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QH_TP VINH ĐẾN 2030\BAO CAO 19.7\Gui c Vân\"/>
    </mc:Choice>
  </mc:AlternateContent>
  <bookViews>
    <workbookView xWindow="-105" yWindow="-105" windowWidth="19440" windowHeight="12240" tabRatio="725" firstSheet="1" activeTab="15"/>
  </bookViews>
  <sheets>
    <sheet name="CT" sheetId="23" state="hidden" r:id="rId1"/>
    <sheet name="01CH" sheetId="3" r:id="rId2"/>
    <sheet name="05QH" sheetId="26" state="hidden" r:id="rId3"/>
    <sheet name="Sheet1" sheetId="22" state="hidden" r:id="rId4"/>
    <sheet name="02 CH" sheetId="21" r:id="rId5"/>
    <sheet name="03CH" sheetId="25" r:id="rId6"/>
    <sheet name="04CH" sheetId="5" r:id="rId7"/>
    <sheet name="05CH" sheetId="6" r:id="rId8"/>
    <sheet name="06CH" sheetId="12" state="hidden" r:id="rId9"/>
    <sheet name="07CH" sheetId="13" state="hidden" r:id="rId10"/>
    <sheet name="08CH" sheetId="14" state="hidden" r:id="rId11"/>
    <sheet name="09CH" sheetId="15" state="hidden" r:id="rId12"/>
    <sheet name="10CH" sheetId="16" state="hidden" r:id="rId13"/>
    <sheet name="11CH" sheetId="7" r:id="rId14"/>
    <sheet name="12CH" sheetId="8" r:id="rId15"/>
    <sheet name="10PB" sheetId="27" r:id="rId16"/>
    <sheet name="13CH" sheetId="17" state="hidden" r:id="rId17"/>
    <sheet name="DMdathuchien" sheetId="20" state="hidden" r:id="rId18"/>
  </sheets>
  <externalReferences>
    <externalReference r:id="rId19"/>
    <externalReference r:id="rId20"/>
  </externalReferences>
  <definedNames>
    <definedName name="_40x4">5100</definedName>
    <definedName name="_xlnm._FilterDatabase" localSheetId="12" hidden="1">'10CH'!$A$7:$HK$7</definedName>
    <definedName name="_xlnm._FilterDatabase" localSheetId="15" hidden="1">'10PB'!$5:$1544</definedName>
    <definedName name="_xlnm._FilterDatabase" localSheetId="14" hidden="1">'12CH'!$A$5:$BF$61</definedName>
    <definedName name="_xlnm._FilterDatabase" localSheetId="0" hidden="1">CT!$A$5:$IW$4384</definedName>
    <definedName name="_xlnm._FilterDatabase" localSheetId="17" hidden="1">DMdathuchien!$C$1:$C$324</definedName>
    <definedName name="_Order1" hidden="1">255</definedName>
    <definedName name="_Order2" hidden="1">255</definedName>
    <definedName name="b14b" localSheetId="1" hidden="1">{"'Sheet1'!$L$16"}</definedName>
    <definedName name="b14b" localSheetId="4" hidden="1">{"'Sheet1'!$L$16"}</definedName>
    <definedName name="b14b" localSheetId="5" hidden="1">{"'Sheet1'!$L$16"}</definedName>
    <definedName name="b14b" localSheetId="6" hidden="1">{"'Sheet1'!$L$16"}</definedName>
    <definedName name="b14b" localSheetId="7" hidden="1">{"'Sheet1'!$L$16"}</definedName>
    <definedName name="b14b" localSheetId="2" hidden="1">{"'Sheet1'!$L$16"}</definedName>
    <definedName name="b14b" localSheetId="13" hidden="1">{"'Sheet1'!$L$16"}</definedName>
    <definedName name="b14b" localSheetId="14" hidden="1">{"'Sheet1'!$L$16"}</definedName>
    <definedName name="b14b" localSheetId="0" hidden="1">{"'Sheet1'!$L$16"}</definedName>
    <definedName name="b14b1" localSheetId="1" hidden="1">{"'Sheet1'!$L$16"}</definedName>
    <definedName name="b14b1" localSheetId="4" hidden="1">{"'Sheet1'!$L$16"}</definedName>
    <definedName name="b14b1" localSheetId="5" hidden="1">{"'Sheet1'!$L$16"}</definedName>
    <definedName name="b14b1" localSheetId="6" hidden="1">{"'Sheet1'!$L$16"}</definedName>
    <definedName name="b14b1" localSheetId="7" hidden="1">{"'Sheet1'!$L$16"}</definedName>
    <definedName name="b14b1" localSheetId="2" hidden="1">{"'Sheet1'!$L$16"}</definedName>
    <definedName name="b14b1" localSheetId="13" hidden="1">{"'Sheet1'!$L$16"}</definedName>
    <definedName name="b14b1" localSheetId="14" hidden="1">{"'Sheet1'!$L$16"}</definedName>
    <definedName name="b14b1" localSheetId="0" hidden="1">{"'Sheet1'!$L$16"}</definedName>
    <definedName name="Bgiang" localSheetId="1" hidden="1">{"'Sheet1'!$L$16"}</definedName>
    <definedName name="Bgiang" localSheetId="4" hidden="1">{"'Sheet1'!$L$16"}</definedName>
    <definedName name="Bgiang" localSheetId="5" hidden="1">{"'Sheet1'!$L$16"}</definedName>
    <definedName name="Bgiang" localSheetId="6" hidden="1">{"'Sheet1'!$L$16"}</definedName>
    <definedName name="Bgiang" localSheetId="7" hidden="1">{"'Sheet1'!$L$16"}</definedName>
    <definedName name="Bgiang" localSheetId="2" hidden="1">{"'Sheet1'!$L$16"}</definedName>
    <definedName name="Bgiang" localSheetId="13" hidden="1">{"'Sheet1'!$L$16"}</definedName>
    <definedName name="Bgiang" localSheetId="14" hidden="1">{"'Sheet1'!$L$16"}</definedName>
    <definedName name="Bgiang" localSheetId="0" hidden="1">{"'Sheet1'!$L$16"}</definedName>
    <definedName name="Bulongma">8700</definedName>
    <definedName name="CACAU">298161</definedName>
    <definedName name="CLVC3">0.1</definedName>
    <definedName name="Cotsatma">9726</definedName>
    <definedName name="Cotthepma">9726</definedName>
    <definedName name="ct" localSheetId="1" hidden="1">{"'Sheet1'!$L$16"}</definedName>
    <definedName name="ct" localSheetId="4" hidden="1">{"'Sheet1'!$L$16"}</definedName>
    <definedName name="ct" localSheetId="5" hidden="1">{"'Sheet1'!$L$16"}</definedName>
    <definedName name="ct" localSheetId="6" hidden="1">{"'Sheet1'!$L$16"}</definedName>
    <definedName name="ct" localSheetId="7" hidden="1">{"'Sheet1'!$L$16"}</definedName>
    <definedName name="ct" localSheetId="2" hidden="1">{"'Sheet1'!$L$16"}</definedName>
    <definedName name="ct" localSheetId="13" hidden="1">{"'Sheet1'!$L$16"}</definedName>
    <definedName name="ct" localSheetId="14" hidden="1">{"'Sheet1'!$L$16"}</definedName>
    <definedName name="ct" localSheetId="0" hidden="1">{"'Sheet1'!$L$16"}</definedName>
    <definedName name="DCL_22">12117600</definedName>
    <definedName name="DCL_35">25490000</definedName>
    <definedName name="Document_array" localSheetId="1">{"ÿÿÿÿÿ","§«ng C­êng.xls"}</definedName>
    <definedName name="Document_array" localSheetId="4">{"ÿÿÿÿÿ","§«ng C­êng.xls"}</definedName>
    <definedName name="Document_array" localSheetId="5">{"ÿÿÿÿÿ","§«ng C­êng.xls"}</definedName>
    <definedName name="Document_array" localSheetId="6">{"ÿÿÿÿÿ","§«ng C­êng.xls"}</definedName>
    <definedName name="Document_array" localSheetId="7">{"ÿÿÿÿÿ","§«ng C­êng.xls"}</definedName>
    <definedName name="Document_array" localSheetId="2">{"ÿÿÿÿÿ","§«ng C­êng.xls"}</definedName>
    <definedName name="Document_array" localSheetId="13">{"ÿÿÿÿÿ","§«ng C­êng.xls"}</definedName>
    <definedName name="Document_array" localSheetId="14">{"ÿÿÿÿÿ","§«ng C­êng.xls"}</definedName>
    <definedName name="Document_array" localSheetId="0">{"ÿÿÿÿÿ","§«ng C­êng.xls"}</definedName>
    <definedName name="FI_12">4820</definedName>
    <definedName name="Heä_soá_laép_xaø_H">1.7</definedName>
    <definedName name="HSCT3">0.1</definedName>
    <definedName name="HSDN">2.5</definedName>
    <definedName name="HTML_CodePage" hidden="1">950</definedName>
    <definedName name="HTML_Control" localSheetId="1" hidden="1">{"'Sheet1'!$L$16"}</definedName>
    <definedName name="HTML_Control" localSheetId="4" hidden="1">{"'Sheet1'!$L$16"}</definedName>
    <definedName name="HTML_Control" localSheetId="5" hidden="1">{"'Sheet1'!$L$16"}</definedName>
    <definedName name="HTML_Control" localSheetId="6" hidden="1">{"'Sheet1'!$L$16"}</definedName>
    <definedName name="HTML_Control" localSheetId="7" hidden="1">{"'Sheet1'!$L$16"}</definedName>
    <definedName name="HTML_Control" localSheetId="2" hidden="1">{"'Sheet1'!$L$16"}</definedName>
    <definedName name="HTML_Control" localSheetId="13" hidden="1">{"'Sheet1'!$L$16"}</definedName>
    <definedName name="HTML_Control" localSheetId="14" hidden="1">{"'Sheet1'!$L$16"}</definedName>
    <definedName name="HTML_Control" localSheetId="0"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1" hidden="1">{"'Sheet1'!$L$16"}</definedName>
    <definedName name="huy" localSheetId="4" hidden="1">{"'Sheet1'!$L$16"}</definedName>
    <definedName name="huy" localSheetId="5" hidden="1">{"'Sheet1'!$L$16"}</definedName>
    <definedName name="huy" localSheetId="6" hidden="1">{"'Sheet1'!$L$16"}</definedName>
    <definedName name="huy" localSheetId="7" hidden="1">{"'Sheet1'!$L$16"}</definedName>
    <definedName name="huy" localSheetId="2" hidden="1">{"'Sheet1'!$L$16"}</definedName>
    <definedName name="huy" localSheetId="13" hidden="1">{"'Sheet1'!$L$16"}</definedName>
    <definedName name="huy" localSheetId="14" hidden="1">{"'Sheet1'!$L$16"}</definedName>
    <definedName name="huy" localSheetId="0" hidden="1">{"'Sheet1'!$L$16"}</definedName>
    <definedName name="huybo" localSheetId="1">{"ÿÿÿÿÿ","§«ng C­êng.xls"}</definedName>
    <definedName name="huybo" localSheetId="4">{"ÿÿÿÿÿ","§«ng C­êng.xls"}</definedName>
    <definedName name="huybo" localSheetId="5">{"ÿÿÿÿÿ","§«ng C­êng.xls"}</definedName>
    <definedName name="huybo" localSheetId="6">{"ÿÿÿÿÿ","§«ng C­êng.xls"}</definedName>
    <definedName name="huybo" localSheetId="7">{"ÿÿÿÿÿ","§«ng C­êng.xls"}</definedName>
    <definedName name="huybo" localSheetId="2">{"ÿÿÿÿÿ","§«ng C­êng.xls"}</definedName>
    <definedName name="huybo" localSheetId="13">{"ÿÿÿÿÿ","§«ng C­êng.xls"}</definedName>
    <definedName name="huybo" localSheetId="14">{"ÿÿÿÿÿ","§«ng C­êng.xls"}</definedName>
    <definedName name="huybo" localSheetId="0">{"ÿÿÿÿÿ","§«ng C­êng.xls"}</definedName>
    <definedName name="KDCNThonmoi20_00" localSheetId="1" hidden="1">{"'Sheet1'!$L$16"}</definedName>
    <definedName name="KDCNThonmoi20_00" localSheetId="4" hidden="1">{"'Sheet1'!$L$16"}</definedName>
    <definedName name="KDCNThonmoi20_00" localSheetId="5" hidden="1">{"'Sheet1'!$L$16"}</definedName>
    <definedName name="KDCNThonmoi20_00" localSheetId="6" hidden="1">{"'Sheet1'!$L$16"}</definedName>
    <definedName name="KDCNThonmoi20_00" localSheetId="7" hidden="1">{"'Sheet1'!$L$16"}</definedName>
    <definedName name="KDCNThonmoi20_00" localSheetId="2" hidden="1">{"'Sheet1'!$L$16"}</definedName>
    <definedName name="KDCNThonmoi20_00" localSheetId="13" hidden="1">{"'Sheet1'!$L$16"}</definedName>
    <definedName name="KDCNThonmoi20_00" localSheetId="14" hidden="1">{"'Sheet1'!$L$16"}</definedName>
    <definedName name="KDCNThonmoi20_00" localSheetId="0" hidden="1">{"'Sheet1'!$L$16"}</definedName>
    <definedName name="L63x6">5800</definedName>
    <definedName name="LBS_22">107800000</definedName>
    <definedName name="_xlnm.Print_Area" localSheetId="1">'01CH'!$A$2:$AD$64</definedName>
    <definedName name="_xlnm.Print_Area" localSheetId="4">'02 CH'!$A$3:$G$59</definedName>
    <definedName name="_xlnm.Print_Area" localSheetId="5">'03CH'!$B$3:$AF$76</definedName>
    <definedName name="_xlnm.Print_Area" localSheetId="6">'04CH'!$B$2:$AD$30</definedName>
    <definedName name="_xlnm.Print_Area" localSheetId="7">'05CH'!$B$1:$AD$55</definedName>
    <definedName name="_xlnm.Print_Area" localSheetId="2">#REF!</definedName>
    <definedName name="_xlnm.Print_Area" localSheetId="8">'06CH'!$A$1:$AC$61</definedName>
    <definedName name="_xlnm.Print_Area" localSheetId="9">'07CH'!$A$1:$AC$31</definedName>
    <definedName name="_xlnm.Print_Area" localSheetId="10">'08CH'!$A$1:$AC$44</definedName>
    <definedName name="_xlnm.Print_Area" localSheetId="11">'09CH'!$A$1:$AC$44</definedName>
    <definedName name="_xlnm.Print_Area" localSheetId="12">'10CH'!$A$1:$AO$410</definedName>
    <definedName name="_xlnm.Print_Area" localSheetId="15">'10PB'!$A$1:$H$1544</definedName>
    <definedName name="_xlnm.Print_Area" localSheetId="13">'11CH'!$B$4:$AD$60</definedName>
    <definedName name="_xlnm.Print_Area" localSheetId="14">'12CH'!$A$1:$BF$61</definedName>
    <definedName name="_xlnm.Print_Area" localSheetId="16">'13CH'!$A$1:$BE$58</definedName>
    <definedName name="_xlnm.Print_Area" localSheetId="0">CT!$A$3:$J$4268</definedName>
    <definedName name="_xlnm.Print_Area">#REF!</definedName>
    <definedName name="_xlnm.Print_Titles" localSheetId="1">'01CH'!$C:$C</definedName>
    <definedName name="_xlnm.Print_Titles" localSheetId="4">'02 CH'!$6:$8</definedName>
    <definedName name="_xlnm.Print_Titles" localSheetId="5">'03CH'!$D:$D,'03CH'!$6:$7</definedName>
    <definedName name="_xlnm.Print_Titles" localSheetId="6">'04CH'!$D:$D</definedName>
    <definedName name="_xlnm.Print_Titles" localSheetId="7">'05CH'!$D:$D</definedName>
    <definedName name="_xlnm.Print_Titles" localSheetId="8">'06CH'!$C:$C</definedName>
    <definedName name="_xlnm.Print_Titles" localSheetId="9">'07CH'!$C:$C,'07CH'!$7:$7</definedName>
    <definedName name="_xlnm.Print_Titles" localSheetId="10">'08CH'!$C:$C</definedName>
    <definedName name="_xlnm.Print_Titles" localSheetId="11">'09CH'!$C:$C</definedName>
    <definedName name="_xlnm.Print_Titles" localSheetId="12">'10CH'!$7:$7</definedName>
    <definedName name="_xlnm.Print_Titles" localSheetId="15">'10PB'!$4:$5</definedName>
    <definedName name="_xlnm.Print_Titles" localSheetId="13">'11CH'!$D:$D</definedName>
    <definedName name="_xlnm.Print_Titles" localSheetId="14">'12CH'!$C:$C</definedName>
    <definedName name="_xlnm.Print_Titles" localSheetId="16">'13CH'!$A:$C</definedName>
    <definedName name="_xlnm.Print_Titles">#N/A</definedName>
    <definedName name="TaxTV">10%</definedName>
    <definedName name="TaxXL">5%</definedName>
    <definedName name="thepma">10500</definedName>
    <definedName name="Tiepdiama">9500</definedName>
    <definedName name="vinh" localSheetId="1" hidden="1">{"'Sheet1'!$L$16"}</definedName>
    <definedName name="vinh" localSheetId="4" hidden="1">{"'Sheet1'!$L$16"}</definedName>
    <definedName name="vinh" localSheetId="5" hidden="1">{"'Sheet1'!$L$16"}</definedName>
    <definedName name="vinh" localSheetId="6" hidden="1">{"'Sheet1'!$L$16"}</definedName>
    <definedName name="vinh" localSheetId="7" hidden="1">{"'Sheet1'!$L$16"}</definedName>
    <definedName name="vinh" localSheetId="2" hidden="1">{"'Sheet1'!$L$16"}</definedName>
    <definedName name="vinh" localSheetId="13" hidden="1">{"'Sheet1'!$L$16"}</definedName>
    <definedName name="vinh" localSheetId="14" hidden="1">{"'Sheet1'!$L$16"}</definedName>
    <definedName name="vinh" localSheetId="0" hidden="1">{"'Sheet1'!$L$16"}</definedName>
    <definedName name="VUNGTB" localSheetId="1" hidden="1">{"'Sheet1'!$L$16"}</definedName>
    <definedName name="VUNGTB" localSheetId="4" hidden="1">{"'Sheet1'!$L$16"}</definedName>
    <definedName name="VUNGTB" localSheetId="5" hidden="1">{"'Sheet1'!$L$16"}</definedName>
    <definedName name="VUNGTB" localSheetId="6" hidden="1">{"'Sheet1'!$L$16"}</definedName>
    <definedName name="VUNGTB" localSheetId="7" hidden="1">{"'Sheet1'!$L$16"}</definedName>
    <definedName name="VUNGTB" localSheetId="2" hidden="1">{"'Sheet1'!$L$16"}</definedName>
    <definedName name="VUNGTB" localSheetId="13" hidden="1">{"'Sheet1'!$L$16"}</definedName>
    <definedName name="VUNGTB" localSheetId="14" hidden="1">{"'Sheet1'!$L$16"}</definedName>
    <definedName name="VUNGTB" localSheetId="0" hidden="1">{"'Sheet1'!$L$16"}</definedName>
    <definedName name="XCCT">0.5</definedName>
  </definedNames>
  <calcPr calcId="162913"/>
</workbook>
</file>

<file path=xl/calcChain.xml><?xml version="1.0" encoding="utf-8"?>
<calcChain xmlns="http://schemas.openxmlformats.org/spreadsheetml/2006/main">
  <c r="D427" i="27" l="1"/>
  <c r="G1546" i="27"/>
  <c r="H1546" i="27"/>
  <c r="I1546" i="27"/>
  <c r="D343" i="27"/>
  <c r="D1381" i="27"/>
  <c r="D1380" i="27"/>
  <c r="D1334" i="27"/>
  <c r="D1333" i="27"/>
  <c r="D320" i="27"/>
  <c r="D321" i="27"/>
  <c r="D322" i="27"/>
  <c r="D323" i="27"/>
  <c r="D324" i="27"/>
  <c r="D325" i="27"/>
  <c r="D319" i="27"/>
  <c r="D742" i="27"/>
  <c r="D1544" i="27" l="1"/>
  <c r="D1543" i="27"/>
  <c r="D1542" i="27"/>
  <c r="D1541" i="27"/>
  <c r="D1540" i="27"/>
  <c r="D1539" i="27"/>
  <c r="D1538" i="27"/>
  <c r="D1537" i="27"/>
  <c r="D1536" i="27"/>
  <c r="D1535" i="27"/>
  <c r="D1534" i="27"/>
  <c r="D1533" i="27"/>
  <c r="D1532" i="27"/>
  <c r="D1531" i="27"/>
  <c r="D1530" i="27"/>
  <c r="D1529" i="27"/>
  <c r="D1528" i="27"/>
  <c r="D1527" i="27"/>
  <c r="D1526" i="27"/>
  <c r="D1525" i="27"/>
  <c r="D1524" i="27"/>
  <c r="D1523" i="27"/>
  <c r="F1519" i="27"/>
  <c r="D1518" i="27"/>
  <c r="D1517" i="27"/>
  <c r="F1516" i="27"/>
  <c r="D1515" i="27"/>
  <c r="F1514" i="27"/>
  <c r="D1513" i="27"/>
  <c r="D1512" i="27"/>
  <c r="F1510" i="27"/>
  <c r="D1507" i="27"/>
  <c r="D1506" i="27"/>
  <c r="D1505" i="27"/>
  <c r="D1504" i="27"/>
  <c r="D1503" i="27"/>
  <c r="D1501" i="27"/>
  <c r="D1500" i="27"/>
  <c r="D1499" i="27"/>
  <c r="D1498" i="27"/>
  <c r="D1497" i="27"/>
  <c r="D1496" i="27"/>
  <c r="D1495" i="27"/>
  <c r="D1493" i="27"/>
  <c r="D1492" i="27"/>
  <c r="D1491" i="27"/>
  <c r="D1490" i="27"/>
  <c r="D1489" i="27"/>
  <c r="D1488" i="27"/>
  <c r="D1487" i="27"/>
  <c r="D1486" i="27"/>
  <c r="D1485" i="27"/>
  <c r="D1484" i="27"/>
  <c r="D1483" i="27"/>
  <c r="D1482" i="27"/>
  <c r="D1481" i="27"/>
  <c r="D1480" i="27"/>
  <c r="D1478" i="27"/>
  <c r="D1477" i="27"/>
  <c r="D1476" i="27"/>
  <c r="D1475" i="27"/>
  <c r="D1474" i="27"/>
  <c r="D1473" i="27"/>
  <c r="D1472" i="27"/>
  <c r="D1471" i="27"/>
  <c r="D1469" i="27"/>
  <c r="D1468" i="27"/>
  <c r="D1467" i="27"/>
  <c r="D1466" i="27"/>
  <c r="D1465" i="27"/>
  <c r="D1464" i="27"/>
  <c r="D1463" i="27"/>
  <c r="D1462" i="27"/>
  <c r="D1461" i="27"/>
  <c r="D1460" i="27"/>
  <c r="D1459" i="27"/>
  <c r="D1458" i="27"/>
  <c r="D1457" i="27"/>
  <c r="D1456" i="27"/>
  <c r="D1455" i="27"/>
  <c r="D1453" i="27"/>
  <c r="D1452" i="27"/>
  <c r="D1451" i="27"/>
  <c r="D1450" i="27"/>
  <c r="D1449" i="27"/>
  <c r="D1448" i="27"/>
  <c r="D1447" i="27"/>
  <c r="D1446" i="27"/>
  <c r="D1445" i="27"/>
  <c r="D1444" i="27"/>
  <c r="D1443" i="27"/>
  <c r="D1442" i="27"/>
  <c r="D1441" i="27"/>
  <c r="D1440" i="27"/>
  <c r="D1438" i="27"/>
  <c r="D1437" i="27"/>
  <c r="D1436" i="27"/>
  <c r="D1435" i="27"/>
  <c r="D1434" i="27"/>
  <c r="D1433" i="27"/>
  <c r="D1432" i="27"/>
  <c r="D1431" i="27"/>
  <c r="D1430" i="27"/>
  <c r="D1428" i="27"/>
  <c r="D1427" i="27"/>
  <c r="D1426" i="27"/>
  <c r="D1425" i="27"/>
  <c r="D1424" i="27"/>
  <c r="D1423" i="27"/>
  <c r="D1422" i="27"/>
  <c r="D1421" i="27"/>
  <c r="D1419" i="27"/>
  <c r="D1418" i="27"/>
  <c r="D1417" i="27"/>
  <c r="D1416" i="27"/>
  <c r="D1415" i="27"/>
  <c r="D1414" i="27"/>
  <c r="D1413" i="27"/>
  <c r="D1411" i="27"/>
  <c r="D1410" i="27"/>
  <c r="D1409" i="27"/>
  <c r="D1408" i="27"/>
  <c r="D1407" i="27"/>
  <c r="D1406" i="27"/>
  <c r="D1405" i="27"/>
  <c r="D1404" i="27"/>
  <c r="D1403" i="27"/>
  <c r="D1402" i="27"/>
  <c r="D1401" i="27"/>
  <c r="D1400" i="27"/>
  <c r="D1399" i="27"/>
  <c r="D1398" i="27"/>
  <c r="D1397" i="27"/>
  <c r="D1396" i="27"/>
  <c r="D1395" i="27"/>
  <c r="D1394" i="27"/>
  <c r="D1393" i="27"/>
  <c r="D1392" i="27"/>
  <c r="D1391" i="27"/>
  <c r="D1390" i="27"/>
  <c r="D1389" i="27"/>
  <c r="D1388" i="27"/>
  <c r="D1387" i="27"/>
  <c r="D1386" i="27"/>
  <c r="D1385" i="27"/>
  <c r="D1384" i="27"/>
  <c r="D1383" i="27"/>
  <c r="D1382" i="27"/>
  <c r="D1379" i="27"/>
  <c r="D1377" i="27"/>
  <c r="D1376" i="27"/>
  <c r="D1375" i="27"/>
  <c r="D1374" i="27"/>
  <c r="D1373" i="27"/>
  <c r="D1372" i="27"/>
  <c r="D1371" i="27"/>
  <c r="D1370" i="27"/>
  <c r="D1369" i="27"/>
  <c r="D1368" i="27"/>
  <c r="D1367" i="27"/>
  <c r="D1366" i="27"/>
  <c r="D1365" i="27"/>
  <c r="D1364" i="27"/>
  <c r="D1363" i="27"/>
  <c r="D1362" i="27"/>
  <c r="D1361" i="27"/>
  <c r="D1360" i="27"/>
  <c r="D1358" i="27"/>
  <c r="D1357" i="27"/>
  <c r="D1356" i="27"/>
  <c r="D1355" i="27"/>
  <c r="D1354" i="27"/>
  <c r="D1353" i="27"/>
  <c r="D1352" i="27"/>
  <c r="D1350" i="27"/>
  <c r="D1349" i="27"/>
  <c r="D1348" i="27"/>
  <c r="D1347" i="27"/>
  <c r="D1346" i="27"/>
  <c r="D1345" i="27"/>
  <c r="D1344" i="27"/>
  <c r="D1343" i="27"/>
  <c r="D1342" i="27"/>
  <c r="D1341" i="27"/>
  <c r="D1340" i="27"/>
  <c r="D1339" i="27"/>
  <c r="D1338" i="27"/>
  <c r="D1337" i="27"/>
  <c r="D1336" i="27"/>
  <c r="D1335" i="27"/>
  <c r="D1332" i="27"/>
  <c r="D1331" i="27"/>
  <c r="D1330" i="27"/>
  <c r="D1329" i="27"/>
  <c r="D1328" i="27"/>
  <c r="D1327" i="27"/>
  <c r="D1326" i="27"/>
  <c r="D1325" i="27"/>
  <c r="D1324" i="27"/>
  <c r="D1323" i="27"/>
  <c r="D1320" i="27"/>
  <c r="D1319" i="27"/>
  <c r="D1318" i="27"/>
  <c r="D1317" i="27"/>
  <c r="D1316" i="27"/>
  <c r="D1315" i="27"/>
  <c r="D1314" i="27"/>
  <c r="D1313" i="27"/>
  <c r="D1312" i="27"/>
  <c r="D1301" i="27"/>
  <c r="D1300" i="27"/>
  <c r="D1299" i="27"/>
  <c r="D1298" i="27"/>
  <c r="D1297" i="27"/>
  <c r="D1296" i="27"/>
  <c r="D1295" i="27"/>
  <c r="D1294" i="27"/>
  <c r="D1293" i="27"/>
  <c r="D1292" i="27"/>
  <c r="D1291" i="27"/>
  <c r="D1290" i="27"/>
  <c r="D1289" i="27"/>
  <c r="D1288" i="27"/>
  <c r="D1287" i="27"/>
  <c r="D1286" i="27"/>
  <c r="D1285" i="27"/>
  <c r="D1284" i="27"/>
  <c r="D1283" i="27"/>
  <c r="D1282" i="27"/>
  <c r="D1281" i="27"/>
  <c r="D1280" i="27"/>
  <c r="D1279" i="27"/>
  <c r="D1278" i="27"/>
  <c r="D1250" i="27"/>
  <c r="D1249" i="27"/>
  <c r="D1248" i="27"/>
  <c r="D1247" i="27"/>
  <c r="D1246" i="27"/>
  <c r="D1245" i="27"/>
  <c r="D1244" i="27"/>
  <c r="D1243" i="27"/>
  <c r="D1236" i="27"/>
  <c r="F1233" i="27"/>
  <c r="D1216" i="27"/>
  <c r="D1215" i="27"/>
  <c r="D1214" i="27"/>
  <c r="D1213" i="27"/>
  <c r="D1212" i="27"/>
  <c r="D1211" i="27"/>
  <c r="D1195" i="27"/>
  <c r="D1194" i="27"/>
  <c r="D1193" i="27"/>
  <c r="D1192" i="27"/>
  <c r="D1191" i="27"/>
  <c r="D1180" i="27"/>
  <c r="D1178" i="27"/>
  <c r="D1177" i="27"/>
  <c r="D1176" i="27"/>
  <c r="D1175" i="27"/>
  <c r="D1174" i="27"/>
  <c r="D1173" i="27"/>
  <c r="D1172" i="27"/>
  <c r="D1171" i="27"/>
  <c r="D1168" i="27"/>
  <c r="D1162" i="27"/>
  <c r="D1157" i="27"/>
  <c r="D1152" i="27"/>
  <c r="D1151" i="27"/>
  <c r="D1150" i="27"/>
  <c r="D1149" i="27"/>
  <c r="D1148" i="27"/>
  <c r="D1147" i="27"/>
  <c r="D1146" i="27"/>
  <c r="D1145" i="27"/>
  <c r="D1144" i="27"/>
  <c r="D1143" i="27"/>
  <c r="D1142" i="27"/>
  <c r="D1141" i="27"/>
  <c r="D1140" i="27"/>
  <c r="D1139" i="27"/>
  <c r="D1138" i="27"/>
  <c r="D1110" i="27"/>
  <c r="D1109" i="27"/>
  <c r="D1108" i="27"/>
  <c r="D1107" i="27"/>
  <c r="D1106" i="27"/>
  <c r="D1105" i="27"/>
  <c r="D1104" i="27"/>
  <c r="D1103" i="27"/>
  <c r="D1102" i="27"/>
  <c r="D1101" i="27"/>
  <c r="D1100" i="27"/>
  <c r="D1099" i="27"/>
  <c r="D1098" i="27"/>
  <c r="D1097" i="27"/>
  <c r="D1064" i="27"/>
  <c r="D1063" i="27"/>
  <c r="D1062" i="27"/>
  <c r="D1061" i="27"/>
  <c r="D1060" i="27"/>
  <c r="D1059" i="27"/>
  <c r="D1058" i="27"/>
  <c r="D1057" i="27"/>
  <c r="D1056" i="27"/>
  <c r="D1055" i="27"/>
  <c r="D1054" i="27"/>
  <c r="D1053" i="27"/>
  <c r="D1052" i="27"/>
  <c r="D1051" i="27"/>
  <c r="D1025" i="27"/>
  <c r="D1024" i="27"/>
  <c r="D1023" i="27"/>
  <c r="D1022" i="27"/>
  <c r="D1021" i="27"/>
  <c r="D1018" i="27"/>
  <c r="D1017" i="27"/>
  <c r="D1016" i="27"/>
  <c r="D1015" i="27"/>
  <c r="D1014" i="27"/>
  <c r="D1013" i="27"/>
  <c r="D997" i="27"/>
  <c r="D995" i="27"/>
  <c r="D994" i="27"/>
  <c r="D993" i="27"/>
  <c r="D986" i="27"/>
  <c r="D985" i="27"/>
  <c r="D972" i="27"/>
  <c r="D971" i="27"/>
  <c r="D966" i="27"/>
  <c r="D965" i="27"/>
  <c r="D964" i="27"/>
  <c r="D957" i="27"/>
  <c r="D956" i="27"/>
  <c r="D955" i="27"/>
  <c r="D954" i="27"/>
  <c r="D929" i="27"/>
  <c r="D928" i="27"/>
  <c r="D914" i="27"/>
  <c r="D913" i="27"/>
  <c r="D908" i="27"/>
  <c r="D907" i="27"/>
  <c r="D906" i="27"/>
  <c r="D905" i="27"/>
  <c r="D904" i="27"/>
  <c r="D903" i="27"/>
  <c r="D902" i="27"/>
  <c r="D901" i="27"/>
  <c r="D900" i="27"/>
  <c r="D899" i="27"/>
  <c r="D898" i="27"/>
  <c r="D897" i="27"/>
  <c r="D896" i="27"/>
  <c r="D893" i="27"/>
  <c r="D892" i="27"/>
  <c r="D891" i="27"/>
  <c r="D890" i="27"/>
  <c r="D889" i="27"/>
  <c r="D888" i="27"/>
  <c r="D886" i="27"/>
  <c r="D885" i="27"/>
  <c r="D874" i="27"/>
  <c r="D863" i="27"/>
  <c r="D862" i="27"/>
  <c r="D861" i="27"/>
  <c r="D860" i="27"/>
  <c r="D859" i="27"/>
  <c r="D858" i="27"/>
  <c r="D857" i="27"/>
  <c r="D856" i="27"/>
  <c r="D855" i="27"/>
  <c r="D853" i="27"/>
  <c r="D852" i="27"/>
  <c r="D851" i="27"/>
  <c r="D850" i="27"/>
  <c r="D849" i="27"/>
  <c r="D848" i="27"/>
  <c r="D847" i="27"/>
  <c r="D846" i="27"/>
  <c r="D845" i="27"/>
  <c r="D844" i="27"/>
  <c r="D843" i="27"/>
  <c r="D842" i="27"/>
  <c r="D841" i="27"/>
  <c r="D840" i="27"/>
  <c r="D839" i="27"/>
  <c r="D838" i="27"/>
  <c r="D837" i="27"/>
  <c r="D836" i="27"/>
  <c r="D835" i="27"/>
  <c r="D834" i="27"/>
  <c r="D833" i="27"/>
  <c r="D832" i="27"/>
  <c r="D831" i="27"/>
  <c r="D830" i="27"/>
  <c r="D829" i="27"/>
  <c r="D828" i="27"/>
  <c r="D826" i="27"/>
  <c r="D825" i="27"/>
  <c r="D824" i="27"/>
  <c r="D823" i="27"/>
  <c r="D822" i="27"/>
  <c r="D821" i="27"/>
  <c r="D820" i="27"/>
  <c r="D819" i="27"/>
  <c r="D818" i="27"/>
  <c r="D816" i="27"/>
  <c r="D815" i="27"/>
  <c r="D814" i="27"/>
  <c r="D813" i="27"/>
  <c r="D812" i="27"/>
  <c r="D811" i="27"/>
  <c r="D809" i="27"/>
  <c r="D808" i="27"/>
  <c r="D807" i="27"/>
  <c r="D806" i="27"/>
  <c r="D805" i="27"/>
  <c r="D804" i="27"/>
  <c r="D803" i="27"/>
  <c r="D802" i="27"/>
  <c r="D801" i="27"/>
  <c r="D800" i="27"/>
  <c r="D799" i="27"/>
  <c r="D798" i="27"/>
  <c r="D797" i="27"/>
  <c r="D796" i="27"/>
  <c r="D795" i="27"/>
  <c r="D794" i="27"/>
  <c r="D793" i="27"/>
  <c r="D792" i="27"/>
  <c r="D791" i="27"/>
  <c r="D790" i="27"/>
  <c r="D789" i="27"/>
  <c r="D788" i="27"/>
  <c r="D787" i="27"/>
  <c r="D786" i="27"/>
  <c r="D785" i="27"/>
  <c r="D784" i="27"/>
  <c r="D783" i="27"/>
  <c r="D782" i="27"/>
  <c r="D781" i="27"/>
  <c r="D780" i="27"/>
  <c r="D779" i="27"/>
  <c r="D778" i="27"/>
  <c r="D777" i="27"/>
  <c r="D776" i="27"/>
  <c r="D775" i="27"/>
  <c r="D774" i="27"/>
  <c r="D773" i="27"/>
  <c r="D772" i="27"/>
  <c r="D771" i="27"/>
  <c r="D770" i="27"/>
  <c r="D769" i="27"/>
  <c r="D768" i="27"/>
  <c r="D767" i="27"/>
  <c r="D766" i="27"/>
  <c r="D765" i="27"/>
  <c r="D764" i="27"/>
  <c r="D763" i="27"/>
  <c r="D762" i="27"/>
  <c r="D761" i="27"/>
  <c r="D760" i="27"/>
  <c r="D759" i="27"/>
  <c r="D758" i="27"/>
  <c r="D756" i="27"/>
  <c r="D755" i="27"/>
  <c r="D754" i="27"/>
  <c r="D753" i="27"/>
  <c r="D752" i="27"/>
  <c r="D751" i="27"/>
  <c r="D750" i="27"/>
  <c r="D749" i="27"/>
  <c r="D748" i="27"/>
  <c r="D747" i="27"/>
  <c r="D746" i="27"/>
  <c r="D745" i="27"/>
  <c r="D744" i="27"/>
  <c r="D743" i="27"/>
  <c r="D741" i="27"/>
  <c r="D740" i="27"/>
  <c r="D739" i="27"/>
  <c r="D738" i="27"/>
  <c r="D737" i="27"/>
  <c r="D736" i="27"/>
  <c r="D735" i="27"/>
  <c r="D734" i="27"/>
  <c r="D733" i="27"/>
  <c r="D732" i="27"/>
  <c r="D731" i="27"/>
  <c r="D730" i="27"/>
  <c r="D729" i="27"/>
  <c r="D728" i="27"/>
  <c r="D727" i="27"/>
  <c r="D726" i="27"/>
  <c r="D725" i="27"/>
  <c r="D724" i="27"/>
  <c r="D723" i="27"/>
  <c r="D722" i="27"/>
  <c r="D718" i="27"/>
  <c r="D717" i="27"/>
  <c r="D708" i="27"/>
  <c r="D698" i="27"/>
  <c r="D697" i="27"/>
  <c r="D696" i="27"/>
  <c r="D695" i="27"/>
  <c r="D694" i="27"/>
  <c r="D692" i="27"/>
  <c r="D691" i="27"/>
  <c r="D690" i="27"/>
  <c r="D689" i="27"/>
  <c r="D688" i="27"/>
  <c r="D687" i="27"/>
  <c r="D686" i="27"/>
  <c r="D685" i="27"/>
  <c r="D684" i="27"/>
  <c r="D683" i="27"/>
  <c r="D682" i="27"/>
  <c r="D681" i="27"/>
  <c r="D680" i="27"/>
  <c r="D679" i="27"/>
  <c r="D678" i="27"/>
  <c r="D677" i="27"/>
  <c r="D676" i="27"/>
  <c r="D675" i="27"/>
  <c r="D674" i="27"/>
  <c r="D673" i="27"/>
  <c r="D672" i="27"/>
  <c r="D671" i="27"/>
  <c r="D670" i="27"/>
  <c r="D669" i="27"/>
  <c r="D668" i="27"/>
  <c r="D667" i="27"/>
  <c r="D666" i="27"/>
  <c r="D665" i="27"/>
  <c r="D664" i="27"/>
  <c r="D663" i="27"/>
  <c r="D662" i="27"/>
  <c r="D661" i="27"/>
  <c r="D660" i="27"/>
  <c r="D659" i="27"/>
  <c r="D657" i="27"/>
  <c r="D656" i="27"/>
  <c r="D655" i="27"/>
  <c r="D654" i="27"/>
  <c r="D653" i="27"/>
  <c r="D652" i="27"/>
  <c r="D651" i="27"/>
  <c r="D649" i="27"/>
  <c r="D647" i="27"/>
  <c r="D646" i="27"/>
  <c r="D645" i="27"/>
  <c r="D644" i="27"/>
  <c r="D643" i="27"/>
  <c r="D642" i="27"/>
  <c r="D641" i="27"/>
  <c r="D640" i="27"/>
  <c r="D639" i="27"/>
  <c r="D638" i="27"/>
  <c r="D637" i="27"/>
  <c r="D636" i="27"/>
  <c r="D635" i="27"/>
  <c r="D634" i="27"/>
  <c r="D633" i="27"/>
  <c r="D632" i="27"/>
  <c r="D631" i="27"/>
  <c r="D630" i="27"/>
  <c r="D629" i="27"/>
  <c r="D628" i="27"/>
  <c r="D627" i="27"/>
  <c r="D626" i="27"/>
  <c r="D624" i="27"/>
  <c r="D623" i="27"/>
  <c r="D622" i="27"/>
  <c r="D621" i="27"/>
  <c r="D620" i="27"/>
  <c r="D619" i="27"/>
  <c r="D618" i="27"/>
  <c r="D617" i="27"/>
  <c r="D616" i="27"/>
  <c r="D615" i="27"/>
  <c r="D614" i="27"/>
  <c r="D613" i="27"/>
  <c r="D612" i="27"/>
  <c r="D611" i="27"/>
  <c r="D610" i="27"/>
  <c r="D609" i="27"/>
  <c r="D608" i="27"/>
  <c r="D607" i="27"/>
  <c r="D606" i="27"/>
  <c r="D605" i="27"/>
  <c r="D604" i="27"/>
  <c r="D603" i="27"/>
  <c r="D602" i="27"/>
  <c r="D601" i="27"/>
  <c r="D600" i="27"/>
  <c r="D599" i="27"/>
  <c r="D598" i="27"/>
  <c r="D597" i="27"/>
  <c r="D596" i="27"/>
  <c r="D595" i="27"/>
  <c r="D594" i="27"/>
  <c r="D593" i="27"/>
  <c r="D592" i="27"/>
  <c r="D591" i="27"/>
  <c r="D590" i="27"/>
  <c r="D589" i="27"/>
  <c r="D588" i="27"/>
  <c r="D587" i="27"/>
  <c r="D586" i="27"/>
  <c r="D585" i="27"/>
  <c r="D584" i="27"/>
  <c r="D583" i="27"/>
  <c r="D582" i="27"/>
  <c r="D581" i="27"/>
  <c r="D580" i="27"/>
  <c r="D579" i="27"/>
  <c r="D578" i="27"/>
  <c r="D577" i="27"/>
  <c r="D576" i="27"/>
  <c r="D575" i="27"/>
  <c r="D574" i="27"/>
  <c r="D573" i="27"/>
  <c r="D572" i="27"/>
  <c r="D571" i="27"/>
  <c r="D570" i="27"/>
  <c r="D569" i="27"/>
  <c r="D568" i="27"/>
  <c r="D567" i="27"/>
  <c r="D566" i="27"/>
  <c r="D565" i="27"/>
  <c r="D564" i="27"/>
  <c r="D563" i="27"/>
  <c r="D562" i="27"/>
  <c r="D561" i="27"/>
  <c r="D560" i="27"/>
  <c r="D559" i="27"/>
  <c r="D558" i="27"/>
  <c r="D557" i="27"/>
  <c r="D556" i="27"/>
  <c r="D555" i="27"/>
  <c r="D554" i="27"/>
  <c r="D553" i="27"/>
  <c r="D552" i="27"/>
  <c r="D551" i="27"/>
  <c r="D550" i="27"/>
  <c r="D549" i="27"/>
  <c r="D548" i="27"/>
  <c r="D547" i="27"/>
  <c r="D546" i="27"/>
  <c r="D545" i="27"/>
  <c r="D544" i="27"/>
  <c r="D543" i="27"/>
  <c r="D542" i="27"/>
  <c r="D541" i="27"/>
  <c r="D540" i="27"/>
  <c r="D539" i="27"/>
  <c r="D538" i="27"/>
  <c r="D537" i="27"/>
  <c r="D536" i="27"/>
  <c r="D535" i="27"/>
  <c r="D534" i="27"/>
  <c r="D533" i="27"/>
  <c r="D532" i="27"/>
  <c r="D531" i="27"/>
  <c r="D530" i="27"/>
  <c r="D529" i="27"/>
  <c r="D528" i="27"/>
  <c r="D527" i="27"/>
  <c r="D526" i="27"/>
  <c r="D525" i="27"/>
  <c r="D524" i="27"/>
  <c r="D523" i="27"/>
  <c r="D522" i="27"/>
  <c r="D521" i="27"/>
  <c r="D520" i="27"/>
  <c r="D519" i="27"/>
  <c r="D518" i="27"/>
  <c r="D517" i="27"/>
  <c r="D516" i="27"/>
  <c r="D515" i="27"/>
  <c r="D514" i="27"/>
  <c r="D513" i="27"/>
  <c r="D512" i="27"/>
  <c r="D511" i="27"/>
  <c r="D510" i="27"/>
  <c r="D509" i="27"/>
  <c r="D508" i="27"/>
  <c r="D507" i="27"/>
  <c r="D506" i="27"/>
  <c r="D505" i="27"/>
  <c r="D504" i="27"/>
  <c r="D503" i="27"/>
  <c r="D502" i="27"/>
  <c r="D501" i="27"/>
  <c r="D500" i="27"/>
  <c r="D499" i="27"/>
  <c r="D498" i="27"/>
  <c r="D497" i="27"/>
  <c r="D496" i="27"/>
  <c r="D495" i="27"/>
  <c r="D494" i="27"/>
  <c r="D493" i="27"/>
  <c r="D492" i="27"/>
  <c r="D491" i="27"/>
  <c r="D490" i="27"/>
  <c r="D488" i="27"/>
  <c r="D487" i="27"/>
  <c r="D486" i="27"/>
  <c r="D485" i="27"/>
  <c r="D484" i="27"/>
  <c r="D483" i="27"/>
  <c r="D482" i="27"/>
  <c r="D481" i="27"/>
  <c r="D480" i="27"/>
  <c r="D479" i="27"/>
  <c r="D478" i="27"/>
  <c r="D477" i="27"/>
  <c r="D476" i="27"/>
  <c r="D475" i="27"/>
  <c r="D474" i="27"/>
  <c r="D473" i="27"/>
  <c r="D472" i="27"/>
  <c r="D471" i="27"/>
  <c r="D470" i="27"/>
  <c r="D469" i="27"/>
  <c r="D468" i="27"/>
  <c r="D467" i="27"/>
  <c r="D466" i="27"/>
  <c r="D465" i="27"/>
  <c r="D464" i="27"/>
  <c r="D463" i="27"/>
  <c r="D462" i="27"/>
  <c r="D461" i="27"/>
  <c r="D460" i="27"/>
  <c r="D459" i="27"/>
  <c r="D458" i="27"/>
  <c r="D457" i="27"/>
  <c r="D456" i="27"/>
  <c r="D455" i="27"/>
  <c r="D454" i="27"/>
  <c r="D453" i="27"/>
  <c r="D452" i="27"/>
  <c r="D451" i="27"/>
  <c r="D450" i="27"/>
  <c r="D449" i="27"/>
  <c r="D448" i="27"/>
  <c r="D447" i="27"/>
  <c r="D446" i="27"/>
  <c r="D445" i="27"/>
  <c r="D444" i="27"/>
  <c r="D443" i="27"/>
  <c r="D442" i="27"/>
  <c r="D441" i="27"/>
  <c r="D440" i="27"/>
  <c r="D439" i="27"/>
  <c r="D438" i="27"/>
  <c r="D437" i="27"/>
  <c r="D436" i="27"/>
  <c r="D435" i="27"/>
  <c r="D434" i="27"/>
  <c r="D433" i="27"/>
  <c r="D432" i="27"/>
  <c r="D431" i="27"/>
  <c r="D430" i="27"/>
  <c r="D429" i="27"/>
  <c r="D428" i="27"/>
  <c r="D426" i="27"/>
  <c r="D425" i="27"/>
  <c r="D424" i="27"/>
  <c r="D423" i="27"/>
  <c r="D422" i="27"/>
  <c r="D420" i="27"/>
  <c r="D419" i="27"/>
  <c r="D418" i="27"/>
  <c r="D417" i="27"/>
  <c r="D416" i="27"/>
  <c r="D415" i="27"/>
  <c r="D414" i="27"/>
  <c r="D413" i="27"/>
  <c r="D412" i="27"/>
  <c r="D411" i="27"/>
  <c r="D410" i="27"/>
  <c r="D409" i="27"/>
  <c r="D408" i="27"/>
  <c r="D407" i="27"/>
  <c r="D406" i="27"/>
  <c r="D405" i="27"/>
  <c r="D404" i="27"/>
  <c r="D403" i="27"/>
  <c r="D402" i="27"/>
  <c r="D401" i="27"/>
  <c r="D400" i="27"/>
  <c r="D399" i="27"/>
  <c r="D398" i="27"/>
  <c r="D397" i="27"/>
  <c r="D396" i="27"/>
  <c r="D395" i="27"/>
  <c r="D394" i="27"/>
  <c r="D393" i="27"/>
  <c r="D392" i="27"/>
  <c r="D391" i="27"/>
  <c r="D390" i="27"/>
  <c r="D389" i="27"/>
  <c r="D388" i="27"/>
  <c r="D387" i="27"/>
  <c r="D386" i="27"/>
  <c r="D385" i="27"/>
  <c r="D384" i="27"/>
  <c r="D383" i="27"/>
  <c r="D382" i="27"/>
  <c r="D381" i="27"/>
  <c r="D380" i="27"/>
  <c r="D379" i="27"/>
  <c r="D378" i="27"/>
  <c r="D377" i="27"/>
  <c r="D376" i="27"/>
  <c r="D375" i="27"/>
  <c r="D374" i="27"/>
  <c r="D373" i="27"/>
  <c r="D372" i="27"/>
  <c r="D371" i="27"/>
  <c r="D370" i="27"/>
  <c r="D369" i="27"/>
  <c r="D368" i="27"/>
  <c r="D367" i="27"/>
  <c r="D366" i="27"/>
  <c r="D365" i="27"/>
  <c r="D364" i="27"/>
  <c r="D363" i="27"/>
  <c r="D362" i="27"/>
  <c r="D361" i="27"/>
  <c r="D360" i="27"/>
  <c r="D359" i="27"/>
  <c r="D358" i="27"/>
  <c r="D357" i="27"/>
  <c r="D356" i="27"/>
  <c r="D355" i="27"/>
  <c r="D354" i="27"/>
  <c r="D353" i="27"/>
  <c r="D352" i="27"/>
  <c r="D351" i="27"/>
  <c r="D350" i="27"/>
  <c r="D349" i="27"/>
  <c r="D348" i="27"/>
  <c r="D347" i="27"/>
  <c r="D346" i="27"/>
  <c r="D345" i="27"/>
  <c r="D344" i="27"/>
  <c r="D342" i="27"/>
  <c r="D341" i="27"/>
  <c r="D340" i="27"/>
  <c r="D339" i="27"/>
  <c r="D338" i="27"/>
  <c r="D337" i="27"/>
  <c r="D336" i="27"/>
  <c r="D335" i="27"/>
  <c r="D334" i="27"/>
  <c r="D333" i="27"/>
  <c r="D332" i="27"/>
  <c r="D331" i="27"/>
  <c r="D330" i="27"/>
  <c r="D329" i="27"/>
  <c r="D328" i="27"/>
  <c r="D327" i="27"/>
  <c r="D326" i="27"/>
  <c r="D316" i="27"/>
  <c r="D315" i="27"/>
  <c r="D314" i="27"/>
  <c r="D313" i="27"/>
  <c r="D312" i="27"/>
  <c r="D311" i="27"/>
  <c r="D310" i="27"/>
  <c r="D309" i="27"/>
  <c r="D308" i="27"/>
  <c r="D307" i="27"/>
  <c r="D306" i="27"/>
  <c r="D305" i="27"/>
  <c r="D304" i="27"/>
  <c r="D303" i="27"/>
  <c r="D302" i="27"/>
  <c r="D301" i="27"/>
  <c r="D300" i="27"/>
  <c r="D299" i="27"/>
  <c r="D298" i="27"/>
  <c r="D297" i="27"/>
  <c r="D296" i="27"/>
  <c r="D295" i="27"/>
  <c r="D294" i="27"/>
  <c r="D293" i="27"/>
  <c r="D292" i="27"/>
  <c r="D291" i="27"/>
  <c r="D290" i="27"/>
  <c r="D289" i="27"/>
  <c r="D288" i="27"/>
  <c r="D287" i="27"/>
  <c r="D286" i="27"/>
  <c r="D285" i="27"/>
  <c r="D284" i="27"/>
  <c r="D283" i="27"/>
  <c r="D282" i="27"/>
  <c r="D281" i="27"/>
  <c r="D280" i="27"/>
  <c r="D279" i="27"/>
  <c r="D278" i="27"/>
  <c r="D277" i="27"/>
  <c r="D276" i="27"/>
  <c r="D275" i="27"/>
  <c r="D274" i="27"/>
  <c r="D273" i="27"/>
  <c r="D272" i="27"/>
  <c r="D271" i="27"/>
  <c r="D270" i="27"/>
  <c r="D269" i="27"/>
  <c r="D268" i="27"/>
  <c r="D267" i="27"/>
  <c r="D266" i="27"/>
  <c r="D265" i="27"/>
  <c r="D264" i="27"/>
  <c r="D263" i="27"/>
  <c r="D262" i="27"/>
  <c r="D261" i="27"/>
  <c r="D260" i="27"/>
  <c r="D259" i="27"/>
  <c r="D258" i="27"/>
  <c r="D257" i="27"/>
  <c r="D256" i="27"/>
  <c r="D255" i="27"/>
  <c r="D254" i="27"/>
  <c r="D253" i="27"/>
  <c r="D252" i="27"/>
  <c r="D251" i="27"/>
  <c r="D250" i="27"/>
  <c r="D249" i="27"/>
  <c r="D248" i="27"/>
  <c r="D247" i="27"/>
  <c r="D246" i="27"/>
  <c r="D245" i="27"/>
  <c r="D244" i="27"/>
  <c r="D243" i="27"/>
  <c r="D242" i="27"/>
  <c r="D241" i="27"/>
  <c r="D240" i="27"/>
  <c r="D239" i="27"/>
  <c r="D238" i="27"/>
  <c r="D237" i="27"/>
  <c r="D236" i="27"/>
  <c r="D235" i="27"/>
  <c r="D234" i="27"/>
  <c r="D233" i="27"/>
  <c r="D232" i="27"/>
  <c r="D231" i="27"/>
  <c r="D230" i="27"/>
  <c r="D229" i="27"/>
  <c r="D228" i="27"/>
  <c r="D227" i="27"/>
  <c r="D226" i="27"/>
  <c r="D225" i="27"/>
  <c r="D224" i="27"/>
  <c r="D223" i="27"/>
  <c r="D222" i="27"/>
  <c r="D221" i="27"/>
  <c r="D220" i="27"/>
  <c r="D219" i="27"/>
  <c r="D218" i="27"/>
  <c r="D217" i="27"/>
  <c r="D216" i="27"/>
  <c r="D215" i="27"/>
  <c r="D214" i="27"/>
  <c r="D213" i="27"/>
  <c r="D212" i="27"/>
  <c r="D211" i="27"/>
  <c r="D210" i="27"/>
  <c r="D209" i="27"/>
  <c r="D208" i="27"/>
  <c r="D207" i="27"/>
  <c r="D206" i="27"/>
  <c r="D205" i="27"/>
  <c r="D204" i="27"/>
  <c r="D203" i="27"/>
  <c r="D202" i="27"/>
  <c r="D201" i="27"/>
  <c r="D200" i="27"/>
  <c r="D199" i="27"/>
  <c r="D198" i="27"/>
  <c r="D197" i="27"/>
  <c r="D196" i="27"/>
  <c r="D194" i="27"/>
  <c r="D193" i="27"/>
  <c r="D188" i="27"/>
  <c r="D186" i="27"/>
  <c r="D185" i="27"/>
  <c r="D184" i="27"/>
  <c r="D183" i="27"/>
  <c r="D182" i="27"/>
  <c r="D181" i="27"/>
  <c r="D180" i="27"/>
  <c r="D179" i="27"/>
  <c r="D178" i="27"/>
  <c r="D177" i="27"/>
  <c r="D176" i="27"/>
  <c r="D175" i="27"/>
  <c r="D174" i="27"/>
  <c r="D173" i="27"/>
  <c r="D172" i="27"/>
  <c r="D171" i="27"/>
  <c r="D170" i="27"/>
  <c r="D169" i="27"/>
  <c r="D168" i="27"/>
  <c r="D167" i="27"/>
  <c r="D166" i="27"/>
  <c r="D165" i="27"/>
  <c r="D164" i="27"/>
  <c r="D163" i="27"/>
  <c r="D162" i="27"/>
  <c r="D161" i="27"/>
  <c r="D160" i="27"/>
  <c r="D159" i="27"/>
  <c r="D158" i="27"/>
  <c r="D157" i="27"/>
  <c r="D156" i="27"/>
  <c r="D155" i="27"/>
  <c r="D154" i="27"/>
  <c r="D153" i="27"/>
  <c r="D152" i="27"/>
  <c r="D151" i="27"/>
  <c r="D150" i="27"/>
  <c r="D149" i="27"/>
  <c r="D148" i="27"/>
  <c r="D147" i="27"/>
  <c r="D146" i="27"/>
  <c r="D145" i="27"/>
  <c r="D144" i="27"/>
  <c r="D143" i="27"/>
  <c r="D142" i="27"/>
  <c r="D141" i="27"/>
  <c r="D140" i="27"/>
  <c r="D139" i="27"/>
  <c r="D138" i="27"/>
  <c r="D137" i="27"/>
  <c r="D136" i="27"/>
  <c r="D135" i="27"/>
  <c r="D134" i="27"/>
  <c r="D133" i="27"/>
  <c r="D132" i="27"/>
  <c r="D131" i="27"/>
  <c r="D130" i="27"/>
  <c r="D129" i="27"/>
  <c r="D128" i="27"/>
  <c r="D127" i="27"/>
  <c r="D126" i="27"/>
  <c r="D125" i="27"/>
  <c r="D124" i="27"/>
  <c r="D123" i="27"/>
  <c r="D122" i="27"/>
  <c r="D121" i="27"/>
  <c r="D120" i="27"/>
  <c r="D119" i="27"/>
  <c r="D118" i="27"/>
  <c r="D117" i="27"/>
  <c r="D116" i="27"/>
  <c r="D115" i="27"/>
  <c r="D114" i="27"/>
  <c r="D113" i="27"/>
  <c r="D112" i="27"/>
  <c r="D111" i="27"/>
  <c r="D110" i="27"/>
  <c r="D109" i="27"/>
  <c r="D108" i="27"/>
  <c r="D107" i="27"/>
  <c r="D106" i="27"/>
  <c r="D105" i="27"/>
  <c r="D104" i="27"/>
  <c r="D103" i="27"/>
  <c r="D102" i="27"/>
  <c r="D101" i="27"/>
  <c r="D100" i="27"/>
  <c r="D99" i="27"/>
  <c r="D98" i="27"/>
  <c r="D97" i="27"/>
  <c r="D96" i="27"/>
  <c r="D95" i="27"/>
  <c r="D94" i="27"/>
  <c r="D93" i="27"/>
  <c r="D92" i="27"/>
  <c r="D91" i="27"/>
  <c r="D90" i="27"/>
  <c r="D89" i="27"/>
  <c r="D88" i="27"/>
  <c r="D87" i="27"/>
  <c r="D86" i="27"/>
  <c r="D85" i="27"/>
  <c r="D84" i="27"/>
  <c r="D83" i="27"/>
  <c r="D82" i="27"/>
  <c r="D81" i="27"/>
  <c r="D80" i="27"/>
  <c r="D79" i="27"/>
  <c r="D78" i="27"/>
  <c r="D77" i="27"/>
  <c r="D76" i="27"/>
  <c r="D75" i="27"/>
  <c r="D74" i="27"/>
  <c r="D73" i="27"/>
  <c r="D71" i="27"/>
  <c r="D70" i="27"/>
  <c r="D69" i="27"/>
  <c r="D68" i="27"/>
  <c r="D67" i="27"/>
  <c r="D66" i="27"/>
  <c r="D65" i="27"/>
  <c r="D64" i="27"/>
  <c r="D63" i="27"/>
  <c r="D62" i="27"/>
  <c r="D61" i="27"/>
  <c r="D60" i="27"/>
  <c r="D59" i="27"/>
  <c r="D58" i="27"/>
  <c r="D57" i="27"/>
  <c r="D56" i="27"/>
  <c r="D55" i="27"/>
  <c r="D54" i="27"/>
  <c r="D53" i="27"/>
  <c r="D52" i="27"/>
  <c r="D51" i="27"/>
  <c r="D50" i="27"/>
  <c r="D49" i="27"/>
  <c r="D48" i="27"/>
  <c r="D47" i="27"/>
  <c r="D46" i="27"/>
  <c r="D45" i="27"/>
  <c r="D44" i="27"/>
  <c r="D43" i="27"/>
  <c r="D42" i="27"/>
  <c r="D41" i="27"/>
  <c r="D40" i="27"/>
  <c r="D39" i="27"/>
  <c r="D38" i="27"/>
  <c r="D37" i="27"/>
  <c r="D29" i="27"/>
  <c r="D28" i="27"/>
  <c r="D27" i="27"/>
  <c r="D26" i="27"/>
  <c r="D14" i="27"/>
  <c r="D13" i="27"/>
  <c r="D12" i="27"/>
  <c r="D11" i="27"/>
  <c r="F1546" i="27" l="1"/>
  <c r="Y31" i="7"/>
  <c r="Y10" i="7"/>
  <c r="BH64" i="26" l="1"/>
  <c r="BG64" i="26"/>
  <c r="BF64" i="26"/>
  <c r="BE64" i="26"/>
  <c r="BD64" i="26"/>
  <c r="BC64" i="26"/>
  <c r="BB64" i="26"/>
  <c r="BA64" i="26"/>
  <c r="AZ64" i="26"/>
  <c r="AY64" i="26"/>
  <c r="AX64" i="26"/>
  <c r="AW64" i="26"/>
  <c r="AV64" i="26"/>
  <c r="AU64" i="26"/>
  <c r="AT64" i="26"/>
  <c r="BQ64" i="26" s="1"/>
  <c r="AS64" i="26"/>
  <c r="AR64" i="26"/>
  <c r="AQ64" i="26"/>
  <c r="AP64" i="26"/>
  <c r="AO64" i="26"/>
  <c r="AN64" i="26"/>
  <c r="AM64" i="26"/>
  <c r="AL64" i="26"/>
  <c r="AK64" i="26"/>
  <c r="AJ64" i="26"/>
  <c r="AI64" i="26"/>
  <c r="AH64" i="26"/>
  <c r="AG64" i="26"/>
  <c r="AF64" i="26"/>
  <c r="AE64" i="26"/>
  <c r="AC64" i="26"/>
  <c r="AB64" i="26"/>
  <c r="AA64" i="26"/>
  <c r="Z64" i="26"/>
  <c r="Y64" i="26"/>
  <c r="X64" i="26"/>
  <c r="W64" i="26"/>
  <c r="U64" i="26"/>
  <c r="T64" i="26"/>
  <c r="S64" i="26"/>
  <c r="R64" i="26"/>
  <c r="Q64" i="26"/>
  <c r="P64" i="26"/>
  <c r="O64" i="26" s="1"/>
  <c r="N64" i="26"/>
  <c r="M64" i="26"/>
  <c r="L64" i="26"/>
  <c r="K64" i="26"/>
  <c r="J64" i="26"/>
  <c r="E64" i="26"/>
  <c r="BH63" i="26"/>
  <c r="BG63" i="26"/>
  <c r="BF63" i="26"/>
  <c r="BF61" i="26" s="1"/>
  <c r="BE63" i="26"/>
  <c r="BD63" i="26"/>
  <c r="BC63" i="26"/>
  <c r="BB63" i="26"/>
  <c r="BB61" i="26" s="1"/>
  <c r="BA63" i="26"/>
  <c r="AZ63" i="26"/>
  <c r="AY63" i="26"/>
  <c r="AX63" i="26"/>
  <c r="AW63" i="26"/>
  <c r="AV63" i="26"/>
  <c r="AU63" i="26"/>
  <c r="AT63" i="26"/>
  <c r="BQ63" i="26" s="1"/>
  <c r="AS63" i="26"/>
  <c r="AR63" i="26"/>
  <c r="AQ63" i="26"/>
  <c r="AP63" i="26"/>
  <c r="AO63" i="26"/>
  <c r="AN63" i="26"/>
  <c r="AM63" i="26"/>
  <c r="AL63" i="26"/>
  <c r="AK63" i="26"/>
  <c r="AJ63" i="26"/>
  <c r="AI63" i="26"/>
  <c r="AH63" i="26"/>
  <c r="AG63" i="26"/>
  <c r="AF63" i="26"/>
  <c r="AE63" i="26"/>
  <c r="AD63" i="26"/>
  <c r="V63" i="26" s="1"/>
  <c r="AC63" i="26"/>
  <c r="AB63" i="26"/>
  <c r="AA63" i="26"/>
  <c r="Z63" i="26"/>
  <c r="Z61" i="26" s="1"/>
  <c r="Y63" i="26"/>
  <c r="X63" i="26"/>
  <c r="W63" i="26"/>
  <c r="U63" i="26"/>
  <c r="T63" i="26"/>
  <c r="S63" i="26"/>
  <c r="R63" i="26"/>
  <c r="O63" i="26" s="1"/>
  <c r="Q63" i="26"/>
  <c r="P63" i="26"/>
  <c r="N63" i="26"/>
  <c r="M63" i="26"/>
  <c r="L63" i="26"/>
  <c r="K63" i="26"/>
  <c r="J63" i="26"/>
  <c r="I63" i="26" s="1"/>
  <c r="E63" i="26"/>
  <c r="BH62" i="26"/>
  <c r="BG62" i="26"/>
  <c r="BF62" i="26"/>
  <c r="BE62" i="26"/>
  <c r="BE61" i="26" s="1"/>
  <c r="BD62" i="26"/>
  <c r="BD61" i="26" s="1"/>
  <c r="BC62" i="26"/>
  <c r="BB62" i="26"/>
  <c r="BA62" i="26"/>
  <c r="BA61" i="26" s="1"/>
  <c r="AZ62" i="26"/>
  <c r="AZ61" i="26" s="1"/>
  <c r="AY62" i="26"/>
  <c r="AX62" i="26"/>
  <c r="AW62" i="26"/>
  <c r="AW61" i="26" s="1"/>
  <c r="AV62" i="26"/>
  <c r="AV61" i="26" s="1"/>
  <c r="AU62" i="26"/>
  <c r="AT62" i="26"/>
  <c r="AS62" i="26"/>
  <c r="AR62" i="26"/>
  <c r="AR61" i="26" s="1"/>
  <c r="AQ62" i="26"/>
  <c r="AP62" i="26"/>
  <c r="AO62" i="26"/>
  <c r="AO61" i="26" s="1"/>
  <c r="AN62" i="26"/>
  <c r="AN61" i="26" s="1"/>
  <c r="AM62" i="26"/>
  <c r="AL62" i="26"/>
  <c r="AK62" i="26"/>
  <c r="AK61" i="26" s="1"/>
  <c r="AJ62" i="26"/>
  <c r="AJ61" i="26" s="1"/>
  <c r="AI62" i="26"/>
  <c r="AH62" i="26"/>
  <c r="AG62" i="26"/>
  <c r="AG61" i="26" s="1"/>
  <c r="AF62" i="26"/>
  <c r="AF61" i="26" s="1"/>
  <c r="AE62" i="26"/>
  <c r="AC62" i="26"/>
  <c r="AC61" i="26" s="1"/>
  <c r="AB62" i="26"/>
  <c r="AA62" i="26"/>
  <c r="Z62" i="26"/>
  <c r="Y62" i="26"/>
  <c r="X62" i="26"/>
  <c r="W62" i="26"/>
  <c r="U62" i="26"/>
  <c r="U61" i="26" s="1"/>
  <c r="T62" i="26"/>
  <c r="S62" i="26"/>
  <c r="R62" i="26"/>
  <c r="Q62" i="26"/>
  <c r="P62" i="26"/>
  <c r="N62" i="26"/>
  <c r="N61" i="26" s="1"/>
  <c r="M62" i="26"/>
  <c r="L62" i="26"/>
  <c r="L61" i="26" s="1"/>
  <c r="K62" i="26"/>
  <c r="J62" i="26"/>
  <c r="E62" i="26"/>
  <c r="BK61" i="26"/>
  <c r="BJ61" i="26"/>
  <c r="BI61" i="26"/>
  <c r="Q61" i="26"/>
  <c r="E61" i="26"/>
  <c r="BH60" i="26"/>
  <c r="BF60" i="26"/>
  <c r="BE60" i="26"/>
  <c r="BD60" i="26"/>
  <c r="BC60" i="26"/>
  <c r="BB60" i="26"/>
  <c r="BA60" i="26"/>
  <c r="AZ60" i="26"/>
  <c r="AY60" i="26"/>
  <c r="AX60" i="26"/>
  <c r="AW60" i="26"/>
  <c r="AV60" i="26"/>
  <c r="AU60" i="26"/>
  <c r="AT60" i="26"/>
  <c r="BQ60" i="26" s="1"/>
  <c r="AS60" i="26"/>
  <c r="AR60" i="26"/>
  <c r="AQ60" i="26"/>
  <c r="AP60" i="26"/>
  <c r="AO60" i="26"/>
  <c r="AN60" i="26"/>
  <c r="AM60" i="26"/>
  <c r="AL60" i="26"/>
  <c r="AK60" i="26"/>
  <c r="AJ60" i="26"/>
  <c r="AI60" i="26"/>
  <c r="AH60" i="26"/>
  <c r="AG60" i="26"/>
  <c r="AF60" i="26"/>
  <c r="AE60" i="26"/>
  <c r="AC60" i="26"/>
  <c r="AB60" i="26"/>
  <c r="AA60" i="26"/>
  <c r="Z60" i="26"/>
  <c r="Y60" i="26"/>
  <c r="X60" i="26"/>
  <c r="W60" i="26"/>
  <c r="U60" i="26"/>
  <c r="T60" i="26"/>
  <c r="S60" i="26"/>
  <c r="R60" i="26"/>
  <c r="Q60" i="26"/>
  <c r="P60" i="26"/>
  <c r="N60" i="26"/>
  <c r="M60" i="26"/>
  <c r="L60" i="26"/>
  <c r="K60" i="26"/>
  <c r="J60" i="26"/>
  <c r="E60" i="26"/>
  <c r="BH59" i="26"/>
  <c r="BG59" i="26"/>
  <c r="BE59" i="26"/>
  <c r="BD59" i="26"/>
  <c r="BC59" i="26"/>
  <c r="BB59" i="26"/>
  <c r="BA59" i="26"/>
  <c r="AZ59" i="26"/>
  <c r="AY59" i="26"/>
  <c r="AX59" i="26"/>
  <c r="AW59" i="26"/>
  <c r="AV59" i="26"/>
  <c r="AU59" i="26"/>
  <c r="AT59" i="26"/>
  <c r="AS59" i="26"/>
  <c r="AR59" i="26"/>
  <c r="AQ59" i="26"/>
  <c r="AP59" i="26"/>
  <c r="AO59" i="26"/>
  <c r="AN59" i="26"/>
  <c r="AM59" i="26"/>
  <c r="AL59" i="26"/>
  <c r="AK59" i="26"/>
  <c r="AJ59" i="26"/>
  <c r="AI59" i="26"/>
  <c r="AH59" i="26"/>
  <c r="AG59" i="26"/>
  <c r="AF59" i="26"/>
  <c r="AE59" i="26"/>
  <c r="AC59" i="26"/>
  <c r="AB59" i="26"/>
  <c r="AA59" i="26"/>
  <c r="Z59" i="26"/>
  <c r="Y59" i="26"/>
  <c r="X59" i="26"/>
  <c r="W59" i="26"/>
  <c r="U59" i="26"/>
  <c r="T59" i="26"/>
  <c r="S59" i="26"/>
  <c r="R59" i="26"/>
  <c r="Q59" i="26"/>
  <c r="P59" i="26"/>
  <c r="N59" i="26"/>
  <c r="M59" i="26"/>
  <c r="L59" i="26"/>
  <c r="K59" i="26"/>
  <c r="J59" i="26"/>
  <c r="I59" i="26"/>
  <c r="H59" i="26" s="1"/>
  <c r="G59" i="26" s="1"/>
  <c r="E59" i="26"/>
  <c r="BH58" i="26"/>
  <c r="BG58" i="26"/>
  <c r="BF58" i="26"/>
  <c r="BD58" i="26"/>
  <c r="BC58" i="26"/>
  <c r="BB58" i="26"/>
  <c r="BA58" i="26"/>
  <c r="AZ58" i="26"/>
  <c r="AY58" i="26"/>
  <c r="AX58" i="26"/>
  <c r="AW58" i="26"/>
  <c r="AV58" i="26"/>
  <c r="AU58" i="26"/>
  <c r="AT58" i="26"/>
  <c r="AS58" i="26"/>
  <c r="AR58" i="26"/>
  <c r="AQ58" i="26"/>
  <c r="AP58" i="26"/>
  <c r="AO58" i="26"/>
  <c r="AN58" i="26"/>
  <c r="AM58" i="26"/>
  <c r="AL58" i="26"/>
  <c r="AK58" i="26"/>
  <c r="AJ58" i="26"/>
  <c r="AI58" i="26"/>
  <c r="AH58" i="26"/>
  <c r="AG58" i="26"/>
  <c r="AD58" i="26" s="1"/>
  <c r="AF58" i="26"/>
  <c r="AE58" i="26"/>
  <c r="AC58" i="26"/>
  <c r="AB58" i="26"/>
  <c r="AA58" i="26"/>
  <c r="Z58" i="26"/>
  <c r="Y58" i="26"/>
  <c r="X58" i="26"/>
  <c r="W58" i="26"/>
  <c r="U58" i="26"/>
  <c r="T58" i="26"/>
  <c r="S58" i="26"/>
  <c r="R58" i="26"/>
  <c r="Q58" i="26"/>
  <c r="P58" i="26"/>
  <c r="N58" i="26"/>
  <c r="M58" i="26"/>
  <c r="L58" i="26"/>
  <c r="K58" i="26"/>
  <c r="J58" i="26"/>
  <c r="I58" i="26" s="1"/>
  <c r="H58" i="26" s="1"/>
  <c r="G58" i="26" s="1"/>
  <c r="E58" i="26"/>
  <c r="BH57" i="26"/>
  <c r="BG57" i="26"/>
  <c r="BF57" i="26"/>
  <c r="BE57" i="26"/>
  <c r="BC57" i="26"/>
  <c r="BB57" i="26"/>
  <c r="BA57" i="26"/>
  <c r="AZ57" i="26"/>
  <c r="AY57" i="26"/>
  <c r="AX57" i="26"/>
  <c r="AW57" i="26"/>
  <c r="AV57" i="26"/>
  <c r="AU57" i="26"/>
  <c r="AT57" i="26"/>
  <c r="BQ57" i="26" s="1"/>
  <c r="AS57" i="26"/>
  <c r="AR57" i="26"/>
  <c r="AQ57" i="26"/>
  <c r="AP57" i="26"/>
  <c r="AO57" i="26"/>
  <c r="AN57" i="26"/>
  <c r="AM57" i="26"/>
  <c r="AL57" i="26"/>
  <c r="AK57" i="26"/>
  <c r="AJ57" i="26"/>
  <c r="AI57" i="26"/>
  <c r="AH57" i="26"/>
  <c r="AG57" i="26"/>
  <c r="AF57" i="26"/>
  <c r="AE57" i="26"/>
  <c r="AC57" i="26"/>
  <c r="AB57" i="26"/>
  <c r="AA57" i="26"/>
  <c r="Z57" i="26"/>
  <c r="Y57" i="26"/>
  <c r="BR57" i="26" s="1"/>
  <c r="X57" i="26"/>
  <c r="W57" i="26"/>
  <c r="U57" i="26"/>
  <c r="T57" i="26"/>
  <c r="S57" i="26"/>
  <c r="R57" i="26"/>
  <c r="Q57" i="26"/>
  <c r="P57" i="26"/>
  <c r="O57" i="26" s="1"/>
  <c r="N57" i="26"/>
  <c r="M57" i="26"/>
  <c r="L57" i="26"/>
  <c r="K57" i="26"/>
  <c r="J57" i="26"/>
  <c r="E57" i="26"/>
  <c r="BG56" i="26"/>
  <c r="BF56" i="26"/>
  <c r="BE56" i="26"/>
  <c r="BD56" i="26"/>
  <c r="BB56" i="26"/>
  <c r="BA56" i="26"/>
  <c r="AZ56" i="26"/>
  <c r="AY56" i="26"/>
  <c r="AX56" i="26"/>
  <c r="AW56" i="26"/>
  <c r="AV56" i="26"/>
  <c r="AU56" i="26"/>
  <c r="AT56" i="26"/>
  <c r="BQ56" i="26" s="1"/>
  <c r="AS56" i="26"/>
  <c r="AR56" i="26"/>
  <c r="AQ56" i="26"/>
  <c r="AP56" i="26"/>
  <c r="AO56" i="26"/>
  <c r="AN56" i="26"/>
  <c r="AM56" i="26"/>
  <c r="AL56" i="26"/>
  <c r="AK56" i="26"/>
  <c r="AJ56" i="26"/>
  <c r="AI56" i="26"/>
  <c r="AH56" i="26"/>
  <c r="AG56" i="26"/>
  <c r="AF56" i="26"/>
  <c r="AE56" i="26"/>
  <c r="AC56" i="26"/>
  <c r="AB56" i="26"/>
  <c r="AA56" i="26"/>
  <c r="Z56" i="26"/>
  <c r="Y56" i="26"/>
  <c r="X56" i="26"/>
  <c r="W56" i="26"/>
  <c r="U56" i="26"/>
  <c r="T56" i="26"/>
  <c r="S56" i="26"/>
  <c r="R56" i="26"/>
  <c r="Q56" i="26"/>
  <c r="P56" i="26"/>
  <c r="N56" i="26"/>
  <c r="M56" i="26"/>
  <c r="L56" i="26"/>
  <c r="K56" i="26"/>
  <c r="J56" i="26"/>
  <c r="E56" i="26"/>
  <c r="BG55" i="26"/>
  <c r="BF55" i="26"/>
  <c r="BE55" i="26"/>
  <c r="BD55" i="26"/>
  <c r="BC55" i="26"/>
  <c r="BA55" i="26"/>
  <c r="AZ55" i="26"/>
  <c r="AY55" i="26"/>
  <c r="AX55" i="26"/>
  <c r="AW55" i="26"/>
  <c r="AV55" i="26"/>
  <c r="AU55" i="26"/>
  <c r="BQ55" i="26" s="1"/>
  <c r="AT55" i="26"/>
  <c r="AS55" i="26"/>
  <c r="AR55" i="26"/>
  <c r="AQ55" i="26"/>
  <c r="AP55" i="26"/>
  <c r="AO55" i="26"/>
  <c r="AN55" i="26"/>
  <c r="AM55" i="26"/>
  <c r="AL55" i="26"/>
  <c r="AK55" i="26"/>
  <c r="AJ55" i="26"/>
  <c r="AI55" i="26"/>
  <c r="AH55" i="26"/>
  <c r="AG55" i="26"/>
  <c r="AF55" i="26"/>
  <c r="AE55" i="26"/>
  <c r="AC55" i="26"/>
  <c r="AB55" i="26"/>
  <c r="AA55" i="26"/>
  <c r="Z55" i="26"/>
  <c r="Y55" i="26"/>
  <c r="X55" i="26"/>
  <c r="W55" i="26"/>
  <c r="U55" i="26"/>
  <c r="T55" i="26"/>
  <c r="S55" i="26"/>
  <c r="R55" i="26"/>
  <c r="Q55" i="26"/>
  <c r="P55" i="26"/>
  <c r="N55" i="26"/>
  <c r="M55" i="26"/>
  <c r="L55" i="26"/>
  <c r="I55" i="26" s="1"/>
  <c r="K55" i="26"/>
  <c r="J55" i="26"/>
  <c r="H55" i="26"/>
  <c r="G55" i="26" s="1"/>
  <c r="E55" i="26"/>
  <c r="BG54" i="26"/>
  <c r="BF54" i="26"/>
  <c r="BE54" i="26"/>
  <c r="BD54" i="26"/>
  <c r="BC54" i="26"/>
  <c r="BB54" i="26"/>
  <c r="AZ54" i="26"/>
  <c r="AY54" i="26"/>
  <c r="AX54" i="26"/>
  <c r="AW54" i="26"/>
  <c r="AV54" i="26"/>
  <c r="AU54" i="26"/>
  <c r="AT54" i="26"/>
  <c r="AS54" i="26"/>
  <c r="AR54" i="26"/>
  <c r="AQ54" i="26"/>
  <c r="AP54" i="26"/>
  <c r="AO54" i="26"/>
  <c r="AN54" i="26"/>
  <c r="AM54" i="26"/>
  <c r="AL54" i="26"/>
  <c r="AK54" i="26"/>
  <c r="AJ54" i="26"/>
  <c r="AI54" i="26"/>
  <c r="AH54" i="26"/>
  <c r="AG54" i="26"/>
  <c r="AF54" i="26"/>
  <c r="AE54" i="26"/>
  <c r="AC54" i="26"/>
  <c r="AB54" i="26"/>
  <c r="AA54" i="26"/>
  <c r="Z54" i="26"/>
  <c r="Y54" i="26"/>
  <c r="X54" i="26"/>
  <c r="W54" i="26"/>
  <c r="U54" i="26"/>
  <c r="T54" i="26"/>
  <c r="S54" i="26"/>
  <c r="R54" i="26"/>
  <c r="Q54" i="26"/>
  <c r="P54" i="26"/>
  <c r="O54" i="26"/>
  <c r="N54" i="26"/>
  <c r="M54" i="26"/>
  <c r="L54" i="26"/>
  <c r="K54" i="26"/>
  <c r="I54" i="26" s="1"/>
  <c r="H54" i="26" s="1"/>
  <c r="G54" i="26" s="1"/>
  <c r="J54" i="26"/>
  <c r="E54" i="26"/>
  <c r="BG53" i="26"/>
  <c r="BF53" i="26"/>
  <c r="BE53" i="26"/>
  <c r="BD53" i="26"/>
  <c r="BC53" i="26"/>
  <c r="BB53" i="26"/>
  <c r="BA53" i="26"/>
  <c r="AY53" i="26"/>
  <c r="AX53" i="26"/>
  <c r="AW53" i="26"/>
  <c r="AV53" i="26"/>
  <c r="AU53" i="26"/>
  <c r="AT53" i="26"/>
  <c r="BQ53" i="26" s="1"/>
  <c r="AS53" i="26"/>
  <c r="AR53" i="26"/>
  <c r="AQ53" i="26"/>
  <c r="AP53" i="26"/>
  <c r="AO53" i="26"/>
  <c r="AN53" i="26"/>
  <c r="AM53" i="26"/>
  <c r="AL53" i="26"/>
  <c r="AK53" i="26"/>
  <c r="AK31" i="26" s="1"/>
  <c r="AJ53" i="26"/>
  <c r="AI53" i="26"/>
  <c r="AH53" i="26"/>
  <c r="AG53" i="26"/>
  <c r="AG31" i="26" s="1"/>
  <c r="AF53" i="26"/>
  <c r="AE53" i="26"/>
  <c r="AC53" i="26"/>
  <c r="AB53" i="26"/>
  <c r="AA53" i="26"/>
  <c r="Z53" i="26"/>
  <c r="Y53" i="26"/>
  <c r="X53" i="26"/>
  <c r="W53" i="26"/>
  <c r="U53" i="26"/>
  <c r="T53" i="26"/>
  <c r="S53" i="26"/>
  <c r="R53" i="26"/>
  <c r="Q53" i="26"/>
  <c r="P53" i="26"/>
  <c r="N53" i="26"/>
  <c r="M53" i="26"/>
  <c r="L53" i="26"/>
  <c r="K53" i="26"/>
  <c r="J53" i="26"/>
  <c r="E53" i="26"/>
  <c r="BG52" i="26"/>
  <c r="BF52" i="26"/>
  <c r="BE52" i="26"/>
  <c r="BD52" i="26"/>
  <c r="BC52" i="26"/>
  <c r="BB52" i="26"/>
  <c r="BA52" i="26"/>
  <c r="AZ52" i="26"/>
  <c r="AX52" i="26"/>
  <c r="AW52" i="26"/>
  <c r="AV52" i="26"/>
  <c r="AU52" i="26"/>
  <c r="BQ52" i="26" s="1"/>
  <c r="AT52" i="26"/>
  <c r="AS52" i="26"/>
  <c r="AR52" i="26"/>
  <c r="AQ52" i="26"/>
  <c r="AP52" i="26"/>
  <c r="AO52" i="26"/>
  <c r="AN52" i="26"/>
  <c r="AM52" i="26"/>
  <c r="AL52" i="26"/>
  <c r="AK52" i="26"/>
  <c r="AJ52" i="26"/>
  <c r="AI52" i="26"/>
  <c r="AH52" i="26"/>
  <c r="AG52" i="26"/>
  <c r="AF52" i="26"/>
  <c r="AE52" i="26"/>
  <c r="AC52" i="26"/>
  <c r="AB52" i="26"/>
  <c r="AA52" i="26"/>
  <c r="Z52" i="26"/>
  <c r="Y52" i="26"/>
  <c r="X52" i="26"/>
  <c r="W52" i="26"/>
  <c r="U52" i="26"/>
  <c r="T52" i="26"/>
  <c r="S52" i="26"/>
  <c r="R52" i="26"/>
  <c r="Q52" i="26"/>
  <c r="P52" i="26"/>
  <c r="N52" i="26"/>
  <c r="M52" i="26"/>
  <c r="L52" i="26"/>
  <c r="I52" i="26" s="1"/>
  <c r="H52" i="26" s="1"/>
  <c r="G52" i="26" s="1"/>
  <c r="K52" i="26"/>
  <c r="J52" i="26"/>
  <c r="E52" i="26"/>
  <c r="BG51" i="26"/>
  <c r="BF51" i="26"/>
  <c r="BE51" i="26"/>
  <c r="BD51" i="26"/>
  <c r="BC51" i="26"/>
  <c r="BB51" i="26"/>
  <c r="BA51" i="26"/>
  <c r="AZ51" i="26"/>
  <c r="AY51" i="26"/>
  <c r="AW51" i="26"/>
  <c r="AV51" i="26"/>
  <c r="AU51" i="26"/>
  <c r="AT51" i="26"/>
  <c r="AS51" i="26"/>
  <c r="AR51" i="26"/>
  <c r="AQ51" i="26"/>
  <c r="AP51" i="26"/>
  <c r="AO51" i="26"/>
  <c r="AN51" i="26"/>
  <c r="AM51" i="26"/>
  <c r="AL51" i="26"/>
  <c r="AK51" i="26"/>
  <c r="AJ51" i="26"/>
  <c r="AI51" i="26"/>
  <c r="AH51" i="26"/>
  <c r="AG51" i="26"/>
  <c r="AF51" i="26"/>
  <c r="AE51" i="26"/>
  <c r="AC51" i="26"/>
  <c r="AB51" i="26"/>
  <c r="AA51" i="26"/>
  <c r="Z51" i="26"/>
  <c r="Y51" i="26"/>
  <c r="X51" i="26"/>
  <c r="W51" i="26"/>
  <c r="U51" i="26"/>
  <c r="T51" i="26"/>
  <c r="S51" i="26"/>
  <c r="R51" i="26"/>
  <c r="Q51" i="26"/>
  <c r="P51" i="26"/>
  <c r="N51" i="26"/>
  <c r="M51" i="26"/>
  <c r="L51" i="26"/>
  <c r="K51" i="26"/>
  <c r="J51" i="26"/>
  <c r="E51" i="26"/>
  <c r="BH50" i="26"/>
  <c r="BG50" i="26"/>
  <c r="BF50" i="26"/>
  <c r="BE50" i="26"/>
  <c r="BD50" i="26"/>
  <c r="BC50" i="26"/>
  <c r="BB50" i="26"/>
  <c r="BA50" i="26"/>
  <c r="AZ50" i="26"/>
  <c r="AY50" i="26"/>
  <c r="AX50" i="26"/>
  <c r="AV50" i="26"/>
  <c r="AU50" i="26"/>
  <c r="AT50" i="26"/>
  <c r="AS50" i="26"/>
  <c r="AR50" i="26"/>
  <c r="AQ50" i="26"/>
  <c r="AP50" i="26"/>
  <c r="AO50" i="26"/>
  <c r="AN50" i="26"/>
  <c r="AM50" i="26"/>
  <c r="AL50" i="26"/>
  <c r="AK50" i="26"/>
  <c r="AJ50" i="26"/>
  <c r="AI50" i="26"/>
  <c r="AH50" i="26"/>
  <c r="AG50" i="26"/>
  <c r="AF50" i="26"/>
  <c r="AE50" i="26"/>
  <c r="AC50" i="26"/>
  <c r="AB50" i="26"/>
  <c r="AA50" i="26"/>
  <c r="Z50" i="26"/>
  <c r="Y50" i="26"/>
  <c r="X50" i="26"/>
  <c r="W50" i="26"/>
  <c r="U50" i="26"/>
  <c r="T50" i="26"/>
  <c r="S50" i="26"/>
  <c r="R50" i="26"/>
  <c r="Q50" i="26"/>
  <c r="P50" i="26"/>
  <c r="N50" i="26"/>
  <c r="M50" i="26"/>
  <c r="L50" i="26"/>
  <c r="K50" i="26"/>
  <c r="J50" i="26"/>
  <c r="E50" i="26"/>
  <c r="BH49" i="26"/>
  <c r="BG49" i="26"/>
  <c r="BF49" i="26"/>
  <c r="BE49" i="26"/>
  <c r="BD49" i="26"/>
  <c r="BC49" i="26"/>
  <c r="BB49" i="26"/>
  <c r="BA49" i="26"/>
  <c r="AZ49" i="26"/>
  <c r="AY49" i="26"/>
  <c r="AX49" i="26"/>
  <c r="AW49" i="26"/>
  <c r="AU49" i="26"/>
  <c r="AT49" i="26"/>
  <c r="AS49" i="26"/>
  <c r="AR49" i="26"/>
  <c r="AQ49" i="26"/>
  <c r="AP49" i="26"/>
  <c r="AO49" i="26"/>
  <c r="AN49" i="26"/>
  <c r="AM49" i="26"/>
  <c r="AL49" i="26"/>
  <c r="AK49" i="26"/>
  <c r="AJ49" i="26"/>
  <c r="AI49" i="26"/>
  <c r="AH49" i="26"/>
  <c r="AG49" i="26"/>
  <c r="AF49" i="26"/>
  <c r="AE49" i="26"/>
  <c r="AC49" i="26"/>
  <c r="AB49" i="26"/>
  <c r="AA49" i="26"/>
  <c r="Z49" i="26"/>
  <c r="Y49" i="26"/>
  <c r="X49" i="26"/>
  <c r="W49" i="26"/>
  <c r="U49" i="26"/>
  <c r="T49" i="26"/>
  <c r="S49" i="26"/>
  <c r="R49" i="26"/>
  <c r="Q49" i="26"/>
  <c r="P49" i="26"/>
  <c r="N49" i="26"/>
  <c r="M49" i="26"/>
  <c r="L49" i="26"/>
  <c r="K49" i="26"/>
  <c r="J49" i="26"/>
  <c r="E49" i="26"/>
  <c r="BH48" i="26"/>
  <c r="BG48" i="26"/>
  <c r="BF48" i="26"/>
  <c r="BE48" i="26"/>
  <c r="BD48" i="26"/>
  <c r="BC48" i="26"/>
  <c r="BB48" i="26"/>
  <c r="BA48" i="26"/>
  <c r="AZ48" i="26"/>
  <c r="AY48" i="26"/>
  <c r="AX48" i="26"/>
  <c r="AW48" i="26"/>
  <c r="AV48" i="26"/>
  <c r="AT48" i="26"/>
  <c r="AS48" i="26"/>
  <c r="AR48" i="26"/>
  <c r="AQ48" i="26"/>
  <c r="AP48" i="26"/>
  <c r="AO48" i="26"/>
  <c r="AN48" i="26"/>
  <c r="AM48" i="26"/>
  <c r="AL48" i="26"/>
  <c r="AK48" i="26"/>
  <c r="AJ48" i="26"/>
  <c r="AI48" i="26"/>
  <c r="AH48" i="26"/>
  <c r="AG48" i="26"/>
  <c r="AF48" i="26"/>
  <c r="AE48" i="26"/>
  <c r="AC48" i="26"/>
  <c r="AB48" i="26"/>
  <c r="AA48" i="26"/>
  <c r="BR48" i="26" s="1"/>
  <c r="Z48" i="26"/>
  <c r="Y48" i="26"/>
  <c r="X48" i="26"/>
  <c r="W48" i="26"/>
  <c r="U48" i="26"/>
  <c r="T48" i="26"/>
  <c r="S48" i="26"/>
  <c r="R48" i="26"/>
  <c r="Q48" i="26"/>
  <c r="P48" i="26"/>
  <c r="N48" i="26"/>
  <c r="M48" i="26"/>
  <c r="L48" i="26"/>
  <c r="K48" i="26"/>
  <c r="J48" i="26"/>
  <c r="I48" i="26"/>
  <c r="H48" i="26" s="1"/>
  <c r="G48" i="26" s="1"/>
  <c r="E48" i="26"/>
  <c r="BH47" i="26"/>
  <c r="BG47" i="26"/>
  <c r="BF47" i="26"/>
  <c r="BE47" i="26"/>
  <c r="BD47" i="26"/>
  <c r="BC47" i="26"/>
  <c r="BB47" i="26"/>
  <c r="BA47" i="26"/>
  <c r="AZ47" i="26"/>
  <c r="AY47" i="26"/>
  <c r="AX47" i="26"/>
  <c r="AW47" i="26"/>
  <c r="AV47" i="26"/>
  <c r="AU47" i="26"/>
  <c r="AS47" i="26"/>
  <c r="AR47" i="26"/>
  <c r="AQ47" i="26"/>
  <c r="AP47" i="26"/>
  <c r="AO47" i="26"/>
  <c r="AN47" i="26"/>
  <c r="AM47" i="26"/>
  <c r="AL47" i="26"/>
  <c r="AK47" i="26"/>
  <c r="AJ47" i="26"/>
  <c r="AI47" i="26"/>
  <c r="AH47" i="26"/>
  <c r="AG47" i="26"/>
  <c r="AF47" i="26"/>
  <c r="AE47" i="26"/>
  <c r="AC47" i="26"/>
  <c r="AB47" i="26"/>
  <c r="AA47" i="26"/>
  <c r="Z47" i="26"/>
  <c r="Y47" i="26"/>
  <c r="X47" i="26"/>
  <c r="W47" i="26"/>
  <c r="U47" i="26"/>
  <c r="T47" i="26"/>
  <c r="S47" i="26"/>
  <c r="R47" i="26"/>
  <c r="Q47" i="26"/>
  <c r="P47" i="26"/>
  <c r="N47" i="26"/>
  <c r="M47" i="26"/>
  <c r="L47" i="26"/>
  <c r="I47" i="26" s="1"/>
  <c r="H47" i="26" s="1"/>
  <c r="G47" i="26" s="1"/>
  <c r="K47" i="26"/>
  <c r="J47" i="26"/>
  <c r="E47" i="26"/>
  <c r="BH46" i="26"/>
  <c r="BG46" i="26"/>
  <c r="BF46" i="26"/>
  <c r="BE46" i="26"/>
  <c r="BD46" i="26"/>
  <c r="BC46" i="26"/>
  <c r="BB46" i="26"/>
  <c r="BA46" i="26"/>
  <c r="AZ46" i="26"/>
  <c r="AY46" i="26"/>
  <c r="AX46" i="26"/>
  <c r="AW46" i="26"/>
  <c r="AV46" i="26"/>
  <c r="AU46" i="26"/>
  <c r="AT46" i="26"/>
  <c r="AR46" i="26"/>
  <c r="AQ46" i="26"/>
  <c r="AP46" i="26"/>
  <c r="AO46" i="26"/>
  <c r="AN46" i="26"/>
  <c r="AM46" i="26"/>
  <c r="AL46" i="26"/>
  <c r="AK46" i="26"/>
  <c r="AJ46" i="26"/>
  <c r="AI46" i="26"/>
  <c r="AH46" i="26"/>
  <c r="AG46" i="26"/>
  <c r="AF46" i="26"/>
  <c r="AE46" i="26"/>
  <c r="AC46" i="26"/>
  <c r="AB46" i="26"/>
  <c r="AA46" i="26"/>
  <c r="Z46" i="26"/>
  <c r="Y46" i="26"/>
  <c r="X46" i="26"/>
  <c r="W46" i="26"/>
  <c r="U46" i="26"/>
  <c r="T46" i="26"/>
  <c r="S46" i="26"/>
  <c r="R46" i="26"/>
  <c r="Q46" i="26"/>
  <c r="P46" i="26"/>
  <c r="N46" i="26"/>
  <c r="N31" i="26" s="1"/>
  <c r="M46" i="26"/>
  <c r="L46" i="26"/>
  <c r="K46" i="26"/>
  <c r="J46" i="26"/>
  <c r="E46" i="26"/>
  <c r="BH45" i="26"/>
  <c r="BG45" i="26"/>
  <c r="BF45" i="26"/>
  <c r="BE45" i="26"/>
  <c r="BD45" i="26"/>
  <c r="BC45" i="26"/>
  <c r="BB45" i="26"/>
  <c r="BA45" i="26"/>
  <c r="AZ45" i="26"/>
  <c r="AY45" i="26"/>
  <c r="AX45" i="26"/>
  <c r="AW45" i="26"/>
  <c r="AV45" i="26"/>
  <c r="AU45" i="26"/>
  <c r="AT45" i="26"/>
  <c r="BQ45" i="26" s="1"/>
  <c r="AS45" i="26"/>
  <c r="AQ45" i="26"/>
  <c r="AP45" i="26"/>
  <c r="AO45" i="26"/>
  <c r="AN45" i="26"/>
  <c r="AM45" i="26"/>
  <c r="AL45" i="26"/>
  <c r="AK45" i="26"/>
  <c r="AK23" i="26" s="1"/>
  <c r="AJ45" i="26"/>
  <c r="AI45" i="26"/>
  <c r="AH45" i="26"/>
  <c r="AG45" i="26"/>
  <c r="AF45" i="26"/>
  <c r="AE45" i="26"/>
  <c r="AC45" i="26"/>
  <c r="AB45" i="26"/>
  <c r="AA45" i="26"/>
  <c r="Z45" i="26"/>
  <c r="Y45" i="26"/>
  <c r="X45" i="26"/>
  <c r="W45" i="26"/>
  <c r="U45" i="26"/>
  <c r="T45" i="26"/>
  <c r="S45" i="26"/>
  <c r="R45" i="26"/>
  <c r="Q45" i="26"/>
  <c r="P45" i="26"/>
  <c r="O45" i="26"/>
  <c r="N45" i="26"/>
  <c r="M45" i="26"/>
  <c r="L45" i="26"/>
  <c r="K45" i="26"/>
  <c r="J45" i="26"/>
  <c r="E45" i="26"/>
  <c r="BH44" i="26"/>
  <c r="BG44" i="26"/>
  <c r="BF44" i="26"/>
  <c r="BE44" i="26"/>
  <c r="BD44" i="26"/>
  <c r="BC44" i="26"/>
  <c r="BB44" i="26"/>
  <c r="BA44" i="26"/>
  <c r="AZ44" i="26"/>
  <c r="AY44" i="26"/>
  <c r="AX44" i="26"/>
  <c r="AW44" i="26"/>
  <c r="AV44" i="26"/>
  <c r="AU44" i="26"/>
  <c r="AT44" i="26"/>
  <c r="AS44" i="26"/>
  <c r="AR44" i="26"/>
  <c r="AP44" i="26"/>
  <c r="AO44" i="26"/>
  <c r="AN44" i="26"/>
  <c r="AM44" i="26"/>
  <c r="AL44" i="26"/>
  <c r="AK44" i="26"/>
  <c r="AJ44" i="26"/>
  <c r="AI44" i="26"/>
  <c r="AH44" i="26"/>
  <c r="AG44" i="26"/>
  <c r="AF44" i="26"/>
  <c r="AE44" i="26"/>
  <c r="AC44" i="26"/>
  <c r="AB44" i="26"/>
  <c r="AA44" i="26"/>
  <c r="Z44" i="26"/>
  <c r="Y44" i="26"/>
  <c r="BR44" i="26" s="1"/>
  <c r="X44" i="26"/>
  <c r="W44" i="26"/>
  <c r="U44" i="26"/>
  <c r="T44" i="26"/>
  <c r="S44" i="26"/>
  <c r="R44" i="26"/>
  <c r="Q44" i="26"/>
  <c r="P44" i="26"/>
  <c r="O44" i="26" s="1"/>
  <c r="N44" i="26"/>
  <c r="M44" i="26"/>
  <c r="L44" i="26"/>
  <c r="I44" i="26" s="1"/>
  <c r="K44" i="26"/>
  <c r="J44" i="26"/>
  <c r="E44" i="26"/>
  <c r="BH43" i="26"/>
  <c r="BG43" i="26"/>
  <c r="BF43" i="26"/>
  <c r="BE43" i="26"/>
  <c r="BD43" i="26"/>
  <c r="BC43" i="26"/>
  <c r="BB43" i="26"/>
  <c r="BA43" i="26"/>
  <c r="AZ43" i="26"/>
  <c r="AY43" i="26"/>
  <c r="AX43" i="26"/>
  <c r="AW43" i="26"/>
  <c r="AV43" i="26"/>
  <c r="AU43" i="26"/>
  <c r="AT43" i="26"/>
  <c r="AS43" i="26"/>
  <c r="AR43" i="26"/>
  <c r="AQ43" i="26"/>
  <c r="AO43" i="26"/>
  <c r="AN43" i="26"/>
  <c r="AM43" i="26"/>
  <c r="AL43" i="26"/>
  <c r="AK43" i="26"/>
  <c r="AJ43" i="26"/>
  <c r="AI43" i="26"/>
  <c r="AH43" i="26"/>
  <c r="AG43" i="26"/>
  <c r="AF43" i="26"/>
  <c r="AE43" i="26"/>
  <c r="AC43" i="26"/>
  <c r="AB43" i="26"/>
  <c r="AA43" i="26"/>
  <c r="Z43" i="26"/>
  <c r="Y43" i="26"/>
  <c r="X43" i="26"/>
  <c r="W43" i="26"/>
  <c r="U43" i="26"/>
  <c r="T43" i="26"/>
  <c r="S43" i="26"/>
  <c r="R43" i="26"/>
  <c r="O43" i="26" s="1"/>
  <c r="Q43" i="26"/>
  <c r="P43" i="26"/>
  <c r="N43" i="26"/>
  <c r="M43" i="26"/>
  <c r="L43" i="26"/>
  <c r="K43" i="26"/>
  <c r="J43" i="26"/>
  <c r="E43" i="26"/>
  <c r="BH42" i="26"/>
  <c r="BG42" i="26"/>
  <c r="BF42" i="26"/>
  <c r="BE42" i="26"/>
  <c r="BD42" i="26"/>
  <c r="BC42" i="26"/>
  <c r="BB42" i="26"/>
  <c r="BA42" i="26"/>
  <c r="AZ42" i="26"/>
  <c r="AY42" i="26"/>
  <c r="AX42" i="26"/>
  <c r="AW42" i="26"/>
  <c r="AV42" i="26"/>
  <c r="AU42" i="26"/>
  <c r="AT42" i="26"/>
  <c r="BQ42" i="26" s="1"/>
  <c r="AS42" i="26"/>
  <c r="AR42" i="26"/>
  <c r="AQ42" i="26"/>
  <c r="AP42" i="26"/>
  <c r="AN42" i="26"/>
  <c r="AM42" i="26"/>
  <c r="AL42" i="26"/>
  <c r="AK42" i="26"/>
  <c r="AJ42" i="26"/>
  <c r="AI42" i="26"/>
  <c r="AH42" i="26"/>
  <c r="AG42" i="26"/>
  <c r="AF42" i="26"/>
  <c r="AE42" i="26"/>
  <c r="AC42" i="26"/>
  <c r="AB42" i="26"/>
  <c r="AA42" i="26"/>
  <c r="Z42" i="26"/>
  <c r="Y42" i="26"/>
  <c r="X42" i="26"/>
  <c r="W42" i="26"/>
  <c r="U42" i="26"/>
  <c r="T42" i="26"/>
  <c r="S42" i="26"/>
  <c r="R42" i="26"/>
  <c r="O42" i="26" s="1"/>
  <c r="Q42" i="26"/>
  <c r="P42" i="26"/>
  <c r="N42" i="26"/>
  <c r="M42" i="26"/>
  <c r="L42" i="26"/>
  <c r="K42" i="26"/>
  <c r="J42" i="26"/>
  <c r="I42" i="26" s="1"/>
  <c r="H42" i="26" s="1"/>
  <c r="G42" i="26" s="1"/>
  <c r="E42" i="26"/>
  <c r="BH41" i="26"/>
  <c r="BG41" i="26"/>
  <c r="BF41" i="26"/>
  <c r="BE41" i="26"/>
  <c r="BD41" i="26"/>
  <c r="BC41" i="26"/>
  <c r="BB41" i="26"/>
  <c r="BA41" i="26"/>
  <c r="AZ41" i="26"/>
  <c r="AY41" i="26"/>
  <c r="AX41" i="26"/>
  <c r="AW41" i="26"/>
  <c r="AV41" i="26"/>
  <c r="AU41" i="26"/>
  <c r="AT41" i="26"/>
  <c r="BQ41" i="26" s="1"/>
  <c r="AS41" i="26"/>
  <c r="AR41" i="26"/>
  <c r="AQ41" i="26"/>
  <c r="AP41" i="26"/>
  <c r="AO41" i="26"/>
  <c r="AM41" i="26"/>
  <c r="AL41" i="26"/>
  <c r="AK41" i="26"/>
  <c r="AJ41" i="26"/>
  <c r="AI41" i="26"/>
  <c r="AH41" i="26"/>
  <c r="AG41" i="26"/>
  <c r="AF41" i="26"/>
  <c r="AE41" i="26"/>
  <c r="AC41" i="26"/>
  <c r="AB41" i="26"/>
  <c r="AA41" i="26"/>
  <c r="Z41" i="26"/>
  <c r="Y41" i="26"/>
  <c r="X41" i="26"/>
  <c r="W41" i="26"/>
  <c r="U41" i="26"/>
  <c r="T41" i="26"/>
  <c r="S41" i="26"/>
  <c r="R41" i="26"/>
  <c r="Q41" i="26"/>
  <c r="P41" i="26"/>
  <c r="N41" i="26"/>
  <c r="M41" i="26"/>
  <c r="L41" i="26"/>
  <c r="K41" i="26"/>
  <c r="J41" i="26"/>
  <c r="I41" i="26" s="1"/>
  <c r="H41" i="26" s="1"/>
  <c r="G41" i="26" s="1"/>
  <c r="E41" i="26"/>
  <c r="BH40" i="26"/>
  <c r="BH35" i="26" s="1"/>
  <c r="BG40" i="26"/>
  <c r="BF40" i="26"/>
  <c r="BE40" i="26"/>
  <c r="BD40" i="26"/>
  <c r="BC40" i="26"/>
  <c r="BB40" i="26"/>
  <c r="BA40" i="26"/>
  <c r="AZ40" i="26"/>
  <c r="AY40" i="26"/>
  <c r="AX40" i="26"/>
  <c r="AW40" i="26"/>
  <c r="AV40" i="26"/>
  <c r="AU40" i="26"/>
  <c r="AT40" i="26"/>
  <c r="BQ40" i="26" s="1"/>
  <c r="AS40" i="26"/>
  <c r="AR40" i="26"/>
  <c r="AQ40" i="26"/>
  <c r="AP40" i="26"/>
  <c r="AO40" i="26"/>
  <c r="AN40" i="26"/>
  <c r="AL40" i="26"/>
  <c r="AK40" i="26"/>
  <c r="AJ40" i="26"/>
  <c r="AI40" i="26"/>
  <c r="AH40" i="26"/>
  <c r="AG40" i="26"/>
  <c r="AF40" i="26"/>
  <c r="AE40" i="26"/>
  <c r="AC40" i="26"/>
  <c r="AB40" i="26"/>
  <c r="AA40" i="26"/>
  <c r="Z40" i="26"/>
  <c r="Y40" i="26"/>
  <c r="X40" i="26"/>
  <c r="W40" i="26"/>
  <c r="U40" i="26"/>
  <c r="T40" i="26"/>
  <c r="S40" i="26"/>
  <c r="R40" i="26"/>
  <c r="Q40" i="26"/>
  <c r="P40" i="26"/>
  <c r="N40" i="26"/>
  <c r="M40" i="26"/>
  <c r="L40" i="26"/>
  <c r="K40" i="26"/>
  <c r="J40" i="26"/>
  <c r="E40" i="26"/>
  <c r="BQ39" i="26"/>
  <c r="BH39" i="26"/>
  <c r="BG39" i="26"/>
  <c r="BF39" i="26"/>
  <c r="BE39" i="26"/>
  <c r="BD39" i="26"/>
  <c r="BC39" i="26"/>
  <c r="BB39" i="26"/>
  <c r="BA39" i="26"/>
  <c r="AZ39" i="26"/>
  <c r="AY39" i="26"/>
  <c r="AX39" i="26"/>
  <c r="AW39" i="26"/>
  <c r="AV39" i="26"/>
  <c r="AU39" i="26"/>
  <c r="AT39" i="26"/>
  <c r="AS39" i="26"/>
  <c r="AR39" i="26"/>
  <c r="AQ39" i="26"/>
  <c r="AP39" i="26"/>
  <c r="AO39" i="26"/>
  <c r="AN39" i="26"/>
  <c r="AM39" i="26"/>
  <c r="AK39" i="26"/>
  <c r="AJ39" i="26"/>
  <c r="AI39" i="26"/>
  <c r="AH39" i="26"/>
  <c r="AG39" i="26"/>
  <c r="AF39" i="26"/>
  <c r="AE39" i="26"/>
  <c r="AC39" i="26"/>
  <c r="AB39" i="26"/>
  <c r="AA39" i="26"/>
  <c r="Z39" i="26"/>
  <c r="Y39" i="26"/>
  <c r="X39" i="26"/>
  <c r="W39" i="26"/>
  <c r="U39" i="26"/>
  <c r="T39" i="26"/>
  <c r="S39" i="26"/>
  <c r="R39" i="26"/>
  <c r="O39" i="26" s="1"/>
  <c r="Q39" i="26"/>
  <c r="P39" i="26"/>
  <c r="N39" i="26"/>
  <c r="M39" i="26"/>
  <c r="L39" i="26"/>
  <c r="K39" i="26"/>
  <c r="J39" i="26"/>
  <c r="E39" i="26"/>
  <c r="BH38" i="26"/>
  <c r="BG38" i="26"/>
  <c r="BF38" i="26"/>
  <c r="BE38" i="26"/>
  <c r="BD38" i="26"/>
  <c r="BC38" i="26"/>
  <c r="BB38" i="26"/>
  <c r="BA38" i="26"/>
  <c r="AZ38" i="26"/>
  <c r="AY38" i="26"/>
  <c r="AX38" i="26"/>
  <c r="AW38" i="26"/>
  <c r="AV38" i="26"/>
  <c r="AU38" i="26"/>
  <c r="AT38" i="26"/>
  <c r="BQ38" i="26" s="1"/>
  <c r="AS38" i="26"/>
  <c r="AR38" i="26"/>
  <c r="AQ38" i="26"/>
  <c r="AP38" i="26"/>
  <c r="AO38" i="26"/>
  <c r="AN38" i="26"/>
  <c r="AM38" i="26"/>
  <c r="AL38" i="26"/>
  <c r="AJ38" i="26"/>
  <c r="AI38" i="26"/>
  <c r="AH38" i="26"/>
  <c r="AG38" i="26"/>
  <c r="AF38" i="26"/>
  <c r="AE38" i="26"/>
  <c r="AC38" i="26"/>
  <c r="AB38" i="26"/>
  <c r="AA38" i="26"/>
  <c r="Z38" i="26"/>
  <c r="Y38" i="26"/>
  <c r="X38" i="26"/>
  <c r="W38" i="26"/>
  <c r="U38" i="26"/>
  <c r="T38" i="26"/>
  <c r="S38" i="26"/>
  <c r="R38" i="26"/>
  <c r="O38" i="26" s="1"/>
  <c r="Q38" i="26"/>
  <c r="P38" i="26"/>
  <c r="N38" i="26"/>
  <c r="M38" i="26"/>
  <c r="L38" i="26"/>
  <c r="K38" i="26"/>
  <c r="J38" i="26"/>
  <c r="I38" i="26" s="1"/>
  <c r="H38" i="26" s="1"/>
  <c r="G38" i="26" s="1"/>
  <c r="F38" i="26" s="1"/>
  <c r="E38" i="26"/>
  <c r="BH37" i="26"/>
  <c r="BG37" i="26"/>
  <c r="BF37" i="26"/>
  <c r="BE37" i="26"/>
  <c r="BD37" i="26"/>
  <c r="BC37" i="26"/>
  <c r="BB37" i="26"/>
  <c r="BA37" i="26"/>
  <c r="AZ37" i="26"/>
  <c r="AY37" i="26"/>
  <c r="AX37" i="26"/>
  <c r="AW37" i="26"/>
  <c r="AV37" i="26"/>
  <c r="AU37" i="26"/>
  <c r="AT37" i="26"/>
  <c r="BQ37" i="26" s="1"/>
  <c r="AS37" i="26"/>
  <c r="AR37" i="26"/>
  <c r="AQ37" i="26"/>
  <c r="AP37" i="26"/>
  <c r="AO37" i="26"/>
  <c r="AN37" i="26"/>
  <c r="AM37" i="26"/>
  <c r="AL37" i="26"/>
  <c r="AK37" i="26"/>
  <c r="AI37" i="26"/>
  <c r="AH37" i="26"/>
  <c r="AG37" i="26"/>
  <c r="AF37" i="26"/>
  <c r="AE37" i="26"/>
  <c r="AC37" i="26"/>
  <c r="AB37" i="26"/>
  <c r="AA37" i="26"/>
  <c r="Z37" i="26"/>
  <c r="Y37" i="26"/>
  <c r="X37" i="26"/>
  <c r="W37" i="26"/>
  <c r="U37" i="26"/>
  <c r="T37" i="26"/>
  <c r="S37" i="26"/>
  <c r="R37" i="26"/>
  <c r="Q37" i="26"/>
  <c r="P37" i="26"/>
  <c r="N37" i="26"/>
  <c r="M37" i="26"/>
  <c r="L37" i="26"/>
  <c r="K37" i="26"/>
  <c r="J37" i="26"/>
  <c r="I37" i="26" s="1"/>
  <c r="H37" i="26" s="1"/>
  <c r="G37" i="26" s="1"/>
  <c r="E37" i="26"/>
  <c r="BH36" i="26"/>
  <c r="BG36" i="26"/>
  <c r="BF36" i="26"/>
  <c r="BE36" i="26"/>
  <c r="BD36" i="26"/>
  <c r="BC36" i="26"/>
  <c r="BB36" i="26"/>
  <c r="BA36" i="26"/>
  <c r="AZ36" i="26"/>
  <c r="AY36" i="26"/>
  <c r="AX36" i="26"/>
  <c r="AW36" i="26"/>
  <c r="AV36" i="26"/>
  <c r="AU36" i="26"/>
  <c r="AT36" i="26"/>
  <c r="AS36" i="26"/>
  <c r="AR36" i="26"/>
  <c r="AQ36" i="26"/>
  <c r="AP36" i="26"/>
  <c r="AO36" i="26"/>
  <c r="AN36" i="26"/>
  <c r="AM36" i="26"/>
  <c r="AL36" i="26"/>
  <c r="AK36" i="26"/>
  <c r="AJ36" i="26"/>
  <c r="AH36" i="26"/>
  <c r="AG36" i="26"/>
  <c r="AF36" i="26"/>
  <c r="AE36" i="26"/>
  <c r="AC36" i="26"/>
  <c r="AB36" i="26"/>
  <c r="AA36" i="26"/>
  <c r="Z36" i="26"/>
  <c r="Y36" i="26"/>
  <c r="X36" i="26"/>
  <c r="W36" i="26"/>
  <c r="U36" i="26"/>
  <c r="T36" i="26"/>
  <c r="S36" i="26"/>
  <c r="R36" i="26"/>
  <c r="Q36" i="26"/>
  <c r="P36" i="26"/>
  <c r="N36" i="26"/>
  <c r="M36" i="26"/>
  <c r="L36" i="26"/>
  <c r="K36" i="26"/>
  <c r="J36" i="26"/>
  <c r="I36" i="26" s="1"/>
  <c r="H36" i="26" s="1"/>
  <c r="G36" i="26" s="1"/>
  <c r="E36" i="26"/>
  <c r="BG35" i="26"/>
  <c r="BF35" i="26"/>
  <c r="BE35" i="26"/>
  <c r="BD35" i="26"/>
  <c r="BC35" i="26"/>
  <c r="BB35" i="26"/>
  <c r="BA35" i="26"/>
  <c r="AZ35" i="26"/>
  <c r="AY35" i="26"/>
  <c r="AX35" i="26"/>
  <c r="AW35" i="26"/>
  <c r="AV35" i="26"/>
  <c r="AU35" i="26"/>
  <c r="AT35" i="26"/>
  <c r="BQ35" i="26" s="1"/>
  <c r="AS35" i="26"/>
  <c r="AR35" i="26"/>
  <c r="AQ35" i="26"/>
  <c r="AP35" i="26"/>
  <c r="AO35" i="26"/>
  <c r="AN35" i="26"/>
  <c r="AM35" i="26"/>
  <c r="AL35" i="26"/>
  <c r="AK35" i="26"/>
  <c r="AJ35" i="26"/>
  <c r="AI35" i="26"/>
  <c r="AG35" i="26"/>
  <c r="AF35" i="26"/>
  <c r="AE35" i="26"/>
  <c r="AC35" i="26"/>
  <c r="AB35" i="26"/>
  <c r="AA35" i="26"/>
  <c r="Z35" i="26"/>
  <c r="Y35" i="26"/>
  <c r="X35" i="26"/>
  <c r="W35" i="26"/>
  <c r="U35" i="26"/>
  <c r="T35" i="26"/>
  <c r="S35" i="26"/>
  <c r="R35" i="26"/>
  <c r="Q35" i="26"/>
  <c r="P35" i="26"/>
  <c r="N35" i="26"/>
  <c r="M35" i="26"/>
  <c r="L35" i="26"/>
  <c r="K35" i="26"/>
  <c r="J35" i="26"/>
  <c r="E35" i="26"/>
  <c r="BH34" i="26"/>
  <c r="BG34" i="26"/>
  <c r="BF34" i="26"/>
  <c r="BE34" i="26"/>
  <c r="BD34" i="26"/>
  <c r="BC34" i="26"/>
  <c r="BB34" i="26"/>
  <c r="BA34" i="26"/>
  <c r="AZ34" i="26"/>
  <c r="AY34" i="26"/>
  <c r="AX34" i="26"/>
  <c r="AW34" i="26"/>
  <c r="AV34" i="26"/>
  <c r="AU34" i="26"/>
  <c r="AT34" i="26"/>
  <c r="AS34" i="26"/>
  <c r="AR34" i="26"/>
  <c r="AQ34" i="26"/>
  <c r="AP34" i="26"/>
  <c r="AO34" i="26"/>
  <c r="AN34" i="26"/>
  <c r="AM34" i="26"/>
  <c r="AL34" i="26"/>
  <c r="AK34" i="26"/>
  <c r="AJ34" i="26"/>
  <c r="AI34" i="26"/>
  <c r="AH34" i="26"/>
  <c r="AF34" i="26"/>
  <c r="AE34" i="26"/>
  <c r="AC34" i="26"/>
  <c r="AB34" i="26"/>
  <c r="AA34" i="26"/>
  <c r="Z34" i="26"/>
  <c r="Y34" i="26"/>
  <c r="X34" i="26"/>
  <c r="W34" i="26"/>
  <c r="U34" i="26"/>
  <c r="T34" i="26"/>
  <c r="S34" i="26"/>
  <c r="R34" i="26"/>
  <c r="Q34" i="26"/>
  <c r="P34" i="26"/>
  <c r="N34" i="26"/>
  <c r="M34" i="26"/>
  <c r="L34" i="26"/>
  <c r="K34" i="26"/>
  <c r="J34" i="26"/>
  <c r="I34" i="26" s="1"/>
  <c r="H34" i="26" s="1"/>
  <c r="G34" i="26" s="1"/>
  <c r="E34" i="26"/>
  <c r="BH33" i="26"/>
  <c r="BG33" i="26"/>
  <c r="BF33" i="26"/>
  <c r="BE33" i="26"/>
  <c r="BD33" i="26"/>
  <c r="BC33" i="26"/>
  <c r="BB33" i="26"/>
  <c r="BA33" i="26"/>
  <c r="AZ33" i="26"/>
  <c r="AY33" i="26"/>
  <c r="AX33" i="26"/>
  <c r="AW33" i="26"/>
  <c r="AV33" i="26"/>
  <c r="AU33" i="26"/>
  <c r="BQ33" i="26" s="1"/>
  <c r="AT33" i="26"/>
  <c r="AS33" i="26"/>
  <c r="AR33" i="26"/>
  <c r="AQ33" i="26"/>
  <c r="AP33" i="26"/>
  <c r="AO33" i="26"/>
  <c r="AN33" i="26"/>
  <c r="AM33" i="26"/>
  <c r="AL33" i="26"/>
  <c r="AK33" i="26"/>
  <c r="AJ33" i="26"/>
  <c r="AI33" i="26"/>
  <c r="AH33" i="26"/>
  <c r="AG33" i="26"/>
  <c r="AE33" i="26"/>
  <c r="AC33" i="26"/>
  <c r="AB33" i="26"/>
  <c r="AA33" i="26"/>
  <c r="Z33" i="26"/>
  <c r="Y33" i="26"/>
  <c r="X33" i="26"/>
  <c r="W33" i="26"/>
  <c r="U33" i="26"/>
  <c r="T33" i="26"/>
  <c r="S33" i="26"/>
  <c r="R33" i="26"/>
  <c r="Q33" i="26"/>
  <c r="P33" i="26"/>
  <c r="O33" i="26" s="1"/>
  <c r="N33" i="26"/>
  <c r="M33" i="26"/>
  <c r="L33" i="26"/>
  <c r="K33" i="26"/>
  <c r="J33" i="26"/>
  <c r="E33" i="26"/>
  <c r="BH32" i="26"/>
  <c r="BG32" i="26"/>
  <c r="BF32" i="26"/>
  <c r="BE32" i="26"/>
  <c r="BD32" i="26"/>
  <c r="BC32" i="26"/>
  <c r="BB32" i="26"/>
  <c r="BA32" i="26"/>
  <c r="AZ32" i="26"/>
  <c r="AY32" i="26"/>
  <c r="AX32" i="26"/>
  <c r="AW32" i="26"/>
  <c r="AV32" i="26"/>
  <c r="AU32" i="26"/>
  <c r="BQ32" i="26" s="1"/>
  <c r="AT32" i="26"/>
  <c r="AS32" i="26"/>
  <c r="AR32" i="26"/>
  <c r="AQ32" i="26"/>
  <c r="AP32" i="26"/>
  <c r="AO32" i="26"/>
  <c r="AN32" i="26"/>
  <c r="AM32" i="26"/>
  <c r="AL32" i="26"/>
  <c r="AK32" i="26"/>
  <c r="AJ32" i="26"/>
  <c r="AI32" i="26"/>
  <c r="AH32" i="26"/>
  <c r="AG32" i="26"/>
  <c r="AF32" i="26"/>
  <c r="AC32" i="26"/>
  <c r="AB32" i="26"/>
  <c r="AA32" i="26"/>
  <c r="Z32" i="26"/>
  <c r="Y32" i="26"/>
  <c r="X32" i="26"/>
  <c r="W32" i="26"/>
  <c r="U32" i="26"/>
  <c r="T32" i="26"/>
  <c r="S32" i="26"/>
  <c r="R32" i="26"/>
  <c r="Q32" i="26"/>
  <c r="P32" i="26"/>
  <c r="N32" i="26"/>
  <c r="M32" i="26"/>
  <c r="L32" i="26"/>
  <c r="K32" i="26"/>
  <c r="J32" i="26"/>
  <c r="I32" i="26" s="1"/>
  <c r="H32" i="26" s="1"/>
  <c r="G32" i="26" s="1"/>
  <c r="E32" i="26"/>
  <c r="BK31" i="26"/>
  <c r="BJ31" i="26"/>
  <c r="BI31" i="26"/>
  <c r="BB31" i="26"/>
  <c r="AT31" i="26"/>
  <c r="E31" i="26"/>
  <c r="BG30" i="26"/>
  <c r="BF30" i="26"/>
  <c r="BE30" i="26"/>
  <c r="BD30" i="26"/>
  <c r="BC30" i="26"/>
  <c r="BB30" i="26"/>
  <c r="BA30" i="26"/>
  <c r="AZ30" i="26"/>
  <c r="AY30" i="26"/>
  <c r="AX30" i="26"/>
  <c r="AW30" i="26"/>
  <c r="AV30" i="26"/>
  <c r="AU30" i="26"/>
  <c r="AT30" i="26"/>
  <c r="AS30" i="26"/>
  <c r="AR30" i="26"/>
  <c r="AQ30" i="26"/>
  <c r="AP30" i="26"/>
  <c r="AO30" i="26"/>
  <c r="AN30" i="26"/>
  <c r="AM30" i="26"/>
  <c r="AL30" i="26"/>
  <c r="AK30" i="26"/>
  <c r="AJ30" i="26"/>
  <c r="AI30" i="26"/>
  <c r="AH30" i="26"/>
  <c r="AG30" i="26"/>
  <c r="AF30" i="26"/>
  <c r="AE30" i="26"/>
  <c r="AB30" i="26"/>
  <c r="AA30" i="26"/>
  <c r="Z30" i="26"/>
  <c r="Y30" i="26"/>
  <c r="X30" i="26"/>
  <c r="W30" i="26"/>
  <c r="U30" i="26"/>
  <c r="T30" i="26"/>
  <c r="S30" i="26"/>
  <c r="R30" i="26"/>
  <c r="O30" i="26" s="1"/>
  <c r="Q30" i="26"/>
  <c r="P30" i="26"/>
  <c r="N30" i="26"/>
  <c r="M30" i="26"/>
  <c r="L30" i="26"/>
  <c r="K30" i="26"/>
  <c r="J30" i="26"/>
  <c r="I30" i="26" s="1"/>
  <c r="H30" i="26" s="1"/>
  <c r="G30" i="26" s="1"/>
  <c r="E30" i="26"/>
  <c r="BH29" i="26"/>
  <c r="BG29" i="26"/>
  <c r="BF29" i="26"/>
  <c r="BE29" i="26"/>
  <c r="BD29" i="26"/>
  <c r="BC29" i="26"/>
  <c r="BB29" i="26"/>
  <c r="BA29" i="26"/>
  <c r="AZ29" i="26"/>
  <c r="AY29" i="26"/>
  <c r="AX29" i="26"/>
  <c r="AW29" i="26"/>
  <c r="AV29" i="26"/>
  <c r="AU29" i="26"/>
  <c r="AT29" i="26"/>
  <c r="AS29" i="26"/>
  <c r="AR29" i="26"/>
  <c r="AQ29" i="26"/>
  <c r="AP29" i="26"/>
  <c r="AO29" i="26"/>
  <c r="AN29" i="26"/>
  <c r="AM29" i="26"/>
  <c r="AL29" i="26"/>
  <c r="AK29" i="26"/>
  <c r="AJ29" i="26"/>
  <c r="AI29" i="26"/>
  <c r="AH29" i="26"/>
  <c r="AG29" i="26"/>
  <c r="AF29" i="26"/>
  <c r="AE29" i="26"/>
  <c r="AC29" i="26"/>
  <c r="AA29" i="26"/>
  <c r="Z29" i="26"/>
  <c r="Y29" i="26"/>
  <c r="X29" i="26"/>
  <c r="W29" i="26"/>
  <c r="U29" i="26"/>
  <c r="T29" i="26"/>
  <c r="S29" i="26"/>
  <c r="R29" i="26"/>
  <c r="Q29" i="26"/>
  <c r="P29" i="26"/>
  <c r="N29" i="26"/>
  <c r="M29" i="26"/>
  <c r="L29" i="26"/>
  <c r="K29" i="26"/>
  <c r="J29" i="26"/>
  <c r="E29" i="26"/>
  <c r="BH28" i="26"/>
  <c r="BG28" i="26"/>
  <c r="BF28" i="26"/>
  <c r="BE28" i="26"/>
  <c r="BD28" i="26"/>
  <c r="BC28" i="26"/>
  <c r="BB28" i="26"/>
  <c r="BA28" i="26"/>
  <c r="AZ28" i="26"/>
  <c r="AY28" i="26"/>
  <c r="AX28" i="26"/>
  <c r="AW28" i="26"/>
  <c r="AV28" i="26"/>
  <c r="AU28" i="26"/>
  <c r="AT28" i="26"/>
  <c r="BQ28" i="26" s="1"/>
  <c r="AS28" i="26"/>
  <c r="AR28" i="26"/>
  <c r="AQ28" i="26"/>
  <c r="AP28" i="26"/>
  <c r="AO28" i="26"/>
  <c r="AN28" i="26"/>
  <c r="AM28" i="26"/>
  <c r="AL28" i="26"/>
  <c r="AK28" i="26"/>
  <c r="AJ28" i="26"/>
  <c r="AI28" i="26"/>
  <c r="AH28" i="26"/>
  <c r="AG28" i="26"/>
  <c r="AF28" i="26"/>
  <c r="AE28" i="26"/>
  <c r="AC28" i="26"/>
  <c r="AB28" i="26"/>
  <c r="Z28" i="26"/>
  <c r="Y28" i="26"/>
  <c r="X28" i="26"/>
  <c r="W28" i="26"/>
  <c r="U28" i="26"/>
  <c r="T28" i="26"/>
  <c r="S28" i="26"/>
  <c r="R28" i="26"/>
  <c r="Q28" i="26"/>
  <c r="O28" i="26" s="1"/>
  <c r="P28" i="26"/>
  <c r="N28" i="26"/>
  <c r="M28" i="26"/>
  <c r="L28" i="26"/>
  <c r="K28" i="26"/>
  <c r="J28" i="26"/>
  <c r="E28" i="26"/>
  <c r="BH27" i="26"/>
  <c r="BG27" i="26"/>
  <c r="BF27" i="26"/>
  <c r="BE27" i="26"/>
  <c r="BD27" i="26"/>
  <c r="BC27" i="26"/>
  <c r="BB27" i="26"/>
  <c r="BA27" i="26"/>
  <c r="AZ27" i="26"/>
  <c r="AY27" i="26"/>
  <c r="AX27" i="26"/>
  <c r="AW27" i="26"/>
  <c r="AV27" i="26"/>
  <c r="AU27" i="26"/>
  <c r="AT27" i="26"/>
  <c r="AS27" i="26"/>
  <c r="AR27" i="26"/>
  <c r="AQ27" i="26"/>
  <c r="AP27" i="26"/>
  <c r="AO27" i="26"/>
  <c r="AN27" i="26"/>
  <c r="AM27" i="26"/>
  <c r="AL27" i="26"/>
  <c r="AK27" i="26"/>
  <c r="AJ27" i="26"/>
  <c r="AI27" i="26"/>
  <c r="AH27" i="26"/>
  <c r="AG27" i="26"/>
  <c r="AF27" i="26"/>
  <c r="AE27" i="26"/>
  <c r="AC27" i="26"/>
  <c r="AB27" i="26"/>
  <c r="AA27" i="26"/>
  <c r="Y27" i="26"/>
  <c r="X27" i="26"/>
  <c r="W27" i="26"/>
  <c r="U27" i="26"/>
  <c r="T27" i="26"/>
  <c r="S27" i="26"/>
  <c r="R27" i="26"/>
  <c r="Q27" i="26"/>
  <c r="O27" i="26" s="1"/>
  <c r="P27" i="26"/>
  <c r="N27" i="26"/>
  <c r="M27" i="26"/>
  <c r="L27" i="26"/>
  <c r="I27" i="26" s="1"/>
  <c r="H27" i="26" s="1"/>
  <c r="G27" i="26" s="1"/>
  <c r="K27" i="26"/>
  <c r="J27" i="26"/>
  <c r="E27" i="26"/>
  <c r="BH26" i="26"/>
  <c r="BG26" i="26"/>
  <c r="BF26" i="26"/>
  <c r="BE26" i="26"/>
  <c r="BD26" i="26"/>
  <c r="BC26" i="26"/>
  <c r="BB26" i="26"/>
  <c r="BA26" i="26"/>
  <c r="AZ26" i="26"/>
  <c r="AY26" i="26"/>
  <c r="AX26" i="26"/>
  <c r="AW26" i="26"/>
  <c r="AV26" i="26"/>
  <c r="AU26" i="26"/>
  <c r="AT26" i="26"/>
  <c r="BQ26" i="26" s="1"/>
  <c r="AS26" i="26"/>
  <c r="AR26" i="26"/>
  <c r="AQ26" i="26"/>
  <c r="AP26" i="26"/>
  <c r="AO26" i="26"/>
  <c r="AN26" i="26"/>
  <c r="AM26" i="26"/>
  <c r="AL26" i="26"/>
  <c r="AK26" i="26"/>
  <c r="AJ26" i="26"/>
  <c r="AI26" i="26"/>
  <c r="AH26" i="26"/>
  <c r="AG26" i="26"/>
  <c r="AF26" i="26"/>
  <c r="AE26" i="26"/>
  <c r="AC26" i="26"/>
  <c r="AB26" i="26"/>
  <c r="AA26" i="26"/>
  <c r="Z26" i="26"/>
  <c r="X26" i="26"/>
  <c r="W26" i="26"/>
  <c r="U26" i="26"/>
  <c r="T26" i="26"/>
  <c r="S26" i="26"/>
  <c r="R26" i="26"/>
  <c r="Q26" i="26"/>
  <c r="P26" i="26"/>
  <c r="N26" i="26"/>
  <c r="M26" i="26"/>
  <c r="L26" i="26"/>
  <c r="K26" i="26"/>
  <c r="J26" i="26"/>
  <c r="I26" i="26"/>
  <c r="H26" i="26" s="1"/>
  <c r="G26" i="26" s="1"/>
  <c r="E26" i="26"/>
  <c r="BH25" i="26"/>
  <c r="BG25" i="26"/>
  <c r="BF25" i="26"/>
  <c r="BE25" i="26"/>
  <c r="BD25" i="26"/>
  <c r="BC25" i="26"/>
  <c r="BB25" i="26"/>
  <c r="BA25" i="26"/>
  <c r="AZ25" i="26"/>
  <c r="AY25" i="26"/>
  <c r="AX25" i="26"/>
  <c r="AW25" i="26"/>
  <c r="AV25" i="26"/>
  <c r="AU25" i="26"/>
  <c r="AT25" i="26"/>
  <c r="BQ25" i="26" s="1"/>
  <c r="AS25" i="26"/>
  <c r="AR25" i="26"/>
  <c r="AQ25" i="26"/>
  <c r="AP25" i="26"/>
  <c r="AO25" i="26"/>
  <c r="AN25" i="26"/>
  <c r="AM25" i="26"/>
  <c r="AL25" i="26"/>
  <c r="AK25" i="26"/>
  <c r="AJ25" i="26"/>
  <c r="AI25" i="26"/>
  <c r="AH25" i="26"/>
  <c r="AG25" i="26"/>
  <c r="AF25" i="26"/>
  <c r="AE25" i="26"/>
  <c r="AC25" i="26"/>
  <c r="AB25" i="26"/>
  <c r="AA25" i="26"/>
  <c r="Z25" i="26"/>
  <c r="Y25" i="26"/>
  <c r="W25" i="26"/>
  <c r="U25" i="26"/>
  <c r="T25" i="26"/>
  <c r="S25" i="26"/>
  <c r="R25" i="26"/>
  <c r="Q25" i="26"/>
  <c r="P25" i="26"/>
  <c r="N25" i="26"/>
  <c r="M25" i="26"/>
  <c r="L25" i="26"/>
  <c r="K25" i="26"/>
  <c r="J25" i="26"/>
  <c r="I25" i="26" s="1"/>
  <c r="H25" i="26" s="1"/>
  <c r="G25" i="26" s="1"/>
  <c r="E25" i="26"/>
  <c r="BH24" i="26"/>
  <c r="BH23" i="26" s="1"/>
  <c r="BG24" i="26"/>
  <c r="BF24" i="26"/>
  <c r="BE24" i="26"/>
  <c r="BD24" i="26"/>
  <c r="BC24" i="26"/>
  <c r="BB24" i="26"/>
  <c r="BA24" i="26"/>
  <c r="AZ24" i="26"/>
  <c r="AY24" i="26"/>
  <c r="AX24" i="26"/>
  <c r="AW24" i="26"/>
  <c r="AV24" i="26"/>
  <c r="AU24" i="26"/>
  <c r="AT24" i="26"/>
  <c r="AS24" i="26"/>
  <c r="AR24" i="26"/>
  <c r="AQ24" i="26"/>
  <c r="AP24" i="26"/>
  <c r="AO24" i="26"/>
  <c r="AN24" i="26"/>
  <c r="AM24" i="26"/>
  <c r="AL24" i="26"/>
  <c r="AK24" i="26"/>
  <c r="AJ24" i="26"/>
  <c r="AI24" i="26"/>
  <c r="AH24" i="26"/>
  <c r="AG24" i="26"/>
  <c r="AF24" i="26"/>
  <c r="AE24" i="26"/>
  <c r="AC24" i="26"/>
  <c r="AB24" i="26"/>
  <c r="AA24" i="26"/>
  <c r="Z24" i="26"/>
  <c r="Y24" i="26"/>
  <c r="X24" i="26"/>
  <c r="U24" i="26"/>
  <c r="T24" i="26"/>
  <c r="S24" i="26"/>
  <c r="R24" i="26"/>
  <c r="Q24" i="26"/>
  <c r="P24" i="26"/>
  <c r="N24" i="26"/>
  <c r="M24" i="26"/>
  <c r="L24" i="26"/>
  <c r="K24" i="26"/>
  <c r="J24" i="26"/>
  <c r="E24" i="26"/>
  <c r="BK23" i="26"/>
  <c r="BJ23" i="26"/>
  <c r="BI23" i="26"/>
  <c r="E23" i="26"/>
  <c r="BH22" i="26"/>
  <c r="BG22" i="26"/>
  <c r="BF22" i="26"/>
  <c r="BE22" i="26"/>
  <c r="BD22" i="26"/>
  <c r="BC22" i="26"/>
  <c r="BB22" i="26"/>
  <c r="BA22" i="26"/>
  <c r="AZ22" i="26"/>
  <c r="AY22" i="26"/>
  <c r="AX22" i="26"/>
  <c r="AW22" i="26"/>
  <c r="AV22" i="26"/>
  <c r="AU22" i="26"/>
  <c r="AT22" i="26"/>
  <c r="AS22" i="26"/>
  <c r="AR22" i="26"/>
  <c r="AQ22" i="26"/>
  <c r="AP22" i="26"/>
  <c r="AO22" i="26"/>
  <c r="AN22" i="26"/>
  <c r="AM22" i="26"/>
  <c r="AL22" i="26"/>
  <c r="AK22" i="26"/>
  <c r="AJ22" i="26"/>
  <c r="AI22" i="26"/>
  <c r="AH22" i="26"/>
  <c r="AG22" i="26"/>
  <c r="AF22" i="26"/>
  <c r="AE22" i="26"/>
  <c r="AC22" i="26"/>
  <c r="AB22" i="26"/>
  <c r="AA22" i="26"/>
  <c r="Z22" i="26"/>
  <c r="Y22" i="26"/>
  <c r="X22" i="26"/>
  <c r="W22" i="26"/>
  <c r="T22" i="26"/>
  <c r="S22" i="26"/>
  <c r="R22" i="26"/>
  <c r="Q22" i="26"/>
  <c r="P22" i="26"/>
  <c r="N22" i="26"/>
  <c r="M22" i="26"/>
  <c r="L22" i="26"/>
  <c r="I22" i="26" s="1"/>
  <c r="H22" i="26" s="1"/>
  <c r="G22" i="26" s="1"/>
  <c r="K22" i="26"/>
  <c r="J22" i="26"/>
  <c r="E22" i="26"/>
  <c r="BH21" i="26"/>
  <c r="BG21" i="26"/>
  <c r="BF21" i="26"/>
  <c r="BE21" i="26"/>
  <c r="BD21" i="26"/>
  <c r="BC21" i="26"/>
  <c r="BB21" i="26"/>
  <c r="BA21" i="26"/>
  <c r="AZ21" i="26"/>
  <c r="AY21" i="26"/>
  <c r="AX21" i="26"/>
  <c r="AW21" i="26"/>
  <c r="AV21" i="26"/>
  <c r="AU21" i="26"/>
  <c r="AT21" i="26"/>
  <c r="AS21" i="26"/>
  <c r="AR21" i="26"/>
  <c r="AQ21" i="26"/>
  <c r="AP21" i="26"/>
  <c r="AO21" i="26"/>
  <c r="AN21" i="26"/>
  <c r="AM21" i="26"/>
  <c r="AL21" i="26"/>
  <c r="AK21" i="26"/>
  <c r="AJ21" i="26"/>
  <c r="AI21" i="26"/>
  <c r="AH21" i="26"/>
  <c r="AG21" i="26"/>
  <c r="AF21" i="26"/>
  <c r="AE21" i="26"/>
  <c r="AC21" i="26"/>
  <c r="AB21" i="26"/>
  <c r="AA21" i="26"/>
  <c r="Z21" i="26"/>
  <c r="Y21" i="26"/>
  <c r="X21" i="26"/>
  <c r="W21" i="26"/>
  <c r="U21" i="26"/>
  <c r="S21" i="26"/>
  <c r="R21" i="26"/>
  <c r="Q21" i="26"/>
  <c r="P21" i="26"/>
  <c r="N21" i="26"/>
  <c r="M21" i="26"/>
  <c r="L21" i="26"/>
  <c r="I21" i="26" s="1"/>
  <c r="H21" i="26" s="1"/>
  <c r="G21" i="26" s="1"/>
  <c r="K21" i="26"/>
  <c r="J21" i="26"/>
  <c r="E21" i="26"/>
  <c r="BH20" i="26"/>
  <c r="BG20" i="26"/>
  <c r="BF20" i="26"/>
  <c r="BE20" i="26"/>
  <c r="BD20" i="26"/>
  <c r="BC20" i="26"/>
  <c r="BB20" i="26"/>
  <c r="BA20" i="26"/>
  <c r="AZ20" i="26"/>
  <c r="AY20" i="26"/>
  <c r="AX20" i="26"/>
  <c r="AW20" i="26"/>
  <c r="AV20" i="26"/>
  <c r="AU20" i="26"/>
  <c r="AT20" i="26"/>
  <c r="AS20" i="26"/>
  <c r="AR20" i="26"/>
  <c r="AQ20" i="26"/>
  <c r="AP20" i="26"/>
  <c r="AO20" i="26"/>
  <c r="AN20" i="26"/>
  <c r="AM20" i="26"/>
  <c r="AL20" i="26"/>
  <c r="AK20" i="26"/>
  <c r="AJ20" i="26"/>
  <c r="AI20" i="26"/>
  <c r="AH20" i="26"/>
  <c r="AG20" i="26"/>
  <c r="AF20" i="26"/>
  <c r="AE20" i="26"/>
  <c r="AC20" i="26"/>
  <c r="AB20" i="26"/>
  <c r="AA20" i="26"/>
  <c r="Z20" i="26"/>
  <c r="Y20" i="26"/>
  <c r="X20" i="26"/>
  <c r="W20" i="26"/>
  <c r="U20" i="26"/>
  <c r="T20" i="26"/>
  <c r="R20" i="26"/>
  <c r="Q20" i="26"/>
  <c r="P20" i="26"/>
  <c r="N20" i="26"/>
  <c r="M20" i="26"/>
  <c r="L20" i="26"/>
  <c r="I20" i="26" s="1"/>
  <c r="H20" i="26" s="1"/>
  <c r="G20" i="26" s="1"/>
  <c r="K20" i="26"/>
  <c r="J20" i="26"/>
  <c r="E20" i="26"/>
  <c r="BH19" i="26"/>
  <c r="BG19" i="26"/>
  <c r="BF19" i="26"/>
  <c r="BE19" i="26"/>
  <c r="BD19" i="26"/>
  <c r="BC19" i="26"/>
  <c r="BB19" i="26"/>
  <c r="BA19" i="26"/>
  <c r="AZ19" i="26"/>
  <c r="AY19" i="26"/>
  <c r="AX19" i="26"/>
  <c r="AW19" i="26"/>
  <c r="AV19" i="26"/>
  <c r="AU19" i="26"/>
  <c r="AT19" i="26"/>
  <c r="BQ19" i="26" s="1"/>
  <c r="AS19" i="26"/>
  <c r="AR19" i="26"/>
  <c r="AQ19" i="26"/>
  <c r="AP19" i="26"/>
  <c r="AO19" i="26"/>
  <c r="AN19" i="26"/>
  <c r="AM19" i="26"/>
  <c r="AL19" i="26"/>
  <c r="AK19" i="26"/>
  <c r="AJ19" i="26"/>
  <c r="AI19" i="26"/>
  <c r="AH19" i="26"/>
  <c r="AG19" i="26"/>
  <c r="AF19" i="26"/>
  <c r="AE19" i="26"/>
  <c r="AC19" i="26"/>
  <c r="AB19" i="26"/>
  <c r="AA19" i="26"/>
  <c r="Z19" i="26"/>
  <c r="Y19" i="26"/>
  <c r="X19" i="26"/>
  <c r="W19" i="26"/>
  <c r="U19" i="26"/>
  <c r="T19" i="26"/>
  <c r="S19" i="26"/>
  <c r="Q19" i="26"/>
  <c r="Q16" i="26" s="1"/>
  <c r="P19" i="26"/>
  <c r="N19" i="26"/>
  <c r="M19" i="26"/>
  <c r="L19" i="26"/>
  <c r="I19" i="26" s="1"/>
  <c r="H19" i="26" s="1"/>
  <c r="G19" i="26" s="1"/>
  <c r="K19" i="26"/>
  <c r="J19" i="26"/>
  <c r="E19" i="26"/>
  <c r="BH18" i="26"/>
  <c r="BG18" i="26"/>
  <c r="BF18" i="26"/>
  <c r="BE18" i="26"/>
  <c r="BD18" i="26"/>
  <c r="BC18" i="26"/>
  <c r="BB18" i="26"/>
  <c r="BA18" i="26"/>
  <c r="AZ18" i="26"/>
  <c r="AY18" i="26"/>
  <c r="AX18" i="26"/>
  <c r="AW18" i="26"/>
  <c r="AV18" i="26"/>
  <c r="AU18" i="26"/>
  <c r="AT18" i="26"/>
  <c r="BQ18" i="26" s="1"/>
  <c r="AS18" i="26"/>
  <c r="AR18" i="26"/>
  <c r="AQ18" i="26"/>
  <c r="AP18" i="26"/>
  <c r="AO18" i="26"/>
  <c r="AN18" i="26"/>
  <c r="AM18" i="26"/>
  <c r="AL18" i="26"/>
  <c r="AK18" i="26"/>
  <c r="AJ18" i="26"/>
  <c r="AI18" i="26"/>
  <c r="AH18" i="26"/>
  <c r="AG18" i="26"/>
  <c r="AF18" i="26"/>
  <c r="AE18" i="26"/>
  <c r="AC18" i="26"/>
  <c r="AB18" i="26"/>
  <c r="AA18" i="26"/>
  <c r="Z18" i="26"/>
  <c r="Y18" i="26"/>
  <c r="X18" i="26"/>
  <c r="W18" i="26"/>
  <c r="U18" i="26"/>
  <c r="T18" i="26"/>
  <c r="S18" i="26"/>
  <c r="R18" i="26"/>
  <c r="P18" i="26"/>
  <c r="N18" i="26"/>
  <c r="M18" i="26"/>
  <c r="L18" i="26"/>
  <c r="I18" i="26" s="1"/>
  <c r="H18" i="26" s="1"/>
  <c r="G18" i="26" s="1"/>
  <c r="K18" i="26"/>
  <c r="J18" i="26"/>
  <c r="E18" i="26"/>
  <c r="BH17" i="26"/>
  <c r="BG17" i="26"/>
  <c r="BF17" i="26"/>
  <c r="BF16" i="26" s="1"/>
  <c r="BE17" i="26"/>
  <c r="BD17" i="26"/>
  <c r="BD16" i="26" s="1"/>
  <c r="BC17" i="26"/>
  <c r="BB17" i="26"/>
  <c r="BB16" i="26" s="1"/>
  <c r="BA17" i="26"/>
  <c r="BA16" i="26" s="1"/>
  <c r="AZ17" i="26"/>
  <c r="AZ16" i="26" s="1"/>
  <c r="AY17" i="26"/>
  <c r="AX17" i="26"/>
  <c r="AX16" i="26" s="1"/>
  <c r="AW17" i="26"/>
  <c r="AV17" i="26"/>
  <c r="AV16" i="26" s="1"/>
  <c r="AU17" i="26"/>
  <c r="AT17" i="26"/>
  <c r="BQ17" i="26" s="1"/>
  <c r="AS17" i="26"/>
  <c r="AS16" i="26" s="1"/>
  <c r="AR17" i="26"/>
  <c r="AR16" i="26" s="1"/>
  <c r="AQ17" i="26"/>
  <c r="AP17" i="26"/>
  <c r="AP16" i="26" s="1"/>
  <c r="AO17" i="26"/>
  <c r="AO16" i="26" s="1"/>
  <c r="AN17" i="26"/>
  <c r="AN16" i="26" s="1"/>
  <c r="AM17" i="26"/>
  <c r="AL17" i="26"/>
  <c r="AL16" i="26" s="1"/>
  <c r="AK17" i="26"/>
  <c r="AJ17" i="26"/>
  <c r="AI17" i="26"/>
  <c r="AH17" i="26"/>
  <c r="AH16" i="26" s="1"/>
  <c r="AG17" i="26"/>
  <c r="AG16" i="26" s="1"/>
  <c r="AF17" i="26"/>
  <c r="AF16" i="26" s="1"/>
  <c r="AE17" i="26"/>
  <c r="AC17" i="26"/>
  <c r="AB17" i="26"/>
  <c r="AB16" i="26" s="1"/>
  <c r="AA17" i="26"/>
  <c r="AA16" i="26" s="1"/>
  <c r="Z17" i="26"/>
  <c r="Z16" i="26" s="1"/>
  <c r="Y17" i="26"/>
  <c r="Y16" i="26" s="1"/>
  <c r="X17" i="26"/>
  <c r="X16" i="26" s="1"/>
  <c r="W17" i="26"/>
  <c r="W16" i="26" s="1"/>
  <c r="U17" i="26"/>
  <c r="T17" i="26"/>
  <c r="S17" i="26"/>
  <c r="R17" i="26"/>
  <c r="R16" i="26" s="1"/>
  <c r="Q17" i="26"/>
  <c r="N17" i="26"/>
  <c r="N16" i="26" s="1"/>
  <c r="M17" i="26"/>
  <c r="L17" i="26"/>
  <c r="K17" i="26"/>
  <c r="J17" i="26"/>
  <c r="J16" i="26" s="1"/>
  <c r="E17" i="26"/>
  <c r="BK16" i="26"/>
  <c r="BJ16" i="26"/>
  <c r="BI16" i="26"/>
  <c r="BG16" i="26"/>
  <c r="BE16" i="26"/>
  <c r="BC16" i="26"/>
  <c r="AY16" i="26"/>
  <c r="AW16" i="26"/>
  <c r="AU16" i="26"/>
  <c r="AQ16" i="26"/>
  <c r="AM16" i="26"/>
  <c r="AK16" i="26"/>
  <c r="AI16" i="26"/>
  <c r="AE16" i="26"/>
  <c r="AC16" i="26"/>
  <c r="U16" i="26"/>
  <c r="S16" i="26"/>
  <c r="P16" i="26"/>
  <c r="M16" i="26"/>
  <c r="K16" i="26"/>
  <c r="E16" i="26"/>
  <c r="BH15" i="26"/>
  <c r="BG15" i="26"/>
  <c r="BF15" i="26"/>
  <c r="BE15" i="26"/>
  <c r="BD15" i="26"/>
  <c r="BC15" i="26"/>
  <c r="BB15" i="26"/>
  <c r="BA15" i="26"/>
  <c r="AZ15" i="26"/>
  <c r="AY15" i="26"/>
  <c r="AX15" i="26"/>
  <c r="AW15" i="26"/>
  <c r="AV15" i="26"/>
  <c r="AU15" i="26"/>
  <c r="BQ15" i="26" s="1"/>
  <c r="AT15" i="26"/>
  <c r="AS15" i="26"/>
  <c r="AR15" i="26"/>
  <c r="AQ15" i="26"/>
  <c r="AP15" i="26"/>
  <c r="AO15" i="26"/>
  <c r="AN15" i="26"/>
  <c r="AM15" i="26"/>
  <c r="AL15" i="26"/>
  <c r="AK15" i="26"/>
  <c r="AJ15" i="26"/>
  <c r="AI15" i="26"/>
  <c r="AH15" i="26"/>
  <c r="AG15" i="26"/>
  <c r="AF15" i="26"/>
  <c r="AE15" i="26"/>
  <c r="AC15" i="26"/>
  <c r="AB15" i="26"/>
  <c r="AA15" i="26"/>
  <c r="Z15" i="26"/>
  <c r="Y15" i="26"/>
  <c r="X15" i="26"/>
  <c r="W15" i="26"/>
  <c r="U15" i="26"/>
  <c r="T15" i="26"/>
  <c r="S15" i="26"/>
  <c r="R15" i="26"/>
  <c r="Q15" i="26"/>
  <c r="P15" i="26"/>
  <c r="M15" i="26"/>
  <c r="L15" i="26"/>
  <c r="I15" i="26" s="1"/>
  <c r="H15" i="26" s="1"/>
  <c r="G15" i="26" s="1"/>
  <c r="K15" i="26"/>
  <c r="J15" i="26"/>
  <c r="E15" i="26"/>
  <c r="BH14" i="26"/>
  <c r="BG14" i="26"/>
  <c r="BF14" i="26"/>
  <c r="BE14" i="26"/>
  <c r="BD14" i="26"/>
  <c r="BC14" i="26"/>
  <c r="BB14" i="26"/>
  <c r="BA14" i="26"/>
  <c r="AZ14" i="26"/>
  <c r="AY14" i="26"/>
  <c r="AX14" i="26"/>
  <c r="AW14" i="26"/>
  <c r="AV14" i="26"/>
  <c r="AV9" i="26" s="1"/>
  <c r="AV8" i="26" s="1"/>
  <c r="AU14" i="26"/>
  <c r="AT14" i="26"/>
  <c r="AS14" i="26"/>
  <c r="AR14" i="26"/>
  <c r="AQ14" i="26"/>
  <c r="AP14" i="26"/>
  <c r="AO14" i="26"/>
  <c r="AN14" i="26"/>
  <c r="AM14" i="26"/>
  <c r="AL14" i="26"/>
  <c r="AK14" i="26"/>
  <c r="AJ14" i="26"/>
  <c r="AI14" i="26"/>
  <c r="AH14" i="26"/>
  <c r="AG14" i="26"/>
  <c r="AF14" i="26"/>
  <c r="AF9" i="26" s="1"/>
  <c r="AF8" i="26" s="1"/>
  <c r="AE14" i="26"/>
  <c r="AC14" i="26"/>
  <c r="AB14" i="26"/>
  <c r="AA14" i="26"/>
  <c r="Z14" i="26"/>
  <c r="Y14" i="26"/>
  <c r="X14" i="26"/>
  <c r="W14" i="26"/>
  <c r="U14" i="26"/>
  <c r="T14" i="26"/>
  <c r="S14" i="26"/>
  <c r="R14" i="26"/>
  <c r="O14" i="26" s="1"/>
  <c r="Q14" i="26"/>
  <c r="P14" i="26"/>
  <c r="N14" i="26"/>
  <c r="L14" i="26"/>
  <c r="K14" i="26"/>
  <c r="J14" i="26"/>
  <c r="E14" i="26"/>
  <c r="BH13" i="26"/>
  <c r="BG13" i="26"/>
  <c r="BF13" i="26"/>
  <c r="BE13" i="26"/>
  <c r="BD13" i="26"/>
  <c r="BC13" i="26"/>
  <c r="BB13" i="26"/>
  <c r="BA13" i="26"/>
  <c r="AZ13" i="26"/>
  <c r="AY13" i="26"/>
  <c r="AX13" i="26"/>
  <c r="AW13" i="26"/>
  <c r="AV13" i="26"/>
  <c r="AU13" i="26"/>
  <c r="AT13" i="26"/>
  <c r="BQ13" i="26" s="1"/>
  <c r="AS13" i="26"/>
  <c r="AR13" i="26"/>
  <c r="AQ13" i="26"/>
  <c r="AP13" i="26"/>
  <c r="AO13" i="26"/>
  <c r="AN13" i="26"/>
  <c r="AM13" i="26"/>
  <c r="AL13" i="26"/>
  <c r="AK13" i="26"/>
  <c r="AJ13" i="26"/>
  <c r="AI13" i="26"/>
  <c r="AH13" i="26"/>
  <c r="AG13" i="26"/>
  <c r="AF13" i="26"/>
  <c r="AE13" i="26"/>
  <c r="AC13" i="26"/>
  <c r="AB13" i="26"/>
  <c r="AA13" i="26"/>
  <c r="Z13" i="26"/>
  <c r="Y13" i="26"/>
  <c r="X13" i="26"/>
  <c r="W13" i="26"/>
  <c r="U13" i="26"/>
  <c r="T13" i="26"/>
  <c r="S13" i="26"/>
  <c r="R13" i="26"/>
  <c r="Q13" i="26"/>
  <c r="P13" i="26"/>
  <c r="O13" i="26" s="1"/>
  <c r="N13" i="26"/>
  <c r="M13" i="26"/>
  <c r="K13" i="26"/>
  <c r="J13" i="26"/>
  <c r="E13" i="26"/>
  <c r="BH12" i="26"/>
  <c r="BG12" i="26"/>
  <c r="BF12" i="26"/>
  <c r="BE12" i="26"/>
  <c r="BD12" i="26"/>
  <c r="BC12" i="26"/>
  <c r="BB12" i="26"/>
  <c r="BA12" i="26"/>
  <c r="AZ12" i="26"/>
  <c r="AY12" i="26"/>
  <c r="AX12" i="26"/>
  <c r="AW12" i="26"/>
  <c r="AV12" i="26"/>
  <c r="AU12" i="26"/>
  <c r="AT12" i="26"/>
  <c r="BQ12" i="26" s="1"/>
  <c r="AS12" i="26"/>
  <c r="AR12" i="26"/>
  <c r="AQ12" i="26"/>
  <c r="AP12" i="26"/>
  <c r="AO12" i="26"/>
  <c r="AN12" i="26"/>
  <c r="AM12" i="26"/>
  <c r="AL12" i="26"/>
  <c r="AK12" i="26"/>
  <c r="AJ12" i="26"/>
  <c r="AI12" i="26"/>
  <c r="AH12" i="26"/>
  <c r="AG12" i="26"/>
  <c r="AF12" i="26"/>
  <c r="AE12" i="26"/>
  <c r="AC12" i="26"/>
  <c r="AB12" i="26"/>
  <c r="AA12" i="26"/>
  <c r="Z12" i="26"/>
  <c r="Y12" i="26"/>
  <c r="X12" i="26"/>
  <c r="W12" i="26"/>
  <c r="U12" i="26"/>
  <c r="T12" i="26"/>
  <c r="S12" i="26"/>
  <c r="S10" i="26" s="1"/>
  <c r="S9" i="26" s="1"/>
  <c r="S8" i="26" s="1"/>
  <c r="S7" i="26" s="1"/>
  <c r="R12" i="26"/>
  <c r="Q12" i="26"/>
  <c r="P12" i="26"/>
  <c r="N12" i="26"/>
  <c r="N10" i="26" s="1"/>
  <c r="N9" i="26" s="1"/>
  <c r="N8" i="26" s="1"/>
  <c r="N7" i="26" s="1"/>
  <c r="M12" i="26"/>
  <c r="L12" i="26"/>
  <c r="J12" i="26"/>
  <c r="E12" i="26"/>
  <c r="BH11" i="26"/>
  <c r="BG11" i="26"/>
  <c r="BF11" i="26"/>
  <c r="BF10" i="26" s="1"/>
  <c r="BE11" i="26"/>
  <c r="BE10" i="26" s="1"/>
  <c r="BE9" i="26" s="1"/>
  <c r="BE8" i="26" s="1"/>
  <c r="BE7" i="26" s="1"/>
  <c r="BD11" i="26"/>
  <c r="BD10" i="26" s="1"/>
  <c r="BC11" i="26"/>
  <c r="BB11" i="26"/>
  <c r="BB10" i="26" s="1"/>
  <c r="BB9" i="26" s="1"/>
  <c r="BB8" i="26" s="1"/>
  <c r="BB7" i="26" s="1"/>
  <c r="BA11" i="26"/>
  <c r="BA10" i="26" s="1"/>
  <c r="BA9" i="26" s="1"/>
  <c r="BA8" i="26" s="1"/>
  <c r="BA7" i="26" s="1"/>
  <c r="AZ11" i="26"/>
  <c r="AZ10" i="26" s="1"/>
  <c r="AY11" i="26"/>
  <c r="AX11" i="26"/>
  <c r="AX10" i="26" s="1"/>
  <c r="AX9" i="26" s="1"/>
  <c r="AX8" i="26" s="1"/>
  <c r="AX7" i="26" s="1"/>
  <c r="AW11" i="26"/>
  <c r="AW10" i="26" s="1"/>
  <c r="AW9" i="26" s="1"/>
  <c r="AW8" i="26" s="1"/>
  <c r="AW7" i="26" s="1"/>
  <c r="AV11" i="26"/>
  <c r="AV10" i="26" s="1"/>
  <c r="AU11" i="26"/>
  <c r="AT11" i="26"/>
  <c r="BQ11" i="26" s="1"/>
  <c r="AS11" i="26"/>
  <c r="AR11" i="26"/>
  <c r="AQ11" i="26"/>
  <c r="AP11" i="26"/>
  <c r="AO11" i="26"/>
  <c r="AO10" i="26" s="1"/>
  <c r="AO9" i="26" s="1"/>
  <c r="AO8" i="26" s="1"/>
  <c r="AO7" i="26" s="1"/>
  <c r="AN11" i="26"/>
  <c r="AN10" i="26" s="1"/>
  <c r="AM11" i="26"/>
  <c r="AL11" i="26"/>
  <c r="AL10" i="26" s="1"/>
  <c r="AL9" i="26" s="1"/>
  <c r="AL8" i="26" s="1"/>
  <c r="AL7" i="26" s="1"/>
  <c r="AK11" i="26"/>
  <c r="AK10" i="26" s="1"/>
  <c r="AK9" i="26" s="1"/>
  <c r="AK8" i="26" s="1"/>
  <c r="AK7" i="26" s="1"/>
  <c r="AJ11" i="26"/>
  <c r="AI11" i="26"/>
  <c r="AH11" i="26"/>
  <c r="AG11" i="26"/>
  <c r="AG10" i="26" s="1"/>
  <c r="AG9" i="26" s="1"/>
  <c r="AG8" i="26" s="1"/>
  <c r="AG7" i="26" s="1"/>
  <c r="AF11" i="26"/>
  <c r="AF10" i="26" s="1"/>
  <c r="AE11" i="26"/>
  <c r="AC11" i="26"/>
  <c r="AC10" i="26" s="1"/>
  <c r="AC9" i="26" s="1"/>
  <c r="AC8" i="26" s="1"/>
  <c r="AC7" i="26" s="1"/>
  <c r="AB11" i="26"/>
  <c r="AA11" i="26"/>
  <c r="Z11" i="26"/>
  <c r="Y11" i="26"/>
  <c r="Y10" i="26" s="1"/>
  <c r="Y9" i="26" s="1"/>
  <c r="Y8" i="26" s="1"/>
  <c r="X11" i="26"/>
  <c r="W11" i="26"/>
  <c r="U11" i="26"/>
  <c r="T11" i="26"/>
  <c r="S11" i="26"/>
  <c r="R11" i="26"/>
  <c r="Q11" i="26"/>
  <c r="Q10" i="26" s="1"/>
  <c r="Q9" i="26" s="1"/>
  <c r="Q8" i="26" s="1"/>
  <c r="P11" i="26"/>
  <c r="N11" i="26"/>
  <c r="M11" i="26"/>
  <c r="L11" i="26"/>
  <c r="L10" i="26" s="1"/>
  <c r="K11" i="26"/>
  <c r="I11" i="26" s="1"/>
  <c r="H11" i="26" s="1"/>
  <c r="E11" i="26"/>
  <c r="BK10" i="26"/>
  <c r="BK9" i="26" s="1"/>
  <c r="BJ10" i="26"/>
  <c r="BJ9" i="26" s="1"/>
  <c r="BJ8" i="26" s="1"/>
  <c r="BJ7" i="26" s="1"/>
  <c r="BJ65" i="26" s="1"/>
  <c r="BI10" i="26"/>
  <c r="BC10" i="26"/>
  <c r="AU10" i="26"/>
  <c r="AM10" i="26"/>
  <c r="AI10" i="26"/>
  <c r="AI9" i="26" s="1"/>
  <c r="AE10" i="26"/>
  <c r="AE9" i="26" s="1"/>
  <c r="AE8" i="26" s="1"/>
  <c r="AE7" i="26" s="1"/>
  <c r="W10" i="26"/>
  <c r="U10" i="26"/>
  <c r="U9" i="26" s="1"/>
  <c r="U8" i="26" s="1"/>
  <c r="U7" i="26" s="1"/>
  <c r="M10" i="26"/>
  <c r="M9" i="26" s="1"/>
  <c r="E10" i="26"/>
  <c r="BF9" i="26"/>
  <c r="BF8" i="26" s="1"/>
  <c r="BF7" i="26" s="1"/>
  <c r="E9" i="26"/>
  <c r="BK8" i="26"/>
  <c r="M8" i="26"/>
  <c r="M7" i="26" s="1"/>
  <c r="E8" i="26"/>
  <c r="E7" i="26"/>
  <c r="E6" i="26"/>
  <c r="E1" i="26"/>
  <c r="AK67" i="25"/>
  <c r="AK66" i="25"/>
  <c r="AK64" i="25"/>
  <c r="AJ62" i="25"/>
  <c r="AG62" i="25"/>
  <c r="AH62" i="25" s="1"/>
  <c r="AK62" i="25"/>
  <c r="AJ61" i="25"/>
  <c r="AG61" i="25"/>
  <c r="AH61" i="25" s="1"/>
  <c r="AK61" i="25"/>
  <c r="AK60" i="25"/>
  <c r="AJ60" i="25"/>
  <c r="AG60" i="25"/>
  <c r="AH60" i="25" s="1"/>
  <c r="AK59" i="25"/>
  <c r="AJ59" i="25"/>
  <c r="AM59" i="25"/>
  <c r="AG59" i="25"/>
  <c r="AH59" i="25" s="1"/>
  <c r="AI59" i="25" s="1"/>
  <c r="AK58" i="25"/>
  <c r="AJ58" i="25"/>
  <c r="AM58" i="25"/>
  <c r="AG58" i="25"/>
  <c r="AH58" i="25" s="1"/>
  <c r="AI58" i="25" s="1"/>
  <c r="AK57" i="25"/>
  <c r="AJ57" i="25"/>
  <c r="AM57" i="25"/>
  <c r="AG57" i="25"/>
  <c r="AH57" i="25" s="1"/>
  <c r="AI57" i="25" s="1"/>
  <c r="AK56" i="25"/>
  <c r="AJ56" i="25"/>
  <c r="AM56" i="25"/>
  <c r="AG56" i="25"/>
  <c r="AH56" i="25" s="1"/>
  <c r="AI56" i="25" s="1"/>
  <c r="AK55" i="25"/>
  <c r="AJ55" i="25"/>
  <c r="AM55" i="25"/>
  <c r="AG55" i="25"/>
  <c r="AH55" i="25" s="1"/>
  <c r="AI55" i="25" s="1"/>
  <c r="AK54" i="25"/>
  <c r="AJ54" i="25"/>
  <c r="AM54" i="25"/>
  <c r="AG54" i="25"/>
  <c r="AH54" i="25" s="1"/>
  <c r="AI54" i="25" s="1"/>
  <c r="AK53" i="25"/>
  <c r="AJ53" i="25"/>
  <c r="AM53" i="25"/>
  <c r="AG53" i="25"/>
  <c r="AH53" i="25" s="1"/>
  <c r="AI53" i="25" s="1"/>
  <c r="AK52" i="25"/>
  <c r="AJ52" i="25"/>
  <c r="AM52" i="25"/>
  <c r="AG52" i="25"/>
  <c r="AH52" i="25" s="1"/>
  <c r="AI52" i="25" s="1"/>
  <c r="AK51" i="25"/>
  <c r="AJ51" i="25"/>
  <c r="AM51" i="25"/>
  <c r="AG51" i="25"/>
  <c r="AH51" i="25" s="1"/>
  <c r="AI51" i="25" s="1"/>
  <c r="AK50" i="25"/>
  <c r="AJ50" i="25"/>
  <c r="AM50" i="25"/>
  <c r="AG50" i="25"/>
  <c r="AH50" i="25" s="1"/>
  <c r="AI50" i="25" s="1"/>
  <c r="AK49" i="25"/>
  <c r="AJ49" i="25"/>
  <c r="AM49" i="25"/>
  <c r="AG49" i="25"/>
  <c r="AH49" i="25" s="1"/>
  <c r="AI49" i="25" s="1"/>
  <c r="AK48" i="25"/>
  <c r="AJ48" i="25"/>
  <c r="AM48" i="25"/>
  <c r="AG48" i="25"/>
  <c r="AH48" i="25" s="1"/>
  <c r="AI48" i="25" s="1"/>
  <c r="AK47" i="25"/>
  <c r="AJ47" i="25"/>
  <c r="AM47" i="25"/>
  <c r="AG47" i="25"/>
  <c r="AH47" i="25" s="1"/>
  <c r="AI47" i="25" s="1"/>
  <c r="AK46" i="25"/>
  <c r="AJ46" i="25"/>
  <c r="AM46" i="25"/>
  <c r="AG46" i="25"/>
  <c r="AH46" i="25" s="1"/>
  <c r="AI46" i="25" s="1"/>
  <c r="AK45" i="25"/>
  <c r="AJ45" i="25"/>
  <c r="AM45" i="25"/>
  <c r="AG45" i="25"/>
  <c r="AH45" i="25" s="1"/>
  <c r="AI45" i="25" s="1"/>
  <c r="AK44" i="25"/>
  <c r="AJ44" i="25"/>
  <c r="AM44" i="25"/>
  <c r="AG44" i="25"/>
  <c r="AH44" i="25" s="1"/>
  <c r="AI44" i="25" s="1"/>
  <c r="AK43" i="25"/>
  <c r="AJ43" i="25"/>
  <c r="AM43" i="25"/>
  <c r="AG43" i="25"/>
  <c r="AH43" i="25" s="1"/>
  <c r="AI43" i="25" s="1"/>
  <c r="AK42" i="25"/>
  <c r="AJ42" i="25"/>
  <c r="AM42" i="25"/>
  <c r="AG42" i="25"/>
  <c r="AH42" i="25" s="1"/>
  <c r="AI42" i="25" s="1"/>
  <c r="AK41" i="25"/>
  <c r="AJ41" i="25"/>
  <c r="AM41" i="25"/>
  <c r="AG41" i="25"/>
  <c r="AH41" i="25" s="1"/>
  <c r="AI41" i="25" s="1"/>
  <c r="AK40" i="25"/>
  <c r="AJ40" i="25"/>
  <c r="AM40" i="25"/>
  <c r="AG40" i="25"/>
  <c r="AH40" i="25" s="1"/>
  <c r="AI40" i="25" s="1"/>
  <c r="AK39" i="25"/>
  <c r="AJ39" i="25"/>
  <c r="AM39" i="25"/>
  <c r="AG39" i="25"/>
  <c r="AH39" i="25" s="1"/>
  <c r="AI39" i="25" s="1"/>
  <c r="AK38" i="25"/>
  <c r="AJ38" i="25"/>
  <c r="AM38" i="25"/>
  <c r="AG38" i="25"/>
  <c r="AH38" i="25" s="1"/>
  <c r="AI38" i="25" s="1"/>
  <c r="AK37" i="25"/>
  <c r="AJ37" i="25"/>
  <c r="AM37" i="25"/>
  <c r="AG37" i="25"/>
  <c r="AH37" i="25" s="1"/>
  <c r="AI37" i="25" s="1"/>
  <c r="AK36" i="25"/>
  <c r="AJ36" i="25"/>
  <c r="AM36" i="25"/>
  <c r="AG36" i="25"/>
  <c r="AH36" i="25" s="1"/>
  <c r="AI36" i="25" s="1"/>
  <c r="AK35" i="25"/>
  <c r="AJ35" i="25"/>
  <c r="AM35" i="25"/>
  <c r="AG35" i="25"/>
  <c r="AH35" i="25" s="1"/>
  <c r="AI35" i="25" s="1"/>
  <c r="AK34" i="25"/>
  <c r="AJ34" i="25"/>
  <c r="AM34" i="25"/>
  <c r="AG34" i="25"/>
  <c r="AH34" i="25" s="1"/>
  <c r="AI34" i="25" s="1"/>
  <c r="AK33" i="25"/>
  <c r="AJ33" i="25"/>
  <c r="AM33" i="25"/>
  <c r="AG33" i="25"/>
  <c r="AH33" i="25" s="1"/>
  <c r="AI33" i="25" s="1"/>
  <c r="AK32" i="25"/>
  <c r="AJ32" i="25"/>
  <c r="AM32" i="25"/>
  <c r="AG32" i="25"/>
  <c r="AH32" i="25" s="1"/>
  <c r="AI32" i="25" s="1"/>
  <c r="AK31" i="25"/>
  <c r="AJ31" i="25"/>
  <c r="AM31" i="25"/>
  <c r="AG31" i="25"/>
  <c r="AH31" i="25" s="1"/>
  <c r="AI31" i="25" s="1"/>
  <c r="AK30" i="25"/>
  <c r="AJ30" i="25"/>
  <c r="AM30" i="25"/>
  <c r="AG30" i="25"/>
  <c r="AH30" i="25" s="1"/>
  <c r="AI30" i="25" s="1"/>
  <c r="AG29" i="25"/>
  <c r="AH29" i="25" s="1"/>
  <c r="AK28" i="25"/>
  <c r="AJ28" i="25"/>
  <c r="AM28" i="25"/>
  <c r="AG28" i="25"/>
  <c r="AH28" i="25" s="1"/>
  <c r="AK27" i="25"/>
  <c r="AJ27" i="25"/>
  <c r="AM27" i="25"/>
  <c r="AG27" i="25"/>
  <c r="AH27" i="25" s="1"/>
  <c r="AK26" i="25"/>
  <c r="AJ26" i="25"/>
  <c r="AM26" i="25"/>
  <c r="AG26" i="25"/>
  <c r="AH26" i="25" s="1"/>
  <c r="AK25" i="25"/>
  <c r="AJ25" i="25"/>
  <c r="AM25" i="25"/>
  <c r="AG25" i="25"/>
  <c r="AH25" i="25" s="1"/>
  <c r="AK24" i="25"/>
  <c r="AJ24" i="25"/>
  <c r="AK65" i="25"/>
  <c r="AK23" i="25"/>
  <c r="AJ23" i="25"/>
  <c r="AM23" i="25"/>
  <c r="AG23" i="25"/>
  <c r="AH23" i="25" s="1"/>
  <c r="AI23" i="25" s="1"/>
  <c r="AK22" i="25"/>
  <c r="AJ22" i="25"/>
  <c r="AM22" i="25"/>
  <c r="AG22" i="25"/>
  <c r="AH22" i="25" s="1"/>
  <c r="AI22" i="25" s="1"/>
  <c r="AK21" i="25"/>
  <c r="AJ21" i="25"/>
  <c r="AM21" i="25"/>
  <c r="AG21" i="25"/>
  <c r="AH21" i="25" s="1"/>
  <c r="AI21" i="25" s="1"/>
  <c r="AK20" i="25"/>
  <c r="AJ20" i="25"/>
  <c r="AG20" i="25"/>
  <c r="AH20" i="25" s="1"/>
  <c r="AM20" i="25"/>
  <c r="AJ19" i="25"/>
  <c r="AM19" i="25"/>
  <c r="AG19" i="25"/>
  <c r="AH19" i="25" s="1"/>
  <c r="AI19" i="25" s="1"/>
  <c r="AK19" i="25"/>
  <c r="AJ18" i="25"/>
  <c r="AM18" i="25"/>
  <c r="AG18" i="25"/>
  <c r="AH18" i="25" s="1"/>
  <c r="AI18" i="25" s="1"/>
  <c r="AK18" i="25"/>
  <c r="AG17" i="25"/>
  <c r="AH17" i="25" s="1"/>
  <c r="AJ16" i="25"/>
  <c r="AG16" i="25"/>
  <c r="AH16" i="25" s="1"/>
  <c r="AI16" i="25" s="1"/>
  <c r="AK16" i="25"/>
  <c r="AJ15" i="25"/>
  <c r="AG15" i="25"/>
  <c r="AH15" i="25" s="1"/>
  <c r="AK15" i="25"/>
  <c r="AJ14" i="25"/>
  <c r="AM14" i="25"/>
  <c r="AG14" i="25"/>
  <c r="AH14" i="25" s="1"/>
  <c r="AI14" i="25" s="1"/>
  <c r="AK14" i="25"/>
  <c r="AJ13" i="25"/>
  <c r="AM13" i="25"/>
  <c r="AG13" i="25"/>
  <c r="AH13" i="25" s="1"/>
  <c r="AI13" i="25" s="1"/>
  <c r="AK13" i="25"/>
  <c r="AJ12" i="25"/>
  <c r="AM12" i="25"/>
  <c r="AG12" i="25"/>
  <c r="AH12" i="25" s="1"/>
  <c r="AI12" i="25" s="1"/>
  <c r="AK12" i="25"/>
  <c r="AJ11" i="25"/>
  <c r="AM11" i="25"/>
  <c r="AG11" i="25"/>
  <c r="AH11" i="25" s="1"/>
  <c r="AI11" i="25" s="1"/>
  <c r="AK11" i="25"/>
  <c r="AJ10" i="25"/>
  <c r="AM10" i="25"/>
  <c r="AG10" i="25"/>
  <c r="AH10" i="25" s="1"/>
  <c r="AI10" i="25" s="1"/>
  <c r="AK10" i="25"/>
  <c r="AJ9" i="25"/>
  <c r="AF3" i="25"/>
  <c r="AF4" i="25" s="1"/>
  <c r="AD3" i="25"/>
  <c r="AD4" i="25" s="1"/>
  <c r="AC3" i="25"/>
  <c r="AC4" i="25" s="1"/>
  <c r="Y3" i="25"/>
  <c r="Y4" i="25" s="1"/>
  <c r="X3" i="25"/>
  <c r="X4" i="25" s="1"/>
  <c r="Q3" i="25"/>
  <c r="Q4" i="25" s="1"/>
  <c r="P3" i="25"/>
  <c r="P4" i="25" s="1"/>
  <c r="I3" i="25"/>
  <c r="H3" i="25"/>
  <c r="AK9" i="25"/>
  <c r="AJ8" i="25"/>
  <c r="AG8" i="25"/>
  <c r="AH8" i="25" s="1"/>
  <c r="AE3" i="25"/>
  <c r="AE4" i="25" s="1"/>
  <c r="AB3" i="25"/>
  <c r="AB4" i="25" s="1"/>
  <c r="AA3" i="25"/>
  <c r="AA4" i="25" s="1"/>
  <c r="Z3" i="25"/>
  <c r="Z4" i="25" s="1"/>
  <c r="W3" i="25"/>
  <c r="W4" i="25" s="1"/>
  <c r="T3" i="25"/>
  <c r="T4" i="25" s="1"/>
  <c r="S3" i="25"/>
  <c r="S4" i="25" s="1"/>
  <c r="R3" i="25"/>
  <c r="R4" i="25" s="1"/>
  <c r="O3" i="25"/>
  <c r="O4" i="25" s="1"/>
  <c r="L3" i="25"/>
  <c r="L4" i="25" s="1"/>
  <c r="K3" i="25"/>
  <c r="K4" i="25" s="1"/>
  <c r="J3" i="25"/>
  <c r="J4" i="25" s="1"/>
  <c r="F2" i="25"/>
  <c r="BP4391" i="23"/>
  <c r="BO4391" i="23"/>
  <c r="BN4391" i="23"/>
  <c r="BL4391" i="23"/>
  <c r="BK4391" i="23"/>
  <c r="BJ4391" i="23"/>
  <c r="BI4391" i="23"/>
  <c r="BH4391" i="23"/>
  <c r="BG4391" i="23"/>
  <c r="BF4391" i="23"/>
  <c r="BE4391" i="23"/>
  <c r="BD4391" i="23"/>
  <c r="BC4391" i="23"/>
  <c r="BB4391" i="23"/>
  <c r="BA4391" i="23"/>
  <c r="AZ4391" i="23"/>
  <c r="AY4391" i="23"/>
  <c r="AX4391" i="23"/>
  <c r="AW4391" i="23"/>
  <c r="AV4391" i="23"/>
  <c r="AT4391" i="23"/>
  <c r="AS4391" i="23"/>
  <c r="AR4391" i="23"/>
  <c r="AQ4391" i="23"/>
  <c r="AP4391" i="23"/>
  <c r="AO4391" i="23"/>
  <c r="AN4391" i="23"/>
  <c r="AM4391" i="23"/>
  <c r="AL4391" i="23"/>
  <c r="AK4391" i="23"/>
  <c r="AJ4391" i="23"/>
  <c r="AH4391" i="23"/>
  <c r="AG4391" i="23"/>
  <c r="AF4391" i="23"/>
  <c r="AE4391" i="23"/>
  <c r="AD4391" i="23"/>
  <c r="AC4391" i="23"/>
  <c r="AB4391" i="23"/>
  <c r="Z4391" i="23"/>
  <c r="Y4391" i="23"/>
  <c r="X4391" i="23"/>
  <c r="W4391" i="23"/>
  <c r="V4391" i="23"/>
  <c r="U4391" i="23"/>
  <c r="S4391" i="23"/>
  <c r="R4391" i="23"/>
  <c r="Q4391" i="23"/>
  <c r="P4391" i="23"/>
  <c r="O4391" i="23"/>
  <c r="I4391" i="23"/>
  <c r="L4384" i="23"/>
  <c r="K4384" i="23" s="1"/>
  <c r="J4384" i="23" s="1"/>
  <c r="J4383" i="23"/>
  <c r="A4383" i="23"/>
  <c r="J4382" i="23"/>
  <c r="BM4379" i="23"/>
  <c r="AA4379" i="23"/>
  <c r="T4379" i="23"/>
  <c r="N4379" i="23"/>
  <c r="M4379" i="23" s="1"/>
  <c r="L4379" i="23" s="1"/>
  <c r="K4379" i="23" s="1"/>
  <c r="J4379" i="23" s="1"/>
  <c r="H4379" i="23" s="1"/>
  <c r="BM4378" i="23"/>
  <c r="AA4378" i="23"/>
  <c r="T4378" i="23"/>
  <c r="N4378" i="23"/>
  <c r="BM4377" i="23"/>
  <c r="BM4376" i="23" s="1"/>
  <c r="AA4377" i="23"/>
  <c r="T4377" i="23"/>
  <c r="N4377" i="23"/>
  <c r="M4377" i="23" s="1"/>
  <c r="L4377" i="23"/>
  <c r="K4377" i="23"/>
  <c r="BP4376" i="23"/>
  <c r="BO4376" i="23"/>
  <c r="BN4376" i="23"/>
  <c r="BL4376" i="23"/>
  <c r="BK4376" i="23"/>
  <c r="BJ4376" i="23"/>
  <c r="BI4376" i="23"/>
  <c r="BH4376" i="23"/>
  <c r="BG4376" i="23"/>
  <c r="BF4376" i="23"/>
  <c r="BE4376" i="23"/>
  <c r="BD4376" i="23"/>
  <c r="BC4376" i="23"/>
  <c r="BB4376" i="23"/>
  <c r="BA4376" i="23"/>
  <c r="AZ4376" i="23"/>
  <c r="AY4376" i="23"/>
  <c r="AX4376" i="23"/>
  <c r="AW4376" i="23"/>
  <c r="AV4376" i="23"/>
  <c r="AT4376" i="23"/>
  <c r="AS4376" i="23"/>
  <c r="AR4376" i="23"/>
  <c r="AQ4376" i="23"/>
  <c r="AP4376" i="23"/>
  <c r="AO4376" i="23"/>
  <c r="AN4376" i="23"/>
  <c r="AM4376" i="23"/>
  <c r="AL4376" i="23"/>
  <c r="AK4376" i="23"/>
  <c r="AJ4376" i="23"/>
  <c r="AI4376" i="23"/>
  <c r="AH4376" i="23"/>
  <c r="AG4376" i="23"/>
  <c r="AF4376" i="23"/>
  <c r="AE4376" i="23"/>
  <c r="AD4376" i="23"/>
  <c r="AC4376" i="23"/>
  <c r="AB4376" i="23"/>
  <c r="Z4376" i="23"/>
  <c r="Y4376" i="23"/>
  <c r="X4376" i="23"/>
  <c r="W4376" i="23"/>
  <c r="V4376" i="23"/>
  <c r="U4376" i="23"/>
  <c r="S4376" i="23"/>
  <c r="R4376" i="23"/>
  <c r="Q4376" i="23"/>
  <c r="P4376" i="23"/>
  <c r="O4376" i="23"/>
  <c r="BM4375" i="23"/>
  <c r="AA4375" i="23"/>
  <c r="T4375" i="23"/>
  <c r="N4375" i="23"/>
  <c r="M4375" i="23" s="1"/>
  <c r="L4375" i="23" s="1"/>
  <c r="K4375" i="23" s="1"/>
  <c r="BM4374" i="23"/>
  <c r="AA4374" i="23"/>
  <c r="T4374" i="23"/>
  <c r="N4374" i="23"/>
  <c r="M4374" i="23"/>
  <c r="L4374" i="23" s="1"/>
  <c r="K4374" i="23" s="1"/>
  <c r="J4374" i="23" s="1"/>
  <c r="H4374" i="23" s="1"/>
  <c r="BM4373" i="23"/>
  <c r="AA4373" i="23"/>
  <c r="AA4372" i="23" s="1"/>
  <c r="T4373" i="23"/>
  <c r="N4373" i="23"/>
  <c r="BP4372" i="23"/>
  <c r="BO4372" i="23"/>
  <c r="BN4372" i="23"/>
  <c r="BL4372" i="23"/>
  <c r="BK4372" i="23"/>
  <c r="BJ4372" i="23"/>
  <c r="BI4372" i="23"/>
  <c r="BH4372" i="23"/>
  <c r="BG4372" i="23"/>
  <c r="BF4372" i="23"/>
  <c r="BE4372" i="23"/>
  <c r="BD4372" i="23"/>
  <c r="BC4372" i="23"/>
  <c r="BB4372" i="23"/>
  <c r="BA4372" i="23"/>
  <c r="AZ4372" i="23"/>
  <c r="AY4372" i="23"/>
  <c r="AX4372" i="23"/>
  <c r="AW4372" i="23"/>
  <c r="AV4372" i="23"/>
  <c r="AT4372" i="23"/>
  <c r="AS4372" i="23"/>
  <c r="AR4372" i="23"/>
  <c r="AQ4372" i="23"/>
  <c r="AP4372" i="23"/>
  <c r="AO4372" i="23"/>
  <c r="AN4372" i="23"/>
  <c r="AM4372" i="23"/>
  <c r="AL4372" i="23"/>
  <c r="AK4372" i="23"/>
  <c r="AJ4372" i="23"/>
  <c r="AI4372" i="23"/>
  <c r="AH4372" i="23"/>
  <c r="AG4372" i="23"/>
  <c r="AF4372" i="23"/>
  <c r="AE4372" i="23"/>
  <c r="AD4372" i="23"/>
  <c r="AC4372" i="23"/>
  <c r="AB4372" i="23"/>
  <c r="Z4372" i="23"/>
  <c r="Y4372" i="23"/>
  <c r="X4372" i="23"/>
  <c r="W4372" i="23"/>
  <c r="V4372" i="23"/>
  <c r="U4372" i="23"/>
  <c r="T4372" i="23"/>
  <c r="S4372" i="23"/>
  <c r="R4372" i="23"/>
  <c r="Q4372" i="23"/>
  <c r="P4372" i="23"/>
  <c r="O4372" i="23"/>
  <c r="BM4371" i="23"/>
  <c r="AA4371" i="23"/>
  <c r="T4371" i="23"/>
  <c r="N4371" i="23"/>
  <c r="M4371" i="23" s="1"/>
  <c r="L4371" i="23"/>
  <c r="BM4370" i="23"/>
  <c r="BM4368" i="23" s="1"/>
  <c r="AA4370" i="23"/>
  <c r="T4370" i="23"/>
  <c r="N4370" i="23"/>
  <c r="M4370" i="23" s="1"/>
  <c r="L4370" i="23"/>
  <c r="K4370" i="23" s="1"/>
  <c r="BM4369" i="23"/>
  <c r="AA4369" i="23"/>
  <c r="T4369" i="23"/>
  <c r="N4369" i="23"/>
  <c r="BP4368" i="23"/>
  <c r="BO4368" i="23"/>
  <c r="BN4368" i="23"/>
  <c r="BL4368" i="23"/>
  <c r="BK4368" i="23"/>
  <c r="BJ4368" i="23"/>
  <c r="BI4368" i="23"/>
  <c r="BH4368" i="23"/>
  <c r="BG4368" i="23"/>
  <c r="BF4368" i="23"/>
  <c r="BE4368" i="23"/>
  <c r="BD4368" i="23"/>
  <c r="BD4355" i="23" s="1"/>
  <c r="BC4368" i="23"/>
  <c r="BB4368" i="23"/>
  <c r="BA4368" i="23"/>
  <c r="AZ4368" i="23"/>
  <c r="AY4368" i="23"/>
  <c r="AX4368" i="23"/>
  <c r="AW4368" i="23"/>
  <c r="AV4368" i="23"/>
  <c r="AT4368" i="23"/>
  <c r="AS4368" i="23"/>
  <c r="AR4368" i="23"/>
  <c r="AQ4368" i="23"/>
  <c r="AP4368" i="23"/>
  <c r="AO4368" i="23"/>
  <c r="AN4368" i="23"/>
  <c r="AM4368" i="23"/>
  <c r="AL4368" i="23"/>
  <c r="AK4368" i="23"/>
  <c r="AJ4368" i="23"/>
  <c r="AI4368" i="23"/>
  <c r="AH4368" i="23"/>
  <c r="AG4368" i="23"/>
  <c r="AF4368" i="23"/>
  <c r="AE4368" i="23"/>
  <c r="AD4368" i="23"/>
  <c r="AC4368" i="23"/>
  <c r="AB4368" i="23"/>
  <c r="Z4368" i="23"/>
  <c r="Y4368" i="23"/>
  <c r="X4368" i="23"/>
  <c r="W4368" i="23"/>
  <c r="V4368" i="23"/>
  <c r="U4368" i="23"/>
  <c r="S4368" i="23"/>
  <c r="R4368" i="23"/>
  <c r="Q4368" i="23"/>
  <c r="P4368" i="23"/>
  <c r="O4368" i="23"/>
  <c r="BM4367" i="23"/>
  <c r="AA4367" i="23"/>
  <c r="T4367" i="23"/>
  <c r="N4367" i="23"/>
  <c r="M4367" i="23" s="1"/>
  <c r="L4367" i="23" s="1"/>
  <c r="BM4366" i="23"/>
  <c r="AA4366" i="23"/>
  <c r="T4366" i="23"/>
  <c r="N4366" i="23"/>
  <c r="M4366" i="23"/>
  <c r="L4366" i="23"/>
  <c r="K4366" i="23" s="1"/>
  <c r="J4366" i="23" s="1"/>
  <c r="H4366" i="23" s="1"/>
  <c r="BM4365" i="23"/>
  <c r="BM4364" i="23" s="1"/>
  <c r="AA4365" i="23"/>
  <c r="T4365" i="23"/>
  <c r="N4365" i="23"/>
  <c r="M4365" i="23"/>
  <c r="L4365" i="23" s="1"/>
  <c r="BP4364" i="23"/>
  <c r="BO4364" i="23"/>
  <c r="BN4364" i="23"/>
  <c r="BL4364" i="23"/>
  <c r="BK4364" i="23"/>
  <c r="BJ4364" i="23"/>
  <c r="BI4364" i="23"/>
  <c r="BH4364" i="23"/>
  <c r="BG4364" i="23"/>
  <c r="BF4364" i="23"/>
  <c r="BE4364" i="23"/>
  <c r="BD4364" i="23"/>
  <c r="BC4364" i="23"/>
  <c r="BB4364" i="23"/>
  <c r="BA4364" i="23"/>
  <c r="AZ4364" i="23"/>
  <c r="AY4364" i="23"/>
  <c r="AX4364" i="23"/>
  <c r="AW4364" i="23"/>
  <c r="AV4364" i="23"/>
  <c r="AT4364" i="23"/>
  <c r="AS4364" i="23"/>
  <c r="AR4364" i="23"/>
  <c r="AQ4364" i="23"/>
  <c r="AP4364" i="23"/>
  <c r="AO4364" i="23"/>
  <c r="AN4364" i="23"/>
  <c r="AM4364" i="23"/>
  <c r="AL4364" i="23"/>
  <c r="AK4364" i="23"/>
  <c r="AJ4364" i="23"/>
  <c r="AI4364" i="23"/>
  <c r="AH4364" i="23"/>
  <c r="AG4364" i="23"/>
  <c r="AF4364" i="23"/>
  <c r="AE4364" i="23"/>
  <c r="AD4364" i="23"/>
  <c r="AC4364" i="23"/>
  <c r="AB4364" i="23"/>
  <c r="Z4364" i="23"/>
  <c r="Y4364" i="23"/>
  <c r="X4364" i="23"/>
  <c r="W4364" i="23"/>
  <c r="V4364" i="23"/>
  <c r="U4364" i="23"/>
  <c r="S4364" i="23"/>
  <c r="R4364" i="23"/>
  <c r="Q4364" i="23"/>
  <c r="P4364" i="23"/>
  <c r="O4364" i="23"/>
  <c r="O4355" i="23" s="1"/>
  <c r="N4364" i="23"/>
  <c r="M4364" i="23"/>
  <c r="BM4363" i="23"/>
  <c r="AA4363" i="23"/>
  <c r="AA4360" i="23" s="1"/>
  <c r="T4363" i="23"/>
  <c r="N4363" i="23"/>
  <c r="M4363" i="23" s="1"/>
  <c r="L4363" i="23" s="1"/>
  <c r="K4363" i="23" s="1"/>
  <c r="J4363" i="23" s="1"/>
  <c r="H4363" i="23"/>
  <c r="BM4362" i="23"/>
  <c r="AA4362" i="23"/>
  <c r="T4362" i="23"/>
  <c r="T4360" i="23" s="1"/>
  <c r="N4362" i="23"/>
  <c r="M4362" i="23" s="1"/>
  <c r="L4362" i="23" s="1"/>
  <c r="K4362" i="23" s="1"/>
  <c r="J4362" i="23" s="1"/>
  <c r="H4362" i="23" s="1"/>
  <c r="BM4361" i="23"/>
  <c r="AA4361" i="23"/>
  <c r="T4361" i="23"/>
  <c r="N4361" i="23"/>
  <c r="M4361" i="23" s="1"/>
  <c r="L4361" i="23" s="1"/>
  <c r="BP4360" i="23"/>
  <c r="BO4360" i="23"/>
  <c r="BN4360" i="23"/>
  <c r="BL4360" i="23"/>
  <c r="BK4360" i="23"/>
  <c r="BJ4360" i="23"/>
  <c r="BI4360" i="23"/>
  <c r="BH4360" i="23"/>
  <c r="BG4360" i="23"/>
  <c r="BF4360" i="23"/>
  <c r="BE4360" i="23"/>
  <c r="BD4360" i="23"/>
  <c r="BC4360" i="23"/>
  <c r="BB4360" i="23"/>
  <c r="BA4360" i="23"/>
  <c r="AZ4360" i="23"/>
  <c r="AY4360" i="23"/>
  <c r="AX4360" i="23"/>
  <c r="AW4360" i="23"/>
  <c r="AV4360" i="23"/>
  <c r="AT4360" i="23"/>
  <c r="AS4360" i="23"/>
  <c r="AR4360" i="23"/>
  <c r="AQ4360" i="23"/>
  <c r="AP4360" i="23"/>
  <c r="AO4360" i="23"/>
  <c r="AN4360" i="23"/>
  <c r="AM4360" i="23"/>
  <c r="AM4354" i="23" s="1"/>
  <c r="AL4360" i="23"/>
  <c r="AK4360" i="23"/>
  <c r="AJ4360" i="23"/>
  <c r="AI4360" i="23"/>
  <c r="AH4360" i="23"/>
  <c r="AG4360" i="23"/>
  <c r="AF4360" i="23"/>
  <c r="AE4360" i="23"/>
  <c r="AD4360" i="23"/>
  <c r="AC4360" i="23"/>
  <c r="AB4360" i="23"/>
  <c r="Z4360" i="23"/>
  <c r="Y4360" i="23"/>
  <c r="X4360" i="23"/>
  <c r="W4360" i="23"/>
  <c r="W4355" i="23" s="1"/>
  <c r="V4360" i="23"/>
  <c r="U4360" i="23"/>
  <c r="S4360" i="23"/>
  <c r="R4360" i="23"/>
  <c r="Q4360" i="23"/>
  <c r="P4360" i="23"/>
  <c r="O4360" i="23"/>
  <c r="BM4359" i="23"/>
  <c r="AA4359" i="23"/>
  <c r="T4359" i="23"/>
  <c r="N4359" i="23"/>
  <c r="M4359" i="23"/>
  <c r="L4359" i="23"/>
  <c r="BM4358" i="23"/>
  <c r="AA4358" i="23"/>
  <c r="T4358" i="23"/>
  <c r="N4358" i="23"/>
  <c r="M4358" i="23" s="1"/>
  <c r="L4358" i="23" s="1"/>
  <c r="K4358" i="23" s="1"/>
  <c r="J4358" i="23" s="1"/>
  <c r="H4358" i="23" s="1"/>
  <c r="BM4357" i="23"/>
  <c r="BM4356" i="23" s="1"/>
  <c r="AA4357" i="23"/>
  <c r="T4357" i="23"/>
  <c r="N4357" i="23"/>
  <c r="BP4356" i="23"/>
  <c r="BO4356" i="23"/>
  <c r="BN4356" i="23"/>
  <c r="BL4356" i="23"/>
  <c r="BK4356" i="23"/>
  <c r="BJ4356" i="23"/>
  <c r="BI4356" i="23"/>
  <c r="BH4356" i="23"/>
  <c r="BG4356" i="23"/>
  <c r="BF4356" i="23"/>
  <c r="BE4356" i="23"/>
  <c r="BD4356" i="23"/>
  <c r="BC4356" i="23"/>
  <c r="BB4356" i="23"/>
  <c r="BA4356" i="23"/>
  <c r="AZ4356" i="23"/>
  <c r="AY4356" i="23"/>
  <c r="AY4355" i="23" s="1"/>
  <c r="AX4356" i="23"/>
  <c r="AW4356" i="23"/>
  <c r="AV4356" i="23"/>
  <c r="AT4356" i="23"/>
  <c r="AS4356" i="23"/>
  <c r="AR4356" i="23"/>
  <c r="AR4355" i="23" s="1"/>
  <c r="AQ4356" i="23"/>
  <c r="AP4356" i="23"/>
  <c r="AO4356" i="23"/>
  <c r="AN4356" i="23"/>
  <c r="AM4356" i="23"/>
  <c r="AL4356" i="23"/>
  <c r="AK4356" i="23"/>
  <c r="AJ4356" i="23"/>
  <c r="AI4356" i="23"/>
  <c r="AH4356" i="23"/>
  <c r="AH4354" i="23" s="1"/>
  <c r="AG4356" i="23"/>
  <c r="AF4356" i="23"/>
  <c r="AF4354" i="23" s="1"/>
  <c r="AE4356" i="23"/>
  <c r="AD4356" i="23"/>
  <c r="AC4356" i="23"/>
  <c r="AB4356" i="23"/>
  <c r="Z4356" i="23"/>
  <c r="Y4356" i="23"/>
  <c r="X4356" i="23"/>
  <c r="W4356" i="23"/>
  <c r="V4356" i="23"/>
  <c r="U4356" i="23"/>
  <c r="S4356" i="23"/>
  <c r="R4356" i="23"/>
  <c r="Q4356" i="23"/>
  <c r="P4356" i="23"/>
  <c r="O4356" i="23"/>
  <c r="BE4355" i="23"/>
  <c r="AW4355" i="23"/>
  <c r="AN4355" i="23"/>
  <c r="BE4354" i="23"/>
  <c r="AN4354" i="23"/>
  <c r="AB4354" i="23"/>
  <c r="R4354" i="23"/>
  <c r="BM4353" i="23"/>
  <c r="AA4353" i="23"/>
  <c r="T4353" i="23"/>
  <c r="N4353" i="23"/>
  <c r="BM4352" i="23"/>
  <c r="AA4352" i="23"/>
  <c r="T4352" i="23"/>
  <c r="N4352" i="23"/>
  <c r="M4352" i="23" s="1"/>
  <c r="L4352" i="23"/>
  <c r="BM4351" i="23"/>
  <c r="AA4351" i="23"/>
  <c r="T4351" i="23"/>
  <c r="N4351" i="23"/>
  <c r="M4351" i="23"/>
  <c r="L4351" i="23" s="1"/>
  <c r="BP4350" i="23"/>
  <c r="BO4350" i="23"/>
  <c r="BN4350" i="23"/>
  <c r="BL4350" i="23"/>
  <c r="BK4350" i="23"/>
  <c r="BJ4350" i="23"/>
  <c r="BI4350" i="23"/>
  <c r="BH4350" i="23"/>
  <c r="BG4350" i="23"/>
  <c r="BG4345" i="23" s="1"/>
  <c r="BF4350" i="23"/>
  <c r="BE4350" i="23"/>
  <c r="BD4350" i="23"/>
  <c r="BC4350" i="23"/>
  <c r="BB4350" i="23"/>
  <c r="BA4350" i="23"/>
  <c r="AZ4350" i="23"/>
  <c r="AY4350" i="23"/>
  <c r="AX4350" i="23"/>
  <c r="AW4350" i="23"/>
  <c r="AV4350" i="23"/>
  <c r="AU4350" i="23"/>
  <c r="AT4350" i="23"/>
  <c r="AS4350" i="23"/>
  <c r="AR4350" i="23"/>
  <c r="AR4345" i="23" s="1"/>
  <c r="AQ4350" i="23"/>
  <c r="AQ4345" i="23" s="1"/>
  <c r="AP4350" i="23"/>
  <c r="AO4350" i="23"/>
  <c r="AN4350" i="23"/>
  <c r="AM4350" i="23"/>
  <c r="AL4350" i="23"/>
  <c r="AK4350" i="23"/>
  <c r="AJ4350" i="23"/>
  <c r="AI4350" i="23"/>
  <c r="AH4350" i="23"/>
  <c r="AG4350" i="23"/>
  <c r="AF4350" i="23"/>
  <c r="AE4350" i="23"/>
  <c r="AD4350" i="23"/>
  <c r="AC4350" i="23"/>
  <c r="AB4350" i="23"/>
  <c r="Z4350" i="23"/>
  <c r="Y4350" i="23"/>
  <c r="X4350" i="23"/>
  <c r="W4350" i="23"/>
  <c r="V4350" i="23"/>
  <c r="V4345" i="23" s="1"/>
  <c r="U4350" i="23"/>
  <c r="S4350" i="23"/>
  <c r="R4350" i="23"/>
  <c r="Q4350" i="23"/>
  <c r="P4350" i="23"/>
  <c r="O4350" i="23"/>
  <c r="BM4349" i="23"/>
  <c r="AI4349" i="23"/>
  <c r="AA4349" i="23"/>
  <c r="T4349" i="23"/>
  <c r="N4349" i="23"/>
  <c r="M4349" i="23"/>
  <c r="L4349" i="23" s="1"/>
  <c r="K4349" i="23"/>
  <c r="J4349" i="23" s="1"/>
  <c r="H4349" i="23" s="1"/>
  <c r="BM4348" i="23"/>
  <c r="AI4348" i="23"/>
  <c r="AA4348" i="23" s="1"/>
  <c r="T4348" i="23"/>
  <c r="N4348" i="23"/>
  <c r="M4348" i="23" s="1"/>
  <c r="L4348" i="23" s="1"/>
  <c r="K4348" i="23" s="1"/>
  <c r="BM4347" i="23"/>
  <c r="AI4347" i="23"/>
  <c r="AA4347" i="23" s="1"/>
  <c r="T4347" i="23"/>
  <c r="N4347" i="23"/>
  <c r="BP4346" i="23"/>
  <c r="BO4346" i="23"/>
  <c r="BO4345" i="23" s="1"/>
  <c r="BN4346" i="23"/>
  <c r="BN4345" i="23" s="1"/>
  <c r="BM4346" i="23"/>
  <c r="BL4346" i="23"/>
  <c r="BK4346" i="23"/>
  <c r="BJ4346" i="23"/>
  <c r="BI4346" i="23"/>
  <c r="BI4345" i="23" s="1"/>
  <c r="BH4346" i="23"/>
  <c r="BG4346" i="23"/>
  <c r="BF4346" i="23"/>
  <c r="BF4345" i="23" s="1"/>
  <c r="BE4346" i="23"/>
  <c r="BE4345" i="23" s="1"/>
  <c r="BD4346" i="23"/>
  <c r="BC4346" i="23"/>
  <c r="BB4346" i="23"/>
  <c r="BB4345" i="23" s="1"/>
  <c r="BA4346" i="23"/>
  <c r="BA4345" i="23" s="1"/>
  <c r="AZ4346" i="23"/>
  <c r="AY4346" i="23"/>
  <c r="AX4346" i="23"/>
  <c r="AX4345" i="23" s="1"/>
  <c r="AW4346" i="23"/>
  <c r="AW4345" i="23" s="1"/>
  <c r="AV4346" i="23"/>
  <c r="AU4346" i="23"/>
  <c r="AT4346" i="23"/>
  <c r="AS4346" i="23"/>
  <c r="AR4346" i="23"/>
  <c r="AQ4346" i="23"/>
  <c r="AP4346" i="23"/>
  <c r="AP4345" i="23" s="1"/>
  <c r="AO4346" i="23"/>
  <c r="AO4345" i="23" s="1"/>
  <c r="AN4346" i="23"/>
  <c r="AM4346" i="23"/>
  <c r="AL4346" i="23"/>
  <c r="AK4346" i="23"/>
  <c r="AK4345" i="23" s="1"/>
  <c r="AJ4346" i="23"/>
  <c r="AH4346" i="23"/>
  <c r="AH4345" i="23" s="1"/>
  <c r="AG4346" i="23"/>
  <c r="AG4345" i="23" s="1"/>
  <c r="AF4346" i="23"/>
  <c r="AE4346" i="23"/>
  <c r="AD4346" i="23"/>
  <c r="AC4346" i="23"/>
  <c r="AB4346" i="23"/>
  <c r="Z4346" i="23"/>
  <c r="Y4346" i="23"/>
  <c r="Y4345" i="23" s="1"/>
  <c r="X4346" i="23"/>
  <c r="X4345" i="23" s="1"/>
  <c r="W4346" i="23"/>
  <c r="V4346" i="23"/>
  <c r="U4346" i="23"/>
  <c r="S4346" i="23"/>
  <c r="R4346" i="23"/>
  <c r="Q4346" i="23"/>
  <c r="P4346" i="23"/>
  <c r="P4345" i="23" s="1"/>
  <c r="O4346" i="23"/>
  <c r="O4345" i="23" s="1"/>
  <c r="BP4345" i="23"/>
  <c r="BH4345" i="23"/>
  <c r="AZ4345" i="23"/>
  <c r="AJ4345" i="23"/>
  <c r="AB4345" i="23"/>
  <c r="I4345" i="23"/>
  <c r="BM4344" i="23"/>
  <c r="AA4344" i="23"/>
  <c r="T4344" i="23"/>
  <c r="N4344" i="23"/>
  <c r="M4344" i="23" s="1"/>
  <c r="L4344" i="23" s="1"/>
  <c r="K4344" i="23"/>
  <c r="J4344" i="23" s="1"/>
  <c r="H4344" i="23" s="1"/>
  <c r="BM4343" i="23"/>
  <c r="AA4343" i="23"/>
  <c r="T4343" i="23"/>
  <c r="N4343" i="23"/>
  <c r="M4343" i="23" s="1"/>
  <c r="L4343" i="23" s="1"/>
  <c r="K4343" i="23" s="1"/>
  <c r="J4343" i="23" s="1"/>
  <c r="H4343" i="23" s="1"/>
  <c r="BM4301" i="23"/>
  <c r="AI4301" i="23"/>
  <c r="AA4301" i="23" s="1"/>
  <c r="T4301" i="23"/>
  <c r="N4301" i="23"/>
  <c r="M4301" i="23" s="1"/>
  <c r="L4301" i="23" s="1"/>
  <c r="K4301" i="23" s="1"/>
  <c r="BM4300" i="23"/>
  <c r="AI4300" i="23"/>
  <c r="AA4300" i="23"/>
  <c r="T4300" i="23"/>
  <c r="N4300" i="23"/>
  <c r="M4300" i="23" s="1"/>
  <c r="L4300" i="23" s="1"/>
  <c r="N4299" i="23"/>
  <c r="M4299" i="23" s="1"/>
  <c r="L4299" i="23"/>
  <c r="K4299" i="23" s="1"/>
  <c r="J4299" i="23" s="1"/>
  <c r="H4299" i="23"/>
  <c r="BM4298" i="23"/>
  <c r="AI4298" i="23"/>
  <c r="AA4298" i="23" s="1"/>
  <c r="T4298" i="23"/>
  <c r="N4298" i="23"/>
  <c r="M4298" i="23" s="1"/>
  <c r="L4298" i="23" s="1"/>
  <c r="K4298" i="23" s="1"/>
  <c r="J4298" i="23" s="1"/>
  <c r="H4298" i="23" s="1"/>
  <c r="BM4297" i="23"/>
  <c r="AI4297" i="23"/>
  <c r="AI4296" i="23" s="1"/>
  <c r="AA4297" i="23"/>
  <c r="AA4296" i="23" s="1"/>
  <c r="T4297" i="23"/>
  <c r="N4297" i="23"/>
  <c r="M4297" i="23" s="1"/>
  <c r="L4297" i="23"/>
  <c r="BP4296" i="23"/>
  <c r="BO4296" i="23"/>
  <c r="BN4296" i="23"/>
  <c r="BL4296" i="23"/>
  <c r="BK4296" i="23"/>
  <c r="BJ4296" i="23"/>
  <c r="BJ4278" i="23" s="1"/>
  <c r="BI4296" i="23"/>
  <c r="BH4296" i="23"/>
  <c r="BG4296" i="23"/>
  <c r="BF4296" i="23"/>
  <c r="BE4296" i="23"/>
  <c r="BD4296" i="23"/>
  <c r="BC4296" i="23"/>
  <c r="BB4296" i="23"/>
  <c r="BB4278" i="23" s="1"/>
  <c r="BA4296" i="23"/>
  <c r="AZ4296" i="23"/>
  <c r="AY4296" i="23"/>
  <c r="AX4296" i="23"/>
  <c r="AW4296" i="23"/>
  <c r="AV4296" i="23"/>
  <c r="AU4296" i="23"/>
  <c r="AT4296" i="23"/>
  <c r="AS4296" i="23"/>
  <c r="AR4296" i="23"/>
  <c r="AQ4296" i="23"/>
  <c r="AP4296" i="23"/>
  <c r="AP4278" i="23" s="1"/>
  <c r="AO4296" i="23"/>
  <c r="AN4296" i="23"/>
  <c r="AM4296" i="23"/>
  <c r="AL4296" i="23"/>
  <c r="AL4278" i="23" s="1"/>
  <c r="AK4296" i="23"/>
  <c r="AJ4296" i="23"/>
  <c r="AH4296" i="23"/>
  <c r="AG4296" i="23"/>
  <c r="AF4296" i="23"/>
  <c r="AE4296" i="23"/>
  <c r="AD4296" i="23"/>
  <c r="AD4278" i="23" s="1"/>
  <c r="AC4296" i="23"/>
  <c r="AB4296" i="23"/>
  <c r="Z4296" i="23"/>
  <c r="Y4296" i="23"/>
  <c r="X4296" i="23"/>
  <c r="W4296" i="23"/>
  <c r="V4296" i="23"/>
  <c r="U4296" i="23"/>
  <c r="S4296" i="23"/>
  <c r="R4296" i="23"/>
  <c r="Q4296" i="23"/>
  <c r="P4296" i="23"/>
  <c r="O4296" i="23"/>
  <c r="O4278" i="23" s="1"/>
  <c r="I4296" i="23"/>
  <c r="BM4295" i="23"/>
  <c r="AI4295" i="23"/>
  <c r="AA4295" i="23" s="1"/>
  <c r="T4295" i="23"/>
  <c r="T4279" i="23" s="1"/>
  <c r="N4295" i="23"/>
  <c r="M4295" i="23"/>
  <c r="L4295" i="23" s="1"/>
  <c r="BM4294" i="23"/>
  <c r="BM4279" i="23" s="1"/>
  <c r="AI4294" i="23"/>
  <c r="T4294" i="23"/>
  <c r="N4294" i="23"/>
  <c r="BP4279" i="23"/>
  <c r="BP4278" i="23" s="1"/>
  <c r="BO4279" i="23"/>
  <c r="BN4279" i="23"/>
  <c r="BL4279" i="23"/>
  <c r="BK4279" i="23"/>
  <c r="BJ4279" i="23"/>
  <c r="BI4279" i="23"/>
  <c r="BI4278" i="23" s="1"/>
  <c r="BH4279" i="23"/>
  <c r="BH4278" i="23" s="1"/>
  <c r="BG4279" i="23"/>
  <c r="BF4279" i="23"/>
  <c r="BE4279" i="23"/>
  <c r="BE4278" i="23" s="1"/>
  <c r="BD4279" i="23"/>
  <c r="BD4278" i="23" s="1"/>
  <c r="BC4279" i="23"/>
  <c r="BB4279" i="23"/>
  <c r="BA4279" i="23"/>
  <c r="BA4278" i="23" s="1"/>
  <c r="AZ4279" i="23"/>
  <c r="AZ4278" i="23" s="1"/>
  <c r="AY4279" i="23"/>
  <c r="AX4279" i="23"/>
  <c r="AW4279" i="23"/>
  <c r="AW4278" i="23" s="1"/>
  <c r="AV4279" i="23"/>
  <c r="AV4278" i="23" s="1"/>
  <c r="AU4279" i="23"/>
  <c r="AT4279" i="23"/>
  <c r="AS4279" i="23"/>
  <c r="AR4279" i="23"/>
  <c r="AR4278" i="23" s="1"/>
  <c r="AQ4279" i="23"/>
  <c r="AP4279" i="23"/>
  <c r="AO4279" i="23"/>
  <c r="AO4278" i="23" s="1"/>
  <c r="AN4279" i="23"/>
  <c r="AM4279" i="23"/>
  <c r="AL4279" i="23"/>
  <c r="AK4279" i="23"/>
  <c r="AK4278" i="23" s="1"/>
  <c r="AJ4279" i="23"/>
  <c r="AJ4278" i="23" s="1"/>
  <c r="AH4279" i="23"/>
  <c r="AG4279" i="23"/>
  <c r="AF4279" i="23"/>
  <c r="AF4278" i="23" s="1"/>
  <c r="AE4279" i="23"/>
  <c r="AD4279" i="23"/>
  <c r="AC4279" i="23"/>
  <c r="AB4279" i="23"/>
  <c r="Z4279" i="23"/>
  <c r="Y4279" i="23"/>
  <c r="X4279" i="23"/>
  <c r="W4279" i="23"/>
  <c r="W4278" i="23" s="1"/>
  <c r="V4279" i="23"/>
  <c r="U4279" i="23"/>
  <c r="S4279" i="23"/>
  <c r="R4279" i="23"/>
  <c r="R4278" i="23" s="1"/>
  <c r="Q4279" i="23"/>
  <c r="Q4278" i="23" s="1"/>
  <c r="P4279" i="23"/>
  <c r="O4279" i="23"/>
  <c r="I4279" i="23"/>
  <c r="BL4278" i="23"/>
  <c r="AU4278" i="23"/>
  <c r="AS4278" i="23"/>
  <c r="AB4278" i="23"/>
  <c r="Z4278" i="23"/>
  <c r="I4278" i="23"/>
  <c r="BM4277" i="23"/>
  <c r="BM4274" i="23" s="1"/>
  <c r="AA4277" i="23"/>
  <c r="T4277" i="23"/>
  <c r="N4277" i="23"/>
  <c r="M4277" i="23" s="1"/>
  <c r="L4277" i="23" s="1"/>
  <c r="K4277" i="23" s="1"/>
  <c r="J4277" i="23" s="1"/>
  <c r="H4277" i="23" s="1"/>
  <c r="BM4276" i="23"/>
  <c r="AA4276" i="23"/>
  <c r="AA4274" i="23" s="1"/>
  <c r="T4276" i="23"/>
  <c r="T4274" i="23" s="1"/>
  <c r="N4276" i="23"/>
  <c r="BP4274" i="23"/>
  <c r="BO4274" i="23"/>
  <c r="BN4274" i="23"/>
  <c r="BL4274" i="23"/>
  <c r="BL4270" i="23" s="1"/>
  <c r="BK4274" i="23"/>
  <c r="BJ4274" i="23"/>
  <c r="BI4274" i="23"/>
  <c r="BH4274" i="23"/>
  <c r="BG4274" i="23"/>
  <c r="BF4274" i="23"/>
  <c r="BF4270" i="23" s="1"/>
  <c r="BE4274" i="23"/>
  <c r="BD4274" i="23"/>
  <c r="BC4274" i="23"/>
  <c r="BB4274" i="23"/>
  <c r="BA4274" i="23"/>
  <c r="AZ4274" i="23"/>
  <c r="AY4274" i="23"/>
  <c r="AX4274" i="23"/>
  <c r="AX4270" i="23" s="1"/>
  <c r="AW4274" i="23"/>
  <c r="AV4274" i="23"/>
  <c r="AU4274" i="23"/>
  <c r="AT4274" i="23"/>
  <c r="AS4274" i="23"/>
  <c r="AR4274" i="23"/>
  <c r="AQ4274" i="23"/>
  <c r="AP4274" i="23"/>
  <c r="AP4270" i="23" s="1"/>
  <c r="AO4274" i="23"/>
  <c r="AN4274" i="23"/>
  <c r="AN4270" i="23" s="1"/>
  <c r="AM4274" i="23"/>
  <c r="AL4274" i="23"/>
  <c r="AK4274" i="23"/>
  <c r="AJ4274" i="23"/>
  <c r="AI4274" i="23"/>
  <c r="AH4274" i="23"/>
  <c r="AG4274" i="23"/>
  <c r="AF4274" i="23"/>
  <c r="AE4274" i="23"/>
  <c r="AD4274" i="23"/>
  <c r="AC4274" i="23"/>
  <c r="AB4274" i="23"/>
  <c r="Z4274" i="23"/>
  <c r="Y4274" i="23"/>
  <c r="X4274" i="23"/>
  <c r="W4274" i="23"/>
  <c r="V4274" i="23"/>
  <c r="U4274" i="23"/>
  <c r="S4274" i="23"/>
  <c r="R4274" i="23"/>
  <c r="Q4274" i="23"/>
  <c r="P4274" i="23"/>
  <c r="O4274" i="23"/>
  <c r="BM4273" i="23"/>
  <c r="AI4273" i="23"/>
  <c r="AA4273" i="23" s="1"/>
  <c r="T4273" i="23"/>
  <c r="N4273" i="23"/>
  <c r="M4273" i="23" s="1"/>
  <c r="L4273" i="23" s="1"/>
  <c r="K4273" i="23" s="1"/>
  <c r="BM4272" i="23"/>
  <c r="AI4272" i="23"/>
  <c r="AA4272" i="23" s="1"/>
  <c r="T4272" i="23"/>
  <c r="T4271" i="23" s="1"/>
  <c r="T4270" i="23" s="1"/>
  <c r="N4272" i="23"/>
  <c r="M4272" i="23"/>
  <c r="BP4271" i="23"/>
  <c r="BP4270" i="23" s="1"/>
  <c r="BO4271" i="23"/>
  <c r="BN4271" i="23"/>
  <c r="BM4271" i="23"/>
  <c r="BM4270" i="23" s="1"/>
  <c r="BL4271" i="23"/>
  <c r="BK4271" i="23"/>
  <c r="BK4270" i="23" s="1"/>
  <c r="BJ4271" i="23"/>
  <c r="BI4271" i="23"/>
  <c r="BI4270" i="23" s="1"/>
  <c r="BH4271" i="23"/>
  <c r="BG4271" i="23"/>
  <c r="BF4271" i="23"/>
  <c r="BE4271" i="23"/>
  <c r="BE4270" i="23" s="1"/>
  <c r="BD4271" i="23"/>
  <c r="BC4271" i="23"/>
  <c r="BB4271" i="23"/>
  <c r="BA4271" i="23"/>
  <c r="BA4270" i="23" s="1"/>
  <c r="AZ4271" i="23"/>
  <c r="AY4271" i="23"/>
  <c r="AX4271" i="23"/>
  <c r="AW4271" i="23"/>
  <c r="AW4270" i="23" s="1"/>
  <c r="AV4271" i="23"/>
  <c r="AU4271" i="23"/>
  <c r="AU4270" i="23" s="1"/>
  <c r="AT4271" i="23"/>
  <c r="AS4271" i="23"/>
  <c r="AS4270" i="23" s="1"/>
  <c r="AR4271" i="23"/>
  <c r="AQ4271" i="23"/>
  <c r="AP4271" i="23"/>
  <c r="AO4271" i="23"/>
  <c r="AO4270" i="23" s="1"/>
  <c r="AN4271" i="23"/>
  <c r="AM4271" i="23"/>
  <c r="AL4271" i="23"/>
  <c r="AK4271" i="23"/>
  <c r="AK4270" i="23" s="1"/>
  <c r="AJ4271" i="23"/>
  <c r="AH4271" i="23"/>
  <c r="AH4270" i="23" s="1"/>
  <c r="AG4271" i="23"/>
  <c r="AF4271" i="23"/>
  <c r="AE4271" i="23"/>
  <c r="AD4271" i="23"/>
  <c r="AC4271" i="23"/>
  <c r="AB4271" i="23"/>
  <c r="AB4270" i="23" s="1"/>
  <c r="Z4271" i="23"/>
  <c r="Y4271" i="23"/>
  <c r="Y4270" i="23" s="1"/>
  <c r="X4271" i="23"/>
  <c r="W4271" i="23"/>
  <c r="W4270" i="23" s="1"/>
  <c r="V4271" i="23"/>
  <c r="U4271" i="23"/>
  <c r="U4270" i="23" s="1"/>
  <c r="S4271" i="23"/>
  <c r="R4271" i="23"/>
  <c r="R4270" i="23" s="1"/>
  <c r="Q4271" i="23"/>
  <c r="P4271" i="23"/>
  <c r="O4271" i="23"/>
  <c r="N4271" i="23"/>
  <c r="BN4270" i="23"/>
  <c r="BC4270" i="23"/>
  <c r="Z4270" i="23"/>
  <c r="Q4270" i="23"/>
  <c r="I4270" i="23"/>
  <c r="BM4241" i="23"/>
  <c r="AI4241" i="23"/>
  <c r="AA4241" i="23" s="1"/>
  <c r="T4241" i="23"/>
  <c r="N4241" i="23"/>
  <c r="M4241" i="23"/>
  <c r="L4241" i="23" s="1"/>
  <c r="BM4240" i="23"/>
  <c r="AI4240" i="23"/>
  <c r="AA4240" i="23" s="1"/>
  <c r="T4240" i="23"/>
  <c r="N4240" i="23"/>
  <c r="M4240" i="23" s="1"/>
  <c r="L4240" i="23" s="1"/>
  <c r="K4240" i="23" s="1"/>
  <c r="BM4239" i="23"/>
  <c r="AI4239" i="23"/>
  <c r="AA4239" i="23" s="1"/>
  <c r="T4239" i="23"/>
  <c r="N4239" i="23"/>
  <c r="BM4238" i="23"/>
  <c r="BM4237" i="23" s="1"/>
  <c r="AI4238" i="23"/>
  <c r="AA4238" i="23" s="1"/>
  <c r="T4238" i="23"/>
  <c r="T4237" i="23" s="1"/>
  <c r="N4238" i="23"/>
  <c r="M4238" i="23" s="1"/>
  <c r="BP4237" i="23"/>
  <c r="BO4237" i="23"/>
  <c r="BN4237" i="23"/>
  <c r="BL4237" i="23"/>
  <c r="BK4237" i="23"/>
  <c r="BJ4237" i="23"/>
  <c r="BI4237" i="23"/>
  <c r="BI4215" i="23" s="1"/>
  <c r="BH4237" i="23"/>
  <c r="BG4237" i="23"/>
  <c r="BF4237" i="23"/>
  <c r="BE4237" i="23"/>
  <c r="BD4237" i="23"/>
  <c r="BC4237" i="23"/>
  <c r="BB4237" i="23"/>
  <c r="BA4237" i="23"/>
  <c r="BA4215" i="23" s="1"/>
  <c r="AZ4237" i="23"/>
  <c r="AY4237" i="23"/>
  <c r="AX4237" i="23"/>
  <c r="AW4237" i="23"/>
  <c r="AV4237" i="23"/>
  <c r="AU4237" i="23"/>
  <c r="AT4237" i="23"/>
  <c r="AS4237" i="23"/>
  <c r="AR4237" i="23"/>
  <c r="AQ4237" i="23"/>
  <c r="AP4237" i="23"/>
  <c r="AO4237" i="23"/>
  <c r="AN4237" i="23"/>
  <c r="AM4237" i="23"/>
  <c r="AL4237" i="23"/>
  <c r="AK4237" i="23"/>
  <c r="AJ4237" i="23"/>
  <c r="AH4237" i="23"/>
  <c r="AG4237" i="23"/>
  <c r="AF4237" i="23"/>
  <c r="AE4237" i="23"/>
  <c r="AD4237" i="23"/>
  <c r="AC4237" i="23"/>
  <c r="AB4237" i="23"/>
  <c r="Z4237" i="23"/>
  <c r="Y4237" i="23"/>
  <c r="X4237" i="23"/>
  <c r="W4237" i="23"/>
  <c r="V4237" i="23"/>
  <c r="U4237" i="23"/>
  <c r="S4237" i="23"/>
  <c r="R4237" i="23"/>
  <c r="Q4237" i="23"/>
  <c r="P4237" i="23"/>
  <c r="O4237" i="23"/>
  <c r="I4237" i="23"/>
  <c r="BM4236" i="23"/>
  <c r="BM4216" i="23" s="1"/>
  <c r="AI4236" i="23"/>
  <c r="T4236" i="23"/>
  <c r="N4236" i="23"/>
  <c r="BP4216" i="23"/>
  <c r="BP4215" i="23" s="1"/>
  <c r="BO4216" i="23"/>
  <c r="BN4216" i="23"/>
  <c r="BL4216" i="23"/>
  <c r="BL4215" i="23" s="1"/>
  <c r="BK4216" i="23"/>
  <c r="BJ4216" i="23"/>
  <c r="BI4216" i="23"/>
  <c r="BH4216" i="23"/>
  <c r="BH4215" i="23" s="1"/>
  <c r="BG4216" i="23"/>
  <c r="BF4216" i="23"/>
  <c r="BE4216" i="23"/>
  <c r="BD4216" i="23"/>
  <c r="BD4215" i="23" s="1"/>
  <c r="BC4216" i="23"/>
  <c r="BB4216" i="23"/>
  <c r="BA4216" i="23"/>
  <c r="AZ4216" i="23"/>
  <c r="AZ4215" i="23" s="1"/>
  <c r="AY4216" i="23"/>
  <c r="AX4216" i="23"/>
  <c r="AX4215" i="23" s="1"/>
  <c r="AW4216" i="23"/>
  <c r="AV4216" i="23"/>
  <c r="AV4215" i="23" s="1"/>
  <c r="AU4216" i="23"/>
  <c r="AT4216" i="23"/>
  <c r="AS4216" i="23"/>
  <c r="AR4216" i="23"/>
  <c r="AR4215" i="23" s="1"/>
  <c r="AQ4216" i="23"/>
  <c r="AP4216" i="23"/>
  <c r="AO4216" i="23"/>
  <c r="AN4216" i="23"/>
  <c r="AN4215" i="23" s="1"/>
  <c r="AM4216" i="23"/>
  <c r="AL4216" i="23"/>
  <c r="AK4216" i="23"/>
  <c r="AJ4216" i="23"/>
  <c r="AJ4215" i="23" s="1"/>
  <c r="AH4216" i="23"/>
  <c r="AG4216" i="23"/>
  <c r="AF4216" i="23"/>
  <c r="AE4216" i="23"/>
  <c r="AD4216" i="23"/>
  <c r="AC4216" i="23"/>
  <c r="AC4215" i="23" s="1"/>
  <c r="AB4216" i="23"/>
  <c r="Z4216" i="23"/>
  <c r="Y4216" i="23"/>
  <c r="Y4215" i="23" s="1"/>
  <c r="X4216" i="23"/>
  <c r="X4215" i="23" s="1"/>
  <c r="W4216" i="23"/>
  <c r="V4216" i="23"/>
  <c r="U4216" i="23"/>
  <c r="T4216" i="23"/>
  <c r="S4216" i="23"/>
  <c r="R4216" i="23"/>
  <c r="Q4216" i="23"/>
  <c r="P4216" i="23"/>
  <c r="O4216" i="23"/>
  <c r="I4216" i="23"/>
  <c r="H4216" i="23"/>
  <c r="BJ4215" i="23"/>
  <c r="BF4215" i="23"/>
  <c r="BC4215" i="23"/>
  <c r="BB4215" i="23"/>
  <c r="AT4215" i="23"/>
  <c r="AP4215" i="23"/>
  <c r="AG4215" i="23"/>
  <c r="AD4215" i="23"/>
  <c r="V4215" i="23"/>
  <c r="U4215" i="23"/>
  <c r="I4215" i="23"/>
  <c r="BM4214" i="23"/>
  <c r="AA4214" i="23"/>
  <c r="T4214" i="23"/>
  <c r="N4214" i="23"/>
  <c r="M4214" i="23" s="1"/>
  <c r="L4214" i="23" s="1"/>
  <c r="BM4213" i="23"/>
  <c r="AA4213" i="23"/>
  <c r="T4213" i="23"/>
  <c r="N4213" i="23"/>
  <c r="M4213" i="23"/>
  <c r="L4213" i="23" s="1"/>
  <c r="K4213" i="23" s="1"/>
  <c r="AI4208" i="23"/>
  <c r="AA4208" i="23" s="1"/>
  <c r="N4208" i="23"/>
  <c r="M4208" i="23"/>
  <c r="L4208" i="23"/>
  <c r="K4208" i="23" s="1"/>
  <c r="BM4206" i="23"/>
  <c r="AI4206" i="23"/>
  <c r="AA4206" i="23" s="1"/>
  <c r="T4206" i="23"/>
  <c r="N4206" i="23"/>
  <c r="M4206" i="23" s="1"/>
  <c r="L4206" i="23" s="1"/>
  <c r="K4206" i="23"/>
  <c r="BM4205" i="23"/>
  <c r="AI4205" i="23"/>
  <c r="AA4205" i="23"/>
  <c r="T4205" i="23"/>
  <c r="N4205" i="23"/>
  <c r="M4205" i="23"/>
  <c r="L4205" i="23"/>
  <c r="BM4204" i="23"/>
  <c r="AI4204" i="23"/>
  <c r="AA4204" i="23" s="1"/>
  <c r="T4204" i="23"/>
  <c r="N4204" i="23"/>
  <c r="M4204" i="23" s="1"/>
  <c r="L4204" i="23" s="1"/>
  <c r="K4204" i="23" s="1"/>
  <c r="J4204" i="23"/>
  <c r="H4204" i="23" s="1"/>
  <c r="BM4203" i="23"/>
  <c r="AI4203" i="23"/>
  <c r="AA4203" i="23"/>
  <c r="T4203" i="23"/>
  <c r="N4203" i="23"/>
  <c r="M4203" i="23"/>
  <c r="L4203" i="23"/>
  <c r="BM4202" i="23"/>
  <c r="AI4202" i="23"/>
  <c r="AA4202" i="23" s="1"/>
  <c r="T4202" i="23"/>
  <c r="N4202" i="23"/>
  <c r="M4202" i="23" s="1"/>
  <c r="L4202" i="23" s="1"/>
  <c r="K4202" i="23"/>
  <c r="J4202" i="23" s="1"/>
  <c r="H4202" i="23" s="1"/>
  <c r="BM4201" i="23"/>
  <c r="AI4201" i="23"/>
  <c r="AA4201" i="23"/>
  <c r="T4201" i="23"/>
  <c r="N4201" i="23"/>
  <c r="M4201" i="23"/>
  <c r="L4201" i="23"/>
  <c r="BM4200" i="23"/>
  <c r="AI4200" i="23"/>
  <c r="AA4200" i="23" s="1"/>
  <c r="T4200" i="23"/>
  <c r="N4200" i="23"/>
  <c r="M4200" i="23" s="1"/>
  <c r="L4200" i="23" s="1"/>
  <c r="K4200" i="23" s="1"/>
  <c r="BM4199" i="23"/>
  <c r="AI4199" i="23"/>
  <c r="AA4199" i="23"/>
  <c r="T4199" i="23"/>
  <c r="N4199" i="23"/>
  <c r="M4199" i="23" s="1"/>
  <c r="L4199" i="23" s="1"/>
  <c r="K4199" i="23" s="1"/>
  <c r="J4199" i="23" s="1"/>
  <c r="H4199" i="23" s="1"/>
  <c r="BM4198" i="23"/>
  <c r="AI4198" i="23"/>
  <c r="AA4198" i="23" s="1"/>
  <c r="T4198" i="23"/>
  <c r="N4198" i="23"/>
  <c r="M4198" i="23" s="1"/>
  <c r="L4198" i="23" s="1"/>
  <c r="BM4197" i="23"/>
  <c r="AI4197" i="23"/>
  <c r="AA4197" i="23"/>
  <c r="T4197" i="23"/>
  <c r="N4197" i="23"/>
  <c r="M4197" i="23" s="1"/>
  <c r="L4197" i="23" s="1"/>
  <c r="K4197" i="23" s="1"/>
  <c r="J4197" i="23" s="1"/>
  <c r="H4197" i="23" s="1"/>
  <c r="BM4196" i="23"/>
  <c r="AI4196" i="23"/>
  <c r="AA4196" i="23" s="1"/>
  <c r="T4196" i="23"/>
  <c r="N4196" i="23"/>
  <c r="M4196" i="23" s="1"/>
  <c r="L4196" i="23" s="1"/>
  <c r="K4196" i="23" s="1"/>
  <c r="J4196" i="23"/>
  <c r="H4196" i="23" s="1"/>
  <c r="BM4194" i="23"/>
  <c r="AI4194" i="23"/>
  <c r="AA4194" i="23"/>
  <c r="T4194" i="23"/>
  <c r="N4194" i="23"/>
  <c r="M4194" i="23" s="1"/>
  <c r="L4194" i="23"/>
  <c r="K4194" i="23" s="1"/>
  <c r="J4194" i="23" s="1"/>
  <c r="H4194" i="23" s="1"/>
  <c r="BM4190" i="23"/>
  <c r="AI4190" i="23"/>
  <c r="AA4190" i="23" s="1"/>
  <c r="T4190" i="23"/>
  <c r="N4190" i="23"/>
  <c r="M4190" i="23" s="1"/>
  <c r="L4190" i="23" s="1"/>
  <c r="K4190" i="23" s="1"/>
  <c r="J4190" i="23" s="1"/>
  <c r="H4190" i="23" s="1"/>
  <c r="BM4189" i="23"/>
  <c r="AI4189" i="23"/>
  <c r="AA4189" i="23"/>
  <c r="T4189" i="23"/>
  <c r="N4189" i="23"/>
  <c r="M4189" i="23" s="1"/>
  <c r="L4189" i="23" s="1"/>
  <c r="BM4188" i="23"/>
  <c r="AI4188" i="23"/>
  <c r="AA4188" i="23" s="1"/>
  <c r="T4188" i="23"/>
  <c r="N4188" i="23"/>
  <c r="M4188" i="23" s="1"/>
  <c r="L4188" i="23" s="1"/>
  <c r="K4188" i="23" s="1"/>
  <c r="BM4187" i="23"/>
  <c r="AI4187" i="23"/>
  <c r="AA4187" i="23" s="1"/>
  <c r="T4187" i="23"/>
  <c r="N4187" i="23"/>
  <c r="M4187" i="23"/>
  <c r="L4187" i="23" s="1"/>
  <c r="K4187" i="23" s="1"/>
  <c r="BM4184" i="23"/>
  <c r="AI4184" i="23"/>
  <c r="AA4184" i="23" s="1"/>
  <c r="T4184" i="23"/>
  <c r="N4184" i="23"/>
  <c r="M4184" i="23" s="1"/>
  <c r="L4184" i="23" s="1"/>
  <c r="BN4183" i="23"/>
  <c r="AI4183" i="23"/>
  <c r="AA4183" i="23" s="1"/>
  <c r="Y4183" i="23"/>
  <c r="Y4151" i="23" s="1"/>
  <c r="T4183" i="23"/>
  <c r="O4183" i="23"/>
  <c r="N4183" i="23" s="1"/>
  <c r="M4183" i="23" s="1"/>
  <c r="L4183" i="23" s="1"/>
  <c r="BM4181" i="23"/>
  <c r="AI4181" i="23"/>
  <c r="AA4181" i="23" s="1"/>
  <c r="T4181" i="23"/>
  <c r="N4181" i="23"/>
  <c r="M4181" i="23" s="1"/>
  <c r="L4181" i="23" s="1"/>
  <c r="BM4179" i="23"/>
  <c r="AI4179" i="23"/>
  <c r="AA4179" i="23"/>
  <c r="T4179" i="23"/>
  <c r="N4179" i="23"/>
  <c r="M4179" i="23" s="1"/>
  <c r="L4179" i="23" s="1"/>
  <c r="BM4177" i="23"/>
  <c r="AI4177" i="23"/>
  <c r="AA4177" i="23" s="1"/>
  <c r="T4177" i="23"/>
  <c r="N4177" i="23"/>
  <c r="M4177" i="23"/>
  <c r="L4177" i="23"/>
  <c r="BM4176" i="23"/>
  <c r="AI4176" i="23"/>
  <c r="AA4176" i="23" s="1"/>
  <c r="T4176" i="23"/>
  <c r="N4176" i="23"/>
  <c r="M4176" i="23" s="1"/>
  <c r="L4176" i="23" s="1"/>
  <c r="K4176" i="23" s="1"/>
  <c r="J4176" i="23" s="1"/>
  <c r="H4176" i="23" s="1"/>
  <c r="BM4175" i="23"/>
  <c r="AI4175" i="23"/>
  <c r="AA4175" i="23"/>
  <c r="T4175" i="23"/>
  <c r="N4175" i="23"/>
  <c r="M4175" i="23" s="1"/>
  <c r="L4175" i="23" s="1"/>
  <c r="BM4174" i="23"/>
  <c r="AI4174" i="23"/>
  <c r="AA4174" i="23" s="1"/>
  <c r="T4174" i="23"/>
  <c r="N4174" i="23"/>
  <c r="M4174" i="23"/>
  <c r="L4174" i="23" s="1"/>
  <c r="BM4173" i="23"/>
  <c r="AI4173" i="23"/>
  <c r="AA4173" i="23" s="1"/>
  <c r="T4173" i="23"/>
  <c r="N4173" i="23"/>
  <c r="M4173" i="23"/>
  <c r="L4173" i="23" s="1"/>
  <c r="K4173" i="23" s="1"/>
  <c r="J4173" i="23" s="1"/>
  <c r="H4173" i="23" s="1"/>
  <c r="BM4172" i="23"/>
  <c r="AI4172" i="23"/>
  <c r="AA4172" i="23" s="1"/>
  <c r="T4172" i="23"/>
  <c r="K4172" i="23" s="1"/>
  <c r="N4172" i="23"/>
  <c r="M4172" i="23" s="1"/>
  <c r="L4172" i="23" s="1"/>
  <c r="BM4171" i="23"/>
  <c r="AI4171" i="23"/>
  <c r="AA4171" i="23" s="1"/>
  <c r="T4171" i="23"/>
  <c r="N4171" i="23"/>
  <c r="M4171" i="23"/>
  <c r="L4171" i="23" s="1"/>
  <c r="K4171" i="23"/>
  <c r="BM4170" i="23"/>
  <c r="AI4170" i="23"/>
  <c r="AA4170" i="23" s="1"/>
  <c r="T4170" i="23"/>
  <c r="N4170" i="23"/>
  <c r="M4170" i="23" s="1"/>
  <c r="L4170" i="23" s="1"/>
  <c r="K4170" i="23" s="1"/>
  <c r="BM4169" i="23"/>
  <c r="AI4169" i="23"/>
  <c r="AA4169" i="23" s="1"/>
  <c r="T4169" i="23"/>
  <c r="N4169" i="23"/>
  <c r="M4169" i="23" s="1"/>
  <c r="L4169" i="23"/>
  <c r="BM4168" i="23"/>
  <c r="AI4168" i="23"/>
  <c r="AA4168" i="23" s="1"/>
  <c r="T4168" i="23"/>
  <c r="N4168" i="23"/>
  <c r="M4168" i="23" s="1"/>
  <c r="L4168" i="23" s="1"/>
  <c r="BM4167" i="23"/>
  <c r="AI4167" i="23"/>
  <c r="AA4167" i="23" s="1"/>
  <c r="T4167" i="23"/>
  <c r="N4167" i="23"/>
  <c r="M4167" i="23" s="1"/>
  <c r="L4167" i="23" s="1"/>
  <c r="BM4166" i="23"/>
  <c r="AI4166" i="23"/>
  <c r="AA4166" i="23" s="1"/>
  <c r="T4166" i="23"/>
  <c r="N4166" i="23"/>
  <c r="M4166" i="23" s="1"/>
  <c r="L4166" i="23" s="1"/>
  <c r="BM4165" i="23"/>
  <c r="AI4165" i="23"/>
  <c r="AA4165" i="23" s="1"/>
  <c r="T4165" i="23"/>
  <c r="N4165" i="23"/>
  <c r="M4165" i="23"/>
  <c r="L4165" i="23" s="1"/>
  <c r="K4165" i="23" s="1"/>
  <c r="J4165" i="23" s="1"/>
  <c r="H4165" i="23" s="1"/>
  <c r="BM4164" i="23"/>
  <c r="AI4164" i="23"/>
  <c r="AA4164" i="23" s="1"/>
  <c r="T4164" i="23"/>
  <c r="N4164" i="23"/>
  <c r="M4164" i="23" s="1"/>
  <c r="L4164" i="23" s="1"/>
  <c r="BM4163" i="23"/>
  <c r="AI4163" i="23"/>
  <c r="AA4163" i="23" s="1"/>
  <c r="T4163" i="23"/>
  <c r="N4163" i="23"/>
  <c r="M4163" i="23" s="1"/>
  <c r="L4163" i="23" s="1"/>
  <c r="K4163" i="23" s="1"/>
  <c r="J4163" i="23" s="1"/>
  <c r="BM4162" i="23"/>
  <c r="AI4162" i="23"/>
  <c r="AA4162" i="23"/>
  <c r="T4162" i="23"/>
  <c r="N4162" i="23"/>
  <c r="M4162" i="23"/>
  <c r="L4162" i="23" s="1"/>
  <c r="K4162" i="23" s="1"/>
  <c r="BM4161" i="23"/>
  <c r="AI4161" i="23"/>
  <c r="AA4161" i="23" s="1"/>
  <c r="T4161" i="23"/>
  <c r="N4161" i="23"/>
  <c r="M4161" i="23"/>
  <c r="L4161" i="23" s="1"/>
  <c r="K4161" i="23" s="1"/>
  <c r="J4161" i="23" s="1"/>
  <c r="H4161" i="23" s="1"/>
  <c r="BM4160" i="23"/>
  <c r="AI4160" i="23"/>
  <c r="AA4160" i="23" s="1"/>
  <c r="T4160" i="23"/>
  <c r="N4160" i="23"/>
  <c r="M4160" i="23" s="1"/>
  <c r="L4160" i="23" s="1"/>
  <c r="BM4159" i="23"/>
  <c r="AI4159" i="23"/>
  <c r="AA4159" i="23" s="1"/>
  <c r="T4159" i="23"/>
  <c r="K4159" i="23" s="1"/>
  <c r="J4159" i="23" s="1"/>
  <c r="H4159" i="23" s="1"/>
  <c r="N4159" i="23"/>
  <c r="M4159" i="23" s="1"/>
  <c r="L4159" i="23" s="1"/>
  <c r="BM4156" i="23"/>
  <c r="AI4156" i="23"/>
  <c r="AA4156" i="23" s="1"/>
  <c r="T4156" i="23"/>
  <c r="N4156" i="23"/>
  <c r="M4156" i="23" s="1"/>
  <c r="L4156" i="23" s="1"/>
  <c r="K4156" i="23" s="1"/>
  <c r="J4156" i="23" s="1"/>
  <c r="H4156" i="23" s="1"/>
  <c r="BM4155" i="23"/>
  <c r="AI4155" i="23"/>
  <c r="AA4155" i="23" s="1"/>
  <c r="T4155" i="23"/>
  <c r="N4155" i="23"/>
  <c r="M4155" i="23"/>
  <c r="L4155" i="23" s="1"/>
  <c r="K4155" i="23" s="1"/>
  <c r="J4155" i="23" s="1"/>
  <c r="H4155" i="23" s="1"/>
  <c r="BM4154" i="23"/>
  <c r="AI4154" i="23"/>
  <c r="AA4154" i="23" s="1"/>
  <c r="T4154" i="23"/>
  <c r="N4154" i="23"/>
  <c r="M4154" i="23" s="1"/>
  <c r="L4154" i="23" s="1"/>
  <c r="K4154" i="23" s="1"/>
  <c r="J4154" i="23" s="1"/>
  <c r="H4154" i="23" s="1"/>
  <c r="BM4153" i="23"/>
  <c r="AI4153" i="23"/>
  <c r="AA4153" i="23" s="1"/>
  <c r="T4153" i="23"/>
  <c r="N4153" i="23"/>
  <c r="BM4152" i="23"/>
  <c r="AI4152" i="23"/>
  <c r="T4152" i="23"/>
  <c r="N4152" i="23"/>
  <c r="M4152" i="23"/>
  <c r="L4152" i="23"/>
  <c r="K4152" i="23" s="1"/>
  <c r="BP4151" i="23"/>
  <c r="BO4151" i="23"/>
  <c r="BL4151" i="23"/>
  <c r="BK4151" i="23"/>
  <c r="BJ4151" i="23"/>
  <c r="BI4151" i="23"/>
  <c r="BH4151" i="23"/>
  <c r="BG4151" i="23"/>
  <c r="BF4151" i="23"/>
  <c r="BE4151" i="23"/>
  <c r="BD4151" i="23"/>
  <c r="BC4151" i="23"/>
  <c r="BB4151" i="23"/>
  <c r="BA4151" i="23"/>
  <c r="AZ4151" i="23"/>
  <c r="AY4151" i="23"/>
  <c r="AX4151" i="23"/>
  <c r="AW4151" i="23"/>
  <c r="AV4151" i="23"/>
  <c r="AU4151" i="23"/>
  <c r="AT4151" i="23"/>
  <c r="AS4151" i="23"/>
  <c r="AR4151" i="23"/>
  <c r="AQ4151" i="23"/>
  <c r="AP4151" i="23"/>
  <c r="AO4151" i="23"/>
  <c r="AN4151" i="23"/>
  <c r="AM4151" i="23"/>
  <c r="AL4151" i="23"/>
  <c r="AK4151" i="23"/>
  <c r="AJ4151" i="23"/>
  <c r="AH4151" i="23"/>
  <c r="AH4125" i="23" s="1"/>
  <c r="AG4151" i="23"/>
  <c r="AF4151" i="23"/>
  <c r="AE4151" i="23"/>
  <c r="AE4125" i="23" s="1"/>
  <c r="AD4151" i="23"/>
  <c r="AC4151" i="23"/>
  <c r="AB4151" i="23"/>
  <c r="Z4151" i="23"/>
  <c r="X4151" i="23"/>
  <c r="W4151" i="23"/>
  <c r="V4151" i="23"/>
  <c r="U4151" i="23"/>
  <c r="U4125" i="23" s="1"/>
  <c r="S4151" i="23"/>
  <c r="R4151" i="23"/>
  <c r="Q4151" i="23"/>
  <c r="P4151" i="23"/>
  <c r="O4151" i="23"/>
  <c r="I4151" i="23"/>
  <c r="I4125" i="23" s="1"/>
  <c r="BM4150" i="23"/>
  <c r="BM4126" i="23" s="1"/>
  <c r="AI4150" i="23"/>
  <c r="AA4150" i="23" s="1"/>
  <c r="AA4126" i="23" s="1"/>
  <c r="T4150" i="23"/>
  <c r="N4150" i="23"/>
  <c r="BP4126" i="23"/>
  <c r="BP4125" i="23" s="1"/>
  <c r="BO4126" i="23"/>
  <c r="BN4126" i="23"/>
  <c r="BL4126" i="23"/>
  <c r="BL4125" i="23" s="1"/>
  <c r="BK4126" i="23"/>
  <c r="BJ4126" i="23"/>
  <c r="BJ4125" i="23" s="1"/>
  <c r="BI4126" i="23"/>
  <c r="BH4126" i="23"/>
  <c r="BG4126" i="23"/>
  <c r="BG4125" i="23" s="1"/>
  <c r="BF4126" i="23"/>
  <c r="BE4126" i="23"/>
  <c r="BD4126" i="23"/>
  <c r="BD4125" i="23" s="1"/>
  <c r="BC4126" i="23"/>
  <c r="BC4125" i="23" s="1"/>
  <c r="BB4126" i="23"/>
  <c r="BB4125" i="23" s="1"/>
  <c r="BA4126" i="23"/>
  <c r="AZ4126" i="23"/>
  <c r="AY4126" i="23"/>
  <c r="AY4125" i="23" s="1"/>
  <c r="AX4126" i="23"/>
  <c r="AW4126" i="23"/>
  <c r="AV4126" i="23"/>
  <c r="AV4125" i="23" s="1"/>
  <c r="AU4126" i="23"/>
  <c r="AU4125" i="23" s="1"/>
  <c r="AT4126" i="23"/>
  <c r="AT4125" i="23" s="1"/>
  <c r="AS4126" i="23"/>
  <c r="AR4126" i="23"/>
  <c r="AQ4126" i="23"/>
  <c r="AP4126" i="23"/>
  <c r="AO4126" i="23"/>
  <c r="AN4126" i="23"/>
  <c r="AN4125" i="23" s="1"/>
  <c r="AM4126" i="23"/>
  <c r="AM4125" i="23" s="1"/>
  <c r="AL4126" i="23"/>
  <c r="AL4125" i="23" s="1"/>
  <c r="AK4126" i="23"/>
  <c r="AJ4126" i="23"/>
  <c r="AH4126" i="23"/>
  <c r="AG4126" i="23"/>
  <c r="AF4126" i="23"/>
  <c r="AE4126" i="23"/>
  <c r="AD4126" i="23"/>
  <c r="AC4126" i="23"/>
  <c r="AB4126" i="23"/>
  <c r="Z4126" i="23"/>
  <c r="Y4126" i="23"/>
  <c r="X4126" i="23"/>
  <c r="X4125" i="23" s="1"/>
  <c r="W4126" i="23"/>
  <c r="W4125" i="23" s="1"/>
  <c r="V4126" i="23"/>
  <c r="U4126" i="23"/>
  <c r="T4126" i="23"/>
  <c r="S4126" i="23"/>
  <c r="S4125" i="23" s="1"/>
  <c r="R4126" i="23"/>
  <c r="Q4126" i="23"/>
  <c r="P4126" i="23"/>
  <c r="P4125" i="23" s="1"/>
  <c r="O4126" i="23"/>
  <c r="O4125" i="23" s="1"/>
  <c r="BO4125" i="23"/>
  <c r="BF4125" i="23"/>
  <c r="AX4125" i="23"/>
  <c r="AQ4125" i="23"/>
  <c r="AP4125" i="23"/>
  <c r="AF4125" i="23"/>
  <c r="Z4125" i="23"/>
  <c r="R4125" i="23"/>
  <c r="BM4124" i="23"/>
  <c r="AA4124" i="23"/>
  <c r="T4124" i="23"/>
  <c r="N4124" i="23"/>
  <c r="M4124" i="23"/>
  <c r="L4124" i="23" s="1"/>
  <c r="K4124" i="23" s="1"/>
  <c r="BM4123" i="23"/>
  <c r="AI4123" i="23"/>
  <c r="AA4123" i="23"/>
  <c r="T4123" i="23"/>
  <c r="N4123" i="23"/>
  <c r="M4123" i="23" s="1"/>
  <c r="L4123" i="23" s="1"/>
  <c r="BM4122" i="23"/>
  <c r="AI4122" i="23"/>
  <c r="AA4122" i="23" s="1"/>
  <c r="T4122" i="23"/>
  <c r="N4122" i="23"/>
  <c r="M4122" i="23"/>
  <c r="L4122" i="23" s="1"/>
  <c r="BM4121" i="23"/>
  <c r="AI4121" i="23"/>
  <c r="AA4121" i="23" s="1"/>
  <c r="T4121" i="23"/>
  <c r="N4121" i="23"/>
  <c r="M4121" i="23"/>
  <c r="L4121" i="23" s="1"/>
  <c r="BM4120" i="23"/>
  <c r="AA4120" i="23"/>
  <c r="T4120" i="23"/>
  <c r="N4120" i="23"/>
  <c r="M4120" i="23" s="1"/>
  <c r="L4120" i="23" s="1"/>
  <c r="K4120" i="23" s="1"/>
  <c r="BM4119" i="23"/>
  <c r="AI4119" i="23"/>
  <c r="AA4119" i="23" s="1"/>
  <c r="T4119" i="23"/>
  <c r="N4119" i="23"/>
  <c r="M4119" i="23" s="1"/>
  <c r="L4119" i="23" s="1"/>
  <c r="BM4083" i="23"/>
  <c r="AI4083" i="23"/>
  <c r="AA4083" i="23" s="1"/>
  <c r="T4083" i="23"/>
  <c r="N4083" i="23"/>
  <c r="M4083" i="23" s="1"/>
  <c r="L4083" i="23" s="1"/>
  <c r="K4083" i="23" s="1"/>
  <c r="BM4048" i="23"/>
  <c r="AI4048" i="23"/>
  <c r="AA4048" i="23" s="1"/>
  <c r="T4048" i="23"/>
  <c r="N4048" i="23"/>
  <c r="M4048" i="23" s="1"/>
  <c r="L4048" i="23" s="1"/>
  <c r="BM4047" i="23"/>
  <c r="AI4047" i="23"/>
  <c r="AA4047" i="23"/>
  <c r="T4047" i="23"/>
  <c r="N4047" i="23"/>
  <c r="M4047" i="23" s="1"/>
  <c r="L4047" i="23"/>
  <c r="K4047" i="23" s="1"/>
  <c r="BM4046" i="23"/>
  <c r="AI4046" i="23"/>
  <c r="AA4046" i="23" s="1"/>
  <c r="T4046" i="23"/>
  <c r="N4046" i="23"/>
  <c r="M4046" i="23" s="1"/>
  <c r="L4046" i="23" s="1"/>
  <c r="K4046" i="23" s="1"/>
  <c r="BM4045" i="23"/>
  <c r="AI4045" i="23"/>
  <c r="AA4045" i="23"/>
  <c r="T4045" i="23"/>
  <c r="N4045" i="23"/>
  <c r="M4045" i="23" s="1"/>
  <c r="L4045" i="23" s="1"/>
  <c r="K4045" i="23" s="1"/>
  <c r="J4045" i="23" s="1"/>
  <c r="H4045" i="23" s="1"/>
  <c r="BM4044" i="23"/>
  <c r="AI4044" i="23"/>
  <c r="AA4044" i="23" s="1"/>
  <c r="T4044" i="23"/>
  <c r="N4044" i="23"/>
  <c r="M4044" i="23" s="1"/>
  <c r="L4044" i="23" s="1"/>
  <c r="K4044" i="23" s="1"/>
  <c r="BM4043" i="23"/>
  <c r="AI4043" i="23"/>
  <c r="AA4043" i="23"/>
  <c r="T4043" i="23"/>
  <c r="N4043" i="23"/>
  <c r="M4043" i="23" s="1"/>
  <c r="L4043" i="23" s="1"/>
  <c r="K4043" i="23" s="1"/>
  <c r="J4043" i="23" s="1"/>
  <c r="H4043" i="23" s="1"/>
  <c r="BM4040" i="23"/>
  <c r="AI4040" i="23"/>
  <c r="AA4040" i="23" s="1"/>
  <c r="T4040" i="23"/>
  <c r="N4040" i="23"/>
  <c r="M4040" i="23" s="1"/>
  <c r="L4040" i="23" s="1"/>
  <c r="BM4038" i="23"/>
  <c r="AI4038" i="23"/>
  <c r="AA4038" i="23"/>
  <c r="T4038" i="23"/>
  <c r="N4038" i="23"/>
  <c r="M4038" i="23" s="1"/>
  <c r="L4038" i="23" s="1"/>
  <c r="BM4037" i="23"/>
  <c r="AI4037" i="23"/>
  <c r="AA4037" i="23" s="1"/>
  <c r="T4037" i="23"/>
  <c r="N4037" i="23"/>
  <c r="M4037" i="23" s="1"/>
  <c r="L4037" i="23" s="1"/>
  <c r="BM4036" i="23"/>
  <c r="AI4036" i="23"/>
  <c r="AA4036" i="23" s="1"/>
  <c r="T4036" i="23"/>
  <c r="N4036" i="23"/>
  <c r="M4036" i="23" s="1"/>
  <c r="L4036" i="23" s="1"/>
  <c r="K4036" i="23" s="1"/>
  <c r="J4036" i="23" s="1"/>
  <c r="H4036" i="23" s="1"/>
  <c r="BM4035" i="23"/>
  <c r="AI4035" i="23"/>
  <c r="AA4035" i="23"/>
  <c r="T4035" i="23"/>
  <c r="N4035" i="23"/>
  <c r="M4035" i="23" s="1"/>
  <c r="L4035" i="23" s="1"/>
  <c r="BM4034" i="23"/>
  <c r="AI4034" i="23"/>
  <c r="AA4034" i="23" s="1"/>
  <c r="T4034" i="23"/>
  <c r="N4034" i="23"/>
  <c r="M4034" i="23" s="1"/>
  <c r="L4034" i="23" s="1"/>
  <c r="BM4033" i="23"/>
  <c r="AI4033" i="23"/>
  <c r="AA4033" i="23" s="1"/>
  <c r="T4033" i="23"/>
  <c r="N4033" i="23"/>
  <c r="M4033" i="23" s="1"/>
  <c r="L4033" i="23" s="1"/>
  <c r="BM4032" i="23"/>
  <c r="AI4032" i="23"/>
  <c r="AA4032" i="23"/>
  <c r="T4032" i="23"/>
  <c r="N4032" i="23"/>
  <c r="M4032" i="23" s="1"/>
  <c r="L4032" i="23" s="1"/>
  <c r="K4032" i="23" s="1"/>
  <c r="BM4028" i="23"/>
  <c r="AI4028" i="23"/>
  <c r="AA4028" i="23" s="1"/>
  <c r="T4028" i="23"/>
  <c r="N4028" i="23"/>
  <c r="M4028" i="23"/>
  <c r="L4028" i="23" s="1"/>
  <c r="K4028" i="23" s="1"/>
  <c r="BM4027" i="23"/>
  <c r="AI4027" i="23"/>
  <c r="AA4027" i="23"/>
  <c r="T4027" i="23"/>
  <c r="N4027" i="23"/>
  <c r="M4027" i="23" s="1"/>
  <c r="L4027" i="23" s="1"/>
  <c r="K4027" i="23" s="1"/>
  <c r="BM4026" i="23"/>
  <c r="AI4026" i="23"/>
  <c r="AA4026" i="23" s="1"/>
  <c r="T4026" i="23"/>
  <c r="N4026" i="23"/>
  <c r="M4026" i="23"/>
  <c r="L4026" i="23" s="1"/>
  <c r="K4026" i="23" s="1"/>
  <c r="BM4025" i="23"/>
  <c r="AI4025" i="23"/>
  <c r="AA4025" i="23" s="1"/>
  <c r="T4025" i="23"/>
  <c r="N4025" i="23"/>
  <c r="M4025" i="23" s="1"/>
  <c r="L4025" i="23" s="1"/>
  <c r="BM4024" i="23"/>
  <c r="AI4024" i="23"/>
  <c r="AA4024" i="23"/>
  <c r="T4024" i="23"/>
  <c r="N4024" i="23"/>
  <c r="M4024" i="23" s="1"/>
  <c r="L4024" i="23"/>
  <c r="K4024" i="23" s="1"/>
  <c r="BM4023" i="23"/>
  <c r="AI4023" i="23"/>
  <c r="AA4023" i="23" s="1"/>
  <c r="T4023" i="23"/>
  <c r="N4023" i="23"/>
  <c r="M4023" i="23" s="1"/>
  <c r="L4023" i="23" s="1"/>
  <c r="K4023" i="23" s="1"/>
  <c r="BM4019" i="23"/>
  <c r="AI4019" i="23"/>
  <c r="AA4019" i="23"/>
  <c r="T4019" i="23"/>
  <c r="N4019" i="23"/>
  <c r="M4019" i="23" s="1"/>
  <c r="L4019" i="23" s="1"/>
  <c r="K4019" i="23" s="1"/>
  <c r="BM4017" i="23"/>
  <c r="AI4017" i="23"/>
  <c r="AA4017" i="23" s="1"/>
  <c r="N4017" i="23"/>
  <c r="M4017" i="23" s="1"/>
  <c r="L4017" i="23" s="1"/>
  <c r="K4017" i="23" s="1"/>
  <c r="BM4016" i="23"/>
  <c r="AI4016" i="23"/>
  <c r="AA4016" i="23" s="1"/>
  <c r="T4016" i="23"/>
  <c r="K4016" i="23" s="1"/>
  <c r="J4016" i="23" s="1"/>
  <c r="H4016" i="23" s="1"/>
  <c r="N4016" i="23"/>
  <c r="M4016" i="23" s="1"/>
  <c r="L4016" i="23" s="1"/>
  <c r="BM4015" i="23"/>
  <c r="AI4015" i="23"/>
  <c r="AA4015" i="23" s="1"/>
  <c r="T4015" i="23"/>
  <c r="N4015" i="23"/>
  <c r="M4015" i="23"/>
  <c r="L4015" i="23" s="1"/>
  <c r="K4015" i="23" s="1"/>
  <c r="BM4012" i="23"/>
  <c r="AI4012" i="23"/>
  <c r="AA4012" i="23"/>
  <c r="T4012" i="23"/>
  <c r="N4012" i="23"/>
  <c r="M4012" i="23" s="1"/>
  <c r="L4012" i="23" s="1"/>
  <c r="K4012" i="23" s="1"/>
  <c r="BM4009" i="23"/>
  <c r="AI4009" i="23"/>
  <c r="AA4009" i="23" s="1"/>
  <c r="T4009" i="23"/>
  <c r="N4009" i="23"/>
  <c r="M4009" i="23"/>
  <c r="L4009" i="23" s="1"/>
  <c r="K4009" i="23" s="1"/>
  <c r="J4009" i="23" s="1"/>
  <c r="H4009" i="23" s="1"/>
  <c r="BM4008" i="23"/>
  <c r="AI4008" i="23"/>
  <c r="AA4008" i="23" s="1"/>
  <c r="T4008" i="23"/>
  <c r="N4008" i="23"/>
  <c r="M4008" i="23" s="1"/>
  <c r="L4008" i="23" s="1"/>
  <c r="BM4007" i="23"/>
  <c r="AI4007" i="23"/>
  <c r="AA4007" i="23" s="1"/>
  <c r="T4007" i="23"/>
  <c r="N4007" i="23"/>
  <c r="M4007" i="23"/>
  <c r="L4007" i="23" s="1"/>
  <c r="BM4004" i="23"/>
  <c r="AI4004" i="23"/>
  <c r="AA4004" i="23" s="1"/>
  <c r="T4004" i="23"/>
  <c r="N4004" i="23"/>
  <c r="M4004" i="23"/>
  <c r="L4004" i="23" s="1"/>
  <c r="K4004" i="23" s="1"/>
  <c r="BM4003" i="23"/>
  <c r="AI4003" i="23"/>
  <c r="AA4003" i="23" s="1"/>
  <c r="T4003" i="23"/>
  <c r="N4003" i="23"/>
  <c r="M4003" i="23" s="1"/>
  <c r="L4003" i="23" s="1"/>
  <c r="K4003" i="23" s="1"/>
  <c r="BM4001" i="23"/>
  <c r="AI4001" i="23"/>
  <c r="AA4001" i="23" s="1"/>
  <c r="T4001" i="23"/>
  <c r="N4001" i="23"/>
  <c r="M4001" i="23" s="1"/>
  <c r="L4001" i="23" s="1"/>
  <c r="BM3997" i="23"/>
  <c r="AI3997" i="23"/>
  <c r="AA3997" i="23" s="1"/>
  <c r="T3997" i="23"/>
  <c r="N3997" i="23"/>
  <c r="M3997" i="23" s="1"/>
  <c r="L3997" i="23" s="1"/>
  <c r="K3997" i="23" s="1"/>
  <c r="BM3996" i="23"/>
  <c r="AI3996" i="23"/>
  <c r="AA3996" i="23"/>
  <c r="T3996" i="23"/>
  <c r="N3996" i="23"/>
  <c r="M3996" i="23" s="1"/>
  <c r="L3996" i="23" s="1"/>
  <c r="BM3994" i="23"/>
  <c r="AI3994" i="23"/>
  <c r="AA3994" i="23" s="1"/>
  <c r="T3994" i="23"/>
  <c r="N3994" i="23"/>
  <c r="M3994" i="23"/>
  <c r="L3994" i="23" s="1"/>
  <c r="BM3993" i="23"/>
  <c r="AI3993" i="23"/>
  <c r="AA3993" i="23" s="1"/>
  <c r="T3993" i="23"/>
  <c r="N3993" i="23"/>
  <c r="M3993" i="23" s="1"/>
  <c r="L3993" i="23" s="1"/>
  <c r="K3993" i="23" s="1"/>
  <c r="J3993" i="23" s="1"/>
  <c r="H3993" i="23"/>
  <c r="BM3992" i="23"/>
  <c r="AI3992" i="23"/>
  <c r="AA3992" i="23" s="1"/>
  <c r="T3992" i="23"/>
  <c r="N3992" i="23"/>
  <c r="M3992" i="23"/>
  <c r="L3992" i="23" s="1"/>
  <c r="BM3990" i="23"/>
  <c r="AI3990" i="23"/>
  <c r="AA3990" i="23" s="1"/>
  <c r="T3990" i="23"/>
  <c r="N3990" i="23"/>
  <c r="M3990" i="23"/>
  <c r="L3990" i="23" s="1"/>
  <c r="K3990" i="23" s="1"/>
  <c r="J3990" i="23"/>
  <c r="H3990" i="23" s="1"/>
  <c r="BM3988" i="23"/>
  <c r="AI3988" i="23"/>
  <c r="AA3988" i="23" s="1"/>
  <c r="T3988" i="23"/>
  <c r="N3988" i="23"/>
  <c r="M3988" i="23" s="1"/>
  <c r="L3988" i="23" s="1"/>
  <c r="K3988" i="23" s="1"/>
  <c r="J3988" i="23" s="1"/>
  <c r="H3988" i="23" s="1"/>
  <c r="BM3984" i="23"/>
  <c r="AI3984" i="23"/>
  <c r="AA3984" i="23" s="1"/>
  <c r="T3984" i="23"/>
  <c r="N3984" i="23"/>
  <c r="M3984" i="23" s="1"/>
  <c r="L3984" i="23" s="1"/>
  <c r="K3984" i="23" s="1"/>
  <c r="J3984" i="23" s="1"/>
  <c r="H3984" i="23" s="1"/>
  <c r="BM3983" i="23"/>
  <c r="AI3983" i="23"/>
  <c r="AA3983" i="23"/>
  <c r="T3983" i="23"/>
  <c r="N3983" i="23"/>
  <c r="M3983" i="23" s="1"/>
  <c r="L3983" i="23" s="1"/>
  <c r="K3983" i="23" s="1"/>
  <c r="BM3982" i="23"/>
  <c r="AI3982" i="23"/>
  <c r="AA3982" i="23" s="1"/>
  <c r="T3982" i="23"/>
  <c r="N3982" i="23"/>
  <c r="M3982" i="23"/>
  <c r="L3982" i="23" s="1"/>
  <c r="K3982" i="23" s="1"/>
  <c r="BM3981" i="23"/>
  <c r="AI3981" i="23"/>
  <c r="AA3981" i="23" s="1"/>
  <c r="T3981" i="23"/>
  <c r="N3981" i="23"/>
  <c r="M3981" i="23"/>
  <c r="L3981" i="23" s="1"/>
  <c r="BM3980" i="23"/>
  <c r="AI3980" i="23"/>
  <c r="AA3980" i="23" s="1"/>
  <c r="T3980" i="23"/>
  <c r="N3980" i="23"/>
  <c r="M3980" i="23" s="1"/>
  <c r="L3980" i="23" s="1"/>
  <c r="BM3977" i="23"/>
  <c r="AI3977" i="23"/>
  <c r="AA3977" i="23" s="1"/>
  <c r="T3977" i="23"/>
  <c r="N3977" i="23"/>
  <c r="M3977" i="23"/>
  <c r="L3977" i="23" s="1"/>
  <c r="K3977" i="23" s="1"/>
  <c r="BM3976" i="23"/>
  <c r="AI3976" i="23"/>
  <c r="AA3976" i="23" s="1"/>
  <c r="T3976" i="23"/>
  <c r="N3976" i="23"/>
  <c r="M3976" i="23"/>
  <c r="L3976" i="23" s="1"/>
  <c r="BM3975" i="23"/>
  <c r="AI3975" i="23"/>
  <c r="AA3975" i="23" s="1"/>
  <c r="T3975" i="23"/>
  <c r="N3975" i="23"/>
  <c r="M3975" i="23" s="1"/>
  <c r="L3975" i="23"/>
  <c r="BP3973" i="23"/>
  <c r="BO3973" i="23"/>
  <c r="BN3973" i="23"/>
  <c r="BL3973" i="23"/>
  <c r="BK3973" i="23"/>
  <c r="BJ3973" i="23"/>
  <c r="BI3973" i="23"/>
  <c r="BH3973" i="23"/>
  <c r="BG3973" i="23"/>
  <c r="BF3973" i="23"/>
  <c r="BE3973" i="23"/>
  <c r="BD3973" i="23"/>
  <c r="BC3973" i="23"/>
  <c r="BB3973" i="23"/>
  <c r="BA3973" i="23"/>
  <c r="AZ3973" i="23"/>
  <c r="AY3973" i="23"/>
  <c r="AX3973" i="23"/>
  <c r="AW3973" i="23"/>
  <c r="AV3973" i="23"/>
  <c r="AU3973" i="23"/>
  <c r="AT3973" i="23"/>
  <c r="AS3973" i="23"/>
  <c r="AR3973" i="23"/>
  <c r="AQ3973" i="23"/>
  <c r="AP3973" i="23"/>
  <c r="AO3973" i="23"/>
  <c r="AN3973" i="23"/>
  <c r="AM3973" i="23"/>
  <c r="AL3973" i="23"/>
  <c r="AK3973" i="23"/>
  <c r="AJ3973" i="23"/>
  <c r="AH3973" i="23"/>
  <c r="AG3973" i="23"/>
  <c r="AF3973" i="23"/>
  <c r="AE3973" i="23"/>
  <c r="AD3973" i="23"/>
  <c r="AC3973" i="23"/>
  <c r="AB3973" i="23"/>
  <c r="Z3973" i="23"/>
  <c r="Y3973" i="23"/>
  <c r="X3973" i="23"/>
  <c r="W3973" i="23"/>
  <c r="V3973" i="23"/>
  <c r="U3973" i="23"/>
  <c r="S3973" i="23"/>
  <c r="R3973" i="23"/>
  <c r="Q3973" i="23"/>
  <c r="P3973" i="23"/>
  <c r="O3973" i="23"/>
  <c r="I3973" i="23"/>
  <c r="BM3972" i="23"/>
  <c r="AI3972" i="23"/>
  <c r="AA3972" i="23"/>
  <c r="T3972" i="23"/>
  <c r="N3972" i="23"/>
  <c r="M3972" i="23" s="1"/>
  <c r="L3972" i="23" s="1"/>
  <c r="K3972" i="23" s="1"/>
  <c r="J3972" i="23" s="1"/>
  <c r="BM3971" i="23"/>
  <c r="AI3971" i="23"/>
  <c r="AA3971" i="23" s="1"/>
  <c r="T3971" i="23"/>
  <c r="N3971" i="23"/>
  <c r="M3971" i="23" s="1"/>
  <c r="L3971" i="23" s="1"/>
  <c r="K3971" i="23" s="1"/>
  <c r="J3971" i="23" s="1"/>
  <c r="BM3970" i="23"/>
  <c r="AI3970" i="23"/>
  <c r="AA3970" i="23" s="1"/>
  <c r="T3970" i="23"/>
  <c r="N3970" i="23"/>
  <c r="M3970" i="23"/>
  <c r="L3970" i="23" s="1"/>
  <c r="K3970" i="23" s="1"/>
  <c r="BM3969" i="23"/>
  <c r="AI3969" i="23"/>
  <c r="T3969" i="23"/>
  <c r="N3969" i="23"/>
  <c r="BM3968" i="23"/>
  <c r="AI3968" i="23"/>
  <c r="AA3968" i="23"/>
  <c r="T3968" i="23"/>
  <c r="T3911" i="23" s="1"/>
  <c r="N3968" i="23"/>
  <c r="M3968" i="23" s="1"/>
  <c r="L3968" i="23" s="1"/>
  <c r="BM3967" i="23"/>
  <c r="AI3967" i="23"/>
  <c r="AA3967" i="23"/>
  <c r="T3967" i="23"/>
  <c r="N3967" i="23"/>
  <c r="M3967" i="23"/>
  <c r="L3967" i="23" s="1"/>
  <c r="K3967" i="23" s="1"/>
  <c r="BM3966" i="23"/>
  <c r="AA3966" i="23"/>
  <c r="T3966" i="23"/>
  <c r="N3966" i="23"/>
  <c r="M3966" i="23"/>
  <c r="BP3911" i="23"/>
  <c r="BP3910" i="23" s="1"/>
  <c r="BO3911" i="23"/>
  <c r="BO3910" i="23" s="1"/>
  <c r="BN3911" i="23"/>
  <c r="BL3911" i="23"/>
  <c r="BL3910" i="23" s="1"/>
  <c r="BK3911" i="23"/>
  <c r="BK3910" i="23" s="1"/>
  <c r="BJ3911" i="23"/>
  <c r="BJ3910" i="23" s="1"/>
  <c r="BI3911" i="23"/>
  <c r="BH3911" i="23"/>
  <c r="BH3910" i="23" s="1"/>
  <c r="BG3911" i="23"/>
  <c r="BF3911" i="23"/>
  <c r="BF3910" i="23" s="1"/>
  <c r="BE3911" i="23"/>
  <c r="BD3911" i="23"/>
  <c r="BD3910" i="23" s="1"/>
  <c r="BC3911" i="23"/>
  <c r="BC3910" i="23" s="1"/>
  <c r="BB3911" i="23"/>
  <c r="BB3910" i="23" s="1"/>
  <c r="BA3911" i="23"/>
  <c r="AZ3911" i="23"/>
  <c r="AZ3910" i="23" s="1"/>
  <c r="AY3911" i="23"/>
  <c r="AX3911" i="23"/>
  <c r="AW3911" i="23"/>
  <c r="AV3911" i="23"/>
  <c r="AV3910" i="23" s="1"/>
  <c r="AU3911" i="23"/>
  <c r="AU3910" i="23" s="1"/>
  <c r="AT3911" i="23"/>
  <c r="AT3910" i="23" s="1"/>
  <c r="AS3911" i="23"/>
  <c r="AR3911" i="23"/>
  <c r="AR3910" i="23" s="1"/>
  <c r="AQ3911" i="23"/>
  <c r="AQ3910" i="23" s="1"/>
  <c r="AP3911" i="23"/>
  <c r="AO3911" i="23"/>
  <c r="AN3911" i="23"/>
  <c r="AM3911" i="23"/>
  <c r="AM3910" i="23" s="1"/>
  <c r="AL3911" i="23"/>
  <c r="AL3910" i="23" s="1"/>
  <c r="AK3911" i="23"/>
  <c r="AK3910" i="23" s="1"/>
  <c r="AJ3911" i="23"/>
  <c r="AJ3910" i="23" s="1"/>
  <c r="AH3911" i="23"/>
  <c r="AG3911" i="23"/>
  <c r="AF3911" i="23"/>
  <c r="AE3911" i="23"/>
  <c r="AE3910" i="23" s="1"/>
  <c r="AD3911" i="23"/>
  <c r="AD3910" i="23" s="1"/>
  <c r="AC3911" i="23"/>
  <c r="AB3911" i="23"/>
  <c r="AB3910" i="23" s="1"/>
  <c r="Z3911" i="23"/>
  <c r="Z3910" i="23" s="1"/>
  <c r="Y3911" i="23"/>
  <c r="X3911" i="23"/>
  <c r="X3910" i="23" s="1"/>
  <c r="W3911" i="23"/>
  <c r="W3910" i="23" s="1"/>
  <c r="V3911" i="23"/>
  <c r="V3910" i="23" s="1"/>
  <c r="U3911" i="23"/>
  <c r="S3911" i="23"/>
  <c r="R3911" i="23"/>
  <c r="R3910" i="23" s="1"/>
  <c r="Q3911" i="23"/>
  <c r="P3911" i="23"/>
  <c r="O3911" i="23"/>
  <c r="O3910" i="23" s="1"/>
  <c r="I3911" i="23"/>
  <c r="H3911" i="23"/>
  <c r="BN3910" i="23"/>
  <c r="BG3910" i="23"/>
  <c r="BA3910" i="23"/>
  <c r="AY3910" i="23"/>
  <c r="AX3910" i="23"/>
  <c r="AS3910" i="23"/>
  <c r="AP3910" i="23"/>
  <c r="AN3910" i="23"/>
  <c r="AH3910" i="23"/>
  <c r="AG3910" i="23"/>
  <c r="AF3910" i="23"/>
  <c r="Y3910" i="23"/>
  <c r="U3910" i="23"/>
  <c r="S3910" i="23"/>
  <c r="BM3909" i="23"/>
  <c r="AA3909" i="23"/>
  <c r="AA3861" i="23" s="1"/>
  <c r="T3909" i="23"/>
  <c r="T3861" i="23" s="1"/>
  <c r="N3909" i="23"/>
  <c r="M3909" i="23"/>
  <c r="BW3907" i="23"/>
  <c r="BP3861" i="23"/>
  <c r="BO3861" i="23"/>
  <c r="BN3861" i="23"/>
  <c r="BM3861" i="23"/>
  <c r="BL3861" i="23"/>
  <c r="BL3851" i="23" s="1"/>
  <c r="BK3861" i="23"/>
  <c r="BJ3861" i="23"/>
  <c r="BI3861" i="23"/>
  <c r="BI3851" i="23" s="1"/>
  <c r="BH3861" i="23"/>
  <c r="BH3851" i="23" s="1"/>
  <c r="BG3861" i="23"/>
  <c r="BF3861" i="23"/>
  <c r="BE3861" i="23"/>
  <c r="BD3861" i="23"/>
  <c r="BC3861" i="23"/>
  <c r="BB3861" i="23"/>
  <c r="BA3861" i="23"/>
  <c r="AZ3861" i="23"/>
  <c r="AZ3851" i="23" s="1"/>
  <c r="AY3861" i="23"/>
  <c r="AX3861" i="23"/>
  <c r="AW3861" i="23"/>
  <c r="AV3861" i="23"/>
  <c r="AU3861" i="23"/>
  <c r="AT3861" i="23"/>
  <c r="AS3861" i="23"/>
  <c r="AR3861" i="23"/>
  <c r="AR3851" i="23" s="1"/>
  <c r="AQ3861" i="23"/>
  <c r="AP3861" i="23"/>
  <c r="AO3861" i="23"/>
  <c r="AN3861" i="23"/>
  <c r="AN3851" i="23" s="1"/>
  <c r="AM3861" i="23"/>
  <c r="AL3861" i="23"/>
  <c r="AK3861" i="23"/>
  <c r="AJ3861" i="23"/>
  <c r="AI3861" i="23"/>
  <c r="AH3861" i="23"/>
  <c r="AG3861" i="23"/>
  <c r="AF3861" i="23"/>
  <c r="AF3851" i="23" s="1"/>
  <c r="AE3861" i="23"/>
  <c r="AD3861" i="23"/>
  <c r="AC3861" i="23"/>
  <c r="AB3861" i="23"/>
  <c r="AB3851" i="23" s="1"/>
  <c r="Z3861" i="23"/>
  <c r="Y3861" i="23"/>
  <c r="X3861" i="23"/>
  <c r="W3861" i="23"/>
  <c r="V3861" i="23"/>
  <c r="U3861" i="23"/>
  <c r="S3861" i="23"/>
  <c r="R3861" i="23"/>
  <c r="Q3861" i="23"/>
  <c r="P3861" i="23"/>
  <c r="O3861" i="23"/>
  <c r="N3861" i="23"/>
  <c r="H3861" i="23"/>
  <c r="BM3860" i="23"/>
  <c r="AI3860" i="23"/>
  <c r="AA3860" i="23" s="1"/>
  <c r="T3860" i="23"/>
  <c r="N3860" i="23"/>
  <c r="M3860" i="23"/>
  <c r="L3860" i="23" s="1"/>
  <c r="K3860" i="23" s="1"/>
  <c r="BM3859" i="23"/>
  <c r="AI3859" i="23"/>
  <c r="T3859" i="23"/>
  <c r="N3859" i="23"/>
  <c r="M3859" i="23" s="1"/>
  <c r="L3859" i="23"/>
  <c r="K3859" i="23" s="1"/>
  <c r="BM3853" i="23"/>
  <c r="AI3853" i="23"/>
  <c r="AA3853" i="23"/>
  <c r="T3853" i="23"/>
  <c r="T3852" i="23" s="1"/>
  <c r="N3853" i="23"/>
  <c r="M3853" i="23"/>
  <c r="BP3852" i="23"/>
  <c r="BO3852" i="23"/>
  <c r="BN3852" i="23"/>
  <c r="BL3852" i="23"/>
  <c r="BK3852" i="23"/>
  <c r="BJ3852" i="23"/>
  <c r="BJ3851" i="23" s="1"/>
  <c r="BI3852" i="23"/>
  <c r="BH3852" i="23"/>
  <c r="BG3852" i="23"/>
  <c r="BF3852" i="23"/>
  <c r="BE3852" i="23"/>
  <c r="BD3852" i="23"/>
  <c r="BC3852" i="23"/>
  <c r="BB3852" i="23"/>
  <c r="BB3851" i="23" s="1"/>
  <c r="BA3852" i="23"/>
  <c r="AZ3852" i="23"/>
  <c r="AY3852" i="23"/>
  <c r="AY3851" i="23" s="1"/>
  <c r="AX3852" i="23"/>
  <c r="AX3851" i="23" s="1"/>
  <c r="AW3852" i="23"/>
  <c r="AV3852" i="23"/>
  <c r="AU3852" i="23"/>
  <c r="AU3851" i="23" s="1"/>
  <c r="AT3852" i="23"/>
  <c r="AT3851" i="23" s="1"/>
  <c r="AS3852" i="23"/>
  <c r="AR3852" i="23"/>
  <c r="AQ3852" i="23"/>
  <c r="AQ3851" i="23" s="1"/>
  <c r="AP3852" i="23"/>
  <c r="AP3851" i="23" s="1"/>
  <c r="AO3852" i="23"/>
  <c r="AN3852" i="23"/>
  <c r="AM3852" i="23"/>
  <c r="AL3852" i="23"/>
  <c r="AL3851" i="23" s="1"/>
  <c r="AK3852" i="23"/>
  <c r="AJ3852" i="23"/>
  <c r="AH3852" i="23"/>
  <c r="AH3851" i="23" s="1"/>
  <c r="AG3852" i="23"/>
  <c r="AG3851" i="23" s="1"/>
  <c r="AF3852" i="23"/>
  <c r="AE3852" i="23"/>
  <c r="AD3852" i="23"/>
  <c r="AD3851" i="23" s="1"/>
  <c r="AC3852" i="23"/>
  <c r="AC3851" i="23" s="1"/>
  <c r="AB3852" i="23"/>
  <c r="Z3852" i="23"/>
  <c r="Y3852" i="23"/>
  <c r="Y3851" i="23" s="1"/>
  <c r="X3852" i="23"/>
  <c r="X3851" i="23" s="1"/>
  <c r="W3852" i="23"/>
  <c r="V3852" i="23"/>
  <c r="V3851" i="23" s="1"/>
  <c r="U3852" i="23"/>
  <c r="U3851" i="23" s="1"/>
  <c r="S3852" i="23"/>
  <c r="S3851" i="23" s="1"/>
  <c r="R3852" i="23"/>
  <c r="Q3852" i="23"/>
  <c r="Q3851" i="23" s="1"/>
  <c r="P3852" i="23"/>
  <c r="O3852" i="23"/>
  <c r="BN3851" i="23"/>
  <c r="BG3851" i="23"/>
  <c r="BF3851" i="23"/>
  <c r="BA3851" i="23"/>
  <c r="AS3851" i="23"/>
  <c r="AK3851" i="23"/>
  <c r="Z3851" i="23"/>
  <c r="W3851" i="23"/>
  <c r="R3851" i="23"/>
  <c r="P3851" i="23"/>
  <c r="I3851" i="23"/>
  <c r="BM3850" i="23"/>
  <c r="AA3850" i="23"/>
  <c r="T3850" i="23"/>
  <c r="N3850" i="23"/>
  <c r="M3850" i="23" s="1"/>
  <c r="L3850" i="23" s="1"/>
  <c r="K3850" i="23" s="1"/>
  <c r="J3850" i="23" s="1"/>
  <c r="H3850" i="23" s="1"/>
  <c r="BM3849" i="23"/>
  <c r="AI3849" i="23"/>
  <c r="AA3849" i="23" s="1"/>
  <c r="T3849" i="23"/>
  <c r="N3849" i="23"/>
  <c r="M3849" i="23" s="1"/>
  <c r="L3849" i="23" s="1"/>
  <c r="BW3848" i="23"/>
  <c r="BM3800" i="23"/>
  <c r="AI3800" i="23"/>
  <c r="AA3800" i="23" s="1"/>
  <c r="T3800" i="23"/>
  <c r="N3800" i="23"/>
  <c r="M3800" i="23" s="1"/>
  <c r="L3800" i="23"/>
  <c r="K3800" i="23" s="1"/>
  <c r="BM3797" i="23"/>
  <c r="AI3797" i="23"/>
  <c r="AA3797" i="23"/>
  <c r="T3797" i="23"/>
  <c r="N3797" i="23"/>
  <c r="M3797" i="23" s="1"/>
  <c r="L3797" i="23" s="1"/>
  <c r="K3797" i="23" s="1"/>
  <c r="BM3796" i="23"/>
  <c r="AI3796" i="23"/>
  <c r="AA3796" i="23"/>
  <c r="T3796" i="23"/>
  <c r="N3796" i="23"/>
  <c r="BM3795" i="23"/>
  <c r="AI3795" i="23"/>
  <c r="T3795" i="23"/>
  <c r="N3795" i="23"/>
  <c r="M3795" i="23" s="1"/>
  <c r="L3795" i="23"/>
  <c r="K3795" i="23" s="1"/>
  <c r="BP3793" i="23"/>
  <c r="BO3793" i="23"/>
  <c r="BO3773" i="23" s="1"/>
  <c r="BN3793" i="23"/>
  <c r="BL3793" i="23"/>
  <c r="BK3793" i="23"/>
  <c r="BJ3793" i="23"/>
  <c r="BI3793" i="23"/>
  <c r="BH3793" i="23"/>
  <c r="BG3793" i="23"/>
  <c r="BF3793" i="23"/>
  <c r="BE3793" i="23"/>
  <c r="BD3793" i="23"/>
  <c r="BC3793" i="23"/>
  <c r="BB3793" i="23"/>
  <c r="BA3793" i="23"/>
  <c r="AZ3793" i="23"/>
  <c r="AY3793" i="23"/>
  <c r="AX3793" i="23"/>
  <c r="AW3793" i="23"/>
  <c r="AV3793" i="23"/>
  <c r="AU3793" i="23"/>
  <c r="AT3793" i="23"/>
  <c r="AS3793" i="23"/>
  <c r="AR3793" i="23"/>
  <c r="AQ3793" i="23"/>
  <c r="AP3793" i="23"/>
  <c r="AO3793" i="23"/>
  <c r="AN3793" i="23"/>
  <c r="AM3793" i="23"/>
  <c r="AL3793" i="23"/>
  <c r="AK3793" i="23"/>
  <c r="AJ3793" i="23"/>
  <c r="AH3793" i="23"/>
  <c r="AH3773" i="23" s="1"/>
  <c r="AG3793" i="23"/>
  <c r="AG3773" i="23" s="1"/>
  <c r="AF3793" i="23"/>
  <c r="AE3793" i="23"/>
  <c r="AD3793" i="23"/>
  <c r="AD3773" i="23" s="1"/>
  <c r="AC3793" i="23"/>
  <c r="AB3793" i="23"/>
  <c r="AB3773" i="23" s="1"/>
  <c r="Z3793" i="23"/>
  <c r="Y3793" i="23"/>
  <c r="X3793" i="23"/>
  <c r="W3793" i="23"/>
  <c r="V3793" i="23"/>
  <c r="U3793" i="23"/>
  <c r="S3793" i="23"/>
  <c r="S3773" i="23" s="1"/>
  <c r="R3793" i="23"/>
  <c r="Q3793" i="23"/>
  <c r="P3793" i="23"/>
  <c r="O3793" i="23"/>
  <c r="I3793" i="23"/>
  <c r="BM3792" i="23"/>
  <c r="AI3792" i="23"/>
  <c r="AA3792" i="23" s="1"/>
  <c r="T3792" i="23"/>
  <c r="T3774" i="23" s="1"/>
  <c r="N3792" i="23"/>
  <c r="BM3791" i="23"/>
  <c r="AI3791" i="23"/>
  <c r="AI3774" i="23" s="1"/>
  <c r="AA3791" i="23"/>
  <c r="AA3774" i="23" s="1"/>
  <c r="T3791" i="23"/>
  <c r="N3791" i="23"/>
  <c r="M3791" i="23"/>
  <c r="L3791" i="23" s="1"/>
  <c r="K3791" i="23" s="1"/>
  <c r="BP3774" i="23"/>
  <c r="BO3774" i="23"/>
  <c r="BN3774" i="23"/>
  <c r="BN3773" i="23" s="1"/>
  <c r="BM3774" i="23"/>
  <c r="BL3774" i="23"/>
  <c r="BK3774" i="23"/>
  <c r="BK3773" i="23" s="1"/>
  <c r="BJ3774" i="23"/>
  <c r="BI3774" i="23"/>
  <c r="BI3773" i="23" s="1"/>
  <c r="BH3774" i="23"/>
  <c r="BG3774" i="23"/>
  <c r="BF3774" i="23"/>
  <c r="BE3774" i="23"/>
  <c r="BD3774" i="23"/>
  <c r="BC3774" i="23"/>
  <c r="BC3773" i="23" s="1"/>
  <c r="BB3774" i="23"/>
  <c r="BA3774" i="23"/>
  <c r="BA3773" i="23" s="1"/>
  <c r="AZ3774" i="23"/>
  <c r="AY3774" i="23"/>
  <c r="AX3774" i="23"/>
  <c r="AW3774" i="23"/>
  <c r="AV3774" i="23"/>
  <c r="AU3774" i="23"/>
  <c r="AU3773" i="23" s="1"/>
  <c r="AT3774" i="23"/>
  <c r="AS3774" i="23"/>
  <c r="AS3773" i="23" s="1"/>
  <c r="AR3774" i="23"/>
  <c r="AQ3774" i="23"/>
  <c r="AP3774" i="23"/>
  <c r="AO3774" i="23"/>
  <c r="AO3773" i="23" s="1"/>
  <c r="AN3774" i="23"/>
  <c r="AM3774" i="23"/>
  <c r="AM3773" i="23" s="1"/>
  <c r="AL3774" i="23"/>
  <c r="AK3774" i="23"/>
  <c r="AJ3774" i="23"/>
  <c r="AH3774" i="23"/>
  <c r="AG3774" i="23"/>
  <c r="AF3774" i="23"/>
  <c r="AE3774" i="23"/>
  <c r="AE3773" i="23" s="1"/>
  <c r="AD3774" i="23"/>
  <c r="AC3774" i="23"/>
  <c r="AB3774" i="23"/>
  <c r="Z3774" i="23"/>
  <c r="Y3774" i="23"/>
  <c r="X3774" i="23"/>
  <c r="W3774" i="23"/>
  <c r="W3773" i="23" s="1"/>
  <c r="V3774" i="23"/>
  <c r="U3774" i="23"/>
  <c r="S3774" i="23"/>
  <c r="R3774" i="23"/>
  <c r="R3773" i="23" s="1"/>
  <c r="Q3774" i="23"/>
  <c r="P3774" i="23"/>
  <c r="O3774" i="23"/>
  <c r="I3774" i="23"/>
  <c r="I3773" i="23" s="1"/>
  <c r="BF3773" i="23"/>
  <c r="BE3773" i="23"/>
  <c r="BB3773" i="23"/>
  <c r="AX3773" i="23"/>
  <c r="AW3773" i="23"/>
  <c r="AP3773" i="23"/>
  <c r="AK3773" i="23"/>
  <c r="AJ3773" i="23"/>
  <c r="Z3773" i="23"/>
  <c r="Q3773" i="23"/>
  <c r="BM3772" i="23"/>
  <c r="AA3772" i="23"/>
  <c r="T3772" i="23"/>
  <c r="N3772" i="23"/>
  <c r="M3772" i="23" s="1"/>
  <c r="L3772" i="23"/>
  <c r="K3772" i="23" s="1"/>
  <c r="BM3771" i="23"/>
  <c r="AI3771" i="23"/>
  <c r="AA3771" i="23"/>
  <c r="T3771" i="23"/>
  <c r="N3771" i="23"/>
  <c r="M3771" i="23" s="1"/>
  <c r="L3771" i="23" s="1"/>
  <c r="K3771" i="23" s="1"/>
  <c r="J3771" i="23" s="1"/>
  <c r="BM3770" i="23"/>
  <c r="AI3770" i="23"/>
  <c r="AA3770" i="23" s="1"/>
  <c r="T3770" i="23"/>
  <c r="N3770" i="23"/>
  <c r="M3770" i="23"/>
  <c r="L3770" i="23" s="1"/>
  <c r="K3770" i="23" s="1"/>
  <c r="BM3739" i="23"/>
  <c r="AI3739" i="23"/>
  <c r="AA3739" i="23" s="1"/>
  <c r="T3739" i="23"/>
  <c r="N3739" i="23"/>
  <c r="M3739" i="23" s="1"/>
  <c r="L3739" i="23" s="1"/>
  <c r="K3739" i="23"/>
  <c r="J3739" i="23" s="1"/>
  <c r="H3739" i="23" s="1"/>
  <c r="BM3738" i="23"/>
  <c r="AI3738" i="23"/>
  <c r="AA3738" i="23"/>
  <c r="T3738" i="23"/>
  <c r="N3738" i="23"/>
  <c r="M3738" i="23"/>
  <c r="L3738" i="23" s="1"/>
  <c r="BM3737" i="23"/>
  <c r="AI3737" i="23"/>
  <c r="AA3737" i="23" s="1"/>
  <c r="T3737" i="23"/>
  <c r="N3737" i="23"/>
  <c r="M3737" i="23"/>
  <c r="L3737" i="23" s="1"/>
  <c r="K3737" i="23" s="1"/>
  <c r="BM3736" i="23"/>
  <c r="AI3736" i="23"/>
  <c r="AA3736" i="23"/>
  <c r="T3736" i="23"/>
  <c r="N3736" i="23"/>
  <c r="M3736" i="23" s="1"/>
  <c r="L3736" i="23" s="1"/>
  <c r="K3736" i="23"/>
  <c r="BM3735" i="23"/>
  <c r="AI3735" i="23"/>
  <c r="AA3735" i="23" s="1"/>
  <c r="T3735" i="23"/>
  <c r="N3735" i="23"/>
  <c r="M3735" i="23"/>
  <c r="L3735" i="23" s="1"/>
  <c r="K3735" i="23" s="1"/>
  <c r="J3735" i="23" s="1"/>
  <c r="H3735" i="23" s="1"/>
  <c r="BM3734" i="23"/>
  <c r="AI3734" i="23"/>
  <c r="AA3734" i="23" s="1"/>
  <c r="T3734" i="23"/>
  <c r="N3734" i="23"/>
  <c r="M3734" i="23" s="1"/>
  <c r="L3734" i="23" s="1"/>
  <c r="K3734" i="23" s="1"/>
  <c r="J3734" i="23" s="1"/>
  <c r="H3734" i="23" s="1"/>
  <c r="BM3733" i="23"/>
  <c r="AI3733" i="23"/>
  <c r="AA3733" i="23" s="1"/>
  <c r="T3733" i="23"/>
  <c r="K3733" i="23" s="1"/>
  <c r="J3733" i="23" s="1"/>
  <c r="H3733" i="23" s="1"/>
  <c r="N3733" i="23"/>
  <c r="M3733" i="23"/>
  <c r="L3733" i="23" s="1"/>
  <c r="BM3732" i="23"/>
  <c r="AI3732" i="23"/>
  <c r="AA3732" i="23"/>
  <c r="T3732" i="23"/>
  <c r="N3732" i="23"/>
  <c r="M3732" i="23" s="1"/>
  <c r="L3732" i="23" s="1"/>
  <c r="K3732" i="23" s="1"/>
  <c r="J3732" i="23" s="1"/>
  <c r="H3732" i="23" s="1"/>
  <c r="G3732" i="23" s="1"/>
  <c r="BM3730" i="23"/>
  <c r="AI3730" i="23"/>
  <c r="T3730" i="23"/>
  <c r="N3730" i="23"/>
  <c r="BP3728" i="23"/>
  <c r="BO3728" i="23"/>
  <c r="BN3728" i="23"/>
  <c r="BL3728" i="23"/>
  <c r="BK3728" i="23"/>
  <c r="BJ3728" i="23"/>
  <c r="BI3728" i="23"/>
  <c r="BH3728" i="23"/>
  <c r="BG3728" i="23"/>
  <c r="BF3728" i="23"/>
  <c r="BF3714" i="23" s="1"/>
  <c r="BE3728" i="23"/>
  <c r="BE3714" i="23" s="1"/>
  <c r="BD3728" i="23"/>
  <c r="BC3728" i="23"/>
  <c r="BB3728" i="23"/>
  <c r="BA3728" i="23"/>
  <c r="AZ3728" i="23"/>
  <c r="AY3728" i="23"/>
  <c r="AX3728" i="23"/>
  <c r="AW3728" i="23"/>
  <c r="AV3728" i="23"/>
  <c r="AU3728" i="23"/>
  <c r="AT3728" i="23"/>
  <c r="AT3714" i="23" s="1"/>
  <c r="AS3728" i="23"/>
  <c r="AR3728" i="23"/>
  <c r="AQ3728" i="23"/>
  <c r="AP3728" i="23"/>
  <c r="AO3728" i="23"/>
  <c r="AO3714" i="23" s="1"/>
  <c r="AN3728" i="23"/>
  <c r="AM3728" i="23"/>
  <c r="AL3728" i="23"/>
  <c r="AL3714" i="23" s="1"/>
  <c r="AK3728" i="23"/>
  <c r="AJ3728" i="23"/>
  <c r="AH3728" i="23"/>
  <c r="AG3728" i="23"/>
  <c r="AF3728" i="23"/>
  <c r="AE3728" i="23"/>
  <c r="AD3728" i="23"/>
  <c r="AC3728" i="23"/>
  <c r="AB3728" i="23"/>
  <c r="Z3728" i="23"/>
  <c r="Z3714" i="23" s="1"/>
  <c r="Y3728" i="23"/>
  <c r="X3728" i="23"/>
  <c r="W3728" i="23"/>
  <c r="V3728" i="23"/>
  <c r="V3714" i="23" s="1"/>
  <c r="U3728" i="23"/>
  <c r="S3728" i="23"/>
  <c r="R3728" i="23"/>
  <c r="Q3728" i="23"/>
  <c r="Q3714" i="23" s="1"/>
  <c r="P3728" i="23"/>
  <c r="O3728" i="23"/>
  <c r="BP3715" i="23"/>
  <c r="BO3715" i="23"/>
  <c r="BO3714" i="23" s="1"/>
  <c r="BN3715" i="23"/>
  <c r="BM3715" i="23"/>
  <c r="BL3715" i="23"/>
  <c r="BL3714" i="23" s="1"/>
  <c r="BK3715" i="23"/>
  <c r="BK3714" i="23" s="1"/>
  <c r="BJ3715" i="23"/>
  <c r="BI3715" i="23"/>
  <c r="BH3715" i="23"/>
  <c r="BH3714" i="23" s="1"/>
  <c r="BG3715" i="23"/>
  <c r="BG3714" i="23" s="1"/>
  <c r="BF3715" i="23"/>
  <c r="BE3715" i="23"/>
  <c r="BD3715" i="23"/>
  <c r="BD3714" i="23" s="1"/>
  <c r="BC3715" i="23"/>
  <c r="BC3714" i="23" s="1"/>
  <c r="BB3715" i="23"/>
  <c r="BA3715" i="23"/>
  <c r="AZ3715" i="23"/>
  <c r="AZ3714" i="23" s="1"/>
  <c r="AY3715" i="23"/>
  <c r="AY3714" i="23" s="1"/>
  <c r="AX3715" i="23"/>
  <c r="AW3715" i="23"/>
  <c r="AV3715" i="23"/>
  <c r="AU3715" i="23"/>
  <c r="AU3714" i="23" s="1"/>
  <c r="AT3715" i="23"/>
  <c r="AS3715" i="23"/>
  <c r="AR3715" i="23"/>
  <c r="AR3714" i="23" s="1"/>
  <c r="AQ3715" i="23"/>
  <c r="AQ3714" i="23" s="1"/>
  <c r="AP3715" i="23"/>
  <c r="AO3715" i="23"/>
  <c r="AN3715" i="23"/>
  <c r="AN3714" i="23" s="1"/>
  <c r="AM3715" i="23"/>
  <c r="AM3714" i="23" s="1"/>
  <c r="AL3715" i="23"/>
  <c r="AK3715" i="23"/>
  <c r="AJ3715" i="23"/>
  <c r="AI3715" i="23"/>
  <c r="AH3715" i="23"/>
  <c r="AG3715" i="23"/>
  <c r="AG3714" i="23" s="1"/>
  <c r="AF3715" i="23"/>
  <c r="AF3714" i="23" s="1"/>
  <c r="AE3715" i="23"/>
  <c r="AE3714" i="23" s="1"/>
  <c r="AD3715" i="23"/>
  <c r="AC3715" i="23"/>
  <c r="AB3715" i="23"/>
  <c r="AB3714" i="23" s="1"/>
  <c r="AA3715" i="23"/>
  <c r="Z3715" i="23"/>
  <c r="Y3715" i="23"/>
  <c r="Y3714" i="23" s="1"/>
  <c r="X3715" i="23"/>
  <c r="X3714" i="23" s="1"/>
  <c r="W3715" i="23"/>
  <c r="W3714" i="23" s="1"/>
  <c r="V3715" i="23"/>
  <c r="U3715" i="23"/>
  <c r="T3715" i="23"/>
  <c r="S3715" i="23"/>
  <c r="S3714" i="23" s="1"/>
  <c r="R3715" i="23"/>
  <c r="Q3715" i="23"/>
  <c r="P3715" i="23"/>
  <c r="P3714" i="23" s="1"/>
  <c r="O3715" i="23"/>
  <c r="O3714" i="23" s="1"/>
  <c r="N3715" i="23"/>
  <c r="M3715" i="23"/>
  <c r="L3715" i="23"/>
  <c r="K3715" i="23"/>
  <c r="J3715" i="23"/>
  <c r="H3715" i="23"/>
  <c r="BJ3714" i="23"/>
  <c r="BB3714" i="23"/>
  <c r="AV3714" i="23"/>
  <c r="AP3714" i="23"/>
  <c r="AJ3714" i="23"/>
  <c r="AH3714" i="23"/>
  <c r="AD3714" i="23"/>
  <c r="R3714" i="23"/>
  <c r="I3714" i="23"/>
  <c r="BM3713" i="23"/>
  <c r="AA3713" i="23"/>
  <c r="T3713" i="23"/>
  <c r="N3713" i="23"/>
  <c r="M3713" i="23" s="1"/>
  <c r="L3713" i="23" s="1"/>
  <c r="K3713" i="23" s="1"/>
  <c r="BM3712" i="23"/>
  <c r="BM3710" i="23" s="1"/>
  <c r="AA3712" i="23"/>
  <c r="T3712" i="23"/>
  <c r="N3712" i="23"/>
  <c r="M3712" i="23"/>
  <c r="L3712" i="23" s="1"/>
  <c r="K3712" i="23" s="1"/>
  <c r="J3712" i="23" s="1"/>
  <c r="H3712" i="23" s="1"/>
  <c r="BM3711" i="23"/>
  <c r="AA3711" i="23"/>
  <c r="T3711" i="23"/>
  <c r="T3710" i="23" s="1"/>
  <c r="N3711" i="23"/>
  <c r="BP3710" i="23"/>
  <c r="BO3710" i="23"/>
  <c r="BN3710" i="23"/>
  <c r="BN3705" i="23" s="1"/>
  <c r="BL3710" i="23"/>
  <c r="BK3710" i="23"/>
  <c r="BJ3710" i="23"/>
  <c r="BI3710" i="23"/>
  <c r="BH3710" i="23"/>
  <c r="BG3710" i="23"/>
  <c r="BF3710" i="23"/>
  <c r="BE3710" i="23"/>
  <c r="BE3705" i="23" s="1"/>
  <c r="BD3710" i="23"/>
  <c r="BC3710" i="23"/>
  <c r="BB3710" i="23"/>
  <c r="BB3705" i="23" s="1"/>
  <c r="BA3710" i="23"/>
  <c r="AZ3710" i="23"/>
  <c r="AY3710" i="23"/>
  <c r="AX3710" i="23"/>
  <c r="AW3710" i="23"/>
  <c r="AW3705" i="23" s="1"/>
  <c r="AV3710" i="23"/>
  <c r="AU3710" i="23"/>
  <c r="AT3710" i="23"/>
  <c r="AT3705" i="23" s="1"/>
  <c r="AS3710" i="23"/>
  <c r="AR3710" i="23"/>
  <c r="AQ3710" i="23"/>
  <c r="AP3710" i="23"/>
  <c r="AO3710" i="23"/>
  <c r="AO3705" i="23" s="1"/>
  <c r="AN3710" i="23"/>
  <c r="AM3710" i="23"/>
  <c r="AL3710" i="23"/>
  <c r="AL3705" i="23" s="1"/>
  <c r="AK3710" i="23"/>
  <c r="AJ3710" i="23"/>
  <c r="AI3710" i="23"/>
  <c r="AH3710" i="23"/>
  <c r="AG3710" i="23"/>
  <c r="AF3710" i="23"/>
  <c r="AE3710" i="23"/>
  <c r="AD3710" i="23"/>
  <c r="AC3710" i="23"/>
  <c r="AB3710" i="23"/>
  <c r="Z3710" i="23"/>
  <c r="Y3710" i="23"/>
  <c r="X3710" i="23"/>
  <c r="W3710" i="23"/>
  <c r="V3710" i="23"/>
  <c r="U3710" i="23"/>
  <c r="S3710" i="23"/>
  <c r="R3710" i="23"/>
  <c r="R3705" i="23" s="1"/>
  <c r="Q3710" i="23"/>
  <c r="Q3705" i="23" s="1"/>
  <c r="P3710" i="23"/>
  <c r="O3710" i="23"/>
  <c r="BM3709" i="23"/>
  <c r="AI3709" i="23"/>
  <c r="AA3709" i="23" s="1"/>
  <c r="T3709" i="23"/>
  <c r="N3709" i="23"/>
  <c r="M3709" i="23"/>
  <c r="L3709" i="23" s="1"/>
  <c r="K3709" i="23" s="1"/>
  <c r="J3709" i="23" s="1"/>
  <c r="H3709" i="23" s="1"/>
  <c r="BM3708" i="23"/>
  <c r="AI3708" i="23"/>
  <c r="AA3708" i="23"/>
  <c r="T3708" i="23"/>
  <c r="N3708" i="23"/>
  <c r="BM3707" i="23"/>
  <c r="AI3707" i="23"/>
  <c r="AA3707" i="23"/>
  <c r="T3707" i="23"/>
  <c r="N3707" i="23"/>
  <c r="M3707" i="23"/>
  <c r="L3707" i="23" s="1"/>
  <c r="BP3706" i="23"/>
  <c r="BP3705" i="23" s="1"/>
  <c r="BO3706" i="23"/>
  <c r="BN3706" i="23"/>
  <c r="BL3706" i="23"/>
  <c r="BK3706" i="23"/>
  <c r="BK3705" i="23" s="1"/>
  <c r="BJ3706" i="23"/>
  <c r="BI3706" i="23"/>
  <c r="BH3706" i="23"/>
  <c r="BH3705" i="23" s="1"/>
  <c r="BG3706" i="23"/>
  <c r="BG3705" i="23" s="1"/>
  <c r="BF3706" i="23"/>
  <c r="BE3706" i="23"/>
  <c r="BD3706" i="23"/>
  <c r="BD3705" i="23" s="1"/>
  <c r="BC3706" i="23"/>
  <c r="BC3705" i="23" s="1"/>
  <c r="BB3706" i="23"/>
  <c r="BA3706" i="23"/>
  <c r="AZ3706" i="23"/>
  <c r="AY3706" i="23"/>
  <c r="AY3705" i="23" s="1"/>
  <c r="AX3706" i="23"/>
  <c r="AW3706" i="23"/>
  <c r="AV3706" i="23"/>
  <c r="AU3706" i="23"/>
  <c r="AU3705" i="23" s="1"/>
  <c r="AT3706" i="23"/>
  <c r="AS3706" i="23"/>
  <c r="AR3706" i="23"/>
  <c r="AR3705" i="23" s="1"/>
  <c r="AQ3706" i="23"/>
  <c r="AQ3705" i="23" s="1"/>
  <c r="AP3706" i="23"/>
  <c r="AO3706" i="23"/>
  <c r="AN3706" i="23"/>
  <c r="AN3705" i="23" s="1"/>
  <c r="AM3706" i="23"/>
  <c r="AM3705" i="23" s="1"/>
  <c r="AL3706" i="23"/>
  <c r="AK3706" i="23"/>
  <c r="AJ3706" i="23"/>
  <c r="AH3706" i="23"/>
  <c r="AH3705" i="23" s="1"/>
  <c r="AG3706" i="23"/>
  <c r="AF3706" i="23"/>
  <c r="AF3705" i="23" s="1"/>
  <c r="AE3706" i="23"/>
  <c r="AE3705" i="23" s="1"/>
  <c r="AD3706" i="23"/>
  <c r="AC3706" i="23"/>
  <c r="AC3705" i="23" s="1"/>
  <c r="AB3706" i="23"/>
  <c r="Z3706" i="23"/>
  <c r="Y3706" i="23"/>
  <c r="Y3705" i="23" s="1"/>
  <c r="X3706" i="23"/>
  <c r="X3705" i="23" s="1"/>
  <c r="W3706" i="23"/>
  <c r="V3706" i="23"/>
  <c r="U3706" i="23"/>
  <c r="U3705" i="23" s="1"/>
  <c r="S3706" i="23"/>
  <c r="S3705" i="23" s="1"/>
  <c r="R3706" i="23"/>
  <c r="Q3706" i="23"/>
  <c r="P3706" i="23"/>
  <c r="P3705" i="23" s="1"/>
  <c r="O3706" i="23"/>
  <c r="BL3705" i="23"/>
  <c r="AZ3705" i="23"/>
  <c r="AV3705" i="23"/>
  <c r="AJ3705" i="23"/>
  <c r="AG3705" i="23"/>
  <c r="AB3705" i="23"/>
  <c r="Z3705" i="23"/>
  <c r="O3705" i="23"/>
  <c r="I3705" i="23"/>
  <c r="BM3704" i="23"/>
  <c r="AA3704" i="23"/>
  <c r="T3704" i="23"/>
  <c r="N3704" i="23"/>
  <c r="M3704" i="23" s="1"/>
  <c r="L3704" i="23" s="1"/>
  <c r="BM3703" i="23"/>
  <c r="AA3703" i="23"/>
  <c r="T3703" i="23"/>
  <c r="T3676" i="23" s="1"/>
  <c r="N3703" i="23"/>
  <c r="M3703" i="23"/>
  <c r="L3703" i="23" s="1"/>
  <c r="BM3702" i="23"/>
  <c r="AI3702" i="23"/>
  <c r="AA3702" i="23" s="1"/>
  <c r="T3702" i="23"/>
  <c r="N3702" i="23"/>
  <c r="M3702" i="23" s="1"/>
  <c r="L3702" i="23"/>
  <c r="K3702" i="23" s="1"/>
  <c r="BM3677" i="23"/>
  <c r="AI3677" i="23"/>
  <c r="AA3677" i="23" s="1"/>
  <c r="T3677" i="23"/>
  <c r="N3677" i="23"/>
  <c r="BP3676" i="23"/>
  <c r="BO3676" i="23"/>
  <c r="BN3676" i="23"/>
  <c r="BL3676" i="23"/>
  <c r="BL3662" i="23" s="1"/>
  <c r="BK3676" i="23"/>
  <c r="BK3662" i="23" s="1"/>
  <c r="BJ3676" i="23"/>
  <c r="BI3676" i="23"/>
  <c r="BH3676" i="23"/>
  <c r="BG3676" i="23"/>
  <c r="BG3662" i="23" s="1"/>
  <c r="BF3676" i="23"/>
  <c r="BE3676" i="23"/>
  <c r="BD3676" i="23"/>
  <c r="BD3662" i="23" s="1"/>
  <c r="BC3676" i="23"/>
  <c r="BC3662" i="23" s="1"/>
  <c r="BB3676" i="23"/>
  <c r="BA3676" i="23"/>
  <c r="AZ3676" i="23"/>
  <c r="AY3676" i="23"/>
  <c r="AX3676" i="23"/>
  <c r="AW3676" i="23"/>
  <c r="AV3676" i="23"/>
  <c r="AU3676" i="23"/>
  <c r="AU3662" i="23" s="1"/>
  <c r="AT3676" i="23"/>
  <c r="AS3676" i="23"/>
  <c r="AR3676" i="23"/>
  <c r="AQ3676" i="23"/>
  <c r="AQ3662" i="23" s="1"/>
  <c r="AP3676" i="23"/>
  <c r="AO3676" i="23"/>
  <c r="AN3676" i="23"/>
  <c r="AM3676" i="23"/>
  <c r="AM3662" i="23" s="1"/>
  <c r="AL3676" i="23"/>
  <c r="AK3676" i="23"/>
  <c r="AJ3676" i="23"/>
  <c r="AI3676" i="23"/>
  <c r="AH3676" i="23"/>
  <c r="AG3676" i="23"/>
  <c r="AF3676" i="23"/>
  <c r="AE3676" i="23"/>
  <c r="AE3662" i="23" s="1"/>
  <c r="AD3676" i="23"/>
  <c r="AC3676" i="23"/>
  <c r="AB3676" i="23"/>
  <c r="AA3676" i="23"/>
  <c r="Z3676" i="23"/>
  <c r="Y3676" i="23"/>
  <c r="X3676" i="23"/>
  <c r="W3676" i="23"/>
  <c r="V3676" i="23"/>
  <c r="U3676" i="23"/>
  <c r="S3676" i="23"/>
  <c r="S3662" i="23" s="1"/>
  <c r="R3676" i="23"/>
  <c r="Q3676" i="23"/>
  <c r="P3676" i="23"/>
  <c r="O3676" i="23"/>
  <c r="O3662" i="23" s="1"/>
  <c r="I3676" i="23"/>
  <c r="BM3675" i="23"/>
  <c r="AI3675" i="23"/>
  <c r="AA3675" i="23"/>
  <c r="T3675" i="23"/>
  <c r="N3675" i="23"/>
  <c r="M3675" i="23"/>
  <c r="BM3674" i="23"/>
  <c r="AI3674" i="23"/>
  <c r="T3674" i="23"/>
  <c r="T3663" i="23" s="1"/>
  <c r="N3674" i="23"/>
  <c r="M3674" i="23" s="1"/>
  <c r="L3674" i="23"/>
  <c r="BP3663" i="23"/>
  <c r="BO3663" i="23"/>
  <c r="BN3663" i="23"/>
  <c r="BN3662" i="23" s="1"/>
  <c r="BM3663" i="23"/>
  <c r="BL3663" i="23"/>
  <c r="BK3663" i="23"/>
  <c r="BJ3663" i="23"/>
  <c r="BI3663" i="23"/>
  <c r="BI3662" i="23" s="1"/>
  <c r="BH3663" i="23"/>
  <c r="BG3663" i="23"/>
  <c r="BF3663" i="23"/>
  <c r="BE3663" i="23"/>
  <c r="BE3662" i="23" s="1"/>
  <c r="BD3663" i="23"/>
  <c r="BC3663" i="23"/>
  <c r="BB3663" i="23"/>
  <c r="BB3662" i="23" s="1"/>
  <c r="BA3663" i="23"/>
  <c r="BA3662" i="23" s="1"/>
  <c r="AZ3663" i="23"/>
  <c r="AY3663" i="23"/>
  <c r="AX3663" i="23"/>
  <c r="AX3662" i="23" s="1"/>
  <c r="AW3663" i="23"/>
  <c r="AW3662" i="23" s="1"/>
  <c r="AV3663" i="23"/>
  <c r="AU3663" i="23"/>
  <c r="AT3663" i="23"/>
  <c r="AT3662" i="23" s="1"/>
  <c r="AS3663" i="23"/>
  <c r="AS3662" i="23" s="1"/>
  <c r="AR3663" i="23"/>
  <c r="AQ3663" i="23"/>
  <c r="AP3663" i="23"/>
  <c r="AP3662" i="23" s="1"/>
  <c r="AO3663" i="23"/>
  <c r="AO3662" i="23" s="1"/>
  <c r="AN3663" i="23"/>
  <c r="AM3663" i="23"/>
  <c r="AL3663" i="23"/>
  <c r="AK3663" i="23"/>
  <c r="AK3662" i="23" s="1"/>
  <c r="AJ3663" i="23"/>
  <c r="AH3663" i="23"/>
  <c r="AG3663" i="23"/>
  <c r="AF3663" i="23"/>
  <c r="AE3663" i="23"/>
  <c r="AD3663" i="23"/>
  <c r="AD3662" i="23" s="1"/>
  <c r="AC3663" i="23"/>
  <c r="AB3663" i="23"/>
  <c r="AB3662" i="23" s="1"/>
  <c r="Z3663" i="23"/>
  <c r="Z3662" i="23" s="1"/>
  <c r="Y3663" i="23"/>
  <c r="Y3662" i="23" s="1"/>
  <c r="X3663" i="23"/>
  <c r="W3663" i="23"/>
  <c r="V3663" i="23"/>
  <c r="U3663" i="23"/>
  <c r="U3662" i="23" s="1"/>
  <c r="S3663" i="23"/>
  <c r="R3663" i="23"/>
  <c r="R3662" i="23" s="1"/>
  <c r="Q3663" i="23"/>
  <c r="P3663" i="23"/>
  <c r="O3663" i="23"/>
  <c r="N3663" i="23"/>
  <c r="I3663" i="23"/>
  <c r="BJ3662" i="23"/>
  <c r="BF3662" i="23"/>
  <c r="AY3662" i="23"/>
  <c r="AV3662" i="23"/>
  <c r="AN3662" i="23"/>
  <c r="AL3662" i="23"/>
  <c r="AH3662" i="23"/>
  <c r="AC3662" i="23"/>
  <c r="X3662" i="23"/>
  <c r="V3662" i="23"/>
  <c r="P3662" i="23"/>
  <c r="I3662" i="23"/>
  <c r="BM3661" i="23"/>
  <c r="AA3661" i="23"/>
  <c r="T3661" i="23"/>
  <c r="N3661" i="23"/>
  <c r="M3661" i="23" s="1"/>
  <c r="L3661" i="23"/>
  <c r="K3661" i="23" s="1"/>
  <c r="J3661" i="23" s="1"/>
  <c r="BM3660" i="23"/>
  <c r="AA3660" i="23"/>
  <c r="T3660" i="23"/>
  <c r="N3660" i="23"/>
  <c r="M3660" i="23"/>
  <c r="L3660" i="23" s="1"/>
  <c r="BM3659" i="23"/>
  <c r="AI3659" i="23"/>
  <c r="AA3659" i="23" s="1"/>
  <c r="T3659" i="23"/>
  <c r="N3659" i="23"/>
  <c r="M3659" i="23" s="1"/>
  <c r="L3659" i="23" s="1"/>
  <c r="BM3615" i="23"/>
  <c r="AI3615" i="23"/>
  <c r="AA3615" i="23" s="1"/>
  <c r="T3615" i="23"/>
  <c r="N3615" i="23"/>
  <c r="M3615" i="23"/>
  <c r="BM3614" i="23"/>
  <c r="AI3614" i="23"/>
  <c r="AA3614" i="23" s="1"/>
  <c r="T3614" i="23"/>
  <c r="N3614" i="23"/>
  <c r="M3614" i="23" s="1"/>
  <c r="L3614" i="23" s="1"/>
  <c r="K3614" i="23" s="1"/>
  <c r="BM3613" i="23"/>
  <c r="AI3613" i="23"/>
  <c r="AA3613" i="23" s="1"/>
  <c r="T3613" i="23"/>
  <c r="N3613" i="23"/>
  <c r="M3613" i="23" s="1"/>
  <c r="L3613" i="23" s="1"/>
  <c r="K3613" i="23" s="1"/>
  <c r="BM3612" i="23"/>
  <c r="AI3612" i="23"/>
  <c r="AA3612" i="23" s="1"/>
  <c r="T3612" i="23"/>
  <c r="N3612" i="23"/>
  <c r="M3612" i="23" s="1"/>
  <c r="L3612" i="23" s="1"/>
  <c r="BP3611" i="23"/>
  <c r="BO3611" i="23"/>
  <c r="BN3611" i="23"/>
  <c r="BL3611" i="23"/>
  <c r="BK3611" i="23"/>
  <c r="BJ3611" i="23"/>
  <c r="BI3611" i="23"/>
  <c r="BI3592" i="23" s="1"/>
  <c r="BH3611" i="23"/>
  <c r="BG3611" i="23"/>
  <c r="BF3611" i="23"/>
  <c r="BE3611" i="23"/>
  <c r="BE3592" i="23" s="1"/>
  <c r="BD3611" i="23"/>
  <c r="BC3611" i="23"/>
  <c r="BB3611" i="23"/>
  <c r="BA3611" i="23"/>
  <c r="BA3592" i="23" s="1"/>
  <c r="AZ3611" i="23"/>
  <c r="AY3611" i="23"/>
  <c r="AX3611" i="23"/>
  <c r="AW3611" i="23"/>
  <c r="AW3592" i="23" s="1"/>
  <c r="AV3611" i="23"/>
  <c r="AU3611" i="23"/>
  <c r="AT3611" i="23"/>
  <c r="AS3611" i="23"/>
  <c r="AS3592" i="23" s="1"/>
  <c r="AR3611" i="23"/>
  <c r="AQ3611" i="23"/>
  <c r="AP3611" i="23"/>
  <c r="AO3611" i="23"/>
  <c r="AN3611" i="23"/>
  <c r="AM3611" i="23"/>
  <c r="AL3611" i="23"/>
  <c r="AK3611" i="23"/>
  <c r="AK3592" i="23" s="1"/>
  <c r="AJ3611" i="23"/>
  <c r="AH3611" i="23"/>
  <c r="AG3611" i="23"/>
  <c r="AF3611" i="23"/>
  <c r="AF3592" i="23" s="1"/>
  <c r="AE3611" i="23"/>
  <c r="AD3611" i="23"/>
  <c r="AC3611" i="23"/>
  <c r="AB3611" i="23"/>
  <c r="AB3592" i="23" s="1"/>
  <c r="Z3611" i="23"/>
  <c r="Y3611" i="23"/>
  <c r="X3611" i="23"/>
  <c r="W3611" i="23"/>
  <c r="V3611" i="23"/>
  <c r="U3611" i="23"/>
  <c r="S3611" i="23"/>
  <c r="R3611" i="23"/>
  <c r="Q3611" i="23"/>
  <c r="P3611" i="23"/>
  <c r="O3611" i="23"/>
  <c r="I3611" i="23"/>
  <c r="I3592" i="23" s="1"/>
  <c r="BM3610" i="23"/>
  <c r="AI3610" i="23"/>
  <c r="AI3593" i="23" s="1"/>
  <c r="AA3610" i="23"/>
  <c r="AA3593" i="23" s="1"/>
  <c r="T3610" i="23"/>
  <c r="N3610" i="23"/>
  <c r="M3610" i="23" s="1"/>
  <c r="BP3593" i="23"/>
  <c r="BO3593" i="23"/>
  <c r="BN3593" i="23"/>
  <c r="BM3593" i="23"/>
  <c r="BL3593" i="23"/>
  <c r="BK3593" i="23"/>
  <c r="BK3592" i="23" s="1"/>
  <c r="BJ3593" i="23"/>
  <c r="BI3593" i="23"/>
  <c r="BH3593" i="23"/>
  <c r="BH3592" i="23" s="1"/>
  <c r="BG3593" i="23"/>
  <c r="BG3592" i="23" s="1"/>
  <c r="BF3593" i="23"/>
  <c r="BF3592" i="23" s="1"/>
  <c r="BE3593" i="23"/>
  <c r="BD3593" i="23"/>
  <c r="BC3593" i="23"/>
  <c r="BC3592" i="23" s="1"/>
  <c r="BB3593" i="23"/>
  <c r="BA3593" i="23"/>
  <c r="AZ3593" i="23"/>
  <c r="AZ3592" i="23" s="1"/>
  <c r="AY3593" i="23"/>
  <c r="AX3593" i="23"/>
  <c r="AW3593" i="23"/>
  <c r="AV3593" i="23"/>
  <c r="AU3593" i="23"/>
  <c r="AU3592" i="23" s="1"/>
  <c r="AT3593" i="23"/>
  <c r="AS3593" i="23"/>
  <c r="AR3593" i="23"/>
  <c r="AR3592" i="23" s="1"/>
  <c r="AQ3593" i="23"/>
  <c r="AP3593" i="23"/>
  <c r="AO3593" i="23"/>
  <c r="AN3593" i="23"/>
  <c r="AN3592" i="23" s="1"/>
  <c r="AM3593" i="23"/>
  <c r="AM3592" i="23" s="1"/>
  <c r="AL3593" i="23"/>
  <c r="AL3592" i="23" s="1"/>
  <c r="AK3593" i="23"/>
  <c r="AJ3593" i="23"/>
  <c r="AJ3592" i="23" s="1"/>
  <c r="AH3593" i="23"/>
  <c r="AG3593" i="23"/>
  <c r="AG3592" i="23" s="1"/>
  <c r="AF3593" i="23"/>
  <c r="AE3593" i="23"/>
  <c r="AE3592" i="23" s="1"/>
  <c r="AD3593" i="23"/>
  <c r="AC3593" i="23"/>
  <c r="AB3593" i="23"/>
  <c r="Z3593" i="23"/>
  <c r="Y3593" i="23"/>
  <c r="Y3592" i="23" s="1"/>
  <c r="X3593" i="23"/>
  <c r="X3592" i="23" s="1"/>
  <c r="W3593" i="23"/>
  <c r="V3593" i="23"/>
  <c r="U3593" i="23"/>
  <c r="U3592" i="23" s="1"/>
  <c r="T3593" i="23"/>
  <c r="S3593" i="23"/>
  <c r="R3593" i="23"/>
  <c r="Q3593" i="23"/>
  <c r="P3593" i="23"/>
  <c r="P3592" i="23" s="1"/>
  <c r="O3593" i="23"/>
  <c r="N3593" i="23"/>
  <c r="BP3592" i="23"/>
  <c r="BL3592" i="23"/>
  <c r="BD3592" i="23"/>
  <c r="AY3592" i="23"/>
  <c r="AV3592" i="23"/>
  <c r="AD3592" i="23"/>
  <c r="V3592" i="23"/>
  <c r="S3592" i="23"/>
  <c r="BM3591" i="23"/>
  <c r="AA3591" i="23"/>
  <c r="T3591" i="23"/>
  <c r="N3591" i="23"/>
  <c r="M3591" i="23" s="1"/>
  <c r="L3591" i="23" s="1"/>
  <c r="K3591" i="23" s="1"/>
  <c r="J3591" i="23" s="1"/>
  <c r="BM3590" i="23"/>
  <c r="AA3590" i="23"/>
  <c r="T3590" i="23"/>
  <c r="N3590" i="23"/>
  <c r="M3590" i="23" s="1"/>
  <c r="L3590" i="23" s="1"/>
  <c r="K3590" i="23" s="1"/>
  <c r="J3590" i="23" s="1"/>
  <c r="BM3420" i="23"/>
  <c r="BM3419" i="23"/>
  <c r="BM3418" i="23"/>
  <c r="BM3417" i="23"/>
  <c r="BM3416" i="23"/>
  <c r="AI3416" i="23"/>
  <c r="AA3416" i="23" s="1"/>
  <c r="T3416" i="23"/>
  <c r="N3416" i="23"/>
  <c r="M3416" i="23"/>
  <c r="L3416" i="23" s="1"/>
  <c r="BM3415" i="23"/>
  <c r="AI3415" i="23"/>
  <c r="AA3415" i="23" s="1"/>
  <c r="T3415" i="23"/>
  <c r="N3415" i="23"/>
  <c r="M3415" i="23" s="1"/>
  <c r="L3415" i="23" s="1"/>
  <c r="K3415" i="23" s="1"/>
  <c r="BM3414" i="23"/>
  <c r="AI3414" i="23"/>
  <c r="AA3414" i="23" s="1"/>
  <c r="T3414" i="23"/>
  <c r="N3414" i="23"/>
  <c r="M3414" i="23" s="1"/>
  <c r="L3414" i="23" s="1"/>
  <c r="BM3413" i="23"/>
  <c r="AI3413" i="23"/>
  <c r="AA3413" i="23"/>
  <c r="T3413" i="23"/>
  <c r="N3413" i="23"/>
  <c r="M3413" i="23" s="1"/>
  <c r="L3413" i="23" s="1"/>
  <c r="K3413" i="23" s="1"/>
  <c r="BM3412" i="23"/>
  <c r="AI3412" i="23"/>
  <c r="AA3412" i="23" s="1"/>
  <c r="T3412" i="23"/>
  <c r="N3412" i="23"/>
  <c r="M3412" i="23" s="1"/>
  <c r="L3412" i="23" s="1"/>
  <c r="BM3411" i="23"/>
  <c r="AI3411" i="23"/>
  <c r="AA3411" i="23" s="1"/>
  <c r="T3411" i="23"/>
  <c r="N3411" i="23"/>
  <c r="M3411" i="23" s="1"/>
  <c r="L3411" i="23" s="1"/>
  <c r="BM3410" i="23"/>
  <c r="AI3410" i="23"/>
  <c r="AA3410" i="23" s="1"/>
  <c r="T3410" i="23"/>
  <c r="N3410" i="23"/>
  <c r="M3410" i="23"/>
  <c r="L3410" i="23" s="1"/>
  <c r="K3410" i="23" s="1"/>
  <c r="BM3409" i="23"/>
  <c r="AI3409" i="23"/>
  <c r="AA3409" i="23" s="1"/>
  <c r="T3409" i="23"/>
  <c r="N3409" i="23"/>
  <c r="M3409" i="23" s="1"/>
  <c r="L3409" i="23" s="1"/>
  <c r="K3409" i="23" s="1"/>
  <c r="J3409" i="23" s="1"/>
  <c r="H3409" i="23" s="1"/>
  <c r="BM3408" i="23"/>
  <c r="AI3408" i="23"/>
  <c r="AA3408" i="23" s="1"/>
  <c r="T3408" i="23"/>
  <c r="N3408" i="23"/>
  <c r="M3408" i="23" s="1"/>
  <c r="L3408" i="23" s="1"/>
  <c r="K3408" i="23" s="1"/>
  <c r="J3408" i="23" s="1"/>
  <c r="H3408" i="23" s="1"/>
  <c r="BM3407" i="23"/>
  <c r="AI3407" i="23"/>
  <c r="AA3407" i="23" s="1"/>
  <c r="T3407" i="23"/>
  <c r="N3407" i="23"/>
  <c r="M3407" i="23" s="1"/>
  <c r="L3407" i="23" s="1"/>
  <c r="BM3406" i="23"/>
  <c r="AI3406" i="23"/>
  <c r="AA3406" i="23"/>
  <c r="T3406" i="23"/>
  <c r="N3406" i="23"/>
  <c r="M3406" i="23" s="1"/>
  <c r="L3406" i="23" s="1"/>
  <c r="BM3405" i="23"/>
  <c r="AI3405" i="23"/>
  <c r="AA3405" i="23" s="1"/>
  <c r="T3405" i="23"/>
  <c r="N3405" i="23"/>
  <c r="M3405" i="23" s="1"/>
  <c r="L3405" i="23" s="1"/>
  <c r="BM3404" i="23"/>
  <c r="AI3404" i="23"/>
  <c r="AA3404" i="23" s="1"/>
  <c r="T3404" i="23"/>
  <c r="N3404" i="23"/>
  <c r="M3404" i="23"/>
  <c r="L3404" i="23" s="1"/>
  <c r="K3404" i="23" s="1"/>
  <c r="J3404" i="23" s="1"/>
  <c r="H3404" i="23" s="1"/>
  <c r="BM3403" i="23"/>
  <c r="AI3403" i="23"/>
  <c r="AA3403" i="23" s="1"/>
  <c r="T3403" i="23"/>
  <c r="N3403" i="23"/>
  <c r="M3403" i="23"/>
  <c r="L3403" i="23" s="1"/>
  <c r="BM3402" i="23"/>
  <c r="AI3402" i="23"/>
  <c r="AA3402" i="23" s="1"/>
  <c r="T3402" i="23"/>
  <c r="N3402" i="23"/>
  <c r="M3402" i="23" s="1"/>
  <c r="L3402" i="23" s="1"/>
  <c r="K3402" i="23" s="1"/>
  <c r="BM3401" i="23"/>
  <c r="AI3401" i="23"/>
  <c r="AA3401" i="23" s="1"/>
  <c r="T3401" i="23"/>
  <c r="N3401" i="23"/>
  <c r="M3401" i="23" s="1"/>
  <c r="L3401" i="23" s="1"/>
  <c r="BM3400" i="23"/>
  <c r="AI3400" i="23"/>
  <c r="AA3400" i="23" s="1"/>
  <c r="T3400" i="23"/>
  <c r="N3400" i="23"/>
  <c r="M3400" i="23"/>
  <c r="L3400" i="23" s="1"/>
  <c r="BM3399" i="23"/>
  <c r="AI3399" i="23"/>
  <c r="AA3399" i="23" s="1"/>
  <c r="T3399" i="23"/>
  <c r="N3399" i="23"/>
  <c r="M3399" i="23" s="1"/>
  <c r="L3399" i="23" s="1"/>
  <c r="K3399" i="23" s="1"/>
  <c r="BM3398" i="23"/>
  <c r="AI3398" i="23"/>
  <c r="AA3398" i="23" s="1"/>
  <c r="T3398" i="23"/>
  <c r="N3398" i="23"/>
  <c r="M3398" i="23"/>
  <c r="L3398" i="23" s="1"/>
  <c r="K3398" i="23" s="1"/>
  <c r="BM3394" i="23"/>
  <c r="AI3394" i="23"/>
  <c r="AA3394" i="23" s="1"/>
  <c r="T3394" i="23"/>
  <c r="N3394" i="23"/>
  <c r="M3394" i="23"/>
  <c r="L3394" i="23" s="1"/>
  <c r="BM3393" i="23"/>
  <c r="AI3393" i="23"/>
  <c r="AA3393" i="23" s="1"/>
  <c r="T3393" i="23"/>
  <c r="N3393" i="23"/>
  <c r="M3393" i="23" s="1"/>
  <c r="L3393" i="23" s="1"/>
  <c r="K3393" i="23" s="1"/>
  <c r="BM3388" i="23"/>
  <c r="AI3388" i="23"/>
  <c r="AA3388" i="23" s="1"/>
  <c r="T3388" i="23"/>
  <c r="N3388" i="23"/>
  <c r="M3388" i="23"/>
  <c r="L3388" i="23" s="1"/>
  <c r="K3388" i="23" s="1"/>
  <c r="BM3387" i="23"/>
  <c r="AI3387" i="23"/>
  <c r="AA3387" i="23" s="1"/>
  <c r="J3387" i="23" s="1"/>
  <c r="H3387" i="23" s="1"/>
  <c r="T3387" i="23"/>
  <c r="N3387" i="23"/>
  <c r="M3387" i="23" s="1"/>
  <c r="L3387" i="23" s="1"/>
  <c r="K3387" i="23" s="1"/>
  <c r="BM3386" i="23"/>
  <c r="AI3386" i="23"/>
  <c r="AA3386" i="23" s="1"/>
  <c r="T3386" i="23"/>
  <c r="N3386" i="23"/>
  <c r="M3386" i="23"/>
  <c r="L3386" i="23"/>
  <c r="K3386" i="23" s="1"/>
  <c r="BM3385" i="23"/>
  <c r="AI3385" i="23"/>
  <c r="AA3385" i="23" s="1"/>
  <c r="T3385" i="23"/>
  <c r="N3385" i="23"/>
  <c r="M3385" i="23" s="1"/>
  <c r="L3385" i="23"/>
  <c r="BM3384" i="23"/>
  <c r="AI3384" i="23"/>
  <c r="AA3384" i="23" s="1"/>
  <c r="T3384" i="23"/>
  <c r="N3384" i="23"/>
  <c r="M3384" i="23" s="1"/>
  <c r="L3384" i="23" s="1"/>
  <c r="K3384" i="23" s="1"/>
  <c r="BM3383" i="23"/>
  <c r="AI3383" i="23"/>
  <c r="AA3383" i="23"/>
  <c r="T3383" i="23"/>
  <c r="N3383" i="23"/>
  <c r="M3383" i="23" s="1"/>
  <c r="L3383" i="23" s="1"/>
  <c r="K3383" i="23" s="1"/>
  <c r="J3383" i="23" s="1"/>
  <c r="H3383" i="23" s="1"/>
  <c r="BM3382" i="23"/>
  <c r="AI3382" i="23"/>
  <c r="AA3382" i="23"/>
  <c r="T3382" i="23"/>
  <c r="N3382" i="23"/>
  <c r="M3382" i="23"/>
  <c r="L3382" i="23"/>
  <c r="BM3378" i="23"/>
  <c r="AI3378" i="23"/>
  <c r="AA3378" i="23" s="1"/>
  <c r="T3378" i="23"/>
  <c r="N3378" i="23"/>
  <c r="M3378" i="23"/>
  <c r="L3378" i="23" s="1"/>
  <c r="K3378" i="23" s="1"/>
  <c r="J3378" i="23" s="1"/>
  <c r="H3378" i="23" s="1"/>
  <c r="BM3377" i="23"/>
  <c r="AI3377" i="23"/>
  <c r="AA3377" i="23"/>
  <c r="T3377" i="23"/>
  <c r="N3377" i="23"/>
  <c r="M3377" i="23" s="1"/>
  <c r="L3377" i="23" s="1"/>
  <c r="BM3376" i="23"/>
  <c r="AI3376" i="23"/>
  <c r="AA3376" i="23" s="1"/>
  <c r="T3376" i="23"/>
  <c r="N3376" i="23"/>
  <c r="M3376" i="23" s="1"/>
  <c r="L3376" i="23" s="1"/>
  <c r="BM3375" i="23"/>
  <c r="AI3375" i="23"/>
  <c r="AA3375" i="23" s="1"/>
  <c r="T3375" i="23"/>
  <c r="K3375" i="23" s="1"/>
  <c r="N3375" i="23"/>
  <c r="M3375" i="23"/>
  <c r="L3375" i="23"/>
  <c r="BM3374" i="23"/>
  <c r="AI3374" i="23"/>
  <c r="AA3374" i="23" s="1"/>
  <c r="T3374" i="23"/>
  <c r="N3374" i="23"/>
  <c r="M3374" i="23" s="1"/>
  <c r="L3374" i="23" s="1"/>
  <c r="K3374" i="23" s="1"/>
  <c r="BM3373" i="23"/>
  <c r="AI3373" i="23"/>
  <c r="AA3373" i="23"/>
  <c r="T3373" i="23"/>
  <c r="N3373" i="23"/>
  <c r="M3373" i="23" s="1"/>
  <c r="L3373" i="23"/>
  <c r="K3373" i="23" s="1"/>
  <c r="J3373" i="23" s="1"/>
  <c r="H3373" i="23" s="1"/>
  <c r="BM3372" i="23"/>
  <c r="AI3372" i="23"/>
  <c r="AA3372" i="23" s="1"/>
  <c r="T3372" i="23"/>
  <c r="N3372" i="23"/>
  <c r="M3372" i="23" s="1"/>
  <c r="L3372" i="23" s="1"/>
  <c r="K3372" i="23" s="1"/>
  <c r="BM3371" i="23"/>
  <c r="AI3371" i="23"/>
  <c r="AA3371" i="23" s="1"/>
  <c r="T3371" i="23"/>
  <c r="N3371" i="23"/>
  <c r="M3371" i="23"/>
  <c r="L3371" i="23" s="1"/>
  <c r="BM3370" i="23"/>
  <c r="AI3370" i="23"/>
  <c r="AA3370" i="23" s="1"/>
  <c r="T3370" i="23"/>
  <c r="N3370" i="23"/>
  <c r="M3370" i="23"/>
  <c r="L3370" i="23" s="1"/>
  <c r="K3370" i="23" s="1"/>
  <c r="BM3369" i="23"/>
  <c r="AI3369" i="23"/>
  <c r="AA3369" i="23" s="1"/>
  <c r="T3369" i="23"/>
  <c r="N3369" i="23"/>
  <c r="M3369" i="23"/>
  <c r="L3369" i="23" s="1"/>
  <c r="K3369" i="23" s="1"/>
  <c r="J3369" i="23" s="1"/>
  <c r="H3369" i="23" s="1"/>
  <c r="BM3368" i="23"/>
  <c r="AI3368" i="23"/>
  <c r="AA3368" i="23"/>
  <c r="T3368" i="23"/>
  <c r="N3368" i="23"/>
  <c r="M3368" i="23"/>
  <c r="L3368" i="23" s="1"/>
  <c r="BM3367" i="23"/>
  <c r="AI3367" i="23"/>
  <c r="AA3367" i="23" s="1"/>
  <c r="T3367" i="23"/>
  <c r="N3367" i="23"/>
  <c r="M3367" i="23"/>
  <c r="L3367" i="23" s="1"/>
  <c r="K3367" i="23" s="1"/>
  <c r="BM3366" i="23"/>
  <c r="AI3366" i="23"/>
  <c r="AA3366" i="23" s="1"/>
  <c r="T3366" i="23"/>
  <c r="N3366" i="23"/>
  <c r="M3366" i="23" s="1"/>
  <c r="L3366" i="23" s="1"/>
  <c r="BM3365" i="23"/>
  <c r="AI3365" i="23"/>
  <c r="AA3365" i="23"/>
  <c r="T3365" i="23"/>
  <c r="N3365" i="23"/>
  <c r="M3365" i="23" s="1"/>
  <c r="L3365" i="23" s="1"/>
  <c r="K3365" i="23" s="1"/>
  <c r="J3365" i="23" s="1"/>
  <c r="H3365" i="23" s="1"/>
  <c r="BM3364" i="23"/>
  <c r="AI3364" i="23"/>
  <c r="AA3364" i="23" s="1"/>
  <c r="T3364" i="23"/>
  <c r="L3364" i="23"/>
  <c r="K3364" i="23" s="1"/>
  <c r="J3364" i="23" s="1"/>
  <c r="H3364" i="23" s="1"/>
  <c r="BM3360" i="23"/>
  <c r="AI3360" i="23"/>
  <c r="AA3360" i="23"/>
  <c r="T3360" i="23"/>
  <c r="N3360" i="23"/>
  <c r="M3360" i="23" s="1"/>
  <c r="L3360" i="23" s="1"/>
  <c r="BM3359" i="23"/>
  <c r="AI3359" i="23"/>
  <c r="AA3359" i="23"/>
  <c r="T3359" i="23"/>
  <c r="N3359" i="23"/>
  <c r="M3359" i="23" s="1"/>
  <c r="L3359" i="23" s="1"/>
  <c r="BM3358" i="23"/>
  <c r="AI3358" i="23"/>
  <c r="AA3358" i="23" s="1"/>
  <c r="T3358" i="23"/>
  <c r="N3358" i="23"/>
  <c r="M3358" i="23" s="1"/>
  <c r="L3358" i="23" s="1"/>
  <c r="BM3356" i="23"/>
  <c r="AI3356" i="23"/>
  <c r="AA3356" i="23" s="1"/>
  <c r="T3356" i="23"/>
  <c r="N3356" i="23"/>
  <c r="M3356" i="23" s="1"/>
  <c r="L3356" i="23" s="1"/>
  <c r="K3356" i="23" s="1"/>
  <c r="BM3355" i="23"/>
  <c r="AI3355" i="23"/>
  <c r="AA3355" i="23" s="1"/>
  <c r="T3355" i="23"/>
  <c r="N3355" i="23"/>
  <c r="M3355" i="23" s="1"/>
  <c r="L3355" i="23" s="1"/>
  <c r="K3355" i="23" s="1"/>
  <c r="BM3354" i="23"/>
  <c r="AI3354" i="23"/>
  <c r="AA3354" i="23"/>
  <c r="T3354" i="23"/>
  <c r="N3354" i="23"/>
  <c r="M3354" i="23" s="1"/>
  <c r="L3354" i="23" s="1"/>
  <c r="BM3353" i="23"/>
  <c r="AI3353" i="23"/>
  <c r="AA3353" i="23" s="1"/>
  <c r="T3353" i="23"/>
  <c r="N3353" i="23"/>
  <c r="M3353" i="23"/>
  <c r="L3353" i="23"/>
  <c r="K3353" i="23" s="1"/>
  <c r="J3353" i="23" s="1"/>
  <c r="H3353" i="23" s="1"/>
  <c r="BM3352" i="23"/>
  <c r="AI3352" i="23"/>
  <c r="AA3352" i="23"/>
  <c r="T3352" i="23"/>
  <c r="N3352" i="23"/>
  <c r="M3352" i="23" s="1"/>
  <c r="L3352" i="23" s="1"/>
  <c r="K3352" i="23" s="1"/>
  <c r="J3352" i="23" s="1"/>
  <c r="H3352" i="23" s="1"/>
  <c r="BM3349" i="23"/>
  <c r="AI3349" i="23"/>
  <c r="AA3349" i="23" s="1"/>
  <c r="T3349" i="23"/>
  <c r="N3349" i="23"/>
  <c r="M3349" i="23"/>
  <c r="L3349" i="23" s="1"/>
  <c r="BM3348" i="23"/>
  <c r="AI3348" i="23"/>
  <c r="AA3348" i="23" s="1"/>
  <c r="T3348" i="23"/>
  <c r="N3348" i="23"/>
  <c r="M3348" i="23" s="1"/>
  <c r="L3348" i="23" s="1"/>
  <c r="K3348" i="23" s="1"/>
  <c r="BM3347" i="23"/>
  <c r="AI3347" i="23"/>
  <c r="AA3347" i="23" s="1"/>
  <c r="T3347" i="23"/>
  <c r="N3347" i="23"/>
  <c r="M3347" i="23"/>
  <c r="L3347" i="23" s="1"/>
  <c r="K3347" i="23" s="1"/>
  <c r="BM3346" i="23"/>
  <c r="AI3346" i="23"/>
  <c r="AA3346" i="23" s="1"/>
  <c r="T3346" i="23"/>
  <c r="N3346" i="23"/>
  <c r="M3346" i="23"/>
  <c r="L3346" i="23" s="1"/>
  <c r="K3346" i="23" s="1"/>
  <c r="J3346" i="23" s="1"/>
  <c r="H3346" i="23" s="1"/>
  <c r="BM3345" i="23"/>
  <c r="AI3345" i="23"/>
  <c r="AA3345" i="23"/>
  <c r="T3345" i="23"/>
  <c r="N3345" i="23"/>
  <c r="M3345" i="23"/>
  <c r="L3345" i="23" s="1"/>
  <c r="BM3344" i="23"/>
  <c r="AI3344" i="23"/>
  <c r="AA3344" i="23" s="1"/>
  <c r="T3344" i="23"/>
  <c r="N3344" i="23"/>
  <c r="M3344" i="23" s="1"/>
  <c r="L3344" i="23"/>
  <c r="K3344" i="23" s="1"/>
  <c r="BM3343" i="23"/>
  <c r="AI3343" i="23"/>
  <c r="AA3343" i="23" s="1"/>
  <c r="T3343" i="23"/>
  <c r="N3343" i="23"/>
  <c r="M3343" i="23" s="1"/>
  <c r="L3343" i="23" s="1"/>
  <c r="K3343" i="23" s="1"/>
  <c r="J3343" i="23" s="1"/>
  <c r="H3343" i="23" s="1"/>
  <c r="BM3342" i="23"/>
  <c r="AI3342" i="23"/>
  <c r="AA3342" i="23"/>
  <c r="T3342" i="23"/>
  <c r="N3342" i="23"/>
  <c r="M3342" i="23" s="1"/>
  <c r="L3342" i="23" s="1"/>
  <c r="K3342" i="23" s="1"/>
  <c r="J3342" i="23" s="1"/>
  <c r="H3342" i="23" s="1"/>
  <c r="BM3341" i="23"/>
  <c r="AI3341" i="23"/>
  <c r="AA3341" i="23" s="1"/>
  <c r="T3341" i="23"/>
  <c r="N3341" i="23"/>
  <c r="M3341" i="23" s="1"/>
  <c r="L3341" i="23" s="1"/>
  <c r="K3341" i="23" s="1"/>
  <c r="J3341" i="23" s="1"/>
  <c r="H3341" i="23" s="1"/>
  <c r="BM3334" i="23"/>
  <c r="AI3334" i="23"/>
  <c r="AA3334" i="23" s="1"/>
  <c r="T3334" i="23"/>
  <c r="N3334" i="23"/>
  <c r="M3334" i="23" s="1"/>
  <c r="L3334" i="23" s="1"/>
  <c r="K3334" i="23" s="1"/>
  <c r="J3334" i="23" s="1"/>
  <c r="H3334" i="23" s="1"/>
  <c r="BM3333" i="23"/>
  <c r="AI3333" i="23"/>
  <c r="AA3333" i="23" s="1"/>
  <c r="T3333" i="23"/>
  <c r="N3333" i="23"/>
  <c r="M3333" i="23" s="1"/>
  <c r="L3333" i="23" s="1"/>
  <c r="K3333" i="23" s="1"/>
  <c r="J3333" i="23" s="1"/>
  <c r="H3333" i="23" s="1"/>
  <c r="BM3332" i="23"/>
  <c r="AI3332" i="23"/>
  <c r="AA3332" i="23" s="1"/>
  <c r="T3332" i="23"/>
  <c r="N3332" i="23"/>
  <c r="M3332" i="23" s="1"/>
  <c r="L3332" i="23" s="1"/>
  <c r="K3332" i="23" s="1"/>
  <c r="BM3331" i="23"/>
  <c r="AI3331" i="23"/>
  <c r="AA3331" i="23" s="1"/>
  <c r="J3331" i="23" s="1"/>
  <c r="H3331" i="23" s="1"/>
  <c r="T3331" i="23"/>
  <c r="N3331" i="23"/>
  <c r="M3331" i="23"/>
  <c r="L3331" i="23" s="1"/>
  <c r="K3331" i="23" s="1"/>
  <c r="AI3330" i="23"/>
  <c r="AA3330" i="23" s="1"/>
  <c r="T3330" i="23"/>
  <c r="N3330" i="23"/>
  <c r="M3330" i="23" s="1"/>
  <c r="L3330" i="23" s="1"/>
  <c r="K3330" i="23" s="1"/>
  <c r="BM3329" i="23"/>
  <c r="AI3329" i="23"/>
  <c r="AA3329" i="23"/>
  <c r="T3329" i="23"/>
  <c r="N3329" i="23"/>
  <c r="M3329" i="23" s="1"/>
  <c r="L3329" i="23"/>
  <c r="K3329" i="23" s="1"/>
  <c r="BM3325" i="23"/>
  <c r="AI3325" i="23"/>
  <c r="AA3325" i="23"/>
  <c r="T3325" i="23"/>
  <c r="N3325" i="23"/>
  <c r="M3325" i="23" s="1"/>
  <c r="L3325" i="23"/>
  <c r="K3325" i="23" s="1"/>
  <c r="BM3324" i="23"/>
  <c r="AI3324" i="23"/>
  <c r="AA3324" i="23" s="1"/>
  <c r="T3324" i="23"/>
  <c r="N3324" i="23"/>
  <c r="M3324" i="23"/>
  <c r="L3324" i="23" s="1"/>
  <c r="K3324" i="23" s="1"/>
  <c r="J3324" i="23" s="1"/>
  <c r="H3324" i="23" s="1"/>
  <c r="BM3323" i="23"/>
  <c r="AI3323" i="23"/>
  <c r="AA3323" i="23" s="1"/>
  <c r="T3323" i="23"/>
  <c r="N3323" i="23"/>
  <c r="M3323" i="23" s="1"/>
  <c r="L3323" i="23" s="1"/>
  <c r="K3323" i="23" s="1"/>
  <c r="J3323" i="23" s="1"/>
  <c r="H3323" i="23" s="1"/>
  <c r="BM3322" i="23"/>
  <c r="AI3322" i="23"/>
  <c r="AA3322" i="23" s="1"/>
  <c r="T3322" i="23"/>
  <c r="N3322" i="23"/>
  <c r="M3322" i="23" s="1"/>
  <c r="L3322" i="23" s="1"/>
  <c r="BM3319" i="23"/>
  <c r="AI3319" i="23"/>
  <c r="AA3319" i="23"/>
  <c r="T3319" i="23"/>
  <c r="N3319" i="23"/>
  <c r="M3319" i="23"/>
  <c r="L3319" i="23" s="1"/>
  <c r="K3319" i="23" s="1"/>
  <c r="BM3318" i="23"/>
  <c r="AI3318" i="23"/>
  <c r="AA3318" i="23"/>
  <c r="T3318" i="23"/>
  <c r="N3318" i="23"/>
  <c r="M3318" i="23" s="1"/>
  <c r="L3318" i="23" s="1"/>
  <c r="K3318" i="23" s="1"/>
  <c r="J3318" i="23" s="1"/>
  <c r="H3318" i="23" s="1"/>
  <c r="BN3315" i="23"/>
  <c r="BM3315" i="23"/>
  <c r="BF3315" i="23"/>
  <c r="BF3199" i="23" s="1"/>
  <c r="AI3315" i="23"/>
  <c r="AD3315" i="23"/>
  <c r="Y3315" i="23"/>
  <c r="T3315" i="23"/>
  <c r="O3315" i="23"/>
  <c r="N3315" i="23" s="1"/>
  <c r="M3315" i="23" s="1"/>
  <c r="L3315" i="23" s="1"/>
  <c r="K3315" i="23" s="1"/>
  <c r="BM3312" i="23"/>
  <c r="AI3312" i="23"/>
  <c r="AA3312" i="23" s="1"/>
  <c r="T3312" i="23"/>
  <c r="N3312" i="23"/>
  <c r="M3312" i="23"/>
  <c r="L3312" i="23" s="1"/>
  <c r="K3312" i="23" s="1"/>
  <c r="BM3311" i="23"/>
  <c r="AI3311" i="23"/>
  <c r="AA3311" i="23" s="1"/>
  <c r="T3311" i="23"/>
  <c r="N3311" i="23"/>
  <c r="M3311" i="23" s="1"/>
  <c r="L3311" i="23"/>
  <c r="K3311" i="23" s="1"/>
  <c r="BM3310" i="23"/>
  <c r="AI3310" i="23"/>
  <c r="AA3310" i="23" s="1"/>
  <c r="T3310" i="23"/>
  <c r="N3310" i="23"/>
  <c r="M3310" i="23" s="1"/>
  <c r="L3310" i="23" s="1"/>
  <c r="K3310" i="23" s="1"/>
  <c r="J3310" i="23" s="1"/>
  <c r="H3310" i="23" s="1"/>
  <c r="BM3309" i="23"/>
  <c r="AI3309" i="23"/>
  <c r="AA3309" i="23"/>
  <c r="T3309" i="23"/>
  <c r="N3309" i="23"/>
  <c r="M3309" i="23" s="1"/>
  <c r="L3309" i="23" s="1"/>
  <c r="K3309" i="23" s="1"/>
  <c r="BM3308" i="23"/>
  <c r="AI3308" i="23"/>
  <c r="AA3308" i="23" s="1"/>
  <c r="T3308" i="23"/>
  <c r="N3308" i="23"/>
  <c r="M3308" i="23"/>
  <c r="L3308" i="23" s="1"/>
  <c r="K3308" i="23" s="1"/>
  <c r="BM3307" i="23"/>
  <c r="AI3307" i="23"/>
  <c r="AA3307" i="23"/>
  <c r="T3307" i="23"/>
  <c r="N3307" i="23"/>
  <c r="M3307" i="23" s="1"/>
  <c r="L3307" i="23" s="1"/>
  <c r="BM3306" i="23"/>
  <c r="AI3306" i="23"/>
  <c r="AA3306" i="23" s="1"/>
  <c r="T3306" i="23"/>
  <c r="N3306" i="23"/>
  <c r="M3306" i="23"/>
  <c r="L3306" i="23" s="1"/>
  <c r="BM3305" i="23"/>
  <c r="AI3305" i="23"/>
  <c r="AA3305" i="23" s="1"/>
  <c r="T3305" i="23"/>
  <c r="N3305" i="23"/>
  <c r="M3305" i="23" s="1"/>
  <c r="L3305" i="23" s="1"/>
  <c r="K3305" i="23" s="1"/>
  <c r="BM3301" i="23"/>
  <c r="AI3301" i="23"/>
  <c r="AA3301" i="23" s="1"/>
  <c r="T3301" i="23"/>
  <c r="N3301" i="23"/>
  <c r="M3301" i="23" s="1"/>
  <c r="L3301" i="23" s="1"/>
  <c r="K3301" i="23" s="1"/>
  <c r="BM3300" i="23"/>
  <c r="AI3300" i="23"/>
  <c r="AA3300" i="23" s="1"/>
  <c r="T3300" i="23"/>
  <c r="N3300" i="23"/>
  <c r="M3300" i="23"/>
  <c r="L3300" i="23" s="1"/>
  <c r="BM3299" i="23"/>
  <c r="AI3299" i="23"/>
  <c r="AA3299" i="23" s="1"/>
  <c r="T3299" i="23"/>
  <c r="N3299" i="23"/>
  <c r="M3299" i="23" s="1"/>
  <c r="L3299" i="23" s="1"/>
  <c r="BM3298" i="23"/>
  <c r="AI3298" i="23"/>
  <c r="AA3298" i="23"/>
  <c r="T3298" i="23"/>
  <c r="N3298" i="23"/>
  <c r="M3298" i="23" s="1"/>
  <c r="L3298" i="23" s="1"/>
  <c r="K3298" i="23" s="1"/>
  <c r="J3298" i="23" s="1"/>
  <c r="H3298" i="23" s="1"/>
  <c r="BM3297" i="23"/>
  <c r="AI3297" i="23"/>
  <c r="AA3297" i="23" s="1"/>
  <c r="J3297" i="23" s="1"/>
  <c r="H3297" i="23" s="1"/>
  <c r="T3297" i="23"/>
  <c r="N3297" i="23"/>
  <c r="M3297" i="23" s="1"/>
  <c r="L3297" i="23" s="1"/>
  <c r="K3297" i="23" s="1"/>
  <c r="BM3296" i="23"/>
  <c r="AI3296" i="23"/>
  <c r="AA3296" i="23" s="1"/>
  <c r="T3296" i="23"/>
  <c r="N3296" i="23"/>
  <c r="M3296" i="23"/>
  <c r="L3296" i="23"/>
  <c r="K3296" i="23" s="1"/>
  <c r="BM3295" i="23"/>
  <c r="AI3295" i="23"/>
  <c r="AA3295" i="23" s="1"/>
  <c r="T3295" i="23"/>
  <c r="N3295" i="23"/>
  <c r="M3295" i="23" s="1"/>
  <c r="L3295" i="23" s="1"/>
  <c r="K3295" i="23" s="1"/>
  <c r="J3295" i="23" s="1"/>
  <c r="H3295" i="23" s="1"/>
  <c r="BM3292" i="23"/>
  <c r="AI3292" i="23"/>
  <c r="AA3292" i="23"/>
  <c r="T3292" i="23"/>
  <c r="N3292" i="23"/>
  <c r="M3292" i="23"/>
  <c r="L3292" i="23" s="1"/>
  <c r="K3292" i="23" s="1"/>
  <c r="BM3291" i="23"/>
  <c r="AI3291" i="23"/>
  <c r="AA3291" i="23"/>
  <c r="T3291" i="23"/>
  <c r="N3291" i="23"/>
  <c r="M3291" i="23" s="1"/>
  <c r="L3291" i="23" s="1"/>
  <c r="K3291" i="23" s="1"/>
  <c r="J3291" i="23" s="1"/>
  <c r="H3291" i="23" s="1"/>
  <c r="BM3290" i="23"/>
  <c r="AI3290" i="23"/>
  <c r="AA3290" i="23"/>
  <c r="T3290" i="23"/>
  <c r="N3290" i="23"/>
  <c r="M3290" i="23"/>
  <c r="L3290" i="23"/>
  <c r="K3290" i="23" s="1"/>
  <c r="J3290" i="23" s="1"/>
  <c r="H3290" i="23" s="1"/>
  <c r="BM3289" i="23"/>
  <c r="AI3289" i="23"/>
  <c r="AA3289" i="23" s="1"/>
  <c r="T3289" i="23"/>
  <c r="N3289" i="23"/>
  <c r="M3289" i="23" s="1"/>
  <c r="L3289" i="23" s="1"/>
  <c r="K3289" i="23" s="1"/>
  <c r="J3289" i="23" s="1"/>
  <c r="H3289" i="23" s="1"/>
  <c r="BM3288" i="23"/>
  <c r="AI3288" i="23"/>
  <c r="AA3288" i="23"/>
  <c r="T3288" i="23"/>
  <c r="N3288" i="23"/>
  <c r="M3288" i="23" s="1"/>
  <c r="L3288" i="23" s="1"/>
  <c r="BM3287" i="23"/>
  <c r="AI3287" i="23"/>
  <c r="AA3287" i="23"/>
  <c r="T3287" i="23"/>
  <c r="N3287" i="23"/>
  <c r="M3287" i="23" s="1"/>
  <c r="L3287" i="23" s="1"/>
  <c r="K3287" i="23" s="1"/>
  <c r="BM3286" i="23"/>
  <c r="AI3286" i="23"/>
  <c r="AA3286" i="23" s="1"/>
  <c r="T3286" i="23"/>
  <c r="K3286" i="23" s="1"/>
  <c r="N3286" i="23"/>
  <c r="M3286" i="23"/>
  <c r="L3286" i="23" s="1"/>
  <c r="BM3282" i="23"/>
  <c r="AI3282" i="23"/>
  <c r="AA3282" i="23" s="1"/>
  <c r="T3282" i="23"/>
  <c r="N3282" i="23"/>
  <c r="M3282" i="23"/>
  <c r="L3282" i="23" s="1"/>
  <c r="K3282" i="23" s="1"/>
  <c r="J3282" i="23" s="1"/>
  <c r="H3282" i="23" s="1"/>
  <c r="BM3281" i="23"/>
  <c r="AI3281" i="23"/>
  <c r="AA3281" i="23" s="1"/>
  <c r="T3281" i="23"/>
  <c r="N3281" i="23"/>
  <c r="M3281" i="23"/>
  <c r="L3281" i="23" s="1"/>
  <c r="K3281" i="23" s="1"/>
  <c r="BM3280" i="23"/>
  <c r="AI3280" i="23"/>
  <c r="AA3280" i="23" s="1"/>
  <c r="T3280" i="23"/>
  <c r="N3280" i="23"/>
  <c r="M3280" i="23"/>
  <c r="L3280" i="23" s="1"/>
  <c r="K3280" i="23" s="1"/>
  <c r="J3280" i="23" s="1"/>
  <c r="H3280" i="23" s="1"/>
  <c r="BM3279" i="23"/>
  <c r="AI3279" i="23"/>
  <c r="AA3279" i="23" s="1"/>
  <c r="T3279" i="23"/>
  <c r="N3279" i="23"/>
  <c r="M3279" i="23" s="1"/>
  <c r="L3279" i="23" s="1"/>
  <c r="K3279" i="23" s="1"/>
  <c r="BM3278" i="23"/>
  <c r="AI3278" i="23"/>
  <c r="AA3278" i="23" s="1"/>
  <c r="T3278" i="23"/>
  <c r="N3278" i="23"/>
  <c r="M3278" i="23" s="1"/>
  <c r="L3278" i="23" s="1"/>
  <c r="BM3277" i="23"/>
  <c r="AK3277" i="23"/>
  <c r="T3277" i="23"/>
  <c r="N3277" i="23"/>
  <c r="M3277" i="23" s="1"/>
  <c r="L3277" i="23" s="1"/>
  <c r="BM3276" i="23"/>
  <c r="AI3276" i="23"/>
  <c r="AA3276" i="23" s="1"/>
  <c r="T3276" i="23"/>
  <c r="N3276" i="23"/>
  <c r="M3276" i="23" s="1"/>
  <c r="L3276" i="23" s="1"/>
  <c r="K3276" i="23" s="1"/>
  <c r="BM3275" i="23"/>
  <c r="AI3275" i="23"/>
  <c r="AA3275" i="23" s="1"/>
  <c r="T3275" i="23"/>
  <c r="N3275" i="23"/>
  <c r="M3275" i="23"/>
  <c r="L3275" i="23" s="1"/>
  <c r="K3275" i="23" s="1"/>
  <c r="J3275" i="23" s="1"/>
  <c r="H3275" i="23" s="1"/>
  <c r="BM3274" i="23"/>
  <c r="AI3274" i="23"/>
  <c r="AA3274" i="23"/>
  <c r="T3274" i="23"/>
  <c r="K3274" i="23" s="1"/>
  <c r="J3274" i="23" s="1"/>
  <c r="H3274" i="23" s="1"/>
  <c r="N3274" i="23"/>
  <c r="M3274" i="23" s="1"/>
  <c r="L3274" i="23"/>
  <c r="BM3273" i="23"/>
  <c r="AI3273" i="23"/>
  <c r="AA3273" i="23" s="1"/>
  <c r="T3273" i="23"/>
  <c r="N3273" i="23"/>
  <c r="M3273" i="23"/>
  <c r="L3273" i="23" s="1"/>
  <c r="K3273" i="23" s="1"/>
  <c r="BM3272" i="23"/>
  <c r="AI3272" i="23"/>
  <c r="AA3272" i="23" s="1"/>
  <c r="T3272" i="23"/>
  <c r="K3272" i="23" s="1"/>
  <c r="N3272" i="23"/>
  <c r="M3272" i="23" s="1"/>
  <c r="L3272" i="23" s="1"/>
  <c r="BM3271" i="23"/>
  <c r="AI3271" i="23"/>
  <c r="AA3271" i="23" s="1"/>
  <c r="T3271" i="23"/>
  <c r="N3271" i="23"/>
  <c r="M3271" i="23"/>
  <c r="L3271" i="23"/>
  <c r="K3271" i="23" s="1"/>
  <c r="BM3270" i="23"/>
  <c r="AI3270" i="23"/>
  <c r="AA3270" i="23"/>
  <c r="T3270" i="23"/>
  <c r="N3270" i="23"/>
  <c r="M3270" i="23" s="1"/>
  <c r="L3270" i="23"/>
  <c r="BM3267" i="23"/>
  <c r="AI3267" i="23"/>
  <c r="AA3267" i="23" s="1"/>
  <c r="T3267" i="23"/>
  <c r="N3267" i="23"/>
  <c r="M3267" i="23"/>
  <c r="L3267" i="23" s="1"/>
  <c r="BM3263" i="23"/>
  <c r="AI3263" i="23"/>
  <c r="AA3263" i="23" s="1"/>
  <c r="T3263" i="23"/>
  <c r="N3263" i="23"/>
  <c r="M3263" i="23" s="1"/>
  <c r="L3263" i="23" s="1"/>
  <c r="K3263" i="23"/>
  <c r="BM3262" i="23"/>
  <c r="AI3262" i="23"/>
  <c r="AA3262" i="23" s="1"/>
  <c r="T3262" i="23"/>
  <c r="N3262" i="23"/>
  <c r="M3262" i="23" s="1"/>
  <c r="L3262" i="23" s="1"/>
  <c r="K3262" i="23" s="1"/>
  <c r="J3262" i="23" s="1"/>
  <c r="H3262" i="23" s="1"/>
  <c r="BM3261" i="23"/>
  <c r="AI3261" i="23"/>
  <c r="AA3261" i="23"/>
  <c r="T3261" i="23"/>
  <c r="N3261" i="23"/>
  <c r="M3261" i="23" s="1"/>
  <c r="L3261" i="23" s="1"/>
  <c r="BM3260" i="23"/>
  <c r="AI3260" i="23"/>
  <c r="AA3260" i="23" s="1"/>
  <c r="T3260" i="23"/>
  <c r="N3260" i="23"/>
  <c r="M3260" i="23" s="1"/>
  <c r="L3260" i="23" s="1"/>
  <c r="K3260" i="23" s="1"/>
  <c r="BM3259" i="23"/>
  <c r="AI3259" i="23"/>
  <c r="AA3259" i="23" s="1"/>
  <c r="T3259" i="23"/>
  <c r="N3259" i="23"/>
  <c r="M3259" i="23" s="1"/>
  <c r="L3259" i="23" s="1"/>
  <c r="K3259" i="23" s="1"/>
  <c r="BM3258" i="23"/>
  <c r="AI3258" i="23"/>
  <c r="AA3258" i="23"/>
  <c r="T3258" i="23"/>
  <c r="N3258" i="23"/>
  <c r="M3258" i="23" s="1"/>
  <c r="L3258" i="23" s="1"/>
  <c r="K3258" i="23" s="1"/>
  <c r="BM3257" i="23"/>
  <c r="AI3257" i="23"/>
  <c r="AA3257" i="23"/>
  <c r="T3257" i="23"/>
  <c r="N3257" i="23"/>
  <c r="M3257" i="23" s="1"/>
  <c r="L3257" i="23"/>
  <c r="K3257" i="23" s="1"/>
  <c r="J3257" i="23" s="1"/>
  <c r="H3257" i="23" s="1"/>
  <c r="BM3256" i="23"/>
  <c r="AI3256" i="23"/>
  <c r="AA3256" i="23" s="1"/>
  <c r="T3256" i="23"/>
  <c r="N3256" i="23"/>
  <c r="M3256" i="23"/>
  <c r="L3256" i="23" s="1"/>
  <c r="BM3255" i="23"/>
  <c r="AI3255" i="23"/>
  <c r="AA3255" i="23" s="1"/>
  <c r="T3255" i="23"/>
  <c r="N3255" i="23"/>
  <c r="M3255" i="23" s="1"/>
  <c r="L3255" i="23" s="1"/>
  <c r="K3255" i="23" s="1"/>
  <c r="BM3254" i="23"/>
  <c r="AI3254" i="23"/>
  <c r="AA3254" i="23" s="1"/>
  <c r="T3254" i="23"/>
  <c r="N3254" i="23"/>
  <c r="M3254" i="23"/>
  <c r="L3254" i="23" s="1"/>
  <c r="K3254" i="23"/>
  <c r="J3254" i="23" s="1"/>
  <c r="H3254" i="23" s="1"/>
  <c r="BM3253" i="23"/>
  <c r="AI3253" i="23"/>
  <c r="AA3253" i="23"/>
  <c r="T3253" i="23"/>
  <c r="N3253" i="23"/>
  <c r="M3253" i="23" s="1"/>
  <c r="L3253" i="23" s="1"/>
  <c r="BM3252" i="23"/>
  <c r="AI3252" i="23"/>
  <c r="AA3252" i="23"/>
  <c r="T3252" i="23"/>
  <c r="N3252" i="23"/>
  <c r="M3252" i="23" s="1"/>
  <c r="L3252" i="23" s="1"/>
  <c r="K3252" i="23" s="1"/>
  <c r="BM3251" i="23"/>
  <c r="AI3251" i="23"/>
  <c r="AA3251" i="23" s="1"/>
  <c r="T3251" i="23"/>
  <c r="N3251" i="23"/>
  <c r="M3251" i="23" s="1"/>
  <c r="L3251" i="23" s="1"/>
  <c r="K3251" i="23" s="1"/>
  <c r="BM3250" i="23"/>
  <c r="AI3250" i="23"/>
  <c r="AA3250" i="23"/>
  <c r="T3250" i="23"/>
  <c r="N3250" i="23"/>
  <c r="M3250" i="23" s="1"/>
  <c r="L3250" i="23" s="1"/>
  <c r="K3250" i="23" s="1"/>
  <c r="J3250" i="23" s="1"/>
  <c r="H3250" i="23" s="1"/>
  <c r="BM3249" i="23"/>
  <c r="AI3249" i="23"/>
  <c r="AA3249" i="23"/>
  <c r="T3249" i="23"/>
  <c r="N3249" i="23"/>
  <c r="M3249" i="23" s="1"/>
  <c r="L3249" i="23" s="1"/>
  <c r="K3249" i="23" s="1"/>
  <c r="J3249" i="23" s="1"/>
  <c r="H3249" i="23" s="1"/>
  <c r="BM3248" i="23"/>
  <c r="AI3248" i="23"/>
  <c r="AA3248" i="23" s="1"/>
  <c r="T3248" i="23"/>
  <c r="N3248" i="23"/>
  <c r="M3248" i="23"/>
  <c r="L3248" i="23" s="1"/>
  <c r="BM3247" i="23"/>
  <c r="AI3247" i="23"/>
  <c r="AA3247" i="23" s="1"/>
  <c r="T3247" i="23"/>
  <c r="N3247" i="23"/>
  <c r="M3247" i="23" s="1"/>
  <c r="L3247" i="23" s="1"/>
  <c r="K3247" i="23"/>
  <c r="J3247" i="23"/>
  <c r="H3247" i="23" s="1"/>
  <c r="BM3243" i="23"/>
  <c r="AI3243" i="23"/>
  <c r="AA3243" i="23" s="1"/>
  <c r="T3243" i="23"/>
  <c r="N3243" i="23"/>
  <c r="M3243" i="23" s="1"/>
  <c r="L3243" i="23" s="1"/>
  <c r="K3243" i="23" s="1"/>
  <c r="J3243" i="23" s="1"/>
  <c r="H3243" i="23" s="1"/>
  <c r="BM3242" i="23"/>
  <c r="AI3242" i="23"/>
  <c r="AA3242" i="23"/>
  <c r="T3242" i="23"/>
  <c r="N3242" i="23"/>
  <c r="M3242" i="23"/>
  <c r="L3242" i="23" s="1"/>
  <c r="K3242" i="23" s="1"/>
  <c r="BM3241" i="23"/>
  <c r="AI3241" i="23"/>
  <c r="AA3241" i="23"/>
  <c r="T3241" i="23"/>
  <c r="N3241" i="23"/>
  <c r="M3241" i="23" s="1"/>
  <c r="L3241" i="23" s="1"/>
  <c r="K3241" i="23" s="1"/>
  <c r="J3241" i="23" s="1"/>
  <c r="H3241" i="23" s="1"/>
  <c r="BM3240" i="23"/>
  <c r="AI3240" i="23"/>
  <c r="AA3240" i="23"/>
  <c r="J3240" i="23" s="1"/>
  <c r="H3240" i="23" s="1"/>
  <c r="T3240" i="23"/>
  <c r="N3240" i="23"/>
  <c r="M3240" i="23" s="1"/>
  <c r="L3240" i="23" s="1"/>
  <c r="K3240" i="23" s="1"/>
  <c r="BM3239" i="23"/>
  <c r="AI3239" i="23"/>
  <c r="AA3239" i="23"/>
  <c r="T3239" i="23"/>
  <c r="N3239" i="23"/>
  <c r="M3239" i="23" s="1"/>
  <c r="L3239" i="23"/>
  <c r="K3239" i="23" s="1"/>
  <c r="J3239" i="23" s="1"/>
  <c r="H3239" i="23" s="1"/>
  <c r="BM3238" i="23"/>
  <c r="AI3238" i="23"/>
  <c r="AA3238" i="23" s="1"/>
  <c r="T3238" i="23"/>
  <c r="N3238" i="23"/>
  <c r="M3238" i="23" s="1"/>
  <c r="L3238" i="23" s="1"/>
  <c r="K3238" i="23" s="1"/>
  <c r="J3238" i="23" s="1"/>
  <c r="H3238" i="23" s="1"/>
  <c r="BM3236" i="23"/>
  <c r="AI3236" i="23"/>
  <c r="AA3236" i="23" s="1"/>
  <c r="T3236" i="23"/>
  <c r="N3236" i="23"/>
  <c r="M3236" i="23" s="1"/>
  <c r="L3236" i="23" s="1"/>
  <c r="K3236" i="23" s="1"/>
  <c r="J3236" i="23" s="1"/>
  <c r="H3236" i="23" s="1"/>
  <c r="BM3235" i="23"/>
  <c r="AI3235" i="23"/>
  <c r="AA3235" i="23" s="1"/>
  <c r="T3235" i="23"/>
  <c r="N3235" i="23"/>
  <c r="M3235" i="23" s="1"/>
  <c r="L3235" i="23" s="1"/>
  <c r="BM3234" i="23"/>
  <c r="AI3234" i="23"/>
  <c r="AA3234" i="23" s="1"/>
  <c r="T3234" i="23"/>
  <c r="N3234" i="23"/>
  <c r="M3234" i="23" s="1"/>
  <c r="L3234" i="23" s="1"/>
  <c r="K3234" i="23" s="1"/>
  <c r="J3234" i="23" s="1"/>
  <c r="H3234" i="23" s="1"/>
  <c r="BM3233" i="23"/>
  <c r="AI3233" i="23"/>
  <c r="AA3233" i="23"/>
  <c r="T3233" i="23"/>
  <c r="N3233" i="23"/>
  <c r="M3233" i="23"/>
  <c r="L3233" i="23"/>
  <c r="K3233" i="23" s="1"/>
  <c r="J3233" i="23" s="1"/>
  <c r="H3233" i="23" s="1"/>
  <c r="BM3232" i="23"/>
  <c r="AI3232" i="23"/>
  <c r="AA3232" i="23" s="1"/>
  <c r="T3232" i="23"/>
  <c r="N3232" i="23"/>
  <c r="M3232" i="23" s="1"/>
  <c r="L3232" i="23" s="1"/>
  <c r="K3232" i="23" s="1"/>
  <c r="J3232" i="23" s="1"/>
  <c r="H3232" i="23" s="1"/>
  <c r="BM3229" i="23"/>
  <c r="AI3229" i="23"/>
  <c r="AA3229" i="23" s="1"/>
  <c r="T3229" i="23"/>
  <c r="K3229" i="23" s="1"/>
  <c r="N3229" i="23"/>
  <c r="M3229" i="23" s="1"/>
  <c r="L3229" i="23" s="1"/>
  <c r="BM3228" i="23"/>
  <c r="AI3228" i="23"/>
  <c r="AA3228" i="23" s="1"/>
  <c r="T3228" i="23"/>
  <c r="N3228" i="23"/>
  <c r="M3228" i="23"/>
  <c r="L3228" i="23" s="1"/>
  <c r="K3228" i="23" s="1"/>
  <c r="BM3227" i="23"/>
  <c r="AI3227" i="23"/>
  <c r="AA3227" i="23"/>
  <c r="T3227" i="23"/>
  <c r="N3227" i="23"/>
  <c r="M3227" i="23" s="1"/>
  <c r="L3227" i="23" s="1"/>
  <c r="K3227" i="23" s="1"/>
  <c r="J3227" i="23" s="1"/>
  <c r="H3227" i="23" s="1"/>
  <c r="BM3223" i="23"/>
  <c r="AI3223" i="23"/>
  <c r="AA3223" i="23"/>
  <c r="T3223" i="23"/>
  <c r="N3223" i="23"/>
  <c r="M3223" i="23" s="1"/>
  <c r="L3223" i="23" s="1"/>
  <c r="BM3222" i="23"/>
  <c r="AI3222" i="23"/>
  <c r="AA3222" i="23"/>
  <c r="T3222" i="23"/>
  <c r="N3222" i="23"/>
  <c r="M3222" i="23" s="1"/>
  <c r="L3222" i="23" s="1"/>
  <c r="K3222" i="23" s="1"/>
  <c r="BM3221" i="23"/>
  <c r="AI3221" i="23"/>
  <c r="AA3221" i="23" s="1"/>
  <c r="T3221" i="23"/>
  <c r="N3221" i="23"/>
  <c r="M3221" i="23"/>
  <c r="L3221" i="23" s="1"/>
  <c r="K3221" i="23" s="1"/>
  <c r="BM3220" i="23"/>
  <c r="AI3220" i="23"/>
  <c r="AA3220" i="23"/>
  <c r="T3220" i="23"/>
  <c r="N3220" i="23"/>
  <c r="M3220" i="23" s="1"/>
  <c r="L3220" i="23" s="1"/>
  <c r="BM3219" i="23"/>
  <c r="AI3219" i="23"/>
  <c r="AA3219" i="23"/>
  <c r="T3219" i="23"/>
  <c r="N3219" i="23"/>
  <c r="M3219" i="23" s="1"/>
  <c r="L3219" i="23" s="1"/>
  <c r="BM3218" i="23"/>
  <c r="AI3218" i="23"/>
  <c r="AA3218" i="23" s="1"/>
  <c r="T3218" i="23"/>
  <c r="N3218" i="23"/>
  <c r="M3218" i="23" s="1"/>
  <c r="L3218" i="23"/>
  <c r="K3218" i="23"/>
  <c r="BM3217" i="23"/>
  <c r="AI3217" i="23"/>
  <c r="AA3217" i="23" s="1"/>
  <c r="T3217" i="23"/>
  <c r="N3217" i="23"/>
  <c r="M3217" i="23" s="1"/>
  <c r="L3217" i="23" s="1"/>
  <c r="K3217" i="23" s="1"/>
  <c r="BM3216" i="23"/>
  <c r="AI3216" i="23"/>
  <c r="AA3216" i="23"/>
  <c r="T3216" i="23"/>
  <c r="N3216" i="23"/>
  <c r="M3216" i="23" s="1"/>
  <c r="L3216" i="23" s="1"/>
  <c r="BM3215" i="23"/>
  <c r="AI3215" i="23"/>
  <c r="AA3215" i="23" s="1"/>
  <c r="T3215" i="23"/>
  <c r="N3215" i="23"/>
  <c r="M3215" i="23"/>
  <c r="L3215" i="23" s="1"/>
  <c r="K3215" i="23" s="1"/>
  <c r="J3215" i="23" s="1"/>
  <c r="H3215" i="23" s="1"/>
  <c r="BM3214" i="23"/>
  <c r="AI3214" i="23"/>
  <c r="AA3214" i="23"/>
  <c r="T3214" i="23"/>
  <c r="N3214" i="23"/>
  <c r="M3214" i="23" s="1"/>
  <c r="L3214" i="23" s="1"/>
  <c r="BM3213" i="23"/>
  <c r="AI3213" i="23"/>
  <c r="AA3213" i="23" s="1"/>
  <c r="T3213" i="23"/>
  <c r="N3213" i="23"/>
  <c r="M3213" i="23" s="1"/>
  <c r="L3213" i="23" s="1"/>
  <c r="BM3212" i="23"/>
  <c r="AI3212" i="23"/>
  <c r="AA3212" i="23" s="1"/>
  <c r="T3212" i="23"/>
  <c r="N3212" i="23"/>
  <c r="M3212" i="23"/>
  <c r="L3212" i="23" s="1"/>
  <c r="BM3211" i="23"/>
  <c r="AI3211" i="23"/>
  <c r="AA3211" i="23" s="1"/>
  <c r="T3211" i="23"/>
  <c r="N3211" i="23"/>
  <c r="M3211" i="23" s="1"/>
  <c r="L3211" i="23" s="1"/>
  <c r="K3211" i="23" s="1"/>
  <c r="BM3207" i="23"/>
  <c r="AI3207" i="23"/>
  <c r="AA3207" i="23" s="1"/>
  <c r="T3207" i="23"/>
  <c r="N3207" i="23"/>
  <c r="M3207" i="23"/>
  <c r="L3207" i="23" s="1"/>
  <c r="K3207" i="23" s="1"/>
  <c r="BM3203" i="23"/>
  <c r="AI3203" i="23"/>
  <c r="AA3203" i="23" s="1"/>
  <c r="T3203" i="23"/>
  <c r="K3203" i="23" s="1"/>
  <c r="P3203" i="23"/>
  <c r="N3203" i="23" s="1"/>
  <c r="M3203" i="23" s="1"/>
  <c r="L3203" i="23" s="1"/>
  <c r="BM3202" i="23"/>
  <c r="AI3202" i="23"/>
  <c r="AA3202" i="23" s="1"/>
  <c r="T3202" i="23"/>
  <c r="N3202" i="23"/>
  <c r="M3202" i="23"/>
  <c r="L3202" i="23" s="1"/>
  <c r="K3202" i="23" s="1"/>
  <c r="J3202" i="23" s="1"/>
  <c r="H3202" i="23" s="1"/>
  <c r="BM3201" i="23"/>
  <c r="AI3201" i="23"/>
  <c r="AA3201" i="23" s="1"/>
  <c r="T3201" i="23"/>
  <c r="N3201" i="23"/>
  <c r="BP3199" i="23"/>
  <c r="BO3199" i="23"/>
  <c r="BN3199" i="23"/>
  <c r="BL3199" i="23"/>
  <c r="BK3199" i="23"/>
  <c r="BJ3199" i="23"/>
  <c r="BI3199" i="23"/>
  <c r="BH3199" i="23"/>
  <c r="BH2964" i="23" s="1"/>
  <c r="BG3199" i="23"/>
  <c r="BE3199" i="23"/>
  <c r="BD3199" i="23"/>
  <c r="BC3199" i="23"/>
  <c r="BB3199" i="23"/>
  <c r="BA3199" i="23"/>
  <c r="AZ3199" i="23"/>
  <c r="AY3199" i="23"/>
  <c r="AY2964" i="23" s="1"/>
  <c r="AX3199" i="23"/>
  <c r="AW3199" i="23"/>
  <c r="AV3199" i="23"/>
  <c r="AU3199" i="23"/>
  <c r="AT3199" i="23"/>
  <c r="AS3199" i="23"/>
  <c r="AS2964" i="23" s="1"/>
  <c r="AR3199" i="23"/>
  <c r="AQ3199" i="23"/>
  <c r="AQ2964" i="23" s="1"/>
  <c r="AP3199" i="23"/>
  <c r="AO3199" i="23"/>
  <c r="AN3199" i="23"/>
  <c r="AM3199" i="23"/>
  <c r="AL3199" i="23"/>
  <c r="AJ3199" i="23"/>
  <c r="AH3199" i="23"/>
  <c r="AG3199" i="23"/>
  <c r="AF3199" i="23"/>
  <c r="AE3199" i="23"/>
  <c r="AC3199" i="23"/>
  <c r="AC2964" i="23" s="1"/>
  <c r="AB3199" i="23"/>
  <c r="Z3199" i="23"/>
  <c r="Y3199" i="23"/>
  <c r="Y2964" i="23" s="1"/>
  <c r="X3199" i="23"/>
  <c r="W3199" i="23"/>
  <c r="V3199" i="23"/>
  <c r="U3199" i="23"/>
  <c r="S3199" i="23"/>
  <c r="R3199" i="23"/>
  <c r="Q3199" i="23"/>
  <c r="P3199" i="23"/>
  <c r="O3199" i="23"/>
  <c r="O2964" i="23" s="1"/>
  <c r="I3199" i="23"/>
  <c r="BP2965" i="23"/>
  <c r="BO2965" i="23"/>
  <c r="BN2965" i="23"/>
  <c r="BM2965" i="23"/>
  <c r="BL2965" i="23"/>
  <c r="BK2965" i="23"/>
  <c r="BJ2965" i="23"/>
  <c r="BI2965" i="23"/>
  <c r="BH2965" i="23"/>
  <c r="BG2965" i="23"/>
  <c r="BG2964" i="23" s="1"/>
  <c r="BF2965" i="23"/>
  <c r="BE2965" i="23"/>
  <c r="BD2965" i="23"/>
  <c r="BD2964" i="23" s="1"/>
  <c r="BC2965" i="23"/>
  <c r="BB2965" i="23"/>
  <c r="BA2965" i="23"/>
  <c r="AZ2965" i="23"/>
  <c r="AY2965" i="23"/>
  <c r="AX2965" i="23"/>
  <c r="AW2965" i="23"/>
  <c r="AV2965" i="23"/>
  <c r="AV2964" i="23" s="1"/>
  <c r="AU2965" i="23"/>
  <c r="AT2965" i="23"/>
  <c r="AS2965" i="23"/>
  <c r="AR2965" i="23"/>
  <c r="AQ2965" i="23"/>
  <c r="AP2965" i="23"/>
  <c r="AO2965" i="23"/>
  <c r="AN2965" i="23"/>
  <c r="AN2964" i="23" s="1"/>
  <c r="AM2965" i="23"/>
  <c r="AL2965" i="23"/>
  <c r="AK2965" i="23"/>
  <c r="AJ2965" i="23"/>
  <c r="AJ2964" i="23" s="1"/>
  <c r="AI2965" i="23"/>
  <c r="AH2965" i="23"/>
  <c r="AG2965" i="23"/>
  <c r="AF2965" i="23"/>
  <c r="AF2964" i="23" s="1"/>
  <c r="AE2965" i="23"/>
  <c r="AD2965" i="23"/>
  <c r="AC2965" i="23"/>
  <c r="AB2965" i="23"/>
  <c r="AA2965" i="23"/>
  <c r="Z2965" i="23"/>
  <c r="Y2965" i="23"/>
  <c r="X2965" i="23"/>
  <c r="W2965" i="23"/>
  <c r="W2964" i="23" s="1"/>
  <c r="V2965" i="23"/>
  <c r="U2965" i="23"/>
  <c r="T2965" i="23"/>
  <c r="S2965" i="23"/>
  <c r="R2965" i="23"/>
  <c r="Q2965" i="23"/>
  <c r="P2965" i="23"/>
  <c r="O2965" i="23"/>
  <c r="N2965" i="23"/>
  <c r="M2965" i="23"/>
  <c r="L2965" i="23"/>
  <c r="K2965" i="23"/>
  <c r="J2965" i="23"/>
  <c r="H2965" i="23"/>
  <c r="BP2964" i="23"/>
  <c r="BO2964" i="23"/>
  <c r="BE2964" i="23"/>
  <c r="AZ2964" i="23"/>
  <c r="AR2964" i="23"/>
  <c r="AG2964" i="23"/>
  <c r="AB2964" i="23"/>
  <c r="U2964" i="23"/>
  <c r="S2964" i="23"/>
  <c r="I2964" i="23"/>
  <c r="BM2963" i="23"/>
  <c r="AA2963" i="23"/>
  <c r="T2963" i="23"/>
  <c r="N2963" i="23"/>
  <c r="M2963" i="23"/>
  <c r="L2963" i="23" s="1"/>
  <c r="BM2962" i="23"/>
  <c r="AI2962" i="23"/>
  <c r="AA2962" i="23" s="1"/>
  <c r="T2962" i="23"/>
  <c r="N2962" i="23"/>
  <c r="M2962" i="23"/>
  <c r="L2962" i="23" s="1"/>
  <c r="K2962" i="23" s="1"/>
  <c r="BM2924" i="23"/>
  <c r="AI2924" i="23"/>
  <c r="AA2924" i="23" s="1"/>
  <c r="T2924" i="23"/>
  <c r="N2924" i="23"/>
  <c r="M2924" i="23"/>
  <c r="L2924" i="23" s="1"/>
  <c r="BM2923" i="23"/>
  <c r="AI2923" i="23"/>
  <c r="AA2923" i="23" s="1"/>
  <c r="T2923" i="23"/>
  <c r="N2923" i="23"/>
  <c r="M2923" i="23"/>
  <c r="L2923" i="23"/>
  <c r="K2923" i="23" s="1"/>
  <c r="J2923" i="23" s="1"/>
  <c r="H2923" i="23" s="1"/>
  <c r="BM2922" i="23"/>
  <c r="AI2922" i="23"/>
  <c r="AA2922" i="23" s="1"/>
  <c r="T2922" i="23"/>
  <c r="N2922" i="23"/>
  <c r="M2922" i="23" s="1"/>
  <c r="L2922" i="23" s="1"/>
  <c r="K2922" i="23" s="1"/>
  <c r="J2922" i="23" s="1"/>
  <c r="H2922" i="23" s="1"/>
  <c r="BM2921" i="23"/>
  <c r="AI2921" i="23"/>
  <c r="AA2921" i="23"/>
  <c r="T2921" i="23"/>
  <c r="N2921" i="23"/>
  <c r="M2921" i="23"/>
  <c r="L2921" i="23" s="1"/>
  <c r="K2921" i="23" s="1"/>
  <c r="BM2920" i="23"/>
  <c r="AI2920" i="23"/>
  <c r="AA2920" i="23" s="1"/>
  <c r="T2920" i="23"/>
  <c r="N2920" i="23"/>
  <c r="M2920" i="23" s="1"/>
  <c r="L2920" i="23" s="1"/>
  <c r="K2920" i="23" s="1"/>
  <c r="BM2919" i="23"/>
  <c r="AI2919" i="23"/>
  <c r="AA2919" i="23"/>
  <c r="T2919" i="23"/>
  <c r="N2919" i="23"/>
  <c r="M2919" i="23" s="1"/>
  <c r="L2919" i="23" s="1"/>
  <c r="K2919" i="23" s="1"/>
  <c r="J2919" i="23" s="1"/>
  <c r="H2919" i="23" s="1"/>
  <c r="BM2918" i="23"/>
  <c r="AI2918" i="23"/>
  <c r="AA2918" i="23" s="1"/>
  <c r="T2918" i="23"/>
  <c r="N2918" i="23"/>
  <c r="M2918" i="23" s="1"/>
  <c r="L2918" i="23" s="1"/>
  <c r="K2918" i="23" s="1"/>
  <c r="BM2917" i="23"/>
  <c r="AI2917" i="23"/>
  <c r="AA2917" i="23" s="1"/>
  <c r="T2917" i="23"/>
  <c r="N2917" i="23"/>
  <c r="M2917" i="23"/>
  <c r="L2917" i="23" s="1"/>
  <c r="K2917" i="23" s="1"/>
  <c r="BM2916" i="23"/>
  <c r="AI2916" i="23"/>
  <c r="AA2916" i="23" s="1"/>
  <c r="T2916" i="23"/>
  <c r="N2916" i="23"/>
  <c r="M2916" i="23" s="1"/>
  <c r="L2916" i="23" s="1"/>
  <c r="K2916" i="23" s="1"/>
  <c r="J2916" i="23" s="1"/>
  <c r="H2916" i="23" s="1"/>
  <c r="BM2915" i="23"/>
  <c r="AI2915" i="23"/>
  <c r="AA2915" i="23" s="1"/>
  <c r="T2915" i="23"/>
  <c r="N2915" i="23"/>
  <c r="M2915" i="23"/>
  <c r="L2915" i="23" s="1"/>
  <c r="BM2914" i="23"/>
  <c r="AI2914" i="23"/>
  <c r="AA2914" i="23" s="1"/>
  <c r="T2914" i="23"/>
  <c r="N2914" i="23"/>
  <c r="M2914" i="23" s="1"/>
  <c r="L2914" i="23" s="1"/>
  <c r="K2914" i="23" s="1"/>
  <c r="BM2913" i="23"/>
  <c r="AI2913" i="23"/>
  <c r="AA2913" i="23" s="1"/>
  <c r="T2913" i="23"/>
  <c r="N2913" i="23"/>
  <c r="M2913" i="23"/>
  <c r="L2913" i="23"/>
  <c r="K2913" i="23" s="1"/>
  <c r="J2913" i="23" s="1"/>
  <c r="H2913" i="23" s="1"/>
  <c r="BM2912" i="23"/>
  <c r="AI2912" i="23"/>
  <c r="AA2912" i="23" s="1"/>
  <c r="T2912" i="23"/>
  <c r="K2912" i="23" s="1"/>
  <c r="J2912" i="23" s="1"/>
  <c r="H2912" i="23" s="1"/>
  <c r="N2912" i="23"/>
  <c r="M2912" i="23" s="1"/>
  <c r="L2912" i="23" s="1"/>
  <c r="BM2911" i="23"/>
  <c r="AI2911" i="23"/>
  <c r="AA2911" i="23"/>
  <c r="T2911" i="23"/>
  <c r="N2911" i="23"/>
  <c r="M2911" i="23"/>
  <c r="L2911" i="23" s="1"/>
  <c r="K2911" i="23" s="1"/>
  <c r="BM2910" i="23"/>
  <c r="AI2910" i="23"/>
  <c r="AA2910" i="23" s="1"/>
  <c r="T2910" i="23"/>
  <c r="N2910" i="23"/>
  <c r="M2910" i="23"/>
  <c r="L2910" i="23" s="1"/>
  <c r="K2910" i="23" s="1"/>
  <c r="J2910" i="23" s="1"/>
  <c r="H2910" i="23" s="1"/>
  <c r="BM2909" i="23"/>
  <c r="AI2909" i="23"/>
  <c r="AA2909" i="23"/>
  <c r="T2909" i="23"/>
  <c r="N2909" i="23"/>
  <c r="M2909" i="23"/>
  <c r="L2909" i="23"/>
  <c r="BM2908" i="23"/>
  <c r="AI2908" i="23"/>
  <c r="AA2908" i="23" s="1"/>
  <c r="T2908" i="23"/>
  <c r="N2908" i="23"/>
  <c r="M2908" i="23"/>
  <c r="L2908" i="23" s="1"/>
  <c r="K2908" i="23" s="1"/>
  <c r="J2908" i="23" s="1"/>
  <c r="H2908" i="23" s="1"/>
  <c r="BM2907" i="23"/>
  <c r="AI2907" i="23"/>
  <c r="AA2907" i="23" s="1"/>
  <c r="T2907" i="23"/>
  <c r="N2907" i="23"/>
  <c r="M2907" i="23" s="1"/>
  <c r="L2907" i="23" s="1"/>
  <c r="K2907" i="23" s="1"/>
  <c r="J2907" i="23" s="1"/>
  <c r="H2907" i="23" s="1"/>
  <c r="BM2906" i="23"/>
  <c r="AI2906" i="23"/>
  <c r="AA2906" i="23" s="1"/>
  <c r="T2906" i="23"/>
  <c r="N2906" i="23"/>
  <c r="M2906" i="23"/>
  <c r="L2906" i="23" s="1"/>
  <c r="K2906" i="23" s="1"/>
  <c r="BM2905" i="23"/>
  <c r="AI2905" i="23"/>
  <c r="AA2905" i="23"/>
  <c r="T2905" i="23"/>
  <c r="N2905" i="23"/>
  <c r="M2905" i="23" s="1"/>
  <c r="L2905" i="23" s="1"/>
  <c r="K2905" i="23" s="1"/>
  <c r="J2905" i="23" s="1"/>
  <c r="H2905" i="23" s="1"/>
  <c r="BM2904" i="23"/>
  <c r="AI2904" i="23"/>
  <c r="AA2904" i="23" s="1"/>
  <c r="T2904" i="23"/>
  <c r="N2904" i="23"/>
  <c r="M2904" i="23" s="1"/>
  <c r="L2904" i="23" s="1"/>
  <c r="BM2903" i="23"/>
  <c r="AI2903" i="23"/>
  <c r="AA2903" i="23"/>
  <c r="T2903" i="23"/>
  <c r="N2903" i="23"/>
  <c r="M2903" i="23"/>
  <c r="L2903" i="23"/>
  <c r="K2903" i="23" s="1"/>
  <c r="J2903" i="23" s="1"/>
  <c r="H2903" i="23" s="1"/>
  <c r="BM2902" i="23"/>
  <c r="AI2902" i="23"/>
  <c r="AA2902" i="23" s="1"/>
  <c r="T2902" i="23"/>
  <c r="N2902" i="23"/>
  <c r="M2902" i="23" s="1"/>
  <c r="L2902" i="23" s="1"/>
  <c r="K2902" i="23" s="1"/>
  <c r="J2902" i="23" s="1"/>
  <c r="H2902" i="23" s="1"/>
  <c r="BM2901" i="23"/>
  <c r="AI2901" i="23"/>
  <c r="AA2901" i="23"/>
  <c r="T2901" i="23"/>
  <c r="N2901" i="23"/>
  <c r="M2901" i="23"/>
  <c r="L2901" i="23" s="1"/>
  <c r="BM2900" i="23"/>
  <c r="AI2900" i="23"/>
  <c r="AA2900" i="23" s="1"/>
  <c r="T2900" i="23"/>
  <c r="N2900" i="23"/>
  <c r="M2900" i="23"/>
  <c r="L2900" i="23" s="1"/>
  <c r="K2900" i="23" s="1"/>
  <c r="BM2899" i="23"/>
  <c r="AI2899" i="23"/>
  <c r="AA2899" i="23" s="1"/>
  <c r="T2899" i="23"/>
  <c r="N2899" i="23"/>
  <c r="M2899" i="23"/>
  <c r="L2899" i="23" s="1"/>
  <c r="K2899" i="23" s="1"/>
  <c r="J2899" i="23" s="1"/>
  <c r="H2899" i="23" s="1"/>
  <c r="BM2898" i="23"/>
  <c r="AI2898" i="23"/>
  <c r="AA2898" i="23" s="1"/>
  <c r="T2898" i="23"/>
  <c r="N2898" i="23"/>
  <c r="M2898" i="23" s="1"/>
  <c r="L2898" i="23" s="1"/>
  <c r="K2898" i="23" s="1"/>
  <c r="J2898" i="23" s="1"/>
  <c r="H2898" i="23" s="1"/>
  <c r="BM2897" i="23"/>
  <c r="AI2897" i="23"/>
  <c r="AA2897" i="23" s="1"/>
  <c r="T2897" i="23"/>
  <c r="N2897" i="23"/>
  <c r="M2897" i="23" s="1"/>
  <c r="L2897" i="23" s="1"/>
  <c r="K2897" i="23" s="1"/>
  <c r="J2897" i="23" s="1"/>
  <c r="H2897" i="23" s="1"/>
  <c r="BM2896" i="23"/>
  <c r="AI2896" i="23"/>
  <c r="AA2896" i="23" s="1"/>
  <c r="T2896" i="23"/>
  <c r="N2896" i="23"/>
  <c r="M2896" i="23" s="1"/>
  <c r="L2896" i="23" s="1"/>
  <c r="BM2895" i="23"/>
  <c r="AI2895" i="23"/>
  <c r="AA2895" i="23"/>
  <c r="T2895" i="23"/>
  <c r="K2895" i="23" s="1"/>
  <c r="J2895" i="23" s="1"/>
  <c r="H2895" i="23" s="1"/>
  <c r="N2895" i="23"/>
  <c r="M2895" i="23"/>
  <c r="L2895" i="23" s="1"/>
  <c r="BM2894" i="23"/>
  <c r="AI2894" i="23"/>
  <c r="AA2894" i="23" s="1"/>
  <c r="T2894" i="23"/>
  <c r="N2894" i="23"/>
  <c r="M2894" i="23"/>
  <c r="L2894" i="23" s="1"/>
  <c r="K2894" i="23" s="1"/>
  <c r="J2894" i="23" s="1"/>
  <c r="H2894" i="23" s="1"/>
  <c r="BM2893" i="23"/>
  <c r="AI2893" i="23"/>
  <c r="AA2893" i="23"/>
  <c r="T2893" i="23"/>
  <c r="N2893" i="23"/>
  <c r="M2893" i="23"/>
  <c r="L2893" i="23"/>
  <c r="K2893" i="23" s="1"/>
  <c r="J2893" i="23" s="1"/>
  <c r="H2893" i="23" s="1"/>
  <c r="BM2892" i="23"/>
  <c r="AI2892" i="23"/>
  <c r="AA2892" i="23" s="1"/>
  <c r="T2892" i="23"/>
  <c r="N2892" i="23"/>
  <c r="M2892" i="23" s="1"/>
  <c r="L2892" i="23" s="1"/>
  <c r="K2892" i="23" s="1"/>
  <c r="J2892" i="23" s="1"/>
  <c r="H2892" i="23" s="1"/>
  <c r="BM2891" i="23"/>
  <c r="AI2891" i="23"/>
  <c r="AA2891" i="23" s="1"/>
  <c r="T2891" i="23"/>
  <c r="N2891" i="23"/>
  <c r="M2891" i="23"/>
  <c r="L2891" i="23"/>
  <c r="BM2890" i="23"/>
  <c r="AI2890" i="23"/>
  <c r="AA2890" i="23" s="1"/>
  <c r="T2890" i="23"/>
  <c r="N2890" i="23"/>
  <c r="M2890" i="23"/>
  <c r="L2890" i="23" s="1"/>
  <c r="K2890" i="23" s="1"/>
  <c r="J2890" i="23" s="1"/>
  <c r="H2890" i="23" s="1"/>
  <c r="BM2889" i="23"/>
  <c r="AI2889" i="23"/>
  <c r="AA2889" i="23"/>
  <c r="T2889" i="23"/>
  <c r="N2889" i="23"/>
  <c r="M2889" i="23"/>
  <c r="L2889" i="23" s="1"/>
  <c r="BM2888" i="23"/>
  <c r="AI2888" i="23"/>
  <c r="AA2888" i="23" s="1"/>
  <c r="T2888" i="23"/>
  <c r="N2888" i="23"/>
  <c r="M2888" i="23" s="1"/>
  <c r="L2888" i="23" s="1"/>
  <c r="K2888" i="23" s="1"/>
  <c r="BM2887" i="23"/>
  <c r="AI2887" i="23"/>
  <c r="AA2887" i="23" s="1"/>
  <c r="T2887" i="23"/>
  <c r="N2887" i="23"/>
  <c r="M2887" i="23" s="1"/>
  <c r="L2887" i="23" s="1"/>
  <c r="K2887" i="23" s="1"/>
  <c r="BM2886" i="23"/>
  <c r="AI2886" i="23"/>
  <c r="AA2886" i="23" s="1"/>
  <c r="T2886" i="23"/>
  <c r="N2886" i="23"/>
  <c r="M2886" i="23"/>
  <c r="L2886" i="23" s="1"/>
  <c r="BM2885" i="23"/>
  <c r="AI2885" i="23"/>
  <c r="AA2885" i="23" s="1"/>
  <c r="T2885" i="23"/>
  <c r="N2885" i="23"/>
  <c r="M2885" i="23" s="1"/>
  <c r="L2885" i="23" s="1"/>
  <c r="K2885" i="23" s="1"/>
  <c r="J2885" i="23" s="1"/>
  <c r="H2885" i="23" s="1"/>
  <c r="BM2884" i="23"/>
  <c r="AI2884" i="23"/>
  <c r="AA2884" i="23"/>
  <c r="T2884" i="23"/>
  <c r="N2884" i="23"/>
  <c r="M2884" i="23"/>
  <c r="L2884" i="23"/>
  <c r="BM2883" i="23"/>
  <c r="AI2883" i="23"/>
  <c r="AA2883" i="23" s="1"/>
  <c r="T2883" i="23"/>
  <c r="N2883" i="23"/>
  <c r="M2883" i="23" s="1"/>
  <c r="L2883" i="23" s="1"/>
  <c r="K2883" i="23" s="1"/>
  <c r="BM2882" i="23"/>
  <c r="AI2882" i="23"/>
  <c r="AA2882" i="23" s="1"/>
  <c r="T2882" i="23"/>
  <c r="N2882" i="23"/>
  <c r="M2882" i="23" s="1"/>
  <c r="L2882" i="23"/>
  <c r="K2882" i="23" s="1"/>
  <c r="J2882" i="23" s="1"/>
  <c r="H2882" i="23" s="1"/>
  <c r="BM2881" i="23"/>
  <c r="AI2881" i="23"/>
  <c r="AA2881" i="23" s="1"/>
  <c r="T2881" i="23"/>
  <c r="N2881" i="23"/>
  <c r="M2881" i="23" s="1"/>
  <c r="L2881" i="23" s="1"/>
  <c r="K2881" i="23" s="1"/>
  <c r="BM2880" i="23"/>
  <c r="AI2880" i="23"/>
  <c r="AA2880" i="23"/>
  <c r="T2880" i="23"/>
  <c r="N2880" i="23"/>
  <c r="M2880" i="23"/>
  <c r="L2880" i="23"/>
  <c r="K2880" i="23" s="1"/>
  <c r="J2880" i="23" s="1"/>
  <c r="H2880" i="23" s="1"/>
  <c r="BM2879" i="23"/>
  <c r="AI2879" i="23"/>
  <c r="AA2879" i="23" s="1"/>
  <c r="T2879" i="23"/>
  <c r="N2879" i="23"/>
  <c r="M2879" i="23" s="1"/>
  <c r="L2879" i="23" s="1"/>
  <c r="K2879" i="23" s="1"/>
  <c r="J2879" i="23" s="1"/>
  <c r="H2879" i="23" s="1"/>
  <c r="BM2878" i="23"/>
  <c r="AI2878" i="23"/>
  <c r="AA2878" i="23" s="1"/>
  <c r="T2878" i="23"/>
  <c r="N2878" i="23"/>
  <c r="M2878" i="23" s="1"/>
  <c r="L2878" i="23"/>
  <c r="BM2877" i="23"/>
  <c r="AI2877" i="23"/>
  <c r="AA2877" i="23" s="1"/>
  <c r="J2877" i="23" s="1"/>
  <c r="H2877" i="23" s="1"/>
  <c r="T2877" i="23"/>
  <c r="N2877" i="23"/>
  <c r="M2877" i="23"/>
  <c r="L2877" i="23" s="1"/>
  <c r="K2877" i="23" s="1"/>
  <c r="BM2876" i="23"/>
  <c r="AI2876" i="23"/>
  <c r="AA2876" i="23"/>
  <c r="T2876" i="23"/>
  <c r="N2876" i="23"/>
  <c r="M2876" i="23" s="1"/>
  <c r="L2876" i="23" s="1"/>
  <c r="K2876" i="23" s="1"/>
  <c r="J2876" i="23" s="1"/>
  <c r="H2876" i="23" s="1"/>
  <c r="BM2875" i="23"/>
  <c r="AI2875" i="23"/>
  <c r="AA2875" i="23" s="1"/>
  <c r="T2875" i="23"/>
  <c r="N2875" i="23"/>
  <c r="M2875" i="23" s="1"/>
  <c r="L2875" i="23" s="1"/>
  <c r="K2875" i="23" s="1"/>
  <c r="BM2874" i="23"/>
  <c r="AI2874" i="23"/>
  <c r="AA2874" i="23" s="1"/>
  <c r="T2874" i="23"/>
  <c r="N2874" i="23"/>
  <c r="M2874" i="23" s="1"/>
  <c r="L2874" i="23"/>
  <c r="K2874" i="23" s="1"/>
  <c r="BM2873" i="23"/>
  <c r="AI2873" i="23"/>
  <c r="AA2873" i="23" s="1"/>
  <c r="T2873" i="23"/>
  <c r="N2873" i="23"/>
  <c r="M2873" i="23"/>
  <c r="L2873" i="23" s="1"/>
  <c r="K2873" i="23" s="1"/>
  <c r="J2873" i="23" s="1"/>
  <c r="H2873" i="23" s="1"/>
  <c r="BM2872" i="23"/>
  <c r="AI2872" i="23"/>
  <c r="AA2872" i="23"/>
  <c r="T2872" i="23"/>
  <c r="N2872" i="23"/>
  <c r="M2872" i="23"/>
  <c r="L2872" i="23" s="1"/>
  <c r="BM2871" i="23"/>
  <c r="AI2871" i="23"/>
  <c r="AA2871" i="23" s="1"/>
  <c r="T2871" i="23"/>
  <c r="N2871" i="23"/>
  <c r="M2871" i="23" s="1"/>
  <c r="L2871" i="23" s="1"/>
  <c r="K2871" i="23" s="1"/>
  <c r="BM2870" i="23"/>
  <c r="AI2870" i="23"/>
  <c r="AA2870" i="23" s="1"/>
  <c r="T2870" i="23"/>
  <c r="N2870" i="23"/>
  <c r="M2870" i="23" s="1"/>
  <c r="L2870" i="23" s="1"/>
  <c r="K2870" i="23" s="1"/>
  <c r="BM2869" i="23"/>
  <c r="AI2869" i="23"/>
  <c r="AA2869" i="23" s="1"/>
  <c r="T2869" i="23"/>
  <c r="N2869" i="23"/>
  <c r="M2869" i="23" s="1"/>
  <c r="L2869" i="23" s="1"/>
  <c r="K2869" i="23" s="1"/>
  <c r="BM2868" i="23"/>
  <c r="AI2868" i="23"/>
  <c r="AA2868" i="23" s="1"/>
  <c r="T2868" i="23"/>
  <c r="N2868" i="23"/>
  <c r="M2868" i="23"/>
  <c r="L2868" i="23" s="1"/>
  <c r="K2868" i="23" s="1"/>
  <c r="BM2867" i="23"/>
  <c r="AI2867" i="23"/>
  <c r="AA2867" i="23" s="1"/>
  <c r="T2867" i="23"/>
  <c r="N2867" i="23"/>
  <c r="M2867" i="23" s="1"/>
  <c r="L2867" i="23" s="1"/>
  <c r="BM2866" i="23"/>
  <c r="AI2866" i="23"/>
  <c r="AA2866" i="23"/>
  <c r="T2866" i="23"/>
  <c r="N2866" i="23"/>
  <c r="M2866" i="23" s="1"/>
  <c r="L2866" i="23"/>
  <c r="K2866" i="23" s="1"/>
  <c r="BM2865" i="23"/>
  <c r="AI2865" i="23"/>
  <c r="AA2865" i="23"/>
  <c r="T2865" i="23"/>
  <c r="N2865" i="23"/>
  <c r="M2865" i="23" s="1"/>
  <c r="L2865" i="23" s="1"/>
  <c r="K2865" i="23" s="1"/>
  <c r="J2865" i="23" s="1"/>
  <c r="H2865" i="23" s="1"/>
  <c r="BM2864" i="23"/>
  <c r="AI2864" i="23"/>
  <c r="AA2864" i="23"/>
  <c r="T2864" i="23"/>
  <c r="N2864" i="23"/>
  <c r="M2864" i="23"/>
  <c r="L2864" i="23"/>
  <c r="K2864" i="23" s="1"/>
  <c r="J2864" i="23" s="1"/>
  <c r="H2864" i="23" s="1"/>
  <c r="BM2863" i="23"/>
  <c r="AI2863" i="23"/>
  <c r="AA2863" i="23" s="1"/>
  <c r="T2863" i="23"/>
  <c r="N2863" i="23"/>
  <c r="M2863" i="23" s="1"/>
  <c r="L2863" i="23" s="1"/>
  <c r="K2863" i="23" s="1"/>
  <c r="BM2862" i="23"/>
  <c r="AI2862" i="23"/>
  <c r="AA2862" i="23" s="1"/>
  <c r="T2862" i="23"/>
  <c r="N2862" i="23"/>
  <c r="M2862" i="23" s="1"/>
  <c r="L2862" i="23" s="1"/>
  <c r="K2862" i="23" s="1"/>
  <c r="BM2861" i="23"/>
  <c r="AI2861" i="23"/>
  <c r="AA2861" i="23" s="1"/>
  <c r="T2861" i="23"/>
  <c r="N2861" i="23"/>
  <c r="M2861" i="23"/>
  <c r="L2861" i="23" s="1"/>
  <c r="BM2860" i="23"/>
  <c r="AI2860" i="23"/>
  <c r="AA2860" i="23" s="1"/>
  <c r="T2860" i="23"/>
  <c r="N2860" i="23"/>
  <c r="M2860" i="23"/>
  <c r="L2860" i="23" s="1"/>
  <c r="K2860" i="23" s="1"/>
  <c r="BM2859" i="23"/>
  <c r="AI2859" i="23"/>
  <c r="AA2859" i="23" s="1"/>
  <c r="T2859" i="23"/>
  <c r="N2859" i="23"/>
  <c r="M2859" i="23" s="1"/>
  <c r="L2859" i="23"/>
  <c r="BM2858" i="23"/>
  <c r="AI2858" i="23"/>
  <c r="AA2858" i="23" s="1"/>
  <c r="T2858" i="23"/>
  <c r="N2858" i="23"/>
  <c r="M2858" i="23" s="1"/>
  <c r="L2858" i="23" s="1"/>
  <c r="K2858" i="23" s="1"/>
  <c r="BM2856" i="23"/>
  <c r="AI2856" i="23"/>
  <c r="AA2856" i="23" s="1"/>
  <c r="T2856" i="23"/>
  <c r="N2856" i="23"/>
  <c r="M2856" i="23"/>
  <c r="L2856" i="23" s="1"/>
  <c r="K2856" i="23" s="1"/>
  <c r="J2856" i="23" s="1"/>
  <c r="H2856" i="23" s="1"/>
  <c r="BM2855" i="23"/>
  <c r="AI2855" i="23"/>
  <c r="AA2855" i="23" s="1"/>
  <c r="T2855" i="23"/>
  <c r="N2855" i="23"/>
  <c r="M2855" i="23"/>
  <c r="L2855" i="23" s="1"/>
  <c r="BM2853" i="23"/>
  <c r="AI2853" i="23"/>
  <c r="AA2853" i="23" s="1"/>
  <c r="T2853" i="23"/>
  <c r="N2853" i="23"/>
  <c r="M2853" i="23" s="1"/>
  <c r="L2853" i="23" s="1"/>
  <c r="K2853" i="23" s="1"/>
  <c r="J2853" i="23" s="1"/>
  <c r="H2853" i="23" s="1"/>
  <c r="BM2852" i="23"/>
  <c r="AI2852" i="23"/>
  <c r="AA2852" i="23" s="1"/>
  <c r="T2852" i="23"/>
  <c r="N2852" i="23"/>
  <c r="M2852" i="23" s="1"/>
  <c r="L2852" i="23" s="1"/>
  <c r="BM2851" i="23"/>
  <c r="AI2851" i="23"/>
  <c r="AA2851" i="23" s="1"/>
  <c r="T2851" i="23"/>
  <c r="N2851" i="23"/>
  <c r="M2851" i="23" s="1"/>
  <c r="L2851" i="23" s="1"/>
  <c r="K2851" i="23" s="1"/>
  <c r="BM2850" i="23"/>
  <c r="AI2850" i="23"/>
  <c r="AA2850" i="23"/>
  <c r="T2850" i="23"/>
  <c r="N2850" i="23"/>
  <c r="M2850" i="23" s="1"/>
  <c r="L2850" i="23" s="1"/>
  <c r="BM2849" i="23"/>
  <c r="AI2849" i="23"/>
  <c r="AA2849" i="23" s="1"/>
  <c r="T2849" i="23"/>
  <c r="N2849" i="23"/>
  <c r="M2849" i="23" s="1"/>
  <c r="L2849" i="23" s="1"/>
  <c r="BM2848" i="23"/>
  <c r="AI2848" i="23"/>
  <c r="AA2848" i="23" s="1"/>
  <c r="T2848" i="23"/>
  <c r="N2848" i="23"/>
  <c r="M2848" i="23" s="1"/>
  <c r="L2848" i="23"/>
  <c r="K2848" i="23" s="1"/>
  <c r="BM2847" i="23"/>
  <c r="AI2847" i="23"/>
  <c r="AA2847" i="23"/>
  <c r="T2847" i="23"/>
  <c r="N2847" i="23"/>
  <c r="M2847" i="23"/>
  <c r="L2847" i="23" s="1"/>
  <c r="BM2846" i="23"/>
  <c r="AI2846" i="23"/>
  <c r="AA2846" i="23" s="1"/>
  <c r="T2846" i="23"/>
  <c r="N2846" i="23"/>
  <c r="M2846" i="23"/>
  <c r="L2846" i="23" s="1"/>
  <c r="K2846" i="23" s="1"/>
  <c r="BM2845" i="23"/>
  <c r="AI2845" i="23"/>
  <c r="AA2845" i="23" s="1"/>
  <c r="T2845" i="23"/>
  <c r="N2845" i="23"/>
  <c r="M2845" i="23" s="1"/>
  <c r="L2845" i="23" s="1"/>
  <c r="BM2844" i="23"/>
  <c r="AI2844" i="23"/>
  <c r="AA2844" i="23" s="1"/>
  <c r="T2844" i="23"/>
  <c r="N2844" i="23"/>
  <c r="M2844" i="23" s="1"/>
  <c r="L2844" i="23"/>
  <c r="BM2843" i="23"/>
  <c r="AI2843" i="23"/>
  <c r="AA2843" i="23" s="1"/>
  <c r="T2843" i="23"/>
  <c r="N2843" i="23"/>
  <c r="M2843" i="23"/>
  <c r="L2843" i="23" s="1"/>
  <c r="K2843" i="23" s="1"/>
  <c r="J2843" i="23"/>
  <c r="H2843" i="23" s="1"/>
  <c r="BM2842" i="23"/>
  <c r="AI2842" i="23"/>
  <c r="AA2842" i="23"/>
  <c r="T2842" i="23"/>
  <c r="N2842" i="23"/>
  <c r="M2842" i="23"/>
  <c r="L2842" i="23"/>
  <c r="BM2841" i="23"/>
  <c r="AI2841" i="23"/>
  <c r="AA2841" i="23" s="1"/>
  <c r="T2841" i="23"/>
  <c r="N2841" i="23"/>
  <c r="M2841" i="23" s="1"/>
  <c r="L2841" i="23"/>
  <c r="K2841" i="23" s="1"/>
  <c r="J2841" i="23" s="1"/>
  <c r="H2841" i="23" s="1"/>
  <c r="BM2840" i="23"/>
  <c r="AI2840" i="23"/>
  <c r="AA2840" i="23" s="1"/>
  <c r="T2840" i="23"/>
  <c r="N2840" i="23"/>
  <c r="M2840" i="23" s="1"/>
  <c r="L2840" i="23" s="1"/>
  <c r="K2840" i="23" s="1"/>
  <c r="J2840" i="23" s="1"/>
  <c r="H2840" i="23" s="1"/>
  <c r="BM2839" i="23"/>
  <c r="AI2839" i="23"/>
  <c r="AA2839" i="23" s="1"/>
  <c r="T2839" i="23"/>
  <c r="N2839" i="23"/>
  <c r="M2839" i="23"/>
  <c r="L2839" i="23" s="1"/>
  <c r="BM2838" i="23"/>
  <c r="AI2838" i="23"/>
  <c r="AA2838" i="23" s="1"/>
  <c r="T2838" i="23"/>
  <c r="N2838" i="23"/>
  <c r="M2838" i="23"/>
  <c r="L2838" i="23" s="1"/>
  <c r="K2838" i="23" s="1"/>
  <c r="J2838" i="23" s="1"/>
  <c r="H2838" i="23" s="1"/>
  <c r="BN2837" i="23"/>
  <c r="BM2837" i="23"/>
  <c r="AJ2837" i="23"/>
  <c r="AI2837" i="23"/>
  <c r="AA2837" i="23" s="1"/>
  <c r="J2837" i="23" s="1"/>
  <c r="H2837" i="23" s="1"/>
  <c r="Y2837" i="23"/>
  <c r="T2837" i="23"/>
  <c r="O2837" i="23"/>
  <c r="N2837" i="23" s="1"/>
  <c r="M2837" i="23" s="1"/>
  <c r="L2837" i="23" s="1"/>
  <c r="K2837" i="23" s="1"/>
  <c r="BM2836" i="23"/>
  <c r="AI2836" i="23"/>
  <c r="AA2836" i="23" s="1"/>
  <c r="T2836" i="23"/>
  <c r="R2836" i="23"/>
  <c r="O2836" i="23"/>
  <c r="N2836" i="23" s="1"/>
  <c r="M2836" i="23" s="1"/>
  <c r="L2836" i="23" s="1"/>
  <c r="K2836" i="23" s="1"/>
  <c r="J2836" i="23" s="1"/>
  <c r="H2836" i="23" s="1"/>
  <c r="BM2835" i="23"/>
  <c r="AI2835" i="23"/>
  <c r="AA2835" i="23" s="1"/>
  <c r="T2835" i="23"/>
  <c r="O2835" i="23"/>
  <c r="BM2834" i="23"/>
  <c r="AI2834" i="23"/>
  <c r="AA2834" i="23" s="1"/>
  <c r="T2834" i="23"/>
  <c r="N2834" i="23"/>
  <c r="M2834" i="23" s="1"/>
  <c r="L2834" i="23" s="1"/>
  <c r="BM2833" i="23"/>
  <c r="AI2833" i="23"/>
  <c r="AA2833" i="23"/>
  <c r="T2833" i="23"/>
  <c r="N2833" i="23"/>
  <c r="M2833" i="23" s="1"/>
  <c r="L2833" i="23" s="1"/>
  <c r="K2833" i="23" s="1"/>
  <c r="BM2829" i="23"/>
  <c r="AI2829" i="23"/>
  <c r="AA2829" i="23" s="1"/>
  <c r="T2829" i="23"/>
  <c r="N2829" i="23"/>
  <c r="M2829" i="23"/>
  <c r="L2829" i="23" s="1"/>
  <c r="K2829" i="23" s="1"/>
  <c r="J2829" i="23" s="1"/>
  <c r="H2829" i="23" s="1"/>
  <c r="BM2828" i="23"/>
  <c r="AI2828" i="23"/>
  <c r="AA2828" i="23" s="1"/>
  <c r="T2828" i="23"/>
  <c r="N2828" i="23"/>
  <c r="M2828" i="23" s="1"/>
  <c r="L2828" i="23" s="1"/>
  <c r="K2828" i="23" s="1"/>
  <c r="J2828" i="23" s="1"/>
  <c r="H2828" i="23" s="1"/>
  <c r="BM2827" i="23"/>
  <c r="AI2827" i="23"/>
  <c r="AA2827" i="23" s="1"/>
  <c r="T2827" i="23"/>
  <c r="N2827" i="23"/>
  <c r="M2827" i="23"/>
  <c r="L2827" i="23"/>
  <c r="BM2826" i="23"/>
  <c r="AI2826" i="23"/>
  <c r="AA2826" i="23" s="1"/>
  <c r="T2826" i="23"/>
  <c r="N2826" i="23"/>
  <c r="M2826" i="23" s="1"/>
  <c r="L2826" i="23" s="1"/>
  <c r="BM2825" i="23"/>
  <c r="AI2825" i="23"/>
  <c r="AA2825" i="23" s="1"/>
  <c r="T2825" i="23"/>
  <c r="N2825" i="23"/>
  <c r="M2825" i="23"/>
  <c r="L2825" i="23" s="1"/>
  <c r="K2825" i="23" s="1"/>
  <c r="BM2824" i="23"/>
  <c r="AI2824" i="23"/>
  <c r="AA2824" i="23" s="1"/>
  <c r="T2824" i="23"/>
  <c r="N2824" i="23"/>
  <c r="M2824" i="23" s="1"/>
  <c r="L2824" i="23" s="1"/>
  <c r="K2824" i="23" s="1"/>
  <c r="J2824" i="23" s="1"/>
  <c r="H2824" i="23" s="1"/>
  <c r="BM2823" i="23"/>
  <c r="AI2823" i="23"/>
  <c r="AA2823" i="23" s="1"/>
  <c r="T2823" i="23"/>
  <c r="N2823" i="23"/>
  <c r="M2823" i="23"/>
  <c r="L2823" i="23"/>
  <c r="BM2822" i="23"/>
  <c r="AI2822" i="23"/>
  <c r="AA2822" i="23" s="1"/>
  <c r="T2822" i="23"/>
  <c r="N2822" i="23"/>
  <c r="M2822" i="23" s="1"/>
  <c r="L2822" i="23" s="1"/>
  <c r="BM2821" i="23"/>
  <c r="AI2821" i="23"/>
  <c r="AA2821" i="23" s="1"/>
  <c r="T2821" i="23"/>
  <c r="N2821" i="23"/>
  <c r="M2821" i="23"/>
  <c r="L2821" i="23" s="1"/>
  <c r="K2821" i="23" s="1"/>
  <c r="BM2820" i="23"/>
  <c r="AI2820" i="23"/>
  <c r="AA2820" i="23" s="1"/>
  <c r="T2820" i="23"/>
  <c r="N2820" i="23"/>
  <c r="M2820" i="23" s="1"/>
  <c r="L2820" i="23" s="1"/>
  <c r="K2820" i="23" s="1"/>
  <c r="J2820" i="23" s="1"/>
  <c r="H2820" i="23" s="1"/>
  <c r="BM2819" i="23"/>
  <c r="AI2819" i="23"/>
  <c r="AA2819" i="23" s="1"/>
  <c r="Y2819" i="23"/>
  <c r="Y2687" i="23" s="1"/>
  <c r="T2819" i="23"/>
  <c r="N2819" i="23"/>
  <c r="M2819" i="23"/>
  <c r="L2819" i="23" s="1"/>
  <c r="BM2818" i="23"/>
  <c r="AI2818" i="23"/>
  <c r="AA2818" i="23"/>
  <c r="T2818" i="23"/>
  <c r="N2818" i="23"/>
  <c r="M2818" i="23" s="1"/>
  <c r="L2818" i="23" s="1"/>
  <c r="BM2817" i="23"/>
  <c r="AI2817" i="23"/>
  <c r="AA2817" i="23" s="1"/>
  <c r="T2817" i="23"/>
  <c r="N2817" i="23"/>
  <c r="M2817" i="23" s="1"/>
  <c r="L2817" i="23" s="1"/>
  <c r="K2817" i="23" s="1"/>
  <c r="J2817" i="23" s="1"/>
  <c r="H2817" i="23" s="1"/>
  <c r="BM2816" i="23"/>
  <c r="AI2816" i="23"/>
  <c r="AA2816" i="23"/>
  <c r="T2816" i="23"/>
  <c r="N2816" i="23"/>
  <c r="M2816" i="23" s="1"/>
  <c r="L2816" i="23" s="1"/>
  <c r="K2816" i="23" s="1"/>
  <c r="BM2815" i="23"/>
  <c r="AI2815" i="23"/>
  <c r="AA2815" i="23" s="1"/>
  <c r="T2815" i="23"/>
  <c r="N2815" i="23"/>
  <c r="M2815" i="23"/>
  <c r="L2815" i="23" s="1"/>
  <c r="K2815" i="23" s="1"/>
  <c r="BM2814" i="23"/>
  <c r="AI2814" i="23"/>
  <c r="AA2814" i="23"/>
  <c r="T2814" i="23"/>
  <c r="N2814" i="23"/>
  <c r="M2814" i="23" s="1"/>
  <c r="L2814" i="23" s="1"/>
  <c r="BM2813" i="23"/>
  <c r="AA2813" i="23"/>
  <c r="T2813" i="23"/>
  <c r="N2813" i="23"/>
  <c r="M2813" i="23"/>
  <c r="L2813" i="23" s="1"/>
  <c r="BM2812" i="23"/>
  <c r="AI2812" i="23"/>
  <c r="AA2812" i="23" s="1"/>
  <c r="T2812" i="23"/>
  <c r="N2812" i="23"/>
  <c r="M2812" i="23"/>
  <c r="L2812" i="23" s="1"/>
  <c r="K2812" i="23" s="1"/>
  <c r="BM2811" i="23"/>
  <c r="AI2811" i="23"/>
  <c r="AA2811" i="23" s="1"/>
  <c r="T2811" i="23"/>
  <c r="N2811" i="23"/>
  <c r="M2811" i="23"/>
  <c r="L2811" i="23" s="1"/>
  <c r="K2811" i="23" s="1"/>
  <c r="J2811" i="23" s="1"/>
  <c r="H2811" i="23" s="1"/>
  <c r="BM2810" i="23"/>
  <c r="AI2810" i="23"/>
  <c r="AA2810" i="23" s="1"/>
  <c r="T2810" i="23"/>
  <c r="N2810" i="23"/>
  <c r="M2810" i="23" s="1"/>
  <c r="L2810" i="23" s="1"/>
  <c r="BM2809" i="23"/>
  <c r="AI2809" i="23"/>
  <c r="AA2809" i="23" s="1"/>
  <c r="T2809" i="23"/>
  <c r="N2809" i="23"/>
  <c r="M2809" i="23"/>
  <c r="L2809" i="23" s="1"/>
  <c r="BM2808" i="23"/>
  <c r="AI2808" i="23"/>
  <c r="AA2808" i="23" s="1"/>
  <c r="T2808" i="23"/>
  <c r="N2808" i="23"/>
  <c r="M2808" i="23"/>
  <c r="L2808" i="23" s="1"/>
  <c r="K2808" i="23" s="1"/>
  <c r="BM2807" i="23"/>
  <c r="AI2807" i="23"/>
  <c r="AA2807" i="23" s="1"/>
  <c r="T2807" i="23"/>
  <c r="N2807" i="23"/>
  <c r="M2807" i="23"/>
  <c r="L2807" i="23" s="1"/>
  <c r="K2807" i="23" s="1"/>
  <c r="J2807" i="23" s="1"/>
  <c r="H2807" i="23" s="1"/>
  <c r="BM2803" i="23"/>
  <c r="AI2803" i="23"/>
  <c r="AA2803" i="23" s="1"/>
  <c r="T2803" i="23"/>
  <c r="N2803" i="23"/>
  <c r="M2803" i="23" s="1"/>
  <c r="L2803" i="23" s="1"/>
  <c r="BM2802" i="23"/>
  <c r="AI2802" i="23"/>
  <c r="AA2802" i="23" s="1"/>
  <c r="T2802" i="23"/>
  <c r="N2802" i="23"/>
  <c r="M2802" i="23"/>
  <c r="L2802" i="23" s="1"/>
  <c r="BM2801" i="23"/>
  <c r="AI2801" i="23"/>
  <c r="AA2801" i="23" s="1"/>
  <c r="T2801" i="23"/>
  <c r="N2801" i="23"/>
  <c r="M2801" i="23"/>
  <c r="L2801" i="23" s="1"/>
  <c r="K2801" i="23" s="1"/>
  <c r="BM2800" i="23"/>
  <c r="AI2800" i="23"/>
  <c r="AA2800" i="23" s="1"/>
  <c r="T2800" i="23"/>
  <c r="N2800" i="23"/>
  <c r="M2800" i="23"/>
  <c r="L2800" i="23" s="1"/>
  <c r="K2800" i="23" s="1"/>
  <c r="J2800" i="23" s="1"/>
  <c r="H2800" i="23" s="1"/>
  <c r="BM2799" i="23"/>
  <c r="AI2799" i="23"/>
  <c r="AA2799" i="23" s="1"/>
  <c r="T2799" i="23"/>
  <c r="N2799" i="23"/>
  <c r="M2799" i="23" s="1"/>
  <c r="L2799" i="23" s="1"/>
  <c r="BM2798" i="23"/>
  <c r="AI2798" i="23"/>
  <c r="AA2798" i="23" s="1"/>
  <c r="T2798" i="23"/>
  <c r="N2798" i="23"/>
  <c r="M2798" i="23"/>
  <c r="L2798" i="23" s="1"/>
  <c r="BM2797" i="23"/>
  <c r="AI2797" i="23"/>
  <c r="AA2797" i="23" s="1"/>
  <c r="T2797" i="23"/>
  <c r="N2797" i="23"/>
  <c r="M2797" i="23"/>
  <c r="L2797" i="23" s="1"/>
  <c r="K2797" i="23" s="1"/>
  <c r="BM2796" i="23"/>
  <c r="AI2796" i="23"/>
  <c r="AA2796" i="23" s="1"/>
  <c r="T2796" i="23"/>
  <c r="N2796" i="23"/>
  <c r="M2796" i="23"/>
  <c r="L2796" i="23" s="1"/>
  <c r="K2796" i="23" s="1"/>
  <c r="J2796" i="23" s="1"/>
  <c r="H2796" i="23" s="1"/>
  <c r="BM2795" i="23"/>
  <c r="AI2795" i="23"/>
  <c r="AA2795" i="23" s="1"/>
  <c r="T2795" i="23"/>
  <c r="N2795" i="23"/>
  <c r="M2795" i="23" s="1"/>
  <c r="L2795" i="23" s="1"/>
  <c r="BM2793" i="23"/>
  <c r="AI2793" i="23"/>
  <c r="AA2793" i="23" s="1"/>
  <c r="T2793" i="23"/>
  <c r="N2793" i="23"/>
  <c r="M2793" i="23"/>
  <c r="L2793" i="23" s="1"/>
  <c r="BM2792" i="23"/>
  <c r="AI2792" i="23"/>
  <c r="AA2792" i="23" s="1"/>
  <c r="T2792" i="23"/>
  <c r="N2792" i="23"/>
  <c r="M2792" i="23"/>
  <c r="L2792" i="23" s="1"/>
  <c r="K2792" i="23" s="1"/>
  <c r="BM2791" i="23"/>
  <c r="AI2791" i="23"/>
  <c r="AA2791" i="23" s="1"/>
  <c r="T2791" i="23"/>
  <c r="N2791" i="23"/>
  <c r="M2791" i="23"/>
  <c r="L2791" i="23" s="1"/>
  <c r="K2791" i="23" s="1"/>
  <c r="J2791" i="23" s="1"/>
  <c r="H2791" i="23" s="1"/>
  <c r="BM2790" i="23"/>
  <c r="AI2790" i="23"/>
  <c r="AA2790" i="23" s="1"/>
  <c r="T2790" i="23"/>
  <c r="N2790" i="23"/>
  <c r="M2790" i="23" s="1"/>
  <c r="L2790" i="23" s="1"/>
  <c r="BM2789" i="23"/>
  <c r="AI2789" i="23"/>
  <c r="AA2789" i="23" s="1"/>
  <c r="T2789" i="23"/>
  <c r="N2789" i="23"/>
  <c r="M2789" i="23"/>
  <c r="L2789" i="23" s="1"/>
  <c r="BM2788" i="23"/>
  <c r="AI2788" i="23"/>
  <c r="AA2788" i="23" s="1"/>
  <c r="T2788" i="23"/>
  <c r="N2788" i="23"/>
  <c r="M2788" i="23"/>
  <c r="L2788" i="23" s="1"/>
  <c r="K2788" i="23" s="1"/>
  <c r="BM2787" i="23"/>
  <c r="AI2787" i="23"/>
  <c r="AA2787" i="23" s="1"/>
  <c r="T2787" i="23"/>
  <c r="N2787" i="23"/>
  <c r="M2787" i="23"/>
  <c r="L2787" i="23" s="1"/>
  <c r="K2787" i="23" s="1"/>
  <c r="J2787" i="23" s="1"/>
  <c r="H2787" i="23" s="1"/>
  <c r="BM2786" i="23"/>
  <c r="AI2786" i="23"/>
  <c r="AA2786" i="23" s="1"/>
  <c r="T2786" i="23"/>
  <c r="N2786" i="23"/>
  <c r="M2786" i="23" s="1"/>
  <c r="L2786" i="23" s="1"/>
  <c r="BM2785" i="23"/>
  <c r="AI2785" i="23"/>
  <c r="AA2785" i="23" s="1"/>
  <c r="T2785" i="23"/>
  <c r="N2785" i="23"/>
  <c r="M2785" i="23"/>
  <c r="L2785" i="23" s="1"/>
  <c r="BM2782" i="23"/>
  <c r="AI2782" i="23"/>
  <c r="AA2782" i="23" s="1"/>
  <c r="T2782" i="23"/>
  <c r="N2782" i="23"/>
  <c r="M2782" i="23"/>
  <c r="L2782" i="23" s="1"/>
  <c r="K2782" i="23" s="1"/>
  <c r="BM2781" i="23"/>
  <c r="AI2781" i="23"/>
  <c r="AA2781" i="23"/>
  <c r="T2781" i="23"/>
  <c r="N2781" i="23"/>
  <c r="M2781" i="23" s="1"/>
  <c r="L2781" i="23" s="1"/>
  <c r="K2781" i="23" s="1"/>
  <c r="J2781" i="23" s="1"/>
  <c r="H2781" i="23" s="1"/>
  <c r="BM2780" i="23"/>
  <c r="AI2780" i="23"/>
  <c r="AA2780" i="23"/>
  <c r="T2780" i="23"/>
  <c r="N2780" i="23"/>
  <c r="M2780" i="23" s="1"/>
  <c r="L2780" i="23" s="1"/>
  <c r="BM2779" i="23"/>
  <c r="AI2779" i="23"/>
  <c r="AA2779" i="23" s="1"/>
  <c r="J2779" i="23" s="1"/>
  <c r="H2779" i="23" s="1"/>
  <c r="T2779" i="23"/>
  <c r="N2779" i="23"/>
  <c r="M2779" i="23" s="1"/>
  <c r="L2779" i="23" s="1"/>
  <c r="K2779" i="23" s="1"/>
  <c r="BM2778" i="23"/>
  <c r="AI2778" i="23"/>
  <c r="AA2778" i="23"/>
  <c r="T2778" i="23"/>
  <c r="N2778" i="23"/>
  <c r="M2778" i="23" s="1"/>
  <c r="L2778" i="23" s="1"/>
  <c r="K2778" i="23" s="1"/>
  <c r="J2778" i="23" s="1"/>
  <c r="H2778" i="23" s="1"/>
  <c r="BM2777" i="23"/>
  <c r="AI2777" i="23"/>
  <c r="AA2777" i="23"/>
  <c r="T2777" i="23"/>
  <c r="N2777" i="23"/>
  <c r="M2777" i="23"/>
  <c r="L2777" i="23" s="1"/>
  <c r="BM2776" i="23"/>
  <c r="AI2776" i="23"/>
  <c r="AA2776" i="23" s="1"/>
  <c r="T2776" i="23"/>
  <c r="N2776" i="23"/>
  <c r="M2776" i="23" s="1"/>
  <c r="L2776" i="23" s="1"/>
  <c r="BM2775" i="23"/>
  <c r="AI2775" i="23"/>
  <c r="AA2775" i="23" s="1"/>
  <c r="T2775" i="23"/>
  <c r="N2775" i="23"/>
  <c r="M2775" i="23" s="1"/>
  <c r="L2775" i="23" s="1"/>
  <c r="K2775" i="23" s="1"/>
  <c r="J2775" i="23"/>
  <c r="H2775" i="23" s="1"/>
  <c r="BM2773" i="23"/>
  <c r="AI2773" i="23"/>
  <c r="AA2773" i="23"/>
  <c r="T2773" i="23"/>
  <c r="N2773" i="23"/>
  <c r="M2773" i="23" s="1"/>
  <c r="L2773" i="23" s="1"/>
  <c r="BM2772" i="23"/>
  <c r="AI2772" i="23"/>
  <c r="AA2772" i="23"/>
  <c r="T2772" i="23"/>
  <c r="N2772" i="23"/>
  <c r="M2772" i="23"/>
  <c r="L2772" i="23" s="1"/>
  <c r="K2772" i="23" s="1"/>
  <c r="BM2771" i="23"/>
  <c r="AI2771" i="23"/>
  <c r="AA2771" i="23"/>
  <c r="T2771" i="23"/>
  <c r="N2771" i="23"/>
  <c r="M2771" i="23" s="1"/>
  <c r="L2771" i="23" s="1"/>
  <c r="BM2770" i="23"/>
  <c r="AI2770" i="23"/>
  <c r="AA2770" i="23" s="1"/>
  <c r="T2770" i="23"/>
  <c r="N2770" i="23"/>
  <c r="M2770" i="23" s="1"/>
  <c r="L2770" i="23" s="1"/>
  <c r="K2770" i="23" s="1"/>
  <c r="J2770" i="23" s="1"/>
  <c r="H2770" i="23" s="1"/>
  <c r="BM2769" i="23"/>
  <c r="AI2769" i="23"/>
  <c r="AA2769" i="23"/>
  <c r="T2769" i="23"/>
  <c r="N2769" i="23"/>
  <c r="M2769" i="23" s="1"/>
  <c r="L2769" i="23" s="1"/>
  <c r="K2769" i="23" s="1"/>
  <c r="BM2768" i="23"/>
  <c r="AI2768" i="23"/>
  <c r="AA2768" i="23" s="1"/>
  <c r="T2768" i="23"/>
  <c r="N2768" i="23"/>
  <c r="M2768" i="23"/>
  <c r="L2768" i="23" s="1"/>
  <c r="K2768" i="23" s="1"/>
  <c r="J2768" i="23" s="1"/>
  <c r="H2768" i="23" s="1"/>
  <c r="BM2767" i="23"/>
  <c r="AI2767" i="23"/>
  <c r="AA2767" i="23"/>
  <c r="T2767" i="23"/>
  <c r="N2767" i="23"/>
  <c r="M2767" i="23" s="1"/>
  <c r="L2767" i="23" s="1"/>
  <c r="BM2766" i="23"/>
  <c r="AI2766" i="23"/>
  <c r="AA2766" i="23" s="1"/>
  <c r="T2766" i="23"/>
  <c r="N2766" i="23"/>
  <c r="M2766" i="23" s="1"/>
  <c r="L2766" i="23" s="1"/>
  <c r="BM2765" i="23"/>
  <c r="AI2765" i="23"/>
  <c r="AA2765" i="23" s="1"/>
  <c r="T2765" i="23"/>
  <c r="N2765" i="23"/>
  <c r="M2765" i="23" s="1"/>
  <c r="L2765" i="23" s="1"/>
  <c r="K2765" i="23" s="1"/>
  <c r="BM2764" i="23"/>
  <c r="AI2764" i="23"/>
  <c r="AA2764" i="23"/>
  <c r="T2764" i="23"/>
  <c r="N2764" i="23"/>
  <c r="M2764" i="23" s="1"/>
  <c r="L2764" i="23" s="1"/>
  <c r="K2764" i="23" s="1"/>
  <c r="J2764" i="23" s="1"/>
  <c r="H2764" i="23" s="1"/>
  <c r="BM2763" i="23"/>
  <c r="AI2763" i="23"/>
  <c r="AA2763" i="23"/>
  <c r="T2763" i="23"/>
  <c r="N2763" i="23"/>
  <c r="M2763" i="23" s="1"/>
  <c r="L2763" i="23" s="1"/>
  <c r="BM2762" i="23"/>
  <c r="AI2762" i="23"/>
  <c r="AA2762" i="23" s="1"/>
  <c r="J2762" i="23" s="1"/>
  <c r="H2762" i="23" s="1"/>
  <c r="T2762" i="23"/>
  <c r="N2762" i="23"/>
  <c r="M2762" i="23" s="1"/>
  <c r="L2762" i="23" s="1"/>
  <c r="K2762" i="23" s="1"/>
  <c r="BM2761" i="23"/>
  <c r="AI2761" i="23"/>
  <c r="AA2761" i="23"/>
  <c r="T2761" i="23"/>
  <c r="N2761" i="23"/>
  <c r="M2761" i="23" s="1"/>
  <c r="L2761" i="23" s="1"/>
  <c r="K2761" i="23" s="1"/>
  <c r="J2761" i="23" s="1"/>
  <c r="H2761" i="23" s="1"/>
  <c r="BM2760" i="23"/>
  <c r="AI2760" i="23"/>
  <c r="AA2760" i="23"/>
  <c r="T2760" i="23"/>
  <c r="N2760" i="23"/>
  <c r="M2760" i="23"/>
  <c r="L2760" i="23" s="1"/>
  <c r="BM2759" i="23"/>
  <c r="AI2759" i="23"/>
  <c r="AA2759" i="23" s="1"/>
  <c r="T2759" i="23"/>
  <c r="N2759" i="23"/>
  <c r="M2759" i="23" s="1"/>
  <c r="L2759" i="23" s="1"/>
  <c r="BM2758" i="23"/>
  <c r="AI2758" i="23"/>
  <c r="AA2758" i="23" s="1"/>
  <c r="T2758" i="23"/>
  <c r="N2758" i="23"/>
  <c r="M2758" i="23" s="1"/>
  <c r="L2758" i="23" s="1"/>
  <c r="K2758" i="23" s="1"/>
  <c r="J2758" i="23"/>
  <c r="H2758" i="23" s="1"/>
  <c r="BM2757" i="23"/>
  <c r="AI2757" i="23"/>
  <c r="AA2757" i="23"/>
  <c r="T2757" i="23"/>
  <c r="N2757" i="23"/>
  <c r="M2757" i="23" s="1"/>
  <c r="L2757" i="23" s="1"/>
  <c r="BM2756" i="23"/>
  <c r="AI2756" i="23"/>
  <c r="AA2756" i="23"/>
  <c r="T2756" i="23"/>
  <c r="N2756" i="23"/>
  <c r="M2756" i="23"/>
  <c r="L2756" i="23" s="1"/>
  <c r="K2756" i="23" s="1"/>
  <c r="BM2755" i="23"/>
  <c r="AI2755" i="23"/>
  <c r="AA2755" i="23"/>
  <c r="T2755" i="23"/>
  <c r="N2755" i="23"/>
  <c r="M2755" i="23" s="1"/>
  <c r="L2755" i="23" s="1"/>
  <c r="BM2754" i="23"/>
  <c r="AI2754" i="23"/>
  <c r="AA2754" i="23" s="1"/>
  <c r="T2754" i="23"/>
  <c r="N2754" i="23"/>
  <c r="M2754" i="23" s="1"/>
  <c r="L2754" i="23" s="1"/>
  <c r="K2754" i="23" s="1"/>
  <c r="J2754" i="23" s="1"/>
  <c r="H2754" i="23" s="1"/>
  <c r="BM2748" i="23"/>
  <c r="AI2748" i="23"/>
  <c r="AA2748" i="23"/>
  <c r="T2748" i="23"/>
  <c r="N2748" i="23"/>
  <c r="M2748" i="23" s="1"/>
  <c r="L2748" i="23" s="1"/>
  <c r="K2748" i="23" s="1"/>
  <c r="BM2747" i="23"/>
  <c r="AI2747" i="23"/>
  <c r="AA2747" i="23" s="1"/>
  <c r="T2747" i="23"/>
  <c r="N2747" i="23"/>
  <c r="M2747" i="23"/>
  <c r="L2747" i="23" s="1"/>
  <c r="K2747" i="23" s="1"/>
  <c r="BM2746" i="23"/>
  <c r="AI2746" i="23"/>
  <c r="AA2746" i="23"/>
  <c r="T2746" i="23"/>
  <c r="N2746" i="23"/>
  <c r="M2746" i="23" s="1"/>
  <c r="L2746" i="23" s="1"/>
  <c r="BM2745" i="23"/>
  <c r="AI2745" i="23"/>
  <c r="AA2745" i="23" s="1"/>
  <c r="T2745" i="23"/>
  <c r="N2745" i="23"/>
  <c r="M2745" i="23" s="1"/>
  <c r="L2745" i="23" s="1"/>
  <c r="BM2744" i="23"/>
  <c r="AI2744" i="23"/>
  <c r="AA2744" i="23" s="1"/>
  <c r="T2744" i="23"/>
  <c r="N2744" i="23"/>
  <c r="M2744" i="23" s="1"/>
  <c r="L2744" i="23" s="1"/>
  <c r="K2744" i="23" s="1"/>
  <c r="BM2743" i="23"/>
  <c r="AI2743" i="23"/>
  <c r="AA2743" i="23"/>
  <c r="T2743" i="23"/>
  <c r="N2743" i="23"/>
  <c r="M2743" i="23" s="1"/>
  <c r="L2743" i="23" s="1"/>
  <c r="K2743" i="23" s="1"/>
  <c r="J2743" i="23" s="1"/>
  <c r="H2743" i="23" s="1"/>
  <c r="BM2742" i="23"/>
  <c r="AI2742" i="23"/>
  <c r="AA2742" i="23"/>
  <c r="T2742" i="23"/>
  <c r="N2742" i="23"/>
  <c r="M2742" i="23" s="1"/>
  <c r="L2742" i="23" s="1"/>
  <c r="BM2741" i="23"/>
  <c r="AI2741" i="23"/>
  <c r="AA2741" i="23" s="1"/>
  <c r="J2741" i="23" s="1"/>
  <c r="H2741" i="23" s="1"/>
  <c r="T2741" i="23"/>
  <c r="N2741" i="23"/>
  <c r="M2741" i="23" s="1"/>
  <c r="L2741" i="23" s="1"/>
  <c r="K2741" i="23" s="1"/>
  <c r="BM2740" i="23"/>
  <c r="AI2740" i="23"/>
  <c r="AA2740" i="23"/>
  <c r="T2740" i="23"/>
  <c r="N2740" i="23"/>
  <c r="M2740" i="23" s="1"/>
  <c r="L2740" i="23" s="1"/>
  <c r="K2740" i="23" s="1"/>
  <c r="J2740" i="23" s="1"/>
  <c r="H2740" i="23" s="1"/>
  <c r="BM2739" i="23"/>
  <c r="AI2739" i="23"/>
  <c r="AA2739" i="23"/>
  <c r="T2739" i="23"/>
  <c r="N2739" i="23"/>
  <c r="M2739" i="23"/>
  <c r="L2739" i="23" s="1"/>
  <c r="BM2738" i="23"/>
  <c r="AI2738" i="23"/>
  <c r="AA2738" i="23" s="1"/>
  <c r="T2738" i="23"/>
  <c r="N2738" i="23"/>
  <c r="M2738" i="23" s="1"/>
  <c r="L2738" i="23" s="1"/>
  <c r="BM2737" i="23"/>
  <c r="AI2737" i="23"/>
  <c r="AA2737" i="23" s="1"/>
  <c r="T2737" i="23"/>
  <c r="N2737" i="23"/>
  <c r="M2737" i="23" s="1"/>
  <c r="L2737" i="23" s="1"/>
  <c r="K2737" i="23" s="1"/>
  <c r="J2737" i="23"/>
  <c r="H2737" i="23" s="1"/>
  <c r="BM2736" i="23"/>
  <c r="AI2736" i="23"/>
  <c r="AA2736" i="23"/>
  <c r="T2736" i="23"/>
  <c r="N2736" i="23"/>
  <c r="M2736" i="23" s="1"/>
  <c r="L2736" i="23" s="1"/>
  <c r="BM2735" i="23"/>
  <c r="AI2735" i="23"/>
  <c r="AA2735" i="23"/>
  <c r="T2735" i="23"/>
  <c r="N2735" i="23"/>
  <c r="M2735" i="23"/>
  <c r="L2735" i="23" s="1"/>
  <c r="K2735" i="23" s="1"/>
  <c r="BM2734" i="23"/>
  <c r="AI2734" i="23"/>
  <c r="AA2734" i="23"/>
  <c r="T2734" i="23"/>
  <c r="N2734" i="23"/>
  <c r="M2734" i="23" s="1"/>
  <c r="L2734" i="23" s="1"/>
  <c r="BM2733" i="23"/>
  <c r="AI2733" i="23"/>
  <c r="AA2733" i="23" s="1"/>
  <c r="T2733" i="23"/>
  <c r="N2733" i="23"/>
  <c r="M2733" i="23" s="1"/>
  <c r="L2733" i="23" s="1"/>
  <c r="K2733" i="23" s="1"/>
  <c r="J2733" i="23" s="1"/>
  <c r="H2733" i="23" s="1"/>
  <c r="BM2732" i="23"/>
  <c r="AI2732" i="23"/>
  <c r="AA2732" i="23"/>
  <c r="T2732" i="23"/>
  <c r="N2732" i="23"/>
  <c r="M2732" i="23" s="1"/>
  <c r="L2732" i="23" s="1"/>
  <c r="K2732" i="23" s="1"/>
  <c r="BM2731" i="23"/>
  <c r="AI2731" i="23"/>
  <c r="AA2731" i="23" s="1"/>
  <c r="T2731" i="23"/>
  <c r="N2731" i="23"/>
  <c r="M2731" i="23"/>
  <c r="L2731" i="23" s="1"/>
  <c r="K2731" i="23" s="1"/>
  <c r="J2731" i="23" s="1"/>
  <c r="H2731" i="23" s="1"/>
  <c r="BM2730" i="23"/>
  <c r="AI2730" i="23"/>
  <c r="AA2730" i="23"/>
  <c r="T2730" i="23"/>
  <c r="N2730" i="23"/>
  <c r="M2730" i="23" s="1"/>
  <c r="L2730" i="23" s="1"/>
  <c r="BM2729" i="23"/>
  <c r="AI2729" i="23"/>
  <c r="AA2729" i="23" s="1"/>
  <c r="T2729" i="23"/>
  <c r="N2729" i="23"/>
  <c r="M2729" i="23" s="1"/>
  <c r="L2729" i="23" s="1"/>
  <c r="BM2728" i="23"/>
  <c r="AI2728" i="23"/>
  <c r="AA2728" i="23" s="1"/>
  <c r="T2728" i="23"/>
  <c r="N2728" i="23"/>
  <c r="M2728" i="23" s="1"/>
  <c r="L2728" i="23" s="1"/>
  <c r="K2728" i="23" s="1"/>
  <c r="BM2727" i="23"/>
  <c r="AI2727" i="23"/>
  <c r="AA2727" i="23"/>
  <c r="T2727" i="23"/>
  <c r="N2727" i="23"/>
  <c r="M2727" i="23" s="1"/>
  <c r="L2727" i="23" s="1"/>
  <c r="K2727" i="23" s="1"/>
  <c r="J2727" i="23" s="1"/>
  <c r="H2727" i="23" s="1"/>
  <c r="BM2726" i="23"/>
  <c r="AI2726" i="23"/>
  <c r="AA2726" i="23"/>
  <c r="T2726" i="23"/>
  <c r="N2726" i="23"/>
  <c r="M2726" i="23" s="1"/>
  <c r="L2726" i="23" s="1"/>
  <c r="BM2725" i="23"/>
  <c r="AI2725" i="23"/>
  <c r="AA2725" i="23" s="1"/>
  <c r="J2725" i="23" s="1"/>
  <c r="H2725" i="23" s="1"/>
  <c r="T2725" i="23"/>
  <c r="N2725" i="23"/>
  <c r="M2725" i="23" s="1"/>
  <c r="L2725" i="23" s="1"/>
  <c r="K2725" i="23" s="1"/>
  <c r="BM2724" i="23"/>
  <c r="AI2724" i="23"/>
  <c r="AA2724" i="23"/>
  <c r="T2724" i="23"/>
  <c r="N2724" i="23"/>
  <c r="M2724" i="23" s="1"/>
  <c r="L2724" i="23" s="1"/>
  <c r="K2724" i="23" s="1"/>
  <c r="J2724" i="23" s="1"/>
  <c r="H2724" i="23" s="1"/>
  <c r="BM2723" i="23"/>
  <c r="AI2723" i="23"/>
  <c r="AA2723" i="23"/>
  <c r="T2723" i="23"/>
  <c r="N2723" i="23"/>
  <c r="M2723" i="23"/>
  <c r="L2723" i="23" s="1"/>
  <c r="BM2722" i="23"/>
  <c r="AI2722" i="23"/>
  <c r="AA2722" i="23" s="1"/>
  <c r="T2722" i="23"/>
  <c r="N2722" i="23"/>
  <c r="M2722" i="23" s="1"/>
  <c r="L2722" i="23" s="1"/>
  <c r="BM2721" i="23"/>
  <c r="AI2721" i="23"/>
  <c r="AA2721" i="23" s="1"/>
  <c r="T2721" i="23"/>
  <c r="N2721" i="23"/>
  <c r="M2721" i="23" s="1"/>
  <c r="L2721" i="23" s="1"/>
  <c r="K2721" i="23" s="1"/>
  <c r="J2721" i="23"/>
  <c r="H2721" i="23" s="1"/>
  <c r="BM2720" i="23"/>
  <c r="AI2720" i="23"/>
  <c r="AA2720" i="23"/>
  <c r="T2720" i="23"/>
  <c r="N2720" i="23"/>
  <c r="M2720" i="23" s="1"/>
  <c r="L2720" i="23" s="1"/>
  <c r="BM2719" i="23"/>
  <c r="AI2719" i="23"/>
  <c r="AA2719" i="23"/>
  <c r="T2719" i="23"/>
  <c r="N2719" i="23"/>
  <c r="M2719" i="23"/>
  <c r="L2719" i="23" s="1"/>
  <c r="K2719" i="23" s="1"/>
  <c r="BM2718" i="23"/>
  <c r="AI2718" i="23"/>
  <c r="AA2718" i="23"/>
  <c r="T2718" i="23"/>
  <c r="N2718" i="23"/>
  <c r="M2718" i="23" s="1"/>
  <c r="L2718" i="23" s="1"/>
  <c r="BM2717" i="23"/>
  <c r="AI2717" i="23"/>
  <c r="AA2717" i="23" s="1"/>
  <c r="T2717" i="23"/>
  <c r="N2717" i="23"/>
  <c r="M2717" i="23" s="1"/>
  <c r="L2717" i="23" s="1"/>
  <c r="K2717" i="23" s="1"/>
  <c r="J2717" i="23" s="1"/>
  <c r="H2717" i="23" s="1"/>
  <c r="BM2711" i="23"/>
  <c r="AI2711" i="23"/>
  <c r="AA2711" i="23"/>
  <c r="T2711" i="23"/>
  <c r="N2711" i="23"/>
  <c r="M2711" i="23" s="1"/>
  <c r="L2711" i="23" s="1"/>
  <c r="K2711" i="23" s="1"/>
  <c r="BM2710" i="23"/>
  <c r="AI2710" i="23"/>
  <c r="AA2710" i="23" s="1"/>
  <c r="T2710" i="23"/>
  <c r="N2710" i="23"/>
  <c r="M2710" i="23"/>
  <c r="L2710" i="23" s="1"/>
  <c r="K2710" i="23" s="1"/>
  <c r="BM2709" i="23"/>
  <c r="AI2709" i="23"/>
  <c r="AA2709" i="23"/>
  <c r="T2709" i="23"/>
  <c r="N2709" i="23"/>
  <c r="M2709" i="23" s="1"/>
  <c r="L2709" i="23" s="1"/>
  <c r="BM2708" i="23"/>
  <c r="AI2708" i="23"/>
  <c r="AA2708" i="23" s="1"/>
  <c r="T2708" i="23"/>
  <c r="N2708" i="23"/>
  <c r="M2708" i="23" s="1"/>
  <c r="L2708" i="23" s="1"/>
  <c r="BM2707" i="23"/>
  <c r="AI2707" i="23"/>
  <c r="AA2707" i="23" s="1"/>
  <c r="T2707" i="23"/>
  <c r="N2707" i="23"/>
  <c r="M2707" i="23" s="1"/>
  <c r="L2707" i="23" s="1"/>
  <c r="K2707" i="23" s="1"/>
  <c r="BM2706" i="23"/>
  <c r="AI2706" i="23"/>
  <c r="AA2706" i="23"/>
  <c r="T2706" i="23"/>
  <c r="N2706" i="23"/>
  <c r="M2706" i="23" s="1"/>
  <c r="L2706" i="23" s="1"/>
  <c r="K2706" i="23" s="1"/>
  <c r="J2706" i="23" s="1"/>
  <c r="H2706" i="23" s="1"/>
  <c r="BM2705" i="23"/>
  <c r="AI2705" i="23"/>
  <c r="AA2705" i="23"/>
  <c r="T2705" i="23"/>
  <c r="N2705" i="23"/>
  <c r="M2705" i="23" s="1"/>
  <c r="L2705" i="23" s="1"/>
  <c r="BM2704" i="23"/>
  <c r="AI2704" i="23"/>
  <c r="AA2704" i="23" s="1"/>
  <c r="J2704" i="23" s="1"/>
  <c r="H2704" i="23" s="1"/>
  <c r="T2704" i="23"/>
  <c r="N2704" i="23"/>
  <c r="M2704" i="23" s="1"/>
  <c r="L2704" i="23" s="1"/>
  <c r="K2704" i="23" s="1"/>
  <c r="BM2703" i="23"/>
  <c r="AI2703" i="23"/>
  <c r="AA2703" i="23"/>
  <c r="T2703" i="23"/>
  <c r="N2703" i="23"/>
  <c r="M2703" i="23" s="1"/>
  <c r="L2703" i="23" s="1"/>
  <c r="K2703" i="23" s="1"/>
  <c r="J2703" i="23" s="1"/>
  <c r="H2703" i="23" s="1"/>
  <c r="BM2702" i="23"/>
  <c r="AI2702" i="23"/>
  <c r="AA2702" i="23"/>
  <c r="T2702" i="23"/>
  <c r="N2702" i="23"/>
  <c r="M2702" i="23"/>
  <c r="L2702" i="23" s="1"/>
  <c r="BM2701" i="23"/>
  <c r="AI2701" i="23"/>
  <c r="AA2701" i="23" s="1"/>
  <c r="T2701" i="23"/>
  <c r="N2701" i="23"/>
  <c r="M2701" i="23" s="1"/>
  <c r="L2701" i="23" s="1"/>
  <c r="BM2700" i="23"/>
  <c r="AI2700" i="23"/>
  <c r="AA2700" i="23" s="1"/>
  <c r="T2700" i="23"/>
  <c r="N2700" i="23"/>
  <c r="M2700" i="23" s="1"/>
  <c r="L2700" i="23" s="1"/>
  <c r="K2700" i="23" s="1"/>
  <c r="J2700" i="23"/>
  <c r="H2700" i="23" s="1"/>
  <c r="BM2699" i="23"/>
  <c r="AI2699" i="23"/>
  <c r="AA2699" i="23"/>
  <c r="T2699" i="23"/>
  <c r="N2699" i="23"/>
  <c r="M2699" i="23" s="1"/>
  <c r="L2699" i="23" s="1"/>
  <c r="BM2698" i="23"/>
  <c r="AI2698" i="23"/>
  <c r="AA2698" i="23"/>
  <c r="T2698" i="23"/>
  <c r="N2698" i="23"/>
  <c r="M2698" i="23"/>
  <c r="L2698" i="23" s="1"/>
  <c r="K2698" i="23" s="1"/>
  <c r="BM2697" i="23"/>
  <c r="AI2697" i="23"/>
  <c r="AA2697" i="23"/>
  <c r="T2697" i="23"/>
  <c r="N2697" i="23"/>
  <c r="M2697" i="23" s="1"/>
  <c r="L2697" i="23" s="1"/>
  <c r="BM2696" i="23"/>
  <c r="AI2696" i="23"/>
  <c r="AA2696" i="23" s="1"/>
  <c r="T2696" i="23"/>
  <c r="N2696" i="23"/>
  <c r="M2696" i="23" s="1"/>
  <c r="L2696" i="23" s="1"/>
  <c r="K2696" i="23" s="1"/>
  <c r="J2696" i="23" s="1"/>
  <c r="H2696" i="23" s="1"/>
  <c r="BM2695" i="23"/>
  <c r="AI2695" i="23"/>
  <c r="AA2695" i="23"/>
  <c r="T2695" i="23"/>
  <c r="N2695" i="23"/>
  <c r="M2695" i="23" s="1"/>
  <c r="L2695" i="23" s="1"/>
  <c r="K2695" i="23" s="1"/>
  <c r="BM2694" i="23"/>
  <c r="AI2694" i="23"/>
  <c r="AA2694" i="23" s="1"/>
  <c r="T2694" i="23"/>
  <c r="N2694" i="23"/>
  <c r="M2694" i="23"/>
  <c r="L2694" i="23" s="1"/>
  <c r="K2694" i="23" s="1"/>
  <c r="J2694" i="23" s="1"/>
  <c r="H2694" i="23" s="1"/>
  <c r="BM2693" i="23"/>
  <c r="AI2693" i="23"/>
  <c r="AA2693" i="23"/>
  <c r="T2693" i="23"/>
  <c r="N2693" i="23"/>
  <c r="M2693" i="23" s="1"/>
  <c r="L2693" i="23" s="1"/>
  <c r="BM2692" i="23"/>
  <c r="AI2692" i="23"/>
  <c r="AA2692" i="23" s="1"/>
  <c r="T2692" i="23"/>
  <c r="N2692" i="23"/>
  <c r="M2692" i="23" s="1"/>
  <c r="L2692" i="23" s="1"/>
  <c r="BM2691" i="23"/>
  <c r="AI2691" i="23"/>
  <c r="AA2691" i="23" s="1"/>
  <c r="T2691" i="23"/>
  <c r="N2691" i="23"/>
  <c r="M2691" i="23" s="1"/>
  <c r="L2691" i="23" s="1"/>
  <c r="K2691" i="23" s="1"/>
  <c r="BM2690" i="23"/>
  <c r="AI2690" i="23"/>
  <c r="AA2690" i="23"/>
  <c r="T2690" i="23"/>
  <c r="N2690" i="23"/>
  <c r="M2690" i="23" s="1"/>
  <c r="L2690" i="23" s="1"/>
  <c r="K2690" i="23" s="1"/>
  <c r="J2690" i="23" s="1"/>
  <c r="H2690" i="23" s="1"/>
  <c r="BM2689" i="23"/>
  <c r="AI2689" i="23"/>
  <c r="AA2689" i="23"/>
  <c r="T2689" i="23"/>
  <c r="N2689" i="23"/>
  <c r="M2689" i="23" s="1"/>
  <c r="L2689" i="23" s="1"/>
  <c r="BM2688" i="23"/>
  <c r="AI2688" i="23"/>
  <c r="T2688" i="23"/>
  <c r="N2688" i="23"/>
  <c r="M2688" i="23" s="1"/>
  <c r="L2688" i="23" s="1"/>
  <c r="BP2687" i="23"/>
  <c r="BO2687" i="23"/>
  <c r="BO2561" i="23" s="1"/>
  <c r="BN2687" i="23"/>
  <c r="BL2687" i="23"/>
  <c r="BK2687" i="23"/>
  <c r="BJ2687" i="23"/>
  <c r="BI2687" i="23"/>
  <c r="BH2687" i="23"/>
  <c r="BG2687" i="23"/>
  <c r="BF2687" i="23"/>
  <c r="BF2561" i="23" s="1"/>
  <c r="BE2687" i="23"/>
  <c r="BD2687" i="23"/>
  <c r="BC2687" i="23"/>
  <c r="BB2687" i="23"/>
  <c r="BA2687" i="23"/>
  <c r="AZ2687" i="23"/>
  <c r="AY2687" i="23"/>
  <c r="AX2687" i="23"/>
  <c r="AX2561" i="23" s="1"/>
  <c r="AW2687" i="23"/>
  <c r="AV2687" i="23"/>
  <c r="AU2687" i="23"/>
  <c r="AT2687" i="23"/>
  <c r="AS2687" i="23"/>
  <c r="AR2687" i="23"/>
  <c r="AQ2687" i="23"/>
  <c r="AP2687" i="23"/>
  <c r="AO2687" i="23"/>
  <c r="AN2687" i="23"/>
  <c r="AM2687" i="23"/>
  <c r="AL2687" i="23"/>
  <c r="AK2687" i="23"/>
  <c r="AJ2687" i="23"/>
  <c r="AH2687" i="23"/>
  <c r="AG2687" i="23"/>
  <c r="AG2561" i="23" s="1"/>
  <c r="AF2687" i="23"/>
  <c r="AE2687" i="23"/>
  <c r="AD2687" i="23"/>
  <c r="AC2687" i="23"/>
  <c r="AB2687" i="23"/>
  <c r="Z2687" i="23"/>
  <c r="X2687" i="23"/>
  <c r="W2687" i="23"/>
  <c r="V2687" i="23"/>
  <c r="U2687" i="23"/>
  <c r="S2687" i="23"/>
  <c r="S2561" i="23" s="1"/>
  <c r="R2687" i="23"/>
  <c r="Q2687" i="23"/>
  <c r="P2687" i="23"/>
  <c r="BM2686" i="23"/>
  <c r="AI2686" i="23"/>
  <c r="AA2686" i="23"/>
  <c r="T2686" i="23"/>
  <c r="N2686" i="23"/>
  <c r="BM2685" i="23"/>
  <c r="AI2685" i="23"/>
  <c r="AA2685" i="23"/>
  <c r="T2685" i="23"/>
  <c r="N2685" i="23"/>
  <c r="M2685" i="23"/>
  <c r="L2685" i="23" s="1"/>
  <c r="BM2684" i="23"/>
  <c r="AI2684" i="23"/>
  <c r="T2684" i="23"/>
  <c r="N2684" i="23"/>
  <c r="M2684" i="23" s="1"/>
  <c r="L2684" i="23" s="1"/>
  <c r="K2684" i="23" s="1"/>
  <c r="BM2683" i="23"/>
  <c r="AI2683" i="23"/>
  <c r="AA2683" i="23" s="1"/>
  <c r="T2683" i="23"/>
  <c r="N2683" i="23"/>
  <c r="M2683" i="23"/>
  <c r="L2683" i="23" s="1"/>
  <c r="BP2562" i="23"/>
  <c r="BP2561" i="23" s="1"/>
  <c r="BO2562" i="23"/>
  <c r="BN2562" i="23"/>
  <c r="BL2562" i="23"/>
  <c r="BL2561" i="23" s="1"/>
  <c r="BK2562" i="23"/>
  <c r="BK2561" i="23" s="1"/>
  <c r="BJ2562" i="23"/>
  <c r="BI2562" i="23"/>
  <c r="BH2562" i="23"/>
  <c r="BG2562" i="23"/>
  <c r="BG2561" i="23" s="1"/>
  <c r="BF2562" i="23"/>
  <c r="BE2562" i="23"/>
  <c r="BD2562" i="23"/>
  <c r="BD2561" i="23" s="1"/>
  <c r="BC2562" i="23"/>
  <c r="BC2561" i="23" s="1"/>
  <c r="BB2562" i="23"/>
  <c r="BA2562" i="23"/>
  <c r="AZ2562" i="23"/>
  <c r="AZ2561" i="23" s="1"/>
  <c r="AY2562" i="23"/>
  <c r="AY2561" i="23" s="1"/>
  <c r="AX2562" i="23"/>
  <c r="AW2562" i="23"/>
  <c r="AV2562" i="23"/>
  <c r="AV2561" i="23" s="1"/>
  <c r="AU2562" i="23"/>
  <c r="AU2561" i="23" s="1"/>
  <c r="AT2562" i="23"/>
  <c r="AS2562" i="23"/>
  <c r="AR2562" i="23"/>
  <c r="AQ2562" i="23"/>
  <c r="AQ2561" i="23" s="1"/>
  <c r="AP2562" i="23"/>
  <c r="AO2562" i="23"/>
  <c r="AO2561" i="23" s="1"/>
  <c r="AN2562" i="23"/>
  <c r="AN2561" i="23" s="1"/>
  <c r="AM2562" i="23"/>
  <c r="AM2561" i="23" s="1"/>
  <c r="AL2562" i="23"/>
  <c r="AK2562" i="23"/>
  <c r="AJ2562" i="23"/>
  <c r="AH2562" i="23"/>
  <c r="AH2561" i="23" s="1"/>
  <c r="AG2562" i="23"/>
  <c r="AF2562" i="23"/>
  <c r="AF2561" i="23" s="1"/>
  <c r="AE2562" i="23"/>
  <c r="AD2562" i="23"/>
  <c r="AD2561" i="23" s="1"/>
  <c r="AC2562" i="23"/>
  <c r="AB2562" i="23"/>
  <c r="Z2562" i="23"/>
  <c r="Y2562" i="23"/>
  <c r="Y2561" i="23" s="1"/>
  <c r="X2562" i="23"/>
  <c r="W2562" i="23"/>
  <c r="V2562" i="23"/>
  <c r="V2561" i="23" s="1"/>
  <c r="U2562" i="23"/>
  <c r="U2561" i="23" s="1"/>
  <c r="S2562" i="23"/>
  <c r="R2562" i="23"/>
  <c r="Q2562" i="23"/>
  <c r="Q2561" i="23" s="1"/>
  <c r="P2562" i="23"/>
  <c r="P2561" i="23" s="1"/>
  <c r="O2562" i="23"/>
  <c r="H2562" i="23"/>
  <c r="BN2561" i="23"/>
  <c r="BH2561" i="23"/>
  <c r="BE2561" i="23"/>
  <c r="AW2561" i="23"/>
  <c r="AR2561" i="23"/>
  <c r="AP2561" i="23"/>
  <c r="AJ2561" i="23"/>
  <c r="AE2561" i="23"/>
  <c r="AB2561" i="23"/>
  <c r="Z2561" i="23"/>
  <c r="W2561" i="23"/>
  <c r="R2561" i="23"/>
  <c r="I2561" i="23"/>
  <c r="BM2560" i="23"/>
  <c r="AA2560" i="23"/>
  <c r="T2560" i="23"/>
  <c r="N2560" i="23"/>
  <c r="M2560" i="23" s="1"/>
  <c r="L2560" i="23"/>
  <c r="K2560" i="23" s="1"/>
  <c r="BM2559" i="23"/>
  <c r="AA2559" i="23"/>
  <c r="T2559" i="23"/>
  <c r="N2559" i="23"/>
  <c r="M2559" i="23"/>
  <c r="L2559" i="23" s="1"/>
  <c r="K2559" i="23" s="1"/>
  <c r="J2559" i="23" s="1"/>
  <c r="H2559" i="23" s="1"/>
  <c r="BM2558" i="23"/>
  <c r="AA2558" i="23"/>
  <c r="T2558" i="23"/>
  <c r="N2558" i="23"/>
  <c r="M2558" i="23" s="1"/>
  <c r="L2558" i="23" s="1"/>
  <c r="K2558" i="23" s="1"/>
  <c r="J2558" i="23" s="1"/>
  <c r="H2558" i="23" s="1"/>
  <c r="BM2557" i="23"/>
  <c r="AA2557" i="23"/>
  <c r="T2557" i="23"/>
  <c r="N2557" i="23"/>
  <c r="M2557" i="23" s="1"/>
  <c r="L2557" i="23" s="1"/>
  <c r="K2557" i="23" s="1"/>
  <c r="J2557" i="23" s="1"/>
  <c r="H2557" i="23" s="1"/>
  <c r="BM2556" i="23"/>
  <c r="AA2556" i="23"/>
  <c r="T2556" i="23"/>
  <c r="N2556" i="23"/>
  <c r="M2556" i="23" s="1"/>
  <c r="L2556" i="23" s="1"/>
  <c r="BM2555" i="23"/>
  <c r="AA2555" i="23"/>
  <c r="T2555" i="23"/>
  <c r="N2555" i="23"/>
  <c r="M2555" i="23"/>
  <c r="L2555" i="23" s="1"/>
  <c r="K2555" i="23" s="1"/>
  <c r="BM2554" i="23"/>
  <c r="AA2554" i="23"/>
  <c r="T2554" i="23"/>
  <c r="N2554" i="23"/>
  <c r="M2554" i="23" s="1"/>
  <c r="L2554" i="23" s="1"/>
  <c r="K2554" i="23" s="1"/>
  <c r="BM2553" i="23"/>
  <c r="AA2553" i="23"/>
  <c r="T2553" i="23"/>
  <c r="N2553" i="23"/>
  <c r="M2553" i="23"/>
  <c r="L2553" i="23" s="1"/>
  <c r="K2553" i="23" s="1"/>
  <c r="J2553" i="23" s="1"/>
  <c r="H2553" i="23" s="1"/>
  <c r="BM2546" i="23"/>
  <c r="AI2546" i="23"/>
  <c r="AA2546" i="23" s="1"/>
  <c r="T2546" i="23"/>
  <c r="N2546" i="23"/>
  <c r="M2546" i="23"/>
  <c r="L2546" i="23" s="1"/>
  <c r="BM2530" i="23"/>
  <c r="AI2530" i="23"/>
  <c r="T2530" i="23"/>
  <c r="N2530" i="23"/>
  <c r="BP2528" i="23"/>
  <c r="BO2528" i="23"/>
  <c r="BO2518" i="23" s="1"/>
  <c r="BN2528" i="23"/>
  <c r="BL2528" i="23"/>
  <c r="BK2528" i="23"/>
  <c r="BJ2528" i="23"/>
  <c r="BJ2518" i="23" s="1"/>
  <c r="BI2528" i="23"/>
  <c r="BH2528" i="23"/>
  <c r="BG2528" i="23"/>
  <c r="BG2518" i="23" s="1"/>
  <c r="BF2528" i="23"/>
  <c r="BE2528" i="23"/>
  <c r="BD2528" i="23"/>
  <c r="BC2528" i="23"/>
  <c r="BB2528" i="23"/>
  <c r="BB2518" i="23" s="1"/>
  <c r="BA2528" i="23"/>
  <c r="AZ2528" i="23"/>
  <c r="AY2528" i="23"/>
  <c r="AY2518" i="23" s="1"/>
  <c r="AX2528" i="23"/>
  <c r="AW2528" i="23"/>
  <c r="AV2528" i="23"/>
  <c r="AU2528" i="23"/>
  <c r="AT2528" i="23"/>
  <c r="AT2518" i="23" s="1"/>
  <c r="AS2528" i="23"/>
  <c r="AR2528" i="23"/>
  <c r="AQ2528" i="23"/>
  <c r="AQ2518" i="23" s="1"/>
  <c r="AP2528" i="23"/>
  <c r="AO2528" i="23"/>
  <c r="AN2528" i="23"/>
  <c r="AM2528" i="23"/>
  <c r="AL2528" i="23"/>
  <c r="AK2528" i="23"/>
  <c r="AJ2528" i="23"/>
  <c r="AH2528" i="23"/>
  <c r="AH2518" i="23" s="1"/>
  <c r="AG2528" i="23"/>
  <c r="AF2528" i="23"/>
  <c r="AE2528" i="23"/>
  <c r="AD2528" i="23"/>
  <c r="AD2518" i="23" s="1"/>
  <c r="AC2528" i="23"/>
  <c r="AB2528" i="23"/>
  <c r="Z2528" i="23"/>
  <c r="Y2528" i="23"/>
  <c r="Y2518" i="23" s="1"/>
  <c r="X2528" i="23"/>
  <c r="W2528" i="23"/>
  <c r="V2528" i="23"/>
  <c r="U2528" i="23"/>
  <c r="S2528" i="23"/>
  <c r="R2528" i="23"/>
  <c r="Q2528" i="23"/>
  <c r="P2528" i="23"/>
  <c r="P2518" i="23" s="1"/>
  <c r="O2528" i="23"/>
  <c r="BM2527" i="23"/>
  <c r="AI2527" i="23"/>
  <c r="AA2527" i="23" s="1"/>
  <c r="T2527" i="23"/>
  <c r="N2527" i="23"/>
  <c r="M2527" i="23"/>
  <c r="L2527" i="23"/>
  <c r="BM2526" i="23"/>
  <c r="AI2526" i="23"/>
  <c r="AA2526" i="23" s="1"/>
  <c r="T2526" i="23"/>
  <c r="N2526" i="23"/>
  <c r="BM2524" i="23"/>
  <c r="BM2519" i="23" s="1"/>
  <c r="AI2524" i="23"/>
  <c r="AA2524" i="23"/>
  <c r="T2524" i="23"/>
  <c r="N2524" i="23"/>
  <c r="M2524" i="23" s="1"/>
  <c r="L2524" i="23" s="1"/>
  <c r="K2524" i="23" s="1"/>
  <c r="BP2519" i="23"/>
  <c r="BO2519" i="23"/>
  <c r="BN2519" i="23"/>
  <c r="BL2519" i="23"/>
  <c r="BL2518" i="23" s="1"/>
  <c r="BK2519" i="23"/>
  <c r="BJ2519" i="23"/>
  <c r="BI2519" i="23"/>
  <c r="BI2518" i="23" s="1"/>
  <c r="BH2519" i="23"/>
  <c r="BH2518" i="23" s="1"/>
  <c r="BG2519" i="23"/>
  <c r="BF2519" i="23"/>
  <c r="BE2519" i="23"/>
  <c r="BE2518" i="23" s="1"/>
  <c r="BD2519" i="23"/>
  <c r="BD2518" i="23" s="1"/>
  <c r="BC2519" i="23"/>
  <c r="BB2519" i="23"/>
  <c r="BA2519" i="23"/>
  <c r="BA2518" i="23" s="1"/>
  <c r="AZ2519" i="23"/>
  <c r="AZ2518" i="23" s="1"/>
  <c r="AY2519" i="23"/>
  <c r="AX2519" i="23"/>
  <c r="AW2519" i="23"/>
  <c r="AW2518" i="23" s="1"/>
  <c r="AV2519" i="23"/>
  <c r="AV2518" i="23" s="1"/>
  <c r="AU2519" i="23"/>
  <c r="AT2519" i="23"/>
  <c r="AS2519" i="23"/>
  <c r="AS2518" i="23" s="1"/>
  <c r="AR2519" i="23"/>
  <c r="AR2518" i="23" s="1"/>
  <c r="AQ2519" i="23"/>
  <c r="AP2519" i="23"/>
  <c r="AP2518" i="23" s="1"/>
  <c r="AO2519" i="23"/>
  <c r="AO2518" i="23" s="1"/>
  <c r="AN2519" i="23"/>
  <c r="AN2518" i="23" s="1"/>
  <c r="AM2519" i="23"/>
  <c r="AL2519" i="23"/>
  <c r="AK2519" i="23"/>
  <c r="AK2518" i="23" s="1"/>
  <c r="AJ2519" i="23"/>
  <c r="AJ2518" i="23" s="1"/>
  <c r="AH2519" i="23"/>
  <c r="AG2519" i="23"/>
  <c r="AF2519" i="23"/>
  <c r="AE2519" i="23"/>
  <c r="AE2518" i="23" s="1"/>
  <c r="AD2519" i="23"/>
  <c r="AC2519" i="23"/>
  <c r="AC2518" i="23" s="1"/>
  <c r="AB2519" i="23"/>
  <c r="AB2518" i="23" s="1"/>
  <c r="Z2519" i="23"/>
  <c r="Z2518" i="23" s="1"/>
  <c r="Y2519" i="23"/>
  <c r="X2519" i="23"/>
  <c r="W2519" i="23"/>
  <c r="W2518" i="23" s="1"/>
  <c r="V2519" i="23"/>
  <c r="V2518" i="23" s="1"/>
  <c r="U2519" i="23"/>
  <c r="S2519" i="23"/>
  <c r="R2519" i="23"/>
  <c r="R2518" i="23" s="1"/>
  <c r="Q2519" i="23"/>
  <c r="Q2518" i="23" s="1"/>
  <c r="P2519" i="23"/>
  <c r="O2519" i="23"/>
  <c r="O2518" i="23" s="1"/>
  <c r="I2519" i="23"/>
  <c r="BP2518" i="23"/>
  <c r="BF2518" i="23"/>
  <c r="AX2518" i="23"/>
  <c r="AL2518" i="23"/>
  <c r="AG2518" i="23"/>
  <c r="AF2518" i="23"/>
  <c r="X2518" i="23"/>
  <c r="I2518" i="23"/>
  <c r="BM2517" i="23"/>
  <c r="AA2517" i="23"/>
  <c r="T2517" i="23"/>
  <c r="N2517" i="23"/>
  <c r="M2517" i="23" s="1"/>
  <c r="L2517" i="23" s="1"/>
  <c r="K2517" i="23" s="1"/>
  <c r="J2517" i="23" s="1"/>
  <c r="H2517" i="23" s="1"/>
  <c r="BM2516" i="23"/>
  <c r="AA2516" i="23"/>
  <c r="T2516" i="23"/>
  <c r="T2515" i="23" s="1"/>
  <c r="N2516" i="23"/>
  <c r="M2516" i="23" s="1"/>
  <c r="L2516" i="23" s="1"/>
  <c r="BP2515" i="23"/>
  <c r="BO2515" i="23"/>
  <c r="BN2515" i="23"/>
  <c r="BN2511" i="23" s="1"/>
  <c r="BM2515" i="23"/>
  <c r="BL2515" i="23"/>
  <c r="BK2515" i="23"/>
  <c r="BJ2515" i="23"/>
  <c r="BI2515" i="23"/>
  <c r="BH2515" i="23"/>
  <c r="BG2515" i="23"/>
  <c r="BF2515" i="23"/>
  <c r="BE2515" i="23"/>
  <c r="BD2515" i="23"/>
  <c r="BC2515" i="23"/>
  <c r="BB2515" i="23"/>
  <c r="BA2515" i="23"/>
  <c r="AZ2515" i="23"/>
  <c r="AY2515" i="23"/>
  <c r="AX2515" i="23"/>
  <c r="AW2515" i="23"/>
  <c r="AV2515" i="23"/>
  <c r="AU2515" i="23"/>
  <c r="AT2515" i="23"/>
  <c r="AS2515" i="23"/>
  <c r="AR2515" i="23"/>
  <c r="AQ2515" i="23"/>
  <c r="AP2515" i="23"/>
  <c r="AO2515" i="23"/>
  <c r="AN2515" i="23"/>
  <c r="AM2515" i="23"/>
  <c r="AL2515" i="23"/>
  <c r="AK2515" i="23"/>
  <c r="AJ2515" i="23"/>
  <c r="AI2515" i="23"/>
  <c r="AH2515" i="23"/>
  <c r="AG2515" i="23"/>
  <c r="AF2515" i="23"/>
  <c r="AE2515" i="23"/>
  <c r="AD2515" i="23"/>
  <c r="AD2511" i="23" s="1"/>
  <c r="AC2515" i="23"/>
  <c r="AB2515" i="23"/>
  <c r="AA2515" i="23"/>
  <c r="Z2515" i="23"/>
  <c r="Z2511" i="23" s="1"/>
  <c r="Y2515" i="23"/>
  <c r="X2515" i="23"/>
  <c r="W2515" i="23"/>
  <c r="V2515" i="23"/>
  <c r="U2515" i="23"/>
  <c r="S2515" i="23"/>
  <c r="R2515" i="23"/>
  <c r="Q2515" i="23"/>
  <c r="Q2511" i="23" s="1"/>
  <c r="P2515" i="23"/>
  <c r="O2515" i="23"/>
  <c r="BM2514" i="23"/>
  <c r="AI2514" i="23"/>
  <c r="AA2514" i="23" s="1"/>
  <c r="T2514" i="23"/>
  <c r="N2514" i="23"/>
  <c r="N2512" i="23" s="1"/>
  <c r="M2514" i="23"/>
  <c r="L2514" i="23" s="1"/>
  <c r="K2514" i="23" s="1"/>
  <c r="J2514" i="23" s="1"/>
  <c r="H2514" i="23" s="1"/>
  <c r="BM2513" i="23"/>
  <c r="AI2513" i="23"/>
  <c r="T2513" i="23"/>
  <c r="N2513" i="23"/>
  <c r="M2513" i="23"/>
  <c r="L2513" i="23" s="1"/>
  <c r="BP2512" i="23"/>
  <c r="BP2511" i="23" s="1"/>
  <c r="BO2512" i="23"/>
  <c r="BO2511" i="23" s="1"/>
  <c r="BN2512" i="23"/>
  <c r="BL2512" i="23"/>
  <c r="BK2512" i="23"/>
  <c r="BK2511" i="23" s="1"/>
  <c r="BJ2512" i="23"/>
  <c r="BJ2511" i="23" s="1"/>
  <c r="BI2512" i="23"/>
  <c r="BH2512" i="23"/>
  <c r="BG2512" i="23"/>
  <c r="BG2511" i="23" s="1"/>
  <c r="BF2512" i="23"/>
  <c r="BE2512" i="23"/>
  <c r="BE2511" i="23" s="1"/>
  <c r="BD2512" i="23"/>
  <c r="BC2512" i="23"/>
  <c r="BC2511" i="23" s="1"/>
  <c r="BB2512" i="23"/>
  <c r="BA2512" i="23"/>
  <c r="AZ2512" i="23"/>
  <c r="AY2512" i="23"/>
  <c r="AX2512" i="23"/>
  <c r="AW2512" i="23"/>
  <c r="AV2512" i="23"/>
  <c r="AU2512" i="23"/>
  <c r="AU2511" i="23" s="1"/>
  <c r="AT2512" i="23"/>
  <c r="AT2511" i="23" s="1"/>
  <c r="AS2512" i="23"/>
  <c r="AS2511" i="23" s="1"/>
  <c r="AR2512" i="23"/>
  <c r="AQ2512" i="23"/>
  <c r="AP2512" i="23"/>
  <c r="AO2512" i="23"/>
  <c r="AO2511" i="23" s="1"/>
  <c r="AN2512" i="23"/>
  <c r="AM2512" i="23"/>
  <c r="AM2511" i="23" s="1"/>
  <c r="AL2512" i="23"/>
  <c r="AL2511" i="23" s="1"/>
  <c r="AK2512" i="23"/>
  <c r="AJ2512" i="23"/>
  <c r="AJ2511" i="23" s="1"/>
  <c r="AH2512" i="23"/>
  <c r="AH2511" i="23" s="1"/>
  <c r="AG2512" i="23"/>
  <c r="AG2511" i="23" s="1"/>
  <c r="AF2512" i="23"/>
  <c r="AE2512" i="23"/>
  <c r="AD2512" i="23"/>
  <c r="AC2512" i="23"/>
  <c r="AC2511" i="23" s="1"/>
  <c r="AB2512" i="23"/>
  <c r="Z2512" i="23"/>
  <c r="Y2512" i="23"/>
  <c r="Y2511" i="23" s="1"/>
  <c r="X2512" i="23"/>
  <c r="W2512" i="23"/>
  <c r="V2512" i="23"/>
  <c r="U2512" i="23"/>
  <c r="U2511" i="23" s="1"/>
  <c r="S2512" i="23"/>
  <c r="S2511" i="23" s="1"/>
  <c r="R2512" i="23"/>
  <c r="Q2512" i="23"/>
  <c r="P2512" i="23"/>
  <c r="P2511" i="23" s="1"/>
  <c r="O2512" i="23"/>
  <c r="O2511" i="23" s="1"/>
  <c r="BI2511" i="23"/>
  <c r="BH2511" i="23"/>
  <c r="BB2511" i="23"/>
  <c r="BA2511" i="23"/>
  <c r="AZ2511" i="23"/>
  <c r="AY2511" i="23"/>
  <c r="AW2511" i="23"/>
  <c r="AR2511" i="23"/>
  <c r="AQ2511" i="23"/>
  <c r="AK2511" i="23"/>
  <c r="AB2511" i="23"/>
  <c r="R2511" i="23"/>
  <c r="I2511" i="23"/>
  <c r="BM2510" i="23"/>
  <c r="AA2510" i="23"/>
  <c r="T2510" i="23"/>
  <c r="K2510" i="23" s="1"/>
  <c r="J2510" i="23" s="1"/>
  <c r="H2510" i="23" s="1"/>
  <c r="N2510" i="23"/>
  <c r="M2510" i="23"/>
  <c r="L2510" i="23" s="1"/>
  <c r="BM2507" i="23"/>
  <c r="AA2507" i="23"/>
  <c r="T2507" i="23"/>
  <c r="N2507" i="23"/>
  <c r="M2507" i="23"/>
  <c r="L2507" i="23" s="1"/>
  <c r="K2507" i="23" s="1"/>
  <c r="J2507" i="23" s="1"/>
  <c r="H2507" i="23" s="1"/>
  <c r="BM2495" i="23"/>
  <c r="AI2495" i="23"/>
  <c r="AA2495" i="23" s="1"/>
  <c r="AA2494" i="23" s="1"/>
  <c r="T2495" i="23"/>
  <c r="N2495" i="23"/>
  <c r="BP2494" i="23"/>
  <c r="BO2494" i="23"/>
  <c r="BN2494" i="23"/>
  <c r="BL2494" i="23"/>
  <c r="BL2481" i="23" s="1"/>
  <c r="BK2494" i="23"/>
  <c r="BJ2494" i="23"/>
  <c r="BJ2481" i="23" s="1"/>
  <c r="BI2494" i="23"/>
  <c r="BH2494" i="23"/>
  <c r="BH2481" i="23" s="1"/>
  <c r="BG2494" i="23"/>
  <c r="BF2494" i="23"/>
  <c r="BF2481" i="23" s="1"/>
  <c r="BE2494" i="23"/>
  <c r="BD2494" i="23"/>
  <c r="BD2481" i="23" s="1"/>
  <c r="BC2494" i="23"/>
  <c r="BB2494" i="23"/>
  <c r="BB2481" i="23" s="1"/>
  <c r="BA2494" i="23"/>
  <c r="AZ2494" i="23"/>
  <c r="AZ2481" i="23" s="1"/>
  <c r="AY2494" i="23"/>
  <c r="AX2494" i="23"/>
  <c r="AW2494" i="23"/>
  <c r="AV2494" i="23"/>
  <c r="AV2481" i="23" s="1"/>
  <c r="AU2494" i="23"/>
  <c r="AT2494" i="23"/>
  <c r="AT2481" i="23" s="1"/>
  <c r="AS2494" i="23"/>
  <c r="AR2494" i="23"/>
  <c r="AR2481" i="23" s="1"/>
  <c r="AQ2494" i="23"/>
  <c r="AP2494" i="23"/>
  <c r="AP2481" i="23" s="1"/>
  <c r="AO2494" i="23"/>
  <c r="AN2494" i="23"/>
  <c r="AN2481" i="23" s="1"/>
  <c r="AM2494" i="23"/>
  <c r="AL2494" i="23"/>
  <c r="AK2494" i="23"/>
  <c r="AJ2494" i="23"/>
  <c r="AJ2481" i="23" s="1"/>
  <c r="AH2494" i="23"/>
  <c r="AG2494" i="23"/>
  <c r="AF2494" i="23"/>
  <c r="AE2494" i="23"/>
  <c r="AD2494" i="23"/>
  <c r="AC2494" i="23"/>
  <c r="AB2494" i="23"/>
  <c r="AB2481" i="23" s="1"/>
  <c r="Z2494" i="23"/>
  <c r="Y2494" i="23"/>
  <c r="X2494" i="23"/>
  <c r="X2481" i="23" s="1"/>
  <c r="W2494" i="23"/>
  <c r="V2494" i="23"/>
  <c r="U2494" i="23"/>
  <c r="T2494" i="23"/>
  <c r="S2494" i="23"/>
  <c r="R2494" i="23"/>
  <c r="Q2494" i="23"/>
  <c r="P2494" i="23"/>
  <c r="O2494" i="23"/>
  <c r="I2494" i="23"/>
  <c r="BM2493" i="23"/>
  <c r="AI2493" i="23"/>
  <c r="AA2493" i="23" s="1"/>
  <c r="T2493" i="23"/>
  <c r="N2493" i="23"/>
  <c r="M2493" i="23" s="1"/>
  <c r="L2493" i="23" s="1"/>
  <c r="BM2492" i="23"/>
  <c r="AI2492" i="23"/>
  <c r="AA2492" i="23"/>
  <c r="T2492" i="23"/>
  <c r="N2492" i="23"/>
  <c r="M2492" i="23" s="1"/>
  <c r="L2492" i="23" s="1"/>
  <c r="K2492" i="23" s="1"/>
  <c r="J2492" i="23" s="1"/>
  <c r="H2492" i="23" s="1"/>
  <c r="BM2491" i="23"/>
  <c r="AI2491" i="23"/>
  <c r="T2491" i="23"/>
  <c r="N2491" i="23"/>
  <c r="M2491" i="23"/>
  <c r="L2491" i="23" s="1"/>
  <c r="BP2482" i="23"/>
  <c r="BO2482" i="23"/>
  <c r="BN2482" i="23"/>
  <c r="BL2482" i="23"/>
  <c r="BK2482" i="23"/>
  <c r="BJ2482" i="23"/>
  <c r="BI2482" i="23"/>
  <c r="BI2481" i="23" s="1"/>
  <c r="BH2482" i="23"/>
  <c r="BG2482" i="23"/>
  <c r="BF2482" i="23"/>
  <c r="BE2482" i="23"/>
  <c r="BE2481" i="23" s="1"/>
  <c r="BD2482" i="23"/>
  <c r="BC2482" i="23"/>
  <c r="BC2481" i="23" s="1"/>
  <c r="BB2482" i="23"/>
  <c r="BA2482" i="23"/>
  <c r="AZ2482" i="23"/>
  <c r="AY2482" i="23"/>
  <c r="AX2482" i="23"/>
  <c r="AW2482" i="23"/>
  <c r="AW2481" i="23" s="1"/>
  <c r="AV2482" i="23"/>
  <c r="AU2482" i="23"/>
  <c r="AU2481" i="23" s="1"/>
  <c r="AT2482" i="23"/>
  <c r="AS2482" i="23"/>
  <c r="AS2481" i="23" s="1"/>
  <c r="AR2482" i="23"/>
  <c r="AQ2482" i="23"/>
  <c r="AP2482" i="23"/>
  <c r="AO2482" i="23"/>
  <c r="AO2481" i="23" s="1"/>
  <c r="AN2482" i="23"/>
  <c r="AM2482" i="23"/>
  <c r="AM2481" i="23" s="1"/>
  <c r="AL2482" i="23"/>
  <c r="AK2482" i="23"/>
  <c r="AK2481" i="23" s="1"/>
  <c r="AJ2482" i="23"/>
  <c r="AH2482" i="23"/>
  <c r="AH2481" i="23" s="1"/>
  <c r="AG2482" i="23"/>
  <c r="AF2482" i="23"/>
  <c r="AE2482" i="23"/>
  <c r="AE2481" i="23" s="1"/>
  <c r="AD2482" i="23"/>
  <c r="AD2481" i="23" s="1"/>
  <c r="AC2482" i="23"/>
  <c r="AB2482" i="23"/>
  <c r="Z2482" i="23"/>
  <c r="Y2482" i="23"/>
  <c r="Y2481" i="23" s="1"/>
  <c r="X2482" i="23"/>
  <c r="W2482" i="23"/>
  <c r="W2481" i="23" s="1"/>
  <c r="V2482" i="23"/>
  <c r="U2482" i="23"/>
  <c r="U2481" i="23" s="1"/>
  <c r="S2482" i="23"/>
  <c r="R2482" i="23"/>
  <c r="Q2482" i="23"/>
  <c r="Q2481" i="23" s="1"/>
  <c r="P2482" i="23"/>
  <c r="P2481" i="23" s="1"/>
  <c r="O2482" i="23"/>
  <c r="I2482" i="23"/>
  <c r="I2481" i="23" s="1"/>
  <c r="BN2481" i="23"/>
  <c r="BK2481" i="23"/>
  <c r="BA2481" i="23"/>
  <c r="AX2481" i="23"/>
  <c r="AL2481" i="23"/>
  <c r="AC2481" i="23"/>
  <c r="Z2481" i="23"/>
  <c r="R2481" i="23"/>
  <c r="O2481" i="23"/>
  <c r="BM2480" i="23"/>
  <c r="AI2480" i="23"/>
  <c r="AI2476" i="23" s="1"/>
  <c r="AI2471" i="23" s="1"/>
  <c r="T2480" i="23"/>
  <c r="N2480" i="23"/>
  <c r="M2480" i="23"/>
  <c r="L2480" i="23" s="1"/>
  <c r="K2480" i="23" s="1"/>
  <c r="BM2479" i="23"/>
  <c r="AI2479" i="23"/>
  <c r="AA2479" i="23"/>
  <c r="T2479" i="23"/>
  <c r="T2476" i="23" s="1"/>
  <c r="T2471" i="23" s="1"/>
  <c r="N2479" i="23"/>
  <c r="BP2476" i="23"/>
  <c r="BP2471" i="23" s="1"/>
  <c r="BO2476" i="23"/>
  <c r="BN2476" i="23"/>
  <c r="BL2476" i="23"/>
  <c r="BL2471" i="23" s="1"/>
  <c r="BK2476" i="23"/>
  <c r="BJ2476" i="23"/>
  <c r="BI2476" i="23"/>
  <c r="BH2476" i="23"/>
  <c r="BG2476" i="23"/>
  <c r="BG2471" i="23" s="1"/>
  <c r="BF2476" i="23"/>
  <c r="BE2476" i="23"/>
  <c r="BD2476" i="23"/>
  <c r="BD2471" i="23" s="1"/>
  <c r="BC2476" i="23"/>
  <c r="BB2476" i="23"/>
  <c r="BA2476" i="23"/>
  <c r="AZ2476" i="23"/>
  <c r="AY2476" i="23"/>
  <c r="AY2471" i="23" s="1"/>
  <c r="AX2476" i="23"/>
  <c r="AW2476" i="23"/>
  <c r="AV2476" i="23"/>
  <c r="AV2471" i="23" s="1"/>
  <c r="AU2476" i="23"/>
  <c r="AT2476" i="23"/>
  <c r="AS2476" i="23"/>
  <c r="AR2476" i="23"/>
  <c r="AR2471" i="23" s="1"/>
  <c r="AQ2476" i="23"/>
  <c r="AQ2471" i="23" s="1"/>
  <c r="AP2476" i="23"/>
  <c r="AO2476" i="23"/>
  <c r="AN2476" i="23"/>
  <c r="AN2471" i="23" s="1"/>
  <c r="AM2476" i="23"/>
  <c r="AL2476" i="23"/>
  <c r="AK2476" i="23"/>
  <c r="AJ2476" i="23"/>
  <c r="AJ2471" i="23" s="1"/>
  <c r="AH2476" i="23"/>
  <c r="AH2471" i="23" s="1"/>
  <c r="AG2476" i="23"/>
  <c r="AF2476" i="23"/>
  <c r="AF2471" i="23" s="1"/>
  <c r="AE2476" i="23"/>
  <c r="AD2476" i="23"/>
  <c r="AC2476" i="23"/>
  <c r="AB2476" i="23"/>
  <c r="Z2476" i="23"/>
  <c r="Y2476" i="23"/>
  <c r="X2476" i="23"/>
  <c r="W2476" i="23"/>
  <c r="V2476" i="23"/>
  <c r="U2476" i="23"/>
  <c r="S2476" i="23"/>
  <c r="R2476" i="23"/>
  <c r="R2471" i="23" s="1"/>
  <c r="Q2476" i="23"/>
  <c r="P2476" i="23"/>
  <c r="O2476" i="23"/>
  <c r="I2476" i="23"/>
  <c r="BM2473" i="23"/>
  <c r="BM2472" i="23" s="1"/>
  <c r="AI2473" i="23"/>
  <c r="AA2473" i="23" s="1"/>
  <c r="AA2472" i="23" s="1"/>
  <c r="T2473" i="23"/>
  <c r="T2472" i="23" s="1"/>
  <c r="N2473" i="23"/>
  <c r="BP2472" i="23"/>
  <c r="BO2472" i="23"/>
  <c r="BN2472" i="23"/>
  <c r="BL2472" i="23"/>
  <c r="BK2472" i="23"/>
  <c r="BJ2472" i="23"/>
  <c r="BJ2471" i="23" s="1"/>
  <c r="BI2472" i="23"/>
  <c r="BI2471" i="23" s="1"/>
  <c r="BH2472" i="23"/>
  <c r="BG2472" i="23"/>
  <c r="BF2472" i="23"/>
  <c r="BE2472" i="23"/>
  <c r="BE2471" i="23" s="1"/>
  <c r="BD2472" i="23"/>
  <c r="BC2472" i="23"/>
  <c r="BB2472" i="23"/>
  <c r="BA2472" i="23"/>
  <c r="BA2471" i="23" s="1"/>
  <c r="AZ2472" i="23"/>
  <c r="AY2472" i="23"/>
  <c r="AX2472" i="23"/>
  <c r="AW2472" i="23"/>
  <c r="AW2471" i="23" s="1"/>
  <c r="AV2472" i="23"/>
  <c r="AU2472" i="23"/>
  <c r="AT2472" i="23"/>
  <c r="AT2471" i="23" s="1"/>
  <c r="AS2472" i="23"/>
  <c r="AR2472" i="23"/>
  <c r="AQ2472" i="23"/>
  <c r="AP2472" i="23"/>
  <c r="AO2472" i="23"/>
  <c r="AO2471" i="23" s="1"/>
  <c r="AN2472" i="23"/>
  <c r="AM2472" i="23"/>
  <c r="AL2472" i="23"/>
  <c r="AK2472" i="23"/>
  <c r="AJ2472" i="23"/>
  <c r="AI2472" i="23"/>
  <c r="AH2472" i="23"/>
  <c r="AG2472" i="23"/>
  <c r="AG2471" i="23" s="1"/>
  <c r="AF2472" i="23"/>
  <c r="AE2472" i="23"/>
  <c r="AE2471" i="23" s="1"/>
  <c r="AD2472" i="23"/>
  <c r="AC2472" i="23"/>
  <c r="AC2471" i="23" s="1"/>
  <c r="AB2472" i="23"/>
  <c r="Z2472" i="23"/>
  <c r="Y2472" i="23"/>
  <c r="X2472" i="23"/>
  <c r="W2472" i="23"/>
  <c r="V2472" i="23"/>
  <c r="U2472" i="23"/>
  <c r="U2471" i="23" s="1"/>
  <c r="S2472" i="23"/>
  <c r="S2471" i="23" s="1"/>
  <c r="R2472" i="23"/>
  <c r="Q2472" i="23"/>
  <c r="P2472" i="23"/>
  <c r="O2472" i="23"/>
  <c r="I2472" i="23"/>
  <c r="BO2471" i="23"/>
  <c r="BH2471" i="23"/>
  <c r="BB2471" i="23"/>
  <c r="AZ2471" i="23"/>
  <c r="AS2471" i="23"/>
  <c r="AL2471" i="23"/>
  <c r="AK2471" i="23"/>
  <c r="AB2471" i="23"/>
  <c r="V2471" i="23"/>
  <c r="BM2435" i="23"/>
  <c r="AI2435" i="23"/>
  <c r="AA2435" i="23" s="1"/>
  <c r="T2435" i="23"/>
  <c r="N2435" i="23"/>
  <c r="M2435" i="23" s="1"/>
  <c r="L2435" i="23" s="1"/>
  <c r="BM2434" i="23"/>
  <c r="AI2434" i="23"/>
  <c r="AA2434" i="23" s="1"/>
  <c r="T2434" i="23"/>
  <c r="N2434" i="23"/>
  <c r="M2434" i="23"/>
  <c r="L2434" i="23" s="1"/>
  <c r="K2434" i="23" s="1"/>
  <c r="BM2433" i="23"/>
  <c r="AI2433" i="23"/>
  <c r="AA2433" i="23" s="1"/>
  <c r="T2433" i="23"/>
  <c r="N2433" i="23"/>
  <c r="M2433" i="23" s="1"/>
  <c r="L2433" i="23" s="1"/>
  <c r="K2433" i="23" s="1"/>
  <c r="J2433" i="23" s="1"/>
  <c r="H2433" i="23" s="1"/>
  <c r="BM2432" i="23"/>
  <c r="AI2432" i="23"/>
  <c r="AA2432" i="23" s="1"/>
  <c r="T2432" i="23"/>
  <c r="T2428" i="23" s="1"/>
  <c r="N2432" i="23"/>
  <c r="M2432" i="23"/>
  <c r="L2432" i="23"/>
  <c r="BM2431" i="23"/>
  <c r="AI2431" i="23"/>
  <c r="AA2431" i="23" s="1"/>
  <c r="T2431" i="23"/>
  <c r="N2431" i="23"/>
  <c r="BM2429" i="23"/>
  <c r="AI2429" i="23"/>
  <c r="AA2429" i="23"/>
  <c r="T2429" i="23"/>
  <c r="N2429" i="23"/>
  <c r="M2429" i="23" s="1"/>
  <c r="L2429" i="23" s="1"/>
  <c r="K2429" i="23" s="1"/>
  <c r="BP2428" i="23"/>
  <c r="BO2428" i="23"/>
  <c r="BN2428" i="23"/>
  <c r="BL2428" i="23"/>
  <c r="BK2428" i="23"/>
  <c r="BJ2428" i="23"/>
  <c r="BI2428" i="23"/>
  <c r="BH2428" i="23"/>
  <c r="BG2428" i="23"/>
  <c r="BF2428" i="23"/>
  <c r="BE2428" i="23"/>
  <c r="BD2428" i="23"/>
  <c r="BC2428" i="23"/>
  <c r="BB2428" i="23"/>
  <c r="BA2428" i="23"/>
  <c r="AZ2428" i="23"/>
  <c r="AY2428" i="23"/>
  <c r="AX2428" i="23"/>
  <c r="AW2428" i="23"/>
  <c r="AV2428" i="23"/>
  <c r="AU2428" i="23"/>
  <c r="AT2428" i="23"/>
  <c r="AS2428" i="23"/>
  <c r="AR2428" i="23"/>
  <c r="AQ2428" i="23"/>
  <c r="AP2428" i="23"/>
  <c r="AO2428" i="23"/>
  <c r="AN2428" i="23"/>
  <c r="AM2428" i="23"/>
  <c r="AL2428" i="23"/>
  <c r="AK2428" i="23"/>
  <c r="AJ2428" i="23"/>
  <c r="AH2428" i="23"/>
  <c r="AG2428" i="23"/>
  <c r="AF2428" i="23"/>
  <c r="AE2428" i="23"/>
  <c r="AD2428" i="23"/>
  <c r="AC2428" i="23"/>
  <c r="AB2428" i="23"/>
  <c r="Z2428" i="23"/>
  <c r="Y2428" i="23"/>
  <c r="X2428" i="23"/>
  <c r="W2428" i="23"/>
  <c r="V2428" i="23"/>
  <c r="U2428" i="23"/>
  <c r="S2428" i="23"/>
  <c r="R2428" i="23"/>
  <c r="Q2428" i="23"/>
  <c r="P2428" i="23"/>
  <c r="O2428" i="23"/>
  <c r="I2428" i="23"/>
  <c r="BM2427" i="23"/>
  <c r="AI2427" i="23"/>
  <c r="AA2427" i="23"/>
  <c r="T2427" i="23"/>
  <c r="N2427" i="23"/>
  <c r="M2427" i="23" s="1"/>
  <c r="L2427" i="23" s="1"/>
  <c r="K2427" i="23" s="1"/>
  <c r="BM2412" i="23"/>
  <c r="BM2411" i="23" s="1"/>
  <c r="AI2412" i="23"/>
  <c r="T2412" i="23"/>
  <c r="N2412" i="23"/>
  <c r="M2412" i="23" s="1"/>
  <c r="M2411" i="23" s="1"/>
  <c r="BP2411" i="23"/>
  <c r="BO2411" i="23"/>
  <c r="BN2411" i="23"/>
  <c r="BL2411" i="23"/>
  <c r="BL2410" i="23" s="1"/>
  <c r="BK2411" i="23"/>
  <c r="BK2410" i="23" s="1"/>
  <c r="BJ2411" i="23"/>
  <c r="BJ2410" i="23" s="1"/>
  <c r="BI2411" i="23"/>
  <c r="BH2411" i="23"/>
  <c r="BG2411" i="23"/>
  <c r="BF2411" i="23"/>
  <c r="BF2410" i="23" s="1"/>
  <c r="BE2411" i="23"/>
  <c r="BD2411" i="23"/>
  <c r="BD2410" i="23" s="1"/>
  <c r="BC2411" i="23"/>
  <c r="BC2410" i="23" s="1"/>
  <c r="BB2411" i="23"/>
  <c r="BB2410" i="23" s="1"/>
  <c r="BA2411" i="23"/>
  <c r="AZ2411" i="23"/>
  <c r="AY2411" i="23"/>
  <c r="AY2410" i="23" s="1"/>
  <c r="AX2411" i="23"/>
  <c r="AX2410" i="23" s="1"/>
  <c r="AW2411" i="23"/>
  <c r="AV2411" i="23"/>
  <c r="AV2410" i="23" s="1"/>
  <c r="AU2411" i="23"/>
  <c r="AU2410" i="23" s="1"/>
  <c r="AT2411" i="23"/>
  <c r="AT2410" i="23" s="1"/>
  <c r="AS2411" i="23"/>
  <c r="AR2411" i="23"/>
  <c r="AR2410" i="23" s="1"/>
  <c r="AQ2411" i="23"/>
  <c r="AQ2410" i="23" s="1"/>
  <c r="AP2411" i="23"/>
  <c r="AO2411" i="23"/>
  <c r="AN2411" i="23"/>
  <c r="AN2410" i="23" s="1"/>
  <c r="AM2411" i="23"/>
  <c r="AM2410" i="23" s="1"/>
  <c r="AL2411" i="23"/>
  <c r="AL2410" i="23" s="1"/>
  <c r="AK2411" i="23"/>
  <c r="AJ2411" i="23"/>
  <c r="AH2411" i="23"/>
  <c r="AG2411" i="23"/>
  <c r="AG2410" i="23" s="1"/>
  <c r="AF2411" i="23"/>
  <c r="AF2410" i="23" s="1"/>
  <c r="AE2411" i="23"/>
  <c r="AD2411" i="23"/>
  <c r="AC2411" i="23"/>
  <c r="AC2410" i="23" s="1"/>
  <c r="AB2411" i="23"/>
  <c r="Z2411" i="23"/>
  <c r="Z2410" i="23" s="1"/>
  <c r="Y2411" i="23"/>
  <c r="Y2410" i="23" s="1"/>
  <c r="X2411" i="23"/>
  <c r="X2410" i="23" s="1"/>
  <c r="W2411" i="23"/>
  <c r="V2411" i="23"/>
  <c r="V2410" i="23" s="1"/>
  <c r="U2411" i="23"/>
  <c r="U2410" i="23" s="1"/>
  <c r="S2411" i="23"/>
  <c r="S2410" i="23" s="1"/>
  <c r="R2411" i="23"/>
  <c r="Q2411" i="23"/>
  <c r="Q2410" i="23" s="1"/>
  <c r="P2411" i="23"/>
  <c r="P2410" i="23" s="1"/>
  <c r="O2411" i="23"/>
  <c r="BP2410" i="23"/>
  <c r="BO2410" i="23"/>
  <c r="BN2410" i="23"/>
  <c r="BG2410" i="23"/>
  <c r="BE2410" i="23"/>
  <c r="AW2410" i="23"/>
  <c r="AP2410" i="23"/>
  <c r="AO2410" i="23"/>
  <c r="AH2410" i="23"/>
  <c r="AD2410" i="23"/>
  <c r="AB2410" i="23"/>
  <c r="R2410" i="23"/>
  <c r="I2410" i="23"/>
  <c r="BM2409" i="23"/>
  <c r="AA2409" i="23"/>
  <c r="T2409" i="23"/>
  <c r="N2409" i="23"/>
  <c r="M2409" i="23" s="1"/>
  <c r="L2409" i="23" s="1"/>
  <c r="K2409" i="23" s="1"/>
  <c r="BM2408" i="23"/>
  <c r="AA2408" i="23"/>
  <c r="T2408" i="23"/>
  <c r="N2408" i="23"/>
  <c r="M2408" i="23"/>
  <c r="L2408" i="23" s="1"/>
  <c r="K2408" i="23" s="1"/>
  <c r="J2408" i="23" s="1"/>
  <c r="H2408" i="23" s="1"/>
  <c r="BM2407" i="23"/>
  <c r="AI2407" i="23"/>
  <c r="AA2407" i="23" s="1"/>
  <c r="T2407" i="23"/>
  <c r="N2407" i="23"/>
  <c r="M2407" i="23" s="1"/>
  <c r="L2407" i="23" s="1"/>
  <c r="BM2406" i="23"/>
  <c r="AI2406" i="23"/>
  <c r="AA2406" i="23" s="1"/>
  <c r="T2406" i="23"/>
  <c r="N2406" i="23"/>
  <c r="M2406" i="23" s="1"/>
  <c r="L2406" i="23" s="1"/>
  <c r="BM2405" i="23"/>
  <c r="BM2303" i="23" s="1"/>
  <c r="AI2405" i="23"/>
  <c r="AA2405" i="23" s="1"/>
  <c r="T2405" i="23"/>
  <c r="N2405" i="23"/>
  <c r="M2405" i="23"/>
  <c r="L2405" i="23" s="1"/>
  <c r="K2405" i="23" s="1"/>
  <c r="J2405" i="23" s="1"/>
  <c r="H2405" i="23" s="1"/>
  <c r="BM2404" i="23"/>
  <c r="AI2404" i="23"/>
  <c r="AA2404" i="23" s="1"/>
  <c r="T2404" i="23"/>
  <c r="N2404" i="23"/>
  <c r="M2404" i="23" s="1"/>
  <c r="L2404" i="23" s="1"/>
  <c r="K2404" i="23" s="1"/>
  <c r="J2404" i="23" s="1"/>
  <c r="BM2403" i="23"/>
  <c r="AI2403" i="23"/>
  <c r="AA2403" i="23"/>
  <c r="T2403" i="23"/>
  <c r="N2403" i="23"/>
  <c r="M2403" i="23" s="1"/>
  <c r="L2403" i="23" s="1"/>
  <c r="K2403" i="23" s="1"/>
  <c r="BM2306" i="23"/>
  <c r="AI2306" i="23"/>
  <c r="AA2306" i="23" s="1"/>
  <c r="T2306" i="23"/>
  <c r="N2306" i="23"/>
  <c r="M2306" i="23" s="1"/>
  <c r="L2306" i="23" s="1"/>
  <c r="K2306" i="23" s="1"/>
  <c r="BM2305" i="23"/>
  <c r="AI2305" i="23"/>
  <c r="AA2305" i="23" s="1"/>
  <c r="T2305" i="23"/>
  <c r="N2305" i="23"/>
  <c r="M2305" i="23"/>
  <c r="L2305" i="23" s="1"/>
  <c r="K2305" i="23"/>
  <c r="BM2304" i="23"/>
  <c r="AI2304" i="23"/>
  <c r="AA2304" i="23" s="1"/>
  <c r="T2304" i="23"/>
  <c r="N2304" i="23"/>
  <c r="M2304" i="23" s="1"/>
  <c r="BP2303" i="23"/>
  <c r="BO2303" i="23"/>
  <c r="BN2303" i="23"/>
  <c r="BN2285" i="23" s="1"/>
  <c r="BL2303" i="23"/>
  <c r="BK2303" i="23"/>
  <c r="BJ2303" i="23"/>
  <c r="BJ2285" i="23" s="1"/>
  <c r="BI2303" i="23"/>
  <c r="BI2285" i="23" s="1"/>
  <c r="BH2303" i="23"/>
  <c r="BG2303" i="23"/>
  <c r="BF2303" i="23"/>
  <c r="BF2285" i="23" s="1"/>
  <c r="BE2303" i="23"/>
  <c r="BD2303" i="23"/>
  <c r="BC2303" i="23"/>
  <c r="BB2303" i="23"/>
  <c r="BB2285" i="23" s="1"/>
  <c r="BA2303" i="23"/>
  <c r="BA2285" i="23" s="1"/>
  <c r="AZ2303" i="23"/>
  <c r="AY2303" i="23"/>
  <c r="AX2303" i="23"/>
  <c r="AW2303" i="23"/>
  <c r="AV2303" i="23"/>
  <c r="AU2303" i="23"/>
  <c r="AT2303" i="23"/>
  <c r="AT2285" i="23" s="1"/>
  <c r="AS2303" i="23"/>
  <c r="AS2285" i="23" s="1"/>
  <c r="AR2303" i="23"/>
  <c r="AQ2303" i="23"/>
  <c r="AP2303" i="23"/>
  <c r="AO2303" i="23"/>
  <c r="AN2303" i="23"/>
  <c r="AM2303" i="23"/>
  <c r="AL2303" i="23"/>
  <c r="AL2285" i="23" s="1"/>
  <c r="AK2303" i="23"/>
  <c r="AK2285" i="23" s="1"/>
  <c r="AJ2303" i="23"/>
  <c r="AH2303" i="23"/>
  <c r="AG2303" i="23"/>
  <c r="AF2303" i="23"/>
  <c r="AE2303" i="23"/>
  <c r="AD2303" i="23"/>
  <c r="AC2303" i="23"/>
  <c r="AB2303" i="23"/>
  <c r="AB2285" i="23" s="1"/>
  <c r="Z2303" i="23"/>
  <c r="Y2303" i="23"/>
  <c r="X2303" i="23"/>
  <c r="W2303" i="23"/>
  <c r="V2303" i="23"/>
  <c r="U2303" i="23"/>
  <c r="S2303" i="23"/>
  <c r="R2303" i="23"/>
  <c r="R2285" i="23" s="1"/>
  <c r="Q2303" i="23"/>
  <c r="P2303" i="23"/>
  <c r="O2303" i="23"/>
  <c r="BM2302" i="23"/>
  <c r="BM2286" i="23" s="1"/>
  <c r="AI2302" i="23"/>
  <c r="AA2302" i="23" s="1"/>
  <c r="T2302" i="23"/>
  <c r="N2302" i="23"/>
  <c r="M2302" i="23"/>
  <c r="L2302" i="23" s="1"/>
  <c r="K2302" i="23" s="1"/>
  <c r="BM2301" i="23"/>
  <c r="AI2301" i="23"/>
  <c r="AA2301" i="23" s="1"/>
  <c r="T2301" i="23"/>
  <c r="T2286" i="23" s="1"/>
  <c r="N2301" i="23"/>
  <c r="M2301" i="23"/>
  <c r="BP2286" i="23"/>
  <c r="BP2285" i="23" s="1"/>
  <c r="BO2286" i="23"/>
  <c r="BN2286" i="23"/>
  <c r="BL2286" i="23"/>
  <c r="BK2286" i="23"/>
  <c r="BK2285" i="23" s="1"/>
  <c r="BJ2286" i="23"/>
  <c r="BI2286" i="23"/>
  <c r="BH2286" i="23"/>
  <c r="BG2286" i="23"/>
  <c r="BG2285" i="23" s="1"/>
  <c r="BF2286" i="23"/>
  <c r="BE2286" i="23"/>
  <c r="BD2286" i="23"/>
  <c r="BD2285" i="23" s="1"/>
  <c r="BC2286" i="23"/>
  <c r="BC2285" i="23" s="1"/>
  <c r="BB2286" i="23"/>
  <c r="BA2286" i="23"/>
  <c r="AZ2286" i="23"/>
  <c r="AY2286" i="23"/>
  <c r="AY2285" i="23" s="1"/>
  <c r="AX2286" i="23"/>
  <c r="AW2286" i="23"/>
  <c r="AV2286" i="23"/>
  <c r="AV2285" i="23" s="1"/>
  <c r="AU2286" i="23"/>
  <c r="AU2285" i="23" s="1"/>
  <c r="AT2286" i="23"/>
  <c r="AS2286" i="23"/>
  <c r="AR2286" i="23"/>
  <c r="AQ2286" i="23"/>
  <c r="AQ2285" i="23" s="1"/>
  <c r="AP2286" i="23"/>
  <c r="AO2286" i="23"/>
  <c r="AN2286" i="23"/>
  <c r="AN2285" i="23" s="1"/>
  <c r="AM2286" i="23"/>
  <c r="AM2285" i="23" s="1"/>
  <c r="AL2286" i="23"/>
  <c r="AK2286" i="23"/>
  <c r="AJ2286" i="23"/>
  <c r="AJ2285" i="23" s="1"/>
  <c r="AI2286" i="23"/>
  <c r="AH2286" i="23"/>
  <c r="AG2286" i="23"/>
  <c r="AF2286" i="23"/>
  <c r="AE2286" i="23"/>
  <c r="AE2285" i="23" s="1"/>
  <c r="AD2286" i="23"/>
  <c r="AC2286" i="23"/>
  <c r="AB2286" i="23"/>
  <c r="Z2286" i="23"/>
  <c r="Y2286" i="23"/>
  <c r="Y2285" i="23" s="1"/>
  <c r="X2286" i="23"/>
  <c r="W2286" i="23"/>
  <c r="V2286" i="23"/>
  <c r="U2286" i="23"/>
  <c r="S2286" i="23"/>
  <c r="R2286" i="23"/>
  <c r="Q2286" i="23"/>
  <c r="P2286" i="23"/>
  <c r="O2286" i="23"/>
  <c r="N2286" i="23"/>
  <c r="I2286" i="23"/>
  <c r="I2285" i="23" s="1"/>
  <c r="BO2285" i="23"/>
  <c r="BL2285" i="23"/>
  <c r="BH2285" i="23"/>
  <c r="AZ2285" i="23"/>
  <c r="AX2285" i="23"/>
  <c r="AR2285" i="23"/>
  <c r="AP2285" i="23"/>
  <c r="AH2285" i="23"/>
  <c r="AF2285" i="23"/>
  <c r="AD2285" i="23"/>
  <c r="Z2285" i="23"/>
  <c r="X2285" i="23"/>
  <c r="U2285" i="23"/>
  <c r="P2285" i="23"/>
  <c r="BM2209" i="23"/>
  <c r="AI2209" i="23"/>
  <c r="AA2209" i="23" s="1"/>
  <c r="T2209" i="23"/>
  <c r="N2209" i="23"/>
  <c r="M2209" i="23" s="1"/>
  <c r="L2209" i="23" s="1"/>
  <c r="K2209" i="23"/>
  <c r="J2209" i="23" s="1"/>
  <c r="H2209" i="23" s="1"/>
  <c r="AI2207" i="23"/>
  <c r="AA2207" i="23"/>
  <c r="T2207" i="23"/>
  <c r="N2207" i="23"/>
  <c r="M2207" i="23" s="1"/>
  <c r="L2207" i="23" s="1"/>
  <c r="K2207" i="23" s="1"/>
  <c r="J2207" i="23" s="1"/>
  <c r="H2207" i="23" s="1"/>
  <c r="BM2204" i="23"/>
  <c r="AI2204" i="23"/>
  <c r="AA2204" i="23" s="1"/>
  <c r="T2204" i="23"/>
  <c r="N2204" i="23"/>
  <c r="M2204" i="23" s="1"/>
  <c r="L2204" i="23" s="1"/>
  <c r="K2204" i="23" s="1"/>
  <c r="J2204" i="23" s="1"/>
  <c r="H2204" i="23" s="1"/>
  <c r="BM2203" i="23"/>
  <c r="AI2203" i="23"/>
  <c r="AA2203" i="23" s="1"/>
  <c r="T2203" i="23"/>
  <c r="N2203" i="23"/>
  <c r="M2203" i="23" s="1"/>
  <c r="L2203" i="23" s="1"/>
  <c r="BM2200" i="23"/>
  <c r="AI2200" i="23"/>
  <c r="AA2200" i="23"/>
  <c r="T2200" i="23"/>
  <c r="N2200" i="23"/>
  <c r="M2200" i="23" s="1"/>
  <c r="L2200" i="23" s="1"/>
  <c r="K2200" i="23" s="1"/>
  <c r="J2200" i="23" s="1"/>
  <c r="H2200" i="23" s="1"/>
  <c r="BM2199" i="23"/>
  <c r="AI2199" i="23"/>
  <c r="AA2199" i="23"/>
  <c r="T2199" i="23"/>
  <c r="N2199" i="23"/>
  <c r="M2199" i="23" s="1"/>
  <c r="L2199" i="23" s="1"/>
  <c r="K2199" i="23" s="1"/>
  <c r="J2199" i="23" s="1"/>
  <c r="H2199" i="23" s="1"/>
  <c r="BM2196" i="23"/>
  <c r="AI2196" i="23"/>
  <c r="T2196" i="23"/>
  <c r="N2196" i="23"/>
  <c r="M2196" i="23" s="1"/>
  <c r="L2196" i="23" s="1"/>
  <c r="K2196" i="23" s="1"/>
  <c r="BM2195" i="23"/>
  <c r="AI2195" i="23"/>
  <c r="AA2195" i="23" s="1"/>
  <c r="T2195" i="23"/>
  <c r="N2195" i="23"/>
  <c r="BP2194" i="23"/>
  <c r="BO2194" i="23"/>
  <c r="BN2194" i="23"/>
  <c r="BL2194" i="23"/>
  <c r="BK2194" i="23"/>
  <c r="BJ2194" i="23"/>
  <c r="BI2194" i="23"/>
  <c r="BH2194" i="23"/>
  <c r="BG2194" i="23"/>
  <c r="BF2194" i="23"/>
  <c r="BF2155" i="23" s="1"/>
  <c r="BE2194" i="23"/>
  <c r="BD2194" i="23"/>
  <c r="BC2194" i="23"/>
  <c r="BB2194" i="23"/>
  <c r="BA2194" i="23"/>
  <c r="AZ2194" i="23"/>
  <c r="AY2194" i="23"/>
  <c r="AX2194" i="23"/>
  <c r="AW2194" i="23"/>
  <c r="AV2194" i="23"/>
  <c r="AU2194" i="23"/>
  <c r="AT2194" i="23"/>
  <c r="AS2194" i="23"/>
  <c r="AR2194" i="23"/>
  <c r="AQ2194" i="23"/>
  <c r="AP2194" i="23"/>
  <c r="AP2155" i="23" s="1"/>
  <c r="AO2194" i="23"/>
  <c r="AN2194" i="23"/>
  <c r="AM2194" i="23"/>
  <c r="AL2194" i="23"/>
  <c r="AK2194" i="23"/>
  <c r="AJ2194" i="23"/>
  <c r="AH2194" i="23"/>
  <c r="AH2155" i="23" s="1"/>
  <c r="AG2194" i="23"/>
  <c r="AF2194" i="23"/>
  <c r="AE2194" i="23"/>
  <c r="AD2194" i="23"/>
  <c r="AC2194" i="23"/>
  <c r="AB2194" i="23"/>
  <c r="Z2194" i="23"/>
  <c r="Z2155" i="23" s="1"/>
  <c r="Y2194" i="23"/>
  <c r="X2194" i="23"/>
  <c r="W2194" i="23"/>
  <c r="V2194" i="23"/>
  <c r="U2194" i="23"/>
  <c r="S2194" i="23"/>
  <c r="R2194" i="23"/>
  <c r="Q2194" i="23"/>
  <c r="P2194" i="23"/>
  <c r="O2194" i="23"/>
  <c r="I2194" i="23"/>
  <c r="BM2193" i="23"/>
  <c r="AI2193" i="23"/>
  <c r="AA2193" i="23" s="1"/>
  <c r="T2193" i="23"/>
  <c r="T2156" i="23" s="1"/>
  <c r="N2193" i="23"/>
  <c r="M2193" i="23"/>
  <c r="BP2156" i="23"/>
  <c r="BO2156" i="23"/>
  <c r="BO2155" i="23" s="1"/>
  <c r="BN2156" i="23"/>
  <c r="BM2156" i="23"/>
  <c r="BL2156" i="23"/>
  <c r="BL2155" i="23" s="1"/>
  <c r="BK2156" i="23"/>
  <c r="BK2155" i="23" s="1"/>
  <c r="BJ2156" i="23"/>
  <c r="BI2156" i="23"/>
  <c r="BH2156" i="23"/>
  <c r="BG2156" i="23"/>
  <c r="BG2155" i="23" s="1"/>
  <c r="BF2156" i="23"/>
  <c r="BE2156" i="23"/>
  <c r="BE2155" i="23" s="1"/>
  <c r="BD2156" i="23"/>
  <c r="BD2155" i="23" s="1"/>
  <c r="BC2156" i="23"/>
  <c r="BC2155" i="23" s="1"/>
  <c r="BB2156" i="23"/>
  <c r="BA2156" i="23"/>
  <c r="AZ2156" i="23"/>
  <c r="AY2156" i="23"/>
  <c r="AY2155" i="23" s="1"/>
  <c r="AX2156" i="23"/>
  <c r="AW2156" i="23"/>
  <c r="AW2155" i="23" s="1"/>
  <c r="AV2156" i="23"/>
  <c r="AV2155" i="23" s="1"/>
  <c r="AU2156" i="23"/>
  <c r="AU2155" i="23" s="1"/>
  <c r="AT2156" i="23"/>
  <c r="AS2156" i="23"/>
  <c r="AR2156" i="23"/>
  <c r="AQ2156" i="23"/>
  <c r="AQ2155" i="23" s="1"/>
  <c r="AP2156" i="23"/>
  <c r="AO2156" i="23"/>
  <c r="AO2155" i="23" s="1"/>
  <c r="AN2156" i="23"/>
  <c r="AN2155" i="23" s="1"/>
  <c r="AM2156" i="23"/>
  <c r="AM2155" i="23" s="1"/>
  <c r="AL2156" i="23"/>
  <c r="AK2156" i="23"/>
  <c r="AJ2156" i="23"/>
  <c r="AI2156" i="23"/>
  <c r="AH2156" i="23"/>
  <c r="AG2156" i="23"/>
  <c r="AF2156" i="23"/>
  <c r="AF2155" i="23" s="1"/>
  <c r="AE2156" i="23"/>
  <c r="AE2155" i="23" s="1"/>
  <c r="AD2156" i="23"/>
  <c r="AC2156" i="23"/>
  <c r="AB2156" i="23"/>
  <c r="AA2156" i="23"/>
  <c r="Z2156" i="23"/>
  <c r="Y2156" i="23"/>
  <c r="X2156" i="23"/>
  <c r="W2156" i="23"/>
  <c r="W2155" i="23" s="1"/>
  <c r="V2156" i="23"/>
  <c r="U2156" i="23"/>
  <c r="S2156" i="23"/>
  <c r="R2156" i="23"/>
  <c r="R2155" i="23" s="1"/>
  <c r="Q2156" i="23"/>
  <c r="P2156" i="23"/>
  <c r="O2156" i="23"/>
  <c r="O2155" i="23" s="1"/>
  <c r="N2156" i="23"/>
  <c r="BN2155" i="23"/>
  <c r="BI2155" i="23"/>
  <c r="BA2155" i="23"/>
  <c r="AX2155" i="23"/>
  <c r="AS2155" i="23"/>
  <c r="AK2155" i="23"/>
  <c r="AC2155" i="23"/>
  <c r="U2155" i="23"/>
  <c r="S2155" i="23"/>
  <c r="I2155" i="23"/>
  <c r="BM2154" i="23"/>
  <c r="AI2154" i="23"/>
  <c r="AA2154" i="23" s="1"/>
  <c r="T2154" i="23"/>
  <c r="N2154" i="23"/>
  <c r="M2154" i="23" s="1"/>
  <c r="L2154" i="23" s="1"/>
  <c r="BM2153" i="23"/>
  <c r="AI2153" i="23"/>
  <c r="AA2153" i="23" s="1"/>
  <c r="T2153" i="23"/>
  <c r="N2153" i="23"/>
  <c r="M2153" i="23" s="1"/>
  <c r="L2153" i="23" s="1"/>
  <c r="BM2152" i="23"/>
  <c r="AI2152" i="23"/>
  <c r="T2152" i="23"/>
  <c r="N2152" i="23"/>
  <c r="M2152" i="23" s="1"/>
  <c r="L2152" i="23" s="1"/>
  <c r="BP2151" i="23"/>
  <c r="BP2146" i="23" s="1"/>
  <c r="BO2151" i="23"/>
  <c r="BN2151" i="23"/>
  <c r="BL2151" i="23"/>
  <c r="BK2151" i="23"/>
  <c r="BJ2151" i="23"/>
  <c r="BI2151" i="23"/>
  <c r="BI2146" i="23" s="1"/>
  <c r="BH2151" i="23"/>
  <c r="BG2151" i="23"/>
  <c r="BF2151" i="23"/>
  <c r="BE2151" i="23"/>
  <c r="BD2151" i="23"/>
  <c r="BC2151" i="23"/>
  <c r="BB2151" i="23"/>
  <c r="BA2151" i="23"/>
  <c r="AZ2151" i="23"/>
  <c r="AY2151" i="23"/>
  <c r="AY2146" i="23" s="1"/>
  <c r="AX2151" i="23"/>
  <c r="AW2151" i="23"/>
  <c r="AV2151" i="23"/>
  <c r="AU2151" i="23"/>
  <c r="AT2151" i="23"/>
  <c r="AS2151" i="23"/>
  <c r="AR2151" i="23"/>
  <c r="AQ2151" i="23"/>
  <c r="AQ2146" i="23" s="1"/>
  <c r="AP2151" i="23"/>
  <c r="AO2151" i="23"/>
  <c r="AN2151" i="23"/>
  <c r="AM2151" i="23"/>
  <c r="AL2151" i="23"/>
  <c r="AK2151" i="23"/>
  <c r="AK2146" i="23" s="1"/>
  <c r="AJ2151" i="23"/>
  <c r="AH2151" i="23"/>
  <c r="AG2151" i="23"/>
  <c r="AF2151" i="23"/>
  <c r="AF2146" i="23" s="1"/>
  <c r="AE2151" i="23"/>
  <c r="AD2151" i="23"/>
  <c r="AD2146" i="23" s="1"/>
  <c r="AC2151" i="23"/>
  <c r="AB2151" i="23"/>
  <c r="Z2151" i="23"/>
  <c r="Y2151" i="23"/>
  <c r="X2151" i="23"/>
  <c r="W2151" i="23"/>
  <c r="V2151" i="23"/>
  <c r="U2151" i="23"/>
  <c r="S2151" i="23"/>
  <c r="R2151" i="23"/>
  <c r="Q2151" i="23"/>
  <c r="P2151" i="23"/>
  <c r="O2151" i="23"/>
  <c r="N2151" i="23"/>
  <c r="BM2150" i="23"/>
  <c r="AI2150" i="23"/>
  <c r="AA2150" i="23" s="1"/>
  <c r="T2150" i="23"/>
  <c r="N2150" i="23"/>
  <c r="M2150" i="23" s="1"/>
  <c r="L2150" i="23" s="1"/>
  <c r="K2150" i="23" s="1"/>
  <c r="J2150" i="23" s="1"/>
  <c r="H2150" i="23" s="1"/>
  <c r="BM2149" i="23"/>
  <c r="AI2149" i="23"/>
  <c r="T2149" i="23"/>
  <c r="N2149" i="23"/>
  <c r="M2149" i="23" s="1"/>
  <c r="L2149" i="23" s="1"/>
  <c r="K2149" i="23" s="1"/>
  <c r="BM2148" i="23"/>
  <c r="BM2147" i="23" s="1"/>
  <c r="AI2148" i="23"/>
  <c r="AA2148" i="23" s="1"/>
  <c r="T2148" i="23"/>
  <c r="T2147" i="23" s="1"/>
  <c r="N2148" i="23"/>
  <c r="M2148" i="23" s="1"/>
  <c r="BP2147" i="23"/>
  <c r="BO2147" i="23"/>
  <c r="BN2147" i="23"/>
  <c r="BL2147" i="23"/>
  <c r="BK2147" i="23"/>
  <c r="BJ2147" i="23"/>
  <c r="BI2147" i="23"/>
  <c r="BH2147" i="23"/>
  <c r="BH2146" i="23" s="1"/>
  <c r="BG2147" i="23"/>
  <c r="BF2147" i="23"/>
  <c r="BF2146" i="23" s="1"/>
  <c r="BE2147" i="23"/>
  <c r="BD2147" i="23"/>
  <c r="BD2146" i="23" s="1"/>
  <c r="BC2147" i="23"/>
  <c r="BB2147" i="23"/>
  <c r="BA2147" i="23"/>
  <c r="AZ2147" i="23"/>
  <c r="AZ2146" i="23" s="1"/>
  <c r="AY2147" i="23"/>
  <c r="AX2147" i="23"/>
  <c r="AX2146" i="23" s="1"/>
  <c r="AW2147" i="23"/>
  <c r="AV2147" i="23"/>
  <c r="AV2146" i="23" s="1"/>
  <c r="AU2147" i="23"/>
  <c r="AT2147" i="23"/>
  <c r="AS2147" i="23"/>
  <c r="AR2147" i="23"/>
  <c r="AQ2147" i="23"/>
  <c r="AP2147" i="23"/>
  <c r="AP2146" i="23" s="1"/>
  <c r="AO2147" i="23"/>
  <c r="AN2147" i="23"/>
  <c r="AN2146" i="23" s="1"/>
  <c r="AM2147" i="23"/>
  <c r="AL2147" i="23"/>
  <c r="AK2147" i="23"/>
  <c r="AJ2147" i="23"/>
  <c r="AJ2146" i="23" s="1"/>
  <c r="AH2147" i="23"/>
  <c r="AG2147" i="23"/>
  <c r="AG2146" i="23" s="1"/>
  <c r="AF2147" i="23"/>
  <c r="AE2147" i="23"/>
  <c r="AD2147" i="23"/>
  <c r="AC2147" i="23"/>
  <c r="AB2147" i="23"/>
  <c r="Z2147" i="23"/>
  <c r="Z2146" i="23" s="1"/>
  <c r="Y2147" i="23"/>
  <c r="X2147" i="23"/>
  <c r="X2146" i="23" s="1"/>
  <c r="W2147" i="23"/>
  <c r="V2147" i="23"/>
  <c r="V2146" i="23" s="1"/>
  <c r="U2147" i="23"/>
  <c r="S2147" i="23"/>
  <c r="R2147" i="23"/>
  <c r="Q2147" i="23"/>
  <c r="Q2146" i="23" s="1"/>
  <c r="P2147" i="23"/>
  <c r="O2147" i="23"/>
  <c r="O2146" i="23" s="1"/>
  <c r="BO2146" i="23"/>
  <c r="BN2146" i="23"/>
  <c r="BJ2146" i="23"/>
  <c r="BG2146" i="23"/>
  <c r="BB2146" i="23"/>
  <c r="AT2146" i="23"/>
  <c r="AR2146" i="23"/>
  <c r="AH2146" i="23"/>
  <c r="U2146" i="23"/>
  <c r="S2146" i="23"/>
  <c r="P2146" i="23"/>
  <c r="I2146" i="23"/>
  <c r="BM2145" i="23"/>
  <c r="AA2145" i="23"/>
  <c r="T2145" i="23"/>
  <c r="N2145" i="23"/>
  <c r="M2145" i="23" s="1"/>
  <c r="L2145" i="23" s="1"/>
  <c r="BM2144" i="23"/>
  <c r="AA2144" i="23"/>
  <c r="T2144" i="23"/>
  <c r="N2144" i="23"/>
  <c r="M2144" i="23"/>
  <c r="L2144" i="23" s="1"/>
  <c r="BM2143" i="23"/>
  <c r="AI2143" i="23"/>
  <c r="AA2143" i="23" s="1"/>
  <c r="T2143" i="23"/>
  <c r="N2143" i="23"/>
  <c r="M2143" i="23" s="1"/>
  <c r="L2143" i="23" s="1"/>
  <c r="K2143" i="23" s="1"/>
  <c r="J2143" i="23" s="1"/>
  <c r="BM2142" i="23"/>
  <c r="AI2142" i="23"/>
  <c r="AA2142" i="23"/>
  <c r="T2142" i="23"/>
  <c r="N2142" i="23"/>
  <c r="M2142" i="23" s="1"/>
  <c r="L2142" i="23" s="1"/>
  <c r="BM2141" i="23"/>
  <c r="AI2141" i="23"/>
  <c r="AA2141" i="23" s="1"/>
  <c r="T2141" i="23"/>
  <c r="N2141" i="23"/>
  <c r="M2141" i="23"/>
  <c r="L2141" i="23" s="1"/>
  <c r="BM2091" i="23"/>
  <c r="AI2091" i="23"/>
  <c r="AA2091" i="23" s="1"/>
  <c r="T2091" i="23"/>
  <c r="N2091" i="23"/>
  <c r="M2091" i="23" s="1"/>
  <c r="L2091" i="23" s="1"/>
  <c r="K2091" i="23" s="1"/>
  <c r="BM2089" i="23"/>
  <c r="AI2089" i="23"/>
  <c r="AA2089" i="23" s="1"/>
  <c r="N2089" i="23"/>
  <c r="M2089" i="23" s="1"/>
  <c r="L2089" i="23" s="1"/>
  <c r="K2089" i="23" s="1"/>
  <c r="J2089" i="23" s="1"/>
  <c r="H2089" i="23" s="1"/>
  <c r="BM2085" i="23"/>
  <c r="AI2085" i="23"/>
  <c r="AA2085" i="23" s="1"/>
  <c r="T2085" i="23"/>
  <c r="N2085" i="23"/>
  <c r="M2085" i="23" s="1"/>
  <c r="L2085" i="23" s="1"/>
  <c r="BM2083" i="23"/>
  <c r="AI2083" i="23"/>
  <c r="AA2083" i="23"/>
  <c r="T2083" i="23"/>
  <c r="N2083" i="23"/>
  <c r="M2083" i="23" s="1"/>
  <c r="L2083" i="23" s="1"/>
  <c r="K2083" i="23" s="1"/>
  <c r="BM2082" i="23"/>
  <c r="AI2082" i="23"/>
  <c r="AA2082" i="23" s="1"/>
  <c r="T2082" i="23"/>
  <c r="N2082" i="23"/>
  <c r="M2082" i="23"/>
  <c r="L2082" i="23" s="1"/>
  <c r="K2082" i="23" s="1"/>
  <c r="BM2081" i="23"/>
  <c r="AI2081" i="23"/>
  <c r="AA2081" i="23" s="1"/>
  <c r="T2081" i="23"/>
  <c r="N2081" i="23"/>
  <c r="M2081" i="23" s="1"/>
  <c r="L2081" i="23" s="1"/>
  <c r="K2081" i="23" s="1"/>
  <c r="J2081" i="23" s="1"/>
  <c r="H2081" i="23" s="1"/>
  <c r="BM2077" i="23"/>
  <c r="AI2077" i="23"/>
  <c r="AA2077" i="23" s="1"/>
  <c r="T2077" i="23"/>
  <c r="N2077" i="23"/>
  <c r="M2077" i="23" s="1"/>
  <c r="L2077" i="23" s="1"/>
  <c r="BM2076" i="23"/>
  <c r="AI2076" i="23"/>
  <c r="AA2076" i="23" s="1"/>
  <c r="T2076" i="23"/>
  <c r="N2076" i="23"/>
  <c r="M2076" i="23" s="1"/>
  <c r="L2076" i="23" s="1"/>
  <c r="BM2075" i="23"/>
  <c r="AI2075" i="23"/>
  <c r="AA2075" i="23" s="1"/>
  <c r="T2075" i="23"/>
  <c r="N2075" i="23"/>
  <c r="M2075" i="23" s="1"/>
  <c r="L2075" i="23" s="1"/>
  <c r="BM2074" i="23"/>
  <c r="AI2074" i="23"/>
  <c r="AA2074" i="23" s="1"/>
  <c r="T2074" i="23"/>
  <c r="N2074" i="23"/>
  <c r="M2074" i="23"/>
  <c r="L2074" i="23" s="1"/>
  <c r="BM2073" i="23"/>
  <c r="AI2073" i="23"/>
  <c r="AA2073" i="23" s="1"/>
  <c r="T2073" i="23"/>
  <c r="N2073" i="23"/>
  <c r="M2073" i="23" s="1"/>
  <c r="L2073" i="23" s="1"/>
  <c r="K2073" i="23" s="1"/>
  <c r="BM2070" i="23"/>
  <c r="AI2070" i="23"/>
  <c r="AA2070" i="23" s="1"/>
  <c r="T2070" i="23"/>
  <c r="N2070" i="23"/>
  <c r="M2070" i="23"/>
  <c r="L2070" i="23" s="1"/>
  <c r="K2070" i="23"/>
  <c r="BM2069" i="23"/>
  <c r="AI2069" i="23"/>
  <c r="AA2069" i="23" s="1"/>
  <c r="T2069" i="23"/>
  <c r="N2069" i="23"/>
  <c r="M2069" i="23" s="1"/>
  <c r="L2069" i="23" s="1"/>
  <c r="K2069" i="23" s="1"/>
  <c r="BM2068" i="23"/>
  <c r="AI2068" i="23"/>
  <c r="AA2068" i="23" s="1"/>
  <c r="T2068" i="23"/>
  <c r="N2068" i="23"/>
  <c r="M2068" i="23"/>
  <c r="L2068" i="23"/>
  <c r="K2068" i="23" s="1"/>
  <c r="J2068" i="23" s="1"/>
  <c r="H2068" i="23" s="1"/>
  <c r="BM2065" i="23"/>
  <c r="AI2065" i="23"/>
  <c r="AA2065" i="23" s="1"/>
  <c r="T2065" i="23"/>
  <c r="N2065" i="23"/>
  <c r="M2065" i="23" s="1"/>
  <c r="L2065" i="23" s="1"/>
  <c r="K2065" i="23" s="1"/>
  <c r="J2065" i="23" s="1"/>
  <c r="H2065" i="23" s="1"/>
  <c r="BM2064" i="23"/>
  <c r="AI2064" i="23"/>
  <c r="AA2064" i="23" s="1"/>
  <c r="T2064" i="23"/>
  <c r="N2064" i="23"/>
  <c r="M2064" i="23" s="1"/>
  <c r="L2064" i="23" s="1"/>
  <c r="BM2063" i="23"/>
  <c r="AI2063" i="23"/>
  <c r="AA2063" i="23" s="1"/>
  <c r="T2063" i="23"/>
  <c r="N2063" i="23"/>
  <c r="M2063" i="23"/>
  <c r="L2063" i="23" s="1"/>
  <c r="K2063" i="23" s="1"/>
  <c r="BM2062" i="23"/>
  <c r="AI2062" i="23"/>
  <c r="AA2062" i="23" s="1"/>
  <c r="T2062" i="23"/>
  <c r="N2062" i="23"/>
  <c r="M2062" i="23" s="1"/>
  <c r="L2062" i="23" s="1"/>
  <c r="K2062" i="23" s="1"/>
  <c r="J2062" i="23" s="1"/>
  <c r="H2062" i="23" s="1"/>
  <c r="BM2060" i="23"/>
  <c r="AI2060" i="23"/>
  <c r="AA2060" i="23"/>
  <c r="T2060" i="23"/>
  <c r="N2060" i="23"/>
  <c r="M2060" i="23" s="1"/>
  <c r="L2060" i="23" s="1"/>
  <c r="BM2059" i="23"/>
  <c r="AI2059" i="23"/>
  <c r="AA2059" i="23" s="1"/>
  <c r="T2059" i="23"/>
  <c r="N2059" i="23"/>
  <c r="M2059" i="23" s="1"/>
  <c r="L2059" i="23" s="1"/>
  <c r="BM2058" i="23"/>
  <c r="AI2058" i="23"/>
  <c r="T2058" i="23"/>
  <c r="N2058" i="23"/>
  <c r="M2058" i="23" s="1"/>
  <c r="L2058" i="23" s="1"/>
  <c r="BM2057" i="23"/>
  <c r="AI2057" i="23"/>
  <c r="AA2057" i="23" s="1"/>
  <c r="T2057" i="23"/>
  <c r="N2057" i="23"/>
  <c r="M2057" i="23" s="1"/>
  <c r="BP2055" i="23"/>
  <c r="BO2055" i="23"/>
  <c r="BN2055" i="23"/>
  <c r="BL2055" i="23"/>
  <c r="BK2055" i="23"/>
  <c r="BJ2055" i="23"/>
  <c r="BI2055" i="23"/>
  <c r="BH2055" i="23"/>
  <c r="BG2055" i="23"/>
  <c r="BF2055" i="23"/>
  <c r="BE2055" i="23"/>
  <c r="BD2055" i="23"/>
  <c r="BC2055" i="23"/>
  <c r="BB2055" i="23"/>
  <c r="BA2055" i="23"/>
  <c r="AZ2055" i="23"/>
  <c r="AY2055" i="23"/>
  <c r="AX2055" i="23"/>
  <c r="AW2055" i="23"/>
  <c r="AV2055" i="23"/>
  <c r="AU2055" i="23"/>
  <c r="AU2027" i="23" s="1"/>
  <c r="AT2055" i="23"/>
  <c r="AS2055" i="23"/>
  <c r="AR2055" i="23"/>
  <c r="AQ2055" i="23"/>
  <c r="AP2055" i="23"/>
  <c r="AO2055" i="23"/>
  <c r="AN2055" i="23"/>
  <c r="AM2055" i="23"/>
  <c r="AL2055" i="23"/>
  <c r="AK2055" i="23"/>
  <c r="AJ2055" i="23"/>
  <c r="AH2055" i="23"/>
  <c r="AG2055" i="23"/>
  <c r="AF2055" i="23"/>
  <c r="AE2055" i="23"/>
  <c r="AD2055" i="23"/>
  <c r="AC2055" i="23"/>
  <c r="AB2055" i="23"/>
  <c r="Z2055" i="23"/>
  <c r="Z2027" i="23" s="1"/>
  <c r="Y2055" i="23"/>
  <c r="Y2027" i="23" s="1"/>
  <c r="X2055" i="23"/>
  <c r="W2055" i="23"/>
  <c r="V2055" i="23"/>
  <c r="U2055" i="23"/>
  <c r="S2055" i="23"/>
  <c r="R2055" i="23"/>
  <c r="Q2055" i="23"/>
  <c r="P2055" i="23"/>
  <c r="O2055" i="23"/>
  <c r="BM2054" i="23"/>
  <c r="BM2028" i="23" s="1"/>
  <c r="AI2054" i="23"/>
  <c r="AI2028" i="23" s="1"/>
  <c r="AA2054" i="23"/>
  <c r="AA2028" i="23" s="1"/>
  <c r="T2054" i="23"/>
  <c r="N2054" i="23"/>
  <c r="M2054" i="23" s="1"/>
  <c r="L2054" i="23" s="1"/>
  <c r="BP2028" i="23"/>
  <c r="BO2028" i="23"/>
  <c r="BO2027" i="23" s="1"/>
  <c r="BN2028" i="23"/>
  <c r="BN2027" i="23" s="1"/>
  <c r="BL2028" i="23"/>
  <c r="BK2028" i="23"/>
  <c r="BJ2028" i="23"/>
  <c r="BJ2027" i="23" s="1"/>
  <c r="BI2028" i="23"/>
  <c r="BH2028" i="23"/>
  <c r="BG2028" i="23"/>
  <c r="BF2028" i="23"/>
  <c r="BF2027" i="23" s="1"/>
  <c r="BE2028" i="23"/>
  <c r="BD2028" i="23"/>
  <c r="BC2028" i="23"/>
  <c r="BB2028" i="23"/>
  <c r="BB2027" i="23" s="1"/>
  <c r="BA2028" i="23"/>
  <c r="BA2027" i="23" s="1"/>
  <c r="AZ2028" i="23"/>
  <c r="AY2028" i="23"/>
  <c r="AX2028" i="23"/>
  <c r="AX2027" i="23" s="1"/>
  <c r="AW2028" i="23"/>
  <c r="AV2028" i="23"/>
  <c r="AU2028" i="23"/>
  <c r="AT2028" i="23"/>
  <c r="AT2027" i="23" s="1"/>
  <c r="AS2028" i="23"/>
  <c r="AS2027" i="23" s="1"/>
  <c r="AR2028" i="23"/>
  <c r="AQ2028" i="23"/>
  <c r="AP2028" i="23"/>
  <c r="AP2027" i="23" s="1"/>
  <c r="AO2028" i="23"/>
  <c r="AN2028" i="23"/>
  <c r="AM2028" i="23"/>
  <c r="AL2028" i="23"/>
  <c r="AL2027" i="23" s="1"/>
  <c r="AK2028" i="23"/>
  <c r="AK2027" i="23" s="1"/>
  <c r="AJ2028" i="23"/>
  <c r="AH2028" i="23"/>
  <c r="AG2028" i="23"/>
  <c r="AF2028" i="23"/>
  <c r="AF2027" i="23" s="1"/>
  <c r="AE2028" i="23"/>
  <c r="AD2028" i="23"/>
  <c r="AC2028" i="23"/>
  <c r="AC2027" i="23" s="1"/>
  <c r="AB2028" i="23"/>
  <c r="AB2027" i="23" s="1"/>
  <c r="Z2028" i="23"/>
  <c r="Y2028" i="23"/>
  <c r="X2028" i="23"/>
  <c r="X2027" i="23" s="1"/>
  <c r="W2028" i="23"/>
  <c r="W2027" i="23" s="1"/>
  <c r="V2028" i="23"/>
  <c r="U2028" i="23"/>
  <c r="T2028" i="23"/>
  <c r="S2028" i="23"/>
  <c r="R2028" i="23"/>
  <c r="Q2028" i="23"/>
  <c r="P2028" i="23"/>
  <c r="P2027" i="23" s="1"/>
  <c r="O2028" i="23"/>
  <c r="O2027" i="23" s="1"/>
  <c r="N2028" i="23"/>
  <c r="I2028" i="23"/>
  <c r="BP2027" i="23"/>
  <c r="BI2027" i="23"/>
  <c r="BH2027" i="23"/>
  <c r="BE2027" i="23"/>
  <c r="BC2027" i="23"/>
  <c r="AQ2027" i="23"/>
  <c r="AO2027" i="23"/>
  <c r="AJ2027" i="23"/>
  <c r="AH2027" i="23"/>
  <c r="U2027" i="23"/>
  <c r="S2027" i="23"/>
  <c r="R2027" i="23"/>
  <c r="Q2027" i="23"/>
  <c r="I2027" i="23"/>
  <c r="BM2026" i="23"/>
  <c r="AI2026" i="23"/>
  <c r="AA2026" i="23"/>
  <c r="T2026" i="23"/>
  <c r="N2026" i="23"/>
  <c r="M2026" i="23"/>
  <c r="L2026" i="23" s="1"/>
  <c r="BM1978" i="23"/>
  <c r="AI1978" i="23"/>
  <c r="AA1978" i="23" s="1"/>
  <c r="J1978" i="23" s="1"/>
  <c r="H1978" i="23" s="1"/>
  <c r="T1978" i="23"/>
  <c r="N1978" i="23"/>
  <c r="M1978" i="23" s="1"/>
  <c r="L1978" i="23" s="1"/>
  <c r="K1978" i="23" s="1"/>
  <c r="BM1977" i="23"/>
  <c r="AI1977" i="23"/>
  <c r="AA1977" i="23" s="1"/>
  <c r="T1977" i="23"/>
  <c r="N1977" i="23"/>
  <c r="M1977" i="23"/>
  <c r="L1977" i="23"/>
  <c r="K1977" i="23" s="1"/>
  <c r="J1977" i="23" s="1"/>
  <c r="H1977" i="23" s="1"/>
  <c r="G1977" i="23" s="1"/>
  <c r="BM1976" i="23"/>
  <c r="AI1976" i="23"/>
  <c r="AA1976" i="23"/>
  <c r="T1976" i="23"/>
  <c r="N1976" i="23"/>
  <c r="M1976" i="23" s="1"/>
  <c r="L1976" i="23" s="1"/>
  <c r="BM1975" i="23"/>
  <c r="AI1975" i="23"/>
  <c r="AA1975" i="23" s="1"/>
  <c r="T1975" i="23"/>
  <c r="N1975" i="23"/>
  <c r="M1975" i="23" s="1"/>
  <c r="L1975" i="23" s="1"/>
  <c r="BM1974" i="23"/>
  <c r="AI1974" i="23"/>
  <c r="AA1974" i="23"/>
  <c r="T1974" i="23"/>
  <c r="N1974" i="23"/>
  <c r="M1974" i="23" s="1"/>
  <c r="L1974" i="23" s="1"/>
  <c r="K1974" i="23" s="1"/>
  <c r="BM1971" i="23"/>
  <c r="AI1971" i="23"/>
  <c r="AA1971" i="23" s="1"/>
  <c r="T1971" i="23"/>
  <c r="N1971" i="23"/>
  <c r="M1971" i="23"/>
  <c r="L1971" i="23" s="1"/>
  <c r="K1971" i="23" s="1"/>
  <c r="BM1970" i="23"/>
  <c r="AI1970" i="23"/>
  <c r="AA1970" i="23"/>
  <c r="T1970" i="23"/>
  <c r="N1970" i="23"/>
  <c r="M1970" i="23" s="1"/>
  <c r="L1970" i="23" s="1"/>
  <c r="K1970" i="23" s="1"/>
  <c r="J1970" i="23" s="1"/>
  <c r="H1970" i="23" s="1"/>
  <c r="BM1969" i="23"/>
  <c r="AI1969" i="23"/>
  <c r="AA1969" i="23" s="1"/>
  <c r="T1969" i="23"/>
  <c r="N1969" i="23"/>
  <c r="M1969" i="23" s="1"/>
  <c r="L1969" i="23" s="1"/>
  <c r="K1969" i="23" s="1"/>
  <c r="J1969" i="23" s="1"/>
  <c r="H1969" i="23" s="1"/>
  <c r="BM1968" i="23"/>
  <c r="AI1968" i="23"/>
  <c r="AA1968" i="23"/>
  <c r="T1968" i="23"/>
  <c r="K1968" i="23" s="1"/>
  <c r="J1968" i="23" s="1"/>
  <c r="H1968" i="23" s="1"/>
  <c r="N1968" i="23"/>
  <c r="M1968" i="23" s="1"/>
  <c r="L1968" i="23" s="1"/>
  <c r="BM1967" i="23"/>
  <c r="AI1967" i="23"/>
  <c r="AA1967" i="23" s="1"/>
  <c r="T1967" i="23"/>
  <c r="N1967" i="23"/>
  <c r="M1967" i="23"/>
  <c r="L1967" i="23" s="1"/>
  <c r="K1967" i="23" s="1"/>
  <c r="BM1966" i="23"/>
  <c r="AI1966" i="23"/>
  <c r="AA1966" i="23"/>
  <c r="T1966" i="23"/>
  <c r="N1966" i="23"/>
  <c r="M1966" i="23" s="1"/>
  <c r="L1966" i="23" s="1"/>
  <c r="K1966" i="23" s="1"/>
  <c r="J1966" i="23" s="1"/>
  <c r="H1966" i="23" s="1"/>
  <c r="BM1965" i="23"/>
  <c r="AI1965" i="23"/>
  <c r="AA1965" i="23"/>
  <c r="T1965" i="23"/>
  <c r="N1965" i="23"/>
  <c r="M1965" i="23" s="1"/>
  <c r="L1965" i="23" s="1"/>
  <c r="K1965" i="23" s="1"/>
  <c r="BM1964" i="23"/>
  <c r="AI1964" i="23"/>
  <c r="AA1964" i="23" s="1"/>
  <c r="T1964" i="23"/>
  <c r="N1964" i="23"/>
  <c r="M1964" i="23" s="1"/>
  <c r="L1964" i="23" s="1"/>
  <c r="K1964" i="23" s="1"/>
  <c r="BM1963" i="23"/>
  <c r="AI1963" i="23"/>
  <c r="AA1963" i="23" s="1"/>
  <c r="T1963" i="23"/>
  <c r="N1963" i="23"/>
  <c r="M1963" i="23"/>
  <c r="L1963" i="23" s="1"/>
  <c r="K1963" i="23" s="1"/>
  <c r="J1963" i="23" s="1"/>
  <c r="H1963" i="23" s="1"/>
  <c r="BM1961" i="23"/>
  <c r="AI1961" i="23"/>
  <c r="AA1961" i="23"/>
  <c r="T1961" i="23"/>
  <c r="N1961" i="23"/>
  <c r="M1961" i="23" s="1"/>
  <c r="L1961" i="23" s="1"/>
  <c r="K1961" i="23" s="1"/>
  <c r="BM1960" i="23"/>
  <c r="AI1960" i="23"/>
  <c r="AA1960" i="23" s="1"/>
  <c r="T1960" i="23"/>
  <c r="N1960" i="23"/>
  <c r="M1960" i="23" s="1"/>
  <c r="L1960" i="23" s="1"/>
  <c r="K1960" i="23" s="1"/>
  <c r="BM1959" i="23"/>
  <c r="AI1959" i="23"/>
  <c r="AA1959" i="23" s="1"/>
  <c r="T1959" i="23"/>
  <c r="N1959" i="23"/>
  <c r="M1959" i="23" s="1"/>
  <c r="L1959" i="23" s="1"/>
  <c r="K1959" i="23" s="1"/>
  <c r="BM1958" i="23"/>
  <c r="AI1958" i="23"/>
  <c r="AA1958" i="23" s="1"/>
  <c r="T1958" i="23"/>
  <c r="N1958" i="23"/>
  <c r="M1958" i="23"/>
  <c r="L1958" i="23" s="1"/>
  <c r="K1958" i="23" s="1"/>
  <c r="J1958" i="23" s="1"/>
  <c r="H1958" i="23" s="1"/>
  <c r="BM1955" i="23"/>
  <c r="AI1955" i="23"/>
  <c r="AA1955" i="23"/>
  <c r="T1955" i="23"/>
  <c r="N1955" i="23"/>
  <c r="M1955" i="23" s="1"/>
  <c r="L1955" i="23" s="1"/>
  <c r="AI1954" i="23"/>
  <c r="AA1954" i="23"/>
  <c r="T1954" i="23"/>
  <c r="N1954" i="23"/>
  <c r="M1954" i="23"/>
  <c r="L1954" i="23" s="1"/>
  <c r="BM1953" i="23"/>
  <c r="AI1953" i="23"/>
  <c r="AA1953" i="23" s="1"/>
  <c r="T1953" i="23"/>
  <c r="N1953" i="23"/>
  <c r="M1953" i="23" s="1"/>
  <c r="L1953" i="23" s="1"/>
  <c r="BM1952" i="23"/>
  <c r="AI1952" i="23"/>
  <c r="AA1952" i="23" s="1"/>
  <c r="T1952" i="23"/>
  <c r="N1952" i="23"/>
  <c r="M1952" i="23"/>
  <c r="L1952" i="23"/>
  <c r="K1952" i="23" s="1"/>
  <c r="J1952" i="23" s="1"/>
  <c r="H1952" i="23" s="1"/>
  <c r="BM1951" i="23"/>
  <c r="AI1951" i="23"/>
  <c r="AA1951" i="23" s="1"/>
  <c r="T1951" i="23"/>
  <c r="N1951" i="23"/>
  <c r="M1951" i="23" s="1"/>
  <c r="L1951" i="23" s="1"/>
  <c r="K1951" i="23" s="1"/>
  <c r="J1951" i="23" s="1"/>
  <c r="H1951" i="23" s="1"/>
  <c r="BM1950" i="23"/>
  <c r="AI1950" i="23"/>
  <c r="AA1950" i="23"/>
  <c r="T1950" i="23"/>
  <c r="N1950" i="23"/>
  <c r="M1950" i="23"/>
  <c r="L1950" i="23" s="1"/>
  <c r="BM1949" i="23"/>
  <c r="AI1949" i="23"/>
  <c r="AA1949" i="23" s="1"/>
  <c r="Y1949" i="23"/>
  <c r="Y1902" i="23" s="1"/>
  <c r="T1949" i="23"/>
  <c r="N1949" i="23"/>
  <c r="M1949" i="23" s="1"/>
  <c r="L1949" i="23" s="1"/>
  <c r="K1949" i="23" s="1"/>
  <c r="BM1948" i="23"/>
  <c r="AI1948" i="23"/>
  <c r="AA1948" i="23" s="1"/>
  <c r="T1948" i="23"/>
  <c r="N1948" i="23"/>
  <c r="M1948" i="23"/>
  <c r="L1948" i="23" s="1"/>
  <c r="K1948" i="23" s="1"/>
  <c r="J1948" i="23" s="1"/>
  <c r="H1948" i="23" s="1"/>
  <c r="BM1947" i="23"/>
  <c r="AI1947" i="23"/>
  <c r="AA1947" i="23"/>
  <c r="T1947" i="23"/>
  <c r="N1947" i="23"/>
  <c r="M1947" i="23" s="1"/>
  <c r="L1947" i="23"/>
  <c r="BM1946" i="23"/>
  <c r="AI1946" i="23"/>
  <c r="AA1946" i="23" s="1"/>
  <c r="T1946" i="23"/>
  <c r="N1946" i="23"/>
  <c r="M1946" i="23" s="1"/>
  <c r="L1946" i="23" s="1"/>
  <c r="K1946" i="23" s="1"/>
  <c r="BM1945" i="23"/>
  <c r="AI1945" i="23"/>
  <c r="AA1945" i="23"/>
  <c r="T1945" i="23"/>
  <c r="M1945" i="23"/>
  <c r="L1945" i="23" s="1"/>
  <c r="K1945" i="23" s="1"/>
  <c r="J1945" i="23" s="1"/>
  <c r="H1945" i="23" s="1"/>
  <c r="BM1944" i="23"/>
  <c r="AI1944" i="23"/>
  <c r="AA1944" i="23" s="1"/>
  <c r="T1944" i="23"/>
  <c r="N1944" i="23"/>
  <c r="M1944" i="23"/>
  <c r="L1944" i="23"/>
  <c r="K1944" i="23"/>
  <c r="J1944" i="23" s="1"/>
  <c r="H1944" i="23" s="1"/>
  <c r="BM1943" i="23"/>
  <c r="AI1943" i="23"/>
  <c r="AA1943" i="23" s="1"/>
  <c r="T1943" i="23"/>
  <c r="N1943" i="23"/>
  <c r="M1943" i="23" s="1"/>
  <c r="L1943" i="23" s="1"/>
  <c r="K1943" i="23" s="1"/>
  <c r="J1943" i="23" s="1"/>
  <c r="H1943" i="23" s="1"/>
  <c r="BM1942" i="23"/>
  <c r="AI1942" i="23"/>
  <c r="AA1942" i="23"/>
  <c r="T1942" i="23"/>
  <c r="N1942" i="23"/>
  <c r="M1942" i="23"/>
  <c r="L1942" i="23" s="1"/>
  <c r="BM1941" i="23"/>
  <c r="AI1941" i="23"/>
  <c r="AA1941" i="23" s="1"/>
  <c r="T1941" i="23"/>
  <c r="N1941" i="23"/>
  <c r="M1941" i="23" s="1"/>
  <c r="L1941" i="23" s="1"/>
  <c r="BM1940" i="23"/>
  <c r="AI1940" i="23"/>
  <c r="AA1940" i="23" s="1"/>
  <c r="T1940" i="23"/>
  <c r="N1940" i="23"/>
  <c r="M1940" i="23"/>
  <c r="L1940" i="23"/>
  <c r="K1940" i="23" s="1"/>
  <c r="J1940" i="23" s="1"/>
  <c r="H1940" i="23" s="1"/>
  <c r="BM1939" i="23"/>
  <c r="AI1939" i="23"/>
  <c r="AA1939" i="23" s="1"/>
  <c r="T1939" i="23"/>
  <c r="N1939" i="23"/>
  <c r="M1939" i="23" s="1"/>
  <c r="L1939" i="23" s="1"/>
  <c r="K1939" i="23" s="1"/>
  <c r="J1939" i="23" s="1"/>
  <c r="H1939" i="23" s="1"/>
  <c r="BM1937" i="23"/>
  <c r="AI1937" i="23"/>
  <c r="AA1937" i="23"/>
  <c r="T1937" i="23"/>
  <c r="N1937" i="23"/>
  <c r="M1937" i="23"/>
  <c r="L1937" i="23" s="1"/>
  <c r="BM1936" i="23"/>
  <c r="AI1936" i="23"/>
  <c r="AA1936" i="23" s="1"/>
  <c r="T1936" i="23"/>
  <c r="N1936" i="23"/>
  <c r="M1936" i="23" s="1"/>
  <c r="L1936" i="23" s="1"/>
  <c r="BM1935" i="23"/>
  <c r="AI1935" i="23"/>
  <c r="AA1935" i="23" s="1"/>
  <c r="T1935" i="23"/>
  <c r="N1935" i="23"/>
  <c r="M1935" i="23"/>
  <c r="L1935" i="23" s="1"/>
  <c r="K1935" i="23" s="1"/>
  <c r="J1935" i="23" s="1"/>
  <c r="H1935" i="23" s="1"/>
  <c r="BM1933" i="23"/>
  <c r="AI1933" i="23"/>
  <c r="AA1933" i="23" s="1"/>
  <c r="T1933" i="23"/>
  <c r="N1933" i="23"/>
  <c r="M1933" i="23" s="1"/>
  <c r="L1933" i="23" s="1"/>
  <c r="K1933" i="23" s="1"/>
  <c r="BM1932" i="23"/>
  <c r="AI1932" i="23"/>
  <c r="AA1932" i="23"/>
  <c r="T1932" i="23"/>
  <c r="N1932" i="23"/>
  <c r="M1932" i="23" s="1"/>
  <c r="L1932" i="23" s="1"/>
  <c r="K1932" i="23" s="1"/>
  <c r="J1932" i="23" s="1"/>
  <c r="H1932" i="23" s="1"/>
  <c r="BM1930" i="23"/>
  <c r="AI1930" i="23"/>
  <c r="AA1930" i="23" s="1"/>
  <c r="T1930" i="23"/>
  <c r="N1930" i="23"/>
  <c r="M1930" i="23" s="1"/>
  <c r="L1930" i="23" s="1"/>
  <c r="BM1929" i="23"/>
  <c r="AI1929" i="23"/>
  <c r="AA1929" i="23" s="1"/>
  <c r="T1929" i="23"/>
  <c r="N1929" i="23"/>
  <c r="M1929" i="23"/>
  <c r="L1929" i="23"/>
  <c r="BM1928" i="23"/>
  <c r="AI1928" i="23"/>
  <c r="AA1928" i="23" s="1"/>
  <c r="T1928" i="23"/>
  <c r="N1928" i="23"/>
  <c r="M1928" i="23"/>
  <c r="L1928" i="23" s="1"/>
  <c r="K1928" i="23" s="1"/>
  <c r="BM1927" i="23"/>
  <c r="AI1927" i="23"/>
  <c r="AA1927" i="23"/>
  <c r="T1927" i="23"/>
  <c r="N1927" i="23"/>
  <c r="M1927" i="23" s="1"/>
  <c r="L1927" i="23" s="1"/>
  <c r="K1927" i="23" s="1"/>
  <c r="BM1926" i="23"/>
  <c r="AI1926" i="23"/>
  <c r="AA1926" i="23" s="1"/>
  <c r="T1926" i="23"/>
  <c r="N1926" i="23"/>
  <c r="M1926" i="23"/>
  <c r="L1926" i="23" s="1"/>
  <c r="K1926" i="23" s="1"/>
  <c r="BM1924" i="23"/>
  <c r="AI1924" i="23"/>
  <c r="AA1924" i="23" s="1"/>
  <c r="T1924" i="23"/>
  <c r="N1924" i="23"/>
  <c r="M1924" i="23" s="1"/>
  <c r="L1924" i="23" s="1"/>
  <c r="K1924" i="23" s="1"/>
  <c r="J1924" i="23" s="1"/>
  <c r="H1924" i="23" s="1"/>
  <c r="BM1923" i="23"/>
  <c r="AI1923" i="23"/>
  <c r="AA1923" i="23" s="1"/>
  <c r="T1923" i="23"/>
  <c r="N1923" i="23"/>
  <c r="M1923" i="23" s="1"/>
  <c r="L1923" i="23" s="1"/>
  <c r="K1923" i="23" s="1"/>
  <c r="J1923" i="23" s="1"/>
  <c r="H1923" i="23" s="1"/>
  <c r="BM1922" i="23"/>
  <c r="AI1922" i="23"/>
  <c r="AA1922" i="23" s="1"/>
  <c r="T1922" i="23"/>
  <c r="N1922" i="23"/>
  <c r="M1922" i="23"/>
  <c r="L1922" i="23" s="1"/>
  <c r="K1922" i="23"/>
  <c r="BM1921" i="23"/>
  <c r="AI1921" i="23"/>
  <c r="AA1921" i="23"/>
  <c r="T1921" i="23"/>
  <c r="N1921" i="23"/>
  <c r="M1921" i="23"/>
  <c r="L1921" i="23" s="1"/>
  <c r="BM1919" i="23"/>
  <c r="AI1919" i="23"/>
  <c r="AA1919" i="23" s="1"/>
  <c r="T1919" i="23"/>
  <c r="N1919" i="23"/>
  <c r="M1919" i="23" s="1"/>
  <c r="L1919" i="23" s="1"/>
  <c r="BM1918" i="23"/>
  <c r="AI1918" i="23"/>
  <c r="AA1918" i="23" s="1"/>
  <c r="T1918" i="23"/>
  <c r="N1918" i="23"/>
  <c r="M1918" i="23"/>
  <c r="L1918" i="23"/>
  <c r="K1918" i="23" s="1"/>
  <c r="J1918" i="23" s="1"/>
  <c r="G1918" i="23" s="1"/>
  <c r="BM1915" i="23"/>
  <c r="AI1915" i="23"/>
  <c r="AA1915" i="23"/>
  <c r="T1915" i="23"/>
  <c r="N1915" i="23"/>
  <c r="M1915" i="23" s="1"/>
  <c r="L1915" i="23" s="1"/>
  <c r="K1915" i="23" s="1"/>
  <c r="BM1914" i="23"/>
  <c r="AI1914" i="23"/>
  <c r="AA1914" i="23" s="1"/>
  <c r="T1914" i="23"/>
  <c r="N1914" i="23"/>
  <c r="M1914" i="23" s="1"/>
  <c r="L1914" i="23" s="1"/>
  <c r="K1914" i="23" s="1"/>
  <c r="BM1913" i="23"/>
  <c r="AI1913" i="23"/>
  <c r="AA1913" i="23" s="1"/>
  <c r="T1913" i="23"/>
  <c r="N1913" i="23"/>
  <c r="M1913" i="23" s="1"/>
  <c r="L1913" i="23" s="1"/>
  <c r="K1913" i="23" s="1"/>
  <c r="BM1912" i="23"/>
  <c r="AI1912" i="23"/>
  <c r="AA1912" i="23" s="1"/>
  <c r="T1912" i="23"/>
  <c r="N1912" i="23"/>
  <c r="M1912" i="23"/>
  <c r="L1912" i="23" s="1"/>
  <c r="K1912" i="23" s="1"/>
  <c r="J1912" i="23" s="1"/>
  <c r="H1912" i="23" s="1"/>
  <c r="BM1911" i="23"/>
  <c r="AI1911" i="23"/>
  <c r="AA1911" i="23"/>
  <c r="T1911" i="23"/>
  <c r="N1911" i="23"/>
  <c r="M1911" i="23" s="1"/>
  <c r="L1911" i="23" s="1"/>
  <c r="BM1910" i="23"/>
  <c r="AI1910" i="23"/>
  <c r="AA1910" i="23"/>
  <c r="T1910" i="23"/>
  <c r="N1910" i="23"/>
  <c r="M1910" i="23" s="1"/>
  <c r="L1910" i="23" s="1"/>
  <c r="K1910" i="23" s="1"/>
  <c r="BM1909" i="23"/>
  <c r="AI1909" i="23"/>
  <c r="AA1909" i="23" s="1"/>
  <c r="T1909" i="23"/>
  <c r="N1909" i="23"/>
  <c r="M1909" i="23" s="1"/>
  <c r="L1909" i="23" s="1"/>
  <c r="K1909" i="23"/>
  <c r="J1909" i="23" s="1"/>
  <c r="H1909" i="23" s="1"/>
  <c r="BM1906" i="23"/>
  <c r="AI1906" i="23"/>
  <c r="AA1906" i="23" s="1"/>
  <c r="T1906" i="23"/>
  <c r="N1906" i="23"/>
  <c r="M1906" i="23" s="1"/>
  <c r="L1906" i="23" s="1"/>
  <c r="K1906" i="23" s="1"/>
  <c r="BM1905" i="23"/>
  <c r="AI1905" i="23"/>
  <c r="AA1905" i="23" s="1"/>
  <c r="T1905" i="23"/>
  <c r="N1905" i="23"/>
  <c r="M1905" i="23" s="1"/>
  <c r="L1905" i="23" s="1"/>
  <c r="K1905" i="23" s="1"/>
  <c r="BM1904" i="23"/>
  <c r="AI1904" i="23"/>
  <c r="AA1904" i="23" s="1"/>
  <c r="T1904" i="23"/>
  <c r="N1904" i="23"/>
  <c r="M1904" i="23" s="1"/>
  <c r="L1904" i="23" s="1"/>
  <c r="K1904" i="23" s="1"/>
  <c r="BM1903" i="23"/>
  <c r="AI1903" i="23"/>
  <c r="AA1903" i="23"/>
  <c r="T1903" i="23"/>
  <c r="N1903" i="23"/>
  <c r="M1903" i="23" s="1"/>
  <c r="BP1902" i="23"/>
  <c r="BO1902" i="23"/>
  <c r="BN1902" i="23"/>
  <c r="BL1902" i="23"/>
  <c r="BL1863" i="23" s="1"/>
  <c r="BK1902" i="23"/>
  <c r="BJ1902" i="23"/>
  <c r="BI1902" i="23"/>
  <c r="BH1902" i="23"/>
  <c r="BH1863" i="23" s="1"/>
  <c r="BG1902" i="23"/>
  <c r="BF1902" i="23"/>
  <c r="BE1902" i="23"/>
  <c r="BD1902" i="23"/>
  <c r="BD1863" i="23" s="1"/>
  <c r="BC1902" i="23"/>
  <c r="BB1902" i="23"/>
  <c r="BA1902" i="23"/>
  <c r="AZ1902" i="23"/>
  <c r="AZ1863" i="23" s="1"/>
  <c r="AY1902" i="23"/>
  <c r="AX1902" i="23"/>
  <c r="AW1902" i="23"/>
  <c r="AV1902" i="23"/>
  <c r="AV1863" i="23" s="1"/>
  <c r="AU1902" i="23"/>
  <c r="AT1902" i="23"/>
  <c r="AS1902" i="23"/>
  <c r="AR1902" i="23"/>
  <c r="AR1863" i="23" s="1"/>
  <c r="AQ1902" i="23"/>
  <c r="AP1902" i="23"/>
  <c r="AP1863" i="23" s="1"/>
  <c r="AO1902" i="23"/>
  <c r="AN1902" i="23"/>
  <c r="AN1863" i="23" s="1"/>
  <c r="AM1902" i="23"/>
  <c r="AL1902" i="23"/>
  <c r="AK1902" i="23"/>
  <c r="AJ1902" i="23"/>
  <c r="AJ1863" i="23" s="1"/>
  <c r="AH1902" i="23"/>
  <c r="AG1902" i="23"/>
  <c r="AF1902" i="23"/>
  <c r="AE1902" i="23"/>
  <c r="AD1902" i="23"/>
  <c r="AC1902" i="23"/>
  <c r="AB1902" i="23"/>
  <c r="Z1902" i="23"/>
  <c r="Z1863" i="23" s="1"/>
  <c r="X1902" i="23"/>
  <c r="W1902" i="23"/>
  <c r="V1902" i="23"/>
  <c r="U1902" i="23"/>
  <c r="S1902" i="23"/>
  <c r="R1902" i="23"/>
  <c r="Q1902" i="23"/>
  <c r="P1902" i="23"/>
  <c r="P1863" i="23" s="1"/>
  <c r="O1902" i="23"/>
  <c r="I1902" i="23"/>
  <c r="BM1901" i="23"/>
  <c r="BM1864" i="23" s="1"/>
  <c r="AI1901" i="23"/>
  <c r="AA1901" i="23" s="1"/>
  <c r="T1901" i="23"/>
  <c r="T1864" i="23" s="1"/>
  <c r="N1901" i="23"/>
  <c r="M1901" i="23"/>
  <c r="L1901" i="23" s="1"/>
  <c r="BP1864" i="23"/>
  <c r="BO1864" i="23"/>
  <c r="BN1864" i="23"/>
  <c r="BL1864" i="23"/>
  <c r="BK1864" i="23"/>
  <c r="BK1863" i="23" s="1"/>
  <c r="BJ1864" i="23"/>
  <c r="BI1864" i="23"/>
  <c r="BI1863" i="23" s="1"/>
  <c r="BH1864" i="23"/>
  <c r="BG1864" i="23"/>
  <c r="BG1863" i="23" s="1"/>
  <c r="BF1864" i="23"/>
  <c r="BE1864" i="23"/>
  <c r="BE1863" i="23" s="1"/>
  <c r="BD1864" i="23"/>
  <c r="BC1864" i="23"/>
  <c r="BC1863" i="23" s="1"/>
  <c r="BB1864" i="23"/>
  <c r="BA1864" i="23"/>
  <c r="BA1863" i="23" s="1"/>
  <c r="AZ1864" i="23"/>
  <c r="AY1864" i="23"/>
  <c r="AY1863" i="23" s="1"/>
  <c r="AX1864" i="23"/>
  <c r="AW1864" i="23"/>
  <c r="AV1864" i="23"/>
  <c r="AU1864" i="23"/>
  <c r="AT1864" i="23"/>
  <c r="AS1864" i="23"/>
  <c r="AS1863" i="23" s="1"/>
  <c r="AR1864" i="23"/>
  <c r="AQ1864" i="23"/>
  <c r="AQ1863" i="23" s="1"/>
  <c r="AP1864" i="23"/>
  <c r="AO1864" i="23"/>
  <c r="AN1864" i="23"/>
  <c r="AM1864" i="23"/>
  <c r="AL1864" i="23"/>
  <c r="AK1864" i="23"/>
  <c r="AK1863" i="23" s="1"/>
  <c r="AJ1864" i="23"/>
  <c r="AI1864" i="23"/>
  <c r="AH1864" i="23"/>
  <c r="AG1864" i="23"/>
  <c r="AF1864" i="23"/>
  <c r="AE1864" i="23"/>
  <c r="AE1863" i="23" s="1"/>
  <c r="AD1864" i="23"/>
  <c r="AC1864" i="23"/>
  <c r="AC1863" i="23" s="1"/>
  <c r="AB1864" i="23"/>
  <c r="AA1864" i="23"/>
  <c r="Z1864" i="23"/>
  <c r="Y1864" i="23"/>
  <c r="X1864" i="23"/>
  <c r="W1864" i="23"/>
  <c r="V1864" i="23"/>
  <c r="U1864" i="23"/>
  <c r="S1864" i="23"/>
  <c r="S1863" i="23" s="1"/>
  <c r="R1864" i="23"/>
  <c r="R1863" i="23" s="1"/>
  <c r="Q1864" i="23"/>
  <c r="P1864" i="23"/>
  <c r="O1864" i="23"/>
  <c r="N1864" i="23"/>
  <c r="BN1863" i="23"/>
  <c r="BF1863" i="23"/>
  <c r="AX1863" i="23"/>
  <c r="AW1863" i="23"/>
  <c r="AO1863" i="23"/>
  <c r="AH1863" i="23"/>
  <c r="AG1863" i="23"/>
  <c r="Y1863" i="23"/>
  <c r="W1863" i="23"/>
  <c r="Q1863" i="23"/>
  <c r="O1863" i="23"/>
  <c r="I1863" i="23"/>
  <c r="BM1862" i="23"/>
  <c r="AA1862" i="23"/>
  <c r="T1862" i="23"/>
  <c r="N1862" i="23"/>
  <c r="M1862" i="23" s="1"/>
  <c r="L1862" i="23" s="1"/>
  <c r="K1862" i="23" s="1"/>
  <c r="J1862" i="23" s="1"/>
  <c r="H1862" i="23" s="1"/>
  <c r="BM1861" i="23"/>
  <c r="AA1861" i="23"/>
  <c r="T1861" i="23"/>
  <c r="N1861" i="23"/>
  <c r="M1861" i="23"/>
  <c r="L1861" i="23"/>
  <c r="K1861" i="23" s="1"/>
  <c r="J1861" i="23" s="1"/>
  <c r="H1861" i="23" s="1"/>
  <c r="BM1837" i="23"/>
  <c r="AI1837" i="23"/>
  <c r="AA1837" i="23"/>
  <c r="T1837" i="23"/>
  <c r="N1837" i="23"/>
  <c r="M1837" i="23" s="1"/>
  <c r="L1837" i="23" s="1"/>
  <c r="BM1836" i="23"/>
  <c r="AI1836" i="23"/>
  <c r="AA1836" i="23" s="1"/>
  <c r="T1836" i="23"/>
  <c r="N1836" i="23"/>
  <c r="M1836" i="23" s="1"/>
  <c r="L1836" i="23" s="1"/>
  <c r="BM1835" i="23"/>
  <c r="AI1835" i="23"/>
  <c r="AA1835" i="23"/>
  <c r="T1835" i="23"/>
  <c r="N1835" i="23"/>
  <c r="M1835" i="23" s="1"/>
  <c r="L1835" i="23" s="1"/>
  <c r="K1835" i="23" s="1"/>
  <c r="BM1834" i="23"/>
  <c r="AI1834" i="23"/>
  <c r="AA1834" i="23" s="1"/>
  <c r="T1834" i="23"/>
  <c r="N1834" i="23"/>
  <c r="M1834" i="23"/>
  <c r="L1834" i="23" s="1"/>
  <c r="K1834" i="23" s="1"/>
  <c r="J1834" i="23" s="1"/>
  <c r="H1834" i="23" s="1"/>
  <c r="BM1833" i="23"/>
  <c r="AI1833" i="23"/>
  <c r="AA1833" i="23"/>
  <c r="T1833" i="23"/>
  <c r="N1833" i="23"/>
  <c r="M1833" i="23" s="1"/>
  <c r="L1833" i="23" s="1"/>
  <c r="BM1832" i="23"/>
  <c r="AI1832" i="23"/>
  <c r="AA1832" i="23"/>
  <c r="T1832" i="23"/>
  <c r="N1832" i="23"/>
  <c r="M1832" i="23" s="1"/>
  <c r="L1832" i="23" s="1"/>
  <c r="K1832" i="23" s="1"/>
  <c r="BM1831" i="23"/>
  <c r="AI1831" i="23"/>
  <c r="AA1831" i="23" s="1"/>
  <c r="T1831" i="23"/>
  <c r="N1831" i="23"/>
  <c r="M1831" i="23" s="1"/>
  <c r="L1831" i="23" s="1"/>
  <c r="K1831" i="23" s="1"/>
  <c r="BM1830" i="23"/>
  <c r="AI1830" i="23"/>
  <c r="AA1830" i="23"/>
  <c r="T1830" i="23"/>
  <c r="N1830" i="23"/>
  <c r="M1830" i="23" s="1"/>
  <c r="L1830" i="23" s="1"/>
  <c r="K1830" i="23" s="1"/>
  <c r="J1830" i="23" s="1"/>
  <c r="H1830" i="23" s="1"/>
  <c r="BM1829" i="23"/>
  <c r="AI1829" i="23"/>
  <c r="AA1829" i="23"/>
  <c r="T1829" i="23"/>
  <c r="N1829" i="23"/>
  <c r="BP1828" i="23"/>
  <c r="BO1828" i="23"/>
  <c r="BN1828" i="23"/>
  <c r="BL1828" i="23"/>
  <c r="BK1828" i="23"/>
  <c r="BJ1828" i="23"/>
  <c r="BJ1805" i="23" s="1"/>
  <c r="BI1828" i="23"/>
  <c r="BH1828" i="23"/>
  <c r="BG1828" i="23"/>
  <c r="BF1828" i="23"/>
  <c r="BF1805" i="23" s="1"/>
  <c r="BE1828" i="23"/>
  <c r="BD1828" i="23"/>
  <c r="BC1828" i="23"/>
  <c r="BB1828" i="23"/>
  <c r="BB1805" i="23" s="1"/>
  <c r="BA1828" i="23"/>
  <c r="AZ1828" i="23"/>
  <c r="AY1828" i="23"/>
  <c r="AX1828" i="23"/>
  <c r="AX1805" i="23" s="1"/>
  <c r="AW1828" i="23"/>
  <c r="AV1828" i="23"/>
  <c r="AU1828" i="23"/>
  <c r="AT1828" i="23"/>
  <c r="AT1805" i="23" s="1"/>
  <c r="AS1828" i="23"/>
  <c r="AR1828" i="23"/>
  <c r="AQ1828" i="23"/>
  <c r="AP1828" i="23"/>
  <c r="AP1805" i="23" s="1"/>
  <c r="AO1828" i="23"/>
  <c r="AN1828" i="23"/>
  <c r="AM1828" i="23"/>
  <c r="AL1828" i="23"/>
  <c r="AL1805" i="23" s="1"/>
  <c r="AK1828" i="23"/>
  <c r="AJ1828" i="23"/>
  <c r="AH1828" i="23"/>
  <c r="AG1828" i="23"/>
  <c r="AF1828" i="23"/>
  <c r="AE1828" i="23"/>
  <c r="AD1828" i="23"/>
  <c r="AC1828" i="23"/>
  <c r="AC1805" i="23" s="1"/>
  <c r="AB1828" i="23"/>
  <c r="Z1828" i="23"/>
  <c r="Z1805" i="23" s="1"/>
  <c r="Y1828" i="23"/>
  <c r="X1828" i="23"/>
  <c r="X1805" i="23" s="1"/>
  <c r="W1828" i="23"/>
  <c r="V1828" i="23"/>
  <c r="V1805" i="23" s="1"/>
  <c r="U1828" i="23"/>
  <c r="S1828" i="23"/>
  <c r="R1828" i="23"/>
  <c r="Q1828" i="23"/>
  <c r="P1828" i="23"/>
  <c r="O1828" i="23"/>
  <c r="BM1827" i="23"/>
  <c r="AI1827" i="23"/>
  <c r="AA1827" i="23"/>
  <c r="T1827" i="23"/>
  <c r="N1827" i="23"/>
  <c r="M1827" i="23"/>
  <c r="L1827" i="23" s="1"/>
  <c r="BM1826" i="23"/>
  <c r="AA1826" i="23"/>
  <c r="T1826" i="23"/>
  <c r="N1826" i="23"/>
  <c r="M1826" i="23"/>
  <c r="L1826" i="23" s="1"/>
  <c r="K1826" i="23" s="1"/>
  <c r="BM1825" i="23"/>
  <c r="BM1806" i="23" s="1"/>
  <c r="AI1825" i="23"/>
  <c r="AA1825" i="23"/>
  <c r="T1825" i="23"/>
  <c r="N1825" i="23"/>
  <c r="M1825" i="23" s="1"/>
  <c r="L1825" i="23" s="1"/>
  <c r="K1825" i="23" s="1"/>
  <c r="J1825" i="23" s="1"/>
  <c r="BM1824" i="23"/>
  <c r="AI1824" i="23"/>
  <c r="AA1824" i="23"/>
  <c r="T1824" i="23"/>
  <c r="N1824" i="23"/>
  <c r="M1824" i="23"/>
  <c r="L1824" i="23" s="1"/>
  <c r="BM1823" i="23"/>
  <c r="AI1823" i="23"/>
  <c r="T1823" i="23"/>
  <c r="N1823" i="23"/>
  <c r="BP1806" i="23"/>
  <c r="BP1805" i="23" s="1"/>
  <c r="BO1806" i="23"/>
  <c r="BN1806" i="23"/>
  <c r="BL1806" i="23"/>
  <c r="BK1806" i="23"/>
  <c r="BJ1806" i="23"/>
  <c r="BI1806" i="23"/>
  <c r="BI1805" i="23" s="1"/>
  <c r="BH1806" i="23"/>
  <c r="BH1805" i="23" s="1"/>
  <c r="BG1806" i="23"/>
  <c r="BF1806" i="23"/>
  <c r="BE1806" i="23"/>
  <c r="BE1805" i="23" s="1"/>
  <c r="BD1806" i="23"/>
  <c r="BC1806" i="23"/>
  <c r="BB1806" i="23"/>
  <c r="BA1806" i="23"/>
  <c r="AZ1806" i="23"/>
  <c r="AZ1805" i="23" s="1"/>
  <c r="AY1806" i="23"/>
  <c r="AX1806" i="23"/>
  <c r="AW1806" i="23"/>
  <c r="AW1805" i="23" s="1"/>
  <c r="AV1806" i="23"/>
  <c r="AU1806" i="23"/>
  <c r="AT1806" i="23"/>
  <c r="AS1806" i="23"/>
  <c r="AS1805" i="23" s="1"/>
  <c r="AR1806" i="23"/>
  <c r="AR1805" i="23" s="1"/>
  <c r="AQ1806" i="23"/>
  <c r="AP1806" i="23"/>
  <c r="AO1806" i="23"/>
  <c r="AO1805" i="23" s="1"/>
  <c r="AN1806" i="23"/>
  <c r="AN1805" i="23" s="1"/>
  <c r="AM1806" i="23"/>
  <c r="AL1806" i="23"/>
  <c r="AK1806" i="23"/>
  <c r="AJ1806" i="23"/>
  <c r="AJ1805" i="23" s="1"/>
  <c r="AH1806" i="23"/>
  <c r="AG1806" i="23"/>
  <c r="AF1806" i="23"/>
  <c r="AF1805" i="23" s="1"/>
  <c r="AE1806" i="23"/>
  <c r="AD1806" i="23"/>
  <c r="AC1806" i="23"/>
  <c r="AB1806" i="23"/>
  <c r="AB1805" i="23" s="1"/>
  <c r="Z1806" i="23"/>
  <c r="Y1806" i="23"/>
  <c r="Y1805" i="23" s="1"/>
  <c r="X1806" i="23"/>
  <c r="W1806" i="23"/>
  <c r="V1806" i="23"/>
  <c r="U1806" i="23"/>
  <c r="U1805" i="23" s="1"/>
  <c r="S1806" i="23"/>
  <c r="R1806" i="23"/>
  <c r="Q1806" i="23"/>
  <c r="P1806" i="23"/>
  <c r="O1806" i="23"/>
  <c r="O1805" i="23" s="1"/>
  <c r="BK1805" i="23"/>
  <c r="BC1805" i="23"/>
  <c r="BA1805" i="23"/>
  <c r="AU1805" i="23"/>
  <c r="AM1805" i="23"/>
  <c r="AK1805" i="23"/>
  <c r="AE1805" i="23"/>
  <c r="W1805" i="23"/>
  <c r="I1805" i="23"/>
  <c r="BM1804" i="23"/>
  <c r="BM1800" i="23" s="1"/>
  <c r="AA1804" i="23"/>
  <c r="T1804" i="23"/>
  <c r="N1804" i="23"/>
  <c r="M1804" i="23"/>
  <c r="L1804" i="23" s="1"/>
  <c r="BM1803" i="23"/>
  <c r="AA1803" i="23"/>
  <c r="AA1800" i="23" s="1"/>
  <c r="T1803" i="23"/>
  <c r="N1803" i="23"/>
  <c r="BP1800" i="23"/>
  <c r="BO1800" i="23"/>
  <c r="BN1800" i="23"/>
  <c r="BL1800" i="23"/>
  <c r="BK1800" i="23"/>
  <c r="BJ1800" i="23"/>
  <c r="BI1800" i="23"/>
  <c r="BH1800" i="23"/>
  <c r="BH1795" i="23" s="1"/>
  <c r="BG1800" i="23"/>
  <c r="BF1800" i="23"/>
  <c r="BE1800" i="23"/>
  <c r="BD1800" i="23"/>
  <c r="BD1795" i="23" s="1"/>
  <c r="BC1800" i="23"/>
  <c r="BB1800" i="23"/>
  <c r="BA1800" i="23"/>
  <c r="AZ1800" i="23"/>
  <c r="AZ1795" i="23" s="1"/>
  <c r="AY1800" i="23"/>
  <c r="AX1800" i="23"/>
  <c r="AW1800" i="23"/>
  <c r="AV1800" i="23"/>
  <c r="AU1800" i="23"/>
  <c r="AT1800" i="23"/>
  <c r="AS1800" i="23"/>
  <c r="AR1800" i="23"/>
  <c r="AQ1800" i="23"/>
  <c r="AP1800" i="23"/>
  <c r="AO1800" i="23"/>
  <c r="AO1795" i="23" s="1"/>
  <c r="AN1800" i="23"/>
  <c r="AN1795" i="23" s="1"/>
  <c r="AM1800" i="23"/>
  <c r="AL1800" i="23"/>
  <c r="AK1800" i="23"/>
  <c r="AJ1800" i="23"/>
  <c r="AI1800" i="23"/>
  <c r="AH1800" i="23"/>
  <c r="AG1800" i="23"/>
  <c r="AF1800" i="23"/>
  <c r="AE1800" i="23"/>
  <c r="AD1800" i="23"/>
  <c r="AC1800" i="23"/>
  <c r="AB1800" i="23"/>
  <c r="AB1795" i="23" s="1"/>
  <c r="Z1800" i="23"/>
  <c r="Y1800" i="23"/>
  <c r="X1800" i="23"/>
  <c r="W1800" i="23"/>
  <c r="W1795" i="23" s="1"/>
  <c r="V1800" i="23"/>
  <c r="U1800" i="23"/>
  <c r="T1800" i="23"/>
  <c r="S1800" i="23"/>
  <c r="S1795" i="23" s="1"/>
  <c r="R1800" i="23"/>
  <c r="Q1800" i="23"/>
  <c r="P1800" i="23"/>
  <c r="O1800" i="23"/>
  <c r="O1795" i="23" s="1"/>
  <c r="I1800" i="23"/>
  <c r="BM1799" i="23"/>
  <c r="BM1796" i="23" s="1"/>
  <c r="BM1795" i="23" s="1"/>
  <c r="AI1799" i="23"/>
  <c r="AA1799" i="23" s="1"/>
  <c r="T1799" i="23"/>
  <c r="N1799" i="23"/>
  <c r="M1799" i="23" s="1"/>
  <c r="L1799" i="23" s="1"/>
  <c r="K1799" i="23"/>
  <c r="J1799" i="23" s="1"/>
  <c r="H1799" i="23" s="1"/>
  <c r="BM1797" i="23"/>
  <c r="AI1797" i="23"/>
  <c r="AA1797" i="23" s="1"/>
  <c r="T1797" i="23"/>
  <c r="N1797" i="23"/>
  <c r="M1797" i="23" s="1"/>
  <c r="BP1796" i="23"/>
  <c r="BO1796" i="23"/>
  <c r="BN1796" i="23"/>
  <c r="BL1796" i="23"/>
  <c r="BK1796" i="23"/>
  <c r="BJ1796" i="23"/>
  <c r="BI1796" i="23"/>
  <c r="BH1796" i="23"/>
  <c r="BG1796" i="23"/>
  <c r="BG1795" i="23" s="1"/>
  <c r="BF1796" i="23"/>
  <c r="BE1796" i="23"/>
  <c r="BD1796" i="23"/>
  <c r="BC1796" i="23"/>
  <c r="BB1796" i="23"/>
  <c r="BA1796" i="23"/>
  <c r="AZ1796" i="23"/>
  <c r="AY1796" i="23"/>
  <c r="AY1795" i="23" s="1"/>
  <c r="AX1796" i="23"/>
  <c r="AW1796" i="23"/>
  <c r="AV1796" i="23"/>
  <c r="AU1796" i="23"/>
  <c r="AT1796" i="23"/>
  <c r="AS1796" i="23"/>
  <c r="AR1796" i="23"/>
  <c r="AQ1796" i="23"/>
  <c r="AQ1795" i="23" s="1"/>
  <c r="AP1796" i="23"/>
  <c r="AO1796" i="23"/>
  <c r="AN1796" i="23"/>
  <c r="AM1796" i="23"/>
  <c r="AL1796" i="23"/>
  <c r="AK1796" i="23"/>
  <c r="AJ1796" i="23"/>
  <c r="AH1796" i="23"/>
  <c r="AG1796" i="23"/>
  <c r="AF1796" i="23"/>
  <c r="AE1796" i="23"/>
  <c r="AE1795" i="23" s="1"/>
  <c r="AD1796" i="23"/>
  <c r="AC1796" i="23"/>
  <c r="AC1795" i="23" s="1"/>
  <c r="AB1796" i="23"/>
  <c r="Z1796" i="23"/>
  <c r="Y1796" i="23"/>
  <c r="Y1795" i="23" s="1"/>
  <c r="X1796" i="23"/>
  <c r="X1795" i="23" s="1"/>
  <c r="W1796" i="23"/>
  <c r="V1796" i="23"/>
  <c r="U1796" i="23"/>
  <c r="U1795" i="23" s="1"/>
  <c r="T1796" i="23"/>
  <c r="S1796" i="23"/>
  <c r="R1796" i="23"/>
  <c r="Q1796" i="23"/>
  <c r="Q1795" i="23" s="1"/>
  <c r="P1796" i="23"/>
  <c r="P1795" i="23" s="1"/>
  <c r="O1796" i="23"/>
  <c r="BO1795" i="23"/>
  <c r="BK1795" i="23"/>
  <c r="BI1795" i="23"/>
  <c r="BC1795" i="23"/>
  <c r="AU1795" i="23"/>
  <c r="AS1795" i="23"/>
  <c r="AR1795" i="23"/>
  <c r="AM1795" i="23"/>
  <c r="AG1795" i="23"/>
  <c r="I1795" i="23"/>
  <c r="BM1794" i="23"/>
  <c r="AA1794" i="23"/>
  <c r="T1794" i="23"/>
  <c r="N1794" i="23"/>
  <c r="M1794" i="23" s="1"/>
  <c r="L1794" i="23" s="1"/>
  <c r="K1794" i="23" s="1"/>
  <c r="J1794" i="23" s="1"/>
  <c r="H1794" i="23" s="1"/>
  <c r="BM1766" i="23"/>
  <c r="AI1766" i="23"/>
  <c r="AA1766" i="23"/>
  <c r="T1766" i="23"/>
  <c r="N1766" i="23"/>
  <c r="M1766" i="23" s="1"/>
  <c r="L1766" i="23"/>
  <c r="K1766" i="23" s="1"/>
  <c r="J1766" i="23" s="1"/>
  <c r="H1766" i="23" s="1"/>
  <c r="BM1765" i="23"/>
  <c r="AI1765" i="23"/>
  <c r="AA1765" i="23" s="1"/>
  <c r="T1765" i="23"/>
  <c r="N1765" i="23"/>
  <c r="M1765" i="23" s="1"/>
  <c r="L1765" i="23" s="1"/>
  <c r="K1765" i="23" s="1"/>
  <c r="J1765" i="23" s="1"/>
  <c r="H1765" i="23" s="1"/>
  <c r="BM1764" i="23"/>
  <c r="AI1764" i="23"/>
  <c r="AA1764" i="23"/>
  <c r="T1764" i="23"/>
  <c r="N1764" i="23"/>
  <c r="M1764" i="23" s="1"/>
  <c r="L1764" i="23"/>
  <c r="K1764" i="23" s="1"/>
  <c r="J1764" i="23" s="1"/>
  <c r="H1764" i="23" s="1"/>
  <c r="BM1763" i="23"/>
  <c r="AI1763" i="23"/>
  <c r="AA1763" i="23" s="1"/>
  <c r="T1763" i="23"/>
  <c r="N1763" i="23"/>
  <c r="M1763" i="23" s="1"/>
  <c r="L1763" i="23" s="1"/>
  <c r="K1763" i="23" s="1"/>
  <c r="BM1762" i="23"/>
  <c r="AI1762" i="23"/>
  <c r="AA1762" i="23" s="1"/>
  <c r="T1762" i="23"/>
  <c r="N1762" i="23"/>
  <c r="M1762" i="23"/>
  <c r="L1762" i="23" s="1"/>
  <c r="BM1761" i="23"/>
  <c r="AI1761" i="23"/>
  <c r="AA1761" i="23" s="1"/>
  <c r="T1761" i="23"/>
  <c r="N1761" i="23"/>
  <c r="M1761" i="23" s="1"/>
  <c r="L1761" i="23" s="1"/>
  <c r="K1761" i="23" s="1"/>
  <c r="BM1760" i="23"/>
  <c r="AI1760" i="23"/>
  <c r="T1760" i="23"/>
  <c r="N1760" i="23"/>
  <c r="M1760" i="23" s="1"/>
  <c r="L1760" i="23" s="1"/>
  <c r="BM1759" i="23"/>
  <c r="BM1758" i="23" s="1"/>
  <c r="AI1759" i="23"/>
  <c r="AA1759" i="23" s="1"/>
  <c r="T1759" i="23"/>
  <c r="N1759" i="23"/>
  <c r="BP1758" i="23"/>
  <c r="BO1758" i="23"/>
  <c r="BN1758" i="23"/>
  <c r="BL1758" i="23"/>
  <c r="BL1737" i="23" s="1"/>
  <c r="BK1758" i="23"/>
  <c r="BJ1758" i="23"/>
  <c r="BI1758" i="23"/>
  <c r="BI1737" i="23" s="1"/>
  <c r="BH1758" i="23"/>
  <c r="BG1758" i="23"/>
  <c r="BF1758" i="23"/>
  <c r="BE1758" i="23"/>
  <c r="BD1758" i="23"/>
  <c r="BC1758" i="23"/>
  <c r="BB1758" i="23"/>
  <c r="BA1758" i="23"/>
  <c r="BA1737" i="23" s="1"/>
  <c r="AZ1758" i="23"/>
  <c r="AY1758" i="23"/>
  <c r="AX1758" i="23"/>
  <c r="AW1758" i="23"/>
  <c r="AV1758" i="23"/>
  <c r="AU1758" i="23"/>
  <c r="AT1758" i="23"/>
  <c r="AS1758" i="23"/>
  <c r="AR1758" i="23"/>
  <c r="AQ1758" i="23"/>
  <c r="AP1758" i="23"/>
  <c r="AO1758" i="23"/>
  <c r="AO1737" i="23" s="1"/>
  <c r="AN1758" i="23"/>
  <c r="AM1758" i="23"/>
  <c r="AL1758" i="23"/>
  <c r="AK1758" i="23"/>
  <c r="AJ1758" i="23"/>
  <c r="AH1758" i="23"/>
  <c r="AG1758" i="23"/>
  <c r="AF1758" i="23"/>
  <c r="AE1758" i="23"/>
  <c r="AD1758" i="23"/>
  <c r="AC1758" i="23"/>
  <c r="AC1737" i="23" s="1"/>
  <c r="AB1758" i="23"/>
  <c r="Z1758" i="23"/>
  <c r="Z1737" i="23" s="1"/>
  <c r="Y1758" i="23"/>
  <c r="X1758" i="23"/>
  <c r="W1758" i="23"/>
  <c r="V1758" i="23"/>
  <c r="V1737" i="23" s="1"/>
  <c r="U1758" i="23"/>
  <c r="S1758" i="23"/>
  <c r="R1758" i="23"/>
  <c r="Q1758" i="23"/>
  <c r="P1758" i="23"/>
  <c r="O1758" i="23"/>
  <c r="BM1757" i="23"/>
  <c r="BM1738" i="23" s="1"/>
  <c r="AI1757" i="23"/>
  <c r="T1757" i="23"/>
  <c r="T1738" i="23" s="1"/>
  <c r="N1757" i="23"/>
  <c r="M1757" i="23"/>
  <c r="BP1738" i="23"/>
  <c r="BO1738" i="23"/>
  <c r="BO1737" i="23" s="1"/>
  <c r="BN1738" i="23"/>
  <c r="BN1737" i="23" s="1"/>
  <c r="BL1738" i="23"/>
  <c r="BK1738" i="23"/>
  <c r="BK1737" i="23" s="1"/>
  <c r="BJ1738" i="23"/>
  <c r="BJ1737" i="23" s="1"/>
  <c r="BI1738" i="23"/>
  <c r="BH1738" i="23"/>
  <c r="BG1738" i="23"/>
  <c r="BG1737" i="23" s="1"/>
  <c r="BF1738" i="23"/>
  <c r="BE1738" i="23"/>
  <c r="BD1738" i="23"/>
  <c r="BC1738" i="23"/>
  <c r="BC1737" i="23" s="1"/>
  <c r="BB1738" i="23"/>
  <c r="BA1738" i="23"/>
  <c r="AZ1738" i="23"/>
  <c r="AY1738" i="23"/>
  <c r="AY1737" i="23" s="1"/>
  <c r="AX1738" i="23"/>
  <c r="AX1737" i="23" s="1"/>
  <c r="AW1738" i="23"/>
  <c r="AV1738" i="23"/>
  <c r="AU1738" i="23"/>
  <c r="AU1737" i="23" s="1"/>
  <c r="AT1738" i="23"/>
  <c r="AT1737" i="23" s="1"/>
  <c r="AS1738" i="23"/>
  <c r="AR1738" i="23"/>
  <c r="AQ1738" i="23"/>
  <c r="AQ1737" i="23" s="1"/>
  <c r="AP1738" i="23"/>
  <c r="AO1738" i="23"/>
  <c r="AN1738" i="23"/>
  <c r="AM1738" i="23"/>
  <c r="AM1737" i="23" s="1"/>
  <c r="AL1738" i="23"/>
  <c r="AK1738" i="23"/>
  <c r="AJ1738" i="23"/>
  <c r="AH1738" i="23"/>
  <c r="AH1737" i="23" s="1"/>
  <c r="AG1738" i="23"/>
  <c r="AF1738" i="23"/>
  <c r="AE1738" i="23"/>
  <c r="AD1738" i="23"/>
  <c r="AC1738" i="23"/>
  <c r="AB1738" i="23"/>
  <c r="AB1737" i="23" s="1"/>
  <c r="Z1738" i="23"/>
  <c r="Y1738" i="23"/>
  <c r="X1738" i="23"/>
  <c r="W1738" i="23"/>
  <c r="W1737" i="23" s="1"/>
  <c r="V1738" i="23"/>
  <c r="U1738" i="23"/>
  <c r="S1738" i="23"/>
  <c r="S1737" i="23" s="1"/>
  <c r="R1738" i="23"/>
  <c r="Q1738" i="23"/>
  <c r="Q1737" i="23" s="1"/>
  <c r="P1738" i="23"/>
  <c r="P1737" i="23" s="1"/>
  <c r="O1738" i="23"/>
  <c r="O1737" i="23" s="1"/>
  <c r="N1738" i="23"/>
  <c r="I1738" i="23"/>
  <c r="I1737" i="23" s="1"/>
  <c r="BE1737" i="23"/>
  <c r="AS1737" i="23"/>
  <c r="AF1737" i="23"/>
  <c r="AD1737" i="23"/>
  <c r="X1737" i="23"/>
  <c r="R1737" i="23"/>
  <c r="BM1669" i="23"/>
  <c r="AI1669" i="23"/>
  <c r="AA1669" i="23" s="1"/>
  <c r="T1669" i="23"/>
  <c r="N1669" i="23"/>
  <c r="M1669" i="23"/>
  <c r="L1669" i="23" s="1"/>
  <c r="BM1668" i="23"/>
  <c r="AI1668" i="23"/>
  <c r="AA1668" i="23" s="1"/>
  <c r="T1668" i="23"/>
  <c r="N1668" i="23"/>
  <c r="M1668" i="23" s="1"/>
  <c r="L1668" i="23" s="1"/>
  <c r="K1668" i="23" s="1"/>
  <c r="J1668" i="23" s="1"/>
  <c r="H1668" i="23" s="1"/>
  <c r="BM1667" i="23"/>
  <c r="AI1667" i="23"/>
  <c r="AA1667" i="23" s="1"/>
  <c r="T1667" i="23"/>
  <c r="N1667" i="23"/>
  <c r="M1667" i="23"/>
  <c r="L1667" i="23" s="1"/>
  <c r="BM1666" i="23"/>
  <c r="AI1666" i="23"/>
  <c r="AA1666" i="23" s="1"/>
  <c r="T1666" i="23"/>
  <c r="N1666" i="23"/>
  <c r="M1666" i="23" s="1"/>
  <c r="L1666" i="23" s="1"/>
  <c r="BM1665" i="23"/>
  <c r="AI1665" i="23"/>
  <c r="AA1665" i="23" s="1"/>
  <c r="T1665" i="23"/>
  <c r="N1665" i="23"/>
  <c r="M1665" i="23" s="1"/>
  <c r="L1665" i="23" s="1"/>
  <c r="BM1663" i="23"/>
  <c r="AI1663" i="23"/>
  <c r="AA1663" i="23"/>
  <c r="T1663" i="23"/>
  <c r="N1663" i="23"/>
  <c r="M1663" i="23" s="1"/>
  <c r="L1663" i="23" s="1"/>
  <c r="K1663" i="23" s="1"/>
  <c r="BM1662" i="23"/>
  <c r="AI1662" i="23"/>
  <c r="AA1662" i="23" s="1"/>
  <c r="T1662" i="23"/>
  <c r="N1662" i="23"/>
  <c r="M1662" i="23" s="1"/>
  <c r="L1662" i="23" s="1"/>
  <c r="K1662" i="23" s="1"/>
  <c r="N1661" i="23"/>
  <c r="M1661" i="23"/>
  <c r="L1661" i="23" s="1"/>
  <c r="K1661" i="23" s="1"/>
  <c r="J1661" i="23" s="1"/>
  <c r="H1661" i="23" s="1"/>
  <c r="AI1660" i="23"/>
  <c r="AA1660" i="23" s="1"/>
  <c r="T1660" i="23"/>
  <c r="N1660" i="23"/>
  <c r="M1660" i="23"/>
  <c r="L1660" i="23" s="1"/>
  <c r="BM1659" i="23"/>
  <c r="AI1659" i="23"/>
  <c r="AA1659" i="23" s="1"/>
  <c r="T1659" i="23"/>
  <c r="N1659" i="23"/>
  <c r="M1659" i="23" s="1"/>
  <c r="L1659" i="23" s="1"/>
  <c r="K1659" i="23"/>
  <c r="J1659" i="23" s="1"/>
  <c r="H1659" i="23" s="1"/>
  <c r="G1659" i="23" s="1"/>
  <c r="BM1658" i="23"/>
  <c r="AI1658" i="23"/>
  <c r="AA1658" i="23" s="1"/>
  <c r="T1658" i="23"/>
  <c r="N1658" i="23"/>
  <c r="M1658" i="23" s="1"/>
  <c r="L1658" i="23" s="1"/>
  <c r="K1658" i="23" s="1"/>
  <c r="J1658" i="23" s="1"/>
  <c r="H1658" i="23" s="1"/>
  <c r="BM1654" i="23"/>
  <c r="AI1654" i="23"/>
  <c r="AA1654" i="23" s="1"/>
  <c r="T1654" i="23"/>
  <c r="N1654" i="23"/>
  <c r="M1654" i="23" s="1"/>
  <c r="L1654" i="23" s="1"/>
  <c r="K1654" i="23" s="1"/>
  <c r="BM1652" i="23"/>
  <c r="AO1652" i="23"/>
  <c r="AI1652" i="23" s="1"/>
  <c r="AA1652" i="23" s="1"/>
  <c r="T1652" i="23"/>
  <c r="N1652" i="23"/>
  <c r="M1652" i="23" s="1"/>
  <c r="L1652" i="23"/>
  <c r="AI1651" i="23"/>
  <c r="AA1651" i="23" s="1"/>
  <c r="T1651" i="23"/>
  <c r="N1651" i="23"/>
  <c r="M1651" i="23"/>
  <c r="L1651" i="23" s="1"/>
  <c r="K1651" i="23" s="1"/>
  <c r="J1651" i="23" s="1"/>
  <c r="H1651" i="23" s="1"/>
  <c r="BM1649" i="23"/>
  <c r="AI1649" i="23"/>
  <c r="AA1649" i="23" s="1"/>
  <c r="T1649" i="23"/>
  <c r="N1649" i="23"/>
  <c r="M1649" i="23" s="1"/>
  <c r="L1649" i="23" s="1"/>
  <c r="BM1648" i="23"/>
  <c r="AI1648" i="23"/>
  <c r="AA1648" i="23" s="1"/>
  <c r="T1648" i="23"/>
  <c r="N1648" i="23"/>
  <c r="M1648" i="23"/>
  <c r="L1648" i="23"/>
  <c r="K1648" i="23" s="1"/>
  <c r="BM1647" i="23"/>
  <c r="AI1647" i="23"/>
  <c r="AA1647" i="23" s="1"/>
  <c r="T1647" i="23"/>
  <c r="N1647" i="23"/>
  <c r="M1647" i="23" s="1"/>
  <c r="L1647" i="23" s="1"/>
  <c r="BM1644" i="23"/>
  <c r="AI1644" i="23"/>
  <c r="AA1644" i="23"/>
  <c r="T1644" i="23"/>
  <c r="N1644" i="23"/>
  <c r="M1644" i="23"/>
  <c r="L1644" i="23"/>
  <c r="K1644" i="23" s="1"/>
  <c r="J1644" i="23" s="1"/>
  <c r="H1644" i="23" s="1"/>
  <c r="BM1643" i="23"/>
  <c r="AI1643" i="23"/>
  <c r="AA1643" i="23" s="1"/>
  <c r="T1643" i="23"/>
  <c r="N1643" i="23"/>
  <c r="M1643" i="23" s="1"/>
  <c r="L1643" i="23" s="1"/>
  <c r="K1643" i="23" s="1"/>
  <c r="J1643" i="23" s="1"/>
  <c r="H1643" i="23" s="1"/>
  <c r="BM1642" i="23"/>
  <c r="AI1642" i="23"/>
  <c r="AA1642" i="23" s="1"/>
  <c r="T1642" i="23"/>
  <c r="N1642" i="23"/>
  <c r="M1642" i="23"/>
  <c r="L1642" i="23"/>
  <c r="K1642" i="23"/>
  <c r="BM1641" i="23"/>
  <c r="AI1641" i="23"/>
  <c r="AA1641" i="23" s="1"/>
  <c r="T1641" i="23"/>
  <c r="N1641" i="23"/>
  <c r="M1641" i="23" s="1"/>
  <c r="L1641" i="23" s="1"/>
  <c r="K1641" i="23" s="1"/>
  <c r="J1641" i="23" s="1"/>
  <c r="H1641" i="23" s="1"/>
  <c r="BM1640" i="23"/>
  <c r="AI1640" i="23"/>
  <c r="AA1640" i="23"/>
  <c r="T1640" i="23"/>
  <c r="N1640" i="23"/>
  <c r="M1640" i="23"/>
  <c r="L1640" i="23"/>
  <c r="BM1639" i="23"/>
  <c r="AI1639" i="23"/>
  <c r="AA1639" i="23" s="1"/>
  <c r="T1639" i="23"/>
  <c r="N1639" i="23"/>
  <c r="M1639" i="23" s="1"/>
  <c r="L1639" i="23" s="1"/>
  <c r="K1639" i="23" s="1"/>
  <c r="BM1636" i="23"/>
  <c r="AI1636" i="23"/>
  <c r="AA1636" i="23" s="1"/>
  <c r="T1636" i="23"/>
  <c r="N1636" i="23"/>
  <c r="M1636" i="23" s="1"/>
  <c r="L1636" i="23" s="1"/>
  <c r="K1636" i="23" s="1"/>
  <c r="BM1635" i="23"/>
  <c r="AI1635" i="23"/>
  <c r="AA1635" i="23" s="1"/>
  <c r="T1635" i="23"/>
  <c r="N1635" i="23"/>
  <c r="M1635" i="23" s="1"/>
  <c r="L1635" i="23" s="1"/>
  <c r="K1635" i="23" s="1"/>
  <c r="BM1634" i="23"/>
  <c r="AI1634" i="23"/>
  <c r="AA1634" i="23"/>
  <c r="T1634" i="23"/>
  <c r="N1634" i="23"/>
  <c r="M1634" i="23" s="1"/>
  <c r="L1634" i="23" s="1"/>
  <c r="K1634" i="23" s="1"/>
  <c r="J1634" i="23" s="1"/>
  <c r="H1634" i="23" s="1"/>
  <c r="BM1633" i="23"/>
  <c r="AI1633" i="23"/>
  <c r="AA1633" i="23" s="1"/>
  <c r="T1633" i="23"/>
  <c r="N1633" i="23"/>
  <c r="M1633" i="23" s="1"/>
  <c r="L1633" i="23" s="1"/>
  <c r="K1633" i="23" s="1"/>
  <c r="BM1630" i="23"/>
  <c r="AI1630" i="23"/>
  <c r="AA1630" i="23" s="1"/>
  <c r="T1630" i="23"/>
  <c r="N1630" i="23"/>
  <c r="M1630" i="23"/>
  <c r="L1630" i="23" s="1"/>
  <c r="K1630" i="23" s="1"/>
  <c r="BM1629" i="23"/>
  <c r="AI1629" i="23"/>
  <c r="AA1629" i="23" s="1"/>
  <c r="T1629" i="23"/>
  <c r="N1629" i="23"/>
  <c r="M1629" i="23" s="1"/>
  <c r="L1629" i="23" s="1"/>
  <c r="K1629" i="23" s="1"/>
  <c r="BM1628" i="23"/>
  <c r="AI1628" i="23"/>
  <c r="AA1628" i="23" s="1"/>
  <c r="T1628" i="23"/>
  <c r="N1628" i="23"/>
  <c r="M1628" i="23"/>
  <c r="L1628" i="23" s="1"/>
  <c r="K1628" i="23" s="1"/>
  <c r="BM1625" i="23"/>
  <c r="AI1625" i="23"/>
  <c r="AA1625" i="23" s="1"/>
  <c r="T1625" i="23"/>
  <c r="N1625" i="23"/>
  <c r="M1625" i="23" s="1"/>
  <c r="L1625" i="23" s="1"/>
  <c r="BM1624" i="23"/>
  <c r="AI1624" i="23"/>
  <c r="AA1624" i="23" s="1"/>
  <c r="T1624" i="23"/>
  <c r="N1624" i="23"/>
  <c r="M1624" i="23"/>
  <c r="L1624" i="23"/>
  <c r="BM1621" i="23"/>
  <c r="AI1621" i="23"/>
  <c r="AA1621" i="23"/>
  <c r="T1621" i="23"/>
  <c r="N1621" i="23"/>
  <c r="M1621" i="23" s="1"/>
  <c r="L1621" i="23" s="1"/>
  <c r="K1621" i="23" s="1"/>
  <c r="J1621" i="23" s="1"/>
  <c r="H1621" i="23" s="1"/>
  <c r="G1621" i="23" s="1"/>
  <c r="BM1620" i="23"/>
  <c r="AI1620" i="23"/>
  <c r="AA1620" i="23"/>
  <c r="J1620" i="23" s="1"/>
  <c r="H1620" i="23" s="1"/>
  <c r="G1620" i="23" s="1"/>
  <c r="T1620" i="23"/>
  <c r="N1620" i="23"/>
  <c r="M1620" i="23" s="1"/>
  <c r="L1620" i="23" s="1"/>
  <c r="K1620" i="23" s="1"/>
  <c r="BM1615" i="23"/>
  <c r="AI1615" i="23"/>
  <c r="AA1615" i="23" s="1"/>
  <c r="T1615" i="23"/>
  <c r="N1615" i="23"/>
  <c r="M1615" i="23"/>
  <c r="L1615" i="23" s="1"/>
  <c r="K1615" i="23" s="1"/>
  <c r="J1615" i="23" s="1"/>
  <c r="H1615" i="23" s="1"/>
  <c r="BM1614" i="23"/>
  <c r="AI1614" i="23"/>
  <c r="AA1614" i="23"/>
  <c r="T1614" i="23"/>
  <c r="N1614" i="23"/>
  <c r="M1614" i="23"/>
  <c r="L1614" i="23"/>
  <c r="BM1613" i="23"/>
  <c r="AI1613" i="23"/>
  <c r="AA1613" i="23" s="1"/>
  <c r="T1613" i="23"/>
  <c r="N1613" i="23"/>
  <c r="M1613" i="23"/>
  <c r="L1613" i="23" s="1"/>
  <c r="K1613" i="23" s="1"/>
  <c r="BM1612" i="23"/>
  <c r="AI1612" i="23"/>
  <c r="AA1612" i="23" s="1"/>
  <c r="T1612" i="23"/>
  <c r="N1612" i="23"/>
  <c r="M1612" i="23" s="1"/>
  <c r="L1612" i="23" s="1"/>
  <c r="K1612" i="23" s="1"/>
  <c r="BM1611" i="23"/>
  <c r="AI1611" i="23"/>
  <c r="AA1611" i="23" s="1"/>
  <c r="T1611" i="23"/>
  <c r="N1611" i="23"/>
  <c r="M1611" i="23"/>
  <c r="L1611" i="23" s="1"/>
  <c r="K1611" i="23" s="1"/>
  <c r="J1611" i="23" s="1"/>
  <c r="H1611" i="23" s="1"/>
  <c r="BM1610" i="23"/>
  <c r="AI1610" i="23"/>
  <c r="AA1610" i="23"/>
  <c r="T1610" i="23"/>
  <c r="N1610" i="23"/>
  <c r="M1610" i="23"/>
  <c r="L1610" i="23"/>
  <c r="K1610" i="23" s="1"/>
  <c r="J1610" i="23" s="1"/>
  <c r="H1610" i="23" s="1"/>
  <c r="BM1609" i="23"/>
  <c r="AI1609" i="23"/>
  <c r="AA1609" i="23" s="1"/>
  <c r="T1609" i="23"/>
  <c r="N1609" i="23"/>
  <c r="BP1607" i="23"/>
  <c r="BO1607" i="23"/>
  <c r="BO1561" i="23" s="1"/>
  <c r="BN1607" i="23"/>
  <c r="BN1561" i="23" s="1"/>
  <c r="BL1607" i="23"/>
  <c r="BK1607" i="23"/>
  <c r="BJ1607" i="23"/>
  <c r="BI1607" i="23"/>
  <c r="BI1561" i="23" s="1"/>
  <c r="BH1607" i="23"/>
  <c r="BG1607" i="23"/>
  <c r="BF1607" i="23"/>
  <c r="BF1561" i="23" s="1"/>
  <c r="BE1607" i="23"/>
  <c r="BE1561" i="23" s="1"/>
  <c r="BD1607" i="23"/>
  <c r="BC1607" i="23"/>
  <c r="BB1607" i="23"/>
  <c r="BA1607" i="23"/>
  <c r="BA1561" i="23" s="1"/>
  <c r="AZ1607" i="23"/>
  <c r="AY1607" i="23"/>
  <c r="AX1607" i="23"/>
  <c r="AW1607" i="23"/>
  <c r="AW1561" i="23" s="1"/>
  <c r="AV1607" i="23"/>
  <c r="AU1607" i="23"/>
  <c r="AT1607" i="23"/>
  <c r="AS1607" i="23"/>
  <c r="AS1561" i="23" s="1"/>
  <c r="AR1607" i="23"/>
  <c r="AQ1607" i="23"/>
  <c r="AP1607" i="23"/>
  <c r="AP1561" i="23" s="1"/>
  <c r="AN1607" i="23"/>
  <c r="AM1607" i="23"/>
  <c r="AL1607" i="23"/>
  <c r="AK1607" i="23"/>
  <c r="AJ1607" i="23"/>
  <c r="AH1607" i="23"/>
  <c r="AG1607" i="23"/>
  <c r="AF1607" i="23"/>
  <c r="AE1607" i="23"/>
  <c r="AD1607" i="23"/>
  <c r="AC1607" i="23"/>
  <c r="AB1607" i="23"/>
  <c r="AB1561" i="23" s="1"/>
  <c r="Z1607" i="23"/>
  <c r="Z1561" i="23" s="1"/>
  <c r="Y1607" i="23"/>
  <c r="X1607" i="23"/>
  <c r="W1607" i="23"/>
  <c r="V1607" i="23"/>
  <c r="V1561" i="23" s="1"/>
  <c r="U1607" i="23"/>
  <c r="S1607" i="23"/>
  <c r="S1561" i="23" s="1"/>
  <c r="R1607" i="23"/>
  <c r="Q1607" i="23"/>
  <c r="Q1561" i="23" s="1"/>
  <c r="P1607" i="23"/>
  <c r="O1607" i="23"/>
  <c r="BM1606" i="23"/>
  <c r="BM1562" i="23" s="1"/>
  <c r="AI1606" i="23"/>
  <c r="AA1606" i="23"/>
  <c r="AA1562" i="23" s="1"/>
  <c r="T1606" i="23"/>
  <c r="T1562" i="23" s="1"/>
  <c r="N1606" i="23"/>
  <c r="M1606" i="23" s="1"/>
  <c r="BP1562" i="23"/>
  <c r="BP1561" i="23" s="1"/>
  <c r="BO1562" i="23"/>
  <c r="BN1562" i="23"/>
  <c r="BL1562" i="23"/>
  <c r="BL1561" i="23" s="1"/>
  <c r="BK1562" i="23"/>
  <c r="BK1561" i="23" s="1"/>
  <c r="BJ1562" i="23"/>
  <c r="BI1562" i="23"/>
  <c r="BH1562" i="23"/>
  <c r="BG1562" i="23"/>
  <c r="BF1562" i="23"/>
  <c r="BE1562" i="23"/>
  <c r="BD1562" i="23"/>
  <c r="BD1561" i="23" s="1"/>
  <c r="BC1562" i="23"/>
  <c r="BC1561" i="23" s="1"/>
  <c r="BB1562" i="23"/>
  <c r="BA1562" i="23"/>
  <c r="AZ1562" i="23"/>
  <c r="AY1562" i="23"/>
  <c r="AX1562" i="23"/>
  <c r="AW1562" i="23"/>
  <c r="AV1562" i="23"/>
  <c r="AV1561" i="23" s="1"/>
  <c r="AU1562" i="23"/>
  <c r="AU1561" i="23" s="1"/>
  <c r="AT1562" i="23"/>
  <c r="AS1562" i="23"/>
  <c r="AR1562" i="23"/>
  <c r="AQ1562" i="23"/>
  <c r="AP1562" i="23"/>
  <c r="AO1562" i="23"/>
  <c r="AN1562" i="23"/>
  <c r="AM1562" i="23"/>
  <c r="AM1561" i="23" s="1"/>
  <c r="AL1562" i="23"/>
  <c r="AK1562" i="23"/>
  <c r="AJ1562" i="23"/>
  <c r="AJ1561" i="23" s="1"/>
  <c r="AI1562" i="23"/>
  <c r="AH1562" i="23"/>
  <c r="AG1562" i="23"/>
  <c r="AF1562" i="23"/>
  <c r="AE1562" i="23"/>
  <c r="AE1561" i="23" s="1"/>
  <c r="AD1562" i="23"/>
  <c r="AC1562" i="23"/>
  <c r="AB1562" i="23"/>
  <c r="Z1562" i="23"/>
  <c r="Y1562" i="23"/>
  <c r="X1562" i="23"/>
  <c r="W1562" i="23"/>
  <c r="V1562" i="23"/>
  <c r="U1562" i="23"/>
  <c r="S1562" i="23"/>
  <c r="R1562" i="23"/>
  <c r="R1561" i="23" s="1"/>
  <c r="Q1562" i="23"/>
  <c r="P1562" i="23"/>
  <c r="P1561" i="23" s="1"/>
  <c r="O1562" i="23"/>
  <c r="N1562" i="23"/>
  <c r="H1562" i="23"/>
  <c r="BH1561" i="23"/>
  <c r="AZ1561" i="23"/>
  <c r="AY1561" i="23"/>
  <c r="AR1561" i="23"/>
  <c r="AL1561" i="23"/>
  <c r="W1561" i="23"/>
  <c r="I1561" i="23"/>
  <c r="BM1560" i="23"/>
  <c r="AA1560" i="23"/>
  <c r="T1560" i="23"/>
  <c r="N1560" i="23"/>
  <c r="M1560" i="23"/>
  <c r="L1560" i="23" s="1"/>
  <c r="K1560" i="23" s="1"/>
  <c r="BM1559" i="23"/>
  <c r="AA1559" i="23"/>
  <c r="T1559" i="23"/>
  <c r="N1559" i="23"/>
  <c r="M1559" i="23" s="1"/>
  <c r="L1559" i="23" s="1"/>
  <c r="K1559" i="23" s="1"/>
  <c r="J1559" i="23" s="1"/>
  <c r="H1559" i="23" s="1"/>
  <c r="BM1542" i="23"/>
  <c r="AI1542" i="23"/>
  <c r="AA1542" i="23"/>
  <c r="T1542" i="23"/>
  <c r="N1542" i="23"/>
  <c r="M1542" i="23"/>
  <c r="L1542" i="23"/>
  <c r="K1542" i="23" s="1"/>
  <c r="J1542" i="23" s="1"/>
  <c r="H1542" i="23" s="1"/>
  <c r="BM1541" i="23"/>
  <c r="AI1541" i="23"/>
  <c r="AA1541" i="23" s="1"/>
  <c r="T1541" i="23"/>
  <c r="N1541" i="23"/>
  <c r="M1541" i="23" s="1"/>
  <c r="L1541" i="23" s="1"/>
  <c r="BM1540" i="23"/>
  <c r="AI1540" i="23"/>
  <c r="AA1540" i="23"/>
  <c r="T1540" i="23"/>
  <c r="N1540" i="23"/>
  <c r="M1540" i="23"/>
  <c r="L1540" i="23" s="1"/>
  <c r="K1540" i="23" s="1"/>
  <c r="BM1539" i="23"/>
  <c r="AI1539" i="23"/>
  <c r="AA1539" i="23" s="1"/>
  <c r="T1539" i="23"/>
  <c r="N1539" i="23"/>
  <c r="M1539" i="23" s="1"/>
  <c r="L1539" i="23" s="1"/>
  <c r="BM1538" i="23"/>
  <c r="AI1538" i="23"/>
  <c r="AA1538" i="23"/>
  <c r="T1538" i="23"/>
  <c r="N1538" i="23"/>
  <c r="M1538" i="23" s="1"/>
  <c r="L1538" i="23" s="1"/>
  <c r="K1538" i="23" s="1"/>
  <c r="J1538" i="23" s="1"/>
  <c r="H1538" i="23" s="1"/>
  <c r="BM1533" i="23"/>
  <c r="AI1533" i="23"/>
  <c r="AA1533" i="23" s="1"/>
  <c r="T1533" i="23"/>
  <c r="N1533" i="23"/>
  <c r="M1533" i="23" s="1"/>
  <c r="L1533" i="23" s="1"/>
  <c r="K1533" i="23"/>
  <c r="BM1532" i="23"/>
  <c r="AI1532" i="23"/>
  <c r="AA1532" i="23"/>
  <c r="T1532" i="23"/>
  <c r="K1532" i="23" s="1"/>
  <c r="J1532" i="23" s="1"/>
  <c r="H1532" i="23" s="1"/>
  <c r="G1532" i="23" s="1"/>
  <c r="N1532" i="23"/>
  <c r="M1532" i="23"/>
  <c r="L1532" i="23" s="1"/>
  <c r="BM1531" i="23"/>
  <c r="AI1531" i="23"/>
  <c r="AA1531" i="23"/>
  <c r="T1531" i="23"/>
  <c r="N1531" i="23"/>
  <c r="M1531" i="23" s="1"/>
  <c r="L1531" i="23" s="1"/>
  <c r="K1531" i="23" s="1"/>
  <c r="J1531" i="23" s="1"/>
  <c r="H1531" i="23" s="1"/>
  <c r="BM1530" i="23"/>
  <c r="AI1530" i="23"/>
  <c r="AA1530" i="23"/>
  <c r="T1530" i="23"/>
  <c r="N1530" i="23"/>
  <c r="M1530" i="23"/>
  <c r="L1530" i="23" s="1"/>
  <c r="BM1529" i="23"/>
  <c r="AI1529" i="23"/>
  <c r="AA1529" i="23" s="1"/>
  <c r="T1529" i="23"/>
  <c r="N1529" i="23"/>
  <c r="M1529" i="23" s="1"/>
  <c r="L1529" i="23" s="1"/>
  <c r="K1529" i="23" s="1"/>
  <c r="BM1528" i="23"/>
  <c r="AI1528" i="23"/>
  <c r="AA1528" i="23" s="1"/>
  <c r="T1528" i="23"/>
  <c r="N1528" i="23"/>
  <c r="M1528" i="23" s="1"/>
  <c r="L1528" i="23"/>
  <c r="K1528" i="23" s="1"/>
  <c r="J1528" i="23" s="1"/>
  <c r="H1528" i="23" s="1"/>
  <c r="BM1527" i="23"/>
  <c r="AI1527" i="23"/>
  <c r="AA1527" i="23"/>
  <c r="T1527" i="23"/>
  <c r="N1527" i="23"/>
  <c r="M1527" i="23" s="1"/>
  <c r="L1527" i="23" s="1"/>
  <c r="BM1526" i="23"/>
  <c r="AI1526" i="23"/>
  <c r="AA1526" i="23"/>
  <c r="J1526" i="23" s="1"/>
  <c r="H1526" i="23" s="1"/>
  <c r="T1526" i="23"/>
  <c r="N1526" i="23"/>
  <c r="M1526" i="23"/>
  <c r="L1526" i="23" s="1"/>
  <c r="K1526" i="23" s="1"/>
  <c r="BM1525" i="23"/>
  <c r="AI1525" i="23"/>
  <c r="AA1525" i="23"/>
  <c r="T1525" i="23"/>
  <c r="N1525" i="23"/>
  <c r="M1525" i="23" s="1"/>
  <c r="L1525" i="23" s="1"/>
  <c r="K1525" i="23" s="1"/>
  <c r="J1525" i="23" s="1"/>
  <c r="H1525" i="23" s="1"/>
  <c r="BM1524" i="23"/>
  <c r="AI1524" i="23"/>
  <c r="AA1524" i="23" s="1"/>
  <c r="T1524" i="23"/>
  <c r="N1524" i="23"/>
  <c r="M1524" i="23" s="1"/>
  <c r="L1524" i="23" s="1"/>
  <c r="K1524" i="23" s="1"/>
  <c r="J1524" i="23" s="1"/>
  <c r="H1524" i="23" s="1"/>
  <c r="BM1523" i="23"/>
  <c r="AI1523" i="23"/>
  <c r="AA1523" i="23"/>
  <c r="T1523" i="23"/>
  <c r="N1523" i="23"/>
  <c r="M1523" i="23" s="1"/>
  <c r="L1523" i="23" s="1"/>
  <c r="K1523" i="23" s="1"/>
  <c r="BM1522" i="23"/>
  <c r="AI1522" i="23"/>
  <c r="AA1522" i="23" s="1"/>
  <c r="T1522" i="23"/>
  <c r="N1522" i="23"/>
  <c r="M1522" i="23"/>
  <c r="L1522" i="23" s="1"/>
  <c r="K1522" i="23" s="1"/>
  <c r="BM1521" i="23"/>
  <c r="AI1521" i="23"/>
  <c r="AA1521" i="23"/>
  <c r="T1521" i="23"/>
  <c r="N1521" i="23"/>
  <c r="M1521" i="23" s="1"/>
  <c r="L1521" i="23" s="1"/>
  <c r="BM1520" i="23"/>
  <c r="AI1520" i="23"/>
  <c r="AA1520" i="23" s="1"/>
  <c r="T1520" i="23"/>
  <c r="N1520" i="23"/>
  <c r="M1520" i="23" s="1"/>
  <c r="L1520" i="23"/>
  <c r="BM1519" i="23"/>
  <c r="AI1519" i="23"/>
  <c r="AA1519" i="23" s="1"/>
  <c r="T1519" i="23"/>
  <c r="N1519" i="23"/>
  <c r="M1519" i="23"/>
  <c r="L1519" i="23" s="1"/>
  <c r="K1519" i="23" s="1"/>
  <c r="J1519" i="23" s="1"/>
  <c r="H1519" i="23" s="1"/>
  <c r="BM1518" i="23"/>
  <c r="AI1518" i="23"/>
  <c r="AA1518" i="23" s="1"/>
  <c r="T1518" i="23"/>
  <c r="N1518" i="23"/>
  <c r="M1518" i="23"/>
  <c r="L1518" i="23" s="1"/>
  <c r="K1518" i="23" s="1"/>
  <c r="J1518" i="23" s="1"/>
  <c r="H1518" i="23" s="1"/>
  <c r="BM1517" i="23"/>
  <c r="AI1517" i="23"/>
  <c r="AA1517" i="23" s="1"/>
  <c r="T1517" i="23"/>
  <c r="N1517" i="23"/>
  <c r="M1517" i="23"/>
  <c r="L1517" i="23" s="1"/>
  <c r="K1517" i="23" s="1"/>
  <c r="BM1516" i="23"/>
  <c r="AI1516" i="23"/>
  <c r="AA1516" i="23" s="1"/>
  <c r="T1516" i="23"/>
  <c r="N1516" i="23"/>
  <c r="M1516" i="23" s="1"/>
  <c r="L1516" i="23" s="1"/>
  <c r="BM1515" i="23"/>
  <c r="AI1515" i="23"/>
  <c r="AA1515" i="23"/>
  <c r="T1515" i="23"/>
  <c r="N1515" i="23"/>
  <c r="M1515" i="23" s="1"/>
  <c r="L1515" i="23" s="1"/>
  <c r="K1515" i="23" s="1"/>
  <c r="BM1514" i="23"/>
  <c r="AI1514" i="23"/>
  <c r="AA1514" i="23" s="1"/>
  <c r="T1514" i="23"/>
  <c r="N1514" i="23"/>
  <c r="M1514" i="23" s="1"/>
  <c r="L1514" i="23"/>
  <c r="K1514" i="23" s="1"/>
  <c r="BM1513" i="23"/>
  <c r="AI1513" i="23"/>
  <c r="AA1513" i="23" s="1"/>
  <c r="T1513" i="23"/>
  <c r="N1513" i="23"/>
  <c r="M1513" i="23" s="1"/>
  <c r="L1513" i="23" s="1"/>
  <c r="K1513" i="23" s="1"/>
  <c r="J1513" i="23" s="1"/>
  <c r="H1513" i="23" s="1"/>
  <c r="BM1512" i="23"/>
  <c r="AI1512" i="23"/>
  <c r="AA1512" i="23" s="1"/>
  <c r="T1512" i="23"/>
  <c r="N1512" i="23"/>
  <c r="M1512" i="23" s="1"/>
  <c r="L1512" i="23" s="1"/>
  <c r="K1512" i="23" s="1"/>
  <c r="J1512" i="23" s="1"/>
  <c r="H1512" i="23" s="1"/>
  <c r="BM1511" i="23"/>
  <c r="AI1511" i="23"/>
  <c r="AA1511" i="23" s="1"/>
  <c r="T1511" i="23"/>
  <c r="K1511" i="23" s="1"/>
  <c r="J1511" i="23" s="1"/>
  <c r="H1511" i="23" s="1"/>
  <c r="N1511" i="23"/>
  <c r="M1511" i="23"/>
  <c r="L1511" i="23" s="1"/>
  <c r="BM1509" i="23"/>
  <c r="AI1509" i="23"/>
  <c r="AA1509" i="23"/>
  <c r="T1509" i="23"/>
  <c r="N1509" i="23"/>
  <c r="M1509" i="23" s="1"/>
  <c r="L1509" i="23" s="1"/>
  <c r="K1509" i="23" s="1"/>
  <c r="J1509" i="23" s="1"/>
  <c r="H1509" i="23" s="1"/>
  <c r="BM1508" i="23"/>
  <c r="AI1508" i="23"/>
  <c r="AA1508" i="23" s="1"/>
  <c r="T1508" i="23"/>
  <c r="N1508" i="23"/>
  <c r="M1508" i="23" s="1"/>
  <c r="L1508" i="23" s="1"/>
  <c r="K1508" i="23" s="1"/>
  <c r="BM1507" i="23"/>
  <c r="AI1507" i="23"/>
  <c r="AA1507" i="23" s="1"/>
  <c r="T1507" i="23"/>
  <c r="N1507" i="23"/>
  <c r="M1507" i="23"/>
  <c r="L1507" i="23" s="1"/>
  <c r="K1507" i="23" s="1"/>
  <c r="J1507" i="23" s="1"/>
  <c r="H1507" i="23" s="1"/>
  <c r="BM1506" i="23"/>
  <c r="AI1506" i="23"/>
  <c r="AA1506" i="23" s="1"/>
  <c r="T1506" i="23"/>
  <c r="N1506" i="23"/>
  <c r="M1506" i="23" s="1"/>
  <c r="L1506" i="23" s="1"/>
  <c r="K1506" i="23" s="1"/>
  <c r="J1506" i="23" s="1"/>
  <c r="H1506" i="23" s="1"/>
  <c r="BM1503" i="23"/>
  <c r="AI1503" i="23"/>
  <c r="AA1503" i="23"/>
  <c r="T1503" i="23"/>
  <c r="N1503" i="23"/>
  <c r="M1503" i="23" s="1"/>
  <c r="L1503" i="23"/>
  <c r="BM1502" i="23"/>
  <c r="AI1502" i="23"/>
  <c r="AA1502" i="23" s="1"/>
  <c r="T1502" i="23"/>
  <c r="N1502" i="23"/>
  <c r="M1502" i="23" s="1"/>
  <c r="L1502" i="23" s="1"/>
  <c r="K1502" i="23" s="1"/>
  <c r="J1502" i="23" s="1"/>
  <c r="H1502" i="23" s="1"/>
  <c r="BM1501" i="23"/>
  <c r="AI1501" i="23"/>
  <c r="AA1501" i="23" s="1"/>
  <c r="T1501" i="23"/>
  <c r="N1501" i="23"/>
  <c r="M1501" i="23"/>
  <c r="L1501" i="23" s="1"/>
  <c r="K1501" i="23" s="1"/>
  <c r="BM1500" i="23"/>
  <c r="AI1500" i="23"/>
  <c r="AA1500" i="23" s="1"/>
  <c r="T1500" i="23"/>
  <c r="N1500" i="23"/>
  <c r="M1500" i="23"/>
  <c r="L1500" i="23" s="1"/>
  <c r="K1500" i="23" s="1"/>
  <c r="J1500" i="23" s="1"/>
  <c r="H1500" i="23" s="1"/>
  <c r="BM1499" i="23"/>
  <c r="AI1499" i="23"/>
  <c r="AA1499" i="23" s="1"/>
  <c r="T1499" i="23"/>
  <c r="N1499" i="23"/>
  <c r="M1499" i="23" s="1"/>
  <c r="L1499" i="23" s="1"/>
  <c r="K1499" i="23" s="1"/>
  <c r="J1499" i="23" s="1"/>
  <c r="H1499" i="23" s="1"/>
  <c r="BM1498" i="23"/>
  <c r="AI1498" i="23"/>
  <c r="AA1498" i="23" s="1"/>
  <c r="T1498" i="23"/>
  <c r="N1498" i="23"/>
  <c r="M1498" i="23" s="1"/>
  <c r="L1498" i="23" s="1"/>
  <c r="K1498" i="23" s="1"/>
  <c r="BM1497" i="23"/>
  <c r="AI1497" i="23"/>
  <c r="AA1497" i="23" s="1"/>
  <c r="T1497" i="23"/>
  <c r="N1497" i="23"/>
  <c r="M1497" i="23" s="1"/>
  <c r="L1497" i="23" s="1"/>
  <c r="K1497" i="23" s="1"/>
  <c r="J1497" i="23" s="1"/>
  <c r="H1497" i="23" s="1"/>
  <c r="BM1496" i="23"/>
  <c r="AI1496" i="23"/>
  <c r="AA1496" i="23" s="1"/>
  <c r="T1496" i="23"/>
  <c r="N1496" i="23"/>
  <c r="M1496" i="23"/>
  <c r="L1496" i="23" s="1"/>
  <c r="BM1495" i="23"/>
  <c r="AI1495" i="23"/>
  <c r="AA1495" i="23"/>
  <c r="T1495" i="23"/>
  <c r="N1495" i="23"/>
  <c r="M1495" i="23" s="1"/>
  <c r="L1495" i="23" s="1"/>
  <c r="K1495" i="23" s="1"/>
  <c r="J1495" i="23" s="1"/>
  <c r="H1495" i="23" s="1"/>
  <c r="BM1494" i="23"/>
  <c r="AI1494" i="23"/>
  <c r="AA1494" i="23" s="1"/>
  <c r="T1494" i="23"/>
  <c r="N1494" i="23"/>
  <c r="M1494" i="23" s="1"/>
  <c r="L1494" i="23" s="1"/>
  <c r="K1494" i="23" s="1"/>
  <c r="BM1493" i="23"/>
  <c r="AI1493" i="23"/>
  <c r="AA1493" i="23" s="1"/>
  <c r="T1493" i="23"/>
  <c r="N1493" i="23"/>
  <c r="M1493" i="23" s="1"/>
  <c r="L1493" i="23" s="1"/>
  <c r="K1493" i="23" s="1"/>
  <c r="J1493" i="23" s="1"/>
  <c r="H1493" i="23" s="1"/>
  <c r="BM1492" i="23"/>
  <c r="AI1492" i="23"/>
  <c r="AA1492" i="23" s="1"/>
  <c r="T1492" i="23"/>
  <c r="N1492" i="23"/>
  <c r="M1492" i="23"/>
  <c r="L1492" i="23" s="1"/>
  <c r="K1492" i="23" s="1"/>
  <c r="J1492" i="23" s="1"/>
  <c r="H1492" i="23" s="1"/>
  <c r="BM1491" i="23"/>
  <c r="AI1491" i="23"/>
  <c r="AA1491" i="23"/>
  <c r="T1491" i="23"/>
  <c r="N1491" i="23"/>
  <c r="M1491" i="23" s="1"/>
  <c r="L1491" i="23" s="1"/>
  <c r="K1491" i="23" s="1"/>
  <c r="BM1490" i="23"/>
  <c r="AI1490" i="23"/>
  <c r="AA1490" i="23" s="1"/>
  <c r="T1490" i="23"/>
  <c r="N1490" i="23"/>
  <c r="M1490" i="23" s="1"/>
  <c r="L1490" i="23" s="1"/>
  <c r="K1490" i="23" s="1"/>
  <c r="BM1485" i="23"/>
  <c r="AI1485" i="23"/>
  <c r="AA1485" i="23" s="1"/>
  <c r="T1485" i="23"/>
  <c r="N1485" i="23"/>
  <c r="M1485" i="23"/>
  <c r="L1485" i="23" s="1"/>
  <c r="BM1484" i="23"/>
  <c r="AI1484" i="23"/>
  <c r="AA1484" i="23" s="1"/>
  <c r="T1484" i="23"/>
  <c r="N1484" i="23"/>
  <c r="M1484" i="23" s="1"/>
  <c r="L1484" i="23" s="1"/>
  <c r="K1484" i="23" s="1"/>
  <c r="J1484" i="23" s="1"/>
  <c r="H1484" i="23" s="1"/>
  <c r="BM1483" i="23"/>
  <c r="AI1483" i="23"/>
  <c r="AA1483" i="23"/>
  <c r="T1483" i="23"/>
  <c r="N1483" i="23"/>
  <c r="M1483" i="23" s="1"/>
  <c r="L1483" i="23" s="1"/>
  <c r="BM1482" i="23"/>
  <c r="AI1482" i="23"/>
  <c r="AA1482" i="23" s="1"/>
  <c r="T1482" i="23"/>
  <c r="N1482" i="23"/>
  <c r="M1482" i="23" s="1"/>
  <c r="L1482" i="23" s="1"/>
  <c r="K1482" i="23" s="1"/>
  <c r="BM1481" i="23"/>
  <c r="AI1481" i="23"/>
  <c r="AA1481" i="23" s="1"/>
  <c r="T1481" i="23"/>
  <c r="N1481" i="23"/>
  <c r="M1481" i="23"/>
  <c r="L1481" i="23" s="1"/>
  <c r="K1481" i="23" s="1"/>
  <c r="BM1480" i="23"/>
  <c r="AI1480" i="23"/>
  <c r="AA1480" i="23" s="1"/>
  <c r="T1480" i="23"/>
  <c r="N1480" i="23"/>
  <c r="M1480" i="23"/>
  <c r="L1480" i="23" s="1"/>
  <c r="BM1479" i="23"/>
  <c r="AI1479" i="23"/>
  <c r="AA1479" i="23" s="1"/>
  <c r="T1479" i="23"/>
  <c r="N1479" i="23"/>
  <c r="M1479" i="23" s="1"/>
  <c r="L1479" i="23" s="1"/>
  <c r="K1479" i="23" s="1"/>
  <c r="J1479" i="23" s="1"/>
  <c r="H1479" i="23" s="1"/>
  <c r="BM1478" i="23"/>
  <c r="AI1478" i="23"/>
  <c r="AA1478" i="23" s="1"/>
  <c r="T1478" i="23"/>
  <c r="N1478" i="23"/>
  <c r="M1478" i="23" s="1"/>
  <c r="L1478" i="23" s="1"/>
  <c r="K1478" i="23" s="1"/>
  <c r="J1478" i="23" s="1"/>
  <c r="H1478" i="23" s="1"/>
  <c r="BM1477" i="23"/>
  <c r="AI1477" i="23"/>
  <c r="AA1477" i="23" s="1"/>
  <c r="T1477" i="23"/>
  <c r="N1477" i="23"/>
  <c r="M1477" i="23" s="1"/>
  <c r="L1477" i="23" s="1"/>
  <c r="K1477" i="23" s="1"/>
  <c r="J1477" i="23" s="1"/>
  <c r="H1477" i="23" s="1"/>
  <c r="BM1476" i="23"/>
  <c r="AI1476" i="23"/>
  <c r="AA1476" i="23" s="1"/>
  <c r="T1476" i="23"/>
  <c r="N1476" i="23"/>
  <c r="M1476" i="23"/>
  <c r="L1476" i="23" s="1"/>
  <c r="K1476" i="23" s="1"/>
  <c r="J1476" i="23" s="1"/>
  <c r="H1476" i="23" s="1"/>
  <c r="BM1475" i="23"/>
  <c r="AI1475" i="23"/>
  <c r="AA1475" i="23"/>
  <c r="T1475" i="23"/>
  <c r="N1475" i="23"/>
  <c r="M1475" i="23" s="1"/>
  <c r="L1475" i="23"/>
  <c r="K1475" i="23" s="1"/>
  <c r="J1475" i="23" s="1"/>
  <c r="H1475" i="23" s="1"/>
  <c r="BM1474" i="23"/>
  <c r="AI1474" i="23"/>
  <c r="AA1474" i="23" s="1"/>
  <c r="T1474" i="23"/>
  <c r="N1474" i="23"/>
  <c r="M1474" i="23" s="1"/>
  <c r="L1474" i="23" s="1"/>
  <c r="K1474" i="23" s="1"/>
  <c r="J1474" i="23" s="1"/>
  <c r="H1474" i="23" s="1"/>
  <c r="BM1473" i="23"/>
  <c r="AI1473" i="23"/>
  <c r="AA1473" i="23" s="1"/>
  <c r="T1473" i="23"/>
  <c r="N1473" i="23"/>
  <c r="M1473" i="23" s="1"/>
  <c r="L1473" i="23" s="1"/>
  <c r="K1473" i="23" s="1"/>
  <c r="J1473" i="23" s="1"/>
  <c r="H1473" i="23" s="1"/>
  <c r="BM1472" i="23"/>
  <c r="AI1472" i="23"/>
  <c r="AA1472" i="23" s="1"/>
  <c r="T1472" i="23"/>
  <c r="N1472" i="23"/>
  <c r="M1472" i="23"/>
  <c r="L1472" i="23" s="1"/>
  <c r="K1472" i="23" s="1"/>
  <c r="J1472" i="23" s="1"/>
  <c r="H1472" i="23" s="1"/>
  <c r="BM1471" i="23"/>
  <c r="AI1471" i="23"/>
  <c r="AA1471" i="23"/>
  <c r="T1471" i="23"/>
  <c r="N1471" i="23"/>
  <c r="M1471" i="23" s="1"/>
  <c r="L1471" i="23" s="1"/>
  <c r="K1471" i="23" s="1"/>
  <c r="J1471" i="23" s="1"/>
  <c r="H1471" i="23" s="1"/>
  <c r="BM1470" i="23"/>
  <c r="AI1470" i="23"/>
  <c r="AA1470" i="23" s="1"/>
  <c r="T1470" i="23"/>
  <c r="N1470" i="23"/>
  <c r="M1470" i="23" s="1"/>
  <c r="L1470" i="23" s="1"/>
  <c r="K1470" i="23" s="1"/>
  <c r="BM1469" i="23"/>
  <c r="AI1469" i="23"/>
  <c r="AA1469" i="23" s="1"/>
  <c r="T1469" i="23"/>
  <c r="N1469" i="23"/>
  <c r="M1469" i="23"/>
  <c r="L1469" i="23" s="1"/>
  <c r="K1469" i="23" s="1"/>
  <c r="J1469" i="23" s="1"/>
  <c r="H1469" i="23" s="1"/>
  <c r="BM1468" i="23"/>
  <c r="AI1468" i="23"/>
  <c r="AA1468" i="23" s="1"/>
  <c r="T1468" i="23"/>
  <c r="N1468" i="23"/>
  <c r="M1468" i="23" s="1"/>
  <c r="L1468" i="23" s="1"/>
  <c r="K1468" i="23" s="1"/>
  <c r="J1468" i="23" s="1"/>
  <c r="H1468" i="23" s="1"/>
  <c r="BM1467" i="23"/>
  <c r="AI1467" i="23"/>
  <c r="AA1467" i="23"/>
  <c r="T1467" i="23"/>
  <c r="N1467" i="23"/>
  <c r="M1467" i="23" s="1"/>
  <c r="L1467" i="23" s="1"/>
  <c r="BM1466" i="23"/>
  <c r="AI1466" i="23"/>
  <c r="AA1466" i="23" s="1"/>
  <c r="T1466" i="23"/>
  <c r="N1466" i="23"/>
  <c r="M1466" i="23" s="1"/>
  <c r="L1466" i="23" s="1"/>
  <c r="K1466" i="23" s="1"/>
  <c r="J1466" i="23" s="1"/>
  <c r="H1466" i="23" s="1"/>
  <c r="BM1465" i="23"/>
  <c r="AI1465" i="23"/>
  <c r="AA1465" i="23" s="1"/>
  <c r="T1465" i="23"/>
  <c r="N1465" i="23"/>
  <c r="M1465" i="23"/>
  <c r="L1465" i="23" s="1"/>
  <c r="BM1463" i="23"/>
  <c r="AI1463" i="23"/>
  <c r="AA1463" i="23" s="1"/>
  <c r="T1463" i="23"/>
  <c r="N1463" i="23"/>
  <c r="M1463" i="23"/>
  <c r="L1463" i="23" s="1"/>
  <c r="K1463" i="23" s="1"/>
  <c r="J1463" i="23" s="1"/>
  <c r="H1463" i="23" s="1"/>
  <c r="BM1462" i="23"/>
  <c r="AI1462" i="23"/>
  <c r="AA1462" i="23" s="1"/>
  <c r="T1462" i="23"/>
  <c r="N1462" i="23"/>
  <c r="M1462" i="23" s="1"/>
  <c r="L1462" i="23" s="1"/>
  <c r="K1462" i="23" s="1"/>
  <c r="J1462" i="23" s="1"/>
  <c r="H1462" i="23" s="1"/>
  <c r="BM1461" i="23"/>
  <c r="AI1461" i="23"/>
  <c r="AA1461" i="23" s="1"/>
  <c r="T1461" i="23"/>
  <c r="N1461" i="23"/>
  <c r="M1461" i="23" s="1"/>
  <c r="L1461" i="23" s="1"/>
  <c r="K1461" i="23" s="1"/>
  <c r="BM1460" i="23"/>
  <c r="AI1460" i="23"/>
  <c r="AA1460" i="23" s="1"/>
  <c r="T1460" i="23"/>
  <c r="N1460" i="23"/>
  <c r="M1460" i="23" s="1"/>
  <c r="L1460" i="23" s="1"/>
  <c r="K1460" i="23" s="1"/>
  <c r="J1460" i="23" s="1"/>
  <c r="H1460" i="23" s="1"/>
  <c r="BM1458" i="23"/>
  <c r="AZ1458" i="23"/>
  <c r="AI1458" i="23"/>
  <c r="T1458" i="23"/>
  <c r="N1458" i="23"/>
  <c r="M1458" i="23" s="1"/>
  <c r="L1458" i="23" s="1"/>
  <c r="K1458" i="23" s="1"/>
  <c r="BM1457" i="23"/>
  <c r="AI1457" i="23"/>
  <c r="AA1457" i="23" s="1"/>
  <c r="T1457" i="23"/>
  <c r="N1457" i="23"/>
  <c r="M1457" i="23"/>
  <c r="L1457" i="23" s="1"/>
  <c r="K1457" i="23" s="1"/>
  <c r="BM1456" i="23"/>
  <c r="AI1456" i="23"/>
  <c r="AA1456" i="23"/>
  <c r="T1456" i="23"/>
  <c r="N1456" i="23"/>
  <c r="M1456" i="23" s="1"/>
  <c r="L1456" i="23" s="1"/>
  <c r="K1456" i="23" s="1"/>
  <c r="BM1455" i="23"/>
  <c r="AI1455" i="23"/>
  <c r="AA1455" i="23" s="1"/>
  <c r="T1455" i="23"/>
  <c r="N1455" i="23"/>
  <c r="M1455" i="23"/>
  <c r="L1455" i="23" s="1"/>
  <c r="K1455" i="23" s="1"/>
  <c r="J1455" i="23" s="1"/>
  <c r="H1455" i="23" s="1"/>
  <c r="BM1454" i="23"/>
  <c r="AI1454" i="23"/>
  <c r="AA1454" i="23" s="1"/>
  <c r="T1454" i="23"/>
  <c r="N1454" i="23"/>
  <c r="M1454" i="23" s="1"/>
  <c r="L1454" i="23" s="1"/>
  <c r="BM1453" i="23"/>
  <c r="AI1453" i="23"/>
  <c r="AA1453" i="23" s="1"/>
  <c r="T1453" i="23"/>
  <c r="N1453" i="23"/>
  <c r="M1453" i="23" s="1"/>
  <c r="L1453" i="23" s="1"/>
  <c r="BM1452" i="23"/>
  <c r="AZ1452" i="23"/>
  <c r="AI1452" i="23"/>
  <c r="AA1452" i="23" s="1"/>
  <c r="T1452" i="23"/>
  <c r="N1452" i="23"/>
  <c r="M1452" i="23"/>
  <c r="L1452" i="23" s="1"/>
  <c r="K1452" i="23" s="1"/>
  <c r="BM1451" i="23"/>
  <c r="AI1451" i="23"/>
  <c r="AA1451" i="23" s="1"/>
  <c r="T1451" i="23"/>
  <c r="N1451" i="23"/>
  <c r="M1451" i="23"/>
  <c r="L1451" i="23" s="1"/>
  <c r="BM1450" i="23"/>
  <c r="AI1450" i="23"/>
  <c r="AA1450" i="23" s="1"/>
  <c r="T1450" i="23"/>
  <c r="N1450" i="23"/>
  <c r="M1450" i="23" s="1"/>
  <c r="L1450" i="23"/>
  <c r="K1450" i="23" s="1"/>
  <c r="J1450" i="23" s="1"/>
  <c r="H1450" i="23" s="1"/>
  <c r="BM1447" i="23"/>
  <c r="AI1447" i="23"/>
  <c r="AA1447" i="23" s="1"/>
  <c r="T1447" i="23"/>
  <c r="N1447" i="23"/>
  <c r="M1447" i="23" s="1"/>
  <c r="L1447" i="23" s="1"/>
  <c r="K1447" i="23" s="1"/>
  <c r="J1447" i="23" s="1"/>
  <c r="H1447" i="23" s="1"/>
  <c r="BM1446" i="23"/>
  <c r="AI1446" i="23"/>
  <c r="AA1446" i="23" s="1"/>
  <c r="T1446" i="23"/>
  <c r="N1446" i="23"/>
  <c r="M1446" i="23" s="1"/>
  <c r="L1446" i="23" s="1"/>
  <c r="K1446" i="23" s="1"/>
  <c r="BM1445" i="23"/>
  <c r="AI1445" i="23"/>
  <c r="AA1445" i="23" s="1"/>
  <c r="T1445" i="23"/>
  <c r="N1445" i="23"/>
  <c r="M1445" i="23" s="1"/>
  <c r="L1445" i="23" s="1"/>
  <c r="BM1444" i="23"/>
  <c r="AI1444" i="23"/>
  <c r="AA1444" i="23"/>
  <c r="T1444" i="23"/>
  <c r="N1444" i="23"/>
  <c r="M1444" i="23" s="1"/>
  <c r="L1444" i="23" s="1"/>
  <c r="K1444" i="23" s="1"/>
  <c r="BM1443" i="23"/>
  <c r="AI1443" i="23"/>
  <c r="AA1443" i="23" s="1"/>
  <c r="T1443" i="23"/>
  <c r="N1443" i="23"/>
  <c r="M1443" i="23" s="1"/>
  <c r="L1443" i="23" s="1"/>
  <c r="BM1442" i="23"/>
  <c r="AI1442" i="23"/>
  <c r="AA1442" i="23" s="1"/>
  <c r="T1442" i="23"/>
  <c r="N1442" i="23"/>
  <c r="M1442" i="23"/>
  <c r="L1442" i="23" s="1"/>
  <c r="K1442" i="23" s="1"/>
  <c r="J1442" i="23" s="1"/>
  <c r="H1442" i="23" s="1"/>
  <c r="BM1441" i="23"/>
  <c r="AI1441" i="23"/>
  <c r="AA1441" i="23" s="1"/>
  <c r="T1441" i="23"/>
  <c r="K1441" i="23" s="1"/>
  <c r="J1441" i="23" s="1"/>
  <c r="H1441" i="23" s="1"/>
  <c r="N1441" i="23"/>
  <c r="M1441" i="23"/>
  <c r="L1441" i="23" s="1"/>
  <c r="BM1440" i="23"/>
  <c r="AI1440" i="23"/>
  <c r="AA1440" i="23" s="1"/>
  <c r="T1440" i="23"/>
  <c r="N1440" i="23"/>
  <c r="M1440" i="23"/>
  <c r="L1440" i="23" s="1"/>
  <c r="K1440" i="23" s="1"/>
  <c r="J1440" i="23" s="1"/>
  <c r="H1440" i="23" s="1"/>
  <c r="BM1439" i="23"/>
  <c r="AI1439" i="23"/>
  <c r="AA1439" i="23" s="1"/>
  <c r="T1439" i="23"/>
  <c r="N1439" i="23"/>
  <c r="M1439" i="23" s="1"/>
  <c r="L1439" i="23" s="1"/>
  <c r="K1439" i="23" s="1"/>
  <c r="J1439" i="23" s="1"/>
  <c r="H1439" i="23" s="1"/>
  <c r="BM1437" i="23"/>
  <c r="AI1437" i="23"/>
  <c r="AA1437" i="23" s="1"/>
  <c r="T1437" i="23"/>
  <c r="N1437" i="23"/>
  <c r="M1437" i="23" s="1"/>
  <c r="L1437" i="23" s="1"/>
  <c r="AI1436" i="23"/>
  <c r="AA1436" i="23" s="1"/>
  <c r="T1436" i="23"/>
  <c r="N1436" i="23"/>
  <c r="M1436" i="23" s="1"/>
  <c r="L1436" i="23" s="1"/>
  <c r="BM1435" i="23"/>
  <c r="AI1435" i="23"/>
  <c r="AA1435" i="23"/>
  <c r="T1435" i="23"/>
  <c r="N1435" i="23"/>
  <c r="M1435" i="23" s="1"/>
  <c r="L1435" i="23" s="1"/>
  <c r="K1435" i="23" s="1"/>
  <c r="BM1434" i="23"/>
  <c r="AI1434" i="23"/>
  <c r="AA1434" i="23" s="1"/>
  <c r="T1434" i="23"/>
  <c r="N1434" i="23"/>
  <c r="M1434" i="23"/>
  <c r="L1434" i="23" s="1"/>
  <c r="BM1433" i="23"/>
  <c r="AI1433" i="23"/>
  <c r="AA1433" i="23"/>
  <c r="T1433" i="23"/>
  <c r="N1433" i="23"/>
  <c r="M1433" i="23" s="1"/>
  <c r="L1433" i="23" s="1"/>
  <c r="K1433" i="23" s="1"/>
  <c r="BM1432" i="23"/>
  <c r="AI1432" i="23"/>
  <c r="AA1432" i="23"/>
  <c r="T1432" i="23"/>
  <c r="N1432" i="23"/>
  <c r="M1432" i="23" s="1"/>
  <c r="L1432" i="23" s="1"/>
  <c r="K1432" i="23" s="1"/>
  <c r="BM1431" i="23"/>
  <c r="AI1431" i="23"/>
  <c r="AA1431" i="23"/>
  <c r="T1431" i="23"/>
  <c r="N1431" i="23"/>
  <c r="M1431" i="23" s="1"/>
  <c r="L1431" i="23" s="1"/>
  <c r="K1431" i="23" s="1"/>
  <c r="J1431" i="23" s="1"/>
  <c r="H1431" i="23" s="1"/>
  <c r="BM1429" i="23"/>
  <c r="AI1429" i="23"/>
  <c r="AA1429" i="23" s="1"/>
  <c r="T1429" i="23"/>
  <c r="N1429" i="23"/>
  <c r="M1429" i="23" s="1"/>
  <c r="L1429" i="23" s="1"/>
  <c r="K1429" i="23" s="1"/>
  <c r="BM1428" i="23"/>
  <c r="AI1428" i="23"/>
  <c r="AA1428" i="23"/>
  <c r="T1428" i="23"/>
  <c r="N1428" i="23"/>
  <c r="M1428" i="23" s="1"/>
  <c r="L1428" i="23" s="1"/>
  <c r="BM1427" i="23"/>
  <c r="AI1427" i="23"/>
  <c r="AA1427" i="23"/>
  <c r="T1427" i="23"/>
  <c r="N1427" i="23"/>
  <c r="M1427" i="23" s="1"/>
  <c r="L1427" i="23" s="1"/>
  <c r="K1427" i="23" s="1"/>
  <c r="J1427" i="23" s="1"/>
  <c r="H1427" i="23" s="1"/>
  <c r="BM1426" i="23"/>
  <c r="AI1426" i="23"/>
  <c r="AA1426" i="23"/>
  <c r="T1426" i="23"/>
  <c r="N1426" i="23"/>
  <c r="M1426" i="23" s="1"/>
  <c r="L1426" i="23" s="1"/>
  <c r="K1426" i="23" s="1"/>
  <c r="J1426" i="23" s="1"/>
  <c r="H1426" i="23" s="1"/>
  <c r="BM1425" i="23"/>
  <c r="AI1425" i="23"/>
  <c r="AA1425" i="23"/>
  <c r="T1425" i="23"/>
  <c r="N1425" i="23"/>
  <c r="M1425" i="23" s="1"/>
  <c r="L1425" i="23" s="1"/>
  <c r="K1425" i="23" s="1"/>
  <c r="BM1424" i="23"/>
  <c r="AI1424" i="23"/>
  <c r="AA1424" i="23"/>
  <c r="T1424" i="23"/>
  <c r="N1424" i="23"/>
  <c r="M1424" i="23" s="1"/>
  <c r="L1424" i="23" s="1"/>
  <c r="BM1423" i="23"/>
  <c r="AI1423" i="23"/>
  <c r="AA1423" i="23" s="1"/>
  <c r="T1423" i="23"/>
  <c r="N1423" i="23"/>
  <c r="M1423" i="23"/>
  <c r="L1423" i="23" s="1"/>
  <c r="K1423" i="23" s="1"/>
  <c r="J1423" i="23" s="1"/>
  <c r="H1423" i="23" s="1"/>
  <c r="BM1422" i="23"/>
  <c r="AI1422" i="23"/>
  <c r="AA1422" i="23" s="1"/>
  <c r="T1422" i="23"/>
  <c r="N1422" i="23"/>
  <c r="M1422" i="23" s="1"/>
  <c r="L1422" i="23"/>
  <c r="BM1421" i="23"/>
  <c r="AI1421" i="23"/>
  <c r="AA1421" i="23" s="1"/>
  <c r="T1421" i="23"/>
  <c r="N1421" i="23"/>
  <c r="M1421" i="23" s="1"/>
  <c r="L1421" i="23" s="1"/>
  <c r="BM1420" i="23"/>
  <c r="AI1420" i="23"/>
  <c r="AA1420" i="23"/>
  <c r="T1420" i="23"/>
  <c r="N1420" i="23"/>
  <c r="M1420" i="23" s="1"/>
  <c r="L1420" i="23" s="1"/>
  <c r="K1420" i="23" s="1"/>
  <c r="J1420" i="23" s="1"/>
  <c r="H1420" i="23" s="1"/>
  <c r="BM1418" i="23"/>
  <c r="AI1418" i="23"/>
  <c r="AA1418" i="23" s="1"/>
  <c r="T1418" i="23"/>
  <c r="N1418" i="23"/>
  <c r="M1418" i="23" s="1"/>
  <c r="L1418" i="23" s="1"/>
  <c r="BM1417" i="23"/>
  <c r="AI1417" i="23"/>
  <c r="AA1417" i="23"/>
  <c r="T1417" i="23"/>
  <c r="N1417" i="23"/>
  <c r="M1417" i="23" s="1"/>
  <c r="L1417" i="23" s="1"/>
  <c r="K1417" i="23" s="1"/>
  <c r="J1417" i="23" s="1"/>
  <c r="H1417" i="23" s="1"/>
  <c r="BM1416" i="23"/>
  <c r="AI1416" i="23"/>
  <c r="AA1416" i="23" s="1"/>
  <c r="T1416" i="23"/>
  <c r="N1416" i="23"/>
  <c r="M1416" i="23"/>
  <c r="L1416" i="23" s="1"/>
  <c r="K1416" i="23" s="1"/>
  <c r="J1416" i="23" s="1"/>
  <c r="H1416" i="23" s="1"/>
  <c r="BM1415" i="23"/>
  <c r="AI1415" i="23"/>
  <c r="AA1415" i="23" s="1"/>
  <c r="T1415" i="23"/>
  <c r="N1415" i="23"/>
  <c r="M1415" i="23"/>
  <c r="L1415" i="23" s="1"/>
  <c r="BM1414" i="23"/>
  <c r="AI1414" i="23"/>
  <c r="AA1414" i="23" s="1"/>
  <c r="T1414" i="23"/>
  <c r="N1414" i="23"/>
  <c r="M1414" i="23" s="1"/>
  <c r="L1414" i="23"/>
  <c r="BM1413" i="23"/>
  <c r="AI1413" i="23"/>
  <c r="AA1413" i="23" s="1"/>
  <c r="T1413" i="23"/>
  <c r="N1413" i="23"/>
  <c r="M1413" i="23" s="1"/>
  <c r="L1413" i="23"/>
  <c r="K1413" i="23" s="1"/>
  <c r="J1413" i="23" s="1"/>
  <c r="H1413" i="23" s="1"/>
  <c r="BM1412" i="23"/>
  <c r="AI1412" i="23"/>
  <c r="AA1412" i="23" s="1"/>
  <c r="J1412" i="23" s="1"/>
  <c r="H1412" i="23" s="1"/>
  <c r="T1412" i="23"/>
  <c r="N1412" i="23"/>
  <c r="M1412" i="23"/>
  <c r="L1412" i="23" s="1"/>
  <c r="K1412" i="23" s="1"/>
  <c r="BM1411" i="23"/>
  <c r="AI1411" i="23"/>
  <c r="AA1411" i="23" s="1"/>
  <c r="T1411" i="23"/>
  <c r="N1411" i="23"/>
  <c r="M1411" i="23"/>
  <c r="L1411" i="23" s="1"/>
  <c r="BM1410" i="23"/>
  <c r="AI1410" i="23"/>
  <c r="AA1410" i="23" s="1"/>
  <c r="T1410" i="23"/>
  <c r="N1410" i="23"/>
  <c r="M1410" i="23" s="1"/>
  <c r="L1410" i="23" s="1"/>
  <c r="BM1409" i="23"/>
  <c r="AI1409" i="23"/>
  <c r="AA1409" i="23"/>
  <c r="T1409" i="23"/>
  <c r="N1409" i="23"/>
  <c r="M1409" i="23" s="1"/>
  <c r="L1409" i="23" s="1"/>
  <c r="K1409" i="23" s="1"/>
  <c r="BM1408" i="23"/>
  <c r="AI1408" i="23"/>
  <c r="AA1408" i="23" s="1"/>
  <c r="T1408" i="23"/>
  <c r="N1408" i="23"/>
  <c r="M1408" i="23"/>
  <c r="L1408" i="23" s="1"/>
  <c r="K1408" i="23" s="1"/>
  <c r="J1408" i="23" s="1"/>
  <c r="H1408" i="23" s="1"/>
  <c r="BM1407" i="23"/>
  <c r="AI1407" i="23"/>
  <c r="AA1407" i="23" s="1"/>
  <c r="T1407" i="23"/>
  <c r="N1407" i="23"/>
  <c r="M1407" i="23"/>
  <c r="L1407" i="23" s="1"/>
  <c r="K1407" i="23" s="1"/>
  <c r="BM1406" i="23"/>
  <c r="AI1406" i="23"/>
  <c r="AA1406" i="23" s="1"/>
  <c r="T1406" i="23"/>
  <c r="N1406" i="23"/>
  <c r="M1406" i="23" s="1"/>
  <c r="L1406" i="23"/>
  <c r="BM1405" i="23"/>
  <c r="AI1405" i="23"/>
  <c r="AA1405" i="23" s="1"/>
  <c r="T1405" i="23"/>
  <c r="N1405" i="23"/>
  <c r="M1405" i="23" s="1"/>
  <c r="L1405" i="23"/>
  <c r="K1405" i="23" s="1"/>
  <c r="J1405" i="23" s="1"/>
  <c r="H1405" i="23" s="1"/>
  <c r="BM1404" i="23"/>
  <c r="AI1404" i="23"/>
  <c r="AA1404" i="23"/>
  <c r="T1404" i="23"/>
  <c r="N1404" i="23"/>
  <c r="M1404" i="23" s="1"/>
  <c r="L1404" i="23" s="1"/>
  <c r="K1404" i="23" s="1"/>
  <c r="J1404" i="23" s="1"/>
  <c r="H1404" i="23" s="1"/>
  <c r="BM1403" i="23"/>
  <c r="AI1403" i="23"/>
  <c r="AA1403" i="23" s="1"/>
  <c r="T1403" i="23"/>
  <c r="N1403" i="23"/>
  <c r="M1403" i="23"/>
  <c r="L1403" i="23" s="1"/>
  <c r="BM1400" i="23"/>
  <c r="AI1400" i="23"/>
  <c r="AA1400" i="23" s="1"/>
  <c r="T1400" i="23"/>
  <c r="N1400" i="23"/>
  <c r="M1400" i="23" s="1"/>
  <c r="L1400" i="23"/>
  <c r="BM1399" i="23"/>
  <c r="AI1399" i="23"/>
  <c r="AA1399" i="23" s="1"/>
  <c r="T1399" i="23"/>
  <c r="N1399" i="23"/>
  <c r="M1399" i="23" s="1"/>
  <c r="L1399" i="23"/>
  <c r="K1399" i="23" s="1"/>
  <c r="BM1398" i="23"/>
  <c r="AI1398" i="23"/>
  <c r="AA1398" i="23"/>
  <c r="Y1398" i="23"/>
  <c r="Y1193" i="23" s="1"/>
  <c r="T1398" i="23"/>
  <c r="O1398" i="23"/>
  <c r="N1398" i="23" s="1"/>
  <c r="M1398" i="23" s="1"/>
  <c r="L1398" i="23"/>
  <c r="BM1397" i="23"/>
  <c r="AI1397" i="23"/>
  <c r="AA1397" i="23" s="1"/>
  <c r="T1397" i="23"/>
  <c r="N1397" i="23"/>
  <c r="M1397" i="23" s="1"/>
  <c r="L1397" i="23" s="1"/>
  <c r="K1397" i="23" s="1"/>
  <c r="BM1396" i="23"/>
  <c r="AI1396" i="23"/>
  <c r="AA1396" i="23" s="1"/>
  <c r="T1396" i="23"/>
  <c r="N1396" i="23"/>
  <c r="M1396" i="23" s="1"/>
  <c r="L1396" i="23" s="1"/>
  <c r="BM1395" i="23"/>
  <c r="AI1395" i="23"/>
  <c r="AA1395" i="23"/>
  <c r="T1395" i="23"/>
  <c r="N1395" i="23"/>
  <c r="M1395" i="23" s="1"/>
  <c r="L1395" i="23" s="1"/>
  <c r="K1395" i="23" s="1"/>
  <c r="J1395" i="23" s="1"/>
  <c r="H1395" i="23" s="1"/>
  <c r="BM1394" i="23"/>
  <c r="AI1394" i="23"/>
  <c r="AA1394" i="23"/>
  <c r="T1394" i="23"/>
  <c r="N1394" i="23"/>
  <c r="M1394" i="23" s="1"/>
  <c r="L1394" i="23"/>
  <c r="K1394" i="23" s="1"/>
  <c r="J1394" i="23" s="1"/>
  <c r="H1394" i="23" s="1"/>
  <c r="BM1389" i="23"/>
  <c r="AI1389" i="23"/>
  <c r="AA1389" i="23" s="1"/>
  <c r="T1389" i="23"/>
  <c r="N1389" i="23"/>
  <c r="M1389" i="23" s="1"/>
  <c r="L1389" i="23" s="1"/>
  <c r="K1389" i="23" s="1"/>
  <c r="J1389" i="23" s="1"/>
  <c r="H1389" i="23" s="1"/>
  <c r="BM1388" i="23"/>
  <c r="AI1388" i="23"/>
  <c r="AA1388" i="23"/>
  <c r="T1388" i="23"/>
  <c r="N1388" i="23"/>
  <c r="M1388" i="23" s="1"/>
  <c r="L1388" i="23" s="1"/>
  <c r="K1388" i="23" s="1"/>
  <c r="J1388" i="23" s="1"/>
  <c r="H1388" i="23" s="1"/>
  <c r="G1388" i="23" s="1"/>
  <c r="BM1387" i="23"/>
  <c r="AI1387" i="23"/>
  <c r="AA1387" i="23" s="1"/>
  <c r="T1387" i="23"/>
  <c r="N1387" i="23"/>
  <c r="M1387" i="23" s="1"/>
  <c r="L1387" i="23" s="1"/>
  <c r="BM1386" i="23"/>
  <c r="AI1386" i="23"/>
  <c r="AA1386" i="23" s="1"/>
  <c r="T1386" i="23"/>
  <c r="N1386" i="23"/>
  <c r="M1386" i="23"/>
  <c r="L1386" i="23" s="1"/>
  <c r="BM1385" i="23"/>
  <c r="AI1385" i="23"/>
  <c r="AA1385" i="23" s="1"/>
  <c r="T1385" i="23"/>
  <c r="N1385" i="23"/>
  <c r="M1385" i="23"/>
  <c r="L1385" i="23" s="1"/>
  <c r="K1385" i="23" s="1"/>
  <c r="BM1384" i="23"/>
  <c r="AI1384" i="23"/>
  <c r="AA1384" i="23" s="1"/>
  <c r="T1384" i="23"/>
  <c r="N1384" i="23"/>
  <c r="M1384" i="23" s="1"/>
  <c r="L1384" i="23" s="1"/>
  <c r="K1384" i="23" s="1"/>
  <c r="BM1383" i="23"/>
  <c r="AY1383" i="23"/>
  <c r="AI1383" i="23"/>
  <c r="T1383" i="23"/>
  <c r="O1383" i="23"/>
  <c r="N1383" i="23"/>
  <c r="M1383" i="23" s="1"/>
  <c r="L1383" i="23" s="1"/>
  <c r="K1383" i="23" s="1"/>
  <c r="N1382" i="23"/>
  <c r="M1382" i="23" s="1"/>
  <c r="L1382" i="23" s="1"/>
  <c r="K1382" i="23" s="1"/>
  <c r="J1382" i="23" s="1"/>
  <c r="H1382" i="23" s="1"/>
  <c r="BM1381" i="23"/>
  <c r="AI1381" i="23"/>
  <c r="AA1381" i="23" s="1"/>
  <c r="T1381" i="23"/>
  <c r="N1381" i="23"/>
  <c r="M1381" i="23"/>
  <c r="L1381" i="23" s="1"/>
  <c r="K1381" i="23" s="1"/>
  <c r="J1381" i="23" s="1"/>
  <c r="H1381" i="23" s="1"/>
  <c r="AI1380" i="23"/>
  <c r="AA1380" i="23" s="1"/>
  <c r="T1380" i="23"/>
  <c r="N1380" i="23"/>
  <c r="M1380" i="23" s="1"/>
  <c r="L1380" i="23"/>
  <c r="K1380" i="23" s="1"/>
  <c r="J1380" i="23" s="1"/>
  <c r="H1380" i="23" s="1"/>
  <c r="AI1379" i="23"/>
  <c r="AA1379" i="23"/>
  <c r="T1379" i="23"/>
  <c r="N1379" i="23"/>
  <c r="M1379" i="23" s="1"/>
  <c r="L1379" i="23" s="1"/>
  <c r="N1378" i="23"/>
  <c r="M1378" i="23"/>
  <c r="L1378" i="23" s="1"/>
  <c r="K1378" i="23" s="1"/>
  <c r="J1378" i="23" s="1"/>
  <c r="H1378" i="23" s="1"/>
  <c r="BM1377" i="23"/>
  <c r="AI1377" i="23"/>
  <c r="AA1377" i="23"/>
  <c r="T1377" i="23"/>
  <c r="N1377" i="23"/>
  <c r="M1377" i="23" s="1"/>
  <c r="L1377" i="23" s="1"/>
  <c r="BM1376" i="23"/>
  <c r="AI1376" i="23"/>
  <c r="AA1376" i="23" s="1"/>
  <c r="T1376" i="23"/>
  <c r="N1376" i="23"/>
  <c r="M1376" i="23"/>
  <c r="L1376" i="23" s="1"/>
  <c r="BM1375" i="23"/>
  <c r="AI1375" i="23"/>
  <c r="AA1375" i="23" s="1"/>
  <c r="T1375" i="23"/>
  <c r="N1375" i="23"/>
  <c r="M1375" i="23" s="1"/>
  <c r="L1375" i="23" s="1"/>
  <c r="K1375" i="23" s="1"/>
  <c r="J1375" i="23" s="1"/>
  <c r="H1375" i="23" s="1"/>
  <c r="BM1374" i="23"/>
  <c r="AI1374" i="23"/>
  <c r="AA1374" i="23"/>
  <c r="T1374" i="23"/>
  <c r="N1374" i="23"/>
  <c r="M1374" i="23" s="1"/>
  <c r="L1374" i="23" s="1"/>
  <c r="K1374" i="23" s="1"/>
  <c r="J1374" i="23" s="1"/>
  <c r="H1374" i="23" s="1"/>
  <c r="BM1371" i="23"/>
  <c r="AI1371" i="23"/>
  <c r="AA1371" i="23" s="1"/>
  <c r="T1371" i="23"/>
  <c r="N1371" i="23"/>
  <c r="M1371" i="23"/>
  <c r="L1371" i="23" s="1"/>
  <c r="BM1370" i="23"/>
  <c r="AI1370" i="23"/>
  <c r="AA1370" i="23" s="1"/>
  <c r="T1370" i="23"/>
  <c r="N1370" i="23"/>
  <c r="M1370" i="23"/>
  <c r="L1370" i="23"/>
  <c r="BM1369" i="23"/>
  <c r="AI1369" i="23"/>
  <c r="AA1369" i="23" s="1"/>
  <c r="T1369" i="23"/>
  <c r="N1369" i="23"/>
  <c r="M1369" i="23" s="1"/>
  <c r="L1369" i="23" s="1"/>
  <c r="K1369" i="23" s="1"/>
  <c r="J1369" i="23" s="1"/>
  <c r="H1369" i="23" s="1"/>
  <c r="BM1368" i="23"/>
  <c r="AI1368" i="23"/>
  <c r="AA1368" i="23" s="1"/>
  <c r="T1368" i="23"/>
  <c r="N1368" i="23"/>
  <c r="M1368" i="23" s="1"/>
  <c r="L1368" i="23" s="1"/>
  <c r="K1368" i="23" s="1"/>
  <c r="BM1367" i="23"/>
  <c r="AI1367" i="23"/>
  <c r="AA1367" i="23"/>
  <c r="T1367" i="23"/>
  <c r="N1367" i="23"/>
  <c r="M1367" i="23"/>
  <c r="L1367" i="23" s="1"/>
  <c r="BM1363" i="23"/>
  <c r="AI1363" i="23"/>
  <c r="AA1363" i="23" s="1"/>
  <c r="T1363" i="23"/>
  <c r="N1363" i="23"/>
  <c r="M1363" i="23"/>
  <c r="L1363" i="23" s="1"/>
  <c r="BM1362" i="23"/>
  <c r="AI1362" i="23"/>
  <c r="AA1362" i="23" s="1"/>
  <c r="T1362" i="23"/>
  <c r="N1362" i="23"/>
  <c r="M1362" i="23" s="1"/>
  <c r="L1362" i="23" s="1"/>
  <c r="BM1361" i="23"/>
  <c r="AI1361" i="23"/>
  <c r="AA1361" i="23"/>
  <c r="T1361" i="23"/>
  <c r="N1361" i="23"/>
  <c r="M1361" i="23" s="1"/>
  <c r="L1361" i="23" s="1"/>
  <c r="BM1360" i="23"/>
  <c r="AI1360" i="23"/>
  <c r="AA1360" i="23" s="1"/>
  <c r="T1360" i="23"/>
  <c r="N1360" i="23"/>
  <c r="M1360" i="23"/>
  <c r="L1360" i="23" s="1"/>
  <c r="BM1359" i="23"/>
  <c r="AI1359" i="23"/>
  <c r="AA1359" i="23" s="1"/>
  <c r="T1359" i="23"/>
  <c r="N1359" i="23"/>
  <c r="M1359" i="23" s="1"/>
  <c r="L1359" i="23" s="1"/>
  <c r="K1359" i="23" s="1"/>
  <c r="J1359" i="23" s="1"/>
  <c r="H1359" i="23" s="1"/>
  <c r="BM1358" i="23"/>
  <c r="AI1358" i="23"/>
  <c r="AA1358" i="23"/>
  <c r="T1358" i="23"/>
  <c r="N1358" i="23"/>
  <c r="M1358" i="23" s="1"/>
  <c r="L1358" i="23" s="1"/>
  <c r="BM1357" i="23"/>
  <c r="AI1357" i="23"/>
  <c r="AA1357" i="23" s="1"/>
  <c r="T1357" i="23"/>
  <c r="N1357" i="23"/>
  <c r="M1357" i="23" s="1"/>
  <c r="L1357" i="23" s="1"/>
  <c r="K1357" i="23"/>
  <c r="BM1356" i="23"/>
  <c r="AI1356" i="23"/>
  <c r="AA1356" i="23"/>
  <c r="T1356" i="23"/>
  <c r="N1356" i="23"/>
  <c r="M1356" i="23" s="1"/>
  <c r="L1356" i="23" s="1"/>
  <c r="BM1355" i="23"/>
  <c r="AI1355" i="23"/>
  <c r="AA1355" i="23" s="1"/>
  <c r="T1355" i="23"/>
  <c r="N1355" i="23"/>
  <c r="M1355" i="23"/>
  <c r="L1355" i="23" s="1"/>
  <c r="BM1354" i="23"/>
  <c r="AI1354" i="23"/>
  <c r="AA1354" i="23" s="1"/>
  <c r="T1354" i="23"/>
  <c r="N1354" i="23"/>
  <c r="M1354" i="23" s="1"/>
  <c r="L1354" i="23" s="1"/>
  <c r="K1354" i="23" s="1"/>
  <c r="BM1353" i="23"/>
  <c r="AI1353" i="23"/>
  <c r="AA1353" i="23" s="1"/>
  <c r="T1353" i="23"/>
  <c r="N1353" i="23"/>
  <c r="M1353" i="23" s="1"/>
  <c r="L1353" i="23" s="1"/>
  <c r="K1353" i="23" s="1"/>
  <c r="BM1352" i="23"/>
  <c r="AI1352" i="23"/>
  <c r="AA1352" i="23" s="1"/>
  <c r="T1352" i="23"/>
  <c r="N1352" i="23"/>
  <c r="M1352" i="23" s="1"/>
  <c r="L1352" i="23" s="1"/>
  <c r="K1352" i="23" s="1"/>
  <c r="J1352" i="23" s="1"/>
  <c r="H1352" i="23" s="1"/>
  <c r="BM1351" i="23"/>
  <c r="AI1351" i="23"/>
  <c r="AA1351" i="23" s="1"/>
  <c r="T1351" i="23"/>
  <c r="N1351" i="23"/>
  <c r="M1351" i="23"/>
  <c r="L1351" i="23"/>
  <c r="K1351" i="23" s="1"/>
  <c r="BM1350" i="23"/>
  <c r="AI1350" i="23"/>
  <c r="AA1350" i="23" s="1"/>
  <c r="T1350" i="23"/>
  <c r="N1350" i="23"/>
  <c r="M1350" i="23" s="1"/>
  <c r="L1350" i="23" s="1"/>
  <c r="BM1349" i="23"/>
  <c r="AI1349" i="23"/>
  <c r="AA1349" i="23"/>
  <c r="T1349" i="23"/>
  <c r="N1349" i="23"/>
  <c r="M1349" i="23" s="1"/>
  <c r="L1349" i="23" s="1"/>
  <c r="BM1348" i="23"/>
  <c r="AI1348" i="23"/>
  <c r="AA1348" i="23" s="1"/>
  <c r="T1348" i="23"/>
  <c r="N1348" i="23"/>
  <c r="M1348" i="23" s="1"/>
  <c r="L1348" i="23" s="1"/>
  <c r="K1348" i="23" s="1"/>
  <c r="BM1347" i="23"/>
  <c r="AI1347" i="23"/>
  <c r="AA1347" i="23" s="1"/>
  <c r="T1347" i="23"/>
  <c r="N1347" i="23"/>
  <c r="M1347" i="23" s="1"/>
  <c r="L1347" i="23" s="1"/>
  <c r="K1347" i="23" s="1"/>
  <c r="J1347" i="23" s="1"/>
  <c r="H1347" i="23" s="1"/>
  <c r="BM1346" i="23"/>
  <c r="AI1346" i="23"/>
  <c r="AA1346" i="23" s="1"/>
  <c r="T1346" i="23"/>
  <c r="N1346" i="23"/>
  <c r="M1346" i="23" s="1"/>
  <c r="L1346" i="23" s="1"/>
  <c r="BM1345" i="23"/>
  <c r="AI1345" i="23"/>
  <c r="AA1345" i="23"/>
  <c r="T1345" i="23"/>
  <c r="N1345" i="23"/>
  <c r="M1345" i="23" s="1"/>
  <c r="L1345" i="23" s="1"/>
  <c r="BM1342" i="23"/>
  <c r="AI1342" i="23"/>
  <c r="AA1342" i="23" s="1"/>
  <c r="T1342" i="23"/>
  <c r="N1342" i="23"/>
  <c r="M1342" i="23"/>
  <c r="L1342" i="23" s="1"/>
  <c r="K1342" i="23" s="1"/>
  <c r="BM1341" i="23"/>
  <c r="AI1341" i="23"/>
  <c r="AA1341" i="23" s="1"/>
  <c r="T1341" i="23"/>
  <c r="N1341" i="23"/>
  <c r="M1341" i="23" s="1"/>
  <c r="L1341" i="23" s="1"/>
  <c r="K1341" i="23" s="1"/>
  <c r="J1341" i="23" s="1"/>
  <c r="H1341" i="23" s="1"/>
  <c r="BM1340" i="23"/>
  <c r="AI1340" i="23"/>
  <c r="AA1340" i="23"/>
  <c r="T1340" i="23"/>
  <c r="N1340" i="23"/>
  <c r="M1340" i="23" s="1"/>
  <c r="L1340" i="23" s="1"/>
  <c r="BM1339" i="23"/>
  <c r="AI1339" i="23"/>
  <c r="AA1339" i="23" s="1"/>
  <c r="T1339" i="23"/>
  <c r="N1339" i="23"/>
  <c r="M1339" i="23" s="1"/>
  <c r="L1339" i="23" s="1"/>
  <c r="BM1338" i="23"/>
  <c r="AI1338" i="23"/>
  <c r="AA1338" i="23" s="1"/>
  <c r="T1338" i="23"/>
  <c r="N1338" i="23"/>
  <c r="M1338" i="23"/>
  <c r="L1338" i="23" s="1"/>
  <c r="K1338" i="23" s="1"/>
  <c r="BM1336" i="23"/>
  <c r="AI1336" i="23"/>
  <c r="AA1336" i="23" s="1"/>
  <c r="T1336" i="23"/>
  <c r="N1336" i="23"/>
  <c r="M1336" i="23" s="1"/>
  <c r="L1336" i="23" s="1"/>
  <c r="K1336" i="23" s="1"/>
  <c r="J1336" i="23" s="1"/>
  <c r="H1336" i="23" s="1"/>
  <c r="BM1335" i="23"/>
  <c r="AI1335" i="23"/>
  <c r="AA1335" i="23" s="1"/>
  <c r="T1335" i="23"/>
  <c r="N1335" i="23"/>
  <c r="M1335" i="23" s="1"/>
  <c r="L1335" i="23" s="1"/>
  <c r="K1335" i="23" s="1"/>
  <c r="J1335" i="23" s="1"/>
  <c r="H1335" i="23" s="1"/>
  <c r="BM1334" i="23"/>
  <c r="AI1334" i="23"/>
  <c r="AA1334" i="23" s="1"/>
  <c r="T1334" i="23"/>
  <c r="N1334" i="23"/>
  <c r="M1334" i="23"/>
  <c r="L1334" i="23" s="1"/>
  <c r="BM1333" i="23"/>
  <c r="AI1333" i="23"/>
  <c r="AA1333" i="23" s="1"/>
  <c r="T1333" i="23"/>
  <c r="N1333" i="23"/>
  <c r="M1333" i="23"/>
  <c r="L1333" i="23" s="1"/>
  <c r="K1333" i="23" s="1"/>
  <c r="BM1332" i="23"/>
  <c r="AI1332" i="23"/>
  <c r="AA1332" i="23" s="1"/>
  <c r="T1332" i="23"/>
  <c r="N1332" i="23"/>
  <c r="M1332" i="23" s="1"/>
  <c r="L1332" i="23" s="1"/>
  <c r="BM1331" i="23"/>
  <c r="AI1331" i="23"/>
  <c r="AA1331" i="23" s="1"/>
  <c r="T1331" i="23"/>
  <c r="N1331" i="23"/>
  <c r="M1331" i="23" s="1"/>
  <c r="L1331" i="23" s="1"/>
  <c r="AI1330" i="23"/>
  <c r="AA1330" i="23" s="1"/>
  <c r="T1330" i="23"/>
  <c r="N1330" i="23"/>
  <c r="M1330" i="23" s="1"/>
  <c r="L1330" i="23" s="1"/>
  <c r="K1330" i="23" s="1"/>
  <c r="J1330" i="23" s="1"/>
  <c r="H1330" i="23" s="1"/>
  <c r="BM1329" i="23"/>
  <c r="AI1329" i="23"/>
  <c r="AA1329" i="23" s="1"/>
  <c r="T1329" i="23"/>
  <c r="N1329" i="23"/>
  <c r="M1329" i="23" s="1"/>
  <c r="L1329" i="23" s="1"/>
  <c r="BM1328" i="23"/>
  <c r="AI1328" i="23"/>
  <c r="AA1328" i="23" s="1"/>
  <c r="T1328" i="23"/>
  <c r="N1328" i="23"/>
  <c r="M1328" i="23" s="1"/>
  <c r="L1328" i="23" s="1"/>
  <c r="K1328" i="23" s="1"/>
  <c r="BM1327" i="23"/>
  <c r="AI1327" i="23"/>
  <c r="AA1327" i="23" s="1"/>
  <c r="T1327" i="23"/>
  <c r="N1327" i="23"/>
  <c r="M1327" i="23" s="1"/>
  <c r="L1327" i="23" s="1"/>
  <c r="K1327" i="23" s="1"/>
  <c r="BM1326" i="23"/>
  <c r="AI1326" i="23"/>
  <c r="AA1326" i="23"/>
  <c r="T1326" i="23"/>
  <c r="N1326" i="23"/>
  <c r="M1326" i="23" s="1"/>
  <c r="L1326" i="23" s="1"/>
  <c r="BM1325" i="23"/>
  <c r="AI1325" i="23"/>
  <c r="AA1325" i="23"/>
  <c r="T1325" i="23"/>
  <c r="N1325" i="23"/>
  <c r="M1325" i="23" s="1"/>
  <c r="L1325" i="23" s="1"/>
  <c r="AI1323" i="23"/>
  <c r="AA1323" i="23"/>
  <c r="N1323" i="23"/>
  <c r="M1323" i="23" s="1"/>
  <c r="L1323" i="23" s="1"/>
  <c r="K1323" i="23" s="1"/>
  <c r="BM1322" i="23"/>
  <c r="AI1322" i="23"/>
  <c r="AA1322" i="23"/>
  <c r="T1322" i="23"/>
  <c r="N1322" i="23"/>
  <c r="M1322" i="23" s="1"/>
  <c r="L1322" i="23"/>
  <c r="K1322" i="23" s="1"/>
  <c r="BM1321" i="23"/>
  <c r="AI1321" i="23"/>
  <c r="AA1321" i="23" s="1"/>
  <c r="T1321" i="23"/>
  <c r="N1321" i="23"/>
  <c r="M1321" i="23" s="1"/>
  <c r="L1321" i="23" s="1"/>
  <c r="BM1320" i="23"/>
  <c r="AI1320" i="23"/>
  <c r="AA1320" i="23" s="1"/>
  <c r="T1320" i="23"/>
  <c r="N1320" i="23"/>
  <c r="M1320" i="23" s="1"/>
  <c r="L1320" i="23" s="1"/>
  <c r="BM1319" i="23"/>
  <c r="AI1319" i="23"/>
  <c r="AA1319" i="23"/>
  <c r="T1319" i="23"/>
  <c r="N1319" i="23"/>
  <c r="M1319" i="23" s="1"/>
  <c r="L1319" i="23" s="1"/>
  <c r="K1319" i="23" s="1"/>
  <c r="BM1318" i="23"/>
  <c r="AI1318" i="23"/>
  <c r="AA1318" i="23" s="1"/>
  <c r="T1318" i="23"/>
  <c r="N1318" i="23"/>
  <c r="M1318" i="23" s="1"/>
  <c r="L1318" i="23" s="1"/>
  <c r="K1318" i="23" s="1"/>
  <c r="BM1317" i="23"/>
  <c r="AI1317" i="23"/>
  <c r="AA1317" i="23" s="1"/>
  <c r="T1317" i="23"/>
  <c r="N1317" i="23"/>
  <c r="M1317" i="23" s="1"/>
  <c r="L1317" i="23" s="1"/>
  <c r="BM1316" i="23"/>
  <c r="AI1316" i="23"/>
  <c r="AA1316" i="23" s="1"/>
  <c r="T1316" i="23"/>
  <c r="N1316" i="23"/>
  <c r="M1316" i="23" s="1"/>
  <c r="L1316" i="23" s="1"/>
  <c r="BM1315" i="23"/>
  <c r="AI1315" i="23"/>
  <c r="AA1315" i="23"/>
  <c r="T1315" i="23"/>
  <c r="N1315" i="23"/>
  <c r="M1315" i="23" s="1"/>
  <c r="L1315" i="23" s="1"/>
  <c r="K1315" i="23" s="1"/>
  <c r="J1315" i="23" s="1"/>
  <c r="H1315" i="23" s="1"/>
  <c r="BM1314" i="23"/>
  <c r="AI1314" i="23"/>
  <c r="AA1314" i="23" s="1"/>
  <c r="T1314" i="23"/>
  <c r="N1314" i="23"/>
  <c r="M1314" i="23"/>
  <c r="L1314" i="23" s="1"/>
  <c r="K1314" i="23" s="1"/>
  <c r="J1314" i="23" s="1"/>
  <c r="H1314" i="23" s="1"/>
  <c r="BM1313" i="23"/>
  <c r="AI1313" i="23"/>
  <c r="AA1313" i="23"/>
  <c r="T1313" i="23"/>
  <c r="N1313" i="23"/>
  <c r="M1313" i="23" s="1"/>
  <c r="L1313" i="23" s="1"/>
  <c r="BM1312" i="23"/>
  <c r="AI1312" i="23"/>
  <c r="AA1312" i="23" s="1"/>
  <c r="T1312" i="23"/>
  <c r="N1312" i="23"/>
  <c r="M1312" i="23" s="1"/>
  <c r="L1312" i="23" s="1"/>
  <c r="BM1311" i="23"/>
  <c r="AI1311" i="23"/>
  <c r="AA1311" i="23"/>
  <c r="T1311" i="23"/>
  <c r="N1311" i="23"/>
  <c r="M1311" i="23" s="1"/>
  <c r="L1311" i="23" s="1"/>
  <c r="K1311" i="23" s="1"/>
  <c r="BM1310" i="23"/>
  <c r="AI1310" i="23"/>
  <c r="AA1310" i="23" s="1"/>
  <c r="T1310" i="23"/>
  <c r="N1310" i="23"/>
  <c r="M1310" i="23"/>
  <c r="L1310" i="23" s="1"/>
  <c r="BM1309" i="23"/>
  <c r="AI1309" i="23"/>
  <c r="AA1309" i="23" s="1"/>
  <c r="T1309" i="23"/>
  <c r="N1309" i="23"/>
  <c r="M1309" i="23" s="1"/>
  <c r="L1309" i="23"/>
  <c r="K1309" i="23" s="1"/>
  <c r="J1309" i="23" s="1"/>
  <c r="H1309" i="23" s="1"/>
  <c r="BM1308" i="23"/>
  <c r="AI1308" i="23"/>
  <c r="AA1308" i="23" s="1"/>
  <c r="T1308" i="23"/>
  <c r="N1308" i="23"/>
  <c r="M1308" i="23" s="1"/>
  <c r="L1308" i="23" s="1"/>
  <c r="K1308" i="23" s="1"/>
  <c r="J1308" i="23" s="1"/>
  <c r="H1308" i="23" s="1"/>
  <c r="BM1307" i="23"/>
  <c r="AI1307" i="23"/>
  <c r="AA1307" i="23" s="1"/>
  <c r="T1307" i="23"/>
  <c r="N1307" i="23"/>
  <c r="M1307" i="23"/>
  <c r="L1307" i="23" s="1"/>
  <c r="K1307" i="23" s="1"/>
  <c r="BM1306" i="23"/>
  <c r="AI1306" i="23"/>
  <c r="AA1306" i="23" s="1"/>
  <c r="T1306" i="23"/>
  <c r="N1306" i="23"/>
  <c r="M1306" i="23" s="1"/>
  <c r="L1306" i="23" s="1"/>
  <c r="K1306" i="23" s="1"/>
  <c r="J1306" i="23" s="1"/>
  <c r="H1306" i="23" s="1"/>
  <c r="BM1305" i="23"/>
  <c r="AI1305" i="23"/>
  <c r="AA1305" i="23" s="1"/>
  <c r="T1305" i="23"/>
  <c r="N1305" i="23"/>
  <c r="M1305" i="23" s="1"/>
  <c r="L1305" i="23"/>
  <c r="K1305" i="23" s="1"/>
  <c r="BM1303" i="23"/>
  <c r="AI1303" i="23"/>
  <c r="AA1303" i="23" s="1"/>
  <c r="T1303" i="23"/>
  <c r="N1303" i="23"/>
  <c r="M1303" i="23" s="1"/>
  <c r="L1303" i="23" s="1"/>
  <c r="K1303" i="23" s="1"/>
  <c r="J1303" i="23" s="1"/>
  <c r="H1303" i="23" s="1"/>
  <c r="BM1302" i="23"/>
  <c r="AI1302" i="23"/>
  <c r="AA1302" i="23"/>
  <c r="T1302" i="23"/>
  <c r="N1302" i="23"/>
  <c r="M1302" i="23"/>
  <c r="L1302" i="23"/>
  <c r="K1302" i="23" s="1"/>
  <c r="J1302" i="23" s="1"/>
  <c r="H1302" i="23" s="1"/>
  <c r="BM1301" i="23"/>
  <c r="AI1301" i="23"/>
  <c r="AA1301" i="23" s="1"/>
  <c r="T1301" i="23"/>
  <c r="N1301" i="23"/>
  <c r="M1301" i="23" s="1"/>
  <c r="L1301" i="23" s="1"/>
  <c r="BM1298" i="23"/>
  <c r="AI1298" i="23"/>
  <c r="AA1298" i="23"/>
  <c r="T1298" i="23"/>
  <c r="N1298" i="23"/>
  <c r="M1298" i="23" s="1"/>
  <c r="L1298" i="23" s="1"/>
  <c r="BM1297" i="23"/>
  <c r="AI1297" i="23"/>
  <c r="AA1297" i="23" s="1"/>
  <c r="T1297" i="23"/>
  <c r="N1297" i="23"/>
  <c r="M1297" i="23"/>
  <c r="L1297" i="23" s="1"/>
  <c r="K1297" i="23" s="1"/>
  <c r="BM1296" i="23"/>
  <c r="AI1296" i="23"/>
  <c r="AA1296" i="23" s="1"/>
  <c r="T1296" i="23"/>
  <c r="N1296" i="23"/>
  <c r="M1296" i="23"/>
  <c r="L1296" i="23" s="1"/>
  <c r="BM1295" i="23"/>
  <c r="AI1295" i="23"/>
  <c r="AA1295" i="23" s="1"/>
  <c r="T1295" i="23"/>
  <c r="N1295" i="23"/>
  <c r="M1295" i="23" s="1"/>
  <c r="L1295" i="23" s="1"/>
  <c r="BM1294" i="23"/>
  <c r="AI1294" i="23"/>
  <c r="AA1294" i="23" s="1"/>
  <c r="T1294" i="23"/>
  <c r="N1294" i="23"/>
  <c r="M1294" i="23" s="1"/>
  <c r="L1294" i="23" s="1"/>
  <c r="K1294" i="23" s="1"/>
  <c r="BM1293" i="23"/>
  <c r="AI1293" i="23"/>
  <c r="AA1293" i="23" s="1"/>
  <c r="T1293" i="23"/>
  <c r="N1293" i="23"/>
  <c r="M1293" i="23"/>
  <c r="L1293" i="23" s="1"/>
  <c r="K1293" i="23" s="1"/>
  <c r="J1293" i="23" s="1"/>
  <c r="H1293" i="23" s="1"/>
  <c r="BM1292" i="23"/>
  <c r="AI1292" i="23"/>
  <c r="AA1292" i="23"/>
  <c r="T1292" i="23"/>
  <c r="N1292" i="23"/>
  <c r="M1292" i="23" s="1"/>
  <c r="L1292" i="23"/>
  <c r="BM1291" i="23"/>
  <c r="AI1291" i="23"/>
  <c r="AA1291" i="23" s="1"/>
  <c r="T1291" i="23"/>
  <c r="N1291" i="23"/>
  <c r="M1291" i="23" s="1"/>
  <c r="L1291" i="23" s="1"/>
  <c r="K1291" i="23" s="1"/>
  <c r="BM1290" i="23"/>
  <c r="AI1290" i="23"/>
  <c r="AA1290" i="23" s="1"/>
  <c r="T1290" i="23"/>
  <c r="N1290" i="23"/>
  <c r="M1290" i="23" s="1"/>
  <c r="L1290" i="23" s="1"/>
  <c r="K1290" i="23" s="1"/>
  <c r="BM1288" i="23"/>
  <c r="AI1288" i="23"/>
  <c r="AA1288" i="23" s="1"/>
  <c r="T1288" i="23"/>
  <c r="N1288" i="23"/>
  <c r="M1288" i="23" s="1"/>
  <c r="L1288" i="23" s="1"/>
  <c r="K1288" i="23" s="1"/>
  <c r="J1288" i="23" s="1"/>
  <c r="H1288" i="23" s="1"/>
  <c r="BM1287" i="23"/>
  <c r="AI1287" i="23"/>
  <c r="AA1287" i="23"/>
  <c r="T1287" i="23"/>
  <c r="N1287" i="23"/>
  <c r="M1287" i="23" s="1"/>
  <c r="L1287" i="23"/>
  <c r="K1287" i="23" s="1"/>
  <c r="J1287" i="23" s="1"/>
  <c r="H1287" i="23" s="1"/>
  <c r="BM1286" i="23"/>
  <c r="AI1286" i="23"/>
  <c r="AA1286" i="23" s="1"/>
  <c r="T1286" i="23"/>
  <c r="N1286" i="23"/>
  <c r="M1286" i="23" s="1"/>
  <c r="L1286" i="23" s="1"/>
  <c r="K1286" i="23" s="1"/>
  <c r="J1286" i="23" s="1"/>
  <c r="H1286" i="23" s="1"/>
  <c r="BM1285" i="23"/>
  <c r="BM4391" i="23" s="1"/>
  <c r="AI1285" i="23"/>
  <c r="T1285" i="23"/>
  <c r="T4391" i="23" s="1"/>
  <c r="N1285" i="23"/>
  <c r="N4391" i="23" s="1"/>
  <c r="BM1284" i="23"/>
  <c r="AI1284" i="23"/>
  <c r="AA1284" i="23"/>
  <c r="T1284" i="23"/>
  <c r="N1284" i="23"/>
  <c r="M1284" i="23" s="1"/>
  <c r="L1284" i="23" s="1"/>
  <c r="BM1283" i="23"/>
  <c r="AI1283" i="23"/>
  <c r="AA1283" i="23"/>
  <c r="T1283" i="23"/>
  <c r="N1283" i="23"/>
  <c r="M1283" i="23"/>
  <c r="L1283" i="23"/>
  <c r="K1283" i="23" s="1"/>
  <c r="J1283" i="23" s="1"/>
  <c r="H1283" i="23" s="1"/>
  <c r="BM1282" i="23"/>
  <c r="AI1282" i="23"/>
  <c r="AA1282" i="23" s="1"/>
  <c r="T1282" i="23"/>
  <c r="N1282" i="23"/>
  <c r="M1282" i="23" s="1"/>
  <c r="L1282" i="23" s="1"/>
  <c r="K1282" i="23" s="1"/>
  <c r="J1282" i="23" s="1"/>
  <c r="H1282" i="23" s="1"/>
  <c r="BM1281" i="23"/>
  <c r="AI1281" i="23"/>
  <c r="AA1281" i="23"/>
  <c r="T1281" i="23"/>
  <c r="N1281" i="23"/>
  <c r="M1281" i="23" s="1"/>
  <c r="L1281" i="23" s="1"/>
  <c r="BM1280" i="23"/>
  <c r="AI1280" i="23"/>
  <c r="AA1280" i="23"/>
  <c r="T1280" i="23"/>
  <c r="N1280" i="23"/>
  <c r="M1280" i="23" s="1"/>
  <c r="L1280" i="23" s="1"/>
  <c r="K1280" i="23" s="1"/>
  <c r="J1280" i="23" s="1"/>
  <c r="H1280" i="23" s="1"/>
  <c r="BM1279" i="23"/>
  <c r="AI1279" i="23"/>
  <c r="AA1279" i="23"/>
  <c r="T1279" i="23"/>
  <c r="N1279" i="23"/>
  <c r="M1279" i="23" s="1"/>
  <c r="L1279" i="23" s="1"/>
  <c r="K1279" i="23" s="1"/>
  <c r="J1279" i="23" s="1"/>
  <c r="H1279" i="23" s="1"/>
  <c r="BM1278" i="23"/>
  <c r="AI1278" i="23"/>
  <c r="AA1278" i="23" s="1"/>
  <c r="T1278" i="23"/>
  <c r="N1278" i="23"/>
  <c r="M1278" i="23" s="1"/>
  <c r="L1278" i="23" s="1"/>
  <c r="BM1277" i="23"/>
  <c r="AI1277" i="23"/>
  <c r="AA1277" i="23" s="1"/>
  <c r="T1277" i="23"/>
  <c r="N1277" i="23"/>
  <c r="M1277" i="23" s="1"/>
  <c r="L1277" i="23" s="1"/>
  <c r="K1277" i="23" s="1"/>
  <c r="BM1276" i="23"/>
  <c r="AI1276" i="23"/>
  <c r="AA1276" i="23" s="1"/>
  <c r="T1276" i="23"/>
  <c r="N1276" i="23"/>
  <c r="M1276" i="23" s="1"/>
  <c r="L1276" i="23" s="1"/>
  <c r="K1276" i="23" s="1"/>
  <c r="J1276" i="23" s="1"/>
  <c r="BM1275" i="23"/>
  <c r="AI1275" i="23"/>
  <c r="AA1275" i="23" s="1"/>
  <c r="T1275" i="23"/>
  <c r="N1275" i="23"/>
  <c r="M1275" i="23" s="1"/>
  <c r="L1275" i="23" s="1"/>
  <c r="BM1274" i="23"/>
  <c r="AI1274" i="23"/>
  <c r="AA1274" i="23" s="1"/>
  <c r="T1274" i="23"/>
  <c r="N1274" i="23"/>
  <c r="M1274" i="23" s="1"/>
  <c r="L1274" i="23" s="1"/>
  <c r="BM1273" i="23"/>
  <c r="AI1273" i="23"/>
  <c r="AA1273" i="23" s="1"/>
  <c r="T1273" i="23"/>
  <c r="N1273" i="23"/>
  <c r="M1273" i="23" s="1"/>
  <c r="L1273" i="23" s="1"/>
  <c r="BM1272" i="23"/>
  <c r="AI1272" i="23"/>
  <c r="AA1272" i="23" s="1"/>
  <c r="T1272" i="23"/>
  <c r="N1272" i="23"/>
  <c r="M1272" i="23" s="1"/>
  <c r="L1272" i="23" s="1"/>
  <c r="K1272" i="23" s="1"/>
  <c r="J1272" i="23" s="1"/>
  <c r="BM1271" i="23"/>
  <c r="AI1271" i="23"/>
  <c r="AA1271" i="23" s="1"/>
  <c r="T1271" i="23"/>
  <c r="N1271" i="23"/>
  <c r="M1271" i="23" s="1"/>
  <c r="L1271" i="23" s="1"/>
  <c r="K1271" i="23" s="1"/>
  <c r="J1271" i="23" s="1"/>
  <c r="BM1270" i="23"/>
  <c r="AI1270" i="23"/>
  <c r="AA1270" i="23" s="1"/>
  <c r="T1270" i="23"/>
  <c r="N1270" i="23"/>
  <c r="M1270" i="23" s="1"/>
  <c r="L1270" i="23" s="1"/>
  <c r="BM1269" i="23"/>
  <c r="AI1269" i="23"/>
  <c r="AA1269" i="23" s="1"/>
  <c r="T1269" i="23"/>
  <c r="N1269" i="23"/>
  <c r="M1269" i="23"/>
  <c r="L1269" i="23"/>
  <c r="BM1268" i="23"/>
  <c r="AI1268" i="23"/>
  <c r="AA1268" i="23"/>
  <c r="T1268" i="23"/>
  <c r="N1268" i="23"/>
  <c r="M1268" i="23" s="1"/>
  <c r="L1268" i="23" s="1"/>
  <c r="BM1266" i="23"/>
  <c r="AI1266" i="23"/>
  <c r="AA1266" i="23"/>
  <c r="T1266" i="23"/>
  <c r="N1266" i="23"/>
  <c r="M1266" i="23" s="1"/>
  <c r="L1266" i="23" s="1"/>
  <c r="K1266" i="23" s="1"/>
  <c r="J1266" i="23" s="1"/>
  <c r="BM1265" i="23"/>
  <c r="AI1265" i="23"/>
  <c r="AA1265" i="23" s="1"/>
  <c r="T1265" i="23"/>
  <c r="N1265" i="23"/>
  <c r="M1265" i="23" s="1"/>
  <c r="L1265" i="23" s="1"/>
  <c r="BM1264" i="23"/>
  <c r="AI1264" i="23"/>
  <c r="AA1264" i="23"/>
  <c r="T1264" i="23"/>
  <c r="N1264" i="23"/>
  <c r="M1264" i="23" s="1"/>
  <c r="L1264" i="23" s="1"/>
  <c r="K1264" i="23" s="1"/>
  <c r="J1264" i="23" s="1"/>
  <c r="BM1263" i="23"/>
  <c r="AI1263" i="23"/>
  <c r="AA1263" i="23" s="1"/>
  <c r="T1263" i="23"/>
  <c r="N1263" i="23"/>
  <c r="M1263" i="23" s="1"/>
  <c r="L1263" i="23" s="1"/>
  <c r="K1263" i="23" s="1"/>
  <c r="BM1262" i="23"/>
  <c r="AI1262" i="23"/>
  <c r="AA1262" i="23" s="1"/>
  <c r="T1262" i="23"/>
  <c r="N1262" i="23"/>
  <c r="M1262" i="23" s="1"/>
  <c r="L1262" i="23" s="1"/>
  <c r="K1262" i="23" s="1"/>
  <c r="J1262" i="23" s="1"/>
  <c r="H1262" i="23" s="1"/>
  <c r="BM1261" i="23"/>
  <c r="AI1261" i="23"/>
  <c r="AA1261" i="23" s="1"/>
  <c r="T1261" i="23"/>
  <c r="N1261" i="23"/>
  <c r="M1261" i="23" s="1"/>
  <c r="L1261" i="23" s="1"/>
  <c r="BM1260" i="23"/>
  <c r="AI1260" i="23"/>
  <c r="AA1260" i="23" s="1"/>
  <c r="T1260" i="23"/>
  <c r="N1260" i="23"/>
  <c r="M1260" i="23" s="1"/>
  <c r="L1260" i="23" s="1"/>
  <c r="K1260" i="23" s="1"/>
  <c r="BM1259" i="23"/>
  <c r="AI1259" i="23"/>
  <c r="AA1259" i="23" s="1"/>
  <c r="T1259" i="23"/>
  <c r="N1259" i="23"/>
  <c r="M1259" i="23" s="1"/>
  <c r="L1259" i="23" s="1"/>
  <c r="K1259" i="23" s="1"/>
  <c r="BM1258" i="23"/>
  <c r="AI1258" i="23"/>
  <c r="AA1258" i="23" s="1"/>
  <c r="T1258" i="23"/>
  <c r="N1258" i="23"/>
  <c r="M1258" i="23"/>
  <c r="L1258" i="23" s="1"/>
  <c r="K1258" i="23" s="1"/>
  <c r="BM1257" i="23"/>
  <c r="AI1257" i="23"/>
  <c r="AA1257" i="23" s="1"/>
  <c r="T1257" i="23"/>
  <c r="N1257" i="23"/>
  <c r="M1257" i="23"/>
  <c r="L1257" i="23" s="1"/>
  <c r="K1257" i="23" s="1"/>
  <c r="BM1256" i="23"/>
  <c r="AI1256" i="23"/>
  <c r="AA1256" i="23" s="1"/>
  <c r="T1256" i="23"/>
  <c r="N1256" i="23"/>
  <c r="M1256" i="23" s="1"/>
  <c r="L1256" i="23" s="1"/>
  <c r="K1256" i="23" s="1"/>
  <c r="J1256" i="23" s="1"/>
  <c r="H1256" i="23" s="1"/>
  <c r="BM1255" i="23"/>
  <c r="AI1255" i="23"/>
  <c r="AA1255" i="23" s="1"/>
  <c r="T1255" i="23"/>
  <c r="N1255" i="23"/>
  <c r="M1255" i="23" s="1"/>
  <c r="L1255" i="23" s="1"/>
  <c r="N1252" i="23"/>
  <c r="M1252" i="23"/>
  <c r="L1252" i="23" s="1"/>
  <c r="K1252" i="23" s="1"/>
  <c r="J1252" i="23" s="1"/>
  <c r="H1252" i="23" s="1"/>
  <c r="BM1251" i="23"/>
  <c r="AI1251" i="23"/>
  <c r="AA1251" i="23" s="1"/>
  <c r="T1251" i="23"/>
  <c r="N1251" i="23"/>
  <c r="M1251" i="23" s="1"/>
  <c r="L1251" i="23" s="1"/>
  <c r="K1251" i="23" s="1"/>
  <c r="J1251" i="23" s="1"/>
  <c r="H1251" i="23" s="1"/>
  <c r="G1251" i="23" s="1"/>
  <c r="BM1250" i="23"/>
  <c r="AI1250" i="23"/>
  <c r="AA1250" i="23" s="1"/>
  <c r="T1250" i="23"/>
  <c r="N1250" i="23"/>
  <c r="M1250" i="23" s="1"/>
  <c r="L1250" i="23" s="1"/>
  <c r="BM1249" i="23"/>
  <c r="AI1249" i="23"/>
  <c r="AA1249" i="23" s="1"/>
  <c r="T1249" i="23"/>
  <c r="N1249" i="23"/>
  <c r="M1249" i="23"/>
  <c r="L1249" i="23" s="1"/>
  <c r="BM1248" i="23"/>
  <c r="AI1248" i="23"/>
  <c r="AA1248" i="23"/>
  <c r="T1248" i="23"/>
  <c r="N1248" i="23"/>
  <c r="M1248" i="23" s="1"/>
  <c r="L1248" i="23" s="1"/>
  <c r="K1248" i="23" s="1"/>
  <c r="J1248" i="23" s="1"/>
  <c r="H1248" i="23" s="1"/>
  <c r="G1248" i="23" s="1"/>
  <c r="BM1247" i="23"/>
  <c r="AI1247" i="23"/>
  <c r="AA1247" i="23" s="1"/>
  <c r="T1247" i="23"/>
  <c r="N1247" i="23"/>
  <c r="M1247" i="23" s="1"/>
  <c r="L1247" i="23" s="1"/>
  <c r="K1247" i="23" s="1"/>
  <c r="J1247" i="23" s="1"/>
  <c r="H1247" i="23" s="1"/>
  <c r="G1247" i="23" s="1"/>
  <c r="BM1246" i="23"/>
  <c r="AI1246" i="23"/>
  <c r="AA1246" i="23"/>
  <c r="T1246" i="23"/>
  <c r="N1246" i="23"/>
  <c r="M1246" i="23" s="1"/>
  <c r="L1246" i="23" s="1"/>
  <c r="BM1245" i="23"/>
  <c r="AI1245" i="23"/>
  <c r="AA1245" i="23" s="1"/>
  <c r="T1245" i="23"/>
  <c r="N1245" i="23"/>
  <c r="M1245" i="23"/>
  <c r="L1245" i="23" s="1"/>
  <c r="K1245" i="23" s="1"/>
  <c r="BM1244" i="23"/>
  <c r="AI1244" i="23"/>
  <c r="AA1244" i="23" s="1"/>
  <c r="T1244" i="23"/>
  <c r="N1244" i="23"/>
  <c r="M1244" i="23" s="1"/>
  <c r="L1244" i="23" s="1"/>
  <c r="K1244" i="23" s="1"/>
  <c r="BM1243" i="23"/>
  <c r="AI1243" i="23"/>
  <c r="AA1243" i="23" s="1"/>
  <c r="T1243" i="23"/>
  <c r="N1243" i="23"/>
  <c r="M1243" i="23" s="1"/>
  <c r="L1243" i="23" s="1"/>
  <c r="K1243" i="23"/>
  <c r="J1243" i="23" s="1"/>
  <c r="H1243" i="23" s="1"/>
  <c r="G1243" i="23" s="1"/>
  <c r="BM1242" i="23"/>
  <c r="AI1242" i="23"/>
  <c r="AA1242" i="23" s="1"/>
  <c r="T1242" i="23"/>
  <c r="N1242" i="23"/>
  <c r="M1242" i="23" s="1"/>
  <c r="L1242" i="23" s="1"/>
  <c r="K1242" i="23" s="1"/>
  <c r="J1242" i="23" s="1"/>
  <c r="H1242" i="23" s="1"/>
  <c r="G1242" i="23" s="1"/>
  <c r="BM1241" i="23"/>
  <c r="AI1241" i="23"/>
  <c r="AA1241" i="23" s="1"/>
  <c r="T1241" i="23"/>
  <c r="N1241" i="23"/>
  <c r="M1241" i="23"/>
  <c r="L1241" i="23" s="1"/>
  <c r="K1241" i="23" s="1"/>
  <c r="BM1240" i="23"/>
  <c r="AI1240" i="23"/>
  <c r="AA1240" i="23" s="1"/>
  <c r="T1240" i="23"/>
  <c r="N1240" i="23"/>
  <c r="M1240" i="23" s="1"/>
  <c r="L1240" i="23" s="1"/>
  <c r="K1240" i="23" s="1"/>
  <c r="J1240" i="23" s="1"/>
  <c r="H1240" i="23" s="1"/>
  <c r="G1240" i="23" s="1"/>
  <c r="BM1239" i="23"/>
  <c r="AI1239" i="23"/>
  <c r="AA1239" i="23"/>
  <c r="T1239" i="23"/>
  <c r="N1239" i="23"/>
  <c r="M1239" i="23" s="1"/>
  <c r="L1239" i="23" s="1"/>
  <c r="BM1238" i="23"/>
  <c r="AI1238" i="23"/>
  <c r="AA1238" i="23" s="1"/>
  <c r="T1238" i="23"/>
  <c r="N1238" i="23"/>
  <c r="M1238" i="23"/>
  <c r="L1238" i="23" s="1"/>
  <c r="K1238" i="23" s="1"/>
  <c r="J1238" i="23" s="1"/>
  <c r="H1238" i="23" s="1"/>
  <c r="G1238" i="23" s="1"/>
  <c r="BM1237" i="23"/>
  <c r="AI1237" i="23"/>
  <c r="AA1237" i="23" s="1"/>
  <c r="T1237" i="23"/>
  <c r="N1237" i="23"/>
  <c r="M1237" i="23" s="1"/>
  <c r="L1237" i="23" s="1"/>
  <c r="K1237" i="23" s="1"/>
  <c r="J1237" i="23" s="1"/>
  <c r="H1237" i="23" s="1"/>
  <c r="G1237" i="23" s="1"/>
  <c r="BM1236" i="23"/>
  <c r="AI1236" i="23"/>
  <c r="AA1236" i="23" s="1"/>
  <c r="T1236" i="23"/>
  <c r="N1236" i="23"/>
  <c r="M1236" i="23" s="1"/>
  <c r="L1236" i="23" s="1"/>
  <c r="BM1235" i="23"/>
  <c r="AI1235" i="23"/>
  <c r="AA1235" i="23" s="1"/>
  <c r="T1235" i="23"/>
  <c r="N1235" i="23"/>
  <c r="M1235" i="23" s="1"/>
  <c r="L1235" i="23" s="1"/>
  <c r="BM1234" i="23"/>
  <c r="AI1234" i="23"/>
  <c r="AA1234" i="23" s="1"/>
  <c r="T1234" i="23"/>
  <c r="N1234" i="23"/>
  <c r="M1234" i="23" s="1"/>
  <c r="L1234" i="23" s="1"/>
  <c r="BM1233" i="23"/>
  <c r="AI1233" i="23"/>
  <c r="AA1233" i="23"/>
  <c r="T1233" i="23"/>
  <c r="N1233" i="23"/>
  <c r="M1233" i="23" s="1"/>
  <c r="L1233" i="23" s="1"/>
  <c r="K1233" i="23" s="1"/>
  <c r="BM1232" i="23"/>
  <c r="AI1232" i="23"/>
  <c r="AA1232" i="23"/>
  <c r="T1232" i="23"/>
  <c r="N1232" i="23"/>
  <c r="M1232" i="23" s="1"/>
  <c r="L1232" i="23" s="1"/>
  <c r="K1232" i="23" s="1"/>
  <c r="J1232" i="23" s="1"/>
  <c r="H1232" i="23" s="1"/>
  <c r="BM1231" i="23"/>
  <c r="AI1231" i="23"/>
  <c r="AA1231" i="23" s="1"/>
  <c r="T1231" i="23"/>
  <c r="N1231" i="23"/>
  <c r="M1231" i="23" s="1"/>
  <c r="L1231" i="23" s="1"/>
  <c r="K1231" i="23" s="1"/>
  <c r="J1231" i="23" s="1"/>
  <c r="H1231" i="23" s="1"/>
  <c r="BM1230" i="23"/>
  <c r="AI1230" i="23"/>
  <c r="AA1230" i="23" s="1"/>
  <c r="T1230" i="23"/>
  <c r="N1230" i="23"/>
  <c r="M1230" i="23" s="1"/>
  <c r="L1230" i="23" s="1"/>
  <c r="BM1229" i="23"/>
  <c r="AI1229" i="23"/>
  <c r="AA1229" i="23" s="1"/>
  <c r="T1229" i="23"/>
  <c r="N1229" i="23"/>
  <c r="M1229" i="23" s="1"/>
  <c r="L1229" i="23" s="1"/>
  <c r="BM1228" i="23"/>
  <c r="AI1228" i="23"/>
  <c r="AA1228" i="23" s="1"/>
  <c r="T1228" i="23"/>
  <c r="N1228" i="23"/>
  <c r="M1228" i="23" s="1"/>
  <c r="L1228" i="23" s="1"/>
  <c r="BM1227" i="23"/>
  <c r="AI1227" i="23"/>
  <c r="AA1227" i="23"/>
  <c r="T1227" i="23"/>
  <c r="N1227" i="23"/>
  <c r="M1227" i="23" s="1"/>
  <c r="L1227" i="23" s="1"/>
  <c r="BM1226" i="23"/>
  <c r="AI1226" i="23"/>
  <c r="AA1226" i="23" s="1"/>
  <c r="T1226" i="23"/>
  <c r="N1226" i="23"/>
  <c r="M1226" i="23"/>
  <c r="L1226" i="23" s="1"/>
  <c r="K1226" i="23" s="1"/>
  <c r="J1226" i="23" s="1"/>
  <c r="H1226" i="23" s="1"/>
  <c r="BM1225" i="23"/>
  <c r="AI1225" i="23"/>
  <c r="AA1225" i="23" s="1"/>
  <c r="T1225" i="23"/>
  <c r="N1225" i="23"/>
  <c r="M1225" i="23" s="1"/>
  <c r="L1225" i="23" s="1"/>
  <c r="K1225" i="23" s="1"/>
  <c r="J1225" i="23" s="1"/>
  <c r="H1225" i="23" s="1"/>
  <c r="BM1224" i="23"/>
  <c r="AI1224" i="23"/>
  <c r="AA1224" i="23" s="1"/>
  <c r="T1224" i="23"/>
  <c r="N1224" i="23"/>
  <c r="M1224" i="23" s="1"/>
  <c r="L1224" i="23" s="1"/>
  <c r="K1224" i="23" s="1"/>
  <c r="BM1220" i="23"/>
  <c r="AI1220" i="23"/>
  <c r="AA1220" i="23" s="1"/>
  <c r="T1220" i="23"/>
  <c r="N1220" i="23"/>
  <c r="M1220" i="23" s="1"/>
  <c r="L1220" i="23" s="1"/>
  <c r="K1220" i="23" s="1"/>
  <c r="J1220" i="23" s="1"/>
  <c r="BM1219" i="23"/>
  <c r="AI1219" i="23"/>
  <c r="AA1219" i="23" s="1"/>
  <c r="T1219" i="23"/>
  <c r="N1219" i="23"/>
  <c r="M1219" i="23" s="1"/>
  <c r="L1219" i="23" s="1"/>
  <c r="BM1218" i="23"/>
  <c r="AI1218" i="23"/>
  <c r="AA1218" i="23" s="1"/>
  <c r="T1218" i="23"/>
  <c r="N1218" i="23"/>
  <c r="M1218" i="23" s="1"/>
  <c r="L1218" i="23" s="1"/>
  <c r="K1218" i="23" s="1"/>
  <c r="BM1217" i="23"/>
  <c r="AI1217" i="23"/>
  <c r="AA1217" i="23" s="1"/>
  <c r="T1217" i="23"/>
  <c r="N1217" i="23"/>
  <c r="M1217" i="23"/>
  <c r="L1217" i="23" s="1"/>
  <c r="K1217" i="23" s="1"/>
  <c r="BM1216" i="23"/>
  <c r="AI1216" i="23"/>
  <c r="AA1216" i="23" s="1"/>
  <c r="T1216" i="23"/>
  <c r="N1216" i="23"/>
  <c r="M1216" i="23" s="1"/>
  <c r="L1216" i="23" s="1"/>
  <c r="BM1215" i="23"/>
  <c r="AI1215" i="23"/>
  <c r="AA1215" i="23" s="1"/>
  <c r="T1215" i="23"/>
  <c r="N1215" i="23"/>
  <c r="M1215" i="23" s="1"/>
  <c r="L1215" i="23" s="1"/>
  <c r="BM1214" i="23"/>
  <c r="AI1214" i="23"/>
  <c r="AA1214" i="23" s="1"/>
  <c r="T1214" i="23"/>
  <c r="N1214" i="23"/>
  <c r="M1214" i="23" s="1"/>
  <c r="L1214" i="23"/>
  <c r="K1214" i="23" s="1"/>
  <c r="BM1213" i="23"/>
  <c r="AI1213" i="23"/>
  <c r="AA1213" i="23"/>
  <c r="T1213" i="23"/>
  <c r="N1213" i="23"/>
  <c r="M1213" i="23" s="1"/>
  <c r="L1213" i="23" s="1"/>
  <c r="BM1212" i="23"/>
  <c r="AI1212" i="23"/>
  <c r="AA1212" i="23"/>
  <c r="T1212" i="23"/>
  <c r="N1212" i="23"/>
  <c r="M1212" i="23" s="1"/>
  <c r="L1212" i="23" s="1"/>
  <c r="K1212" i="23" s="1"/>
  <c r="BM1211" i="23"/>
  <c r="AI1211" i="23"/>
  <c r="AA1211" i="23" s="1"/>
  <c r="T1211" i="23"/>
  <c r="N1211" i="23"/>
  <c r="M1211" i="23" s="1"/>
  <c r="L1211" i="23" s="1"/>
  <c r="BM1210" i="23"/>
  <c r="AI1210" i="23"/>
  <c r="AA1210" i="23" s="1"/>
  <c r="T1210" i="23"/>
  <c r="N1210" i="23"/>
  <c r="M1210" i="23" s="1"/>
  <c r="L1210" i="23" s="1"/>
  <c r="BM1209" i="23"/>
  <c r="AI1209" i="23"/>
  <c r="AA1209" i="23" s="1"/>
  <c r="T1209" i="23"/>
  <c r="N1209" i="23"/>
  <c r="M1209" i="23" s="1"/>
  <c r="L1209" i="23" s="1"/>
  <c r="BM1208" i="23"/>
  <c r="AI1208" i="23"/>
  <c r="AA1208" i="23"/>
  <c r="T1208" i="23"/>
  <c r="N1208" i="23"/>
  <c r="M1208" i="23" s="1"/>
  <c r="L1208" i="23" s="1"/>
  <c r="K1208" i="23" s="1"/>
  <c r="J1208" i="23" s="1"/>
  <c r="H1208" i="23" s="1"/>
  <c r="BM1207" i="23"/>
  <c r="AI1207" i="23"/>
  <c r="AA1207" i="23" s="1"/>
  <c r="T1207" i="23"/>
  <c r="N1207" i="23"/>
  <c r="M1207" i="23"/>
  <c r="L1207" i="23" s="1"/>
  <c r="K1207" i="23" s="1"/>
  <c r="J1207" i="23" s="1"/>
  <c r="H1207" i="23" s="1"/>
  <c r="BM1206" i="23"/>
  <c r="AI1206" i="23"/>
  <c r="AA1206" i="23" s="1"/>
  <c r="T1206" i="23"/>
  <c r="N1206" i="23"/>
  <c r="M1206" i="23" s="1"/>
  <c r="L1206" i="23" s="1"/>
  <c r="K1206" i="23" s="1"/>
  <c r="J1206" i="23" s="1"/>
  <c r="H1206" i="23" s="1"/>
  <c r="BM1205" i="23"/>
  <c r="AI1205" i="23"/>
  <c r="AA1205" i="23" s="1"/>
  <c r="T1205" i="23"/>
  <c r="N1205" i="23"/>
  <c r="M1205" i="23" s="1"/>
  <c r="L1205" i="23" s="1"/>
  <c r="K1205" i="23" s="1"/>
  <c r="J1205" i="23" s="1"/>
  <c r="H1205" i="23" s="1"/>
  <c r="BM1204" i="23"/>
  <c r="AI1204" i="23"/>
  <c r="AA1204" i="23" s="1"/>
  <c r="T1204" i="23"/>
  <c r="N1204" i="23"/>
  <c r="M1204" i="23" s="1"/>
  <c r="L1204" i="23" s="1"/>
  <c r="K1204" i="23" s="1"/>
  <c r="J1204" i="23" s="1"/>
  <c r="H1204" i="23" s="1"/>
  <c r="BM1203" i="23"/>
  <c r="AI1203" i="23"/>
  <c r="AA1203" i="23" s="1"/>
  <c r="T1203" i="23"/>
  <c r="N1203" i="23"/>
  <c r="M1203" i="23"/>
  <c r="L1203" i="23"/>
  <c r="K1203" i="23" s="1"/>
  <c r="J1203" i="23" s="1"/>
  <c r="H1203" i="23" s="1"/>
  <c r="BM1202" i="23"/>
  <c r="AI1202" i="23"/>
  <c r="AA1202" i="23"/>
  <c r="T1202" i="23"/>
  <c r="N1202" i="23"/>
  <c r="M1202" i="23" s="1"/>
  <c r="L1202" i="23" s="1"/>
  <c r="BM1201" i="23"/>
  <c r="AI1201" i="23"/>
  <c r="AA1201" i="23"/>
  <c r="T1201" i="23"/>
  <c r="N1201" i="23"/>
  <c r="M1201" i="23" s="1"/>
  <c r="L1201" i="23" s="1"/>
  <c r="K1201" i="23" s="1"/>
  <c r="J1201" i="23" s="1"/>
  <c r="H1201" i="23" s="1"/>
  <c r="BM1200" i="23"/>
  <c r="AI1200" i="23"/>
  <c r="AA1200" i="23"/>
  <c r="T1200" i="23"/>
  <c r="N1200" i="23"/>
  <c r="M1200" i="23" s="1"/>
  <c r="L1200" i="23" s="1"/>
  <c r="K1200" i="23" s="1"/>
  <c r="J1200" i="23" s="1"/>
  <c r="H1200" i="23" s="1"/>
  <c r="BM1199" i="23"/>
  <c r="AI1199" i="23"/>
  <c r="AA1199" i="23" s="1"/>
  <c r="T1199" i="23"/>
  <c r="N1199" i="23"/>
  <c r="BM1198" i="23"/>
  <c r="AI1198" i="23"/>
  <c r="AA1198" i="23" s="1"/>
  <c r="T1198" i="23"/>
  <c r="N1198" i="23"/>
  <c r="M1198" i="23" s="1"/>
  <c r="L1198" i="23" s="1"/>
  <c r="K1198" i="23" s="1"/>
  <c r="J1198" i="23" s="1"/>
  <c r="H1198" i="23" s="1"/>
  <c r="BM1197" i="23"/>
  <c r="AI1197" i="23"/>
  <c r="AA1197" i="23" s="1"/>
  <c r="T1197" i="23"/>
  <c r="N1197" i="23"/>
  <c r="M1197" i="23"/>
  <c r="L1197" i="23" s="1"/>
  <c r="K1197" i="23" s="1"/>
  <c r="J1197" i="23" s="1"/>
  <c r="H1197" i="23" s="1"/>
  <c r="BM1196" i="23"/>
  <c r="AI1196" i="23"/>
  <c r="AA1196" i="23" s="1"/>
  <c r="T1196" i="23"/>
  <c r="N1196" i="23"/>
  <c r="M1196" i="23" s="1"/>
  <c r="L1196" i="23" s="1"/>
  <c r="K1196" i="23" s="1"/>
  <c r="J1196" i="23" s="1"/>
  <c r="H1196" i="23" s="1"/>
  <c r="BM1195" i="23"/>
  <c r="AI1195" i="23"/>
  <c r="AA1195" i="23" s="1"/>
  <c r="T1195" i="23"/>
  <c r="N1195" i="23"/>
  <c r="M1195" i="23" s="1"/>
  <c r="BM1194" i="23"/>
  <c r="AI1194" i="23"/>
  <c r="T1194" i="23"/>
  <c r="T1193" i="23" s="1"/>
  <c r="T1058" i="23" s="1"/>
  <c r="N1194" i="23"/>
  <c r="M1194" i="23" s="1"/>
  <c r="L1194" i="23" s="1"/>
  <c r="BP1193" i="23"/>
  <c r="BO1193" i="23"/>
  <c r="BN1193" i="23"/>
  <c r="BN1058" i="23" s="1"/>
  <c r="BL1193" i="23"/>
  <c r="BL1058" i="23" s="1"/>
  <c r="BK1193" i="23"/>
  <c r="BJ1193" i="23"/>
  <c r="BI1193" i="23"/>
  <c r="BI1058" i="23" s="1"/>
  <c r="BH1193" i="23"/>
  <c r="BH1058" i="23" s="1"/>
  <c r="BG1193" i="23"/>
  <c r="BF1193" i="23"/>
  <c r="BE1193" i="23"/>
  <c r="BD1193" i="23"/>
  <c r="BC1193" i="23"/>
  <c r="BB1193" i="23"/>
  <c r="BA1193" i="23"/>
  <c r="AZ1193" i="23"/>
  <c r="AX1193" i="23"/>
  <c r="AX1058" i="23" s="1"/>
  <c r="AW1193" i="23"/>
  <c r="AV1193" i="23"/>
  <c r="AV1058" i="23" s="1"/>
  <c r="AU1193" i="23"/>
  <c r="AT1193" i="23"/>
  <c r="AS1193" i="23"/>
  <c r="AR1193" i="23"/>
  <c r="AQ1193" i="23"/>
  <c r="AP1193" i="23"/>
  <c r="AP1058" i="23" s="1"/>
  <c r="AO1193" i="23"/>
  <c r="AN1193" i="23"/>
  <c r="AN1058" i="23" s="1"/>
  <c r="AM1193" i="23"/>
  <c r="AL1193" i="23"/>
  <c r="AK1193" i="23"/>
  <c r="AJ1193" i="23"/>
  <c r="AJ1058" i="23" s="1"/>
  <c r="AH1193" i="23"/>
  <c r="AG1193" i="23"/>
  <c r="AF1193" i="23"/>
  <c r="AE1193" i="23"/>
  <c r="AE1058" i="23" s="1"/>
  <c r="AD1193" i="23"/>
  <c r="AC1193" i="23"/>
  <c r="AB1193" i="23"/>
  <c r="Z1193" i="23"/>
  <c r="Z1058" i="23" s="1"/>
  <c r="X1193" i="23"/>
  <c r="W1193" i="23"/>
  <c r="V1193" i="23"/>
  <c r="U1193" i="23"/>
  <c r="S1193" i="23"/>
  <c r="R1193" i="23"/>
  <c r="Q1193" i="23"/>
  <c r="P1193" i="23"/>
  <c r="O1193" i="23"/>
  <c r="O1058" i="23" s="1"/>
  <c r="BM1192" i="23"/>
  <c r="AI1192" i="23"/>
  <c r="AA1192" i="23" s="1"/>
  <c r="AA1059" i="23" s="1"/>
  <c r="T1192" i="23"/>
  <c r="N1192" i="23"/>
  <c r="M1192" i="23" s="1"/>
  <c r="BP1059" i="23"/>
  <c r="BP1058" i="23" s="1"/>
  <c r="BO1059" i="23"/>
  <c r="BN1059" i="23"/>
  <c r="BM1059" i="23"/>
  <c r="BL1059" i="23"/>
  <c r="BK1059" i="23"/>
  <c r="BJ1059" i="23"/>
  <c r="BI1059" i="23"/>
  <c r="BH1059" i="23"/>
  <c r="BG1059" i="23"/>
  <c r="BF1059" i="23"/>
  <c r="BE1059" i="23"/>
  <c r="BD1059" i="23"/>
  <c r="BD1058" i="23" s="1"/>
  <c r="BC1059" i="23"/>
  <c r="BB1059" i="23"/>
  <c r="BA1059" i="23"/>
  <c r="AZ1059" i="23"/>
  <c r="AY1059" i="23"/>
  <c r="AX1059" i="23"/>
  <c r="AW1059" i="23"/>
  <c r="AW1058" i="23" s="1"/>
  <c r="AV1059" i="23"/>
  <c r="AU1059" i="23"/>
  <c r="AU1058" i="23" s="1"/>
  <c r="AT1059" i="23"/>
  <c r="AS1059" i="23"/>
  <c r="AS1058" i="23" s="1"/>
  <c r="AR1059" i="23"/>
  <c r="AQ1059" i="23"/>
  <c r="AP1059" i="23"/>
  <c r="AO1059" i="23"/>
  <c r="AN1059" i="23"/>
  <c r="AM1059" i="23"/>
  <c r="AM1058" i="23" s="1"/>
  <c r="AL1059" i="23"/>
  <c r="AK1059" i="23"/>
  <c r="AJ1059" i="23"/>
  <c r="AI1059" i="23"/>
  <c r="AH1059" i="23"/>
  <c r="AG1059" i="23"/>
  <c r="AG1058" i="23" s="1"/>
  <c r="AF1059" i="23"/>
  <c r="AF1058" i="23" s="1"/>
  <c r="AE1059" i="23"/>
  <c r="AD1059" i="23"/>
  <c r="AD1058" i="23" s="1"/>
  <c r="AC1059" i="23"/>
  <c r="AC1058" i="23" s="1"/>
  <c r="AB1059" i="23"/>
  <c r="AB1058" i="23" s="1"/>
  <c r="Z1059" i="23"/>
  <c r="Y1059" i="23"/>
  <c r="X1059" i="23"/>
  <c r="W1059" i="23"/>
  <c r="V1059" i="23"/>
  <c r="V1058" i="23" s="1"/>
  <c r="U1059" i="23"/>
  <c r="T1059" i="23"/>
  <c r="S1059" i="23"/>
  <c r="R1059" i="23"/>
  <c r="Q1059" i="23"/>
  <c r="P1059" i="23"/>
  <c r="O1059" i="23"/>
  <c r="BK1058" i="23"/>
  <c r="BA1058" i="23"/>
  <c r="AO1058" i="23"/>
  <c r="AL1058" i="23"/>
  <c r="Y1058" i="23"/>
  <c r="X1058" i="23"/>
  <c r="W1058" i="23"/>
  <c r="U1058" i="23"/>
  <c r="Q1058" i="23"/>
  <c r="P1058" i="23"/>
  <c r="I1058" i="23"/>
  <c r="BM1057" i="23"/>
  <c r="AA1057" i="23"/>
  <c r="T1057" i="23"/>
  <c r="N1057" i="23"/>
  <c r="M1057" i="23" s="1"/>
  <c r="L1057" i="23"/>
  <c r="K1057" i="23" s="1"/>
  <c r="J1057" i="23" s="1"/>
  <c r="H1057" i="23" s="1"/>
  <c r="BM1056" i="23"/>
  <c r="AI1056" i="23"/>
  <c r="AA1056" i="23"/>
  <c r="T1056" i="23"/>
  <c r="N1056" i="23"/>
  <c r="BM1055" i="23"/>
  <c r="AI1055" i="23"/>
  <c r="T1055" i="23"/>
  <c r="N1055" i="23"/>
  <c r="M1055" i="23"/>
  <c r="L1055" i="23" s="1"/>
  <c r="K1055" i="23" s="1"/>
  <c r="BM1054" i="23"/>
  <c r="AI1054" i="23"/>
  <c r="AA1054" i="23"/>
  <c r="T1054" i="23"/>
  <c r="N1054" i="23"/>
  <c r="M1054" i="23" s="1"/>
  <c r="BP1053" i="23"/>
  <c r="BO1053" i="23"/>
  <c r="BO1048" i="23" s="1"/>
  <c r="BN1053" i="23"/>
  <c r="BL1053" i="23"/>
  <c r="BL1048" i="23" s="1"/>
  <c r="BK1053" i="23"/>
  <c r="BJ1053" i="23"/>
  <c r="BI1053" i="23"/>
  <c r="BH1053" i="23"/>
  <c r="BG1053" i="23"/>
  <c r="BF1053" i="23"/>
  <c r="BE1053" i="23"/>
  <c r="BD1053" i="23"/>
  <c r="BC1053" i="23"/>
  <c r="BB1053" i="23"/>
  <c r="BA1053" i="23"/>
  <c r="AZ1053" i="23"/>
  <c r="AY1053" i="23"/>
  <c r="AX1053" i="23"/>
  <c r="AW1053" i="23"/>
  <c r="AV1053" i="23"/>
  <c r="AV1048" i="23" s="1"/>
  <c r="AU1053" i="23"/>
  <c r="AT1053" i="23"/>
  <c r="AS1053" i="23"/>
  <c r="AR1053" i="23"/>
  <c r="AQ1053" i="23"/>
  <c r="AP1053" i="23"/>
  <c r="AO1053" i="23"/>
  <c r="AO1048" i="23" s="1"/>
  <c r="AN1053" i="23"/>
  <c r="AM1053" i="23"/>
  <c r="AL1053" i="23"/>
  <c r="AK1053" i="23"/>
  <c r="AJ1053" i="23"/>
  <c r="AH1053" i="23"/>
  <c r="AG1053" i="23"/>
  <c r="AF1053" i="23"/>
  <c r="AE1053" i="23"/>
  <c r="AD1053" i="23"/>
  <c r="AD1048" i="23" s="1"/>
  <c r="AC1053" i="23"/>
  <c r="AB1053" i="23"/>
  <c r="Z1053" i="23"/>
  <c r="Y1053" i="23"/>
  <c r="X1053" i="23"/>
  <c r="W1053" i="23"/>
  <c r="V1053" i="23"/>
  <c r="V1048" i="23" s="1"/>
  <c r="U1053" i="23"/>
  <c r="S1053" i="23"/>
  <c r="R1053" i="23"/>
  <c r="Q1053" i="23"/>
  <c r="Q1048" i="23" s="1"/>
  <c r="P1053" i="23"/>
  <c r="O1053" i="23"/>
  <c r="BM1052" i="23"/>
  <c r="AI1052" i="23"/>
  <c r="AA1052" i="23" s="1"/>
  <c r="T1052" i="23"/>
  <c r="N1052" i="23"/>
  <c r="M1052" i="23"/>
  <c r="L1052" i="23" s="1"/>
  <c r="K1052" i="23" s="1"/>
  <c r="BM1051" i="23"/>
  <c r="AI1051" i="23"/>
  <c r="AA1051" i="23" s="1"/>
  <c r="T1051" i="23"/>
  <c r="N1051" i="23"/>
  <c r="M1051" i="23" s="1"/>
  <c r="L1051" i="23" s="1"/>
  <c r="K1051" i="23" s="1"/>
  <c r="J1051" i="23" s="1"/>
  <c r="H1051" i="23" s="1"/>
  <c r="BM1050" i="23"/>
  <c r="AI1050" i="23"/>
  <c r="T1050" i="23"/>
  <c r="N1050" i="23"/>
  <c r="M1050" i="23" s="1"/>
  <c r="BP1049" i="23"/>
  <c r="BP1048" i="23" s="1"/>
  <c r="BO1049" i="23"/>
  <c r="BN1049" i="23"/>
  <c r="BM1049" i="23"/>
  <c r="BL1049" i="23"/>
  <c r="BK1049" i="23"/>
  <c r="BK1048" i="23" s="1"/>
  <c r="BJ1049" i="23"/>
  <c r="BJ1048" i="23" s="1"/>
  <c r="BI1049" i="23"/>
  <c r="BH1049" i="23"/>
  <c r="BG1049" i="23"/>
  <c r="BF1049" i="23"/>
  <c r="BF1048" i="23" s="1"/>
  <c r="BE1049" i="23"/>
  <c r="BE1048" i="23" s="1"/>
  <c r="BD1049" i="23"/>
  <c r="BC1049" i="23"/>
  <c r="BC1048" i="23" s="1"/>
  <c r="BB1049" i="23"/>
  <c r="BB1048" i="23" s="1"/>
  <c r="BA1049" i="23"/>
  <c r="AZ1049" i="23"/>
  <c r="AY1049" i="23"/>
  <c r="AX1049" i="23"/>
  <c r="AX1048" i="23" s="1"/>
  <c r="AW1049" i="23"/>
  <c r="AV1049" i="23"/>
  <c r="AU1049" i="23"/>
  <c r="AU1048" i="23" s="1"/>
  <c r="AT1049" i="23"/>
  <c r="AT1048" i="23" s="1"/>
  <c r="AS1049" i="23"/>
  <c r="AR1049" i="23"/>
  <c r="AQ1049" i="23"/>
  <c r="AP1049" i="23"/>
  <c r="AP1048" i="23" s="1"/>
  <c r="AO1049" i="23"/>
  <c r="AN1049" i="23"/>
  <c r="AM1049" i="23"/>
  <c r="AM1048" i="23" s="1"/>
  <c r="AL1049" i="23"/>
  <c r="AL1048" i="23" s="1"/>
  <c r="AK1049" i="23"/>
  <c r="AJ1049" i="23"/>
  <c r="AH1049" i="23"/>
  <c r="AG1049" i="23"/>
  <c r="AG1048" i="23" s="1"/>
  <c r="AF1049" i="23"/>
  <c r="AF1048" i="23" s="1"/>
  <c r="AE1049" i="23"/>
  <c r="AE1048" i="23" s="1"/>
  <c r="AD1049" i="23"/>
  <c r="AC1049" i="23"/>
  <c r="AC1048" i="23" s="1"/>
  <c r="AB1049" i="23"/>
  <c r="Z1049" i="23"/>
  <c r="Y1049" i="23"/>
  <c r="X1049" i="23"/>
  <c r="X1048" i="23" s="1"/>
  <c r="W1049" i="23"/>
  <c r="W1048" i="23" s="1"/>
  <c r="V1049" i="23"/>
  <c r="U1049" i="23"/>
  <c r="T1049" i="23"/>
  <c r="S1049" i="23"/>
  <c r="R1049" i="23"/>
  <c r="R1048" i="23" s="1"/>
  <c r="Q1049" i="23"/>
  <c r="P1049" i="23"/>
  <c r="P1048" i="23" s="1"/>
  <c r="O1049" i="23"/>
  <c r="O1048" i="23" s="1"/>
  <c r="BD1048" i="23"/>
  <c r="Y1048" i="23"/>
  <c r="I1048" i="23"/>
  <c r="BM1047" i="23"/>
  <c r="AI1047" i="23"/>
  <c r="AA1047" i="23" s="1"/>
  <c r="T1047" i="23"/>
  <c r="N1047" i="23"/>
  <c r="M1047" i="23" s="1"/>
  <c r="L1047" i="23" s="1"/>
  <c r="K1047" i="23" s="1"/>
  <c r="BM1046" i="23"/>
  <c r="AI1046" i="23"/>
  <c r="AA1046" i="23"/>
  <c r="T1046" i="23"/>
  <c r="N1046" i="23"/>
  <c r="M1046" i="23" s="1"/>
  <c r="L1046" i="23" s="1"/>
  <c r="BM1045" i="23"/>
  <c r="AI1045" i="23"/>
  <c r="AA1045" i="23"/>
  <c r="T1045" i="23"/>
  <c r="N1045" i="23"/>
  <c r="M1045" i="23" s="1"/>
  <c r="L1045" i="23" s="1"/>
  <c r="K1045" i="23" s="1"/>
  <c r="BM951" i="23"/>
  <c r="AI951" i="23"/>
  <c r="AA951" i="23" s="1"/>
  <c r="T951" i="23"/>
  <c r="N951" i="23"/>
  <c r="M951" i="23" s="1"/>
  <c r="L951" i="23" s="1"/>
  <c r="BM950" i="23"/>
  <c r="AI950" i="23"/>
  <c r="AA950" i="23" s="1"/>
  <c r="T950" i="23"/>
  <c r="N950" i="23"/>
  <c r="M950" i="23" s="1"/>
  <c r="L950" i="23" s="1"/>
  <c r="BM949" i="23"/>
  <c r="AI949" i="23"/>
  <c r="AA949" i="23"/>
  <c r="T949" i="23"/>
  <c r="N949" i="23"/>
  <c r="M949" i="23" s="1"/>
  <c r="L949" i="23" s="1"/>
  <c r="K949" i="23" s="1"/>
  <c r="J949" i="23" s="1"/>
  <c r="H949" i="23" s="1"/>
  <c r="BM948" i="23"/>
  <c r="AI948" i="23"/>
  <c r="AA948" i="23" s="1"/>
  <c r="T948" i="23"/>
  <c r="N948" i="23"/>
  <c r="M948" i="23" s="1"/>
  <c r="L948" i="23" s="1"/>
  <c r="K948" i="23" s="1"/>
  <c r="J948" i="23" s="1"/>
  <c r="H948" i="23" s="1"/>
  <c r="BM947" i="23"/>
  <c r="AI947" i="23"/>
  <c r="AA947" i="23" s="1"/>
  <c r="T947" i="23"/>
  <c r="N947" i="23"/>
  <c r="M947" i="23" s="1"/>
  <c r="L947" i="23" s="1"/>
  <c r="BM944" i="23"/>
  <c r="AI944" i="23"/>
  <c r="AA944" i="23" s="1"/>
  <c r="T944" i="23"/>
  <c r="N944" i="23"/>
  <c r="M944" i="23" s="1"/>
  <c r="L944" i="23" s="1"/>
  <c r="BM943" i="23"/>
  <c r="AI943" i="23"/>
  <c r="AA943" i="23"/>
  <c r="T943" i="23"/>
  <c r="N943" i="23"/>
  <c r="M943" i="23" s="1"/>
  <c r="L943" i="23" s="1"/>
  <c r="BM942" i="23"/>
  <c r="AI942" i="23"/>
  <c r="AA942" i="23" s="1"/>
  <c r="T942" i="23"/>
  <c r="N942" i="23"/>
  <c r="M942" i="23" s="1"/>
  <c r="L942" i="23" s="1"/>
  <c r="K942" i="23" s="1"/>
  <c r="J942" i="23" s="1"/>
  <c r="H942" i="23" s="1"/>
  <c r="BM941" i="23"/>
  <c r="AI941" i="23"/>
  <c r="AA941" i="23" s="1"/>
  <c r="T941" i="23"/>
  <c r="N941" i="23"/>
  <c r="M941" i="23" s="1"/>
  <c r="L941" i="23" s="1"/>
  <c r="BM940" i="23"/>
  <c r="AI940" i="23"/>
  <c r="AA940" i="23" s="1"/>
  <c r="T940" i="23"/>
  <c r="N940" i="23"/>
  <c r="M940" i="23" s="1"/>
  <c r="L940" i="23" s="1"/>
  <c r="BM939" i="23"/>
  <c r="AI939" i="23"/>
  <c r="AA939" i="23"/>
  <c r="T939" i="23"/>
  <c r="N939" i="23"/>
  <c r="M939" i="23" s="1"/>
  <c r="L939" i="23" s="1"/>
  <c r="BM938" i="23"/>
  <c r="AI938" i="23"/>
  <c r="AA938" i="23" s="1"/>
  <c r="T938" i="23"/>
  <c r="N938" i="23"/>
  <c r="M938" i="23"/>
  <c r="L938" i="23" s="1"/>
  <c r="K938" i="23" s="1"/>
  <c r="BM937" i="23"/>
  <c r="AI937" i="23"/>
  <c r="AA937" i="23" s="1"/>
  <c r="T937" i="23"/>
  <c r="N937" i="23"/>
  <c r="M937" i="23" s="1"/>
  <c r="L937" i="23" s="1"/>
  <c r="K937" i="23" s="1"/>
  <c r="J937" i="23" s="1"/>
  <c r="H937" i="23" s="1"/>
  <c r="BM936" i="23"/>
  <c r="AI936" i="23"/>
  <c r="AA936" i="23" s="1"/>
  <c r="T936" i="23"/>
  <c r="N936" i="23"/>
  <c r="M936" i="23" s="1"/>
  <c r="L936" i="23" s="1"/>
  <c r="K936" i="23" s="1"/>
  <c r="BM935" i="23"/>
  <c r="AI935" i="23"/>
  <c r="AA935" i="23"/>
  <c r="T935" i="23"/>
  <c r="N935" i="23"/>
  <c r="M935" i="23" s="1"/>
  <c r="L935" i="23" s="1"/>
  <c r="BM934" i="23"/>
  <c r="AI934" i="23"/>
  <c r="AA934" i="23"/>
  <c r="T934" i="23"/>
  <c r="N934" i="23"/>
  <c r="M934" i="23" s="1"/>
  <c r="L934" i="23" s="1"/>
  <c r="K934" i="23" s="1"/>
  <c r="J934" i="23" s="1"/>
  <c r="H934" i="23" s="1"/>
  <c r="BM933" i="23"/>
  <c r="AI933" i="23"/>
  <c r="AA933" i="23" s="1"/>
  <c r="T933" i="23"/>
  <c r="N933" i="23"/>
  <c r="M933" i="23" s="1"/>
  <c r="L933" i="23" s="1"/>
  <c r="BM932" i="23"/>
  <c r="AI932" i="23"/>
  <c r="AA932" i="23" s="1"/>
  <c r="T932" i="23"/>
  <c r="N932" i="23"/>
  <c r="M932" i="23" s="1"/>
  <c r="L932" i="23" s="1"/>
  <c r="BM931" i="23"/>
  <c r="AI931" i="23"/>
  <c r="AA931" i="23"/>
  <c r="T931" i="23"/>
  <c r="N931" i="23"/>
  <c r="M931" i="23" s="1"/>
  <c r="L931" i="23" s="1"/>
  <c r="K931" i="23" s="1"/>
  <c r="J931" i="23" s="1"/>
  <c r="H931" i="23" s="1"/>
  <c r="BM930" i="23"/>
  <c r="AI930" i="23"/>
  <c r="AA930" i="23" s="1"/>
  <c r="T930" i="23"/>
  <c r="N930" i="23"/>
  <c r="M930" i="23" s="1"/>
  <c r="L930" i="23" s="1"/>
  <c r="K930" i="23" s="1"/>
  <c r="BM926" i="23"/>
  <c r="AI926" i="23"/>
  <c r="AA926" i="23" s="1"/>
  <c r="T926" i="23"/>
  <c r="N926" i="23"/>
  <c r="M926" i="23" s="1"/>
  <c r="L926" i="23" s="1"/>
  <c r="BM925" i="23"/>
  <c r="AI925" i="23"/>
  <c r="AA925" i="23" s="1"/>
  <c r="T925" i="23"/>
  <c r="N925" i="23"/>
  <c r="M925" i="23" s="1"/>
  <c r="L925" i="23" s="1"/>
  <c r="K925" i="23" s="1"/>
  <c r="BM924" i="23"/>
  <c r="AI924" i="23"/>
  <c r="AA924" i="23" s="1"/>
  <c r="T924" i="23"/>
  <c r="N924" i="23"/>
  <c r="M924" i="23"/>
  <c r="L924" i="23" s="1"/>
  <c r="K924" i="23" s="1"/>
  <c r="BM923" i="23"/>
  <c r="AI923" i="23"/>
  <c r="AA923" i="23" s="1"/>
  <c r="T923" i="23"/>
  <c r="BM920" i="23"/>
  <c r="AI920" i="23"/>
  <c r="AA920" i="23" s="1"/>
  <c r="T920" i="23"/>
  <c r="N920" i="23"/>
  <c r="M920" i="23" s="1"/>
  <c r="L920" i="23" s="1"/>
  <c r="K920" i="23" s="1"/>
  <c r="J920" i="23" s="1"/>
  <c r="H920" i="23" s="1"/>
  <c r="BM919" i="23"/>
  <c r="AI919" i="23"/>
  <c r="AA919" i="23"/>
  <c r="T919" i="23"/>
  <c r="N919" i="23"/>
  <c r="M919" i="23"/>
  <c r="L919" i="23" s="1"/>
  <c r="BM918" i="23"/>
  <c r="AI918" i="23"/>
  <c r="AA918" i="23" s="1"/>
  <c r="T918" i="23"/>
  <c r="N918" i="23"/>
  <c r="M918" i="23" s="1"/>
  <c r="L918" i="23" s="1"/>
  <c r="K918" i="23" s="1"/>
  <c r="BM917" i="23"/>
  <c r="AI917" i="23"/>
  <c r="AA917" i="23" s="1"/>
  <c r="T917" i="23"/>
  <c r="N917" i="23"/>
  <c r="M917" i="23" s="1"/>
  <c r="L917" i="23" s="1"/>
  <c r="K917" i="23" s="1"/>
  <c r="BM916" i="23"/>
  <c r="AI916" i="23"/>
  <c r="AA916" i="23"/>
  <c r="T916" i="23"/>
  <c r="N916" i="23"/>
  <c r="M916" i="23"/>
  <c r="L916" i="23" s="1"/>
  <c r="BM915" i="23"/>
  <c r="AI915" i="23"/>
  <c r="AA915" i="23" s="1"/>
  <c r="T915" i="23"/>
  <c r="N915" i="23"/>
  <c r="M915" i="23"/>
  <c r="L915" i="23" s="1"/>
  <c r="BM912" i="23"/>
  <c r="AI912" i="23"/>
  <c r="AA912" i="23" s="1"/>
  <c r="T912" i="23"/>
  <c r="N912" i="23"/>
  <c r="M912" i="23" s="1"/>
  <c r="L912" i="23" s="1"/>
  <c r="K912" i="23" s="1"/>
  <c r="BM911" i="23"/>
  <c r="AI911" i="23"/>
  <c r="AA911" i="23" s="1"/>
  <c r="T911" i="23"/>
  <c r="N911" i="23"/>
  <c r="M911" i="23" s="1"/>
  <c r="L911" i="23" s="1"/>
  <c r="K911" i="23" s="1"/>
  <c r="J911" i="23" s="1"/>
  <c r="H911" i="23" s="1"/>
  <c r="BM910" i="23"/>
  <c r="AI910" i="23"/>
  <c r="AA910" i="23" s="1"/>
  <c r="T910" i="23"/>
  <c r="N910" i="23"/>
  <c r="M910" i="23"/>
  <c r="L910" i="23" s="1"/>
  <c r="BM909" i="23"/>
  <c r="AI909" i="23"/>
  <c r="AA909" i="23" s="1"/>
  <c r="T909" i="23"/>
  <c r="N909" i="23"/>
  <c r="M909" i="23" s="1"/>
  <c r="L909" i="23" s="1"/>
  <c r="K909" i="23" s="1"/>
  <c r="J909" i="23" s="1"/>
  <c r="H909" i="23" s="1"/>
  <c r="BM908" i="23"/>
  <c r="AI908" i="23"/>
  <c r="AA908" i="23" s="1"/>
  <c r="T908" i="23"/>
  <c r="N908" i="23"/>
  <c r="M908" i="23" s="1"/>
  <c r="L908" i="23" s="1"/>
  <c r="BM907" i="23"/>
  <c r="AI907" i="23"/>
  <c r="AA907" i="23" s="1"/>
  <c r="T907" i="23"/>
  <c r="N907" i="23"/>
  <c r="M907" i="23" s="1"/>
  <c r="L907" i="23" s="1"/>
  <c r="BM906" i="23"/>
  <c r="AI906" i="23"/>
  <c r="AA906" i="23" s="1"/>
  <c r="T906" i="23"/>
  <c r="N906" i="23"/>
  <c r="M906" i="23"/>
  <c r="L906" i="23" s="1"/>
  <c r="K906" i="23" s="1"/>
  <c r="BM905" i="23"/>
  <c r="AI905" i="23"/>
  <c r="AA905" i="23" s="1"/>
  <c r="T905" i="23"/>
  <c r="N905" i="23"/>
  <c r="M905" i="23" s="1"/>
  <c r="L905" i="23" s="1"/>
  <c r="BM904" i="23"/>
  <c r="AI904" i="23"/>
  <c r="AA904" i="23" s="1"/>
  <c r="T904" i="23"/>
  <c r="N904" i="23"/>
  <c r="M904" i="23" s="1"/>
  <c r="L904" i="23" s="1"/>
  <c r="BM900" i="23"/>
  <c r="AI900" i="23"/>
  <c r="AA900" i="23" s="1"/>
  <c r="T900" i="23"/>
  <c r="N900" i="23"/>
  <c r="M900" i="23" s="1"/>
  <c r="L900" i="23" s="1"/>
  <c r="BM899" i="23"/>
  <c r="AI899" i="23"/>
  <c r="AA899" i="23" s="1"/>
  <c r="T899" i="23"/>
  <c r="N899" i="23"/>
  <c r="M899" i="23"/>
  <c r="L899" i="23" s="1"/>
  <c r="K899" i="23" s="1"/>
  <c r="AI898" i="23"/>
  <c r="AA898" i="23" s="1"/>
  <c r="T898" i="23"/>
  <c r="N898" i="23"/>
  <c r="M898" i="23" s="1"/>
  <c r="L898" i="23" s="1"/>
  <c r="BM897" i="23"/>
  <c r="AI897" i="23"/>
  <c r="AA897" i="23" s="1"/>
  <c r="T897" i="23"/>
  <c r="N897" i="23"/>
  <c r="M897" i="23" s="1"/>
  <c r="L897" i="23" s="1"/>
  <c r="K897" i="23" s="1"/>
  <c r="BM896" i="23"/>
  <c r="AI896" i="23"/>
  <c r="AA896" i="23" s="1"/>
  <c r="T896" i="23"/>
  <c r="N896" i="23"/>
  <c r="L896" i="23"/>
  <c r="K896" i="23" s="1"/>
  <c r="J896" i="23" s="1"/>
  <c r="H896" i="23" s="1"/>
  <c r="BM891" i="23"/>
  <c r="AI891" i="23"/>
  <c r="AA891" i="23" s="1"/>
  <c r="T891" i="23"/>
  <c r="N891" i="23"/>
  <c r="M891" i="23" s="1"/>
  <c r="L891" i="23" s="1"/>
  <c r="BM890" i="23"/>
  <c r="AI890" i="23"/>
  <c r="AA890" i="23"/>
  <c r="T890" i="23"/>
  <c r="N890" i="23"/>
  <c r="M890" i="23"/>
  <c r="L890" i="23" s="1"/>
  <c r="BM889" i="23"/>
  <c r="AI889" i="23"/>
  <c r="AA889" i="23" s="1"/>
  <c r="T889" i="23"/>
  <c r="N889" i="23"/>
  <c r="M889" i="23"/>
  <c r="L889" i="23" s="1"/>
  <c r="BM887" i="23"/>
  <c r="AI887" i="23"/>
  <c r="AA887" i="23" s="1"/>
  <c r="T887" i="23"/>
  <c r="N887" i="23"/>
  <c r="M887" i="23" s="1"/>
  <c r="L887" i="23" s="1"/>
  <c r="K887" i="23" s="1"/>
  <c r="BM886" i="23"/>
  <c r="AI886" i="23"/>
  <c r="AA886" i="23" s="1"/>
  <c r="T886" i="23"/>
  <c r="N886" i="23"/>
  <c r="M886" i="23" s="1"/>
  <c r="L886" i="23" s="1"/>
  <c r="K886" i="23" s="1"/>
  <c r="J886" i="23" s="1"/>
  <c r="H886" i="23" s="1"/>
  <c r="BM882" i="23"/>
  <c r="AI882" i="23"/>
  <c r="AA882" i="23" s="1"/>
  <c r="T882" i="23"/>
  <c r="N882" i="23"/>
  <c r="M882" i="23"/>
  <c r="L882" i="23" s="1"/>
  <c r="BM880" i="23"/>
  <c r="AI880" i="23"/>
  <c r="AA880" i="23" s="1"/>
  <c r="T880" i="23"/>
  <c r="N880" i="23"/>
  <c r="M880" i="23" s="1"/>
  <c r="L880" i="23" s="1"/>
  <c r="K880" i="23" s="1"/>
  <c r="BM879" i="23"/>
  <c r="AI879" i="23"/>
  <c r="AA879" i="23" s="1"/>
  <c r="T879" i="23"/>
  <c r="N879" i="23"/>
  <c r="M879" i="23" s="1"/>
  <c r="L879" i="23" s="1"/>
  <c r="BM878" i="23"/>
  <c r="AI878" i="23"/>
  <c r="AA878" i="23" s="1"/>
  <c r="T878" i="23"/>
  <c r="N878" i="23"/>
  <c r="M878" i="23" s="1"/>
  <c r="L878" i="23" s="1"/>
  <c r="K878" i="23"/>
  <c r="BM877" i="23"/>
  <c r="AI877" i="23"/>
  <c r="AA877" i="23" s="1"/>
  <c r="T877" i="23"/>
  <c r="N877" i="23"/>
  <c r="M877" i="23" s="1"/>
  <c r="L877" i="23" s="1"/>
  <c r="K877" i="23" s="1"/>
  <c r="J877" i="23" s="1"/>
  <c r="H877" i="23" s="1"/>
  <c r="BM876" i="23"/>
  <c r="AI876" i="23"/>
  <c r="AA876" i="23"/>
  <c r="T876" i="23"/>
  <c r="N876" i="23"/>
  <c r="M876" i="23"/>
  <c r="L876" i="23" s="1"/>
  <c r="BM875" i="23"/>
  <c r="AI875" i="23"/>
  <c r="AA875" i="23" s="1"/>
  <c r="T875" i="23"/>
  <c r="N875" i="23"/>
  <c r="M875" i="23" s="1"/>
  <c r="L875" i="23" s="1"/>
  <c r="K875" i="23" s="1"/>
  <c r="BM874" i="23"/>
  <c r="AI874" i="23"/>
  <c r="AA874" i="23" s="1"/>
  <c r="T874" i="23"/>
  <c r="N874" i="23"/>
  <c r="M874" i="23" s="1"/>
  <c r="L874" i="23" s="1"/>
  <c r="K874" i="23"/>
  <c r="J874" i="23" s="1"/>
  <c r="H874" i="23" s="1"/>
  <c r="BM873" i="23"/>
  <c r="AI873" i="23"/>
  <c r="AA873" i="23" s="1"/>
  <c r="T873" i="23"/>
  <c r="N873" i="23"/>
  <c r="M873" i="23" s="1"/>
  <c r="L873" i="23" s="1"/>
  <c r="BM872" i="23"/>
  <c r="AI872" i="23"/>
  <c r="AA872" i="23" s="1"/>
  <c r="T872" i="23"/>
  <c r="N872" i="23"/>
  <c r="M872" i="23"/>
  <c r="L872" i="23" s="1"/>
  <c r="K872" i="23" s="1"/>
  <c r="BM871" i="23"/>
  <c r="AI871" i="23"/>
  <c r="AA871" i="23" s="1"/>
  <c r="T871" i="23"/>
  <c r="N871" i="23"/>
  <c r="M871" i="23" s="1"/>
  <c r="L871" i="23" s="1"/>
  <c r="K871" i="23" s="1"/>
  <c r="J871" i="23" s="1"/>
  <c r="H871" i="23" s="1"/>
  <c r="BM869" i="23"/>
  <c r="AI869" i="23"/>
  <c r="AA869" i="23" s="1"/>
  <c r="T869" i="23"/>
  <c r="N869" i="23"/>
  <c r="M869" i="23" s="1"/>
  <c r="L869" i="23" s="1"/>
  <c r="K869" i="23" s="1"/>
  <c r="J869" i="23" s="1"/>
  <c r="H869" i="23" s="1"/>
  <c r="BM868" i="23"/>
  <c r="AI868" i="23"/>
  <c r="AA868" i="23" s="1"/>
  <c r="T868" i="23"/>
  <c r="N868" i="23"/>
  <c r="M868" i="23" s="1"/>
  <c r="L868" i="23" s="1"/>
  <c r="K868" i="23" s="1"/>
  <c r="J868" i="23" s="1"/>
  <c r="H868" i="23" s="1"/>
  <c r="BM867" i="23"/>
  <c r="AI867" i="23"/>
  <c r="AA867" i="23" s="1"/>
  <c r="T867" i="23"/>
  <c r="N867" i="23"/>
  <c r="M867" i="23"/>
  <c r="L867" i="23" s="1"/>
  <c r="BM866" i="23"/>
  <c r="AI866" i="23"/>
  <c r="AA866" i="23" s="1"/>
  <c r="T866" i="23"/>
  <c r="N866" i="23"/>
  <c r="M866" i="23" s="1"/>
  <c r="L866" i="23" s="1"/>
  <c r="K866" i="23" s="1"/>
  <c r="BM862" i="23"/>
  <c r="AI862" i="23"/>
  <c r="AA862" i="23" s="1"/>
  <c r="T862" i="23"/>
  <c r="N862" i="23"/>
  <c r="M862" i="23" s="1"/>
  <c r="L862" i="23" s="1"/>
  <c r="K862" i="23" s="1"/>
  <c r="J862" i="23" s="1"/>
  <c r="H862" i="23" s="1"/>
  <c r="BM861" i="23"/>
  <c r="AI861" i="23"/>
  <c r="AA861" i="23" s="1"/>
  <c r="T861" i="23"/>
  <c r="N861" i="23"/>
  <c r="M861" i="23" s="1"/>
  <c r="L861" i="23" s="1"/>
  <c r="K861" i="23" s="1"/>
  <c r="J861" i="23" s="1"/>
  <c r="H861" i="23" s="1"/>
  <c r="BM860" i="23"/>
  <c r="AI860" i="23"/>
  <c r="AA860" i="23" s="1"/>
  <c r="T860" i="23"/>
  <c r="N860" i="23"/>
  <c r="M860" i="23"/>
  <c r="L860" i="23" s="1"/>
  <c r="K860" i="23" s="1"/>
  <c r="J860" i="23" s="1"/>
  <c r="H860" i="23" s="1"/>
  <c r="BM859" i="23"/>
  <c r="AI859" i="23"/>
  <c r="AA859" i="23" s="1"/>
  <c r="T859" i="23"/>
  <c r="N859" i="23"/>
  <c r="M859" i="23" s="1"/>
  <c r="L859" i="23" s="1"/>
  <c r="K859" i="23" s="1"/>
  <c r="J859" i="23" s="1"/>
  <c r="H859" i="23" s="1"/>
  <c r="BM858" i="23"/>
  <c r="AI858" i="23"/>
  <c r="AA858" i="23" s="1"/>
  <c r="T858" i="23"/>
  <c r="N858" i="23"/>
  <c r="M858" i="23" s="1"/>
  <c r="L858" i="23" s="1"/>
  <c r="BM857" i="23"/>
  <c r="AI857" i="23"/>
  <c r="AA857" i="23" s="1"/>
  <c r="T857" i="23"/>
  <c r="N857" i="23"/>
  <c r="M857" i="23"/>
  <c r="L857" i="23" s="1"/>
  <c r="K857" i="23" s="1"/>
  <c r="BM854" i="23"/>
  <c r="AI854" i="23"/>
  <c r="AA854" i="23" s="1"/>
  <c r="T854" i="23"/>
  <c r="N854" i="23"/>
  <c r="M854" i="23" s="1"/>
  <c r="L854" i="23" s="1"/>
  <c r="BM853" i="23"/>
  <c r="AI853" i="23"/>
  <c r="AA853" i="23" s="1"/>
  <c r="T853" i="23"/>
  <c r="N853" i="23"/>
  <c r="M853" i="23" s="1"/>
  <c r="L853" i="23" s="1"/>
  <c r="BM852" i="23"/>
  <c r="AI852" i="23"/>
  <c r="AA852" i="23" s="1"/>
  <c r="T852" i="23"/>
  <c r="N852" i="23"/>
  <c r="M852" i="23" s="1"/>
  <c r="L852" i="23" s="1"/>
  <c r="K852" i="23" s="1"/>
  <c r="BM851" i="23"/>
  <c r="AI851" i="23"/>
  <c r="AA851" i="23" s="1"/>
  <c r="T851" i="23"/>
  <c r="N851" i="23"/>
  <c r="M851" i="23" s="1"/>
  <c r="L851" i="23" s="1"/>
  <c r="K851" i="23" s="1"/>
  <c r="BM843" i="23"/>
  <c r="AI843" i="23"/>
  <c r="AA843" i="23"/>
  <c r="T843" i="23"/>
  <c r="N843" i="23"/>
  <c r="M843" i="23" s="1"/>
  <c r="L843" i="23" s="1"/>
  <c r="K843" i="23" s="1"/>
  <c r="J843" i="23" s="1"/>
  <c r="H843" i="23" s="1"/>
  <c r="BM842" i="23"/>
  <c r="AI842" i="23"/>
  <c r="AA842" i="23" s="1"/>
  <c r="T842" i="23"/>
  <c r="N842" i="23"/>
  <c r="M842" i="23" s="1"/>
  <c r="L842" i="23" s="1"/>
  <c r="BM841" i="23"/>
  <c r="AI841" i="23"/>
  <c r="AA841" i="23" s="1"/>
  <c r="T841" i="23"/>
  <c r="N841" i="23"/>
  <c r="M841" i="23" s="1"/>
  <c r="L841" i="23" s="1"/>
  <c r="BM837" i="23"/>
  <c r="AI837" i="23"/>
  <c r="AA837" i="23" s="1"/>
  <c r="T837" i="23"/>
  <c r="N837" i="23"/>
  <c r="M837" i="23" s="1"/>
  <c r="L837" i="23" s="1"/>
  <c r="K837" i="23" s="1"/>
  <c r="BM836" i="23"/>
  <c r="AI836" i="23"/>
  <c r="AA836" i="23"/>
  <c r="T836" i="23"/>
  <c r="N836" i="23"/>
  <c r="M836" i="23" s="1"/>
  <c r="L836" i="23" s="1"/>
  <c r="BM835" i="23"/>
  <c r="AI835" i="23"/>
  <c r="AA835" i="23" s="1"/>
  <c r="T835" i="23"/>
  <c r="N835" i="23"/>
  <c r="M835" i="23" s="1"/>
  <c r="L835" i="23" s="1"/>
  <c r="BM834" i="23"/>
  <c r="AI834" i="23"/>
  <c r="AA834" i="23" s="1"/>
  <c r="T834" i="23"/>
  <c r="N834" i="23"/>
  <c r="M834" i="23" s="1"/>
  <c r="L834" i="23" s="1"/>
  <c r="K834" i="23"/>
  <c r="J834" i="23" s="1"/>
  <c r="H834" i="23" s="1"/>
  <c r="BM833" i="23"/>
  <c r="AI833" i="23"/>
  <c r="AA833" i="23" s="1"/>
  <c r="T833" i="23"/>
  <c r="N833" i="23"/>
  <c r="M833" i="23" s="1"/>
  <c r="L833" i="23" s="1"/>
  <c r="BM830" i="23"/>
  <c r="AI830" i="23"/>
  <c r="AA830" i="23" s="1"/>
  <c r="T830" i="23"/>
  <c r="N830" i="23"/>
  <c r="M830" i="23"/>
  <c r="L830" i="23" s="1"/>
  <c r="K830" i="23" s="1"/>
  <c r="BM829" i="23"/>
  <c r="AI829" i="23"/>
  <c r="AA829" i="23" s="1"/>
  <c r="T829" i="23"/>
  <c r="N829" i="23"/>
  <c r="M829" i="23" s="1"/>
  <c r="L829" i="23" s="1"/>
  <c r="K829" i="23" s="1"/>
  <c r="J829" i="23" s="1"/>
  <c r="H829" i="23" s="1"/>
  <c r="BM828" i="23"/>
  <c r="AI828" i="23"/>
  <c r="AA828" i="23" s="1"/>
  <c r="T828" i="23"/>
  <c r="N828" i="23"/>
  <c r="M828" i="23" s="1"/>
  <c r="L828" i="23" s="1"/>
  <c r="BM825" i="23"/>
  <c r="AI825" i="23"/>
  <c r="AA825" i="23" s="1"/>
  <c r="T825" i="23"/>
  <c r="N825" i="23"/>
  <c r="M825" i="23"/>
  <c r="L825" i="23" s="1"/>
  <c r="K825" i="23" s="1"/>
  <c r="BM824" i="23"/>
  <c r="AI824" i="23"/>
  <c r="AA824" i="23" s="1"/>
  <c r="T824" i="23"/>
  <c r="N824" i="23"/>
  <c r="M824" i="23" s="1"/>
  <c r="L824" i="23" s="1"/>
  <c r="BM821" i="23"/>
  <c r="AI821" i="23"/>
  <c r="AA821" i="23" s="1"/>
  <c r="T821" i="23"/>
  <c r="N821" i="23"/>
  <c r="M821" i="23" s="1"/>
  <c r="L821" i="23" s="1"/>
  <c r="BM820" i="23"/>
  <c r="AI820" i="23"/>
  <c r="AA820" i="23" s="1"/>
  <c r="T820" i="23"/>
  <c r="N820" i="23"/>
  <c r="M820" i="23" s="1"/>
  <c r="L820" i="23" s="1"/>
  <c r="K820" i="23" s="1"/>
  <c r="J820" i="23" s="1"/>
  <c r="H820" i="23" s="1"/>
  <c r="BM815" i="23"/>
  <c r="AI815" i="23"/>
  <c r="AA815" i="23" s="1"/>
  <c r="T815" i="23"/>
  <c r="N815" i="23"/>
  <c r="M815" i="23" s="1"/>
  <c r="L815" i="23" s="1"/>
  <c r="K815" i="23" s="1"/>
  <c r="BM814" i="23"/>
  <c r="AI814" i="23"/>
  <c r="AA814" i="23"/>
  <c r="T814" i="23"/>
  <c r="N814" i="23"/>
  <c r="M814" i="23" s="1"/>
  <c r="L814" i="23" s="1"/>
  <c r="K814" i="23" s="1"/>
  <c r="J814" i="23" s="1"/>
  <c r="H814" i="23" s="1"/>
  <c r="BM813" i="23"/>
  <c r="AI813" i="23"/>
  <c r="AA813" i="23" s="1"/>
  <c r="T813" i="23"/>
  <c r="N813" i="23"/>
  <c r="M813" i="23" s="1"/>
  <c r="L813" i="23" s="1"/>
  <c r="BM812" i="23"/>
  <c r="AI812" i="23"/>
  <c r="AA812" i="23" s="1"/>
  <c r="T812" i="23"/>
  <c r="N812" i="23"/>
  <c r="M812" i="23" s="1"/>
  <c r="L812" i="23" s="1"/>
  <c r="BM811" i="23"/>
  <c r="AI811" i="23"/>
  <c r="AA811" i="23" s="1"/>
  <c r="T811" i="23"/>
  <c r="N811" i="23"/>
  <c r="M811" i="23" s="1"/>
  <c r="L811" i="23" s="1"/>
  <c r="K811" i="23" s="1"/>
  <c r="J811" i="23" s="1"/>
  <c r="H811" i="23" s="1"/>
  <c r="BM810" i="23"/>
  <c r="AI810" i="23"/>
  <c r="AA810" i="23"/>
  <c r="T810" i="23"/>
  <c r="N810" i="23"/>
  <c r="M810" i="23" s="1"/>
  <c r="L810" i="23" s="1"/>
  <c r="BM809" i="23"/>
  <c r="AI809" i="23"/>
  <c r="AA809" i="23" s="1"/>
  <c r="T809" i="23"/>
  <c r="N809" i="23"/>
  <c r="M809" i="23" s="1"/>
  <c r="L809" i="23" s="1"/>
  <c r="BM808" i="23"/>
  <c r="AI808" i="23"/>
  <c r="AA808" i="23" s="1"/>
  <c r="T808" i="23"/>
  <c r="N808" i="23"/>
  <c r="M808" i="23" s="1"/>
  <c r="L808" i="23" s="1"/>
  <c r="K808" i="23"/>
  <c r="J808" i="23" s="1"/>
  <c r="H808" i="23" s="1"/>
  <c r="BM807" i="23"/>
  <c r="AI807" i="23"/>
  <c r="AA807" i="23" s="1"/>
  <c r="T807" i="23"/>
  <c r="N807" i="23"/>
  <c r="M807" i="23" s="1"/>
  <c r="L807" i="23" s="1"/>
  <c r="BM806" i="23"/>
  <c r="AI806" i="23"/>
  <c r="AA806" i="23" s="1"/>
  <c r="T806" i="23"/>
  <c r="N806" i="23"/>
  <c r="M806" i="23"/>
  <c r="L806" i="23" s="1"/>
  <c r="K806" i="23" s="1"/>
  <c r="BM805" i="23"/>
  <c r="AI805" i="23"/>
  <c r="AA805" i="23" s="1"/>
  <c r="T805" i="23"/>
  <c r="N805" i="23"/>
  <c r="M805" i="23" s="1"/>
  <c r="L805" i="23" s="1"/>
  <c r="K805" i="23" s="1"/>
  <c r="J805" i="23" s="1"/>
  <c r="H805" i="23" s="1"/>
  <c r="BM804" i="23"/>
  <c r="AI804" i="23"/>
  <c r="AA804" i="23" s="1"/>
  <c r="T804" i="23"/>
  <c r="N804" i="23"/>
  <c r="M804" i="23" s="1"/>
  <c r="L804" i="23" s="1"/>
  <c r="K804" i="23" s="1"/>
  <c r="BM803" i="23"/>
  <c r="AI803" i="23"/>
  <c r="AA803" i="23" s="1"/>
  <c r="T803" i="23"/>
  <c r="N803" i="23"/>
  <c r="M803" i="23"/>
  <c r="L803" i="23" s="1"/>
  <c r="K803" i="23" s="1"/>
  <c r="J803" i="23" s="1"/>
  <c r="H803" i="23" s="1"/>
  <c r="BM797" i="23"/>
  <c r="AI797" i="23"/>
  <c r="AA797" i="23" s="1"/>
  <c r="T797" i="23"/>
  <c r="N797" i="23"/>
  <c r="M797" i="23" s="1"/>
  <c r="L797" i="23" s="1"/>
  <c r="BM796" i="23"/>
  <c r="AI796" i="23"/>
  <c r="AA796" i="23" s="1"/>
  <c r="T796" i="23"/>
  <c r="N796" i="23"/>
  <c r="M796" i="23" s="1"/>
  <c r="L796" i="23" s="1"/>
  <c r="BM795" i="23"/>
  <c r="AI795" i="23"/>
  <c r="AA795" i="23" s="1"/>
  <c r="T795" i="23"/>
  <c r="N795" i="23"/>
  <c r="M795" i="23" s="1"/>
  <c r="L795" i="23" s="1"/>
  <c r="K795" i="23" s="1"/>
  <c r="J795" i="23" s="1"/>
  <c r="H795" i="23" s="1"/>
  <c r="BM794" i="23"/>
  <c r="AI794" i="23"/>
  <c r="AA794" i="23" s="1"/>
  <c r="T794" i="23"/>
  <c r="N794" i="23"/>
  <c r="M794" i="23" s="1"/>
  <c r="L794" i="23" s="1"/>
  <c r="K794" i="23" s="1"/>
  <c r="J794" i="23" s="1"/>
  <c r="H794" i="23" s="1"/>
  <c r="BM793" i="23"/>
  <c r="AI793" i="23"/>
  <c r="AA793" i="23"/>
  <c r="T793" i="23"/>
  <c r="N793" i="23"/>
  <c r="M793" i="23" s="1"/>
  <c r="L793" i="23" s="1"/>
  <c r="K793" i="23" s="1"/>
  <c r="BM792" i="23"/>
  <c r="AI792" i="23"/>
  <c r="AA792" i="23" s="1"/>
  <c r="T792" i="23"/>
  <c r="N792" i="23"/>
  <c r="M792" i="23" s="1"/>
  <c r="L792" i="23" s="1"/>
  <c r="BM788" i="23"/>
  <c r="AI788" i="23"/>
  <c r="AA788" i="23" s="1"/>
  <c r="T788" i="23"/>
  <c r="N788" i="23"/>
  <c r="M788" i="23" s="1"/>
  <c r="L788" i="23" s="1"/>
  <c r="BM787" i="23"/>
  <c r="AI787" i="23"/>
  <c r="AA787" i="23" s="1"/>
  <c r="T787" i="23"/>
  <c r="N787" i="23"/>
  <c r="BP786" i="23"/>
  <c r="BO786" i="23"/>
  <c r="BN786" i="23"/>
  <c r="BL786" i="23"/>
  <c r="BK786" i="23"/>
  <c r="BJ786" i="23"/>
  <c r="BJ692" i="23" s="1"/>
  <c r="BI786" i="23"/>
  <c r="BH786" i="23"/>
  <c r="BG786" i="23"/>
  <c r="BF786" i="23"/>
  <c r="BE786" i="23"/>
  <c r="BE692" i="23" s="1"/>
  <c r="BD786" i="23"/>
  <c r="BC786" i="23"/>
  <c r="BB786" i="23"/>
  <c r="BB692" i="23" s="1"/>
  <c r="BA786" i="23"/>
  <c r="AZ786" i="23"/>
  <c r="AY786" i="23"/>
  <c r="AX786" i="23"/>
  <c r="AW786" i="23"/>
  <c r="AW692" i="23" s="1"/>
  <c r="AV786" i="23"/>
  <c r="AU786" i="23"/>
  <c r="AT786" i="23"/>
  <c r="AT692" i="23" s="1"/>
  <c r="AS786" i="23"/>
  <c r="AR786" i="23"/>
  <c r="AQ786" i="23"/>
  <c r="AP786" i="23"/>
  <c r="AO786" i="23"/>
  <c r="AO692" i="23" s="1"/>
  <c r="AN786" i="23"/>
  <c r="AM786" i="23"/>
  <c r="AL786" i="23"/>
  <c r="AK786" i="23"/>
  <c r="AJ786" i="23"/>
  <c r="AH786" i="23"/>
  <c r="AG786" i="23"/>
  <c r="AG692" i="23" s="1"/>
  <c r="AF786" i="23"/>
  <c r="AE786" i="23"/>
  <c r="AD786" i="23"/>
  <c r="AC786" i="23"/>
  <c r="AB786" i="23"/>
  <c r="AB692" i="23" s="1"/>
  <c r="Z786" i="23"/>
  <c r="Y786" i="23"/>
  <c r="X786" i="23"/>
  <c r="W786" i="23"/>
  <c r="V786" i="23"/>
  <c r="U786" i="23"/>
  <c r="S786" i="23"/>
  <c r="S692" i="23" s="1"/>
  <c r="R786" i="23"/>
  <c r="Q786" i="23"/>
  <c r="P786" i="23"/>
  <c r="O786" i="23"/>
  <c r="BM785" i="23"/>
  <c r="BM693" i="23" s="1"/>
  <c r="AI785" i="23"/>
  <c r="AA785" i="23" s="1"/>
  <c r="AA693" i="23" s="1"/>
  <c r="T785" i="23"/>
  <c r="N785" i="23"/>
  <c r="M785" i="23" s="1"/>
  <c r="BP693" i="23"/>
  <c r="BO693" i="23"/>
  <c r="BN693" i="23"/>
  <c r="BL693" i="23"/>
  <c r="BL692" i="23" s="1"/>
  <c r="BK693" i="23"/>
  <c r="BK692" i="23" s="1"/>
  <c r="BJ693" i="23"/>
  <c r="BI693" i="23"/>
  <c r="BH693" i="23"/>
  <c r="BH692" i="23" s="1"/>
  <c r="BG693" i="23"/>
  <c r="BF693" i="23"/>
  <c r="BE693" i="23"/>
  <c r="BD693" i="23"/>
  <c r="BD692" i="23" s="1"/>
  <c r="BC693" i="23"/>
  <c r="BC692" i="23" s="1"/>
  <c r="BB693" i="23"/>
  <c r="BA693" i="23"/>
  <c r="AZ693" i="23"/>
  <c r="AZ692" i="23" s="1"/>
  <c r="AY693" i="23"/>
  <c r="AY692" i="23" s="1"/>
  <c r="AX693" i="23"/>
  <c r="AW693" i="23"/>
  <c r="AV693" i="23"/>
  <c r="AV692" i="23" s="1"/>
  <c r="AU693" i="23"/>
  <c r="AU692" i="23" s="1"/>
  <c r="AT693" i="23"/>
  <c r="AS693" i="23"/>
  <c r="AR693" i="23"/>
  <c r="AR692" i="23" s="1"/>
  <c r="AQ693" i="23"/>
  <c r="AQ692" i="23" s="1"/>
  <c r="AP693" i="23"/>
  <c r="AO693" i="23"/>
  <c r="AN693" i="23"/>
  <c r="AN692" i="23" s="1"/>
  <c r="AM693" i="23"/>
  <c r="AM692" i="23" s="1"/>
  <c r="AL693" i="23"/>
  <c r="AK693" i="23"/>
  <c r="AJ693" i="23"/>
  <c r="AH693" i="23"/>
  <c r="AH692" i="23" s="1"/>
  <c r="AG693" i="23"/>
  <c r="AF693" i="23"/>
  <c r="AE693" i="23"/>
  <c r="AE692" i="23" s="1"/>
  <c r="AD693" i="23"/>
  <c r="AC693" i="23"/>
  <c r="AB693" i="23"/>
  <c r="Z693" i="23"/>
  <c r="Z692" i="23" s="1"/>
  <c r="Y693" i="23"/>
  <c r="X693" i="23"/>
  <c r="W693" i="23"/>
  <c r="V693" i="23"/>
  <c r="V692" i="23" s="1"/>
  <c r="U693" i="23"/>
  <c r="U692" i="23" s="1"/>
  <c r="T693" i="23"/>
  <c r="S693" i="23"/>
  <c r="R693" i="23"/>
  <c r="R692" i="23" s="1"/>
  <c r="Q693" i="23"/>
  <c r="P693" i="23"/>
  <c r="P692" i="23" s="1"/>
  <c r="O693" i="23"/>
  <c r="BP692" i="23"/>
  <c r="BO692" i="23"/>
  <c r="BG692" i="23"/>
  <c r="AJ692" i="23"/>
  <c r="AD692" i="23"/>
  <c r="I692" i="23"/>
  <c r="BM504" i="23"/>
  <c r="AI504" i="23"/>
  <c r="AA504" i="23" s="1"/>
  <c r="T504" i="23"/>
  <c r="T500" i="23" s="1"/>
  <c r="N504" i="23"/>
  <c r="BM503" i="23"/>
  <c r="AI503" i="23"/>
  <c r="AA503" i="23"/>
  <c r="T503" i="23"/>
  <c r="N503" i="23"/>
  <c r="M503" i="23" s="1"/>
  <c r="L503" i="23" s="1"/>
  <c r="BM502" i="23"/>
  <c r="AI502" i="23"/>
  <c r="AA502" i="23" s="1"/>
  <c r="T502" i="23"/>
  <c r="N502" i="23"/>
  <c r="M502" i="23"/>
  <c r="L502" i="23" s="1"/>
  <c r="K502" i="23" s="1"/>
  <c r="BM501" i="23"/>
  <c r="AI501" i="23"/>
  <c r="AA501" i="23" s="1"/>
  <c r="T501" i="23"/>
  <c r="N501" i="23"/>
  <c r="M501" i="23" s="1"/>
  <c r="L501" i="23" s="1"/>
  <c r="BP500" i="23"/>
  <c r="BO500" i="23"/>
  <c r="BN500" i="23"/>
  <c r="BL500" i="23"/>
  <c r="BK500" i="23"/>
  <c r="BJ500" i="23"/>
  <c r="BI500" i="23"/>
  <c r="BH500" i="23"/>
  <c r="BG500" i="23"/>
  <c r="BF500" i="23"/>
  <c r="BE500" i="23"/>
  <c r="BD500" i="23"/>
  <c r="BC500" i="23"/>
  <c r="BB500" i="23"/>
  <c r="BA500" i="23"/>
  <c r="AZ500" i="23"/>
  <c r="AY500" i="23"/>
  <c r="AX500" i="23"/>
  <c r="AW500" i="23"/>
  <c r="AV500" i="23"/>
  <c r="AU500" i="23"/>
  <c r="AT500" i="23"/>
  <c r="AS500" i="23"/>
  <c r="AR500" i="23"/>
  <c r="AQ500" i="23"/>
  <c r="AP500" i="23"/>
  <c r="AO500" i="23"/>
  <c r="AN500" i="23"/>
  <c r="AM500" i="23"/>
  <c r="AL500" i="23"/>
  <c r="AK500" i="23"/>
  <c r="AJ500" i="23"/>
  <c r="AH500" i="23"/>
  <c r="AG500" i="23"/>
  <c r="AF500" i="23"/>
  <c r="AF435" i="23" s="1"/>
  <c r="AE500" i="23"/>
  <c r="AD500" i="23"/>
  <c r="AC500" i="23"/>
  <c r="AB500" i="23"/>
  <c r="Z500" i="23"/>
  <c r="Y500" i="23"/>
  <c r="X500" i="23"/>
  <c r="X435" i="23" s="1"/>
  <c r="W500" i="23"/>
  <c r="V500" i="23"/>
  <c r="U500" i="23"/>
  <c r="S500" i="23"/>
  <c r="S435" i="23" s="1"/>
  <c r="R500" i="23"/>
  <c r="Q500" i="23"/>
  <c r="P500" i="23"/>
  <c r="O500" i="23"/>
  <c r="BM499" i="23"/>
  <c r="BM436" i="23" s="1"/>
  <c r="AI499" i="23"/>
  <c r="AA499" i="23" s="1"/>
  <c r="AA436" i="23" s="1"/>
  <c r="T499" i="23"/>
  <c r="T436" i="23" s="1"/>
  <c r="N499" i="23"/>
  <c r="M499" i="23" s="1"/>
  <c r="L499" i="23" s="1"/>
  <c r="BP436" i="23"/>
  <c r="BP435" i="23" s="1"/>
  <c r="BO436" i="23"/>
  <c r="BO435" i="23" s="1"/>
  <c r="BN436" i="23"/>
  <c r="BN435" i="23" s="1"/>
  <c r="BL436" i="23"/>
  <c r="BK436" i="23"/>
  <c r="BK435" i="23" s="1"/>
  <c r="BJ436" i="23"/>
  <c r="BJ435" i="23" s="1"/>
  <c r="BI436" i="23"/>
  <c r="BI435" i="23" s="1"/>
  <c r="BH436" i="23"/>
  <c r="BH435" i="23" s="1"/>
  <c r="BG436" i="23"/>
  <c r="BF436" i="23"/>
  <c r="BF435" i="23" s="1"/>
  <c r="BE436" i="23"/>
  <c r="BE435" i="23" s="1"/>
  <c r="BD436" i="23"/>
  <c r="BC436" i="23"/>
  <c r="BC435" i="23" s="1"/>
  <c r="BB436" i="23"/>
  <c r="BB435" i="23" s="1"/>
  <c r="BA436" i="23"/>
  <c r="BA435" i="23" s="1"/>
  <c r="AZ436" i="23"/>
  <c r="AZ435" i="23" s="1"/>
  <c r="AY436" i="23"/>
  <c r="AX436" i="23"/>
  <c r="AW436" i="23"/>
  <c r="AW435" i="23" s="1"/>
  <c r="AV436" i="23"/>
  <c r="AU436" i="23"/>
  <c r="AU435" i="23" s="1"/>
  <c r="AT436" i="23"/>
  <c r="AT435" i="23" s="1"/>
  <c r="AS436" i="23"/>
  <c r="AR436" i="23"/>
  <c r="AR435" i="23" s="1"/>
  <c r="AQ436" i="23"/>
  <c r="AP436" i="23"/>
  <c r="AP435" i="23" s="1"/>
  <c r="AO436" i="23"/>
  <c r="AO435" i="23" s="1"/>
  <c r="AN436" i="23"/>
  <c r="AM436" i="23"/>
  <c r="AM435" i="23" s="1"/>
  <c r="AL436" i="23"/>
  <c r="AL435" i="23" s="1"/>
  <c r="AK436" i="23"/>
  <c r="AJ436" i="23"/>
  <c r="AJ435" i="23" s="1"/>
  <c r="AH436" i="23"/>
  <c r="AH435" i="23" s="1"/>
  <c r="AG436" i="23"/>
  <c r="AF436" i="23"/>
  <c r="AE436" i="23"/>
  <c r="AD436" i="23"/>
  <c r="AD435" i="23" s="1"/>
  <c r="AC436" i="23"/>
  <c r="AC435" i="23" s="1"/>
  <c r="AB436" i="23"/>
  <c r="Z436" i="23"/>
  <c r="Y436" i="23"/>
  <c r="Y435" i="23" s="1"/>
  <c r="X436" i="23"/>
  <c r="W436" i="23"/>
  <c r="V436" i="23"/>
  <c r="V435" i="23" s="1"/>
  <c r="U436" i="23"/>
  <c r="S436" i="23"/>
  <c r="R436" i="23"/>
  <c r="R435" i="23" s="1"/>
  <c r="Q436" i="23"/>
  <c r="Q435" i="23" s="1"/>
  <c r="P436" i="23"/>
  <c r="O436" i="23"/>
  <c r="N436" i="23"/>
  <c r="BG435" i="23"/>
  <c r="AY435" i="23"/>
  <c r="AX435" i="23"/>
  <c r="AS435" i="23"/>
  <c r="AQ435" i="23"/>
  <c r="AK435" i="23"/>
  <c r="Z435" i="23"/>
  <c r="U435" i="23"/>
  <c r="I435" i="23"/>
  <c r="BM434" i="23"/>
  <c r="AI434" i="23"/>
  <c r="AA434" i="23" s="1"/>
  <c r="T434" i="23"/>
  <c r="N434" i="23"/>
  <c r="M434" i="23" s="1"/>
  <c r="L434" i="23" s="1"/>
  <c r="K434" i="23" s="1"/>
  <c r="BW429" i="23"/>
  <c r="N422" i="23"/>
  <c r="M422" i="23" s="1"/>
  <c r="L422" i="23" s="1"/>
  <c r="K422" i="23" s="1"/>
  <c r="J422" i="23" s="1"/>
  <c r="H422" i="23" s="1"/>
  <c r="BM421" i="23"/>
  <c r="AI421" i="23"/>
  <c r="AA421" i="23" s="1"/>
  <c r="T421" i="23"/>
  <c r="T417" i="23" s="1"/>
  <c r="N421" i="23"/>
  <c r="M421" i="23" s="1"/>
  <c r="L421" i="23" s="1"/>
  <c r="BM420" i="23"/>
  <c r="BK420" i="23"/>
  <c r="BK417" i="23" s="1"/>
  <c r="AI420" i="23"/>
  <c r="AA420" i="23" s="1"/>
  <c r="T420" i="23"/>
  <c r="N420" i="23"/>
  <c r="M420" i="23" s="1"/>
  <c r="L420" i="23" s="1"/>
  <c r="BM419" i="23"/>
  <c r="AI419" i="23"/>
  <c r="AA419" i="23" s="1"/>
  <c r="T419" i="23"/>
  <c r="N419" i="23"/>
  <c r="M419" i="23" s="1"/>
  <c r="L419" i="23"/>
  <c r="K419" i="23" s="1"/>
  <c r="BM418" i="23"/>
  <c r="AI418" i="23"/>
  <c r="AA418" i="23" s="1"/>
  <c r="AA417" i="23" s="1"/>
  <c r="T418" i="23"/>
  <c r="N418" i="23"/>
  <c r="M418" i="23" s="1"/>
  <c r="BP417" i="23"/>
  <c r="BO417" i="23"/>
  <c r="BN417" i="23"/>
  <c r="BM417" i="23"/>
  <c r="BL417" i="23"/>
  <c r="BJ417" i="23"/>
  <c r="BI417" i="23"/>
  <c r="BH417" i="23"/>
  <c r="BG417" i="23"/>
  <c r="BF417" i="23"/>
  <c r="BE417" i="23"/>
  <c r="BD417" i="23"/>
  <c r="BC417" i="23"/>
  <c r="BB417" i="23"/>
  <c r="BA417" i="23"/>
  <c r="AZ417" i="23"/>
  <c r="AY417" i="23"/>
  <c r="AX417" i="23"/>
  <c r="AW417" i="23"/>
  <c r="AV417" i="23"/>
  <c r="AU417" i="23"/>
  <c r="AT417" i="23"/>
  <c r="AS417" i="23"/>
  <c r="AR417" i="23"/>
  <c r="AQ417" i="23"/>
  <c r="AP417" i="23"/>
  <c r="AO417" i="23"/>
  <c r="AN417" i="23"/>
  <c r="AM417" i="23"/>
  <c r="AL417" i="23"/>
  <c r="AK417" i="23"/>
  <c r="AJ417" i="23"/>
  <c r="AH417" i="23"/>
  <c r="AG417" i="23"/>
  <c r="AF417" i="23"/>
  <c r="AE417" i="23"/>
  <c r="AD417" i="23"/>
  <c r="AC417" i="23"/>
  <c r="AB417" i="23"/>
  <c r="Z417" i="23"/>
  <c r="Y417" i="23"/>
  <c r="Y407" i="23" s="1"/>
  <c r="X417" i="23"/>
  <c r="W417" i="23"/>
  <c r="V417" i="23"/>
  <c r="U417" i="23"/>
  <c r="S417" i="23"/>
  <c r="R417" i="23"/>
  <c r="Q417" i="23"/>
  <c r="Q407" i="23" s="1"/>
  <c r="P417" i="23"/>
  <c r="O417" i="23"/>
  <c r="I417" i="23"/>
  <c r="BM416" i="23"/>
  <c r="AI416" i="23"/>
  <c r="AA416" i="23" s="1"/>
  <c r="T416" i="23"/>
  <c r="N416" i="23"/>
  <c r="M416" i="23" s="1"/>
  <c r="L416" i="23" s="1"/>
  <c r="K416" i="23" s="1"/>
  <c r="J416" i="23" s="1"/>
  <c r="H416" i="23" s="1"/>
  <c r="BM414" i="23"/>
  <c r="AI414" i="23"/>
  <c r="AA414" i="23" s="1"/>
  <c r="T414" i="23"/>
  <c r="T408" i="23" s="1"/>
  <c r="T407" i="23" s="1"/>
  <c r="N414" i="23"/>
  <c r="BP408" i="23"/>
  <c r="BO408" i="23"/>
  <c r="BO407" i="23" s="1"/>
  <c r="BN408" i="23"/>
  <c r="BN407" i="23" s="1"/>
  <c r="BL408" i="23"/>
  <c r="BL407" i="23" s="1"/>
  <c r="BK408" i="23"/>
  <c r="BJ408" i="23"/>
  <c r="BJ407" i="23" s="1"/>
  <c r="BI408" i="23"/>
  <c r="BI407" i="23" s="1"/>
  <c r="BH408" i="23"/>
  <c r="BH407" i="23" s="1"/>
  <c r="BG408" i="23"/>
  <c r="BG407" i="23" s="1"/>
  <c r="BF408" i="23"/>
  <c r="BE408" i="23"/>
  <c r="BD408" i="23"/>
  <c r="BD407" i="23" s="1"/>
  <c r="BC408" i="23"/>
  <c r="BB408" i="23"/>
  <c r="BB407" i="23" s="1"/>
  <c r="BA408" i="23"/>
  <c r="BA407" i="23" s="1"/>
  <c r="AZ408" i="23"/>
  <c r="AZ407" i="23" s="1"/>
  <c r="AY408" i="23"/>
  <c r="AY407" i="23" s="1"/>
  <c r="AX408" i="23"/>
  <c r="AW408" i="23"/>
  <c r="AV408" i="23"/>
  <c r="AV407" i="23" s="1"/>
  <c r="AU408" i="23"/>
  <c r="AT408" i="23"/>
  <c r="AT407" i="23" s="1"/>
  <c r="AS408" i="23"/>
  <c r="AS407" i="23" s="1"/>
  <c r="AR408" i="23"/>
  <c r="AR407" i="23" s="1"/>
  <c r="AQ408" i="23"/>
  <c r="AQ407" i="23" s="1"/>
  <c r="AP408" i="23"/>
  <c r="AO408" i="23"/>
  <c r="AN408" i="23"/>
  <c r="AN407" i="23" s="1"/>
  <c r="AM408" i="23"/>
  <c r="AL408" i="23"/>
  <c r="AL407" i="23" s="1"/>
  <c r="AK408" i="23"/>
  <c r="AK407" i="23" s="1"/>
  <c r="AJ408" i="23"/>
  <c r="AJ407" i="23" s="1"/>
  <c r="AI408" i="23"/>
  <c r="AH408" i="23"/>
  <c r="AG408" i="23"/>
  <c r="AF408" i="23"/>
  <c r="AF407" i="23" s="1"/>
  <c r="AE408" i="23"/>
  <c r="AD408" i="23"/>
  <c r="AC408" i="23"/>
  <c r="AC407" i="23" s="1"/>
  <c r="AB408" i="23"/>
  <c r="AB407" i="23" s="1"/>
  <c r="Z408" i="23"/>
  <c r="Y408" i="23"/>
  <c r="X408" i="23"/>
  <c r="X407" i="23" s="1"/>
  <c r="W408" i="23"/>
  <c r="V408" i="23"/>
  <c r="U408" i="23"/>
  <c r="S408" i="23"/>
  <c r="S407" i="23" s="1"/>
  <c r="R408" i="23"/>
  <c r="Q408" i="23"/>
  <c r="P408" i="23"/>
  <c r="O408" i="23"/>
  <c r="O407" i="23" s="1"/>
  <c r="I408" i="23"/>
  <c r="BP407" i="23"/>
  <c r="BK407" i="23"/>
  <c r="BC407" i="23"/>
  <c r="AU407" i="23"/>
  <c r="AM407" i="23"/>
  <c r="AE407" i="23"/>
  <c r="W407" i="23"/>
  <c r="U407" i="23"/>
  <c r="P407" i="23"/>
  <c r="BM406" i="23"/>
  <c r="AA406" i="23"/>
  <c r="AA395" i="23" s="1"/>
  <c r="T406" i="23"/>
  <c r="N406" i="23"/>
  <c r="M406" i="23"/>
  <c r="L406" i="23" s="1"/>
  <c r="K406" i="23" s="1"/>
  <c r="J406" i="23" s="1"/>
  <c r="H406" i="23" s="1"/>
  <c r="BM405" i="23"/>
  <c r="AA405" i="23"/>
  <c r="T405" i="23"/>
  <c r="N405" i="23"/>
  <c r="M405" i="23" s="1"/>
  <c r="L405" i="23" s="1"/>
  <c r="BM404" i="23"/>
  <c r="AA404" i="23"/>
  <c r="T404" i="23"/>
  <c r="N404" i="23"/>
  <c r="M404" i="23" s="1"/>
  <c r="L404" i="23" s="1"/>
  <c r="BM396" i="23"/>
  <c r="AA396" i="23"/>
  <c r="T396" i="23"/>
  <c r="N396" i="23"/>
  <c r="M396" i="23" s="1"/>
  <c r="BP395" i="23"/>
  <c r="BO395" i="23"/>
  <c r="BN395" i="23"/>
  <c r="BN390" i="23" s="1"/>
  <c r="BL395" i="23"/>
  <c r="BK395" i="23"/>
  <c r="BJ395" i="23"/>
  <c r="BI395" i="23"/>
  <c r="BI390" i="23" s="1"/>
  <c r="BH395" i="23"/>
  <c r="BG395" i="23"/>
  <c r="BF395" i="23"/>
  <c r="BE395" i="23"/>
  <c r="BD395" i="23"/>
  <c r="BC395" i="23"/>
  <c r="BB395" i="23"/>
  <c r="BA395" i="23"/>
  <c r="BA390" i="23" s="1"/>
  <c r="AZ395" i="23"/>
  <c r="AY395" i="23"/>
  <c r="AX395" i="23"/>
  <c r="AW395" i="23"/>
  <c r="AV395" i="23"/>
  <c r="AU395" i="23"/>
  <c r="AT395" i="23"/>
  <c r="AS395" i="23"/>
  <c r="AS390" i="23" s="1"/>
  <c r="AR395" i="23"/>
  <c r="AQ395" i="23"/>
  <c r="AP395" i="23"/>
  <c r="AO395" i="23"/>
  <c r="AN395" i="23"/>
  <c r="AM395" i="23"/>
  <c r="AL395" i="23"/>
  <c r="AK395" i="23"/>
  <c r="AK390" i="23" s="1"/>
  <c r="AJ395" i="23"/>
  <c r="AI395" i="23"/>
  <c r="AH395" i="23"/>
  <c r="AG395" i="23"/>
  <c r="AF395" i="23"/>
  <c r="AE395" i="23"/>
  <c r="AD395" i="23"/>
  <c r="AC395" i="23"/>
  <c r="AB395" i="23"/>
  <c r="Z395" i="23"/>
  <c r="Y395" i="23"/>
  <c r="X395" i="23"/>
  <c r="W395" i="23"/>
  <c r="W390" i="23" s="1"/>
  <c r="V395" i="23"/>
  <c r="U395" i="23"/>
  <c r="T395" i="23"/>
  <c r="S395" i="23"/>
  <c r="R395" i="23"/>
  <c r="Q395" i="23"/>
  <c r="P395" i="23"/>
  <c r="O395" i="23"/>
  <c r="O390" i="23" s="1"/>
  <c r="BM394" i="23"/>
  <c r="AI394" i="23"/>
  <c r="AA394" i="23" s="1"/>
  <c r="T394" i="23"/>
  <c r="N394" i="23"/>
  <c r="M394" i="23" s="1"/>
  <c r="L394" i="23" s="1"/>
  <c r="BM393" i="23"/>
  <c r="AI393" i="23"/>
  <c r="AA393" i="23"/>
  <c r="T393" i="23"/>
  <c r="N393" i="23"/>
  <c r="M393" i="23" s="1"/>
  <c r="L393" i="23" s="1"/>
  <c r="BM392" i="23"/>
  <c r="AI392" i="23"/>
  <c r="AA392" i="23" s="1"/>
  <c r="T392" i="23"/>
  <c r="T391" i="23" s="1"/>
  <c r="T390" i="23" s="1"/>
  <c r="N392" i="23"/>
  <c r="M392" i="23" s="1"/>
  <c r="L392" i="23" s="1"/>
  <c r="BP391" i="23"/>
  <c r="BO391" i="23"/>
  <c r="BO390" i="23" s="1"/>
  <c r="BN391" i="23"/>
  <c r="BL391" i="23"/>
  <c r="BL390" i="23" s="1"/>
  <c r="BK391" i="23"/>
  <c r="BJ391" i="23"/>
  <c r="BJ390" i="23" s="1"/>
  <c r="BI391" i="23"/>
  <c r="BH391" i="23"/>
  <c r="BG391" i="23"/>
  <c r="BG390" i="23" s="1"/>
  <c r="BF391" i="23"/>
  <c r="BE391" i="23"/>
  <c r="BD391" i="23"/>
  <c r="BD390" i="23" s="1"/>
  <c r="BC391" i="23"/>
  <c r="BB391" i="23"/>
  <c r="BB390" i="23" s="1"/>
  <c r="BA391" i="23"/>
  <c r="AZ391" i="23"/>
  <c r="AZ390" i="23" s="1"/>
  <c r="AY391" i="23"/>
  <c r="AY390" i="23" s="1"/>
  <c r="AX391" i="23"/>
  <c r="AW391" i="23"/>
  <c r="AV391" i="23"/>
  <c r="AV390" i="23" s="1"/>
  <c r="AU391" i="23"/>
  <c r="AT391" i="23"/>
  <c r="AT390" i="23" s="1"/>
  <c r="AS391" i="23"/>
  <c r="AR391" i="23"/>
  <c r="AR390" i="23" s="1"/>
  <c r="AQ391" i="23"/>
  <c r="AQ390" i="23" s="1"/>
  <c r="AP391" i="23"/>
  <c r="AP390" i="23" s="1"/>
  <c r="AO391" i="23"/>
  <c r="AN391" i="23"/>
  <c r="AN390" i="23" s="1"/>
  <c r="AM391" i="23"/>
  <c r="AL391" i="23"/>
  <c r="AL390" i="23" s="1"/>
  <c r="AK391" i="23"/>
  <c r="AJ391" i="23"/>
  <c r="AJ390" i="23" s="1"/>
  <c r="AH391" i="23"/>
  <c r="AH390" i="23" s="1"/>
  <c r="AG391" i="23"/>
  <c r="AF391" i="23"/>
  <c r="AE391" i="23"/>
  <c r="AD391" i="23"/>
  <c r="AD390" i="23" s="1"/>
  <c r="AC391" i="23"/>
  <c r="AC390" i="23" s="1"/>
  <c r="AB391" i="23"/>
  <c r="Z391" i="23"/>
  <c r="Z390" i="23" s="1"/>
  <c r="Y391" i="23"/>
  <c r="Y390" i="23" s="1"/>
  <c r="X391" i="23"/>
  <c r="W391" i="23"/>
  <c r="V391" i="23"/>
  <c r="V390" i="23" s="1"/>
  <c r="U391" i="23"/>
  <c r="U390" i="23" s="1"/>
  <c r="S391" i="23"/>
  <c r="R391" i="23"/>
  <c r="R390" i="23" s="1"/>
  <c r="Q391" i="23"/>
  <c r="Q390" i="23" s="1"/>
  <c r="P391" i="23"/>
  <c r="O391" i="23"/>
  <c r="N391" i="23"/>
  <c r="BP390" i="23"/>
  <c r="BH390" i="23"/>
  <c r="BF390" i="23"/>
  <c r="AX390" i="23"/>
  <c r="AB390" i="23"/>
  <c r="BM389" i="23"/>
  <c r="AA389" i="23"/>
  <c r="T389" i="23"/>
  <c r="N389" i="23"/>
  <c r="BM386" i="23"/>
  <c r="AI386" i="23"/>
  <c r="AA386" i="23" s="1"/>
  <c r="T386" i="23"/>
  <c r="N386" i="23"/>
  <c r="M386" i="23" s="1"/>
  <c r="L386" i="23" s="1"/>
  <c r="K386" i="23" s="1"/>
  <c r="BM374" i="23"/>
  <c r="AI374" i="23"/>
  <c r="AA374" i="23" s="1"/>
  <c r="T374" i="23"/>
  <c r="N374" i="23"/>
  <c r="M374" i="23" s="1"/>
  <c r="L374" i="23" s="1"/>
  <c r="BM373" i="23"/>
  <c r="AI373" i="23"/>
  <c r="AA373" i="23" s="1"/>
  <c r="T373" i="23"/>
  <c r="N373" i="23"/>
  <c r="M373" i="23" s="1"/>
  <c r="L373" i="23"/>
  <c r="K373" i="23" s="1"/>
  <c r="J373" i="23" s="1"/>
  <c r="H373" i="23" s="1"/>
  <c r="BM372" i="23"/>
  <c r="AI372" i="23"/>
  <c r="AA372" i="23" s="1"/>
  <c r="T372" i="23"/>
  <c r="N372" i="23"/>
  <c r="M372" i="23" s="1"/>
  <c r="L372" i="23" s="1"/>
  <c r="K372" i="23" s="1"/>
  <c r="BM371" i="23"/>
  <c r="AI371" i="23"/>
  <c r="AA371" i="23"/>
  <c r="T371" i="23"/>
  <c r="N371" i="23"/>
  <c r="M371" i="23"/>
  <c r="L371" i="23"/>
  <c r="BM370" i="23"/>
  <c r="AI370" i="23"/>
  <c r="AA370" i="23" s="1"/>
  <c r="T370" i="23"/>
  <c r="N370" i="23"/>
  <c r="M370" i="23" s="1"/>
  <c r="L370" i="23" s="1"/>
  <c r="K370" i="23" s="1"/>
  <c r="J370" i="23" s="1"/>
  <c r="H370" i="23" s="1"/>
  <c r="BM369" i="23"/>
  <c r="AI369" i="23"/>
  <c r="AA369" i="23"/>
  <c r="T369" i="23"/>
  <c r="N369" i="23"/>
  <c r="M369" i="23" s="1"/>
  <c r="L369" i="23" s="1"/>
  <c r="N368" i="23"/>
  <c r="M368" i="23" s="1"/>
  <c r="L368" i="23" s="1"/>
  <c r="K368" i="23" s="1"/>
  <c r="J368" i="23"/>
  <c r="H368" i="23" s="1"/>
  <c r="BM367" i="23"/>
  <c r="AI367" i="23"/>
  <c r="AA367" i="23" s="1"/>
  <c r="T367" i="23"/>
  <c r="N367" i="23"/>
  <c r="M367" i="23" s="1"/>
  <c r="L367" i="23"/>
  <c r="K367" i="23" s="1"/>
  <c r="BM366" i="23"/>
  <c r="AI366" i="23"/>
  <c r="AA366" i="23" s="1"/>
  <c r="T366" i="23"/>
  <c r="N366" i="23"/>
  <c r="M366" i="23" s="1"/>
  <c r="L366" i="23" s="1"/>
  <c r="BM364" i="23"/>
  <c r="AI364" i="23"/>
  <c r="AA364" i="23"/>
  <c r="T364" i="23"/>
  <c r="N364" i="23"/>
  <c r="M364" i="23" s="1"/>
  <c r="L364" i="23" s="1"/>
  <c r="K364" i="23" s="1"/>
  <c r="BM363" i="23"/>
  <c r="AI363" i="23"/>
  <c r="T363" i="23"/>
  <c r="N363" i="23"/>
  <c r="M363" i="23" s="1"/>
  <c r="L363" i="23" s="1"/>
  <c r="BP362" i="23"/>
  <c r="BO362" i="23"/>
  <c r="BN362" i="23"/>
  <c r="BL362" i="23"/>
  <c r="BK362" i="23"/>
  <c r="BJ362" i="23"/>
  <c r="BI362" i="23"/>
  <c r="BH362" i="23"/>
  <c r="BG362" i="23"/>
  <c r="BF362" i="23"/>
  <c r="BE362" i="23"/>
  <c r="BE326" i="23" s="1"/>
  <c r="BD362" i="23"/>
  <c r="BC362" i="23"/>
  <c r="BB362" i="23"/>
  <c r="BA362" i="23"/>
  <c r="AZ362" i="23"/>
  <c r="AY362" i="23"/>
  <c r="AX362" i="23"/>
  <c r="AW362" i="23"/>
  <c r="AV362" i="23"/>
  <c r="AU362" i="23"/>
  <c r="AT362" i="23"/>
  <c r="AS362" i="23"/>
  <c r="AR362" i="23"/>
  <c r="AQ362" i="23"/>
  <c r="AP362" i="23"/>
  <c r="AO362" i="23"/>
  <c r="AO326" i="23" s="1"/>
  <c r="AN362" i="23"/>
  <c r="AM362" i="23"/>
  <c r="AL362" i="23"/>
  <c r="AK362" i="23"/>
  <c r="AJ362" i="23"/>
  <c r="AH362" i="23"/>
  <c r="AG362" i="23"/>
  <c r="AG326" i="23" s="1"/>
  <c r="AF362" i="23"/>
  <c r="AE362" i="23"/>
  <c r="AD362" i="23"/>
  <c r="AC362" i="23"/>
  <c r="AC326" i="23" s="1"/>
  <c r="AB362" i="23"/>
  <c r="Z362" i="23"/>
  <c r="Y362" i="23"/>
  <c r="X362" i="23"/>
  <c r="X326" i="23" s="1"/>
  <c r="W362" i="23"/>
  <c r="V362" i="23"/>
  <c r="U362" i="23"/>
  <c r="S362" i="23"/>
  <c r="R362" i="23"/>
  <c r="Q362" i="23"/>
  <c r="P362" i="23"/>
  <c r="O362" i="23"/>
  <c r="I362" i="23"/>
  <c r="BM361" i="23"/>
  <c r="BM327" i="23" s="1"/>
  <c r="AA361" i="23"/>
  <c r="T361" i="23"/>
  <c r="T327" i="23" s="1"/>
  <c r="N361" i="23"/>
  <c r="M361" i="23"/>
  <c r="BP327" i="23"/>
  <c r="BP326" i="23" s="1"/>
  <c r="BO327" i="23"/>
  <c r="BO326" i="23" s="1"/>
  <c r="BN327" i="23"/>
  <c r="BL327" i="23"/>
  <c r="BK327" i="23"/>
  <c r="BK326" i="23" s="1"/>
  <c r="BJ327" i="23"/>
  <c r="BI327" i="23"/>
  <c r="BH327" i="23"/>
  <c r="BG327" i="23"/>
  <c r="BG326" i="23" s="1"/>
  <c r="BF327" i="23"/>
  <c r="BE327" i="23"/>
  <c r="BD327" i="23"/>
  <c r="BD326" i="23" s="1"/>
  <c r="BC327" i="23"/>
  <c r="BC326" i="23" s="1"/>
  <c r="BB327" i="23"/>
  <c r="BA327" i="23"/>
  <c r="AZ327" i="23"/>
  <c r="AZ326" i="23" s="1"/>
  <c r="AY327" i="23"/>
  <c r="AY326" i="23" s="1"/>
  <c r="AX327" i="23"/>
  <c r="AW327" i="23"/>
  <c r="AV327" i="23"/>
  <c r="AV326" i="23" s="1"/>
  <c r="AU327" i="23"/>
  <c r="AU326" i="23" s="1"/>
  <c r="AT327" i="23"/>
  <c r="AS327" i="23"/>
  <c r="AR327" i="23"/>
  <c r="AR326" i="23" s="1"/>
  <c r="AQ327" i="23"/>
  <c r="AQ326" i="23" s="1"/>
  <c r="AP327" i="23"/>
  <c r="AO327" i="23"/>
  <c r="AN327" i="23"/>
  <c r="AM327" i="23"/>
  <c r="AM326" i="23" s="1"/>
  <c r="AL327" i="23"/>
  <c r="AK327" i="23"/>
  <c r="AJ327" i="23"/>
  <c r="AJ326" i="23" s="1"/>
  <c r="AI327" i="23"/>
  <c r="AH327" i="23"/>
  <c r="AG327" i="23"/>
  <c r="AF327" i="23"/>
  <c r="AE327" i="23"/>
  <c r="AE326" i="23" s="1"/>
  <c r="AD327" i="23"/>
  <c r="AD326" i="23" s="1"/>
  <c r="AC327" i="23"/>
  <c r="AB327" i="23"/>
  <c r="AA327" i="23"/>
  <c r="Z327" i="23"/>
  <c r="Y327" i="23"/>
  <c r="X327" i="23"/>
  <c r="W327" i="23"/>
  <c r="W326" i="23" s="1"/>
  <c r="V327" i="23"/>
  <c r="V326" i="23" s="1"/>
  <c r="U327" i="23"/>
  <c r="S327" i="23"/>
  <c r="R327" i="23"/>
  <c r="Q327" i="23"/>
  <c r="Q326" i="23" s="1"/>
  <c r="P327" i="23"/>
  <c r="P326" i="23" s="1"/>
  <c r="O327" i="23"/>
  <c r="N327" i="23"/>
  <c r="I327" i="23"/>
  <c r="BL326" i="23"/>
  <c r="BI326" i="23"/>
  <c r="BH326" i="23"/>
  <c r="BA326" i="23"/>
  <c r="AW326" i="23"/>
  <c r="AS326" i="23"/>
  <c r="AN326" i="23"/>
  <c r="AK326" i="23"/>
  <c r="AF326" i="23"/>
  <c r="AB326" i="23"/>
  <c r="Y326" i="23"/>
  <c r="U326" i="23"/>
  <c r="BM325" i="23"/>
  <c r="BM281" i="23" s="1"/>
  <c r="AA325" i="23"/>
  <c r="AA281" i="23" s="1"/>
  <c r="T325" i="23"/>
  <c r="N325" i="23"/>
  <c r="N281" i="23" s="1"/>
  <c r="BP281" i="23"/>
  <c r="BO281" i="23"/>
  <c r="BN281" i="23"/>
  <c r="BL281" i="23"/>
  <c r="BK281" i="23"/>
  <c r="BJ281" i="23"/>
  <c r="BI281" i="23"/>
  <c r="BH281" i="23"/>
  <c r="BH255" i="23" s="1"/>
  <c r="BG281" i="23"/>
  <c r="BF281" i="23"/>
  <c r="BE281" i="23"/>
  <c r="BD281" i="23"/>
  <c r="BC281" i="23"/>
  <c r="BB281" i="23"/>
  <c r="BA281" i="23"/>
  <c r="AZ281" i="23"/>
  <c r="AZ255" i="23" s="1"/>
  <c r="AY281" i="23"/>
  <c r="AX281" i="23"/>
  <c r="AW281" i="23"/>
  <c r="AV281" i="23"/>
  <c r="AU281" i="23"/>
  <c r="AT281" i="23"/>
  <c r="AS281" i="23"/>
  <c r="AR281" i="23"/>
  <c r="AR255" i="23" s="1"/>
  <c r="AQ281" i="23"/>
  <c r="AP281" i="23"/>
  <c r="AO281" i="23"/>
  <c r="AN281" i="23"/>
  <c r="AM281" i="23"/>
  <c r="AL281" i="23"/>
  <c r="AK281" i="23"/>
  <c r="AJ281" i="23"/>
  <c r="AJ255" i="23" s="1"/>
  <c r="AI281" i="23"/>
  <c r="AH281" i="23"/>
  <c r="AG281" i="23"/>
  <c r="AF281" i="23"/>
  <c r="AE281" i="23"/>
  <c r="AD281" i="23"/>
  <c r="AC281" i="23"/>
  <c r="AB281" i="23"/>
  <c r="Z281" i="23"/>
  <c r="Z255" i="23" s="1"/>
  <c r="Y281" i="23"/>
  <c r="X281" i="23"/>
  <c r="W281" i="23"/>
  <c r="V281" i="23"/>
  <c r="U281" i="23"/>
  <c r="T281" i="23"/>
  <c r="S281" i="23"/>
  <c r="R281" i="23"/>
  <c r="Q281" i="23"/>
  <c r="P281" i="23"/>
  <c r="O281" i="23"/>
  <c r="H281" i="23"/>
  <c r="BM280" i="23"/>
  <c r="AI280" i="23"/>
  <c r="AA280" i="23" s="1"/>
  <c r="T280" i="23"/>
  <c r="N280" i="23"/>
  <c r="M280" i="23" s="1"/>
  <c r="L280" i="23" s="1"/>
  <c r="K280" i="23" s="1"/>
  <c r="BM265" i="23"/>
  <c r="AI265" i="23"/>
  <c r="AA265" i="23" s="1"/>
  <c r="T265" i="23"/>
  <c r="N265" i="23"/>
  <c r="M265" i="23"/>
  <c r="L265" i="23" s="1"/>
  <c r="K265" i="23" s="1"/>
  <c r="J265" i="23" s="1"/>
  <c r="H265" i="23" s="1"/>
  <c r="G265" i="23" s="1"/>
  <c r="BM264" i="23"/>
  <c r="AI264" i="23"/>
  <c r="AA264" i="23" s="1"/>
  <c r="T264" i="23"/>
  <c r="N264" i="23"/>
  <c r="M264" i="23" s="1"/>
  <c r="L264" i="23" s="1"/>
  <c r="BM262" i="23"/>
  <c r="AI262" i="23"/>
  <c r="AA262" i="23" s="1"/>
  <c r="T262" i="23"/>
  <c r="T256" i="23" s="1"/>
  <c r="T255" i="23" s="1"/>
  <c r="N262" i="23"/>
  <c r="M262" i="23" s="1"/>
  <c r="BM260" i="23"/>
  <c r="AI260" i="23"/>
  <c r="AA260" i="23"/>
  <c r="T260" i="23"/>
  <c r="N260" i="23"/>
  <c r="M260" i="23" s="1"/>
  <c r="L260" i="23" s="1"/>
  <c r="BP256" i="23"/>
  <c r="BO256" i="23"/>
  <c r="BO255" i="23" s="1"/>
  <c r="BN256" i="23"/>
  <c r="BL256" i="23"/>
  <c r="BK256" i="23"/>
  <c r="BK255" i="23" s="1"/>
  <c r="BJ256" i="23"/>
  <c r="BJ255" i="23" s="1"/>
  <c r="BI256" i="23"/>
  <c r="BH256" i="23"/>
  <c r="BG256" i="23"/>
  <c r="BF256" i="23"/>
  <c r="BF255" i="23" s="1"/>
  <c r="BE256" i="23"/>
  <c r="BD256" i="23"/>
  <c r="BC256" i="23"/>
  <c r="BC255" i="23" s="1"/>
  <c r="BB256" i="23"/>
  <c r="BB255" i="23" s="1"/>
  <c r="BA256" i="23"/>
  <c r="AZ256" i="23"/>
  <c r="AY256" i="23"/>
  <c r="AX256" i="23"/>
  <c r="AX255" i="23" s="1"/>
  <c r="AW256" i="23"/>
  <c r="AW255" i="23" s="1"/>
  <c r="AV256" i="23"/>
  <c r="AU256" i="23"/>
  <c r="AU255" i="23" s="1"/>
  <c r="AT256" i="23"/>
  <c r="AS256" i="23"/>
  <c r="AS255" i="23" s="1"/>
  <c r="AR256" i="23"/>
  <c r="AQ256" i="23"/>
  <c r="AQ255" i="23" s="1"/>
  <c r="AP256" i="23"/>
  <c r="AP255" i="23" s="1"/>
  <c r="AO256" i="23"/>
  <c r="AN256" i="23"/>
  <c r="AM256" i="23"/>
  <c r="AM255" i="23" s="1"/>
  <c r="AL256" i="23"/>
  <c r="AL255" i="23" s="1"/>
  <c r="AK256" i="23"/>
  <c r="AJ256" i="23"/>
  <c r="AH256" i="23"/>
  <c r="AH255" i="23" s="1"/>
  <c r="AG256" i="23"/>
  <c r="AG255" i="23" s="1"/>
  <c r="AF256" i="23"/>
  <c r="AE256" i="23"/>
  <c r="AD256" i="23"/>
  <c r="AC256" i="23"/>
  <c r="AC255" i="23" s="1"/>
  <c r="AB256" i="23"/>
  <c r="Z256" i="23"/>
  <c r="Y256" i="23"/>
  <c r="Y255" i="23" s="1"/>
  <c r="X256" i="23"/>
  <c r="X255" i="23" s="1"/>
  <c r="W256" i="23"/>
  <c r="V256" i="23"/>
  <c r="U256" i="23"/>
  <c r="U255" i="23" s="1"/>
  <c r="S256" i="23"/>
  <c r="R256" i="23"/>
  <c r="Q256" i="23"/>
  <c r="Q255" i="23" s="1"/>
  <c r="P256" i="23"/>
  <c r="O256" i="23"/>
  <c r="O255" i="23" s="1"/>
  <c r="I256" i="23"/>
  <c r="BG255" i="23"/>
  <c r="AY255" i="23"/>
  <c r="AT255" i="23"/>
  <c r="AO255" i="23"/>
  <c r="AD255" i="23"/>
  <c r="W255" i="23"/>
  <c r="V255" i="23"/>
  <c r="S255" i="23"/>
  <c r="BM254" i="23"/>
  <c r="AI254" i="23"/>
  <c r="AA254" i="23" s="1"/>
  <c r="T254" i="23"/>
  <c r="N254" i="23"/>
  <c r="M254" i="23" s="1"/>
  <c r="L254" i="23" s="1"/>
  <c r="BM196" i="23"/>
  <c r="AI196" i="23"/>
  <c r="AA196" i="23" s="1"/>
  <c r="T196" i="23"/>
  <c r="N196" i="23"/>
  <c r="M196" i="23" s="1"/>
  <c r="L196" i="23" s="1"/>
  <c r="BM195" i="23"/>
  <c r="AI195" i="23"/>
  <c r="AI192" i="23" s="1"/>
  <c r="AA195" i="23"/>
  <c r="T195" i="23"/>
  <c r="N195" i="23"/>
  <c r="M195" i="23"/>
  <c r="L195" i="23"/>
  <c r="K195" i="23" s="1"/>
  <c r="J195" i="23" s="1"/>
  <c r="H195" i="23" s="1"/>
  <c r="BM194" i="23"/>
  <c r="AI194" i="23"/>
  <c r="AA194" i="23" s="1"/>
  <c r="T194" i="23"/>
  <c r="N194" i="23"/>
  <c r="M194" i="23" s="1"/>
  <c r="L194" i="23"/>
  <c r="BP192" i="23"/>
  <c r="BO192" i="23"/>
  <c r="BN192" i="23"/>
  <c r="BL192" i="23"/>
  <c r="BL170" i="23" s="1"/>
  <c r="BK192" i="23"/>
  <c r="BJ192" i="23"/>
  <c r="BI192" i="23"/>
  <c r="BH192" i="23"/>
  <c r="BG192" i="23"/>
  <c r="BF192" i="23"/>
  <c r="BF170" i="23" s="1"/>
  <c r="BE192" i="23"/>
  <c r="BD192" i="23"/>
  <c r="BD170" i="23" s="1"/>
  <c r="BC192" i="23"/>
  <c r="BB192" i="23"/>
  <c r="BB170" i="23" s="1"/>
  <c r="BA192" i="23"/>
  <c r="AZ192" i="23"/>
  <c r="AY192" i="23"/>
  <c r="AX192" i="23"/>
  <c r="AX170" i="23" s="1"/>
  <c r="AW192" i="23"/>
  <c r="AV192" i="23"/>
  <c r="AV170" i="23" s="1"/>
  <c r="AU192" i="23"/>
  <c r="AT192" i="23"/>
  <c r="AS192" i="23"/>
  <c r="AR192" i="23"/>
  <c r="AQ192" i="23"/>
  <c r="AP192" i="23"/>
  <c r="AP170" i="23" s="1"/>
  <c r="AO192" i="23"/>
  <c r="AN192" i="23"/>
  <c r="AN170" i="23" s="1"/>
  <c r="AM192" i="23"/>
  <c r="AL192" i="23"/>
  <c r="AK192" i="23"/>
  <c r="AJ192" i="23"/>
  <c r="AH192" i="23"/>
  <c r="AH170" i="23" s="1"/>
  <c r="AG192" i="23"/>
  <c r="AF192" i="23"/>
  <c r="AF170" i="23" s="1"/>
  <c r="AE192" i="23"/>
  <c r="AD192" i="23"/>
  <c r="AC192" i="23"/>
  <c r="AB192" i="23"/>
  <c r="Z192" i="23"/>
  <c r="Y192" i="23"/>
  <c r="Y170" i="23" s="1"/>
  <c r="X192" i="23"/>
  <c r="W192" i="23"/>
  <c r="V192" i="23"/>
  <c r="U192" i="23"/>
  <c r="U170" i="23" s="1"/>
  <c r="S192" i="23"/>
  <c r="R192" i="23"/>
  <c r="Q192" i="23"/>
  <c r="P192" i="23"/>
  <c r="O192" i="23"/>
  <c r="N192" i="23"/>
  <c r="BM191" i="23"/>
  <c r="AI191" i="23"/>
  <c r="AA191" i="23" s="1"/>
  <c r="T191" i="23"/>
  <c r="N191" i="23"/>
  <c r="M191" i="23" s="1"/>
  <c r="BM190" i="23"/>
  <c r="AI190" i="23"/>
  <c r="AA190" i="23" s="1"/>
  <c r="T190" i="23"/>
  <c r="N190" i="23"/>
  <c r="M190" i="23" s="1"/>
  <c r="L190" i="23" s="1"/>
  <c r="BM189" i="23"/>
  <c r="AI189" i="23"/>
  <c r="AA189" i="23"/>
  <c r="AA171" i="23" s="1"/>
  <c r="T189" i="23"/>
  <c r="N189" i="23"/>
  <c r="M189" i="23" s="1"/>
  <c r="L189" i="23" s="1"/>
  <c r="K189" i="23" s="1"/>
  <c r="BM188" i="23"/>
  <c r="BM171" i="23" s="1"/>
  <c r="AA188" i="23"/>
  <c r="T188" i="23"/>
  <c r="N188" i="23"/>
  <c r="M188" i="23"/>
  <c r="L188" i="23" s="1"/>
  <c r="BP171" i="23"/>
  <c r="BP170" i="23" s="1"/>
  <c r="BO171" i="23"/>
  <c r="BN171" i="23"/>
  <c r="BL171" i="23"/>
  <c r="BK171" i="23"/>
  <c r="BK170" i="23" s="1"/>
  <c r="BJ171" i="23"/>
  <c r="BI171" i="23"/>
  <c r="BH171" i="23"/>
  <c r="BG171" i="23"/>
  <c r="BG170" i="23" s="1"/>
  <c r="BF171" i="23"/>
  <c r="BE171" i="23"/>
  <c r="BE170" i="23" s="1"/>
  <c r="BD171" i="23"/>
  <c r="BC171" i="23"/>
  <c r="BB171" i="23"/>
  <c r="BA171" i="23"/>
  <c r="AZ171" i="23"/>
  <c r="AY171" i="23"/>
  <c r="AY170" i="23" s="1"/>
  <c r="AX171" i="23"/>
  <c r="AW171" i="23"/>
  <c r="AW170" i="23" s="1"/>
  <c r="AV171" i="23"/>
  <c r="AU171" i="23"/>
  <c r="AT171" i="23"/>
  <c r="AS171" i="23"/>
  <c r="AR171" i="23"/>
  <c r="AQ171" i="23"/>
  <c r="AQ170" i="23" s="1"/>
  <c r="AP171" i="23"/>
  <c r="AO171" i="23"/>
  <c r="AO170" i="23" s="1"/>
  <c r="AN171" i="23"/>
  <c r="AM171" i="23"/>
  <c r="AM170" i="23" s="1"/>
  <c r="AL171" i="23"/>
  <c r="AK171" i="23"/>
  <c r="AJ171" i="23"/>
  <c r="AI171" i="23"/>
  <c r="AH171" i="23"/>
  <c r="AG171" i="23"/>
  <c r="AG170" i="23" s="1"/>
  <c r="AF171" i="23"/>
  <c r="AE171" i="23"/>
  <c r="AE170" i="23" s="1"/>
  <c r="AD171" i="23"/>
  <c r="AC171" i="23"/>
  <c r="AB171" i="23"/>
  <c r="Z171" i="23"/>
  <c r="Y171" i="23"/>
  <c r="X171" i="23"/>
  <c r="W171" i="23"/>
  <c r="W170" i="23" s="1"/>
  <c r="V171" i="23"/>
  <c r="V170" i="23" s="1"/>
  <c r="U171" i="23"/>
  <c r="S171" i="23"/>
  <c r="S170" i="23" s="1"/>
  <c r="R171" i="23"/>
  <c r="Q171" i="23"/>
  <c r="P171" i="23"/>
  <c r="O171" i="23"/>
  <c r="BJ170" i="23"/>
  <c r="BI170" i="23"/>
  <c r="BC170" i="23"/>
  <c r="BA170" i="23"/>
  <c r="AS170" i="23"/>
  <c r="AR170" i="23"/>
  <c r="AK170" i="23"/>
  <c r="AJ170" i="23"/>
  <c r="AC170" i="23"/>
  <c r="Z170" i="23"/>
  <c r="P170" i="23"/>
  <c r="O170" i="23"/>
  <c r="BM169" i="23"/>
  <c r="AA169" i="23"/>
  <c r="T169" i="23"/>
  <c r="N169" i="23"/>
  <c r="M169" i="23" s="1"/>
  <c r="L169" i="23" s="1"/>
  <c r="K169" i="23" s="1"/>
  <c r="J169" i="23" s="1"/>
  <c r="H169" i="23" s="1"/>
  <c r="BM168" i="23"/>
  <c r="AA168" i="23"/>
  <c r="AA167" i="23" s="1"/>
  <c r="T168" i="23"/>
  <c r="T167" i="23" s="1"/>
  <c r="N168" i="23"/>
  <c r="BP167" i="23"/>
  <c r="BO167" i="23"/>
  <c r="BN167" i="23"/>
  <c r="BN163" i="23" s="1"/>
  <c r="BL167" i="23"/>
  <c r="BK167" i="23"/>
  <c r="BJ167" i="23"/>
  <c r="BI167" i="23"/>
  <c r="BI163" i="23" s="1"/>
  <c r="BH167" i="23"/>
  <c r="BG167" i="23"/>
  <c r="BF167" i="23"/>
  <c r="BF163" i="23" s="1"/>
  <c r="BE167" i="23"/>
  <c r="BD167" i="23"/>
  <c r="BC167" i="23"/>
  <c r="BB167" i="23"/>
  <c r="BA167" i="23"/>
  <c r="BA163" i="23" s="1"/>
  <c r="AZ167" i="23"/>
  <c r="AY167" i="23"/>
  <c r="AX167" i="23"/>
  <c r="AX163" i="23" s="1"/>
  <c r="AW167" i="23"/>
  <c r="AV167" i="23"/>
  <c r="AU167" i="23"/>
  <c r="AT167" i="23"/>
  <c r="AS167" i="23"/>
  <c r="AR167" i="23"/>
  <c r="AQ167" i="23"/>
  <c r="AP167" i="23"/>
  <c r="AP163" i="23" s="1"/>
  <c r="AO167" i="23"/>
  <c r="AN167" i="23"/>
  <c r="AM167" i="23"/>
  <c r="AL167" i="23"/>
  <c r="AK167" i="23"/>
  <c r="AJ167" i="23"/>
  <c r="AI167" i="23"/>
  <c r="AH167" i="23"/>
  <c r="AH163" i="23" s="1"/>
  <c r="AG167" i="23"/>
  <c r="AF167" i="23"/>
  <c r="AE167" i="23"/>
  <c r="AD167" i="23"/>
  <c r="AC167" i="23"/>
  <c r="AC163" i="23" s="1"/>
  <c r="AB167" i="23"/>
  <c r="Z167" i="23"/>
  <c r="Z163" i="23" s="1"/>
  <c r="Y167" i="23"/>
  <c r="X167" i="23"/>
  <c r="W167" i="23"/>
  <c r="V167" i="23"/>
  <c r="U167" i="23"/>
  <c r="S167" i="23"/>
  <c r="R167" i="23"/>
  <c r="Q167" i="23"/>
  <c r="P167" i="23"/>
  <c r="O167" i="23"/>
  <c r="BM166" i="23"/>
  <c r="AA166" i="23"/>
  <c r="T166" i="23"/>
  <c r="N166" i="23"/>
  <c r="N164" i="23" s="1"/>
  <c r="BM165" i="23"/>
  <c r="AA165" i="23"/>
  <c r="T165" i="23"/>
  <c r="T164" i="23" s="1"/>
  <c r="N165" i="23"/>
  <c r="M165" i="23" s="1"/>
  <c r="L165" i="23" s="1"/>
  <c r="BP164" i="23"/>
  <c r="BP163" i="23" s="1"/>
  <c r="BO164" i="23"/>
  <c r="BO163" i="23" s="1"/>
  <c r="BN164" i="23"/>
  <c r="BM164" i="23"/>
  <c r="BL164" i="23"/>
  <c r="BL163" i="23" s="1"/>
  <c r="BK164" i="23"/>
  <c r="BJ164" i="23"/>
  <c r="BI164" i="23"/>
  <c r="BH164" i="23"/>
  <c r="BG164" i="23"/>
  <c r="BG163" i="23" s="1"/>
  <c r="BF164" i="23"/>
  <c r="BE164" i="23"/>
  <c r="BD164" i="23"/>
  <c r="BD163" i="23" s="1"/>
  <c r="BC164" i="23"/>
  <c r="BC163" i="23" s="1"/>
  <c r="BB164" i="23"/>
  <c r="BA164" i="23"/>
  <c r="AZ164" i="23"/>
  <c r="AY164" i="23"/>
  <c r="AY163" i="23" s="1"/>
  <c r="AX164" i="23"/>
  <c r="AW164" i="23"/>
  <c r="AV164" i="23"/>
  <c r="AV163" i="23" s="1"/>
  <c r="AU164" i="23"/>
  <c r="AU163" i="23" s="1"/>
  <c r="AT164" i="23"/>
  <c r="AS164" i="23"/>
  <c r="AR164" i="23"/>
  <c r="AQ164" i="23"/>
  <c r="AQ163" i="23" s="1"/>
  <c r="AP164" i="23"/>
  <c r="AO164" i="23"/>
  <c r="AN164" i="23"/>
  <c r="AN163" i="23" s="1"/>
  <c r="AM164" i="23"/>
  <c r="AL164" i="23"/>
  <c r="AK164" i="23"/>
  <c r="AJ164" i="23"/>
  <c r="AJ163" i="23" s="1"/>
  <c r="AI164" i="23"/>
  <c r="AI163" i="23" s="1"/>
  <c r="AH164" i="23"/>
  <c r="AG164" i="23"/>
  <c r="AF164" i="23"/>
  <c r="AF163" i="23" s="1"/>
  <c r="AE164" i="23"/>
  <c r="AE163" i="23" s="1"/>
  <c r="AD164" i="23"/>
  <c r="AC164" i="23"/>
  <c r="AB164" i="23"/>
  <c r="AA164" i="23"/>
  <c r="AA163" i="23" s="1"/>
  <c r="Z164" i="23"/>
  <c r="Y164" i="23"/>
  <c r="X164" i="23"/>
  <c r="W164" i="23"/>
  <c r="W163" i="23" s="1"/>
  <c r="V164" i="23"/>
  <c r="U164" i="23"/>
  <c r="S164" i="23"/>
  <c r="R164" i="23"/>
  <c r="Q164" i="23"/>
  <c r="P164" i="23"/>
  <c r="O164" i="23"/>
  <c r="O163" i="23" s="1"/>
  <c r="BK163" i="23"/>
  <c r="BH163" i="23"/>
  <c r="AZ163" i="23"/>
  <c r="AR163" i="23"/>
  <c r="AM163" i="23"/>
  <c r="AK163" i="23"/>
  <c r="AB163" i="23"/>
  <c r="U163" i="23"/>
  <c r="BM162" i="23"/>
  <c r="AA162" i="23"/>
  <c r="T162" i="23"/>
  <c r="N162" i="23"/>
  <c r="M162" i="23"/>
  <c r="L162" i="23" s="1"/>
  <c r="BM161" i="23"/>
  <c r="AA161" i="23"/>
  <c r="T161" i="23"/>
  <c r="N161" i="23"/>
  <c r="N129" i="23" s="1"/>
  <c r="BW160" i="23"/>
  <c r="BP129" i="23"/>
  <c r="BO129" i="23"/>
  <c r="BN129" i="23"/>
  <c r="BL129" i="23"/>
  <c r="BK129" i="23"/>
  <c r="BJ129" i="23"/>
  <c r="BI129" i="23"/>
  <c r="BH129" i="23"/>
  <c r="BG129" i="23"/>
  <c r="BF129" i="23"/>
  <c r="BE129" i="23"/>
  <c r="BD129" i="23"/>
  <c r="BC129" i="23"/>
  <c r="BB129" i="23"/>
  <c r="BA129" i="23"/>
  <c r="BA118" i="23" s="1"/>
  <c r="AZ129" i="23"/>
  <c r="AY129" i="23"/>
  <c r="AX129" i="23"/>
  <c r="AW129" i="23"/>
  <c r="AV129" i="23"/>
  <c r="AU129" i="23"/>
  <c r="AU118" i="23" s="1"/>
  <c r="AT129" i="23"/>
  <c r="AS129" i="23"/>
  <c r="AR129" i="23"/>
  <c r="AQ129" i="23"/>
  <c r="AP129" i="23"/>
  <c r="AO129" i="23"/>
  <c r="AN129" i="23"/>
  <c r="AM129" i="23"/>
  <c r="AL129" i="23"/>
  <c r="AK129" i="23"/>
  <c r="AJ129" i="23"/>
  <c r="AI129" i="23"/>
  <c r="AH129" i="23"/>
  <c r="AG129" i="23"/>
  <c r="AF129" i="23"/>
  <c r="AE129" i="23"/>
  <c r="AD129" i="23"/>
  <c r="AC129" i="23"/>
  <c r="AB129" i="23"/>
  <c r="AA129" i="23"/>
  <c r="Z129" i="23"/>
  <c r="Y129" i="23"/>
  <c r="X129" i="23"/>
  <c r="W129" i="23"/>
  <c r="V129" i="23"/>
  <c r="U129" i="23"/>
  <c r="U118" i="23" s="1"/>
  <c r="S129" i="23"/>
  <c r="R129" i="23"/>
  <c r="Q129" i="23"/>
  <c r="P129" i="23"/>
  <c r="O129" i="23"/>
  <c r="BM128" i="23"/>
  <c r="AI128" i="23"/>
  <c r="AA128" i="23" s="1"/>
  <c r="T128" i="23"/>
  <c r="N128" i="23"/>
  <c r="N119" i="23" s="1"/>
  <c r="M128" i="23"/>
  <c r="L128" i="23" s="1"/>
  <c r="K128" i="23" s="1"/>
  <c r="J128" i="23" s="1"/>
  <c r="H128" i="23" s="1"/>
  <c r="BM120" i="23"/>
  <c r="AI120" i="23"/>
  <c r="AA120" i="23"/>
  <c r="T120" i="23"/>
  <c r="T119" i="23" s="1"/>
  <c r="N120" i="23"/>
  <c r="M120" i="23"/>
  <c r="L120" i="23" s="1"/>
  <c r="BP119" i="23"/>
  <c r="BO119" i="23"/>
  <c r="BO118" i="23" s="1"/>
  <c r="BN119" i="23"/>
  <c r="BL119" i="23"/>
  <c r="BL118" i="23" s="1"/>
  <c r="BK119" i="23"/>
  <c r="BK118" i="23" s="1"/>
  <c r="BJ119" i="23"/>
  <c r="BJ118" i="23" s="1"/>
  <c r="BI119" i="23"/>
  <c r="BH119" i="23"/>
  <c r="BH118" i="23" s="1"/>
  <c r="BG119" i="23"/>
  <c r="BF119" i="23"/>
  <c r="BF118" i="23" s="1"/>
  <c r="BE119" i="23"/>
  <c r="BD119" i="23"/>
  <c r="BD118" i="23" s="1"/>
  <c r="BC119" i="23"/>
  <c r="BB119" i="23"/>
  <c r="BB118" i="23" s="1"/>
  <c r="BA119" i="23"/>
  <c r="AZ119" i="23"/>
  <c r="AZ118" i="23" s="1"/>
  <c r="AY119" i="23"/>
  <c r="AX119" i="23"/>
  <c r="AX118" i="23" s="1"/>
  <c r="AW119" i="23"/>
  <c r="AV119" i="23"/>
  <c r="AV118" i="23" s="1"/>
  <c r="AU119" i="23"/>
  <c r="AT119" i="23"/>
  <c r="AT118" i="23" s="1"/>
  <c r="AS119" i="23"/>
  <c r="AR119" i="23"/>
  <c r="AR118" i="23" s="1"/>
  <c r="AQ119" i="23"/>
  <c r="AP119" i="23"/>
  <c r="AP118" i="23" s="1"/>
  <c r="AO119" i="23"/>
  <c r="AN119" i="23"/>
  <c r="AN118" i="23" s="1"/>
  <c r="AM119" i="23"/>
  <c r="AM118" i="23" s="1"/>
  <c r="AL119" i="23"/>
  <c r="AL118" i="23" s="1"/>
  <c r="AK119" i="23"/>
  <c r="AJ119" i="23"/>
  <c r="AJ118" i="23" s="1"/>
  <c r="AI119" i="23"/>
  <c r="AH119" i="23"/>
  <c r="AG119" i="23"/>
  <c r="AF119" i="23"/>
  <c r="AF118" i="23" s="1"/>
  <c r="AE119" i="23"/>
  <c r="AE118" i="23" s="1"/>
  <c r="AD119" i="23"/>
  <c r="AD118" i="23" s="1"/>
  <c r="AC119" i="23"/>
  <c r="AB119" i="23"/>
  <c r="AB118" i="23" s="1"/>
  <c r="AA119" i="23"/>
  <c r="Z119" i="23"/>
  <c r="Z118" i="23" s="1"/>
  <c r="Y119" i="23"/>
  <c r="X119" i="23"/>
  <c r="X118" i="23" s="1"/>
  <c r="W119" i="23"/>
  <c r="V119" i="23"/>
  <c r="V118" i="23" s="1"/>
  <c r="U119" i="23"/>
  <c r="S119" i="23"/>
  <c r="S118" i="23" s="1"/>
  <c r="R119" i="23"/>
  <c r="R118" i="23" s="1"/>
  <c r="Q119" i="23"/>
  <c r="P119" i="23"/>
  <c r="P118" i="23" s="1"/>
  <c r="O119" i="23"/>
  <c r="BN118" i="23"/>
  <c r="BI118" i="23"/>
  <c r="BC118" i="23"/>
  <c r="AS118" i="23"/>
  <c r="AK118" i="23"/>
  <c r="AH118" i="23"/>
  <c r="AC118" i="23"/>
  <c r="W118" i="23"/>
  <c r="O118" i="23"/>
  <c r="BM117" i="23"/>
  <c r="BM115" i="23" s="1"/>
  <c r="AI117" i="23"/>
  <c r="AI115" i="23" s="1"/>
  <c r="T117" i="23"/>
  <c r="N117" i="23"/>
  <c r="M117" i="23"/>
  <c r="L117" i="23" s="1"/>
  <c r="K117" i="23" s="1"/>
  <c r="BM116" i="23"/>
  <c r="AA116" i="23"/>
  <c r="T116" i="23"/>
  <c r="T115" i="23" s="1"/>
  <c r="N116" i="23"/>
  <c r="BP115" i="23"/>
  <c r="BO115" i="23"/>
  <c r="BN115" i="23"/>
  <c r="BL115" i="23"/>
  <c r="BK115" i="23"/>
  <c r="BK110" i="23" s="1"/>
  <c r="BJ115" i="23"/>
  <c r="BI115" i="23"/>
  <c r="BH115" i="23"/>
  <c r="BG115" i="23"/>
  <c r="BF115" i="23"/>
  <c r="BE115" i="23"/>
  <c r="BD115" i="23"/>
  <c r="BC115" i="23"/>
  <c r="BC110" i="23" s="1"/>
  <c r="BB115" i="23"/>
  <c r="BA115" i="23"/>
  <c r="AZ115" i="23"/>
  <c r="AY115" i="23"/>
  <c r="AX115" i="23"/>
  <c r="AX110" i="23" s="1"/>
  <c r="AW115" i="23"/>
  <c r="AW110" i="23" s="1"/>
  <c r="AV115" i="23"/>
  <c r="AU115" i="23"/>
  <c r="AU110" i="23" s="1"/>
  <c r="AT115" i="23"/>
  <c r="AS115" i="23"/>
  <c r="AR115" i="23"/>
  <c r="AQ115" i="23"/>
  <c r="AP115" i="23"/>
  <c r="AP110" i="23" s="1"/>
  <c r="AO115" i="23"/>
  <c r="AO110" i="23" s="1"/>
  <c r="AN115" i="23"/>
  <c r="AM115" i="23"/>
  <c r="AM110" i="23" s="1"/>
  <c r="AL115" i="23"/>
  <c r="AK115" i="23"/>
  <c r="AJ115" i="23"/>
  <c r="AH115" i="23"/>
  <c r="AG115" i="23"/>
  <c r="AF115" i="23"/>
  <c r="AE115" i="23"/>
  <c r="AD115" i="23"/>
  <c r="AC115" i="23"/>
  <c r="AB115" i="23"/>
  <c r="Z115" i="23"/>
  <c r="Y115" i="23"/>
  <c r="X115" i="23"/>
  <c r="W115" i="23"/>
  <c r="W110" i="23" s="1"/>
  <c r="V115" i="23"/>
  <c r="U115" i="23"/>
  <c r="S115" i="23"/>
  <c r="R115" i="23"/>
  <c r="Q115" i="23"/>
  <c r="P115" i="23"/>
  <c r="O115" i="23"/>
  <c r="O110" i="23" s="1"/>
  <c r="BM114" i="23"/>
  <c r="AA114" i="23"/>
  <c r="T114" i="23"/>
  <c r="N114" i="23"/>
  <c r="M114" i="23"/>
  <c r="L114" i="23" s="1"/>
  <c r="BM113" i="23"/>
  <c r="AA113" i="23"/>
  <c r="T113" i="23"/>
  <c r="N113" i="23"/>
  <c r="M113" i="23" s="1"/>
  <c r="BM112" i="23"/>
  <c r="BM111" i="23" s="1"/>
  <c r="AA112" i="23"/>
  <c r="T112" i="23"/>
  <c r="N112" i="23"/>
  <c r="M112" i="23"/>
  <c r="L112" i="23"/>
  <c r="K112" i="23" s="1"/>
  <c r="BP111" i="23"/>
  <c r="BO111" i="23"/>
  <c r="BN111" i="23"/>
  <c r="BN110" i="23" s="1"/>
  <c r="BL111" i="23"/>
  <c r="BL110" i="23" s="1"/>
  <c r="BK111" i="23"/>
  <c r="BJ111" i="23"/>
  <c r="BI111" i="23"/>
  <c r="BH111" i="23"/>
  <c r="BH110" i="23" s="1"/>
  <c r="BG111" i="23"/>
  <c r="BF111" i="23"/>
  <c r="BE111" i="23"/>
  <c r="BD111" i="23"/>
  <c r="BD110" i="23" s="1"/>
  <c r="BC111" i="23"/>
  <c r="BB111" i="23"/>
  <c r="BA111" i="23"/>
  <c r="AZ111" i="23"/>
  <c r="AZ110" i="23" s="1"/>
  <c r="AY111" i="23"/>
  <c r="AX111" i="23"/>
  <c r="AW111" i="23"/>
  <c r="AV111" i="23"/>
  <c r="AV110" i="23" s="1"/>
  <c r="AU111" i="23"/>
  <c r="AT111" i="23"/>
  <c r="AS111" i="23"/>
  <c r="AR111" i="23"/>
  <c r="AQ111" i="23"/>
  <c r="AP111" i="23"/>
  <c r="AO111" i="23"/>
  <c r="AN111" i="23"/>
  <c r="AN110" i="23" s="1"/>
  <c r="AM111" i="23"/>
  <c r="AL111" i="23"/>
  <c r="AK111" i="23"/>
  <c r="AJ111" i="23"/>
  <c r="AI111" i="23"/>
  <c r="AH111" i="23"/>
  <c r="AG111" i="23"/>
  <c r="AG110" i="23" s="1"/>
  <c r="AF111" i="23"/>
  <c r="AE111" i="23"/>
  <c r="AD111" i="23"/>
  <c r="AC111" i="23"/>
  <c r="AB111" i="23"/>
  <c r="AB110" i="23" s="1"/>
  <c r="Z111" i="23"/>
  <c r="Y111" i="23"/>
  <c r="X111" i="23"/>
  <c r="W111" i="23"/>
  <c r="V111" i="23"/>
  <c r="V110" i="23" s="1"/>
  <c r="U111" i="23"/>
  <c r="S111" i="23"/>
  <c r="R111" i="23"/>
  <c r="R110" i="23" s="1"/>
  <c r="Q111" i="23"/>
  <c r="Q110" i="23" s="1"/>
  <c r="P111" i="23"/>
  <c r="O111" i="23"/>
  <c r="N111" i="23"/>
  <c r="BP110" i="23"/>
  <c r="BF110" i="23"/>
  <c r="BE110" i="23"/>
  <c r="AR110" i="23"/>
  <c r="AJ110" i="23"/>
  <c r="AH110" i="23"/>
  <c r="Z110" i="23"/>
  <c r="Y110" i="23"/>
  <c r="BM109" i="23"/>
  <c r="BM103" i="23" s="1"/>
  <c r="AI109" i="23"/>
  <c r="AA109" i="23" s="1"/>
  <c r="AA103" i="23" s="1"/>
  <c r="T109" i="23"/>
  <c r="T103" i="23" s="1"/>
  <c r="N109" i="23"/>
  <c r="M109" i="23" s="1"/>
  <c r="BP103" i="23"/>
  <c r="BO103" i="23"/>
  <c r="BN103" i="23"/>
  <c r="BL103" i="23"/>
  <c r="BL99" i="23" s="1"/>
  <c r="BK103" i="23"/>
  <c r="BJ103" i="23"/>
  <c r="BI103" i="23"/>
  <c r="BH103" i="23"/>
  <c r="BG103" i="23"/>
  <c r="BG99" i="23" s="1"/>
  <c r="BF103" i="23"/>
  <c r="BE103" i="23"/>
  <c r="BD103" i="23"/>
  <c r="BD99" i="23" s="1"/>
  <c r="BC103" i="23"/>
  <c r="BB103" i="23"/>
  <c r="BA103" i="23"/>
  <c r="AZ103" i="23"/>
  <c r="AY103" i="23"/>
  <c r="AY99" i="23" s="1"/>
  <c r="AX103" i="23"/>
  <c r="AW103" i="23"/>
  <c r="AV103" i="23"/>
  <c r="AT103" i="23"/>
  <c r="AT99" i="23" s="1"/>
  <c r="AS103" i="23"/>
  <c r="AR103" i="23"/>
  <c r="AQ103" i="23"/>
  <c r="AP103" i="23"/>
  <c r="AO103" i="23"/>
  <c r="AN103" i="23"/>
  <c r="AM103" i="23"/>
  <c r="AL103" i="23"/>
  <c r="AL99" i="23" s="1"/>
  <c r="AK103" i="23"/>
  <c r="AJ103" i="23"/>
  <c r="AH103" i="23"/>
  <c r="AG103" i="23"/>
  <c r="AF103" i="23"/>
  <c r="AE103" i="23"/>
  <c r="AD103" i="23"/>
  <c r="AD99" i="23" s="1"/>
  <c r="AC103" i="23"/>
  <c r="AB103" i="23"/>
  <c r="Z103" i="23"/>
  <c r="Y103" i="23"/>
  <c r="Y99" i="23" s="1"/>
  <c r="X103" i="23"/>
  <c r="W103" i="23"/>
  <c r="V103" i="23"/>
  <c r="V99" i="23" s="1"/>
  <c r="U103" i="23"/>
  <c r="S103" i="23"/>
  <c r="R103" i="23"/>
  <c r="Q103" i="23"/>
  <c r="P103" i="23"/>
  <c r="O103" i="23"/>
  <c r="N103" i="23"/>
  <c r="H103" i="23"/>
  <c r="BM102" i="23"/>
  <c r="AI102" i="23"/>
  <c r="AI100" i="23" s="1"/>
  <c r="AA102" i="23"/>
  <c r="T102" i="23"/>
  <c r="N102" i="23"/>
  <c r="M102" i="23" s="1"/>
  <c r="L102" i="23" s="1"/>
  <c r="K102" i="23" s="1"/>
  <c r="J102" i="23" s="1"/>
  <c r="H102" i="23" s="1"/>
  <c r="BM101" i="23"/>
  <c r="AA101" i="23"/>
  <c r="AA100" i="23" s="1"/>
  <c r="T101" i="23"/>
  <c r="T100" i="23" s="1"/>
  <c r="T99" i="23" s="1"/>
  <c r="N101" i="23"/>
  <c r="M101" i="23" s="1"/>
  <c r="BP100" i="23"/>
  <c r="BO100" i="23"/>
  <c r="BO99" i="23" s="1"/>
  <c r="BN100" i="23"/>
  <c r="BN99" i="23" s="1"/>
  <c r="BL100" i="23"/>
  <c r="BK100" i="23"/>
  <c r="BJ100" i="23"/>
  <c r="BI100" i="23"/>
  <c r="BI99" i="23" s="1"/>
  <c r="BH100" i="23"/>
  <c r="BG100" i="23"/>
  <c r="BF100" i="23"/>
  <c r="BF99" i="23" s="1"/>
  <c r="BE100" i="23"/>
  <c r="BD100" i="23"/>
  <c r="BC100" i="23"/>
  <c r="BB100" i="23"/>
  <c r="BA100" i="23"/>
  <c r="BA99" i="23" s="1"/>
  <c r="AZ100" i="23"/>
  <c r="AY100" i="23"/>
  <c r="AX100" i="23"/>
  <c r="AX99" i="23" s="1"/>
  <c r="AW100" i="23"/>
  <c r="AW99" i="23" s="1"/>
  <c r="AV100" i="23"/>
  <c r="AU100" i="23"/>
  <c r="AU99" i="23" s="1"/>
  <c r="AT100" i="23"/>
  <c r="AS100" i="23"/>
  <c r="AS99" i="23" s="1"/>
  <c r="AR100" i="23"/>
  <c r="AQ100" i="23"/>
  <c r="AQ99" i="23" s="1"/>
  <c r="AP100" i="23"/>
  <c r="AO100" i="23"/>
  <c r="AO99" i="23" s="1"/>
  <c r="AN100" i="23"/>
  <c r="AM100" i="23"/>
  <c r="AL100" i="23"/>
  <c r="AK100" i="23"/>
  <c r="AK99" i="23" s="1"/>
  <c r="AJ100" i="23"/>
  <c r="AH100" i="23"/>
  <c r="AG100" i="23"/>
  <c r="AF100" i="23"/>
  <c r="AF99" i="23" s="1"/>
  <c r="AE100" i="23"/>
  <c r="AD100" i="23"/>
  <c r="AC100" i="23"/>
  <c r="AC99" i="23" s="1"/>
  <c r="AB100" i="23"/>
  <c r="AB99" i="23" s="1"/>
  <c r="Z100" i="23"/>
  <c r="Y100" i="23"/>
  <c r="X100" i="23"/>
  <c r="W100" i="23"/>
  <c r="W99" i="23" s="1"/>
  <c r="V100" i="23"/>
  <c r="U100" i="23"/>
  <c r="S100" i="23"/>
  <c r="R100" i="23"/>
  <c r="Q100" i="23"/>
  <c r="Q99" i="23" s="1"/>
  <c r="P100" i="23"/>
  <c r="P99" i="23" s="1"/>
  <c r="O100" i="23"/>
  <c r="O99" i="23" s="1"/>
  <c r="BE99" i="23"/>
  <c r="AV99" i="23"/>
  <c r="AN99" i="23"/>
  <c r="AG99" i="23"/>
  <c r="X99" i="23"/>
  <c r="S99" i="23"/>
  <c r="BP93" i="23"/>
  <c r="BO93" i="23"/>
  <c r="BN93" i="23"/>
  <c r="BM93" i="23"/>
  <c r="BL93" i="23"/>
  <c r="BK93" i="23"/>
  <c r="BJ93" i="23"/>
  <c r="BI93" i="23"/>
  <c r="BH93" i="23"/>
  <c r="BG93" i="23"/>
  <c r="BF93" i="23"/>
  <c r="BE93" i="23"/>
  <c r="BD93" i="23"/>
  <c r="BC93" i="23"/>
  <c r="BB93" i="23"/>
  <c r="BA93" i="23"/>
  <c r="AZ93" i="23"/>
  <c r="AY93" i="23"/>
  <c r="AX93" i="23"/>
  <c r="AW93" i="23"/>
  <c r="AV93" i="23"/>
  <c r="AU93" i="23"/>
  <c r="AT93" i="23"/>
  <c r="AS93" i="23"/>
  <c r="AR93" i="23"/>
  <c r="AQ93" i="23"/>
  <c r="AP93" i="23"/>
  <c r="AO93" i="23"/>
  <c r="AN93" i="23"/>
  <c r="AM93" i="23"/>
  <c r="AL93" i="23"/>
  <c r="AK93" i="23"/>
  <c r="AJ93" i="23"/>
  <c r="AI93" i="23"/>
  <c r="AH93" i="23"/>
  <c r="AG93" i="23"/>
  <c r="AF93" i="23"/>
  <c r="AE93" i="23"/>
  <c r="AD93" i="23"/>
  <c r="AC93" i="23"/>
  <c r="AB93" i="23"/>
  <c r="AA93" i="23"/>
  <c r="Z93" i="23"/>
  <c r="Y93" i="23"/>
  <c r="X93" i="23"/>
  <c r="W93" i="23"/>
  <c r="V93" i="23"/>
  <c r="U93" i="23"/>
  <c r="T93" i="23"/>
  <c r="S93" i="23"/>
  <c r="R93" i="23"/>
  <c r="Q93" i="23"/>
  <c r="P93" i="23"/>
  <c r="O93" i="23"/>
  <c r="N93" i="23"/>
  <c r="M93" i="23"/>
  <c r="L93" i="23"/>
  <c r="K93" i="23"/>
  <c r="J93" i="23"/>
  <c r="H93" i="23"/>
  <c r="BP89" i="23"/>
  <c r="BO89" i="23"/>
  <c r="BO88" i="23" s="1"/>
  <c r="BN89" i="23"/>
  <c r="BM89" i="23"/>
  <c r="BM88" i="23" s="1"/>
  <c r="BL89" i="23"/>
  <c r="BL88" i="23" s="1"/>
  <c r="BK89" i="23"/>
  <c r="BK88" i="23" s="1"/>
  <c r="BJ89" i="23"/>
  <c r="BJ88" i="23" s="1"/>
  <c r="BI89" i="23"/>
  <c r="BH89" i="23"/>
  <c r="BG89" i="23"/>
  <c r="BG88" i="23" s="1"/>
  <c r="BF89" i="23"/>
  <c r="BE89" i="23"/>
  <c r="BE88" i="23" s="1"/>
  <c r="BD89" i="23"/>
  <c r="BD88" i="23" s="1"/>
  <c r="BC89" i="23"/>
  <c r="BC88" i="23" s="1"/>
  <c r="BB89" i="23"/>
  <c r="BB88" i="23" s="1"/>
  <c r="BA89" i="23"/>
  <c r="AZ89" i="23"/>
  <c r="AY89" i="23"/>
  <c r="AY88" i="23" s="1"/>
  <c r="AX89" i="23"/>
  <c r="AW89" i="23"/>
  <c r="AW88" i="23" s="1"/>
  <c r="AV89" i="23"/>
  <c r="AV88" i="23" s="1"/>
  <c r="AU89" i="23"/>
  <c r="AU88" i="23" s="1"/>
  <c r="AT89" i="23"/>
  <c r="AT88" i="23" s="1"/>
  <c r="AS89" i="23"/>
  <c r="AR89" i="23"/>
  <c r="AQ89" i="23"/>
  <c r="AQ88" i="23" s="1"/>
  <c r="AP89" i="23"/>
  <c r="AO89" i="23"/>
  <c r="AO88" i="23" s="1"/>
  <c r="AN89" i="23"/>
  <c r="AN88" i="23" s="1"/>
  <c r="AM89" i="23"/>
  <c r="AM88" i="23" s="1"/>
  <c r="AL89" i="23"/>
  <c r="AL88" i="23" s="1"/>
  <c r="AK89" i="23"/>
  <c r="AJ89" i="23"/>
  <c r="AI89" i="23"/>
  <c r="AI88" i="23" s="1"/>
  <c r="AH89" i="23"/>
  <c r="AG89" i="23"/>
  <c r="AG88" i="23" s="1"/>
  <c r="AF89" i="23"/>
  <c r="AF88" i="23" s="1"/>
  <c r="AE89" i="23"/>
  <c r="AE88" i="23" s="1"/>
  <c r="AD89" i="23"/>
  <c r="AD88" i="23" s="1"/>
  <c r="AC89" i="23"/>
  <c r="AB89" i="23"/>
  <c r="AA89" i="23"/>
  <c r="AA88" i="23" s="1"/>
  <c r="Z89" i="23"/>
  <c r="Y89" i="23"/>
  <c r="Y88" i="23" s="1"/>
  <c r="X89" i="23"/>
  <c r="X88" i="23" s="1"/>
  <c r="W89" i="23"/>
  <c r="W88" i="23" s="1"/>
  <c r="V89" i="23"/>
  <c r="V88" i="23" s="1"/>
  <c r="U89" i="23"/>
  <c r="T89" i="23"/>
  <c r="S89" i="23"/>
  <c r="S88" i="23" s="1"/>
  <c r="R89" i="23"/>
  <c r="Q89" i="23"/>
  <c r="Q88" i="23" s="1"/>
  <c r="P89" i="23"/>
  <c r="P88" i="23" s="1"/>
  <c r="O89" i="23"/>
  <c r="O88" i="23" s="1"/>
  <c r="N89" i="23"/>
  <c r="N88" i="23" s="1"/>
  <c r="M89" i="23"/>
  <c r="L89" i="23"/>
  <c r="K89" i="23"/>
  <c r="K88" i="23" s="1"/>
  <c r="J89" i="23"/>
  <c r="H89" i="23"/>
  <c r="H88" i="23" s="1"/>
  <c r="BP88" i="23"/>
  <c r="BN88" i="23"/>
  <c r="BI88" i="23"/>
  <c r="BH88" i="23"/>
  <c r="BF88" i="23"/>
  <c r="BA88" i="23"/>
  <c r="AZ88" i="23"/>
  <c r="AX88" i="23"/>
  <c r="AS88" i="23"/>
  <c r="AR88" i="23"/>
  <c r="AP88" i="23"/>
  <c r="AK88" i="23"/>
  <c r="AJ88" i="23"/>
  <c r="AH88" i="23"/>
  <c r="AC88" i="23"/>
  <c r="AB88" i="23"/>
  <c r="Z88" i="23"/>
  <c r="U88" i="23"/>
  <c r="T88" i="23"/>
  <c r="R88" i="23"/>
  <c r="M88" i="23"/>
  <c r="L88" i="23"/>
  <c r="J88" i="23"/>
  <c r="BM87" i="23"/>
  <c r="AI87" i="23"/>
  <c r="AA87" i="23" s="1"/>
  <c r="T87" i="23"/>
  <c r="N87" i="23"/>
  <c r="M87" i="23" s="1"/>
  <c r="L87" i="23" s="1"/>
  <c r="K87" i="23" s="1"/>
  <c r="J87" i="23" s="1"/>
  <c r="H87" i="23" s="1"/>
  <c r="BM86" i="23"/>
  <c r="AI86" i="23"/>
  <c r="AA86" i="23"/>
  <c r="T86" i="23"/>
  <c r="N86" i="23"/>
  <c r="M86" i="23" s="1"/>
  <c r="L86" i="23" s="1"/>
  <c r="BM85" i="23"/>
  <c r="AI85" i="23"/>
  <c r="AA85" i="23"/>
  <c r="AA79" i="23" s="1"/>
  <c r="T85" i="23"/>
  <c r="N85" i="23"/>
  <c r="M85" i="23"/>
  <c r="L85" i="23" s="1"/>
  <c r="K85" i="23" s="1"/>
  <c r="BM84" i="23"/>
  <c r="BM79" i="23" s="1"/>
  <c r="AA84" i="23"/>
  <c r="T84" i="23"/>
  <c r="N84" i="23"/>
  <c r="M84" i="23" s="1"/>
  <c r="BP79" i="23"/>
  <c r="BO79" i="23"/>
  <c r="BN79" i="23"/>
  <c r="BL79" i="23"/>
  <c r="BK79" i="23"/>
  <c r="BJ79" i="23"/>
  <c r="BI79" i="23"/>
  <c r="BH79" i="23"/>
  <c r="BG79" i="23"/>
  <c r="BG73" i="23" s="1"/>
  <c r="BF79" i="23"/>
  <c r="BE79" i="23"/>
  <c r="BD79" i="23"/>
  <c r="BC79" i="23"/>
  <c r="BB79" i="23"/>
  <c r="BA79" i="23"/>
  <c r="AZ79" i="23"/>
  <c r="AY79" i="23"/>
  <c r="AY73" i="23" s="1"/>
  <c r="AX79" i="23"/>
  <c r="AW79" i="23"/>
  <c r="AV79" i="23"/>
  <c r="AU79" i="23"/>
  <c r="AT79" i="23"/>
  <c r="AS79" i="23"/>
  <c r="AR79" i="23"/>
  <c r="AQ79" i="23"/>
  <c r="AQ73" i="23" s="1"/>
  <c r="AP79" i="23"/>
  <c r="AO79" i="23"/>
  <c r="AN79" i="23"/>
  <c r="AM79" i="23"/>
  <c r="AL79" i="23"/>
  <c r="AK79" i="23"/>
  <c r="AJ79" i="23"/>
  <c r="AH79" i="23"/>
  <c r="AG79" i="23"/>
  <c r="AF79" i="23"/>
  <c r="AE79" i="23"/>
  <c r="AD79" i="23"/>
  <c r="AC79" i="23"/>
  <c r="AB79" i="23"/>
  <c r="Z79" i="23"/>
  <c r="Y79" i="23"/>
  <c r="X79" i="23"/>
  <c r="W79" i="23"/>
  <c r="V79" i="23"/>
  <c r="U79" i="23"/>
  <c r="U73" i="23" s="1"/>
  <c r="S79" i="23"/>
  <c r="R79" i="23"/>
  <c r="Q79" i="23"/>
  <c r="P79" i="23"/>
  <c r="P73" i="23" s="1"/>
  <c r="O79" i="23"/>
  <c r="BM78" i="23"/>
  <c r="AI78" i="23"/>
  <c r="AA78" i="23" s="1"/>
  <c r="T78" i="23"/>
  <c r="N78" i="23"/>
  <c r="M78" i="23" s="1"/>
  <c r="L78" i="23" s="1"/>
  <c r="BM77" i="23"/>
  <c r="AI77" i="23"/>
  <c r="AA77" i="23" s="1"/>
  <c r="T77" i="23"/>
  <c r="T74" i="23" s="1"/>
  <c r="N77" i="23"/>
  <c r="M77" i="23" s="1"/>
  <c r="L77" i="23" s="1"/>
  <c r="BM75" i="23"/>
  <c r="AI75" i="23"/>
  <c r="AI74" i="23" s="1"/>
  <c r="AA75" i="23"/>
  <c r="T75" i="23"/>
  <c r="N75" i="23"/>
  <c r="N74" i="23" s="1"/>
  <c r="M75" i="23"/>
  <c r="M74" i="23" s="1"/>
  <c r="BP74" i="23"/>
  <c r="BP73" i="23" s="1"/>
  <c r="BO74" i="23"/>
  <c r="BN74" i="23"/>
  <c r="BN73" i="23" s="1"/>
  <c r="BM74" i="23"/>
  <c r="BL74" i="23"/>
  <c r="BK74" i="23"/>
  <c r="BJ74" i="23"/>
  <c r="BJ73" i="23" s="1"/>
  <c r="BI74" i="23"/>
  <c r="BI73" i="23" s="1"/>
  <c r="BH74" i="23"/>
  <c r="BH73" i="23" s="1"/>
  <c r="BG74" i="23"/>
  <c r="BF74" i="23"/>
  <c r="BF73" i="23" s="1"/>
  <c r="BE74" i="23"/>
  <c r="BE73" i="23" s="1"/>
  <c r="BD74" i="23"/>
  <c r="BC74" i="23"/>
  <c r="BB74" i="23"/>
  <c r="BA74" i="23"/>
  <c r="BA73" i="23" s="1"/>
  <c r="AZ74" i="23"/>
  <c r="AZ73" i="23" s="1"/>
  <c r="AY74" i="23"/>
  <c r="AX74" i="23"/>
  <c r="AX73" i="23" s="1"/>
  <c r="AW74" i="23"/>
  <c r="AW73" i="23" s="1"/>
  <c r="AV74" i="23"/>
  <c r="AU74" i="23"/>
  <c r="AT74" i="23"/>
  <c r="AS74" i="23"/>
  <c r="AR74" i="23"/>
  <c r="AR73" i="23" s="1"/>
  <c r="AQ74" i="23"/>
  <c r="AP74" i="23"/>
  <c r="AP73" i="23" s="1"/>
  <c r="AO74" i="23"/>
  <c r="AO73" i="23" s="1"/>
  <c r="AN74" i="23"/>
  <c r="AM74" i="23"/>
  <c r="AL74" i="23"/>
  <c r="AK74" i="23"/>
  <c r="AJ74" i="23"/>
  <c r="AJ73" i="23" s="1"/>
  <c r="AH74" i="23"/>
  <c r="AG74" i="23"/>
  <c r="AG73" i="23" s="1"/>
  <c r="AF74" i="23"/>
  <c r="AE74" i="23"/>
  <c r="AE73" i="23" s="1"/>
  <c r="AD74" i="23"/>
  <c r="AC74" i="23"/>
  <c r="AC73" i="23" s="1"/>
  <c r="AB74" i="23"/>
  <c r="AB73" i="23" s="1"/>
  <c r="Z74" i="23"/>
  <c r="Z73" i="23" s="1"/>
  <c r="Y74" i="23"/>
  <c r="X74" i="23"/>
  <c r="W74" i="23"/>
  <c r="W73" i="23" s="1"/>
  <c r="V74" i="23"/>
  <c r="V73" i="23" s="1"/>
  <c r="U74" i="23"/>
  <c r="S74" i="23"/>
  <c r="R74" i="23"/>
  <c r="R73" i="23" s="1"/>
  <c r="Q74" i="23"/>
  <c r="P74" i="23"/>
  <c r="O74" i="23"/>
  <c r="O73" i="23" s="1"/>
  <c r="BO73" i="23"/>
  <c r="BB73" i="23"/>
  <c r="AT73" i="23"/>
  <c r="AS73" i="23"/>
  <c r="AL73" i="23"/>
  <c r="AK73" i="23"/>
  <c r="AD73" i="23"/>
  <c r="S73" i="23"/>
  <c r="BP58" i="23"/>
  <c r="BO58" i="23"/>
  <c r="BN58" i="23"/>
  <c r="BM58" i="23"/>
  <c r="BL58" i="23"/>
  <c r="BK58" i="23"/>
  <c r="BJ58" i="23"/>
  <c r="BJ53" i="23" s="1"/>
  <c r="BI58" i="23"/>
  <c r="BH58" i="23"/>
  <c r="BG58" i="23"/>
  <c r="BF58" i="23"/>
  <c r="BE58" i="23"/>
  <c r="BE53" i="23" s="1"/>
  <c r="BD58" i="23"/>
  <c r="BC58" i="23"/>
  <c r="BB58" i="23"/>
  <c r="BA58" i="23"/>
  <c r="AZ58" i="23"/>
  <c r="AY58" i="23"/>
  <c r="AX58" i="23"/>
  <c r="AW58" i="23"/>
  <c r="AW53" i="23" s="1"/>
  <c r="AV58" i="23"/>
  <c r="AU58" i="23"/>
  <c r="AT58" i="23"/>
  <c r="AT53" i="23" s="1"/>
  <c r="AS58" i="23"/>
  <c r="AR58" i="23"/>
  <c r="AQ58" i="23"/>
  <c r="AP58" i="23"/>
  <c r="AO58" i="23"/>
  <c r="AO53" i="23" s="1"/>
  <c r="AN58" i="23"/>
  <c r="AM58" i="23"/>
  <c r="AL58" i="23"/>
  <c r="AK58" i="23"/>
  <c r="AJ58" i="23"/>
  <c r="AI58" i="23"/>
  <c r="AH58" i="23"/>
  <c r="AG58" i="23"/>
  <c r="AG53" i="23" s="1"/>
  <c r="AF58" i="23"/>
  <c r="AE58" i="23"/>
  <c r="AD58" i="23"/>
  <c r="AD53" i="23" s="1"/>
  <c r="AC58" i="23"/>
  <c r="AB58" i="23"/>
  <c r="AA58" i="23"/>
  <c r="Z58" i="23"/>
  <c r="Y58" i="23"/>
  <c r="Y53" i="23" s="1"/>
  <c r="X58" i="23"/>
  <c r="W58" i="23"/>
  <c r="V58" i="23"/>
  <c r="U58" i="23"/>
  <c r="T58" i="23"/>
  <c r="S58" i="23"/>
  <c r="R58" i="23"/>
  <c r="Q58" i="23"/>
  <c r="Q53" i="23" s="1"/>
  <c r="P58" i="23"/>
  <c r="O58" i="23"/>
  <c r="N58" i="23"/>
  <c r="M58" i="23"/>
  <c r="L58" i="23"/>
  <c r="K58" i="23"/>
  <c r="J58" i="23"/>
  <c r="H58" i="23"/>
  <c r="BM57" i="23"/>
  <c r="AI57" i="23"/>
  <c r="AA57" i="23"/>
  <c r="T57" i="23"/>
  <c r="N57" i="23"/>
  <c r="M57" i="23" s="1"/>
  <c r="L57" i="23" s="1"/>
  <c r="BM56" i="23"/>
  <c r="AI56" i="23"/>
  <c r="AA56" i="23"/>
  <c r="T56" i="23"/>
  <c r="N56" i="23"/>
  <c r="M56" i="23"/>
  <c r="L56" i="23" s="1"/>
  <c r="K56" i="23" s="1"/>
  <c r="BM55" i="23"/>
  <c r="BM54" i="23" s="1"/>
  <c r="BM53" i="23" s="1"/>
  <c r="AA55" i="23"/>
  <c r="T55" i="23"/>
  <c r="N55" i="23"/>
  <c r="N54" i="23" s="1"/>
  <c r="N53" i="23" s="1"/>
  <c r="BP54" i="23"/>
  <c r="BO54" i="23"/>
  <c r="BN54" i="23"/>
  <c r="BL54" i="23"/>
  <c r="BL53" i="23" s="1"/>
  <c r="BK54" i="23"/>
  <c r="BJ54" i="23"/>
  <c r="BI54" i="23"/>
  <c r="BH54" i="23"/>
  <c r="BG54" i="23"/>
  <c r="BG53" i="23" s="1"/>
  <c r="BF54" i="23"/>
  <c r="BE54" i="23"/>
  <c r="BD54" i="23"/>
  <c r="BD53" i="23" s="1"/>
  <c r="BC54" i="23"/>
  <c r="BC53" i="23" s="1"/>
  <c r="BB54" i="23"/>
  <c r="BA54" i="23"/>
  <c r="AZ54" i="23"/>
  <c r="AY54" i="23"/>
  <c r="AY53" i="23" s="1"/>
  <c r="AX54" i="23"/>
  <c r="AW54" i="23"/>
  <c r="AV54" i="23"/>
  <c r="AV53" i="23" s="1"/>
  <c r="AU54" i="23"/>
  <c r="AT54" i="23"/>
  <c r="AS54" i="23"/>
  <c r="AR54" i="23"/>
  <c r="AQ54" i="23"/>
  <c r="AQ53" i="23" s="1"/>
  <c r="AP54" i="23"/>
  <c r="AO54" i="23"/>
  <c r="AN54" i="23"/>
  <c r="AN53" i="23" s="1"/>
  <c r="AM54" i="23"/>
  <c r="AM53" i="23" s="1"/>
  <c r="AL54" i="23"/>
  <c r="AK54" i="23"/>
  <c r="AJ54" i="23"/>
  <c r="AI54" i="23"/>
  <c r="AI53" i="23" s="1"/>
  <c r="AH54" i="23"/>
  <c r="AG54" i="23"/>
  <c r="AF54" i="23"/>
  <c r="AF53" i="23" s="1"/>
  <c r="AE54" i="23"/>
  <c r="AD54" i="23"/>
  <c r="AC54" i="23"/>
  <c r="AB54" i="23"/>
  <c r="AA54" i="23"/>
  <c r="AA53" i="23" s="1"/>
  <c r="Z54" i="23"/>
  <c r="Y54" i="23"/>
  <c r="X54" i="23"/>
  <c r="X53" i="23" s="1"/>
  <c r="W54" i="23"/>
  <c r="W53" i="23" s="1"/>
  <c r="V54" i="23"/>
  <c r="U54" i="23"/>
  <c r="S54" i="23"/>
  <c r="S53" i="23" s="1"/>
  <c r="R54" i="23"/>
  <c r="R53" i="23" s="1"/>
  <c r="Q54" i="23"/>
  <c r="P54" i="23"/>
  <c r="P53" i="23" s="1"/>
  <c r="O54" i="23"/>
  <c r="BK53" i="23"/>
  <c r="BB53" i="23"/>
  <c r="AU53" i="23"/>
  <c r="AL53" i="23"/>
  <c r="AE53" i="23"/>
  <c r="V53" i="23"/>
  <c r="O53" i="23"/>
  <c r="BM52" i="23"/>
  <c r="AI52" i="23"/>
  <c r="AA52" i="23"/>
  <c r="T52" i="23"/>
  <c r="N52" i="23"/>
  <c r="M52" i="23"/>
  <c r="L52" i="23" s="1"/>
  <c r="BM51" i="23"/>
  <c r="BM49" i="23" s="1"/>
  <c r="AI51" i="23"/>
  <c r="AA51" i="23" s="1"/>
  <c r="T51" i="23"/>
  <c r="N51" i="23"/>
  <c r="M51" i="23"/>
  <c r="L51" i="23" s="1"/>
  <c r="K51" i="23" s="1"/>
  <c r="BM50" i="23"/>
  <c r="AI50" i="23"/>
  <c r="AA50" i="23" s="1"/>
  <c r="T50" i="23"/>
  <c r="N50" i="23"/>
  <c r="M50" i="23" s="1"/>
  <c r="BP49" i="23"/>
  <c r="BO49" i="23"/>
  <c r="BN49" i="23"/>
  <c r="BL49" i="23"/>
  <c r="BK49" i="23"/>
  <c r="BK44" i="23" s="1"/>
  <c r="BJ49" i="23"/>
  <c r="BJ44" i="23" s="1"/>
  <c r="BI49" i="23"/>
  <c r="BH49" i="23"/>
  <c r="BG49" i="23"/>
  <c r="BF49" i="23"/>
  <c r="BE49" i="23"/>
  <c r="BD49" i="23"/>
  <c r="BC49" i="23"/>
  <c r="BB49" i="23"/>
  <c r="BA49" i="23"/>
  <c r="AZ49" i="23"/>
  <c r="AY49" i="23"/>
  <c r="AX49" i="23"/>
  <c r="AW49" i="23"/>
  <c r="AV49" i="23"/>
  <c r="AU49" i="23"/>
  <c r="AT49" i="23"/>
  <c r="AS49" i="23"/>
  <c r="AR49" i="23"/>
  <c r="AQ49" i="23"/>
  <c r="AP49" i="23"/>
  <c r="AO49" i="23"/>
  <c r="AN49" i="23"/>
  <c r="AM49" i="23"/>
  <c r="AM44" i="23" s="1"/>
  <c r="AL49" i="23"/>
  <c r="AL44" i="23" s="1"/>
  <c r="AK49" i="23"/>
  <c r="AJ49" i="23"/>
  <c r="AH49" i="23"/>
  <c r="AG49" i="23"/>
  <c r="AG44" i="23" s="1"/>
  <c r="AF49" i="23"/>
  <c r="AE49" i="23"/>
  <c r="AE44" i="23" s="1"/>
  <c r="AD49" i="23"/>
  <c r="AD44" i="23" s="1"/>
  <c r="AC49" i="23"/>
  <c r="AB49" i="23"/>
  <c r="Z49" i="23"/>
  <c r="Y49" i="23"/>
  <c r="Y44" i="23" s="1"/>
  <c r="X49" i="23"/>
  <c r="W49" i="23"/>
  <c r="V49" i="23"/>
  <c r="V44" i="23" s="1"/>
  <c r="U49" i="23"/>
  <c r="S49" i="23"/>
  <c r="R49" i="23"/>
  <c r="Q49" i="23"/>
  <c r="Q44" i="23" s="1"/>
  <c r="P49" i="23"/>
  <c r="O49" i="23"/>
  <c r="BM48" i="23"/>
  <c r="AI48" i="23"/>
  <c r="AA48" i="23"/>
  <c r="T48" i="23"/>
  <c r="N48" i="23"/>
  <c r="M48" i="23"/>
  <c r="L48" i="23" s="1"/>
  <c r="BM47" i="23"/>
  <c r="AI47" i="23"/>
  <c r="AA47" i="23" s="1"/>
  <c r="T47" i="23"/>
  <c r="N47" i="23"/>
  <c r="M47" i="23"/>
  <c r="L47" i="23"/>
  <c r="K47" i="23" s="1"/>
  <c r="J47" i="23" s="1"/>
  <c r="H47" i="23" s="1"/>
  <c r="BM46" i="23"/>
  <c r="AI46" i="23"/>
  <c r="AA46" i="23" s="1"/>
  <c r="T46" i="23"/>
  <c r="N46" i="23"/>
  <c r="N45" i="23" s="1"/>
  <c r="BP45" i="23"/>
  <c r="BO45" i="23"/>
  <c r="BN45" i="23"/>
  <c r="BN44" i="23" s="1"/>
  <c r="BL45" i="23"/>
  <c r="BL44" i="23" s="1"/>
  <c r="BK45" i="23"/>
  <c r="BJ45" i="23"/>
  <c r="BI45" i="23"/>
  <c r="BI44" i="23" s="1"/>
  <c r="BH45" i="23"/>
  <c r="BH44" i="23" s="1"/>
  <c r="BG45" i="23"/>
  <c r="BF45" i="23"/>
  <c r="BE45" i="23"/>
  <c r="BD45" i="23"/>
  <c r="BD44" i="23" s="1"/>
  <c r="BC45" i="23"/>
  <c r="BB45" i="23"/>
  <c r="BB44" i="23" s="1"/>
  <c r="BA45" i="23"/>
  <c r="BA44" i="23" s="1"/>
  <c r="AZ45" i="23"/>
  <c r="AZ44" i="23" s="1"/>
  <c r="AY45" i="23"/>
  <c r="AX45" i="23"/>
  <c r="AW45" i="23"/>
  <c r="AV45" i="23"/>
  <c r="AV44" i="23" s="1"/>
  <c r="AU45" i="23"/>
  <c r="AT45" i="23"/>
  <c r="AS45" i="23"/>
  <c r="AS44" i="23" s="1"/>
  <c r="AR45" i="23"/>
  <c r="AR44" i="23" s="1"/>
  <c r="AQ45" i="23"/>
  <c r="AP45" i="23"/>
  <c r="AO45" i="23"/>
  <c r="AN45" i="23"/>
  <c r="AN44" i="23" s="1"/>
  <c r="AM45" i="23"/>
  <c r="AL45" i="23"/>
  <c r="AK45" i="23"/>
  <c r="AK44" i="23" s="1"/>
  <c r="AJ45" i="23"/>
  <c r="AH45" i="23"/>
  <c r="AG45" i="23"/>
  <c r="AF45" i="23"/>
  <c r="AF44" i="23" s="1"/>
  <c r="AE45" i="23"/>
  <c r="AD45" i="23"/>
  <c r="AC45" i="23"/>
  <c r="AB45" i="23"/>
  <c r="AB44" i="23" s="1"/>
  <c r="Z45" i="23"/>
  <c r="Y45" i="23"/>
  <c r="X45" i="23"/>
  <c r="W45" i="23"/>
  <c r="V45" i="23"/>
  <c r="U45" i="23"/>
  <c r="S45" i="23"/>
  <c r="R45" i="23"/>
  <c r="R44" i="23" s="1"/>
  <c r="Q45" i="23"/>
  <c r="P45" i="23"/>
  <c r="O45" i="23"/>
  <c r="O44" i="23" s="1"/>
  <c r="BP44" i="23"/>
  <c r="BC44" i="23"/>
  <c r="AU44" i="23"/>
  <c r="AT44" i="23"/>
  <c r="AJ44" i="23"/>
  <c r="W44" i="23"/>
  <c r="BM43" i="23"/>
  <c r="AI43" i="23"/>
  <c r="AA43" i="23" s="1"/>
  <c r="T43" i="23"/>
  <c r="N43" i="23"/>
  <c r="M43" i="23"/>
  <c r="L43" i="23" s="1"/>
  <c r="K43" i="23" s="1"/>
  <c r="BM42" i="23"/>
  <c r="AI42" i="23"/>
  <c r="AA42" i="23"/>
  <c r="T42" i="23"/>
  <c r="N42" i="23"/>
  <c r="M42" i="23"/>
  <c r="L42" i="23" s="1"/>
  <c r="BM41" i="23"/>
  <c r="AI41" i="23"/>
  <c r="AA41" i="23" s="1"/>
  <c r="T41" i="23"/>
  <c r="N41" i="23"/>
  <c r="M41" i="23"/>
  <c r="L41" i="23"/>
  <c r="K41" i="23" s="1"/>
  <c r="BM40" i="23"/>
  <c r="AI40" i="23"/>
  <c r="AA40" i="23" s="1"/>
  <c r="T40" i="23"/>
  <c r="N40" i="23"/>
  <c r="M40" i="23" s="1"/>
  <c r="L40" i="23" s="1"/>
  <c r="K40" i="23" s="1"/>
  <c r="J40" i="23" s="1"/>
  <c r="H40" i="23" s="1"/>
  <c r="BM39" i="23"/>
  <c r="AI39" i="23"/>
  <c r="AA39" i="23"/>
  <c r="T39" i="23"/>
  <c r="N39" i="23"/>
  <c r="M39" i="23"/>
  <c r="L39" i="23" s="1"/>
  <c r="BM38" i="23"/>
  <c r="AI38" i="23"/>
  <c r="AA38" i="23" s="1"/>
  <c r="T38" i="23"/>
  <c r="N38" i="23"/>
  <c r="M38" i="23"/>
  <c r="L38" i="23" s="1"/>
  <c r="K38" i="23" s="1"/>
  <c r="BM37" i="23"/>
  <c r="AI37" i="23"/>
  <c r="AA37" i="23" s="1"/>
  <c r="T37" i="23"/>
  <c r="N37" i="23"/>
  <c r="M37" i="23" s="1"/>
  <c r="L37" i="23" s="1"/>
  <c r="K37" i="23" s="1"/>
  <c r="J37" i="23" s="1"/>
  <c r="H37" i="23" s="1"/>
  <c r="BM36" i="23"/>
  <c r="AI36" i="23"/>
  <c r="AA36" i="23" s="1"/>
  <c r="T36" i="23"/>
  <c r="N36" i="23"/>
  <c r="M36" i="23" s="1"/>
  <c r="L36" i="23" s="1"/>
  <c r="K36" i="23" s="1"/>
  <c r="BM35" i="23"/>
  <c r="AI35" i="23"/>
  <c r="AA35" i="23" s="1"/>
  <c r="T35" i="23"/>
  <c r="N35" i="23"/>
  <c r="M35" i="23"/>
  <c r="L35" i="23" s="1"/>
  <c r="K35" i="23" s="1"/>
  <c r="BM34" i="23"/>
  <c r="AI34" i="23"/>
  <c r="AA34" i="23"/>
  <c r="T34" i="23"/>
  <c r="N34" i="23"/>
  <c r="M34" i="23"/>
  <c r="L34" i="23" s="1"/>
  <c r="BM33" i="23"/>
  <c r="AI33" i="23"/>
  <c r="AA33" i="23" s="1"/>
  <c r="T33" i="23"/>
  <c r="N33" i="23"/>
  <c r="M33" i="23"/>
  <c r="L33" i="23"/>
  <c r="K33" i="23" s="1"/>
  <c r="J33" i="23" s="1"/>
  <c r="H33" i="23" s="1"/>
  <c r="BM32" i="23"/>
  <c r="AI32" i="23"/>
  <c r="AA32" i="23" s="1"/>
  <c r="T32" i="23"/>
  <c r="N32" i="23"/>
  <c r="M32" i="23" s="1"/>
  <c r="L32" i="23" s="1"/>
  <c r="K32" i="23" s="1"/>
  <c r="J32" i="23" s="1"/>
  <c r="H32" i="23" s="1"/>
  <c r="BM31" i="23"/>
  <c r="AI31" i="23"/>
  <c r="AA31" i="23"/>
  <c r="T31" i="23"/>
  <c r="N31" i="23"/>
  <c r="M31" i="23"/>
  <c r="L31" i="23" s="1"/>
  <c r="BM30" i="23"/>
  <c r="AI30" i="23"/>
  <c r="AA30" i="23" s="1"/>
  <c r="T30" i="23"/>
  <c r="N30" i="23"/>
  <c r="M30" i="23"/>
  <c r="L30" i="23" s="1"/>
  <c r="K30" i="23" s="1"/>
  <c r="BM29" i="23"/>
  <c r="AI29" i="23"/>
  <c r="AA29" i="23" s="1"/>
  <c r="T29" i="23"/>
  <c r="T26" i="23" s="1"/>
  <c r="N29" i="23"/>
  <c r="M29" i="23" s="1"/>
  <c r="L29" i="23" s="1"/>
  <c r="K29" i="23" s="1"/>
  <c r="BM28" i="23"/>
  <c r="AI28" i="23"/>
  <c r="AA28" i="23" s="1"/>
  <c r="T28" i="23"/>
  <c r="N28" i="23"/>
  <c r="M28" i="23" s="1"/>
  <c r="BM27" i="23"/>
  <c r="AI27" i="23"/>
  <c r="AI26" i="23" s="1"/>
  <c r="T27" i="23"/>
  <c r="N27" i="23"/>
  <c r="M27" i="23"/>
  <c r="L27" i="23" s="1"/>
  <c r="BP26" i="23"/>
  <c r="BO26" i="23"/>
  <c r="BN26" i="23"/>
  <c r="BL26" i="23"/>
  <c r="BL22" i="23" s="1"/>
  <c r="BK26" i="23"/>
  <c r="BJ26" i="23"/>
  <c r="BI26" i="23"/>
  <c r="BH26" i="23"/>
  <c r="BG26" i="23"/>
  <c r="BF26" i="23"/>
  <c r="BE26" i="23"/>
  <c r="BD26" i="23"/>
  <c r="BD22" i="23" s="1"/>
  <c r="BC26" i="23"/>
  <c r="BB26" i="23"/>
  <c r="BA26" i="23"/>
  <c r="AZ26" i="23"/>
  <c r="AY26" i="23"/>
  <c r="AX26" i="23"/>
  <c r="AW26" i="23"/>
  <c r="AV26" i="23"/>
  <c r="AU26" i="23"/>
  <c r="AT26" i="23"/>
  <c r="AS26" i="23"/>
  <c r="AR26" i="23"/>
  <c r="AQ26" i="23"/>
  <c r="AP26" i="23"/>
  <c r="AO26" i="23"/>
  <c r="AN26" i="23"/>
  <c r="AN22" i="23" s="1"/>
  <c r="AM26" i="23"/>
  <c r="AL26" i="23"/>
  <c r="AK26" i="23"/>
  <c r="AJ26" i="23"/>
  <c r="AH26" i="23"/>
  <c r="AG26" i="23"/>
  <c r="AF26" i="23"/>
  <c r="AF22" i="23" s="1"/>
  <c r="AE26" i="23"/>
  <c r="AE22" i="23" s="1"/>
  <c r="AD26" i="23"/>
  <c r="AC26" i="23"/>
  <c r="AB26" i="23"/>
  <c r="Z26" i="23"/>
  <c r="Y26" i="23"/>
  <c r="X26" i="23"/>
  <c r="W26" i="23"/>
  <c r="W22" i="23" s="1"/>
  <c r="V26" i="23"/>
  <c r="U26" i="23"/>
  <c r="S26" i="23"/>
  <c r="R26" i="23"/>
  <c r="R22" i="23" s="1"/>
  <c r="Q26" i="23"/>
  <c r="P26" i="23"/>
  <c r="O26" i="23"/>
  <c r="BM25" i="23"/>
  <c r="BM23" i="23" s="1"/>
  <c r="AI25" i="23"/>
  <c r="AA25" i="23" s="1"/>
  <c r="T25" i="23"/>
  <c r="N25" i="23"/>
  <c r="N23" i="23" s="1"/>
  <c r="BM24" i="23"/>
  <c r="AA24" i="23"/>
  <c r="T24" i="23"/>
  <c r="T23" i="23" s="1"/>
  <c r="N24" i="23"/>
  <c r="M24" i="23"/>
  <c r="L24" i="23" s="1"/>
  <c r="K24" i="23" s="1"/>
  <c r="BP23" i="23"/>
  <c r="BP22" i="23" s="1"/>
  <c r="BO23" i="23"/>
  <c r="BO22" i="23" s="1"/>
  <c r="BN23" i="23"/>
  <c r="BN22" i="23" s="1"/>
  <c r="BL23" i="23"/>
  <c r="BK23" i="23"/>
  <c r="BJ23" i="23"/>
  <c r="BJ22" i="23" s="1"/>
  <c r="BI23" i="23"/>
  <c r="BH23" i="23"/>
  <c r="BG23" i="23"/>
  <c r="BG22" i="23" s="1"/>
  <c r="BF23" i="23"/>
  <c r="BE23" i="23"/>
  <c r="BE22" i="23" s="1"/>
  <c r="BD23" i="23"/>
  <c r="BC23" i="23"/>
  <c r="BB23" i="23"/>
  <c r="BB22" i="23" s="1"/>
  <c r="BA23" i="23"/>
  <c r="AZ23" i="23"/>
  <c r="AY23" i="23"/>
  <c r="AY22" i="23" s="1"/>
  <c r="AX23" i="23"/>
  <c r="AW23" i="23"/>
  <c r="AW22" i="23" s="1"/>
  <c r="AV23" i="23"/>
  <c r="AU23" i="23"/>
  <c r="AU22" i="23" s="1"/>
  <c r="AT23" i="23"/>
  <c r="AT22" i="23" s="1"/>
  <c r="AS23" i="23"/>
  <c r="AR23" i="23"/>
  <c r="AQ23" i="23"/>
  <c r="AQ22" i="23" s="1"/>
  <c r="AP23" i="23"/>
  <c r="AP22" i="23" s="1"/>
  <c r="AO23" i="23"/>
  <c r="AO22" i="23" s="1"/>
  <c r="AN23" i="23"/>
  <c r="AM23" i="23"/>
  <c r="AL23" i="23"/>
  <c r="AL22" i="23" s="1"/>
  <c r="AK23" i="23"/>
  <c r="AJ23" i="23"/>
  <c r="AI23" i="23"/>
  <c r="AH23" i="23"/>
  <c r="AH22" i="23" s="1"/>
  <c r="AG23" i="23"/>
  <c r="AG22" i="23" s="1"/>
  <c r="AF23" i="23"/>
  <c r="AE23" i="23"/>
  <c r="AD23" i="23"/>
  <c r="AD22" i="23" s="1"/>
  <c r="AC23" i="23"/>
  <c r="AB23" i="23"/>
  <c r="Z23" i="23"/>
  <c r="Y23" i="23"/>
  <c r="Y22" i="23" s="1"/>
  <c r="X23" i="23"/>
  <c r="X22" i="23" s="1"/>
  <c r="W23" i="23"/>
  <c r="V23" i="23"/>
  <c r="U23" i="23"/>
  <c r="S23" i="23"/>
  <c r="S22" i="23" s="1"/>
  <c r="R23" i="23"/>
  <c r="Q23" i="23"/>
  <c r="Q22" i="23" s="1"/>
  <c r="P23" i="23"/>
  <c r="O23" i="23"/>
  <c r="O22" i="23" s="1"/>
  <c r="BK22" i="23"/>
  <c r="BF22" i="23"/>
  <c r="BC22" i="23"/>
  <c r="AX22" i="23"/>
  <c r="AV22" i="23"/>
  <c r="AM22" i="23"/>
  <c r="Z22" i="23"/>
  <c r="P22" i="23"/>
  <c r="BM15" i="23"/>
  <c r="AI15" i="23"/>
  <c r="AA15" i="23" s="1"/>
  <c r="T15" i="23"/>
  <c r="T12" i="23" s="1"/>
  <c r="N15" i="23"/>
  <c r="M15" i="23" s="1"/>
  <c r="L15" i="23" s="1"/>
  <c r="BM14" i="23"/>
  <c r="AI14" i="23"/>
  <c r="AA14" i="23"/>
  <c r="T14" i="23"/>
  <c r="N14" i="23"/>
  <c r="M14" i="23" s="1"/>
  <c r="L14" i="23" s="1"/>
  <c r="K14" i="23" s="1"/>
  <c r="BM13" i="23"/>
  <c r="AI13" i="23"/>
  <c r="AI12" i="23" s="1"/>
  <c r="T13" i="23"/>
  <c r="N13" i="23"/>
  <c r="N12" i="23" s="1"/>
  <c r="M13" i="23"/>
  <c r="M12" i="23" s="1"/>
  <c r="BP12" i="23"/>
  <c r="BO12" i="23"/>
  <c r="BN12" i="23"/>
  <c r="BM12" i="23"/>
  <c r="BL12" i="23"/>
  <c r="BK12" i="23"/>
  <c r="BJ12" i="23"/>
  <c r="BJ6" i="23" s="1"/>
  <c r="BI12" i="23"/>
  <c r="BI6" i="23" s="1"/>
  <c r="BH12" i="23"/>
  <c r="BG12" i="23"/>
  <c r="BF12" i="23"/>
  <c r="BE12" i="23"/>
  <c r="BD12" i="23"/>
  <c r="BC12" i="23"/>
  <c r="BB12" i="23"/>
  <c r="BB6" i="23" s="1"/>
  <c r="BA12" i="23"/>
  <c r="BA6" i="23" s="1"/>
  <c r="AZ12" i="23"/>
  <c r="AY12" i="23"/>
  <c r="AX12" i="23"/>
  <c r="AW12" i="23"/>
  <c r="AV12" i="23"/>
  <c r="AU12" i="23"/>
  <c r="AT12" i="23"/>
  <c r="AT6" i="23" s="1"/>
  <c r="AS12" i="23"/>
  <c r="AS6" i="23" s="1"/>
  <c r="AR12" i="23"/>
  <c r="AQ12" i="23"/>
  <c r="AP12" i="23"/>
  <c r="AO12" i="23"/>
  <c r="AN12" i="23"/>
  <c r="AM12" i="23"/>
  <c r="AL12" i="23"/>
  <c r="AL6" i="23" s="1"/>
  <c r="AK12" i="23"/>
  <c r="AK6" i="23" s="1"/>
  <c r="AJ12" i="23"/>
  <c r="AH12" i="23"/>
  <c r="AG12" i="23"/>
  <c r="AF12" i="23"/>
  <c r="AE12" i="23"/>
  <c r="AD12" i="23"/>
  <c r="AD6" i="23" s="1"/>
  <c r="AC12" i="23"/>
  <c r="AC6" i="23" s="1"/>
  <c r="AB12" i="23"/>
  <c r="Z12" i="23"/>
  <c r="Y12" i="23"/>
  <c r="X12" i="23"/>
  <c r="W12" i="23"/>
  <c r="V12" i="23"/>
  <c r="U12" i="23"/>
  <c r="U6" i="23" s="1"/>
  <c r="S12" i="23"/>
  <c r="R12" i="23"/>
  <c r="Q12" i="23"/>
  <c r="P12" i="23"/>
  <c r="O12" i="23"/>
  <c r="BM11" i="23"/>
  <c r="AI11" i="23"/>
  <c r="AA11" i="23"/>
  <c r="T11" i="23"/>
  <c r="T7" i="23" s="1"/>
  <c r="N11" i="23"/>
  <c r="M11" i="23" s="1"/>
  <c r="L11" i="23" s="1"/>
  <c r="BM10" i="23"/>
  <c r="AI10" i="23"/>
  <c r="AI7" i="23" s="1"/>
  <c r="AA10" i="23"/>
  <c r="AA7" i="23" s="1"/>
  <c r="T10" i="23"/>
  <c r="N10" i="23"/>
  <c r="N7" i="23" s="1"/>
  <c r="M10" i="23"/>
  <c r="M7" i="23" s="1"/>
  <c r="BP7" i="23"/>
  <c r="BP6" i="23" s="1"/>
  <c r="BO7" i="23"/>
  <c r="BN7" i="23"/>
  <c r="BM7" i="23"/>
  <c r="BL7" i="23"/>
  <c r="BL6" i="23" s="1"/>
  <c r="BK7" i="23"/>
  <c r="BJ7" i="23"/>
  <c r="BI7" i="23"/>
  <c r="BH7" i="23"/>
  <c r="BH6" i="23" s="1"/>
  <c r="BG7" i="23"/>
  <c r="BF7" i="23"/>
  <c r="BE7" i="23"/>
  <c r="BD7" i="23"/>
  <c r="BD6" i="23" s="1"/>
  <c r="BC7" i="23"/>
  <c r="BB7" i="23"/>
  <c r="BA7" i="23"/>
  <c r="AZ7" i="23"/>
  <c r="AZ6" i="23" s="1"/>
  <c r="AY7" i="23"/>
  <c r="AX7" i="23"/>
  <c r="AW7" i="23"/>
  <c r="AV7" i="23"/>
  <c r="AV6" i="23" s="1"/>
  <c r="AU7" i="23"/>
  <c r="AT7" i="23"/>
  <c r="AS7" i="23"/>
  <c r="AR7" i="23"/>
  <c r="AR6" i="23" s="1"/>
  <c r="AQ7" i="23"/>
  <c r="AP7" i="23"/>
  <c r="AO7" i="23"/>
  <c r="AN7" i="23"/>
  <c r="AN6" i="23" s="1"/>
  <c r="AM7" i="23"/>
  <c r="AL7" i="23"/>
  <c r="AK7" i="23"/>
  <c r="AJ7" i="23"/>
  <c r="AJ6" i="23" s="1"/>
  <c r="AH7" i="23"/>
  <c r="AG7" i="23"/>
  <c r="AF7" i="23"/>
  <c r="AE7" i="23"/>
  <c r="AE6" i="23" s="1"/>
  <c r="AD7" i="23"/>
  <c r="AC7" i="23"/>
  <c r="AB7" i="23"/>
  <c r="Z7" i="23"/>
  <c r="Z6" i="23" s="1"/>
  <c r="Y7" i="23"/>
  <c r="X7" i="23"/>
  <c r="W7" i="23"/>
  <c r="V7" i="23"/>
  <c r="U7" i="23"/>
  <c r="S7" i="23"/>
  <c r="S6" i="23" s="1"/>
  <c r="R7" i="23"/>
  <c r="R6" i="23" s="1"/>
  <c r="Q7" i="23"/>
  <c r="P7" i="23"/>
  <c r="O7" i="23"/>
  <c r="BO6" i="23"/>
  <c r="BG6" i="23"/>
  <c r="AY6" i="23"/>
  <c r="AQ6" i="23"/>
  <c r="AF6" i="23"/>
  <c r="X6" i="23"/>
  <c r="V6" i="23"/>
  <c r="P6" i="23"/>
  <c r="Z2" i="23"/>
  <c r="G1" i="23"/>
  <c r="F1" i="23"/>
  <c r="E1" i="23"/>
  <c r="E5" i="22"/>
  <c r="E6" i="22"/>
  <c r="E7" i="22"/>
  <c r="E8"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4" i="22"/>
  <c r="E59" i="21"/>
  <c r="D59" i="21"/>
  <c r="E58" i="21"/>
  <c r="D58" i="21"/>
  <c r="G58" i="21" s="1"/>
  <c r="E57" i="21"/>
  <c r="D57" i="21"/>
  <c r="E56" i="21"/>
  <c r="D56" i="21"/>
  <c r="G56" i="21" s="1"/>
  <c r="E55" i="21"/>
  <c r="D55" i="21"/>
  <c r="E54" i="21"/>
  <c r="D54" i="21"/>
  <c r="E53" i="21"/>
  <c r="D53" i="21"/>
  <c r="E52" i="21"/>
  <c r="D52" i="21"/>
  <c r="E51" i="21"/>
  <c r="D51" i="21"/>
  <c r="G51" i="21" s="1"/>
  <c r="E50" i="21"/>
  <c r="D50" i="21"/>
  <c r="E49" i="21"/>
  <c r="D49" i="21"/>
  <c r="E48" i="21"/>
  <c r="D48" i="21"/>
  <c r="E47" i="21"/>
  <c r="D47" i="21"/>
  <c r="E46" i="21"/>
  <c r="D46" i="21"/>
  <c r="G46" i="21" s="1"/>
  <c r="E45" i="21"/>
  <c r="D45" i="21"/>
  <c r="E44" i="21"/>
  <c r="D44" i="21"/>
  <c r="E43" i="21"/>
  <c r="D43" i="21"/>
  <c r="E42" i="21"/>
  <c r="D42" i="21"/>
  <c r="E41" i="21"/>
  <c r="D41" i="21"/>
  <c r="E40" i="21"/>
  <c r="D40" i="21"/>
  <c r="F40" i="21" s="1"/>
  <c r="E39" i="21"/>
  <c r="F39" i="21" s="1"/>
  <c r="E38" i="21"/>
  <c r="D38" i="21"/>
  <c r="E37" i="21"/>
  <c r="D37" i="21"/>
  <c r="E36" i="21"/>
  <c r="G36" i="21" s="1"/>
  <c r="D36" i="21"/>
  <c r="E35" i="21"/>
  <c r="D35" i="21"/>
  <c r="E34" i="21"/>
  <c r="F34" i="21" s="1"/>
  <c r="D34" i="21"/>
  <c r="E33" i="21"/>
  <c r="D33" i="21"/>
  <c r="E32" i="21"/>
  <c r="G32" i="21" s="1"/>
  <c r="D32" i="21"/>
  <c r="E31" i="21"/>
  <c r="D31" i="21"/>
  <c r="E30" i="21"/>
  <c r="E29" i="21"/>
  <c r="D29" i="21"/>
  <c r="F29" i="21" s="1"/>
  <c r="E28" i="21"/>
  <c r="D28" i="21"/>
  <c r="E27" i="21"/>
  <c r="D27" i="21"/>
  <c r="E26" i="21"/>
  <c r="D26" i="21"/>
  <c r="E25" i="21"/>
  <c r="D25" i="21"/>
  <c r="E24" i="21"/>
  <c r="D24" i="21"/>
  <c r="E23" i="21"/>
  <c r="D23" i="21"/>
  <c r="E22" i="21"/>
  <c r="D22" i="21"/>
  <c r="E21" i="21"/>
  <c r="D21" i="21"/>
  <c r="G21" i="21" s="1"/>
  <c r="E20" i="21"/>
  <c r="D20" i="21"/>
  <c r="E19" i="21"/>
  <c r="D19" i="21"/>
  <c r="E18" i="21"/>
  <c r="D18" i="21"/>
  <c r="F17" i="21"/>
  <c r="E16" i="21"/>
  <c r="D16" i="21"/>
  <c r="E15" i="21"/>
  <c r="D15" i="21"/>
  <c r="E14" i="21"/>
  <c r="D14" i="21"/>
  <c r="E13" i="21"/>
  <c r="D13" i="21"/>
  <c r="E12" i="21"/>
  <c r="D12" i="21"/>
  <c r="E11" i="21"/>
  <c r="D11" i="21"/>
  <c r="E10" i="21"/>
  <c r="D10" i="21"/>
  <c r="E9" i="21"/>
  <c r="D9" i="21"/>
  <c r="M49" i="23" l="1"/>
  <c r="L50" i="23"/>
  <c r="T6" i="23"/>
  <c r="T118" i="23"/>
  <c r="L191" i="23"/>
  <c r="K191" i="23" s="1"/>
  <c r="J191" i="23" s="1"/>
  <c r="H191" i="23" s="1"/>
  <c r="M171" i="23"/>
  <c r="J38" i="23"/>
  <c r="H38" i="23" s="1"/>
  <c r="J51" i="23"/>
  <c r="H51" i="23" s="1"/>
  <c r="AP326" i="23"/>
  <c r="BF326" i="23"/>
  <c r="J1055" i="23"/>
  <c r="H1055" i="23" s="1"/>
  <c r="AA1823" i="23"/>
  <c r="AA1806" i="23" s="1"/>
  <c r="AI1806" i="23"/>
  <c r="I62" i="26"/>
  <c r="J61" i="26"/>
  <c r="AS61" i="26"/>
  <c r="AD62" i="26"/>
  <c r="AB6" i="23"/>
  <c r="AS22" i="23"/>
  <c r="BI22" i="23"/>
  <c r="X44" i="23"/>
  <c r="T45" i="23"/>
  <c r="N49" i="23"/>
  <c r="J56" i="23"/>
  <c r="H56" i="23" s="1"/>
  <c r="AN73" i="23"/>
  <c r="J85" i="23"/>
  <c r="H85" i="23" s="1"/>
  <c r="AI103" i="23"/>
  <c r="N110" i="23"/>
  <c r="AF110" i="23"/>
  <c r="AA111" i="23"/>
  <c r="AA118" i="23"/>
  <c r="AI118" i="23"/>
  <c r="AQ118" i="23"/>
  <c r="AY118" i="23"/>
  <c r="BG118" i="23"/>
  <c r="BP118" i="23"/>
  <c r="S163" i="23"/>
  <c r="N171" i="23"/>
  <c r="N170" i="23" s="1"/>
  <c r="R170" i="23"/>
  <c r="AB170" i="23"/>
  <c r="AZ170" i="23"/>
  <c r="BH170" i="23"/>
  <c r="P255" i="23"/>
  <c r="J367" i="23"/>
  <c r="H367" i="23" s="1"/>
  <c r="J386" i="23"/>
  <c r="H386" i="23" s="1"/>
  <c r="N362" i="23"/>
  <c r="N326" i="23" s="1"/>
  <c r="J806" i="23"/>
  <c r="H806" i="23" s="1"/>
  <c r="J815" i="23"/>
  <c r="H815" i="23" s="1"/>
  <c r="J825" i="23"/>
  <c r="H825" i="23" s="1"/>
  <c r="J837" i="23"/>
  <c r="H837" i="23" s="1"/>
  <c r="J872" i="23"/>
  <c r="H872" i="23" s="1"/>
  <c r="BN1048" i="23"/>
  <c r="J1214" i="23"/>
  <c r="H1214" i="23" s="1"/>
  <c r="J1241" i="23"/>
  <c r="H1241" i="23" s="1"/>
  <c r="G1241" i="23" s="1"/>
  <c r="J1385" i="23"/>
  <c r="H1385" i="23" s="1"/>
  <c r="M2686" i="23"/>
  <c r="L2686" i="23" s="1"/>
  <c r="N2562" i="23"/>
  <c r="J30" i="23"/>
  <c r="H30" i="23" s="1"/>
  <c r="J43" i="23"/>
  <c r="H43" i="23" s="1"/>
  <c r="N44" i="23"/>
  <c r="AI170" i="23"/>
  <c r="AL326" i="23"/>
  <c r="BB326" i="23"/>
  <c r="W6" i="23"/>
  <c r="AO6" i="23"/>
  <c r="BE6" i="23"/>
  <c r="AK22" i="23"/>
  <c r="AC44" i="23"/>
  <c r="BD73" i="23"/>
  <c r="BL73" i="23"/>
  <c r="AP99" i="23"/>
  <c r="AA99" i="23"/>
  <c r="T22" i="23"/>
  <c r="K31" i="23"/>
  <c r="J31" i="23" s="1"/>
  <c r="H31" i="23" s="1"/>
  <c r="K34" i="23"/>
  <c r="J34" i="23" s="1"/>
  <c r="H34" i="23" s="1"/>
  <c r="K39" i="23"/>
  <c r="J39" i="23" s="1"/>
  <c r="H39" i="23" s="1"/>
  <c r="K42" i="23"/>
  <c r="J42" i="23" s="1"/>
  <c r="H42" i="23" s="1"/>
  <c r="P44" i="23"/>
  <c r="U44" i="23"/>
  <c r="AH44" i="23"/>
  <c r="AP44" i="23"/>
  <c r="AX44" i="23"/>
  <c r="BF44" i="23"/>
  <c r="BO44" i="23"/>
  <c r="K48" i="23"/>
  <c r="J48" i="23" s="1"/>
  <c r="H48" i="23" s="1"/>
  <c r="AA49" i="23"/>
  <c r="K52" i="23"/>
  <c r="J52" i="23" s="1"/>
  <c r="H52" i="23" s="1"/>
  <c r="AI49" i="23"/>
  <c r="U53" i="23"/>
  <c r="AC53" i="23"/>
  <c r="AK53" i="23"/>
  <c r="AS53" i="23"/>
  <c r="BA53" i="23"/>
  <c r="BI53" i="23"/>
  <c r="BN53" i="23"/>
  <c r="T54" i="23"/>
  <c r="T53" i="23" s="1"/>
  <c r="AF73" i="23"/>
  <c r="AI79" i="23"/>
  <c r="AI73" i="23" s="1"/>
  <c r="U99" i="23"/>
  <c r="AH99" i="23"/>
  <c r="AM99" i="23"/>
  <c r="BC99" i="23"/>
  <c r="BK99" i="23"/>
  <c r="BP99" i="23"/>
  <c r="BM100" i="23"/>
  <c r="BM99" i="23" s="1"/>
  <c r="S110" i="23"/>
  <c r="X110" i="23"/>
  <c r="AC110" i="23"/>
  <c r="AK110" i="23"/>
  <c r="AS110" i="23"/>
  <c r="BA110" i="23"/>
  <c r="BI110" i="23"/>
  <c r="BM110" i="23"/>
  <c r="K162" i="23"/>
  <c r="J162" i="23" s="1"/>
  <c r="H162" i="23" s="1"/>
  <c r="P163" i="23"/>
  <c r="X163" i="23"/>
  <c r="J189" i="23"/>
  <c r="H189" i="23" s="1"/>
  <c r="T192" i="23"/>
  <c r="BM256" i="23"/>
  <c r="BM255" i="23" s="1"/>
  <c r="J280" i="23"/>
  <c r="H280" i="23" s="1"/>
  <c r="O326" i="23"/>
  <c r="S326" i="23"/>
  <c r="M327" i="23"/>
  <c r="L361" i="23"/>
  <c r="L327" i="23" s="1"/>
  <c r="Z326" i="23"/>
  <c r="J419" i="23"/>
  <c r="H419" i="23" s="1"/>
  <c r="J434" i="23"/>
  <c r="H434" i="23" s="1"/>
  <c r="BM786" i="23"/>
  <c r="K807" i="23"/>
  <c r="J807" i="23" s="1"/>
  <c r="H807" i="23" s="1"/>
  <c r="K828" i="23"/>
  <c r="J828" i="23" s="1"/>
  <c r="H828" i="23" s="1"/>
  <c r="J830" i="23"/>
  <c r="H830" i="23" s="1"/>
  <c r="J851" i="23"/>
  <c r="H851" i="23" s="1"/>
  <c r="J852" i="23"/>
  <c r="H852" i="23" s="1"/>
  <c r="J857" i="23"/>
  <c r="H857" i="23" s="1"/>
  <c r="K873" i="23"/>
  <c r="J873" i="23" s="1"/>
  <c r="H873" i="23" s="1"/>
  <c r="J880" i="23"/>
  <c r="H880" i="23" s="1"/>
  <c r="J899" i="23"/>
  <c r="H899" i="23" s="1"/>
  <c r="J938" i="23"/>
  <c r="H938" i="23" s="1"/>
  <c r="J1045" i="23"/>
  <c r="H1045" i="23" s="1"/>
  <c r="AR1058" i="23"/>
  <c r="K1216" i="23"/>
  <c r="J1216" i="23" s="1"/>
  <c r="H1216" i="23" s="1"/>
  <c r="J1233" i="23"/>
  <c r="H1233" i="23" s="1"/>
  <c r="K1249" i="23"/>
  <c r="J1258" i="23"/>
  <c r="J1333" i="23"/>
  <c r="H1333" i="23" s="1"/>
  <c r="M1609" i="23"/>
  <c r="M1607" i="23" s="1"/>
  <c r="N1607" i="23"/>
  <c r="N1561" i="23" s="1"/>
  <c r="J35" i="23"/>
  <c r="H35" i="23" s="1"/>
  <c r="T163" i="23"/>
  <c r="T326" i="23"/>
  <c r="AT326" i="23"/>
  <c r="AX326" i="23"/>
  <c r="BJ326" i="23"/>
  <c r="J1338" i="23"/>
  <c r="H1338" i="23" s="1"/>
  <c r="L1797" i="23"/>
  <c r="M1796" i="23"/>
  <c r="BN3592" i="23"/>
  <c r="M4378" i="23"/>
  <c r="L4378" i="23" s="1"/>
  <c r="K4378" i="23" s="1"/>
  <c r="J4378" i="23" s="1"/>
  <c r="H4378" i="23" s="1"/>
  <c r="N4376" i="23"/>
  <c r="O6" i="23"/>
  <c r="AW6" i="23"/>
  <c r="BM6" i="23"/>
  <c r="BA22" i="23"/>
  <c r="N26" i="23"/>
  <c r="N22" i="23" s="1"/>
  <c r="BM26" i="23"/>
  <c r="BM22" i="23" s="1"/>
  <c r="S44" i="23"/>
  <c r="T49" i="23"/>
  <c r="AV73" i="23"/>
  <c r="T79" i="23"/>
  <c r="F16" i="21"/>
  <c r="G37" i="21"/>
  <c r="AG6" i="23"/>
  <c r="AP6" i="23"/>
  <c r="AX6" i="23"/>
  <c r="BF6" i="23"/>
  <c r="BN6" i="23"/>
  <c r="J14" i="23"/>
  <c r="H14" i="23" s="1"/>
  <c r="V22" i="23"/>
  <c r="AC22" i="23"/>
  <c r="Q6" i="23"/>
  <c r="Y6" i="23"/>
  <c r="AH6" i="23"/>
  <c r="AM6" i="23"/>
  <c r="AU6" i="23"/>
  <c r="BC6" i="23"/>
  <c r="BK6" i="23"/>
  <c r="K11" i="23"/>
  <c r="J11" i="23" s="1"/>
  <c r="H11" i="23" s="1"/>
  <c r="AA13" i="23"/>
  <c r="K15" i="23"/>
  <c r="AB22" i="23"/>
  <c r="AJ22" i="23"/>
  <c r="AR22" i="23"/>
  <c r="AZ22" i="23"/>
  <c r="BH22" i="23"/>
  <c r="AA23" i="23"/>
  <c r="U22" i="23"/>
  <c r="AA27" i="23"/>
  <c r="Z44" i="23"/>
  <c r="AI45" i="23"/>
  <c r="AI44" i="23" s="1"/>
  <c r="AQ44" i="23"/>
  <c r="AY44" i="23"/>
  <c r="BG44" i="23"/>
  <c r="BM45" i="23"/>
  <c r="AO44" i="23"/>
  <c r="AW44" i="23"/>
  <c r="BE44" i="23"/>
  <c r="Z53" i="23"/>
  <c r="AH53" i="23"/>
  <c r="AP53" i="23"/>
  <c r="AX53" i="23"/>
  <c r="BF53" i="23"/>
  <c r="BO53" i="23"/>
  <c r="K57" i="23"/>
  <c r="J57" i="23" s="1"/>
  <c r="H57" i="23" s="1"/>
  <c r="AB53" i="23"/>
  <c r="AJ53" i="23"/>
  <c r="AR53" i="23"/>
  <c r="AZ53" i="23"/>
  <c r="BH53" i="23"/>
  <c r="BP53" i="23"/>
  <c r="Q73" i="23"/>
  <c r="Y73" i="23"/>
  <c r="AH73" i="23"/>
  <c r="AM73" i="23"/>
  <c r="AU73" i="23"/>
  <c r="BC73" i="23"/>
  <c r="BK73" i="23"/>
  <c r="K77" i="23"/>
  <c r="K78" i="23"/>
  <c r="X73" i="23"/>
  <c r="K86" i="23"/>
  <c r="J86" i="23" s="1"/>
  <c r="H86" i="23" s="1"/>
  <c r="R99" i="23"/>
  <c r="Z99" i="23"/>
  <c r="AE99" i="23"/>
  <c r="AJ99" i="23"/>
  <c r="AR99" i="23"/>
  <c r="AZ99" i="23"/>
  <c r="BH99" i="23"/>
  <c r="AI99" i="23"/>
  <c r="BB99" i="23"/>
  <c r="BJ99" i="23"/>
  <c r="P110" i="23"/>
  <c r="U110" i="23"/>
  <c r="AD110" i="23"/>
  <c r="AL110" i="23"/>
  <c r="AT110" i="23"/>
  <c r="BB110" i="23"/>
  <c r="BJ110" i="23"/>
  <c r="BO110" i="23"/>
  <c r="K114" i="23"/>
  <c r="J114" i="23" s="1"/>
  <c r="H114" i="23" s="1"/>
  <c r="M116" i="23"/>
  <c r="L116" i="23" s="1"/>
  <c r="L115" i="23" s="1"/>
  <c r="N115" i="23"/>
  <c r="T129" i="23"/>
  <c r="Q163" i="23"/>
  <c r="Y163" i="23"/>
  <c r="AG163" i="23"/>
  <c r="AO163" i="23"/>
  <c r="AS163" i="23"/>
  <c r="AW163" i="23"/>
  <c r="BE163" i="23"/>
  <c r="N167" i="23"/>
  <c r="N163" i="23" s="1"/>
  <c r="K190" i="23"/>
  <c r="J190" i="23" s="1"/>
  <c r="H190" i="23" s="1"/>
  <c r="Q170" i="23"/>
  <c r="R255" i="23"/>
  <c r="AB255" i="23"/>
  <c r="BN255" i="23"/>
  <c r="M256" i="23"/>
  <c r="K264" i="23"/>
  <c r="BP255" i="23"/>
  <c r="R326" i="23"/>
  <c r="BN326" i="23"/>
  <c r="T362" i="23"/>
  <c r="AO407" i="23"/>
  <c r="AW407" i="23"/>
  <c r="BE407" i="23"/>
  <c r="AL692" i="23"/>
  <c r="N786" i="23"/>
  <c r="M787" i="23"/>
  <c r="J793" i="23"/>
  <c r="H793" i="23" s="1"/>
  <c r="K833" i="23"/>
  <c r="J833" i="23" s="1"/>
  <c r="H833" i="23" s="1"/>
  <c r="K858" i="23"/>
  <c r="J930" i="23"/>
  <c r="H930" i="23" s="1"/>
  <c r="AI1053" i="23"/>
  <c r="AA1055" i="23"/>
  <c r="J1212" i="23"/>
  <c r="H1212" i="23" s="1"/>
  <c r="J1218" i="23"/>
  <c r="H1218" i="23" s="1"/>
  <c r="K1219" i="23"/>
  <c r="J1219" i="23" s="1"/>
  <c r="H1219" i="23" s="1"/>
  <c r="J1263" i="23"/>
  <c r="J1319" i="23"/>
  <c r="H1319" i="23" s="1"/>
  <c r="AA1383" i="23"/>
  <c r="AY1193" i="23"/>
  <c r="AY1058" i="23" s="1"/>
  <c r="M1738" i="23"/>
  <c r="L1757" i="23"/>
  <c r="K1757" i="23" s="1"/>
  <c r="AI110" i="23"/>
  <c r="AQ110" i="23"/>
  <c r="AY110" i="23"/>
  <c r="BG110" i="23"/>
  <c r="T111" i="23"/>
  <c r="T110" i="23" s="1"/>
  <c r="AE110" i="23"/>
  <c r="Q118" i="23"/>
  <c r="Y118" i="23"/>
  <c r="AG118" i="23"/>
  <c r="AO118" i="23"/>
  <c r="AW118" i="23"/>
  <c r="BE118" i="23"/>
  <c r="BM119" i="23"/>
  <c r="BM129" i="23"/>
  <c r="V163" i="23"/>
  <c r="AD163" i="23"/>
  <c r="AL163" i="23"/>
  <c r="AT163" i="23"/>
  <c r="BB163" i="23"/>
  <c r="BJ163" i="23"/>
  <c r="R163" i="23"/>
  <c r="BM167" i="23"/>
  <c r="BM163" i="23" s="1"/>
  <c r="AD170" i="23"/>
  <c r="AL170" i="23"/>
  <c r="AT170" i="23"/>
  <c r="BO170" i="23"/>
  <c r="T171" i="23"/>
  <c r="X170" i="23"/>
  <c r="BN170" i="23"/>
  <c r="BM192" i="23"/>
  <c r="BM170" i="23" s="1"/>
  <c r="K196" i="23"/>
  <c r="J196" i="23" s="1"/>
  <c r="H196" i="23" s="1"/>
  <c r="K254" i="23"/>
  <c r="AE255" i="23"/>
  <c r="AN255" i="23"/>
  <c r="AV255" i="23"/>
  <c r="BD255" i="23"/>
  <c r="BL255" i="23"/>
  <c r="AK255" i="23"/>
  <c r="BA255" i="23"/>
  <c r="BE255" i="23"/>
  <c r="BI255" i="23"/>
  <c r="AH326" i="23"/>
  <c r="K366" i="23"/>
  <c r="J366" i="23" s="1"/>
  <c r="H366" i="23" s="1"/>
  <c r="K374" i="23"/>
  <c r="J374" i="23" s="1"/>
  <c r="H374" i="23" s="1"/>
  <c r="S390" i="23"/>
  <c r="AF390" i="23"/>
  <c r="AO390" i="23"/>
  <c r="AW390" i="23"/>
  <c r="BE390" i="23"/>
  <c r="AD407" i="23"/>
  <c r="AA408" i="23"/>
  <c r="AA407" i="23" s="1"/>
  <c r="AG407" i="23"/>
  <c r="O435" i="23"/>
  <c r="W435" i="23"/>
  <c r="AE435" i="23"/>
  <c r="AI436" i="23"/>
  <c r="AI435" i="23" s="1"/>
  <c r="P435" i="23"/>
  <c r="BM500" i="23"/>
  <c r="AI500" i="23"/>
  <c r="O692" i="23"/>
  <c r="W692" i="23"/>
  <c r="AF692" i="23"/>
  <c r="AK692" i="23"/>
  <c r="AS692" i="23"/>
  <c r="BA692" i="23"/>
  <c r="BI692" i="23"/>
  <c r="BN692" i="23"/>
  <c r="Y692" i="23"/>
  <c r="K788" i="23"/>
  <c r="J788" i="23" s="1"/>
  <c r="H788" i="23" s="1"/>
  <c r="K792" i="23"/>
  <c r="J792" i="23" s="1"/>
  <c r="H792" i="23" s="1"/>
  <c r="K809" i="23"/>
  <c r="K812" i="23"/>
  <c r="J812" i="23" s="1"/>
  <c r="H812" i="23" s="1"/>
  <c r="K813" i="23"/>
  <c r="J813" i="23" s="1"/>
  <c r="H813" i="23" s="1"/>
  <c r="K835" i="23"/>
  <c r="J835" i="23" s="1"/>
  <c r="H835" i="23" s="1"/>
  <c r="K841" i="23"/>
  <c r="J841" i="23" s="1"/>
  <c r="H841" i="23" s="1"/>
  <c r="K842" i="23"/>
  <c r="J842" i="23" s="1"/>
  <c r="H842" i="23" s="1"/>
  <c r="K879" i="23"/>
  <c r="J879" i="23" s="1"/>
  <c r="H879" i="23" s="1"/>
  <c r="K890" i="23"/>
  <c r="J890" i="23" s="1"/>
  <c r="H890" i="23" s="1"/>
  <c r="K907" i="23"/>
  <c r="J907" i="23" s="1"/>
  <c r="H907" i="23" s="1"/>
  <c r="K908" i="23"/>
  <c r="J908" i="23" s="1"/>
  <c r="H908" i="23" s="1"/>
  <c r="K916" i="23"/>
  <c r="J916" i="23" s="1"/>
  <c r="H916" i="23" s="1"/>
  <c r="J918" i="23"/>
  <c r="H918" i="23" s="1"/>
  <c r="K919" i="23"/>
  <c r="J919" i="23" s="1"/>
  <c r="H919" i="23" s="1"/>
  <c r="J923" i="23"/>
  <c r="H923" i="23" s="1"/>
  <c r="K932" i="23"/>
  <c r="J932" i="23" s="1"/>
  <c r="H932" i="23" s="1"/>
  <c r="K933" i="23"/>
  <c r="J933" i="23" s="1"/>
  <c r="H933" i="23" s="1"/>
  <c r="K943" i="23"/>
  <c r="J943" i="23" s="1"/>
  <c r="H943" i="23" s="1"/>
  <c r="K950" i="23"/>
  <c r="J950" i="23" s="1"/>
  <c r="H950" i="23" s="1"/>
  <c r="K951" i="23"/>
  <c r="AI1049" i="23"/>
  <c r="AI1048" i="23" s="1"/>
  <c r="AA1050" i="23"/>
  <c r="AA1049" i="23" s="1"/>
  <c r="S1048" i="23"/>
  <c r="AA1053" i="23"/>
  <c r="BM1053" i="23"/>
  <c r="BM1048" i="23" s="1"/>
  <c r="N1059" i="23"/>
  <c r="R1058" i="23"/>
  <c r="AK1058" i="23"/>
  <c r="AI1193" i="23"/>
  <c r="AI1058" i="23" s="1"/>
  <c r="K1209" i="23"/>
  <c r="J1209" i="23" s="1"/>
  <c r="H1209" i="23" s="1"/>
  <c r="K1210" i="23"/>
  <c r="K1211" i="23"/>
  <c r="J1211" i="23" s="1"/>
  <c r="H1211" i="23" s="1"/>
  <c r="K1227" i="23"/>
  <c r="J1227" i="23" s="1"/>
  <c r="H1227" i="23" s="1"/>
  <c r="K1246" i="23"/>
  <c r="J1246" i="23" s="1"/>
  <c r="H1246" i="23" s="1"/>
  <c r="G1246" i="23" s="1"/>
  <c r="J1249" i="23"/>
  <c r="H1249" i="23" s="1"/>
  <c r="G1249" i="23" s="1"/>
  <c r="K1265" i="23"/>
  <c r="J1265" i="23" s="1"/>
  <c r="J1294" i="23"/>
  <c r="H1294" i="23" s="1"/>
  <c r="K1301" i="23"/>
  <c r="J1301" i="23" s="1"/>
  <c r="H1301" i="23" s="1"/>
  <c r="K1310" i="23"/>
  <c r="J1310" i="23" s="1"/>
  <c r="H1310" i="23" s="1"/>
  <c r="K1313" i="23"/>
  <c r="J1313" i="23" s="1"/>
  <c r="H1313" i="23" s="1"/>
  <c r="K1316" i="23"/>
  <c r="J1316" i="23" s="1"/>
  <c r="H1316" i="23" s="1"/>
  <c r="K1317" i="23"/>
  <c r="J1317" i="23" s="1"/>
  <c r="H1317" i="23" s="1"/>
  <c r="J1318" i="23"/>
  <c r="H1318" i="23" s="1"/>
  <c r="J1323" i="23"/>
  <c r="H1323" i="23" s="1"/>
  <c r="K1339" i="23"/>
  <c r="J1339" i="23" s="1"/>
  <c r="H1339" i="23" s="1"/>
  <c r="K1340" i="23"/>
  <c r="J1340" i="23" s="1"/>
  <c r="H1340" i="23" s="1"/>
  <c r="K1345" i="23"/>
  <c r="J1345" i="23" s="1"/>
  <c r="H1345" i="23" s="1"/>
  <c r="K1346" i="23"/>
  <c r="J1346" i="23" s="1"/>
  <c r="H1346" i="23" s="1"/>
  <c r="K1350" i="23"/>
  <c r="J1350" i="23" s="1"/>
  <c r="H1350" i="23" s="1"/>
  <c r="K1367" i="23"/>
  <c r="J1367" i="23" s="1"/>
  <c r="H1367" i="23" s="1"/>
  <c r="J1397" i="23"/>
  <c r="H1397" i="23" s="1"/>
  <c r="K1398" i="23"/>
  <c r="J1398" i="23"/>
  <c r="H1398" i="23" s="1"/>
  <c r="K1400" i="23"/>
  <c r="J1409" i="23"/>
  <c r="H1409" i="23" s="1"/>
  <c r="K1414" i="23"/>
  <c r="J1414" i="23" s="1"/>
  <c r="H1414" i="23" s="1"/>
  <c r="J1461" i="23"/>
  <c r="H1461" i="23" s="1"/>
  <c r="J1491" i="23"/>
  <c r="H1491" i="23" s="1"/>
  <c r="J1514" i="23"/>
  <c r="H1514" i="23" s="1"/>
  <c r="G1514" i="23" s="1"/>
  <c r="J1628" i="23"/>
  <c r="H1628" i="23" s="1"/>
  <c r="AI2055" i="23"/>
  <c r="AI2027" i="23" s="1"/>
  <c r="T2151" i="23"/>
  <c r="T2146" i="23" s="1"/>
  <c r="AA3795" i="23"/>
  <c r="AA3793" i="23" s="1"/>
  <c r="AI3793" i="23"/>
  <c r="K369" i="23"/>
  <c r="J369" i="23" s="1"/>
  <c r="H369" i="23" s="1"/>
  <c r="AG390" i="23"/>
  <c r="K393" i="23"/>
  <c r="J393" i="23" s="1"/>
  <c r="H393" i="23" s="1"/>
  <c r="BM391" i="23"/>
  <c r="AE390" i="23"/>
  <c r="AM390" i="23"/>
  <c r="AU390" i="23"/>
  <c r="BC390" i="23"/>
  <c r="BK390" i="23"/>
  <c r="BM395" i="23"/>
  <c r="V407" i="23"/>
  <c r="Z407" i="23"/>
  <c r="BM408" i="23"/>
  <c r="AI417" i="23"/>
  <c r="K420" i="23"/>
  <c r="J420" i="23" s="1"/>
  <c r="H420" i="23" s="1"/>
  <c r="AB435" i="23"/>
  <c r="AN435" i="23"/>
  <c r="AV435" i="23"/>
  <c r="BD435" i="23"/>
  <c r="BL435" i="23"/>
  <c r="AA500" i="23"/>
  <c r="AA435" i="23" s="1"/>
  <c r="K503" i="23"/>
  <c r="X692" i="23"/>
  <c r="AC692" i="23"/>
  <c r="AP692" i="23"/>
  <c r="AX692" i="23"/>
  <c r="BF692" i="23"/>
  <c r="Q692" i="23"/>
  <c r="K796" i="23"/>
  <c r="K821" i="23"/>
  <c r="K853" i="23"/>
  <c r="J853" i="23" s="1"/>
  <c r="H853" i="23" s="1"/>
  <c r="K882" i="23"/>
  <c r="J882" i="23" s="1"/>
  <c r="H882" i="23" s="1"/>
  <c r="K900" i="23"/>
  <c r="J900" i="23" s="1"/>
  <c r="H900" i="23" s="1"/>
  <c r="K904" i="23"/>
  <c r="K910" i="23"/>
  <c r="J910" i="23" s="1"/>
  <c r="H910" i="23" s="1"/>
  <c r="K926" i="23"/>
  <c r="J926" i="23" s="1"/>
  <c r="H926" i="23" s="1"/>
  <c r="K939" i="23"/>
  <c r="J939" i="23" s="1"/>
  <c r="H939" i="23" s="1"/>
  <c r="K944" i="23"/>
  <c r="K947" i="23"/>
  <c r="J947" i="23" s="1"/>
  <c r="H947" i="23" s="1"/>
  <c r="Z1048" i="23"/>
  <c r="AJ1048" i="23"/>
  <c r="AN1048" i="23"/>
  <c r="AR1048" i="23"/>
  <c r="AZ1048" i="23"/>
  <c r="BH1048" i="23"/>
  <c r="N1053" i="23"/>
  <c r="M1056" i="23"/>
  <c r="L1056" i="23" s="1"/>
  <c r="K1056" i="23" s="1"/>
  <c r="J1056" i="23" s="1"/>
  <c r="H1056" i="23" s="1"/>
  <c r="AZ1058" i="23"/>
  <c r="K1228" i="23"/>
  <c r="K1229" i="23"/>
  <c r="K1230" i="23"/>
  <c r="J1230" i="23" s="1"/>
  <c r="H1230" i="23" s="1"/>
  <c r="K1255" i="23"/>
  <c r="J1255" i="23" s="1"/>
  <c r="H1255" i="23" s="1"/>
  <c r="K1270" i="23"/>
  <c r="J1270" i="23" s="1"/>
  <c r="K1278" i="23"/>
  <c r="J1278" i="23" s="1"/>
  <c r="H1278" i="23" s="1"/>
  <c r="G1278" i="23" s="1"/>
  <c r="AI4391" i="23"/>
  <c r="AA1285" i="23"/>
  <c r="AA4391" i="23" s="1"/>
  <c r="J1290" i="23"/>
  <c r="H1290" i="23" s="1"/>
  <c r="J1291" i="23"/>
  <c r="H1291" i="23" s="1"/>
  <c r="K1292" i="23"/>
  <c r="J1292" i="23" s="1"/>
  <c r="H1292" i="23" s="1"/>
  <c r="K1296" i="23"/>
  <c r="J1296" i="23" s="1"/>
  <c r="H1296" i="23" s="1"/>
  <c r="J1305" i="23"/>
  <c r="H1305" i="23" s="1"/>
  <c r="J1327" i="23"/>
  <c r="H1327" i="23" s="1"/>
  <c r="K1334" i="23"/>
  <c r="J1334" i="23" s="1"/>
  <c r="H1334" i="23" s="1"/>
  <c r="J1342" i="23"/>
  <c r="H1342" i="23" s="1"/>
  <c r="J1353" i="23"/>
  <c r="H1353" i="23" s="1"/>
  <c r="K1355" i="23"/>
  <c r="J1355" i="23" s="1"/>
  <c r="H1355" i="23" s="1"/>
  <c r="K1371" i="23"/>
  <c r="J1371" i="23" s="1"/>
  <c r="H1371" i="23" s="1"/>
  <c r="K1376" i="23"/>
  <c r="J1376" i="23" s="1"/>
  <c r="H1376" i="23" s="1"/>
  <c r="K1386" i="23"/>
  <c r="K1403" i="23"/>
  <c r="J1403" i="23" s="1"/>
  <c r="H1403" i="23" s="1"/>
  <c r="K1406" i="23"/>
  <c r="J1406" i="23" s="1"/>
  <c r="H1406" i="23" s="1"/>
  <c r="K1415" i="23"/>
  <c r="J1415" i="23" s="1"/>
  <c r="H1415" i="23" s="1"/>
  <c r="J1432" i="23"/>
  <c r="H1432" i="23" s="1"/>
  <c r="K1434" i="23"/>
  <c r="K1465" i="23"/>
  <c r="J1465" i="23" s="1"/>
  <c r="H1465" i="23" s="1"/>
  <c r="J1482" i="23"/>
  <c r="H1482" i="23" s="1"/>
  <c r="J1498" i="23"/>
  <c r="H1498" i="23" s="1"/>
  <c r="AA1607" i="23"/>
  <c r="K1667" i="23"/>
  <c r="J1667" i="23" s="1"/>
  <c r="H1667" i="23" s="1"/>
  <c r="M1803" i="23"/>
  <c r="N1800" i="23"/>
  <c r="AA1828" i="23"/>
  <c r="AA1805" i="23" s="1"/>
  <c r="J2082" i="23"/>
  <c r="H2082" i="23" s="1"/>
  <c r="M2479" i="23"/>
  <c r="N2476" i="23"/>
  <c r="M2495" i="23"/>
  <c r="L2495" i="23" s="1"/>
  <c r="K2495" i="23" s="1"/>
  <c r="N2494" i="23"/>
  <c r="K394" i="23"/>
  <c r="J394" i="23" s="1"/>
  <c r="M395" i="23"/>
  <c r="K404" i="23"/>
  <c r="J404" i="23" s="1"/>
  <c r="H404" i="23" s="1"/>
  <c r="K405" i="23"/>
  <c r="J405" i="23" s="1"/>
  <c r="H405" i="23" s="1"/>
  <c r="R407" i="23"/>
  <c r="K421" i="23"/>
  <c r="J421" i="23" s="1"/>
  <c r="H421" i="23" s="1"/>
  <c r="AG435" i="23"/>
  <c r="AI786" i="23"/>
  <c r="K891" i="23"/>
  <c r="J891" i="23" s="1"/>
  <c r="H891" i="23" s="1"/>
  <c r="J906" i="23"/>
  <c r="H906" i="23" s="1"/>
  <c r="J924" i="23"/>
  <c r="H924" i="23" s="1"/>
  <c r="K935" i="23"/>
  <c r="J935" i="23" s="1"/>
  <c r="H935" i="23" s="1"/>
  <c r="K940" i="23"/>
  <c r="J940" i="23" s="1"/>
  <c r="H940" i="23" s="1"/>
  <c r="K941" i="23"/>
  <c r="K1046" i="23"/>
  <c r="J1046" i="23" s="1"/>
  <c r="H1046" i="23" s="1"/>
  <c r="AB1048" i="23"/>
  <c r="AK1048" i="23"/>
  <c r="AS1048" i="23"/>
  <c r="AW1048" i="23"/>
  <c r="BA1048" i="23"/>
  <c r="BI1048" i="23"/>
  <c r="J1052" i="23"/>
  <c r="H1052" i="23" s="1"/>
  <c r="BE1058" i="23"/>
  <c r="N1193" i="23"/>
  <c r="K1202" i="23"/>
  <c r="J1202" i="23" s="1"/>
  <c r="H1202" i="23" s="1"/>
  <c r="K1213" i="23"/>
  <c r="J1213" i="23" s="1"/>
  <c r="H1213" i="23" s="1"/>
  <c r="J1217" i="23"/>
  <c r="H1217" i="23" s="1"/>
  <c r="J1245" i="23"/>
  <c r="H1245" i="23" s="1"/>
  <c r="G1245" i="23" s="1"/>
  <c r="K1250" i="23"/>
  <c r="J1250" i="23" s="1"/>
  <c r="H1250" i="23" s="1"/>
  <c r="G1250" i="23" s="1"/>
  <c r="J1257" i="23"/>
  <c r="H1257" i="23" s="1"/>
  <c r="J1260" i="23"/>
  <c r="H1260" i="23" s="1"/>
  <c r="K1268" i="23"/>
  <c r="J1268" i="23" s="1"/>
  <c r="K1281" i="23"/>
  <c r="J1281" i="23" s="1"/>
  <c r="H1281" i="23" s="1"/>
  <c r="K1284" i="23"/>
  <c r="J1284" i="23" s="1"/>
  <c r="H1284" i="23" s="1"/>
  <c r="J1297" i="23"/>
  <c r="H1297" i="23" s="1"/>
  <c r="K1321" i="23"/>
  <c r="J1321" i="23" s="1"/>
  <c r="H1321" i="23" s="1"/>
  <c r="J1322" i="23"/>
  <c r="H1322" i="23" s="1"/>
  <c r="K1331" i="23"/>
  <c r="J1331" i="23" s="1"/>
  <c r="H1331" i="23" s="1"/>
  <c r="K1332" i="23"/>
  <c r="J1332" i="23" s="1"/>
  <c r="H1332" i="23" s="1"/>
  <c r="K1356" i="23"/>
  <c r="J1356" i="23" s="1"/>
  <c r="H1356" i="23" s="1"/>
  <c r="K1362" i="23"/>
  <c r="J1362" i="23" s="1"/>
  <c r="H1362" i="23" s="1"/>
  <c r="K1377" i="23"/>
  <c r="J1377" i="23" s="1"/>
  <c r="H1377" i="23" s="1"/>
  <c r="K1379" i="23"/>
  <c r="J1379" i="23" s="1"/>
  <c r="H1379" i="23" s="1"/>
  <c r="K1387" i="23"/>
  <c r="J1387" i="23" s="1"/>
  <c r="H1387" i="23" s="1"/>
  <c r="J1407" i="23"/>
  <c r="H1407" i="23" s="1"/>
  <c r="J1458" i="23"/>
  <c r="H1458" i="23" s="1"/>
  <c r="J1517" i="23"/>
  <c r="H1517" i="23" s="1"/>
  <c r="G1517" i="23" s="1"/>
  <c r="J1522" i="23"/>
  <c r="H1522" i="23" s="1"/>
  <c r="AA1757" i="23"/>
  <c r="AA1738" i="23" s="1"/>
  <c r="AI1738" i="23"/>
  <c r="J1926" i="23"/>
  <c r="H1926" i="23" s="1"/>
  <c r="AM2027" i="23"/>
  <c r="AY2027" i="23"/>
  <c r="BG2027" i="23"/>
  <c r="BK2027" i="23"/>
  <c r="K1396" i="23"/>
  <c r="J1396" i="23" s="1"/>
  <c r="H1396" i="23" s="1"/>
  <c r="K1410" i="23"/>
  <c r="J1410" i="23" s="1"/>
  <c r="H1410" i="23" s="1"/>
  <c r="K1421" i="23"/>
  <c r="J1421" i="23" s="1"/>
  <c r="H1421" i="23" s="1"/>
  <c r="K1437" i="23"/>
  <c r="J1437" i="23" s="1"/>
  <c r="H1437" i="23" s="1"/>
  <c r="K1443" i="23"/>
  <c r="J1443" i="23" s="1"/>
  <c r="H1443" i="23" s="1"/>
  <c r="AA1458" i="23"/>
  <c r="J1529" i="23"/>
  <c r="H1529" i="23" s="1"/>
  <c r="J1533" i="23"/>
  <c r="H1533" i="23" s="1"/>
  <c r="J1540" i="23"/>
  <c r="H1540" i="23" s="1"/>
  <c r="O1561" i="23"/>
  <c r="X1561" i="23"/>
  <c r="AF1561" i="23"/>
  <c r="AN1561" i="23"/>
  <c r="U1561" i="23"/>
  <c r="Y1561" i="23"/>
  <c r="AC1561" i="23"/>
  <c r="AG1561" i="23"/>
  <c r="AK1561" i="23"/>
  <c r="K1614" i="23"/>
  <c r="J1614" i="23" s="1"/>
  <c r="H1614" i="23" s="1"/>
  <c r="K1624" i="23"/>
  <c r="J1624" i="23" s="1"/>
  <c r="J1635" i="23"/>
  <c r="H1635" i="23" s="1"/>
  <c r="J1639" i="23"/>
  <c r="H1639" i="23" s="1"/>
  <c r="K1640" i="23"/>
  <c r="J1640" i="23" s="1"/>
  <c r="H1640" i="23" s="1"/>
  <c r="K1665" i="23"/>
  <c r="K1666" i="23"/>
  <c r="AE1737" i="23"/>
  <c r="T1795" i="23"/>
  <c r="BN1795" i="23"/>
  <c r="AG1805" i="23"/>
  <c r="T1806" i="23"/>
  <c r="J1826" i="23"/>
  <c r="P1805" i="23"/>
  <c r="AD1805" i="23"/>
  <c r="AH1805" i="23"/>
  <c r="J1831" i="23"/>
  <c r="H1831" i="23" s="1"/>
  <c r="AB1863" i="23"/>
  <c r="AF1863" i="23"/>
  <c r="J1905" i="23"/>
  <c r="H1905" i="23" s="1"/>
  <c r="J1913" i="23"/>
  <c r="H1913" i="23" s="1"/>
  <c r="K1929" i="23"/>
  <c r="J1929" i="23" s="1"/>
  <c r="H1929" i="23" s="1"/>
  <c r="J1933" i="23"/>
  <c r="H1933" i="23" s="1"/>
  <c r="J1949" i="23"/>
  <c r="H1949" i="23" s="1"/>
  <c r="J1959" i="23"/>
  <c r="H1959" i="23" s="1"/>
  <c r="J1964" i="23"/>
  <c r="H1964" i="23" s="1"/>
  <c r="J1967" i="23"/>
  <c r="H1967" i="23" s="1"/>
  <c r="J1971" i="23"/>
  <c r="H1971" i="23" s="1"/>
  <c r="AD2027" i="23"/>
  <c r="BM2055" i="23"/>
  <c r="R2146" i="23"/>
  <c r="W2146" i="23"/>
  <c r="AB2146" i="23"/>
  <c r="AO2146" i="23"/>
  <c r="AS2146" i="23"/>
  <c r="AW2146" i="23"/>
  <c r="BA2146" i="23"/>
  <c r="BE2146" i="23"/>
  <c r="T2194" i="23"/>
  <c r="K2406" i="23"/>
  <c r="K2407" i="23"/>
  <c r="J2407" i="23" s="1"/>
  <c r="H2407" i="23" s="1"/>
  <c r="M2473" i="23"/>
  <c r="N2472" i="23"/>
  <c r="J2710" i="23"/>
  <c r="H2710" i="23" s="1"/>
  <c r="J2815" i="23"/>
  <c r="H2815" i="23" s="1"/>
  <c r="J2962" i="23"/>
  <c r="H2962" i="23" s="1"/>
  <c r="AH2964" i="23"/>
  <c r="J3398" i="23"/>
  <c r="H3398" i="23" s="1"/>
  <c r="M3711" i="23"/>
  <c r="M3710" i="23" s="1"/>
  <c r="N3710" i="23"/>
  <c r="K1422" i="23"/>
  <c r="J1422" i="23" s="1"/>
  <c r="H1422" i="23" s="1"/>
  <c r="J1425" i="23"/>
  <c r="H1425" i="23" s="1"/>
  <c r="J1433" i="23"/>
  <c r="H1433" i="23" s="1"/>
  <c r="K1451" i="23"/>
  <c r="J1451" i="23" s="1"/>
  <c r="H1451" i="23" s="1"/>
  <c r="J1456" i="23"/>
  <c r="H1456" i="23" s="1"/>
  <c r="K1480" i="23"/>
  <c r="J1480" i="23" s="1"/>
  <c r="H1480" i="23" s="1"/>
  <c r="K1485" i="23"/>
  <c r="J1485" i="23" s="1"/>
  <c r="H1485" i="23" s="1"/>
  <c r="J1494" i="23"/>
  <c r="H1494" i="23" s="1"/>
  <c r="K1496" i="23"/>
  <c r="J1496" i="23" s="1"/>
  <c r="H1496" i="23" s="1"/>
  <c r="J1515" i="23"/>
  <c r="H1515" i="23" s="1"/>
  <c r="K1516" i="23"/>
  <c r="J1516" i="23" s="1"/>
  <c r="H1516" i="23" s="1"/>
  <c r="K1520" i="23"/>
  <c r="J1520" i="23" s="1"/>
  <c r="H1520" i="23" s="1"/>
  <c r="G1520" i="23" s="1"/>
  <c r="J1523" i="23"/>
  <c r="H1523" i="23" s="1"/>
  <c r="K1530" i="23"/>
  <c r="J1530" i="23" s="1"/>
  <c r="H1530" i="23" s="1"/>
  <c r="AQ1561" i="23"/>
  <c r="J1629" i="23"/>
  <c r="H1629" i="23" s="1"/>
  <c r="J1633" i="23"/>
  <c r="H1633" i="23" s="1"/>
  <c r="K1652" i="23"/>
  <c r="J1652" i="23" s="1"/>
  <c r="H1652" i="23" s="1"/>
  <c r="K1660" i="23"/>
  <c r="J1660" i="23" s="1"/>
  <c r="H1660" i="23" s="1"/>
  <c r="K1669" i="23"/>
  <c r="J1669" i="23" s="1"/>
  <c r="H1669" i="23" s="1"/>
  <c r="AJ1737" i="23"/>
  <c r="AN1737" i="23"/>
  <c r="AR1737" i="23"/>
  <c r="AV1737" i="23"/>
  <c r="AZ1737" i="23"/>
  <c r="BD1737" i="23"/>
  <c r="BH1737" i="23"/>
  <c r="BP1737" i="23"/>
  <c r="AL1737" i="23"/>
  <c r="AP1737" i="23"/>
  <c r="BB1737" i="23"/>
  <c r="BF1737" i="23"/>
  <c r="T1758" i="23"/>
  <c r="T1737" i="23" s="1"/>
  <c r="J1761" i="23"/>
  <c r="H1761" i="23" s="1"/>
  <c r="K1762" i="23"/>
  <c r="AJ1795" i="23"/>
  <c r="AV1795" i="23"/>
  <c r="BL1795" i="23"/>
  <c r="AA1796" i="23"/>
  <c r="AA1795" i="23" s="1"/>
  <c r="N1796" i="23"/>
  <c r="N1795" i="23" s="1"/>
  <c r="AD1795" i="23"/>
  <c r="AH1795" i="23"/>
  <c r="AL1795" i="23"/>
  <c r="AP1795" i="23"/>
  <c r="AT1795" i="23"/>
  <c r="AX1795" i="23"/>
  <c r="BB1795" i="23"/>
  <c r="BF1795" i="23"/>
  <c r="BJ1795" i="23"/>
  <c r="K1824" i="23"/>
  <c r="J1824" i="23" s="1"/>
  <c r="K1827" i="23"/>
  <c r="J1827" i="23" s="1"/>
  <c r="H1827" i="23" s="1"/>
  <c r="H1806" i="23" s="1"/>
  <c r="AV1805" i="23"/>
  <c r="BD1805" i="23"/>
  <c r="BL1805" i="23"/>
  <c r="BM1828" i="23"/>
  <c r="U1863" i="23"/>
  <c r="T1902" i="23"/>
  <c r="T1863" i="23" s="1"/>
  <c r="J1906" i="23"/>
  <c r="H1906" i="23" s="1"/>
  <c r="J1910" i="23"/>
  <c r="H1910" i="23" s="1"/>
  <c r="J1915" i="23"/>
  <c r="H1915" i="23" s="1"/>
  <c r="J1927" i="23"/>
  <c r="K1942" i="23"/>
  <c r="K1950" i="23"/>
  <c r="J1950" i="23" s="1"/>
  <c r="H1950" i="23" s="1"/>
  <c r="K1954" i="23"/>
  <c r="J1954" i="23" s="1"/>
  <c r="H1954" i="23" s="1"/>
  <c r="J1961" i="23"/>
  <c r="H1961" i="23" s="1"/>
  <c r="J1974" i="23"/>
  <c r="H1974" i="23" s="1"/>
  <c r="K2026" i="23"/>
  <c r="J2026" i="23" s="1"/>
  <c r="H2026" i="23" s="1"/>
  <c r="V2027" i="23"/>
  <c r="AE2027" i="23"/>
  <c r="J2073" i="23"/>
  <c r="H2073" i="23" s="1"/>
  <c r="K2074" i="23"/>
  <c r="J2074" i="23" s="1"/>
  <c r="H2074" i="23" s="1"/>
  <c r="J2083" i="23"/>
  <c r="H2083" i="23" s="1"/>
  <c r="K2144" i="23"/>
  <c r="J2144" i="23" s="1"/>
  <c r="AI2147" i="23"/>
  <c r="BP2155" i="23"/>
  <c r="W2285" i="23"/>
  <c r="J2306" i="23"/>
  <c r="H2306" i="23" s="1"/>
  <c r="J2403" i="23"/>
  <c r="J2848" i="23"/>
  <c r="H2848" i="23" s="1"/>
  <c r="J2858" i="23"/>
  <c r="H2858" i="23" s="1"/>
  <c r="J2917" i="23"/>
  <c r="H2917" i="23" s="1"/>
  <c r="J3218" i="23"/>
  <c r="H3218" i="23" s="1"/>
  <c r="J3263" i="23"/>
  <c r="H3263" i="23" s="1"/>
  <c r="AI3277" i="23"/>
  <c r="AA3277" i="23" s="1"/>
  <c r="AK3199" i="23"/>
  <c r="AK2964" i="23" s="1"/>
  <c r="J3308" i="23"/>
  <c r="H3308" i="23" s="1"/>
  <c r="J3410" i="23"/>
  <c r="H3410" i="23" s="1"/>
  <c r="L4272" i="23"/>
  <c r="M4271" i="23"/>
  <c r="K898" i="23"/>
  <c r="J898" i="23" s="1"/>
  <c r="H898" i="23" s="1"/>
  <c r="U1048" i="23"/>
  <c r="AH1048" i="23"/>
  <c r="AQ1048" i="23"/>
  <c r="AY1048" i="23"/>
  <c r="BG1048" i="23"/>
  <c r="T1053" i="23"/>
  <c r="T1048" i="23" s="1"/>
  <c r="AT1058" i="23"/>
  <c r="BB1058" i="23"/>
  <c r="BF1058" i="23"/>
  <c r="BJ1058" i="23"/>
  <c r="AH1058" i="23"/>
  <c r="BC1058" i="23"/>
  <c r="K1215" i="23"/>
  <c r="J1215" i="23" s="1"/>
  <c r="H1215" i="23" s="1"/>
  <c r="K1234" i="23"/>
  <c r="J1234" i="23" s="1"/>
  <c r="H1234" i="23" s="1"/>
  <c r="K1235" i="23"/>
  <c r="J1235" i="23" s="1"/>
  <c r="H1235" i="23" s="1"/>
  <c r="G1235" i="23" s="1"/>
  <c r="K1236" i="23"/>
  <c r="J1236" i="23" s="1"/>
  <c r="H1236" i="23" s="1"/>
  <c r="G1236" i="23" s="1"/>
  <c r="K1239" i="23"/>
  <c r="J1239" i="23" s="1"/>
  <c r="H1239" i="23" s="1"/>
  <c r="G1239" i="23" s="1"/>
  <c r="K1261" i="23"/>
  <c r="J1261" i="23" s="1"/>
  <c r="H1261" i="23" s="1"/>
  <c r="K1273" i="23"/>
  <c r="J1273" i="23" s="1"/>
  <c r="K1274" i="23"/>
  <c r="J1274" i="23" s="1"/>
  <c r="K1275" i="23"/>
  <c r="J1275" i="23" s="1"/>
  <c r="K1295" i="23"/>
  <c r="J1295" i="23" s="1"/>
  <c r="H1295" i="23" s="1"/>
  <c r="K1298" i="23"/>
  <c r="J1298" i="23" s="1"/>
  <c r="H1298" i="23" s="1"/>
  <c r="K1312" i="23"/>
  <c r="J1312" i="23" s="1"/>
  <c r="H1312" i="23" s="1"/>
  <c r="K1325" i="23"/>
  <c r="J1325" i="23" s="1"/>
  <c r="H1325" i="23" s="1"/>
  <c r="K1360" i="23"/>
  <c r="J1360" i="23" s="1"/>
  <c r="H1360" i="23" s="1"/>
  <c r="K1361" i="23"/>
  <c r="J1400" i="23"/>
  <c r="H1400" i="23" s="1"/>
  <c r="K1418" i="23"/>
  <c r="J1418" i="23" s="1"/>
  <c r="H1418" i="23" s="1"/>
  <c r="K1424" i="23"/>
  <c r="J1424" i="23" s="1"/>
  <c r="H1424" i="23" s="1"/>
  <c r="K1436" i="23"/>
  <c r="J1436" i="23" s="1"/>
  <c r="G1436" i="23" s="1"/>
  <c r="K1453" i="23"/>
  <c r="J1453" i="23" s="1"/>
  <c r="H1453" i="23" s="1"/>
  <c r="K1521" i="23"/>
  <c r="J1521" i="23" s="1"/>
  <c r="H1521" i="23" s="1"/>
  <c r="K1527" i="23"/>
  <c r="J1527" i="23" s="1"/>
  <c r="H1527" i="23" s="1"/>
  <c r="K1541" i="23"/>
  <c r="J1541" i="23" s="1"/>
  <c r="H1541" i="23" s="1"/>
  <c r="AD1561" i="23"/>
  <c r="AH1561" i="23"/>
  <c r="AT1561" i="23"/>
  <c r="AX1561" i="23"/>
  <c r="BB1561" i="23"/>
  <c r="BJ1561" i="23"/>
  <c r="AI1607" i="23"/>
  <c r="AI1561" i="23" s="1"/>
  <c r="K1647" i="23"/>
  <c r="J1647" i="23" s="1"/>
  <c r="H1647" i="23" s="1"/>
  <c r="K1649" i="23"/>
  <c r="J1649" i="23" s="1"/>
  <c r="H1649" i="23" s="1"/>
  <c r="AG1737" i="23"/>
  <c r="U1737" i="23"/>
  <c r="Y1737" i="23"/>
  <c r="AF1795" i="23"/>
  <c r="AK1795" i="23"/>
  <c r="AW1795" i="23"/>
  <c r="BA1795" i="23"/>
  <c r="BE1795" i="23"/>
  <c r="R1795" i="23"/>
  <c r="V1795" i="23"/>
  <c r="Z1795" i="23"/>
  <c r="Q1805" i="23"/>
  <c r="BO1805" i="23"/>
  <c r="R1805" i="23"/>
  <c r="BN1805" i="23"/>
  <c r="K1836" i="23"/>
  <c r="K1837" i="23"/>
  <c r="J1837" i="23" s="1"/>
  <c r="H1837" i="23" s="1"/>
  <c r="M1864" i="23"/>
  <c r="V1863" i="23"/>
  <c r="AL1863" i="23"/>
  <c r="AT1863" i="23"/>
  <c r="BB1863" i="23"/>
  <c r="BJ1863" i="23"/>
  <c r="BO1863" i="23"/>
  <c r="X1863" i="23"/>
  <c r="AM1863" i="23"/>
  <c r="AU1863" i="23"/>
  <c r="BP1863" i="23"/>
  <c r="K1911" i="23"/>
  <c r="J1911" i="23" s="1"/>
  <c r="H1911" i="23" s="1"/>
  <c r="K1930" i="23"/>
  <c r="J1930" i="23" s="1"/>
  <c r="H1930" i="23" s="1"/>
  <c r="K1955" i="23"/>
  <c r="J1955" i="23" s="1"/>
  <c r="H1955" i="23" s="1"/>
  <c r="K1975" i="23"/>
  <c r="K1976" i="23"/>
  <c r="J1976" i="23" s="1"/>
  <c r="H1976" i="23" s="1"/>
  <c r="AG2027" i="23"/>
  <c r="K2075" i="23"/>
  <c r="K2076" i="23"/>
  <c r="K2077" i="23"/>
  <c r="J2077" i="23" s="1"/>
  <c r="H2077" i="23" s="1"/>
  <c r="K2085" i="23"/>
  <c r="J2085" i="23" s="1"/>
  <c r="H2085" i="23" s="1"/>
  <c r="J2091" i="23"/>
  <c r="H2091" i="23" s="1"/>
  <c r="K2141" i="23"/>
  <c r="J2141" i="23" s="1"/>
  <c r="Y2146" i="23"/>
  <c r="BL2146" i="23"/>
  <c r="K2153" i="23"/>
  <c r="J2153" i="23" s="1"/>
  <c r="H2153" i="23" s="1"/>
  <c r="K2154" i="23"/>
  <c r="J2154" i="23" s="1"/>
  <c r="H2154" i="23" s="1"/>
  <c r="P2155" i="23"/>
  <c r="Y2155" i="23"/>
  <c r="AG2155" i="23"/>
  <c r="AJ2155" i="23"/>
  <c r="AR2155" i="23"/>
  <c r="AZ2155" i="23"/>
  <c r="BH2155" i="23"/>
  <c r="O2285" i="23"/>
  <c r="S2285" i="23"/>
  <c r="AC2285" i="23"/>
  <c r="AG2285" i="23"/>
  <c r="AO2285" i="23"/>
  <c r="AW2285" i="23"/>
  <c r="BE2285" i="23"/>
  <c r="AA2286" i="23"/>
  <c r="V2285" i="23"/>
  <c r="J2409" i="23"/>
  <c r="H2409" i="23" s="1"/>
  <c r="AP2511" i="23"/>
  <c r="AX2511" i="23"/>
  <c r="BF2511" i="23"/>
  <c r="AA2530" i="23"/>
  <c r="AA2528" i="23" s="1"/>
  <c r="AI2528" i="23"/>
  <c r="J2747" i="23"/>
  <c r="H2747" i="23" s="1"/>
  <c r="J2846" i="23"/>
  <c r="H2846" i="23" s="1"/>
  <c r="J2860" i="23"/>
  <c r="H2860" i="23" s="1"/>
  <c r="J2868" i="23"/>
  <c r="H2868" i="23" s="1"/>
  <c r="M3611" i="23"/>
  <c r="AD3705" i="23"/>
  <c r="Y2471" i="23"/>
  <c r="AD2471" i="23"/>
  <c r="Z2471" i="23"/>
  <c r="BM2476" i="23"/>
  <c r="BM2471" i="23" s="1"/>
  <c r="L2482" i="23"/>
  <c r="BM2482" i="23"/>
  <c r="K2527" i="23"/>
  <c r="J2527" i="23" s="1"/>
  <c r="H2527" i="23" s="1"/>
  <c r="J2554" i="23"/>
  <c r="H2554" i="23" s="1"/>
  <c r="J2560" i="23"/>
  <c r="H2560" i="23" s="1"/>
  <c r="L2562" i="23"/>
  <c r="T2562" i="23"/>
  <c r="BM2687" i="23"/>
  <c r="J2691" i="23"/>
  <c r="H2691" i="23" s="1"/>
  <c r="J2698" i="23"/>
  <c r="H2698" i="23" s="1"/>
  <c r="J2707" i="23"/>
  <c r="H2707" i="23" s="1"/>
  <c r="J2719" i="23"/>
  <c r="H2719" i="23" s="1"/>
  <c r="J2728" i="23"/>
  <c r="H2728" i="23" s="1"/>
  <c r="J2735" i="23"/>
  <c r="H2735" i="23" s="1"/>
  <c r="J2744" i="23"/>
  <c r="H2744" i="23" s="1"/>
  <c r="J2756" i="23"/>
  <c r="H2756" i="23" s="1"/>
  <c r="J2765" i="23"/>
  <c r="H2765" i="23" s="1"/>
  <c r="J2772" i="23"/>
  <c r="H2772" i="23" s="1"/>
  <c r="J2782" i="23"/>
  <c r="H2782" i="23" s="1"/>
  <c r="G2782" i="23" s="1"/>
  <c r="J2788" i="23"/>
  <c r="H2788" i="23" s="1"/>
  <c r="J2792" i="23"/>
  <c r="H2792" i="23" s="1"/>
  <c r="J2797" i="23"/>
  <c r="H2797" i="23" s="1"/>
  <c r="J2801" i="23"/>
  <c r="H2801" i="23" s="1"/>
  <c r="J2808" i="23"/>
  <c r="H2808" i="23" s="1"/>
  <c r="J2812" i="23"/>
  <c r="H2812" i="23" s="1"/>
  <c r="K2819" i="23"/>
  <c r="J2819" i="23" s="1"/>
  <c r="H2819" i="23" s="1"/>
  <c r="K2823" i="23"/>
  <c r="J2823" i="23" s="1"/>
  <c r="H2823" i="23" s="1"/>
  <c r="K2827" i="23"/>
  <c r="J2827" i="23" s="1"/>
  <c r="H2827" i="23" s="1"/>
  <c r="K2842" i="23"/>
  <c r="J2842" i="23" s="1"/>
  <c r="H2842" i="23" s="1"/>
  <c r="J2851" i="23"/>
  <c r="H2851" i="23" s="1"/>
  <c r="K2852" i="23"/>
  <c r="J2852" i="23" s="1"/>
  <c r="H2852" i="23" s="1"/>
  <c r="J2874" i="23"/>
  <c r="H2874" i="23" s="1"/>
  <c r="J2883" i="23"/>
  <c r="H2883" i="23" s="1"/>
  <c r="K2884" i="23"/>
  <c r="J2887" i="23"/>
  <c r="H2887" i="23" s="1"/>
  <c r="K2891" i="23"/>
  <c r="J2891" i="23" s="1"/>
  <c r="H2891" i="23" s="1"/>
  <c r="J2900" i="23"/>
  <c r="H2900" i="23" s="1"/>
  <c r="J2906" i="23"/>
  <c r="H2906" i="23" s="1"/>
  <c r="K2909" i="23"/>
  <c r="J2909" i="23" s="1"/>
  <c r="H2909" i="23" s="1"/>
  <c r="J2911" i="23"/>
  <c r="H2911" i="23" s="1"/>
  <c r="J2920" i="23"/>
  <c r="H2920" i="23" s="1"/>
  <c r="J2921" i="23"/>
  <c r="H2921" i="23" s="1"/>
  <c r="BN2964" i="23"/>
  <c r="J3207" i="23"/>
  <c r="H3207" i="23" s="1"/>
  <c r="J3242" i="23"/>
  <c r="H3242" i="23" s="1"/>
  <c r="J3259" i="23"/>
  <c r="H3259" i="23" s="1"/>
  <c r="J3260" i="23"/>
  <c r="H3260" i="23" s="1"/>
  <c r="J3276" i="23"/>
  <c r="H3276" i="23" s="1"/>
  <c r="J3281" i="23"/>
  <c r="H3281" i="23" s="1"/>
  <c r="J3286" i="23"/>
  <c r="H3286" i="23" s="1"/>
  <c r="J3292" i="23"/>
  <c r="H3292" i="23" s="1"/>
  <c r="BF2964" i="23"/>
  <c r="J3319" i="23"/>
  <c r="H3319" i="23" s="1"/>
  <c r="J3325" i="23"/>
  <c r="H3325" i="23" s="1"/>
  <c r="J3344" i="23"/>
  <c r="H3344" i="23" s="1"/>
  <c r="J3347" i="23"/>
  <c r="H3347" i="23" s="1"/>
  <c r="K3354" i="23"/>
  <c r="J3354" i="23" s="1"/>
  <c r="H3354" i="23" s="1"/>
  <c r="J3355" i="23"/>
  <c r="H3355" i="23" s="1"/>
  <c r="J3356" i="23"/>
  <c r="H3356" i="23" s="1"/>
  <c r="J3367" i="23"/>
  <c r="H3367" i="23" s="1"/>
  <c r="J3370" i="23"/>
  <c r="H3370" i="23" s="1"/>
  <c r="AC3592" i="23"/>
  <c r="AP3592" i="23"/>
  <c r="AT3592" i="23"/>
  <c r="AX3592" i="23"/>
  <c r="BB3592" i="23"/>
  <c r="BJ3592" i="23"/>
  <c r="BO3592" i="23"/>
  <c r="AA3611" i="23"/>
  <c r="AA3592" i="23" s="1"/>
  <c r="W3662" i="23"/>
  <c r="V3705" i="23"/>
  <c r="J3713" i="23"/>
  <c r="H3713" i="23" s="1"/>
  <c r="M3730" i="23"/>
  <c r="L3730" i="23" s="1"/>
  <c r="K3730" i="23" s="1"/>
  <c r="N3728" i="23"/>
  <c r="T3851" i="23"/>
  <c r="O3851" i="23"/>
  <c r="M3969" i="23"/>
  <c r="L3969" i="23" s="1"/>
  <c r="N3911" i="23"/>
  <c r="J3970" i="23"/>
  <c r="J4024" i="23"/>
  <c r="H4024" i="23" s="1"/>
  <c r="AF4270" i="23"/>
  <c r="J2427" i="23"/>
  <c r="H2427" i="23" s="1"/>
  <c r="AJ2410" i="23"/>
  <c r="AZ2410" i="23"/>
  <c r="BH2410" i="23"/>
  <c r="I2471" i="23"/>
  <c r="Q2471" i="23"/>
  <c r="AM2471" i="23"/>
  <c r="AU2471" i="23"/>
  <c r="BC2471" i="23"/>
  <c r="BK2471" i="23"/>
  <c r="BN2471" i="23"/>
  <c r="AF2481" i="23"/>
  <c r="V2481" i="23"/>
  <c r="V2511" i="23"/>
  <c r="AE2511" i="23"/>
  <c r="L2512" i="23"/>
  <c r="BM2512" i="23"/>
  <c r="BM2511" i="23" s="1"/>
  <c r="AA2519" i="23"/>
  <c r="T2519" i="23"/>
  <c r="K2546" i="23"/>
  <c r="J2546" i="23" s="1"/>
  <c r="H2546" i="23" s="1"/>
  <c r="BM2528" i="23"/>
  <c r="BM2518" i="23" s="1"/>
  <c r="K2685" i="23"/>
  <c r="J2685" i="23" s="1"/>
  <c r="J2695" i="23"/>
  <c r="H2695" i="23" s="1"/>
  <c r="K2702" i="23"/>
  <c r="J2702" i="23" s="1"/>
  <c r="H2702" i="23" s="1"/>
  <c r="J2711" i="23"/>
  <c r="H2711" i="23" s="1"/>
  <c r="K2723" i="23"/>
  <c r="J2723" i="23" s="1"/>
  <c r="H2723" i="23" s="1"/>
  <c r="J2732" i="23"/>
  <c r="H2732" i="23" s="1"/>
  <c r="K2739" i="23"/>
  <c r="J2739" i="23" s="1"/>
  <c r="H2739" i="23" s="1"/>
  <c r="J2748" i="23"/>
  <c r="H2748" i="23" s="1"/>
  <c r="K2760" i="23"/>
  <c r="J2760" i="23" s="1"/>
  <c r="H2760" i="23" s="1"/>
  <c r="J2769" i="23"/>
  <c r="H2769" i="23" s="1"/>
  <c r="K2777" i="23"/>
  <c r="J2777" i="23" s="1"/>
  <c r="H2777" i="23" s="1"/>
  <c r="K2785" i="23"/>
  <c r="K2789" i="23"/>
  <c r="J2789" i="23" s="1"/>
  <c r="H2789" i="23" s="1"/>
  <c r="K2793" i="23"/>
  <c r="K2798" i="23"/>
  <c r="K2802" i="23"/>
  <c r="K2809" i="23"/>
  <c r="J2809" i="23" s="1"/>
  <c r="H2809" i="23" s="1"/>
  <c r="K2813" i="23"/>
  <c r="J2813" i="23" s="1"/>
  <c r="H2813" i="23" s="1"/>
  <c r="J2816" i="23"/>
  <c r="H2816" i="23" s="1"/>
  <c r="K2839" i="23"/>
  <c r="J2839" i="23" s="1"/>
  <c r="H2839" i="23" s="1"/>
  <c r="K2844" i="23"/>
  <c r="J2844" i="23" s="1"/>
  <c r="H2844" i="23" s="1"/>
  <c r="K2847" i="23"/>
  <c r="K2855" i="23"/>
  <c r="J2855" i="23" s="1"/>
  <c r="H2855" i="23" s="1"/>
  <c r="K2859" i="23"/>
  <c r="J2859" i="23" s="1"/>
  <c r="H2859" i="23" s="1"/>
  <c r="K2861" i="23"/>
  <c r="J2861" i="23" s="1"/>
  <c r="H2861" i="23" s="1"/>
  <c r="J2870" i="23"/>
  <c r="H2870" i="23" s="1"/>
  <c r="J2871" i="23"/>
  <c r="H2871" i="23" s="1"/>
  <c r="K2872" i="23"/>
  <c r="J2872" i="23" s="1"/>
  <c r="H2872" i="23" s="1"/>
  <c r="J2875" i="23"/>
  <c r="H2875" i="23" s="1"/>
  <c r="K2878" i="23"/>
  <c r="J2888" i="23"/>
  <c r="H2888" i="23" s="1"/>
  <c r="K2889" i="23"/>
  <c r="J2889" i="23" s="1"/>
  <c r="H2889" i="23" s="1"/>
  <c r="K2896" i="23"/>
  <c r="J2896" i="23" s="1"/>
  <c r="H2896" i="23" s="1"/>
  <c r="K2901" i="23"/>
  <c r="J2901" i="23" s="1"/>
  <c r="H2901" i="23" s="1"/>
  <c r="J2914" i="23"/>
  <c r="H2914" i="23" s="1"/>
  <c r="K2915" i="23"/>
  <c r="J2918" i="23"/>
  <c r="H2918" i="23" s="1"/>
  <c r="K2924" i="23"/>
  <c r="J2924" i="23" s="1"/>
  <c r="H2924" i="23" s="1"/>
  <c r="K2963" i="23"/>
  <c r="J2963" i="23" s="1"/>
  <c r="H2963" i="23" s="1"/>
  <c r="P2964" i="23"/>
  <c r="X2964" i="23"/>
  <c r="BL2964" i="23"/>
  <c r="V2964" i="23"/>
  <c r="Z2964" i="23"/>
  <c r="J3203" i="23"/>
  <c r="H3203" i="23" s="1"/>
  <c r="J3211" i="23"/>
  <c r="H3211" i="23" s="1"/>
  <c r="G3211" i="23" s="1"/>
  <c r="K3212" i="23"/>
  <c r="J3212" i="23" s="1"/>
  <c r="H3212" i="23" s="1"/>
  <c r="J3228" i="23"/>
  <c r="H3228" i="23" s="1"/>
  <c r="J3229" i="23"/>
  <c r="H3229" i="23" s="1"/>
  <c r="K3248" i="23"/>
  <c r="J3248" i="23" s="1"/>
  <c r="H3248" i="23" s="1"/>
  <c r="K3256" i="23"/>
  <c r="J3258" i="23"/>
  <c r="H3258" i="23" s="1"/>
  <c r="K3267" i="23"/>
  <c r="J3267" i="23" s="1"/>
  <c r="H3267" i="23" s="1"/>
  <c r="J3272" i="23"/>
  <c r="H3272" i="23" s="1"/>
  <c r="J3301" i="23"/>
  <c r="H3301" i="23" s="1"/>
  <c r="J3305" i="23"/>
  <c r="H3305" i="23" s="1"/>
  <c r="K3306" i="23"/>
  <c r="J3306" i="23" s="1"/>
  <c r="H3306" i="23" s="1"/>
  <c r="J3309" i="23"/>
  <c r="H3309" i="23" s="1"/>
  <c r="J3330" i="23"/>
  <c r="H3330" i="23" s="1"/>
  <c r="K3345" i="23"/>
  <c r="J3345" i="23" s="1"/>
  <c r="H3345" i="23" s="1"/>
  <c r="K3349" i="23"/>
  <c r="K3368" i="23"/>
  <c r="J3368" i="23" s="1"/>
  <c r="H3368" i="23" s="1"/>
  <c r="K3371" i="23"/>
  <c r="J3372" i="23"/>
  <c r="H3372" i="23" s="1"/>
  <c r="J3374" i="23"/>
  <c r="H3374" i="23" s="1"/>
  <c r="K3382" i="23"/>
  <c r="J3382" i="23" s="1"/>
  <c r="H3382" i="23" s="1"/>
  <c r="J3384" i="23"/>
  <c r="H3384" i="23" s="1"/>
  <c r="K3385" i="23"/>
  <c r="J3385" i="23" s="1"/>
  <c r="H3385" i="23" s="1"/>
  <c r="J3393" i="23"/>
  <c r="H3393" i="23" s="1"/>
  <c r="K3394" i="23"/>
  <c r="J3399" i="23"/>
  <c r="H3399" i="23" s="1"/>
  <c r="K3400" i="23"/>
  <c r="J3400" i="23" s="1"/>
  <c r="H3400" i="23" s="1"/>
  <c r="J3413" i="23"/>
  <c r="H3413" i="23" s="1"/>
  <c r="R3592" i="23"/>
  <c r="AQ3592" i="23"/>
  <c r="K3660" i="23"/>
  <c r="J3660" i="23" s="1"/>
  <c r="AF3662" i="23"/>
  <c r="J3702" i="23"/>
  <c r="H3702" i="23" s="1"/>
  <c r="BM3676" i="23"/>
  <c r="AW3714" i="23"/>
  <c r="BP3851" i="23"/>
  <c r="Q3910" i="23"/>
  <c r="J3982" i="23"/>
  <c r="H3982" i="23" s="1"/>
  <c r="J4012" i="23"/>
  <c r="H4012" i="23" s="1"/>
  <c r="J4032" i="23"/>
  <c r="H4032" i="23" s="1"/>
  <c r="K4174" i="23"/>
  <c r="J4174" i="23" s="1"/>
  <c r="H4174" i="23" s="1"/>
  <c r="N4216" i="23"/>
  <c r="M4236" i="23"/>
  <c r="L4236" i="23" s="1"/>
  <c r="K4236" i="23" s="1"/>
  <c r="N4368" i="23"/>
  <c r="M4369" i="23"/>
  <c r="J4370" i="23"/>
  <c r="H4370" i="23" s="1"/>
  <c r="AN2027" i="23"/>
  <c r="AR2027" i="23"/>
  <c r="AV2027" i="23"/>
  <c r="AZ2027" i="23"/>
  <c r="BD2027" i="23"/>
  <c r="BL2027" i="23"/>
  <c r="AW2027" i="23"/>
  <c r="K2058" i="23"/>
  <c r="K2059" i="23"/>
  <c r="J2059" i="23" s="1"/>
  <c r="H2059" i="23" s="1"/>
  <c r="K2060" i="23"/>
  <c r="J2060" i="23" s="1"/>
  <c r="H2060" i="23" s="1"/>
  <c r="K2064" i="23"/>
  <c r="T2055" i="23"/>
  <c r="T2027" i="23" s="1"/>
  <c r="K2142" i="23"/>
  <c r="J2142" i="23" s="1"/>
  <c r="K2145" i="23"/>
  <c r="J2145" i="23" s="1"/>
  <c r="AC2146" i="23"/>
  <c r="AL2146" i="23"/>
  <c r="AI2151" i="23"/>
  <c r="Q2155" i="23"/>
  <c r="V2155" i="23"/>
  <c r="AD2155" i="23"/>
  <c r="AL2155" i="23"/>
  <c r="AT2155" i="23"/>
  <c r="BB2155" i="23"/>
  <c r="BJ2155" i="23"/>
  <c r="AB2155" i="23"/>
  <c r="K2203" i="23"/>
  <c r="J2203" i="23" s="1"/>
  <c r="H2203" i="23" s="1"/>
  <c r="N2411" i="23"/>
  <c r="T2411" i="23"/>
  <c r="T2410" i="23" s="1"/>
  <c r="BM2428" i="23"/>
  <c r="BM2410" i="23" s="1"/>
  <c r="W2471" i="23"/>
  <c r="P2471" i="23"/>
  <c r="X2471" i="23"/>
  <c r="AP2471" i="23"/>
  <c r="AX2471" i="23"/>
  <c r="BF2471" i="23"/>
  <c r="AG2481" i="23"/>
  <c r="BO2481" i="23"/>
  <c r="AI2494" i="23"/>
  <c r="AQ2481" i="23"/>
  <c r="BG2481" i="23"/>
  <c r="BP2481" i="23"/>
  <c r="W2511" i="23"/>
  <c r="AM2518" i="23"/>
  <c r="AU2518" i="23"/>
  <c r="BC2518" i="23"/>
  <c r="BK2518" i="23"/>
  <c r="S2518" i="23"/>
  <c r="BN2518" i="23"/>
  <c r="T2528" i="23"/>
  <c r="X2561" i="23"/>
  <c r="AC2561" i="23"/>
  <c r="AL2561" i="23"/>
  <c r="AT2561" i="23"/>
  <c r="BB2561" i="23"/>
  <c r="BJ2561" i="23"/>
  <c r="K2692" i="23"/>
  <c r="J2692" i="23" s="1"/>
  <c r="H2692" i="23" s="1"/>
  <c r="K2699" i="23"/>
  <c r="J2699" i="23" s="1"/>
  <c r="H2699" i="23" s="1"/>
  <c r="K2708" i="23"/>
  <c r="J2708" i="23" s="1"/>
  <c r="H2708" i="23" s="1"/>
  <c r="K2720" i="23"/>
  <c r="J2720" i="23" s="1"/>
  <c r="H2720" i="23" s="1"/>
  <c r="K2729" i="23"/>
  <c r="J2729" i="23" s="1"/>
  <c r="H2729" i="23" s="1"/>
  <c r="K2736" i="23"/>
  <c r="J2736" i="23" s="1"/>
  <c r="H2736" i="23" s="1"/>
  <c r="K2745" i="23"/>
  <c r="J2745" i="23" s="1"/>
  <c r="H2745" i="23" s="1"/>
  <c r="K2757" i="23"/>
  <c r="J2757" i="23" s="1"/>
  <c r="H2757" i="23" s="1"/>
  <c r="K2766" i="23"/>
  <c r="J2766" i="23" s="1"/>
  <c r="H2766" i="23" s="1"/>
  <c r="K2773" i="23"/>
  <c r="J2773" i="23" s="1"/>
  <c r="H2773" i="23" s="1"/>
  <c r="K2845" i="23"/>
  <c r="K2904" i="23"/>
  <c r="J2904" i="23" s="1"/>
  <c r="H2904" i="23" s="1"/>
  <c r="Q2964" i="23"/>
  <c r="AO2964" i="23"/>
  <c r="AW2964" i="23"/>
  <c r="BA2964" i="23"/>
  <c r="BI2964" i="23"/>
  <c r="R2964" i="23"/>
  <c r="K3214" i="23"/>
  <c r="K3253" i="23"/>
  <c r="J3253" i="23" s="1"/>
  <c r="H3253" i="23" s="1"/>
  <c r="K3270" i="23"/>
  <c r="J3270" i="23" s="1"/>
  <c r="H3270" i="23" s="1"/>
  <c r="J3287" i="23"/>
  <c r="H3287" i="23" s="1"/>
  <c r="K3300" i="23"/>
  <c r="J3300" i="23" s="1"/>
  <c r="H3300" i="23" s="1"/>
  <c r="K3307" i="23"/>
  <c r="J3307" i="23" s="1"/>
  <c r="H3307" i="23" s="1"/>
  <c r="K3322" i="23"/>
  <c r="J3329" i="23"/>
  <c r="H3329" i="23" s="1"/>
  <c r="K3360" i="23"/>
  <c r="J3360" i="23" s="1"/>
  <c r="H3360" i="23" s="1"/>
  <c r="K3401" i="23"/>
  <c r="J3401" i="23" s="1"/>
  <c r="H3401" i="23" s="1"/>
  <c r="J3402" i="23"/>
  <c r="H3402" i="23" s="1"/>
  <c r="K3403" i="23"/>
  <c r="J3403" i="23" s="1"/>
  <c r="H3403" i="23" s="1"/>
  <c r="K3407" i="23"/>
  <c r="J3407" i="23" s="1"/>
  <c r="H3407" i="23" s="1"/>
  <c r="K3414" i="23"/>
  <c r="J3414" i="23" s="1"/>
  <c r="H3414" i="23" s="1"/>
  <c r="J3415" i="23"/>
  <c r="H3415" i="23" s="1"/>
  <c r="K3416" i="23"/>
  <c r="K3612" i="23"/>
  <c r="J3612" i="23" s="1"/>
  <c r="T3662" i="23"/>
  <c r="K3703" i="23"/>
  <c r="J3703" i="23" s="1"/>
  <c r="H3703" i="23" s="1"/>
  <c r="AP3705" i="23"/>
  <c r="AX3705" i="23"/>
  <c r="BF3705" i="23"/>
  <c r="BJ3705" i="23"/>
  <c r="BO3705" i="23"/>
  <c r="AA3730" i="23"/>
  <c r="AA3728" i="23" s="1"/>
  <c r="AA3714" i="23" s="1"/>
  <c r="AI3728" i="23"/>
  <c r="AI3714" i="23" s="1"/>
  <c r="J3737" i="23"/>
  <c r="H3737" i="23" s="1"/>
  <c r="AN3773" i="23"/>
  <c r="AR3773" i="23"/>
  <c r="AV3773" i="23"/>
  <c r="AZ3773" i="23"/>
  <c r="BD3773" i="23"/>
  <c r="BH3773" i="23"/>
  <c r="BL3773" i="23"/>
  <c r="AJ3851" i="23"/>
  <c r="AV3851" i="23"/>
  <c r="BD3851" i="23"/>
  <c r="K3992" i="23"/>
  <c r="J3992" i="23" s="1"/>
  <c r="H3992" i="23" s="1"/>
  <c r="J4015" i="23"/>
  <c r="H4015" i="23" s="1"/>
  <c r="J4026" i="23"/>
  <c r="H4026" i="23" s="1"/>
  <c r="BM4183" i="23"/>
  <c r="BM4151" i="23" s="1"/>
  <c r="BM4125" i="23" s="1"/>
  <c r="BN4151" i="23"/>
  <c r="BN4125" i="23" s="1"/>
  <c r="W4215" i="23"/>
  <c r="AB4215" i="23"/>
  <c r="AF4215" i="23"/>
  <c r="AK4215" i="23"/>
  <c r="AO4215" i="23"/>
  <c r="AS4215" i="23"/>
  <c r="AW4215" i="23"/>
  <c r="BE4215" i="23"/>
  <c r="BN4215" i="23"/>
  <c r="M4353" i="23"/>
  <c r="L4353" i="23" s="1"/>
  <c r="K4353" i="23" s="1"/>
  <c r="N4350" i="23"/>
  <c r="X4355" i="23"/>
  <c r="X4354" i="23"/>
  <c r="AS4355" i="23"/>
  <c r="BA31" i="26"/>
  <c r="BA23" i="26" s="1"/>
  <c r="BA65" i="26" s="1"/>
  <c r="J3772" i="23"/>
  <c r="O3773" i="23"/>
  <c r="AF3773" i="23"/>
  <c r="J3860" i="23"/>
  <c r="J3967" i="23"/>
  <c r="K3969" i="23"/>
  <c r="I3910" i="23"/>
  <c r="AO3910" i="23"/>
  <c r="AW3910" i="23"/>
  <c r="BE3910" i="23"/>
  <c r="BI3910" i="23"/>
  <c r="K3980" i="23"/>
  <c r="J3980" i="23" s="1"/>
  <c r="H3980" i="23" s="1"/>
  <c r="BM3973" i="23"/>
  <c r="K4034" i="23"/>
  <c r="J4034" i="23" s="1"/>
  <c r="H4034" i="23" s="1"/>
  <c r="K4040" i="23"/>
  <c r="J4040" i="23" s="1"/>
  <c r="H4040" i="23" s="1"/>
  <c r="K4048" i="23"/>
  <c r="J4048" i="23" s="1"/>
  <c r="H4048" i="23" s="1"/>
  <c r="J4083" i="23"/>
  <c r="H4083" i="23" s="1"/>
  <c r="AI4126" i="23"/>
  <c r="BK4125" i="23"/>
  <c r="T4151" i="23"/>
  <c r="J4172" i="23"/>
  <c r="H4172" i="23" s="1"/>
  <c r="J4187" i="23"/>
  <c r="H4187" i="23" s="1"/>
  <c r="K4214" i="23"/>
  <c r="J4214" i="23" s="1"/>
  <c r="H4214" i="23" s="1"/>
  <c r="AA4237" i="23"/>
  <c r="M4276" i="23"/>
  <c r="N4274" i="23"/>
  <c r="R4345" i="23"/>
  <c r="W4345" i="23"/>
  <c r="AF4345" i="23"/>
  <c r="N4346" i="23"/>
  <c r="M4350" i="23"/>
  <c r="M4360" i="23"/>
  <c r="T4368" i="23"/>
  <c r="AA23" i="26"/>
  <c r="Y61" i="26"/>
  <c r="V62" i="26"/>
  <c r="AP61" i="26"/>
  <c r="U3714" i="23"/>
  <c r="AC3714" i="23"/>
  <c r="AK3714" i="23"/>
  <c r="AS3714" i="23"/>
  <c r="BA3714" i="23"/>
  <c r="BI3714" i="23"/>
  <c r="T3728" i="23"/>
  <c r="T3714" i="23" s="1"/>
  <c r="K3738" i="23"/>
  <c r="J3738" i="23" s="1"/>
  <c r="H3738" i="23" s="1"/>
  <c r="P3773" i="23"/>
  <c r="X3773" i="23"/>
  <c r="AC3773" i="23"/>
  <c r="V3773" i="23"/>
  <c r="AL3773" i="23"/>
  <c r="AT3773" i="23"/>
  <c r="BJ3773" i="23"/>
  <c r="T3793" i="23"/>
  <c r="T3773" i="23" s="1"/>
  <c r="AC3910" i="23"/>
  <c r="K3976" i="23"/>
  <c r="J3976" i="23" s="1"/>
  <c r="H3976" i="23" s="1"/>
  <c r="K3994" i="23"/>
  <c r="J3994" i="23" s="1"/>
  <c r="H3994" i="23" s="1"/>
  <c r="K4007" i="23"/>
  <c r="J4007" i="23" s="1"/>
  <c r="H4007" i="23" s="1"/>
  <c r="J4023" i="23"/>
  <c r="H4023" i="23" s="1"/>
  <c r="J4027" i="23"/>
  <c r="H4027" i="23" s="1"/>
  <c r="AR4125" i="23"/>
  <c r="X4278" i="23"/>
  <c r="AC4278" i="23"/>
  <c r="AG4278" i="23"/>
  <c r="AT4278" i="23"/>
  <c r="AX4278" i="23"/>
  <c r="BF4278" i="23"/>
  <c r="V4278" i="23"/>
  <c r="AN4278" i="23"/>
  <c r="Q4355" i="23"/>
  <c r="O4354" i="23"/>
  <c r="AE4355" i="23"/>
  <c r="AE4354" i="23"/>
  <c r="AV4354" i="23"/>
  <c r="AV4355" i="23"/>
  <c r="BL4355" i="23"/>
  <c r="BL4354" i="23"/>
  <c r="K4361" i="23"/>
  <c r="J4361" i="23" s="1"/>
  <c r="L4360" i="23"/>
  <c r="V4354" i="23"/>
  <c r="AM4355" i="23"/>
  <c r="BD4354" i="23"/>
  <c r="L4364" i="23"/>
  <c r="AA4368" i="23"/>
  <c r="AA4354" i="23" s="1"/>
  <c r="K4371" i="23"/>
  <c r="J4371" i="23" s="1"/>
  <c r="H4371" i="23" s="1"/>
  <c r="AL2964" i="23"/>
  <c r="AP2964" i="23"/>
  <c r="AT2964" i="23"/>
  <c r="AX2964" i="23"/>
  <c r="BB2964" i="23"/>
  <c r="BJ2964" i="23"/>
  <c r="K3213" i="23"/>
  <c r="J3213" i="23" s="1"/>
  <c r="H3213" i="23" s="1"/>
  <c r="G3213" i="23" s="1"/>
  <c r="K3216" i="23"/>
  <c r="J3216" i="23" s="1"/>
  <c r="H3216" i="23" s="1"/>
  <c r="J3217" i="23"/>
  <c r="H3217" i="23" s="1"/>
  <c r="K3278" i="23"/>
  <c r="J3278" i="23" s="1"/>
  <c r="H3278" i="23" s="1"/>
  <c r="K3288" i="23"/>
  <c r="J3288" i="23" s="1"/>
  <c r="H3288" i="23" s="1"/>
  <c r="K3299" i="23"/>
  <c r="J3312" i="23"/>
  <c r="H3312" i="23" s="1"/>
  <c r="AA3315" i="23"/>
  <c r="J3315" i="23" s="1"/>
  <c r="H3315" i="23" s="1"/>
  <c r="K3358" i="23"/>
  <c r="J3358" i="23" s="1"/>
  <c r="H3358" i="23" s="1"/>
  <c r="K3359" i="23"/>
  <c r="J3359" i="23" s="1"/>
  <c r="H3359" i="23" s="1"/>
  <c r="K3366" i="23"/>
  <c r="J3366" i="23" s="1"/>
  <c r="H3366" i="23" s="1"/>
  <c r="K3376" i="23"/>
  <c r="J3376" i="23" s="1"/>
  <c r="H3376" i="23" s="1"/>
  <c r="K3377" i="23"/>
  <c r="J3377" i="23" s="1"/>
  <c r="H3377" i="23" s="1"/>
  <c r="K3406" i="23"/>
  <c r="J3406" i="23" s="1"/>
  <c r="H3406" i="23" s="1"/>
  <c r="K3411" i="23"/>
  <c r="J3411" i="23" s="1"/>
  <c r="H3411" i="23" s="1"/>
  <c r="O3592" i="23"/>
  <c r="W3592" i="23"/>
  <c r="AO3592" i="23"/>
  <c r="BM3611" i="23"/>
  <c r="BM3592" i="23" s="1"/>
  <c r="J3613" i="23"/>
  <c r="H3613" i="23" s="1"/>
  <c r="K3659" i="23"/>
  <c r="J3659" i="23" s="1"/>
  <c r="BO3662" i="23"/>
  <c r="K3704" i="23"/>
  <c r="J3704" i="23" s="1"/>
  <c r="H3704" i="23" s="1"/>
  <c r="AK3705" i="23"/>
  <c r="AS3705" i="23"/>
  <c r="BA3705" i="23"/>
  <c r="BI3705" i="23"/>
  <c r="W3705" i="23"/>
  <c r="AA3710" i="23"/>
  <c r="AX3714" i="23"/>
  <c r="U3773" i="23"/>
  <c r="Y3773" i="23"/>
  <c r="AQ3773" i="23"/>
  <c r="AY3773" i="23"/>
  <c r="BG3773" i="23"/>
  <c r="K3849" i="23"/>
  <c r="J3849" i="23" s="1"/>
  <c r="H3849" i="23" s="1"/>
  <c r="N3852" i="23"/>
  <c r="AO3851" i="23"/>
  <c r="AW3851" i="23"/>
  <c r="BE3851" i="23"/>
  <c r="BM3852" i="23"/>
  <c r="BM3851" i="23" s="1"/>
  <c r="AE3851" i="23"/>
  <c r="AM3851" i="23"/>
  <c r="BC3851" i="23"/>
  <c r="BK3851" i="23"/>
  <c r="BO3851" i="23"/>
  <c r="P3910" i="23"/>
  <c r="K4008" i="23"/>
  <c r="J4008" i="23" s="1"/>
  <c r="H4008" i="23" s="1"/>
  <c r="J4047" i="23"/>
  <c r="H4047" i="23" s="1"/>
  <c r="J4120" i="23"/>
  <c r="K4121" i="23"/>
  <c r="J4121" i="23" s="1"/>
  <c r="M4150" i="23"/>
  <c r="N4126" i="23"/>
  <c r="Q4125" i="23"/>
  <c r="AK4125" i="23"/>
  <c r="AO4125" i="23"/>
  <c r="AS4125" i="23"/>
  <c r="AW4125" i="23"/>
  <c r="BA4125" i="23"/>
  <c r="BE4125" i="23"/>
  <c r="BI4125" i="23"/>
  <c r="K4183" i="23"/>
  <c r="K4201" i="23"/>
  <c r="J4201" i="23" s="1"/>
  <c r="H4201" i="23" s="1"/>
  <c r="K4203" i="23"/>
  <c r="J4203" i="23" s="1"/>
  <c r="H4203" i="23" s="1"/>
  <c r="J4208" i="23"/>
  <c r="J4213" i="23"/>
  <c r="H4213" i="23" s="1"/>
  <c r="R4215" i="23"/>
  <c r="AE4215" i="23"/>
  <c r="J4240" i="23"/>
  <c r="H4240" i="23" s="1"/>
  <c r="K4241" i="23"/>
  <c r="J4241" i="23" s="1"/>
  <c r="H4241" i="23" s="1"/>
  <c r="AJ4270" i="23"/>
  <c r="AR4270" i="23"/>
  <c r="AZ4270" i="23"/>
  <c r="BD4270" i="23"/>
  <c r="BH4270" i="23"/>
  <c r="T4356" i="23"/>
  <c r="K4359" i="23"/>
  <c r="J4359" i="23" s="1"/>
  <c r="H4359" i="23" s="1"/>
  <c r="AB4355" i="23"/>
  <c r="AJ4354" i="23"/>
  <c r="AR4354" i="23"/>
  <c r="BI4355" i="23"/>
  <c r="BN4354" i="23"/>
  <c r="T4364" i="23"/>
  <c r="T4355" i="23" s="1"/>
  <c r="J4375" i="23"/>
  <c r="H4375" i="23" s="1"/>
  <c r="AK65" i="26"/>
  <c r="AS10" i="26"/>
  <c r="AS9" i="26" s="1"/>
  <c r="AS8" i="26" s="1"/>
  <c r="AS7" i="26" s="1"/>
  <c r="AD11" i="26"/>
  <c r="I17" i="26"/>
  <c r="H17" i="26" s="1"/>
  <c r="H16" i="26" s="1"/>
  <c r="L16" i="26"/>
  <c r="I16" i="26" s="1"/>
  <c r="AJ16" i="26"/>
  <c r="BH16" i="26"/>
  <c r="F20" i="26"/>
  <c r="U31" i="26"/>
  <c r="U23" i="26" s="1"/>
  <c r="U65" i="26" s="1"/>
  <c r="BR32" i="26"/>
  <c r="AF31" i="26"/>
  <c r="AF23" i="26" s="1"/>
  <c r="AJ31" i="26"/>
  <c r="AJ23" i="26" s="1"/>
  <c r="AN31" i="26"/>
  <c r="AV31" i="26"/>
  <c r="BD31" i="26"/>
  <c r="BD23" i="26" s="1"/>
  <c r="BH31" i="26"/>
  <c r="BH30" i="26"/>
  <c r="BR34" i="26"/>
  <c r="BR35" i="26"/>
  <c r="AO31" i="26"/>
  <c r="AD53" i="26"/>
  <c r="V53" i="26"/>
  <c r="AS31" i="26"/>
  <c r="F54" i="26"/>
  <c r="F57" i="26"/>
  <c r="BL57" i="26" s="1"/>
  <c r="K4033" i="23"/>
  <c r="J4033" i="23" s="1"/>
  <c r="H4033" i="23" s="1"/>
  <c r="K4035" i="23"/>
  <c r="J4035" i="23" s="1"/>
  <c r="H4035" i="23" s="1"/>
  <c r="K4122" i="23"/>
  <c r="K4167" i="23"/>
  <c r="J4167" i="23" s="1"/>
  <c r="H4167" i="23" s="1"/>
  <c r="K4175" i="23"/>
  <c r="J4175" i="23" s="1"/>
  <c r="H4175" i="23" s="1"/>
  <c r="K4181" i="23"/>
  <c r="J4181" i="23" s="1"/>
  <c r="H4181" i="23" s="1"/>
  <c r="J4188" i="23"/>
  <c r="H4188" i="23" s="1"/>
  <c r="K4198" i="23"/>
  <c r="J4198" i="23" s="1"/>
  <c r="H4198" i="23" s="1"/>
  <c r="Q4215" i="23"/>
  <c r="AM4215" i="23"/>
  <c r="AQ4215" i="23"/>
  <c r="AU4215" i="23"/>
  <c r="AY4215" i="23"/>
  <c r="BG4215" i="23"/>
  <c r="BK4215" i="23"/>
  <c r="O4270" i="23"/>
  <c r="S4270" i="23"/>
  <c r="BN4278" i="23"/>
  <c r="AM4345" i="23"/>
  <c r="AU4345" i="23"/>
  <c r="AY4345" i="23"/>
  <c r="BC4345" i="23"/>
  <c r="BK4345" i="23"/>
  <c r="AS4345" i="23"/>
  <c r="K4352" i="23"/>
  <c r="J4352" i="23" s="1"/>
  <c r="H4352" i="23" s="1"/>
  <c r="AX4355" i="23"/>
  <c r="AX4354" i="23"/>
  <c r="BO4354" i="23"/>
  <c r="BO4355" i="23"/>
  <c r="AA4356" i="23"/>
  <c r="W4354" i="23"/>
  <c r="AF4355" i="23"/>
  <c r="AW4354" i="23"/>
  <c r="AA4364" i="23"/>
  <c r="I24" i="26"/>
  <c r="F26" i="26"/>
  <c r="AD30" i="26"/>
  <c r="V30" i="26" s="1"/>
  <c r="S31" i="26"/>
  <c r="AE31" i="26"/>
  <c r="F47" i="26"/>
  <c r="Y31" i="26"/>
  <c r="BR53" i="26"/>
  <c r="AC31" i="26"/>
  <c r="AC23" i="26" s="1"/>
  <c r="AC65" i="26" s="1"/>
  <c r="AF7" i="26"/>
  <c r="AV7" i="26"/>
  <c r="I28" i="26"/>
  <c r="H28" i="26" s="1"/>
  <c r="G28" i="26" s="1"/>
  <c r="F30" i="26"/>
  <c r="AY31" i="26"/>
  <c r="AZ31" i="26"/>
  <c r="AZ23" i="26" s="1"/>
  <c r="AA4376" i="23"/>
  <c r="T4376" i="23"/>
  <c r="AI8" i="25"/>
  <c r="AI25" i="25"/>
  <c r="AI26" i="25"/>
  <c r="AI27" i="25"/>
  <c r="AI28" i="25"/>
  <c r="BK7" i="26"/>
  <c r="BK65" i="26" s="1"/>
  <c r="O15" i="26"/>
  <c r="F15" i="26" s="1"/>
  <c r="AE23" i="26"/>
  <c r="AE65" i="26" s="1"/>
  <c r="BQ29" i="26"/>
  <c r="O34" i="26"/>
  <c r="F34" i="26" s="1"/>
  <c r="BL34" i="26" s="1"/>
  <c r="AG34" i="26" s="1"/>
  <c r="BO34" i="26" s="1"/>
  <c r="O35" i="26"/>
  <c r="AH31" i="26"/>
  <c r="BQ36" i="26"/>
  <c r="H44" i="26"/>
  <c r="G44" i="26" s="1"/>
  <c r="F44" i="26" s="1"/>
  <c r="O46" i="26"/>
  <c r="O47" i="26"/>
  <c r="BR47" i="26"/>
  <c r="AD48" i="26"/>
  <c r="M23" i="26"/>
  <c r="M65" i="26" s="1"/>
  <c r="BR50" i="26"/>
  <c r="O53" i="26"/>
  <c r="AL31" i="26"/>
  <c r="BC31" i="26"/>
  <c r="BC23" i="26" s="1"/>
  <c r="I56" i="26"/>
  <c r="H56" i="26" s="1"/>
  <c r="G56" i="26" s="1"/>
  <c r="I57" i="26"/>
  <c r="H57" i="26" s="1"/>
  <c r="G57" i="26" s="1"/>
  <c r="AD57" i="26"/>
  <c r="R61" i="26"/>
  <c r="AH61" i="26"/>
  <c r="AL61" i="26"/>
  <c r="AT61" i="26"/>
  <c r="AX61" i="26"/>
  <c r="K4037" i="23"/>
  <c r="J4037" i="23" s="1"/>
  <c r="H4037" i="23" s="1"/>
  <c r="K4038" i="23"/>
  <c r="K4119" i="23"/>
  <c r="J4119" i="23" s="1"/>
  <c r="K4123" i="23"/>
  <c r="J4123" i="23" s="1"/>
  <c r="V4125" i="23"/>
  <c r="AD4125" i="23"/>
  <c r="AC4125" i="23"/>
  <c r="AG4125" i="23"/>
  <c r="K4160" i="23"/>
  <c r="J4160" i="23" s="1"/>
  <c r="K4164" i="23"/>
  <c r="J4164" i="23" s="1"/>
  <c r="H4164" i="23" s="1"/>
  <c r="K4166" i="23"/>
  <c r="J4166" i="23" s="1"/>
  <c r="H4166" i="23" s="1"/>
  <c r="K4179" i="23"/>
  <c r="J4179" i="23" s="1"/>
  <c r="H4179" i="23" s="1"/>
  <c r="Y4125" i="23"/>
  <c r="K4184" i="23"/>
  <c r="J4184" i="23" s="1"/>
  <c r="H4184" i="23" s="1"/>
  <c r="J4200" i="23"/>
  <c r="H4200" i="23" s="1"/>
  <c r="J4206" i="23"/>
  <c r="H4206" i="23" s="1"/>
  <c r="P4215" i="23"/>
  <c r="O4215" i="23"/>
  <c r="S4215" i="23"/>
  <c r="AL4215" i="23"/>
  <c r="BO4215" i="23"/>
  <c r="P4270" i="23"/>
  <c r="AC4270" i="23"/>
  <c r="AG4270" i="23"/>
  <c r="AE4270" i="23"/>
  <c r="AM4270" i="23"/>
  <c r="AQ4270" i="23"/>
  <c r="AY4270" i="23"/>
  <c r="BG4270" i="23"/>
  <c r="BO4270" i="23"/>
  <c r="P4278" i="23"/>
  <c r="U4278" i="23"/>
  <c r="Y4278" i="23"/>
  <c r="AH4278" i="23"/>
  <c r="AE4278" i="23"/>
  <c r="AM4278" i="23"/>
  <c r="BC4278" i="23"/>
  <c r="BK4278" i="23"/>
  <c r="K4300" i="23"/>
  <c r="J4300" i="23" s="1"/>
  <c r="H4300" i="23" s="1"/>
  <c r="Q4345" i="23"/>
  <c r="Z4345" i="23"/>
  <c r="AE4345" i="23"/>
  <c r="AN4345" i="23"/>
  <c r="AV4345" i="23"/>
  <c r="BD4345" i="23"/>
  <c r="BL4345" i="23"/>
  <c r="AA4346" i="23"/>
  <c r="U4345" i="23"/>
  <c r="AD4345" i="23"/>
  <c r="AL4345" i="23"/>
  <c r="AT4345" i="23"/>
  <c r="BJ4345" i="23"/>
  <c r="T4350" i="23"/>
  <c r="R4355" i="23"/>
  <c r="P4354" i="23"/>
  <c r="AL4355" i="23"/>
  <c r="BC4354" i="23"/>
  <c r="K4367" i="23"/>
  <c r="J4367" i="23" s="1"/>
  <c r="H4367" i="23" s="1"/>
  <c r="AI15" i="25"/>
  <c r="AI20" i="25"/>
  <c r="W9" i="26"/>
  <c r="W8" i="26" s="1"/>
  <c r="W7" i="26" s="1"/>
  <c r="Q7" i="26"/>
  <c r="AD12" i="26"/>
  <c r="AQ23" i="26"/>
  <c r="AD24" i="26"/>
  <c r="V24" i="26" s="1"/>
  <c r="AN23" i="26"/>
  <c r="AV23" i="26"/>
  <c r="O32" i="26"/>
  <c r="F32" i="26" s="1"/>
  <c r="BL32" i="26" s="1"/>
  <c r="K31" i="26"/>
  <c r="BR39" i="26"/>
  <c r="N23" i="26"/>
  <c r="N65" i="26" s="1"/>
  <c r="M31" i="26"/>
  <c r="AW31" i="26"/>
  <c r="BE31" i="26"/>
  <c r="BE23" i="26" s="1"/>
  <c r="BE65" i="26" s="1"/>
  <c r="I60" i="26"/>
  <c r="H60" i="26" s="1"/>
  <c r="G60" i="26" s="1"/>
  <c r="O62" i="26"/>
  <c r="O61" i="26" s="1"/>
  <c r="AI8" i="26"/>
  <c r="AI7" i="26" s="1"/>
  <c r="BR12" i="26"/>
  <c r="AY10" i="26"/>
  <c r="AY9" i="26" s="1"/>
  <c r="AY8" i="26" s="1"/>
  <c r="AY7" i="26" s="1"/>
  <c r="BG10" i="26"/>
  <c r="BG9" i="26" s="1"/>
  <c r="BG8" i="26" s="1"/>
  <c r="BG7" i="26" s="1"/>
  <c r="AQ10" i="26"/>
  <c r="AQ9" i="26" s="1"/>
  <c r="AQ8" i="26" s="1"/>
  <c r="AQ7" i="26" s="1"/>
  <c r="AD13" i="26"/>
  <c r="T16" i="26"/>
  <c r="BR18" i="26"/>
  <c r="BR20" i="26"/>
  <c r="BQ20" i="26"/>
  <c r="BR21" i="26"/>
  <c r="BQ21" i="26"/>
  <c r="BQ22" i="26"/>
  <c r="O25" i="26"/>
  <c r="F25" i="26" s="1"/>
  <c r="BQ27" i="26"/>
  <c r="AD29" i="26"/>
  <c r="AL23" i="26"/>
  <c r="AL65" i="26" s="1"/>
  <c r="BB23" i="26"/>
  <c r="BB65" i="26" s="1"/>
  <c r="X31" i="26"/>
  <c r="AB31" i="26"/>
  <c r="AB23" i="26" s="1"/>
  <c r="BR33" i="26"/>
  <c r="W31" i="26"/>
  <c r="W23" i="26" s="1"/>
  <c r="W65" i="26" s="1"/>
  <c r="BR36" i="26"/>
  <c r="I39" i="26"/>
  <c r="H39" i="26" s="1"/>
  <c r="G39" i="26" s="1"/>
  <c r="O40" i="26"/>
  <c r="BR41" i="26"/>
  <c r="I43" i="26"/>
  <c r="H43" i="26" s="1"/>
  <c r="G43" i="26" s="1"/>
  <c r="F43" i="26" s="1"/>
  <c r="I45" i="26"/>
  <c r="H45" i="26" s="1"/>
  <c r="G45" i="26" s="1"/>
  <c r="F45" i="26" s="1"/>
  <c r="BR45" i="26"/>
  <c r="BQ46" i="26"/>
  <c r="O48" i="26"/>
  <c r="F48" i="26" s="1"/>
  <c r="BL48" i="26" s="1"/>
  <c r="AU48" i="26" s="1"/>
  <c r="BO48" i="26" s="1"/>
  <c r="I53" i="26"/>
  <c r="BQ58" i="26"/>
  <c r="AD59" i="26"/>
  <c r="K61" i="26"/>
  <c r="S61" i="26"/>
  <c r="W61" i="26"/>
  <c r="AE61" i="26"/>
  <c r="AI61" i="26"/>
  <c r="AM61" i="26"/>
  <c r="AQ61" i="26"/>
  <c r="AU61" i="26"/>
  <c r="AY61" i="26"/>
  <c r="BC61" i="26"/>
  <c r="BG61" i="26"/>
  <c r="I64" i="26"/>
  <c r="X10" i="26"/>
  <c r="X9" i="26" s="1"/>
  <c r="X8" i="26" s="1"/>
  <c r="X7" i="26" s="1"/>
  <c r="BR11" i="26"/>
  <c r="AN9" i="26"/>
  <c r="AN8" i="26" s="1"/>
  <c r="AN7" i="26" s="1"/>
  <c r="AN65" i="26" s="1"/>
  <c r="AZ9" i="26"/>
  <c r="AZ8" i="26" s="1"/>
  <c r="AZ7" i="26" s="1"/>
  <c r="BD9" i="26"/>
  <c r="BD8" i="26" s="1"/>
  <c r="BD7" i="26" s="1"/>
  <c r="AA10" i="26"/>
  <c r="AA9" i="26" s="1"/>
  <c r="AA8" i="26" s="1"/>
  <c r="AA7" i="26" s="1"/>
  <c r="I14" i="26"/>
  <c r="BQ14" i="26"/>
  <c r="BR15" i="26"/>
  <c r="O17" i="26"/>
  <c r="O18" i="26"/>
  <c r="O19" i="26"/>
  <c r="F19" i="26" s="1"/>
  <c r="O20" i="26"/>
  <c r="O21" i="26"/>
  <c r="O22" i="26"/>
  <c r="S23" i="26"/>
  <c r="S65" i="26" s="1"/>
  <c r="BQ24" i="26"/>
  <c r="O26" i="26"/>
  <c r="AD27" i="26"/>
  <c r="V29" i="26"/>
  <c r="L31" i="26"/>
  <c r="L23" i="26" s="1"/>
  <c r="P31" i="26"/>
  <c r="P23" i="26" s="1"/>
  <c r="T31" i="26"/>
  <c r="T23" i="26" s="1"/>
  <c r="AI31" i="26"/>
  <c r="AI23" i="26" s="1"/>
  <c r="AQ31" i="26"/>
  <c r="BG31" i="26"/>
  <c r="BG23" i="26" s="1"/>
  <c r="I33" i="26"/>
  <c r="H33" i="26" s="1"/>
  <c r="G33" i="26" s="1"/>
  <c r="F33" i="26" s="1"/>
  <c r="AU31" i="26"/>
  <c r="BQ31" i="26" s="1"/>
  <c r="AP31" i="26"/>
  <c r="AX31" i="26"/>
  <c r="AX23" i="26" s="1"/>
  <c r="AX65" i="26" s="1"/>
  <c r="AA31" i="26"/>
  <c r="O37" i="26"/>
  <c r="BR37" i="26"/>
  <c r="I40" i="26"/>
  <c r="H40" i="26" s="1"/>
  <c r="G40" i="26" s="1"/>
  <c r="F40" i="26" s="1"/>
  <c r="O41" i="26"/>
  <c r="BR42" i="26"/>
  <c r="BQ44" i="26"/>
  <c r="I46" i="26"/>
  <c r="BR46" i="26"/>
  <c r="I49" i="26"/>
  <c r="H49" i="26" s="1"/>
  <c r="G49" i="26" s="1"/>
  <c r="F49" i="26" s="1"/>
  <c r="O49" i="26"/>
  <c r="BR49" i="26"/>
  <c r="BQ49" i="26"/>
  <c r="O50" i="26"/>
  <c r="BQ50" i="26"/>
  <c r="I51" i="26"/>
  <c r="H51" i="26" s="1"/>
  <c r="G51" i="26" s="1"/>
  <c r="F51" i="26" s="1"/>
  <c r="O51" i="26"/>
  <c r="BQ51" i="26"/>
  <c r="AD54" i="26"/>
  <c r="O55" i="26"/>
  <c r="F55" i="26" s="1"/>
  <c r="BR55" i="26"/>
  <c r="BQ59" i="26"/>
  <c r="AD60" i="26"/>
  <c r="P61" i="26"/>
  <c r="T61" i="26"/>
  <c r="X61" i="26"/>
  <c r="AB61" i="26"/>
  <c r="G14" i="21"/>
  <c r="F25" i="21"/>
  <c r="F43" i="21"/>
  <c r="G49" i="21"/>
  <c r="F28" i="21"/>
  <c r="F32" i="21"/>
  <c r="F33" i="21"/>
  <c r="G34" i="21"/>
  <c r="F35" i="21"/>
  <c r="F44" i="21"/>
  <c r="F49" i="21"/>
  <c r="F10" i="21"/>
  <c r="G11" i="21"/>
  <c r="G18" i="21"/>
  <c r="F19" i="21"/>
  <c r="G38" i="21"/>
  <c r="F48" i="21"/>
  <c r="F50" i="21"/>
  <c r="F51" i="21"/>
  <c r="F52" i="21"/>
  <c r="G53" i="21"/>
  <c r="F54" i="21"/>
  <c r="G55" i="21"/>
  <c r="F57" i="21"/>
  <c r="G11" i="26"/>
  <c r="H14" i="26"/>
  <c r="G14" i="26" s="1"/>
  <c r="F14" i="26" s="1"/>
  <c r="V13" i="26"/>
  <c r="V12" i="26"/>
  <c r="AT10" i="26"/>
  <c r="V19" i="26"/>
  <c r="AD19" i="26"/>
  <c r="F22" i="26"/>
  <c r="O24" i="26"/>
  <c r="BR25" i="26"/>
  <c r="F27" i="26"/>
  <c r="AD28" i="26"/>
  <c r="AH23" i="26"/>
  <c r="AP23" i="26"/>
  <c r="BQ34" i="26"/>
  <c r="BF31" i="26"/>
  <c r="BF23" i="26" s="1"/>
  <c r="BF65" i="26" s="1"/>
  <c r="AM31" i="26"/>
  <c r="L9" i="26"/>
  <c r="L8" i="26" s="1"/>
  <c r="L7" i="26" s="1"/>
  <c r="AU9" i="26"/>
  <c r="AU8" i="26" s="1"/>
  <c r="AU7" i="26" s="1"/>
  <c r="BH10" i="26"/>
  <c r="BH9" i="26" s="1"/>
  <c r="BH8" i="26" s="1"/>
  <c r="BH7" i="26" s="1"/>
  <c r="BH65" i="26" s="1"/>
  <c r="BI9" i="26"/>
  <c r="BI8" i="26" s="1"/>
  <c r="BI7" i="26" s="1"/>
  <c r="BI65" i="26" s="1"/>
  <c r="O11" i="26"/>
  <c r="P10" i="26"/>
  <c r="P9" i="26" s="1"/>
  <c r="P8" i="26" s="1"/>
  <c r="P7" i="26" s="1"/>
  <c r="AD20" i="26"/>
  <c r="V20" i="26" s="1"/>
  <c r="H24" i="26"/>
  <c r="AD25" i="26"/>
  <c r="V25" i="26" s="1"/>
  <c r="BR59" i="26"/>
  <c r="V59" i="26"/>
  <c r="K10" i="26"/>
  <c r="K9" i="26" s="1"/>
  <c r="K8" i="26" s="1"/>
  <c r="K7" i="26" s="1"/>
  <c r="BR14" i="26"/>
  <c r="G17" i="26"/>
  <c r="BR22" i="26"/>
  <c r="F28" i="26"/>
  <c r="AD18" i="26"/>
  <c r="V18" i="26" s="1"/>
  <c r="R10" i="26"/>
  <c r="R9" i="26" s="1"/>
  <c r="R8" i="26" s="1"/>
  <c r="R7" i="26" s="1"/>
  <c r="Z10" i="26"/>
  <c r="AH10" i="26"/>
  <c r="AH9" i="26" s="1"/>
  <c r="AH8" i="26" s="1"/>
  <c r="AH7" i="26" s="1"/>
  <c r="AH65" i="26" s="1"/>
  <c r="AP10" i="26"/>
  <c r="AP9" i="26" s="1"/>
  <c r="AP8" i="26" s="1"/>
  <c r="AP7" i="26" s="1"/>
  <c r="AP65" i="26" s="1"/>
  <c r="O12" i="26"/>
  <c r="AD15" i="26"/>
  <c r="V15" i="26" s="1"/>
  <c r="BL15" i="26" s="1"/>
  <c r="BR16" i="26"/>
  <c r="F18" i="26"/>
  <c r="AD21" i="26"/>
  <c r="V21" i="26" s="1"/>
  <c r="K23" i="26"/>
  <c r="O29" i="26"/>
  <c r="R31" i="26"/>
  <c r="R23" i="26" s="1"/>
  <c r="AM9" i="26"/>
  <c r="AM8" i="26" s="1"/>
  <c r="AM7" i="26" s="1"/>
  <c r="BR13" i="26"/>
  <c r="V14" i="26"/>
  <c r="BR17" i="26"/>
  <c r="AD22" i="26"/>
  <c r="V22" i="26" s="1"/>
  <c r="AD26" i="26"/>
  <c r="V26" i="26" s="1"/>
  <c r="BL26" i="26" s="1"/>
  <c r="I29" i="26"/>
  <c r="H29" i="26" s="1"/>
  <c r="G29" i="26" s="1"/>
  <c r="AS23" i="26"/>
  <c r="V11" i="26"/>
  <c r="V10" i="26" s="1"/>
  <c r="Y7" i="26"/>
  <c r="T10" i="26"/>
  <c r="T9" i="26" s="1"/>
  <c r="T8" i="26" s="1"/>
  <c r="T7" i="26" s="1"/>
  <c r="T65" i="26" s="1"/>
  <c r="AB10" i="26"/>
  <c r="AB9" i="26" s="1"/>
  <c r="AB8" i="26" s="1"/>
  <c r="AB7" i="26" s="1"/>
  <c r="AJ10" i="26"/>
  <c r="AJ9" i="26" s="1"/>
  <c r="AJ8" i="26" s="1"/>
  <c r="AJ7" i="26" s="1"/>
  <c r="AR10" i="26"/>
  <c r="AR9" i="26" s="1"/>
  <c r="AR8" i="26" s="1"/>
  <c r="AR7" i="26" s="1"/>
  <c r="AD14" i="26"/>
  <c r="AG23" i="26"/>
  <c r="AG65" i="26" s="1"/>
  <c r="AO23" i="26"/>
  <c r="AO65" i="26" s="1"/>
  <c r="AW23" i="26"/>
  <c r="AW65" i="26" s="1"/>
  <c r="AM23" i="26"/>
  <c r="BL30" i="26"/>
  <c r="BR40" i="26"/>
  <c r="Z31" i="26"/>
  <c r="V40" i="26"/>
  <c r="BL40" i="26" s="1"/>
  <c r="AD41" i="26"/>
  <c r="BQ30" i="26"/>
  <c r="AT23" i="26"/>
  <c r="BC9" i="26"/>
  <c r="BC8" i="26" s="1"/>
  <c r="BC7" i="26" s="1"/>
  <c r="I12" i="26"/>
  <c r="H12" i="26" s="1"/>
  <c r="G12" i="26" s="1"/>
  <c r="F12" i="26" s="1"/>
  <c r="J10" i="26"/>
  <c r="J9" i="26" s="1"/>
  <c r="J8" i="26" s="1"/>
  <c r="J7" i="26" s="1"/>
  <c r="I13" i="26"/>
  <c r="H13" i="26" s="1"/>
  <c r="G13" i="26" s="1"/>
  <c r="F13" i="26" s="1"/>
  <c r="AD17" i="26"/>
  <c r="V17" i="26" s="1"/>
  <c r="BR19" i="26"/>
  <c r="F21" i="26"/>
  <c r="Y23" i="26"/>
  <c r="BR24" i="26"/>
  <c r="V27" i="26"/>
  <c r="V28" i="26"/>
  <c r="V47" i="26"/>
  <c r="BL47" i="26" s="1"/>
  <c r="V48" i="26"/>
  <c r="X23" i="26"/>
  <c r="X65" i="26" s="1"/>
  <c r="AT16" i="26"/>
  <c r="BQ16" i="26" s="1"/>
  <c r="AY23" i="26"/>
  <c r="AY65" i="26" s="1"/>
  <c r="J31" i="26"/>
  <c r="J23" i="26" s="1"/>
  <c r="O36" i="26"/>
  <c r="F36" i="26" s="1"/>
  <c r="BL36" i="26" s="1"/>
  <c r="V39" i="26"/>
  <c r="AD40" i="26"/>
  <c r="AD44" i="26"/>
  <c r="H46" i="26"/>
  <c r="V33" i="26"/>
  <c r="BL33" i="26" s="1"/>
  <c r="AD36" i="26"/>
  <c r="F39" i="26"/>
  <c r="V41" i="26"/>
  <c r="AD42" i="26"/>
  <c r="AD47" i="26"/>
  <c r="V36" i="26"/>
  <c r="V42" i="26"/>
  <c r="AD45" i="26"/>
  <c r="BR60" i="26"/>
  <c r="V60" i="26"/>
  <c r="AD35" i="26"/>
  <c r="AD37" i="26"/>
  <c r="F41" i="26"/>
  <c r="AD43" i="26"/>
  <c r="AD46" i="26"/>
  <c r="AD34" i="26"/>
  <c r="I35" i="26"/>
  <c r="H35" i="26" s="1"/>
  <c r="G35" i="26" s="1"/>
  <c r="V35" i="26"/>
  <c r="V37" i="26"/>
  <c r="F42" i="26"/>
  <c r="M61" i="26"/>
  <c r="AD32" i="26"/>
  <c r="AD33" i="26"/>
  <c r="V34" i="26"/>
  <c r="AD38" i="26"/>
  <c r="BL43" i="26"/>
  <c r="AP43" i="26" s="1"/>
  <c r="V46" i="26"/>
  <c r="O52" i="26"/>
  <c r="Q31" i="26"/>
  <c r="Q23" i="26" s="1"/>
  <c r="Q65" i="26" s="1"/>
  <c r="BR58" i="26"/>
  <c r="V58" i="26"/>
  <c r="V32" i="26"/>
  <c r="F37" i="26"/>
  <c r="BL37" i="26" s="1"/>
  <c r="BR38" i="26"/>
  <c r="V38" i="26"/>
  <c r="BL38" i="26" s="1"/>
  <c r="AD39" i="26"/>
  <c r="V45" i="26"/>
  <c r="BL45" i="26" s="1"/>
  <c r="V54" i="26"/>
  <c r="BL54" i="26" s="1"/>
  <c r="BA54" i="26" s="1"/>
  <c r="AR31" i="26"/>
  <c r="AR23" i="26" s="1"/>
  <c r="V44" i="26"/>
  <c r="BL44" i="26" s="1"/>
  <c r="AD51" i="26"/>
  <c r="V51" i="26" s="1"/>
  <c r="BR52" i="26"/>
  <c r="BQ54" i="26"/>
  <c r="AD56" i="26"/>
  <c r="O58" i="26"/>
  <c r="F58" i="26" s="1"/>
  <c r="O59" i="26"/>
  <c r="F59" i="26" s="1"/>
  <c r="O60" i="26"/>
  <c r="F60" i="26" s="1"/>
  <c r="BL60" i="26" s="1"/>
  <c r="BR64" i="26"/>
  <c r="F52" i="26"/>
  <c r="BL52" i="26" s="1"/>
  <c r="V64" i="26"/>
  <c r="AD52" i="26"/>
  <c r="V52" i="26"/>
  <c r="AD55" i="26"/>
  <c r="V55" i="26" s="1"/>
  <c r="BL55" i="26" s="1"/>
  <c r="V56" i="26"/>
  <c r="BQ62" i="26"/>
  <c r="AD64" i="26"/>
  <c r="AD50" i="26"/>
  <c r="V50" i="26" s="1"/>
  <c r="AZ53" i="26"/>
  <c r="BO53" i="26" s="1"/>
  <c r="V43" i="26"/>
  <c r="V49" i="26"/>
  <c r="I50" i="26"/>
  <c r="H50" i="26" s="1"/>
  <c r="G50" i="26" s="1"/>
  <c r="BR51" i="26"/>
  <c r="O56" i="26"/>
  <c r="BR56" i="26"/>
  <c r="BR63" i="26"/>
  <c r="H64" i="26"/>
  <c r="G64" i="26" s="1"/>
  <c r="F64" i="26" s="1"/>
  <c r="BL64" i="26" s="1"/>
  <c r="BK67" i="26" s="1"/>
  <c r="BK66" i="26" s="1"/>
  <c r="BK68" i="26" s="1"/>
  <c r="AD49" i="26"/>
  <c r="H53" i="26"/>
  <c r="G53" i="26" s="1"/>
  <c r="F53" i="26" s="1"/>
  <c r="BL53" i="26" s="1"/>
  <c r="F56" i="26"/>
  <c r="H63" i="26"/>
  <c r="G63" i="26" s="1"/>
  <c r="F63" i="26" s="1"/>
  <c r="BL63" i="26" s="1"/>
  <c r="BM63" i="26" s="1"/>
  <c r="BN63" i="26" s="1"/>
  <c r="V57" i="26"/>
  <c r="BR62" i="26"/>
  <c r="AA61" i="26"/>
  <c r="BR61" i="26" s="1"/>
  <c r="AG9" i="25"/>
  <c r="AH9" i="25" s="1"/>
  <c r="AI9" i="25" s="1"/>
  <c r="AG24" i="25"/>
  <c r="AH24" i="25" s="1"/>
  <c r="AI24" i="25" s="1"/>
  <c r="M3" i="25"/>
  <c r="M4" i="25" s="1"/>
  <c r="U3" i="25"/>
  <c r="U4" i="25" s="1"/>
  <c r="N3" i="25"/>
  <c r="N4" i="25" s="1"/>
  <c r="V3" i="25"/>
  <c r="V4" i="25" s="1"/>
  <c r="AM9" i="25"/>
  <c r="AM8" i="25" s="1"/>
  <c r="AM24" i="25"/>
  <c r="N6" i="23"/>
  <c r="M26" i="23"/>
  <c r="L28" i="23"/>
  <c r="K28" i="23" s="1"/>
  <c r="J28" i="23" s="1"/>
  <c r="H28" i="23" s="1"/>
  <c r="L49" i="23"/>
  <c r="N118" i="23"/>
  <c r="AA12" i="23"/>
  <c r="J15" i="23"/>
  <c r="H15" i="23" s="1"/>
  <c r="BM44" i="23"/>
  <c r="J77" i="23"/>
  <c r="H77" i="23" s="1"/>
  <c r="L101" i="23"/>
  <c r="M100" i="23"/>
  <c r="L113" i="23"/>
  <c r="K113" i="23" s="1"/>
  <c r="J113" i="23" s="1"/>
  <c r="H113" i="23" s="1"/>
  <c r="M111" i="23"/>
  <c r="K120" i="23"/>
  <c r="L119" i="23"/>
  <c r="L256" i="23"/>
  <c r="K260" i="23"/>
  <c r="L84" i="23"/>
  <c r="M79" i="23"/>
  <c r="M73" i="23" s="1"/>
  <c r="AI6" i="23"/>
  <c r="J112" i="23"/>
  <c r="AI22" i="23"/>
  <c r="J29" i="23"/>
  <c r="H29" i="23" s="1"/>
  <c r="J36" i="23"/>
  <c r="H36" i="23" s="1"/>
  <c r="T73" i="23"/>
  <c r="K188" i="23"/>
  <c r="L171" i="23"/>
  <c r="AA192" i="23"/>
  <c r="AA170" i="23" s="1"/>
  <c r="J264" i="23"/>
  <c r="H264" i="23" s="1"/>
  <c r="G264" i="23" s="1"/>
  <c r="AA6" i="23"/>
  <c r="J24" i="23"/>
  <c r="AA26" i="23"/>
  <c r="AA22" i="23" s="1"/>
  <c r="J78" i="23"/>
  <c r="H78" i="23" s="1"/>
  <c r="J41" i="23"/>
  <c r="H41" i="23" s="1"/>
  <c r="AA74" i="23"/>
  <c r="AA73" i="23" s="1"/>
  <c r="K116" i="23"/>
  <c r="M192" i="23"/>
  <c r="M170" i="23" s="1"/>
  <c r="J254" i="23"/>
  <c r="H254" i="23" s="1"/>
  <c r="K27" i="23"/>
  <c r="L26" i="23"/>
  <c r="M6" i="23"/>
  <c r="T44" i="23"/>
  <c r="BM73" i="23"/>
  <c r="AA45" i="23"/>
  <c r="AA44" i="23" s="1"/>
  <c r="L109" i="23"/>
  <c r="M103" i="23"/>
  <c r="M417" i="23"/>
  <c r="L418" i="23"/>
  <c r="L10" i="23"/>
  <c r="L13" i="23"/>
  <c r="M25" i="23"/>
  <c r="L25" i="23" s="1"/>
  <c r="M46" i="23"/>
  <c r="K50" i="23"/>
  <c r="M55" i="23"/>
  <c r="L75" i="23"/>
  <c r="N79" i="23"/>
  <c r="N73" i="23" s="1"/>
  <c r="AA117" i="23"/>
  <c r="AA115" i="23" s="1"/>
  <c r="AA110" i="23" s="1"/>
  <c r="M161" i="23"/>
  <c r="K165" i="23"/>
  <c r="M168" i="23"/>
  <c r="AF255" i="23"/>
  <c r="N256" i="23"/>
  <c r="N255" i="23" s="1"/>
  <c r="L262" i="23"/>
  <c r="K262" i="23" s="1"/>
  <c r="J262" i="23" s="1"/>
  <c r="H262" i="23" s="1"/>
  <c r="K371" i="23"/>
  <c r="J371" i="23" s="1"/>
  <c r="H371" i="23" s="1"/>
  <c r="M389" i="23"/>
  <c r="L389" i="23" s="1"/>
  <c r="K389" i="23" s="1"/>
  <c r="J389" i="23" s="1"/>
  <c r="H389" i="23" s="1"/>
  <c r="L396" i="23"/>
  <c r="N408" i="23"/>
  <c r="M414" i="23"/>
  <c r="N500" i="23"/>
  <c r="N435" i="23" s="1"/>
  <c r="M504" i="23"/>
  <c r="L504" i="23" s="1"/>
  <c r="K504" i="23" s="1"/>
  <c r="J504" i="23" s="1"/>
  <c r="H504" i="23" s="1"/>
  <c r="BM692" i="23"/>
  <c r="AA786" i="23"/>
  <c r="AA692" i="23" s="1"/>
  <c r="J936" i="23"/>
  <c r="H936" i="23" s="1"/>
  <c r="J941" i="23"/>
  <c r="H941" i="23" s="1"/>
  <c r="J944" i="23"/>
  <c r="H944" i="23" s="1"/>
  <c r="J951" i="23"/>
  <c r="H951" i="23" s="1"/>
  <c r="J1047" i="23"/>
  <c r="H1047" i="23" s="1"/>
  <c r="J1210" i="23"/>
  <c r="H1210" i="23" s="1"/>
  <c r="J1228" i="23"/>
  <c r="H1228" i="23" s="1"/>
  <c r="H1263" i="23"/>
  <c r="G1263" i="23"/>
  <c r="H1266" i="23"/>
  <c r="G1266" i="23"/>
  <c r="K194" i="23"/>
  <c r="L192" i="23"/>
  <c r="K363" i="23"/>
  <c r="L362" i="23"/>
  <c r="L326" i="23" s="1"/>
  <c r="L391" i="23"/>
  <c r="K392" i="23"/>
  <c r="AA256" i="23"/>
  <c r="AA255" i="23" s="1"/>
  <c r="M391" i="23"/>
  <c r="M390" i="23" s="1"/>
  <c r="G1270" i="23"/>
  <c r="H1270" i="23"/>
  <c r="G1273" i="23"/>
  <c r="H1273" i="23"/>
  <c r="H1275" i="23"/>
  <c r="G1275" i="23"/>
  <c r="N100" i="23"/>
  <c r="N99" i="23" s="1"/>
  <c r="M119" i="23"/>
  <c r="M166" i="23"/>
  <c r="L166" i="23" s="1"/>
  <c r="K166" i="23" s="1"/>
  <c r="J166" i="23" s="1"/>
  <c r="H166" i="23" s="1"/>
  <c r="AI256" i="23"/>
  <c r="AI255" i="23" s="1"/>
  <c r="AI362" i="23"/>
  <c r="AI326" i="23" s="1"/>
  <c r="AA363" i="23"/>
  <c r="AA362" i="23" s="1"/>
  <c r="AA326" i="23" s="1"/>
  <c r="BM407" i="23"/>
  <c r="BM435" i="23"/>
  <c r="J503" i="23"/>
  <c r="H503" i="23" s="1"/>
  <c r="K797" i="23"/>
  <c r="J797" i="23" s="1"/>
  <c r="H797" i="23" s="1"/>
  <c r="J809" i="23"/>
  <c r="H809" i="23" s="1"/>
  <c r="K824" i="23"/>
  <c r="J824" i="23" s="1"/>
  <c r="H824" i="23" s="1"/>
  <c r="K854" i="23"/>
  <c r="J854" i="23" s="1"/>
  <c r="H854" i="23" s="1"/>
  <c r="J866" i="23"/>
  <c r="H866" i="23" s="1"/>
  <c r="K876" i="23"/>
  <c r="J876" i="23" s="1"/>
  <c r="H876" i="23" s="1"/>
  <c r="J887" i="23"/>
  <c r="H887" i="23" s="1"/>
  <c r="J904" i="23"/>
  <c r="H904" i="23" s="1"/>
  <c r="K915" i="23"/>
  <c r="J915" i="23" s="1"/>
  <c r="H915" i="23" s="1"/>
  <c r="K1194" i="23"/>
  <c r="H1258" i="23"/>
  <c r="G1258" i="23"/>
  <c r="J1259" i="23"/>
  <c r="M325" i="23"/>
  <c r="K361" i="23"/>
  <c r="BM362" i="23"/>
  <c r="BM326" i="23" s="1"/>
  <c r="J502" i="23"/>
  <c r="H502" i="23" s="1"/>
  <c r="L1050" i="23"/>
  <c r="M1049" i="23"/>
  <c r="J1229" i="23"/>
  <c r="H1229" i="23" s="1"/>
  <c r="G1265" i="23"/>
  <c r="H1265" i="23"/>
  <c r="H1272" i="23"/>
  <c r="G1272" i="23"/>
  <c r="J364" i="23"/>
  <c r="H364" i="23" s="1"/>
  <c r="AA391" i="23"/>
  <c r="AA390" i="23" s="1"/>
  <c r="T435" i="23"/>
  <c r="M693" i="23"/>
  <c r="L785" i="23"/>
  <c r="M786" i="23"/>
  <c r="L787" i="23"/>
  <c r="L1192" i="23"/>
  <c r="M1059" i="23"/>
  <c r="J1224" i="23"/>
  <c r="H1224" i="23" s="1"/>
  <c r="G1224" i="23" s="1"/>
  <c r="P390" i="23"/>
  <c r="X390" i="23"/>
  <c r="AH407" i="23"/>
  <c r="AP407" i="23"/>
  <c r="AX407" i="23"/>
  <c r="BF407" i="23"/>
  <c r="L436" i="23"/>
  <c r="K499" i="23"/>
  <c r="K501" i="23"/>
  <c r="H1264" i="23"/>
  <c r="G1264" i="23"/>
  <c r="H1268" i="23"/>
  <c r="G1268" i="23"/>
  <c r="H1274" i="23"/>
  <c r="G1274" i="23"/>
  <c r="J1277" i="23"/>
  <c r="J372" i="23"/>
  <c r="H372" i="23" s="1"/>
  <c r="AI407" i="23"/>
  <c r="N417" i="23"/>
  <c r="T786" i="23"/>
  <c r="T692" i="23" s="1"/>
  <c r="J796" i="23"/>
  <c r="H796" i="23" s="1"/>
  <c r="J804" i="23"/>
  <c r="H804" i="23" s="1"/>
  <c r="K810" i="23"/>
  <c r="J810" i="23" s="1"/>
  <c r="H810" i="23" s="1"/>
  <c r="J821" i="23"/>
  <c r="H821" i="23" s="1"/>
  <c r="K836" i="23"/>
  <c r="J836" i="23" s="1"/>
  <c r="H836" i="23" s="1"/>
  <c r="J858" i="23"/>
  <c r="H858" i="23" s="1"/>
  <c r="K867" i="23"/>
  <c r="J867" i="23" s="1"/>
  <c r="H867" i="23" s="1"/>
  <c r="J875" i="23"/>
  <c r="H875" i="23" s="1"/>
  <c r="J878" i="23"/>
  <c r="H878" i="23" s="1"/>
  <c r="K889" i="23"/>
  <c r="J889" i="23" s="1"/>
  <c r="H889" i="23" s="1"/>
  <c r="J897" i="23"/>
  <c r="H897" i="23" s="1"/>
  <c r="K905" i="23"/>
  <c r="J905" i="23" s="1"/>
  <c r="H905" i="23" s="1"/>
  <c r="J912" i="23"/>
  <c r="H912" i="23" s="1"/>
  <c r="J917" i="23"/>
  <c r="H917" i="23" s="1"/>
  <c r="J925" i="23"/>
  <c r="H925" i="23" s="1"/>
  <c r="L1054" i="23"/>
  <c r="N1058" i="23"/>
  <c r="L1195" i="23"/>
  <c r="K1195" i="23" s="1"/>
  <c r="J1195" i="23" s="1"/>
  <c r="H1195" i="23" s="1"/>
  <c r="G1271" i="23"/>
  <c r="H1271" i="23"/>
  <c r="H1276" i="23"/>
  <c r="G1276" i="23"/>
  <c r="N395" i="23"/>
  <c r="N390" i="23" s="1"/>
  <c r="M436" i="23"/>
  <c r="N693" i="23"/>
  <c r="N692" i="23" s="1"/>
  <c r="AA1194" i="23"/>
  <c r="AA1193" i="23" s="1"/>
  <c r="AA1058" i="23" s="1"/>
  <c r="M1199" i="23"/>
  <c r="L1199" i="23" s="1"/>
  <c r="K1199" i="23" s="1"/>
  <c r="J1199" i="23" s="1"/>
  <c r="H1199" i="23" s="1"/>
  <c r="K1320" i="23"/>
  <c r="J1320" i="23" s="1"/>
  <c r="H1320" i="23" s="1"/>
  <c r="K1326" i="23"/>
  <c r="J1326" i="23" s="1"/>
  <c r="H1326" i="23" s="1"/>
  <c r="J1354" i="23"/>
  <c r="H1354" i="23" s="1"/>
  <c r="J1244" i="23"/>
  <c r="H1244" i="23" s="1"/>
  <c r="G1244" i="23" s="1"/>
  <c r="K1349" i="23"/>
  <c r="J1349" i="23" s="1"/>
  <c r="H1349" i="23" s="1"/>
  <c r="BM1193" i="23"/>
  <c r="BM1058" i="23" s="1"/>
  <c r="J1368" i="23"/>
  <c r="H1368" i="23" s="1"/>
  <c r="N1049" i="23"/>
  <c r="N1048" i="23" s="1"/>
  <c r="J1386" i="23"/>
  <c r="H1386" i="23" s="1"/>
  <c r="AI391" i="23"/>
  <c r="AI390" i="23" s="1"/>
  <c r="J1311" i="23"/>
  <c r="H1311" i="23" s="1"/>
  <c r="J1328" i="23"/>
  <c r="H1328" i="23" s="1"/>
  <c r="J1351" i="23"/>
  <c r="H1351" i="23" s="1"/>
  <c r="AI693" i="23"/>
  <c r="AI692" i="23" s="1"/>
  <c r="K1358" i="23"/>
  <c r="J1358" i="23" s="1"/>
  <c r="H1358" i="23" s="1"/>
  <c r="J1361" i="23"/>
  <c r="H1361" i="23" s="1"/>
  <c r="S1058" i="23"/>
  <c r="AQ1058" i="23"/>
  <c r="BG1058" i="23"/>
  <c r="BO1058" i="23"/>
  <c r="K1329" i="23"/>
  <c r="J1329" i="23" s="1"/>
  <c r="H1329" i="23" s="1"/>
  <c r="K1269" i="23"/>
  <c r="J1269" i="23" s="1"/>
  <c r="J1307" i="23"/>
  <c r="H1307" i="23" s="1"/>
  <c r="J1348" i="23"/>
  <c r="H1348" i="23" s="1"/>
  <c r="J1357" i="23"/>
  <c r="H1357" i="23" s="1"/>
  <c r="K1428" i="23"/>
  <c r="J1428" i="23" s="1"/>
  <c r="H1428" i="23" s="1"/>
  <c r="J1435" i="23"/>
  <c r="H1435" i="23" s="1"/>
  <c r="K1454" i="23"/>
  <c r="J1454" i="23" s="1"/>
  <c r="H1454" i="23" s="1"/>
  <c r="J1612" i="23"/>
  <c r="H1612" i="23" s="1"/>
  <c r="J1613" i="23"/>
  <c r="H1613" i="23" s="1"/>
  <c r="K1625" i="23"/>
  <c r="J1625" i="23" s="1"/>
  <c r="J1630" i="23"/>
  <c r="H1630" i="23" s="1"/>
  <c r="J1636" i="23"/>
  <c r="H1636" i="23" s="1"/>
  <c r="J1642" i="23"/>
  <c r="H1642" i="23" s="1"/>
  <c r="J1648" i="23"/>
  <c r="H1648" i="23" s="1"/>
  <c r="J1654" i="23"/>
  <c r="H1654" i="23" s="1"/>
  <c r="J1663" i="23"/>
  <c r="H1663" i="23" s="1"/>
  <c r="J1384" i="23"/>
  <c r="H1384" i="23" s="1"/>
  <c r="J1399" i="23"/>
  <c r="H1399" i="23" s="1"/>
  <c r="J1434" i="23"/>
  <c r="H1434" i="23" s="1"/>
  <c r="J1444" i="23"/>
  <c r="H1444" i="23" s="1"/>
  <c r="J1446" i="23"/>
  <c r="H1446" i="23" s="1"/>
  <c r="J1481" i="23"/>
  <c r="H1481" i="23" s="1"/>
  <c r="J1501" i="23"/>
  <c r="H1501" i="23" s="1"/>
  <c r="M1562" i="23"/>
  <c r="L1606" i="23"/>
  <c r="K1363" i="23"/>
  <c r="J1363" i="23" s="1"/>
  <c r="H1363" i="23" s="1"/>
  <c r="K1411" i="23"/>
  <c r="J1411" i="23" s="1"/>
  <c r="H1411" i="23" s="1"/>
  <c r="J1452" i="23"/>
  <c r="H1452" i="23" s="1"/>
  <c r="J1457" i="23"/>
  <c r="H1457" i="23" s="1"/>
  <c r="J1470" i="23"/>
  <c r="H1470" i="23" s="1"/>
  <c r="J1490" i="23"/>
  <c r="H1490" i="23" s="1"/>
  <c r="J1508" i="23"/>
  <c r="H1508" i="23" s="1"/>
  <c r="BM1607" i="23"/>
  <c r="BM1561" i="23" s="1"/>
  <c r="J1763" i="23"/>
  <c r="H1763" i="23" s="1"/>
  <c r="M1285" i="23"/>
  <c r="K1445" i="23"/>
  <c r="J1445" i="23" s="1"/>
  <c r="H1445" i="23" s="1"/>
  <c r="J1560" i="23"/>
  <c r="H1560" i="23" s="1"/>
  <c r="J1666" i="23"/>
  <c r="H1666" i="23" s="1"/>
  <c r="L1803" i="23"/>
  <c r="M1800" i="23"/>
  <c r="M1795" i="23" s="1"/>
  <c r="K1539" i="23"/>
  <c r="J1539" i="23" s="1"/>
  <c r="H1539" i="23" s="1"/>
  <c r="J1662" i="23"/>
  <c r="H1662" i="23" s="1"/>
  <c r="K1738" i="23"/>
  <c r="L1609" i="23"/>
  <c r="L1738" i="23"/>
  <c r="K1370" i="23"/>
  <c r="J1370" i="23" s="1"/>
  <c r="H1370" i="23" s="1"/>
  <c r="J1383" i="23"/>
  <c r="H1383" i="23" s="1"/>
  <c r="J1429" i="23"/>
  <c r="H1429" i="23" s="1"/>
  <c r="K1467" i="23"/>
  <c r="J1467" i="23" s="1"/>
  <c r="H1467" i="23" s="1"/>
  <c r="K1483" i="23"/>
  <c r="J1483" i="23" s="1"/>
  <c r="H1483" i="23" s="1"/>
  <c r="K1503" i="23"/>
  <c r="J1503" i="23" s="1"/>
  <c r="H1503" i="23" s="1"/>
  <c r="AA1561" i="23"/>
  <c r="BG1561" i="23"/>
  <c r="J1665" i="23"/>
  <c r="H1665" i="23" s="1"/>
  <c r="AO1607" i="23"/>
  <c r="AO1561" i="23" s="1"/>
  <c r="T1607" i="23"/>
  <c r="T1561" i="23" s="1"/>
  <c r="K1760" i="23"/>
  <c r="AW1737" i="23"/>
  <c r="BM1737" i="23"/>
  <c r="K1833" i="23"/>
  <c r="J1833" i="23" s="1"/>
  <c r="H1833" i="23" s="1"/>
  <c r="J1762" i="23"/>
  <c r="H1762" i="23" s="1"/>
  <c r="M1759" i="23"/>
  <c r="N1758" i="23"/>
  <c r="N1737" i="23" s="1"/>
  <c r="AA1760" i="23"/>
  <c r="AA1758" i="23" s="1"/>
  <c r="AI1758" i="23"/>
  <c r="AI1737" i="23" s="1"/>
  <c r="J1835" i="23"/>
  <c r="H1835" i="23" s="1"/>
  <c r="AK1737" i="23"/>
  <c r="BP1795" i="23"/>
  <c r="H1918" i="23"/>
  <c r="K1941" i="23"/>
  <c r="J1941" i="23" s="1"/>
  <c r="H1941" i="23" s="1"/>
  <c r="J1946" i="23"/>
  <c r="H1946" i="23" s="1"/>
  <c r="J2069" i="23"/>
  <c r="H2069" i="23" s="1"/>
  <c r="J1904" i="23"/>
  <c r="H1904" i="23" s="1"/>
  <c r="BM2027" i="23"/>
  <c r="J2064" i="23"/>
  <c r="H2064" i="23" s="1"/>
  <c r="AA2303" i="23"/>
  <c r="AA2285" i="23" s="1"/>
  <c r="K1804" i="23"/>
  <c r="J1804" i="23" s="1"/>
  <c r="H1804" i="23" s="1"/>
  <c r="J1832" i="23"/>
  <c r="H1832" i="23" s="1"/>
  <c r="K1919" i="23"/>
  <c r="J1919" i="23" s="1"/>
  <c r="H1919" i="23" s="1"/>
  <c r="K1937" i="23"/>
  <c r="J1937" i="23" s="1"/>
  <c r="H1937" i="23" s="1"/>
  <c r="J2076" i="23"/>
  <c r="H2076" i="23" s="1"/>
  <c r="J2495" i="23"/>
  <c r="K2494" i="23"/>
  <c r="BM1805" i="23"/>
  <c r="AI1828" i="23"/>
  <c r="AI1805" i="23" s="1"/>
  <c r="L1903" i="23"/>
  <c r="M1902" i="23"/>
  <c r="M2147" i="23"/>
  <c r="L2148" i="23"/>
  <c r="K2152" i="23"/>
  <c r="L2151" i="23"/>
  <c r="AI1902" i="23"/>
  <c r="AI1863" i="23" s="1"/>
  <c r="J1922" i="23"/>
  <c r="H1922" i="23" s="1"/>
  <c r="J1928" i="23"/>
  <c r="J1942" i="23"/>
  <c r="H1942" i="23" s="1"/>
  <c r="M2055" i="23"/>
  <c r="L2057" i="23"/>
  <c r="J2063" i="23"/>
  <c r="S1805" i="23"/>
  <c r="AQ1805" i="23"/>
  <c r="AY1805" i="23"/>
  <c r="BG1805" i="23"/>
  <c r="N1828" i="23"/>
  <c r="M1829" i="23"/>
  <c r="J1836" i="23"/>
  <c r="H1836" i="23" s="1"/>
  <c r="AA1902" i="23"/>
  <c r="AA1863" i="23" s="1"/>
  <c r="J1914" i="23"/>
  <c r="H1914" i="23" s="1"/>
  <c r="K1947" i="23"/>
  <c r="J1947" i="23" s="1"/>
  <c r="H1947" i="23" s="1"/>
  <c r="J1960" i="23"/>
  <c r="H1960" i="23" s="1"/>
  <c r="J1975" i="23"/>
  <c r="H1975" i="23" s="1"/>
  <c r="K2054" i="23"/>
  <c r="L2028" i="23"/>
  <c r="J2075" i="23"/>
  <c r="H2075" i="23" s="1"/>
  <c r="J2406" i="23"/>
  <c r="H2406" i="23" s="1"/>
  <c r="L2515" i="23"/>
  <c r="L2511" i="23" s="1"/>
  <c r="K2516" i="23"/>
  <c r="AI1796" i="23"/>
  <c r="AI1795" i="23" s="1"/>
  <c r="T1828" i="23"/>
  <c r="T1805" i="23" s="1"/>
  <c r="N1902" i="23"/>
  <c r="N1863" i="23" s="1"/>
  <c r="K1921" i="23"/>
  <c r="J1921" i="23" s="1"/>
  <c r="H1921" i="23" s="1"/>
  <c r="K1936" i="23"/>
  <c r="J1936" i="23" s="1"/>
  <c r="H1936" i="23" s="1"/>
  <c r="J2434" i="23"/>
  <c r="H2434" i="23" s="1"/>
  <c r="J2524" i="23"/>
  <c r="M1823" i="23"/>
  <c r="N1806" i="23"/>
  <c r="N1805" i="23" s="1"/>
  <c r="AD1863" i="23"/>
  <c r="K1901" i="23"/>
  <c r="L1864" i="23"/>
  <c r="BM1902" i="23"/>
  <c r="BM1863" i="23" s="1"/>
  <c r="K1953" i="23"/>
  <c r="J1953" i="23" s="1"/>
  <c r="H1953" i="23" s="1"/>
  <c r="J1965" i="23"/>
  <c r="H1965" i="23" s="1"/>
  <c r="T2155" i="23"/>
  <c r="BM2285" i="23"/>
  <c r="AA2428" i="23"/>
  <c r="K2432" i="23"/>
  <c r="J2432" i="23" s="1"/>
  <c r="H2432" i="23" s="1"/>
  <c r="Q2285" i="23"/>
  <c r="AI2303" i="23"/>
  <c r="AI2285" i="23" s="1"/>
  <c r="AK2410" i="23"/>
  <c r="AS2410" i="23"/>
  <c r="BA2410" i="23"/>
  <c r="BI2410" i="23"/>
  <c r="AI2428" i="23"/>
  <c r="O2471" i="23"/>
  <c r="K2491" i="23"/>
  <c r="BM2494" i="23"/>
  <c r="BM2481" i="23" s="1"/>
  <c r="K2513" i="23"/>
  <c r="AA2058" i="23"/>
  <c r="AA2055" i="23" s="1"/>
  <c r="AA2027" i="23" s="1"/>
  <c r="AA2149" i="23"/>
  <c r="J2149" i="23" s="1"/>
  <c r="H2149" i="23" s="1"/>
  <c r="AA2152" i="23"/>
  <c r="AA2151" i="23" s="1"/>
  <c r="L2412" i="23"/>
  <c r="S2481" i="23"/>
  <c r="J2070" i="23"/>
  <c r="H2070" i="23" s="1"/>
  <c r="J2305" i="23"/>
  <c r="H2305" i="23" s="1"/>
  <c r="BM2151" i="23"/>
  <c r="BM2146" i="23" s="1"/>
  <c r="M2195" i="23"/>
  <c r="N2194" i="23"/>
  <c r="J2302" i="23"/>
  <c r="H2302" i="23" s="1"/>
  <c r="AE2410" i="23"/>
  <c r="J2429" i="23"/>
  <c r="N2428" i="23"/>
  <c r="N2410" i="23" s="1"/>
  <c r="M2431" i="23"/>
  <c r="AA2518" i="23"/>
  <c r="M2028" i="23"/>
  <c r="AM2146" i="23"/>
  <c r="AU2146" i="23"/>
  <c r="BC2146" i="23"/>
  <c r="BK2146" i="23"/>
  <c r="N2303" i="23"/>
  <c r="N2285" i="23" s="1"/>
  <c r="L2304" i="23"/>
  <c r="M2303" i="23"/>
  <c r="W2410" i="23"/>
  <c r="AA2412" i="23"/>
  <c r="AA2411" i="23" s="1"/>
  <c r="AA2410" i="23" s="1"/>
  <c r="AI2411" i="23"/>
  <c r="AI2410" i="23" s="1"/>
  <c r="N2482" i="23"/>
  <c r="N2481" i="23" s="1"/>
  <c r="AA2491" i="23"/>
  <c r="AA2482" i="23" s="1"/>
  <c r="AA2481" i="23" s="1"/>
  <c r="AI2482" i="23"/>
  <c r="AI2481" i="23" s="1"/>
  <c r="L2494" i="23"/>
  <c r="L2481" i="23" s="1"/>
  <c r="AA2513" i="23"/>
  <c r="AA2512" i="23" s="1"/>
  <c r="AA2511" i="23" s="1"/>
  <c r="AI2512" i="23"/>
  <c r="AI2511" i="23" s="1"/>
  <c r="N2055" i="23"/>
  <c r="N2027" i="23" s="1"/>
  <c r="N2147" i="23"/>
  <c r="N2146" i="23" s="1"/>
  <c r="AE2146" i="23"/>
  <c r="N2155" i="23"/>
  <c r="L2193" i="23"/>
  <c r="M2156" i="23"/>
  <c r="AI2194" i="23"/>
  <c r="AI2155" i="23" s="1"/>
  <c r="AA2196" i="23"/>
  <c r="J2196" i="23" s="1"/>
  <c r="H2196" i="23" s="1"/>
  <c r="L2301" i="23"/>
  <c r="M2286" i="23"/>
  <c r="O2410" i="23"/>
  <c r="K2435" i="23"/>
  <c r="J2435" i="23" s="1"/>
  <c r="H2435" i="23" s="1"/>
  <c r="M2515" i="23"/>
  <c r="M2151" i="23"/>
  <c r="X2155" i="23"/>
  <c r="BM2194" i="23"/>
  <c r="BM2155" i="23" s="1"/>
  <c r="T2303" i="23"/>
  <c r="T2285" i="23" s="1"/>
  <c r="L2473" i="23"/>
  <c r="M2472" i="23"/>
  <c r="AY2481" i="23"/>
  <c r="K2493" i="23"/>
  <c r="J2493" i="23" s="1"/>
  <c r="H2493" i="23" s="1"/>
  <c r="N2515" i="23"/>
  <c r="N2511" i="23" s="1"/>
  <c r="AA2480" i="23"/>
  <c r="J2480" i="23" s="1"/>
  <c r="H2480" i="23" s="1"/>
  <c r="K2689" i="23"/>
  <c r="J2689" i="23" s="1"/>
  <c r="H2689" i="23" s="1"/>
  <c r="K2693" i="23"/>
  <c r="J2693" i="23" s="1"/>
  <c r="H2693" i="23" s="1"/>
  <c r="K2697" i="23"/>
  <c r="J2697" i="23" s="1"/>
  <c r="H2697" i="23" s="1"/>
  <c r="K2701" i="23"/>
  <c r="J2701" i="23" s="1"/>
  <c r="H2701" i="23" s="1"/>
  <c r="K2705" i="23"/>
  <c r="J2705" i="23" s="1"/>
  <c r="H2705" i="23" s="1"/>
  <c r="K2709" i="23"/>
  <c r="J2709" i="23" s="1"/>
  <c r="H2709" i="23" s="1"/>
  <c r="K2718" i="23"/>
  <c r="J2718" i="23" s="1"/>
  <c r="H2718" i="23" s="1"/>
  <c r="K2722" i="23"/>
  <c r="J2722" i="23" s="1"/>
  <c r="H2722" i="23" s="1"/>
  <c r="K2726" i="23"/>
  <c r="J2726" i="23" s="1"/>
  <c r="H2726" i="23" s="1"/>
  <c r="K2730" i="23"/>
  <c r="J2730" i="23" s="1"/>
  <c r="H2730" i="23" s="1"/>
  <c r="K2734" i="23"/>
  <c r="J2734" i="23" s="1"/>
  <c r="H2734" i="23" s="1"/>
  <c r="K2738" i="23"/>
  <c r="J2738" i="23" s="1"/>
  <c r="H2738" i="23" s="1"/>
  <c r="K2742" i="23"/>
  <c r="J2742" i="23" s="1"/>
  <c r="H2742" i="23" s="1"/>
  <c r="K2746" i="23"/>
  <c r="J2746" i="23" s="1"/>
  <c r="H2746" i="23" s="1"/>
  <c r="K2755" i="23"/>
  <c r="J2755" i="23" s="1"/>
  <c r="H2755" i="23" s="1"/>
  <c r="K2759" i="23"/>
  <c r="J2759" i="23" s="1"/>
  <c r="H2759" i="23" s="1"/>
  <c r="K2763" i="23"/>
  <c r="J2763" i="23" s="1"/>
  <c r="H2763" i="23" s="1"/>
  <c r="K2767" i="23"/>
  <c r="J2767" i="23" s="1"/>
  <c r="H2767" i="23" s="1"/>
  <c r="K2771" i="23"/>
  <c r="J2771" i="23" s="1"/>
  <c r="H2771" i="23" s="1"/>
  <c r="K2776" i="23"/>
  <c r="J2776" i="23" s="1"/>
  <c r="H2776" i="23" s="1"/>
  <c r="K2780" i="23"/>
  <c r="J2780" i="23" s="1"/>
  <c r="H2780" i="23" s="1"/>
  <c r="K2814" i="23"/>
  <c r="J2814" i="23" s="1"/>
  <c r="H2814" i="23" s="1"/>
  <c r="K2818" i="23"/>
  <c r="J2818" i="23" s="1"/>
  <c r="H2818" i="23" s="1"/>
  <c r="J2845" i="23"/>
  <c r="H2845" i="23" s="1"/>
  <c r="K2849" i="23"/>
  <c r="J2849" i="23" s="1"/>
  <c r="H2849" i="23" s="1"/>
  <c r="J2862" i="23"/>
  <c r="H2862" i="23" s="1"/>
  <c r="J2866" i="23"/>
  <c r="H2866" i="23" s="1"/>
  <c r="J2881" i="23"/>
  <c r="H2881" i="23" s="1"/>
  <c r="J2915" i="23"/>
  <c r="H2915" i="23" s="1"/>
  <c r="T2482" i="23"/>
  <c r="T2481" i="23" s="1"/>
  <c r="T2512" i="23"/>
  <c r="T2511" i="23" s="1"/>
  <c r="N2519" i="23"/>
  <c r="M2526" i="23"/>
  <c r="L2526" i="23" s="1"/>
  <c r="K2526" i="23" s="1"/>
  <c r="J2526" i="23" s="1"/>
  <c r="H2526" i="23" s="1"/>
  <c r="AK2561" i="23"/>
  <c r="AS2561" i="23"/>
  <c r="BA2561" i="23"/>
  <c r="BI2561" i="23"/>
  <c r="K2683" i="23"/>
  <c r="T2687" i="23"/>
  <c r="T2561" i="23" s="1"/>
  <c r="K2786" i="23"/>
  <c r="J2786" i="23" s="1"/>
  <c r="H2786" i="23" s="1"/>
  <c r="K2790" i="23"/>
  <c r="J2790" i="23" s="1"/>
  <c r="H2790" i="23" s="1"/>
  <c r="K2795" i="23"/>
  <c r="J2795" i="23" s="1"/>
  <c r="H2795" i="23" s="1"/>
  <c r="K2799" i="23"/>
  <c r="J2799" i="23" s="1"/>
  <c r="H2799" i="23" s="1"/>
  <c r="K2803" i="23"/>
  <c r="J2803" i="23" s="1"/>
  <c r="H2803" i="23" s="1"/>
  <c r="K2810" i="23"/>
  <c r="J2810" i="23" s="1"/>
  <c r="H2810" i="23" s="1"/>
  <c r="K2822" i="23"/>
  <c r="J2822" i="23" s="1"/>
  <c r="H2822" i="23" s="1"/>
  <c r="K2826" i="23"/>
  <c r="J2826" i="23" s="1"/>
  <c r="H2826" i="23" s="1"/>
  <c r="J2833" i="23"/>
  <c r="H2833" i="23" s="1"/>
  <c r="J2869" i="23"/>
  <c r="H2869" i="23" s="1"/>
  <c r="K2886" i="23"/>
  <c r="J2886" i="23" s="1"/>
  <c r="H2886" i="23" s="1"/>
  <c r="N2528" i="23"/>
  <c r="M2530" i="23"/>
  <c r="J2555" i="23"/>
  <c r="H2555" i="23" s="1"/>
  <c r="AA2684" i="23"/>
  <c r="J2684" i="23" s="1"/>
  <c r="AI2562" i="23"/>
  <c r="K2686" i="23"/>
  <c r="J2686" i="23" s="1"/>
  <c r="N2835" i="23"/>
  <c r="M2835" i="23" s="1"/>
  <c r="L2835" i="23" s="1"/>
  <c r="K2835" i="23" s="1"/>
  <c r="J2835" i="23" s="1"/>
  <c r="H2835" i="23" s="1"/>
  <c r="O2687" i="23"/>
  <c r="O2561" i="23" s="1"/>
  <c r="J2785" i="23"/>
  <c r="H2785" i="23" s="1"/>
  <c r="J2793" i="23"/>
  <c r="H2793" i="23" s="1"/>
  <c r="J2798" i="23"/>
  <c r="H2798" i="23" s="1"/>
  <c r="J2802" i="23"/>
  <c r="H2802" i="23" s="1"/>
  <c r="J2821" i="23"/>
  <c r="H2821" i="23" s="1"/>
  <c r="J2825" i="23"/>
  <c r="H2825" i="23" s="1"/>
  <c r="M2482" i="23"/>
  <c r="M2494" i="23"/>
  <c r="M2512" i="23"/>
  <c r="U2518" i="23"/>
  <c r="M2562" i="23"/>
  <c r="K2688" i="23"/>
  <c r="L2687" i="23"/>
  <c r="L2561" i="23" s="1"/>
  <c r="J2847" i="23"/>
  <c r="H2847" i="23" s="1"/>
  <c r="K2850" i="23"/>
  <c r="J2850" i="23" s="1"/>
  <c r="H2850" i="23" s="1"/>
  <c r="X2511" i="23"/>
  <c r="AF2511" i="23"/>
  <c r="AN2511" i="23"/>
  <c r="AV2511" i="23"/>
  <c r="BD2511" i="23"/>
  <c r="BL2511" i="23"/>
  <c r="AI2519" i="23"/>
  <c r="AI2518" i="23" s="1"/>
  <c r="BM2562" i="23"/>
  <c r="AA2688" i="23"/>
  <c r="AA2687" i="23" s="1"/>
  <c r="AI2687" i="23"/>
  <c r="K2834" i="23"/>
  <c r="J2834" i="23" s="1"/>
  <c r="H2834" i="23" s="1"/>
  <c r="J2863" i="23"/>
  <c r="H2863" i="23" s="1"/>
  <c r="K2867" i="23"/>
  <c r="J2867" i="23" s="1"/>
  <c r="H2867" i="23" s="1"/>
  <c r="J2878" i="23"/>
  <c r="H2878" i="23" s="1"/>
  <c r="J2884" i="23"/>
  <c r="H2884" i="23" s="1"/>
  <c r="K2556" i="23"/>
  <c r="J2556" i="23" s="1"/>
  <c r="H2556" i="23" s="1"/>
  <c r="J3222" i="23"/>
  <c r="H3222" i="23" s="1"/>
  <c r="J3311" i="23"/>
  <c r="H3311" i="23" s="1"/>
  <c r="J3416" i="23"/>
  <c r="H3416" i="23" s="1"/>
  <c r="N3199" i="23"/>
  <c r="N2964" i="23" s="1"/>
  <c r="M3201" i="23"/>
  <c r="J3255" i="23"/>
  <c r="H3255" i="23" s="1"/>
  <c r="T3199" i="23"/>
  <c r="T2964" i="23" s="1"/>
  <c r="K3235" i="23"/>
  <c r="J3235" i="23" s="1"/>
  <c r="H3235" i="23" s="1"/>
  <c r="J3251" i="23"/>
  <c r="H3251" i="23" s="1"/>
  <c r="J3271" i="23"/>
  <c r="H3271" i="23" s="1"/>
  <c r="J3214" i="23"/>
  <c r="H3214" i="23" s="1"/>
  <c r="K3220" i="23"/>
  <c r="J3220" i="23" s="1"/>
  <c r="H3220" i="23" s="1"/>
  <c r="J3279" i="23"/>
  <c r="H3279" i="23" s="1"/>
  <c r="J3348" i="23"/>
  <c r="H3348" i="23" s="1"/>
  <c r="K3223" i="23"/>
  <c r="J3223" i="23" s="1"/>
  <c r="H3223" i="23" s="1"/>
  <c r="AI3199" i="23"/>
  <c r="AI2964" i="23" s="1"/>
  <c r="J3252" i="23"/>
  <c r="H3252" i="23" s="1"/>
  <c r="J3296" i="23"/>
  <c r="H3296" i="23" s="1"/>
  <c r="AE2964" i="23"/>
  <c r="AM2964" i="23"/>
  <c r="AU2964" i="23"/>
  <c r="BC2964" i="23"/>
  <c r="BK2964" i="23"/>
  <c r="J3221" i="23"/>
  <c r="H3221" i="23" s="1"/>
  <c r="K3261" i="23"/>
  <c r="J3261" i="23" s="1"/>
  <c r="H3261" i="23" s="1"/>
  <c r="K3277" i="23"/>
  <c r="J3277" i="23" s="1"/>
  <c r="H3277" i="23" s="1"/>
  <c r="J3299" i="23"/>
  <c r="H3299" i="23" s="1"/>
  <c r="J3322" i="23"/>
  <c r="H3322" i="23" s="1"/>
  <c r="J3371" i="23"/>
  <c r="H3371" i="23" s="1"/>
  <c r="M3593" i="23"/>
  <c r="M3592" i="23" s="1"/>
  <c r="L3610" i="23"/>
  <c r="H3612" i="23"/>
  <c r="J3256" i="23"/>
  <c r="H3256" i="23" s="1"/>
  <c r="J3349" i="23"/>
  <c r="H3349" i="23" s="1"/>
  <c r="J3375" i="23"/>
  <c r="H3375" i="23" s="1"/>
  <c r="J3386" i="23"/>
  <c r="H3386" i="23" s="1"/>
  <c r="J3394" i="23"/>
  <c r="H3394" i="23" s="1"/>
  <c r="J3614" i="23"/>
  <c r="H3614" i="23" s="1"/>
  <c r="K3707" i="23"/>
  <c r="L3706" i="23"/>
  <c r="BM3199" i="23"/>
  <c r="BM2964" i="23" s="1"/>
  <c r="K3219" i="23"/>
  <c r="J3219" i="23" s="1"/>
  <c r="H3219" i="23" s="1"/>
  <c r="Z3592" i="23"/>
  <c r="L3615" i="23"/>
  <c r="K3615" i="23" s="1"/>
  <c r="J3615" i="23" s="1"/>
  <c r="H3615" i="23" s="1"/>
  <c r="N3676" i="23"/>
  <c r="N3662" i="23" s="1"/>
  <c r="L3675" i="23"/>
  <c r="M3663" i="23"/>
  <c r="J3730" i="23"/>
  <c r="K3728" i="23"/>
  <c r="K3714" i="23" s="1"/>
  <c r="M3796" i="23"/>
  <c r="L3796" i="23" s="1"/>
  <c r="N3793" i="23"/>
  <c r="AD4355" i="23"/>
  <c r="AD4354" i="23"/>
  <c r="K3405" i="23"/>
  <c r="J3405" i="23" s="1"/>
  <c r="H3405" i="23" s="1"/>
  <c r="AI3611" i="23"/>
  <c r="AI3592" i="23" s="1"/>
  <c r="T3706" i="23"/>
  <c r="T3705" i="23" s="1"/>
  <c r="BP3714" i="23"/>
  <c r="L3728" i="23"/>
  <c r="L3714" i="23" s="1"/>
  <c r="J3273" i="23"/>
  <c r="H3273" i="23" s="1"/>
  <c r="J3332" i="23"/>
  <c r="H3332" i="23" s="1"/>
  <c r="J3388" i="23"/>
  <c r="H3388" i="23" s="1"/>
  <c r="AA3706" i="23"/>
  <c r="AA3705" i="23" s="1"/>
  <c r="M3706" i="23"/>
  <c r="AI3706" i="23"/>
  <c r="AI3705" i="23" s="1"/>
  <c r="BM3662" i="23"/>
  <c r="N3611" i="23"/>
  <c r="N3592" i="23" s="1"/>
  <c r="AG3662" i="23"/>
  <c r="AA3674" i="23"/>
  <c r="AA3663" i="23" s="1"/>
  <c r="AA3662" i="23" s="1"/>
  <c r="AI3663" i="23"/>
  <c r="AI3662" i="23" s="1"/>
  <c r="AD3199" i="23"/>
  <c r="AD2964" i="23" s="1"/>
  <c r="K3412" i="23"/>
  <c r="J3412" i="23" s="1"/>
  <c r="H3412" i="23" s="1"/>
  <c r="Q3592" i="23"/>
  <c r="AH3592" i="23"/>
  <c r="T3611" i="23"/>
  <c r="T3592" i="23" s="1"/>
  <c r="Q3662" i="23"/>
  <c r="M3677" i="23"/>
  <c r="M3708" i="23"/>
  <c r="L3708" i="23" s="1"/>
  <c r="K3708" i="23" s="1"/>
  <c r="J3708" i="23" s="1"/>
  <c r="H3708" i="23" s="1"/>
  <c r="N3706" i="23"/>
  <c r="N3705" i="23" s="1"/>
  <c r="AT4354" i="23"/>
  <c r="AT4355" i="23"/>
  <c r="BK4355" i="23"/>
  <c r="BK4354" i="23"/>
  <c r="AA3773" i="23"/>
  <c r="AJ3662" i="23"/>
  <c r="AR3662" i="23"/>
  <c r="AZ3662" i="23"/>
  <c r="BH3662" i="23"/>
  <c r="BP3662" i="23"/>
  <c r="N3714" i="23"/>
  <c r="N3973" i="23"/>
  <c r="N3910" i="23" s="1"/>
  <c r="K3996" i="23"/>
  <c r="J3996" i="23" s="1"/>
  <c r="H3996" i="23" s="1"/>
  <c r="M3861" i="23"/>
  <c r="L3909" i="23"/>
  <c r="K3975" i="23"/>
  <c r="L3973" i="23"/>
  <c r="J3736" i="23"/>
  <c r="H3736" i="23" s="1"/>
  <c r="J3770" i="23"/>
  <c r="J3800" i="23"/>
  <c r="H3800" i="23" s="1"/>
  <c r="AA3859" i="23"/>
  <c r="AI3852" i="23"/>
  <c r="AI3851" i="23" s="1"/>
  <c r="M3973" i="23"/>
  <c r="K3674" i="23"/>
  <c r="BM3706" i="23"/>
  <c r="BM3705" i="23" s="1"/>
  <c r="BP3773" i="23"/>
  <c r="J3797" i="23"/>
  <c r="H3797" i="23" s="1"/>
  <c r="AA3969" i="23"/>
  <c r="AA3911" i="23" s="1"/>
  <c r="AI3911" i="23"/>
  <c r="BN3714" i="23"/>
  <c r="BM3728" i="23"/>
  <c r="BM3714" i="23" s="1"/>
  <c r="J3791" i="23"/>
  <c r="BM3793" i="23"/>
  <c r="BM3773" i="23" s="1"/>
  <c r="K3968" i="23"/>
  <c r="J3968" i="23" s="1"/>
  <c r="AI3773" i="23"/>
  <c r="M3793" i="23"/>
  <c r="K4001" i="23"/>
  <c r="J4001" i="23" s="1"/>
  <c r="H4001" i="23" s="1"/>
  <c r="H4160" i="23"/>
  <c r="G4160" i="23"/>
  <c r="AA3973" i="23"/>
  <c r="J3977" i="23"/>
  <c r="H3977" i="23" s="1"/>
  <c r="J4004" i="23"/>
  <c r="H4004" i="23" s="1"/>
  <c r="M3728" i="23"/>
  <c r="M3714" i="23" s="1"/>
  <c r="M3792" i="23"/>
  <c r="N3774" i="23"/>
  <c r="J3997" i="23"/>
  <c r="H3997" i="23" s="1"/>
  <c r="J4017" i="23"/>
  <c r="H4017" i="23" s="1"/>
  <c r="J4152" i="23"/>
  <c r="L3966" i="23"/>
  <c r="M3911" i="23"/>
  <c r="M3910" i="23" s="1"/>
  <c r="G4164" i="23"/>
  <c r="T3973" i="23"/>
  <c r="T3910" i="23" s="1"/>
  <c r="K4025" i="23"/>
  <c r="J4025" i="23" s="1"/>
  <c r="H4025" i="23" s="1"/>
  <c r="AA4271" i="23"/>
  <c r="AA4270" i="23" s="1"/>
  <c r="AA4345" i="23"/>
  <c r="J3983" i="23"/>
  <c r="H3983" i="23" s="1"/>
  <c r="J4003" i="23"/>
  <c r="H4003" i="23" s="1"/>
  <c r="J4019" i="23"/>
  <c r="H4019" i="23" s="1"/>
  <c r="J4038" i="23"/>
  <c r="H4038" i="23" s="1"/>
  <c r="J4044" i="23"/>
  <c r="H4044" i="23" s="1"/>
  <c r="J4122" i="23"/>
  <c r="H4163" i="23"/>
  <c r="G4163" i="23"/>
  <c r="AI3973" i="23"/>
  <c r="K3981" i="23"/>
  <c r="J3981" i="23" s="1"/>
  <c r="H3981" i="23" s="1"/>
  <c r="J4028" i="23"/>
  <c r="H4028" i="23" s="1"/>
  <c r="AA4125" i="23"/>
  <c r="AI4151" i="23"/>
  <c r="AI4125" i="23" s="1"/>
  <c r="AA4152" i="23"/>
  <c r="AA4151" i="23" s="1"/>
  <c r="G4161" i="23"/>
  <c r="N3851" i="23"/>
  <c r="M3852" i="23"/>
  <c r="L3853" i="23"/>
  <c r="BM3911" i="23"/>
  <c r="BM3910" i="23" s="1"/>
  <c r="J4046" i="23"/>
  <c r="H4046" i="23" s="1"/>
  <c r="T4125" i="23"/>
  <c r="AB4125" i="23"/>
  <c r="AJ4125" i="23"/>
  <c r="AZ4125" i="23"/>
  <c r="BH4125" i="23"/>
  <c r="J4162" i="23"/>
  <c r="J4301" i="23"/>
  <c r="H4301" i="23" s="1"/>
  <c r="J4124" i="23"/>
  <c r="H4124" i="23" s="1"/>
  <c r="J4170" i="23"/>
  <c r="H4170" i="23" s="1"/>
  <c r="AH4215" i="23"/>
  <c r="X4270" i="23"/>
  <c r="L4296" i="23"/>
  <c r="K4297" i="23"/>
  <c r="N4125" i="23"/>
  <c r="J4171" i="23"/>
  <c r="H4171" i="23" s="1"/>
  <c r="Z4215" i="23"/>
  <c r="L4216" i="23"/>
  <c r="N4279" i="23"/>
  <c r="M4294" i="23"/>
  <c r="J4377" i="23"/>
  <c r="K4376" i="23"/>
  <c r="M4153" i="23"/>
  <c r="N4151" i="23"/>
  <c r="K4169" i="23"/>
  <c r="J4169" i="23" s="1"/>
  <c r="H4169" i="23" s="1"/>
  <c r="G4169" i="23" s="1"/>
  <c r="K4177" i="23"/>
  <c r="J4177" i="23" s="1"/>
  <c r="H4177" i="23" s="1"/>
  <c r="K4189" i="23"/>
  <c r="J4189" i="23" s="1"/>
  <c r="H4189" i="23" s="1"/>
  <c r="T4215" i="23"/>
  <c r="BM4296" i="23"/>
  <c r="BM4278" i="23" s="1"/>
  <c r="J4348" i="23"/>
  <c r="H4348" i="23" s="1"/>
  <c r="J4360" i="23"/>
  <c r="H4361" i="23"/>
  <c r="H4360" i="23" s="1"/>
  <c r="K4168" i="23"/>
  <c r="J4168" i="23" s="1"/>
  <c r="H4168" i="23" s="1"/>
  <c r="K4205" i="23"/>
  <c r="J4205" i="23" s="1"/>
  <c r="H4205" i="23" s="1"/>
  <c r="AI4237" i="23"/>
  <c r="M4239" i="23"/>
  <c r="L4239" i="23" s="1"/>
  <c r="K4239" i="23" s="1"/>
  <c r="J4239" i="23" s="1"/>
  <c r="H4239" i="23" s="1"/>
  <c r="N4237" i="23"/>
  <c r="N4215" i="23" s="1"/>
  <c r="AL4270" i="23"/>
  <c r="AT4270" i="23"/>
  <c r="BB4270" i="23"/>
  <c r="BJ4270" i="23"/>
  <c r="BM4215" i="23"/>
  <c r="AI4271" i="23"/>
  <c r="AI4270" i="23" s="1"/>
  <c r="AA4294" i="23"/>
  <c r="AA4279" i="23" s="1"/>
  <c r="AA4278" i="23" s="1"/>
  <c r="AI4279" i="23"/>
  <c r="AI4278" i="23" s="1"/>
  <c r="Q4354" i="23"/>
  <c r="Y4355" i="23"/>
  <c r="Y4354" i="23"/>
  <c r="AG4355" i="23"/>
  <c r="AG4354" i="23"/>
  <c r="AO4355" i="23"/>
  <c r="AO4354" i="23"/>
  <c r="BF4355" i="23"/>
  <c r="BF4354" i="23"/>
  <c r="L4350" i="23"/>
  <c r="K4351" i="23"/>
  <c r="AA4350" i="23"/>
  <c r="Z4354" i="23"/>
  <c r="Z4355" i="23"/>
  <c r="AP4355" i="23"/>
  <c r="AP4354" i="23"/>
  <c r="BG4354" i="23"/>
  <c r="BG4355" i="23"/>
  <c r="BP4354" i="23"/>
  <c r="BP4355" i="23"/>
  <c r="L4238" i="23"/>
  <c r="J4273" i="23"/>
  <c r="H4273" i="23" s="1"/>
  <c r="M4296" i="23"/>
  <c r="AY4354" i="23"/>
  <c r="K4360" i="23"/>
  <c r="BA4355" i="23"/>
  <c r="BA4354" i="23"/>
  <c r="K4295" i="23"/>
  <c r="J4295" i="23" s="1"/>
  <c r="H4295" i="23" s="1"/>
  <c r="N4296" i="23"/>
  <c r="J4353" i="23"/>
  <c r="H4353" i="23" s="1"/>
  <c r="AC4355" i="23"/>
  <c r="BJ4355" i="23"/>
  <c r="AA4236" i="23"/>
  <c r="AA4216" i="23" s="1"/>
  <c r="AA4215" i="23" s="1"/>
  <c r="AI4216" i="23"/>
  <c r="AD4270" i="23"/>
  <c r="T4296" i="23"/>
  <c r="T4278" i="23" s="1"/>
  <c r="S4345" i="23"/>
  <c r="AC4345" i="23"/>
  <c r="M4347" i="23"/>
  <c r="BI4354" i="23"/>
  <c r="AH4355" i="23"/>
  <c r="V4355" i="23"/>
  <c r="AL4354" i="23"/>
  <c r="BC4355" i="23"/>
  <c r="K4365" i="23"/>
  <c r="N4270" i="23"/>
  <c r="V4270" i="23"/>
  <c r="AV4270" i="23"/>
  <c r="BM4350" i="23"/>
  <c r="BM4345" i="23" s="1"/>
  <c r="AJ4355" i="23"/>
  <c r="AK4355" i="23"/>
  <c r="S4354" i="23"/>
  <c r="S4355" i="23"/>
  <c r="AA4355" i="23"/>
  <c r="AI4354" i="23"/>
  <c r="AI4355" i="23"/>
  <c r="AQ4354" i="23"/>
  <c r="AQ4355" i="23"/>
  <c r="AZ4354" i="23"/>
  <c r="AZ4355" i="23"/>
  <c r="BH4354" i="23"/>
  <c r="BH4355" i="23"/>
  <c r="T4346" i="23"/>
  <c r="T4345" i="23" s="1"/>
  <c r="P4355" i="23"/>
  <c r="N4360" i="23"/>
  <c r="N4372" i="23"/>
  <c r="M4373" i="23"/>
  <c r="AI4346" i="23"/>
  <c r="AI4345" i="23" s="1"/>
  <c r="U4354" i="23"/>
  <c r="AC4354" i="23"/>
  <c r="AK4354" i="23"/>
  <c r="AS4354" i="23"/>
  <c r="BB4354" i="23"/>
  <c r="BJ4354" i="23"/>
  <c r="N4356" i="23"/>
  <c r="M4357" i="23"/>
  <c r="U4355" i="23"/>
  <c r="BB4355" i="23"/>
  <c r="BM4372" i="23"/>
  <c r="S4278" i="23"/>
  <c r="AQ4278" i="23"/>
  <c r="AY4278" i="23"/>
  <c r="BG4278" i="23"/>
  <c r="BO4278" i="23"/>
  <c r="BN4355" i="23"/>
  <c r="BM4360" i="23"/>
  <c r="BM4354" i="23" s="1"/>
  <c r="F45" i="21"/>
  <c r="F22" i="21"/>
  <c r="G41" i="21"/>
  <c r="F47" i="21"/>
  <c r="G9" i="21"/>
  <c r="F38" i="21"/>
  <c r="F23" i="21"/>
  <c r="G48" i="21"/>
  <c r="D30" i="21"/>
  <c r="F36" i="21"/>
  <c r="G10" i="21"/>
  <c r="F27" i="21"/>
  <c r="G31" i="21"/>
  <c r="F53" i="21"/>
  <c r="F59" i="21"/>
  <c r="F12" i="21"/>
  <c r="G57" i="21"/>
  <c r="G12" i="21"/>
  <c r="G26" i="21"/>
  <c r="G33" i="21"/>
  <c r="G42" i="21"/>
  <c r="F55" i="21"/>
  <c r="G13" i="21"/>
  <c r="F20" i="21"/>
  <c r="G23" i="21"/>
  <c r="F42" i="21"/>
  <c r="F14" i="21"/>
  <c r="F21" i="21"/>
  <c r="F24" i="21"/>
  <c r="G27" i="21"/>
  <c r="F37" i="21"/>
  <c r="G40" i="21"/>
  <c r="G43" i="21"/>
  <c r="F46" i="21"/>
  <c r="G59" i="21"/>
  <c r="F15" i="21"/>
  <c r="G25" i="21"/>
  <c r="G35" i="21"/>
  <c r="G52" i="21"/>
  <c r="G29" i="21"/>
  <c r="G50" i="21"/>
  <c r="G30" i="21"/>
  <c r="F30" i="21"/>
  <c r="G45" i="21"/>
  <c r="F26" i="21"/>
  <c r="F18" i="21"/>
  <c r="G20" i="21"/>
  <c r="G22" i="21"/>
  <c r="G24" i="21"/>
  <c r="F41" i="21"/>
  <c r="F9" i="21"/>
  <c r="F11" i="21"/>
  <c r="F13" i="21"/>
  <c r="F56" i="21"/>
  <c r="F58" i="21"/>
  <c r="F31" i="21"/>
  <c r="AA60" i="7"/>
  <c r="N60" i="7"/>
  <c r="I60" i="7"/>
  <c r="AA59" i="7"/>
  <c r="N59" i="7"/>
  <c r="I59" i="7"/>
  <c r="AA58" i="7"/>
  <c r="N58" i="7"/>
  <c r="I58" i="7"/>
  <c r="AA57" i="7"/>
  <c r="N57" i="7"/>
  <c r="I57" i="7"/>
  <c r="AA56" i="7"/>
  <c r="N56" i="7"/>
  <c r="I56" i="7"/>
  <c r="AA55" i="7"/>
  <c r="N55" i="7"/>
  <c r="I55" i="7"/>
  <c r="AA54" i="7"/>
  <c r="N54" i="7"/>
  <c r="I54" i="7"/>
  <c r="AA53" i="7"/>
  <c r="N53" i="7"/>
  <c r="I53" i="7"/>
  <c r="AA52" i="7"/>
  <c r="N52" i="7"/>
  <c r="I52" i="7"/>
  <c r="AA51" i="7"/>
  <c r="N51" i="7"/>
  <c r="I51" i="7"/>
  <c r="AA50" i="7"/>
  <c r="N50" i="7"/>
  <c r="I50" i="7"/>
  <c r="AA49" i="7"/>
  <c r="N49" i="7"/>
  <c r="I49" i="7"/>
  <c r="AA48" i="7"/>
  <c r="N48" i="7"/>
  <c r="I48" i="7"/>
  <c r="AA47" i="7"/>
  <c r="N47" i="7"/>
  <c r="I47" i="7"/>
  <c r="AA46" i="7"/>
  <c r="N46" i="7"/>
  <c r="I46" i="7"/>
  <c r="AA45" i="7"/>
  <c r="N45" i="7"/>
  <c r="I45" i="7"/>
  <c r="AA44" i="7"/>
  <c r="N44" i="7"/>
  <c r="I44" i="7"/>
  <c r="AA43" i="7"/>
  <c r="N43" i="7"/>
  <c r="I43" i="7"/>
  <c r="AA42" i="7"/>
  <c r="N42" i="7"/>
  <c r="I42" i="7"/>
  <c r="AA41" i="7"/>
  <c r="N41" i="7"/>
  <c r="I41" i="7"/>
  <c r="AA40" i="7"/>
  <c r="N40" i="7"/>
  <c r="I40" i="7"/>
  <c r="AA39" i="7"/>
  <c r="N39" i="7"/>
  <c r="I39" i="7"/>
  <c r="AA38" i="7"/>
  <c r="N38" i="7"/>
  <c r="I38" i="7"/>
  <c r="AA37" i="7"/>
  <c r="N37" i="7"/>
  <c r="I37" i="7"/>
  <c r="AA36" i="7"/>
  <c r="N36" i="7"/>
  <c r="I36" i="7"/>
  <c r="AA35" i="7"/>
  <c r="N35" i="7"/>
  <c r="I35" i="7"/>
  <c r="AA34" i="7"/>
  <c r="N34" i="7"/>
  <c r="I34" i="7"/>
  <c r="AA33" i="7"/>
  <c r="N33" i="7"/>
  <c r="I33" i="7"/>
  <c r="AA32" i="7"/>
  <c r="N32" i="7"/>
  <c r="I32" i="7"/>
  <c r="AA31" i="7"/>
  <c r="W31" i="7"/>
  <c r="U31" i="7"/>
  <c r="O31" i="7"/>
  <c r="N31" i="7"/>
  <c r="I31" i="7"/>
  <c r="E31" i="7"/>
  <c r="AA30" i="7"/>
  <c r="N30" i="7"/>
  <c r="I30" i="7"/>
  <c r="AA29" i="7"/>
  <c r="N29" i="7"/>
  <c r="I29" i="7"/>
  <c r="AA28" i="7"/>
  <c r="N28" i="7"/>
  <c r="I28" i="7"/>
  <c r="AA27" i="7"/>
  <c r="N27" i="7"/>
  <c r="I27" i="7"/>
  <c r="AA26" i="7"/>
  <c r="N26" i="7"/>
  <c r="I26" i="7"/>
  <c r="AA25" i="7"/>
  <c r="N25" i="7"/>
  <c r="I25" i="7"/>
  <c r="AA24" i="7"/>
  <c r="N24" i="7"/>
  <c r="I24" i="7"/>
  <c r="AA23" i="7"/>
  <c r="N23" i="7"/>
  <c r="I23" i="7"/>
  <c r="AC22" i="7"/>
  <c r="AA22" i="7"/>
  <c r="Y22" i="7"/>
  <c r="Y9" i="7" s="1"/>
  <c r="W22" i="7"/>
  <c r="W9" i="7" s="1"/>
  <c r="X57" i="7" s="1"/>
  <c r="U22" i="7"/>
  <c r="O22" i="7"/>
  <c r="N22" i="7"/>
  <c r="AA21" i="7"/>
  <c r="N21" i="7"/>
  <c r="I21" i="7"/>
  <c r="AA20" i="7"/>
  <c r="N20" i="7"/>
  <c r="I20" i="7"/>
  <c r="AA19" i="7"/>
  <c r="N19" i="7"/>
  <c r="I19" i="7"/>
  <c r="AA18" i="7"/>
  <c r="N18" i="7"/>
  <c r="I18" i="7"/>
  <c r="AA17" i="7"/>
  <c r="N17" i="7"/>
  <c r="I17" i="7"/>
  <c r="AA16" i="7"/>
  <c r="N16" i="7"/>
  <c r="I16" i="7"/>
  <c r="AA15" i="7"/>
  <c r="N15" i="7"/>
  <c r="I15" i="7"/>
  <c r="AA14" i="7"/>
  <c r="N14" i="7"/>
  <c r="I14" i="7"/>
  <c r="AA13" i="7"/>
  <c r="N13" i="7"/>
  <c r="I13" i="7"/>
  <c r="AA12" i="7"/>
  <c r="N12" i="7"/>
  <c r="I12" i="7"/>
  <c r="AA11" i="7"/>
  <c r="N11" i="7"/>
  <c r="I11" i="7"/>
  <c r="AC10" i="7"/>
  <c r="AA10" i="7"/>
  <c r="AA9" i="7" s="1"/>
  <c r="W10" i="7"/>
  <c r="U10" i="7"/>
  <c r="O10" i="7"/>
  <c r="N10" i="7"/>
  <c r="I404" i="16"/>
  <c r="I305" i="16"/>
  <c r="I304" i="16"/>
  <c r="I302" i="16"/>
  <c r="I301" i="16"/>
  <c r="AD300" i="16"/>
  <c r="Z300" i="16"/>
  <c r="X300" i="16"/>
  <c r="W300" i="16"/>
  <c r="S300" i="16"/>
  <c r="O300" i="16"/>
  <c r="M300" i="16"/>
  <c r="I298" i="16"/>
  <c r="I297" i="16"/>
  <c r="AD296" i="16"/>
  <c r="Z296" i="16"/>
  <c r="X296" i="16"/>
  <c r="W296" i="16"/>
  <c r="S296" i="16"/>
  <c r="O296" i="16"/>
  <c r="M296" i="16"/>
  <c r="I295" i="16"/>
  <c r="I294" i="16"/>
  <c r="AD293" i="16"/>
  <c r="Z293" i="16"/>
  <c r="X293" i="16"/>
  <c r="W293" i="16"/>
  <c r="S293" i="16"/>
  <c r="O293" i="16"/>
  <c r="M293" i="16"/>
  <c r="I291" i="16"/>
  <c r="AD290" i="16"/>
  <c r="AD289" i="16" s="1"/>
  <c r="Z290" i="16"/>
  <c r="X290" i="16"/>
  <c r="X289" i="16" s="1"/>
  <c r="W290" i="16"/>
  <c r="W289" i="16" s="1"/>
  <c r="S290" i="16"/>
  <c r="O290" i="16"/>
  <c r="M290" i="16"/>
  <c r="M289" i="16" s="1"/>
  <c r="Z289" i="16"/>
  <c r="Z262" i="16" s="1"/>
  <c r="Z261" i="16" s="1"/>
  <c r="S289" i="16"/>
  <c r="O289" i="16"/>
  <c r="I287" i="16"/>
  <c r="I286" i="16"/>
  <c r="AD285" i="16"/>
  <c r="Z285" i="16"/>
  <c r="X285" i="16"/>
  <c r="W285" i="16"/>
  <c r="S285" i="16"/>
  <c r="O285" i="16"/>
  <c r="M285" i="16"/>
  <c r="I277" i="16"/>
  <c r="I273" i="16"/>
  <c r="I269" i="16"/>
  <c r="I268" i="16"/>
  <c r="I266" i="16"/>
  <c r="I265" i="16"/>
  <c r="I264" i="16"/>
  <c r="I263" i="16"/>
  <c r="I260" i="16"/>
  <c r="AD259" i="16"/>
  <c r="Z259" i="16"/>
  <c r="X259" i="16"/>
  <c r="W259" i="16"/>
  <c r="S259" i="16"/>
  <c r="O259" i="16"/>
  <c r="M259" i="16"/>
  <c r="I257" i="16"/>
  <c r="I256" i="16"/>
  <c r="I255" i="16"/>
  <c r="I254" i="16"/>
  <c r="I253" i="16"/>
  <c r="I252" i="16"/>
  <c r="I251" i="16"/>
  <c r="I250" i="16"/>
  <c r="I249" i="16"/>
  <c r="AD248" i="16"/>
  <c r="Z248" i="16"/>
  <c r="X248" i="16"/>
  <c r="W248" i="16"/>
  <c r="S248" i="16"/>
  <c r="O248" i="16"/>
  <c r="M248" i="16"/>
  <c r="I244" i="16"/>
  <c r="AD243" i="16"/>
  <c r="Z243" i="16"/>
  <c r="X243" i="16"/>
  <c r="W243" i="16"/>
  <c r="S243" i="16"/>
  <c r="O243" i="16"/>
  <c r="M243" i="16"/>
  <c r="I230" i="16"/>
  <c r="I229" i="16"/>
  <c r="I228" i="16"/>
  <c r="I227" i="16"/>
  <c r="I226" i="16"/>
  <c r="I225" i="16"/>
  <c r="I224" i="16"/>
  <c r="I223" i="16"/>
  <c r="I222" i="16"/>
  <c r="I221" i="16"/>
  <c r="I220" i="16"/>
  <c r="I219" i="16"/>
  <c r="I218" i="16"/>
  <c r="D218" i="16"/>
  <c r="I217" i="16"/>
  <c r="D217" i="16"/>
  <c r="I216" i="16"/>
  <c r="I215" i="16"/>
  <c r="I214" i="16"/>
  <c r="I213" i="16"/>
  <c r="I212" i="16"/>
  <c r="I211" i="16"/>
  <c r="I209" i="16"/>
  <c r="I208" i="16"/>
  <c r="I207" i="16"/>
  <c r="I206" i="16"/>
  <c r="I205" i="16"/>
  <c r="I204" i="16"/>
  <c r="I203" i="16"/>
  <c r="I202" i="16"/>
  <c r="I201" i="16"/>
  <c r="I200" i="16"/>
  <c r="I199" i="16"/>
  <c r="I198" i="16"/>
  <c r="I197" i="16"/>
  <c r="I196" i="16"/>
  <c r="I195" i="16"/>
  <c r="I194" i="16"/>
  <c r="I193" i="16"/>
  <c r="I192" i="16"/>
  <c r="I191" i="16"/>
  <c r="I190" i="16"/>
  <c r="I187" i="16"/>
  <c r="I186" i="16"/>
  <c r="I185" i="16"/>
  <c r="I184" i="16"/>
  <c r="AD183" i="16"/>
  <c r="Z183" i="16"/>
  <c r="X183" i="16"/>
  <c r="W183" i="16"/>
  <c r="S183" i="16"/>
  <c r="O183" i="16"/>
  <c r="M183" i="16"/>
  <c r="I163" i="16"/>
  <c r="I162" i="16"/>
  <c r="I161" i="16"/>
  <c r="I160" i="16"/>
  <c r="I159" i="16"/>
  <c r="I158" i="16"/>
  <c r="I157" i="16"/>
  <c r="I156" i="16"/>
  <c r="I154" i="16"/>
  <c r="I153" i="16"/>
  <c r="I152" i="16"/>
  <c r="I151" i="16"/>
  <c r="D151" i="16"/>
  <c r="I150" i="16"/>
  <c r="I149" i="16"/>
  <c r="I148" i="16"/>
  <c r="D148" i="16"/>
  <c r="I147" i="16"/>
  <c r="D147" i="16"/>
  <c r="I146" i="16"/>
  <c r="I145" i="16"/>
  <c r="I144" i="16"/>
  <c r="I143" i="16"/>
  <c r="I142" i="16"/>
  <c r="I140" i="16"/>
  <c r="I139" i="16"/>
  <c r="I138" i="16"/>
  <c r="I137" i="16"/>
  <c r="I136" i="16"/>
  <c r="I135" i="16"/>
  <c r="I134" i="16"/>
  <c r="I133" i="16"/>
  <c r="I132" i="16"/>
  <c r="I131" i="16"/>
  <c r="I130" i="16"/>
  <c r="I129" i="16"/>
  <c r="I128" i="16"/>
  <c r="I127" i="16"/>
  <c r="I126" i="16"/>
  <c r="I125" i="16"/>
  <c r="I124" i="16"/>
  <c r="I123" i="16"/>
  <c r="I122" i="16"/>
  <c r="I121" i="16"/>
  <c r="I120" i="16"/>
  <c r="I119" i="16"/>
  <c r="I118" i="16"/>
  <c r="I117" i="16"/>
  <c r="I116" i="16"/>
  <c r="AD115" i="16"/>
  <c r="Z115" i="16"/>
  <c r="X115" i="16"/>
  <c r="W115" i="16"/>
  <c r="S115" i="16"/>
  <c r="O115" i="16"/>
  <c r="M115" i="16"/>
  <c r="I114" i="16"/>
  <c r="AD113" i="16"/>
  <c r="Z113" i="16"/>
  <c r="X113" i="16"/>
  <c r="W113" i="16"/>
  <c r="S113" i="16"/>
  <c r="O113" i="16"/>
  <c r="M113" i="16"/>
  <c r="I112" i="16"/>
  <c r="AD111" i="16"/>
  <c r="Z111" i="16"/>
  <c r="X111" i="16"/>
  <c r="W111" i="16"/>
  <c r="S111" i="16"/>
  <c r="O111" i="16"/>
  <c r="M111" i="16"/>
  <c r="I109" i="16"/>
  <c r="AD108" i="16"/>
  <c r="Z108" i="16"/>
  <c r="X108" i="16"/>
  <c r="W108" i="16"/>
  <c r="S108" i="16"/>
  <c r="O108" i="16"/>
  <c r="M108" i="16"/>
  <c r="I103" i="16"/>
  <c r="I102" i="16"/>
  <c r="I101" i="16"/>
  <c r="I100" i="16"/>
  <c r="I99" i="16"/>
  <c r="AD98" i="16"/>
  <c r="Z98" i="16"/>
  <c r="X98" i="16"/>
  <c r="W98" i="16"/>
  <c r="S98" i="16"/>
  <c r="O98" i="16"/>
  <c r="M98" i="16"/>
  <c r="I96" i="16"/>
  <c r="AD95" i="16"/>
  <c r="Z95" i="16"/>
  <c r="X95" i="16"/>
  <c r="W95" i="16"/>
  <c r="S95" i="16"/>
  <c r="O95" i="16"/>
  <c r="M95" i="16"/>
  <c r="I94" i="16"/>
  <c r="I92" i="16"/>
  <c r="I88" i="16"/>
  <c r="AD78" i="16"/>
  <c r="Z78" i="16"/>
  <c r="X78" i="16"/>
  <c r="W78" i="16"/>
  <c r="S78" i="16"/>
  <c r="O78" i="16"/>
  <c r="M78" i="16"/>
  <c r="I77" i="16"/>
  <c r="I76" i="16"/>
  <c r="I75" i="16"/>
  <c r="H74" i="16"/>
  <c r="I73" i="16"/>
  <c r="I70" i="16"/>
  <c r="I69" i="16"/>
  <c r="AD68" i="16"/>
  <c r="Z68" i="16"/>
  <c r="X68" i="16"/>
  <c r="W68" i="16"/>
  <c r="S68" i="16"/>
  <c r="O68" i="16"/>
  <c r="M68" i="16"/>
  <c r="I59" i="16"/>
  <c r="I58" i="16"/>
  <c r="I57" i="16"/>
  <c r="I56" i="16"/>
  <c r="I55" i="16"/>
  <c r="I54" i="16"/>
  <c r="I53" i="16"/>
  <c r="I52" i="16"/>
  <c r="I51" i="16"/>
  <c r="I50" i="16"/>
  <c r="I48" i="16"/>
  <c r="I47" i="16"/>
  <c r="I46" i="16"/>
  <c r="I45" i="16"/>
  <c r="I44" i="16"/>
  <c r="I43" i="16"/>
  <c r="I42" i="16"/>
  <c r="I41" i="16"/>
  <c r="I40" i="16"/>
  <c r="I39" i="16"/>
  <c r="I38" i="16"/>
  <c r="I37" i="16"/>
  <c r="I36" i="16"/>
  <c r="I35" i="16"/>
  <c r="I34" i="16"/>
  <c r="I33" i="16"/>
  <c r="I32" i="16"/>
  <c r="I31" i="16"/>
  <c r="I30" i="16"/>
  <c r="I29" i="16"/>
  <c r="I28" i="16"/>
  <c r="I27" i="16"/>
  <c r="I26" i="16"/>
  <c r="I25" i="16"/>
  <c r="I24" i="16"/>
  <c r="I23" i="16"/>
  <c r="AD22" i="16"/>
  <c r="Z22" i="16"/>
  <c r="X22" i="16"/>
  <c r="W22" i="16"/>
  <c r="S22" i="16"/>
  <c r="O22" i="16"/>
  <c r="M22" i="16"/>
  <c r="Z21" i="16"/>
  <c r="Z20" i="16" s="1"/>
  <c r="I18" i="16"/>
  <c r="AD17" i="16"/>
  <c r="Z17" i="16"/>
  <c r="Z8" i="16" s="1"/>
  <c r="X17" i="16"/>
  <c r="W17" i="16"/>
  <c r="S17" i="16"/>
  <c r="O17" i="16"/>
  <c r="O8" i="16" s="1"/>
  <c r="M17" i="16"/>
  <c r="AD15" i="16"/>
  <c r="Z15" i="16"/>
  <c r="X15" i="16"/>
  <c r="W15" i="16"/>
  <c r="S15" i="16"/>
  <c r="O15" i="16"/>
  <c r="M15" i="16"/>
  <c r="I14" i="16"/>
  <c r="I13" i="16"/>
  <c r="I12" i="16"/>
  <c r="I11" i="16"/>
  <c r="I10" i="16"/>
  <c r="AD9" i="16"/>
  <c r="Z9" i="16"/>
  <c r="X9" i="16"/>
  <c r="W9" i="16"/>
  <c r="S9" i="16"/>
  <c r="O9" i="16"/>
  <c r="M9" i="16"/>
  <c r="AS14" i="6"/>
  <c r="AT14" i="6" s="1"/>
  <c r="AE19" i="5"/>
  <c r="AF19" i="5" s="1"/>
  <c r="D63" i="3"/>
  <c r="AD61" i="3"/>
  <c r="AC61" i="3"/>
  <c r="AB61" i="3"/>
  <c r="AA61" i="3"/>
  <c r="Z61" i="3"/>
  <c r="Y61" i="3"/>
  <c r="X61" i="3"/>
  <c r="W61" i="3"/>
  <c r="V61" i="3"/>
  <c r="U61" i="3"/>
  <c r="T61" i="3"/>
  <c r="S61" i="3"/>
  <c r="R61" i="3"/>
  <c r="Q61" i="3"/>
  <c r="P61" i="3"/>
  <c r="O61" i="3"/>
  <c r="N61" i="3"/>
  <c r="M61" i="3"/>
  <c r="L61" i="3"/>
  <c r="K61" i="3"/>
  <c r="J61" i="3"/>
  <c r="I61" i="3"/>
  <c r="H61" i="3"/>
  <c r="G61" i="3"/>
  <c r="F61" i="3"/>
  <c r="E61" i="3"/>
  <c r="D61" i="3"/>
  <c r="AD60" i="3"/>
  <c r="AC60" i="3"/>
  <c r="AB60" i="3"/>
  <c r="AA60" i="3"/>
  <c r="Z60" i="3"/>
  <c r="Y60" i="3"/>
  <c r="X60" i="3"/>
  <c r="W60" i="3"/>
  <c r="V60" i="3"/>
  <c r="U60" i="3"/>
  <c r="T60" i="3"/>
  <c r="S60" i="3"/>
  <c r="R60" i="3"/>
  <c r="Q60" i="3"/>
  <c r="P60" i="3"/>
  <c r="O60" i="3"/>
  <c r="N60" i="3"/>
  <c r="M60" i="3"/>
  <c r="L60" i="3"/>
  <c r="K60" i="3"/>
  <c r="J60" i="3"/>
  <c r="I60" i="3"/>
  <c r="H60" i="3"/>
  <c r="G60" i="3"/>
  <c r="F60" i="3"/>
  <c r="E60" i="3"/>
  <c r="D60" i="3"/>
  <c r="AD59" i="3"/>
  <c r="AC59" i="3"/>
  <c r="AB59" i="3"/>
  <c r="AA59" i="3"/>
  <c r="Z59" i="3"/>
  <c r="Y59" i="3"/>
  <c r="X59" i="3"/>
  <c r="W59" i="3"/>
  <c r="V59" i="3"/>
  <c r="U59" i="3"/>
  <c r="T59" i="3"/>
  <c r="S59" i="3"/>
  <c r="R59" i="3"/>
  <c r="Q59" i="3"/>
  <c r="P59" i="3"/>
  <c r="O59" i="3"/>
  <c r="N59" i="3"/>
  <c r="M59" i="3"/>
  <c r="L59" i="3"/>
  <c r="K59" i="3"/>
  <c r="J59" i="3"/>
  <c r="I59" i="3"/>
  <c r="H59" i="3"/>
  <c r="G59" i="3"/>
  <c r="F59" i="3"/>
  <c r="E59" i="3"/>
  <c r="D59" i="3"/>
  <c r="AD58" i="3"/>
  <c r="AC58" i="3"/>
  <c r="AB58" i="3"/>
  <c r="AA58" i="3"/>
  <c r="Z58" i="3"/>
  <c r="Y58" i="3"/>
  <c r="X58" i="3"/>
  <c r="W58" i="3"/>
  <c r="V58" i="3"/>
  <c r="U58" i="3"/>
  <c r="T58" i="3"/>
  <c r="S58" i="3"/>
  <c r="R58" i="3"/>
  <c r="Q58" i="3"/>
  <c r="P58" i="3"/>
  <c r="O58" i="3"/>
  <c r="N58" i="3"/>
  <c r="M58" i="3"/>
  <c r="L58" i="3"/>
  <c r="K58" i="3"/>
  <c r="J58" i="3"/>
  <c r="I58" i="3"/>
  <c r="H58" i="3"/>
  <c r="G58" i="3"/>
  <c r="F58" i="3"/>
  <c r="E58" i="3"/>
  <c r="D58" i="3"/>
  <c r="AD57" i="3"/>
  <c r="AC57" i="3"/>
  <c r="AB57" i="3"/>
  <c r="AA57" i="3"/>
  <c r="Z57" i="3"/>
  <c r="Y57" i="3"/>
  <c r="X57" i="3"/>
  <c r="W57" i="3"/>
  <c r="V57" i="3"/>
  <c r="U57" i="3"/>
  <c r="T57" i="3"/>
  <c r="S57" i="3"/>
  <c r="R57" i="3"/>
  <c r="Q57" i="3"/>
  <c r="P57" i="3"/>
  <c r="O57" i="3"/>
  <c r="N57" i="3"/>
  <c r="M57" i="3"/>
  <c r="L57" i="3"/>
  <c r="K57" i="3"/>
  <c r="J57" i="3"/>
  <c r="I57" i="3"/>
  <c r="H57" i="3"/>
  <c r="G57" i="3"/>
  <c r="F57" i="3"/>
  <c r="E57" i="3"/>
  <c r="D57" i="3"/>
  <c r="AD56" i="3"/>
  <c r="AC56" i="3"/>
  <c r="AB56" i="3"/>
  <c r="AA56" i="3"/>
  <c r="Z56" i="3"/>
  <c r="Y56" i="3"/>
  <c r="X56" i="3"/>
  <c r="W56" i="3"/>
  <c r="V56" i="3"/>
  <c r="U56" i="3"/>
  <c r="T56" i="3"/>
  <c r="S56" i="3"/>
  <c r="R56" i="3"/>
  <c r="Q56" i="3"/>
  <c r="P56" i="3"/>
  <c r="O56" i="3"/>
  <c r="N56" i="3"/>
  <c r="M56" i="3"/>
  <c r="L56" i="3"/>
  <c r="K56" i="3"/>
  <c r="J56" i="3"/>
  <c r="I56" i="3"/>
  <c r="H56" i="3"/>
  <c r="G56" i="3"/>
  <c r="F56" i="3"/>
  <c r="E56" i="3"/>
  <c r="D56" i="3"/>
  <c r="AD55" i="3"/>
  <c r="AC55" i="3"/>
  <c r="AB55" i="3"/>
  <c r="AA55" i="3"/>
  <c r="Z55" i="3"/>
  <c r="Y55" i="3"/>
  <c r="X55" i="3"/>
  <c r="W55" i="3"/>
  <c r="V55" i="3"/>
  <c r="U55" i="3"/>
  <c r="T55" i="3"/>
  <c r="S55" i="3"/>
  <c r="R55" i="3"/>
  <c r="Q55" i="3"/>
  <c r="P55" i="3"/>
  <c r="O55" i="3"/>
  <c r="N55" i="3"/>
  <c r="M55" i="3"/>
  <c r="L55" i="3"/>
  <c r="K55" i="3"/>
  <c r="J55" i="3"/>
  <c r="I55" i="3"/>
  <c r="H55" i="3"/>
  <c r="G55" i="3"/>
  <c r="F55" i="3"/>
  <c r="E55" i="3"/>
  <c r="D55" i="3"/>
  <c r="AE55" i="3" s="1"/>
  <c r="AD54" i="3"/>
  <c r="AC54" i="3"/>
  <c r="AB54" i="3"/>
  <c r="AA54" i="3"/>
  <c r="Z54" i="3"/>
  <c r="Y54" i="3"/>
  <c r="X54" i="3"/>
  <c r="W54" i="3"/>
  <c r="V54" i="3"/>
  <c r="U54" i="3"/>
  <c r="T54" i="3"/>
  <c r="S54" i="3"/>
  <c r="R54" i="3"/>
  <c r="Q54" i="3"/>
  <c r="P54" i="3"/>
  <c r="O54" i="3"/>
  <c r="N54" i="3"/>
  <c r="M54" i="3"/>
  <c r="L54" i="3"/>
  <c r="K54" i="3"/>
  <c r="J54" i="3"/>
  <c r="I54" i="3"/>
  <c r="H54" i="3"/>
  <c r="G54" i="3"/>
  <c r="F54" i="3"/>
  <c r="E54" i="3"/>
  <c r="D54" i="3"/>
  <c r="AE54" i="3" s="1"/>
  <c r="AD53" i="3"/>
  <c r="AC53" i="3"/>
  <c r="AB53" i="3"/>
  <c r="AA53" i="3"/>
  <c r="Z53" i="3"/>
  <c r="Y53" i="3"/>
  <c r="X53" i="3"/>
  <c r="W53" i="3"/>
  <c r="V53" i="3"/>
  <c r="U53" i="3"/>
  <c r="T53" i="3"/>
  <c r="S53" i="3"/>
  <c r="R53" i="3"/>
  <c r="Q53" i="3"/>
  <c r="P53" i="3"/>
  <c r="O53" i="3"/>
  <c r="N53" i="3"/>
  <c r="M53" i="3"/>
  <c r="L53" i="3"/>
  <c r="K53" i="3"/>
  <c r="J53" i="3"/>
  <c r="I53" i="3"/>
  <c r="H53" i="3"/>
  <c r="G53" i="3"/>
  <c r="F53" i="3"/>
  <c r="E53" i="3"/>
  <c r="D53" i="3"/>
  <c r="AD52" i="3"/>
  <c r="AC52" i="3"/>
  <c r="AB52" i="3"/>
  <c r="AA52" i="3"/>
  <c r="Z52" i="3"/>
  <c r="Y52" i="3"/>
  <c r="X52" i="3"/>
  <c r="W52" i="3"/>
  <c r="V52" i="3"/>
  <c r="U52" i="3"/>
  <c r="T52" i="3"/>
  <c r="S52" i="3"/>
  <c r="R52" i="3"/>
  <c r="Q52" i="3"/>
  <c r="P52" i="3"/>
  <c r="O52" i="3"/>
  <c r="N52" i="3"/>
  <c r="M52" i="3"/>
  <c r="L52" i="3"/>
  <c r="K52" i="3"/>
  <c r="J52" i="3"/>
  <c r="I52" i="3"/>
  <c r="H52" i="3"/>
  <c r="G52" i="3"/>
  <c r="F52" i="3"/>
  <c r="E52" i="3"/>
  <c r="D52" i="3"/>
  <c r="AD51" i="3"/>
  <c r="AC51" i="3"/>
  <c r="AB51" i="3"/>
  <c r="AA51" i="3"/>
  <c r="Z51" i="3"/>
  <c r="Y51" i="3"/>
  <c r="X51" i="3"/>
  <c r="W51" i="3"/>
  <c r="V51" i="3"/>
  <c r="U51" i="3"/>
  <c r="T51" i="3"/>
  <c r="S51" i="3"/>
  <c r="R51" i="3"/>
  <c r="Q51" i="3"/>
  <c r="P51" i="3"/>
  <c r="O51" i="3"/>
  <c r="N51" i="3"/>
  <c r="M51" i="3"/>
  <c r="L51" i="3"/>
  <c r="K51" i="3"/>
  <c r="J51" i="3"/>
  <c r="I51" i="3"/>
  <c r="H51" i="3"/>
  <c r="G51" i="3"/>
  <c r="F51" i="3"/>
  <c r="E51" i="3"/>
  <c r="D51" i="3"/>
  <c r="AD50" i="3"/>
  <c r="AC50" i="3"/>
  <c r="AB50" i="3"/>
  <c r="AA50" i="3"/>
  <c r="Z50" i="3"/>
  <c r="Y50" i="3"/>
  <c r="X50" i="3"/>
  <c r="W50" i="3"/>
  <c r="V50" i="3"/>
  <c r="U50" i="3"/>
  <c r="T50" i="3"/>
  <c r="S50" i="3"/>
  <c r="R50" i="3"/>
  <c r="Q50" i="3"/>
  <c r="P50" i="3"/>
  <c r="O50" i="3"/>
  <c r="N50" i="3"/>
  <c r="M50" i="3"/>
  <c r="L50" i="3"/>
  <c r="K50" i="3"/>
  <c r="J50" i="3"/>
  <c r="I50" i="3"/>
  <c r="H50" i="3"/>
  <c r="G50" i="3"/>
  <c r="F50" i="3"/>
  <c r="E50" i="3"/>
  <c r="D50" i="3"/>
  <c r="AE50" i="3" s="1"/>
  <c r="AD49" i="3"/>
  <c r="AC49" i="3"/>
  <c r="AB49" i="3"/>
  <c r="AA49" i="3"/>
  <c r="Z49" i="3"/>
  <c r="Y49" i="3"/>
  <c r="X49" i="3"/>
  <c r="W49" i="3"/>
  <c r="V49" i="3"/>
  <c r="U49" i="3"/>
  <c r="T49" i="3"/>
  <c r="S49" i="3"/>
  <c r="R49" i="3"/>
  <c r="Q49" i="3"/>
  <c r="P49" i="3"/>
  <c r="O49" i="3"/>
  <c r="N49" i="3"/>
  <c r="M49" i="3"/>
  <c r="L49" i="3"/>
  <c r="K49" i="3"/>
  <c r="J49" i="3"/>
  <c r="I49" i="3"/>
  <c r="H49" i="3"/>
  <c r="G49" i="3"/>
  <c r="F49" i="3"/>
  <c r="E49" i="3"/>
  <c r="D49" i="3"/>
  <c r="AD48" i="3"/>
  <c r="AC48" i="3"/>
  <c r="AB48" i="3"/>
  <c r="AA48" i="3"/>
  <c r="Z48" i="3"/>
  <c r="Y48" i="3"/>
  <c r="X48" i="3"/>
  <c r="W48" i="3"/>
  <c r="V48" i="3"/>
  <c r="U48" i="3"/>
  <c r="T48" i="3"/>
  <c r="S48" i="3"/>
  <c r="R48" i="3"/>
  <c r="Q48" i="3"/>
  <c r="P48" i="3"/>
  <c r="O48" i="3"/>
  <c r="N48" i="3"/>
  <c r="M48" i="3"/>
  <c r="L48" i="3"/>
  <c r="K48" i="3"/>
  <c r="J48" i="3"/>
  <c r="I48" i="3"/>
  <c r="H48" i="3"/>
  <c r="G48" i="3"/>
  <c r="F48" i="3"/>
  <c r="D48" i="3"/>
  <c r="AD47" i="3"/>
  <c r="AC47" i="3"/>
  <c r="AB47" i="3"/>
  <c r="AA47" i="3"/>
  <c r="Z47" i="3"/>
  <c r="Y47" i="3"/>
  <c r="X47" i="3"/>
  <c r="W47" i="3"/>
  <c r="V47" i="3"/>
  <c r="U47" i="3"/>
  <c r="T47" i="3"/>
  <c r="S47" i="3"/>
  <c r="R47" i="3"/>
  <c r="Q47" i="3"/>
  <c r="P47" i="3"/>
  <c r="O47" i="3"/>
  <c r="N47" i="3"/>
  <c r="M47" i="3"/>
  <c r="L47" i="3"/>
  <c r="K47" i="3"/>
  <c r="J47" i="3"/>
  <c r="I47" i="3"/>
  <c r="H47" i="3"/>
  <c r="G47" i="3"/>
  <c r="F47" i="3"/>
  <c r="D47" i="3"/>
  <c r="AD46" i="3"/>
  <c r="AC46" i="3"/>
  <c r="AB46" i="3"/>
  <c r="AA46" i="3"/>
  <c r="Z46" i="3"/>
  <c r="Y46" i="3"/>
  <c r="X46" i="3"/>
  <c r="W46" i="3"/>
  <c r="V46" i="3"/>
  <c r="U46" i="3"/>
  <c r="T46" i="3"/>
  <c r="S46" i="3"/>
  <c r="R46" i="3"/>
  <c r="Q46" i="3"/>
  <c r="P46" i="3"/>
  <c r="O46" i="3"/>
  <c r="N46" i="3"/>
  <c r="M46" i="3"/>
  <c r="L46" i="3"/>
  <c r="K46" i="3"/>
  <c r="J46" i="3"/>
  <c r="I46" i="3"/>
  <c r="H46" i="3"/>
  <c r="G46" i="3"/>
  <c r="F46" i="3"/>
  <c r="D46" i="3"/>
  <c r="AD45" i="3"/>
  <c r="AC45" i="3"/>
  <c r="AB45" i="3"/>
  <c r="AA45" i="3"/>
  <c r="Z45" i="3"/>
  <c r="Y45" i="3"/>
  <c r="X45" i="3"/>
  <c r="W45" i="3"/>
  <c r="V45" i="3"/>
  <c r="U45" i="3"/>
  <c r="T45" i="3"/>
  <c r="S45" i="3"/>
  <c r="R45" i="3"/>
  <c r="Q45" i="3"/>
  <c r="P45" i="3"/>
  <c r="O45" i="3"/>
  <c r="N45" i="3"/>
  <c r="M45" i="3"/>
  <c r="L45" i="3"/>
  <c r="K45" i="3"/>
  <c r="J45" i="3"/>
  <c r="I45" i="3"/>
  <c r="H45" i="3"/>
  <c r="G45" i="3"/>
  <c r="F45" i="3"/>
  <c r="D45" i="3"/>
  <c r="AD44" i="3"/>
  <c r="AC44" i="3"/>
  <c r="AB44" i="3"/>
  <c r="AA44" i="3"/>
  <c r="Z44" i="3"/>
  <c r="Y44" i="3"/>
  <c r="X44" i="3"/>
  <c r="W44" i="3"/>
  <c r="V44" i="3"/>
  <c r="U44" i="3"/>
  <c r="T44" i="3"/>
  <c r="S44" i="3"/>
  <c r="R44" i="3"/>
  <c r="Q44" i="3"/>
  <c r="P44" i="3"/>
  <c r="O44" i="3"/>
  <c r="N44" i="3"/>
  <c r="M44" i="3"/>
  <c r="L44" i="3"/>
  <c r="K44" i="3"/>
  <c r="J44" i="3"/>
  <c r="I44" i="3"/>
  <c r="H44" i="3"/>
  <c r="G44" i="3"/>
  <c r="F44" i="3"/>
  <c r="D44" i="3"/>
  <c r="AD43" i="3"/>
  <c r="AC43" i="3"/>
  <c r="AB43" i="3"/>
  <c r="AA43" i="3"/>
  <c r="Z43" i="3"/>
  <c r="Y43" i="3"/>
  <c r="X43" i="3"/>
  <c r="W43" i="3"/>
  <c r="V43" i="3"/>
  <c r="U43" i="3"/>
  <c r="T43" i="3"/>
  <c r="S43" i="3"/>
  <c r="R43" i="3"/>
  <c r="Q43" i="3"/>
  <c r="P43" i="3"/>
  <c r="O43" i="3"/>
  <c r="N43" i="3"/>
  <c r="M43" i="3"/>
  <c r="L43" i="3"/>
  <c r="K43" i="3"/>
  <c r="J43" i="3"/>
  <c r="I43" i="3"/>
  <c r="H43" i="3"/>
  <c r="G43" i="3"/>
  <c r="F43" i="3"/>
  <c r="E43" i="3"/>
  <c r="D43" i="3"/>
  <c r="AE43" i="3" s="1"/>
  <c r="AD42" i="3"/>
  <c r="AC42" i="3"/>
  <c r="AB42" i="3"/>
  <c r="AA42" i="3"/>
  <c r="Z42" i="3"/>
  <c r="Y42" i="3"/>
  <c r="X42" i="3"/>
  <c r="W42" i="3"/>
  <c r="V42" i="3"/>
  <c r="U42" i="3"/>
  <c r="T42" i="3"/>
  <c r="S42" i="3"/>
  <c r="R42" i="3"/>
  <c r="Q42" i="3"/>
  <c r="P42" i="3"/>
  <c r="O42" i="3"/>
  <c r="N42" i="3"/>
  <c r="M42" i="3"/>
  <c r="L42" i="3"/>
  <c r="K42" i="3"/>
  <c r="J42" i="3"/>
  <c r="I42" i="3"/>
  <c r="H42" i="3"/>
  <c r="G42" i="3"/>
  <c r="F42" i="3"/>
  <c r="E42" i="3"/>
  <c r="D42" i="3"/>
  <c r="AD41" i="3"/>
  <c r="AC41" i="3"/>
  <c r="AB41" i="3"/>
  <c r="AA41" i="3"/>
  <c r="Z41" i="3"/>
  <c r="Y41" i="3"/>
  <c r="X41" i="3"/>
  <c r="W41" i="3"/>
  <c r="V41" i="3"/>
  <c r="U41" i="3"/>
  <c r="T41" i="3"/>
  <c r="S41" i="3"/>
  <c r="R41" i="3"/>
  <c r="Q41" i="3"/>
  <c r="P41" i="3"/>
  <c r="O41" i="3"/>
  <c r="N41" i="3"/>
  <c r="M41" i="3"/>
  <c r="L41" i="3"/>
  <c r="K41" i="3"/>
  <c r="J41" i="3"/>
  <c r="I41" i="3"/>
  <c r="H41" i="3"/>
  <c r="G41" i="3"/>
  <c r="F41" i="3"/>
  <c r="E41" i="3"/>
  <c r="D41" i="3"/>
  <c r="AD40" i="3"/>
  <c r="AC40" i="3"/>
  <c r="AB40" i="3"/>
  <c r="AA40" i="3"/>
  <c r="Z40" i="3"/>
  <c r="Y40" i="3"/>
  <c r="X40" i="3"/>
  <c r="W40" i="3"/>
  <c r="V40" i="3"/>
  <c r="U40" i="3"/>
  <c r="T40" i="3"/>
  <c r="S40" i="3"/>
  <c r="R40" i="3"/>
  <c r="Q40" i="3"/>
  <c r="P40" i="3"/>
  <c r="O40" i="3"/>
  <c r="N40" i="3"/>
  <c r="M40" i="3"/>
  <c r="L40" i="3"/>
  <c r="K40" i="3"/>
  <c r="J40" i="3"/>
  <c r="I40" i="3"/>
  <c r="H40" i="3"/>
  <c r="G40" i="3"/>
  <c r="F40" i="3"/>
  <c r="E40" i="3"/>
  <c r="D40" i="3"/>
  <c r="AD39" i="3"/>
  <c r="AC39" i="3"/>
  <c r="AB39" i="3"/>
  <c r="AA39" i="3"/>
  <c r="Z39" i="3"/>
  <c r="Y39" i="3"/>
  <c r="X39" i="3"/>
  <c r="W39" i="3"/>
  <c r="V39" i="3"/>
  <c r="U39" i="3"/>
  <c r="T39" i="3"/>
  <c r="S39" i="3"/>
  <c r="R39" i="3"/>
  <c r="Q39" i="3"/>
  <c r="P39" i="3"/>
  <c r="O39" i="3"/>
  <c r="N39" i="3"/>
  <c r="M39" i="3"/>
  <c r="L39" i="3"/>
  <c r="K39" i="3"/>
  <c r="J39" i="3"/>
  <c r="I39" i="3"/>
  <c r="H39" i="3"/>
  <c r="G39" i="3"/>
  <c r="F39" i="3"/>
  <c r="E39" i="3"/>
  <c r="D39" i="3"/>
  <c r="AD38" i="3"/>
  <c r="AC38" i="3"/>
  <c r="AB38" i="3"/>
  <c r="AA38" i="3"/>
  <c r="Z38" i="3"/>
  <c r="Y38" i="3"/>
  <c r="X38" i="3"/>
  <c r="W38" i="3"/>
  <c r="V38" i="3"/>
  <c r="U38" i="3"/>
  <c r="T38" i="3"/>
  <c r="S38" i="3"/>
  <c r="R38" i="3"/>
  <c r="Q38" i="3"/>
  <c r="P38" i="3"/>
  <c r="O38" i="3"/>
  <c r="N38" i="3"/>
  <c r="M38" i="3"/>
  <c r="L38" i="3"/>
  <c r="K38" i="3"/>
  <c r="J38" i="3"/>
  <c r="I38" i="3"/>
  <c r="H38" i="3"/>
  <c r="G38" i="3"/>
  <c r="F38" i="3"/>
  <c r="E38" i="3"/>
  <c r="D38" i="3"/>
  <c r="AD37" i="3"/>
  <c r="AC37" i="3"/>
  <c r="AB37" i="3"/>
  <c r="AA37" i="3"/>
  <c r="Z37" i="3"/>
  <c r="Y37" i="3"/>
  <c r="X37" i="3"/>
  <c r="W37" i="3"/>
  <c r="V37" i="3"/>
  <c r="U37" i="3"/>
  <c r="T37" i="3"/>
  <c r="S37" i="3"/>
  <c r="R37" i="3"/>
  <c r="Q37" i="3"/>
  <c r="P37" i="3"/>
  <c r="O37" i="3"/>
  <c r="N37" i="3"/>
  <c r="M37" i="3"/>
  <c r="L37" i="3"/>
  <c r="K37" i="3"/>
  <c r="J37" i="3"/>
  <c r="I37" i="3"/>
  <c r="H37" i="3"/>
  <c r="G37" i="3"/>
  <c r="F37" i="3"/>
  <c r="E37" i="3"/>
  <c r="D37" i="3"/>
  <c r="AD36" i="3"/>
  <c r="AC36" i="3"/>
  <c r="AB36" i="3"/>
  <c r="AA36" i="3"/>
  <c r="Z36" i="3"/>
  <c r="Y36" i="3"/>
  <c r="X36" i="3"/>
  <c r="W36" i="3"/>
  <c r="V36" i="3"/>
  <c r="U36" i="3"/>
  <c r="T36" i="3"/>
  <c r="S36" i="3"/>
  <c r="R36" i="3"/>
  <c r="Q36" i="3"/>
  <c r="P36" i="3"/>
  <c r="O36" i="3"/>
  <c r="N36" i="3"/>
  <c r="M36" i="3"/>
  <c r="L36" i="3"/>
  <c r="K36" i="3"/>
  <c r="J36" i="3"/>
  <c r="I36" i="3"/>
  <c r="H36" i="3"/>
  <c r="G36" i="3"/>
  <c r="F36" i="3"/>
  <c r="E36" i="3"/>
  <c r="D36" i="3"/>
  <c r="AD35" i="3"/>
  <c r="AC35" i="3"/>
  <c r="AB35" i="3"/>
  <c r="AA35" i="3"/>
  <c r="Z35" i="3"/>
  <c r="Y35" i="3"/>
  <c r="X35" i="3"/>
  <c r="W35" i="3"/>
  <c r="V35" i="3"/>
  <c r="U35" i="3"/>
  <c r="T35" i="3"/>
  <c r="S35" i="3"/>
  <c r="R35" i="3"/>
  <c r="Q35" i="3"/>
  <c r="P35" i="3"/>
  <c r="O35" i="3"/>
  <c r="N35" i="3"/>
  <c r="M35" i="3"/>
  <c r="L35" i="3"/>
  <c r="K35" i="3"/>
  <c r="J35" i="3"/>
  <c r="I35" i="3"/>
  <c r="H35" i="3"/>
  <c r="G35" i="3"/>
  <c r="F35" i="3"/>
  <c r="E35" i="3"/>
  <c r="D35" i="3"/>
  <c r="AE35" i="3" s="1"/>
  <c r="AD34" i="3"/>
  <c r="AC34" i="3"/>
  <c r="AB34" i="3"/>
  <c r="AA34" i="3"/>
  <c r="Z34" i="3"/>
  <c r="Y34" i="3"/>
  <c r="X34" i="3"/>
  <c r="W34" i="3"/>
  <c r="V34" i="3"/>
  <c r="U34" i="3"/>
  <c r="T34" i="3"/>
  <c r="S34" i="3"/>
  <c r="R34" i="3"/>
  <c r="Q34" i="3"/>
  <c r="P34" i="3"/>
  <c r="O34" i="3"/>
  <c r="N34" i="3"/>
  <c r="M34" i="3"/>
  <c r="L34" i="3"/>
  <c r="K34" i="3"/>
  <c r="J34" i="3"/>
  <c r="I34" i="3"/>
  <c r="H34" i="3"/>
  <c r="G34" i="3"/>
  <c r="F34" i="3"/>
  <c r="E34" i="3"/>
  <c r="D34" i="3"/>
  <c r="AD33" i="3"/>
  <c r="AC33" i="3"/>
  <c r="AB33" i="3"/>
  <c r="AA33" i="3"/>
  <c r="Z33" i="3"/>
  <c r="Y33" i="3"/>
  <c r="X33" i="3"/>
  <c r="W33" i="3"/>
  <c r="V33" i="3"/>
  <c r="U33" i="3"/>
  <c r="T33" i="3"/>
  <c r="S33" i="3"/>
  <c r="R33" i="3"/>
  <c r="Q33" i="3"/>
  <c r="P33" i="3"/>
  <c r="O33" i="3"/>
  <c r="N33" i="3"/>
  <c r="M33" i="3"/>
  <c r="L33" i="3"/>
  <c r="K33" i="3"/>
  <c r="J33" i="3"/>
  <c r="I33" i="3"/>
  <c r="H33" i="3"/>
  <c r="G33" i="3"/>
  <c r="F33" i="3"/>
  <c r="E33" i="3"/>
  <c r="D33" i="3"/>
  <c r="AD32" i="3"/>
  <c r="AC32" i="3"/>
  <c r="AB32" i="3"/>
  <c r="AA32" i="3"/>
  <c r="Z32" i="3"/>
  <c r="Y32" i="3"/>
  <c r="X32" i="3"/>
  <c r="W32" i="3"/>
  <c r="V32" i="3"/>
  <c r="U32" i="3"/>
  <c r="T32" i="3"/>
  <c r="S32" i="3"/>
  <c r="R32" i="3"/>
  <c r="Q32" i="3"/>
  <c r="P32" i="3"/>
  <c r="O32" i="3"/>
  <c r="N32" i="3"/>
  <c r="M32" i="3"/>
  <c r="L32" i="3"/>
  <c r="K32" i="3"/>
  <c r="J32" i="3"/>
  <c r="I32" i="3"/>
  <c r="H32" i="3"/>
  <c r="G32" i="3"/>
  <c r="F32" i="3"/>
  <c r="E32" i="3"/>
  <c r="D32" i="3"/>
  <c r="AD31" i="3"/>
  <c r="AC31" i="3"/>
  <c r="AB31" i="3"/>
  <c r="AA31" i="3"/>
  <c r="Z31" i="3"/>
  <c r="Y31" i="3"/>
  <c r="X31" i="3"/>
  <c r="W31" i="3"/>
  <c r="V31" i="3"/>
  <c r="U31" i="3"/>
  <c r="T31" i="3"/>
  <c r="S31" i="3"/>
  <c r="R31" i="3"/>
  <c r="Q31" i="3"/>
  <c r="P31" i="3"/>
  <c r="O31" i="3"/>
  <c r="N31" i="3"/>
  <c r="M31" i="3"/>
  <c r="L31" i="3"/>
  <c r="K31" i="3"/>
  <c r="J31" i="3"/>
  <c r="I31" i="3"/>
  <c r="H31" i="3"/>
  <c r="G31" i="3"/>
  <c r="F31" i="3"/>
  <c r="E31" i="3"/>
  <c r="D31" i="3"/>
  <c r="AD30" i="3"/>
  <c r="AC30" i="3"/>
  <c r="AB30" i="3"/>
  <c r="AA30" i="3"/>
  <c r="Z30" i="3"/>
  <c r="Y30" i="3"/>
  <c r="X30" i="3"/>
  <c r="W30" i="3"/>
  <c r="V30" i="3"/>
  <c r="U30" i="3"/>
  <c r="T30" i="3"/>
  <c r="S30" i="3"/>
  <c r="R30" i="3"/>
  <c r="Q30" i="3"/>
  <c r="P30" i="3"/>
  <c r="O30" i="3"/>
  <c r="N30" i="3"/>
  <c r="M30" i="3"/>
  <c r="L30" i="3"/>
  <c r="K30" i="3"/>
  <c r="J30" i="3"/>
  <c r="I30" i="3"/>
  <c r="H30" i="3"/>
  <c r="G30" i="3"/>
  <c r="F30" i="3"/>
  <c r="E30" i="3"/>
  <c r="D30" i="3"/>
  <c r="AD29" i="3"/>
  <c r="AC29" i="3"/>
  <c r="AB29" i="3"/>
  <c r="AA29" i="3"/>
  <c r="Z29" i="3"/>
  <c r="Y29" i="3"/>
  <c r="X29" i="3"/>
  <c r="W29" i="3"/>
  <c r="V29" i="3"/>
  <c r="U29" i="3"/>
  <c r="T29" i="3"/>
  <c r="S29" i="3"/>
  <c r="R29" i="3"/>
  <c r="Q29" i="3"/>
  <c r="P29" i="3"/>
  <c r="O29" i="3"/>
  <c r="N29" i="3"/>
  <c r="M29" i="3"/>
  <c r="L29" i="3"/>
  <c r="K29" i="3"/>
  <c r="J29" i="3"/>
  <c r="I29" i="3"/>
  <c r="H29" i="3"/>
  <c r="G29" i="3"/>
  <c r="F29" i="3"/>
  <c r="E29" i="3"/>
  <c r="D29" i="3"/>
  <c r="AD28" i="3"/>
  <c r="AC28" i="3"/>
  <c r="AB28" i="3"/>
  <c r="AA28" i="3"/>
  <c r="Z28" i="3"/>
  <c r="Y28" i="3"/>
  <c r="X28" i="3"/>
  <c r="W28" i="3"/>
  <c r="V28" i="3"/>
  <c r="U28" i="3"/>
  <c r="T28" i="3"/>
  <c r="S28" i="3"/>
  <c r="R28" i="3"/>
  <c r="Q28" i="3"/>
  <c r="P28" i="3"/>
  <c r="O28" i="3"/>
  <c r="N28" i="3"/>
  <c r="M28" i="3"/>
  <c r="L28" i="3"/>
  <c r="K28" i="3"/>
  <c r="J28" i="3"/>
  <c r="I28" i="3"/>
  <c r="H28" i="3"/>
  <c r="G28" i="3"/>
  <c r="F28" i="3"/>
  <c r="E28" i="3"/>
  <c r="D28" i="3"/>
  <c r="AD27" i="3"/>
  <c r="AC27" i="3"/>
  <c r="AB27" i="3"/>
  <c r="AA27" i="3"/>
  <c r="Z27" i="3"/>
  <c r="Y27" i="3"/>
  <c r="X27" i="3"/>
  <c r="W27" i="3"/>
  <c r="V27" i="3"/>
  <c r="U27" i="3"/>
  <c r="T27" i="3"/>
  <c r="S27" i="3"/>
  <c r="R27" i="3"/>
  <c r="Q27" i="3"/>
  <c r="P27" i="3"/>
  <c r="O27" i="3"/>
  <c r="N27" i="3"/>
  <c r="M27" i="3"/>
  <c r="L27" i="3"/>
  <c r="K27" i="3"/>
  <c r="J27" i="3"/>
  <c r="I27" i="3"/>
  <c r="H27" i="3"/>
  <c r="G27" i="3"/>
  <c r="F27" i="3"/>
  <c r="E27" i="3"/>
  <c r="D27" i="3"/>
  <c r="AE27" i="3" s="1"/>
  <c r="AD26" i="3"/>
  <c r="AC26" i="3"/>
  <c r="AB26" i="3"/>
  <c r="AA26" i="3"/>
  <c r="Z26" i="3"/>
  <c r="Y26" i="3"/>
  <c r="X26" i="3"/>
  <c r="W26" i="3"/>
  <c r="V26" i="3"/>
  <c r="U26" i="3"/>
  <c r="T26" i="3"/>
  <c r="S26" i="3"/>
  <c r="R26" i="3"/>
  <c r="Q26" i="3"/>
  <c r="P26" i="3"/>
  <c r="O26" i="3"/>
  <c r="N26" i="3"/>
  <c r="M26" i="3"/>
  <c r="L26" i="3"/>
  <c r="K26" i="3"/>
  <c r="J26" i="3"/>
  <c r="I26" i="3"/>
  <c r="H26" i="3"/>
  <c r="G26" i="3"/>
  <c r="F26" i="3"/>
  <c r="E26" i="3"/>
  <c r="D26" i="3"/>
  <c r="AD25" i="3"/>
  <c r="AC25" i="3"/>
  <c r="AB25" i="3"/>
  <c r="AA25" i="3"/>
  <c r="Z25" i="3"/>
  <c r="Y25" i="3"/>
  <c r="X25" i="3"/>
  <c r="W25" i="3"/>
  <c r="V25" i="3"/>
  <c r="U25" i="3"/>
  <c r="T25" i="3"/>
  <c r="S25" i="3"/>
  <c r="R25" i="3"/>
  <c r="Q25" i="3"/>
  <c r="P25" i="3"/>
  <c r="O25" i="3"/>
  <c r="N25" i="3"/>
  <c r="M25" i="3"/>
  <c r="L25" i="3"/>
  <c r="K25" i="3"/>
  <c r="J25" i="3"/>
  <c r="I25" i="3"/>
  <c r="H25" i="3"/>
  <c r="G25" i="3"/>
  <c r="F25" i="3"/>
  <c r="E25" i="3"/>
  <c r="D25" i="3"/>
  <c r="AD24" i="3"/>
  <c r="AC24" i="3"/>
  <c r="AB24" i="3"/>
  <c r="AA24" i="3"/>
  <c r="Z24" i="3"/>
  <c r="Y24" i="3"/>
  <c r="X24" i="3"/>
  <c r="W24" i="3"/>
  <c r="V24" i="3"/>
  <c r="U24" i="3"/>
  <c r="T24" i="3"/>
  <c r="S24" i="3"/>
  <c r="R24" i="3"/>
  <c r="Q24" i="3"/>
  <c r="P24" i="3"/>
  <c r="O24" i="3"/>
  <c r="N24" i="3"/>
  <c r="M24" i="3"/>
  <c r="L24" i="3"/>
  <c r="K24" i="3"/>
  <c r="J24" i="3"/>
  <c r="I24" i="3"/>
  <c r="H24" i="3"/>
  <c r="G24" i="3"/>
  <c r="F24" i="3"/>
  <c r="D24" i="3"/>
  <c r="AD23" i="3"/>
  <c r="AC23" i="3"/>
  <c r="AB23" i="3"/>
  <c r="AA23" i="3"/>
  <c r="Z23" i="3"/>
  <c r="Y23" i="3"/>
  <c r="X23" i="3"/>
  <c r="W23" i="3"/>
  <c r="V23" i="3"/>
  <c r="U23" i="3"/>
  <c r="T23" i="3"/>
  <c r="S23" i="3"/>
  <c r="R23" i="3"/>
  <c r="Q23" i="3"/>
  <c r="P23" i="3"/>
  <c r="O23" i="3"/>
  <c r="N23" i="3"/>
  <c r="M23" i="3"/>
  <c r="L23" i="3"/>
  <c r="K23" i="3"/>
  <c r="J23" i="3"/>
  <c r="I23" i="3"/>
  <c r="H23" i="3"/>
  <c r="G23" i="3"/>
  <c r="F23" i="3"/>
  <c r="E23" i="3"/>
  <c r="D23" i="3"/>
  <c r="AD22" i="3"/>
  <c r="AC22" i="3"/>
  <c r="AB22" i="3"/>
  <c r="AA22" i="3"/>
  <c r="Z22" i="3"/>
  <c r="Y22" i="3"/>
  <c r="X22" i="3"/>
  <c r="W22" i="3"/>
  <c r="V22" i="3"/>
  <c r="U22" i="3"/>
  <c r="T22" i="3"/>
  <c r="S22" i="3"/>
  <c r="R22" i="3"/>
  <c r="Q22" i="3"/>
  <c r="P22" i="3"/>
  <c r="O22" i="3"/>
  <c r="N22" i="3"/>
  <c r="M22" i="3"/>
  <c r="L22" i="3"/>
  <c r="K22" i="3"/>
  <c r="J22" i="3"/>
  <c r="I22" i="3"/>
  <c r="H22" i="3"/>
  <c r="G22" i="3"/>
  <c r="F22" i="3"/>
  <c r="E22" i="3"/>
  <c r="D22" i="3"/>
  <c r="AD21" i="3"/>
  <c r="AC21" i="3"/>
  <c r="AB21" i="3"/>
  <c r="AA21" i="3"/>
  <c r="Z21" i="3"/>
  <c r="Y21" i="3"/>
  <c r="X21" i="3"/>
  <c r="W21" i="3"/>
  <c r="V21" i="3"/>
  <c r="U21" i="3"/>
  <c r="T21" i="3"/>
  <c r="S21" i="3"/>
  <c r="R21" i="3"/>
  <c r="Q21" i="3"/>
  <c r="P21" i="3"/>
  <c r="O21" i="3"/>
  <c r="N21" i="3"/>
  <c r="M21" i="3"/>
  <c r="L21" i="3"/>
  <c r="K21" i="3"/>
  <c r="J21" i="3"/>
  <c r="I21" i="3"/>
  <c r="H21" i="3"/>
  <c r="G21" i="3"/>
  <c r="F21" i="3"/>
  <c r="E21" i="3"/>
  <c r="D21" i="3"/>
  <c r="AD20" i="3"/>
  <c r="AC20" i="3"/>
  <c r="AB20" i="3"/>
  <c r="AA20" i="3"/>
  <c r="Z20" i="3"/>
  <c r="Y20" i="3"/>
  <c r="X20" i="3"/>
  <c r="W20" i="3"/>
  <c r="V20" i="3"/>
  <c r="U20" i="3"/>
  <c r="T20" i="3"/>
  <c r="S20" i="3"/>
  <c r="R20" i="3"/>
  <c r="Q20" i="3"/>
  <c r="P20" i="3"/>
  <c r="O20" i="3"/>
  <c r="N20" i="3"/>
  <c r="M20" i="3"/>
  <c r="L20" i="3"/>
  <c r="K20" i="3"/>
  <c r="J20" i="3"/>
  <c r="I20" i="3"/>
  <c r="H20" i="3"/>
  <c r="G20" i="3"/>
  <c r="F20" i="3"/>
  <c r="E20" i="3"/>
  <c r="D20" i="3"/>
  <c r="AD19" i="3"/>
  <c r="AC19" i="3"/>
  <c r="AB19" i="3"/>
  <c r="AA19" i="3"/>
  <c r="Z19" i="3"/>
  <c r="Y19" i="3"/>
  <c r="X19" i="3"/>
  <c r="W19" i="3"/>
  <c r="V19" i="3"/>
  <c r="U19" i="3"/>
  <c r="T19" i="3"/>
  <c r="S19" i="3"/>
  <c r="R19" i="3"/>
  <c r="Q19" i="3"/>
  <c r="P19" i="3"/>
  <c r="O19" i="3"/>
  <c r="N19" i="3"/>
  <c r="M19" i="3"/>
  <c r="L19" i="3"/>
  <c r="K19" i="3"/>
  <c r="J19" i="3"/>
  <c r="I19" i="3"/>
  <c r="H19" i="3"/>
  <c r="G19" i="3"/>
  <c r="F19" i="3"/>
  <c r="E19" i="3"/>
  <c r="D19" i="3"/>
  <c r="AD18" i="3"/>
  <c r="AC18" i="3"/>
  <c r="AB18" i="3"/>
  <c r="AA18" i="3"/>
  <c r="Z18" i="3"/>
  <c r="Y18" i="3"/>
  <c r="X18" i="3"/>
  <c r="W18" i="3"/>
  <c r="V18" i="3"/>
  <c r="U18" i="3"/>
  <c r="T18" i="3"/>
  <c r="S18" i="3"/>
  <c r="R18" i="3"/>
  <c r="Q18" i="3"/>
  <c r="P18" i="3"/>
  <c r="O18" i="3"/>
  <c r="N18" i="3"/>
  <c r="M18" i="3"/>
  <c r="L18" i="3"/>
  <c r="K18" i="3"/>
  <c r="J18" i="3"/>
  <c r="I18" i="3"/>
  <c r="H18" i="3"/>
  <c r="G18" i="3"/>
  <c r="F18" i="3"/>
  <c r="E18" i="3"/>
  <c r="D18" i="3"/>
  <c r="AD17" i="3"/>
  <c r="AC17" i="3"/>
  <c r="AB17" i="3"/>
  <c r="AA17" i="3"/>
  <c r="Z17" i="3"/>
  <c r="Y17" i="3"/>
  <c r="X17" i="3"/>
  <c r="W17" i="3"/>
  <c r="V17" i="3"/>
  <c r="U17" i="3"/>
  <c r="T17" i="3"/>
  <c r="S17" i="3"/>
  <c r="R17" i="3"/>
  <c r="Q17" i="3"/>
  <c r="P17" i="3"/>
  <c r="O17" i="3"/>
  <c r="N17" i="3"/>
  <c r="M17" i="3"/>
  <c r="L17" i="3"/>
  <c r="K17" i="3"/>
  <c r="J17" i="3"/>
  <c r="I17" i="3"/>
  <c r="H17" i="3"/>
  <c r="G17" i="3"/>
  <c r="F17" i="3"/>
  <c r="E17" i="3"/>
  <c r="D17" i="3"/>
  <c r="AD15" i="3"/>
  <c r="AC15" i="3"/>
  <c r="AB15" i="3"/>
  <c r="AA15" i="3"/>
  <c r="Z15" i="3"/>
  <c r="Y15" i="3"/>
  <c r="X15" i="3"/>
  <c r="W15" i="3"/>
  <c r="V15" i="3"/>
  <c r="U15" i="3"/>
  <c r="T15" i="3"/>
  <c r="S15" i="3"/>
  <c r="R15" i="3"/>
  <c r="Q15" i="3"/>
  <c r="P15" i="3"/>
  <c r="O15" i="3"/>
  <c r="N15" i="3"/>
  <c r="M15" i="3"/>
  <c r="L15" i="3"/>
  <c r="K15" i="3"/>
  <c r="J15" i="3"/>
  <c r="I15" i="3"/>
  <c r="H15" i="3"/>
  <c r="G15" i="3"/>
  <c r="F15" i="3"/>
  <c r="E15" i="3"/>
  <c r="D15" i="3"/>
  <c r="AE15" i="3" s="1"/>
  <c r="AD14" i="3"/>
  <c r="AC14" i="3"/>
  <c r="AB14" i="3"/>
  <c r="AA14" i="3"/>
  <c r="Z14" i="3"/>
  <c r="Y14" i="3"/>
  <c r="X14" i="3"/>
  <c r="W14" i="3"/>
  <c r="V14" i="3"/>
  <c r="U14" i="3"/>
  <c r="T14" i="3"/>
  <c r="S14" i="3"/>
  <c r="R14" i="3"/>
  <c r="Q14" i="3"/>
  <c r="P14" i="3"/>
  <c r="O14" i="3"/>
  <c r="N14" i="3"/>
  <c r="M14" i="3"/>
  <c r="L14" i="3"/>
  <c r="K14" i="3"/>
  <c r="J14" i="3"/>
  <c r="I14" i="3"/>
  <c r="H14" i="3"/>
  <c r="G14" i="3"/>
  <c r="F14" i="3"/>
  <c r="E14" i="3"/>
  <c r="D14" i="3"/>
  <c r="AD13" i="3"/>
  <c r="AC13" i="3"/>
  <c r="AB13" i="3"/>
  <c r="AA13" i="3"/>
  <c r="Z13" i="3"/>
  <c r="Y13" i="3"/>
  <c r="X13" i="3"/>
  <c r="W13" i="3"/>
  <c r="V13" i="3"/>
  <c r="U13" i="3"/>
  <c r="T13" i="3"/>
  <c r="S13" i="3"/>
  <c r="R13" i="3"/>
  <c r="Q13" i="3"/>
  <c r="P13" i="3"/>
  <c r="O13" i="3"/>
  <c r="N13" i="3"/>
  <c r="M13" i="3"/>
  <c r="L13" i="3"/>
  <c r="K13" i="3"/>
  <c r="J13" i="3"/>
  <c r="I13" i="3"/>
  <c r="H13" i="3"/>
  <c r="G13" i="3"/>
  <c r="F13" i="3"/>
  <c r="E13" i="3"/>
  <c r="D13" i="3"/>
  <c r="AD12" i="3"/>
  <c r="AC12" i="3"/>
  <c r="AB12" i="3"/>
  <c r="AA12" i="3"/>
  <c r="Z12" i="3"/>
  <c r="Y12" i="3"/>
  <c r="X12" i="3"/>
  <c r="W12" i="3"/>
  <c r="V12" i="3"/>
  <c r="U12" i="3"/>
  <c r="T12" i="3"/>
  <c r="S12" i="3"/>
  <c r="R12" i="3"/>
  <c r="Q12" i="3"/>
  <c r="P12" i="3"/>
  <c r="O12" i="3"/>
  <c r="N12" i="3"/>
  <c r="M12" i="3"/>
  <c r="L12" i="3"/>
  <c r="K12" i="3"/>
  <c r="J12" i="3"/>
  <c r="I12" i="3"/>
  <c r="H12" i="3"/>
  <c r="G12" i="3"/>
  <c r="F12" i="3"/>
  <c r="E12" i="3"/>
  <c r="D12" i="3"/>
  <c r="AD11" i="3"/>
  <c r="AC11" i="3"/>
  <c r="AB11" i="3"/>
  <c r="AA11" i="3"/>
  <c r="Z11" i="3"/>
  <c r="Y11" i="3"/>
  <c r="X11" i="3"/>
  <c r="W11" i="3"/>
  <c r="V11" i="3"/>
  <c r="U11" i="3"/>
  <c r="T11" i="3"/>
  <c r="S11" i="3"/>
  <c r="R11" i="3"/>
  <c r="Q11" i="3"/>
  <c r="P11" i="3"/>
  <c r="O11" i="3"/>
  <c r="N11" i="3"/>
  <c r="M11" i="3"/>
  <c r="L11" i="3"/>
  <c r="K11" i="3"/>
  <c r="J11" i="3"/>
  <c r="I11" i="3"/>
  <c r="H11" i="3"/>
  <c r="G11" i="3"/>
  <c r="F11" i="3"/>
  <c r="E11" i="3"/>
  <c r="D11" i="3"/>
  <c r="AD10" i="3"/>
  <c r="AC10" i="3"/>
  <c r="AB10" i="3"/>
  <c r="AA10" i="3"/>
  <c r="Z10" i="3"/>
  <c r="Y10" i="3"/>
  <c r="X10" i="3"/>
  <c r="W10" i="3"/>
  <c r="V10" i="3"/>
  <c r="U10" i="3"/>
  <c r="T10" i="3"/>
  <c r="S10" i="3"/>
  <c r="R10" i="3"/>
  <c r="Q10" i="3"/>
  <c r="P10" i="3"/>
  <c r="O10" i="3"/>
  <c r="N10" i="3"/>
  <c r="M10" i="3"/>
  <c r="L10" i="3"/>
  <c r="K10" i="3"/>
  <c r="J10" i="3"/>
  <c r="I10" i="3"/>
  <c r="H10" i="3"/>
  <c r="G10" i="3"/>
  <c r="F10" i="3"/>
  <c r="E10" i="3"/>
  <c r="D10" i="3"/>
  <c r="AD9" i="3"/>
  <c r="AC9" i="3"/>
  <c r="AB9" i="3"/>
  <c r="AA9" i="3"/>
  <c r="Z9" i="3"/>
  <c r="Y9" i="3"/>
  <c r="X9" i="3"/>
  <c r="W9" i="3"/>
  <c r="V9" i="3"/>
  <c r="U9" i="3"/>
  <c r="T9" i="3"/>
  <c r="S9" i="3"/>
  <c r="R9" i="3"/>
  <c r="Q9" i="3"/>
  <c r="P9" i="3"/>
  <c r="O9" i="3"/>
  <c r="N9" i="3"/>
  <c r="M9" i="3"/>
  <c r="L9" i="3"/>
  <c r="K9" i="3"/>
  <c r="J9" i="3"/>
  <c r="I9" i="3"/>
  <c r="H9" i="3"/>
  <c r="G9" i="3"/>
  <c r="F9" i="3"/>
  <c r="E9" i="3"/>
  <c r="D9" i="3"/>
  <c r="AE9" i="3" s="1"/>
  <c r="AD8" i="3"/>
  <c r="AC8" i="3"/>
  <c r="AB8" i="3"/>
  <c r="AA8" i="3"/>
  <c r="Z8" i="3"/>
  <c r="Y8" i="3"/>
  <c r="X8" i="3"/>
  <c r="W8" i="3"/>
  <c r="V8" i="3"/>
  <c r="U8" i="3"/>
  <c r="T8" i="3"/>
  <c r="S8" i="3"/>
  <c r="R8" i="3"/>
  <c r="Q8" i="3"/>
  <c r="P8" i="3"/>
  <c r="O8" i="3"/>
  <c r="N8" i="3"/>
  <c r="M8" i="3"/>
  <c r="L8" i="3"/>
  <c r="K8" i="3"/>
  <c r="J8" i="3"/>
  <c r="I8" i="3"/>
  <c r="H8" i="3"/>
  <c r="G8" i="3"/>
  <c r="F8" i="3"/>
  <c r="E8" i="3"/>
  <c r="D8" i="3"/>
  <c r="AD7" i="3"/>
  <c r="AC7" i="3"/>
  <c r="AB7" i="3"/>
  <c r="AA7" i="3"/>
  <c r="Z7" i="3"/>
  <c r="Y7" i="3"/>
  <c r="X7" i="3"/>
  <c r="W7" i="3"/>
  <c r="V7" i="3"/>
  <c r="U7" i="3"/>
  <c r="T7" i="3"/>
  <c r="S7" i="3"/>
  <c r="R7" i="3"/>
  <c r="Q7" i="3"/>
  <c r="P7" i="3"/>
  <c r="O7" i="3"/>
  <c r="N7" i="3"/>
  <c r="M7" i="3"/>
  <c r="L7" i="3"/>
  <c r="K7" i="3"/>
  <c r="J7" i="3"/>
  <c r="I7" i="3"/>
  <c r="H7" i="3"/>
  <c r="G7" i="3"/>
  <c r="F7" i="3"/>
  <c r="E7" i="3"/>
  <c r="D7" i="3"/>
  <c r="G1624" i="23" l="1"/>
  <c r="H1624" i="23"/>
  <c r="BM36" i="26"/>
  <c r="BN36" i="26" s="1"/>
  <c r="AI69" i="26" s="1"/>
  <c r="AV65" i="26"/>
  <c r="M8" i="16"/>
  <c r="X8" i="16"/>
  <c r="S262" i="16"/>
  <c r="S261" i="16" s="1"/>
  <c r="BM4355" i="23"/>
  <c r="M4216" i="23"/>
  <c r="BM2561" i="23"/>
  <c r="AA2562" i="23"/>
  <c r="AA2561" i="23" s="1"/>
  <c r="M2511" i="23"/>
  <c r="M1863" i="23"/>
  <c r="AA1737" i="23"/>
  <c r="BL56" i="26"/>
  <c r="BM56" i="26" s="1"/>
  <c r="BN56" i="26" s="1"/>
  <c r="F50" i="26"/>
  <c r="V61" i="26"/>
  <c r="BL59" i="26"/>
  <c r="F35" i="26"/>
  <c r="BL35" i="26" s="1"/>
  <c r="BM35" i="26" s="1"/>
  <c r="BN35" i="26" s="1"/>
  <c r="BL13" i="26"/>
  <c r="BR31" i="26"/>
  <c r="AB65" i="26"/>
  <c r="BL20" i="26"/>
  <c r="S20" i="26" s="1"/>
  <c r="BO20" i="26" s="1"/>
  <c r="AQ65" i="26"/>
  <c r="AI65" i="26"/>
  <c r="BQ61" i="26"/>
  <c r="AF65" i="26"/>
  <c r="J4183" i="23"/>
  <c r="H4183" i="23" s="1"/>
  <c r="M2476" i="23"/>
  <c r="L2479" i="23"/>
  <c r="BM118" i="23"/>
  <c r="V16" i="26"/>
  <c r="AJ65" i="26"/>
  <c r="K4272" i="23"/>
  <c r="L4271" i="23"/>
  <c r="H62" i="26"/>
  <c r="G62" i="26" s="1"/>
  <c r="F62" i="26" s="1"/>
  <c r="I61" i="26"/>
  <c r="H61" i="26" s="1"/>
  <c r="U9" i="7"/>
  <c r="M4376" i="23"/>
  <c r="T4354" i="23"/>
  <c r="AA3910" i="23"/>
  <c r="L3711" i="23"/>
  <c r="M2471" i="23"/>
  <c r="M2519" i="23"/>
  <c r="J2058" i="23"/>
  <c r="H2058" i="23" s="1"/>
  <c r="J1757" i="23"/>
  <c r="M115" i="23"/>
  <c r="K111" i="23"/>
  <c r="M99" i="23"/>
  <c r="O31" i="26"/>
  <c r="O23" i="26" s="1"/>
  <c r="BL41" i="26"/>
  <c r="AU23" i="26"/>
  <c r="AS65" i="26"/>
  <c r="AU65" i="26"/>
  <c r="BM48" i="26" s="1"/>
  <c r="BN48" i="26" s="1"/>
  <c r="BG65" i="26"/>
  <c r="L4376" i="23"/>
  <c r="N4345" i="23"/>
  <c r="AA3199" i="23"/>
  <c r="AA2964" i="23" s="1"/>
  <c r="M4368" i="23"/>
  <c r="L4369" i="23"/>
  <c r="N2471" i="23"/>
  <c r="AD61" i="26"/>
  <c r="M3705" i="23"/>
  <c r="BC65" i="26"/>
  <c r="AZ65" i="26"/>
  <c r="BM53" i="26" s="1"/>
  <c r="BN53" i="26" s="1"/>
  <c r="O21" i="16"/>
  <c r="O20" i="16" s="1"/>
  <c r="O19" i="16" s="1"/>
  <c r="O262" i="16"/>
  <c r="O261" i="16" s="1"/>
  <c r="AE23" i="3"/>
  <c r="AE58" i="3"/>
  <c r="S8" i="16"/>
  <c r="AD8" i="16"/>
  <c r="W8" i="16"/>
  <c r="J3795" i="23"/>
  <c r="AI2561" i="23"/>
  <c r="M2285" i="23"/>
  <c r="AA2194" i="23"/>
  <c r="AA2155" i="23" s="1"/>
  <c r="M2027" i="23"/>
  <c r="K2519" i="23"/>
  <c r="M1053" i="23"/>
  <c r="M500" i="23"/>
  <c r="F29" i="26"/>
  <c r="BL29" i="26" s="1"/>
  <c r="O10" i="26"/>
  <c r="O9" i="26" s="1"/>
  <c r="O8" i="26" s="1"/>
  <c r="O7" i="26" s="1"/>
  <c r="O65" i="26" s="1"/>
  <c r="L65" i="26"/>
  <c r="BL27" i="26"/>
  <c r="BD65" i="26"/>
  <c r="BM57" i="26" s="1"/>
  <c r="BN57" i="26" s="1"/>
  <c r="AD10" i="26"/>
  <c r="M4126" i="23"/>
  <c r="L4150" i="23"/>
  <c r="M4274" i="23"/>
  <c r="L4276" i="23"/>
  <c r="T2518" i="23"/>
  <c r="M4270" i="23"/>
  <c r="AI2146" i="23"/>
  <c r="BM390" i="23"/>
  <c r="AA1048" i="23"/>
  <c r="T170" i="23"/>
  <c r="K1797" i="23"/>
  <c r="L1796" i="23"/>
  <c r="X22" i="7"/>
  <c r="X25" i="7"/>
  <c r="X58" i="7"/>
  <c r="X59" i="7"/>
  <c r="BB67" i="26"/>
  <c r="BB66" i="26" s="1"/>
  <c r="BB68" i="26" s="1"/>
  <c r="BS55" i="26"/>
  <c r="BM55" i="26"/>
  <c r="BN55" i="26" s="1"/>
  <c r="BB55" i="26"/>
  <c r="BO55" i="26" s="1"/>
  <c r="AR67" i="26"/>
  <c r="BS45" i="26"/>
  <c r="AR45" i="26"/>
  <c r="BO45" i="26" s="1"/>
  <c r="AT67" i="26"/>
  <c r="BS47" i="26"/>
  <c r="AT47" i="26"/>
  <c r="BO47" i="26" s="1"/>
  <c r="AM67" i="26"/>
  <c r="AM40" i="26"/>
  <c r="BO40" i="26" s="1"/>
  <c r="BS40" i="26"/>
  <c r="BP36" i="26"/>
  <c r="BL50" i="26"/>
  <c r="BM50" i="26" s="1"/>
  <c r="BN50" i="26" s="1"/>
  <c r="BL51" i="26"/>
  <c r="AK67" i="26"/>
  <c r="AK66" i="26" s="1"/>
  <c r="AK68" i="26" s="1"/>
  <c r="BS38" i="26"/>
  <c r="AK38" i="26"/>
  <c r="BO38" i="26" s="1"/>
  <c r="BM38" i="26"/>
  <c r="BN38" i="26" s="1"/>
  <c r="BP63" i="26"/>
  <c r="BJ69" i="26"/>
  <c r="AQ67" i="26"/>
  <c r="AQ66" i="26" s="1"/>
  <c r="AQ68" i="26" s="1"/>
  <c r="BS44" i="26"/>
  <c r="AQ44" i="26"/>
  <c r="BO44" i="26" s="1"/>
  <c r="BM44" i="26"/>
  <c r="BN44" i="26" s="1"/>
  <c r="AF67" i="26"/>
  <c r="BS33" i="26"/>
  <c r="AF33" i="26"/>
  <c r="BO33" i="26" s="1"/>
  <c r="BM33" i="26"/>
  <c r="BN33" i="26" s="1"/>
  <c r="BM52" i="26"/>
  <c r="BN52" i="26" s="1"/>
  <c r="BO54" i="26"/>
  <c r="BR54" i="26"/>
  <c r="Y67" i="26"/>
  <c r="Y26" i="26"/>
  <c r="N67" i="26"/>
  <c r="N66" i="26" s="1"/>
  <c r="N68" i="26" s="1"/>
  <c r="BS15" i="26"/>
  <c r="N15" i="26"/>
  <c r="BO15" i="26" s="1"/>
  <c r="BM15" i="26"/>
  <c r="BN15" i="26" s="1"/>
  <c r="BM20" i="26"/>
  <c r="BN20" i="26" s="1"/>
  <c r="BM59" i="26"/>
  <c r="BN59" i="26" s="1"/>
  <c r="BL49" i="26"/>
  <c r="BL39" i="26"/>
  <c r="I31" i="26"/>
  <c r="I23" i="26" s="1"/>
  <c r="Y65" i="26"/>
  <c r="V31" i="26"/>
  <c r="BL19" i="26"/>
  <c r="R65" i="26"/>
  <c r="AA65" i="26"/>
  <c r="BG67" i="26"/>
  <c r="BG66" i="26" s="1"/>
  <c r="BG68" i="26" s="1"/>
  <c r="BS60" i="26"/>
  <c r="BG60" i="26"/>
  <c r="BO60" i="26" s="1"/>
  <c r="BL42" i="26"/>
  <c r="F61" i="26"/>
  <c r="BL61" i="26" s="1"/>
  <c r="BM61" i="26" s="1"/>
  <c r="BN61" i="26" s="1"/>
  <c r="BL62" i="26"/>
  <c r="AC67" i="26"/>
  <c r="AC66" i="26" s="1"/>
  <c r="AC68" i="26" s="1"/>
  <c r="BL18" i="26"/>
  <c r="BM18" i="26" s="1"/>
  <c r="BN18" i="26" s="1"/>
  <c r="F17" i="26"/>
  <c r="BL17" i="26" s="1"/>
  <c r="G16" i="26"/>
  <c r="P65" i="26"/>
  <c r="Z67" i="26"/>
  <c r="H10" i="26"/>
  <c r="H8" i="26" s="1"/>
  <c r="G61" i="26"/>
  <c r="L67" i="26"/>
  <c r="L13" i="26"/>
  <c r="BS13" i="26"/>
  <c r="AB67" i="26"/>
  <c r="AB66" i="26" s="1"/>
  <c r="AB68" i="26" s="1"/>
  <c r="AB29" i="26"/>
  <c r="AE67" i="26"/>
  <c r="AE66" i="26" s="1"/>
  <c r="AE68" i="26" s="1"/>
  <c r="BS32" i="26"/>
  <c r="AE32" i="26"/>
  <c r="BO32" i="26" s="1"/>
  <c r="BM60" i="26"/>
  <c r="BN60" i="26" s="1"/>
  <c r="BM42" i="26"/>
  <c r="BN42" i="26" s="1"/>
  <c r="BM34" i="26"/>
  <c r="BN34" i="26" s="1"/>
  <c r="F11" i="26"/>
  <c r="BL11" i="26" s="1"/>
  <c r="G10" i="26"/>
  <c r="BF67" i="26"/>
  <c r="BF66" i="26" s="1"/>
  <c r="BF68" i="26" s="1"/>
  <c r="BS59" i="26"/>
  <c r="BF59" i="26"/>
  <c r="BO59" i="26" s="1"/>
  <c r="AN67" i="26"/>
  <c r="AN66" i="26" s="1"/>
  <c r="AN68" i="26" s="1"/>
  <c r="AN41" i="26"/>
  <c r="BO41" i="26" s="1"/>
  <c r="BS41" i="26"/>
  <c r="AC30" i="26"/>
  <c r="J65" i="26"/>
  <c r="V9" i="26"/>
  <c r="V8" i="26" s="1"/>
  <c r="V7" i="26" s="1"/>
  <c r="Z23" i="26"/>
  <c r="BR23" i="26" s="1"/>
  <c r="BM62" i="26"/>
  <c r="BN62" i="26" s="1"/>
  <c r="BM30" i="26"/>
  <c r="BN30" i="26" s="1"/>
  <c r="I9" i="26"/>
  <c r="I8" i="26" s="1"/>
  <c r="I7" i="26" s="1"/>
  <c r="AU67" i="26"/>
  <c r="AU66" i="26" s="1"/>
  <c r="AU68" i="26" s="1"/>
  <c r="BS48" i="26"/>
  <c r="Z27" i="26"/>
  <c r="BL12" i="26"/>
  <c r="AR65" i="26"/>
  <c r="AM65" i="26"/>
  <c r="BL25" i="26"/>
  <c r="BM25" i="26" s="1"/>
  <c r="BN25" i="26" s="1"/>
  <c r="BL28" i="26"/>
  <c r="G24" i="26"/>
  <c r="BQ10" i="26"/>
  <c r="AT9" i="26"/>
  <c r="BL14" i="26"/>
  <c r="BM32" i="26"/>
  <c r="BN32" i="26" s="1"/>
  <c r="BS63" i="26"/>
  <c r="BJ67" i="26"/>
  <c r="BJ66" i="26" s="1"/>
  <c r="BJ68" i="26" s="1"/>
  <c r="BJ63" i="26"/>
  <c r="BO63" i="26" s="1"/>
  <c r="BS52" i="26"/>
  <c r="AY67" i="26"/>
  <c r="AY66" i="26" s="1"/>
  <c r="AY68" i="26" s="1"/>
  <c r="BL58" i="26"/>
  <c r="BL21" i="26"/>
  <c r="BM21" i="26" s="1"/>
  <c r="BN21" i="26" s="1"/>
  <c r="BM37" i="26"/>
  <c r="BN37" i="26" s="1"/>
  <c r="BM43" i="26"/>
  <c r="K65" i="26"/>
  <c r="AG67" i="26"/>
  <c r="AG66" i="26" s="1"/>
  <c r="AG68" i="26" s="1"/>
  <c r="BS34" i="26"/>
  <c r="AD9" i="26"/>
  <c r="AD8" i="26" s="1"/>
  <c r="BS56" i="26"/>
  <c r="AJ67" i="26"/>
  <c r="AJ66" i="26" s="1"/>
  <c r="AJ68" i="26" s="1"/>
  <c r="BS37" i="26"/>
  <c r="AJ37" i="26"/>
  <c r="BO37" i="26" s="1"/>
  <c r="BD57" i="26"/>
  <c r="BO57" i="26" s="1"/>
  <c r="BS57" i="26"/>
  <c r="BD67" i="26"/>
  <c r="BD66" i="26" s="1"/>
  <c r="BD68" i="26" s="1"/>
  <c r="BA67" i="26"/>
  <c r="BA66" i="26" s="1"/>
  <c r="BA68" i="26" s="1"/>
  <c r="BS54" i="26"/>
  <c r="BM29" i="26"/>
  <c r="BN29" i="26" s="1"/>
  <c r="AI67" i="26"/>
  <c r="AI66" i="26" s="1"/>
  <c r="AI68" i="26" s="1"/>
  <c r="BS36" i="26"/>
  <c r="AI36" i="26"/>
  <c r="BO36" i="26" s="1"/>
  <c r="L66" i="26"/>
  <c r="L68" i="26" s="1"/>
  <c r="BM13" i="26"/>
  <c r="BN13" i="26" s="1"/>
  <c r="BM54" i="26"/>
  <c r="BN54" i="26" s="1"/>
  <c r="BM51" i="26"/>
  <c r="BN51" i="26" s="1"/>
  <c r="BM64" i="26"/>
  <c r="BN64" i="26" s="1"/>
  <c r="BP64" i="26" s="1"/>
  <c r="BS53" i="26"/>
  <c r="AZ67" i="26"/>
  <c r="AZ66" i="26" s="1"/>
  <c r="AZ68" i="26" s="1"/>
  <c r="BK64" i="26"/>
  <c r="BO64" i="26" s="1"/>
  <c r="AY52" i="26"/>
  <c r="BO52" i="26" s="1"/>
  <c r="AD23" i="26"/>
  <c r="H31" i="26"/>
  <c r="H23" i="26" s="1"/>
  <c r="G46" i="26"/>
  <c r="AD16" i="26"/>
  <c r="BQ23" i="26"/>
  <c r="Z9" i="26"/>
  <c r="BR10" i="26"/>
  <c r="BL22" i="26"/>
  <c r="BM41" i="26"/>
  <c r="BN41" i="26" s="1"/>
  <c r="N4278" i="23"/>
  <c r="H3791" i="23"/>
  <c r="AA3852" i="23"/>
  <c r="AA3851" i="23" s="1"/>
  <c r="J3859" i="23"/>
  <c r="L3663" i="23"/>
  <c r="K3675" i="23"/>
  <c r="J3675" i="23" s="1"/>
  <c r="H3675" i="23" s="1"/>
  <c r="J3707" i="23"/>
  <c r="K3706" i="23"/>
  <c r="M2481" i="23"/>
  <c r="L2530" i="23"/>
  <c r="M2528" i="23"/>
  <c r="M2518" i="23" s="1"/>
  <c r="L2156" i="23"/>
  <c r="K2193" i="23"/>
  <c r="M2194" i="23"/>
  <c r="M2155" i="23" s="1"/>
  <c r="L2195" i="23"/>
  <c r="L2519" i="23"/>
  <c r="J2513" i="23"/>
  <c r="K2512" i="23"/>
  <c r="M2146" i="23"/>
  <c r="H1277" i="23"/>
  <c r="G1277" i="23"/>
  <c r="L500" i="23"/>
  <c r="M1048" i="23"/>
  <c r="J392" i="23"/>
  <c r="K391" i="23"/>
  <c r="L395" i="23"/>
  <c r="L390" i="23" s="1"/>
  <c r="K396" i="23"/>
  <c r="L161" i="23"/>
  <c r="M129" i="23"/>
  <c r="M118" i="23" s="1"/>
  <c r="L46" i="23"/>
  <c r="M45" i="23"/>
  <c r="M44" i="23" s="1"/>
  <c r="J27" i="23"/>
  <c r="K26" i="23"/>
  <c r="M23" i="23"/>
  <c r="M22" i="23" s="1"/>
  <c r="J117" i="23"/>
  <c r="H117" i="23" s="1"/>
  <c r="M4356" i="23"/>
  <c r="L4357" i="23"/>
  <c r="L4347" i="23"/>
  <c r="M4346" i="23"/>
  <c r="M4345" i="23" s="1"/>
  <c r="K4350" i="23"/>
  <c r="J4351" i="23"/>
  <c r="H3795" i="23"/>
  <c r="L3677" i="23"/>
  <c r="M3676" i="23"/>
  <c r="K3611" i="23"/>
  <c r="J3611" i="23"/>
  <c r="L2472" i="23"/>
  <c r="K2473" i="23"/>
  <c r="L2303" i="23"/>
  <c r="K2304" i="23"/>
  <c r="L2431" i="23"/>
  <c r="M2428" i="23"/>
  <c r="M2410" i="23" s="1"/>
  <c r="J1901" i="23"/>
  <c r="K1864" i="23"/>
  <c r="K1803" i="23"/>
  <c r="L1800" i="23"/>
  <c r="K436" i="23"/>
  <c r="J499" i="23"/>
  <c r="K1050" i="23"/>
  <c r="L1049" i="23"/>
  <c r="K25" i="23"/>
  <c r="L23" i="23"/>
  <c r="L22" i="23" s="1"/>
  <c r="K109" i="23"/>
  <c r="L103" i="23"/>
  <c r="L164" i="23"/>
  <c r="J120" i="23"/>
  <c r="K119" i="23"/>
  <c r="N4354" i="23"/>
  <c r="N4355" i="23"/>
  <c r="M4372" i="23"/>
  <c r="L4373" i="23"/>
  <c r="K4216" i="23"/>
  <c r="J4236" i="23"/>
  <c r="J4216" i="23" s="1"/>
  <c r="H4162" i="23"/>
  <c r="G4162" i="23"/>
  <c r="L3852" i="23"/>
  <c r="K3853" i="23"/>
  <c r="J3674" i="23"/>
  <c r="K3711" i="23"/>
  <c r="L3710" i="23"/>
  <c r="L3705" i="23" s="1"/>
  <c r="H3611" i="23"/>
  <c r="K2687" i="23"/>
  <c r="J2688" i="23"/>
  <c r="J2491" i="23"/>
  <c r="K2482" i="23"/>
  <c r="K2481" i="23" s="1"/>
  <c r="L1902" i="23"/>
  <c r="L1863" i="23" s="1"/>
  <c r="K1903" i="23"/>
  <c r="K1609" i="23"/>
  <c r="L1607" i="23"/>
  <c r="L1562" i="23"/>
  <c r="L1561" i="23" s="1"/>
  <c r="K1606" i="23"/>
  <c r="M1193" i="23"/>
  <c r="M1058" i="23" s="1"/>
  <c r="L435" i="23"/>
  <c r="L12" i="23"/>
  <c r="K13" i="23"/>
  <c r="J4365" i="23"/>
  <c r="K4364" i="23"/>
  <c r="M3851" i="23"/>
  <c r="N3773" i="23"/>
  <c r="L3611" i="23"/>
  <c r="K3796" i="23"/>
  <c r="L3793" i="23"/>
  <c r="L3593" i="23"/>
  <c r="K3610" i="23"/>
  <c r="L2286" i="23"/>
  <c r="K2301" i="23"/>
  <c r="AA2147" i="23"/>
  <c r="AA2146" i="23" s="1"/>
  <c r="M1828" i="23"/>
  <c r="L1829" i="23"/>
  <c r="L1759" i="23"/>
  <c r="M1758" i="23"/>
  <c r="M1737" i="23" s="1"/>
  <c r="J1760" i="23"/>
  <c r="H1760" i="23" s="1"/>
  <c r="M1561" i="23"/>
  <c r="K1192" i="23"/>
  <c r="L1059" i="23"/>
  <c r="J1194" i="23"/>
  <c r="M362" i="23"/>
  <c r="M326" i="23" s="1"/>
  <c r="K362" i="23"/>
  <c r="J363" i="23"/>
  <c r="L111" i="23"/>
  <c r="L110" i="23" s="1"/>
  <c r="L7" i="23"/>
  <c r="K10" i="23"/>
  <c r="M164" i="23"/>
  <c r="L79" i="23"/>
  <c r="K84" i="23"/>
  <c r="M110" i="23"/>
  <c r="L3792" i="23"/>
  <c r="M3774" i="23"/>
  <c r="M3773" i="23" s="1"/>
  <c r="M2687" i="23"/>
  <c r="M2561" i="23" s="1"/>
  <c r="N2518" i="23"/>
  <c r="H2429" i="23"/>
  <c r="K2412" i="23"/>
  <c r="L2411" i="23"/>
  <c r="K2028" i="23"/>
  <c r="J2054" i="23"/>
  <c r="H2063" i="23"/>
  <c r="G2063" i="23"/>
  <c r="G1625" i="23"/>
  <c r="H1625" i="23"/>
  <c r="M435" i="23"/>
  <c r="K787" i="23"/>
  <c r="L786" i="23"/>
  <c r="K418" i="23"/>
  <c r="L417" i="23"/>
  <c r="K115" i="23"/>
  <c r="J116" i="23"/>
  <c r="L170" i="23"/>
  <c r="J111" i="23"/>
  <c r="H112" i="23"/>
  <c r="H111" i="23" s="1"/>
  <c r="AI3910" i="23"/>
  <c r="J3975" i="23"/>
  <c r="K3973" i="23"/>
  <c r="H3730" i="23"/>
  <c r="H3728" i="23" s="1"/>
  <c r="H3714" i="23" s="1"/>
  <c r="J3728" i="23"/>
  <c r="J3714" i="23" s="1"/>
  <c r="AA2476" i="23"/>
  <c r="AA2471" i="23" s="1"/>
  <c r="L1823" i="23"/>
  <c r="M1806" i="23"/>
  <c r="M1805" i="23" s="1"/>
  <c r="L2055" i="23"/>
  <c r="L2027" i="23" s="1"/>
  <c r="K2057" i="23"/>
  <c r="J1738" i="23"/>
  <c r="H1757" i="23"/>
  <c r="H1738" i="23" s="1"/>
  <c r="J361" i="23"/>
  <c r="K327" i="23"/>
  <c r="K192" i="23"/>
  <c r="J194" i="23"/>
  <c r="L74" i="23"/>
  <c r="K75" i="23"/>
  <c r="J188" i="23"/>
  <c r="K171" i="23"/>
  <c r="K110" i="23"/>
  <c r="J260" i="23"/>
  <c r="K256" i="23"/>
  <c r="M4237" i="23"/>
  <c r="M4215" i="23" s="1"/>
  <c r="J4376" i="23"/>
  <c r="H4377" i="23"/>
  <c r="H4376" i="23" s="1"/>
  <c r="J4297" i="23"/>
  <c r="K4296" i="23"/>
  <c r="L3911" i="23"/>
  <c r="L3910" i="23" s="1"/>
  <c r="K3966" i="23"/>
  <c r="J3969" i="23"/>
  <c r="L3861" i="23"/>
  <c r="K3909" i="23"/>
  <c r="M3199" i="23"/>
  <c r="M2964" i="23" s="1"/>
  <c r="L3201" i="23"/>
  <c r="K2562" i="23"/>
  <c r="J2683" i="23"/>
  <c r="J2562" i="23" s="1"/>
  <c r="J2516" i="23"/>
  <c r="K2515" i="23"/>
  <c r="K2151" i="23"/>
  <c r="J2152" i="23"/>
  <c r="J2494" i="23"/>
  <c r="H2495" i="23"/>
  <c r="H2494" i="23" s="1"/>
  <c r="M4391" i="23"/>
  <c r="L1285" i="23"/>
  <c r="H1269" i="23"/>
  <c r="G1269" i="23"/>
  <c r="L693" i="23"/>
  <c r="K785" i="23"/>
  <c r="L325" i="23"/>
  <c r="M281" i="23"/>
  <c r="M255" i="23" s="1"/>
  <c r="L414" i="23"/>
  <c r="M408" i="23"/>
  <c r="M407" i="23" s="1"/>
  <c r="L168" i="23"/>
  <c r="M167" i="23"/>
  <c r="L55" i="23"/>
  <c r="M54" i="23"/>
  <c r="M53" i="23" s="1"/>
  <c r="H24" i="23"/>
  <c r="K101" i="23"/>
  <c r="L100" i="23"/>
  <c r="L99" i="23" s="1"/>
  <c r="AI4215" i="23"/>
  <c r="K4238" i="23"/>
  <c r="L4237" i="23"/>
  <c r="L4215" i="23" s="1"/>
  <c r="L4153" i="23"/>
  <c r="M4151" i="23"/>
  <c r="M4125" i="23" s="1"/>
  <c r="L4294" i="23"/>
  <c r="M4279" i="23"/>
  <c r="M4278" i="23" s="1"/>
  <c r="H4152" i="23"/>
  <c r="M3662" i="23"/>
  <c r="N2687" i="23"/>
  <c r="N2561" i="23" s="1"/>
  <c r="J2519" i="23"/>
  <c r="H2524" i="23"/>
  <c r="H2519" i="23" s="1"/>
  <c r="L2147" i="23"/>
  <c r="L2146" i="23" s="1"/>
  <c r="K2148" i="23"/>
  <c r="K1054" i="23"/>
  <c r="L1053" i="23"/>
  <c r="J501" i="23"/>
  <c r="K500" i="23"/>
  <c r="M692" i="23"/>
  <c r="H1259" i="23"/>
  <c r="G1259" i="23"/>
  <c r="N407" i="23"/>
  <c r="J165" i="23"/>
  <c r="K164" i="23"/>
  <c r="K49" i="23"/>
  <c r="J50" i="23"/>
  <c r="AF13" i="3"/>
  <c r="AF8" i="3"/>
  <c r="AE11" i="3"/>
  <c r="AE20" i="3"/>
  <c r="AE31" i="3"/>
  <c r="AE36" i="3"/>
  <c r="AE51" i="3"/>
  <c r="AE12" i="3"/>
  <c r="AE39" i="3"/>
  <c r="AE9" i="5"/>
  <c r="AE13" i="5"/>
  <c r="AE7" i="6"/>
  <c r="AE11" i="6"/>
  <c r="AE32" i="3"/>
  <c r="I22" i="7"/>
  <c r="Z43" i="7"/>
  <c r="Z42" i="7"/>
  <c r="Z41" i="7"/>
  <c r="Z40" i="7"/>
  <c r="Z39" i="7"/>
  <c r="Z38" i="7"/>
  <c r="Z37" i="7"/>
  <c r="Z36" i="7"/>
  <c r="Z35" i="7"/>
  <c r="Z34" i="7"/>
  <c r="Z33" i="7"/>
  <c r="Z32" i="7"/>
  <c r="Z31" i="7"/>
  <c r="Z22" i="7"/>
  <c r="Z19" i="7"/>
  <c r="Z15" i="7"/>
  <c r="Z11" i="7"/>
  <c r="Z10" i="7"/>
  <c r="Z20" i="7"/>
  <c r="Z16" i="7"/>
  <c r="Z12" i="7"/>
  <c r="Z21" i="7"/>
  <c r="Z17" i="7"/>
  <c r="Z13" i="7"/>
  <c r="Z30" i="7"/>
  <c r="Z29" i="7"/>
  <c r="Z28" i="7"/>
  <c r="Z27" i="7"/>
  <c r="Z26" i="7"/>
  <c r="Z60" i="7"/>
  <c r="Z59" i="7"/>
  <c r="Z58" i="7"/>
  <c r="Z25" i="7"/>
  <c r="Z18" i="7"/>
  <c r="Z14" i="7"/>
  <c r="Z45" i="7"/>
  <c r="Z47" i="7"/>
  <c r="Z49" i="7"/>
  <c r="Z51" i="7"/>
  <c r="Z53" i="7"/>
  <c r="Z55" i="7"/>
  <c r="Z57" i="7"/>
  <c r="AE28" i="3"/>
  <c r="Z24" i="7"/>
  <c r="AE7" i="5"/>
  <c r="AE11" i="5"/>
  <c r="V60" i="7"/>
  <c r="V59" i="7"/>
  <c r="V58" i="7"/>
  <c r="V25" i="7"/>
  <c r="V57" i="7"/>
  <c r="V56" i="7"/>
  <c r="V55" i="7"/>
  <c r="V54" i="7"/>
  <c r="V53" i="7"/>
  <c r="V52" i="7"/>
  <c r="V51" i="7"/>
  <c r="V50" i="7"/>
  <c r="V49" i="7"/>
  <c r="V48" i="7"/>
  <c r="V47" i="7"/>
  <c r="V46" i="7"/>
  <c r="V45" i="7"/>
  <c r="V44" i="7"/>
  <c r="V24" i="7"/>
  <c r="V23" i="7"/>
  <c r="V43" i="7"/>
  <c r="V42" i="7"/>
  <c r="V41" i="7"/>
  <c r="V40" i="7"/>
  <c r="V39" i="7"/>
  <c r="V38" i="7"/>
  <c r="V37" i="7"/>
  <c r="V36" i="7"/>
  <c r="V35" i="7"/>
  <c r="V34" i="7"/>
  <c r="V33" i="7"/>
  <c r="V32" i="7"/>
  <c r="V31" i="7"/>
  <c r="W262" i="16"/>
  <c r="W261" i="16" s="1"/>
  <c r="V26" i="7"/>
  <c r="V28" i="7"/>
  <c r="V30" i="7"/>
  <c r="AB43" i="7"/>
  <c r="Z44" i="7"/>
  <c r="Z46" i="7"/>
  <c r="Z48" i="7"/>
  <c r="Z50" i="7"/>
  <c r="Z52" i="7"/>
  <c r="Z54" i="7"/>
  <c r="Z56" i="7"/>
  <c r="AE7" i="3"/>
  <c r="AC9" i="7"/>
  <c r="AD10" i="7" s="1"/>
  <c r="O9" i="7"/>
  <c r="P22" i="7" s="1"/>
  <c r="Z23" i="7"/>
  <c r="V22" i="7"/>
  <c r="AE19" i="3"/>
  <c r="V27" i="7"/>
  <c r="V29" i="7"/>
  <c r="X60" i="7"/>
  <c r="AE23" i="5"/>
  <c r="AE27" i="5"/>
  <c r="X21" i="16"/>
  <c r="X20" i="16" s="1"/>
  <c r="X26" i="7"/>
  <c r="X27" i="7"/>
  <c r="X28" i="7"/>
  <c r="X29" i="7"/>
  <c r="X30" i="7"/>
  <c r="AE10" i="5"/>
  <c r="AE14" i="5"/>
  <c r="AB14" i="7"/>
  <c r="AB18" i="7"/>
  <c r="AB25" i="7"/>
  <c r="AB60" i="7"/>
  <c r="AF10" i="3"/>
  <c r="AE21" i="3"/>
  <c r="AE16" i="5"/>
  <c r="AE20" i="5"/>
  <c r="AE24" i="5"/>
  <c r="AE29" i="5"/>
  <c r="AE17" i="6"/>
  <c r="AE21" i="6"/>
  <c r="AE25" i="6"/>
  <c r="AE29" i="6"/>
  <c r="AE33" i="6"/>
  <c r="AS38" i="6"/>
  <c r="AS42" i="6"/>
  <c r="AS46" i="6"/>
  <c r="AS50" i="6"/>
  <c r="AS54" i="6"/>
  <c r="AD21" i="16"/>
  <c r="AD20" i="16" s="1"/>
  <c r="W21" i="16"/>
  <c r="W20" i="16" s="1"/>
  <c r="W19" i="16" s="1"/>
  <c r="AB26" i="7"/>
  <c r="AB27" i="7"/>
  <c r="AB28" i="7"/>
  <c r="AB29" i="7"/>
  <c r="AE9" i="6"/>
  <c r="AE13" i="6"/>
  <c r="Z19" i="16"/>
  <c r="AD262" i="16"/>
  <c r="AD261" i="16" s="1"/>
  <c r="AD19" i="16" s="1"/>
  <c r="AE17" i="5"/>
  <c r="AE21" i="5"/>
  <c r="AE25" i="5"/>
  <c r="AE30" i="5"/>
  <c r="M21" i="16"/>
  <c r="M20" i="16" s="1"/>
  <c r="AF11" i="3"/>
  <c r="AE17" i="3"/>
  <c r="AE8" i="5"/>
  <c r="AE12" i="5"/>
  <c r="AB12" i="7"/>
  <c r="AB16" i="7"/>
  <c r="AB20" i="7"/>
  <c r="X31" i="7"/>
  <c r="X32" i="7"/>
  <c r="X33" i="7"/>
  <c r="X34" i="7"/>
  <c r="X35" i="7"/>
  <c r="X36" i="7"/>
  <c r="X37" i="7"/>
  <c r="X38" i="7"/>
  <c r="X39" i="7"/>
  <c r="X40" i="7"/>
  <c r="X41" i="7"/>
  <c r="X42" i="7"/>
  <c r="X43" i="7"/>
  <c r="AF9" i="3"/>
  <c r="AE14" i="3"/>
  <c r="AE40" i="3"/>
  <c r="AE59" i="3"/>
  <c r="AE18" i="5"/>
  <c r="AE22" i="5"/>
  <c r="AE26" i="5"/>
  <c r="AE15" i="6"/>
  <c r="AE19" i="6"/>
  <c r="AE23" i="6"/>
  <c r="AE35" i="6"/>
  <c r="AS40" i="6"/>
  <c r="AS44" i="6"/>
  <c r="AS48" i="6"/>
  <c r="AS52" i="6"/>
  <c r="S21" i="16"/>
  <c r="S20" i="16" s="1"/>
  <c r="AB10" i="7"/>
  <c r="AB11" i="7"/>
  <c r="X23" i="7"/>
  <c r="X24" i="7"/>
  <c r="X44" i="7"/>
  <c r="X45" i="7"/>
  <c r="X46" i="7"/>
  <c r="X47" i="7"/>
  <c r="X48" i="7"/>
  <c r="X49" i="7"/>
  <c r="X50" i="7"/>
  <c r="X51" i="7"/>
  <c r="X52" i="7"/>
  <c r="X53" i="7"/>
  <c r="X54" i="7"/>
  <c r="X55" i="7"/>
  <c r="X56" i="7"/>
  <c r="M262" i="16"/>
  <c r="M261" i="16" s="1"/>
  <c r="X262" i="16"/>
  <c r="X261" i="16" s="1"/>
  <c r="AS37" i="6"/>
  <c r="AE38" i="6"/>
  <c r="AS39" i="6"/>
  <c r="AE40" i="6"/>
  <c r="AS41" i="6"/>
  <c r="AE42" i="6"/>
  <c r="AS43" i="6"/>
  <c r="AE44" i="6"/>
  <c r="AS45" i="6"/>
  <c r="AE46" i="6"/>
  <c r="AS47" i="6"/>
  <c r="AE48" i="6"/>
  <c r="AS49" i="6"/>
  <c r="AE50" i="6"/>
  <c r="AS51" i="6"/>
  <c r="AE52" i="6"/>
  <c r="AS53" i="6"/>
  <c r="AE54" i="6"/>
  <c r="AS55" i="6"/>
  <c r="AS27" i="6"/>
  <c r="AS28" i="6"/>
  <c r="AS32" i="6"/>
  <c r="AS34" i="6"/>
  <c r="AS36" i="6"/>
  <c r="AE37" i="6"/>
  <c r="AE39" i="6"/>
  <c r="AE41" i="6"/>
  <c r="AE43" i="6"/>
  <c r="AE45" i="6"/>
  <c r="AE47" i="6"/>
  <c r="AE49" i="6"/>
  <c r="AE51" i="6"/>
  <c r="AE53" i="6"/>
  <c r="AE55" i="6"/>
  <c r="AS6" i="6"/>
  <c r="AS8" i="6"/>
  <c r="AS10" i="6"/>
  <c r="AS12" i="6"/>
  <c r="AS16" i="6"/>
  <c r="AS18" i="6"/>
  <c r="AS20" i="6"/>
  <c r="AS22" i="6"/>
  <c r="AS24" i="6"/>
  <c r="AE26" i="6"/>
  <c r="AE28" i="6"/>
  <c r="AS29" i="6"/>
  <c r="AE30" i="6"/>
  <c r="AS31" i="6"/>
  <c r="AE32" i="6"/>
  <c r="AS33" i="6"/>
  <c r="AE34" i="6"/>
  <c r="AS35" i="6"/>
  <c r="AF62" i="3"/>
  <c r="AF64" i="3"/>
  <c r="AF63" i="3"/>
  <c r="AE8" i="3"/>
  <c r="AE10" i="3"/>
  <c r="AF19" i="3"/>
  <c r="AF22" i="3"/>
  <c r="AF26" i="3"/>
  <c r="AF31" i="3"/>
  <c r="AF37" i="3"/>
  <c r="AF42" i="3"/>
  <c r="AF50" i="3"/>
  <c r="AF56" i="3"/>
  <c r="AF61" i="3"/>
  <c r="AF12" i="3"/>
  <c r="AE13" i="3"/>
  <c r="AF20" i="3"/>
  <c r="AF25" i="3"/>
  <c r="AF30" i="3"/>
  <c r="AF35" i="3"/>
  <c r="AF41" i="3"/>
  <c r="AF49" i="3"/>
  <c r="AF54" i="3"/>
  <c r="AF60" i="3"/>
  <c r="AF14" i="3"/>
  <c r="AF18" i="3"/>
  <c r="AF23" i="3"/>
  <c r="AF29" i="3"/>
  <c r="AF34" i="3"/>
  <c r="AF39" i="3"/>
  <c r="AF53" i="3"/>
  <c r="AF58" i="3"/>
  <c r="AF15" i="3"/>
  <c r="AF27" i="3"/>
  <c r="AF33" i="3"/>
  <c r="AF38" i="3"/>
  <c r="AF43" i="3"/>
  <c r="AF52" i="3"/>
  <c r="AF57" i="3"/>
  <c r="AF17" i="3"/>
  <c r="AE18" i="3"/>
  <c r="AF21" i="3"/>
  <c r="AE22" i="3"/>
  <c r="AE25" i="3"/>
  <c r="AF28" i="3"/>
  <c r="AE29" i="3"/>
  <c r="AF32" i="3"/>
  <c r="AE33" i="3"/>
  <c r="AF36" i="3"/>
  <c r="AE37" i="3"/>
  <c r="AF40" i="3"/>
  <c r="AE41" i="3"/>
  <c r="AF51" i="3"/>
  <c r="AE52" i="3"/>
  <c r="AF55" i="3"/>
  <c r="AE56" i="3"/>
  <c r="AF59" i="3"/>
  <c r="AE60" i="3"/>
  <c r="AE6" i="6"/>
  <c r="AS7" i="6"/>
  <c r="AE8" i="6"/>
  <c r="AS9" i="6"/>
  <c r="AE10" i="6"/>
  <c r="AS11" i="6"/>
  <c r="AE12" i="6"/>
  <c r="AS13" i="6"/>
  <c r="AS15" i="6"/>
  <c r="AE16" i="6"/>
  <c r="AS17" i="6"/>
  <c r="AE18" i="6"/>
  <c r="AS19" i="6"/>
  <c r="AE20" i="6"/>
  <c r="AS21" i="6"/>
  <c r="AE22" i="6"/>
  <c r="AS23" i="6"/>
  <c r="AE24" i="6"/>
  <c r="AS25" i="6"/>
  <c r="AS30" i="6"/>
  <c r="AE26" i="3"/>
  <c r="AE30" i="3"/>
  <c r="AE34" i="3"/>
  <c r="AE38" i="3"/>
  <c r="AE42" i="3"/>
  <c r="AE49" i="3"/>
  <c r="AE53" i="3"/>
  <c r="AE57" i="3"/>
  <c r="AE61" i="3"/>
  <c r="AS26" i="6"/>
  <c r="AE27" i="6"/>
  <c r="AE31" i="6"/>
  <c r="I10" i="7"/>
  <c r="AB44" i="7"/>
  <c r="AB45" i="7"/>
  <c r="AB46" i="7"/>
  <c r="AB47" i="7"/>
  <c r="AB48" i="7"/>
  <c r="AB49" i="7"/>
  <c r="AB50" i="7"/>
  <c r="AB51" i="7"/>
  <c r="AB52" i="7"/>
  <c r="AB53" i="7"/>
  <c r="AB54" i="7"/>
  <c r="AB55" i="7"/>
  <c r="AB56" i="7"/>
  <c r="AB57" i="7"/>
  <c r="AB58" i="7"/>
  <c r="AB59" i="7"/>
  <c r="AB13" i="7"/>
  <c r="AB15" i="7"/>
  <c r="AB17" i="7"/>
  <c r="AB19" i="7"/>
  <c r="AB21" i="7"/>
  <c r="AB30" i="7"/>
  <c r="AB22" i="7"/>
  <c r="AB23" i="7"/>
  <c r="AB24" i="7"/>
  <c r="AB31" i="7"/>
  <c r="AB32" i="7"/>
  <c r="AB33" i="7"/>
  <c r="AB34" i="7"/>
  <c r="AB35" i="7"/>
  <c r="AB36" i="7"/>
  <c r="AB37" i="7"/>
  <c r="AB38" i="7"/>
  <c r="AB39" i="7"/>
  <c r="AB40" i="7"/>
  <c r="AB41" i="7"/>
  <c r="AB42" i="7"/>
  <c r="BP57" i="26" l="1"/>
  <c r="BD69" i="26"/>
  <c r="BP53" i="26"/>
  <c r="AZ69" i="26"/>
  <c r="AZ70" i="26" s="1"/>
  <c r="K4276" i="23"/>
  <c r="L4274" i="23"/>
  <c r="L4270" i="23" s="1"/>
  <c r="M19" i="16"/>
  <c r="K326" i="23"/>
  <c r="L6" i="23"/>
  <c r="L3592" i="23"/>
  <c r="L3851" i="23"/>
  <c r="L1795" i="23"/>
  <c r="BC67" i="26"/>
  <c r="BC66" i="26" s="1"/>
  <c r="BC68" i="26" s="1"/>
  <c r="BJ70" i="26"/>
  <c r="BS20" i="26"/>
  <c r="K1796" i="23"/>
  <c r="J1797" i="23"/>
  <c r="J4272" i="23"/>
  <c r="K4271" i="23"/>
  <c r="L2476" i="23"/>
  <c r="L2471" i="23" s="1"/>
  <c r="K2479" i="23"/>
  <c r="I65" i="26"/>
  <c r="S67" i="26"/>
  <c r="S66" i="26" s="1"/>
  <c r="S68" i="26" s="1"/>
  <c r="S70" i="26" s="1"/>
  <c r="K4150" i="23"/>
  <c r="L4126" i="23"/>
  <c r="L4368" i="23"/>
  <c r="K4369" i="23"/>
  <c r="S19" i="16"/>
  <c r="L692" i="23"/>
  <c r="K2561" i="23"/>
  <c r="L2285" i="23"/>
  <c r="K3663" i="23"/>
  <c r="BC56" i="26"/>
  <c r="BO56" i="26" s="1"/>
  <c r="AF66" i="26"/>
  <c r="AF68" i="26" s="1"/>
  <c r="AF70" i="26" s="1"/>
  <c r="X69" i="26"/>
  <c r="BP25" i="26"/>
  <c r="T69" i="26"/>
  <c r="BP21" i="26"/>
  <c r="Q69" i="26"/>
  <c r="BP18" i="26"/>
  <c r="BM11" i="26"/>
  <c r="BN11" i="26" s="1"/>
  <c r="AL67" i="26"/>
  <c r="AL66" i="26" s="1"/>
  <c r="AL68" i="26" s="1"/>
  <c r="AL39" i="26"/>
  <c r="BO39" i="26" s="1"/>
  <c r="BS39" i="26"/>
  <c r="BM39" i="26"/>
  <c r="BN39" i="26" s="1"/>
  <c r="BM12" i="26"/>
  <c r="BN12" i="26" s="1"/>
  <c r="AM66" i="26"/>
  <c r="AM68" i="26" s="1"/>
  <c r="BM40" i="26"/>
  <c r="BN40" i="26" s="1"/>
  <c r="BP60" i="26"/>
  <c r="BG69" i="26"/>
  <c r="BG70" i="26" s="1"/>
  <c r="BM28" i="26"/>
  <c r="BN28" i="26" s="1"/>
  <c r="AR66" i="26"/>
  <c r="AR68" i="26" s="1"/>
  <c r="BM45" i="26"/>
  <c r="BN45" i="26" s="1"/>
  <c r="U67" i="26"/>
  <c r="U66" i="26" s="1"/>
  <c r="U68" i="26" s="1"/>
  <c r="BS22" i="26"/>
  <c r="BM22" i="26"/>
  <c r="BN22" i="26" s="1"/>
  <c r="U22" i="26"/>
  <c r="BO22" i="26" s="1"/>
  <c r="AJ69" i="26"/>
  <c r="AJ70" i="26" s="1"/>
  <c r="BP37" i="26"/>
  <c r="BO27" i="26"/>
  <c r="BR27" i="26"/>
  <c r="BS27" i="26" s="1"/>
  <c r="BP62" i="26"/>
  <c r="BI69" i="26"/>
  <c r="BS61" i="26"/>
  <c r="BH67" i="26"/>
  <c r="BH66" i="26" s="1"/>
  <c r="BH68" i="26" s="1"/>
  <c r="BH61" i="26"/>
  <c r="BO61" i="26" s="1"/>
  <c r="BR26" i="26"/>
  <c r="BS26" i="26" s="1"/>
  <c r="BO26" i="26"/>
  <c r="AW67" i="26"/>
  <c r="AW66" i="26" s="1"/>
  <c r="AW68" i="26" s="1"/>
  <c r="BS50" i="26"/>
  <c r="AW50" i="26"/>
  <c r="BO50" i="26" s="1"/>
  <c r="H65" i="26"/>
  <c r="BQ9" i="26"/>
  <c r="AT8" i="26"/>
  <c r="BR30" i="26"/>
  <c r="BS30" i="26" s="1"/>
  <c r="BO30" i="26"/>
  <c r="G9" i="26"/>
  <c r="F9" i="26" s="1"/>
  <c r="BL9" i="26" s="1"/>
  <c r="F10" i="26"/>
  <c r="BL10" i="26" s="1"/>
  <c r="BM10" i="26" s="1"/>
  <c r="BN10" i="26" s="1"/>
  <c r="BP52" i="26"/>
  <c r="AY69" i="26"/>
  <c r="AY70" i="26" s="1"/>
  <c r="AD7" i="26"/>
  <c r="AD65" i="26" s="1"/>
  <c r="J67" i="26"/>
  <c r="J66" i="26" s="1"/>
  <c r="J68" i="26" s="1"/>
  <c r="J11" i="26"/>
  <c r="BO11" i="26" s="1"/>
  <c r="BS11" i="26"/>
  <c r="AX69" i="26"/>
  <c r="BP51" i="26"/>
  <c r="AI70" i="26"/>
  <c r="AG69" i="26"/>
  <c r="AG70" i="26" s="1"/>
  <c r="BP34" i="26"/>
  <c r="F8" i="26"/>
  <c r="BL8" i="26" s="1"/>
  <c r="H7" i="26"/>
  <c r="P66" i="26"/>
  <c r="P68" i="26" s="1"/>
  <c r="BM17" i="26"/>
  <c r="BN17" i="26" s="1"/>
  <c r="AO67" i="26"/>
  <c r="AO66" i="26" s="1"/>
  <c r="AO68" i="26" s="1"/>
  <c r="AO70" i="26" s="1"/>
  <c r="BS42" i="26"/>
  <c r="AO42" i="26"/>
  <c r="BO42" i="26" s="1"/>
  <c r="S69" i="26"/>
  <c r="BP20" i="26"/>
  <c r="BC69" i="26"/>
  <c r="BC70" i="26" s="1"/>
  <c r="BP56" i="26"/>
  <c r="M67" i="26"/>
  <c r="M66" i="26" s="1"/>
  <c r="M68" i="26" s="1"/>
  <c r="BS14" i="26"/>
  <c r="M14" i="26"/>
  <c r="BO14" i="26" s="1"/>
  <c r="Z8" i="26"/>
  <c r="BR9" i="26"/>
  <c r="BA69" i="26"/>
  <c r="BA70" i="26" s="1"/>
  <c r="BP54" i="26"/>
  <c r="AB69" i="26"/>
  <c r="AB70" i="26" s="1"/>
  <c r="BP29" i="26"/>
  <c r="AU69" i="26"/>
  <c r="AU70" i="26" s="1"/>
  <c r="BP48" i="26"/>
  <c r="F24" i="26"/>
  <c r="BM14" i="26"/>
  <c r="BN14" i="26" s="1"/>
  <c r="F16" i="26"/>
  <c r="BL16" i="26" s="1"/>
  <c r="BM16" i="26" s="1"/>
  <c r="BN16" i="26" s="1"/>
  <c r="G7" i="26"/>
  <c r="Y66" i="26"/>
  <c r="Y68" i="26" s="1"/>
  <c r="BM26" i="26"/>
  <c r="BN26" i="26" s="1"/>
  <c r="AW69" i="26"/>
  <c r="BP50" i="26"/>
  <c r="L69" i="26"/>
  <c r="L70" i="26" s="1"/>
  <c r="BP13" i="26"/>
  <c r="AE69" i="26"/>
  <c r="AE70" i="26" s="1"/>
  <c r="BP32" i="26"/>
  <c r="AA67" i="26"/>
  <c r="AA66" i="26" s="1"/>
  <c r="AA68" i="26" s="1"/>
  <c r="AA28" i="26"/>
  <c r="AH67" i="26"/>
  <c r="AH66" i="26" s="1"/>
  <c r="AH68" i="26" s="1"/>
  <c r="AH70" i="26" s="1"/>
  <c r="BS35" i="26"/>
  <c r="AH35" i="26"/>
  <c r="BO35" i="26" s="1"/>
  <c r="V65" i="26"/>
  <c r="BL7" i="26"/>
  <c r="AO69" i="26"/>
  <c r="BP42" i="26"/>
  <c r="BO29" i="26"/>
  <c r="BR29" i="26"/>
  <c r="BS29" i="26" s="1"/>
  <c r="P67" i="26"/>
  <c r="P17" i="26"/>
  <c r="BO17" i="26" s="1"/>
  <c r="BS17" i="26"/>
  <c r="AQ69" i="26"/>
  <c r="BP44" i="26"/>
  <c r="AK69" i="26"/>
  <c r="BP38" i="26"/>
  <c r="N69" i="26"/>
  <c r="BP15" i="26"/>
  <c r="X67" i="26"/>
  <c r="X66" i="26" s="1"/>
  <c r="X68" i="26" s="1"/>
  <c r="X70" i="26" s="1"/>
  <c r="BS25" i="26"/>
  <c r="X25" i="26"/>
  <c r="BO25" i="26" s="1"/>
  <c r="T67" i="26"/>
  <c r="T66" i="26" s="1"/>
  <c r="T68" i="26" s="1"/>
  <c r="T70" i="26" s="1"/>
  <c r="T21" i="26"/>
  <c r="BO21" i="26" s="1"/>
  <c r="BS21" i="26"/>
  <c r="Q67" i="26"/>
  <c r="Q66" i="26" s="1"/>
  <c r="Q68" i="26" s="1"/>
  <c r="Q70" i="26" s="1"/>
  <c r="Q18" i="26"/>
  <c r="BO18" i="26" s="1"/>
  <c r="BS18" i="26"/>
  <c r="AH69" i="26"/>
  <c r="BP35" i="26"/>
  <c r="BS58" i="26"/>
  <c r="BE67" i="26"/>
  <c r="BE66" i="26" s="1"/>
  <c r="BE68" i="26" s="1"/>
  <c r="BE58" i="26"/>
  <c r="BO58" i="26" s="1"/>
  <c r="AV67" i="26"/>
  <c r="AV66" i="26" s="1"/>
  <c r="AV68" i="26" s="1"/>
  <c r="BS49" i="26"/>
  <c r="AV49" i="26"/>
  <c r="BO49" i="26" s="1"/>
  <c r="BM49" i="26"/>
  <c r="BN49" i="26" s="1"/>
  <c r="BD70" i="26"/>
  <c r="R66" i="26"/>
  <c r="R68" i="26" s="1"/>
  <c r="BM19" i="26"/>
  <c r="BN19" i="26" s="1"/>
  <c r="AQ70" i="26"/>
  <c r="AK70" i="26"/>
  <c r="AN69" i="26"/>
  <c r="AN70" i="26" s="1"/>
  <c r="BP41" i="26"/>
  <c r="F46" i="26"/>
  <c r="G31" i="26"/>
  <c r="G23" i="26" s="1"/>
  <c r="AP67" i="26"/>
  <c r="AP66" i="26" s="1"/>
  <c r="AP68" i="26" s="1"/>
  <c r="BN43" i="26"/>
  <c r="AP69" i="26" s="1"/>
  <c r="BP61" i="26"/>
  <c r="BH69" i="26"/>
  <c r="K67" i="26"/>
  <c r="K66" i="26" s="1"/>
  <c r="K68" i="26" s="1"/>
  <c r="BS12" i="26"/>
  <c r="K12" i="26"/>
  <c r="BO12" i="26" s="1"/>
  <c r="AC69" i="26"/>
  <c r="AC70" i="26" s="1"/>
  <c r="BP30" i="26"/>
  <c r="BT30" i="26"/>
  <c r="BM58" i="26"/>
  <c r="BN58" i="26" s="1"/>
  <c r="BS62" i="26"/>
  <c r="BI67" i="26"/>
  <c r="BI66" i="26" s="1"/>
  <c r="BI68" i="26" s="1"/>
  <c r="BI70" i="26" s="1"/>
  <c r="BI62" i="26"/>
  <c r="BO62" i="26" s="1"/>
  <c r="R67" i="26"/>
  <c r="R19" i="26"/>
  <c r="BO19" i="26" s="1"/>
  <c r="BS19" i="26"/>
  <c r="BF69" i="26"/>
  <c r="BF70" i="26" s="1"/>
  <c r="BP59" i="26"/>
  <c r="N70" i="26"/>
  <c r="AF69" i="26"/>
  <c r="BP33" i="26"/>
  <c r="AX67" i="26"/>
  <c r="AX66" i="26" s="1"/>
  <c r="AX68" i="26" s="1"/>
  <c r="BS51" i="26"/>
  <c r="AX51" i="26"/>
  <c r="BO51" i="26" s="1"/>
  <c r="BB69" i="26"/>
  <c r="BB70" i="26" s="1"/>
  <c r="BP55" i="26"/>
  <c r="K79" i="23"/>
  <c r="J84" i="23"/>
  <c r="J3853" i="23"/>
  <c r="K3852" i="23"/>
  <c r="K3593" i="23"/>
  <c r="K3592" i="23" s="1"/>
  <c r="J3610" i="23"/>
  <c r="J4238" i="23"/>
  <c r="K4237" i="23"/>
  <c r="K4215" i="23" s="1"/>
  <c r="K168" i="23"/>
  <c r="L167" i="23"/>
  <c r="L163" i="23" s="1"/>
  <c r="H194" i="23"/>
  <c r="H192" i="23" s="1"/>
  <c r="J192" i="23"/>
  <c r="K2055" i="23"/>
  <c r="K2027" i="23" s="1"/>
  <c r="J2057" i="23"/>
  <c r="K2286" i="23"/>
  <c r="J2301" i="23"/>
  <c r="K4373" i="23"/>
  <c r="L4372" i="23"/>
  <c r="K103" i="23"/>
  <c r="J109" i="23"/>
  <c r="J103" i="23" s="1"/>
  <c r="K2472" i="23"/>
  <c r="J2473" i="23"/>
  <c r="K395" i="23"/>
  <c r="K390" i="23" s="1"/>
  <c r="J396" i="23"/>
  <c r="K2156" i="23"/>
  <c r="J2193" i="23"/>
  <c r="J4350" i="23"/>
  <c r="H4351" i="23"/>
  <c r="H4350" i="23" s="1"/>
  <c r="H361" i="23"/>
  <c r="H327" i="23" s="1"/>
  <c r="J327" i="23"/>
  <c r="K1823" i="23"/>
  <c r="L1806" i="23"/>
  <c r="M163" i="23"/>
  <c r="H1194" i="23"/>
  <c r="J4364" i="23"/>
  <c r="H4365" i="23"/>
  <c r="H4364" i="23" s="1"/>
  <c r="J1864" i="23"/>
  <c r="H1901" i="23"/>
  <c r="H1864" i="23" s="1"/>
  <c r="H27" i="23"/>
  <c r="H26" i="23" s="1"/>
  <c r="J26" i="23"/>
  <c r="H392" i="23"/>
  <c r="H391" i="23" s="1"/>
  <c r="J391" i="23"/>
  <c r="K2511" i="23"/>
  <c r="L2528" i="23"/>
  <c r="L2518" i="23" s="1"/>
  <c r="K2530" i="23"/>
  <c r="H50" i="23"/>
  <c r="H49" i="23" s="1"/>
  <c r="J49" i="23"/>
  <c r="J101" i="23"/>
  <c r="K100" i="23"/>
  <c r="J3973" i="23"/>
  <c r="H3975" i="23"/>
  <c r="H3973" i="23" s="1"/>
  <c r="H3910" i="23" s="1"/>
  <c r="L1758" i="23"/>
  <c r="L1737" i="23" s="1"/>
  <c r="K1759" i="23"/>
  <c r="K4294" i="23"/>
  <c r="L4279" i="23"/>
  <c r="L4278" i="23" s="1"/>
  <c r="J3966" i="23"/>
  <c r="J3911" i="23" s="1"/>
  <c r="K3911" i="23"/>
  <c r="K3910" i="23" s="1"/>
  <c r="J418" i="23"/>
  <c r="K417" i="23"/>
  <c r="K1829" i="23"/>
  <c r="L1828" i="23"/>
  <c r="J2687" i="23"/>
  <c r="J2561" i="23" s="1"/>
  <c r="C1" i="23" s="1"/>
  <c r="H2688" i="23"/>
  <c r="H2687" i="23" s="1"/>
  <c r="H2561" i="23" s="1"/>
  <c r="H165" i="23"/>
  <c r="H164" i="23" s="1"/>
  <c r="J164" i="23"/>
  <c r="K170" i="23"/>
  <c r="J10" i="23"/>
  <c r="K7" i="23"/>
  <c r="J13" i="23"/>
  <c r="K12" i="23"/>
  <c r="L1048" i="23"/>
  <c r="L4346" i="23"/>
  <c r="L4345" i="23" s="1"/>
  <c r="K4347" i="23"/>
  <c r="J2512" i="23"/>
  <c r="H2513" i="23"/>
  <c r="H2512" i="23" s="1"/>
  <c r="L4391" i="23"/>
  <c r="K1285" i="23"/>
  <c r="J25" i="23"/>
  <c r="K23" i="23"/>
  <c r="K22" i="23" s="1"/>
  <c r="J1054" i="23"/>
  <c r="K1053" i="23"/>
  <c r="K4153" i="23"/>
  <c r="L4151" i="23"/>
  <c r="L4125" i="23" s="1"/>
  <c r="J787" i="23"/>
  <c r="K786" i="23"/>
  <c r="J2028" i="23"/>
  <c r="H2054" i="23"/>
  <c r="H2028" i="23" s="1"/>
  <c r="K2147" i="23"/>
  <c r="K2146" i="23" s="1"/>
  <c r="J2148" i="23"/>
  <c r="K325" i="23"/>
  <c r="L281" i="23"/>
  <c r="L255" i="23" s="1"/>
  <c r="L3199" i="23"/>
  <c r="L2964" i="23" s="1"/>
  <c r="K3201" i="23"/>
  <c r="H4297" i="23"/>
  <c r="H4296" i="23" s="1"/>
  <c r="J4296" i="23"/>
  <c r="H188" i="23"/>
  <c r="H171" i="23" s="1"/>
  <c r="H170" i="23" s="1"/>
  <c r="J171" i="23"/>
  <c r="K1059" i="23"/>
  <c r="J1192" i="23"/>
  <c r="J3796" i="23"/>
  <c r="K3793" i="23"/>
  <c r="J1609" i="23"/>
  <c r="K1607" i="23"/>
  <c r="H120" i="23"/>
  <c r="H119" i="23" s="1"/>
  <c r="J119" i="23"/>
  <c r="J1050" i="23"/>
  <c r="K1049" i="23"/>
  <c r="K1048" i="23" s="1"/>
  <c r="K2431" i="23"/>
  <c r="L2428" i="23"/>
  <c r="L3676" i="23"/>
  <c r="L3662" i="23" s="1"/>
  <c r="K3677" i="23"/>
  <c r="K4357" i="23"/>
  <c r="L4356" i="23"/>
  <c r="K46" i="23"/>
  <c r="L45" i="23"/>
  <c r="L44" i="23" s="1"/>
  <c r="J2515" i="23"/>
  <c r="H2516" i="23"/>
  <c r="H2515" i="23" s="1"/>
  <c r="J256" i="23"/>
  <c r="H260" i="23"/>
  <c r="H256" i="23" s="1"/>
  <c r="H255" i="23" s="1"/>
  <c r="J1606" i="23"/>
  <c r="J1562" i="23" s="1"/>
  <c r="K1562" i="23"/>
  <c r="K55" i="23"/>
  <c r="L54" i="23"/>
  <c r="L53" i="23" s="1"/>
  <c r="K693" i="23"/>
  <c r="K692" i="23" s="1"/>
  <c r="J785" i="23"/>
  <c r="J2151" i="23"/>
  <c r="H2152" i="23"/>
  <c r="H2151" i="23" s="1"/>
  <c r="J75" i="23"/>
  <c r="K74" i="23"/>
  <c r="L2410" i="23"/>
  <c r="L1193" i="23"/>
  <c r="L1058" i="23" s="1"/>
  <c r="K1902" i="23"/>
  <c r="K1863" i="23" s="1"/>
  <c r="J1903" i="23"/>
  <c r="K3710" i="23"/>
  <c r="K3705" i="23" s="1"/>
  <c r="J3711" i="23"/>
  <c r="J436" i="23"/>
  <c r="H499" i="23"/>
  <c r="H436" i="23" s="1"/>
  <c r="K2303" i="23"/>
  <c r="J2304" i="23"/>
  <c r="M4354" i="23"/>
  <c r="M4355" i="23"/>
  <c r="L2194" i="23"/>
  <c r="L2155" i="23" s="1"/>
  <c r="K2195" i="23"/>
  <c r="H3707" i="23"/>
  <c r="H3706" i="23" s="1"/>
  <c r="J3706" i="23"/>
  <c r="J2482" i="23"/>
  <c r="J2481" i="23" s="1"/>
  <c r="H2491" i="23"/>
  <c r="H2482" i="23" s="1"/>
  <c r="H2481" i="23" s="1"/>
  <c r="K1800" i="23"/>
  <c r="K1795" i="23" s="1"/>
  <c r="J1803" i="23"/>
  <c r="H501" i="23"/>
  <c r="H500" i="23" s="1"/>
  <c r="J500" i="23"/>
  <c r="K414" i="23"/>
  <c r="L408" i="23"/>
  <c r="L407" i="23" s="1"/>
  <c r="J3909" i="23"/>
  <c r="J3861" i="23" s="1"/>
  <c r="K3861" i="23"/>
  <c r="L73" i="23"/>
  <c r="J115" i="23"/>
  <c r="J110" i="23" s="1"/>
  <c r="H116" i="23"/>
  <c r="H115" i="23" s="1"/>
  <c r="H110" i="23" s="1"/>
  <c r="K2411" i="23"/>
  <c r="J2412" i="23"/>
  <c r="K3792" i="23"/>
  <c r="L3774" i="23"/>
  <c r="L3773" i="23" s="1"/>
  <c r="J362" i="23"/>
  <c r="H363" i="23"/>
  <c r="H362" i="23" s="1"/>
  <c r="J3663" i="23"/>
  <c r="H3674" i="23"/>
  <c r="H3663" i="23" s="1"/>
  <c r="K435" i="23"/>
  <c r="J435" i="23" s="1"/>
  <c r="K161" i="23"/>
  <c r="L129" i="23"/>
  <c r="L118" i="23" s="1"/>
  <c r="P30" i="7"/>
  <c r="P29" i="7"/>
  <c r="P28" i="7"/>
  <c r="P27" i="7"/>
  <c r="P26" i="7"/>
  <c r="P60" i="7"/>
  <c r="P59" i="7"/>
  <c r="P58" i="7"/>
  <c r="P25" i="7"/>
  <c r="P19" i="7"/>
  <c r="P15" i="7"/>
  <c r="P57" i="7"/>
  <c r="P56" i="7"/>
  <c r="P55" i="7"/>
  <c r="P54" i="7"/>
  <c r="P53" i="7"/>
  <c r="P52" i="7"/>
  <c r="P51" i="7"/>
  <c r="P50" i="7"/>
  <c r="P49" i="7"/>
  <c r="P48" i="7"/>
  <c r="P47" i="7"/>
  <c r="P46" i="7"/>
  <c r="P45" i="7"/>
  <c r="P44" i="7"/>
  <c r="P24" i="7"/>
  <c r="P23" i="7"/>
  <c r="P11" i="7"/>
  <c r="P43" i="7"/>
  <c r="P42" i="7"/>
  <c r="P41" i="7"/>
  <c r="P40" i="7"/>
  <c r="P39" i="7"/>
  <c r="P38" i="7"/>
  <c r="P37" i="7"/>
  <c r="P36" i="7"/>
  <c r="P35" i="7"/>
  <c r="P34" i="7"/>
  <c r="P33" i="7"/>
  <c r="P32" i="7"/>
  <c r="P20" i="7"/>
  <c r="P16" i="7"/>
  <c r="P12" i="7"/>
  <c r="P31" i="7"/>
  <c r="P21" i="7"/>
  <c r="P17" i="7"/>
  <c r="P13" i="7"/>
  <c r="P14" i="7"/>
  <c r="P18" i="7"/>
  <c r="X19" i="16"/>
  <c r="AD20" i="7"/>
  <c r="AD16" i="7"/>
  <c r="AD12" i="7"/>
  <c r="AD21" i="7"/>
  <c r="AD17" i="7"/>
  <c r="AD13" i="7"/>
  <c r="AD30" i="7"/>
  <c r="AD29" i="7"/>
  <c r="AD28" i="7"/>
  <c r="AD27" i="7"/>
  <c r="AD26" i="7"/>
  <c r="AD60" i="7"/>
  <c r="AD59" i="7"/>
  <c r="AD58" i="7"/>
  <c r="AD25" i="7"/>
  <c r="AD18" i="7"/>
  <c r="AD14" i="7"/>
  <c r="AD57" i="7"/>
  <c r="AD56" i="7"/>
  <c r="AD55" i="7"/>
  <c r="AD54" i="7"/>
  <c r="AD53" i="7"/>
  <c r="AD52" i="7"/>
  <c r="AD51" i="7"/>
  <c r="AD50" i="7"/>
  <c r="AD49" i="7"/>
  <c r="AD48" i="7"/>
  <c r="AD47" i="7"/>
  <c r="AD46" i="7"/>
  <c r="AD45" i="7"/>
  <c r="AD44" i="7"/>
  <c r="AD24" i="7"/>
  <c r="AD23" i="7"/>
  <c r="AD22" i="7"/>
  <c r="AD43" i="7"/>
  <c r="AD42" i="7"/>
  <c r="AD41" i="7"/>
  <c r="AD40" i="7"/>
  <c r="AD39" i="7"/>
  <c r="AD38" i="7"/>
  <c r="AD37" i="7"/>
  <c r="AD36" i="7"/>
  <c r="AD35" i="7"/>
  <c r="AD34" i="7"/>
  <c r="AD33" i="7"/>
  <c r="AD32" i="7"/>
  <c r="AD31" i="7"/>
  <c r="AD19" i="7"/>
  <c r="AD15" i="7"/>
  <c r="AD11" i="7"/>
  <c r="P10" i="7"/>
  <c r="I9" i="7"/>
  <c r="J10" i="7"/>
  <c r="K4368" i="23" l="1"/>
  <c r="J4369" i="23"/>
  <c r="K73" i="23"/>
  <c r="J326" i="23"/>
  <c r="K3851" i="23"/>
  <c r="AW70" i="26"/>
  <c r="BH70" i="26"/>
  <c r="K4270" i="23"/>
  <c r="H326" i="23"/>
  <c r="J4271" i="23"/>
  <c r="H4272" i="23"/>
  <c r="H4271" i="23" s="1"/>
  <c r="L1805" i="23"/>
  <c r="J4150" i="23"/>
  <c r="K4126" i="23"/>
  <c r="K2476" i="23"/>
  <c r="K2471" i="23" s="1"/>
  <c r="J2479" i="23"/>
  <c r="H1797" i="23"/>
  <c r="H1796" i="23" s="1"/>
  <c r="J1796" i="23"/>
  <c r="J4276" i="23"/>
  <c r="K4274" i="23"/>
  <c r="I69" i="26"/>
  <c r="BP10" i="26"/>
  <c r="O69" i="26"/>
  <c r="BP16" i="26"/>
  <c r="BL24" i="26"/>
  <c r="Z7" i="26"/>
  <c r="BR8" i="26"/>
  <c r="G67" i="26"/>
  <c r="G8" i="26"/>
  <c r="BO8" i="26" s="1"/>
  <c r="U69" i="26"/>
  <c r="U70" i="26" s="1"/>
  <c r="BP22" i="26"/>
  <c r="AA69" i="26"/>
  <c r="AA70" i="26" s="1"/>
  <c r="BP28" i="26"/>
  <c r="AL69" i="26"/>
  <c r="BP39" i="26"/>
  <c r="AX70" i="26"/>
  <c r="BL46" i="26"/>
  <c r="F31" i="26"/>
  <c r="BL31" i="26" s="1"/>
  <c r="BM31" i="26" s="1"/>
  <c r="BN31" i="26" s="1"/>
  <c r="AV69" i="26"/>
  <c r="AV70" i="26" s="1"/>
  <c r="BP49" i="26"/>
  <c r="Y69" i="26"/>
  <c r="Y70" i="26" s="1"/>
  <c r="BP26" i="26"/>
  <c r="R69" i="26"/>
  <c r="R70" i="26" s="1"/>
  <c r="BP19" i="26"/>
  <c r="G65" i="26"/>
  <c r="AL70" i="26"/>
  <c r="AM69" i="26"/>
  <c r="AM70" i="26" s="1"/>
  <c r="BP40" i="26"/>
  <c r="J69" i="26"/>
  <c r="J70" i="26" s="1"/>
  <c r="BP11" i="26"/>
  <c r="F67" i="26"/>
  <c r="F7" i="26"/>
  <c r="BO7" i="26" s="1"/>
  <c r="AT7" i="26"/>
  <c r="BQ8" i="26"/>
  <c r="BS8" i="26" s="1"/>
  <c r="O67" i="26"/>
  <c r="O66" i="26" s="1"/>
  <c r="O68" i="26" s="1"/>
  <c r="BS16" i="26"/>
  <c r="O16" i="26"/>
  <c r="BO16" i="26" s="1"/>
  <c r="M70" i="26"/>
  <c r="BE69" i="26"/>
  <c r="BE70" i="26" s="1"/>
  <c r="BP58" i="26"/>
  <c r="M69" i="26"/>
  <c r="BP14" i="26"/>
  <c r="P69" i="26"/>
  <c r="P70" i="26" s="1"/>
  <c r="BP17" i="26"/>
  <c r="I67" i="26"/>
  <c r="I66" i="26" s="1"/>
  <c r="I68" i="26" s="1"/>
  <c r="I70" i="26" s="1"/>
  <c r="I10" i="26"/>
  <c r="BO10" i="26" s="1"/>
  <c r="BS10" i="26"/>
  <c r="BM9" i="26"/>
  <c r="BN9" i="26" s="1"/>
  <c r="AR69" i="26"/>
  <c r="AR70" i="26" s="1"/>
  <c r="BP45" i="26"/>
  <c r="K69" i="26"/>
  <c r="K70" i="26" s="1"/>
  <c r="BP12" i="26"/>
  <c r="AP70" i="26"/>
  <c r="BO28" i="26"/>
  <c r="BR28" i="26"/>
  <c r="BS28" i="26" s="1"/>
  <c r="H67" i="26"/>
  <c r="H66" i="26" s="1"/>
  <c r="H68" i="26" s="1"/>
  <c r="BS9" i="26"/>
  <c r="H9" i="26"/>
  <c r="BO9" i="26" s="1"/>
  <c r="F2" i="23"/>
  <c r="I1" i="23"/>
  <c r="H3711" i="23"/>
  <c r="H3710" i="23" s="1"/>
  <c r="J3710" i="23"/>
  <c r="J3705" i="23" s="1"/>
  <c r="H75" i="23"/>
  <c r="H74" i="23" s="1"/>
  <c r="J74" i="23"/>
  <c r="J46" i="23"/>
  <c r="K45" i="23"/>
  <c r="K44" i="23" s="1"/>
  <c r="J1049" i="23"/>
  <c r="H1050" i="23"/>
  <c r="H1049" i="23" s="1"/>
  <c r="J1059" i="23"/>
  <c r="H1192" i="23"/>
  <c r="H1059" i="23" s="1"/>
  <c r="H1054" i="23"/>
  <c r="H1053" i="23" s="1"/>
  <c r="J1053" i="23"/>
  <c r="J161" i="23"/>
  <c r="K129" i="23"/>
  <c r="K118" i="23" s="1"/>
  <c r="J2411" i="23"/>
  <c r="H2412" i="23"/>
  <c r="H2411" i="23" s="1"/>
  <c r="L4355" i="23"/>
  <c r="L4354" i="23"/>
  <c r="J3201" i="23"/>
  <c r="K3199" i="23"/>
  <c r="K2964" i="23" s="1"/>
  <c r="J4294" i="23"/>
  <c r="K4279" i="23"/>
  <c r="K4278" i="23" s="1"/>
  <c r="J2156" i="23"/>
  <c r="H2193" i="23"/>
  <c r="H2156" i="23" s="1"/>
  <c r="H3610" i="23"/>
  <c r="H3593" i="23" s="1"/>
  <c r="H3592" i="23" s="1"/>
  <c r="J3593" i="23"/>
  <c r="J3592" i="23" s="1"/>
  <c r="J414" i="23"/>
  <c r="K408" i="23"/>
  <c r="K407" i="23" s="1"/>
  <c r="J2303" i="23"/>
  <c r="H2304" i="23"/>
  <c r="H2303" i="23" s="1"/>
  <c r="J1902" i="23"/>
  <c r="J1863" i="23" s="1"/>
  <c r="H1903" i="23"/>
  <c r="H1902" i="23" s="1"/>
  <c r="H1863" i="23" s="1"/>
  <c r="J4357" i="23"/>
  <c r="K4356" i="23"/>
  <c r="H25" i="23"/>
  <c r="H23" i="23" s="1"/>
  <c r="H22" i="23" s="1"/>
  <c r="J23" i="23"/>
  <c r="J22" i="23" s="1"/>
  <c r="J1759" i="23"/>
  <c r="K1758" i="23"/>
  <c r="K1737" i="23" s="1"/>
  <c r="J1823" i="23"/>
  <c r="J1806" i="23" s="1"/>
  <c r="K1806" i="23"/>
  <c r="K2155" i="23"/>
  <c r="K4372" i="23"/>
  <c r="J4373" i="23"/>
  <c r="J3677" i="23"/>
  <c r="K3676" i="23"/>
  <c r="K3662" i="23" s="1"/>
  <c r="H787" i="23"/>
  <c r="H786" i="23" s="1"/>
  <c r="J786" i="23"/>
  <c r="J1829" i="23"/>
  <c r="K1828" i="23"/>
  <c r="J2530" i="23"/>
  <c r="K2528" i="23"/>
  <c r="K2518" i="23" s="1"/>
  <c r="H396" i="23"/>
  <c r="H395" i="23" s="1"/>
  <c r="J395" i="23"/>
  <c r="J3792" i="23"/>
  <c r="K3774" i="23"/>
  <c r="K3773" i="23" s="1"/>
  <c r="H435" i="23"/>
  <c r="K4391" i="23"/>
  <c r="J1285" i="23"/>
  <c r="K1193" i="23"/>
  <c r="K1058" i="23" s="1"/>
  <c r="H3705" i="23"/>
  <c r="H13" i="23"/>
  <c r="H12" i="23" s="1"/>
  <c r="J12" i="23"/>
  <c r="J2286" i="23"/>
  <c r="H2301" i="23"/>
  <c r="H2286" i="23" s="1"/>
  <c r="H2285" i="23" s="1"/>
  <c r="J168" i="23"/>
  <c r="K167" i="23"/>
  <c r="K163" i="23" s="1"/>
  <c r="H1803" i="23"/>
  <c r="H1800" i="23" s="1"/>
  <c r="H1795" i="23" s="1"/>
  <c r="J1800" i="23"/>
  <c r="J1795" i="23" s="1"/>
  <c r="J1607" i="23"/>
  <c r="J1561" i="23" s="1"/>
  <c r="H1609" i="23"/>
  <c r="H1607" i="23" s="1"/>
  <c r="H1561" i="23" s="1"/>
  <c r="J170" i="23"/>
  <c r="H2511" i="23"/>
  <c r="J2472" i="23"/>
  <c r="H2473" i="23"/>
  <c r="H2472" i="23" s="1"/>
  <c r="K2285" i="23"/>
  <c r="H3853" i="23"/>
  <c r="H3852" i="23" s="1"/>
  <c r="H3851" i="23" s="1"/>
  <c r="J3852" i="23"/>
  <c r="J3851" i="23" s="1"/>
  <c r="J55" i="23"/>
  <c r="K54" i="23"/>
  <c r="K53" i="23" s="1"/>
  <c r="J2431" i="23"/>
  <c r="K2428" i="23"/>
  <c r="K2410" i="23" s="1"/>
  <c r="H2148" i="23"/>
  <c r="H2147" i="23" s="1"/>
  <c r="H2146" i="23" s="1"/>
  <c r="J2147" i="23"/>
  <c r="J2146" i="23" s="1"/>
  <c r="J4153" i="23"/>
  <c r="K4151" i="23"/>
  <c r="K4125" i="23" s="1"/>
  <c r="J2511" i="23"/>
  <c r="K6" i="23"/>
  <c r="K99" i="23"/>
  <c r="J390" i="23"/>
  <c r="J79" i="23"/>
  <c r="H84" i="23"/>
  <c r="H79" i="23" s="1"/>
  <c r="H785" i="23"/>
  <c r="H693" i="23" s="1"/>
  <c r="H692" i="23" s="1"/>
  <c r="J693" i="23"/>
  <c r="J692" i="23" s="1"/>
  <c r="K281" i="23"/>
  <c r="K255" i="23" s="1"/>
  <c r="J325" i="23"/>
  <c r="J281" i="23" s="1"/>
  <c r="J255" i="23" s="1"/>
  <c r="K2194" i="23"/>
  <c r="J2195" i="23"/>
  <c r="H418" i="23"/>
  <c r="H417" i="23" s="1"/>
  <c r="J417" i="23"/>
  <c r="K1561" i="23"/>
  <c r="H3796" i="23"/>
  <c r="H3793" i="23" s="1"/>
  <c r="J3793" i="23"/>
  <c r="J4347" i="23"/>
  <c r="K4346" i="23"/>
  <c r="K4345" i="23" s="1"/>
  <c r="H10" i="23"/>
  <c r="H7" i="23" s="1"/>
  <c r="J7" i="23"/>
  <c r="J6" i="23" s="1"/>
  <c r="J3910" i="23"/>
  <c r="J100" i="23"/>
  <c r="J99" i="23" s="1"/>
  <c r="H101" i="23"/>
  <c r="H100" i="23" s="1"/>
  <c r="H99" i="23" s="1"/>
  <c r="H390" i="23"/>
  <c r="H2057" i="23"/>
  <c r="H2055" i="23" s="1"/>
  <c r="H2027" i="23" s="1"/>
  <c r="J2055" i="23"/>
  <c r="J2027" i="23" s="1"/>
  <c r="H4238" i="23"/>
  <c r="H4237" i="23" s="1"/>
  <c r="H4215" i="23" s="1"/>
  <c r="J4237" i="23"/>
  <c r="J4215" i="23" s="1"/>
  <c r="J20" i="7"/>
  <c r="J18" i="7"/>
  <c r="J16" i="7"/>
  <c r="J14" i="7"/>
  <c r="J12" i="7"/>
  <c r="J30" i="7"/>
  <c r="J29" i="7"/>
  <c r="J28" i="7"/>
  <c r="J27" i="7"/>
  <c r="J26" i="7"/>
  <c r="J57" i="7"/>
  <c r="J43" i="7"/>
  <c r="J42" i="7"/>
  <c r="J41" i="7"/>
  <c r="J40" i="7"/>
  <c r="J39" i="7"/>
  <c r="J34" i="7"/>
  <c r="J24" i="7"/>
  <c r="J53" i="7"/>
  <c r="J13" i="7"/>
  <c r="J21" i="7"/>
  <c r="J59" i="7"/>
  <c r="J22" i="7"/>
  <c r="J35" i="7"/>
  <c r="J46" i="7"/>
  <c r="J50" i="7"/>
  <c r="J54" i="7"/>
  <c r="J15" i="7"/>
  <c r="J32" i="7"/>
  <c r="J36" i="7"/>
  <c r="J11" i="7"/>
  <c r="J31" i="7"/>
  <c r="J47" i="7"/>
  <c r="J51" i="7"/>
  <c r="J55" i="7"/>
  <c r="J17" i="7"/>
  <c r="J25" i="7"/>
  <c r="J33" i="7"/>
  <c r="J37" i="7"/>
  <c r="J23" i="7"/>
  <c r="J44" i="7"/>
  <c r="J48" i="7"/>
  <c r="J52" i="7"/>
  <c r="J56" i="7"/>
  <c r="J19" i="7"/>
  <c r="J58" i="7"/>
  <c r="J38" i="7"/>
  <c r="J45" i="7"/>
  <c r="J49" i="7"/>
  <c r="J60" i="7"/>
  <c r="H4276" i="23" l="1"/>
  <c r="H4274" i="23" s="1"/>
  <c r="H4270" i="23" s="1"/>
  <c r="J4274" i="23"/>
  <c r="J2471" i="23"/>
  <c r="J2285" i="23"/>
  <c r="H4150" i="23"/>
  <c r="H4126" i="23" s="1"/>
  <c r="J4126" i="23"/>
  <c r="J4270" i="23"/>
  <c r="J4368" i="23"/>
  <c r="H4369" i="23"/>
  <c r="H4368" i="23" s="1"/>
  <c r="H73" i="23"/>
  <c r="O70" i="26"/>
  <c r="F23" i="26"/>
  <c r="BL23" i="26" s="1"/>
  <c r="J2476" i="23"/>
  <c r="H2479" i="23"/>
  <c r="H2476" i="23" s="1"/>
  <c r="H2471" i="23" s="1"/>
  <c r="Z65" i="26"/>
  <c r="BR7" i="26"/>
  <c r="BR3" i="26" s="1"/>
  <c r="AU1" i="26"/>
  <c r="F65" i="26"/>
  <c r="W67" i="26"/>
  <c r="W66" i="26" s="1"/>
  <c r="W68" i="26" s="1"/>
  <c r="W24" i="26"/>
  <c r="BO24" i="26" s="1"/>
  <c r="BS24" i="26"/>
  <c r="BM24" i="26"/>
  <c r="BN24" i="26" s="1"/>
  <c r="AT65" i="26"/>
  <c r="BQ7" i="26"/>
  <c r="AD67" i="26"/>
  <c r="AD66" i="26" s="1"/>
  <c r="AD68" i="26" s="1"/>
  <c r="AD70" i="26" s="1"/>
  <c r="BS31" i="26"/>
  <c r="AD31" i="26"/>
  <c r="BO31" i="26" s="1"/>
  <c r="G66" i="26"/>
  <c r="G68" i="26" s="1"/>
  <c r="BM8" i="26"/>
  <c r="BN8" i="26" s="1"/>
  <c r="H69" i="26"/>
  <c r="H70" i="26" s="1"/>
  <c r="BP9" i="26"/>
  <c r="AS67" i="26"/>
  <c r="AS66" i="26" s="1"/>
  <c r="AS68" i="26" s="1"/>
  <c r="BS46" i="26"/>
  <c r="AS46" i="26"/>
  <c r="BO46" i="26" s="1"/>
  <c r="BM46" i="26"/>
  <c r="BN46" i="26" s="1"/>
  <c r="AD69" i="26"/>
  <c r="AC72" i="26" s="1"/>
  <c r="BP31" i="26"/>
  <c r="H46" i="23"/>
  <c r="H45" i="23" s="1"/>
  <c r="H44" i="23" s="1"/>
  <c r="J45" i="23"/>
  <c r="J44" i="23" s="1"/>
  <c r="H2530" i="23"/>
  <c r="H2528" i="23" s="1"/>
  <c r="H2518" i="23" s="1"/>
  <c r="J2528" i="23"/>
  <c r="J2518" i="23" s="1"/>
  <c r="J4372" i="23"/>
  <c r="H4373" i="23"/>
  <c r="H4372" i="23" s="1"/>
  <c r="J73" i="23"/>
  <c r="H4347" i="23"/>
  <c r="H4346" i="23" s="1"/>
  <c r="H4345" i="23" s="1"/>
  <c r="J4346" i="23"/>
  <c r="J4345" i="23" s="1"/>
  <c r="H3792" i="23"/>
  <c r="H3774" i="23" s="1"/>
  <c r="H3773" i="23" s="1"/>
  <c r="J3774" i="23"/>
  <c r="J3773" i="23" s="1"/>
  <c r="K1805" i="23"/>
  <c r="K4354" i="23"/>
  <c r="K4355" i="23"/>
  <c r="H414" i="23"/>
  <c r="H408" i="23" s="1"/>
  <c r="H407" i="23" s="1"/>
  <c r="J408" i="23"/>
  <c r="J407" i="23" s="1"/>
  <c r="H1048" i="23"/>
  <c r="H55" i="23"/>
  <c r="H54" i="23" s="1"/>
  <c r="H53" i="23" s="1"/>
  <c r="J54" i="23"/>
  <c r="J53" i="23" s="1"/>
  <c r="H3677" i="23"/>
  <c r="H3676" i="23" s="1"/>
  <c r="H3662" i="23" s="1"/>
  <c r="J3676" i="23"/>
  <c r="J3662" i="23" s="1"/>
  <c r="J4279" i="23"/>
  <c r="J4278" i="23" s="1"/>
  <c r="H4294" i="23"/>
  <c r="H4279" i="23" s="1"/>
  <c r="H4278" i="23" s="1"/>
  <c r="H2195" i="23"/>
  <c r="H2194" i="23" s="1"/>
  <c r="H2155" i="23" s="1"/>
  <c r="J2194" i="23"/>
  <c r="J2155" i="23" s="1"/>
  <c r="H4357" i="23"/>
  <c r="H4356" i="23" s="1"/>
  <c r="H4354" i="23" s="1"/>
  <c r="J4356" i="23"/>
  <c r="J1048" i="23"/>
  <c r="J1758" i="23"/>
  <c r="J1737" i="23" s="1"/>
  <c r="H1759" i="23"/>
  <c r="H1758" i="23" s="1"/>
  <c r="H1737" i="23" s="1"/>
  <c r="H4153" i="23"/>
  <c r="H4151" i="23" s="1"/>
  <c r="H4125" i="23" s="1"/>
  <c r="J4151" i="23"/>
  <c r="J4125" i="23" s="1"/>
  <c r="H1829" i="23"/>
  <c r="H1828" i="23" s="1"/>
  <c r="H1805" i="23" s="1"/>
  <c r="J1828" i="23"/>
  <c r="J1805" i="23" s="1"/>
  <c r="H6" i="23"/>
  <c r="H168" i="23"/>
  <c r="H167" i="23" s="1"/>
  <c r="H163" i="23" s="1"/>
  <c r="J167" i="23"/>
  <c r="J163" i="23" s="1"/>
  <c r="H2431" i="23"/>
  <c r="H2428" i="23" s="1"/>
  <c r="H2410" i="23" s="1"/>
  <c r="J2428" i="23"/>
  <c r="J2410" i="23" s="1"/>
  <c r="J4391" i="23"/>
  <c r="H1285" i="23"/>
  <c r="J1193" i="23"/>
  <c r="J1058" i="23" s="1"/>
  <c r="H3201" i="23"/>
  <c r="H3199" i="23" s="1"/>
  <c r="H2964" i="23" s="1"/>
  <c r="J3199" i="23"/>
  <c r="J2964" i="23" s="1"/>
  <c r="H161" i="23"/>
  <c r="H129" i="23" s="1"/>
  <c r="H118" i="23" s="1"/>
  <c r="J129" i="23"/>
  <c r="J118" i="23" s="1"/>
  <c r="W69" i="26" l="1"/>
  <c r="BP24" i="26"/>
  <c r="AS69" i="26"/>
  <c r="AS70" i="26" s="1"/>
  <c r="BP46" i="26"/>
  <c r="W70" i="26"/>
  <c r="F66" i="26"/>
  <c r="F68" i="26" s="1"/>
  <c r="E65" i="26"/>
  <c r="E66" i="26" s="1"/>
  <c r="BM7" i="26"/>
  <c r="V67" i="26"/>
  <c r="V66" i="26" s="1"/>
  <c r="V68" i="26" s="1"/>
  <c r="BS23" i="26"/>
  <c r="V23" i="26"/>
  <c r="BO23" i="26" s="1"/>
  <c r="BM23" i="26"/>
  <c r="BN23" i="26" s="1"/>
  <c r="BQ3" i="26"/>
  <c r="BQ2" i="26" s="1"/>
  <c r="BR2" i="26" s="1"/>
  <c r="BS3" i="26" s="1"/>
  <c r="BS7" i="26"/>
  <c r="AT66" i="26"/>
  <c r="AT68" i="26" s="1"/>
  <c r="BM47" i="26"/>
  <c r="BN47" i="26" s="1"/>
  <c r="Z66" i="26"/>
  <c r="Z68" i="26" s="1"/>
  <c r="V71" i="26" s="1"/>
  <c r="BM27" i="26"/>
  <c r="BN27" i="26" s="1"/>
  <c r="G69" i="26"/>
  <c r="G70" i="26" s="1"/>
  <c r="BP8" i="26"/>
  <c r="J4355" i="23"/>
  <c r="J4354" i="23"/>
  <c r="H4391" i="23"/>
  <c r="H1193" i="23"/>
  <c r="H1058" i="23" s="1"/>
  <c r="BM6" i="26" l="1"/>
  <c r="BN7" i="26"/>
  <c r="E68" i="26"/>
  <c r="AT69" i="26"/>
  <c r="AT70" i="26" s="1"/>
  <c r="BP47" i="26"/>
  <c r="V69" i="26"/>
  <c r="V73" i="26" s="1"/>
  <c r="BP23" i="26"/>
  <c r="Z69" i="26"/>
  <c r="BP27" i="26"/>
  <c r="Z70" i="26"/>
  <c r="G58" i="7"/>
  <c r="AF22" i="5"/>
  <c r="G12" i="7"/>
  <c r="AF21" i="5"/>
  <c r="AF25" i="5"/>
  <c r="AF24" i="5"/>
  <c r="AF23" i="5"/>
  <c r="AF20" i="5"/>
  <c r="G44" i="7"/>
  <c r="V70" i="26" l="1"/>
  <c r="F69" i="26"/>
  <c r="F70" i="26" s="1"/>
  <c r="BP7" i="26"/>
  <c r="BN6" i="26"/>
  <c r="G11" i="7"/>
  <c r="G31" i="7"/>
  <c r="AF26" i="5"/>
  <c r="AF29" i="5" l="1"/>
  <c r="AT19" i="6"/>
  <c r="AF19" i="6"/>
  <c r="AF40" i="6"/>
  <c r="AT40" i="6"/>
  <c r="AF31" i="6"/>
  <c r="AT31" i="6"/>
  <c r="AT17" i="6"/>
  <c r="AF17" i="6"/>
  <c r="AF46" i="6"/>
  <c r="AT46" i="6"/>
  <c r="AF49" i="6"/>
  <c r="AT49" i="6"/>
  <c r="AT33" i="6"/>
  <c r="AF33" i="6"/>
  <c r="AT15" i="6"/>
  <c r="AF15" i="6"/>
  <c r="AF42" i="6"/>
  <c r="AT42" i="6"/>
  <c r="AF47" i="6"/>
  <c r="AT47" i="6"/>
  <c r="AT53" i="6"/>
  <c r="AF53" i="6"/>
  <c r="AT16" i="6"/>
  <c r="AF16" i="6"/>
  <c r="AF30" i="6"/>
  <c r="AT30" i="6"/>
  <c r="G10" i="7"/>
  <c r="AF24" i="6"/>
  <c r="AT24" i="6"/>
  <c r="AF52" i="6"/>
  <c r="AT52" i="6"/>
  <c r="AF23" i="6"/>
  <c r="AT23" i="6"/>
  <c r="AT35" i="6"/>
  <c r="AF35" i="6"/>
  <c r="AT54" i="6"/>
  <c r="AF54" i="6"/>
  <c r="AT25" i="6"/>
  <c r="AF25" i="6"/>
  <c r="AF22" i="6"/>
  <c r="AT22" i="6"/>
  <c r="AT44" i="6"/>
  <c r="AF44" i="6"/>
  <c r="AF10" i="6"/>
  <c r="AT10" i="6"/>
  <c r="AT39" i="6"/>
  <c r="AF39" i="6"/>
  <c r="AF55" i="6"/>
  <c r="AT55" i="6"/>
  <c r="AT50" i="6"/>
  <c r="AF50" i="6"/>
  <c r="AL36" i="6"/>
  <c r="AR36" i="6"/>
  <c r="AJ36" i="6"/>
  <c r="AM36" i="6"/>
  <c r="AT36" i="6"/>
  <c r="AK36" i="6"/>
  <c r="AI36" i="6"/>
  <c r="AH36" i="6"/>
  <c r="AQ36" i="6"/>
  <c r="AG36" i="6"/>
  <c r="AP36" i="6"/>
  <c r="AF36" i="6"/>
  <c r="AO36" i="6"/>
  <c r="AN36" i="6"/>
  <c r="AE36" i="6"/>
  <c r="AT41" i="6"/>
  <c r="AF41" i="6"/>
  <c r="AF9" i="6"/>
  <c r="AT9" i="6"/>
  <c r="AF12" i="6"/>
  <c r="AT12" i="6"/>
  <c r="AF37" i="6"/>
  <c r="AT37" i="6"/>
  <c r="AF30" i="5"/>
  <c r="AF48" i="6"/>
  <c r="AT48" i="6"/>
  <c r="AT13" i="6"/>
  <c r="AF13" i="6"/>
  <c r="AF26" i="6"/>
  <c r="AT26" i="6"/>
  <c r="AF21" i="6"/>
  <c r="AT21" i="6"/>
  <c r="AT29" i="6"/>
  <c r="AF29" i="6"/>
  <c r="AT32" i="6"/>
  <c r="AF32" i="6"/>
  <c r="AT28" i="6"/>
  <c r="AF28" i="6"/>
  <c r="AF11" i="6"/>
  <c r="AT11" i="6"/>
  <c r="AT34" i="6"/>
  <c r="AF34" i="6"/>
  <c r="AF45" i="6"/>
  <c r="AT45" i="6"/>
  <c r="AT51" i="6"/>
  <c r="AF51" i="6"/>
  <c r="AF8" i="6"/>
  <c r="AT8" i="6"/>
  <c r="AF20" i="6"/>
  <c r="AT20" i="6"/>
  <c r="AF38" i="6"/>
  <c r="AT38" i="6"/>
  <c r="AF27" i="5"/>
  <c r="AT7" i="6" l="1"/>
  <c r="AF7" i="6"/>
  <c r="AF12" i="5" l="1"/>
  <c r="AF18" i="6"/>
  <c r="AT18" i="6"/>
  <c r="AF11" i="5"/>
  <c r="AF10" i="5"/>
  <c r="AF14" i="5"/>
  <c r="AF9" i="5"/>
  <c r="AF43" i="6"/>
  <c r="AT43" i="6"/>
  <c r="AF16" i="5"/>
  <c r="AF18" i="5"/>
  <c r="AT6" i="6"/>
  <c r="AF6" i="6"/>
  <c r="AF13" i="5"/>
  <c r="AF17" i="5"/>
  <c r="AU1" i="8" l="1"/>
  <c r="AF8" i="5"/>
  <c r="G26" i="7"/>
  <c r="G25" i="7"/>
  <c r="AF27" i="6"/>
  <c r="AT27" i="6"/>
  <c r="G22" i="7" l="1"/>
  <c r="G9" i="7" s="1"/>
  <c r="H25" i="7" s="1"/>
  <c r="H22" i="7" l="1"/>
  <c r="H57" i="7"/>
  <c r="H49" i="7"/>
  <c r="F30" i="7"/>
  <c r="H15" i="7"/>
  <c r="F54" i="7"/>
  <c r="F46" i="7"/>
  <c r="H37" i="7"/>
  <c r="F23" i="7"/>
  <c r="F43" i="7"/>
  <c r="F35" i="7"/>
  <c r="H18" i="7"/>
  <c r="H29" i="7"/>
  <c r="F11" i="7"/>
  <c r="H56" i="7"/>
  <c r="H48" i="7"/>
  <c r="F29" i="7"/>
  <c r="H13" i="7"/>
  <c r="F53" i="7"/>
  <c r="F45" i="7"/>
  <c r="H36" i="7"/>
  <c r="F21" i="7"/>
  <c r="F42" i="7"/>
  <c r="F34" i="7"/>
  <c r="H16" i="7"/>
  <c r="H28" i="7"/>
  <c r="F9" i="7"/>
  <c r="H55" i="7"/>
  <c r="H47" i="7"/>
  <c r="F28" i="7"/>
  <c r="F52" i="7"/>
  <c r="H43" i="7"/>
  <c r="H35" i="7"/>
  <c r="F19" i="7"/>
  <c r="F41" i="7"/>
  <c r="F33" i="7"/>
  <c r="H14" i="7"/>
  <c r="H27" i="7"/>
  <c r="H19" i="7"/>
  <c r="F37" i="7"/>
  <c r="H50" i="7"/>
  <c r="F47" i="7"/>
  <c r="F36" i="7"/>
  <c r="F12" i="7"/>
  <c r="F24" i="7"/>
  <c r="K30" i="7"/>
  <c r="F44" i="7"/>
  <c r="H54" i="7"/>
  <c r="H46" i="7"/>
  <c r="F27" i="7"/>
  <c r="F51" i="7"/>
  <c r="H42" i="7"/>
  <c r="H34" i="7"/>
  <c r="F17" i="7"/>
  <c r="F40" i="7"/>
  <c r="F32" i="7"/>
  <c r="F10" i="7"/>
  <c r="F22" i="7"/>
  <c r="H53" i="7"/>
  <c r="H45" i="7"/>
  <c r="F58" i="7"/>
  <c r="F50" i="7"/>
  <c r="H33" i="7"/>
  <c r="F15" i="7"/>
  <c r="F39" i="7"/>
  <c r="H60" i="7"/>
  <c r="F20" i="7"/>
  <c r="F18" i="7"/>
  <c r="F48" i="7"/>
  <c r="F59" i="7"/>
  <c r="H38" i="7"/>
  <c r="H20" i="7"/>
  <c r="H41" i="7"/>
  <c r="F31" i="7"/>
  <c r="H51" i="7"/>
  <c r="H39" i="7"/>
  <c r="F55" i="7"/>
  <c r="F14" i="7"/>
  <c r="H52" i="7"/>
  <c r="H21" i="7"/>
  <c r="F57" i="7"/>
  <c r="F49" i="7"/>
  <c r="H40" i="7"/>
  <c r="H32" i="7"/>
  <c r="F13" i="7"/>
  <c r="F38" i="7"/>
  <c r="F25" i="7"/>
  <c r="H59" i="7"/>
  <c r="F60" i="7"/>
  <c r="F56" i="7"/>
  <c r="F26" i="7"/>
  <c r="F16" i="7"/>
  <c r="H17" i="7"/>
  <c r="H24" i="7"/>
  <c r="H30" i="7"/>
  <c r="H58" i="7"/>
  <c r="H12" i="7"/>
  <c r="H44" i="7"/>
  <c r="H31" i="7"/>
  <c r="H11" i="7"/>
  <c r="H10" i="7"/>
  <c r="H26" i="7"/>
  <c r="AF7" i="5" l="1"/>
</calcChain>
</file>

<file path=xl/comments1.xml><?xml version="1.0" encoding="utf-8"?>
<comments xmlns="http://schemas.openxmlformats.org/spreadsheetml/2006/main">
  <authors>
    <author>May_02</author>
  </authors>
  <commentList>
    <comment ref="B3" authorId="0" shapeId="0">
      <text>
        <r>
          <rPr>
            <b/>
            <sz val="8"/>
            <color indexed="81"/>
            <rFont val="Tahoma"/>
            <family val="2"/>
          </rPr>
          <t>May_02:</t>
        </r>
        <r>
          <rPr>
            <sz val="8"/>
            <color indexed="81"/>
            <rFont val="Tahoma"/>
            <family val="2"/>
          </rPr>
          <t xml:space="preserve">
</t>
        </r>
      </text>
    </comment>
  </commentList>
</comments>
</file>

<file path=xl/comments2.xml><?xml version="1.0" encoding="utf-8"?>
<comments xmlns="http://schemas.openxmlformats.org/spreadsheetml/2006/main">
  <authors>
    <author>ThienIT</author>
  </authors>
  <commentList>
    <comment ref="B181" authorId="0" shapeId="0">
      <text>
        <r>
          <rPr>
            <b/>
            <sz val="9"/>
            <color indexed="81"/>
            <rFont val="Tahoma"/>
            <family val="2"/>
          </rPr>
          <t xml:space="preserve">Kiểm tra 
</t>
        </r>
        <r>
          <rPr>
            <sz val="9"/>
            <color indexed="81"/>
            <rFont val="Tahoma"/>
            <family val="2"/>
          </rPr>
          <t xml:space="preserve">
</t>
        </r>
      </text>
    </comment>
  </commentList>
</comments>
</file>

<file path=xl/sharedStrings.xml><?xml version="1.0" encoding="utf-8"?>
<sst xmlns="http://schemas.openxmlformats.org/spreadsheetml/2006/main" count="19334" uniqueCount="4930">
  <si>
    <t>NNP</t>
  </si>
  <si>
    <t>SXN</t>
  </si>
  <si>
    <t>CHN</t>
  </si>
  <si>
    <t>LUA</t>
  </si>
  <si>
    <t>LUC</t>
  </si>
  <si>
    <t>LUK</t>
  </si>
  <si>
    <t>LUN</t>
  </si>
  <si>
    <t>HNC</t>
  </si>
  <si>
    <t>CLN</t>
  </si>
  <si>
    <t>LNP</t>
  </si>
  <si>
    <t>RSX</t>
  </si>
  <si>
    <t>RPH</t>
  </si>
  <si>
    <t>RDD</t>
  </si>
  <si>
    <t>LMU</t>
  </si>
  <si>
    <t>NTS</t>
  </si>
  <si>
    <t>NKH</t>
  </si>
  <si>
    <t>PNN</t>
  </si>
  <si>
    <t>CQP</t>
  </si>
  <si>
    <t>CAN</t>
  </si>
  <si>
    <t>SKK</t>
  </si>
  <si>
    <t>SKN</t>
  </si>
  <si>
    <t>TMD</t>
  </si>
  <si>
    <t>SKC</t>
  </si>
  <si>
    <t>SKS</t>
  </si>
  <si>
    <t>DHT</t>
  </si>
  <si>
    <t>DGT</t>
  </si>
  <si>
    <t>DTL</t>
  </si>
  <si>
    <t>DVH</t>
  </si>
  <si>
    <t>DXH</t>
  </si>
  <si>
    <t>DYT</t>
  </si>
  <si>
    <t>DGD</t>
  </si>
  <si>
    <t>DTT</t>
  </si>
  <si>
    <t>DKH</t>
  </si>
  <si>
    <t>DNL</t>
  </si>
  <si>
    <t>DBV</t>
  </si>
  <si>
    <t>DCH</t>
  </si>
  <si>
    <t>DKG</t>
  </si>
  <si>
    <t>DDT</t>
  </si>
  <si>
    <t>DDL</t>
  </si>
  <si>
    <t>DRA</t>
  </si>
  <si>
    <t>ONT</t>
  </si>
  <si>
    <t>ODT</t>
  </si>
  <si>
    <t>TSC</t>
  </si>
  <si>
    <t>DTS</t>
  </si>
  <si>
    <t>DNG</t>
  </si>
  <si>
    <t>TON</t>
  </si>
  <si>
    <t>NTD</t>
  </si>
  <si>
    <t>SKX</t>
  </si>
  <si>
    <t>DSH</t>
  </si>
  <si>
    <t>DKV</t>
  </si>
  <si>
    <t>TIN</t>
  </si>
  <si>
    <t>SON</t>
  </si>
  <si>
    <t>MNC</t>
  </si>
  <si>
    <t>PNK</t>
  </si>
  <si>
    <t>CSD</t>
  </si>
  <si>
    <t>BCS</t>
  </si>
  <si>
    <t>DCS</t>
  </si>
  <si>
    <t>NCS</t>
  </si>
  <si>
    <t>STT</t>
  </si>
  <si>
    <t>Diện tích (ha)</t>
  </si>
  <si>
    <t>Đất chuyên trồng lúa nước</t>
  </si>
  <si>
    <t>Đất trồng lúa nước còn lại</t>
  </si>
  <si>
    <t>Đất trồng lúa nương</t>
  </si>
  <si>
    <t>Đất trồng cây hàng năm khác</t>
  </si>
  <si>
    <t>Đất trồng cây lâu năm</t>
  </si>
  <si>
    <t>Đất rừng sản xuất</t>
  </si>
  <si>
    <t>Đất rừng phòng hộ</t>
  </si>
  <si>
    <t>Đất rừng đặc dụng</t>
  </si>
  <si>
    <t>Đất nuôi trồng thủy sản</t>
  </si>
  <si>
    <t>Đất làm muối</t>
  </si>
  <si>
    <t>Đất nông nghiệp khác</t>
  </si>
  <si>
    <t>Xây dựng trung tâm SX giống cây trồng và sản phẩm nông lâm nghiệp chất lượng (CTCP ĐTPT Trí Dương)</t>
  </si>
  <si>
    <t>Xã Hưng Đông</t>
  </si>
  <si>
    <t>Xây dựng khu chế biến bảo quản nông sản và dược liệu  (Công ty TNHH Nông nghiệp công nghệ cao Phủ Quỳ)</t>
  </si>
  <si>
    <t>Quy hoạch đất vườn ươm của CTCP công viên cây xanh (giai đoạn 2)</t>
  </si>
  <si>
    <t>Nghi Liên</t>
  </si>
  <si>
    <t>2.1</t>
  </si>
  <si>
    <t>Đất quốc phòng</t>
  </si>
  <si>
    <t>Mở rộng Trường Cao đẳng nghề số 4 - Bộ Quốc phòng</t>
  </si>
  <si>
    <t>Nghi Phú</t>
  </si>
  <si>
    <t>Xây dựng doanh trại Cụm 7, Quân khu 4 (Bù đổi diện tích đất quốc phòng bị chồng lấn tại phố Vườn, xã Hưng Đông)</t>
  </si>
  <si>
    <t>Mở rộng sân bay vinh</t>
  </si>
  <si>
    <t>2.2</t>
  </si>
  <si>
    <t>Đất an ninh</t>
  </si>
  <si>
    <t>Xây dựng đội Cảnh sát giao thông thành phố Vinh  và trụ sở công An xã Nghi Kim</t>
  </si>
  <si>
    <t>Nghi Kim</t>
  </si>
  <si>
    <t>Xây dựng trụ sở công an xã Nghi Ân</t>
  </si>
  <si>
    <t>Nghi Ân</t>
  </si>
  <si>
    <t>Xây dựng Trụ sở phòng Quản lý Xuất nhập cảnh (PA72)- Công an tỉnh Nghệ An</t>
  </si>
  <si>
    <t>Xây dựng trụ sở xã Nghi Phú</t>
  </si>
  <si>
    <t>Xây dựng trụ sở Công an thành phố Vinh</t>
  </si>
  <si>
    <t>Mở rộng khuôn viên Công An phường</t>
  </si>
  <si>
    <t>Xây dựng trụ sở công an xã Hưng Lộc</t>
  </si>
  <si>
    <t>Hưng Lộc</t>
  </si>
  <si>
    <t>Xây dựng trụ sở công an xã Hưng Chính</t>
  </si>
  <si>
    <t>Xã Hưng Chính</t>
  </si>
  <si>
    <t>Xây dựng trụ sở Công an xã</t>
  </si>
  <si>
    <t>Xã Nghi Đức</t>
  </si>
  <si>
    <t>Xây dựng trụ sở công an xã Nghi Liên</t>
  </si>
  <si>
    <t>Trụ sở Công An xã Hưng Hòa</t>
  </si>
  <si>
    <t>Hưng Hòa</t>
  </si>
  <si>
    <t>2.3</t>
  </si>
  <si>
    <t>Đất khu công nghiệp</t>
  </si>
  <si>
    <t>2.5</t>
  </si>
  <si>
    <t>Đất khu cụm công nghiệp</t>
  </si>
  <si>
    <t>Xây dựng Trụ sở làm việc, sản xuất cấu kiện bê tông, bê tông thương phẩm (Cty TNHH Vinh Thành)</t>
  </si>
  <si>
    <t>Kho bãi tập kết vật liệu xây dựng và văn phòng làm việc (Công ty TNHH thương mại Huyền Hùng  Cường)</t>
  </si>
  <si>
    <t>Mở rộng cụm công nghiệp nhỏ Hưng Đông (giai đoạn 2)</t>
  </si>
  <si>
    <t>Cụm công nghiệp Hưng Đông 2</t>
  </si>
  <si>
    <t>Cụm công nghiệp xã Nghi Phú</t>
  </si>
  <si>
    <t>Xã Nghi Phú</t>
  </si>
  <si>
    <t>2.6</t>
  </si>
  <si>
    <t>Sản xuất, chế biến và tiêu thụ nấm tại xóm Mỹ Hạ, xã Hưng Lộc, thành phố Vinh</t>
  </si>
  <si>
    <t>Trung tâm Vật liệu Công nghệ mới</t>
  </si>
  <si>
    <t>KDT</t>
  </si>
  <si>
    <t>Khu đô thị phía Tây Nam tại phường Vinh Tân và xã Hưng Chính- Hạng mục đất SKC</t>
  </si>
  <si>
    <t>Khu trung tâm công nghệ cao</t>
  </si>
  <si>
    <t>2.7</t>
  </si>
  <si>
    <t>Đất thương mại, dịch vụ</t>
  </si>
  <si>
    <t xml:space="preserve">Quy hoạch thương mại dịch vụ xóm 1 </t>
  </si>
  <si>
    <t>Khu đô thị Bắc Nghi Kim (thương mại dịch vụ)</t>
  </si>
  <si>
    <t>Xây dựng Chợ và Trung tâm thương mại tại xã Nghi Ân (Công ty TNHH Đa Li)</t>
  </si>
  <si>
    <t>Trung tâm đăng kiểm xe cơ giới</t>
  </si>
  <si>
    <t>Xây dựng trung tâm đào tạo lái xe cơ giới đường bộ tại xã Nghi Ân</t>
  </si>
  <si>
    <t>Khu thương mại dịch vụ phía đông Trung đoàn vận Tải E654</t>
  </si>
  <si>
    <t>Quy hoạch trung tâm thương mại xóm Kim Chi</t>
  </si>
  <si>
    <t>Trung tâm Thương mại dịch vụ xóm Kim Đông</t>
  </si>
  <si>
    <t>Trung tâm thương mại mua sắm và dịch vụ tổng hợp (Công ty TNHH Hùng Khánh)</t>
  </si>
  <si>
    <t>Trung tâm thương mại, văn phòng cho thuê và nhà phố tại xã Nghi Phú (Công ty Dệt may Nghệ An)</t>
  </si>
  <si>
    <t>Xây dựng trung tâm thương mại và dịch vụ hỗn hợp tại xã Nghi Phú (Công ty Cổ phần Golden City)</t>
  </si>
  <si>
    <t>Trung tâm mua bán thiết bị và Vật liệu xây dựng  Dũng Nam</t>
  </si>
  <si>
    <t>Khu thương mại dịch  vụ tại xã Nghi Phú ( VTEC )</t>
  </si>
  <si>
    <t>Trung tâm dịch vụ thương mại tại xóm 23, xã Nghi Phú (Công ty TNHH Thành Trang)</t>
  </si>
  <si>
    <t>Tổ hợp trung tâm thương mại và dịch vụ tại xã Nghi Phú (Công ty CP tư vấn thiết kế XD giao thông Bắc Miền Trung)</t>
  </si>
  <si>
    <t>Chuyển mục đích sử dụng đất từ đất nông nghiệp sang đất thương mại, dịch vụ (hộ ông Tùng, ông Lam Xóm 14)</t>
  </si>
  <si>
    <t>Xây dựng Khu thể thao và đô thị sinh thái phức hợp tại xã Nghi Phú (Công ty cổ phần Golf biển Cửa Lò) - Hạng mục đất thương mại, dịch vụ</t>
  </si>
  <si>
    <t>Trung tâm Trưng bày giới thiệu sản phẩm phụ tùng ô tô, máy công trình</t>
  </si>
  <si>
    <t>Trung tâm thương mại dịch vụ tổng hợp (Công ty TNHH đầu tư thương mại An Thịnh Phát)</t>
  </si>
  <si>
    <t>Cơ sở mua bán thi máy công trình ('Công ty TNHH Lực Nguyên Khang)</t>
  </si>
  <si>
    <t>Khu  dịch vụ thương mại tại xã Nghi Phú - Thành Phố Vinh (Công ty CP GoldenCity) ( Golden 6 )</t>
  </si>
  <si>
    <t>Dự án cải tạo khu C, khu chung cư Quang Trung-hạng mục đất thương mại dịch vụ</t>
  </si>
  <si>
    <t>Dự án cải tạo khu B, khu chung cư Quang Trung(Thương mại dịch vụ)</t>
  </si>
  <si>
    <t>Xây dựng tòa nhà văn phòng kết hợp thương mại HANDICO 30 tại phường Lê Mao</t>
  </si>
  <si>
    <t>Đất thương mại dịch vụ (trụ sở CA.TP Vinh</t>
  </si>
  <si>
    <t>Khách sạn thương mại tổng hợp (Công ty CP Tân Việt)</t>
  </si>
  <si>
    <t>Đất thương mại dịch vụ (Trụ sở cũ phòng PC65)</t>
  </si>
  <si>
    <t>Đất thương mại dịch vụ (Trụ sở cũ phòng PA72 - Phòng Quản lý xuất nhập cảnh)</t>
  </si>
  <si>
    <t>Trụ sở làm việc phòng giao dịch Ngân hàng Nông Nghiệp và phát triển nông thôn tại xã Hưng Lộc, thành phố Vinh</t>
  </si>
  <si>
    <t>QH chia lô xóm đức thịnh + Đức Vinh-hạng mục đất thương mại dịch vụ</t>
  </si>
  <si>
    <t>Thương mại dịch vụ và lắp ráp nội thất</t>
  </si>
  <si>
    <t>Thương mại dịch vụ tổng hợp Thiên Lộc Phát</t>
  </si>
  <si>
    <t>Dịch vụ thương mại xóm Ngũ Lộc</t>
  </si>
  <si>
    <t>Dự án xưởng lắp ráp và mua bán máy nông nghiệp</t>
  </si>
  <si>
    <t>Trung tâm thương mại và dịch vụ tổng hợp tại phường Đông Vĩnh (Công ty Cổ phần Tập đoàn PNG )</t>
  </si>
  <si>
    <t>Khu đô thị Kosy tại phường Đông Vĩnh (khu vực dự án BT của công ty cổ phần Kosy) (hạng mục đất thương mại dịch vụ)</t>
  </si>
  <si>
    <t>Đông Vĩnh</t>
  </si>
  <si>
    <t>Khu văn phòng và nhà ở thấp tầng, chung cư cao tầng của Công ty CP Cơ điện và xây lắp thủy lợi Nghệ An (hạng mục thương mại dịch vụ)</t>
  </si>
  <si>
    <t>Trung tâm thương mại, văn phòng cho thuê và căn hộ cao cấp BMC-Vinh Plaza (đất thương mại dịch vụ )</t>
  </si>
  <si>
    <t>Xây dựng văn phòng làm việc, kho chứa hàng và bãi đỗ xe Công ty TNHH Hải Dương Trang</t>
  </si>
  <si>
    <t>Trung tâm thương mại gương, nhôm, kính</t>
  </si>
  <si>
    <t>Khu thương mại và dịch vụ tổng hợp tại khối Yên Sơn, P. Hà Huy Tập</t>
  </si>
  <si>
    <t>Phường Hà Huy Tập</t>
  </si>
  <si>
    <t>Dự án tổ hợp khách sạn, thương mại tại phường Hà Huy Tập (Công ty TNHH xây dựng Hoàng Sơn)</t>
  </si>
  <si>
    <t>Trung tâm thương mại kinh doanh dịch vụ tổng hợp (Công ty CP phát triển nhà Nghệ An)</t>
  </si>
  <si>
    <t xml:space="preserve">Trung tâm TM và VP cho thuê Công ty  TM và DV Tiến Nhật </t>
  </si>
  <si>
    <t>Trung tâm thương mại và dịch vụ kết hợp văn phòng cho thuê (Công ty CP Đầu tư XD và phát triển Nghệ An)</t>
  </si>
  <si>
    <t>Mở rộng Trung tâm thương mại kinh doanh dịch vụ tổng hợp tại phường Hà Huy Tập (Công ty CP đầu tư và dịch vụ thương mại Khang Bình)</t>
  </si>
  <si>
    <t>Xây dựng trung tâm thương mại và dịch vụ tổng hợp tại xã Hưng Đông (Công ty CP Tư vấn Đầu tư xây dựng Trường Thi)</t>
  </si>
  <si>
    <t>Xây dựng cửa hàng xăng dầu Hưng Đông</t>
  </si>
  <si>
    <t>Trung tâm kinh doanh thương mại và dịch vụ tổng hợp tại xã Hưng Đông</t>
  </si>
  <si>
    <t>Mở rộng văn phòng làm việc kiêm giới thiệu sản phẩm và cơ sở gia công kinh doanh vật liệu xây dựng của Công ty TNHH Hiền Hải, xã Hưng Đông</t>
  </si>
  <si>
    <t>Tổ hợp kinh doanh và văn phòng cho thuê tại xóm Trung Thuận( Cty CP XD Nam Trường Thành)</t>
  </si>
  <si>
    <t>Tổ hợp kinh doanh và văn phòng cho thuê tại xóm Trung Thuận( Cty CP XD Tuấn Thành)</t>
  </si>
  <si>
    <t>Trung tâm dịch vụ thương mại tổng hợp trưng bày sản phẩm và kho bãi (Cty Vĩnh Tiến)</t>
  </si>
  <si>
    <t>Tổ hợp thương mại dịch vụ tại xã Hưng Đông</t>
  </si>
  <si>
    <t>Khu thương mại dịch vụ tổng hợp (Cty Thiên Minh Phát)</t>
  </si>
  <si>
    <t>Khu thương mại dịch vụ tổng hợp (Cty TNHH Tổng Hợp Hoàng Kim)</t>
  </si>
  <si>
    <t>Khu kinh doanh dịch vụ tại xã Hưng Đông (Cty CP Đại Hải)</t>
  </si>
  <si>
    <t>Khu thương mại dịch vụ và kinh doanh xăng dầu (Cty Cp Thương Mại Thiên Hà An)</t>
  </si>
  <si>
    <t>Trung tâm thương mại dịch vụ, nhà hàng, khách sạn và khu ẩm thực Thịnh Hưng Điền</t>
  </si>
  <si>
    <t>Hạ tầng khu quy hoạch chia lô đất ở tại xóm Mỹ Hậu, xã Hưng Đông, thành phố Vinh (Tên cũ: Chia lô đất ở phía Tây đường Nguyễn Trường Tộ) (hạng mục đất thương mại dịch vụ)</t>
  </si>
  <si>
    <t>Khu công nghiệp, đô thị và dịch vụ VISIP Nghệ An - hạng mục thương mại dịch vụ</t>
  </si>
  <si>
    <t>Cửa hàng kinh doanh xăng dầu tại xã Nghi Đức (Công ty TNHH Duy Quảng)</t>
  </si>
  <si>
    <t>Cửa hàng xăng dầu và dịch vụ tổng hợp tại xã Nghi Đức của Công ty CP tổng Cty XD Nghệ An</t>
  </si>
  <si>
    <t>Quy hoạch cty xăng dầu Tây An</t>
  </si>
  <si>
    <t>Chia lô đấu giá đất ở xóm Xuân Trang, Xuân Bình - hạng mục đất thương mại dịch vụ</t>
  </si>
  <si>
    <t>Quy hoạch khu đô thị golden city 14 xã Nghi Phú - Nghi Ân - Nghi Đức - Hạng mục thương mại dịch vụ</t>
  </si>
  <si>
    <t>Trung tâm dịch vụ ăn uống và Khách sạn của Công ty TNHH Cát Tường</t>
  </si>
  <si>
    <t>Trung tâm TM, VP cho thuê, nhà chung cư, nhà ở liền kề (Doanh nghiệp tư nhân Phước Thủy)</t>
  </si>
  <si>
    <t>Khu đô thị sinh thái tại phường Hưng Dũng (Hạng mục đất thương mại)</t>
  </si>
  <si>
    <t>Khu đô thị và triển lãm sông Lam  của Công ty CP sông Lam Nghệ An (hạng mục đất thương mại dịch vụ)</t>
  </si>
  <si>
    <t>XD cây xăng Hưng Dũng đường Nguyễn Viết Xuân (Công ty TNHH Đầu tư Quang Thái)</t>
  </si>
  <si>
    <t>Xây dựng trung tâm thương mại, dịch vụ tổng hợp của công ty Phương Nam</t>
  </si>
  <si>
    <t>Trung tâm thương mại và dịch vụ khách sạn, nhà hàng tại phường Vinh Tân (Công ty TNHH Đầu tư Thương mại Bảo Toàn Phát)</t>
  </si>
  <si>
    <t>Trung tâm TMDV và Cửa hàng kinh doanh Xăng dầu (Cty TNHH Thiên Lộc Đức)</t>
  </si>
  <si>
    <t>Khu thương mại dịnh vụ tổng hợp (Cty CPDVTM Vinh Thịnh Vượng</t>
  </si>
  <si>
    <t>Khu thương mại dịch vụ tổng hợp (Cty TNHH Thiên Phú</t>
  </si>
  <si>
    <t>Xây dựng Trung tâm thương mại và dịch vụ tại phường Vinh Tân của Công ty TNHH TM Tuấn Hoài</t>
  </si>
  <si>
    <t>Quy hoạch đất thương mại dịch vụ dọc đường tránh vị trí 1 (khối Yên Cư)</t>
  </si>
  <si>
    <t>Khu đất BT của dự án đường Lê Mao kéo dài_Hạng mục đất thương mại dịch vụ</t>
  </si>
  <si>
    <t>Khu đô thị phía Tây Nam tại phường Vinh Tân và xã Hưng Chính- Hạng mục đất TMDV</t>
  </si>
  <si>
    <t>Khu nhà ở liền kề tại phường Lê Lợi (công ty cổ phần xây dựng 465)(Thương mại dịch vụ)</t>
  </si>
  <si>
    <t>Xây dựng Văn phòng làm việc, trạm trung chuyển hàng hoá và khu bảo dưỡng sửa chữa xe của Cty TNHH Văn Minh</t>
  </si>
  <si>
    <t>Phường Lê Lợi</t>
  </si>
  <si>
    <t>Siêu thị thương mại tại phường Lê Lợi (Doanh nghiệp tư nhân Thế Nhung)</t>
  </si>
  <si>
    <t>Cửa hàng kinh doanh vật liệu xây dựng (Hợp tác xã Xuân Thành)</t>
  </si>
  <si>
    <t>Dự án Khu TMDV gắn với nhà ở và trụ sở làm việc của Công ty CP XD và ĐT 492 (đất trụ sở làm việc) vị trí 1</t>
  </si>
  <si>
    <t>Dự án Khu TMDV gắn với nhà ở và trụ sở làm việc của Công ty CP XD và ĐT 492 (đất trụ sở làm việc) vị trí 2</t>
  </si>
  <si>
    <t>Mở rộng cây xăng dầu Nghệ Tĩnh</t>
  </si>
  <si>
    <t>Chia lô đất ở dân cư tại khối 5,  phường Bến Thủy, thành phố Vinh( hạng mục đất thương mại)</t>
  </si>
  <si>
    <t>QH chia lô đất ở Khối 2 vt1(hạng mục đất thương mại)</t>
  </si>
  <si>
    <t>Quy hoạch khu tổng hợp thương mại dịch vụ, du lịch  dự Án T&amp;T (hạng mục đất thương mại dịch vụ)</t>
  </si>
  <si>
    <t>Xây dựng trung tâm thương mại dịch vụ Dung Long</t>
  </si>
  <si>
    <t>Xây dựng trung tâm thương mại dịch vụ Hoàng An</t>
  </si>
  <si>
    <t>Xây dựng trung tâm thương mại dịch vụ Khánh Duy</t>
  </si>
  <si>
    <t>XD xưởng SX lắp ghép dịch vụ thương mại đồ gỗ CTC</t>
  </si>
  <si>
    <t>Đất thương mại dịch vụ dọc QL1A vùng đồng Lao xóm 6</t>
  </si>
  <si>
    <t>Tờ 8</t>
  </si>
  <si>
    <t>Đất thương mại dịch vụ dọc QL1A xóm Phúc Hậu</t>
  </si>
  <si>
    <t>Đất thương mại dịch vụ dọc QL1A xóm Bắc Liên</t>
  </si>
  <si>
    <t>Đất thương mại dịch vụ phía bắc BV Ung Bướu</t>
  </si>
  <si>
    <t>Xây dựng Văn phòng làm việc và kho, bãi tập kết thiết bị vật liệu xây dựng tại xã Nghi Liên của công ty TNHH Xây dựng và Xuất nhập khẩu QT</t>
  </si>
  <si>
    <t>Xây dựng Trụ sở làm việc và kho VLXD của Cty TNHH Minh Dung</t>
  </si>
  <si>
    <t>Mở  rộng công ty CP bao bì Nghệ An</t>
  </si>
  <si>
    <t>Khu đô thị Bắc Nghi Kim (Công ty CP Đầu tư Xây dựng Trường Sơn) - Hạng mục đất thương mại dịch vụ</t>
  </si>
  <si>
    <t>Xây dựng trung tâm mua bán phụ tùng ô tô  và cơ khí sửa chữa ô tô tại xóm 8 xã Nghi Liên</t>
  </si>
  <si>
    <t>Cửa hàng kinh doanh đồ gỗ nội thất tại xã Nghi Liên</t>
  </si>
  <si>
    <t>Đất thương mại dịch vụ (bám các tuyến đường lớn)</t>
  </si>
  <si>
    <t>Khu đô thị phía Tây xã Hưng Hòa - Hạng mục đất thương mại dịch vụ</t>
  </si>
  <si>
    <t>Khu đô thị Ecopark - Hạng mục đất thương mại dịch vụ</t>
  </si>
  <si>
    <t>Công ty Thương Mại dịch vụ Nam Bình</t>
  </si>
  <si>
    <t>Xây dựng kho bãi vật liệu xây dựng của cty TNHH Ngọc Huy</t>
  </si>
  <si>
    <t>2.8</t>
  </si>
  <si>
    <t>2.9.1</t>
  </si>
  <si>
    <t>Chia lô đất ở xóm 5, xã Nghi Kim - Hạng mục đất hạ tầng</t>
  </si>
  <si>
    <t>Chia lô đất ở dân cư tại xóm 11 (Vị trí 2 - Phía Tây), xã Nghi Kim (Hạng mục giao thông)</t>
  </si>
  <si>
    <t>Chia lô đất ở xóm 11 (Vị trí 1 - Phía Đông), xã Nghi Kim - Hạng mục đất giao thông</t>
  </si>
  <si>
    <t>Quy hoạch MR Đường từ UBND xã Nghi Kim đi Đặng Thái Mai</t>
  </si>
  <si>
    <t>Đường trung tâm xã Nghi Kim</t>
  </si>
  <si>
    <t xml:space="preserve">Đường phía Bắc Bến xe Bắc Vinh đi về phía Tây nối với đường Tránh thành phố Vinh </t>
  </si>
  <si>
    <t>Quy hoạch đường 36 m, Phía Bắc trụ sở</t>
  </si>
  <si>
    <t xml:space="preserve">Đường từ Tecco đi xóm 6 </t>
  </si>
  <si>
    <t xml:space="preserve">Nâng cấp đường cổng chào từ xóm 4 đến cổng chào xóm 3 </t>
  </si>
  <si>
    <t>Nâng cấp đường từ cổng chào xóm 1 đi xóm 2, xóm 3 (1,2 Km)</t>
  </si>
  <si>
    <t>Đường từ tổ dân cư số 3, xóm 13 A sang nhà văn hoá xóm 13 A</t>
  </si>
  <si>
    <t>Đường giao thông trong khu vực chia lô đất ở xóm 3.4</t>
  </si>
  <si>
    <t>QH chia lô đất ở xóm 8 phía tây đường 36 m( Hạng mục giao thông)</t>
  </si>
  <si>
    <t>Quy hoạch hạ tầng khu chia lô đất ở xóm 8 phía bắc Trụ sở</t>
  </si>
  <si>
    <t>Quy hoạch hạ tầng khu chia lô đất ở xóm 5 giai đoạn 2</t>
  </si>
  <si>
    <t>Quy hoạch hạ tầng khu nhà ở trung tâm xã Nghi Kim (Công ty CP Đầu tư Xây dựng Trường Sơn)</t>
  </si>
  <si>
    <t>Quy hoạch hạ tầng khu quy hoạch chia lô đất ở xóm 7</t>
  </si>
  <si>
    <t>Hạ tầng kĩ thuật dự án quy hoạch trồng sen tại xóm 6,7 xã Nghi Kim (5ha), đường bê tông, Quanh bàu sen</t>
  </si>
  <si>
    <t>Hạ tầng kỹ thuật  khu chia lô đất ở xóm 1 xã Nghi Kim</t>
  </si>
  <si>
    <t>Khu đô thị Đại Thành - xã Nghi Kim (đợt 2) (Hạng mục đất giao thông)</t>
  </si>
  <si>
    <t>Hạng mục hạ tầng trong khu nhà ở tổng hợp VINHLAND tại xã Nghi Kim (Công ty CP phát triển đô thị Vinh)</t>
  </si>
  <si>
    <t>Hạng mục đất hạ tầng khu chia lô đất ở dân cư tại xóm 1, xã Nghi Kim</t>
  </si>
  <si>
    <t>Hạ tầng kỹ thuật khu chia lô đất ở xóm 11</t>
  </si>
  <si>
    <t>Khu đô thị Bắc Nghi Kim (hạng đất giao thông)</t>
  </si>
  <si>
    <t>Dự án khu nhà ở trung tâm xã Nghi Kim (Công ty CP Đầu tư Xây dựng Trường Sơn) - Hạng mục đất giao thông</t>
  </si>
  <si>
    <t>Qh hạ tầng khu Chia lô đất ở xóm 2 Nghi Kim</t>
  </si>
  <si>
    <t>Xây dựng đường gom đông đường sắt Bắc - Nam (thuộc Dự án nâng cấp, mở rộng Quốc lộ 1A đoạn Quán Hành - Quán Bánh - Hạng mục đường gom)</t>
  </si>
  <si>
    <t>Xây dựng chia lô đất ở dân cư và chợ hoa cây cảnh tại xã Nghi Ân, thành phố Vinh (Hạng mục đất giao thông)</t>
  </si>
  <si>
    <t>Chia lô đất ở Kim Đông, xã Nghi Ân (giai đoạn 2) - Hạng mục đất hạ tầng</t>
  </si>
  <si>
    <t>Khu quy hoạch chia lô đất ở đông E 654 (hạng mục đất hạ tầng)</t>
  </si>
  <si>
    <t>Quy hoạch khu Tái định cư đại học Vinh (hạng mục giao thông)</t>
  </si>
  <si>
    <t>Quy hoạch chia lô đất ở xóm Kim Bình phía tây khu dân cư xóm Kim Bình(hạng mục giao thông)</t>
  </si>
  <si>
    <t>Quy hoạch chia lô đất ở xóm Kim nghĩa (Hạng mục giao thông)</t>
  </si>
  <si>
    <t>Quy hoạch đất ở xóm Kim Liên, Kim Trung phia tấy bắc nhà văn hoá xóm Kim Trung (hạng mục hạ tầng)</t>
  </si>
  <si>
    <t>Quy hoạch đất ở khu vực xóm Hoà Hợp phía bắc quốc lộ 46 (hạng mục đất giao thông)</t>
  </si>
  <si>
    <t>Hạng mục giao thông trong khu Quy hoạch đất ở xóm Hoà Hợp phía nam sân thể thao nhà văn hoá</t>
  </si>
  <si>
    <t>Bãi đỗ xe 01, 03, 04, 05 (xóm Kim Trung, Kim Đông, Kim Nghĩa, phía đông bắc trường nội trú)</t>
  </si>
  <si>
    <t>Đường quy hoạch 24 mét Quốc lộ 46 đi Nghi Đức</t>
  </si>
  <si>
    <t>Đường từ QL 46 đi Nghi Trường qua xóm Hoà Hợp, Kim Tân</t>
  </si>
  <si>
    <t>Quy hoạch đường liên xã Nghi Ân - Nghi Trung đoạn qua xóm Kim Chi, Kim Phúc</t>
  </si>
  <si>
    <t>QH đường Thanh niên đi xóm Kim Liên</t>
  </si>
  <si>
    <t>QH đường Quốc lộ 46 đi Nghi Đức Qua xóm Kim Khánh</t>
  </si>
  <si>
    <t xml:space="preserve">Đường Bùi Thế Đạt (Nghi Đức đi Nghi Trường)   </t>
  </si>
  <si>
    <t>Đường  Ngọc Huân kéo dài</t>
  </si>
  <si>
    <t>Đường phía đông nội trú (Quốc lộ 46 đi Nghi Trường)</t>
  </si>
  <si>
    <t>QH đường song song với đường Bùi  Thế Đạt</t>
  </si>
  <si>
    <t>Đuờng Kim Mỹ- Kim Khánh đi Kim Nghĩa</t>
  </si>
  <si>
    <t>Đường Kim Mỹ, Kim Khánh, Kim Nghĩa đi đường 95</t>
  </si>
  <si>
    <t>Mở rộng nâng cấp đường Thanh Niên</t>
  </si>
  <si>
    <t>QH tuyến đường từ xóm Kim Đông đi xóm Kim Bình</t>
  </si>
  <si>
    <t>QH tuyến đường từ QL 46 đi xóm Hoà Hợp</t>
  </si>
  <si>
    <t>QH tuyến đường từ QL 46 đi xóm  Kim Bình</t>
  </si>
  <si>
    <t>QH tuyến đường ngang xóm Kim Đông đi xã Nghi Phong</t>
  </si>
  <si>
    <t>QH tuyến đường ngang từ trường tiểu học đi xóm kim đông</t>
  </si>
  <si>
    <t>Quy hoạch Khu dân Golden City 14 xã Nghi Phú, Nghi Ân, Nghi Đức (Hạng giao thông)</t>
  </si>
  <si>
    <t>Xây dựng Đường giao thông nối Vinh - Cửa Lò</t>
  </si>
  <si>
    <t>Mở rộng đường Trương Văn Lĩnh (đoạn nối từ đường Hoàng Phan Thái đến QL46)</t>
  </si>
  <si>
    <t>Xây dựng Khu thể thao và đô thị sinh thái phức hợp tại xã Nghi Phú (Công ty cổ phần Golf biển Cửa Lò) - Hạng mục đất giao thông</t>
  </si>
  <si>
    <t>Đường QH 24 m(đoạn nối từ đường Lý Tự Trọng đoạn chợ mới Phong Toàn đến đường QH 72 m xã Nghi Phú)</t>
  </si>
  <si>
    <t>Mở rộng nâng cấp đường Hải Thượng Lãn Ông (từ đường Trương Văn Lĩnh đến đường QH 24m, xã Hưng Lộc)</t>
  </si>
  <si>
    <t>Đường giao thông trong Khu nhà ở cho gia đình cán bộ quân đội của Quân khu IV tại xã Nghi Phú, thành phố Vinh</t>
  </si>
  <si>
    <t>Hạ tầng kỹ thuật khu tái định cư phục vụ GPMB dự án đường giao thông nối Vinh-Cửa Lò (giai đoạn 1), xã Nghi Phú, thành phố Vinh (Vị trí 1) hạng mục đất giao thông</t>
  </si>
  <si>
    <t>Hạ tầng kỹ thuật khu tái định cư phục vụ GPMB dự án đường giao thông nối Vinh-Cửa Lò (giai đoạn 1), xã Nghi Phú, thành phố Vinh (Vị trí 2) hạng mục giao thông</t>
  </si>
  <si>
    <t>Đường 24 m (Đoạn từ đường Nghệ An- Xiêng Khoảng đến - Hồ Tông Thốc)</t>
  </si>
  <si>
    <t>Đường 24 m (Đoạn từ đường Hoàng Phan Thái đến - đường 72 m)</t>
  </si>
  <si>
    <t>đường 24m từ đường 32 đến Nguyễn Văn Tố</t>
  </si>
  <si>
    <t xml:space="preserve">Đường 24m  từ Nghệ An Xiên Khoảng đến BV mắt   </t>
  </si>
  <si>
    <t>Đường Phú Yên (quy hoạch rộng 18 m. Đonạ từ Trương Vân Lĩnh đến đường Chu Trạc)</t>
  </si>
  <si>
    <t>Đường QH 35 m (Đoạn từ Khu TĐC xóm 5 đến đường - mương 80 m)</t>
  </si>
  <si>
    <t>Đường 24 m (Đoạn từ đường - mương 80 m đến đường 95 m)</t>
  </si>
  <si>
    <t>Đường 24 m (Đoạn từ đường 95 m đếntiếp giáp xã Hưng Lộc)</t>
  </si>
  <si>
    <t>Đường Phạm Đình Toái kéo dài (Đoạn từ Kho Bạc tỉnh đến đường QH 24 m)</t>
  </si>
  <si>
    <t>Đường Lý Tự Trọng kéo dài (Đoạn từ Trương Vân Lĩnh đến xã Hưng Lộc)</t>
  </si>
  <si>
    <t>Đường QH 12 m (Đoạn từ đường 1-8 đến đường Mai Lão Bạng)</t>
  </si>
  <si>
    <t>Đường QH 15 m (Đoạn từ đường khu TĐC WB đến mai Lão Bạng</t>
  </si>
  <si>
    <t>'Đường QH 12 m (Đoạn từ đường Trương Vân Lĩnh đến Nguyễn Văn Tố (Bắc lò mổ)</t>
  </si>
  <si>
    <t>Đường QH 30 m (nối từ Phạm Đình Toái đến Hải Thượng Lãn Ông)</t>
  </si>
  <si>
    <t>Hạng mục đất giao thông Quy hoạch Khu dân cư xóm 9 (Công ty CP Gold Đất Việt)</t>
  </si>
  <si>
    <t>Quy hoạch mở rộng Bên xe phía Đông</t>
  </si>
  <si>
    <t>Quy hoạch Khu dân xã nghi Phi Phú - Hưng Lộc Công ty CP Golden City(Hạng mục đất giao thông )</t>
  </si>
  <si>
    <t>Quy hoạch Khu dân Golden City 5 xã Nghi Phú(Hạng mục đất giao thông )</t>
  </si>
  <si>
    <t xml:space="preserve">Khu dân cư tại xóm 3, xã Nghi phú, TP Vinh, tỉnh Nghệ An (hạng mục đường giao thông) </t>
  </si>
  <si>
    <t xml:space="preserve">Khu dân cư tại xóm 3, xã Nghi phú, TP Vinh, tỉnh Nghệ An (bãi đậu xe) </t>
  </si>
  <si>
    <t>Cải tạo, nâng cấp đường quy hoạch phường Hồng Sơn (đoạn từ đường Lê Hồng Sơn đến cống bara)</t>
  </si>
  <si>
    <t>Tờ số 8,14</t>
  </si>
  <si>
    <t>Mở rộng ngõ 4, đường Nguyễn Công Trứ phường Hồng Sơn Khối 1</t>
  </si>
  <si>
    <t xml:space="preserve"> Quy hoạch đường Bờ Kè Sông  Vinh (Sông Cửa Tiền)</t>
  </si>
  <si>
    <t>Đường quy hoạch số 2 (Đoạn từ đường Nguyễn Thái Học đến đường Phan Chu Trinh) (đoạn còn lại)</t>
  </si>
  <si>
    <t>Đường quy hoạch số 3, số 4 và số 5 (Quy hoạch rộng 12m)</t>
  </si>
  <si>
    <t>Đường Lương Đình Của (Quy hoạch rộng 9m)</t>
  </si>
  <si>
    <t>Quy hoạch đường B</t>
  </si>
  <si>
    <t>Cải tạo khu A- Khu chung cư Quang Trung-hạng mục đất giao thông</t>
  </si>
  <si>
    <t>Dự án cải tạo khu C, khu chung cư Quang Trung-hạng mục đất giao thông</t>
  </si>
  <si>
    <t>Mở rộng đường quy hoạch 32m giữa khu B và khu C</t>
  </si>
  <si>
    <t>Dự án cải tạo khu B, khu chung cư Quang Trung (Hạng mục đất giao thông)</t>
  </si>
  <si>
    <t>Chỉnh trang đô thị phường Quang Trung</t>
  </si>
  <si>
    <t>CT</t>
  </si>
  <si>
    <t>Cải tạo, nâng cấp đường Hồ Hán Thương (đoạn từ đường Đặng Thái Thân đến đường Lê Hồng Sơn)</t>
  </si>
  <si>
    <t>Cửa Nam</t>
  </si>
  <si>
    <t>X</t>
  </si>
  <si>
    <t>Khu tái định cư và khu dân cư thuộc 2 phường Đông Vĩnh và Cửa Nam, thành phố Vinh (hạng mục đường bao phía Tây)</t>
  </si>
  <si>
    <t>Mở rộng đường Hồ Quý ly</t>
  </si>
  <si>
    <t xml:space="preserve">Hạ tầng khu công viên cây xanh và chia lô đất ở dân cư tại xóm Mậu Đơn, xã Hưng Lộc, thành phố Vinh - Hạng mục đất hạ tầng </t>
  </si>
  <si>
    <t>Chia lô đất ở xóm Đức Vinh vị trí 2 - Hạng mục đất hạ tầng</t>
  </si>
  <si>
    <t>Đất ở xen dắm xóm Mậu Đơn, xã Hưng Lộc (Vị trí 4)-hạng mục đất hạ tầng</t>
  </si>
  <si>
    <t>Đất ở xen dắm xóm Đức Thọ, xã Hưng Lộc - Hạng mục đất hạ tầng</t>
  </si>
  <si>
    <t>Nhà ở xã hội liền kề thấp tầng cho gia đình cán bộ quân đội của Quân khu 4-Hạng mục đất hạ tầng</t>
  </si>
  <si>
    <t>Xây dựng khu nhà ở cho người thu nhập thấp và CBCNV của Công ty CP ĐT&amp;TM Dầu khí Nghệ An-hạng mục đất giao thông</t>
  </si>
  <si>
    <t>Chia lô đất ở xóm Hòa Tiến, xã Hưng Lộc - Hạng mục đất giao thông</t>
  </si>
  <si>
    <t>QH chia lô xóm đức thịnh + Đức Vinh-hạng mục đất bãi đậu xe</t>
  </si>
  <si>
    <t>QH chia lô xóm đức thịnh + Đức Vinh-hạng mục đất giao thông</t>
  </si>
  <si>
    <t>QH chia lô đức thịnh 2-hạng mục đất giao thông</t>
  </si>
  <si>
    <t>Chia lô đất ở Mỹ Thượng 3-Hạng mục đất giao thông</t>
  </si>
  <si>
    <t>Chia lô đất ở xóm 12+15- hạng mục đất giao thông</t>
  </si>
  <si>
    <t>Chia lô đất ở Ngũ Lộc và Mỹ Trung-hạng mục đất giao thông</t>
  </si>
  <si>
    <t>Chia lô đất ở Mỹ Thượng+mỹ Trung -hạng mục đất giao thông</t>
  </si>
  <si>
    <t>Chia lô đất ở 2 bên đường quy hoạch 24 m (đoạn từ TL 535 đến đường bao phía Đông) (giai đoạn 2) tại xã Hưng Lộc, thành phố Vinh - Hạng mục đất giao thông</t>
  </si>
  <si>
    <t>Khu dân cư Golden City 15 tại xã Nghi Phú, xã Hưng Lộc (hạng mục đất  giao thông)</t>
  </si>
  <si>
    <t>Xây dựng đường Nguyễn Sỹ Sách kéo dài nối đường ven Sông Lam</t>
  </si>
  <si>
    <t>Nâng cấp, mở rộng đường Trần Đình Phong</t>
  </si>
  <si>
    <t xml:space="preserve">Mở rộng đường Trần Nguyên Hãn </t>
  </si>
  <si>
    <t>Nâng cấp, mở rộng đường Nguyễn Hiền</t>
  </si>
  <si>
    <t>Chia lô đất ở khối Trung Nghĩa (Phía tây Ga Vinh), phường Đông Vĩnh- hạng mục đất giao thông</t>
  </si>
  <si>
    <t>Chia lô đất ở khối Vĩnh Thịnh phường Đông Vĩnh- hạng mục giao thông</t>
  </si>
  <si>
    <t>Chia lô đất ở khối Vĩnh Thịnh (để đấu giá và tái định cư)- Hạng mục đất giao thông</t>
  </si>
  <si>
    <t>Chia lô đất ở khối Xuân Lâm (Vĩnh Xuân cũ) P Đông Vĩnh- Hạng mục đất giao thông</t>
  </si>
  <si>
    <t>Quy hoạch chia lô đất ở khối Vĩnh Yên - hạng mục đất giao thông</t>
  </si>
  <si>
    <t>Quy hoạch chia lô đất ở khối 19 phường Đông Vĩnh - hạng mục đất giao thông</t>
  </si>
  <si>
    <t>Khu đô thị mới phường Đông Vĩnh - Cửa Nam (Công ty EuroWindow) - hạng mục đất giao thông</t>
  </si>
  <si>
    <t>Khu đô thị Kosy tại phường Đông Vĩnh (khu vực dự án BT của công ty cổ phần Kosy) (hạng mục đất giao thông)</t>
  </si>
  <si>
    <t>Quy hoạch đường Nguyễn Đức Cảnh kéo dài</t>
  </si>
  <si>
    <t>Xây dựng đường Lý Thường Kiệt (đoạn đi qua phường Hưng Bình)</t>
  </si>
  <si>
    <t>Khu nhà ở liền kề tại phường Hưng Bình của Công ty TNHH Thanh Thành Đạt -  hạng mục đất giao thông</t>
  </si>
  <si>
    <t>Quy hoạch xây dựng đường giao thông (rộng 12m)</t>
  </si>
  <si>
    <t>Quy hoạch đường Hồ Sỹ Dương kéo dài</t>
  </si>
  <si>
    <t>Mở rộng đường Nguyễn Chí Thanh (15 m)</t>
  </si>
  <si>
    <t>Xây dựng đường Lệ Ninh (đoạn kéo dài) vị trí 1</t>
  </si>
  <si>
    <t>Xây dựng đường Lệ Ninh (đoạn kéo dài) vị trí 2</t>
  </si>
  <si>
    <t>Đường Quy hoạch 24m từ đường Lê Ninh</t>
  </si>
  <si>
    <t>Mở rộng đường Bùi Dương Lịch (15 m)</t>
  </si>
  <si>
    <t>Đường Quy hoạch 15m đi qua khối 1 và 5 Quán Bàu</t>
  </si>
  <si>
    <t>Khu văn phòng và nhà ở thấp tầng, chung cư cao tầng của Công ty CP Cơ điện và xây lắp thủy lợi Nghệ An (hạng mục đất hạ tầng)</t>
  </si>
  <si>
    <t>Khu nhà ở - biệt thự liền kề tại khối 5, phường Quán Bàu (Công ty CP Lâm sản Nghệ An) (hạng mục đất hạ tầng)</t>
  </si>
  <si>
    <t>Nâng cấp, mở rộng đường Nguyễn Lương Bằng</t>
  </si>
  <si>
    <t>Khu nhà ở liền kề phường Lê Lợi (Công ty CP vận tải ô tô Nghệ An) (hạng mục đất hạ tầng)</t>
  </si>
  <si>
    <t>Xây dựng khách sạn, nhà hàng và dịch vụ (Công ty TNHH Ngọc Hà)</t>
  </si>
  <si>
    <t>Xây dựng đường 12m Phường Quán Bàu (Đoạn từ đường Nguyễn CảnhHoan đến đường Namgamja- Dasan)</t>
  </si>
  <si>
    <t>Chia lô đất ở khối 9, phường Quán Bàu (hạng mục đất hạ tầng)</t>
  </si>
  <si>
    <t>Trung tâm thương mại, văn phòng cho thuê và căn hộ cao cấp BMC-Vinh Plaza (Đất giao thông, hạ tầng)</t>
  </si>
  <si>
    <t>Xây dựng đường 12m Phường Quán Bàu ( Đoạn từ đường Nguyễn Chí Thanh đến đường Bùi Dương Lịch)</t>
  </si>
  <si>
    <t>Xây dựng đường Hồ Bá Kiện</t>
  </si>
  <si>
    <t>Xây dựng mở rộng  Ngõ 31 đường Phạm Duy</t>
  </si>
  <si>
    <t>Cải tạo, nâng cấp đường Tản Đà</t>
  </si>
  <si>
    <t>Xây dựng mương ngõ 39 đường Xuân Thái</t>
  </si>
  <si>
    <t>Nâng cấp đường Lý Tự Trọng kéo dài</t>
  </si>
  <si>
    <t>Nâng cấp đường Tô Ngọc Vân</t>
  </si>
  <si>
    <t>Mở rộng ngõ 64, dường Phan Cảnh Quang</t>
  </si>
  <si>
    <t>Nâng cấp mở rộng đường Hải Thượng Lãn Ông giao Trương Văn Lĩnh, Tuệ Tĩnh</t>
  </si>
  <si>
    <t>Nâng cấp đường, mương Hồ Học Lãm</t>
  </si>
  <si>
    <t>Xây dựng tuyến đường D3, N3 vào cụm công nghiệp Hưng Đông, thành phố Vinh</t>
  </si>
  <si>
    <t>Xây dựng đường Bàu Đông</t>
  </si>
  <si>
    <t>Xây dựng hạ tầng kỹ thuật cụm công nghiệp tại xã Hưng Đông</t>
  </si>
  <si>
    <t>Chia lô đất ờ dân cư (để đấu giá) tại xóm Yên Khang (Hạng mục hạ tầng)</t>
  </si>
  <si>
    <t>Khu quy hoạch chia lô đất ở xóm Trung Thành - Trung Mỹ - Khu B(Hạng mục đất hạ tầng)</t>
  </si>
  <si>
    <t>Khu quy hoạch chia lô đất ở xóm Trung Thành - Trung Mỹ - Khu C (hạng mục đất giao thông)</t>
  </si>
  <si>
    <t>Khu quy hoạch chia lô đất ở xóm Trung Thành - Trung Mỹ - Khu A (hạng mục đất giao thông)</t>
  </si>
  <si>
    <t>Chia lô đất ờ tại xóm Đông Vinh (hạng mục giao thông)</t>
  </si>
  <si>
    <t>Quy hoạch đường 36m</t>
  </si>
  <si>
    <t>Chia lô đất ở dân cư tại xóm Mỹ Hậu (Khu D), xã Hưng Đông (hạng mục hạ tầng)</t>
  </si>
  <si>
    <t>Chia lô đất ở dân cư xóm Mỹ Hậu, xã Hưng Đông (Vt2)(hạng mục hạ tầng)</t>
  </si>
  <si>
    <t>Chia lô đất ở dân cư xóm Mỹ Hậu, xã Hưng Đông (Vt3) (hạng mục hạ tầng)</t>
  </si>
  <si>
    <t>Đường quy hoạch 24m (đoạn từ đường 72m qua xóm Trung Tiến sang phường Đông Vĩnh)</t>
  </si>
  <si>
    <t>Qh mở rộng đường Nguyễn Trường Tộ</t>
  </si>
  <si>
    <t>Hạ tầng khu quy hoạch chia lô đất ở tại xóm Mỹ Hậu, xã Hưng Đông, thành phố Vinh (Tên cũ: Chia lô đất ở phía Tây đường Nguyễn Trường Tộ) (hạng mục hạ tầng)</t>
  </si>
  <si>
    <t>Nấng cấp, cải tạo đường Ngô Đức Mai Xã Hưng Chính</t>
  </si>
  <si>
    <t>Chia lô đất ở xóm 8 xã Hưng Chính (hạng mục đất giao thông)</t>
  </si>
  <si>
    <t>Chia lô dất ờ dân cư (để đấu giá) tại xóm 5 (hạng mục đất giao thông)</t>
  </si>
  <si>
    <t>Khu đô thị phía Tây Nam tại xã Hưng Chính và phường Vinh Tân (Công ty CP Sài gòn Trung đô) - Hạng mục đất giao thông</t>
  </si>
  <si>
    <t>Khu công nghiệp, đô thị và dịch vụ VISIP Nghệ An - hạng mục đất giao thông</t>
  </si>
  <si>
    <t>Đường quy hoạch 18m nối từ Khu đấu giá đất ở xóm 8 đến khu đất ở xóm 4</t>
  </si>
  <si>
    <t>Hưng Chính</t>
  </si>
  <si>
    <t>Quy hoạch chia lô đất ở vùng Đồng tây đường xã Nghi Đức - Hạng mục đất giao thông</t>
  </si>
  <si>
    <t>Quy hoạch mở rộng đường từ xóm Xuân Hương đi xóm Xuân Trung (mở rộng lên 15m)</t>
  </si>
  <si>
    <t>Chia lô đấu giá đất ở xóm Xuân Trung, Xuân Hương - Hạng mục đất giao thông</t>
  </si>
  <si>
    <t>Quy hoạch mở rộng đường Lê Ngọc Hân</t>
  </si>
  <si>
    <t>Chia lô đấu giá đất ở xóm Xuân Trung (2 vị trí) - Hạng mục đất giao thông</t>
  </si>
  <si>
    <t>Quy hoạch khu đô thị công ty Phúc Khanh - Hạng mục đất giao thông</t>
  </si>
  <si>
    <t>Chia lô đấu giá đất ở xóm Xuân Trang, Xuân Bình - hạng mục đất giao thông</t>
  </si>
  <si>
    <t>Chia lô đấu giá đất ở xóm Xuân Trang (vị trí 2)- hạng mục đất giao thông</t>
  </si>
  <si>
    <t>Quy hoạch mở rộng đường Nguyên Phi Ỷ Lan</t>
  </si>
  <si>
    <t>Quy hoạch khu đô thị golden city 14 xã Nghi Phú - Nghi Ân - Nghi Đức - Hạng mục đất giao thông</t>
  </si>
  <si>
    <t>Quy hoạch đường 24m từ Nghi Ân đi đường 95m</t>
  </si>
  <si>
    <t>Quy hoạch đường 24m từ xã Nghi Ân đi Tỉnh lộ 535</t>
  </si>
  <si>
    <t>Quy hoạch đường Lê Ngọc Huân kéo dài</t>
  </si>
  <si>
    <t>Quy hoạch đường 24m từ xã Nghi Ân đi Tỉnh lộ 535 đoạn 2</t>
  </si>
  <si>
    <t>QH đất ở xóm Xuân Thịnh - hạng mục đất giao thông</t>
  </si>
  <si>
    <t>Nâng cấp, mở rộng đường Hoàng Kim Giao</t>
  </si>
  <si>
    <t>Nghi Đức</t>
  </si>
  <si>
    <t>Xây dựng đường dân sinh giữa hai dự án của Công ty TNHH một thành viên đóng tàu Hải Châu và Công ty CP Sài Gòn, Trung Đô, TP Vinh</t>
  </si>
  <si>
    <t>Quy hoạch đường nối từ đường 13,5m đến đường Phượng Hoàng</t>
  </si>
  <si>
    <t>Chuyển mục đích sử dụng khu đất công ty cổ phần dệt may Trung Đô sang đất ở đô thị (Hạng mục đất giao thông)</t>
  </si>
  <si>
    <t>Xây dựng đường dân sinh quy hoạch giữa 2 dự án của công ty TNHH MTV đóng tàu thuyền Hải Châu và Cty CP Sài Gòn Trung Đô (12m)</t>
  </si>
  <si>
    <t>Quy hoạch khu lâm viên núi quyết ( Giáo hội phật giáo tỉnh đang xin lựa chon địa điểm) - hạng mục đất giao thông</t>
  </si>
  <si>
    <t>Quy hoạch khu TDC sạt lở núi Quyếtvà xd trường THCS tại Khối 3 ( Cty thuộc da) - Hạng mục đất giao thông</t>
  </si>
  <si>
    <t>Quy hoạch đài tưởng niệm tỉnh ( Dự án tiểu khu chiến tranh) - Hạng mục đất giao thông</t>
  </si>
  <si>
    <t>Nâng cấp, cải tạo đường Ngô Thị Nhậm</t>
  </si>
  <si>
    <t>Nâng cấp, cải tạo đường Phượng Hoàng</t>
  </si>
  <si>
    <t>Chia lô đất ở dân cư tại đồng vợ, nấu cao, chăn nuôi ( Hạng mục đất GT )</t>
  </si>
  <si>
    <t>Nâng cấp, mở rộng đường Nguyễn Gia Thiều (rộng 16m)</t>
  </si>
  <si>
    <t>Khu đô thị sinh thái tại phường Hưng Dũng (Hạng mục đất giao thông)</t>
  </si>
  <si>
    <t>Khu đô thị và triển lãm sông Lam  của Công ty CP sông Lam Nghệ An (hạng mục đất giao thông)</t>
  </si>
  <si>
    <t>Mở rộng đường Nguyễn Viết Xuân</t>
  </si>
  <si>
    <t>Hưng Dũng</t>
  </si>
  <si>
    <t>Khu nhà ở tại phường Vinh Tân của Liên doanh công ty CP HimLam Nghệ An và công ty CP Địa ốc Trống Đồng (hạng mục đất hạ tầng)</t>
  </si>
  <si>
    <t>Xây dựng đường Lê Mao kéo dài từ KM 0+892,23m đến Km 1+212,28 (gđ 2)</t>
  </si>
  <si>
    <t>Đường Lê Mao kéo dài - giai đoạn 3</t>
  </si>
  <si>
    <t>Nâng cấp, mở rộng tuyến đường Cao Xuân Huy kéo dài nối với đường Phạm Hồng Thái</t>
  </si>
  <si>
    <t>Đường QH 21.5m</t>
  </si>
  <si>
    <t>Khu đô thị phía Tây Nam tại phường Vinh Tân và xã Hưng Chính- Hạng mục đất giao thông+ bãi đậu xe</t>
  </si>
  <si>
    <t>Chia lô đất ở dân cư khối 1, phường Vinh Tân-hạng mục đất giao thông</t>
  </si>
  <si>
    <t>Khu đô thị Ven Sông-hạng mục đất giao thông</t>
  </si>
  <si>
    <t xml:space="preserve">Xây dựng đường qua khối 9, phường Lê Lợi ( đường 12m nối đường Nguyễn Thái Học đến Chu văn An) </t>
  </si>
  <si>
    <t>Đường vào trường THCS Lê Lợi</t>
  </si>
  <si>
    <t>Đường giao thông nối đường Nguyễn Thái Học - đường Chu Văn An (rộng 9m) ( nối từ Nguyễn Thái học đến Hoàng Nghĩa Lương )</t>
  </si>
  <si>
    <t>Mở rộng đường Hoàng Xuân Hãn khối 6,7</t>
  </si>
  <si>
    <t xml:space="preserve">Mở rộng đường Lê Lai khối 2,3 </t>
  </si>
  <si>
    <t>Đường QH 12m dọc đường sắt Bắc Nam khối 11,12,13</t>
  </si>
  <si>
    <t>Mở rộng đường 12m nối từ đường Phan Bội Châu sang Lý Thường Kiệt 8,14,15,16</t>
  </si>
  <si>
    <t>Vườn hoa mini, khu hoạt động thể thao khối 15, phường Lê Lợi</t>
  </si>
  <si>
    <t>Đường 18 m từ đường lê lợi sang đường Hoàng Xuân Hãn khối 6</t>
  </si>
  <si>
    <t xml:space="preserve">Đường QH 18m từ khu đô thị Nam Lê Lợi đến đường Hoàng Xuân Hãn </t>
  </si>
  <si>
    <t>Đường QH 18m từ đường Phan Bội châu đến khu đô thị Nam Lê Lợi</t>
  </si>
  <si>
    <t>Đường 18m nối đường Trường Chinh sang khu đô thị Nam Lê Lợi</t>
  </si>
  <si>
    <t>Khu nhà ở liền kề tại phường Lê Lợi (công ty cổ phần xây dựng 465)(Đất giao thông)</t>
  </si>
  <si>
    <t>Sửa chữa, nâng cấp đường Nguyễn Đức Đạt và đường Nguyễn Văn Trỗi (đoạn còn lại)</t>
  </si>
  <si>
    <t>Chia lô đất ở dân cư tại khối 10, phường Bến Thủy(Hạng mục giao thông)</t>
  </si>
  <si>
    <t>Chia lô đất ở dân cư tại khối 5,  phường Bến Thủy, thành phố Vinh( đất giao thông)</t>
  </si>
  <si>
    <t>Đường Phong Đình Cảng (đoạn còn lại qua khối 1)</t>
  </si>
  <si>
    <t>Đường và mương thoát nước đường Hoàng Thị Loan (phần còn lại)</t>
  </si>
  <si>
    <t>Đường Phong Đình Cảng (đoạn còn lại qua khối  9)</t>
  </si>
  <si>
    <t>QH mở rộng đường Phạm Kinh Vĩ khối 6</t>
  </si>
  <si>
    <t>QH Đường mương số 3 khối 3,6,7,9,13,15.</t>
  </si>
  <si>
    <t>Đường Võ Thị Sáu kéo dài khối 3,6,7,</t>
  </si>
  <si>
    <t>QH mở rộng đường Hồ Sỹ Tân khối 12,13.</t>
  </si>
  <si>
    <t>QH mở rộng đường Huỳnh Thúc Kháng khối 12,13,15</t>
  </si>
  <si>
    <t>Đường Mương Lý Nhật Quang</t>
  </si>
  <si>
    <t xml:space="preserve">QH mở rộng đường Tạ Quang Bửu khối 4 </t>
  </si>
  <si>
    <t>Đường Sân bóng Khối 4</t>
  </si>
  <si>
    <t xml:space="preserve">Đường mương Cao Xuân Dục Khối 1,2 </t>
  </si>
  <si>
    <t>Đường Mương Trương Hán Siêu Khối 5</t>
  </si>
  <si>
    <t>Đường mương Lê Thiết Hùng Khối 4,5</t>
  </si>
  <si>
    <t>QH chia lô đất ở Khối 2 vt1(hạng mục đất giao thông)</t>
  </si>
  <si>
    <t>QH Chia lô đất ở Khối 2 vt2(hạng mục đất giao thông)</t>
  </si>
  <si>
    <t>Quy hoạch khu tổng hợp thương mại dịch vụ, du lịch  dự Án T&amp;T (hạng mục giao thông)</t>
  </si>
  <si>
    <t xml:space="preserve">Mở rộng đường Kim Đồng, phường Hưng Phúc </t>
  </si>
  <si>
    <t>Hưng Phúc</t>
  </si>
  <si>
    <t>Xây dựng mới trường Mầm non khối Minh Phúc, Hưng Phúc - hạng mục đất giao thông</t>
  </si>
  <si>
    <t>Xây dựng đường khối Yên Bình kéo dài</t>
  </si>
  <si>
    <t>Thông đường ngõ 68, Nguyễn Sỹ Sách</t>
  </si>
  <si>
    <t>Thông đường ngõ 22, Nguyễn Sỹ Sách</t>
  </si>
  <si>
    <t>Thông đường ngõ 64, Nguyễn Sỹ Sách</t>
  </si>
  <si>
    <t>Thông đường ngõ 2, Hec Man</t>
  </si>
  <si>
    <t>Thông đường phía Nam trạm xã lữ đoàn 283 QK4</t>
  </si>
  <si>
    <t>Thông đường ngõ 3 đường Hecman</t>
  </si>
  <si>
    <t>Thông đường ngõ 103 Kim Đồng</t>
  </si>
  <si>
    <t>QH xây dựng đường tại khối Trường Phúc (QH đường 7m)</t>
  </si>
  <si>
    <t>QH chia lô đất ở khối Trường Phúc - hạng mục đất giao thông</t>
  </si>
  <si>
    <t>QH xây dựng bãi đậu xe tại khối Trường Phúc</t>
  </si>
  <si>
    <t>Quy hoạch đường 5m</t>
  </si>
  <si>
    <t>Xây dựng đường gom phía Đông xóm 18B, xã Nghi Liên</t>
  </si>
  <si>
    <t>Nâng cấp, sửa chữa các tuyến đường GTNT xã Nghi Liên</t>
  </si>
  <si>
    <t>Chia lô đấu giá đất ở xóm Bắc Liên hạng mục hạ tầng</t>
  </si>
  <si>
    <t>Chia lô đấu giá đất ở xóm Hồng Liên hạng mực hạ tầng</t>
  </si>
  <si>
    <t>Chia lô đấu giá đất ở xóm Hồng Liên hạng hạng mục cây xanh</t>
  </si>
  <si>
    <t>Quy hoạch đường phía tây Bệnh viện Ung bướu đến giáp xã Nghi Trung (đg QH 30m)</t>
  </si>
  <si>
    <t>Đường gom dân sinh khu vực Cảng hàng không Vinh tại xã Nghi Liên</t>
  </si>
  <si>
    <t>Đường liên xóm 1 - bệnh viện Lao</t>
  </si>
  <si>
    <t>Khu đô thị Bắc Nghi Kim (Công ty CP Đầu tư Xây dựng Trường Sơn) - Hạng mục đất giao thông</t>
  </si>
  <si>
    <t>Quy hoạch tuyến đường phía bắc bệnh viện ung bướu</t>
  </si>
  <si>
    <t>Khu QH chia lô đất ở xóm 5, xã Nghi Liên(hạng mục đất giao thông)</t>
  </si>
  <si>
    <t>Quy hoạch tuyến đường từ Quốc lộ 1A đi Nghi Trung - Nghi Lộc</t>
  </si>
  <si>
    <t>Quy hoạch tuyến đường từ Quốc lộ 1A đi Đồng Đội Vườn</t>
  </si>
  <si>
    <t>Khu QH chia lô đất ở xóm 10, xã Nghi Liên (Hạng mục đất giao thông)</t>
  </si>
  <si>
    <t>Hạ tầng khu quy hoạch chia lô đất ở tại xóm Bắc Liên, xã Nghi Liên, thành phố Vinh (Hạng mục giao thông)</t>
  </si>
  <si>
    <t>Đường 54m (đường 35m mở rộng giai đoạn 2)</t>
  </si>
  <si>
    <t>Đường ven hồ điều hoà 2</t>
  </si>
  <si>
    <t>Quy hoạch đường 24m</t>
  </si>
  <si>
    <t>Khu đô thị phía Tây xã Hưng Hòa - Hạng mục đất giao thông</t>
  </si>
  <si>
    <t>Khu đô thị Ecopark - Hạng mục đất giao thông</t>
  </si>
  <si>
    <t>QH khu neo đậu tàu thuyền phòng chống lụt bão</t>
  </si>
  <si>
    <t>QH đường giao thông quanh trường Cao đẳng nghề Hàng Hải Vinalines</t>
  </si>
  <si>
    <t>Xây dựng hạ tầng khu tái định cư di dân khẩn cấp vùng thiên tai xã Hưng Hòa - Hạng mục đất giao thông</t>
  </si>
  <si>
    <t>Đường Nguyễn Sỹ Sách kéo dài (giai đoạn 2)</t>
  </si>
  <si>
    <t>Tuyến đường nối đường 35 m nối đường đê Hưng Hoà</t>
  </si>
  <si>
    <t>Xây dựng đường giao thông Hòa Thái, xã Hưng Hòa, thành phố Vinh nối từ đường ven Sông Lam đến đê môi trường (Gđ1)</t>
  </si>
  <si>
    <t>Xây dựng đường 16m nối từ khối 8 đến khối 9 phường Trường Thi</t>
  </si>
  <si>
    <t>Nâng cấp đường Xuân Thủy, phường Đông Vĩnh</t>
  </si>
  <si>
    <t>Nâng cấp đường Nam Cao, phường Đông Vĩnh</t>
  </si>
  <si>
    <t>Nâng cấp, mở rộng đường Nguyễn Phùng Thời</t>
  </si>
  <si>
    <t>Nâng cấp mở rộng đường Nguyễn Xuân Linh</t>
  </si>
  <si>
    <t>Xây dựng đường Nguyễn Biểu nối từ đường Đinh Công Tráng - đường Ngư Hải</t>
  </si>
  <si>
    <t>2.9.2</t>
  </si>
  <si>
    <t>Đất thủy lợi</t>
  </si>
  <si>
    <t>Mương tiêu thoát nước ngập úng dọc phía Tây đường Gom Tây Quốc lộ 1A</t>
  </si>
  <si>
    <t xml:space="preserve">Xây dựng hệ thống mương tiêu chống ngập úng từ xóm 1 đến xóm 5, xã Nghi Kim, TP Vinh </t>
  </si>
  <si>
    <t>Mương từ Trạm bơm xóm 5 đến xóm 6</t>
  </si>
  <si>
    <t>Mương từ Bắc sân bóng xóm 10 đến Bàu Sâu</t>
  </si>
  <si>
    <t>Mương tiêu thoát nước các xóm 13A,13B,14,15 và đường giao thông xóm 14, xã Nghi Kim</t>
  </si>
  <si>
    <t>Khu đô thị Bắc Nghi Kim (hạng mục đất thuỷ lợi )</t>
  </si>
  <si>
    <t>Dự án khu nhà ở trung tâm xã Nghi Kim (Công ty CP Đầu tư Xây dựng Trường Sơn) - Hạng mục đất thuỷ lợi</t>
  </si>
  <si>
    <t>Mương thoát nước từ cây xăng Nghi Ân đi Đồng Xông</t>
  </si>
  <si>
    <t>Mương thoát nước từ Quốc lộ 46 đến kênh Rào Trường, xã Nghi Ân</t>
  </si>
  <si>
    <t>QH hệ thống thoát nước, chống thoát nước cục bộ đường xô viết nghệ tĩnh (điểm đầu Đường Xô Viết Nghệ Tĩnh đến xã Nghi Đức)</t>
  </si>
  <si>
    <t xml:space="preserve"> Mương 24 m (Đoạn từ đường Nghệ An - Xiêng Khoảng đến đường - mương 30 m, phía Nam Bệnh viện Mắt)</t>
  </si>
  <si>
    <t>QH mương đường Trần Thánh Tông</t>
  </si>
  <si>
    <t>Xây dựng tuyến mương quanh hồ Điều Hòa</t>
  </si>
  <si>
    <t>QH chia lô xóm đức thịnh + Đức Vinh-hạng mục đất thủy lợi</t>
  </si>
  <si>
    <t>Xây dựng mương thoát nước Bàu Đông, xã Hưng Đông</t>
  </si>
  <si>
    <t>Xây dựng hệ thống mương tưới vùng rau Đông Vinh, xã Hưng Đông</t>
  </si>
  <si>
    <t>Kênh thoát nước Nghi Kim-Nghi Vạn</t>
  </si>
  <si>
    <t>Hạ tầng khu quy hoạch chia lô đất ở tại xóm Mỹ Hậu, xã Hưng Đông, thành phố Vinh (Tên cũ: Chia lô đất ở phía Tây đường Nguyễn Trường Tộ) (hạng mục đất thuỷ lợi)</t>
  </si>
  <si>
    <t>Chia lô đất ở xóm 8 xã Hưng Chính (hạng mục đất thuỷ lợi)</t>
  </si>
  <si>
    <t>Chia lô dất ờ dân cư (để đấu giá) tại xóm 5 (hạng mục đất thuỷ lợi)</t>
  </si>
  <si>
    <t>Khu công nghiệp, đô thị và dịch vụ VISIP Nghệ An - hạng mục hạ tầng kỹ thuật</t>
  </si>
  <si>
    <t>Xây dựng mương tiêu vùng Đội cừa Trọt xóm 5,6 lên sông Đào</t>
  </si>
  <si>
    <t>Nâng cấp mương, đường từ nhà ông trường đến sông Đào, xóm 5</t>
  </si>
  <si>
    <t>Mương tiêu vùng quy hoạch xóm 5 sông Đào</t>
  </si>
  <si>
    <t>Dự án: công trình Kênh tiêu chính từ Nghi Ân đi rào Đừng - Nghi Thái, xã Nghi Đức, thành phố Vinh</t>
  </si>
  <si>
    <t>Quy hoạch chia lô đất ở vùng Đồng tây đường xã Nghi Đức - Hạng mục đất thuỷ lợi</t>
  </si>
  <si>
    <t>Khu đô thị sinh thái tại phường Hưng Dũng (Hạng thuỷ lợi)</t>
  </si>
  <si>
    <t>Hệ thống thoát nước từ đường Nguyễn Gia Thiều đền Nguyễn Viết Xuân</t>
  </si>
  <si>
    <t>Quy hoạch khu tổng hợp thương mại dịch vụ, du lịch  dự Án T&amp;T (hạng mục đất thuỷ lợi)</t>
  </si>
  <si>
    <t>Khu đô thị phía Tây xã Hưng Hòa - Hạng mục đất thủy lợi</t>
  </si>
  <si>
    <t>Khu đô thị Ecopark - Hạng mục đất thuỷ lợi</t>
  </si>
  <si>
    <t>Khu đô thị Ecopark - Hạng mục nhà máy xử lý nước thải</t>
  </si>
  <si>
    <t>Trạm bơm Hói Chùa</t>
  </si>
  <si>
    <t>Cải tạo, mở rộng mương tưới tiêu từ khu trung tâm xã đến cống cầu đôi tại xóm Phong Đăng, xã Hưng Hòa</t>
  </si>
  <si>
    <t>Xây dựng mương thoát nước vùng nông nghiệp ven hồ điều hòa</t>
  </si>
  <si>
    <t>Xây dựng hệ thống kênh tưới, tiêu vùng đông xã Nghi Liên, từ xóm 18B qua xóm 18C đến xóm 9</t>
  </si>
  <si>
    <t xml:space="preserve"> mương tiêu thoát nước và xây dựng hệ thống mương tưới vùng rau Đông Vinh, xã Hưng Đông</t>
  </si>
  <si>
    <t>Xây dựng đường, mương thoát nước và điện chiếu sáng ven hồ sinh thái Đông Bắc, khối 12 phường Đội Cung</t>
  </si>
  <si>
    <t>Xã Hưng Lộc</t>
  </si>
  <si>
    <t>2.9.3</t>
  </si>
  <si>
    <t>Đất xây dựng cơ sở văn hóa</t>
  </si>
  <si>
    <t>Xây dựng đài tưởng niệm các anh hùng liệt sĩ phường Hồng Sơn</t>
  </si>
  <si>
    <t>Mở rộng Nhà văn hóa thiếu nhi Việt Đức</t>
  </si>
  <si>
    <t>Trung tâm văn hóa và đài tưởng niệm liệt sỹ</t>
  </si>
  <si>
    <t>Đội Cung</t>
  </si>
  <si>
    <t>Quy hoạch đài tưởng niệm tỉnh ( Dự án tiểu khu chiến tranh)</t>
  </si>
  <si>
    <t>Khu đô thị và triển lãm sông Lam  của Công ty CP sông Lam Nghệ An (hạng mục đất văn hóa)</t>
  </si>
  <si>
    <t xml:space="preserve">QH mở rộng đài tưởng niệm </t>
  </si>
  <si>
    <t>Tờ 37</t>
  </si>
  <si>
    <t>Quy hoạch khu tổng hợp thương mại dịch vụ, du lịch  dự Án T&amp;T (hạng mục đất văn hoá)</t>
  </si>
  <si>
    <t>QH xây dựng Tượng  đài  Liệt Sỹ phường Hưng Phúc</t>
  </si>
  <si>
    <t>2.9.4</t>
  </si>
  <si>
    <t>Đất xây dựng cơ sở dịch vụ xã hội</t>
  </si>
  <si>
    <t>2.9.5</t>
  </si>
  <si>
    <t>Đất cơ sở y tế</t>
  </si>
  <si>
    <t>Xây dựng bệnh viện đa khoa quốc tế</t>
  </si>
  <si>
    <t>Khu đô thị Kosy tại phường Đông Vĩnh (khu vực dự án BT của công ty cổ phần Kosy) (hạng mục đất y tế)</t>
  </si>
  <si>
    <t>Tổ hợp dự án bệnh viện Y học cổ truyền, Viện dưỡng lão (Công ty CP đầu tư Thương mại Dịch vụ Thái Thượng Hoàng)</t>
  </si>
  <si>
    <t>Khu công nghiệp, đô thị và dịch vụ VISIP Nghệ An - hạng mục đất y tế</t>
  </si>
  <si>
    <t>Khu đô thị sinh thái tại phường Hưng Dũng (Hạng mục đất Y tế)</t>
  </si>
  <si>
    <t>Mở rộng Bệnh viện đa khoa tư nhân Nguyễn Minh Hồng</t>
  </si>
  <si>
    <t>Đất y tế</t>
  </si>
  <si>
    <t>Xây dựng Bệnh viện Ung bướu</t>
  </si>
  <si>
    <t>2.9.6</t>
  </si>
  <si>
    <t>Khu đô thị Đại Thành - xã Nghi Kim (đợt 2) (Hạng mục đất giáo dục)</t>
  </si>
  <si>
    <t>Mở rộng trường Mầm Non Nghi Kim</t>
  </si>
  <si>
    <t>Mở rộng trường Tiểu họcNghi Kim</t>
  </si>
  <si>
    <t>Khu đô thị Bắc Nghi Kim (hạng mục đất giáo dục )</t>
  </si>
  <si>
    <t>Trường THCS Nghi Ân</t>
  </si>
  <si>
    <t>Trường tiểu học Nghi Ân</t>
  </si>
  <si>
    <t>Trường Mầm non Nghi Ân</t>
  </si>
  <si>
    <t>Xây dựng Khu nhà ở Sinh viên trường Đại học Vinh tại xã Nghi Ân</t>
  </si>
  <si>
    <t>Xây dựng trường Đại học Vinh (cơ sở 2)</t>
  </si>
  <si>
    <t>Xây dựng cơ sở mới trường THPT chuyên Phan Bội Châu, tỉnh Nghệ An</t>
  </si>
  <si>
    <t>Quy hoạch trường THPT</t>
  </si>
  <si>
    <t>Xây dựng trường mầm non Việt - Hàn tại xã Nghi Phú</t>
  </si>
  <si>
    <t>Mở rộng trường Tiểu học Nghi Phú 1</t>
  </si>
  <si>
    <t>Trung tâm Hỗ trợ và Phát triển giáo dục hòa nhập Hoa Anh Đào</t>
  </si>
  <si>
    <t>Trường Trung học cơ sở Nghi Phú</t>
  </si>
  <si>
    <t>'Trường mầm non Việt Nam - Hàn Quốc (xóm 9)</t>
  </si>
  <si>
    <t>Trường mầm non tư thục Wonderland</t>
  </si>
  <si>
    <t>Cải tạo khu A- Khu chung cư Quang Trung-hạng mục đất giáo dục</t>
  </si>
  <si>
    <t>Dự án cải tạo khu C, khu chung cư Quang Trung-hạng mục đất giáo dục (MN HOA HỒNG)</t>
  </si>
  <si>
    <t>Dự án cải tạo khu C, khu chung cư Quang Trung-hạng mục đất giáo dục( TIỂU HỌC)</t>
  </si>
  <si>
    <t>Dự án cải tạo khu C, khu chung cư Quang Trung-hạng mục đất giáo dục(THCS)</t>
  </si>
  <si>
    <t>Dự án cải tạo khu B, khu chung cư Quang Trung (hạng mục giáo dục)</t>
  </si>
  <si>
    <t>Mở rộng trường Tiểu học Lê Mao</t>
  </si>
  <si>
    <t>Quy hoạch Trường Mầm non Lê Mao</t>
  </si>
  <si>
    <t>Mở rộng Trường tiểu học Trường Thi</t>
  </si>
  <si>
    <t>Mở rộng trường Mầm Non Trường Thi (khối 13)</t>
  </si>
  <si>
    <t>Xây dựng mở rộng Trường Mầm non Cửa Nam</t>
  </si>
  <si>
    <t>Chia lô đất ở 2 bên đường quy hoạch 24 m (đoạn từ TL 535 đến đường bao phía Đông) (giai đoạn 2) tại xã Hưng Lộc, thành phố Vinh - Hạng mục đất giáo dục</t>
  </si>
  <si>
    <t>Khu dân cư Golden City 15 tại xã Nghi Phú, xã Hưng Lộc (hạng mục đất  giáo dục)</t>
  </si>
  <si>
    <t>Xây dựng Đại học Y Khoa Vinh (cơ sở 2)</t>
  </si>
  <si>
    <t>Xây dựng trường Tiểu Học Hưng Lộc 2</t>
  </si>
  <si>
    <t>Khu đô thị mới phường Đông Vĩnh - Cửa Nam (Công ty EuroWindow) - hạng mục Trường mầm non</t>
  </si>
  <si>
    <t>Khu đô thị mới phường Đông Vĩnh - Cửa Nam (Công ty EuroWindow) - hạng mục Trường THCS</t>
  </si>
  <si>
    <t>Khu đô thị Kosy tại phường Đông Vĩnh (khu vực dự án BT của công ty cổ phần Kosy) (hạng mục đất giáo dục)</t>
  </si>
  <si>
    <t>Xây dựng cơ sở 2 trường THCS Nguyễn Trường Tộ ( dự án cũ là trường THCS Đông Vĩnh)</t>
  </si>
  <si>
    <t>Mở rộng trường tiểu học Hà Huy Tập 1</t>
  </si>
  <si>
    <t>Mở rộng trường mầm non Hưng Đông</t>
  </si>
  <si>
    <t>Khu công nghiệp, đô thị và dịch vụ VISIP Nghệ An - hạng mục đất giáo dục</t>
  </si>
  <si>
    <t>Xây dựng trường cấp 2, xã Hưng Chính</t>
  </si>
  <si>
    <t xml:space="preserve">Dự án mở rộng sân tập lái xe PTS Nghệ Tĩnh </t>
  </si>
  <si>
    <t>Mở rộng trường Mầm non Nghi Đức</t>
  </si>
  <si>
    <t>Quy hoạch trường mầm non hồng sơn</t>
  </si>
  <si>
    <t>Xây dựng Trường Mầm non Nắng Mai</t>
  </si>
  <si>
    <t>Khu đô thị sinh thái tại phường Hưng Dũng (Hạng mục xây dựng công trình giáo dục)</t>
  </si>
  <si>
    <t>Khu đô thị và triển lãm sông Lam  của Công ty CP sông Lam Nghệ An (hạng mục đất giáo dục)</t>
  </si>
  <si>
    <t>Mở rộng trường THCS Hưng Dũng</t>
  </si>
  <si>
    <t>Mở rộng trường Tiểu học Hưng Dũng 1</t>
  </si>
  <si>
    <t>Xây dựng nhà trẻ và mẫu giáo (Chi nhánh công ty CP Danatol tại Nghệ An)</t>
  </si>
  <si>
    <t>Khu đô thị phía Tây Nam tại phường Vinh Tân và xã Hưng Chính- Hạng mục đất giáo dục (trường cấp 1+cấp 2)</t>
  </si>
  <si>
    <t>Khu đô thị phía Tây Nam tại phường Vinh Tân và xã Hưng Chính- Hạng mục đất giáo dục (trường cấp 3)</t>
  </si>
  <si>
    <t>Khu đô thị phía Tây Nam tại phường Vinh Tân và xã Hưng Chính- Hạng mục đất giáo dục (trường MN)</t>
  </si>
  <si>
    <t>Khu đô thị Ven Sông-hạng mục đất giáo dục (trường THPT)</t>
  </si>
  <si>
    <t>Xây dựng trường Mầm Non của Công ty CP 484</t>
  </si>
  <si>
    <t xml:space="preserve">Mở rộng trường THCS phường Lê Lợi </t>
  </si>
  <si>
    <t>Xây dựng mới trường Mầm non khối Minh Phúc, Hưng Phúc</t>
  </si>
  <si>
    <t>Mở rộng trường mầm non cơ sở 2 xóm Phổ Môn</t>
  </si>
  <si>
    <t>Đất giáo dục</t>
  </si>
  <si>
    <t>Khu đô thị phía Tây xã Hưng Hòa - Hạng mục đất giáo dục</t>
  </si>
  <si>
    <t>Khu đô thị Ecopark - Hạng mục đất giáo dục</t>
  </si>
  <si>
    <t>Trường Cao Đẳng Hàng Hải Vinalines</t>
  </si>
  <si>
    <t>Xây dựng hạ tầng khu tái định cư di dân khẩn cấp vùng thiên tai xã Hưng Hòa - Hạng mục đất giáo dục</t>
  </si>
  <si>
    <t>2.9.7</t>
  </si>
  <si>
    <t>Đất cơ sở thể dục thể thao</t>
  </si>
  <si>
    <t>Nhà thi đấu đa chức năng xã Nghi Kim</t>
  </si>
  <si>
    <t>Khu đô thị Bắc Nghi Kim (hạng mục đất thể thao)</t>
  </si>
  <si>
    <t>Dự án khu nhà ở trung tâm xã Nghi Kim (Công ty CP Đầu tư Xây dựng Trường Sơn) - Hạng mục đất thể thao</t>
  </si>
  <si>
    <t>Sân vận động xã Nghi Ân</t>
  </si>
  <si>
    <t>Xây dựng Khu thể thao và đô thị sinh thái phức hợp tại xã Nghi Phú (Công ty cổ phần Golf biển Cửa Lò) - Hạng mục đất thể thao, cây xanh</t>
  </si>
  <si>
    <t>Quy hoạch cây xanh thể thao xóm 6(khu chia lô đất ở xóm 3)</t>
  </si>
  <si>
    <t>Quy hoạch Khu dân Golden City 14 xã Nghi Phú, Nghi Ân, Nghi Đức (Hạng mục đất thể thao)</t>
  </si>
  <si>
    <t>Cải tạo khu A- Khu chung cư Quang Trung-hạng mục đất thể thao</t>
  </si>
  <si>
    <t>Chia lô đất ở Ngũ Lộc và Mỹ Trung-hạng mục đất thể dục thể thao</t>
  </si>
  <si>
    <t>Chia lô đất ở 2 bên đường quy hoạch 24 m (đoạn từ TL 535 đến đường bao phía Đông) (giai đoạn 2) tại xã Hưng Lộc, thành phố Vinh - Hạng mục đất thể dục thể thao</t>
  </si>
  <si>
    <t>Khu dân cư Golden City 15 tại xã Nghi Phú, xã Hưng Lộc (hạng mục cây xanh thể thao)</t>
  </si>
  <si>
    <t>Khu đô thị Kosy tại phường Đông Vĩnh (khu vực dự án BT của công ty cổ phần Kosy) (hạng mục đất thể dục thể thao)</t>
  </si>
  <si>
    <t>Xây dựng Sân vận động và các hạng mục phụ trợ</t>
  </si>
  <si>
    <t>Hạ tầng khu quy hoạch chia lô đất ở tại xóm Mỹ Hậu, xã Hưng Đông, thành phố Vinh (Tên cũ: Chia lô đất ở phía Tây đường Nguyễn Trường Tộ) (hạng mục đất thể thao)</t>
  </si>
  <si>
    <t>Chia lô đất ở xóm 8 xã Hưng Chính (hạng mục đất thể thao)</t>
  </si>
  <si>
    <t>Chia lô dất ờ dân cư (để đấu giá) tại xóm 5 (hạng mục đất thể thao)</t>
  </si>
  <si>
    <t>QH sân thể thao xã Nghi Đức</t>
  </si>
  <si>
    <t>Quy hoạch khu đô thị golden city 14 xã Nghi Phú - Nghi Ân - Nghi Đức - Hạng mục đất thể thao</t>
  </si>
  <si>
    <t>Mở rộng sân vận động xã Nghi Đức</t>
  </si>
  <si>
    <t>Khu đô thị phía Tây Nam tại phường Vinh Tân và xã Hưng Chính- Hạng mục đất thể dục thể thao</t>
  </si>
  <si>
    <t>Sân thể dục, thể thao khối 3 phường Lê Lợi</t>
  </si>
  <si>
    <t>Xây dựng Sân thể thao xóm 6, xã Nghi Liên</t>
  </si>
  <si>
    <t>2.9.8</t>
  </si>
  <si>
    <t>Đất xây dựng cơ sở khoa học công nghệ</t>
  </si>
  <si>
    <t>2.9.9</t>
  </si>
  <si>
    <t>Đất công trình năng lượng</t>
  </si>
  <si>
    <t>Khu đô thị Bắc Nghi Kim (hạng mục đất năng lượng)</t>
  </si>
  <si>
    <t>Xây dựng 02 trạm biến thế dọc Quốc lộ 1A</t>
  </si>
  <si>
    <t>Tuyến đường dây trung thế cải tạo, chống quá tải lưới điện 380 Hưng Đông - 373 Cừa Lò</t>
  </si>
  <si>
    <t>Tuyển đường dây trung thế cải tạo, chống quá tải lưới điện 374 Hưng Đông - 371 Nam Đàn</t>
  </si>
  <si>
    <t>Truyến đường dây trung thế cải tạo, chống quá tải 374 Hưng Đông - 371 Nam Đàn</t>
  </si>
  <si>
    <t>Cải tạo đường dây 110Kv Hưng Đông - Can Lộc và Hưng Đông -Linh Cảm</t>
  </si>
  <si>
    <t>Khu đô thị sinh thái tại phường Hưng Dũng (Hạng mục đất năng lượng)</t>
  </si>
  <si>
    <t>Quy hoạch khu tổng hợp thương mại dịch vụ, du lịch  dự Án T&amp;T (đất năng lượng)</t>
  </si>
  <si>
    <t>2.9.10</t>
  </si>
  <si>
    <t>Đất công trình bưu chính viễn thông</t>
  </si>
  <si>
    <t>Các trạm viễn thông phường Hồng Sơn</t>
  </si>
  <si>
    <t>Các trạm viễn thông phường Trường Thi</t>
  </si>
  <si>
    <t>Xây dựng mới trụ sở Bưu điện xã</t>
  </si>
  <si>
    <t>2.9.11</t>
  </si>
  <si>
    <t>Đất chợ</t>
  </si>
  <si>
    <t>Quy hoạch chợ Nghi Kim</t>
  </si>
  <si>
    <t>Xây dựng chia lô đất ở dân cư và chợ hoa cây cảnh tại xã Nghi Ân, thành phố Vinh (Hạng mục chợ hoa cây cảnh)</t>
  </si>
  <si>
    <t>Dự án cải tạo khu C, khu chung cư Quang Trung-hạng mục đất chợ</t>
  </si>
  <si>
    <t>Xây dựng chợ xã Nghi Đức</t>
  </si>
  <si>
    <t>Mở rộng Chợ Cầu Thông</t>
  </si>
  <si>
    <t>Chợ Hưng Hòa</t>
  </si>
  <si>
    <t>2.10</t>
  </si>
  <si>
    <t>Đất có di tích lịch sử văn hóa</t>
  </si>
  <si>
    <t>Phục hồi và tôn tạo di tích Văn Miếu Nghệ An tại phường Hồng Sơn</t>
  </si>
  <si>
    <t>2.11</t>
  </si>
  <si>
    <t>Đất có di tích, danh thắng</t>
  </si>
  <si>
    <t>2.12</t>
  </si>
  <si>
    <t>Đất bãi thải, xử lý chất thải</t>
  </si>
  <si>
    <t>Bãi tập kết rác thải xây dựng tạm thời xã Nghi Kim</t>
  </si>
  <si>
    <t>2.13</t>
  </si>
  <si>
    <t>Đất ở tại nông thôn</t>
  </si>
  <si>
    <t xml:space="preserve">Chia lô đất ở xóm 5, xã Nghi Kim </t>
  </si>
  <si>
    <t xml:space="preserve">Chia lô đất ở dân cư tại xóm 11 (Vị trí 2 - Phía Tây), xã Nghi Kim </t>
  </si>
  <si>
    <t>Chia lô đất ở xóm 11 (Vị trí 1 - Phía Đông), xã Nghi Kim - Hạng mục đất ở</t>
  </si>
  <si>
    <t>Quy hoạch xen dắm xóm 6 (nhà văn hoá xóm 5)</t>
  </si>
  <si>
    <t>Khu Quy hoạch chia lô đất ở xóm 3.4</t>
  </si>
  <si>
    <t>QH chia lô đất ở xóm 8 phía tây đường 36 m</t>
  </si>
  <si>
    <t>Khu Quy hoạch chia lô đất ở xóm 8 phía bắc Trụ sở</t>
  </si>
  <si>
    <t>Khu quy hoạch chia lô đất ở xóm 5 giai đoạn 2</t>
  </si>
  <si>
    <t>Xen dắm đất ở xóm 5</t>
  </si>
  <si>
    <t>Dự án khu nhà ở trung tâm xã Nghi Kim (Công ty CP Đầu tư Xây dựng Trường Sơn)</t>
  </si>
  <si>
    <t>Chia lô đất ở xóm 2 Nghi Kim</t>
  </si>
  <si>
    <t>Khu Quy hoạch chia lô đất ở xóm 3.4 (VT2)</t>
  </si>
  <si>
    <t>Khu Quy hoạch chia lô đất ở xóm 8 (tây đông đường 36 m)</t>
  </si>
  <si>
    <t>Khu Quy hoạch chia lô đất ở xóm 13A</t>
  </si>
  <si>
    <t>Khu Quy hoạch chia lô đất ở xóm 7</t>
  </si>
  <si>
    <t>Quy hoạch xen dắm xóm 6</t>
  </si>
  <si>
    <t>Đất ở dân cư tại xóm 2, xã Nghi Kim</t>
  </si>
  <si>
    <t>Chia lô đất ở xóm 13B (vùng ao nhà máy Chè), xã Nghi Kim</t>
  </si>
  <si>
    <t>Chia lô đất ở xóm 1 xã Nghi Kim</t>
  </si>
  <si>
    <t>Quy hoạch chia lô đất ở vùng cửa nhà ông Tùng</t>
  </si>
  <si>
    <t>Chuyển mục đích đất nông nghiệp ( không phải vườn, ao liền kề) sang đất ở</t>
  </si>
  <si>
    <t>Đất ở dân cư tại xóm 1, xã Nghi Kim (Hạng mục đất ở)</t>
  </si>
  <si>
    <t>Quy hoạch chia lô đất ở xóm 11</t>
  </si>
  <si>
    <t>Dự án khu nhà ở trung tâm xã Nghi Kim (Công ty CP Đầu tư Xây dựng Trường Sơn) - Hạng mục đất ở</t>
  </si>
  <si>
    <t>Xây dựng chia lô đất ở dân cư và chợ hoa cây cảnh tại xã Nghi Ân, thành phố Vinh (Hạng mục đất ở dân cư)</t>
  </si>
  <si>
    <t>Chia lô đất ở Kim Đông, xã Nghi Ân (giai đoạn 2) - Hạng mục đất ở</t>
  </si>
  <si>
    <t>Khu quy hoạch chia lô đất ở đông E 654 (hạng mục đất ở)</t>
  </si>
  <si>
    <t>Xen dắm đất ở xóm Kim Mỹ</t>
  </si>
  <si>
    <t>Quy hoạch khu Tái định cư đại học Vinh (2 vị trí)</t>
  </si>
  <si>
    <t>Quy hoạch chia lô đất ở xóm Kim Đông ( 3 vị trí</t>
  </si>
  <si>
    <t>Quy hoạch chia lô đất ở xóm Kim Trung (3 vị trí: phía tây trụ sở UBND, phía nam sân bóng xóm Kim Trung, phía tây trung đoàn vận tải E 654)</t>
  </si>
  <si>
    <t>Quy hoạch đất ở xóm Kim Trung (Phía bắc sân vận động xóm Kim Khánh)</t>
  </si>
  <si>
    <t>Quy hoạch chia lô đất ở phía bắc nhà văn hoá xóm Kim Bình</t>
  </si>
  <si>
    <t>Quy hoạch chia lô đất ở phía tây nhà văn hoá xóm Kim Bình</t>
  </si>
  <si>
    <t>Quy hoạch chia lô đất ở xóm Kim Bình phía tây khu dân cư xóm Kim Bình</t>
  </si>
  <si>
    <t>Quy hoạch chia lô đất ở xóm Kim nghĩa</t>
  </si>
  <si>
    <t>Quy hoạch đất ở xóm Kim Liên, Kim Trung phia tấy bắc nhà văn hoá xóm Kim Trung</t>
  </si>
  <si>
    <t>Quy hoạch đất ở khu vực xóm Hoà Hợp phía tây khu dân cư</t>
  </si>
  <si>
    <t>Quy hoạch đất ở khu vực xóm Hoà Hợp phía bắc quốc lộ 46</t>
  </si>
  <si>
    <t>Quy hoạch đất ở xóm Hoà Hợp phía nam sân thể thao nhà văn hoá</t>
  </si>
  <si>
    <t>Quy hoạch đất ở khu vực xóm Kim Tân phía tây và nam nhà văn Hoá Kim Tân</t>
  </si>
  <si>
    <t>Quy hoạch đất ở khu vực xóm Kim Tân phía tây đường đức Thiết</t>
  </si>
  <si>
    <t>Quy hoạch đất ở khu vực xóm Kim Sơn phía tây đường đức Thiết</t>
  </si>
  <si>
    <t>Chia lô đất ở xóm kim khánh xứ đồng Sim Nu</t>
  </si>
  <si>
    <t>Chia lô đất ở xóm kim Mỹ xứ đồng Chuông</t>
  </si>
  <si>
    <t>Chia lô đất ở xóm Kim Mỹ phía đông nghĩa địa</t>
  </si>
  <si>
    <t>Chia lô đất ở phía bắc nhà văn hoá Xóm Kim Mỹ (2 vị trí)</t>
  </si>
  <si>
    <t xml:space="preserve">Chia lô đất ở phía nam nhà văn hoá Xóm Kim Mỹ </t>
  </si>
  <si>
    <t xml:space="preserve">Chia lô đất ở xóm Kim Mỹ  xứ đồng Cồn Tít </t>
  </si>
  <si>
    <t>QH đất ở mới Kim Đông phía đông sân thể thao</t>
  </si>
  <si>
    <t>QH đất ở mới Kim Đông xứ đồng Sâu Ô Nựu</t>
  </si>
  <si>
    <t>QH đất ở mới Kim Đông  pháa tây và đông khu dân cư xóm kim đông, phía bắc nghĩa trang (2 vị trí)</t>
  </si>
  <si>
    <t>Quy hoạch đất ở xóm Kim Sơn phía tây khu dân cư xóm Kim Sơn</t>
  </si>
  <si>
    <t>Quy hoạch đất ở xóm Kim Nghĩa phía đông khu dân cư (4 vị trí)</t>
  </si>
  <si>
    <t>QH đất ở Mới Kim Nghĩa phía nam trung đoàn vận tải E654</t>
  </si>
  <si>
    <t>Xây dựng Khu thể thao và đô thị sinh thái phức hợp tại xã Nghi Phú (Công ty cổ phần Golf biển Cửa Lò) - Hạng mục đất ở</t>
  </si>
  <si>
    <t>Dự án Chia lô đất ở dân cư xóm 15, xã Nghi Phú</t>
  </si>
  <si>
    <t>Xây dựng Khu tái định cư xóm 6 , xã Nghi Phú (tái định cư mở rộng nhà thờ)</t>
  </si>
  <si>
    <t>Khu dịch vụ thương mại và nhà ở Vinhland  tại Nghi Phú</t>
  </si>
  <si>
    <t>Đất ở xen dắm xóm 12, xã Nghi Phú</t>
  </si>
  <si>
    <t>Khu nhà ở cho gia đình cán bộ quân đội của Quân khu IV tại xã Nghi Phú, thành phố Vinh</t>
  </si>
  <si>
    <t>Hạ tầng kỹ thuật khu tái định cư phục vụ GPMB dự án đường giao thông nối Vinh-Cửa Lò (giai đoạn 1), xã Nghi Phú, thành phố Vinh (Vị trí 1) hạng mục đất ở</t>
  </si>
  <si>
    <t>Hạ tầng kỹ thuật khu tái định cư phục vụ GPMB dự án đường giao thông nối Vinh-Cửa Lò (giai đoạn 1), xã Nghi Phú, thành phố Vinh (Vị trí 2) hạng mục đất ở</t>
  </si>
  <si>
    <t>Chia lô đất ở khu đất sản xuất kinh doanh của công ty CP 479 tại xã Nghi Phú</t>
  </si>
  <si>
    <t>Trung tâm thương mại, chung cư, nhà ở liền kề cao cấp (Công ty TNHH Văn Minh)</t>
  </si>
  <si>
    <t>QH chia lô đất ở  khu đất của Công ty CP giống cây trồng Nghệ An tại xã Nghi phú</t>
  </si>
  <si>
    <t>Quy hoạch đất ở Doanh nghiệp tư nhân Dương Quốc Anh</t>
  </si>
  <si>
    <t>Khu chung cư và nhà ở cho cán bộ chiến sỹ công an tỉnh Nghệ An</t>
  </si>
  <si>
    <t>Quy hoạch chia lô đất ở vùng Đồng giáp Nghi Đức</t>
  </si>
  <si>
    <t>Quy hoạch chia lô đất ở vùng Đồng giáp Nghi Đức (Hạng Mục giao thông)</t>
  </si>
  <si>
    <t>Chuyển từ đất thương mại dịch vụ sang đất ở (Công ty CP thiết bị và Xây lắp Bưu điện Nghệ An)</t>
  </si>
  <si>
    <t>Quy hoạch đất ở dân cư xóm 5 (1) gần lò giết mổ</t>
  </si>
  <si>
    <t>Quy hoạch đất ở dân cư xóm 5 (2) gần lò giết mổ</t>
  </si>
  <si>
    <t>Quy hoạch đất ở dân cư xóm 5 (3) gần lò giết mổ</t>
  </si>
  <si>
    <t>'Quy hoạch khu dân cư xóm 22</t>
  </si>
  <si>
    <t>Quy hoạch khu dân cư xóm 22(hạng mục giao thông)</t>
  </si>
  <si>
    <t>Quy hoạch đất ở xen dắm xóm 19 (1)</t>
  </si>
  <si>
    <t>Quy hoạch đất ở xen dắm xóm 19 (2)</t>
  </si>
  <si>
    <t>'Quy hoạch đất ở xen dắm xóm 1-8</t>
  </si>
  <si>
    <t>Quy hoạch đất ở xen dắm xóm 20 (1)</t>
  </si>
  <si>
    <t>Quy hoạch đất ở xen dắm xóm 20 (2)</t>
  </si>
  <si>
    <t>Quy hoạch đất ở xen dắm xóm 22</t>
  </si>
  <si>
    <t>Chuyển mục đích sử dụng đất từ đất nông nghiệp sang đất ở xóm 7</t>
  </si>
  <si>
    <t>Khu dân cư tại xóm 3, xã Nghi phú, TP Vinh, tỉnh Nghệ An (Hạng mục đất ở)</t>
  </si>
  <si>
    <t>Hạ tầng khu công viên cây xanh và chia lô đất ở dân cư tại xóm Mậu Đơn, xã Hưng Lộc, thành phố Vinh - Hạng mục đất ở</t>
  </si>
  <si>
    <t>Chia lô đất ở xóm Đức Vinh vị trí 2, xã Hưng Lộc (Hạng mục đất ở)</t>
  </si>
  <si>
    <t>Đất ở xen dắm xóm Mậu Đơn, xã Hưng Lộc (Vị trí 4)-hạng mục đất ở</t>
  </si>
  <si>
    <t>Đất ở xen dắm xóm Đức Thọ, xã Hưng Lộc - Hạng mục đất ở</t>
  </si>
  <si>
    <t>Nhà ở xã hội liền kề thấp tầng cho gia đình cán bộ quân đội của Quân khu 4-Hạng mục đất ở</t>
  </si>
  <si>
    <t>Xây dựng khu nhà ở cho người thu nhập thấp và CBCNV của Công ty CP ĐT&amp;TM Dầu khí Nghệ An-hạng mục đất ở</t>
  </si>
  <si>
    <t>Chia lô đất ở xóm 12, xã Hưng Lộc</t>
  </si>
  <si>
    <t>Chia lô đất ở xóm Hòa Tiến, xã Hưng Lộc - Hạng mục đất ở</t>
  </si>
  <si>
    <t>Chuyển mục đích đất nông nghiệp (vườn, ao liền kề đất ở) sang đất ở</t>
  </si>
  <si>
    <t>Khu nhà ở cho cán bộ, nhân viên Binh đoàn 12</t>
  </si>
  <si>
    <t>Chia lô đất ở xóm Mỹ Trung và Mỹ Hạ, xã Hưng Lộc (Hạng mục đất ở)</t>
  </si>
  <si>
    <t>QH chia lô xóm đức thịnh + Đức Vinh-hạng mục đất ở</t>
  </si>
  <si>
    <t>QH chia lô đức thịnh 2-hạng mục đất ở</t>
  </si>
  <si>
    <t>Chia lô đất ở xóm 12+15- hạng mục đất ở</t>
  </si>
  <si>
    <t>Chia lô đất ở Ngũ Lộc và Mỹ Trung-hạng mục đất ở</t>
  </si>
  <si>
    <t>Chia lô đất ở Mỹ Thượng+mỹ Trung -hạng mục đất ở</t>
  </si>
  <si>
    <t>Chia lô đât ở xóm Đức Tthọ</t>
  </si>
  <si>
    <t>Chia lô đất ở 2 bên đường quy hoạch 24 m (đoạn từ TL 535 đến đường bao phía Đông) (giai đoạn 2) tại xã Hưng Lộc, thành phố Vinh - Hạng mục đất ở</t>
  </si>
  <si>
    <t>Chia lô đất ở dân cư tại xóm Trung Thành - Trung Mỹ (phần còn lại) ao ông Dinh</t>
  </si>
  <si>
    <t>Chia lô đất ở dân cư phía Tây đường Nguyễn Trường Tộ, xã Hưng Đông</t>
  </si>
  <si>
    <t>Chia lô đất ở xóm Trung Thành (Gần mương bàu đông)</t>
  </si>
  <si>
    <t>Chia lô đất ở xóm Yên Vinh</t>
  </si>
  <si>
    <t>Chia lô đất ở dân cư tại xóm Yên Xá, xã Hưng Đông</t>
  </si>
  <si>
    <t>Chia lô đất ờ dân cư (để đấu giá) tại xóm Yên Khang</t>
  </si>
  <si>
    <t>Khu quy hoạch chia lô đất ở xóm Trung Thành - Trung Mỹ - Khu B</t>
  </si>
  <si>
    <t>Khu quy hoạch chia lô đất ở xóm Trung Thành - Trung Mỹ - Khu C</t>
  </si>
  <si>
    <t>Quy hoạch chia lô đất ở xóm Mỹ Long cũ (Xóm Long Hoà mới)</t>
  </si>
  <si>
    <t>Chia lô đất ờ tại xóm Đông Vinh (bổ sung diện tích)</t>
  </si>
  <si>
    <t>Chia lô dất ở dân cư khu vực phía đông đường quy hoạch 36m tại xã Hưng Đông và xã Nghi Kim</t>
  </si>
  <si>
    <t>Chia lô đất ở xóm Trung Mỹ (Trước nhà ô Thảo )</t>
  </si>
  <si>
    <t>Chia lô đất ở dân cư (phía tây đơn vị quân đội H83)</t>
  </si>
  <si>
    <t>Quy hoạch chia lô đất ở dân cư, cây xanh, nhà văn hoá (Khu D), xóm Trung Mỹ</t>
  </si>
  <si>
    <t>Chia lô đất ở dân cư tại xóm Mỹ Hậu (Khu D), xã Hưng Đông</t>
  </si>
  <si>
    <t>Chia lô đất ở dân cư xóm Yên Xá (Khu B) giáp Bãi Rác, xã Hưng Đông</t>
  </si>
  <si>
    <t>Chia lô đất ở dân cư xóm Mỹ Hậu, xã Hưng Đông (Vt2)</t>
  </si>
  <si>
    <t>Chia lô đất ở dân cư xóm Mỹ Hậu, xã Hưng Đông (Vt3)</t>
  </si>
  <si>
    <t>Quy hoạch chia lô đất ở dân cư, cây xanh, nhà văn hoá (Khu B), xóm Yên Bình</t>
  </si>
  <si>
    <t>Chia lô đất ở xóm Trung Thuận</t>
  </si>
  <si>
    <t>Chia lô đất ở xóm Trung Thuận (Ao Mong)</t>
  </si>
  <si>
    <t>Chia lô đất ở dân cư xóm Trung Tiến (giáp Đông Vĩnh)</t>
  </si>
  <si>
    <t>Hạ tầng khu quy hoạch chia lô đất ở tại xóm Mỹ Hậu, xã Hưng Đông, thành phố Vinh (Tên cũ: Chia lô đất ở phía Tây đường Nguyễn Trường Tộ)</t>
  </si>
  <si>
    <t>Chia lô đất ở xóm 8 xã Hưng Chính (hạng mục đất ở nông thôn 204 lô)</t>
  </si>
  <si>
    <t>Chia lô dất ờ dân cư (để đấu giá) tại xóm 5 (hạng mục đất ở 163 lô)</t>
  </si>
  <si>
    <t xml:space="preserve">Khu đô thị phía Tây Nam tại xã Hưng Chính và phường Vinh Tân (Công ty CP Sài gòn Trung đô) - Hạng mục đất ở </t>
  </si>
  <si>
    <t>Quy hoạch chia lô đất ở xóm 6 xã Hưng Chính</t>
  </si>
  <si>
    <t>Quy hoạch đất ở xóm 4 xã Hưng Chính</t>
  </si>
  <si>
    <t>Chuyển mục đích đất vườn, ao gắn liền đất ở sang đất ở</t>
  </si>
  <si>
    <t>QH đất ở xứ đồng Am xóm Xuân Tín (hạng mục đất ở)</t>
  </si>
  <si>
    <t>Quy hoạch đất ở xóm Xuân Đồng, xã Nghi Đức</t>
  </si>
  <si>
    <t>Quy hoạch đất ở xóm Xuân Hoa, xã Nghi Đức - Vị trí 1</t>
  </si>
  <si>
    <t>Quy hoạch đất ở xóm Xuân Hoa, xã Nghi Đức - Vị trí 2 (2 vị trí)</t>
  </si>
  <si>
    <t>Quy hoạch đất ở xóm Xuân Hoa + xóm Xuân Hương, xã Nghi Đức</t>
  </si>
  <si>
    <t>Khu dân cư nông thôn mới Xuân Hương, xã Nghi Đức</t>
  </si>
  <si>
    <t>Chia lô đất ở xứ đồng Cựa Rộ xóm Xuân Bình 13, xã Nghi Đức</t>
  </si>
  <si>
    <t>Đất ở xen dắm xóm Xuân Bình 13, xã Nghi Đức (Vị trí 1)</t>
  </si>
  <si>
    <t>Đất ở xen dắm xóm Xuân Bình 13, xã Nghi Đức (Vị trí 2)</t>
  </si>
  <si>
    <t>Đất ở xen dắm khu đất thu hồi của Công ty Lũng Lô</t>
  </si>
  <si>
    <t xml:space="preserve">QH đất ở xứ đồng Bươi giới </t>
  </si>
  <si>
    <t>QH đất ở xóm Xuân Thịnh - hạng mục đất ở</t>
  </si>
  <si>
    <t>Chia lô đất ở xóm Xuân Mỹ</t>
  </si>
  <si>
    <t>Chia lô đấu giá đất ở xóm Xuân Trung, Xuân Hương - Hạng mục đất ở</t>
  </si>
  <si>
    <t>Chuyển mục đích từ đất vườn sang đất ở</t>
  </si>
  <si>
    <t>Chuyển mục đích từ đất vườn sang đất ở (xóm Xuân Bình 14)</t>
  </si>
  <si>
    <t>Chia lô đấu giá đất ở xóm Xuân Trung (2 vị trí) - Hạng mục đất ở</t>
  </si>
  <si>
    <t>Chia lô đấu giá đất ở xóm Xuân Thịnh (03 vị trí)</t>
  </si>
  <si>
    <t>Chia lô đấu giá đất ở xóm Xuân Trang, Xuân Bình - hạng mục đất ở</t>
  </si>
  <si>
    <t>Chia lô đấu giá đất ở xóm Xuân Trang (vị trí 2)- hạng mục đất ở</t>
  </si>
  <si>
    <t>Chia lô đấu giá đất ở xóm Xuân Trang (vị trí 3)</t>
  </si>
  <si>
    <t>Hạ tầng khu Quy hoạch chia lô đất ở dân cư tại xóm Phúc Hậu, xã Nghi Liên, thành phố Vinh</t>
  </si>
  <si>
    <t>Hạ tầng khu quy hoạch chia lô đất ở tại xóm Bắc Liên, xã Nghi Liên, thành phố Vinh (Hạng mục đất ở)</t>
  </si>
  <si>
    <t>Khu QH chia lô đất ở xóm 10, xã Nghi Liên(Hạng mục đất ở)</t>
  </si>
  <si>
    <t xml:space="preserve">Chia lô đấu giá đất ở xóm Bắc Liên hạng mục đất ở </t>
  </si>
  <si>
    <t>Chia lô đấu giá đất ở xóm Kim Chi hạng mục đất ở</t>
  </si>
  <si>
    <t>Chia lô đấu giá nhà văn hoá xóm 3 cũ</t>
  </si>
  <si>
    <t>Xen dắm đất ở khu dân cư xóm Hồng Liên</t>
  </si>
  <si>
    <t>Xen dắm đất ở khu dân cứ xóm phúc hậu</t>
  </si>
  <si>
    <t>Chia lô đấu giá nhà văn hoá xóm 10 cũ và dân cư</t>
  </si>
  <si>
    <t>Chia lô đấu giá nhà văn hoá xóm 1 cũ và dân cư</t>
  </si>
  <si>
    <t>Xen dắm đất ở khu dân cư xóm kim chi</t>
  </si>
  <si>
    <t>Chia lô đấu giá nhà văn hoá xóm 9 cũ và dân cư (xóm Kim Chi)</t>
  </si>
  <si>
    <t>Xen dắm đất ở khu dân cư xóm Kim Yên</t>
  </si>
  <si>
    <t>Xen dắm đất ở khu dân cư xóm Nam Liên</t>
  </si>
  <si>
    <t>Xen dắm nhà văn hoá xóm 12 cũ</t>
  </si>
  <si>
    <t>Xen dắm nhà văn hoá xóm 7 cũ</t>
  </si>
  <si>
    <t>Xen dắm nhà văn hoá xóm 8 cũ</t>
  </si>
  <si>
    <t>Xen dắm nhà văn hoá xóm 11 cũ</t>
  </si>
  <si>
    <t>Xen dắm đất ở khu dân cư xóm Phúc Hậu</t>
  </si>
  <si>
    <t>Xen dắm đất ở khu dân cư xóm Kim Chi</t>
  </si>
  <si>
    <t>Khu QH chia lô đất ở xóm 5, xã Nghi Liên(hạng mục đất ở)</t>
  </si>
  <si>
    <t>Khu QH chia lô đất ở dân cư tại xóm Nam Liên, xã Nghi Liên</t>
  </si>
  <si>
    <t>Khu QH chia lô đất ở dân cư tại xóm phổ Môn, xã Nghi Liên, TP Vinh(hạng mục đấtở)</t>
  </si>
  <si>
    <t>Khu QH chia lô đất ở dân cư tại xóm phổ Môn, xã Nghi Liên, TP Vinh (hạng mục đất giao thông)</t>
  </si>
  <si>
    <t>Đất ở xen dắm xóm Phong Phú, xã Hưng Hòa</t>
  </si>
  <si>
    <t>Khu chia lô đất ở ven hồ điều hoà</t>
  </si>
  <si>
    <t>Chia lô đất ở xóm Phong Đăng (phía Bắc khu tái định cư của dự án đường Nguyễn Sỹ Sách)</t>
  </si>
  <si>
    <t>Chia lô đất ở xóm Phong Đăng (liền kề phía Đông khu tái định cư của dự án đường Nguyễn Sỹ Sách)</t>
  </si>
  <si>
    <t>Chia lô đất ở xóm khánh hậu (đồng cồn điếm)</t>
  </si>
  <si>
    <t>Chia lô đất ở xóm Khánh Hậu (phía Đông đường 35m)</t>
  </si>
  <si>
    <t>Khu chia lô đất ở đồng nhà tấy</t>
  </si>
  <si>
    <t>Khu chia lô đât ở xóm phong Quang đồng đị quỳ</t>
  </si>
  <si>
    <t>Khu chia lô đất ở đồng hoang xóm thuận hoà</t>
  </si>
  <si>
    <t>Chia lô đất ở đồng Trạng, Đồng Bài xóm Phong Đăng</t>
  </si>
  <si>
    <t>Chia lô đất ở đồng cồn giữa xóm thuận hoà</t>
  </si>
  <si>
    <t>Chia lô đất ở đồng Bãi Nổi xóm Phong Hòa (Phía Nam Hồ Điều hòa 2)</t>
  </si>
  <si>
    <t xml:space="preserve">Xây dựng hạ tầng khu tái định cư di dân khẩn cấp vùng thiên tai xã Hưng Hòa - Hạng mục đất ở </t>
  </si>
  <si>
    <t>Khu QH chia lô đất ở xóm Phong Hảo, Xã Hưng Hòa</t>
  </si>
  <si>
    <t>2.14</t>
  </si>
  <si>
    <t>Đất ở đô thị</t>
  </si>
  <si>
    <t>Khu đô thị Đại Thành - xã Nghi Kim (đợt 2) (Hạng mục đất ở</t>
  </si>
  <si>
    <t>Khu nhà ở tổng hợp VINHLAND tại xã Nghi Kim (Công ty CP phát triển đô thị Vinh)</t>
  </si>
  <si>
    <t>Khu đô thị Bắc Nghi Kim (hạng mục đất ở)</t>
  </si>
  <si>
    <t>Quy hoạch Khu Đô thị Golden City 14 xã Nghi Phú, Nghi Ân, Nghi Đức (Hạng Mục đất ở)</t>
  </si>
  <si>
    <t>Quy hoạch Khu dân cư xóm 9 (Công ty CP Gold Đất Việt)</t>
  </si>
  <si>
    <t>Quy hoạch Khu dân xã nghi Phi Phú - Hưng Lộc Công ty CP Golden City(Hạng mục đất ở )</t>
  </si>
  <si>
    <t>Quy hoạch Khu dân Golden City 5 xã Nghi Phú(Hạng mục đất ở )</t>
  </si>
  <si>
    <t>Quy hoạch Khu dân Golden City 14 xã Nghi Phú, Nghi Ân, Nghi Đức (Hạng Mục đất ở)</t>
  </si>
  <si>
    <t>Xây dựng dự án nhà liền kề dịch vụ thương mại , phường Quang Trung (Cty CP xây lắp thương mại Nghệ An)</t>
  </si>
  <si>
    <t xml:space="preserve">Quy hoạch chi tiết xây dựng chia lô đất ở dân cư tập thể nhà in báo tại khối 11 ,phường Quang Trung </t>
  </si>
  <si>
    <t>Quy hoạch xen dắm, khối 11, phường Quang Trung</t>
  </si>
  <si>
    <t>Dự án cải tạo chung cư D2, Quang Trung</t>
  </si>
  <si>
    <t>Cải tạo khu A- Khu chung cư Quang Trung-hạng mục đất ở</t>
  </si>
  <si>
    <t>Dự án cải tạo khu C, khu chung cư Quang Trung-hạng mục đất ở</t>
  </si>
  <si>
    <t>Dự án cải tạo khu B, khu chung cư Quang Trung (hạng mục đất ở)</t>
  </si>
  <si>
    <t>Chia lô đất ở xí nghệp xây lắp kiến trúc và điện nước</t>
  </si>
  <si>
    <t>Chia lô đất ở xen dắm khối Tân Tiến, phường Lê Mao</t>
  </si>
  <si>
    <t>Quy hoạch chia lô xen dắm khối Tân Phong</t>
  </si>
  <si>
    <t>Chia lô đất ở khu tập thể Trung tâm y tế dự phòng</t>
  </si>
  <si>
    <t>Chia lô đất khu tập thể Vinaconex 16 tại khối 17, phường Trường Thi</t>
  </si>
  <si>
    <t>Đất ở xen dắm khối 5, phường Trường Thi</t>
  </si>
  <si>
    <t>Quy hoạch chia lô đất ở nhà công vụ (QK 4)</t>
  </si>
  <si>
    <t>Trung tâm thương mại - Chung cư và chợ Trường Thi</t>
  </si>
  <si>
    <t>Xen dắm đất ở các khối 1, 8 (vị trí nhà văn hóa cũ) 10, 11 phường Đội Cung</t>
  </si>
  <si>
    <t>Xen dắm đất ở khối 6</t>
  </si>
  <si>
    <t>Xen dắm đất ở khối 9</t>
  </si>
  <si>
    <t>Xen dắm đất ở khối 2(nhà văn hóa khối 4 cũ)</t>
  </si>
  <si>
    <t>Xen dắm đất ở khối 11(nhà văn hóa khối 12 cũ)</t>
  </si>
  <si>
    <t>Xen dắm đất ở khối 11</t>
  </si>
  <si>
    <t>Chia lô đất ở Nhà Văn hóa phường Cửa Nam</t>
  </si>
  <si>
    <t>Khu Tập thể Công Nghệ Phẩm khối 2</t>
  </si>
  <si>
    <t>Khu tập thể Công trường 3</t>
  </si>
  <si>
    <t>Đất ở xen dắm phường Cửa Nam (khối 13, 15)</t>
  </si>
  <si>
    <t>Xen dắm đất ở dân cư khối 12</t>
  </si>
  <si>
    <t>Khu tái định cư và khu dân cư thuộc 2 phường Đông Vĩnh và Cửa Nam, thành phố Vinh (hạng mục đất ở khu A và khu B)</t>
  </si>
  <si>
    <t>Chia lô đất ở khối 14 (vị trí 1)</t>
  </si>
  <si>
    <t>Chia lô đất ở khối 14 (vị trí 2)</t>
  </si>
  <si>
    <t>Khu quy hoạch dân cư khối 13 vị trí 1</t>
  </si>
  <si>
    <t>Khu Quy hoạch chia lô đất ở dân cư  khối 14</t>
  </si>
  <si>
    <t>Khu quy hoạch dân cư khối 13 vị trí 2</t>
  </si>
  <si>
    <t>Khu quy hoạch dân cư khối 13 vị trí 3</t>
  </si>
  <si>
    <t>Khu quy hoạch dân cư khối 15 vị trí 1</t>
  </si>
  <si>
    <t>Khu quy hoạch dân cư khối 15 vị trí 2</t>
  </si>
  <si>
    <t>Khu tập thể công ty sản xuất kinh doanh vật liệu Nghệ An (công ty cổ phần vật tư và thiết bị xây dựng Nghệ An)</t>
  </si>
  <si>
    <t>Khu quy hoạch  đất ở Nhà văn hóa khối 5</t>
  </si>
  <si>
    <t>Khu dân cư Golden City 15 tại xã Nghi Phú, xã Hưng Lộc (hạng mục đất ở)</t>
  </si>
  <si>
    <t>Chia lô đất ở khối Trung Nghĩa (Phía tây Ga Vinh), phường Đông Vĩnh- hạng mục đất ở</t>
  </si>
  <si>
    <t>Chia lô đất ở khối Trung Nghĩa (Phía trước nhà văn hóa khối )</t>
  </si>
  <si>
    <t>Chia lô đất ở khối Vĩnh Thịnh (VT1) phường Đông Vĩnh- hạng mục đất ở</t>
  </si>
  <si>
    <t xml:space="preserve">Chia lô đất ở khối Vĩnh Thịnh (VT2) phường Đông Vĩnh- hạng mục đất ở </t>
  </si>
  <si>
    <t>Chia lô đất ở khối Vĩnh Thịnh (VT3) phường Đông Vĩnh - hạng mục đất ở</t>
  </si>
  <si>
    <t>Chia lô đất ở khối Vĩnh Thịnh (để đấu giá và tái định cư)- Hạng mục đất ở</t>
  </si>
  <si>
    <t>Chia lô đất ở khối Xuân Lâm (Vĩnh Xuân cũ) P Đông Vĩnh- Hạng mục đất ở</t>
  </si>
  <si>
    <t>Quy hoạch chia lô đất ở khối Vĩnh Yên - hạng mục đất ở</t>
  </si>
  <si>
    <t>Quy hoạch chia lô đất ở khối 19 phường Đông Vĩnh - hạng mục đất ở vị trí 1</t>
  </si>
  <si>
    <t>Quy hoạch chia lô đất ở khối 19 phường Đông Vĩnh - hạng mục đất ở vị trí 2</t>
  </si>
  <si>
    <t>Khu đô thị mới phường Đông Vĩnh - Cửa Nam (Công ty EuroWindow) - hạng mục đất ở</t>
  </si>
  <si>
    <t>Khu đô thị Kosy tại phường Đông Vĩnh (khu vực dự án BT của công ty cổ phần Kosy) (hạng mục đất ở)</t>
  </si>
  <si>
    <t>Xây dựng tổ hợp chung cư và nhà ở Huy Hùng, phường Hưng Bình (Cty Cổ phần đầu tư và xây dựng tổng hợp Huy Hùng)</t>
  </si>
  <si>
    <t>Quy hoạch chia lô đất ở khối Vinh Tiến, phường Hưng Bình</t>
  </si>
  <si>
    <t>Khu gia đình quân đội tại phường Hưng Bình</t>
  </si>
  <si>
    <t>Dự án Trung tâm TM và chung cư cao tầng BMC Vinh ở phường Hưng Bình (đất thương mại dịch vụ )</t>
  </si>
  <si>
    <t>Khu nhà ở liền kề tại phường Hưng Bình của Công ty TNHH Thanh Thành Đạt - hạng mục đất ở</t>
  </si>
  <si>
    <t>Chia lô đất ở khu tập thể Tòa Án Tỉnh</t>
  </si>
  <si>
    <t>Xây dựng Sân thể thao tổng hợp và chia lô đất ở dân cư khối 24 (Hạng mục đất ở)</t>
  </si>
  <si>
    <t>Chia lô đất ở khối 6, phường Quán Bàu</t>
  </si>
  <si>
    <t>Khu văn phòng và nhà ở thấp tầng, chung cư cao tầng của Công ty CP Cơ điện và xây lắp thủy lợi Nghệ An (hạng mục đất ở)</t>
  </si>
  <si>
    <t>Khu nhà ở - biệt thự liền kề tại khối 5, phường Quán Bàu (Công ty CP Lâm sản Nghệ An) (hạng mục đất ở)</t>
  </si>
  <si>
    <t>Tòa nhà Lũng Lô</t>
  </si>
  <si>
    <t>Khu nhà ở liền kề phường Lê Lợi (Công ty CP vận tải ô tô Nghệ An) (hạng mục đất ở)</t>
  </si>
  <si>
    <t>Chia lô đất ở khối 10, phường Quán Bàu (vị trí 1)</t>
  </si>
  <si>
    <t>Trung tâm thương mại, văn phòng cho thuê và căn hộ cao cấp BMC-Vinh Plaza (đất xây dựng nhà ở)</t>
  </si>
  <si>
    <t>Chia lô đất ở xen dắm khối Yên Toàn, phường Hà Huy Tập</t>
  </si>
  <si>
    <t>Chia lô đất ở xen dắm khối Yên Sơn, phường Hà Huy Tập</t>
  </si>
  <si>
    <t>Chia lô đất ở xen dắm khối 14, phường Hà Huy Tập</t>
  </si>
  <si>
    <t>Chia lô đất ở khu Tập thể Công ty gia công xuất nhập khẩu (Việt Lào)- Phần còn lại</t>
  </si>
  <si>
    <t>Chia lô đất ở xen dắm tại khối 14, khối Yên Sơn, phường Hà Huy Tập</t>
  </si>
  <si>
    <t>Đất ở chung cư cao tầng (Cty CPĐTPT Hải Toàn KBK)</t>
  </si>
  <si>
    <t>Khu nhà ở cho người thu nhập thấp Vinaconex 20</t>
  </si>
  <si>
    <t>Khu công nghiệp, đô thị và dịch vụ VISIP Nghệ An - hạng mục nhà ở chia lô, biệt thự</t>
  </si>
  <si>
    <t>Quy hoạch khu đô thị công ty Phúc Khanh - Hạng mục đất ở</t>
  </si>
  <si>
    <t>Quy hoạch khu đô thị golden city 14 xã Nghi Phú - Nghi Ân - Nghi Đức - Hạng mục đất ở</t>
  </si>
  <si>
    <t>Chia lô đất ở khối 3, phường Trung Đô</t>
  </si>
  <si>
    <t>Chuyển mục đích sử dụng khu đất công ty cổ phần dệt may Trung Đô sang đất ở đô thị (Hạng mục đất ở)</t>
  </si>
  <si>
    <t>Quy hoạch khu TDC sạt lở núi Quyếtvà xd trường THCS tại Khối 3 ( Cty thuộc da) - Hạng mục đất ở</t>
  </si>
  <si>
    <t>Quy hoạch dân cư khối Đông Lâm</t>
  </si>
  <si>
    <t>Quy hoạch chia lô đất ở Khối Xuân Tiến VT1</t>
  </si>
  <si>
    <t>Quy hoạch chia lô đất ở Khối Xuân Tiến VT2</t>
  </si>
  <si>
    <t>Chia lô đất ở dân cư tại đồng vợ, nấu cao, chăn nuôi ( Hạng mục đất ở )</t>
  </si>
  <si>
    <t>Khu đô thị sinh thái tại phường Hưng Dũng (Hạng mục đất ở)</t>
  </si>
  <si>
    <t>Khu đô thị và triển lãm sông Lam  của Công ty CP sông Lam Nghệ An (hạng mục đất ở)</t>
  </si>
  <si>
    <t>Khu nhà ở tại phường Vinh Tân của Liên doanh công ty CP HimLam Nghệ An và công ty CP Địa ốc Trống Đồng (hạng mục đất ở)</t>
  </si>
  <si>
    <t>Chia lô đất ở dân cư khối 1, phường Vinh Tân-hạng mục đất ở</t>
  </si>
  <si>
    <t>Chia lô đất ở khối 1 (lò vôi cũ), phường Vinh Tân</t>
  </si>
  <si>
    <t>Xây dựng văn phòng, xưởng sản xuất và chia lô đất ở (Công ty CP sản xuất hàng tiêu dùng xuất khẩu)</t>
  </si>
  <si>
    <t>Đất ở xen dắm khối Tân Phượng, phường Vinh Tân</t>
  </si>
  <si>
    <t>Khu tái định cư phụ vụ GPMB đường Lê Mao kéo dài (giai đoạn 2)</t>
  </si>
  <si>
    <t>Khu đô thị phía Tây Nam tại phường Vinh Tân và xã Hưng Chính- Hạng mục đất ở</t>
  </si>
  <si>
    <t>Khu đô thị Ven Sông-hạng mục đất ở</t>
  </si>
  <si>
    <t>Khu đô thị Hanviland tại phường phường Vinh Tân (vị trí 1,2)</t>
  </si>
  <si>
    <t>Khu nhà ở liền kề tại phường Lê Lợi (công ty cổ phần xây dựng 465)(hạng mục đất ở)</t>
  </si>
  <si>
    <t>Đất ở xen dắm khối 6, phường Lê Lợi vị trí 1</t>
  </si>
  <si>
    <t>Đất ở xen dắm khối 6, phường Lê Lợi vị trí 2</t>
  </si>
  <si>
    <t>Đất ở xen dắm ( khối14), phường Lê Lợi</t>
  </si>
  <si>
    <t>Đất ở xen dắm ( khối 9), phường Lê Lợi</t>
  </si>
  <si>
    <t>Khu nhà ở thấp tầng và Chung cư  tại khối 15, phường Lê Lợi (Cty CP XD và Tư vấn thiết kế Đường bộ Nghệ An)</t>
  </si>
  <si>
    <t>Nhà ở cao tầng liên đoàn địa chất Bắc Trung Bộ</t>
  </si>
  <si>
    <t>Đất ở xen dắm khối 7, phường Lê Lợi</t>
  </si>
  <si>
    <t>Chia lô đất ở đường Phong Đình Cảng khối 4</t>
  </si>
  <si>
    <t>Khu nhà ở thấp tầng khoi 13 tại phường Bến Thủy</t>
  </si>
  <si>
    <t>Chia lô đất ở dân cư tại khối 10, phường Bến Thủy</t>
  </si>
  <si>
    <t>Chia lô đất ở dân cư tại khối 5,  phường Bến Thủy, thành phố Vinh</t>
  </si>
  <si>
    <t>Chia lô đất ở dân cư tại khối 13, phường Bến Thủy (Vị trí giao giữa đường Hồ Quý Lý và đường Nguyễn Văn Trổi)</t>
  </si>
  <si>
    <t>QH Đất ở xen dắm Khối 5 vị trí 1</t>
  </si>
  <si>
    <t>QH Đất ở xen dắm Khối 5 vị trí  2</t>
  </si>
  <si>
    <t>QH chía lô đất ở Bộ đội Biên Phòng</t>
  </si>
  <si>
    <t>QH chia lô đất ở Khối 2 vt1</t>
  </si>
  <si>
    <t>QH Chia lô đất ở Khối 2 vt2</t>
  </si>
  <si>
    <t>QH ODT xen dắm khối 4</t>
  </si>
  <si>
    <t>QH Khu tập thể khối 14</t>
  </si>
  <si>
    <t xml:space="preserve">Khu đô thị và triển lãm sông Lam  của Công ty CP sông Lam Nghệ An </t>
  </si>
  <si>
    <t>Khu đô thị và triển lãm sông Lam  của Công ty CP sông Lam Nghệ An (hạng mục thông)</t>
  </si>
  <si>
    <t>Quy hoạch khu tổng hợp thương mại dịch vụ, du lịch  dự Án T&amp;T (đất ở)</t>
  </si>
  <si>
    <t>Đất ở xen dắm tại khối Yên Bình, phường Hưng Phúc</t>
  </si>
  <si>
    <t>Quy hoạch xen dắm khối Trường Phúc (NVH)</t>
  </si>
  <si>
    <t>Quy hoạch xen dắm khối Minh Phúc</t>
  </si>
  <si>
    <t>Quy hoạch xen dắm khối Yên Bình (02 lô)</t>
  </si>
  <si>
    <t xml:space="preserve">Quy hoạch xen dắm khối Trường Phúc </t>
  </si>
  <si>
    <t>Quy hoạch đất ở khối Hưng Phúc</t>
  </si>
  <si>
    <t xml:space="preserve">QH chia lô đất ở khối Trường Phúc </t>
  </si>
  <si>
    <t>Khu nhà ở Đô thị Sơn Hà tại xã Nghi Liên</t>
  </si>
  <si>
    <t>Khu đô thị Bắc Nghi Kim (Công ty CP Đầu tư Xây dựng Trường Sơn) - Hạng mục đất ở</t>
  </si>
  <si>
    <t>Khu đô thị phía Tây xã Hưng Hòa - Hạng mục đất ở</t>
  </si>
  <si>
    <t>Khu đô thị Ecopark - Hạng mục đất ở</t>
  </si>
  <si>
    <t>2.15</t>
  </si>
  <si>
    <t>Đất xây dựng trụ sở cơ quan</t>
  </si>
  <si>
    <t>Mở rộng trụ sở UBND xã</t>
  </si>
  <si>
    <t>Trụ sở thanh tra sở Xây Dựng</t>
  </si>
  <si>
    <t>Mở rộng trụ sở UBND phường Quang Trung</t>
  </si>
  <si>
    <t>Mở rộng UBND xã Hưng hoà</t>
  </si>
  <si>
    <t>2.16</t>
  </si>
  <si>
    <t>Xây dựng Trung tâm Kiểm định xây dựng Nghệ An</t>
  </si>
  <si>
    <t>2.17</t>
  </si>
  <si>
    <t>Đất xây dựng cơ sở ngoại giao</t>
  </si>
  <si>
    <t>2.18</t>
  </si>
  <si>
    <t>Đất cơ sở tôn giáo</t>
  </si>
  <si>
    <t>Mở rộng nhà thờ giáo họ Phan Thôn, xã Nghi Kim</t>
  </si>
  <si>
    <t>Mở rộng nhà thờ xóm Kim Nghĩa</t>
  </si>
  <si>
    <t>Mở rộng nhà thờ giáo xứ Yên Đại</t>
  </si>
  <si>
    <t>Phục hồi chùa Da tại xã Hưng Lộc</t>
  </si>
  <si>
    <t>Mở rộng nhà thờ giáo họ Ân Hậu</t>
  </si>
  <si>
    <t>Quy hoạch khu lâm viên núi quyết ( Giáo hội phật giáo tỉnh đang xin lựa chon địa điểm)</t>
  </si>
  <si>
    <t>Mở rộng nhà thờ giáo họ Vĩnh Mỹ, phường Vinh Tân</t>
  </si>
  <si>
    <t>Quy hoạch khu tổng hợp thương mại dịch vụ, du lịch  dự Án T&amp;T (hạng mục đất tôn giáo)</t>
  </si>
  <si>
    <t>Mở rộng chùa Phổ Môn tại xã Nghi Liên</t>
  </si>
  <si>
    <t>2.19</t>
  </si>
  <si>
    <t>Mở rộng Nghĩa trang Cồn Vàng, xã Hưng Đông (giai đoạn 2)</t>
  </si>
  <si>
    <t>Mở rộng nghĩa trang Cồn túc tại xã Nghi Kim (Công ty Môi trường Đô thị) 3,69 ha</t>
  </si>
  <si>
    <t>Nghĩa trang cát táng loại vừa và nhỏ tại xã Nghi Kim giai đoạn 1 (cồn túc)</t>
  </si>
  <si>
    <t>Mở rộng nghĩa trang Đông Trạng, xã Hưng Hòa</t>
  </si>
  <si>
    <t>2.20</t>
  </si>
  <si>
    <t>3</t>
  </si>
  <si>
    <t>2.21</t>
  </si>
  <si>
    <t>Đất sinh hoạt cộng đồng</t>
  </si>
  <si>
    <t>Xây mới Nhà văn hóa xóm 13B</t>
  </si>
  <si>
    <t>Khu đô thị Đại Thành - xã Nghi Kim (đợt 2)(Hạng mục đất sinh hoạt cộng đồng)</t>
  </si>
  <si>
    <t>Khu đô thị Bắc Nghi Kim (hạng mục đất sinh hoạt cộng đồng)</t>
  </si>
  <si>
    <t>Xây dựng Nhà văn hóa xóm 23, xã Nghi Phú</t>
  </si>
  <si>
    <t>QH mở rộng Nhà văn hóa xóm 19, xã Nghi Phú (mở rộng phía Bắc)</t>
  </si>
  <si>
    <t>QH Nhà văn hóa xóm 15, xã Nghi Phú</t>
  </si>
  <si>
    <t>Quy hoạch Khu dân Golden City 5 xã Nghi Phú(Hạng mục đấ t nhà sinh hoạt cộng đồng)</t>
  </si>
  <si>
    <t>Quy hoạch Khu dân Golden City 14 xã Nghi Phú, Nghi Ân, Nghi Đức (Hạng mục đất sinh hoạt cộng đồng)</t>
  </si>
  <si>
    <t>Xây dựng nhà văn hóa khối Tân Phong, phường Lê Mao</t>
  </si>
  <si>
    <t>Xây dựng nhà văn hóa khối 13, phường Trường Thi</t>
  </si>
  <si>
    <t>Nhà văn hóa khối 9, phường Đội Cung</t>
  </si>
  <si>
    <t>Xây dựng Nhà văn hóa khối 3 phường Đội Cung</t>
  </si>
  <si>
    <t>Xây dựng Nhà văn hóa khối 4 phường Đội Cung</t>
  </si>
  <si>
    <t>Nhà văn hóa khối 14, phường Cửa Nam</t>
  </si>
  <si>
    <t>Nhà văn hóa khối 2, phường Cửa Nam</t>
  </si>
  <si>
    <t>Chia lô đất ở 2 bên đường quy hoạch 24 m (đoạn từ TL 535 đến đường bao phía Đông) (giai đoạn 2) tại xã Hưng Lộc, thành phố Vinh - Hạng mục đất sinh hoạt cộng đồng</t>
  </si>
  <si>
    <t>Nhà văn hoá khối Vĩnh Quang, phường Đông Vĩnh</t>
  </si>
  <si>
    <t>Khu đô thị mới phường Đông Vĩnh - Cửa Nam (Công ty EuroWindow) - hạng mục đất thể thao</t>
  </si>
  <si>
    <t>Quy hoạch -XD nhà văn hóa sau khi sát nhập khối 24 với khối 16</t>
  </si>
  <si>
    <t>Xây dựng Sân thể thao tổng hợp và chia lô đất ở dân cư khối 24 (Hạng mục thể thao)</t>
  </si>
  <si>
    <t>Xây dựng nhà văn hoá khối 9</t>
  </si>
  <si>
    <t>Hạ tầng khu quy hoạch chia lô đất ở tại xóm Mỹ Hậu, xã Hưng Đông, thành phố Vinh (Tên cũ: Chia lô đất ở phía Tây đường Nguyễn Trường Tộ) (hạng mục đất sinh hoạt cộng đồng)</t>
  </si>
  <si>
    <t>Xây dựng nhà văn hoá xóm Xuân Trung</t>
  </si>
  <si>
    <t>Quy hoạch khu đô thị golden city 14 xã Nghi Phú - Nghi Ân - Nghi Đức - Hạng mục đất nhà văn hóa</t>
  </si>
  <si>
    <t>Chuyển mục đích sử dụng khu đất công ty cổ phần dệt may Trung Đô sang đất ở đô thị (Hạng mục đất sinh hoạt cộng đồng)</t>
  </si>
  <si>
    <t>Khu đô thị và triển lãm sông Lam  của Công ty CP sông Lam Nghệ An (hạng mục đất nhà văn hóa)</t>
  </si>
  <si>
    <t>Xây dựng nhà Văn hóa khối Vĩnh Mỹ, phường Vinh Tân</t>
  </si>
  <si>
    <t>Mở rộng nhà văn hóa khối Tân Hòa, phường Vinh Tân</t>
  </si>
  <si>
    <t>Xây dựng nhà văn hoá khối Yên Giang, phường Vinh Tân</t>
  </si>
  <si>
    <t>Xây dựng nhà văn hóa Tân An, phường Vinh Tân</t>
  </si>
  <si>
    <t>Khu đô thị phía Tây Nam tại phường Vinh Tân và xã Hưng Chính- Hạng mục đất nhà văn hoá</t>
  </si>
  <si>
    <t>Khu đô thị Ven Sông- hạng mục đất nhà văn hoá</t>
  </si>
  <si>
    <t>mở rộng nhà văn hóa khối 6 phường Lê Lợi</t>
  </si>
  <si>
    <t>Xây dựng nhà văn hóa khối 10, phường Lê Lợi</t>
  </si>
  <si>
    <t>Xây dựng nhà văn hóa khối 8, phường Lê Lợi</t>
  </si>
  <si>
    <t>Xây dựng nhà văn hóa khối 2, phường Lê Lợi</t>
  </si>
  <si>
    <t>Xây dựng nhà văn hoá Khối 7, phường Bến Thủy</t>
  </si>
  <si>
    <t>Nhà Văn Hóa Khối 4</t>
  </si>
  <si>
    <t>Quy hoạch khu tổng hợp thương mại dịch vụ, du lịch  dự Án T&amp;T (hạng mục đất sinh hoạt cộng đồng)</t>
  </si>
  <si>
    <t>QH xây dựng nhà văn hóa khối Trường Phúc</t>
  </si>
  <si>
    <t>Xây dựng Nhà tránh bão đa mục đích tại xã Hưng Hòa</t>
  </si>
  <si>
    <t>Đất sinh hoạt cộng đồng (nhà văn hóa xóm Phong Đăng)</t>
  </si>
  <si>
    <t>Đất sinh hoạt cộng đồng (nhà văn hóa xóm Phong Khánh)</t>
  </si>
  <si>
    <t>Khu đô thị Ecopark - Hạng mục đất sinh hoạt cộng đồng</t>
  </si>
  <si>
    <t>Xây dựng hạ tầng khu tái định cư di dân khẩn cấp vùng thiên tai xã Hưng Hòa - Hạng mục đất sinh hoạt cộng đồng</t>
  </si>
  <si>
    <t>Khu dân cư tại xóm 3, xã Nghi phú, TP Vinh, tỉnh Nghệ An (Hạng mục đất sinh hoạt cộng đồng)</t>
  </si>
  <si>
    <t>2.22</t>
  </si>
  <si>
    <t>Đất khu vui chơi, giải trí công cộng</t>
  </si>
  <si>
    <t>QH Xây dựng khu Bàu Sen</t>
  </si>
  <si>
    <t>Khu đô thị Đại Thành - xã Nghi Kim (đợt 2)(Hạng mục khu vui chơi giải trí công cộng</t>
  </si>
  <si>
    <t>Khu đô thị Bắc Nghi Kim (hạng mục đất khu vui chơi)</t>
  </si>
  <si>
    <t>Dự án khu nhà ở trung tâm xã Nghi Kim (Công ty CP Đầu tư Xây dựng Trường Sơn) - Hạng mục đất khu vui chơi giải trí</t>
  </si>
  <si>
    <t>QH công viên cây xanh ven quốc lộ 1A, xã Nghi Kim</t>
  </si>
  <si>
    <t>Quy hoạch cây xanh thể thao xóm 6 (1)</t>
  </si>
  <si>
    <t>Quy hoạch cây xanh thể thao xóm 3</t>
  </si>
  <si>
    <t>Quy hoạch cây xanh thể thao xóm 7</t>
  </si>
  <si>
    <t>Quy hoạch cây xanh thể thao xóm 9</t>
  </si>
  <si>
    <t>Quy hoạch cây xanh thể thao xóm 15</t>
  </si>
  <si>
    <t>Quy hoạch cây xanh thể thao xóm 20 (Dân cư)</t>
  </si>
  <si>
    <t>Quy hoạch cây xanh thể thao xóm 22 (Gần nghĩa trang)</t>
  </si>
  <si>
    <t>Quy hoạch cây xanh thể thao xóm 23</t>
  </si>
  <si>
    <t>Quy hoạch cây xanh thể thao xóm 18 (1)</t>
  </si>
  <si>
    <t>Quy hoạch cây xanh thể thao xóm 18 (2)</t>
  </si>
  <si>
    <t>Quy hoạch hồ điều hòa (phía Đông đường Đ3) hạng mục đất khu vui chơi</t>
  </si>
  <si>
    <t>Quy hoạch Khu dân Golden City 5 xã Nghi Phú(Hạng mục đất khu vui chơi )</t>
  </si>
  <si>
    <t>Dự án cải tạo khu C, khu chung cư Quang Trung-hạng mục đất cây xanh</t>
  </si>
  <si>
    <t>Hạ tầng khu công viên cây xanh và chia lô đất ở dân cư tại xóm Mậu Đơn, xã Hưng Lộc, thành phố Vinh - Hạng mục đất công viên cây xanh</t>
  </si>
  <si>
    <t>Xây dựng khu nhà ở cho người thu nhập thấp và CBCNV của Công ty CP ĐT&amp;TM Dầu khí Nghệ An-hạng mục đất cây xanh</t>
  </si>
  <si>
    <t>QH chia lô xóm đức thịnh + Đức Vinh-hạng mục đất cây xanh</t>
  </si>
  <si>
    <t>Chia lô đất ở Ngũ Lộc và Mỹ Trung-hạng mục đất cây xanh</t>
  </si>
  <si>
    <t>Khu công nghệ cao, khu công viên thể dục thể thao kiểu mẫu (Hạng mục khu công viên, thể dục thể thao)</t>
  </si>
  <si>
    <t>Chia lô đất ở 2 bên đường quy hoạch 24 m (đoạn từ TL 535 đến đường bao phía Đông) (giai đoạn 2) tại xã Hưng Lộc, thành phố Vinh - Hạng mục cây xanh</t>
  </si>
  <si>
    <t>Khu đô thị Kosy tại phường Đông Vĩnh (khu vực dự án BT của công ty cổ phần Kosy) (hạng mục đất khu vui chơi)</t>
  </si>
  <si>
    <t>Chia lô đất ở dân cư xóm Mỹ Hậu, xã Hưng Đông (Vt2)(hạng mục đất khu vui chơi)</t>
  </si>
  <si>
    <t>Khu công nghiệp, đô thị và dịch vụ VISIP Nghệ An - hạng mục đất cay xanh</t>
  </si>
  <si>
    <t>Khu đô thị phía Tây Nam tại xã Hưng Chính và phường Vinh Tân (Công ty CP Sài gòn Trung đô) - Hạng mục đất khu vui chơi</t>
  </si>
  <si>
    <t>Chia lô đấu giá đất ở xóm Xuân Trung (2 vị trí) - Hạng mục khu vui chơi</t>
  </si>
  <si>
    <t>Chia lô đấu giá đất ở xóm Xuân Trang, Xuân Bình - hạng mục đất khu vui chơi</t>
  </si>
  <si>
    <t>Quy hoạch khu đô thị golden city 14 xã Nghi Phú - Nghi Ân - Nghi Đức - Hạng mục đất khu vui chơi</t>
  </si>
  <si>
    <t>Quy hoạch Hồ điều hòa - hạng mục khu vui chơi</t>
  </si>
  <si>
    <t>Khu công viên cây xanh (Ven đường  sông Vinh và đường Phượng Hoàng)</t>
  </si>
  <si>
    <t>Khu đô thị sinh thái tại phường Hưng Dũng (Hạng mục đất khu vui chơi)</t>
  </si>
  <si>
    <t>Khu đô thị phía Tây Nam tại phường Vinh Tân và xã Hưng Chính- Hạng mục đất cây xanh</t>
  </si>
  <si>
    <t>Khu đô thị Ven Sông- hang mục đất cây xanh</t>
  </si>
  <si>
    <t>Chia lô đất ở dân cư tại khối 5,  phường Bến Thủy, thành phố Vinh( khu vui chơi)</t>
  </si>
  <si>
    <t>Xây dựng công viên cây xanh khối 15, phường Bến Thủy</t>
  </si>
  <si>
    <t>QH chia lô đất ở Khối 2 vt1 (hạng mục đất khu vui chơi</t>
  </si>
  <si>
    <t>Quy hoạch khu tổng hợp thương mại dịch vụ, du lịch  dự Án T&amp;T  hạng mục đất công viên, cây xanh)</t>
  </si>
  <si>
    <t>Mới</t>
  </si>
  <si>
    <t>Hồ Điều hòa 2 (hạng mục cây xanh)</t>
  </si>
  <si>
    <t>Khu đô thị phía Tây xã Hưng Hòa - Hạng mục đất khu vui chơi</t>
  </si>
  <si>
    <t>Khu đô thị Ecopark - Hạng mục đất khu vui chơi</t>
  </si>
  <si>
    <t>Xây dựng hạ tầng khu tái định cư di dân khẩn cấp vùng thiên tai xã Hưng Hòa - Hạng mục đất khu vui chơi</t>
  </si>
  <si>
    <t>2.23</t>
  </si>
  <si>
    <t>Đất cơ sở tín ngưỡng</t>
  </si>
  <si>
    <t>CMD</t>
  </si>
  <si>
    <t>Khôi phục đình Phan Thôn, xã Nghi Kim</t>
  </si>
  <si>
    <t>Phục hồi, xây dựng đền làng Giáp</t>
  </si>
  <si>
    <t>Chia lô đất ở xóm 8 xã Hưng Chính (hạng mục đất tín ngưỡng)</t>
  </si>
  <si>
    <t>Mở rộng  đền và mộ Bà cô Quế Hoa công chúa</t>
  </si>
  <si>
    <t>2.24</t>
  </si>
  <si>
    <t>Đất sông, ngòi, kênh, rạch, suối</t>
  </si>
  <si>
    <t>2.25</t>
  </si>
  <si>
    <t>Đất có mặt nước chuyên dùng</t>
  </si>
  <si>
    <t>Quy hoạch hồ điều hòa (phía Đông đường Đ3)</t>
  </si>
  <si>
    <t>Quy hoạch Hồ điều hòa - hạng mục mặt nước</t>
  </si>
  <si>
    <t xml:space="preserve">Hồ Điều hòa 2 </t>
  </si>
  <si>
    <t>Khu đô thị Ecopark - Hạng mục đất mặt nước</t>
  </si>
  <si>
    <t>Khu dân cư tại xóm 3, xã Nghi phú, TP Vinh, tỉnh Nghệ An (hạng mục đất mặt nước)</t>
  </si>
  <si>
    <t>2.26</t>
  </si>
  <si>
    <t>Céng gi¶m</t>
  </si>
  <si>
    <t>Tổng diện tích tự nhiên</t>
  </si>
  <si>
    <t>ODT+ONT</t>
  </si>
  <si>
    <t>TMD+SKK+SKC+SKX+SKS+NKH+NTS</t>
  </si>
  <si>
    <t>Hạ tầng</t>
  </si>
  <si>
    <t>1</t>
  </si>
  <si>
    <t>Đất sản xuất nông nghiệp</t>
  </si>
  <si>
    <t>1.1</t>
  </si>
  <si>
    <t>1.1.1</t>
  </si>
  <si>
    <t>Đất trồng cây hàng năm</t>
  </si>
  <si>
    <t>1.1.1.1</t>
  </si>
  <si>
    <t>Đất trồng lúa</t>
  </si>
  <si>
    <t>1.1.1.1.1</t>
  </si>
  <si>
    <t>Đất trồng lúa nước</t>
  </si>
  <si>
    <t>1.1.1.1.2</t>
  </si>
  <si>
    <t>1.1.1.1.3</t>
  </si>
  <si>
    <t>1.1.1.2</t>
  </si>
  <si>
    <t>1.1.2</t>
  </si>
  <si>
    <t>1.2</t>
  </si>
  <si>
    <t>Đất lâm nghiệp</t>
  </si>
  <si>
    <t>1.2.1</t>
  </si>
  <si>
    <t>1.2.2</t>
  </si>
  <si>
    <t>1.2.3</t>
  </si>
  <si>
    <t>1.3</t>
  </si>
  <si>
    <t>Đất nuôi trồng thuỷ sản</t>
  </si>
  <si>
    <t>1.4</t>
  </si>
  <si>
    <t>1.5</t>
  </si>
  <si>
    <t>2</t>
  </si>
  <si>
    <t>Đất phi nông nghiệp</t>
  </si>
  <si>
    <t>Đất cụm công nghiệp</t>
  </si>
  <si>
    <t>Đất thương mại dịch vụ</t>
  </si>
  <si>
    <t>Đất sản xuất phi nông nghiệp</t>
  </si>
  <si>
    <t>Đất sử dụng cho hoạt động khoáng sản</t>
  </si>
  <si>
    <t>2.9</t>
  </si>
  <si>
    <t>Đất phát triển hạ tầng</t>
  </si>
  <si>
    <t>Đất giao thông</t>
  </si>
  <si>
    <t>Đất thuỷ lợi</t>
  </si>
  <si>
    <t>Đất xây dựng cơ sở văn hoá</t>
  </si>
  <si>
    <t>Đất xây dựng cơ sở y tế</t>
  </si>
  <si>
    <t>Đất Xây dự cơ sở giáo dục - đào tạo</t>
  </si>
  <si>
    <t>Đất xây dựng cơ sở thể dục thể thao</t>
  </si>
  <si>
    <t>2.9.12</t>
  </si>
  <si>
    <t>Đất xây dựng kho dự trữ quốc gia</t>
  </si>
  <si>
    <t>2.9.13</t>
  </si>
  <si>
    <t xml:space="preserve">Đất có di tích lịch sử văn hoá </t>
  </si>
  <si>
    <t>Đất có di tích danh thắng</t>
  </si>
  <si>
    <t>Đất ở tại đô thị</t>
  </si>
  <si>
    <t>Đất xây dựng trụ sở của tổ chức sự nghiệp</t>
  </si>
  <si>
    <t>Đất làm nghĩa trang, nghĩa địa, nhà tang lễ, nhà hoả táng</t>
  </si>
  <si>
    <t>Đất sản xuất vật liệu xây dựng làm đồ gốm</t>
  </si>
  <si>
    <t>Đất khu vui chơi giải trí công cộng</t>
  </si>
  <si>
    <t>Đất phi nông nghiệp khác</t>
  </si>
  <si>
    <t>Đất chưa sử dụng</t>
  </si>
  <si>
    <t>3.1</t>
  </si>
  <si>
    <t>Đất bằng chưa sử dụng</t>
  </si>
  <si>
    <t>3.2</t>
  </si>
  <si>
    <t>Đất đồi chưa sử dụng</t>
  </si>
  <si>
    <t>3.3</t>
  </si>
  <si>
    <t>Núi đá không có rừng cây</t>
  </si>
  <si>
    <t>Biểu 01/CH</t>
  </si>
  <si>
    <t>Phường Trường Thi</t>
  </si>
  <si>
    <t>HIỆN TRẠNG SỬ DỤNG ĐẤT CỦA THÀNH PHỐ VINH NĂM 2020</t>
  </si>
  <si>
    <t>Đơn vị tính: ha</t>
  </si>
  <si>
    <t>Chỉ tiêu</t>
  </si>
  <si>
    <t>Mã</t>
  </si>
  <si>
    <t>Tổng diện tích</t>
  </si>
  <si>
    <t>Phân theo đơn vị hành chính xã</t>
  </si>
  <si>
    <t>Phường Bến Thủy</t>
  </si>
  <si>
    <t>Phường Cửa Nam</t>
  </si>
  <si>
    <t>Phường Đội Cung</t>
  </si>
  <si>
    <t>Phường Đông Vĩnh</t>
  </si>
  <si>
    <t>Phường Hồng Sơn</t>
  </si>
  <si>
    <t>Phường Hưng Bình</t>
  </si>
  <si>
    <t>Phường Hưng Dũng</t>
  </si>
  <si>
    <t>Phường Hưng Phúc</t>
  </si>
  <si>
    <t>Phường Lê Mao</t>
  </si>
  <si>
    <t>Phường Quán Bàu</t>
  </si>
  <si>
    <t>Phường Quang Trung</t>
  </si>
  <si>
    <t>Phường Trung Đô</t>
  </si>
  <si>
    <t>Phường Vinh Tân</t>
  </si>
  <si>
    <t>Xã Hưng Hòa</t>
  </si>
  <si>
    <t>Xã Nghi Ân</t>
  </si>
  <si>
    <t>Xã Nghi Kim</t>
  </si>
  <si>
    <t>Xã Nghi Liên</t>
  </si>
  <si>
    <t>TỔNG DIỆN TÍCH TỰ NHIÊN</t>
  </si>
  <si>
    <t>ĐẤT NÔNG NGHIỆP</t>
  </si>
  <si>
    <t>HNK</t>
  </si>
  <si>
    <t>1.6</t>
  </si>
  <si>
    <t>Đất có rừng sản xuất là rừng tự nhiên</t>
  </si>
  <si>
    <t>RSN</t>
  </si>
  <si>
    <t>1.7</t>
  </si>
  <si>
    <t>Đất nuôi  trồng thuỷ sản</t>
  </si>
  <si>
    <t>1.8</t>
  </si>
  <si>
    <t>1.9</t>
  </si>
  <si>
    <t>ĐẤT PHI NÔNG NGHIỆP</t>
  </si>
  <si>
    <t>Đất cơ sở sản xuất phi nông nghiệp</t>
  </si>
  <si>
    <t>2.3.1</t>
  </si>
  <si>
    <t>2.3.2</t>
  </si>
  <si>
    <t>2.3.3</t>
  </si>
  <si>
    <t>2.3.4</t>
  </si>
  <si>
    <t>2.3.5</t>
  </si>
  <si>
    <t>Đất xây dựng cơ sở giáo dục đào tạo</t>
  </si>
  <si>
    <t>2.3.6</t>
  </si>
  <si>
    <t>2.3.7</t>
  </si>
  <si>
    <t>2.3.8</t>
  </si>
  <si>
    <t>2.3.9</t>
  </si>
  <si>
    <t>Đất  xây dựng kho dự trữ quốc gia</t>
  </si>
  <si>
    <t>2.3.10</t>
  </si>
  <si>
    <t>2.3.11</t>
  </si>
  <si>
    <t>2.3.12</t>
  </si>
  <si>
    <t>2.3.13</t>
  </si>
  <si>
    <t>Đất làm nghĩa trang, NĐ, nhà tang lễ, nhà hỏa táng</t>
  </si>
  <si>
    <t>2.3.14</t>
  </si>
  <si>
    <t>2.3.15</t>
  </si>
  <si>
    <t>2.3.16</t>
  </si>
  <si>
    <t>Đất Chợ</t>
  </si>
  <si>
    <t>Đất danh lam thắng cảnh</t>
  </si>
  <si>
    <t xml:space="preserve">Đất sông, ngòi, kênh, rạch, suối </t>
  </si>
  <si>
    <t>ĐẤT CHƯA SỬ DỤNG</t>
  </si>
  <si>
    <t>Đất đồi núi chưa sử dụng</t>
  </si>
  <si>
    <t>Đất khu công nghệ cao *</t>
  </si>
  <si>
    <t>KCN</t>
  </si>
  <si>
    <t>5</t>
  </si>
  <si>
    <t>Đất khu kinh tế  *</t>
  </si>
  <si>
    <t>KKT</t>
  </si>
  <si>
    <t>6</t>
  </si>
  <si>
    <t>Đất đô thị *</t>
  </si>
  <si>
    <t>Biểu 03/CH</t>
  </si>
  <si>
    <t>Diện tích cấp tỉnh phân bổ</t>
  </si>
  <si>
    <t>Diện tích cấp huyện định, xác định bổ sung</t>
  </si>
  <si>
    <t>Trong đó: đất có rừng sản xuất là rừng tự nhiên</t>
  </si>
  <si>
    <t>2.4</t>
  </si>
  <si>
    <t>Đất sản xất vật liệu xây dựng làm đồ gốm</t>
  </si>
  <si>
    <t>2.9.14</t>
  </si>
  <si>
    <t>2.9.15</t>
  </si>
  <si>
    <t>2.9.16</t>
  </si>
  <si>
    <t>II</t>
  </si>
  <si>
    <t>KHU CHỨC NĂNG*</t>
  </si>
  <si>
    <t>Đất khu công nghệ cao</t>
  </si>
  <si>
    <t>Đất khu kinh tế</t>
  </si>
  <si>
    <t>Đất khu đô thị</t>
  </si>
  <si>
    <t>4</t>
  </si>
  <si>
    <t>Khu sản xuất nông nghiệp (khu vực chuyên
trồng lúa nước, khu vực chuyên trồng cây công
nghiệp lâu năm)</t>
  </si>
  <si>
    <t>KNN</t>
  </si>
  <si>
    <t>Khu lâm nghiệp (khu vực rừng phòng hộ, rừng đặc dụng, rừng sản xuất)</t>
  </si>
  <si>
    <t>KLN</t>
  </si>
  <si>
    <t>Khu du lịch</t>
  </si>
  <si>
    <t>KDL</t>
  </si>
  <si>
    <t>7</t>
  </si>
  <si>
    <t>Khu bảo tồn thiên nhiên và đa dạng sinh học</t>
  </si>
  <si>
    <t>KBT</t>
  </si>
  <si>
    <t>8</t>
  </si>
  <si>
    <t xml:space="preserve">Khu phát triển công nghiệp (khu công nghiệp,
cụm công nghiệp) </t>
  </si>
  <si>
    <t>KPC</t>
  </si>
  <si>
    <t>9</t>
  </si>
  <si>
    <t>DTC</t>
  </si>
  <si>
    <t>10</t>
  </si>
  <si>
    <t xml:space="preserve"> Khu thương mại - dịch vụ</t>
  </si>
  <si>
    <t>KTM</t>
  </si>
  <si>
    <t>11</t>
  </si>
  <si>
    <t>Khu đô thị - thương mại - dịch vụ</t>
  </si>
  <si>
    <t>KDV</t>
  </si>
  <si>
    <t>12</t>
  </si>
  <si>
    <t>Khu dân cư nông thôn</t>
  </si>
  <si>
    <t>DNT</t>
  </si>
  <si>
    <t>13</t>
  </si>
  <si>
    <t>Khu ở, làng nghề, sản xuất phi nông nghiệp nông thôn</t>
  </si>
  <si>
    <t>KON</t>
  </si>
  <si>
    <t>Biểu 04/CH</t>
  </si>
  <si>
    <t>DIỆN TÍCH ĐẤT CHUYỂN MỤC ĐÍCH SỬ DỤNG TRONG KỲ  QUY HOẠCH PHÂN BỔ ĐẾN TỪNG ĐƠN VỊ HÀNH CHÍNH CẤP XÃ CỦA THÀNH PHỐ VINH</t>
  </si>
  <si>
    <t>Diện tích phân theo đơn vị hành chính</t>
  </si>
  <si>
    <t>Đất nông nghiệp chuyển sang đất phi nông nghiệp</t>
  </si>
  <si>
    <t>NNP/PNN</t>
  </si>
  <si>
    <t>LUA/PNN</t>
  </si>
  <si>
    <t xml:space="preserve">Trong đó đất chuyên trồng lúa nước </t>
  </si>
  <si>
    <t>LUC/PNN</t>
  </si>
  <si>
    <t>HNK/PNN</t>
  </si>
  <si>
    <t>CLN/PNN</t>
  </si>
  <si>
    <t>RPH/PNN</t>
  </si>
  <si>
    <t>RDD/PNN</t>
  </si>
  <si>
    <t>RSX/PNN</t>
  </si>
  <si>
    <t>Trong đó đất có rừng sản xuất  là rừng tự nhiên</t>
  </si>
  <si>
    <t>RSN/PNN</t>
  </si>
  <si>
    <t>NTS/PNN</t>
  </si>
  <si>
    <t>LMU/PNN</t>
  </si>
  <si>
    <t>NKH/PNN</t>
  </si>
  <si>
    <t>Chuyển đổi cơ cấu sử dụng đất trong nội bộ đất nông nghiệp</t>
  </si>
  <si>
    <t>Đất chuyên trồng lúa nước chuyển sang đất trồng cây lâu năm</t>
  </si>
  <si>
    <t>LUC/CLN</t>
  </si>
  <si>
    <t>Đất chuyên trồng lúa nước chuyển sang đất trồng rừng</t>
  </si>
  <si>
    <t>LUC/LNP</t>
  </si>
  <si>
    <t>Đất chuyên trồng lúa nước chuyển sang đất nuôi trồng thủy sản</t>
  </si>
  <si>
    <t>LUC/NTS</t>
  </si>
  <si>
    <t>Đất chuyên trồng lúa nước chuyển sang đất làm muối</t>
  </si>
  <si>
    <t>LUC/LMU</t>
  </si>
  <si>
    <t>Đất trồng cây hàng năm khác chuyển sang đất nuôi trồng thủy sản</t>
  </si>
  <si>
    <t>HNK/NTS</t>
  </si>
  <si>
    <t>Đất trồng cây hàng năm khác chuyển sang đất làm muối</t>
  </si>
  <si>
    <t>HNK/LMU</t>
  </si>
  <si>
    <t>Đất rừng phòng hộ chuyển sang đất sản xuất nông nghiệp, đất nuôi trồng thủy sản, đất làm muối và đất nông nghiệp khác.</t>
  </si>
  <si>
    <t>RPH/NKR(a)</t>
  </si>
  <si>
    <t>Đất rừng sản xuất chuyển sang đất sản xuất nông nghiệp, đất nuôi trồng thủy sản, đất làm muối và đất nông nghiệp khác.</t>
  </si>
  <si>
    <t xml:space="preserve">Trong đó đất có rừng sản xuất  là rừng tự nhiên chuyển sang đất sản xuất nông nghiệp, đất nuôi trồng thủy sản, đất làm muối và đất nông nghiệp khác. </t>
  </si>
  <si>
    <t>Đất rừng đặc dụng chuyển sang đất sản xuất nông nghiệp, đất nuôi trồng thủy sản, đất làm muối và đất nông nghiệp khác.</t>
  </si>
  <si>
    <t>Đất phi nông nghiệp không phải là đất ở chuyển sang đất ở</t>
  </si>
  <si>
    <t>Biểu 05 CH</t>
  </si>
  <si>
    <t>Đất sản xuất vật liệu xây dựng, làm đồ gốm</t>
  </si>
  <si>
    <t>Đất xây dựng cơ sở khoa học và công nghệ</t>
  </si>
  <si>
    <t>Biểu 11/CH</t>
  </si>
  <si>
    <t>DIỆN TÍCH, CƠ CẤU SỬ DỤNG ĐẤT TRONG CÁC KHU CHỨC NĂNG CỦA THÀNH PHỐ VINH</t>
  </si>
  <si>
    <t>Loại đất</t>
  </si>
  <si>
    <t>Khu đất công nghệ cao</t>
  </si>
  <si>
    <t>Đất Khu Kinh tế</t>
  </si>
  <si>
    <t>Đất khu Đô thị</t>
  </si>
  <si>
    <t xml:space="preserve">Khu đô thị (trong đó có khu đô thị mới) </t>
  </si>
  <si>
    <t>Cơ cấu (%)</t>
  </si>
  <si>
    <t>TỔNG DIỆN TÍCH</t>
  </si>
  <si>
    <t>Biểu 12/CH</t>
  </si>
  <si>
    <t>CHU CHUYỂN ĐẤT ĐAI TRONG KỲ  QUY HOẠCH SỬ DỤNG ĐẤT 10 NĂM (  2021 - 2030) CỦA THÀNH PHỐ VINH</t>
  </si>
  <si>
    <t>Diện tích năm 2020</t>
  </si>
  <si>
    <t>Chu chuyển loại đất đến năm 2020</t>
  </si>
  <si>
    <t>Cộng giảm</t>
  </si>
  <si>
    <t>TỔNG DIỆN TÍCH ĐẤT TỰ NHIÊN</t>
  </si>
  <si>
    <t>Đất nông nghiệp</t>
  </si>
  <si>
    <t>-</t>
  </si>
  <si>
    <t>Trong đó: Đất chuyên trồng lúa nước</t>
  </si>
  <si>
    <t>Đất phát triển hạ tầng cấp quốc gia, cấp tỉnh, cấp huyện, cấp xã</t>
  </si>
  <si>
    <t>Cộng tăng</t>
  </si>
  <si>
    <t>Diện tích cuối kỳ năm 2030</t>
  </si>
  <si>
    <t>CỦA THÀNH PHỐ VINH</t>
  </si>
  <si>
    <t>Tỷ lệ (%)</t>
  </si>
  <si>
    <t xml:space="preserve"> Trong đó: Đất chuyên lúa nước</t>
  </si>
  <si>
    <t>Đất khu chế xuất</t>
  </si>
  <si>
    <t>SKT</t>
  </si>
  <si>
    <t>Đất có di tích lịch sử - văn hóa</t>
  </si>
  <si>
    <t>Đất làm nghĩa trang, nghĩa địa, nhà tang lễ, nhà hỏa táng</t>
  </si>
  <si>
    <t>Kết quả thực hiện năm 2020</t>
  </si>
  <si>
    <r>
      <t>RSX/NKR</t>
    </r>
    <r>
      <rPr>
        <vertAlign val="superscript"/>
        <sz val="9"/>
        <rFont val="Times New Roman"/>
        <family val="1"/>
      </rPr>
      <t>(a)</t>
    </r>
  </si>
  <si>
    <r>
      <t>RSN/NKR</t>
    </r>
    <r>
      <rPr>
        <i/>
        <vertAlign val="superscript"/>
        <sz val="9"/>
        <rFont val="Times New Roman"/>
        <family val="1"/>
      </rPr>
      <t>(a)</t>
    </r>
  </si>
  <si>
    <r>
      <t>RDD/NKR</t>
    </r>
    <r>
      <rPr>
        <vertAlign val="superscript"/>
        <sz val="9"/>
        <rFont val="Times New Roman"/>
        <family val="1"/>
      </rPr>
      <t>(a)</t>
    </r>
  </si>
  <si>
    <r>
      <t>PKO/OTC</t>
    </r>
    <r>
      <rPr>
        <vertAlign val="superscript"/>
        <sz val="9"/>
        <rFont val="Times New Roman"/>
        <family val="1"/>
      </rPr>
      <t>)</t>
    </r>
  </si>
  <si>
    <t>Biểu 06/CH</t>
  </si>
  <si>
    <t>KẾ HOẠCH SỬ DỤNG ĐẤT NĂM 2021 CỦA THÀNH PHỐ VINH</t>
  </si>
  <si>
    <t>Chỉ tiêu sử dụng đất</t>
  </si>
  <si>
    <t>Tổng diện tích (ha)</t>
  </si>
  <si>
    <t>Phường Vinh Tân</t>
  </si>
  <si>
    <t>(a)</t>
  </si>
  <si>
    <t>(b)</t>
  </si>
  <si>
    <t>(c)</t>
  </si>
  <si>
    <t>(d)=(1)+...+(9)</t>
  </si>
  <si>
    <t>TỔNG DTTN (1+2+3)</t>
  </si>
  <si>
    <t>a</t>
  </si>
  <si>
    <t>Đất cơ sở văn hóa</t>
  </si>
  <si>
    <t>b</t>
  </si>
  <si>
    <t>c</t>
  </si>
  <si>
    <t>Đất cơ sở giáo dục và đào tạo</t>
  </si>
  <si>
    <t>d</t>
  </si>
  <si>
    <t>e</t>
  </si>
  <si>
    <t>Đất cơ sở khoa học và công nghệ</t>
  </si>
  <si>
    <t>f</t>
  </si>
  <si>
    <t>Đất cơ sở dịch vụ xã hội</t>
  </si>
  <si>
    <t>g</t>
  </si>
  <si>
    <t>h</t>
  </si>
  <si>
    <t>k</t>
  </si>
  <si>
    <t>l</t>
  </si>
  <si>
    <t>Đất công trình bưu chính, viễn thông</t>
  </si>
  <si>
    <t>m</t>
  </si>
  <si>
    <t>Đất khu công nghệ cao*</t>
  </si>
  <si>
    <t>Đất khu kinh tế*</t>
  </si>
  <si>
    <t>Đất đô thị*</t>
  </si>
  <si>
    <t>Ghi chú: * Không tổng hợp khi tính tổng diện tích tự nhiên</t>
  </si>
  <si>
    <t>Biểu 07/CH</t>
  </si>
  <si>
    <t>KẾ HOẠCH CHUYỂN MỤC ĐÍCH SỬ DỤNG ĐẤT NĂM 2021 CỦA THÀNH PHỐ VINH</t>
  </si>
  <si>
    <t>(d)=(1)+…+(43)</t>
  </si>
  <si>
    <t>Trong đó:</t>
  </si>
  <si>
    <t>Đất trồng lúa chuyển sang đất trồng cây lâu năm</t>
  </si>
  <si>
    <t>LUA/CLN</t>
  </si>
  <si>
    <t>Đất trồng lúa chuyển sang đất trồng rừng</t>
  </si>
  <si>
    <t>LUA/LNP</t>
  </si>
  <si>
    <t>Đất trồng lúa chuyển sang đất nuôi trồng thủy sản</t>
  </si>
  <si>
    <t>LUA/NTS</t>
  </si>
  <si>
    <t>Đất trồng lúa chuyển sang đất làm muối</t>
  </si>
  <si>
    <t>RSX/LMU</t>
  </si>
  <si>
    <t>Đất rừng phòng hộ chuyển sang đất nông nghiệp không phải là rừng</t>
  </si>
  <si>
    <r>
      <t>RPH/NKR</t>
    </r>
    <r>
      <rPr>
        <vertAlign val="superscript"/>
        <sz val="10"/>
        <rFont val="Times New Roman"/>
        <family val="1"/>
      </rPr>
      <t>(a)</t>
    </r>
  </si>
  <si>
    <t>Đất rừng đặc dụng chuyển sang đất nông nghiệp không phải là rừng</t>
  </si>
  <si>
    <r>
      <t>RDD/NKR</t>
    </r>
    <r>
      <rPr>
        <vertAlign val="superscript"/>
        <sz val="10"/>
        <rFont val="Times New Roman"/>
        <family val="1"/>
      </rPr>
      <t>(a)</t>
    </r>
  </si>
  <si>
    <t>Đất rừng sản xuất chuyển sang đất nông nghiệp không phải là rừng</t>
  </si>
  <si>
    <r>
      <t>RSX/NKR</t>
    </r>
    <r>
      <rPr>
        <vertAlign val="superscript"/>
        <sz val="10"/>
        <rFont val="Times New Roman"/>
        <family val="1"/>
      </rPr>
      <t>(a)</t>
    </r>
  </si>
  <si>
    <t>PKO/OCT</t>
  </si>
  <si>
    <t>Ghi chú: - (a) gồm đất sản xuất nông nghiệp, đất nuôi trồng thủy sản, đất làm muối và đất nông nghiệp khác</t>
  </si>
  <si>
    <t xml:space="preserve">                - PKO là đấ phi nông nghiệp không phải là đất ở</t>
  </si>
  <si>
    <t>Biểu 08/CH</t>
  </si>
  <si>
    <t>KẾ HOẠCH THU HỒI ĐẤT NĂM 2021 CỦA THÀNH PHỐ VINH</t>
  </si>
  <si>
    <t>Biểu 09/CH</t>
  </si>
  <si>
    <t>KẾ HOẠCH ĐƯA ĐẤT CHƯA SỬ DỤNG VÀO SỬ DỤNG NĂM 2021 CỦA THÀNH PHỐ VINH</t>
  </si>
  <si>
    <t>DANH MỤC CÔNG TRÌNH, DỰ ÁN TRONG NĂM KẾ HOẠCH SỬ DỤNG ĐẤT 2021 THÀNH PHỐ VINH</t>
  </si>
  <si>
    <t>Hạng mục</t>
  </si>
  <si>
    <t>Diện 
tích quy hoạch
(ha)</t>
  </si>
  <si>
    <t>Diện tích 
hiện trạng
(ha)</t>
  </si>
  <si>
    <t>Diện tích tăng thêm (ha)</t>
  </si>
  <si>
    <t>Những Loại đất lấy vào</t>
  </si>
  <si>
    <t>Tăng thêm</t>
  </si>
  <si>
    <t>Địa điểm thực hiện (đến cấp xã)</t>
  </si>
  <si>
    <t>Vị trí trên bản đồ địa chính (tờ bản đồ số, thửa số) hoặc vị trí trên bản đồ hiện trạng sử dụng đất cấp xã</t>
  </si>
  <si>
    <t xml:space="preserve">Chủ đầu tư </t>
  </si>
  <si>
    <t>Dự thảo NQ</t>
  </si>
  <si>
    <t>Năm kế hoạch</t>
  </si>
  <si>
    <t>Năm KH</t>
  </si>
  <si>
    <t>Nghị quyết</t>
  </si>
  <si>
    <t>Căn cứ pháp lý</t>
  </si>
  <si>
    <t>Ghi Chú</t>
  </si>
  <si>
    <t>Đánh giá KH 2020</t>
  </si>
  <si>
    <t>Tiến độ dự án chuyển tiếp</t>
  </si>
  <si>
    <t>Sử dụng vào loại đất</t>
  </si>
  <si>
    <t>Công trình, dự án được phân bổ từ quy hoạch sử dụng đất cấp tỉnh</t>
  </si>
  <si>
    <t>Công trình, dự án mục đích quốc phòng, an ninh</t>
  </si>
  <si>
    <t>Xây dựng doanh trại cụm 7-bộ Tham mưu-Quân khu 4</t>
  </si>
  <si>
    <t>Quân Khu 4</t>
  </si>
  <si>
    <t>QĐ số 7543/QĐ-UBND ngày 18/10/2016 của UBND thành phố Vinh về việc Phê duyệt giá đất cụ thể để bồi thường GPMB khi nhà nước thu hồi đất thực hiện dự xây dựng Doanh trại cụm 7, bộ tham mưu QK 4 tại xã Hưng Đông, thành phố Vinh</t>
  </si>
  <si>
    <t>ĐKL</t>
  </si>
  <si>
    <t>Xây dựng trụ sở làm việc Đội cảnh sát PC&amp;CC chuyên nghiệp tại xã Hưng Lộc, TP Vinh</t>
  </si>
  <si>
    <t>Tờ 15</t>
  </si>
  <si>
    <t>Cảnh sát phòng cháy và chữa cháy tỉnh Nghệ An</t>
  </si>
  <si>
    <t>NQ 16/NQ-HĐND ngày 20/12/2017 của HĐND tỉnh Nghệ An</t>
  </si>
  <si>
    <t>HB</t>
  </si>
  <si>
    <t>Xây dựng trụ sở trạm cảnh sát giao thông Bắc Vinh</t>
  </si>
  <si>
    <t>Tờ số 5</t>
  </si>
  <si>
    <t>Công an TP Vinh</t>
  </si>
  <si>
    <t>Đất an nih</t>
  </si>
  <si>
    <t xml:space="preserve">Quyết định 392/QĐ.UBND-XD ngày 24/01/2017 của UBND tỉnh Nghệ An. V/v phê duyệt QH chi tiết XD tỷ lệ 1/500 </t>
  </si>
  <si>
    <t xml:space="preserve">Xây dựng trụ sở Công an TP Vinh tại xã Nghi Phú </t>
  </si>
  <si>
    <t>Công an tỉnh Nghệ An</t>
  </si>
  <si>
    <t xml:space="preserve">Quyết định 4422/QĐ.UBND-XD ngày 30/09/2015 của UBND tỉnh Nghệ An. V/v phê duyệt QH chi tiết XD tỷ lệ 1/500 </t>
  </si>
  <si>
    <t>Xây dựng Trụ sở phòng Quản lý Xuất nhập cảnh - Công an tỉnh Nghệ An</t>
  </si>
  <si>
    <t>Quyết định 1557/QĐ.UBND-XD ngày 22/4/2015 của UBND tỉnh Nghệ An. V/v phê duyệt QH chi tiết XD tỷ lệ 1/500 Trụ sở phòng Quản lý Xuất nhập cảnh của Công an tỉnh Nghệ An</t>
  </si>
  <si>
    <t>Công trình, dự án mục đích khu công nghiệp</t>
  </si>
  <si>
    <t xml:space="preserve">Khu đô thị thuộc khu công nghiệp, đô thị VISIP giai đoạn 2 </t>
  </si>
  <si>
    <t>Tập đoàn Sembcorp</t>
  </si>
  <si>
    <t>QĐ 2727/QĐ-UBND ngày 29/6/2015 của UBND tỉnh Nghệ An phê duyệt quy hoạch chi tiế</t>
  </si>
  <si>
    <t>Công trình do Thủ tướng Chính phủ chấp thuận, quyết định đầu tư mà phải thu hồi đất</t>
  </si>
  <si>
    <t>Xây dựng tuyến đường nối quốc lộ 46 với đường ven sông Lam - Tiểu dự án thành phố Vinh</t>
  </si>
  <si>
    <t>Thửa 344, 345, 411, 392, 409 tờ BĐ số 12</t>
  </si>
  <si>
    <t>Tiểu dự án thành phố Vinh</t>
  </si>
  <si>
    <t>QĐ 4522/QĐ-UBND ngày 25/10/2011 của UBND tỉnh Nghệ An về việc phê duyệt dự án phát triển ôị thị loại vừa tại Nghệ An (Tiểu dự án thành phố Vinh)</t>
  </si>
  <si>
    <t>Công trình, dự án cấp huyện</t>
  </si>
  <si>
    <t>Công trình, dự án do HĐND tỉnh chấp thuận mà phải thu hồi</t>
  </si>
  <si>
    <t>2.1.1</t>
  </si>
  <si>
    <t>2.1.1.1</t>
  </si>
  <si>
    <t>Dự án xây dựng kết cấu hạ tầng giao thông cấp địa phương</t>
  </si>
  <si>
    <t>Ban QLDA ĐT&amp;XD Vinh</t>
  </si>
  <si>
    <t>QĐ 7506/QĐ-UBND ngày 31/10/2017 của UBND TP. Vinh về phê duyệt quy hoạch chi tiết</t>
  </si>
  <si>
    <t xml:space="preserve"> Cải tạo nâng cấp đường Hồ Hán Thương (đoạn từ đường Đặng Thái Thân đến đường Lê Hồng Sơn)</t>
  </si>
  <si>
    <t>Thửa 81,82,87,96,108 ,109,117, tờ bản đồ số 37</t>
  </si>
  <si>
    <t>2019 BS</t>
  </si>
  <si>
    <t>QĐ số 7633/QĐ-UBND ngày 31/10/2016 của UBND thành phố Vinh v/v phê duyệt báo cáo kinh tế kỹ thuật đầu tư xây dựng công trình cải tạo nâng cấp đường Hồ Hán Thương (đoạn từ đường Đặng Thái Thân đến đường Lê Hồng Sơn, thành phố Vinh); QĐ số 13685/QĐ-UBND ngày 31/12/2015 của UBND thành phố Vinh về việc phê duyệt chủ trương đầu tư xây dựng cải tạo nâng cấp đường hồ Hán Thương</t>
  </si>
  <si>
    <t>Tờ 21, 24</t>
  </si>
  <si>
    <t>UBND phường Đông Vĩnh</t>
  </si>
  <si>
    <t>QĐ số 3726/QĐ-UBND ngày 26/6/2018 của UBND thành phố Vinh về việc Phê duyệt chủ trương đầu tư xây dựng công trình: Nâng cấp đường Xuân Thủy, phường Đông Vĩnh, thành phố Vinh.</t>
  </si>
  <si>
    <t>Tờ 29, 32, 37</t>
  </si>
  <si>
    <t>QĐ số 3725/QĐ-UBND ngày 26/6/2018 của UBND thành phố Vinh Phê duyệt chủ trương đầu tư xây dựng công trình: Nâng cấp đường Nam Cao, phường Đông Vĩnh, thành phố Vinh</t>
  </si>
  <si>
    <t>Tờ 33,37,40,42,44</t>
  </si>
  <si>
    <t>QĐ số 3512/QĐ-UBND ngày 19/6/2018 của UBND thành phố Vinh về việc Phê duyệt chủ trương đầu tư xây dựng công trình: Nâng cấp đường Nguyễn Phùng Thời, phường Đông Vĩnh, thành phố Vinh</t>
  </si>
  <si>
    <t>Tờ 20, 21</t>
  </si>
  <si>
    <t>QĐ số 3828/QĐ-UBND ngày 02/7/2018 của UBND thành phố Vinh về việc Phê duyệt chủ trương đầu tư xây dựng công trình: Nâng cấp đường Trần Đình Phong, phường Đông Vĩnh, thành phố Vinh</t>
  </si>
  <si>
    <t>Tờ 29 thửa 181, 190, 203, 204, 206, 207, 191, 212, 322, 323, 164-166, 192, 169, 324-326; Tờ 30 thửa 210, 161, 150, 151, 162-164, 152, 134, 136; Tờ 38 thửa 10; Tờ 28 thửa 101, 100, 99, 90; tờ 37 thửa 01, 05, 02</t>
  </si>
  <si>
    <t>UBND phường Hà Huy Tập</t>
  </si>
  <si>
    <t>Có</t>
  </si>
  <si>
    <t>QĐ số 6649/QĐ-UBND ngày 31/10/2018 về việc phê duyệt báo cáo kinh tế- kỹ thuật xây dựng công trình: Nâng cấp đường Lý Tự Trọng kéo dài, phường Hà Huy Tập, tành phố Vinh</t>
  </si>
  <si>
    <t>Tờ số 54 thửa 03</t>
  </si>
  <si>
    <t>QĐ số 6650/QĐ-UBND ngày 31/10/2018 về việc phê duyệt báo cáo kinh tế- kỹ thuật xây dựng công trình: Nâng cấp đường Tô Ngọc Vân kéo dài, phường Hà Huy Tập, tành phố Vinh</t>
  </si>
  <si>
    <t xml:space="preserve">Tờ 29 thửa 304, 32, 281, 288, 33-38, 68, 53, 291, 292, 296, 297, 54 </t>
  </si>
  <si>
    <t>QĐ số 80/QĐ-UBND ngày 12/07/2018 về việc phê duyệt chủ trương đầu tư công trình: Nâng cấp ngõ 64 đường Phan Cảnh Quang, phường Hà Huy Tập, thành phố Vinh</t>
  </si>
  <si>
    <t>Xây dựng đường ven sông Vinh</t>
  </si>
  <si>
    <t>QĐ 2858/QĐ-UBND ngày 07/07/2018 của UBND tỉnh Nghệ An về việc phê duyệt quy hoạch chi tiết</t>
  </si>
  <si>
    <t>Cải tạo, nâng cấp đường Nguyễn Gia Thiều</t>
  </si>
  <si>
    <t>UBND Phường Hưng Dũng</t>
  </si>
  <si>
    <t>NQ số 05 ngày 12/07/2019 của HĐND tỉnh Nghệ An</t>
  </si>
  <si>
    <t>Tờ số 13: Thửa 01, 60</t>
  </si>
  <si>
    <t>QĐ 11758/QĐ-UBND của UBND tỉnh Nghệ An ngày 28/10/2015 V/v chấp thuận chủ chương đầu tư</t>
  </si>
  <si>
    <t>Xây dựng đường, mương 12m, khối 9, Phường Lê Lợi</t>
  </si>
  <si>
    <t>Tờ 45, 50…</t>
  </si>
  <si>
    <t>UBND Phường Lê Lợi</t>
  </si>
  <si>
    <t>QĐ số 6611/QĐ-UBND ngày 1/12/2010 của UBND thành phố Vinh Về việc Phê duyệt bổ sung phương án chi tiết về bồi thường, hỗ trợ, GPMB dự án: Xây dựng trung tâm Văn hóa thể thao phường Lê Lợi và QH mở đường đoạn từ đường Chu Văn An đến đường Nguyễn Thái  Học, thành phố Vinh</t>
  </si>
  <si>
    <t>Xây dựng đường Lệ Ninh</t>
  </si>
  <si>
    <t>Tớ sô 6: 4; Tờ số 28:318, 398; tờ số 11:179</t>
  </si>
  <si>
    <t>QĐ số 6364/QĐ-UBND ngày 28/12/2017 của UBND tỉnh Nghệ An về việc phê duyệt Diều chỉnh dự án đầu tư xây dựng</t>
  </si>
  <si>
    <t>Tờ bản đồ 21; Tờ bản đồ số 20 thửa 110</t>
  </si>
  <si>
    <t>UBND phường Quán Bàu</t>
  </si>
  <si>
    <t>QĐ số 61/QĐ-UBND ngày 6/3/2018 của UBND phường Quán Bàu V/v Phê duyệt chủ trương đầu tư xây dựng công trình: Cải tạo, nâng cấp đường Tản Đà, phường Quán Bàu, thành phố Vinh</t>
  </si>
  <si>
    <t>Tờ bản đồ 6hd, 12hd, 17hd, 18hd, 23hd</t>
  </si>
  <si>
    <t xml:space="preserve">Quyết định số 344/QĐ-UBND ngày 05/10/2018 của UBND phường Quán Bàu phê duyệt chủ trương đầu tư </t>
  </si>
  <si>
    <t>Tờ bản đồ  17hd, 18hd, 23hd</t>
  </si>
  <si>
    <t>Quyết định số 366/QĐ-UBND ngày 03/7/2019 của UBND phường Quán Bàu phê duyệt chủ trương đầu tư</t>
  </si>
  <si>
    <t>Tờ bản đồ: 16</t>
  </si>
  <si>
    <t>Quyết định số 307/QĐ-UBND ngày 20/6/2019 của UBND phường Quáu Bàu phê duyệt chủ trương đầu tư</t>
  </si>
  <si>
    <t>Mở rộng đường Nguyễn Lương Bằng</t>
  </si>
  <si>
    <t>Tờ số 15 ,20</t>
  </si>
  <si>
    <t xml:space="preserve">QĐ số 2524/QĐ-UBND ngày 18/5/2018 của UBND thành phố phê duyệt chủ trương đầu tư </t>
  </si>
  <si>
    <t>Tờ bản đồ 7</t>
  </si>
  <si>
    <t>Quyết định số 337/QĐ-UBND ngày 03/10/2018 của UBND phường Quán Bàu phê duyệt chủ trương đầu tư</t>
  </si>
  <si>
    <t>Xây dựng đường GTDL kết hợp đê bao phòng chống lũ dọc bờ sông Vinh (GĐ1)-đoạn còn lại</t>
  </si>
  <si>
    <t>tờ 50 thửa 9</t>
  </si>
  <si>
    <t>VB 4616/UBND-CN ngày 23/6/2017 của UBND tỉnh Nghệ An về việc điều chỉnh thiết kế đường giao thông du lịch</t>
  </si>
  <si>
    <t>Tờ 52; tờ 53</t>
  </si>
  <si>
    <t>QĐ 11935/QĐ-UBND ngày 30/10/2015 của UBND thành phố Vinh về việc phê duyệt Báo cáo kinh tế - kỹ thuật xây dựng công trình: Đường dân sinh quy hoạch giữa 2 dự án của Công ty TNHH một thành viên đóng tàu thuyền Hải Châu và Công ty CP Sài Gòn – Trung Đô, phường Trung Đô, thành phố Vinh</t>
  </si>
  <si>
    <t>Thửa đất số 64,65,76,77 tờ bản đồ số 37</t>
  </si>
  <si>
    <t xml:space="preserve">Quyết định số 2632/QĐ-UBND ngày 09/5/2018 của UBND Tỉnh về việc phê duyệt chủ trương đầu tư; </t>
  </si>
  <si>
    <t>UBND xã Hưng Chính</t>
  </si>
  <si>
    <t>QĐ 4080/QĐ-UBND ngày 12/7/2019 UBND TP. Vinh về việc phê duyệt điều chỉnh hoạch chi tiết</t>
  </si>
  <si>
    <t>UBND xã Hưng Đông</t>
  </si>
  <si>
    <t>QĐ 3842/QĐ-UBND ngày 3/7/2018 của UBND Thành phố về việc phê duyệt chủ trương đầu tư</t>
  </si>
  <si>
    <t>Thửa đất số 12,13,14,15,16,17,30,55,56,59,65 tờ bản đồ số 5; thửa đất số 278,501,497,261,563,610,611 tờ bản dồ số 16</t>
  </si>
  <si>
    <t xml:space="preserve">QĐ 115/QD.UBND-CN ngày 10/10/2013 của UBND tỉnh Nghệ An về việc cho phép lập dự án đầu tư </t>
  </si>
  <si>
    <t>Tờ số 7: Thửa 168; 169; 178; 179; 200; 226; 238; 239; 256; 267; 282.
Tờ số 8: Thửa 162; 168; 175; 176
Tờ số 14: Thửa: 4; 11; 22; 23; 24; 54; 55; 69; 68; 70; 78; 79; 87; 88; 101; 102; 100; 108; 109; 123; 10; 38.
Tờ số 19: Thửa 181; 188; 197; 205.</t>
  </si>
  <si>
    <t>QĐ số 215/QĐ-UBND ngày 14/8/2018 của UBND xã Hưng Đông V/v Phê duyệt chủ trương đầu tư xây dựng công trình: Xây dựng đường Bàu Đông, thành phố Vinh</t>
  </si>
  <si>
    <t>Tờ 13 thửa:748,758,759,769,.....................</t>
  </si>
  <si>
    <t>UBND xã Hưng Hòa</t>
  </si>
  <si>
    <t>QĐ 5119/QĐ-UBND ngày 27/10/2017 của UBND Tỉnh về việc phê duyệt dự án đầu tư: xây dựng đường giao thông Hòa Thái, xã Hưng Hòa</t>
  </si>
  <si>
    <t>Xây dựng đường Sư Vạn Hạnh, xã Nghi Đức, thành phố Vinh</t>
  </si>
  <si>
    <t>Xã Nghi Đức, Xã Nghi Phú</t>
  </si>
  <si>
    <t>Tờ 20, 28</t>
  </si>
  <si>
    <t>QĐ 6585/QĐ-UBND ngày 31/10/2018 của UBND thành phố Vinh về việc phê duyệt Báo cáo kinh tế - kỹ thuật</t>
  </si>
  <si>
    <t>Tờ số 52</t>
  </si>
  <si>
    <t>UBND xã Nghi Liên</t>
  </si>
  <si>
    <t>QĐ số 2371/QĐ-UBND ngày 23/4/2018 của UBND thành phố Vinh Về việc phê duyệt chủ trương đầu tư xây dựng công trình: Tuyến đường gom phía Đông xóm 18B, xã Nghi Liên</t>
  </si>
  <si>
    <t>Tờ số 7,22 17,21 ,32,35,43</t>
  </si>
  <si>
    <t>QĐ số 2054/QĐ-UBND ngày 10/4/2018 của UBND thành phố Vinh về việc Phê duyệt chủ trương đầu tư xây dựng công trình: Nâng cấp, sửa chữa các tuyến đường GTNT xã Nghi Liên</t>
  </si>
  <si>
    <t>Xây dựng đường GTNT từ xóm 1 đi Nghi Kim qua xóm 2, xóm 3 xã Nghi Liên</t>
  </si>
  <si>
    <t>Tờ số 35, 49, 41, 45</t>
  </si>
  <si>
    <t>QĐ số 2738/QĐ-UBND ngày 16/5/2018 của UBND thành phố Vinh Về việc phê duyệt chủ trương đầu  tư xây dựng công trình: Đường GTNT từ xóm 1 đi Nghi Kim qua xóm 2, xóm 3, xã Nghi Liên</t>
  </si>
  <si>
    <t>Tờ 19, 15, 10,7</t>
  </si>
  <si>
    <t>QĐ số 6599/QĐ-UBND ngày 31/10/2018 của UBND TP. Vinh về việc phê duyệt báo cáo nghiên cứu khả thi</t>
  </si>
  <si>
    <t>Xây dựng đường giao thông từ Quốc lộ 1A (ngã ba Quán Bàu) đến đại lộ Xô Viết Nghệ Tĩnh, thành phố Vinh, tỉnh Nghệ An</t>
  </si>
  <si>
    <t>Tờ 29, thửa 327; Tờ 30, thửa 21,22, 262,286,305,507,526,538,579; 107</t>
  </si>
  <si>
    <t>Trung tâm Phát triển quỹ đất</t>
  </si>
  <si>
    <t>QĐ 2112/QĐ.UB-CN ngày 11/06/2004 của UBND tỉnh Nghệ An về việc phê duyệt dự án đầu tư</t>
  </si>
  <si>
    <t>Xây dựng tuyến đường phía Nam khu tái định cư xã Nghi Phú</t>
  </si>
  <si>
    <t>398,399,376,400,377,378/26</t>
  </si>
  <si>
    <t>UBND xã Nghi Phú</t>
  </si>
  <si>
    <t>QĐ 4064/QĐ- UBND Vinh Ngày 12 tháng 7 năm 2019 về việc phê duyệt chủ trương đầu tư Tuyến đường quy hoạch phí nam khu tái định cư số 2 xã Nghi Phú</t>
  </si>
  <si>
    <t>Xây dựng Đường giao thông nối Vinh - Cửa Lò (giai đoạn 1)</t>
  </si>
  <si>
    <t>Xã Nghi Phú, Xã Nghi Đức</t>
  </si>
  <si>
    <t>Tờ 21, 22, 26, 27, 13</t>
  </si>
  <si>
    <t>Sở giao thông vận tải</t>
  </si>
  <si>
    <t>QĐ 1962/QĐ-UBND ngày 13/5/2017 của UBND tỉnh Nghệ An về việc phê duyệt dự án đầu tư xây dựng</t>
  </si>
  <si>
    <t>Mở rộng Cảng hàng không Quốc tế Vinh</t>
  </si>
  <si>
    <t>NQ 05//NQ-HĐND ngày 12/07/2019 của HĐND tỉnh Nghệ An</t>
  </si>
  <si>
    <t>UBND phường</t>
  </si>
  <si>
    <t>2020 BS</t>
  </si>
  <si>
    <t>QĐ 285/QĐ-UBND ngày 14/7/2020 của UBND tỉnh Nghệ An về việc phê duyệt BS kế hoạch sử dụng đất năm 2020</t>
  </si>
  <si>
    <t>Mờ rộng ngõ 4, đường Nguyễn Công Trứ</t>
  </si>
  <si>
    <t>Xây dựng đường Lý Thường Kiệt (đoạn qua p. Hưng Bình) và Hạ tầng kỹ thuật khu công viên, bãi đỗ xe, nhà văn hóa khối và chia lô TĐC tại khối Vinh Phúc</t>
  </si>
  <si>
    <t>Phường Hưng Bình, Phường Hưng Phúc</t>
  </si>
  <si>
    <t>Nâng cấp đường Nguyễn Hiền thuộc dự án chia lô đất ở dân cư tại khối Yên Giang</t>
  </si>
  <si>
    <t>Nâng cấp đường quy hoạch 12m và 4m thuộc dự án chia lô đất ờ dân cư tại khối Trung Nghĩa</t>
  </si>
  <si>
    <t>Mờ rộng đường Nguyễn Lương Bằng (bổ sung diện tích)</t>
  </si>
  <si>
    <t>Xây dựng Đường Nguyễn Sỹ Sách kéo dài nối đường ven sông Lam</t>
  </si>
  <si>
    <t>Phường Hưng Dũng, Xã Hưng Lộc, Xã Hưng Hòa</t>
  </si>
  <si>
    <t>Xây dựng đường Lệ Ninh (bổ sung diện tích)</t>
  </si>
  <si>
    <t>2.1.1.2</t>
  </si>
  <si>
    <t>Dự án xây dựng kết cấu hạ tầng thủy lợi, cấp nước, thoát nước cấp địa phương</t>
  </si>
  <si>
    <t>Tờ 17</t>
  </si>
  <si>
    <t>UBND phường Đội Cung</t>
  </si>
  <si>
    <t>QĐ số 3945/QĐ-UBND ngày 6/7/2018 của UBND thành phố Vinh về việc Phê duyệt Chủ trương đầu tư xây dựng công  trình: Đường, mương thoát nước và điện chiếu sáng ven hồ sinh thái Đông Bắc, khối 12 phường Đội Cung</t>
  </si>
  <si>
    <t>QD số 3410 QD-UBND ngày 31 tháng 5 năm  2018 về việc phê duyệt bản thiết kế thi công công trình  Mương thoát nước vùng nông nghiệp ven hồ điều hòa</t>
  </si>
  <si>
    <t>Đậy tấm đan mương tiêu thoát nước và xây dựng hệ thống mương tưới vùng rau Đông Vinh, xã Hưng Đông</t>
  </si>
  <si>
    <t>Tờ 2,3 và 8</t>
  </si>
  <si>
    <t>NQ 28/NQ-HĐND ngày 12/12/02018 của HĐND tỉnh Nghệ An</t>
  </si>
  <si>
    <t>Tờ số 7, 8, 14</t>
  </si>
  <si>
    <t>QĐ số 5128/QĐ-UBND ngày 31/10/2013 của UBND Tỉnh phê duyệt dự án đầu tư</t>
  </si>
  <si>
    <t>QĐ số 9905/QĐ-UBND ngày 31/12/2016 của UBND thành phố Vinh Về việc Phê duyệt Chủ trương đầu tư xây dựng công trình: Cải tạo, mở rộng mương tưới tiêu từ khu trung tâm xã đến cống Cầu Đôi tại xóm Phong Đăng, xã Hưng Hòa</t>
  </si>
  <si>
    <t>Xây dựng kênh mương thoát nước qua Bàu Sâu xóm 6 xã Nghi Kim</t>
  </si>
  <si>
    <t>Tờ 3,7,8</t>
  </si>
  <si>
    <t>UBND xã Nghi Kim</t>
  </si>
  <si>
    <t>QĐ số 119/QĐ-UBND ngày 21/8/2018 của UBND xã Nghi Kim V/v phê duyệt kế hoạch lựa chọn nhà thầu công trình: Kênh mương thoát nước qua Bàu Sâu xóm 6 xã Nghi Kim</t>
  </si>
  <si>
    <t>Tờ 12, 51</t>
  </si>
  <si>
    <t>QĐ số 2119/QĐ-UBND ngày 10/4/2018 của UBND thành phố Vinh Về việc phê duyệt chủ trương đầu tuw xây dựng công trình: Hệ thống kênh tưới, tiêu vùng đông xã Nghi Liên, từ xóm 18B qua xóm 18C đến xóm 9</t>
  </si>
  <si>
    <t>2.1.1.3</t>
  </si>
  <si>
    <t>Dự án chống quá tải khu vực Thành Phố Vinh</t>
  </si>
  <si>
    <t>Công ty Điện lực Nghệ An</t>
  </si>
  <si>
    <t>NQ số 16 /NQ-HĐND ngày 20/12/2017 của HĐND tỉnh Nghệ An</t>
  </si>
  <si>
    <t>Chống quá tải các xã Nghi Kim, Nghi Phú, thành phố Vinh, tỉnh Nghệ An</t>
  </si>
  <si>
    <t>Tờ 3; Tờ 11</t>
  </si>
  <si>
    <t xml:space="preserve">QĐ 630/QĐ-PCNA ngày 22/02/2017 của Công ty điện lực Nghệ An về việc phê duyệt báo cáo kinh tế - kỹ thuật xây dựng, Công trình: Chống quá tải các xã Nghi Kim, Nghi Phú, thành phố Vinh, tỉnh Nghệ An </t>
  </si>
  <si>
    <t>NQ 05/NQ-HĐND ngày 12/07/2019 của HĐND tỉnh Nghê An</t>
  </si>
  <si>
    <t>Có trong NQ 05</t>
  </si>
  <si>
    <t>2.1.1.4</t>
  </si>
  <si>
    <t xml:space="preserve">Dự án xây dựng cơ sở y tế công cấp địa phương </t>
  </si>
  <si>
    <t>Tờ 3 thửa 26</t>
  </si>
  <si>
    <t>Sở Y tế Nghệ An</t>
  </si>
  <si>
    <t>NQ 28/NQ-HĐND ngày 12/12/2018 của HĐND tỉnh Nghê An</t>
  </si>
  <si>
    <t>CTGD</t>
  </si>
  <si>
    <t>Tờ 3 thửa 27</t>
  </si>
  <si>
    <t>2.1.1.5</t>
  </si>
  <si>
    <t xml:space="preserve"> Dự án xây dựng cơ sở  giáo dục và đào tạo công cấp địa phương</t>
  </si>
  <si>
    <t>Xây dựng Trường mầm non Cửa Nam</t>
  </si>
  <si>
    <t>Tờ bản đò số 30 thửa 13-16</t>
  </si>
  <si>
    <t>UBND phường Cửa Nam</t>
  </si>
  <si>
    <t>QĐ số 9125/QĐ-UBND ngày 18/12/2014 của UBND TP Vinh về việc phê duyệt quy hoạch chi tiết tỷ lệ 1/500 trường mầm non</t>
  </si>
  <si>
    <t>Tờ 47 thửa số 182,183,184,196,197,198,209,210,199,169,170,155</t>
  </si>
  <si>
    <t>QĐ số 4000/QĐ-UBND ngày 10/7/2018 của UBND thành phố Vinh về việc Cho phép khảo sát lựa chọn địa điểm lập quy hoạch xây dựng trường THCS Đông Vĩnh tại phường Đông Vĩnh, tp Vinh</t>
  </si>
  <si>
    <t>Xây dựng trường mầm non Lê Lợi (giai đoan 2)</t>
  </si>
  <si>
    <t>Tờ 39 thửa: 57,65,78,85</t>
  </si>
  <si>
    <t>NQ số 05/NQ-HĐND ngày 20/7/2018 của HĐND tỉnh Nghệ An</t>
  </si>
  <si>
    <t>Tờ 35 thửa 745</t>
  </si>
  <si>
    <t>QĐ 3981/QĐ-UBND ngày 06/7/2018 của UBND TP. Vinh về việc phê duyệt điều chỉnh quy hoạch chi tiết</t>
  </si>
  <si>
    <t>Tờ 23</t>
  </si>
  <si>
    <t>UBND xã Hưng Lộc</t>
  </si>
  <si>
    <t>QĐ 3343/QĐ-UBND ngày 06/06/2017 V/v phê duyệt QH chi tiết tỷ lệ 1/500 - Trường tiểu học Hưng Lộc 2</t>
  </si>
  <si>
    <t>Trường mầm non Quốc tế Vinh</t>
  </si>
  <si>
    <t>UBND Phường Trung Đô</t>
  </si>
  <si>
    <t>QĐ 372/QĐ-UBND ngày 01/7/2019 của tỉnh Nghệ An về phê duyệt dự án bổ sung KH 2019</t>
  </si>
  <si>
    <t>Mờ rộng trường Tiểu học Trường Thi</t>
  </si>
  <si>
    <t>UBND phường Trường Thi</t>
  </si>
  <si>
    <t>Mờ rộng trường Mầm non Trường Thi</t>
  </si>
  <si>
    <t>Xây dựng mới trường THPT chuyên Phan Bội Châu</t>
  </si>
  <si>
    <t>THPT Phan Bội Châu</t>
  </si>
  <si>
    <t>2.1.1.6</t>
  </si>
  <si>
    <t xml:space="preserve"> Dự án xây dựng cơ sở  thể dục, thể thao</t>
  </si>
  <si>
    <t>Tờ 21 thửa số 336, 353</t>
  </si>
  <si>
    <t>UBND xã Nghi Đức</t>
  </si>
  <si>
    <t>Quyết định số 259/QĐ-UBND ngày 29/10/2019 của UBND xã Nghi Đức phê duyệt chủ trương đầu tư dự án</t>
  </si>
  <si>
    <t>2.1.1.7</t>
  </si>
  <si>
    <t>Dự án xây dựng công trình chợ</t>
  </si>
  <si>
    <t>Xây dựng chợ và trung tâm thương mại tại xã Nghi Ân</t>
  </si>
  <si>
    <t>Tờ 34,35,30,29 thửa 185,170,172,173,187,189,195,196,01,02,03,17,18,19,20,21,43…</t>
  </si>
  <si>
    <t>Công ty TNHH Đali</t>
  </si>
  <si>
    <t>TB số 176/TB-UBND ngày 23/4/2018 của UBND thành phố Vinh Về việc thu hồi đất để thực hiện dự án đầu tư xây dựng công trình: Chợ và Trung tâm thương mại tại xã Nghi Ân, thành phố Vinh, tỉnh Nghệ An</t>
  </si>
  <si>
    <t>2.1.2</t>
  </si>
  <si>
    <t>Đất di tích, lịch sử-văn hóa</t>
  </si>
  <si>
    <t>Tu bổ, tôn tạo di tích Quốc gia Đền Bà Cô tại xã Hưng Hòa</t>
  </si>
  <si>
    <t>Tờ số 22 thửa số 17, 71</t>
  </si>
  <si>
    <t>QĐ số  674/QĐ-UBND ngày 21/2/2018 của UBND tỉnh Nghệ An Về việc Phê duyệt quy hoạch chi tiết xây dựng tỷ lệ 1/500 Dự án tu bổ, tôn tạo di tích Quốc gia Đền Bà Cô tại xã Hưng Hòa, thành phố Vinh</t>
  </si>
  <si>
    <t>2.1.3</t>
  </si>
  <si>
    <t>Chia lô đất ở dân cư (để đấu giá) tại xóm 5, xã Hưng Chính</t>
  </si>
  <si>
    <t>Tờ số 6 thửa số 710;711;712;…720;755…760;795…800;821;832…837</t>
  </si>
  <si>
    <t>QĐ số 4560/QĐ-UBND ngày 31/7/2018 của UBND thành phố Vinh V/v Phê duyệt quy hoạch chi tiết xây dựng tỷ lệ 1/500 Chia lô đất ở dân cư (để đấu giá) tại xóm 5, xã Hưng Chính, thành phố Vinh</t>
  </si>
  <si>
    <t>Chia lô đất ở dân cư xóm 7, xã Hưng Chính</t>
  </si>
  <si>
    <t>Tờ số 7; thửa số 44;45;62;63;64;79;80;102;123;148;169</t>
  </si>
  <si>
    <t>QĐ số 1528/QĐ-UBND ngày 22/3/2016 của UBND thành phố Vinh V/v Phê duyệt quy hoạch chi tiết xây dựng tỷ lệ 1/500 Chia lô đất ở dân cư tại xóm 5 và xóm 7, xã Hưng Chính, thành phố Vinh</t>
  </si>
  <si>
    <t>Chia lô đất ở xóm 8 xã Hưng Chính</t>
  </si>
  <si>
    <t>QĐ 1581/QĐ-UBND ngày 10/05/2019 UBND tỉnh Nghệ An về việc phê duyệt điều chỉnh quy hoạch chi tiết</t>
  </si>
  <si>
    <t>Chia lô đất ở phía tây đường Nguyễn Trường Tộ, xóm Mỹ Hậu</t>
  </si>
  <si>
    <t>Tờ 32, thửa 9,10,11…20,441…558, tờ 33: thửa 28,29,…100; Tờ 35: thửa 106, 107,…200.</t>
  </si>
  <si>
    <t>QĐ 1342/QĐ-UBND ngày 15/3/2017 của UBND TP. Vinh về việc phê duyệt báo cáo nghiên cứu khả thi</t>
  </si>
  <si>
    <t>Chia lô đất ở dân cư tại xóm Mỹ Hậu, xã Hưng Đông</t>
  </si>
  <si>
    <t>Tờ 32</t>
  </si>
  <si>
    <t>QĐ 294/QĐ-UBND ngày 19/1/2017 của UBND TP. Vinh về việc phê duyệt báo cáo nghiên cứu khả thi</t>
  </si>
  <si>
    <t>Chia lô đất ở xóm Trung Thành, Trung Mỹ, xã Hưng Đông</t>
  </si>
  <si>
    <t>Thửa số 4, 36, 51, 52, 53, 85, 142, 128, 179 tờ số 19</t>
  </si>
  <si>
    <t>QĐ 3659/QĐ-UBND ngày 28/7/2016 của UBND tỉnh v/v cho phép khảo sát lựa chọn địa điểm. Và Quyết định số 5847/QĐ-UBND ngày 19/8/2016 của UBND thành phố Vinh v/v phê duyệt quy hoạch mặt bằng chi tiết tỷ 1/500</t>
  </si>
  <si>
    <t>Chia lô đất ở dân cư tại xóm Trung Thành - Trung Mỹ (phần còn lại)</t>
  </si>
  <si>
    <t>Tờ 35, thửa 56,61,62,63,57,
64,74,75,77,78,79,267,
80,81,93,94,91,90,328.
92,107,108,110,120,111,
109,118,119,121,122,132,
131,130,144,145,163,146,
147,148,149,166,165,164,
179,194,180,181,182,184,
1183,197,196,195,215,216,
200,198,199,217,231,232,
252,253,230,251,250,249,
229,248,267,290,291,269,
270,294,293,313,312,292,
311,310,309,308,290,291.</t>
  </si>
  <si>
    <t>QĐ 11003/QĐ-UBND ngày 08/10/2015 của UBND TP. Vinh về việc phê duyệt điều chỉnh quy hoạch chi tiết</t>
  </si>
  <si>
    <t>Tờ 33, thửa 195,202,203,204,205,206
Tờ 35 thửa: 12,13,14,15,22,23,25,36,37,38,48,49,66,95,112,133,185,201,218,...</t>
  </si>
  <si>
    <t>QĐ 1342/QĐ-UBND ngày 15/3/2017 của UBND TP. Vinh về việc phê duyệt báo cáo nghiên cứu khả thi đầu tư xây dựng</t>
  </si>
  <si>
    <t>Chia lô đất ở xóm Trung Mỹ, Mỹ Long, Mỹ Hòa, xã Hưng Đông</t>
  </si>
  <si>
    <t>Vị trí 1: thuộc tờ bản đồ số 19; Vị trí 2: thuộc tờ bản đồ số 13</t>
  </si>
  <si>
    <t>QĐ 3309/QĐ-UBND ngày 08/06/2018 của UBND TP. Vinh về việc chấp thuận chủ trương đầu tư; QĐ 3310/QĐ-UBND ngày 08/06/2018 của UBND TP. Vinh về việc chấp thuận chủ trương đầu tư</t>
  </si>
  <si>
    <t>Chia lô đất ở dân cư tại xóm Yên Vinh, xã Hưng Đông</t>
  </si>
  <si>
    <t>Tờ 15: Thửa: 234, 139, 155, 180, 167, 168, 169, 170. 
Tờ 16, thửa: 286, 305, 349, 350, 359, 377, 376, 375, 374, 373, 372, 394</t>
  </si>
  <si>
    <t>2018 BS</t>
  </si>
  <si>
    <t>QĐ 1708/QĐ-UBND ngày 23/3/2018 của UBND TP. Vinh về việc phê duyệt quy hoạch chi tiết</t>
  </si>
  <si>
    <t>Chia lô đất ở dân cư tại xóm Trung Thành</t>
  </si>
  <si>
    <t>Tờ 35</t>
  </si>
  <si>
    <t>QĐ số 3830/QĐ-UBND ngày 2/7/2018 của UBND thành phố Vinh V/v Phê duyệt quy hoạch chi tiết xây dựng tỷ lệ 1/500 chia lô đất  dân cư tại xóm Trung Thành, xã Hưng Đông, thành phố Vinh</t>
  </si>
  <si>
    <t>Chia lô đất ở dân cư tại xóm Trung Thành, xã Hưng Đông</t>
  </si>
  <si>
    <t>tờ 48; 49, thửa 30</t>
  </si>
  <si>
    <t>QĐ 2218/QĐ-UBND ngày 17/4/2018 của UBND TP. Vinh về việc phê duyệt quy hoạch chi tiết</t>
  </si>
  <si>
    <t>Tờ 15 thửa: 3, 4, 5, 17, 18, 32, 40</t>
  </si>
  <si>
    <t>QĐ 5117/QĐ-UBND ngày 11/08/2017 VV phê duyệt diều chỉnh quy hoạch chi tiết</t>
  </si>
  <si>
    <t>Chia lô đất ở dân cư tại xóm Đông Vinh, xã Hưng Đông, TP Vinh</t>
  </si>
  <si>
    <t xml:space="preserve">Tờ số 9: Thửa 17, 18, 143, 28...30, 36, 37, 41, 44, 48, 50, 51, 54, 55, 59, 60, 63, 66, 67, 70; tờ số 10 : Thửa số 60…62, 74, 75, 76, 88, 89, 103…105, 116, 117, 135, 136, 156…161, 177…180, 193... 196, 210... 213, 229…231 và 246.   </t>
  </si>
  <si>
    <t>Có trong NQ 16</t>
  </si>
  <si>
    <t>QĐ 7185/QĐ-UBND ngày 17/00/2016 của UBND thành phố Vinh về việc phê duyệt quy hoạch chi tiết tỷ lệ 1/500</t>
  </si>
  <si>
    <t>TRÙNG DA 2020 BS</t>
  </si>
  <si>
    <t>Chia lô đất ở tại xóm Trung Thuận, xã Hưng Đông</t>
  </si>
  <si>
    <t>Tờ số 20, thửa 197, 205, 217, 239, 218, 219, 221, 223</t>
  </si>
  <si>
    <t xml:space="preserve">QĐ số 1242/QĐ-UBND ngày 09/3/2017 của UBND thành phố Vinh. V/v phê duyệt điều chỉnh quy hoạch chi tiết XD tỷ lệ 1/500 chia lô đất ở tại xóm Trung Thuận, xã Hưng Đông, TP Vinh; </t>
  </si>
  <si>
    <t>Chia lô đất ở dân cư xóm Phong Phú, xã Hưng Hòa</t>
  </si>
  <si>
    <t>NQ số 05/NQ-HDND ngày 12/07/2019 của HĐND tỉnh Nghệ An</t>
  </si>
  <si>
    <t>Chia lô đất ở dân cư (để đấu giá) tại xã Hưng Hòa (tại xóm Khánh Hậu, xứ đồng Sâm)</t>
  </si>
  <si>
    <t>Tờ số 12 thửa số 967..973;917;924..926;933,934,943 Tờ 28 thửa 7, 101, 15</t>
  </si>
  <si>
    <t>QĐ số 2921/QĐ-UBND ngày 11/7/2018 của UBND  tỉnh Nghệ An Về việc Khảo sát lựa chọn địa điểm để lập quy hoạch xây dựng chia lô đất ở dân cư (để đấu giá) tại xã Hưng Hòa, thành phố Vinh</t>
  </si>
  <si>
    <t>Xây dựng khu tái định cư di dân khẩn cấp ra khỏi vùng thiên tai xã Hưng Hòa</t>
  </si>
  <si>
    <t>QĐ 164/ QĐ- UBND ngày 18/3/2019 của UBND tỉnh Nghệ An về phê duyệt KH 2019 BS</t>
  </si>
  <si>
    <t>Chia lô đất ở xóm Đức Vinh vị trí 2</t>
  </si>
  <si>
    <t>Tờ 02 gồm các thửa: 22,23,27,32,33,34,39,40,41,43,56,61,67,74
75,66,55,54,48,47,38,106</t>
  </si>
  <si>
    <t>QĐ số 9688/QĐ-UBND ngày 29/12/2017 của UBND thành phố Vinh Về việc thu hồi đất để thực hiện dự án Khu QH chia lô đất ở dân cư tại xóm Đức Vinh, xã Hưng Lộc, thành phố Vinh (vị trí 2); QĐ 12192/QĐ-UBND ngày 09/11/2015 của UBND thành phố Vinh về việc phê duyệt quy hoạch chi tiết xây dựng</t>
  </si>
  <si>
    <t>Chia lô đất ở dân cư tại xóm Hòa Tiến, xã Hưng Lộc</t>
  </si>
  <si>
    <t>Tờ 37, thửa 296, 297, 298, 310, …</t>
  </si>
  <si>
    <t xml:space="preserve">QĐ 3432/QĐ-UBND ngày 15/6/2018 của UBND Tp. Vinh về việc phê duyệt báo cáo nghiên cứu khả thi </t>
  </si>
  <si>
    <t>Chia lô đất ở tại xóm 12, xã Hưng Lộc</t>
  </si>
  <si>
    <t>Tờ bản đồ số 30 thửa 41, 71</t>
  </si>
  <si>
    <t>QĐ số 6737/QĐ-UBND ngày 06/10/2017 của UBND TP phê duyệt điều chỉnh quy hoạch</t>
  </si>
  <si>
    <t>Hạ tầng khu công viên cây xanh và chia lô đất ở dân cư tại xóm Mậu Đơn, xã Hưng Lộc, thành phố Vinh</t>
  </si>
  <si>
    <t xml:space="preserve">Tờ 18; Tờ số 36 ; Tờ số 35 </t>
  </si>
  <si>
    <t>UBND thành phố Vinh</t>
  </si>
  <si>
    <t>QĐ số 7925/QĐ-UBND ngày 13/11/2017 của UBND thành phố Vinh v/v phê duyệt thiết kế bản vẽ thi công và dự toán công trình Hạ tầng khu công viên cây xanh và chia lô đất ở dân cư tại xóm Mẫu Đơn, xã Hưng Lộc, thành phố Vinh</t>
  </si>
  <si>
    <t>Chia lô đât ở 2 bên đường 24m (giai đoạn 2) tại xã Hưng Lộc, tp Vinh</t>
  </si>
  <si>
    <t>Tờ 18, thửa 27, 28, 11, 46, 29, 30…Tờ 11, thửa 64, 65, 66…. Tờ 19, thửa 394, 231, 238…Tờ 36, thửa 6, 371, 370</t>
  </si>
  <si>
    <t>QĐ số 4596/QĐ-UBND ngày 15/7/2016 của UBND thành phố Vinh v/v phê duyệt quy hoạch chi tiết xây dựng tỷ lệ 1/500 chia lô đất ở 2 bên đường quy hoạch 24m (giai đoạn 2) tại xã Hưng Lộc, tp Vinh</t>
  </si>
  <si>
    <t>Chia lô đất ở dân cư và hạ tầng công cộng phục vụ dân cư hai bên đường 24m</t>
  </si>
  <si>
    <t>QĐ số 1317/QĐ.UBND ngày 9/3/2016 của UBND TP. Vinh về việc phê duyệt bản vẽ thi công và dự toán công trình</t>
  </si>
  <si>
    <t>Chia lô đất ở xen dắm khu dân cư tại xã Hưng Lộc (giải quyết đơn thư)</t>
  </si>
  <si>
    <t xml:space="preserve">Tờ 19,thửa 145; Tờ 36, thửa 198; </t>
  </si>
  <si>
    <t>Chia lô đất ở dân cư xen dắm xóm Đức Thịnh, xã Hưng Lộc</t>
  </si>
  <si>
    <t>Chia lô đất ở dân cư và chợ hoa Cây cảnh tại xã Nghi Ân</t>
  </si>
  <si>
    <t>QĐ số 2439/QĐ-UBND ngày 3-5-2019 của UBND TP Vinh về việc phê duyệt quy hoạch chi tiết</t>
  </si>
  <si>
    <t>Chia lô đất ở dân cư tại xóm Kim Hợp, Kim Sơn, Kim Tân, Kim Đông xã Nghi Ân, Thành phố Vinh phục vụ công tác GPMB xây dựng dự án Cơ sở 2 Trường đại học Vinh)</t>
  </si>
  <si>
    <t>Tờ 21,22 thửa: 603,643,644,645,647,648,691,695,422,389,386,387. Tờ 6,26 thửa: 65,66,77,78,391,63,64,79,89,90,148,149,188,198,212,214......</t>
  </si>
  <si>
    <t>Số QĐ 7925/QĐ-UBND ngày của UBND TP. Vinh về việc phê duyệt quy hoạch chi tiết</t>
  </si>
  <si>
    <t>Chia lô đất ở dân cư xen dắm (để đấu giá) tại xã Nghi Đức (các xóm Xuân Hoa, Xuân Hương)</t>
  </si>
  <si>
    <t>Xuân Hoa (378, 379, 402-406/27; 17-19, 20-36/32); các thửa tờ 27, 32 khác</t>
  </si>
  <si>
    <t>NQ số 28/NQ-HĐND ngày 12/12/2018 của HĐND tỉnh Nghệ An</t>
  </si>
  <si>
    <t>Chia lô đất ở xóm Xuân Bình 13 (4 vi trí) xã Nghi Đức</t>
  </si>
  <si>
    <t>Vị trí 2 ( 324, 325, 344/15). Vị trí 3 (366 ,345/15). Vị trí 4(194 ,197, 213, 222, 223, 235, 258/15) Vị trí 5 (269, 271, 287, 289, 291, 308/15); Các thửa tờ 15 khác</t>
  </si>
  <si>
    <t>NQ số 05/NQ-HĐND ngày 12/7/2019 của HĐND tỉnh Nghệ An</t>
  </si>
  <si>
    <t>Chia lô đất ở đấu giá khu dân cư nông thôn xóm Xuân Thịnh</t>
  </si>
  <si>
    <t>11/30</t>
  </si>
  <si>
    <t>QĐ 4085/QĐ.UBND-XD của UBND tỉnh Nghệ An ngày 11/9/2015 V/v cho phép khảo sát, lựa chọn địa điểm</t>
  </si>
  <si>
    <t>Chia lô đất ở xóm 1, Nghi Kim</t>
  </si>
  <si>
    <t xml:space="preserve">Tờ bản đồ số 5, 6 </t>
  </si>
  <si>
    <t>QĐ 9780/QĐ-UBND ngày 29/12/2016 của UBND TP. Vinh về việc phê duyệt điều chỉnh quy hoạch chi tiết</t>
  </si>
  <si>
    <t>Khu nhà ở tổng hợp Vinhland tại xã Nghi Kim</t>
  </si>
  <si>
    <t>Tờ số 9, 20</t>
  </si>
  <si>
    <t>Vinhland</t>
  </si>
  <si>
    <t>QĐ 356/QĐ.UBND-ĐTXD ngày 22/1/2014 của UBND tỉnh Nghệ An về việc phê duyệt quy hoạch chi tiết</t>
  </si>
  <si>
    <t>Chia lô đất ở xóm 11 (Vị trí 1 - Phía Đông), xã Nghi Kim</t>
  </si>
  <si>
    <t>Tờ số 4, 5</t>
  </si>
  <si>
    <t>có trong NQ 16</t>
  </si>
  <si>
    <t>QĐ 1182/QĐ-UBND ngày 18/3/2019 của UBND TP. Vinh về việc phê duyệt điều chỉnh quy hoạch chi tiết</t>
  </si>
  <si>
    <t>Chia lô đất ở tại xóm 11( vị trí 2- phía tây) xã Nghi Kim</t>
  </si>
  <si>
    <t xml:space="preserve">Tờ bản đồ số 4 thửa 1325, 1326 đến hết; Tờ số 8 thửa 22, 23, 24 </t>
  </si>
  <si>
    <t>QĐ 12377/QĐ-UBND ngày 18/11/2015 của UBND TP. Vinh về việc phê duyệt điều chỉnh quy hoạch chi tiết</t>
  </si>
  <si>
    <t>Chia lô đất ở phía Đông đường 36m qua xã Hưng Đông</t>
  </si>
  <si>
    <t>Thửa 279,282,281,280,301,302,304,305,423,425</t>
  </si>
  <si>
    <t>QĐ 8442/QĐ-UBND ngày 27/11/2017 của UBND TP. Vinh về việc phê duyệt điều chỉnh quy hoạch chi tiết xây dựng</t>
  </si>
  <si>
    <t>Chia lô đất ở khu dân cư xóm 6 ( vị trí 1,2)</t>
  </si>
  <si>
    <t>1501/08, 151-479/08</t>
  </si>
  <si>
    <t>QĐ 2413/QĐ-UBND ngày 21/06/2019 của UBND TP Vinh về việc phê duyệt điều chỉnh quy hoạch chi tiết</t>
  </si>
  <si>
    <t>Chia lô đất ở khu dân cư xóm 2</t>
  </si>
  <si>
    <t>1636,1413/05</t>
  </si>
  <si>
    <t>Xây dựng Khu tập thể và vùng ao Nhà máy chè Vính thuộc xóm 13B</t>
  </si>
  <si>
    <t>826/10</t>
  </si>
  <si>
    <t>QĐ 6105/QĐ-UBND ngày 16/10/2018 của UBND TP Vinh về việc phê duyệt điều chỉnh quy hoạch chi tiết</t>
  </si>
  <si>
    <t>Chia lô đất ờ dân cư tại xóm 1, xã Nghi Kim</t>
  </si>
  <si>
    <t>UBND Xã Nghi Kim</t>
  </si>
  <si>
    <t>Chia lô đất ở khu tái định cư tại xóm 5, xã Nghi Liên</t>
  </si>
  <si>
    <t>Tờ 43 thửa: 139,140,172,173,174,201,204,203,206,...,217,218,219,232,233,238,239,240.</t>
  </si>
  <si>
    <t>QĐ 1942/QĐ-UBND ngày 14/3/2014 của UBND TP. Vinh về việc phê duyệt điều chỉnh quy hoạch chi tiết</t>
  </si>
  <si>
    <t>Hạ tầng kỹ thuật khu tái định cư phục vụ GPMB dự án đường giao thông nối Vinh-Cửa Lò (giai đoạn 1), xã Nghi Phú</t>
  </si>
  <si>
    <t>Tờ 16; Tờ 20; Tờ 27; Tờ 32; Tờ 30</t>
  </si>
  <si>
    <t>Xây dựng khu nhà ở cho gia đình cán bộ quân đội của Quân khu IV tại xã Nghi Phú</t>
  </si>
  <si>
    <t>Tờ số 13, thửa số 17</t>
  </si>
  <si>
    <t>Tổng Công ty Hợp tác kinh tế</t>
  </si>
  <si>
    <t>QĐ 3005/QĐ-UBND ngày 27/06/2016 của UBND tỉnh Nghệ An về việc phê duyệt quy hoạch chi tiết</t>
  </si>
  <si>
    <t>Xây dựng khu tái định cư đường 72m tại xã Nghi Phú</t>
  </si>
  <si>
    <t>Tờ 30</t>
  </si>
  <si>
    <t>Tập đoàn TECCO</t>
  </si>
  <si>
    <t>QĐ 04/QĐ_UBND.DC ngày 07/01/2013 của UBND tỉnh Nghệ An về việc giao đất cho công ty CP đầu tư xây dựng và ứng dựng công nghệ mới</t>
  </si>
  <si>
    <t>Chia lô đất ở  xóm 10 tại xã Nghi Phú</t>
  </si>
  <si>
    <t>113-118,124,125,126,131,132,138,149,148,156,157,158,168,169,179,181,180,191,192,193,208,209,207,139/19</t>
  </si>
  <si>
    <t>QĐ 846/QĐ-UBND ngày 10/2/2015 của UBND TP. Vinh về việc phê duyệt quy hoạch chi tiết</t>
  </si>
  <si>
    <t>Xây dựng khu nhà ở chung cư và liền kề cho Cán bộ cảnh sát công an Tỉnh Nghệ An</t>
  </si>
  <si>
    <t>Công CP Golden City</t>
  </si>
  <si>
    <t>CV 3064/CAT-(PH10) ngày 28/08/2019 của Công an tỉnh Nghệ An về việc bổ sung vào kế hoạch sử dụng đất</t>
  </si>
  <si>
    <t>Xây dựng khu dân cư Golden city 5 (phần còn lại)</t>
  </si>
  <si>
    <t>Tờ số 9, 35</t>
  </si>
  <si>
    <t>Công ty Golden</t>
  </si>
  <si>
    <t>QĐ 2012/QĐ.UBND-ĐTXD ngày 22/5/2015 của UBND tỉnh Nghệ An về việc phê duyệt điều chỉnh quy hoạch</t>
  </si>
  <si>
    <t>Xây dựng khu chung cư phía đông đại lộ V.I Lê Nin xóm 20 xã Nghi Phú</t>
  </si>
  <si>
    <t>Tờ 49</t>
  </si>
  <si>
    <t>Công ty CP ĐT và PT nhà Hà Nội số 30</t>
  </si>
  <si>
    <t>QĐ 738/QĐ.UBND-XD ngày 24/01/2014 của UBND tỉnh Nghệ An về việc phê duyệt điều chỉnh quy hoạch chi tiết</t>
  </si>
  <si>
    <t>Khu tái định cư xóm 6, xã Nghi Phú</t>
  </si>
  <si>
    <t>UBND Xã Nghi Phú</t>
  </si>
  <si>
    <t>Chia lô đát ở xóm Ngũ Lộc</t>
  </si>
  <si>
    <t>Xây dựng khu nhà ở cho người thu nhập thấp và cán bộ công nhân viên</t>
  </si>
  <si>
    <t>Công ty CP DT và TM Dầu khí Nghệ An</t>
  </si>
  <si>
    <t>QĐ 285/QĐ-UBND ngày 14/7/2020 của UBND tỉnh Nghệ An về việc phê duyệt BS kế hoạch sử dụng đất năm 2021</t>
  </si>
  <si>
    <t>Chia lô đất ở xóm 5</t>
  </si>
  <si>
    <t>Chỉnh trang khu dân cư nông thôn (Điều chỉnh thửa đất gia đình ông Nguyễn Thanh Liên)</t>
  </si>
  <si>
    <t>Xây dựng khu nhà ở cho người thu nhập thấp và Cán bộ công nhân viên (phần còn lại)</t>
  </si>
  <si>
    <t>Chia lô đất ờ dân cư và chợ hoa Cây cảnh tại xã Nghi Ân (bổ sung diện tích)</t>
  </si>
  <si>
    <t>Chia lô đất ở dân cư xóm Trung Thành, Trung Mỹ (phía Tây Nguyễn Trường Tộ lối 2 - Khu B)</t>
  </si>
  <si>
    <t>Xây dựng Khu tái định cư phục vụ GPMB dường nguyễn sỹ sách kéo dài tại xã Hưng Hòa</t>
  </si>
  <si>
    <t>Hạ tầng khu quy hoạch đất ờ dân cư (để đấu giá) tại xóm Trung Thuận</t>
  </si>
  <si>
    <t>Chia lô dất ờ dân cư (để đấu giá) tại xóm 5</t>
  </si>
  <si>
    <t>Chia lô đất ờ dân cư và hạ tầng công cộng phục vụ dân cư hai bên đường quy hoạch 24m (bổ sung diện tích)</t>
  </si>
  <si>
    <t>Chia lô đất ờ dân cư (để đấu giá) xóm Ngũ Lộc</t>
  </si>
  <si>
    <t>Chia lô đất ở dân cư (để đấu giá) xóm 23</t>
  </si>
  <si>
    <t>Chia lô đất ờ tại xóm Đông Vĩnh (bổ sung diện tích)</t>
  </si>
  <si>
    <t>Chia lô đất ở dân cư (để đấu giá) tại xóm 5</t>
  </si>
  <si>
    <t>Chia lô đất ờ dân cư xóm Mỹ Thượng (bổ sung diện tích)</t>
  </si>
  <si>
    <t>2.1.4</t>
  </si>
  <si>
    <t>Chia lô đất ở dân cư khu tập thể Nhà máy Sợi Vinh tại khối 7 và 9, phường Bến Thủy</t>
  </si>
  <si>
    <t>Tờ 52 thửa 7</t>
  </si>
  <si>
    <t>UBND phường 
Bến Thủy</t>
  </si>
  <si>
    <t>VB 968/UBND-TNMT ngày 15/3/2016 của uBND TP. Vinh về việc giải quyết khu tập thể may Hà Nội; QDD/QĐ-UB.ĐC ngày 30/09/2003 của UBND tỉnh Nghệ An về việc thu hồi đất</t>
  </si>
  <si>
    <t>Chia lô đât ở dân cư (để đấu giá) tại khối 2, phường Bến Thủy</t>
  </si>
  <si>
    <t>Tờ số 4, 7,10,11</t>
  </si>
  <si>
    <t>QĐ 2926/QĐ-UBND ngày 11/7/2018 của UBND tỉnh Nghệ An về việc khảo sát lựa chọn địa điểm</t>
  </si>
  <si>
    <t>Chia lô đất ở khối 13, phường Cửa Nam</t>
  </si>
  <si>
    <t xml:space="preserve">Tờ số 18 </t>
  </si>
  <si>
    <t>Quyết định số 378/QĐ-UBND ngày 23/01/2015 của UBND thành phố Vinh về việc phê duyệt quy hoạch chi tiết tỷ lệ 1/500</t>
  </si>
  <si>
    <t>Chia lô đất ở khối 15, phường Cửa Nam</t>
  </si>
  <si>
    <t>Tờ số 1, 3</t>
  </si>
  <si>
    <t>Khu đô thị mới tại phường Đông Vĩnh và phường Cửa Nam</t>
  </si>
  <si>
    <t>Phường Cửa Nam, Phường Đông Vĩnh</t>
  </si>
  <si>
    <t>Công ty Eurowindow</t>
  </si>
  <si>
    <t>Khu đô thị mới tại phường Đông Vĩnh</t>
  </si>
  <si>
    <t>Chia lô đất ở khối Trung Nghĩa, phường Đông Vĩnh ( 3 vị trí)</t>
  </si>
  <si>
    <t>Tờ bản đồ số 7, 13, 14</t>
  </si>
  <si>
    <t>QĐ 5516/QĐ-UBND ngày 8/8/2016 của UBND TP. Vinh về việc phê duyệt điều chỉnh quy hoạch chi tiết</t>
  </si>
  <si>
    <t>Chia lô đất ở dân cư tại khối Vĩnh Quang (vị trí 13) - 06 lô</t>
  </si>
  <si>
    <t xml:space="preserve">UBND phường Đông Vĩnh </t>
  </si>
  <si>
    <t>QĐ sô 3218/QĐ-UBND ngày 5/6/2018 của UBND TP. Vinh về việc điều chỉnh quy hoạch chi tiết xây dựng; QĐ 5325/QĐ-UBND ngày 7/9/2018 của UBND TP. Vinh về việc báo cáo kinh tế - kỹ thuật xây dựng công trình</t>
  </si>
  <si>
    <t>Chia lô đất ở dân cư khối Yên Giang (Bắc đường Nguyễn Hiền)</t>
  </si>
  <si>
    <t>QĐ số 4281/QĐ-UBND ngày 16/7/2018 của UBND thành phố Vinh Về việ Phê duyệt Báo cáo Kinh tế - kỹ thuật: Hạ tầng khu quy hoạch đất ở dân cư tại khối Yên Duệ (vị trí số 2), phường Đông Vĩnh, thành phố Vinh</t>
  </si>
  <si>
    <t>Chia lô đất ở dân cư khối Yên Duệ (vị trí số 2) 26 lô</t>
  </si>
  <si>
    <t>Tờ 45 thửa số 357….360; 381,382,383,384,409,410,434,435,458,459,517,518,554,555,556,592,593,595,627,628,629,630,663,664,665,666,667</t>
  </si>
  <si>
    <t>Chia lô đất ở khối Trung Nghĩa, phường Đông Vĩnh (vị trí 05-phía nam trước nhà văn hóa khối)</t>
  </si>
  <si>
    <t>Tờ 13 gồm các thửa 02,67,72,73,74,80..84,91,93,208 Tờ 18 gồm thửa 01,03,04,11,12,13,18,,,,21,23,44…47,65,79</t>
  </si>
  <si>
    <t>QĐ số 1187/QĐ.UBND-XD ngày 24/3/2016 của UBND tỉnh Nghệ An Về việc phê duyệt chủ trương khảo sát lựa chọn địa điểm lập quy hoạch xây dựng chia lô đất ở và xen dắm các khối dân cư phường Đông Vĩnh, thành phố Vinh</t>
  </si>
  <si>
    <t>Chia lô đất ở khối Vĩnh Thịnh (phía tây sân bóng), phường Đông Vĩnh</t>
  </si>
  <si>
    <t>Tờ số 32, thửa đất số 123,132,133,146,147,162,148,150,151,163,164,165,167,166,176,177,178,179 Tờ 36 thửa số 57,11,12,23,24,05..09;17..21</t>
  </si>
  <si>
    <t>QĐ số 3410/QĐ-UBND ngày 6/8/2018 của UBND tỉnh Nghệ An về việc Khảo sát lựa chọn địa điểm để lập quy hoạch xây dựng chia lô đất ở khu dân cư (để đấu giá) tại phường Đông Vĩnh, thành phố Vinh</t>
  </si>
  <si>
    <t>Chia lô đất ở khối Trung Nghĩa, phường Đông Vĩnh (Bổ sung diện tích)</t>
  </si>
  <si>
    <t>Tờ số 02, 06</t>
  </si>
  <si>
    <t>QĐ số 3218/QĐ-UBND ngày 5/6/2018 của UBND thành phố Vinh V/v phê duyệt điều chỉnh quy hoạch chi tiết xây dựng tỷ lệ 1/500 Chi lô đất ở dân cư tại khối Vĩnh Quang, phường Đông Vĩnh, thành phố Vinh
QĐ số 5325/QĐ-UBND ngày 7/9/2018 của UBND thành phó Vinh về việc Phê duyệt Báo cáo kinh tế - kỹ thuật xây dựng công trình: Hạ tầng khu quy hoạch đất ở dân cư khối Vĩnh Quang, phường Đông Vĩnh, thành phố Vinh</t>
  </si>
  <si>
    <t>Chia lô đất ở khối Vĩnh Xuân phường Đông Vĩnh</t>
  </si>
  <si>
    <t>tờ 43,44,41,42,47,48</t>
  </si>
  <si>
    <t>QĐ 4708/ỌĐ-UBND ngày 15/8/2019 của UBND thành phố Vinh về việc phê quyệt quy hoạch chi tiết chia lô đất ờ khối Vĩnh Xuân, phường Đông Vĩnh</t>
  </si>
  <si>
    <t>Chia lô đất ở khối Vĩnh Thịnh VT3 phường Đông Vĩnh</t>
  </si>
  <si>
    <t>tờ 48,35</t>
  </si>
  <si>
    <t>QĐ 3685/QĐ-UBND ngày 27/6/2019 của UBND thành phố Vinh về việc phê duyệt chù trương đầu tư xây dựng hạ tầng quy hoạch chia lô đất ở khối Vĩnh Thịnh (vị trí 3), phường Đông Vĩnh</t>
  </si>
  <si>
    <t>Chia lô đất ở dân cư khối 19, phường Đông Vĩnh ( VT1)</t>
  </si>
  <si>
    <t>Tờ 19 thửa 3,12,16,20,24,25,31,162</t>
  </si>
  <si>
    <t>QĐ số 6066/ỌĐ-UBND ngày 12/10/2018 cùa UBND thành phố Vinh về việc phê duyệt quy hoạch chi tiết xây dựng tỷ lệ 1/500 chia lô đất ở dân cư tại khối Vĩnh Thịnh và khối 19 phường Đông Vĩnh</t>
  </si>
  <si>
    <t>Chia lô đất ở dân cư khối 19, phường Đông Vĩnh ( VT2)</t>
  </si>
  <si>
    <t>Tờ số 18, 19</t>
  </si>
  <si>
    <t>QĐ sô 16/ỌĐ-UBND ngàv 04/01/2019 cả UBND tỉnh Nghệ An vẽ việc khảo sat lựa chọn địa điểm để lập quy hoạch chia lô đất</t>
  </si>
  <si>
    <t>Chia lô đất ở dân cư khối Vĩnh Yên, phường Yên Vĩnh</t>
  </si>
  <si>
    <t>Tờ 47</t>
  </si>
  <si>
    <t>QĐ số 16/ỌĐ-UBND ngảy 04/01/2019 cả UBND tỉnh Nghệ An về việc khảo sat lựa chọn địa điểm để lập quy hoạch chia lô đất</t>
  </si>
  <si>
    <t>Chia lô đất ở khu tái định cư và dân cư khối Vĩnh Thịnh</t>
  </si>
  <si>
    <t>CV 2431/SXD-KTỌH ngày 09/8/2019 cùa Sờ xây dựng Nghệ An về việc lựa chọn địa điểm quy hoạch( QĐ 3942/QĐ-UBND ngày 1/10/2019 của UBND tỉnh Nghệ An về việc khảo sát lựa chọn địa điểm)</t>
  </si>
  <si>
    <t>Chia lô đất ở khối Vĩnh Thịnh VT2 phường Đông Vĩnh</t>
  </si>
  <si>
    <t>Tờ 35,31,36</t>
  </si>
  <si>
    <t>QD số 4208/QĐ-UBND ngày 19/7/2019 của UBND thành phố Vinh về việc phê duvệt quy hoạch chi tiết tỷ lệ 1/500 chia lô đất ờ khối Vĩnh Thịnh (vị trí 2). phường Đông Vĩnh</t>
  </si>
  <si>
    <t>Xây dựng khu tái định cư và khu dân cư thuộc 2 phường Đông Vĩnh và Cửa Nam, thành phố Vinh (hạng mục đường bao phía Tây)</t>
  </si>
  <si>
    <t>Phường Đông Vĩnh, Phường Cửa Nam</t>
  </si>
  <si>
    <t>Tờ số 43: 711,712,713; tờ số 48: 682,318, 571; tờ số 45: 507; tờ số 46: 17; Thửa số 170,171,67,68,78,79,69,56,41,32,112,120,121,122,126,7,133,251 tờ số 26</t>
  </si>
  <si>
    <t xml:space="preserve">QĐ 3262/QĐ-UBND ngày 05/06/2017 của UBND TP. Vinh về việc phê duyệt báo cáo nghiên cứu khả thi </t>
  </si>
  <si>
    <t>Xây dựng khu nhà ở sinh viên tại phường Hưng Bình</t>
  </si>
  <si>
    <t>Thửa 136 đến 141 tờ BĐ 32</t>
  </si>
  <si>
    <t>Trường ĐH Vinh</t>
  </si>
  <si>
    <t>Xây dựng khu đô thị mới ven Sông Lam phường Hưng Dũng</t>
  </si>
  <si>
    <t>Tờ 66 thửa: 213,214,226,227,... Tờ 67 thửa: 306,607,608,609,... Và tờ 69,68.</t>
  </si>
  <si>
    <t>Công ty CP phát triển xây dựng và thương mại Thuận An</t>
  </si>
  <si>
    <t>Quyết định số 733/QĐ-UBND ngày 01/3/2017 của UBND tỉnh Nghệ An về việc đề xuất dự án mở rộng đường Nguyễn Viết Xuân, phường Hưng Dũng, thành phố Vinh</t>
  </si>
  <si>
    <t>Chia lô đất ở dân cư tại khối Đông Lâm, phường Hưng Dũng</t>
  </si>
  <si>
    <t>Tờ 50 thửa: 86,87,91,92,95. Tờ 51 thửa: 11</t>
  </si>
  <si>
    <t xml:space="preserve">QĐ 2373/QĐ-UBND ngày 23/4/2018 của UBND TP. Vinh về việc phê duyệt điều chỉnh quy hoạch chi tiết </t>
  </si>
  <si>
    <t>Chia lô đất ở dân cư (để đấu giá) tại khối Xuân Tiến, phường Hưng Dũng (Bổ sung diện tích)</t>
  </si>
  <si>
    <t>Tờ số 26 thửa 60;</t>
  </si>
  <si>
    <t>QĐ số 2986/QĐ-UBND ngày 23/7/2018 của UBND tỉnh Nghệ An Về việc Khảo sát lựa chọn địa điểm để lập quy hoạch xây dựng chia lô đất ở dân cư (để đấu giá) tại khối Xuân Tiến, phường Hưng Dũng, TP  Vinh; QĐ 5765/QĐ-UBND ngày 01/10/2018 của UBND TP. Vinh về việc phê duyệt quy hoạch chi tiết</t>
  </si>
  <si>
    <t>Xây dựng Khu nhà ở cao tầng, liền kề, biệt thự phía nam đường Nguyễn Viết Xuân</t>
  </si>
  <si>
    <t>Cty CP Đầu tư và phát triển nhà Hà Nội số 30</t>
  </si>
  <si>
    <t>NQ 28/NQ-HĐND ngày 12/12/2018 của HĐND tỉnh Nghệ An</t>
  </si>
  <si>
    <t>Khu nhà ở thấp tầng tại phường Hưng Dũng</t>
  </si>
  <si>
    <t>NQ 07//NQ-HĐND ngày 13/07/2019 của HĐND tỉnh Nghệ An</t>
  </si>
  <si>
    <t>Tờ bản đồ 21HB thửa 58, 134, 44</t>
  </si>
  <si>
    <t>UBND phường Hưng Phúc</t>
  </si>
  <si>
    <t>QĐ số 6112/QĐ-UBND về việc cho phép khảo sát lựa chọn địa điểm, lập quy hoạch xây dựng lô đất ở dân cư tại khối Tân Phúc và khối Yên Bình, phường Hưng Phúc, TP Vinh</t>
  </si>
  <si>
    <t>Chia lô đất ở tái định cư khối 8, Phường Lê Lợi</t>
  </si>
  <si>
    <t>Tờ 38, thửa 83, 89, 90, 99</t>
  </si>
  <si>
    <t>UBND phường Lê Lợi</t>
  </si>
  <si>
    <t>QĐ 1836/QĐ.UBND.CN ngày 5/04/2012 của UBND tỉnh Nghệ An về việc phê duyệt quy hoạch chi tiết dự án</t>
  </si>
  <si>
    <t>Xây dựng khu tái định cư khối 8, Phường Lê Lợi</t>
  </si>
  <si>
    <t>Tờ số  38</t>
  </si>
  <si>
    <t xml:space="preserve">QĐ 1836/QĐ.UBND.CN ngày 05/4/2012 của UBND tỉnh Nghệ An về việc phê duyệt quy hoạch chi tiết dự án </t>
  </si>
  <si>
    <t>Xây dựng khu nhà ở dịch vụ tổng hợp và nhà ở xã hội tại phường Lê Lợi</t>
  </si>
  <si>
    <t>Tờ 51</t>
  </si>
  <si>
    <t>Có trong NQ 28</t>
  </si>
  <si>
    <t>QĐ 5482/QĐ.UBND-ĐT ngày 11/11/2010 của UBND tỉnh Nghệ An về việc quy hoạch chi tiết xây dựng</t>
  </si>
  <si>
    <t>Xây dựng khu nhà ở tổng hợp và sân vận động tại khối 3 và khối 9, Phường Lê Lợi</t>
  </si>
  <si>
    <t>Tập đoàn VINHLAND</t>
  </si>
  <si>
    <t>QĐ 1624/QĐ.UBND ngày 21/4/2017 của UBND tỉnh Nghệ An về việc phê duyệt điều chỉnh quy hoạch chi tiết</t>
  </si>
  <si>
    <t>Chia lô đất ở dân cư khối 15, Phường Lê Lợi</t>
  </si>
  <si>
    <t>Tờ số 32</t>
  </si>
  <si>
    <t>QĐ 4594/QĐ-UBND ngày 21/7/2015 của UBND TP Vinh; QĐ 7615/QĐ-UBND ngày 27/10/2014 của UBND TP Vinh về việc phê duyệt chủ trương đầu tư</t>
  </si>
  <si>
    <t>Xây dựng khu tái định cư tại chỗ phục vụ GPMB khu vực nút giao Quán Bàu, thành phố Vinh</t>
  </si>
  <si>
    <t>Tờ số 4: 13,24</t>
  </si>
  <si>
    <t>QĐ sô 4071/QĐ-UBND ngày 10/07/2018 của UBND TP. Vinh về việc phê duyệt điều chỉnh báo cáo kinh tế kỹ thuật</t>
  </si>
  <si>
    <t>Chia lô đất ở dân cư và tái định cư tại khối 9, phường Quán Bàu (4,3ha) (bổ sung diện tích)</t>
  </si>
  <si>
    <t>Tờ số 23HĐ, 28HĐ, 29HĐ</t>
  </si>
  <si>
    <t>QĐ 7551/QĐ-UBND ngày 17/12/2018 của UBND TP. Vinh về việc phê duyệt hồ sơ bản vẽ thì công</t>
  </si>
  <si>
    <t>Chia lô đất ở khối 6( phía tây nghĩa trang TP Vinh)</t>
  </si>
  <si>
    <t>92, 94, 95, 97, 99, 100, 101, 102, 103, 105, 106, 107, 108, 110, 111, 112,113, 114, Tờ 07, thửa 3, 5,6 Tờ 12LL</t>
  </si>
  <si>
    <t>UBND Phường Quán Bàu</t>
  </si>
  <si>
    <t>QĐ số 2162/QĐ-UBND-XD ngày 29/5/2015 của UBND tỉnh Nghệ An về việc phê duyệt chủ trương khảo sát lựa chọn địa điểm</t>
  </si>
  <si>
    <t>Xây dựng khu đất dự phòng phát triển thuộc khu chia lô đất ở dân cư tại khôi 9, phường Quán Bàu</t>
  </si>
  <si>
    <t>tờ 22 hd</t>
  </si>
  <si>
    <t>QĐ 4911/QĐ-UBND ngày 20/08/2018 của UBND thành phố Vinh về việc phê duyệt điều chỉnh quy hoạch chi tiết</t>
  </si>
  <si>
    <t>Chia lô đất ở dân cư tại khối 9, phường Quán Bàu</t>
  </si>
  <si>
    <t>Thửa số 172,171,189,193,194,….tờ số 22, thứa số 262,248,168,181,
182,191,192,203,202,213,222,223,231,232,244,240,233,241,242,245,246,252,253,246,255,254 tờ số 23</t>
  </si>
  <si>
    <t>QĐ số 4706/QĐ-UBND ngày 27/7/2017 của UBND TP. Vinh về việc phê duyệt hồ sơ thiết kế bản vẽ thi công</t>
  </si>
  <si>
    <t>Dự án cải tạo khu C, khu chung cư Quang Trung</t>
  </si>
  <si>
    <t>Thửa đất số 15, 38 Tờ BĐ số 3; Thửa đất số 4, 7, 8 Tờ BĐ số 4; Thửa đất số 1, 2 Tờ BĐ số 7</t>
  </si>
  <si>
    <t>Công ty CP đầu tư và phát triển nhà Hà Nội số 30</t>
  </si>
  <si>
    <t>QĐ số 2537/QĐ.UBND -XD của UBND tỉnh Nghệ An ngày 03/6/2016 V/v Phê duyệt quy hoạch chi tiết xây dựng 1/500</t>
  </si>
  <si>
    <t>UBND phường Quang Trung</t>
  </si>
  <si>
    <t>Chia lô đất ở khối 3 VT1, VT2 phường Trung Đô</t>
  </si>
  <si>
    <t>Tờ số 57 thửa số 1; 2</t>
  </si>
  <si>
    <t>UBND phường Trung Đô</t>
  </si>
  <si>
    <t>QĐ 4812/QĐ-UBND ngày 31/7/2017 của UBND TP Vinh về việc phê duyệt quy hoạch chi tiết</t>
  </si>
  <si>
    <t>Xây dựng khu dân cư Bắc Cầu Nại, phường trường thi (bổ sung diện tích)</t>
  </si>
  <si>
    <t>Tờ 12</t>
  </si>
  <si>
    <t>UBND phường
Trường Thi</t>
  </si>
  <si>
    <t>Công văn số 2556/BTNMT-TTr ngày 29/06/2015 của Bộ tài nguyên và môi trường, về việc giải quyết khiếu nại của Ông Hồ Viết Trần ( tỉnh Nghệ An)</t>
  </si>
  <si>
    <t>Chia lô đất ở xen dắm khối 2, phường Trường Thi</t>
  </si>
  <si>
    <t>Tờ số 11</t>
  </si>
  <si>
    <t>QĐ 9891/QĐ-UBND ngày 30/12/2016 của UBND TP. Vinh về việc phê duyệt điều chỉnh quy hoạch</t>
  </si>
  <si>
    <t>Tờ 67, thửa 10</t>
  </si>
  <si>
    <t>UBND phường Vinh Tân</t>
  </si>
  <si>
    <t>QĐ 288/QĐ.UBND của UBND xã Vinh Tân ngày 12/10/2018 V/v chỉ định thầu khảo sát lập quy hoạch chi tiết; QĐ 5373/QĐ- UBND.XD ngày 10/1/2017 của UBND tỉnh Nghệ An vV/v cho phép khảo sát lựa chọn địa điểm, lập quy hoạch chia lô tại khối 1</t>
  </si>
  <si>
    <t>Chia lô đất ở khối 1, phường Vinh Tân</t>
  </si>
  <si>
    <t xml:space="preserve"> Tờ 69 gồm các thửa: 95, 96, Tờ 70 gồm các thửa: 65, 64, 69, 62, 63, 56, 34, 35, 50: Tờ 51 các thửa: 27, 36, 37-41, 46, 47, 48, 86, 49-59, 63-73, 75, 85; Tờ 52 các thửa 10, 15, 16, 17, 19, 22, 23, 25; Tờ 71 các thửa 114-116, 151, 152, 228, 187, 220-222; Tờ số 75 các thửa 1-4, 36-38</t>
  </si>
  <si>
    <t>QĐ 6359/QĐ-UBND của UBND TP Vinh ngày 25/10/2018 V/v phê duyệt quy hoạch chi tiết xây dựng tỷ lệ 1/500</t>
  </si>
  <si>
    <t>Xây dựng khu đất ở tại phường Vinh Tân và xã Hưng Lợi</t>
  </si>
  <si>
    <t>Tờ 01; Tờ 01 HT</t>
  </si>
  <si>
    <t>Liên doanh: CTCP Him Lam NA
và CYCP địa ốc Trống Đồng</t>
  </si>
  <si>
    <t>NQ 16//NQ-HĐND ngày 20/12/2017 của HĐND tỉnh Nghệ An</t>
  </si>
  <si>
    <t>Quy hoạch đất ở bà Võ Thị Huệ, khối 8, phường Lê Lợi</t>
  </si>
  <si>
    <t>Tờ số 43 thửa 98</t>
  </si>
  <si>
    <t xml:space="preserve">QĐ 2522/QĐ-UBND ngày 1/7/2018 của UBND tỉnh Nghệ An về việc phê duyệt điều chỉnh quy hoạch chi tiết ; QĐ 7894/QĐ-UBND ngày 19/12/2017 của UBND TP Vinh về việc hoán đổi mương phía tây sang phía nam </t>
  </si>
  <si>
    <t>Mở rộng khu đô thị tại xã Hưng Hòa</t>
  </si>
  <si>
    <t>Tổng công ty Hợp tác kinh tế</t>
  </si>
  <si>
    <t>QĐ 561/QĐ-UBND.CN ngày 04,03,2011 của UBND tỉnh Nghệ An phê duyệt quy hoạch chi tiết xây dựng</t>
  </si>
  <si>
    <t>Chia lô đất ờ dân cư khối 10</t>
  </si>
  <si>
    <t>Chia lô đất ờ khu tập thể Y tế dự phòng</t>
  </si>
  <si>
    <t>Chinh trang đô thị tại phường Quang Trung (đổi đất mờ rộng đường quy hoạch 12m)</t>
  </si>
  <si>
    <t>Chia lô dất ở khối 1 (lò vôi cũ) (bổ sung diện tích)</t>
  </si>
  <si>
    <t>Xây dựng khu tái định cư tại chồ phục vụ GPMB khu vực nút giao Quán Bàu (bổ sung diện tích)</t>
  </si>
  <si>
    <t>Chia lô đất ở tại khối 1 (diện tích còn lại)</t>
  </si>
  <si>
    <t>Xây dựng Khu đô thị mới Cửa Tiền (phần còn lại)</t>
  </si>
  <si>
    <t>Xây dựng khu đô thị tại phường Vinh Tân (phần còn lại)</t>
  </si>
  <si>
    <t>Hạ tầng khu tái định cư và khu dân cư thuộc 2 phường Đông Vĩnh và Cửa Nam</t>
  </si>
  <si>
    <t>Hạ tầng khu quy hoạch chia lô dất ờ dân cư (để đấu giá và tái định cư) tại Khối Vĩnh Thịnh</t>
  </si>
  <si>
    <t>Chia lô đất ở khối Xuân Tiến</t>
  </si>
  <si>
    <t>2.1.5</t>
  </si>
  <si>
    <t xml:space="preserve"> Dự án xây dựng công trình làm nhà tang lễ, công trình hỏa táng, nơi mai táng tập trung</t>
  </si>
  <si>
    <t>Mở rộng Nghĩa trang Cồn Vàng, xã Hưng Đông</t>
  </si>
  <si>
    <t>Tờ 7 thửa 3</t>
  </si>
  <si>
    <t>Công ty CP môi trường đô thị</t>
  </si>
  <si>
    <t>NQ 28 ngày 12/12/2018 của HĐND tỉnh Nghệ An về việc thông qua các CTDA cần phải thu hồi đất</t>
  </si>
  <si>
    <t>Xây dựng Nghĩa trang xã Nghi Kim (phần còn lại)</t>
  </si>
  <si>
    <t>Công ty môi trường Vinh</t>
  </si>
  <si>
    <t>Mở rộng Nghĩa trang cát táng Cồn Túc tại xã Nghi Kim</t>
  </si>
  <si>
    <t>Mở rộng Nghĩa trang Cồn Vàng, xã Nghi Kim</t>
  </si>
  <si>
    <t>2.1.6</t>
  </si>
  <si>
    <t>Xây dựng nhà văn hóa khối 11, phường Đội Cung</t>
  </si>
  <si>
    <t xml:space="preserve"> Tờ 15 thửa 214</t>
  </si>
  <si>
    <t>QĐ số 3944/QĐ-UBND ngày 6/7/2018 của UBND thành phố Vinh Về việc Phê duyệt chủ trương đầu tư xây dựng công trình: Nhà văn hóa khối 11, phường Đội Cung</t>
  </si>
  <si>
    <t>Xây dựng nhà văn hóa khối Vĩnh Quang</t>
  </si>
  <si>
    <t>Tờ 48 gồm các thửa 390…393;433…440;477,478,479</t>
  </si>
  <si>
    <t>QĐ số 3999/QĐ-UBND ngày 10/7/2018 của UBND thành phố Vinh về việc cho phép khảo sát lựa chọn địa điểm, lập quy hoạch chi tiết xây dựng Nhà văn hóa khối Vĩnh Quang tại phường Đông Vĩnh, thành phố Vinh</t>
  </si>
  <si>
    <t>Xây dựng nhà văn hóa khối 19, phường Đông Vĩnh</t>
  </si>
  <si>
    <t>Tờ 18 thửa 90, 112</t>
  </si>
  <si>
    <t>UBND Phường Đồng Vĩnh</t>
  </si>
  <si>
    <t>QĐ số 1177/QĐ-UBND ngày 18/3/2019 của UBND Vinh về việc cho phép lựa chọn địa điểm lập quy chi tiết xây dựng mở rộng Nhà văn hóa khối 19, phường Đông Vĩnh</t>
  </si>
  <si>
    <t>Xây dựng nhà văn hóa Trường Phúc và cây xanh, bãi đậu xe tại khối Trường Phúc</t>
  </si>
  <si>
    <t>Tờ 19hb thửa 172; tờ 20 thửa: 113,141,159,168</t>
  </si>
  <si>
    <t>UBND Phường Hưng Phúc</t>
  </si>
  <si>
    <t>QĐ 1881/QĐ-UBND ngày 31/5/2012 của UBND tỉnh Nghệ An về việc phê duyệt quy hoạch tổng thể 1/500</t>
  </si>
  <si>
    <t>Xây dựng nhà văn hóa khối 2, Phường Lê Lợi</t>
  </si>
  <si>
    <t>Tờ 46 thửa 178</t>
  </si>
  <si>
    <t>QĐ số 1500/QĐ-UBND ngày 12/3/2018 của UBND thành phố Vinh V/v cho phép khảo sát, lựa chọn địa điểm lập quy hoạch chi tiết xây dựng Nhà văn hóa khối 2, phường Lê Lợi, thành phố Vinh</t>
  </si>
  <si>
    <t>Xây dựng nhà văn hóa Khối 6 ( vị trí mới) Phường Lê Lợi</t>
  </si>
  <si>
    <t>Tờ 34</t>
  </si>
  <si>
    <t>QĐ 748/QĐ-UBND ngày 19/3/2012 của UBND Tỉnh về việc phê duyệt quy hoạch chi tiết xây dựng 1/500; Quyết định số 9616/QĐ-UBND ngày 12/8/2015 của UBND Thành phố về việc phê duyệt điều chỉnh quy hoạch chi tiết xây dựng tỷ lệ 1/500</t>
  </si>
  <si>
    <t>Mở rộng khuôn viên nhà văn hóa khối 7, phường Trường Thi</t>
  </si>
  <si>
    <t>tờ 29 thửa 59, 58</t>
  </si>
  <si>
    <t>QĐ 7645/QĐ-UBND  ngày 31/10/2016 của UBND TP Vinh về việc phê duyệt chủ trương đầu tư</t>
  </si>
  <si>
    <t>Xây dưng nhà văn hóa xóm 4 xã Hưng Chính</t>
  </si>
  <si>
    <t>Quyết định số 1361/QĐ-UBND ngày 19/10/2015 của UBND thành phố Vinh về việc phê duyệt quy hoạch chi tiết tỷ lệ 1/500</t>
  </si>
  <si>
    <t>Xây dựng nhà văn hóa xóm 7, xã Hưng Chính</t>
  </si>
  <si>
    <t>Tờ 27 thửa 33</t>
  </si>
  <si>
    <t>QĐ 3932/QĐ-UBND ngày 10/07/2019 UBND TP. Vinh về việc phê duyệt điều chỉnh quy hoạch chi tiết</t>
  </si>
  <si>
    <t>Xây dựng Nhà văn hóa khối 13</t>
  </si>
  <si>
    <t>2.1.7</t>
  </si>
  <si>
    <t>Xây dựng Công viên, bãi đỗ xe, nhà văn hóa khối và chia lô tái định cư tại khối Vinh Phúc, phường Hưng Phúc</t>
  </si>
  <si>
    <t>tờ 6,13,14 thửa 24</t>
  </si>
  <si>
    <t>QĐ 899/QĐ-UBND ngày 01/02/2018 vv phê duyệt phương án chi tiết về bt, GPMB của UBND TP Vinh</t>
  </si>
  <si>
    <t>TRÙNG VỚI 2020 BS</t>
  </si>
  <si>
    <t>Khu vực cần chuyên mục đích sử dụng đất để thực hiện việc nhận chuyển nhượng, thuế quyền sử dụng đất và góp vốn bằng quyền sử dụng đất</t>
  </si>
  <si>
    <t>2.2.1</t>
  </si>
  <si>
    <t>Dự án xây dựng công trình thương mại, dịch vụ</t>
  </si>
  <si>
    <t>Xây dựng khu thương mại dịch vụ tổng hợp công ty cổ phần tập đoàn PNG</t>
  </si>
  <si>
    <t>Tờ 6</t>
  </si>
  <si>
    <t>Công ty cp tập đoàn PNG</t>
  </si>
  <si>
    <t xml:space="preserve">QĐ 2934/QĐ-UBND ngày 01/08/2019 của UBND tỉnh Nghệ An về việc phê duyệt quy hoạch chi tiết </t>
  </si>
  <si>
    <t>Thửa số 26 Tờ số 23</t>
  </si>
  <si>
    <t>HTX Phong Toàn</t>
  </si>
  <si>
    <t>QĐ số 4554/QĐ-UBND ngày 10/10/2018 của UBND tỉnh Nghệ An Về việc Chấp thuận chủ trương đầu tư dự án: Khu thương mại và dịch vụ tại phường Hà Huy Tập, TP. Vinh</t>
  </si>
  <si>
    <t>Xây dựng khu văn phòng và dịch vị thương mại của Cty CP tư vấn và đầu tư xây dựng công trình miền Trung</t>
  </si>
  <si>
    <t>Công ty tư vấn và Đầu tư xây dựng Công trình miền Trung</t>
  </si>
  <si>
    <t>QĐ số 5472/QĐ-UBND ngày 12/12/2018 của UBND tỉnh Nghệ An Về việc phê duyệt điều chỉnh quy hoạch chi tiết xây dựng tỷ lệ 1/500 Khu văn phòng và dịch vụ thương mại tại phường Lê Lợi, thành phố Vinh</t>
  </si>
  <si>
    <t>Xây dựng tòa nhà thương mại HANDICO30 tại số 59 đường Trần Phú, phường Lê Mao</t>
  </si>
  <si>
    <t>Tờ số 18</t>
  </si>
  <si>
    <t>QĐ 536/QĐ-UBND ngày 06/02/2018 của UBND tỉnh Nghệ An về việc phê duyệt quy hoạch chi tiết</t>
  </si>
  <si>
    <t>Cửa hàng xăng dầu tại số 141B, đường Phạm Hồng Thái, phường Vinh Tân</t>
  </si>
  <si>
    <t>Công ty TNHH TM và DV vận tải Đức Thắng</t>
  </si>
  <si>
    <t>QĐ 2075/QĐ-UBND ngày 5/6/2019 của UBND tỉnh Nghệ An về việc phê duyệt quy hoạch chi tiết</t>
  </si>
  <si>
    <t>Thửa 146,147, 148,157,158,170,171,172,184,185,186,135,136,149,150,159,173 tờ số 26</t>
  </si>
  <si>
    <t>Công ty CP Tư vấn đầu tư xây dựng Trường Thi</t>
  </si>
  <si>
    <t>QĐ 2375/QĐ-UBND ngày 13/6/2018 của UBND tỉnh Nghệ An về việc phê duyệt quy hoạch chi tiết</t>
  </si>
  <si>
    <t>Cty TNHH Xuất khẩu và Dịch vụ Đình Nguyên</t>
  </si>
  <si>
    <t>QĐ số 4470/QĐ.UBND ngày 5/10/2018 của UBND tỉnh Nghệ An Về việc Chấp thuận chủ trương đầu tư</t>
  </si>
  <si>
    <t>Công ty TNHH Hưng Thịnh An</t>
  </si>
  <si>
    <t>QĐ số 3715/QĐ-UBND ngày 28/08/2018 của UBND tỉnh Nghệ An Về việc Chấp thuận chủ trương đầu tư</t>
  </si>
  <si>
    <t>Thửa số 212,185,186,199 tờ số 17</t>
  </si>
  <si>
    <t>Công ty TNHH Hiền Hải</t>
  </si>
  <si>
    <t>QĐ số 2336/QĐ.UBND-CNTM ngày 26/5/2016 của UBND tỉnh Nghệ An v/v phê duyệt QH chi tiết xây dựng tỷ lệ 1/500 Mở rộng văn phòng làm việc kiêm giới thiệu sản phẩm và Cơ sở gia công kinh doanh vật liệu xây dựng, tại số 51, đường Nguyễn Chí Thanh, xã Hưng Đông, thành phố Vinh</t>
  </si>
  <si>
    <t>Xây dựng cửa hàng xăng dầu tại xã Nghi Đức</t>
  </si>
  <si>
    <t>Công ty CP Tổng công ty xây dựng Nghệ An</t>
  </si>
  <si>
    <t>QĐ 2570/QĐ-UBND của UBND tỉnh Nghệ An ngày 25/6/2018 V/v Phê duyệt quy hoạch chi tiết xây dựng 1/501</t>
  </si>
  <si>
    <t>Xây dựng khu kinh doanh mua bán hàng nông sản tại xóm 7</t>
  </si>
  <si>
    <t>Thửa 192,12,01,13,02,17,920,921,932,931,13,04 tờ 5,8,27,32.</t>
  </si>
  <si>
    <t>Công ty TNHH XNK dịch vụ thương mại tổng hợp</t>
  </si>
  <si>
    <t>QĐ số 3037/QĐ-UBND ngày 28/06/2016 của UBND tỉnh Nghệ An Về việc Chấp thuận chủ trương đầu tư</t>
  </si>
  <si>
    <t>thửa 270, 322, 324, 325, 326, 320, 381, 383, 384 tờ 5</t>
  </si>
  <si>
    <t>Công ty CP cơ khí sửa chữa phụ tùng ô tô Hoàng An</t>
  </si>
  <si>
    <t>QĐ số 2827/QĐ-UBND ngày 29/07/2019 cưa UBND tỉnh Nghệ An về việc phê duyệt điều chỉnh quy hoạch chi tiết</t>
  </si>
  <si>
    <t xml:space="preserve">Tờ số 5 thửa 176, 177, 193, 192 906, 949, 907, 918 </t>
  </si>
  <si>
    <t>Công ty CP ĐTXD CTC</t>
  </si>
  <si>
    <t>QĐ 1223/QĐ.UBND ngày 05/4/2018 của UBND tỉnh Nghê An về việc chấp thuận chủ trương đầu tư</t>
  </si>
  <si>
    <t>Xây dựng trung tâm mua bán thiết bị và Vật liệu xây dựng  Dũng Nam</t>
  </si>
  <si>
    <t>Tờ 20. Thửa:229, 201, 202, 203, 185, 186…</t>
  </si>
  <si>
    <t>Công ty CP Đầu tư và Tư vấn xây dựng Dũng Nam</t>
  </si>
  <si>
    <t>QĐ số 3765/QĐ-UBND ngày 05/08/2016 của UBND tỉnh Nghệ An về việc phê duyệt điều chỉnh quy hoạch chi tiết</t>
  </si>
  <si>
    <t>Xây dựng khu thương mại và dịch vụ kết hợp văn phòng cho thuê tại xã Nghi Phú</t>
  </si>
  <si>
    <t>Cty CP đầu tư VTECH</t>
  </si>
  <si>
    <t>QĐ số 2468/QĐ-UBND ngày 19/6/2018 của UBND tỉnh Nghệ An về việc Phê duyệt quy hoạch chi tiết xây dựng tỷ lệ 1/500 dự án: Khu thương mại và dịch vụ kết hợp văn phòng cho thuê tại xã Nghi Phú, thành phố Vinh</t>
  </si>
  <si>
    <t>Trung tâm dịch vụ thương mại tổng hợp</t>
  </si>
  <si>
    <t>Tờ 25,thửa:141,142,156,157,158,159,160,161,162,180,181,182,183,504…</t>
  </si>
  <si>
    <t>Công ty CPXD Tân Nam</t>
  </si>
  <si>
    <t xml:space="preserve">Quyết định số 782/QĐ-UBND ngày 03/3/2017 của UBND tỉnh Nghệ An về việc phê duyệt Quy hoạch chi tiết xây dựng tỷ lệ 1/500 Trung tâm kinh doanh dịch vụ thương mại tại xã Nghi Phú, thành phố Vinh </t>
  </si>
  <si>
    <t>Mở rộng Cơ sở sản xuất kinh doanh và Văn phòng làm việc Công ty TNHH Hợp Mạnh</t>
  </si>
  <si>
    <t>Công ty Hợp Mạnh</t>
  </si>
  <si>
    <t>QĐ số 165/QĐ-UBND ngày 16/01/2008 của UBND tỉnh Nghệ An về việc phê duyệt quy hoạch chi tiết; CV 740/CV-UBND ngày 30/01/2019 của UBND tỉnh Nghệ An về việc gia hạn dự án</t>
  </si>
  <si>
    <t>Công ty gương kính Việt Mỹ</t>
  </si>
  <si>
    <t>QĐ số 3048/QĐ-UBND ngày 06/08/2013 của UBND tỉnh Nghệ An về việc phê duyệt mặt bằng dự án</t>
  </si>
  <si>
    <t>Trung tâm thương mại và dịch vụ hỗn hợp tại xã Nghi Phú</t>
  </si>
  <si>
    <t>Công ty Golden City</t>
  </si>
  <si>
    <t>QĐ số 147/QĐ-UBND ngày 11/01/2016 của UBND tỉnh Nghệ An về việc phê duyệt điều chỉnh quy hoạch chi tiết</t>
  </si>
  <si>
    <t>Xây dựng Khu Thương Mại và dịch vụ tổng hợp ATC</t>
  </si>
  <si>
    <t>Xây dựng Khu Thương Mại và dịch vụ tổng hợp Vinh Thịnh Vượng</t>
  </si>
  <si>
    <t>Xây dựng Khu Thương Mại và dịch vụ tổng hợp Thiên Phú</t>
  </si>
  <si>
    <t>2.2.2</t>
  </si>
  <si>
    <t>Dự án xây dựng công trình cơ sở sản xuất kinh doanh phi nông nghiệp</t>
  </si>
  <si>
    <t>Công ty TNHH Ngọc Huy</t>
  </si>
  <si>
    <t>QĐ số 5218/QĐ-UBND ngày 26/11/2018 của UBND tỉnh Nghệ An Về việc Chấp thuận chủ trương đầu tư</t>
  </si>
  <si>
    <t>Xây dựng khu sản xuất lắp ráp đồ gỗ và kinh doanh thương mại tổng hợp</t>
  </si>
  <si>
    <t>thửa 381, 383, 329, 386, 387, 330, 380, 440, 441, 447, 443, 446, 445, 505, 950 tờ 5</t>
  </si>
  <si>
    <t>Công ty TNHH thương mại Dung Long</t>
  </si>
  <si>
    <t>QĐ số 5435/QD-UBND ngày 10/12/2018 của UBND tỉnh Nghệ An về việc phê duyệt chủ trương đầu tư</t>
  </si>
  <si>
    <t>Xây dựng Trụ sở làm việc, sản xuất cấu kiện bê tông, bê tông thương phẩm</t>
  </si>
  <si>
    <t>2.2.3</t>
  </si>
  <si>
    <t>Đất phát triển hạ tầng không sử dụng nguồn vốn từ ngân sách Nhà nước</t>
  </si>
  <si>
    <t>2.2.2.1</t>
  </si>
  <si>
    <t xml:space="preserve"> Dự án xây dựng cơ sở  giáo dục và đào tạo ngoài công lập</t>
  </si>
  <si>
    <t>Công ty Cổ phần đầu tư và xây dựng Việt Nhât</t>
  </si>
  <si>
    <t>QĐ số 5467/QĐ-UBND ngày 12/12/2018 của UBND tỉnh Nghệ An Về việc phê duyệt quy hoạch chi tiết xây dựng Trường mầm non tư thục Wonderland tại xã Nghi Phú, thành phố Vinh</t>
  </si>
  <si>
    <t>Trường mầm non Song ngữ Happy Kids</t>
  </si>
  <si>
    <t>Công ty TNHH Tuấn Hoài</t>
  </si>
  <si>
    <t>QĐ số 5433/QĐ-UBND ngày 09/11/2017 của UBND tỉnh Nghệ An Về việc Chấp thuận chủ trương đầu tư</t>
  </si>
  <si>
    <t>2.2.2.2</t>
  </si>
  <si>
    <t xml:space="preserve"> Dự án xây dựng cơ sở  y tế</t>
  </si>
  <si>
    <t>Thửa 167, 168, 169, 182, 183, 201, 202, 203, 146, 147, 148,213, 227, …278, 291, 292, 302, 303  tờ bản đô số 26</t>
  </si>
  <si>
    <t>Công ty CP TTH Group
Công ty CP Y tế Thái Thịnh</t>
  </si>
  <si>
    <t>Quyết định số 4639/QĐ-UBND  ngày 09/10/2017 của UBND Tỉnh về việc chấp thuận thủ trương đầu tư dự án: Bệnh viện y học cổ truyền tại xã Hưng Đông, thành phố Vinh; Quyết định số 4918/QĐ-UBND ngày 06/11/2018 của UBND Tỉnh về việc phê duyệt quy hoạch chi tiết xây dựng tỷ lệ 1/500; Quyết định số 4023/QĐ-UBND ngày 07/9/2018 của UBND Tỉnh điều chỉnh chủ trương dầu tư; Quyết định số 3188/QĐ-UBND ngày 16/8/2019 phê duyệt điều chỉnh quy hoạch chi tiết xây dựng tỷ lệ 1/500
Quyết định số 1436/QĐ-UBND ngày 03/5/2019 của UBND Tỉnh về việc chấp thuận chủ trương đầu tư</t>
  </si>
  <si>
    <t>Mở rộng Bệnh viện Đa khoa Nguyễn Minh Hồng</t>
  </si>
  <si>
    <t>Tờ 40, 46</t>
  </si>
  <si>
    <t>Công ty cổ phần bệnh viện Nguyễn Minh Hông</t>
  </si>
  <si>
    <t>Quyết định số 3343/QĐ-UBND ngày 26/8/2019 của UBND Tỉnh về việc chấp thuận chủ trương đầu tư; Quyết định số 1275/QĐ.UBND ngày 19/4/2019 của UBND Tỉnh về việc điều chỉnh tiến độ thực hiện dự án mở rộng Bệnh viện đa khoa tư nhân Nguyễn Minh Hồng tại phường Lê Lợi, thành phố Vinh</t>
  </si>
  <si>
    <t>2.2.4</t>
  </si>
  <si>
    <t>Xây dựng trung tâm SX giống cây trồng và sản phẩm nông lâm nghiệp chất lượng</t>
  </si>
  <si>
    <t>Tờ 26</t>
  </si>
  <si>
    <t>CTCP ĐTPT Trí Dương</t>
  </si>
  <si>
    <t>QĐ 1109/QĐ-UBND ngày 10/04/2019 của UBND tỉnh Nghệ An về việc phê duyệt quy hoạch chi tiết</t>
  </si>
  <si>
    <t xml:space="preserve">Xây dựng khu chế biến bảo quản nông sản và dược liệu </t>
  </si>
  <si>
    <t>Tờ số 26, thửa 107, 124, 125, 109, 110, 126,…</t>
  </si>
  <si>
    <t>Công ty TNHH Nông nghiệp công nghệ cao Phủ Quỳ</t>
  </si>
  <si>
    <t>QĐ 1951/QĐ-UBND ngày 15/5/20118 của UBND tỉnh Nghệ An về việc phê duyệt điều chỉnh quy hoạch</t>
  </si>
  <si>
    <t>Vườn ươm cây xanh, hoa, cây cảnh của CTCP công viên cây xanh thành phố Vinh (bổ sung diện tích)</t>
  </si>
  <si>
    <t>Công ty CP Công viên cây xanh thành phố Vinh</t>
  </si>
  <si>
    <t>2.2.5</t>
  </si>
  <si>
    <t>Dự án chuyển mục đích sang đất ở</t>
  </si>
  <si>
    <t>Khu dân cư tại phường Trung Đô (Công ty CP dệt may Trung Đô)</t>
  </si>
  <si>
    <t>Tờ 19 thửa 48</t>
  </si>
  <si>
    <t>Công ty CP dệt may Trung Đô</t>
  </si>
  <si>
    <t>QĐ 6127/QĐ-UBND ngày 19/12/2017 của UBND tỉnh Nghệ An về việc chấp thuận chủ trương đầu tư</t>
  </si>
  <si>
    <t>Khu nhà ở - biệt thừ liền kề Lam Giang tại phường Quán Bàu, thành phố Vinh</t>
  </si>
  <si>
    <t>Thửa 5, 13: Tờ bản đồ 11LL</t>
  </si>
  <si>
    <t>Công ty CP Lâm Sản Nghệ An</t>
  </si>
  <si>
    <t>QĐ số 3210/QĐ-UBND ngày 26/7/2018 của UBND tỉnh Nghệ An V/v Chấp thuận chủ trương đầu tư dự án: Khu nhà ở - biệt thự liền kề Lam Giang tại phường Quán Bàu, thành phố Vinh</t>
  </si>
  <si>
    <t>Trung tâm thương mại, chung cư, nhà ờ liền kề cao cấp tại xã Nghi Phú</t>
  </si>
  <si>
    <t>Văn phòng, xưởng sản xuất, đất ở chia lô tại phường Vinh Tân</t>
  </si>
  <si>
    <t>Công ty CP sản xuất hàng tiêu dùng xuất khẩu</t>
  </si>
  <si>
    <t>QĐ số 3192/QĐ-UBND ngày 25/7/2018 của UBND tỉnh Nghệ An Về việc Chấp thuận chủ trương đầu tư dự án: Văn phòng, xưởng sản xuất, đất ở chia lô tại phường Vinh Tân, thành phố Vinh</t>
  </si>
  <si>
    <t>Khu nhà ở liền kề tại phường Lê Lợi</t>
  </si>
  <si>
    <t>Tờ  26</t>
  </si>
  <si>
    <t>Công ty cổ phần xây dựng 465</t>
  </si>
  <si>
    <t>QĐ số 5919/QĐ.UBND ngày 7/12/2017 của UBND tỉnh Nghệ An Về việc chấp thuận chủ trương đầu tư</t>
  </si>
  <si>
    <t>Chuyển mục đích đất vườn, ao gắn liền đất ở và đất nông nghiệp không gắn đất ở</t>
  </si>
  <si>
    <t>Hộ gia đình cá nhân</t>
  </si>
  <si>
    <t>Nhu cầu của hộ gia đình cá nhân</t>
  </si>
  <si>
    <t>Nghi Đức gồm các thửa trong khu dân cư Tờ 5, 7, 8, 9, 13 - 30</t>
  </si>
  <si>
    <t>Chuyển mục đích đất sản xuất kinh doanh sang đất ở</t>
  </si>
  <si>
    <t>Thửa đất số 14 tờ bản đồ số 5</t>
  </si>
  <si>
    <t>KH 2020 BS</t>
  </si>
  <si>
    <t>Nhu cầu hộ gia đình cá nhân</t>
  </si>
  <si>
    <t>UBND Phường</t>
  </si>
  <si>
    <t>QĐ 255/QĐ-UBND ngày 04/7/2020 của UBND tỉnh Nghệ An về việc phê duyệt BS kế hoạch sử dụng đất năm 2020</t>
  </si>
  <si>
    <t>Các CTDA đã thu hồi đất, đăng ký vào KHSDĐ để thực hiện giao, thuê, CMDDSD đất</t>
  </si>
  <si>
    <t>Chia lô đất ở TĐC để giải quyết khu tập thể (khu vực trước nhà thờ họ Đinh, khối 1)</t>
  </si>
  <si>
    <t>Đang xin chủ trương</t>
  </si>
  <si>
    <t>Chia lô đất ở đường Phong Đình Cảng (khối 11,4,1)</t>
  </si>
  <si>
    <t>Chờ quy hoạch phân khu</t>
  </si>
  <si>
    <t>Xây dựng khu biệt thự cao cấp, khách sạn, nhà hàng và khu vui chơi giải trí của công ty CP Sài Gòn - Trung Đô Vinh.</t>
  </si>
  <si>
    <t>công ty CP Sài Gòn - Trung Đô Vinh</t>
  </si>
  <si>
    <t>Xây dựng khu nhà ở bộ đội biên phòng tỉnh thuộc khối 13 phường Bến Thủy</t>
  </si>
  <si>
    <t xml:space="preserve"> Bộ đội biên phòng tỉnh</t>
  </si>
  <si>
    <t>Đang xin chủ trương Bộ Quốc Phòng</t>
  </si>
  <si>
    <t>Mở rộng khu dân cư khối 7, khối 9 phường Bến Thủy</t>
  </si>
  <si>
    <t>tờ 22</t>
  </si>
  <si>
    <t>Đang xin bảng giá</t>
  </si>
  <si>
    <t>Xây dựng khu tập thể dệt khối 10 phường Bến Thủy</t>
  </si>
  <si>
    <t>tờ 38 thửa 7</t>
  </si>
  <si>
    <t>Đang xin chủ chương của tỉnh</t>
  </si>
  <si>
    <t>Xây dựng khu tập thể khối 12 phường Bến Thủy</t>
  </si>
  <si>
    <t>tờ 37 thửa 45</t>
  </si>
  <si>
    <t>Chia lô đất ở dân cư tại khối 5, phường Bến Thủy</t>
  </si>
  <si>
    <t>Tờ số 17: 32,33,125,36,38,124,98,97,44,45,99,131,.....     Tờ bản đồ số 17: 131    Tờ bản đồ số 24: 12,44,302,70,93,7,102,115,163,….
Tờ bản đồ số 25:12,1.
Tờ bản đồ số 31:39</t>
  </si>
  <si>
    <t>UBND phường Bến Thủy</t>
  </si>
  <si>
    <t>Đấu giá đất ở (khu đất thu hồi của CTCP Đầu tư và Xây dựng Bưu Điện)</t>
  </si>
  <si>
    <t>Trung tâm Phát triển quỹ đất Tỉnh</t>
  </si>
  <si>
    <t>Thay đổi chủ đầu tư</t>
  </si>
  <si>
    <t xml:space="preserve">Xây dựng khu văn hóa thể thao </t>
  </si>
  <si>
    <t>Xây dựng khu tái định cư tập điện cơ số 1 và đấu giá tại khối 11</t>
  </si>
  <si>
    <t>Tờ 15 thửa 201</t>
  </si>
  <si>
    <t>Chia lô đất ở khối Yên Duệ (phía Nam Đường Hoàng Trung Thông)</t>
  </si>
  <si>
    <t>Chia lô đất ở xen dắm (khối Yên Sơn), phường Hà Huy Tập</t>
  </si>
  <si>
    <t>Khu tái định cư trường Đại học Vinh khối Yên Toàn</t>
  </si>
  <si>
    <t>Lô đất quy hoạch 23, 51, 52, 75, 76, 77, 78, 105, 150 tại khu quy hoạch</t>
  </si>
  <si>
    <t>Chia lô đất ở khu tập thể May Việt Đức và Nông Sản XNK Nghệ An</t>
  </si>
  <si>
    <t>UBND Phường Hồng Sơn</t>
  </si>
  <si>
    <t>Chia lô đất ở khu tập thể Thanh Nghê Tĩnh</t>
  </si>
  <si>
    <t>Chia lô đất ở khu tập thể Hữu Nghị</t>
  </si>
  <si>
    <t>Xây dựng trường THCS Hưng Bình</t>
  </si>
  <si>
    <t>UBND phường
Hưng Bình</t>
  </si>
  <si>
    <t>Chia lô đất ở khu tập thể Nạo vét đường biển 2</t>
  </si>
  <si>
    <t>Chia lô đất ở Khu tập thể Cty Xây dựng 2 tại khối Trường Tiến</t>
  </si>
  <si>
    <t>Chia lô đất ở dân cư khu tập thể Cty Xây dựng 2 tại khối Liên Cơ</t>
  </si>
  <si>
    <t>Chia lô đất ở Khu tập thể công ty Vinaconex 16 tại khối 19</t>
  </si>
  <si>
    <t>Xây dựng khu nhà ở liền kề tại phường Hưng Bình</t>
  </si>
  <si>
    <t>Công ty TNHH Thanh Thành Đạt</t>
  </si>
  <si>
    <t>Xây dựng khu thương mại dịch vụ và nhà ở tại phường Hưng Bình (Công ty TNHH Phước Tài)</t>
  </si>
  <si>
    <t>Công ty TNHH Phước Tài</t>
  </si>
  <si>
    <t>Chia lô đất ở dân cư tại Khối 6, phường Quán Bàu (2 vị trí)</t>
  </si>
  <si>
    <t>tờ 4 ,8,7</t>
  </si>
  <si>
    <t>Xây dựng khu dân cư Golden City 10 tại phường Quán Bàu</t>
  </si>
  <si>
    <t xml:space="preserve">tờ số 16, 17 </t>
  </si>
  <si>
    <t>Công ty Cổ phần Golden City - CKV</t>
  </si>
  <si>
    <t>Xây dựng khu đất thương mại, dịch vụ thuộc dự án Chia lô đất ở khối 9 phường Quán Bàu</t>
  </si>
  <si>
    <t>tờ số 22,23</t>
  </si>
  <si>
    <t>Khu tập thể chi nhánh VLXD và xe lắp tại khối 3 phường Quán Bàu</t>
  </si>
  <si>
    <t>Cải tạo khu A- Khu chung cư Quang Trung</t>
  </si>
  <si>
    <t>Tờ số 9: Thửa 19, 21, 24, 23; tờ số 12 : Thửa số 5, 17</t>
  </si>
  <si>
    <t>CTCP đô thị Dầu khí Quang Trung</t>
  </si>
  <si>
    <t>Dự án cải tạo khu B, khu chung cư Quang Trung</t>
  </si>
  <si>
    <t>Thửa đất số 3, 6, 8, 9, 19, 22, 26, 29 Tờ BĐ số 9;Thửa đất số 3 Tờ số 10</t>
  </si>
  <si>
    <t>Tập đoàn Vingroup</t>
  </si>
  <si>
    <t>Tờ 12, thửa 23</t>
  </si>
  <si>
    <t>Nhà văn hóa thiếu nhi Việt Đức</t>
  </si>
  <si>
    <t>Đã thu hồi xong</t>
  </si>
  <si>
    <t>Chia lô đất ở xen dắm khối 14 Phường Quang Trung (chùa Diệc)</t>
  </si>
  <si>
    <t>Tờ 02</t>
  </si>
  <si>
    <t>Xây dựng chợ Cầu Thông ( Phần đã bồi thường)</t>
  </si>
  <si>
    <t>Tờ 2, thửa 9, 10</t>
  </si>
  <si>
    <t>Chia lô đất ờ xen dắm khối 14, phường Trung Đô (đất dôi thừa đường Nguyễn Sơn)</t>
  </si>
  <si>
    <t>Tờ 4 thửa 136,149,158,176</t>
  </si>
  <si>
    <t>Xây dựng trụ sở Công an phường Vinh Tân tại đường Cao Xuân Huy</t>
  </si>
  <si>
    <t>Dự án Công an</t>
  </si>
  <si>
    <t>Xây dựng khu đô thị và dịch vụ thương mại tại phường Vinh Tân</t>
  </si>
  <si>
    <t>Công ty đầu tư và kinh doanh Tràng An và Công ty hóa dầu</t>
  </si>
  <si>
    <t>Dự án Khu đô thị sinh thái Long Châu (Hạng mục đất xây dựng hội quán)</t>
  </si>
  <si>
    <t>Công ty TNHH Long Châu</t>
  </si>
  <si>
    <t>Mở rộng Khu đô thị sinh thái Vinh Tân, thành phố Vinh (hạng mục xây dựng nhà cao tầng)</t>
  </si>
  <si>
    <t xml:space="preserve"> CP đầu tư phát triển đô thị Handico</t>
  </si>
  <si>
    <t>Đấu giá đất ở (khu đất thu hồi của Cơ sở Bảo trợ xã hội Nhân Tâm)</t>
  </si>
  <si>
    <t>Bảo Tr xã hội Nhân Tâm</t>
  </si>
  <si>
    <t>Khu nhà ở thấp tầng và cán bộ công nhân viên tại xã Hưng Lộc</t>
  </si>
  <si>
    <t>Công ty Dầu Khí</t>
  </si>
  <si>
    <t>Chia lô đất ở xóm 5, xã Hưng Chính (phía Đông đường Tống Tất Thắng) giai đoạn 1</t>
  </si>
  <si>
    <t>Chia lô đất ở dân cư tại xóm 5 ( vị trí số 2) xã Hưng Chính</t>
  </si>
  <si>
    <t>Xây dựng khu đô thị thuộc Khu công nghiệp, đô thị và dịch vụ VSIP Nghệ An (giai đoạn 1A và 1B)</t>
  </si>
  <si>
    <t>Tờ số 1, 2, 3, 4</t>
  </si>
  <si>
    <t>Khu đô thị thuộc Khu công nghiệp, đô thị và dịch vụ VSIP Nghệ An (giai đoạn 1A và 1B)</t>
  </si>
  <si>
    <t>Xây dựng khu công nghiệp, đô thị và dịch vụ VSIP Nghệ An (giai đoạn 1A và 1B)</t>
  </si>
  <si>
    <t>Đấu giá đất thương mại dịch vụ (khu đất thu hồi của DNTN Hải Linh)</t>
  </si>
  <si>
    <t>DNTN Hải Linh</t>
  </si>
  <si>
    <t>Xây dựng hạ tầng kỹ thuật Cụm công nghiệp Hưng Đông</t>
  </si>
  <si>
    <t>Chia lô đất ở dân cư tại xóm Mai Lộc, xã Hưng Đông, thành phố Vinh. (giai đoạn 2)</t>
  </si>
  <si>
    <t>Chia lô đất ở xen dắm các xóm Phong Đăng, Khánh Hậu, Phong Hảo</t>
  </si>
  <si>
    <t>Khu đô thị và nhà ở xã hội tại xã Hưng Hòa</t>
  </si>
  <si>
    <t>Đấu giá đất thương mại dịch vụ tại xã Hưng Hòa</t>
  </si>
  <si>
    <t>Chia lô đất ở dân cư xóm Ngũ Lộc, xã Hưng Lộc</t>
  </si>
  <si>
    <t>Chia lô đất ở dân cư tại xóm Mỹ Thượng, xã Hưng Lộc</t>
  </si>
  <si>
    <t>Chia lô đất ở tây Bàu Láng, xã Nghi Ân</t>
  </si>
  <si>
    <t>UBND xã Nghi Ân</t>
  </si>
  <si>
    <t>Xây dựng nhà thờ giáo họ Kim Ân tại xóm Kim Nghĩa</t>
  </si>
  <si>
    <t>Tờ số 40 thửa 170, 169, 171</t>
  </si>
  <si>
    <t>Giáo họ Kim Ân</t>
  </si>
  <si>
    <t>Khu tái định cư phục vụ GPMB dự án đường giao thông nối Vinh-Cửa Lò (giai đoạn 1), xã Nghi Đức</t>
  </si>
  <si>
    <t>Tờ 12; Tờ 13; Tờ 19; Tờ 20</t>
  </si>
  <si>
    <t>Khu tái định cư số 02 tại xã Nghi Đức, thành phố Vinh phục vụ GPMB dự án đường giao thông nối Vinh-Cửa Lò (giai đoạn 1)</t>
  </si>
  <si>
    <t>Tờ bản đồ số 22.Số thửa: 204</t>
  </si>
  <si>
    <t>Xây dựng nhà văn hóa thôn Xuân Hương</t>
  </si>
  <si>
    <t>Xây dựng trụ sở làm việc Cảnh sát PC&amp;CC tỉnh Nghệ An</t>
  </si>
  <si>
    <t>Xen dắm đất ở tại xóm 7, xóm 8 xã Nghi Liên</t>
  </si>
  <si>
    <t>Chia lô đất ở dân cư tại xã Nghi Liên (vị trí nhà văn hóa xóm 7 cũ)</t>
  </si>
  <si>
    <t>Mở rộng lữ đoàn thông tin 80 - QK4</t>
  </si>
  <si>
    <t>Bộ đội tỉnh</t>
  </si>
  <si>
    <t>Trường Cao đẳng nghề số 4</t>
  </si>
  <si>
    <t>Xây dựng trường mầm non thuộc dự án Khu nhà ở chung cư  phía Đông đại lộ Lê Nin xóm 20, xã Nghi Phú</t>
  </si>
  <si>
    <t>Cty CP Đầu tư và Phát triển nhà Hà nội số 30</t>
  </si>
  <si>
    <t>Xây dựng Bệnh viện Mắt Nghệ An tại xã Nghi Phú</t>
  </si>
  <si>
    <t>Sở y tế</t>
  </si>
  <si>
    <t>Chia lô khu nhà ở cho  quân nhân Quân khu 4 tại xã Nghi Phú và phường Hà Huy Tập, thành phố Vinh</t>
  </si>
  <si>
    <t>UBND Thành phố</t>
  </si>
  <si>
    <t>Xây dựng hạ tầng kỹ thuật khu tái định cư phục vụ GPMB dự án đường giao thông nối Vinh-Cửa Lò (giai đoạn 1), xã Nghi Phú</t>
  </si>
  <si>
    <t>Khu dân cư và thương mại Phú Thọ</t>
  </si>
  <si>
    <t>Công tyTNHH xây dựng và đầu tư CSHT Phú Thọ</t>
  </si>
  <si>
    <t>Khu nhà ở thấp tầng tại xã Nghi Phú</t>
  </si>
  <si>
    <t>Doanh nghiệp tư nhân Dương Quốc Anh</t>
  </si>
  <si>
    <t>Xây dựng khu tái định cư đường 72m tại xã Nghi Phú, thành phố Vinh, tỉnh Nghệ An</t>
  </si>
  <si>
    <t>Xây dựng khu dân cư Golden City 5</t>
  </si>
  <si>
    <t>Xây dựng khu tổ hợp văn phòng, thương mại dịch vụ tại xã Nghi Phú</t>
  </si>
  <si>
    <t>Khu biệt thự Thanh Thành Đạt (chuyển mục đích sử dụng từ dất thương mại dịch vụ)</t>
  </si>
  <si>
    <t>Xây dựng trung tâm dịch vụ thương mại tổng hợp</t>
  </si>
  <si>
    <t>Dự án đăng ký mới năm 2021</t>
  </si>
  <si>
    <t>Nhà văn hoá khối 4</t>
  </si>
  <si>
    <t>Nhà văn hoá khối 7</t>
  </si>
  <si>
    <t>Biểu 10/CH</t>
  </si>
  <si>
    <t>Biểu 13/CH</t>
  </si>
  <si>
    <t>CHU CHUYỂN ĐẤT ĐAI TRONG KẾ HOẠCH SỬ DỤNG ĐẤT NĂM 2021</t>
  </si>
  <si>
    <t>Diện tích đầu kỳ năm 2020</t>
  </si>
  <si>
    <t>Biến động tăng (+), giảm (-)</t>
  </si>
  <si>
    <t>Diện tích cuối kỳ năm 2021</t>
  </si>
  <si>
    <t>Đất chơ</t>
  </si>
  <si>
    <t>Phụ lục 10/PB</t>
  </si>
  <si>
    <t>Địa điểm (đến cấp xã)</t>
  </si>
  <si>
    <t>Năm thực hiện</t>
  </si>
  <si>
    <t xml:space="preserve"> Hưng Đông</t>
  </si>
  <si>
    <t>Đất Cụm công nghiệp</t>
  </si>
  <si>
    <t>2021</t>
  </si>
  <si>
    <t>2022</t>
  </si>
  <si>
    <t>Đất ở nông thôn</t>
  </si>
  <si>
    <t>Đất xây dựng  trụ sở của tổ chức sự nghiệp</t>
  </si>
  <si>
    <t>2022-2030</t>
  </si>
  <si>
    <t>Quy hoạch (ha)</t>
  </si>
  <si>
    <t>Hiện trạng (ha)</t>
  </si>
  <si>
    <t>Tăng thêm (ha)</t>
  </si>
  <si>
    <t>Mã loại đất</t>
  </si>
  <si>
    <t>Địa điểm</t>
  </si>
  <si>
    <t>Diện 
tích (ha)</t>
  </si>
  <si>
    <t>Xây dựng cửa hàng kinh doanh xăng dầu Cảng Bến Thủy (Công ty CP ĐT XD&amp;TM Đại Phúc)</t>
  </si>
  <si>
    <t>Bến Thủy</t>
  </si>
  <si>
    <t>Khu biệt thự cao cấp, khách sạn, nhà hàng, khu vui chơi giải trí của CT CP Sài Gòn Trung Đô Vinh (hạng mục đất thể thao, cây xanh)</t>
  </si>
  <si>
    <t>Đất ở tái định cư để giải quyết khu tập thể (khu vực trước nhà thờ họ Đinh thuộc khối 1)</t>
  </si>
  <si>
    <t>Đấu giá đất xây dựng khu TĐC tổ hợp nhà ở và công viên cây xanh tại khối 13, phường Bến Thủy</t>
  </si>
  <si>
    <t>Chia lô đất ở khu tập thể khối 11 (khu tập thể nhà máy gỗ vinh)</t>
  </si>
  <si>
    <t>Chia lô đất ở khu tập thể khối 9 (khu tập thể xí nghiệp 1, Cty XD số 6)</t>
  </si>
  <si>
    <t>TT thương mại và chung cư cao tầng (Công ty CP lương thực Thanh Nghệ Tĩnh)</t>
  </si>
  <si>
    <t>Mở rộng trường Tiểu học Cửa Nam 2</t>
  </si>
  <si>
    <t>Nâng cấp, cải tạo hào xung quanh Thành cổ Vinh</t>
  </si>
  <si>
    <t>Xây dựng sân vận động và khu nhà ở tại khối 13, phường Cửa Nam, thành phố Vinh</t>
  </si>
  <si>
    <t>Chia lô đất ở Khu tập thể Trạm SXKD Công nghệ phẩm</t>
  </si>
  <si>
    <t>Chia lô đất ở Khu tập thể Công ty Vật tư TB và XD Nghệ An</t>
  </si>
  <si>
    <t>Xây dựng Khu nhà ở kết hợp thương mại tại phường Cửa Nam (Công ty CP Vật tư Thiết bị và Xây dựng Nghệ An)</t>
  </si>
  <si>
    <t>Mở rộng Chùa Cần Linh, phường Cửa Nam</t>
  </si>
  <si>
    <t>Nâng cấp, cải tạo Hồ Cửa Nam</t>
  </si>
  <si>
    <t>QH đường dân cư khối 12, phường Đội Cung</t>
  </si>
  <si>
    <t>Mở rộng bệnh viện Đa khoa Thái An</t>
  </si>
  <si>
    <t>KTT Xuất nhập khẩu Việt lào</t>
  </si>
  <si>
    <t>Khu tổ hợp TTTM, khách sạn cao tầng, văn phòng cho thuê, chung cư cao tầng và nhà liền kề</t>
  </si>
  <si>
    <t>Nhà văn hóa khối 11, phường Đội Cung</t>
  </si>
  <si>
    <t>Mở rộng, nâng cấp đường Nguyễn Xuân Linh</t>
  </si>
  <si>
    <t>Chia lô đất ở khối Trung Nghĩa, phường Đông Vĩnh (3 vị trí)</t>
  </si>
  <si>
    <t>Chia lô đất ở khối Yên Duệ (phía Nam đường Hoàng Trung Thông), phường Đông Vĩnh</t>
  </si>
  <si>
    <t>Chia lô đất ở khối Yên Duệ (phía Bắc đường Hoàng Trung Thông)</t>
  </si>
  <si>
    <t>Chia lô đất ở khối Yên Giang, phường Đông Vĩnh</t>
  </si>
  <si>
    <t>Chia lô đất ở xen dắm khối Yên Giang, phường Đông Vĩnh</t>
  </si>
  <si>
    <t>Xây dựng dự án nhà liền kề, biệt thự và dịch vụ thương mại, phường Đông Vĩnh (Cty CP đầu tư và phát triển Nghệ An )</t>
  </si>
  <si>
    <t>Xây dựng trụ sở làm việc Hội Nông dân tỉnh kiêm trung tâm dạy nghề và dịch vụ hỗ trợ nông dân</t>
  </si>
  <si>
    <t>Phục hồi, xây dựng đền Yên Duệ</t>
  </si>
  <si>
    <t>Xây dựng trạm y tế phường Hồng Sơn (vị trí mới)</t>
  </si>
  <si>
    <t>Hồng Sơn</t>
  </si>
  <si>
    <t>Mở rộng Trường Mầm Non phường Hồng Sơn</t>
  </si>
  <si>
    <t>Xây dựng tòa tháp Euro Windows Nghệ An tại số 02 đường Trần Phú (Cty CP ĐTư TTTM Vinh - Vicentra)</t>
  </si>
  <si>
    <t>Trụ sở  UBND phường Hồng Sơn</t>
  </si>
  <si>
    <t>Xây dựng văn phòng, dịch vụ thương mại (Trụ sở Đài truyền hình cũ)</t>
  </si>
  <si>
    <t>Hưng Bình</t>
  </si>
  <si>
    <t>Mở rộng khu nhà ở sinh viên tại phường Hưng Bình</t>
  </si>
  <si>
    <t>Đất ở phường Hưng Bình (đối diện sở Giao thông)</t>
  </si>
  <si>
    <t>Xây dựng  khu nhà ở chung cư và văn phòng làm việc Thành Vinh</t>
  </si>
  <si>
    <t>Khu nhà ở, dịch vụ thương mại và văn phòng tại số 65 đường Lê Hồng Phong, thành phố Vinh (Cty CP Sách và Thiết bị trường học Nghệ An)</t>
  </si>
  <si>
    <t>Xây dựng chung cư, văn phòng cho thuê và dịch vụ thương mại  của Công ty CP Sao Nghệ</t>
  </si>
  <si>
    <t>Dự án TTTM và chung cư cao cấp của Công ty CP phân phối bán lẻ VNF1</t>
  </si>
  <si>
    <t>Chuyển mục đích đất nông nghiệp (không phải vườn, ao liền kề) sang đất ở</t>
  </si>
  <si>
    <t>Khu dịch vụ thương mại và chung cư nhà ở của Công ty CP tập đoàn Đầu tư và XD Bảo Sơn</t>
  </si>
  <si>
    <t>Trung tâm TM và DV tổng hợp tại khối Trung Yên, phường Hưng Dũng, thành phố Vinh (Công ty TNHH Khang Bình Khoa)</t>
  </si>
  <si>
    <t>Trung tâm thương mại và dịch vụ tổng hợp Đại Huệ, phường Hưng Dũng (Hợp tác xã Đại Huệ)</t>
  </si>
  <si>
    <t>Chia lô đất ở phường Hưng Dũng (Khối Đông Thọ, Văn Trung, Đông Lâm) - hạng mục đất hạ tầng</t>
  </si>
  <si>
    <t>Quy hoạch khu chung cư và Biệt thư liền kề của Công ty CP Tecco (hạng mục đất hạ tầng)</t>
  </si>
  <si>
    <t>Mở rộng đường Nguyễn Duy Trinh</t>
  </si>
  <si>
    <t xml:space="preserve">Bệnh viện chấn thương chỉnh hình Nghệ An </t>
  </si>
  <si>
    <t>Trung tâm pháp y Nghệ An</t>
  </si>
  <si>
    <t>Trung tâm huyết học truyền máu tỉnh Nghệ An</t>
  </si>
  <si>
    <t>Bệnh viện Ung Bướu Nghệ An</t>
  </si>
  <si>
    <t>Xây dựng các trạm biến áp trên địa bàn phường Hưng Dũng</t>
  </si>
  <si>
    <t>Các trạm viễn thông xã Hưng Dũng</t>
  </si>
  <si>
    <t>Xây dựng đường nối đoạn đường Tân Phúc với đường Nguyễn Khánh Toàn</t>
  </si>
  <si>
    <t>Xây dựng Trường tiểu học Hưng Phúc (Khối Yên Bình)</t>
  </si>
  <si>
    <t>Đất ở  xen dắm tại khối Tân Phúc, phường Hưng Phúc</t>
  </si>
  <si>
    <t>Khu nhà ở liền kề, biệt thự và vui chơi giải trí công cộng tại phường Hưng Phúc</t>
  </si>
  <si>
    <t>Khu nhà ở Yên Bình tại phường Hưng Phúc</t>
  </si>
  <si>
    <t>Chia lô đất ở dân cư tại khối Yên Phúc, phường Hưng Phúc</t>
  </si>
  <si>
    <t>Trụ sở sở Tài Chính (vị trí mới)</t>
  </si>
  <si>
    <t>Xây dựng NVH khối Tân Phúc, phường Hưng Phúc</t>
  </si>
  <si>
    <t>Xây dựng NVH khối Hưng Phúc, phường Hưng Phúc</t>
  </si>
  <si>
    <t>Xây dựng Khu đô thị Nam Lê Lợi tại phường Lê Lợi, thành phố Vinh (Công ty Cổ phần địa ốc Bến Thành) (hạng mục đất thương mại dịch vụ)</t>
  </si>
  <si>
    <t>Lê Lợi</t>
  </si>
  <si>
    <t>Dự án khu nhà ở liền kề và chung cư (hạng mục đất giao thông,)</t>
  </si>
  <si>
    <t>Trường Mầm non Lê Lợi, phường Lê Lợi, thành phố Vinh (giai đoạn 2)</t>
  </si>
  <si>
    <t>Xây dựng Khu đô thị Nam Lê Lợi tại phường Lê Lợi, thành phố Vinh (Công ty Cổ phần địa ốc Bến Thành) (hạng mục sân thể thao khối 9)</t>
  </si>
  <si>
    <t>Xây dựng Khu đô thị Nam Lê Lợi tại phường Lê Lợi, thành phố Vinh (Công ty Cổ phần địa ốc Bến Thành) (hạng mục đất ở)</t>
  </si>
  <si>
    <t>Đất ở xen dắm khối 5, phường Lê Lợi</t>
  </si>
  <si>
    <t>Chia lô đất ở TĐC khối 8, phường Lê Lợi</t>
  </si>
  <si>
    <t>Chia lô đất ở khu tập thể xí nghiệp 306 tại khối 13, phường Lê Lợi</t>
  </si>
  <si>
    <t>Khu nhà ở dịch vụ tổng hợp và nhà ở xã hội tại phường Lê Lợi (Công ty CP đầu tư xây dựng và ứng dụng Công nghệ mới TECCO)</t>
  </si>
  <si>
    <t>Xây dựng Nhà Khách CAT (Phòng PC67 cũ - Phòng CS giao thông Nghệ An)</t>
  </si>
  <si>
    <t>Lê Mao</t>
  </si>
  <si>
    <t xml:space="preserve">Đường Nguyễn Biểu nối từ đường Đinh Công Tráng - đường Ngư Hải </t>
  </si>
  <si>
    <t>Xây dựng trường Mầm non Lê Mao (cơ sở 2)</t>
  </si>
  <si>
    <t>QH chia lô đất ở xóm Trung Tâm và Kim Trung xã Nghi Ân (hạng mục đất hạ tầng)</t>
  </si>
  <si>
    <t>Chia lô đất ở xóm Kim Mỹ (hạng mục đất hạ tầng)</t>
  </si>
  <si>
    <t>Đường nối Quốc lộ 46 với đường ven sông Lam (đường 35m)</t>
  </si>
  <si>
    <t>Mở rộng mương tiêu cấp 3 từ hội quán xóm Kim Đông đi Bàu Tuỳn</t>
  </si>
  <si>
    <t>Mở rộng mương tiêu cấp 3 từ hội quán xóm Kim Liên đi Đồng Xông</t>
  </si>
  <si>
    <t>Xây dựng mương tiêu cấp 2 từ Cụm công nghiệp Nghi Phú - Cơn Mưng - Rào Tường</t>
  </si>
  <si>
    <t>Mương từ trường Dân tộc nội trú(từ cầu phía bắc nhà cô Trung) ra mương Bàu Tuỳn</t>
  </si>
  <si>
    <t>quy hoạch đất ở xóm Kim Đông, xã Nghi Ân</t>
  </si>
  <si>
    <t xml:space="preserve"> Chia lô đất ở xóm Kim Mỹ (Tái định cư đường 35m), xã Nghi Ân</t>
  </si>
  <si>
    <t>Chia lô đất ở phía  tây Bàu Láng, xã Nghi Ân</t>
  </si>
  <si>
    <t>Chia lô đất ở xóm Kim Mỹ (hạng mục đất ở)</t>
  </si>
  <si>
    <t>Trụ sở làm việc của chi cục tiêu chuẩn đo lường chất lượng Nghệ An</t>
  </si>
  <si>
    <t>Xây dựng mới doanh trại Đại đội Công binh 17 - Bộ chỉ huy quân sự tỉnh Nghệ An</t>
  </si>
  <si>
    <t>Đại lộ Vinh - Cửa Lò</t>
  </si>
  <si>
    <t>Xây dựng nhà bia tưởng niệm các anh hùng liệt sỹ (vị trí mới)</t>
  </si>
  <si>
    <t>Trường tiểu học Nghi Đức</t>
  </si>
  <si>
    <t>Trường THCS Nghi Đức</t>
  </si>
  <si>
    <t>Chia lô đất ở khu vực trường Nam Thanh (Chia lô đất ở dân cư tại xã Nghi Đức và xã Hưng Lộc )</t>
  </si>
  <si>
    <t>Khu TĐC đất ở và nhà văn hoá xóm Xuân Đồng, xã Nghi Đức (phục vụ GPMB đường 35m) - hạng mục khu TĐC</t>
  </si>
  <si>
    <t>Hạ tầng kỹ thuật khu tái định cư phục vụ GPMB dự án đường giao thông nối Vinh-Cửa Lò (giai đoạn 1), xã Nghi Đức, thành phố Vinh - Hạng mục đất ở</t>
  </si>
  <si>
    <t>Mở rộng Chùa Ân Hậu, xã Nghi Đức</t>
  </si>
  <si>
    <t>Xây dựng Chùa Đức Hậu tại xã Nghi Đức</t>
  </si>
  <si>
    <t>Mở rộng nghĩa trang (dăm Đồng khoai) Nghi Đức</t>
  </si>
  <si>
    <t>Khu TĐC đất ở và nhà văn hoá xóm Xuân Đồng, xã Nghi Đức (phục vụ GPMB đường 35m) - hạng mục NVH</t>
  </si>
  <si>
    <t>Nhà văn hoá xóm Xuân Hoa, xã Nghi Đức</t>
  </si>
  <si>
    <t>Nhà văn hóa xóm Xuân Hương, xã Nghi Đức</t>
  </si>
  <si>
    <t>Trụ sở làm việc Cảnh sát PC&amp;CC tỉnh Nghệ An</t>
  </si>
  <si>
    <t>Trung tâm huấn luyện và bồi dưỡng nghiệp vụ công an tỉnh Nghệ An</t>
  </si>
  <si>
    <t>Đất ở dân cư tại xóm 1, xã Nghi Kim (Hạng mục đất hạ tầng)</t>
  </si>
  <si>
    <t>Hạng mục đường gom phía Tây (thuộc dự án Nâng cấp, mở rộng QL1A đoạn Quán Hành - Quán Bánh)</t>
  </si>
  <si>
    <t>Hệ thống kênh tiêu thoát nước Nghi Kim - Nghi vạn (Giai đoạn 1)</t>
  </si>
  <si>
    <t>Xây dựng trạm bơm tăng áp xã Nghi Kim</t>
  </si>
  <si>
    <t>Xây dựng Bệnh viện Ung Bướu</t>
  </si>
  <si>
    <t>Di dời trạm biến thế xóm 13A</t>
  </si>
  <si>
    <t>Xây dựng các trạm biến áp trên địa bàn xã Nghi Kim</t>
  </si>
  <si>
    <t>Các trạm viễn thông xã Nghi Kim</t>
  </si>
  <si>
    <t>Chia lô đất ở xóm 1 xã Nghi Kim (Ao Trại Cây) (bổ sung diện tích)</t>
  </si>
  <si>
    <t>Khu đô thị Đại Thành, xã Nghi Kim (Công ty CP Đầu Tư và Xây dựng Đại Thành)</t>
  </si>
  <si>
    <t>2,0</t>
  </si>
  <si>
    <t>Xây dựng Nhà văn hóa xóm 6, xã Nghi Kim</t>
  </si>
  <si>
    <t>Quy hoạch vùng trồng rau sạch tại xã Nghi Liên (vị trí 1)</t>
  </si>
  <si>
    <t>Quy hoạch vùng trồng rau sạch tại xã Nghi Liên (vị trí 2)</t>
  </si>
  <si>
    <t>Dự án trụ sở và vườn ươm của Công ty cổ phần công viên cây xanh</t>
  </si>
  <si>
    <t>Xây dựng Trung tâm thương mại mua sắm và dịch vụ tổng hợp Danh Soa</t>
  </si>
  <si>
    <t xml:space="preserve">Dự án khu kinh doanh hàng nông sản, văn phòng làm việc và kho của Công ty TNHH Xuất nhập khẩu DV thương mại tổng hợp </t>
  </si>
  <si>
    <t>QH cây xăng xã Nghi Liên</t>
  </si>
  <si>
    <t>Chia lô đất ở xóm 18A, xã Nghi Liên - Hạng mục đất hạ tầng</t>
  </si>
  <si>
    <t>QH chia lô đất ở xóm 10, xã Nghi Liên (hạng mục đất hạ tầng)</t>
  </si>
  <si>
    <t>Chia lô đất ở dân cư tại xóm 8, xã Nghi Liên (Công ty TNHH Tiến Thanh) (hạng mục đất hạ tầng)</t>
  </si>
  <si>
    <t>Xây dựng Trạm ra đa thứ cấp Vinh (thuộc tổng công ty quản lý bay Việt Nam)</t>
  </si>
  <si>
    <t>Mở rộng đường liên xóm (1,2,3), xã Nghi Liên</t>
  </si>
  <si>
    <t>Mở rộng đường giao thông nông thôn từ xóm 10 (đông) đến xóm 12, xã Nghi Liên</t>
  </si>
  <si>
    <t>Mở rộng đường giao thông nông thôn liên xã (xóm 8, xóm 14) (Đoạn từ đường vào BV chống lao đến giáp xã Nghi Trung)</t>
  </si>
  <si>
    <t>Xây dựng Sân thể thao xóm 13, xã Nghi Liên</t>
  </si>
  <si>
    <t>Xây dựng các trạm biến áp trên địa bàn xã Nghi Liên</t>
  </si>
  <si>
    <t>Chia lô đất ở xóm 18A, xã Nghi Liên - Hạng mục đất ở</t>
  </si>
  <si>
    <t>Đất ở xen dắm xóm 11, xã Nghi Liên</t>
  </si>
  <si>
    <t>Quy hoạch chia lô đất ở xóm 1, xóm 2, xóm 3, xóm 5, xóm 15, cung Sáu Tây, cung Sáu Giữa xã Nghi Liên</t>
  </si>
  <si>
    <t>Chia lô đất ở khu quy hoạch TĐC phục vụ GPMB đường QL 1A tại xóm 18A, xã Nghi Liên</t>
  </si>
  <si>
    <t>Chia lô đất ở dân cư tại xóm 8, xã Nghi Liên (Công ty TNHH Tiến Thanh) (hạng mục đất ở)</t>
  </si>
  <si>
    <t>Xây dựng nghĩa trang tập trung loại vừa xã Nghi Liên (nghĩa trang Con Túc)</t>
  </si>
  <si>
    <t>Xây dựng Nhà văn hóa xóm 8, xã Nghi Liên</t>
  </si>
  <si>
    <t>Xây dựng Nhà văn hóa và sân thể thao xóm 18B, xã Nghi Liên</t>
  </si>
  <si>
    <t>Xây dựng Nhà văn hóa xóm 12 xã Nghi Liên</t>
  </si>
  <si>
    <t>Mở rộng khu quân sự Lữ đoàn thông tin 80/QK4 tại xã Nghi Phú</t>
  </si>
  <si>
    <t>Dự án mở rộng Sân bay Vinh</t>
  </si>
  <si>
    <t>Xây dựng điều chỉnh mở rộng cơ sở SXKD và VP làm việc công ty TNHH Hợp Mạnh</t>
  </si>
  <si>
    <t>Trung tâm Thương mại, Khách sạn và Văn phòng tại xã Nghi Phú  (Công ty CP ĐT Thành Công)</t>
  </si>
  <si>
    <t>Trung tâm Thương mại và dịch vụ tổng hợp Trường Vinh (Công ty TNHH Trường Vinh) ( Trường An Phát )</t>
  </si>
  <si>
    <t>Xây dựng đại lý hãng Misubishi Nhật Bản (Công ty TNHH Thương mại Kim Liên)</t>
  </si>
  <si>
    <t>Xây dựng khu trung tâm thương mại và dịch vụ Golden City 6 tại xã Nghi Phú (Công ty Cổ phần Golden City)</t>
  </si>
  <si>
    <t>Trụ sở làm việc và kinh doanh dịch vụ tổng hợp (Công ty CP TM và XD Thanh An)</t>
  </si>
  <si>
    <t>Trung tâm dịch vụ xe ô tô (Công Ty CP Đầu tư và Xây dựng Nam Kinh)</t>
  </si>
  <si>
    <t>Tổ hợp Văn phòng thương mại dịch vụ (công ty CP Galax)</t>
  </si>
  <si>
    <t>Xây dựng Nhà hàng ẩm thực và văn phòng tại xã Nghi Phú (Công ty CP Tâm Trường Sinh)</t>
  </si>
  <si>
    <t>Trung tâm dịch vụ thương mại tổng hợp (Công ty Tân Nam)</t>
  </si>
  <si>
    <t>Nhà hàng, khách sạn, và Văn phòng cho thuê (Công ty TNHH Minh Chi)</t>
  </si>
  <si>
    <t>Trung tâm giới thiệu sản phẩm, dịch vụ sửa chữa và bảo hành xe Toyota (Công ty CP Toyota Vinh)</t>
  </si>
  <si>
    <t>Khu nhà ở hỗn hợp tại xã Nghi Phú (hạng mục giao thông) (Công ty CP Tư vấn thiết kế và Đầu tư xây dựng Nhà Việt)</t>
  </si>
  <si>
    <t>Chia lô đất ở xóm 12, xã Nghi Phú (hạng mục đất hạ tầng)</t>
  </si>
  <si>
    <t>QH chia lô đất ở xóm 5 xã Nghi Phú (Hạng mục đất hạ tầng)</t>
  </si>
  <si>
    <t>Xây dựng tuyến đường 24m nối từ đường Hồ Tông Thốc đến đường Hoàng Phan Thái phục vụ GPMB dự án xây dựng Bệnh viện đa khoa Nghệ An (giai đoạn 2)  tại xã Nghi Phú .</t>
  </si>
  <si>
    <t>Xây dựng Bến xe phía Đông thành phố tại xã Nghi Phú, thành phố Vinh (Công ty TNHH Văn Minh)</t>
  </si>
  <si>
    <t>Xây dựng công trình: Đường vào bệnh viện phụ sản Quốc tế Vinh</t>
  </si>
  <si>
    <t>Nâng cấp, mở rộng đường Trương Văn Lĩnh (đoạn nối từ đường Hoàng Phan Thái đến QL 46)</t>
  </si>
  <si>
    <t>Hệ thống an toàn giao thông công trình cầu vượt tại nút giao giữa QL46 với QL1A và đường sắt Bắc Nam (thuộc Dự án Nâng cấp, mở rộng QL1A đoạn Quán Hành – Quán Bánh</t>
  </si>
  <si>
    <t>Xây dựng cơ sở 2 của bệnh viện 115</t>
  </si>
  <si>
    <t>Dự án mở rộng Bệnh viện Đa khoa Nghệ An</t>
  </si>
  <si>
    <t>Dự án trường mầm non tư thục tại xã Nghi Phú</t>
  </si>
  <si>
    <t>Xây dựng Trường tiểu học Nghi Phú 2 (Tái định cư đại lộ Vinh - Cửa Lò)</t>
  </si>
  <si>
    <t>Khu dân cư Gold Đất Việt tại xã Nghi Phú (Công ty CP Golden City)</t>
  </si>
  <si>
    <t xml:space="preserve">Chia lô đất ở khu tập thể Cục dự trữ Nhà nước </t>
  </si>
  <si>
    <t>Nhà ở thương mại và xã hội (Công ty TNHH Trường Thành)</t>
  </si>
  <si>
    <t>Chia lô đất ở khu tập thể Ngân hàng</t>
  </si>
  <si>
    <t xml:space="preserve">Chia lô đất ở khu tập thể Trung tâm dạy nghề cho người khuyết tật </t>
  </si>
  <si>
    <t>Khu nhà ở chung cư và liền kề cho CBCS công an Tỉnh Nghệ An</t>
  </si>
  <si>
    <t>Hạ tầng kỹ thuật khu tái định cư phục vụ GPMB dự án đường giao thông nối Vinh-Cửa Lò (giai đoạn 1), xã Nghi Phú, thành phố Vinh (Vị trí 3) - hạng mục đất ở</t>
  </si>
  <si>
    <t>Hạ tầng kỹ thuật khu tái định cư phục vụ GPMB dự án đường giao thông nối Vinh-Cửa Lò (giai đoạn 1), xã Nghi Phú, thành phố Vinh (Vị trí 4) - hạng mục đất ở</t>
  </si>
  <si>
    <t>Khu nhà ở thấp tầng tại xã Nghi Phú (Công ty TNHH Quảng cáo trẻ)</t>
  </si>
  <si>
    <t>Chia lô đất ở tái định cư phục vụ GPMB đường 72m tại xóm 13, 16 – xã Nghi Phú, TP Vinh</t>
  </si>
  <si>
    <t>Khu dân cư Gloden City 13 tại xã Nghi Phú (Công ty CP Golden City)</t>
  </si>
  <si>
    <t>Khu tập Thể Cục dự trữ Nhà nước</t>
  </si>
  <si>
    <t xml:space="preserve">Khu tái định cư đường 72m, xã Nghi Phú, </t>
  </si>
  <si>
    <t>Chia lô đất ở tái định cư tại xóm 5 dự án đường 72 m và khu tái định cư tại xóm 14, 17 phục vụ GPMB dự án Bệnh viện đa khoa tỉnh</t>
  </si>
  <si>
    <t>Khu nhà ở hỗn hợp tại xã Nghi Phú (hạng mục đất ở) (Công ty CP Tư vấn thiết kế và Đầu tư xây dựng Nhà Việt)</t>
  </si>
  <si>
    <t>Chuyển mục đích đất nông nghiệp ( không phải vườn, ao liền kề) sang đất ở (Xóm 2)</t>
  </si>
  <si>
    <t>Chia lô đất ở xóm 12, xã Nghi Phú (hạng mục đất ở)</t>
  </si>
  <si>
    <t>Chia lô đất ở tại xã Nghi Phú (khu đấtquy hoạch của Công ty TNHH Gia Thịnh làm chủ đầu tư)</t>
  </si>
  <si>
    <t>QH chia lô đất ở xóm 5 xã Nghi Phú (Hạng mục đất ở)</t>
  </si>
  <si>
    <t>Khu đô thị mới Tây đại lộ Xô Viết - NT (xóm 2)</t>
  </si>
  <si>
    <t>Khu đô thị mới Tây đại lộ Xô Viết - NT (xóm 19)</t>
  </si>
  <si>
    <t>Trụ sở Kho bạc Nhà nước tỉnh Nghệ An</t>
  </si>
  <si>
    <t>Xây dựng cơ sở sinh hoạt Cộng đoàn Mến Thánh giá Yên Đại tại xã Nghi Phú</t>
  </si>
  <si>
    <t>Mở rộng khuôn viên Nhà văn hóa xóm 20, xã Nghi Phú</t>
  </si>
  <si>
    <t>Cấp đổi đất quốc phòng cho Lữ đoàn 283 - QK4</t>
  </si>
  <si>
    <t>Quán Bàu</t>
  </si>
  <si>
    <t>Mở rộng diện tích doanh trại đơn vị Tiểu đoàn 1 - Lữ đoàn 283 - QK4 (phần diện tích được bù đổi để thực hiện dự án xây dựng khu tái định cư tại phường Quán Bàu)</t>
  </si>
  <si>
    <t>Mở rộng trung tâm dịch vụ thương mại gương nhôm kính tại phường Quán Bàu (công ty CP gương kính Thiên Mỹ)</t>
  </si>
  <si>
    <t>Xây dựng Trung tâm Mercedes Miền Trung tại phường Quán Bàu</t>
  </si>
  <si>
    <t>Dự án Khu tổ hợp TTTM, KS cao tầng, VP cho thuê, CCCT và nhà liền kề của Công ty CP cơ khí XD Vinaconex 20 (đất thương mại dịch vụ)</t>
  </si>
  <si>
    <t xml:space="preserve">Trung tâm thương mại và nhà ở tổng hợp tại phường Quán Bàu (Công ty TNHH Phú Nguyên Hải) </t>
  </si>
  <si>
    <t xml:space="preserve">Quy hoạch đường Vinh - Hưng Tây (đường 72m) </t>
  </si>
  <si>
    <t>Đường giao thông qua khối 5,6, phường Quán Bàu (Đường Namyangju)</t>
  </si>
  <si>
    <t>Đường QH 25m đoạn từ đường Nguyễn Cảnh Hoan đến đường Namyangju -  Dasan</t>
  </si>
  <si>
    <t>Quy hoạch mở rộng đường Lê Ninh (41m)</t>
  </si>
  <si>
    <t>Đường Ngô Gia Tự kéo dài (rộng 18m)</t>
  </si>
  <si>
    <t>Đường quy hoạch rộng 12m (phía tây đường Nguyễn Trãi)</t>
  </si>
  <si>
    <t>Xây dựng vỉa hè đường Ngô Gia Tự (đường rộng 18m)</t>
  </si>
  <si>
    <t>Dự án Khu tổ hợp TTTM, KS cao tầng, VP cho thuê, CCCT và nhà liền kề  của Công ty CP cơ khí XD Vinaconex 20 (đất hạ tầng)</t>
  </si>
  <si>
    <t>Trung tâm thương mại và nhà ở tổng hợp tại phường Quán Bàu (Công ty TNHH Phú Nguyên Hải) - Điều chỉnh hạng mục Bãi đỗ xe</t>
  </si>
  <si>
    <t>Xây dựng trường THCS Quán Bàu</t>
  </si>
  <si>
    <t>Xây dựng chợ Quán Bàu</t>
  </si>
  <si>
    <t>Chuyển đổi dự án kinh doanh khách sạn sang đầu tư xây dựng Khu chung cư mini Yên Hòa của Công ty TNHH Tâm Sơn Trang</t>
  </si>
  <si>
    <t>Xây dựng nhà chung cư cao tầng tại phường Quán Bàu (Cty CP Xây dựng số 9.1)</t>
  </si>
  <si>
    <t>Dự án nhà ở xã hội, nhà ở liền kề tại phường Quán Bàu của Công ty CP Địa ốc Kim Thi</t>
  </si>
  <si>
    <t>Chia lô đất ở dân cư tái định cư tại khối 9, phường Quán Bàu</t>
  </si>
  <si>
    <t>Chia lô đất ở tái định cư phường Quán Bàu (Tái định cư WB)</t>
  </si>
  <si>
    <t>Khu tái định cư tại chỗ phục vụ GPMB khu vực nút giao Quán Bàu, thành phố Vinh</t>
  </si>
  <si>
    <t>Chia lô đất ở dân cư tại khối 9, phường Quán Bàu, thành phố Vinh</t>
  </si>
  <si>
    <t>Chia lô đất ở dân cư tại  khối 6, phường Quán Bàu (2 vị trí)</t>
  </si>
  <si>
    <t>Chia lô đất ở xen dắm khối 8, phường Quán Bàu</t>
  </si>
  <si>
    <t>Khu chung cư Yên Hòa II tại phường Quán Bàu (Công ty TNHH Tâm Sơn Trang)</t>
  </si>
  <si>
    <t>Khu dân cư Golden City 10 tại phường Quán Bàu</t>
  </si>
  <si>
    <t>Dự án Khu tổ hợp TTTM, KS cao tầng, VP cho thuê, CCCT và nhà liền kề của Công ty CP cơ khí XD Vinaconex 20 (đất xây dựng nhà ở)</t>
  </si>
  <si>
    <t>Chia lô đất ở khối 9, phường Quán Bàu (hạng mục đất ở)</t>
  </si>
  <si>
    <t>Chuyển mục đích đất thương mại dịch vụ sang chia lô đất ở (Công ty TNHH một thành viên Tổng công ty hợp tác kinh tế)</t>
  </si>
  <si>
    <t>Xây dựng Trụ sở trung tâm kiểm định chất lượng công trình</t>
  </si>
  <si>
    <t>Nhà văn hóa khối 2, phường Quán Bàu</t>
  </si>
  <si>
    <t>Xây dựng Nhà văn hóa khối 6, phường Quán Bàu</t>
  </si>
  <si>
    <t>Khu hỗn hợp, trung tâm TM, dịch vụ, văn phòng, nhà ở và căn hộ cao cấp</t>
  </si>
  <si>
    <t>Quang Trung</t>
  </si>
  <si>
    <t xml:space="preserve">Bãi đỗ xe khách sạn Mường Thanh </t>
  </si>
  <si>
    <t>Khách sạn Mường Thanh Sông Lam</t>
  </si>
  <si>
    <t>Đường quy hoạch quanh Hồ Thành</t>
  </si>
  <si>
    <t>Xây dựng trạm biến áp tại khối 13 phường Quang Trung</t>
  </si>
  <si>
    <t>Các trạm viễn thông phường Quang Trung</t>
  </si>
  <si>
    <t>Chuyển đổi mục đích SDĐ từ đất cơ sở sản xuất kinh doanh sang đất xây dựng nhà ở liền kề của Công ty TNHH Trang Anh</t>
  </si>
  <si>
    <t>Công ty TNHH Trang Anh</t>
  </si>
  <si>
    <t xml:space="preserve">Chuyển đổi mục đích SDĐ từ đất thương mại dịch vụ sang dự án khu chung cư và trung tâm thương mại của công ty CP du lịch Nghệ An </t>
  </si>
  <si>
    <t>Công ty CP du lịch Nghệ An</t>
  </si>
  <si>
    <t xml:space="preserve">Cải tạo khu A Chung cư Quang Trung </t>
  </si>
  <si>
    <t>Phục hồi chùa Diệc, phường Quang Trung</t>
  </si>
  <si>
    <t>Chùa diệc</t>
  </si>
  <si>
    <t>Quy hoạch chi tiết xây dựng chia lô đất ở dân cư phục vụ tái định cư tại khối 14, phường Quang Trung</t>
  </si>
  <si>
    <t>Quy hoạch chi tiết KTT Xí nghiệp kim khí Điện máy</t>
  </si>
  <si>
    <t>Quy hoạch chi tiết xây dựng chia lô đất ở dân cư KTT Ăn uống Quang Trung 1 (đường Nguyễn Cảnh Chân) Khối 13, phường Quang Trung</t>
  </si>
  <si>
    <t>Quy hoạch chi tiết xây dựng chia lô đất ở dân cư KTT Ăn uống Quang Trung 1 (đường Tô Hiến Thành) Khối 13, phường Quang Trung</t>
  </si>
  <si>
    <t>Quy hoạch chi tiết xây dựng chia lô đất ở dân cư KTT Công ty xây dựng số 2, khối 13, phường Quang Trung</t>
  </si>
  <si>
    <t>Khu biệt thự cao cấp, khách sạn, nhà hàng, khu vui chơi giải trí của CT CP Sài Gòn Trung Đô Vinh (hạng mục đất xây dựng khách sạn)</t>
  </si>
  <si>
    <t>Trung Đô</t>
  </si>
  <si>
    <t>Đường giao thông đô thị theo đường tàu cũ, phường Trung Đô (CGXD đường 11,5 m)</t>
  </si>
  <si>
    <t>Xây dựng bãi đỗ xe và nhà vệ sinh công cộng tại chân núi Dũng Quyết</t>
  </si>
  <si>
    <t>Khu biệt thự cao cấp, khách sạn, nhà hàng, khu vui chơi giải trí của CT CP Sài Gòn Trung Đô Vinh (hạng mục đất giao thông)</t>
  </si>
  <si>
    <t>Khu biệt thự cao cấp, khách sạn, nhà hàng, khu vui chơi giải trí của CT CP Sài Gòn Trung Đô Vinh (hạng mục đất xây dựng trạm xử lý nước thải và thoát nước)</t>
  </si>
  <si>
    <t>Mở rộng khuôn viên nhà bia tưởng niệm Liệt sỹ tại phường Trung Đô</t>
  </si>
  <si>
    <t>Xây dựng trung tâm bảo tồn và phát huy di sản dân ca ví, Dặm Nghệ Tĩnh</t>
  </si>
  <si>
    <t xml:space="preserve">Mở rộng khuôn viên Trường mầm non Việt Lào </t>
  </si>
  <si>
    <t>Khu biệt thự cao cấp, khách sạn, nhà hàng, khu vui chơi giải trí của CT CP Sài Gòn Trung Đô Vinh (hạng mục đất xây dựng trạm biến áp)</t>
  </si>
  <si>
    <t>Các trạm viễn thông phường Trung Đô</t>
  </si>
  <si>
    <t>Chia lô đất ở khối 4, phường Trung Đô</t>
  </si>
  <si>
    <t>Chia lô đất ở khu tập thể khảo sát địa chất khối 13, phường Trung Đô</t>
  </si>
  <si>
    <t>Chia lô đất ở khối3 VT1, phường Trung Đô</t>
  </si>
  <si>
    <t>Mở rộng dự án khu đô thị sinh thái Vinh Tân tại phường Trung Đô (Công ty CP Đầu tư Phát triển đô thị Handico - Vinh Tân)</t>
  </si>
  <si>
    <t>Khu biệt thự cao cấp, khách sạn, nhà hàng, khu vui chơi giải trí của CT CP Sài Gòn Trung Đô Vinh (hạng mục đất xây dựng nhà ở, biệt thự)</t>
  </si>
  <si>
    <t>Chia lô đất ở khối 15 phường Trung Đô</t>
  </si>
  <si>
    <t>Quy hoạch đất ở trong phần đất dôi thừa công trình</t>
  </si>
  <si>
    <t>Khu nhà ở liền kề phường Trung Đô (HTX Công nghiệp Trung Đô)</t>
  </si>
  <si>
    <t>Chia lô đất ở khối 3 (VT3), phường Trung Đô (hạng mục đất ở)</t>
  </si>
  <si>
    <t>Chuyển mục đích đất khác ( không phải vườn, ao liền kề) sang đất ở (đất dôi dư)</t>
  </si>
  <si>
    <t>Chuyển mục đích đất khác (không phải vườn, ao liền kề) sang đất ở (đất dôi dư)</t>
  </si>
  <si>
    <t>Khu nhà ở thấp tầng (Công ty CP Hà Huy)</t>
  </si>
  <si>
    <t>Khu nhà ở cho người thu nhập thấp (Công ty CP Trung Đô)</t>
  </si>
  <si>
    <t>Quy hoạch mở rộng nhà văn hoá khối 4, phường Trung Đô</t>
  </si>
  <si>
    <t>Quy hoạch xây dựng mới nhà văn hoá khối 16, phường Trung Đô</t>
  </si>
  <si>
    <t>Mở rộng trụ sở công an tỉnh Nghệ An</t>
  </si>
  <si>
    <t>Trường Thi</t>
  </si>
  <si>
    <t>Xây dựng Trung tâm thương mại - chung cư và chợ Trường Thi (Công ty CP Kim Trường Thi) - Hạng mục đất thương mại, dịch vụ</t>
  </si>
  <si>
    <t>Trung tâm mua bán bảo quản hàng nông sản Trường Thi (Công ty CP Tư vấn Đầu tư xây dựng Trường Thi)</t>
  </si>
  <si>
    <t>Mở rộng đường An Dương Vương (Đoạn từ đường Nguyễn Xí đến đường Võ Thị Sáu)</t>
  </si>
  <si>
    <t>Xây dựng mới trạm y tế phường Trường Thi</t>
  </si>
  <si>
    <t>Xây dựng trường Mầm non EcoKids của Công ty CP du lịch Hồ Goon phường Trường Thi</t>
  </si>
  <si>
    <t>Chia lô đất ở khối 14, phường Trường Thi</t>
  </si>
  <si>
    <t>Chuyển đổi mục đích SDĐ từ đất xây dựng văn phòng sang đất xây dựng nhà ở của Công ty CP xi măng Sông Lam 2</t>
  </si>
  <si>
    <t>Chia lô đất ở tái định cư khối 3 phường Trường Thi</t>
  </si>
  <si>
    <t>Khu nhà ở liền kề, chung cư Trường Thành</t>
  </si>
  <si>
    <t>Xây dựng Trung tâm thương mại - chung cư và chợ Trường Thi (Công ty CP Kim Trường Thi) - Hạng mục đất ở</t>
  </si>
  <si>
    <t>Xây dựng Trụ sở công an phường Vinh Tân</t>
  </si>
  <si>
    <t>Vinh Tân</t>
  </si>
  <si>
    <t>Đội xử lý vi phạm ATGT công an tỉnh tại phường Vinh Tân</t>
  </si>
  <si>
    <t>Dự án nhà máy EM-TECH Việt Nam tại phường Vinh Tân</t>
  </si>
  <si>
    <t>Xây dựng Trung tâm kinh doanh thương mại, dịch vụ bách hóa tổng hợp, đại lý phân phối hàng hóa tiêu dùng, dịch vụ vận tải, kho bãi và trung chuyển hàng hóa tại phường Vinh Tân, thành phố Vinh (Công ty TNHH Thương mại Minh Tuấn)</t>
  </si>
  <si>
    <t>Xây dựng Trung tâm thương mại và dịch vụ tổng hợp An Thắng</t>
  </si>
  <si>
    <t>Tổ hợp kinh doanh dịch vụ thương mại tổng hợp tại phường Vinh Tân (Công ty TNHH Long Sơn)</t>
  </si>
  <si>
    <t>QH cây xăng phường Vinh Tân</t>
  </si>
  <si>
    <t>Mở rộng văn phòng làm việc, xưởng sản xuất và giới thiệu sản phẩm của công ty TNHH thương mại Dung Long</t>
  </si>
  <si>
    <t>Đất thương mại dịch vụ phường Vinh Tân (cây xăng dầu đường Phạm Hồng Thái)</t>
  </si>
  <si>
    <t>Xây dựng đường QH 24m ngoài hàng rào dự án mở rộng Nhà máy Em-Tech Nghệ An</t>
  </si>
  <si>
    <t>Xây dựng trường mầm non tư thục Thục Anh (Công ty CP Khánh Duy)</t>
  </si>
  <si>
    <t>Xây dựng trường Mầm Non Tuổi thơ (Công ty CP đầu tư xây dựng và giáo dục Minh Sang)</t>
  </si>
  <si>
    <t>Xây dựng các trạm biến áp trên địa bàn phường Vinh Tân</t>
  </si>
  <si>
    <t>Các trạm viễn thông phường Vinh Tân</t>
  </si>
  <si>
    <t>Xen dắm đất ở phường Vinh Tân</t>
  </si>
  <si>
    <t>Đất ở xen dắm các khối (Cộng Hòa, Quang Tiến, Phúc Lộc,Tân Phượng, Yên Giang, Phúc Vinh), phường Vinh Tân</t>
  </si>
  <si>
    <t>Xây dựng Đài truyền thanh, truyền hình Thành phố Vinh</t>
  </si>
  <si>
    <t>DANH MỤC CÔNG TRÌNH, DỰ ÁN ĐÃ THỰC HIỆN 
TRÊN ĐỊA BÀN THÀNH PHỐ VINH</t>
  </si>
  <si>
    <t>Bến Thuỷ</t>
  </si>
  <si>
    <t xml:space="preserve"> Quang Trung</t>
  </si>
  <si>
    <t xml:space="preserve"> Quán Bàu</t>
  </si>
  <si>
    <t xml:space="preserve"> Trung Đô</t>
  </si>
  <si>
    <t xml:space="preserve"> Trường Thi</t>
  </si>
  <si>
    <t xml:space="preserve"> Trường Thi </t>
  </si>
  <si>
    <t>Hà Huy Tập</t>
  </si>
  <si>
    <t>KẾT QUẢ THỰC HIỆN QUY HOẠCH SỬ DỤNG ĐẤT KỲ TRƯỚC CỦA THÀNH PHỐ VINH</t>
  </si>
  <si>
    <t>TT</t>
  </si>
  <si>
    <t xml:space="preserve"> Chỉ tiêu sử dụng đất </t>
  </si>
  <si>
    <t xml:space="preserve"> Mã</t>
  </si>
  <si>
    <t xml:space="preserve"> Diện tích quy hoạch năm 2020(ha) </t>
  </si>
  <si>
    <t>Diện tích hiện trạng 2020 (ha)</t>
  </si>
  <si>
    <t xml:space="preserve"> So sánh </t>
  </si>
  <si>
    <t>Tăng (+), giảm (-) (ha)</t>
  </si>
  <si>
    <t>I</t>
  </si>
  <si>
    <t>III</t>
  </si>
  <si>
    <t>Diện tích năm 2020 (ha)</t>
  </si>
  <si>
    <t>Tên công trình</t>
  </si>
  <si>
    <t xml:space="preserve">Mã số khu vực khoanh định </t>
  </si>
  <si>
    <t>Vị trí</t>
  </si>
  <si>
    <t>Tờ bản đồ số, thửa số</t>
  </si>
  <si>
    <t>Cấp phân bổ, xác định</t>
  </si>
  <si>
    <t>Hiện trạng</t>
  </si>
  <si>
    <t>Tổng số (ha)</t>
  </si>
  <si>
    <t>GT</t>
  </si>
  <si>
    <t>9.1</t>
  </si>
  <si>
    <t>9.2</t>
  </si>
  <si>
    <t>9.3</t>
  </si>
  <si>
    <t>9.4</t>
  </si>
  <si>
    <t>9.5</t>
  </si>
  <si>
    <t>9.6</t>
  </si>
  <si>
    <t>9.7</t>
  </si>
  <si>
    <t>9.8</t>
  </si>
  <si>
    <t>9.9</t>
  </si>
  <si>
    <t>9.10</t>
  </si>
  <si>
    <t>9.11</t>
  </si>
  <si>
    <t>Năm 2021</t>
  </si>
  <si>
    <t>Giai đoạn 2022-2030</t>
  </si>
  <si>
    <t xml:space="preserve">CT Chuyển tiếp </t>
  </si>
  <si>
    <t>CP</t>
  </si>
  <si>
    <t>BĐKK là đất CAN</t>
  </si>
  <si>
    <t>P. Quang Trung</t>
  </si>
  <si>
    <t>Tờ 8, giáp thửa 17</t>
  </si>
  <si>
    <t>BĐHT 0.24</t>
  </si>
  <si>
    <t>thửa 148,161,162,173</t>
  </si>
  <si>
    <t>T</t>
  </si>
  <si>
    <t>BS 2016</t>
  </si>
  <si>
    <t>Cụm CN Hưng Đông</t>
  </si>
  <si>
    <t>§Êt c¬ së s¶n xuÊt phi n«ng nghiÖp</t>
  </si>
  <si>
    <t>BĐHT là SKC</t>
  </si>
  <si>
    <t>thửa 149,153,154,155,156,157,158</t>
  </si>
  <si>
    <t>HT là SKC</t>
  </si>
  <si>
    <t>P.Vinh Tân</t>
  </si>
  <si>
    <t>bddc: MNC; bdht: NTS</t>
  </si>
  <si>
    <t>tờ 3.4.7</t>
  </si>
  <si>
    <t xml:space="preserve"> 3, 6, 8, 9, 19, 22, 26, 29 (Tờ số 9); 3 (Tờ số 10)</t>
  </si>
  <si>
    <t>P. Lê Mao</t>
  </si>
  <si>
    <t>Tờ 18: thửa 71</t>
  </si>
  <si>
    <t>Tờ 4: thửa 143</t>
  </si>
  <si>
    <t>P.Trường Thi</t>
  </si>
  <si>
    <t>thửa 73</t>
  </si>
  <si>
    <t>thửa 71</t>
  </si>
  <si>
    <t>trạm y tế cũ</t>
  </si>
  <si>
    <t>tờ 3.7.8</t>
  </si>
  <si>
    <t>tờ 5</t>
  </si>
  <si>
    <t>tờ 17 thửa 10.13.15….38.41.42.44</t>
  </si>
  <si>
    <t>tờ 18</t>
  </si>
  <si>
    <t>P. Đông Vĩnh</t>
  </si>
  <si>
    <t>P. Quán Bàu</t>
  </si>
  <si>
    <t xml:space="preserve">BĐ ĐC: BHK- BĐ HT: TMD </t>
  </si>
  <si>
    <t>P. Hưng Dũng</t>
  </si>
  <si>
    <t>P.Lê Lợi</t>
  </si>
  <si>
    <t>trên BD ĐC LÀ ODT, Bản đồ hiện trạng là TMD</t>
  </si>
  <si>
    <t>thửa 7</t>
  </si>
  <si>
    <t>Kiểm tra lại hiện trạng đã có</t>
  </si>
  <si>
    <t>thửa 92</t>
  </si>
  <si>
    <t>Phức hợp ( chờ QH chi tiết )</t>
  </si>
  <si>
    <t>to 31. thua 12</t>
  </si>
  <si>
    <t>P. Bến Thuỷ</t>
  </si>
  <si>
    <t>Tờ số 42, Thửa 149</t>
  </si>
  <si>
    <t>HT LÀ LUA</t>
  </si>
  <si>
    <t>Tờ 5</t>
  </si>
  <si>
    <t>Tờ 2</t>
  </si>
  <si>
    <t>bđc: NTS; bdht: LUK</t>
  </si>
  <si>
    <t>Hưng Hoà</t>
  </si>
  <si>
    <t>§Êt sö dông cho ho¹t ®éng kho¸ng s¶n</t>
  </si>
  <si>
    <t>2018-2020</t>
  </si>
  <si>
    <t xml:space="preserve">Đất giao thông </t>
  </si>
  <si>
    <t>sưa 28.6</t>
  </si>
  <si>
    <t>P. Hồng Sơn</t>
  </si>
  <si>
    <t>Tờ Số 8</t>
  </si>
  <si>
    <t>thửa 53,52,79,78,80</t>
  </si>
  <si>
    <t xml:space="preserve">tờ 2 (23, 305, 25, 26, 30, 32, 34, 307) </t>
  </si>
  <si>
    <t>thửa 10,263,264,265,255,256,257</t>
  </si>
  <si>
    <t>21, 23, 24, 26 (Tờ số 8); 7, 10, 11, 13 (Tờ số 9)</t>
  </si>
  <si>
    <t>tờ 9.10.11.13</t>
  </si>
  <si>
    <t xml:space="preserve">Thửa số 51, (tờ số 6), 1, 2, 3, 20 (tờ số 7) </t>
  </si>
  <si>
    <t>tờ 5, 2,8,11,14,tờ 6 (thửa 50)</t>
  </si>
  <si>
    <t>Tờ 37: thửa 81, 87, 96, 108, 117</t>
  </si>
  <si>
    <t>tờ 66</t>
  </si>
  <si>
    <t>tờ 2 3</t>
  </si>
  <si>
    <t>xóm Mỹ Trung</t>
  </si>
  <si>
    <t>sát trường Cao Đẳng</t>
  </si>
  <si>
    <t>gần chùa da</t>
  </si>
  <si>
    <t>tờ 9.15.16</t>
  </si>
  <si>
    <t>tờ 12</t>
  </si>
  <si>
    <t>tờ 17 gần trường VHNT</t>
  </si>
  <si>
    <t>tờ 1,9,12,18</t>
  </si>
  <si>
    <t>bđ ĐC SKC  - bđ HT ODT</t>
  </si>
  <si>
    <t>P. Hưng Bình</t>
  </si>
  <si>
    <t>P. Trung Đô</t>
  </si>
  <si>
    <t>P.Trung Đô</t>
  </si>
  <si>
    <t>BĐ đc NTS- BĐ hiện trạng BHK</t>
  </si>
  <si>
    <t>31 thửa (102, 38..91</t>
  </si>
  <si>
    <t>Tờ 28; 34</t>
  </si>
  <si>
    <t>Tờ 46;47</t>
  </si>
  <si>
    <t>Tờ 24; 30; 36; 42; 48</t>
  </si>
  <si>
    <t>Tờ 26, 32; 38</t>
  </si>
  <si>
    <t>tờ 34. Thửa 114; 113; 112; 119; 123 ; 124; 131.</t>
  </si>
  <si>
    <t>bđ đc: DGT- bđ ht: ODT</t>
  </si>
  <si>
    <t>tờ 27</t>
  </si>
  <si>
    <t>tờ 31; 32</t>
  </si>
  <si>
    <t>Công Trình Chuyển Tiếp</t>
  </si>
  <si>
    <t>Tờ số 8,15,23,24,38,16</t>
  </si>
  <si>
    <t>P. Bến Thủy</t>
  </si>
  <si>
    <t>DKM, Xin chủ trương</t>
  </si>
  <si>
    <t>DKM QH Từ 4,5m thành 9m</t>
  </si>
  <si>
    <t>DKM Xin chủ trương</t>
  </si>
  <si>
    <t>BĐC LUA</t>
  </si>
  <si>
    <t xml:space="preserve">DKM </t>
  </si>
  <si>
    <t>DKM</t>
  </si>
  <si>
    <t>bddc: NTS;  bdht: RPH và CLN</t>
  </si>
  <si>
    <t>P. Trường Thi</t>
  </si>
  <si>
    <t>Năm 2015</t>
  </si>
  <si>
    <t>Hưng Đông</t>
  </si>
  <si>
    <t>P. Đội Cung</t>
  </si>
  <si>
    <t>Tờ số 1, Thửa 74</t>
  </si>
  <si>
    <t>ktra lại phân khu</t>
  </si>
  <si>
    <t>tờ 12 thửa 23</t>
  </si>
  <si>
    <t>tờ 11</t>
  </si>
  <si>
    <t>Ở NGHI PHONG</t>
  </si>
  <si>
    <t>Đất cơ sở giáo dục đào tạo</t>
  </si>
  <si>
    <t>ht bhk</t>
  </si>
  <si>
    <t xml:space="preserve"> DGD</t>
  </si>
  <si>
    <t>Lấy 0,04ha của Mầm non để mở rộng tiểu học (còn lại 0,03ha khai thác sau)</t>
  </si>
  <si>
    <t>Tờ 12: thửa 23</t>
  </si>
  <si>
    <t>Tờ 5: thửa 3</t>
  </si>
  <si>
    <t>Tờ 22: thửa 146,
 160, 173, 174, 175, 176</t>
  </si>
  <si>
    <t>Tờ 29: thửa 112</t>
  </si>
  <si>
    <t>Tờ 30: thửa 13, 14, 15, 16</t>
  </si>
  <si>
    <t>P.Hồng Sơn</t>
  </si>
  <si>
    <t>0,51 ha</t>
  </si>
  <si>
    <t>0</t>
  </si>
  <si>
    <t>Đất kho dự trữ quốc gia</t>
  </si>
  <si>
    <t>Tờ số 7</t>
  </si>
  <si>
    <t>14</t>
  </si>
  <si>
    <t>192</t>
  </si>
  <si>
    <t>Đã thực hiện</t>
  </si>
  <si>
    <t>z</t>
  </si>
  <si>
    <t>Giai đoạn 2016-2020</t>
  </si>
  <si>
    <t>loại đất khác HT</t>
  </si>
  <si>
    <t>tờ 57.51.7</t>
  </si>
  <si>
    <t>28.6</t>
  </si>
  <si>
    <t xml:space="preserve">Quy hoạch chia lô đất xóm Xuân Đức xã Nghi Đức </t>
  </si>
  <si>
    <t>sửa 28.6</t>
  </si>
  <si>
    <t>Quy hoạch chia lô đất ở vùng Đồng tây đường xã Nghi Đức - VT1</t>
  </si>
  <si>
    <t>BDDC: LNK; BDHT: LUC</t>
  </si>
  <si>
    <t>BDDC: BCS; BDHT:  ONT</t>
  </si>
  <si>
    <t>Quy hoạch chia lô đất ở vùng Đồng tây đường xã Nghi Đức VT2,3</t>
  </si>
  <si>
    <t>Hạ tầng khu Quy hoạch chia lô đất ở dân cư tại xóm Phúc Hậu, xã Nghi Liên, thành phố Vinh (hạng mục đất ở)</t>
  </si>
  <si>
    <t xml:space="preserve">Chia lô đấu giá đất ở xóm Hồng Liên hạng mục đất ở </t>
  </si>
  <si>
    <t>Thửa 4, tờ 30</t>
  </si>
  <si>
    <t>Thửa 63,tờ 26</t>
  </si>
  <si>
    <t>Thửa 35,44 Tờ 35</t>
  </si>
  <si>
    <t>Thửa 42,55 Tờ 28</t>
  </si>
  <si>
    <t>Thửa 91 Tờ 33</t>
  </si>
  <si>
    <t>Thửa 99,100 Tờ 39</t>
  </si>
  <si>
    <t>Thửa 222,221,231 Tờ 48</t>
  </si>
  <si>
    <t>Thửa 34, Tờ 52</t>
  </si>
  <si>
    <t>Thửa 57, Tờ 57</t>
  </si>
  <si>
    <t xml:space="preserve">Dính QH CGXD </t>
  </si>
  <si>
    <t>Thửa 157, Tờ 32</t>
  </si>
  <si>
    <t>Thửa 74, Tờ 27</t>
  </si>
  <si>
    <t>Thửa 277 , Tờ 17</t>
  </si>
  <si>
    <t>Thửa 6, Tờ 35</t>
  </si>
  <si>
    <t>Thửa 3, Tờ 26</t>
  </si>
  <si>
    <t>Thửa 12, Tờ 38</t>
  </si>
  <si>
    <t>Thửa 49,52 Tờ 48</t>
  </si>
  <si>
    <t>Thửa 226 , Tờ 48</t>
  </si>
  <si>
    <t>Khu chia lô đất ở đồng Nhà Tấy</t>
  </si>
  <si>
    <t>Khu chia lô đât ở xóm Phong Quang đồng Đị Quỳ</t>
  </si>
  <si>
    <t>Khu chia lô đất ở đồng hoang xóm Thuận Hoà</t>
  </si>
  <si>
    <t xml:space="preserve"> Nghi Liên</t>
  </si>
  <si>
    <t>BĐKK là đất ở</t>
  </si>
  <si>
    <t>tờ 5 thửa 196</t>
  </si>
  <si>
    <t>tờ 8 giáp thửa 17</t>
  </si>
  <si>
    <t>tờ 3 thửa 41</t>
  </si>
  <si>
    <t>Tờ 1: thửa 69</t>
  </si>
  <si>
    <t>Tờ 6: thửa 107</t>
  </si>
  <si>
    <t>thửa 74</t>
  </si>
  <si>
    <t>Tờ 23: thửa 51</t>
  </si>
  <si>
    <t>Tờ 20: thửa 121</t>
  </si>
  <si>
    <t>Tờ 7: thửa 55</t>
  </si>
  <si>
    <t xml:space="preserve">P. Trường Thi </t>
  </si>
  <si>
    <t>thửa 26,195</t>
  </si>
  <si>
    <t>Tờ 16(36)</t>
  </si>
  <si>
    <t>tờ 15(66,26)tờ 5(15)</t>
  </si>
  <si>
    <t>tờ 8(153)</t>
  </si>
  <si>
    <t>tờ 17(70)</t>
  </si>
  <si>
    <t>KT HT 0.01 đất ở</t>
  </si>
  <si>
    <t>tờ 15(195,213),tờ 17(4,15,16)</t>
  </si>
  <si>
    <t>thửa 90</t>
  </si>
  <si>
    <t>Tờ 22: thửa 39, 39a</t>
  </si>
  <si>
    <t>Trên địa chinh NTS, HT LÀ ODT</t>
  </si>
  <si>
    <t>Tờ 18: thửa 79, 80, 97. Tờ 1: thửa 76. Tờ 3: thửa 52, 53</t>
  </si>
  <si>
    <t>trên ht kk đã là đất ở</t>
  </si>
  <si>
    <t>Tờ 25: thửa 175, 274</t>
  </si>
  <si>
    <t xml:space="preserve">Tờ 7: Thửa 23; 24;30;31; 38-43;47-50. Tờ 10: Thửa7;14;15;16;20;21;22;31;32;33;44;45;46;54;55;56;73;74;87;119;153 . Tờ 11:   Thửa 1-7;10-69. Tờ 18:   Thửa 2-9;13-19; 22. Tờ 25:   Thửa 16;33;47;138;170;171. Tờ 26: Thửa 7;32; 41;42;56;67; 68; 69; 78;79;112; 120-123 </t>
  </si>
  <si>
    <t>Tờ 23: thửa 22, 40, 42, 55, 59, 63</t>
  </si>
  <si>
    <t>Tờ 9: thửa 16, 29</t>
  </si>
  <si>
    <t>Tờ 25: thửa 107</t>
  </si>
  <si>
    <t>Trên Đc là NTS, HT là BHK. Trên ĐC là MNC, HT là NTS</t>
  </si>
  <si>
    <t>DK M</t>
  </si>
  <si>
    <t>Tờ 15: Thửa 18, 19, 20, 22, 26, 25, 27, 33, 34, 21, 31, 32, 30, 29, 23, 24, 28, 44, 45, 48. Tờ 16: Thửa 29, 39, 30, 78, 81, 79, 96, 40, 112, 59, 61, 62, 71, 73</t>
  </si>
  <si>
    <t>Tờ 10: Thửa 17, 18, 24, 25, 26, 28, 34, 35, 36, 37, 38, 39, 47, 48</t>
  </si>
  <si>
    <t>Tờ 17: thửa 85</t>
  </si>
  <si>
    <t>Tờ 5: thửa 17, 18, 20, 22, 23, 24, 25, 26</t>
  </si>
  <si>
    <t>Tờ 3: thửa 13, 14, 31</t>
  </si>
  <si>
    <t>Tờ 44: thửa 55</t>
  </si>
  <si>
    <t>Tờ 38: thửa 90</t>
  </si>
  <si>
    <t>BDDC là LUC; BDHT là ODT</t>
  </si>
  <si>
    <t xml:space="preserve"> BĐĐC DTL- BĐHT DGT</t>
  </si>
  <si>
    <t>BDDC là VLXD; BDHT là NHK</t>
  </si>
  <si>
    <t>BS 28.6</t>
  </si>
  <si>
    <t>đã ở nhưng chưa cấp bìa. QH để cấp bìa</t>
  </si>
  <si>
    <t xml:space="preserve">tờ 50. thửa 92,95,87,115,11
</t>
  </si>
  <si>
    <t>tờ 36. thửa 21, 24, 26, 27, 28, 29, 30, 31, 32, 33, 34, 35, 36, 37,</t>
  </si>
  <si>
    <t>bđ đc: NTS- bđ ht: ODT</t>
  </si>
  <si>
    <t>thửa 60,66</t>
  </si>
  <si>
    <t>BDDC: BHK; BDHT: LUC</t>
  </si>
  <si>
    <t>tờ 17.18.19.9</t>
  </si>
  <si>
    <t>0.05</t>
  </si>
  <si>
    <t>Tờ số 15</t>
  </si>
  <si>
    <t>Tờ số 43</t>
  </si>
  <si>
    <t xml:space="preserve"> </t>
  </si>
  <si>
    <t>Tờ số 39,40</t>
  </si>
  <si>
    <t>Tờ 38</t>
  </si>
  <si>
    <t>Tờ 16, Thửa 93,94</t>
  </si>
  <si>
    <t>Tờ 16, Thửa 118,132,13</t>
  </si>
  <si>
    <t xml:space="preserve">DKM QH Từ CQP Về ODT </t>
  </si>
  <si>
    <t>Tờ 37, Thửa 51</t>
  </si>
  <si>
    <t>Tờ 10</t>
  </si>
  <si>
    <t xml:space="preserve">DKM QH Từ DVH về ODT </t>
  </si>
  <si>
    <t>Tờ 15,thửa 111</t>
  </si>
  <si>
    <t>Tờ 42,Thửa 107</t>
  </si>
  <si>
    <t>P.Hưng Dũng</t>
  </si>
  <si>
    <t>P.Cửa Nam</t>
  </si>
  <si>
    <t>P.Hưng Bình</t>
  </si>
  <si>
    <t>P.Bến Thuỷ</t>
  </si>
  <si>
    <t>P.Đông Vĩnh</t>
  </si>
  <si>
    <t>P.Hưng Phúc</t>
  </si>
  <si>
    <t>P.Đội Cung</t>
  </si>
  <si>
    <t>P. Vinh Tân</t>
  </si>
  <si>
    <t>tờ 6 thửa 47</t>
  </si>
  <si>
    <t>Đất xây dựng tổ chức sự nghiệp</t>
  </si>
  <si>
    <t>Đất làm nghĩa trang, nhà tang lễ, nhà hỏa táng</t>
  </si>
  <si>
    <t>Đất sản xuất vật liệu xây dựng, làm gốm sứ</t>
  </si>
  <si>
    <t>Quy hoạch Khu dân Golden City 5 xã Nghi Phú(Hạng mục đất nhà sinh hoạt cộng đồng)</t>
  </si>
  <si>
    <t>Tờ 3</t>
  </si>
  <si>
    <t>Tờ 22: thửa 191</t>
  </si>
  <si>
    <t>Tờ 16: thửa 9</t>
  </si>
  <si>
    <t>Tờ 22: thửa 42</t>
  </si>
  <si>
    <t>xem lại vị trí</t>
  </si>
  <si>
    <t>thửa 220,221,222</t>
  </si>
  <si>
    <t xml:space="preserve">BĐ ĐC: LUC+ ODT- BĐ HT: đất cây xanh </t>
  </si>
  <si>
    <t>DKM hiện trạng đang ODT QH về DHV</t>
  </si>
  <si>
    <t>bddc: DSH; bdht: BCS</t>
  </si>
  <si>
    <t>bên cạnh ĐHY</t>
  </si>
  <si>
    <t>DKM Hiện Trạng đang ODT và DTL</t>
  </si>
  <si>
    <t>Đất Phi nông nghiệp khác</t>
  </si>
  <si>
    <t>2.2…</t>
  </si>
  <si>
    <t>Đất</t>
  </si>
  <si>
    <t>Giai đoạn 2015-2015</t>
  </si>
  <si>
    <t>Năm 2012</t>
  </si>
  <si>
    <t>Năm 2013</t>
  </si>
  <si>
    <t>Năm 2014</t>
  </si>
  <si>
    <t>BiÓu 05/QH</t>
  </si>
  <si>
    <t>ph­¬ng ¸n chu chuyÓn quü ®Êt trong kú quy ho¹ch ®Õn n¨m 2020
x· ………….. - Thành Phố Vinh</t>
  </si>
  <si>
    <t>Thø tù</t>
  </si>
  <si>
    <t>ChØ tiªu</t>
  </si>
  <si>
    <t>M·</t>
  </si>
  <si>
    <t>DiÖn tÝch ®Çu kú, n¨m 2010</t>
  </si>
  <si>
    <t>Chu chuyÓn lo¹i ®Êt ®Õn n¨m 2015</t>
  </si>
  <si>
    <t>DiÖn tÝch cuèi kú, n¨m 2020</t>
  </si>
  <si>
    <t>Céng t¨ng</t>
  </si>
  <si>
    <t>BiÕn ®éng t¨ng gi¶m</t>
  </si>
  <si>
    <t>Gi¶m</t>
  </si>
  <si>
    <t>DiÖn  tÝch cuèi kú, n¨m 2020</t>
  </si>
  <si>
    <t>Do bổ sung dự án Trang trại chăn nuôi heo sinh sản công nghệ cao tại xã Tân sƠn của Công ty TNHH chăn nuôi Đức Minh</t>
  </si>
  <si>
    <t>Do bổ sung dự án khu chế biến thủy sản tập Trung và hậu cần nghệ cá tại Cảng Lạch Quèn</t>
  </si>
  <si>
    <t>Khu đô thị và triển lãm sông Lam  của Công ty CP sông Lam Nghệ An (hạng mục  giao thông)</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</si>
  <si>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</si>
  <si>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</si>
  <si>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</si>
  <si>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</si>
  <si>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</si>
  <si>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</si>
  <si>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</si>
  <si>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</si>
  <si>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</si>
  <si>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</si>
  <si>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</si>
  <si>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</si>
  <si>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</si>
  <si>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</si>
  <si>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</si>
  <si>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</si>
  <si>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</si>
  <si>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</si>
  <si>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</si>
  <si>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</si>
  <si>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</si>
  <si>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</si>
  <si>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</si>
  <si>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</si>
  <si>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</si>
  <si>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</si>
  <si>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</si>
  <si>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</si>
  <si>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</si>
  <si>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</si>
  <si>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</si>
  <si>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</si>
  <si>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</si>
  <si>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</si>
  <si>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</si>
  <si>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</si>
  <si>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</si>
  <si>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</si>
  <si>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</si>
  <si>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</si>
  <si>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</si>
  <si>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</si>
  <si>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</si>
  <si>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</si>
  <si>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</si>
  <si>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</si>
  <si>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</si>
  <si>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</si>
  <si>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</si>
  <si>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</si>
  <si>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</si>
  <si>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</si>
  <si>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</si>
  <si>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</si>
  <si>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</si>
  <si>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</si>
  <si>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</si>
  <si>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</si>
  <si>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</si>
  <si>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</si>
  <si>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</si>
  <si>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</si>
  <si>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</si>
  <si>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</si>
  <si>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</si>
  <si>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</si>
  <si>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</si>
  <si>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</si>
  <si>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</si>
  <si>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</si>
  <si>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</si>
  <si>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</si>
  <si>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</si>
  <si>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</si>
  <si>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</si>
  <si>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</si>
  <si>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</si>
  <si>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</si>
  <si>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</si>
  <si>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</si>
  <si>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</si>
  <si>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</si>
  <si>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</si>
  <si>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</si>
  <si>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</si>
  <si>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</si>
  <si>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</si>
  <si>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</si>
  <si>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</si>
  <si>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</si>
  <si>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</si>
  <si>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</si>
  <si>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</si>
  <si>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</si>
  <si>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</si>
  <si>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</si>
  <si>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</si>
  <si>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</si>
  <si>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</si>
  <si>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4.100</t>
  </si>
  <si>
    <t>4.101</t>
  </si>
  <si>
    <t>4.102</t>
  </si>
  <si>
    <t>4.103</t>
  </si>
  <si>
    <t>4.104</t>
  </si>
  <si>
    <t>4.105</t>
  </si>
  <si>
    <t>4.106</t>
  </si>
  <si>
    <t>4.107</t>
  </si>
  <si>
    <t>4.108</t>
  </si>
  <si>
    <t>4.109</t>
  </si>
  <si>
    <t>4.110</t>
  </si>
  <si>
    <t>3.4</t>
  </si>
  <si>
    <t>3.5</t>
  </si>
  <si>
    <t>6.1</t>
  </si>
  <si>
    <t>6.2</t>
  </si>
  <si>
    <t>6.3</t>
  </si>
  <si>
    <t>6.4</t>
  </si>
  <si>
    <t>6.5</t>
  </si>
  <si>
    <t>6.6</t>
  </si>
  <si>
    <t>6.7</t>
  </si>
  <si>
    <t>6.8</t>
  </si>
  <si>
    <t>6.9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</si>
  <si>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</si>
  <si>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</si>
  <si>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</si>
  <si>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</si>
  <si>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</si>
  <si>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</si>
  <si>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</si>
  <si>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</si>
  <si>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</si>
  <si>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</si>
  <si>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</si>
  <si>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</si>
  <si>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</si>
  <si>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</si>
  <si>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</si>
  <si>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</si>
  <si>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</si>
  <si>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</si>
  <si>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</si>
  <si>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</si>
  <si>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</si>
  <si>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</si>
  <si>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</si>
  <si>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</si>
  <si>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</si>
  <si>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</si>
  <si>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</si>
  <si>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</si>
  <si>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</si>
  <si>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</si>
  <si>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</si>
  <si>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</si>
  <si>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</si>
  <si>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</si>
  <si>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</si>
  <si>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</si>
  <si>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</si>
  <si>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</si>
  <si>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</si>
  <si>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</si>
  <si>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</si>
  <si>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</si>
  <si>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</si>
  <si>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</si>
  <si>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</si>
  <si>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</si>
  <si>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</si>
  <si>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</si>
  <si>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</si>
  <si>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</si>
  <si>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</si>
  <si>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</si>
  <si>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</si>
  <si>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</si>
  <si>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</si>
  <si>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</si>
  <si>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</si>
  <si>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</si>
  <si>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</si>
  <si>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</si>
  <si>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</si>
  <si>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</si>
  <si>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</si>
  <si>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</si>
  <si>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</si>
  <si>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</si>
  <si>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</si>
  <si>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</si>
  <si>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</si>
  <si>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</si>
  <si>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</si>
  <si>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</si>
  <si>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</si>
  <si>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</si>
  <si>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</si>
  <si>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</si>
  <si>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</si>
  <si>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</si>
  <si>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</si>
  <si>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</si>
  <si>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</si>
  <si>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</si>
  <si>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</si>
  <si>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</si>
  <si>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</si>
  <si>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</si>
  <si>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</si>
  <si>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</si>
  <si>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</si>
  <si>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</si>
  <si>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</si>
  <si>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</si>
  <si>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</si>
  <si>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</si>
  <si>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</si>
  <si>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</si>
  <si>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</si>
  <si>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</si>
  <si>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</si>
  <si>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</si>
  <si>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</si>
  <si>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</si>
  <si>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</si>
  <si>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</si>
  <si>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</si>
  <si>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</si>
  <si>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</si>
  <si>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</si>
  <si>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</si>
  <si>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</si>
  <si>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</si>
  <si>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</si>
  <si>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</si>
  <si>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</si>
  <si>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</si>
  <si>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</si>
  <si>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</si>
  <si>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</si>
  <si>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</si>
  <si>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</si>
  <si>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</si>
  <si>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</si>
  <si>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</si>
  <si>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</si>
  <si>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</si>
  <si>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</si>
  <si>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</si>
  <si>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</si>
  <si>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</si>
  <si>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</si>
  <si>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</si>
  <si>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</si>
  <si>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</si>
  <si>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</si>
  <si>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</si>
  <si>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</si>
  <si>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</si>
  <si>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</si>
  <si>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</si>
  <si>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</si>
  <si>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</si>
  <si>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</si>
  <si>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</si>
  <si>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</si>
  <si>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</si>
  <si>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</si>
  <si>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</si>
  <si>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</si>
  <si>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</si>
  <si>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</si>
  <si>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</si>
  <si>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</si>
  <si>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</si>
  <si>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</si>
  <si>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</si>
  <si>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</si>
  <si>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</si>
  <si>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</si>
  <si>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</si>
  <si>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</si>
  <si>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</si>
  <si>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</si>
  <si>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</si>
  <si>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</si>
  <si>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</si>
  <si>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</si>
  <si>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</si>
  <si>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</si>
  <si>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</si>
  <si>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</si>
  <si>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</si>
  <si>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</si>
  <si>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</si>
  <si>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</si>
  <si>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</si>
  <si>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</si>
  <si>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</si>
  <si>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</si>
  <si>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</si>
  <si>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</si>
  <si>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</si>
  <si>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</si>
  <si>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</si>
  <si>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</si>
  <si>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</si>
  <si>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</si>
  <si>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</si>
  <si>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</si>
  <si>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</si>
  <si>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</si>
  <si>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</si>
  <si>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</si>
  <si>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</si>
  <si>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</si>
  <si>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</si>
  <si>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</si>
  <si>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</si>
  <si>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</si>
  <si>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</si>
  <si>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</si>
  <si>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</si>
  <si>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</si>
  <si>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</si>
  <si>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</si>
  <si>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</si>
  <si>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</si>
  <si>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</si>
  <si>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</si>
  <si>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</si>
  <si>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</si>
  <si>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</si>
  <si>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</si>
  <si>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</si>
  <si>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</si>
  <si>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</si>
  <si>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</si>
  <si>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</si>
  <si>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</si>
  <si>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</si>
  <si>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</si>
  <si>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</si>
  <si>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</si>
  <si>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</si>
  <si>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</si>
  <si>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</si>
  <si>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</si>
  <si>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</si>
  <si>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</si>
  <si>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</si>
  <si>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</si>
  <si>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</si>
  <si>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</si>
  <si>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</si>
  <si>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</si>
  <si>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</si>
  <si>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</si>
  <si>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</si>
  <si>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</si>
  <si>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</si>
  <si>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</si>
  <si>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</si>
  <si>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</si>
  <si>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</si>
  <si>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</si>
  <si>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</si>
  <si>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</si>
  <si>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</si>
  <si>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</si>
  <si>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</si>
  <si>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</si>
  <si>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</si>
  <si>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</si>
  <si>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</si>
  <si>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</si>
  <si>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</si>
  <si>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</si>
  <si>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</si>
  <si>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</si>
  <si>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</si>
  <si>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</si>
  <si>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</si>
  <si>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</si>
  <si>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</si>
  <si>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</si>
  <si>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</si>
  <si>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</si>
  <si>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</si>
  <si>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</si>
  <si>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</si>
  <si>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</si>
  <si>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</si>
  <si>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</si>
  <si>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</si>
  <si>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</si>
  <si>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</si>
  <si>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</si>
  <si>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</si>
  <si>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</si>
  <si>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</si>
  <si>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</si>
  <si>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</si>
  <si>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</si>
  <si>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</si>
  <si>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</si>
  <si>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</si>
  <si>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</si>
  <si>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</si>
  <si>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</si>
  <si>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</si>
  <si>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</si>
  <si>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</si>
  <si>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</si>
  <si>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</si>
  <si>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</si>
  <si>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</si>
  <si>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</si>
  <si>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</si>
  <si>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</si>
  <si>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</si>
  <si>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</si>
  <si>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</si>
  <si>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7.1</t>
  </si>
  <si>
    <t>7.2</t>
  </si>
  <si>
    <t>7.3</t>
  </si>
  <si>
    <t>7.4</t>
  </si>
  <si>
    <t>7.5</t>
  </si>
  <si>
    <t>7.6</t>
  </si>
  <si>
    <t>7.7</t>
  </si>
  <si>
    <t>7.8</t>
  </si>
  <si>
    <t>7.9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</si>
  <si>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</si>
  <si>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</si>
  <si>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</si>
  <si>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</si>
  <si>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</si>
  <si>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</si>
  <si>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</si>
  <si>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</si>
  <si>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</si>
  <si>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</si>
  <si>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</si>
  <si>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</si>
  <si>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</si>
  <si>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</si>
  <si>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</si>
  <si>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</si>
  <si>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</si>
  <si>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</si>
  <si>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</si>
  <si>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</si>
  <si>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</si>
  <si>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</si>
  <si>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</si>
  <si>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</si>
  <si>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</si>
  <si>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</si>
  <si>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</si>
  <si>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</si>
  <si>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</si>
  <si>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</si>
  <si>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</si>
  <si>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</si>
  <si>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8.1</t>
  </si>
  <si>
    <t>8.2</t>
  </si>
  <si>
    <t>8.3</t>
  </si>
  <si>
    <t>8.4</t>
  </si>
  <si>
    <t>8.5</t>
  </si>
  <si>
    <t>8.6</t>
  </si>
  <si>
    <t>8.7</t>
  </si>
  <si>
    <t>8.8</t>
  </si>
  <si>
    <t>10.1</t>
  </si>
  <si>
    <t>10.2</t>
  </si>
  <si>
    <t>10.3</t>
  </si>
  <si>
    <t>10.4</t>
  </si>
  <si>
    <t>10.5</t>
  </si>
  <si>
    <t>10.6</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</si>
  <si>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</si>
  <si>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</si>
  <si>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</si>
  <si>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</si>
  <si>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</si>
  <si>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</si>
  <si>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</si>
  <si>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</si>
  <si>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</si>
  <si>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</si>
  <si>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</si>
  <si>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</si>
  <si>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</si>
  <si>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</si>
  <si>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</si>
  <si>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</si>
  <si>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</si>
  <si>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</si>
  <si>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</si>
  <si>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</si>
  <si>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</si>
  <si>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</si>
  <si>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</si>
  <si>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</si>
  <si>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</si>
  <si>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</si>
  <si>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</si>
  <si>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</si>
  <si>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</si>
  <si>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</si>
  <si>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</si>
  <si>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</si>
  <si>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</si>
  <si>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</si>
  <si>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</si>
  <si>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</si>
  <si>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</si>
  <si>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</si>
  <si>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</si>
  <si>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</si>
  <si>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</si>
  <si>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</si>
  <si>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</si>
  <si>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</si>
  <si>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</si>
  <si>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</si>
  <si>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</si>
  <si>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</si>
  <si>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</si>
  <si>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</si>
  <si>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</si>
  <si>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</si>
  <si>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</si>
  <si>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</si>
  <si>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</si>
  <si>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</si>
  <si>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11.1</t>
  </si>
  <si>
    <t>11.2</t>
  </si>
  <si>
    <t>11.3</t>
  </si>
  <si>
    <t>11.4</t>
  </si>
  <si>
    <t>11.5</t>
  </si>
  <si>
    <t>11.6</t>
  </si>
  <si>
    <t>11.7</t>
  </si>
  <si>
    <t>11.8</t>
  </si>
  <si>
    <t>11.9</t>
  </si>
  <si>
    <t>11.10</t>
  </si>
  <si>
    <t>11.11</t>
  </si>
  <si>
    <t>11.12</t>
  </si>
  <si>
    <t>11.13</t>
  </si>
  <si>
    <t>11.14</t>
  </si>
  <si>
    <t>11.15</t>
  </si>
  <si>
    <t>11.16</t>
  </si>
  <si>
    <t>11.17</t>
  </si>
  <si>
    <t>11.18</t>
  </si>
  <si>
    <t>11.19</t>
  </si>
  <si>
    <t>11.20</t>
  </si>
  <si>
    <t>11.21</t>
  </si>
  <si>
    <t>11.22</t>
  </si>
  <si>
    <t>12.1</t>
  </si>
  <si>
    <t>12.2</t>
  </si>
  <si>
    <t>12.3</t>
  </si>
  <si>
    <t>12.4</t>
  </si>
  <si>
    <t>12.5</t>
  </si>
  <si>
    <t>12.6</t>
  </si>
  <si>
    <t>12.7</t>
  </si>
  <si>
    <t>12.8</t>
  </si>
  <si>
    <t>13.1</t>
  </si>
  <si>
    <t>13.2</t>
  </si>
  <si>
    <t>13.3</t>
  </si>
  <si>
    <t>14.1</t>
  </si>
  <si>
    <t>15.1</t>
  </si>
  <si>
    <t>16.1</t>
  </si>
  <si>
    <t>16.2</t>
  </si>
  <si>
    <t>16.3</t>
  </si>
  <si>
    <t>16.4</t>
  </si>
  <si>
    <t>16.5</t>
  </si>
  <si>
    <t>17.1</t>
  </si>
  <si>
    <t>17.2</t>
  </si>
  <si>
    <t>17.3</t>
  </si>
  <si>
    <t>17.4</t>
  </si>
  <si>
    <t>18.1</t>
  </si>
  <si>
    <t>18.2</t>
  </si>
  <si>
    <t>18.3</t>
  </si>
  <si>
    <t>18.4</t>
  </si>
  <si>
    <t>18.5</t>
  </si>
  <si>
    <t>18.6</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</si>
  <si>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</si>
  <si>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</si>
  <si>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</si>
  <si>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</si>
  <si>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</si>
  <si>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</si>
  <si>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</si>
  <si>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</si>
  <si>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</si>
  <si>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</si>
  <si>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</si>
  <si>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</si>
  <si>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</si>
  <si>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</si>
  <si>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</si>
  <si>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</si>
  <si>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</si>
  <si>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</si>
  <si>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</si>
  <si>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</si>
  <si>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</si>
  <si>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</si>
  <si>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</si>
  <si>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</si>
  <si>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</si>
  <si>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</si>
  <si>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</si>
  <si>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</si>
  <si>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</si>
  <si>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</si>
  <si>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</si>
  <si>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</si>
  <si>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</si>
  <si>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</si>
  <si>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</si>
  <si>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</si>
  <si>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</si>
  <si>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</si>
  <si>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</si>
  <si>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</si>
  <si>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</si>
  <si>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</si>
  <si>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</si>
  <si>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</si>
  <si>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</si>
  <si>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</si>
  <si>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20.1</t>
  </si>
  <si>
    <t>20.2</t>
  </si>
  <si>
    <t>20.3</t>
  </si>
  <si>
    <t>20.4</t>
  </si>
  <si>
    <t>20.5</t>
  </si>
  <si>
    <t>20.6</t>
  </si>
  <si>
    <t>20.7</t>
  </si>
  <si>
    <t>20.8</t>
  </si>
  <si>
    <t>20.9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</si>
  <si>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</si>
  <si>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</si>
  <si>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</si>
  <si>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</si>
  <si>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</si>
  <si>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</si>
  <si>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</si>
  <si>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</si>
  <si>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</si>
  <si>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</si>
  <si>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</si>
  <si>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</si>
  <si>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</si>
  <si>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</si>
  <si>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</si>
  <si>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</si>
  <si>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</si>
  <si>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</si>
  <si>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</si>
  <si>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</si>
  <si>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</si>
  <si>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</si>
  <si>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</si>
  <si>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</si>
  <si>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</si>
  <si>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</si>
  <si>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</si>
  <si>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</si>
  <si>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</si>
  <si>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</si>
  <si>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</si>
  <si>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</si>
  <si>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</si>
  <si>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</si>
  <si>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</si>
  <si>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</si>
  <si>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21.1</t>
  </si>
  <si>
    <t>21.2</t>
  </si>
  <si>
    <t>21.3</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</si>
  <si>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</si>
  <si>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</si>
  <si>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</si>
  <si>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</si>
  <si>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</si>
  <si>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</si>
  <si>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</si>
  <si>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</si>
  <si>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</si>
  <si>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</si>
  <si>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</si>
  <si>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</si>
  <si>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</si>
  <si>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</si>
  <si>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</si>
  <si>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</si>
  <si>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</si>
  <si>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</si>
  <si>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</si>
  <si>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</si>
  <si>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</si>
  <si>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</si>
  <si>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</si>
  <si>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</si>
  <si>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</si>
  <si>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</si>
  <si>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</si>
  <si>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</si>
  <si>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</si>
  <si>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</si>
  <si>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</si>
  <si>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</si>
  <si>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</si>
  <si>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</si>
  <si>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</si>
  <si>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</si>
  <si>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</si>
  <si>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</si>
  <si>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</si>
  <si>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</si>
  <si>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</si>
  <si>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</si>
  <si>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</si>
  <si>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</si>
  <si>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</si>
  <si>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</si>
  <si>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</si>
  <si>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</si>
  <si>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</si>
  <si>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</si>
  <si>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</si>
  <si>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</si>
  <si>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</si>
  <si>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</si>
  <si>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</si>
  <si>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</si>
  <si>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</si>
  <si>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</si>
  <si>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</si>
  <si>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</si>
  <si>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</si>
  <si>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</si>
  <si>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</si>
  <si>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</si>
  <si>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</si>
  <si>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</si>
  <si>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</si>
  <si>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</si>
  <si>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</si>
  <si>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</si>
  <si>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</si>
  <si>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</si>
  <si>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</si>
  <si>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</si>
  <si>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</si>
  <si>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</si>
  <si>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</si>
  <si>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</si>
  <si>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</si>
  <si>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</si>
  <si>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</si>
  <si>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</si>
  <si>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</si>
  <si>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</si>
  <si>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</si>
  <si>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</si>
  <si>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</si>
  <si>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</si>
  <si>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</si>
  <si>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</si>
  <si>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</si>
  <si>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</si>
  <si>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</si>
  <si>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</si>
  <si>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</si>
  <si>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</si>
  <si>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</si>
  <si>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</si>
  <si>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</si>
  <si>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</si>
  <si>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</si>
  <si>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</si>
  <si>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</si>
  <si>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</si>
  <si>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</si>
  <si>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</si>
  <si>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</si>
  <si>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</si>
  <si>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</si>
  <si>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</si>
  <si>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</si>
  <si>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</si>
  <si>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</si>
  <si>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</si>
  <si>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</si>
  <si>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</si>
  <si>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</si>
  <si>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</si>
  <si>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</si>
  <si>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</si>
  <si>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</si>
  <si>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</si>
  <si>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</si>
  <si>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</si>
  <si>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</si>
  <si>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</si>
  <si>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</si>
  <si>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</si>
  <si>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</si>
  <si>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</si>
  <si>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</si>
  <si>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</si>
  <si>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</si>
  <si>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</si>
  <si>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</si>
  <si>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</si>
  <si>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</si>
  <si>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</si>
  <si>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</si>
  <si>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</si>
  <si>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</si>
  <si>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</si>
  <si>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</si>
  <si>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</si>
  <si>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</si>
  <si>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</si>
  <si>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</si>
  <si>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</si>
  <si>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</si>
  <si>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</si>
  <si>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</si>
  <si>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</si>
  <si>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</si>
  <si>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</si>
  <si>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</si>
  <si>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</si>
  <si>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</si>
  <si>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</si>
  <si>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</si>
  <si>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</si>
  <si>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</si>
  <si>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</si>
  <si>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</si>
  <si>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</si>
  <si>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</si>
  <si>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</si>
  <si>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</si>
  <si>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</si>
  <si>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</si>
  <si>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</si>
  <si>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</si>
  <si>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</si>
  <si>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</si>
  <si>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</si>
  <si>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</si>
  <si>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</si>
  <si>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</si>
  <si>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</si>
  <si>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</si>
  <si>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22.1</t>
  </si>
  <si>
    <t>22.2</t>
  </si>
  <si>
    <t>22.3</t>
  </si>
  <si>
    <t>22.4</t>
  </si>
  <si>
    <t>22.5</t>
  </si>
  <si>
    <t>22.6</t>
  </si>
  <si>
    <t>22.7</t>
  </si>
  <si>
    <t>22.8</t>
  </si>
  <si>
    <t>22.9</t>
  </si>
  <si>
    <t>22.10</t>
  </si>
  <si>
    <t>23.1</t>
  </si>
  <si>
    <t>24.1</t>
  </si>
  <si>
    <t>25.1</t>
  </si>
  <si>
    <t>25.3</t>
  </si>
  <si>
    <t>25.4</t>
  </si>
  <si>
    <t>DANH MỤC CÔNG TRÌNH, DỰ ÁN  THỰC HIỆN QUY HOẠCH SỬ DỤNG ĐẤT ĐẾN NĂM 2030 TRÊN ĐỊA BÀN
 THÀNH PHỐ VINH</t>
  </si>
  <si>
    <t xml:space="preserve">  Phân theo đơn vị hành chính xã    </t>
  </si>
  <si>
    <t>Biểu 02/CH</t>
  </si>
  <si>
    <t xml:space="preserve">     DIỆN TÍCH ĐẤT CHƯA SỬ DỤNG ĐƯA VÀO SỬ DỤNG TRONG KỲ QUY HOẠCH PHÂN BỔ ĐẾN 
TỪNG ĐƠN VỊ HÀNH CHÍNH CẤP XÃ CỦA THÀNH PHỐ VINH</t>
  </si>
  <si>
    <t>Chu chuyển đất đai đến năm 2021</t>
  </si>
  <si>
    <t xml:space="preserve"> QUY HOẠCH SỬ DỤNG ĐẤT ĐẾN NĂM 2030 CỦA THÀNH PHỐ VINH</t>
  </si>
  <si>
    <t>Mở rộng doanh trại quân đội đoàn quy tập mộ liệt sĩ, tỉnh đội Nghệ An</t>
  </si>
  <si>
    <t>Mở rộng tiểu đoàn D41</t>
  </si>
  <si>
    <t>Quy hoạch Cục vận tải Bộ Quốc Phòng</t>
  </si>
  <si>
    <t>Quy hoạch xây dựng trận địa pháo</t>
  </si>
  <si>
    <t xml:space="preserve">Trụ sở công an </t>
  </si>
  <si>
    <t>Quy hoạch Cảnh sát đường thuỷ</t>
  </si>
  <si>
    <t>Quy hoạch công an xã Hưng Đông</t>
  </si>
  <si>
    <t>Quy hoạch công an Phường Đông Vĩnh</t>
  </si>
  <si>
    <t>Đất thương mại dịch vụ tại xóm 6</t>
  </si>
  <si>
    <t>Đất thương mại dịch vụ dọc theo tuyến đương quy hoạch xứ đồng Sim Sim</t>
  </si>
  <si>
    <t>Quy hoạch đất thương mại dịch vụ dọc Tuyến đường quy hoạch Nghi Ân đi Nghi Đức, ở xứ đồng Phương Tây, giáp Nghi Đức</t>
  </si>
  <si>
    <t>Đất thương mại dịch vụ dọc theo đường 35 m</t>
  </si>
  <si>
    <t xml:space="preserve">Khu ĐT ở Nghi Ân- Nghi Đức-Nghi Phú( hạng mục đất thương mại) </t>
  </si>
  <si>
    <t>Đất thương mại dịch vụ dọc QL 46, giáp xã Nghi Phú</t>
  </si>
  <si>
    <t>Quy hoạch đất thương mại, dịch vụ 
 dọc đường 72m, xã Nghi Phú</t>
  </si>
  <si>
    <t>Quy hoạch thương mại dịch vụ dọc đường Nghệ An- Xiêng Khoảng, giáp với xã Nghi Ân</t>
  </si>
  <si>
    <t xml:space="preserve">Đất thương mại dịch vụ phía đông công ty xây dựng 24, dọc quốc lộ 46 </t>
  </si>
  <si>
    <t>Đất thương mại dịch vụ dọc đường Lênin</t>
  </si>
  <si>
    <t>QH đất thương mại dịch vụ  phía sau bệnh viện Đông Âu</t>
  </si>
  <si>
    <t>QH đất thương mại dịch vụ trên đường 24m</t>
  </si>
  <si>
    <t>QH đất thương mại dịch vụ trên đường Lênin cạnh Công ty Taxi Mai Linh</t>
  </si>
  <si>
    <t>QH đất thương mại  phía nam bệnh viện đa khoa tỉnh</t>
  </si>
  <si>
    <t>QH đất thương mại dịch vụ trục đường quy hoạch 30 m</t>
  </si>
  <si>
    <t>QH đất thương mại, dịch vụ tại ngã tư đường 35m
 giao với đường Lê Viết Thuật</t>
  </si>
  <si>
    <t>QH đất thương mại dịch vụ Đồng Hòn Mô, xã Đông Vĩnh</t>
  </si>
  <si>
    <t>Quỹ tín dũng phường Đông Vĩnh</t>
  </si>
  <si>
    <t>Quy hoạch Đất thương mại dịch vụ xóm Yên Bình</t>
  </si>
  <si>
    <t>Quy hoạch đất thương mại dịch vụ xóm
Trung Tiến</t>
  </si>
  <si>
    <t>Đất thương mại dịch vụ xóm Trung Thuận</t>
  </si>
  <si>
    <t>Quy hoạch đất thương mại dịch vụ dọc đường 72m</t>
  </si>
  <si>
    <t>Đất thương mại dịch vụ dọc đường mương</t>
  </si>
  <si>
    <t>Đất thương mại dịch vụ phía Nam đường Đặng Thai Mai vị trí 1,2</t>
  </si>
  <si>
    <t>Đất thương mại dịch vụ xóm Mỹ Hậu - vị trí 1, 2</t>
  </si>
  <si>
    <t>Quy hoạch đất thương mại xóm Đông Vinh</t>
  </si>
  <si>
    <t>Quy hoach đất thương mại dịch vụ phía tây khu dân cư xóm 7, bám đường quy hoạch 35 m</t>
  </si>
  <si>
    <t>QH đất thương mại, dịch vụ dọc 2 bên 
đường đại lộ Vinh - Cửa Lò, xã Nghi Đức</t>
  </si>
  <si>
    <t>QH đất thương mại dịch vụ xóm Xuân Trung, xã Nghi Đức</t>
  </si>
  <si>
    <t>Khu thương mại dịch vụ núi quyết</t>
  </si>
  <si>
    <t>Quy hoạch đất thương mại dịch vụ khối Tân An</t>
  </si>
  <si>
    <t>Đất thương mại khối Châu Hưng</t>
  </si>
  <si>
    <t>Đất thương mại khối Yên Giang</t>
  </si>
  <si>
    <t>4.111</t>
  </si>
  <si>
    <t>4.112</t>
  </si>
  <si>
    <t>4.113</t>
  </si>
  <si>
    <t>4.114</t>
  </si>
  <si>
    <t>4.115</t>
  </si>
  <si>
    <t>4.116</t>
  </si>
  <si>
    <t>4.117</t>
  </si>
  <si>
    <t>4.118</t>
  </si>
  <si>
    <t>4.119</t>
  </si>
  <si>
    <t>4.120</t>
  </si>
  <si>
    <t>Khu thương mại dịch vụ gần đường Dũng Quyết (đoạn từ Metro sang phường Hưng Dũng)</t>
  </si>
  <si>
    <t>4.121</t>
  </si>
  <si>
    <t>4.122</t>
  </si>
  <si>
    <t>4.123</t>
  </si>
  <si>
    <t>4.124</t>
  </si>
  <si>
    <t>4.125</t>
  </si>
  <si>
    <t>4.126</t>
  </si>
  <si>
    <t>4.127</t>
  </si>
  <si>
    <t>4.128</t>
  </si>
  <si>
    <t>4.129</t>
  </si>
  <si>
    <t>4.130</t>
  </si>
  <si>
    <t>4.131</t>
  </si>
  <si>
    <t>4.132</t>
  </si>
  <si>
    <t>4.133</t>
  </si>
  <si>
    <t>4.134</t>
  </si>
  <si>
    <t>4.135</t>
  </si>
  <si>
    <t>4.136</t>
  </si>
  <si>
    <t>4.137</t>
  </si>
  <si>
    <t>4.138</t>
  </si>
  <si>
    <t xml:space="preserve">Đất thương mại dịch vụ dọc đường Quốc Lộ
1A - 3 vị trí </t>
  </si>
  <si>
    <t>4.139</t>
  </si>
  <si>
    <t>Đất thương mại dịch vụ dọc đường quy hoạch 24 m xóm Phổ Môn 5 vị trí</t>
  </si>
  <si>
    <t>4.140</t>
  </si>
  <si>
    <t>Đất thương mại dịch vụ xóm Lương Lương</t>
  </si>
  <si>
    <t>4.141</t>
  </si>
  <si>
    <t>Đất thương mại dịch vụ xóm Bắc Liên</t>
  </si>
  <si>
    <t>4.142</t>
  </si>
  <si>
    <t>Khu đô thị nghi liên  - hạng mục đất thương mại</t>
  </si>
  <si>
    <t>4.143</t>
  </si>
  <si>
    <t>4.144</t>
  </si>
  <si>
    <t>4.145</t>
  </si>
  <si>
    <t>4.146</t>
  </si>
  <si>
    <t>Đất thương mại dịch vụ 1 xóm Quang Phong</t>
  </si>
  <si>
    <t>4.147</t>
  </si>
  <si>
    <t>Đất thương mại dịch vụ 2 xóm Quang Phong</t>
  </si>
  <si>
    <t>4.148</t>
  </si>
  <si>
    <t>Quy hoạch Đất  thương mại dịch vụ đồng Cồn điếm vị trí 1</t>
  </si>
  <si>
    <t>4.149</t>
  </si>
  <si>
    <t>Khu đô thị Ecopark - hạng mục đất thương mại</t>
  </si>
  <si>
    <t>4.150</t>
  </si>
  <si>
    <t>4.151</t>
  </si>
  <si>
    <t>4.152</t>
  </si>
  <si>
    <t>5.1</t>
  </si>
  <si>
    <t>5.2</t>
  </si>
  <si>
    <t>5.3</t>
  </si>
  <si>
    <t>5.4</t>
  </si>
  <si>
    <t>5.5</t>
  </si>
  <si>
    <t>Quy hoạch lò giết mổ Nghi Kim</t>
  </si>
  <si>
    <t>Quy hoạch đường 12m từ nghĩa trang Cồn Túc đi huyện Nghi Lộc</t>
  </si>
  <si>
    <t>Quy hoạch đường 18m từ khu dân cư xóm 9 đi nghĩa trang Cồn Túc</t>
  </si>
  <si>
    <t>Quy hoạch đường 18m từ khu dân cứ xóm 10 đi huyện Nghi Lộc</t>
  </si>
  <si>
    <t>đường nối từ đường Đặng Thai Mai đi đồng Bàu</t>
  </si>
  <si>
    <t>Mở rộng đường ngõ Xóm 5</t>
  </si>
  <si>
    <t>Mở rộng đường nội xóm 1</t>
  </si>
  <si>
    <t>Mở rộng đường nội xóm 2</t>
  </si>
  <si>
    <t>Quy hoạch đường 24m từ QL 1A đi đồng Đồng Đội 2</t>
  </si>
  <si>
    <t>Quy hoạch đường 14m thuộc xóm 5</t>
  </si>
  <si>
    <t>Xây dựng đường nội xóm 5</t>
  </si>
  <si>
    <t>Xây dựng đường dân cư  nội xóm 4</t>
  </si>
  <si>
    <t>QH đường Đặng Thai Mai khu dân cư xóm 6</t>
  </si>
  <si>
    <t>Quy hoạch đường 24m thuộc khu quy hoạch đất ở mới xóm 6</t>
  </si>
  <si>
    <t>Quy hoạch đường 12m xóm thuộc khu quy hoạch đất ở mới xóm 6</t>
  </si>
  <si>
    <t xml:space="preserve">Quy hoạch giao thông xung quanh cụm trường học quy hoạch ở xứ đồng Ao Cá </t>
  </si>
  <si>
    <t>Nút giao Quốc lộ 1A- Nghệ An Xiêng Khoảng- Lệ Ninh</t>
  </si>
  <si>
    <t>QH đường đi qua xóm Kim Tân</t>
  </si>
  <si>
    <t>QH đường đi qua xóm Kim Trung</t>
  </si>
  <si>
    <t>Qh đường trong khu dân cư xóm Kim PHúc</t>
  </si>
  <si>
    <t>QH đường đi qua xóm Kim SƠn, Kim Nghĩa đến xã Nghi Phong, huyện Nghi Lộc</t>
  </si>
  <si>
    <t>QH đoạn đường nối từ Trung đoàn vận tải E654, đi qua xóm Kim Nghĩa, Kim Bình đến sân thể thao xóm Kim Bình</t>
  </si>
  <si>
    <t>Mở rộng đường nối từ Sân vận động xóm Kim Nghĩa đến đồng Rộc Kê</t>
  </si>
  <si>
    <t>Đường nối Quốc lộ 46 với đường ven 
sông Lam (đường 35m)</t>
  </si>
  <si>
    <t>Quy  đường giao thông trong khu dân cư xóm Kim Mỹ</t>
  </si>
  <si>
    <t xml:space="preserve">Khu ĐT ở Nghi Ân- Nghi Đức-Nghi Phú( hạng mục đất giao thông) </t>
  </si>
  <si>
    <t>Đường dọc đường băng Sân bay</t>
  </si>
  <si>
    <t>Nắn tuyến đường Hoàng Phan Thái</t>
  </si>
  <si>
    <t>Đường Giao thông trong khu dân cư, đi qua bến xe phía đông</t>
  </si>
  <si>
    <t>Đường giao thông xóm 4 giao đường Nguyễn Văn Tố</t>
  </si>
  <si>
    <t>Đường giao thông từ Quốc Lộ 46 đến đường Mai Lão Bạng đi qua doanh trại quân đội 665</t>
  </si>
  <si>
    <t>Mở rộng Tuyến đường nối từ Lê nin, đi qua xóm 6</t>
  </si>
  <si>
    <t xml:space="preserve">Mở rộng đường Hoàng Phan Thái </t>
  </si>
  <si>
    <t>Đường giao thông 1 nối dài đến bệnh viện đa khoa nghệ an,</t>
  </si>
  <si>
    <t xml:space="preserve">Đường giao thông xóm 6 </t>
  </si>
  <si>
    <t>Bãi đỗ xe xóm 6</t>
  </si>
  <si>
    <t>Chia lô đất ở khối 15 - hạng mục giao thông</t>
  </si>
  <si>
    <t>Quy hoạch đường từ Nguyễn Sinh Sắc đi Đông Vĩnh</t>
  </si>
  <si>
    <t>QH mở rộng đường trong khu
 dân cư xóm Ngũ Lộc</t>
  </si>
  <si>
    <t>QH đường 7m, mở rộng đường trong khu dân cư xóm Mẫu Đơn, xã Hưng Lộc</t>
  </si>
  <si>
    <t>QH đường 35 m, nối từ đường Trần Trùng 
Quang đến đường Lê Viết Thuật</t>
  </si>
  <si>
    <t>QH đường 12 m, nối từ cụm công
 Nghiệp đến đường Hòa Lộc</t>
  </si>
  <si>
    <t>QH các đường ngang, nối đường QH 12 m sang đường QH 35 m quanh hồ điều hòa</t>
  </si>
  <si>
    <t>QH đường 24m nối từ đường Hải Thượng Lãn Ông đến đường quy hoạch 30 m</t>
  </si>
  <si>
    <t>QH đường 24 m, nối với đường Phạm Đình Toái kéo dài</t>
  </si>
  <si>
    <t>Khu đô thị mới tại xã Hưng Lộc (bám đường 35 m)- hạng mục bãi đỗ xe</t>
  </si>
  <si>
    <t>Khu đô thị mới tại xã Hưng Lộc (bám đường
 35 m)- hạng mục đất giao thông</t>
  </si>
  <si>
    <t>QH các tuyến đường dọc, nối từ đường 72m
đến đường Nguyễn Hiền</t>
  </si>
  <si>
    <t>QH đường 12m, nối từ đường 72 m đến
 đường Trần Bình Trọng</t>
  </si>
  <si>
    <t>QH đường 24m, nối từ đường 72m đến
 cụm công nghiệp Đông Vĩnh</t>
  </si>
  <si>
    <t>QH đường 15m, nối từ đường quy hoạch 24m khối Trung Nghĩa đến đường quy hoạch 24m khối Mỹ Thành</t>
  </si>
  <si>
    <t>Quy hoạch, mở rộng đường Hồ Phi tích kéo dài</t>
  </si>
  <si>
    <t>QH bãi đỗ xe</t>
  </si>
  <si>
    <t>Đường QH 24m qua khối Vĩnh Quang, phường Đông Vĩnh</t>
  </si>
  <si>
    <t>QH đường 18m qua khối Vĩnh Xuân và Vĩnh Lâm,
 phường Đông Vĩnh</t>
  </si>
  <si>
    <t>QH mở rộng các tuyến đường ngang trong khu dân cư khối Yên Giang, phường Đông Vĩnh</t>
  </si>
  <si>
    <t>Đường hai bên dọc bờ kênh chờ cầu Kênh Bắc</t>
  </si>
  <si>
    <t>Đường QH 18m từ đường 72m đến Cụm công nghiệp Hưng Đông</t>
  </si>
  <si>
    <t>Đường QH 24m từ đường mương đến Cụm công nghiệp Hưng Đông</t>
  </si>
  <si>
    <t>Đường QH 14m đoạn từ Đặng Thai Mai đi đường Nguyễn Chí Thanh kéo dài</t>
  </si>
  <si>
    <t>Thông đường QH từ Cụm công nghiệp Hưng
Đông đến KCN Bắc Vinh</t>
  </si>
  <si>
    <t>Đường QH 16m  Nguyễn Trường Tộ đi lò gạch</t>
  </si>
  <si>
    <t>Đừòng QH 9m Nguyễn Trường Tộ đi lò gạch</t>
  </si>
  <si>
    <t xml:space="preserve">Quy hoạch các tuyến đường từ Nguyễn Trường Tộ đi cụm công nghiệp mới Hưng Đông </t>
  </si>
  <si>
    <t>Xây dựng đường quy hoạch từ đường Đặng
Thai Mai đi Hưng Nguyên</t>
  </si>
  <si>
    <t>Mở rộng đường Nguyễn Chí Thanh Kéo dài</t>
  </si>
  <si>
    <t>Quy hoạch đường 24m từ đường 72m sang
phường Đông Vĩnh</t>
  </si>
  <si>
    <t>Quy hoạch đường 36m từ đường 72m sang
phường Đông Vĩnh</t>
  </si>
  <si>
    <t>Quy hoạch đường dân cư xóm Trung Tiến</t>
  </si>
  <si>
    <t>Quy hoạch đường dân cư xóm Trung Thành</t>
  </si>
  <si>
    <t>Quy hoạch đường dân cư xóm Yên Khang</t>
  </si>
  <si>
    <t>Đường quy hoạch 12m xóm Yên Vinh</t>
  </si>
  <si>
    <t>Đường quy hoạch 12m xóm Đông Vĩnh</t>
  </si>
  <si>
    <t>Quy hoạch đường 24m từ Đặng Thai Mai đi
xã Nghi Kim</t>
  </si>
  <si>
    <t>Quy hoạch đường 9m xóm Vĩnh Xuân</t>
  </si>
  <si>
    <t>Quy hoạch đường 18m từ Đặng Thai Mai đi
xã Nghi Kim</t>
  </si>
  <si>
    <t>Quy hoạch đường 12m xóm Vĩnh Xuân</t>
  </si>
  <si>
    <t>Đường quy hoạch 12m từ Công ty Môi trường
đô thị Vinh đi xã Nghi Kim</t>
  </si>
  <si>
    <t>Đường quy hoạch 35m xóm Vĩnh Xuân</t>
  </si>
  <si>
    <t xml:space="preserve">Quy hoạch bãi đậu xe </t>
  </si>
  <si>
    <t>Thông đường ngõ dân cư</t>
  </si>
  <si>
    <t>Thông đường ngõ xóm Mỹ Hậu</t>
  </si>
  <si>
    <t>Quy hoạch đường QH 14m từ Nguyễn Đức Mai đến Quốc lộ 46</t>
  </si>
  <si>
    <t>Quy hoạch đường QH 15m từ QL 46 đến Sông Đào</t>
  </si>
  <si>
    <t xml:space="preserve">QH đường xóm 5 </t>
  </si>
  <si>
    <t xml:space="preserve">Quy hoach đường xóm 4 </t>
  </si>
  <si>
    <t>Quy hoach 20m đường Tống Tất Thắng kéo dài</t>
  </si>
  <si>
    <t>Quy hoạch tuyến đường từ Nguyễn Sinh Sắc đi huyện Hưng Nguyên</t>
  </si>
  <si>
    <t>QH đường 18m, phía sau trường cao đẳng sư phạm</t>
  </si>
  <si>
    <t xml:space="preserve">Bãi đậu xe </t>
  </si>
  <si>
    <t>QH mở rộng đường Lê Quý Đôn kéo dài nối với đại lộ Vinh - Cửa Lò</t>
  </si>
  <si>
    <t>Đường QH 18 m, xã Nghi Đức</t>
  </si>
  <si>
    <t>QH đường 24 m, song song với Đại lộ Vinh - Cửa Lò</t>
  </si>
  <si>
    <t>Đường giao thông ngang, dọc trong khu 
dân cư xóm Xuân Tín, xã Nghi Đức</t>
  </si>
  <si>
    <t>QH trục đường ngang, nối từ đường Lê Quý
 Đôn đến đường quy hoạch 24 m</t>
  </si>
  <si>
    <t>6.311</t>
  </si>
  <si>
    <t>6.312</t>
  </si>
  <si>
    <t>6.313</t>
  </si>
  <si>
    <t>6.314</t>
  </si>
  <si>
    <t>6.315</t>
  </si>
  <si>
    <t>6.316</t>
  </si>
  <si>
    <t>6.317</t>
  </si>
  <si>
    <t>6.318</t>
  </si>
  <si>
    <t>Quy hoạch đường khối Vinh Mỹ</t>
  </si>
  <si>
    <t>6.319</t>
  </si>
  <si>
    <t xml:space="preserve">Quy hoạch đường nội khối Châu Hưng </t>
  </si>
  <si>
    <t>6.320</t>
  </si>
  <si>
    <t xml:space="preserve">Thông đường nội khối Yên Giang </t>
  </si>
  <si>
    <t>6.321</t>
  </si>
  <si>
    <t>Thông đường nội khối Tân Phượng</t>
  </si>
  <si>
    <t>6.322</t>
  </si>
  <si>
    <t>Thông đừơng nội khối Châu Hưng</t>
  </si>
  <si>
    <t>6.323</t>
  </si>
  <si>
    <t>Quy hoạch đường 18m từ đường Tránh Vinh
đi khối Châu Hưng</t>
  </si>
  <si>
    <t>6.324</t>
  </si>
  <si>
    <t>Quy hoạch Bãi đỗ xe</t>
  </si>
  <si>
    <t>6.325</t>
  </si>
  <si>
    <t>Thông đường nội khối Tân An</t>
  </si>
  <si>
    <t>6.326</t>
  </si>
  <si>
    <t>Mở rộng đường giao thông dọc kè Sông Vinh</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</si>
  <si>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</si>
  <si>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</si>
  <si>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</si>
  <si>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</si>
  <si>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</si>
  <si>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</si>
  <si>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</si>
  <si>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</si>
  <si>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</si>
  <si>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</si>
  <si>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</si>
  <si>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</si>
  <si>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</si>
  <si>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</si>
  <si>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</si>
  <si>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</si>
  <si>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</si>
  <si>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</si>
  <si>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</si>
  <si>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</si>
  <si>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</si>
  <si>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</si>
  <si>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</si>
  <si>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</si>
  <si>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</si>
  <si>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</si>
  <si>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</si>
  <si>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</si>
  <si>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</si>
  <si>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</si>
  <si>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</si>
  <si>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</si>
  <si>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</si>
  <si>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</si>
  <si>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</si>
  <si>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</si>
  <si>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</si>
  <si>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</si>
  <si>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</si>
  <si>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</si>
  <si>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</si>
  <si>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</si>
  <si>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</si>
  <si>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</si>
  <si>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</si>
  <si>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</si>
  <si>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</si>
  <si>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</si>
  <si>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</si>
  <si>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</si>
  <si>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</si>
  <si>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</si>
  <si>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</si>
  <si>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</si>
  <si>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</si>
  <si>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</si>
  <si>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</si>
  <si>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</si>
  <si>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</si>
  <si>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 xml:space="preserve">Quy hoạch đường 24m từ Quốc Lộ 1A đi đồng Mộ Đình </t>
  </si>
  <si>
    <t>6.386</t>
  </si>
  <si>
    <t>Quy hoạch đường 24m nối đường QH 24m đi Nghi Trung - Nghi Lộc</t>
  </si>
  <si>
    <t>6.387</t>
  </si>
  <si>
    <t>Quy hoạch đường 30m từ xóm Bắc Liên
đến đường Bạch Cẩm</t>
  </si>
  <si>
    <t>6.388</t>
  </si>
  <si>
    <t xml:space="preserve">Mở rộng tuyến đường từ Quốc Lộ 1A đi phía Tây Vườn dược liệu </t>
  </si>
  <si>
    <t>6.389</t>
  </si>
  <si>
    <t>Mở rộng tuyến đường phía Đông Vườn dược
liệu đi Quốc Lộ 1A</t>
  </si>
  <si>
    <t>6.390</t>
  </si>
  <si>
    <t xml:space="preserve">Quy hoạch đường 12m Quốc Lộc 1A đi chùa Phổ Môn
</t>
  </si>
  <si>
    <t>6.391</t>
  </si>
  <si>
    <t>Quy hoạch đường 15m nối đường QH 24m đi
Xóm Kim Chi</t>
  </si>
  <si>
    <t>6.392</t>
  </si>
  <si>
    <t>Quy hoạch đường dân cư xóm Bắc Liên</t>
  </si>
  <si>
    <t>6.393</t>
  </si>
  <si>
    <t>Quy hoạch đường 18m từ Quốc Lộ 1A đi đồng Sét Cạn Nam</t>
  </si>
  <si>
    <t>6.394</t>
  </si>
  <si>
    <t>Quy hoạch đường dân cư từ đường QH 32m
đi xã Nghi Kim</t>
  </si>
  <si>
    <t>6.395</t>
  </si>
  <si>
    <t>Quy hoạch đường 12m từ Cầu Dốc đi đồng
Niêng Kiêng</t>
  </si>
  <si>
    <t>6.396</t>
  </si>
  <si>
    <t>Quy hoạch đường dân cư từ xóm Phúc Hậu
đến đường Bạch Cẩm</t>
  </si>
  <si>
    <t>6.397</t>
  </si>
  <si>
    <t>Nâng cấp, mở rộng đường Bạch Cẩm</t>
  </si>
  <si>
    <t>6.398</t>
  </si>
  <si>
    <t>Nâng cấp, mở rộng đường Kim Yên</t>
  </si>
  <si>
    <t>6.399</t>
  </si>
  <si>
    <t>Quy hoạch đường xóm Kim Yên đi Quốc Lộ 1A</t>
  </si>
  <si>
    <t>6.400</t>
  </si>
  <si>
    <t>Mở rộng đường Hồng Liên</t>
  </si>
  <si>
    <t>6.401</t>
  </si>
  <si>
    <t>Quy hoạch đường 36m nối từ đường Kim Yên đến
đường Bạch Cẩm</t>
  </si>
  <si>
    <t>6.402</t>
  </si>
  <si>
    <t>Quy hoạch đường dân cư xóm Phúc Hậu</t>
  </si>
  <si>
    <t>6.403</t>
  </si>
  <si>
    <t>Quy hoạch đường dân cư xóm Phúc Hậu 2</t>
  </si>
  <si>
    <t>6.404</t>
  </si>
  <si>
    <t>Quy hoạch đường dân cư đến đường Hồng Liên</t>
  </si>
  <si>
    <t>6.405</t>
  </si>
  <si>
    <t>Khu đô thị nghi liên  -hạng mục đất giao thông</t>
  </si>
  <si>
    <t>6.406</t>
  </si>
  <si>
    <t>6.407</t>
  </si>
  <si>
    <t>6.408</t>
  </si>
  <si>
    <t>6.409</t>
  </si>
  <si>
    <t>6.410</t>
  </si>
  <si>
    <t>6.411</t>
  </si>
  <si>
    <t>6.412</t>
  </si>
  <si>
    <t>6.413</t>
  </si>
  <si>
    <t>6.414</t>
  </si>
  <si>
    <t>6.415</t>
  </si>
  <si>
    <t>6.416</t>
  </si>
  <si>
    <t>6.417</t>
  </si>
  <si>
    <t>6.418</t>
  </si>
  <si>
    <t>6.419</t>
  </si>
  <si>
    <t>6.420</t>
  </si>
  <si>
    <t>6.421</t>
  </si>
  <si>
    <t>6.422</t>
  </si>
  <si>
    <t>Bãi đỗ xe</t>
  </si>
  <si>
    <t>6.423</t>
  </si>
  <si>
    <t>Đường nối thêm thuộc xóm Phong Quang (cạnh bãi đỗ xe)</t>
  </si>
  <si>
    <t>6.424</t>
  </si>
  <si>
    <t>đường nối thêm sát NVH phong đăng và khu chia lô đất ở đồng tấy</t>
  </si>
  <si>
    <t>6.425</t>
  </si>
  <si>
    <t>Quy hoạch Bãi đậu xe đồng Cồn Điếm</t>
  </si>
  <si>
    <t>6.426</t>
  </si>
  <si>
    <t>Quy hoạch đường giao thông trong khu đất ở đồng Cồn Điếm</t>
  </si>
  <si>
    <t>6.427</t>
  </si>
  <si>
    <t>6.428</t>
  </si>
  <si>
    <t>Quy hoạch bãi đỗ xe trong khu đô thị Ecopark</t>
  </si>
  <si>
    <t>6.429</t>
  </si>
  <si>
    <t>6.430</t>
  </si>
  <si>
    <t>6.431</t>
  </si>
  <si>
    <t>6.432</t>
  </si>
  <si>
    <t>6.433</t>
  </si>
  <si>
    <t>6.434</t>
  </si>
  <si>
    <t>6.435</t>
  </si>
  <si>
    <t>6.436</t>
  </si>
  <si>
    <t>6.437</t>
  </si>
  <si>
    <t>6.438</t>
  </si>
  <si>
    <t>6.439</t>
  </si>
  <si>
    <t>6.440</t>
  </si>
  <si>
    <t>6.441</t>
  </si>
  <si>
    <t>6.442</t>
  </si>
  <si>
    <t>6.443</t>
  </si>
  <si>
    <t>6.444</t>
  </si>
  <si>
    <t>6.445</t>
  </si>
  <si>
    <t>Mương kênh thoát nước số 2</t>
  </si>
  <si>
    <t>Quy hoạch trạm bơm hồ điều hoà</t>
  </si>
  <si>
    <t>Quy hoạch trạm bơm</t>
  </si>
  <si>
    <t>Quy hoạch Trạm cấp nước sạch</t>
  </si>
  <si>
    <t>Quy hoạch Mương thoát nước quanh hồ điều hoà</t>
  </si>
  <si>
    <t>Mương tiêu thuỷ lợi hồ điều hoà nằm trong khu đô thị Ecopark</t>
  </si>
  <si>
    <t>7.42</t>
  </si>
  <si>
    <t>7.43</t>
  </si>
  <si>
    <t>7.44</t>
  </si>
  <si>
    <t xml:space="preserve">Khu đô thị nghi liên - hạng mục đất thủy lợi </t>
  </si>
  <si>
    <t>7.45</t>
  </si>
  <si>
    <t>7.46</t>
  </si>
  <si>
    <t>7.47</t>
  </si>
  <si>
    <t>7.48</t>
  </si>
  <si>
    <t>8.9</t>
  </si>
  <si>
    <t>Quy hoạch Trung tâm văn hoá 2(rạp chiếu phim, bảo tàng,..)</t>
  </si>
  <si>
    <t>Quy hoạch trạm y tế xã Hưng Lộc</t>
  </si>
  <si>
    <t>Xây dựng trung tâm pháp y</t>
  </si>
  <si>
    <t>Xây dựng trường THPT</t>
  </si>
  <si>
    <t>Xây dựng Cụm trường THCS, tiểu học,
mầm non dự kiến</t>
  </si>
  <si>
    <t xml:space="preserve">Khu ĐT ở Nghi Ân- Nghi Đức-Nghi Phú( hạng mục đất giáo dục) </t>
  </si>
  <si>
    <t>Mở rộng trường mầm non Nghi Phú</t>
  </si>
  <si>
    <t>Quy hoạch Trường mầm non tại khối 15</t>
  </si>
  <si>
    <t>Trường Mần Non xã Hưng Lộc</t>
  </si>
  <si>
    <t>Mở rộng trường THCS xã Hưng Lộc</t>
  </si>
  <si>
    <t>QH trường Phổ Thông Trung Học tại khối Vĩnh Quang</t>
  </si>
  <si>
    <t>QH trường Mầm non tại khối Vĩnh Quang</t>
  </si>
  <si>
    <t>Xây dựng Trung tâm đào tạo lái xe 5</t>
  </si>
  <si>
    <t>Quy hoạch trường tiểu học xóm 5</t>
  </si>
  <si>
    <t>Quy hoạch trường Mầm non xóm 5</t>
  </si>
  <si>
    <t>Trường THPT xã Nghi Đức</t>
  </si>
  <si>
    <t>Trường THCS xã Nghi Đức</t>
  </si>
  <si>
    <t>Trường Tiểu học xã Nghi Đức</t>
  </si>
  <si>
    <t>10.63</t>
  </si>
  <si>
    <t>Xây dựng trường THCS</t>
  </si>
  <si>
    <t>10.64</t>
  </si>
  <si>
    <t>Xây dựng trường tiểu học</t>
  </si>
  <si>
    <t>10.65</t>
  </si>
  <si>
    <t>10.66</t>
  </si>
  <si>
    <t>10.67</t>
  </si>
  <si>
    <t>10.68</t>
  </si>
  <si>
    <t>10.69</t>
  </si>
  <si>
    <t>10.70</t>
  </si>
  <si>
    <t>10.71</t>
  </si>
  <si>
    <t>10.72</t>
  </si>
  <si>
    <t>10.73</t>
  </si>
  <si>
    <t>Xây dựng trường mầm non tại xóm Bắc Liên</t>
  </si>
  <si>
    <t>10.74</t>
  </si>
  <si>
    <t>Xây dựng trường Tiểu học, THCS</t>
  </si>
  <si>
    <t>10.75</t>
  </si>
  <si>
    <t>xây dựng trường THPT xã Nghi Liên</t>
  </si>
  <si>
    <t>10.76</t>
  </si>
  <si>
    <t>xây dựng trường mầm non xã Nghi Liên</t>
  </si>
  <si>
    <t>10.77</t>
  </si>
  <si>
    <t>Khu đô thị nghi liên  - hạng mục đất xây dựng cơ sở giáo dục</t>
  </si>
  <si>
    <t>10.78</t>
  </si>
  <si>
    <t>10.79</t>
  </si>
  <si>
    <t>Quy hoạch trường phổ trông trung học</t>
  </si>
  <si>
    <t>10.80</t>
  </si>
  <si>
    <t>Mở rông trường Mầm non</t>
  </si>
  <si>
    <t>10.81</t>
  </si>
  <si>
    <t>Quy hoạch trường Cấp 1, cấp2</t>
  </si>
  <si>
    <t>10.82</t>
  </si>
  <si>
    <t>Quy hoạch trường mầm non (xóm Phong Hảo)</t>
  </si>
  <si>
    <t>10.83</t>
  </si>
  <si>
    <t>Trường mầm non (xóm thuận hoà)</t>
  </si>
  <si>
    <t>10.84</t>
  </si>
  <si>
    <t>Khu đô thị Ecopark - hạng mục đất giáo dục</t>
  </si>
  <si>
    <t>10.85</t>
  </si>
  <si>
    <t>10.86</t>
  </si>
  <si>
    <t>10.87</t>
  </si>
  <si>
    <t>Mở rộng sân vận động xã Nghi kim</t>
  </si>
  <si>
    <t>Quy hoạch đất công viên thể thao</t>
  </si>
  <si>
    <t>Quy hoạch sân bóng xóm 6</t>
  </si>
  <si>
    <t>Sân thể thao phía đông PTDT nội trú</t>
  </si>
  <si>
    <t>2021-2030</t>
  </si>
  <si>
    <t xml:space="preserve">Đất thể thao </t>
  </si>
  <si>
    <t>Quy hoạch sân thể thao phía đông sân  cũ xóm Kim Bình</t>
  </si>
  <si>
    <t>Quy hoạch  vận động phía tây đường Bùi Thế Đạt</t>
  </si>
  <si>
    <t>Sân thể thao xóm Kim Nghĩa</t>
  </si>
  <si>
    <t>Đất thể thao xóm Kim Khánh</t>
  </si>
  <si>
    <t>Quy hoạch sân thể thao</t>
  </si>
  <si>
    <t>Đất thể thao xã Hưng Lộc</t>
  </si>
  <si>
    <t>11.23</t>
  </si>
  <si>
    <t>QH sân thể thao khối Yên Toàn, phường Hà Huy Tập</t>
  </si>
  <si>
    <t>11.24</t>
  </si>
  <si>
    <t>Đất thể thao khối Vĩnh Lạc</t>
  </si>
  <si>
    <t>11.25</t>
  </si>
  <si>
    <t>Mở rộng sân thể thao khối Vĩnh Thịnh, phường Đông Vĩnh</t>
  </si>
  <si>
    <t>11.26</t>
  </si>
  <si>
    <t>11.27</t>
  </si>
  <si>
    <t>Quy hoạch Sân thể thao đồng Cồn Điếm</t>
  </si>
  <si>
    <t>11.28</t>
  </si>
  <si>
    <t>Quy hoạch Sân thể thao khu ở xóm Phong Hảo</t>
  </si>
  <si>
    <t>11.29</t>
  </si>
  <si>
    <t>Quy hoạch sân vận động xóm Trung Tiến</t>
  </si>
  <si>
    <t>11.30</t>
  </si>
  <si>
    <t>11.31</t>
  </si>
  <si>
    <t>11.32</t>
  </si>
  <si>
    <t>11.33</t>
  </si>
  <si>
    <t>11.34</t>
  </si>
  <si>
    <t>Mở rộng sân thể thao xóm Xuân Trung, xã Nghi Đức</t>
  </si>
  <si>
    <t>11.35</t>
  </si>
  <si>
    <t>QH đất thể thao xóm Xuân Tín</t>
  </si>
  <si>
    <t>11.36</t>
  </si>
  <si>
    <t>11.37</t>
  </si>
  <si>
    <t>11.38</t>
  </si>
  <si>
    <t>11.39</t>
  </si>
  <si>
    <t>11.40</t>
  </si>
  <si>
    <t>Quy hoạch sân vận động xóm  Băc Liên</t>
  </si>
  <si>
    <t>11.41</t>
  </si>
  <si>
    <t>Mở rộng sân vận động xóm Trung Liên</t>
  </si>
  <si>
    <t>11.42</t>
  </si>
  <si>
    <t>12.9</t>
  </si>
  <si>
    <t>Khu đô thị nghi liên  - hạng mục đất năng lượng</t>
  </si>
  <si>
    <t>Quy hoạch đất tôn giáo phía đông trung tâm dạy nghề trẻ em khuyết tật</t>
  </si>
  <si>
    <t>17.5</t>
  </si>
  <si>
    <t>Quy hoạch nghĩa trang xã Nghi Liên</t>
  </si>
  <si>
    <t>18.7</t>
  </si>
  <si>
    <t>Đất chợ Đông Vĩnh</t>
  </si>
  <si>
    <t>Mở rộng Nhà văn hóa xóm Phổ Môn</t>
  </si>
  <si>
    <t>Xây dựng nhà văn hóa xóm Kim Chi</t>
  </si>
  <si>
    <t>Mở rộng nhà văn hóa xóm Hồng Liên</t>
  </si>
  <si>
    <t>Xây dựng nhà văn hóa xóm 15</t>
  </si>
  <si>
    <t>Khu đô thị nghi liên  - hạng mục đất sinh hoạt cộng đồng</t>
  </si>
  <si>
    <t>Đất sinh hoạt cộng đồng xóm Kim Đông</t>
  </si>
  <si>
    <t xml:space="preserve">Đất sinh hoạt cộng đồng </t>
  </si>
  <si>
    <t>Đất sinh hoạt cộng đồng xóm Kim Bình</t>
  </si>
  <si>
    <t>Đất sinh hoạt cộng đồng xóm Kim Khánh</t>
  </si>
  <si>
    <t>Đất sinh hoạt cộng đồng xóm Kim Trung</t>
  </si>
  <si>
    <t>Mở rộng Nhà văn hóa xóm 9</t>
  </si>
  <si>
    <t>Xây dựng nhà văn hóa xóm 6</t>
  </si>
  <si>
    <t>Mở rộng đất sinh hoạt cộng đồng đối diện trường mầm non Nghi Phú</t>
  </si>
  <si>
    <t>Đất sinh hoạt cộng đồng xóm 9</t>
  </si>
  <si>
    <t>Nhà văn hóa Trung Nghĩa, phường Đông Vĩnh</t>
  </si>
  <si>
    <t xml:space="preserve">QH nhà văn hóa </t>
  </si>
  <si>
    <t>19.47</t>
  </si>
  <si>
    <t>19.48</t>
  </si>
  <si>
    <t>19.49</t>
  </si>
  <si>
    <t>19.50</t>
  </si>
  <si>
    <t>19.51</t>
  </si>
  <si>
    <t>19.52</t>
  </si>
  <si>
    <t>19.53</t>
  </si>
  <si>
    <t>19.54</t>
  </si>
  <si>
    <t>19.55</t>
  </si>
  <si>
    <t>19.56</t>
  </si>
  <si>
    <t>19.57</t>
  </si>
  <si>
    <t>19.58</t>
  </si>
  <si>
    <t>19.59</t>
  </si>
  <si>
    <t>Đất sinh hoạt cộng đồng (đồng Cồn Điếm)</t>
  </si>
  <si>
    <t>19.60</t>
  </si>
  <si>
    <t>Quy hoạch Nhà văn hoá xóm Phong Hảo</t>
  </si>
  <si>
    <t>19.61</t>
  </si>
  <si>
    <t xml:space="preserve">Khu đô thị Ecopark - hạng mục đất sinh hoạt cộng đồng </t>
  </si>
  <si>
    <t>19.62</t>
  </si>
  <si>
    <t>19.63</t>
  </si>
  <si>
    <t>Xây dựng khu vui chơi xóm 5</t>
  </si>
  <si>
    <t>Quy hoạch công viên cây xanh</t>
  </si>
  <si>
    <t>Quy hoạch đất khu vui chơi giải trí phía đông nhà thờ giáo xứ Yên Đại</t>
  </si>
  <si>
    <t>Đất khu cây xanh quanh trung tâm hành chính của TP</t>
  </si>
  <si>
    <t>QH khu vui chơi, giải trí quanh hồ điều hòa</t>
  </si>
  <si>
    <t>Khu cây xanh công viên phía Đông chợ Cầu</t>
  </si>
  <si>
    <t>QH khu vui chơi, giải trí tại phường Đông Vĩnh (2 vị trí)</t>
  </si>
  <si>
    <t>QH khu vui chơi giải trí trục đường quy hoạch 18m</t>
  </si>
  <si>
    <t>Xây dựng khu vui chơi xóm Yên Bình</t>
  </si>
  <si>
    <t>20.46</t>
  </si>
  <si>
    <t>20.47</t>
  </si>
  <si>
    <t>20.48</t>
  </si>
  <si>
    <t>20.49</t>
  </si>
  <si>
    <t>20.50</t>
  </si>
  <si>
    <t>Đất khu vui chơi giải trí xóm Quang Phong</t>
  </si>
  <si>
    <t>20.51</t>
  </si>
  <si>
    <t>Đổi đất TMD xóm phong Quang thành đất DKV</t>
  </si>
  <si>
    <t>20.52</t>
  </si>
  <si>
    <t>Quy hoạch khu vực cây xanh</t>
  </si>
  <si>
    <t>20.53</t>
  </si>
  <si>
    <t>Quy hoạch đất cây xanh dọc Sông Lam</t>
  </si>
  <si>
    <t>20.54</t>
  </si>
  <si>
    <t>Hồ điều hoà - hạng mục đất DKV</t>
  </si>
  <si>
    <t>20.55</t>
  </si>
  <si>
    <t>Khu đô thị Ecopark - hạng mục đất khu vui chơi giải trí 12</t>
  </si>
  <si>
    <t>20.56</t>
  </si>
  <si>
    <t>20.57</t>
  </si>
  <si>
    <t>20.58</t>
  </si>
  <si>
    <t>Đất khu vui chơi xóm Trung Liên</t>
  </si>
  <si>
    <t>20.59</t>
  </si>
  <si>
    <t>Đất khu vui chơi xóm Trung Liên vị trí  2</t>
  </si>
  <si>
    <t>20.60</t>
  </si>
  <si>
    <t>Đất khu vui chơi xóm Kim Yên</t>
  </si>
  <si>
    <t>20.61</t>
  </si>
  <si>
    <t>Khu vự trồng cây xanh, vui chơi xóm Trung liên</t>
  </si>
  <si>
    <t>20.62</t>
  </si>
  <si>
    <t>Khu đô thị nghi liên  - hạng mục đất vui chơi giải trí</t>
  </si>
  <si>
    <t>20.63</t>
  </si>
  <si>
    <t>Đất ở xen dắm xóm 10 - vị trí 1,2</t>
  </si>
  <si>
    <t>Đất ở xen dắm xóm 9 - vị trí 1,2</t>
  </si>
  <si>
    <t>Đất ở xen dắm xóm 8 - vị trí 1,2</t>
  </si>
  <si>
    <t>Đất ở xen dắm xóm 7 - vị trí 1,2</t>
  </si>
  <si>
    <t>Đất ở xen dắm xóm 5</t>
  </si>
  <si>
    <t>Đất ở xen dắm xóm 1 - vị trí 1,2</t>
  </si>
  <si>
    <t>Đất ở xen dắm xóm 2</t>
  </si>
  <si>
    <t>Đất ở xen dắm xóm 4 vị trí 1,2</t>
  </si>
  <si>
    <t>Chia lô đất ở xóm 6 - vị trí 1</t>
  </si>
  <si>
    <t>Chia lô đất ở xóm 6 - vị trí 2</t>
  </si>
  <si>
    <t>Chia lô đất ở xóm 6 - vị trí 3</t>
  </si>
  <si>
    <t>Chia lô đất ở xóm 6 - vị trí 4</t>
  </si>
  <si>
    <t>Chia lô đất ở xóm 6 - vị trí 5</t>
  </si>
  <si>
    <t>Chia lô đất ở xóm 6 - vị trí 6</t>
  </si>
  <si>
    <t xml:space="preserve">Đất ở phía bắc và tây trường PTDT nội trú </t>
  </si>
  <si>
    <t>Quy hoạch chia lô đất ở xóm Kim Đông (2 vị trí)</t>
  </si>
  <si>
    <t>Quy hoạch đất ở xóm Kim Bình</t>
  </si>
  <si>
    <t>Quy hoạch đất ở xóm Kim Nghĩa  (2 vị trí)</t>
  </si>
  <si>
    <t>Quy hoạch đất dọc đường Bùi Thế Đạt</t>
  </si>
  <si>
    <t xml:space="preserve">Xen dắm đất ở xóm Kim Nghĩa </t>
  </si>
  <si>
    <t>Quy hoạch đất ở xóm Kim Mỹ</t>
  </si>
  <si>
    <t>xen dắm đất ở xóm Kim Mỹ</t>
  </si>
  <si>
    <t>Quy hoạch đất ở xóm Kim Chi  phía bắc sân thể thao nhà văn hoá xóm</t>
  </si>
  <si>
    <t>QH đất ở 1 xóm Kim Chi  (đồng Kho cũ, đồng Tù Mù đông, Cửa Trường )</t>
  </si>
  <si>
    <t>QH đất ở phía tây Cảnh sát PCCC Nghệ An</t>
  </si>
  <si>
    <t xml:space="preserve">Xen dắm đất ở xóm Trung Tâm </t>
  </si>
  <si>
    <t>QH đất ở xóm Kim Phúc 2 vị trí</t>
  </si>
  <si>
    <t>QH đất ở xóm Kim Liên dọc theo đường quy hoạch xứ đồng Tây Kho</t>
  </si>
  <si>
    <t>Xen dắm đất ở sát Công ty TNHH Đại Thành Lộc</t>
  </si>
  <si>
    <t>Quy hoạch đất ở xóm 3 (phía đông công ty TNHH Đại Thành Lộc)</t>
  </si>
  <si>
    <t xml:space="preserve">Quy hoạch đất ở xóm 5 phía đông nhà thờ giáo xứ Yên Đại </t>
  </si>
  <si>
    <t>QH đất ở  xóm 13, phía tây nam nhà văn hoá xóm</t>
  </si>
  <si>
    <t>QH đất ở phía nam đường Mai Lão Bạng giao với đường Trương Văn Lĩnh</t>
  </si>
  <si>
    <t>QH khu đất ở Phía bắc và phía đông bệnh viện mắt Nghệ An</t>
  </si>
  <si>
    <t>QH đất ở phía sau bệnh viện Đông Âu</t>
  </si>
  <si>
    <t>QH đất ở sát khu QH Công an xã Nghi Phú</t>
  </si>
  <si>
    <t>QH đất ởphía tây bắc bệnh viện Tâm Thần</t>
  </si>
  <si>
    <t>QH đất phía bắc khu dân cư Golden Đất việt</t>
  </si>
  <si>
    <t>QH đất ở xóm 7</t>
  </si>
  <si>
    <t>Quy hoạch đất ở dọc đường 24m</t>
  </si>
  <si>
    <t>QH đất ở phía đông bắc đường 72 m, xóm 22</t>
  </si>
  <si>
    <t>QH đất ở cạnh cơ quan cảnh sát điều tra</t>
  </si>
  <si>
    <t>QH đất ở xen dắm</t>
  </si>
  <si>
    <t>QH đất ở xóm Ngũ Lộc, xã Hưng Lộc</t>
  </si>
  <si>
    <t>QH đất ở xóm Đức Thọ, xã Hưng Lộc 
(3 vị trí)</t>
  </si>
  <si>
    <t>QH chia lô đất ở xóm Đức Vinh, xã Hưng Lộc (4 vị trí)</t>
  </si>
  <si>
    <t xml:space="preserve">Hưng Lộc </t>
  </si>
  <si>
    <t>QH đất ở dọc tuyến đường 35m quanh hồ điều hòa</t>
  </si>
  <si>
    <t>Đất ở xóm Hòa Tiến, xã Hưng Lộc</t>
  </si>
  <si>
    <t>Đất ở xóm Ngũ Lộc, xã Hưng Lộc</t>
  </si>
  <si>
    <t>QH đất ở xóm Ngũ Lộc</t>
  </si>
  <si>
    <t>QH đất ở xóm Mỹ Thượng, xã Hưng Lộc</t>
  </si>
  <si>
    <t>Chia Lô đất ở xóm Mai Lộc</t>
  </si>
  <si>
    <t>Chia Lô đất ở xóm Yên Bình</t>
  </si>
  <si>
    <t>Chia Lô đất ở xóm Đông Vĩnh</t>
  </si>
  <si>
    <t>Chia Lô đất ở xóm Đông Vĩnh - vị trí 2</t>
  </si>
  <si>
    <t>Chia Lô xóm Trung Tiến - vị trí 1, 2</t>
  </si>
  <si>
    <t>Xen dắm đất ở xóm 7 Hưng Chính</t>
  </si>
  <si>
    <t>Quy hoạch đất ở xóm 8 Hưng Chính</t>
  </si>
  <si>
    <t>Xen dắm đất ở xóm 6 Hưng Chính</t>
  </si>
  <si>
    <t>Chia lô đất ở xóm 7 xã Hưng Chính bám đường quy hoạch 35 m</t>
  </si>
  <si>
    <t>Quy hoạch Chia lô đất ở xóm 5 xã Hưng Chính</t>
  </si>
  <si>
    <t>QH đất ở xóm Xuân Tín, xã Nghi Đức</t>
  </si>
  <si>
    <t>QH đất ở xóm Xuân Mỹ (4 vị trí)</t>
  </si>
  <si>
    <t>Đất ở xóm Xuân Đồng, xã Nghi Đức</t>
  </si>
  <si>
    <t>Đất ở xóm Xuân Bình 14, xã Nghi Đức (3 vị trí)</t>
  </si>
  <si>
    <t>Đất ở xóm Xuân Trung, xã Nghi Đức (3 vị trí)</t>
  </si>
  <si>
    <t>QH đất ở xen dắm xóm Xuân Trung, xã Nghi Đức (5 vị trí)</t>
  </si>
  <si>
    <t>Đất ở xóm Xuân Hoa, xã Nghi Đức (2 vị trí)</t>
  </si>
  <si>
    <t>QH đất ở xóm Xuân Trung, xã Nghi Đức (2 vị trí)</t>
  </si>
  <si>
    <t>Chia lô đất ở xóm Bắc Liên - vị trí 1</t>
  </si>
  <si>
    <t>Chia lô đất ở xóm Bắc Liên - vị trí 2</t>
  </si>
  <si>
    <t>Chuyển mục đích sử dụng đất vườn dược liệu
thành đất ở dân cư</t>
  </si>
  <si>
    <t>Quy hoạch đất ở  đồng Mô O - vị trí 1</t>
  </si>
  <si>
    <t>Quy hoạch đất ở đồng Mô O - vị trí 2</t>
  </si>
  <si>
    <t>Chia lô đất ở xóm Phổ Môn 4 vị trí</t>
  </si>
  <si>
    <t>Quy hoạch đất ở phía Nam Vườn dược liệu</t>
  </si>
  <si>
    <t>Chia lô đất ở xóm Kim Chi</t>
  </si>
  <si>
    <t>Chia lô đất ở xóm Kim Chi - vị trí 6 vị trí</t>
  </si>
  <si>
    <t>Quy hoạch chia lô đất ở xóm Phổ Môn</t>
  </si>
  <si>
    <t>Xen dắm đất ở nhỏ lẻ</t>
  </si>
  <si>
    <t>Chuyển mục đích đất vườn ao liền kề đất ở</t>
  </si>
  <si>
    <t>Chia lô đất ở xóm Phúc Hậu - vị trí 1,2,3,4</t>
  </si>
  <si>
    <t>xen dắm đất ở xóm Phúc Hậu - vị trí 1,2</t>
  </si>
  <si>
    <t>Chia lô đất ở xóm Kim Yên - vị trí 1,2,3,4</t>
  </si>
  <si>
    <t>Chia lô đất ở xóm Trung Liên - vị trí 1,2</t>
  </si>
  <si>
    <t>Chia lô đất ở bám đường Bạch Cẩm</t>
  </si>
  <si>
    <t>Quy hoạch đất ở tại đồng Niêng Kiêng</t>
  </si>
  <si>
    <t xml:space="preserve">Quy hoạch đất ở các vị trí xóm Hồng Liên dọc xứ đồng Lập Lăng
</t>
  </si>
  <si>
    <t>Chia lô đất ở xóm Hồng Liên - vị trí 1,2,3</t>
  </si>
  <si>
    <t>Chia lô đất ở xóm Hồng Liên</t>
  </si>
  <si>
    <t>Chia lô đất ở xóm Trung Liên</t>
  </si>
  <si>
    <t>Chia lô đất ở xóm Kim Yên</t>
  </si>
  <si>
    <t>Chia lô đất ở Hồng Liên phía đông bệnh viện Lao Phổi</t>
  </si>
  <si>
    <t>Đất ở xen dắm xóm Phong Phú</t>
  </si>
  <si>
    <t>Đất ở xóm Phong Quang</t>
  </si>
  <si>
    <t>Quy hoạch Đất ở đồng Nhà Tấy 2</t>
  </si>
  <si>
    <t xml:space="preserve">Khu chia lô đất ở ven hồ điều hoà </t>
  </si>
  <si>
    <t>Quy hoạch Chia lô đất ở đồng Cồn điếm VT1,2</t>
  </si>
  <si>
    <t>Quy hoạch đất ở phía tây hồ điều hoà</t>
  </si>
  <si>
    <t>Khu ĐT ở Nghi Ân- Nghi Đức-Nghi Phú (hạng mục đất ở)</t>
  </si>
  <si>
    <t>Chia lô đất ở khối 15 - vị trí 1, 2, 3, 4, 5</t>
  </si>
  <si>
    <t>Xen dắm đất ở khối 13 - vị trí 1, 2</t>
  </si>
  <si>
    <t>Khu đô thị mới tại xã Hưng Lộc (bám 
đường 35 m)- hạng mục đất ở</t>
  </si>
  <si>
    <t>QH đất ở khối Trung Nghĩa, phường Đông Vĩnh</t>
  </si>
  <si>
    <t>QH đất ở khối Trung Nghĩa, phường Đông Vĩnh (3 vị trí)</t>
  </si>
  <si>
    <t>QH đất ở khối Vĩnh Lạc (2 vị trí)</t>
  </si>
  <si>
    <t>Đất ở xen dắm khối Vĩnh Yên, phường Đông Vĩnh</t>
  </si>
  <si>
    <t>Đất ở xen dắm khối Vĩnh Quang, 
phường Đông Vĩnh (2 vị trí)</t>
  </si>
  <si>
    <t>QH đất ở khối Vĩnh Xuân, phường Đông Vĩnh</t>
  </si>
  <si>
    <t>QH đất ở phía Đông nhà máy nước Đông Vĩnh</t>
  </si>
  <si>
    <t>QH đất ở khối Yên Giang (Vị trí 1), phường Đông Vĩnh</t>
  </si>
  <si>
    <t>QH đất ở khối Yên Giang (Vị trí 2), phường Đông Vĩnh</t>
  </si>
  <si>
    <t>Đất ở xen dắm khối Yên Giang, 
phường Đông Vĩnh (2 vị trí)</t>
  </si>
  <si>
    <t>QH đất ở khối Yên Giang (Vị trí 3), phường Đông Vĩnh</t>
  </si>
  <si>
    <t>QH đất ở khối Yên Giang (Vị trí 4), phường Đông Vĩnh</t>
  </si>
  <si>
    <t>QH đất ở Đồng Vùng Tháng Ba, phường Đông Vĩnh</t>
  </si>
  <si>
    <t>QH đất ở trục đường Trần Nguyên Hãn mở rộng kéo dài
, phường Đông Vĩnh</t>
  </si>
  <si>
    <t>QH đất ở vùng đồng Cầu Gỗ, phường Đông Vĩnh (Vị trí 1)</t>
  </si>
  <si>
    <t>QH đất ở vùng đồng Cầu Gỗ, phường Đông Vĩnh (Vị trí 2)</t>
  </si>
  <si>
    <t>Chuyển mục đích từ đất sản xuất kinh doanh sang đất ở (Công ty Kim loại màu Nghệ Tĩnh)</t>
  </si>
  <si>
    <t>QH đất ở trục đường Phạm Đình Toái, 
phường Hà Huy Tập (Vị trí 1)</t>
  </si>
  <si>
    <t>QH đất ở trục đường Phạm Đình Toái, 
phường Hà Huy Tập (Vị trí 2)</t>
  </si>
  <si>
    <t>QH đất ở trục đường quy hoạch 40 m</t>
  </si>
  <si>
    <t>Chia lô đất ở Khối Vinh Mỹ</t>
  </si>
  <si>
    <t>Xen dắm đất ở nhỏ lẻ khối Châu Hưng</t>
  </si>
  <si>
    <t>Chia lô đất ở khối Châu Hưng</t>
  </si>
  <si>
    <t>Chia lô đất ở khối Yên Giang - vị trí 1, 2</t>
  </si>
  <si>
    <t>Xen dắm đất ở xóm Tân Hòa</t>
  </si>
  <si>
    <t>Chia lô đất ở khu biệt thự ven hồ Vinh Tân
- vị trí 1, 2</t>
  </si>
  <si>
    <t>Khu đô thị nghi liên - hạng mục đất ở</t>
  </si>
  <si>
    <t>Trụ sở hành chính thành phố Vinh</t>
  </si>
  <si>
    <t>QH khu trung tâm hành chính xã Hưng Lộc</t>
  </si>
  <si>
    <t>Mở rộng trụ sở UBND xã Hưng Lộc</t>
  </si>
  <si>
    <t>Trung tâm hành chính của Thành phố</t>
  </si>
  <si>
    <t>Quy hoạch trụ sở của Hải quan</t>
  </si>
  <si>
    <t>Quy hoạch trung tâm hành chính xã</t>
  </si>
  <si>
    <t>25.5</t>
  </si>
  <si>
    <t>Phục hồi, xây dựng đền Làng Giáp</t>
  </si>
  <si>
    <t>Quy hoạch Hồ điều hoà 2</t>
  </si>
  <si>
    <t xml:space="preserve">QH đất mặt nước </t>
  </si>
  <si>
    <t>Khu đô thị nghi liên  - (đất mặt nước chuyên dùng)</t>
  </si>
  <si>
    <t xml:space="preserve">Quy hoạch vùng trồng hoa cao cấp </t>
  </si>
  <si>
    <t>Quy hoạch sản xuất rau an toàn xóm Vĩnh Xuân, Đông Vĩnh</t>
  </si>
  <si>
    <t>Quy hoạch sản xuất Hoa cao cấp</t>
  </si>
  <si>
    <t>Xây dựng trung tâm SX giống cây trồng và
sản phẩm nông lâm nghiệp chất lượng
(CTCP ĐTPT Trí Dương)</t>
  </si>
  <si>
    <t>QH vùng sản xuất hoa cao cấp</t>
  </si>
  <si>
    <t>QH vùng sản xuất, rau an toàn xóm Hồng Liên</t>
  </si>
  <si>
    <t>27.1</t>
  </si>
  <si>
    <t>27.2</t>
  </si>
  <si>
    <t>27.3</t>
  </si>
  <si>
    <t>15.2</t>
  </si>
  <si>
    <t>15.3</t>
  </si>
  <si>
    <t>15.4</t>
  </si>
  <si>
    <t>15.5</t>
  </si>
  <si>
    <t>15.6</t>
  </si>
  <si>
    <t>15.7</t>
  </si>
  <si>
    <t>15.8</t>
  </si>
  <si>
    <t>15.9</t>
  </si>
  <si>
    <t>15.10</t>
  </si>
  <si>
    <t>17.6</t>
  </si>
  <si>
    <t>17.7</t>
  </si>
  <si>
    <t>18.8</t>
  </si>
  <si>
    <t>18.9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</si>
  <si>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</si>
  <si>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</si>
  <si>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</si>
  <si>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</si>
  <si>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</si>
  <si>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</si>
  <si>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</si>
  <si>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</si>
  <si>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</si>
  <si>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</si>
  <si>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</si>
  <si>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</si>
  <si>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</si>
  <si>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</si>
  <si>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</si>
  <si>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</si>
  <si>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</si>
  <si>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</si>
  <si>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</si>
  <si>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</si>
  <si>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</si>
  <si>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</si>
  <si>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</si>
  <si>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</si>
  <si>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</si>
  <si>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</si>
  <si>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</si>
  <si>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</si>
  <si>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</si>
  <si>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</si>
  <si>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</si>
  <si>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</si>
  <si>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</si>
  <si>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</si>
  <si>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</si>
  <si>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</si>
  <si>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</si>
  <si>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</si>
  <si>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</si>
  <si>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</si>
  <si>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</si>
  <si>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</si>
  <si>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</si>
  <si>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</si>
  <si>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</si>
  <si>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</si>
  <si>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</si>
  <si>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</si>
  <si>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</si>
  <si>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</si>
  <si>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</si>
  <si>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</si>
  <si>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</si>
  <si>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</si>
  <si>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</si>
  <si>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</si>
  <si>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</si>
  <si>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</si>
  <si>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</si>
  <si>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</si>
  <si>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</si>
  <si>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</si>
  <si>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</si>
  <si>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</si>
  <si>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</si>
  <si>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</si>
  <si>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</si>
  <si>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</si>
  <si>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</si>
  <si>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</si>
  <si>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</si>
  <si>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</si>
  <si>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</si>
  <si>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</si>
  <si>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</si>
  <si>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</si>
  <si>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</si>
  <si>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</si>
  <si>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</si>
  <si>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</si>
  <si>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</si>
  <si>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</si>
  <si>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</si>
  <si>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</si>
  <si>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</si>
  <si>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</si>
  <si>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</si>
  <si>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</si>
  <si>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</si>
  <si>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</si>
  <si>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</si>
  <si>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</si>
  <si>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</si>
  <si>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20.100</t>
  </si>
  <si>
    <t>20.101</t>
  </si>
  <si>
    <t>20.102</t>
  </si>
  <si>
    <t>20.103</t>
  </si>
  <si>
    <t>20.104</t>
  </si>
  <si>
    <t>20.105</t>
  </si>
  <si>
    <t>20.106</t>
  </si>
  <si>
    <t>20.107</t>
  </si>
  <si>
    <t>20.108</t>
  </si>
  <si>
    <t>20.109</t>
  </si>
  <si>
    <t>20.110</t>
  </si>
  <si>
    <t>20.111</t>
  </si>
  <si>
    <t>20.112</t>
  </si>
  <si>
    <t>20.113</t>
  </si>
  <si>
    <t>20.114</t>
  </si>
  <si>
    <t>20.115</t>
  </si>
  <si>
    <t>20.116</t>
  </si>
  <si>
    <t>20.117</t>
  </si>
  <si>
    <t>20.118</t>
  </si>
  <si>
    <t>20.119</t>
  </si>
  <si>
    <t>20.120</t>
  </si>
  <si>
    <t>20.121</t>
  </si>
  <si>
    <t>20.122</t>
  </si>
  <si>
    <t>20.123</t>
  </si>
  <si>
    <t>20.124</t>
  </si>
  <si>
    <t>20.125</t>
  </si>
  <si>
    <t>20.126</t>
  </si>
  <si>
    <t>20.127</t>
  </si>
  <si>
    <t>20.128</t>
  </si>
  <si>
    <t>20.129</t>
  </si>
  <si>
    <t>20.130</t>
  </si>
  <si>
    <t>20.131</t>
  </si>
  <si>
    <t>20.132</t>
  </si>
  <si>
    <t>20.133</t>
  </si>
  <si>
    <t>20.134</t>
  </si>
  <si>
    <t>20.135</t>
  </si>
  <si>
    <t>20.136</t>
  </si>
  <si>
    <t>20.137</t>
  </si>
  <si>
    <t>20.138</t>
  </si>
  <si>
    <t>20.139</t>
  </si>
  <si>
    <t>20.140</t>
  </si>
  <si>
    <t>20.141</t>
  </si>
  <si>
    <t>20.142</t>
  </si>
  <si>
    <t>20.143</t>
  </si>
  <si>
    <t>20.144</t>
  </si>
  <si>
    <t>20.145</t>
  </si>
  <si>
    <t>20.146</t>
  </si>
  <si>
    <t>20.147</t>
  </si>
  <si>
    <t>20.148</t>
  </si>
  <si>
    <t>20.149</t>
  </si>
  <si>
    <t>20.150</t>
  </si>
  <si>
    <t>20.151</t>
  </si>
  <si>
    <t>20.152</t>
  </si>
  <si>
    <t>20.153</t>
  </si>
  <si>
    <t>20.154</t>
  </si>
  <si>
    <t>20.155</t>
  </si>
  <si>
    <t>20.156</t>
  </si>
  <si>
    <t>20.157</t>
  </si>
  <si>
    <t>20.158</t>
  </si>
  <si>
    <t>20.159</t>
  </si>
  <si>
    <t>20.160</t>
  </si>
  <si>
    <t>20.161</t>
  </si>
  <si>
    <t>20.162</t>
  </si>
  <si>
    <t>20.163</t>
  </si>
  <si>
    <t>20.164</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</si>
  <si>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</si>
  <si>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</si>
  <si>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</si>
  <si>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</si>
  <si>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</si>
  <si>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</si>
  <si>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</si>
  <si>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</si>
  <si>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</si>
  <si>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</si>
  <si>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</si>
  <si>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</si>
  <si>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</si>
  <si>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</si>
  <si>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</si>
  <si>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</si>
  <si>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</si>
  <si>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</si>
  <si>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</si>
  <si>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</si>
  <si>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</si>
  <si>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</si>
  <si>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</si>
  <si>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</si>
  <si>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</si>
  <si>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</si>
  <si>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</si>
  <si>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</si>
  <si>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</si>
  <si>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</si>
  <si>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20.195</t>
  </si>
  <si>
    <t>20.196</t>
  </si>
  <si>
    <t>20.197</t>
  </si>
  <si>
    <t>20.198</t>
  </si>
  <si>
    <t>20.199</t>
  </si>
  <si>
    <t>20.200</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</si>
  <si>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</si>
  <si>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</si>
  <si>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</si>
  <si>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</si>
  <si>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</si>
  <si>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</si>
  <si>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</si>
  <si>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</si>
  <si>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</si>
  <si>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</si>
  <si>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</si>
  <si>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</si>
  <si>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</si>
  <si>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</si>
  <si>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</si>
  <si>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</si>
  <si>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</si>
  <si>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</si>
  <si>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</si>
  <si>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</si>
  <si>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</si>
  <si>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</si>
  <si>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</si>
  <si>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</si>
  <si>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</si>
  <si>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</si>
  <si>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</si>
  <si>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</si>
  <si>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</si>
  <si>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</si>
  <si>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</si>
  <si>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</si>
  <si>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</si>
  <si>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20.234</t>
  </si>
  <si>
    <t>20.235</t>
  </si>
  <si>
    <t>20.236</t>
  </si>
  <si>
    <t>20.237</t>
  </si>
  <si>
    <t>20.238</t>
  </si>
  <si>
    <t>20.239</t>
  </si>
  <si>
    <t>20.240</t>
  </si>
  <si>
    <t>20.241</t>
  </si>
  <si>
    <t>20.242</t>
  </si>
  <si>
    <t>20.243</t>
  </si>
  <si>
    <t>20.244</t>
  </si>
  <si>
    <t>20.245</t>
  </si>
  <si>
    <t>20.246</t>
  </si>
  <si>
    <t>20.247</t>
  </si>
  <si>
    <t>20.248</t>
  </si>
  <si>
    <t>20.249</t>
  </si>
  <si>
    <t>20.250</t>
  </si>
  <si>
    <t>20.251</t>
  </si>
  <si>
    <t>20.252</t>
  </si>
  <si>
    <t>20.253</t>
  </si>
  <si>
    <t>20.254</t>
  </si>
  <si>
    <t>20.255</t>
  </si>
  <si>
    <t>20.256</t>
  </si>
  <si>
    <t>20.257</t>
  </si>
  <si>
    <t>20.258</t>
  </si>
  <si>
    <t>20.259</t>
  </si>
  <si>
    <t>20.260</t>
  </si>
  <si>
    <t>20.261</t>
  </si>
  <si>
    <t>20.262</t>
  </si>
  <si>
    <t>20.263</t>
  </si>
  <si>
    <t>20.264</t>
  </si>
  <si>
    <t>20.265</t>
  </si>
  <si>
    <t>20.266</t>
  </si>
  <si>
    <t>20.267</t>
  </si>
  <si>
    <t>20.268</t>
  </si>
  <si>
    <t>20.269</t>
  </si>
  <si>
    <t>20.270</t>
  </si>
  <si>
    <t>20.271</t>
  </si>
  <si>
    <t>20.272</t>
  </si>
  <si>
    <t>20.273</t>
  </si>
  <si>
    <t>20.274</t>
  </si>
  <si>
    <t>20.275</t>
  </si>
  <si>
    <t>20.276</t>
  </si>
  <si>
    <t>20.277</t>
  </si>
  <si>
    <t>20.278</t>
  </si>
  <si>
    <t>20.279</t>
  </si>
  <si>
    <t>20.280</t>
  </si>
  <si>
    <t>20.281</t>
  </si>
  <si>
    <t>20.282</t>
  </si>
  <si>
    <t>20.283</t>
  </si>
  <si>
    <t>20.284</t>
  </si>
  <si>
    <t>20.285</t>
  </si>
  <si>
    <t>20.286</t>
  </si>
  <si>
    <t>20.287</t>
  </si>
  <si>
    <t>20.288</t>
  </si>
  <si>
    <t>20.289</t>
  </si>
  <si>
    <t>20.290</t>
  </si>
  <si>
    <t>20.291</t>
  </si>
  <si>
    <t>20.292</t>
  </si>
  <si>
    <t>20.293</t>
  </si>
  <si>
    <t>20.294</t>
  </si>
  <si>
    <t>24.3</t>
  </si>
  <si>
    <t>24.5</t>
  </si>
  <si>
    <t>24.7</t>
  </si>
  <si>
    <t>25.2</t>
  </si>
  <si>
    <t>25.6</t>
  </si>
  <si>
    <t>27.4</t>
  </si>
  <si>
    <t>27.5</t>
  </si>
  <si>
    <t>27.6</t>
  </si>
  <si>
    <t>27.7</t>
  </si>
  <si>
    <t>27.8</t>
  </si>
  <si>
    <t>27.9</t>
  </si>
  <si>
    <t>27.10</t>
  </si>
  <si>
    <t>Khu đô thị mới tại phường Đông Vĩnh (hạng mục đất thương mại dịch vụ)</t>
  </si>
  <si>
    <t>Khu đô thị mới tại phường Đông Vĩnh (hạng mục đất giao thông)</t>
  </si>
  <si>
    <t>Khu đô thị mới tại phường Đông Vĩnh (hạng mục đất y tế)</t>
  </si>
  <si>
    <t>Khu đô thị mới tại phường Đông Vĩnh (hạng mục đất giáo dục)</t>
  </si>
  <si>
    <t>Khu đô thị mới tại phường Đông Vĩnh (hạng mục đất thể dục thể thao)</t>
  </si>
  <si>
    <t>Khu đô thị mới tại phường Đông Vĩnh (hạng mục đất khu vui chơi)</t>
  </si>
  <si>
    <t>Khu đô thị mới tại phường Đông Vĩnh (hạng mục đất ở)</t>
  </si>
  <si>
    <t>Khu đô thị Nghi Phú - Hưng Lộc Phía Tây bắc Trung tâm cai nghiện- hạng mục đất xây dựng cơ sở giáo dục</t>
  </si>
  <si>
    <t>Khu đô thị Nghi Phú - Hưng Lộc Phía Tây bắc Trung tâm cai nghiện - hạng mục đất giao thông</t>
  </si>
  <si>
    <t xml:space="preserve">Đường nằm giữa khu QH công an TP và NVH xóm 23 </t>
  </si>
  <si>
    <t>Quy hoạch đường GT phía đông Toà án tỉnh</t>
  </si>
  <si>
    <t>Đường Phú Yên - Vân Lĩnh đến đường Chu Trạc</t>
  </si>
  <si>
    <t xml:space="preserve">Đường giao thông phía đông kho bạc </t>
  </si>
  <si>
    <t>đường Phạm Đình toái kéo dài  đoạn từ Kho bạc đến đường 24m</t>
  </si>
  <si>
    <t>Khu đô thị Nghi Phú - Hưng Lộc (Phía Tây nam trại cai nghiện) (Hạng mục đất giao thông)</t>
  </si>
  <si>
    <t>Quy hoạch đất giao thông xóm Mẫu Đơn</t>
  </si>
  <si>
    <t>Khu đô thị Nghi Phú - Hưng Lộc Phía Tây bắc Trung tâm cai nghiện  - hạng mục đất sinh hoạt cộng đồng</t>
  </si>
  <si>
    <t>Khu đô thị Nghi Phú - Hưng Lộc Phía Tây bắc Trung tâm cai nghiện - hạng mục sân thể thao</t>
  </si>
  <si>
    <t>Khu đô thị Nghi Phú - Hưng Lộc Phía Tây bắc Trung tâm cai nghiện- hạng mục đất ở</t>
  </si>
  <si>
    <t xml:space="preserve"> Khu đô thị Nghi phú - Hưng Lộc (Phía Tây nam trại cai nghiện) (Hạng mục đất ở)</t>
  </si>
  <si>
    <t>Quy hoạch đất thương mại dịch vụ xóm 21 dọc theo tuyến đường quy hoạch 24 m</t>
  </si>
  <si>
    <t>Khu đô thị xã Hưng Hoà (Công ty hợp tác kinh tế Việt Lào) - Hạng mục đất giao thông</t>
  </si>
  <si>
    <t>Quy hoạch bãi đỗ xe trong Khu đô thị xã Hưng Hoà (Công ty hợp tác kinh tế Việt Lào)</t>
  </si>
  <si>
    <t>Khu đô thị xã Hưng Hoà (Công ty hợp tác kinh tế Việt Lào) - Hạng mục nhà máy xử lý nước thải</t>
  </si>
  <si>
    <t>Mương tiêu thuỷ lợi hồ điều hoà nằm trong Khu đô thị xã Hưng Hoà (Công ty hợp tác kinh tế Việt Lào)</t>
  </si>
  <si>
    <t>Khu đô thị xã Hưng Hoà (Công ty hợp tác kinh tế Việt Lào) - hạng mục đất giáo dục</t>
  </si>
  <si>
    <t xml:space="preserve">Khu đô thị xã Hưng Hoà (Công ty hợp tác kinh tế Việt Lào) - hạng mục đất sinh hoạt cộng đồng </t>
  </si>
  <si>
    <t>Khu đô thị xã Hưng Hoà (Công ty hợp tác kinh tế Việt Lào) - hạng mục đất khu vui chơi giải trí 12</t>
  </si>
  <si>
    <t>Khu đô thị xã Hưng Hoà (Công ty hợp tác kinh tế Việt Lào) - Hạng mục đất ở</t>
  </si>
  <si>
    <t>Khu đô thị xã Hưng Hoà (Công ty hợp tác kinh tế Việt Lào) - hạng mục đất thương mại</t>
  </si>
  <si>
    <t>6.446</t>
  </si>
  <si>
    <t>6.447</t>
  </si>
  <si>
    <t>6.448</t>
  </si>
  <si>
    <t>6.449</t>
  </si>
  <si>
    <t>6.450</t>
  </si>
  <si>
    <t>6.451</t>
  </si>
  <si>
    <t>6.452</t>
  </si>
  <si>
    <t>6.453</t>
  </si>
  <si>
    <t>6.454</t>
  </si>
  <si>
    <t>10.88</t>
  </si>
  <si>
    <t>11.43</t>
  </si>
  <si>
    <t>18.67</t>
  </si>
  <si>
    <t>21.183</t>
  </si>
  <si>
    <t>21.184</t>
  </si>
  <si>
    <t>21.185</t>
  </si>
  <si>
    <t>21.186</t>
  </si>
  <si>
    <t>Quy hoạch khu đô thị tại xã Nghi Phú - Nghi Ân - Nghi Đức - Hạng mục thương mại dịch vụ</t>
  </si>
  <si>
    <t>Quy hoạch khu đô thị tại Nghi Phú, Nghi Ân, Nghi Đức (Hạng giao thông)</t>
  </si>
  <si>
    <t>Quy hoạch khu đô thị tại xã Nghi Phú, Nghi Ân, Nghi Đức (Hạng giao thông)</t>
  </si>
  <si>
    <t>Quy hoạch khu đô thị tại xã Nghi Phú - Nghi Ân - Nghi Đức - Hạng mục đất giao thông</t>
  </si>
  <si>
    <t>Quy hoạch khu đô thị tại xã Nghi Phú, Nghi Ân, Nghi Đức (Hạng mục đất thể thao)</t>
  </si>
  <si>
    <t>Quy hoạch khu đô thị tại xã Nghi Phú - Nghi Ân - Nghi Đức - Hạng mục đất thể thao</t>
  </si>
  <si>
    <t>Quy hoạch khu đô thị tại xã Nghi Phú, Nghi Ân, Nghi Đức (Hạng mục đất sinh hoạt cộng đồng)</t>
  </si>
  <si>
    <t>Quy hoạch khu đô thị tại xã Nghi Phú - Nghi Ân - Nghi Đức - Hạng mục đất nhà văn hóa</t>
  </si>
  <si>
    <t>Quy hoạch khu đô thị tại xã Nghi Phú - Nghi Ân - Nghi Đức - Hạng mục đất khu vui chơi</t>
  </si>
  <si>
    <t>Quy hoạch khu đô thị tại xã Nghi Phú, Nghi Ân, Nghi Đức (Hạng Mục đất ở)</t>
  </si>
  <si>
    <t>Quy hoạch khu đô thị tại xã Nghi Phú - Nghi Ân - Nghi Đức - Hạng mục đất 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</si>
</sst>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_(* \(#,##0.00\);_(* &quot;-&quot;??_);_(@_)"/>
    <numFmt numFmtId="164" formatCode="_-* #,##0_-;\-* #,##0_-;_-* &quot;-&quot;_-;_-@_-"/>
    <numFmt numFmtId="165" formatCode="_-* #,##0.00_-;\-* #,##0.00_-;_-* &quot;-&quot;??_-;_-@_-"/>
    <numFmt numFmtId="166" formatCode="0_);\(0\)"/>
    <numFmt numFmtId="167" formatCode="\-\1;\(#\)"/>
    <numFmt numFmtId="168" formatCode="0.00;\-0.00;;@"/>
    <numFmt numFmtId="169" formatCode="0.00;[Red]0.00"/>
    <numFmt numFmtId="170" formatCode="0;[Red]0"/>
    <numFmt numFmtId="171" formatCode="#,##0.00;[Red]#,##0.00"/>
    <numFmt numFmtId="172" formatCode="_-* #,##0.00\ _F_-;\-* #,##0.00\ _F_-;_-* &quot;-&quot;??\ _F_-;_-@_-"/>
    <numFmt numFmtId="173" formatCode="\(0\)"/>
    <numFmt numFmtId="174" formatCode="0.00_);\(0.00\)"/>
    <numFmt numFmtId="175" formatCode="0.0_);\(0.0\)"/>
  </numFmts>
  <fonts count="12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sz val="10"/>
      <name val="Times New Roman"/>
      <family val="1"/>
    </font>
    <font>
      <sz val="10"/>
      <name val="Arial"/>
      <family val="2"/>
    </font>
    <font>
      <sz val="10"/>
      <color theme="1"/>
      <name val="Times New Roman"/>
      <family val="1"/>
    </font>
    <font>
      <b/>
      <sz val="10"/>
      <name val="Times New Roman"/>
      <family val="1"/>
    </font>
    <font>
      <b/>
      <sz val="11"/>
      <name val="Times New Roman"/>
      <family val="1"/>
    </font>
    <font>
      <sz val="12"/>
      <color indexed="8"/>
      <name val="Times New Roman"/>
      <family val="2"/>
    </font>
    <font>
      <sz val="10"/>
      <color rgb="FFFF0000"/>
      <name val="Times New Roman"/>
      <family val="1"/>
    </font>
    <font>
      <sz val="12"/>
      <name val=".VnTime"/>
      <family val="2"/>
    </font>
    <font>
      <sz val="8"/>
      <name val="Times New Roman"/>
      <family val="1"/>
    </font>
    <font>
      <sz val="9"/>
      <name val="Times New Roman"/>
      <family val="1"/>
    </font>
    <font>
      <sz val="11"/>
      <color indexed="8"/>
      <name val="Arial"/>
      <family val="2"/>
    </font>
    <font>
      <sz val="11"/>
      <color rgb="FF000000"/>
      <name val="Calibri"/>
      <family val="2"/>
    </font>
    <font>
      <b/>
      <sz val="10"/>
      <color rgb="FFFF0000"/>
      <name val="Times New Roman"/>
      <family val="1"/>
    </font>
    <font>
      <sz val="11"/>
      <color indexed="8"/>
      <name val="Calibri"/>
      <family val="2"/>
    </font>
    <font>
      <sz val="10"/>
      <name val="Arial"/>
      <family val="2"/>
      <charset val="163"/>
    </font>
    <font>
      <b/>
      <i/>
      <sz val="10"/>
      <name val="Times New Roman"/>
      <family val="1"/>
    </font>
    <font>
      <sz val="10"/>
      <color indexed="8"/>
      <name val="Times New Roman"/>
      <family val="1"/>
    </font>
    <font>
      <sz val="12"/>
      <name val="Arial"/>
      <family val="2"/>
    </font>
    <font>
      <sz val="12"/>
      <name val=".VnArial"/>
      <family val="2"/>
    </font>
    <font>
      <b/>
      <sz val="8"/>
      <name val="Times New Roman"/>
      <family val="1"/>
    </font>
    <font>
      <b/>
      <sz val="10"/>
      <name val="Arial"/>
      <family val="2"/>
    </font>
    <font>
      <i/>
      <sz val="10"/>
      <name val="Times New Roman"/>
      <family val="1"/>
    </font>
    <font>
      <sz val="9"/>
      <name val=".VnArial Narrow"/>
      <family val="2"/>
    </font>
    <font>
      <b/>
      <sz val="9"/>
      <name val="Times New Roman"/>
      <family val="1"/>
    </font>
    <font>
      <b/>
      <sz val="12"/>
      <name val="Times New Roman"/>
      <family val="1"/>
    </font>
    <font>
      <b/>
      <sz val="8"/>
      <color indexed="81"/>
      <name val="Tahoma"/>
      <family val="2"/>
    </font>
    <font>
      <sz val="8"/>
      <color indexed="81"/>
      <name val="Tahoma"/>
      <family val="2"/>
    </font>
    <font>
      <i/>
      <sz val="9"/>
      <name val=".VnTime"/>
      <family val="2"/>
    </font>
    <font>
      <i/>
      <sz val="9"/>
      <name val="Times New Roman"/>
      <family val="1"/>
    </font>
    <font>
      <i/>
      <sz val="12"/>
      <name val=".VnTime"/>
      <family val="2"/>
    </font>
    <font>
      <b/>
      <sz val="12"/>
      <name val=".VnTime"/>
      <family val="2"/>
    </font>
    <font>
      <sz val="8"/>
      <name val=".VnTime"/>
      <family val="2"/>
    </font>
    <font>
      <b/>
      <sz val="8"/>
      <name val=".VnTime"/>
      <family val="2"/>
    </font>
    <font>
      <b/>
      <i/>
      <sz val="8"/>
      <name val="Times New Roman"/>
      <family val="1"/>
    </font>
    <font>
      <b/>
      <sz val="10"/>
      <color theme="1"/>
      <name val="Times New Roman"/>
      <family val="1"/>
    </font>
    <font>
      <b/>
      <sz val="9"/>
      <color theme="1"/>
      <name val="Times New Roman"/>
      <family val="1"/>
    </font>
    <font>
      <i/>
      <sz val="8"/>
      <name val="Times New Roman"/>
      <family val="1"/>
    </font>
    <font>
      <sz val="9"/>
      <name val=".VnTime"/>
      <family val="2"/>
    </font>
    <font>
      <b/>
      <sz val="9"/>
      <color indexed="8"/>
      <name val="Times New Roman"/>
      <family val="1"/>
    </font>
    <font>
      <sz val="11"/>
      <name val="VNI-Times"/>
    </font>
    <font>
      <b/>
      <i/>
      <sz val="9"/>
      <name val="Times New Roman"/>
      <family val="1"/>
    </font>
    <font>
      <vertAlign val="superscript"/>
      <sz val="9"/>
      <name val="Times New Roman"/>
      <family val="1"/>
    </font>
    <font>
      <i/>
      <vertAlign val="superscript"/>
      <sz val="9"/>
      <name val="Times New Roman"/>
      <family val="1"/>
    </font>
    <font>
      <sz val="6"/>
      <name val="Times New Roman"/>
      <family val="1"/>
    </font>
    <font>
      <i/>
      <sz val="10"/>
      <name val="Arial"/>
      <family val="2"/>
    </font>
    <font>
      <b/>
      <sz val="10"/>
      <color indexed="8"/>
      <name val="Times New Roman"/>
      <family val="1"/>
    </font>
    <font>
      <sz val="6"/>
      <name val="Arial"/>
      <family val="2"/>
    </font>
    <font>
      <vertAlign val="superscript"/>
      <sz val="10"/>
      <name val="Times New Roman"/>
      <family val="1"/>
    </font>
    <font>
      <b/>
      <sz val="12"/>
      <color theme="1"/>
      <name val="Times New Roman"/>
      <family val="1"/>
    </font>
    <font>
      <sz val="6"/>
      <color theme="1"/>
      <name val="Times New Roman"/>
      <family val="1"/>
    </font>
    <font>
      <i/>
      <sz val="10"/>
      <color theme="1"/>
      <name val="Times New Roman"/>
      <family val="1"/>
    </font>
    <font>
      <b/>
      <i/>
      <sz val="10"/>
      <name val="Arial"/>
      <family val="2"/>
    </font>
    <font>
      <i/>
      <sz val="10"/>
      <color indexed="8"/>
      <name val="Times New Roman"/>
      <family val="1"/>
    </font>
    <font>
      <sz val="8"/>
      <color rgb="FFFF0000"/>
      <name val="Times New Roman"/>
      <family val="1"/>
    </font>
    <font>
      <b/>
      <sz val="8"/>
      <color rgb="FFFF0000"/>
      <name val="Times New Roman"/>
      <family val="1"/>
    </font>
    <font>
      <sz val="8"/>
      <name val="Arial"/>
      <family val="2"/>
    </font>
    <font>
      <sz val="10"/>
      <color theme="0"/>
      <name val="Times New Roman"/>
      <family val="1"/>
    </font>
    <font>
      <sz val="11"/>
      <name val="Times New Roman"/>
      <family val="1"/>
    </font>
    <font>
      <i/>
      <sz val="11"/>
      <name val="Times New Roman"/>
      <family val="1"/>
    </font>
    <font>
      <sz val="10"/>
      <color theme="1"/>
      <name val="Arial"/>
      <family val="2"/>
    </font>
    <font>
      <sz val="10"/>
      <name val="Arial"/>
      <family val="2"/>
    </font>
    <font>
      <sz val="12"/>
      <color rgb="FFFF0000"/>
      <name val="Times New Roman"/>
      <family val="1"/>
    </font>
    <font>
      <sz val="11"/>
      <color rgb="FFFF0000"/>
      <name val="Times New Roman"/>
      <family val="1"/>
    </font>
    <font>
      <sz val="14"/>
      <name val="Times New Roman"/>
      <family val="1"/>
    </font>
    <font>
      <sz val="12"/>
      <color theme="1"/>
      <name val="Times New Roman"/>
      <family val="1"/>
    </font>
    <font>
      <sz val="11"/>
      <color theme="1"/>
      <name val="Times New Roman"/>
      <family val="1"/>
    </font>
    <font>
      <sz val="9"/>
      <color theme="1"/>
      <name val="Times New Roman"/>
      <family val="1"/>
    </font>
    <font>
      <sz val="9"/>
      <color rgb="FFFF0000"/>
      <name val="Times New Roman"/>
      <family val="1"/>
    </font>
    <font>
      <sz val="10"/>
      <color rgb="FFFF0000"/>
      <name val="Arial"/>
      <family val="2"/>
    </font>
    <font>
      <sz val="10"/>
      <name val="Times New Roman"/>
      <family val="1"/>
      <charset val="163"/>
    </font>
    <font>
      <sz val="8"/>
      <color theme="1"/>
      <name val="Times New Roman"/>
      <family val="1"/>
    </font>
    <font>
      <b/>
      <sz val="10"/>
      <name val=".VnTime"/>
      <family val="2"/>
    </font>
    <font>
      <b/>
      <sz val="11"/>
      <name val=".VnTime"/>
      <family val="2"/>
    </font>
    <font>
      <b/>
      <i/>
      <sz val="11"/>
      <name val="Times New Roman"/>
      <family val="1"/>
    </font>
    <font>
      <sz val="10"/>
      <name val=".VnTime"/>
      <family val="2"/>
    </font>
    <font>
      <sz val="11"/>
      <color rgb="FF0070C0"/>
      <name val="Times New Roman"/>
      <family val="1"/>
    </font>
    <font>
      <sz val="10"/>
      <color rgb="FF0070C0"/>
      <name val="Times New Roman"/>
      <family val="1"/>
    </font>
    <font>
      <i/>
      <sz val="11"/>
      <color rgb="FFFF0000"/>
      <name val="Times New Roman"/>
      <family val="1"/>
    </font>
    <font>
      <sz val="11"/>
      <color indexed="8"/>
      <name val="Times New Roman"/>
      <family val="1"/>
    </font>
    <font>
      <sz val="10"/>
      <color indexed="10"/>
      <name val="Times New Roman"/>
      <family val="1"/>
    </font>
    <font>
      <sz val="12"/>
      <name val=".VnArial Narrow"/>
      <family val="2"/>
    </font>
    <font>
      <b/>
      <sz val="10"/>
      <name val=".VnArial Narrow"/>
      <family val="2"/>
    </font>
    <font>
      <b/>
      <sz val="8"/>
      <name val=".VnArial Narrow"/>
      <family val="2"/>
    </font>
    <font>
      <sz val="10"/>
      <color theme="0"/>
      <name val=".VnArial Narrow"/>
      <family val="2"/>
    </font>
    <font>
      <sz val="12"/>
      <color theme="0"/>
      <name val=".VnArial Narrow"/>
      <family val="2"/>
    </font>
    <font>
      <b/>
      <sz val="13"/>
      <name val=".VnArial Narrow"/>
      <family val="2"/>
    </font>
    <font>
      <b/>
      <sz val="13"/>
      <color theme="0"/>
      <name val=".VnArial Narrow"/>
      <family val="2"/>
    </font>
    <font>
      <sz val="8"/>
      <name val=".VnArial Narrow"/>
      <family val="2"/>
    </font>
    <font>
      <b/>
      <sz val="8"/>
      <name val="Vnti"/>
    </font>
    <font>
      <b/>
      <sz val="8"/>
      <color theme="0"/>
      <name val=".VnArial Narrow"/>
      <family val="2"/>
    </font>
    <font>
      <sz val="8"/>
      <color theme="0"/>
      <name val=".VnArial Narrow"/>
      <family val="2"/>
    </font>
    <font>
      <sz val="10"/>
      <name val=".VnArial Narrow"/>
      <family val="2"/>
    </font>
    <font>
      <b/>
      <sz val="9"/>
      <name val=".VnArial Narrow"/>
      <family val="2"/>
    </font>
    <font>
      <sz val="8"/>
      <color indexed="10"/>
      <name val=".VnArial Narrow"/>
      <family val="2"/>
    </font>
    <font>
      <i/>
      <sz val="10"/>
      <color rgb="FFFF0000"/>
      <name val="Times New Roman"/>
      <family val="1"/>
    </font>
    <font>
      <sz val="8"/>
      <color indexed="10"/>
      <name val="Times New Roman"/>
      <family val="1"/>
    </font>
    <font>
      <b/>
      <sz val="9"/>
      <color rgb="FFFF0000"/>
      <name val="Times New Roman"/>
      <family val="1"/>
    </font>
    <font>
      <b/>
      <sz val="9"/>
      <color theme="0"/>
      <name val=".VnArial Narrow"/>
      <family val="2"/>
    </font>
    <font>
      <sz val="9"/>
      <color theme="0"/>
      <name val=".VnArial Narrow"/>
      <family val="2"/>
    </font>
    <font>
      <b/>
      <sz val="12"/>
      <color rgb="FFFF0000"/>
      <name val="Times New Roman"/>
      <family val="1"/>
    </font>
    <font>
      <sz val="12"/>
      <color theme="1"/>
      <name val=".VnTime"/>
      <family val="2"/>
    </font>
    <font>
      <sz val="12"/>
      <color theme="0"/>
      <name val=".VnTime"/>
      <family val="2"/>
    </font>
    <font>
      <sz val="10"/>
      <color theme="0"/>
      <name val=".VnTime"/>
      <family val="2"/>
    </font>
    <font>
      <i/>
      <sz val="9"/>
      <color theme="1"/>
      <name val="Times New Roman"/>
      <family val="1"/>
    </font>
    <font>
      <i/>
      <sz val="12"/>
      <color theme="0"/>
      <name val=".VnTime"/>
      <family val="2"/>
    </font>
    <font>
      <b/>
      <sz val="10"/>
      <color theme="0"/>
      <name val="Times New Roman"/>
      <family val="1"/>
    </font>
    <font>
      <sz val="12"/>
      <color rgb="FFFF0000"/>
      <name val=".VnTime"/>
      <family val="2"/>
    </font>
    <font>
      <sz val="9"/>
      <color theme="1"/>
      <name val=".VnTime"/>
      <family val="2"/>
    </font>
    <font>
      <sz val="9"/>
      <color theme="0"/>
      <name val=".VnTime"/>
      <family val="2"/>
    </font>
    <font>
      <i/>
      <sz val="9"/>
      <color theme="0"/>
      <name val="Times New Roman"/>
      <family val="1"/>
    </font>
    <font>
      <i/>
      <sz val="9"/>
      <color theme="0"/>
      <name val=".VnTime"/>
      <family val="2"/>
    </font>
    <font>
      <b/>
      <i/>
      <sz val="10"/>
      <color theme="1"/>
      <name val="Times New Roman"/>
      <family val="1"/>
    </font>
    <font>
      <b/>
      <sz val="9"/>
      <name val="Times New Roman"/>
      <family val="1"/>
      <charset val="163"/>
    </font>
    <font>
      <sz val="9"/>
      <color theme="0"/>
      <name val="Times New Roman"/>
      <family val="1"/>
    </font>
    <font>
      <sz val="10"/>
      <color theme="0"/>
      <name val="Arial"/>
      <family val="2"/>
    </font>
    <font>
      <b/>
      <sz val="11"/>
      <color theme="0"/>
      <name val="Times New Roman"/>
      <family val="1"/>
    </font>
    <font>
      <b/>
      <sz val="9"/>
      <color theme="0"/>
      <name val="Times New Roman"/>
      <family val="1"/>
    </font>
    <font>
      <sz val="9"/>
      <color indexed="81"/>
      <name val="Tahoma"/>
      <family val="2"/>
    </font>
    <font>
      <b/>
      <sz val="9"/>
      <color indexed="81"/>
      <name val="Tahoma"/>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0" tint="-0.249977111117893"/>
        <bgColor indexed="64"/>
      </patternFill>
    </fill>
    <fill>
      <patternFill patternType="solid">
        <fgColor rgb="FF00B0F0"/>
        <bgColor indexed="64"/>
      </patternFill>
    </fill>
    <fill>
      <patternFill patternType="solid">
        <fgColor rgb="FFFF0000"/>
        <bgColor indexed="64"/>
      </patternFill>
    </fill>
    <fill>
      <patternFill patternType="solid">
        <fgColor rgb="FF92D050"/>
        <bgColor indexed="64"/>
      </patternFill>
    </fill>
  </fills>
  <borders count="40">
    <border>
      <left/>
      <right/>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top/>
      <bottom/>
      <diagonal/>
    </border>
    <border>
      <left style="thin">
        <color indexed="64"/>
      </left>
      <right style="hair">
        <color indexed="64"/>
      </right>
      <top style="thin">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8"/>
      </left>
      <right/>
      <top style="thin">
        <color indexed="64"/>
      </top>
      <bottom style="thin">
        <color indexed="64"/>
      </bottom>
      <diagonal/>
    </border>
    <border>
      <left style="thin">
        <color indexed="8"/>
      </left>
      <right style="thin">
        <color indexed="8"/>
      </right>
      <top style="thin">
        <color indexed="8"/>
      </top>
      <bottom/>
      <diagonal/>
    </border>
    <border>
      <left/>
      <right style="thin">
        <color indexed="64"/>
      </right>
      <top/>
      <bottom/>
      <diagonal/>
    </border>
  </borders>
  <cellStyleXfs count="49">
    <xf numFmtId="0" fontId="0" fillId="0" borderId="0"/>
    <xf numFmtId="43" fontId="6" fillId="0" borderId="0" applyFont="0" applyFill="0" applyBorder="0" applyAlignment="0" applyProtection="0"/>
    <xf numFmtId="0" fontId="4" fillId="0" borderId="0"/>
    <xf numFmtId="0" fontId="4" fillId="0" borderId="0"/>
    <xf numFmtId="0" fontId="10" fillId="0" borderId="0"/>
    <xf numFmtId="0" fontId="10" fillId="0" borderId="0"/>
    <xf numFmtId="0" fontId="3" fillId="0" borderId="0"/>
    <xf numFmtId="0" fontId="10" fillId="0" borderId="0"/>
    <xf numFmtId="0" fontId="10" fillId="0" borderId="0"/>
    <xf numFmtId="0" fontId="12" fillId="0" borderId="0"/>
    <xf numFmtId="0" fontId="6" fillId="0" borderId="0"/>
    <xf numFmtId="0" fontId="12" fillId="0" borderId="0"/>
    <xf numFmtId="0" fontId="15" fillId="0" borderId="0"/>
    <xf numFmtId="0" fontId="16"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5" fillId="0" borderId="0"/>
    <xf numFmtId="43" fontId="6" fillId="0" borderId="0" applyFont="0" applyFill="0" applyBorder="0" applyAlignment="0" applyProtection="0"/>
    <xf numFmtId="0" fontId="3" fillId="0" borderId="0"/>
    <xf numFmtId="0" fontId="3" fillId="0" borderId="0"/>
    <xf numFmtId="0" fontId="19" fillId="0" borderId="0"/>
    <xf numFmtId="43" fontId="6" fillId="0" borderId="0" applyFont="0" applyFill="0" applyBorder="0" applyAlignment="0" applyProtection="0"/>
    <xf numFmtId="0" fontId="18" fillId="0" borderId="0"/>
    <xf numFmtId="0" fontId="22" fillId="0" borderId="0"/>
    <xf numFmtId="0" fontId="23" fillId="0" borderId="0"/>
    <xf numFmtId="0" fontId="6" fillId="0" borderId="0"/>
    <xf numFmtId="0" fontId="44" fillId="0" borderId="0"/>
    <xf numFmtId="0" fontId="19" fillId="0" borderId="0"/>
    <xf numFmtId="0" fontId="23" fillId="0" borderId="0"/>
    <xf numFmtId="0" fontId="6" fillId="0" borderId="0"/>
    <xf numFmtId="43" fontId="6" fillId="0" borderId="0" applyFont="0" applyFill="0" applyBorder="0" applyAlignment="0" applyProtection="0"/>
    <xf numFmtId="0" fontId="65" fillId="0" borderId="0"/>
    <xf numFmtId="0" fontId="2" fillId="0" borderId="0"/>
    <xf numFmtId="0" fontId="2" fillId="0" borderId="0"/>
    <xf numFmtId="0" fontId="12" fillId="0" borderId="0"/>
    <xf numFmtId="0" fontId="79" fillId="0" borderId="0"/>
    <xf numFmtId="0" fontId="18" fillId="0" borderId="0"/>
    <xf numFmtId="0" fontId="2" fillId="0" borderId="0"/>
    <xf numFmtId="0" fontId="2" fillId="0" borderId="0"/>
    <xf numFmtId="0" fontId="1" fillId="0" borderId="0"/>
    <xf numFmtId="0" fontId="1" fillId="0" borderId="0"/>
    <xf numFmtId="0" fontId="1" fillId="0" borderId="0"/>
    <xf numFmtId="0" fontId="1" fillId="0" borderId="0"/>
    <xf numFmtId="0" fontId="6" fillId="0" borderId="0"/>
  </cellStyleXfs>
  <cellXfs count="2432">
    <xf numFmtId="0" fontId="0" fillId="0" borderId="0" xfId="0"/>
    <xf numFmtId="43" fontId="5" fillId="2" borderId="5" xfId="3" applyNumberFormat="1" applyFont="1" applyFill="1" applyBorder="1" applyAlignment="1">
      <alignment horizontal="center" vertical="center" wrapText="1"/>
    </xf>
    <xf numFmtId="0" fontId="5" fillId="0" borderId="0" xfId="0" applyFont="1"/>
    <xf numFmtId="0" fontId="6" fillId="0" borderId="0" xfId="0" applyFont="1"/>
    <xf numFmtId="43" fontId="5" fillId="2" borderId="5" xfId="3" applyNumberFormat="1" applyFont="1" applyFill="1" applyBorder="1" applyAlignment="1">
      <alignment horizontal="center" vertical="center"/>
    </xf>
    <xf numFmtId="43" fontId="5" fillId="2" borderId="5" xfId="0" applyNumberFormat="1"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5" xfId="0" applyFont="1" applyBorder="1" applyAlignment="1">
      <alignment horizontal="center" vertical="center" wrapText="1"/>
    </xf>
    <xf numFmtId="0" fontId="8" fillId="0" borderId="0" xfId="0" applyFont="1"/>
    <xf numFmtId="0" fontId="8" fillId="2" borderId="0" xfId="29" applyFont="1" applyFill="1" applyAlignment="1">
      <alignment horizontal="left"/>
    </xf>
    <xf numFmtId="0" fontId="24" fillId="0" borderId="0" xfId="0" applyFont="1" applyFill="1"/>
    <xf numFmtId="0" fontId="12" fillId="0" borderId="0" xfId="0" applyFont="1" applyFill="1" applyAlignment="1">
      <alignment horizontal="left"/>
    </xf>
    <xf numFmtId="0" fontId="12" fillId="0" borderId="0" xfId="0" applyFont="1" applyFill="1"/>
    <xf numFmtId="0" fontId="12" fillId="0" borderId="0" xfId="0" applyFont="1" applyFill="1" applyAlignment="1">
      <alignment horizontal="right"/>
    </xf>
    <xf numFmtId="0" fontId="5" fillId="0" borderId="0" xfId="0" applyFont="1" applyFill="1"/>
    <xf numFmtId="0" fontId="5" fillId="0" borderId="0" xfId="0" applyFont="1" applyFill="1" applyAlignment="1">
      <alignment wrapText="1"/>
    </xf>
    <xf numFmtId="0" fontId="5" fillId="0" borderId="0" xfId="0" applyFont="1" applyFill="1" applyAlignment="1">
      <alignment horizontal="center"/>
    </xf>
    <xf numFmtId="0" fontId="26" fillId="0" borderId="0" xfId="0" applyFont="1" applyFill="1"/>
    <xf numFmtId="0" fontId="32" fillId="0" borderId="0" xfId="0" applyFont="1" applyFill="1" applyAlignment="1">
      <alignment horizontal="center"/>
    </xf>
    <xf numFmtId="43" fontId="12" fillId="0" borderId="0" xfId="0" applyNumberFormat="1" applyFont="1" applyFill="1"/>
    <xf numFmtId="2" fontId="12" fillId="0" borderId="0" xfId="0" applyNumberFormat="1" applyFont="1" applyFill="1"/>
    <xf numFmtId="0" fontId="34" fillId="0" borderId="0" xfId="0" applyFont="1" applyFill="1"/>
    <xf numFmtId="43" fontId="35" fillId="0" borderId="0" xfId="0" applyNumberFormat="1" applyFont="1" applyFill="1"/>
    <xf numFmtId="2" fontId="35" fillId="0" borderId="0" xfId="0" applyNumberFormat="1" applyFont="1" applyFill="1"/>
    <xf numFmtId="0" fontId="35" fillId="0" borderId="0" xfId="0" applyFont="1" applyFill="1"/>
    <xf numFmtId="43" fontId="34" fillId="0" borderId="0" xfId="0" applyNumberFormat="1" applyFont="1" applyFill="1"/>
    <xf numFmtId="2" fontId="34" fillId="0" borderId="0" xfId="0" applyNumberFormat="1" applyFont="1" applyFill="1"/>
    <xf numFmtId="0" fontId="4" fillId="0" borderId="0" xfId="0" applyFont="1" applyFill="1" applyAlignment="1">
      <alignment horizontal="right"/>
    </xf>
    <xf numFmtId="49" fontId="28" fillId="0" borderId="5" xfId="0" applyNumberFormat="1" applyFont="1" applyFill="1" applyBorder="1" applyAlignment="1">
      <alignment horizontal="center" vertical="center"/>
    </xf>
    <xf numFmtId="0" fontId="28" fillId="0" borderId="5" xfId="0" applyFont="1" applyFill="1" applyBorder="1" applyAlignment="1">
      <alignment wrapText="1"/>
    </xf>
    <xf numFmtId="0" fontId="28" fillId="0" borderId="5" xfId="0" applyFont="1" applyFill="1" applyBorder="1" applyAlignment="1">
      <alignment horizontal="center"/>
    </xf>
    <xf numFmtId="43" fontId="8" fillId="0" borderId="5" xfId="0" applyNumberFormat="1" applyFont="1" applyFill="1" applyBorder="1" applyAlignment="1">
      <alignment horizontal="right" vertical="center" wrapText="1"/>
    </xf>
    <xf numFmtId="49" fontId="28" fillId="0" borderId="5" xfId="0" applyNumberFormat="1" applyFont="1" applyFill="1" applyBorder="1" applyAlignment="1">
      <alignment vertical="center"/>
    </xf>
    <xf numFmtId="49" fontId="14" fillId="0" borderId="5" xfId="0" applyNumberFormat="1" applyFont="1" applyFill="1" applyBorder="1" applyAlignment="1">
      <alignment vertical="center"/>
    </xf>
    <xf numFmtId="0" fontId="14" fillId="0" borderId="5" xfId="0" applyFont="1" applyFill="1" applyBorder="1" applyAlignment="1">
      <alignment wrapText="1"/>
    </xf>
    <xf numFmtId="0" fontId="14" fillId="0" borderId="5" xfId="0" applyFont="1" applyFill="1" applyBorder="1" applyAlignment="1">
      <alignment horizontal="center"/>
    </xf>
    <xf numFmtId="43" fontId="5" fillId="0" borderId="5" xfId="0" applyNumberFormat="1" applyFont="1" applyFill="1" applyBorder="1" applyAlignment="1">
      <alignment horizontal="right" vertical="center" wrapText="1"/>
    </xf>
    <xf numFmtId="49" fontId="33" fillId="0" borderId="5" xfId="0" applyNumberFormat="1" applyFont="1" applyFill="1" applyBorder="1" applyAlignment="1">
      <alignment vertical="center"/>
    </xf>
    <xf numFmtId="0" fontId="33" fillId="0" borderId="5" xfId="0" applyFont="1" applyFill="1" applyBorder="1" applyAlignment="1">
      <alignment wrapText="1"/>
    </xf>
    <xf numFmtId="0" fontId="33" fillId="0" borderId="5" xfId="0" applyFont="1" applyFill="1" applyBorder="1" applyAlignment="1">
      <alignment horizontal="center"/>
    </xf>
    <xf numFmtId="43" fontId="26" fillId="0" borderId="5" xfId="0" applyNumberFormat="1" applyFont="1" applyFill="1" applyBorder="1" applyAlignment="1">
      <alignment horizontal="right" vertical="center" wrapText="1"/>
    </xf>
    <xf numFmtId="11" fontId="28" fillId="0" borderId="5" xfId="0" applyNumberFormat="1" applyFont="1" applyFill="1" applyBorder="1" applyAlignment="1">
      <alignment vertical="center" wrapText="1"/>
    </xf>
    <xf numFmtId="0" fontId="26" fillId="0" borderId="5" xfId="0" applyFont="1" applyFill="1" applyBorder="1" applyAlignment="1">
      <alignment horizontal="center"/>
    </xf>
    <xf numFmtId="0" fontId="26" fillId="0" borderId="5" xfId="0" applyFont="1" applyFill="1" applyBorder="1" applyAlignment="1">
      <alignment horizontal="center" vertical="center" wrapText="1"/>
    </xf>
    <xf numFmtId="0" fontId="13" fillId="0" borderId="5" xfId="0" applyFont="1" applyFill="1" applyBorder="1" applyAlignment="1">
      <alignment horizontal="center" vertical="center" wrapText="1"/>
    </xf>
    <xf numFmtId="2" fontId="14" fillId="0" borderId="5" xfId="0" applyNumberFormat="1" applyFont="1" applyFill="1" applyBorder="1" applyAlignment="1">
      <alignment vertical="center" wrapText="1"/>
    </xf>
    <xf numFmtId="0" fontId="14" fillId="0" borderId="5" xfId="0" applyFont="1" applyFill="1" applyBorder="1" applyAlignment="1">
      <alignment horizontal="center" vertical="center" wrapText="1"/>
    </xf>
    <xf numFmtId="2" fontId="14" fillId="0" borderId="5" xfId="0" applyNumberFormat="1" applyFont="1" applyFill="1" applyBorder="1" applyAlignment="1">
      <alignment horizontal="center" vertical="center" wrapText="1"/>
    </xf>
    <xf numFmtId="2" fontId="33" fillId="0" borderId="5" xfId="0" applyNumberFormat="1" applyFont="1" applyFill="1" applyBorder="1" applyAlignment="1">
      <alignment vertical="center" wrapText="1"/>
    </xf>
    <xf numFmtId="0" fontId="33" fillId="0" borderId="5" xfId="0" applyFont="1" applyFill="1" applyBorder="1" applyAlignment="1">
      <alignment horizontal="center" vertical="center" wrapText="1"/>
    </xf>
    <xf numFmtId="0" fontId="14" fillId="0" borderId="0" xfId="0" applyFont="1" applyFill="1"/>
    <xf numFmtId="0" fontId="14" fillId="0" borderId="0" xfId="0" applyFont="1" applyFill="1" applyAlignment="1">
      <alignment horizontal="center"/>
    </xf>
    <xf numFmtId="0" fontId="28" fillId="0" borderId="0" xfId="0" applyFont="1" applyFill="1" applyAlignment="1">
      <alignment horizontal="left"/>
    </xf>
    <xf numFmtId="0" fontId="33" fillId="0" borderId="0" xfId="0" applyFont="1" applyFill="1" applyAlignment="1">
      <alignment horizontal="right"/>
    </xf>
    <xf numFmtId="0" fontId="33" fillId="0" borderId="0" xfId="0" applyFont="1" applyFill="1"/>
    <xf numFmtId="0" fontId="28" fillId="0" borderId="5" xfId="0" applyFont="1" applyFill="1" applyBorder="1" applyAlignment="1">
      <alignment horizontal="center" vertical="center" wrapText="1"/>
    </xf>
    <xf numFmtId="0" fontId="14" fillId="0" borderId="0" xfId="0" applyFont="1" applyFill="1" applyAlignment="1">
      <alignment horizontal="center" vertical="top" wrapText="1"/>
    </xf>
    <xf numFmtId="0" fontId="14" fillId="0" borderId="0" xfId="0" applyFont="1" applyFill="1" applyAlignment="1">
      <alignment horizontal="justify" vertical="top" wrapText="1"/>
    </xf>
    <xf numFmtId="0" fontId="28" fillId="0" borderId="4" xfId="0" applyFont="1" applyFill="1" applyBorder="1" applyAlignment="1">
      <alignment horizontal="center" vertical="center" wrapText="1"/>
    </xf>
    <xf numFmtId="2" fontId="28" fillId="0" borderId="5" xfId="0" applyNumberFormat="1" applyFont="1" applyFill="1" applyBorder="1" applyAlignment="1">
      <alignment horizontal="left" vertical="center" wrapText="1"/>
    </xf>
    <xf numFmtId="2" fontId="14" fillId="0" borderId="5" xfId="0" applyNumberFormat="1" applyFont="1" applyFill="1" applyBorder="1" applyAlignment="1">
      <alignment horizontal="left" vertical="center" wrapText="1"/>
    </xf>
    <xf numFmtId="166" fontId="14" fillId="0" borderId="5" xfId="3" applyNumberFormat="1" applyFont="1" applyFill="1" applyBorder="1" applyAlignment="1">
      <alignment horizontal="left" vertical="center" wrapText="1"/>
    </xf>
    <xf numFmtId="1" fontId="33" fillId="0" borderId="5" xfId="3" applyNumberFormat="1" applyFont="1" applyFill="1" applyBorder="1" applyAlignment="1">
      <alignment horizontal="center" vertical="center" wrapText="1"/>
    </xf>
    <xf numFmtId="166" fontId="33" fillId="0" borderId="5" xfId="3" applyNumberFormat="1" applyFont="1" applyFill="1" applyBorder="1" applyAlignment="1">
      <alignment horizontal="left" vertical="center" wrapText="1"/>
    </xf>
    <xf numFmtId="2" fontId="33" fillId="0" borderId="5" xfId="0" applyNumberFormat="1" applyFont="1" applyFill="1" applyBorder="1" applyAlignment="1">
      <alignment horizontal="left" vertical="center" wrapText="1"/>
    </xf>
    <xf numFmtId="0" fontId="14" fillId="0" borderId="0" xfId="0" applyFont="1" applyFill="1" applyAlignment="1">
      <alignment wrapText="1"/>
    </xf>
    <xf numFmtId="43" fontId="28" fillId="0" borderId="0" xfId="0" applyNumberFormat="1" applyFont="1" applyFill="1"/>
    <xf numFmtId="0" fontId="28" fillId="0" borderId="0" xfId="0" applyFont="1" applyFill="1"/>
    <xf numFmtId="43" fontId="14" fillId="0" borderId="0" xfId="0" applyNumberFormat="1" applyFont="1" applyFill="1"/>
    <xf numFmtId="43" fontId="33" fillId="0" borderId="0" xfId="0" applyNumberFormat="1" applyFont="1" applyFill="1"/>
    <xf numFmtId="43" fontId="33" fillId="0" borderId="14" xfId="0" applyNumberFormat="1" applyFont="1" applyFill="1" applyBorder="1" applyAlignment="1">
      <alignment horizontal="right" vertical="top" wrapText="1"/>
    </xf>
    <xf numFmtId="43" fontId="33" fillId="0" borderId="2" xfId="0" applyNumberFormat="1" applyFont="1" applyFill="1" applyBorder="1" applyAlignment="1">
      <alignment horizontal="right" vertical="top" wrapText="1"/>
    </xf>
    <xf numFmtId="0" fontId="8" fillId="0" borderId="0" xfId="0" applyFont="1" applyBorder="1"/>
    <xf numFmtId="0" fontId="8" fillId="0" borderId="0" xfId="0" applyFont="1" applyFill="1" applyBorder="1"/>
    <xf numFmtId="0" fontId="43" fillId="4" borderId="5" xfId="16" applyFont="1" applyFill="1" applyBorder="1" applyAlignment="1">
      <alignment horizontal="center" vertical="center" wrapText="1"/>
    </xf>
    <xf numFmtId="0" fontId="6" fillId="0" borderId="0" xfId="0" applyFont="1" applyAlignment="1">
      <alignment horizontal="center"/>
    </xf>
    <xf numFmtId="49" fontId="13" fillId="0" borderId="5" xfId="0" quotePrefix="1" applyNumberFormat="1" applyFont="1" applyBorder="1" applyAlignment="1">
      <alignment horizontal="center" vertical="center"/>
    </xf>
    <xf numFmtId="49" fontId="13" fillId="0" borderId="5" xfId="0" applyNumberFormat="1" applyFont="1" applyBorder="1" applyAlignment="1">
      <alignment horizontal="center" vertical="center"/>
    </xf>
    <xf numFmtId="173" fontId="48" fillId="0" borderId="5" xfId="0" applyNumberFormat="1" applyFont="1" applyFill="1" applyBorder="1" applyAlignment="1">
      <alignment horizontal="center" vertical="center"/>
    </xf>
    <xf numFmtId="0" fontId="8" fillId="0" borderId="5" xfId="0" applyFont="1" applyBorder="1" applyAlignment="1">
      <alignment horizontal="center" vertical="center"/>
    </xf>
    <xf numFmtId="0" fontId="25" fillId="0" borderId="0" xfId="0" applyFont="1"/>
    <xf numFmtId="0" fontId="8" fillId="0" borderId="5" xfId="0" applyFont="1" applyBorder="1" applyAlignment="1">
      <alignment horizontal="left" vertical="center" wrapText="1"/>
    </xf>
    <xf numFmtId="0" fontId="5" fillId="0" borderId="5" xfId="0" applyFont="1" applyBorder="1" applyAlignment="1">
      <alignment horizontal="center" vertical="center"/>
    </xf>
    <xf numFmtId="0" fontId="5" fillId="0" borderId="5" xfId="0" applyFont="1" applyBorder="1" applyAlignment="1">
      <alignment horizontal="left" vertical="center" wrapText="1"/>
    </xf>
    <xf numFmtId="0" fontId="26" fillId="0" borderId="5" xfId="0" applyFont="1" applyBorder="1" applyAlignment="1">
      <alignment horizontal="center" vertical="center"/>
    </xf>
    <xf numFmtId="0" fontId="26" fillId="0" borderId="5" xfId="0" applyFont="1" applyFill="1" applyBorder="1" applyAlignment="1" applyProtection="1">
      <alignment horizontal="left" vertical="center" wrapText="1"/>
      <protection locked="0"/>
    </xf>
    <xf numFmtId="3" fontId="26" fillId="0" borderId="5" xfId="0" applyNumberFormat="1" applyFont="1" applyFill="1" applyBorder="1" applyAlignment="1" applyProtection="1">
      <alignment horizontal="center"/>
      <protection locked="0"/>
    </xf>
    <xf numFmtId="0" fontId="49" fillId="0" borderId="0" xfId="0" applyFont="1"/>
    <xf numFmtId="0" fontId="5" fillId="0" borderId="5" xfId="0" applyFont="1" applyFill="1" applyBorder="1" applyAlignment="1" applyProtection="1">
      <alignment horizontal="left" vertical="center" wrapText="1"/>
      <protection locked="0"/>
    </xf>
    <xf numFmtId="3" fontId="5" fillId="0" borderId="5" xfId="0" applyNumberFormat="1" applyFont="1" applyFill="1" applyBorder="1" applyAlignment="1" applyProtection="1">
      <alignment horizontal="center"/>
      <protection locked="0"/>
    </xf>
    <xf numFmtId="0" fontId="26" fillId="0" borderId="5" xfId="0" applyFont="1" applyBorder="1" applyAlignment="1">
      <alignment horizontal="left" vertical="center" wrapText="1"/>
    </xf>
    <xf numFmtId="0" fontId="5" fillId="0" borderId="5" xfId="0" applyFont="1" applyFill="1" applyBorder="1" applyAlignment="1">
      <alignment horizontal="center" vertical="center"/>
    </xf>
    <xf numFmtId="0" fontId="5" fillId="0" borderId="5" xfId="0" applyFont="1" applyFill="1" applyBorder="1" applyAlignment="1">
      <alignment horizontal="left" vertical="center" wrapText="1"/>
    </xf>
    <xf numFmtId="0" fontId="6" fillId="0" borderId="0" xfId="0" applyFont="1" applyFill="1"/>
    <xf numFmtId="0" fontId="5" fillId="0" borderId="5" xfId="31" applyFont="1" applyBorder="1" applyAlignment="1">
      <alignment horizontal="left" vertical="center" wrapText="1"/>
    </xf>
    <xf numFmtId="0" fontId="8" fillId="0" borderId="5" xfId="31" applyFont="1" applyBorder="1" applyAlignment="1">
      <alignment horizontal="left" vertical="center" wrapText="1"/>
    </xf>
    <xf numFmtId="0" fontId="26" fillId="0" borderId="0" xfId="0" applyFont="1"/>
    <xf numFmtId="2" fontId="5" fillId="0" borderId="0" xfId="0" applyNumberFormat="1" applyFont="1"/>
    <xf numFmtId="2" fontId="5" fillId="0" borderId="0" xfId="0" applyNumberFormat="1" applyFont="1" applyFill="1"/>
    <xf numFmtId="4" fontId="5" fillId="0" borderId="0" xfId="0" applyNumberFormat="1" applyFont="1"/>
    <xf numFmtId="4" fontId="5" fillId="0" borderId="0" xfId="0" applyNumberFormat="1" applyFont="1" applyFill="1"/>
    <xf numFmtId="0" fontId="11" fillId="0" borderId="0" xfId="0" applyFont="1"/>
    <xf numFmtId="0" fontId="13" fillId="0" borderId="0" xfId="0" applyFont="1" applyAlignment="1">
      <alignment horizontal="center" vertical="center"/>
    </xf>
    <xf numFmtId="0" fontId="50" fillId="4" borderId="5" xfId="16" applyFont="1" applyFill="1" applyBorder="1" applyAlignment="1">
      <alignment horizontal="center" vertical="center" wrapText="1"/>
    </xf>
    <xf numFmtId="0" fontId="5" fillId="0" borderId="0" xfId="0" applyFont="1" applyAlignment="1">
      <alignment vertical="center"/>
    </xf>
    <xf numFmtId="49" fontId="48" fillId="0" borderId="5" xfId="0" quotePrefix="1" applyNumberFormat="1" applyFont="1" applyFill="1" applyBorder="1" applyAlignment="1">
      <alignment horizontal="center" vertical="center"/>
    </xf>
    <xf numFmtId="49" fontId="48" fillId="0" borderId="5" xfId="0" applyNumberFormat="1" applyFont="1" applyFill="1" applyBorder="1" applyAlignment="1">
      <alignment horizontal="center" vertical="center"/>
    </xf>
    <xf numFmtId="49" fontId="48" fillId="0" borderId="5" xfId="0" quotePrefix="1" applyNumberFormat="1" applyFont="1" applyBorder="1" applyAlignment="1">
      <alignment horizontal="center" vertical="center"/>
    </xf>
    <xf numFmtId="0" fontId="51" fillId="0" borderId="0" xfId="0" applyFont="1" applyAlignment="1">
      <alignment horizontal="center" vertical="center"/>
    </xf>
    <xf numFmtId="2" fontId="8" fillId="0" borderId="5" xfId="0" applyNumberFormat="1" applyFont="1" applyBorder="1" applyAlignment="1">
      <alignment horizontal="left" vertical="center" wrapText="1"/>
    </xf>
    <xf numFmtId="2" fontId="5" fillId="0" borderId="5" xfId="0" applyNumberFormat="1" applyFont="1" applyBorder="1" applyAlignment="1">
      <alignment horizontal="left" vertical="center" wrapText="1"/>
    </xf>
    <xf numFmtId="2" fontId="26" fillId="0" borderId="5" xfId="0" applyNumberFormat="1" applyFont="1" applyBorder="1" applyAlignment="1">
      <alignment horizontal="left" vertical="center" wrapText="1"/>
    </xf>
    <xf numFmtId="0" fontId="26" fillId="0" borderId="0" xfId="0" applyFont="1" applyAlignment="1">
      <alignment horizontal="left" vertical="center"/>
    </xf>
    <xf numFmtId="4" fontId="26" fillId="0" borderId="0" xfId="0" applyNumberFormat="1" applyFont="1" applyFill="1" applyBorder="1" applyAlignment="1">
      <alignment vertical="center"/>
    </xf>
    <xf numFmtId="173" fontId="13" fillId="0" borderId="5" xfId="0" applyNumberFormat="1" applyFont="1" applyFill="1" applyBorder="1" applyAlignment="1">
      <alignment horizontal="center" vertical="center"/>
    </xf>
    <xf numFmtId="2" fontId="14" fillId="0" borderId="5" xfId="0" applyNumberFormat="1" applyFont="1" applyFill="1" applyBorder="1" applyAlignment="1">
      <alignment horizontal="left" vertical="center"/>
    </xf>
    <xf numFmtId="2" fontId="14" fillId="0" borderId="5" xfId="0" applyNumberFormat="1" applyFont="1" applyFill="1" applyBorder="1" applyAlignment="1">
      <alignment vertical="center"/>
    </xf>
    <xf numFmtId="43" fontId="28" fillId="0" borderId="5" xfId="0" applyNumberFormat="1" applyFont="1" applyFill="1" applyBorder="1" applyAlignment="1">
      <alignment horizontal="center" vertical="center" wrapText="1"/>
    </xf>
    <xf numFmtId="49" fontId="14" fillId="0" borderId="5" xfId="0" applyNumberFormat="1" applyFont="1" applyFill="1" applyBorder="1" applyAlignment="1">
      <alignment horizontal="center" vertical="center" wrapText="1"/>
    </xf>
    <xf numFmtId="43" fontId="14" fillId="0" borderId="5" xfId="0" applyNumberFormat="1" applyFont="1" applyFill="1" applyBorder="1" applyAlignment="1">
      <alignment horizontal="center" vertical="center"/>
    </xf>
    <xf numFmtId="49" fontId="33" fillId="0" borderId="5" xfId="0" applyNumberFormat="1" applyFont="1" applyFill="1" applyBorder="1" applyAlignment="1">
      <alignment horizontal="center" vertical="center" wrapText="1"/>
    </xf>
    <xf numFmtId="0" fontId="48" fillId="0" borderId="0" xfId="0" applyFont="1" applyAlignment="1">
      <alignment horizontal="center" vertical="center"/>
    </xf>
    <xf numFmtId="4" fontId="26" fillId="0" borderId="0" xfId="0" applyNumberFormat="1" applyFont="1"/>
    <xf numFmtId="4" fontId="26" fillId="0" borderId="0" xfId="0" applyNumberFormat="1" applyFont="1" applyBorder="1"/>
    <xf numFmtId="0" fontId="26" fillId="0" borderId="0" xfId="0" applyFont="1" applyBorder="1"/>
    <xf numFmtId="0" fontId="39" fillId="2" borderId="0" xfId="0" applyFont="1" applyFill="1" applyBorder="1"/>
    <xf numFmtId="0" fontId="40" fillId="4" borderId="5" xfId="16" applyFont="1" applyFill="1" applyBorder="1" applyAlignment="1">
      <alignment horizontal="center" vertical="center" wrapText="1"/>
    </xf>
    <xf numFmtId="49" fontId="54" fillId="2" borderId="5" xfId="0" quotePrefix="1" applyNumberFormat="1" applyFont="1" applyFill="1" applyBorder="1" applyAlignment="1">
      <alignment horizontal="center" vertical="center"/>
    </xf>
    <xf numFmtId="49" fontId="54" fillId="2" borderId="5" xfId="0" applyNumberFormat="1" applyFont="1" applyFill="1" applyBorder="1" applyAlignment="1">
      <alignment horizontal="center" vertical="center"/>
    </xf>
    <xf numFmtId="173" fontId="54" fillId="0" borderId="5" xfId="0" applyNumberFormat="1" applyFont="1" applyFill="1" applyBorder="1" applyAlignment="1">
      <alignment horizontal="center" vertical="center"/>
    </xf>
    <xf numFmtId="0" fontId="39" fillId="2" borderId="5" xfId="0" applyFont="1" applyFill="1" applyBorder="1" applyAlignment="1">
      <alignment horizontal="center" vertical="center"/>
    </xf>
    <xf numFmtId="0" fontId="39" fillId="2" borderId="5" xfId="0" applyFont="1" applyFill="1" applyBorder="1" applyAlignment="1">
      <alignment horizontal="left" vertical="center" wrapText="1"/>
    </xf>
    <xf numFmtId="0" fontId="7" fillId="2" borderId="5" xfId="0" applyFont="1" applyFill="1" applyBorder="1" applyAlignment="1">
      <alignment horizontal="center" vertical="center"/>
    </xf>
    <xf numFmtId="0" fontId="7" fillId="2" borderId="5" xfId="0" applyFont="1" applyFill="1" applyBorder="1" applyAlignment="1">
      <alignment horizontal="left" vertical="center" wrapText="1"/>
    </xf>
    <xf numFmtId="0" fontId="55" fillId="2" borderId="5" xfId="0" applyFont="1" applyFill="1" applyBorder="1" applyAlignment="1">
      <alignment horizontal="center" vertical="center"/>
    </xf>
    <xf numFmtId="0" fontId="55" fillId="2" borderId="5" xfId="0" applyFont="1" applyFill="1" applyBorder="1" applyAlignment="1" applyProtection="1">
      <alignment horizontal="left" vertical="center" wrapText="1"/>
      <protection locked="0"/>
    </xf>
    <xf numFmtId="3" fontId="55" fillId="2" borderId="5" xfId="0" applyNumberFormat="1" applyFont="1" applyFill="1" applyBorder="1" applyAlignment="1" applyProtection="1">
      <alignment horizontal="center"/>
      <protection locked="0"/>
    </xf>
    <xf numFmtId="0" fontId="7" fillId="2" borderId="5" xfId="0" applyFont="1" applyFill="1" applyBorder="1" applyAlignment="1" applyProtection="1">
      <alignment horizontal="left" vertical="center" wrapText="1"/>
      <protection locked="0"/>
    </xf>
    <xf numFmtId="3" fontId="7" fillId="2" borderId="5" xfId="0" applyNumberFormat="1" applyFont="1" applyFill="1" applyBorder="1" applyAlignment="1" applyProtection="1">
      <alignment horizontal="center"/>
      <protection locked="0"/>
    </xf>
    <xf numFmtId="0" fontId="7" fillId="2" borderId="5" xfId="31" applyFont="1" applyFill="1" applyBorder="1" applyAlignment="1">
      <alignment horizontal="left" vertical="center" wrapText="1"/>
    </xf>
    <xf numFmtId="0" fontId="7" fillId="2" borderId="0" xfId="0" applyFont="1" applyFill="1"/>
    <xf numFmtId="2" fontId="7" fillId="2" borderId="0" xfId="0" applyNumberFormat="1" applyFont="1" applyFill="1"/>
    <xf numFmtId="4" fontId="7" fillId="2" borderId="0" xfId="0" applyNumberFormat="1" applyFont="1" applyFill="1"/>
    <xf numFmtId="0" fontId="7" fillId="2" borderId="0" xfId="0" applyFont="1" applyFill="1" applyAlignment="1">
      <alignment horizontal="center"/>
    </xf>
    <xf numFmtId="0" fontId="54" fillId="2" borderId="0" xfId="0" applyFont="1" applyFill="1" applyAlignment="1">
      <alignment horizontal="center" vertical="center"/>
    </xf>
    <xf numFmtId="0" fontId="55" fillId="2" borderId="0" xfId="0" applyFont="1" applyFill="1"/>
    <xf numFmtId="49" fontId="48" fillId="0" borderId="5" xfId="0" applyNumberFormat="1" applyFont="1" applyBorder="1" applyAlignment="1">
      <alignment horizontal="center" vertical="center"/>
    </xf>
    <xf numFmtId="4" fontId="6" fillId="0" borderId="0" xfId="0" applyNumberFormat="1" applyFont="1"/>
    <xf numFmtId="0" fontId="56" fillId="0" borderId="0" xfId="0" applyFont="1" applyFill="1"/>
    <xf numFmtId="0" fontId="49" fillId="0" borderId="0" xfId="0" applyFont="1" applyFill="1"/>
    <xf numFmtId="0" fontId="6" fillId="0" borderId="0" xfId="0" applyFont="1" applyFill="1" applyAlignment="1">
      <alignment wrapText="1"/>
    </xf>
    <xf numFmtId="1" fontId="5" fillId="0" borderId="5" xfId="4" applyNumberFormat="1" applyFont="1" applyFill="1" applyBorder="1" applyAlignment="1">
      <alignment horizontal="center" vertical="center" wrapText="1"/>
    </xf>
    <xf numFmtId="2" fontId="5" fillId="0" borderId="5" xfId="4" applyNumberFormat="1" applyFont="1" applyFill="1" applyBorder="1" applyAlignment="1">
      <alignment horizontal="left" vertical="center" wrapText="1"/>
    </xf>
    <xf numFmtId="2" fontId="5" fillId="0" borderId="5" xfId="4" applyNumberFormat="1" applyFont="1" applyFill="1" applyBorder="1" applyAlignment="1">
      <alignment vertical="center" wrapText="1"/>
    </xf>
    <xf numFmtId="2" fontId="5" fillId="0" borderId="5" xfId="4" applyNumberFormat="1" applyFont="1" applyFill="1" applyBorder="1" applyAlignment="1">
      <alignment horizontal="center" vertical="center" wrapText="1"/>
    </xf>
    <xf numFmtId="2" fontId="5" fillId="0" borderId="5" xfId="5" applyNumberFormat="1" applyFont="1" applyFill="1" applyBorder="1" applyAlignment="1">
      <alignment horizontal="left" vertical="center" wrapText="1"/>
    </xf>
    <xf numFmtId="0" fontId="5" fillId="0" borderId="0" xfId="24" applyFont="1" applyFill="1" applyBorder="1" applyAlignment="1">
      <alignment vertical="center"/>
    </xf>
    <xf numFmtId="2" fontId="5" fillId="0" borderId="5" xfId="18" applyNumberFormat="1" applyFont="1" applyFill="1" applyBorder="1" applyAlignment="1">
      <alignment horizontal="left" vertical="center" wrapText="1"/>
    </xf>
    <xf numFmtId="167" fontId="5" fillId="0" borderId="5" xfId="4" quotePrefix="1" applyNumberFormat="1" applyFont="1" applyFill="1" applyBorder="1" applyAlignment="1">
      <alignment horizontal="left" vertical="center" wrapText="1"/>
    </xf>
    <xf numFmtId="167" fontId="5" fillId="0" borderId="5" xfId="4" applyNumberFormat="1" applyFont="1" applyFill="1" applyBorder="1" applyAlignment="1">
      <alignment horizontal="center" vertical="center" wrapText="1"/>
    </xf>
    <xf numFmtId="167" fontId="5" fillId="0" borderId="5" xfId="13" applyNumberFormat="1" applyFont="1" applyFill="1" applyBorder="1" applyAlignment="1">
      <alignment horizontal="center" vertical="center" wrapText="1"/>
    </xf>
    <xf numFmtId="0" fontId="5" fillId="0" borderId="5" xfId="13" applyNumberFormat="1" applyFont="1" applyFill="1" applyBorder="1" applyAlignment="1">
      <alignment horizontal="center" vertical="center" wrapText="1"/>
    </xf>
    <xf numFmtId="1" fontId="5" fillId="0" borderId="5" xfId="12" applyNumberFormat="1" applyFont="1" applyFill="1" applyBorder="1" applyAlignment="1">
      <alignment horizontal="center" vertical="center" wrapText="1"/>
    </xf>
    <xf numFmtId="2" fontId="5" fillId="0" borderId="5" xfId="5" applyNumberFormat="1" applyFont="1" applyFill="1" applyBorder="1" applyAlignment="1">
      <alignment vertical="center" wrapText="1"/>
    </xf>
    <xf numFmtId="2" fontId="5" fillId="0" borderId="5" xfId="13" applyNumberFormat="1" applyFont="1" applyFill="1" applyBorder="1" applyAlignment="1">
      <alignment horizontal="left" vertical="center" wrapText="1"/>
    </xf>
    <xf numFmtId="2" fontId="5" fillId="0" borderId="5" xfId="2" applyNumberFormat="1" applyFont="1" applyFill="1" applyBorder="1" applyAlignment="1">
      <alignment horizontal="left" vertical="center" wrapText="1"/>
    </xf>
    <xf numFmtId="2" fontId="5" fillId="0" borderId="5" xfId="18" applyNumberFormat="1" applyFont="1" applyFill="1" applyBorder="1" applyAlignment="1">
      <alignment horizontal="center" vertical="center" wrapText="1"/>
    </xf>
    <xf numFmtId="0" fontId="26" fillId="0" borderId="0" xfId="24" applyFont="1" applyFill="1" applyBorder="1" applyAlignment="1">
      <alignment vertical="center"/>
    </xf>
    <xf numFmtId="1" fontId="5" fillId="0" borderId="5" xfId="13" applyNumberFormat="1" applyFont="1" applyFill="1" applyBorder="1" applyAlignment="1">
      <alignment horizontal="center" vertical="center" wrapText="1"/>
    </xf>
    <xf numFmtId="2" fontId="5" fillId="0" borderId="5" xfId="13" applyNumberFormat="1" applyFont="1" applyFill="1" applyBorder="1" applyAlignment="1">
      <alignment horizontal="center" vertical="center" wrapText="1"/>
    </xf>
    <xf numFmtId="0" fontId="5" fillId="0" borderId="5" xfId="0" applyFont="1" applyFill="1" applyBorder="1" applyAlignment="1">
      <alignment vertical="center" wrapText="1"/>
    </xf>
    <xf numFmtId="2" fontId="5" fillId="0" borderId="5" xfId="18" applyNumberFormat="1" applyFont="1" applyFill="1" applyBorder="1" applyAlignment="1">
      <alignment vertical="center" wrapText="1"/>
    </xf>
    <xf numFmtId="168" fontId="5" fillId="0" borderId="5" xfId="12" applyNumberFormat="1" applyFont="1" applyFill="1" applyBorder="1" applyAlignment="1">
      <alignment horizontal="center" vertical="center" wrapText="1"/>
    </xf>
    <xf numFmtId="2" fontId="5" fillId="0" borderId="5" xfId="0" applyNumberFormat="1" applyFont="1" applyFill="1" applyBorder="1" applyAlignment="1">
      <alignment horizontal="left" vertical="center" wrapText="1"/>
    </xf>
    <xf numFmtId="0" fontId="5" fillId="0" borderId="0" xfId="24" applyFont="1" applyFill="1" applyAlignment="1">
      <alignment vertical="center"/>
    </xf>
    <xf numFmtId="2" fontId="5" fillId="0" borderId="5" xfId="24" applyNumberFormat="1" applyFont="1" applyFill="1" applyBorder="1" applyAlignment="1">
      <alignment horizontal="center" vertical="center" wrapText="1"/>
    </xf>
    <xf numFmtId="0" fontId="5" fillId="0" borderId="5" xfId="24" applyNumberFormat="1" applyFont="1" applyFill="1" applyBorder="1" applyAlignment="1">
      <alignment horizontal="center" vertical="center" wrapText="1"/>
    </xf>
    <xf numFmtId="2" fontId="5" fillId="0" borderId="5" xfId="32" applyNumberFormat="1" applyFont="1" applyFill="1" applyBorder="1" applyAlignment="1">
      <alignment horizontal="left" vertical="center" wrapText="1"/>
    </xf>
    <xf numFmtId="2" fontId="5" fillId="0" borderId="5" xfId="16" applyNumberFormat="1" applyFont="1" applyFill="1" applyBorder="1" applyAlignment="1">
      <alignment horizontal="left" vertical="center" wrapText="1"/>
    </xf>
    <xf numFmtId="0" fontId="5" fillId="0" borderId="5" xfId="24" applyFont="1" applyFill="1" applyBorder="1" applyAlignment="1">
      <alignment horizontal="left" vertical="center" wrapText="1"/>
    </xf>
    <xf numFmtId="168" fontId="5" fillId="0" borderId="5" xfId="18" applyNumberFormat="1" applyFont="1" applyFill="1" applyBorder="1" applyAlignment="1">
      <alignment horizontal="center" vertical="center" wrapText="1"/>
    </xf>
    <xf numFmtId="2" fontId="5" fillId="0" borderId="5" xfId="14" applyNumberFormat="1" applyFont="1" applyFill="1" applyBorder="1" applyAlignment="1">
      <alignment horizontal="left" vertical="center" wrapText="1"/>
    </xf>
    <xf numFmtId="0" fontId="5" fillId="0" borderId="5" xfId="0" applyFont="1" applyFill="1" applyBorder="1" applyAlignment="1">
      <alignment horizontal="justify" vertical="center" wrapText="1"/>
    </xf>
    <xf numFmtId="0" fontId="5" fillId="0" borderId="0" xfId="24" applyNumberFormat="1" applyFont="1" applyFill="1" applyBorder="1" applyAlignment="1">
      <alignment horizontal="center" vertical="center"/>
    </xf>
    <xf numFmtId="0" fontId="5" fillId="0" borderId="0" xfId="24" applyFont="1" applyFill="1" applyBorder="1" applyAlignment="1">
      <alignment horizontal="left" vertical="center"/>
    </xf>
    <xf numFmtId="0" fontId="5" fillId="0" borderId="0" xfId="24" applyFont="1" applyFill="1" applyBorder="1" applyAlignment="1">
      <alignment horizontal="center" vertical="center"/>
    </xf>
    <xf numFmtId="0" fontId="5" fillId="0" borderId="0" xfId="24" applyFont="1" applyFill="1" applyBorder="1" applyAlignment="1">
      <alignment horizontal="left" vertical="center" wrapText="1"/>
    </xf>
    <xf numFmtId="0" fontId="5" fillId="0" borderId="0" xfId="13" applyFont="1" applyFill="1" applyAlignment="1">
      <alignment horizontal="center" vertical="center"/>
    </xf>
    <xf numFmtId="0" fontId="5" fillId="0" borderId="0" xfId="0" applyFont="1" applyFill="1" applyAlignment="1">
      <alignment horizontal="center" vertical="center"/>
    </xf>
    <xf numFmtId="0" fontId="5" fillId="0" borderId="0" xfId="0" applyFont="1" applyFill="1" applyAlignment="1">
      <alignment horizontal="center" vertical="center" wrapText="1"/>
    </xf>
    <xf numFmtId="0" fontId="8" fillId="0" borderId="0" xfId="0" applyFont="1" applyFill="1" applyBorder="1" applyAlignment="1">
      <alignment horizontal="center" vertical="center"/>
    </xf>
    <xf numFmtId="1" fontId="8" fillId="0" borderId="5" xfId="0" applyNumberFormat="1" applyFont="1" applyFill="1" applyBorder="1" applyAlignment="1">
      <alignment horizontal="center" vertical="center" wrapText="1"/>
    </xf>
    <xf numFmtId="2" fontId="8" fillId="0" borderId="5" xfId="0" applyNumberFormat="1" applyFont="1" applyFill="1" applyBorder="1" applyAlignment="1">
      <alignment horizontal="left" vertical="center" wrapText="1"/>
    </xf>
    <xf numFmtId="1" fontId="20" fillId="0" borderId="5" xfId="0" applyNumberFormat="1" applyFont="1" applyFill="1" applyBorder="1" applyAlignment="1">
      <alignment horizontal="center" vertical="center" wrapText="1"/>
    </xf>
    <xf numFmtId="2" fontId="20" fillId="0" borderId="5" xfId="0" applyNumberFormat="1" applyFont="1" applyFill="1" applyBorder="1" applyAlignment="1">
      <alignment horizontal="left" vertical="center" wrapText="1"/>
    </xf>
    <xf numFmtId="2" fontId="20" fillId="0" borderId="5" xfId="4" applyNumberFormat="1" applyFont="1" applyFill="1" applyBorder="1" applyAlignment="1">
      <alignment horizontal="center" vertical="center" wrapText="1"/>
    </xf>
    <xf numFmtId="0" fontId="20" fillId="0" borderId="5" xfId="0" applyFont="1" applyFill="1" applyBorder="1" applyAlignment="1">
      <alignment horizontal="center" vertical="center" wrapText="1"/>
    </xf>
    <xf numFmtId="1" fontId="8" fillId="0" borderId="5" xfId="13" applyNumberFormat="1" applyFont="1" applyFill="1" applyBorder="1" applyAlignment="1">
      <alignment horizontal="center" vertical="center" wrapText="1"/>
    </xf>
    <xf numFmtId="2" fontId="8" fillId="0" borderId="5" xfId="13" applyNumberFormat="1" applyFont="1" applyFill="1" applyBorder="1" applyAlignment="1">
      <alignment horizontal="left" vertical="center" wrapText="1"/>
    </xf>
    <xf numFmtId="1" fontId="20" fillId="0" borderId="5" xfId="13" applyNumberFormat="1" applyFont="1" applyFill="1" applyBorder="1" applyAlignment="1">
      <alignment horizontal="center" vertical="center" wrapText="1"/>
    </xf>
    <xf numFmtId="2" fontId="20" fillId="0" borderId="5" xfId="13" applyNumberFormat="1" applyFont="1" applyFill="1" applyBorder="1" applyAlignment="1">
      <alignment horizontal="left" vertical="center" wrapText="1"/>
    </xf>
    <xf numFmtId="2" fontId="26" fillId="0" borderId="5" xfId="4" applyNumberFormat="1" applyFont="1" applyFill="1" applyBorder="1" applyAlignment="1">
      <alignment horizontal="center" vertical="center" wrapText="1"/>
    </xf>
    <xf numFmtId="2" fontId="8" fillId="0" borderId="5" xfId="4" applyNumberFormat="1" applyFont="1" applyFill="1" applyBorder="1" applyAlignment="1">
      <alignment horizontal="left" vertical="center" wrapText="1"/>
    </xf>
    <xf numFmtId="1" fontId="8" fillId="0" borderId="5" xfId="4" applyNumberFormat="1" applyFont="1" applyFill="1" applyBorder="1" applyAlignment="1">
      <alignment horizontal="center" vertical="center" wrapText="1"/>
    </xf>
    <xf numFmtId="2" fontId="8" fillId="0" borderId="5" xfId="5" applyNumberFormat="1" applyFont="1" applyFill="1" applyBorder="1" applyAlignment="1">
      <alignment horizontal="left" vertical="center" wrapText="1"/>
    </xf>
    <xf numFmtId="0" fontId="5" fillId="2" borderId="5" xfId="0" applyFont="1" applyFill="1" applyBorder="1" applyAlignment="1">
      <alignment horizontal="center" vertical="center" wrapText="1"/>
    </xf>
    <xf numFmtId="0" fontId="14" fillId="0" borderId="0" xfId="0" applyFont="1" applyFill="1" applyAlignment="1">
      <alignment horizontal="left"/>
    </xf>
    <xf numFmtId="0" fontId="33" fillId="0" borderId="0" xfId="0" applyFont="1" applyFill="1" applyAlignment="1">
      <alignment horizontal="center"/>
    </xf>
    <xf numFmtId="2" fontId="33" fillId="0" borderId="5" xfId="0" applyNumberFormat="1" applyFont="1" applyFill="1" applyBorder="1" applyAlignment="1">
      <alignment vertical="center"/>
    </xf>
    <xf numFmtId="2" fontId="28" fillId="0" borderId="5" xfId="0" applyNumberFormat="1" applyFont="1" applyFill="1" applyBorder="1" applyAlignment="1">
      <alignment horizontal="left" vertical="center"/>
    </xf>
    <xf numFmtId="166" fontId="28" fillId="0" borderId="5" xfId="3" applyNumberFormat="1" applyFont="1" applyFill="1" applyBorder="1" applyAlignment="1">
      <alignment horizontal="left" vertical="center" wrapText="1"/>
    </xf>
    <xf numFmtId="1" fontId="14" fillId="0" borderId="5" xfId="3" applyNumberFormat="1" applyFont="1" applyFill="1" applyBorder="1" applyAlignment="1">
      <alignment horizontal="center" vertical="center" wrapText="1"/>
    </xf>
    <xf numFmtId="49" fontId="45" fillId="0" borderId="5" xfId="0" applyNumberFormat="1" applyFont="1" applyFill="1" applyBorder="1" applyAlignment="1">
      <alignment horizontal="center" vertical="top" wrapText="1"/>
    </xf>
    <xf numFmtId="4" fontId="28" fillId="0" borderId="5" xfId="0" applyNumberFormat="1" applyFont="1" applyFill="1" applyBorder="1" applyAlignment="1">
      <alignment horizontal="center" vertical="center" wrapText="1"/>
    </xf>
    <xf numFmtId="43" fontId="14" fillId="0" borderId="5" xfId="0" applyNumberFormat="1" applyFont="1" applyFill="1" applyBorder="1" applyAlignment="1">
      <alignment horizontal="center" vertical="center" wrapText="1"/>
    </xf>
    <xf numFmtId="165" fontId="28" fillId="0" borderId="5" xfId="0" applyNumberFormat="1" applyFont="1" applyFill="1" applyBorder="1" applyAlignment="1">
      <alignment horizontal="center" vertical="center" wrapText="1"/>
    </xf>
    <xf numFmtId="4" fontId="14" fillId="0" borderId="5" xfId="0" applyNumberFormat="1" applyFont="1" applyFill="1" applyBorder="1" applyAlignment="1">
      <alignment horizontal="center" vertical="center" wrapText="1"/>
    </xf>
    <xf numFmtId="165" fontId="14" fillId="0" borderId="5" xfId="0" applyNumberFormat="1" applyFont="1" applyFill="1" applyBorder="1" applyAlignment="1">
      <alignment horizontal="center" vertical="center" wrapText="1"/>
    </xf>
    <xf numFmtId="49" fontId="8" fillId="2" borderId="5" xfId="0" applyNumberFormat="1" applyFont="1" applyFill="1" applyBorder="1" applyAlignment="1">
      <alignment horizontal="center" vertical="center"/>
    </xf>
    <xf numFmtId="0" fontId="5" fillId="2" borderId="0" xfId="28" applyFont="1" applyFill="1"/>
    <xf numFmtId="0" fontId="8" fillId="2" borderId="0" xfId="28" applyFont="1" applyFill="1" applyAlignment="1">
      <alignment horizontal="center" vertical="center" wrapText="1"/>
    </xf>
    <xf numFmtId="0" fontId="8" fillId="2" borderId="0" xfId="28" applyFont="1" applyFill="1" applyAlignment="1">
      <alignment horizontal="center" vertical="center"/>
    </xf>
    <xf numFmtId="0" fontId="8" fillId="2" borderId="0" xfId="28" applyFont="1" applyFill="1"/>
    <xf numFmtId="166" fontId="5" fillId="2" borderId="5" xfId="29" applyNumberFormat="1" applyFont="1" applyFill="1" applyBorder="1" applyAlignment="1">
      <alignment horizontal="center" vertical="center"/>
    </xf>
    <xf numFmtId="0" fontId="5" fillId="2" borderId="5" xfId="29" applyFont="1" applyFill="1" applyBorder="1" applyAlignment="1">
      <alignment horizontal="center" vertical="center" wrapText="1"/>
    </xf>
    <xf numFmtId="0" fontId="5" fillId="2" borderId="5" xfId="29" applyFont="1" applyFill="1" applyBorder="1" applyAlignment="1">
      <alignment horizontal="center" vertical="center"/>
    </xf>
    <xf numFmtId="170" fontId="5" fillId="2" borderId="5" xfId="29" applyNumberFormat="1" applyFont="1" applyFill="1" applyBorder="1" applyAlignment="1">
      <alignment horizontal="center" vertical="center"/>
    </xf>
    <xf numFmtId="0" fontId="5" fillId="2" borderId="9" xfId="28" applyFont="1" applyFill="1" applyBorder="1"/>
    <xf numFmtId="0" fontId="50" fillId="2" borderId="5" xfId="0" applyFont="1" applyFill="1" applyBorder="1" applyAlignment="1">
      <alignment horizontal="center" vertical="center"/>
    </xf>
    <xf numFmtId="0" fontId="50" fillId="2" borderId="5"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57" fillId="2" borderId="5" xfId="0" applyFont="1" applyFill="1" applyBorder="1" applyAlignment="1">
      <alignment horizontal="left" vertical="center" wrapText="1"/>
    </xf>
    <xf numFmtId="0" fontId="21" fillId="2" borderId="5" xfId="0" applyFont="1" applyFill="1" applyBorder="1" applyAlignment="1">
      <alignment vertical="center" wrapText="1"/>
    </xf>
    <xf numFmtId="0" fontId="5" fillId="2" borderId="5" xfId="29" applyFont="1" applyFill="1" applyBorder="1" applyAlignment="1">
      <alignment vertical="center"/>
    </xf>
    <xf numFmtId="0" fontId="5" fillId="2" borderId="5" xfId="30" applyFont="1" applyFill="1" applyBorder="1" applyAlignment="1">
      <alignment horizontal="center" vertical="center" wrapText="1"/>
    </xf>
    <xf numFmtId="0" fontId="8" fillId="2" borderId="5" xfId="29" applyFont="1" applyFill="1" applyBorder="1" applyAlignment="1">
      <alignment vertical="center"/>
    </xf>
    <xf numFmtId="0" fontId="8" fillId="2" borderId="5" xfId="30" applyFont="1" applyFill="1" applyBorder="1" applyAlignment="1">
      <alignment horizontal="center" vertical="center" wrapText="1"/>
    </xf>
    <xf numFmtId="43" fontId="5" fillId="2" borderId="8" xfId="28" applyNumberFormat="1" applyFont="1" applyFill="1" applyBorder="1" applyAlignment="1">
      <alignment horizontal="center"/>
    </xf>
    <xf numFmtId="43" fontId="5" fillId="2" borderId="0" xfId="28" applyNumberFormat="1" applyFont="1" applyFill="1" applyAlignment="1">
      <alignment horizontal="center"/>
    </xf>
    <xf numFmtId="0" fontId="13" fillId="0" borderId="0" xfId="23" applyFont="1"/>
    <xf numFmtId="0" fontId="13" fillId="0" borderId="0" xfId="23" applyFont="1" applyAlignment="1">
      <alignment vertical="center"/>
    </xf>
    <xf numFmtId="0" fontId="13" fillId="0" borderId="0" xfId="23" applyFont="1" applyFill="1"/>
    <xf numFmtId="0" fontId="28" fillId="0" borderId="1"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5" xfId="0" applyFont="1" applyFill="1" applyBorder="1" applyAlignment="1">
      <alignment horizontal="center" vertical="center" wrapText="1"/>
    </xf>
    <xf numFmtId="49" fontId="28" fillId="0" borderId="5" xfId="0" applyNumberFormat="1" applyFont="1" applyFill="1" applyBorder="1" applyAlignment="1">
      <alignment horizontal="center" vertical="center" wrapText="1"/>
    </xf>
    <xf numFmtId="168" fontId="8" fillId="0" borderId="5" xfId="4" applyNumberFormat="1" applyFont="1" applyFill="1" applyBorder="1" applyAlignment="1">
      <alignment horizontal="center" vertical="center" wrapText="1"/>
    </xf>
    <xf numFmtId="168" fontId="8" fillId="0" borderId="5" xfId="12" applyNumberFormat="1" applyFont="1" applyFill="1" applyBorder="1" applyAlignment="1">
      <alignment horizontal="center" vertical="center" wrapText="1"/>
    </xf>
    <xf numFmtId="0" fontId="8"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8" fillId="2" borderId="5" xfId="0" applyFont="1" applyFill="1" applyBorder="1" applyAlignment="1">
      <alignment horizontal="center" vertical="center" wrapText="1"/>
    </xf>
    <xf numFmtId="2" fontId="28" fillId="0" borderId="5" xfId="0" applyNumberFormat="1" applyFont="1" applyFill="1" applyBorder="1" applyAlignment="1">
      <alignment horizontal="center" vertical="center" wrapText="1"/>
    </xf>
    <xf numFmtId="49" fontId="14" fillId="0" borderId="5" xfId="0" applyNumberFormat="1" applyFont="1" applyFill="1" applyBorder="1" applyAlignment="1">
      <alignment horizontal="center" vertical="center"/>
    </xf>
    <xf numFmtId="2" fontId="14" fillId="0" borderId="5" xfId="0" applyNumberFormat="1" applyFont="1" applyFill="1" applyBorder="1" applyAlignment="1">
      <alignment horizontal="center"/>
    </xf>
    <xf numFmtId="168" fontId="28" fillId="0" borderId="5" xfId="0" applyNumberFormat="1" applyFont="1" applyFill="1" applyBorder="1" applyAlignment="1">
      <alignment horizontal="right" vertical="center" wrapText="1"/>
    </xf>
    <xf numFmtId="168" fontId="14" fillId="0" borderId="5" xfId="0" applyNumberFormat="1" applyFont="1" applyFill="1" applyBorder="1" applyAlignment="1">
      <alignment horizontal="right" vertical="center" wrapText="1"/>
    </xf>
    <xf numFmtId="168" fontId="33" fillId="0" borderId="5" xfId="0" applyNumberFormat="1" applyFont="1" applyFill="1" applyBorder="1" applyAlignment="1">
      <alignment horizontal="right" vertical="center" wrapText="1"/>
    </xf>
    <xf numFmtId="168" fontId="28" fillId="0" borderId="5" xfId="0" applyNumberFormat="1" applyFont="1" applyFill="1" applyBorder="1" applyAlignment="1">
      <alignment horizontal="center" vertical="center" wrapText="1"/>
    </xf>
    <xf numFmtId="168" fontId="14" fillId="0" borderId="5" xfId="0" applyNumberFormat="1" applyFont="1" applyFill="1" applyBorder="1" applyAlignment="1">
      <alignment horizontal="center" vertical="center"/>
    </xf>
    <xf numFmtId="168" fontId="33" fillId="0" borderId="5" xfId="0" applyNumberFormat="1" applyFont="1" applyFill="1" applyBorder="1" applyAlignment="1">
      <alignment horizontal="center" vertical="center"/>
    </xf>
    <xf numFmtId="168" fontId="14" fillId="0" borderId="5" xfId="0" applyNumberFormat="1" applyFont="1" applyFill="1" applyBorder="1" applyAlignment="1">
      <alignment horizontal="center" vertical="center" wrapText="1"/>
    </xf>
    <xf numFmtId="168" fontId="33" fillId="0" borderId="5" xfId="0" applyNumberFormat="1" applyFont="1" applyFill="1" applyBorder="1" applyAlignment="1">
      <alignment horizontal="center" vertical="center" wrapText="1"/>
    </xf>
    <xf numFmtId="0" fontId="28" fillId="0" borderId="5" xfId="0" applyFont="1" applyFill="1" applyBorder="1" applyAlignment="1">
      <alignment horizontal="justify" vertical="center" wrapText="1"/>
    </xf>
    <xf numFmtId="39" fontId="14" fillId="0" borderId="0" xfId="0" applyNumberFormat="1" applyFont="1" applyFill="1" applyAlignment="1">
      <alignment vertical="center"/>
    </xf>
    <xf numFmtId="0" fontId="14" fillId="0" borderId="0" xfId="0" applyFont="1" applyFill="1" applyAlignment="1">
      <alignment vertical="center"/>
    </xf>
    <xf numFmtId="0" fontId="14" fillId="0" borderId="5" xfId="0" applyFont="1" applyFill="1" applyBorder="1" applyAlignment="1">
      <alignment horizontal="justify" vertical="center" wrapText="1"/>
    </xf>
    <xf numFmtId="0" fontId="33" fillId="0" borderId="5" xfId="0" applyFont="1" applyFill="1" applyBorder="1" applyAlignment="1">
      <alignment horizontal="justify" vertical="center" wrapText="1"/>
    </xf>
    <xf numFmtId="168" fontId="8" fillId="0" borderId="5" xfId="0" applyNumberFormat="1" applyFont="1" applyBorder="1" applyAlignment="1">
      <alignment horizontal="right" vertical="center"/>
    </xf>
    <xf numFmtId="168" fontId="5" fillId="0" borderId="5" xfId="0" applyNumberFormat="1" applyFont="1" applyBorder="1" applyAlignment="1">
      <alignment horizontal="right" vertical="center"/>
    </xf>
    <xf numFmtId="168" fontId="5" fillId="0" borderId="5" xfId="0" applyNumberFormat="1" applyFont="1" applyFill="1" applyBorder="1" applyAlignment="1">
      <alignment horizontal="right" vertical="center"/>
    </xf>
    <xf numFmtId="168" fontId="26" fillId="0" borderId="5" xfId="0" applyNumberFormat="1" applyFont="1" applyBorder="1" applyAlignment="1">
      <alignment horizontal="right" vertical="center"/>
    </xf>
    <xf numFmtId="168" fontId="26" fillId="0" borderId="5" xfId="0" applyNumberFormat="1" applyFont="1" applyFill="1" applyBorder="1" applyAlignment="1">
      <alignment horizontal="right" vertical="center"/>
    </xf>
    <xf numFmtId="168" fontId="8" fillId="0" borderId="5" xfId="0" applyNumberFormat="1" applyFont="1" applyFill="1" applyBorder="1" applyAlignment="1">
      <alignment horizontal="right" vertical="center"/>
    </xf>
    <xf numFmtId="168" fontId="5" fillId="0" borderId="5" xfId="0" applyNumberFormat="1" applyFont="1" applyFill="1" applyBorder="1" applyAlignment="1">
      <alignment horizontal="right" vertical="center" wrapText="1"/>
    </xf>
    <xf numFmtId="168" fontId="5" fillId="0" borderId="5" xfId="0" applyNumberFormat="1" applyFont="1" applyBorder="1" applyAlignment="1">
      <alignment horizontal="right" vertical="center" wrapText="1"/>
    </xf>
    <xf numFmtId="168" fontId="8" fillId="0" borderId="5" xfId="0" applyNumberFormat="1" applyFont="1" applyBorder="1" applyAlignment="1">
      <alignment horizontal="right" vertical="center" wrapText="1"/>
    </xf>
    <xf numFmtId="168" fontId="8" fillId="0" borderId="5" xfId="0" applyNumberFormat="1" applyFont="1" applyFill="1" applyBorder="1" applyAlignment="1">
      <alignment horizontal="right" vertical="center" wrapText="1"/>
    </xf>
    <xf numFmtId="168" fontId="14" fillId="0" borderId="5" xfId="0" applyNumberFormat="1" applyFont="1" applyFill="1" applyBorder="1"/>
    <xf numFmtId="168" fontId="33" fillId="0" borderId="5" xfId="0" applyNumberFormat="1" applyFont="1" applyFill="1" applyBorder="1" applyAlignment="1">
      <alignment horizontal="right" vertical="top" wrapText="1"/>
    </xf>
    <xf numFmtId="168" fontId="33" fillId="0" borderId="5" xfId="0" applyNumberFormat="1" applyFont="1" applyFill="1" applyBorder="1"/>
    <xf numFmtId="168" fontId="5" fillId="0" borderId="5" xfId="0" applyNumberFormat="1" applyFont="1" applyBorder="1" applyAlignment="1">
      <alignment horizontal="right"/>
    </xf>
    <xf numFmtId="168" fontId="39" fillId="2" borderId="5" xfId="0" applyNumberFormat="1" applyFont="1" applyFill="1" applyBorder="1" applyAlignment="1">
      <alignment vertical="center"/>
    </xf>
    <xf numFmtId="168" fontId="7" fillId="2" borderId="5" xfId="0" applyNumberFormat="1" applyFont="1" applyFill="1" applyBorder="1" applyAlignment="1">
      <alignment vertical="center"/>
    </xf>
    <xf numFmtId="168" fontId="55" fillId="2" borderId="5" xfId="0" applyNumberFormat="1" applyFont="1" applyFill="1" applyBorder="1" applyAlignment="1">
      <alignment vertical="center"/>
    </xf>
    <xf numFmtId="168" fontId="7" fillId="2" borderId="5" xfId="0" applyNumberFormat="1" applyFont="1" applyFill="1" applyBorder="1" applyAlignment="1">
      <alignment vertical="center" wrapText="1"/>
    </xf>
    <xf numFmtId="168" fontId="5" fillId="0" borderId="5" xfId="24" applyNumberFormat="1" applyFont="1" applyFill="1" applyBorder="1" applyAlignment="1">
      <alignment horizontal="center" vertical="center" wrapText="1"/>
    </xf>
    <xf numFmtId="0" fontId="6" fillId="0" borderId="0" xfId="0" applyFont="1" applyFill="1" applyAlignment="1">
      <alignment horizontal="center" vertical="center"/>
    </xf>
    <xf numFmtId="168" fontId="20" fillId="0" borderId="5" xfId="4" applyNumberFormat="1" applyFont="1" applyFill="1" applyBorder="1" applyAlignment="1">
      <alignment horizontal="center" vertical="center" wrapText="1"/>
    </xf>
    <xf numFmtId="168" fontId="5" fillId="0" borderId="5" xfId="4" quotePrefix="1" applyNumberFormat="1" applyFont="1" applyFill="1" applyBorder="1" applyAlignment="1">
      <alignment horizontal="center" vertical="center" wrapText="1"/>
    </xf>
    <xf numFmtId="168" fontId="5" fillId="0" borderId="5" xfId="4" applyNumberFormat="1" applyFont="1" applyFill="1" applyBorder="1" applyAlignment="1">
      <alignment horizontal="center" vertical="center" wrapText="1"/>
    </xf>
    <xf numFmtId="168" fontId="5" fillId="0" borderId="5" xfId="0" applyNumberFormat="1" applyFont="1" applyFill="1" applyBorder="1" applyAlignment="1">
      <alignment horizontal="center" vertical="center" wrapText="1"/>
    </xf>
    <xf numFmtId="168" fontId="5" fillId="0" borderId="5" xfId="13" applyNumberFormat="1" applyFont="1" applyFill="1" applyBorder="1" applyAlignment="1">
      <alignment horizontal="center" vertical="center" wrapText="1"/>
    </xf>
    <xf numFmtId="168" fontId="5" fillId="0" borderId="5" xfId="18" quotePrefix="1" applyNumberFormat="1" applyFont="1" applyFill="1" applyBorder="1" applyAlignment="1">
      <alignment horizontal="center" vertical="center" wrapText="1"/>
    </xf>
    <xf numFmtId="0" fontId="5" fillId="0" borderId="5" xfId="12" applyFont="1" applyFill="1" applyBorder="1" applyAlignment="1">
      <alignment horizontal="center" vertical="center" wrapText="1"/>
    </xf>
    <xf numFmtId="168" fontId="8" fillId="0" borderId="5" xfId="4" quotePrefix="1"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68" fontId="8" fillId="0" borderId="5" xfId="13" applyNumberFormat="1" applyFont="1" applyFill="1" applyBorder="1" applyAlignment="1">
      <alignment horizontal="center" vertical="center" wrapText="1"/>
    </xf>
    <xf numFmtId="168" fontId="26" fillId="0" borderId="5" xfId="4" applyNumberFormat="1" applyFont="1" applyFill="1" applyBorder="1" applyAlignment="1">
      <alignment horizontal="center" vertical="center" wrapText="1"/>
    </xf>
    <xf numFmtId="2" fontId="8" fillId="0" borderId="5" xfId="4" applyNumberFormat="1" applyFont="1" applyFill="1" applyBorder="1" applyAlignment="1">
      <alignment horizontal="center" vertical="center" wrapText="1"/>
    </xf>
    <xf numFmtId="0" fontId="5" fillId="0" borderId="0" xfId="24" applyFont="1" applyFill="1" applyBorder="1" applyAlignment="1">
      <alignment horizontal="center" vertical="center" wrapText="1"/>
    </xf>
    <xf numFmtId="2" fontId="5" fillId="0" borderId="0" xfId="24" applyNumberFormat="1" applyFont="1" applyFill="1" applyBorder="1" applyAlignment="1">
      <alignment horizontal="center" vertical="center"/>
    </xf>
    <xf numFmtId="167" fontId="13" fillId="0" borderId="5" xfId="4" applyNumberFormat="1" applyFont="1" applyFill="1" applyBorder="1" applyAlignment="1">
      <alignment horizontal="center" vertical="center" wrapText="1"/>
    </xf>
    <xf numFmtId="167" fontId="13" fillId="0" borderId="5" xfId="4" quotePrefix="1" applyNumberFormat="1" applyFont="1" applyFill="1" applyBorder="1" applyAlignment="1">
      <alignment horizontal="center" vertical="center" wrapText="1"/>
    </xf>
    <xf numFmtId="167" fontId="13" fillId="0" borderId="5" xfId="13" applyNumberFormat="1" applyFont="1" applyFill="1" applyBorder="1" applyAlignment="1">
      <alignment horizontal="center" vertical="center"/>
    </xf>
    <xf numFmtId="167" fontId="13" fillId="0" borderId="5" xfId="13" applyNumberFormat="1" applyFont="1" applyFill="1" applyBorder="1" applyAlignment="1">
      <alignment horizontal="center" vertical="center" wrapText="1"/>
    </xf>
    <xf numFmtId="1" fontId="13" fillId="0" borderId="5" xfId="12" applyNumberFormat="1" applyFont="1" applyFill="1" applyBorder="1" applyAlignment="1">
      <alignment horizontal="center" vertical="center" wrapText="1"/>
    </xf>
    <xf numFmtId="0" fontId="60" fillId="0" borderId="0" xfId="0" applyFont="1" applyFill="1"/>
    <xf numFmtId="39" fontId="14" fillId="0" borderId="0" xfId="0" applyNumberFormat="1" applyFont="1" applyFill="1" applyAlignment="1">
      <alignment horizontal="center"/>
    </xf>
    <xf numFmtId="4" fontId="14" fillId="0" borderId="0" xfId="0" applyNumberFormat="1" applyFont="1" applyFill="1" applyAlignment="1">
      <alignment horizontal="center"/>
    </xf>
    <xf numFmtId="4" fontId="14" fillId="0" borderId="5" xfId="0" applyNumberFormat="1" applyFont="1" applyFill="1" applyBorder="1" applyAlignment="1">
      <alignment horizontal="center" vertical="center"/>
    </xf>
    <xf numFmtId="4" fontId="14" fillId="0" borderId="5" xfId="0" applyNumberFormat="1" applyFont="1" applyFill="1" applyBorder="1" applyAlignment="1">
      <alignment horizontal="center"/>
    </xf>
    <xf numFmtId="172" fontId="28" fillId="0" borderId="5" xfId="0" applyNumberFormat="1" applyFont="1" applyFill="1" applyBorder="1" applyAlignment="1">
      <alignment horizontal="center" vertical="center" wrapText="1"/>
    </xf>
    <xf numFmtId="4" fontId="28" fillId="0" borderId="5" xfId="0" applyNumberFormat="1" applyFont="1" applyFill="1" applyBorder="1" applyAlignment="1">
      <alignment horizontal="center" vertical="center"/>
    </xf>
    <xf numFmtId="4" fontId="28" fillId="0" borderId="5" xfId="0" applyNumberFormat="1" applyFont="1" applyFill="1" applyBorder="1" applyAlignment="1">
      <alignment horizontal="center"/>
    </xf>
    <xf numFmtId="43" fontId="28" fillId="0" borderId="5" xfId="0" applyNumberFormat="1" applyFont="1" applyFill="1" applyBorder="1" applyAlignment="1">
      <alignment horizontal="center" vertical="center"/>
    </xf>
    <xf numFmtId="0" fontId="28" fillId="0" borderId="0" xfId="0" applyFont="1" applyFill="1" applyAlignment="1">
      <alignment horizontal="center"/>
    </xf>
    <xf numFmtId="49" fontId="33" fillId="0" borderId="5" xfId="0" applyNumberFormat="1" applyFont="1" applyFill="1" applyBorder="1" applyAlignment="1">
      <alignment horizontal="center" vertical="center"/>
    </xf>
    <xf numFmtId="0" fontId="8" fillId="2" borderId="0" xfId="29" applyFont="1" applyFill="1" applyAlignment="1">
      <alignment horizontal="center"/>
    </xf>
    <xf numFmtId="2" fontId="5" fillId="2" borderId="0" xfId="29" applyNumberFormat="1" applyFont="1" applyFill="1" applyAlignment="1">
      <alignment horizontal="center"/>
    </xf>
    <xf numFmtId="0" fontId="5" fillId="2" borderId="0" xfId="29" applyFont="1" applyFill="1" applyAlignment="1">
      <alignment horizontal="center"/>
    </xf>
    <xf numFmtId="43" fontId="5" fillId="2" borderId="0" xfId="29" applyNumberFormat="1" applyFont="1" applyFill="1" applyAlignment="1">
      <alignment horizontal="center"/>
    </xf>
    <xf numFmtId="0" fontId="5" fillId="2" borderId="0" xfId="28" applyFont="1" applyFill="1" applyAlignment="1">
      <alignment horizontal="center"/>
    </xf>
    <xf numFmtId="2" fontId="8" fillId="2" borderId="0" xfId="28" applyNumberFormat="1" applyFont="1" applyFill="1" applyAlignment="1">
      <alignment horizontal="center"/>
    </xf>
    <xf numFmtId="2" fontId="5" fillId="2" borderId="0" xfId="28" applyNumberFormat="1" applyFont="1" applyFill="1" applyAlignment="1">
      <alignment horizontal="center"/>
    </xf>
    <xf numFmtId="0" fontId="8" fillId="2" borderId="0" xfId="28" applyFont="1" applyFill="1" applyAlignment="1">
      <alignment horizontal="center"/>
    </xf>
    <xf numFmtId="43" fontId="61" fillId="2" borderId="0" xfId="29" applyNumberFormat="1" applyFont="1" applyFill="1" applyAlignment="1">
      <alignment horizontal="center"/>
    </xf>
    <xf numFmtId="43" fontId="8" fillId="2" borderId="5" xfId="29" applyNumberFormat="1" applyFont="1" applyFill="1" applyBorder="1" applyAlignment="1">
      <alignment horizontal="center" vertical="center" wrapText="1"/>
    </xf>
    <xf numFmtId="43" fontId="8" fillId="2" borderId="5" xfId="1" applyFont="1" applyFill="1" applyBorder="1" applyAlignment="1">
      <alignment horizontal="center" vertical="center"/>
    </xf>
    <xf numFmtId="43" fontId="8" fillId="2" borderId="5" xfId="28" applyNumberFormat="1" applyFont="1" applyFill="1" applyBorder="1" applyAlignment="1">
      <alignment horizontal="center" vertical="center"/>
    </xf>
    <xf numFmtId="0" fontId="8" fillId="2" borderId="0" xfId="28" applyFont="1" applyFill="1" applyAlignment="1">
      <alignment vertical="center"/>
    </xf>
    <xf numFmtId="0" fontId="50" fillId="2" borderId="5" xfId="0" applyFont="1" applyFill="1" applyBorder="1" applyAlignment="1">
      <alignment vertical="center" wrapText="1"/>
    </xf>
    <xf numFmtId="43" fontId="8" fillId="5" borderId="5" xfId="29" applyNumberFormat="1" applyFont="1" applyFill="1" applyBorder="1" applyAlignment="1">
      <alignment horizontal="center" vertical="center" wrapText="1"/>
    </xf>
    <xf numFmtId="43" fontId="5" fillId="2" borderId="5" xfId="29" applyNumberFormat="1" applyFont="1" applyFill="1" applyBorder="1" applyAlignment="1">
      <alignment horizontal="center" vertical="center" wrapText="1"/>
    </xf>
    <xf numFmtId="43" fontId="5" fillId="5" borderId="5" xfId="28" applyNumberFormat="1" applyFont="1" applyFill="1" applyBorder="1" applyAlignment="1">
      <alignment horizontal="center" vertical="center"/>
    </xf>
    <xf numFmtId="43" fontId="5" fillId="2" borderId="5" xfId="28" applyNumberFormat="1" applyFont="1" applyFill="1" applyBorder="1" applyAlignment="1">
      <alignment horizontal="center" vertical="center"/>
    </xf>
    <xf numFmtId="0" fontId="5" fillId="2" borderId="0" xfId="28" applyFont="1" applyFill="1" applyAlignment="1">
      <alignment vertical="center"/>
    </xf>
    <xf numFmtId="0" fontId="57" fillId="2" borderId="5" xfId="0" applyFont="1" applyFill="1" applyBorder="1" applyAlignment="1">
      <alignment vertical="center" wrapText="1"/>
    </xf>
    <xf numFmtId="43" fontId="5" fillId="5" borderId="5" xfId="29" applyNumberFormat="1" applyFont="1" applyFill="1" applyBorder="1" applyAlignment="1">
      <alignment horizontal="center" vertical="center" wrapText="1"/>
    </xf>
    <xf numFmtId="43" fontId="8" fillId="5" borderId="5" xfId="28" applyNumberFormat="1" applyFont="1" applyFill="1" applyBorder="1" applyAlignment="1">
      <alignment horizontal="center" vertical="center"/>
    </xf>
    <xf numFmtId="0" fontId="26" fillId="2" borderId="5" xfId="0" applyFont="1" applyFill="1" applyBorder="1" applyAlignment="1">
      <alignment vertical="center" wrapText="1"/>
    </xf>
    <xf numFmtId="0" fontId="24" fillId="0" borderId="0" xfId="23" applyFont="1" applyFill="1" applyBorder="1"/>
    <xf numFmtId="0" fontId="24" fillId="0" borderId="5" xfId="23" applyFont="1" applyFill="1" applyBorder="1" applyAlignment="1">
      <alignment horizontal="center" vertical="center" wrapText="1"/>
    </xf>
    <xf numFmtId="0" fontId="13" fillId="0" borderId="5" xfId="23" applyFont="1" applyFill="1" applyBorder="1" applyAlignment="1">
      <alignment horizontal="center" vertical="center" wrapText="1"/>
    </xf>
    <xf numFmtId="0" fontId="41" fillId="0" borderId="5" xfId="23" applyFont="1" applyFill="1" applyBorder="1" applyAlignment="1">
      <alignment horizontal="center" vertical="center" wrapText="1"/>
    </xf>
    <xf numFmtId="0" fontId="24" fillId="0" borderId="5" xfId="23" applyFont="1" applyFill="1" applyBorder="1" applyAlignment="1">
      <alignment horizontal="center" vertical="center"/>
    </xf>
    <xf numFmtId="0" fontId="13" fillId="0" borderId="5" xfId="23" applyFont="1" applyFill="1" applyBorder="1" applyAlignment="1">
      <alignment horizontal="center" vertical="center"/>
    </xf>
    <xf numFmtId="168" fontId="24" fillId="0" borderId="5" xfId="23" applyNumberFormat="1" applyFont="1" applyBorder="1" applyAlignment="1">
      <alignment horizontal="right" vertical="center"/>
    </xf>
    <xf numFmtId="0" fontId="24" fillId="0" borderId="5" xfId="23" applyFont="1" applyFill="1" applyBorder="1" applyAlignment="1">
      <alignment horizontal="left" vertical="center" wrapText="1"/>
    </xf>
    <xf numFmtId="0" fontId="13" fillId="0" borderId="5" xfId="23" applyFont="1" applyFill="1" applyBorder="1" applyAlignment="1">
      <alignment horizontal="left" vertical="center" wrapText="1"/>
    </xf>
    <xf numFmtId="168" fontId="13" fillId="0" borderId="5" xfId="23" applyNumberFormat="1" applyFont="1" applyBorder="1" applyAlignment="1">
      <alignment horizontal="right" vertical="center"/>
    </xf>
    <xf numFmtId="0" fontId="41" fillId="0" borderId="5" xfId="23" applyFont="1" applyFill="1" applyBorder="1" applyAlignment="1">
      <alignment horizontal="center" vertical="center"/>
    </xf>
    <xf numFmtId="0" fontId="41" fillId="0" borderId="5" xfId="23" applyFont="1" applyFill="1" applyBorder="1" applyAlignment="1" applyProtection="1">
      <alignment horizontal="left" vertical="center" wrapText="1"/>
      <protection locked="0"/>
    </xf>
    <xf numFmtId="168" fontId="41" fillId="0" borderId="5" xfId="23" applyNumberFormat="1" applyFont="1" applyBorder="1" applyAlignment="1">
      <alignment horizontal="right" vertical="center"/>
    </xf>
    <xf numFmtId="0" fontId="13" fillId="0" borderId="5" xfId="23" applyFont="1" applyFill="1" applyBorder="1" applyAlignment="1" applyProtection="1">
      <alignment horizontal="left" vertical="center" wrapText="1"/>
      <protection locked="0"/>
    </xf>
    <xf numFmtId="168" fontId="24" fillId="0" borderId="5" xfId="23" applyNumberFormat="1" applyFont="1" applyFill="1" applyBorder="1" applyAlignment="1">
      <alignment horizontal="right" vertical="center"/>
    </xf>
    <xf numFmtId="168" fontId="13" fillId="0" borderId="5" xfId="23" applyNumberFormat="1" applyFont="1" applyFill="1" applyBorder="1" applyAlignment="1">
      <alignment horizontal="right" vertical="center"/>
    </xf>
    <xf numFmtId="0" fontId="41" fillId="0" borderId="5" xfId="23" applyFont="1" applyFill="1" applyBorder="1" applyAlignment="1">
      <alignment horizontal="left" vertical="center" wrapText="1"/>
    </xf>
    <xf numFmtId="0" fontId="13" fillId="0" borderId="5" xfId="31" applyFont="1" applyFill="1" applyBorder="1" applyAlignment="1">
      <alignment horizontal="left" vertical="center" wrapText="1"/>
    </xf>
    <xf numFmtId="168" fontId="24" fillId="0" borderId="5" xfId="23" applyNumberFormat="1" applyFont="1" applyFill="1" applyBorder="1" applyAlignment="1">
      <alignment horizontal="center" vertical="center"/>
    </xf>
    <xf numFmtId="168" fontId="13" fillId="0" borderId="5" xfId="23" applyNumberFormat="1" applyFont="1" applyFill="1" applyBorder="1" applyAlignment="1">
      <alignment horizontal="center" vertical="center"/>
    </xf>
    <xf numFmtId="168" fontId="24" fillId="3" borderId="5" xfId="23" applyNumberFormat="1" applyFont="1" applyFill="1" applyBorder="1" applyAlignment="1">
      <alignment horizontal="center" vertical="center"/>
    </xf>
    <xf numFmtId="168" fontId="13" fillId="0" borderId="5" xfId="23" applyNumberFormat="1" applyFont="1" applyBorder="1" applyAlignment="1">
      <alignment horizontal="center" vertical="center"/>
    </xf>
    <xf numFmtId="0" fontId="24" fillId="0" borderId="0" xfId="23" applyFont="1" applyFill="1" applyAlignment="1">
      <alignment horizontal="center" vertical="center"/>
    </xf>
    <xf numFmtId="0" fontId="13" fillId="0" borderId="0" xfId="23" applyFont="1" applyFill="1" applyAlignment="1">
      <alignment horizontal="center" vertical="center"/>
    </xf>
    <xf numFmtId="2" fontId="24" fillId="0" borderId="0" xfId="23" applyNumberFormat="1" applyFont="1" applyFill="1" applyAlignment="1">
      <alignment horizontal="center" vertical="center"/>
    </xf>
    <xf numFmtId="168" fontId="24" fillId="0" borderId="5" xfId="23" applyNumberFormat="1" applyFont="1" applyBorder="1" applyAlignment="1">
      <alignment horizontal="center" vertical="center"/>
    </xf>
    <xf numFmtId="168" fontId="38" fillId="0" borderId="5" xfId="23" applyNumberFormat="1" applyFont="1" applyFill="1" applyBorder="1" applyAlignment="1">
      <alignment horizontal="center" vertical="center"/>
    </xf>
    <xf numFmtId="168" fontId="41" fillId="0" borderId="5" xfId="23" applyNumberFormat="1" applyFont="1" applyFill="1" applyBorder="1" applyAlignment="1">
      <alignment horizontal="center" vertical="center"/>
    </xf>
    <xf numFmtId="168" fontId="38" fillId="3" borderId="5" xfId="23" applyNumberFormat="1" applyFont="1" applyFill="1" applyBorder="1" applyAlignment="1">
      <alignment horizontal="center" vertical="center"/>
    </xf>
    <xf numFmtId="0" fontId="24" fillId="0" borderId="0" xfId="23" applyFont="1" applyAlignment="1">
      <alignment horizontal="center" vertical="center"/>
    </xf>
    <xf numFmtId="0" fontId="13" fillId="0" borderId="0" xfId="23" applyFont="1" applyAlignment="1">
      <alignment horizontal="center" vertical="center"/>
    </xf>
    <xf numFmtId="3" fontId="41" fillId="0" borderId="5" xfId="23" applyNumberFormat="1" applyFont="1" applyFill="1" applyBorder="1" applyAlignment="1" applyProtection="1">
      <alignment horizontal="center" vertical="center"/>
      <protection locked="0"/>
    </xf>
    <xf numFmtId="168" fontId="41" fillId="0" borderId="5" xfId="23" applyNumberFormat="1" applyFont="1" applyFill="1" applyBorder="1" applyAlignment="1">
      <alignment horizontal="right" vertical="center"/>
    </xf>
    <xf numFmtId="0" fontId="41" fillId="0" borderId="0" xfId="23" applyFont="1" applyAlignment="1">
      <alignment vertical="center"/>
    </xf>
    <xf numFmtId="3" fontId="13" fillId="0" borderId="5" xfId="23" applyNumberFormat="1" applyFont="1" applyFill="1" applyBorder="1" applyAlignment="1" applyProtection="1">
      <alignment horizontal="center" vertical="center"/>
      <protection locked="0"/>
    </xf>
    <xf numFmtId="0" fontId="24" fillId="0" borderId="0" xfId="23" applyFont="1" applyAlignment="1">
      <alignment vertical="center"/>
    </xf>
    <xf numFmtId="0" fontId="13" fillId="0" borderId="5" xfId="23" applyFont="1" applyFill="1" applyBorder="1" applyAlignment="1">
      <alignment vertical="center"/>
    </xf>
    <xf numFmtId="0" fontId="38" fillId="0" borderId="0" xfId="23" applyFont="1" applyFill="1" applyAlignment="1">
      <alignment horizontal="center" vertical="center"/>
    </xf>
    <xf numFmtId="0" fontId="41" fillId="0" borderId="0" xfId="23" applyFont="1" applyFill="1" applyAlignment="1">
      <alignment horizontal="center" vertical="center"/>
    </xf>
    <xf numFmtId="0" fontId="38" fillId="0" borderId="5" xfId="23" applyFont="1" applyFill="1" applyBorder="1" applyAlignment="1">
      <alignment horizontal="center" vertical="center" wrapText="1"/>
    </xf>
    <xf numFmtId="168" fontId="38" fillId="0" borderId="5" xfId="23" applyNumberFormat="1" applyFont="1" applyBorder="1" applyAlignment="1">
      <alignment horizontal="center" vertical="center"/>
    </xf>
    <xf numFmtId="168" fontId="41" fillId="0" borderId="5" xfId="23" applyNumberFormat="1" applyFont="1" applyBorder="1" applyAlignment="1">
      <alignment horizontal="center" vertical="center"/>
    </xf>
    <xf numFmtId="0" fontId="38" fillId="0" borderId="0" xfId="23" applyFont="1" applyAlignment="1">
      <alignment horizontal="center" vertical="center"/>
    </xf>
    <xf numFmtId="0" fontId="41" fillId="0" borderId="0" xfId="23" applyFont="1" applyAlignment="1">
      <alignment horizontal="center" vertical="center"/>
    </xf>
    <xf numFmtId="166" fontId="4" fillId="2" borderId="5" xfId="2" applyNumberFormat="1" applyFont="1" applyFill="1" applyBorder="1" applyAlignment="1">
      <alignment horizontal="left" vertical="center" wrapText="1"/>
    </xf>
    <xf numFmtId="0" fontId="4" fillId="0" borderId="5" xfId="4" applyFont="1" applyFill="1" applyBorder="1" applyAlignment="1">
      <alignment horizontal="center" vertical="center" wrapText="1"/>
    </xf>
    <xf numFmtId="168"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5" xfId="12" applyFont="1" applyFill="1" applyBorder="1" applyAlignment="1">
      <alignment horizontal="center" vertical="center" wrapText="1"/>
    </xf>
    <xf numFmtId="168" fontId="4" fillId="0" borderId="5" xfId="13" applyNumberFormat="1" applyFont="1" applyFill="1" applyBorder="1" applyAlignment="1">
      <alignment horizontal="left" vertical="center" wrapText="1"/>
    </xf>
    <xf numFmtId="168" fontId="4" fillId="0" borderId="5" xfId="4" applyNumberFormat="1" applyFont="1" applyFill="1" applyBorder="1" applyAlignment="1">
      <alignment horizontal="center" vertical="center" wrapText="1"/>
    </xf>
    <xf numFmtId="175" fontId="4" fillId="2" borderId="5" xfId="2" applyNumberFormat="1" applyFont="1" applyFill="1" applyBorder="1" applyAlignment="1">
      <alignment horizontal="center" vertical="center" wrapText="1"/>
    </xf>
    <xf numFmtId="174" fontId="4" fillId="2" borderId="5" xfId="2" applyNumberFormat="1" applyFont="1" applyFill="1" applyBorder="1" applyAlignment="1">
      <alignment horizontal="center" vertical="center" wrapText="1"/>
    </xf>
    <xf numFmtId="43" fontId="4" fillId="2" borderId="5" xfId="35" applyNumberFormat="1" applyFont="1" applyFill="1" applyBorder="1" applyAlignment="1">
      <alignment horizontal="center" vertical="center" wrapText="1"/>
    </xf>
    <xf numFmtId="43" fontId="4" fillId="2" borderId="5" xfId="26" applyNumberFormat="1" applyFont="1" applyFill="1" applyBorder="1" applyAlignment="1">
      <alignment horizontal="left" vertical="center" wrapText="1"/>
    </xf>
    <xf numFmtId="0" fontId="28" fillId="0" borderId="0" xfId="0" applyFont="1" applyFill="1" applyBorder="1" applyAlignment="1">
      <alignment vertical="center" wrapText="1"/>
    </xf>
    <xf numFmtId="2" fontId="28" fillId="0" borderId="0" xfId="0" applyNumberFormat="1" applyFont="1" applyFill="1" applyBorder="1" applyAlignment="1">
      <alignment vertical="center" wrapText="1"/>
    </xf>
    <xf numFmtId="0" fontId="4" fillId="2" borderId="5" xfId="4" applyFont="1" applyFill="1" applyBorder="1" applyAlignment="1">
      <alignment horizontal="center" vertical="center" wrapText="1"/>
    </xf>
    <xf numFmtId="174" fontId="4" fillId="2" borderId="5" xfId="3" applyNumberFormat="1" applyFont="1" applyFill="1" applyBorder="1" applyAlignment="1">
      <alignment horizontal="center" vertical="center" wrapText="1"/>
    </xf>
    <xf numFmtId="43" fontId="4" fillId="2" borderId="5" xfId="0" applyNumberFormat="1" applyFont="1" applyFill="1" applyBorder="1" applyAlignment="1">
      <alignment horizontal="left" vertical="center" wrapText="1"/>
    </xf>
    <xf numFmtId="43" fontId="4" fillId="2" borderId="5" xfId="0" applyNumberFormat="1" applyFont="1" applyFill="1" applyBorder="1" applyAlignment="1">
      <alignment horizontal="center" vertical="center" wrapText="1"/>
    </xf>
    <xf numFmtId="168" fontId="4" fillId="2" borderId="5" xfId="13" applyNumberFormat="1" applyFont="1" applyFill="1" applyBorder="1" applyAlignment="1">
      <alignment horizontal="left" vertical="center" wrapText="1"/>
    </xf>
    <xf numFmtId="0" fontId="4" fillId="2" borderId="5" xfId="12" applyFont="1" applyFill="1" applyBorder="1" applyAlignment="1">
      <alignment horizontal="center" vertical="center" wrapText="1"/>
    </xf>
    <xf numFmtId="168" fontId="4" fillId="2" borderId="5" xfId="4" applyNumberFormat="1" applyFont="1" applyFill="1" applyBorder="1" applyAlignment="1">
      <alignment horizontal="center" vertical="center" wrapText="1"/>
    </xf>
    <xf numFmtId="0" fontId="4" fillId="2" borderId="5" xfId="23" applyFont="1" applyFill="1" applyBorder="1" applyAlignment="1">
      <alignment horizontal="left" vertical="center" wrapText="1"/>
    </xf>
    <xf numFmtId="0" fontId="4" fillId="0" borderId="5" xfId="4" applyFont="1" applyBorder="1" applyAlignment="1">
      <alignment horizontal="center" vertical="center" wrapText="1"/>
    </xf>
    <xf numFmtId="0" fontId="4" fillId="0" borderId="5" xfId="12" applyFont="1" applyBorder="1" applyAlignment="1">
      <alignment horizontal="center" vertical="center" wrapText="1"/>
    </xf>
    <xf numFmtId="168" fontId="4" fillId="0" borderId="5" xfId="4" applyNumberFormat="1" applyFont="1" applyBorder="1" applyAlignment="1">
      <alignment horizontal="center" vertical="center" wrapText="1"/>
    </xf>
    <xf numFmtId="2" fontId="4" fillId="0" borderId="5" xfId="13" applyNumberFormat="1" applyFont="1" applyBorder="1" applyAlignment="1">
      <alignment horizontal="center" vertical="center" wrapText="1"/>
    </xf>
    <xf numFmtId="166" fontId="4" fillId="0" borderId="5" xfId="3" applyNumberFormat="1" applyFont="1" applyFill="1" applyBorder="1" applyAlignment="1">
      <alignment horizontal="left" vertical="center" wrapText="1"/>
    </xf>
    <xf numFmtId="166" fontId="4" fillId="0" borderId="5" xfId="3" applyNumberFormat="1" applyFont="1" applyFill="1" applyBorder="1" applyAlignment="1">
      <alignment horizontal="center" vertical="center" wrapText="1"/>
    </xf>
    <xf numFmtId="43" fontId="4" fillId="0" borderId="5" xfId="0" applyNumberFormat="1" applyFont="1" applyFill="1" applyBorder="1" applyAlignment="1">
      <alignment horizontal="left" vertical="center" wrapText="1"/>
    </xf>
    <xf numFmtId="43" fontId="4" fillId="0" borderId="5" xfId="0" applyNumberFormat="1" applyFont="1" applyFill="1" applyBorder="1" applyAlignment="1">
      <alignment horizontal="center" vertical="center" wrapText="1"/>
    </xf>
    <xf numFmtId="0" fontId="4" fillId="0" borderId="5" xfId="0" applyFont="1" applyBorder="1" applyAlignment="1">
      <alignment horizontal="center" vertical="center" wrapText="1"/>
    </xf>
    <xf numFmtId="168" fontId="4" fillId="0" borderId="5" xfId="0" applyNumberFormat="1" applyFont="1" applyBorder="1" applyAlignment="1">
      <alignment horizontal="center" vertical="center" wrapText="1"/>
    </xf>
    <xf numFmtId="0" fontId="4" fillId="0" borderId="5" xfId="0" applyFont="1" applyFill="1" applyBorder="1" applyAlignment="1">
      <alignment horizontal="center" vertical="center"/>
    </xf>
    <xf numFmtId="2" fontId="4" fillId="0" borderId="5" xfId="0" applyNumberFormat="1" applyFont="1" applyBorder="1" applyAlignment="1">
      <alignment horizontal="center" vertical="center" wrapText="1"/>
    </xf>
    <xf numFmtId="2" fontId="4" fillId="0" borderId="5" xfId="12" applyNumberFormat="1" applyFont="1" applyBorder="1" applyAlignment="1">
      <alignment horizontal="center" vertical="center" wrapText="1"/>
    </xf>
    <xf numFmtId="2" fontId="4" fillId="0" borderId="5" xfId="4" applyNumberFormat="1" applyFont="1" applyBorder="1" applyAlignment="1">
      <alignment horizontal="center" vertical="center" wrapText="1"/>
    </xf>
    <xf numFmtId="43" fontId="4" fillId="0" borderId="5" xfId="0" applyNumberFormat="1" applyFont="1" applyBorder="1" applyAlignment="1">
      <alignment horizontal="left" vertical="center" wrapText="1"/>
    </xf>
    <xf numFmtId="43" fontId="4" fillId="0" borderId="5" xfId="0" applyNumberFormat="1" applyFont="1" applyBorder="1" applyAlignment="1">
      <alignment horizontal="center" vertical="center" wrapText="1"/>
    </xf>
    <xf numFmtId="0" fontId="4" fillId="0" borderId="5" xfId="23" applyFont="1" applyBorder="1" applyAlignment="1">
      <alignment horizontal="left" vertical="center" wrapText="1"/>
    </xf>
    <xf numFmtId="168" fontId="4" fillId="0" borderId="5" xfId="13" applyNumberFormat="1" applyFont="1" applyBorder="1" applyAlignment="1">
      <alignment horizontal="left" vertical="center" wrapText="1"/>
    </xf>
    <xf numFmtId="0" fontId="4" fillId="0" borderId="5" xfId="4" applyFont="1" applyBorder="1" applyAlignment="1">
      <alignment horizontal="left" vertical="center" wrapText="1"/>
    </xf>
    <xf numFmtId="174" fontId="4" fillId="0" borderId="5" xfId="3" applyNumberFormat="1" applyFont="1" applyBorder="1" applyAlignment="1">
      <alignment horizontal="center" vertical="center" wrapText="1"/>
    </xf>
    <xf numFmtId="2" fontId="4" fillId="0" borderId="5" xfId="3" applyNumberFormat="1" applyFont="1" applyBorder="1" applyAlignment="1">
      <alignment horizontal="center" vertical="center" wrapText="1"/>
    </xf>
    <xf numFmtId="166" fontId="4" fillId="0" borderId="5" xfId="3" applyNumberFormat="1" applyFont="1" applyBorder="1" applyAlignment="1">
      <alignment horizontal="left" vertical="center" wrapText="1"/>
    </xf>
    <xf numFmtId="166" fontId="4" fillId="0" borderId="5" xfId="3" applyNumberFormat="1" applyFont="1" applyBorder="1" applyAlignment="1">
      <alignment horizontal="center" vertical="center" wrapText="1"/>
    </xf>
    <xf numFmtId="43" fontId="4" fillId="0" borderId="5" xfId="3" applyNumberFormat="1" applyFont="1" applyBorder="1" applyAlignment="1">
      <alignment horizontal="center" vertical="center" wrapText="1"/>
    </xf>
    <xf numFmtId="0" fontId="4" fillId="0" borderId="5" xfId="16" applyFont="1" applyBorder="1" applyAlignment="1">
      <alignment horizontal="left" vertical="center" wrapText="1"/>
    </xf>
    <xf numFmtId="168" fontId="4" fillId="0" borderId="5" xfId="4" applyNumberFormat="1" applyFont="1" applyBorder="1" applyAlignment="1">
      <alignment horizontal="left" vertical="center" wrapText="1"/>
    </xf>
    <xf numFmtId="168" fontId="4" fillId="2" borderId="5" xfId="4" applyNumberFormat="1" applyFont="1" applyFill="1" applyBorder="1" applyAlignment="1">
      <alignment horizontal="left" vertical="center" wrapText="1"/>
    </xf>
    <xf numFmtId="2" fontId="4" fillId="2" borderId="5" xfId="4" applyNumberFormat="1" applyFont="1" applyFill="1" applyBorder="1" applyAlignment="1">
      <alignment horizontal="center" vertical="center" wrapText="1"/>
    </xf>
    <xf numFmtId="0" fontId="4" fillId="2" borderId="5" xfId="13" applyFont="1" applyFill="1" applyBorder="1" applyAlignment="1">
      <alignment horizontal="left" vertical="center" wrapText="1"/>
    </xf>
    <xf numFmtId="0" fontId="4" fillId="2" borderId="5" xfId="5" applyFont="1" applyFill="1" applyBorder="1" applyAlignment="1">
      <alignment horizontal="left" vertical="center" wrapText="1"/>
    </xf>
    <xf numFmtId="0" fontId="4" fillId="2" borderId="5" xfId="4" applyFont="1" applyFill="1" applyBorder="1" applyAlignment="1">
      <alignment horizontal="left" vertical="center"/>
    </xf>
    <xf numFmtId="174" fontId="4" fillId="0" borderId="5" xfId="2" applyNumberFormat="1" applyFont="1" applyBorder="1" applyAlignment="1">
      <alignment horizontal="center" vertical="center" wrapText="1"/>
    </xf>
    <xf numFmtId="2" fontId="4" fillId="0" borderId="5" xfId="2" applyNumberFormat="1" applyFont="1" applyBorder="1" applyAlignment="1">
      <alignment horizontal="center" vertical="center" wrapText="1"/>
    </xf>
    <xf numFmtId="168" fontId="4" fillId="0" borderId="5" xfId="5" applyNumberFormat="1" applyFont="1" applyBorder="1" applyAlignment="1">
      <alignment horizontal="left" vertical="center" wrapText="1"/>
    </xf>
    <xf numFmtId="166" fontId="4" fillId="0" borderId="5" xfId="2" applyNumberFormat="1" applyFont="1" applyBorder="1" applyAlignment="1">
      <alignment horizontal="center" vertical="center" wrapText="1"/>
    </xf>
    <xf numFmtId="0" fontId="4" fillId="2" borderId="5" xfId="0" applyFont="1" applyFill="1" applyBorder="1" applyAlignment="1">
      <alignment horizontal="left" vertical="center"/>
    </xf>
    <xf numFmtId="0" fontId="4" fillId="2" borderId="5" xfId="0" applyFont="1" applyFill="1" applyBorder="1" applyAlignment="1">
      <alignment horizontal="center" vertical="center"/>
    </xf>
    <xf numFmtId="43" fontId="4" fillId="2" borderId="5" xfId="0" applyNumberFormat="1" applyFont="1" applyFill="1" applyBorder="1" applyAlignment="1">
      <alignment horizontal="center" vertical="center"/>
    </xf>
    <xf numFmtId="2" fontId="4" fillId="2" borderId="5" xfId="0" applyNumberFormat="1" applyFont="1" applyFill="1" applyBorder="1" applyAlignment="1">
      <alignment horizontal="center" vertical="center"/>
    </xf>
    <xf numFmtId="0" fontId="4" fillId="0" borderId="5" xfId="13" applyFont="1" applyBorder="1" applyAlignment="1">
      <alignment horizontal="left" vertical="center" wrapText="1"/>
    </xf>
    <xf numFmtId="0" fontId="4" fillId="0" borderId="5" xfId="5" applyFont="1" applyBorder="1" applyAlignment="1">
      <alignment horizontal="left" vertical="center" wrapText="1"/>
    </xf>
    <xf numFmtId="0" fontId="4" fillId="0" borderId="5" xfId="34" applyFont="1" applyBorder="1" applyAlignment="1">
      <alignment horizontal="left" vertical="center" wrapText="1"/>
    </xf>
    <xf numFmtId="168" fontId="4" fillId="0" borderId="5" xfId="14" applyNumberFormat="1" applyFont="1" applyBorder="1" applyAlignment="1">
      <alignment horizontal="left" vertical="center" wrapText="1"/>
    </xf>
    <xf numFmtId="2" fontId="4" fillId="0" borderId="5" xfId="0" applyNumberFormat="1" applyFont="1" applyBorder="1" applyAlignment="1">
      <alignment horizontal="left" vertical="center" wrapText="1"/>
    </xf>
    <xf numFmtId="2" fontId="4" fillId="0" borderId="5" xfId="3" applyNumberFormat="1" applyFont="1" applyBorder="1" applyAlignment="1">
      <alignment horizontal="left" vertical="center" wrapText="1"/>
    </xf>
    <xf numFmtId="2" fontId="4" fillId="0" borderId="5" xfId="4" applyNumberFormat="1" applyFont="1" applyBorder="1" applyAlignment="1">
      <alignment horizontal="left" vertical="center" wrapText="1"/>
    </xf>
    <xf numFmtId="43" fontId="4" fillId="0" borderId="5" xfId="4" applyNumberFormat="1" applyFont="1" applyFill="1" applyBorder="1" applyAlignment="1">
      <alignment horizontal="center" vertical="center" wrapText="1"/>
    </xf>
    <xf numFmtId="174" fontId="4" fillId="0" borderId="5" xfId="3" applyNumberFormat="1" applyFont="1" applyFill="1" applyBorder="1" applyAlignment="1">
      <alignment horizontal="center" vertical="center" wrapText="1"/>
    </xf>
    <xf numFmtId="43" fontId="4" fillId="0" borderId="5" xfId="3" applyNumberFormat="1" applyFont="1" applyFill="1" applyBorder="1" applyAlignment="1">
      <alignment horizontal="center" vertical="center" wrapText="1"/>
    </xf>
    <xf numFmtId="2" fontId="4" fillId="0" borderId="5" xfId="0" applyNumberFormat="1" applyFont="1" applyFill="1" applyBorder="1" applyAlignment="1">
      <alignment horizontal="center" vertical="center"/>
    </xf>
    <xf numFmtId="2" fontId="4" fillId="0" borderId="5" xfId="4" applyNumberFormat="1" applyFont="1" applyFill="1" applyBorder="1" applyAlignment="1">
      <alignment horizontal="center" vertical="center" wrapText="1"/>
    </xf>
    <xf numFmtId="2" fontId="4" fillId="0" borderId="5" xfId="3" applyNumberFormat="1" applyFont="1" applyFill="1" applyBorder="1" applyAlignment="1">
      <alignment horizontal="center" vertical="center" wrapText="1"/>
    </xf>
    <xf numFmtId="166" fontId="4" fillId="2" borderId="5" xfId="2" applyNumberFormat="1" applyFont="1" applyFill="1" applyBorder="1" applyAlignment="1">
      <alignment horizontal="center" vertical="center" wrapText="1"/>
    </xf>
    <xf numFmtId="0" fontId="4" fillId="2" borderId="5" xfId="4" applyFont="1" applyFill="1" applyBorder="1" applyAlignment="1">
      <alignment horizontal="left" vertical="center" wrapText="1"/>
    </xf>
    <xf numFmtId="168" fontId="4" fillId="2" borderId="5" xfId="5" applyNumberFormat="1" applyFont="1" applyFill="1" applyBorder="1" applyAlignment="1">
      <alignment horizontal="left" vertical="center" wrapText="1"/>
    </xf>
    <xf numFmtId="0" fontId="4" fillId="2" borderId="5" xfId="16" applyFont="1" applyFill="1" applyBorder="1" applyAlignment="1">
      <alignment horizontal="left" vertical="center" wrapText="1"/>
    </xf>
    <xf numFmtId="0" fontId="4" fillId="0" borderId="5" xfId="13" applyFont="1" applyFill="1" applyBorder="1" applyAlignment="1">
      <alignment horizontal="left" vertical="center" wrapText="1"/>
    </xf>
    <xf numFmtId="0" fontId="4" fillId="0" borderId="5" xfId="4" applyFont="1" applyFill="1" applyBorder="1" applyAlignment="1">
      <alignment horizontal="left" vertical="center"/>
    </xf>
    <xf numFmtId="0" fontId="4" fillId="0" borderId="5" xfId="16" applyFont="1" applyFill="1" applyBorder="1" applyAlignment="1">
      <alignment horizontal="left" vertical="center" wrapText="1"/>
    </xf>
    <xf numFmtId="0" fontId="4" fillId="0" borderId="5" xfId="4" applyFont="1" applyFill="1" applyBorder="1" applyAlignment="1">
      <alignment horizontal="left" vertical="center" wrapText="1"/>
    </xf>
    <xf numFmtId="168" fontId="4" fillId="0" borderId="5" xfId="0" applyNumberFormat="1" applyFont="1" applyBorder="1" applyAlignment="1">
      <alignment horizontal="left" vertical="center" wrapText="1"/>
    </xf>
    <xf numFmtId="168" fontId="4" fillId="0" borderId="5" xfId="5" applyNumberFormat="1" applyFont="1" applyFill="1" applyBorder="1" applyAlignment="1">
      <alignment horizontal="left" vertical="center" wrapText="1"/>
    </xf>
    <xf numFmtId="168" fontId="4" fillId="0" borderId="5" xfId="4" applyNumberFormat="1" applyFont="1" applyFill="1" applyBorder="1" applyAlignment="1">
      <alignment horizontal="left" vertical="center" wrapText="1"/>
    </xf>
    <xf numFmtId="0" fontId="4" fillId="0" borderId="5" xfId="0" applyFont="1" applyBorder="1" applyAlignment="1">
      <alignment horizontal="left" vertical="center" wrapText="1"/>
    </xf>
    <xf numFmtId="2" fontId="4" fillId="0" borderId="5" xfId="5" applyNumberFormat="1" applyFont="1" applyBorder="1" applyAlignment="1">
      <alignment horizontal="left" vertical="center" wrapText="1"/>
    </xf>
    <xf numFmtId="2" fontId="4" fillId="0" borderId="5" xfId="16" applyNumberFormat="1" applyFont="1" applyBorder="1" applyAlignment="1">
      <alignment horizontal="left" vertical="center" wrapText="1"/>
    </xf>
    <xf numFmtId="168" fontId="4" fillId="0" borderId="5" xfId="20" applyNumberFormat="1" applyFont="1" applyBorder="1" applyAlignment="1">
      <alignment horizontal="left" vertical="center" wrapText="1"/>
    </xf>
    <xf numFmtId="0" fontId="4" fillId="0" borderId="5" xfId="5" applyFont="1" applyFill="1" applyBorder="1" applyAlignment="1">
      <alignment horizontal="left" vertical="center" wrapText="1"/>
    </xf>
    <xf numFmtId="168" fontId="4" fillId="0" borderId="5" xfId="0" applyNumberFormat="1" applyFont="1" applyFill="1" applyBorder="1" applyAlignment="1">
      <alignment horizontal="left" vertical="center" wrapText="1"/>
    </xf>
    <xf numFmtId="0" fontId="4" fillId="0" borderId="5" xfId="0" applyFont="1" applyFill="1" applyBorder="1" applyAlignment="1">
      <alignment horizontal="left" vertical="center" wrapText="1"/>
    </xf>
    <xf numFmtId="0" fontId="0" fillId="0" borderId="0" xfId="0" applyFont="1"/>
    <xf numFmtId="0" fontId="4" fillId="0" borderId="5" xfId="0" applyFont="1" applyBorder="1" applyAlignment="1">
      <alignment horizontal="center" vertical="center"/>
    </xf>
    <xf numFmtId="166" fontId="4" fillId="0" borderId="5" xfId="2" applyNumberFormat="1" applyFont="1" applyBorder="1" applyAlignment="1">
      <alignment horizontal="left" vertical="center" wrapText="1"/>
    </xf>
    <xf numFmtId="43" fontId="4" fillId="2" borderId="5" xfId="3" applyNumberFormat="1" applyFont="1" applyFill="1" applyBorder="1" applyAlignment="1">
      <alignment horizontal="center" vertical="center" wrapText="1"/>
    </xf>
    <xf numFmtId="2" fontId="4" fillId="2" borderId="5" xfId="3" applyNumberFormat="1" applyFont="1" applyFill="1" applyBorder="1" applyAlignment="1">
      <alignment horizontal="center" vertical="center" wrapText="1"/>
    </xf>
    <xf numFmtId="2" fontId="4" fillId="0" borderId="5" xfId="0" applyNumberFormat="1" applyFont="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xf>
    <xf numFmtId="0" fontId="5" fillId="0" borderId="0" xfId="0" applyFont="1" applyAlignment="1">
      <alignment vertical="center" wrapText="1"/>
    </xf>
    <xf numFmtId="4" fontId="9" fillId="0" borderId="5" xfId="0" applyNumberFormat="1" applyFont="1" applyBorder="1"/>
    <xf numFmtId="165" fontId="0" fillId="0" borderId="5" xfId="0" applyNumberFormat="1" applyBorder="1"/>
    <xf numFmtId="0" fontId="25" fillId="0" borderId="5" xfId="0" applyFont="1" applyBorder="1"/>
    <xf numFmtId="165" fontId="25" fillId="0" borderId="5" xfId="0" applyNumberFormat="1" applyFont="1" applyBorder="1"/>
    <xf numFmtId="2" fontId="9" fillId="0" borderId="5" xfId="0" applyNumberFormat="1" applyFont="1" applyBorder="1" applyAlignment="1">
      <alignment horizontal="left" vertical="center" wrapText="1"/>
    </xf>
    <xf numFmtId="0" fontId="9" fillId="0" borderId="5" xfId="0" applyFont="1" applyBorder="1" applyAlignment="1">
      <alignment horizontal="center" vertical="center" wrapText="1"/>
    </xf>
    <xf numFmtId="2" fontId="62" fillId="0" borderId="5" xfId="0" applyNumberFormat="1" applyFont="1" applyBorder="1" applyAlignment="1">
      <alignment vertical="center"/>
    </xf>
    <xf numFmtId="0" fontId="62" fillId="0" borderId="5" xfId="0" applyFont="1" applyBorder="1" applyAlignment="1">
      <alignment horizontal="center" vertical="center" wrapText="1"/>
    </xf>
    <xf numFmtId="2" fontId="63" fillId="0" borderId="5" xfId="0" applyNumberFormat="1" applyFont="1" applyBorder="1" applyAlignment="1">
      <alignment vertical="center"/>
    </xf>
    <xf numFmtId="0" fontId="63" fillId="0" borderId="5" xfId="0" applyFont="1" applyBorder="1" applyAlignment="1">
      <alignment horizontal="center" vertical="center" wrapText="1"/>
    </xf>
    <xf numFmtId="2" fontId="62" fillId="0" borderId="5" xfId="0" applyNumberFormat="1" applyFont="1" applyBorder="1" applyAlignment="1">
      <alignment horizontal="left" vertical="center"/>
    </xf>
    <xf numFmtId="2" fontId="62" fillId="0" borderId="5" xfId="0" applyNumberFormat="1" applyFont="1" applyBorder="1" applyAlignment="1">
      <alignment vertical="center" wrapText="1"/>
    </xf>
    <xf numFmtId="2" fontId="63" fillId="0" borderId="5" xfId="0" applyNumberFormat="1" applyFont="1" applyBorder="1" applyAlignment="1">
      <alignment vertical="center" wrapText="1"/>
    </xf>
    <xf numFmtId="2" fontId="9" fillId="0" borderId="5" xfId="0" applyNumberFormat="1" applyFont="1" applyBorder="1" applyAlignment="1">
      <alignment horizontal="left" vertical="center"/>
    </xf>
    <xf numFmtId="166" fontId="62" fillId="0" borderId="5" xfId="3" applyNumberFormat="1" applyFont="1" applyBorder="1" applyAlignment="1">
      <alignment horizontal="left" vertical="center" wrapText="1"/>
    </xf>
    <xf numFmtId="0" fontId="63" fillId="0" borderId="5" xfId="0" applyFont="1" applyBorder="1" applyAlignment="1">
      <alignment wrapText="1"/>
    </xf>
    <xf numFmtId="0" fontId="63" fillId="0" borderId="5" xfId="0" applyFont="1" applyBorder="1" applyAlignment="1">
      <alignment horizontal="center"/>
    </xf>
    <xf numFmtId="0" fontId="62" fillId="0" borderId="5" xfId="0" applyFont="1" applyBorder="1" applyAlignment="1">
      <alignment wrapText="1"/>
    </xf>
    <xf numFmtId="0" fontId="62" fillId="0" borderId="5" xfId="0" applyFont="1" applyBorder="1" applyAlignment="1">
      <alignment horizontal="center"/>
    </xf>
    <xf numFmtId="0" fontId="9" fillId="0" borderId="5" xfId="0" applyFont="1" applyBorder="1" applyAlignment="1">
      <alignment wrapText="1"/>
    </xf>
    <xf numFmtId="0" fontId="9" fillId="0" borderId="5" xfId="0" applyFont="1" applyBorder="1" applyAlignment="1">
      <alignment horizontal="center"/>
    </xf>
    <xf numFmtId="0" fontId="9" fillId="0" borderId="5" xfId="0" applyFont="1" applyBorder="1" applyAlignment="1">
      <alignment horizontal="center" vertical="center"/>
    </xf>
    <xf numFmtId="4" fontId="9" fillId="0" borderId="5" xfId="0" applyNumberFormat="1" applyFont="1" applyBorder="1" applyAlignment="1">
      <alignment horizontal="center" vertical="center"/>
    </xf>
    <xf numFmtId="2" fontId="9" fillId="0" borderId="5" xfId="0" applyNumberFormat="1" applyFont="1" applyBorder="1" applyAlignment="1">
      <alignment horizontal="center" vertical="center"/>
    </xf>
    <xf numFmtId="0" fontId="62" fillId="0" borderId="5" xfId="0" applyFont="1" applyBorder="1" applyAlignment="1">
      <alignment horizontal="center" vertical="center"/>
    </xf>
    <xf numFmtId="4" fontId="62" fillId="0" borderId="5" xfId="0" applyNumberFormat="1" applyFont="1" applyBorder="1" applyAlignment="1">
      <alignment horizontal="center" vertical="center"/>
    </xf>
    <xf numFmtId="2" fontId="62" fillId="0" borderId="5" xfId="0" applyNumberFormat="1" applyFont="1" applyBorder="1" applyAlignment="1">
      <alignment horizontal="center" vertical="center"/>
    </xf>
    <xf numFmtId="0" fontId="63" fillId="0" borderId="5" xfId="0" applyFont="1" applyBorder="1" applyAlignment="1">
      <alignment horizontal="center" vertical="center"/>
    </xf>
    <xf numFmtId="4" fontId="63" fillId="0" borderId="5" xfId="0" applyNumberFormat="1" applyFont="1" applyBorder="1" applyAlignment="1">
      <alignment horizontal="center" vertical="center"/>
    </xf>
    <xf numFmtId="4" fontId="62" fillId="2" borderId="5" xfId="0" applyNumberFormat="1" applyFont="1" applyFill="1" applyBorder="1" applyAlignment="1">
      <alignment horizontal="center" vertical="center"/>
    </xf>
    <xf numFmtId="2" fontId="63" fillId="0" borderId="5" xfId="0" applyNumberFormat="1" applyFont="1" applyBorder="1" applyAlignment="1">
      <alignment horizontal="center" vertical="center"/>
    </xf>
    <xf numFmtId="43" fontId="5" fillId="2" borderId="0" xfId="2" applyNumberFormat="1" applyFont="1" applyFill="1" applyAlignment="1">
      <alignment horizontal="center" vertical="center"/>
    </xf>
    <xf numFmtId="1" fontId="5" fillId="2" borderId="0" xfId="36" applyNumberFormat="1" applyFont="1" applyFill="1" applyAlignment="1">
      <alignment horizontal="left"/>
    </xf>
    <xf numFmtId="43" fontId="5" fillId="2" borderId="0" xfId="2" applyNumberFormat="1" applyFont="1" applyFill="1" applyAlignment="1">
      <alignment horizontal="left"/>
    </xf>
    <xf numFmtId="43" fontId="62" fillId="2" borderId="0" xfId="2" applyNumberFormat="1" applyFont="1" applyFill="1" applyAlignment="1">
      <alignment horizontal="center" vertical="center"/>
    </xf>
    <xf numFmtId="43" fontId="5" fillId="2" borderId="0" xfId="36" applyNumberFormat="1" applyFont="1" applyFill="1" applyAlignment="1">
      <alignment horizontal="center" vertical="center"/>
    </xf>
    <xf numFmtId="43" fontId="5" fillId="2" borderId="0" xfId="2" applyNumberFormat="1" applyFont="1" applyFill="1" applyAlignment="1">
      <alignment vertical="center"/>
    </xf>
    <xf numFmtId="49" fontId="7" fillId="2" borderId="0" xfId="2" applyNumberFormat="1" applyFont="1" applyFill="1" applyAlignment="1">
      <alignment horizontal="right"/>
    </xf>
    <xf numFmtId="4" fontId="5" fillId="2" borderId="0" xfId="2" applyNumberFormat="1" applyFont="1" applyFill="1" applyAlignment="1">
      <alignment horizontal="center"/>
    </xf>
    <xf numFmtId="43" fontId="5" fillId="2" borderId="0" xfId="1" applyFont="1" applyFill="1" applyAlignment="1"/>
    <xf numFmtId="43" fontId="5" fillId="2" borderId="15" xfId="2" applyNumberFormat="1" applyFont="1" applyFill="1" applyBorder="1" applyAlignment="1">
      <alignment horizontal="center" vertical="center" wrapText="1"/>
    </xf>
    <xf numFmtId="43" fontId="5" fillId="2" borderId="1" xfId="2" applyNumberFormat="1" applyFont="1" applyFill="1" applyBorder="1" applyAlignment="1">
      <alignment horizontal="center" vertical="center" wrapText="1"/>
    </xf>
    <xf numFmtId="43" fontId="5" fillId="2" borderId="1" xfId="2" applyNumberFormat="1" applyFont="1" applyFill="1" applyBorder="1" applyAlignment="1">
      <alignment horizontal="center" vertical="center"/>
    </xf>
    <xf numFmtId="43" fontId="5" fillId="0" borderId="1" xfId="2" applyNumberFormat="1" applyFont="1" applyBorder="1" applyAlignment="1">
      <alignment horizontal="center" vertical="center" wrapText="1"/>
    </xf>
    <xf numFmtId="43" fontId="5" fillId="2" borderId="2" xfId="36" applyNumberFormat="1" applyFont="1" applyFill="1" applyBorder="1" applyAlignment="1">
      <alignment horizontal="center" vertical="center" wrapText="1"/>
    </xf>
    <xf numFmtId="43" fontId="5" fillId="2" borderId="0" xfId="36" applyNumberFormat="1" applyFont="1" applyFill="1" applyAlignment="1">
      <alignment horizontal="left"/>
    </xf>
    <xf numFmtId="43" fontId="5" fillId="2" borderId="0" xfId="2" applyNumberFormat="1" applyFont="1" applyFill="1"/>
    <xf numFmtId="1" fontId="5" fillId="2" borderId="0" xfId="2" applyNumberFormat="1" applyFont="1" applyFill="1" applyAlignment="1">
      <alignment horizontal="center"/>
    </xf>
    <xf numFmtId="43" fontId="7" fillId="2" borderId="0" xfId="2" applyNumberFormat="1" applyFont="1" applyFill="1" applyAlignment="1">
      <alignment horizontal="right"/>
    </xf>
    <xf numFmtId="43" fontId="5" fillId="0" borderId="0" xfId="2" applyNumberFormat="1" applyFont="1"/>
    <xf numFmtId="43" fontId="5" fillId="2" borderId="0" xfId="2" applyNumberFormat="1" applyFont="1" applyFill="1" applyAlignment="1">
      <alignment horizontal="center"/>
    </xf>
    <xf numFmtId="43" fontId="5" fillId="2" borderId="1" xfId="2" applyNumberFormat="1" applyFont="1" applyFill="1" applyBorder="1" applyAlignment="1">
      <alignment horizontal="center" vertical="center" wrapText="1"/>
    </xf>
    <xf numFmtId="43" fontId="5" fillId="2" borderId="3" xfId="2" applyNumberFormat="1" applyFont="1" applyFill="1" applyBorder="1" applyAlignment="1">
      <alignment horizontal="center" vertical="center" wrapText="1"/>
    </xf>
    <xf numFmtId="43" fontId="5" fillId="2" borderId="0" xfId="2" applyNumberFormat="1" applyFont="1" applyFill="1" applyAlignment="1">
      <alignment horizontal="center" vertical="center" wrapText="1"/>
    </xf>
    <xf numFmtId="43" fontId="5" fillId="2" borderId="6" xfId="2" applyNumberFormat="1" applyFont="1" applyFill="1" applyBorder="1" applyAlignment="1">
      <alignment horizontal="center" vertical="center" wrapText="1"/>
    </xf>
    <xf numFmtId="37" fontId="5" fillId="2" borderId="5" xfId="2" applyNumberFormat="1" applyFont="1" applyFill="1" applyBorder="1" applyAlignment="1">
      <alignment horizontal="center" vertical="center"/>
    </xf>
    <xf numFmtId="1" fontId="5" fillId="2" borderId="5" xfId="2" applyNumberFormat="1" applyFont="1" applyFill="1" applyBorder="1" applyAlignment="1">
      <alignment horizontal="center" vertical="center" wrapText="1"/>
    </xf>
    <xf numFmtId="37" fontId="5" fillId="2" borderId="5" xfId="2" applyNumberFormat="1" applyFont="1" applyFill="1" applyBorder="1" applyAlignment="1">
      <alignment horizontal="center" vertical="center" wrapText="1"/>
    </xf>
    <xf numFmtId="37" fontId="62" fillId="2" borderId="5" xfId="2" applyNumberFormat="1" applyFont="1" applyFill="1" applyBorder="1" applyAlignment="1">
      <alignment horizontal="center" vertical="center" wrapText="1"/>
    </xf>
    <xf numFmtId="37" fontId="5" fillId="2" borderId="5" xfId="2" applyNumberFormat="1" applyFont="1" applyFill="1" applyBorder="1" applyAlignment="1">
      <alignment vertical="center" wrapText="1"/>
    </xf>
    <xf numFmtId="37" fontId="7" fillId="2" borderId="5" xfId="2" applyNumberFormat="1" applyFont="1" applyFill="1" applyBorder="1" applyAlignment="1">
      <alignment horizontal="right" vertical="center" wrapText="1"/>
    </xf>
    <xf numFmtId="4" fontId="5" fillId="2" borderId="5" xfId="2" applyNumberFormat="1" applyFont="1" applyFill="1" applyBorder="1" applyAlignment="1">
      <alignment horizontal="center" vertical="center" wrapText="1"/>
    </xf>
    <xf numFmtId="37" fontId="5" fillId="0" borderId="5" xfId="2" applyNumberFormat="1" applyFont="1" applyBorder="1" applyAlignment="1">
      <alignment horizontal="center" vertical="center" wrapText="1"/>
    </xf>
    <xf numFmtId="37" fontId="5" fillId="2" borderId="5" xfId="2" applyNumberFormat="1" applyFont="1" applyFill="1" applyBorder="1"/>
    <xf numFmtId="43" fontId="8" fillId="2" borderId="5" xfId="2" applyNumberFormat="1" applyFont="1" applyFill="1" applyBorder="1"/>
    <xf numFmtId="1" fontId="8" fillId="2" borderId="5" xfId="2" applyNumberFormat="1" applyFont="1" applyFill="1" applyBorder="1" applyAlignment="1">
      <alignment horizontal="center" vertical="center" wrapText="1"/>
    </xf>
    <xf numFmtId="43" fontId="8" fillId="2" borderId="2" xfId="36" applyNumberFormat="1" applyFont="1" applyFill="1" applyBorder="1" applyAlignment="1">
      <alignment horizontal="left" vertical="center" wrapText="1"/>
    </xf>
    <xf numFmtId="43" fontId="8" fillId="2" borderId="5" xfId="2" applyNumberFormat="1" applyFont="1" applyFill="1" applyBorder="1" applyAlignment="1">
      <alignment horizontal="center" vertical="center" wrapText="1"/>
    </xf>
    <xf numFmtId="43" fontId="9" fillId="2" borderId="5" xfId="2" applyNumberFormat="1" applyFont="1" applyFill="1" applyBorder="1" applyAlignment="1">
      <alignment horizontal="center" vertical="center" wrapText="1"/>
    </xf>
    <xf numFmtId="43" fontId="8" fillId="2" borderId="5" xfId="2" applyNumberFormat="1" applyFont="1" applyFill="1" applyBorder="1" applyAlignment="1">
      <alignment vertical="center" wrapText="1"/>
    </xf>
    <xf numFmtId="43" fontId="8" fillId="2" borderId="5" xfId="2" applyNumberFormat="1" applyFont="1" applyFill="1" applyBorder="1" applyAlignment="1">
      <alignment horizontal="right" vertical="center" wrapText="1"/>
    </xf>
    <xf numFmtId="4" fontId="8" fillId="2" borderId="5" xfId="2" applyNumberFormat="1" applyFont="1" applyFill="1" applyBorder="1" applyAlignment="1">
      <alignment horizontal="center" vertical="center" wrapText="1"/>
    </xf>
    <xf numFmtId="43" fontId="8" fillId="3" borderId="5" xfId="2" applyNumberFormat="1" applyFont="1" applyFill="1" applyBorder="1" applyAlignment="1">
      <alignment vertical="center" wrapText="1"/>
    </xf>
    <xf numFmtId="37" fontId="8" fillId="2" borderId="5" xfId="2" applyNumberFormat="1" applyFont="1" applyFill="1" applyBorder="1" applyAlignment="1">
      <alignment horizontal="center" vertical="center" wrapText="1"/>
    </xf>
    <xf numFmtId="43" fontId="5" fillId="6" borderId="5" xfId="2" applyNumberFormat="1" applyFont="1" applyFill="1" applyBorder="1"/>
    <xf numFmtId="1" fontId="5" fillId="6" borderId="5" xfId="2" applyNumberFormat="1" applyFont="1" applyFill="1" applyBorder="1" applyAlignment="1">
      <alignment horizontal="center" vertical="center" wrapText="1"/>
    </xf>
    <xf numFmtId="43" fontId="8" fillId="6" borderId="5" xfId="2" applyNumberFormat="1" applyFont="1" applyFill="1" applyBorder="1" applyAlignment="1">
      <alignment horizontal="left" vertical="center" wrapText="1"/>
    </xf>
    <xf numFmtId="43" fontId="5" fillId="6" borderId="5" xfId="2" applyNumberFormat="1" applyFont="1" applyFill="1" applyBorder="1" applyAlignment="1">
      <alignment horizontal="center" vertical="center" wrapText="1"/>
    </xf>
    <xf numFmtId="43" fontId="62" fillId="6" borderId="5" xfId="2" applyNumberFormat="1" applyFont="1" applyFill="1" applyBorder="1" applyAlignment="1">
      <alignment horizontal="center" vertical="center" wrapText="1"/>
    </xf>
    <xf numFmtId="43" fontId="5" fillId="6" borderId="5" xfId="2" applyNumberFormat="1" applyFont="1" applyFill="1" applyBorder="1" applyAlignment="1">
      <alignment vertical="center" wrapText="1"/>
    </xf>
    <xf numFmtId="43" fontId="5" fillId="6" borderId="5" xfId="2" applyNumberFormat="1" applyFont="1" applyFill="1" applyBorder="1" applyAlignment="1">
      <alignment horizontal="right" vertical="center" wrapText="1"/>
    </xf>
    <xf numFmtId="4" fontId="5" fillId="6" borderId="5" xfId="2" applyNumberFormat="1" applyFont="1" applyFill="1" applyBorder="1" applyAlignment="1">
      <alignment horizontal="center" vertical="center" wrapText="1"/>
    </xf>
    <xf numFmtId="43" fontId="5" fillId="3" borderId="5" xfId="2" applyNumberFormat="1" applyFont="1" applyFill="1" applyBorder="1" applyAlignment="1">
      <alignment horizontal="center" vertical="center" wrapText="1"/>
    </xf>
    <xf numFmtId="37" fontId="5" fillId="6" borderId="5" xfId="2" applyNumberFormat="1" applyFont="1" applyFill="1" applyBorder="1" applyAlignment="1">
      <alignment horizontal="center" vertical="center" wrapText="1"/>
    </xf>
    <xf numFmtId="43" fontId="5" fillId="2" borderId="5" xfId="2" applyNumberFormat="1" applyFont="1" applyFill="1" applyBorder="1"/>
    <xf numFmtId="43" fontId="8" fillId="2" borderId="5" xfId="2" applyNumberFormat="1" applyFont="1" applyFill="1" applyBorder="1" applyAlignment="1">
      <alignment horizontal="left" vertical="center" wrapText="1"/>
    </xf>
    <xf numFmtId="43" fontId="5" fillId="2" borderId="5" xfId="2" applyNumberFormat="1" applyFont="1" applyFill="1" applyBorder="1" applyAlignment="1">
      <alignment horizontal="center" vertical="center" wrapText="1"/>
    </xf>
    <xf numFmtId="43" fontId="62" fillId="2" borderId="5" xfId="2" applyNumberFormat="1" applyFont="1" applyFill="1" applyBorder="1" applyAlignment="1">
      <alignment horizontal="center" vertical="center" wrapText="1"/>
    </xf>
    <xf numFmtId="43" fontId="5" fillId="2" borderId="5" xfId="2" applyNumberFormat="1" applyFont="1" applyFill="1" applyBorder="1" applyAlignment="1">
      <alignment vertical="center" wrapText="1"/>
    </xf>
    <xf numFmtId="43" fontId="5" fillId="2" borderId="5" xfId="2" applyNumberFormat="1" applyFont="1" applyFill="1" applyBorder="1" applyAlignment="1">
      <alignment horizontal="right" vertical="center" wrapText="1"/>
    </xf>
    <xf numFmtId="43" fontId="5" fillId="0" borderId="5" xfId="2" applyNumberFormat="1" applyFont="1" applyBorder="1"/>
    <xf numFmtId="1" fontId="5" fillId="0" borderId="5" xfId="2" applyNumberFormat="1" applyFont="1" applyBorder="1" applyAlignment="1">
      <alignment horizontal="center" vertical="center" wrapText="1"/>
    </xf>
    <xf numFmtId="43" fontId="5" fillId="0" borderId="5" xfId="2" applyNumberFormat="1" applyFont="1" applyBorder="1" applyAlignment="1">
      <alignment horizontal="left" vertical="center" wrapText="1"/>
    </xf>
    <xf numFmtId="43" fontId="5" fillId="0" borderId="5" xfId="2" applyNumberFormat="1" applyFont="1" applyBorder="1" applyAlignment="1">
      <alignment horizontal="center" vertical="center" wrapText="1"/>
    </xf>
    <xf numFmtId="43" fontId="62" fillId="0" borderId="5" xfId="2" applyNumberFormat="1" applyFont="1" applyBorder="1" applyAlignment="1">
      <alignment horizontal="center" vertical="center" wrapText="1"/>
    </xf>
    <xf numFmtId="43" fontId="5" fillId="0" borderId="5" xfId="2" applyNumberFormat="1" applyFont="1" applyBorder="1" applyAlignment="1">
      <alignment vertical="center" wrapText="1"/>
    </xf>
    <xf numFmtId="43" fontId="5" fillId="0" borderId="5" xfId="2" applyNumberFormat="1" applyFont="1" applyBorder="1" applyAlignment="1">
      <alignment horizontal="right" vertical="center" wrapText="1"/>
    </xf>
    <xf numFmtId="4" fontId="5" fillId="0" borderId="5" xfId="2" applyNumberFormat="1" applyFont="1" applyBorder="1" applyAlignment="1">
      <alignment horizontal="center" vertical="center" wrapText="1"/>
    </xf>
    <xf numFmtId="43" fontId="7" fillId="0" borderId="2" xfId="36" applyNumberFormat="1" applyFont="1" applyBorder="1" applyAlignment="1">
      <alignment wrapText="1"/>
    </xf>
    <xf numFmtId="43" fontId="7" fillId="0" borderId="2" xfId="36" applyNumberFormat="1" applyFont="1" applyBorder="1" applyAlignment="1">
      <alignment horizontal="center" vertical="center"/>
    </xf>
    <xf numFmtId="43" fontId="7" fillId="0" borderId="0" xfId="36" applyNumberFormat="1" applyFont="1"/>
    <xf numFmtId="43" fontId="7" fillId="0" borderId="2" xfId="36" applyNumberFormat="1" applyFont="1" applyBorder="1"/>
    <xf numFmtId="43" fontId="62" fillId="0" borderId="2" xfId="36" applyNumberFormat="1" applyFont="1" applyBorder="1" applyAlignment="1">
      <alignment horizontal="center" vertical="center"/>
    </xf>
    <xf numFmtId="43" fontId="66" fillId="0" borderId="5" xfId="36" applyNumberFormat="1" applyFont="1" applyBorder="1" applyAlignment="1">
      <alignment horizontal="center" vertical="center" wrapText="1"/>
    </xf>
    <xf numFmtId="43" fontId="5" fillId="0" borderId="2" xfId="36" applyNumberFormat="1" applyFont="1" applyBorder="1"/>
    <xf numFmtId="4" fontId="5" fillId="0" borderId="2" xfId="36" applyNumberFormat="1" applyFont="1" applyBorder="1" applyAlignment="1">
      <alignment horizontal="center"/>
    </xf>
    <xf numFmtId="43" fontId="7" fillId="0" borderId="5" xfId="3" applyNumberFormat="1" applyFont="1" applyBorder="1" applyAlignment="1">
      <alignment horizontal="center" vertical="center" wrapText="1"/>
    </xf>
    <xf numFmtId="43" fontId="7" fillId="3" borderId="2" xfId="36" applyNumberFormat="1" applyFont="1" applyFill="1" applyBorder="1"/>
    <xf numFmtId="43" fontId="8" fillId="0" borderId="5" xfId="2" applyNumberFormat="1" applyFont="1" applyBorder="1"/>
    <xf numFmtId="1" fontId="8" fillId="0" borderId="5" xfId="2" applyNumberFormat="1" applyFont="1" applyBorder="1" applyAlignment="1">
      <alignment horizontal="center" vertical="center" wrapText="1"/>
    </xf>
    <xf numFmtId="43" fontId="8" fillId="0" borderId="2" xfId="36" applyNumberFormat="1" applyFont="1" applyBorder="1" applyAlignment="1">
      <alignment horizontal="left" vertical="center" wrapText="1"/>
    </xf>
    <xf numFmtId="43" fontId="8" fillId="0" borderId="5" xfId="2" applyNumberFormat="1" applyFont="1" applyBorder="1" applyAlignment="1">
      <alignment horizontal="center" vertical="center" wrapText="1"/>
    </xf>
    <xf numFmtId="43" fontId="9" fillId="0" borderId="5" xfId="2" applyNumberFormat="1" applyFont="1" applyBorder="1" applyAlignment="1">
      <alignment horizontal="center" vertical="center" wrapText="1"/>
    </xf>
    <xf numFmtId="43" fontId="8" fillId="0" borderId="5" xfId="2" applyNumberFormat="1" applyFont="1" applyBorder="1" applyAlignment="1">
      <alignment vertical="center" wrapText="1"/>
    </xf>
    <xf numFmtId="43" fontId="8" fillId="0" borderId="5" xfId="2" applyNumberFormat="1" applyFont="1" applyBorder="1" applyAlignment="1">
      <alignment horizontal="right" vertical="center" wrapText="1"/>
    </xf>
    <xf numFmtId="4" fontId="8" fillId="0" borderId="5" xfId="2" applyNumberFormat="1" applyFont="1" applyBorder="1" applyAlignment="1">
      <alignment horizontal="center" vertical="center" wrapText="1"/>
    </xf>
    <xf numFmtId="37" fontId="8" fillId="0" borderId="5" xfId="2" applyNumberFormat="1" applyFont="1" applyBorder="1" applyAlignment="1">
      <alignment horizontal="center" vertical="center" wrapText="1"/>
    </xf>
    <xf numFmtId="43" fontId="5" fillId="6" borderId="5" xfId="2" applyNumberFormat="1" applyFont="1" applyFill="1" applyBorder="1" applyAlignment="1">
      <alignment horizontal="left" vertical="center" wrapText="1"/>
    </xf>
    <xf numFmtId="0" fontId="62" fillId="0" borderId="5" xfId="4" applyFont="1" applyBorder="1" applyAlignment="1">
      <alignment horizontal="center" wrapText="1"/>
    </xf>
    <xf numFmtId="0" fontId="62" fillId="0" borderId="5" xfId="4" applyFont="1" applyBorder="1" applyAlignment="1">
      <alignment horizontal="left" vertical="center" wrapText="1"/>
    </xf>
    <xf numFmtId="0" fontId="62" fillId="0" borderId="5" xfId="4" applyFont="1" applyBorder="1" applyAlignment="1">
      <alignment horizontal="center" vertical="center" wrapText="1"/>
    </xf>
    <xf numFmtId="0" fontId="62" fillId="0" borderId="5" xfId="4" applyFont="1" applyBorder="1" applyAlignment="1">
      <alignment horizontal="center" vertical="center"/>
    </xf>
    <xf numFmtId="0" fontId="5" fillId="0" borderId="0" xfId="4" applyFont="1" applyAlignment="1">
      <alignment horizontal="center" vertical="center" wrapText="1"/>
    </xf>
    <xf numFmtId="43" fontId="5" fillId="0" borderId="5" xfId="3" applyNumberFormat="1" applyFont="1" applyBorder="1" applyAlignment="1">
      <alignment horizontal="right" vertical="center" wrapText="1"/>
    </xf>
    <xf numFmtId="4" fontId="5" fillId="0" borderId="5" xfId="3" applyNumberFormat="1" applyFont="1" applyBorder="1" applyAlignment="1">
      <alignment horizontal="center" vertical="center" wrapText="1"/>
    </xf>
    <xf numFmtId="43" fontId="5" fillId="0" borderId="5" xfId="3" applyNumberFormat="1" applyFont="1" applyBorder="1" applyAlignment="1">
      <alignment vertical="center" wrapText="1"/>
    </xf>
    <xf numFmtId="43" fontId="5" fillId="0" borderId="5" xfId="3" applyNumberFormat="1" applyFont="1" applyBorder="1" applyAlignment="1">
      <alignment horizontal="center" vertical="center" wrapText="1"/>
    </xf>
    <xf numFmtId="2" fontId="62" fillId="0" borderId="5" xfId="5" applyNumberFormat="1" applyFont="1" applyBorder="1" applyAlignment="1">
      <alignment horizontal="center" vertical="center" wrapText="1"/>
    </xf>
    <xf numFmtId="2" fontId="62" fillId="0" borderId="5" xfId="4" applyNumberFormat="1" applyFont="1" applyBorder="1" applyAlignment="1">
      <alignment horizontal="center" vertical="center" wrapText="1"/>
    </xf>
    <xf numFmtId="2" fontId="5" fillId="0" borderId="5" xfId="5" applyNumberFormat="1" applyFont="1" applyBorder="1" applyAlignment="1">
      <alignment horizontal="center" vertical="center" wrapText="1"/>
    </xf>
    <xf numFmtId="49" fontId="5" fillId="0" borderId="5" xfId="3" applyNumberFormat="1" applyFont="1" applyBorder="1" applyAlignment="1">
      <alignment horizontal="center" vertical="center" wrapText="1"/>
    </xf>
    <xf numFmtId="2" fontId="62" fillId="3" borderId="5" xfId="5" applyNumberFormat="1" applyFont="1" applyFill="1" applyBorder="1" applyAlignment="1">
      <alignment horizontal="center" vertical="center" wrapText="1"/>
    </xf>
    <xf numFmtId="0" fontId="62" fillId="0" borderId="9" xfId="4" applyFont="1" applyBorder="1" applyAlignment="1">
      <alignment horizontal="left" vertical="center" wrapText="1"/>
    </xf>
    <xf numFmtId="0" fontId="5" fillId="0" borderId="5" xfId="4" applyFont="1" applyBorder="1" applyAlignment="1">
      <alignment vertical="center" wrapText="1"/>
    </xf>
    <xf numFmtId="0" fontId="5" fillId="0" borderId="0" xfId="4" applyFont="1" applyAlignment="1">
      <alignment vertical="center" wrapText="1"/>
    </xf>
    <xf numFmtId="0" fontId="62" fillId="0" borderId="10" xfId="4" applyFont="1" applyBorder="1" applyAlignment="1">
      <alignment horizontal="center" vertical="center" wrapText="1"/>
    </xf>
    <xf numFmtId="0" fontId="5" fillId="0" borderId="5" xfId="4" applyFont="1" applyBorder="1" applyAlignment="1">
      <alignment horizontal="center" vertical="center" wrapText="1"/>
    </xf>
    <xf numFmtId="1" fontId="62" fillId="0" borderId="5" xfId="4" applyNumberFormat="1" applyFont="1" applyBorder="1" applyAlignment="1">
      <alignment horizontal="center" vertical="center" wrapText="1"/>
    </xf>
    <xf numFmtId="0" fontId="67" fillId="0" borderId="5" xfId="5" applyFont="1" applyBorder="1" applyAlignment="1">
      <alignment horizontal="center" vertical="center" wrapText="1"/>
    </xf>
    <xf numFmtId="0" fontId="62" fillId="0" borderId="5" xfId="37" applyFont="1" applyBorder="1" applyAlignment="1">
      <alignment horizontal="center" vertical="center" wrapText="1"/>
    </xf>
    <xf numFmtId="0" fontId="62" fillId="0" borderId="10" xfId="37" applyFont="1" applyBorder="1" applyAlignment="1">
      <alignment horizontal="left" vertical="center" wrapText="1"/>
    </xf>
    <xf numFmtId="43" fontId="8" fillId="6" borderId="5" xfId="2" applyNumberFormat="1" applyFont="1" applyFill="1" applyBorder="1"/>
    <xf numFmtId="1" fontId="8" fillId="6" borderId="5" xfId="2" applyNumberFormat="1" applyFont="1" applyFill="1" applyBorder="1" applyAlignment="1">
      <alignment horizontal="center" vertical="center" wrapText="1"/>
    </xf>
    <xf numFmtId="43" fontId="8" fillId="6" borderId="5" xfId="2" applyNumberFormat="1" applyFont="1" applyFill="1" applyBorder="1" applyAlignment="1">
      <alignment horizontal="center" vertical="center" wrapText="1"/>
    </xf>
    <xf numFmtId="43" fontId="9" fillId="6" borderId="5" xfId="2" applyNumberFormat="1" applyFont="1" applyFill="1" applyBorder="1" applyAlignment="1">
      <alignment horizontal="center" vertical="center" wrapText="1"/>
    </xf>
    <xf numFmtId="43" fontId="8" fillId="6" borderId="5" xfId="2" applyNumberFormat="1" applyFont="1" applyFill="1" applyBorder="1" applyAlignment="1">
      <alignment vertical="center" wrapText="1"/>
    </xf>
    <xf numFmtId="43" fontId="8" fillId="6" borderId="5" xfId="2" applyNumberFormat="1" applyFont="1" applyFill="1" applyBorder="1" applyAlignment="1">
      <alignment horizontal="right" vertical="center" wrapText="1"/>
    </xf>
    <xf numFmtId="4" fontId="8" fillId="6" borderId="5" xfId="2" applyNumberFormat="1" applyFont="1" applyFill="1" applyBorder="1" applyAlignment="1">
      <alignment horizontal="center" vertical="center" wrapText="1"/>
    </xf>
    <xf numFmtId="37" fontId="8" fillId="6" borderId="5" xfId="2" applyNumberFormat="1" applyFont="1" applyFill="1" applyBorder="1" applyAlignment="1">
      <alignment horizontal="center" vertical="center" wrapText="1"/>
    </xf>
    <xf numFmtId="0" fontId="62" fillId="0" borderId="5" xfId="5" applyFont="1" applyBorder="1" applyAlignment="1">
      <alignment horizontal="left" vertical="center" wrapText="1"/>
    </xf>
    <xf numFmtId="0" fontId="62" fillId="0" borderId="5" xfId="5" applyFont="1" applyBorder="1" applyAlignment="1">
      <alignment horizontal="center" vertical="center" wrapText="1"/>
    </xf>
    <xf numFmtId="0" fontId="62" fillId="0" borderId="11" xfId="5" applyFont="1" applyBorder="1" applyAlignment="1">
      <alignment horizontal="center" vertical="center" wrapText="1"/>
    </xf>
    <xf numFmtId="0" fontId="62" fillId="0" borderId="5" xfId="7" applyFont="1" applyBorder="1" applyAlignment="1">
      <alignment horizontal="left" vertical="center" wrapText="1"/>
    </xf>
    <xf numFmtId="0" fontId="62" fillId="2" borderId="5" xfId="4" applyFont="1" applyFill="1" applyBorder="1" applyAlignment="1">
      <alignment horizontal="center" wrapText="1"/>
    </xf>
    <xf numFmtId="0" fontId="62" fillId="2" borderId="5" xfId="7" applyFont="1" applyFill="1" applyBorder="1" applyAlignment="1">
      <alignment horizontal="left" vertical="center" wrapText="1"/>
    </xf>
    <xf numFmtId="0" fontId="62" fillId="2" borderId="5" xfId="4" applyFont="1" applyFill="1" applyBorder="1" applyAlignment="1">
      <alignment horizontal="center" vertical="center" wrapText="1"/>
    </xf>
    <xf numFmtId="0" fontId="62" fillId="2" borderId="5" xfId="5" applyFont="1" applyFill="1" applyBorder="1" applyAlignment="1">
      <alignment horizontal="center" vertical="center" wrapText="1"/>
    </xf>
    <xf numFmtId="0" fontId="5" fillId="2" borderId="0" xfId="4" applyFont="1" applyFill="1" applyAlignment="1">
      <alignment horizontal="center" vertical="center" wrapText="1"/>
    </xf>
    <xf numFmtId="43" fontId="5" fillId="2" borderId="5" xfId="3" applyNumberFormat="1" applyFont="1" applyFill="1" applyBorder="1" applyAlignment="1">
      <alignment horizontal="right" vertical="center" wrapText="1"/>
    </xf>
    <xf numFmtId="4" fontId="5" fillId="2" borderId="5" xfId="3" applyNumberFormat="1" applyFont="1" applyFill="1" applyBorder="1" applyAlignment="1">
      <alignment horizontal="center" vertical="center" wrapText="1"/>
    </xf>
    <xf numFmtId="43" fontId="5" fillId="2" borderId="5" xfId="3" applyNumberFormat="1" applyFont="1" applyFill="1" applyBorder="1" applyAlignment="1">
      <alignment vertical="center" wrapText="1"/>
    </xf>
    <xf numFmtId="2" fontId="62" fillId="2" borderId="5" xfId="5" applyNumberFormat="1" applyFont="1" applyFill="1" applyBorder="1" applyAlignment="1">
      <alignment horizontal="center" vertical="center" wrapText="1"/>
    </xf>
    <xf numFmtId="2" fontId="62" fillId="2" borderId="5" xfId="4" applyNumberFormat="1" applyFont="1" applyFill="1" applyBorder="1" applyAlignment="1">
      <alignment horizontal="center" vertical="center" wrapText="1"/>
    </xf>
    <xf numFmtId="49" fontId="5" fillId="2" borderId="5" xfId="3" applyNumberFormat="1" applyFont="1" applyFill="1" applyBorder="1" applyAlignment="1">
      <alignment horizontal="center" vertical="center" wrapText="1"/>
    </xf>
    <xf numFmtId="1" fontId="62" fillId="2" borderId="5" xfId="4" applyNumberFormat="1" applyFont="1" applyFill="1" applyBorder="1" applyAlignment="1">
      <alignment horizontal="center" vertical="center" wrapText="1"/>
    </xf>
    <xf numFmtId="0" fontId="62" fillId="2" borderId="11" xfId="5" applyFont="1" applyFill="1" applyBorder="1" applyAlignment="1">
      <alignment horizontal="center" vertical="center" wrapText="1"/>
    </xf>
    <xf numFmtId="0" fontId="5" fillId="2" borderId="5" xfId="4" applyFont="1" applyFill="1" applyBorder="1" applyAlignment="1">
      <alignment horizontal="center" vertical="center" wrapText="1"/>
    </xf>
    <xf numFmtId="0" fontId="5" fillId="2" borderId="0" xfId="4" applyFont="1" applyFill="1" applyAlignment="1">
      <alignment vertical="center" wrapText="1"/>
    </xf>
    <xf numFmtId="0" fontId="62" fillId="0" borderId="5" xfId="36" applyFont="1" applyBorder="1" applyAlignment="1">
      <alignment wrapText="1"/>
    </xf>
    <xf numFmtId="0" fontId="11" fillId="0" borderId="5" xfId="4" applyFont="1" applyBorder="1" applyAlignment="1">
      <alignment horizontal="center" vertical="center" wrapText="1"/>
    </xf>
    <xf numFmtId="43" fontId="11" fillId="0" borderId="5" xfId="3" applyNumberFormat="1" applyFont="1" applyBorder="1" applyAlignment="1">
      <alignment horizontal="right" vertical="center" wrapText="1"/>
    </xf>
    <xf numFmtId="4" fontId="11" fillId="0" borderId="5" xfId="3" applyNumberFormat="1" applyFont="1" applyBorder="1" applyAlignment="1">
      <alignment horizontal="center" vertical="center" wrapText="1"/>
    </xf>
    <xf numFmtId="0" fontId="68" fillId="0" borderId="0" xfId="36" applyFont="1" applyAlignment="1">
      <alignment wrapText="1"/>
    </xf>
    <xf numFmtId="43" fontId="5" fillId="0" borderId="5" xfId="36" applyNumberFormat="1" applyFont="1" applyBorder="1" applyAlignment="1">
      <alignment horizontal="center" vertical="center"/>
    </xf>
    <xf numFmtId="43" fontId="5" fillId="0" borderId="5" xfId="36" applyNumberFormat="1" applyFont="1" applyBorder="1" applyAlignment="1">
      <alignment vertical="center"/>
    </xf>
    <xf numFmtId="0" fontId="62" fillId="0" borderId="1" xfId="4" applyFont="1" applyBorder="1" applyAlignment="1">
      <alignment horizontal="center" wrapText="1"/>
    </xf>
    <xf numFmtId="0" fontId="62" fillId="0" borderId="1" xfId="5" applyFont="1" applyBorder="1" applyAlignment="1">
      <alignment vertical="center" wrapText="1"/>
    </xf>
    <xf numFmtId="0" fontId="62" fillId="0" borderId="16" xfId="5" applyFont="1" applyBorder="1" applyAlignment="1">
      <alignment vertical="center" wrapText="1"/>
    </xf>
    <xf numFmtId="0" fontId="62" fillId="0" borderId="17" xfId="5" applyFont="1" applyBorder="1" applyAlignment="1">
      <alignment vertical="center" wrapText="1"/>
    </xf>
    <xf numFmtId="43" fontId="7" fillId="0" borderId="5" xfId="3" applyNumberFormat="1" applyFont="1" applyBorder="1"/>
    <xf numFmtId="1" fontId="7" fillId="0" borderId="5" xfId="3" applyNumberFormat="1" applyFont="1" applyBorder="1" applyAlignment="1">
      <alignment horizontal="center" vertical="center" wrapText="1"/>
    </xf>
    <xf numFmtId="43" fontId="69" fillId="0" borderId="5" xfId="36" applyNumberFormat="1" applyFont="1" applyBorder="1" applyAlignment="1">
      <alignment horizontal="left" vertical="center" wrapText="1"/>
    </xf>
    <xf numFmtId="43" fontId="62" fillId="0" borderId="5" xfId="3" applyNumberFormat="1" applyFont="1" applyBorder="1" applyAlignment="1">
      <alignment horizontal="center" vertical="center" wrapText="1"/>
    </xf>
    <xf numFmtId="43" fontId="69" fillId="0" borderId="5" xfId="36" applyNumberFormat="1" applyFont="1" applyBorder="1" applyAlignment="1">
      <alignment horizontal="center" vertical="center" wrapText="1"/>
    </xf>
    <xf numFmtId="43" fontId="7" fillId="3" borderId="5" xfId="3" applyNumberFormat="1" applyFont="1" applyFill="1" applyBorder="1" applyAlignment="1">
      <alignment horizontal="center" vertical="center" wrapText="1"/>
    </xf>
    <xf numFmtId="43" fontId="5" fillId="0" borderId="5" xfId="36" applyNumberFormat="1" applyFont="1" applyBorder="1" applyAlignment="1">
      <alignment vertical="center" wrapText="1"/>
    </xf>
    <xf numFmtId="43" fontId="5" fillId="2" borderId="5" xfId="2" applyNumberFormat="1" applyFont="1" applyFill="1" applyBorder="1" applyAlignment="1">
      <alignment wrapText="1"/>
    </xf>
    <xf numFmtId="43" fontId="5" fillId="2" borderId="5" xfId="2" applyNumberFormat="1" applyFont="1" applyFill="1" applyBorder="1" applyAlignment="1">
      <alignment horizontal="left" vertical="center" wrapText="1"/>
    </xf>
    <xf numFmtId="43" fontId="5" fillId="2" borderId="5" xfId="36" applyNumberFormat="1" applyFont="1" applyFill="1" applyBorder="1" applyAlignment="1">
      <alignment horizontal="center" vertical="center"/>
    </xf>
    <xf numFmtId="43" fontId="5" fillId="2" borderId="5" xfId="36" applyNumberFormat="1" applyFont="1" applyFill="1" applyBorder="1" applyAlignment="1">
      <alignment vertical="center"/>
    </xf>
    <xf numFmtId="2" fontId="62" fillId="0" borderId="5" xfId="5" applyNumberFormat="1" applyFont="1" applyBorder="1" applyAlignment="1">
      <alignment horizontal="right" vertical="center" wrapText="1"/>
    </xf>
    <xf numFmtId="2" fontId="62" fillId="0" borderId="5" xfId="5" applyNumberFormat="1" applyFont="1" applyBorder="1" applyAlignment="1">
      <alignment vertical="center" wrapText="1"/>
    </xf>
    <xf numFmtId="2" fontId="62" fillId="3" borderId="5" xfId="5" applyNumberFormat="1" applyFont="1" applyFill="1" applyBorder="1" applyAlignment="1">
      <alignment vertical="center" wrapText="1"/>
    </xf>
    <xf numFmtId="0" fontId="62" fillId="0" borderId="9" xfId="5" applyFont="1" applyBorder="1" applyAlignment="1">
      <alignment horizontal="left" vertical="center" wrapText="1"/>
    </xf>
    <xf numFmtId="43" fontId="5" fillId="0" borderId="5" xfId="3" applyNumberFormat="1" applyFont="1" applyBorder="1"/>
    <xf numFmtId="1" fontId="5" fillId="0" borderId="5" xfId="3" applyNumberFormat="1" applyFont="1" applyBorder="1" applyAlignment="1">
      <alignment horizontal="center" vertical="center" wrapText="1"/>
    </xf>
    <xf numFmtId="43" fontId="5" fillId="0" borderId="2" xfId="36" applyNumberFormat="1" applyFont="1" applyBorder="1" applyAlignment="1">
      <alignment horizontal="left" vertical="center"/>
    </xf>
    <xf numFmtId="43" fontId="5" fillId="0" borderId="2" xfId="36" applyNumberFormat="1" applyFont="1" applyBorder="1" applyAlignment="1">
      <alignment horizontal="center" vertical="center"/>
    </xf>
    <xf numFmtId="43" fontId="70" fillId="0" borderId="5" xfId="36" applyNumberFormat="1" applyFont="1" applyBorder="1" applyAlignment="1">
      <alignment horizontal="center" vertical="center" wrapText="1"/>
    </xf>
    <xf numFmtId="43" fontId="5" fillId="0" borderId="2" xfId="36" applyNumberFormat="1" applyFont="1" applyBorder="1" applyAlignment="1">
      <alignment vertical="center"/>
    </xf>
    <xf numFmtId="43" fontId="5" fillId="3" borderId="5" xfId="3" applyNumberFormat="1" applyFont="1" applyFill="1" applyBorder="1" applyAlignment="1">
      <alignment horizontal="center" vertical="center" wrapText="1"/>
    </xf>
    <xf numFmtId="0" fontId="62" fillId="0" borderId="5" xfId="8" applyFont="1" applyBorder="1" applyAlignment="1">
      <alignment horizontal="center" wrapText="1"/>
    </xf>
    <xf numFmtId="0" fontId="62" fillId="0" borderId="5" xfId="7" applyFont="1" applyBorder="1" applyAlignment="1">
      <alignment vertical="center" wrapText="1"/>
    </xf>
    <xf numFmtId="0" fontId="62" fillId="0" borderId="5" xfId="8" applyFont="1" applyBorder="1" applyAlignment="1">
      <alignment horizontal="center" vertical="center" wrapText="1"/>
    </xf>
    <xf numFmtId="0" fontId="62" fillId="0" borderId="5" xfId="7" applyFont="1" applyBorder="1" applyAlignment="1">
      <alignment horizontal="center" vertical="center" wrapText="1"/>
    </xf>
    <xf numFmtId="0" fontId="62" fillId="0" borderId="18" xfId="8" applyFont="1" applyBorder="1" applyAlignment="1">
      <alignment horizontal="left" vertical="center" wrapText="1"/>
    </xf>
    <xf numFmtId="0" fontId="62" fillId="0" borderId="19" xfId="4" applyFont="1" applyBorder="1" applyAlignment="1">
      <alignment horizontal="left" vertical="center" wrapText="1"/>
    </xf>
    <xf numFmtId="3" fontId="62" fillId="0" borderId="2" xfId="9" applyNumberFormat="1" applyFont="1" applyBorder="1" applyAlignment="1">
      <alignment horizontal="left" vertical="center" wrapText="1"/>
    </xf>
    <xf numFmtId="3" fontId="62" fillId="0" borderId="8" xfId="9" applyNumberFormat="1" applyFont="1" applyBorder="1" applyAlignment="1">
      <alignment horizontal="center" vertical="center" wrapText="1"/>
    </xf>
    <xf numFmtId="0" fontId="62" fillId="0" borderId="10" xfId="5" applyFont="1" applyBorder="1" applyAlignment="1">
      <alignment wrapText="1"/>
    </xf>
    <xf numFmtId="0" fontId="62" fillId="0" borderId="0" xfId="4" applyFont="1" applyAlignment="1">
      <alignment horizontal="left" vertical="center" wrapText="1"/>
    </xf>
    <xf numFmtId="3" fontId="62" fillId="0" borderId="5" xfId="9" applyNumberFormat="1" applyFont="1" applyBorder="1" applyAlignment="1">
      <alignment horizontal="left" vertical="center" wrapText="1"/>
    </xf>
    <xf numFmtId="0" fontId="62" fillId="2" borderId="5" xfId="36" applyFont="1" applyFill="1" applyBorder="1" applyAlignment="1">
      <alignment wrapText="1"/>
    </xf>
    <xf numFmtId="0" fontId="62" fillId="2" borderId="5" xfId="7" applyFont="1" applyFill="1" applyBorder="1" applyAlignment="1">
      <alignment vertical="center" wrapText="1"/>
    </xf>
    <xf numFmtId="0" fontId="62" fillId="2" borderId="5" xfId="8" applyFont="1" applyFill="1" applyBorder="1" applyAlignment="1">
      <alignment horizontal="center" vertical="center" wrapText="1"/>
    </xf>
    <xf numFmtId="0" fontId="62" fillId="2" borderId="5" xfId="7" applyFont="1" applyFill="1" applyBorder="1" applyAlignment="1">
      <alignment horizontal="center" vertical="center" wrapText="1"/>
    </xf>
    <xf numFmtId="0" fontId="11" fillId="2" borderId="5" xfId="4" applyFont="1" applyFill="1" applyBorder="1" applyAlignment="1">
      <alignment horizontal="center" vertical="center" wrapText="1"/>
    </xf>
    <xf numFmtId="43" fontId="11" fillId="2" borderId="5" xfId="3" applyNumberFormat="1" applyFont="1" applyFill="1" applyBorder="1" applyAlignment="1">
      <alignment horizontal="right" vertical="center" wrapText="1"/>
    </xf>
    <xf numFmtId="4" fontId="11" fillId="2" borderId="5" xfId="3" applyNumberFormat="1" applyFont="1" applyFill="1" applyBorder="1" applyAlignment="1">
      <alignment horizontal="center" vertical="center" wrapText="1"/>
    </xf>
    <xf numFmtId="0" fontId="62" fillId="2" borderId="5" xfId="8" applyFont="1" applyFill="1" applyBorder="1" applyAlignment="1">
      <alignment horizontal="left" vertical="center" wrapText="1"/>
    </xf>
    <xf numFmtId="0" fontId="5" fillId="2" borderId="5" xfId="4" applyFont="1" applyFill="1" applyBorder="1" applyAlignment="1">
      <alignment vertical="center" wrapText="1"/>
    </xf>
    <xf numFmtId="0" fontId="62" fillId="2" borderId="5" xfId="8" applyFont="1" applyFill="1" applyBorder="1" applyAlignment="1">
      <alignment horizontal="center" wrapText="1"/>
    </xf>
    <xf numFmtId="1" fontId="62" fillId="2" borderId="5" xfId="10" applyNumberFormat="1" applyFont="1" applyFill="1" applyBorder="1" applyAlignment="1">
      <alignment vertical="center" wrapText="1"/>
    </xf>
    <xf numFmtId="0" fontId="62" fillId="2" borderId="18" xfId="8" applyFont="1" applyFill="1" applyBorder="1" applyAlignment="1">
      <alignment horizontal="left" vertical="center" wrapText="1"/>
    </xf>
    <xf numFmtId="3" fontId="62" fillId="2" borderId="5" xfId="9" applyNumberFormat="1" applyFont="1" applyFill="1" applyBorder="1" applyAlignment="1">
      <alignment horizontal="left" vertical="center" wrapText="1"/>
    </xf>
    <xf numFmtId="0" fontId="62" fillId="2" borderId="9" xfId="5" applyFont="1" applyFill="1" applyBorder="1" applyAlignment="1">
      <alignment horizontal="left" vertical="center" wrapText="1"/>
    </xf>
    <xf numFmtId="0" fontId="62" fillId="2" borderId="10" xfId="5" applyFont="1" applyFill="1" applyBorder="1" applyAlignment="1">
      <alignment horizontal="center" vertical="center" wrapText="1"/>
    </xf>
    <xf numFmtId="2" fontId="62" fillId="2" borderId="5" xfId="5" applyNumberFormat="1" applyFont="1" applyFill="1" applyBorder="1" applyAlignment="1">
      <alignment vertical="center" wrapText="1"/>
    </xf>
    <xf numFmtId="2" fontId="62" fillId="2" borderId="5" xfId="5" applyNumberFormat="1" applyFont="1" applyFill="1" applyBorder="1" applyAlignment="1">
      <alignment horizontal="right" vertical="center" wrapText="1"/>
    </xf>
    <xf numFmtId="0" fontId="62" fillId="2" borderId="5" xfId="5" applyFont="1" applyFill="1" applyBorder="1" applyAlignment="1">
      <alignment horizontal="left" vertical="center" wrapText="1"/>
    </xf>
    <xf numFmtId="0" fontId="62" fillId="2" borderId="0" xfId="4" applyFont="1" applyFill="1" applyAlignment="1">
      <alignment horizontal="left" vertical="center" wrapText="1"/>
    </xf>
    <xf numFmtId="3" fontId="62" fillId="2" borderId="2" xfId="9" applyNumberFormat="1" applyFont="1" applyFill="1" applyBorder="1" applyAlignment="1">
      <alignment horizontal="left" vertical="center" wrapText="1"/>
    </xf>
    <xf numFmtId="3" fontId="62" fillId="2" borderId="8" xfId="9" applyNumberFormat="1" applyFont="1" applyFill="1" applyBorder="1" applyAlignment="1">
      <alignment horizontal="center" vertical="center" wrapText="1"/>
    </xf>
    <xf numFmtId="0" fontId="62" fillId="2" borderId="10" xfId="5" applyFont="1" applyFill="1" applyBorder="1" applyAlignment="1">
      <alignment wrapText="1"/>
    </xf>
    <xf numFmtId="0" fontId="62" fillId="2" borderId="5" xfId="4" applyFont="1" applyFill="1" applyBorder="1" applyAlignment="1">
      <alignment horizontal="left" vertical="center" wrapText="1"/>
    </xf>
    <xf numFmtId="43" fontId="7" fillId="2" borderId="0" xfId="36" applyNumberFormat="1" applyFont="1" applyFill="1"/>
    <xf numFmtId="43" fontId="7" fillId="2" borderId="2" xfId="36" applyNumberFormat="1" applyFont="1" applyFill="1" applyBorder="1"/>
    <xf numFmtId="43" fontId="7" fillId="2" borderId="2" xfId="36" applyNumberFormat="1" applyFont="1" applyFill="1" applyBorder="1" applyAlignment="1">
      <alignment wrapText="1"/>
    </xf>
    <xf numFmtId="43" fontId="71" fillId="2" borderId="5" xfId="36" applyNumberFormat="1" applyFont="1" applyFill="1" applyBorder="1" applyAlignment="1">
      <alignment horizontal="center" vertical="center" wrapText="1"/>
    </xf>
    <xf numFmtId="43" fontId="62" fillId="2" borderId="2" xfId="36" applyNumberFormat="1" applyFont="1" applyFill="1" applyBorder="1" applyAlignment="1">
      <alignment horizontal="center" vertical="center"/>
    </xf>
    <xf numFmtId="43" fontId="66" fillId="2" borderId="5" xfId="36" applyNumberFormat="1" applyFont="1" applyFill="1" applyBorder="1" applyAlignment="1">
      <alignment horizontal="center" vertical="center" wrapText="1"/>
    </xf>
    <xf numFmtId="43" fontId="5" fillId="2" borderId="2" xfId="36" applyNumberFormat="1" applyFont="1" applyFill="1" applyBorder="1"/>
    <xf numFmtId="4" fontId="5" fillId="2" borderId="2" xfId="36" applyNumberFormat="1" applyFont="1" applyFill="1" applyBorder="1" applyAlignment="1">
      <alignment horizontal="center"/>
    </xf>
    <xf numFmtId="43" fontId="7" fillId="2" borderId="5" xfId="3" applyNumberFormat="1" applyFont="1" applyFill="1" applyBorder="1" applyAlignment="1">
      <alignment horizontal="center" vertical="center" wrapText="1"/>
    </xf>
    <xf numFmtId="43" fontId="7" fillId="2" borderId="2" xfId="36" applyNumberFormat="1" applyFont="1" applyFill="1" applyBorder="1" applyAlignment="1">
      <alignment horizontal="center" vertical="center"/>
    </xf>
    <xf numFmtId="43" fontId="11" fillId="2" borderId="2" xfId="36" applyNumberFormat="1" applyFont="1" applyFill="1" applyBorder="1" applyAlignment="1">
      <alignment horizontal="center" vertical="center"/>
    </xf>
    <xf numFmtId="43" fontId="5" fillId="2" borderId="5" xfId="3" applyNumberFormat="1" applyFont="1" applyFill="1" applyBorder="1"/>
    <xf numFmtId="1" fontId="5" fillId="2" borderId="5" xfId="3" applyNumberFormat="1" applyFont="1" applyFill="1" applyBorder="1" applyAlignment="1">
      <alignment horizontal="center" vertical="center" wrapText="1"/>
    </xf>
    <xf numFmtId="43" fontId="5" fillId="2" borderId="5" xfId="3" applyNumberFormat="1" applyFont="1" applyFill="1" applyBorder="1" applyAlignment="1">
      <alignment horizontal="left" vertical="center" wrapText="1"/>
    </xf>
    <xf numFmtId="43" fontId="71" fillId="2" borderId="2" xfId="36" applyNumberFormat="1" applyFont="1" applyFill="1" applyBorder="1" applyAlignment="1">
      <alignment horizontal="center" vertical="center" wrapText="1"/>
    </xf>
    <xf numFmtId="43" fontId="62" fillId="2" borderId="5" xfId="3" applyNumberFormat="1" applyFont="1" applyFill="1" applyBorder="1" applyAlignment="1">
      <alignment horizontal="center" vertical="center" wrapText="1"/>
    </xf>
    <xf numFmtId="43" fontId="11" fillId="2" borderId="5" xfId="3" applyNumberFormat="1" applyFont="1" applyFill="1" applyBorder="1" applyAlignment="1">
      <alignment horizontal="center" vertical="center" wrapText="1"/>
    </xf>
    <xf numFmtId="0" fontId="5" fillId="2" borderId="0" xfId="36" applyFont="1" applyFill="1"/>
    <xf numFmtId="1" fontId="13" fillId="2" borderId="5" xfId="3" applyNumberFormat="1" applyFont="1" applyFill="1" applyBorder="1" applyAlignment="1">
      <alignment horizontal="center" vertical="center" wrapText="1"/>
    </xf>
    <xf numFmtId="43" fontId="62" fillId="2" borderId="5" xfId="36" applyNumberFormat="1" applyFont="1" applyFill="1" applyBorder="1" applyAlignment="1">
      <alignment horizontal="center" vertical="center" wrapText="1"/>
    </xf>
    <xf numFmtId="43" fontId="14" fillId="2" borderId="5" xfId="36" applyNumberFormat="1" applyFont="1" applyFill="1" applyBorder="1" applyAlignment="1">
      <alignment horizontal="center" vertical="center" wrapText="1"/>
    </xf>
    <xf numFmtId="43" fontId="14" fillId="2" borderId="5" xfId="36" applyNumberFormat="1" applyFont="1" applyFill="1" applyBorder="1" applyAlignment="1">
      <alignment horizontal="left" vertical="center" wrapText="1"/>
    </xf>
    <xf numFmtId="43" fontId="5" fillId="2" borderId="5" xfId="36" applyNumberFormat="1" applyFont="1" applyFill="1" applyBorder="1" applyAlignment="1">
      <alignment horizontal="left" vertical="center" wrapText="1"/>
    </xf>
    <xf numFmtId="43" fontId="72" fillId="2" borderId="5" xfId="36" applyNumberFormat="1" applyFont="1" applyFill="1" applyBorder="1" applyAlignment="1">
      <alignment horizontal="left" vertical="center" wrapText="1"/>
    </xf>
    <xf numFmtId="43" fontId="14" fillId="3" borderId="5" xfId="36" applyNumberFormat="1" applyFont="1" applyFill="1" applyBorder="1" applyAlignment="1">
      <alignment horizontal="left" vertical="center" wrapText="1"/>
    </xf>
    <xf numFmtId="1" fontId="14" fillId="2" borderId="5" xfId="36" applyNumberFormat="1" applyFont="1" applyFill="1" applyBorder="1" applyAlignment="1">
      <alignment horizontal="center" vertical="center" wrapText="1"/>
    </xf>
    <xf numFmtId="1" fontId="13" fillId="2" borderId="5" xfId="36" applyNumberFormat="1" applyFont="1" applyFill="1" applyBorder="1" applyAlignment="1">
      <alignment horizontal="center" vertical="center" wrapText="1"/>
    </xf>
    <xf numFmtId="43" fontId="5" fillId="2" borderId="0" xfId="36" applyNumberFormat="1" applyFont="1" applyFill="1" applyAlignment="1">
      <alignment wrapText="1"/>
    </xf>
    <xf numFmtId="0" fontId="62" fillId="0" borderId="9" xfId="4" applyFont="1" applyBorder="1" applyAlignment="1">
      <alignment vertical="center" wrapText="1"/>
    </xf>
    <xf numFmtId="0" fontId="62" fillId="0" borderId="5" xfId="8" applyFont="1" applyBorder="1" applyAlignment="1">
      <alignment horizontal="center" vertical="center"/>
    </xf>
    <xf numFmtId="0" fontId="62" fillId="0" borderId="10" xfId="8" applyFont="1" applyBorder="1" applyAlignment="1">
      <alignment vertical="center" wrapText="1"/>
    </xf>
    <xf numFmtId="0" fontId="62" fillId="0" borderId="10" xfId="8" quotePrefix="1" applyFont="1" applyBorder="1" applyAlignment="1">
      <alignment horizontal="left" vertical="center" wrapText="1"/>
    </xf>
    <xf numFmtId="0" fontId="62" fillId="0" borderId="10" xfId="8" applyFont="1" applyBorder="1" applyAlignment="1">
      <alignment horizontal="left" vertical="center" wrapText="1"/>
    </xf>
    <xf numFmtId="166" fontId="62" fillId="2" borderId="5" xfId="3" applyNumberFormat="1" applyFont="1" applyFill="1" applyBorder="1" applyAlignment="1">
      <alignment horizontal="left" vertical="center" wrapText="1"/>
    </xf>
    <xf numFmtId="166" fontId="62" fillId="2" borderId="5" xfId="3" quotePrefix="1" applyNumberFormat="1" applyFont="1" applyFill="1" applyBorder="1" applyAlignment="1">
      <alignment horizontal="left" vertical="center" wrapText="1"/>
    </xf>
    <xf numFmtId="0" fontId="6" fillId="2" borderId="0" xfId="36" applyFont="1" applyFill="1"/>
    <xf numFmtId="0" fontId="4" fillId="2" borderId="8" xfId="4" applyFont="1" applyFill="1" applyBorder="1" applyAlignment="1">
      <alignment wrapText="1"/>
    </xf>
    <xf numFmtId="0" fontId="4" fillId="2" borderId="1" xfId="4" applyFont="1" applyFill="1" applyBorder="1" applyAlignment="1">
      <alignment horizontal="center" vertical="center"/>
    </xf>
    <xf numFmtId="2" fontId="4" fillId="2" borderId="5" xfId="5" applyNumberFormat="1" applyFont="1" applyFill="1" applyBorder="1" applyAlignment="1">
      <alignment horizontal="left" vertical="center" wrapText="1"/>
    </xf>
    <xf numFmtId="0" fontId="4" fillId="2" borderId="8" xfId="4" applyFont="1" applyFill="1" applyBorder="1" applyAlignment="1">
      <alignment horizontal="center" vertical="center" wrapText="1"/>
    </xf>
    <xf numFmtId="0" fontId="4" fillId="2" borderId="8" xfId="4" applyFont="1" applyFill="1" applyBorder="1" applyAlignment="1">
      <alignment horizontal="center" vertical="center"/>
    </xf>
    <xf numFmtId="0" fontId="4" fillId="2" borderId="0" xfId="4" applyFont="1" applyFill="1" applyAlignment="1">
      <alignment horizontal="center" vertical="center" wrapText="1"/>
    </xf>
    <xf numFmtId="43" fontId="4" fillId="2" borderId="5" xfId="3" applyNumberFormat="1" applyFill="1" applyBorder="1" applyAlignment="1">
      <alignment horizontal="right" vertical="center" wrapText="1"/>
    </xf>
    <xf numFmtId="4" fontId="4" fillId="2" borderId="5" xfId="3" applyNumberFormat="1" applyFill="1" applyBorder="1" applyAlignment="1">
      <alignment horizontal="center" vertical="center" wrapText="1"/>
    </xf>
    <xf numFmtId="43" fontId="4" fillId="2" borderId="5" xfId="3" applyNumberFormat="1" applyFill="1" applyBorder="1" applyAlignment="1">
      <alignment vertical="center" wrapText="1"/>
    </xf>
    <xf numFmtId="43" fontId="4" fillId="2" borderId="5" xfId="3" applyNumberFormat="1" applyFill="1" applyBorder="1" applyAlignment="1">
      <alignment horizontal="center" vertical="center" wrapText="1"/>
    </xf>
    <xf numFmtId="2" fontId="4" fillId="2" borderId="5" xfId="36" applyNumberFormat="1" applyFont="1" applyFill="1" applyBorder="1" applyAlignment="1">
      <alignment vertical="center" wrapText="1"/>
    </xf>
    <xf numFmtId="2" fontId="4" fillId="2" borderId="5" xfId="4" applyNumberFormat="1" applyFont="1" applyFill="1" applyBorder="1" applyAlignment="1">
      <alignment horizontal="left" vertical="center" wrapText="1"/>
    </xf>
    <xf numFmtId="0" fontId="67" fillId="2" borderId="5" xfId="8" applyFont="1" applyFill="1" applyBorder="1" applyAlignment="1">
      <alignment horizontal="center" wrapText="1"/>
    </xf>
    <xf numFmtId="0" fontId="67" fillId="2" borderId="5" xfId="4" applyFont="1" applyFill="1" applyBorder="1" applyAlignment="1">
      <alignment horizontal="left" vertical="center" wrapText="1"/>
    </xf>
    <xf numFmtId="0" fontId="67" fillId="2" borderId="5" xfId="4" applyFont="1" applyFill="1" applyBorder="1" applyAlignment="1">
      <alignment horizontal="center" vertical="center" wrapText="1"/>
    </xf>
    <xf numFmtId="0" fontId="67" fillId="2" borderId="5" xfId="5" applyFont="1" applyFill="1" applyBorder="1" applyAlignment="1">
      <alignment horizontal="center" vertical="center" wrapText="1"/>
    </xf>
    <xf numFmtId="43" fontId="11" fillId="2" borderId="5" xfId="3" applyNumberFormat="1" applyFont="1" applyFill="1" applyBorder="1" applyAlignment="1">
      <alignment vertical="center" wrapText="1"/>
    </xf>
    <xf numFmtId="0" fontId="65" fillId="0" borderId="0" xfId="36"/>
    <xf numFmtId="0" fontId="62" fillId="2" borderId="5" xfId="4" applyFont="1" applyFill="1" applyBorder="1" applyAlignment="1">
      <alignment horizontal="center" vertical="center"/>
    </xf>
    <xf numFmtId="0" fontId="62" fillId="2" borderId="9" xfId="4" applyFont="1" applyFill="1" applyBorder="1" applyAlignment="1">
      <alignment vertical="center" wrapText="1"/>
    </xf>
    <xf numFmtId="2" fontId="5" fillId="2" borderId="5" xfId="5" applyNumberFormat="1" applyFont="1" applyFill="1" applyBorder="1" applyAlignment="1">
      <alignment horizontal="center" vertical="center" wrapText="1"/>
    </xf>
    <xf numFmtId="0" fontId="62" fillId="2" borderId="10" xfId="4" applyFont="1" applyFill="1" applyBorder="1" applyAlignment="1">
      <alignment horizontal="left" vertical="center" wrapText="1"/>
    </xf>
    <xf numFmtId="0" fontId="62" fillId="2" borderId="9" xfId="4" quotePrefix="1" applyFont="1" applyFill="1" applyBorder="1" applyAlignment="1">
      <alignment horizontal="left" vertical="center" wrapText="1"/>
    </xf>
    <xf numFmtId="0" fontId="62" fillId="2" borderId="10" xfId="4" quotePrefix="1" applyFont="1" applyFill="1" applyBorder="1" applyAlignment="1">
      <alignment horizontal="center" vertical="center" wrapText="1"/>
    </xf>
    <xf numFmtId="0" fontId="62" fillId="2" borderId="5" xfId="36" applyFont="1" applyFill="1" applyBorder="1" applyAlignment="1">
      <alignment horizontal="center" wrapText="1"/>
    </xf>
    <xf numFmtId="3" fontId="62" fillId="2" borderId="5" xfId="9" applyNumberFormat="1" applyFont="1" applyFill="1" applyBorder="1" applyAlignment="1">
      <alignment horizontal="center" vertical="center" wrapText="1"/>
    </xf>
    <xf numFmtId="0" fontId="62" fillId="2" borderId="10" xfId="4" applyFont="1" applyFill="1" applyBorder="1" applyAlignment="1">
      <alignment horizontal="center" vertical="center" wrapText="1"/>
    </xf>
    <xf numFmtId="0" fontId="62" fillId="2" borderId="9" xfId="4" applyFont="1" applyFill="1" applyBorder="1" applyAlignment="1">
      <alignment horizontal="left" vertical="center" wrapText="1"/>
    </xf>
    <xf numFmtId="0" fontId="62" fillId="2" borderId="9" xfId="4" quotePrefix="1" applyFont="1" applyFill="1" applyBorder="1" applyAlignment="1">
      <alignment vertical="center" wrapText="1"/>
    </xf>
    <xf numFmtId="0" fontId="62" fillId="2" borderId="10" xfId="8" applyFont="1" applyFill="1" applyBorder="1" applyAlignment="1">
      <alignment horizontal="left" vertical="center" wrapText="1"/>
    </xf>
    <xf numFmtId="0" fontId="62" fillId="2" borderId="12" xfId="4" applyFont="1" applyFill="1" applyBorder="1" applyAlignment="1">
      <alignment horizontal="left" vertical="center" wrapText="1"/>
    </xf>
    <xf numFmtId="0" fontId="62" fillId="2" borderId="5" xfId="8" applyFont="1" applyFill="1" applyBorder="1" applyAlignment="1">
      <alignment horizontal="center" vertical="center"/>
    </xf>
    <xf numFmtId="0" fontId="62" fillId="2" borderId="10" xfId="8" applyFont="1" applyFill="1" applyBorder="1" applyAlignment="1">
      <alignment vertical="center" wrapText="1"/>
    </xf>
    <xf numFmtId="3" fontId="62" fillId="2" borderId="5" xfId="11" applyNumberFormat="1" applyFont="1" applyFill="1" applyBorder="1" applyAlignment="1">
      <alignment horizontal="center" vertical="center" wrapText="1"/>
    </xf>
    <xf numFmtId="2" fontId="62" fillId="2" borderId="10" xfId="12" applyNumberFormat="1" applyFont="1" applyFill="1" applyBorder="1"/>
    <xf numFmtId="0" fontId="5" fillId="2" borderId="5" xfId="4" applyFont="1" applyFill="1" applyBorder="1" applyAlignment="1">
      <alignment horizontal="left" vertical="center" wrapText="1"/>
    </xf>
    <xf numFmtId="0" fontId="62" fillId="2" borderId="9" xfId="4" applyFont="1" applyFill="1" applyBorder="1" applyAlignment="1">
      <alignment horizontal="center" vertical="center" wrapText="1"/>
    </xf>
    <xf numFmtId="0" fontId="62" fillId="2" borderId="10" xfId="4" quotePrefix="1" applyFont="1" applyFill="1" applyBorder="1" applyAlignment="1">
      <alignment horizontal="left" vertical="center" wrapText="1"/>
    </xf>
    <xf numFmtId="0" fontId="5" fillId="2" borderId="5" xfId="36" applyFont="1" applyFill="1" applyBorder="1" applyAlignment="1">
      <alignment horizontal="center" wrapText="1"/>
    </xf>
    <xf numFmtId="0" fontId="5" fillId="2" borderId="5" xfId="36" applyFont="1" applyFill="1" applyBorder="1" applyAlignment="1">
      <alignment horizontal="center" vertical="center"/>
    </xf>
    <xf numFmtId="0" fontId="5" fillId="2" borderId="5" xfId="36" applyFont="1" applyFill="1" applyBorder="1" applyAlignment="1">
      <alignment horizontal="left" vertical="center" wrapText="1"/>
    </xf>
    <xf numFmtId="0" fontId="62" fillId="2" borderId="5" xfId="36" applyFont="1" applyFill="1" applyBorder="1" applyAlignment="1">
      <alignment horizontal="center" vertical="center"/>
    </xf>
    <xf numFmtId="0" fontId="11" fillId="2" borderId="5" xfId="36" applyFont="1" applyFill="1" applyBorder="1" applyAlignment="1">
      <alignment horizontal="center" vertical="center"/>
    </xf>
    <xf numFmtId="0" fontId="5" fillId="3" borderId="5" xfId="36" applyFont="1" applyFill="1" applyBorder="1" applyAlignment="1">
      <alignment horizontal="center" vertical="center"/>
    </xf>
    <xf numFmtId="0" fontId="5" fillId="2" borderId="5" xfId="36" applyFont="1" applyFill="1" applyBorder="1"/>
    <xf numFmtId="0" fontId="62" fillId="2" borderId="5" xfId="36" applyFont="1" applyFill="1" applyBorder="1" applyAlignment="1">
      <alignment horizontal="center"/>
    </xf>
    <xf numFmtId="0" fontId="11" fillId="2" borderId="5" xfId="36" applyFont="1" applyFill="1" applyBorder="1" applyAlignment="1">
      <alignment horizontal="center"/>
    </xf>
    <xf numFmtId="0" fontId="5" fillId="3" borderId="5" xfId="36" applyFont="1" applyFill="1" applyBorder="1"/>
    <xf numFmtId="0" fontId="5" fillId="2" borderId="5" xfId="36" applyFont="1" applyFill="1" applyBorder="1" applyAlignment="1">
      <alignment horizontal="center"/>
    </xf>
    <xf numFmtId="43" fontId="5" fillId="2" borderId="2" xfId="36" applyNumberFormat="1" applyFont="1" applyFill="1" applyBorder="1" applyAlignment="1">
      <alignment vertical="center" wrapText="1"/>
    </xf>
    <xf numFmtId="43" fontId="11" fillId="0" borderId="5" xfId="3" applyNumberFormat="1" applyFont="1" applyBorder="1" applyAlignment="1">
      <alignment horizontal="center" vertical="center" wrapText="1"/>
    </xf>
    <xf numFmtId="166" fontId="8" fillId="0" borderId="5" xfId="2" applyNumberFormat="1" applyFont="1" applyBorder="1" applyAlignment="1">
      <alignment horizontal="left" vertical="center" wrapText="1"/>
    </xf>
    <xf numFmtId="43" fontId="8" fillId="2" borderId="5" xfId="3" applyNumberFormat="1" applyFont="1" applyFill="1" applyBorder="1" applyAlignment="1">
      <alignment horizontal="center" vertical="center" wrapText="1"/>
    </xf>
    <xf numFmtId="43" fontId="5" fillId="2" borderId="5" xfId="3" applyNumberFormat="1" applyFont="1" applyFill="1" applyBorder="1" applyAlignment="1">
      <alignment horizontal="center"/>
    </xf>
    <xf numFmtId="43" fontId="5" fillId="2" borderId="0" xfId="3" applyNumberFormat="1" applyFont="1" applyFill="1" applyAlignment="1">
      <alignment vertical="center" wrapText="1"/>
    </xf>
    <xf numFmtId="165" fontId="65" fillId="2" borderId="0" xfId="36" applyNumberFormat="1" applyFill="1"/>
    <xf numFmtId="0" fontId="65" fillId="2" borderId="0" xfId="36" applyFill="1"/>
    <xf numFmtId="43" fontId="8" fillId="3" borderId="5" xfId="2" applyNumberFormat="1" applyFont="1" applyFill="1" applyBorder="1" applyAlignment="1">
      <alignment horizontal="center" vertical="center" wrapText="1"/>
    </xf>
    <xf numFmtId="43" fontId="8" fillId="2" borderId="9" xfId="2" applyNumberFormat="1" applyFont="1" applyFill="1" applyBorder="1"/>
    <xf numFmtId="43" fontId="8" fillId="2" borderId="0" xfId="2" applyNumberFormat="1" applyFont="1" applyFill="1"/>
    <xf numFmtId="0" fontId="62" fillId="2" borderId="5" xfId="8" applyFont="1" applyFill="1" applyBorder="1" applyAlignment="1">
      <alignment vertical="center" wrapText="1"/>
    </xf>
    <xf numFmtId="0" fontId="4" fillId="2" borderId="1" xfId="4" applyFont="1" applyFill="1" applyBorder="1" applyAlignment="1">
      <alignment wrapText="1"/>
    </xf>
    <xf numFmtId="0" fontId="4" fillId="2" borderId="3" xfId="4" applyFont="1" applyFill="1" applyBorder="1" applyAlignment="1">
      <alignment horizontal="center" vertical="center" wrapText="1"/>
    </xf>
    <xf numFmtId="0" fontId="4" fillId="2" borderId="3" xfId="4" applyFont="1" applyFill="1" applyBorder="1" applyAlignment="1">
      <alignment horizontal="center" vertical="center"/>
    </xf>
    <xf numFmtId="0" fontId="65" fillId="6" borderId="5" xfId="36" applyFill="1" applyBorder="1"/>
    <xf numFmtId="43" fontId="67" fillId="6" borderId="5" xfId="3" applyNumberFormat="1" applyFont="1" applyFill="1" applyBorder="1" applyAlignment="1">
      <alignment horizontal="center" vertical="center" wrapText="1"/>
    </xf>
    <xf numFmtId="0" fontId="73" fillId="6" borderId="5" xfId="36" applyFont="1" applyFill="1" applyBorder="1"/>
    <xf numFmtId="165" fontId="65" fillId="6" borderId="5" xfId="36" applyNumberFormat="1" applyFill="1" applyBorder="1"/>
    <xf numFmtId="43" fontId="5" fillId="6" borderId="5" xfId="3" applyNumberFormat="1" applyFont="1" applyFill="1" applyBorder="1" applyAlignment="1">
      <alignment horizontal="right" vertical="center" wrapText="1"/>
    </xf>
    <xf numFmtId="4" fontId="5" fillId="6" borderId="5" xfId="3" applyNumberFormat="1" applyFont="1" applyFill="1" applyBorder="1" applyAlignment="1">
      <alignment horizontal="center" vertical="center" wrapText="1"/>
    </xf>
    <xf numFmtId="43" fontId="5" fillId="6" borderId="5" xfId="3" applyNumberFormat="1" applyFont="1" applyFill="1" applyBorder="1" applyAlignment="1">
      <alignment vertical="center" wrapText="1"/>
    </xf>
    <xf numFmtId="43" fontId="5" fillId="6" borderId="5" xfId="3" applyNumberFormat="1" applyFont="1" applyFill="1" applyBorder="1" applyAlignment="1">
      <alignment horizontal="center" vertical="center" wrapText="1"/>
    </xf>
    <xf numFmtId="0" fontId="65" fillId="6" borderId="0" xfId="36" applyFill="1"/>
    <xf numFmtId="0" fontId="62" fillId="0" borderId="5" xfId="4" applyFont="1" applyBorder="1" applyAlignment="1">
      <alignment horizontal="left" vertical="center"/>
    </xf>
    <xf numFmtId="2" fontId="62" fillId="3" borderId="5" xfId="4" applyNumberFormat="1" applyFont="1" applyFill="1" applyBorder="1" applyAlignment="1">
      <alignment horizontal="center" vertical="center" wrapText="1"/>
    </xf>
    <xf numFmtId="0" fontId="62" fillId="0" borderId="20" xfId="4" quotePrefix="1" applyFont="1" applyBorder="1" applyAlignment="1">
      <alignment horizontal="left" vertical="center" wrapText="1"/>
    </xf>
    <xf numFmtId="0" fontId="62" fillId="2" borderId="5" xfId="4" applyFont="1" applyFill="1" applyBorder="1" applyAlignment="1">
      <alignment vertical="center" wrapText="1"/>
    </xf>
    <xf numFmtId="0" fontId="62" fillId="2" borderId="5" xfId="4" applyFont="1" applyFill="1" applyBorder="1" applyAlignment="1">
      <alignment horizontal="left" vertical="center"/>
    </xf>
    <xf numFmtId="43" fontId="7" fillId="0" borderId="5" xfId="3" applyNumberFormat="1" applyFont="1" applyBorder="1" applyAlignment="1">
      <alignment horizontal="left" vertical="center" wrapText="1"/>
    </xf>
    <xf numFmtId="43" fontId="70" fillId="0" borderId="5" xfId="3" applyNumberFormat="1" applyFont="1" applyBorder="1" applyAlignment="1">
      <alignment horizontal="center" vertical="center" wrapText="1"/>
    </xf>
    <xf numFmtId="43" fontId="8" fillId="2" borderId="0" xfId="2" applyNumberFormat="1" applyFont="1" applyFill="1" applyAlignment="1">
      <alignment vertical="center" wrapText="1"/>
    </xf>
    <xf numFmtId="0" fontId="62" fillId="2" borderId="5" xfId="4" applyFont="1" applyFill="1" applyBorder="1" applyAlignment="1">
      <alignment wrapText="1"/>
    </xf>
    <xf numFmtId="37" fontId="5" fillId="2" borderId="5" xfId="3" applyNumberFormat="1" applyFont="1" applyFill="1" applyBorder="1" applyAlignment="1">
      <alignment horizontal="center" vertical="center" wrapText="1"/>
    </xf>
    <xf numFmtId="0" fontId="5" fillId="0" borderId="0" xfId="36" applyFont="1"/>
    <xf numFmtId="1" fontId="5" fillId="0" borderId="5" xfId="36" applyNumberFormat="1" applyFont="1" applyBorder="1" applyAlignment="1">
      <alignment horizontal="center" vertical="center" wrapText="1"/>
    </xf>
    <xf numFmtId="43" fontId="5" fillId="0" borderId="5" xfId="36" applyNumberFormat="1" applyFont="1" applyBorder="1" applyAlignment="1">
      <alignment horizontal="left" vertical="center" wrapText="1"/>
    </xf>
    <xf numFmtId="43" fontId="5" fillId="0" borderId="5" xfId="36" applyNumberFormat="1" applyFont="1" applyBorder="1" applyAlignment="1">
      <alignment horizontal="center" vertical="center" wrapText="1"/>
    </xf>
    <xf numFmtId="43" fontId="62" fillId="0" borderId="5" xfId="36" applyNumberFormat="1" applyFont="1" applyBorder="1" applyAlignment="1">
      <alignment horizontal="center" vertical="center" wrapText="1"/>
    </xf>
    <xf numFmtId="43" fontId="11" fillId="0" borderId="5" xfId="36" applyNumberFormat="1" applyFont="1" applyBorder="1" applyAlignment="1">
      <alignment horizontal="center" vertical="center" wrapText="1"/>
    </xf>
    <xf numFmtId="43" fontId="5" fillId="3" borderId="5" xfId="36" applyNumberFormat="1" applyFont="1" applyFill="1" applyBorder="1" applyAlignment="1">
      <alignment horizontal="left" vertical="center" wrapText="1"/>
    </xf>
    <xf numFmtId="49" fontId="5" fillId="0" borderId="5" xfId="36" applyNumberFormat="1" applyFont="1" applyBorder="1" applyAlignment="1">
      <alignment horizontal="center" vertical="center" wrapText="1"/>
    </xf>
    <xf numFmtId="49" fontId="5" fillId="0" borderId="0" xfId="36" applyNumberFormat="1" applyFont="1" applyAlignment="1">
      <alignment horizontal="center" vertical="center" wrapText="1"/>
    </xf>
    <xf numFmtId="0" fontId="5" fillId="0" borderId="0" xfId="36" applyFont="1" applyAlignment="1">
      <alignment horizontal="center" vertical="center" wrapText="1"/>
    </xf>
    <xf numFmtId="43" fontId="8" fillId="0" borderId="5" xfId="2" applyNumberFormat="1" applyFont="1" applyBorder="1" applyAlignment="1">
      <alignment horizontal="left" vertical="center" wrapText="1"/>
    </xf>
    <xf numFmtId="43" fontId="5" fillId="0" borderId="0" xfId="2" applyNumberFormat="1" applyFont="1" applyAlignment="1">
      <alignment vertical="center" wrapText="1"/>
    </xf>
    <xf numFmtId="43" fontId="5" fillId="0" borderId="9" xfId="2" applyNumberFormat="1" applyFont="1" applyBorder="1"/>
    <xf numFmtId="1" fontId="62" fillId="2" borderId="5" xfId="10" applyNumberFormat="1" applyFont="1" applyFill="1" applyBorder="1" applyAlignment="1">
      <alignment horizontal="left" vertical="center" wrapText="1"/>
    </xf>
    <xf numFmtId="0" fontId="4" fillId="0" borderId="5" xfId="13" applyFont="1" applyBorder="1" applyAlignment="1">
      <alignment vertical="center" wrapText="1"/>
    </xf>
    <xf numFmtId="167" fontId="62" fillId="2" borderId="5" xfId="4" quotePrefix="1" applyNumberFormat="1" applyFont="1" applyFill="1" applyBorder="1" applyAlignment="1">
      <alignment horizontal="left" vertical="center" wrapText="1"/>
    </xf>
    <xf numFmtId="0" fontId="62" fillId="0" borderId="1" xfId="4" applyFont="1" applyBorder="1" applyAlignment="1">
      <alignment wrapText="1"/>
    </xf>
    <xf numFmtId="0" fontId="62" fillId="0" borderId="8" xfId="4" applyFont="1" applyBorder="1" applyAlignment="1">
      <alignment horizontal="center" vertical="center" wrapText="1"/>
    </xf>
    <xf numFmtId="43" fontId="74" fillId="0" borderId="5" xfId="36" applyNumberFormat="1" applyFont="1" applyBorder="1" applyAlignment="1">
      <alignment horizontal="left" vertical="center" wrapText="1"/>
    </xf>
    <xf numFmtId="2" fontId="62" fillId="0" borderId="12" xfId="4" applyNumberFormat="1" applyFont="1" applyBorder="1" applyAlignment="1">
      <alignment horizontal="center" vertical="center" wrapText="1"/>
    </xf>
    <xf numFmtId="0" fontId="62" fillId="0" borderId="3" xfId="4" applyFont="1" applyBorder="1" applyAlignment="1">
      <alignment horizontal="center" vertical="center" wrapText="1"/>
    </xf>
    <xf numFmtId="0" fontId="62" fillId="2" borderId="1" xfId="4" applyFont="1" applyFill="1" applyBorder="1" applyAlignment="1">
      <alignment wrapText="1"/>
    </xf>
    <xf numFmtId="0" fontId="62" fillId="2" borderId="8" xfId="4" applyFont="1" applyFill="1" applyBorder="1" applyAlignment="1">
      <alignment vertical="center" wrapText="1"/>
    </xf>
    <xf numFmtId="0" fontId="5" fillId="2" borderId="5" xfId="5" applyFont="1" applyFill="1" applyBorder="1" applyAlignment="1">
      <alignment vertical="center" wrapText="1"/>
    </xf>
    <xf numFmtId="0" fontId="62" fillId="2" borderId="12" xfId="4" applyFont="1" applyFill="1" applyBorder="1" applyAlignment="1">
      <alignment horizontal="center" vertical="center" wrapText="1"/>
    </xf>
    <xf numFmtId="0" fontId="5" fillId="2" borderId="21" xfId="4" applyFont="1" applyFill="1" applyBorder="1" applyAlignment="1">
      <alignment horizontal="center" vertical="center" wrapText="1"/>
    </xf>
    <xf numFmtId="43" fontId="7" fillId="0" borderId="5" xfId="36" applyNumberFormat="1" applyFont="1" applyBorder="1" applyAlignment="1">
      <alignment horizontal="left" vertical="center" wrapText="1"/>
    </xf>
    <xf numFmtId="43" fontId="7" fillId="0" borderId="5" xfId="36" applyNumberFormat="1" applyFont="1" applyBorder="1" applyAlignment="1">
      <alignment horizontal="center" vertical="center" wrapText="1"/>
    </xf>
    <xf numFmtId="4" fontId="7" fillId="0" borderId="2" xfId="36" applyNumberFormat="1" applyFont="1" applyBorder="1" applyAlignment="1">
      <alignment horizontal="center"/>
    </xf>
    <xf numFmtId="0" fontId="62" fillId="0" borderId="5" xfId="14" applyFont="1" applyBorder="1" applyAlignment="1">
      <alignment horizontal="left" vertical="center" wrapText="1"/>
    </xf>
    <xf numFmtId="3" fontId="62" fillId="0" borderId="5" xfId="11" applyNumberFormat="1" applyFont="1" applyBorder="1" applyAlignment="1">
      <alignment horizontal="center" vertical="center" wrapText="1"/>
    </xf>
    <xf numFmtId="0" fontId="5" fillId="0" borderId="1" xfId="4" applyFont="1" applyBorder="1" applyAlignment="1">
      <alignment horizontal="center" vertical="center" wrapText="1"/>
    </xf>
    <xf numFmtId="0" fontId="62" fillId="0" borderId="11" xfId="4" applyFont="1" applyBorder="1" applyAlignment="1">
      <alignment horizontal="left" vertical="center" wrapText="1"/>
    </xf>
    <xf numFmtId="0" fontId="5" fillId="0" borderId="0" xfId="4" applyFont="1" applyAlignment="1">
      <alignment vertical="center"/>
    </xf>
    <xf numFmtId="43" fontId="5" fillId="0" borderId="7" xfId="2" applyNumberFormat="1" applyFont="1" applyBorder="1" applyAlignment="1">
      <alignment vertical="center" wrapText="1"/>
    </xf>
    <xf numFmtId="43" fontId="5" fillId="0" borderId="11" xfId="2" applyNumberFormat="1" applyFont="1" applyBorder="1"/>
    <xf numFmtId="43" fontId="5" fillId="0" borderId="7" xfId="2" applyNumberFormat="1" applyFont="1" applyBorder="1"/>
    <xf numFmtId="0" fontId="5" fillId="0" borderId="7" xfId="4" applyFont="1" applyBorder="1" applyAlignment="1">
      <alignment horizontal="center" vertical="center" wrapText="1"/>
    </xf>
    <xf numFmtId="43" fontId="7" fillId="0" borderId="6" xfId="36" applyNumberFormat="1" applyFont="1" applyBorder="1"/>
    <xf numFmtId="43" fontId="7" fillId="0" borderId="6" xfId="36" applyNumberFormat="1" applyFont="1" applyBorder="1" applyAlignment="1">
      <alignment wrapText="1"/>
    </xf>
    <xf numFmtId="43" fontId="7" fillId="0" borderId="6" xfId="36" applyNumberFormat="1" applyFont="1" applyBorder="1" applyAlignment="1">
      <alignment horizontal="center" vertical="center"/>
    </xf>
    <xf numFmtId="43" fontId="66" fillId="0" borderId="1" xfId="36" applyNumberFormat="1" applyFont="1" applyBorder="1" applyAlignment="1">
      <alignment horizontal="center" vertical="center" wrapText="1"/>
    </xf>
    <xf numFmtId="43" fontId="5" fillId="0" borderId="1" xfId="3" applyNumberFormat="1" applyFont="1" applyBorder="1" applyAlignment="1">
      <alignment vertical="center" wrapText="1"/>
    </xf>
    <xf numFmtId="43" fontId="7" fillId="0" borderId="1" xfId="3" applyNumberFormat="1" applyFont="1" applyBorder="1" applyAlignment="1">
      <alignment horizontal="center" vertical="center" wrapText="1"/>
    </xf>
    <xf numFmtId="43" fontId="71" fillId="0" borderId="5" xfId="36" applyNumberFormat="1" applyFont="1" applyBorder="1" applyAlignment="1">
      <alignment horizontal="left" vertical="center" wrapText="1"/>
    </xf>
    <xf numFmtId="43" fontId="7" fillId="3" borderId="6" xfId="36" applyNumberFormat="1" applyFont="1" applyFill="1" applyBorder="1"/>
    <xf numFmtId="0" fontId="5" fillId="0" borderId="5" xfId="36" applyFont="1" applyBorder="1" applyAlignment="1">
      <alignment wrapText="1"/>
    </xf>
    <xf numFmtId="1" fontId="13" fillId="0" borderId="4" xfId="36" applyNumberFormat="1" applyFont="1" applyBorder="1" applyAlignment="1">
      <alignment horizontal="center" vertical="center" wrapText="1"/>
    </xf>
    <xf numFmtId="43" fontId="14" fillId="0" borderId="5" xfId="36" applyNumberFormat="1" applyFont="1" applyBorder="1" applyAlignment="1">
      <alignment horizontal="center" vertical="center" wrapText="1"/>
    </xf>
    <xf numFmtId="43" fontId="72" fillId="0" borderId="5" xfId="36" applyNumberFormat="1" applyFont="1" applyBorder="1" applyAlignment="1">
      <alignment horizontal="center" vertical="center" wrapText="1"/>
    </xf>
    <xf numFmtId="43" fontId="14" fillId="0" borderId="5" xfId="36" applyNumberFormat="1" applyFont="1" applyBorder="1" applyAlignment="1">
      <alignment horizontal="left" vertical="center" wrapText="1"/>
    </xf>
    <xf numFmtId="1" fontId="14" fillId="0" borderId="5" xfId="36" applyNumberFormat="1" applyFont="1" applyBorder="1" applyAlignment="1">
      <alignment horizontal="center" vertical="center" wrapText="1"/>
    </xf>
    <xf numFmtId="1" fontId="13" fillId="0" borderId="5" xfId="36" applyNumberFormat="1" applyFont="1" applyBorder="1" applyAlignment="1">
      <alignment horizontal="center" vertical="center" wrapText="1"/>
    </xf>
    <xf numFmtId="43" fontId="5" fillId="0" borderId="0" xfId="36" applyNumberFormat="1" applyFont="1" applyAlignment="1">
      <alignment wrapText="1"/>
    </xf>
    <xf numFmtId="0" fontId="7" fillId="0" borderId="0" xfId="36" applyFont="1" applyAlignment="1">
      <alignment wrapText="1"/>
    </xf>
    <xf numFmtId="1" fontId="75" fillId="0" borderId="3" xfId="36" applyNumberFormat="1" applyFont="1" applyBorder="1" applyAlignment="1">
      <alignment horizontal="center" vertical="center" wrapText="1"/>
    </xf>
    <xf numFmtId="43" fontId="7" fillId="0" borderId="3" xfId="36" applyNumberFormat="1" applyFont="1" applyBorder="1" applyAlignment="1">
      <alignment horizontal="left" vertical="center" wrapText="1"/>
    </xf>
    <xf numFmtId="43" fontId="71" fillId="0" borderId="3" xfId="36" applyNumberFormat="1" applyFont="1" applyBorder="1" applyAlignment="1">
      <alignment horizontal="center" vertical="center" wrapText="1"/>
    </xf>
    <xf numFmtId="1" fontId="62" fillId="0" borderId="5" xfId="36" applyNumberFormat="1" applyFont="1" applyBorder="1" applyAlignment="1">
      <alignment horizontal="center" vertical="center" wrapText="1"/>
    </xf>
    <xf numFmtId="43" fontId="66" fillId="0" borderId="3" xfId="36" applyNumberFormat="1" applyFont="1" applyBorder="1" applyAlignment="1">
      <alignment horizontal="center" vertical="center" wrapText="1"/>
    </xf>
    <xf numFmtId="43" fontId="7" fillId="0" borderId="3" xfId="36" applyNumberFormat="1" applyFont="1" applyBorder="1"/>
    <xf numFmtId="4" fontId="5" fillId="0" borderId="5" xfId="36" applyNumberFormat="1" applyFont="1" applyBorder="1" applyAlignment="1">
      <alignment horizontal="left" vertical="center" wrapText="1"/>
    </xf>
    <xf numFmtId="43" fontId="5" fillId="0" borderId="3" xfId="3" applyNumberFormat="1" applyFont="1" applyBorder="1" applyAlignment="1">
      <alignment vertical="center" wrapText="1"/>
    </xf>
    <xf numFmtId="43" fontId="7" fillId="0" borderId="3" xfId="3" applyNumberFormat="1" applyFont="1" applyBorder="1" applyAlignment="1">
      <alignment horizontal="center" vertical="center" wrapText="1"/>
    </xf>
    <xf numFmtId="43" fontId="71" fillId="0" borderId="3" xfId="36" applyNumberFormat="1" applyFont="1" applyBorder="1" applyAlignment="1">
      <alignment horizontal="left" vertical="center" wrapText="1"/>
    </xf>
    <xf numFmtId="43" fontId="71" fillId="3" borderId="3" xfId="36" applyNumberFormat="1" applyFont="1" applyFill="1" applyBorder="1" applyAlignment="1">
      <alignment horizontal="left" vertical="center" wrapText="1"/>
    </xf>
    <xf numFmtId="0" fontId="7" fillId="0" borderId="0" xfId="36" applyFont="1"/>
    <xf numFmtId="1" fontId="7" fillId="0" borderId="2" xfId="3" applyNumberFormat="1" applyFont="1" applyBorder="1" applyAlignment="1">
      <alignment horizontal="center" vertical="center" wrapText="1"/>
    </xf>
    <xf numFmtId="43" fontId="7" fillId="0" borderId="2" xfId="36" applyNumberFormat="1" applyFont="1" applyBorder="1" applyAlignment="1">
      <alignment horizontal="left" vertical="center" wrapText="1"/>
    </xf>
    <xf numFmtId="43" fontId="71" fillId="0" borderId="2" xfId="36" applyNumberFormat="1" applyFont="1" applyBorder="1" applyAlignment="1">
      <alignment horizontal="center" vertical="center" wrapText="1"/>
    </xf>
    <xf numFmtId="43" fontId="66" fillId="0" borderId="2" xfId="36" applyNumberFormat="1" applyFont="1" applyBorder="1" applyAlignment="1">
      <alignment horizontal="center" vertical="center" wrapText="1"/>
    </xf>
    <xf numFmtId="43" fontId="5" fillId="0" borderId="2" xfId="3" applyNumberFormat="1" applyFont="1" applyBorder="1" applyAlignment="1">
      <alignment vertical="center" wrapText="1"/>
    </xf>
    <xf numFmtId="43" fontId="7" fillId="0" borderId="2" xfId="3" applyNumberFormat="1" applyFont="1" applyBorder="1" applyAlignment="1">
      <alignment horizontal="center" vertical="center" wrapText="1"/>
    </xf>
    <xf numFmtId="43" fontId="7" fillId="3" borderId="2" xfId="3" applyNumberFormat="1" applyFont="1" applyFill="1" applyBorder="1" applyAlignment="1">
      <alignment horizontal="center" vertical="center" wrapText="1"/>
    </xf>
    <xf numFmtId="1" fontId="7" fillId="0" borderId="13" xfId="3" applyNumberFormat="1" applyFont="1" applyBorder="1" applyAlignment="1">
      <alignment horizontal="center" vertical="center" wrapText="1"/>
    </xf>
    <xf numFmtId="43" fontId="71" fillId="0" borderId="13" xfId="36" applyNumberFormat="1" applyFont="1" applyBorder="1" applyAlignment="1">
      <alignment horizontal="center" vertical="center" wrapText="1"/>
    </xf>
    <xf numFmtId="43" fontId="66" fillId="0" borderId="13" xfId="36" applyNumberFormat="1" applyFont="1" applyBorder="1" applyAlignment="1">
      <alignment horizontal="center" vertical="center" wrapText="1"/>
    </xf>
    <xf numFmtId="43" fontId="7" fillId="0" borderId="13" xfId="36" applyNumberFormat="1" applyFont="1" applyBorder="1"/>
    <xf numFmtId="43" fontId="5" fillId="0" borderId="13" xfId="3" applyNumberFormat="1" applyFont="1" applyBorder="1" applyAlignment="1">
      <alignment vertical="center" wrapText="1"/>
    </xf>
    <xf numFmtId="43" fontId="7" fillId="0" borderId="13" xfId="3" applyNumberFormat="1" applyFont="1" applyBorder="1" applyAlignment="1">
      <alignment horizontal="center" vertical="center" wrapText="1"/>
    </xf>
    <xf numFmtId="43" fontId="7" fillId="3" borderId="13" xfId="3" applyNumberFormat="1" applyFont="1" applyFill="1" applyBorder="1" applyAlignment="1">
      <alignment horizontal="center" vertical="center" wrapText="1"/>
    </xf>
    <xf numFmtId="1" fontId="7" fillId="0" borderId="7" xfId="3" applyNumberFormat="1" applyFont="1" applyBorder="1" applyAlignment="1">
      <alignment horizontal="center" vertical="center" wrapText="1"/>
    </xf>
    <xf numFmtId="43" fontId="66" fillId="0" borderId="7" xfId="36" applyNumberFormat="1" applyFont="1" applyBorder="1" applyAlignment="1">
      <alignment horizontal="center" vertical="center" wrapText="1"/>
    </xf>
    <xf numFmtId="43" fontId="7" fillId="0" borderId="12" xfId="36" applyNumberFormat="1" applyFont="1" applyBorder="1"/>
    <xf numFmtId="43" fontId="5" fillId="0" borderId="7" xfId="3" applyNumberFormat="1" applyFont="1" applyBorder="1" applyAlignment="1">
      <alignment vertical="center" wrapText="1"/>
    </xf>
    <xf numFmtId="43" fontId="7" fillId="0" borderId="7" xfId="3" applyNumberFormat="1" applyFont="1" applyBorder="1" applyAlignment="1">
      <alignment horizontal="center" vertical="center" wrapText="1"/>
    </xf>
    <xf numFmtId="43" fontId="7" fillId="3" borderId="7" xfId="3" applyNumberFormat="1" applyFont="1" applyFill="1" applyBorder="1" applyAlignment="1">
      <alignment horizontal="center" vertical="center" wrapText="1"/>
    </xf>
    <xf numFmtId="43" fontId="76" fillId="0" borderId="5" xfId="2" applyNumberFormat="1" applyFont="1" applyBorder="1"/>
    <xf numFmtId="1" fontId="76" fillId="0" borderId="5" xfId="2" applyNumberFormat="1" applyFont="1" applyBorder="1" applyAlignment="1">
      <alignment horizontal="center" vertical="center" wrapText="1"/>
    </xf>
    <xf numFmtId="166" fontId="76" fillId="0" borderId="5" xfId="2" applyNumberFormat="1" applyFont="1" applyBorder="1" applyAlignment="1">
      <alignment horizontal="left" vertical="center" wrapText="1"/>
    </xf>
    <xf numFmtId="43" fontId="76" fillId="0" borderId="5" xfId="2" applyNumberFormat="1" applyFont="1" applyBorder="1" applyAlignment="1">
      <alignment horizontal="center" vertical="center" wrapText="1"/>
    </xf>
    <xf numFmtId="43" fontId="77" fillId="0" borderId="5" xfId="2" applyNumberFormat="1" applyFont="1" applyBorder="1" applyAlignment="1">
      <alignment horizontal="center" vertical="center" wrapText="1"/>
    </xf>
    <xf numFmtId="43" fontId="76" fillId="0" borderId="5" xfId="2" applyNumberFormat="1" applyFont="1" applyBorder="1" applyAlignment="1">
      <alignment vertical="center" wrapText="1"/>
    </xf>
    <xf numFmtId="43" fontId="76" fillId="0" borderId="5" xfId="2" applyNumberFormat="1" applyFont="1" applyBorder="1" applyAlignment="1">
      <alignment horizontal="right" vertical="center" wrapText="1"/>
    </xf>
    <xf numFmtId="4" fontId="76" fillId="0" borderId="5" xfId="2" applyNumberFormat="1" applyFont="1" applyBorder="1" applyAlignment="1">
      <alignment horizontal="right" vertical="center" wrapText="1"/>
    </xf>
    <xf numFmtId="43" fontId="76" fillId="6" borderId="5" xfId="2" applyNumberFormat="1" applyFont="1" applyFill="1" applyBorder="1"/>
    <xf numFmtId="1" fontId="76" fillId="6" borderId="5" xfId="2" applyNumberFormat="1" applyFont="1" applyFill="1" applyBorder="1" applyAlignment="1">
      <alignment horizontal="center" vertical="center" wrapText="1"/>
    </xf>
    <xf numFmtId="43" fontId="76" fillId="6" borderId="5" xfId="2" applyNumberFormat="1" applyFont="1" applyFill="1" applyBorder="1" applyAlignment="1">
      <alignment horizontal="center" vertical="center" wrapText="1"/>
    </xf>
    <xf numFmtId="43" fontId="77" fillId="6" borderId="5" xfId="2" applyNumberFormat="1" applyFont="1" applyFill="1" applyBorder="1" applyAlignment="1">
      <alignment horizontal="center" vertical="center" wrapText="1"/>
    </xf>
    <xf numFmtId="43" fontId="76" fillId="6" borderId="5" xfId="2" applyNumberFormat="1" applyFont="1" applyFill="1" applyBorder="1" applyAlignment="1">
      <alignment vertical="center" wrapText="1"/>
    </xf>
    <xf numFmtId="43" fontId="76" fillId="6" borderId="5" xfId="2" applyNumberFormat="1" applyFont="1" applyFill="1" applyBorder="1" applyAlignment="1">
      <alignment horizontal="right" vertical="center" wrapText="1"/>
    </xf>
    <xf numFmtId="4" fontId="76" fillId="6" borderId="5" xfId="2" applyNumberFormat="1" applyFont="1" applyFill="1" applyBorder="1" applyAlignment="1">
      <alignment horizontal="center" vertical="center" wrapText="1"/>
    </xf>
    <xf numFmtId="0" fontId="62" fillId="0" borderId="1" xfId="4" applyFont="1" applyBorder="1" applyAlignment="1">
      <alignment vertical="center"/>
    </xf>
    <xf numFmtId="0" fontId="62" fillId="0" borderId="3" xfId="4" applyFont="1" applyBorder="1" applyAlignment="1">
      <alignment horizontal="center" vertical="center"/>
    </xf>
    <xf numFmtId="2" fontId="62" fillId="0" borderId="3" xfId="5" applyNumberFormat="1" applyFont="1" applyBorder="1" applyAlignment="1">
      <alignment horizontal="center" vertical="center" wrapText="1"/>
    </xf>
    <xf numFmtId="2" fontId="62" fillId="0" borderId="3" xfId="4" applyNumberFormat="1" applyFont="1" applyBorder="1" applyAlignment="1">
      <alignment horizontal="center" vertical="center" wrapText="1"/>
    </xf>
    <xf numFmtId="2" fontId="62" fillId="3" borderId="3" xfId="5" applyNumberFormat="1" applyFont="1" applyFill="1" applyBorder="1" applyAlignment="1">
      <alignment horizontal="center" vertical="center" wrapText="1"/>
    </xf>
    <xf numFmtId="1" fontId="62" fillId="0" borderId="3" xfId="4" applyNumberFormat="1" applyFont="1" applyBorder="1" applyAlignment="1">
      <alignment horizontal="center" vertical="center" wrapText="1"/>
    </xf>
    <xf numFmtId="0" fontId="62" fillId="0" borderId="3" xfId="4" applyFont="1" applyBorder="1" applyAlignment="1">
      <alignment horizontal="left" vertical="center" wrapText="1"/>
    </xf>
    <xf numFmtId="0" fontId="5" fillId="0" borderId="3" xfId="4" applyFont="1" applyBorder="1" applyAlignment="1">
      <alignment horizontal="center" vertical="center" wrapText="1"/>
    </xf>
    <xf numFmtId="0" fontId="62" fillId="0" borderId="8" xfId="4" applyFont="1" applyBorder="1" applyAlignment="1">
      <alignment wrapText="1"/>
    </xf>
    <xf numFmtId="0" fontId="62" fillId="0" borderId="8" xfId="4" applyFont="1" applyBorder="1" applyAlignment="1">
      <alignment vertical="center"/>
    </xf>
    <xf numFmtId="0" fontId="62" fillId="0" borderId="8" xfId="4" applyFont="1" applyBorder="1" applyAlignment="1">
      <alignment horizontal="center" vertical="center"/>
    </xf>
    <xf numFmtId="2" fontId="62" fillId="0" borderId="8" xfId="5" applyNumberFormat="1" applyFont="1" applyBorder="1" applyAlignment="1">
      <alignment horizontal="center" vertical="center" wrapText="1"/>
    </xf>
    <xf numFmtId="2" fontId="62" fillId="0" borderId="8" xfId="4" applyNumberFormat="1" applyFont="1" applyBorder="1" applyAlignment="1">
      <alignment horizontal="center" vertical="center" wrapText="1"/>
    </xf>
    <xf numFmtId="2" fontId="62" fillId="3" borderId="8" xfId="5" applyNumberFormat="1" applyFont="1" applyFill="1" applyBorder="1" applyAlignment="1">
      <alignment horizontal="center" vertical="center" wrapText="1"/>
    </xf>
    <xf numFmtId="1" fontId="62" fillId="0" borderId="8" xfId="4" applyNumberFormat="1" applyFont="1" applyBorder="1" applyAlignment="1">
      <alignment horizontal="center" vertical="center" wrapText="1"/>
    </xf>
    <xf numFmtId="0" fontId="62" fillId="0" borderId="8" xfId="4" applyFont="1" applyBorder="1" applyAlignment="1">
      <alignment horizontal="left" vertical="center" wrapText="1"/>
    </xf>
    <xf numFmtId="0" fontId="5" fillId="0" borderId="8" xfId="4" applyFont="1" applyBorder="1" applyAlignment="1">
      <alignment horizontal="center" vertical="center" wrapText="1"/>
    </xf>
    <xf numFmtId="0" fontId="62" fillId="0" borderId="7" xfId="4" applyFont="1" applyBorder="1" applyAlignment="1">
      <alignment wrapText="1"/>
    </xf>
    <xf numFmtId="0" fontId="62" fillId="0" borderId="7" xfId="4" applyFont="1" applyBorder="1" applyAlignment="1">
      <alignment vertical="center"/>
    </xf>
    <xf numFmtId="0" fontId="62" fillId="0" borderId="13" xfId="4" applyFont="1" applyBorder="1" applyAlignment="1">
      <alignment horizontal="center" vertical="center" wrapText="1"/>
    </xf>
    <xf numFmtId="0" fontId="62" fillId="0" borderId="13" xfId="4" applyFont="1" applyBorder="1" applyAlignment="1">
      <alignment horizontal="center" vertical="center"/>
    </xf>
    <xf numFmtId="2" fontId="62" fillId="0" borderId="13" xfId="5" applyNumberFormat="1" applyFont="1" applyBorder="1" applyAlignment="1">
      <alignment horizontal="center" vertical="center" wrapText="1"/>
    </xf>
    <xf numFmtId="2" fontId="62" fillId="0" borderId="13" xfId="4" applyNumberFormat="1" applyFont="1" applyBorder="1" applyAlignment="1">
      <alignment horizontal="center" vertical="center" wrapText="1"/>
    </xf>
    <xf numFmtId="2" fontId="62" fillId="3" borderId="13" xfId="5" applyNumberFormat="1" applyFont="1" applyFill="1" applyBorder="1" applyAlignment="1">
      <alignment horizontal="center" vertical="center" wrapText="1"/>
    </xf>
    <xf numFmtId="0" fontId="62" fillId="0" borderId="13" xfId="4" applyFont="1" applyBorder="1" applyAlignment="1">
      <alignment horizontal="left" vertical="center" wrapText="1"/>
    </xf>
    <xf numFmtId="0" fontId="5" fillId="0" borderId="13" xfId="4" applyFont="1" applyBorder="1" applyAlignment="1">
      <alignment vertical="center" wrapText="1"/>
    </xf>
    <xf numFmtId="0" fontId="62" fillId="0" borderId="2" xfId="4" applyFont="1" applyBorder="1" applyAlignment="1">
      <alignment horizontal="left" vertical="center" wrapText="1"/>
    </xf>
    <xf numFmtId="2" fontId="9" fillId="0" borderId="5" xfId="5" applyNumberFormat="1" applyFont="1" applyBorder="1" applyAlignment="1">
      <alignment horizontal="center" vertical="center" wrapText="1"/>
    </xf>
    <xf numFmtId="0" fontId="78" fillId="0" borderId="5" xfId="5" applyFont="1" applyBorder="1" applyAlignment="1">
      <alignment horizontal="center" vertical="center" wrapText="1"/>
    </xf>
    <xf numFmtId="0" fontId="78" fillId="3" borderId="5" xfId="5" applyFont="1" applyFill="1" applyBorder="1" applyAlignment="1">
      <alignment horizontal="center" vertical="center" wrapText="1"/>
    </xf>
    <xf numFmtId="0" fontId="78" fillId="0" borderId="0" xfId="5" applyFont="1" applyAlignment="1">
      <alignment horizontal="center" vertical="center" wrapText="1"/>
    </xf>
    <xf numFmtId="2" fontId="62" fillId="0" borderId="9" xfId="12" applyNumberFormat="1" applyFont="1" applyBorder="1" applyAlignment="1">
      <alignment vertical="center" wrapText="1"/>
    </xf>
    <xf numFmtId="2" fontId="62" fillId="0" borderId="11" xfId="12" applyNumberFormat="1" applyFont="1" applyBorder="1"/>
    <xf numFmtId="2" fontId="62" fillId="0" borderId="5" xfId="4" applyNumberFormat="1" applyFont="1" applyBorder="1" applyAlignment="1">
      <alignment horizontal="center" vertical="center"/>
    </xf>
    <xf numFmtId="2" fontId="62" fillId="0" borderId="9" xfId="12" applyNumberFormat="1" applyFont="1" applyBorder="1"/>
    <xf numFmtId="0" fontId="62" fillId="0" borderId="5" xfId="38" applyFont="1" applyBorder="1" applyAlignment="1">
      <alignment horizontal="center" vertical="center" wrapText="1"/>
    </xf>
    <xf numFmtId="0" fontId="62" fillId="0" borderId="5" xfId="38" applyFont="1" applyBorder="1" applyAlignment="1">
      <alignment horizontal="center" vertical="center"/>
    </xf>
    <xf numFmtId="0" fontId="62" fillId="0" borderId="0" xfId="38" applyFont="1" applyAlignment="1">
      <alignment vertical="center" wrapText="1"/>
    </xf>
    <xf numFmtId="168" fontId="5" fillId="0" borderId="5" xfId="4" applyNumberFormat="1" applyFont="1" applyBorder="1" applyAlignment="1">
      <alignment vertical="center" wrapText="1"/>
    </xf>
    <xf numFmtId="1" fontId="62" fillId="2" borderId="5" xfId="10" applyNumberFormat="1" applyFont="1" applyFill="1" applyBorder="1" applyAlignment="1">
      <alignment horizontal="center" vertical="center" wrapText="1"/>
    </xf>
    <xf numFmtId="43" fontId="62" fillId="2" borderId="7" xfId="36" applyNumberFormat="1" applyFont="1" applyFill="1" applyBorder="1" applyAlignment="1">
      <alignment horizontal="center" vertical="center" wrapText="1"/>
    </xf>
    <xf numFmtId="43" fontId="74" fillId="2" borderId="5" xfId="36" applyNumberFormat="1" applyFont="1" applyFill="1" applyBorder="1" applyAlignment="1">
      <alignment horizontal="left" vertical="center" wrapText="1"/>
    </xf>
    <xf numFmtId="2" fontId="62" fillId="2" borderId="9" xfId="12" applyNumberFormat="1" applyFont="1" applyFill="1" applyBorder="1" applyAlignment="1">
      <alignment wrapText="1"/>
    </xf>
    <xf numFmtId="43" fontId="11" fillId="2" borderId="5" xfId="2" applyNumberFormat="1" applyFont="1" applyFill="1" applyBorder="1" applyAlignment="1">
      <alignment horizontal="center" vertical="center" wrapText="1"/>
    </xf>
    <xf numFmtId="0" fontId="62" fillId="2" borderId="5" xfId="16" applyFont="1" applyFill="1" applyBorder="1" applyAlignment="1">
      <alignment vertical="center" wrapText="1"/>
    </xf>
    <xf numFmtId="0" fontId="62" fillId="2" borderId="10" xfId="5" applyFont="1" applyFill="1" applyBorder="1" applyAlignment="1">
      <alignment horizontal="left" vertical="center" wrapText="1"/>
    </xf>
    <xf numFmtId="0" fontId="62" fillId="2" borderId="10" xfId="4" applyFont="1" applyFill="1" applyBorder="1" applyAlignment="1">
      <alignment horizontal="center" vertical="center"/>
    </xf>
    <xf numFmtId="2" fontId="62" fillId="2" borderId="9" xfId="12" applyNumberFormat="1" applyFont="1" applyFill="1" applyBorder="1"/>
    <xf numFmtId="0" fontId="5" fillId="2" borderId="7" xfId="4" applyFont="1" applyFill="1" applyBorder="1" applyAlignment="1">
      <alignment horizontal="center" vertical="center" wrapText="1"/>
    </xf>
    <xf numFmtId="2" fontId="62" fillId="2" borderId="11" xfId="12" applyNumberFormat="1" applyFont="1" applyFill="1" applyBorder="1"/>
    <xf numFmtId="0" fontId="62" fillId="2" borderId="9" xfId="4" applyFont="1" applyFill="1" applyBorder="1" applyAlignment="1">
      <alignment horizontal="left" wrapText="1"/>
    </xf>
    <xf numFmtId="0" fontId="62" fillId="2" borderId="5" xfId="36" applyFont="1" applyFill="1" applyBorder="1" applyAlignment="1">
      <alignment horizontal="center" vertical="center" wrapText="1"/>
    </xf>
    <xf numFmtId="0" fontId="62" fillId="2" borderId="10" xfId="4" quotePrefix="1" applyFont="1" applyFill="1" applyBorder="1" applyAlignment="1">
      <alignment vertical="center" wrapText="1"/>
    </xf>
    <xf numFmtId="0" fontId="62" fillId="2" borderId="10" xfId="4" quotePrefix="1" applyFont="1" applyFill="1" applyBorder="1" applyAlignment="1">
      <alignment horizontal="center" vertical="center"/>
    </xf>
    <xf numFmtId="0" fontId="62" fillId="2" borderId="5" xfId="38" applyFont="1" applyFill="1" applyBorder="1" applyAlignment="1">
      <alignment horizontal="center" vertical="center" wrapText="1"/>
    </xf>
    <xf numFmtId="0" fontId="62" fillId="2" borderId="0" xfId="38" applyFont="1" applyFill="1" applyAlignment="1">
      <alignment vertical="center" wrapText="1"/>
    </xf>
    <xf numFmtId="2" fontId="62" fillId="2" borderId="20" xfId="12" applyNumberFormat="1" applyFont="1" applyFill="1" applyBorder="1"/>
    <xf numFmtId="0" fontId="62" fillId="2" borderId="5" xfId="17" applyFont="1" applyFill="1" applyBorder="1" applyAlignment="1">
      <alignment horizontal="left" vertical="center" wrapText="1"/>
    </xf>
    <xf numFmtId="43" fontId="62" fillId="2" borderId="10" xfId="3" applyNumberFormat="1" applyFont="1" applyFill="1" applyBorder="1" applyAlignment="1">
      <alignment horizontal="left" vertical="center" wrapText="1"/>
    </xf>
    <xf numFmtId="0" fontId="62" fillId="2" borderId="5" xfId="5" applyFont="1" applyFill="1" applyBorder="1" applyAlignment="1">
      <alignment vertical="center" wrapText="1"/>
    </xf>
    <xf numFmtId="0" fontId="62" fillId="2" borderId="5" xfId="39" applyFont="1" applyFill="1" applyBorder="1" applyAlignment="1">
      <alignment horizontal="left" vertical="center" wrapText="1"/>
    </xf>
    <xf numFmtId="0" fontId="62" fillId="2" borderId="5" xfId="36" applyFont="1" applyFill="1" applyBorder="1"/>
    <xf numFmtId="0" fontId="62" fillId="2" borderId="5" xfId="36" applyFont="1" applyFill="1" applyBorder="1" applyAlignment="1">
      <alignment vertical="center" wrapText="1"/>
    </xf>
    <xf numFmtId="0" fontId="62" fillId="2" borderId="10" xfId="36" applyFont="1" applyFill="1" applyBorder="1"/>
    <xf numFmtId="0" fontId="67" fillId="2" borderId="5" xfId="36" applyFont="1" applyFill="1" applyBorder="1" applyAlignment="1">
      <alignment horizontal="center"/>
    </xf>
    <xf numFmtId="0" fontId="62" fillId="3" borderId="5" xfId="36" applyFont="1" applyFill="1" applyBorder="1"/>
    <xf numFmtId="3" fontId="62" fillId="2" borderId="10" xfId="11" applyNumberFormat="1" applyFont="1" applyFill="1" applyBorder="1" applyAlignment="1">
      <alignment horizontal="center" vertical="center" wrapText="1"/>
    </xf>
    <xf numFmtId="0" fontId="62" fillId="2" borderId="5" xfId="37" applyFont="1" applyFill="1" applyBorder="1" applyAlignment="1">
      <alignment vertical="center"/>
    </xf>
    <xf numFmtId="0" fontId="62" fillId="2" borderId="10" xfId="37" applyFont="1" applyFill="1" applyBorder="1" applyAlignment="1">
      <alignment horizontal="center" vertical="center" wrapText="1"/>
    </xf>
    <xf numFmtId="0" fontId="62" fillId="2" borderId="20" xfId="37" applyFont="1" applyFill="1" applyBorder="1" applyAlignment="1">
      <alignment horizontal="left" vertical="center" wrapText="1"/>
    </xf>
    <xf numFmtId="0" fontId="62" fillId="2" borderId="5" xfId="36" applyFont="1" applyFill="1" applyBorder="1" applyAlignment="1">
      <alignment horizontal="left" vertical="center" wrapText="1"/>
    </xf>
    <xf numFmtId="0" fontId="62" fillId="2" borderId="10" xfId="36" applyFont="1" applyFill="1" applyBorder="1" applyAlignment="1">
      <alignment horizontal="center" vertical="center"/>
    </xf>
    <xf numFmtId="2" fontId="67" fillId="2" borderId="5" xfId="36" applyNumberFormat="1" applyFont="1" applyFill="1" applyBorder="1" applyAlignment="1">
      <alignment horizontal="center" vertical="center"/>
    </xf>
    <xf numFmtId="0" fontId="67" fillId="2" borderId="5" xfId="36" applyFont="1" applyFill="1" applyBorder="1" applyAlignment="1">
      <alignment horizontal="center" vertical="center"/>
    </xf>
    <xf numFmtId="0" fontId="62" fillId="3" borderId="5" xfId="36" applyFont="1" applyFill="1" applyBorder="1" applyAlignment="1">
      <alignment horizontal="center" vertical="center"/>
    </xf>
    <xf numFmtId="43" fontId="5" fillId="2" borderId="10" xfId="2" applyNumberFormat="1" applyFont="1" applyFill="1" applyBorder="1" applyAlignment="1">
      <alignment horizontal="center" vertical="center" wrapText="1"/>
    </xf>
    <xf numFmtId="43" fontId="11" fillId="2" borderId="5" xfId="2" applyNumberFormat="1" applyFont="1" applyFill="1" applyBorder="1" applyAlignment="1">
      <alignment horizontal="right" vertical="center" wrapText="1"/>
    </xf>
    <xf numFmtId="4" fontId="11" fillId="2" borderId="5" xfId="2" applyNumberFormat="1" applyFont="1" applyFill="1" applyBorder="1" applyAlignment="1">
      <alignment horizontal="center" vertical="center" wrapText="1"/>
    </xf>
    <xf numFmtId="4" fontId="8" fillId="0" borderId="5" xfId="2" applyNumberFormat="1" applyFont="1" applyBorder="1" applyAlignment="1">
      <alignment horizontal="right" vertical="center" wrapText="1"/>
    </xf>
    <xf numFmtId="0" fontId="62" fillId="0" borderId="9" xfId="4" applyFont="1" applyBorder="1" applyAlignment="1">
      <alignment horizontal="left" wrapText="1"/>
    </xf>
    <xf numFmtId="0" fontId="62" fillId="0" borderId="9" xfId="5" applyFont="1" applyBorder="1" applyAlignment="1">
      <alignment horizontal="center" vertical="center" wrapText="1"/>
    </xf>
    <xf numFmtId="0" fontId="62" fillId="0" borderId="10" xfId="8" quotePrefix="1" applyFont="1" applyBorder="1" applyAlignment="1">
      <alignment vertical="center" wrapText="1"/>
    </xf>
    <xf numFmtId="0" fontId="62" fillId="0" borderId="12" xfId="4" applyFont="1" applyBorder="1" applyAlignment="1">
      <alignment horizontal="left" vertical="center" wrapText="1"/>
    </xf>
    <xf numFmtId="1" fontId="62" fillId="0" borderId="5" xfId="10" applyNumberFormat="1" applyFont="1" applyBorder="1" applyAlignment="1">
      <alignment horizontal="left" vertical="center" wrapText="1"/>
    </xf>
    <xf numFmtId="0" fontId="62" fillId="0" borderId="10" xfId="5" applyFont="1" applyBorder="1" applyAlignment="1">
      <alignment horizontal="left" vertical="center" wrapText="1"/>
    </xf>
    <xf numFmtId="0" fontId="62" fillId="0" borderId="9" xfId="4" quotePrefix="1" applyFont="1" applyBorder="1" applyAlignment="1">
      <alignment vertical="center" wrapText="1"/>
    </xf>
    <xf numFmtId="0" fontId="62" fillId="0" borderId="12" xfId="8" applyFont="1" applyBorder="1" applyAlignment="1">
      <alignment horizontal="left" vertical="center" wrapText="1"/>
    </xf>
    <xf numFmtId="0" fontId="62" fillId="0" borderId="0" xfId="8" applyFont="1" applyAlignment="1">
      <alignment horizontal="center" vertical="center" wrapText="1"/>
    </xf>
    <xf numFmtId="0" fontId="62" fillId="0" borderId="10" xfId="8" applyFont="1" applyBorder="1" applyAlignment="1">
      <alignment horizontal="center" vertical="center" wrapText="1"/>
    </xf>
    <xf numFmtId="0" fontId="62" fillId="0" borderId="11" xfId="5" applyFont="1" applyBorder="1" applyAlignment="1">
      <alignment horizontal="left" vertical="center" wrapText="1"/>
    </xf>
    <xf numFmtId="0" fontId="62" fillId="0" borderId="5" xfId="8" applyFont="1" applyBorder="1" applyAlignment="1">
      <alignment vertical="center" wrapText="1"/>
    </xf>
    <xf numFmtId="0" fontId="62" fillId="0" borderId="10" xfId="5" applyFont="1" applyBorder="1" applyAlignment="1">
      <alignment horizontal="center" vertical="center" wrapText="1"/>
    </xf>
    <xf numFmtId="0" fontId="62" fillId="0" borderId="5" xfId="8" applyFont="1" applyBorder="1" applyAlignment="1">
      <alignment horizontal="left" vertical="center" wrapText="1"/>
    </xf>
    <xf numFmtId="0" fontId="62" fillId="0" borderId="5" xfId="38" applyFont="1" applyBorder="1" applyAlignment="1">
      <alignment vertical="center" wrapText="1"/>
    </xf>
    <xf numFmtId="0" fontId="62" fillId="2" borderId="20" xfId="4" quotePrefix="1" applyFont="1" applyFill="1" applyBorder="1" applyAlignment="1">
      <alignment vertical="center" wrapText="1"/>
    </xf>
    <xf numFmtId="165" fontId="6" fillId="2" borderId="0" xfId="36" applyNumberFormat="1" applyFont="1" applyFill="1"/>
    <xf numFmtId="0" fontId="78" fillId="2" borderId="5" xfId="5" applyFont="1" applyFill="1" applyBorder="1" applyAlignment="1">
      <alignment horizontal="center" vertical="center" wrapText="1"/>
    </xf>
    <xf numFmtId="0" fontId="62" fillId="2" borderId="5" xfId="38" applyFont="1" applyFill="1" applyBorder="1" applyAlignment="1">
      <alignment vertical="center" wrapText="1"/>
    </xf>
    <xf numFmtId="0" fontId="4" fillId="2" borderId="5" xfId="13" applyFont="1" applyFill="1" applyBorder="1" applyAlignment="1">
      <alignment vertical="center" wrapText="1"/>
    </xf>
    <xf numFmtId="0" fontId="14" fillId="2" borderId="5" xfId="36" applyFont="1" applyFill="1" applyBorder="1" applyAlignment="1">
      <alignment horizontal="center" vertical="center" wrapText="1"/>
    </xf>
    <xf numFmtId="0" fontId="62" fillId="0" borderId="1" xfId="4" applyFont="1" applyBorder="1" applyAlignment="1">
      <alignment vertical="center" wrapText="1"/>
    </xf>
    <xf numFmtId="0" fontId="62" fillId="0" borderId="12" xfId="4" applyFont="1" applyBorder="1" applyAlignment="1">
      <alignment horizontal="center" vertical="center" wrapText="1"/>
    </xf>
    <xf numFmtId="0" fontId="5" fillId="0" borderId="21" xfId="4" applyFont="1" applyBorder="1" applyAlignment="1">
      <alignment horizontal="center" vertical="center" wrapText="1"/>
    </xf>
    <xf numFmtId="0" fontId="67" fillId="0" borderId="1" xfId="4" applyFont="1" applyBorder="1" applyAlignment="1">
      <alignment wrapText="1"/>
    </xf>
    <xf numFmtId="0" fontId="67" fillId="0" borderId="8" xfId="4" applyFont="1" applyBorder="1" applyAlignment="1">
      <alignment horizontal="center" vertical="center" wrapText="1"/>
    </xf>
    <xf numFmtId="0" fontId="67" fillId="0" borderId="1" xfId="4" applyFont="1" applyBorder="1" applyAlignment="1">
      <alignment vertical="center" wrapText="1"/>
    </xf>
    <xf numFmtId="0" fontId="67" fillId="0" borderId="12" xfId="4" applyFont="1" applyBorder="1" applyAlignment="1">
      <alignment horizontal="center" vertical="center" wrapText="1"/>
    </xf>
    <xf numFmtId="0" fontId="11" fillId="0" borderId="21" xfId="4" applyFont="1" applyBorder="1" applyAlignment="1">
      <alignment horizontal="center" vertical="center" wrapText="1"/>
    </xf>
    <xf numFmtId="43" fontId="11" fillId="0" borderId="5" xfId="3" applyNumberFormat="1" applyFont="1" applyBorder="1" applyAlignment="1">
      <alignment vertical="center" wrapText="1"/>
    </xf>
    <xf numFmtId="0" fontId="62" fillId="3" borderId="1" xfId="4" applyFont="1" applyFill="1" applyBorder="1" applyAlignment="1">
      <alignment wrapText="1"/>
    </xf>
    <xf numFmtId="0" fontId="62" fillId="3" borderId="8" xfId="4" applyFont="1" applyFill="1" applyBorder="1" applyAlignment="1">
      <alignment horizontal="center" vertical="center" wrapText="1"/>
    </xf>
    <xf numFmtId="0" fontId="62" fillId="3" borderId="1" xfId="4" applyFont="1" applyFill="1" applyBorder="1" applyAlignment="1">
      <alignment vertical="center" wrapText="1"/>
    </xf>
    <xf numFmtId="0" fontId="62" fillId="3" borderId="12" xfId="4" applyFont="1" applyFill="1" applyBorder="1" applyAlignment="1">
      <alignment horizontal="center" vertical="center" wrapText="1"/>
    </xf>
    <xf numFmtId="0" fontId="5" fillId="3" borderId="21" xfId="4" applyFont="1" applyFill="1" applyBorder="1" applyAlignment="1">
      <alignment horizontal="center" vertical="center" wrapText="1"/>
    </xf>
    <xf numFmtId="43" fontId="5" fillId="3" borderId="5" xfId="3" applyNumberFormat="1" applyFont="1" applyFill="1" applyBorder="1" applyAlignment="1">
      <alignment horizontal="right" vertical="center" wrapText="1"/>
    </xf>
    <xf numFmtId="4" fontId="5" fillId="3" borderId="5" xfId="3" applyNumberFormat="1" applyFont="1" applyFill="1" applyBorder="1" applyAlignment="1">
      <alignment horizontal="center" vertical="center" wrapText="1"/>
    </xf>
    <xf numFmtId="43" fontId="5" fillId="3" borderId="5" xfId="3" applyNumberFormat="1" applyFont="1" applyFill="1" applyBorder="1" applyAlignment="1">
      <alignment vertical="center" wrapText="1"/>
    </xf>
    <xf numFmtId="0" fontId="74" fillId="0" borderId="5" xfId="16" applyFont="1" applyBorder="1" applyAlignment="1">
      <alignment vertical="center" wrapText="1"/>
    </xf>
    <xf numFmtId="168" fontId="62" fillId="2" borderId="5" xfId="4" applyNumberFormat="1" applyFont="1" applyFill="1" applyBorder="1" applyAlignment="1">
      <alignment vertical="center" wrapText="1"/>
    </xf>
    <xf numFmtId="0" fontId="62" fillId="6" borderId="5" xfId="4" applyFont="1" applyFill="1" applyBorder="1" applyAlignment="1">
      <alignment horizontal="center" wrapText="1"/>
    </xf>
    <xf numFmtId="0" fontId="62" fillId="6" borderId="5" xfId="4" applyFont="1" applyFill="1" applyBorder="1" applyAlignment="1">
      <alignment horizontal="left" vertical="center" wrapText="1"/>
    </xf>
    <xf numFmtId="168" fontId="62" fillId="6" borderId="5" xfId="4" applyNumberFormat="1" applyFont="1" applyFill="1" applyBorder="1" applyAlignment="1">
      <alignment vertical="center" wrapText="1"/>
    </xf>
    <xf numFmtId="0" fontId="62" fillId="6" borderId="5" xfId="4" applyFont="1" applyFill="1" applyBorder="1" applyAlignment="1">
      <alignment horizontal="center" vertical="center" wrapText="1"/>
    </xf>
    <xf numFmtId="0" fontId="5" fillId="6" borderId="0" xfId="4" applyFont="1" applyFill="1" applyAlignment="1">
      <alignment horizontal="center" vertical="center" wrapText="1"/>
    </xf>
    <xf numFmtId="0" fontId="62" fillId="0" borderId="8" xfId="4" applyFont="1" applyBorder="1" applyAlignment="1">
      <alignment vertical="center" wrapText="1"/>
    </xf>
    <xf numFmtId="0" fontId="6" fillId="0" borderId="0" xfId="36" applyFont="1"/>
    <xf numFmtId="0" fontId="6" fillId="7" borderId="0" xfId="36" applyFont="1" applyFill="1"/>
    <xf numFmtId="0" fontId="5" fillId="7" borderId="5" xfId="36" applyFont="1" applyFill="1" applyBorder="1" applyAlignment="1">
      <alignment horizontal="center"/>
    </xf>
    <xf numFmtId="0" fontId="6" fillId="7" borderId="5" xfId="36" applyFont="1" applyFill="1" applyBorder="1"/>
    <xf numFmtId="0" fontId="6" fillId="7" borderId="5" xfId="36" applyFont="1" applyFill="1" applyBorder="1" applyAlignment="1">
      <alignment horizontal="center"/>
    </xf>
    <xf numFmtId="43" fontId="5" fillId="7" borderId="5" xfId="3" applyNumberFormat="1" applyFont="1" applyFill="1" applyBorder="1" applyAlignment="1">
      <alignment horizontal="right" vertical="center" wrapText="1"/>
    </xf>
    <xf numFmtId="4" fontId="5" fillId="7" borderId="5" xfId="3" applyNumberFormat="1" applyFont="1" applyFill="1" applyBorder="1" applyAlignment="1">
      <alignment horizontal="center" vertical="center" wrapText="1"/>
    </xf>
    <xf numFmtId="43" fontId="5" fillId="7" borderId="5" xfId="3" applyNumberFormat="1" applyFont="1" applyFill="1" applyBorder="1" applyAlignment="1">
      <alignment vertical="center" wrapText="1"/>
    </xf>
    <xf numFmtId="43" fontId="5" fillId="7" borderId="5" xfId="3" applyNumberFormat="1" applyFont="1" applyFill="1" applyBorder="1" applyAlignment="1">
      <alignment horizontal="center" vertical="center" wrapText="1"/>
    </xf>
    <xf numFmtId="2" fontId="4" fillId="0" borderId="5" xfId="36" applyNumberFormat="1" applyFont="1" applyBorder="1" applyAlignment="1">
      <alignment horizontal="left" vertical="center" wrapText="1"/>
    </xf>
    <xf numFmtId="166" fontId="62" fillId="2" borderId="5" xfId="3" applyNumberFormat="1" applyFont="1" applyFill="1" applyBorder="1" applyAlignment="1">
      <alignment horizontal="center" vertical="center" wrapText="1"/>
    </xf>
    <xf numFmtId="0" fontId="5" fillId="0" borderId="5" xfId="36" applyFont="1" applyBorder="1" applyAlignment="1">
      <alignment vertical="center" wrapText="1"/>
    </xf>
    <xf numFmtId="166" fontId="5" fillId="0" borderId="5" xfId="36" applyNumberFormat="1" applyFont="1" applyBorder="1" applyAlignment="1">
      <alignment vertical="center" wrapText="1"/>
    </xf>
    <xf numFmtId="2" fontId="4" fillId="2" borderId="5" xfId="14" applyNumberFormat="1" applyFont="1" applyFill="1" applyBorder="1" applyAlignment="1">
      <alignment horizontal="left" vertical="center" wrapText="1"/>
    </xf>
    <xf numFmtId="0" fontId="4" fillId="2" borderId="5" xfId="36" applyFont="1" applyFill="1" applyBorder="1" applyAlignment="1">
      <alignment horizontal="left" vertical="center" wrapText="1"/>
    </xf>
    <xf numFmtId="2" fontId="4" fillId="2" borderId="5" xfId="36" applyNumberFormat="1" applyFont="1" applyFill="1" applyBorder="1" applyAlignment="1">
      <alignment horizontal="right" vertical="center" wrapText="1"/>
    </xf>
    <xf numFmtId="2" fontId="4" fillId="2" borderId="5" xfId="13" applyNumberFormat="1" applyFont="1" applyFill="1" applyBorder="1" applyAlignment="1">
      <alignment horizontal="left" vertical="center" wrapText="1"/>
    </xf>
    <xf numFmtId="0" fontId="62" fillId="2" borderId="8" xfId="4" applyFont="1" applyFill="1" applyBorder="1" applyAlignment="1">
      <alignment wrapText="1"/>
    </xf>
    <xf numFmtId="2" fontId="5" fillId="2" borderId="5" xfId="4" applyNumberFormat="1" applyFont="1" applyFill="1" applyBorder="1" applyAlignment="1">
      <alignment horizontal="left" vertical="center" wrapText="1"/>
    </xf>
    <xf numFmtId="0" fontId="62" fillId="2" borderId="8" xfId="4" applyFont="1" applyFill="1" applyBorder="1" applyAlignment="1">
      <alignment horizontal="center" vertical="center" wrapText="1"/>
    </xf>
    <xf numFmtId="0" fontId="62" fillId="2" borderId="8" xfId="4" applyFont="1" applyFill="1" applyBorder="1" applyAlignment="1">
      <alignment horizontal="center" vertical="center"/>
    </xf>
    <xf numFmtId="0" fontId="62" fillId="2" borderId="7" xfId="4" applyFont="1" applyFill="1" applyBorder="1" applyAlignment="1">
      <alignment wrapText="1"/>
    </xf>
    <xf numFmtId="0" fontId="62" fillId="2" borderId="13" xfId="4" applyFont="1" applyFill="1" applyBorder="1" applyAlignment="1">
      <alignment horizontal="center" vertical="center"/>
    </xf>
    <xf numFmtId="43" fontId="5" fillId="2" borderId="7" xfId="36" applyNumberFormat="1" applyFont="1" applyFill="1" applyBorder="1" applyAlignment="1">
      <alignment horizontal="left" vertical="center" wrapText="1"/>
    </xf>
    <xf numFmtId="0" fontId="6" fillId="2" borderId="5" xfId="36" applyFont="1" applyFill="1" applyBorder="1" applyAlignment="1">
      <alignment wrapText="1"/>
    </xf>
    <xf numFmtId="0" fontId="6" fillId="2" borderId="5" xfId="36" applyFont="1" applyFill="1" applyBorder="1"/>
    <xf numFmtId="43" fontId="5" fillId="2" borderId="22" xfId="3" applyNumberFormat="1" applyFont="1" applyFill="1" applyBorder="1" applyAlignment="1">
      <alignment horizontal="center" vertical="center" wrapText="1"/>
    </xf>
    <xf numFmtId="0" fontId="62" fillId="6" borderId="1" xfId="4" applyFont="1" applyFill="1" applyBorder="1" applyAlignment="1">
      <alignment wrapText="1"/>
    </xf>
    <xf numFmtId="0" fontId="62" fillId="6" borderId="8" xfId="4" applyFont="1" applyFill="1" applyBorder="1" applyAlignment="1">
      <alignment horizontal="center" vertical="center" wrapText="1"/>
    </xf>
    <xf numFmtId="43" fontId="5" fillId="6" borderId="5" xfId="36" applyNumberFormat="1" applyFont="1" applyFill="1" applyBorder="1" applyAlignment="1">
      <alignment horizontal="left" vertical="center" wrapText="1"/>
    </xf>
    <xf numFmtId="0" fontId="62" fillId="6" borderId="12" xfId="4" applyFont="1" applyFill="1" applyBorder="1" applyAlignment="1">
      <alignment horizontal="center" vertical="center" wrapText="1"/>
    </xf>
    <xf numFmtId="0" fontId="62" fillId="6" borderId="3" xfId="4" applyFont="1" applyFill="1" applyBorder="1" applyAlignment="1">
      <alignment horizontal="center" vertical="center" wrapText="1"/>
    </xf>
    <xf numFmtId="0" fontId="5" fillId="6" borderId="21" xfId="4" applyFont="1" applyFill="1" applyBorder="1" applyAlignment="1">
      <alignment horizontal="center" vertical="center" wrapText="1"/>
    </xf>
    <xf numFmtId="0" fontId="5" fillId="0" borderId="1" xfId="4" applyFont="1" applyBorder="1" applyAlignment="1">
      <alignment vertical="center" wrapText="1"/>
    </xf>
    <xf numFmtId="2" fontId="5" fillId="0" borderId="12" xfId="4" applyNumberFormat="1" applyFont="1" applyBorder="1" applyAlignment="1">
      <alignment horizontal="center" vertical="center" wrapText="1"/>
    </xf>
    <xf numFmtId="168" fontId="5" fillId="2" borderId="5" xfId="5" applyNumberFormat="1" applyFont="1" applyFill="1" applyBorder="1" applyAlignment="1">
      <alignment vertical="center" wrapText="1"/>
    </xf>
    <xf numFmtId="168" fontId="5" fillId="0" borderId="5" xfId="5" applyNumberFormat="1" applyFont="1" applyBorder="1" applyAlignment="1">
      <alignment vertical="center" wrapText="1"/>
    </xf>
    <xf numFmtId="168" fontId="5" fillId="2" borderId="5" xfId="4" applyNumberFormat="1" applyFont="1" applyFill="1" applyBorder="1" applyAlignment="1">
      <alignment vertical="center" wrapText="1"/>
    </xf>
    <xf numFmtId="0" fontId="5" fillId="2" borderId="12" xfId="4" applyFont="1" applyFill="1" applyBorder="1" applyAlignment="1">
      <alignment horizontal="center" vertical="center" wrapText="1"/>
    </xf>
    <xf numFmtId="0" fontId="5" fillId="2" borderId="16" xfId="4" applyFont="1" applyFill="1" applyBorder="1" applyAlignment="1">
      <alignment horizontal="center" vertical="center" wrapText="1"/>
    </xf>
    <xf numFmtId="0" fontId="5" fillId="2" borderId="5" xfId="13" applyFont="1" applyFill="1" applyBorder="1" applyAlignment="1">
      <alignment horizontal="left" vertical="center" wrapText="1"/>
    </xf>
    <xf numFmtId="168" fontId="5" fillId="2" borderId="5" xfId="13" applyNumberFormat="1" applyFont="1" applyFill="1" applyBorder="1" applyAlignment="1">
      <alignment horizontal="left" vertical="center" wrapText="1"/>
    </xf>
    <xf numFmtId="0" fontId="6" fillId="2" borderId="5" xfId="36" applyFont="1" applyFill="1" applyBorder="1" applyAlignment="1">
      <alignment horizontal="center"/>
    </xf>
    <xf numFmtId="0" fontId="62" fillId="2" borderId="5" xfId="37" applyFont="1" applyFill="1" applyBorder="1" applyAlignment="1">
      <alignment horizontal="center" vertical="center" wrapText="1"/>
    </xf>
    <xf numFmtId="0" fontId="67" fillId="2" borderId="5" xfId="7" applyFont="1" applyFill="1" applyBorder="1" applyAlignment="1">
      <alignment horizontal="left" vertical="center" wrapText="1"/>
    </xf>
    <xf numFmtId="0" fontId="67" fillId="2" borderId="5" xfId="4" applyFont="1" applyFill="1" applyBorder="1" applyAlignment="1">
      <alignment horizontal="center" vertical="center"/>
    </xf>
    <xf numFmtId="0" fontId="11" fillId="2" borderId="5" xfId="4" applyFont="1" applyFill="1" applyBorder="1" applyAlignment="1">
      <alignment vertical="center" wrapText="1"/>
    </xf>
    <xf numFmtId="3" fontId="67" fillId="2" borderId="5" xfId="9" applyNumberFormat="1" applyFont="1" applyFill="1" applyBorder="1" applyAlignment="1">
      <alignment horizontal="left" vertical="center" wrapText="1"/>
    </xf>
    <xf numFmtId="43" fontId="11" fillId="2" borderId="2" xfId="36" applyNumberFormat="1" applyFont="1" applyFill="1" applyBorder="1" applyAlignment="1">
      <alignment vertical="center" wrapText="1"/>
    </xf>
    <xf numFmtId="43" fontId="67" fillId="2" borderId="5" xfId="3" applyNumberFormat="1" applyFont="1" applyFill="1" applyBorder="1" applyAlignment="1">
      <alignment horizontal="center" vertical="center" wrapText="1"/>
    </xf>
    <xf numFmtId="43" fontId="17" fillId="2" borderId="5" xfId="3" applyNumberFormat="1" applyFont="1" applyFill="1" applyBorder="1" applyAlignment="1">
      <alignment horizontal="center" vertical="center" wrapText="1"/>
    </xf>
    <xf numFmtId="43" fontId="17" fillId="2" borderId="5" xfId="3" applyNumberFormat="1" applyFont="1" applyFill="1" applyBorder="1" applyAlignment="1">
      <alignment vertical="center" wrapText="1"/>
    </xf>
    <xf numFmtId="0" fontId="6" fillId="7" borderId="5" xfId="36" applyFont="1" applyFill="1" applyBorder="1" applyAlignment="1">
      <alignment wrapText="1"/>
    </xf>
    <xf numFmtId="0" fontId="62" fillId="2" borderId="10" xfId="37" applyFont="1" applyFill="1" applyBorder="1" applyAlignment="1">
      <alignment horizontal="left" vertical="center" wrapText="1"/>
    </xf>
    <xf numFmtId="0" fontId="62" fillId="2" borderId="1" xfId="4" applyFont="1" applyFill="1" applyBorder="1" applyAlignment="1">
      <alignment vertical="center" wrapText="1"/>
    </xf>
    <xf numFmtId="0" fontId="5" fillId="2" borderId="23" xfId="4" applyFont="1" applyFill="1" applyBorder="1" applyAlignment="1">
      <alignment horizontal="center" vertical="center" wrapText="1"/>
    </xf>
    <xf numFmtId="0" fontId="62" fillId="6" borderId="8" xfId="4" applyFont="1" applyFill="1" applyBorder="1" applyAlignment="1">
      <alignment vertical="center" wrapText="1"/>
    </xf>
    <xf numFmtId="0" fontId="5" fillId="6" borderId="5" xfId="16" applyFont="1" applyFill="1" applyBorder="1" applyAlignment="1">
      <alignment vertical="center" wrapText="1"/>
    </xf>
    <xf numFmtId="0" fontId="62" fillId="2" borderId="10" xfId="8" applyFont="1" applyFill="1" applyBorder="1" applyAlignment="1">
      <alignment horizontal="center" vertical="center" wrapText="1"/>
    </xf>
    <xf numFmtId="0" fontId="62" fillId="2" borderId="9" xfId="5" applyFont="1" applyFill="1" applyBorder="1" applyAlignment="1">
      <alignment horizontal="center" vertical="center" wrapText="1"/>
    </xf>
    <xf numFmtId="0" fontId="62" fillId="2" borderId="20" xfId="4" applyFont="1" applyFill="1" applyBorder="1" applyAlignment="1">
      <alignment horizontal="left" wrapText="1"/>
    </xf>
    <xf numFmtId="0" fontId="62" fillId="2" borderId="9" xfId="4" applyFont="1" applyFill="1" applyBorder="1" applyAlignment="1">
      <alignment wrapText="1"/>
    </xf>
    <xf numFmtId="0" fontId="62" fillId="2" borderId="5" xfId="14" applyFont="1" applyFill="1" applyBorder="1" applyAlignment="1">
      <alignment horizontal="left" vertical="center" wrapText="1"/>
    </xf>
    <xf numFmtId="0" fontId="62" fillId="2" borderId="5" xfId="36" applyFont="1" applyFill="1" applyBorder="1" applyAlignment="1">
      <alignment vertical="center"/>
    </xf>
    <xf numFmtId="0" fontId="62" fillId="2" borderId="10" xfId="36" applyFont="1" applyFill="1" applyBorder="1" applyAlignment="1">
      <alignment horizontal="left" vertical="center" wrapText="1"/>
    </xf>
    <xf numFmtId="43" fontId="5" fillId="2" borderId="10" xfId="2" applyNumberFormat="1" applyFont="1" applyFill="1" applyBorder="1" applyAlignment="1">
      <alignment horizontal="left" vertical="center" wrapText="1"/>
    </xf>
    <xf numFmtId="43" fontId="62" fillId="2" borderId="5" xfId="2" applyNumberFormat="1" applyFont="1" applyFill="1" applyBorder="1" applyAlignment="1">
      <alignment horizontal="center"/>
    </xf>
    <xf numFmtId="43" fontId="5" fillId="2" borderId="5" xfId="2" applyNumberFormat="1" applyFont="1" applyFill="1" applyBorder="1" applyAlignment="1">
      <alignment vertical="center"/>
    </xf>
    <xf numFmtId="43" fontId="5" fillId="0" borderId="10" xfId="2" applyNumberFormat="1" applyFont="1" applyBorder="1" applyAlignment="1">
      <alignment horizontal="left" vertical="center" wrapText="1"/>
    </xf>
    <xf numFmtId="43" fontId="5" fillId="0" borderId="10" xfId="2" applyNumberFormat="1" applyFont="1" applyBorder="1" applyAlignment="1">
      <alignment horizontal="center" vertical="center" wrapText="1"/>
    </xf>
    <xf numFmtId="43" fontId="62" fillId="0" borderId="5" xfId="2" applyNumberFormat="1" applyFont="1" applyBorder="1" applyAlignment="1">
      <alignment horizontal="center"/>
    </xf>
    <xf numFmtId="43" fontId="77" fillId="0" borderId="10" xfId="2" applyNumberFormat="1" applyFont="1" applyBorder="1" applyAlignment="1">
      <alignment horizontal="center" vertical="center" wrapText="1"/>
    </xf>
    <xf numFmtId="0" fontId="67" fillId="0" borderId="5" xfId="36" applyFont="1" applyBorder="1" applyAlignment="1">
      <alignment vertical="center" wrapText="1"/>
    </xf>
    <xf numFmtId="2" fontId="66" fillId="0" borderId="5" xfId="18" quotePrefix="1" applyNumberFormat="1" applyFont="1" applyBorder="1" applyAlignment="1">
      <alignment horizontal="center" vertical="center" wrapText="1"/>
    </xf>
    <xf numFmtId="43" fontId="5" fillId="0" borderId="5" xfId="2" applyNumberFormat="1" applyFont="1" applyBorder="1" applyAlignment="1">
      <alignment horizontal="center" vertical="center"/>
    </xf>
    <xf numFmtId="43" fontId="62" fillId="0" borderId="5" xfId="2" applyNumberFormat="1" applyFont="1" applyBorder="1" applyAlignment="1">
      <alignment horizontal="left" vertical="center" wrapText="1"/>
    </xf>
    <xf numFmtId="2" fontId="62" fillId="3" borderId="3" xfId="4" applyNumberFormat="1" applyFont="1" applyFill="1" applyBorder="1" applyAlignment="1">
      <alignment horizontal="center" vertical="center" wrapText="1"/>
    </xf>
    <xf numFmtId="0" fontId="62" fillId="0" borderId="24" xfId="4" applyFont="1" applyBorder="1" applyAlignment="1">
      <alignment vertical="center" wrapText="1"/>
    </xf>
    <xf numFmtId="0" fontId="5" fillId="0" borderId="25" xfId="4" applyFont="1" applyBorder="1" applyAlignment="1">
      <alignment vertical="center" wrapText="1"/>
    </xf>
    <xf numFmtId="2" fontId="62" fillId="3" borderId="12" xfId="4" applyNumberFormat="1" applyFont="1" applyFill="1" applyBorder="1" applyAlignment="1">
      <alignment horizontal="center" vertical="center" wrapText="1"/>
    </xf>
    <xf numFmtId="0" fontId="5" fillId="0" borderId="12" xfId="4" applyFont="1" applyBorder="1" applyAlignment="1">
      <alignment horizontal="center" vertical="center" wrapText="1"/>
    </xf>
    <xf numFmtId="0" fontId="62" fillId="0" borderId="2" xfId="4" applyFont="1" applyBorder="1" applyAlignment="1">
      <alignment horizontal="center" vertical="center" wrapText="1"/>
    </xf>
    <xf numFmtId="2" fontId="62" fillId="0" borderId="2" xfId="4" applyNumberFormat="1" applyFont="1" applyBorder="1" applyAlignment="1">
      <alignment horizontal="center" vertical="center" wrapText="1"/>
    </xf>
    <xf numFmtId="2" fontId="62" fillId="3" borderId="2" xfId="4" applyNumberFormat="1" applyFont="1" applyFill="1" applyBorder="1" applyAlignment="1">
      <alignment horizontal="center" vertical="center" wrapText="1"/>
    </xf>
    <xf numFmtId="0" fontId="62" fillId="0" borderId="26" xfId="4" applyFont="1" applyBorder="1" applyAlignment="1">
      <alignment vertical="center" wrapText="1"/>
    </xf>
    <xf numFmtId="0" fontId="5" fillId="0" borderId="2" xfId="4" applyFont="1" applyBorder="1" applyAlignment="1">
      <alignment horizontal="center" vertical="center" wrapText="1"/>
    </xf>
    <xf numFmtId="0" fontId="5" fillId="0" borderId="27" xfId="4" applyFont="1" applyBorder="1" applyAlignment="1">
      <alignment vertical="center" wrapText="1"/>
    </xf>
    <xf numFmtId="0" fontId="62" fillId="0" borderId="7" xfId="4" applyFont="1" applyBorder="1" applyAlignment="1">
      <alignment vertical="center" wrapText="1"/>
    </xf>
    <xf numFmtId="2" fontId="62" fillId="3" borderId="13" xfId="4" applyNumberFormat="1" applyFont="1" applyFill="1" applyBorder="1" applyAlignment="1">
      <alignment horizontal="center" vertical="center" wrapText="1"/>
    </xf>
    <xf numFmtId="0" fontId="62" fillId="0" borderId="6" xfId="4" applyFont="1" applyBorder="1" applyAlignment="1">
      <alignment horizontal="center" vertical="center" wrapText="1"/>
    </xf>
    <xf numFmtId="0" fontId="62" fillId="0" borderId="28" xfId="4" applyFont="1" applyBorder="1" applyAlignment="1">
      <alignment vertical="center" wrapText="1"/>
    </xf>
    <xf numFmtId="0" fontId="5" fillId="0" borderId="13" xfId="4" applyFont="1" applyBorder="1" applyAlignment="1">
      <alignment horizontal="center" vertical="center" wrapText="1"/>
    </xf>
    <xf numFmtId="0" fontId="5" fillId="0" borderId="29" xfId="4" applyFont="1" applyBorder="1" applyAlignment="1">
      <alignment vertical="center" wrapText="1"/>
    </xf>
    <xf numFmtId="2" fontId="62" fillId="0" borderId="3" xfId="4" quotePrefix="1" applyNumberFormat="1" applyFont="1" applyBorder="1" applyAlignment="1">
      <alignment horizontal="center" vertical="center" wrapText="1"/>
    </xf>
    <xf numFmtId="0" fontId="5" fillId="0" borderId="3" xfId="4" applyFont="1" applyBorder="1" applyAlignment="1">
      <alignment vertical="center" wrapText="1"/>
    </xf>
    <xf numFmtId="0" fontId="62" fillId="0" borderId="2" xfId="8" applyFont="1" applyBorder="1" applyAlignment="1">
      <alignment horizontal="center" vertical="center" wrapText="1"/>
    </xf>
    <xf numFmtId="2" fontId="62" fillId="0" borderId="2" xfId="8" applyNumberFormat="1" applyFont="1" applyBorder="1" applyAlignment="1">
      <alignment horizontal="center" vertical="center" wrapText="1"/>
    </xf>
    <xf numFmtId="2" fontId="62" fillId="3" borderId="2" xfId="8" applyNumberFormat="1" applyFont="1" applyFill="1" applyBorder="1" applyAlignment="1">
      <alignment horizontal="center" vertical="center" wrapText="1"/>
    </xf>
    <xf numFmtId="0" fontId="62" fillId="0" borderId="2" xfId="8" applyFont="1" applyBorder="1" applyAlignment="1">
      <alignment horizontal="left" vertical="center" wrapText="1"/>
    </xf>
    <xf numFmtId="0" fontId="5" fillId="0" borderId="2" xfId="4" applyFont="1" applyBorder="1" applyAlignment="1">
      <alignment vertical="center" wrapText="1"/>
    </xf>
    <xf numFmtId="0" fontId="62" fillId="0" borderId="13" xfId="8" applyFont="1" applyBorder="1" applyAlignment="1">
      <alignment horizontal="center" vertical="center" wrapText="1"/>
    </xf>
    <xf numFmtId="2" fontId="62" fillId="0" borderId="13" xfId="8" applyNumberFormat="1" applyFont="1" applyBorder="1" applyAlignment="1">
      <alignment horizontal="center" vertical="center" wrapText="1"/>
    </xf>
    <xf numFmtId="2" fontId="62" fillId="3" borderId="13" xfId="8" applyNumberFormat="1" applyFont="1" applyFill="1" applyBorder="1" applyAlignment="1">
      <alignment horizontal="center" vertical="center" wrapText="1"/>
    </xf>
    <xf numFmtId="0" fontId="62" fillId="0" borderId="13" xfId="8" applyFont="1" applyBorder="1" applyAlignment="1">
      <alignment horizontal="left" vertical="center" wrapText="1"/>
    </xf>
    <xf numFmtId="0" fontId="62" fillId="0" borderId="3" xfId="5" applyFont="1" applyBorder="1" applyAlignment="1">
      <alignment horizontal="center" vertical="center" wrapText="1"/>
    </xf>
    <xf numFmtId="0" fontId="62" fillId="0" borderId="3" xfId="37" applyFont="1" applyBorder="1" applyAlignment="1">
      <alignment horizontal="center" vertical="center" wrapText="1"/>
    </xf>
    <xf numFmtId="0" fontId="62" fillId="0" borderId="30" xfId="5" applyFont="1" applyBorder="1" applyAlignment="1">
      <alignment vertical="center" wrapText="1"/>
    </xf>
    <xf numFmtId="0" fontId="62" fillId="0" borderId="7" xfId="5" applyFont="1" applyBorder="1" applyAlignment="1">
      <alignment vertical="center" wrapText="1"/>
    </xf>
    <xf numFmtId="0" fontId="62" fillId="0" borderId="13" xfId="5" applyFont="1" applyBorder="1" applyAlignment="1">
      <alignment horizontal="center" vertical="center" wrapText="1"/>
    </xf>
    <xf numFmtId="0" fontId="5" fillId="0" borderId="6" xfId="4" applyFont="1" applyBorder="1" applyAlignment="1">
      <alignment horizontal="center" vertical="center" wrapText="1"/>
    </xf>
    <xf numFmtId="0" fontId="62" fillId="0" borderId="31" xfId="5" applyFont="1" applyBorder="1" applyAlignment="1">
      <alignment vertical="center" wrapText="1"/>
    </xf>
    <xf numFmtId="0" fontId="62" fillId="0" borderId="1" xfId="19" applyFont="1" applyBorder="1" applyAlignment="1">
      <alignment horizontal="left" vertical="center" wrapText="1"/>
    </xf>
    <xf numFmtId="0" fontId="62" fillId="0" borderId="1" xfId="4" applyFont="1" applyBorder="1" applyAlignment="1">
      <alignment horizontal="center" vertical="center" wrapText="1"/>
    </xf>
    <xf numFmtId="0" fontId="62" fillId="0" borderId="1" xfId="5" applyFont="1" applyBorder="1" applyAlignment="1">
      <alignment horizontal="center" vertical="center" wrapText="1"/>
    </xf>
    <xf numFmtId="0" fontId="62" fillId="0" borderId="1" xfId="40" applyFont="1" applyBorder="1" applyAlignment="1">
      <alignment horizontal="center" vertical="center" wrapText="1"/>
    </xf>
    <xf numFmtId="2" fontId="62" fillId="0" borderId="1" xfId="5" applyNumberFormat="1" applyFont="1" applyBorder="1" applyAlignment="1">
      <alignment horizontal="center" vertical="center" wrapText="1"/>
    </xf>
    <xf numFmtId="2" fontId="62" fillId="0" borderId="1" xfId="4" applyNumberFormat="1" applyFont="1" applyBorder="1" applyAlignment="1">
      <alignment horizontal="center" vertical="center" wrapText="1"/>
    </xf>
    <xf numFmtId="2" fontId="62" fillId="3" borderId="1" xfId="5" applyNumberFormat="1" applyFont="1" applyFill="1" applyBorder="1" applyAlignment="1">
      <alignment horizontal="center" vertical="center" wrapText="1"/>
    </xf>
    <xf numFmtId="0" fontId="62" fillId="0" borderId="20" xfId="5" applyFont="1" applyBorder="1" applyAlignment="1">
      <alignment vertical="center" wrapText="1"/>
    </xf>
    <xf numFmtId="0" fontId="62" fillId="0" borderId="16" xfId="5" applyFont="1" applyBorder="1" applyAlignment="1">
      <alignment horizontal="left" vertical="center" wrapText="1"/>
    </xf>
    <xf numFmtId="0" fontId="5" fillId="0" borderId="20" xfId="4" applyFont="1" applyBorder="1" applyAlignment="1">
      <alignment vertical="center" wrapText="1"/>
    </xf>
    <xf numFmtId="0" fontId="62" fillId="0" borderId="5" xfId="4" applyFont="1" applyBorder="1" applyAlignment="1">
      <alignment vertical="center" wrapText="1"/>
    </xf>
    <xf numFmtId="0" fontId="62" fillId="0" borderId="20" xfId="5" applyFont="1" applyBorder="1" applyAlignment="1">
      <alignment horizontal="left" vertical="center" wrapText="1"/>
    </xf>
    <xf numFmtId="0" fontId="62" fillId="0" borderId="16" xfId="4" applyFont="1" applyBorder="1" applyAlignment="1">
      <alignment vertical="center"/>
    </xf>
    <xf numFmtId="0" fontId="62" fillId="0" borderId="5" xfId="41" applyFont="1" applyBorder="1" applyAlignment="1">
      <alignment vertical="center" wrapText="1"/>
    </xf>
    <xf numFmtId="0" fontId="62" fillId="0" borderId="17" xfId="8" applyFont="1" applyBorder="1" applyAlignment="1">
      <alignment horizontal="center" vertical="center" wrapText="1"/>
    </xf>
    <xf numFmtId="2" fontId="62" fillId="0" borderId="7" xfId="8" applyNumberFormat="1" applyFont="1" applyBorder="1" applyAlignment="1">
      <alignment horizontal="center" vertical="center" wrapText="1"/>
    </xf>
    <xf numFmtId="2" fontId="62" fillId="0" borderId="7" xfId="4" applyNumberFormat="1" applyFont="1" applyBorder="1" applyAlignment="1">
      <alignment horizontal="center" vertical="center" wrapText="1"/>
    </xf>
    <xf numFmtId="2" fontId="62" fillId="3" borderId="7" xfId="8" applyNumberFormat="1" applyFont="1" applyFill="1" applyBorder="1" applyAlignment="1">
      <alignment horizontal="center" vertical="center" wrapText="1"/>
    </xf>
    <xf numFmtId="0" fontId="62" fillId="0" borderId="7" xfId="8" applyFont="1" applyBorder="1" applyAlignment="1">
      <alignment horizontal="center" vertical="center" wrapText="1"/>
    </xf>
    <xf numFmtId="0" fontId="62" fillId="0" borderId="17" xfId="8" applyFont="1" applyBorder="1" applyAlignment="1">
      <alignment horizontal="left" vertical="center" wrapText="1"/>
    </xf>
    <xf numFmtId="0" fontId="62" fillId="0" borderId="5" xfId="5" applyFont="1" applyBorder="1" applyAlignment="1">
      <alignment vertical="center" wrapText="1"/>
    </xf>
    <xf numFmtId="0" fontId="62" fillId="0" borderId="9" xfId="4" quotePrefix="1" applyFont="1" applyBorder="1" applyAlignment="1">
      <alignment horizontal="left" vertical="center" wrapText="1"/>
    </xf>
    <xf numFmtId="0" fontId="62" fillId="0" borderId="5" xfId="16" applyFont="1" applyBorder="1" applyAlignment="1">
      <alignment horizontal="left" vertical="center" wrapText="1"/>
    </xf>
    <xf numFmtId="0" fontId="62" fillId="0" borderId="32" xfId="8" applyFont="1" applyBorder="1" applyAlignment="1">
      <alignment horizontal="center" vertical="center"/>
    </xf>
    <xf numFmtId="0" fontId="62" fillId="0" borderId="10" xfId="8" quotePrefix="1" applyFont="1" applyBorder="1" applyAlignment="1">
      <alignment horizontal="center" vertical="center" wrapText="1"/>
    </xf>
    <xf numFmtId="0" fontId="62" fillId="0" borderId="5" xfId="19" applyFont="1" applyBorder="1" applyAlignment="1">
      <alignment vertical="center" wrapText="1"/>
    </xf>
    <xf numFmtId="0" fontId="62" fillId="0" borderId="11" xfId="4" quotePrefix="1" applyFont="1" applyBorder="1" applyAlignment="1">
      <alignment horizontal="center" vertical="center" wrapText="1"/>
    </xf>
    <xf numFmtId="0" fontId="62" fillId="0" borderId="9" xfId="5" applyFont="1" applyBorder="1" applyAlignment="1">
      <alignment vertical="center" wrapText="1"/>
    </xf>
    <xf numFmtId="0" fontId="62" fillId="0" borderId="5" xfId="40" applyFont="1" applyBorder="1" applyAlignment="1">
      <alignment horizontal="center" vertical="center" wrapText="1"/>
    </xf>
    <xf numFmtId="0" fontId="62" fillId="0" borderId="20" xfId="4" applyFont="1" applyBorder="1" applyAlignment="1">
      <alignment horizontal="left" vertical="center" wrapText="1"/>
    </xf>
    <xf numFmtId="0" fontId="62" fillId="0" borderId="7" xfId="5" applyFont="1" applyBorder="1" applyAlignment="1">
      <alignment horizontal="left" vertical="center" wrapText="1"/>
    </xf>
    <xf numFmtId="0" fontId="62" fillId="0" borderId="17" xfId="5" applyFont="1" applyBorder="1" applyAlignment="1">
      <alignment horizontal="center" vertical="center" wrapText="1"/>
    </xf>
    <xf numFmtId="2" fontId="62" fillId="0" borderId="7" xfId="5" applyNumberFormat="1" applyFont="1" applyBorder="1" applyAlignment="1">
      <alignment horizontal="center" vertical="center" wrapText="1"/>
    </xf>
    <xf numFmtId="2" fontId="62" fillId="3" borderId="7" xfId="5" applyNumberFormat="1" applyFont="1" applyFill="1" applyBorder="1" applyAlignment="1">
      <alignment horizontal="center" vertical="center" wrapText="1"/>
    </xf>
    <xf numFmtId="0" fontId="62" fillId="0" borderId="17" xfId="5" applyFont="1" applyBorder="1" applyAlignment="1">
      <alignment horizontal="left" vertical="center" wrapText="1"/>
    </xf>
    <xf numFmtId="0" fontId="62" fillId="0" borderId="17" xfId="4" applyFont="1" applyBorder="1" applyAlignment="1">
      <alignment vertical="center"/>
    </xf>
    <xf numFmtId="3" fontId="62" fillId="0" borderId="10" xfId="5" applyNumberFormat="1" applyFont="1" applyBorder="1" applyAlignment="1">
      <alignment horizontal="left" vertical="center" wrapText="1"/>
    </xf>
    <xf numFmtId="0" fontId="62" fillId="0" borderId="7" xfId="5" applyFont="1" applyBorder="1" applyAlignment="1">
      <alignment horizontal="center" vertical="center" wrapText="1"/>
    </xf>
    <xf numFmtId="0" fontId="62" fillId="0" borderId="5" xfId="20" applyFont="1" applyBorder="1" applyAlignment="1">
      <alignment horizontal="left" vertical="center" wrapText="1"/>
    </xf>
    <xf numFmtId="0" fontId="67" fillId="0" borderId="5" xfId="21" applyFont="1" applyBorder="1" applyAlignment="1">
      <alignment horizontal="left" vertical="center" wrapText="1"/>
    </xf>
    <xf numFmtId="0" fontId="62" fillId="0" borderId="9" xfId="40" applyFont="1" applyBorder="1" applyAlignment="1">
      <alignment horizontal="center" vertical="center" wrapText="1"/>
    </xf>
    <xf numFmtId="2" fontId="62" fillId="0" borderId="5" xfId="8" applyNumberFormat="1" applyFont="1" applyBorder="1" applyAlignment="1">
      <alignment horizontal="center" vertical="center" wrapText="1"/>
    </xf>
    <xf numFmtId="2" fontId="62" fillId="3" borderId="5" xfId="8" applyNumberFormat="1" applyFont="1" applyFill="1" applyBorder="1" applyAlignment="1">
      <alignment horizontal="center" vertical="center" wrapText="1"/>
    </xf>
    <xf numFmtId="0" fontId="62" fillId="0" borderId="5" xfId="37" applyFont="1" applyBorder="1" applyAlignment="1">
      <alignment horizontal="left" vertical="center" wrapText="1"/>
    </xf>
    <xf numFmtId="0" fontId="62" fillId="0" borderId="5" xfId="40" applyFont="1" applyBorder="1" applyAlignment="1">
      <alignment vertical="center" wrapText="1"/>
    </xf>
    <xf numFmtId="0" fontId="62" fillId="0" borderId="5" xfId="21" applyFont="1" applyBorder="1" applyAlignment="1">
      <alignment horizontal="left" vertical="center" wrapText="1"/>
    </xf>
    <xf numFmtId="0" fontId="62" fillId="0" borderId="0" xfId="8" applyFont="1" applyAlignment="1">
      <alignment horizontal="left" vertical="center"/>
    </xf>
    <xf numFmtId="0" fontId="62" fillId="0" borderId="0" xfId="4" quotePrefix="1" applyFont="1" applyAlignment="1">
      <alignment vertical="center" wrapText="1"/>
    </xf>
    <xf numFmtId="0" fontId="62" fillId="0" borderId="20" xfId="4" quotePrefix="1" applyFont="1" applyBorder="1" applyAlignment="1">
      <alignment vertical="center" wrapText="1"/>
    </xf>
    <xf numFmtId="0" fontId="62" fillId="0" borderId="9" xfId="4" applyFont="1" applyBorder="1" applyAlignment="1">
      <alignment horizontal="left" vertical="center"/>
    </xf>
    <xf numFmtId="0" fontId="62" fillId="0" borderId="11" xfId="4" applyFont="1" applyBorder="1" applyAlignment="1">
      <alignment horizontal="left" vertical="center"/>
    </xf>
    <xf numFmtId="0" fontId="62" fillId="0" borderId="10" xfId="8" applyFont="1" applyBorder="1" applyAlignment="1">
      <alignment horizontal="left" vertical="center"/>
    </xf>
    <xf numFmtId="43" fontId="62" fillId="0" borderId="5" xfId="22" applyFont="1" applyFill="1" applyBorder="1" applyAlignment="1">
      <alignment horizontal="center" vertical="center"/>
    </xf>
    <xf numFmtId="0" fontId="62" fillId="0" borderId="1" xfId="40" applyFont="1" applyBorder="1" applyAlignment="1">
      <alignment vertical="center" wrapText="1"/>
    </xf>
    <xf numFmtId="0" fontId="62" fillId="0" borderId="8" xfId="40" applyFont="1" applyBorder="1" applyAlignment="1">
      <alignment vertical="center" wrapText="1"/>
    </xf>
    <xf numFmtId="0" fontId="62" fillId="0" borderId="2" xfId="5" applyFont="1" applyBorder="1" applyAlignment="1">
      <alignment horizontal="center" vertical="center" wrapText="1"/>
    </xf>
    <xf numFmtId="0" fontId="62" fillId="0" borderId="2" xfId="40" applyFont="1" applyBorder="1" applyAlignment="1">
      <alignment horizontal="center" vertical="center" wrapText="1"/>
    </xf>
    <xf numFmtId="2" fontId="62" fillId="0" borderId="2" xfId="5" applyNumberFormat="1" applyFont="1" applyBorder="1" applyAlignment="1">
      <alignment horizontal="center" vertical="center" wrapText="1"/>
    </xf>
    <xf numFmtId="2" fontId="62" fillId="3" borderId="2" xfId="5" applyNumberFormat="1" applyFont="1" applyFill="1" applyBorder="1" applyAlignment="1">
      <alignment horizontal="center" vertical="center" wrapText="1"/>
    </xf>
    <xf numFmtId="0" fontId="62" fillId="0" borderId="2" xfId="37" applyFont="1" applyBorder="1" applyAlignment="1">
      <alignment horizontal="center" vertical="center" wrapText="1"/>
    </xf>
    <xf numFmtId="0" fontId="62" fillId="0" borderId="7" xfId="40" applyFont="1" applyBorder="1" applyAlignment="1">
      <alignment vertical="center" wrapText="1"/>
    </xf>
    <xf numFmtId="0" fontId="62" fillId="0" borderId="13" xfId="37" applyFont="1" applyBorder="1" applyAlignment="1">
      <alignment horizontal="center" vertical="center" wrapText="1"/>
    </xf>
    <xf numFmtId="0" fontId="62" fillId="0" borderId="25" xfId="4" applyFont="1" applyBorder="1" applyAlignment="1">
      <alignment horizontal="left" vertical="center" wrapText="1"/>
    </xf>
    <xf numFmtId="0" fontId="62" fillId="0" borderId="26" xfId="5" applyFont="1" applyBorder="1" applyAlignment="1">
      <alignment vertical="center" wrapText="1"/>
    </xf>
    <xf numFmtId="2" fontId="9" fillId="0" borderId="13" xfId="4" applyNumberFormat="1" applyFont="1" applyBorder="1" applyAlignment="1">
      <alignment horizontal="center" vertical="center" wrapText="1"/>
    </xf>
    <xf numFmtId="0" fontId="62" fillId="0" borderId="28" xfId="5" applyFont="1" applyBorder="1" applyAlignment="1">
      <alignment vertical="center" wrapText="1"/>
    </xf>
    <xf numFmtId="0" fontId="62" fillId="0" borderId="24" xfId="5" applyFont="1" applyBorder="1" applyAlignment="1">
      <alignment vertical="center" wrapText="1"/>
    </xf>
    <xf numFmtId="0" fontId="62" fillId="0" borderId="3" xfId="8" applyFont="1" applyBorder="1" applyAlignment="1">
      <alignment horizontal="center" vertical="center" wrapText="1"/>
    </xf>
    <xf numFmtId="0" fontId="62" fillId="0" borderId="3" xfId="40" applyFont="1" applyBorder="1" applyAlignment="1">
      <alignment horizontal="center" vertical="center" wrapText="1"/>
    </xf>
    <xf numFmtId="0" fontId="62" fillId="0" borderId="24" xfId="8" applyFont="1" applyBorder="1" applyAlignment="1">
      <alignment horizontal="left" vertical="center" wrapText="1"/>
    </xf>
    <xf numFmtId="0" fontId="62" fillId="0" borderId="13" xfId="40" applyFont="1" applyBorder="1" applyAlignment="1">
      <alignment horizontal="center" vertical="center" wrapText="1"/>
    </xf>
    <xf numFmtId="0" fontId="62" fillId="0" borderId="29" xfId="4" applyFont="1" applyBorder="1" applyAlignment="1">
      <alignment horizontal="left" vertical="center" wrapText="1"/>
    </xf>
    <xf numFmtId="43" fontId="5" fillId="0" borderId="1" xfId="36" applyNumberFormat="1" applyFont="1" applyBorder="1" applyAlignment="1">
      <alignment horizontal="center" vertical="center" wrapText="1"/>
    </xf>
    <xf numFmtId="0" fontId="67" fillId="2" borderId="5" xfId="4" applyFont="1" applyFill="1" applyBorder="1" applyAlignment="1">
      <alignment wrapText="1"/>
    </xf>
    <xf numFmtId="0" fontId="67" fillId="2" borderId="5" xfId="4" applyFont="1" applyFill="1" applyBorder="1" applyAlignment="1">
      <alignment vertical="center" wrapText="1"/>
    </xf>
    <xf numFmtId="43" fontId="11" fillId="3" borderId="5" xfId="3" applyNumberFormat="1" applyFont="1" applyFill="1" applyBorder="1" applyAlignment="1">
      <alignment horizontal="center" vertical="center" wrapText="1"/>
    </xf>
    <xf numFmtId="37" fontId="11" fillId="2" borderId="5" xfId="3" applyNumberFormat="1" applyFont="1" applyFill="1" applyBorder="1" applyAlignment="1">
      <alignment horizontal="center" vertical="center" wrapText="1"/>
    </xf>
    <xf numFmtId="0" fontId="11" fillId="2" borderId="0" xfId="4" applyFont="1" applyFill="1" applyAlignment="1">
      <alignment vertical="center" wrapText="1"/>
    </xf>
    <xf numFmtId="165" fontId="5" fillId="2" borderId="0" xfId="4" applyNumberFormat="1" applyFont="1" applyFill="1" applyAlignment="1">
      <alignment horizontal="center" vertical="center" wrapText="1"/>
    </xf>
    <xf numFmtId="43" fontId="5" fillId="3" borderId="5" xfId="3" applyNumberFormat="1" applyFont="1" applyFill="1" applyBorder="1" applyAlignment="1">
      <alignment horizontal="center"/>
    </xf>
    <xf numFmtId="0" fontId="5" fillId="7" borderId="5" xfId="36" applyFont="1" applyFill="1" applyBorder="1"/>
    <xf numFmtId="0" fontId="4" fillId="7" borderId="5" xfId="36" applyFont="1" applyFill="1" applyBorder="1" applyAlignment="1">
      <alignment horizontal="center"/>
    </xf>
    <xf numFmtId="165" fontId="6" fillId="7" borderId="5" xfId="36" applyNumberFormat="1" applyFont="1" applyFill="1" applyBorder="1"/>
    <xf numFmtId="165" fontId="5" fillId="2" borderId="5" xfId="4" applyNumberFormat="1" applyFont="1" applyFill="1" applyBorder="1" applyAlignment="1">
      <alignment horizontal="center" vertical="center" wrapText="1"/>
    </xf>
    <xf numFmtId="166" fontId="62" fillId="6" borderId="5" xfId="3" applyNumberFormat="1" applyFont="1" applyFill="1" applyBorder="1" applyAlignment="1">
      <alignment horizontal="left" vertical="center" wrapText="1"/>
    </xf>
    <xf numFmtId="166" fontId="62" fillId="6" borderId="5" xfId="3" quotePrefix="1" applyNumberFormat="1" applyFont="1" applyFill="1" applyBorder="1" applyAlignment="1">
      <alignment horizontal="left" vertical="center" wrapText="1"/>
    </xf>
    <xf numFmtId="0" fontId="62" fillId="6" borderId="5" xfId="5" applyFont="1" applyFill="1" applyBorder="1" applyAlignment="1">
      <alignment horizontal="center" vertical="center" wrapText="1"/>
    </xf>
    <xf numFmtId="0" fontId="6" fillId="6" borderId="0" xfId="36" applyFont="1" applyFill="1"/>
    <xf numFmtId="0" fontId="70" fillId="2" borderId="5" xfId="8" applyFont="1" applyFill="1" applyBorder="1" applyAlignment="1">
      <alignment horizontal="center" wrapText="1"/>
    </xf>
    <xf numFmtId="0" fontId="70" fillId="2" borderId="5" xfId="7" applyFont="1" applyFill="1" applyBorder="1" applyAlignment="1">
      <alignment horizontal="center" vertical="center" wrapText="1"/>
    </xf>
    <xf numFmtId="0" fontId="70" fillId="2" borderId="5" xfId="7" applyFont="1" applyFill="1" applyBorder="1" applyAlignment="1">
      <alignment horizontal="left" vertical="center" wrapText="1"/>
    </xf>
    <xf numFmtId="0" fontId="70" fillId="2" borderId="5" xfId="4" applyFont="1" applyFill="1" applyBorder="1" applyAlignment="1">
      <alignment horizontal="center" vertical="center" wrapText="1"/>
    </xf>
    <xf numFmtId="0" fontId="70" fillId="2" borderId="5" xfId="4" applyFont="1" applyFill="1" applyBorder="1" applyAlignment="1">
      <alignment horizontal="center" vertical="center"/>
    </xf>
    <xf numFmtId="0" fontId="7" fillId="2" borderId="5" xfId="4" applyFont="1" applyFill="1" applyBorder="1" applyAlignment="1">
      <alignment vertical="center" wrapText="1"/>
    </xf>
    <xf numFmtId="43" fontId="7" fillId="2" borderId="5" xfId="3" applyNumberFormat="1" applyFont="1" applyFill="1" applyBorder="1" applyAlignment="1">
      <alignment horizontal="right" vertical="center" wrapText="1"/>
    </xf>
    <xf numFmtId="4" fontId="7" fillId="2" borderId="5" xfId="3" applyNumberFormat="1" applyFont="1" applyFill="1" applyBorder="1" applyAlignment="1">
      <alignment horizontal="center" vertical="center" wrapText="1"/>
    </xf>
    <xf numFmtId="43" fontId="7" fillId="2" borderId="5" xfId="3" applyNumberFormat="1" applyFont="1" applyFill="1" applyBorder="1" applyAlignment="1">
      <alignment vertical="center" wrapText="1"/>
    </xf>
    <xf numFmtId="43" fontId="5" fillId="2" borderId="1" xfId="3" applyNumberFormat="1" applyFont="1" applyFill="1" applyBorder="1" applyAlignment="1">
      <alignment horizontal="right" vertical="center" wrapText="1"/>
    </xf>
    <xf numFmtId="4" fontId="5" fillId="2" borderId="1" xfId="3" applyNumberFormat="1" applyFont="1" applyFill="1" applyBorder="1" applyAlignment="1">
      <alignment horizontal="center" vertical="center" wrapText="1"/>
    </xf>
    <xf numFmtId="43" fontId="5" fillId="2" borderId="1" xfId="3" applyNumberFormat="1" applyFont="1" applyFill="1" applyBorder="1" applyAlignment="1">
      <alignment vertical="center" wrapText="1"/>
    </xf>
    <xf numFmtId="43" fontId="5" fillId="2" borderId="1" xfId="3" applyNumberFormat="1" applyFont="1" applyFill="1" applyBorder="1" applyAlignment="1">
      <alignment horizontal="center" vertical="center" wrapText="1"/>
    </xf>
    <xf numFmtId="0" fontId="62" fillId="2" borderId="7" xfId="5" applyFont="1" applyFill="1" applyBorder="1" applyAlignment="1">
      <alignment vertical="center" wrapText="1"/>
    </xf>
    <xf numFmtId="0" fontId="62" fillId="2" borderId="1" xfId="5" applyFont="1" applyFill="1" applyBorder="1" applyAlignment="1">
      <alignment vertical="center" wrapText="1"/>
    </xf>
    <xf numFmtId="2" fontId="62" fillId="2" borderId="6" xfId="4" applyNumberFormat="1" applyFont="1" applyFill="1" applyBorder="1" applyAlignment="1">
      <alignment horizontal="center" vertical="center" wrapText="1"/>
    </xf>
    <xf numFmtId="0" fontId="62" fillId="2" borderId="6" xfId="4" applyFont="1" applyFill="1" applyBorder="1" applyAlignment="1">
      <alignment horizontal="center" vertical="center" wrapText="1"/>
    </xf>
    <xf numFmtId="2" fontId="62" fillId="3" borderId="6" xfId="4" applyNumberFormat="1" applyFont="1" applyFill="1" applyBorder="1" applyAlignment="1">
      <alignment horizontal="center" vertical="center" wrapText="1"/>
    </xf>
    <xf numFmtId="168" fontId="4" fillId="2" borderId="5" xfId="4" applyNumberFormat="1" applyFont="1" applyFill="1" applyBorder="1" applyAlignment="1">
      <alignment vertical="center" wrapText="1"/>
    </xf>
    <xf numFmtId="0" fontId="4" fillId="0" borderId="5" xfId="4" applyFont="1" applyBorder="1" applyAlignment="1">
      <alignment vertical="center" wrapText="1"/>
    </xf>
    <xf numFmtId="49" fontId="14" fillId="0" borderId="5" xfId="3" applyNumberFormat="1" applyFont="1" applyBorder="1" applyAlignment="1">
      <alignment horizontal="center" vertical="center" wrapText="1"/>
    </xf>
    <xf numFmtId="0" fontId="62" fillId="2" borderId="3" xfId="4" applyFont="1" applyFill="1" applyBorder="1" applyAlignment="1">
      <alignment horizontal="center" vertical="center" wrapText="1"/>
    </xf>
    <xf numFmtId="0" fontId="62" fillId="2" borderId="3" xfId="5" applyFont="1" applyFill="1" applyBorder="1" applyAlignment="1">
      <alignment horizontal="center" vertical="center" wrapText="1"/>
    </xf>
    <xf numFmtId="0" fontId="62" fillId="2" borderId="3" xfId="40" applyFont="1" applyFill="1" applyBorder="1" applyAlignment="1">
      <alignment horizontal="center" vertical="center" wrapText="1"/>
    </xf>
    <xf numFmtId="2" fontId="62" fillId="2" borderId="3" xfId="5" applyNumberFormat="1" applyFont="1" applyFill="1" applyBorder="1" applyAlignment="1">
      <alignment horizontal="center" vertical="center" wrapText="1"/>
    </xf>
    <xf numFmtId="2" fontId="62" fillId="2" borderId="3" xfId="4" applyNumberFormat="1" applyFont="1" applyFill="1" applyBorder="1" applyAlignment="1">
      <alignment horizontal="center" vertical="center" wrapText="1"/>
    </xf>
    <xf numFmtId="1" fontId="62" fillId="2" borderId="3" xfId="4" applyNumberFormat="1" applyFont="1" applyFill="1" applyBorder="1" applyAlignment="1">
      <alignment horizontal="center" vertical="center" wrapText="1"/>
    </xf>
    <xf numFmtId="0" fontId="62" fillId="2" borderId="33" xfId="4" applyFont="1" applyFill="1" applyBorder="1" applyAlignment="1">
      <alignment horizontal="left" vertical="center" wrapText="1"/>
    </xf>
    <xf numFmtId="0" fontId="62" fillId="2" borderId="13" xfId="4" applyFont="1" applyFill="1" applyBorder="1" applyAlignment="1">
      <alignment horizontal="center" vertical="center" wrapText="1"/>
    </xf>
    <xf numFmtId="0" fontId="62" fillId="2" borderId="13" xfId="5" applyFont="1" applyFill="1" applyBorder="1" applyAlignment="1">
      <alignment horizontal="center" vertical="center" wrapText="1"/>
    </xf>
    <xf numFmtId="0" fontId="62" fillId="2" borderId="13" xfId="40" applyFont="1" applyFill="1" applyBorder="1" applyAlignment="1">
      <alignment horizontal="center" vertical="center" wrapText="1"/>
    </xf>
    <xf numFmtId="2" fontId="62" fillId="2" borderId="13" xfId="5" applyNumberFormat="1" applyFont="1" applyFill="1" applyBorder="1" applyAlignment="1">
      <alignment horizontal="center" vertical="center" wrapText="1"/>
    </xf>
    <xf numFmtId="2" fontId="62" fillId="2" borderId="13" xfId="4" applyNumberFormat="1" applyFont="1" applyFill="1" applyBorder="1" applyAlignment="1">
      <alignment horizontal="center" vertical="center" wrapText="1"/>
    </xf>
    <xf numFmtId="1" fontId="62" fillId="2" borderId="13" xfId="4" applyNumberFormat="1" applyFont="1" applyFill="1" applyBorder="1" applyAlignment="1">
      <alignment horizontal="center" vertical="center" wrapText="1"/>
    </xf>
    <xf numFmtId="0" fontId="62" fillId="2" borderId="34" xfId="4" applyFont="1" applyFill="1" applyBorder="1" applyAlignment="1">
      <alignment horizontal="left" vertical="center" wrapText="1"/>
    </xf>
    <xf numFmtId="0" fontId="62" fillId="2" borderId="1" xfId="4" applyFont="1" applyFill="1" applyBorder="1" applyAlignment="1">
      <alignment horizontal="center" vertical="center" wrapText="1"/>
    </xf>
    <xf numFmtId="43" fontId="5" fillId="3" borderId="1" xfId="3" applyNumberFormat="1" applyFont="1" applyFill="1" applyBorder="1" applyAlignment="1">
      <alignment horizontal="right" vertical="center" wrapText="1"/>
    </xf>
    <xf numFmtId="4" fontId="5" fillId="3" borderId="1" xfId="3" applyNumberFormat="1" applyFont="1" applyFill="1" applyBorder="1" applyAlignment="1">
      <alignment horizontal="center" vertical="center" wrapText="1"/>
    </xf>
    <xf numFmtId="43" fontId="5" fillId="3" borderId="1" xfId="3" applyNumberFormat="1" applyFont="1" applyFill="1" applyBorder="1" applyAlignment="1">
      <alignment vertical="center" wrapText="1"/>
    </xf>
    <xf numFmtId="43" fontId="5" fillId="3" borderId="1" xfId="3" applyNumberFormat="1" applyFont="1" applyFill="1" applyBorder="1" applyAlignment="1">
      <alignment horizontal="center" vertical="center" wrapText="1"/>
    </xf>
    <xf numFmtId="0" fontId="5" fillId="3" borderId="0" xfId="36" applyFont="1" applyFill="1"/>
    <xf numFmtId="0" fontId="62" fillId="2" borderId="25" xfId="4" applyFont="1" applyFill="1" applyBorder="1" applyAlignment="1">
      <alignment horizontal="left" vertical="center" wrapText="1"/>
    </xf>
    <xf numFmtId="0" fontId="5" fillId="2" borderId="3" xfId="4" applyFont="1" applyFill="1" applyBorder="1" applyAlignment="1">
      <alignment horizontal="center" vertical="center" wrapText="1"/>
    </xf>
    <xf numFmtId="0" fontId="5" fillId="2" borderId="25" xfId="4" applyFont="1" applyFill="1" applyBorder="1" applyAlignment="1">
      <alignment vertical="center" wrapText="1"/>
    </xf>
    <xf numFmtId="43" fontId="5" fillId="0" borderId="5" xfId="3" applyNumberFormat="1" applyFont="1" applyBorder="1" applyAlignment="1">
      <alignment horizontal="left" vertical="center" wrapText="1"/>
    </xf>
    <xf numFmtId="0" fontId="5" fillId="0" borderId="5" xfId="13" applyFont="1" applyBorder="1" applyAlignment="1">
      <alignment vertical="center" wrapText="1"/>
    </xf>
    <xf numFmtId="0" fontId="5" fillId="0" borderId="5" xfId="16" applyFont="1" applyBorder="1" applyAlignment="1">
      <alignment vertical="center" wrapText="1"/>
    </xf>
    <xf numFmtId="43" fontId="74" fillId="0" borderId="5" xfId="36" quotePrefix="1" applyNumberFormat="1" applyFont="1" applyBorder="1" applyAlignment="1">
      <alignment horizontal="left" vertical="center" wrapText="1"/>
    </xf>
    <xf numFmtId="0" fontId="62" fillId="3" borderId="5" xfId="4" applyFont="1" applyFill="1" applyBorder="1" applyAlignment="1">
      <alignment horizontal="center" wrapText="1"/>
    </xf>
    <xf numFmtId="0" fontId="5" fillId="3" borderId="5" xfId="13" applyFont="1" applyFill="1" applyBorder="1" applyAlignment="1">
      <alignment vertical="center" wrapText="1"/>
    </xf>
    <xf numFmtId="0" fontId="62" fillId="3" borderId="5" xfId="4" applyFont="1" applyFill="1" applyBorder="1" applyAlignment="1">
      <alignment horizontal="center" vertical="center" wrapText="1"/>
    </xf>
    <xf numFmtId="0" fontId="62" fillId="3" borderId="5" xfId="4" applyFont="1" applyFill="1" applyBorder="1" applyAlignment="1">
      <alignment horizontal="center" vertical="center"/>
    </xf>
    <xf numFmtId="0" fontId="62" fillId="3" borderId="5" xfId="5" applyFont="1" applyFill="1" applyBorder="1" applyAlignment="1">
      <alignment horizontal="center" vertical="center" wrapText="1"/>
    </xf>
    <xf numFmtId="0" fontId="5" fillId="3" borderId="0" xfId="4" applyFont="1" applyFill="1" applyAlignment="1">
      <alignment horizontal="center" vertical="center" wrapText="1"/>
    </xf>
    <xf numFmtId="0" fontId="11" fillId="0" borderId="5" xfId="4" applyFont="1" applyBorder="1" applyAlignment="1">
      <alignment vertical="center" wrapText="1"/>
    </xf>
    <xf numFmtId="0" fontId="62" fillId="2" borderId="1" xfId="4" applyFont="1" applyFill="1" applyBorder="1" applyAlignment="1">
      <alignment horizontal="center" wrapText="1"/>
    </xf>
    <xf numFmtId="0" fontId="62" fillId="2" borderId="5" xfId="40" applyFont="1" applyFill="1" applyBorder="1" applyAlignment="1">
      <alignment horizontal="center" vertical="center" wrapText="1"/>
    </xf>
    <xf numFmtId="0" fontId="62" fillId="2" borderId="11" xfId="4" applyFont="1" applyFill="1" applyBorder="1" applyAlignment="1">
      <alignment horizontal="left" vertical="center" wrapText="1"/>
    </xf>
    <xf numFmtId="0" fontId="5" fillId="7" borderId="0" xfId="36" applyFont="1" applyFill="1"/>
    <xf numFmtId="0" fontId="62" fillId="0" borderId="5" xfId="16" applyFont="1" applyBorder="1" applyAlignment="1">
      <alignment vertical="center" wrapText="1"/>
    </xf>
    <xf numFmtId="0" fontId="62" fillId="2" borderId="5" xfId="13" applyFont="1" applyFill="1" applyBorder="1" applyAlignment="1">
      <alignment vertical="center" wrapText="1"/>
    </xf>
    <xf numFmtId="0" fontId="62" fillId="2" borderId="5" xfId="42" applyFont="1" applyFill="1" applyBorder="1" applyAlignment="1">
      <alignment horizontal="left" vertical="center" wrapText="1"/>
    </xf>
    <xf numFmtId="0" fontId="62" fillId="0" borderId="5" xfId="13" applyFont="1" applyBorder="1" applyAlignment="1">
      <alignment vertical="center" wrapText="1"/>
    </xf>
    <xf numFmtId="0" fontId="62" fillId="3" borderId="1" xfId="4" applyFont="1" applyFill="1" applyBorder="1" applyAlignment="1">
      <alignment horizontal="center" vertical="center" wrapText="1"/>
    </xf>
    <xf numFmtId="0" fontId="62" fillId="3" borderId="3" xfId="4" applyFont="1" applyFill="1" applyBorder="1" applyAlignment="1">
      <alignment horizontal="center" vertical="center" wrapText="1"/>
    </xf>
    <xf numFmtId="0" fontId="65" fillId="3" borderId="0" xfId="36" applyFill="1"/>
    <xf numFmtId="0" fontId="62" fillId="6" borderId="1" xfId="4" applyFont="1" applyFill="1" applyBorder="1" applyAlignment="1">
      <alignment vertical="center" wrapText="1"/>
    </xf>
    <xf numFmtId="0" fontId="62" fillId="3" borderId="21" xfId="4" applyFont="1" applyFill="1" applyBorder="1" applyAlignment="1">
      <alignment horizontal="center" vertical="center" wrapText="1"/>
    </xf>
    <xf numFmtId="43" fontId="62" fillId="3" borderId="5" xfId="3" applyNumberFormat="1" applyFont="1" applyFill="1" applyBorder="1" applyAlignment="1">
      <alignment horizontal="right" vertical="center" wrapText="1"/>
    </xf>
    <xf numFmtId="4" fontId="62" fillId="3" borderId="5" xfId="3" applyNumberFormat="1" applyFont="1" applyFill="1" applyBorder="1" applyAlignment="1">
      <alignment horizontal="center" vertical="center" wrapText="1"/>
    </xf>
    <xf numFmtId="43" fontId="62" fillId="3" borderId="5" xfId="3" applyNumberFormat="1" applyFont="1" applyFill="1" applyBorder="1" applyAlignment="1">
      <alignment vertical="center" wrapText="1"/>
    </xf>
    <xf numFmtId="43" fontId="62" fillId="3" borderId="5" xfId="3" applyNumberFormat="1" applyFont="1" applyFill="1" applyBorder="1" applyAlignment="1">
      <alignment horizontal="center" vertical="center" wrapText="1"/>
    </xf>
    <xf numFmtId="0" fontId="67" fillId="3" borderId="5" xfId="13" applyFont="1" applyFill="1" applyBorder="1" applyAlignment="1">
      <alignment horizontal="center" vertical="center" wrapText="1"/>
    </xf>
    <xf numFmtId="0" fontId="5" fillId="7" borderId="5" xfId="36" applyFont="1" applyFill="1" applyBorder="1" applyAlignment="1">
      <alignment wrapText="1"/>
    </xf>
    <xf numFmtId="2" fontId="4" fillId="7" borderId="5" xfId="4" applyNumberFormat="1" applyFont="1" applyFill="1" applyBorder="1" applyAlignment="1">
      <alignment horizontal="left" vertical="center" wrapText="1"/>
    </xf>
    <xf numFmtId="0" fontId="67" fillId="2" borderId="5" xfId="13" applyFont="1" applyFill="1" applyBorder="1" applyAlignment="1">
      <alignment horizontal="center" vertical="center" wrapText="1"/>
    </xf>
    <xf numFmtId="0" fontId="62" fillId="2" borderId="5" xfId="21" applyFont="1" applyFill="1" applyBorder="1" applyAlignment="1">
      <alignment horizontal="left" vertical="center" wrapText="1"/>
    </xf>
    <xf numFmtId="2" fontId="66" fillId="0" borderId="5" xfId="4" applyNumberFormat="1" applyFont="1" applyBorder="1" applyAlignment="1">
      <alignment horizontal="left" vertical="center" wrapText="1"/>
    </xf>
    <xf numFmtId="2" fontId="66" fillId="0" borderId="5" xfId="36" applyNumberFormat="1" applyFont="1" applyBorder="1" applyAlignment="1">
      <alignment vertical="center" wrapText="1"/>
    </xf>
    <xf numFmtId="0" fontId="5" fillId="0" borderId="5" xfId="5" applyFont="1" applyBorder="1" applyAlignment="1">
      <alignment horizontal="left" vertical="center" wrapText="1"/>
    </xf>
    <xf numFmtId="168" fontId="5" fillId="0" borderId="5" xfId="5" applyNumberFormat="1" applyFont="1" applyBorder="1" applyAlignment="1">
      <alignment horizontal="left" vertical="center" wrapText="1"/>
    </xf>
    <xf numFmtId="167" fontId="4" fillId="2" borderId="5" xfId="4" quotePrefix="1" applyNumberFormat="1" applyFont="1" applyFill="1" applyBorder="1" applyAlignment="1">
      <alignment horizontal="left" vertical="center" wrapText="1"/>
    </xf>
    <xf numFmtId="0" fontId="4" fillId="2" borderId="5" xfId="43" applyFont="1" applyFill="1" applyBorder="1" applyAlignment="1">
      <alignment horizontal="left" vertical="center" wrapText="1"/>
    </xf>
    <xf numFmtId="165" fontId="62" fillId="2" borderId="8" xfId="4" applyNumberFormat="1" applyFont="1" applyFill="1" applyBorder="1" applyAlignment="1">
      <alignment horizontal="center" vertical="center"/>
    </xf>
    <xf numFmtId="0" fontId="4" fillId="2" borderId="7" xfId="43" applyFont="1" applyFill="1" applyBorder="1" applyAlignment="1">
      <alignment horizontal="left" vertical="center" wrapText="1"/>
    </xf>
    <xf numFmtId="166" fontId="62" fillId="2" borderId="1" xfId="3" applyNumberFormat="1" applyFont="1" applyFill="1" applyBorder="1" applyAlignment="1">
      <alignment horizontal="left" vertical="center" wrapText="1"/>
    </xf>
    <xf numFmtId="0" fontId="62" fillId="2" borderId="1" xfId="5" applyFont="1" applyFill="1" applyBorder="1" applyAlignment="1">
      <alignment horizontal="center" vertical="center" wrapText="1"/>
    </xf>
    <xf numFmtId="2" fontId="62" fillId="2" borderId="5" xfId="5" applyNumberFormat="1" applyFont="1" applyFill="1" applyBorder="1" applyAlignment="1">
      <alignment horizontal="left" vertical="center" wrapText="1"/>
    </xf>
    <xf numFmtId="0" fontId="62" fillId="2" borderId="5" xfId="43" applyFont="1" applyFill="1" applyBorder="1" applyAlignment="1">
      <alignment horizontal="left" vertical="center" wrapText="1"/>
    </xf>
    <xf numFmtId="4" fontId="62" fillId="2" borderId="5" xfId="36" applyNumberFormat="1" applyFont="1" applyFill="1" applyBorder="1" applyAlignment="1">
      <alignment vertical="center" wrapText="1"/>
    </xf>
    <xf numFmtId="43" fontId="62" fillId="2" borderId="7" xfId="36" applyNumberFormat="1" applyFont="1" applyFill="1" applyBorder="1" applyAlignment="1">
      <alignment horizontal="left" vertical="center" wrapText="1"/>
    </xf>
    <xf numFmtId="0" fontId="5" fillId="2" borderId="5" xfId="13" applyFont="1" applyFill="1" applyBorder="1" applyAlignment="1">
      <alignment vertical="center" wrapText="1"/>
    </xf>
    <xf numFmtId="0" fontId="4" fillId="2" borderId="5" xfId="36" applyFont="1" applyFill="1" applyBorder="1" applyAlignment="1">
      <alignment horizontal="center"/>
    </xf>
    <xf numFmtId="168" fontId="5" fillId="0" borderId="5" xfId="36" applyNumberFormat="1" applyFont="1" applyBorder="1" applyAlignment="1">
      <alignment vertical="center" wrapText="1"/>
    </xf>
    <xf numFmtId="168" fontId="5" fillId="0" borderId="5" xfId="13" applyNumberFormat="1" applyFont="1" applyBorder="1" applyAlignment="1">
      <alignment horizontal="left" vertical="center" wrapText="1"/>
    </xf>
    <xf numFmtId="43" fontId="62" fillId="0" borderId="7" xfId="36" applyNumberFormat="1" applyFont="1" applyBorder="1" applyAlignment="1">
      <alignment horizontal="left" vertical="center" wrapText="1"/>
    </xf>
    <xf numFmtId="0" fontId="7" fillId="0" borderId="10" xfId="36" applyFont="1" applyBorder="1" applyAlignment="1">
      <alignment vertical="center" wrapText="1"/>
    </xf>
    <xf numFmtId="0" fontId="67" fillId="2" borderId="1" xfId="4" applyFont="1" applyFill="1" applyBorder="1" applyAlignment="1">
      <alignment wrapText="1"/>
    </xf>
    <xf numFmtId="1" fontId="11" fillId="2" borderId="5" xfId="3" applyNumberFormat="1" applyFont="1" applyFill="1" applyBorder="1" applyAlignment="1">
      <alignment horizontal="center" vertical="center" wrapText="1"/>
    </xf>
    <xf numFmtId="0" fontId="11" fillId="2" borderId="12" xfId="4" applyFont="1" applyFill="1" applyBorder="1" applyAlignment="1">
      <alignment horizontal="center" vertical="center" wrapText="1"/>
    </xf>
    <xf numFmtId="0" fontId="11" fillId="2" borderId="21" xfId="4" applyFont="1" applyFill="1" applyBorder="1" applyAlignment="1">
      <alignment horizontal="center" vertical="center" wrapText="1"/>
    </xf>
    <xf numFmtId="0" fontId="73" fillId="0" borderId="0" xfId="36" applyFont="1"/>
    <xf numFmtId="0" fontId="5" fillId="2" borderId="8" xfId="4" applyFont="1" applyFill="1" applyBorder="1" applyAlignment="1">
      <alignment horizontal="center" vertical="center" wrapText="1"/>
    </xf>
    <xf numFmtId="165" fontId="62" fillId="2" borderId="5" xfId="4" applyNumberFormat="1" applyFont="1" applyFill="1" applyBorder="1" applyAlignment="1">
      <alignment horizontal="center" vertical="center" wrapText="1"/>
    </xf>
    <xf numFmtId="0" fontId="62" fillId="3" borderId="1" xfId="4" applyFont="1" applyFill="1" applyBorder="1" applyAlignment="1">
      <alignment horizontal="center" wrapText="1"/>
    </xf>
    <xf numFmtId="0" fontId="62" fillId="3" borderId="5" xfId="21" applyFont="1" applyFill="1" applyBorder="1" applyAlignment="1">
      <alignment horizontal="left" vertical="center" wrapText="1"/>
    </xf>
    <xf numFmtId="0" fontId="5" fillId="3" borderId="8" xfId="4" applyFont="1" applyFill="1" applyBorder="1" applyAlignment="1">
      <alignment horizontal="center" vertical="center" wrapText="1"/>
    </xf>
    <xf numFmtId="0" fontId="5" fillId="3" borderId="5" xfId="4" applyFont="1" applyFill="1" applyBorder="1" applyAlignment="1">
      <alignment horizontal="center" vertical="center" wrapText="1"/>
    </xf>
    <xf numFmtId="0" fontId="62" fillId="3" borderId="5" xfId="40" applyFont="1" applyFill="1" applyBorder="1" applyAlignment="1">
      <alignment horizontal="center" vertical="center" wrapText="1"/>
    </xf>
    <xf numFmtId="43" fontId="5" fillId="3" borderId="2" xfId="3" applyNumberFormat="1" applyFont="1" applyFill="1" applyBorder="1" applyAlignment="1">
      <alignment vertical="center" wrapText="1"/>
    </xf>
    <xf numFmtId="4" fontId="5" fillId="3" borderId="2" xfId="3" applyNumberFormat="1" applyFont="1" applyFill="1" applyBorder="1" applyAlignment="1">
      <alignment vertical="center" wrapText="1"/>
    </xf>
    <xf numFmtId="37" fontId="5" fillId="3" borderId="5" xfId="2" applyNumberFormat="1" applyFont="1" applyFill="1" applyBorder="1" applyAlignment="1">
      <alignment horizontal="center" vertical="center" wrapText="1"/>
    </xf>
    <xf numFmtId="1" fontId="62" fillId="3" borderId="5" xfId="4" applyNumberFormat="1" applyFont="1" applyFill="1" applyBorder="1" applyAlignment="1">
      <alignment horizontal="center" vertical="center" wrapText="1"/>
    </xf>
    <xf numFmtId="0" fontId="62" fillId="3" borderId="11" xfId="4" applyFont="1" applyFill="1" applyBorder="1" applyAlignment="1">
      <alignment horizontal="left" vertical="center" wrapText="1"/>
    </xf>
    <xf numFmtId="0" fontId="5" fillId="3" borderId="0" xfId="4" applyFont="1" applyFill="1" applyAlignment="1">
      <alignment vertical="center" wrapText="1"/>
    </xf>
    <xf numFmtId="0" fontId="5" fillId="3" borderId="1" xfId="4" applyFont="1" applyFill="1" applyBorder="1" applyAlignment="1">
      <alignment horizontal="center" vertical="center" wrapText="1"/>
    </xf>
    <xf numFmtId="168" fontId="5" fillId="2" borderId="5" xfId="5" applyNumberFormat="1" applyFont="1" applyFill="1" applyBorder="1" applyAlignment="1">
      <alignment horizontal="left" vertical="center" wrapText="1"/>
    </xf>
    <xf numFmtId="2" fontId="62" fillId="2" borderId="12" xfId="4" applyNumberFormat="1" applyFont="1" applyFill="1" applyBorder="1" applyAlignment="1">
      <alignment horizontal="center" vertical="center" wrapText="1"/>
    </xf>
    <xf numFmtId="0" fontId="62" fillId="2" borderId="7" xfId="36" applyFont="1" applyFill="1" applyBorder="1" applyAlignment="1">
      <alignment horizontal="center" vertical="center" wrapText="1"/>
    </xf>
    <xf numFmtId="0" fontId="67" fillId="0" borderId="5" xfId="8" applyFont="1" applyBorder="1" applyAlignment="1">
      <alignment horizontal="center" wrapText="1"/>
    </xf>
    <xf numFmtId="0" fontId="67" fillId="0" borderId="5" xfId="7" applyFont="1" applyBorder="1" applyAlignment="1">
      <alignment horizontal="left" vertical="center" wrapText="1"/>
    </xf>
    <xf numFmtId="0" fontId="67" fillId="0" borderId="5" xfId="4" applyFont="1" applyBorder="1" applyAlignment="1">
      <alignment horizontal="center" vertical="center" wrapText="1"/>
    </xf>
    <xf numFmtId="0" fontId="67" fillId="0" borderId="5" xfId="4" applyFont="1" applyBorder="1" applyAlignment="1">
      <alignment horizontal="center" vertical="center"/>
    </xf>
    <xf numFmtId="0" fontId="67" fillId="0" borderId="5" xfId="4" applyFont="1" applyBorder="1" applyAlignment="1">
      <alignment horizontal="left" vertical="center" wrapText="1"/>
    </xf>
    <xf numFmtId="0" fontId="67" fillId="0" borderId="5" xfId="8" applyFont="1" applyBorder="1" applyAlignment="1">
      <alignment horizontal="center" vertical="center" wrapText="1"/>
    </xf>
    <xf numFmtId="0" fontId="67" fillId="0" borderId="5" xfId="8" applyFont="1" applyBorder="1" applyAlignment="1">
      <alignment horizontal="center" vertical="center"/>
    </xf>
    <xf numFmtId="0" fontId="67" fillId="0" borderId="5" xfId="5" applyFont="1" applyBorder="1" applyAlignment="1">
      <alignment horizontal="left" vertical="center" wrapText="1"/>
    </xf>
    <xf numFmtId="43" fontId="11" fillId="2" borderId="5" xfId="3" applyNumberFormat="1" applyFont="1" applyFill="1" applyBorder="1" applyAlignment="1">
      <alignment wrapText="1"/>
    </xf>
    <xf numFmtId="43" fontId="11" fillId="2" borderId="5" xfId="3" applyNumberFormat="1" applyFont="1" applyFill="1" applyBorder="1" applyAlignment="1">
      <alignment horizontal="left" vertical="center" wrapText="1"/>
    </xf>
    <xf numFmtId="0" fontId="67" fillId="2" borderId="5" xfId="36" applyFont="1" applyFill="1" applyBorder="1" applyAlignment="1">
      <alignment horizontal="left" wrapText="1"/>
    </xf>
    <xf numFmtId="3" fontId="67" fillId="2" borderId="5" xfId="9" applyNumberFormat="1" applyFont="1" applyFill="1" applyBorder="1" applyAlignment="1">
      <alignment horizontal="center" vertical="center" wrapText="1"/>
    </xf>
    <xf numFmtId="0" fontId="5" fillId="0" borderId="5" xfId="5" applyFont="1" applyBorder="1" applyAlignment="1">
      <alignment vertical="center" wrapText="1"/>
    </xf>
    <xf numFmtId="0" fontId="62" fillId="3" borderId="8" xfId="4" applyFont="1" applyFill="1" applyBorder="1" applyAlignment="1">
      <alignment vertical="center" wrapText="1"/>
    </xf>
    <xf numFmtId="0" fontId="7" fillId="0" borderId="5" xfId="36" applyFont="1" applyBorder="1" applyAlignment="1">
      <alignment horizontal="left" vertical="center" wrapText="1"/>
    </xf>
    <xf numFmtId="0" fontId="7" fillId="0" borderId="5" xfId="36" applyFont="1" applyBorder="1" applyAlignment="1">
      <alignment vertical="center" wrapText="1"/>
    </xf>
    <xf numFmtId="2" fontId="5" fillId="0" borderId="8" xfId="4" applyNumberFormat="1" applyFont="1" applyBorder="1" applyAlignment="1">
      <alignment horizontal="center" vertical="center" wrapText="1"/>
    </xf>
    <xf numFmtId="0" fontId="62" fillId="6" borderId="5" xfId="8" applyFont="1" applyFill="1" applyBorder="1" applyAlignment="1">
      <alignment horizontal="center" wrapText="1"/>
    </xf>
    <xf numFmtId="0" fontId="62" fillId="6" borderId="5" xfId="4" applyFont="1" applyFill="1" applyBorder="1" applyAlignment="1">
      <alignment horizontal="center" vertical="center"/>
    </xf>
    <xf numFmtId="0" fontId="5" fillId="6" borderId="5" xfId="4" applyFont="1" applyFill="1" applyBorder="1" applyAlignment="1">
      <alignment horizontal="center" vertical="center" wrapText="1"/>
    </xf>
    <xf numFmtId="0" fontId="62" fillId="2" borderId="5" xfId="8" applyFont="1" applyFill="1" applyBorder="1" applyAlignment="1">
      <alignment horizontal="center"/>
    </xf>
    <xf numFmtId="0" fontId="5" fillId="2" borderId="5" xfId="4" applyFont="1" applyFill="1" applyBorder="1" applyAlignment="1">
      <alignment horizontal="center" vertical="center"/>
    </xf>
    <xf numFmtId="43" fontId="5" fillId="2" borderId="5" xfId="3" applyNumberFormat="1" applyFont="1" applyFill="1" applyBorder="1" applyAlignment="1">
      <alignment horizontal="right" vertical="center"/>
    </xf>
    <xf numFmtId="4" fontId="5" fillId="2" borderId="5" xfId="3" applyNumberFormat="1" applyFont="1" applyFill="1" applyBorder="1" applyAlignment="1">
      <alignment horizontal="center" vertical="center"/>
    </xf>
    <xf numFmtId="43" fontId="5" fillId="2" borderId="5" xfId="3" applyNumberFormat="1" applyFont="1" applyFill="1" applyBorder="1" applyAlignment="1">
      <alignment vertical="center"/>
    </xf>
    <xf numFmtId="165" fontId="5" fillId="2" borderId="5" xfId="36" applyNumberFormat="1" applyFont="1" applyFill="1" applyBorder="1" applyAlignment="1">
      <alignment horizontal="center"/>
    </xf>
    <xf numFmtId="1" fontId="8" fillId="2" borderId="5" xfId="3" applyNumberFormat="1" applyFont="1" applyFill="1" applyBorder="1" applyAlignment="1">
      <alignment horizontal="center" vertical="center" wrapText="1"/>
    </xf>
    <xf numFmtId="43" fontId="8" fillId="2" borderId="5" xfId="3" applyNumberFormat="1" applyFont="1" applyFill="1" applyBorder="1" applyAlignment="1">
      <alignment vertical="center" wrapText="1"/>
    </xf>
    <xf numFmtId="0" fontId="65" fillId="7" borderId="5" xfId="36" applyFill="1" applyBorder="1"/>
    <xf numFmtId="165" fontId="65" fillId="7" borderId="5" xfId="36" applyNumberFormat="1" applyFill="1" applyBorder="1"/>
    <xf numFmtId="0" fontId="65" fillId="7" borderId="0" xfId="36" applyFill="1"/>
    <xf numFmtId="0" fontId="5" fillId="0" borderId="5" xfId="36" applyFont="1" applyBorder="1"/>
    <xf numFmtId="0" fontId="5" fillId="0" borderId="5" xfId="36" applyFont="1" applyBorder="1" applyAlignment="1">
      <alignment horizontal="center"/>
    </xf>
    <xf numFmtId="165" fontId="5" fillId="0" borderId="5" xfId="36" applyNumberFormat="1" applyFont="1" applyBorder="1"/>
    <xf numFmtId="43" fontId="5" fillId="0" borderId="1" xfId="3" applyNumberFormat="1" applyFont="1" applyBorder="1" applyAlignment="1">
      <alignment horizontal="right" vertical="center" wrapText="1"/>
    </xf>
    <xf numFmtId="4" fontId="5" fillId="0" borderId="1" xfId="3" applyNumberFormat="1" applyFont="1" applyBorder="1" applyAlignment="1">
      <alignment horizontal="center" vertical="center" wrapText="1"/>
    </xf>
    <xf numFmtId="43" fontId="5" fillId="0" borderId="1" xfId="3" applyNumberFormat="1" applyFont="1" applyBorder="1" applyAlignment="1">
      <alignment horizontal="center" vertical="center" wrapText="1"/>
    </xf>
    <xf numFmtId="0" fontId="5" fillId="2" borderId="5" xfId="36" applyFont="1" applyFill="1" applyBorder="1" applyAlignment="1">
      <alignment wrapText="1"/>
    </xf>
    <xf numFmtId="0" fontId="65" fillId="2" borderId="5" xfId="36" applyFill="1" applyBorder="1"/>
    <xf numFmtId="0" fontId="5" fillId="2" borderId="5" xfId="16" applyFont="1" applyFill="1" applyBorder="1" applyAlignment="1">
      <alignment vertical="center" wrapText="1"/>
    </xf>
    <xf numFmtId="0" fontId="5" fillId="3" borderId="5" xfId="20" applyFont="1" applyFill="1" applyBorder="1" applyAlignment="1">
      <alignment vertical="center" wrapText="1"/>
    </xf>
    <xf numFmtId="168" fontId="5" fillId="3" borderId="5" xfId="5" applyNumberFormat="1" applyFont="1" applyFill="1" applyBorder="1" applyAlignment="1">
      <alignment vertical="center" wrapText="1"/>
    </xf>
    <xf numFmtId="43" fontId="5" fillId="2" borderId="1" xfId="36" applyNumberFormat="1" applyFont="1" applyFill="1" applyBorder="1" applyAlignment="1">
      <alignment horizontal="left" vertical="center" wrapText="1"/>
    </xf>
    <xf numFmtId="0" fontId="5" fillId="2" borderId="22" xfId="4" applyFont="1" applyFill="1" applyBorder="1" applyAlignment="1">
      <alignment horizontal="center" vertical="center" wrapText="1"/>
    </xf>
    <xf numFmtId="2" fontId="4" fillId="7" borderId="5" xfId="5" applyNumberFormat="1" applyFont="1" applyFill="1" applyBorder="1" applyAlignment="1">
      <alignment vertical="center" wrapText="1"/>
    </xf>
    <xf numFmtId="2" fontId="4" fillId="7" borderId="5" xfId="38" applyNumberFormat="1" applyFont="1" applyFill="1" applyBorder="1" applyAlignment="1">
      <alignment horizontal="left" vertical="center" wrapText="1"/>
    </xf>
    <xf numFmtId="0" fontId="62" fillId="0" borderId="5" xfId="36" applyFont="1" applyBorder="1" applyAlignment="1">
      <alignment horizontal="center"/>
    </xf>
    <xf numFmtId="0" fontId="62" fillId="0" borderId="10" xfId="5" applyFont="1" applyBorder="1" applyAlignment="1">
      <alignment vertical="center" wrapText="1"/>
    </xf>
    <xf numFmtId="0" fontId="62" fillId="0" borderId="1" xfId="5" applyFont="1" applyBorder="1" applyAlignment="1">
      <alignment horizontal="left" vertical="center" wrapText="1"/>
    </xf>
    <xf numFmtId="0" fontId="62" fillId="0" borderId="1" xfId="8" applyFont="1" applyBorder="1" applyAlignment="1">
      <alignment horizontal="center" vertical="center" wrapText="1"/>
    </xf>
    <xf numFmtId="0" fontId="62" fillId="0" borderId="0" xfId="5" applyFont="1" applyAlignment="1">
      <alignment vertical="center" wrapText="1"/>
    </xf>
    <xf numFmtId="0" fontId="62" fillId="0" borderId="30" xfId="5" applyFont="1" applyBorder="1" applyAlignment="1">
      <alignment horizontal="center" vertical="center" wrapText="1"/>
    </xf>
    <xf numFmtId="0" fontId="62" fillId="0" borderId="25" xfId="5" applyFont="1" applyBorder="1" applyAlignment="1">
      <alignment horizontal="left" vertical="center" wrapText="1"/>
    </xf>
    <xf numFmtId="0" fontId="62" fillId="0" borderId="31" xfId="5" applyFont="1" applyBorder="1" applyAlignment="1">
      <alignment horizontal="center" vertical="center" wrapText="1"/>
    </xf>
    <xf numFmtId="0" fontId="62" fillId="0" borderId="34" xfId="5" applyFont="1" applyBorder="1" applyAlignment="1">
      <alignment horizontal="left" vertical="center" wrapText="1"/>
    </xf>
    <xf numFmtId="0" fontId="5" fillId="0" borderId="29" xfId="4" applyFont="1" applyBorder="1" applyAlignment="1">
      <alignment horizontal="center" vertical="center" wrapText="1"/>
    </xf>
    <xf numFmtId="0" fontId="62" fillId="0" borderId="5" xfId="37" applyFont="1" applyBorder="1" applyAlignment="1">
      <alignment vertical="center" wrapText="1"/>
    </xf>
    <xf numFmtId="0" fontId="62" fillId="0" borderId="10" xfId="37" applyFont="1" applyBorder="1" applyAlignment="1">
      <alignment horizontal="center" vertical="center" wrapText="1"/>
    </xf>
    <xf numFmtId="0" fontId="62" fillId="0" borderId="5" xfId="41" applyFont="1" applyBorder="1" applyAlignment="1">
      <alignment horizontal="left" vertical="center" wrapText="1"/>
    </xf>
    <xf numFmtId="0" fontId="62" fillId="0" borderId="17" xfId="37" applyFont="1" applyBorder="1" applyAlignment="1">
      <alignment horizontal="center" vertical="center" wrapText="1"/>
    </xf>
    <xf numFmtId="0" fontId="62" fillId="0" borderId="17" xfId="8" applyFont="1" applyBorder="1" applyAlignment="1">
      <alignment vertical="center" wrapText="1"/>
    </xf>
    <xf numFmtId="0" fontId="62" fillId="0" borderId="5" xfId="19" applyFont="1" applyBorder="1" applyAlignment="1">
      <alignment horizontal="left" vertical="center" wrapText="1"/>
    </xf>
    <xf numFmtId="0" fontId="62" fillId="0" borderId="20" xfId="37" applyFont="1" applyBorder="1" applyAlignment="1">
      <alignment horizontal="left" vertical="center" wrapText="1"/>
    </xf>
    <xf numFmtId="0" fontId="62" fillId="0" borderId="9" xfId="37" applyFont="1" applyBorder="1" applyAlignment="1">
      <alignment horizontal="left" vertical="center" wrapText="1"/>
    </xf>
    <xf numFmtId="0" fontId="62" fillId="0" borderId="1" xfId="37" applyFont="1" applyBorder="1" applyAlignment="1">
      <alignment vertical="center" wrapText="1"/>
    </xf>
    <xf numFmtId="0" fontId="78" fillId="0" borderId="10" xfId="4" applyFont="1" applyBorder="1" applyAlignment="1">
      <alignment horizontal="center" vertical="center" wrapText="1"/>
    </xf>
    <xf numFmtId="0" fontId="78" fillId="0" borderId="20" xfId="4" applyFont="1" applyBorder="1" applyAlignment="1">
      <alignment vertical="center" wrapText="1"/>
    </xf>
    <xf numFmtId="0" fontId="62" fillId="0" borderId="30" xfId="4" applyFont="1" applyBorder="1" applyAlignment="1">
      <alignment vertical="center" wrapText="1"/>
    </xf>
    <xf numFmtId="0" fontId="62" fillId="0" borderId="8" xfId="5" applyFont="1" applyBorder="1" applyAlignment="1">
      <alignment vertical="center" wrapText="1"/>
    </xf>
    <xf numFmtId="0" fontId="62" fillId="0" borderId="31" xfId="4" applyFont="1" applyBorder="1" applyAlignment="1">
      <alignment vertical="center" wrapText="1"/>
    </xf>
    <xf numFmtId="3" fontId="62" fillId="0" borderId="10" xfId="9" applyNumberFormat="1" applyFont="1" applyBorder="1" applyAlignment="1">
      <alignment horizontal="center" vertical="center" wrapText="1"/>
    </xf>
    <xf numFmtId="0" fontId="62" fillId="0" borderId="20" xfId="4" applyFont="1" applyBorder="1" applyAlignment="1">
      <alignment vertical="center" wrapText="1"/>
    </xf>
    <xf numFmtId="43" fontId="5" fillId="0" borderId="10" xfId="36" applyNumberFormat="1" applyFont="1" applyBorder="1" applyAlignment="1">
      <alignment horizontal="center" vertical="center" wrapText="1"/>
    </xf>
    <xf numFmtId="43" fontId="5" fillId="6" borderId="10" xfId="2" applyNumberFormat="1" applyFont="1" applyFill="1" applyBorder="1" applyAlignment="1">
      <alignment horizontal="center" vertical="center" wrapText="1"/>
    </xf>
    <xf numFmtId="0" fontId="62" fillId="2" borderId="1" xfId="37" applyFont="1" applyFill="1" applyBorder="1" applyAlignment="1">
      <alignment vertical="center" wrapText="1"/>
    </xf>
    <xf numFmtId="0" fontId="78" fillId="2" borderId="10" xfId="4" applyFont="1" applyFill="1" applyBorder="1" applyAlignment="1">
      <alignment horizontal="center" vertical="center" wrapText="1"/>
    </xf>
    <xf numFmtId="0" fontId="78" fillId="2" borderId="3" xfId="4" applyFont="1" applyFill="1" applyBorder="1" applyAlignment="1">
      <alignment vertical="center" wrapText="1"/>
    </xf>
    <xf numFmtId="0" fontId="62" fillId="2" borderId="8" xfId="37" applyFont="1" applyFill="1" applyBorder="1" applyAlignment="1">
      <alignment vertical="center" wrapText="1"/>
    </xf>
    <xf numFmtId="0" fontId="78" fillId="2" borderId="5" xfId="4" applyFont="1" applyFill="1" applyBorder="1" applyAlignment="1">
      <alignment horizontal="center" vertical="center" wrapText="1"/>
    </xf>
    <xf numFmtId="2" fontId="62" fillId="2" borderId="2" xfId="4" applyNumberFormat="1" applyFont="1" applyFill="1" applyBorder="1" applyAlignment="1">
      <alignment horizontal="center" vertical="center" wrapText="1"/>
    </xf>
    <xf numFmtId="0" fontId="62" fillId="2" borderId="2" xfId="4" applyFont="1" applyFill="1" applyBorder="1" applyAlignment="1">
      <alignment horizontal="center" vertical="center" wrapText="1"/>
    </xf>
    <xf numFmtId="0" fontId="78" fillId="2" borderId="2" xfId="4" applyFont="1" applyFill="1" applyBorder="1" applyAlignment="1">
      <alignment vertical="center" wrapText="1"/>
    </xf>
    <xf numFmtId="0" fontId="5" fillId="2" borderId="2" xfId="4" applyFont="1" applyFill="1" applyBorder="1" applyAlignment="1">
      <alignment horizontal="center" vertical="center" wrapText="1"/>
    </xf>
    <xf numFmtId="166" fontId="62" fillId="3" borderId="5" xfId="3" applyNumberFormat="1" applyFont="1" applyFill="1" applyBorder="1" applyAlignment="1">
      <alignment horizontal="left" vertical="center" wrapText="1"/>
    </xf>
    <xf numFmtId="165" fontId="5" fillId="3" borderId="0" xfId="4" applyNumberFormat="1" applyFont="1" applyFill="1" applyAlignment="1">
      <alignment horizontal="center" vertical="center" wrapText="1"/>
    </xf>
    <xf numFmtId="0" fontId="6" fillId="3" borderId="0" xfId="36" applyFont="1" applyFill="1"/>
    <xf numFmtId="0" fontId="5" fillId="0" borderId="5" xfId="4" applyFont="1" applyBorder="1" applyAlignment="1">
      <alignment vertical="center"/>
    </xf>
    <xf numFmtId="2" fontId="4" fillId="2" borderId="5" xfId="18" applyNumberFormat="1" applyFont="1" applyFill="1" applyBorder="1" applyAlignment="1">
      <alignment vertical="center" wrapText="1"/>
    </xf>
    <xf numFmtId="0" fontId="4" fillId="2" borderId="22" xfId="4" applyFont="1" applyFill="1" applyBorder="1" applyAlignment="1">
      <alignment wrapText="1"/>
    </xf>
    <xf numFmtId="4" fontId="5" fillId="2" borderId="7" xfId="36" applyNumberFormat="1" applyFont="1" applyFill="1" applyBorder="1" applyAlignment="1">
      <alignment horizontal="center" vertical="center" wrapText="1"/>
    </xf>
    <xf numFmtId="0" fontId="7" fillId="2" borderId="5" xfId="25" applyFont="1" applyFill="1" applyBorder="1" applyAlignment="1">
      <alignment horizontal="left" vertical="center" wrapText="1"/>
    </xf>
    <xf numFmtId="0" fontId="62" fillId="3" borderId="8" xfId="4" applyFont="1" applyFill="1" applyBorder="1" applyAlignment="1">
      <alignment wrapText="1"/>
    </xf>
    <xf numFmtId="0" fontId="62" fillId="3" borderId="8" xfId="37" applyFont="1" applyFill="1" applyBorder="1" applyAlignment="1">
      <alignment vertical="center" wrapText="1"/>
    </xf>
    <xf numFmtId="0" fontId="62" fillId="3" borderId="1" xfId="37" applyFont="1" applyFill="1" applyBorder="1" applyAlignment="1">
      <alignment vertical="center" wrapText="1"/>
    </xf>
    <xf numFmtId="0" fontId="78" fillId="3" borderId="5" xfId="4" applyFont="1" applyFill="1" applyBorder="1" applyAlignment="1">
      <alignment horizontal="center" vertical="center" wrapText="1"/>
    </xf>
    <xf numFmtId="0" fontId="62" fillId="3" borderId="2" xfId="4" applyFont="1" applyFill="1" applyBorder="1" applyAlignment="1">
      <alignment horizontal="center" vertical="center" wrapText="1"/>
    </xf>
    <xf numFmtId="0" fontId="78" fillId="3" borderId="2" xfId="4" applyFont="1" applyFill="1" applyBorder="1" applyAlignment="1">
      <alignment vertical="center" wrapText="1"/>
    </xf>
    <xf numFmtId="0" fontId="5" fillId="3" borderId="2" xfId="4" applyFont="1" applyFill="1" applyBorder="1" applyAlignment="1">
      <alignment horizontal="center" vertical="center" wrapText="1"/>
    </xf>
    <xf numFmtId="0" fontId="5" fillId="2" borderId="1" xfId="4" applyFont="1" applyFill="1" applyBorder="1" applyAlignment="1">
      <alignment wrapText="1"/>
    </xf>
    <xf numFmtId="0" fontId="7" fillId="2" borderId="5" xfId="36" applyFont="1" applyFill="1" applyBorder="1" applyAlignment="1">
      <alignment vertical="center" wrapText="1"/>
    </xf>
    <xf numFmtId="0" fontId="20" fillId="2" borderId="10" xfId="4" applyFont="1" applyFill="1" applyBorder="1" applyAlignment="1">
      <alignment horizontal="center" vertical="center" wrapText="1"/>
    </xf>
    <xf numFmtId="0" fontId="65" fillId="2" borderId="0" xfId="36" applyFill="1" applyAlignment="1">
      <alignment horizontal="center"/>
    </xf>
    <xf numFmtId="2" fontId="4" fillId="7" borderId="5" xfId="38" applyNumberFormat="1" applyFont="1" applyFill="1" applyBorder="1" applyAlignment="1">
      <alignment horizontal="center" vertical="center" wrapText="1"/>
    </xf>
    <xf numFmtId="2" fontId="4" fillId="2" borderId="5" xfId="38" applyNumberFormat="1" applyFont="1" applyFill="1" applyBorder="1" applyAlignment="1">
      <alignment horizontal="center" vertical="center" wrapText="1"/>
    </xf>
    <xf numFmtId="0" fontId="62" fillId="2" borderId="7" xfId="37" applyFont="1" applyFill="1" applyBorder="1" applyAlignment="1">
      <alignment vertical="center" wrapText="1"/>
    </xf>
    <xf numFmtId="0" fontId="78" fillId="2" borderId="6" xfId="4" applyFont="1" applyFill="1" applyBorder="1" applyAlignment="1">
      <alignment vertical="center" wrapText="1"/>
    </xf>
    <xf numFmtId="0" fontId="5" fillId="2" borderId="13" xfId="4" applyFont="1" applyFill="1" applyBorder="1" applyAlignment="1">
      <alignment horizontal="center" vertical="center" wrapText="1"/>
    </xf>
    <xf numFmtId="0" fontId="62" fillId="2" borderId="33" xfId="37" applyFont="1" applyFill="1" applyBorder="1" applyAlignment="1">
      <alignment horizontal="left" vertical="center" wrapText="1"/>
    </xf>
    <xf numFmtId="0" fontId="62" fillId="2" borderId="7" xfId="4" applyFont="1" applyFill="1" applyBorder="1" applyAlignment="1">
      <alignment vertical="center" wrapText="1"/>
    </xf>
    <xf numFmtId="0" fontId="62" fillId="2" borderId="29" xfId="37" applyFont="1" applyFill="1" applyBorder="1" applyAlignment="1">
      <alignment horizontal="left" vertical="center" wrapText="1"/>
    </xf>
    <xf numFmtId="0" fontId="5" fillId="2" borderId="29" xfId="4" applyFont="1" applyFill="1" applyBorder="1" applyAlignment="1">
      <alignment vertical="center" wrapText="1"/>
    </xf>
    <xf numFmtId="0" fontId="5" fillId="2" borderId="29" xfId="4" applyFont="1" applyFill="1" applyBorder="1" applyAlignment="1">
      <alignment horizontal="center" vertical="center" wrapText="1"/>
    </xf>
    <xf numFmtId="0" fontId="62" fillId="2" borderId="7" xfId="4" applyFont="1" applyFill="1" applyBorder="1" applyAlignment="1">
      <alignment horizontal="center" wrapText="1"/>
    </xf>
    <xf numFmtId="0" fontId="62" fillId="2" borderId="5" xfId="37" applyFont="1" applyFill="1" applyBorder="1" applyAlignment="1">
      <alignment vertical="center" wrapText="1"/>
    </xf>
    <xf numFmtId="0" fontId="62" fillId="2" borderId="5" xfId="37" applyFont="1" applyFill="1" applyBorder="1" applyAlignment="1">
      <alignment horizontal="left" vertical="center" wrapText="1"/>
    </xf>
    <xf numFmtId="0" fontId="62" fillId="2" borderId="25" xfId="5" applyFont="1" applyFill="1" applyBorder="1" applyAlignment="1">
      <alignment horizontal="left" vertical="center" wrapText="1"/>
    </xf>
    <xf numFmtId="0" fontId="62" fillId="2" borderId="8" xfId="5" applyFont="1" applyFill="1" applyBorder="1" applyAlignment="1">
      <alignment vertical="center" wrapText="1"/>
    </xf>
    <xf numFmtId="2" fontId="62" fillId="2" borderId="2" xfId="5" applyNumberFormat="1" applyFont="1" applyFill="1" applyBorder="1" applyAlignment="1">
      <alignment horizontal="center" vertical="center" wrapText="1"/>
    </xf>
    <xf numFmtId="1" fontId="62" fillId="2" borderId="2" xfId="4" applyNumberFormat="1" applyFont="1" applyFill="1" applyBorder="1" applyAlignment="1">
      <alignment horizontal="center" vertical="center" wrapText="1"/>
    </xf>
    <xf numFmtId="0" fontId="62" fillId="2" borderId="27" xfId="37" applyFont="1" applyFill="1" applyBorder="1" applyAlignment="1">
      <alignment vertical="center" wrapText="1"/>
    </xf>
    <xf numFmtId="0" fontId="5" fillId="2" borderId="27" xfId="4" applyFont="1" applyFill="1" applyBorder="1" applyAlignment="1">
      <alignment vertical="center" wrapText="1"/>
    </xf>
    <xf numFmtId="0" fontId="5" fillId="2" borderId="14" xfId="4" applyFont="1" applyFill="1" applyBorder="1" applyAlignment="1">
      <alignment horizontal="center" vertical="center" wrapText="1"/>
    </xf>
    <xf numFmtId="0" fontId="62" fillId="2" borderId="27" xfId="5" applyFont="1" applyFill="1" applyBorder="1" applyAlignment="1">
      <alignment horizontal="left" vertical="center" wrapText="1"/>
    </xf>
    <xf numFmtId="0" fontId="5" fillId="2" borderId="27" xfId="4" applyFont="1" applyFill="1" applyBorder="1" applyAlignment="1">
      <alignment horizontal="center" vertical="center" wrapText="1"/>
    </xf>
    <xf numFmtId="0" fontId="62" fillId="2" borderId="34" xfId="5" applyFont="1" applyFill="1" applyBorder="1" applyAlignment="1">
      <alignment horizontal="left" vertical="center" wrapText="1"/>
    </xf>
    <xf numFmtId="0" fontId="62" fillId="2" borderId="27" xfId="37" applyFont="1" applyFill="1" applyBorder="1" applyAlignment="1">
      <alignment horizontal="left" vertical="center" wrapText="1"/>
    </xf>
    <xf numFmtId="0" fontId="5" fillId="2" borderId="6" xfId="4" applyFont="1" applyFill="1" applyBorder="1" applyAlignment="1">
      <alignment horizontal="center" vertical="center" wrapText="1"/>
    </xf>
    <xf numFmtId="0" fontId="62" fillId="2" borderId="7" xfId="4" applyFont="1" applyFill="1" applyBorder="1" applyAlignment="1">
      <alignment horizontal="center" vertical="center" wrapText="1"/>
    </xf>
    <xf numFmtId="0" fontId="62" fillId="2" borderId="7" xfId="5" applyFont="1" applyFill="1" applyBorder="1" applyAlignment="1">
      <alignment horizontal="center" vertical="center" wrapText="1"/>
    </xf>
    <xf numFmtId="0" fontId="62" fillId="2" borderId="7" xfId="37" applyFont="1" applyFill="1" applyBorder="1" applyAlignment="1">
      <alignment horizontal="center" vertical="center" wrapText="1"/>
    </xf>
    <xf numFmtId="0" fontId="62" fillId="2" borderId="3" xfId="37" applyFont="1" applyFill="1" applyBorder="1" applyAlignment="1">
      <alignment horizontal="center" vertical="center" wrapText="1"/>
    </xf>
    <xf numFmtId="0" fontId="5" fillId="2" borderId="35" xfId="4" applyFont="1" applyFill="1" applyBorder="1" applyAlignment="1">
      <alignment horizontal="center" vertical="center" wrapText="1"/>
    </xf>
    <xf numFmtId="0" fontId="62" fillId="2" borderId="13" xfId="37" applyFont="1" applyFill="1" applyBorder="1" applyAlignment="1">
      <alignment horizontal="center" vertical="center" wrapText="1"/>
    </xf>
    <xf numFmtId="0" fontId="5" fillId="2" borderId="36" xfId="4" applyFont="1" applyFill="1" applyBorder="1" applyAlignment="1">
      <alignment horizontal="center" vertical="center" wrapText="1"/>
    </xf>
    <xf numFmtId="0" fontId="62" fillId="2" borderId="29" xfId="37" applyFont="1" applyFill="1" applyBorder="1" applyAlignment="1">
      <alignment vertical="center" wrapText="1"/>
    </xf>
    <xf numFmtId="0" fontId="62" fillId="2" borderId="20" xfId="37" applyFont="1" applyFill="1" applyBorder="1" applyAlignment="1">
      <alignment vertical="center" wrapText="1"/>
    </xf>
    <xf numFmtId="0" fontId="5" fillId="2" borderId="1" xfId="4" applyFont="1" applyFill="1" applyBorder="1" applyAlignment="1">
      <alignment horizontal="center" vertical="center" wrapText="1"/>
    </xf>
    <xf numFmtId="43" fontId="62" fillId="2" borderId="5" xfId="26" applyFont="1" applyFill="1" applyBorder="1" applyAlignment="1">
      <alignment horizontal="left" vertical="center" wrapText="1"/>
    </xf>
    <xf numFmtId="0" fontId="62" fillId="2" borderId="0" xfId="37" applyFont="1" applyFill="1" applyAlignment="1">
      <alignment horizontal="left" vertical="center" wrapText="1"/>
    </xf>
    <xf numFmtId="169" fontId="62" fillId="2" borderId="5" xfId="39" applyNumberFormat="1" applyFont="1" applyFill="1" applyBorder="1" applyAlignment="1">
      <alignment horizontal="left" vertical="center" wrapText="1"/>
    </xf>
    <xf numFmtId="43" fontId="5" fillId="2" borderId="9" xfId="2" applyNumberFormat="1" applyFont="1" applyFill="1" applyBorder="1"/>
    <xf numFmtId="0" fontId="4" fillId="2" borderId="5" xfId="4" applyFont="1" applyFill="1" applyBorder="1" applyAlignment="1">
      <alignment vertical="center" wrapText="1"/>
    </xf>
    <xf numFmtId="0" fontId="67" fillId="2" borderId="5" xfId="4" applyFont="1" applyFill="1" applyBorder="1" applyAlignment="1">
      <alignment horizontal="center" wrapText="1"/>
    </xf>
    <xf numFmtId="0" fontId="66" fillId="2" borderId="5" xfId="16" applyFont="1" applyFill="1" applyBorder="1" applyAlignment="1">
      <alignment vertical="center" wrapText="1"/>
    </xf>
    <xf numFmtId="0" fontId="11" fillId="2" borderId="0" xfId="4" applyFont="1" applyFill="1" applyAlignment="1">
      <alignment horizontal="center" vertical="center" wrapText="1"/>
    </xf>
    <xf numFmtId="2" fontId="67" fillId="2" borderId="5" xfId="5" applyNumberFormat="1" applyFont="1" applyFill="1" applyBorder="1" applyAlignment="1">
      <alignment horizontal="center" vertical="center" wrapText="1"/>
    </xf>
    <xf numFmtId="2" fontId="67" fillId="2" borderId="5" xfId="4" applyNumberFormat="1" applyFont="1" applyFill="1" applyBorder="1" applyAlignment="1">
      <alignment horizontal="center" vertical="center" wrapText="1"/>
    </xf>
    <xf numFmtId="2" fontId="11" fillId="2" borderId="5" xfId="5" applyNumberFormat="1" applyFont="1" applyFill="1" applyBorder="1" applyAlignment="1">
      <alignment horizontal="center" vertical="center" wrapText="1"/>
    </xf>
    <xf numFmtId="49" fontId="11" fillId="2" borderId="5" xfId="3" applyNumberFormat="1" applyFont="1" applyFill="1" applyBorder="1" applyAlignment="1">
      <alignment horizontal="center" vertical="center" wrapText="1"/>
    </xf>
    <xf numFmtId="169" fontId="62" fillId="0" borderId="5" xfId="39" applyNumberFormat="1" applyFont="1" applyBorder="1" applyAlignment="1">
      <alignment horizontal="left" vertical="center"/>
    </xf>
    <xf numFmtId="169" fontId="62" fillId="0" borderId="5" xfId="39" applyNumberFormat="1" applyFont="1" applyBorder="1" applyAlignment="1">
      <alignment horizontal="left" vertical="center" wrapText="1"/>
    </xf>
    <xf numFmtId="43" fontId="21" fillId="0" borderId="0" xfId="3" applyNumberFormat="1" applyFont="1"/>
    <xf numFmtId="1" fontId="21" fillId="0" borderId="5" xfId="3" applyNumberFormat="1" applyFont="1" applyBorder="1"/>
    <xf numFmtId="43" fontId="21" fillId="0" borderId="5" xfId="3" applyNumberFormat="1" applyFont="1" applyBorder="1" applyAlignment="1">
      <alignment horizontal="left" wrapText="1"/>
    </xf>
    <xf numFmtId="43" fontId="21" fillId="0" borderId="5" xfId="3" applyNumberFormat="1" applyFont="1" applyBorder="1" applyAlignment="1">
      <alignment horizontal="center" vertical="center"/>
    </xf>
    <xf numFmtId="43" fontId="62" fillId="0" borderId="5" xfId="3" applyNumberFormat="1" applyFont="1" applyBorder="1" applyAlignment="1">
      <alignment horizontal="center" vertical="center"/>
    </xf>
    <xf numFmtId="43" fontId="11" fillId="0" borderId="5" xfId="36" applyNumberFormat="1" applyFont="1" applyBorder="1" applyAlignment="1">
      <alignment horizontal="center" vertical="center"/>
    </xf>
    <xf numFmtId="43" fontId="5" fillId="0" borderId="5" xfId="3" applyNumberFormat="1" applyFont="1" applyBorder="1" applyAlignment="1">
      <alignment vertical="center"/>
    </xf>
    <xf numFmtId="4" fontId="5" fillId="0" borderId="5" xfId="3" applyNumberFormat="1" applyFont="1" applyBorder="1" applyAlignment="1">
      <alignment horizontal="center"/>
    </xf>
    <xf numFmtId="43" fontId="21" fillId="0" borderId="5" xfId="3" applyNumberFormat="1" applyFont="1" applyBorder="1"/>
    <xf numFmtId="43" fontId="21" fillId="3" borderId="5" xfId="3" applyNumberFormat="1" applyFont="1" applyFill="1" applyBorder="1"/>
    <xf numFmtId="0" fontId="13" fillId="0" borderId="0" xfId="36" applyFont="1"/>
    <xf numFmtId="2" fontId="8" fillId="0" borderId="2" xfId="36" applyNumberFormat="1" applyFont="1" applyBorder="1" applyAlignment="1">
      <alignment horizontal="left" vertical="center"/>
    </xf>
    <xf numFmtId="0" fontId="62" fillId="0" borderId="5" xfId="20" applyFont="1" applyBorder="1" applyAlignment="1">
      <alignment horizontal="center" vertical="center" wrapText="1"/>
    </xf>
    <xf numFmtId="43" fontId="62" fillId="0" borderId="9" xfId="22" applyFont="1" applyFill="1" applyBorder="1" applyAlignment="1">
      <alignment horizontal="left" vertical="center" wrapText="1"/>
    </xf>
    <xf numFmtId="43" fontId="62" fillId="0" borderId="1" xfId="36" applyNumberFormat="1" applyFont="1" applyBorder="1" applyAlignment="1">
      <alignment horizontal="center" vertical="center" wrapText="1"/>
    </xf>
    <xf numFmtId="43" fontId="62" fillId="0" borderId="7" xfId="36" applyNumberFormat="1" applyFont="1" applyBorder="1" applyAlignment="1">
      <alignment horizontal="center" vertical="center" wrapText="1"/>
    </xf>
    <xf numFmtId="43" fontId="11" fillId="0" borderId="5" xfId="2" applyNumberFormat="1" applyFont="1" applyBorder="1" applyAlignment="1">
      <alignment horizontal="center" vertical="center" wrapText="1"/>
    </xf>
    <xf numFmtId="168" fontId="62" fillId="0" borderId="5" xfId="4" applyNumberFormat="1" applyFont="1" applyBorder="1" applyAlignment="1">
      <alignment vertical="center" wrapText="1"/>
    </xf>
    <xf numFmtId="0" fontId="64" fillId="7" borderId="5" xfId="36" applyFont="1" applyFill="1" applyBorder="1"/>
    <xf numFmtId="0" fontId="7" fillId="7" borderId="5" xfId="36" applyFont="1" applyFill="1" applyBorder="1" applyAlignment="1">
      <alignment horizontal="center"/>
    </xf>
    <xf numFmtId="0" fontId="64" fillId="7" borderId="5" xfId="36" applyFont="1" applyFill="1" applyBorder="1" applyAlignment="1">
      <alignment horizontal="center"/>
    </xf>
    <xf numFmtId="165" fontId="64" fillId="7" borderId="5" xfId="36" applyNumberFormat="1" applyFont="1" applyFill="1" applyBorder="1"/>
    <xf numFmtId="43" fontId="7" fillId="7" borderId="5" xfId="3" applyNumberFormat="1" applyFont="1" applyFill="1" applyBorder="1" applyAlignment="1">
      <alignment horizontal="right" vertical="center" wrapText="1"/>
    </xf>
    <xf numFmtId="4" fontId="7" fillId="7" borderId="5" xfId="3" applyNumberFormat="1" applyFont="1" applyFill="1" applyBorder="1" applyAlignment="1">
      <alignment horizontal="center" vertical="center" wrapText="1"/>
    </xf>
    <xf numFmtId="43" fontId="7" fillId="7" borderId="5" xfId="3" applyNumberFormat="1" applyFont="1" applyFill="1" applyBorder="1" applyAlignment="1">
      <alignment vertical="center" wrapText="1"/>
    </xf>
    <xf numFmtId="43" fontId="7" fillId="7" borderId="5" xfId="3" applyNumberFormat="1" applyFont="1" applyFill="1" applyBorder="1" applyAlignment="1">
      <alignment horizontal="center" vertical="center" wrapText="1"/>
    </xf>
    <xf numFmtId="0" fontId="64" fillId="7" borderId="0" xfId="36" applyFont="1" applyFill="1"/>
    <xf numFmtId="1" fontId="69" fillId="0" borderId="6" xfId="36" applyNumberFormat="1" applyFont="1" applyBorder="1" applyAlignment="1">
      <alignment horizontal="center"/>
    </xf>
    <xf numFmtId="43" fontId="5" fillId="0" borderId="6" xfId="36" applyNumberFormat="1" applyFont="1" applyBorder="1"/>
    <xf numFmtId="1" fontId="69" fillId="0" borderId="5" xfId="36" applyNumberFormat="1" applyFont="1" applyBorder="1" applyAlignment="1">
      <alignment horizontal="center"/>
    </xf>
    <xf numFmtId="43" fontId="7" fillId="0" borderId="5" xfId="36" applyNumberFormat="1" applyFont="1" applyBorder="1" applyAlignment="1">
      <alignment wrapText="1"/>
    </xf>
    <xf numFmtId="43" fontId="7" fillId="0" borderId="5" xfId="36" applyNumberFormat="1" applyFont="1" applyBorder="1" applyAlignment="1">
      <alignment horizontal="center" vertical="center"/>
    </xf>
    <xf numFmtId="43" fontId="7" fillId="0" borderId="5" xfId="36" applyNumberFormat="1" applyFont="1" applyBorder="1"/>
    <xf numFmtId="43" fontId="5" fillId="0" borderId="5" xfId="36" applyNumberFormat="1" applyFont="1" applyBorder="1"/>
    <xf numFmtId="43" fontId="7" fillId="3" borderId="5" xfId="36" applyNumberFormat="1" applyFont="1" applyFill="1" applyBorder="1"/>
    <xf numFmtId="1" fontId="69" fillId="0" borderId="12" xfId="36" applyNumberFormat="1" applyFont="1" applyBorder="1" applyAlignment="1">
      <alignment horizontal="center"/>
    </xf>
    <xf numFmtId="43" fontId="7" fillId="0" borderId="12" xfId="36" applyNumberFormat="1" applyFont="1" applyBorder="1" applyAlignment="1">
      <alignment wrapText="1"/>
    </xf>
    <xf numFmtId="43" fontId="7" fillId="0" borderId="12" xfId="36" applyNumberFormat="1" applyFont="1" applyBorder="1" applyAlignment="1">
      <alignment horizontal="center" vertical="center"/>
    </xf>
    <xf numFmtId="43" fontId="11" fillId="0" borderId="12" xfId="36" applyNumberFormat="1" applyFont="1" applyBorder="1" applyAlignment="1">
      <alignment horizontal="center" vertical="center"/>
    </xf>
    <xf numFmtId="43" fontId="5" fillId="0" borderId="12" xfId="36" applyNumberFormat="1" applyFont="1" applyBorder="1"/>
    <xf numFmtId="43" fontId="7" fillId="3" borderId="12" xfId="36" applyNumberFormat="1" applyFont="1" applyFill="1" applyBorder="1"/>
    <xf numFmtId="1" fontId="69" fillId="0" borderId="2" xfId="36" applyNumberFormat="1" applyFont="1" applyBorder="1" applyAlignment="1">
      <alignment horizontal="center"/>
    </xf>
    <xf numFmtId="0" fontId="5" fillId="0" borderId="2" xfId="36" applyFont="1" applyBorder="1" applyAlignment="1">
      <alignment horizontal="left" vertical="center"/>
    </xf>
    <xf numFmtId="43" fontId="5" fillId="0" borderId="2" xfId="36" applyNumberFormat="1" applyFont="1" applyBorder="1" applyAlignment="1">
      <alignment wrapText="1"/>
    </xf>
    <xf numFmtId="2" fontId="8" fillId="0" borderId="2" xfId="36" applyNumberFormat="1" applyFont="1" applyBorder="1" applyAlignment="1">
      <alignment horizontal="left" vertical="center" wrapText="1"/>
    </xf>
    <xf numFmtId="0" fontId="62" fillId="0" borderId="10" xfId="8" applyFont="1" applyBorder="1" applyAlignment="1">
      <alignment horizontal="center" vertical="center"/>
    </xf>
    <xf numFmtId="43" fontId="62" fillId="0" borderId="37" xfId="22" applyFont="1" applyFill="1" applyBorder="1" applyAlignment="1">
      <alignment horizontal="center" vertical="center"/>
    </xf>
    <xf numFmtId="43" fontId="62" fillId="0" borderId="9" xfId="22" applyFont="1" applyFill="1" applyBorder="1" applyAlignment="1">
      <alignment horizontal="center" vertical="center"/>
    </xf>
    <xf numFmtId="0" fontId="62" fillId="0" borderId="9" xfId="8" quotePrefix="1" applyFont="1" applyBorder="1" applyAlignment="1">
      <alignment vertical="center" wrapText="1"/>
    </xf>
    <xf numFmtId="0" fontId="62" fillId="0" borderId="11" xfId="4" applyFont="1" applyBorder="1" applyAlignment="1">
      <alignment horizontal="center" vertical="center"/>
    </xf>
    <xf numFmtId="43" fontId="62" fillId="0" borderId="10" xfId="22" applyFont="1" applyFill="1" applyBorder="1" applyAlignment="1">
      <alignment horizontal="center" vertical="center"/>
    </xf>
    <xf numFmtId="43" fontId="7" fillId="0" borderId="5" xfId="2" applyNumberFormat="1" applyFont="1" applyBorder="1" applyAlignment="1">
      <alignment horizontal="center" vertical="center" wrapText="1"/>
    </xf>
    <xf numFmtId="1" fontId="5" fillId="0" borderId="4" xfId="36" applyNumberFormat="1" applyFont="1" applyBorder="1" applyAlignment="1">
      <alignment horizontal="center" vertical="center" wrapText="1"/>
    </xf>
    <xf numFmtId="2" fontId="5" fillId="2" borderId="5" xfId="5" applyNumberFormat="1" applyFont="1" applyFill="1" applyBorder="1" applyAlignment="1">
      <alignment vertical="center" wrapText="1"/>
    </xf>
    <xf numFmtId="2" fontId="5" fillId="2" borderId="5" xfId="13" applyNumberFormat="1" applyFont="1" applyFill="1" applyBorder="1" applyAlignment="1">
      <alignment vertical="center" wrapText="1"/>
    </xf>
    <xf numFmtId="2" fontId="5" fillId="2" borderId="5" xfId="36" applyNumberFormat="1" applyFont="1" applyFill="1" applyBorder="1" applyAlignment="1">
      <alignment horizontal="left" vertical="center" wrapText="1"/>
    </xf>
    <xf numFmtId="0" fontId="67" fillId="0" borderId="8" xfId="4" applyFont="1" applyBorder="1" applyAlignment="1">
      <alignment wrapText="1"/>
    </xf>
    <xf numFmtId="2" fontId="67" fillId="0" borderId="12" xfId="4" applyNumberFormat="1" applyFont="1" applyBorder="1" applyAlignment="1">
      <alignment horizontal="center" vertical="center" wrapText="1"/>
    </xf>
    <xf numFmtId="168" fontId="5" fillId="0" borderId="5" xfId="13" applyNumberFormat="1" applyFont="1" applyBorder="1" applyAlignment="1">
      <alignment vertical="center" wrapText="1"/>
    </xf>
    <xf numFmtId="0" fontId="5" fillId="0" borderId="5" xfId="36" applyFont="1" applyBorder="1" applyAlignment="1">
      <alignment horizontal="left" vertical="center"/>
    </xf>
    <xf numFmtId="0" fontId="5" fillId="2" borderId="5" xfId="8" applyFont="1" applyFill="1" applyBorder="1" applyAlignment="1">
      <alignment horizontal="center" vertical="center" wrapText="1"/>
    </xf>
    <xf numFmtId="0" fontId="62" fillId="2" borderId="10" xfId="8" applyFont="1" applyFill="1" applyBorder="1" applyAlignment="1">
      <alignment horizontal="center" vertical="center"/>
    </xf>
    <xf numFmtId="43" fontId="62" fillId="2" borderId="37" xfId="22" applyFont="1" applyFill="1" applyBorder="1" applyAlignment="1">
      <alignment horizontal="center" vertical="center"/>
    </xf>
    <xf numFmtId="43" fontId="62" fillId="2" borderId="9" xfId="22" applyFont="1" applyFill="1" applyBorder="1" applyAlignment="1">
      <alignment horizontal="center" vertical="center"/>
    </xf>
    <xf numFmtId="0" fontId="62" fillId="2" borderId="8" xfId="4" quotePrefix="1" applyFont="1" applyFill="1" applyBorder="1" applyAlignment="1">
      <alignment vertical="center" wrapText="1"/>
    </xf>
    <xf numFmtId="165" fontId="65" fillId="2" borderId="5" xfId="36" applyNumberFormat="1" applyFill="1" applyBorder="1"/>
    <xf numFmtId="43" fontId="5" fillId="2" borderId="8" xfId="3" applyNumberFormat="1" applyFont="1" applyFill="1" applyBorder="1" applyAlignment="1">
      <alignment horizontal="center" vertical="center" wrapText="1"/>
    </xf>
    <xf numFmtId="0" fontId="62" fillId="0" borderId="5" xfId="36" applyFont="1" applyBorder="1"/>
    <xf numFmtId="0" fontId="62" fillId="0" borderId="5" xfId="4" quotePrefix="1" applyFont="1" applyBorder="1" applyAlignment="1">
      <alignment vertical="center" wrapText="1"/>
    </xf>
    <xf numFmtId="0" fontId="67" fillId="0" borderId="5" xfId="36" applyFont="1" applyBorder="1" applyAlignment="1">
      <alignment horizontal="center"/>
    </xf>
    <xf numFmtId="0" fontId="62" fillId="0" borderId="5" xfId="36" applyFont="1" applyBorder="1" applyAlignment="1">
      <alignment horizontal="center" vertical="center"/>
    </xf>
    <xf numFmtId="0" fontId="62" fillId="0" borderId="11" xfId="4" quotePrefix="1" applyFont="1" applyBorder="1" applyAlignment="1">
      <alignment vertical="center" wrapText="1"/>
    </xf>
    <xf numFmtId="0" fontId="62" fillId="0" borderId="5" xfId="17" applyFont="1" applyBorder="1" applyAlignment="1">
      <alignment horizontal="left" vertical="center" wrapText="1"/>
    </xf>
    <xf numFmtId="0" fontId="62" fillId="0" borderId="5" xfId="37" applyFont="1" applyBorder="1" applyAlignment="1">
      <alignment vertical="center"/>
    </xf>
    <xf numFmtId="0" fontId="62" fillId="0" borderId="10" xfId="4" applyFont="1" applyBorder="1" applyAlignment="1">
      <alignment horizontal="left" vertical="center" wrapText="1"/>
    </xf>
    <xf numFmtId="0" fontId="62" fillId="0" borderId="5" xfId="37" applyFont="1" applyBorder="1" applyAlignment="1">
      <alignment vertical="top"/>
    </xf>
    <xf numFmtId="0" fontId="62" fillId="0" borderId="9" xfId="4" applyFont="1" applyBorder="1" applyAlignment="1">
      <alignment horizontal="center" vertical="center" wrapText="1"/>
    </xf>
    <xf numFmtId="1" fontId="62" fillId="0" borderId="5" xfId="10" applyNumberFormat="1" applyFont="1" applyBorder="1" applyAlignment="1">
      <alignment horizontal="center" vertical="center" wrapText="1"/>
    </xf>
    <xf numFmtId="43" fontId="8" fillId="8" borderId="5" xfId="2" applyNumberFormat="1" applyFont="1" applyFill="1" applyBorder="1"/>
    <xf numFmtId="1" fontId="8" fillId="8" borderId="5" xfId="2" applyNumberFormat="1" applyFont="1" applyFill="1" applyBorder="1" applyAlignment="1">
      <alignment horizontal="center" vertical="center" wrapText="1"/>
    </xf>
    <xf numFmtId="43" fontId="8" fillId="8" borderId="5" xfId="2" applyNumberFormat="1" applyFont="1" applyFill="1" applyBorder="1" applyAlignment="1">
      <alignment horizontal="left" vertical="center" wrapText="1"/>
    </xf>
    <xf numFmtId="43" fontId="8" fillId="8" borderId="5" xfId="2" applyNumberFormat="1" applyFont="1" applyFill="1" applyBorder="1" applyAlignment="1">
      <alignment horizontal="center" vertical="center" wrapText="1"/>
    </xf>
    <xf numFmtId="43" fontId="9" fillId="8" borderId="5" xfId="2" applyNumberFormat="1" applyFont="1" applyFill="1" applyBorder="1" applyAlignment="1">
      <alignment horizontal="center" vertical="center" wrapText="1"/>
    </xf>
    <xf numFmtId="43" fontId="8" fillId="8" borderId="5" xfId="2" applyNumberFormat="1" applyFont="1" applyFill="1" applyBorder="1" applyAlignment="1">
      <alignment vertical="center" wrapText="1"/>
    </xf>
    <xf numFmtId="43" fontId="8" fillId="8" borderId="5" xfId="2" applyNumberFormat="1" applyFont="1" applyFill="1" applyBorder="1" applyAlignment="1">
      <alignment horizontal="right" vertical="center" wrapText="1"/>
    </xf>
    <xf numFmtId="4" fontId="8" fillId="8" borderId="5" xfId="2" applyNumberFormat="1" applyFont="1" applyFill="1" applyBorder="1" applyAlignment="1">
      <alignment horizontal="center" vertical="center" wrapText="1"/>
    </xf>
    <xf numFmtId="37" fontId="8" fillId="8" borderId="5" xfId="2" applyNumberFormat="1" applyFont="1" applyFill="1" applyBorder="1" applyAlignment="1">
      <alignment horizontal="center" vertical="center" wrapText="1"/>
    </xf>
    <xf numFmtId="0" fontId="62" fillId="2" borderId="5" xfId="19" applyFont="1" applyFill="1" applyBorder="1" applyAlignment="1">
      <alignment horizontal="left" vertical="center" wrapText="1"/>
    </xf>
    <xf numFmtId="43" fontId="74" fillId="2" borderId="5" xfId="36" quotePrefix="1" applyNumberFormat="1" applyFont="1" applyFill="1" applyBorder="1" applyAlignment="1">
      <alignment horizontal="left" vertical="center" wrapText="1"/>
    </xf>
    <xf numFmtId="43" fontId="67" fillId="2" borderId="5" xfId="3" applyNumberFormat="1" applyFont="1" applyFill="1" applyBorder="1" applyAlignment="1">
      <alignment horizontal="right" vertical="center" wrapText="1"/>
    </xf>
    <xf numFmtId="4" fontId="67" fillId="2" borderId="5" xfId="3" applyNumberFormat="1" applyFont="1" applyFill="1" applyBorder="1" applyAlignment="1">
      <alignment horizontal="center" vertical="center" wrapText="1"/>
    </xf>
    <xf numFmtId="43" fontId="62" fillId="2" borderId="5" xfId="3" applyNumberFormat="1" applyFont="1" applyFill="1" applyBorder="1" applyAlignment="1">
      <alignment vertical="center" wrapText="1"/>
    </xf>
    <xf numFmtId="2" fontId="63" fillId="2" borderId="5" xfId="4" applyNumberFormat="1" applyFont="1" applyFill="1" applyBorder="1" applyAlignment="1">
      <alignment horizontal="center" vertical="center" wrapText="1"/>
    </xf>
    <xf numFmtId="49" fontId="62" fillId="2" borderId="5" xfId="3" applyNumberFormat="1" applyFont="1" applyFill="1" applyBorder="1" applyAlignment="1">
      <alignment horizontal="center" vertical="center" wrapText="1"/>
    </xf>
    <xf numFmtId="0" fontId="5" fillId="0" borderId="5" xfId="42" applyFont="1" applyBorder="1" applyAlignment="1">
      <alignment vertical="center" wrapText="1"/>
    </xf>
    <xf numFmtId="43" fontId="5" fillId="3" borderId="5" xfId="3" applyNumberFormat="1" applyFont="1" applyFill="1" applyBorder="1" applyAlignment="1">
      <alignment wrapText="1"/>
    </xf>
    <xf numFmtId="0" fontId="5" fillId="3" borderId="5" xfId="4" applyFont="1" applyFill="1" applyBorder="1" applyAlignment="1">
      <alignment vertical="center"/>
    </xf>
    <xf numFmtId="49" fontId="6" fillId="3" borderId="5" xfId="3" applyNumberFormat="1" applyFont="1" applyFill="1" applyBorder="1" applyAlignment="1">
      <alignment horizontal="center" vertical="center" wrapText="1"/>
    </xf>
    <xf numFmtId="43" fontId="11" fillId="0" borderId="2" xfId="36" applyNumberFormat="1" applyFont="1" applyBorder="1" applyAlignment="1">
      <alignment horizontal="center" vertical="center"/>
    </xf>
    <xf numFmtId="10" fontId="70" fillId="0" borderId="5" xfId="36" applyNumberFormat="1" applyFont="1" applyBorder="1" applyAlignment="1">
      <alignment horizontal="left" vertical="center" wrapText="1"/>
    </xf>
    <xf numFmtId="43" fontId="11" fillId="0" borderId="6" xfId="36" applyNumberFormat="1" applyFont="1" applyBorder="1" applyAlignment="1">
      <alignment horizontal="center" vertical="center"/>
    </xf>
    <xf numFmtId="43" fontId="80" fillId="0" borderId="2" xfId="36" applyNumberFormat="1" applyFont="1" applyBorder="1" applyAlignment="1">
      <alignment horizontal="center" vertical="center"/>
    </xf>
    <xf numFmtId="43" fontId="81" fillId="0" borderId="2" xfId="36" applyNumberFormat="1" applyFont="1" applyBorder="1"/>
    <xf numFmtId="4" fontId="81" fillId="0" borderId="2" xfId="36" applyNumberFormat="1" applyFont="1" applyBorder="1" applyAlignment="1">
      <alignment horizontal="center"/>
    </xf>
    <xf numFmtId="43" fontId="11" fillId="0" borderId="5" xfId="3" applyNumberFormat="1" applyFont="1" applyBorder="1" applyAlignment="1">
      <alignment horizontal="left" vertical="center" wrapText="1"/>
    </xf>
    <xf numFmtId="43" fontId="7" fillId="0" borderId="5" xfId="3" applyNumberFormat="1" applyFont="1" applyBorder="1" applyAlignment="1">
      <alignment vertical="center" wrapText="1"/>
    </xf>
    <xf numFmtId="43" fontId="21" fillId="0" borderId="5" xfId="36" applyNumberFormat="1" applyFont="1" applyBorder="1" applyAlignment="1">
      <alignment horizontal="center" vertical="center"/>
    </xf>
    <xf numFmtId="0" fontId="13" fillId="0" borderId="5" xfId="36" applyFont="1" applyBorder="1" applyAlignment="1">
      <alignment horizontal="center" vertical="center"/>
    </xf>
    <xf numFmtId="0" fontId="13" fillId="0" borderId="5" xfId="36" applyFont="1" applyBorder="1"/>
    <xf numFmtId="0" fontId="62" fillId="0" borderId="9" xfId="8" applyFont="1" applyBorder="1" applyAlignment="1">
      <alignment vertical="center" wrapText="1"/>
    </xf>
    <xf numFmtId="3" fontId="62" fillId="0" borderId="5" xfId="40" applyNumberFormat="1" applyFont="1" applyBorder="1" applyAlignment="1">
      <alignment horizontal="center" vertical="center" wrapText="1"/>
    </xf>
    <xf numFmtId="0" fontId="62" fillId="2" borderId="5" xfId="19" applyFont="1" applyFill="1" applyBorder="1" applyAlignment="1">
      <alignment vertical="center" wrapText="1"/>
    </xf>
    <xf numFmtId="0" fontId="62" fillId="2" borderId="1" xfId="40" applyFont="1" applyFill="1" applyBorder="1" applyAlignment="1">
      <alignment vertical="center" wrapText="1"/>
    </xf>
    <xf numFmtId="0" fontId="67" fillId="2" borderId="5" xfId="40" applyFont="1" applyFill="1" applyBorder="1" applyAlignment="1">
      <alignment vertical="center" wrapText="1"/>
    </xf>
    <xf numFmtId="2" fontId="67" fillId="3" borderId="5" xfId="5" applyNumberFormat="1" applyFont="1" applyFill="1" applyBorder="1" applyAlignment="1">
      <alignment horizontal="center" vertical="center" wrapText="1"/>
    </xf>
    <xf numFmtId="1" fontId="67" fillId="2" borderId="5" xfId="4" applyNumberFormat="1" applyFont="1" applyFill="1" applyBorder="1" applyAlignment="1">
      <alignment horizontal="center" vertical="center" wrapText="1"/>
    </xf>
    <xf numFmtId="0" fontId="67" fillId="2" borderId="9" xfId="4" applyFont="1" applyFill="1" applyBorder="1" applyAlignment="1">
      <alignment horizontal="left" vertical="center" wrapText="1"/>
    </xf>
    <xf numFmtId="0" fontId="62" fillId="2" borderId="5" xfId="40" applyFont="1" applyFill="1" applyBorder="1" applyAlignment="1">
      <alignment vertical="center" wrapText="1"/>
    </xf>
    <xf numFmtId="43" fontId="62" fillId="2" borderId="5" xfId="22" applyFont="1" applyFill="1" applyBorder="1" applyAlignment="1">
      <alignment horizontal="center" vertical="center"/>
    </xf>
    <xf numFmtId="0" fontId="62" fillId="2" borderId="11" xfId="4" quotePrefix="1" applyFont="1" applyFill="1" applyBorder="1" applyAlignment="1">
      <alignment vertical="center" wrapText="1"/>
    </xf>
    <xf numFmtId="43" fontId="67" fillId="2" borderId="5" xfId="22" applyFont="1" applyFill="1" applyBorder="1" applyAlignment="1">
      <alignment horizontal="center" vertical="center"/>
    </xf>
    <xf numFmtId="2" fontId="67" fillId="3" borderId="5" xfId="4" applyNumberFormat="1" applyFont="1" applyFill="1" applyBorder="1" applyAlignment="1">
      <alignment horizontal="center" vertical="center" wrapText="1"/>
    </xf>
    <xf numFmtId="0" fontId="67" fillId="2" borderId="11" xfId="4" quotePrefix="1" applyFont="1" applyFill="1" applyBorder="1" applyAlignment="1">
      <alignment vertical="center" wrapText="1"/>
    </xf>
    <xf numFmtId="0" fontId="70" fillId="0" borderId="5" xfId="8" applyFont="1" applyBorder="1" applyAlignment="1">
      <alignment horizontal="center" wrapText="1"/>
    </xf>
    <xf numFmtId="0" fontId="70" fillId="0" borderId="5" xfId="7" applyFont="1" applyBorder="1" applyAlignment="1">
      <alignment horizontal="center" vertical="center" wrapText="1"/>
    </xf>
    <xf numFmtId="0" fontId="70" fillId="0" borderId="5" xfId="7" applyFont="1" applyBorder="1" applyAlignment="1">
      <alignment horizontal="left" vertical="center" wrapText="1"/>
    </xf>
    <xf numFmtId="0" fontId="70" fillId="0" borderId="5" xfId="8" applyFont="1" applyBorder="1" applyAlignment="1">
      <alignment horizontal="center" vertical="center" wrapText="1"/>
    </xf>
    <xf numFmtId="0" fontId="70" fillId="0" borderId="5" xfId="5" applyFont="1" applyBorder="1" applyAlignment="1">
      <alignment horizontal="center" vertical="center" wrapText="1"/>
    </xf>
    <xf numFmtId="0" fontId="7" fillId="0" borderId="5" xfId="4" applyFont="1" applyBorder="1" applyAlignment="1">
      <alignment vertical="center" wrapText="1"/>
    </xf>
    <xf numFmtId="43" fontId="7" fillId="0" borderId="5" xfId="3" applyNumberFormat="1" applyFont="1" applyBorder="1" applyAlignment="1">
      <alignment horizontal="right" vertical="center" wrapText="1"/>
    </xf>
    <xf numFmtId="4" fontId="7" fillId="0" borderId="5" xfId="3" applyNumberFormat="1" applyFont="1" applyBorder="1" applyAlignment="1">
      <alignment horizontal="center" vertical="center" wrapText="1"/>
    </xf>
    <xf numFmtId="0" fontId="67" fillId="0" borderId="8" xfId="4" applyFont="1" applyBorder="1" applyAlignment="1">
      <alignment vertical="center" wrapText="1"/>
    </xf>
    <xf numFmtId="10" fontId="70" fillId="0" borderId="3" xfId="36" applyNumberFormat="1" applyFont="1" applyBorder="1" applyAlignment="1">
      <alignment horizontal="left" vertical="center" wrapText="1"/>
    </xf>
    <xf numFmtId="1" fontId="7" fillId="0" borderId="1" xfId="3" applyNumberFormat="1" applyFont="1" applyBorder="1" applyAlignment="1">
      <alignment horizontal="center" vertical="center" wrapText="1"/>
    </xf>
    <xf numFmtId="10" fontId="70" fillId="0" borderId="1" xfId="36" applyNumberFormat="1" applyFont="1" applyBorder="1" applyAlignment="1">
      <alignment horizontal="left" vertical="center" wrapText="1"/>
    </xf>
    <xf numFmtId="43" fontId="7" fillId="3" borderId="1" xfId="3" applyNumberFormat="1" applyFont="1" applyFill="1" applyBorder="1" applyAlignment="1">
      <alignment horizontal="center" vertical="center" wrapText="1"/>
    </xf>
    <xf numFmtId="10" fontId="70" fillId="0" borderId="12" xfId="36" applyNumberFormat="1" applyFont="1" applyBorder="1" applyAlignment="1">
      <alignment horizontal="left" vertical="center" wrapText="1"/>
    </xf>
    <xf numFmtId="43" fontId="4" fillId="0" borderId="5" xfId="36" applyNumberFormat="1" applyFont="1" applyBorder="1" applyAlignment="1">
      <alignment horizontal="center" vertical="center" wrapText="1"/>
    </xf>
    <xf numFmtId="166" fontId="5" fillId="0" borderId="5" xfId="2" applyNumberFormat="1" applyFont="1" applyBorder="1"/>
    <xf numFmtId="166" fontId="5" fillId="0" borderId="5" xfId="2" applyNumberFormat="1" applyFont="1" applyBorder="1" applyAlignment="1">
      <alignment horizontal="center" vertical="center" wrapText="1"/>
    </xf>
    <xf numFmtId="166" fontId="5" fillId="0" borderId="5" xfId="2" applyNumberFormat="1" applyFont="1" applyBorder="1" applyAlignment="1">
      <alignment horizontal="left" vertical="center" wrapText="1"/>
    </xf>
    <xf numFmtId="166" fontId="5" fillId="0" borderId="5" xfId="2" applyNumberFormat="1" applyFont="1" applyBorder="1" applyAlignment="1">
      <alignment vertical="center" wrapText="1"/>
    </xf>
    <xf numFmtId="4" fontId="5" fillId="0" borderId="5" xfId="2" applyNumberFormat="1" applyFont="1" applyBorder="1" applyAlignment="1">
      <alignment horizontal="right" vertical="center" wrapText="1"/>
    </xf>
    <xf numFmtId="39" fontId="5" fillId="0" borderId="5" xfId="2" applyNumberFormat="1" applyFont="1" applyBorder="1" applyAlignment="1">
      <alignment vertical="center" wrapText="1"/>
    </xf>
    <xf numFmtId="39" fontId="5" fillId="0" borderId="5" xfId="2" applyNumberFormat="1" applyFont="1" applyBorder="1" applyAlignment="1">
      <alignment horizontal="center" vertical="center" wrapText="1"/>
    </xf>
    <xf numFmtId="39" fontId="5" fillId="3" borderId="5" xfId="2" applyNumberFormat="1" applyFont="1" applyFill="1" applyBorder="1" applyAlignment="1">
      <alignment horizontal="center" vertical="center" wrapText="1"/>
    </xf>
    <xf numFmtId="43" fontId="8" fillId="0" borderId="5" xfId="36" applyNumberFormat="1" applyFont="1" applyBorder="1" applyAlignment="1">
      <alignment horizontal="left" vertical="center" wrapText="1"/>
    </xf>
    <xf numFmtId="0" fontId="62" fillId="0" borderId="5" xfId="41" applyFont="1" applyBorder="1" applyAlignment="1">
      <alignment horizontal="center" vertical="center" wrapText="1"/>
    </xf>
    <xf numFmtId="1" fontId="62" fillId="0" borderId="5" xfId="10" applyNumberFormat="1" applyFont="1" applyBorder="1" applyAlignment="1">
      <alignment vertical="center" wrapText="1"/>
    </xf>
    <xf numFmtId="0" fontId="62" fillId="0" borderId="10" xfId="4" applyFont="1" applyBorder="1" applyAlignment="1">
      <alignment vertical="center" wrapText="1"/>
    </xf>
    <xf numFmtId="0" fontId="67" fillId="0" borderId="5" xfId="4" applyFont="1" applyBorder="1" applyAlignment="1">
      <alignment horizontal="center" wrapText="1"/>
    </xf>
    <xf numFmtId="1" fontId="67" fillId="0" borderId="5" xfId="10" applyNumberFormat="1" applyFont="1" applyBorder="1" applyAlignment="1">
      <alignment vertical="center" wrapText="1"/>
    </xf>
    <xf numFmtId="0" fontId="11" fillId="0" borderId="0" xfId="4" applyFont="1" applyAlignment="1">
      <alignment horizontal="center" vertical="center" wrapText="1"/>
    </xf>
    <xf numFmtId="2" fontId="67" fillId="0" borderId="5" xfId="5" applyNumberFormat="1" applyFont="1" applyBorder="1" applyAlignment="1">
      <alignment horizontal="center" vertical="center" wrapText="1"/>
    </xf>
    <xf numFmtId="2" fontId="82" fillId="0" borderId="5" xfId="4" applyNumberFormat="1" applyFont="1" applyBorder="1" applyAlignment="1">
      <alignment horizontal="center" vertical="center" wrapText="1"/>
    </xf>
    <xf numFmtId="49" fontId="11" fillId="0" borderId="5" xfId="3" applyNumberFormat="1" applyFont="1" applyBorder="1" applyAlignment="1">
      <alignment horizontal="center" vertical="center" wrapText="1"/>
    </xf>
    <xf numFmtId="0" fontId="67" fillId="0" borderId="20" xfId="4" applyFont="1" applyBorder="1" applyAlignment="1">
      <alignment horizontal="left" vertical="center"/>
    </xf>
    <xf numFmtId="0" fontId="11" fillId="0" borderId="0" xfId="4" applyFont="1" applyAlignment="1">
      <alignment vertical="center" wrapText="1"/>
    </xf>
    <xf numFmtId="1" fontId="5" fillId="0" borderId="1" xfId="2" applyNumberFormat="1" applyFont="1" applyBorder="1" applyAlignment="1">
      <alignment horizontal="center" vertical="center" wrapText="1"/>
    </xf>
    <xf numFmtId="43" fontId="5" fillId="0" borderId="1" xfId="36" applyNumberFormat="1" applyFont="1" applyBorder="1" applyAlignment="1">
      <alignment horizontal="left" vertical="center" wrapText="1"/>
    </xf>
    <xf numFmtId="43" fontId="5" fillId="0" borderId="16" xfId="2" applyNumberFormat="1" applyFont="1" applyBorder="1" applyAlignment="1">
      <alignment horizontal="center" vertical="center" wrapText="1"/>
    </xf>
    <xf numFmtId="43" fontId="5" fillId="0" borderId="1" xfId="2" applyNumberFormat="1" applyFont="1" applyBorder="1" applyAlignment="1">
      <alignment horizontal="right" vertical="center" wrapText="1"/>
    </xf>
    <xf numFmtId="43" fontId="5" fillId="0" borderId="1" xfId="2" applyNumberFormat="1" applyFont="1" applyBorder="1" applyAlignment="1">
      <alignment vertical="center" wrapText="1"/>
    </xf>
    <xf numFmtId="43" fontId="5" fillId="3" borderId="1" xfId="2" applyNumberFormat="1" applyFont="1" applyFill="1" applyBorder="1" applyAlignment="1">
      <alignment horizontal="center" vertical="center" wrapText="1"/>
    </xf>
    <xf numFmtId="43" fontId="5" fillId="0" borderId="20" xfId="2" applyNumberFormat="1" applyFont="1" applyBorder="1"/>
    <xf numFmtId="0" fontId="62" fillId="0" borderId="20" xfId="4" applyFont="1" applyBorder="1" applyAlignment="1">
      <alignment horizontal="left" wrapText="1"/>
    </xf>
    <xf numFmtId="0" fontId="62" fillId="0" borderId="10" xfId="36" applyFont="1" applyBorder="1" applyAlignment="1">
      <alignment vertical="center"/>
    </xf>
    <xf numFmtId="0" fontId="62" fillId="0" borderId="10" xfId="4" applyFont="1" applyBorder="1" applyAlignment="1">
      <alignment horizontal="center" vertical="center"/>
    </xf>
    <xf numFmtId="43" fontId="8" fillId="8" borderId="5" xfId="36" applyNumberFormat="1" applyFont="1" applyFill="1" applyBorder="1" applyAlignment="1">
      <alignment horizontal="left" vertical="center" wrapText="1"/>
    </xf>
    <xf numFmtId="0" fontId="62" fillId="0" borderId="10" xfId="4" quotePrefix="1" applyFont="1" applyBorder="1" applyAlignment="1">
      <alignment horizontal="center" vertical="center" wrapText="1"/>
    </xf>
    <xf numFmtId="43" fontId="21" fillId="0" borderId="5" xfId="3" applyNumberFormat="1" applyFont="1" applyBorder="1" applyAlignment="1">
      <alignment horizontal="left" vertical="center" wrapText="1"/>
    </xf>
    <xf numFmtId="0" fontId="70" fillId="2" borderId="5" xfId="4" applyFont="1" applyFill="1" applyBorder="1" applyAlignment="1">
      <alignment horizontal="left" vertical="center" wrapText="1"/>
    </xf>
    <xf numFmtId="0" fontId="70" fillId="2" borderId="5" xfId="8" applyFont="1" applyFill="1" applyBorder="1" applyAlignment="1">
      <alignment horizontal="center" vertical="center" wrapText="1"/>
    </xf>
    <xf numFmtId="0" fontId="70" fillId="2" borderId="5" xfId="8" applyFont="1" applyFill="1" applyBorder="1" applyAlignment="1">
      <alignment horizontal="center" vertical="center"/>
    </xf>
    <xf numFmtId="0" fontId="62" fillId="0" borderId="10" xfId="4" applyFont="1" applyBorder="1" applyAlignment="1">
      <alignment horizontal="left" vertical="center"/>
    </xf>
    <xf numFmtId="0" fontId="62" fillId="2" borderId="10" xfId="8" applyFont="1" applyFill="1" applyBorder="1" applyAlignment="1">
      <alignment horizontal="left" vertical="center"/>
    </xf>
    <xf numFmtId="0" fontId="62" fillId="2" borderId="20" xfId="5" applyFont="1" applyFill="1" applyBorder="1" applyAlignment="1">
      <alignment vertical="center" wrapText="1"/>
    </xf>
    <xf numFmtId="0" fontId="62" fillId="0" borderId="5" xfId="16" applyFont="1" applyBorder="1" applyAlignment="1">
      <alignment horizontal="center" vertical="center" wrapText="1"/>
    </xf>
    <xf numFmtId="0" fontId="62" fillId="0" borderId="0" xfId="8" applyFont="1" applyAlignment="1">
      <alignment horizontal="left" vertical="center" wrapText="1"/>
    </xf>
    <xf numFmtId="0" fontId="62" fillId="0" borderId="6" xfId="4" applyFont="1" applyBorder="1" applyAlignment="1">
      <alignment horizontal="left" vertical="center" wrapText="1"/>
    </xf>
    <xf numFmtId="0" fontId="62" fillId="0" borderId="16" xfId="5" applyFont="1" applyBorder="1" applyAlignment="1">
      <alignment horizontal="center" vertical="center" wrapText="1"/>
    </xf>
    <xf numFmtId="0" fontId="62" fillId="0" borderId="9" xfId="27" applyFont="1" applyBorder="1" applyAlignment="1">
      <alignment horizontal="left" vertical="center" wrapText="1"/>
    </xf>
    <xf numFmtId="2" fontId="5" fillId="0" borderId="5" xfId="4" applyNumberFormat="1" applyFont="1" applyBorder="1" applyAlignment="1">
      <alignment horizontal="center" vertical="center" wrapText="1"/>
    </xf>
    <xf numFmtId="0" fontId="5" fillId="0" borderId="5" xfId="2" applyFont="1" applyBorder="1" applyAlignment="1">
      <alignment horizontal="left" vertical="center" wrapText="1"/>
    </xf>
    <xf numFmtId="0" fontId="5" fillId="0" borderId="5" xfId="2" applyFont="1" applyBorder="1" applyAlignment="1">
      <alignment horizontal="center" vertical="center" wrapText="1"/>
    </xf>
    <xf numFmtId="0" fontId="62" fillId="0" borderId="5" xfId="2" applyFont="1" applyBorder="1" applyAlignment="1">
      <alignment horizontal="center" vertical="center" wrapText="1"/>
    </xf>
    <xf numFmtId="0" fontId="62" fillId="2" borderId="5" xfId="39" applyFont="1" applyFill="1" applyBorder="1" applyAlignment="1">
      <alignment horizontal="left" vertical="center"/>
    </xf>
    <xf numFmtId="0" fontId="62" fillId="2" borderId="11" xfId="5" applyFont="1" applyFill="1" applyBorder="1" applyAlignment="1">
      <alignment horizontal="left" vertical="center" wrapText="1"/>
    </xf>
    <xf numFmtId="0" fontId="62" fillId="2" borderId="11" xfId="4" applyFont="1" applyFill="1" applyBorder="1" applyAlignment="1">
      <alignment horizontal="left" vertical="center"/>
    </xf>
    <xf numFmtId="2" fontId="5" fillId="2" borderId="5" xfId="3" applyNumberFormat="1" applyFont="1" applyFill="1" applyBorder="1" applyAlignment="1">
      <alignment horizontal="center" vertical="center" wrapText="1"/>
    </xf>
    <xf numFmtId="165" fontId="5" fillId="2" borderId="5" xfId="36" applyNumberFormat="1" applyFont="1" applyFill="1" applyBorder="1"/>
    <xf numFmtId="0" fontId="74" fillId="0" borderId="5" xfId="4" applyFont="1" applyBorder="1" applyAlignment="1">
      <alignment vertical="center" wrapText="1"/>
    </xf>
    <xf numFmtId="43" fontId="5" fillId="0" borderId="0" xfId="3" applyNumberFormat="1" applyFont="1" applyAlignment="1">
      <alignment vertical="center" wrapText="1"/>
    </xf>
    <xf numFmtId="165" fontId="62" fillId="2" borderId="5" xfId="4" applyNumberFormat="1" applyFont="1" applyFill="1" applyBorder="1" applyAlignment="1">
      <alignment horizontal="center" vertical="center"/>
    </xf>
    <xf numFmtId="0" fontId="62" fillId="3" borderId="5" xfId="4" applyFont="1" applyFill="1" applyBorder="1" applyAlignment="1">
      <alignment horizontal="left" vertical="center" wrapText="1"/>
    </xf>
    <xf numFmtId="0" fontId="62" fillId="3" borderId="10" xfId="4" applyFont="1" applyFill="1" applyBorder="1" applyAlignment="1">
      <alignment horizontal="left" vertical="center" wrapText="1"/>
    </xf>
    <xf numFmtId="166" fontId="5" fillId="0" borderId="5" xfId="3" applyNumberFormat="1" applyFont="1" applyBorder="1" applyAlignment="1">
      <alignment horizontal="left" vertical="center" wrapText="1"/>
    </xf>
    <xf numFmtId="0" fontId="74" fillId="2" borderId="5" xfId="16" applyFont="1" applyFill="1" applyBorder="1" applyAlignment="1">
      <alignment vertical="center" wrapText="1"/>
    </xf>
    <xf numFmtId="0" fontId="62" fillId="2" borderId="5" xfId="36" applyFont="1" applyFill="1" applyBorder="1" applyAlignment="1">
      <alignment horizontal="left" wrapText="1"/>
    </xf>
    <xf numFmtId="43" fontId="5" fillId="2" borderId="0" xfId="2" applyNumberFormat="1" applyFont="1" applyFill="1" applyAlignment="1">
      <alignment vertical="center" wrapText="1"/>
    </xf>
    <xf numFmtId="0" fontId="5" fillId="0" borderId="1" xfId="36" applyFont="1" applyBorder="1" applyAlignment="1">
      <alignment horizontal="center" vertical="center"/>
    </xf>
    <xf numFmtId="43" fontId="8" fillId="3" borderId="5" xfId="2" applyNumberFormat="1" applyFont="1" applyFill="1" applyBorder="1"/>
    <xf numFmtId="1" fontId="8" fillId="3" borderId="5" xfId="2" applyNumberFormat="1" applyFont="1" applyFill="1" applyBorder="1" applyAlignment="1">
      <alignment horizontal="center" vertical="center" wrapText="1"/>
    </xf>
    <xf numFmtId="43" fontId="8" fillId="3" borderId="5" xfId="2" applyNumberFormat="1" applyFont="1" applyFill="1" applyBorder="1" applyAlignment="1">
      <alignment horizontal="left" vertical="center" wrapText="1"/>
    </xf>
    <xf numFmtId="43" fontId="9" fillId="3" borderId="5" xfId="2" applyNumberFormat="1" applyFont="1" applyFill="1" applyBorder="1" applyAlignment="1">
      <alignment horizontal="center" vertical="center" wrapText="1"/>
    </xf>
    <xf numFmtId="43" fontId="8" fillId="3" borderId="5" xfId="2" applyNumberFormat="1" applyFont="1" applyFill="1" applyBorder="1" applyAlignment="1">
      <alignment horizontal="right" vertical="center" wrapText="1"/>
    </xf>
    <xf numFmtId="37" fontId="8" fillId="3" borderId="5" xfId="2" applyNumberFormat="1" applyFont="1" applyFill="1" applyBorder="1" applyAlignment="1">
      <alignment horizontal="center" vertical="center" wrapText="1"/>
    </xf>
    <xf numFmtId="166" fontId="62" fillId="3" borderId="5" xfId="3" quotePrefix="1" applyNumberFormat="1" applyFont="1" applyFill="1" applyBorder="1" applyAlignment="1">
      <alignment horizontal="left" vertical="center" wrapText="1"/>
    </xf>
    <xf numFmtId="0" fontId="67" fillId="3" borderId="8" xfId="4" applyFont="1" applyFill="1" applyBorder="1" applyAlignment="1">
      <alignment wrapText="1"/>
    </xf>
    <xf numFmtId="0" fontId="67" fillId="3" borderId="1" xfId="4" applyFont="1" applyFill="1" applyBorder="1" applyAlignment="1">
      <alignment vertical="center" wrapText="1"/>
    </xf>
    <xf numFmtId="2" fontId="67" fillId="3" borderId="12" xfId="4" applyNumberFormat="1" applyFont="1" applyFill="1" applyBorder="1" applyAlignment="1">
      <alignment horizontal="center" vertical="center" wrapText="1"/>
    </xf>
    <xf numFmtId="43" fontId="11" fillId="3" borderId="5" xfId="3" applyNumberFormat="1" applyFont="1" applyFill="1" applyBorder="1" applyAlignment="1">
      <alignment horizontal="right" vertical="center" wrapText="1"/>
    </xf>
    <xf numFmtId="4" fontId="11" fillId="3" borderId="5" xfId="3" applyNumberFormat="1" applyFont="1" applyFill="1" applyBorder="1" applyAlignment="1">
      <alignment horizontal="center" vertical="center" wrapText="1"/>
    </xf>
    <xf numFmtId="43" fontId="11" fillId="3" borderId="5" xfId="3" applyNumberFormat="1" applyFont="1" applyFill="1" applyBorder="1" applyAlignment="1">
      <alignment vertical="center" wrapText="1"/>
    </xf>
    <xf numFmtId="168" fontId="11" fillId="0" borderId="5" xfId="4" applyNumberFormat="1" applyFont="1" applyBorder="1" applyAlignment="1">
      <alignment vertical="center" wrapText="1"/>
    </xf>
    <xf numFmtId="2" fontId="67" fillId="0" borderId="5" xfId="4" applyNumberFormat="1" applyFont="1" applyBorder="1" applyAlignment="1">
      <alignment horizontal="center" vertical="center" wrapText="1"/>
    </xf>
    <xf numFmtId="2" fontId="11" fillId="0" borderId="5" xfId="5" applyNumberFormat="1" applyFont="1" applyBorder="1" applyAlignment="1">
      <alignment horizontal="center" vertical="center" wrapText="1"/>
    </xf>
    <xf numFmtId="49" fontId="5" fillId="3" borderId="5" xfId="3" applyNumberFormat="1" applyFont="1" applyFill="1" applyBorder="1" applyAlignment="1">
      <alignment horizontal="center" vertical="center" wrapText="1"/>
    </xf>
    <xf numFmtId="168" fontId="62" fillId="2" borderId="5" xfId="13" applyNumberFormat="1" applyFont="1" applyFill="1" applyBorder="1" applyAlignment="1">
      <alignment vertical="center" wrapText="1"/>
    </xf>
    <xf numFmtId="168" fontId="62" fillId="0" borderId="5" xfId="4" applyNumberFormat="1" applyFont="1" applyBorder="1" applyAlignment="1">
      <alignment horizontal="center" vertical="center" wrapText="1"/>
    </xf>
    <xf numFmtId="168" fontId="67" fillId="0" borderId="5" xfId="4" applyNumberFormat="1" applyFont="1" applyBorder="1" applyAlignment="1">
      <alignment horizontal="center" vertical="center" wrapText="1"/>
    </xf>
    <xf numFmtId="2" fontId="11" fillId="2" borderId="5" xfId="4" applyNumberFormat="1" applyFont="1" applyFill="1" applyBorder="1" applyAlignment="1">
      <alignment horizontal="left" vertical="center" wrapText="1"/>
    </xf>
    <xf numFmtId="2" fontId="66" fillId="2" borderId="5" xfId="5" applyNumberFormat="1" applyFont="1" applyFill="1" applyBorder="1" applyAlignment="1">
      <alignment horizontal="left" vertical="center" wrapText="1"/>
    </xf>
    <xf numFmtId="0" fontId="5" fillId="0" borderId="5" xfId="4" applyFont="1" applyBorder="1" applyAlignment="1">
      <alignment horizontal="left" vertical="center" wrapText="1"/>
    </xf>
    <xf numFmtId="43" fontId="62" fillId="0" borderId="8" xfId="36" applyNumberFormat="1" applyFont="1" applyBorder="1" applyAlignment="1">
      <alignment horizontal="left" vertical="center" wrapText="1"/>
    </xf>
    <xf numFmtId="43" fontId="5" fillId="2" borderId="5" xfId="3" applyNumberFormat="1" applyFont="1" applyFill="1" applyBorder="1" applyAlignment="1">
      <alignment wrapText="1"/>
    </xf>
    <xf numFmtId="165" fontId="5" fillId="2" borderId="38" xfId="27" applyNumberFormat="1" applyFont="1" applyFill="1" applyBorder="1" applyAlignment="1">
      <alignment horizontal="left" vertical="center" wrapText="1"/>
    </xf>
    <xf numFmtId="165" fontId="5" fillId="2" borderId="5" xfId="27" applyNumberFormat="1" applyFont="1" applyFill="1" applyBorder="1" applyAlignment="1">
      <alignment horizontal="left" vertical="center" wrapText="1"/>
    </xf>
    <xf numFmtId="168" fontId="5" fillId="2" borderId="5" xfId="4" applyNumberFormat="1" applyFont="1" applyFill="1" applyBorder="1" applyAlignment="1">
      <alignment horizontal="left" vertical="center" wrapText="1"/>
    </xf>
    <xf numFmtId="168" fontId="11" fillId="2" borderId="5" xfId="4" applyNumberFormat="1" applyFont="1" applyFill="1" applyBorder="1" applyAlignment="1">
      <alignment horizontal="left" vertical="center" wrapText="1"/>
    </xf>
    <xf numFmtId="0" fontId="67" fillId="2" borderId="5" xfId="36" applyFont="1" applyFill="1" applyBorder="1" applyAlignment="1">
      <alignment horizontal="center" wrapText="1"/>
    </xf>
    <xf numFmtId="43" fontId="74" fillId="3" borderId="5" xfId="36" applyNumberFormat="1" applyFont="1" applyFill="1" applyBorder="1" applyAlignment="1">
      <alignment horizontal="left" vertical="center" wrapText="1"/>
    </xf>
    <xf numFmtId="0" fontId="4" fillId="2" borderId="5" xfId="38" applyFont="1" applyFill="1" applyBorder="1" applyAlignment="1">
      <alignment horizontal="center" vertical="center" wrapText="1"/>
    </xf>
    <xf numFmtId="0" fontId="62" fillId="2" borderId="2" xfId="36" applyFont="1" applyFill="1" applyBorder="1" applyAlignment="1">
      <alignment vertical="center" wrapText="1"/>
    </xf>
    <xf numFmtId="166" fontId="5" fillId="2" borderId="5" xfId="3" applyNumberFormat="1" applyFont="1" applyFill="1" applyBorder="1" applyAlignment="1">
      <alignment horizontal="center" vertical="center" wrapText="1"/>
    </xf>
    <xf numFmtId="43" fontId="5" fillId="2" borderId="5" xfId="36" applyNumberFormat="1" applyFont="1" applyFill="1" applyBorder="1" applyAlignment="1">
      <alignment horizontal="center" vertical="center" wrapText="1"/>
    </xf>
    <xf numFmtId="0" fontId="83" fillId="0" borderId="2" xfId="36" applyFont="1" applyBorder="1" applyAlignment="1">
      <alignment vertical="center" wrapText="1"/>
    </xf>
    <xf numFmtId="166" fontId="7" fillId="0" borderId="5" xfId="3" applyNumberFormat="1" applyFont="1" applyBorder="1" applyAlignment="1">
      <alignment horizontal="center" vertical="center" wrapText="1"/>
    </xf>
    <xf numFmtId="166" fontId="21" fillId="0" borderId="5" xfId="3" applyNumberFormat="1" applyFont="1" applyBorder="1" applyAlignment="1">
      <alignment horizontal="left" vertical="center" wrapText="1"/>
    </xf>
    <xf numFmtId="0" fontId="70" fillId="0" borderId="0" xfId="36" applyFont="1" applyAlignment="1">
      <alignment horizontal="center"/>
    </xf>
    <xf numFmtId="0" fontId="70" fillId="0" borderId="0" xfId="36" applyFont="1"/>
    <xf numFmtId="2" fontId="5" fillId="2" borderId="5" xfId="36" applyNumberFormat="1" applyFont="1" applyFill="1" applyBorder="1" applyAlignment="1">
      <alignment horizontal="center" vertical="center" wrapText="1"/>
    </xf>
    <xf numFmtId="168" fontId="4" fillId="0" borderId="5" xfId="4" applyNumberFormat="1" applyFont="1" applyBorder="1" applyAlignment="1">
      <alignment vertical="center" wrapText="1"/>
    </xf>
    <xf numFmtId="165" fontId="5" fillId="2" borderId="21" xfId="4" applyNumberFormat="1" applyFont="1" applyFill="1" applyBorder="1" applyAlignment="1">
      <alignment horizontal="center" vertical="center" wrapText="1"/>
    </xf>
    <xf numFmtId="43" fontId="62" fillId="0" borderId="2" xfId="36" applyNumberFormat="1" applyFont="1" applyBorder="1" applyAlignment="1">
      <alignment horizontal="center" vertical="center" wrapText="1"/>
    </xf>
    <xf numFmtId="43" fontId="5" fillId="0" borderId="0" xfId="3" applyNumberFormat="1" applyFont="1"/>
    <xf numFmtId="43" fontId="5" fillId="0" borderId="4" xfId="3" applyNumberFormat="1" applyFont="1" applyBorder="1"/>
    <xf numFmtId="166" fontId="7" fillId="0" borderId="5" xfId="3" applyNumberFormat="1" applyFont="1" applyBorder="1"/>
    <xf numFmtId="39" fontId="5" fillId="0" borderId="5" xfId="3" applyNumberFormat="1" applyFont="1" applyBorder="1" applyAlignment="1">
      <alignment vertical="center" wrapText="1"/>
    </xf>
    <xf numFmtId="39" fontId="7" fillId="0" borderId="5" xfId="3" applyNumberFormat="1" applyFont="1" applyBorder="1" applyAlignment="1">
      <alignment horizontal="center" vertical="center" wrapText="1"/>
    </xf>
    <xf numFmtId="39" fontId="7" fillId="3" borderId="5" xfId="3" applyNumberFormat="1" applyFont="1" applyFill="1" applyBorder="1" applyAlignment="1">
      <alignment horizontal="center" vertical="center" wrapText="1"/>
    </xf>
    <xf numFmtId="166" fontId="62" fillId="0" borderId="5" xfId="3" applyNumberFormat="1" applyFont="1" applyBorder="1" applyAlignment="1">
      <alignment horizontal="center" vertical="center" wrapText="1"/>
    </xf>
    <xf numFmtId="166" fontId="5" fillId="0" borderId="5" xfId="3" applyNumberFormat="1" applyFont="1" applyBorder="1" applyAlignment="1">
      <alignment vertical="center" wrapText="1"/>
    </xf>
    <xf numFmtId="2" fontId="5" fillId="2" borderId="5" xfId="4" applyNumberFormat="1" applyFont="1" applyFill="1" applyBorder="1" applyAlignment="1">
      <alignment vertical="center" wrapText="1"/>
    </xf>
    <xf numFmtId="2" fontId="5" fillId="2" borderId="5" xfId="12" applyNumberFormat="1" applyFont="1" applyFill="1" applyBorder="1" applyAlignment="1">
      <alignment horizontal="center" vertical="center" wrapText="1"/>
    </xf>
    <xf numFmtId="166" fontId="7" fillId="0" borderId="5" xfId="3" applyNumberFormat="1" applyFont="1" applyBorder="1" applyAlignment="1">
      <alignment horizontal="left" vertical="center" wrapText="1"/>
    </xf>
    <xf numFmtId="0" fontId="62" fillId="0" borderId="16" xfId="8" applyFont="1" applyBorder="1" applyAlignment="1">
      <alignment horizontal="left" vertical="center" wrapText="1"/>
    </xf>
    <xf numFmtId="0" fontId="62" fillId="0" borderId="7" xfId="8" applyFont="1" applyBorder="1" applyAlignment="1">
      <alignment horizontal="left" vertical="center" wrapText="1"/>
    </xf>
    <xf numFmtId="0" fontId="62" fillId="0" borderId="22" xfId="8" applyFont="1" applyBorder="1" applyAlignment="1">
      <alignment horizontal="left" vertical="center"/>
    </xf>
    <xf numFmtId="0" fontId="5" fillId="0" borderId="39" xfId="36" applyFont="1" applyBorder="1" applyAlignment="1">
      <alignment horizontal="center"/>
    </xf>
    <xf numFmtId="1" fontId="5" fillId="0" borderId="7" xfId="36" applyNumberFormat="1" applyFont="1" applyBorder="1" applyAlignment="1">
      <alignment horizontal="center" vertical="center" wrapText="1"/>
    </xf>
    <xf numFmtId="49" fontId="5" fillId="0" borderId="22" xfId="36" applyNumberFormat="1" applyFont="1" applyBorder="1" applyAlignment="1">
      <alignment horizontal="center" vertical="center" wrapText="1"/>
    </xf>
    <xf numFmtId="0" fontId="62" fillId="2" borderId="9" xfId="5" applyFont="1" applyFill="1" applyBorder="1" applyAlignment="1">
      <alignment vertical="center" wrapText="1"/>
    </xf>
    <xf numFmtId="0" fontId="62" fillId="2" borderId="12" xfId="8" applyFont="1" applyFill="1" applyBorder="1" applyAlignment="1">
      <alignment horizontal="left" vertical="center" wrapText="1"/>
    </xf>
    <xf numFmtId="0" fontId="5" fillId="2" borderId="5" xfId="5" applyFont="1" applyFill="1" applyBorder="1" applyAlignment="1">
      <alignment horizontal="left" vertical="center" wrapText="1"/>
    </xf>
    <xf numFmtId="0" fontId="62" fillId="2" borderId="20" xfId="4" applyFont="1" applyFill="1" applyBorder="1" applyAlignment="1">
      <alignment horizontal="left" vertical="center" wrapText="1"/>
    </xf>
    <xf numFmtId="0" fontId="62" fillId="2" borderId="16" xfId="4" applyFont="1" applyFill="1" applyBorder="1" applyAlignment="1">
      <alignment horizontal="left" vertical="center" wrapText="1"/>
    </xf>
    <xf numFmtId="0" fontId="62" fillId="2" borderId="16" xfId="8" applyFont="1" applyFill="1" applyBorder="1" applyAlignment="1">
      <alignment horizontal="left" vertical="center" wrapText="1"/>
    </xf>
    <xf numFmtId="0" fontId="21" fillId="0" borderId="5" xfId="36" applyFont="1" applyBorder="1"/>
    <xf numFmtId="2" fontId="8" fillId="2" borderId="2" xfId="36" applyNumberFormat="1" applyFont="1" applyFill="1" applyBorder="1" applyAlignment="1">
      <alignment horizontal="left" vertical="center" wrapText="1"/>
    </xf>
    <xf numFmtId="4" fontId="8" fillId="2" borderId="5" xfId="2" applyNumberFormat="1" applyFont="1" applyFill="1" applyBorder="1" applyAlignment="1">
      <alignment horizontal="right" vertical="center" wrapText="1"/>
    </xf>
    <xf numFmtId="43" fontId="8" fillId="0" borderId="0" xfId="2" applyNumberFormat="1" applyFont="1" applyAlignment="1">
      <alignment vertical="center" wrapText="1"/>
    </xf>
    <xf numFmtId="43" fontId="8" fillId="0" borderId="9" xfId="2" applyNumberFormat="1" applyFont="1" applyBorder="1"/>
    <xf numFmtId="43" fontId="8" fillId="0" borderId="0" xfId="2" applyNumberFormat="1" applyFont="1"/>
    <xf numFmtId="0" fontId="62" fillId="0" borderId="1" xfId="8" applyFont="1" applyBorder="1" applyAlignment="1">
      <alignment horizontal="left" vertical="center" wrapText="1"/>
    </xf>
    <xf numFmtId="0" fontId="62" fillId="0" borderId="1" xfId="8" applyFont="1" applyBorder="1" applyAlignment="1">
      <alignment horizontal="center" vertical="center"/>
    </xf>
    <xf numFmtId="0" fontId="5" fillId="0" borderId="4" xfId="4" applyFont="1" applyBorder="1" applyAlignment="1">
      <alignment horizontal="center" vertical="center" wrapText="1"/>
    </xf>
    <xf numFmtId="3" fontId="62" fillId="0" borderId="5" xfId="4" applyNumberFormat="1" applyFont="1" applyBorder="1" applyAlignment="1">
      <alignment horizontal="left" vertical="center" wrapText="1"/>
    </xf>
    <xf numFmtId="0" fontId="62" fillId="0" borderId="1" xfId="4" applyFont="1" applyBorder="1" applyAlignment="1">
      <alignment horizontal="left" vertical="center" wrapText="1"/>
    </xf>
    <xf numFmtId="0" fontId="62" fillId="0" borderId="1" xfId="4" applyFont="1" applyBorder="1" applyAlignment="1">
      <alignment horizontal="center" vertical="center"/>
    </xf>
    <xf numFmtId="2" fontId="5" fillId="0" borderId="0" xfId="36" applyNumberFormat="1" applyFont="1" applyAlignment="1">
      <alignment horizontal="left" vertical="center" wrapText="1"/>
    </xf>
    <xf numFmtId="43" fontId="84" fillId="0" borderId="10" xfId="36" applyNumberFormat="1" applyFont="1" applyBorder="1" applyAlignment="1">
      <alignment horizontal="left" vertical="center" wrapText="1"/>
    </xf>
    <xf numFmtId="1" fontId="13" fillId="0" borderId="5" xfId="36" applyNumberFormat="1" applyFont="1" applyBorder="1" applyAlignment="1">
      <alignment horizontal="left" vertical="center" wrapText="1"/>
    </xf>
    <xf numFmtId="2" fontId="62" fillId="0" borderId="5" xfId="4" applyNumberFormat="1" applyFont="1" applyBorder="1" applyAlignment="1">
      <alignment horizontal="left" vertical="center" wrapText="1"/>
    </xf>
    <xf numFmtId="0" fontId="62" fillId="0" borderId="0" xfId="5" applyFont="1" applyAlignment="1">
      <alignment horizontal="left" vertical="center" wrapText="1"/>
    </xf>
    <xf numFmtId="2" fontId="62" fillId="2" borderId="5" xfId="4" applyNumberFormat="1" applyFont="1" applyFill="1" applyBorder="1" applyAlignment="1">
      <alignment horizontal="left" vertical="center" wrapText="1"/>
    </xf>
    <xf numFmtId="0" fontId="62" fillId="2" borderId="0" xfId="5" applyFont="1" applyFill="1" applyAlignment="1">
      <alignment horizontal="left" vertical="center" wrapText="1"/>
    </xf>
    <xf numFmtId="2" fontId="62" fillId="2" borderId="5" xfId="8" applyNumberFormat="1" applyFont="1" applyFill="1" applyBorder="1" applyAlignment="1">
      <alignment horizontal="center" vertical="center" wrapText="1"/>
    </xf>
    <xf numFmtId="0" fontId="67" fillId="2" borderId="5" xfId="36" applyFont="1" applyFill="1" applyBorder="1" applyAlignment="1">
      <alignment vertical="center" wrapText="1"/>
    </xf>
    <xf numFmtId="2" fontId="66" fillId="2" borderId="5" xfId="18" quotePrefix="1" applyNumberFormat="1" applyFont="1" applyFill="1" applyBorder="1" applyAlignment="1">
      <alignment horizontal="center" vertical="center" wrapText="1"/>
    </xf>
    <xf numFmtId="43" fontId="5" fillId="2" borderId="5" xfId="2" applyNumberFormat="1" applyFont="1" applyFill="1" applyBorder="1" applyAlignment="1">
      <alignment horizontal="center" vertical="center"/>
    </xf>
    <xf numFmtId="43" fontId="62" fillId="2" borderId="5" xfId="2" applyNumberFormat="1" applyFont="1" applyFill="1" applyBorder="1" applyAlignment="1">
      <alignment horizontal="left" vertical="center" wrapText="1"/>
    </xf>
    <xf numFmtId="0" fontId="5" fillId="0" borderId="5" xfId="3" applyFont="1" applyBorder="1" applyAlignment="1">
      <alignment horizontal="left" vertical="center" wrapText="1"/>
    </xf>
    <xf numFmtId="0" fontId="13" fillId="0" borderId="5" xfId="36" applyFont="1" applyBorder="1" applyAlignment="1">
      <alignment horizontal="center" vertical="center" wrapText="1"/>
    </xf>
    <xf numFmtId="0" fontId="13" fillId="3" borderId="5" xfId="36" applyFont="1" applyFill="1" applyBorder="1" applyAlignment="1">
      <alignment horizontal="center" vertical="center" wrapText="1"/>
    </xf>
    <xf numFmtId="49" fontId="13" fillId="0" borderId="5" xfId="36" applyNumberFormat="1" applyFont="1" applyBorder="1" applyAlignment="1">
      <alignment horizontal="center" vertical="center" wrapText="1"/>
    </xf>
    <xf numFmtId="49" fontId="13" fillId="0" borderId="0" xfId="36" applyNumberFormat="1" applyFont="1" applyAlignment="1">
      <alignment horizontal="center" vertical="center" wrapText="1"/>
    </xf>
    <xf numFmtId="0" fontId="5" fillId="0" borderId="0" xfId="36" applyFont="1" applyAlignment="1">
      <alignment horizontal="center" vertical="center"/>
    </xf>
    <xf numFmtId="0" fontId="5" fillId="0" borderId="0" xfId="36" applyFont="1" applyAlignment="1">
      <alignment wrapText="1"/>
    </xf>
    <xf numFmtId="1" fontId="13" fillId="0" borderId="5" xfId="3" applyNumberFormat="1" applyFont="1" applyBorder="1" applyAlignment="1">
      <alignment horizontal="center" vertical="center" wrapText="1"/>
    </xf>
    <xf numFmtId="43" fontId="5" fillId="0" borderId="10" xfId="2" applyNumberFormat="1" applyFont="1" applyBorder="1"/>
    <xf numFmtId="0" fontId="62" fillId="0" borderId="8" xfId="8" applyFont="1" applyBorder="1" applyAlignment="1">
      <alignment horizontal="center" vertical="center" wrapText="1"/>
    </xf>
    <xf numFmtId="0" fontId="62" fillId="0" borderId="22" xfId="8" quotePrefix="1" applyFont="1" applyBorder="1" applyAlignment="1">
      <alignment vertical="center" wrapText="1"/>
    </xf>
    <xf numFmtId="4" fontId="62" fillId="0" borderId="5" xfId="41" applyNumberFormat="1" applyFont="1" applyBorder="1" applyAlignment="1">
      <alignment vertical="center" wrapText="1"/>
    </xf>
    <xf numFmtId="4" fontId="62" fillId="0" borderId="7" xfId="41" applyNumberFormat="1" applyFont="1" applyBorder="1" applyAlignment="1">
      <alignment horizontal="center" vertical="center" wrapText="1"/>
    </xf>
    <xf numFmtId="0" fontId="62" fillId="0" borderId="5" xfId="36" applyFont="1" applyBorder="1" applyAlignment="1">
      <alignment horizontal="center" wrapText="1"/>
    </xf>
    <xf numFmtId="0" fontId="14" fillId="0" borderId="5" xfId="3" applyFont="1" applyBorder="1" applyAlignment="1">
      <alignment horizontal="left" vertical="center" wrapText="1"/>
    </xf>
    <xf numFmtId="2" fontId="5" fillId="2" borderId="5" xfId="4" applyNumberFormat="1" applyFont="1" applyFill="1" applyBorder="1" applyAlignment="1">
      <alignment horizontal="center" vertical="center" wrapText="1"/>
    </xf>
    <xf numFmtId="0" fontId="11" fillId="0" borderId="5" xfId="13" applyFont="1" applyBorder="1" applyAlignment="1">
      <alignment vertical="center" wrapText="1"/>
    </xf>
    <xf numFmtId="43" fontId="7" fillId="2" borderId="2" xfId="36" applyNumberFormat="1" applyFont="1" applyFill="1" applyBorder="1" applyAlignment="1">
      <alignment horizontal="center" vertical="center" wrapText="1"/>
    </xf>
    <xf numFmtId="0" fontId="5" fillId="2" borderId="5" xfId="5" applyFont="1" applyFill="1" applyBorder="1" applyAlignment="1">
      <alignment horizontal="center" vertical="center" wrapText="1"/>
    </xf>
    <xf numFmtId="0" fontId="5" fillId="2" borderId="5" xfId="8" applyFont="1" applyFill="1" applyBorder="1" applyAlignment="1">
      <alignment horizontal="center" wrapText="1"/>
    </xf>
    <xf numFmtId="0" fontId="5" fillId="2" borderId="5" xfId="7" applyFont="1" applyFill="1" applyBorder="1" applyAlignment="1">
      <alignment horizontal="left" vertical="center" wrapText="1"/>
    </xf>
    <xf numFmtId="0" fontId="5" fillId="2" borderId="5" xfId="4" applyFont="1" applyFill="1" applyBorder="1" applyAlignment="1">
      <alignment vertical="center"/>
    </xf>
    <xf numFmtId="0" fontId="62" fillId="0" borderId="5" xfId="11" applyFont="1" applyBorder="1" applyAlignment="1">
      <alignment horizontal="center" vertical="center" wrapText="1"/>
    </xf>
    <xf numFmtId="0" fontId="4" fillId="0" borderId="5" xfId="36" applyFont="1" applyBorder="1" applyAlignment="1">
      <alignment horizontal="center"/>
    </xf>
    <xf numFmtId="0" fontId="4" fillId="0" borderId="5" xfId="36" applyFont="1" applyBorder="1" applyAlignment="1">
      <alignment wrapText="1"/>
    </xf>
    <xf numFmtId="4" fontId="71" fillId="0" borderId="5" xfId="3" applyNumberFormat="1" applyFont="1" applyBorder="1" applyAlignment="1">
      <alignment horizontal="right" vertical="center"/>
    </xf>
    <xf numFmtId="1" fontId="75" fillId="0" borderId="5" xfId="36" applyNumberFormat="1" applyFont="1" applyBorder="1" applyAlignment="1">
      <alignment horizontal="center" vertical="center" wrapText="1"/>
    </xf>
    <xf numFmtId="43" fontId="14" fillId="0" borderId="5" xfId="36" applyNumberFormat="1" applyFont="1" applyBorder="1" applyAlignment="1">
      <alignment vertical="center" wrapText="1"/>
    </xf>
    <xf numFmtId="43" fontId="71" fillId="0" borderId="5" xfId="36" applyNumberFormat="1" applyFont="1" applyBorder="1" applyAlignment="1">
      <alignment horizontal="center" vertical="center" wrapText="1"/>
    </xf>
    <xf numFmtId="43" fontId="71" fillId="3" borderId="5" xfId="36" applyNumberFormat="1" applyFont="1" applyFill="1" applyBorder="1" applyAlignment="1">
      <alignment horizontal="left" vertical="center" wrapText="1"/>
    </xf>
    <xf numFmtId="1" fontId="5" fillId="0" borderId="4" xfId="3" applyNumberFormat="1" applyFont="1" applyBorder="1" applyAlignment="1">
      <alignment horizontal="center" vertical="center" wrapText="1"/>
    </xf>
    <xf numFmtId="0" fontId="62" fillId="0" borderId="0" xfId="4" applyFont="1" applyAlignment="1">
      <alignment vertical="center" wrapText="1"/>
    </xf>
    <xf numFmtId="0" fontId="62" fillId="2" borderId="5" xfId="16" applyFont="1" applyFill="1" applyBorder="1" applyAlignment="1">
      <alignment horizontal="left" vertical="center" wrapText="1"/>
    </xf>
    <xf numFmtId="0" fontId="62" fillId="0" borderId="9" xfId="4" applyFont="1" applyBorder="1" applyAlignment="1">
      <alignment vertical="center"/>
    </xf>
    <xf numFmtId="43" fontId="62" fillId="2" borderId="5" xfId="36" applyNumberFormat="1" applyFont="1" applyFill="1" applyBorder="1" applyAlignment="1">
      <alignment horizontal="left" vertical="center" wrapText="1"/>
    </xf>
    <xf numFmtId="43" fontId="8" fillId="0" borderId="20" xfId="2" applyNumberFormat="1" applyFont="1" applyBorder="1"/>
    <xf numFmtId="0" fontId="62" fillId="0" borderId="20" xfId="4" applyFont="1" applyBorder="1" applyAlignment="1">
      <alignment horizontal="center" vertical="center" wrapText="1"/>
    </xf>
    <xf numFmtId="0" fontId="62" fillId="0" borderId="5" xfId="4" applyFont="1" applyBorder="1" applyAlignment="1">
      <alignment vertical="center"/>
    </xf>
    <xf numFmtId="43" fontId="5" fillId="3" borderId="5" xfId="2" applyNumberFormat="1" applyFont="1" applyFill="1" applyBorder="1"/>
    <xf numFmtId="1" fontId="5" fillId="3" borderId="5" xfId="2" applyNumberFormat="1" applyFont="1" applyFill="1" applyBorder="1" applyAlignment="1">
      <alignment horizontal="center" vertical="center" wrapText="1"/>
    </xf>
    <xf numFmtId="43" fontId="62" fillId="3" borderId="5" xfId="2" applyNumberFormat="1" applyFont="1" applyFill="1" applyBorder="1" applyAlignment="1">
      <alignment horizontal="center" vertical="center" wrapText="1"/>
    </xf>
    <xf numFmtId="43" fontId="5" fillId="3" borderId="5" xfId="2" applyNumberFormat="1" applyFont="1" applyFill="1" applyBorder="1" applyAlignment="1">
      <alignment vertical="center" wrapText="1"/>
    </xf>
    <xf numFmtId="43" fontId="5" fillId="3" borderId="5" xfId="2" applyNumberFormat="1" applyFont="1" applyFill="1" applyBorder="1" applyAlignment="1">
      <alignment horizontal="right" vertical="center" wrapText="1"/>
    </xf>
    <xf numFmtId="4" fontId="5" fillId="3" borderId="5" xfId="2" applyNumberFormat="1" applyFont="1" applyFill="1" applyBorder="1" applyAlignment="1">
      <alignment horizontal="center" vertical="center" wrapText="1"/>
    </xf>
    <xf numFmtId="2" fontId="5" fillId="0" borderId="2" xfId="36" applyNumberFormat="1" applyFont="1" applyBorder="1" applyAlignment="1">
      <alignment horizontal="left" vertical="center" wrapText="1"/>
    </xf>
    <xf numFmtId="43" fontId="7" fillId="0" borderId="0" xfId="2" applyNumberFormat="1" applyFont="1"/>
    <xf numFmtId="1" fontId="7" fillId="0" borderId="0" xfId="2" applyNumberFormat="1" applyFont="1"/>
    <xf numFmtId="43" fontId="7" fillId="0" borderId="0" xfId="2" applyNumberFormat="1" applyFont="1" applyAlignment="1">
      <alignment horizontal="left"/>
    </xf>
    <xf numFmtId="43" fontId="7" fillId="0" borderId="0" xfId="2" applyNumberFormat="1" applyFont="1" applyAlignment="1">
      <alignment horizontal="center" vertical="center"/>
    </xf>
    <xf numFmtId="43" fontId="62" fillId="0" borderId="0" xfId="2" applyNumberFormat="1" applyFont="1" applyAlignment="1">
      <alignment horizontal="center" vertical="center"/>
    </xf>
    <xf numFmtId="43" fontId="7" fillId="0" borderId="0" xfId="36" applyNumberFormat="1" applyFont="1" applyAlignment="1">
      <alignment horizontal="center" vertical="center"/>
    </xf>
    <xf numFmtId="43" fontId="5" fillId="0" borderId="0" xfId="2" applyNumberFormat="1" applyFont="1" applyAlignment="1">
      <alignment vertical="center"/>
    </xf>
    <xf numFmtId="43" fontId="7" fillId="0" borderId="0" xfId="2" applyNumberFormat="1" applyFont="1" applyAlignment="1">
      <alignment horizontal="right"/>
    </xf>
    <xf numFmtId="4" fontId="5" fillId="0" borderId="0" xfId="2" applyNumberFormat="1" applyFont="1" applyAlignment="1">
      <alignment horizontal="center"/>
    </xf>
    <xf numFmtId="43" fontId="5" fillId="0" borderId="0" xfId="1" applyFont="1" applyFill="1" applyAlignment="1"/>
    <xf numFmtId="43" fontId="7" fillId="3" borderId="0" xfId="2" applyNumberFormat="1" applyFont="1" applyFill="1"/>
    <xf numFmtId="43" fontId="21" fillId="0" borderId="5" xfId="3" applyNumberFormat="1" applyFont="1" applyBorder="1" applyAlignment="1">
      <alignment horizontal="left" vertical="center"/>
    </xf>
    <xf numFmtId="43" fontId="67" fillId="0" borderId="5" xfId="36" applyNumberFormat="1" applyFont="1" applyBorder="1" applyAlignment="1">
      <alignment horizontal="center" vertical="center"/>
    </xf>
    <xf numFmtId="43" fontId="11" fillId="0" borderId="5" xfId="3" applyNumberFormat="1" applyFont="1" applyBorder="1"/>
    <xf numFmtId="1" fontId="5" fillId="2" borderId="0" xfId="2" applyNumberFormat="1" applyFont="1" applyFill="1"/>
    <xf numFmtId="43" fontId="62" fillId="2" borderId="0" xfId="2" applyNumberFormat="1" applyFont="1" applyFill="1" applyAlignment="1">
      <alignment horizontal="center"/>
    </xf>
    <xf numFmtId="43" fontId="7" fillId="2" borderId="0" xfId="2" applyNumberFormat="1" applyFont="1" applyFill="1"/>
    <xf numFmtId="0" fontId="85" fillId="2" borderId="0" xfId="28" applyFont="1" applyFill="1" applyAlignment="1">
      <alignment horizontal="center"/>
    </xf>
    <xf numFmtId="0" fontId="87" fillId="2" borderId="0" xfId="29" applyFont="1" applyFill="1" applyAlignment="1">
      <alignment horizontal="left"/>
    </xf>
    <xf numFmtId="2" fontId="14" fillId="2" borderId="0" xfId="29" applyNumberFormat="1" applyFont="1" applyFill="1"/>
    <xf numFmtId="0" fontId="8" fillId="2" borderId="0" xfId="29" applyFont="1" applyFill="1"/>
    <xf numFmtId="0" fontId="5" fillId="2" borderId="0" xfId="29" applyFont="1" applyFill="1"/>
    <xf numFmtId="0" fontId="17" fillId="2" borderId="0" xfId="29" applyFont="1" applyFill="1"/>
    <xf numFmtId="0" fontId="5" fillId="8" borderId="0" xfId="29" applyFont="1" applyFill="1"/>
    <xf numFmtId="43" fontId="5" fillId="2" borderId="0" xfId="29" applyNumberFormat="1" applyFont="1" applyFill="1"/>
    <xf numFmtId="0" fontId="88" fillId="2" borderId="0" xfId="29" applyFont="1" applyFill="1"/>
    <xf numFmtId="0" fontId="89" fillId="2" borderId="0" xfId="28" applyFont="1" applyFill="1"/>
    <xf numFmtId="0" fontId="85" fillId="2" borderId="0" xfId="28" applyFont="1" applyFill="1"/>
    <xf numFmtId="0" fontId="91" fillId="2" borderId="0" xfId="28" applyFont="1" applyFill="1" applyAlignment="1">
      <alignment horizontal="center" vertical="center"/>
    </xf>
    <xf numFmtId="43" fontId="91" fillId="2" borderId="0" xfId="28" applyNumberFormat="1" applyFont="1" applyFill="1" applyAlignment="1">
      <alignment horizontal="center" vertical="center"/>
    </xf>
    <xf numFmtId="43" fontId="89" fillId="2" borderId="0" xfId="28" applyNumberFormat="1" applyFont="1" applyFill="1"/>
    <xf numFmtId="0" fontId="87" fillId="2" borderId="0" xfId="28" applyFont="1" applyFill="1" applyAlignment="1">
      <alignment horizontal="center"/>
    </xf>
    <xf numFmtId="0" fontId="24" fillId="2" borderId="5" xfId="29" applyFont="1" applyFill="1" applyBorder="1" applyAlignment="1">
      <alignment horizontal="center" vertical="center" wrapText="1"/>
    </xf>
    <xf numFmtId="0" fontId="24" fillId="2" borderId="3" xfId="29" applyFont="1" applyFill="1" applyBorder="1" applyAlignment="1">
      <alignment horizontal="center" vertical="center" wrapText="1"/>
    </xf>
    <xf numFmtId="0" fontId="94" fillId="2" borderId="0" xfId="29" applyFont="1" applyFill="1" applyAlignment="1">
      <alignment horizontal="center" vertical="center" wrapText="1"/>
    </xf>
    <xf numFmtId="43" fontId="94" fillId="2" borderId="0" xfId="29" applyNumberFormat="1" applyFont="1" applyFill="1" applyAlignment="1">
      <alignment horizontal="center" vertical="center" wrapText="1"/>
    </xf>
    <xf numFmtId="0" fontId="94" fillId="2" borderId="0" xfId="28" applyFont="1" applyFill="1"/>
    <xf numFmtId="0" fontId="87" fillId="2" borderId="0" xfId="28" applyFont="1" applyFill="1"/>
    <xf numFmtId="166" fontId="13" fillId="2" borderId="5" xfId="29" applyNumberFormat="1" applyFont="1" applyFill="1" applyBorder="1" applyAlignment="1">
      <alignment horizontal="center" vertical="center"/>
    </xf>
    <xf numFmtId="0" fontId="24" fillId="2" borderId="5" xfId="29" applyFont="1" applyFill="1" applyBorder="1" applyAlignment="1">
      <alignment horizontal="center" vertical="center"/>
    </xf>
    <xf numFmtId="0" fontId="13" fillId="2" borderId="5" xfId="29" applyFont="1" applyFill="1" applyBorder="1" applyAlignment="1">
      <alignment horizontal="center" vertical="center" wrapText="1"/>
    </xf>
    <xf numFmtId="0" fontId="59" fillId="2" borderId="5" xfId="29" applyFont="1" applyFill="1" applyBorder="1" applyAlignment="1">
      <alignment horizontal="center" vertical="center" wrapText="1"/>
    </xf>
    <xf numFmtId="43" fontId="5" fillId="8" borderId="1" xfId="2" applyNumberFormat="1" applyFont="1" applyFill="1" applyBorder="1" applyAlignment="1">
      <alignment horizontal="center" vertical="center" wrapText="1"/>
    </xf>
    <xf numFmtId="43" fontId="5" fillId="8" borderId="1" xfId="2" applyNumberFormat="1" applyFont="1" applyFill="1" applyBorder="1" applyAlignment="1">
      <alignment horizontal="center" vertical="center"/>
    </xf>
    <xf numFmtId="43" fontId="5" fillId="8" borderId="2" xfId="36" applyNumberFormat="1" applyFont="1" applyFill="1" applyBorder="1" applyAlignment="1">
      <alignment horizontal="center" vertical="center" wrapText="1"/>
    </xf>
    <xf numFmtId="0" fontId="24" fillId="2" borderId="7" xfId="29" applyFont="1" applyFill="1" applyBorder="1" applyAlignment="1">
      <alignment horizontal="center" vertical="center" wrapText="1"/>
    </xf>
    <xf numFmtId="0" fontId="13" fillId="2" borderId="7" xfId="29" applyFont="1" applyFill="1" applyBorder="1" applyAlignment="1">
      <alignment horizontal="center" vertical="center" wrapText="1"/>
    </xf>
    <xf numFmtId="0" fontId="13" fillId="2" borderId="2" xfId="29" applyFont="1" applyFill="1" applyBorder="1" applyAlignment="1">
      <alignment horizontal="center" vertical="center" wrapText="1"/>
    </xf>
    <xf numFmtId="0" fontId="92" fillId="2" borderId="9" xfId="28" applyFont="1" applyFill="1" applyBorder="1" applyAlignment="1">
      <alignment horizontal="center"/>
    </xf>
    <xf numFmtId="170" fontId="92" fillId="2" borderId="5" xfId="29" applyNumberFormat="1" applyFont="1" applyFill="1" applyBorder="1" applyAlignment="1">
      <alignment horizontal="center" vertical="center"/>
    </xf>
    <xf numFmtId="170" fontId="13" fillId="2" borderId="5" xfId="29" applyNumberFormat="1" applyFont="1" applyFill="1" applyBorder="1" applyAlignment="1">
      <alignment horizontal="center" vertical="center"/>
    </xf>
    <xf numFmtId="170" fontId="58" fillId="2" borderId="5" xfId="29" applyNumberFormat="1" applyFont="1" applyFill="1" applyBorder="1" applyAlignment="1">
      <alignment horizontal="center" vertical="center"/>
    </xf>
    <xf numFmtId="170" fontId="13" fillId="8" borderId="5" xfId="29" applyNumberFormat="1" applyFont="1" applyFill="1" applyBorder="1" applyAlignment="1">
      <alignment horizontal="center" vertical="center"/>
    </xf>
    <xf numFmtId="170" fontId="95" fillId="2" borderId="9" xfId="29" applyNumberFormat="1" applyFont="1" applyFill="1" applyBorder="1" applyAlignment="1">
      <alignment horizontal="center" vertical="center"/>
    </xf>
    <xf numFmtId="0" fontId="95" fillId="2" borderId="9" xfId="28" applyFont="1" applyFill="1" applyBorder="1"/>
    <xf numFmtId="0" fontId="92" fillId="2" borderId="9" xfId="28" applyFont="1" applyFill="1" applyBorder="1"/>
    <xf numFmtId="49" fontId="86" fillId="2" borderId="3" xfId="36" applyNumberFormat="1" applyFont="1" applyFill="1" applyBorder="1" applyAlignment="1">
      <alignment horizontal="center" vertical="center"/>
    </xf>
    <xf numFmtId="2" fontId="8" fillId="2" borderId="5" xfId="36" applyNumberFormat="1" applyFont="1" applyFill="1" applyBorder="1" applyAlignment="1">
      <alignment horizontal="center" vertical="center"/>
    </xf>
    <xf numFmtId="2" fontId="25" fillId="2" borderId="3" xfId="36" applyNumberFormat="1" applyFont="1" applyFill="1" applyBorder="1"/>
    <xf numFmtId="43" fontId="24" fillId="2" borderId="12" xfId="1" applyFont="1" applyFill="1" applyBorder="1" applyAlignment="1">
      <alignment horizontal="center"/>
    </xf>
    <xf numFmtId="43" fontId="24" fillId="2" borderId="12" xfId="28" applyNumberFormat="1" applyFont="1" applyFill="1" applyBorder="1" applyAlignment="1">
      <alignment horizontal="center"/>
    </xf>
    <xf numFmtId="43" fontId="59" fillId="2" borderId="12" xfId="28" applyNumberFormat="1" applyFont="1" applyFill="1" applyBorder="1" applyAlignment="1">
      <alignment horizontal="center"/>
    </xf>
    <xf numFmtId="43" fontId="24" fillId="8" borderId="12" xfId="28" applyNumberFormat="1" applyFont="1" applyFill="1" applyBorder="1" applyAlignment="1">
      <alignment horizontal="center"/>
    </xf>
    <xf numFmtId="43" fontId="24" fillId="2" borderId="2" xfId="28" applyNumberFormat="1" applyFont="1" applyFill="1" applyBorder="1" applyAlignment="1">
      <alignment horizontal="center"/>
    </xf>
    <xf numFmtId="43" fontId="24" fillId="2" borderId="12" xfId="29" applyNumberFormat="1" applyFont="1" applyFill="1" applyBorder="1" applyAlignment="1">
      <alignment horizontal="center" wrapText="1"/>
    </xf>
    <xf numFmtId="43" fontId="94" fillId="2" borderId="0" xfId="29" applyNumberFormat="1" applyFont="1" applyFill="1" applyAlignment="1">
      <alignment horizontal="center" wrapText="1"/>
    </xf>
    <xf numFmtId="43" fontId="94" fillId="2" borderId="0" xfId="28" applyNumberFormat="1" applyFont="1" applyFill="1"/>
    <xf numFmtId="49" fontId="86" fillId="2" borderId="2" xfId="36" applyNumberFormat="1" applyFont="1" applyFill="1" applyBorder="1" applyAlignment="1">
      <alignment vertical="center"/>
    </xf>
    <xf numFmtId="2" fontId="8" fillId="2" borderId="5" xfId="36" applyNumberFormat="1" applyFont="1" applyFill="1" applyBorder="1" applyAlignment="1">
      <alignment horizontal="left" vertical="center" wrapText="1"/>
    </xf>
    <xf numFmtId="0" fontId="86" fillId="2" borderId="2" xfId="36" applyFont="1" applyFill="1" applyBorder="1" applyAlignment="1">
      <alignment horizontal="center" vertical="center" wrapText="1"/>
    </xf>
    <xf numFmtId="171" fontId="24" fillId="2" borderId="2" xfId="28" applyNumberFormat="1" applyFont="1" applyFill="1" applyBorder="1" applyAlignment="1">
      <alignment horizontal="center"/>
    </xf>
    <xf numFmtId="43" fontId="59" fillId="2" borderId="2" xfId="28" applyNumberFormat="1" applyFont="1" applyFill="1" applyBorder="1" applyAlignment="1">
      <alignment horizontal="center"/>
    </xf>
    <xf numFmtId="43" fontId="24" fillId="8" borderId="2" xfId="28" applyNumberFormat="1" applyFont="1" applyFill="1" applyBorder="1" applyAlignment="1">
      <alignment horizontal="center"/>
    </xf>
    <xf numFmtId="43" fontId="13" fillId="2" borderId="2" xfId="28" applyNumberFormat="1" applyFont="1" applyFill="1" applyBorder="1" applyAlignment="1">
      <alignment horizontal="center"/>
    </xf>
    <xf numFmtId="4" fontId="13" fillId="2" borderId="2" xfId="28" applyNumberFormat="1" applyFont="1" applyFill="1" applyBorder="1" applyAlignment="1">
      <alignment horizontal="center"/>
    </xf>
    <xf numFmtId="43" fontId="24" fillId="2" borderId="2" xfId="29" applyNumberFormat="1" applyFont="1" applyFill="1" applyBorder="1" applyAlignment="1">
      <alignment horizontal="center" wrapText="1"/>
    </xf>
    <xf numFmtId="2" fontId="5" fillId="2" borderId="5" xfId="36" applyNumberFormat="1" applyFont="1" applyFill="1" applyBorder="1" applyAlignment="1">
      <alignment vertical="center"/>
    </xf>
    <xf numFmtId="0" fontId="92" fillId="2" borderId="0" xfId="28" applyFont="1" applyFill="1" applyAlignment="1">
      <alignment horizontal="center"/>
    </xf>
    <xf numFmtId="49" fontId="96" fillId="2" borderId="2" xfId="36" applyNumberFormat="1" applyFont="1" applyFill="1" applyBorder="1" applyAlignment="1">
      <alignment vertical="center"/>
    </xf>
    <xf numFmtId="0" fontId="96" fillId="2" borderId="2" xfId="36" applyFont="1" applyFill="1" applyBorder="1" applyAlignment="1">
      <alignment horizontal="center" vertical="center" wrapText="1"/>
    </xf>
    <xf numFmtId="43" fontId="58" fillId="2" borderId="2" xfId="28" applyNumberFormat="1" applyFont="1" applyFill="1" applyBorder="1" applyAlignment="1">
      <alignment horizontal="center"/>
    </xf>
    <xf numFmtId="43" fontId="13" fillId="8" borderId="2" xfId="28" applyNumberFormat="1" applyFont="1" applyFill="1" applyBorder="1" applyAlignment="1">
      <alignment horizontal="center"/>
    </xf>
    <xf numFmtId="43" fontId="97" fillId="2" borderId="0" xfId="28" applyNumberFormat="1" applyFont="1" applyFill="1" applyAlignment="1">
      <alignment horizontal="center"/>
    </xf>
    <xf numFmtId="0" fontId="92" fillId="2" borderId="0" xfId="28" applyFont="1" applyFill="1"/>
    <xf numFmtId="2" fontId="5" fillId="2" borderId="5" xfId="36" applyNumberFormat="1" applyFont="1" applyFill="1" applyBorder="1" applyAlignment="1">
      <alignment horizontal="left" vertical="center"/>
    </xf>
    <xf numFmtId="43" fontId="92" fillId="2" borderId="0" xfId="28" applyNumberFormat="1" applyFont="1" applyFill="1"/>
    <xf numFmtId="43" fontId="5" fillId="8" borderId="5" xfId="2" applyNumberFormat="1" applyFont="1" applyFill="1" applyBorder="1" applyAlignment="1">
      <alignment horizontal="center" vertical="center" wrapText="1"/>
    </xf>
    <xf numFmtId="0" fontId="98" fillId="2" borderId="0" xfId="28" applyFont="1" applyFill="1"/>
    <xf numFmtId="2" fontId="8" fillId="2" borderId="5" xfId="36" applyNumberFormat="1" applyFont="1" applyFill="1" applyBorder="1" applyAlignment="1">
      <alignment horizontal="left" vertical="center"/>
    </xf>
    <xf numFmtId="171" fontId="59" fillId="2" borderId="2" xfId="28" applyNumberFormat="1" applyFont="1" applyFill="1" applyBorder="1" applyAlignment="1">
      <alignment horizontal="center"/>
    </xf>
    <xf numFmtId="43" fontId="24" fillId="3" borderId="2" xfId="28" applyNumberFormat="1" applyFont="1" applyFill="1" applyBorder="1" applyAlignment="1">
      <alignment horizontal="center"/>
    </xf>
    <xf numFmtId="166" fontId="5" fillId="2" borderId="5" xfId="3" applyNumberFormat="1" applyFont="1" applyFill="1" applyBorder="1" applyAlignment="1">
      <alignment horizontal="left" vertical="center" wrapText="1"/>
    </xf>
    <xf numFmtId="165" fontId="59" fillId="2" borderId="2" xfId="28" applyNumberFormat="1" applyFont="1" applyFill="1" applyBorder="1" applyAlignment="1">
      <alignment horizontal="center"/>
    </xf>
    <xf numFmtId="166" fontId="11" fillId="2" borderId="5" xfId="3" applyNumberFormat="1" applyFont="1" applyFill="1" applyBorder="1" applyAlignment="1">
      <alignment horizontal="left" vertical="center" wrapText="1"/>
    </xf>
    <xf numFmtId="171" fontId="24" fillId="8" borderId="2" xfId="28" applyNumberFormat="1" applyFont="1" applyFill="1" applyBorder="1" applyAlignment="1">
      <alignment horizontal="center"/>
    </xf>
    <xf numFmtId="1" fontId="96" fillId="2" borderId="5" xfId="2" applyNumberFormat="1" applyFont="1" applyFill="1" applyBorder="1" applyAlignment="1">
      <alignment horizontal="center" vertical="center" wrapText="1"/>
    </xf>
    <xf numFmtId="166" fontId="99" fillId="2" borderId="5" xfId="3" applyNumberFormat="1" applyFont="1" applyFill="1" applyBorder="1" applyAlignment="1">
      <alignment horizontal="left" vertical="center" wrapText="1"/>
    </xf>
    <xf numFmtId="0" fontId="92" fillId="8" borderId="0" xfId="28" applyFont="1" applyFill="1" applyAlignment="1">
      <alignment horizontal="center"/>
    </xf>
    <xf numFmtId="166" fontId="26" fillId="2" borderId="5" xfId="3" applyNumberFormat="1" applyFont="1" applyFill="1" applyBorder="1" applyAlignment="1">
      <alignment horizontal="left" vertical="center" wrapText="1"/>
    </xf>
    <xf numFmtId="2" fontId="26" fillId="2" borderId="5" xfId="36" applyNumberFormat="1" applyFont="1" applyFill="1" applyBorder="1" applyAlignment="1">
      <alignment horizontal="left" vertical="center"/>
    </xf>
    <xf numFmtId="2" fontId="26" fillId="2" borderId="5" xfId="36" applyNumberFormat="1" applyFont="1" applyFill="1" applyBorder="1" applyAlignment="1">
      <alignment horizontal="left" vertical="center" wrapText="1"/>
    </xf>
    <xf numFmtId="0" fontId="86" fillId="8" borderId="2" xfId="36" applyFont="1" applyFill="1" applyBorder="1" applyAlignment="1">
      <alignment horizontal="center" vertical="center" wrapText="1"/>
    </xf>
    <xf numFmtId="2" fontId="11" fillId="2" borderId="5" xfId="36" applyNumberFormat="1" applyFont="1" applyFill="1" applyBorder="1" applyAlignment="1">
      <alignment horizontal="left" vertical="center"/>
    </xf>
    <xf numFmtId="2" fontId="7" fillId="2" borderId="5" xfId="36" applyNumberFormat="1" applyFont="1" applyFill="1" applyBorder="1" applyAlignment="1">
      <alignment horizontal="left" vertical="center" wrapText="1"/>
    </xf>
    <xf numFmtId="0" fontId="87" fillId="3" borderId="0" xfId="28" applyFont="1" applyFill="1" applyAlignment="1">
      <alignment horizontal="center"/>
    </xf>
    <xf numFmtId="49" fontId="86" fillId="3" borderId="2" xfId="36" applyNumberFormat="1" applyFont="1" applyFill="1" applyBorder="1" applyAlignment="1">
      <alignment vertical="center"/>
    </xf>
    <xf numFmtId="2" fontId="8" fillId="3" borderId="5" xfId="36" applyNumberFormat="1" applyFont="1" applyFill="1" applyBorder="1" applyAlignment="1">
      <alignment horizontal="left" vertical="center"/>
    </xf>
    <xf numFmtId="0" fontId="86" fillId="3" borderId="2" xfId="36" applyFont="1" applyFill="1" applyBorder="1" applyAlignment="1">
      <alignment horizontal="center" vertical="center" wrapText="1"/>
    </xf>
    <xf numFmtId="2" fontId="25" fillId="3" borderId="3" xfId="36" applyNumberFormat="1" applyFont="1" applyFill="1" applyBorder="1"/>
    <xf numFmtId="43" fontId="59" fillId="3" borderId="2" xfId="28" applyNumberFormat="1" applyFont="1" applyFill="1" applyBorder="1" applyAlignment="1">
      <alignment horizontal="center"/>
    </xf>
    <xf numFmtId="43" fontId="13" fillId="3" borderId="2" xfId="28" applyNumberFormat="1" applyFont="1" applyFill="1" applyBorder="1" applyAlignment="1">
      <alignment horizontal="center"/>
    </xf>
    <xf numFmtId="171" fontId="24" fillId="3" borderId="2" xfId="28" applyNumberFormat="1" applyFont="1" applyFill="1" applyBorder="1" applyAlignment="1">
      <alignment horizontal="center"/>
    </xf>
    <xf numFmtId="39" fontId="13" fillId="3" borderId="2" xfId="28" applyNumberFormat="1" applyFont="1" applyFill="1" applyBorder="1" applyAlignment="1">
      <alignment horizontal="center"/>
    </xf>
    <xf numFmtId="4" fontId="13" fillId="3" borderId="2" xfId="28" applyNumberFormat="1" applyFont="1" applyFill="1" applyBorder="1" applyAlignment="1">
      <alignment horizontal="center"/>
    </xf>
    <xf numFmtId="43" fontId="24" fillId="3" borderId="2" xfId="29" applyNumberFormat="1" applyFont="1" applyFill="1" applyBorder="1" applyAlignment="1">
      <alignment horizontal="center" wrapText="1"/>
    </xf>
    <xf numFmtId="43" fontId="94" fillId="3" borderId="0" xfId="29" applyNumberFormat="1" applyFont="1" applyFill="1" applyAlignment="1">
      <alignment horizontal="center" wrapText="1"/>
    </xf>
    <xf numFmtId="43" fontId="94" fillId="3" borderId="0" xfId="28" applyNumberFormat="1" applyFont="1" applyFill="1"/>
    <xf numFmtId="0" fontId="87" fillId="3" borderId="0" xfId="28" applyFont="1" applyFill="1"/>
    <xf numFmtId="49" fontId="96" fillId="2" borderId="13" xfId="36" applyNumberFormat="1" applyFont="1" applyFill="1" applyBorder="1" applyAlignment="1">
      <alignment vertical="center"/>
    </xf>
    <xf numFmtId="0" fontId="96" fillId="2" borderId="13" xfId="36" applyFont="1" applyFill="1" applyBorder="1" applyAlignment="1">
      <alignment horizontal="center" vertical="center" wrapText="1"/>
    </xf>
    <xf numFmtId="43" fontId="24" fillId="2" borderId="6" xfId="28" applyNumberFormat="1" applyFont="1" applyFill="1" applyBorder="1" applyAlignment="1">
      <alignment horizontal="center"/>
    </xf>
    <xf numFmtId="43" fontId="24" fillId="8" borderId="6" xfId="28" applyNumberFormat="1" applyFont="1" applyFill="1" applyBorder="1" applyAlignment="1">
      <alignment horizontal="center"/>
    </xf>
    <xf numFmtId="0" fontId="92" fillId="2" borderId="5" xfId="29" applyFont="1" applyFill="1" applyBorder="1" applyAlignment="1">
      <alignment vertical="center"/>
    </xf>
    <xf numFmtId="0" fontId="92" fillId="2" borderId="5" xfId="30" applyFont="1" applyFill="1" applyBorder="1" applyAlignment="1">
      <alignment horizontal="center" vertical="center" wrapText="1"/>
    </xf>
    <xf numFmtId="43" fontId="92" fillId="2" borderId="5" xfId="28" applyNumberFormat="1" applyFont="1" applyFill="1" applyBorder="1"/>
    <xf numFmtId="43" fontId="13" fillId="2" borderId="5" xfId="1" applyFont="1" applyFill="1" applyBorder="1" applyAlignment="1">
      <alignment horizontal="center"/>
    </xf>
    <xf numFmtId="43" fontId="13" fillId="2" borderId="5" xfId="28" applyNumberFormat="1" applyFont="1" applyFill="1" applyBorder="1" applyAlignment="1">
      <alignment horizontal="center"/>
    </xf>
    <xf numFmtId="43" fontId="58" fillId="2" borderId="5" xfId="28" applyNumberFormat="1" applyFont="1" applyFill="1" applyBorder="1" applyAlignment="1">
      <alignment horizontal="center"/>
    </xf>
    <xf numFmtId="43" fontId="13" fillId="8" borderId="5" xfId="28" applyNumberFormat="1" applyFont="1" applyFill="1" applyBorder="1" applyAlignment="1">
      <alignment horizontal="center"/>
    </xf>
    <xf numFmtId="43" fontId="100" fillId="2" borderId="5" xfId="28" applyNumberFormat="1" applyFont="1" applyFill="1" applyBorder="1" applyAlignment="1">
      <alignment horizontal="center"/>
    </xf>
    <xf numFmtId="43" fontId="13" fillId="2" borderId="5" xfId="29" applyNumberFormat="1" applyFont="1" applyFill="1" applyBorder="1" applyAlignment="1">
      <alignment horizontal="center" wrapText="1"/>
    </xf>
    <xf numFmtId="43" fontId="95" fillId="2" borderId="0" xfId="29" applyNumberFormat="1" applyFont="1" applyFill="1" applyAlignment="1">
      <alignment horizontal="center" wrapText="1"/>
    </xf>
    <xf numFmtId="0" fontId="95" fillId="2" borderId="0" xfId="28" applyFont="1" applyFill="1"/>
    <xf numFmtId="169" fontId="92" fillId="2" borderId="0" xfId="28" applyNumberFormat="1" applyFont="1" applyFill="1"/>
    <xf numFmtId="0" fontId="87" fillId="2" borderId="5" xfId="29" applyFont="1" applyFill="1" applyBorder="1" applyAlignment="1">
      <alignment vertical="center"/>
    </xf>
    <xf numFmtId="43" fontId="87" fillId="2" borderId="5" xfId="28" applyNumberFormat="1" applyFont="1" applyFill="1" applyBorder="1"/>
    <xf numFmtId="4" fontId="24" fillId="2" borderId="5" xfId="1" applyNumberFormat="1" applyFont="1" applyFill="1" applyBorder="1" applyAlignment="1">
      <alignment horizontal="center"/>
    </xf>
    <xf numFmtId="4" fontId="24" fillId="2" borderId="5" xfId="28" applyNumberFormat="1" applyFont="1" applyFill="1" applyBorder="1" applyAlignment="1">
      <alignment horizontal="center"/>
    </xf>
    <xf numFmtId="4" fontId="59" fillId="2" borderId="5" xfId="28" applyNumberFormat="1" applyFont="1" applyFill="1" applyBorder="1" applyAlignment="1">
      <alignment horizontal="center"/>
    </xf>
    <xf numFmtId="4" fontId="24" fillId="8" borderId="5" xfId="28" applyNumberFormat="1" applyFont="1" applyFill="1" applyBorder="1" applyAlignment="1">
      <alignment horizontal="center"/>
    </xf>
    <xf numFmtId="43" fontId="24" fillId="2" borderId="5" xfId="28" applyNumberFormat="1" applyFont="1" applyFill="1" applyBorder="1" applyAlignment="1">
      <alignment horizontal="center"/>
    </xf>
    <xf numFmtId="43" fontId="24" fillId="2" borderId="5" xfId="29" applyNumberFormat="1" applyFont="1" applyFill="1" applyBorder="1" applyAlignment="1">
      <alignment horizontal="center" wrapText="1"/>
    </xf>
    <xf numFmtId="39" fontId="13" fillId="2" borderId="2" xfId="28" applyNumberFormat="1" applyFont="1" applyFill="1" applyBorder="1" applyAlignment="1">
      <alignment horizontal="center"/>
    </xf>
    <xf numFmtId="0" fontId="97" fillId="2" borderId="0" xfId="28" applyFont="1" applyFill="1" applyAlignment="1">
      <alignment horizontal="center"/>
    </xf>
    <xf numFmtId="0" fontId="97" fillId="2" borderId="5" xfId="29" applyFont="1" applyFill="1" applyBorder="1" applyAlignment="1">
      <alignment vertical="center"/>
    </xf>
    <xf numFmtId="0" fontId="27" fillId="2" borderId="5" xfId="30" applyFont="1" applyFill="1" applyBorder="1" applyAlignment="1">
      <alignment horizontal="center" vertical="center" wrapText="1"/>
    </xf>
    <xf numFmtId="0" fontId="97" fillId="2" borderId="5" xfId="30" applyFont="1" applyFill="1" applyBorder="1" applyAlignment="1">
      <alignment horizontal="center" vertical="center" wrapText="1"/>
    </xf>
    <xf numFmtId="43" fontId="28" fillId="2" borderId="5" xfId="1" applyFont="1" applyFill="1" applyBorder="1" applyAlignment="1">
      <alignment horizontal="center"/>
    </xf>
    <xf numFmtId="43" fontId="28" fillId="2" borderId="5" xfId="28" applyNumberFormat="1" applyFont="1" applyFill="1" applyBorder="1" applyAlignment="1">
      <alignment horizontal="center"/>
    </xf>
    <xf numFmtId="4" fontId="28" fillId="2" borderId="5" xfId="28" applyNumberFormat="1" applyFont="1" applyFill="1" applyBorder="1" applyAlignment="1">
      <alignment horizontal="center"/>
    </xf>
    <xf numFmtId="43" fontId="9" fillId="2" borderId="5" xfId="28" applyNumberFormat="1" applyFont="1" applyFill="1" applyBorder="1" applyAlignment="1">
      <alignment horizontal="center"/>
    </xf>
    <xf numFmtId="43" fontId="101" fillId="2" borderId="5" xfId="28" applyNumberFormat="1" applyFont="1" applyFill="1" applyBorder="1" applyAlignment="1">
      <alignment horizontal="center"/>
    </xf>
    <xf numFmtId="43" fontId="28" fillId="8" borderId="5" xfId="28" applyNumberFormat="1" applyFont="1" applyFill="1" applyBorder="1" applyAlignment="1">
      <alignment horizontal="center"/>
    </xf>
    <xf numFmtId="43" fontId="28" fillId="2" borderId="5" xfId="29" applyNumberFormat="1" applyFont="1" applyFill="1" applyBorder="1" applyAlignment="1">
      <alignment horizontal="center" wrapText="1"/>
    </xf>
    <xf numFmtId="43" fontId="102" fillId="2" borderId="0" xfId="29" applyNumberFormat="1" applyFont="1" applyFill="1" applyAlignment="1">
      <alignment horizontal="center" wrapText="1"/>
    </xf>
    <xf numFmtId="0" fontId="102" fillId="2" borderId="0" xfId="28" applyFont="1" applyFill="1"/>
    <xf numFmtId="0" fontId="97" fillId="2" borderId="0" xfId="28" applyFont="1" applyFill="1"/>
    <xf numFmtId="0" fontId="96" fillId="3" borderId="0" xfId="28" applyFont="1" applyFill="1" applyAlignment="1">
      <alignment horizontal="center"/>
    </xf>
    <xf numFmtId="0" fontId="96" fillId="3" borderId="0" xfId="28" applyFont="1" applyFill="1"/>
    <xf numFmtId="0" fontId="5" fillId="3" borderId="0" xfId="28" applyFont="1" applyFill="1"/>
    <xf numFmtId="2" fontId="8" fillId="3" borderId="0" xfId="28" applyNumberFormat="1" applyFont="1" applyFill="1"/>
    <xf numFmtId="43" fontId="8" fillId="3" borderId="0" xfId="28" applyNumberFormat="1" applyFont="1" applyFill="1" applyAlignment="1">
      <alignment horizontal="center"/>
    </xf>
    <xf numFmtId="2" fontId="5" fillId="3" borderId="0" xfId="28" applyNumberFormat="1" applyFont="1" applyFill="1"/>
    <xf numFmtId="2" fontId="17" fillId="3" borderId="0" xfId="28" applyNumberFormat="1" applyFont="1" applyFill="1"/>
    <xf numFmtId="2" fontId="5" fillId="8" borderId="0" xfId="28" applyNumberFormat="1" applyFont="1" applyFill="1"/>
    <xf numFmtId="2" fontId="5" fillId="2" borderId="0" xfId="28" applyNumberFormat="1" applyFont="1" applyFill="1"/>
    <xf numFmtId="0" fontId="88" fillId="3" borderId="0" xfId="28" applyFont="1" applyFill="1"/>
    <xf numFmtId="0" fontId="27" fillId="2" borderId="0" xfId="28" applyFont="1" applyFill="1" applyAlignment="1">
      <alignment horizontal="center"/>
    </xf>
    <xf numFmtId="0" fontId="27" fillId="2" borderId="0" xfId="28" applyFont="1" applyFill="1"/>
    <xf numFmtId="0" fontId="14" fillId="2" borderId="0" xfId="28" applyFont="1" applyFill="1"/>
    <xf numFmtId="165" fontId="28" fillId="2" borderId="0" xfId="28" applyNumberFormat="1" applyFont="1" applyFill="1"/>
    <xf numFmtId="165" fontId="101" fillId="2" borderId="0" xfId="28" applyNumberFormat="1" applyFont="1" applyFill="1"/>
    <xf numFmtId="165" fontId="28" fillId="8" borderId="0" xfId="28" applyNumberFormat="1" applyFont="1" applyFill="1"/>
    <xf numFmtId="0" fontId="4" fillId="2" borderId="0" xfId="28" applyFont="1" applyFill="1"/>
    <xf numFmtId="0" fontId="103" fillId="2" borderId="0" xfId="28" applyFont="1" applyFill="1"/>
    <xf numFmtId="43" fontId="85" fillId="2" borderId="0" xfId="28" applyNumberFormat="1" applyFont="1" applyFill="1"/>
    <xf numFmtId="0" fontId="13" fillId="2" borderId="0" xfId="28" applyFont="1" applyFill="1"/>
    <xf numFmtId="0" fontId="24" fillId="2" borderId="0" xfId="28" applyFont="1" applyFill="1"/>
    <xf numFmtId="43" fontId="59" fillId="2" borderId="0" xfId="28" applyNumberFormat="1" applyFont="1" applyFill="1"/>
    <xf numFmtId="43" fontId="24" fillId="2" borderId="0" xfId="28" applyNumberFormat="1" applyFont="1" applyFill="1"/>
    <xf numFmtId="43" fontId="24" fillId="8" borderId="0" xfId="28" applyNumberFormat="1" applyFont="1" applyFill="1"/>
    <xf numFmtId="0" fontId="29" fillId="2" borderId="0" xfId="28" applyFont="1" applyFill="1"/>
    <xf numFmtId="0" fontId="104" fillId="2" borderId="0" xfId="28" applyFont="1" applyFill="1"/>
    <xf numFmtId="0" fontId="4" fillId="8" borderId="0" xfId="28" applyFont="1" applyFill="1"/>
    <xf numFmtId="165" fontId="4" fillId="2" borderId="0" xfId="28" applyNumberFormat="1" applyFont="1" applyFill="1"/>
    <xf numFmtId="43" fontId="4" fillId="2" borderId="0" xfId="28" applyNumberFormat="1" applyFont="1" applyFill="1"/>
    <xf numFmtId="0" fontId="12" fillId="0" borderId="0" xfId="36" applyFont="1" applyAlignment="1">
      <alignment horizontal="left"/>
    </xf>
    <xf numFmtId="0" fontId="12" fillId="0" borderId="0" xfId="36" applyFont="1"/>
    <xf numFmtId="0" fontId="12" fillId="0" borderId="0" xfId="36" applyFont="1" applyAlignment="1">
      <alignment horizontal="center" vertical="center"/>
    </xf>
    <xf numFmtId="0" fontId="12" fillId="0" borderId="0" xfId="36" applyFont="1" applyAlignment="1">
      <alignment horizontal="right"/>
    </xf>
    <xf numFmtId="0" fontId="105" fillId="0" borderId="0" xfId="36" applyFont="1"/>
    <xf numFmtId="0" fontId="106" fillId="0" borderId="0" xfId="36" applyFont="1"/>
    <xf numFmtId="2" fontId="12" fillId="0" borderId="0" xfId="36" applyNumberFormat="1" applyFont="1" applyAlignment="1">
      <alignment horizontal="center" vertical="center"/>
    </xf>
    <xf numFmtId="39" fontId="12" fillId="0" borderId="0" xfId="36" applyNumberFormat="1" applyFont="1" applyAlignment="1">
      <alignment horizontal="right"/>
    </xf>
    <xf numFmtId="39" fontId="12" fillId="0" borderId="0" xfId="36" applyNumberFormat="1" applyFont="1"/>
    <xf numFmtId="39" fontId="105" fillId="0" borderId="0" xfId="36" applyNumberFormat="1" applyFont="1"/>
    <xf numFmtId="0" fontId="24" fillId="0" borderId="0" xfId="36" applyFont="1" applyAlignment="1">
      <alignment horizontal="left" vertical="center"/>
    </xf>
    <xf numFmtId="0" fontId="36" fillId="0" borderId="0" xfId="36" applyFont="1" applyAlignment="1">
      <alignment horizontal="left"/>
    </xf>
    <xf numFmtId="0" fontId="36" fillId="0" borderId="0" xfId="36" applyFont="1"/>
    <xf numFmtId="0" fontId="36" fillId="0" borderId="0" xfId="36" applyFont="1" applyAlignment="1">
      <alignment horizontal="center" vertical="center"/>
    </xf>
    <xf numFmtId="0" fontId="36" fillId="0" borderId="0" xfId="36" applyFont="1" applyAlignment="1">
      <alignment horizontal="right"/>
    </xf>
    <xf numFmtId="0" fontId="37" fillId="0" borderId="0" xfId="36" applyFont="1" applyAlignment="1">
      <alignment horizontal="left"/>
    </xf>
    <xf numFmtId="0" fontId="8" fillId="0" borderId="5" xfId="36" applyFont="1" applyBorder="1" applyAlignment="1">
      <alignment horizontal="center" vertical="center" wrapText="1"/>
    </xf>
    <xf numFmtId="0" fontId="39" fillId="0" borderId="5" xfId="36" applyFont="1" applyBorder="1" applyAlignment="1">
      <alignment horizontal="center" vertical="center" wrapText="1"/>
    </xf>
    <xf numFmtId="49" fontId="24" fillId="0" borderId="5" xfId="36" applyNumberFormat="1" applyFont="1" applyBorder="1" applyAlignment="1">
      <alignment horizontal="center" vertical="center"/>
    </xf>
    <xf numFmtId="2" fontId="24" fillId="0" borderId="5" xfId="36" applyNumberFormat="1" applyFont="1" applyBorder="1" applyAlignment="1">
      <alignment horizontal="center" vertical="center"/>
    </xf>
    <xf numFmtId="49" fontId="28" fillId="0" borderId="5" xfId="36" applyNumberFormat="1" applyFont="1" applyBorder="1" applyAlignment="1">
      <alignment horizontal="center" vertical="center"/>
    </xf>
    <xf numFmtId="39" fontId="28" fillId="0" borderId="5" xfId="36" applyNumberFormat="1" applyFont="1" applyBorder="1" applyAlignment="1">
      <alignment horizontal="right" vertical="center" wrapText="1"/>
    </xf>
    <xf numFmtId="43" fontId="106" fillId="0" borderId="0" xfId="36" applyNumberFormat="1" applyFont="1"/>
    <xf numFmtId="2" fontId="106" fillId="0" borderId="0" xfId="36" applyNumberFormat="1" applyFont="1"/>
    <xf numFmtId="39" fontId="106" fillId="0" borderId="0" xfId="36" applyNumberFormat="1" applyFont="1"/>
    <xf numFmtId="49" fontId="24" fillId="0" borderId="5" xfId="36" applyNumberFormat="1" applyFont="1" applyBorder="1" applyAlignment="1">
      <alignment vertical="center"/>
    </xf>
    <xf numFmtId="2" fontId="24" fillId="0" borderId="5" xfId="36" applyNumberFormat="1" applyFont="1" applyBorder="1" applyAlignment="1">
      <alignment horizontal="left" vertical="center" wrapText="1"/>
    </xf>
    <xf numFmtId="43" fontId="28" fillId="0" borderId="5" xfId="36" applyNumberFormat="1" applyFont="1" applyBorder="1" applyAlignment="1">
      <alignment horizontal="right" vertical="center"/>
    </xf>
    <xf numFmtId="1" fontId="28" fillId="0" borderId="5" xfId="36" applyNumberFormat="1" applyFont="1" applyBorder="1" applyAlignment="1">
      <alignment horizontal="center" vertical="center" wrapText="1"/>
    </xf>
    <xf numFmtId="39" fontId="107" fillId="0" borderId="0" xfId="36" applyNumberFormat="1" applyFont="1"/>
    <xf numFmtId="49" fontId="13" fillId="0" borderId="5" xfId="36" applyNumberFormat="1" applyFont="1" applyBorder="1" applyAlignment="1">
      <alignment vertical="center"/>
    </xf>
    <xf numFmtId="43" fontId="14" fillId="0" borderId="5" xfId="36" applyNumberFormat="1" applyFont="1" applyBorder="1" applyAlignment="1">
      <alignment horizontal="right" vertical="center"/>
    </xf>
    <xf numFmtId="39" fontId="14" fillId="0" borderId="5" xfId="36" applyNumberFormat="1" applyFont="1" applyBorder="1" applyAlignment="1">
      <alignment horizontal="right" vertical="center" wrapText="1"/>
    </xf>
    <xf numFmtId="39" fontId="33" fillId="0" borderId="5" xfId="36" applyNumberFormat="1" applyFont="1" applyBorder="1" applyAlignment="1">
      <alignment horizontal="right" vertical="center" wrapText="1"/>
    </xf>
    <xf numFmtId="2" fontId="14" fillId="0" borderId="5" xfId="36" applyNumberFormat="1" applyFont="1" applyBorder="1" applyAlignment="1">
      <alignment vertical="center" wrapText="1"/>
    </xf>
    <xf numFmtId="0" fontId="14" fillId="0" borderId="5" xfId="36" applyFont="1" applyBorder="1" applyAlignment="1">
      <alignment horizontal="center" vertical="center" wrapText="1"/>
    </xf>
    <xf numFmtId="2" fontId="14" fillId="0" borderId="5" xfId="36" applyNumberFormat="1" applyFont="1" applyBorder="1" applyAlignment="1">
      <alignment horizontal="center" vertical="center" wrapText="1"/>
    </xf>
    <xf numFmtId="2" fontId="33" fillId="0" borderId="5" xfId="36" applyNumberFormat="1" applyFont="1" applyBorder="1" applyAlignment="1">
      <alignment vertical="center" wrapText="1"/>
    </xf>
    <xf numFmtId="0" fontId="33" fillId="0" borderId="5" xfId="36" applyFont="1" applyBorder="1" applyAlignment="1">
      <alignment horizontal="center" vertical="center" wrapText="1"/>
    </xf>
    <xf numFmtId="43" fontId="33" fillId="0" borderId="5" xfId="36" applyNumberFormat="1" applyFont="1" applyBorder="1" applyAlignment="1">
      <alignment horizontal="right" vertical="center"/>
    </xf>
    <xf numFmtId="2" fontId="33" fillId="0" borderId="5" xfId="36" applyNumberFormat="1" applyFont="1" applyBorder="1" applyAlignment="1">
      <alignment horizontal="center" vertical="center" wrapText="1"/>
    </xf>
    <xf numFmtId="0" fontId="34" fillId="0" borderId="0" xfId="36" applyFont="1"/>
    <xf numFmtId="43" fontId="14" fillId="0" borderId="5" xfId="36" applyNumberFormat="1" applyFont="1" applyBorder="1" applyAlignment="1">
      <alignment horizontal="right" vertical="center" wrapText="1"/>
    </xf>
    <xf numFmtId="49" fontId="8" fillId="0" borderId="5" xfId="36" applyNumberFormat="1" applyFont="1" applyBorder="1" applyAlignment="1">
      <alignment vertical="center"/>
    </xf>
    <xf numFmtId="2" fontId="8" fillId="0" borderId="5" xfId="36" applyNumberFormat="1" applyFont="1" applyBorder="1" applyAlignment="1">
      <alignment horizontal="left" vertical="center"/>
    </xf>
    <xf numFmtId="2" fontId="110" fillId="0" borderId="0" xfId="36" applyNumberFormat="1" applyFont="1"/>
    <xf numFmtId="0" fontId="110" fillId="0" borderId="0" xfId="36" applyFont="1"/>
    <xf numFmtId="0" fontId="8" fillId="0" borderId="0" xfId="36" applyFont="1"/>
    <xf numFmtId="166" fontId="13" fillId="0" borderId="5" xfId="3" applyNumberFormat="1" applyFont="1" applyBorder="1" applyAlignment="1">
      <alignment horizontal="left" vertical="center" wrapText="1"/>
    </xf>
    <xf numFmtId="43" fontId="71" fillId="0" borderId="5" xfId="36" applyNumberFormat="1" applyFont="1" applyBorder="1" applyAlignment="1">
      <alignment horizontal="right" vertical="center" wrapText="1"/>
    </xf>
    <xf numFmtId="0" fontId="111" fillId="0" borderId="0" xfId="36" applyFont="1"/>
    <xf numFmtId="0" fontId="109" fillId="0" borderId="0" xfId="36" applyFont="1"/>
    <xf numFmtId="2" fontId="28" fillId="0" borderId="5" xfId="36" applyNumberFormat="1" applyFont="1" applyBorder="1" applyAlignment="1">
      <alignment horizontal="center" vertical="center" wrapText="1"/>
    </xf>
    <xf numFmtId="43" fontId="28" fillId="0" borderId="5" xfId="36" applyNumberFormat="1" applyFont="1" applyBorder="1" applyAlignment="1">
      <alignment horizontal="right" vertical="center" wrapText="1"/>
    </xf>
    <xf numFmtId="11" fontId="24" fillId="0" borderId="5" xfId="36" applyNumberFormat="1" applyFont="1" applyBorder="1" applyAlignment="1">
      <alignment vertical="center"/>
    </xf>
    <xf numFmtId="0" fontId="24" fillId="0" borderId="5" xfId="36" applyFont="1" applyBorder="1" applyAlignment="1">
      <alignment vertical="center" wrapText="1"/>
    </xf>
    <xf numFmtId="39" fontId="14" fillId="0" borderId="5" xfId="36" applyNumberFormat="1" applyFont="1" applyBorder="1" applyAlignment="1">
      <alignment horizontal="center" vertical="center" wrapText="1"/>
    </xf>
    <xf numFmtId="39" fontId="40" fillId="0" borderId="5" xfId="36" applyNumberFormat="1" applyFont="1" applyBorder="1" applyAlignment="1">
      <alignment horizontal="right" vertical="center" wrapText="1"/>
    </xf>
    <xf numFmtId="0" fontId="12" fillId="0" borderId="0" xfId="36" applyFont="1" applyAlignment="1">
      <alignment vertical="center"/>
    </xf>
    <xf numFmtId="0" fontId="106" fillId="0" borderId="0" xfId="36" applyFont="1" applyAlignment="1">
      <alignment vertical="center"/>
    </xf>
    <xf numFmtId="0" fontId="24" fillId="0" borderId="5" xfId="36" applyFont="1" applyBorder="1" applyAlignment="1">
      <alignment vertical="top" wrapText="1"/>
    </xf>
    <xf numFmtId="49" fontId="24" fillId="2" borderId="5" xfId="36" applyNumberFormat="1" applyFont="1" applyFill="1" applyBorder="1" applyAlignment="1">
      <alignment horizontal="center" vertical="center"/>
    </xf>
    <xf numFmtId="0" fontId="24" fillId="2" borderId="5" xfId="36" applyFont="1" applyFill="1" applyBorder="1" applyAlignment="1">
      <alignment vertical="top" wrapText="1"/>
    </xf>
    <xf numFmtId="0" fontId="24" fillId="2" borderId="5" xfId="36" applyFont="1" applyFill="1" applyBorder="1" applyAlignment="1">
      <alignment horizontal="center" vertical="center" wrapText="1"/>
    </xf>
    <xf numFmtId="39" fontId="14" fillId="2" borderId="5" xfId="36" applyNumberFormat="1" applyFont="1" applyFill="1" applyBorder="1" applyAlignment="1">
      <alignment horizontal="right" vertical="center" wrapText="1"/>
    </xf>
    <xf numFmtId="39" fontId="14" fillId="2" borderId="5" xfId="36" applyNumberFormat="1" applyFont="1" applyFill="1" applyBorder="1" applyAlignment="1">
      <alignment horizontal="center" vertical="center" wrapText="1"/>
    </xf>
    <xf numFmtId="39" fontId="28" fillId="2" borderId="5" xfId="36" applyNumberFormat="1" applyFont="1" applyFill="1" applyBorder="1" applyAlignment="1">
      <alignment horizontal="right" vertical="center" wrapText="1"/>
    </xf>
    <xf numFmtId="39" fontId="40" fillId="2" borderId="5" xfId="36" applyNumberFormat="1" applyFont="1" applyFill="1" applyBorder="1" applyAlignment="1">
      <alignment horizontal="right" vertical="center" wrapText="1"/>
    </xf>
    <xf numFmtId="0" fontId="12" fillId="2" borderId="0" xfId="36" applyFont="1" applyFill="1"/>
    <xf numFmtId="0" fontId="106" fillId="2" borderId="0" xfId="36" applyFont="1" applyFill="1"/>
    <xf numFmtId="39" fontId="62" fillId="0" borderId="2" xfId="36" applyNumberFormat="1" applyFont="1" applyBorder="1" applyAlignment="1">
      <alignment horizontal="right" vertical="center" wrapText="1"/>
    </xf>
    <xf numFmtId="4" fontId="106" fillId="0" borderId="0" xfId="36" applyNumberFormat="1" applyFont="1"/>
    <xf numFmtId="43" fontId="33" fillId="0" borderId="5" xfId="36" applyNumberFormat="1" applyFont="1" applyBorder="1" applyAlignment="1">
      <alignment horizontal="right" vertical="center" wrapText="1"/>
    </xf>
    <xf numFmtId="43" fontId="108" fillId="0" borderId="5" xfId="36" applyNumberFormat="1" applyFont="1" applyBorder="1" applyAlignment="1">
      <alignment horizontal="right" vertical="center" wrapText="1"/>
    </xf>
    <xf numFmtId="43" fontId="40" fillId="0" borderId="5" xfId="36" applyNumberFormat="1" applyFont="1" applyBorder="1" applyAlignment="1">
      <alignment horizontal="right" vertical="center" wrapText="1"/>
    </xf>
    <xf numFmtId="0" fontId="33" fillId="0" borderId="5" xfId="36" applyFont="1" applyBorder="1" applyAlignment="1">
      <alignment wrapText="1"/>
    </xf>
    <xf numFmtId="0" fontId="33" fillId="0" borderId="5" xfId="36" applyFont="1" applyBorder="1" applyAlignment="1">
      <alignment horizontal="center"/>
    </xf>
    <xf numFmtId="0" fontId="14" fillId="0" borderId="5" xfId="36" applyFont="1" applyBorder="1" applyAlignment="1">
      <alignment wrapText="1"/>
    </xf>
    <xf numFmtId="0" fontId="14" fillId="0" borderId="5" xfId="36" applyFont="1" applyBorder="1" applyAlignment="1">
      <alignment horizontal="center"/>
    </xf>
    <xf numFmtId="0" fontId="28" fillId="0" borderId="5" xfId="36" applyFont="1" applyBorder="1" applyAlignment="1">
      <alignment wrapText="1"/>
    </xf>
    <xf numFmtId="0" fontId="28" fillId="0" borderId="5" xfId="36" applyFont="1" applyBorder="1" applyAlignment="1">
      <alignment horizontal="center"/>
    </xf>
    <xf numFmtId="43" fontId="27" fillId="0" borderId="5" xfId="36" applyNumberFormat="1" applyFont="1" applyBorder="1" applyAlignment="1">
      <alignment horizontal="right" vertical="center" wrapText="1"/>
    </xf>
    <xf numFmtId="43" fontId="42" fillId="0" borderId="5" xfId="36" applyNumberFormat="1" applyFont="1" applyBorder="1"/>
    <xf numFmtId="43" fontId="112" fillId="0" borderId="5" xfId="36" applyNumberFormat="1" applyFont="1" applyBorder="1"/>
    <xf numFmtId="39" fontId="71" fillId="0" borderId="5" xfId="36" applyNumberFormat="1" applyFont="1" applyBorder="1" applyAlignment="1">
      <alignment horizontal="right" vertical="center" wrapText="1"/>
    </xf>
    <xf numFmtId="43" fontId="14" fillId="2" borderId="5" xfId="36" applyNumberFormat="1" applyFont="1" applyFill="1" applyBorder="1" applyAlignment="1">
      <alignment horizontal="right" vertical="center"/>
    </xf>
    <xf numFmtId="43" fontId="14" fillId="2" borderId="5" xfId="36" applyNumberFormat="1" applyFont="1" applyFill="1" applyBorder="1" applyAlignment="1">
      <alignment horizontal="right" vertical="center" wrapText="1"/>
    </xf>
    <xf numFmtId="49" fontId="14" fillId="0" borderId="5" xfId="36" applyNumberFormat="1" applyFont="1" applyBorder="1" applyAlignment="1">
      <alignment vertical="center"/>
    </xf>
    <xf numFmtId="2" fontId="14" fillId="0" borderId="5" xfId="36" applyNumberFormat="1" applyFont="1" applyBorder="1" applyAlignment="1">
      <alignment horizontal="left" vertical="center"/>
    </xf>
    <xf numFmtId="39" fontId="42" fillId="0" borderId="0" xfId="36" applyNumberFormat="1" applyFont="1"/>
    <xf numFmtId="2" fontId="113" fillId="0" borderId="0" xfId="36" applyNumberFormat="1" applyFont="1"/>
    <xf numFmtId="0" fontId="113" fillId="0" borderId="0" xfId="36" applyFont="1"/>
    <xf numFmtId="39" fontId="113" fillId="0" borderId="0" xfId="36" applyNumberFormat="1" applyFont="1"/>
    <xf numFmtId="0" fontId="42" fillId="0" borderId="0" xfId="36" applyFont="1"/>
    <xf numFmtId="166" fontId="14" fillId="0" borderId="5" xfId="3" applyNumberFormat="1" applyFont="1" applyBorder="1" applyAlignment="1">
      <alignment horizontal="left" vertical="center" wrapText="1"/>
    </xf>
    <xf numFmtId="2" fontId="14" fillId="0" borderId="5" xfId="36" applyNumberFormat="1" applyFont="1" applyBorder="1" applyAlignment="1">
      <alignment vertical="center"/>
    </xf>
    <xf numFmtId="49" fontId="33" fillId="0" borderId="5" xfId="36" applyNumberFormat="1" applyFont="1" applyBorder="1" applyAlignment="1">
      <alignment vertical="center"/>
    </xf>
    <xf numFmtId="2" fontId="33" fillId="0" borderId="5" xfId="36" applyNumberFormat="1" applyFont="1" applyBorder="1" applyAlignment="1">
      <alignment vertical="center"/>
    </xf>
    <xf numFmtId="49" fontId="14" fillId="2" borderId="5" xfId="36" applyNumberFormat="1" applyFont="1" applyFill="1" applyBorder="1" applyAlignment="1">
      <alignment vertical="center"/>
    </xf>
    <xf numFmtId="2" fontId="14" fillId="2" borderId="5" xfId="36" applyNumberFormat="1" applyFont="1" applyFill="1" applyBorder="1" applyAlignment="1">
      <alignment horizontal="left" vertical="center"/>
    </xf>
    <xf numFmtId="39" fontId="42" fillId="2" borderId="0" xfId="36" applyNumberFormat="1" applyFont="1" applyFill="1"/>
    <xf numFmtId="2" fontId="42" fillId="2" borderId="0" xfId="36" applyNumberFormat="1" applyFont="1" applyFill="1"/>
    <xf numFmtId="0" fontId="42" fillId="2" borderId="0" xfId="36" applyFont="1" applyFill="1"/>
    <xf numFmtId="2" fontId="114" fillId="0" borderId="5" xfId="36" applyNumberFormat="1" applyFont="1" applyBorder="1" applyAlignment="1">
      <alignment vertical="center"/>
    </xf>
    <xf numFmtId="2" fontId="115" fillId="0" borderId="0" xfId="36" applyNumberFormat="1" applyFont="1"/>
    <xf numFmtId="2" fontId="114" fillId="0" borderId="0" xfId="36" applyNumberFormat="1" applyFont="1" applyAlignment="1">
      <alignment vertical="center"/>
    </xf>
    <xf numFmtId="39" fontId="115" fillId="0" borderId="0" xfId="36" applyNumberFormat="1" applyFont="1"/>
    <xf numFmtId="0" fontId="32" fillId="0" borderId="0" xfId="36" applyFont="1"/>
    <xf numFmtId="49" fontId="33" fillId="0" borderId="0" xfId="0" applyNumberFormat="1" applyFont="1" applyFill="1" applyAlignment="1">
      <alignment horizontal="center"/>
    </xf>
    <xf numFmtId="49" fontId="14" fillId="0" borderId="0" xfId="0" applyNumberFormat="1" applyFont="1" applyFill="1" applyAlignment="1">
      <alignment horizontal="center"/>
    </xf>
    <xf numFmtId="0" fontId="28" fillId="0" borderId="0" xfId="0" applyFont="1" applyFill="1" applyAlignment="1">
      <alignment vertical="center" wrapText="1"/>
    </xf>
    <xf numFmtId="0" fontId="8" fillId="0" borderId="0" xfId="0" applyFont="1" applyAlignment="1">
      <alignment vertical="center" wrapText="1"/>
    </xf>
    <xf numFmtId="0" fontId="8" fillId="0" borderId="0" xfId="0" applyFont="1" applyBorder="1" applyAlignment="1">
      <alignment vertical="center" wrapText="1"/>
    </xf>
    <xf numFmtId="0" fontId="7" fillId="3" borderId="0" xfId="0" applyFont="1" applyFill="1" applyAlignment="1">
      <alignment horizontal="center" vertical="center"/>
    </xf>
    <xf numFmtId="168" fontId="39" fillId="3" borderId="5" xfId="4" applyNumberFormat="1" applyFont="1" applyFill="1" applyBorder="1" applyAlignment="1">
      <alignment horizontal="center" vertical="center" wrapText="1"/>
    </xf>
    <xf numFmtId="167" fontId="75" fillId="3" borderId="5" xfId="4" applyNumberFormat="1" applyFont="1" applyFill="1" applyBorder="1" applyAlignment="1">
      <alignment horizontal="center" vertical="center" wrapText="1"/>
    </xf>
    <xf numFmtId="168" fontId="116" fillId="3" borderId="5" xfId="4" applyNumberFormat="1" applyFont="1" applyFill="1" applyBorder="1" applyAlignment="1">
      <alignment horizontal="center" vertical="center" wrapText="1"/>
    </xf>
    <xf numFmtId="168" fontId="7" fillId="3" borderId="5" xfId="0" applyNumberFormat="1" applyFont="1" applyFill="1" applyBorder="1" applyAlignment="1">
      <alignment horizontal="center" vertical="center" wrapText="1"/>
    </xf>
    <xf numFmtId="168" fontId="7" fillId="3" borderId="5" xfId="4" applyNumberFormat="1" applyFont="1" applyFill="1" applyBorder="1" applyAlignment="1">
      <alignment horizontal="center" vertical="center" wrapText="1"/>
    </xf>
    <xf numFmtId="168" fontId="7" fillId="3" borderId="5" xfId="24" applyNumberFormat="1" applyFont="1" applyFill="1" applyBorder="1" applyAlignment="1">
      <alignment horizontal="center" vertical="center" wrapText="1"/>
    </xf>
    <xf numFmtId="168" fontId="39" fillId="3" borderId="5" xfId="4" quotePrefix="1" applyNumberFormat="1" applyFont="1" applyFill="1" applyBorder="1" applyAlignment="1">
      <alignment horizontal="center" vertical="center" wrapText="1"/>
    </xf>
    <xf numFmtId="168" fontId="39" fillId="3" borderId="5" xfId="13" applyNumberFormat="1" applyFont="1" applyFill="1" applyBorder="1" applyAlignment="1">
      <alignment horizontal="center" vertical="center" wrapText="1"/>
    </xf>
    <xf numFmtId="2" fontId="39" fillId="3" borderId="5" xfId="4" applyNumberFormat="1" applyFont="1" applyFill="1" applyBorder="1" applyAlignment="1">
      <alignment horizontal="center" vertical="center" wrapText="1"/>
    </xf>
    <xf numFmtId="0" fontId="7" fillId="3" borderId="0" xfId="24" applyFont="1" applyFill="1" applyBorder="1" applyAlignment="1">
      <alignment horizontal="center" vertical="center"/>
    </xf>
    <xf numFmtId="2" fontId="7" fillId="3" borderId="0" xfId="24" applyNumberFormat="1" applyFont="1" applyFill="1" applyBorder="1" applyAlignment="1">
      <alignment horizontal="center" vertical="center"/>
    </xf>
    <xf numFmtId="0" fontId="5" fillId="3" borderId="0" xfId="0" applyFont="1" applyFill="1" applyAlignment="1">
      <alignment horizontal="center" vertical="center"/>
    </xf>
    <xf numFmtId="168" fontId="8" fillId="3" borderId="5" xfId="4" applyNumberFormat="1" applyFont="1" applyFill="1" applyBorder="1" applyAlignment="1">
      <alignment horizontal="center" vertical="center" wrapText="1"/>
    </xf>
    <xf numFmtId="167" fontId="13" fillId="3" borderId="5" xfId="4" applyNumberFormat="1" applyFont="1" applyFill="1" applyBorder="1" applyAlignment="1">
      <alignment horizontal="center" vertical="center" wrapText="1"/>
    </xf>
    <xf numFmtId="168" fontId="20" fillId="3" borderId="5" xfId="4" applyNumberFormat="1" applyFont="1" applyFill="1" applyBorder="1" applyAlignment="1">
      <alignment horizontal="center" vertical="center" wrapText="1"/>
    </xf>
    <xf numFmtId="168" fontId="5" fillId="3" borderId="5" xfId="0" applyNumberFormat="1" applyFont="1" applyFill="1" applyBorder="1" applyAlignment="1">
      <alignment horizontal="center" vertical="center" wrapText="1"/>
    </xf>
    <xf numFmtId="168" fontId="5" fillId="3" borderId="5" xfId="4" applyNumberFormat="1" applyFont="1" applyFill="1" applyBorder="1" applyAlignment="1">
      <alignment horizontal="center" vertical="center" wrapText="1"/>
    </xf>
    <xf numFmtId="168" fontId="5" fillId="3" borderId="5" xfId="24" applyNumberFormat="1" applyFont="1" applyFill="1" applyBorder="1" applyAlignment="1">
      <alignment horizontal="center" vertical="center" wrapText="1"/>
    </xf>
    <xf numFmtId="168" fontId="8" fillId="3" borderId="5" xfId="4" quotePrefix="1" applyNumberFormat="1" applyFont="1" applyFill="1" applyBorder="1" applyAlignment="1">
      <alignment horizontal="center" vertical="center" wrapText="1"/>
    </xf>
    <xf numFmtId="168" fontId="8" fillId="3" borderId="5" xfId="13" applyNumberFormat="1" applyFont="1" applyFill="1" applyBorder="1" applyAlignment="1">
      <alignment horizontal="center" vertical="center" wrapText="1"/>
    </xf>
    <xf numFmtId="2" fontId="8" fillId="3" borderId="5" xfId="4" applyNumberFormat="1" applyFont="1" applyFill="1" applyBorder="1" applyAlignment="1">
      <alignment horizontal="center" vertical="center" wrapText="1"/>
    </xf>
    <xf numFmtId="0" fontId="5" fillId="3" borderId="0" xfId="24" applyFont="1" applyFill="1" applyBorder="1" applyAlignment="1">
      <alignment horizontal="center" vertical="center"/>
    </xf>
    <xf numFmtId="2" fontId="5" fillId="3" borderId="0" xfId="24" applyNumberFormat="1" applyFont="1" applyFill="1" applyBorder="1" applyAlignment="1">
      <alignment horizontal="center" vertical="center"/>
    </xf>
    <xf numFmtId="0" fontId="28" fillId="0" borderId="0" xfId="0" applyFont="1" applyFill="1" applyAlignment="1">
      <alignment wrapText="1"/>
    </xf>
    <xf numFmtId="0" fontId="39" fillId="2" borderId="0" xfId="0" applyFont="1" applyFill="1" applyBorder="1" applyAlignment="1">
      <alignment vertical="center" wrapText="1"/>
    </xf>
    <xf numFmtId="0" fontId="14" fillId="2" borderId="0" xfId="0" applyNumberFormat="1" applyFont="1" applyFill="1" applyBorder="1" applyAlignment="1">
      <alignment horizontal="center" vertical="center"/>
    </xf>
    <xf numFmtId="0" fontId="14" fillId="2" borderId="0" xfId="0" applyFont="1" applyFill="1" applyBorder="1" applyAlignment="1">
      <alignment horizontal="center"/>
    </xf>
    <xf numFmtId="2" fontId="14" fillId="2" borderId="0" xfId="0" applyNumberFormat="1" applyFont="1" applyFill="1" applyBorder="1" applyAlignment="1">
      <alignment vertical="center"/>
    </xf>
    <xf numFmtId="49" fontId="14" fillId="2" borderId="0" xfId="0" applyNumberFormat="1" applyFont="1" applyFill="1" applyBorder="1" applyAlignment="1">
      <alignment horizontal="center" vertical="center"/>
    </xf>
    <xf numFmtId="0" fontId="14" fillId="2" borderId="0" xfId="0" applyFont="1" applyFill="1" applyBorder="1"/>
    <xf numFmtId="0" fontId="45" fillId="2" borderId="5" xfId="0" applyNumberFormat="1" applyFont="1" applyFill="1" applyBorder="1" applyAlignment="1">
      <alignment horizontal="center" vertical="center"/>
    </xf>
    <xf numFmtId="0" fontId="45" fillId="2" borderId="0" xfId="0" applyFont="1" applyFill="1" applyBorder="1"/>
    <xf numFmtId="0" fontId="14" fillId="2" borderId="5" xfId="0" applyNumberFormat="1" applyFont="1" applyFill="1" applyBorder="1" applyAlignment="1">
      <alignment horizontal="center" vertical="center"/>
    </xf>
    <xf numFmtId="43" fontId="14" fillId="2" borderId="5" xfId="0" applyNumberFormat="1" applyFont="1" applyFill="1" applyBorder="1" applyAlignment="1">
      <alignment horizontal="left" vertical="center" wrapText="1"/>
    </xf>
    <xf numFmtId="0" fontId="14" fillId="2" borderId="5" xfId="0" applyNumberFormat="1" applyFont="1" applyFill="1" applyBorder="1" applyAlignment="1">
      <alignment horizontal="center" vertical="center" wrapText="1"/>
    </xf>
    <xf numFmtId="0" fontId="14" fillId="2" borderId="5" xfId="0" applyFont="1" applyFill="1" applyBorder="1" applyAlignment="1">
      <alignment horizontal="center" vertical="center"/>
    </xf>
    <xf numFmtId="43" fontId="14" fillId="2" borderId="5" xfId="3" applyNumberFormat="1" applyFont="1" applyFill="1" applyBorder="1" applyAlignment="1">
      <alignment horizontal="right" vertical="center" wrapText="1"/>
    </xf>
    <xf numFmtId="0" fontId="14" fillId="2" borderId="5" xfId="4" applyFont="1" applyFill="1" applyBorder="1" applyAlignment="1">
      <alignment vertical="center" wrapText="1"/>
    </xf>
    <xf numFmtId="43" fontId="14" fillId="2" borderId="5" xfId="3" applyNumberFormat="1" applyFont="1" applyFill="1" applyBorder="1" applyAlignment="1">
      <alignment vertical="center" wrapText="1"/>
    </xf>
    <xf numFmtId="0" fontId="14" fillId="2" borderId="5" xfId="4" applyFont="1" applyFill="1" applyBorder="1" applyAlignment="1">
      <alignment horizontal="center" vertical="center" wrapText="1"/>
    </xf>
    <xf numFmtId="43" fontId="14" fillId="2" borderId="5" xfId="3" applyNumberFormat="1" applyFont="1" applyFill="1" applyBorder="1" applyAlignment="1">
      <alignment horizontal="center"/>
    </xf>
    <xf numFmtId="0" fontId="14" fillId="2" borderId="5" xfId="13" applyFont="1" applyFill="1" applyBorder="1" applyAlignment="1">
      <alignment vertical="center" wrapText="1"/>
    </xf>
    <xf numFmtId="0" fontId="14" fillId="2" borderId="5" xfId="4" applyFont="1" applyFill="1" applyBorder="1" applyAlignment="1">
      <alignment horizontal="center" vertical="center"/>
    </xf>
    <xf numFmtId="43" fontId="14" fillId="2" borderId="5" xfId="3" applyNumberFormat="1" applyFont="1" applyFill="1" applyBorder="1" applyAlignment="1">
      <alignment horizontal="center" vertical="center" wrapText="1"/>
    </xf>
    <xf numFmtId="167" fontId="14" fillId="2" borderId="5" xfId="4" quotePrefix="1" applyNumberFormat="1" applyFont="1" applyFill="1" applyBorder="1" applyAlignment="1">
      <alignment horizontal="left" vertical="center" wrapText="1"/>
    </xf>
    <xf numFmtId="0" fontId="14" fillId="2" borderId="5" xfId="4" applyFont="1" applyFill="1" applyBorder="1" applyAlignment="1">
      <alignment horizontal="left" vertical="center" wrapText="1"/>
    </xf>
    <xf numFmtId="0" fontId="14" fillId="2" borderId="5" xfId="5" applyFont="1" applyFill="1" applyBorder="1" applyAlignment="1">
      <alignment horizontal="center" vertical="center" wrapText="1"/>
    </xf>
    <xf numFmtId="168" fontId="14" fillId="2" borderId="5" xfId="4" applyNumberFormat="1" applyFont="1" applyFill="1" applyBorder="1" applyAlignment="1">
      <alignment vertical="center" wrapText="1"/>
    </xf>
    <xf numFmtId="2" fontId="14" fillId="2" borderId="5" xfId="0" applyNumberFormat="1" applyFont="1" applyFill="1" applyBorder="1" applyAlignment="1">
      <alignment vertical="center"/>
    </xf>
    <xf numFmtId="0" fontId="14" fillId="2" borderId="5" xfId="0" applyFont="1" applyFill="1" applyBorder="1" applyAlignment="1">
      <alignment horizontal="center"/>
    </xf>
    <xf numFmtId="43" fontId="14" fillId="2" borderId="5" xfId="0" applyNumberFormat="1" applyFont="1" applyFill="1" applyBorder="1" applyAlignment="1">
      <alignment horizontal="center" vertical="center" wrapText="1"/>
    </xf>
    <xf numFmtId="43" fontId="14" fillId="2" borderId="5" xfId="0" applyNumberFormat="1" applyFont="1" applyFill="1" applyBorder="1" applyAlignment="1">
      <alignment wrapText="1"/>
    </xf>
    <xf numFmtId="43" fontId="14" fillId="2" borderId="5" xfId="0" applyNumberFormat="1" applyFont="1" applyFill="1" applyBorder="1" applyAlignment="1">
      <alignment horizontal="center"/>
    </xf>
    <xf numFmtId="4" fontId="14" fillId="2" borderId="5" xfId="3" applyNumberFormat="1" applyFont="1" applyFill="1" applyBorder="1" applyAlignment="1">
      <alignment horizontal="center" vertical="center" wrapText="1"/>
    </xf>
    <xf numFmtId="49" fontId="14" fillId="2" borderId="5" xfId="0" applyNumberFormat="1" applyFont="1" applyFill="1" applyBorder="1" applyAlignment="1">
      <alignment horizontal="center" vertical="center"/>
    </xf>
    <xf numFmtId="0" fontId="14" fillId="2" borderId="5" xfId="5" applyFont="1" applyFill="1" applyBorder="1" applyAlignment="1">
      <alignment vertical="center" wrapText="1"/>
    </xf>
    <xf numFmtId="0" fontId="14" fillId="2" borderId="5" xfId="0" applyFont="1" applyFill="1" applyBorder="1" applyAlignment="1">
      <alignment wrapText="1"/>
    </xf>
    <xf numFmtId="1" fontId="14" fillId="2" borderId="5" xfId="10" applyNumberFormat="1" applyFont="1" applyFill="1" applyBorder="1" applyAlignment="1">
      <alignment horizontal="left" vertical="center" wrapText="1"/>
    </xf>
    <xf numFmtId="166" fontId="14" fillId="2" borderId="5" xfId="3" quotePrefix="1" applyNumberFormat="1" applyFont="1" applyFill="1" applyBorder="1" applyAlignment="1">
      <alignment horizontal="left" vertical="center" wrapText="1"/>
    </xf>
    <xf numFmtId="166" fontId="14" fillId="2" borderId="5" xfId="3" applyNumberFormat="1" applyFont="1" applyFill="1" applyBorder="1" applyAlignment="1">
      <alignment horizontal="left" vertical="center" wrapText="1"/>
    </xf>
    <xf numFmtId="0" fontId="14" fillId="2" borderId="5" xfId="7" applyFont="1" applyFill="1" applyBorder="1" applyAlignment="1">
      <alignment horizontal="left" vertical="center" wrapText="1"/>
    </xf>
    <xf numFmtId="43" fontId="14" fillId="2" borderId="5" xfId="3" applyNumberFormat="1" applyFont="1" applyFill="1" applyBorder="1" applyAlignment="1">
      <alignment horizontal="left" vertical="center" wrapText="1"/>
    </xf>
    <xf numFmtId="0" fontId="14" fillId="2" borderId="5" xfId="16" applyFont="1" applyFill="1" applyBorder="1" applyAlignment="1">
      <alignment vertical="center" wrapText="1"/>
    </xf>
    <xf numFmtId="168" fontId="14" fillId="2" borderId="5" xfId="5" applyNumberFormat="1" applyFont="1" applyFill="1" applyBorder="1" applyAlignment="1">
      <alignment vertical="center" wrapText="1"/>
    </xf>
    <xf numFmtId="0" fontId="14" fillId="2" borderId="5" xfId="0" applyFont="1" applyFill="1" applyBorder="1" applyAlignment="1">
      <alignment vertical="center" wrapText="1"/>
    </xf>
    <xf numFmtId="43" fontId="14" fillId="2" borderId="5" xfId="0" quotePrefix="1" applyNumberFormat="1" applyFont="1" applyFill="1" applyBorder="1" applyAlignment="1">
      <alignment horizontal="left" vertical="center" wrapText="1"/>
    </xf>
    <xf numFmtId="0" fontId="14" fillId="2" borderId="5" xfId="5" applyFont="1" applyFill="1" applyBorder="1" applyAlignment="1">
      <alignment horizontal="left" vertical="center" wrapText="1"/>
    </xf>
    <xf numFmtId="0" fontId="14" fillId="2" borderId="5" xfId="13" applyFont="1" applyFill="1" applyBorder="1" applyAlignment="1">
      <alignment horizontal="left" vertical="center" wrapText="1"/>
    </xf>
    <xf numFmtId="0" fontId="14" fillId="2" borderId="5" xfId="0" applyFont="1" applyFill="1" applyBorder="1" applyAlignment="1">
      <alignment horizontal="left" wrapText="1"/>
    </xf>
    <xf numFmtId="2" fontId="14" fillId="2" borderId="5" xfId="4" applyNumberFormat="1" applyFont="1" applyFill="1" applyBorder="1" applyAlignment="1">
      <alignment horizontal="left" vertical="center" wrapText="1"/>
    </xf>
    <xf numFmtId="168" fontId="14" fillId="2" borderId="5" xfId="5" applyNumberFormat="1" applyFont="1" applyFill="1" applyBorder="1" applyAlignment="1">
      <alignment horizontal="left" vertical="center" wrapText="1"/>
    </xf>
    <xf numFmtId="2" fontId="14" fillId="2" borderId="5" xfId="5" applyNumberFormat="1" applyFont="1" applyFill="1" applyBorder="1" applyAlignment="1">
      <alignment horizontal="left" vertical="center" wrapText="1"/>
    </xf>
    <xf numFmtId="168" fontId="14" fillId="2" borderId="5" xfId="0" applyNumberFormat="1" applyFont="1" applyFill="1" applyBorder="1" applyAlignment="1">
      <alignment vertical="center" wrapText="1"/>
    </xf>
    <xf numFmtId="168" fontId="14" fillId="2" borderId="5" xfId="13" applyNumberFormat="1" applyFont="1" applyFill="1" applyBorder="1" applyAlignment="1">
      <alignment horizontal="left" vertical="center" wrapText="1"/>
    </xf>
    <xf numFmtId="0" fontId="14" fillId="2" borderId="5" xfId="21" applyFont="1" applyFill="1" applyBorder="1" applyAlignment="1">
      <alignment horizontal="left" vertical="center" wrapText="1"/>
    </xf>
    <xf numFmtId="0" fontId="14" fillId="2" borderId="5" xfId="0" applyFont="1" applyFill="1" applyBorder="1" applyAlignment="1">
      <alignment horizontal="left" vertical="center" wrapText="1"/>
    </xf>
    <xf numFmtId="3" fontId="14" fillId="2" borderId="5" xfId="9" applyNumberFormat="1" applyFont="1" applyFill="1" applyBorder="1" applyAlignment="1">
      <alignment horizontal="left" vertical="center" wrapText="1"/>
    </xf>
    <xf numFmtId="4" fontId="14" fillId="2" borderId="5" xfId="3" applyNumberFormat="1" applyFont="1" applyFill="1" applyBorder="1" applyAlignment="1">
      <alignment horizontal="center" vertical="center"/>
    </xf>
    <xf numFmtId="43" fontId="14" fillId="2" borderId="5" xfId="3" applyNumberFormat="1" applyFont="1" applyFill="1" applyBorder="1" applyAlignment="1">
      <alignment vertical="center"/>
    </xf>
    <xf numFmtId="43" fontId="14" fillId="2" borderId="5" xfId="0" applyNumberFormat="1" applyFont="1" applyFill="1" applyBorder="1" applyAlignment="1">
      <alignment vertical="center" wrapText="1"/>
    </xf>
    <xf numFmtId="0" fontId="14" fillId="2" borderId="5" xfId="20" applyFont="1" applyFill="1" applyBorder="1" applyAlignment="1">
      <alignment vertical="center" wrapText="1"/>
    </xf>
    <xf numFmtId="2" fontId="14" fillId="2" borderId="5" xfId="5" applyNumberFormat="1" applyFont="1" applyFill="1" applyBorder="1" applyAlignment="1">
      <alignment vertical="center" wrapText="1"/>
    </xf>
    <xf numFmtId="2" fontId="14" fillId="2" borderId="5" xfId="18" applyNumberFormat="1" applyFont="1" applyFill="1" applyBorder="1" applyAlignment="1">
      <alignment vertical="center" wrapText="1"/>
    </xf>
    <xf numFmtId="0" fontId="14" fillId="2" borderId="5" xfId="25" applyFont="1" applyFill="1" applyBorder="1" applyAlignment="1">
      <alignment horizontal="left" vertical="center" wrapText="1"/>
    </xf>
    <xf numFmtId="2" fontId="14" fillId="2" borderId="5" xfId="0" applyNumberFormat="1" applyFont="1" applyFill="1" applyBorder="1" applyAlignment="1">
      <alignment horizontal="center"/>
    </xf>
    <xf numFmtId="2" fontId="14" fillId="2" borderId="5" xfId="13" applyNumberFormat="1" applyFont="1" applyFill="1" applyBorder="1" applyAlignment="1">
      <alignment vertical="center" wrapText="1"/>
    </xf>
    <xf numFmtId="2" fontId="14" fillId="2" borderId="5" xfId="0" applyNumberFormat="1" applyFont="1" applyFill="1" applyBorder="1" applyAlignment="1">
      <alignment horizontal="left" vertical="center" wrapText="1"/>
    </xf>
    <xf numFmtId="168" fontId="14" fillId="2" borderId="5" xfId="13" applyNumberFormat="1" applyFont="1" applyFill="1" applyBorder="1" applyAlignment="1">
      <alignment vertical="center" wrapText="1"/>
    </xf>
    <xf numFmtId="0" fontId="14" fillId="2" borderId="5" xfId="7" applyFont="1" applyFill="1" applyBorder="1" applyAlignment="1">
      <alignment horizontal="center" vertical="center" wrapText="1"/>
    </xf>
    <xf numFmtId="0" fontId="14" fillId="2" borderId="5" xfId="19" applyFont="1" applyFill="1" applyBorder="1" applyAlignment="1">
      <alignment vertical="center" wrapText="1"/>
    </xf>
    <xf numFmtId="0" fontId="14" fillId="2" borderId="5" xfId="8" applyFont="1" applyFill="1" applyBorder="1" applyAlignment="1">
      <alignment horizontal="left" vertical="center" wrapText="1"/>
    </xf>
    <xf numFmtId="168" fontId="14" fillId="2" borderId="5" xfId="4" applyNumberFormat="1" applyFont="1" applyFill="1" applyBorder="1" applyAlignment="1">
      <alignment horizontal="left" vertical="center" wrapText="1"/>
    </xf>
    <xf numFmtId="0" fontId="14" fillId="2" borderId="5" xfId="16" applyFont="1" applyFill="1" applyBorder="1" applyAlignment="1">
      <alignment horizontal="left" vertical="center" wrapText="1"/>
    </xf>
    <xf numFmtId="3" fontId="14" fillId="2" borderId="5" xfId="11" applyNumberFormat="1" applyFont="1" applyFill="1" applyBorder="1" applyAlignment="1">
      <alignment horizontal="center" vertical="center" wrapText="1"/>
    </xf>
    <xf numFmtId="168" fontId="14" fillId="2" borderId="5" xfId="4" applyNumberFormat="1" applyFont="1" applyFill="1" applyBorder="1" applyAlignment="1">
      <alignment horizontal="center" vertical="center" wrapText="1"/>
    </xf>
    <xf numFmtId="0" fontId="14" fillId="2" borderId="5" xfId="0" applyNumberFormat="1" applyFont="1" applyFill="1" applyBorder="1" applyAlignment="1">
      <alignment horizontal="left" vertical="center"/>
    </xf>
    <xf numFmtId="4" fontId="14" fillId="2" borderId="5" xfId="3" applyNumberFormat="1" applyFont="1" applyFill="1" applyBorder="1" applyAlignment="1">
      <alignment horizontal="left" vertical="center" wrapText="1"/>
    </xf>
    <xf numFmtId="0" fontId="14" fillId="2" borderId="0" xfId="0" applyFont="1" applyFill="1" applyBorder="1" applyAlignment="1">
      <alignment horizontal="left"/>
    </xf>
    <xf numFmtId="165" fontId="14" fillId="2" borderId="5" xfId="27" applyNumberFormat="1" applyFont="1" applyFill="1" applyBorder="1" applyAlignment="1">
      <alignment horizontal="left" vertical="center" wrapText="1"/>
    </xf>
    <xf numFmtId="0" fontId="14" fillId="2" borderId="5" xfId="4" applyFont="1" applyFill="1" applyBorder="1" applyAlignment="1">
      <alignment wrapText="1"/>
    </xf>
    <xf numFmtId="0" fontId="14" fillId="2" borderId="0" xfId="0" applyNumberFormat="1" applyFont="1" applyFill="1" applyBorder="1" applyAlignment="1">
      <alignment vertical="center" wrapText="1"/>
    </xf>
    <xf numFmtId="0" fontId="28" fillId="0" borderId="5" xfId="0" applyFont="1" applyFill="1" applyBorder="1" applyAlignment="1">
      <alignment horizontal="center" vertical="center" wrapText="1"/>
    </xf>
    <xf numFmtId="0" fontId="14" fillId="2" borderId="5" xfId="44" applyFont="1" applyFill="1" applyBorder="1" applyAlignment="1">
      <alignment horizontal="left" vertical="center" wrapText="1"/>
    </xf>
    <xf numFmtId="0" fontId="14" fillId="2" borderId="5" xfId="45" applyFont="1" applyFill="1" applyBorder="1" applyAlignment="1">
      <alignment horizontal="left" vertical="center" wrapText="1"/>
    </xf>
    <xf numFmtId="2" fontId="14" fillId="2" borderId="5" xfId="46" applyNumberFormat="1" applyFont="1" applyFill="1" applyBorder="1" applyAlignment="1">
      <alignment horizontal="left" vertical="center" wrapText="1"/>
    </xf>
    <xf numFmtId="0" fontId="14" fillId="2" borderId="5" xfId="47" applyFont="1" applyFill="1" applyBorder="1" applyAlignment="1">
      <alignment vertical="center" wrapText="1"/>
    </xf>
    <xf numFmtId="43" fontId="14" fillId="2" borderId="0" xfId="3" applyNumberFormat="1" applyFont="1" applyFill="1"/>
    <xf numFmtId="0" fontId="24" fillId="0" borderId="5" xfId="36" applyFont="1" applyBorder="1" applyAlignment="1">
      <alignment horizontal="center" vertical="center" wrapText="1"/>
    </xf>
    <xf numFmtId="0" fontId="119" fillId="0" borderId="0" xfId="0" applyFont="1" applyBorder="1"/>
    <xf numFmtId="4" fontId="120" fillId="0" borderId="0" xfId="0" applyNumberFormat="1" applyFont="1" applyBorder="1" applyAlignment="1">
      <alignment horizontal="center" vertical="center"/>
    </xf>
    <xf numFmtId="2" fontId="120" fillId="0" borderId="0" xfId="0" applyNumberFormat="1" applyFont="1" applyBorder="1" applyAlignment="1">
      <alignment horizontal="center" vertical="center"/>
    </xf>
    <xf numFmtId="2" fontId="110" fillId="0" borderId="0" xfId="0" applyNumberFormat="1" applyFont="1" applyBorder="1"/>
    <xf numFmtId="2" fontId="42" fillId="0" borderId="0" xfId="36" applyNumberFormat="1" applyFont="1"/>
    <xf numFmtId="165" fontId="106" fillId="7" borderId="0" xfId="36" applyNumberFormat="1" applyFont="1" applyFill="1"/>
    <xf numFmtId="165" fontId="106" fillId="0" borderId="0" xfId="36" applyNumberFormat="1" applyFont="1"/>
    <xf numFmtId="165" fontId="113" fillId="0" borderId="0" xfId="36" applyNumberFormat="1" applyFont="1"/>
    <xf numFmtId="39" fontId="113" fillId="2" borderId="0" xfId="36" applyNumberFormat="1" applyFont="1" applyFill="1"/>
    <xf numFmtId="165" fontId="113" fillId="2" borderId="0" xfId="36" applyNumberFormat="1" applyFont="1" applyFill="1"/>
    <xf numFmtId="2" fontId="113" fillId="2" borderId="0" xfId="36" applyNumberFormat="1" applyFont="1" applyFill="1"/>
    <xf numFmtId="164" fontId="106" fillId="0" borderId="0" xfId="36" applyNumberFormat="1" applyFont="1"/>
    <xf numFmtId="0" fontId="110" fillId="0" borderId="22" xfId="36" applyFont="1" applyBorder="1" applyAlignment="1">
      <alignment horizontal="center" vertical="center" wrapText="1"/>
    </xf>
    <xf numFmtId="165" fontId="106" fillId="2" borderId="0" xfId="36" applyNumberFormat="1" applyFont="1" applyFill="1"/>
    <xf numFmtId="0" fontId="118" fillId="0" borderId="0" xfId="0" applyFont="1" applyFill="1"/>
    <xf numFmtId="43" fontId="121" fillId="0" borderId="0" xfId="0" applyNumberFormat="1" applyFont="1" applyFill="1"/>
    <xf numFmtId="165" fontId="121" fillId="0" borderId="0" xfId="0" applyNumberFormat="1" applyFont="1" applyFill="1"/>
    <xf numFmtId="49" fontId="24" fillId="2" borderId="5" xfId="48" applyNumberFormat="1" applyFont="1" applyFill="1" applyBorder="1" applyAlignment="1">
      <alignment horizontal="center" vertical="center"/>
    </xf>
    <xf numFmtId="0" fontId="24" fillId="2" borderId="5" xfId="48" applyFont="1" applyFill="1" applyBorder="1" applyAlignment="1">
      <alignment vertical="top" wrapText="1"/>
    </xf>
    <xf numFmtId="43" fontId="45" fillId="2" borderId="5" xfId="0" applyNumberFormat="1" applyFont="1" applyFill="1" applyBorder="1" applyAlignment="1">
      <alignment horizontal="left" vertical="center" wrapText="1"/>
    </xf>
    <xf numFmtId="1" fontId="28" fillId="2" borderId="0" xfId="0" applyNumberFormat="1" applyFont="1" applyFill="1" applyBorder="1" applyAlignment="1">
      <alignment horizontal="left" vertical="center"/>
    </xf>
    <xf numFmtId="2" fontId="28" fillId="2" borderId="5" xfId="0" applyNumberFormat="1" applyFont="1" applyFill="1" applyBorder="1" applyAlignment="1">
      <alignment horizontal="center" vertical="center" wrapText="1"/>
    </xf>
    <xf numFmtId="1" fontId="5" fillId="2" borderId="3" xfId="2" applyNumberFormat="1" applyFont="1" applyFill="1" applyBorder="1" applyAlignment="1">
      <alignment horizontal="center" vertical="center" wrapText="1"/>
    </xf>
    <xf numFmtId="1" fontId="5" fillId="2" borderId="6" xfId="2" applyNumberFormat="1" applyFont="1" applyFill="1" applyBorder="1" applyAlignment="1">
      <alignment horizontal="center" vertical="center" wrapText="1"/>
    </xf>
    <xf numFmtId="43" fontId="5" fillId="2" borderId="1" xfId="2" applyNumberFormat="1" applyFont="1" applyFill="1" applyBorder="1" applyAlignment="1">
      <alignment horizontal="center" vertical="center" wrapText="1"/>
    </xf>
    <xf numFmtId="43" fontId="5" fillId="2" borderId="7" xfId="2" applyNumberFormat="1" applyFont="1" applyFill="1" applyBorder="1" applyAlignment="1">
      <alignment horizontal="center" vertical="center" wrapText="1"/>
    </xf>
    <xf numFmtId="43" fontId="5" fillId="2" borderId="8" xfId="2" applyNumberFormat="1" applyFont="1" applyFill="1" applyBorder="1" applyAlignment="1">
      <alignment horizontal="center" vertical="center" wrapText="1"/>
    </xf>
    <xf numFmtId="43" fontId="62" fillId="2" borderId="3" xfId="2" applyNumberFormat="1" applyFont="1" applyFill="1" applyBorder="1" applyAlignment="1">
      <alignment horizontal="center" vertical="center" wrapText="1"/>
    </xf>
    <xf numFmtId="43" fontId="62" fillId="2" borderId="6" xfId="2" applyNumberFormat="1" applyFont="1" applyFill="1" applyBorder="1" applyAlignment="1">
      <alignment horizontal="center" vertical="center" wrapText="1"/>
    </xf>
    <xf numFmtId="43" fontId="5" fillId="2" borderId="3" xfId="2" applyNumberFormat="1" applyFont="1" applyFill="1" applyBorder="1" applyAlignment="1">
      <alignment horizontal="center" vertical="center" wrapText="1"/>
    </xf>
    <xf numFmtId="43" fontId="5" fillId="2" borderId="6" xfId="2" applyNumberFormat="1" applyFont="1" applyFill="1" applyBorder="1" applyAlignment="1">
      <alignment horizontal="center" vertical="center" wrapText="1"/>
    </xf>
    <xf numFmtId="43" fontId="7" fillId="2" borderId="1" xfId="2" applyNumberFormat="1" applyFont="1" applyFill="1" applyBorder="1" applyAlignment="1">
      <alignment horizontal="center" vertical="center" wrapText="1"/>
    </xf>
    <xf numFmtId="43" fontId="7" fillId="2" borderId="7" xfId="2" applyNumberFormat="1" applyFont="1" applyFill="1" applyBorder="1" applyAlignment="1">
      <alignment horizontal="center" vertical="center" wrapText="1"/>
    </xf>
    <xf numFmtId="4" fontId="5" fillId="2" borderId="3" xfId="2" applyNumberFormat="1" applyFont="1" applyFill="1" applyBorder="1" applyAlignment="1">
      <alignment horizontal="center" vertical="center" wrapText="1"/>
    </xf>
    <xf numFmtId="4" fontId="5" fillId="2" borderId="6" xfId="2" applyNumberFormat="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7" xfId="1" applyFont="1" applyFill="1" applyBorder="1" applyAlignment="1">
      <alignment horizontal="center" vertical="center" wrapText="1"/>
    </xf>
    <xf numFmtId="43" fontId="5" fillId="2" borderId="4" xfId="2" applyNumberFormat="1" applyFont="1" applyFill="1" applyBorder="1" applyAlignment="1">
      <alignment horizontal="center" vertical="center" wrapText="1"/>
    </xf>
    <xf numFmtId="43" fontId="5" fillId="2" borderId="5" xfId="2" applyNumberFormat="1" applyFont="1" applyFill="1" applyBorder="1" applyAlignment="1">
      <alignment horizontal="center" vertical="center" wrapText="1"/>
    </xf>
    <xf numFmtId="43" fontId="5" fillId="0" borderId="5" xfId="2" applyNumberFormat="1" applyFont="1" applyBorder="1" applyAlignment="1">
      <alignment horizontal="center" vertical="center" wrapText="1"/>
    </xf>
    <xf numFmtId="0" fontId="62" fillId="2" borderId="5" xfId="36" applyFont="1" applyFill="1" applyBorder="1" applyAlignment="1">
      <alignment horizontal="left" vertical="center" wrapText="1"/>
    </xf>
    <xf numFmtId="43" fontId="5" fillId="2" borderId="1" xfId="2" applyNumberFormat="1" applyFont="1" applyFill="1" applyBorder="1" applyAlignment="1">
      <alignment vertical="center" wrapText="1"/>
    </xf>
    <xf numFmtId="43" fontId="5" fillId="2" borderId="7" xfId="2" applyNumberFormat="1" applyFont="1" applyFill="1" applyBorder="1" applyAlignment="1">
      <alignment vertical="center" wrapText="1"/>
    </xf>
    <xf numFmtId="0" fontId="28" fillId="0" borderId="10" xfId="0" applyFont="1" applyFill="1" applyBorder="1" applyAlignment="1">
      <alignment horizontal="center" vertical="center"/>
    </xf>
    <xf numFmtId="0" fontId="28" fillId="0" borderId="9" xfId="0" applyFont="1" applyFill="1" applyBorder="1" applyAlignment="1">
      <alignment horizontal="center" vertical="center"/>
    </xf>
    <xf numFmtId="0" fontId="28" fillId="0" borderId="4" xfId="0" applyFont="1" applyFill="1" applyBorder="1" applyAlignment="1">
      <alignment horizontal="center" vertical="center"/>
    </xf>
    <xf numFmtId="0" fontId="8" fillId="0" borderId="0" xfId="0" applyFont="1" applyFill="1" applyAlignment="1">
      <alignment horizontal="center" vertical="center" wrapText="1"/>
    </xf>
    <xf numFmtId="0" fontId="28" fillId="0" borderId="1" xfId="0" applyFont="1" applyFill="1" applyBorder="1" applyAlignment="1">
      <alignment horizontal="center" vertical="center"/>
    </xf>
    <xf numFmtId="0" fontId="28" fillId="0" borderId="7" xfId="0" applyFont="1" applyFill="1" applyBorder="1" applyAlignment="1">
      <alignment horizontal="center" vertical="center"/>
    </xf>
    <xf numFmtId="0" fontId="28" fillId="0" borderId="1"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86" fillId="2" borderId="0" xfId="29" applyFont="1" applyFill="1" applyAlignment="1">
      <alignment horizontal="left"/>
    </xf>
    <xf numFmtId="0" fontId="90" fillId="2" borderId="0" xfId="28" applyFont="1" applyFill="1" applyAlignment="1">
      <alignment horizontal="center" vertical="center" wrapText="1"/>
    </xf>
    <xf numFmtId="0" fontId="90" fillId="2" borderId="0" xfId="28" applyFont="1" applyFill="1" applyAlignment="1">
      <alignment horizontal="center" vertical="center"/>
    </xf>
    <xf numFmtId="0" fontId="87" fillId="2" borderId="3" xfId="29" applyFont="1" applyFill="1" applyBorder="1" applyAlignment="1">
      <alignment horizontal="center" vertical="center"/>
    </xf>
    <xf numFmtId="0" fontId="87" fillId="2" borderId="13" xfId="29" applyFont="1" applyFill="1" applyBorder="1" applyAlignment="1">
      <alignment horizontal="center" vertical="center"/>
    </xf>
    <xf numFmtId="0" fontId="92" fillId="2" borderId="3" xfId="29" applyFont="1" applyFill="1" applyBorder="1" applyAlignment="1">
      <alignment horizontal="center" vertical="center"/>
    </xf>
    <xf numFmtId="0" fontId="92" fillId="2" borderId="13" xfId="29" applyFont="1" applyFill="1" applyBorder="1" applyAlignment="1">
      <alignment horizontal="center" vertical="center"/>
    </xf>
    <xf numFmtId="49" fontId="24" fillId="2" borderId="3" xfId="29" applyNumberFormat="1" applyFont="1" applyFill="1" applyBorder="1" applyAlignment="1">
      <alignment horizontal="center" vertical="center" wrapText="1"/>
    </xf>
    <xf numFmtId="49" fontId="24" fillId="2" borderId="13" xfId="29" applyNumberFormat="1" applyFont="1" applyFill="1" applyBorder="1" applyAlignment="1">
      <alignment horizontal="center" vertical="center" wrapText="1"/>
    </xf>
    <xf numFmtId="0" fontId="24" fillId="2" borderId="5" xfId="29" applyFont="1" applyFill="1" applyBorder="1" applyAlignment="1">
      <alignment horizontal="center" vertical="center" wrapText="1"/>
    </xf>
    <xf numFmtId="0" fontId="93" fillId="2" borderId="5" xfId="29" applyFont="1" applyFill="1" applyBorder="1" applyAlignment="1">
      <alignment horizontal="center" vertical="center" wrapText="1"/>
    </xf>
    <xf numFmtId="0" fontId="9" fillId="0" borderId="5" xfId="0" applyFont="1" applyBorder="1" applyAlignment="1">
      <alignment horizontal="center" vertical="center"/>
    </xf>
    <xf numFmtId="0" fontId="9" fillId="0" borderId="5" xfId="0" applyFont="1" applyBorder="1" applyAlignment="1">
      <alignment horizontal="center" vertical="center" wrapText="1"/>
    </xf>
    <xf numFmtId="0" fontId="29" fillId="0" borderId="0" xfId="0" applyFont="1" applyFill="1" applyAlignment="1">
      <alignment horizontal="left"/>
    </xf>
    <xf numFmtId="0" fontId="8" fillId="0" borderId="0" xfId="0" applyFont="1" applyAlignment="1">
      <alignment horizontal="center"/>
    </xf>
    <xf numFmtId="0" fontId="24" fillId="0" borderId="5" xfId="36" applyFont="1" applyBorder="1" applyAlignment="1">
      <alignment horizontal="center" vertical="center" wrapText="1"/>
    </xf>
    <xf numFmtId="0" fontId="24" fillId="0" borderId="0" xfId="36" applyFont="1" applyAlignment="1">
      <alignment horizontal="center"/>
    </xf>
    <xf numFmtId="0" fontId="38" fillId="0" borderId="11" xfId="36" applyFont="1" applyBorder="1" applyAlignment="1">
      <alignment horizontal="right"/>
    </xf>
    <xf numFmtId="0" fontId="28" fillId="0" borderId="0" xfId="0" applyFont="1" applyFill="1" applyAlignment="1">
      <alignment horizontal="center" wrapText="1"/>
    </xf>
    <xf numFmtId="0" fontId="45" fillId="0" borderId="11" xfId="0" applyFont="1" applyFill="1" applyBorder="1" applyAlignment="1">
      <alignment horizontal="right"/>
    </xf>
    <xf numFmtId="0" fontId="28" fillId="0" borderId="10"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0" xfId="0" applyFont="1" applyFill="1" applyAlignment="1">
      <alignment horizontal="left"/>
    </xf>
    <xf numFmtId="0" fontId="28" fillId="0" borderId="0" xfId="0" applyFont="1" applyFill="1" applyAlignment="1">
      <alignment horizontal="center" vertical="center" wrapText="1"/>
    </xf>
    <xf numFmtId="0" fontId="33" fillId="0" borderId="0" xfId="0" applyFont="1" applyFill="1" applyAlignment="1">
      <alignment horizontal="right"/>
    </xf>
    <xf numFmtId="49" fontId="28" fillId="0" borderId="5" xfId="0" applyNumberFormat="1" applyFont="1" applyFill="1" applyBorder="1" applyAlignment="1">
      <alignment horizontal="center" vertical="center" wrapText="1"/>
    </xf>
    <xf numFmtId="0" fontId="28" fillId="0" borderId="5" xfId="0" applyFont="1" applyFill="1" applyBorder="1" applyAlignment="1">
      <alignment horizontal="center" vertical="center" wrapText="1"/>
    </xf>
    <xf numFmtId="0" fontId="8" fillId="0" borderId="0" xfId="0" applyFont="1" applyBorder="1" applyAlignment="1">
      <alignment horizontal="left"/>
    </xf>
    <xf numFmtId="0" fontId="8" fillId="0" borderId="11" xfId="0" applyFont="1" applyBorder="1" applyAlignment="1">
      <alignment horizontal="center" vertical="center" wrapText="1"/>
    </xf>
    <xf numFmtId="0" fontId="8" fillId="0" borderId="5" xfId="0" applyFont="1" applyBorder="1" applyAlignment="1">
      <alignment horizontal="center" vertical="center"/>
    </xf>
    <xf numFmtId="0" fontId="8" fillId="0" borderId="5" xfId="0" applyFont="1" applyBorder="1" applyAlignment="1">
      <alignment horizontal="center" vertical="center" wrapText="1"/>
    </xf>
    <xf numFmtId="43" fontId="8" fillId="0" borderId="5" xfId="0" applyNumberFormat="1" applyFont="1" applyFill="1" applyBorder="1" applyAlignment="1">
      <alignment horizontal="center" vertical="center" wrapText="1"/>
    </xf>
    <xf numFmtId="0" fontId="8" fillId="0" borderId="0" xfId="0" applyFont="1" applyBorder="1" applyAlignment="1">
      <alignment horizontal="center" vertical="center" wrapText="1"/>
    </xf>
    <xf numFmtId="0" fontId="8" fillId="0" borderId="0" xfId="0" applyFont="1" applyAlignment="1">
      <alignment horizontal="left" vertical="center"/>
    </xf>
    <xf numFmtId="43" fontId="29" fillId="0" borderId="5" xfId="0" applyNumberFormat="1" applyFont="1" applyFill="1" applyBorder="1" applyAlignment="1">
      <alignment horizontal="center" vertical="center" wrapText="1"/>
    </xf>
    <xf numFmtId="0" fontId="8" fillId="0" borderId="0" xfId="0" applyFont="1" applyAlignment="1">
      <alignment horizontal="center" vertical="center" wrapText="1"/>
    </xf>
    <xf numFmtId="0" fontId="39" fillId="2" borderId="0" xfId="0" applyFont="1" applyFill="1" applyBorder="1" applyAlignment="1">
      <alignment horizontal="left"/>
    </xf>
    <xf numFmtId="0" fontId="39" fillId="2" borderId="11"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5" xfId="0" applyFont="1" applyFill="1" applyBorder="1" applyAlignment="1">
      <alignment horizontal="center" vertical="center"/>
    </xf>
    <xf numFmtId="0" fontId="39" fillId="2" borderId="5" xfId="0" applyFont="1" applyFill="1" applyBorder="1" applyAlignment="1">
      <alignment horizontal="center" vertical="center" wrapText="1"/>
    </xf>
    <xf numFmtId="43" fontId="53" fillId="0" borderId="5" xfId="0" applyNumberFormat="1" applyFont="1" applyFill="1" applyBorder="1" applyAlignment="1">
      <alignment horizontal="center" vertical="center" wrapText="1"/>
    </xf>
    <xf numFmtId="43" fontId="117" fillId="0" borderId="10" xfId="0" applyNumberFormat="1" applyFont="1" applyFill="1" applyBorder="1" applyAlignment="1">
      <alignment horizontal="center" vertical="center" wrapText="1"/>
    </xf>
    <xf numFmtId="43" fontId="117" fillId="0" borderId="9" xfId="0" applyNumberFormat="1" applyFont="1" applyFill="1" applyBorder="1" applyAlignment="1">
      <alignment horizontal="center" vertical="center" wrapText="1"/>
    </xf>
    <xf numFmtId="43" fontId="117" fillId="0" borderId="4" xfId="0" applyNumberFormat="1" applyFont="1" applyFill="1" applyBorder="1" applyAlignment="1">
      <alignment horizontal="center" vertical="center" wrapText="1"/>
    </xf>
    <xf numFmtId="0" fontId="25" fillId="0" borderId="11" xfId="0" applyFont="1" applyBorder="1" applyAlignment="1">
      <alignment horizontal="center" vertical="center" wrapText="1"/>
    </xf>
    <xf numFmtId="0" fontId="8" fillId="0" borderId="0" xfId="13" applyFont="1" applyFill="1" applyAlignment="1">
      <alignment horizontal="left" vertical="center"/>
    </xf>
    <xf numFmtId="0" fontId="8" fillId="0" borderId="11" xfId="0" applyFont="1" applyFill="1" applyBorder="1" applyAlignment="1">
      <alignment horizontal="center" vertical="center"/>
    </xf>
    <xf numFmtId="0" fontId="8" fillId="0" borderId="5" xfId="4" applyFont="1" applyFill="1" applyBorder="1" applyAlignment="1">
      <alignment horizontal="center" vertical="center" wrapText="1"/>
    </xf>
    <xf numFmtId="0" fontId="8" fillId="0" borderId="1" xfId="4" applyFont="1" applyFill="1" applyBorder="1" applyAlignment="1">
      <alignment horizontal="center" vertical="center" wrapText="1"/>
    </xf>
    <xf numFmtId="0" fontId="8" fillId="0" borderId="8" xfId="4" applyFont="1" applyFill="1" applyBorder="1" applyAlignment="1">
      <alignment horizontal="center" vertical="center" wrapText="1"/>
    </xf>
    <xf numFmtId="0" fontId="8" fillId="0" borderId="7" xfId="4" applyFont="1" applyFill="1" applyBorder="1" applyAlignment="1">
      <alignment horizontal="center" vertical="center" wrapText="1"/>
    </xf>
    <xf numFmtId="168" fontId="8" fillId="0" borderId="5" xfId="4" applyNumberFormat="1" applyFont="1" applyFill="1" applyBorder="1" applyAlignment="1">
      <alignment horizontal="center" vertical="center" wrapText="1"/>
    </xf>
    <xf numFmtId="168" fontId="8" fillId="0" borderId="5" xfId="12" applyNumberFormat="1" applyFont="1" applyFill="1" applyBorder="1" applyAlignment="1">
      <alignment horizontal="center" vertical="center" wrapText="1"/>
    </xf>
    <xf numFmtId="0" fontId="8" fillId="0" borderId="5" xfId="0" applyFont="1" applyFill="1" applyBorder="1" applyAlignment="1">
      <alignment horizontal="center" vertical="center" wrapText="1"/>
    </xf>
    <xf numFmtId="1" fontId="5" fillId="0" borderId="5" xfId="13" applyNumberFormat="1" applyFont="1" applyFill="1" applyBorder="1" applyAlignment="1">
      <alignment horizontal="center" vertical="center" wrapText="1"/>
    </xf>
    <xf numFmtId="2" fontId="5" fillId="0" borderId="5" xfId="13" applyNumberFormat="1" applyFont="1" applyFill="1" applyBorder="1" applyAlignment="1">
      <alignment horizontal="left" vertical="center" wrapText="1"/>
    </xf>
    <xf numFmtId="0" fontId="5" fillId="0" borderId="5" xfId="0" applyFont="1" applyFill="1" applyBorder="1" applyAlignment="1">
      <alignment horizontal="center" vertical="center" wrapText="1"/>
    </xf>
    <xf numFmtId="168" fontId="8" fillId="0" borderId="1" xfId="12" applyNumberFormat="1" applyFont="1" applyFill="1" applyBorder="1" applyAlignment="1">
      <alignment horizontal="center" vertical="center" wrapText="1"/>
    </xf>
    <xf numFmtId="168" fontId="8" fillId="0" borderId="8" xfId="12" applyNumberFormat="1" applyFont="1" applyFill="1" applyBorder="1" applyAlignment="1">
      <alignment horizontal="center" vertical="center" wrapText="1"/>
    </xf>
    <xf numFmtId="168" fontId="8" fillId="0" borderId="7" xfId="12" applyNumberFormat="1" applyFont="1" applyFill="1" applyBorder="1" applyAlignment="1">
      <alignment horizontal="center" vertical="center" wrapText="1"/>
    </xf>
    <xf numFmtId="1" fontId="8" fillId="0" borderId="1" xfId="12" applyNumberFormat="1" applyFont="1" applyFill="1" applyBorder="1" applyAlignment="1">
      <alignment horizontal="center" vertical="center" wrapText="1"/>
    </xf>
    <xf numFmtId="1" fontId="8" fillId="0" borderId="8" xfId="12" applyNumberFormat="1" applyFont="1" applyFill="1" applyBorder="1" applyAlignment="1">
      <alignment horizontal="center" vertical="center" wrapText="1"/>
    </xf>
    <xf numFmtId="1" fontId="8" fillId="0" borderId="7" xfId="12" applyNumberFormat="1" applyFont="1" applyFill="1" applyBorder="1" applyAlignment="1">
      <alignment horizontal="center" vertical="center" wrapText="1"/>
    </xf>
    <xf numFmtId="1" fontId="8" fillId="0" borderId="5" xfId="12" applyNumberFormat="1" applyFont="1" applyFill="1" applyBorder="1" applyAlignment="1">
      <alignment horizontal="center" vertical="center" wrapText="1"/>
    </xf>
    <xf numFmtId="1" fontId="5" fillId="0" borderId="5" xfId="4" applyNumberFormat="1" applyFont="1" applyFill="1" applyBorder="1" applyAlignment="1">
      <alignment horizontal="center" vertical="center" wrapText="1"/>
    </xf>
    <xf numFmtId="2" fontId="5" fillId="0" borderId="5" xfId="4" applyNumberFormat="1" applyFont="1" applyFill="1" applyBorder="1" applyAlignment="1">
      <alignment horizontal="left" vertical="center" wrapText="1"/>
    </xf>
    <xf numFmtId="2" fontId="5" fillId="0" borderId="5" xfId="5" applyNumberFormat="1" applyFont="1" applyFill="1" applyBorder="1" applyAlignment="1">
      <alignment horizontal="left" vertical="center" wrapText="1"/>
    </xf>
    <xf numFmtId="0" fontId="33" fillId="0" borderId="11" xfId="0" applyFont="1" applyFill="1" applyBorder="1" applyAlignment="1">
      <alignment horizontal="center"/>
    </xf>
    <xf numFmtId="0" fontId="45" fillId="0" borderId="11" xfId="0" applyFont="1" applyFill="1" applyBorder="1" applyAlignment="1">
      <alignment horizontal="center"/>
    </xf>
    <xf numFmtId="0" fontId="45" fillId="0" borderId="0" xfId="0" applyFont="1" applyFill="1" applyAlignment="1">
      <alignment horizontal="center"/>
    </xf>
    <xf numFmtId="0" fontId="8" fillId="2" borderId="5" xfId="29" applyFont="1" applyFill="1" applyBorder="1" applyAlignment="1">
      <alignment horizontal="center" vertical="center" wrapText="1"/>
    </xf>
    <xf numFmtId="0" fontId="8" fillId="2" borderId="0" xfId="29" applyFont="1" applyFill="1" applyAlignment="1">
      <alignment horizontal="left"/>
    </xf>
    <xf numFmtId="0" fontId="8" fillId="2" borderId="5" xfId="0" applyFont="1" applyFill="1" applyBorder="1" applyAlignment="1">
      <alignment horizontal="center" vertical="center" wrapText="1"/>
    </xf>
    <xf numFmtId="0" fontId="8" fillId="2" borderId="0" xfId="29" applyFont="1" applyFill="1" applyAlignment="1">
      <alignment horizontal="center"/>
    </xf>
    <xf numFmtId="0" fontId="28" fillId="2" borderId="5" xfId="0" applyNumberFormat="1" applyFont="1" applyFill="1" applyBorder="1" applyAlignment="1">
      <alignment horizontal="center" vertical="center" wrapText="1"/>
    </xf>
    <xf numFmtId="43" fontId="45" fillId="2" borderId="5" xfId="0" applyNumberFormat="1" applyFont="1" applyFill="1" applyBorder="1" applyAlignment="1">
      <alignment horizontal="left" vertical="center" wrapText="1"/>
    </xf>
    <xf numFmtId="1" fontId="28" fillId="2" borderId="0" xfId="0" applyNumberFormat="1" applyFont="1" applyFill="1" applyBorder="1" applyAlignment="1">
      <alignment horizontal="left" vertical="center"/>
    </xf>
    <xf numFmtId="0" fontId="28" fillId="2" borderId="0" xfId="0" applyFont="1" applyFill="1" applyBorder="1" applyAlignment="1">
      <alignment horizontal="center" vertical="center" wrapText="1"/>
    </xf>
    <xf numFmtId="2" fontId="28" fillId="2" borderId="0" xfId="0" applyNumberFormat="1" applyFont="1" applyFill="1" applyBorder="1" applyAlignment="1">
      <alignment horizontal="center" vertical="center" wrapText="1"/>
    </xf>
    <xf numFmtId="0" fontId="28" fillId="2" borderId="0" xfId="0" applyFont="1" applyFill="1" applyBorder="1" applyAlignment="1">
      <alignment horizontal="center"/>
    </xf>
    <xf numFmtId="2" fontId="28" fillId="2" borderId="0" xfId="0" applyNumberFormat="1" applyFont="1" applyFill="1" applyBorder="1" applyAlignment="1">
      <alignment horizontal="center"/>
    </xf>
    <xf numFmtId="0" fontId="28" fillId="2" borderId="0" xfId="0" applyFont="1" applyFill="1" applyBorder="1" applyAlignment="1">
      <alignment horizontal="center" vertical="center"/>
    </xf>
    <xf numFmtId="0" fontId="28" fillId="2" borderId="5" xfId="0" applyNumberFormat="1" applyFont="1" applyFill="1" applyBorder="1" applyAlignment="1">
      <alignment horizontal="center" vertical="center"/>
    </xf>
    <xf numFmtId="2" fontId="28" fillId="2" borderId="5" xfId="0" applyNumberFormat="1" applyFont="1" applyFill="1" applyBorder="1" applyAlignment="1">
      <alignment horizontal="center" vertical="center" wrapText="1"/>
    </xf>
    <xf numFmtId="0" fontId="13" fillId="0" borderId="5" xfId="23" applyFont="1" applyFill="1" applyBorder="1" applyAlignment="1">
      <alignment horizontal="center" vertical="center" wrapText="1"/>
    </xf>
    <xf numFmtId="0" fontId="24" fillId="0" borderId="0" xfId="23" applyFont="1" applyFill="1" applyBorder="1" applyAlignment="1">
      <alignment horizontal="left"/>
    </xf>
    <xf numFmtId="0" fontId="24" fillId="0" borderId="0" xfId="23" applyFont="1" applyFill="1" applyBorder="1" applyAlignment="1">
      <alignment horizontal="center" vertical="center" wrapText="1"/>
    </xf>
    <xf numFmtId="0" fontId="13" fillId="0" borderId="0" xfId="23" applyFont="1" applyFill="1" applyAlignment="1">
      <alignment horizontal="center" vertical="center" wrapText="1"/>
    </xf>
    <xf numFmtId="0" fontId="24" fillId="0" borderId="11" xfId="23" applyFont="1" applyFill="1" applyBorder="1" applyAlignment="1">
      <alignment horizontal="center" vertical="center" wrapText="1"/>
    </xf>
    <xf numFmtId="0" fontId="13" fillId="0" borderId="11" xfId="23" applyFont="1" applyFill="1" applyBorder="1" applyAlignment="1">
      <alignment horizontal="center" vertical="center" wrapText="1"/>
    </xf>
    <xf numFmtId="0" fontId="29" fillId="0" borderId="11" xfId="0" applyFont="1" applyFill="1" applyBorder="1" applyAlignment="1">
      <alignment horizontal="center" vertical="center" wrapText="1"/>
    </xf>
    <xf numFmtId="0" fontId="29" fillId="2" borderId="5" xfId="33" applyFont="1" applyFill="1" applyBorder="1" applyAlignment="1">
      <alignment horizontal="center" vertical="center" wrapText="1"/>
    </xf>
    <xf numFmtId="0" fontId="29" fillId="2" borderId="1" xfId="33" applyFont="1" applyFill="1" applyBorder="1" applyAlignment="1">
      <alignment horizontal="center" vertical="center" wrapText="1"/>
    </xf>
    <xf numFmtId="0" fontId="29" fillId="2" borderId="7" xfId="33" applyFont="1" applyFill="1" applyBorder="1" applyAlignment="1">
      <alignment horizontal="center" vertical="center" wrapText="1"/>
    </xf>
    <xf numFmtId="0" fontId="118" fillId="2" borderId="0" xfId="0" applyNumberFormat="1" applyFont="1" applyFill="1" applyBorder="1" applyAlignment="1">
      <alignment horizontal="center" vertical="center"/>
    </xf>
    <xf numFmtId="0" fontId="118" fillId="2" borderId="0" xfId="0" applyFont="1" applyFill="1" applyBorder="1"/>
    <xf numFmtId="171" fontId="28" fillId="0" borderId="5" xfId="0" applyNumberFormat="1" applyFont="1" applyFill="1" applyBorder="1" applyAlignment="1">
      <alignment horizontal="center" vertical="center" wrapText="1"/>
    </xf>
    <xf numFmtId="171" fontId="14" fillId="0" borderId="5" xfId="0" applyNumberFormat="1" applyFont="1" applyFill="1" applyBorder="1" applyAlignment="1">
      <alignment horizontal="center" vertical="center" wrapText="1"/>
    </xf>
    <xf numFmtId="171" fontId="33" fillId="0" borderId="5" xfId="0" applyNumberFormat="1" applyFont="1" applyFill="1" applyBorder="1" applyAlignment="1">
      <alignment horizontal="center" vertical="center" wrapText="1"/>
    </xf>
  </cellXfs>
  <cellStyles count="49">
    <cellStyle name="Comma" xfId="1" builtinId="3"/>
    <cellStyle name="Comma 5" xfId="35"/>
    <cellStyle name="Comma 6" xfId="26"/>
    <cellStyle name="Comma 7" xfId="22"/>
    <cellStyle name="Normal" xfId="0" builtinId="0"/>
    <cellStyle name="Normal 10 2" xfId="11"/>
    <cellStyle name="Normal 10 3 2 2" xfId="6"/>
    <cellStyle name="Normal 10 3 2 2 2" xfId="37"/>
    <cellStyle name="Normal 10 3 2 2 3" xfId="47"/>
    <cellStyle name="Normal 12" xfId="21"/>
    <cellStyle name="Normal 2" xfId="23"/>
    <cellStyle name="Normal 2 10" xfId="32"/>
    <cellStyle name="Normal 2 2" xfId="25"/>
    <cellStyle name="Normal 2 2 3" xfId="8"/>
    <cellStyle name="Normal 2 3" xfId="42"/>
    <cellStyle name="Normal 2 3 2" xfId="34"/>
    <cellStyle name="Normal 2 4" xfId="44"/>
    <cellStyle name="Normal 3" xfId="36"/>
    <cellStyle name="Normal 4" xfId="16"/>
    <cellStyle name="Normal 4 2 2" xfId="19"/>
    <cellStyle name="Normal 47" xfId="4"/>
    <cellStyle name="Normal 47 3" xfId="18"/>
    <cellStyle name="Normal 5" xfId="48"/>
    <cellStyle name="Normal 54" xfId="13"/>
    <cellStyle name="Normal 54 3" xfId="15"/>
    <cellStyle name="Normal 54 3 2" xfId="38"/>
    <cellStyle name="Normal 54 3 3" xfId="46"/>
    <cellStyle name="Normal 58" xfId="7"/>
    <cellStyle name="Normal 59" xfId="14"/>
    <cellStyle name="Normal 61" xfId="17"/>
    <cellStyle name="Normal 7" xfId="24"/>
    <cellStyle name="Normal 7 2" xfId="43"/>
    <cellStyle name="Normal 7 3" xfId="45"/>
    <cellStyle name="Normal_Bản sao của Bieu trung gian_23.10" xfId="12"/>
    <cellStyle name="Normal_Biểu 01,03,04,05,06 DM_Na" xfId="41"/>
    <cellStyle name="Normal_bieu 10 gui so" xfId="5"/>
    <cellStyle name="Normal_Bieu huyen 24-09 (pheduyet)1" xfId="28"/>
    <cellStyle name="Normal_Bieu ke hoach XDCB hang nam" xfId="40"/>
    <cellStyle name="Normal_Bieu mau (CV )" xfId="10"/>
    <cellStyle name="Normal_Bieu MyHai2" xfId="33"/>
    <cellStyle name="Normal_bieu trung gian-gui so" xfId="20"/>
    <cellStyle name="Normal_BIEU-CC1" xfId="30"/>
    <cellStyle name="Normal_Cchuyen_TTCD" xfId="31"/>
    <cellStyle name="Normal_Danh muc VinhLocB" xfId="2"/>
    <cellStyle name="Normal_Danh muc VinhLocB 2" xfId="3"/>
    <cellStyle name="Normal_Sheet1" xfId="27"/>
    <cellStyle name="Normal_Sheet2" xfId="29"/>
    <cellStyle name="Normal_TH no XDCB moi nhat1 2" xfId="9"/>
    <cellStyle name="Normal_Tong Hop-QH huyen-20.10.2012 2_Nhap SL_dc HMai 30.11.2013" xfId="39"/>
  </cellStyles>
  <dxfs count="38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QH%20CAC%20HUYEN%202030/QH%20THANH%20PHO%20VINH%202030/XU%20LY%20SAU%20DIEU%20TRA/BIEU%20QH%202030%20THANH%20PHO%20VINH.TT01.2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H%20CAC%20HUYEN%202030/QH%20THANH%20PHO%20VINH%202030/XU%20LY%20BO%20SUNG/BIEU%20XL/BIEU%20QH%202030%20THANH%20PHO%20VINH.%2028.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MUC_BIEU"/>
      <sheetName val="01HT-QH"/>
      <sheetName val="2015"/>
      <sheetName val="00000000"/>
      <sheetName val="10000000"/>
      <sheetName val="CT"/>
      <sheetName val="05QH"/>
      <sheetName val="05KH"/>
      <sheetName val="01CH"/>
      <sheetName val="02 CH"/>
      <sheetName val="Sheet3"/>
      <sheetName val="03CH"/>
      <sheetName val="04CH"/>
      <sheetName val="05CH"/>
      <sheetName val="11CH"/>
      <sheetName val="so sánh 2010-2020"/>
      <sheetName val="Sheet1"/>
      <sheetName val="12CH"/>
      <sheetName val="CT P.Ben thuy"/>
      <sheetName val="05QH P.Ben thuy"/>
      <sheetName val="05KH P.Ben thuy"/>
      <sheetName val="CT P. Cưa Nam"/>
      <sheetName val="05QH P. Cưa Nam"/>
      <sheetName val="05KH Cua Nam"/>
      <sheetName val="CT P.Đội Cung"/>
      <sheetName val="05QH P.Đội cung"/>
      <sheetName val="05KH Đội Cung"/>
      <sheetName val="CT P.Đông Vĩnh"/>
      <sheetName val="05QH P.Đông Vĩnh"/>
      <sheetName val="05KH P.Đông Vĩnh"/>
      <sheetName val="CT P.HH.TAP"/>
      <sheetName val="05QH P.HH.Tập"/>
      <sheetName val="05KH P.HH.Tập"/>
      <sheetName val="CT P.Hồng Sơn"/>
      <sheetName val="05QH P.Hồng Sơn"/>
      <sheetName val="05KH P.Hồng Sơn"/>
      <sheetName val="CT P.Hưng Binh"/>
      <sheetName val="05QH P.Hưng Binh"/>
      <sheetName val="05KH P.Hưng Binh"/>
      <sheetName val="CT Hưng Dũng"/>
      <sheetName val="05QH Hưng Dũng"/>
      <sheetName val="05KH Hưng dũng"/>
      <sheetName val="CT Hưng Phúc"/>
      <sheetName val="05QH Hưng Phuc"/>
      <sheetName val="05KH Hưng Phuc"/>
      <sheetName val="CT Lê Lợi"/>
      <sheetName val="05QH Lê Lợi"/>
      <sheetName val="05KH Lê Lợi"/>
      <sheetName val="CT Lê Mao"/>
      <sheetName val="05QH Lê Mao"/>
      <sheetName val="05KH Lê Mao"/>
      <sheetName val="CT Quan Bau"/>
      <sheetName val="05QH Quan Bau"/>
      <sheetName val="05KH Quan Bau"/>
      <sheetName val="CT Quang Trung"/>
      <sheetName val="05QH Quang Trung"/>
      <sheetName val="05KH Quang Trung"/>
      <sheetName val="CT Trung Đô"/>
      <sheetName val="05QH Trung Đô"/>
      <sheetName val="05KH Trung Đô"/>
      <sheetName val="CT Trường Thi"/>
      <sheetName val="05QH Trương Thi"/>
      <sheetName val="05KH Trường Thi"/>
      <sheetName val="CT Vinh Tân"/>
      <sheetName val="05QH Vinh Tân"/>
      <sheetName val="05KH Vinh Tân"/>
      <sheetName val="CT Hưng Chính"/>
      <sheetName val="05QH Hưng Chính"/>
      <sheetName val="05KH Hưng Chính"/>
      <sheetName val="CT Hưng Đông"/>
      <sheetName val="05QH Hưng Đông"/>
      <sheetName val="05KH Hưng Đông"/>
      <sheetName val="CT Hưng Hoa"/>
      <sheetName val="05QH Hưng hoa"/>
      <sheetName val="05KH Hưng Hoa"/>
      <sheetName val="CT Hưng Lộc"/>
      <sheetName val="05QH Hưng Lộc"/>
      <sheetName val="05KH Hưng Lộc"/>
      <sheetName val="CTQ Nghi ÂN"/>
      <sheetName val="05QH Nghi Ân"/>
      <sheetName val="05KH Nghi Ân"/>
      <sheetName val="CT Nghi Đức"/>
      <sheetName val="05QH Nghi Đức"/>
      <sheetName val="05KH Nghi Đức"/>
      <sheetName val="CT Nghi Kim"/>
      <sheetName val="05QH Nghi Kim"/>
      <sheetName val="05KH Nghi Kim"/>
      <sheetName val="CT Nghi Liên"/>
      <sheetName val="05QH Nghi Liên"/>
      <sheetName val="05KH Nghi Liên"/>
      <sheetName val="CT Nghi Phú"/>
      <sheetName val="05QH Nghi Phú"/>
      <sheetName val="05KH Nghi Phú"/>
      <sheetName val="06CH"/>
      <sheetName val="07CH"/>
      <sheetName val="08CH"/>
      <sheetName val="09CH"/>
      <sheetName val="13CH"/>
      <sheetName val="so sánh CMD"/>
      <sheetName val="So sánh CSD"/>
      <sheetName val="So sánh CT 2016"/>
    </sheetNames>
    <sheetDataSet>
      <sheetData sheetId="0"/>
      <sheetData sheetId="1"/>
      <sheetData sheetId="2">
        <row r="4">
          <cell r="D4">
            <v>10499.96</v>
          </cell>
          <cell r="F4">
            <v>10499.954973999998</v>
          </cell>
          <cell r="G4">
            <v>295.20683099999997</v>
          </cell>
          <cell r="H4">
            <v>197.43286700000002</v>
          </cell>
          <cell r="I4">
            <v>67.045758000000006</v>
          </cell>
          <cell r="J4">
            <v>393.48761099999996</v>
          </cell>
          <cell r="K4">
            <v>217.004167</v>
          </cell>
          <cell r="L4">
            <v>49.704246999999995</v>
          </cell>
          <cell r="M4">
            <v>161.45103900000001</v>
          </cell>
          <cell r="N4">
            <v>517.17938199999992</v>
          </cell>
          <cell r="O4">
            <v>114.470564</v>
          </cell>
          <cell r="P4">
            <v>138.86260399999998</v>
          </cell>
          <cell r="Q4">
            <v>86.603749000000008</v>
          </cell>
          <cell r="R4">
            <v>227.843312</v>
          </cell>
          <cell r="S4">
            <v>57.930737999999998</v>
          </cell>
          <cell r="T4">
            <v>291.75417600000003</v>
          </cell>
          <cell r="U4">
            <v>194.276037</v>
          </cell>
          <cell r="V4">
            <v>504.01851700000003</v>
          </cell>
          <cell r="W4">
            <v>451.95929000000001</v>
          </cell>
          <cell r="X4">
            <v>641.89683100000002</v>
          </cell>
          <cell r="Y4">
            <v>1456.1103049999999</v>
          </cell>
          <cell r="Z4">
            <v>672.15571699999998</v>
          </cell>
          <cell r="AA4">
            <v>870.61352199999999</v>
          </cell>
          <cell r="AB4">
            <v>568.81125499999996</v>
          </cell>
          <cell r="AC4">
            <v>730.53645699999993</v>
          </cell>
          <cell r="AD4">
            <v>946.28384100000005</v>
          </cell>
          <cell r="AE4">
            <v>647.31615700000009</v>
          </cell>
        </row>
        <row r="5">
          <cell r="D5">
            <v>4375.54</v>
          </cell>
          <cell r="F5">
            <v>4375.5352149999999</v>
          </cell>
          <cell r="G5">
            <v>30.262499999999999</v>
          </cell>
          <cell r="H5">
            <v>15.088822</v>
          </cell>
          <cell r="I5">
            <v>5.8012709999999998</v>
          </cell>
          <cell r="J5">
            <v>213.89043699999999</v>
          </cell>
          <cell r="K5">
            <v>27.019981999999999</v>
          </cell>
          <cell r="L5">
            <v>0.21265000000000001</v>
          </cell>
          <cell r="M5">
            <v>11.655782</v>
          </cell>
          <cell r="N5">
            <v>237.298225</v>
          </cell>
          <cell r="O5">
            <v>1.180043</v>
          </cell>
          <cell r="P5">
            <v>2.8389920000000002</v>
          </cell>
          <cell r="Q5">
            <v>6.3640509999999999</v>
          </cell>
          <cell r="R5">
            <v>16.947063</v>
          </cell>
          <cell r="S5">
            <v>0.54375399999999996</v>
          </cell>
          <cell r="T5">
            <v>61.573332000000001</v>
          </cell>
          <cell r="U5">
            <v>2.2196419999999999</v>
          </cell>
          <cell r="V5">
            <v>112.808037</v>
          </cell>
          <cell r="W5">
            <v>206.91171499999999</v>
          </cell>
          <cell r="X5">
            <v>243.217635</v>
          </cell>
          <cell r="Y5">
            <v>824.24445500000002</v>
          </cell>
          <cell r="Z5">
            <v>314.63372299999997</v>
          </cell>
          <cell r="AA5">
            <v>609.50243699999999</v>
          </cell>
          <cell r="AB5">
            <v>370.29200300000002</v>
          </cell>
          <cell r="AC5">
            <v>368.63065999999998</v>
          </cell>
          <cell r="AD5">
            <v>520.50603799999999</v>
          </cell>
          <cell r="AE5">
            <v>171.891966</v>
          </cell>
        </row>
        <row r="8">
          <cell r="D8">
            <v>2094.8200000000002</v>
          </cell>
          <cell r="F8">
            <v>2094.817501</v>
          </cell>
          <cell r="G8">
            <v>0</v>
          </cell>
          <cell r="H8">
            <v>6.4542140000000003</v>
          </cell>
          <cell r="I8">
            <v>0</v>
          </cell>
          <cell r="J8">
            <v>129.87922499999999</v>
          </cell>
          <cell r="K8">
            <v>0</v>
          </cell>
          <cell r="L8">
            <v>0</v>
          </cell>
          <cell r="M8">
            <v>1.4559000000000001E-2</v>
          </cell>
          <cell r="N8">
            <v>131.94395900000001</v>
          </cell>
          <cell r="O8">
            <v>0</v>
          </cell>
          <cell r="P8">
            <v>0</v>
          </cell>
          <cell r="Q8">
            <v>0</v>
          </cell>
          <cell r="R8">
            <v>3.8517640000000002</v>
          </cell>
          <cell r="S8">
            <v>0</v>
          </cell>
          <cell r="T8">
            <v>0</v>
          </cell>
          <cell r="U8">
            <v>0</v>
          </cell>
          <cell r="V8">
            <v>76.500214999999997</v>
          </cell>
          <cell r="W8">
            <v>169.56780499999999</v>
          </cell>
          <cell r="X8">
            <v>161.73760799999999</v>
          </cell>
          <cell r="Y8">
            <v>461.28458699999999</v>
          </cell>
          <cell r="Z8">
            <v>169.08519999999999</v>
          </cell>
          <cell r="AA8">
            <v>255.52034499999999</v>
          </cell>
          <cell r="AB8">
            <v>140.50479999999999</v>
          </cell>
          <cell r="AC8">
            <v>187.37226000000001</v>
          </cell>
          <cell r="AD8">
            <v>170.11393000000001</v>
          </cell>
          <cell r="AE8">
            <v>30.987030000000001</v>
          </cell>
        </row>
        <row r="9">
          <cell r="D9">
            <v>1440.52</v>
          </cell>
          <cell r="F9">
            <v>1440.5168669999998</v>
          </cell>
          <cell r="G9">
            <v>0</v>
          </cell>
          <cell r="H9">
            <v>5.9424760000000001</v>
          </cell>
          <cell r="I9">
            <v>0</v>
          </cell>
          <cell r="J9">
            <v>115.162425</v>
          </cell>
          <cell r="K9">
            <v>0</v>
          </cell>
          <cell r="L9">
            <v>0</v>
          </cell>
          <cell r="M9">
            <v>1.4559000000000001E-2</v>
          </cell>
          <cell r="N9">
            <v>130.21799999999999</v>
          </cell>
          <cell r="O9">
            <v>0</v>
          </cell>
          <cell r="P9">
            <v>0</v>
          </cell>
          <cell r="Q9">
            <v>0</v>
          </cell>
          <cell r="R9">
            <v>3.359861</v>
          </cell>
          <cell r="S9">
            <v>0</v>
          </cell>
          <cell r="T9">
            <v>0</v>
          </cell>
          <cell r="U9">
            <v>0</v>
          </cell>
          <cell r="V9">
            <v>49.399861000000001</v>
          </cell>
          <cell r="W9">
            <v>161.22164699999999</v>
          </cell>
          <cell r="X9">
            <v>142.51477700000001</v>
          </cell>
          <cell r="Y9">
            <v>202.161497</v>
          </cell>
          <cell r="Z9">
            <v>127.713523</v>
          </cell>
          <cell r="AA9">
            <v>113.21511</v>
          </cell>
          <cell r="AB9">
            <v>83.657700000000006</v>
          </cell>
          <cell r="AC9">
            <v>121.930341</v>
          </cell>
          <cell r="AD9">
            <v>155.48805999999999</v>
          </cell>
          <cell r="AE9">
            <v>28.517029999999998</v>
          </cell>
        </row>
        <row r="12">
          <cell r="D12">
            <v>762.73</v>
          </cell>
          <cell r="F12">
            <v>762.73365799999999</v>
          </cell>
          <cell r="G12">
            <v>15.09784</v>
          </cell>
          <cell r="H12">
            <v>3.2555640000000001</v>
          </cell>
          <cell r="I12">
            <v>2.1947549999999998</v>
          </cell>
          <cell r="J12">
            <v>16.635549999999999</v>
          </cell>
          <cell r="K12">
            <v>2.5578569999999998</v>
          </cell>
          <cell r="L12">
            <v>0</v>
          </cell>
          <cell r="M12">
            <v>2.595164</v>
          </cell>
          <cell r="N12">
            <v>8.2935599999999994</v>
          </cell>
          <cell r="O12">
            <v>0</v>
          </cell>
          <cell r="P12">
            <v>1.1900200000000001</v>
          </cell>
          <cell r="Q12">
            <v>0</v>
          </cell>
          <cell r="R12">
            <v>2.1320130000000002</v>
          </cell>
          <cell r="S12">
            <v>0.54375399999999996</v>
          </cell>
          <cell r="T12">
            <v>1.2688219999999999</v>
          </cell>
          <cell r="U12">
            <v>1.967E-2</v>
          </cell>
          <cell r="V12">
            <v>1.270945</v>
          </cell>
          <cell r="W12">
            <v>4.4029439999999997</v>
          </cell>
          <cell r="X12">
            <v>21.254515999999999</v>
          </cell>
          <cell r="Y12">
            <v>97.306259999999995</v>
          </cell>
          <cell r="Z12">
            <v>21.179697999999998</v>
          </cell>
          <cell r="AA12">
            <v>102.706655</v>
          </cell>
          <cell r="AB12">
            <v>91.570800000000006</v>
          </cell>
          <cell r="AC12">
            <v>77.301642999999999</v>
          </cell>
          <cell r="AD12">
            <v>189.03754000000001</v>
          </cell>
          <cell r="AE12">
            <v>100.918088</v>
          </cell>
        </row>
        <row r="13">
          <cell r="D13">
            <v>942.78</v>
          </cell>
          <cell r="F13">
            <v>942.78254700000014</v>
          </cell>
          <cell r="G13">
            <v>9.7539289999999994</v>
          </cell>
          <cell r="H13">
            <v>1.1343700000000001</v>
          </cell>
          <cell r="I13">
            <v>3.124133</v>
          </cell>
          <cell r="J13">
            <v>43.122402000000001</v>
          </cell>
          <cell r="K13">
            <v>24.462125</v>
          </cell>
          <cell r="L13">
            <v>0.2</v>
          </cell>
          <cell r="M13">
            <v>9.0341079999999998</v>
          </cell>
          <cell r="N13">
            <v>67.094374999999999</v>
          </cell>
          <cell r="O13">
            <v>1.180043</v>
          </cell>
          <cell r="P13">
            <v>0.90567200000000003</v>
          </cell>
          <cell r="Q13">
            <v>6.3640509999999999</v>
          </cell>
          <cell r="R13">
            <v>9.8583890000000007</v>
          </cell>
          <cell r="S13">
            <v>0</v>
          </cell>
          <cell r="T13">
            <v>4.9346329999999998</v>
          </cell>
          <cell r="U13">
            <v>2.1999719999999998</v>
          </cell>
          <cell r="V13">
            <v>4.0018310000000001</v>
          </cell>
          <cell r="W13">
            <v>2.4381970000000002</v>
          </cell>
          <cell r="X13">
            <v>43.083261</v>
          </cell>
          <cell r="Y13">
            <v>69.761150000000001</v>
          </cell>
          <cell r="Z13">
            <v>118.67483900000001</v>
          </cell>
          <cell r="AA13">
            <v>237.37751299999999</v>
          </cell>
          <cell r="AB13">
            <v>133.02496300000001</v>
          </cell>
          <cell r="AC13">
            <v>4.5863350000000001</v>
          </cell>
          <cell r="AD13">
            <v>113.02511800000001</v>
          </cell>
          <cell r="AE13">
            <v>33.441138000000002</v>
          </cell>
        </row>
        <row r="15">
          <cell r="D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D16">
            <v>108.82</v>
          </cell>
          <cell r="F16">
            <v>108.823443</v>
          </cell>
          <cell r="G16">
            <v>0</v>
          </cell>
          <cell r="H16">
            <v>0</v>
          </cell>
          <cell r="I16">
            <v>0</v>
          </cell>
          <cell r="J16">
            <v>0</v>
          </cell>
          <cell r="K16">
            <v>0</v>
          </cell>
          <cell r="L16">
            <v>0</v>
          </cell>
          <cell r="M16">
            <v>0</v>
          </cell>
          <cell r="N16">
            <v>0</v>
          </cell>
          <cell r="O16">
            <v>0</v>
          </cell>
          <cell r="P16">
            <v>0</v>
          </cell>
          <cell r="Q16">
            <v>0</v>
          </cell>
          <cell r="R16">
            <v>0</v>
          </cell>
          <cell r="S16">
            <v>0</v>
          </cell>
          <cell r="T16">
            <v>53.049723</v>
          </cell>
          <cell r="U16">
            <v>0</v>
          </cell>
          <cell r="V16">
            <v>0</v>
          </cell>
          <cell r="W16">
            <v>0</v>
          </cell>
          <cell r="X16">
            <v>0</v>
          </cell>
          <cell r="Y16">
            <v>55.773719999999997</v>
          </cell>
          <cell r="Z16">
            <v>0</v>
          </cell>
          <cell r="AA16">
            <v>0</v>
          </cell>
          <cell r="AB16">
            <v>0</v>
          </cell>
          <cell r="AC16">
            <v>0</v>
          </cell>
          <cell r="AD16">
            <v>0</v>
          </cell>
          <cell r="AE16">
            <v>0</v>
          </cell>
        </row>
        <row r="17">
          <cell r="D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row>
        <row r="18">
          <cell r="D18">
            <v>369.78</v>
          </cell>
          <cell r="F18">
            <v>369.77795099999997</v>
          </cell>
          <cell r="G18">
            <v>5.4107310000000002</v>
          </cell>
          <cell r="H18">
            <v>4.2446739999999998</v>
          </cell>
          <cell r="I18">
            <v>5.0577999999999998E-2</v>
          </cell>
          <cell r="J18">
            <v>22.938639999999999</v>
          </cell>
          <cell r="K18">
            <v>0</v>
          </cell>
          <cell r="L18">
            <v>1.265E-2</v>
          </cell>
          <cell r="M18">
            <v>1.1951E-2</v>
          </cell>
          <cell r="N18">
            <v>29.966331</v>
          </cell>
          <cell r="O18">
            <v>0</v>
          </cell>
          <cell r="P18">
            <v>0.74329999999999996</v>
          </cell>
          <cell r="Q18">
            <v>0</v>
          </cell>
          <cell r="R18">
            <v>1.104897</v>
          </cell>
          <cell r="S18">
            <v>0</v>
          </cell>
          <cell r="T18">
            <v>2.320154</v>
          </cell>
          <cell r="U18">
            <v>0</v>
          </cell>
          <cell r="V18">
            <v>31.035046000000001</v>
          </cell>
          <cell r="W18">
            <v>30.502769000000001</v>
          </cell>
          <cell r="X18">
            <v>17.142250000000001</v>
          </cell>
          <cell r="Y18">
            <v>140.11873800000001</v>
          </cell>
          <cell r="Z18">
            <v>5.6939859999999998</v>
          </cell>
          <cell r="AA18">
            <v>4.7686849999999996</v>
          </cell>
          <cell r="AB18">
            <v>5.1914400000000001</v>
          </cell>
          <cell r="AC18">
            <v>26.176231000000001</v>
          </cell>
          <cell r="AD18">
            <v>35.799190000000003</v>
          </cell>
          <cell r="AE18">
            <v>6.5457099999999997</v>
          </cell>
        </row>
        <row r="19">
          <cell r="D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row>
        <row r="20">
          <cell r="D20">
            <v>96.6</v>
          </cell>
          <cell r="F20">
            <v>96.600115000000002</v>
          </cell>
          <cell r="G20">
            <v>0</v>
          </cell>
          <cell r="H20">
            <v>0</v>
          </cell>
          <cell r="I20">
            <v>0.43180499999999999</v>
          </cell>
          <cell r="J20">
            <v>1.3146199999999999</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9.1292390000000001</v>
          </cell>
          <cell r="AB20">
            <v>0</v>
          </cell>
          <cell r="AC20">
            <v>73.194191000000004</v>
          </cell>
          <cell r="AD20">
            <v>12.53026</v>
          </cell>
          <cell r="AE20">
            <v>0</v>
          </cell>
        </row>
        <row r="21">
          <cell r="D21">
            <v>5949.24</v>
          </cell>
          <cell r="F21">
            <v>5949.2398229999999</v>
          </cell>
          <cell r="G21">
            <v>261.07189699999998</v>
          </cell>
          <cell r="H21">
            <v>180.28416200000001</v>
          </cell>
          <cell r="I21">
            <v>61.095474000000003</v>
          </cell>
          <cell r="J21">
            <v>171.39933400000001</v>
          </cell>
          <cell r="K21">
            <v>189.95544200000001</v>
          </cell>
          <cell r="L21">
            <v>49.491596999999999</v>
          </cell>
          <cell r="M21">
            <v>149.26318800000001</v>
          </cell>
          <cell r="N21">
            <v>277.80244399999998</v>
          </cell>
          <cell r="O21">
            <v>112.911981</v>
          </cell>
          <cell r="P21">
            <v>135.570482</v>
          </cell>
          <cell r="Q21">
            <v>80.239698000000004</v>
          </cell>
          <cell r="R21">
            <v>210.36269300000001</v>
          </cell>
          <cell r="S21">
            <v>57.369816999999998</v>
          </cell>
          <cell r="T21">
            <v>228.38195200000001</v>
          </cell>
          <cell r="U21">
            <v>191.81025500000001</v>
          </cell>
          <cell r="V21">
            <v>382.287577</v>
          </cell>
          <cell r="W21">
            <v>204.46788599999999</v>
          </cell>
          <cell r="X21">
            <v>395.39205600000003</v>
          </cell>
          <cell r="Y21">
            <v>604.77783999999997</v>
          </cell>
          <cell r="Z21">
            <v>350.23527100000001</v>
          </cell>
          <cell r="AA21">
            <v>256.09470499999998</v>
          </cell>
          <cell r="AB21">
            <v>186.56885199999999</v>
          </cell>
          <cell r="AC21">
            <v>352.56037600000002</v>
          </cell>
          <cell r="AD21">
            <v>388.406723</v>
          </cell>
          <cell r="AE21">
            <v>471.43812100000002</v>
          </cell>
        </row>
        <row r="22">
          <cell r="D22">
            <v>282.2</v>
          </cell>
          <cell r="F22">
            <v>282.199905</v>
          </cell>
          <cell r="G22">
            <v>4.4423870000000001</v>
          </cell>
          <cell r="H22">
            <v>0</v>
          </cell>
          <cell r="I22">
            <v>1.5530170000000001</v>
          </cell>
          <cell r="J22">
            <v>0</v>
          </cell>
          <cell r="K22">
            <v>2.0562550000000002</v>
          </cell>
          <cell r="L22">
            <v>0</v>
          </cell>
          <cell r="M22">
            <v>6.151548</v>
          </cell>
          <cell r="N22">
            <v>2.901262</v>
          </cell>
          <cell r="O22">
            <v>4.0969300000000004</v>
          </cell>
          <cell r="P22">
            <v>0.17849999999999999</v>
          </cell>
          <cell r="Q22">
            <v>0.46526600000000001</v>
          </cell>
          <cell r="R22">
            <v>2.3037399999999999</v>
          </cell>
          <cell r="S22">
            <v>0</v>
          </cell>
          <cell r="T22">
            <v>10.561315</v>
          </cell>
          <cell r="U22">
            <v>20.44678</v>
          </cell>
          <cell r="V22">
            <v>0</v>
          </cell>
          <cell r="W22">
            <v>0</v>
          </cell>
          <cell r="X22">
            <v>15.161239999999999</v>
          </cell>
          <cell r="Y22">
            <v>0</v>
          </cell>
          <cell r="Z22">
            <v>22.059837999999999</v>
          </cell>
          <cell r="AA22">
            <v>21.548555</v>
          </cell>
          <cell r="AB22">
            <v>1.6241099999999999</v>
          </cell>
          <cell r="AC22">
            <v>14.748682000000001</v>
          </cell>
          <cell r="AD22">
            <v>120.20961</v>
          </cell>
          <cell r="AE22">
            <v>31.69087</v>
          </cell>
        </row>
        <row r="23">
          <cell r="D23">
            <v>30.78</v>
          </cell>
          <cell r="F23">
            <v>30.778922000000001</v>
          </cell>
          <cell r="G23">
            <v>1.2401089999999999</v>
          </cell>
          <cell r="H23">
            <v>5.7743999999999997E-2</v>
          </cell>
          <cell r="I23">
            <v>0.19783899999999999</v>
          </cell>
          <cell r="J23">
            <v>8.0769999999999995E-2</v>
          </cell>
          <cell r="K23">
            <v>0.253469</v>
          </cell>
          <cell r="L23">
            <v>0.39776400000000001</v>
          </cell>
          <cell r="M23">
            <v>0.58556399999999997</v>
          </cell>
          <cell r="N23">
            <v>5.9513999999999997E-2</v>
          </cell>
          <cell r="O23">
            <v>0.16012000000000001</v>
          </cell>
          <cell r="P23">
            <v>0.25527</v>
          </cell>
          <cell r="Q23">
            <v>1.606641</v>
          </cell>
          <cell r="R23">
            <v>0.33279500000000001</v>
          </cell>
          <cell r="S23">
            <v>0.103144</v>
          </cell>
          <cell r="T23">
            <v>8.8152999999999995E-2</v>
          </cell>
          <cell r="U23">
            <v>4.46624</v>
          </cell>
          <cell r="V23">
            <v>0.70653699999999997</v>
          </cell>
          <cell r="W23">
            <v>0</v>
          </cell>
          <cell r="X23">
            <v>0</v>
          </cell>
          <cell r="Y23">
            <v>0</v>
          </cell>
          <cell r="Z23">
            <v>1.891432</v>
          </cell>
          <cell r="AA23">
            <v>2.849942</v>
          </cell>
          <cell r="AB23">
            <v>0</v>
          </cell>
          <cell r="AC23">
            <v>12.716805000000001</v>
          </cell>
          <cell r="AD23">
            <v>0</v>
          </cell>
          <cell r="AE23">
            <v>2.7290700000000001</v>
          </cell>
        </row>
        <row r="24">
          <cell r="D24">
            <v>99.27</v>
          </cell>
          <cell r="F24">
            <v>99.267296000000002</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37.670068000000001</v>
          </cell>
          <cell r="X24">
            <v>61.597228000000001</v>
          </cell>
          <cell r="Y24">
            <v>0</v>
          </cell>
          <cell r="Z24">
            <v>0</v>
          </cell>
          <cell r="AA24">
            <v>0</v>
          </cell>
          <cell r="AB24">
            <v>0</v>
          </cell>
          <cell r="AC24">
            <v>0</v>
          </cell>
          <cell r="AD24">
            <v>0</v>
          </cell>
          <cell r="AE24">
            <v>0</v>
          </cell>
        </row>
        <row r="25">
          <cell r="D25">
            <v>19.43</v>
          </cell>
          <cell r="F25">
            <v>19.426012</v>
          </cell>
          <cell r="G25">
            <v>0</v>
          </cell>
          <cell r="H25">
            <v>0</v>
          </cell>
          <cell r="I25">
            <v>0</v>
          </cell>
          <cell r="J25">
            <v>5.5557999999999996</v>
          </cell>
          <cell r="K25">
            <v>0</v>
          </cell>
          <cell r="L25">
            <v>0</v>
          </cell>
          <cell r="M25">
            <v>0</v>
          </cell>
          <cell r="N25">
            <v>0</v>
          </cell>
          <cell r="O25">
            <v>0</v>
          </cell>
          <cell r="P25">
            <v>0</v>
          </cell>
          <cell r="Q25">
            <v>0</v>
          </cell>
          <cell r="R25">
            <v>0</v>
          </cell>
          <cell r="S25">
            <v>0</v>
          </cell>
          <cell r="T25">
            <v>0</v>
          </cell>
          <cell r="U25">
            <v>0</v>
          </cell>
          <cell r="V25">
            <v>0</v>
          </cell>
          <cell r="W25">
            <v>0</v>
          </cell>
          <cell r="X25">
            <v>1.8157719999999999</v>
          </cell>
          <cell r="Y25">
            <v>0</v>
          </cell>
          <cell r="Z25">
            <v>3.7565</v>
          </cell>
          <cell r="AA25">
            <v>0</v>
          </cell>
          <cell r="AB25">
            <v>0</v>
          </cell>
          <cell r="AC25">
            <v>0</v>
          </cell>
          <cell r="AD25">
            <v>0</v>
          </cell>
          <cell r="AE25">
            <v>8.2979400000000005</v>
          </cell>
        </row>
        <row r="26">
          <cell r="D26">
            <v>151.54</v>
          </cell>
          <cell r="F26">
            <v>151.53680900000001</v>
          </cell>
          <cell r="G26">
            <v>4.6045600000000002</v>
          </cell>
          <cell r="H26">
            <v>16.381520999999999</v>
          </cell>
          <cell r="I26">
            <v>1.5290840000000001</v>
          </cell>
          <cell r="J26">
            <v>1.7867710000000001</v>
          </cell>
          <cell r="K26">
            <v>10.561406</v>
          </cell>
          <cell r="L26">
            <v>1.9317329999999999</v>
          </cell>
          <cell r="M26">
            <v>10.94741</v>
          </cell>
          <cell r="N26">
            <v>4.826244</v>
          </cell>
          <cell r="O26">
            <v>7.7359400000000003</v>
          </cell>
          <cell r="P26">
            <v>11.62058</v>
          </cell>
          <cell r="Q26">
            <v>4.4067780000000001</v>
          </cell>
          <cell r="R26">
            <v>5.7097329999999999</v>
          </cell>
          <cell r="S26">
            <v>5.4862419999999998</v>
          </cell>
          <cell r="T26">
            <v>4.7658699999999996</v>
          </cell>
          <cell r="U26">
            <v>4.3013899999999996</v>
          </cell>
          <cell r="V26">
            <v>7.5686150000000003</v>
          </cell>
          <cell r="W26">
            <v>0.87838400000000005</v>
          </cell>
          <cell r="X26">
            <v>5.1054769999999996</v>
          </cell>
          <cell r="Y26">
            <v>0.27806999999999998</v>
          </cell>
          <cell r="Z26">
            <v>3.606744</v>
          </cell>
          <cell r="AA26">
            <v>0</v>
          </cell>
          <cell r="AB26">
            <v>0</v>
          </cell>
          <cell r="AC26">
            <v>10.617577000000001</v>
          </cell>
          <cell r="AD26">
            <v>1.50041</v>
          </cell>
          <cell r="AE26">
            <v>25.38627</v>
          </cell>
        </row>
        <row r="27">
          <cell r="D27">
            <v>185.07</v>
          </cell>
          <cell r="F27">
            <v>185.06775399999998</v>
          </cell>
          <cell r="G27">
            <v>24.302047000000002</v>
          </cell>
          <cell r="H27">
            <v>3.0951219999999999</v>
          </cell>
          <cell r="I27">
            <v>0</v>
          </cell>
          <cell r="J27">
            <v>11.17662</v>
          </cell>
          <cell r="K27">
            <v>0</v>
          </cell>
          <cell r="L27">
            <v>0.72861200000000004</v>
          </cell>
          <cell r="M27">
            <v>0</v>
          </cell>
          <cell r="N27">
            <v>3.7046860000000001</v>
          </cell>
          <cell r="O27">
            <v>3.8514900000000001</v>
          </cell>
          <cell r="P27">
            <v>2.6532399999999998</v>
          </cell>
          <cell r="Q27">
            <v>0</v>
          </cell>
          <cell r="R27">
            <v>33.734853999999999</v>
          </cell>
          <cell r="S27">
            <v>0</v>
          </cell>
          <cell r="T27">
            <v>27.910990000000002</v>
          </cell>
          <cell r="U27">
            <v>2.2839399999999999</v>
          </cell>
          <cell r="V27">
            <v>16.435303000000001</v>
          </cell>
          <cell r="W27">
            <v>0.12368899999999999</v>
          </cell>
          <cell r="X27">
            <v>25.48582</v>
          </cell>
          <cell r="Y27">
            <v>6.6155499999999998</v>
          </cell>
          <cell r="Z27">
            <v>0.81139700000000003</v>
          </cell>
          <cell r="AA27">
            <v>0.43329400000000001</v>
          </cell>
          <cell r="AB27">
            <v>0.57204999999999995</v>
          </cell>
          <cell r="AC27">
            <v>0</v>
          </cell>
          <cell r="AD27">
            <v>15.804779999999999</v>
          </cell>
          <cell r="AE27">
            <v>5.3442699999999999</v>
          </cell>
        </row>
        <row r="28">
          <cell r="D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D29">
            <v>2300.21</v>
          </cell>
          <cell r="F29">
            <v>2300.208877</v>
          </cell>
          <cell r="G29">
            <v>69.917258000000018</v>
          </cell>
          <cell r="H29">
            <v>60.300454999999992</v>
          </cell>
          <cell r="I29">
            <v>20.640803999999996</v>
          </cell>
          <cell r="J29">
            <v>76.94932</v>
          </cell>
          <cell r="K29">
            <v>80.62093200000001</v>
          </cell>
          <cell r="L29">
            <v>21.729547999999998</v>
          </cell>
          <cell r="M29">
            <v>49.051114000000005</v>
          </cell>
          <cell r="N29">
            <v>147.15863000000002</v>
          </cell>
          <cell r="O29">
            <v>45.678870000000011</v>
          </cell>
          <cell r="P29">
            <v>43.541189999999993</v>
          </cell>
          <cell r="Q29">
            <v>25.125735999999996</v>
          </cell>
          <cell r="R29">
            <v>78.663866999999996</v>
          </cell>
          <cell r="S29">
            <v>28.210359</v>
          </cell>
          <cell r="T29">
            <v>64.949439999999996</v>
          </cell>
          <cell r="U29">
            <v>70.403739999999999</v>
          </cell>
          <cell r="V29">
            <v>122.43190300000002</v>
          </cell>
          <cell r="W29">
            <v>58.812626999999999</v>
          </cell>
          <cell r="X29">
            <v>156.720223</v>
          </cell>
          <cell r="Y29">
            <v>231.13616000000002</v>
          </cell>
          <cell r="Z29">
            <v>148.72398499999997</v>
          </cell>
          <cell r="AA29">
            <v>139.65516700000001</v>
          </cell>
          <cell r="AB29">
            <v>119.52277999999998</v>
          </cell>
          <cell r="AC29">
            <v>116.793587</v>
          </cell>
          <cell r="AD29">
            <v>140.44638499999999</v>
          </cell>
          <cell r="AE29">
            <v>183.02479699999998</v>
          </cell>
        </row>
        <row r="30">
          <cell r="D30">
            <v>1513.81</v>
          </cell>
          <cell r="F30">
            <v>1513.8147579999998</v>
          </cell>
          <cell r="G30">
            <v>48.233784999999997</v>
          </cell>
          <cell r="H30">
            <v>33.701129999999999</v>
          </cell>
          <cell r="I30">
            <v>15.316940000000001</v>
          </cell>
          <cell r="J30">
            <v>52.935980000000001</v>
          </cell>
          <cell r="K30">
            <v>57.347962000000003</v>
          </cell>
          <cell r="L30">
            <v>15.174075</v>
          </cell>
          <cell r="M30">
            <v>33.087029999999999</v>
          </cell>
          <cell r="N30">
            <v>79.965361000000001</v>
          </cell>
          <cell r="O30">
            <v>28.40053</v>
          </cell>
          <cell r="P30">
            <v>31.854600000000001</v>
          </cell>
          <cell r="Q30">
            <v>17.755488</v>
          </cell>
          <cell r="R30">
            <v>64.529765999999995</v>
          </cell>
          <cell r="S30">
            <v>21.315774999999999</v>
          </cell>
          <cell r="T30">
            <v>49.897202</v>
          </cell>
          <cell r="U30">
            <v>46.93967</v>
          </cell>
          <cell r="V30">
            <v>99.252598000000006</v>
          </cell>
          <cell r="W30">
            <v>43.590649999999997</v>
          </cell>
          <cell r="X30">
            <v>98.771992999999995</v>
          </cell>
          <cell r="Y30">
            <v>109.76694999999999</v>
          </cell>
          <cell r="Z30">
            <v>92.531380999999996</v>
          </cell>
          <cell r="AA30">
            <v>93.511242999999993</v>
          </cell>
          <cell r="AB30">
            <v>82.970110000000005</v>
          </cell>
          <cell r="AC30">
            <v>78.908901999999998</v>
          </cell>
          <cell r="AD30">
            <v>88.800039999999996</v>
          </cell>
          <cell r="AE30">
            <v>129.25559699999999</v>
          </cell>
        </row>
        <row r="31">
          <cell r="D31">
            <v>214.2</v>
          </cell>
          <cell r="F31">
            <v>214.20236299999999</v>
          </cell>
          <cell r="G31">
            <v>3.980623</v>
          </cell>
          <cell r="H31">
            <v>0.91961700000000002</v>
          </cell>
          <cell r="I31">
            <v>0.21445600000000001</v>
          </cell>
          <cell r="J31">
            <v>6.87758</v>
          </cell>
          <cell r="K31">
            <v>5.5807840000000004</v>
          </cell>
          <cell r="L31">
            <v>0.25914599999999999</v>
          </cell>
          <cell r="M31">
            <v>3.4225379999999999</v>
          </cell>
          <cell r="N31">
            <v>5.0568790000000003</v>
          </cell>
          <cell r="O31">
            <v>0.89644999999999997</v>
          </cell>
          <cell r="P31">
            <v>0.77885000000000004</v>
          </cell>
          <cell r="Q31">
            <v>1.185708</v>
          </cell>
          <cell r="R31">
            <v>2.4791699999999999</v>
          </cell>
          <cell r="S31">
            <v>0.232792</v>
          </cell>
          <cell r="T31">
            <v>3.7648510000000002</v>
          </cell>
          <cell r="U31">
            <v>1.2138500000000001</v>
          </cell>
          <cell r="V31">
            <v>6.2060120000000003</v>
          </cell>
          <cell r="W31">
            <v>3.8553820000000001</v>
          </cell>
          <cell r="X31">
            <v>14.784734</v>
          </cell>
          <cell r="Y31">
            <v>85.916439999999994</v>
          </cell>
          <cell r="Z31">
            <v>14.365095</v>
          </cell>
          <cell r="AA31">
            <v>13.984339</v>
          </cell>
          <cell r="AB31">
            <v>6.5481499999999997</v>
          </cell>
          <cell r="AC31">
            <v>13.556946999999999</v>
          </cell>
          <cell r="AD31">
            <v>13.558680000000001</v>
          </cell>
          <cell r="AE31">
            <v>4.5632900000000003</v>
          </cell>
        </row>
        <row r="32">
          <cell r="D32">
            <v>28.92</v>
          </cell>
          <cell r="F32">
            <v>28.923290000000001</v>
          </cell>
          <cell r="G32">
            <v>0.20638899999999999</v>
          </cell>
          <cell r="H32">
            <v>3.6187740000000002</v>
          </cell>
          <cell r="I32">
            <v>0</v>
          </cell>
          <cell r="J32">
            <v>0</v>
          </cell>
          <cell r="K32">
            <v>1.2329369999999999</v>
          </cell>
          <cell r="L32">
            <v>0</v>
          </cell>
          <cell r="M32">
            <v>0.81554300000000002</v>
          </cell>
          <cell r="N32">
            <v>0.24260499999999999</v>
          </cell>
          <cell r="O32">
            <v>0.75148999999999999</v>
          </cell>
          <cell r="P32">
            <v>0.30273</v>
          </cell>
          <cell r="Q32">
            <v>4.3430730000000004</v>
          </cell>
          <cell r="R32">
            <v>0</v>
          </cell>
          <cell r="S32">
            <v>0.97255000000000003</v>
          </cell>
          <cell r="T32">
            <v>0.82548699999999997</v>
          </cell>
          <cell r="U32">
            <v>10.295360000000001</v>
          </cell>
          <cell r="V32">
            <v>9.8191000000000001E-2</v>
          </cell>
          <cell r="W32">
            <v>0.118865</v>
          </cell>
          <cell r="X32">
            <v>0.16065299999999999</v>
          </cell>
          <cell r="Y32">
            <v>0.67208999999999997</v>
          </cell>
          <cell r="Z32">
            <v>0.18821299999999999</v>
          </cell>
          <cell r="AA32">
            <v>5.1201000000000003E-2</v>
          </cell>
          <cell r="AB32">
            <v>0.53874</v>
          </cell>
          <cell r="AC32">
            <v>0.13180700000000001</v>
          </cell>
          <cell r="AD32">
            <v>0.95895200000000003</v>
          </cell>
          <cell r="AE32">
            <v>2.39764</v>
          </cell>
        </row>
        <row r="33">
          <cell r="D33">
            <v>9.07</v>
          </cell>
          <cell r="F33">
            <v>9.0664619999999996</v>
          </cell>
          <cell r="G33">
            <v>0</v>
          </cell>
          <cell r="H33">
            <v>0</v>
          </cell>
          <cell r="I33">
            <v>0</v>
          </cell>
          <cell r="J33">
            <v>0</v>
          </cell>
          <cell r="K33">
            <v>0</v>
          </cell>
          <cell r="L33">
            <v>0</v>
          </cell>
          <cell r="M33">
            <v>0</v>
          </cell>
          <cell r="N33">
            <v>0</v>
          </cell>
          <cell r="O33">
            <v>3.2366600000000001</v>
          </cell>
          <cell r="P33">
            <v>0</v>
          </cell>
          <cell r="Q33">
            <v>0</v>
          </cell>
          <cell r="R33">
            <v>0</v>
          </cell>
          <cell r="S33">
            <v>0</v>
          </cell>
          <cell r="T33">
            <v>0</v>
          </cell>
          <cell r="U33">
            <v>0.11663999999999999</v>
          </cell>
          <cell r="V33">
            <v>0</v>
          </cell>
          <cell r="W33">
            <v>0</v>
          </cell>
          <cell r="X33">
            <v>2.9039830000000002</v>
          </cell>
          <cell r="Y33">
            <v>0</v>
          </cell>
          <cell r="Z33">
            <v>2.8091789999999999</v>
          </cell>
          <cell r="AA33">
            <v>0</v>
          </cell>
          <cell r="AB33">
            <v>0</v>
          </cell>
          <cell r="AC33">
            <v>0</v>
          </cell>
          <cell r="AD33">
            <v>0</v>
          </cell>
          <cell r="AE33">
            <v>0</v>
          </cell>
        </row>
        <row r="34">
          <cell r="D34">
            <v>51.14</v>
          </cell>
          <cell r="F34">
            <v>51.136178999999991</v>
          </cell>
          <cell r="G34">
            <v>0.25130999999999998</v>
          </cell>
          <cell r="H34">
            <v>2.0374E-2</v>
          </cell>
          <cell r="I34">
            <v>0.390704</v>
          </cell>
          <cell r="J34">
            <v>0.34682000000000002</v>
          </cell>
          <cell r="K34">
            <v>2.2425489999999999</v>
          </cell>
          <cell r="L34">
            <v>1.309285</v>
          </cell>
          <cell r="M34">
            <v>0.278997</v>
          </cell>
          <cell r="N34">
            <v>10.458691</v>
          </cell>
          <cell r="O34">
            <v>0.12311999999999999</v>
          </cell>
          <cell r="P34">
            <v>2.6281599999999998</v>
          </cell>
          <cell r="Q34">
            <v>4.3822E-2</v>
          </cell>
          <cell r="R34">
            <v>1.6032150000000001</v>
          </cell>
          <cell r="S34">
            <v>9.6433000000000005E-2</v>
          </cell>
          <cell r="T34">
            <v>0.12078700000000001</v>
          </cell>
          <cell r="U34">
            <v>1.10073</v>
          </cell>
          <cell r="V34">
            <v>6.2133000000000001E-2</v>
          </cell>
          <cell r="W34">
            <v>0.248</v>
          </cell>
          <cell r="X34">
            <v>0.234654</v>
          </cell>
          <cell r="Y34">
            <v>0.13782</v>
          </cell>
          <cell r="Z34">
            <v>0.42949100000000001</v>
          </cell>
          <cell r="AA34">
            <v>0.35925699999999999</v>
          </cell>
          <cell r="AB34">
            <v>0.20982999999999999</v>
          </cell>
          <cell r="AC34">
            <v>0.200877</v>
          </cell>
          <cell r="AD34">
            <v>10.263859999999999</v>
          </cell>
          <cell r="AE34">
            <v>17.975259999999999</v>
          </cell>
        </row>
        <row r="35">
          <cell r="D35">
            <v>196.17</v>
          </cell>
          <cell r="F35">
            <v>196.166742</v>
          </cell>
          <cell r="G35">
            <v>12.084861999999999</v>
          </cell>
          <cell r="H35">
            <v>2.6145360000000002</v>
          </cell>
          <cell r="I35">
            <v>2.4053450000000001</v>
          </cell>
          <cell r="J35">
            <v>2.7126899999999998</v>
          </cell>
          <cell r="K35">
            <v>12.433305000000001</v>
          </cell>
          <cell r="L35">
            <v>0.722051</v>
          </cell>
          <cell r="M35">
            <v>8.1959079999999993</v>
          </cell>
          <cell r="N35">
            <v>28.151558000000001</v>
          </cell>
          <cell r="O35">
            <v>11.228899999999999</v>
          </cell>
          <cell r="P35">
            <v>5.2641400000000003</v>
          </cell>
          <cell r="Q35">
            <v>1.582964</v>
          </cell>
          <cell r="R35">
            <v>6.7576780000000003</v>
          </cell>
          <cell r="S35">
            <v>3.1675399999999998</v>
          </cell>
          <cell r="T35">
            <v>6.3173219999999999</v>
          </cell>
          <cell r="U35">
            <v>9.3836399999999998</v>
          </cell>
          <cell r="V35">
            <v>8.4662989999999994</v>
          </cell>
          <cell r="W35">
            <v>1.3604769999999999</v>
          </cell>
          <cell r="X35">
            <v>12.630394000000001</v>
          </cell>
          <cell r="Y35">
            <v>1.9514899999999999</v>
          </cell>
          <cell r="Z35">
            <v>13.963405</v>
          </cell>
          <cell r="AA35">
            <v>12.807179</v>
          </cell>
          <cell r="AB35">
            <v>5.59964</v>
          </cell>
          <cell r="AC35">
            <v>2.392449</v>
          </cell>
          <cell r="AD35">
            <v>8.6386500000000002</v>
          </cell>
          <cell r="AE35">
            <v>15.33432</v>
          </cell>
        </row>
        <row r="36">
          <cell r="D36">
            <v>45.97</v>
          </cell>
          <cell r="F36">
            <v>45.974658999999996</v>
          </cell>
          <cell r="G36">
            <v>0.70417600000000002</v>
          </cell>
          <cell r="H36">
            <v>6.923451</v>
          </cell>
          <cell r="I36">
            <v>0.69291800000000003</v>
          </cell>
          <cell r="J36">
            <v>1.04739</v>
          </cell>
          <cell r="K36">
            <v>0.54178300000000001</v>
          </cell>
          <cell r="L36">
            <v>0</v>
          </cell>
          <cell r="M36">
            <v>0.521818</v>
          </cell>
          <cell r="N36">
            <v>1.411505</v>
          </cell>
          <cell r="O36">
            <v>0.57625000000000004</v>
          </cell>
          <cell r="P36">
            <v>1.07534</v>
          </cell>
          <cell r="Q36">
            <v>0</v>
          </cell>
          <cell r="R36">
            <v>0.55200400000000005</v>
          </cell>
          <cell r="S36">
            <v>0</v>
          </cell>
          <cell r="T36">
            <v>2.5850309999999999</v>
          </cell>
          <cell r="U36">
            <v>0.52546000000000004</v>
          </cell>
          <cell r="V36">
            <v>3.4424130000000002</v>
          </cell>
          <cell r="W36">
            <v>1.5571410000000001</v>
          </cell>
          <cell r="X36">
            <v>2.0942910000000001</v>
          </cell>
          <cell r="Y36">
            <v>2.9714499999999999</v>
          </cell>
          <cell r="Z36">
            <v>2.770896</v>
          </cell>
          <cell r="AA36">
            <v>3.9265089999999998</v>
          </cell>
          <cell r="AB36">
            <v>3.3710399999999998</v>
          </cell>
          <cell r="AC36">
            <v>3.0227200000000001</v>
          </cell>
          <cell r="AD36">
            <v>2.5061529999999999</v>
          </cell>
          <cell r="AE36">
            <v>3.1549200000000002</v>
          </cell>
        </row>
        <row r="37">
          <cell r="D37">
            <v>4.6100000000000003</v>
          </cell>
          <cell r="F37">
            <v>4.6076769999999998</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4.6076769999999998</v>
          </cell>
          <cell r="AD37">
            <v>0</v>
          </cell>
          <cell r="AE37">
            <v>0</v>
          </cell>
        </row>
        <row r="38">
          <cell r="D38">
            <v>18.760000000000002</v>
          </cell>
          <cell r="F38">
            <v>18.754682000000003</v>
          </cell>
          <cell r="G38">
            <v>0.19900300000000001</v>
          </cell>
          <cell r="H38">
            <v>2.6587E-2</v>
          </cell>
          <cell r="I38">
            <v>1.6574999999999999E-2</v>
          </cell>
          <cell r="J38">
            <v>5.8946500000000004</v>
          </cell>
          <cell r="K38">
            <v>2.9139000000000002E-2</v>
          </cell>
          <cell r="L38">
            <v>0</v>
          </cell>
          <cell r="M38">
            <v>8.5220000000000001E-3</v>
          </cell>
          <cell r="N38">
            <v>11.214513</v>
          </cell>
          <cell r="O38">
            <v>0</v>
          </cell>
          <cell r="P38">
            <v>5.8199999999999997E-3</v>
          </cell>
          <cell r="Q38">
            <v>0</v>
          </cell>
          <cell r="R38">
            <v>1.4164E-2</v>
          </cell>
          <cell r="S38">
            <v>0</v>
          </cell>
          <cell r="T38">
            <v>0.14568400000000001</v>
          </cell>
          <cell r="U38">
            <v>1.089E-2</v>
          </cell>
          <cell r="V38">
            <v>1.9182000000000001E-2</v>
          </cell>
          <cell r="W38">
            <v>0.263652</v>
          </cell>
          <cell r="X38">
            <v>2.3727999999999999E-2</v>
          </cell>
          <cell r="Y38">
            <v>0.66379999999999995</v>
          </cell>
          <cell r="Z38">
            <v>5.3513999999999999E-2</v>
          </cell>
          <cell r="AA38">
            <v>1.0912E-2</v>
          </cell>
          <cell r="AB38">
            <v>2.9579999999999999E-2</v>
          </cell>
          <cell r="AC38">
            <v>3.0506999999999999E-2</v>
          </cell>
          <cell r="AD38">
            <v>4.7469999999999998E-2</v>
          </cell>
          <cell r="AE38">
            <v>4.6789999999999998E-2</v>
          </cell>
        </row>
        <row r="39">
          <cell r="D39">
            <v>3.81</v>
          </cell>
          <cell r="F39">
            <v>3.8096010000000007</v>
          </cell>
          <cell r="G39">
            <v>0</v>
          </cell>
          <cell r="H39">
            <v>1.241738</v>
          </cell>
          <cell r="I39">
            <v>2.2044999999999999E-2</v>
          </cell>
          <cell r="J39">
            <v>2.061E-2</v>
          </cell>
          <cell r="K39">
            <v>0</v>
          </cell>
          <cell r="L39">
            <v>0</v>
          </cell>
          <cell r="M39">
            <v>1.366428</v>
          </cell>
          <cell r="N39">
            <v>4.5852999999999998E-2</v>
          </cell>
          <cell r="O39">
            <v>0.27372999999999997</v>
          </cell>
          <cell r="P39">
            <v>0</v>
          </cell>
          <cell r="Q39">
            <v>0.21468100000000001</v>
          </cell>
          <cell r="R39">
            <v>9.5680000000000001E-3</v>
          </cell>
          <cell r="S39">
            <v>8.9842000000000005E-2</v>
          </cell>
          <cell r="T39">
            <v>0</v>
          </cell>
          <cell r="U39">
            <v>0.2019</v>
          </cell>
          <cell r="V39">
            <v>0</v>
          </cell>
          <cell r="W39">
            <v>1.1047E-2</v>
          </cell>
          <cell r="X39">
            <v>0</v>
          </cell>
          <cell r="Y39">
            <v>1.5259999999999999E-2</v>
          </cell>
          <cell r="Z39">
            <v>0</v>
          </cell>
          <cell r="AA39">
            <v>9.3729999999999994E-3</v>
          </cell>
          <cell r="AB39">
            <v>1.213E-2</v>
          </cell>
          <cell r="AC39">
            <v>4.7756E-2</v>
          </cell>
          <cell r="AD39">
            <v>1.576E-2</v>
          </cell>
          <cell r="AE39">
            <v>0.21188000000000001</v>
          </cell>
        </row>
        <row r="40">
          <cell r="D40">
            <v>15.2</v>
          </cell>
          <cell r="F40">
            <v>15.197029000000001</v>
          </cell>
          <cell r="G40">
            <v>0.86653400000000003</v>
          </cell>
          <cell r="H40">
            <v>0.51050899999999999</v>
          </cell>
          <cell r="I40">
            <v>6.9251999999999994E-2</v>
          </cell>
          <cell r="J40">
            <v>7.0639999999999994E-2</v>
          </cell>
          <cell r="K40">
            <v>0.88323200000000002</v>
          </cell>
          <cell r="L40">
            <v>3.6346509999999999</v>
          </cell>
          <cell r="M40">
            <v>0.31259799999999999</v>
          </cell>
          <cell r="N40">
            <v>0.88273999999999997</v>
          </cell>
          <cell r="O40">
            <v>5.0709999999999998E-2</v>
          </cell>
          <cell r="P40">
            <v>1.09301</v>
          </cell>
          <cell r="Q40">
            <v>0</v>
          </cell>
          <cell r="R40">
            <v>0.115283</v>
          </cell>
          <cell r="S40">
            <v>0.29077999999999998</v>
          </cell>
          <cell r="T40">
            <v>0.87046000000000001</v>
          </cell>
          <cell r="U40">
            <v>0.61560000000000004</v>
          </cell>
          <cell r="V40">
            <v>0.52885199999999999</v>
          </cell>
          <cell r="W40">
            <v>0.32160100000000003</v>
          </cell>
          <cell r="X40">
            <v>0.41170099999999998</v>
          </cell>
          <cell r="Y40">
            <v>0.29448999999999997</v>
          </cell>
          <cell r="Z40">
            <v>0.64834999999999998</v>
          </cell>
          <cell r="AA40">
            <v>1.293096</v>
          </cell>
          <cell r="AB40">
            <v>0</v>
          </cell>
          <cell r="AC40">
            <v>0</v>
          </cell>
          <cell r="AD40">
            <v>0.35791000000000001</v>
          </cell>
          <cell r="AE40">
            <v>1.0750299999999999</v>
          </cell>
        </row>
        <row r="42">
          <cell r="D42">
            <v>8.8000000000000007</v>
          </cell>
          <cell r="F42">
            <v>8.803801</v>
          </cell>
          <cell r="G42">
            <v>0.77208500000000002</v>
          </cell>
          <cell r="H42">
            <v>5.1844080000000003</v>
          </cell>
          <cell r="I42">
            <v>1.4122220000000001</v>
          </cell>
          <cell r="J42">
            <v>0</v>
          </cell>
          <cell r="K42">
            <v>0</v>
          </cell>
          <cell r="L42">
            <v>0</v>
          </cell>
          <cell r="M42">
            <v>0</v>
          </cell>
          <cell r="N42">
            <v>0</v>
          </cell>
          <cell r="O42">
            <v>0</v>
          </cell>
          <cell r="P42">
            <v>0</v>
          </cell>
          <cell r="Q42">
            <v>0</v>
          </cell>
          <cell r="R42">
            <v>0</v>
          </cell>
          <cell r="S42">
            <v>1.2270490000000001</v>
          </cell>
          <cell r="T42">
            <v>0.14852399999999999</v>
          </cell>
          <cell r="U42">
            <v>0</v>
          </cell>
          <cell r="V42">
            <v>0</v>
          </cell>
          <cell r="W42">
            <v>5.9513000000000003E-2</v>
          </cell>
          <cell r="X42">
            <v>0</v>
          </cell>
          <cell r="Y42">
            <v>0</v>
          </cell>
          <cell r="Z42">
            <v>0</v>
          </cell>
          <cell r="AA42">
            <v>0</v>
          </cell>
          <cell r="AB42">
            <v>0</v>
          </cell>
          <cell r="AC42">
            <v>0</v>
          </cell>
          <cell r="AD42">
            <v>0</v>
          </cell>
          <cell r="AE42">
            <v>0</v>
          </cell>
        </row>
        <row r="43">
          <cell r="D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D44">
            <v>23.48</v>
          </cell>
          <cell r="F44">
            <v>23.477951000000001</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4.0264000000000001E-2</v>
          </cell>
          <cell r="W44">
            <v>0</v>
          </cell>
          <cell r="X44">
            <v>8.3164169999999995</v>
          </cell>
          <cell r="Y44">
            <v>15.121270000000001</v>
          </cell>
          <cell r="Z44">
            <v>0</v>
          </cell>
          <cell r="AA44">
            <v>0</v>
          </cell>
          <cell r="AB44">
            <v>0</v>
          </cell>
          <cell r="AC44">
            <v>0</v>
          </cell>
          <cell r="AD44">
            <v>0</v>
          </cell>
          <cell r="AE44">
            <v>0</v>
          </cell>
        </row>
        <row r="45">
          <cell r="D45">
            <v>911.09</v>
          </cell>
          <cell r="F45">
            <v>911.08800799999995</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81.367374999999996</v>
          </cell>
          <cell r="X45">
            <v>99.23</v>
          </cell>
          <cell r="Y45">
            <v>64.050579999999997</v>
          </cell>
          <cell r="Z45">
            <v>98.587163000000004</v>
          </cell>
          <cell r="AA45">
            <v>82.310873000000001</v>
          </cell>
          <cell r="AB45">
            <v>61.946612000000002</v>
          </cell>
          <cell r="AC45">
            <v>178.83327299999999</v>
          </cell>
          <cell r="AD45">
            <v>97.519878000000006</v>
          </cell>
          <cell r="AE45">
            <v>147.242254</v>
          </cell>
        </row>
        <row r="46">
          <cell r="D46">
            <v>1198.27</v>
          </cell>
          <cell r="F46">
            <v>1198.2681319999999</v>
          </cell>
          <cell r="G46">
            <v>94.096968000000004</v>
          </cell>
          <cell r="H46">
            <v>70.259675999999999</v>
          </cell>
          <cell r="I46">
            <v>35.398327999999999</v>
          </cell>
          <cell r="J46">
            <v>69.078153</v>
          </cell>
          <cell r="K46">
            <v>90.641941000000003</v>
          </cell>
          <cell r="L46">
            <v>23.032810999999999</v>
          </cell>
          <cell r="M46">
            <v>77.355177999999995</v>
          </cell>
          <cell r="N46">
            <v>88.463003999999998</v>
          </cell>
          <cell r="O46">
            <v>39.013471000000003</v>
          </cell>
          <cell r="P46">
            <v>74.930802</v>
          </cell>
          <cell r="Q46">
            <v>29.397413</v>
          </cell>
          <cell r="R46">
            <v>83.687208999999996</v>
          </cell>
          <cell r="S46">
            <v>15.554254999999999</v>
          </cell>
          <cell r="T46">
            <v>95.270640999999998</v>
          </cell>
          <cell r="U46">
            <v>55.032634999999999</v>
          </cell>
          <cell r="V46">
            <v>187.19970000000001</v>
          </cell>
          <cell r="W46">
            <v>1.6805330000000001</v>
          </cell>
          <cell r="X46">
            <v>0</v>
          </cell>
          <cell r="Y46">
            <v>0</v>
          </cell>
          <cell r="Z46">
            <v>1.828444</v>
          </cell>
          <cell r="AA46">
            <v>0</v>
          </cell>
          <cell r="AB46">
            <v>0</v>
          </cell>
          <cell r="AC46">
            <v>9.9877400000000005</v>
          </cell>
          <cell r="AD46">
            <v>3.9807600000000001</v>
          </cell>
          <cell r="AE46">
            <v>52.37847</v>
          </cell>
        </row>
        <row r="47">
          <cell r="D47">
            <v>45.77</v>
          </cell>
          <cell r="F47">
            <v>45.768355</v>
          </cell>
          <cell r="G47">
            <v>0.89666900000000005</v>
          </cell>
          <cell r="H47">
            <v>0.424678</v>
          </cell>
          <cell r="I47">
            <v>0.139212</v>
          </cell>
          <cell r="J47">
            <v>0.41515999999999997</v>
          </cell>
          <cell r="K47">
            <v>2.5486689999999999</v>
          </cell>
          <cell r="L47">
            <v>0.22683300000000001</v>
          </cell>
          <cell r="M47">
            <v>3.0196339999999999</v>
          </cell>
          <cell r="N47">
            <v>0.22635</v>
          </cell>
          <cell r="O47">
            <v>8.6695600000000006</v>
          </cell>
          <cell r="P47">
            <v>0.40688000000000002</v>
          </cell>
          <cell r="Q47">
            <v>5.0911289999999996</v>
          </cell>
          <cell r="R47">
            <v>2.090433</v>
          </cell>
          <cell r="S47">
            <v>0.31245200000000001</v>
          </cell>
          <cell r="T47">
            <v>1.5487439999999999</v>
          </cell>
          <cell r="U47">
            <v>7.53179</v>
          </cell>
          <cell r="V47">
            <v>1.213657</v>
          </cell>
          <cell r="W47">
            <v>0.54387099999999999</v>
          </cell>
          <cell r="X47">
            <v>3.2640169999999999</v>
          </cell>
          <cell r="Y47">
            <v>0.60472999999999999</v>
          </cell>
          <cell r="Z47">
            <v>0.509737</v>
          </cell>
          <cell r="AA47">
            <v>1.266642</v>
          </cell>
          <cell r="AB47">
            <v>0.25812000000000002</v>
          </cell>
          <cell r="AC47">
            <v>0.76011799999999996</v>
          </cell>
          <cell r="AD47">
            <v>0.78073999999999999</v>
          </cell>
          <cell r="AE47">
            <v>3.0185300000000002</v>
          </cell>
        </row>
        <row r="48">
          <cell r="D48">
            <v>22.17</v>
          </cell>
          <cell r="F48">
            <v>22.176503</v>
          </cell>
          <cell r="G48">
            <v>0</v>
          </cell>
          <cell r="H48">
            <v>0.53335500000000002</v>
          </cell>
          <cell r="I48">
            <v>0</v>
          </cell>
          <cell r="J48">
            <v>0.10918</v>
          </cell>
          <cell r="K48">
            <v>2.011498</v>
          </cell>
          <cell r="L48">
            <v>0.72484999999999999</v>
          </cell>
          <cell r="M48">
            <v>0.93526900000000002</v>
          </cell>
          <cell r="N48">
            <v>1.8819900000000001</v>
          </cell>
          <cell r="O48">
            <v>3.1821100000000002</v>
          </cell>
          <cell r="P48">
            <v>0.9788</v>
          </cell>
          <cell r="Q48">
            <v>1.325072</v>
          </cell>
          <cell r="R48">
            <v>0</v>
          </cell>
          <cell r="S48">
            <v>0.197327</v>
          </cell>
          <cell r="T48">
            <v>1.6650999999999999E-2</v>
          </cell>
          <cell r="U48">
            <v>5.1349600000000004</v>
          </cell>
          <cell r="V48">
            <v>0</v>
          </cell>
          <cell r="W48">
            <v>0</v>
          </cell>
          <cell r="X48">
            <v>2.6394999999999998E-2</v>
          </cell>
          <cell r="Y48">
            <v>0</v>
          </cell>
          <cell r="Z48">
            <v>0</v>
          </cell>
          <cell r="AA48">
            <v>0.93396900000000005</v>
          </cell>
          <cell r="AB48">
            <v>0</v>
          </cell>
          <cell r="AC48">
            <v>2.7082470000000001</v>
          </cell>
          <cell r="AD48">
            <v>0</v>
          </cell>
          <cell r="AE48">
            <v>1.4768300000000001</v>
          </cell>
        </row>
        <row r="49">
          <cell r="D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D50">
            <v>15.09</v>
          </cell>
          <cell r="G50">
            <v>0</v>
          </cell>
          <cell r="H50">
            <v>3.545982</v>
          </cell>
          <cell r="I50">
            <v>0</v>
          </cell>
          <cell r="J50">
            <v>4.8070000000000002E-2</v>
          </cell>
          <cell r="K50">
            <v>0</v>
          </cell>
          <cell r="L50">
            <v>0.63034000000000001</v>
          </cell>
          <cell r="M50">
            <v>0</v>
          </cell>
          <cell r="N50">
            <v>0</v>
          </cell>
          <cell r="O50">
            <v>0</v>
          </cell>
          <cell r="P50">
            <v>0</v>
          </cell>
          <cell r="Q50">
            <v>0</v>
          </cell>
          <cell r="R50">
            <v>0</v>
          </cell>
          <cell r="S50">
            <v>0.81759800000000005</v>
          </cell>
          <cell r="T50">
            <v>0</v>
          </cell>
          <cell r="U50">
            <v>0</v>
          </cell>
          <cell r="V50">
            <v>0.67735699999999999</v>
          </cell>
          <cell r="W50">
            <v>0.26303500000000002</v>
          </cell>
          <cell r="X50">
            <v>0.53792700000000004</v>
          </cell>
          <cell r="Y50">
            <v>4.3430000000000003E-2</v>
          </cell>
          <cell r="Z50">
            <v>0</v>
          </cell>
          <cell r="AA50">
            <v>0</v>
          </cell>
          <cell r="AB50">
            <v>4.9075899999999999</v>
          </cell>
          <cell r="AC50">
            <v>0.28590599999999999</v>
          </cell>
          <cell r="AD50">
            <v>0</v>
          </cell>
          <cell r="AE50">
            <v>3.3292700000000002</v>
          </cell>
        </row>
        <row r="51">
          <cell r="D51">
            <v>151.19</v>
          </cell>
          <cell r="G51">
            <v>2.6184910000000001</v>
          </cell>
          <cell r="H51">
            <v>1.993349</v>
          </cell>
          <cell r="I51">
            <v>0.10034700000000001</v>
          </cell>
          <cell r="J51">
            <v>6.9948899999999998</v>
          </cell>
          <cell r="K51">
            <v>0.32924100000000001</v>
          </cell>
          <cell r="L51">
            <v>0</v>
          </cell>
          <cell r="M51">
            <v>1.0417320000000001</v>
          </cell>
          <cell r="N51">
            <v>9.7289250000000003</v>
          </cell>
          <cell r="O51">
            <v>0.14102999999999999</v>
          </cell>
          <cell r="P51">
            <v>0.53854000000000002</v>
          </cell>
          <cell r="Q51">
            <v>0</v>
          </cell>
          <cell r="R51">
            <v>2.6030190000000002</v>
          </cell>
          <cell r="S51">
            <v>0</v>
          </cell>
          <cell r="T51">
            <v>0.274092</v>
          </cell>
          <cell r="U51">
            <v>0</v>
          </cell>
          <cell r="V51">
            <v>3.6386020000000001</v>
          </cell>
          <cell r="W51">
            <v>7.1632639999999999</v>
          </cell>
          <cell r="X51">
            <v>15.849748</v>
          </cell>
          <cell r="Y51">
            <v>13.581670000000001</v>
          </cell>
          <cell r="Z51">
            <v>20.964461</v>
          </cell>
          <cell r="AA51">
            <v>13.702057999999999</v>
          </cell>
          <cell r="AB51">
            <v>15.33597</v>
          </cell>
          <cell r="AC51">
            <v>13.608039</v>
          </cell>
          <cell r="AD51">
            <v>15.298909999999999</v>
          </cell>
          <cell r="AE51">
            <v>5.6807999999999996</v>
          </cell>
        </row>
        <row r="52">
          <cell r="D52">
            <v>29.69</v>
          </cell>
          <cell r="G52">
            <v>0</v>
          </cell>
          <cell r="H52">
            <v>0</v>
          </cell>
          <cell r="I52">
            <v>0</v>
          </cell>
          <cell r="J52">
            <v>0.52159</v>
          </cell>
          <cell r="K52">
            <v>0</v>
          </cell>
          <cell r="L52">
            <v>0</v>
          </cell>
          <cell r="M52">
            <v>0</v>
          </cell>
          <cell r="N52">
            <v>0</v>
          </cell>
          <cell r="O52">
            <v>0</v>
          </cell>
          <cell r="P52">
            <v>0</v>
          </cell>
          <cell r="Q52">
            <v>0</v>
          </cell>
          <cell r="R52">
            <v>0</v>
          </cell>
          <cell r="S52">
            <v>0</v>
          </cell>
          <cell r="T52">
            <v>0</v>
          </cell>
          <cell r="U52">
            <v>0</v>
          </cell>
          <cell r="V52">
            <v>0</v>
          </cell>
          <cell r="W52">
            <v>6.8102390000000002</v>
          </cell>
          <cell r="X52">
            <v>18.738092000000002</v>
          </cell>
          <cell r="Y52">
            <v>0</v>
          </cell>
          <cell r="Z52">
            <v>0</v>
          </cell>
          <cell r="AA52">
            <v>0</v>
          </cell>
          <cell r="AB52">
            <v>0</v>
          </cell>
          <cell r="AC52">
            <v>1.0092239999999999</v>
          </cell>
          <cell r="AD52">
            <v>2.6123400000000001</v>
          </cell>
          <cell r="AE52">
            <v>0</v>
          </cell>
        </row>
        <row r="53">
          <cell r="D53">
            <v>25.96</v>
          </cell>
          <cell r="G53">
            <v>0.77839999999999998</v>
          </cell>
          <cell r="H53">
            <v>0.44566600000000001</v>
          </cell>
          <cell r="I53">
            <v>0.201571</v>
          </cell>
          <cell r="J53">
            <v>0.94101999999999997</v>
          </cell>
          <cell r="K53">
            <v>0.83687400000000001</v>
          </cell>
          <cell r="L53">
            <v>0.14563499999999999</v>
          </cell>
          <cell r="M53">
            <v>0.47345500000000001</v>
          </cell>
          <cell r="N53">
            <v>1.707138</v>
          </cell>
          <cell r="O53">
            <v>0.52349000000000001</v>
          </cell>
          <cell r="P53">
            <v>0.89193</v>
          </cell>
          <cell r="Q53">
            <v>0.141932</v>
          </cell>
          <cell r="R53">
            <v>1.614204</v>
          </cell>
          <cell r="S53">
            <v>0.27540399999999998</v>
          </cell>
          <cell r="T53">
            <v>0.67620599999999997</v>
          </cell>
          <cell r="U53">
            <v>0.64681</v>
          </cell>
          <cell r="V53">
            <v>1.496275</v>
          </cell>
          <cell r="W53">
            <v>0.97399100000000005</v>
          </cell>
          <cell r="X53">
            <v>0.97493300000000005</v>
          </cell>
          <cell r="Y53">
            <v>1.2777700000000001</v>
          </cell>
          <cell r="Z53">
            <v>1.4450970000000001</v>
          </cell>
          <cell r="AA53">
            <v>2.1236229999999998</v>
          </cell>
          <cell r="AB53">
            <v>1.78775</v>
          </cell>
          <cell r="AC53">
            <v>2.4184369999999999</v>
          </cell>
          <cell r="AD53">
            <v>3.1589900000000002</v>
          </cell>
          <cell r="AE53">
            <v>0</v>
          </cell>
        </row>
        <row r="54">
          <cell r="D54">
            <v>43.55</v>
          </cell>
          <cell r="G54">
            <v>0</v>
          </cell>
          <cell r="H54">
            <v>5.4228820000000004</v>
          </cell>
          <cell r="I54">
            <v>0</v>
          </cell>
          <cell r="J54">
            <v>0</v>
          </cell>
          <cell r="K54">
            <v>0.29256300000000002</v>
          </cell>
          <cell r="L54">
            <v>0</v>
          </cell>
          <cell r="M54">
            <v>0</v>
          </cell>
          <cell r="N54">
            <v>0.15371899999999999</v>
          </cell>
          <cell r="O54">
            <v>0</v>
          </cell>
          <cell r="P54">
            <v>0</v>
          </cell>
          <cell r="Q54">
            <v>10.091929</v>
          </cell>
          <cell r="R54">
            <v>1.9159170000000001</v>
          </cell>
          <cell r="S54">
            <v>7.2306340000000002</v>
          </cell>
          <cell r="T54">
            <v>2.3641130000000001</v>
          </cell>
          <cell r="U54">
            <v>9.5627999999999993</v>
          </cell>
          <cell r="V54">
            <v>3.324379</v>
          </cell>
          <cell r="W54">
            <v>0.15060899999999999</v>
          </cell>
          <cell r="X54">
            <v>0</v>
          </cell>
          <cell r="Y54">
            <v>0</v>
          </cell>
          <cell r="Z54">
            <v>0</v>
          </cell>
          <cell r="AA54">
            <v>0</v>
          </cell>
          <cell r="AB54">
            <v>0</v>
          </cell>
          <cell r="AC54">
            <v>1.3105450000000001</v>
          </cell>
          <cell r="AD54">
            <v>0</v>
          </cell>
          <cell r="AE54">
            <v>1.73329</v>
          </cell>
        </row>
        <row r="55">
          <cell r="D55">
            <v>7.14</v>
          </cell>
          <cell r="F55">
            <v>7.1399059999999999</v>
          </cell>
          <cell r="G55">
            <v>0.74155199999999999</v>
          </cell>
          <cell r="H55">
            <v>1.3832000000000001E-2</v>
          </cell>
          <cell r="I55">
            <v>0</v>
          </cell>
          <cell r="J55">
            <v>0</v>
          </cell>
          <cell r="K55">
            <v>0.13183500000000001</v>
          </cell>
          <cell r="L55">
            <v>0</v>
          </cell>
          <cell r="M55">
            <v>0.14039699999999999</v>
          </cell>
          <cell r="N55">
            <v>0.27330199999999999</v>
          </cell>
          <cell r="O55">
            <v>0</v>
          </cell>
          <cell r="P55">
            <v>0.10518</v>
          </cell>
          <cell r="Q55">
            <v>0</v>
          </cell>
          <cell r="R55">
            <v>5.8568000000000002E-2</v>
          </cell>
          <cell r="S55">
            <v>0</v>
          </cell>
          <cell r="T55">
            <v>0.30241400000000002</v>
          </cell>
          <cell r="U55">
            <v>0.11557000000000001</v>
          </cell>
          <cell r="V55">
            <v>0.37162000000000001</v>
          </cell>
          <cell r="W55">
            <v>0.52878499999999995</v>
          </cell>
          <cell r="X55">
            <v>2.0518999999999999E-2</v>
          </cell>
          <cell r="Y55">
            <v>0.40594999999999998</v>
          </cell>
          <cell r="Z55">
            <v>0.78806100000000001</v>
          </cell>
          <cell r="AA55">
            <v>0.612757</v>
          </cell>
          <cell r="AB55">
            <v>0.42203000000000002</v>
          </cell>
          <cell r="AC55">
            <v>0.18402399999999999</v>
          </cell>
          <cell r="AD55">
            <v>1.6456500000000001</v>
          </cell>
          <cell r="AE55">
            <v>0.27786</v>
          </cell>
        </row>
        <row r="56">
          <cell r="D56">
            <v>404.28</v>
          </cell>
          <cell r="F56">
            <v>404.27798399999995</v>
          </cell>
          <cell r="G56">
            <v>53.119245999999997</v>
          </cell>
          <cell r="H56">
            <v>8.0214429999999997</v>
          </cell>
          <cell r="I56">
            <v>0</v>
          </cell>
          <cell r="J56">
            <v>1.74231</v>
          </cell>
          <cell r="K56">
            <v>0</v>
          </cell>
          <cell r="L56">
            <v>0.56899500000000003</v>
          </cell>
          <cell r="M56">
            <v>0.184641</v>
          </cell>
          <cell r="N56">
            <v>23.115293999999999</v>
          </cell>
          <cell r="O56">
            <v>0</v>
          </cell>
          <cell r="P56">
            <v>0</v>
          </cell>
          <cell r="Q56">
            <v>0</v>
          </cell>
          <cell r="R56">
            <v>0</v>
          </cell>
          <cell r="S56">
            <v>0</v>
          </cell>
          <cell r="T56">
            <v>17.789009</v>
          </cell>
          <cell r="U56">
            <v>0</v>
          </cell>
          <cell r="V56">
            <v>21.885352000000001</v>
          </cell>
          <cell r="W56">
            <v>7.8070050000000002</v>
          </cell>
          <cell r="X56">
            <v>2.6282109999999999</v>
          </cell>
          <cell r="Y56">
            <v>264.33740999999998</v>
          </cell>
          <cell r="Z56">
            <v>2.3318880000000002</v>
          </cell>
          <cell r="AA56">
            <v>0</v>
          </cell>
          <cell r="AB56">
            <v>0</v>
          </cell>
          <cell r="AC56">
            <v>0</v>
          </cell>
          <cell r="AD56">
            <v>0.74717999999999996</v>
          </cell>
          <cell r="AE56">
            <v>0</v>
          </cell>
        </row>
        <row r="57">
          <cell r="D57">
            <v>192.4</v>
          </cell>
          <cell r="F57">
            <v>192.39671499999997</v>
          </cell>
          <cell r="G57">
            <v>6.6711549999999997</v>
          </cell>
          <cell r="H57">
            <v>15.327788</v>
          </cell>
          <cell r="I57">
            <v>1.435619</v>
          </cell>
          <cell r="J57">
            <v>3.04264</v>
          </cell>
          <cell r="K57">
            <v>0</v>
          </cell>
          <cell r="L57">
            <v>0</v>
          </cell>
          <cell r="M57">
            <v>0.41431699999999999</v>
          </cell>
          <cell r="N57">
            <v>3.3313109999999999</v>
          </cell>
          <cell r="O57">
            <v>0</v>
          </cell>
          <cell r="P57">
            <v>8.1099999999999992E-3</v>
          </cell>
          <cell r="Q57">
            <v>2.5803029999999998</v>
          </cell>
          <cell r="R57">
            <v>0.25137300000000001</v>
          </cell>
          <cell r="S57">
            <v>0</v>
          </cell>
          <cell r="T57">
            <v>2.1384059999999998</v>
          </cell>
          <cell r="U57">
            <v>11.877739999999999</v>
          </cell>
          <cell r="V57">
            <v>19.654236000000001</v>
          </cell>
          <cell r="W57">
            <v>7.1207099999999999</v>
          </cell>
          <cell r="X57">
            <v>4.6219609999999998</v>
          </cell>
          <cell r="Y57">
            <v>36.071620000000003</v>
          </cell>
          <cell r="Z57">
            <v>63.894984999999998</v>
          </cell>
          <cell r="AA57">
            <v>4.359883</v>
          </cell>
          <cell r="AB57">
            <v>0.43540000000000001</v>
          </cell>
          <cell r="AC57">
            <v>0.321488</v>
          </cell>
          <cell r="AD57">
            <v>0</v>
          </cell>
          <cell r="AE57">
            <v>8.8376699999999992</v>
          </cell>
        </row>
        <row r="58">
          <cell r="D58">
            <v>0.42</v>
          </cell>
          <cell r="F58">
            <v>0.41803499999999999</v>
          </cell>
          <cell r="G58">
            <v>0.261546</v>
          </cell>
          <cell r="H58">
            <v>0</v>
          </cell>
          <cell r="I58">
            <v>0</v>
          </cell>
          <cell r="J58">
            <v>0</v>
          </cell>
          <cell r="K58">
            <v>0</v>
          </cell>
          <cell r="L58">
            <v>0</v>
          </cell>
          <cell r="M58">
            <v>0</v>
          </cell>
          <cell r="N58">
            <v>0</v>
          </cell>
          <cell r="O58">
            <v>0</v>
          </cell>
          <cell r="P58">
            <v>0</v>
          </cell>
          <cell r="Q58">
            <v>0</v>
          </cell>
          <cell r="R58">
            <v>0</v>
          </cell>
          <cell r="S58">
            <v>0</v>
          </cell>
          <cell r="T58">
            <v>0</v>
          </cell>
          <cell r="U58">
            <v>5.8599999999999998E-3</v>
          </cell>
          <cell r="V58">
            <v>0</v>
          </cell>
          <cell r="W58">
            <v>0</v>
          </cell>
          <cell r="X58">
            <v>0</v>
          </cell>
          <cell r="Y58">
            <v>0</v>
          </cell>
          <cell r="Z58">
            <v>0</v>
          </cell>
          <cell r="AA58">
            <v>0</v>
          </cell>
          <cell r="AB58">
            <v>0</v>
          </cell>
          <cell r="AC58">
            <v>0.15062900000000001</v>
          </cell>
          <cell r="AD58">
            <v>0</v>
          </cell>
          <cell r="AE58">
            <v>0</v>
          </cell>
        </row>
        <row r="59">
          <cell r="D59">
            <v>175.18</v>
          </cell>
          <cell r="F59">
            <v>175.179936</v>
          </cell>
          <cell r="G59">
            <v>3.8724340000000002</v>
          </cell>
          <cell r="H59">
            <v>2.0598830000000001</v>
          </cell>
          <cell r="I59">
            <v>0.14901300000000001</v>
          </cell>
          <cell r="J59">
            <v>8.1978399999999993</v>
          </cell>
          <cell r="K59">
            <v>2.8743000000000001E-2</v>
          </cell>
          <cell r="L59">
            <v>0</v>
          </cell>
          <cell r="M59">
            <v>0.53206900000000001</v>
          </cell>
          <cell r="N59">
            <v>2.078713</v>
          </cell>
          <cell r="O59">
            <v>0.37853999999999999</v>
          </cell>
          <cell r="P59">
            <v>0.45312999999999998</v>
          </cell>
          <cell r="Q59">
            <v>0</v>
          </cell>
          <cell r="R59">
            <v>0.53355600000000003</v>
          </cell>
          <cell r="S59">
            <v>1.7167000000000002E-2</v>
          </cell>
          <cell r="T59">
            <v>1.7988919999999999</v>
          </cell>
          <cell r="U59">
            <v>0.24614</v>
          </cell>
          <cell r="V59">
            <v>8.9229029999999998</v>
          </cell>
          <cell r="W59">
            <v>40.579689000000002</v>
          </cell>
          <cell r="X59">
            <v>3.28714</v>
          </cell>
          <cell r="Y59">
            <v>27.088010000000001</v>
          </cell>
          <cell r="Z59">
            <v>7.2867230000000003</v>
          </cell>
          <cell r="AA59">
            <v>5.0163799999999998</v>
          </cell>
          <cell r="AB59">
            <v>11.9504</v>
          </cell>
          <cell r="AC59">
            <v>9.345421</v>
          </cell>
          <cell r="AD59">
            <v>37.371079999999999</v>
          </cell>
          <cell r="AE59">
            <v>3.9860699999999998</v>
          </cell>
        </row>
        <row r="60">
          <cell r="D60">
            <v>175.18</v>
          </cell>
          <cell r="F60">
            <v>175.179936</v>
          </cell>
          <cell r="G60">
            <v>3.8724340000000002</v>
          </cell>
          <cell r="H60">
            <v>2.0598830000000001</v>
          </cell>
          <cell r="I60">
            <v>0.14901300000000001</v>
          </cell>
          <cell r="J60">
            <v>8.1978399999999993</v>
          </cell>
          <cell r="K60">
            <v>2.8743000000000001E-2</v>
          </cell>
          <cell r="L60">
            <v>0</v>
          </cell>
          <cell r="M60">
            <v>0.53206900000000001</v>
          </cell>
          <cell r="N60">
            <v>2.078713</v>
          </cell>
          <cell r="O60">
            <v>0.37853999999999999</v>
          </cell>
          <cell r="P60">
            <v>0.45312999999999998</v>
          </cell>
          <cell r="Q60">
            <v>0</v>
          </cell>
          <cell r="R60">
            <v>0.53355600000000003</v>
          </cell>
          <cell r="S60">
            <v>1.7167000000000002E-2</v>
          </cell>
          <cell r="T60">
            <v>1.7988919999999999</v>
          </cell>
          <cell r="U60">
            <v>0.24614</v>
          </cell>
          <cell r="V60">
            <v>8.9229029999999998</v>
          </cell>
          <cell r="W60">
            <v>40.579689000000002</v>
          </cell>
          <cell r="X60">
            <v>3.28714</v>
          </cell>
          <cell r="Y60">
            <v>27.088010000000001</v>
          </cell>
          <cell r="Z60">
            <v>7.2867230000000003</v>
          </cell>
          <cell r="AA60">
            <v>5.0163799999999998</v>
          </cell>
          <cell r="AB60">
            <v>11.9504</v>
          </cell>
          <cell r="AC60">
            <v>9.345421</v>
          </cell>
          <cell r="AD60">
            <v>37.371079999999999</v>
          </cell>
          <cell r="AE60">
            <v>3.9860699999999998</v>
          </cell>
        </row>
        <row r="61">
          <cell r="D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D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sheetData>
      <sheetData sheetId="3"/>
      <sheetData sheetId="4"/>
      <sheetData sheetId="5">
        <row r="6">
          <cell r="P6">
            <v>0</v>
          </cell>
        </row>
      </sheetData>
      <sheetData sheetId="6">
        <row r="6">
          <cell r="BN6">
            <v>10499.96</v>
          </cell>
        </row>
        <row r="7">
          <cell r="Z7">
            <v>23.209999999999997</v>
          </cell>
        </row>
        <row r="10">
          <cell r="Z10">
            <v>21.729999999999997</v>
          </cell>
        </row>
        <row r="11">
          <cell r="Z11">
            <v>20.759999999999998</v>
          </cell>
        </row>
        <row r="23">
          <cell r="Y23">
            <v>0</v>
          </cell>
        </row>
        <row r="26">
          <cell r="Y26">
            <v>66.09</v>
          </cell>
        </row>
        <row r="27">
          <cell r="Z27">
            <v>19.43</v>
          </cell>
        </row>
        <row r="53">
          <cell r="Y53">
            <v>0</v>
          </cell>
          <cell r="Z53">
            <v>5.72</v>
          </cell>
        </row>
        <row r="59">
          <cell r="Y59">
            <v>0</v>
          </cell>
          <cell r="Z59">
            <v>0.62</v>
          </cell>
        </row>
        <row r="61">
          <cell r="AP61">
            <v>0</v>
          </cell>
        </row>
      </sheetData>
      <sheetData sheetId="7"/>
      <sheetData sheetId="8">
        <row r="7">
          <cell r="AE7">
            <v>5.0260000007256167E-3</v>
          </cell>
        </row>
        <row r="8">
          <cell r="D8">
            <v>4375.54</v>
          </cell>
          <cell r="AE8">
            <v>4.785000000083528E-3</v>
          </cell>
        </row>
        <row r="9">
          <cell r="D9">
            <v>2094.8200000000002</v>
          </cell>
          <cell r="AE9">
            <v>2.4990000001707813E-3</v>
          </cell>
        </row>
        <row r="10">
          <cell r="D10">
            <v>1440.52</v>
          </cell>
          <cell r="AE10">
            <v>3.1330000001617009E-3</v>
          </cell>
        </row>
        <row r="11">
          <cell r="D11">
            <v>762.73</v>
          </cell>
          <cell r="AE11">
            <v>-3.6579999999730717E-3</v>
          </cell>
        </row>
        <row r="12">
          <cell r="D12">
            <v>942.78</v>
          </cell>
          <cell r="AE12">
            <v>-2.5470000001632798E-3</v>
          </cell>
        </row>
        <row r="13">
          <cell r="D13">
            <v>108.82</v>
          </cell>
          <cell r="AE13">
            <v>-3.4430000000043037E-3</v>
          </cell>
        </row>
        <row r="14">
          <cell r="D14">
            <v>0</v>
          </cell>
          <cell r="AE14">
            <v>0</v>
          </cell>
        </row>
        <row r="15">
          <cell r="D15">
            <v>0</v>
          </cell>
          <cell r="AE15">
            <v>0</v>
          </cell>
        </row>
        <row r="17">
          <cell r="D17">
            <v>369.78</v>
          </cell>
          <cell r="AE17">
            <v>2.0489999999995234E-3</v>
          </cell>
        </row>
        <row r="18">
          <cell r="D18">
            <v>0</v>
          </cell>
          <cell r="AE18">
            <v>0</v>
          </cell>
        </row>
        <row r="19">
          <cell r="D19">
            <v>96.6</v>
          </cell>
          <cell r="AE19">
            <v>-1.1500000000808086E-4</v>
          </cell>
        </row>
        <row r="20">
          <cell r="D20">
            <v>5949.24</v>
          </cell>
          <cell r="AE20">
            <v>1.7699999989417847E-4</v>
          </cell>
        </row>
        <row r="21">
          <cell r="D21">
            <v>282.2</v>
          </cell>
          <cell r="AE21">
            <v>9.4999999987521733E-5</v>
          </cell>
        </row>
        <row r="22">
          <cell r="D22">
            <v>30.78</v>
          </cell>
          <cell r="AE22">
            <v>1.0779999999996903E-3</v>
          </cell>
        </row>
        <row r="23">
          <cell r="D23">
            <v>99.27</v>
          </cell>
          <cell r="AE23">
            <v>2.7039999999942665E-3</v>
          </cell>
        </row>
        <row r="24">
          <cell r="D24">
            <v>19.43</v>
          </cell>
        </row>
        <row r="25">
          <cell r="D25">
            <v>151.54</v>
          </cell>
          <cell r="AE25">
            <v>132.11398800000001</v>
          </cell>
        </row>
        <row r="26">
          <cell r="D26">
            <v>185.07</v>
          </cell>
          <cell r="AE26">
            <v>33.533190999999988</v>
          </cell>
        </row>
        <row r="27">
          <cell r="D27">
            <v>0</v>
          </cell>
          <cell r="AE27">
            <v>-185.06775399999998</v>
          </cell>
        </row>
        <row r="28">
          <cell r="D28">
            <v>29.69</v>
          </cell>
          <cell r="AE28">
            <v>29.69</v>
          </cell>
        </row>
        <row r="29">
          <cell r="D29">
            <v>2300.21</v>
          </cell>
          <cell r="AE29">
            <v>1.1230000000068685E-3</v>
          </cell>
        </row>
        <row r="30">
          <cell r="D30">
            <v>1513.81</v>
          </cell>
          <cell r="AE30">
            <v>-4.7579999998106359E-3</v>
          </cell>
        </row>
        <row r="31">
          <cell r="D31">
            <v>214.2</v>
          </cell>
          <cell r="AE31">
            <v>-2.3630000000025575E-3</v>
          </cell>
        </row>
        <row r="32">
          <cell r="D32">
            <v>28.92</v>
          </cell>
          <cell r="AE32">
            <v>-3.2899999999997931E-3</v>
          </cell>
        </row>
        <row r="33">
          <cell r="D33">
            <v>51.14</v>
          </cell>
          <cell r="AE33">
            <v>42.073537999999999</v>
          </cell>
        </row>
        <row r="34">
          <cell r="D34">
            <v>196.17</v>
          </cell>
          <cell r="AE34">
            <v>145.03382099999999</v>
          </cell>
        </row>
        <row r="35">
          <cell r="D35">
            <v>45.97</v>
          </cell>
          <cell r="AE35">
            <v>-150.196742</v>
          </cell>
        </row>
        <row r="36">
          <cell r="D36">
            <v>18.760000000000002</v>
          </cell>
          <cell r="AE36">
            <v>-27.214658999999994</v>
          </cell>
        </row>
        <row r="37">
          <cell r="D37">
            <v>3.81</v>
          </cell>
          <cell r="AE37">
            <v>-0.79767699999999975</v>
          </cell>
        </row>
        <row r="38">
          <cell r="D38">
            <v>0</v>
          </cell>
          <cell r="AE38">
            <v>-18.754682000000003</v>
          </cell>
        </row>
        <row r="39">
          <cell r="D39">
            <v>8.8000000000000007</v>
          </cell>
          <cell r="AE39">
            <v>4.990399</v>
          </cell>
        </row>
        <row r="40">
          <cell r="D40">
            <v>23.48</v>
          </cell>
          <cell r="AE40">
            <v>8.2829709999999999</v>
          </cell>
        </row>
        <row r="41">
          <cell r="D41">
            <v>15.09</v>
          </cell>
          <cell r="AE41">
            <v>6.2861989999999999</v>
          </cell>
        </row>
        <row r="42">
          <cell r="D42">
            <v>151.19</v>
          </cell>
          <cell r="AE42">
            <v>151.19</v>
          </cell>
        </row>
        <row r="43">
          <cell r="D43">
            <v>4.6100000000000003</v>
          </cell>
          <cell r="AE43">
            <v>-18.867951000000001</v>
          </cell>
        </row>
        <row r="44">
          <cell r="D44">
            <v>9.07</v>
          </cell>
        </row>
        <row r="45">
          <cell r="D45">
            <v>15.2</v>
          </cell>
        </row>
        <row r="46">
          <cell r="D46">
            <v>0</v>
          </cell>
        </row>
        <row r="47">
          <cell r="D47">
            <v>25.96</v>
          </cell>
        </row>
        <row r="48">
          <cell r="D48">
            <v>43.55</v>
          </cell>
        </row>
        <row r="49">
          <cell r="D49">
            <v>911.09</v>
          </cell>
          <cell r="AE49">
            <v>1.9920000000865912E-3</v>
          </cell>
        </row>
        <row r="50">
          <cell r="D50">
            <v>1198.27</v>
          </cell>
          <cell r="AE50">
            <v>1.8680000000586006E-3</v>
          </cell>
        </row>
        <row r="51">
          <cell r="D51">
            <v>45.77</v>
          </cell>
          <cell r="AE51">
            <v>1.6450000000034493E-3</v>
          </cell>
        </row>
        <row r="52">
          <cell r="D52">
            <v>22.17</v>
          </cell>
          <cell r="AE52">
            <v>-6.5029999999985932E-3</v>
          </cell>
        </row>
        <row r="53">
          <cell r="D53">
            <v>0</v>
          </cell>
          <cell r="AE53">
            <v>0</v>
          </cell>
        </row>
        <row r="54">
          <cell r="D54">
            <v>7.14</v>
          </cell>
          <cell r="AE54">
            <v>9.3999999999816453E-5</v>
          </cell>
        </row>
        <row r="55">
          <cell r="D55">
            <v>404.28</v>
          </cell>
          <cell r="AE55">
            <v>2.016000000025997E-3</v>
          </cell>
        </row>
        <row r="56">
          <cell r="D56">
            <v>192.4</v>
          </cell>
          <cell r="AE56">
            <v>3.2850000000337332E-3</v>
          </cell>
        </row>
        <row r="57">
          <cell r="D57">
            <v>0.42</v>
          </cell>
          <cell r="AE57">
            <v>1.9649999999999945E-3</v>
          </cell>
        </row>
        <row r="58">
          <cell r="D58">
            <v>175.18</v>
          </cell>
          <cell r="AE58">
            <v>6.400000000894579E-5</v>
          </cell>
        </row>
        <row r="59">
          <cell r="AE59">
            <v>6.400000000894579E-5</v>
          </cell>
        </row>
        <row r="60">
          <cell r="AE60">
            <v>0</v>
          </cell>
        </row>
        <row r="61">
          <cell r="AE61">
            <v>0</v>
          </cell>
        </row>
      </sheetData>
      <sheetData sheetId="9"/>
      <sheetData sheetId="10">
        <row r="5">
          <cell r="D5">
            <v>2843.1540000000005</v>
          </cell>
        </row>
        <row r="6">
          <cell r="D6">
            <v>1138.0249999999996</v>
          </cell>
        </row>
        <row r="7">
          <cell r="D7">
            <v>686.81500000000017</v>
          </cell>
        </row>
        <row r="8">
          <cell r="D8">
            <v>374</v>
          </cell>
        </row>
        <row r="9">
          <cell r="D9">
            <v>947.69999999999982</v>
          </cell>
        </row>
        <row r="10">
          <cell r="D10">
            <v>107.86</v>
          </cell>
        </row>
        <row r="11">
          <cell r="D11">
            <v>0</v>
          </cell>
        </row>
        <row r="12">
          <cell r="D12">
            <v>0</v>
          </cell>
        </row>
        <row r="13">
          <cell r="D13">
            <v>124.94899999999978</v>
          </cell>
        </row>
        <row r="14">
          <cell r="D14">
            <v>0</v>
          </cell>
        </row>
        <row r="15">
          <cell r="D15">
            <v>150.61000000000001</v>
          </cell>
        </row>
        <row r="16">
          <cell r="D16">
            <v>7582.69578</v>
          </cell>
        </row>
        <row r="17">
          <cell r="D17">
            <v>446.49</v>
          </cell>
        </row>
        <row r="18">
          <cell r="D18">
            <v>67.34</v>
          </cell>
        </row>
        <row r="19">
          <cell r="D19">
            <v>60</v>
          </cell>
        </row>
        <row r="21">
          <cell r="D21">
            <v>130.44999999999999</v>
          </cell>
        </row>
        <row r="22">
          <cell r="D22">
            <v>439.16839999999991</v>
          </cell>
        </row>
        <row r="23">
          <cell r="D23">
            <v>265.43100000000004</v>
          </cell>
        </row>
        <row r="24">
          <cell r="D24">
            <v>0</v>
          </cell>
        </row>
        <row r="26">
          <cell r="D26">
            <v>1704.5169999999996</v>
          </cell>
        </row>
        <row r="27">
          <cell r="D27">
            <v>172.92</v>
          </cell>
        </row>
        <row r="28">
          <cell r="D28">
            <v>38.910000000000004</v>
          </cell>
        </row>
        <row r="29">
          <cell r="D29">
            <v>9.92</v>
          </cell>
        </row>
        <row r="30">
          <cell r="D30">
            <v>70.510000000000005</v>
          </cell>
        </row>
        <row r="31">
          <cell r="D31">
            <v>347.36</v>
          </cell>
        </row>
        <row r="32">
          <cell r="D32">
            <v>56.430000000000007</v>
          </cell>
        </row>
        <row r="33">
          <cell r="D33">
            <v>0</v>
          </cell>
        </row>
        <row r="34">
          <cell r="D34">
            <v>23.17</v>
          </cell>
        </row>
        <row r="35">
          <cell r="D35">
            <v>6.8149999999999995</v>
          </cell>
        </row>
        <row r="36">
          <cell r="D36">
            <v>19.314999999999998</v>
          </cell>
        </row>
        <row r="37">
          <cell r="D37">
            <v>11.79</v>
          </cell>
        </row>
        <row r="38">
          <cell r="D38">
            <v>0</v>
          </cell>
        </row>
        <row r="39">
          <cell r="D39">
            <v>21.38</v>
          </cell>
        </row>
        <row r="40">
          <cell r="D40">
            <v>1349.9066600000001</v>
          </cell>
        </row>
        <row r="41">
          <cell r="D41">
            <v>1357.6115</v>
          </cell>
        </row>
        <row r="42">
          <cell r="D42">
            <v>46.313999999999993</v>
          </cell>
        </row>
        <row r="43">
          <cell r="D43">
            <v>30.299999999999997</v>
          </cell>
        </row>
        <row r="44">
          <cell r="D44">
            <v>0</v>
          </cell>
        </row>
        <row r="45">
          <cell r="D45">
            <v>21.450000000000003</v>
          </cell>
        </row>
        <row r="46">
          <cell r="D46">
            <v>127.15862000000004</v>
          </cell>
        </row>
        <row r="47">
          <cell r="D47">
            <v>4.0200000000000031</v>
          </cell>
        </row>
        <row r="48">
          <cell r="D48">
            <v>32.187600000000003</v>
          </cell>
        </row>
        <row r="49">
          <cell r="D49">
            <v>128.04</v>
          </cell>
        </row>
        <row r="50">
          <cell r="D50">
            <v>9.02</v>
          </cell>
        </row>
        <row r="52">
          <cell r="D52">
            <v>194.36100000000005</v>
          </cell>
        </row>
        <row r="53">
          <cell r="D53">
            <v>0.63</v>
          </cell>
        </row>
        <row r="54">
          <cell r="D54">
            <v>74.110220000000012</v>
          </cell>
        </row>
      </sheetData>
      <sheetData sheetId="11">
        <row r="9">
          <cell r="X9">
            <v>70.851714999999956</v>
          </cell>
          <cell r="Y9">
            <v>145.277635</v>
          </cell>
          <cell r="Z9">
            <v>299.69445500000006</v>
          </cell>
          <cell r="AA9">
            <v>226.66372299999995</v>
          </cell>
          <cell r="AB9">
            <v>445.96243699999997</v>
          </cell>
          <cell r="AC9">
            <v>261.62200300000006</v>
          </cell>
          <cell r="AD9">
            <v>255.82065999999998</v>
          </cell>
          <cell r="AE9">
            <v>374.46603800000003</v>
          </cell>
          <cell r="AF9">
            <v>66.041965999999988</v>
          </cell>
        </row>
        <row r="10">
          <cell r="H10">
            <v>0</v>
          </cell>
          <cell r="I10">
            <v>1.8142139999999998</v>
          </cell>
          <cell r="J10">
            <v>0</v>
          </cell>
          <cell r="K10">
            <v>44.939224999999979</v>
          </cell>
          <cell r="L10">
            <v>0</v>
          </cell>
          <cell r="M10">
            <v>0</v>
          </cell>
          <cell r="N10">
            <v>1.4559000000000001E-2</v>
          </cell>
          <cell r="O10">
            <v>16.853959000000003</v>
          </cell>
          <cell r="P10">
            <v>0</v>
          </cell>
          <cell r="Q10">
            <v>0</v>
          </cell>
          <cell r="R10">
            <v>0</v>
          </cell>
          <cell r="S10">
            <v>3.1017640000000002</v>
          </cell>
          <cell r="T10">
            <v>0</v>
          </cell>
          <cell r="U10">
            <v>0</v>
          </cell>
          <cell r="V10">
            <v>0</v>
          </cell>
          <cell r="W10">
            <v>2.730214999999987</v>
          </cell>
          <cell r="X10">
            <v>55.787804999999977</v>
          </cell>
          <cell r="Y10">
            <v>79.237607999999994</v>
          </cell>
          <cell r="Z10">
            <v>118.53458699999999</v>
          </cell>
          <cell r="AA10">
            <v>90.625199999999978</v>
          </cell>
          <cell r="AB10">
            <v>148.50034499999998</v>
          </cell>
          <cell r="AC10">
            <v>71.774799999999999</v>
          </cell>
          <cell r="AD10">
            <v>136.21226000000001</v>
          </cell>
          <cell r="AE10">
            <v>120.08393000000001</v>
          </cell>
          <cell r="AF10">
            <v>3.6170299999999962</v>
          </cell>
        </row>
        <row r="11">
          <cell r="H11">
            <v>0</v>
          </cell>
          <cell r="I11">
            <v>1.5024759999999997</v>
          </cell>
          <cell r="J11">
            <v>0</v>
          </cell>
          <cell r="K11">
            <v>38.702424999999991</v>
          </cell>
          <cell r="L11">
            <v>0</v>
          </cell>
          <cell r="M11">
            <v>0</v>
          </cell>
          <cell r="N11">
            <v>1.4559000000000001E-2</v>
          </cell>
          <cell r="O11">
            <v>15.417999999999992</v>
          </cell>
          <cell r="P11">
            <v>0</v>
          </cell>
          <cell r="Q11">
            <v>0</v>
          </cell>
          <cell r="R11">
            <v>0</v>
          </cell>
          <cell r="S11">
            <v>2.609861</v>
          </cell>
          <cell r="T11">
            <v>0</v>
          </cell>
          <cell r="U11">
            <v>0</v>
          </cell>
          <cell r="V11">
            <v>0</v>
          </cell>
          <cell r="W11">
            <v>2.7298609999999925</v>
          </cell>
          <cell r="X11">
            <v>47.441646999999975</v>
          </cell>
          <cell r="Y11">
            <v>68.774777000000014</v>
          </cell>
          <cell r="Z11">
            <v>0.80149700000001189</v>
          </cell>
          <cell r="AA11">
            <v>57.543522999999993</v>
          </cell>
          <cell r="AB11">
            <v>82.345110000000005</v>
          </cell>
          <cell r="AC11">
            <v>46.827700000000007</v>
          </cell>
          <cell r="AD11">
            <v>82.970340999999991</v>
          </cell>
          <cell r="AE11">
            <v>110.91806</v>
          </cell>
          <cell r="AF11">
            <v>1.2470299999999952</v>
          </cell>
        </row>
        <row r="12">
          <cell r="H12">
            <v>2.8399999999990655E-3</v>
          </cell>
          <cell r="I12">
            <v>1.9555640000000001</v>
          </cell>
          <cell r="J12">
            <v>2.0647549999999999</v>
          </cell>
          <cell r="K12">
            <v>10.125549999999999</v>
          </cell>
          <cell r="L12">
            <v>6.7857000000000056E-2</v>
          </cell>
          <cell r="M12">
            <v>0</v>
          </cell>
          <cell r="N12">
            <v>1.4651640000000001</v>
          </cell>
          <cell r="O12">
            <v>2.3035599999999992</v>
          </cell>
          <cell r="P12">
            <v>0</v>
          </cell>
          <cell r="Q12">
            <v>0.92002000000000006</v>
          </cell>
          <cell r="R12">
            <v>0</v>
          </cell>
          <cell r="S12">
            <v>1.9220130000000002</v>
          </cell>
          <cell r="T12">
            <v>4.375399999999996E-2</v>
          </cell>
          <cell r="U12">
            <v>1.8821999999999894E-2</v>
          </cell>
          <cell r="V12">
            <v>9.6699999999999998E-3</v>
          </cell>
          <cell r="W12">
            <v>1.1409449999999999</v>
          </cell>
          <cell r="X12">
            <v>0.76294399999999962</v>
          </cell>
          <cell r="Y12">
            <v>12.634515999999998</v>
          </cell>
          <cell r="Z12">
            <v>43.136259999999993</v>
          </cell>
          <cell r="AA12">
            <v>16.399697999999997</v>
          </cell>
          <cell r="AB12">
            <v>60.086654999999993</v>
          </cell>
          <cell r="AC12">
            <v>60.780800000000013</v>
          </cell>
          <cell r="AD12">
            <v>36.301642999999999</v>
          </cell>
          <cell r="AE12">
            <v>113.98754000000001</v>
          </cell>
          <cell r="AF12">
            <v>33.568087999999989</v>
          </cell>
        </row>
        <row r="13">
          <cell r="H13">
            <v>6.7539289999999994</v>
          </cell>
          <cell r="I13">
            <v>9.4370000000000065E-2</v>
          </cell>
          <cell r="J13">
            <v>1.124133</v>
          </cell>
          <cell r="K13">
            <v>39.122402000000001</v>
          </cell>
          <cell r="L13">
            <v>20.752124999999999</v>
          </cell>
          <cell r="M13">
            <v>5.0000000000000044E-3</v>
          </cell>
          <cell r="N13">
            <v>5.0341079999999998</v>
          </cell>
          <cell r="O13">
            <v>63.094374999999999</v>
          </cell>
          <cell r="P13">
            <v>3.0043000000000042E-2</v>
          </cell>
          <cell r="Q13">
            <v>5.6720000000000104E-3</v>
          </cell>
          <cell r="R13">
            <v>3.8440509999999999</v>
          </cell>
          <cell r="S13">
            <v>5.8583890000000007</v>
          </cell>
          <cell r="T13">
            <v>0</v>
          </cell>
          <cell r="U13">
            <v>1.9346329999999998</v>
          </cell>
          <cell r="V13">
            <v>4.9971999999999905E-2</v>
          </cell>
          <cell r="W13">
            <v>0.99183100000000035</v>
          </cell>
          <cell r="X13">
            <v>8.1970000000004539E-3</v>
          </cell>
          <cell r="Y13">
            <v>38.083261</v>
          </cell>
          <cell r="Z13">
            <v>64.761150000000001</v>
          </cell>
          <cell r="AA13">
            <v>114.81483900000001</v>
          </cell>
          <cell r="AB13">
            <v>225.337513</v>
          </cell>
          <cell r="AC13">
            <v>124.60496300000001</v>
          </cell>
          <cell r="AD13">
            <v>6.3350000000008677E-3</v>
          </cell>
          <cell r="AE13">
            <v>103.435118</v>
          </cell>
          <cell r="AF13">
            <v>27.341138000000001</v>
          </cell>
        </row>
        <row r="14">
          <cell r="H14">
            <v>0</v>
          </cell>
          <cell r="I14">
            <v>0</v>
          </cell>
          <cell r="J14">
            <v>0</v>
          </cell>
          <cell r="K14">
            <v>0</v>
          </cell>
          <cell r="L14">
            <v>0</v>
          </cell>
          <cell r="M14">
            <v>0</v>
          </cell>
          <cell r="N14">
            <v>0</v>
          </cell>
          <cell r="O14">
            <v>0</v>
          </cell>
          <cell r="P14">
            <v>0</v>
          </cell>
          <cell r="Q14">
            <v>0</v>
          </cell>
          <cell r="R14">
            <v>0</v>
          </cell>
          <cell r="S14">
            <v>0</v>
          </cell>
          <cell r="T14">
            <v>0</v>
          </cell>
          <cell r="U14">
            <v>53.049723</v>
          </cell>
          <cell r="V14">
            <v>0</v>
          </cell>
          <cell r="W14">
            <v>0</v>
          </cell>
          <cell r="X14">
            <v>0</v>
          </cell>
          <cell r="Y14">
            <v>0</v>
          </cell>
          <cell r="Z14">
            <v>55.143719999999995</v>
          </cell>
          <cell r="AA14">
            <v>0</v>
          </cell>
          <cell r="AB14">
            <v>0</v>
          </cell>
          <cell r="AC14">
            <v>0</v>
          </cell>
          <cell r="AD14">
            <v>0</v>
          </cell>
          <cell r="AE14">
            <v>0</v>
          </cell>
          <cell r="AF14">
            <v>0</v>
          </cell>
        </row>
        <row r="15">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row>
        <row r="16">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row>
        <row r="18">
          <cell r="H18">
            <v>1.0730999999999824E-2</v>
          </cell>
          <cell r="I18">
            <v>2.7546740000000001</v>
          </cell>
          <cell r="J18">
            <v>5.0577999999999998E-2</v>
          </cell>
          <cell r="K18">
            <v>12.668639999999998</v>
          </cell>
          <cell r="L18">
            <v>0</v>
          </cell>
          <cell r="M18">
            <v>2.6499999999999996E-3</v>
          </cell>
          <cell r="N18">
            <v>1.9509999999999996E-3</v>
          </cell>
          <cell r="O18">
            <v>11.256330999999999</v>
          </cell>
          <cell r="P18">
            <v>0</v>
          </cell>
          <cell r="Q18">
            <v>0.35229999999999995</v>
          </cell>
          <cell r="R18">
            <v>0</v>
          </cell>
          <cell r="S18">
            <v>1.0248969999999999</v>
          </cell>
          <cell r="T18">
            <v>0</v>
          </cell>
          <cell r="U18">
            <v>0.32015400000000005</v>
          </cell>
          <cell r="V18">
            <v>0</v>
          </cell>
          <cell r="W18">
            <v>15.655046</v>
          </cell>
          <cell r="X18">
            <v>14.292769</v>
          </cell>
          <cell r="Y18">
            <v>10.902250000000002</v>
          </cell>
          <cell r="Z18">
            <v>18.118738000000008</v>
          </cell>
          <cell r="AA18">
            <v>4.8239859999999997</v>
          </cell>
          <cell r="AB18">
            <v>2.9086849999999997</v>
          </cell>
          <cell r="AC18">
            <v>4.4614400000000005</v>
          </cell>
          <cell r="AD18">
            <v>16.096231</v>
          </cell>
          <cell r="AE18">
            <v>22.279190000000003</v>
          </cell>
          <cell r="AF18">
            <v>1.5157099999999994</v>
          </cell>
        </row>
        <row r="19">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H20">
            <v>0</v>
          </cell>
          <cell r="I20">
            <v>0</v>
          </cell>
          <cell r="J20">
            <v>0.43180499999999999</v>
          </cell>
          <cell r="K20">
            <v>0.24461999999999984</v>
          </cell>
          <cell r="L20">
            <v>0</v>
          </cell>
          <cell r="M20">
            <v>0</v>
          </cell>
          <cell r="N20">
            <v>0</v>
          </cell>
          <cell r="O20">
            <v>0</v>
          </cell>
          <cell r="P20">
            <v>0</v>
          </cell>
          <cell r="Q20">
            <v>0</v>
          </cell>
          <cell r="R20">
            <v>0</v>
          </cell>
          <cell r="S20">
            <v>0</v>
          </cell>
          <cell r="T20">
            <v>0</v>
          </cell>
          <cell r="U20">
            <v>0</v>
          </cell>
          <cell r="V20">
            <v>0</v>
          </cell>
          <cell r="W20">
            <v>0</v>
          </cell>
          <cell r="X20">
            <v>0</v>
          </cell>
          <cell r="Y20">
            <v>4.4200000000000008</v>
          </cell>
          <cell r="Z20">
            <v>0</v>
          </cell>
          <cell r="AA20">
            <v>0</v>
          </cell>
          <cell r="AB20">
            <v>9.1292390000000001</v>
          </cell>
          <cell r="AC20">
            <v>0</v>
          </cell>
          <cell r="AD20">
            <v>67.204191000000009</v>
          </cell>
          <cell r="AE20">
            <v>14.680260000000001</v>
          </cell>
          <cell r="AF20">
            <v>0</v>
          </cell>
        </row>
        <row r="21">
          <cell r="X21">
            <v>373.08788600000003</v>
          </cell>
          <cell r="Y21">
            <v>494.19205600000004</v>
          </cell>
          <cell r="Z21">
            <v>1131.6478400000001</v>
          </cell>
          <cell r="AA21">
            <v>439.555271</v>
          </cell>
          <cell r="AB21">
            <v>424.49470500000001</v>
          </cell>
          <cell r="AC21">
            <v>300.11885199999995</v>
          </cell>
          <cell r="AD21">
            <v>467.54037600000004</v>
          </cell>
          <cell r="AE21">
            <v>563.54672299999993</v>
          </cell>
          <cell r="AF21">
            <v>578.54812100000004</v>
          </cell>
        </row>
        <row r="22">
          <cell r="H22">
            <v>1.2523870000000001</v>
          </cell>
          <cell r="I22">
            <v>0</v>
          </cell>
          <cell r="J22">
            <v>1.5530170000000001</v>
          </cell>
          <cell r="K22">
            <v>0</v>
          </cell>
          <cell r="L22">
            <v>2.0562550000000002</v>
          </cell>
          <cell r="M22">
            <v>0</v>
          </cell>
          <cell r="N22">
            <v>5.7315480000000001</v>
          </cell>
          <cell r="O22">
            <v>2.901262</v>
          </cell>
          <cell r="P22">
            <v>4.0369300000000008</v>
          </cell>
          <cell r="Q22">
            <v>0.17849999999999999</v>
          </cell>
          <cell r="R22">
            <v>0.46526600000000001</v>
          </cell>
          <cell r="S22">
            <v>2.0137399999999999</v>
          </cell>
          <cell r="T22">
            <v>0</v>
          </cell>
          <cell r="U22">
            <v>10.301315000000001</v>
          </cell>
          <cell r="V22">
            <v>20.30678</v>
          </cell>
          <cell r="W22">
            <v>0</v>
          </cell>
          <cell r="X22">
            <v>0</v>
          </cell>
          <cell r="Y22">
            <v>15.47124</v>
          </cell>
          <cell r="Z22">
            <v>0</v>
          </cell>
          <cell r="AA22">
            <v>19.869837999999998</v>
          </cell>
          <cell r="AB22">
            <v>21.548555</v>
          </cell>
          <cell r="AC22">
            <v>1.6241099999999999</v>
          </cell>
          <cell r="AD22">
            <v>14.638682000000001</v>
          </cell>
          <cell r="AE22">
            <v>148.28961000000001</v>
          </cell>
          <cell r="AF22">
            <v>40.620869999999996</v>
          </cell>
        </row>
        <row r="23">
          <cell r="H23">
            <v>0.30010899999999996</v>
          </cell>
          <cell r="I23">
            <v>5.7743999999999997E-2</v>
          </cell>
          <cell r="J23">
            <v>0.19783899999999999</v>
          </cell>
          <cell r="K23">
            <v>8.0769999999999995E-2</v>
          </cell>
          <cell r="L23">
            <v>0.253469</v>
          </cell>
          <cell r="M23">
            <v>0.39776400000000001</v>
          </cell>
          <cell r="N23">
            <v>0.58556399999999997</v>
          </cell>
          <cell r="O23">
            <v>5.9513999999999997E-2</v>
          </cell>
          <cell r="P23">
            <v>0.16012000000000001</v>
          </cell>
          <cell r="Q23">
            <v>0.25527</v>
          </cell>
          <cell r="R23">
            <v>0.42664100000000005</v>
          </cell>
          <cell r="S23">
            <v>0.33279500000000001</v>
          </cell>
          <cell r="T23">
            <v>0.11314399999999999</v>
          </cell>
          <cell r="U23">
            <v>8.8152999999999995E-2</v>
          </cell>
          <cell r="V23">
            <v>4.1162400000000003</v>
          </cell>
          <cell r="W23">
            <v>0.70653699999999997</v>
          </cell>
          <cell r="X23">
            <v>0.2</v>
          </cell>
          <cell r="Y23">
            <v>0</v>
          </cell>
          <cell r="Z23">
            <v>0.6</v>
          </cell>
          <cell r="AA23">
            <v>2.1714320000000003</v>
          </cell>
          <cell r="AB23">
            <v>4.0299420000000001</v>
          </cell>
          <cell r="AC23">
            <v>0.3</v>
          </cell>
          <cell r="AD23">
            <v>13.136805000000001</v>
          </cell>
          <cell r="AE23">
            <v>0.2</v>
          </cell>
          <cell r="AF23">
            <v>6.31907</v>
          </cell>
        </row>
        <row r="24">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4.4900680000000008</v>
          </cell>
          <cell r="Y24">
            <v>61.597228000000001</v>
          </cell>
          <cell r="Z24">
            <v>0</v>
          </cell>
          <cell r="AA24">
            <v>0</v>
          </cell>
          <cell r="AB24">
            <v>0</v>
          </cell>
          <cell r="AC24">
            <v>0</v>
          </cell>
          <cell r="AD24">
            <v>0</v>
          </cell>
          <cell r="AE24">
            <v>0</v>
          </cell>
          <cell r="AF24">
            <v>0</v>
          </cell>
        </row>
        <row r="25">
          <cell r="H25">
            <v>0</v>
          </cell>
          <cell r="I25">
            <v>0</v>
          </cell>
          <cell r="J25">
            <v>0</v>
          </cell>
          <cell r="K25">
            <v>5.5557999999999996</v>
          </cell>
          <cell r="L25">
            <v>0</v>
          </cell>
          <cell r="M25">
            <v>0</v>
          </cell>
          <cell r="N25">
            <v>0</v>
          </cell>
          <cell r="O25">
            <v>0</v>
          </cell>
          <cell r="P25">
            <v>0</v>
          </cell>
          <cell r="Q25">
            <v>0</v>
          </cell>
          <cell r="R25">
            <v>0</v>
          </cell>
          <cell r="S25">
            <v>0</v>
          </cell>
          <cell r="T25">
            <v>0</v>
          </cell>
          <cell r="U25">
            <v>0</v>
          </cell>
          <cell r="V25">
            <v>0</v>
          </cell>
          <cell r="W25">
            <v>0</v>
          </cell>
          <cell r="X25">
            <v>0</v>
          </cell>
          <cell r="Y25">
            <v>30.855771999999995</v>
          </cell>
          <cell r="Z25">
            <v>0</v>
          </cell>
          <cell r="AA25">
            <v>3.7565</v>
          </cell>
          <cell r="AB25">
            <v>0</v>
          </cell>
          <cell r="AC25">
            <v>0</v>
          </cell>
          <cell r="AD25">
            <v>0</v>
          </cell>
          <cell r="AE25">
            <v>0</v>
          </cell>
          <cell r="AF25">
            <v>9.777940000000001</v>
          </cell>
        </row>
        <row r="26">
          <cell r="H26">
            <v>16.49456</v>
          </cell>
          <cell r="I26">
            <v>16.281520999999998</v>
          </cell>
          <cell r="J26">
            <v>1.5190840000000001</v>
          </cell>
          <cell r="K26">
            <v>6.406771</v>
          </cell>
          <cell r="L26">
            <v>11.441406000000001</v>
          </cell>
          <cell r="M26">
            <v>0.13173299999999988</v>
          </cell>
          <cell r="N26">
            <v>10.377409999999999</v>
          </cell>
          <cell r="O26">
            <v>20.466244</v>
          </cell>
          <cell r="P26">
            <v>7.7359400000000003</v>
          </cell>
          <cell r="Q26">
            <v>11.79158</v>
          </cell>
          <cell r="R26">
            <v>5.2767780000000002</v>
          </cell>
          <cell r="S26">
            <v>6.5797330000000001</v>
          </cell>
          <cell r="T26">
            <v>6.1262419999999995</v>
          </cell>
          <cell r="U26">
            <v>4.7658699999999996</v>
          </cell>
          <cell r="V26">
            <v>4.70139</v>
          </cell>
          <cell r="W26">
            <v>25.178615000000001</v>
          </cell>
          <cell r="X26">
            <v>2.3083840000000002</v>
          </cell>
          <cell r="Y26">
            <v>15.835476999999997</v>
          </cell>
          <cell r="Z26">
            <v>22.458070000000003</v>
          </cell>
          <cell r="AA26">
            <v>7.8867440000000002</v>
          </cell>
          <cell r="AB26">
            <v>9.68</v>
          </cell>
          <cell r="AC26">
            <v>2.6399999999999992</v>
          </cell>
          <cell r="AD26">
            <v>10.867577000000001</v>
          </cell>
          <cell r="AE26">
            <v>13.480410000000001</v>
          </cell>
          <cell r="AF26">
            <v>21.286270000000002</v>
          </cell>
        </row>
        <row r="27">
          <cell r="H27">
            <v>4.992047000000003</v>
          </cell>
          <cell r="I27">
            <v>2.6451219999999998</v>
          </cell>
          <cell r="J27">
            <v>0</v>
          </cell>
          <cell r="K27">
            <v>10.91662</v>
          </cell>
          <cell r="L27">
            <v>0</v>
          </cell>
          <cell r="M27">
            <v>0.62861200000000006</v>
          </cell>
          <cell r="N27">
            <v>0</v>
          </cell>
          <cell r="O27">
            <v>2.564686</v>
          </cell>
          <cell r="P27">
            <v>3.8514900000000001</v>
          </cell>
          <cell r="Q27">
            <v>1.4732399999999997</v>
          </cell>
          <cell r="R27">
            <v>0</v>
          </cell>
          <cell r="S27">
            <v>24.934853999999998</v>
          </cell>
          <cell r="T27">
            <v>0</v>
          </cell>
          <cell r="U27">
            <v>12.92099</v>
          </cell>
          <cell r="V27">
            <v>2.0139399999999998</v>
          </cell>
          <cell r="W27">
            <v>17.305303000000002</v>
          </cell>
          <cell r="X27">
            <v>0.12368899999999999</v>
          </cell>
          <cell r="Y27">
            <v>25.395820000000001</v>
          </cell>
          <cell r="Z27">
            <v>21.185549999999999</v>
          </cell>
          <cell r="AA27">
            <v>1.101397</v>
          </cell>
          <cell r="AB27">
            <v>0.43329400000000001</v>
          </cell>
          <cell r="AC27">
            <v>0.57204999999999995</v>
          </cell>
          <cell r="AD27">
            <v>0</v>
          </cell>
          <cell r="AE27">
            <v>15.594779999999998</v>
          </cell>
          <cell r="AF27">
            <v>2.8242699999999998</v>
          </cell>
        </row>
        <row r="28">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row>
        <row r="29">
          <cell r="H29">
            <v>0</v>
          </cell>
          <cell r="I29">
            <v>0</v>
          </cell>
          <cell r="J29">
            <v>0</v>
          </cell>
          <cell r="K29">
            <v>0.52159</v>
          </cell>
          <cell r="L29">
            <v>0</v>
          </cell>
          <cell r="M29">
            <v>0</v>
          </cell>
          <cell r="N29">
            <v>0</v>
          </cell>
          <cell r="O29">
            <v>0</v>
          </cell>
          <cell r="P29">
            <v>0</v>
          </cell>
          <cell r="Q29">
            <v>0</v>
          </cell>
          <cell r="R29">
            <v>0</v>
          </cell>
          <cell r="S29">
            <v>0</v>
          </cell>
          <cell r="T29">
            <v>0</v>
          </cell>
          <cell r="U29">
            <v>0</v>
          </cell>
          <cell r="V29">
            <v>0</v>
          </cell>
          <cell r="W29">
            <v>0</v>
          </cell>
          <cell r="X29">
            <v>4.5802390000000006</v>
          </cell>
          <cell r="Y29">
            <v>18.738092000000002</v>
          </cell>
          <cell r="Z29">
            <v>0</v>
          </cell>
          <cell r="AA29">
            <v>0</v>
          </cell>
          <cell r="AB29">
            <v>0</v>
          </cell>
          <cell r="AC29">
            <v>0</v>
          </cell>
          <cell r="AD29">
            <v>1.0092239999999999</v>
          </cell>
          <cell r="AE29">
            <v>2.6123400000000001</v>
          </cell>
          <cell r="AF29">
            <v>0</v>
          </cell>
        </row>
        <row r="30">
          <cell r="H30">
            <v>86.061258000000009</v>
          </cell>
          <cell r="I30">
            <v>61.010454999999993</v>
          </cell>
          <cell r="J30">
            <v>20.790803999999994</v>
          </cell>
          <cell r="K30">
            <v>107.32932</v>
          </cell>
          <cell r="L30">
            <v>82.160932000000017</v>
          </cell>
          <cell r="M30">
            <v>23.329547999999999</v>
          </cell>
          <cell r="N30">
            <v>50.851114000000003</v>
          </cell>
          <cell r="O30">
            <v>196.63863000000001</v>
          </cell>
          <cell r="P30">
            <v>46.53887000000001</v>
          </cell>
          <cell r="Q30">
            <v>46.123589999999993</v>
          </cell>
          <cell r="R30">
            <v>25.435735999999995</v>
          </cell>
          <cell r="S30">
            <v>83.11186699999999</v>
          </cell>
          <cell r="T30">
            <v>32.690359000000001</v>
          </cell>
          <cell r="U30">
            <v>85.709440000000001</v>
          </cell>
          <cell r="V30">
            <v>71.083740000000006</v>
          </cell>
          <cell r="W30">
            <v>162.23190300000002</v>
          </cell>
          <cell r="X30">
            <v>119.72262700000002</v>
          </cell>
          <cell r="Y30">
            <v>172.480223</v>
          </cell>
          <cell r="Z30">
            <v>378.55616000000003</v>
          </cell>
          <cell r="AA30">
            <v>187.35398499999997</v>
          </cell>
          <cell r="AB30">
            <v>247.85516699999999</v>
          </cell>
          <cell r="AC30">
            <v>147.77277999999998</v>
          </cell>
          <cell r="AD30">
            <v>170.863587</v>
          </cell>
          <cell r="AE30">
            <v>234.27638499999998</v>
          </cell>
          <cell r="AF30">
            <v>234.214797</v>
          </cell>
        </row>
        <row r="31">
          <cell r="H31">
            <v>64.217784999999992</v>
          </cell>
          <cell r="I31">
            <v>34.151130000000002</v>
          </cell>
          <cell r="J31">
            <v>15.316940000000001</v>
          </cell>
          <cell r="K31">
            <v>80.605979999999988</v>
          </cell>
          <cell r="L31">
            <v>58.817962000000001</v>
          </cell>
          <cell r="M31">
            <v>15.484075000000001</v>
          </cell>
          <cell r="N31">
            <v>35.317029999999995</v>
          </cell>
          <cell r="O31">
            <v>112.215361</v>
          </cell>
          <cell r="P31">
            <v>28.88053</v>
          </cell>
          <cell r="Q31">
            <v>34.396999999999998</v>
          </cell>
          <cell r="R31">
            <v>17.755488</v>
          </cell>
          <cell r="S31">
            <v>69.077765999999997</v>
          </cell>
          <cell r="T31">
            <v>25.235775</v>
          </cell>
          <cell r="U31">
            <v>56.987201999999996</v>
          </cell>
          <cell r="V31">
            <v>47.109670000000001</v>
          </cell>
          <cell r="W31">
            <v>136.24259800000002</v>
          </cell>
          <cell r="X31">
            <v>90.170649999999995</v>
          </cell>
          <cell r="Y31">
            <v>111.74199299999999</v>
          </cell>
          <cell r="Z31">
            <v>209.13695000000001</v>
          </cell>
          <cell r="AA31">
            <v>120.641381</v>
          </cell>
          <cell r="AB31">
            <v>156.611243</v>
          </cell>
          <cell r="AC31">
            <v>108.75011000000001</v>
          </cell>
          <cell r="AD31">
            <v>120.62890200000001</v>
          </cell>
          <cell r="AE31">
            <v>183.42004</v>
          </cell>
          <cell r="AF31">
            <v>174.36559699999998</v>
          </cell>
        </row>
        <row r="32">
          <cell r="H32">
            <v>3.960623</v>
          </cell>
          <cell r="I32">
            <v>0.88961699999999999</v>
          </cell>
          <cell r="J32">
            <v>0.41445600000000005</v>
          </cell>
          <cell r="K32">
            <v>5.1075799999999996</v>
          </cell>
          <cell r="L32">
            <v>5.5807840000000004</v>
          </cell>
          <cell r="M32">
            <v>0.25914599999999999</v>
          </cell>
          <cell r="N32">
            <v>3.4225379999999999</v>
          </cell>
          <cell r="O32">
            <v>10.628178999999999</v>
          </cell>
          <cell r="P32">
            <v>0.89644999999999997</v>
          </cell>
          <cell r="Q32">
            <v>0.77885000000000004</v>
          </cell>
          <cell r="R32">
            <v>1.185708</v>
          </cell>
          <cell r="S32">
            <v>2.4491700000000001</v>
          </cell>
          <cell r="T32">
            <v>0.232792</v>
          </cell>
          <cell r="U32">
            <v>2.7548510000000004</v>
          </cell>
          <cell r="V32">
            <v>1.2138500000000001</v>
          </cell>
          <cell r="W32">
            <v>5.6260120000000002</v>
          </cell>
          <cell r="X32">
            <v>8.3453820000000007</v>
          </cell>
          <cell r="Y32">
            <v>18.004733999999999</v>
          </cell>
          <cell r="Z32">
            <v>99.826439999999991</v>
          </cell>
          <cell r="AA32">
            <v>11.485095000000001</v>
          </cell>
          <cell r="AB32">
            <v>11.904339</v>
          </cell>
          <cell r="AC32">
            <v>7.2081499999999998</v>
          </cell>
          <cell r="AD32">
            <v>13.066946999999999</v>
          </cell>
          <cell r="AE32">
            <v>11.69868</v>
          </cell>
          <cell r="AF32">
            <v>4.6832900000000004</v>
          </cell>
        </row>
        <row r="33">
          <cell r="H33">
            <v>0.42638899999999996</v>
          </cell>
          <cell r="I33">
            <v>3.6187740000000002</v>
          </cell>
          <cell r="J33">
            <v>0.08</v>
          </cell>
          <cell r="K33">
            <v>0</v>
          </cell>
          <cell r="L33">
            <v>1.2329369999999999</v>
          </cell>
          <cell r="M33">
            <v>0.1</v>
          </cell>
          <cell r="N33">
            <v>0.81554300000000002</v>
          </cell>
          <cell r="O33">
            <v>3.542605</v>
          </cell>
          <cell r="P33">
            <v>1.03149</v>
          </cell>
          <cell r="Q33">
            <v>0.29272999999999999</v>
          </cell>
          <cell r="R33">
            <v>4.3430730000000004</v>
          </cell>
          <cell r="S33">
            <v>0</v>
          </cell>
          <cell r="T33">
            <v>1.16255</v>
          </cell>
          <cell r="U33">
            <v>3.3754869999999997</v>
          </cell>
          <cell r="V33">
            <v>10.295360000000001</v>
          </cell>
          <cell r="W33">
            <v>9.8191000000000001E-2</v>
          </cell>
          <cell r="X33">
            <v>0.118865</v>
          </cell>
          <cell r="Y33">
            <v>0.16065299999999999</v>
          </cell>
          <cell r="Z33">
            <v>0.67208999999999997</v>
          </cell>
          <cell r="AA33">
            <v>0.18821299999999999</v>
          </cell>
          <cell r="AB33">
            <v>5.1201000000000003E-2</v>
          </cell>
          <cell r="AC33">
            <v>0.53874</v>
          </cell>
          <cell r="AD33">
            <v>0.13180700000000001</v>
          </cell>
          <cell r="AE33">
            <v>0.89895199999999997</v>
          </cell>
          <cell r="AF33">
            <v>2.39764</v>
          </cell>
        </row>
        <row r="34">
          <cell r="H34">
            <v>0.24130999999999997</v>
          </cell>
          <cell r="I34">
            <v>2.0374E-2</v>
          </cell>
          <cell r="J34">
            <v>0.390704</v>
          </cell>
          <cell r="K34">
            <v>1.6268199999999999</v>
          </cell>
          <cell r="L34">
            <v>2.2425489999999999</v>
          </cell>
          <cell r="M34">
            <v>1.309285</v>
          </cell>
          <cell r="N34">
            <v>0.278997</v>
          </cell>
          <cell r="O34">
            <v>14.058691</v>
          </cell>
          <cell r="P34">
            <v>0.12311999999999999</v>
          </cell>
          <cell r="Q34">
            <v>2.7981599999999998</v>
          </cell>
          <cell r="R34">
            <v>4.3822E-2</v>
          </cell>
          <cell r="S34">
            <v>1.6032150000000001</v>
          </cell>
          <cell r="T34">
            <v>9.6433000000000005E-2</v>
          </cell>
          <cell r="U34">
            <v>0.12078700000000001</v>
          </cell>
          <cell r="V34">
            <v>1.08073</v>
          </cell>
          <cell r="W34">
            <v>6.2133000000000001E-2</v>
          </cell>
          <cell r="X34">
            <v>1.268</v>
          </cell>
          <cell r="Y34">
            <v>1.9046539999999998</v>
          </cell>
          <cell r="Z34">
            <v>0.6878200000000001</v>
          </cell>
          <cell r="AA34">
            <v>0.38949100000000003</v>
          </cell>
          <cell r="AB34">
            <v>4.2692569999999996</v>
          </cell>
          <cell r="AC34">
            <v>0.20982999999999999</v>
          </cell>
          <cell r="AD34">
            <v>1.3408769999999999</v>
          </cell>
          <cell r="AE34">
            <v>14.543859999999999</v>
          </cell>
          <cell r="AF34">
            <v>17.855259999999998</v>
          </cell>
        </row>
        <row r="35">
          <cell r="H35">
            <v>12.044862</v>
          </cell>
          <cell r="I35">
            <v>2.934536</v>
          </cell>
          <cell r="J35">
            <v>2.4053450000000001</v>
          </cell>
          <cell r="K35">
            <v>5.6526899999999998</v>
          </cell>
          <cell r="L35">
            <v>12.503305000000001</v>
          </cell>
          <cell r="M35">
            <v>0.99205100000000002</v>
          </cell>
          <cell r="N35">
            <v>7.8859079999999997</v>
          </cell>
          <cell r="O35">
            <v>33.140258000000003</v>
          </cell>
          <cell r="P35">
            <v>11.748899999999999</v>
          </cell>
          <cell r="Q35">
            <v>5.4741400000000002</v>
          </cell>
          <cell r="R35">
            <v>1.8929640000000001</v>
          </cell>
          <cell r="S35">
            <v>6.7576780000000003</v>
          </cell>
          <cell r="T35">
            <v>3.0275400000000001</v>
          </cell>
          <cell r="U35">
            <v>6.8573219999999999</v>
          </cell>
          <cell r="V35">
            <v>9.7636400000000005</v>
          </cell>
          <cell r="W35">
            <v>13.626298999999999</v>
          </cell>
          <cell r="X35">
            <v>9.4504769999999994</v>
          </cell>
          <cell r="Y35">
            <v>13.380394000000001</v>
          </cell>
          <cell r="Z35">
            <v>48.211490000000005</v>
          </cell>
          <cell r="AA35">
            <v>31.543405</v>
          </cell>
          <cell r="AB35">
            <v>53.967178999999994</v>
          </cell>
          <cell r="AC35">
            <v>6.2096400000000003</v>
          </cell>
          <cell r="AD35">
            <v>3.4224490000000003</v>
          </cell>
          <cell r="AE35">
            <v>9.3586500000000008</v>
          </cell>
          <cell r="AF35">
            <v>19.064319999999999</v>
          </cell>
        </row>
        <row r="36">
          <cell r="H36">
            <v>0.65417599999999998</v>
          </cell>
          <cell r="I36">
            <v>6.923451</v>
          </cell>
          <cell r="J36">
            <v>0.56291800000000003</v>
          </cell>
          <cell r="K36">
            <v>2.4773899999999998</v>
          </cell>
          <cell r="L36">
            <v>0.54178300000000001</v>
          </cell>
          <cell r="M36">
            <v>0</v>
          </cell>
          <cell r="N36">
            <v>0.521818</v>
          </cell>
          <cell r="O36">
            <v>1.411505</v>
          </cell>
          <cell r="P36">
            <v>0.29625000000000001</v>
          </cell>
          <cell r="Q36">
            <v>0.90534000000000003</v>
          </cell>
          <cell r="R36">
            <v>0</v>
          </cell>
          <cell r="S36">
            <v>0.55200400000000005</v>
          </cell>
          <cell r="T36">
            <v>0.54</v>
          </cell>
          <cell r="U36">
            <v>2.2950309999999998</v>
          </cell>
          <cell r="V36">
            <v>0.52546000000000004</v>
          </cell>
          <cell r="W36">
            <v>2.9224130000000001</v>
          </cell>
          <cell r="X36">
            <v>2.4971410000000001</v>
          </cell>
          <cell r="Y36">
            <v>5.1642910000000004</v>
          </cell>
          <cell r="Z36">
            <v>2.9714499999999999</v>
          </cell>
          <cell r="AA36">
            <v>4.2608960000000007</v>
          </cell>
          <cell r="AB36">
            <v>5.3865090000000002</v>
          </cell>
          <cell r="AC36">
            <v>5.4210399999999996</v>
          </cell>
          <cell r="AD36">
            <v>3.4527200000000002</v>
          </cell>
          <cell r="AE36">
            <v>2.646153</v>
          </cell>
          <cell r="AF36">
            <v>6.8749200000000004</v>
          </cell>
        </row>
        <row r="37">
          <cell r="H37">
            <v>0.219003</v>
          </cell>
          <cell r="I37">
            <v>2.6587E-2</v>
          </cell>
          <cell r="J37">
            <v>1.6574999999999999E-2</v>
          </cell>
          <cell r="K37">
            <v>5.8946500000000004</v>
          </cell>
          <cell r="L37">
            <v>2.9139000000000002E-2</v>
          </cell>
          <cell r="M37">
            <v>0</v>
          </cell>
          <cell r="N37">
            <v>8.5220000000000001E-3</v>
          </cell>
          <cell r="O37">
            <v>11.714513</v>
          </cell>
          <cell r="P37">
            <v>0</v>
          </cell>
          <cell r="Q37">
            <v>5.8199999999999997E-3</v>
          </cell>
          <cell r="R37">
            <v>0</v>
          </cell>
          <cell r="S37">
            <v>1.4164E-2</v>
          </cell>
          <cell r="T37">
            <v>0</v>
          </cell>
          <cell r="U37">
            <v>0.14568400000000001</v>
          </cell>
          <cell r="V37">
            <v>1.089E-2</v>
          </cell>
          <cell r="W37">
            <v>1.9182000000000001E-2</v>
          </cell>
          <cell r="X37">
            <v>0.44365200000000005</v>
          </cell>
          <cell r="Y37">
            <v>5.3727999999999998E-2</v>
          </cell>
          <cell r="Z37">
            <v>0.24379999999999996</v>
          </cell>
          <cell r="AA37">
            <v>5.3513999999999999E-2</v>
          </cell>
          <cell r="AB37">
            <v>1.0912E-2</v>
          </cell>
          <cell r="AC37">
            <v>2.9579999999999999E-2</v>
          </cell>
          <cell r="AD37">
            <v>6.0506999999999998E-2</v>
          </cell>
          <cell r="AE37">
            <v>4.7469999999999998E-2</v>
          </cell>
          <cell r="AF37">
            <v>4.6789999999999998E-2</v>
          </cell>
        </row>
        <row r="38">
          <cell r="H38">
            <v>0</v>
          </cell>
          <cell r="I38">
            <v>1.241738</v>
          </cell>
          <cell r="J38">
            <v>2.2044999999999999E-2</v>
          </cell>
          <cell r="K38">
            <v>2.061E-2</v>
          </cell>
          <cell r="L38">
            <v>0</v>
          </cell>
          <cell r="M38">
            <v>0.01</v>
          </cell>
          <cell r="N38">
            <v>1.366428</v>
          </cell>
          <cell r="O38">
            <v>4.5852999999999998E-2</v>
          </cell>
          <cell r="P38">
            <v>0.27372999999999997</v>
          </cell>
          <cell r="Q38">
            <v>0</v>
          </cell>
          <cell r="R38">
            <v>0.21468100000000001</v>
          </cell>
          <cell r="S38">
            <v>9.5680000000000001E-3</v>
          </cell>
          <cell r="T38">
            <v>8.9842000000000005E-2</v>
          </cell>
          <cell r="U38">
            <v>0</v>
          </cell>
          <cell r="V38">
            <v>0.35189999999999999</v>
          </cell>
          <cell r="W38">
            <v>0</v>
          </cell>
          <cell r="X38">
            <v>4.1047E-2</v>
          </cell>
          <cell r="Y38">
            <v>0</v>
          </cell>
          <cell r="Z38">
            <v>1.5259999999999999E-2</v>
          </cell>
          <cell r="AA38">
            <v>0</v>
          </cell>
          <cell r="AB38">
            <v>9.3729999999999994E-3</v>
          </cell>
          <cell r="AC38">
            <v>1.213E-2</v>
          </cell>
          <cell r="AD38">
            <v>4.7756E-2</v>
          </cell>
          <cell r="AE38">
            <v>1.576E-2</v>
          </cell>
          <cell r="AF38">
            <v>0.21188000000000001</v>
          </cell>
        </row>
        <row r="39">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row>
        <row r="40">
          <cell r="H40">
            <v>0.77208500000000002</v>
          </cell>
          <cell r="I40">
            <v>5.1844080000000003</v>
          </cell>
          <cell r="J40">
            <v>1.4122220000000001</v>
          </cell>
          <cell r="K40">
            <v>0</v>
          </cell>
          <cell r="L40">
            <v>0</v>
          </cell>
          <cell r="M40">
            <v>0.90999999999999992</v>
          </cell>
          <cell r="N40">
            <v>0</v>
          </cell>
          <cell r="O40">
            <v>0</v>
          </cell>
          <cell r="P40">
            <v>0</v>
          </cell>
          <cell r="Q40">
            <v>0</v>
          </cell>
          <cell r="R40">
            <v>0</v>
          </cell>
          <cell r="S40">
            <v>0</v>
          </cell>
          <cell r="T40">
            <v>1.2270490000000001</v>
          </cell>
          <cell r="U40">
            <v>0.14852399999999999</v>
          </cell>
          <cell r="V40">
            <v>0</v>
          </cell>
          <cell r="W40">
            <v>0</v>
          </cell>
          <cell r="X40">
            <v>5.9513000000000003E-2</v>
          </cell>
          <cell r="Y40">
            <v>0</v>
          </cell>
          <cell r="Z40">
            <v>0</v>
          </cell>
          <cell r="AA40">
            <v>0</v>
          </cell>
          <cell r="AB40">
            <v>0</v>
          </cell>
          <cell r="AC40">
            <v>0</v>
          </cell>
          <cell r="AD40">
            <v>0</v>
          </cell>
          <cell r="AE40">
            <v>0</v>
          </cell>
          <cell r="AF40">
            <v>0</v>
          </cell>
        </row>
        <row r="41">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4.0264000000000001E-2</v>
          </cell>
          <cell r="X41">
            <v>0</v>
          </cell>
          <cell r="Y41">
            <v>8.2964169999999999</v>
          </cell>
          <cell r="Z41">
            <v>1.1270000000001446E-2</v>
          </cell>
          <cell r="AA41">
            <v>0</v>
          </cell>
          <cell r="AB41">
            <v>0</v>
          </cell>
          <cell r="AC41">
            <v>0</v>
          </cell>
          <cell r="AD41">
            <v>3.23</v>
          </cell>
          <cell r="AE41">
            <v>0</v>
          </cell>
          <cell r="AF41">
            <v>0</v>
          </cell>
        </row>
        <row r="42">
          <cell r="H42">
            <v>0.04</v>
          </cell>
          <cell r="I42">
            <v>3.545982</v>
          </cell>
          <cell r="J42">
            <v>0</v>
          </cell>
          <cell r="K42">
            <v>4.8070000000000002E-2</v>
          </cell>
          <cell r="L42">
            <v>0</v>
          </cell>
          <cell r="M42">
            <v>0.63034000000000001</v>
          </cell>
          <cell r="N42">
            <v>0</v>
          </cell>
          <cell r="O42">
            <v>0</v>
          </cell>
          <cell r="P42">
            <v>0</v>
          </cell>
          <cell r="Q42">
            <v>0</v>
          </cell>
          <cell r="R42">
            <v>0</v>
          </cell>
          <cell r="S42">
            <v>0</v>
          </cell>
          <cell r="T42">
            <v>0.81759800000000005</v>
          </cell>
          <cell r="U42">
            <v>11.860000000000001</v>
          </cell>
          <cell r="V42">
            <v>0</v>
          </cell>
          <cell r="W42">
            <v>0.74735700000000005</v>
          </cell>
          <cell r="X42">
            <v>0.26303500000000002</v>
          </cell>
          <cell r="Y42">
            <v>0.53792700000000004</v>
          </cell>
          <cell r="Z42">
            <v>4.3430000000000003E-2</v>
          </cell>
          <cell r="AA42">
            <v>1.9300000000000002</v>
          </cell>
          <cell r="AB42">
            <v>0.03</v>
          </cell>
          <cell r="AC42">
            <v>5.0775899999999998</v>
          </cell>
          <cell r="AD42">
            <v>0.33590599999999998</v>
          </cell>
          <cell r="AE42">
            <v>1.33</v>
          </cell>
          <cell r="AF42">
            <v>3.62927</v>
          </cell>
        </row>
        <row r="43">
          <cell r="H43">
            <v>2.6184910000000001</v>
          </cell>
          <cell r="I43">
            <v>1.963349</v>
          </cell>
          <cell r="J43">
            <v>0.10034700000000001</v>
          </cell>
          <cell r="K43">
            <v>5.8448899999999995</v>
          </cell>
          <cell r="L43">
            <v>0.32924100000000001</v>
          </cell>
          <cell r="M43">
            <v>0</v>
          </cell>
          <cell r="N43">
            <v>0.92173200000000011</v>
          </cell>
          <cell r="O43">
            <v>9.0089249999999996</v>
          </cell>
          <cell r="P43">
            <v>1.0299999999999754E-3</v>
          </cell>
          <cell r="Q43">
            <v>0.37854000000000004</v>
          </cell>
          <cell r="R43">
            <v>0</v>
          </cell>
          <cell r="S43">
            <v>2.5330190000000004</v>
          </cell>
          <cell r="T43">
            <v>0</v>
          </cell>
          <cell r="U43">
            <v>0.274092</v>
          </cell>
          <cell r="V43">
            <v>0</v>
          </cell>
          <cell r="W43">
            <v>2.3186020000000003</v>
          </cell>
          <cell r="X43">
            <v>6.7432639999999999</v>
          </cell>
          <cell r="Y43">
            <v>9.9697479999999992</v>
          </cell>
          <cell r="Z43">
            <v>14.891670000000001</v>
          </cell>
          <cell r="AA43">
            <v>13.404461</v>
          </cell>
          <cell r="AB43">
            <v>11.362057999999999</v>
          </cell>
          <cell r="AC43">
            <v>12.81597</v>
          </cell>
          <cell r="AD43">
            <v>19.268038999999998</v>
          </cell>
          <cell r="AE43">
            <v>9.9589099999999995</v>
          </cell>
          <cell r="AF43">
            <v>4.0107999999999997</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4.6076769999999998</v>
          </cell>
          <cell r="AE44">
            <v>0</v>
          </cell>
          <cell r="AF44">
            <v>0</v>
          </cell>
        </row>
        <row r="45">
          <cell r="H45">
            <v>0</v>
          </cell>
          <cell r="I45">
            <v>0</v>
          </cell>
          <cell r="J45">
            <v>0</v>
          </cell>
          <cell r="K45">
            <v>0</v>
          </cell>
          <cell r="L45">
            <v>0</v>
          </cell>
          <cell r="M45">
            <v>0</v>
          </cell>
          <cell r="N45">
            <v>0</v>
          </cell>
          <cell r="O45">
            <v>0</v>
          </cell>
          <cell r="P45">
            <v>3.2366600000000001</v>
          </cell>
          <cell r="Q45">
            <v>0</v>
          </cell>
          <cell r="R45">
            <v>0</v>
          </cell>
          <cell r="S45">
            <v>0</v>
          </cell>
          <cell r="T45">
            <v>0</v>
          </cell>
          <cell r="U45">
            <v>0</v>
          </cell>
          <cell r="V45">
            <v>0.11663999999999999</v>
          </cell>
          <cell r="W45">
            <v>0</v>
          </cell>
          <cell r="X45">
            <v>0</v>
          </cell>
          <cell r="Y45">
            <v>2.9039830000000002</v>
          </cell>
          <cell r="Z45">
            <v>0</v>
          </cell>
          <cell r="AA45">
            <v>2.8091789999999999</v>
          </cell>
          <cell r="AB45">
            <v>0</v>
          </cell>
          <cell r="AC45">
            <v>0</v>
          </cell>
          <cell r="AD45">
            <v>0</v>
          </cell>
          <cell r="AE45">
            <v>0</v>
          </cell>
          <cell r="AF45">
            <v>0</v>
          </cell>
        </row>
        <row r="46">
          <cell r="H46">
            <v>0.86653400000000003</v>
          </cell>
          <cell r="I46">
            <v>0.51050899999999999</v>
          </cell>
          <cell r="J46">
            <v>6.9251999999999994E-2</v>
          </cell>
          <cell r="K46">
            <v>5.0639999999999991E-2</v>
          </cell>
          <cell r="L46">
            <v>0.88323200000000002</v>
          </cell>
          <cell r="M46">
            <v>3.6346509999999999</v>
          </cell>
          <cell r="N46">
            <v>0.31259799999999999</v>
          </cell>
          <cell r="O46">
            <v>0.87273999999999996</v>
          </cell>
          <cell r="P46">
            <v>5.0709999999999998E-2</v>
          </cell>
          <cell r="Q46">
            <v>1.09301</v>
          </cell>
          <cell r="R46">
            <v>0</v>
          </cell>
          <cell r="S46">
            <v>0.115283</v>
          </cell>
          <cell r="T46">
            <v>0.26078000000000001</v>
          </cell>
          <cell r="U46">
            <v>0.89046000000000003</v>
          </cell>
          <cell r="V46">
            <v>0.61560000000000004</v>
          </cell>
          <cell r="W46">
            <v>0.52885199999999999</v>
          </cell>
          <cell r="X46">
            <v>0.32160100000000003</v>
          </cell>
          <cell r="Y46">
            <v>0.36170099999999999</v>
          </cell>
          <cell r="Z46">
            <v>1.84449</v>
          </cell>
          <cell r="AA46">
            <v>0.64834999999999998</v>
          </cell>
          <cell r="AB46">
            <v>4.2530960000000002</v>
          </cell>
          <cell r="AC46">
            <v>1.4999999999999998</v>
          </cell>
          <cell r="AD46">
            <v>1.27</v>
          </cell>
          <cell r="AE46">
            <v>0.35791000000000001</v>
          </cell>
          <cell r="AF46">
            <v>1.0750299999999999</v>
          </cell>
        </row>
        <row r="47">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row>
        <row r="48">
          <cell r="H48">
            <v>0.97839999999999994</v>
          </cell>
          <cell r="I48">
            <v>0.44566600000000001</v>
          </cell>
          <cell r="J48">
            <v>0.24157100000000001</v>
          </cell>
          <cell r="K48">
            <v>3.2910200000000001</v>
          </cell>
          <cell r="L48">
            <v>0.86687400000000003</v>
          </cell>
          <cell r="M48">
            <v>0.14563499999999999</v>
          </cell>
          <cell r="N48">
            <v>0.643455</v>
          </cell>
          <cell r="O48">
            <v>1.867138</v>
          </cell>
          <cell r="P48">
            <v>0.56349000000000005</v>
          </cell>
          <cell r="Q48">
            <v>1.23193</v>
          </cell>
          <cell r="R48">
            <v>0.15193200000000001</v>
          </cell>
          <cell r="S48">
            <v>1.604204</v>
          </cell>
          <cell r="T48">
            <v>0.20540399999999998</v>
          </cell>
          <cell r="U48">
            <v>0.74620599999999992</v>
          </cell>
          <cell r="V48">
            <v>0.65681</v>
          </cell>
          <cell r="W48">
            <v>2.236275</v>
          </cell>
          <cell r="X48">
            <v>0.96399100000000004</v>
          </cell>
          <cell r="Y48">
            <v>1.0649330000000001</v>
          </cell>
          <cell r="Z48">
            <v>4.3177700000000003</v>
          </cell>
          <cell r="AA48">
            <v>1.5650970000000002</v>
          </cell>
          <cell r="AB48">
            <v>2.073623</v>
          </cell>
          <cell r="AC48">
            <v>2.1577500000000001</v>
          </cell>
          <cell r="AD48">
            <v>2.5784370000000001</v>
          </cell>
          <cell r="AE48">
            <v>2.8589900000000004</v>
          </cell>
          <cell r="AF48">
            <v>0.41000000000000003</v>
          </cell>
        </row>
        <row r="49">
          <cell r="H49">
            <v>12.229999999999999</v>
          </cell>
          <cell r="I49">
            <v>5.4228820000000004</v>
          </cell>
          <cell r="J49">
            <v>0</v>
          </cell>
          <cell r="K49">
            <v>9.1</v>
          </cell>
          <cell r="L49">
            <v>0.29256300000000002</v>
          </cell>
          <cell r="M49">
            <v>0</v>
          </cell>
          <cell r="N49">
            <v>0</v>
          </cell>
          <cell r="O49">
            <v>19.363719</v>
          </cell>
          <cell r="P49">
            <v>0</v>
          </cell>
          <cell r="Q49">
            <v>0</v>
          </cell>
          <cell r="R49">
            <v>10.091929</v>
          </cell>
          <cell r="S49">
            <v>1.9159170000000001</v>
          </cell>
          <cell r="T49">
            <v>0.2506339999999998</v>
          </cell>
          <cell r="U49">
            <v>3.4241130000000002</v>
          </cell>
          <cell r="V49">
            <v>9.5627999999999993</v>
          </cell>
          <cell r="W49">
            <v>12.364379</v>
          </cell>
          <cell r="X49">
            <v>8.7606089999999988</v>
          </cell>
          <cell r="Y49">
            <v>0.37</v>
          </cell>
          <cell r="Z49">
            <v>112.67999999999999</v>
          </cell>
          <cell r="AA49">
            <v>6.11</v>
          </cell>
          <cell r="AB49">
            <v>0</v>
          </cell>
          <cell r="AC49">
            <v>2.81</v>
          </cell>
          <cell r="AD49">
            <v>11.350545</v>
          </cell>
          <cell r="AE49">
            <v>0.56999999999999995</v>
          </cell>
          <cell r="AF49">
            <v>8.2632899999999996</v>
          </cell>
        </row>
        <row r="50">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99.157375000000002</v>
          </cell>
          <cell r="Y50">
            <v>142.44</v>
          </cell>
          <cell r="Z50">
            <v>116.22058000000001</v>
          </cell>
          <cell r="AA50">
            <v>138.437163</v>
          </cell>
          <cell r="AB50">
            <v>130.91087300000001</v>
          </cell>
          <cell r="AC50">
            <v>121.616612</v>
          </cell>
          <cell r="AD50">
            <v>219.88327299999997</v>
          </cell>
          <cell r="AE50">
            <v>135.04987800000001</v>
          </cell>
          <cell r="AF50">
            <v>181.26225400000001</v>
          </cell>
        </row>
        <row r="51">
          <cell r="H51">
            <v>112.658968</v>
          </cell>
          <cell r="I51">
            <v>82.499675999999994</v>
          </cell>
          <cell r="J51">
            <v>37.495328000000001</v>
          </cell>
          <cell r="K51">
            <v>131.628153</v>
          </cell>
          <cell r="L51">
            <v>94.419941000000009</v>
          </cell>
          <cell r="M51">
            <v>22.827811000000001</v>
          </cell>
          <cell r="N51">
            <v>81.715177999999995</v>
          </cell>
          <cell r="O51">
            <v>152.69300399999997</v>
          </cell>
          <cell r="P51">
            <v>40.223471000000004</v>
          </cell>
          <cell r="Q51">
            <v>74.728402000000003</v>
          </cell>
          <cell r="R51">
            <v>31.907413000000002</v>
          </cell>
          <cell r="S51">
            <v>92.599209000000002</v>
          </cell>
          <cell r="T51">
            <v>18.034254999999998</v>
          </cell>
          <cell r="U51">
            <v>96.350640999999996</v>
          </cell>
          <cell r="V51">
            <v>56.952635000000001</v>
          </cell>
          <cell r="W51">
            <v>218.1097</v>
          </cell>
          <cell r="X51">
            <v>116.75053299999999</v>
          </cell>
          <cell r="Y51">
            <v>0</v>
          </cell>
          <cell r="Z51">
            <v>123.10000000000001</v>
          </cell>
          <cell r="AA51">
            <v>4.628444</v>
          </cell>
          <cell r="AB51">
            <v>0.52</v>
          </cell>
          <cell r="AC51">
            <v>17.209999999999997</v>
          </cell>
          <cell r="AD51">
            <v>19.067740000000001</v>
          </cell>
          <cell r="AE51">
            <v>7.44076</v>
          </cell>
          <cell r="AF51">
            <v>58.648470000000003</v>
          </cell>
        </row>
        <row r="52">
          <cell r="H52">
            <v>0.53666900000000006</v>
          </cell>
          <cell r="I52">
            <v>0.424678</v>
          </cell>
          <cell r="J52">
            <v>0.139212</v>
          </cell>
          <cell r="K52">
            <v>0.41515999999999997</v>
          </cell>
          <cell r="L52">
            <v>2.5486689999999999</v>
          </cell>
          <cell r="M52">
            <v>0.22683300000000001</v>
          </cell>
          <cell r="N52">
            <v>2.9596339999999999</v>
          </cell>
          <cell r="O52">
            <v>0.22635</v>
          </cell>
          <cell r="P52">
            <v>8.0395599999999998</v>
          </cell>
          <cell r="Q52">
            <v>0.40688000000000002</v>
          </cell>
          <cell r="R52">
            <v>5.0911289999999996</v>
          </cell>
          <cell r="S52">
            <v>2.090433</v>
          </cell>
          <cell r="T52">
            <v>0.33245200000000003</v>
          </cell>
          <cell r="U52">
            <v>1.5487439999999999</v>
          </cell>
          <cell r="V52">
            <v>7.53179</v>
          </cell>
          <cell r="W52">
            <v>1.213657</v>
          </cell>
          <cell r="X52">
            <v>0.54387099999999999</v>
          </cell>
          <cell r="Y52">
            <v>3.2640169999999999</v>
          </cell>
          <cell r="Z52">
            <v>0.91473000000000004</v>
          </cell>
          <cell r="AA52">
            <v>0.509737</v>
          </cell>
          <cell r="AB52">
            <v>1.5766420000000001</v>
          </cell>
          <cell r="AC52">
            <v>0.25812000000000002</v>
          </cell>
          <cell r="AD52">
            <v>0.63011799999999996</v>
          </cell>
          <cell r="AE52">
            <v>0.78073999999999999</v>
          </cell>
          <cell r="AF52">
            <v>3.4785300000000001</v>
          </cell>
        </row>
        <row r="53">
          <cell r="H53">
            <v>0</v>
          </cell>
          <cell r="I53">
            <v>0.53335500000000002</v>
          </cell>
          <cell r="J53">
            <v>0</v>
          </cell>
          <cell r="K53">
            <v>0.10918</v>
          </cell>
          <cell r="L53">
            <v>2.011498</v>
          </cell>
          <cell r="M53">
            <v>0.72484999999999999</v>
          </cell>
          <cell r="N53">
            <v>0.93526900000000002</v>
          </cell>
          <cell r="O53">
            <v>1.8819900000000001</v>
          </cell>
          <cell r="P53">
            <v>3.1821100000000002</v>
          </cell>
          <cell r="Q53">
            <v>0.9788</v>
          </cell>
          <cell r="R53">
            <v>1.325072</v>
          </cell>
          <cell r="S53">
            <v>0</v>
          </cell>
          <cell r="T53">
            <v>0.197327</v>
          </cell>
          <cell r="U53">
            <v>1.6650999999999999E-2</v>
          </cell>
          <cell r="V53">
            <v>5.1349600000000004</v>
          </cell>
          <cell r="W53">
            <v>0</v>
          </cell>
          <cell r="X53">
            <v>0</v>
          </cell>
          <cell r="Y53">
            <v>2.6394999999999998E-2</v>
          </cell>
          <cell r="Z53">
            <v>0</v>
          </cell>
          <cell r="AA53">
            <v>0</v>
          </cell>
          <cell r="AB53">
            <v>0.93396900000000005</v>
          </cell>
          <cell r="AC53">
            <v>0</v>
          </cell>
          <cell r="AD53">
            <v>2.7082470000000001</v>
          </cell>
          <cell r="AE53">
            <v>0</v>
          </cell>
          <cell r="AF53">
            <v>1.66683</v>
          </cell>
        </row>
        <row r="54">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row>
        <row r="55">
          <cell r="H55">
            <v>0.74155199999999999</v>
          </cell>
          <cell r="I55">
            <v>1.3832000000000001E-2</v>
          </cell>
          <cell r="J55">
            <v>0</v>
          </cell>
          <cell r="K55">
            <v>0.02</v>
          </cell>
          <cell r="L55">
            <v>0.13183500000000001</v>
          </cell>
          <cell r="M55">
            <v>0</v>
          </cell>
          <cell r="N55">
            <v>7.0396999999999987E-2</v>
          </cell>
          <cell r="O55">
            <v>0.27330199999999999</v>
          </cell>
          <cell r="P55">
            <v>0</v>
          </cell>
          <cell r="Q55">
            <v>0.10518</v>
          </cell>
          <cell r="R55">
            <v>0</v>
          </cell>
          <cell r="S55">
            <v>5.8568000000000002E-2</v>
          </cell>
          <cell r="T55">
            <v>0</v>
          </cell>
          <cell r="U55">
            <v>0.30241400000000002</v>
          </cell>
          <cell r="V55">
            <v>0.11557000000000001</v>
          </cell>
          <cell r="W55">
            <v>0.37162000000000001</v>
          </cell>
          <cell r="X55">
            <v>0.55878499999999998</v>
          </cell>
          <cell r="Y55">
            <v>2.0518999999999999E-2</v>
          </cell>
          <cell r="Z55">
            <v>2.8859499999999998</v>
          </cell>
          <cell r="AA55">
            <v>0.78806100000000001</v>
          </cell>
          <cell r="AB55">
            <v>0.60275699999999999</v>
          </cell>
          <cell r="AC55">
            <v>0.42203000000000002</v>
          </cell>
          <cell r="AD55">
            <v>0.33402399999999999</v>
          </cell>
          <cell r="AE55">
            <v>1.6456500000000001</v>
          </cell>
          <cell r="AF55">
            <v>0.27786</v>
          </cell>
        </row>
        <row r="56">
          <cell r="H56">
            <v>49.639246</v>
          </cell>
          <cell r="I56">
            <v>8.0214429999999997</v>
          </cell>
          <cell r="J56">
            <v>0</v>
          </cell>
          <cell r="K56">
            <v>1.74231</v>
          </cell>
          <cell r="L56">
            <v>0</v>
          </cell>
          <cell r="M56">
            <v>0.54899500000000001</v>
          </cell>
          <cell r="N56">
            <v>0.184641</v>
          </cell>
          <cell r="O56">
            <v>23.115293999999999</v>
          </cell>
          <cell r="P56">
            <v>0</v>
          </cell>
          <cell r="Q56">
            <v>0</v>
          </cell>
          <cell r="R56">
            <v>0</v>
          </cell>
          <cell r="S56">
            <v>0</v>
          </cell>
          <cell r="T56">
            <v>0</v>
          </cell>
          <cell r="U56">
            <v>17.789009</v>
          </cell>
          <cell r="V56">
            <v>0</v>
          </cell>
          <cell r="W56">
            <v>19.815352000000001</v>
          </cell>
          <cell r="X56">
            <v>7.8070050000000002</v>
          </cell>
          <cell r="Y56">
            <v>2.6282109999999999</v>
          </cell>
          <cell r="Z56">
            <v>264.33740999999998</v>
          </cell>
          <cell r="AA56">
            <v>2.3318880000000002</v>
          </cell>
          <cell r="AB56">
            <v>0</v>
          </cell>
          <cell r="AC56">
            <v>0</v>
          </cell>
          <cell r="AD56">
            <v>0</v>
          </cell>
          <cell r="AE56">
            <v>0.74717999999999996</v>
          </cell>
          <cell r="AF56">
            <v>0</v>
          </cell>
        </row>
        <row r="57">
          <cell r="H57">
            <v>2.2911549999999998</v>
          </cell>
          <cell r="I57">
            <v>12.157788</v>
          </cell>
          <cell r="J57">
            <v>1.435619</v>
          </cell>
          <cell r="K57">
            <v>2.1926399999999999</v>
          </cell>
          <cell r="L57">
            <v>0</v>
          </cell>
          <cell r="M57">
            <v>0</v>
          </cell>
          <cell r="N57">
            <v>0.41431699999999999</v>
          </cell>
          <cell r="O57">
            <v>1.201311</v>
          </cell>
          <cell r="P57">
            <v>0</v>
          </cell>
          <cell r="Q57">
            <v>8.1099999999999992E-3</v>
          </cell>
          <cell r="R57">
            <v>2.5803029999999998</v>
          </cell>
          <cell r="S57">
            <v>0.25137300000000001</v>
          </cell>
          <cell r="T57">
            <v>0</v>
          </cell>
          <cell r="U57">
            <v>1.9084059999999998</v>
          </cell>
          <cell r="V57">
            <v>11.84774</v>
          </cell>
          <cell r="W57">
            <v>16.444236</v>
          </cell>
          <cell r="X57">
            <v>7.1207099999999999</v>
          </cell>
          <cell r="Y57">
            <v>4.0019609999999997</v>
          </cell>
          <cell r="Z57">
            <v>84.391620000000003</v>
          </cell>
          <cell r="AA57">
            <v>63.044984999999997</v>
          </cell>
          <cell r="AB57">
            <v>4.3298829999999997</v>
          </cell>
          <cell r="AC57">
            <v>2.7353999999999998</v>
          </cell>
          <cell r="AD57">
            <v>0.321488</v>
          </cell>
          <cell r="AE57">
            <v>0</v>
          </cell>
          <cell r="AF57">
            <v>9.4976699999999994</v>
          </cell>
        </row>
        <row r="58">
          <cell r="H58">
            <v>0.261546</v>
          </cell>
          <cell r="I58">
            <v>0</v>
          </cell>
          <cell r="J58">
            <v>0</v>
          </cell>
          <cell r="K58">
            <v>0</v>
          </cell>
          <cell r="L58">
            <v>0</v>
          </cell>
          <cell r="M58">
            <v>0</v>
          </cell>
          <cell r="N58">
            <v>0</v>
          </cell>
          <cell r="O58">
            <v>0</v>
          </cell>
          <cell r="P58">
            <v>0</v>
          </cell>
          <cell r="Q58">
            <v>0</v>
          </cell>
          <cell r="R58">
            <v>0</v>
          </cell>
          <cell r="S58">
            <v>0</v>
          </cell>
          <cell r="T58">
            <v>0</v>
          </cell>
          <cell r="U58">
            <v>0</v>
          </cell>
          <cell r="V58">
            <v>5.8599999999999998E-3</v>
          </cell>
          <cell r="W58">
            <v>0</v>
          </cell>
          <cell r="X58">
            <v>0</v>
          </cell>
          <cell r="Y58">
            <v>0</v>
          </cell>
          <cell r="Z58">
            <v>0</v>
          </cell>
          <cell r="AA58">
            <v>0</v>
          </cell>
          <cell r="AB58">
            <v>0</v>
          </cell>
          <cell r="AC58">
            <v>0</v>
          </cell>
          <cell r="AD58">
            <v>0.15062900000000001</v>
          </cell>
          <cell r="AE58">
            <v>0</v>
          </cell>
          <cell r="AF58">
            <v>0</v>
          </cell>
        </row>
        <row r="59">
          <cell r="H59">
            <v>1.4339999999997133E-3</v>
          </cell>
          <cell r="I59">
            <v>1.2998830000000001</v>
          </cell>
          <cell r="J59">
            <v>2.0130000000000148E-3</v>
          </cell>
          <cell r="K59">
            <v>7.0778399999999992</v>
          </cell>
          <cell r="L59">
            <v>7.430000000000006E-4</v>
          </cell>
          <cell r="M59">
            <v>0</v>
          </cell>
          <cell r="N59">
            <v>0.46206900000000001</v>
          </cell>
          <cell r="O59">
            <v>0.41871300000000011</v>
          </cell>
          <cell r="P59">
            <v>0.10853999999999997</v>
          </cell>
          <cell r="Q59">
            <v>0.30313000000000001</v>
          </cell>
          <cell r="R59">
            <v>0</v>
          </cell>
          <cell r="S59">
            <v>0.44355600000000001</v>
          </cell>
          <cell r="T59">
            <v>7.1670000000000015E-3</v>
          </cell>
          <cell r="U59">
            <v>0.55889199999999994</v>
          </cell>
          <cell r="V59">
            <v>0.18614</v>
          </cell>
          <cell r="W59">
            <v>7.5229029999999995</v>
          </cell>
          <cell r="X59">
            <v>8.0196889999999996</v>
          </cell>
          <cell r="Y59">
            <v>2.4271400000000001</v>
          </cell>
          <cell r="Z59">
            <v>24.76801</v>
          </cell>
          <cell r="AA59">
            <v>5.9367229999999998</v>
          </cell>
          <cell r="AB59">
            <v>0.15637999999999952</v>
          </cell>
          <cell r="AC59">
            <v>7.0704000000000011</v>
          </cell>
          <cell r="AD59">
            <v>7.175421</v>
          </cell>
          <cell r="AE59">
            <v>8.2710799999999942</v>
          </cell>
          <cell r="AF59">
            <v>2.72607</v>
          </cell>
        </row>
      </sheetData>
      <sheetData sheetId="12"/>
      <sheetData sheetId="13"/>
      <sheetData sheetId="14">
        <row r="8">
          <cell r="I8">
            <v>3860.9605699999993</v>
          </cell>
        </row>
      </sheetData>
      <sheetData sheetId="15"/>
      <sheetData sheetId="16"/>
      <sheetData sheetId="17"/>
      <sheetData sheetId="18"/>
      <sheetData sheetId="19">
        <row r="6">
          <cell r="BN6">
            <v>295.20683099999997</v>
          </cell>
        </row>
      </sheetData>
      <sheetData sheetId="20"/>
      <sheetData sheetId="21"/>
      <sheetData sheetId="22">
        <row r="6">
          <cell r="BN6">
            <v>197.43286699999999</v>
          </cell>
        </row>
      </sheetData>
      <sheetData sheetId="23"/>
      <sheetData sheetId="24"/>
      <sheetData sheetId="25">
        <row r="6">
          <cell r="BN6">
            <v>67.045758000000006</v>
          </cell>
        </row>
      </sheetData>
      <sheetData sheetId="26"/>
      <sheetData sheetId="27"/>
      <sheetData sheetId="28">
        <row r="6">
          <cell r="BN6">
            <v>393.48761100000002</v>
          </cell>
        </row>
      </sheetData>
      <sheetData sheetId="29"/>
      <sheetData sheetId="30"/>
      <sheetData sheetId="31">
        <row r="6">
          <cell r="BN6">
            <v>217.00416700000002</v>
          </cell>
        </row>
      </sheetData>
      <sheetData sheetId="32"/>
      <sheetData sheetId="33"/>
      <sheetData sheetId="34">
        <row r="6">
          <cell r="BN6">
            <v>49.704246999999995</v>
          </cell>
        </row>
      </sheetData>
      <sheetData sheetId="35"/>
      <sheetData sheetId="36"/>
      <sheetData sheetId="37">
        <row r="6">
          <cell r="BN6">
            <v>161.45103900000004</v>
          </cell>
        </row>
      </sheetData>
      <sheetData sheetId="38"/>
      <sheetData sheetId="39"/>
      <sheetData sheetId="40">
        <row r="6">
          <cell r="BN6">
            <v>517.17938200000003</v>
          </cell>
        </row>
      </sheetData>
      <sheetData sheetId="41"/>
      <sheetData sheetId="42"/>
      <sheetData sheetId="43">
        <row r="6">
          <cell r="BN6">
            <v>114.47056400000001</v>
          </cell>
        </row>
      </sheetData>
      <sheetData sheetId="44"/>
      <sheetData sheetId="45"/>
      <sheetData sheetId="46">
        <row r="6">
          <cell r="BN6">
            <v>138.86260400000003</v>
          </cell>
        </row>
      </sheetData>
      <sheetData sheetId="47"/>
      <sheetData sheetId="48"/>
      <sheetData sheetId="49">
        <row r="6">
          <cell r="BN6">
            <v>86.603748999999993</v>
          </cell>
        </row>
      </sheetData>
      <sheetData sheetId="50"/>
      <sheetData sheetId="51"/>
      <sheetData sheetId="52">
        <row r="6">
          <cell r="BN6">
            <v>227.843312</v>
          </cell>
        </row>
      </sheetData>
      <sheetData sheetId="53"/>
      <sheetData sheetId="54"/>
      <sheetData sheetId="55">
        <row r="6">
          <cell r="BN6">
            <v>57.930737999999998</v>
          </cell>
        </row>
      </sheetData>
      <sheetData sheetId="56"/>
      <sheetData sheetId="57"/>
      <sheetData sheetId="58">
        <row r="6">
          <cell r="BN6">
            <v>291.75417600000003</v>
          </cell>
        </row>
      </sheetData>
      <sheetData sheetId="59"/>
      <sheetData sheetId="60"/>
      <sheetData sheetId="61">
        <row r="6">
          <cell r="BN6">
            <v>194.276037</v>
          </cell>
        </row>
      </sheetData>
      <sheetData sheetId="62"/>
      <sheetData sheetId="63"/>
      <sheetData sheetId="64">
        <row r="6">
          <cell r="BN6">
            <v>504.01851699999997</v>
          </cell>
        </row>
      </sheetData>
      <sheetData sheetId="65"/>
      <sheetData sheetId="66"/>
      <sheetData sheetId="67">
        <row r="6">
          <cell r="BN6">
            <v>451.95929000000001</v>
          </cell>
        </row>
      </sheetData>
      <sheetData sheetId="68"/>
      <sheetData sheetId="69"/>
      <sheetData sheetId="70">
        <row r="6">
          <cell r="BN6">
            <v>641.89683100000002</v>
          </cell>
        </row>
      </sheetData>
      <sheetData sheetId="71"/>
      <sheetData sheetId="72"/>
      <sheetData sheetId="73">
        <row r="6">
          <cell r="BN6">
            <v>1456.1103050000002</v>
          </cell>
        </row>
      </sheetData>
      <sheetData sheetId="74"/>
      <sheetData sheetId="75"/>
      <sheetData sheetId="76">
        <row r="6">
          <cell r="BN6">
            <v>672.15571699999998</v>
          </cell>
        </row>
      </sheetData>
      <sheetData sheetId="77"/>
      <sheetData sheetId="78"/>
      <sheetData sheetId="79">
        <row r="6">
          <cell r="BN6">
            <v>870.61352199999999</v>
          </cell>
        </row>
      </sheetData>
      <sheetData sheetId="80"/>
      <sheetData sheetId="81"/>
      <sheetData sheetId="82">
        <row r="6">
          <cell r="BN6">
            <v>568.81125499999996</v>
          </cell>
        </row>
      </sheetData>
      <sheetData sheetId="83"/>
      <sheetData sheetId="84"/>
      <sheetData sheetId="85">
        <row r="6">
          <cell r="BN6">
            <v>730.53645700000004</v>
          </cell>
        </row>
      </sheetData>
      <sheetData sheetId="86"/>
      <sheetData sheetId="87"/>
      <sheetData sheetId="88">
        <row r="6">
          <cell r="BN6">
            <v>946.28384099999994</v>
          </cell>
        </row>
      </sheetData>
      <sheetData sheetId="89"/>
      <sheetData sheetId="90"/>
      <sheetData sheetId="91">
        <row r="6">
          <cell r="BN6">
            <v>647.31615700000009</v>
          </cell>
        </row>
      </sheetData>
      <sheetData sheetId="92"/>
      <sheetData sheetId="93"/>
      <sheetData sheetId="94"/>
      <sheetData sheetId="95"/>
      <sheetData sheetId="96"/>
      <sheetData sheetId="97"/>
      <sheetData sheetId="98"/>
      <sheetData sheetId="99"/>
      <sheetData sheetId="10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MUC_BIEU"/>
      <sheetName val="01HT-QH"/>
      <sheetName val="2015"/>
      <sheetName val="00000000"/>
      <sheetName val="10000000"/>
      <sheetName val="CT"/>
      <sheetName val="05QH"/>
      <sheetName val="05KH"/>
      <sheetName val="01CH"/>
      <sheetName val="02 CH"/>
      <sheetName val="Sheet3"/>
      <sheetName val="03CH"/>
      <sheetName val="04CH"/>
      <sheetName val="05CH"/>
      <sheetName val="11CH"/>
      <sheetName val="so sánh 2010-2020"/>
      <sheetName val="Sheet1"/>
      <sheetName val="12CH"/>
      <sheetName val="CT P.Ben thuy"/>
      <sheetName val="05QH P.Ben thuy"/>
      <sheetName val="05KH P.Ben thuy"/>
      <sheetName val="CT P. Cưa Nam"/>
      <sheetName val="05QH P. Cưa Nam"/>
      <sheetName val="05KH Cua Nam"/>
      <sheetName val="CT P.Đội Cung"/>
      <sheetName val="05QH P.Đội cung"/>
      <sheetName val="05KH Đội Cung"/>
      <sheetName val="CT P.Đông Vĩnh"/>
      <sheetName val="05QH P.Đông Vĩnh"/>
      <sheetName val="05KH P.Đông Vĩnh"/>
      <sheetName val="CT P.HH.TAP"/>
      <sheetName val="05QH P.HH.Tập"/>
      <sheetName val="05KH P.HH.Tập"/>
      <sheetName val="CT P.Hồng Sơn"/>
      <sheetName val="05QH P.Hồng Sơn"/>
      <sheetName val="05KH P.Hồng Sơn"/>
      <sheetName val="CT P.Hưng Binh"/>
      <sheetName val="05QH P.Hưng Binh"/>
      <sheetName val="05KH P.Hưng Binh"/>
      <sheetName val="CT Hưng Dũng"/>
      <sheetName val="05QH Hưng Dũng"/>
      <sheetName val="05KH Hưng dũng"/>
      <sheetName val="CT Hưng Phúc"/>
      <sheetName val="05QH Hưng Phuc"/>
      <sheetName val="05KH Hưng Phuc"/>
      <sheetName val="CT Lê Lợi"/>
      <sheetName val="05QH Lê Lợi"/>
      <sheetName val="05KH Lê Lợi"/>
      <sheetName val="CT Lê Mao"/>
      <sheetName val="05QH Lê Mao"/>
      <sheetName val="05KH Lê Mao"/>
      <sheetName val="CT Quan Bau"/>
      <sheetName val="05QH Quan Bau"/>
      <sheetName val="05KH Quan Bau"/>
      <sheetName val="CT Quang Trung"/>
      <sheetName val="05QH Quang Trung"/>
      <sheetName val="05KH Quang Trung"/>
      <sheetName val="CT Trung Đô"/>
      <sheetName val="05QH Trung Đô"/>
      <sheetName val="05KH Trung Đô"/>
      <sheetName val="CT Trường Thi"/>
      <sheetName val="05QH Trương Thi"/>
      <sheetName val="05KH Trường Thi"/>
      <sheetName val="CT Vinh Tân"/>
      <sheetName val="05QH Vinh Tân"/>
      <sheetName val="05KH Vinh Tân"/>
      <sheetName val="CT Hưng Chính"/>
      <sheetName val="05QH Hưng Chính"/>
      <sheetName val="05KH Hưng Chính"/>
      <sheetName val="CT Hưng Đông"/>
      <sheetName val="05QH Hưng Đông"/>
      <sheetName val="05KH Hưng Đông"/>
      <sheetName val="CT Hưng Hoa"/>
      <sheetName val="05QH Hưng hoa"/>
      <sheetName val="05KH Hưng Hoa"/>
      <sheetName val="CT Hưng Lộc"/>
      <sheetName val="05QH Hưng Lộc"/>
      <sheetName val="05KH Hưng Lộc"/>
      <sheetName val="CTQ Nghi ÂN"/>
      <sheetName val="05QH Nghi Ân"/>
      <sheetName val="05KH Nghi Ân"/>
      <sheetName val="CT Nghi Đức"/>
      <sheetName val="05QH Nghi Đức"/>
      <sheetName val="05KH Nghi Đức"/>
      <sheetName val="CT Nghi Kim"/>
      <sheetName val="05QH Nghi Kim"/>
      <sheetName val="05KH Nghi Kim"/>
      <sheetName val="CT Nghi Liên"/>
      <sheetName val="05QH Nghi Liên"/>
      <sheetName val="05KH Nghi Liên"/>
      <sheetName val="CT Nghi Phú"/>
      <sheetName val="05QH Nghi Phú"/>
      <sheetName val="05KH Nghi Phú"/>
      <sheetName val="06CH"/>
      <sheetName val="07CH"/>
      <sheetName val="08CH"/>
      <sheetName val="09CH"/>
      <sheetName val="13CH"/>
      <sheetName val="so sánh CMD"/>
      <sheetName val="So sánh CSD"/>
      <sheetName val="So sánh CT 2016"/>
    </sheetNames>
    <sheetDataSet>
      <sheetData sheetId="0"/>
      <sheetData sheetId="1"/>
      <sheetData sheetId="2">
        <row r="4">
          <cell r="D4">
            <v>10499.96</v>
          </cell>
        </row>
        <row r="5">
          <cell r="D5">
            <v>4375.54</v>
          </cell>
        </row>
        <row r="6">
          <cell r="D6">
            <v>3800.33</v>
          </cell>
        </row>
        <row r="7">
          <cell r="D7">
            <v>2857.55</v>
          </cell>
        </row>
        <row r="8">
          <cell r="D8">
            <v>2094.8200000000002</v>
          </cell>
        </row>
        <row r="9">
          <cell r="D9">
            <v>1440.52</v>
          </cell>
        </row>
        <row r="10">
          <cell r="D10">
            <v>654.29999999999995</v>
          </cell>
        </row>
        <row r="11">
          <cell r="D11">
            <v>0</v>
          </cell>
        </row>
        <row r="12">
          <cell r="D12">
            <v>762.73</v>
          </cell>
        </row>
        <row r="13">
          <cell r="D13">
            <v>942.78</v>
          </cell>
        </row>
        <row r="14">
          <cell r="D14">
            <v>108.82</v>
          </cell>
        </row>
        <row r="15">
          <cell r="D15">
            <v>0</v>
          </cell>
        </row>
        <row r="16">
          <cell r="D16">
            <v>108.82</v>
          </cell>
        </row>
        <row r="17">
          <cell r="D17">
            <v>0</v>
          </cell>
        </row>
        <row r="18">
          <cell r="D18">
            <v>369.78</v>
          </cell>
        </row>
        <row r="19">
          <cell r="D19">
            <v>0</v>
          </cell>
        </row>
        <row r="20">
          <cell r="D20">
            <v>96.6</v>
          </cell>
        </row>
        <row r="21">
          <cell r="D21">
            <v>5949.24</v>
          </cell>
        </row>
        <row r="22">
          <cell r="D22">
            <v>282.2</v>
          </cell>
        </row>
        <row r="23">
          <cell r="D23">
            <v>30.78</v>
          </cell>
        </row>
        <row r="24">
          <cell r="D24">
            <v>99.27</v>
          </cell>
        </row>
        <row r="25">
          <cell r="D25">
            <v>19.43</v>
          </cell>
        </row>
        <row r="26">
          <cell r="D26">
            <v>151.54</v>
          </cell>
        </row>
        <row r="27">
          <cell r="D27">
            <v>185.07</v>
          </cell>
        </row>
        <row r="28">
          <cell r="D28">
            <v>0</v>
          </cell>
        </row>
        <row r="29">
          <cell r="D29">
            <v>2300.21</v>
          </cell>
        </row>
        <row r="30">
          <cell r="D30">
            <v>1513.81</v>
          </cell>
        </row>
        <row r="31">
          <cell r="D31">
            <v>214.2</v>
          </cell>
        </row>
        <row r="32">
          <cell r="D32">
            <v>28.92</v>
          </cell>
        </row>
        <row r="33">
          <cell r="D33">
            <v>9.07</v>
          </cell>
        </row>
        <row r="34">
          <cell r="D34">
            <v>51.14</v>
          </cell>
        </row>
        <row r="35">
          <cell r="D35">
            <v>196.17</v>
          </cell>
        </row>
        <row r="36">
          <cell r="D36">
            <v>45.97</v>
          </cell>
        </row>
        <row r="37">
          <cell r="D37">
            <v>4.6100000000000003</v>
          </cell>
        </row>
        <row r="38">
          <cell r="D38">
            <v>18.760000000000002</v>
          </cell>
        </row>
        <row r="39">
          <cell r="D39">
            <v>3.81</v>
          </cell>
        </row>
        <row r="40">
          <cell r="D40">
            <v>15.2</v>
          </cell>
        </row>
        <row r="42">
          <cell r="D42">
            <v>8.8000000000000007</v>
          </cell>
        </row>
        <row r="43">
          <cell r="D43">
            <v>0</v>
          </cell>
        </row>
        <row r="44">
          <cell r="D44">
            <v>23.48</v>
          </cell>
        </row>
        <row r="45">
          <cell r="D45">
            <v>911.09</v>
          </cell>
        </row>
        <row r="46">
          <cell r="D46">
            <v>1198.27</v>
          </cell>
        </row>
        <row r="47">
          <cell r="D47">
            <v>45.77</v>
          </cell>
        </row>
        <row r="48">
          <cell r="D48">
            <v>22.17</v>
          </cell>
        </row>
        <row r="49">
          <cell r="D49">
            <v>0</v>
          </cell>
        </row>
        <row r="50">
          <cell r="D50">
            <v>15.09</v>
          </cell>
        </row>
        <row r="51">
          <cell r="D51">
            <v>151.19</v>
          </cell>
        </row>
        <row r="52">
          <cell r="D52">
            <v>29.69</v>
          </cell>
        </row>
        <row r="53">
          <cell r="D53">
            <v>25.96</v>
          </cell>
        </row>
        <row r="54">
          <cell r="D54">
            <v>43.55</v>
          </cell>
        </row>
        <row r="55">
          <cell r="D55">
            <v>7.14</v>
          </cell>
        </row>
        <row r="56">
          <cell r="D56">
            <v>404.28</v>
          </cell>
        </row>
        <row r="57">
          <cell r="D57">
            <v>192.4</v>
          </cell>
        </row>
        <row r="58">
          <cell r="D58">
            <v>0.42</v>
          </cell>
        </row>
        <row r="59">
          <cell r="D59">
            <v>175.18</v>
          </cell>
        </row>
        <row r="60">
          <cell r="D60">
            <v>175.18</v>
          </cell>
        </row>
        <row r="61">
          <cell r="D61">
            <v>0</v>
          </cell>
        </row>
        <row r="62">
          <cell r="D62">
            <v>0</v>
          </cell>
        </row>
      </sheetData>
      <sheetData sheetId="3"/>
      <sheetData sheetId="4"/>
      <sheetData sheetId="5">
        <row r="6">
          <cell r="P6">
            <v>0</v>
          </cell>
          <cell r="Q6">
            <v>0</v>
          </cell>
          <cell r="R6">
            <v>0</v>
          </cell>
          <cell r="S6">
            <v>0</v>
          </cell>
          <cell r="U6">
            <v>0</v>
          </cell>
          <cell r="V6">
            <v>0</v>
          </cell>
          <cell r="W6">
            <v>0</v>
          </cell>
          <cell r="X6">
            <v>0</v>
          </cell>
          <cell r="Y6">
            <v>0</v>
          </cell>
          <cell r="Z6">
            <v>0</v>
          </cell>
          <cell r="AB6">
            <v>0</v>
          </cell>
          <cell r="AC6">
            <v>0</v>
          </cell>
          <cell r="AD6">
            <v>0</v>
          </cell>
          <cell r="AE6">
            <v>0</v>
          </cell>
          <cell r="AF6">
            <v>0</v>
          </cell>
          <cell r="AG6">
            <v>0</v>
          </cell>
          <cell r="AH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N6">
            <v>0</v>
          </cell>
          <cell r="BO6">
            <v>0</v>
          </cell>
          <cell r="BP6">
            <v>0</v>
          </cell>
        </row>
        <row r="22">
          <cell r="O22">
            <v>0</v>
          </cell>
          <cell r="Q22">
            <v>0</v>
          </cell>
          <cell r="R22">
            <v>0</v>
          </cell>
          <cell r="S22">
            <v>0</v>
          </cell>
          <cell r="U22">
            <v>0</v>
          </cell>
          <cell r="V22">
            <v>0</v>
          </cell>
          <cell r="W22">
            <v>0</v>
          </cell>
          <cell r="X22">
            <v>0</v>
          </cell>
          <cell r="Y22">
            <v>0</v>
          </cell>
          <cell r="Z22">
            <v>0</v>
          </cell>
          <cell r="AB22">
            <v>0</v>
          </cell>
          <cell r="AC22">
            <v>0</v>
          </cell>
          <cell r="AD22">
            <v>0</v>
          </cell>
          <cell r="AE22">
            <v>0</v>
          </cell>
          <cell r="AF22">
            <v>0</v>
          </cell>
          <cell r="AG22">
            <v>0</v>
          </cell>
          <cell r="AH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N22">
            <v>0</v>
          </cell>
          <cell r="BO22">
            <v>0</v>
          </cell>
          <cell r="BP22">
            <v>0</v>
          </cell>
        </row>
        <row r="44">
          <cell r="O44">
            <v>0</v>
          </cell>
          <cell r="P44">
            <v>0</v>
          </cell>
          <cell r="R44">
            <v>0</v>
          </cell>
          <cell r="S44">
            <v>0</v>
          </cell>
          <cell r="U44">
            <v>0</v>
          </cell>
          <cell r="V44">
            <v>0</v>
          </cell>
          <cell r="W44">
            <v>0</v>
          </cell>
          <cell r="X44">
            <v>0</v>
          </cell>
          <cell r="Y44">
            <v>0</v>
          </cell>
          <cell r="Z44">
            <v>0</v>
          </cell>
          <cell r="AB44">
            <v>0</v>
          </cell>
          <cell r="AC44">
            <v>0</v>
          </cell>
          <cell r="AD44">
            <v>0</v>
          </cell>
          <cell r="AE44">
            <v>0</v>
          </cell>
          <cell r="AF44">
            <v>0</v>
          </cell>
          <cell r="AG44">
            <v>0</v>
          </cell>
          <cell r="AH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N44">
            <v>0</v>
          </cell>
          <cell r="BO44">
            <v>0</v>
          </cell>
          <cell r="BP44">
            <v>0</v>
          </cell>
        </row>
        <row r="53">
          <cell r="O53">
            <v>0</v>
          </cell>
          <cell r="P53">
            <v>0</v>
          </cell>
          <cell r="Q53">
            <v>0</v>
          </cell>
          <cell r="S53">
            <v>0</v>
          </cell>
          <cell r="U53">
            <v>0</v>
          </cell>
          <cell r="V53">
            <v>0</v>
          </cell>
          <cell r="W53">
            <v>0</v>
          </cell>
          <cell r="X53">
            <v>0</v>
          </cell>
          <cell r="Y53">
            <v>0</v>
          </cell>
          <cell r="Z53">
            <v>0</v>
          </cell>
          <cell r="AB53">
            <v>0</v>
          </cell>
          <cell r="AC53">
            <v>0</v>
          </cell>
          <cell r="AD53">
            <v>0</v>
          </cell>
          <cell r="AE53">
            <v>0</v>
          </cell>
          <cell r="AF53">
            <v>0</v>
          </cell>
          <cell r="AG53">
            <v>0</v>
          </cell>
          <cell r="AH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N53">
            <v>0</v>
          </cell>
          <cell r="BO53">
            <v>0</v>
          </cell>
          <cell r="BP53">
            <v>0</v>
          </cell>
        </row>
        <row r="73">
          <cell r="O73">
            <v>0</v>
          </cell>
          <cell r="P73">
            <v>0</v>
          </cell>
          <cell r="Q73">
            <v>0</v>
          </cell>
          <cell r="R73">
            <v>0</v>
          </cell>
          <cell r="U73">
            <v>0</v>
          </cell>
          <cell r="V73">
            <v>0</v>
          </cell>
          <cell r="W73">
            <v>0</v>
          </cell>
          <cell r="X73">
            <v>0</v>
          </cell>
          <cell r="Y73">
            <v>0</v>
          </cell>
          <cell r="Z73">
            <v>0</v>
          </cell>
          <cell r="AB73">
            <v>0</v>
          </cell>
          <cell r="AC73">
            <v>0</v>
          </cell>
          <cell r="AD73">
            <v>0</v>
          </cell>
          <cell r="AE73">
            <v>0</v>
          </cell>
          <cell r="AF73">
            <v>0</v>
          </cell>
          <cell r="AG73">
            <v>0</v>
          </cell>
          <cell r="AH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N73">
            <v>0</v>
          </cell>
          <cell r="BO73">
            <v>0</v>
          </cell>
          <cell r="BP73">
            <v>0</v>
          </cell>
        </row>
        <row r="88">
          <cell r="O88">
            <v>0</v>
          </cell>
          <cell r="P88">
            <v>0</v>
          </cell>
          <cell r="Q88">
            <v>0</v>
          </cell>
          <cell r="R88">
            <v>0</v>
          </cell>
          <cell r="S88">
            <v>0</v>
          </cell>
          <cell r="V88">
            <v>0</v>
          </cell>
          <cell r="W88">
            <v>0</v>
          </cell>
          <cell r="X88">
            <v>0</v>
          </cell>
          <cell r="Y88">
            <v>0</v>
          </cell>
          <cell r="Z88">
            <v>0</v>
          </cell>
          <cell r="AB88">
            <v>0</v>
          </cell>
          <cell r="AC88">
            <v>0</v>
          </cell>
          <cell r="AD88">
            <v>0</v>
          </cell>
          <cell r="AE88">
            <v>0</v>
          </cell>
          <cell r="AF88">
            <v>0</v>
          </cell>
          <cell r="AG88">
            <v>0</v>
          </cell>
          <cell r="AH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N88">
            <v>0</v>
          </cell>
          <cell r="BO88">
            <v>0</v>
          </cell>
          <cell r="BP88">
            <v>0</v>
          </cell>
        </row>
        <row r="99">
          <cell r="O99">
            <v>0</v>
          </cell>
          <cell r="P99">
            <v>0</v>
          </cell>
          <cell r="Q99">
            <v>0</v>
          </cell>
          <cell r="R99">
            <v>0</v>
          </cell>
          <cell r="S99">
            <v>0</v>
          </cell>
          <cell r="U99">
            <v>0</v>
          </cell>
          <cell r="W99">
            <v>0</v>
          </cell>
          <cell r="X99">
            <v>0</v>
          </cell>
          <cell r="Y99">
            <v>0</v>
          </cell>
          <cell r="Z99">
            <v>0</v>
          </cell>
          <cell r="AB99">
            <v>0</v>
          </cell>
          <cell r="AC99">
            <v>0</v>
          </cell>
          <cell r="AD99">
            <v>0</v>
          </cell>
          <cell r="AE99">
            <v>0</v>
          </cell>
          <cell r="AF99">
            <v>0</v>
          </cell>
          <cell r="AG99">
            <v>0</v>
          </cell>
          <cell r="AH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N99">
            <v>0</v>
          </cell>
          <cell r="BO99">
            <v>0</v>
          </cell>
          <cell r="BP99">
            <v>0</v>
          </cell>
        </row>
        <row r="110">
          <cell r="O110">
            <v>0</v>
          </cell>
          <cell r="P110">
            <v>0</v>
          </cell>
          <cell r="Q110">
            <v>0</v>
          </cell>
          <cell r="R110">
            <v>0</v>
          </cell>
          <cell r="S110">
            <v>0</v>
          </cell>
          <cell r="U110">
            <v>0</v>
          </cell>
          <cell r="V110">
            <v>0</v>
          </cell>
          <cell r="X110">
            <v>0</v>
          </cell>
          <cell r="Z110">
            <v>0</v>
          </cell>
          <cell r="AB110">
            <v>0</v>
          </cell>
          <cell r="AC110">
            <v>0</v>
          </cell>
          <cell r="AD110">
            <v>0</v>
          </cell>
          <cell r="AE110">
            <v>0</v>
          </cell>
          <cell r="AF110">
            <v>0</v>
          </cell>
          <cell r="AG110">
            <v>0</v>
          </cell>
          <cell r="AH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N110">
            <v>0</v>
          </cell>
          <cell r="BO110">
            <v>0</v>
          </cell>
          <cell r="BP110">
            <v>0</v>
          </cell>
        </row>
        <row r="118">
          <cell r="O118">
            <v>0</v>
          </cell>
          <cell r="P118">
            <v>0</v>
          </cell>
          <cell r="Q118">
            <v>0</v>
          </cell>
          <cell r="R118">
            <v>0</v>
          </cell>
          <cell r="S118">
            <v>0</v>
          </cell>
          <cell r="U118">
            <v>0</v>
          </cell>
          <cell r="V118">
            <v>0</v>
          </cell>
          <cell r="W118">
            <v>0</v>
          </cell>
          <cell r="X118">
            <v>0</v>
          </cell>
          <cell r="Z118">
            <v>0</v>
          </cell>
          <cell r="AB118">
            <v>0</v>
          </cell>
          <cell r="AC118">
            <v>0</v>
          </cell>
          <cell r="AD118">
            <v>0</v>
          </cell>
          <cell r="AE118">
            <v>0</v>
          </cell>
          <cell r="AF118">
            <v>0</v>
          </cell>
          <cell r="AG118">
            <v>0</v>
          </cell>
          <cell r="AH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N118">
            <v>0</v>
          </cell>
          <cell r="BO118">
            <v>0</v>
          </cell>
          <cell r="BP118">
            <v>0</v>
          </cell>
        </row>
        <row r="163">
          <cell r="O163">
            <v>0</v>
          </cell>
          <cell r="P163">
            <v>0</v>
          </cell>
          <cell r="Q163">
            <v>0</v>
          </cell>
          <cell r="R163">
            <v>0</v>
          </cell>
          <cell r="S163">
            <v>0</v>
          </cell>
          <cell r="U163">
            <v>0</v>
          </cell>
          <cell r="V163">
            <v>0</v>
          </cell>
          <cell r="W163">
            <v>0</v>
          </cell>
          <cell r="Y163">
            <v>0</v>
          </cell>
          <cell r="Z163">
            <v>0</v>
          </cell>
          <cell r="AB163">
            <v>0</v>
          </cell>
          <cell r="AC163">
            <v>0</v>
          </cell>
          <cell r="AD163">
            <v>0</v>
          </cell>
          <cell r="AE163">
            <v>0</v>
          </cell>
          <cell r="AF163">
            <v>0</v>
          </cell>
          <cell r="AG163">
            <v>0</v>
          </cell>
          <cell r="AH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N163">
            <v>0</v>
          </cell>
          <cell r="BO163">
            <v>0</v>
          </cell>
          <cell r="BP163">
            <v>0</v>
          </cell>
        </row>
        <row r="170">
          <cell r="O170">
            <v>6.5600000000000005</v>
          </cell>
          <cell r="P170">
            <v>0</v>
          </cell>
          <cell r="Q170">
            <v>0</v>
          </cell>
          <cell r="R170">
            <v>0.81</v>
          </cell>
          <cell r="S170">
            <v>0</v>
          </cell>
          <cell r="U170">
            <v>0</v>
          </cell>
          <cell r="V170">
            <v>0</v>
          </cell>
          <cell r="W170">
            <v>0</v>
          </cell>
          <cell r="X170">
            <v>0</v>
          </cell>
          <cell r="Y170">
            <v>0.5</v>
          </cell>
          <cell r="AB170">
            <v>0</v>
          </cell>
          <cell r="AC170">
            <v>0</v>
          </cell>
          <cell r="AD170">
            <v>0</v>
          </cell>
          <cell r="AE170">
            <v>0</v>
          </cell>
          <cell r="AF170">
            <v>0</v>
          </cell>
          <cell r="AG170">
            <v>0</v>
          </cell>
          <cell r="AH170">
            <v>0</v>
          </cell>
          <cell r="AJ170">
            <v>0</v>
          </cell>
          <cell r="AK170">
            <v>0</v>
          </cell>
          <cell r="AL170">
            <v>0</v>
          </cell>
          <cell r="AM170">
            <v>0</v>
          </cell>
          <cell r="AN170">
            <v>0</v>
          </cell>
          <cell r="AO170">
            <v>0</v>
          </cell>
          <cell r="AP170">
            <v>0</v>
          </cell>
          <cell r="AQ170">
            <v>0</v>
          </cell>
          <cell r="AR170">
            <v>0</v>
          </cell>
          <cell r="AS170">
            <v>0</v>
          </cell>
          <cell r="AT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N170">
            <v>0</v>
          </cell>
          <cell r="BO170">
            <v>0</v>
          </cell>
          <cell r="BP170">
            <v>0</v>
          </cell>
        </row>
        <row r="255">
          <cell r="O255">
            <v>4.05</v>
          </cell>
          <cell r="P255">
            <v>1.25</v>
          </cell>
          <cell r="Q255">
            <v>0</v>
          </cell>
          <cell r="R255">
            <v>18.75</v>
          </cell>
          <cell r="S255">
            <v>0</v>
          </cell>
          <cell r="U255">
            <v>0</v>
          </cell>
          <cell r="V255">
            <v>0</v>
          </cell>
          <cell r="W255">
            <v>0</v>
          </cell>
          <cell r="X255">
            <v>0</v>
          </cell>
          <cell r="Y255">
            <v>0.3</v>
          </cell>
          <cell r="Z255">
            <v>0</v>
          </cell>
          <cell r="AC255">
            <v>0</v>
          </cell>
          <cell r="AD255">
            <v>0</v>
          </cell>
          <cell r="AE255">
            <v>0</v>
          </cell>
          <cell r="AF255">
            <v>5.05</v>
          </cell>
          <cell r="AG255">
            <v>0</v>
          </cell>
          <cell r="AH255">
            <v>0</v>
          </cell>
          <cell r="AJ255">
            <v>1.4200000000000002</v>
          </cell>
          <cell r="AK255">
            <v>0.8</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0.87</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N255">
            <v>7.16</v>
          </cell>
          <cell r="BO255">
            <v>0</v>
          </cell>
          <cell r="BP255">
            <v>0</v>
          </cell>
        </row>
        <row r="326">
          <cell r="O326">
            <v>1.2</v>
          </cell>
          <cell r="P326">
            <v>0</v>
          </cell>
          <cell r="Q326">
            <v>0</v>
          </cell>
          <cell r="R326">
            <v>3.8400000000000003</v>
          </cell>
          <cell r="S326">
            <v>0.28000000000000003</v>
          </cell>
          <cell r="U326">
            <v>0</v>
          </cell>
          <cell r="V326">
            <v>0</v>
          </cell>
          <cell r="W326">
            <v>0</v>
          </cell>
          <cell r="X326">
            <v>0</v>
          </cell>
          <cell r="Y326">
            <v>0.29000000000000004</v>
          </cell>
          <cell r="Z326">
            <v>0</v>
          </cell>
          <cell r="AB326">
            <v>0</v>
          </cell>
          <cell r="AD326">
            <v>0</v>
          </cell>
          <cell r="AE326">
            <v>0</v>
          </cell>
          <cell r="AF326">
            <v>0</v>
          </cell>
          <cell r="AG326">
            <v>0.28000000000000003</v>
          </cell>
          <cell r="AH326">
            <v>0</v>
          </cell>
          <cell r="AJ326">
            <v>0.03</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0.48</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N326">
            <v>0.4</v>
          </cell>
          <cell r="BO326">
            <v>0</v>
          </cell>
          <cell r="BP326">
            <v>0</v>
          </cell>
        </row>
        <row r="390">
          <cell r="O390">
            <v>0</v>
          </cell>
          <cell r="P390">
            <v>0</v>
          </cell>
          <cell r="Q390">
            <v>0</v>
          </cell>
          <cell r="R390">
            <v>0</v>
          </cell>
          <cell r="S390">
            <v>0</v>
          </cell>
          <cell r="U390">
            <v>0</v>
          </cell>
          <cell r="V390">
            <v>0</v>
          </cell>
          <cell r="W390">
            <v>0</v>
          </cell>
          <cell r="X390">
            <v>0</v>
          </cell>
          <cell r="Y390">
            <v>0</v>
          </cell>
          <cell r="Z390">
            <v>0</v>
          </cell>
          <cell r="AB390">
            <v>0</v>
          </cell>
          <cell r="AC390">
            <v>0</v>
          </cell>
          <cell r="AE390">
            <v>0</v>
          </cell>
          <cell r="AF390">
            <v>0</v>
          </cell>
          <cell r="AG390">
            <v>0</v>
          </cell>
          <cell r="AH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N390">
            <v>0</v>
          </cell>
          <cell r="BO390">
            <v>0</v>
          </cell>
          <cell r="BP390">
            <v>0</v>
          </cell>
        </row>
        <row r="407">
          <cell r="O407">
            <v>20.759999999999998</v>
          </cell>
          <cell r="P407">
            <v>0.97</v>
          </cell>
          <cell r="Q407">
            <v>0</v>
          </cell>
          <cell r="R407">
            <v>1.48</v>
          </cell>
          <cell r="S407">
            <v>0</v>
          </cell>
          <cell r="U407">
            <v>0</v>
          </cell>
          <cell r="V407">
            <v>0</v>
          </cell>
          <cell r="W407">
            <v>0</v>
          </cell>
          <cell r="X407">
            <v>0</v>
          </cell>
          <cell r="Y407">
            <v>0</v>
          </cell>
          <cell r="Z407">
            <v>0</v>
          </cell>
          <cell r="AB407">
            <v>0</v>
          </cell>
          <cell r="AC407">
            <v>0</v>
          </cell>
          <cell r="AD407">
            <v>0</v>
          </cell>
          <cell r="AF407">
            <v>0</v>
          </cell>
          <cell r="AG407">
            <v>0</v>
          </cell>
          <cell r="AH407">
            <v>0</v>
          </cell>
          <cell r="AJ407">
            <v>0.87</v>
          </cell>
          <cell r="AK407">
            <v>0.1</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5.72</v>
          </cell>
          <cell r="BF407">
            <v>0</v>
          </cell>
          <cell r="BG407">
            <v>0</v>
          </cell>
          <cell r="BH407">
            <v>0</v>
          </cell>
          <cell r="BI407">
            <v>0</v>
          </cell>
          <cell r="BJ407">
            <v>0</v>
          </cell>
          <cell r="BK407">
            <v>0.62</v>
          </cell>
          <cell r="BL407">
            <v>0</v>
          </cell>
          <cell r="BN407">
            <v>0</v>
          </cell>
          <cell r="BO407">
            <v>0</v>
          </cell>
          <cell r="BP407">
            <v>0</v>
          </cell>
        </row>
        <row r="435">
          <cell r="O435">
            <v>5.74</v>
          </cell>
          <cell r="P435">
            <v>0.42</v>
          </cell>
          <cell r="Q435">
            <v>0</v>
          </cell>
          <cell r="R435">
            <v>0.23</v>
          </cell>
          <cell r="S435">
            <v>0</v>
          </cell>
          <cell r="U435">
            <v>0</v>
          </cell>
          <cell r="V435">
            <v>0</v>
          </cell>
          <cell r="W435">
            <v>0</v>
          </cell>
          <cell r="X435">
            <v>0</v>
          </cell>
          <cell r="Y435">
            <v>2.1799999999999997</v>
          </cell>
          <cell r="Z435">
            <v>0</v>
          </cell>
          <cell r="AB435">
            <v>0</v>
          </cell>
          <cell r="AC435">
            <v>0</v>
          </cell>
          <cell r="AD435">
            <v>0</v>
          </cell>
          <cell r="AE435">
            <v>0</v>
          </cell>
          <cell r="AF435">
            <v>0</v>
          </cell>
          <cell r="AH435">
            <v>0</v>
          </cell>
          <cell r="AJ435">
            <v>3.62</v>
          </cell>
          <cell r="AK435">
            <v>0.05</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1.93</v>
          </cell>
          <cell r="AZ435">
            <v>0</v>
          </cell>
          <cell r="BA435">
            <v>0</v>
          </cell>
          <cell r="BB435">
            <v>0</v>
          </cell>
          <cell r="BC435">
            <v>0</v>
          </cell>
          <cell r="BD435">
            <v>0</v>
          </cell>
          <cell r="BE435">
            <v>0.23</v>
          </cell>
          <cell r="BF435">
            <v>0</v>
          </cell>
          <cell r="BG435">
            <v>0</v>
          </cell>
          <cell r="BH435">
            <v>0</v>
          </cell>
          <cell r="BI435">
            <v>0.22</v>
          </cell>
          <cell r="BJ435">
            <v>0</v>
          </cell>
          <cell r="BK435">
            <v>1.52</v>
          </cell>
          <cell r="BL435">
            <v>0</v>
          </cell>
          <cell r="BN435">
            <v>0.22</v>
          </cell>
          <cell r="BO435">
            <v>0</v>
          </cell>
          <cell r="BP435">
            <v>0</v>
          </cell>
        </row>
        <row r="692">
          <cell r="O692">
            <v>47.19</v>
          </cell>
          <cell r="P692">
            <v>8.77</v>
          </cell>
          <cell r="Q692">
            <v>0</v>
          </cell>
          <cell r="R692">
            <v>15.419999999999998</v>
          </cell>
          <cell r="S692">
            <v>0.58000000000000007</v>
          </cell>
          <cell r="U692">
            <v>0</v>
          </cell>
          <cell r="V692">
            <v>0</v>
          </cell>
          <cell r="W692">
            <v>0</v>
          </cell>
          <cell r="X692">
            <v>0</v>
          </cell>
          <cell r="Y692">
            <v>21.491</v>
          </cell>
          <cell r="Z692">
            <v>0</v>
          </cell>
          <cell r="AB692">
            <v>1.95</v>
          </cell>
          <cell r="AC692">
            <v>1.88</v>
          </cell>
          <cell r="AD692">
            <v>0</v>
          </cell>
          <cell r="AE692">
            <v>0</v>
          </cell>
          <cell r="AG692">
            <v>5.45</v>
          </cell>
          <cell r="AH692">
            <v>0</v>
          </cell>
          <cell r="AJ692">
            <v>5.0599999999999996</v>
          </cell>
          <cell r="AK692">
            <v>1.55</v>
          </cell>
          <cell r="AL692">
            <v>0</v>
          </cell>
          <cell r="AM692">
            <v>0</v>
          </cell>
          <cell r="AN692">
            <v>0.04</v>
          </cell>
          <cell r="AO692">
            <v>0.68</v>
          </cell>
          <cell r="AP692">
            <v>0.19</v>
          </cell>
          <cell r="AQ692">
            <v>0</v>
          </cell>
          <cell r="AR692">
            <v>0</v>
          </cell>
          <cell r="AS692">
            <v>0</v>
          </cell>
          <cell r="AT692">
            <v>0</v>
          </cell>
          <cell r="AU692">
            <v>0</v>
          </cell>
          <cell r="AV692">
            <v>0</v>
          </cell>
          <cell r="AW692">
            <v>0</v>
          </cell>
          <cell r="AX692">
            <v>0</v>
          </cell>
          <cell r="AY692">
            <v>0.48000000000000004</v>
          </cell>
          <cell r="AZ692">
            <v>2.9299999999999997</v>
          </cell>
          <cell r="BA692">
            <v>0</v>
          </cell>
          <cell r="BB692">
            <v>0</v>
          </cell>
          <cell r="BC692">
            <v>0</v>
          </cell>
          <cell r="BD692">
            <v>0</v>
          </cell>
          <cell r="BE692">
            <v>0.8</v>
          </cell>
          <cell r="BF692">
            <v>0</v>
          </cell>
          <cell r="BG692">
            <v>0.01</v>
          </cell>
          <cell r="BH692">
            <v>0.63</v>
          </cell>
          <cell r="BI692">
            <v>0</v>
          </cell>
          <cell r="BJ692">
            <v>2.41</v>
          </cell>
          <cell r="BK692">
            <v>1.21</v>
          </cell>
          <cell r="BL692">
            <v>0</v>
          </cell>
          <cell r="BN692">
            <v>3.5699999999999994</v>
          </cell>
          <cell r="BO692">
            <v>0</v>
          </cell>
          <cell r="BP692">
            <v>0</v>
          </cell>
        </row>
        <row r="1048">
          <cell r="O1048">
            <v>0</v>
          </cell>
          <cell r="P1048">
            <v>0</v>
          </cell>
          <cell r="Q1048">
            <v>0</v>
          </cell>
          <cell r="R1048">
            <v>0</v>
          </cell>
          <cell r="S1048">
            <v>0</v>
          </cell>
          <cell r="U1048">
            <v>0</v>
          </cell>
          <cell r="V1048">
            <v>0</v>
          </cell>
          <cell r="W1048">
            <v>0</v>
          </cell>
          <cell r="X1048">
            <v>0</v>
          </cell>
          <cell r="Y1048">
            <v>0</v>
          </cell>
          <cell r="Z1048">
            <v>0</v>
          </cell>
          <cell r="AB1048">
            <v>0</v>
          </cell>
          <cell r="AC1048">
            <v>0</v>
          </cell>
          <cell r="AD1048">
            <v>0</v>
          </cell>
          <cell r="AE1048">
            <v>0</v>
          </cell>
          <cell r="AF1048">
            <v>0</v>
          </cell>
          <cell r="AG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N1048">
            <v>0</v>
          </cell>
          <cell r="BO1048">
            <v>0</v>
          </cell>
          <cell r="BP1048">
            <v>0</v>
          </cell>
        </row>
        <row r="1058">
          <cell r="O1058">
            <v>249.01999999999995</v>
          </cell>
          <cell r="P1058">
            <v>67.86</v>
          </cell>
          <cell r="Q1058">
            <v>0</v>
          </cell>
          <cell r="R1058">
            <v>120.48999999999998</v>
          </cell>
          <cell r="S1058">
            <v>11.090000000000002</v>
          </cell>
          <cell r="U1058">
            <v>0</v>
          </cell>
          <cell r="V1058">
            <v>0.63</v>
          </cell>
          <cell r="W1058">
            <v>0</v>
          </cell>
          <cell r="X1058">
            <v>0</v>
          </cell>
          <cell r="Y1058">
            <v>52.759999999999991</v>
          </cell>
          <cell r="Z1058">
            <v>5.0699999999999994</v>
          </cell>
          <cell r="AB1058">
            <v>1.86</v>
          </cell>
          <cell r="AC1058">
            <v>0.04</v>
          </cell>
          <cell r="AD1058">
            <v>7.08</v>
          </cell>
          <cell r="AE1058">
            <v>0</v>
          </cell>
          <cell r="AF1058">
            <v>0.76999999999999991</v>
          </cell>
          <cell r="AG1058">
            <v>12.900000000000002</v>
          </cell>
          <cell r="AH1058">
            <v>0</v>
          </cell>
          <cell r="AK1058">
            <v>10.429999999999996</v>
          </cell>
          <cell r="AL1058">
            <v>0.02</v>
          </cell>
          <cell r="AM1058">
            <v>0</v>
          </cell>
          <cell r="AN1058">
            <v>0.17</v>
          </cell>
          <cell r="AO1058">
            <v>3.7199999999999998</v>
          </cell>
          <cell r="AP1058">
            <v>1.1600000000000004</v>
          </cell>
          <cell r="AQ1058">
            <v>0</v>
          </cell>
          <cell r="AR1058">
            <v>0.01</v>
          </cell>
          <cell r="AS1058">
            <v>0</v>
          </cell>
          <cell r="AT1058">
            <v>0.13</v>
          </cell>
          <cell r="AU1058">
            <v>0</v>
          </cell>
          <cell r="AV1058">
            <v>0</v>
          </cell>
          <cell r="AW1058">
            <v>0</v>
          </cell>
          <cell r="AX1058">
            <v>0.02</v>
          </cell>
          <cell r="AY1058">
            <v>34.379999999999995</v>
          </cell>
          <cell r="AZ1058">
            <v>23.200400000000005</v>
          </cell>
          <cell r="BA1058">
            <v>0.11</v>
          </cell>
          <cell r="BB1058">
            <v>0</v>
          </cell>
          <cell r="BC1058">
            <v>0</v>
          </cell>
          <cell r="BD1058">
            <v>0</v>
          </cell>
          <cell r="BE1058">
            <v>6.3699999999999992</v>
          </cell>
          <cell r="BF1058">
            <v>0</v>
          </cell>
          <cell r="BG1058">
            <v>0.22000000000000006</v>
          </cell>
          <cell r="BH1058">
            <v>2.9400000000000004</v>
          </cell>
          <cell r="BI1058">
            <v>0.08</v>
          </cell>
          <cell r="BJ1058">
            <v>1.55</v>
          </cell>
          <cell r="BK1058">
            <v>8.6</v>
          </cell>
          <cell r="BL1058">
            <v>0</v>
          </cell>
          <cell r="BN1058">
            <v>32.454000000000001</v>
          </cell>
          <cell r="BO1058">
            <v>0</v>
          </cell>
          <cell r="BP1058">
            <v>0</v>
          </cell>
        </row>
        <row r="1561">
          <cell r="O1561">
            <v>15.73</v>
          </cell>
          <cell r="P1561">
            <v>1.1800000000000002</v>
          </cell>
          <cell r="Q1561">
            <v>0</v>
          </cell>
          <cell r="R1561">
            <v>3.38</v>
          </cell>
          <cell r="S1561">
            <v>0.43</v>
          </cell>
          <cell r="U1561">
            <v>0</v>
          </cell>
          <cell r="V1561">
            <v>0</v>
          </cell>
          <cell r="W1561">
            <v>0</v>
          </cell>
          <cell r="X1561">
            <v>0</v>
          </cell>
          <cell r="Y1561">
            <v>9.5000000000000018</v>
          </cell>
          <cell r="Z1561">
            <v>0.04</v>
          </cell>
          <cell r="AB1561">
            <v>0</v>
          </cell>
          <cell r="AC1561">
            <v>0</v>
          </cell>
          <cell r="AD1561">
            <v>4.55</v>
          </cell>
          <cell r="AE1561">
            <v>0</v>
          </cell>
          <cell r="AF1561">
            <v>0.02</v>
          </cell>
          <cell r="AG1561">
            <v>0.03</v>
          </cell>
          <cell r="AH1561">
            <v>0</v>
          </cell>
          <cell r="AJ1561">
            <v>1.41</v>
          </cell>
          <cell r="AL1561">
            <v>0</v>
          </cell>
          <cell r="AM1561">
            <v>0</v>
          </cell>
          <cell r="AN1561">
            <v>0</v>
          </cell>
          <cell r="AO1561">
            <v>6.13E-2</v>
          </cell>
          <cell r="AP1561">
            <v>0</v>
          </cell>
          <cell r="AQ1561">
            <v>0</v>
          </cell>
          <cell r="AR1561">
            <v>0</v>
          </cell>
          <cell r="AS1561">
            <v>0</v>
          </cell>
          <cell r="AT1561">
            <v>0</v>
          </cell>
          <cell r="AU1561">
            <v>0</v>
          </cell>
          <cell r="AV1561">
            <v>0</v>
          </cell>
          <cell r="AW1561">
            <v>0</v>
          </cell>
          <cell r="AX1561">
            <v>15</v>
          </cell>
          <cell r="AY1561">
            <v>0.44000000000000006</v>
          </cell>
          <cell r="AZ1561">
            <v>0.1</v>
          </cell>
          <cell r="BA1561">
            <v>0</v>
          </cell>
          <cell r="BB1561">
            <v>0</v>
          </cell>
          <cell r="BC1561">
            <v>0</v>
          </cell>
          <cell r="BD1561">
            <v>0</v>
          </cell>
          <cell r="BE1561">
            <v>0.18</v>
          </cell>
          <cell r="BF1561">
            <v>0</v>
          </cell>
          <cell r="BG1561">
            <v>0</v>
          </cell>
          <cell r="BH1561">
            <v>0</v>
          </cell>
          <cell r="BI1561">
            <v>0</v>
          </cell>
          <cell r="BJ1561">
            <v>0</v>
          </cell>
          <cell r="BK1561">
            <v>0.66</v>
          </cell>
          <cell r="BL1561">
            <v>0</v>
          </cell>
          <cell r="BN1561">
            <v>0</v>
          </cell>
          <cell r="BO1561">
            <v>0</v>
          </cell>
          <cell r="BP1561">
            <v>0</v>
          </cell>
        </row>
        <row r="1737">
          <cell r="O1737">
            <v>0</v>
          </cell>
          <cell r="P1737">
            <v>0</v>
          </cell>
          <cell r="Q1737">
            <v>0</v>
          </cell>
          <cell r="R1737">
            <v>0</v>
          </cell>
          <cell r="S1737">
            <v>0</v>
          </cell>
          <cell r="U1737">
            <v>0</v>
          </cell>
          <cell r="V1737">
            <v>0</v>
          </cell>
          <cell r="W1737">
            <v>0</v>
          </cell>
          <cell r="X1737">
            <v>0</v>
          </cell>
          <cell r="Y1737">
            <v>3.02</v>
          </cell>
          <cell r="Z1737">
            <v>0</v>
          </cell>
          <cell r="AB1737">
            <v>0</v>
          </cell>
          <cell r="AC1737">
            <v>0</v>
          </cell>
          <cell r="AD1737">
            <v>0</v>
          </cell>
          <cell r="AE1737">
            <v>0</v>
          </cell>
          <cell r="AF1737">
            <v>0</v>
          </cell>
          <cell r="AG1737">
            <v>2.61</v>
          </cell>
          <cell r="AH1737">
            <v>0</v>
          </cell>
          <cell r="AJ1737">
            <v>0.28000000000000003</v>
          </cell>
          <cell r="AK1737">
            <v>0</v>
          </cell>
          <cell r="AM1737">
            <v>0</v>
          </cell>
          <cell r="AN1737">
            <v>0</v>
          </cell>
          <cell r="AO1737">
            <v>0</v>
          </cell>
          <cell r="AP1737">
            <v>0.56000000000000005</v>
          </cell>
          <cell r="AQ1737">
            <v>0</v>
          </cell>
          <cell r="AR1737">
            <v>0</v>
          </cell>
          <cell r="AS1737">
            <v>0</v>
          </cell>
          <cell r="AT1737">
            <v>0</v>
          </cell>
          <cell r="AU1737">
            <v>0</v>
          </cell>
          <cell r="AV1737">
            <v>0</v>
          </cell>
          <cell r="AW1737">
            <v>0</v>
          </cell>
          <cell r="AX1737">
            <v>0</v>
          </cell>
          <cell r="AY1737">
            <v>0</v>
          </cell>
          <cell r="AZ1737">
            <v>0.26</v>
          </cell>
          <cell r="BA1737">
            <v>0</v>
          </cell>
          <cell r="BB1737">
            <v>0</v>
          </cell>
          <cell r="BC1737">
            <v>0</v>
          </cell>
          <cell r="BD1737">
            <v>0</v>
          </cell>
          <cell r="BE1737">
            <v>0</v>
          </cell>
          <cell r="BF1737">
            <v>0</v>
          </cell>
          <cell r="BG1737">
            <v>0</v>
          </cell>
          <cell r="BH1737">
            <v>0</v>
          </cell>
          <cell r="BI1737">
            <v>0</v>
          </cell>
          <cell r="BJ1737">
            <v>0</v>
          </cell>
          <cell r="BK1737">
            <v>0</v>
          </cell>
          <cell r="BL1737">
            <v>0</v>
          </cell>
          <cell r="BN1737">
            <v>0</v>
          </cell>
          <cell r="BO1737">
            <v>0</v>
          </cell>
          <cell r="BP1737">
            <v>0</v>
          </cell>
        </row>
        <row r="1795">
          <cell r="O1795">
            <v>0</v>
          </cell>
          <cell r="P1795">
            <v>0</v>
          </cell>
          <cell r="Q1795">
            <v>0</v>
          </cell>
          <cell r="R1795">
            <v>0</v>
          </cell>
          <cell r="S1795">
            <v>0</v>
          </cell>
          <cell r="U1795">
            <v>0</v>
          </cell>
          <cell r="V1795">
            <v>0</v>
          </cell>
          <cell r="W1795">
            <v>0</v>
          </cell>
          <cell r="X1795">
            <v>0</v>
          </cell>
          <cell r="Y1795">
            <v>0</v>
          </cell>
          <cell r="Z1795">
            <v>0</v>
          </cell>
          <cell r="AB1795">
            <v>0</v>
          </cell>
          <cell r="AC1795">
            <v>0</v>
          </cell>
          <cell r="AD1795">
            <v>0</v>
          </cell>
          <cell r="AE1795">
            <v>0</v>
          </cell>
          <cell r="AF1795">
            <v>0</v>
          </cell>
          <cell r="AG1795">
            <v>0</v>
          </cell>
          <cell r="AH1795">
            <v>0</v>
          </cell>
          <cell r="AJ1795">
            <v>0</v>
          </cell>
          <cell r="AK1795">
            <v>0</v>
          </cell>
          <cell r="AL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0</v>
          </cell>
          <cell r="BL1795">
            <v>0</v>
          </cell>
          <cell r="BN1795">
            <v>0</v>
          </cell>
          <cell r="BO1795">
            <v>0</v>
          </cell>
          <cell r="BP1795">
            <v>0</v>
          </cell>
        </row>
        <row r="1805">
          <cell r="O1805">
            <v>9.7700000000000014</v>
          </cell>
          <cell r="P1805">
            <v>1.41</v>
          </cell>
          <cell r="Q1805">
            <v>0</v>
          </cell>
          <cell r="R1805">
            <v>0.08</v>
          </cell>
          <cell r="S1805">
            <v>0.32</v>
          </cell>
          <cell r="U1805">
            <v>0</v>
          </cell>
          <cell r="V1805">
            <v>0</v>
          </cell>
          <cell r="W1805">
            <v>0</v>
          </cell>
          <cell r="X1805">
            <v>0</v>
          </cell>
          <cell r="Y1805">
            <v>0.91</v>
          </cell>
          <cell r="Z1805">
            <v>0</v>
          </cell>
          <cell r="AB1805">
            <v>0</v>
          </cell>
          <cell r="AC1805">
            <v>0</v>
          </cell>
          <cell r="AD1805">
            <v>0</v>
          </cell>
          <cell r="AE1805">
            <v>0</v>
          </cell>
          <cell r="AF1805">
            <v>0</v>
          </cell>
          <cell r="AG1805">
            <v>0</v>
          </cell>
          <cell r="AH1805">
            <v>0</v>
          </cell>
          <cell r="AJ1805">
            <v>0.38</v>
          </cell>
          <cell r="AK1805">
            <v>0.06</v>
          </cell>
          <cell r="AL1805">
            <v>0</v>
          </cell>
          <cell r="AM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4.55</v>
          </cell>
          <cell r="BF1805">
            <v>0</v>
          </cell>
          <cell r="BG1805">
            <v>0</v>
          </cell>
          <cell r="BH1805">
            <v>0</v>
          </cell>
          <cell r="BI1805">
            <v>0</v>
          </cell>
          <cell r="BJ1805">
            <v>0</v>
          </cell>
          <cell r="BK1805">
            <v>0.18</v>
          </cell>
          <cell r="BL1805">
            <v>0</v>
          </cell>
          <cell r="BN1805">
            <v>0</v>
          </cell>
          <cell r="BO1805">
            <v>0</v>
          </cell>
          <cell r="BP1805">
            <v>0</v>
          </cell>
        </row>
        <row r="1863">
          <cell r="O1863">
            <v>47.300000000000011</v>
          </cell>
          <cell r="P1863">
            <v>34.22</v>
          </cell>
          <cell r="Q1863">
            <v>0</v>
          </cell>
          <cell r="R1863">
            <v>35.21</v>
          </cell>
          <cell r="S1863">
            <v>0.06</v>
          </cell>
          <cell r="U1863">
            <v>0</v>
          </cell>
          <cell r="V1863">
            <v>0</v>
          </cell>
          <cell r="W1863">
            <v>0</v>
          </cell>
          <cell r="X1863">
            <v>0</v>
          </cell>
          <cell r="Y1863">
            <v>6.46</v>
          </cell>
          <cell r="Z1863">
            <v>0</v>
          </cell>
          <cell r="AB1863">
            <v>0</v>
          </cell>
          <cell r="AC1863">
            <v>0</v>
          </cell>
          <cell r="AD1863">
            <v>0.49</v>
          </cell>
          <cell r="AE1863">
            <v>0</v>
          </cell>
          <cell r="AF1863">
            <v>0.57000000000000006</v>
          </cell>
          <cell r="AG1863">
            <v>0.21</v>
          </cell>
          <cell r="AH1863">
            <v>0</v>
          </cell>
          <cell r="AJ1863">
            <v>7.5199999999999978</v>
          </cell>
          <cell r="AK1863">
            <v>0.88</v>
          </cell>
          <cell r="AL1863">
            <v>0</v>
          </cell>
          <cell r="AM1863">
            <v>0</v>
          </cell>
          <cell r="AN1863">
            <v>0</v>
          </cell>
          <cell r="AP1863">
            <v>0</v>
          </cell>
          <cell r="AQ1863">
            <v>0</v>
          </cell>
          <cell r="AR1863">
            <v>0</v>
          </cell>
          <cell r="AS1863">
            <v>0</v>
          </cell>
          <cell r="AT1863">
            <v>0.04</v>
          </cell>
          <cell r="AU1863">
            <v>0</v>
          </cell>
          <cell r="AV1863">
            <v>0</v>
          </cell>
          <cell r="AW1863">
            <v>0</v>
          </cell>
          <cell r="AX1863">
            <v>0</v>
          </cell>
          <cell r="AY1863">
            <v>0.26</v>
          </cell>
          <cell r="AZ1863">
            <v>0.79</v>
          </cell>
          <cell r="BA1863">
            <v>0.52</v>
          </cell>
          <cell r="BB1863">
            <v>0</v>
          </cell>
          <cell r="BC1863">
            <v>0</v>
          </cell>
          <cell r="BD1863">
            <v>0</v>
          </cell>
          <cell r="BE1863">
            <v>2.54</v>
          </cell>
          <cell r="BF1863">
            <v>0</v>
          </cell>
          <cell r="BG1863">
            <v>0.05</v>
          </cell>
          <cell r="BH1863">
            <v>0.14000000000000001</v>
          </cell>
          <cell r="BI1863">
            <v>0</v>
          </cell>
          <cell r="BJ1863">
            <v>0</v>
          </cell>
          <cell r="BK1863">
            <v>0.37</v>
          </cell>
          <cell r="BL1863">
            <v>0</v>
          </cell>
          <cell r="BN1863">
            <v>2.11</v>
          </cell>
          <cell r="BO1863">
            <v>0</v>
          </cell>
          <cell r="BP1863">
            <v>0</v>
          </cell>
        </row>
        <row r="2027">
          <cell r="O2027">
            <v>5.9899999999999993</v>
          </cell>
          <cell r="P2027">
            <v>2.6900000000000004</v>
          </cell>
          <cell r="Q2027">
            <v>0</v>
          </cell>
          <cell r="R2027">
            <v>5.1000000000000005</v>
          </cell>
          <cell r="S2027">
            <v>0</v>
          </cell>
          <cell r="U2027">
            <v>0</v>
          </cell>
          <cell r="V2027">
            <v>0</v>
          </cell>
          <cell r="W2027">
            <v>0</v>
          </cell>
          <cell r="X2027">
            <v>0</v>
          </cell>
          <cell r="Y2027">
            <v>0.16</v>
          </cell>
          <cell r="Z2027">
            <v>0</v>
          </cell>
          <cell r="AB2027">
            <v>0</v>
          </cell>
          <cell r="AC2027">
            <v>0</v>
          </cell>
          <cell r="AD2027">
            <v>0</v>
          </cell>
          <cell r="AE2027">
            <v>0</v>
          </cell>
          <cell r="AF2027">
            <v>0</v>
          </cell>
          <cell r="AG2027">
            <v>0</v>
          </cell>
          <cell r="AH2027">
            <v>0</v>
          </cell>
          <cell r="AJ2027">
            <v>0.38</v>
          </cell>
          <cell r="AK2027">
            <v>0.8</v>
          </cell>
          <cell r="AL2027">
            <v>0</v>
          </cell>
          <cell r="AM2027">
            <v>0</v>
          </cell>
          <cell r="AN2027">
            <v>0</v>
          </cell>
          <cell r="AO2027">
            <v>0</v>
          </cell>
          <cell r="AQ2027">
            <v>0</v>
          </cell>
          <cell r="AR2027">
            <v>0</v>
          </cell>
          <cell r="AS2027">
            <v>0</v>
          </cell>
          <cell r="AT2027">
            <v>0</v>
          </cell>
          <cell r="AU2027">
            <v>0</v>
          </cell>
          <cell r="AV2027">
            <v>0</v>
          </cell>
          <cell r="AW2027">
            <v>0</v>
          </cell>
          <cell r="AX2027">
            <v>0</v>
          </cell>
          <cell r="AY2027">
            <v>0</v>
          </cell>
          <cell r="AZ2027">
            <v>0.13</v>
          </cell>
          <cell r="BA2027">
            <v>0.1</v>
          </cell>
          <cell r="BB2027">
            <v>0</v>
          </cell>
          <cell r="BC2027">
            <v>0</v>
          </cell>
          <cell r="BD2027">
            <v>0</v>
          </cell>
          <cell r="BE2027">
            <v>0.90999999999999992</v>
          </cell>
          <cell r="BF2027">
            <v>0</v>
          </cell>
          <cell r="BG2027">
            <v>0.05</v>
          </cell>
          <cell r="BH2027">
            <v>0.41</v>
          </cell>
          <cell r="BI2027">
            <v>0</v>
          </cell>
          <cell r="BJ2027">
            <v>0</v>
          </cell>
          <cell r="BK2027">
            <v>0</v>
          </cell>
          <cell r="BL2027">
            <v>0</v>
          </cell>
          <cell r="BN2027">
            <v>0.03</v>
          </cell>
          <cell r="BO2027">
            <v>0</v>
          </cell>
          <cell r="BP2027">
            <v>0</v>
          </cell>
        </row>
        <row r="2146">
          <cell r="O2146">
            <v>0</v>
          </cell>
          <cell r="P2146">
            <v>0</v>
          </cell>
          <cell r="Q2146">
            <v>0</v>
          </cell>
          <cell r="R2146">
            <v>0</v>
          </cell>
          <cell r="S2146">
            <v>0</v>
          </cell>
          <cell r="U2146">
            <v>0</v>
          </cell>
          <cell r="V2146">
            <v>0</v>
          </cell>
          <cell r="W2146">
            <v>0</v>
          </cell>
          <cell r="X2146">
            <v>0</v>
          </cell>
          <cell r="Y2146">
            <v>0</v>
          </cell>
          <cell r="Z2146">
            <v>0</v>
          </cell>
          <cell r="AB2146">
            <v>0</v>
          </cell>
          <cell r="AC2146">
            <v>0</v>
          </cell>
          <cell r="AD2146">
            <v>0</v>
          </cell>
          <cell r="AE2146">
            <v>0</v>
          </cell>
          <cell r="AF2146">
            <v>0</v>
          </cell>
          <cell r="AG2146">
            <v>0</v>
          </cell>
          <cell r="AH2146">
            <v>0</v>
          </cell>
          <cell r="AJ2146">
            <v>0</v>
          </cell>
          <cell r="AK2146">
            <v>0</v>
          </cell>
          <cell r="AL2146">
            <v>0</v>
          </cell>
          <cell r="AM2146">
            <v>0</v>
          </cell>
          <cell r="AN2146">
            <v>0</v>
          </cell>
          <cell r="AO2146">
            <v>0</v>
          </cell>
          <cell r="AP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0</v>
          </cell>
          <cell r="BL2146">
            <v>0</v>
          </cell>
          <cell r="BN2146">
            <v>0</v>
          </cell>
          <cell r="BO2146">
            <v>0</v>
          </cell>
          <cell r="BP2146">
            <v>0</v>
          </cell>
        </row>
        <row r="2155">
          <cell r="O2155">
            <v>0.41000000000000003</v>
          </cell>
          <cell r="P2155">
            <v>0</v>
          </cell>
          <cell r="Q2155">
            <v>0</v>
          </cell>
          <cell r="R2155">
            <v>0.01</v>
          </cell>
          <cell r="S2155">
            <v>0</v>
          </cell>
          <cell r="U2155">
            <v>0</v>
          </cell>
          <cell r="V2155">
            <v>0</v>
          </cell>
          <cell r="W2155">
            <v>0</v>
          </cell>
          <cell r="X2155">
            <v>0</v>
          </cell>
          <cell r="Y2155">
            <v>0</v>
          </cell>
          <cell r="Z2155">
            <v>0</v>
          </cell>
          <cell r="AB2155">
            <v>0</v>
          </cell>
          <cell r="AC2155">
            <v>0</v>
          </cell>
          <cell r="AD2155">
            <v>0</v>
          </cell>
          <cell r="AE2155">
            <v>0</v>
          </cell>
          <cell r="AF2155">
            <v>0</v>
          </cell>
          <cell r="AG2155">
            <v>0.03</v>
          </cell>
          <cell r="AH2155">
            <v>0</v>
          </cell>
          <cell r="AJ2155">
            <v>0.22</v>
          </cell>
          <cell r="AK2155">
            <v>0.09</v>
          </cell>
          <cell r="AL2155">
            <v>0</v>
          </cell>
          <cell r="AM2155">
            <v>0</v>
          </cell>
          <cell r="AN2155">
            <v>0</v>
          </cell>
          <cell r="AO2155">
            <v>0</v>
          </cell>
          <cell r="AP2155">
            <v>0</v>
          </cell>
          <cell r="AQ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N2155">
            <v>0.01</v>
          </cell>
          <cell r="BO2155">
            <v>0</v>
          </cell>
          <cell r="BP2155">
            <v>0</v>
          </cell>
        </row>
        <row r="2285">
          <cell r="O2285">
            <v>0</v>
          </cell>
          <cell r="P2285">
            <v>0</v>
          </cell>
          <cell r="Q2285">
            <v>0</v>
          </cell>
          <cell r="R2285">
            <v>0.03</v>
          </cell>
          <cell r="S2285">
            <v>0.16</v>
          </cell>
          <cell r="U2285">
            <v>0</v>
          </cell>
          <cell r="V2285">
            <v>0</v>
          </cell>
          <cell r="W2285">
            <v>0</v>
          </cell>
          <cell r="X2285">
            <v>0</v>
          </cell>
          <cell r="Y2285">
            <v>0</v>
          </cell>
          <cell r="Z2285">
            <v>0</v>
          </cell>
          <cell r="AB2285">
            <v>0</v>
          </cell>
          <cell r="AC2285">
            <v>0</v>
          </cell>
          <cell r="AD2285">
            <v>0</v>
          </cell>
          <cell r="AE2285">
            <v>0</v>
          </cell>
          <cell r="AF2285">
            <v>0</v>
          </cell>
          <cell r="AG2285">
            <v>0</v>
          </cell>
          <cell r="AH2285">
            <v>0</v>
          </cell>
          <cell r="AJ2285">
            <v>0</v>
          </cell>
          <cell r="AK2285">
            <v>0</v>
          </cell>
          <cell r="AL2285">
            <v>0</v>
          </cell>
          <cell r="AM2285">
            <v>0</v>
          </cell>
          <cell r="AN2285">
            <v>0</v>
          </cell>
          <cell r="AO2285">
            <v>0</v>
          </cell>
          <cell r="AP2285">
            <v>0</v>
          </cell>
          <cell r="AQ2285">
            <v>0</v>
          </cell>
          <cell r="AR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N2285">
            <v>0</v>
          </cell>
          <cell r="BO2285">
            <v>0</v>
          </cell>
          <cell r="BP2285">
            <v>0</v>
          </cell>
        </row>
        <row r="2410">
          <cell r="O2410">
            <v>3.0999999999999996</v>
          </cell>
          <cell r="P2410">
            <v>0.26</v>
          </cell>
          <cell r="Q2410">
            <v>0</v>
          </cell>
          <cell r="R2410">
            <v>3.19</v>
          </cell>
          <cell r="S2410">
            <v>0.21</v>
          </cell>
          <cell r="U2410">
            <v>0</v>
          </cell>
          <cell r="V2410">
            <v>0</v>
          </cell>
          <cell r="W2410">
            <v>0</v>
          </cell>
          <cell r="X2410">
            <v>0</v>
          </cell>
          <cell r="Y2410">
            <v>0.08</v>
          </cell>
          <cell r="Z2410">
            <v>0</v>
          </cell>
          <cell r="AB2410">
            <v>0</v>
          </cell>
          <cell r="AC2410">
            <v>0</v>
          </cell>
          <cell r="AD2410">
            <v>0</v>
          </cell>
          <cell r="AE2410">
            <v>0</v>
          </cell>
          <cell r="AF2410">
            <v>0</v>
          </cell>
          <cell r="AG2410">
            <v>0</v>
          </cell>
          <cell r="AH2410">
            <v>0</v>
          </cell>
          <cell r="AJ2410">
            <v>0.38</v>
          </cell>
          <cell r="AK2410">
            <v>0.01</v>
          </cell>
          <cell r="AL2410">
            <v>0</v>
          </cell>
          <cell r="AM2410">
            <v>0</v>
          </cell>
          <cell r="AN2410">
            <v>0</v>
          </cell>
          <cell r="AO2410">
            <v>0.02</v>
          </cell>
          <cell r="AP2410">
            <v>0</v>
          </cell>
          <cell r="AQ2410">
            <v>0</v>
          </cell>
          <cell r="AR2410">
            <v>0</v>
          </cell>
          <cell r="AS2410">
            <v>0</v>
          </cell>
          <cell r="AU2410">
            <v>0</v>
          </cell>
          <cell r="AV2410">
            <v>0</v>
          </cell>
          <cell r="AW2410">
            <v>0</v>
          </cell>
          <cell r="AX2410">
            <v>0</v>
          </cell>
          <cell r="AY2410">
            <v>0.08</v>
          </cell>
          <cell r="AZ2410">
            <v>0.02</v>
          </cell>
          <cell r="BA2410">
            <v>0</v>
          </cell>
          <cell r="BB2410">
            <v>0</v>
          </cell>
          <cell r="BC2410">
            <v>0</v>
          </cell>
          <cell r="BD2410">
            <v>0</v>
          </cell>
          <cell r="BE2410">
            <v>0</v>
          </cell>
          <cell r="BF2410">
            <v>0</v>
          </cell>
          <cell r="BG2410">
            <v>0</v>
          </cell>
          <cell r="BH2410">
            <v>0</v>
          </cell>
          <cell r="BI2410">
            <v>0</v>
          </cell>
          <cell r="BJ2410">
            <v>0</v>
          </cell>
          <cell r="BK2410">
            <v>0</v>
          </cell>
          <cell r="BL2410">
            <v>0</v>
          </cell>
          <cell r="BN2410">
            <v>0.01</v>
          </cell>
          <cell r="BO2410">
            <v>0</v>
          </cell>
          <cell r="BP2410">
            <v>0</v>
          </cell>
        </row>
        <row r="2471">
          <cell r="O2471">
            <v>0</v>
          </cell>
          <cell r="P2471">
            <v>0</v>
          </cell>
          <cell r="Q2471">
            <v>0</v>
          </cell>
          <cell r="R2471">
            <v>0</v>
          </cell>
          <cell r="S2471">
            <v>0</v>
          </cell>
          <cell r="U2471">
            <v>0</v>
          </cell>
          <cell r="V2471">
            <v>0</v>
          </cell>
          <cell r="W2471">
            <v>0</v>
          </cell>
          <cell r="X2471">
            <v>0</v>
          </cell>
          <cell r="Y2471">
            <v>0</v>
          </cell>
          <cell r="Z2471">
            <v>0</v>
          </cell>
          <cell r="AB2471">
            <v>0</v>
          </cell>
          <cell r="AC2471">
            <v>0</v>
          </cell>
          <cell r="AD2471">
            <v>0</v>
          </cell>
          <cell r="AE2471">
            <v>0</v>
          </cell>
          <cell r="AF2471">
            <v>0</v>
          </cell>
          <cell r="AG2471">
            <v>0</v>
          </cell>
          <cell r="AH2471">
            <v>0</v>
          </cell>
          <cell r="AJ2471">
            <v>0</v>
          </cell>
          <cell r="AK2471">
            <v>0</v>
          </cell>
          <cell r="AL2471">
            <v>0</v>
          </cell>
          <cell r="AM2471">
            <v>0</v>
          </cell>
          <cell r="AN2471">
            <v>0</v>
          </cell>
          <cell r="AO2471">
            <v>0</v>
          </cell>
          <cell r="AP2471">
            <v>0</v>
          </cell>
          <cell r="AQ2471">
            <v>0</v>
          </cell>
          <cell r="AR2471">
            <v>0</v>
          </cell>
          <cell r="AS2471">
            <v>0</v>
          </cell>
          <cell r="AT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N2471">
            <v>0</v>
          </cell>
          <cell r="BO2471">
            <v>0</v>
          </cell>
          <cell r="BP2471">
            <v>0</v>
          </cell>
        </row>
        <row r="2481">
          <cell r="O2481">
            <v>0</v>
          </cell>
          <cell r="P2481">
            <v>0</v>
          </cell>
          <cell r="Q2481">
            <v>0</v>
          </cell>
          <cell r="R2481">
            <v>0</v>
          </cell>
          <cell r="S2481">
            <v>0</v>
          </cell>
          <cell r="U2481">
            <v>0</v>
          </cell>
          <cell r="V2481">
            <v>0</v>
          </cell>
          <cell r="W2481">
            <v>0</v>
          </cell>
          <cell r="X2481">
            <v>0</v>
          </cell>
          <cell r="Y2481">
            <v>0</v>
          </cell>
          <cell r="Z2481">
            <v>0</v>
          </cell>
          <cell r="AB2481">
            <v>0</v>
          </cell>
          <cell r="AC2481">
            <v>0</v>
          </cell>
          <cell r="AD2481">
            <v>0</v>
          </cell>
          <cell r="AE2481">
            <v>0</v>
          </cell>
          <cell r="AF2481">
            <v>0.73</v>
          </cell>
          <cell r="AG2481">
            <v>0</v>
          </cell>
          <cell r="AH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W2481">
            <v>0</v>
          </cell>
          <cell r="AX2481">
            <v>0</v>
          </cell>
          <cell r="AY2481">
            <v>0</v>
          </cell>
          <cell r="AZ2481">
            <v>0.18</v>
          </cell>
          <cell r="BA2481">
            <v>0</v>
          </cell>
          <cell r="BB2481">
            <v>0</v>
          </cell>
          <cell r="BC2481">
            <v>0</v>
          </cell>
          <cell r="BD2481">
            <v>0</v>
          </cell>
          <cell r="BE2481">
            <v>0</v>
          </cell>
          <cell r="BF2481">
            <v>0</v>
          </cell>
          <cell r="BG2481">
            <v>0</v>
          </cell>
          <cell r="BH2481">
            <v>0</v>
          </cell>
          <cell r="BI2481">
            <v>0</v>
          </cell>
          <cell r="BJ2481">
            <v>0</v>
          </cell>
          <cell r="BK2481">
            <v>0</v>
          </cell>
          <cell r="BL2481">
            <v>0</v>
          </cell>
          <cell r="BN2481">
            <v>0</v>
          </cell>
          <cell r="BO2481">
            <v>0</v>
          </cell>
          <cell r="BP2481">
            <v>0</v>
          </cell>
        </row>
        <row r="2511">
          <cell r="O2511">
            <v>0</v>
          </cell>
          <cell r="P2511">
            <v>0</v>
          </cell>
          <cell r="Q2511">
            <v>0</v>
          </cell>
          <cell r="R2511">
            <v>0</v>
          </cell>
          <cell r="S2511">
            <v>0</v>
          </cell>
          <cell r="U2511">
            <v>0</v>
          </cell>
          <cell r="V2511">
            <v>0</v>
          </cell>
          <cell r="W2511">
            <v>0</v>
          </cell>
          <cell r="X2511">
            <v>0</v>
          </cell>
          <cell r="Y2511">
            <v>0</v>
          </cell>
          <cell r="Z2511">
            <v>0</v>
          </cell>
          <cell r="AB2511">
            <v>0</v>
          </cell>
          <cell r="AC2511">
            <v>0</v>
          </cell>
          <cell r="AD2511">
            <v>0</v>
          </cell>
          <cell r="AE2511">
            <v>0</v>
          </cell>
          <cell r="AF2511">
            <v>0</v>
          </cell>
          <cell r="AG2511">
            <v>0</v>
          </cell>
          <cell r="AH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0</v>
          </cell>
          <cell r="BL2511">
            <v>0</v>
          </cell>
          <cell r="BN2511">
            <v>0</v>
          </cell>
          <cell r="BO2511">
            <v>0</v>
          </cell>
          <cell r="BP2511">
            <v>0</v>
          </cell>
        </row>
        <row r="2518">
          <cell r="O2518">
            <v>0</v>
          </cell>
          <cell r="P2518">
            <v>0</v>
          </cell>
          <cell r="Q2518">
            <v>0</v>
          </cell>
          <cell r="R2518">
            <v>3.23</v>
          </cell>
          <cell r="S2518">
            <v>0</v>
          </cell>
          <cell r="U2518">
            <v>0</v>
          </cell>
          <cell r="V2518">
            <v>0</v>
          </cell>
          <cell r="W2518">
            <v>0</v>
          </cell>
          <cell r="X2518">
            <v>0</v>
          </cell>
          <cell r="Y2518">
            <v>0</v>
          </cell>
          <cell r="Z2518">
            <v>0</v>
          </cell>
          <cell r="AB2518">
            <v>0</v>
          </cell>
          <cell r="AC2518">
            <v>0</v>
          </cell>
          <cell r="AD2518">
            <v>0</v>
          </cell>
          <cell r="AE2518">
            <v>0</v>
          </cell>
          <cell r="AF2518">
            <v>0</v>
          </cell>
          <cell r="AG2518">
            <v>0</v>
          </cell>
          <cell r="AH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N2518">
            <v>0</v>
          </cell>
          <cell r="BO2518">
            <v>0</v>
          </cell>
          <cell r="BP2518">
            <v>0</v>
          </cell>
        </row>
        <row r="2561">
          <cell r="O2561">
            <v>175.29999999999995</v>
          </cell>
          <cell r="P2561">
            <v>50.190000000000005</v>
          </cell>
          <cell r="Q2561">
            <v>0</v>
          </cell>
          <cell r="R2561">
            <v>96.839999999999989</v>
          </cell>
          <cell r="S2561">
            <v>42.98</v>
          </cell>
          <cell r="U2561">
            <v>0</v>
          </cell>
          <cell r="V2561">
            <v>0</v>
          </cell>
          <cell r="W2561">
            <v>0</v>
          </cell>
          <cell r="X2561">
            <v>0</v>
          </cell>
          <cell r="Y2561">
            <v>19.989999999999998</v>
          </cell>
          <cell r="Z2561">
            <v>0.18</v>
          </cell>
          <cell r="AB2561">
            <v>3.31</v>
          </cell>
          <cell r="AC2561">
            <v>0</v>
          </cell>
          <cell r="AD2561">
            <v>0</v>
          </cell>
          <cell r="AE2561">
            <v>0</v>
          </cell>
          <cell r="AF2561">
            <v>2.1100000000000003</v>
          </cell>
          <cell r="AG2561">
            <v>1.22</v>
          </cell>
          <cell r="AH2561">
            <v>0</v>
          </cell>
          <cell r="AJ2561">
            <v>8.9599999999999991</v>
          </cell>
          <cell r="AK2561">
            <v>1.9800000000000004</v>
          </cell>
          <cell r="AL2561">
            <v>0.06</v>
          </cell>
          <cell r="AM2561">
            <v>0</v>
          </cell>
          <cell r="AN2561">
            <v>0</v>
          </cell>
          <cell r="AO2561">
            <v>0</v>
          </cell>
          <cell r="AP2561">
            <v>0.23</v>
          </cell>
          <cell r="AQ2561">
            <v>0</v>
          </cell>
          <cell r="AR2561">
            <v>0</v>
          </cell>
          <cell r="AS2561">
            <v>0</v>
          </cell>
          <cell r="AT2561">
            <v>0</v>
          </cell>
          <cell r="AU2561">
            <v>0</v>
          </cell>
          <cell r="AV2561">
            <v>0</v>
          </cell>
          <cell r="AW2561">
            <v>0</v>
          </cell>
          <cell r="AX2561">
            <v>0.11</v>
          </cell>
          <cell r="AZ2561">
            <v>0</v>
          </cell>
          <cell r="BA2561">
            <v>0</v>
          </cell>
          <cell r="BB2561">
            <v>0</v>
          </cell>
          <cell r="BC2561">
            <v>0</v>
          </cell>
          <cell r="BD2561">
            <v>0</v>
          </cell>
          <cell r="BE2561">
            <v>3.8899999999999992</v>
          </cell>
          <cell r="BF2561">
            <v>0</v>
          </cell>
          <cell r="BG2561">
            <v>0.30999999999999994</v>
          </cell>
          <cell r="BH2561">
            <v>0</v>
          </cell>
          <cell r="BI2561">
            <v>0</v>
          </cell>
          <cell r="BJ2561">
            <v>0</v>
          </cell>
          <cell r="BK2561">
            <v>1.2000000000000002</v>
          </cell>
          <cell r="BL2561">
            <v>0</v>
          </cell>
          <cell r="BN2561">
            <v>6.66</v>
          </cell>
          <cell r="BO2561">
            <v>0</v>
          </cell>
          <cell r="BP2561">
            <v>0</v>
          </cell>
        </row>
        <row r="2964">
          <cell r="O2964">
            <v>191.41</v>
          </cell>
          <cell r="P2964">
            <v>55.03</v>
          </cell>
          <cell r="Q2964">
            <v>0</v>
          </cell>
          <cell r="R2964">
            <v>39.129999999999988</v>
          </cell>
          <cell r="S2964">
            <v>38.535000000000004</v>
          </cell>
          <cell r="U2964">
            <v>0</v>
          </cell>
          <cell r="V2964">
            <v>0</v>
          </cell>
          <cell r="W2964">
            <v>0</v>
          </cell>
          <cell r="X2964">
            <v>0</v>
          </cell>
          <cell r="Y2964">
            <v>80.88</v>
          </cell>
          <cell r="Z2964">
            <v>1.07</v>
          </cell>
          <cell r="AB2964">
            <v>1.5</v>
          </cell>
          <cell r="AC2964">
            <v>0</v>
          </cell>
          <cell r="AD2964">
            <v>21.060000000000002</v>
          </cell>
          <cell r="AE2964">
            <v>0</v>
          </cell>
          <cell r="AF2964">
            <v>2.12</v>
          </cell>
          <cell r="AG2964">
            <v>16.869999999999997</v>
          </cell>
          <cell r="AH2964">
            <v>0</v>
          </cell>
          <cell r="AJ2964">
            <v>19.84</v>
          </cell>
          <cell r="AK2964">
            <v>7.3699999999999992</v>
          </cell>
          <cell r="AL2964">
            <v>0</v>
          </cell>
          <cell r="AM2964">
            <v>0</v>
          </cell>
          <cell r="AN2964">
            <v>0.02</v>
          </cell>
          <cell r="AO2964">
            <v>7.0000000000000007E-2</v>
          </cell>
          <cell r="AP2964">
            <v>0</v>
          </cell>
          <cell r="AQ2964">
            <v>0</v>
          </cell>
          <cell r="AR2964">
            <v>0</v>
          </cell>
          <cell r="AS2964">
            <v>0</v>
          </cell>
          <cell r="AT2964">
            <v>0</v>
          </cell>
          <cell r="AU2964">
            <v>0</v>
          </cell>
          <cell r="AV2964">
            <v>0</v>
          </cell>
          <cell r="AW2964">
            <v>0</v>
          </cell>
          <cell r="AX2964">
            <v>0</v>
          </cell>
          <cell r="AY2964">
            <v>0</v>
          </cell>
          <cell r="BA2964">
            <v>0.11</v>
          </cell>
          <cell r="BB2964">
            <v>7.0000000000000007E-2</v>
          </cell>
          <cell r="BC2964">
            <v>0</v>
          </cell>
          <cell r="BD2964">
            <v>0</v>
          </cell>
          <cell r="BE2964">
            <v>2.0599999999999996</v>
          </cell>
          <cell r="BF2964">
            <v>2.23</v>
          </cell>
          <cell r="BG2964">
            <v>0.37</v>
          </cell>
          <cell r="BH2964">
            <v>2.93</v>
          </cell>
          <cell r="BI2964">
            <v>0</v>
          </cell>
          <cell r="BJ2964">
            <v>0</v>
          </cell>
          <cell r="BK2964">
            <v>10.440000000000001</v>
          </cell>
          <cell r="BL2964">
            <v>0</v>
          </cell>
          <cell r="BN2964">
            <v>31.490000000000006</v>
          </cell>
          <cell r="BO2964">
            <v>0</v>
          </cell>
          <cell r="BP2964">
            <v>0</v>
          </cell>
        </row>
        <row r="3592">
          <cell r="O3592">
            <v>0.46</v>
          </cell>
          <cell r="P3592">
            <v>0</v>
          </cell>
          <cell r="Q3592">
            <v>0</v>
          </cell>
          <cell r="R3592">
            <v>7.0000000000000007E-2</v>
          </cell>
          <cell r="S3592">
            <v>0</v>
          </cell>
          <cell r="U3592">
            <v>0</v>
          </cell>
          <cell r="V3592">
            <v>0</v>
          </cell>
          <cell r="W3592">
            <v>0</v>
          </cell>
          <cell r="X3592">
            <v>0</v>
          </cell>
          <cell r="Y3592">
            <v>0.28000000000000003</v>
          </cell>
          <cell r="Z3592">
            <v>0</v>
          </cell>
          <cell r="AB3592">
            <v>0</v>
          </cell>
          <cell r="AC3592">
            <v>0</v>
          </cell>
          <cell r="AD3592">
            <v>0</v>
          </cell>
          <cell r="AE3592">
            <v>0</v>
          </cell>
          <cell r="AF3592">
            <v>0</v>
          </cell>
          <cell r="AG3592">
            <v>0</v>
          </cell>
          <cell r="AH3592">
            <v>0</v>
          </cell>
          <cell r="AJ3592">
            <v>0.18000000000000002</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0.1</v>
          </cell>
          <cell r="AZ3592">
            <v>0.01</v>
          </cell>
          <cell r="BB3592">
            <v>0</v>
          </cell>
          <cell r="BC3592">
            <v>0</v>
          </cell>
          <cell r="BD3592">
            <v>0</v>
          </cell>
          <cell r="BE3592">
            <v>0</v>
          </cell>
          <cell r="BF3592">
            <v>0</v>
          </cell>
          <cell r="BG3592">
            <v>0</v>
          </cell>
          <cell r="BH3592">
            <v>0</v>
          </cell>
          <cell r="BI3592">
            <v>0</v>
          </cell>
          <cell r="BJ3592">
            <v>0</v>
          </cell>
          <cell r="BK3592">
            <v>0</v>
          </cell>
          <cell r="BL3592">
            <v>0</v>
          </cell>
          <cell r="BN3592">
            <v>0</v>
          </cell>
          <cell r="BO3592">
            <v>0</v>
          </cell>
          <cell r="BP3592">
            <v>0</v>
          </cell>
        </row>
        <row r="3662">
          <cell r="O3662">
            <v>0.19</v>
          </cell>
          <cell r="P3662">
            <v>0</v>
          </cell>
          <cell r="Q3662">
            <v>0</v>
          </cell>
          <cell r="R3662">
            <v>0</v>
          </cell>
          <cell r="S3662">
            <v>0</v>
          </cell>
          <cell r="U3662">
            <v>0</v>
          </cell>
          <cell r="V3662">
            <v>0</v>
          </cell>
          <cell r="W3662">
            <v>0</v>
          </cell>
          <cell r="X3662">
            <v>0</v>
          </cell>
          <cell r="Y3662">
            <v>0</v>
          </cell>
          <cell r="Z3662">
            <v>0</v>
          </cell>
          <cell r="AB3662">
            <v>0</v>
          </cell>
          <cell r="AC3662">
            <v>0</v>
          </cell>
          <cell r="AD3662">
            <v>0</v>
          </cell>
          <cell r="AE3662">
            <v>0</v>
          </cell>
          <cell r="AF3662">
            <v>0</v>
          </cell>
          <cell r="AG3662">
            <v>0</v>
          </cell>
          <cell r="AH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C3662">
            <v>0</v>
          </cell>
          <cell r="BD3662">
            <v>0</v>
          </cell>
          <cell r="BE3662">
            <v>0</v>
          </cell>
          <cell r="BF3662">
            <v>0</v>
          </cell>
          <cell r="BG3662">
            <v>0</v>
          </cell>
          <cell r="BH3662">
            <v>0</v>
          </cell>
          <cell r="BI3662">
            <v>0</v>
          </cell>
          <cell r="BJ3662">
            <v>0</v>
          </cell>
          <cell r="BK3662">
            <v>0</v>
          </cell>
          <cell r="BL3662">
            <v>0</v>
          </cell>
          <cell r="BN3662">
            <v>0</v>
          </cell>
          <cell r="BO3662">
            <v>0</v>
          </cell>
          <cell r="BP3662">
            <v>0</v>
          </cell>
        </row>
        <row r="3705">
          <cell r="O3705">
            <v>0</v>
          </cell>
          <cell r="P3705">
            <v>0</v>
          </cell>
          <cell r="Q3705">
            <v>0</v>
          </cell>
          <cell r="R3705">
            <v>0</v>
          </cell>
          <cell r="S3705">
            <v>0</v>
          </cell>
          <cell r="U3705">
            <v>0</v>
          </cell>
          <cell r="V3705">
            <v>0</v>
          </cell>
          <cell r="W3705">
            <v>0</v>
          </cell>
          <cell r="X3705">
            <v>0</v>
          </cell>
          <cell r="Y3705">
            <v>0</v>
          </cell>
          <cell r="Z3705">
            <v>0</v>
          </cell>
          <cell r="AB3705">
            <v>0</v>
          </cell>
          <cell r="AC3705">
            <v>0</v>
          </cell>
          <cell r="AD3705">
            <v>0</v>
          </cell>
          <cell r="AE3705">
            <v>0</v>
          </cell>
          <cell r="AF3705">
            <v>0</v>
          </cell>
          <cell r="AG3705">
            <v>0</v>
          </cell>
          <cell r="AH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D3705">
            <v>0</v>
          </cell>
          <cell r="BE3705">
            <v>0</v>
          </cell>
          <cell r="BF3705">
            <v>0</v>
          </cell>
          <cell r="BG3705">
            <v>0</v>
          </cell>
          <cell r="BH3705">
            <v>0</v>
          </cell>
          <cell r="BI3705">
            <v>0</v>
          </cell>
          <cell r="BJ3705">
            <v>0</v>
          </cell>
          <cell r="BK3705">
            <v>0</v>
          </cell>
          <cell r="BL3705">
            <v>0</v>
          </cell>
          <cell r="BN3705">
            <v>0</v>
          </cell>
          <cell r="BO3705">
            <v>0</v>
          </cell>
          <cell r="BP3705">
            <v>0</v>
          </cell>
        </row>
        <row r="3714">
          <cell r="O3714">
            <v>0.92999999999999994</v>
          </cell>
          <cell r="P3714">
            <v>0</v>
          </cell>
          <cell r="Q3714">
            <v>0</v>
          </cell>
          <cell r="R3714">
            <v>1.6400000000000001</v>
          </cell>
          <cell r="S3714">
            <v>0</v>
          </cell>
          <cell r="U3714">
            <v>0</v>
          </cell>
          <cell r="V3714">
            <v>0</v>
          </cell>
          <cell r="W3714">
            <v>0</v>
          </cell>
          <cell r="X3714">
            <v>0</v>
          </cell>
          <cell r="Y3714">
            <v>1.8</v>
          </cell>
          <cell r="Z3714">
            <v>0</v>
          </cell>
          <cell r="AB3714">
            <v>0</v>
          </cell>
          <cell r="AC3714">
            <v>0</v>
          </cell>
          <cell r="AD3714">
            <v>0</v>
          </cell>
          <cell r="AE3714">
            <v>0</v>
          </cell>
          <cell r="AF3714">
            <v>0</v>
          </cell>
          <cell r="AG3714">
            <v>5.58</v>
          </cell>
          <cell r="AH3714">
            <v>0</v>
          </cell>
          <cell r="AJ3714">
            <v>1.37</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0.53</v>
          </cell>
          <cell r="AZ3714">
            <v>1.95</v>
          </cell>
          <cell r="BA3714">
            <v>0</v>
          </cell>
          <cell r="BB3714">
            <v>0</v>
          </cell>
          <cell r="BC3714">
            <v>0</v>
          </cell>
          <cell r="BE3714">
            <v>1.1500000000000001</v>
          </cell>
          <cell r="BF3714">
            <v>0</v>
          </cell>
          <cell r="BG3714">
            <v>0</v>
          </cell>
          <cell r="BH3714">
            <v>0</v>
          </cell>
          <cell r="BI3714">
            <v>0</v>
          </cell>
          <cell r="BJ3714">
            <v>0</v>
          </cell>
          <cell r="BK3714">
            <v>0</v>
          </cell>
          <cell r="BL3714">
            <v>0</v>
          </cell>
          <cell r="BN3714">
            <v>0.83</v>
          </cell>
          <cell r="BO3714">
            <v>0</v>
          </cell>
          <cell r="BP3714">
            <v>0</v>
          </cell>
        </row>
        <row r="3773">
          <cell r="O3773">
            <v>6.7</v>
          </cell>
          <cell r="P3773">
            <v>0.36</v>
          </cell>
          <cell r="Q3773">
            <v>0</v>
          </cell>
          <cell r="R3773">
            <v>0</v>
          </cell>
          <cell r="S3773">
            <v>0</v>
          </cell>
          <cell r="U3773">
            <v>0</v>
          </cell>
          <cell r="V3773">
            <v>0</v>
          </cell>
          <cell r="W3773">
            <v>0</v>
          </cell>
          <cell r="X3773">
            <v>0</v>
          </cell>
          <cell r="Y3773">
            <v>0.2</v>
          </cell>
          <cell r="Z3773">
            <v>2</v>
          </cell>
          <cell r="AB3773">
            <v>0</v>
          </cell>
          <cell r="AC3773">
            <v>0</v>
          </cell>
          <cell r="AD3773">
            <v>0</v>
          </cell>
          <cell r="AE3773">
            <v>0</v>
          </cell>
          <cell r="AF3773">
            <v>0</v>
          </cell>
          <cell r="AG3773">
            <v>0</v>
          </cell>
          <cell r="AH3773">
            <v>0</v>
          </cell>
          <cell r="AJ3773">
            <v>0.39</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F3773">
            <v>0</v>
          </cell>
          <cell r="BG3773">
            <v>0</v>
          </cell>
          <cell r="BH3773">
            <v>0</v>
          </cell>
          <cell r="BI3773">
            <v>0</v>
          </cell>
          <cell r="BJ3773">
            <v>0</v>
          </cell>
          <cell r="BK3773">
            <v>0</v>
          </cell>
          <cell r="BL3773">
            <v>0</v>
          </cell>
          <cell r="BN3773">
            <v>0</v>
          </cell>
          <cell r="BO3773">
            <v>0</v>
          </cell>
          <cell r="BP3773">
            <v>0</v>
          </cell>
        </row>
        <row r="3851">
          <cell r="O3851">
            <v>0</v>
          </cell>
          <cell r="P3851">
            <v>0</v>
          </cell>
          <cell r="Q3851">
            <v>0</v>
          </cell>
          <cell r="R3851">
            <v>0</v>
          </cell>
          <cell r="S3851">
            <v>0</v>
          </cell>
          <cell r="U3851">
            <v>0</v>
          </cell>
          <cell r="V3851">
            <v>0</v>
          </cell>
          <cell r="W3851">
            <v>0</v>
          </cell>
          <cell r="X3851">
            <v>0</v>
          </cell>
          <cell r="Y3851">
            <v>0</v>
          </cell>
          <cell r="Z3851">
            <v>0</v>
          </cell>
          <cell r="AB3851">
            <v>0</v>
          </cell>
          <cell r="AC3851">
            <v>0</v>
          </cell>
          <cell r="AD3851">
            <v>0</v>
          </cell>
          <cell r="AE3851">
            <v>0</v>
          </cell>
          <cell r="AF3851">
            <v>0</v>
          </cell>
          <cell r="AG3851">
            <v>0</v>
          </cell>
          <cell r="AH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G3851">
            <v>0</v>
          </cell>
          <cell r="BH3851">
            <v>0</v>
          </cell>
          <cell r="BI3851">
            <v>0</v>
          </cell>
          <cell r="BJ3851">
            <v>0</v>
          </cell>
          <cell r="BK3851">
            <v>0</v>
          </cell>
          <cell r="BL3851">
            <v>0</v>
          </cell>
          <cell r="BN3851">
            <v>0</v>
          </cell>
          <cell r="BO3851">
            <v>0</v>
          </cell>
          <cell r="BP3851">
            <v>0</v>
          </cell>
        </row>
        <row r="3910">
          <cell r="O3910">
            <v>2.8299999999999996</v>
          </cell>
          <cell r="P3910">
            <v>0.69</v>
          </cell>
          <cell r="Q3910">
            <v>0</v>
          </cell>
          <cell r="R3910">
            <v>0.95000000000000007</v>
          </cell>
          <cell r="S3910">
            <v>0.01</v>
          </cell>
          <cell r="U3910">
            <v>0</v>
          </cell>
          <cell r="V3910">
            <v>0</v>
          </cell>
          <cell r="W3910">
            <v>0</v>
          </cell>
          <cell r="X3910">
            <v>0</v>
          </cell>
          <cell r="Y3910">
            <v>3.11</v>
          </cell>
          <cell r="Z3910">
            <v>0</v>
          </cell>
          <cell r="AB3910">
            <v>0</v>
          </cell>
          <cell r="AC3910">
            <v>0</v>
          </cell>
          <cell r="AD3910">
            <v>0</v>
          </cell>
          <cell r="AE3910">
            <v>0</v>
          </cell>
          <cell r="AF3910">
            <v>0.01</v>
          </cell>
          <cell r="AG3910">
            <v>0.32</v>
          </cell>
          <cell r="AH3910">
            <v>0</v>
          </cell>
          <cell r="AJ3910">
            <v>0.15</v>
          </cell>
          <cell r="AK3910">
            <v>0.05</v>
          </cell>
          <cell r="AL3910">
            <v>0</v>
          </cell>
          <cell r="AM3910">
            <v>0</v>
          </cell>
          <cell r="AN3910">
            <v>0</v>
          </cell>
          <cell r="AO3910">
            <v>0.04</v>
          </cell>
          <cell r="AP3910">
            <v>0.05</v>
          </cell>
          <cell r="AQ3910">
            <v>0</v>
          </cell>
          <cell r="AR3910">
            <v>0</v>
          </cell>
          <cell r="AS3910">
            <v>0</v>
          </cell>
          <cell r="AT3910">
            <v>0</v>
          </cell>
          <cell r="AU3910">
            <v>0</v>
          </cell>
          <cell r="AV3910">
            <v>0</v>
          </cell>
          <cell r="AW3910">
            <v>0</v>
          </cell>
          <cell r="AX3910">
            <v>0</v>
          </cell>
          <cell r="AY3910">
            <v>0</v>
          </cell>
          <cell r="AZ3910">
            <v>0.43000000000000005</v>
          </cell>
          <cell r="BA3910">
            <v>0</v>
          </cell>
          <cell r="BB3910">
            <v>0</v>
          </cell>
          <cell r="BC3910">
            <v>0</v>
          </cell>
          <cell r="BD3910">
            <v>0</v>
          </cell>
          <cell r="BE3910">
            <v>6.9999999999999993E-2</v>
          </cell>
          <cell r="BF3910">
            <v>0</v>
          </cell>
          <cell r="BH3910">
            <v>0</v>
          </cell>
          <cell r="BI3910">
            <v>0</v>
          </cell>
          <cell r="BJ3910">
            <v>0</v>
          </cell>
          <cell r="BK3910">
            <v>0</v>
          </cell>
          <cell r="BL3910">
            <v>0</v>
          </cell>
          <cell r="BN3910">
            <v>0.21000000000000002</v>
          </cell>
          <cell r="BO3910">
            <v>0</v>
          </cell>
          <cell r="BP3910">
            <v>0</v>
          </cell>
        </row>
        <row r="4125">
          <cell r="O4125">
            <v>72.38</v>
          </cell>
          <cell r="P4125">
            <v>54.8</v>
          </cell>
          <cell r="Q4125">
            <v>0</v>
          </cell>
          <cell r="R4125">
            <v>12.59</v>
          </cell>
          <cell r="S4125">
            <v>0.97</v>
          </cell>
          <cell r="U4125">
            <v>0</v>
          </cell>
          <cell r="V4125">
            <v>0</v>
          </cell>
          <cell r="W4125">
            <v>0</v>
          </cell>
          <cell r="X4125">
            <v>0</v>
          </cell>
          <cell r="Y4125">
            <v>13.969999999999999</v>
          </cell>
          <cell r="Z4125">
            <v>0</v>
          </cell>
          <cell r="AB4125">
            <v>0.37</v>
          </cell>
          <cell r="AC4125">
            <v>0.56999999999999995</v>
          </cell>
          <cell r="AD4125">
            <v>0</v>
          </cell>
          <cell r="AE4125">
            <v>0</v>
          </cell>
          <cell r="AF4125">
            <v>0</v>
          </cell>
          <cell r="AG4125">
            <v>4.4499999999999993</v>
          </cell>
          <cell r="AH4125">
            <v>0</v>
          </cell>
          <cell r="AJ4125">
            <v>9.0800000000000018</v>
          </cell>
          <cell r="AK4125">
            <v>11.07</v>
          </cell>
          <cell r="AL4125">
            <v>0</v>
          </cell>
          <cell r="AM4125">
            <v>0</v>
          </cell>
          <cell r="AN4125">
            <v>0</v>
          </cell>
          <cell r="AO4125">
            <v>0</v>
          </cell>
          <cell r="AP4125">
            <v>0.73</v>
          </cell>
          <cell r="AQ4125">
            <v>0</v>
          </cell>
          <cell r="AR4125">
            <v>0.42</v>
          </cell>
          <cell r="AS4125">
            <v>0</v>
          </cell>
          <cell r="AT4125">
            <v>0</v>
          </cell>
          <cell r="AU4125">
            <v>0</v>
          </cell>
          <cell r="AV4125">
            <v>0</v>
          </cell>
          <cell r="AW4125">
            <v>0</v>
          </cell>
          <cell r="AX4125">
            <v>0</v>
          </cell>
          <cell r="AY4125">
            <v>1.1299999999999999</v>
          </cell>
          <cell r="AZ4125">
            <v>0.65</v>
          </cell>
          <cell r="BA4125">
            <v>0.34</v>
          </cell>
          <cell r="BB4125">
            <v>0</v>
          </cell>
          <cell r="BC4125">
            <v>0</v>
          </cell>
          <cell r="BD4125">
            <v>0</v>
          </cell>
          <cell r="BE4125">
            <v>3.4499999999999997</v>
          </cell>
          <cell r="BF4125">
            <v>0</v>
          </cell>
          <cell r="BG4125">
            <v>0</v>
          </cell>
          <cell r="BI4125">
            <v>0</v>
          </cell>
          <cell r="BJ4125">
            <v>1.61</v>
          </cell>
          <cell r="BK4125">
            <v>4.8900000000000006</v>
          </cell>
          <cell r="BL4125">
            <v>0</v>
          </cell>
          <cell r="BN4125">
            <v>4.96</v>
          </cell>
          <cell r="BO4125">
            <v>0</v>
          </cell>
          <cell r="BP4125">
            <v>0</v>
          </cell>
        </row>
        <row r="4215">
          <cell r="O4215">
            <v>0.01</v>
          </cell>
          <cell r="P4215">
            <v>0</v>
          </cell>
          <cell r="Q4215">
            <v>0</v>
          </cell>
          <cell r="R4215">
            <v>0.02</v>
          </cell>
          <cell r="S4215">
            <v>0.02</v>
          </cell>
          <cell r="U4215">
            <v>0</v>
          </cell>
          <cell r="V4215">
            <v>0</v>
          </cell>
          <cell r="W4215">
            <v>0</v>
          </cell>
          <cell r="X4215">
            <v>0</v>
          </cell>
          <cell r="Y4215">
            <v>1.62</v>
          </cell>
          <cell r="Z4215">
            <v>0</v>
          </cell>
          <cell r="AB4215">
            <v>0</v>
          </cell>
          <cell r="AC4215">
            <v>0</v>
          </cell>
          <cell r="AD4215">
            <v>0</v>
          </cell>
          <cell r="AE4215">
            <v>0</v>
          </cell>
          <cell r="AF4215">
            <v>0</v>
          </cell>
          <cell r="AG4215">
            <v>0</v>
          </cell>
          <cell r="AH4215">
            <v>0</v>
          </cell>
          <cell r="AJ4215">
            <v>0.03</v>
          </cell>
          <cell r="AK4215">
            <v>0.05</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0.82000000000000006</v>
          </cell>
          <cell r="AZ4215">
            <v>0</v>
          </cell>
          <cell r="BA4215">
            <v>0</v>
          </cell>
          <cell r="BB4215">
            <v>0</v>
          </cell>
          <cell r="BC4215">
            <v>0</v>
          </cell>
          <cell r="BD4215">
            <v>0</v>
          </cell>
          <cell r="BE4215">
            <v>0.2</v>
          </cell>
          <cell r="BF4215">
            <v>0</v>
          </cell>
          <cell r="BG4215">
            <v>0</v>
          </cell>
          <cell r="BH4215">
            <v>0</v>
          </cell>
          <cell r="BJ4215">
            <v>0</v>
          </cell>
          <cell r="BK4215">
            <v>0</v>
          </cell>
          <cell r="BL4215">
            <v>0</v>
          </cell>
          <cell r="BN4215">
            <v>0.13</v>
          </cell>
          <cell r="BO4215">
            <v>0</v>
          </cell>
          <cell r="BP4215">
            <v>0</v>
          </cell>
        </row>
        <row r="4270">
          <cell r="O4270">
            <v>0</v>
          </cell>
          <cell r="P4270">
            <v>0</v>
          </cell>
          <cell r="Q4270">
            <v>0</v>
          </cell>
          <cell r="R4270">
            <v>0</v>
          </cell>
          <cell r="S4270">
            <v>0</v>
          </cell>
          <cell r="U4270">
            <v>0</v>
          </cell>
          <cell r="V4270">
            <v>0</v>
          </cell>
          <cell r="W4270">
            <v>0</v>
          </cell>
          <cell r="X4270">
            <v>0</v>
          </cell>
          <cell r="Y4270">
            <v>0</v>
          </cell>
          <cell r="Z4270">
            <v>0</v>
          </cell>
          <cell r="AB4270">
            <v>0</v>
          </cell>
          <cell r="AC4270">
            <v>0</v>
          </cell>
          <cell r="AD4270">
            <v>0</v>
          </cell>
          <cell r="AE4270">
            <v>0</v>
          </cell>
          <cell r="AF4270">
            <v>0</v>
          </cell>
          <cell r="AG4270">
            <v>0</v>
          </cell>
          <cell r="AH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K4270">
            <v>0</v>
          </cell>
          <cell r="BL4270">
            <v>0</v>
          </cell>
          <cell r="BN4270">
            <v>0</v>
          </cell>
          <cell r="BO4270">
            <v>0</v>
          </cell>
          <cell r="BP4270">
            <v>0</v>
          </cell>
        </row>
        <row r="4278">
          <cell r="O4278">
            <v>13.64</v>
          </cell>
          <cell r="P4278">
            <v>40.22</v>
          </cell>
          <cell r="Q4278">
            <v>0</v>
          </cell>
          <cell r="R4278">
            <v>0.55000000000000004</v>
          </cell>
          <cell r="S4278">
            <v>0.05</v>
          </cell>
          <cell r="U4278">
            <v>0</v>
          </cell>
          <cell r="V4278">
            <v>0</v>
          </cell>
          <cell r="W4278">
            <v>0</v>
          </cell>
          <cell r="X4278">
            <v>0</v>
          </cell>
          <cell r="Y4278">
            <v>10.78</v>
          </cell>
          <cell r="Z4278">
            <v>0</v>
          </cell>
          <cell r="AB4278">
            <v>0</v>
          </cell>
          <cell r="AC4278">
            <v>0</v>
          </cell>
          <cell r="AD4278">
            <v>0</v>
          </cell>
          <cell r="AE4278">
            <v>0</v>
          </cell>
          <cell r="AF4278">
            <v>0</v>
          </cell>
          <cell r="AG4278">
            <v>0</v>
          </cell>
          <cell r="AH4278">
            <v>0</v>
          </cell>
          <cell r="AJ4278">
            <v>0.1</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0.13</v>
          </cell>
          <cell r="AZ4278">
            <v>0</v>
          </cell>
          <cell r="BA4278">
            <v>0</v>
          </cell>
          <cell r="BB4278">
            <v>0</v>
          </cell>
          <cell r="BC4278">
            <v>0</v>
          </cell>
          <cell r="BD4278">
            <v>0</v>
          </cell>
          <cell r="BE4278">
            <v>0</v>
          </cell>
          <cell r="BF4278">
            <v>0</v>
          </cell>
          <cell r="BG4278">
            <v>0</v>
          </cell>
          <cell r="BH4278">
            <v>0</v>
          </cell>
          <cell r="BI4278">
            <v>0</v>
          </cell>
          <cell r="BJ4278">
            <v>0</v>
          </cell>
          <cell r="BL4278">
            <v>0</v>
          </cell>
          <cell r="BN4278">
            <v>0</v>
          </cell>
          <cell r="BO4278">
            <v>0</v>
          </cell>
          <cell r="BP4278">
            <v>0</v>
          </cell>
        </row>
        <row r="4345">
          <cell r="O4345">
            <v>0</v>
          </cell>
          <cell r="P4345">
            <v>0</v>
          </cell>
          <cell r="Q4345">
            <v>0</v>
          </cell>
          <cell r="R4345">
            <v>0</v>
          </cell>
          <cell r="S4345">
            <v>0</v>
          </cell>
          <cell r="U4345">
            <v>0</v>
          </cell>
          <cell r="V4345">
            <v>0</v>
          </cell>
          <cell r="W4345">
            <v>0</v>
          </cell>
          <cell r="X4345">
            <v>0</v>
          </cell>
          <cell r="Y4345">
            <v>0</v>
          </cell>
          <cell r="Z4345">
            <v>0</v>
          </cell>
          <cell r="AB4345">
            <v>0</v>
          </cell>
          <cell r="AC4345">
            <v>0</v>
          </cell>
          <cell r="AD4345">
            <v>0</v>
          </cell>
          <cell r="AE4345">
            <v>0</v>
          </cell>
          <cell r="AF4345">
            <v>0</v>
          </cell>
          <cell r="AG4345">
            <v>0</v>
          </cell>
          <cell r="AH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N4345">
            <v>0</v>
          </cell>
          <cell r="BO4345">
            <v>0</v>
          </cell>
          <cell r="BP4345">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IW4618"/>
  <sheetViews>
    <sheetView zoomScaleNormal="100" workbookViewId="0">
      <pane xSplit="4" ySplit="5" topLeftCell="E6" activePane="bottomRight" state="frozen"/>
      <selection pane="topRight" activeCell="E1" sqref="E1"/>
      <selection pane="bottomLeft" activeCell="A6" sqref="A6"/>
      <selection pane="bottomRight" activeCell="C3404" sqref="C3404"/>
    </sheetView>
  </sheetViews>
  <sheetFormatPr defaultColWidth="9.140625" defaultRowHeight="15"/>
  <cols>
    <col min="1" max="1" width="9.85546875" style="516" customWidth="1"/>
    <col min="2" max="2" width="8" style="1886" customWidth="1"/>
    <col min="3" max="3" width="51.7109375" style="518" customWidth="1"/>
    <col min="4" max="4" width="9.140625" style="516" customWidth="1"/>
    <col min="5" max="5" width="14.140625" style="519" customWidth="1"/>
    <col min="6" max="6" width="36.7109375" style="520" customWidth="1"/>
    <col min="7" max="7" width="12" style="521" customWidth="1"/>
    <col min="8" max="8" width="8.5703125" style="533" customWidth="1"/>
    <col min="9" max="9" width="11.5703125" style="523" customWidth="1"/>
    <col min="10" max="10" width="9.85546875" style="524" customWidth="1"/>
    <col min="11" max="11" width="9" style="531" customWidth="1"/>
    <col min="12" max="12" width="9.85546875" style="531" customWidth="1"/>
    <col min="13" max="13" width="9.5703125" style="531" customWidth="1"/>
    <col min="14" max="14" width="8.7109375" style="531" customWidth="1"/>
    <col min="15" max="15" width="10.5703125" style="516" bestFit="1" customWidth="1"/>
    <col min="16" max="16" width="8" style="531" customWidth="1"/>
    <col min="17" max="17" width="9.140625" style="531" bestFit="1" customWidth="1"/>
    <col min="18" max="18" width="7.7109375" style="516" customWidth="1"/>
    <col min="19" max="19" width="7.42578125" style="531" bestFit="1" customWidth="1"/>
    <col min="20" max="20" width="9.140625" style="531" bestFit="1" customWidth="1"/>
    <col min="21" max="21" width="8" style="531" bestFit="1" customWidth="1"/>
    <col min="22" max="22" width="7.140625" style="531" bestFit="1" customWidth="1"/>
    <col min="23" max="24" width="6.7109375" style="531" customWidth="1"/>
    <col min="25" max="25" width="8.28515625" style="531" customWidth="1"/>
    <col min="26" max="26" width="10.140625" style="531" customWidth="1"/>
    <col min="27" max="27" width="9.5703125" style="531" customWidth="1"/>
    <col min="28" max="28" width="9.42578125" style="531" customWidth="1"/>
    <col min="29" max="29" width="8.7109375" style="531" customWidth="1"/>
    <col min="30" max="30" width="6.7109375" style="531" customWidth="1"/>
    <col min="31" max="31" width="8" style="531" customWidth="1"/>
    <col min="32" max="32" width="7.7109375" style="531" customWidth="1"/>
    <col min="33" max="33" width="5.85546875" style="531" customWidth="1"/>
    <col min="34" max="35" width="6.7109375" style="531" customWidth="1"/>
    <col min="36" max="36" width="8.28515625" style="531" customWidth="1"/>
    <col min="37" max="37" width="8.140625" style="531" customWidth="1"/>
    <col min="38" max="38" width="9" style="531" bestFit="1" customWidth="1"/>
    <col min="39" max="39" width="9" style="534" hidden="1" customWidth="1"/>
    <col min="40" max="44" width="9" style="531" bestFit="1" customWidth="1"/>
    <col min="45" max="46" width="9.85546875" style="531" bestFit="1" customWidth="1"/>
    <col min="47" max="47" width="9.85546875" style="531" customWidth="1"/>
    <col min="48" max="59" width="9.140625" style="531" bestFit="1" customWidth="1"/>
    <col min="60" max="61" width="6.7109375" style="531" customWidth="1"/>
    <col min="62" max="62" width="9" style="531" customWidth="1"/>
    <col min="63" max="63" width="8.85546875" style="531" customWidth="1"/>
    <col min="64" max="64" width="6.7109375" style="531" customWidth="1"/>
    <col min="65" max="65" width="8.42578125" style="531" customWidth="1"/>
    <col min="66" max="66" width="8" style="531" customWidth="1"/>
    <col min="67" max="67" width="8.85546875" style="531" customWidth="1"/>
    <col min="68" max="68" width="6.7109375" style="531" customWidth="1"/>
    <col min="69" max="70" width="12.85546875" style="531" customWidth="1"/>
    <col min="71" max="16384" width="9.140625" style="531"/>
  </cols>
  <sheetData>
    <row r="1" spans="1:70">
      <c r="B1" s="517"/>
      <c r="C1" s="518">
        <f>J2561-337.56</f>
        <v>78.579999999999984</v>
      </c>
      <c r="E1" s="519">
        <f>17.66-16.84</f>
        <v>0.82000000000000028</v>
      </c>
      <c r="F1" s="520">
        <f>J1181+J1182+J1183</f>
        <v>0</v>
      </c>
      <c r="G1" s="521">
        <f>52.77-49.34</f>
        <v>3.4299999999999997</v>
      </c>
      <c r="H1" s="522"/>
      <c r="I1" s="523">
        <f>C1-F1</f>
        <v>78.579999999999984</v>
      </c>
      <c r="K1" s="525" t="s">
        <v>0</v>
      </c>
      <c r="L1" s="526" t="s">
        <v>1</v>
      </c>
      <c r="M1" s="527" t="s">
        <v>2</v>
      </c>
      <c r="N1" s="526" t="s">
        <v>3</v>
      </c>
      <c r="O1" s="526" t="s">
        <v>4</v>
      </c>
      <c r="P1" s="526" t="s">
        <v>5</v>
      </c>
      <c r="Q1" s="526" t="s">
        <v>6</v>
      </c>
      <c r="R1" s="526" t="s">
        <v>7</v>
      </c>
      <c r="S1" s="526" t="s">
        <v>8</v>
      </c>
      <c r="T1" s="526" t="s">
        <v>9</v>
      </c>
      <c r="U1" s="526" t="s">
        <v>10</v>
      </c>
      <c r="V1" s="526" t="s">
        <v>11</v>
      </c>
      <c r="W1" s="527" t="s">
        <v>12</v>
      </c>
      <c r="X1" s="526" t="s">
        <v>13</v>
      </c>
      <c r="Y1" s="526" t="s">
        <v>14</v>
      </c>
      <c r="Z1" s="526" t="s">
        <v>15</v>
      </c>
      <c r="AA1" s="526" t="s">
        <v>16</v>
      </c>
      <c r="AB1" s="526" t="s">
        <v>17</v>
      </c>
      <c r="AC1" s="527" t="s">
        <v>18</v>
      </c>
      <c r="AD1" s="526" t="s">
        <v>19</v>
      </c>
      <c r="AE1" s="527" t="s">
        <v>20</v>
      </c>
      <c r="AF1" s="526" t="s">
        <v>21</v>
      </c>
      <c r="AG1" s="526" t="s">
        <v>22</v>
      </c>
      <c r="AH1" s="526" t="s">
        <v>23</v>
      </c>
      <c r="AI1" s="526" t="s">
        <v>24</v>
      </c>
      <c r="AJ1" s="527" t="s">
        <v>25</v>
      </c>
      <c r="AK1" s="526" t="s">
        <v>26</v>
      </c>
      <c r="AL1" s="526" t="s">
        <v>27</v>
      </c>
      <c r="AM1" s="528" t="s">
        <v>28</v>
      </c>
      <c r="AN1" s="526" t="s">
        <v>29</v>
      </c>
      <c r="AO1" s="526" t="s">
        <v>30</v>
      </c>
      <c r="AP1" s="526" t="s">
        <v>31</v>
      </c>
      <c r="AQ1" s="529" t="s">
        <v>32</v>
      </c>
      <c r="AR1" s="529" t="s">
        <v>33</v>
      </c>
      <c r="AS1" s="529" t="s">
        <v>34</v>
      </c>
      <c r="AT1" s="529" t="s">
        <v>35</v>
      </c>
      <c r="AU1" s="529" t="s">
        <v>36</v>
      </c>
      <c r="AV1" s="529" t="s">
        <v>37</v>
      </c>
      <c r="AW1" s="529" t="s">
        <v>38</v>
      </c>
      <c r="AX1" s="529" t="s">
        <v>39</v>
      </c>
      <c r="AY1" s="529" t="s">
        <v>40</v>
      </c>
      <c r="AZ1" s="526" t="s">
        <v>41</v>
      </c>
      <c r="BA1" s="526" t="s">
        <v>42</v>
      </c>
      <c r="BB1" s="526" t="s">
        <v>43</v>
      </c>
      <c r="BC1" s="526" t="s">
        <v>44</v>
      </c>
      <c r="BD1" s="526" t="s">
        <v>45</v>
      </c>
      <c r="BE1" s="526" t="s">
        <v>46</v>
      </c>
      <c r="BF1" s="526" t="s">
        <v>47</v>
      </c>
      <c r="BG1" s="526" t="s">
        <v>48</v>
      </c>
      <c r="BH1" s="526" t="s">
        <v>49</v>
      </c>
      <c r="BI1" s="526" t="s">
        <v>50</v>
      </c>
      <c r="BJ1" s="526" t="s">
        <v>51</v>
      </c>
      <c r="BK1" s="526" t="s">
        <v>52</v>
      </c>
      <c r="BL1" s="526" t="s">
        <v>53</v>
      </c>
      <c r="BM1" s="527" t="s">
        <v>54</v>
      </c>
      <c r="BN1" s="526" t="s">
        <v>55</v>
      </c>
      <c r="BO1" s="526" t="s">
        <v>56</v>
      </c>
      <c r="BP1" s="526" t="s">
        <v>57</v>
      </c>
      <c r="BQ1" s="530"/>
      <c r="BR1" s="530"/>
    </row>
    <row r="2" spans="1:70">
      <c r="B2" s="532"/>
      <c r="F2" s="520">
        <f>F1*C1</f>
        <v>0</v>
      </c>
      <c r="Z2" s="531">
        <f>200*9</f>
        <v>1800</v>
      </c>
      <c r="BQ2" s="535"/>
      <c r="BR2" s="535"/>
    </row>
    <row r="3" spans="1:70" ht="40.5" customHeight="1">
      <c r="B3" s="2302" t="s">
        <v>58</v>
      </c>
      <c r="C3" s="2304" t="s">
        <v>2690</v>
      </c>
      <c r="D3" s="2304" t="s">
        <v>2691</v>
      </c>
      <c r="E3" s="2307" t="s">
        <v>2692</v>
      </c>
      <c r="F3" s="2309" t="s">
        <v>2693</v>
      </c>
      <c r="G3" s="2321" t="s">
        <v>2694</v>
      </c>
      <c r="H3" s="2311" t="s">
        <v>59</v>
      </c>
      <c r="I3" s="2313" t="s">
        <v>2695</v>
      </c>
      <c r="J3" s="2315" t="s">
        <v>2696</v>
      </c>
      <c r="K3" s="2317" t="s">
        <v>2697</v>
      </c>
      <c r="L3" s="2318"/>
      <c r="M3" s="2318"/>
      <c r="N3" s="2318"/>
      <c r="O3" s="2318"/>
      <c r="P3" s="2318"/>
      <c r="Q3" s="2318"/>
      <c r="R3" s="2318"/>
      <c r="S3" s="2318"/>
      <c r="T3" s="2318"/>
      <c r="U3" s="2318"/>
      <c r="V3" s="2318"/>
      <c r="W3" s="2318"/>
      <c r="X3" s="2318"/>
      <c r="Y3" s="2318"/>
      <c r="Z3" s="2318"/>
      <c r="AA3" s="2318"/>
      <c r="AB3" s="2318"/>
      <c r="AC3" s="2318"/>
      <c r="AD3" s="2318"/>
      <c r="AE3" s="2318"/>
      <c r="AF3" s="2318"/>
      <c r="AG3" s="2318"/>
      <c r="AH3" s="2318"/>
      <c r="AI3" s="2318"/>
      <c r="AJ3" s="2318"/>
      <c r="AK3" s="2318"/>
      <c r="AL3" s="2318"/>
      <c r="AM3" s="2319"/>
      <c r="AN3" s="2318"/>
      <c r="AO3" s="2318"/>
      <c r="AP3" s="2318"/>
      <c r="AQ3" s="2318"/>
      <c r="AR3" s="2318"/>
      <c r="AS3" s="2318"/>
      <c r="AT3" s="2318"/>
      <c r="AU3" s="2318"/>
      <c r="AV3" s="2318"/>
      <c r="AW3" s="2318"/>
      <c r="AX3" s="2318"/>
      <c r="AY3" s="2318"/>
      <c r="AZ3" s="2318"/>
      <c r="BA3" s="2318"/>
      <c r="BB3" s="2318"/>
      <c r="BC3" s="2318"/>
      <c r="BD3" s="2318"/>
      <c r="BE3" s="2318"/>
      <c r="BF3" s="2318"/>
      <c r="BG3" s="2318"/>
      <c r="BH3" s="2318"/>
      <c r="BI3" s="2318"/>
      <c r="BJ3" s="2318"/>
      <c r="BK3" s="2318"/>
      <c r="BL3" s="2318"/>
      <c r="BM3" s="2318"/>
      <c r="BN3" s="2318"/>
      <c r="BO3" s="2318"/>
      <c r="BP3" s="2318"/>
      <c r="BQ3" s="537"/>
      <c r="BR3" s="538"/>
    </row>
    <row r="4" spans="1:70" ht="12.75">
      <c r="B4" s="2303"/>
      <c r="C4" s="2305"/>
      <c r="D4" s="2306"/>
      <c r="E4" s="2308"/>
      <c r="F4" s="2310"/>
      <c r="G4" s="2322"/>
      <c r="H4" s="2312"/>
      <c r="I4" s="2314"/>
      <c r="J4" s="2316"/>
      <c r="K4" s="525" t="s">
        <v>0</v>
      </c>
      <c r="L4" s="526" t="s">
        <v>1</v>
      </c>
      <c r="M4" s="527" t="s">
        <v>2</v>
      </c>
      <c r="N4" s="526" t="s">
        <v>3</v>
      </c>
      <c r="O4" s="526" t="s">
        <v>4</v>
      </c>
      <c r="P4" s="526" t="s">
        <v>5</v>
      </c>
      <c r="Q4" s="526" t="s">
        <v>6</v>
      </c>
      <c r="R4" s="526" t="s">
        <v>7</v>
      </c>
      <c r="S4" s="526" t="s">
        <v>8</v>
      </c>
      <c r="T4" s="526" t="s">
        <v>9</v>
      </c>
      <c r="U4" s="526" t="s">
        <v>10</v>
      </c>
      <c r="V4" s="526" t="s">
        <v>11</v>
      </c>
      <c r="W4" s="527" t="s">
        <v>12</v>
      </c>
      <c r="X4" s="526" t="s">
        <v>13</v>
      </c>
      <c r="Y4" s="526" t="s">
        <v>14</v>
      </c>
      <c r="Z4" s="526" t="s">
        <v>15</v>
      </c>
      <c r="AA4" s="526" t="s">
        <v>16</v>
      </c>
      <c r="AB4" s="526" t="s">
        <v>17</v>
      </c>
      <c r="AC4" s="527" t="s">
        <v>18</v>
      </c>
      <c r="AD4" s="526" t="s">
        <v>19</v>
      </c>
      <c r="AE4" s="527" t="s">
        <v>20</v>
      </c>
      <c r="AF4" s="526" t="s">
        <v>21</v>
      </c>
      <c r="AG4" s="526" t="s">
        <v>22</v>
      </c>
      <c r="AH4" s="526" t="s">
        <v>23</v>
      </c>
      <c r="AI4" s="526" t="s">
        <v>24</v>
      </c>
      <c r="AJ4" s="527" t="s">
        <v>25</v>
      </c>
      <c r="AK4" s="526" t="s">
        <v>26</v>
      </c>
      <c r="AL4" s="526" t="s">
        <v>27</v>
      </c>
      <c r="AM4" s="528" t="s">
        <v>28</v>
      </c>
      <c r="AN4" s="526" t="s">
        <v>29</v>
      </c>
      <c r="AO4" s="526" t="s">
        <v>30</v>
      </c>
      <c r="AP4" s="526" t="s">
        <v>31</v>
      </c>
      <c r="AQ4" s="529" t="s">
        <v>32</v>
      </c>
      <c r="AR4" s="529" t="s">
        <v>33</v>
      </c>
      <c r="AS4" s="529" t="s">
        <v>34</v>
      </c>
      <c r="AT4" s="529" t="s">
        <v>35</v>
      </c>
      <c r="AU4" s="529" t="s">
        <v>36</v>
      </c>
      <c r="AV4" s="529" t="s">
        <v>37</v>
      </c>
      <c r="AW4" s="529" t="s">
        <v>38</v>
      </c>
      <c r="AX4" s="529" t="s">
        <v>39</v>
      </c>
      <c r="AY4" s="529" t="s">
        <v>40</v>
      </c>
      <c r="AZ4" s="526" t="s">
        <v>41</v>
      </c>
      <c r="BA4" s="526" t="s">
        <v>42</v>
      </c>
      <c r="BB4" s="526" t="s">
        <v>43</v>
      </c>
      <c r="BC4" s="526" t="s">
        <v>44</v>
      </c>
      <c r="BD4" s="526" t="s">
        <v>45</v>
      </c>
      <c r="BE4" s="526" t="s">
        <v>46</v>
      </c>
      <c r="BF4" s="526" t="s">
        <v>47</v>
      </c>
      <c r="BG4" s="526" t="s">
        <v>48</v>
      </c>
      <c r="BH4" s="526" t="s">
        <v>49</v>
      </c>
      <c r="BI4" s="526" t="s">
        <v>50</v>
      </c>
      <c r="BJ4" s="526" t="s">
        <v>51</v>
      </c>
      <c r="BK4" s="526" t="s">
        <v>52</v>
      </c>
      <c r="BL4" s="526" t="s">
        <v>53</v>
      </c>
      <c r="BM4" s="527" t="s">
        <v>54</v>
      </c>
      <c r="BN4" s="526" t="s">
        <v>55</v>
      </c>
      <c r="BO4" s="526" t="s">
        <v>56</v>
      </c>
      <c r="BP4" s="526" t="s">
        <v>57</v>
      </c>
      <c r="BQ4" s="539"/>
      <c r="BR4" s="538"/>
    </row>
    <row r="5" spans="1:70" s="548" customFormat="1">
      <c r="A5" s="540"/>
      <c r="B5" s="541">
        <v>1</v>
      </c>
      <c r="C5" s="542">
        <v>2</v>
      </c>
      <c r="D5" s="542">
        <v>3</v>
      </c>
      <c r="E5" s="543">
        <v>4</v>
      </c>
      <c r="F5" s="542">
        <v>5</v>
      </c>
      <c r="G5" s="544">
        <v>6</v>
      </c>
      <c r="H5" s="545">
        <v>7</v>
      </c>
      <c r="I5" s="546">
        <v>8</v>
      </c>
      <c r="J5" s="544">
        <v>9</v>
      </c>
      <c r="K5" s="542"/>
      <c r="L5" s="542">
        <v>11</v>
      </c>
      <c r="M5" s="542">
        <v>12</v>
      </c>
      <c r="N5" s="542"/>
      <c r="O5" s="542"/>
      <c r="P5" s="542"/>
      <c r="Q5" s="542">
        <v>16</v>
      </c>
      <c r="R5" s="542"/>
      <c r="S5" s="542"/>
      <c r="T5" s="542">
        <v>24</v>
      </c>
      <c r="U5" s="542"/>
      <c r="V5" s="542"/>
      <c r="W5" s="542">
        <v>35</v>
      </c>
      <c r="X5" s="542">
        <v>40</v>
      </c>
      <c r="Y5" s="542">
        <v>41</v>
      </c>
      <c r="Z5" s="542">
        <v>42</v>
      </c>
      <c r="AA5" s="542">
        <v>43</v>
      </c>
      <c r="AB5" s="542">
        <v>1</v>
      </c>
      <c r="AC5" s="542">
        <v>2</v>
      </c>
      <c r="AD5" s="542">
        <v>3</v>
      </c>
      <c r="AE5" s="542">
        <v>5</v>
      </c>
      <c r="AF5" s="542">
        <v>6</v>
      </c>
      <c r="AG5" s="542">
        <v>7</v>
      </c>
      <c r="AH5" s="542">
        <v>8</v>
      </c>
      <c r="AI5" s="542">
        <v>9</v>
      </c>
      <c r="AJ5" s="542" t="s">
        <v>2698</v>
      </c>
      <c r="AK5" s="542" t="s">
        <v>2699</v>
      </c>
      <c r="AL5" s="542" t="s">
        <v>2700</v>
      </c>
      <c r="AM5" s="547" t="s">
        <v>2701</v>
      </c>
      <c r="AN5" s="542" t="s">
        <v>2702</v>
      </c>
      <c r="AO5" s="542" t="s">
        <v>2703</v>
      </c>
      <c r="AP5" s="542" t="s">
        <v>2704</v>
      </c>
      <c r="AQ5" s="542" t="s">
        <v>2705</v>
      </c>
      <c r="AR5" s="542" t="s">
        <v>2706</v>
      </c>
      <c r="AS5" s="542" t="s">
        <v>2707</v>
      </c>
      <c r="AT5" s="542" t="s">
        <v>2708</v>
      </c>
      <c r="AU5" s="542"/>
      <c r="AV5" s="542">
        <v>10</v>
      </c>
      <c r="AW5" s="542">
        <v>11</v>
      </c>
      <c r="AX5" s="542">
        <v>12</v>
      </c>
      <c r="AY5" s="542">
        <v>13</v>
      </c>
      <c r="AZ5" s="542">
        <v>14</v>
      </c>
      <c r="BA5" s="542">
        <v>15</v>
      </c>
      <c r="BB5" s="542">
        <v>16</v>
      </c>
      <c r="BC5" s="542">
        <v>17</v>
      </c>
      <c r="BD5" s="542">
        <v>18</v>
      </c>
      <c r="BE5" s="542">
        <v>19</v>
      </c>
      <c r="BF5" s="542">
        <v>20</v>
      </c>
      <c r="BG5" s="542">
        <v>21</v>
      </c>
      <c r="BH5" s="542">
        <v>22</v>
      </c>
      <c r="BI5" s="542">
        <v>23</v>
      </c>
      <c r="BJ5" s="542">
        <v>24</v>
      </c>
      <c r="BK5" s="542">
        <v>25</v>
      </c>
      <c r="BL5" s="542">
        <v>26</v>
      </c>
      <c r="BM5" s="542"/>
      <c r="BN5" s="542"/>
      <c r="BO5" s="542"/>
      <c r="BP5" s="542">
        <v>79</v>
      </c>
      <c r="BQ5" s="542">
        <v>1</v>
      </c>
      <c r="BR5" s="542"/>
    </row>
    <row r="6" spans="1:70" s="549" customFormat="1" ht="14.25" hidden="1">
      <c r="B6" s="550">
        <v>1</v>
      </c>
      <c r="C6" s="551" t="s">
        <v>60</v>
      </c>
      <c r="D6" s="552"/>
      <c r="E6" s="553"/>
      <c r="F6" s="552"/>
      <c r="G6" s="554"/>
      <c r="H6" s="555">
        <f>H7+H12</f>
        <v>0</v>
      </c>
      <c r="I6" s="556"/>
      <c r="J6" s="554">
        <f t="shared" ref="J6:BP6" si="0">J7+J12</f>
        <v>0</v>
      </c>
      <c r="K6" s="554">
        <f t="shared" si="0"/>
        <v>0</v>
      </c>
      <c r="L6" s="554">
        <f t="shared" si="0"/>
        <v>0</v>
      </c>
      <c r="M6" s="554">
        <f t="shared" si="0"/>
        <v>0</v>
      </c>
      <c r="N6" s="554">
        <f t="shared" si="0"/>
        <v>0</v>
      </c>
      <c r="O6" s="554">
        <f t="shared" si="0"/>
        <v>0</v>
      </c>
      <c r="P6" s="554">
        <f t="shared" si="0"/>
        <v>0</v>
      </c>
      <c r="Q6" s="554">
        <f>Q7+Q12</f>
        <v>0</v>
      </c>
      <c r="R6" s="552">
        <f t="shared" si="0"/>
        <v>0</v>
      </c>
      <c r="S6" s="554">
        <f t="shared" si="0"/>
        <v>0</v>
      </c>
      <c r="T6" s="554">
        <f t="shared" si="0"/>
        <v>0</v>
      </c>
      <c r="U6" s="554">
        <f t="shared" si="0"/>
        <v>0</v>
      </c>
      <c r="V6" s="554">
        <f t="shared" si="0"/>
        <v>0</v>
      </c>
      <c r="W6" s="554">
        <f t="shared" si="0"/>
        <v>0</v>
      </c>
      <c r="X6" s="554">
        <f t="shared" si="0"/>
        <v>0</v>
      </c>
      <c r="Y6" s="554">
        <f t="shared" si="0"/>
        <v>0</v>
      </c>
      <c r="Z6" s="554">
        <f t="shared" si="0"/>
        <v>0</v>
      </c>
      <c r="AA6" s="554">
        <f t="shared" si="0"/>
        <v>0</v>
      </c>
      <c r="AB6" s="554">
        <f t="shared" si="0"/>
        <v>0</v>
      </c>
      <c r="AC6" s="554">
        <f t="shared" si="0"/>
        <v>0</v>
      </c>
      <c r="AD6" s="554">
        <f t="shared" si="0"/>
        <v>0</v>
      </c>
      <c r="AE6" s="554">
        <f t="shared" si="0"/>
        <v>0</v>
      </c>
      <c r="AF6" s="554">
        <f t="shared" si="0"/>
        <v>0</v>
      </c>
      <c r="AG6" s="554">
        <f t="shared" si="0"/>
        <v>0</v>
      </c>
      <c r="AH6" s="554">
        <f t="shared" si="0"/>
        <v>0</v>
      </c>
      <c r="AI6" s="554">
        <f t="shared" si="0"/>
        <v>0</v>
      </c>
      <c r="AJ6" s="554">
        <f t="shared" si="0"/>
        <v>0</v>
      </c>
      <c r="AK6" s="554">
        <f t="shared" si="0"/>
        <v>0</v>
      </c>
      <c r="AL6" s="554">
        <f t="shared" si="0"/>
        <v>0</v>
      </c>
      <c r="AM6" s="554">
        <f t="shared" si="0"/>
        <v>0</v>
      </c>
      <c r="AN6" s="554">
        <f t="shared" si="0"/>
        <v>0</v>
      </c>
      <c r="AO6" s="554">
        <f t="shared" si="0"/>
        <v>0</v>
      </c>
      <c r="AP6" s="554">
        <f t="shared" si="0"/>
        <v>0</v>
      </c>
      <c r="AQ6" s="554">
        <f t="shared" si="0"/>
        <v>0</v>
      </c>
      <c r="AR6" s="554">
        <f t="shared" si="0"/>
        <v>0</v>
      </c>
      <c r="AS6" s="554">
        <f t="shared" si="0"/>
        <v>0</v>
      </c>
      <c r="AT6" s="554">
        <f t="shared" si="0"/>
        <v>0</v>
      </c>
      <c r="AU6" s="557">
        <f t="shared" si="0"/>
        <v>0</v>
      </c>
      <c r="AV6" s="554">
        <f t="shared" si="0"/>
        <v>0</v>
      </c>
      <c r="AW6" s="554">
        <f t="shared" si="0"/>
        <v>0</v>
      </c>
      <c r="AX6" s="554">
        <f t="shared" si="0"/>
        <v>0</v>
      </c>
      <c r="AY6" s="554">
        <f t="shared" si="0"/>
        <v>0</v>
      </c>
      <c r="AZ6" s="554">
        <f t="shared" si="0"/>
        <v>0</v>
      </c>
      <c r="BA6" s="554">
        <f t="shared" si="0"/>
        <v>0</v>
      </c>
      <c r="BB6" s="554">
        <f t="shared" si="0"/>
        <v>0</v>
      </c>
      <c r="BC6" s="554">
        <f t="shared" si="0"/>
        <v>0</v>
      </c>
      <c r="BD6" s="554">
        <f t="shared" si="0"/>
        <v>0</v>
      </c>
      <c r="BE6" s="554">
        <f t="shared" si="0"/>
        <v>0</v>
      </c>
      <c r="BF6" s="554">
        <f t="shared" si="0"/>
        <v>0</v>
      </c>
      <c r="BG6" s="554">
        <f t="shared" si="0"/>
        <v>0</v>
      </c>
      <c r="BH6" s="554">
        <f t="shared" si="0"/>
        <v>0</v>
      </c>
      <c r="BI6" s="554">
        <f t="shared" si="0"/>
        <v>0</v>
      </c>
      <c r="BJ6" s="554">
        <f t="shared" si="0"/>
        <v>0</v>
      </c>
      <c r="BK6" s="554">
        <f t="shared" si="0"/>
        <v>0</v>
      </c>
      <c r="BL6" s="554">
        <f t="shared" si="0"/>
        <v>0</v>
      </c>
      <c r="BM6" s="554">
        <f t="shared" si="0"/>
        <v>0</v>
      </c>
      <c r="BN6" s="554">
        <f t="shared" si="0"/>
        <v>0</v>
      </c>
      <c r="BO6" s="554">
        <f t="shared" si="0"/>
        <v>0</v>
      </c>
      <c r="BP6" s="554">
        <f t="shared" si="0"/>
        <v>0</v>
      </c>
      <c r="BQ6" s="558">
        <v>1</v>
      </c>
      <c r="BR6" s="552"/>
    </row>
    <row r="7" spans="1:70" s="559" customFormat="1" hidden="1">
      <c r="B7" s="560"/>
      <c r="C7" s="561" t="s">
        <v>2709</v>
      </c>
      <c r="D7" s="562"/>
      <c r="E7" s="563"/>
      <c r="F7" s="562"/>
      <c r="G7" s="564"/>
      <c r="H7" s="565">
        <f>SUM(H10:H11)</f>
        <v>0</v>
      </c>
      <c r="I7" s="566"/>
      <c r="J7" s="564">
        <f t="shared" ref="J7:BP7" si="1">SUM(J10:J11)</f>
        <v>0</v>
      </c>
      <c r="K7" s="562">
        <f t="shared" si="1"/>
        <v>0</v>
      </c>
      <c r="L7" s="562">
        <f t="shared" si="1"/>
        <v>0</v>
      </c>
      <c r="M7" s="562">
        <f t="shared" si="1"/>
        <v>0</v>
      </c>
      <c r="N7" s="562">
        <f t="shared" si="1"/>
        <v>0</v>
      </c>
      <c r="O7" s="562">
        <f t="shared" si="1"/>
        <v>0</v>
      </c>
      <c r="P7" s="562">
        <f t="shared" si="1"/>
        <v>0</v>
      </c>
      <c r="Q7" s="562">
        <f t="shared" si="1"/>
        <v>0</v>
      </c>
      <c r="R7" s="562">
        <f t="shared" si="1"/>
        <v>0</v>
      </c>
      <c r="S7" s="562">
        <f t="shared" si="1"/>
        <v>0</v>
      </c>
      <c r="T7" s="562">
        <f t="shared" si="1"/>
        <v>0</v>
      </c>
      <c r="U7" s="562">
        <f t="shared" si="1"/>
        <v>0</v>
      </c>
      <c r="V7" s="562">
        <f t="shared" si="1"/>
        <v>0</v>
      </c>
      <c r="W7" s="562">
        <f t="shared" si="1"/>
        <v>0</v>
      </c>
      <c r="X7" s="562">
        <f t="shared" si="1"/>
        <v>0</v>
      </c>
      <c r="Y7" s="562">
        <f t="shared" si="1"/>
        <v>0</v>
      </c>
      <c r="Z7" s="562">
        <f t="shared" si="1"/>
        <v>0</v>
      </c>
      <c r="AA7" s="562">
        <f t="shared" si="1"/>
        <v>0</v>
      </c>
      <c r="AB7" s="562">
        <f t="shared" si="1"/>
        <v>0</v>
      </c>
      <c r="AC7" s="562">
        <f t="shared" si="1"/>
        <v>0</v>
      </c>
      <c r="AD7" s="562">
        <f t="shared" si="1"/>
        <v>0</v>
      </c>
      <c r="AE7" s="562">
        <f t="shared" si="1"/>
        <v>0</v>
      </c>
      <c r="AF7" s="562">
        <f t="shared" si="1"/>
        <v>0</v>
      </c>
      <c r="AG7" s="562">
        <f t="shared" si="1"/>
        <v>0</v>
      </c>
      <c r="AH7" s="562">
        <f t="shared" si="1"/>
        <v>0</v>
      </c>
      <c r="AI7" s="562">
        <f t="shared" si="1"/>
        <v>0</v>
      </c>
      <c r="AJ7" s="562">
        <f t="shared" si="1"/>
        <v>0</v>
      </c>
      <c r="AK7" s="562">
        <f t="shared" si="1"/>
        <v>0</v>
      </c>
      <c r="AL7" s="562">
        <f t="shared" si="1"/>
        <v>0</v>
      </c>
      <c r="AM7" s="562">
        <f t="shared" si="1"/>
        <v>0</v>
      </c>
      <c r="AN7" s="562">
        <f t="shared" si="1"/>
        <v>0</v>
      </c>
      <c r="AO7" s="562">
        <f t="shared" si="1"/>
        <v>0</v>
      </c>
      <c r="AP7" s="562">
        <f t="shared" si="1"/>
        <v>0</v>
      </c>
      <c r="AQ7" s="562">
        <f t="shared" si="1"/>
        <v>0</v>
      </c>
      <c r="AR7" s="562">
        <f t="shared" si="1"/>
        <v>0</v>
      </c>
      <c r="AS7" s="562">
        <f t="shared" si="1"/>
        <v>0</v>
      </c>
      <c r="AT7" s="562">
        <f t="shared" si="1"/>
        <v>0</v>
      </c>
      <c r="AU7" s="567">
        <f t="shared" si="1"/>
        <v>0</v>
      </c>
      <c r="AV7" s="562">
        <f t="shared" si="1"/>
        <v>0</v>
      </c>
      <c r="AW7" s="562">
        <f t="shared" si="1"/>
        <v>0</v>
      </c>
      <c r="AX7" s="562">
        <f t="shared" si="1"/>
        <v>0</v>
      </c>
      <c r="AY7" s="562">
        <f t="shared" si="1"/>
        <v>0</v>
      </c>
      <c r="AZ7" s="562">
        <f t="shared" si="1"/>
        <v>0</v>
      </c>
      <c r="BA7" s="562">
        <f t="shared" si="1"/>
        <v>0</v>
      </c>
      <c r="BB7" s="562">
        <f t="shared" si="1"/>
        <v>0</v>
      </c>
      <c r="BC7" s="562">
        <f t="shared" si="1"/>
        <v>0</v>
      </c>
      <c r="BD7" s="562">
        <f t="shared" si="1"/>
        <v>0</v>
      </c>
      <c r="BE7" s="562">
        <f t="shared" si="1"/>
        <v>0</v>
      </c>
      <c r="BF7" s="562">
        <f t="shared" si="1"/>
        <v>0</v>
      </c>
      <c r="BG7" s="562">
        <f t="shared" si="1"/>
        <v>0</v>
      </c>
      <c r="BH7" s="562">
        <f t="shared" si="1"/>
        <v>0</v>
      </c>
      <c r="BI7" s="562">
        <f t="shared" si="1"/>
        <v>0</v>
      </c>
      <c r="BJ7" s="562">
        <f t="shared" si="1"/>
        <v>0</v>
      </c>
      <c r="BK7" s="562">
        <f t="shared" si="1"/>
        <v>0</v>
      </c>
      <c r="BL7" s="562">
        <f t="shared" si="1"/>
        <v>0</v>
      </c>
      <c r="BM7" s="562">
        <f t="shared" si="1"/>
        <v>0</v>
      </c>
      <c r="BN7" s="562">
        <f t="shared" si="1"/>
        <v>0</v>
      </c>
      <c r="BO7" s="562">
        <f t="shared" si="1"/>
        <v>0</v>
      </c>
      <c r="BP7" s="562">
        <f t="shared" si="1"/>
        <v>0</v>
      </c>
      <c r="BQ7" s="568">
        <v>1</v>
      </c>
      <c r="BR7" s="562"/>
    </row>
    <row r="8" spans="1:70" s="569" customFormat="1" hidden="1">
      <c r="B8" s="541"/>
      <c r="C8" s="570"/>
      <c r="D8" s="571"/>
      <c r="E8" s="572"/>
      <c r="F8" s="571"/>
      <c r="G8" s="573"/>
      <c r="H8" s="574"/>
      <c r="I8" s="546"/>
      <c r="J8" s="573"/>
      <c r="K8" s="571"/>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67"/>
      <c r="AV8" s="571"/>
      <c r="AW8" s="571"/>
      <c r="AX8" s="571"/>
      <c r="AY8" s="571"/>
      <c r="AZ8" s="571"/>
      <c r="BA8" s="571"/>
      <c r="BB8" s="571"/>
      <c r="BC8" s="571"/>
      <c r="BD8" s="571"/>
      <c r="BE8" s="571"/>
      <c r="BF8" s="571"/>
      <c r="BG8" s="571"/>
      <c r="BH8" s="571"/>
      <c r="BI8" s="571"/>
      <c r="BJ8" s="571"/>
      <c r="BK8" s="571"/>
      <c r="BL8" s="571"/>
      <c r="BM8" s="571"/>
      <c r="BN8" s="571"/>
      <c r="BO8" s="571"/>
      <c r="BP8" s="571"/>
      <c r="BQ8" s="542"/>
      <c r="BR8" s="571"/>
    </row>
    <row r="9" spans="1:70" s="569" customFormat="1" hidden="1">
      <c r="B9" s="541"/>
      <c r="C9" s="570"/>
      <c r="D9" s="571"/>
      <c r="E9" s="572"/>
      <c r="F9" s="571"/>
      <c r="G9" s="573"/>
      <c r="H9" s="574"/>
      <c r="I9" s="546"/>
      <c r="J9" s="573"/>
      <c r="K9" s="571"/>
      <c r="L9" s="571"/>
      <c r="M9" s="571"/>
      <c r="N9" s="571"/>
      <c r="O9" s="571"/>
      <c r="P9" s="571"/>
      <c r="Q9" s="571"/>
      <c r="R9" s="571"/>
      <c r="S9" s="571"/>
      <c r="T9" s="571"/>
      <c r="U9" s="571"/>
      <c r="V9" s="571"/>
      <c r="W9" s="571"/>
      <c r="X9" s="571"/>
      <c r="Y9" s="571"/>
      <c r="Z9" s="571"/>
      <c r="AA9" s="571"/>
      <c r="AB9" s="571"/>
      <c r="AC9" s="571"/>
      <c r="AD9" s="571"/>
      <c r="AE9" s="571"/>
      <c r="AF9" s="571"/>
      <c r="AG9" s="571"/>
      <c r="AH9" s="571"/>
      <c r="AI9" s="571"/>
      <c r="AJ9" s="571"/>
      <c r="AK9" s="571"/>
      <c r="AL9" s="571"/>
      <c r="AM9" s="571"/>
      <c r="AN9" s="571"/>
      <c r="AO9" s="571"/>
      <c r="AP9" s="571"/>
      <c r="AQ9" s="571"/>
      <c r="AR9" s="571"/>
      <c r="AS9" s="571"/>
      <c r="AT9" s="571"/>
      <c r="AU9" s="567"/>
      <c r="AV9" s="571"/>
      <c r="AW9" s="571"/>
      <c r="AX9" s="571"/>
      <c r="AY9" s="571"/>
      <c r="AZ9" s="571"/>
      <c r="BA9" s="571"/>
      <c r="BB9" s="571"/>
      <c r="BC9" s="571"/>
      <c r="BD9" s="571"/>
      <c r="BE9" s="571"/>
      <c r="BF9" s="571"/>
      <c r="BG9" s="571"/>
      <c r="BH9" s="571"/>
      <c r="BI9" s="571"/>
      <c r="BJ9" s="571"/>
      <c r="BK9" s="571"/>
      <c r="BL9" s="571"/>
      <c r="BM9" s="571"/>
      <c r="BN9" s="571"/>
      <c r="BO9" s="571"/>
      <c r="BP9" s="571"/>
      <c r="BQ9" s="542"/>
      <c r="BR9" s="571"/>
    </row>
    <row r="10" spans="1:70" s="575" customFormat="1" hidden="1">
      <c r="B10" s="576"/>
      <c r="C10" s="577"/>
      <c r="D10" s="578"/>
      <c r="E10" s="579"/>
      <c r="F10" s="578"/>
      <c r="G10" s="580"/>
      <c r="H10" s="581">
        <f>J10</f>
        <v>0</v>
      </c>
      <c r="I10" s="582"/>
      <c r="J10" s="580">
        <f>K10+AA10+BM10</f>
        <v>0</v>
      </c>
      <c r="K10" s="578">
        <f>L10+T10+X10+Y10+Z10</f>
        <v>0</v>
      </c>
      <c r="L10" s="578">
        <f>M10+S10</f>
        <v>0</v>
      </c>
      <c r="M10" s="578">
        <f>N10+R10</f>
        <v>0</v>
      </c>
      <c r="N10" s="578">
        <f>O10+P10+Q10</f>
        <v>0</v>
      </c>
      <c r="O10" s="578"/>
      <c r="P10" s="578"/>
      <c r="Q10" s="578"/>
      <c r="R10" s="578"/>
      <c r="S10" s="578"/>
      <c r="T10" s="578">
        <f>U10+V10+W10</f>
        <v>0</v>
      </c>
      <c r="U10" s="578"/>
      <c r="V10" s="578"/>
      <c r="W10" s="578"/>
      <c r="X10" s="578"/>
      <c r="Y10" s="578"/>
      <c r="Z10" s="578"/>
      <c r="AA10" s="578">
        <f xml:space="preserve"> SUM(AB10:AI10)+SUM(AV10:BL10)</f>
        <v>0</v>
      </c>
      <c r="AB10" s="578"/>
      <c r="AC10" s="578"/>
      <c r="AD10" s="578"/>
      <c r="AE10" s="578"/>
      <c r="AF10" s="578"/>
      <c r="AG10" s="578"/>
      <c r="AH10" s="578"/>
      <c r="AI10" s="578">
        <f>SUM(AJ10:AT10)</f>
        <v>0</v>
      </c>
      <c r="AJ10" s="578"/>
      <c r="AK10" s="578"/>
      <c r="AL10" s="578"/>
      <c r="AM10" s="578"/>
      <c r="AN10" s="578"/>
      <c r="AO10" s="578"/>
      <c r="AP10" s="578"/>
      <c r="AQ10" s="578"/>
      <c r="AR10" s="578"/>
      <c r="AS10" s="578"/>
      <c r="AT10" s="578"/>
      <c r="AU10" s="567"/>
      <c r="AV10" s="578"/>
      <c r="AW10" s="578"/>
      <c r="AX10" s="578"/>
      <c r="AY10" s="578"/>
      <c r="AZ10" s="578"/>
      <c r="BA10" s="578"/>
      <c r="BB10" s="578"/>
      <c r="BC10" s="578"/>
      <c r="BD10" s="578"/>
      <c r="BE10" s="578"/>
      <c r="BF10" s="578"/>
      <c r="BG10" s="578"/>
      <c r="BH10" s="578"/>
      <c r="BI10" s="578"/>
      <c r="BJ10" s="578"/>
      <c r="BK10" s="578"/>
      <c r="BL10" s="578"/>
      <c r="BM10" s="578">
        <f>SUM(BN10:BP10)</f>
        <v>0</v>
      </c>
      <c r="BN10" s="578"/>
      <c r="BO10" s="578"/>
      <c r="BP10" s="578"/>
      <c r="BQ10" s="547">
        <v>1</v>
      </c>
      <c r="BR10" s="578"/>
    </row>
    <row r="11" spans="1:70" s="575" customFormat="1" hidden="1">
      <c r="B11" s="576"/>
      <c r="C11" s="577"/>
      <c r="D11" s="578"/>
      <c r="E11" s="579"/>
      <c r="F11" s="578"/>
      <c r="G11" s="580"/>
      <c r="H11" s="581">
        <f>J11</f>
        <v>0</v>
      </c>
      <c r="I11" s="582"/>
      <c r="J11" s="580">
        <f>K11+AA11+BM11</f>
        <v>0</v>
      </c>
      <c r="K11" s="578">
        <f>L11+T11+X11+Y11+Z11</f>
        <v>0</v>
      </c>
      <c r="L11" s="578">
        <f>M11+S11</f>
        <v>0</v>
      </c>
      <c r="M11" s="578">
        <f>N11+R11</f>
        <v>0</v>
      </c>
      <c r="N11" s="578">
        <f>O11+P11+Q11</f>
        <v>0</v>
      </c>
      <c r="O11" s="578"/>
      <c r="P11" s="578"/>
      <c r="Q11" s="578"/>
      <c r="R11" s="578"/>
      <c r="S11" s="578"/>
      <c r="T11" s="578">
        <f>U11+V11+W11</f>
        <v>0</v>
      </c>
      <c r="U11" s="578"/>
      <c r="V11" s="578"/>
      <c r="W11" s="578"/>
      <c r="X11" s="578"/>
      <c r="Y11" s="578"/>
      <c r="Z11" s="578"/>
      <c r="AA11" s="578">
        <f xml:space="preserve"> SUM(AB11:AI11)+SUM(AV11:BL11)</f>
        <v>0</v>
      </c>
      <c r="AB11" s="578"/>
      <c r="AC11" s="578"/>
      <c r="AD11" s="578"/>
      <c r="AE11" s="578"/>
      <c r="AF11" s="578"/>
      <c r="AG11" s="578"/>
      <c r="AH11" s="578"/>
      <c r="AI11" s="578">
        <f>SUM(AJ11:AT11)</f>
        <v>0</v>
      </c>
      <c r="AJ11" s="578"/>
      <c r="AK11" s="578"/>
      <c r="AL11" s="578"/>
      <c r="AM11" s="578"/>
      <c r="AN11" s="578"/>
      <c r="AO11" s="578"/>
      <c r="AP11" s="578"/>
      <c r="AQ11" s="578"/>
      <c r="AR11" s="578"/>
      <c r="AS11" s="578"/>
      <c r="AT11" s="578"/>
      <c r="AU11" s="567"/>
      <c r="AV11" s="578"/>
      <c r="AW11" s="578"/>
      <c r="AX11" s="578"/>
      <c r="AY11" s="578"/>
      <c r="AZ11" s="578"/>
      <c r="BA11" s="578"/>
      <c r="BB11" s="578"/>
      <c r="BC11" s="578"/>
      <c r="BD11" s="578"/>
      <c r="BE11" s="578"/>
      <c r="BF11" s="578"/>
      <c r="BG11" s="578"/>
      <c r="BH11" s="578"/>
      <c r="BI11" s="578"/>
      <c r="BJ11" s="578"/>
      <c r="BK11" s="578"/>
      <c r="BL11" s="578"/>
      <c r="BM11" s="578">
        <f>SUM(BN11:BP11)</f>
        <v>0</v>
      </c>
      <c r="BN11" s="578"/>
      <c r="BO11" s="578"/>
      <c r="BP11" s="578"/>
      <c r="BQ11" s="547">
        <v>1</v>
      </c>
      <c r="BR11" s="578"/>
    </row>
    <row r="12" spans="1:70" s="559" customFormat="1" hidden="1">
      <c r="B12" s="560"/>
      <c r="C12" s="561" t="s">
        <v>2710</v>
      </c>
      <c r="D12" s="562"/>
      <c r="E12" s="563"/>
      <c r="F12" s="562"/>
      <c r="G12" s="564"/>
      <c r="H12" s="565">
        <f>SUM(H13:H21)</f>
        <v>0</v>
      </c>
      <c r="I12" s="566"/>
      <c r="J12" s="564">
        <f t="shared" ref="J12:BP12" si="2">SUM(J13:J21)</f>
        <v>0</v>
      </c>
      <c r="K12" s="562">
        <f t="shared" si="2"/>
        <v>0</v>
      </c>
      <c r="L12" s="562">
        <f t="shared" si="2"/>
        <v>0</v>
      </c>
      <c r="M12" s="562">
        <f t="shared" si="2"/>
        <v>0</v>
      </c>
      <c r="N12" s="562">
        <f t="shared" si="2"/>
        <v>0</v>
      </c>
      <c r="O12" s="562">
        <f t="shared" si="2"/>
        <v>0</v>
      </c>
      <c r="P12" s="562">
        <f t="shared" si="2"/>
        <v>0</v>
      </c>
      <c r="Q12" s="562">
        <f t="shared" si="2"/>
        <v>0</v>
      </c>
      <c r="R12" s="562">
        <f t="shared" si="2"/>
        <v>0</v>
      </c>
      <c r="S12" s="562">
        <f t="shared" si="2"/>
        <v>0</v>
      </c>
      <c r="T12" s="562">
        <f t="shared" si="2"/>
        <v>0</v>
      </c>
      <c r="U12" s="562">
        <f t="shared" si="2"/>
        <v>0</v>
      </c>
      <c r="V12" s="562">
        <f t="shared" si="2"/>
        <v>0</v>
      </c>
      <c r="W12" s="562">
        <f t="shared" si="2"/>
        <v>0</v>
      </c>
      <c r="X12" s="562">
        <f t="shared" si="2"/>
        <v>0</v>
      </c>
      <c r="Y12" s="562">
        <f t="shared" si="2"/>
        <v>0</v>
      </c>
      <c r="Z12" s="562">
        <f t="shared" si="2"/>
        <v>0</v>
      </c>
      <c r="AA12" s="562">
        <f t="shared" si="2"/>
        <v>0</v>
      </c>
      <c r="AB12" s="562">
        <f t="shared" si="2"/>
        <v>0</v>
      </c>
      <c r="AC12" s="562">
        <f t="shared" si="2"/>
        <v>0</v>
      </c>
      <c r="AD12" s="562">
        <f t="shared" si="2"/>
        <v>0</v>
      </c>
      <c r="AE12" s="562">
        <f t="shared" si="2"/>
        <v>0</v>
      </c>
      <c r="AF12" s="562">
        <f t="shared" si="2"/>
        <v>0</v>
      </c>
      <c r="AG12" s="562">
        <f t="shared" si="2"/>
        <v>0</v>
      </c>
      <c r="AH12" s="562">
        <f t="shared" si="2"/>
        <v>0</v>
      </c>
      <c r="AI12" s="562">
        <f t="shared" si="2"/>
        <v>0</v>
      </c>
      <c r="AJ12" s="562">
        <f t="shared" si="2"/>
        <v>0</v>
      </c>
      <c r="AK12" s="562">
        <f t="shared" si="2"/>
        <v>0</v>
      </c>
      <c r="AL12" s="562">
        <f t="shared" si="2"/>
        <v>0</v>
      </c>
      <c r="AM12" s="562">
        <f t="shared" si="2"/>
        <v>0</v>
      </c>
      <c r="AN12" s="562">
        <f t="shared" si="2"/>
        <v>0</v>
      </c>
      <c r="AO12" s="562">
        <f t="shared" si="2"/>
        <v>0</v>
      </c>
      <c r="AP12" s="562">
        <f t="shared" si="2"/>
        <v>0</v>
      </c>
      <c r="AQ12" s="562">
        <f t="shared" si="2"/>
        <v>0</v>
      </c>
      <c r="AR12" s="562">
        <f t="shared" si="2"/>
        <v>0</v>
      </c>
      <c r="AS12" s="562">
        <f t="shared" si="2"/>
        <v>0</v>
      </c>
      <c r="AT12" s="562">
        <f t="shared" si="2"/>
        <v>0</v>
      </c>
      <c r="AU12" s="567">
        <f t="shared" si="2"/>
        <v>0</v>
      </c>
      <c r="AV12" s="562">
        <f t="shared" si="2"/>
        <v>0</v>
      </c>
      <c r="AW12" s="562">
        <f t="shared" si="2"/>
        <v>0</v>
      </c>
      <c r="AX12" s="562">
        <f t="shared" si="2"/>
        <v>0</v>
      </c>
      <c r="AY12" s="562">
        <f t="shared" si="2"/>
        <v>0</v>
      </c>
      <c r="AZ12" s="562">
        <f t="shared" si="2"/>
        <v>0</v>
      </c>
      <c r="BA12" s="562">
        <f t="shared" si="2"/>
        <v>0</v>
      </c>
      <c r="BB12" s="562">
        <f t="shared" si="2"/>
        <v>0</v>
      </c>
      <c r="BC12" s="562">
        <f t="shared" si="2"/>
        <v>0</v>
      </c>
      <c r="BD12" s="562">
        <f t="shared" si="2"/>
        <v>0</v>
      </c>
      <c r="BE12" s="562">
        <f t="shared" si="2"/>
        <v>0</v>
      </c>
      <c r="BF12" s="562">
        <f t="shared" si="2"/>
        <v>0</v>
      </c>
      <c r="BG12" s="562">
        <f t="shared" si="2"/>
        <v>0</v>
      </c>
      <c r="BH12" s="562">
        <f t="shared" si="2"/>
        <v>0</v>
      </c>
      <c r="BI12" s="562">
        <f t="shared" si="2"/>
        <v>0</v>
      </c>
      <c r="BJ12" s="562">
        <f t="shared" si="2"/>
        <v>0</v>
      </c>
      <c r="BK12" s="562">
        <f t="shared" si="2"/>
        <v>0</v>
      </c>
      <c r="BL12" s="562">
        <f t="shared" si="2"/>
        <v>0</v>
      </c>
      <c r="BM12" s="562">
        <f t="shared" si="2"/>
        <v>0</v>
      </c>
      <c r="BN12" s="562">
        <f t="shared" si="2"/>
        <v>0</v>
      </c>
      <c r="BO12" s="562">
        <f t="shared" si="2"/>
        <v>0</v>
      </c>
      <c r="BP12" s="562">
        <f t="shared" si="2"/>
        <v>0</v>
      </c>
      <c r="BQ12" s="568">
        <v>1</v>
      </c>
      <c r="BR12" s="562"/>
    </row>
    <row r="13" spans="1:70" s="575" customFormat="1" hidden="1">
      <c r="B13" s="576"/>
      <c r="C13" s="577"/>
      <c r="D13" s="578"/>
      <c r="E13" s="579"/>
      <c r="F13" s="578"/>
      <c r="G13" s="580"/>
      <c r="H13" s="581">
        <f>J13</f>
        <v>0</v>
      </c>
      <c r="I13" s="582"/>
      <c r="J13" s="580">
        <f>K13+AA13+BM13</f>
        <v>0</v>
      </c>
      <c r="K13" s="578">
        <f>L13+T13+X13+Y13+Z13</f>
        <v>0</v>
      </c>
      <c r="L13" s="578">
        <f>M13+S13</f>
        <v>0</v>
      </c>
      <c r="M13" s="578">
        <f>N13+R13</f>
        <v>0</v>
      </c>
      <c r="N13" s="578">
        <f>O13+P13+Q13</f>
        <v>0</v>
      </c>
      <c r="O13" s="578"/>
      <c r="P13" s="578"/>
      <c r="Q13" s="578"/>
      <c r="R13" s="578"/>
      <c r="S13" s="578"/>
      <c r="T13" s="578">
        <f>U13+V13+W13</f>
        <v>0</v>
      </c>
      <c r="U13" s="578"/>
      <c r="V13" s="578"/>
      <c r="W13" s="578"/>
      <c r="X13" s="578"/>
      <c r="Y13" s="578"/>
      <c r="Z13" s="578"/>
      <c r="AA13" s="578">
        <f xml:space="preserve"> SUM(AB13:AI13)+SUM(AV13:BL13)</f>
        <v>0</v>
      </c>
      <c r="AB13" s="578"/>
      <c r="AC13" s="578"/>
      <c r="AD13" s="578"/>
      <c r="AE13" s="578"/>
      <c r="AF13" s="578"/>
      <c r="AG13" s="578"/>
      <c r="AH13" s="578"/>
      <c r="AI13" s="578">
        <f>SUM(AJ13:AT13)</f>
        <v>0</v>
      </c>
      <c r="AJ13" s="578"/>
      <c r="AK13" s="578"/>
      <c r="AL13" s="578"/>
      <c r="AM13" s="578"/>
      <c r="AN13" s="578"/>
      <c r="AO13" s="578"/>
      <c r="AP13" s="578"/>
      <c r="AQ13" s="578"/>
      <c r="AR13" s="578"/>
      <c r="AS13" s="578"/>
      <c r="AT13" s="578"/>
      <c r="AU13" s="567"/>
      <c r="AV13" s="578"/>
      <c r="AW13" s="578"/>
      <c r="AX13" s="578"/>
      <c r="AY13" s="578"/>
      <c r="AZ13" s="578"/>
      <c r="BA13" s="578"/>
      <c r="BB13" s="578"/>
      <c r="BC13" s="578"/>
      <c r="BD13" s="578"/>
      <c r="BE13" s="578"/>
      <c r="BF13" s="578"/>
      <c r="BG13" s="578"/>
      <c r="BH13" s="578"/>
      <c r="BI13" s="578"/>
      <c r="BJ13" s="578"/>
      <c r="BK13" s="578"/>
      <c r="BL13" s="578"/>
      <c r="BM13" s="578">
        <f>SUM(BN13:BP13)</f>
        <v>0</v>
      </c>
      <c r="BN13" s="578"/>
      <c r="BO13" s="578"/>
      <c r="BP13" s="578"/>
      <c r="BQ13" s="547">
        <v>1</v>
      </c>
      <c r="BR13" s="578"/>
    </row>
    <row r="14" spans="1:70" s="575" customFormat="1" hidden="1">
      <c r="B14" s="576"/>
      <c r="C14" s="577"/>
      <c r="D14" s="578"/>
      <c r="E14" s="579"/>
      <c r="F14" s="578"/>
      <c r="G14" s="580"/>
      <c r="H14" s="581">
        <f>J14</f>
        <v>0</v>
      </c>
      <c r="I14" s="582"/>
      <c r="J14" s="580">
        <f>K14+AA14+BM14</f>
        <v>0</v>
      </c>
      <c r="K14" s="578">
        <f>L14+T14+X14+Y14+Z14</f>
        <v>0</v>
      </c>
      <c r="L14" s="578">
        <f>M14+S14</f>
        <v>0</v>
      </c>
      <c r="M14" s="578">
        <f>N14+R14</f>
        <v>0</v>
      </c>
      <c r="N14" s="578">
        <f>O14+P14+Q14</f>
        <v>0</v>
      </c>
      <c r="O14" s="578"/>
      <c r="P14" s="578"/>
      <c r="Q14" s="578"/>
      <c r="R14" s="578"/>
      <c r="S14" s="578"/>
      <c r="T14" s="578">
        <f>U14+V14+W14</f>
        <v>0</v>
      </c>
      <c r="U14" s="578"/>
      <c r="V14" s="578"/>
      <c r="W14" s="578"/>
      <c r="X14" s="578"/>
      <c r="Y14" s="578"/>
      <c r="Z14" s="578"/>
      <c r="AA14" s="578">
        <f xml:space="preserve"> SUM(AB14:AI14)+SUM(AV14:BL14)</f>
        <v>0</v>
      </c>
      <c r="AB14" s="578"/>
      <c r="AC14" s="578"/>
      <c r="AD14" s="578"/>
      <c r="AE14" s="578"/>
      <c r="AF14" s="578"/>
      <c r="AG14" s="578"/>
      <c r="AH14" s="578"/>
      <c r="AI14" s="578">
        <f>SUM(AJ14:AT14)</f>
        <v>0</v>
      </c>
      <c r="AJ14" s="578"/>
      <c r="AK14" s="578"/>
      <c r="AL14" s="578"/>
      <c r="AM14" s="578"/>
      <c r="AN14" s="578"/>
      <c r="AO14" s="578"/>
      <c r="AP14" s="578"/>
      <c r="AQ14" s="578"/>
      <c r="AR14" s="578"/>
      <c r="AS14" s="578"/>
      <c r="AT14" s="578"/>
      <c r="AU14" s="567"/>
      <c r="AV14" s="578"/>
      <c r="AW14" s="578"/>
      <c r="AX14" s="578"/>
      <c r="AY14" s="578"/>
      <c r="AZ14" s="578"/>
      <c r="BA14" s="578"/>
      <c r="BB14" s="578"/>
      <c r="BC14" s="578"/>
      <c r="BD14" s="578"/>
      <c r="BE14" s="578"/>
      <c r="BF14" s="578"/>
      <c r="BG14" s="578"/>
      <c r="BH14" s="578"/>
      <c r="BI14" s="578"/>
      <c r="BJ14" s="578"/>
      <c r="BK14" s="578"/>
      <c r="BL14" s="578"/>
      <c r="BM14" s="578">
        <f>SUM(BN14:BP14)</f>
        <v>0</v>
      </c>
      <c r="BN14" s="578"/>
      <c r="BO14" s="578"/>
      <c r="BP14" s="578"/>
      <c r="BQ14" s="547">
        <v>1</v>
      </c>
      <c r="BR14" s="578"/>
    </row>
    <row r="15" spans="1:70" s="575" customFormat="1" hidden="1">
      <c r="B15" s="576"/>
      <c r="C15" s="577"/>
      <c r="D15" s="578"/>
      <c r="E15" s="579"/>
      <c r="F15" s="578"/>
      <c r="G15" s="580"/>
      <c r="H15" s="581">
        <f>J15</f>
        <v>0</v>
      </c>
      <c r="I15" s="582"/>
      <c r="J15" s="580">
        <f>K15+AA15+BM15</f>
        <v>0</v>
      </c>
      <c r="K15" s="578">
        <f>L15+T15+X15+Y15+Z15</f>
        <v>0</v>
      </c>
      <c r="L15" s="578">
        <f>M15+S15</f>
        <v>0</v>
      </c>
      <c r="M15" s="578">
        <f>N15+R15</f>
        <v>0</v>
      </c>
      <c r="N15" s="578">
        <f>O15+P15+Q15</f>
        <v>0</v>
      </c>
      <c r="O15" s="578"/>
      <c r="P15" s="578"/>
      <c r="Q15" s="578"/>
      <c r="R15" s="578"/>
      <c r="S15" s="578"/>
      <c r="T15" s="578">
        <f>U15+V15+W15</f>
        <v>0</v>
      </c>
      <c r="U15" s="578"/>
      <c r="V15" s="578"/>
      <c r="W15" s="578"/>
      <c r="X15" s="578"/>
      <c r="Y15" s="578"/>
      <c r="Z15" s="578"/>
      <c r="AA15" s="578">
        <f xml:space="preserve"> SUM(AB15:AI15)+SUM(AV15:BL15)</f>
        <v>0</v>
      </c>
      <c r="AB15" s="578"/>
      <c r="AC15" s="578"/>
      <c r="AD15" s="578"/>
      <c r="AE15" s="578"/>
      <c r="AF15" s="578"/>
      <c r="AG15" s="578"/>
      <c r="AH15" s="578"/>
      <c r="AI15" s="578">
        <f>SUM(AJ15:AT15)</f>
        <v>0</v>
      </c>
      <c r="AJ15" s="578"/>
      <c r="AK15" s="578"/>
      <c r="AL15" s="578"/>
      <c r="AM15" s="578"/>
      <c r="AN15" s="578"/>
      <c r="AO15" s="578"/>
      <c r="AP15" s="578"/>
      <c r="AQ15" s="578"/>
      <c r="AR15" s="578"/>
      <c r="AS15" s="578"/>
      <c r="AT15" s="578"/>
      <c r="AU15" s="567"/>
      <c r="AV15" s="578"/>
      <c r="AW15" s="578"/>
      <c r="AX15" s="578"/>
      <c r="AY15" s="578"/>
      <c r="AZ15" s="578"/>
      <c r="BA15" s="578"/>
      <c r="BB15" s="578"/>
      <c r="BC15" s="578"/>
      <c r="BD15" s="578"/>
      <c r="BE15" s="578"/>
      <c r="BF15" s="578"/>
      <c r="BG15" s="578"/>
      <c r="BH15" s="578"/>
      <c r="BI15" s="578"/>
      <c r="BJ15" s="578"/>
      <c r="BK15" s="578"/>
      <c r="BL15" s="578"/>
      <c r="BM15" s="578">
        <f>SUM(BN15:BP15)</f>
        <v>0</v>
      </c>
      <c r="BN15" s="578"/>
      <c r="BO15" s="578"/>
      <c r="BP15" s="578"/>
      <c r="BQ15" s="547">
        <v>1</v>
      </c>
      <c r="BR15" s="578"/>
    </row>
    <row r="16" spans="1:70" s="575" customFormat="1" hidden="1">
      <c r="B16" s="576"/>
      <c r="C16" s="583"/>
      <c r="D16" s="584"/>
      <c r="E16" s="579"/>
      <c r="F16" s="578"/>
      <c r="G16" s="580"/>
      <c r="H16" s="581"/>
      <c r="I16" s="582"/>
      <c r="J16" s="580"/>
      <c r="K16" s="578"/>
      <c r="L16" s="578"/>
      <c r="M16" s="578"/>
      <c r="N16" s="578"/>
      <c r="O16" s="578"/>
      <c r="P16" s="578"/>
      <c r="Q16" s="578"/>
      <c r="R16" s="578"/>
      <c r="S16" s="578"/>
      <c r="T16" s="578"/>
      <c r="U16" s="578"/>
      <c r="V16" s="578"/>
      <c r="W16" s="578"/>
      <c r="X16" s="578"/>
      <c r="Y16" s="578"/>
      <c r="Z16" s="578"/>
      <c r="AA16" s="578"/>
      <c r="AB16" s="578"/>
      <c r="AC16" s="578"/>
      <c r="AD16" s="578"/>
      <c r="AE16" s="578"/>
      <c r="AF16" s="578"/>
      <c r="AG16" s="578"/>
      <c r="AH16" s="578"/>
      <c r="AI16" s="578"/>
      <c r="AJ16" s="578"/>
      <c r="AK16" s="578"/>
      <c r="AL16" s="578"/>
      <c r="AM16" s="578"/>
      <c r="AN16" s="578"/>
      <c r="AO16" s="578"/>
      <c r="AP16" s="578"/>
      <c r="AQ16" s="578"/>
      <c r="AR16" s="578"/>
      <c r="AS16" s="578"/>
      <c r="AT16" s="578"/>
      <c r="AU16" s="567"/>
      <c r="AV16" s="578"/>
      <c r="AW16" s="578"/>
      <c r="AX16" s="578"/>
      <c r="AY16" s="578"/>
      <c r="AZ16" s="578"/>
      <c r="BA16" s="578"/>
      <c r="BB16" s="578"/>
      <c r="BC16" s="578"/>
      <c r="BD16" s="578"/>
      <c r="BE16" s="578"/>
      <c r="BF16" s="578"/>
      <c r="BG16" s="578"/>
      <c r="BH16" s="578"/>
      <c r="BI16" s="578"/>
      <c r="BJ16" s="578"/>
      <c r="BK16" s="578"/>
      <c r="BL16" s="578"/>
      <c r="BM16" s="578"/>
      <c r="BN16" s="578"/>
      <c r="BO16" s="578"/>
      <c r="BP16" s="578"/>
      <c r="BQ16" s="547">
        <v>1</v>
      </c>
      <c r="BR16" s="578"/>
    </row>
    <row r="17" spans="1:77" s="585" customFormat="1" ht="15.75" hidden="1">
      <c r="B17" s="586"/>
      <c r="C17" s="583"/>
      <c r="D17" s="584"/>
      <c r="E17" s="587"/>
      <c r="F17" s="588"/>
      <c r="G17" s="589"/>
      <c r="H17" s="586"/>
      <c r="I17" s="590"/>
      <c r="J17" s="589"/>
      <c r="K17" s="591"/>
      <c r="L17" s="591"/>
      <c r="M17" s="591"/>
      <c r="N17" s="591"/>
      <c r="O17" s="586"/>
      <c r="P17" s="586"/>
      <c r="Q17" s="586"/>
      <c r="R17" s="584"/>
      <c r="S17" s="586"/>
      <c r="T17" s="586"/>
      <c r="U17" s="586"/>
      <c r="V17" s="586"/>
      <c r="W17" s="586"/>
      <c r="X17" s="586"/>
      <c r="Y17" s="586"/>
      <c r="Z17" s="586"/>
      <c r="AA17" s="591"/>
      <c r="AB17" s="586"/>
      <c r="AC17" s="586"/>
      <c r="AD17" s="586"/>
      <c r="AE17" s="586"/>
      <c r="AF17" s="586"/>
      <c r="AG17" s="586"/>
      <c r="AH17" s="586"/>
      <c r="AI17" s="591"/>
      <c r="AJ17" s="586"/>
      <c r="AK17" s="586"/>
      <c r="AL17" s="586"/>
      <c r="AM17" s="586"/>
      <c r="AN17" s="586"/>
      <c r="AO17" s="586"/>
      <c r="AP17" s="586"/>
      <c r="AQ17" s="586"/>
      <c r="AR17" s="586"/>
      <c r="AS17" s="586"/>
      <c r="AT17" s="586"/>
      <c r="AU17" s="592"/>
      <c r="AV17" s="586"/>
      <c r="AW17" s="586"/>
      <c r="AX17" s="586"/>
      <c r="AY17" s="586"/>
      <c r="AZ17" s="586"/>
      <c r="BA17" s="586"/>
      <c r="BB17" s="586"/>
      <c r="BC17" s="586"/>
      <c r="BD17" s="586"/>
      <c r="BE17" s="586"/>
      <c r="BF17" s="586"/>
      <c r="BG17" s="586"/>
      <c r="BH17" s="586"/>
      <c r="BI17" s="586"/>
      <c r="BJ17" s="586"/>
      <c r="BK17" s="586"/>
      <c r="BL17" s="586"/>
      <c r="BM17" s="586"/>
      <c r="BN17" s="586"/>
      <c r="BO17" s="586"/>
      <c r="BP17" s="586"/>
      <c r="BQ17" s="547">
        <v>1</v>
      </c>
    </row>
    <row r="18" spans="1:77" s="585" customFormat="1" ht="15.75" hidden="1">
      <c r="B18" s="586"/>
      <c r="C18" s="583"/>
      <c r="D18" s="584"/>
      <c r="E18" s="587"/>
      <c r="F18" s="588"/>
      <c r="G18" s="589"/>
      <c r="H18" s="586"/>
      <c r="I18" s="590"/>
      <c r="J18" s="589"/>
      <c r="K18" s="591"/>
      <c r="L18" s="591"/>
      <c r="M18" s="591"/>
      <c r="N18" s="591"/>
      <c r="O18" s="586"/>
      <c r="P18" s="586"/>
      <c r="Q18" s="586"/>
      <c r="R18" s="584"/>
      <c r="S18" s="586"/>
      <c r="T18" s="586"/>
      <c r="U18" s="586"/>
      <c r="V18" s="586"/>
      <c r="W18" s="586"/>
      <c r="X18" s="586"/>
      <c r="Y18" s="586"/>
      <c r="Z18" s="586"/>
      <c r="AA18" s="591"/>
      <c r="AB18" s="586"/>
      <c r="AC18" s="586"/>
      <c r="AD18" s="586"/>
      <c r="AE18" s="586"/>
      <c r="AF18" s="586"/>
      <c r="AG18" s="586"/>
      <c r="AH18" s="586"/>
      <c r="AI18" s="591"/>
      <c r="AJ18" s="586"/>
      <c r="AK18" s="586"/>
      <c r="AL18" s="586"/>
      <c r="AM18" s="586"/>
      <c r="AN18" s="586"/>
      <c r="AO18" s="586"/>
      <c r="AP18" s="586"/>
      <c r="AQ18" s="586"/>
      <c r="AR18" s="586"/>
      <c r="AS18" s="586"/>
      <c r="AT18" s="586"/>
      <c r="AU18" s="592"/>
      <c r="AV18" s="586"/>
      <c r="AW18" s="586"/>
      <c r="AX18" s="586"/>
      <c r="AY18" s="586"/>
      <c r="AZ18" s="586"/>
      <c r="BA18" s="586"/>
      <c r="BB18" s="586"/>
      <c r="BC18" s="586"/>
      <c r="BD18" s="586"/>
      <c r="BE18" s="586"/>
      <c r="BF18" s="586"/>
      <c r="BG18" s="586"/>
      <c r="BH18" s="586"/>
      <c r="BI18" s="586"/>
      <c r="BJ18" s="586"/>
      <c r="BK18" s="586"/>
      <c r="BL18" s="586"/>
      <c r="BM18" s="586"/>
      <c r="BN18" s="586"/>
      <c r="BO18" s="586"/>
      <c r="BP18" s="586"/>
      <c r="BQ18" s="547">
        <v>1</v>
      </c>
    </row>
    <row r="19" spans="1:77" s="585" customFormat="1" ht="15.75" hidden="1">
      <c r="B19" s="586"/>
      <c r="C19" s="583"/>
      <c r="D19" s="584"/>
      <c r="E19" s="587"/>
      <c r="F19" s="588"/>
      <c r="G19" s="589"/>
      <c r="H19" s="586"/>
      <c r="I19" s="590"/>
      <c r="J19" s="589"/>
      <c r="K19" s="591"/>
      <c r="L19" s="591"/>
      <c r="M19" s="591"/>
      <c r="N19" s="591"/>
      <c r="O19" s="586"/>
      <c r="P19" s="586"/>
      <c r="Q19" s="586"/>
      <c r="R19" s="584"/>
      <c r="S19" s="586"/>
      <c r="T19" s="586"/>
      <c r="U19" s="586"/>
      <c r="V19" s="586"/>
      <c r="W19" s="586"/>
      <c r="X19" s="586"/>
      <c r="Y19" s="586"/>
      <c r="Z19" s="586"/>
      <c r="AA19" s="591"/>
      <c r="AB19" s="586"/>
      <c r="AC19" s="586"/>
      <c r="AD19" s="586"/>
      <c r="AE19" s="586"/>
      <c r="AF19" s="586"/>
      <c r="AG19" s="586"/>
      <c r="AH19" s="586"/>
      <c r="AI19" s="591"/>
      <c r="AJ19" s="586"/>
      <c r="AK19" s="586"/>
      <c r="AL19" s="586"/>
      <c r="AM19" s="586"/>
      <c r="AN19" s="586"/>
      <c r="AO19" s="586"/>
      <c r="AP19" s="586"/>
      <c r="AQ19" s="586"/>
      <c r="AR19" s="586"/>
      <c r="AS19" s="586"/>
      <c r="AT19" s="586"/>
      <c r="AU19" s="592"/>
      <c r="AV19" s="586"/>
      <c r="AW19" s="586"/>
      <c r="AX19" s="586"/>
      <c r="AY19" s="586"/>
      <c r="AZ19" s="586"/>
      <c r="BA19" s="586"/>
      <c r="BB19" s="586"/>
      <c r="BC19" s="586"/>
      <c r="BD19" s="586"/>
      <c r="BE19" s="586"/>
      <c r="BF19" s="586"/>
      <c r="BG19" s="586"/>
      <c r="BH19" s="586"/>
      <c r="BI19" s="586"/>
      <c r="BJ19" s="586"/>
      <c r="BK19" s="586"/>
      <c r="BL19" s="586"/>
      <c r="BM19" s="586"/>
      <c r="BN19" s="586"/>
      <c r="BO19" s="586"/>
      <c r="BP19" s="586"/>
      <c r="BQ19" s="547">
        <v>1</v>
      </c>
    </row>
    <row r="20" spans="1:77" s="585" customFormat="1" ht="15.75" hidden="1">
      <c r="B20" s="586"/>
      <c r="C20" s="583"/>
      <c r="D20" s="584"/>
      <c r="E20" s="587"/>
      <c r="F20" s="588"/>
      <c r="G20" s="589"/>
      <c r="H20" s="586"/>
      <c r="I20" s="590"/>
      <c r="J20" s="589"/>
      <c r="K20" s="591"/>
      <c r="L20" s="591"/>
      <c r="M20" s="591"/>
      <c r="N20" s="591"/>
      <c r="O20" s="586"/>
      <c r="P20" s="586"/>
      <c r="Q20" s="586"/>
      <c r="R20" s="584"/>
      <c r="S20" s="586"/>
      <c r="T20" s="586"/>
      <c r="U20" s="586"/>
      <c r="V20" s="586"/>
      <c r="W20" s="586"/>
      <c r="X20" s="586"/>
      <c r="Y20" s="586"/>
      <c r="Z20" s="586"/>
      <c r="AA20" s="591"/>
      <c r="AB20" s="586"/>
      <c r="AC20" s="586"/>
      <c r="AD20" s="586"/>
      <c r="AE20" s="586"/>
      <c r="AF20" s="586"/>
      <c r="AG20" s="586"/>
      <c r="AH20" s="586"/>
      <c r="AI20" s="591"/>
      <c r="AJ20" s="586"/>
      <c r="AK20" s="586"/>
      <c r="AL20" s="586"/>
      <c r="AM20" s="586"/>
      <c r="AN20" s="586"/>
      <c r="AO20" s="586"/>
      <c r="AP20" s="586"/>
      <c r="AQ20" s="586"/>
      <c r="AR20" s="586"/>
      <c r="AS20" s="586"/>
      <c r="AT20" s="586"/>
      <c r="AU20" s="592"/>
      <c r="AV20" s="586"/>
      <c r="AW20" s="586"/>
      <c r="AX20" s="586"/>
      <c r="AY20" s="586"/>
      <c r="AZ20" s="586"/>
      <c r="BA20" s="586"/>
      <c r="BB20" s="586"/>
      <c r="BC20" s="586"/>
      <c r="BD20" s="586"/>
      <c r="BE20" s="586"/>
      <c r="BF20" s="586"/>
      <c r="BG20" s="586"/>
      <c r="BH20" s="586"/>
      <c r="BI20" s="586"/>
      <c r="BJ20" s="586"/>
      <c r="BK20" s="586"/>
      <c r="BL20" s="586"/>
      <c r="BM20" s="586"/>
      <c r="BN20" s="586"/>
      <c r="BO20" s="586"/>
      <c r="BP20" s="586"/>
      <c r="BQ20" s="547">
        <v>1</v>
      </c>
    </row>
    <row r="21" spans="1:77" s="575" customFormat="1" hidden="1">
      <c r="B21" s="576"/>
      <c r="C21" s="583"/>
      <c r="D21" s="578"/>
      <c r="E21" s="579"/>
      <c r="F21" s="578"/>
      <c r="G21" s="580"/>
      <c r="H21" s="581"/>
      <c r="I21" s="582"/>
      <c r="J21" s="580"/>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8"/>
      <c r="AO21" s="578"/>
      <c r="AP21" s="578"/>
      <c r="AQ21" s="578"/>
      <c r="AR21" s="578"/>
      <c r="AS21" s="578"/>
      <c r="AT21" s="578"/>
      <c r="AU21" s="567"/>
      <c r="AV21" s="578"/>
      <c r="AW21" s="578"/>
      <c r="AX21" s="578"/>
      <c r="AY21" s="578"/>
      <c r="AZ21" s="578"/>
      <c r="BA21" s="578"/>
      <c r="BB21" s="578"/>
      <c r="BC21" s="578"/>
      <c r="BD21" s="578"/>
      <c r="BE21" s="578"/>
      <c r="BF21" s="578"/>
      <c r="BG21" s="578"/>
      <c r="BH21" s="578"/>
      <c r="BI21" s="578"/>
      <c r="BJ21" s="578"/>
      <c r="BK21" s="578"/>
      <c r="BL21" s="578"/>
      <c r="BM21" s="578"/>
      <c r="BN21" s="578"/>
      <c r="BO21" s="578"/>
      <c r="BP21" s="578"/>
      <c r="BQ21" s="547">
        <v>1</v>
      </c>
      <c r="BR21" s="578"/>
    </row>
    <row r="22" spans="1:77" s="593" customFormat="1" ht="14.25" hidden="1">
      <c r="B22" s="594">
        <v>2</v>
      </c>
      <c r="C22" s="595" t="s">
        <v>61</v>
      </c>
      <c r="D22" s="596"/>
      <c r="E22" s="597"/>
      <c r="F22" s="596"/>
      <c r="G22" s="598"/>
      <c r="H22" s="599">
        <f>H23+H26</f>
        <v>0</v>
      </c>
      <c r="I22" s="600"/>
      <c r="J22" s="598">
        <f t="shared" ref="J22:BP22" si="3">J23+J26</f>
        <v>0</v>
      </c>
      <c r="K22" s="598">
        <f t="shared" si="3"/>
        <v>0</v>
      </c>
      <c r="L22" s="598">
        <f t="shared" si="3"/>
        <v>0</v>
      </c>
      <c r="M22" s="598">
        <f t="shared" si="3"/>
        <v>0</v>
      </c>
      <c r="N22" s="598">
        <f t="shared" si="3"/>
        <v>0</v>
      </c>
      <c r="O22" s="598">
        <f t="shared" si="3"/>
        <v>0</v>
      </c>
      <c r="P22" s="598">
        <f t="shared" si="3"/>
        <v>0</v>
      </c>
      <c r="Q22" s="598">
        <f t="shared" si="3"/>
        <v>0</v>
      </c>
      <c r="R22" s="596">
        <f t="shared" si="3"/>
        <v>0</v>
      </c>
      <c r="S22" s="598">
        <f t="shared" si="3"/>
        <v>0</v>
      </c>
      <c r="T22" s="598">
        <f t="shared" si="3"/>
        <v>0</v>
      </c>
      <c r="U22" s="598">
        <f t="shared" si="3"/>
        <v>0</v>
      </c>
      <c r="V22" s="598">
        <f t="shared" si="3"/>
        <v>0</v>
      </c>
      <c r="W22" s="598">
        <f t="shared" si="3"/>
        <v>0</v>
      </c>
      <c r="X22" s="598">
        <f t="shared" si="3"/>
        <v>0</v>
      </c>
      <c r="Y22" s="598">
        <f t="shared" si="3"/>
        <v>0</v>
      </c>
      <c r="Z22" s="598">
        <f t="shared" si="3"/>
        <v>0</v>
      </c>
      <c r="AA22" s="598">
        <f t="shared" si="3"/>
        <v>0</v>
      </c>
      <c r="AB22" s="598">
        <f t="shared" si="3"/>
        <v>0</v>
      </c>
      <c r="AC22" s="598">
        <f t="shared" si="3"/>
        <v>0</v>
      </c>
      <c r="AD22" s="598">
        <f t="shared" si="3"/>
        <v>0</v>
      </c>
      <c r="AE22" s="598">
        <f t="shared" si="3"/>
        <v>0</v>
      </c>
      <c r="AF22" s="598">
        <f t="shared" si="3"/>
        <v>0</v>
      </c>
      <c r="AG22" s="598">
        <f t="shared" si="3"/>
        <v>0</v>
      </c>
      <c r="AH22" s="598">
        <f t="shared" si="3"/>
        <v>0</v>
      </c>
      <c r="AI22" s="598">
        <f t="shared" si="3"/>
        <v>0</v>
      </c>
      <c r="AJ22" s="598">
        <f t="shared" si="3"/>
        <v>0</v>
      </c>
      <c r="AK22" s="598">
        <f t="shared" si="3"/>
        <v>0</v>
      </c>
      <c r="AL22" s="598">
        <f t="shared" si="3"/>
        <v>0</v>
      </c>
      <c r="AM22" s="598">
        <f t="shared" si="3"/>
        <v>0</v>
      </c>
      <c r="AN22" s="598">
        <f t="shared" si="3"/>
        <v>0</v>
      </c>
      <c r="AO22" s="598">
        <f t="shared" si="3"/>
        <v>0</v>
      </c>
      <c r="AP22" s="598">
        <f t="shared" si="3"/>
        <v>0</v>
      </c>
      <c r="AQ22" s="598">
        <f t="shared" si="3"/>
        <v>0</v>
      </c>
      <c r="AR22" s="598">
        <f t="shared" si="3"/>
        <v>0</v>
      </c>
      <c r="AS22" s="598">
        <f t="shared" si="3"/>
        <v>0</v>
      </c>
      <c r="AT22" s="598">
        <f t="shared" si="3"/>
        <v>0</v>
      </c>
      <c r="AU22" s="557">
        <f t="shared" si="3"/>
        <v>0</v>
      </c>
      <c r="AV22" s="598">
        <f t="shared" si="3"/>
        <v>0</v>
      </c>
      <c r="AW22" s="598">
        <f t="shared" si="3"/>
        <v>0</v>
      </c>
      <c r="AX22" s="598">
        <f t="shared" si="3"/>
        <v>0</v>
      </c>
      <c r="AY22" s="598">
        <f t="shared" si="3"/>
        <v>0</v>
      </c>
      <c r="AZ22" s="598">
        <f t="shared" si="3"/>
        <v>0</v>
      </c>
      <c r="BA22" s="598">
        <f t="shared" si="3"/>
        <v>0</v>
      </c>
      <c r="BB22" s="598">
        <f t="shared" si="3"/>
        <v>0</v>
      </c>
      <c r="BC22" s="598">
        <f t="shared" si="3"/>
        <v>0</v>
      </c>
      <c r="BD22" s="598">
        <f t="shared" si="3"/>
        <v>0</v>
      </c>
      <c r="BE22" s="598">
        <f t="shared" si="3"/>
        <v>0</v>
      </c>
      <c r="BF22" s="598">
        <f t="shared" si="3"/>
        <v>0</v>
      </c>
      <c r="BG22" s="598">
        <f t="shared" si="3"/>
        <v>0</v>
      </c>
      <c r="BH22" s="598">
        <f t="shared" si="3"/>
        <v>0</v>
      </c>
      <c r="BI22" s="598">
        <f t="shared" si="3"/>
        <v>0</v>
      </c>
      <c r="BJ22" s="598">
        <f t="shared" si="3"/>
        <v>0</v>
      </c>
      <c r="BK22" s="598">
        <f t="shared" si="3"/>
        <v>0</v>
      </c>
      <c r="BL22" s="598">
        <f t="shared" si="3"/>
        <v>0</v>
      </c>
      <c r="BM22" s="598">
        <f t="shared" si="3"/>
        <v>0</v>
      </c>
      <c r="BN22" s="598">
        <f t="shared" si="3"/>
        <v>0</v>
      </c>
      <c r="BO22" s="598">
        <f t="shared" si="3"/>
        <v>0</v>
      </c>
      <c r="BP22" s="598">
        <f t="shared" si="3"/>
        <v>0</v>
      </c>
      <c r="BQ22" s="601">
        <v>1</v>
      </c>
      <c r="BR22" s="596"/>
    </row>
    <row r="23" spans="1:77" s="559" customFormat="1" hidden="1">
      <c r="B23" s="560"/>
      <c r="C23" s="602" t="s">
        <v>2709</v>
      </c>
      <c r="D23" s="562"/>
      <c r="E23" s="563"/>
      <c r="F23" s="562"/>
      <c r="G23" s="564"/>
      <c r="H23" s="565">
        <f>SUM(H24:H25)</f>
        <v>0</v>
      </c>
      <c r="I23" s="566"/>
      <c r="J23" s="564">
        <f t="shared" ref="J23:BP23" si="4">SUM(J24:J25)</f>
        <v>0</v>
      </c>
      <c r="K23" s="562">
        <f t="shared" si="4"/>
        <v>0</v>
      </c>
      <c r="L23" s="562">
        <f t="shared" si="4"/>
        <v>0</v>
      </c>
      <c r="M23" s="562">
        <f t="shared" si="4"/>
        <v>0</v>
      </c>
      <c r="N23" s="562">
        <f t="shared" si="4"/>
        <v>0</v>
      </c>
      <c r="O23" s="562">
        <f t="shared" si="4"/>
        <v>0</v>
      </c>
      <c r="P23" s="562">
        <f t="shared" si="4"/>
        <v>0</v>
      </c>
      <c r="Q23" s="562">
        <f t="shared" si="4"/>
        <v>0</v>
      </c>
      <c r="R23" s="562">
        <f t="shared" si="4"/>
        <v>0</v>
      </c>
      <c r="S23" s="562">
        <f t="shared" si="4"/>
        <v>0</v>
      </c>
      <c r="T23" s="562">
        <f t="shared" si="4"/>
        <v>0</v>
      </c>
      <c r="U23" s="562">
        <f t="shared" si="4"/>
        <v>0</v>
      </c>
      <c r="V23" s="562">
        <f t="shared" si="4"/>
        <v>0</v>
      </c>
      <c r="W23" s="562">
        <f t="shared" si="4"/>
        <v>0</v>
      </c>
      <c r="X23" s="562">
        <f t="shared" si="4"/>
        <v>0</v>
      </c>
      <c r="Y23" s="562">
        <f t="shared" si="4"/>
        <v>0</v>
      </c>
      <c r="Z23" s="562">
        <f t="shared" si="4"/>
        <v>0</v>
      </c>
      <c r="AA23" s="562">
        <f t="shared" si="4"/>
        <v>0</v>
      </c>
      <c r="AB23" s="562">
        <f t="shared" si="4"/>
        <v>0</v>
      </c>
      <c r="AC23" s="562">
        <f t="shared" si="4"/>
        <v>0</v>
      </c>
      <c r="AD23" s="562">
        <f t="shared" si="4"/>
        <v>0</v>
      </c>
      <c r="AE23" s="562">
        <f t="shared" si="4"/>
        <v>0</v>
      </c>
      <c r="AF23" s="562">
        <f t="shared" si="4"/>
        <v>0</v>
      </c>
      <c r="AG23" s="562">
        <f t="shared" si="4"/>
        <v>0</v>
      </c>
      <c r="AH23" s="562">
        <f t="shared" si="4"/>
        <v>0</v>
      </c>
      <c r="AI23" s="562">
        <f t="shared" si="4"/>
        <v>0</v>
      </c>
      <c r="AJ23" s="562">
        <f t="shared" si="4"/>
        <v>0</v>
      </c>
      <c r="AK23" s="562">
        <f t="shared" si="4"/>
        <v>0</v>
      </c>
      <c r="AL23" s="562">
        <f t="shared" si="4"/>
        <v>0</v>
      </c>
      <c r="AM23" s="562">
        <f t="shared" si="4"/>
        <v>0</v>
      </c>
      <c r="AN23" s="562">
        <f t="shared" si="4"/>
        <v>0</v>
      </c>
      <c r="AO23" s="562">
        <f t="shared" si="4"/>
        <v>0</v>
      </c>
      <c r="AP23" s="562">
        <f t="shared" si="4"/>
        <v>0</v>
      </c>
      <c r="AQ23" s="562">
        <f t="shared" si="4"/>
        <v>0</v>
      </c>
      <c r="AR23" s="562">
        <f t="shared" si="4"/>
        <v>0</v>
      </c>
      <c r="AS23" s="562">
        <f t="shared" si="4"/>
        <v>0</v>
      </c>
      <c r="AT23" s="562">
        <f t="shared" si="4"/>
        <v>0</v>
      </c>
      <c r="AU23" s="567">
        <f t="shared" si="4"/>
        <v>0</v>
      </c>
      <c r="AV23" s="562">
        <f t="shared" si="4"/>
        <v>0</v>
      </c>
      <c r="AW23" s="562">
        <f t="shared" si="4"/>
        <v>0</v>
      </c>
      <c r="AX23" s="562">
        <f t="shared" si="4"/>
        <v>0</v>
      </c>
      <c r="AY23" s="562">
        <f t="shared" si="4"/>
        <v>0</v>
      </c>
      <c r="AZ23" s="562">
        <f t="shared" si="4"/>
        <v>0</v>
      </c>
      <c r="BA23" s="562">
        <f t="shared" si="4"/>
        <v>0</v>
      </c>
      <c r="BB23" s="562">
        <f t="shared" si="4"/>
        <v>0</v>
      </c>
      <c r="BC23" s="562">
        <f t="shared" si="4"/>
        <v>0</v>
      </c>
      <c r="BD23" s="562">
        <f t="shared" si="4"/>
        <v>0</v>
      </c>
      <c r="BE23" s="562">
        <f t="shared" si="4"/>
        <v>0</v>
      </c>
      <c r="BF23" s="562">
        <f t="shared" si="4"/>
        <v>0</v>
      </c>
      <c r="BG23" s="562">
        <f t="shared" si="4"/>
        <v>0</v>
      </c>
      <c r="BH23" s="562">
        <f t="shared" si="4"/>
        <v>0</v>
      </c>
      <c r="BI23" s="562">
        <f t="shared" si="4"/>
        <v>0</v>
      </c>
      <c r="BJ23" s="562">
        <f t="shared" si="4"/>
        <v>0</v>
      </c>
      <c r="BK23" s="562">
        <f t="shared" si="4"/>
        <v>0</v>
      </c>
      <c r="BL23" s="562">
        <f t="shared" si="4"/>
        <v>0</v>
      </c>
      <c r="BM23" s="562">
        <f t="shared" si="4"/>
        <v>0</v>
      </c>
      <c r="BN23" s="562">
        <f t="shared" si="4"/>
        <v>0</v>
      </c>
      <c r="BO23" s="562">
        <f t="shared" si="4"/>
        <v>0</v>
      </c>
      <c r="BP23" s="562">
        <f t="shared" si="4"/>
        <v>0</v>
      </c>
      <c r="BQ23" s="568">
        <v>1</v>
      </c>
      <c r="BR23" s="562"/>
    </row>
    <row r="24" spans="1:77" s="575" customFormat="1" hidden="1">
      <c r="B24" s="576"/>
      <c r="C24" s="577"/>
      <c r="D24" s="578"/>
      <c r="E24" s="579"/>
      <c r="F24" s="578"/>
      <c r="G24" s="580"/>
      <c r="H24" s="581">
        <f>J24</f>
        <v>0</v>
      </c>
      <c r="I24" s="582"/>
      <c r="J24" s="580">
        <f>K24+AA24+BM24</f>
        <v>0</v>
      </c>
      <c r="K24" s="578">
        <f>L24+T24+X24+Y24+Z24</f>
        <v>0</v>
      </c>
      <c r="L24" s="578">
        <f>M24+S24</f>
        <v>0</v>
      </c>
      <c r="M24" s="578">
        <f>N24+R24</f>
        <v>0</v>
      </c>
      <c r="N24" s="578">
        <f>O24+P24+Q24</f>
        <v>0</v>
      </c>
      <c r="O24" s="578"/>
      <c r="P24" s="578"/>
      <c r="Q24" s="578"/>
      <c r="R24" s="578"/>
      <c r="S24" s="578"/>
      <c r="T24" s="578">
        <f>U24+V24+W24</f>
        <v>0</v>
      </c>
      <c r="U24" s="578"/>
      <c r="V24" s="578"/>
      <c r="W24" s="578"/>
      <c r="X24" s="578"/>
      <c r="Y24" s="578"/>
      <c r="Z24" s="578"/>
      <c r="AA24" s="578">
        <f xml:space="preserve"> SUM(AB24:AI24)+SUM(AV24:BL24)</f>
        <v>0</v>
      </c>
      <c r="AB24" s="578"/>
      <c r="AC24" s="578"/>
      <c r="AD24" s="578"/>
      <c r="AE24" s="578"/>
      <c r="AF24" s="578"/>
      <c r="AG24" s="578"/>
      <c r="AH24" s="578"/>
      <c r="AI24" s="578"/>
      <c r="AJ24" s="578"/>
      <c r="AK24" s="578"/>
      <c r="AL24" s="578"/>
      <c r="AM24" s="578"/>
      <c r="AN24" s="578"/>
      <c r="AO24" s="578"/>
      <c r="AP24" s="578"/>
      <c r="AQ24" s="578"/>
      <c r="AR24" s="578"/>
      <c r="AS24" s="578"/>
      <c r="AT24" s="578"/>
      <c r="AU24" s="567"/>
      <c r="AV24" s="578"/>
      <c r="AW24" s="578"/>
      <c r="AX24" s="578"/>
      <c r="AY24" s="578"/>
      <c r="AZ24" s="578"/>
      <c r="BA24" s="578"/>
      <c r="BB24" s="578"/>
      <c r="BC24" s="578"/>
      <c r="BD24" s="578"/>
      <c r="BE24" s="578"/>
      <c r="BF24" s="578"/>
      <c r="BG24" s="578"/>
      <c r="BH24" s="578"/>
      <c r="BI24" s="578"/>
      <c r="BJ24" s="578"/>
      <c r="BK24" s="578"/>
      <c r="BL24" s="578"/>
      <c r="BM24" s="578">
        <f>SUM(BN24:BP24)</f>
        <v>0</v>
      </c>
      <c r="BN24" s="578"/>
      <c r="BO24" s="578"/>
      <c r="BP24" s="578"/>
      <c r="BQ24" s="547">
        <v>1</v>
      </c>
      <c r="BR24" s="578"/>
    </row>
    <row r="25" spans="1:77" s="575" customFormat="1" hidden="1">
      <c r="B25" s="576"/>
      <c r="C25" s="577"/>
      <c r="D25" s="578"/>
      <c r="E25" s="579"/>
      <c r="F25" s="578"/>
      <c r="G25" s="580"/>
      <c r="H25" s="581">
        <f>J25</f>
        <v>0</v>
      </c>
      <c r="I25" s="582"/>
      <c r="J25" s="580">
        <f>K25+AA25+BM25</f>
        <v>0</v>
      </c>
      <c r="K25" s="578">
        <f>L25+T25+X25+Y25+Z25</f>
        <v>0</v>
      </c>
      <c r="L25" s="578">
        <f>M25+S25</f>
        <v>0</v>
      </c>
      <c r="M25" s="578">
        <f>N25+R25</f>
        <v>0</v>
      </c>
      <c r="N25" s="578">
        <f>O25+P25+Q25</f>
        <v>0</v>
      </c>
      <c r="O25" s="578"/>
      <c r="P25" s="578"/>
      <c r="Q25" s="578"/>
      <c r="R25" s="578"/>
      <c r="S25" s="578"/>
      <c r="T25" s="578">
        <f>U25+V25+W25</f>
        <v>0</v>
      </c>
      <c r="U25" s="578"/>
      <c r="V25" s="578"/>
      <c r="W25" s="578"/>
      <c r="X25" s="578"/>
      <c r="Y25" s="578"/>
      <c r="Z25" s="578"/>
      <c r="AA25" s="578">
        <f xml:space="preserve"> SUM(AB25:AI25)+SUM(AV25:BL25)</f>
        <v>0</v>
      </c>
      <c r="AB25" s="578"/>
      <c r="AC25" s="578"/>
      <c r="AD25" s="578"/>
      <c r="AE25" s="578"/>
      <c r="AF25" s="578"/>
      <c r="AG25" s="578"/>
      <c r="AH25" s="578"/>
      <c r="AI25" s="578">
        <f>SUM(AJ25:AT25)</f>
        <v>0</v>
      </c>
      <c r="AJ25" s="578"/>
      <c r="AK25" s="578"/>
      <c r="AL25" s="578"/>
      <c r="AM25" s="578"/>
      <c r="AN25" s="578"/>
      <c r="AO25" s="578"/>
      <c r="AP25" s="578"/>
      <c r="AQ25" s="578"/>
      <c r="AR25" s="578"/>
      <c r="AS25" s="578"/>
      <c r="AT25" s="578"/>
      <c r="AU25" s="567"/>
      <c r="AV25" s="578"/>
      <c r="AW25" s="578"/>
      <c r="AX25" s="578"/>
      <c r="AY25" s="578"/>
      <c r="AZ25" s="578"/>
      <c r="BA25" s="578"/>
      <c r="BB25" s="578"/>
      <c r="BC25" s="578"/>
      <c r="BD25" s="578"/>
      <c r="BE25" s="578"/>
      <c r="BF25" s="578"/>
      <c r="BG25" s="578"/>
      <c r="BH25" s="578"/>
      <c r="BI25" s="578"/>
      <c r="BJ25" s="578"/>
      <c r="BK25" s="578"/>
      <c r="BL25" s="578"/>
      <c r="BM25" s="578">
        <f>SUM(BN25:BP25)</f>
        <v>0</v>
      </c>
      <c r="BN25" s="578"/>
      <c r="BO25" s="578"/>
      <c r="BP25" s="578"/>
      <c r="BQ25" s="547">
        <v>1</v>
      </c>
      <c r="BR25" s="578"/>
    </row>
    <row r="26" spans="1:77" s="559" customFormat="1" hidden="1">
      <c r="B26" s="560"/>
      <c r="C26" s="561" t="s">
        <v>2710</v>
      </c>
      <c r="D26" s="562"/>
      <c r="E26" s="563"/>
      <c r="F26" s="562"/>
      <c r="G26" s="564"/>
      <c r="H26" s="565">
        <f>SUM(H27:H43)</f>
        <v>0</v>
      </c>
      <c r="I26" s="566"/>
      <c r="J26" s="564">
        <f t="shared" ref="J26:BP26" si="5">SUM(J27:J43)</f>
        <v>0</v>
      </c>
      <c r="K26" s="562">
        <f t="shared" si="5"/>
        <v>0</v>
      </c>
      <c r="L26" s="562">
        <f t="shared" si="5"/>
        <v>0</v>
      </c>
      <c r="M26" s="562">
        <f t="shared" si="5"/>
        <v>0</v>
      </c>
      <c r="N26" s="562">
        <f t="shared" si="5"/>
        <v>0</v>
      </c>
      <c r="O26" s="562">
        <f t="shared" si="5"/>
        <v>0</v>
      </c>
      <c r="P26" s="562">
        <f t="shared" si="5"/>
        <v>0</v>
      </c>
      <c r="Q26" s="562">
        <f t="shared" si="5"/>
        <v>0</v>
      </c>
      <c r="R26" s="562">
        <f t="shared" si="5"/>
        <v>0</v>
      </c>
      <c r="S26" s="562">
        <f t="shared" si="5"/>
        <v>0</v>
      </c>
      <c r="T26" s="562">
        <f t="shared" si="5"/>
        <v>0</v>
      </c>
      <c r="U26" s="562">
        <f t="shared" si="5"/>
        <v>0</v>
      </c>
      <c r="V26" s="562">
        <f t="shared" si="5"/>
        <v>0</v>
      </c>
      <c r="W26" s="562">
        <f t="shared" si="5"/>
        <v>0</v>
      </c>
      <c r="X26" s="562">
        <f t="shared" si="5"/>
        <v>0</v>
      </c>
      <c r="Y26" s="562">
        <f t="shared" si="5"/>
        <v>0</v>
      </c>
      <c r="Z26" s="562">
        <f t="shared" si="5"/>
        <v>0</v>
      </c>
      <c r="AA26" s="562">
        <f t="shared" si="5"/>
        <v>0</v>
      </c>
      <c r="AB26" s="562">
        <f t="shared" si="5"/>
        <v>0</v>
      </c>
      <c r="AC26" s="562">
        <f t="shared" si="5"/>
        <v>0</v>
      </c>
      <c r="AD26" s="562">
        <f t="shared" si="5"/>
        <v>0</v>
      </c>
      <c r="AE26" s="562">
        <f t="shared" si="5"/>
        <v>0</v>
      </c>
      <c r="AF26" s="562">
        <f t="shared" si="5"/>
        <v>0</v>
      </c>
      <c r="AG26" s="562">
        <f t="shared" si="5"/>
        <v>0</v>
      </c>
      <c r="AH26" s="562">
        <f t="shared" si="5"/>
        <v>0</v>
      </c>
      <c r="AI26" s="562">
        <f t="shared" si="5"/>
        <v>0</v>
      </c>
      <c r="AJ26" s="562">
        <f t="shared" si="5"/>
        <v>0</v>
      </c>
      <c r="AK26" s="562">
        <f t="shared" si="5"/>
        <v>0</v>
      </c>
      <c r="AL26" s="562">
        <f t="shared" si="5"/>
        <v>0</v>
      </c>
      <c r="AM26" s="562">
        <f t="shared" si="5"/>
        <v>0</v>
      </c>
      <c r="AN26" s="562">
        <f t="shared" si="5"/>
        <v>0</v>
      </c>
      <c r="AO26" s="562">
        <f t="shared" si="5"/>
        <v>0</v>
      </c>
      <c r="AP26" s="562">
        <f t="shared" si="5"/>
        <v>0</v>
      </c>
      <c r="AQ26" s="562">
        <f t="shared" si="5"/>
        <v>0</v>
      </c>
      <c r="AR26" s="562">
        <f t="shared" si="5"/>
        <v>0</v>
      </c>
      <c r="AS26" s="562">
        <f t="shared" si="5"/>
        <v>0</v>
      </c>
      <c r="AT26" s="562">
        <f t="shared" si="5"/>
        <v>0</v>
      </c>
      <c r="AU26" s="562">
        <f t="shared" si="5"/>
        <v>0</v>
      </c>
      <c r="AV26" s="562">
        <f t="shared" si="5"/>
        <v>0</v>
      </c>
      <c r="AW26" s="562">
        <f t="shared" si="5"/>
        <v>0</v>
      </c>
      <c r="AX26" s="562">
        <f t="shared" si="5"/>
        <v>0</v>
      </c>
      <c r="AY26" s="562">
        <f t="shared" si="5"/>
        <v>0</v>
      </c>
      <c r="AZ26" s="562">
        <f t="shared" si="5"/>
        <v>0</v>
      </c>
      <c r="BA26" s="562">
        <f t="shared" si="5"/>
        <v>0</v>
      </c>
      <c r="BB26" s="562">
        <f t="shared" si="5"/>
        <v>0</v>
      </c>
      <c r="BC26" s="562">
        <f t="shared" si="5"/>
        <v>0</v>
      </c>
      <c r="BD26" s="562">
        <f t="shared" si="5"/>
        <v>0</v>
      </c>
      <c r="BE26" s="562">
        <f t="shared" si="5"/>
        <v>0</v>
      </c>
      <c r="BF26" s="562">
        <f t="shared" si="5"/>
        <v>0</v>
      </c>
      <c r="BG26" s="562">
        <f t="shared" si="5"/>
        <v>0</v>
      </c>
      <c r="BH26" s="562">
        <f t="shared" si="5"/>
        <v>0</v>
      </c>
      <c r="BI26" s="562">
        <f t="shared" si="5"/>
        <v>0</v>
      </c>
      <c r="BJ26" s="562">
        <f t="shared" si="5"/>
        <v>0</v>
      </c>
      <c r="BK26" s="562">
        <f t="shared" si="5"/>
        <v>0</v>
      </c>
      <c r="BL26" s="562">
        <f t="shared" si="5"/>
        <v>0</v>
      </c>
      <c r="BM26" s="562">
        <f t="shared" si="5"/>
        <v>0</v>
      </c>
      <c r="BN26" s="562">
        <f t="shared" si="5"/>
        <v>0</v>
      </c>
      <c r="BO26" s="562">
        <f t="shared" si="5"/>
        <v>0</v>
      </c>
      <c r="BP26" s="562">
        <f t="shared" si="5"/>
        <v>0</v>
      </c>
      <c r="BQ26" s="568">
        <v>1</v>
      </c>
      <c r="BR26" s="562"/>
    </row>
    <row r="27" spans="1:77" s="619" customFormat="1" hidden="1">
      <c r="A27" s="603"/>
      <c r="B27" s="604"/>
      <c r="C27" s="604"/>
      <c r="D27" s="605"/>
      <c r="E27" s="606"/>
      <c r="F27" s="605"/>
      <c r="G27" s="607"/>
      <c r="H27" s="608">
        <f t="shared" ref="H27:H43" si="6">J27</f>
        <v>0</v>
      </c>
      <c r="I27" s="609"/>
      <c r="J27" s="610">
        <f t="shared" ref="J27:J43" si="7">K27+AA27+BM27</f>
        <v>0</v>
      </c>
      <c r="K27" s="611">
        <f t="shared" ref="K27:K43" si="8">L27+T27+X27+Y27+Z27</f>
        <v>0</v>
      </c>
      <c r="L27" s="611">
        <f t="shared" ref="L27:L43" si="9">M27+S27</f>
        <v>0</v>
      </c>
      <c r="M27" s="611">
        <f t="shared" ref="M27:M43" si="10">N27+R27</f>
        <v>0</v>
      </c>
      <c r="N27" s="611">
        <f t="shared" ref="N27:N43" si="11">O27+P27+Q27</f>
        <v>0</v>
      </c>
      <c r="O27" s="612"/>
      <c r="P27" s="612"/>
      <c r="Q27" s="613"/>
      <c r="R27" s="614"/>
      <c r="S27" s="612"/>
      <c r="T27" s="615">
        <f t="shared" ref="T27:T43" si="12">U27+V27+W27</f>
        <v>0</v>
      </c>
      <c r="U27" s="612"/>
      <c r="V27" s="612"/>
      <c r="W27" s="613"/>
      <c r="X27" s="612"/>
      <c r="Y27" s="612"/>
      <c r="Z27" s="612"/>
      <c r="AA27" s="611">
        <f t="shared" ref="AA27:AA43" si="13" xml:space="preserve"> SUM(AB27:AI27)+SUM(AV27:BL27)</f>
        <v>0</v>
      </c>
      <c r="AB27" s="612"/>
      <c r="AC27" s="612"/>
      <c r="AD27" s="613"/>
      <c r="AE27" s="613"/>
      <c r="AF27" s="612"/>
      <c r="AG27" s="612"/>
      <c r="AH27" s="612"/>
      <c r="AI27" s="611">
        <f t="shared" ref="AI27:AI43" si="14">SUM(AJ27:AT27)</f>
        <v>0</v>
      </c>
      <c r="AJ27" s="612"/>
      <c r="AK27" s="612"/>
      <c r="AL27" s="612"/>
      <c r="AM27" s="613"/>
      <c r="AN27" s="612"/>
      <c r="AO27" s="612"/>
      <c r="AP27" s="612"/>
      <c r="AQ27" s="613"/>
      <c r="AR27" s="612"/>
      <c r="AS27" s="612"/>
      <c r="AT27" s="612"/>
      <c r="AU27" s="616"/>
      <c r="AV27" s="612"/>
      <c r="AW27" s="612"/>
      <c r="AX27" s="612"/>
      <c r="AY27" s="612"/>
      <c r="AZ27" s="612"/>
      <c r="BA27" s="612"/>
      <c r="BB27" s="612"/>
      <c r="BC27" s="613"/>
      <c r="BD27" s="612"/>
      <c r="BE27" s="612"/>
      <c r="BF27" s="612"/>
      <c r="BG27" s="612"/>
      <c r="BH27" s="613"/>
      <c r="BI27" s="612"/>
      <c r="BJ27" s="612"/>
      <c r="BK27" s="612"/>
      <c r="BL27" s="613"/>
      <c r="BM27" s="611">
        <f t="shared" ref="BM27:BM43" si="15">SUM(BN27:BP27)</f>
        <v>0</v>
      </c>
      <c r="BN27" s="612"/>
      <c r="BO27" s="612"/>
      <c r="BP27" s="612"/>
      <c r="BQ27" s="547">
        <v>1</v>
      </c>
      <c r="BR27" s="605"/>
      <c r="BS27" s="617"/>
      <c r="BT27" s="605"/>
      <c r="BU27" s="618"/>
      <c r="BY27" s="607"/>
    </row>
    <row r="28" spans="1:77" s="619" customFormat="1" hidden="1">
      <c r="A28" s="603"/>
      <c r="B28" s="604"/>
      <c r="C28" s="604"/>
      <c r="D28" s="605"/>
      <c r="E28" s="606"/>
      <c r="F28" s="605"/>
      <c r="G28" s="607"/>
      <c r="H28" s="608">
        <f t="shared" si="6"/>
        <v>0</v>
      </c>
      <c r="I28" s="609"/>
      <c r="J28" s="610">
        <f t="shared" si="7"/>
        <v>0</v>
      </c>
      <c r="K28" s="611">
        <f t="shared" si="8"/>
        <v>0</v>
      </c>
      <c r="L28" s="611">
        <f t="shared" si="9"/>
        <v>0</v>
      </c>
      <c r="M28" s="611">
        <f t="shared" si="10"/>
        <v>0</v>
      </c>
      <c r="N28" s="611">
        <f t="shared" si="11"/>
        <v>0</v>
      </c>
      <c r="O28" s="612"/>
      <c r="P28" s="612"/>
      <c r="Q28" s="613"/>
      <c r="R28" s="614"/>
      <c r="S28" s="612"/>
      <c r="T28" s="615">
        <f t="shared" si="12"/>
        <v>0</v>
      </c>
      <c r="U28" s="612"/>
      <c r="V28" s="612"/>
      <c r="W28" s="613"/>
      <c r="X28" s="612"/>
      <c r="Y28" s="612"/>
      <c r="Z28" s="612"/>
      <c r="AA28" s="611">
        <f t="shared" si="13"/>
        <v>0</v>
      </c>
      <c r="AB28" s="612"/>
      <c r="AC28" s="612"/>
      <c r="AD28" s="613"/>
      <c r="AE28" s="613"/>
      <c r="AF28" s="612"/>
      <c r="AG28" s="612"/>
      <c r="AH28" s="612"/>
      <c r="AI28" s="611">
        <f t="shared" si="14"/>
        <v>0</v>
      </c>
      <c r="AJ28" s="612"/>
      <c r="AK28" s="612"/>
      <c r="AL28" s="612"/>
      <c r="AM28" s="613"/>
      <c r="AN28" s="612"/>
      <c r="AO28" s="612"/>
      <c r="AP28" s="612"/>
      <c r="AQ28" s="613"/>
      <c r="AR28" s="612"/>
      <c r="AS28" s="612"/>
      <c r="AT28" s="612"/>
      <c r="AU28" s="616"/>
      <c r="AV28" s="612"/>
      <c r="AW28" s="612"/>
      <c r="AX28" s="612"/>
      <c r="AY28" s="612"/>
      <c r="AZ28" s="612"/>
      <c r="BA28" s="612"/>
      <c r="BB28" s="612"/>
      <c r="BC28" s="613"/>
      <c r="BD28" s="612"/>
      <c r="BE28" s="612"/>
      <c r="BF28" s="612"/>
      <c r="BG28" s="612"/>
      <c r="BH28" s="613"/>
      <c r="BI28" s="612"/>
      <c r="BJ28" s="612"/>
      <c r="BK28" s="612"/>
      <c r="BL28" s="613"/>
      <c r="BM28" s="611">
        <f t="shared" si="15"/>
        <v>0</v>
      </c>
      <c r="BN28" s="612"/>
      <c r="BO28" s="612"/>
      <c r="BP28" s="612"/>
      <c r="BQ28" s="547">
        <v>1</v>
      </c>
      <c r="BR28" s="605"/>
      <c r="BS28" s="617"/>
      <c r="BT28" s="605"/>
      <c r="BU28" s="618"/>
      <c r="BY28" s="607"/>
    </row>
    <row r="29" spans="1:77" s="619" customFormat="1" hidden="1">
      <c r="A29" s="603"/>
      <c r="B29" s="604"/>
      <c r="C29" s="604"/>
      <c r="D29" s="605"/>
      <c r="E29" s="606"/>
      <c r="F29" s="605"/>
      <c r="G29" s="607"/>
      <c r="H29" s="608">
        <f t="shared" si="6"/>
        <v>0</v>
      </c>
      <c r="I29" s="609"/>
      <c r="J29" s="610">
        <f t="shared" si="7"/>
        <v>0</v>
      </c>
      <c r="K29" s="611">
        <f t="shared" si="8"/>
        <v>0</v>
      </c>
      <c r="L29" s="611">
        <f t="shared" si="9"/>
        <v>0</v>
      </c>
      <c r="M29" s="611">
        <f t="shared" si="10"/>
        <v>0</v>
      </c>
      <c r="N29" s="611">
        <f t="shared" si="11"/>
        <v>0</v>
      </c>
      <c r="O29" s="612"/>
      <c r="P29" s="612"/>
      <c r="Q29" s="613"/>
      <c r="R29" s="614"/>
      <c r="S29" s="612"/>
      <c r="T29" s="615">
        <f t="shared" si="12"/>
        <v>0</v>
      </c>
      <c r="U29" s="612"/>
      <c r="V29" s="612"/>
      <c r="W29" s="613"/>
      <c r="X29" s="612"/>
      <c r="Y29" s="612"/>
      <c r="Z29" s="612"/>
      <c r="AA29" s="611">
        <f t="shared" si="13"/>
        <v>0</v>
      </c>
      <c r="AB29" s="612"/>
      <c r="AC29" s="612"/>
      <c r="AD29" s="613"/>
      <c r="AE29" s="613"/>
      <c r="AF29" s="612"/>
      <c r="AG29" s="612"/>
      <c r="AH29" s="612"/>
      <c r="AI29" s="611">
        <f t="shared" si="14"/>
        <v>0</v>
      </c>
      <c r="AJ29" s="612"/>
      <c r="AK29" s="612"/>
      <c r="AL29" s="612"/>
      <c r="AM29" s="613"/>
      <c r="AN29" s="612"/>
      <c r="AO29" s="612"/>
      <c r="AP29" s="612"/>
      <c r="AQ29" s="613"/>
      <c r="AR29" s="612"/>
      <c r="AS29" s="612"/>
      <c r="AT29" s="612"/>
      <c r="AU29" s="616"/>
      <c r="AV29" s="612"/>
      <c r="AW29" s="612"/>
      <c r="AX29" s="612"/>
      <c r="AY29" s="612"/>
      <c r="AZ29" s="612"/>
      <c r="BA29" s="612"/>
      <c r="BB29" s="612"/>
      <c r="BC29" s="613"/>
      <c r="BD29" s="612"/>
      <c r="BE29" s="612"/>
      <c r="BF29" s="612"/>
      <c r="BG29" s="612"/>
      <c r="BH29" s="613"/>
      <c r="BI29" s="612"/>
      <c r="BJ29" s="612"/>
      <c r="BK29" s="612"/>
      <c r="BL29" s="613"/>
      <c r="BM29" s="611">
        <f t="shared" si="15"/>
        <v>0</v>
      </c>
      <c r="BN29" s="612"/>
      <c r="BO29" s="612"/>
      <c r="BP29" s="612"/>
      <c r="BQ29" s="547">
        <v>1</v>
      </c>
      <c r="BR29" s="605"/>
      <c r="BS29" s="617"/>
      <c r="BT29" s="605"/>
      <c r="BU29" s="618"/>
      <c r="BY29" s="607"/>
    </row>
    <row r="30" spans="1:77" s="619" customFormat="1" hidden="1">
      <c r="A30" s="603"/>
      <c r="B30" s="604"/>
      <c r="C30" s="604"/>
      <c r="D30" s="605"/>
      <c r="E30" s="606"/>
      <c r="F30" s="605"/>
      <c r="G30" s="607"/>
      <c r="H30" s="608">
        <f t="shared" si="6"/>
        <v>0</v>
      </c>
      <c r="I30" s="609"/>
      <c r="J30" s="610">
        <f t="shared" si="7"/>
        <v>0</v>
      </c>
      <c r="K30" s="611">
        <f t="shared" si="8"/>
        <v>0</v>
      </c>
      <c r="L30" s="611">
        <f t="shared" si="9"/>
        <v>0</v>
      </c>
      <c r="M30" s="611">
        <f t="shared" si="10"/>
        <v>0</v>
      </c>
      <c r="N30" s="611">
        <f t="shared" si="11"/>
        <v>0</v>
      </c>
      <c r="O30" s="612"/>
      <c r="P30" s="612"/>
      <c r="Q30" s="613"/>
      <c r="R30" s="614"/>
      <c r="S30" s="612"/>
      <c r="T30" s="615">
        <f t="shared" si="12"/>
        <v>0</v>
      </c>
      <c r="U30" s="612"/>
      <c r="V30" s="612"/>
      <c r="W30" s="613"/>
      <c r="X30" s="612"/>
      <c r="Y30" s="612"/>
      <c r="Z30" s="612"/>
      <c r="AA30" s="611">
        <f t="shared" si="13"/>
        <v>0</v>
      </c>
      <c r="AB30" s="612"/>
      <c r="AC30" s="612"/>
      <c r="AD30" s="613"/>
      <c r="AE30" s="613"/>
      <c r="AF30" s="612"/>
      <c r="AG30" s="612"/>
      <c r="AH30" s="612"/>
      <c r="AI30" s="611">
        <f t="shared" si="14"/>
        <v>0</v>
      </c>
      <c r="AJ30" s="612"/>
      <c r="AK30" s="612"/>
      <c r="AL30" s="612"/>
      <c r="AM30" s="613"/>
      <c r="AN30" s="612"/>
      <c r="AO30" s="612"/>
      <c r="AP30" s="612"/>
      <c r="AQ30" s="613"/>
      <c r="AR30" s="612"/>
      <c r="AS30" s="612"/>
      <c r="AT30" s="612"/>
      <c r="AU30" s="616"/>
      <c r="AV30" s="612"/>
      <c r="AW30" s="612"/>
      <c r="AX30" s="612"/>
      <c r="AY30" s="612"/>
      <c r="AZ30" s="612"/>
      <c r="BA30" s="612"/>
      <c r="BB30" s="612"/>
      <c r="BC30" s="613"/>
      <c r="BD30" s="612"/>
      <c r="BE30" s="612"/>
      <c r="BF30" s="612"/>
      <c r="BG30" s="612"/>
      <c r="BH30" s="613"/>
      <c r="BI30" s="612"/>
      <c r="BJ30" s="612"/>
      <c r="BK30" s="612"/>
      <c r="BL30" s="613"/>
      <c r="BM30" s="611">
        <f t="shared" si="15"/>
        <v>0</v>
      </c>
      <c r="BN30" s="612"/>
      <c r="BO30" s="612"/>
      <c r="BP30" s="612"/>
      <c r="BQ30" s="547">
        <v>1</v>
      </c>
      <c r="BR30" s="605"/>
      <c r="BS30" s="617"/>
      <c r="BT30" s="605"/>
      <c r="BU30" s="618"/>
      <c r="BY30" s="607"/>
    </row>
    <row r="31" spans="1:77" s="619" customFormat="1" hidden="1">
      <c r="A31" s="603"/>
      <c r="B31" s="604"/>
      <c r="C31" s="604"/>
      <c r="D31" s="605"/>
      <c r="E31" s="606"/>
      <c r="F31" s="605"/>
      <c r="G31" s="607"/>
      <c r="H31" s="608">
        <f t="shared" si="6"/>
        <v>0</v>
      </c>
      <c r="I31" s="609"/>
      <c r="J31" s="610">
        <f t="shared" si="7"/>
        <v>0</v>
      </c>
      <c r="K31" s="611">
        <f t="shared" si="8"/>
        <v>0</v>
      </c>
      <c r="L31" s="611">
        <f t="shared" si="9"/>
        <v>0</v>
      </c>
      <c r="M31" s="611">
        <f t="shared" si="10"/>
        <v>0</v>
      </c>
      <c r="N31" s="611">
        <f t="shared" si="11"/>
        <v>0</v>
      </c>
      <c r="O31" s="612"/>
      <c r="P31" s="612"/>
      <c r="Q31" s="613"/>
      <c r="R31" s="614"/>
      <c r="S31" s="612"/>
      <c r="T31" s="615">
        <f t="shared" si="12"/>
        <v>0</v>
      </c>
      <c r="U31" s="612"/>
      <c r="V31" s="612"/>
      <c r="W31" s="613"/>
      <c r="X31" s="612"/>
      <c r="Y31" s="612"/>
      <c r="Z31" s="612"/>
      <c r="AA31" s="611">
        <f t="shared" si="13"/>
        <v>0</v>
      </c>
      <c r="AB31" s="612"/>
      <c r="AC31" s="612"/>
      <c r="AD31" s="613"/>
      <c r="AE31" s="613"/>
      <c r="AF31" s="612"/>
      <c r="AG31" s="612"/>
      <c r="AH31" s="612"/>
      <c r="AI31" s="611">
        <f t="shared" si="14"/>
        <v>0</v>
      </c>
      <c r="AJ31" s="612"/>
      <c r="AK31" s="612"/>
      <c r="AL31" s="612"/>
      <c r="AM31" s="613"/>
      <c r="AN31" s="612"/>
      <c r="AO31" s="612"/>
      <c r="AP31" s="612"/>
      <c r="AQ31" s="613"/>
      <c r="AR31" s="612"/>
      <c r="AS31" s="612"/>
      <c r="AT31" s="612"/>
      <c r="AU31" s="616"/>
      <c r="AV31" s="612"/>
      <c r="AW31" s="612"/>
      <c r="AX31" s="612"/>
      <c r="AY31" s="612"/>
      <c r="AZ31" s="612"/>
      <c r="BA31" s="612"/>
      <c r="BB31" s="612"/>
      <c r="BC31" s="613"/>
      <c r="BD31" s="612"/>
      <c r="BE31" s="612"/>
      <c r="BF31" s="612"/>
      <c r="BG31" s="612"/>
      <c r="BH31" s="613"/>
      <c r="BI31" s="612"/>
      <c r="BJ31" s="612"/>
      <c r="BK31" s="612"/>
      <c r="BL31" s="613"/>
      <c r="BM31" s="611">
        <f t="shared" si="15"/>
        <v>0</v>
      </c>
      <c r="BN31" s="612"/>
      <c r="BO31" s="612"/>
      <c r="BP31" s="612"/>
      <c r="BQ31" s="547">
        <v>1</v>
      </c>
      <c r="BR31" s="605"/>
      <c r="BS31" s="617"/>
      <c r="BT31" s="605"/>
      <c r="BU31" s="618"/>
      <c r="BY31" s="607"/>
    </row>
    <row r="32" spans="1:77" s="619" customFormat="1" hidden="1">
      <c r="A32" s="603"/>
      <c r="B32" s="604"/>
      <c r="C32" s="604"/>
      <c r="D32" s="605"/>
      <c r="E32" s="605"/>
      <c r="F32" s="606"/>
      <c r="G32" s="607"/>
      <c r="H32" s="608">
        <f t="shared" si="6"/>
        <v>0</v>
      </c>
      <c r="I32" s="609"/>
      <c r="J32" s="610">
        <f t="shared" si="7"/>
        <v>0</v>
      </c>
      <c r="K32" s="611">
        <f t="shared" si="8"/>
        <v>0</v>
      </c>
      <c r="L32" s="611">
        <f t="shared" si="9"/>
        <v>0</v>
      </c>
      <c r="M32" s="611">
        <f t="shared" si="10"/>
        <v>0</v>
      </c>
      <c r="N32" s="611">
        <f t="shared" si="11"/>
        <v>0</v>
      </c>
      <c r="O32" s="612"/>
      <c r="P32" s="612"/>
      <c r="Q32" s="613"/>
      <c r="R32" s="612"/>
      <c r="S32" s="612"/>
      <c r="T32" s="615">
        <f t="shared" si="12"/>
        <v>0</v>
      </c>
      <c r="U32" s="612"/>
      <c r="V32" s="612"/>
      <c r="W32" s="613"/>
      <c r="X32" s="612"/>
      <c r="Y32" s="612"/>
      <c r="Z32" s="612"/>
      <c r="AA32" s="611">
        <f t="shared" si="13"/>
        <v>0</v>
      </c>
      <c r="AB32" s="612"/>
      <c r="AC32" s="612"/>
      <c r="AD32" s="613"/>
      <c r="AE32" s="613"/>
      <c r="AF32" s="612"/>
      <c r="AG32" s="612"/>
      <c r="AH32" s="612"/>
      <c r="AI32" s="611">
        <f t="shared" si="14"/>
        <v>0</v>
      </c>
      <c r="AJ32" s="612"/>
      <c r="AK32" s="612"/>
      <c r="AL32" s="612"/>
      <c r="AM32" s="613"/>
      <c r="AN32" s="612"/>
      <c r="AO32" s="612"/>
      <c r="AP32" s="612"/>
      <c r="AQ32" s="613"/>
      <c r="AR32" s="612"/>
      <c r="AS32" s="612"/>
      <c r="AT32" s="612"/>
      <c r="AU32" s="616"/>
      <c r="AV32" s="612"/>
      <c r="AW32" s="612"/>
      <c r="AX32" s="612"/>
      <c r="AY32" s="612"/>
      <c r="AZ32" s="612"/>
      <c r="BA32" s="612"/>
      <c r="BB32" s="612"/>
      <c r="BC32" s="613"/>
      <c r="BD32" s="612"/>
      <c r="BE32" s="612"/>
      <c r="BF32" s="612"/>
      <c r="BG32" s="612"/>
      <c r="BH32" s="613"/>
      <c r="BI32" s="612"/>
      <c r="BJ32" s="612"/>
      <c r="BK32" s="612"/>
      <c r="BL32" s="613"/>
      <c r="BM32" s="611">
        <f t="shared" si="15"/>
        <v>0</v>
      </c>
      <c r="BN32" s="613"/>
      <c r="BO32" s="613"/>
      <c r="BP32" s="613"/>
      <c r="BQ32" s="547">
        <v>1</v>
      </c>
      <c r="BR32" s="605"/>
      <c r="BS32" s="620"/>
      <c r="BT32" s="605"/>
      <c r="BU32" s="621"/>
      <c r="BY32" s="607"/>
    </row>
    <row r="33" spans="1:77" s="619" customFormat="1" hidden="1">
      <c r="A33" s="603"/>
      <c r="B33" s="604"/>
      <c r="C33" s="604"/>
      <c r="D33" s="605"/>
      <c r="E33" s="605"/>
      <c r="F33" s="606"/>
      <c r="G33" s="607"/>
      <c r="H33" s="608">
        <f t="shared" si="6"/>
        <v>0</v>
      </c>
      <c r="I33" s="609"/>
      <c r="J33" s="610">
        <f t="shared" si="7"/>
        <v>0</v>
      </c>
      <c r="K33" s="611">
        <f t="shared" si="8"/>
        <v>0</v>
      </c>
      <c r="L33" s="611">
        <f t="shared" si="9"/>
        <v>0</v>
      </c>
      <c r="M33" s="611">
        <f t="shared" si="10"/>
        <v>0</v>
      </c>
      <c r="N33" s="611">
        <f t="shared" si="11"/>
        <v>0</v>
      </c>
      <c r="O33" s="612"/>
      <c r="P33" s="612"/>
      <c r="Q33" s="613"/>
      <c r="R33" s="612"/>
      <c r="S33" s="612"/>
      <c r="T33" s="615">
        <f t="shared" si="12"/>
        <v>0</v>
      </c>
      <c r="U33" s="612"/>
      <c r="V33" s="612"/>
      <c r="W33" s="613"/>
      <c r="X33" s="612"/>
      <c r="Y33" s="612"/>
      <c r="Z33" s="612"/>
      <c r="AA33" s="611">
        <f t="shared" si="13"/>
        <v>0</v>
      </c>
      <c r="AB33" s="612"/>
      <c r="AC33" s="612"/>
      <c r="AD33" s="613"/>
      <c r="AE33" s="613"/>
      <c r="AF33" s="612"/>
      <c r="AG33" s="612"/>
      <c r="AH33" s="612"/>
      <c r="AI33" s="611">
        <f t="shared" si="14"/>
        <v>0</v>
      </c>
      <c r="AJ33" s="612"/>
      <c r="AK33" s="612"/>
      <c r="AL33" s="612"/>
      <c r="AM33" s="613"/>
      <c r="AN33" s="612"/>
      <c r="AO33" s="612"/>
      <c r="AP33" s="612"/>
      <c r="AQ33" s="613"/>
      <c r="AR33" s="612"/>
      <c r="AS33" s="612"/>
      <c r="AT33" s="612"/>
      <c r="AU33" s="616"/>
      <c r="AV33" s="612"/>
      <c r="AW33" s="612"/>
      <c r="AX33" s="612"/>
      <c r="AY33" s="612"/>
      <c r="AZ33" s="612"/>
      <c r="BA33" s="612"/>
      <c r="BB33" s="612"/>
      <c r="BC33" s="613"/>
      <c r="BD33" s="612"/>
      <c r="BE33" s="612"/>
      <c r="BF33" s="612"/>
      <c r="BG33" s="612"/>
      <c r="BH33" s="613"/>
      <c r="BI33" s="612"/>
      <c r="BJ33" s="612"/>
      <c r="BK33" s="612"/>
      <c r="BL33" s="613"/>
      <c r="BM33" s="611">
        <f t="shared" si="15"/>
        <v>0</v>
      </c>
      <c r="BN33" s="613"/>
      <c r="BO33" s="613"/>
      <c r="BP33" s="613"/>
      <c r="BQ33" s="547">
        <v>1</v>
      </c>
      <c r="BR33" s="605"/>
      <c r="BS33" s="620"/>
      <c r="BT33" s="605"/>
      <c r="BU33" s="621"/>
      <c r="BY33" s="607"/>
    </row>
    <row r="34" spans="1:77" s="619" customFormat="1" hidden="1">
      <c r="A34" s="603"/>
      <c r="B34" s="604"/>
      <c r="C34" s="604"/>
      <c r="D34" s="605"/>
      <c r="E34" s="605"/>
      <c r="F34" s="606"/>
      <c r="G34" s="607"/>
      <c r="H34" s="608">
        <f t="shared" si="6"/>
        <v>0</v>
      </c>
      <c r="I34" s="609"/>
      <c r="J34" s="610">
        <f t="shared" si="7"/>
        <v>0</v>
      </c>
      <c r="K34" s="611">
        <f t="shared" si="8"/>
        <v>0</v>
      </c>
      <c r="L34" s="611">
        <f t="shared" si="9"/>
        <v>0</v>
      </c>
      <c r="M34" s="611">
        <f t="shared" si="10"/>
        <v>0</v>
      </c>
      <c r="N34" s="611">
        <f t="shared" si="11"/>
        <v>0</v>
      </c>
      <c r="O34" s="612"/>
      <c r="P34" s="612"/>
      <c r="Q34" s="613"/>
      <c r="R34" s="612"/>
      <c r="S34" s="612"/>
      <c r="T34" s="615">
        <f t="shared" si="12"/>
        <v>0</v>
      </c>
      <c r="U34" s="612"/>
      <c r="V34" s="612"/>
      <c r="W34" s="613"/>
      <c r="X34" s="612"/>
      <c r="Y34" s="612"/>
      <c r="Z34" s="612"/>
      <c r="AA34" s="611">
        <f t="shared" si="13"/>
        <v>0</v>
      </c>
      <c r="AB34" s="612"/>
      <c r="AC34" s="612"/>
      <c r="AD34" s="613"/>
      <c r="AE34" s="613"/>
      <c r="AF34" s="612"/>
      <c r="AG34" s="612"/>
      <c r="AH34" s="612"/>
      <c r="AI34" s="611">
        <f t="shared" si="14"/>
        <v>0</v>
      </c>
      <c r="AJ34" s="612"/>
      <c r="AK34" s="612"/>
      <c r="AL34" s="612"/>
      <c r="AM34" s="613"/>
      <c r="AN34" s="612"/>
      <c r="AO34" s="612"/>
      <c r="AP34" s="612"/>
      <c r="AQ34" s="613"/>
      <c r="AR34" s="612"/>
      <c r="AS34" s="612"/>
      <c r="AT34" s="612"/>
      <c r="AU34" s="616"/>
      <c r="AV34" s="612"/>
      <c r="AW34" s="612"/>
      <c r="AX34" s="612"/>
      <c r="AY34" s="612"/>
      <c r="AZ34" s="612"/>
      <c r="BA34" s="612"/>
      <c r="BB34" s="612"/>
      <c r="BC34" s="613"/>
      <c r="BD34" s="612"/>
      <c r="BE34" s="612"/>
      <c r="BF34" s="612"/>
      <c r="BG34" s="612"/>
      <c r="BH34" s="613"/>
      <c r="BI34" s="612"/>
      <c r="BJ34" s="612"/>
      <c r="BK34" s="612"/>
      <c r="BL34" s="613"/>
      <c r="BM34" s="611">
        <f t="shared" si="15"/>
        <v>0</v>
      </c>
      <c r="BN34" s="613"/>
      <c r="BO34" s="613"/>
      <c r="BP34" s="613"/>
      <c r="BQ34" s="547">
        <v>1</v>
      </c>
      <c r="BR34" s="605"/>
      <c r="BS34" s="620"/>
      <c r="BT34" s="605"/>
      <c r="BU34" s="621"/>
      <c r="BY34" s="607"/>
    </row>
    <row r="35" spans="1:77" s="619" customFormat="1" hidden="1">
      <c r="A35" s="603"/>
      <c r="B35" s="604"/>
      <c r="C35" s="604"/>
      <c r="D35" s="605"/>
      <c r="E35" s="605"/>
      <c r="F35" s="606"/>
      <c r="G35" s="607"/>
      <c r="H35" s="608">
        <f t="shared" si="6"/>
        <v>0</v>
      </c>
      <c r="I35" s="609"/>
      <c r="J35" s="610">
        <f t="shared" si="7"/>
        <v>0</v>
      </c>
      <c r="K35" s="611">
        <f t="shared" si="8"/>
        <v>0</v>
      </c>
      <c r="L35" s="611">
        <f t="shared" si="9"/>
        <v>0</v>
      </c>
      <c r="M35" s="611">
        <f t="shared" si="10"/>
        <v>0</v>
      </c>
      <c r="N35" s="611">
        <f t="shared" si="11"/>
        <v>0</v>
      </c>
      <c r="O35" s="612"/>
      <c r="P35" s="612"/>
      <c r="Q35" s="613"/>
      <c r="R35" s="612"/>
      <c r="S35" s="612"/>
      <c r="T35" s="615">
        <f t="shared" si="12"/>
        <v>0</v>
      </c>
      <c r="U35" s="612"/>
      <c r="V35" s="612"/>
      <c r="W35" s="613"/>
      <c r="X35" s="612"/>
      <c r="Y35" s="612"/>
      <c r="Z35" s="612"/>
      <c r="AA35" s="611">
        <f t="shared" si="13"/>
        <v>0</v>
      </c>
      <c r="AB35" s="612"/>
      <c r="AC35" s="612"/>
      <c r="AD35" s="613"/>
      <c r="AE35" s="613"/>
      <c r="AF35" s="612"/>
      <c r="AG35" s="612"/>
      <c r="AH35" s="612"/>
      <c r="AI35" s="611">
        <f t="shared" si="14"/>
        <v>0</v>
      </c>
      <c r="AJ35" s="612"/>
      <c r="AK35" s="612"/>
      <c r="AL35" s="612"/>
      <c r="AM35" s="613"/>
      <c r="AN35" s="612"/>
      <c r="AO35" s="612"/>
      <c r="AP35" s="612"/>
      <c r="AQ35" s="613"/>
      <c r="AR35" s="612"/>
      <c r="AS35" s="612"/>
      <c r="AT35" s="612"/>
      <c r="AU35" s="616"/>
      <c r="AV35" s="612"/>
      <c r="AW35" s="612"/>
      <c r="AX35" s="612"/>
      <c r="AY35" s="612"/>
      <c r="AZ35" s="612"/>
      <c r="BA35" s="612"/>
      <c r="BB35" s="612"/>
      <c r="BC35" s="613"/>
      <c r="BD35" s="612"/>
      <c r="BE35" s="612"/>
      <c r="BF35" s="612"/>
      <c r="BG35" s="612"/>
      <c r="BH35" s="613"/>
      <c r="BI35" s="612"/>
      <c r="BJ35" s="612"/>
      <c r="BK35" s="612"/>
      <c r="BL35" s="613"/>
      <c r="BM35" s="611">
        <f t="shared" si="15"/>
        <v>0</v>
      </c>
      <c r="BN35" s="613"/>
      <c r="BO35" s="613"/>
      <c r="BP35" s="613"/>
      <c r="BQ35" s="547">
        <v>1</v>
      </c>
      <c r="BR35" s="605"/>
      <c r="BS35" s="620"/>
      <c r="BT35" s="605"/>
      <c r="BU35" s="621"/>
      <c r="BY35" s="607"/>
    </row>
    <row r="36" spans="1:77" s="619" customFormat="1" hidden="1">
      <c r="A36" s="603"/>
      <c r="B36" s="604"/>
      <c r="C36" s="604"/>
      <c r="D36" s="605"/>
      <c r="E36" s="605"/>
      <c r="F36" s="606"/>
      <c r="G36" s="607"/>
      <c r="H36" s="608">
        <f t="shared" si="6"/>
        <v>0</v>
      </c>
      <c r="I36" s="609"/>
      <c r="J36" s="610">
        <f t="shared" si="7"/>
        <v>0</v>
      </c>
      <c r="K36" s="611">
        <f t="shared" si="8"/>
        <v>0</v>
      </c>
      <c r="L36" s="611">
        <f t="shared" si="9"/>
        <v>0</v>
      </c>
      <c r="M36" s="611">
        <f t="shared" si="10"/>
        <v>0</v>
      </c>
      <c r="N36" s="611">
        <f t="shared" si="11"/>
        <v>0</v>
      </c>
      <c r="O36" s="612"/>
      <c r="P36" s="612"/>
      <c r="Q36" s="613"/>
      <c r="R36" s="612"/>
      <c r="S36" s="612"/>
      <c r="T36" s="615">
        <f t="shared" si="12"/>
        <v>0</v>
      </c>
      <c r="U36" s="612"/>
      <c r="V36" s="612"/>
      <c r="W36" s="613"/>
      <c r="X36" s="612"/>
      <c r="Y36" s="612"/>
      <c r="Z36" s="612"/>
      <c r="AA36" s="611">
        <f t="shared" si="13"/>
        <v>0</v>
      </c>
      <c r="AB36" s="612"/>
      <c r="AC36" s="612"/>
      <c r="AD36" s="613"/>
      <c r="AE36" s="613"/>
      <c r="AF36" s="612"/>
      <c r="AG36" s="612"/>
      <c r="AH36" s="612"/>
      <c r="AI36" s="611">
        <f t="shared" si="14"/>
        <v>0</v>
      </c>
      <c r="AJ36" s="612"/>
      <c r="AK36" s="612"/>
      <c r="AL36" s="612"/>
      <c r="AM36" s="613"/>
      <c r="AN36" s="612"/>
      <c r="AO36" s="612"/>
      <c r="AP36" s="612"/>
      <c r="AQ36" s="613"/>
      <c r="AR36" s="612"/>
      <c r="AS36" s="612"/>
      <c r="AT36" s="612"/>
      <c r="AU36" s="616"/>
      <c r="AV36" s="612"/>
      <c r="AW36" s="612"/>
      <c r="AX36" s="612"/>
      <c r="AY36" s="612"/>
      <c r="AZ36" s="612"/>
      <c r="BA36" s="612"/>
      <c r="BB36" s="612"/>
      <c r="BC36" s="613"/>
      <c r="BD36" s="612"/>
      <c r="BE36" s="612"/>
      <c r="BF36" s="612"/>
      <c r="BG36" s="612"/>
      <c r="BH36" s="613"/>
      <c r="BI36" s="612"/>
      <c r="BJ36" s="612"/>
      <c r="BK36" s="612"/>
      <c r="BL36" s="613"/>
      <c r="BM36" s="611">
        <f t="shared" si="15"/>
        <v>0</v>
      </c>
      <c r="BN36" s="613"/>
      <c r="BO36" s="613"/>
      <c r="BP36" s="613"/>
      <c r="BQ36" s="547">
        <v>1</v>
      </c>
      <c r="BR36" s="622"/>
      <c r="BS36" s="620"/>
      <c r="BT36" s="605"/>
      <c r="BU36" s="621"/>
      <c r="BY36" s="607"/>
    </row>
    <row r="37" spans="1:77" s="619" customFormat="1" hidden="1">
      <c r="A37" s="603"/>
      <c r="B37" s="604"/>
      <c r="C37" s="604"/>
      <c r="D37" s="605"/>
      <c r="E37" s="605"/>
      <c r="F37" s="606"/>
      <c r="G37" s="607"/>
      <c r="H37" s="608">
        <f t="shared" si="6"/>
        <v>0</v>
      </c>
      <c r="I37" s="609"/>
      <c r="J37" s="610">
        <f t="shared" si="7"/>
        <v>0</v>
      </c>
      <c r="K37" s="611">
        <f t="shared" si="8"/>
        <v>0</v>
      </c>
      <c r="L37" s="611">
        <f t="shared" si="9"/>
        <v>0</v>
      </c>
      <c r="M37" s="611">
        <f t="shared" si="10"/>
        <v>0</v>
      </c>
      <c r="N37" s="611">
        <f t="shared" si="11"/>
        <v>0</v>
      </c>
      <c r="O37" s="612"/>
      <c r="P37" s="612"/>
      <c r="Q37" s="613"/>
      <c r="R37" s="612"/>
      <c r="S37" s="612"/>
      <c r="T37" s="615">
        <f t="shared" si="12"/>
        <v>0</v>
      </c>
      <c r="U37" s="612"/>
      <c r="V37" s="612"/>
      <c r="W37" s="613"/>
      <c r="X37" s="612"/>
      <c r="Y37" s="612"/>
      <c r="Z37" s="612"/>
      <c r="AA37" s="611">
        <f t="shared" si="13"/>
        <v>0</v>
      </c>
      <c r="AB37" s="612"/>
      <c r="AC37" s="612"/>
      <c r="AD37" s="613"/>
      <c r="AE37" s="613"/>
      <c r="AF37" s="612"/>
      <c r="AG37" s="612"/>
      <c r="AH37" s="612"/>
      <c r="AI37" s="611">
        <f t="shared" si="14"/>
        <v>0</v>
      </c>
      <c r="AJ37" s="612"/>
      <c r="AK37" s="612"/>
      <c r="AL37" s="612"/>
      <c r="AM37" s="613"/>
      <c r="AN37" s="612"/>
      <c r="AO37" s="612"/>
      <c r="AP37" s="612"/>
      <c r="AQ37" s="613"/>
      <c r="AR37" s="612"/>
      <c r="AS37" s="612"/>
      <c r="AT37" s="612"/>
      <c r="AU37" s="616"/>
      <c r="AV37" s="612"/>
      <c r="AW37" s="612"/>
      <c r="AX37" s="612"/>
      <c r="AY37" s="612"/>
      <c r="AZ37" s="612"/>
      <c r="BA37" s="612"/>
      <c r="BB37" s="612"/>
      <c r="BC37" s="613"/>
      <c r="BD37" s="612"/>
      <c r="BE37" s="612"/>
      <c r="BF37" s="612"/>
      <c r="BG37" s="612"/>
      <c r="BH37" s="613"/>
      <c r="BI37" s="612"/>
      <c r="BJ37" s="612"/>
      <c r="BK37" s="612"/>
      <c r="BL37" s="613"/>
      <c r="BM37" s="611">
        <f t="shared" si="15"/>
        <v>0</v>
      </c>
      <c r="BN37" s="613"/>
      <c r="BO37" s="613"/>
      <c r="BP37" s="613"/>
      <c r="BQ37" s="547">
        <v>1</v>
      </c>
      <c r="BR37" s="622"/>
      <c r="BS37" s="620"/>
      <c r="BT37" s="605"/>
      <c r="BU37" s="621"/>
      <c r="BY37" s="607"/>
    </row>
    <row r="38" spans="1:77" s="619" customFormat="1" hidden="1">
      <c r="A38" s="603"/>
      <c r="B38" s="604"/>
      <c r="C38" s="604"/>
      <c r="D38" s="605"/>
      <c r="E38" s="605"/>
      <c r="F38" s="606"/>
      <c r="G38" s="607"/>
      <c r="H38" s="608">
        <f t="shared" si="6"/>
        <v>0</v>
      </c>
      <c r="I38" s="609"/>
      <c r="J38" s="610">
        <f t="shared" si="7"/>
        <v>0</v>
      </c>
      <c r="K38" s="611">
        <f t="shared" si="8"/>
        <v>0</v>
      </c>
      <c r="L38" s="611">
        <f t="shared" si="9"/>
        <v>0</v>
      </c>
      <c r="M38" s="611">
        <f t="shared" si="10"/>
        <v>0</v>
      </c>
      <c r="N38" s="611">
        <f t="shared" si="11"/>
        <v>0</v>
      </c>
      <c r="O38" s="612"/>
      <c r="P38" s="612"/>
      <c r="Q38" s="613"/>
      <c r="R38" s="612"/>
      <c r="S38" s="612"/>
      <c r="T38" s="615">
        <f t="shared" si="12"/>
        <v>0</v>
      </c>
      <c r="U38" s="612"/>
      <c r="V38" s="612"/>
      <c r="W38" s="613"/>
      <c r="X38" s="612"/>
      <c r="Y38" s="612"/>
      <c r="Z38" s="612"/>
      <c r="AA38" s="611">
        <f t="shared" si="13"/>
        <v>0</v>
      </c>
      <c r="AB38" s="612"/>
      <c r="AC38" s="612"/>
      <c r="AD38" s="613"/>
      <c r="AE38" s="613"/>
      <c r="AF38" s="612"/>
      <c r="AG38" s="612"/>
      <c r="AH38" s="612"/>
      <c r="AI38" s="611">
        <f t="shared" si="14"/>
        <v>0</v>
      </c>
      <c r="AJ38" s="612"/>
      <c r="AK38" s="612"/>
      <c r="AL38" s="612"/>
      <c r="AM38" s="613"/>
      <c r="AN38" s="612"/>
      <c r="AO38" s="612"/>
      <c r="AP38" s="612"/>
      <c r="AQ38" s="613"/>
      <c r="AR38" s="612"/>
      <c r="AS38" s="612"/>
      <c r="AT38" s="612"/>
      <c r="AU38" s="616"/>
      <c r="AV38" s="612"/>
      <c r="AW38" s="612"/>
      <c r="AX38" s="612"/>
      <c r="AY38" s="612"/>
      <c r="AZ38" s="612"/>
      <c r="BA38" s="612"/>
      <c r="BB38" s="612"/>
      <c r="BC38" s="613"/>
      <c r="BD38" s="612"/>
      <c r="BE38" s="612"/>
      <c r="BF38" s="612"/>
      <c r="BG38" s="612"/>
      <c r="BH38" s="613"/>
      <c r="BI38" s="612"/>
      <c r="BJ38" s="612"/>
      <c r="BK38" s="612"/>
      <c r="BL38" s="613"/>
      <c r="BM38" s="611">
        <f t="shared" si="15"/>
        <v>0</v>
      </c>
      <c r="BN38" s="613"/>
      <c r="BO38" s="613"/>
      <c r="BP38" s="613"/>
      <c r="BQ38" s="547">
        <v>1</v>
      </c>
      <c r="BR38" s="622"/>
      <c r="BS38" s="620"/>
      <c r="BT38" s="605"/>
      <c r="BU38" s="621"/>
      <c r="BY38" s="607"/>
    </row>
    <row r="39" spans="1:77" s="619" customFormat="1" hidden="1">
      <c r="A39" s="603"/>
      <c r="B39" s="604"/>
      <c r="C39" s="604"/>
      <c r="D39" s="605"/>
      <c r="E39" s="605"/>
      <c r="F39" s="606"/>
      <c r="G39" s="607"/>
      <c r="H39" s="608">
        <f t="shared" si="6"/>
        <v>0</v>
      </c>
      <c r="I39" s="609"/>
      <c r="J39" s="610">
        <f t="shared" si="7"/>
        <v>0</v>
      </c>
      <c r="K39" s="611">
        <f t="shared" si="8"/>
        <v>0</v>
      </c>
      <c r="L39" s="611">
        <f t="shared" si="9"/>
        <v>0</v>
      </c>
      <c r="M39" s="611">
        <f t="shared" si="10"/>
        <v>0</v>
      </c>
      <c r="N39" s="611">
        <f t="shared" si="11"/>
        <v>0</v>
      </c>
      <c r="O39" s="612"/>
      <c r="P39" s="612"/>
      <c r="Q39" s="613"/>
      <c r="R39" s="612"/>
      <c r="S39" s="612"/>
      <c r="T39" s="615">
        <f t="shared" si="12"/>
        <v>0</v>
      </c>
      <c r="U39" s="612"/>
      <c r="V39" s="612"/>
      <c r="W39" s="613"/>
      <c r="X39" s="612"/>
      <c r="Y39" s="612"/>
      <c r="Z39" s="612"/>
      <c r="AA39" s="611">
        <f t="shared" si="13"/>
        <v>0</v>
      </c>
      <c r="AB39" s="612"/>
      <c r="AC39" s="612"/>
      <c r="AD39" s="613"/>
      <c r="AE39" s="613"/>
      <c r="AF39" s="612"/>
      <c r="AG39" s="612"/>
      <c r="AH39" s="612"/>
      <c r="AI39" s="611">
        <f t="shared" si="14"/>
        <v>0</v>
      </c>
      <c r="AJ39" s="612"/>
      <c r="AK39" s="612"/>
      <c r="AL39" s="612"/>
      <c r="AM39" s="613"/>
      <c r="AN39" s="612"/>
      <c r="AO39" s="612"/>
      <c r="AP39" s="612"/>
      <c r="AQ39" s="613"/>
      <c r="AR39" s="612"/>
      <c r="AS39" s="612"/>
      <c r="AT39" s="612"/>
      <c r="AU39" s="616"/>
      <c r="AV39" s="612"/>
      <c r="AW39" s="612"/>
      <c r="AX39" s="612"/>
      <c r="AY39" s="612"/>
      <c r="AZ39" s="612"/>
      <c r="BA39" s="612"/>
      <c r="BB39" s="612"/>
      <c r="BC39" s="613"/>
      <c r="BD39" s="612"/>
      <c r="BE39" s="612"/>
      <c r="BF39" s="612"/>
      <c r="BG39" s="612"/>
      <c r="BH39" s="613"/>
      <c r="BI39" s="612"/>
      <c r="BJ39" s="612"/>
      <c r="BK39" s="612"/>
      <c r="BL39" s="613"/>
      <c r="BM39" s="611">
        <f t="shared" si="15"/>
        <v>0</v>
      </c>
      <c r="BN39" s="613"/>
      <c r="BO39" s="613"/>
      <c r="BP39" s="613"/>
      <c r="BQ39" s="547">
        <v>1</v>
      </c>
      <c r="BR39" s="622"/>
      <c r="BS39" s="620"/>
      <c r="BT39" s="605"/>
      <c r="BU39" s="621"/>
      <c r="BY39" s="607"/>
    </row>
    <row r="40" spans="1:77" s="619" customFormat="1" hidden="1">
      <c r="A40" s="603"/>
      <c r="B40" s="604"/>
      <c r="C40" s="604"/>
      <c r="D40" s="605"/>
      <c r="E40" s="605"/>
      <c r="F40" s="606"/>
      <c r="G40" s="607"/>
      <c r="H40" s="608">
        <f t="shared" si="6"/>
        <v>0</v>
      </c>
      <c r="I40" s="609"/>
      <c r="J40" s="610">
        <f t="shared" si="7"/>
        <v>0</v>
      </c>
      <c r="K40" s="611">
        <f t="shared" si="8"/>
        <v>0</v>
      </c>
      <c r="L40" s="611">
        <f t="shared" si="9"/>
        <v>0</v>
      </c>
      <c r="M40" s="611">
        <f t="shared" si="10"/>
        <v>0</v>
      </c>
      <c r="N40" s="611">
        <f t="shared" si="11"/>
        <v>0</v>
      </c>
      <c r="O40" s="612"/>
      <c r="P40" s="612"/>
      <c r="Q40" s="613"/>
      <c r="R40" s="612"/>
      <c r="S40" s="612"/>
      <c r="T40" s="615">
        <f t="shared" si="12"/>
        <v>0</v>
      </c>
      <c r="U40" s="612"/>
      <c r="V40" s="612"/>
      <c r="W40" s="613"/>
      <c r="X40" s="612"/>
      <c r="Y40" s="612"/>
      <c r="Z40" s="612"/>
      <c r="AA40" s="611">
        <f t="shared" si="13"/>
        <v>0</v>
      </c>
      <c r="AB40" s="612"/>
      <c r="AC40" s="612"/>
      <c r="AD40" s="613"/>
      <c r="AE40" s="613"/>
      <c r="AF40" s="612"/>
      <c r="AG40" s="612"/>
      <c r="AH40" s="612"/>
      <c r="AI40" s="611">
        <f t="shared" si="14"/>
        <v>0</v>
      </c>
      <c r="AJ40" s="612"/>
      <c r="AK40" s="612"/>
      <c r="AL40" s="612"/>
      <c r="AM40" s="613"/>
      <c r="AN40" s="612"/>
      <c r="AO40" s="612"/>
      <c r="AP40" s="612"/>
      <c r="AQ40" s="613"/>
      <c r="AR40" s="612"/>
      <c r="AS40" s="612"/>
      <c r="AT40" s="612"/>
      <c r="AU40" s="616"/>
      <c r="AV40" s="612"/>
      <c r="AW40" s="612"/>
      <c r="AX40" s="612"/>
      <c r="AY40" s="612"/>
      <c r="AZ40" s="612"/>
      <c r="BA40" s="612"/>
      <c r="BB40" s="612"/>
      <c r="BC40" s="613"/>
      <c r="BD40" s="612"/>
      <c r="BE40" s="612"/>
      <c r="BF40" s="612"/>
      <c r="BG40" s="612"/>
      <c r="BH40" s="613"/>
      <c r="BI40" s="612"/>
      <c r="BJ40" s="612"/>
      <c r="BK40" s="612"/>
      <c r="BL40" s="613"/>
      <c r="BM40" s="611">
        <f t="shared" si="15"/>
        <v>0</v>
      </c>
      <c r="BN40" s="613"/>
      <c r="BO40" s="613"/>
      <c r="BP40" s="613"/>
      <c r="BQ40" s="547">
        <v>1</v>
      </c>
      <c r="BR40" s="622"/>
      <c r="BS40" s="620"/>
      <c r="BT40" s="605"/>
      <c r="BU40" s="621"/>
      <c r="BY40" s="607"/>
    </row>
    <row r="41" spans="1:77" s="619" customFormat="1" hidden="1">
      <c r="A41" s="603"/>
      <c r="B41" s="604"/>
      <c r="C41" s="604"/>
      <c r="D41" s="605"/>
      <c r="E41" s="606"/>
      <c r="F41" s="605"/>
      <c r="G41" s="607"/>
      <c r="H41" s="608">
        <f t="shared" si="6"/>
        <v>0</v>
      </c>
      <c r="I41" s="609"/>
      <c r="J41" s="610">
        <f t="shared" si="7"/>
        <v>0</v>
      </c>
      <c r="K41" s="611">
        <f t="shared" si="8"/>
        <v>0</v>
      </c>
      <c r="L41" s="611">
        <f t="shared" si="9"/>
        <v>0</v>
      </c>
      <c r="M41" s="611">
        <f t="shared" si="10"/>
        <v>0</v>
      </c>
      <c r="N41" s="611">
        <f t="shared" si="11"/>
        <v>0</v>
      </c>
      <c r="O41" s="612"/>
      <c r="P41" s="612"/>
      <c r="Q41" s="613"/>
      <c r="R41" s="614"/>
      <c r="S41" s="612"/>
      <c r="T41" s="615">
        <f t="shared" si="12"/>
        <v>0</v>
      </c>
      <c r="U41" s="612"/>
      <c r="V41" s="612"/>
      <c r="W41" s="613"/>
      <c r="X41" s="612"/>
      <c r="Y41" s="612"/>
      <c r="Z41" s="612"/>
      <c r="AA41" s="611">
        <f t="shared" si="13"/>
        <v>0</v>
      </c>
      <c r="AB41" s="612"/>
      <c r="AC41" s="612"/>
      <c r="AD41" s="613"/>
      <c r="AE41" s="613"/>
      <c r="AF41" s="612"/>
      <c r="AG41" s="612"/>
      <c r="AH41" s="612"/>
      <c r="AI41" s="611">
        <f t="shared" si="14"/>
        <v>0</v>
      </c>
      <c r="AJ41" s="612"/>
      <c r="AK41" s="612"/>
      <c r="AL41" s="612"/>
      <c r="AM41" s="613"/>
      <c r="AN41" s="612"/>
      <c r="AO41" s="612"/>
      <c r="AP41" s="612"/>
      <c r="AQ41" s="613"/>
      <c r="AR41" s="612"/>
      <c r="AS41" s="612"/>
      <c r="AT41" s="612"/>
      <c r="AU41" s="616"/>
      <c r="AV41" s="612"/>
      <c r="AW41" s="612"/>
      <c r="AX41" s="612"/>
      <c r="AY41" s="612"/>
      <c r="AZ41" s="612"/>
      <c r="BA41" s="612"/>
      <c r="BB41" s="612"/>
      <c r="BC41" s="613"/>
      <c r="BD41" s="612"/>
      <c r="BE41" s="612"/>
      <c r="BF41" s="612"/>
      <c r="BG41" s="612"/>
      <c r="BH41" s="613"/>
      <c r="BI41" s="612"/>
      <c r="BJ41" s="612"/>
      <c r="BK41" s="612"/>
      <c r="BL41" s="613"/>
      <c r="BM41" s="611">
        <f t="shared" si="15"/>
        <v>0</v>
      </c>
      <c r="BN41" s="612"/>
      <c r="BO41" s="612"/>
      <c r="BP41" s="612"/>
      <c r="BQ41" s="547">
        <v>1</v>
      </c>
      <c r="BR41" s="605"/>
      <c r="BS41" s="617"/>
      <c r="BT41" s="605"/>
      <c r="BU41" s="618"/>
      <c r="BY41" s="607"/>
    </row>
    <row r="42" spans="1:77" s="619" customFormat="1" hidden="1">
      <c r="A42" s="603"/>
      <c r="B42" s="604"/>
      <c r="C42" s="604"/>
      <c r="D42" s="605"/>
      <c r="E42" s="623"/>
      <c r="F42" s="624"/>
      <c r="G42" s="607"/>
      <c r="H42" s="608">
        <f t="shared" si="6"/>
        <v>0</v>
      </c>
      <c r="I42" s="609"/>
      <c r="J42" s="610">
        <f t="shared" si="7"/>
        <v>0</v>
      </c>
      <c r="K42" s="611">
        <f t="shared" si="8"/>
        <v>0</v>
      </c>
      <c r="L42" s="611">
        <f t="shared" si="9"/>
        <v>0</v>
      </c>
      <c r="M42" s="611">
        <f t="shared" si="10"/>
        <v>0</v>
      </c>
      <c r="N42" s="611">
        <f t="shared" si="11"/>
        <v>0</v>
      </c>
      <c r="O42" s="612"/>
      <c r="P42" s="612"/>
      <c r="Q42" s="613"/>
      <c r="R42" s="612"/>
      <c r="S42" s="612"/>
      <c r="T42" s="615">
        <f t="shared" si="12"/>
        <v>0</v>
      </c>
      <c r="U42" s="612"/>
      <c r="V42" s="612"/>
      <c r="W42" s="613"/>
      <c r="X42" s="612"/>
      <c r="Y42" s="612"/>
      <c r="Z42" s="612"/>
      <c r="AA42" s="611">
        <f t="shared" si="13"/>
        <v>0</v>
      </c>
      <c r="AB42" s="612"/>
      <c r="AC42" s="612"/>
      <c r="AD42" s="613"/>
      <c r="AE42" s="613"/>
      <c r="AF42" s="612"/>
      <c r="AG42" s="612"/>
      <c r="AH42" s="612"/>
      <c r="AI42" s="611">
        <f t="shared" si="14"/>
        <v>0</v>
      </c>
      <c r="AJ42" s="612"/>
      <c r="AK42" s="612"/>
      <c r="AL42" s="612"/>
      <c r="AM42" s="613"/>
      <c r="AN42" s="612"/>
      <c r="AO42" s="612"/>
      <c r="AP42" s="612"/>
      <c r="AQ42" s="613"/>
      <c r="AR42" s="612"/>
      <c r="AS42" s="612"/>
      <c r="AT42" s="612"/>
      <c r="AU42" s="616"/>
      <c r="AV42" s="612"/>
      <c r="AW42" s="612"/>
      <c r="AX42" s="612"/>
      <c r="AY42" s="612"/>
      <c r="AZ42" s="612"/>
      <c r="BA42" s="612"/>
      <c r="BB42" s="612"/>
      <c r="BC42" s="613"/>
      <c r="BD42" s="612"/>
      <c r="BE42" s="612"/>
      <c r="BF42" s="612"/>
      <c r="BG42" s="612"/>
      <c r="BH42" s="613"/>
      <c r="BI42" s="612"/>
      <c r="BJ42" s="612"/>
      <c r="BK42" s="612"/>
      <c r="BL42" s="613"/>
      <c r="BM42" s="611">
        <f t="shared" si="15"/>
        <v>0</v>
      </c>
      <c r="BN42" s="612"/>
      <c r="BO42" s="612"/>
      <c r="BP42" s="612"/>
      <c r="BQ42" s="547">
        <v>1</v>
      </c>
      <c r="BR42" s="622"/>
      <c r="BS42" s="625"/>
      <c r="BT42" s="605"/>
      <c r="BU42" s="618"/>
      <c r="BY42" s="607"/>
    </row>
    <row r="43" spans="1:77" s="619" customFormat="1" hidden="1">
      <c r="A43" s="603"/>
      <c r="B43" s="604"/>
      <c r="C43" s="604"/>
      <c r="D43" s="605"/>
      <c r="E43" s="623"/>
      <c r="F43" s="624"/>
      <c r="G43" s="607"/>
      <c r="H43" s="608">
        <f t="shared" si="6"/>
        <v>0</v>
      </c>
      <c r="I43" s="609"/>
      <c r="J43" s="610">
        <f t="shared" si="7"/>
        <v>0</v>
      </c>
      <c r="K43" s="611">
        <f t="shared" si="8"/>
        <v>0</v>
      </c>
      <c r="L43" s="611">
        <f t="shared" si="9"/>
        <v>0</v>
      </c>
      <c r="M43" s="611">
        <f t="shared" si="10"/>
        <v>0</v>
      </c>
      <c r="N43" s="611">
        <f t="shared" si="11"/>
        <v>0</v>
      </c>
      <c r="O43" s="612"/>
      <c r="P43" s="612"/>
      <c r="Q43" s="613"/>
      <c r="R43" s="612"/>
      <c r="S43" s="612"/>
      <c r="T43" s="615">
        <f t="shared" si="12"/>
        <v>0</v>
      </c>
      <c r="U43" s="612"/>
      <c r="V43" s="612"/>
      <c r="W43" s="613"/>
      <c r="X43" s="612"/>
      <c r="Y43" s="612"/>
      <c r="Z43" s="612"/>
      <c r="AA43" s="611">
        <f t="shared" si="13"/>
        <v>0</v>
      </c>
      <c r="AB43" s="612"/>
      <c r="AC43" s="612"/>
      <c r="AD43" s="613"/>
      <c r="AE43" s="613"/>
      <c r="AF43" s="612"/>
      <c r="AG43" s="612"/>
      <c r="AH43" s="612"/>
      <c r="AI43" s="611">
        <f t="shared" si="14"/>
        <v>0</v>
      </c>
      <c r="AJ43" s="612"/>
      <c r="AK43" s="612"/>
      <c r="AL43" s="612"/>
      <c r="AM43" s="613"/>
      <c r="AN43" s="612"/>
      <c r="AO43" s="612"/>
      <c r="AP43" s="612"/>
      <c r="AQ43" s="613"/>
      <c r="AR43" s="612"/>
      <c r="AS43" s="612"/>
      <c r="AT43" s="612"/>
      <c r="AU43" s="616"/>
      <c r="AV43" s="612"/>
      <c r="AW43" s="612"/>
      <c r="AX43" s="612"/>
      <c r="AY43" s="612"/>
      <c r="AZ43" s="612"/>
      <c r="BA43" s="612"/>
      <c r="BB43" s="612"/>
      <c r="BC43" s="613"/>
      <c r="BD43" s="612"/>
      <c r="BE43" s="612"/>
      <c r="BF43" s="612"/>
      <c r="BG43" s="612"/>
      <c r="BH43" s="613"/>
      <c r="BI43" s="612"/>
      <c r="BJ43" s="612"/>
      <c r="BK43" s="612"/>
      <c r="BL43" s="613"/>
      <c r="BM43" s="611">
        <f t="shared" si="15"/>
        <v>0</v>
      </c>
      <c r="BN43" s="612"/>
      <c r="BO43" s="612"/>
      <c r="BP43" s="612"/>
      <c r="BQ43" s="547">
        <v>1</v>
      </c>
      <c r="BR43" s="622"/>
      <c r="BS43" s="625"/>
      <c r="BT43" s="605"/>
      <c r="BU43" s="618"/>
      <c r="BY43" s="607"/>
    </row>
    <row r="44" spans="1:77" s="593" customFormat="1" ht="14.25" hidden="1">
      <c r="B44" s="594">
        <v>3</v>
      </c>
      <c r="C44" s="595" t="s">
        <v>62</v>
      </c>
      <c r="D44" s="596"/>
      <c r="E44" s="597"/>
      <c r="F44" s="596"/>
      <c r="G44" s="598"/>
      <c r="H44" s="599">
        <f>H45+H49</f>
        <v>0</v>
      </c>
      <c r="I44" s="600"/>
      <c r="J44" s="598">
        <f t="shared" ref="J44:BP44" si="16">J45+J49</f>
        <v>0</v>
      </c>
      <c r="K44" s="598">
        <f t="shared" si="16"/>
        <v>0</v>
      </c>
      <c r="L44" s="598">
        <f t="shared" si="16"/>
        <v>0</v>
      </c>
      <c r="M44" s="598">
        <f t="shared" si="16"/>
        <v>0</v>
      </c>
      <c r="N44" s="598">
        <f t="shared" si="16"/>
        <v>0</v>
      </c>
      <c r="O44" s="598">
        <f t="shared" si="16"/>
        <v>0</v>
      </c>
      <c r="P44" s="598">
        <f t="shared" si="16"/>
        <v>0</v>
      </c>
      <c r="Q44" s="598">
        <f t="shared" si="16"/>
        <v>0</v>
      </c>
      <c r="R44" s="596">
        <f t="shared" si="16"/>
        <v>0</v>
      </c>
      <c r="S44" s="598">
        <f t="shared" si="16"/>
        <v>0</v>
      </c>
      <c r="T44" s="598">
        <f t="shared" si="16"/>
        <v>0</v>
      </c>
      <c r="U44" s="598">
        <f t="shared" si="16"/>
        <v>0</v>
      </c>
      <c r="V44" s="598">
        <f t="shared" si="16"/>
        <v>0</v>
      </c>
      <c r="W44" s="598">
        <f t="shared" si="16"/>
        <v>0</v>
      </c>
      <c r="X44" s="598">
        <f t="shared" si="16"/>
        <v>0</v>
      </c>
      <c r="Y44" s="598">
        <f t="shared" si="16"/>
        <v>0</v>
      </c>
      <c r="Z44" s="598">
        <f t="shared" si="16"/>
        <v>0</v>
      </c>
      <c r="AA44" s="598">
        <f t="shared" si="16"/>
        <v>0</v>
      </c>
      <c r="AB44" s="598">
        <f t="shared" si="16"/>
        <v>0</v>
      </c>
      <c r="AC44" s="598">
        <f t="shared" si="16"/>
        <v>0</v>
      </c>
      <c r="AD44" s="598">
        <f t="shared" si="16"/>
        <v>0</v>
      </c>
      <c r="AE44" s="598">
        <f t="shared" si="16"/>
        <v>0</v>
      </c>
      <c r="AF44" s="598">
        <f t="shared" si="16"/>
        <v>0</v>
      </c>
      <c r="AG44" s="598">
        <f t="shared" si="16"/>
        <v>0</v>
      </c>
      <c r="AH44" s="598">
        <f t="shared" si="16"/>
        <v>0</v>
      </c>
      <c r="AI44" s="598">
        <f t="shared" si="16"/>
        <v>0</v>
      </c>
      <c r="AJ44" s="598">
        <f t="shared" si="16"/>
        <v>0</v>
      </c>
      <c r="AK44" s="598">
        <f t="shared" si="16"/>
        <v>0</v>
      </c>
      <c r="AL44" s="598">
        <f t="shared" si="16"/>
        <v>0</v>
      </c>
      <c r="AM44" s="598">
        <f t="shared" si="16"/>
        <v>0</v>
      </c>
      <c r="AN44" s="598">
        <f t="shared" si="16"/>
        <v>0</v>
      </c>
      <c r="AO44" s="598">
        <f t="shared" si="16"/>
        <v>0</v>
      </c>
      <c r="AP44" s="598">
        <f t="shared" si="16"/>
        <v>0</v>
      </c>
      <c r="AQ44" s="598">
        <f t="shared" si="16"/>
        <v>0</v>
      </c>
      <c r="AR44" s="598">
        <f t="shared" si="16"/>
        <v>0</v>
      </c>
      <c r="AS44" s="598">
        <f t="shared" si="16"/>
        <v>0</v>
      </c>
      <c r="AT44" s="598">
        <f t="shared" si="16"/>
        <v>0</v>
      </c>
      <c r="AU44" s="598">
        <f t="shared" si="16"/>
        <v>0</v>
      </c>
      <c r="AV44" s="598">
        <f t="shared" si="16"/>
        <v>0</v>
      </c>
      <c r="AW44" s="598">
        <f t="shared" si="16"/>
        <v>0</v>
      </c>
      <c r="AX44" s="598">
        <f t="shared" si="16"/>
        <v>0</v>
      </c>
      <c r="AY44" s="598">
        <f t="shared" si="16"/>
        <v>0</v>
      </c>
      <c r="AZ44" s="598">
        <f t="shared" si="16"/>
        <v>0</v>
      </c>
      <c r="BA44" s="598">
        <f t="shared" si="16"/>
        <v>0</v>
      </c>
      <c r="BB44" s="598">
        <f t="shared" si="16"/>
        <v>0</v>
      </c>
      <c r="BC44" s="598">
        <f t="shared" si="16"/>
        <v>0</v>
      </c>
      <c r="BD44" s="598">
        <f t="shared" si="16"/>
        <v>0</v>
      </c>
      <c r="BE44" s="598">
        <f t="shared" si="16"/>
        <v>0</v>
      </c>
      <c r="BF44" s="598">
        <f t="shared" si="16"/>
        <v>0</v>
      </c>
      <c r="BG44" s="598">
        <f t="shared" si="16"/>
        <v>0</v>
      </c>
      <c r="BH44" s="598">
        <f t="shared" si="16"/>
        <v>0</v>
      </c>
      <c r="BI44" s="598">
        <f t="shared" si="16"/>
        <v>0</v>
      </c>
      <c r="BJ44" s="598">
        <f t="shared" si="16"/>
        <v>0</v>
      </c>
      <c r="BK44" s="598">
        <f t="shared" si="16"/>
        <v>0</v>
      </c>
      <c r="BL44" s="598">
        <f t="shared" si="16"/>
        <v>0</v>
      </c>
      <c r="BM44" s="598">
        <f t="shared" si="16"/>
        <v>0</v>
      </c>
      <c r="BN44" s="598">
        <f t="shared" si="16"/>
        <v>0</v>
      </c>
      <c r="BO44" s="598">
        <f t="shared" si="16"/>
        <v>0</v>
      </c>
      <c r="BP44" s="598">
        <f t="shared" si="16"/>
        <v>0</v>
      </c>
      <c r="BQ44" s="601">
        <v>1</v>
      </c>
      <c r="BR44" s="596"/>
    </row>
    <row r="45" spans="1:77" s="626" customFormat="1" ht="14.25" hidden="1">
      <c r="B45" s="627"/>
      <c r="C45" s="561" t="s">
        <v>2709</v>
      </c>
      <c r="D45" s="628"/>
      <c r="E45" s="629"/>
      <c r="F45" s="628"/>
      <c r="G45" s="630"/>
      <c r="H45" s="631">
        <f>SUM(H46:H48)</f>
        <v>0</v>
      </c>
      <c r="I45" s="632"/>
      <c r="J45" s="630">
        <f t="shared" ref="J45:BP45" si="17">SUM(J46:J48)</f>
        <v>0</v>
      </c>
      <c r="K45" s="628">
        <f t="shared" si="17"/>
        <v>0</v>
      </c>
      <c r="L45" s="628">
        <f t="shared" si="17"/>
        <v>0</v>
      </c>
      <c r="M45" s="628">
        <f t="shared" si="17"/>
        <v>0</v>
      </c>
      <c r="N45" s="628">
        <f t="shared" si="17"/>
        <v>0</v>
      </c>
      <c r="O45" s="628">
        <f t="shared" si="17"/>
        <v>0</v>
      </c>
      <c r="P45" s="628">
        <f t="shared" si="17"/>
        <v>0</v>
      </c>
      <c r="Q45" s="628">
        <f t="shared" si="17"/>
        <v>0</v>
      </c>
      <c r="R45" s="628">
        <f t="shared" si="17"/>
        <v>0</v>
      </c>
      <c r="S45" s="628">
        <f t="shared" si="17"/>
        <v>0</v>
      </c>
      <c r="T45" s="628">
        <f t="shared" si="17"/>
        <v>0</v>
      </c>
      <c r="U45" s="628">
        <f t="shared" si="17"/>
        <v>0</v>
      </c>
      <c r="V45" s="628">
        <f t="shared" si="17"/>
        <v>0</v>
      </c>
      <c r="W45" s="628">
        <f t="shared" si="17"/>
        <v>0</v>
      </c>
      <c r="X45" s="628">
        <f t="shared" si="17"/>
        <v>0</v>
      </c>
      <c r="Y45" s="628">
        <f t="shared" si="17"/>
        <v>0</v>
      </c>
      <c r="Z45" s="628">
        <f t="shared" si="17"/>
        <v>0</v>
      </c>
      <c r="AA45" s="628">
        <f t="shared" si="17"/>
        <v>0</v>
      </c>
      <c r="AB45" s="628">
        <f t="shared" si="17"/>
        <v>0</v>
      </c>
      <c r="AC45" s="628">
        <f t="shared" si="17"/>
        <v>0</v>
      </c>
      <c r="AD45" s="628">
        <f t="shared" si="17"/>
        <v>0</v>
      </c>
      <c r="AE45" s="628">
        <f t="shared" si="17"/>
        <v>0</v>
      </c>
      <c r="AF45" s="628">
        <f t="shared" si="17"/>
        <v>0</v>
      </c>
      <c r="AG45" s="628">
        <f t="shared" si="17"/>
        <v>0</v>
      </c>
      <c r="AH45" s="628">
        <f t="shared" si="17"/>
        <v>0</v>
      </c>
      <c r="AI45" s="628">
        <f t="shared" si="17"/>
        <v>0</v>
      </c>
      <c r="AJ45" s="628">
        <f t="shared" si="17"/>
        <v>0</v>
      </c>
      <c r="AK45" s="628">
        <f t="shared" si="17"/>
        <v>0</v>
      </c>
      <c r="AL45" s="628">
        <f t="shared" si="17"/>
        <v>0</v>
      </c>
      <c r="AM45" s="628">
        <f t="shared" si="17"/>
        <v>0</v>
      </c>
      <c r="AN45" s="628">
        <f t="shared" si="17"/>
        <v>0</v>
      </c>
      <c r="AO45" s="628">
        <f t="shared" si="17"/>
        <v>0</v>
      </c>
      <c r="AP45" s="628">
        <f t="shared" si="17"/>
        <v>0</v>
      </c>
      <c r="AQ45" s="628">
        <f t="shared" si="17"/>
        <v>0</v>
      </c>
      <c r="AR45" s="628">
        <f t="shared" si="17"/>
        <v>0</v>
      </c>
      <c r="AS45" s="628">
        <f t="shared" si="17"/>
        <v>0</v>
      </c>
      <c r="AT45" s="628">
        <f t="shared" si="17"/>
        <v>0</v>
      </c>
      <c r="AU45" s="628">
        <f t="shared" si="17"/>
        <v>0</v>
      </c>
      <c r="AV45" s="628">
        <f t="shared" si="17"/>
        <v>0</v>
      </c>
      <c r="AW45" s="628">
        <f t="shared" si="17"/>
        <v>0</v>
      </c>
      <c r="AX45" s="628">
        <f t="shared" si="17"/>
        <v>0</v>
      </c>
      <c r="AY45" s="628">
        <f t="shared" si="17"/>
        <v>0</v>
      </c>
      <c r="AZ45" s="628">
        <f t="shared" si="17"/>
        <v>0</v>
      </c>
      <c r="BA45" s="628">
        <f t="shared" si="17"/>
        <v>0</v>
      </c>
      <c r="BB45" s="628">
        <f t="shared" si="17"/>
        <v>0</v>
      </c>
      <c r="BC45" s="628">
        <f t="shared" si="17"/>
        <v>0</v>
      </c>
      <c r="BD45" s="628">
        <f t="shared" si="17"/>
        <v>0</v>
      </c>
      <c r="BE45" s="628">
        <f t="shared" si="17"/>
        <v>0</v>
      </c>
      <c r="BF45" s="628">
        <f t="shared" si="17"/>
        <v>0</v>
      </c>
      <c r="BG45" s="628">
        <f t="shared" si="17"/>
        <v>0</v>
      </c>
      <c r="BH45" s="628">
        <f t="shared" si="17"/>
        <v>0</v>
      </c>
      <c r="BI45" s="628">
        <f t="shared" si="17"/>
        <v>0</v>
      </c>
      <c r="BJ45" s="628">
        <f t="shared" si="17"/>
        <v>0</v>
      </c>
      <c r="BK45" s="628">
        <f t="shared" si="17"/>
        <v>0</v>
      </c>
      <c r="BL45" s="628">
        <f t="shared" si="17"/>
        <v>0</v>
      </c>
      <c r="BM45" s="628">
        <f t="shared" si="17"/>
        <v>0</v>
      </c>
      <c r="BN45" s="628">
        <f t="shared" si="17"/>
        <v>0</v>
      </c>
      <c r="BO45" s="628">
        <f t="shared" si="17"/>
        <v>0</v>
      </c>
      <c r="BP45" s="628">
        <f t="shared" si="17"/>
        <v>0</v>
      </c>
      <c r="BQ45" s="633">
        <v>1</v>
      </c>
      <c r="BR45" s="628"/>
    </row>
    <row r="46" spans="1:77" s="575" customFormat="1" hidden="1">
      <c r="B46" s="576"/>
      <c r="C46" s="577"/>
      <c r="D46" s="578"/>
      <c r="E46" s="579"/>
      <c r="F46" s="578"/>
      <c r="G46" s="580"/>
      <c r="H46" s="581">
        <f>J46</f>
        <v>0</v>
      </c>
      <c r="I46" s="582"/>
      <c r="J46" s="580">
        <f>K46+AA46+BM46</f>
        <v>0</v>
      </c>
      <c r="K46" s="578">
        <f>L46+T46+X46+Y46+Z46</f>
        <v>0</v>
      </c>
      <c r="L46" s="578">
        <f>M46+S46</f>
        <v>0</v>
      </c>
      <c r="M46" s="578">
        <f>N46+R46</f>
        <v>0</v>
      </c>
      <c r="N46" s="578">
        <f>O46+P46+Q46</f>
        <v>0</v>
      </c>
      <c r="O46" s="578"/>
      <c r="P46" s="578"/>
      <c r="Q46" s="578"/>
      <c r="R46" s="578"/>
      <c r="S46" s="578"/>
      <c r="T46" s="578">
        <f>U46+V46+W46</f>
        <v>0</v>
      </c>
      <c r="U46" s="578"/>
      <c r="V46" s="578"/>
      <c r="W46" s="578"/>
      <c r="X46" s="578"/>
      <c r="Y46" s="578"/>
      <c r="Z46" s="578"/>
      <c r="AA46" s="578">
        <f xml:space="preserve"> SUM(AB46:AI46)+SUM(AV46:BL46)</f>
        <v>0</v>
      </c>
      <c r="AB46" s="578"/>
      <c r="AC46" s="578"/>
      <c r="AD46" s="578"/>
      <c r="AE46" s="578"/>
      <c r="AF46" s="578"/>
      <c r="AG46" s="578"/>
      <c r="AH46" s="578"/>
      <c r="AI46" s="578">
        <f>SUM(AJ46:AT46)</f>
        <v>0</v>
      </c>
      <c r="AJ46" s="578"/>
      <c r="AK46" s="578"/>
      <c r="AL46" s="578"/>
      <c r="AM46" s="578"/>
      <c r="AN46" s="578"/>
      <c r="AO46" s="578"/>
      <c r="AP46" s="578"/>
      <c r="AQ46" s="578"/>
      <c r="AR46" s="578"/>
      <c r="AS46" s="578"/>
      <c r="AT46" s="578"/>
      <c r="AU46" s="567"/>
      <c r="AV46" s="578"/>
      <c r="AW46" s="578"/>
      <c r="AX46" s="578"/>
      <c r="AY46" s="578"/>
      <c r="AZ46" s="578"/>
      <c r="BA46" s="578"/>
      <c r="BB46" s="578"/>
      <c r="BC46" s="578"/>
      <c r="BD46" s="578"/>
      <c r="BE46" s="578"/>
      <c r="BF46" s="578"/>
      <c r="BG46" s="578"/>
      <c r="BH46" s="578"/>
      <c r="BI46" s="578"/>
      <c r="BJ46" s="578"/>
      <c r="BK46" s="578"/>
      <c r="BL46" s="578"/>
      <c r="BM46" s="578">
        <f>SUM(BN46:BP46)</f>
        <v>0</v>
      </c>
      <c r="BN46" s="578"/>
      <c r="BO46" s="578"/>
      <c r="BP46" s="578"/>
      <c r="BQ46" s="547">
        <v>1</v>
      </c>
      <c r="BR46" s="578"/>
    </row>
    <row r="47" spans="1:77" s="575" customFormat="1" hidden="1">
      <c r="B47" s="576"/>
      <c r="C47" s="577"/>
      <c r="D47" s="578"/>
      <c r="E47" s="579"/>
      <c r="F47" s="578"/>
      <c r="G47" s="580"/>
      <c r="H47" s="581">
        <f>J47</f>
        <v>0</v>
      </c>
      <c r="I47" s="582"/>
      <c r="J47" s="580">
        <f>K47+AA47+BM47</f>
        <v>0</v>
      </c>
      <c r="K47" s="578">
        <f>L47+T47+X47+Y47+Z47</f>
        <v>0</v>
      </c>
      <c r="L47" s="578">
        <f>M47+S47</f>
        <v>0</v>
      </c>
      <c r="M47" s="578">
        <f>N47+R47</f>
        <v>0</v>
      </c>
      <c r="N47" s="578">
        <f>O47+P47+Q47</f>
        <v>0</v>
      </c>
      <c r="O47" s="578"/>
      <c r="P47" s="578"/>
      <c r="Q47" s="578"/>
      <c r="R47" s="578"/>
      <c r="S47" s="578"/>
      <c r="T47" s="578">
        <f>U47+V47+W47</f>
        <v>0</v>
      </c>
      <c r="U47" s="578"/>
      <c r="V47" s="578"/>
      <c r="W47" s="578"/>
      <c r="X47" s="578"/>
      <c r="Y47" s="578"/>
      <c r="Z47" s="578"/>
      <c r="AA47" s="578">
        <f xml:space="preserve"> SUM(AB47:AI47)+SUM(AV47:BL47)</f>
        <v>0</v>
      </c>
      <c r="AB47" s="578"/>
      <c r="AC47" s="578"/>
      <c r="AD47" s="578"/>
      <c r="AE47" s="578"/>
      <c r="AF47" s="578"/>
      <c r="AG47" s="578"/>
      <c r="AH47" s="578"/>
      <c r="AI47" s="578">
        <f>SUM(AJ47:AT47)</f>
        <v>0</v>
      </c>
      <c r="AJ47" s="578"/>
      <c r="AK47" s="578"/>
      <c r="AL47" s="578"/>
      <c r="AM47" s="578"/>
      <c r="AN47" s="578"/>
      <c r="AO47" s="578"/>
      <c r="AP47" s="578"/>
      <c r="AQ47" s="578"/>
      <c r="AR47" s="578"/>
      <c r="AS47" s="578"/>
      <c r="AT47" s="578"/>
      <c r="AU47" s="567"/>
      <c r="AV47" s="578"/>
      <c r="AW47" s="578"/>
      <c r="AX47" s="578"/>
      <c r="AY47" s="578"/>
      <c r="AZ47" s="578"/>
      <c r="BA47" s="578"/>
      <c r="BB47" s="578"/>
      <c r="BC47" s="578"/>
      <c r="BD47" s="578"/>
      <c r="BE47" s="578"/>
      <c r="BF47" s="578"/>
      <c r="BG47" s="578"/>
      <c r="BH47" s="578"/>
      <c r="BI47" s="578"/>
      <c r="BJ47" s="578"/>
      <c r="BK47" s="578"/>
      <c r="BL47" s="578"/>
      <c r="BM47" s="578">
        <f>SUM(BN47:BP47)</f>
        <v>0</v>
      </c>
      <c r="BN47" s="578"/>
      <c r="BO47" s="578"/>
      <c r="BP47" s="578"/>
      <c r="BQ47" s="547">
        <v>1</v>
      </c>
      <c r="BR47" s="578"/>
    </row>
    <row r="48" spans="1:77" s="575" customFormat="1" hidden="1">
      <c r="B48" s="576"/>
      <c r="C48" s="577"/>
      <c r="D48" s="578"/>
      <c r="E48" s="579"/>
      <c r="F48" s="578"/>
      <c r="G48" s="580"/>
      <c r="H48" s="581">
        <f>J48</f>
        <v>0</v>
      </c>
      <c r="I48" s="582"/>
      <c r="J48" s="580">
        <f>K48+AA48+BM48</f>
        <v>0</v>
      </c>
      <c r="K48" s="578">
        <f>L48+T48+X48+Y48+Z48</f>
        <v>0</v>
      </c>
      <c r="L48" s="578">
        <f>M48+S48</f>
        <v>0</v>
      </c>
      <c r="M48" s="578">
        <f>N48+R48</f>
        <v>0</v>
      </c>
      <c r="N48" s="578">
        <f>O48+P48+Q48</f>
        <v>0</v>
      </c>
      <c r="O48" s="578"/>
      <c r="P48" s="578"/>
      <c r="Q48" s="578"/>
      <c r="R48" s="578"/>
      <c r="S48" s="578"/>
      <c r="T48" s="578">
        <f>U48+V48+W48</f>
        <v>0</v>
      </c>
      <c r="U48" s="578"/>
      <c r="V48" s="578"/>
      <c r="W48" s="578"/>
      <c r="X48" s="578"/>
      <c r="Y48" s="578"/>
      <c r="Z48" s="578"/>
      <c r="AA48" s="578">
        <f xml:space="preserve"> SUM(AB48:AI48)+SUM(AV48:BL48)</f>
        <v>0</v>
      </c>
      <c r="AB48" s="578"/>
      <c r="AC48" s="578"/>
      <c r="AD48" s="578"/>
      <c r="AE48" s="578"/>
      <c r="AF48" s="578"/>
      <c r="AG48" s="578"/>
      <c r="AH48" s="578"/>
      <c r="AI48" s="578">
        <f>SUM(AJ48:AT48)</f>
        <v>0</v>
      </c>
      <c r="AJ48" s="578"/>
      <c r="AK48" s="578"/>
      <c r="AL48" s="578"/>
      <c r="AM48" s="578"/>
      <c r="AN48" s="578"/>
      <c r="AO48" s="578"/>
      <c r="AP48" s="578"/>
      <c r="AQ48" s="578"/>
      <c r="AR48" s="578"/>
      <c r="AS48" s="578"/>
      <c r="AT48" s="578"/>
      <c r="AU48" s="567"/>
      <c r="AV48" s="578"/>
      <c r="AW48" s="578"/>
      <c r="AX48" s="578"/>
      <c r="AY48" s="578"/>
      <c r="AZ48" s="578"/>
      <c r="BA48" s="578"/>
      <c r="BB48" s="578"/>
      <c r="BC48" s="578"/>
      <c r="BD48" s="578"/>
      <c r="BE48" s="578"/>
      <c r="BF48" s="578"/>
      <c r="BG48" s="578"/>
      <c r="BH48" s="578"/>
      <c r="BI48" s="578"/>
      <c r="BJ48" s="578"/>
      <c r="BK48" s="578"/>
      <c r="BL48" s="578"/>
      <c r="BM48" s="578">
        <f>SUM(BN48:BP48)</f>
        <v>0</v>
      </c>
      <c r="BN48" s="578"/>
      <c r="BO48" s="578"/>
      <c r="BP48" s="578"/>
      <c r="BQ48" s="547">
        <v>1</v>
      </c>
      <c r="BR48" s="578"/>
    </row>
    <row r="49" spans="1:77" s="559" customFormat="1" hidden="1">
      <c r="B49" s="560"/>
      <c r="C49" s="561" t="s">
        <v>2710</v>
      </c>
      <c r="D49" s="562"/>
      <c r="E49" s="563"/>
      <c r="F49" s="562"/>
      <c r="G49" s="564"/>
      <c r="H49" s="565">
        <f>SUM(H50:H52)</f>
        <v>0</v>
      </c>
      <c r="I49" s="566"/>
      <c r="J49" s="564">
        <f t="shared" ref="J49:BP49" si="18">SUM(J50:J52)</f>
        <v>0</v>
      </c>
      <c r="K49" s="562">
        <f t="shared" si="18"/>
        <v>0</v>
      </c>
      <c r="L49" s="562">
        <f t="shared" si="18"/>
        <v>0</v>
      </c>
      <c r="M49" s="562">
        <f t="shared" si="18"/>
        <v>0</v>
      </c>
      <c r="N49" s="562">
        <f t="shared" si="18"/>
        <v>0</v>
      </c>
      <c r="O49" s="562">
        <f t="shared" si="18"/>
        <v>0</v>
      </c>
      <c r="P49" s="562">
        <f t="shared" si="18"/>
        <v>0</v>
      </c>
      <c r="Q49" s="562">
        <f t="shared" si="18"/>
        <v>0</v>
      </c>
      <c r="R49" s="562">
        <f t="shared" si="18"/>
        <v>0</v>
      </c>
      <c r="S49" s="562">
        <f t="shared" si="18"/>
        <v>0</v>
      </c>
      <c r="T49" s="562">
        <f t="shared" si="18"/>
        <v>0</v>
      </c>
      <c r="U49" s="562">
        <f t="shared" si="18"/>
        <v>0</v>
      </c>
      <c r="V49" s="562">
        <f t="shared" si="18"/>
        <v>0</v>
      </c>
      <c r="W49" s="562">
        <f t="shared" si="18"/>
        <v>0</v>
      </c>
      <c r="X49" s="562">
        <f t="shared" si="18"/>
        <v>0</v>
      </c>
      <c r="Y49" s="562">
        <f t="shared" si="18"/>
        <v>0</v>
      </c>
      <c r="Z49" s="562">
        <f t="shared" si="18"/>
        <v>0</v>
      </c>
      <c r="AA49" s="562">
        <f t="shared" si="18"/>
        <v>0</v>
      </c>
      <c r="AB49" s="562">
        <f t="shared" si="18"/>
        <v>0</v>
      </c>
      <c r="AC49" s="562">
        <f t="shared" si="18"/>
        <v>0</v>
      </c>
      <c r="AD49" s="562">
        <f t="shared" si="18"/>
        <v>0</v>
      </c>
      <c r="AE49" s="562">
        <f t="shared" si="18"/>
        <v>0</v>
      </c>
      <c r="AF49" s="562">
        <f t="shared" si="18"/>
        <v>0</v>
      </c>
      <c r="AG49" s="562">
        <f t="shared" si="18"/>
        <v>0</v>
      </c>
      <c r="AH49" s="562">
        <f t="shared" si="18"/>
        <v>0</v>
      </c>
      <c r="AI49" s="562">
        <f t="shared" si="18"/>
        <v>0</v>
      </c>
      <c r="AJ49" s="562">
        <f t="shared" si="18"/>
        <v>0</v>
      </c>
      <c r="AK49" s="562">
        <f t="shared" si="18"/>
        <v>0</v>
      </c>
      <c r="AL49" s="562">
        <f t="shared" si="18"/>
        <v>0</v>
      </c>
      <c r="AM49" s="562">
        <f t="shared" si="18"/>
        <v>0</v>
      </c>
      <c r="AN49" s="562">
        <f t="shared" si="18"/>
        <v>0</v>
      </c>
      <c r="AO49" s="562">
        <f t="shared" si="18"/>
        <v>0</v>
      </c>
      <c r="AP49" s="562">
        <f t="shared" si="18"/>
        <v>0</v>
      </c>
      <c r="AQ49" s="562">
        <f t="shared" si="18"/>
        <v>0</v>
      </c>
      <c r="AR49" s="562">
        <f t="shared" si="18"/>
        <v>0</v>
      </c>
      <c r="AS49" s="562">
        <f t="shared" si="18"/>
        <v>0</v>
      </c>
      <c r="AT49" s="562">
        <f t="shared" si="18"/>
        <v>0</v>
      </c>
      <c r="AU49" s="562">
        <f t="shared" si="18"/>
        <v>0</v>
      </c>
      <c r="AV49" s="562">
        <f t="shared" si="18"/>
        <v>0</v>
      </c>
      <c r="AW49" s="562">
        <f t="shared" si="18"/>
        <v>0</v>
      </c>
      <c r="AX49" s="562">
        <f t="shared" si="18"/>
        <v>0</v>
      </c>
      <c r="AY49" s="562">
        <f t="shared" si="18"/>
        <v>0</v>
      </c>
      <c r="AZ49" s="562">
        <f t="shared" si="18"/>
        <v>0</v>
      </c>
      <c r="BA49" s="562">
        <f t="shared" si="18"/>
        <v>0</v>
      </c>
      <c r="BB49" s="562">
        <f t="shared" si="18"/>
        <v>0</v>
      </c>
      <c r="BC49" s="562">
        <f t="shared" si="18"/>
        <v>0</v>
      </c>
      <c r="BD49" s="562">
        <f t="shared" si="18"/>
        <v>0</v>
      </c>
      <c r="BE49" s="562">
        <f t="shared" si="18"/>
        <v>0</v>
      </c>
      <c r="BF49" s="562">
        <f t="shared" si="18"/>
        <v>0</v>
      </c>
      <c r="BG49" s="562">
        <f t="shared" si="18"/>
        <v>0</v>
      </c>
      <c r="BH49" s="562">
        <f t="shared" si="18"/>
        <v>0</v>
      </c>
      <c r="BI49" s="562">
        <f t="shared" si="18"/>
        <v>0</v>
      </c>
      <c r="BJ49" s="562">
        <f t="shared" si="18"/>
        <v>0</v>
      </c>
      <c r="BK49" s="562">
        <f t="shared" si="18"/>
        <v>0</v>
      </c>
      <c r="BL49" s="562">
        <f t="shared" si="18"/>
        <v>0</v>
      </c>
      <c r="BM49" s="562">
        <f t="shared" si="18"/>
        <v>0</v>
      </c>
      <c r="BN49" s="562">
        <f t="shared" si="18"/>
        <v>0</v>
      </c>
      <c r="BO49" s="562">
        <f t="shared" si="18"/>
        <v>0</v>
      </c>
      <c r="BP49" s="562">
        <f t="shared" si="18"/>
        <v>0</v>
      </c>
      <c r="BQ49" s="568">
        <v>1</v>
      </c>
      <c r="BR49" s="562"/>
    </row>
    <row r="50" spans="1:77" s="575" customFormat="1" hidden="1">
      <c r="B50" s="576"/>
      <c r="C50" s="577"/>
      <c r="D50" s="578"/>
      <c r="E50" s="579"/>
      <c r="F50" s="578"/>
      <c r="G50" s="580"/>
      <c r="H50" s="581">
        <f>J50</f>
        <v>0</v>
      </c>
      <c r="I50" s="582"/>
      <c r="J50" s="580">
        <f>K50+AA50+BM50</f>
        <v>0</v>
      </c>
      <c r="K50" s="578">
        <f>L50+T50+X50+Y50+Z50</f>
        <v>0</v>
      </c>
      <c r="L50" s="578">
        <f>M50+S50</f>
        <v>0</v>
      </c>
      <c r="M50" s="578">
        <f>N50+R50</f>
        <v>0</v>
      </c>
      <c r="N50" s="578">
        <f>O50+P50+Q50</f>
        <v>0</v>
      </c>
      <c r="O50" s="578"/>
      <c r="P50" s="578"/>
      <c r="Q50" s="578"/>
      <c r="R50" s="578"/>
      <c r="S50" s="578"/>
      <c r="T50" s="578">
        <f>U50+V50+W50</f>
        <v>0</v>
      </c>
      <c r="U50" s="578"/>
      <c r="V50" s="578"/>
      <c r="W50" s="578"/>
      <c r="X50" s="578"/>
      <c r="Y50" s="578"/>
      <c r="Z50" s="578"/>
      <c r="AA50" s="578">
        <f xml:space="preserve"> SUM(AB50:AI50)+SUM(AV50:BL50)</f>
        <v>0</v>
      </c>
      <c r="AB50" s="578"/>
      <c r="AC50" s="578"/>
      <c r="AD50" s="578"/>
      <c r="AE50" s="578"/>
      <c r="AF50" s="578"/>
      <c r="AG50" s="578"/>
      <c r="AH50" s="578"/>
      <c r="AI50" s="578">
        <f>SUM(AJ50:AT50)</f>
        <v>0</v>
      </c>
      <c r="AJ50" s="578"/>
      <c r="AK50" s="578"/>
      <c r="AL50" s="578"/>
      <c r="AM50" s="578"/>
      <c r="AN50" s="578"/>
      <c r="AO50" s="578"/>
      <c r="AP50" s="578"/>
      <c r="AQ50" s="578"/>
      <c r="AR50" s="578"/>
      <c r="AS50" s="578"/>
      <c r="AT50" s="578"/>
      <c r="AU50" s="567"/>
      <c r="AV50" s="578"/>
      <c r="AW50" s="578"/>
      <c r="AX50" s="578"/>
      <c r="AY50" s="578"/>
      <c r="AZ50" s="578"/>
      <c r="BA50" s="578"/>
      <c r="BB50" s="578"/>
      <c r="BC50" s="578"/>
      <c r="BD50" s="578"/>
      <c r="BE50" s="578"/>
      <c r="BF50" s="578"/>
      <c r="BG50" s="578"/>
      <c r="BH50" s="578"/>
      <c r="BI50" s="578"/>
      <c r="BJ50" s="578"/>
      <c r="BK50" s="578"/>
      <c r="BL50" s="578"/>
      <c r="BM50" s="578">
        <f>SUM(BN50:BP50)</f>
        <v>0</v>
      </c>
      <c r="BN50" s="578"/>
      <c r="BO50" s="578"/>
      <c r="BP50" s="578"/>
      <c r="BQ50" s="547">
        <v>1</v>
      </c>
      <c r="BR50" s="578"/>
    </row>
    <row r="51" spans="1:77" s="575" customFormat="1" hidden="1">
      <c r="B51" s="576"/>
      <c r="C51" s="577"/>
      <c r="D51" s="578"/>
      <c r="E51" s="579"/>
      <c r="F51" s="578"/>
      <c r="G51" s="580"/>
      <c r="H51" s="581">
        <f>J51</f>
        <v>0</v>
      </c>
      <c r="I51" s="582"/>
      <c r="J51" s="580">
        <f>K51+AA51+BM51</f>
        <v>0</v>
      </c>
      <c r="K51" s="578">
        <f>L51+T51+X51+Y51+Z51</f>
        <v>0</v>
      </c>
      <c r="L51" s="578">
        <f>M51+S51</f>
        <v>0</v>
      </c>
      <c r="M51" s="578">
        <f>N51+R51</f>
        <v>0</v>
      </c>
      <c r="N51" s="578">
        <f>O51+P51+Q51</f>
        <v>0</v>
      </c>
      <c r="O51" s="578"/>
      <c r="P51" s="578"/>
      <c r="Q51" s="578"/>
      <c r="R51" s="578"/>
      <c r="S51" s="578"/>
      <c r="T51" s="578">
        <f>U51+V51+W51</f>
        <v>0</v>
      </c>
      <c r="U51" s="578"/>
      <c r="V51" s="578"/>
      <c r="W51" s="578"/>
      <c r="X51" s="578"/>
      <c r="Y51" s="578"/>
      <c r="Z51" s="578"/>
      <c r="AA51" s="578">
        <f xml:space="preserve"> SUM(AB51:AI51)+SUM(AV51:BL51)</f>
        <v>0</v>
      </c>
      <c r="AB51" s="578"/>
      <c r="AC51" s="578"/>
      <c r="AD51" s="578"/>
      <c r="AE51" s="578"/>
      <c r="AF51" s="578"/>
      <c r="AG51" s="578"/>
      <c r="AH51" s="578"/>
      <c r="AI51" s="578">
        <f>SUM(AJ51:AT51)</f>
        <v>0</v>
      </c>
      <c r="AJ51" s="578"/>
      <c r="AK51" s="578"/>
      <c r="AL51" s="578"/>
      <c r="AM51" s="578"/>
      <c r="AN51" s="578"/>
      <c r="AO51" s="578"/>
      <c r="AP51" s="578"/>
      <c r="AQ51" s="578"/>
      <c r="AR51" s="578"/>
      <c r="AS51" s="578"/>
      <c r="AT51" s="578"/>
      <c r="AU51" s="567"/>
      <c r="AV51" s="578"/>
      <c r="AW51" s="578"/>
      <c r="AX51" s="578"/>
      <c r="AY51" s="578"/>
      <c r="AZ51" s="578"/>
      <c r="BA51" s="578"/>
      <c r="BB51" s="578"/>
      <c r="BC51" s="578"/>
      <c r="BD51" s="578"/>
      <c r="BE51" s="578"/>
      <c r="BF51" s="578"/>
      <c r="BG51" s="578"/>
      <c r="BH51" s="578"/>
      <c r="BI51" s="578"/>
      <c r="BJ51" s="578"/>
      <c r="BK51" s="578"/>
      <c r="BL51" s="578"/>
      <c r="BM51" s="578">
        <f>SUM(BN51:BP51)</f>
        <v>0</v>
      </c>
      <c r="BN51" s="578"/>
      <c r="BO51" s="578"/>
      <c r="BP51" s="578"/>
      <c r="BQ51" s="547">
        <v>1</v>
      </c>
      <c r="BR51" s="578"/>
    </row>
    <row r="52" spans="1:77" s="575" customFormat="1" hidden="1">
      <c r="B52" s="576"/>
      <c r="C52" s="577"/>
      <c r="D52" s="578"/>
      <c r="E52" s="579"/>
      <c r="F52" s="578"/>
      <c r="G52" s="580"/>
      <c r="H52" s="581">
        <f>J52</f>
        <v>0</v>
      </c>
      <c r="I52" s="582"/>
      <c r="J52" s="580">
        <f>K52+AA52+BM52</f>
        <v>0</v>
      </c>
      <c r="K52" s="578">
        <f>L52+T52+X52+Y52+Z52</f>
        <v>0</v>
      </c>
      <c r="L52" s="578">
        <f>M52+S52</f>
        <v>0</v>
      </c>
      <c r="M52" s="578">
        <f>N52+R52</f>
        <v>0</v>
      </c>
      <c r="N52" s="578">
        <f>O52+P52+Q52</f>
        <v>0</v>
      </c>
      <c r="O52" s="578"/>
      <c r="P52" s="578"/>
      <c r="Q52" s="578"/>
      <c r="R52" s="578"/>
      <c r="S52" s="578"/>
      <c r="T52" s="578">
        <f>U52+V52+W52</f>
        <v>0</v>
      </c>
      <c r="U52" s="578"/>
      <c r="V52" s="578"/>
      <c r="W52" s="578"/>
      <c r="X52" s="578"/>
      <c r="Y52" s="578"/>
      <c r="Z52" s="578"/>
      <c r="AA52" s="578">
        <f xml:space="preserve"> SUM(AB52:AI52)+SUM(AV52:BL52)</f>
        <v>0</v>
      </c>
      <c r="AB52" s="578"/>
      <c r="AC52" s="578"/>
      <c r="AD52" s="578"/>
      <c r="AE52" s="578"/>
      <c r="AF52" s="578"/>
      <c r="AG52" s="578"/>
      <c r="AH52" s="578"/>
      <c r="AI52" s="578">
        <f>SUM(AJ52:AT52)</f>
        <v>0</v>
      </c>
      <c r="AJ52" s="578"/>
      <c r="AK52" s="578"/>
      <c r="AL52" s="578"/>
      <c r="AM52" s="578"/>
      <c r="AN52" s="578"/>
      <c r="AO52" s="578"/>
      <c r="AP52" s="578"/>
      <c r="AQ52" s="578"/>
      <c r="AR52" s="578"/>
      <c r="AS52" s="578"/>
      <c r="AT52" s="578"/>
      <c r="AU52" s="567"/>
      <c r="AV52" s="578"/>
      <c r="AW52" s="578"/>
      <c r="AX52" s="578"/>
      <c r="AY52" s="578"/>
      <c r="AZ52" s="578"/>
      <c r="BA52" s="578"/>
      <c r="BB52" s="578"/>
      <c r="BC52" s="578"/>
      <c r="BD52" s="578"/>
      <c r="BE52" s="578"/>
      <c r="BF52" s="578"/>
      <c r="BG52" s="578"/>
      <c r="BH52" s="578"/>
      <c r="BI52" s="578"/>
      <c r="BJ52" s="578"/>
      <c r="BK52" s="578"/>
      <c r="BL52" s="578"/>
      <c r="BM52" s="578">
        <f>SUM(BN52:BP52)</f>
        <v>0</v>
      </c>
      <c r="BN52" s="578"/>
      <c r="BO52" s="578"/>
      <c r="BP52" s="578"/>
      <c r="BQ52" s="547">
        <v>1</v>
      </c>
      <c r="BR52" s="578"/>
    </row>
    <row r="53" spans="1:77" s="549" customFormat="1" ht="14.25" hidden="1">
      <c r="B53" s="550">
        <v>4</v>
      </c>
      <c r="C53" s="551" t="s">
        <v>63</v>
      </c>
      <c r="D53" s="552"/>
      <c r="E53" s="553"/>
      <c r="F53" s="552"/>
      <c r="G53" s="554"/>
      <c r="H53" s="555">
        <f>H54+H58</f>
        <v>0</v>
      </c>
      <c r="I53" s="556"/>
      <c r="J53" s="554">
        <f t="shared" ref="J53:BP53" si="19">J54+J58</f>
        <v>0</v>
      </c>
      <c r="K53" s="554">
        <f t="shared" si="19"/>
        <v>0</v>
      </c>
      <c r="L53" s="554">
        <f t="shared" si="19"/>
        <v>0</v>
      </c>
      <c r="M53" s="554">
        <f t="shared" si="19"/>
        <v>0</v>
      </c>
      <c r="N53" s="554">
        <f t="shared" si="19"/>
        <v>0</v>
      </c>
      <c r="O53" s="554">
        <f t="shared" si="19"/>
        <v>0</v>
      </c>
      <c r="P53" s="554">
        <f t="shared" si="19"/>
        <v>0</v>
      </c>
      <c r="Q53" s="554">
        <f t="shared" si="19"/>
        <v>0</v>
      </c>
      <c r="R53" s="552">
        <f t="shared" si="19"/>
        <v>0</v>
      </c>
      <c r="S53" s="554">
        <f t="shared" si="19"/>
        <v>0</v>
      </c>
      <c r="T53" s="554">
        <f t="shared" si="19"/>
        <v>0</v>
      </c>
      <c r="U53" s="554">
        <f t="shared" si="19"/>
        <v>0</v>
      </c>
      <c r="V53" s="554">
        <f t="shared" si="19"/>
        <v>0</v>
      </c>
      <c r="W53" s="554">
        <f t="shared" si="19"/>
        <v>0</v>
      </c>
      <c r="X53" s="554">
        <f t="shared" si="19"/>
        <v>0</v>
      </c>
      <c r="Y53" s="554">
        <f t="shared" si="19"/>
        <v>0</v>
      </c>
      <c r="Z53" s="554">
        <f t="shared" si="19"/>
        <v>0</v>
      </c>
      <c r="AA53" s="554">
        <f t="shared" si="19"/>
        <v>0</v>
      </c>
      <c r="AB53" s="554">
        <f t="shared" si="19"/>
        <v>0</v>
      </c>
      <c r="AC53" s="554">
        <f t="shared" si="19"/>
        <v>0</v>
      </c>
      <c r="AD53" s="554">
        <f t="shared" si="19"/>
        <v>0</v>
      </c>
      <c r="AE53" s="554">
        <f t="shared" si="19"/>
        <v>0</v>
      </c>
      <c r="AF53" s="554">
        <f t="shared" si="19"/>
        <v>0</v>
      </c>
      <c r="AG53" s="554">
        <f t="shared" si="19"/>
        <v>0</v>
      </c>
      <c r="AH53" s="554">
        <f t="shared" si="19"/>
        <v>0</v>
      </c>
      <c r="AI53" s="554">
        <f t="shared" si="19"/>
        <v>0</v>
      </c>
      <c r="AJ53" s="554">
        <f t="shared" si="19"/>
        <v>0</v>
      </c>
      <c r="AK53" s="554">
        <f t="shared" si="19"/>
        <v>0</v>
      </c>
      <c r="AL53" s="554">
        <f t="shared" si="19"/>
        <v>0</v>
      </c>
      <c r="AM53" s="554">
        <f t="shared" si="19"/>
        <v>0</v>
      </c>
      <c r="AN53" s="554">
        <f t="shared" si="19"/>
        <v>0</v>
      </c>
      <c r="AO53" s="554">
        <f t="shared" si="19"/>
        <v>0</v>
      </c>
      <c r="AP53" s="554">
        <f t="shared" si="19"/>
        <v>0</v>
      </c>
      <c r="AQ53" s="554">
        <f t="shared" si="19"/>
        <v>0</v>
      </c>
      <c r="AR53" s="554">
        <f t="shared" si="19"/>
        <v>0</v>
      </c>
      <c r="AS53" s="554">
        <f t="shared" si="19"/>
        <v>0</v>
      </c>
      <c r="AT53" s="554">
        <f t="shared" si="19"/>
        <v>0</v>
      </c>
      <c r="AU53" s="554">
        <f t="shared" si="19"/>
        <v>0</v>
      </c>
      <c r="AV53" s="554">
        <f t="shared" si="19"/>
        <v>0</v>
      </c>
      <c r="AW53" s="554">
        <f t="shared" si="19"/>
        <v>0</v>
      </c>
      <c r="AX53" s="554">
        <f t="shared" si="19"/>
        <v>0</v>
      </c>
      <c r="AY53" s="554">
        <f t="shared" si="19"/>
        <v>0</v>
      </c>
      <c r="AZ53" s="554">
        <f t="shared" si="19"/>
        <v>0</v>
      </c>
      <c r="BA53" s="554">
        <f t="shared" si="19"/>
        <v>0</v>
      </c>
      <c r="BB53" s="554">
        <f t="shared" si="19"/>
        <v>0</v>
      </c>
      <c r="BC53" s="554">
        <f t="shared" si="19"/>
        <v>0</v>
      </c>
      <c r="BD53" s="554">
        <f t="shared" si="19"/>
        <v>0</v>
      </c>
      <c r="BE53" s="554">
        <f t="shared" si="19"/>
        <v>0</v>
      </c>
      <c r="BF53" s="554">
        <f t="shared" si="19"/>
        <v>0</v>
      </c>
      <c r="BG53" s="554">
        <f t="shared" si="19"/>
        <v>0</v>
      </c>
      <c r="BH53" s="554">
        <f t="shared" si="19"/>
        <v>0</v>
      </c>
      <c r="BI53" s="554">
        <f t="shared" si="19"/>
        <v>0</v>
      </c>
      <c r="BJ53" s="554">
        <f t="shared" si="19"/>
        <v>0</v>
      </c>
      <c r="BK53" s="554">
        <f t="shared" si="19"/>
        <v>0</v>
      </c>
      <c r="BL53" s="554">
        <f t="shared" si="19"/>
        <v>0</v>
      </c>
      <c r="BM53" s="554">
        <f t="shared" si="19"/>
        <v>0</v>
      </c>
      <c r="BN53" s="554">
        <f t="shared" si="19"/>
        <v>0</v>
      </c>
      <c r="BO53" s="554">
        <f t="shared" si="19"/>
        <v>0</v>
      </c>
      <c r="BP53" s="554">
        <f t="shared" si="19"/>
        <v>0</v>
      </c>
      <c r="BQ53" s="558">
        <v>1</v>
      </c>
      <c r="BR53" s="552"/>
    </row>
    <row r="54" spans="1:77" s="626" customFormat="1" ht="14.25" hidden="1">
      <c r="B54" s="627"/>
      <c r="C54" s="561" t="s">
        <v>2709</v>
      </c>
      <c r="D54" s="628"/>
      <c r="E54" s="629"/>
      <c r="F54" s="628"/>
      <c r="G54" s="630"/>
      <c r="H54" s="631">
        <f>SUM(H55:H57)</f>
        <v>0</v>
      </c>
      <c r="I54" s="632"/>
      <c r="J54" s="630">
        <f t="shared" ref="J54:BP54" si="20">SUM(J55:J57)</f>
        <v>0</v>
      </c>
      <c r="K54" s="628">
        <f t="shared" si="20"/>
        <v>0</v>
      </c>
      <c r="L54" s="628">
        <f t="shared" si="20"/>
        <v>0</v>
      </c>
      <c r="M54" s="628">
        <f t="shared" si="20"/>
        <v>0</v>
      </c>
      <c r="N54" s="628">
        <f t="shared" si="20"/>
        <v>0</v>
      </c>
      <c r="O54" s="628">
        <f t="shared" si="20"/>
        <v>0</v>
      </c>
      <c r="P54" s="628">
        <f t="shared" si="20"/>
        <v>0</v>
      </c>
      <c r="Q54" s="628">
        <f t="shared" si="20"/>
        <v>0</v>
      </c>
      <c r="R54" s="628">
        <f t="shared" si="20"/>
        <v>0</v>
      </c>
      <c r="S54" s="628">
        <f t="shared" si="20"/>
        <v>0</v>
      </c>
      <c r="T54" s="628">
        <f t="shared" si="20"/>
        <v>0</v>
      </c>
      <c r="U54" s="628">
        <f t="shared" si="20"/>
        <v>0</v>
      </c>
      <c r="V54" s="628">
        <f t="shared" si="20"/>
        <v>0</v>
      </c>
      <c r="W54" s="628">
        <f t="shared" si="20"/>
        <v>0</v>
      </c>
      <c r="X54" s="628">
        <f t="shared" si="20"/>
        <v>0</v>
      </c>
      <c r="Y54" s="628">
        <f t="shared" si="20"/>
        <v>0</v>
      </c>
      <c r="Z54" s="628">
        <f t="shared" si="20"/>
        <v>0</v>
      </c>
      <c r="AA54" s="628">
        <f t="shared" si="20"/>
        <v>0</v>
      </c>
      <c r="AB54" s="628">
        <f t="shared" si="20"/>
        <v>0</v>
      </c>
      <c r="AC54" s="628">
        <f t="shared" si="20"/>
        <v>0</v>
      </c>
      <c r="AD54" s="628">
        <f t="shared" si="20"/>
        <v>0</v>
      </c>
      <c r="AE54" s="628">
        <f t="shared" si="20"/>
        <v>0</v>
      </c>
      <c r="AF54" s="628">
        <f t="shared" si="20"/>
        <v>0</v>
      </c>
      <c r="AG54" s="628">
        <f t="shared" si="20"/>
        <v>0</v>
      </c>
      <c r="AH54" s="628">
        <f t="shared" si="20"/>
        <v>0</v>
      </c>
      <c r="AI54" s="628">
        <f t="shared" si="20"/>
        <v>0</v>
      </c>
      <c r="AJ54" s="628">
        <f t="shared" si="20"/>
        <v>0</v>
      </c>
      <c r="AK54" s="628">
        <f t="shared" si="20"/>
        <v>0</v>
      </c>
      <c r="AL54" s="628">
        <f t="shared" si="20"/>
        <v>0</v>
      </c>
      <c r="AM54" s="628">
        <f t="shared" si="20"/>
        <v>0</v>
      </c>
      <c r="AN54" s="628">
        <f t="shared" si="20"/>
        <v>0</v>
      </c>
      <c r="AO54" s="628">
        <f t="shared" si="20"/>
        <v>0</v>
      </c>
      <c r="AP54" s="628">
        <f t="shared" si="20"/>
        <v>0</v>
      </c>
      <c r="AQ54" s="628">
        <f t="shared" si="20"/>
        <v>0</v>
      </c>
      <c r="AR54" s="628">
        <f t="shared" si="20"/>
        <v>0</v>
      </c>
      <c r="AS54" s="628">
        <f t="shared" si="20"/>
        <v>0</v>
      </c>
      <c r="AT54" s="628">
        <f t="shared" si="20"/>
        <v>0</v>
      </c>
      <c r="AU54" s="628">
        <f t="shared" si="20"/>
        <v>0</v>
      </c>
      <c r="AV54" s="628">
        <f t="shared" si="20"/>
        <v>0</v>
      </c>
      <c r="AW54" s="628">
        <f t="shared" si="20"/>
        <v>0</v>
      </c>
      <c r="AX54" s="628">
        <f t="shared" si="20"/>
        <v>0</v>
      </c>
      <c r="AY54" s="628">
        <f t="shared" si="20"/>
        <v>0</v>
      </c>
      <c r="AZ54" s="628">
        <f t="shared" si="20"/>
        <v>0</v>
      </c>
      <c r="BA54" s="628">
        <f t="shared" si="20"/>
        <v>0</v>
      </c>
      <c r="BB54" s="628">
        <f t="shared" si="20"/>
        <v>0</v>
      </c>
      <c r="BC54" s="628">
        <f t="shared" si="20"/>
        <v>0</v>
      </c>
      <c r="BD54" s="628">
        <f t="shared" si="20"/>
        <v>0</v>
      </c>
      <c r="BE54" s="628">
        <f t="shared" si="20"/>
        <v>0</v>
      </c>
      <c r="BF54" s="628">
        <f t="shared" si="20"/>
        <v>0</v>
      </c>
      <c r="BG54" s="628">
        <f t="shared" si="20"/>
        <v>0</v>
      </c>
      <c r="BH54" s="628">
        <f t="shared" si="20"/>
        <v>0</v>
      </c>
      <c r="BI54" s="628">
        <f t="shared" si="20"/>
        <v>0</v>
      </c>
      <c r="BJ54" s="628">
        <f t="shared" si="20"/>
        <v>0</v>
      </c>
      <c r="BK54" s="628">
        <f t="shared" si="20"/>
        <v>0</v>
      </c>
      <c r="BL54" s="628">
        <f t="shared" si="20"/>
        <v>0</v>
      </c>
      <c r="BM54" s="628">
        <f t="shared" si="20"/>
        <v>0</v>
      </c>
      <c r="BN54" s="628">
        <f t="shared" si="20"/>
        <v>0</v>
      </c>
      <c r="BO54" s="628">
        <f t="shared" si="20"/>
        <v>0</v>
      </c>
      <c r="BP54" s="628">
        <f t="shared" si="20"/>
        <v>0</v>
      </c>
      <c r="BQ54" s="633">
        <v>1</v>
      </c>
      <c r="BR54" s="628"/>
    </row>
    <row r="55" spans="1:77" s="575" customFormat="1" hidden="1">
      <c r="B55" s="576"/>
      <c r="C55" s="577"/>
      <c r="D55" s="578"/>
      <c r="E55" s="579"/>
      <c r="F55" s="578"/>
      <c r="G55" s="580"/>
      <c r="H55" s="581">
        <f>J55</f>
        <v>0</v>
      </c>
      <c r="I55" s="582"/>
      <c r="J55" s="580">
        <f>K55+AA55+BM55</f>
        <v>0</v>
      </c>
      <c r="K55" s="578">
        <f>L55+T55+X55+Y55+Z55</f>
        <v>0</v>
      </c>
      <c r="L55" s="578">
        <f>M55+S55</f>
        <v>0</v>
      </c>
      <c r="M55" s="578">
        <f>N55+R55</f>
        <v>0</v>
      </c>
      <c r="N55" s="578">
        <f>O55+P55+Q55</f>
        <v>0</v>
      </c>
      <c r="O55" s="578"/>
      <c r="P55" s="578"/>
      <c r="Q55" s="578"/>
      <c r="R55" s="578"/>
      <c r="S55" s="578"/>
      <c r="T55" s="578">
        <f>U55+V55+W55</f>
        <v>0</v>
      </c>
      <c r="U55" s="578"/>
      <c r="V55" s="578"/>
      <c r="W55" s="578"/>
      <c r="X55" s="578"/>
      <c r="Y55" s="578"/>
      <c r="Z55" s="578"/>
      <c r="AA55" s="578">
        <f xml:space="preserve"> SUM(AB55:AI55)+SUM(AV55:BL55)</f>
        <v>0</v>
      </c>
      <c r="AB55" s="578"/>
      <c r="AC55" s="578"/>
      <c r="AD55" s="578"/>
      <c r="AE55" s="578"/>
      <c r="AF55" s="578"/>
      <c r="AG55" s="578"/>
      <c r="AH55" s="578"/>
      <c r="AI55" s="578"/>
      <c r="AJ55" s="578"/>
      <c r="AK55" s="578"/>
      <c r="AL55" s="578"/>
      <c r="AM55" s="578"/>
      <c r="AN55" s="578"/>
      <c r="AO55" s="578"/>
      <c r="AP55" s="578"/>
      <c r="AQ55" s="578"/>
      <c r="AR55" s="578"/>
      <c r="AS55" s="578"/>
      <c r="AT55" s="578"/>
      <c r="AU55" s="567"/>
      <c r="AV55" s="578"/>
      <c r="AW55" s="578"/>
      <c r="AX55" s="578"/>
      <c r="AY55" s="578"/>
      <c r="AZ55" s="578"/>
      <c r="BA55" s="578"/>
      <c r="BB55" s="578"/>
      <c r="BC55" s="578"/>
      <c r="BD55" s="578"/>
      <c r="BE55" s="578"/>
      <c r="BF55" s="578"/>
      <c r="BG55" s="578"/>
      <c r="BH55" s="578"/>
      <c r="BI55" s="578"/>
      <c r="BJ55" s="578"/>
      <c r="BK55" s="578"/>
      <c r="BL55" s="578"/>
      <c r="BM55" s="578">
        <f>SUM(BN55:BP55)</f>
        <v>0</v>
      </c>
      <c r="BN55" s="578"/>
      <c r="BO55" s="578"/>
      <c r="BP55" s="578"/>
      <c r="BQ55" s="547">
        <v>1</v>
      </c>
      <c r="BR55" s="578"/>
    </row>
    <row r="56" spans="1:77" s="575" customFormat="1" hidden="1">
      <c r="B56" s="576"/>
      <c r="C56" s="577"/>
      <c r="D56" s="578"/>
      <c r="E56" s="579"/>
      <c r="F56" s="578"/>
      <c r="G56" s="580"/>
      <c r="H56" s="581">
        <f>J56</f>
        <v>0</v>
      </c>
      <c r="I56" s="582"/>
      <c r="J56" s="580">
        <f>K56+AA56+BM56</f>
        <v>0</v>
      </c>
      <c r="K56" s="578">
        <f>L56+T56+X56+Y56+Z56</f>
        <v>0</v>
      </c>
      <c r="L56" s="578">
        <f>M56+S56</f>
        <v>0</v>
      </c>
      <c r="M56" s="578">
        <f>N56+R56</f>
        <v>0</v>
      </c>
      <c r="N56" s="578">
        <f>O56+P56+Q56</f>
        <v>0</v>
      </c>
      <c r="O56" s="578"/>
      <c r="P56" s="578"/>
      <c r="Q56" s="578"/>
      <c r="R56" s="578"/>
      <c r="S56" s="578"/>
      <c r="T56" s="578">
        <f>U56+V56+W56</f>
        <v>0</v>
      </c>
      <c r="U56" s="578"/>
      <c r="V56" s="578"/>
      <c r="W56" s="578"/>
      <c r="X56" s="578"/>
      <c r="Y56" s="578"/>
      <c r="Z56" s="578"/>
      <c r="AA56" s="578">
        <f xml:space="preserve"> SUM(AB56:AI56)+SUM(AV56:BL56)</f>
        <v>0</v>
      </c>
      <c r="AB56" s="578"/>
      <c r="AC56" s="578"/>
      <c r="AD56" s="578"/>
      <c r="AE56" s="578"/>
      <c r="AF56" s="578"/>
      <c r="AG56" s="578"/>
      <c r="AH56" s="578"/>
      <c r="AI56" s="578">
        <f>SUM(AJ56:AT56)</f>
        <v>0</v>
      </c>
      <c r="AJ56" s="578"/>
      <c r="AK56" s="578"/>
      <c r="AL56" s="578"/>
      <c r="AM56" s="578"/>
      <c r="AN56" s="578"/>
      <c r="AO56" s="578"/>
      <c r="AP56" s="578"/>
      <c r="AQ56" s="578"/>
      <c r="AR56" s="578"/>
      <c r="AS56" s="578"/>
      <c r="AT56" s="578"/>
      <c r="AU56" s="567"/>
      <c r="AV56" s="578"/>
      <c r="AW56" s="578"/>
      <c r="AX56" s="578"/>
      <c r="AY56" s="578"/>
      <c r="AZ56" s="578"/>
      <c r="BA56" s="578"/>
      <c r="BB56" s="578"/>
      <c r="BC56" s="578"/>
      <c r="BD56" s="578"/>
      <c r="BE56" s="578"/>
      <c r="BF56" s="578"/>
      <c r="BG56" s="578"/>
      <c r="BH56" s="578"/>
      <c r="BI56" s="578"/>
      <c r="BJ56" s="578"/>
      <c r="BK56" s="578"/>
      <c r="BL56" s="578"/>
      <c r="BM56" s="578">
        <f>SUM(BN56:BP56)</f>
        <v>0</v>
      </c>
      <c r="BN56" s="578"/>
      <c r="BO56" s="578"/>
      <c r="BP56" s="578"/>
      <c r="BQ56" s="547">
        <v>1</v>
      </c>
      <c r="BR56" s="578"/>
    </row>
    <row r="57" spans="1:77" s="575" customFormat="1" hidden="1">
      <c r="B57" s="576"/>
      <c r="C57" s="577"/>
      <c r="D57" s="578"/>
      <c r="E57" s="579"/>
      <c r="F57" s="578"/>
      <c r="G57" s="580"/>
      <c r="H57" s="581">
        <f>J57</f>
        <v>0</v>
      </c>
      <c r="I57" s="582"/>
      <c r="J57" s="580">
        <f>K57+AA57+BM57</f>
        <v>0</v>
      </c>
      <c r="K57" s="578">
        <f>L57+T57+X57+Y57+Z57</f>
        <v>0</v>
      </c>
      <c r="L57" s="578">
        <f>M57+S57</f>
        <v>0</v>
      </c>
      <c r="M57" s="578">
        <f>N57+R57</f>
        <v>0</v>
      </c>
      <c r="N57" s="578">
        <f>O57+P57+Q57</f>
        <v>0</v>
      </c>
      <c r="O57" s="578"/>
      <c r="P57" s="578"/>
      <c r="Q57" s="578"/>
      <c r="R57" s="578"/>
      <c r="S57" s="578"/>
      <c r="T57" s="578">
        <f>U57+V57+W57</f>
        <v>0</v>
      </c>
      <c r="U57" s="578"/>
      <c r="V57" s="578"/>
      <c r="W57" s="578"/>
      <c r="X57" s="578"/>
      <c r="Y57" s="578"/>
      <c r="Z57" s="578"/>
      <c r="AA57" s="578">
        <f xml:space="preserve"> SUM(AB57:AI57)+SUM(AV57:BL57)</f>
        <v>0</v>
      </c>
      <c r="AB57" s="578"/>
      <c r="AC57" s="578"/>
      <c r="AD57" s="578"/>
      <c r="AE57" s="578"/>
      <c r="AF57" s="578"/>
      <c r="AG57" s="578"/>
      <c r="AH57" s="578"/>
      <c r="AI57" s="578">
        <f>SUM(AJ57:AT57)</f>
        <v>0</v>
      </c>
      <c r="AJ57" s="578"/>
      <c r="AK57" s="578"/>
      <c r="AL57" s="578"/>
      <c r="AM57" s="578"/>
      <c r="AN57" s="578"/>
      <c r="AO57" s="578"/>
      <c r="AP57" s="578"/>
      <c r="AQ57" s="578"/>
      <c r="AR57" s="578"/>
      <c r="AS57" s="578"/>
      <c r="AT57" s="578"/>
      <c r="AU57" s="567"/>
      <c r="AV57" s="578"/>
      <c r="AW57" s="578"/>
      <c r="AX57" s="578"/>
      <c r="AY57" s="578"/>
      <c r="AZ57" s="578"/>
      <c r="BA57" s="578"/>
      <c r="BB57" s="578"/>
      <c r="BC57" s="578"/>
      <c r="BD57" s="578"/>
      <c r="BE57" s="578"/>
      <c r="BF57" s="578"/>
      <c r="BG57" s="578"/>
      <c r="BH57" s="578"/>
      <c r="BI57" s="578"/>
      <c r="BJ57" s="578"/>
      <c r="BK57" s="578"/>
      <c r="BL57" s="578"/>
      <c r="BM57" s="578">
        <f>SUM(BN57:BP57)</f>
        <v>0</v>
      </c>
      <c r="BN57" s="578"/>
      <c r="BO57" s="578"/>
      <c r="BP57" s="578"/>
      <c r="BQ57" s="547">
        <v>1</v>
      </c>
      <c r="BR57" s="578"/>
    </row>
    <row r="58" spans="1:77" s="559" customFormat="1" hidden="1">
      <c r="B58" s="560"/>
      <c r="C58" s="561" t="s">
        <v>2710</v>
      </c>
      <c r="D58" s="562"/>
      <c r="E58" s="563"/>
      <c r="F58" s="562"/>
      <c r="G58" s="564"/>
      <c r="H58" s="565">
        <f>SUM(H59:H72)</f>
        <v>0</v>
      </c>
      <c r="I58" s="566"/>
      <c r="J58" s="564">
        <f t="shared" ref="J58:BP58" si="21">SUM(J59:J72)</f>
        <v>0</v>
      </c>
      <c r="K58" s="562">
        <f t="shared" si="21"/>
        <v>0</v>
      </c>
      <c r="L58" s="562">
        <f t="shared" si="21"/>
        <v>0</v>
      </c>
      <c r="M58" s="562">
        <f t="shared" si="21"/>
        <v>0</v>
      </c>
      <c r="N58" s="562">
        <f t="shared" si="21"/>
        <v>0</v>
      </c>
      <c r="O58" s="562">
        <f t="shared" si="21"/>
        <v>0</v>
      </c>
      <c r="P58" s="562">
        <f t="shared" si="21"/>
        <v>0</v>
      </c>
      <c r="Q58" s="562">
        <f t="shared" si="21"/>
        <v>0</v>
      </c>
      <c r="R58" s="562">
        <f t="shared" si="21"/>
        <v>0</v>
      </c>
      <c r="S58" s="562">
        <f t="shared" si="21"/>
        <v>0</v>
      </c>
      <c r="T58" s="562">
        <f t="shared" si="21"/>
        <v>0</v>
      </c>
      <c r="U58" s="562">
        <f t="shared" si="21"/>
        <v>0</v>
      </c>
      <c r="V58" s="562">
        <f t="shared" si="21"/>
        <v>0</v>
      </c>
      <c r="W58" s="562">
        <f t="shared" si="21"/>
        <v>0</v>
      </c>
      <c r="X58" s="562">
        <f t="shared" si="21"/>
        <v>0</v>
      </c>
      <c r="Y58" s="562">
        <f t="shared" si="21"/>
        <v>0</v>
      </c>
      <c r="Z58" s="562">
        <f t="shared" si="21"/>
        <v>0</v>
      </c>
      <c r="AA58" s="562">
        <f t="shared" si="21"/>
        <v>0</v>
      </c>
      <c r="AB58" s="562">
        <f t="shared" si="21"/>
        <v>0</v>
      </c>
      <c r="AC58" s="562">
        <f t="shared" si="21"/>
        <v>0</v>
      </c>
      <c r="AD58" s="562">
        <f t="shared" si="21"/>
        <v>0</v>
      </c>
      <c r="AE58" s="562">
        <f t="shared" si="21"/>
        <v>0</v>
      </c>
      <c r="AF58" s="562">
        <f t="shared" si="21"/>
        <v>0</v>
      </c>
      <c r="AG58" s="562">
        <f t="shared" si="21"/>
        <v>0</v>
      </c>
      <c r="AH58" s="562">
        <f t="shared" si="21"/>
        <v>0</v>
      </c>
      <c r="AI58" s="562">
        <f t="shared" si="21"/>
        <v>0</v>
      </c>
      <c r="AJ58" s="562">
        <f t="shared" si="21"/>
        <v>0</v>
      </c>
      <c r="AK58" s="562">
        <f t="shared" si="21"/>
        <v>0</v>
      </c>
      <c r="AL58" s="562">
        <f t="shared" si="21"/>
        <v>0</v>
      </c>
      <c r="AM58" s="562">
        <f t="shared" si="21"/>
        <v>0</v>
      </c>
      <c r="AN58" s="562">
        <f t="shared" si="21"/>
        <v>0</v>
      </c>
      <c r="AO58" s="562">
        <f t="shared" si="21"/>
        <v>0</v>
      </c>
      <c r="AP58" s="562">
        <f t="shared" si="21"/>
        <v>0</v>
      </c>
      <c r="AQ58" s="562">
        <f t="shared" si="21"/>
        <v>0</v>
      </c>
      <c r="AR58" s="562">
        <f t="shared" si="21"/>
        <v>0</v>
      </c>
      <c r="AS58" s="562">
        <f t="shared" si="21"/>
        <v>0</v>
      </c>
      <c r="AT58" s="562">
        <f t="shared" si="21"/>
        <v>0</v>
      </c>
      <c r="AU58" s="562">
        <f t="shared" si="21"/>
        <v>0</v>
      </c>
      <c r="AV58" s="562">
        <f t="shared" si="21"/>
        <v>0</v>
      </c>
      <c r="AW58" s="562">
        <f t="shared" si="21"/>
        <v>0</v>
      </c>
      <c r="AX58" s="562">
        <f t="shared" si="21"/>
        <v>0</v>
      </c>
      <c r="AY58" s="562">
        <f t="shared" si="21"/>
        <v>0</v>
      </c>
      <c r="AZ58" s="562">
        <f t="shared" si="21"/>
        <v>0</v>
      </c>
      <c r="BA58" s="562">
        <f t="shared" si="21"/>
        <v>0</v>
      </c>
      <c r="BB58" s="562">
        <f t="shared" si="21"/>
        <v>0</v>
      </c>
      <c r="BC58" s="562">
        <f t="shared" si="21"/>
        <v>0</v>
      </c>
      <c r="BD58" s="562">
        <f t="shared" si="21"/>
        <v>0</v>
      </c>
      <c r="BE58" s="562">
        <f t="shared" si="21"/>
        <v>0</v>
      </c>
      <c r="BF58" s="562">
        <f t="shared" si="21"/>
        <v>0</v>
      </c>
      <c r="BG58" s="562">
        <f t="shared" si="21"/>
        <v>0</v>
      </c>
      <c r="BH58" s="562">
        <f t="shared" si="21"/>
        <v>0</v>
      </c>
      <c r="BI58" s="562">
        <f t="shared" si="21"/>
        <v>0</v>
      </c>
      <c r="BJ58" s="562">
        <f t="shared" si="21"/>
        <v>0</v>
      </c>
      <c r="BK58" s="562">
        <f t="shared" si="21"/>
        <v>0</v>
      </c>
      <c r="BL58" s="562">
        <f t="shared" si="21"/>
        <v>0</v>
      </c>
      <c r="BM58" s="562">
        <f t="shared" si="21"/>
        <v>0</v>
      </c>
      <c r="BN58" s="562">
        <f t="shared" si="21"/>
        <v>0</v>
      </c>
      <c r="BO58" s="562">
        <f t="shared" si="21"/>
        <v>0</v>
      </c>
      <c r="BP58" s="562">
        <f t="shared" si="21"/>
        <v>0</v>
      </c>
      <c r="BQ58" s="568">
        <v>1</v>
      </c>
      <c r="BR58" s="562"/>
    </row>
    <row r="59" spans="1:77" s="619" customFormat="1" ht="15.75" hidden="1" customHeight="1">
      <c r="A59" s="603"/>
      <c r="B59" s="634"/>
      <c r="C59" s="634"/>
      <c r="D59" s="605"/>
      <c r="E59" s="635"/>
      <c r="F59" s="635"/>
      <c r="G59" s="607"/>
      <c r="H59" s="608"/>
      <c r="I59" s="609"/>
      <c r="J59" s="610"/>
      <c r="K59" s="611"/>
      <c r="L59" s="611"/>
      <c r="M59" s="611"/>
      <c r="N59" s="611"/>
      <c r="O59" s="612"/>
      <c r="P59" s="612"/>
      <c r="Q59" s="613"/>
      <c r="R59" s="612"/>
      <c r="S59" s="612"/>
      <c r="T59" s="615"/>
      <c r="U59" s="612"/>
      <c r="V59" s="612"/>
      <c r="W59" s="613"/>
      <c r="X59" s="612"/>
      <c r="Y59" s="612"/>
      <c r="Z59" s="612"/>
      <c r="AA59" s="611"/>
      <c r="AB59" s="612"/>
      <c r="AC59" s="612"/>
      <c r="AD59" s="613"/>
      <c r="AE59" s="613"/>
      <c r="AF59" s="612"/>
      <c r="AG59" s="612"/>
      <c r="AH59" s="612"/>
      <c r="AI59" s="611"/>
      <c r="AJ59" s="612"/>
      <c r="AK59" s="612"/>
      <c r="AL59" s="612"/>
      <c r="AM59" s="613"/>
      <c r="AN59" s="612"/>
      <c r="AO59" s="612"/>
      <c r="AP59" s="612"/>
      <c r="AQ59" s="613"/>
      <c r="AR59" s="612"/>
      <c r="AS59" s="612"/>
      <c r="AT59" s="612"/>
      <c r="AU59" s="616"/>
      <c r="AV59" s="612"/>
      <c r="AW59" s="612"/>
      <c r="AX59" s="612"/>
      <c r="AY59" s="612"/>
      <c r="AZ59" s="612"/>
      <c r="BA59" s="612"/>
      <c r="BB59" s="612"/>
      <c r="BC59" s="613"/>
      <c r="BD59" s="612"/>
      <c r="BE59" s="612"/>
      <c r="BF59" s="612"/>
      <c r="BG59" s="612"/>
      <c r="BH59" s="613"/>
      <c r="BI59" s="612"/>
      <c r="BJ59" s="612"/>
      <c r="BK59" s="612"/>
      <c r="BL59" s="613"/>
      <c r="BM59" s="611"/>
      <c r="BN59" s="612"/>
      <c r="BO59" s="612"/>
      <c r="BP59" s="612"/>
      <c r="BQ59" s="547"/>
      <c r="BR59" s="622"/>
      <c r="BS59" s="636"/>
      <c r="BT59" s="605"/>
      <c r="BU59" s="621"/>
      <c r="BY59" s="607"/>
    </row>
    <row r="60" spans="1:77" s="619" customFormat="1" ht="15.75" hidden="1" customHeight="1">
      <c r="A60" s="603"/>
      <c r="B60" s="604"/>
      <c r="C60" s="604"/>
      <c r="D60" s="605"/>
      <c r="E60" s="635"/>
      <c r="F60" s="635"/>
      <c r="G60" s="607"/>
      <c r="H60" s="608"/>
      <c r="I60" s="609"/>
      <c r="J60" s="610"/>
      <c r="K60" s="611"/>
      <c r="L60" s="611"/>
      <c r="M60" s="611"/>
      <c r="N60" s="611"/>
      <c r="O60" s="612"/>
      <c r="P60" s="612"/>
      <c r="Q60" s="613"/>
      <c r="R60" s="612"/>
      <c r="S60" s="612"/>
      <c r="T60" s="615"/>
      <c r="U60" s="612"/>
      <c r="V60" s="612"/>
      <c r="W60" s="613"/>
      <c r="X60" s="612"/>
      <c r="Y60" s="612"/>
      <c r="Z60" s="612"/>
      <c r="AA60" s="611"/>
      <c r="AB60" s="612"/>
      <c r="AC60" s="612"/>
      <c r="AD60" s="613"/>
      <c r="AE60" s="613"/>
      <c r="AF60" s="612"/>
      <c r="AG60" s="612"/>
      <c r="AH60" s="612"/>
      <c r="AI60" s="611"/>
      <c r="AJ60" s="612"/>
      <c r="AK60" s="612"/>
      <c r="AL60" s="612"/>
      <c r="AM60" s="613"/>
      <c r="AN60" s="612"/>
      <c r="AO60" s="612"/>
      <c r="AP60" s="612"/>
      <c r="AQ60" s="613"/>
      <c r="AR60" s="612"/>
      <c r="AS60" s="612"/>
      <c r="AT60" s="612"/>
      <c r="AU60" s="616"/>
      <c r="AV60" s="612"/>
      <c r="AW60" s="612"/>
      <c r="AX60" s="612"/>
      <c r="AY60" s="612"/>
      <c r="AZ60" s="612"/>
      <c r="BA60" s="612"/>
      <c r="BB60" s="612"/>
      <c r="BC60" s="613"/>
      <c r="BD60" s="612"/>
      <c r="BE60" s="612"/>
      <c r="BF60" s="612"/>
      <c r="BG60" s="612"/>
      <c r="BH60" s="613"/>
      <c r="BI60" s="612"/>
      <c r="BJ60" s="612"/>
      <c r="BK60" s="612"/>
      <c r="BL60" s="613"/>
      <c r="BM60" s="611"/>
      <c r="BN60" s="612"/>
      <c r="BO60" s="612"/>
      <c r="BP60" s="612"/>
      <c r="BQ60" s="547"/>
      <c r="BR60" s="622"/>
      <c r="BS60" s="636"/>
      <c r="BT60" s="605"/>
      <c r="BU60" s="621"/>
      <c r="BY60" s="607"/>
    </row>
    <row r="61" spans="1:77" s="619" customFormat="1" ht="15.75" hidden="1" customHeight="1">
      <c r="A61" s="603"/>
      <c r="B61" s="637"/>
      <c r="C61" s="637"/>
      <c r="D61" s="605"/>
      <c r="E61" s="635"/>
      <c r="F61" s="635"/>
      <c r="G61" s="607"/>
      <c r="H61" s="608"/>
      <c r="I61" s="609"/>
      <c r="J61" s="610"/>
      <c r="K61" s="611"/>
      <c r="L61" s="611"/>
      <c r="M61" s="611"/>
      <c r="N61" s="611"/>
      <c r="O61" s="612"/>
      <c r="P61" s="612"/>
      <c r="Q61" s="613"/>
      <c r="R61" s="612"/>
      <c r="S61" s="612"/>
      <c r="T61" s="615"/>
      <c r="U61" s="612"/>
      <c r="V61" s="612"/>
      <c r="W61" s="613"/>
      <c r="X61" s="612"/>
      <c r="Y61" s="612"/>
      <c r="Z61" s="612"/>
      <c r="AA61" s="611"/>
      <c r="AB61" s="612"/>
      <c r="AC61" s="612"/>
      <c r="AD61" s="613"/>
      <c r="AE61" s="613"/>
      <c r="AF61" s="612"/>
      <c r="AG61" s="612"/>
      <c r="AH61" s="612"/>
      <c r="AI61" s="611"/>
      <c r="AJ61" s="612"/>
      <c r="AK61" s="612"/>
      <c r="AL61" s="612"/>
      <c r="AM61" s="613"/>
      <c r="AN61" s="612"/>
      <c r="AO61" s="612"/>
      <c r="AP61" s="612"/>
      <c r="AQ61" s="613"/>
      <c r="AR61" s="612"/>
      <c r="AS61" s="612"/>
      <c r="AT61" s="612"/>
      <c r="AU61" s="616"/>
      <c r="AV61" s="612"/>
      <c r="AW61" s="612"/>
      <c r="AX61" s="612"/>
      <c r="AY61" s="612"/>
      <c r="AZ61" s="612"/>
      <c r="BA61" s="612"/>
      <c r="BB61" s="612"/>
      <c r="BC61" s="613"/>
      <c r="BD61" s="612"/>
      <c r="BE61" s="612"/>
      <c r="BF61" s="612"/>
      <c r="BG61" s="612"/>
      <c r="BH61" s="613"/>
      <c r="BI61" s="612"/>
      <c r="BJ61" s="612"/>
      <c r="BK61" s="612"/>
      <c r="BL61" s="613"/>
      <c r="BM61" s="611"/>
      <c r="BN61" s="612"/>
      <c r="BO61" s="612"/>
      <c r="BP61" s="612"/>
      <c r="BQ61" s="547"/>
      <c r="BR61" s="622"/>
      <c r="BS61" s="636"/>
      <c r="BT61" s="605"/>
      <c r="BU61" s="621"/>
      <c r="BY61" s="607"/>
    </row>
    <row r="62" spans="1:77" s="619" customFormat="1" ht="15.75" hidden="1" customHeight="1">
      <c r="A62" s="603"/>
      <c r="B62" s="637"/>
      <c r="C62" s="637"/>
      <c r="D62" s="605"/>
      <c r="E62" s="635"/>
      <c r="F62" s="635"/>
      <c r="G62" s="607"/>
      <c r="H62" s="608"/>
      <c r="I62" s="609"/>
      <c r="J62" s="610"/>
      <c r="K62" s="611"/>
      <c r="L62" s="611"/>
      <c r="M62" s="611"/>
      <c r="N62" s="611"/>
      <c r="O62" s="612"/>
      <c r="P62" s="612"/>
      <c r="Q62" s="613"/>
      <c r="R62" s="612"/>
      <c r="S62" s="612"/>
      <c r="T62" s="615"/>
      <c r="U62" s="612"/>
      <c r="V62" s="612"/>
      <c r="W62" s="613"/>
      <c r="X62" s="612"/>
      <c r="Y62" s="612"/>
      <c r="Z62" s="612"/>
      <c r="AA62" s="611"/>
      <c r="AB62" s="612"/>
      <c r="AC62" s="612"/>
      <c r="AD62" s="613"/>
      <c r="AE62" s="613"/>
      <c r="AF62" s="612"/>
      <c r="AG62" s="612"/>
      <c r="AH62" s="612"/>
      <c r="AI62" s="611"/>
      <c r="AJ62" s="612"/>
      <c r="AK62" s="612"/>
      <c r="AL62" s="612"/>
      <c r="AM62" s="613"/>
      <c r="AN62" s="612"/>
      <c r="AO62" s="612"/>
      <c r="AP62" s="612"/>
      <c r="AQ62" s="613"/>
      <c r="AR62" s="612"/>
      <c r="AS62" s="612"/>
      <c r="AT62" s="612"/>
      <c r="AU62" s="616"/>
      <c r="AV62" s="612"/>
      <c r="AW62" s="612"/>
      <c r="AX62" s="612"/>
      <c r="AY62" s="612"/>
      <c r="AZ62" s="612"/>
      <c r="BA62" s="612"/>
      <c r="BB62" s="612"/>
      <c r="BC62" s="613"/>
      <c r="BD62" s="612"/>
      <c r="BE62" s="612"/>
      <c r="BF62" s="612"/>
      <c r="BG62" s="612"/>
      <c r="BH62" s="613"/>
      <c r="BI62" s="612"/>
      <c r="BJ62" s="612"/>
      <c r="BK62" s="612"/>
      <c r="BL62" s="613"/>
      <c r="BM62" s="611"/>
      <c r="BN62" s="612"/>
      <c r="BO62" s="612"/>
      <c r="BP62" s="612"/>
      <c r="BQ62" s="547"/>
      <c r="BR62" s="622"/>
      <c r="BS62" s="636"/>
      <c r="BT62" s="605"/>
      <c r="BU62" s="621"/>
      <c r="BY62" s="607"/>
    </row>
    <row r="63" spans="1:77" s="652" customFormat="1" ht="15.75" hidden="1" customHeight="1">
      <c r="A63" s="638"/>
      <c r="B63" s="639"/>
      <c r="C63" s="639"/>
      <c r="D63" s="640"/>
      <c r="E63" s="641"/>
      <c r="F63" s="641"/>
      <c r="G63" s="642"/>
      <c r="H63" s="643"/>
      <c r="I63" s="644"/>
      <c r="J63" s="645"/>
      <c r="K63" s="1"/>
      <c r="L63" s="1"/>
      <c r="M63" s="1"/>
      <c r="N63" s="1"/>
      <c r="O63" s="646"/>
      <c r="P63" s="646"/>
      <c r="Q63" s="647"/>
      <c r="R63" s="646"/>
      <c r="S63" s="646"/>
      <c r="T63" s="648"/>
      <c r="U63" s="646"/>
      <c r="V63" s="646"/>
      <c r="W63" s="647"/>
      <c r="X63" s="646"/>
      <c r="Y63" s="646"/>
      <c r="Z63" s="646"/>
      <c r="AA63" s="1"/>
      <c r="AB63" s="646"/>
      <c r="AC63" s="646"/>
      <c r="AD63" s="647"/>
      <c r="AE63" s="647"/>
      <c r="AF63" s="646"/>
      <c r="AG63" s="646"/>
      <c r="AH63" s="646"/>
      <c r="AI63" s="1"/>
      <c r="AJ63" s="646"/>
      <c r="AK63" s="646"/>
      <c r="AL63" s="646"/>
      <c r="AM63" s="647"/>
      <c r="AN63" s="646"/>
      <c r="AO63" s="646"/>
      <c r="AP63" s="646"/>
      <c r="AQ63" s="647"/>
      <c r="AR63" s="646"/>
      <c r="AS63" s="646"/>
      <c r="AT63" s="646"/>
      <c r="AU63" s="616"/>
      <c r="AV63" s="646"/>
      <c r="AW63" s="646"/>
      <c r="AX63" s="646"/>
      <c r="AY63" s="646"/>
      <c r="AZ63" s="646"/>
      <c r="BA63" s="646"/>
      <c r="BB63" s="646"/>
      <c r="BC63" s="647"/>
      <c r="BD63" s="646"/>
      <c r="BE63" s="646"/>
      <c r="BF63" s="646"/>
      <c r="BG63" s="646"/>
      <c r="BH63" s="647"/>
      <c r="BI63" s="646"/>
      <c r="BJ63" s="646"/>
      <c r="BK63" s="646"/>
      <c r="BL63" s="647"/>
      <c r="BM63" s="1"/>
      <c r="BN63" s="646"/>
      <c r="BO63" s="646"/>
      <c r="BP63" s="646"/>
      <c r="BQ63" s="542"/>
      <c r="BR63" s="649"/>
      <c r="BS63" s="650"/>
      <c r="BT63" s="640"/>
      <c r="BU63" s="651"/>
      <c r="BY63" s="642"/>
    </row>
    <row r="64" spans="1:77" s="619" customFormat="1" ht="15.75" hidden="1" customHeight="1">
      <c r="A64" s="603"/>
      <c r="B64" s="637"/>
      <c r="C64" s="637"/>
      <c r="D64" s="605"/>
      <c r="E64" s="635"/>
      <c r="F64" s="635"/>
      <c r="G64" s="607"/>
      <c r="H64" s="608"/>
      <c r="I64" s="609"/>
      <c r="J64" s="610"/>
      <c r="K64" s="611"/>
      <c r="L64" s="611"/>
      <c r="M64" s="611"/>
      <c r="N64" s="611"/>
      <c r="O64" s="612"/>
      <c r="P64" s="612"/>
      <c r="Q64" s="613"/>
      <c r="R64" s="612"/>
      <c r="S64" s="612"/>
      <c r="T64" s="615"/>
      <c r="U64" s="612"/>
      <c r="V64" s="612"/>
      <c r="W64" s="613"/>
      <c r="X64" s="612"/>
      <c r="Y64" s="612"/>
      <c r="Z64" s="612"/>
      <c r="AA64" s="611"/>
      <c r="AB64" s="612"/>
      <c r="AC64" s="612"/>
      <c r="AD64" s="613"/>
      <c r="AE64" s="613"/>
      <c r="AF64" s="612"/>
      <c r="AG64" s="612"/>
      <c r="AH64" s="612"/>
      <c r="AI64" s="611"/>
      <c r="AJ64" s="612"/>
      <c r="AK64" s="612"/>
      <c r="AL64" s="612"/>
      <c r="AM64" s="613"/>
      <c r="AN64" s="612"/>
      <c r="AO64" s="612"/>
      <c r="AP64" s="612"/>
      <c r="AQ64" s="613"/>
      <c r="AR64" s="612"/>
      <c r="AS64" s="612"/>
      <c r="AT64" s="612"/>
      <c r="AU64" s="616"/>
      <c r="AV64" s="612"/>
      <c r="AW64" s="612"/>
      <c r="AX64" s="612"/>
      <c r="AY64" s="612"/>
      <c r="AZ64" s="612"/>
      <c r="BA64" s="612"/>
      <c r="BB64" s="612"/>
      <c r="BC64" s="613"/>
      <c r="BD64" s="612"/>
      <c r="BE64" s="612"/>
      <c r="BF64" s="612"/>
      <c r="BG64" s="612"/>
      <c r="BH64" s="613"/>
      <c r="BI64" s="612"/>
      <c r="BJ64" s="612"/>
      <c r="BK64" s="612"/>
      <c r="BL64" s="613"/>
      <c r="BM64" s="611"/>
      <c r="BN64" s="612"/>
      <c r="BO64" s="612"/>
      <c r="BP64" s="612"/>
      <c r="BQ64" s="547"/>
      <c r="BR64" s="622"/>
      <c r="BS64" s="636"/>
      <c r="BT64" s="605"/>
      <c r="BU64" s="621"/>
      <c r="BY64" s="607"/>
    </row>
    <row r="65" spans="1:77" s="619" customFormat="1" ht="15.75" hidden="1" customHeight="1">
      <c r="A65" s="603"/>
      <c r="B65" s="637"/>
      <c r="C65" s="637"/>
      <c r="D65" s="605"/>
      <c r="E65" s="635"/>
      <c r="F65" s="635"/>
      <c r="G65" s="607"/>
      <c r="H65" s="608"/>
      <c r="I65" s="609"/>
      <c r="J65" s="610"/>
      <c r="K65" s="611"/>
      <c r="L65" s="611"/>
      <c r="M65" s="611"/>
      <c r="N65" s="611"/>
      <c r="O65" s="612"/>
      <c r="P65" s="612"/>
      <c r="Q65" s="613"/>
      <c r="R65" s="612"/>
      <c r="S65" s="612"/>
      <c r="T65" s="615"/>
      <c r="U65" s="612"/>
      <c r="V65" s="612"/>
      <c r="W65" s="613"/>
      <c r="X65" s="612"/>
      <c r="Y65" s="612"/>
      <c r="Z65" s="612"/>
      <c r="AA65" s="611"/>
      <c r="AB65" s="612"/>
      <c r="AC65" s="612"/>
      <c r="AD65" s="613"/>
      <c r="AE65" s="613"/>
      <c r="AF65" s="612"/>
      <c r="AG65" s="612"/>
      <c r="AH65" s="612"/>
      <c r="AI65" s="611"/>
      <c r="AJ65" s="612"/>
      <c r="AK65" s="612"/>
      <c r="AL65" s="612"/>
      <c r="AM65" s="613"/>
      <c r="AN65" s="612"/>
      <c r="AO65" s="612"/>
      <c r="AP65" s="612"/>
      <c r="AQ65" s="613"/>
      <c r="AR65" s="612"/>
      <c r="AS65" s="612"/>
      <c r="AT65" s="612"/>
      <c r="AU65" s="616"/>
      <c r="AV65" s="612"/>
      <c r="AW65" s="612"/>
      <c r="AX65" s="612"/>
      <c r="AY65" s="612"/>
      <c r="AZ65" s="612"/>
      <c r="BA65" s="612"/>
      <c r="BB65" s="612"/>
      <c r="BC65" s="613"/>
      <c r="BD65" s="612"/>
      <c r="BE65" s="612"/>
      <c r="BF65" s="612"/>
      <c r="BG65" s="612"/>
      <c r="BH65" s="613"/>
      <c r="BI65" s="612"/>
      <c r="BJ65" s="612"/>
      <c r="BK65" s="612"/>
      <c r="BL65" s="613"/>
      <c r="BM65" s="611"/>
      <c r="BN65" s="612"/>
      <c r="BO65" s="612"/>
      <c r="BP65" s="612"/>
      <c r="BQ65" s="547"/>
      <c r="BR65" s="622"/>
      <c r="BS65" s="636"/>
      <c r="BT65" s="605"/>
      <c r="BU65" s="621"/>
      <c r="BY65" s="607"/>
    </row>
    <row r="66" spans="1:77" s="619" customFormat="1" ht="15.75" hidden="1" customHeight="1">
      <c r="A66" s="603"/>
      <c r="B66" s="637"/>
      <c r="C66" s="637"/>
      <c r="D66" s="605"/>
      <c r="E66" s="635"/>
      <c r="F66" s="635"/>
      <c r="G66" s="607"/>
      <c r="H66" s="608"/>
      <c r="I66" s="609"/>
      <c r="J66" s="610"/>
      <c r="K66" s="611"/>
      <c r="L66" s="611"/>
      <c r="M66" s="611"/>
      <c r="N66" s="611"/>
      <c r="O66" s="612"/>
      <c r="P66" s="612"/>
      <c r="Q66" s="613"/>
      <c r="R66" s="612"/>
      <c r="S66" s="612"/>
      <c r="T66" s="615"/>
      <c r="U66" s="612"/>
      <c r="V66" s="612"/>
      <c r="W66" s="613"/>
      <c r="X66" s="612"/>
      <c r="Y66" s="612"/>
      <c r="Z66" s="612"/>
      <c r="AA66" s="611"/>
      <c r="AB66" s="612"/>
      <c r="AC66" s="612"/>
      <c r="AD66" s="613"/>
      <c r="AE66" s="613"/>
      <c r="AF66" s="612"/>
      <c r="AG66" s="612"/>
      <c r="AH66" s="612"/>
      <c r="AI66" s="611"/>
      <c r="AJ66" s="612"/>
      <c r="AK66" s="612"/>
      <c r="AL66" s="612"/>
      <c r="AM66" s="613"/>
      <c r="AN66" s="612"/>
      <c r="AO66" s="612"/>
      <c r="AP66" s="612"/>
      <c r="AQ66" s="613"/>
      <c r="AR66" s="612"/>
      <c r="AS66" s="612"/>
      <c r="AT66" s="612"/>
      <c r="AU66" s="616"/>
      <c r="AV66" s="612"/>
      <c r="AW66" s="612"/>
      <c r="AX66" s="612"/>
      <c r="AY66" s="612"/>
      <c r="AZ66" s="612"/>
      <c r="BA66" s="612"/>
      <c r="BB66" s="612"/>
      <c r="BC66" s="613"/>
      <c r="BD66" s="612"/>
      <c r="BE66" s="612"/>
      <c r="BF66" s="612"/>
      <c r="BG66" s="612"/>
      <c r="BH66" s="613"/>
      <c r="BI66" s="612"/>
      <c r="BJ66" s="612"/>
      <c r="BK66" s="612"/>
      <c r="BL66" s="613"/>
      <c r="BM66" s="611"/>
      <c r="BN66" s="612"/>
      <c r="BO66" s="612"/>
      <c r="BP66" s="612"/>
      <c r="BQ66" s="547"/>
      <c r="BR66" s="622"/>
      <c r="BS66" s="636"/>
      <c r="BT66" s="605"/>
      <c r="BU66" s="621"/>
      <c r="BY66" s="607"/>
    </row>
    <row r="67" spans="1:77" s="619" customFormat="1" ht="15.75" hidden="1" customHeight="1">
      <c r="A67" s="603"/>
      <c r="B67" s="637"/>
      <c r="C67" s="637"/>
      <c r="D67" s="605"/>
      <c r="E67" s="635"/>
      <c r="F67" s="635"/>
      <c r="G67" s="607"/>
      <c r="H67" s="608"/>
      <c r="I67" s="609"/>
      <c r="J67" s="610"/>
      <c r="K67" s="611"/>
      <c r="L67" s="611"/>
      <c r="M67" s="611"/>
      <c r="N67" s="611"/>
      <c r="O67" s="612"/>
      <c r="P67" s="612"/>
      <c r="Q67" s="613"/>
      <c r="R67" s="612"/>
      <c r="S67" s="612"/>
      <c r="T67" s="615"/>
      <c r="U67" s="612"/>
      <c r="V67" s="612"/>
      <c r="W67" s="613"/>
      <c r="X67" s="612"/>
      <c r="Y67" s="612"/>
      <c r="Z67" s="612"/>
      <c r="AA67" s="611"/>
      <c r="AB67" s="612"/>
      <c r="AC67" s="612"/>
      <c r="AD67" s="613"/>
      <c r="AE67" s="613"/>
      <c r="AF67" s="612"/>
      <c r="AG67" s="612"/>
      <c r="AH67" s="612"/>
      <c r="AI67" s="611"/>
      <c r="AJ67" s="612"/>
      <c r="AK67" s="612"/>
      <c r="AL67" s="612"/>
      <c r="AM67" s="613"/>
      <c r="AN67" s="612"/>
      <c r="AO67" s="612"/>
      <c r="AP67" s="612"/>
      <c r="AQ67" s="613"/>
      <c r="AR67" s="612"/>
      <c r="AS67" s="612"/>
      <c r="AT67" s="612"/>
      <c r="AU67" s="616"/>
      <c r="AV67" s="612"/>
      <c r="AW67" s="612"/>
      <c r="AX67" s="612"/>
      <c r="AY67" s="612"/>
      <c r="AZ67" s="612"/>
      <c r="BA67" s="612"/>
      <c r="BB67" s="612"/>
      <c r="BC67" s="613"/>
      <c r="BD67" s="612"/>
      <c r="BE67" s="612"/>
      <c r="BF67" s="612"/>
      <c r="BG67" s="612"/>
      <c r="BH67" s="613"/>
      <c r="BI67" s="612"/>
      <c r="BJ67" s="612"/>
      <c r="BK67" s="612"/>
      <c r="BL67" s="613"/>
      <c r="BM67" s="611"/>
      <c r="BN67" s="612"/>
      <c r="BO67" s="612"/>
      <c r="BP67" s="612"/>
      <c r="BQ67" s="547"/>
      <c r="BR67" s="622"/>
      <c r="BS67" s="636"/>
      <c r="BT67" s="605"/>
      <c r="BU67" s="621"/>
      <c r="BY67" s="607"/>
    </row>
    <row r="68" spans="1:77" s="619" customFormat="1" ht="15.75" hidden="1" customHeight="1">
      <c r="A68" s="603"/>
      <c r="B68" s="637"/>
      <c r="C68" s="637"/>
      <c r="D68" s="605"/>
      <c r="E68" s="635"/>
      <c r="F68" s="635"/>
      <c r="G68" s="607"/>
      <c r="H68" s="608"/>
      <c r="I68" s="609"/>
      <c r="J68" s="610"/>
      <c r="K68" s="611"/>
      <c r="L68" s="611"/>
      <c r="M68" s="611"/>
      <c r="N68" s="611"/>
      <c r="O68" s="612"/>
      <c r="P68" s="612"/>
      <c r="Q68" s="613"/>
      <c r="R68" s="612"/>
      <c r="S68" s="612"/>
      <c r="T68" s="615"/>
      <c r="U68" s="612"/>
      <c r="V68" s="612"/>
      <c r="W68" s="613"/>
      <c r="X68" s="612"/>
      <c r="Y68" s="612"/>
      <c r="Z68" s="612"/>
      <c r="AA68" s="611"/>
      <c r="AB68" s="612"/>
      <c r="AC68" s="612"/>
      <c r="AD68" s="613"/>
      <c r="AE68" s="613"/>
      <c r="AF68" s="612"/>
      <c r="AG68" s="612"/>
      <c r="AH68" s="612"/>
      <c r="AI68" s="611"/>
      <c r="AJ68" s="612"/>
      <c r="AK68" s="612"/>
      <c r="AL68" s="612"/>
      <c r="AM68" s="613"/>
      <c r="AN68" s="612"/>
      <c r="AO68" s="612"/>
      <c r="AP68" s="612"/>
      <c r="AQ68" s="613"/>
      <c r="AR68" s="612"/>
      <c r="AS68" s="612"/>
      <c r="AT68" s="612"/>
      <c r="AU68" s="616"/>
      <c r="AV68" s="612"/>
      <c r="AW68" s="612"/>
      <c r="AX68" s="612"/>
      <c r="AY68" s="612"/>
      <c r="AZ68" s="612"/>
      <c r="BA68" s="612"/>
      <c r="BB68" s="612"/>
      <c r="BC68" s="613"/>
      <c r="BD68" s="612"/>
      <c r="BE68" s="612"/>
      <c r="BF68" s="612"/>
      <c r="BG68" s="612"/>
      <c r="BH68" s="613"/>
      <c r="BI68" s="612"/>
      <c r="BJ68" s="612"/>
      <c r="BK68" s="612"/>
      <c r="BL68" s="613"/>
      <c r="BM68" s="611"/>
      <c r="BN68" s="612"/>
      <c r="BO68" s="612"/>
      <c r="BP68" s="612"/>
      <c r="BQ68" s="547"/>
      <c r="BR68" s="622"/>
      <c r="BS68" s="636"/>
      <c r="BT68" s="605"/>
      <c r="BU68" s="621"/>
      <c r="BY68" s="607"/>
    </row>
    <row r="69" spans="1:77" s="619" customFormat="1" ht="15.75" hidden="1" customHeight="1">
      <c r="A69" s="603"/>
      <c r="B69" s="637"/>
      <c r="C69" s="637"/>
      <c r="D69" s="605"/>
      <c r="E69" s="635"/>
      <c r="F69" s="635"/>
      <c r="G69" s="607"/>
      <c r="H69" s="608"/>
      <c r="I69" s="609"/>
      <c r="J69" s="610"/>
      <c r="K69" s="611"/>
      <c r="L69" s="611"/>
      <c r="M69" s="611"/>
      <c r="N69" s="611"/>
      <c r="O69" s="612"/>
      <c r="P69" s="612"/>
      <c r="Q69" s="613"/>
      <c r="R69" s="612"/>
      <c r="S69" s="612"/>
      <c r="T69" s="615"/>
      <c r="U69" s="612"/>
      <c r="V69" s="612"/>
      <c r="W69" s="613"/>
      <c r="X69" s="612"/>
      <c r="Y69" s="612"/>
      <c r="Z69" s="612"/>
      <c r="AA69" s="611"/>
      <c r="AB69" s="612"/>
      <c r="AC69" s="612"/>
      <c r="AD69" s="613"/>
      <c r="AE69" s="613"/>
      <c r="AF69" s="612"/>
      <c r="AG69" s="612"/>
      <c r="AH69" s="612"/>
      <c r="AI69" s="611"/>
      <c r="AJ69" s="612"/>
      <c r="AK69" s="612"/>
      <c r="AL69" s="612"/>
      <c r="AM69" s="613"/>
      <c r="AN69" s="612"/>
      <c r="AO69" s="612"/>
      <c r="AP69" s="612"/>
      <c r="AQ69" s="613"/>
      <c r="AR69" s="612"/>
      <c r="AS69" s="612"/>
      <c r="AT69" s="612"/>
      <c r="AU69" s="616"/>
      <c r="AV69" s="612"/>
      <c r="AW69" s="612"/>
      <c r="AX69" s="612"/>
      <c r="AY69" s="612"/>
      <c r="AZ69" s="612"/>
      <c r="BA69" s="612"/>
      <c r="BB69" s="612"/>
      <c r="BC69" s="613"/>
      <c r="BD69" s="612"/>
      <c r="BE69" s="612"/>
      <c r="BF69" s="612"/>
      <c r="BG69" s="612"/>
      <c r="BH69" s="613"/>
      <c r="BI69" s="612"/>
      <c r="BJ69" s="612"/>
      <c r="BK69" s="612"/>
      <c r="BL69" s="613"/>
      <c r="BM69" s="611"/>
      <c r="BN69" s="612"/>
      <c r="BO69" s="612"/>
      <c r="BP69" s="612"/>
      <c r="BQ69" s="547"/>
      <c r="BR69" s="622"/>
      <c r="BS69" s="636"/>
      <c r="BT69" s="605"/>
      <c r="BU69" s="621"/>
      <c r="BY69" s="607"/>
    </row>
    <row r="70" spans="1:77" s="618" customFormat="1" ht="15.75" hidden="1" customHeight="1">
      <c r="A70" s="653"/>
      <c r="B70" s="637"/>
      <c r="C70" s="637"/>
      <c r="D70" s="605"/>
      <c r="E70" s="635"/>
      <c r="F70" s="635"/>
      <c r="G70" s="654"/>
      <c r="H70" s="655"/>
      <c r="I70" s="656"/>
      <c r="J70" s="610"/>
      <c r="K70" s="611"/>
      <c r="L70" s="611"/>
      <c r="M70" s="611"/>
      <c r="N70" s="611"/>
      <c r="O70" s="612"/>
      <c r="P70" s="612"/>
      <c r="Q70" s="613"/>
      <c r="R70" s="612"/>
      <c r="S70" s="612"/>
      <c r="T70" s="615"/>
      <c r="U70" s="612"/>
      <c r="V70" s="612"/>
      <c r="W70" s="613"/>
      <c r="X70" s="612"/>
      <c r="Y70" s="612"/>
      <c r="Z70" s="612"/>
      <c r="AA70" s="611"/>
      <c r="AB70" s="612"/>
      <c r="AC70" s="612"/>
      <c r="AD70" s="613"/>
      <c r="AE70" s="613"/>
      <c r="AF70" s="612"/>
      <c r="AG70" s="612"/>
      <c r="AH70" s="612"/>
      <c r="AI70" s="611"/>
      <c r="AJ70" s="612"/>
      <c r="AK70" s="612"/>
      <c r="AL70" s="612"/>
      <c r="AM70" s="613"/>
      <c r="AN70" s="612"/>
      <c r="AO70" s="612"/>
      <c r="AP70" s="612"/>
      <c r="AQ70" s="613"/>
      <c r="AR70" s="612"/>
      <c r="AS70" s="612"/>
      <c r="AT70" s="612"/>
      <c r="AU70" s="616"/>
      <c r="AV70" s="612"/>
      <c r="AW70" s="612"/>
      <c r="AX70" s="612"/>
      <c r="AY70" s="612"/>
      <c r="AZ70" s="612"/>
      <c r="BA70" s="612"/>
      <c r="BB70" s="612"/>
      <c r="BC70" s="613"/>
      <c r="BD70" s="612"/>
      <c r="BE70" s="612"/>
      <c r="BF70" s="612"/>
      <c r="BG70" s="612"/>
      <c r="BH70" s="613"/>
      <c r="BI70" s="612"/>
      <c r="BJ70" s="612"/>
      <c r="BK70" s="612"/>
      <c r="BL70" s="613"/>
      <c r="BM70" s="611"/>
      <c r="BN70" s="612"/>
      <c r="BO70" s="612"/>
      <c r="BP70" s="612"/>
      <c r="BQ70" s="547"/>
      <c r="BR70" s="622"/>
      <c r="BS70" s="635"/>
      <c r="BT70" s="605"/>
      <c r="BU70" s="621"/>
      <c r="BY70" s="621"/>
    </row>
    <row r="71" spans="1:77" s="619" customFormat="1" ht="15.75" hidden="1" customHeight="1">
      <c r="A71" s="603"/>
      <c r="B71" s="637"/>
      <c r="C71" s="637"/>
      <c r="D71" s="605"/>
      <c r="E71" s="635"/>
      <c r="F71" s="635"/>
      <c r="G71" s="607"/>
      <c r="H71" s="608"/>
      <c r="I71" s="609"/>
      <c r="J71" s="610"/>
      <c r="K71" s="611"/>
      <c r="L71" s="611"/>
      <c r="M71" s="611"/>
      <c r="N71" s="611"/>
      <c r="O71" s="612"/>
      <c r="P71" s="612"/>
      <c r="Q71" s="613"/>
      <c r="R71" s="612"/>
      <c r="S71" s="612"/>
      <c r="T71" s="615"/>
      <c r="U71" s="612"/>
      <c r="V71" s="612"/>
      <c r="W71" s="613"/>
      <c r="X71" s="612"/>
      <c r="Y71" s="612"/>
      <c r="Z71" s="612"/>
      <c r="AA71" s="611"/>
      <c r="AB71" s="612"/>
      <c r="AC71" s="612"/>
      <c r="AD71" s="613"/>
      <c r="AE71" s="613"/>
      <c r="AF71" s="612"/>
      <c r="AG71" s="612"/>
      <c r="AH71" s="612"/>
      <c r="AI71" s="611"/>
      <c r="AJ71" s="612"/>
      <c r="AK71" s="612"/>
      <c r="AL71" s="612"/>
      <c r="AM71" s="613"/>
      <c r="AN71" s="612"/>
      <c r="AO71" s="612"/>
      <c r="AP71" s="612"/>
      <c r="AQ71" s="613"/>
      <c r="AR71" s="612"/>
      <c r="AS71" s="612"/>
      <c r="AT71" s="612"/>
      <c r="AU71" s="616"/>
      <c r="AV71" s="612"/>
      <c r="AW71" s="612"/>
      <c r="AX71" s="612"/>
      <c r="AY71" s="612"/>
      <c r="AZ71" s="612"/>
      <c r="BA71" s="612"/>
      <c r="BB71" s="612"/>
      <c r="BC71" s="613"/>
      <c r="BD71" s="612"/>
      <c r="BE71" s="612"/>
      <c r="BF71" s="612"/>
      <c r="BG71" s="612"/>
      <c r="BH71" s="613"/>
      <c r="BI71" s="612"/>
      <c r="BJ71" s="612"/>
      <c r="BK71" s="612"/>
      <c r="BL71" s="613"/>
      <c r="BM71" s="611"/>
      <c r="BN71" s="612"/>
      <c r="BO71" s="612"/>
      <c r="BP71" s="612"/>
      <c r="BQ71" s="547"/>
      <c r="BR71" s="622"/>
      <c r="BS71" s="636"/>
      <c r="BT71" s="605"/>
      <c r="BU71" s="621"/>
      <c r="BY71" s="607"/>
    </row>
    <row r="72" spans="1:77" s="619" customFormat="1" ht="15.75" hidden="1" customHeight="1">
      <c r="A72" s="603"/>
      <c r="B72" s="637"/>
      <c r="C72" s="637"/>
      <c r="D72" s="605"/>
      <c r="E72" s="635"/>
      <c r="F72" s="635"/>
      <c r="G72" s="607"/>
      <c r="H72" s="608"/>
      <c r="I72" s="609"/>
      <c r="J72" s="610"/>
      <c r="K72" s="611"/>
      <c r="L72" s="611"/>
      <c r="M72" s="611"/>
      <c r="N72" s="611"/>
      <c r="O72" s="612"/>
      <c r="P72" s="612"/>
      <c r="Q72" s="613"/>
      <c r="R72" s="612"/>
      <c r="S72" s="612"/>
      <c r="T72" s="615"/>
      <c r="U72" s="612"/>
      <c r="V72" s="612"/>
      <c r="W72" s="613"/>
      <c r="X72" s="612"/>
      <c r="Y72" s="612"/>
      <c r="Z72" s="612"/>
      <c r="AA72" s="611"/>
      <c r="AB72" s="612"/>
      <c r="AC72" s="612"/>
      <c r="AD72" s="613"/>
      <c r="AE72" s="613"/>
      <c r="AF72" s="612"/>
      <c r="AG72" s="612"/>
      <c r="AH72" s="612"/>
      <c r="AI72" s="611"/>
      <c r="AJ72" s="612"/>
      <c r="AK72" s="612"/>
      <c r="AL72" s="612"/>
      <c r="AM72" s="613"/>
      <c r="AN72" s="612"/>
      <c r="AO72" s="612"/>
      <c r="AP72" s="612"/>
      <c r="AQ72" s="613"/>
      <c r="AR72" s="612"/>
      <c r="AS72" s="612"/>
      <c r="AT72" s="612"/>
      <c r="AU72" s="616"/>
      <c r="AV72" s="612"/>
      <c r="AW72" s="612"/>
      <c r="AX72" s="612"/>
      <c r="AY72" s="612"/>
      <c r="AZ72" s="612"/>
      <c r="BA72" s="612"/>
      <c r="BB72" s="612"/>
      <c r="BC72" s="613"/>
      <c r="BD72" s="612"/>
      <c r="BE72" s="612"/>
      <c r="BF72" s="612"/>
      <c r="BG72" s="612"/>
      <c r="BH72" s="613"/>
      <c r="BI72" s="612"/>
      <c r="BJ72" s="612"/>
      <c r="BK72" s="612"/>
      <c r="BL72" s="613"/>
      <c r="BM72" s="611"/>
      <c r="BN72" s="612"/>
      <c r="BO72" s="612"/>
      <c r="BP72" s="612"/>
      <c r="BQ72" s="547"/>
      <c r="BR72" s="622"/>
      <c r="BS72" s="636"/>
      <c r="BT72" s="605"/>
      <c r="BU72" s="621"/>
      <c r="BY72" s="607"/>
    </row>
    <row r="73" spans="1:77" s="593" customFormat="1" ht="14.25" hidden="1">
      <c r="B73" s="594">
        <v>5</v>
      </c>
      <c r="C73" s="595" t="s">
        <v>64</v>
      </c>
      <c r="D73" s="596"/>
      <c r="E73" s="597"/>
      <c r="F73" s="596"/>
      <c r="G73" s="598"/>
      <c r="H73" s="599">
        <f>H74+H79</f>
        <v>0</v>
      </c>
      <c r="I73" s="600"/>
      <c r="J73" s="598">
        <f t="shared" ref="J73:BP73" si="22">J74+J79</f>
        <v>0</v>
      </c>
      <c r="K73" s="598">
        <f t="shared" si="22"/>
        <v>0</v>
      </c>
      <c r="L73" s="598">
        <f t="shared" si="22"/>
        <v>0</v>
      </c>
      <c r="M73" s="598">
        <f t="shared" si="22"/>
        <v>0</v>
      </c>
      <c r="N73" s="598">
        <f t="shared" si="22"/>
        <v>0</v>
      </c>
      <c r="O73" s="598">
        <f t="shared" si="22"/>
        <v>0</v>
      </c>
      <c r="P73" s="598">
        <f t="shared" si="22"/>
        <v>0</v>
      </c>
      <c r="Q73" s="598">
        <f t="shared" si="22"/>
        <v>0</v>
      </c>
      <c r="R73" s="596">
        <f t="shared" si="22"/>
        <v>0</v>
      </c>
      <c r="S73" s="598">
        <f t="shared" si="22"/>
        <v>0</v>
      </c>
      <c r="T73" s="598">
        <f t="shared" si="22"/>
        <v>0</v>
      </c>
      <c r="U73" s="598">
        <f t="shared" si="22"/>
        <v>0</v>
      </c>
      <c r="V73" s="598">
        <f t="shared" si="22"/>
        <v>0</v>
      </c>
      <c r="W73" s="598">
        <f t="shared" si="22"/>
        <v>0</v>
      </c>
      <c r="X73" s="598">
        <f t="shared" si="22"/>
        <v>0</v>
      </c>
      <c r="Y73" s="598">
        <f t="shared" si="22"/>
        <v>0</v>
      </c>
      <c r="Z73" s="598">
        <f t="shared" si="22"/>
        <v>0</v>
      </c>
      <c r="AA73" s="598">
        <f t="shared" si="22"/>
        <v>0</v>
      </c>
      <c r="AB73" s="598">
        <f t="shared" si="22"/>
        <v>0</v>
      </c>
      <c r="AC73" s="598">
        <f t="shared" si="22"/>
        <v>0</v>
      </c>
      <c r="AD73" s="598">
        <f t="shared" si="22"/>
        <v>0</v>
      </c>
      <c r="AE73" s="598">
        <f t="shared" si="22"/>
        <v>0</v>
      </c>
      <c r="AF73" s="598">
        <f t="shared" si="22"/>
        <v>0</v>
      </c>
      <c r="AG73" s="598">
        <f t="shared" si="22"/>
        <v>0</v>
      </c>
      <c r="AH73" s="598">
        <f t="shared" si="22"/>
        <v>0</v>
      </c>
      <c r="AI73" s="598">
        <f t="shared" si="22"/>
        <v>0</v>
      </c>
      <c r="AJ73" s="598">
        <f t="shared" si="22"/>
        <v>0</v>
      </c>
      <c r="AK73" s="598">
        <f t="shared" si="22"/>
        <v>0</v>
      </c>
      <c r="AL73" s="598">
        <f t="shared" si="22"/>
        <v>0</v>
      </c>
      <c r="AM73" s="598">
        <f t="shared" si="22"/>
        <v>0</v>
      </c>
      <c r="AN73" s="598">
        <f t="shared" si="22"/>
        <v>0</v>
      </c>
      <c r="AO73" s="598">
        <f t="shared" si="22"/>
        <v>0</v>
      </c>
      <c r="AP73" s="598">
        <f t="shared" si="22"/>
        <v>0</v>
      </c>
      <c r="AQ73" s="598">
        <f t="shared" si="22"/>
        <v>0</v>
      </c>
      <c r="AR73" s="598">
        <f t="shared" si="22"/>
        <v>0</v>
      </c>
      <c r="AS73" s="598">
        <f t="shared" si="22"/>
        <v>0</v>
      </c>
      <c r="AT73" s="598">
        <f t="shared" si="22"/>
        <v>0</v>
      </c>
      <c r="AU73" s="598">
        <f t="shared" si="22"/>
        <v>0</v>
      </c>
      <c r="AV73" s="598">
        <f t="shared" si="22"/>
        <v>0</v>
      </c>
      <c r="AW73" s="598">
        <f t="shared" si="22"/>
        <v>0</v>
      </c>
      <c r="AX73" s="598">
        <f t="shared" si="22"/>
        <v>0</v>
      </c>
      <c r="AY73" s="598">
        <f t="shared" si="22"/>
        <v>0</v>
      </c>
      <c r="AZ73" s="598">
        <f t="shared" si="22"/>
        <v>0</v>
      </c>
      <c r="BA73" s="598">
        <f t="shared" si="22"/>
        <v>0</v>
      </c>
      <c r="BB73" s="598">
        <f t="shared" si="22"/>
        <v>0</v>
      </c>
      <c r="BC73" s="598">
        <f t="shared" si="22"/>
        <v>0</v>
      </c>
      <c r="BD73" s="598">
        <f t="shared" si="22"/>
        <v>0</v>
      </c>
      <c r="BE73" s="598">
        <f t="shared" si="22"/>
        <v>0</v>
      </c>
      <c r="BF73" s="598">
        <f t="shared" si="22"/>
        <v>0</v>
      </c>
      <c r="BG73" s="598">
        <f t="shared" si="22"/>
        <v>0</v>
      </c>
      <c r="BH73" s="598">
        <f t="shared" si="22"/>
        <v>0</v>
      </c>
      <c r="BI73" s="598">
        <f t="shared" si="22"/>
        <v>0</v>
      </c>
      <c r="BJ73" s="598">
        <f t="shared" si="22"/>
        <v>0</v>
      </c>
      <c r="BK73" s="598">
        <f t="shared" si="22"/>
        <v>0</v>
      </c>
      <c r="BL73" s="598">
        <f t="shared" si="22"/>
        <v>0</v>
      </c>
      <c r="BM73" s="598">
        <f t="shared" si="22"/>
        <v>0</v>
      </c>
      <c r="BN73" s="598">
        <f t="shared" si="22"/>
        <v>0</v>
      </c>
      <c r="BO73" s="598">
        <f t="shared" si="22"/>
        <v>0</v>
      </c>
      <c r="BP73" s="598">
        <f t="shared" si="22"/>
        <v>0</v>
      </c>
      <c r="BQ73" s="601">
        <v>1</v>
      </c>
      <c r="BR73" s="596"/>
    </row>
    <row r="74" spans="1:77" s="559" customFormat="1" hidden="1">
      <c r="B74" s="560"/>
      <c r="C74" s="602" t="s">
        <v>2709</v>
      </c>
      <c r="D74" s="562"/>
      <c r="E74" s="563"/>
      <c r="F74" s="562"/>
      <c r="G74" s="564"/>
      <c r="H74" s="565">
        <f>SUM(H75:H78)</f>
        <v>0</v>
      </c>
      <c r="I74" s="566"/>
      <c r="J74" s="564">
        <f t="shared" ref="J74:BP74" si="23">SUM(J75:J78)</f>
        <v>0</v>
      </c>
      <c r="K74" s="562">
        <f t="shared" si="23"/>
        <v>0</v>
      </c>
      <c r="L74" s="562">
        <f t="shared" si="23"/>
        <v>0</v>
      </c>
      <c r="M74" s="562">
        <f t="shared" si="23"/>
        <v>0</v>
      </c>
      <c r="N74" s="562">
        <f t="shared" si="23"/>
        <v>0</v>
      </c>
      <c r="O74" s="562">
        <f t="shared" si="23"/>
        <v>0</v>
      </c>
      <c r="P74" s="562">
        <f t="shared" si="23"/>
        <v>0</v>
      </c>
      <c r="Q74" s="562">
        <f t="shared" si="23"/>
        <v>0</v>
      </c>
      <c r="R74" s="562">
        <f t="shared" si="23"/>
        <v>0</v>
      </c>
      <c r="S74" s="562">
        <f t="shared" si="23"/>
        <v>0</v>
      </c>
      <c r="T74" s="562">
        <f t="shared" si="23"/>
        <v>0</v>
      </c>
      <c r="U74" s="562">
        <f t="shared" si="23"/>
        <v>0</v>
      </c>
      <c r="V74" s="562">
        <f t="shared" si="23"/>
        <v>0</v>
      </c>
      <c r="W74" s="562">
        <f t="shared" si="23"/>
        <v>0</v>
      </c>
      <c r="X74" s="562">
        <f t="shared" si="23"/>
        <v>0</v>
      </c>
      <c r="Y74" s="562">
        <f t="shared" si="23"/>
        <v>0</v>
      </c>
      <c r="Z74" s="562">
        <f t="shared" si="23"/>
        <v>0</v>
      </c>
      <c r="AA74" s="562">
        <f t="shared" si="23"/>
        <v>0</v>
      </c>
      <c r="AB74" s="562">
        <f t="shared" si="23"/>
        <v>0</v>
      </c>
      <c r="AC74" s="562">
        <f t="shared" si="23"/>
        <v>0</v>
      </c>
      <c r="AD74" s="562">
        <f t="shared" si="23"/>
        <v>0</v>
      </c>
      <c r="AE74" s="562">
        <f t="shared" si="23"/>
        <v>0</v>
      </c>
      <c r="AF74" s="562">
        <f t="shared" si="23"/>
        <v>0</v>
      </c>
      <c r="AG74" s="562">
        <f t="shared" si="23"/>
        <v>0</v>
      </c>
      <c r="AH74" s="562">
        <f t="shared" si="23"/>
        <v>0</v>
      </c>
      <c r="AI74" s="562">
        <f t="shared" si="23"/>
        <v>0</v>
      </c>
      <c r="AJ74" s="562">
        <f t="shared" si="23"/>
        <v>0</v>
      </c>
      <c r="AK74" s="562">
        <f t="shared" si="23"/>
        <v>0</v>
      </c>
      <c r="AL74" s="562">
        <f t="shared" si="23"/>
        <v>0</v>
      </c>
      <c r="AM74" s="562">
        <f t="shared" si="23"/>
        <v>0</v>
      </c>
      <c r="AN74" s="562">
        <f t="shared" si="23"/>
        <v>0</v>
      </c>
      <c r="AO74" s="562">
        <f t="shared" si="23"/>
        <v>0</v>
      </c>
      <c r="AP74" s="562">
        <f t="shared" si="23"/>
        <v>0</v>
      </c>
      <c r="AQ74" s="562">
        <f t="shared" si="23"/>
        <v>0</v>
      </c>
      <c r="AR74" s="562">
        <f t="shared" si="23"/>
        <v>0</v>
      </c>
      <c r="AS74" s="562">
        <f t="shared" si="23"/>
        <v>0</v>
      </c>
      <c r="AT74" s="562">
        <f t="shared" si="23"/>
        <v>0</v>
      </c>
      <c r="AU74" s="562">
        <f t="shared" si="23"/>
        <v>0</v>
      </c>
      <c r="AV74" s="562">
        <f t="shared" si="23"/>
        <v>0</v>
      </c>
      <c r="AW74" s="562">
        <f t="shared" si="23"/>
        <v>0</v>
      </c>
      <c r="AX74" s="562">
        <f t="shared" si="23"/>
        <v>0</v>
      </c>
      <c r="AY74" s="562">
        <f t="shared" si="23"/>
        <v>0</v>
      </c>
      <c r="AZ74" s="562">
        <f t="shared" si="23"/>
        <v>0</v>
      </c>
      <c r="BA74" s="562">
        <f t="shared" si="23"/>
        <v>0</v>
      </c>
      <c r="BB74" s="562">
        <f t="shared" si="23"/>
        <v>0</v>
      </c>
      <c r="BC74" s="562">
        <f t="shared" si="23"/>
        <v>0</v>
      </c>
      <c r="BD74" s="562">
        <f t="shared" si="23"/>
        <v>0</v>
      </c>
      <c r="BE74" s="562">
        <f t="shared" si="23"/>
        <v>0</v>
      </c>
      <c r="BF74" s="562">
        <f t="shared" si="23"/>
        <v>0</v>
      </c>
      <c r="BG74" s="562">
        <f t="shared" si="23"/>
        <v>0</v>
      </c>
      <c r="BH74" s="562">
        <f t="shared" si="23"/>
        <v>0</v>
      </c>
      <c r="BI74" s="562">
        <f t="shared" si="23"/>
        <v>0</v>
      </c>
      <c r="BJ74" s="562">
        <f t="shared" si="23"/>
        <v>0</v>
      </c>
      <c r="BK74" s="562">
        <f t="shared" si="23"/>
        <v>0</v>
      </c>
      <c r="BL74" s="562">
        <f t="shared" si="23"/>
        <v>0</v>
      </c>
      <c r="BM74" s="562">
        <f t="shared" si="23"/>
        <v>0</v>
      </c>
      <c r="BN74" s="562">
        <f t="shared" si="23"/>
        <v>0</v>
      </c>
      <c r="BO74" s="562">
        <f t="shared" si="23"/>
        <v>0</v>
      </c>
      <c r="BP74" s="562">
        <f t="shared" si="23"/>
        <v>0</v>
      </c>
      <c r="BQ74" s="568">
        <v>1</v>
      </c>
      <c r="BR74" s="562"/>
    </row>
    <row r="75" spans="1:77" s="575" customFormat="1" hidden="1">
      <c r="B75" s="576"/>
      <c r="C75" s="577"/>
      <c r="D75" s="578"/>
      <c r="E75" s="579"/>
      <c r="F75" s="578"/>
      <c r="G75" s="580"/>
      <c r="H75" s="581">
        <f>J75</f>
        <v>0</v>
      </c>
      <c r="I75" s="582"/>
      <c r="J75" s="580">
        <f>K75+AA75+BM75</f>
        <v>0</v>
      </c>
      <c r="K75" s="578">
        <f>L75+T75+X75+Y75+Z75</f>
        <v>0</v>
      </c>
      <c r="L75" s="578">
        <f>M75+S75</f>
        <v>0</v>
      </c>
      <c r="M75" s="578">
        <f>N75+R75</f>
        <v>0</v>
      </c>
      <c r="N75" s="578">
        <f>O75+P75+Q75</f>
        <v>0</v>
      </c>
      <c r="O75" s="578"/>
      <c r="P75" s="578"/>
      <c r="Q75" s="578"/>
      <c r="R75" s="578"/>
      <c r="S75" s="578"/>
      <c r="T75" s="578">
        <f>U75+V75+W75</f>
        <v>0</v>
      </c>
      <c r="U75" s="578"/>
      <c r="V75" s="578"/>
      <c r="W75" s="578"/>
      <c r="X75" s="578"/>
      <c r="Y75" s="578"/>
      <c r="Z75" s="578"/>
      <c r="AA75" s="578">
        <f xml:space="preserve"> SUM(AB75:AI75)+SUM(AV75:BL75)</f>
        <v>0</v>
      </c>
      <c r="AB75" s="578"/>
      <c r="AC75" s="578"/>
      <c r="AD75" s="578"/>
      <c r="AE75" s="578"/>
      <c r="AF75" s="578"/>
      <c r="AG75" s="578"/>
      <c r="AH75" s="578"/>
      <c r="AI75" s="578">
        <f>SUM(AJ75:AT75)</f>
        <v>0</v>
      </c>
      <c r="AJ75" s="578"/>
      <c r="AK75" s="578"/>
      <c r="AL75" s="578"/>
      <c r="AM75" s="578"/>
      <c r="AN75" s="578"/>
      <c r="AO75" s="578"/>
      <c r="AP75" s="578"/>
      <c r="AQ75" s="578"/>
      <c r="AR75" s="578"/>
      <c r="AS75" s="578"/>
      <c r="AT75" s="578"/>
      <c r="AU75" s="567"/>
      <c r="AV75" s="578"/>
      <c r="AW75" s="578"/>
      <c r="AX75" s="578"/>
      <c r="AY75" s="578"/>
      <c r="AZ75" s="578"/>
      <c r="BA75" s="578"/>
      <c r="BB75" s="578"/>
      <c r="BC75" s="578"/>
      <c r="BD75" s="578"/>
      <c r="BE75" s="578"/>
      <c r="BF75" s="578"/>
      <c r="BG75" s="578"/>
      <c r="BH75" s="578"/>
      <c r="BI75" s="578"/>
      <c r="BJ75" s="578"/>
      <c r="BK75" s="578"/>
      <c r="BL75" s="578"/>
      <c r="BM75" s="578">
        <f>SUM(BN75:BP75)</f>
        <v>0</v>
      </c>
      <c r="BN75" s="578"/>
      <c r="BO75" s="578"/>
      <c r="BP75" s="578"/>
      <c r="BQ75" s="547">
        <v>1</v>
      </c>
      <c r="BR75" s="578"/>
    </row>
    <row r="76" spans="1:77" s="575" customFormat="1" ht="18.75" hidden="1">
      <c r="B76" s="576"/>
      <c r="C76" s="657"/>
      <c r="D76" s="658"/>
      <c r="E76" s="579"/>
      <c r="F76" s="658"/>
      <c r="G76" s="659"/>
      <c r="H76" s="581"/>
      <c r="I76" s="582"/>
      <c r="J76" s="580"/>
      <c r="K76" s="578"/>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c r="AO76" s="578"/>
      <c r="AP76" s="578"/>
      <c r="AQ76" s="578"/>
      <c r="AR76" s="578"/>
      <c r="AS76" s="578"/>
      <c r="AT76" s="578"/>
      <c r="AU76" s="567"/>
      <c r="AV76" s="578"/>
      <c r="AW76" s="578"/>
      <c r="AX76" s="578"/>
      <c r="AY76" s="578"/>
      <c r="AZ76" s="578"/>
      <c r="BA76" s="578"/>
      <c r="BB76" s="578"/>
      <c r="BC76" s="578"/>
      <c r="BD76" s="578"/>
      <c r="BE76" s="578"/>
      <c r="BF76" s="578"/>
      <c r="BG76" s="578"/>
      <c r="BH76" s="578"/>
      <c r="BI76" s="578"/>
      <c r="BJ76" s="578"/>
      <c r="BK76" s="578"/>
      <c r="BL76" s="578"/>
      <c r="BM76" s="578"/>
      <c r="BN76" s="578"/>
      <c r="BO76" s="578"/>
      <c r="BP76" s="578"/>
      <c r="BQ76" s="547">
        <v>1</v>
      </c>
      <c r="BR76" s="578"/>
    </row>
    <row r="77" spans="1:77" s="575" customFormat="1" hidden="1">
      <c r="B77" s="576"/>
      <c r="C77" s="577"/>
      <c r="D77" s="578"/>
      <c r="E77" s="579"/>
      <c r="F77" s="578"/>
      <c r="G77" s="580"/>
      <c r="H77" s="581">
        <f>J77</f>
        <v>0</v>
      </c>
      <c r="I77" s="582"/>
      <c r="J77" s="580">
        <f>K77+AA77+BM77</f>
        <v>0</v>
      </c>
      <c r="K77" s="578">
        <f>L77+T77+X77+Y77+Z77</f>
        <v>0</v>
      </c>
      <c r="L77" s="578">
        <f>M77+S77</f>
        <v>0</v>
      </c>
      <c r="M77" s="578">
        <f>N77+R77</f>
        <v>0</v>
      </c>
      <c r="N77" s="578">
        <f>O77+P77+Q77</f>
        <v>0</v>
      </c>
      <c r="O77" s="578"/>
      <c r="P77" s="578"/>
      <c r="Q77" s="578"/>
      <c r="R77" s="578"/>
      <c r="S77" s="578"/>
      <c r="T77" s="578">
        <f>U77+V77+W77</f>
        <v>0</v>
      </c>
      <c r="U77" s="578"/>
      <c r="V77" s="578"/>
      <c r="W77" s="578"/>
      <c r="X77" s="578"/>
      <c r="Y77" s="578"/>
      <c r="Z77" s="578"/>
      <c r="AA77" s="578">
        <f xml:space="preserve"> SUM(AB77:AI77)+SUM(AV77:BL77)</f>
        <v>0</v>
      </c>
      <c r="AB77" s="578"/>
      <c r="AC77" s="578"/>
      <c r="AD77" s="578"/>
      <c r="AE77" s="578"/>
      <c r="AF77" s="578"/>
      <c r="AG77" s="578"/>
      <c r="AH77" s="578"/>
      <c r="AI77" s="578">
        <f>SUM(AJ77:AT77)</f>
        <v>0</v>
      </c>
      <c r="AJ77" s="578"/>
      <c r="AK77" s="578"/>
      <c r="AL77" s="578"/>
      <c r="AM77" s="578"/>
      <c r="AN77" s="578"/>
      <c r="AO77" s="578"/>
      <c r="AP77" s="578"/>
      <c r="AQ77" s="578"/>
      <c r="AR77" s="578"/>
      <c r="AS77" s="578"/>
      <c r="AT77" s="578"/>
      <c r="AU77" s="567"/>
      <c r="AV77" s="578"/>
      <c r="AW77" s="578"/>
      <c r="AX77" s="578"/>
      <c r="AY77" s="578"/>
      <c r="AZ77" s="578"/>
      <c r="BA77" s="578"/>
      <c r="BB77" s="578"/>
      <c r="BC77" s="578"/>
      <c r="BD77" s="578"/>
      <c r="BE77" s="578"/>
      <c r="BF77" s="578"/>
      <c r="BG77" s="578"/>
      <c r="BH77" s="578"/>
      <c r="BI77" s="578"/>
      <c r="BJ77" s="578"/>
      <c r="BK77" s="578"/>
      <c r="BL77" s="578"/>
      <c r="BM77" s="578">
        <f>SUM(BN77:BP77)</f>
        <v>0</v>
      </c>
      <c r="BN77" s="578"/>
      <c r="BO77" s="578"/>
      <c r="BP77" s="578"/>
      <c r="BQ77" s="547">
        <v>1</v>
      </c>
      <c r="BR77" s="578"/>
    </row>
    <row r="78" spans="1:77" s="575" customFormat="1" hidden="1">
      <c r="B78" s="576"/>
      <c r="C78" s="577"/>
      <c r="D78" s="578"/>
      <c r="E78" s="579"/>
      <c r="F78" s="578"/>
      <c r="G78" s="580"/>
      <c r="H78" s="581">
        <f>J78</f>
        <v>0</v>
      </c>
      <c r="I78" s="582"/>
      <c r="J78" s="580">
        <f>K78+AA78+BM78</f>
        <v>0</v>
      </c>
      <c r="K78" s="578">
        <f>L78+T78+X78+Y78+Z78</f>
        <v>0</v>
      </c>
      <c r="L78" s="578">
        <f>M78+S78</f>
        <v>0</v>
      </c>
      <c r="M78" s="578">
        <f>N78+R78</f>
        <v>0</v>
      </c>
      <c r="N78" s="578">
        <f>O78+P78+Q78</f>
        <v>0</v>
      </c>
      <c r="O78" s="578"/>
      <c r="P78" s="578"/>
      <c r="Q78" s="578"/>
      <c r="R78" s="578"/>
      <c r="S78" s="578"/>
      <c r="T78" s="578">
        <f>U78+V78+W78</f>
        <v>0</v>
      </c>
      <c r="U78" s="578"/>
      <c r="V78" s="578"/>
      <c r="W78" s="578"/>
      <c r="X78" s="578"/>
      <c r="Y78" s="578"/>
      <c r="Z78" s="578"/>
      <c r="AA78" s="578">
        <f xml:space="preserve"> SUM(AB78:AI78)+SUM(AV78:BL78)</f>
        <v>0</v>
      </c>
      <c r="AB78" s="578"/>
      <c r="AC78" s="578"/>
      <c r="AD78" s="578"/>
      <c r="AE78" s="578"/>
      <c r="AF78" s="578"/>
      <c r="AG78" s="578"/>
      <c r="AH78" s="578"/>
      <c r="AI78" s="578">
        <f>SUM(AJ78:AT78)</f>
        <v>0</v>
      </c>
      <c r="AJ78" s="578"/>
      <c r="AK78" s="578"/>
      <c r="AL78" s="578"/>
      <c r="AM78" s="578"/>
      <c r="AN78" s="578"/>
      <c r="AO78" s="578"/>
      <c r="AP78" s="578"/>
      <c r="AQ78" s="578"/>
      <c r="AR78" s="578"/>
      <c r="AS78" s="578"/>
      <c r="AT78" s="578"/>
      <c r="AU78" s="567"/>
      <c r="AV78" s="578"/>
      <c r="AW78" s="578"/>
      <c r="AX78" s="578"/>
      <c r="AY78" s="578"/>
      <c r="AZ78" s="578"/>
      <c r="BA78" s="578"/>
      <c r="BB78" s="578"/>
      <c r="BC78" s="578"/>
      <c r="BD78" s="578"/>
      <c r="BE78" s="578"/>
      <c r="BF78" s="578"/>
      <c r="BG78" s="578"/>
      <c r="BH78" s="578"/>
      <c r="BI78" s="578"/>
      <c r="BJ78" s="578"/>
      <c r="BK78" s="578"/>
      <c r="BL78" s="578"/>
      <c r="BM78" s="578">
        <f>SUM(BN78:BP78)</f>
        <v>0</v>
      </c>
      <c r="BN78" s="578"/>
      <c r="BO78" s="578"/>
      <c r="BP78" s="578"/>
      <c r="BQ78" s="547">
        <v>1</v>
      </c>
      <c r="BR78" s="578"/>
    </row>
    <row r="79" spans="1:77" s="559" customFormat="1" hidden="1">
      <c r="B79" s="560"/>
      <c r="C79" s="561" t="s">
        <v>2710</v>
      </c>
      <c r="D79" s="562"/>
      <c r="E79" s="563"/>
      <c r="F79" s="562"/>
      <c r="G79" s="564"/>
      <c r="H79" s="565">
        <f>SUM(H80:H87)</f>
        <v>0</v>
      </c>
      <c r="I79" s="566"/>
      <c r="J79" s="564">
        <f t="shared" ref="J79:BP79" si="24">SUM(J80:J87)</f>
        <v>0</v>
      </c>
      <c r="K79" s="562">
        <f t="shared" si="24"/>
        <v>0</v>
      </c>
      <c r="L79" s="562">
        <f t="shared" si="24"/>
        <v>0</v>
      </c>
      <c r="M79" s="562">
        <f t="shared" si="24"/>
        <v>0</v>
      </c>
      <c r="N79" s="562">
        <f t="shared" si="24"/>
        <v>0</v>
      </c>
      <c r="O79" s="562">
        <f t="shared" si="24"/>
        <v>0</v>
      </c>
      <c r="P79" s="562">
        <f t="shared" si="24"/>
        <v>0</v>
      </c>
      <c r="Q79" s="562">
        <f t="shared" si="24"/>
        <v>0</v>
      </c>
      <c r="R79" s="562">
        <f t="shared" si="24"/>
        <v>0</v>
      </c>
      <c r="S79" s="562">
        <f t="shared" si="24"/>
        <v>0</v>
      </c>
      <c r="T79" s="562">
        <f t="shared" si="24"/>
        <v>0</v>
      </c>
      <c r="U79" s="562">
        <f t="shared" si="24"/>
        <v>0</v>
      </c>
      <c r="V79" s="562">
        <f t="shared" si="24"/>
        <v>0</v>
      </c>
      <c r="W79" s="562">
        <f t="shared" si="24"/>
        <v>0</v>
      </c>
      <c r="X79" s="562">
        <f t="shared" si="24"/>
        <v>0</v>
      </c>
      <c r="Y79" s="562">
        <f t="shared" si="24"/>
        <v>0</v>
      </c>
      <c r="Z79" s="562">
        <f t="shared" si="24"/>
        <v>0</v>
      </c>
      <c r="AA79" s="562">
        <f t="shared" si="24"/>
        <v>0</v>
      </c>
      <c r="AB79" s="562">
        <f t="shared" si="24"/>
        <v>0</v>
      </c>
      <c r="AC79" s="562">
        <f t="shared" si="24"/>
        <v>0</v>
      </c>
      <c r="AD79" s="562">
        <f t="shared" si="24"/>
        <v>0</v>
      </c>
      <c r="AE79" s="562">
        <f t="shared" si="24"/>
        <v>0</v>
      </c>
      <c r="AF79" s="562">
        <f t="shared" si="24"/>
        <v>0</v>
      </c>
      <c r="AG79" s="562">
        <f t="shared" si="24"/>
        <v>0</v>
      </c>
      <c r="AH79" s="562">
        <f t="shared" si="24"/>
        <v>0</v>
      </c>
      <c r="AI79" s="562">
        <f t="shared" si="24"/>
        <v>0</v>
      </c>
      <c r="AJ79" s="562">
        <f t="shared" si="24"/>
        <v>0</v>
      </c>
      <c r="AK79" s="562">
        <f t="shared" si="24"/>
        <v>0</v>
      </c>
      <c r="AL79" s="562">
        <f t="shared" si="24"/>
        <v>0</v>
      </c>
      <c r="AM79" s="562">
        <f t="shared" si="24"/>
        <v>0</v>
      </c>
      <c r="AN79" s="562">
        <f t="shared" si="24"/>
        <v>0</v>
      </c>
      <c r="AO79" s="562">
        <f t="shared" si="24"/>
        <v>0</v>
      </c>
      <c r="AP79" s="562">
        <f t="shared" si="24"/>
        <v>0</v>
      </c>
      <c r="AQ79" s="562">
        <f t="shared" si="24"/>
        <v>0</v>
      </c>
      <c r="AR79" s="562">
        <f t="shared" si="24"/>
        <v>0</v>
      </c>
      <c r="AS79" s="562">
        <f t="shared" si="24"/>
        <v>0</v>
      </c>
      <c r="AT79" s="562">
        <f t="shared" si="24"/>
        <v>0</v>
      </c>
      <c r="AU79" s="562">
        <f t="shared" si="24"/>
        <v>0</v>
      </c>
      <c r="AV79" s="562">
        <f t="shared" si="24"/>
        <v>0</v>
      </c>
      <c r="AW79" s="562">
        <f t="shared" si="24"/>
        <v>0</v>
      </c>
      <c r="AX79" s="562">
        <f t="shared" si="24"/>
        <v>0</v>
      </c>
      <c r="AY79" s="562">
        <f t="shared" si="24"/>
        <v>0</v>
      </c>
      <c r="AZ79" s="562">
        <f t="shared" si="24"/>
        <v>0</v>
      </c>
      <c r="BA79" s="562">
        <f t="shared" si="24"/>
        <v>0</v>
      </c>
      <c r="BB79" s="562">
        <f t="shared" si="24"/>
        <v>0</v>
      </c>
      <c r="BC79" s="562">
        <f t="shared" si="24"/>
        <v>0</v>
      </c>
      <c r="BD79" s="562">
        <f t="shared" si="24"/>
        <v>0</v>
      </c>
      <c r="BE79" s="562">
        <f t="shared" si="24"/>
        <v>0</v>
      </c>
      <c r="BF79" s="562">
        <f t="shared" si="24"/>
        <v>0</v>
      </c>
      <c r="BG79" s="562">
        <f t="shared" si="24"/>
        <v>0</v>
      </c>
      <c r="BH79" s="562">
        <f t="shared" si="24"/>
        <v>0</v>
      </c>
      <c r="BI79" s="562">
        <f t="shared" si="24"/>
        <v>0</v>
      </c>
      <c r="BJ79" s="562">
        <f t="shared" si="24"/>
        <v>0</v>
      </c>
      <c r="BK79" s="562">
        <f t="shared" si="24"/>
        <v>0</v>
      </c>
      <c r="BL79" s="562">
        <f t="shared" si="24"/>
        <v>0</v>
      </c>
      <c r="BM79" s="562">
        <f t="shared" si="24"/>
        <v>0</v>
      </c>
      <c r="BN79" s="562">
        <f t="shared" si="24"/>
        <v>0</v>
      </c>
      <c r="BO79" s="562">
        <f t="shared" si="24"/>
        <v>0</v>
      </c>
      <c r="BP79" s="562">
        <f t="shared" si="24"/>
        <v>0</v>
      </c>
      <c r="BQ79" s="568">
        <v>1</v>
      </c>
      <c r="BR79" s="562"/>
    </row>
    <row r="80" spans="1:77" s="619" customFormat="1" hidden="1">
      <c r="A80" s="660"/>
      <c r="B80" s="661"/>
      <c r="C80" s="661"/>
      <c r="D80" s="605"/>
      <c r="E80" s="635"/>
      <c r="F80" s="635"/>
      <c r="G80" s="607"/>
      <c r="H80" s="608"/>
      <c r="I80" s="609"/>
      <c r="J80" s="610"/>
      <c r="K80" s="611"/>
      <c r="L80" s="611"/>
      <c r="M80" s="611"/>
      <c r="N80" s="611"/>
      <c r="O80" s="612"/>
      <c r="P80" s="612"/>
      <c r="Q80" s="613"/>
      <c r="R80" s="612"/>
      <c r="S80" s="612"/>
      <c r="T80" s="615"/>
      <c r="U80" s="612"/>
      <c r="V80" s="612"/>
      <c r="W80" s="613"/>
      <c r="X80" s="612"/>
      <c r="Y80" s="612"/>
      <c r="Z80" s="612"/>
      <c r="AA80" s="611"/>
      <c r="AB80" s="612"/>
      <c r="AC80" s="612"/>
      <c r="AD80" s="613"/>
      <c r="AE80" s="613"/>
      <c r="AF80" s="612"/>
      <c r="AG80" s="612"/>
      <c r="AH80" s="612"/>
      <c r="AI80" s="611"/>
      <c r="AJ80" s="612"/>
      <c r="AK80" s="612"/>
      <c r="AL80" s="612"/>
      <c r="AM80" s="613"/>
      <c r="AN80" s="612"/>
      <c r="AO80" s="612"/>
      <c r="AP80" s="612"/>
      <c r="AQ80" s="613"/>
      <c r="AR80" s="612"/>
      <c r="AS80" s="612"/>
      <c r="AT80" s="612"/>
      <c r="AU80" s="616"/>
      <c r="AV80" s="612"/>
      <c r="AW80" s="612"/>
      <c r="AX80" s="612"/>
      <c r="AY80" s="612"/>
      <c r="AZ80" s="612"/>
      <c r="BA80" s="612"/>
      <c r="BB80" s="612"/>
      <c r="BC80" s="613"/>
      <c r="BD80" s="612"/>
      <c r="BE80" s="612"/>
      <c r="BF80" s="612"/>
      <c r="BG80" s="612"/>
      <c r="BH80" s="613"/>
      <c r="BI80" s="612"/>
      <c r="BJ80" s="612"/>
      <c r="BK80" s="612"/>
      <c r="BL80" s="613"/>
      <c r="BM80" s="611"/>
      <c r="BN80" s="612"/>
      <c r="BO80" s="612"/>
      <c r="BP80" s="612"/>
      <c r="BQ80" s="547"/>
      <c r="BR80" s="622"/>
      <c r="BS80" s="662"/>
      <c r="BT80" s="605"/>
      <c r="BU80" s="621"/>
      <c r="BY80" s="607"/>
    </row>
    <row r="81" spans="1:77" s="619" customFormat="1" hidden="1">
      <c r="A81" s="660"/>
      <c r="B81" s="637"/>
      <c r="C81" s="637"/>
      <c r="D81" s="605"/>
      <c r="E81" s="635"/>
      <c r="F81" s="635"/>
      <c r="G81" s="607"/>
      <c r="H81" s="608"/>
      <c r="I81" s="609"/>
      <c r="J81" s="610"/>
      <c r="K81" s="611"/>
      <c r="L81" s="611"/>
      <c r="M81" s="611"/>
      <c r="N81" s="611"/>
      <c r="O81" s="612"/>
      <c r="P81" s="612"/>
      <c r="Q81" s="613"/>
      <c r="R81" s="612"/>
      <c r="S81" s="612"/>
      <c r="T81" s="615"/>
      <c r="U81" s="612"/>
      <c r="V81" s="612"/>
      <c r="W81" s="613"/>
      <c r="X81" s="612"/>
      <c r="Y81" s="612"/>
      <c r="Z81" s="612"/>
      <c r="AA81" s="611"/>
      <c r="AB81" s="612"/>
      <c r="AC81" s="612"/>
      <c r="AD81" s="613"/>
      <c r="AE81" s="613"/>
      <c r="AF81" s="612"/>
      <c r="AG81" s="612"/>
      <c r="AH81" s="612"/>
      <c r="AI81" s="611"/>
      <c r="AJ81" s="612"/>
      <c r="AK81" s="612"/>
      <c r="AL81" s="612"/>
      <c r="AM81" s="613"/>
      <c r="AN81" s="612"/>
      <c r="AO81" s="612"/>
      <c r="AP81" s="612"/>
      <c r="AQ81" s="613"/>
      <c r="AR81" s="612"/>
      <c r="AS81" s="612"/>
      <c r="AT81" s="612"/>
      <c r="AU81" s="616"/>
      <c r="AV81" s="612"/>
      <c r="AW81" s="612"/>
      <c r="AX81" s="612"/>
      <c r="AY81" s="612"/>
      <c r="AZ81" s="612"/>
      <c r="BA81" s="612"/>
      <c r="BB81" s="612"/>
      <c r="BC81" s="613"/>
      <c r="BD81" s="612"/>
      <c r="BE81" s="612"/>
      <c r="BF81" s="612"/>
      <c r="BG81" s="612"/>
      <c r="BH81" s="613"/>
      <c r="BI81" s="612"/>
      <c r="BJ81" s="612"/>
      <c r="BK81" s="612"/>
      <c r="BL81" s="613"/>
      <c r="BM81" s="611"/>
      <c r="BN81" s="612"/>
      <c r="BO81" s="612"/>
      <c r="BP81" s="612"/>
      <c r="BQ81" s="547"/>
      <c r="BR81" s="622"/>
      <c r="BS81" s="662"/>
      <c r="BT81" s="605"/>
      <c r="BU81" s="621"/>
      <c r="BY81" s="607"/>
    </row>
    <row r="82" spans="1:77" s="619" customFormat="1" hidden="1">
      <c r="A82" s="660"/>
      <c r="B82" s="661"/>
      <c r="C82" s="661"/>
      <c r="D82" s="605"/>
      <c r="E82" s="635"/>
      <c r="F82" s="635"/>
      <c r="G82" s="607"/>
      <c r="H82" s="608"/>
      <c r="I82" s="609"/>
      <c r="J82" s="610"/>
      <c r="K82" s="611"/>
      <c r="L82" s="611"/>
      <c r="M82" s="611"/>
      <c r="N82" s="611"/>
      <c r="O82" s="612"/>
      <c r="P82" s="612"/>
      <c r="Q82" s="613"/>
      <c r="R82" s="612"/>
      <c r="S82" s="612"/>
      <c r="T82" s="615"/>
      <c r="U82" s="612"/>
      <c r="V82" s="612"/>
      <c r="W82" s="613"/>
      <c r="X82" s="612"/>
      <c r="Y82" s="612"/>
      <c r="Z82" s="612"/>
      <c r="AA82" s="611"/>
      <c r="AB82" s="612"/>
      <c r="AC82" s="612"/>
      <c r="AD82" s="613"/>
      <c r="AE82" s="613"/>
      <c r="AF82" s="612"/>
      <c r="AG82" s="612"/>
      <c r="AH82" s="612"/>
      <c r="AI82" s="611"/>
      <c r="AJ82" s="612"/>
      <c r="AK82" s="612"/>
      <c r="AL82" s="612"/>
      <c r="AM82" s="613"/>
      <c r="AN82" s="612"/>
      <c r="AO82" s="612"/>
      <c r="AP82" s="612"/>
      <c r="AQ82" s="613"/>
      <c r="AR82" s="612"/>
      <c r="AS82" s="612"/>
      <c r="AT82" s="612"/>
      <c r="AU82" s="616"/>
      <c r="AV82" s="612"/>
      <c r="AW82" s="612"/>
      <c r="AX82" s="612"/>
      <c r="AY82" s="612"/>
      <c r="AZ82" s="612"/>
      <c r="BA82" s="612"/>
      <c r="BB82" s="612"/>
      <c r="BC82" s="613"/>
      <c r="BD82" s="612"/>
      <c r="BE82" s="612"/>
      <c r="BF82" s="612"/>
      <c r="BG82" s="612"/>
      <c r="BH82" s="613"/>
      <c r="BI82" s="612"/>
      <c r="BJ82" s="612"/>
      <c r="BK82" s="612"/>
      <c r="BL82" s="613"/>
      <c r="BM82" s="611"/>
      <c r="BN82" s="612"/>
      <c r="BO82" s="612"/>
      <c r="BP82" s="612"/>
      <c r="BQ82" s="547"/>
      <c r="BR82" s="622"/>
      <c r="BS82" s="663"/>
      <c r="BT82" s="605"/>
      <c r="BU82" s="621"/>
      <c r="BY82" s="607"/>
    </row>
    <row r="83" spans="1:77" s="664" customFormat="1" ht="15.75" hidden="1">
      <c r="B83" s="665"/>
      <c r="C83" s="666"/>
      <c r="D83" s="584"/>
      <c r="E83" s="667"/>
      <c r="F83" s="588"/>
      <c r="G83" s="589"/>
      <c r="H83" s="586"/>
      <c r="I83" s="609"/>
      <c r="J83" s="610"/>
      <c r="K83" s="591"/>
      <c r="L83" s="591"/>
      <c r="M83" s="591"/>
      <c r="N83" s="591"/>
      <c r="O83" s="668"/>
      <c r="P83" s="591"/>
      <c r="Q83" s="591"/>
      <c r="R83" s="591"/>
      <c r="S83" s="591"/>
      <c r="T83" s="591"/>
      <c r="U83" s="591"/>
      <c r="V83" s="591"/>
      <c r="W83" s="591"/>
      <c r="X83" s="591"/>
      <c r="Y83" s="591"/>
      <c r="Z83" s="591"/>
      <c r="AA83" s="591"/>
      <c r="AB83" s="591"/>
      <c r="AC83" s="591"/>
      <c r="AD83" s="591"/>
      <c r="AE83" s="591"/>
      <c r="AF83" s="591"/>
      <c r="AG83" s="591"/>
      <c r="AH83" s="591"/>
      <c r="AI83" s="591"/>
      <c r="AJ83" s="591"/>
      <c r="AK83" s="591"/>
      <c r="AL83" s="591"/>
      <c r="AM83" s="591"/>
      <c r="AN83" s="591"/>
      <c r="AO83" s="591"/>
      <c r="AP83" s="591"/>
      <c r="AQ83" s="591"/>
      <c r="AR83" s="591"/>
      <c r="AS83" s="591"/>
      <c r="AT83" s="591"/>
      <c r="AU83" s="669"/>
      <c r="AV83" s="591"/>
      <c r="AW83" s="591"/>
      <c r="AX83" s="591"/>
      <c r="AY83" s="591"/>
      <c r="AZ83" s="591"/>
      <c r="BA83" s="591"/>
      <c r="BB83" s="591"/>
      <c r="BC83" s="591"/>
      <c r="BD83" s="591"/>
      <c r="BE83" s="591"/>
      <c r="BF83" s="591"/>
      <c r="BG83" s="591"/>
      <c r="BH83" s="591"/>
      <c r="BI83" s="591"/>
      <c r="BJ83" s="591"/>
      <c r="BK83" s="591"/>
      <c r="BL83" s="591"/>
      <c r="BM83" s="591"/>
      <c r="BN83" s="591"/>
      <c r="BO83" s="591"/>
      <c r="BP83" s="591"/>
      <c r="BQ83" s="547">
        <v>1</v>
      </c>
    </row>
    <row r="84" spans="1:77" s="575" customFormat="1" hidden="1">
      <c r="B84" s="576"/>
      <c r="C84" s="577"/>
      <c r="D84" s="578"/>
      <c r="E84" s="579"/>
      <c r="F84" s="578"/>
      <c r="G84" s="580"/>
      <c r="H84" s="581">
        <f>J84</f>
        <v>0</v>
      </c>
      <c r="I84" s="582"/>
      <c r="J84" s="580">
        <f>K84+AA84+BM84</f>
        <v>0</v>
      </c>
      <c r="K84" s="578">
        <f>L84+T84+X84+Y84+Z84</f>
        <v>0</v>
      </c>
      <c r="L84" s="578">
        <f>M84+S84</f>
        <v>0</v>
      </c>
      <c r="M84" s="578">
        <f>N84+R84</f>
        <v>0</v>
      </c>
      <c r="N84" s="578">
        <f>O84+P84+Q84</f>
        <v>0</v>
      </c>
      <c r="O84" s="578"/>
      <c r="P84" s="578"/>
      <c r="Q84" s="578"/>
      <c r="R84" s="578"/>
      <c r="S84" s="578"/>
      <c r="T84" s="578">
        <f>U84+V84+W84</f>
        <v>0</v>
      </c>
      <c r="U84" s="578"/>
      <c r="V84" s="578"/>
      <c r="W84" s="578"/>
      <c r="X84" s="578"/>
      <c r="Y84" s="578"/>
      <c r="Z84" s="578"/>
      <c r="AA84" s="578">
        <f xml:space="preserve"> SUM(AB84:AI84)+SUM(AV84:BL84)</f>
        <v>0</v>
      </c>
      <c r="AB84" s="578"/>
      <c r="AC84" s="578"/>
      <c r="AD84" s="578"/>
      <c r="AE84" s="578"/>
      <c r="AF84" s="578"/>
      <c r="AG84" s="578"/>
      <c r="AH84" s="578"/>
      <c r="AI84" s="578"/>
      <c r="AJ84" s="578"/>
      <c r="AK84" s="578"/>
      <c r="AL84" s="578"/>
      <c r="AM84" s="578"/>
      <c r="AN84" s="578"/>
      <c r="AO84" s="578"/>
      <c r="AP84" s="578"/>
      <c r="AQ84" s="578"/>
      <c r="AR84" s="578"/>
      <c r="AS84" s="578"/>
      <c r="AT84" s="578"/>
      <c r="AU84" s="567"/>
      <c r="AV84" s="578"/>
      <c r="AW84" s="578"/>
      <c r="AX84" s="578"/>
      <c r="AY84" s="578"/>
      <c r="AZ84" s="578"/>
      <c r="BA84" s="578"/>
      <c r="BB84" s="578"/>
      <c r="BC84" s="578"/>
      <c r="BD84" s="578"/>
      <c r="BE84" s="578"/>
      <c r="BF84" s="578"/>
      <c r="BG84" s="578"/>
      <c r="BH84" s="578"/>
      <c r="BI84" s="578"/>
      <c r="BJ84" s="578"/>
      <c r="BK84" s="578"/>
      <c r="BL84" s="578"/>
      <c r="BM84" s="578">
        <f>SUM(BN84:BP84)</f>
        <v>0</v>
      </c>
      <c r="BN84" s="578"/>
      <c r="BO84" s="578"/>
      <c r="BP84" s="578"/>
      <c r="BQ84" s="547">
        <v>1</v>
      </c>
      <c r="BR84" s="578"/>
    </row>
    <row r="85" spans="1:77" s="575" customFormat="1" hidden="1">
      <c r="B85" s="576"/>
      <c r="C85" s="670"/>
      <c r="D85" s="658"/>
      <c r="E85" s="579"/>
      <c r="F85" s="658"/>
      <c r="G85" s="659"/>
      <c r="H85" s="581">
        <f>J85</f>
        <v>0</v>
      </c>
      <c r="I85" s="582"/>
      <c r="J85" s="580">
        <f>K85+AA85+BM85</f>
        <v>0</v>
      </c>
      <c r="K85" s="578">
        <f>L85+T85+X85+Y85+Z85</f>
        <v>0</v>
      </c>
      <c r="L85" s="578">
        <f>M85+S85</f>
        <v>0</v>
      </c>
      <c r="M85" s="578">
        <f>N85+R85</f>
        <v>0</v>
      </c>
      <c r="N85" s="578">
        <f>O85+P85+Q85</f>
        <v>0</v>
      </c>
      <c r="O85" s="578"/>
      <c r="P85" s="578"/>
      <c r="Q85" s="578"/>
      <c r="R85" s="578"/>
      <c r="S85" s="578"/>
      <c r="T85" s="578">
        <f>U85+V85+W85</f>
        <v>0</v>
      </c>
      <c r="U85" s="578"/>
      <c r="V85" s="578"/>
      <c r="W85" s="578"/>
      <c r="X85" s="578"/>
      <c r="Y85" s="578"/>
      <c r="Z85" s="578"/>
      <c r="AA85" s="578">
        <f xml:space="preserve"> SUM(AB85:AI85)+SUM(AV85:BL85)</f>
        <v>0</v>
      </c>
      <c r="AB85" s="578"/>
      <c r="AC85" s="578"/>
      <c r="AD85" s="578"/>
      <c r="AE85" s="578"/>
      <c r="AF85" s="578"/>
      <c r="AG85" s="578"/>
      <c r="AH85" s="578"/>
      <c r="AI85" s="578">
        <f>SUM(AJ85:AT85)</f>
        <v>0</v>
      </c>
      <c r="AJ85" s="578"/>
      <c r="AK85" s="578"/>
      <c r="AL85" s="578"/>
      <c r="AM85" s="578"/>
      <c r="AN85" s="578"/>
      <c r="AO85" s="578"/>
      <c r="AP85" s="578"/>
      <c r="AQ85" s="578"/>
      <c r="AR85" s="578"/>
      <c r="AS85" s="578"/>
      <c r="AT85" s="578"/>
      <c r="AU85" s="567"/>
      <c r="AV85" s="578"/>
      <c r="AW85" s="578"/>
      <c r="AX85" s="578"/>
      <c r="AY85" s="578"/>
      <c r="AZ85" s="578"/>
      <c r="BA85" s="578"/>
      <c r="BB85" s="578"/>
      <c r="BC85" s="578"/>
      <c r="BD85" s="578"/>
      <c r="BE85" s="578"/>
      <c r="BF85" s="578"/>
      <c r="BG85" s="578"/>
      <c r="BH85" s="578"/>
      <c r="BI85" s="578"/>
      <c r="BJ85" s="578"/>
      <c r="BK85" s="578"/>
      <c r="BL85" s="578"/>
      <c r="BM85" s="578">
        <f>SUM(BN85:BP85)</f>
        <v>0</v>
      </c>
      <c r="BN85" s="578"/>
      <c r="BO85" s="578"/>
      <c r="BP85" s="578"/>
      <c r="BQ85" s="547">
        <v>1</v>
      </c>
      <c r="BR85" s="578"/>
    </row>
    <row r="86" spans="1:77" s="575" customFormat="1" hidden="1">
      <c r="B86" s="576"/>
      <c r="C86" s="577"/>
      <c r="D86" s="578"/>
      <c r="E86" s="579"/>
      <c r="F86" s="578"/>
      <c r="G86" s="580"/>
      <c r="H86" s="581">
        <f>J86</f>
        <v>0</v>
      </c>
      <c r="I86" s="582"/>
      <c r="J86" s="580">
        <f>K86+AA86+BM86</f>
        <v>0</v>
      </c>
      <c r="K86" s="578">
        <f>L86+T86+X86+Y86+Z86</f>
        <v>0</v>
      </c>
      <c r="L86" s="578">
        <f>M86+S86</f>
        <v>0</v>
      </c>
      <c r="M86" s="578">
        <f>N86+R86</f>
        <v>0</v>
      </c>
      <c r="N86" s="578">
        <f>O86+P86+Q86</f>
        <v>0</v>
      </c>
      <c r="O86" s="578"/>
      <c r="P86" s="578"/>
      <c r="Q86" s="578"/>
      <c r="R86" s="578"/>
      <c r="S86" s="578"/>
      <c r="T86" s="578">
        <f>U86+V86+W86</f>
        <v>0</v>
      </c>
      <c r="U86" s="578"/>
      <c r="V86" s="578"/>
      <c r="W86" s="578"/>
      <c r="X86" s="578"/>
      <c r="Y86" s="578"/>
      <c r="Z86" s="578"/>
      <c r="AA86" s="578">
        <f xml:space="preserve"> SUM(AB86:AI86)+SUM(AV86:BL86)</f>
        <v>0</v>
      </c>
      <c r="AB86" s="578"/>
      <c r="AC86" s="578"/>
      <c r="AD86" s="578"/>
      <c r="AE86" s="578"/>
      <c r="AF86" s="578"/>
      <c r="AG86" s="578"/>
      <c r="AH86" s="578"/>
      <c r="AI86" s="578">
        <f>SUM(AJ86:AT86)</f>
        <v>0</v>
      </c>
      <c r="AJ86" s="578"/>
      <c r="AK86" s="578"/>
      <c r="AL86" s="578"/>
      <c r="AM86" s="578"/>
      <c r="AN86" s="578"/>
      <c r="AO86" s="578"/>
      <c r="AP86" s="578"/>
      <c r="AQ86" s="578"/>
      <c r="AR86" s="578"/>
      <c r="AS86" s="578"/>
      <c r="AT86" s="578"/>
      <c r="AU86" s="567"/>
      <c r="AV86" s="578"/>
      <c r="AW86" s="578"/>
      <c r="AX86" s="578"/>
      <c r="AY86" s="578"/>
      <c r="AZ86" s="578"/>
      <c r="BA86" s="578"/>
      <c r="BB86" s="578"/>
      <c r="BC86" s="578"/>
      <c r="BD86" s="578"/>
      <c r="BE86" s="578"/>
      <c r="BF86" s="578"/>
      <c r="BG86" s="578"/>
      <c r="BH86" s="578"/>
      <c r="BI86" s="578"/>
      <c r="BJ86" s="578"/>
      <c r="BK86" s="578"/>
      <c r="BL86" s="578"/>
      <c r="BM86" s="578">
        <f>SUM(BN86:BP86)</f>
        <v>0</v>
      </c>
      <c r="BN86" s="578"/>
      <c r="BO86" s="578"/>
      <c r="BP86" s="578"/>
      <c r="BQ86" s="547">
        <v>1</v>
      </c>
      <c r="BR86" s="578"/>
    </row>
    <row r="87" spans="1:77" s="575" customFormat="1" hidden="1">
      <c r="B87" s="576"/>
      <c r="C87" s="577"/>
      <c r="D87" s="578"/>
      <c r="E87" s="579"/>
      <c r="F87" s="578"/>
      <c r="G87" s="580"/>
      <c r="H87" s="581">
        <f>J87</f>
        <v>0</v>
      </c>
      <c r="I87" s="582"/>
      <c r="J87" s="580">
        <f>K87+AA87+BM87</f>
        <v>0</v>
      </c>
      <c r="K87" s="578">
        <f>L87+T87+X87+Y87+Z87</f>
        <v>0</v>
      </c>
      <c r="L87" s="578">
        <f>M87+S87</f>
        <v>0</v>
      </c>
      <c r="M87" s="578">
        <f>N87+R87</f>
        <v>0</v>
      </c>
      <c r="N87" s="578">
        <f>O87+P87+Q87</f>
        <v>0</v>
      </c>
      <c r="O87" s="578"/>
      <c r="P87" s="578"/>
      <c r="Q87" s="578"/>
      <c r="R87" s="578"/>
      <c r="S87" s="578"/>
      <c r="T87" s="578">
        <f>U87+V87+W87</f>
        <v>0</v>
      </c>
      <c r="U87" s="578"/>
      <c r="V87" s="578"/>
      <c r="W87" s="578"/>
      <c r="X87" s="578"/>
      <c r="Y87" s="578"/>
      <c r="Z87" s="578"/>
      <c r="AA87" s="578">
        <f xml:space="preserve"> SUM(AB87:AI87)+SUM(AV87:BL87)</f>
        <v>0</v>
      </c>
      <c r="AB87" s="578"/>
      <c r="AC87" s="578"/>
      <c r="AD87" s="578"/>
      <c r="AE87" s="578"/>
      <c r="AF87" s="578"/>
      <c r="AG87" s="578"/>
      <c r="AH87" s="578"/>
      <c r="AI87" s="578">
        <f>SUM(AJ87:AT87)</f>
        <v>0</v>
      </c>
      <c r="AJ87" s="578"/>
      <c r="AK87" s="578"/>
      <c r="AL87" s="578"/>
      <c r="AM87" s="578"/>
      <c r="AN87" s="578"/>
      <c r="AO87" s="578"/>
      <c r="AP87" s="578"/>
      <c r="AQ87" s="578"/>
      <c r="AR87" s="578"/>
      <c r="AS87" s="578"/>
      <c r="AT87" s="578"/>
      <c r="AU87" s="567"/>
      <c r="AV87" s="578"/>
      <c r="AW87" s="578"/>
      <c r="AX87" s="578"/>
      <c r="AY87" s="578"/>
      <c r="AZ87" s="578"/>
      <c r="BA87" s="578"/>
      <c r="BB87" s="578"/>
      <c r="BC87" s="578"/>
      <c r="BD87" s="578"/>
      <c r="BE87" s="578"/>
      <c r="BF87" s="578"/>
      <c r="BG87" s="578"/>
      <c r="BH87" s="578"/>
      <c r="BI87" s="578"/>
      <c r="BJ87" s="578"/>
      <c r="BK87" s="578"/>
      <c r="BL87" s="578"/>
      <c r="BM87" s="578">
        <f>SUM(BN87:BP87)</f>
        <v>0</v>
      </c>
      <c r="BN87" s="578"/>
      <c r="BO87" s="578"/>
      <c r="BP87" s="578"/>
      <c r="BQ87" s="547">
        <v>1</v>
      </c>
      <c r="BR87" s="578"/>
    </row>
    <row r="88" spans="1:77" s="593" customFormat="1" ht="14.25" hidden="1">
      <c r="B88" s="594">
        <v>6</v>
      </c>
      <c r="C88" s="595" t="s">
        <v>65</v>
      </c>
      <c r="D88" s="596"/>
      <c r="E88" s="597"/>
      <c r="F88" s="596"/>
      <c r="G88" s="598"/>
      <c r="H88" s="599">
        <f>H89+H93</f>
        <v>0</v>
      </c>
      <c r="I88" s="600"/>
      <c r="J88" s="598">
        <f t="shared" ref="J88:BP88" si="25">J89+J93</f>
        <v>0</v>
      </c>
      <c r="K88" s="598">
        <f t="shared" si="25"/>
        <v>0</v>
      </c>
      <c r="L88" s="598">
        <f t="shared" si="25"/>
        <v>0</v>
      </c>
      <c r="M88" s="598">
        <f t="shared" si="25"/>
        <v>0</v>
      </c>
      <c r="N88" s="598">
        <f t="shared" si="25"/>
        <v>0</v>
      </c>
      <c r="O88" s="598">
        <f t="shared" si="25"/>
        <v>0</v>
      </c>
      <c r="P88" s="598">
        <f t="shared" si="25"/>
        <v>0</v>
      </c>
      <c r="Q88" s="598">
        <f t="shared" si="25"/>
        <v>0</v>
      </c>
      <c r="R88" s="596">
        <f t="shared" si="25"/>
        <v>0</v>
      </c>
      <c r="S88" s="598">
        <f t="shared" si="25"/>
        <v>0</v>
      </c>
      <c r="T88" s="598">
        <f t="shared" si="25"/>
        <v>0</v>
      </c>
      <c r="U88" s="598">
        <f t="shared" si="25"/>
        <v>0</v>
      </c>
      <c r="V88" s="598">
        <f t="shared" si="25"/>
        <v>0</v>
      </c>
      <c r="W88" s="598">
        <f t="shared" si="25"/>
        <v>0</v>
      </c>
      <c r="X88" s="598">
        <f t="shared" si="25"/>
        <v>0</v>
      </c>
      <c r="Y88" s="598">
        <f t="shared" si="25"/>
        <v>0</v>
      </c>
      <c r="Z88" s="598">
        <f t="shared" si="25"/>
        <v>0</v>
      </c>
      <c r="AA88" s="598">
        <f t="shared" si="25"/>
        <v>0</v>
      </c>
      <c r="AB88" s="598">
        <f t="shared" si="25"/>
        <v>0</v>
      </c>
      <c r="AC88" s="598">
        <f t="shared" si="25"/>
        <v>0</v>
      </c>
      <c r="AD88" s="598">
        <f t="shared" si="25"/>
        <v>0</v>
      </c>
      <c r="AE88" s="598">
        <f t="shared" si="25"/>
        <v>0</v>
      </c>
      <c r="AF88" s="598">
        <f t="shared" si="25"/>
        <v>0</v>
      </c>
      <c r="AG88" s="598">
        <f t="shared" si="25"/>
        <v>0</v>
      </c>
      <c r="AH88" s="598">
        <f t="shared" si="25"/>
        <v>0</v>
      </c>
      <c r="AI88" s="598">
        <f t="shared" si="25"/>
        <v>0</v>
      </c>
      <c r="AJ88" s="598">
        <f t="shared" si="25"/>
        <v>0</v>
      </c>
      <c r="AK88" s="598">
        <f t="shared" si="25"/>
        <v>0</v>
      </c>
      <c r="AL88" s="598">
        <f t="shared" si="25"/>
        <v>0</v>
      </c>
      <c r="AM88" s="598">
        <f t="shared" si="25"/>
        <v>0</v>
      </c>
      <c r="AN88" s="598">
        <f t="shared" si="25"/>
        <v>0</v>
      </c>
      <c r="AO88" s="598">
        <f t="shared" si="25"/>
        <v>0</v>
      </c>
      <c r="AP88" s="598">
        <f t="shared" si="25"/>
        <v>0</v>
      </c>
      <c r="AQ88" s="598">
        <f t="shared" si="25"/>
        <v>0</v>
      </c>
      <c r="AR88" s="598">
        <f t="shared" si="25"/>
        <v>0</v>
      </c>
      <c r="AS88" s="598">
        <f t="shared" si="25"/>
        <v>0</v>
      </c>
      <c r="AT88" s="598">
        <f t="shared" si="25"/>
        <v>0</v>
      </c>
      <c r="AU88" s="598">
        <f t="shared" si="25"/>
        <v>0</v>
      </c>
      <c r="AV88" s="598">
        <f t="shared" si="25"/>
        <v>0</v>
      </c>
      <c r="AW88" s="598">
        <f t="shared" si="25"/>
        <v>0</v>
      </c>
      <c r="AX88" s="598">
        <f t="shared" si="25"/>
        <v>0</v>
      </c>
      <c r="AY88" s="598">
        <f t="shared" si="25"/>
        <v>0</v>
      </c>
      <c r="AZ88" s="598">
        <f t="shared" si="25"/>
        <v>0</v>
      </c>
      <c r="BA88" s="598">
        <f t="shared" si="25"/>
        <v>0</v>
      </c>
      <c r="BB88" s="598">
        <f t="shared" si="25"/>
        <v>0</v>
      </c>
      <c r="BC88" s="598">
        <f t="shared" si="25"/>
        <v>0</v>
      </c>
      <c r="BD88" s="598">
        <f t="shared" si="25"/>
        <v>0</v>
      </c>
      <c r="BE88" s="598">
        <f t="shared" si="25"/>
        <v>0</v>
      </c>
      <c r="BF88" s="598">
        <f t="shared" si="25"/>
        <v>0</v>
      </c>
      <c r="BG88" s="598">
        <f t="shared" si="25"/>
        <v>0</v>
      </c>
      <c r="BH88" s="598">
        <f t="shared" si="25"/>
        <v>0</v>
      </c>
      <c r="BI88" s="598">
        <f t="shared" si="25"/>
        <v>0</v>
      </c>
      <c r="BJ88" s="598">
        <f t="shared" si="25"/>
        <v>0</v>
      </c>
      <c r="BK88" s="598">
        <f t="shared" si="25"/>
        <v>0</v>
      </c>
      <c r="BL88" s="598">
        <f t="shared" si="25"/>
        <v>0</v>
      </c>
      <c r="BM88" s="598">
        <f t="shared" si="25"/>
        <v>0</v>
      </c>
      <c r="BN88" s="598">
        <f t="shared" si="25"/>
        <v>0</v>
      </c>
      <c r="BO88" s="598">
        <f t="shared" si="25"/>
        <v>0</v>
      </c>
      <c r="BP88" s="598">
        <f t="shared" si="25"/>
        <v>0</v>
      </c>
      <c r="BQ88" s="601">
        <v>1</v>
      </c>
      <c r="BR88" s="596"/>
    </row>
    <row r="89" spans="1:77" s="626" customFormat="1" ht="14.25" hidden="1">
      <c r="B89" s="627"/>
      <c r="C89" s="561" t="s">
        <v>2709</v>
      </c>
      <c r="D89" s="628"/>
      <c r="E89" s="629"/>
      <c r="F89" s="628"/>
      <c r="G89" s="630"/>
      <c r="H89" s="631">
        <f>SUM(H90:H92)</f>
        <v>0</v>
      </c>
      <c r="I89" s="632"/>
      <c r="J89" s="630">
        <f t="shared" ref="J89:BP89" si="26">SUM(J90:J92)</f>
        <v>0</v>
      </c>
      <c r="K89" s="628">
        <f t="shared" si="26"/>
        <v>0</v>
      </c>
      <c r="L89" s="628">
        <f t="shared" si="26"/>
        <v>0</v>
      </c>
      <c r="M89" s="628">
        <f t="shared" si="26"/>
        <v>0</v>
      </c>
      <c r="N89" s="628">
        <f t="shared" si="26"/>
        <v>0</v>
      </c>
      <c r="O89" s="628">
        <f t="shared" si="26"/>
        <v>0</v>
      </c>
      <c r="P89" s="628">
        <f t="shared" si="26"/>
        <v>0</v>
      </c>
      <c r="Q89" s="628">
        <f t="shared" si="26"/>
        <v>0</v>
      </c>
      <c r="R89" s="628">
        <f t="shared" si="26"/>
        <v>0</v>
      </c>
      <c r="S89" s="628">
        <f t="shared" si="26"/>
        <v>0</v>
      </c>
      <c r="T89" s="628">
        <f t="shared" si="26"/>
        <v>0</v>
      </c>
      <c r="U89" s="628">
        <f t="shared" si="26"/>
        <v>0</v>
      </c>
      <c r="V89" s="628">
        <f t="shared" si="26"/>
        <v>0</v>
      </c>
      <c r="W89" s="628">
        <f t="shared" si="26"/>
        <v>0</v>
      </c>
      <c r="X89" s="628">
        <f t="shared" si="26"/>
        <v>0</v>
      </c>
      <c r="Y89" s="628">
        <f t="shared" si="26"/>
        <v>0</v>
      </c>
      <c r="Z89" s="628">
        <f t="shared" si="26"/>
        <v>0</v>
      </c>
      <c r="AA89" s="628">
        <f t="shared" si="26"/>
        <v>0</v>
      </c>
      <c r="AB89" s="628">
        <f t="shared" si="26"/>
        <v>0</v>
      </c>
      <c r="AC89" s="628">
        <f t="shared" si="26"/>
        <v>0</v>
      </c>
      <c r="AD89" s="628">
        <f t="shared" si="26"/>
        <v>0</v>
      </c>
      <c r="AE89" s="628">
        <f t="shared" si="26"/>
        <v>0</v>
      </c>
      <c r="AF89" s="628">
        <f t="shared" si="26"/>
        <v>0</v>
      </c>
      <c r="AG89" s="628">
        <f t="shared" si="26"/>
        <v>0</v>
      </c>
      <c r="AH89" s="628">
        <f t="shared" si="26"/>
        <v>0</v>
      </c>
      <c r="AI89" s="628">
        <f t="shared" si="26"/>
        <v>0</v>
      </c>
      <c r="AJ89" s="628">
        <f t="shared" si="26"/>
        <v>0</v>
      </c>
      <c r="AK89" s="628">
        <f t="shared" si="26"/>
        <v>0</v>
      </c>
      <c r="AL89" s="628">
        <f t="shared" si="26"/>
        <v>0</v>
      </c>
      <c r="AM89" s="628">
        <f t="shared" si="26"/>
        <v>0</v>
      </c>
      <c r="AN89" s="628">
        <f t="shared" si="26"/>
        <v>0</v>
      </c>
      <c r="AO89" s="628">
        <f t="shared" si="26"/>
        <v>0</v>
      </c>
      <c r="AP89" s="628">
        <f t="shared" si="26"/>
        <v>0</v>
      </c>
      <c r="AQ89" s="628">
        <f t="shared" si="26"/>
        <v>0</v>
      </c>
      <c r="AR89" s="628">
        <f t="shared" si="26"/>
        <v>0</v>
      </c>
      <c r="AS89" s="628">
        <f t="shared" si="26"/>
        <v>0</v>
      </c>
      <c r="AT89" s="628">
        <f t="shared" si="26"/>
        <v>0</v>
      </c>
      <c r="AU89" s="628">
        <f t="shared" si="26"/>
        <v>0</v>
      </c>
      <c r="AV89" s="628">
        <f t="shared" si="26"/>
        <v>0</v>
      </c>
      <c r="AW89" s="628">
        <f t="shared" si="26"/>
        <v>0</v>
      </c>
      <c r="AX89" s="628">
        <f t="shared" si="26"/>
        <v>0</v>
      </c>
      <c r="AY89" s="628">
        <f t="shared" si="26"/>
        <v>0</v>
      </c>
      <c r="AZ89" s="628">
        <f t="shared" si="26"/>
        <v>0</v>
      </c>
      <c r="BA89" s="628">
        <f t="shared" si="26"/>
        <v>0</v>
      </c>
      <c r="BB89" s="628">
        <f t="shared" si="26"/>
        <v>0</v>
      </c>
      <c r="BC89" s="628">
        <f t="shared" si="26"/>
        <v>0</v>
      </c>
      <c r="BD89" s="628">
        <f t="shared" si="26"/>
        <v>0</v>
      </c>
      <c r="BE89" s="628">
        <f t="shared" si="26"/>
        <v>0</v>
      </c>
      <c r="BF89" s="628">
        <f t="shared" si="26"/>
        <v>0</v>
      </c>
      <c r="BG89" s="628">
        <f t="shared" si="26"/>
        <v>0</v>
      </c>
      <c r="BH89" s="628">
        <f t="shared" si="26"/>
        <v>0</v>
      </c>
      <c r="BI89" s="628">
        <f t="shared" si="26"/>
        <v>0</v>
      </c>
      <c r="BJ89" s="628">
        <f t="shared" si="26"/>
        <v>0</v>
      </c>
      <c r="BK89" s="628">
        <f t="shared" si="26"/>
        <v>0</v>
      </c>
      <c r="BL89" s="628">
        <f t="shared" si="26"/>
        <v>0</v>
      </c>
      <c r="BM89" s="628">
        <f t="shared" si="26"/>
        <v>0</v>
      </c>
      <c r="BN89" s="628">
        <f t="shared" si="26"/>
        <v>0</v>
      </c>
      <c r="BO89" s="628">
        <f t="shared" si="26"/>
        <v>0</v>
      </c>
      <c r="BP89" s="628">
        <f t="shared" si="26"/>
        <v>0</v>
      </c>
      <c r="BQ89" s="633">
        <v>1</v>
      </c>
      <c r="BR89" s="628"/>
    </row>
    <row r="90" spans="1:77" s="569" customFormat="1" hidden="1">
      <c r="A90" s="671"/>
      <c r="B90" s="541"/>
      <c r="C90" s="672"/>
      <c r="D90" s="571"/>
      <c r="E90" s="572"/>
      <c r="F90" s="571"/>
      <c r="G90" s="573"/>
      <c r="H90" s="574"/>
      <c r="I90" s="546"/>
      <c r="J90" s="573"/>
      <c r="K90" s="571"/>
      <c r="L90" s="571"/>
      <c r="M90" s="571"/>
      <c r="N90" s="571"/>
      <c r="O90" s="571"/>
      <c r="P90" s="571"/>
      <c r="Q90" s="571"/>
      <c r="R90" s="571"/>
      <c r="S90" s="571"/>
      <c r="T90" s="571"/>
      <c r="U90" s="571"/>
      <c r="V90" s="571"/>
      <c r="W90" s="571"/>
      <c r="X90" s="571"/>
      <c r="Y90" s="571"/>
      <c r="Z90" s="571"/>
      <c r="AA90" s="571"/>
      <c r="AB90" s="571"/>
      <c r="AC90" s="571"/>
      <c r="AD90" s="571"/>
      <c r="AE90" s="571"/>
      <c r="AF90" s="571"/>
      <c r="AG90" s="571"/>
      <c r="AH90" s="571"/>
      <c r="AI90" s="571"/>
      <c r="AJ90" s="571"/>
      <c r="AK90" s="571"/>
      <c r="AL90" s="571"/>
      <c r="AM90" s="571"/>
      <c r="AN90" s="571"/>
      <c r="AO90" s="571"/>
      <c r="AP90" s="571"/>
      <c r="AQ90" s="571"/>
      <c r="AR90" s="571"/>
      <c r="AS90" s="571"/>
      <c r="AT90" s="571"/>
      <c r="AU90" s="567"/>
      <c r="AV90" s="571"/>
      <c r="AW90" s="571"/>
      <c r="AX90" s="571"/>
      <c r="AY90" s="571"/>
      <c r="AZ90" s="571"/>
      <c r="BA90" s="571"/>
      <c r="BB90" s="571"/>
      <c r="BC90" s="571"/>
      <c r="BD90" s="571"/>
      <c r="BE90" s="571"/>
      <c r="BF90" s="571"/>
      <c r="BG90" s="571"/>
      <c r="BH90" s="571"/>
      <c r="BI90" s="571"/>
      <c r="BJ90" s="571"/>
      <c r="BK90" s="571"/>
      <c r="BL90" s="571"/>
      <c r="BM90" s="571"/>
      <c r="BN90" s="571"/>
      <c r="BO90" s="571"/>
      <c r="BP90" s="571"/>
      <c r="BQ90" s="542"/>
      <c r="BR90" s="571"/>
    </row>
    <row r="91" spans="1:77" s="569" customFormat="1" hidden="1">
      <c r="A91" s="671"/>
      <c r="B91" s="541"/>
      <c r="C91" s="672"/>
      <c r="D91" s="571"/>
      <c r="E91" s="572"/>
      <c r="F91" s="673"/>
      <c r="G91" s="674"/>
      <c r="H91" s="574"/>
      <c r="I91" s="546"/>
      <c r="J91" s="573"/>
      <c r="K91" s="571"/>
      <c r="L91" s="571"/>
      <c r="M91" s="571"/>
      <c r="N91" s="571"/>
      <c r="O91" s="571"/>
      <c r="P91" s="571"/>
      <c r="Q91" s="571"/>
      <c r="R91" s="571"/>
      <c r="S91" s="571"/>
      <c r="T91" s="571"/>
      <c r="U91" s="571"/>
      <c r="V91" s="571"/>
      <c r="W91" s="571"/>
      <c r="X91" s="571"/>
      <c r="Y91" s="571"/>
      <c r="Z91" s="571"/>
      <c r="AA91" s="571"/>
      <c r="AB91" s="571"/>
      <c r="AC91" s="571"/>
      <c r="AD91" s="571"/>
      <c r="AE91" s="571"/>
      <c r="AF91" s="571"/>
      <c r="AG91" s="571"/>
      <c r="AH91" s="571"/>
      <c r="AI91" s="571"/>
      <c r="AJ91" s="571"/>
      <c r="AK91" s="571"/>
      <c r="AL91" s="571"/>
      <c r="AM91" s="571"/>
      <c r="AN91" s="571"/>
      <c r="AO91" s="571"/>
      <c r="AP91" s="571"/>
      <c r="AQ91" s="571"/>
      <c r="AR91" s="571"/>
      <c r="AS91" s="571"/>
      <c r="AT91" s="571"/>
      <c r="AU91" s="567"/>
      <c r="AV91" s="571"/>
      <c r="AW91" s="571"/>
      <c r="AX91" s="571"/>
      <c r="AY91" s="571"/>
      <c r="AZ91" s="571"/>
      <c r="BA91" s="571"/>
      <c r="BB91" s="571"/>
      <c r="BC91" s="571"/>
      <c r="BD91" s="571"/>
      <c r="BE91" s="571"/>
      <c r="BF91" s="571"/>
      <c r="BG91" s="571"/>
      <c r="BH91" s="571"/>
      <c r="BI91" s="571"/>
      <c r="BJ91" s="571"/>
      <c r="BK91" s="571"/>
      <c r="BL91" s="571"/>
      <c r="BM91" s="571"/>
      <c r="BN91" s="571"/>
      <c r="BO91" s="571"/>
      <c r="BP91" s="571"/>
      <c r="BQ91" s="542"/>
      <c r="BR91" s="571"/>
    </row>
    <row r="92" spans="1:77" s="569" customFormat="1" hidden="1">
      <c r="A92" s="671"/>
      <c r="B92" s="541"/>
      <c r="C92" s="672"/>
      <c r="D92" s="571"/>
      <c r="E92" s="572"/>
      <c r="F92" s="571"/>
      <c r="G92" s="573"/>
      <c r="H92" s="574"/>
      <c r="I92" s="546"/>
      <c r="J92" s="573"/>
      <c r="K92" s="571"/>
      <c r="L92" s="571"/>
      <c r="M92" s="571"/>
      <c r="N92" s="571"/>
      <c r="O92" s="571"/>
      <c r="P92" s="571"/>
      <c r="Q92" s="571"/>
      <c r="R92" s="571"/>
      <c r="S92" s="571"/>
      <c r="T92" s="571"/>
      <c r="U92" s="571"/>
      <c r="V92" s="571"/>
      <c r="W92" s="571"/>
      <c r="X92" s="571"/>
      <c r="Y92" s="571"/>
      <c r="Z92" s="571"/>
      <c r="AA92" s="571"/>
      <c r="AB92" s="571"/>
      <c r="AC92" s="571"/>
      <c r="AD92" s="571"/>
      <c r="AE92" s="571"/>
      <c r="AF92" s="571"/>
      <c r="AG92" s="571"/>
      <c r="AH92" s="571"/>
      <c r="AI92" s="571"/>
      <c r="AJ92" s="571"/>
      <c r="AK92" s="571"/>
      <c r="AL92" s="571"/>
      <c r="AM92" s="571"/>
      <c r="AN92" s="571"/>
      <c r="AO92" s="571"/>
      <c r="AP92" s="571"/>
      <c r="AQ92" s="571"/>
      <c r="AR92" s="571"/>
      <c r="AS92" s="571"/>
      <c r="AT92" s="571"/>
      <c r="AU92" s="567"/>
      <c r="AV92" s="571"/>
      <c r="AW92" s="571"/>
      <c r="AX92" s="571"/>
      <c r="AY92" s="571"/>
      <c r="AZ92" s="571"/>
      <c r="BA92" s="571"/>
      <c r="BB92" s="571"/>
      <c r="BC92" s="571"/>
      <c r="BD92" s="571"/>
      <c r="BE92" s="571"/>
      <c r="BF92" s="571"/>
      <c r="BG92" s="571"/>
      <c r="BH92" s="571"/>
      <c r="BI92" s="571"/>
      <c r="BJ92" s="571"/>
      <c r="BK92" s="571"/>
      <c r="BL92" s="571"/>
      <c r="BM92" s="571"/>
      <c r="BN92" s="571"/>
      <c r="BO92" s="571"/>
      <c r="BP92" s="571"/>
      <c r="BQ92" s="542"/>
      <c r="BR92" s="571"/>
    </row>
    <row r="93" spans="1:77" s="559" customFormat="1" hidden="1">
      <c r="B93" s="560"/>
      <c r="C93" s="561" t="s">
        <v>2710</v>
      </c>
      <c r="D93" s="562"/>
      <c r="E93" s="563"/>
      <c r="F93" s="562"/>
      <c r="G93" s="564"/>
      <c r="H93" s="565">
        <f>SUM(H94:H98)</f>
        <v>0</v>
      </c>
      <c r="I93" s="566"/>
      <c r="J93" s="564">
        <f t="shared" ref="J93:BP93" si="27">SUM(J94:J98)</f>
        <v>0</v>
      </c>
      <c r="K93" s="562">
        <f t="shared" si="27"/>
        <v>0</v>
      </c>
      <c r="L93" s="562">
        <f t="shared" si="27"/>
        <v>0</v>
      </c>
      <c r="M93" s="562">
        <f t="shared" si="27"/>
        <v>0</v>
      </c>
      <c r="N93" s="562">
        <f t="shared" si="27"/>
        <v>0</v>
      </c>
      <c r="O93" s="562">
        <f t="shared" si="27"/>
        <v>0</v>
      </c>
      <c r="P93" s="562">
        <f t="shared" si="27"/>
        <v>0</v>
      </c>
      <c r="Q93" s="562">
        <f t="shared" si="27"/>
        <v>0</v>
      </c>
      <c r="R93" s="562">
        <f t="shared" si="27"/>
        <v>0</v>
      </c>
      <c r="S93" s="562">
        <f t="shared" si="27"/>
        <v>0</v>
      </c>
      <c r="T93" s="562">
        <f t="shared" si="27"/>
        <v>0</v>
      </c>
      <c r="U93" s="562">
        <f t="shared" si="27"/>
        <v>0</v>
      </c>
      <c r="V93" s="562">
        <f t="shared" si="27"/>
        <v>0</v>
      </c>
      <c r="W93" s="562">
        <f t="shared" si="27"/>
        <v>0</v>
      </c>
      <c r="X93" s="562">
        <f t="shared" si="27"/>
        <v>0</v>
      </c>
      <c r="Y93" s="562">
        <f t="shared" si="27"/>
        <v>0</v>
      </c>
      <c r="Z93" s="562">
        <f t="shared" si="27"/>
        <v>0</v>
      </c>
      <c r="AA93" s="562">
        <f t="shared" si="27"/>
        <v>0</v>
      </c>
      <c r="AB93" s="562">
        <f t="shared" si="27"/>
        <v>0</v>
      </c>
      <c r="AC93" s="562">
        <f t="shared" si="27"/>
        <v>0</v>
      </c>
      <c r="AD93" s="562">
        <f t="shared" si="27"/>
        <v>0</v>
      </c>
      <c r="AE93" s="562">
        <f t="shared" si="27"/>
        <v>0</v>
      </c>
      <c r="AF93" s="562">
        <f t="shared" si="27"/>
        <v>0</v>
      </c>
      <c r="AG93" s="562">
        <f t="shared" si="27"/>
        <v>0</v>
      </c>
      <c r="AH93" s="562">
        <f t="shared" si="27"/>
        <v>0</v>
      </c>
      <c r="AI93" s="562">
        <f t="shared" si="27"/>
        <v>0</v>
      </c>
      <c r="AJ93" s="562">
        <f t="shared" si="27"/>
        <v>0</v>
      </c>
      <c r="AK93" s="562">
        <f t="shared" si="27"/>
        <v>0</v>
      </c>
      <c r="AL93" s="562">
        <f t="shared" si="27"/>
        <v>0</v>
      </c>
      <c r="AM93" s="562">
        <f t="shared" si="27"/>
        <v>0</v>
      </c>
      <c r="AN93" s="562">
        <f t="shared" si="27"/>
        <v>0</v>
      </c>
      <c r="AO93" s="562">
        <f t="shared" si="27"/>
        <v>0</v>
      </c>
      <c r="AP93" s="562">
        <f t="shared" si="27"/>
        <v>0</v>
      </c>
      <c r="AQ93" s="562">
        <f t="shared" si="27"/>
        <v>0</v>
      </c>
      <c r="AR93" s="562">
        <f t="shared" si="27"/>
        <v>0</v>
      </c>
      <c r="AS93" s="562">
        <f t="shared" si="27"/>
        <v>0</v>
      </c>
      <c r="AT93" s="562">
        <f t="shared" si="27"/>
        <v>0</v>
      </c>
      <c r="AU93" s="562">
        <f t="shared" si="27"/>
        <v>0</v>
      </c>
      <c r="AV93" s="562">
        <f t="shared" si="27"/>
        <v>0</v>
      </c>
      <c r="AW93" s="562">
        <f t="shared" si="27"/>
        <v>0</v>
      </c>
      <c r="AX93" s="562">
        <f t="shared" si="27"/>
        <v>0</v>
      </c>
      <c r="AY93" s="562">
        <f t="shared" si="27"/>
        <v>0</v>
      </c>
      <c r="AZ93" s="562">
        <f t="shared" si="27"/>
        <v>0</v>
      </c>
      <c r="BA93" s="562">
        <f t="shared" si="27"/>
        <v>0</v>
      </c>
      <c r="BB93" s="562">
        <f t="shared" si="27"/>
        <v>0</v>
      </c>
      <c r="BC93" s="562">
        <f t="shared" si="27"/>
        <v>0</v>
      </c>
      <c r="BD93" s="562">
        <f t="shared" si="27"/>
        <v>0</v>
      </c>
      <c r="BE93" s="562">
        <f t="shared" si="27"/>
        <v>0</v>
      </c>
      <c r="BF93" s="562">
        <f t="shared" si="27"/>
        <v>0</v>
      </c>
      <c r="BG93" s="562">
        <f t="shared" si="27"/>
        <v>0</v>
      </c>
      <c r="BH93" s="562">
        <f t="shared" si="27"/>
        <v>0</v>
      </c>
      <c r="BI93" s="562">
        <f t="shared" si="27"/>
        <v>0</v>
      </c>
      <c r="BJ93" s="562">
        <f t="shared" si="27"/>
        <v>0</v>
      </c>
      <c r="BK93" s="562">
        <f t="shared" si="27"/>
        <v>0</v>
      </c>
      <c r="BL93" s="562">
        <f t="shared" si="27"/>
        <v>0</v>
      </c>
      <c r="BM93" s="562">
        <f t="shared" si="27"/>
        <v>0</v>
      </c>
      <c r="BN93" s="562">
        <f t="shared" si="27"/>
        <v>0</v>
      </c>
      <c r="BO93" s="562">
        <f t="shared" si="27"/>
        <v>0</v>
      </c>
      <c r="BP93" s="562">
        <f t="shared" si="27"/>
        <v>0</v>
      </c>
      <c r="BQ93" s="568">
        <v>1</v>
      </c>
      <c r="BR93" s="562"/>
    </row>
    <row r="94" spans="1:77" s="569" customFormat="1" hidden="1">
      <c r="A94" s="671"/>
      <c r="B94" s="541"/>
      <c r="C94" s="672"/>
      <c r="D94" s="571"/>
      <c r="E94" s="572"/>
      <c r="F94" s="571"/>
      <c r="G94" s="573"/>
      <c r="H94" s="574"/>
      <c r="I94" s="546"/>
      <c r="J94" s="573"/>
      <c r="K94" s="571"/>
      <c r="L94" s="571"/>
      <c r="M94" s="571"/>
      <c r="N94" s="571"/>
      <c r="O94" s="571"/>
      <c r="P94" s="571"/>
      <c r="Q94" s="571"/>
      <c r="R94" s="571"/>
      <c r="S94" s="571"/>
      <c r="T94" s="571"/>
      <c r="U94" s="571"/>
      <c r="V94" s="571"/>
      <c r="W94" s="571"/>
      <c r="X94" s="571"/>
      <c r="Y94" s="571"/>
      <c r="Z94" s="571"/>
      <c r="AA94" s="571"/>
      <c r="AB94" s="571"/>
      <c r="AC94" s="571"/>
      <c r="AD94" s="571"/>
      <c r="AE94" s="571"/>
      <c r="AF94" s="571"/>
      <c r="AG94" s="571"/>
      <c r="AH94" s="571"/>
      <c r="AI94" s="571"/>
      <c r="AJ94" s="571"/>
      <c r="AK94" s="571"/>
      <c r="AL94" s="571"/>
      <c r="AM94" s="571"/>
      <c r="AN94" s="571"/>
      <c r="AO94" s="571"/>
      <c r="AP94" s="571"/>
      <c r="AQ94" s="571"/>
      <c r="AR94" s="571"/>
      <c r="AS94" s="571"/>
      <c r="AT94" s="571"/>
      <c r="AU94" s="567"/>
      <c r="AV94" s="571"/>
      <c r="AW94" s="571"/>
      <c r="AX94" s="571"/>
      <c r="AY94" s="571"/>
      <c r="AZ94" s="571"/>
      <c r="BA94" s="571"/>
      <c r="BB94" s="571"/>
      <c r="BC94" s="571"/>
      <c r="BD94" s="571"/>
      <c r="BE94" s="571"/>
      <c r="BF94" s="571"/>
      <c r="BG94" s="571"/>
      <c r="BH94" s="571"/>
      <c r="BI94" s="571"/>
      <c r="BJ94" s="571"/>
      <c r="BK94" s="571"/>
      <c r="BL94" s="571"/>
      <c r="BM94" s="571"/>
      <c r="BN94" s="571"/>
      <c r="BO94" s="571"/>
      <c r="BP94" s="571"/>
      <c r="BQ94" s="542"/>
      <c r="BR94" s="571"/>
    </row>
    <row r="95" spans="1:77" s="569" customFormat="1" hidden="1">
      <c r="A95" s="671"/>
      <c r="B95" s="541"/>
      <c r="C95" s="672"/>
      <c r="D95" s="571"/>
      <c r="E95" s="572"/>
      <c r="F95" s="571"/>
      <c r="G95" s="573"/>
      <c r="H95" s="574"/>
      <c r="I95" s="546"/>
      <c r="J95" s="573"/>
      <c r="K95" s="571"/>
      <c r="L95" s="571"/>
      <c r="M95" s="571"/>
      <c r="N95" s="571"/>
      <c r="O95" s="571"/>
      <c r="P95" s="571"/>
      <c r="Q95" s="571"/>
      <c r="R95" s="571"/>
      <c r="S95" s="571"/>
      <c r="T95" s="571"/>
      <c r="U95" s="571"/>
      <c r="V95" s="571"/>
      <c r="W95" s="571"/>
      <c r="X95" s="571"/>
      <c r="Y95" s="571"/>
      <c r="Z95" s="571"/>
      <c r="AA95" s="571"/>
      <c r="AB95" s="571"/>
      <c r="AC95" s="571"/>
      <c r="AD95" s="571"/>
      <c r="AE95" s="571"/>
      <c r="AF95" s="571"/>
      <c r="AG95" s="571"/>
      <c r="AH95" s="571"/>
      <c r="AI95" s="571"/>
      <c r="AJ95" s="571"/>
      <c r="AK95" s="571"/>
      <c r="AL95" s="571"/>
      <c r="AM95" s="571"/>
      <c r="AN95" s="571"/>
      <c r="AO95" s="571"/>
      <c r="AP95" s="571"/>
      <c r="AQ95" s="571"/>
      <c r="AR95" s="571"/>
      <c r="AS95" s="571"/>
      <c r="AT95" s="571"/>
      <c r="AU95" s="567"/>
      <c r="AV95" s="571"/>
      <c r="AW95" s="571"/>
      <c r="AX95" s="571"/>
      <c r="AY95" s="571"/>
      <c r="AZ95" s="571"/>
      <c r="BA95" s="571"/>
      <c r="BB95" s="571"/>
      <c r="BC95" s="571"/>
      <c r="BD95" s="571"/>
      <c r="BE95" s="571"/>
      <c r="BF95" s="571"/>
      <c r="BG95" s="571"/>
      <c r="BH95" s="571"/>
      <c r="BI95" s="571"/>
      <c r="BJ95" s="571"/>
      <c r="BK95" s="571"/>
      <c r="BL95" s="571"/>
      <c r="BM95" s="571"/>
      <c r="BN95" s="571"/>
      <c r="BO95" s="571"/>
      <c r="BP95" s="571"/>
      <c r="BQ95" s="542"/>
      <c r="BR95" s="571"/>
    </row>
    <row r="96" spans="1:77" s="569" customFormat="1" hidden="1">
      <c r="A96" s="671"/>
      <c r="B96" s="541"/>
      <c r="C96" s="672"/>
      <c r="D96" s="571"/>
      <c r="E96" s="572"/>
      <c r="F96" s="571"/>
      <c r="G96" s="573"/>
      <c r="H96" s="574"/>
      <c r="I96" s="546"/>
      <c r="J96" s="573"/>
      <c r="K96" s="571"/>
      <c r="L96" s="571"/>
      <c r="M96" s="571"/>
      <c r="N96" s="571"/>
      <c r="O96" s="571"/>
      <c r="P96" s="571"/>
      <c r="Q96" s="571"/>
      <c r="R96" s="571"/>
      <c r="S96" s="571"/>
      <c r="T96" s="571"/>
      <c r="U96" s="571"/>
      <c r="V96" s="571"/>
      <c r="W96" s="571"/>
      <c r="X96" s="571"/>
      <c r="Y96" s="571"/>
      <c r="Z96" s="571"/>
      <c r="AA96" s="571"/>
      <c r="AB96" s="571"/>
      <c r="AC96" s="571"/>
      <c r="AD96" s="571"/>
      <c r="AE96" s="571"/>
      <c r="AF96" s="571"/>
      <c r="AG96" s="571"/>
      <c r="AH96" s="571"/>
      <c r="AI96" s="571"/>
      <c r="AJ96" s="571"/>
      <c r="AK96" s="571"/>
      <c r="AL96" s="571"/>
      <c r="AM96" s="571"/>
      <c r="AN96" s="571"/>
      <c r="AO96" s="571"/>
      <c r="AP96" s="571"/>
      <c r="AQ96" s="571"/>
      <c r="AR96" s="571"/>
      <c r="AS96" s="571"/>
      <c r="AT96" s="571"/>
      <c r="AU96" s="567"/>
      <c r="AV96" s="571"/>
      <c r="AW96" s="571"/>
      <c r="AX96" s="571"/>
      <c r="AY96" s="571"/>
      <c r="AZ96" s="571"/>
      <c r="BA96" s="571"/>
      <c r="BB96" s="571"/>
      <c r="BC96" s="571"/>
      <c r="BD96" s="571"/>
      <c r="BE96" s="571"/>
      <c r="BF96" s="571"/>
      <c r="BG96" s="571"/>
      <c r="BH96" s="571"/>
      <c r="BI96" s="571"/>
      <c r="BJ96" s="571"/>
      <c r="BK96" s="571"/>
      <c r="BL96" s="571"/>
      <c r="BM96" s="571"/>
      <c r="BN96" s="571"/>
      <c r="BO96" s="571"/>
      <c r="BP96" s="571"/>
      <c r="BQ96" s="542"/>
      <c r="BR96" s="571"/>
    </row>
    <row r="97" spans="1:77" s="569" customFormat="1" hidden="1">
      <c r="A97" s="671"/>
      <c r="B97" s="541"/>
      <c r="C97" s="672"/>
      <c r="D97" s="571"/>
      <c r="E97" s="572"/>
      <c r="F97" s="571"/>
      <c r="G97" s="573"/>
      <c r="H97" s="574"/>
      <c r="I97" s="546"/>
      <c r="J97" s="573"/>
      <c r="K97" s="571"/>
      <c r="L97" s="571"/>
      <c r="M97" s="571"/>
      <c r="N97" s="571"/>
      <c r="O97" s="571"/>
      <c r="P97" s="571"/>
      <c r="Q97" s="571"/>
      <c r="R97" s="571"/>
      <c r="S97" s="571"/>
      <c r="T97" s="571"/>
      <c r="U97" s="571"/>
      <c r="V97" s="571"/>
      <c r="W97" s="571"/>
      <c r="X97" s="571"/>
      <c r="Y97" s="571"/>
      <c r="Z97" s="571"/>
      <c r="AA97" s="571"/>
      <c r="AB97" s="571"/>
      <c r="AC97" s="571"/>
      <c r="AD97" s="571"/>
      <c r="AE97" s="571"/>
      <c r="AF97" s="571"/>
      <c r="AG97" s="571"/>
      <c r="AH97" s="571"/>
      <c r="AI97" s="571"/>
      <c r="AJ97" s="571"/>
      <c r="AK97" s="571"/>
      <c r="AL97" s="571"/>
      <c r="AM97" s="571"/>
      <c r="AN97" s="571"/>
      <c r="AO97" s="571"/>
      <c r="AP97" s="571"/>
      <c r="AQ97" s="571"/>
      <c r="AR97" s="571"/>
      <c r="AS97" s="571"/>
      <c r="AT97" s="571"/>
      <c r="AU97" s="567"/>
      <c r="AV97" s="571"/>
      <c r="AW97" s="571"/>
      <c r="AX97" s="571"/>
      <c r="AY97" s="571"/>
      <c r="AZ97" s="571"/>
      <c r="BA97" s="571"/>
      <c r="BB97" s="571"/>
      <c r="BC97" s="571"/>
      <c r="BD97" s="571"/>
      <c r="BE97" s="571"/>
      <c r="BF97" s="571"/>
      <c r="BG97" s="571"/>
      <c r="BH97" s="571"/>
      <c r="BI97" s="571"/>
      <c r="BJ97" s="571"/>
      <c r="BK97" s="571"/>
      <c r="BL97" s="571"/>
      <c r="BM97" s="571"/>
      <c r="BN97" s="571"/>
      <c r="BO97" s="571"/>
      <c r="BP97" s="571"/>
      <c r="BQ97" s="542"/>
      <c r="BR97" s="571"/>
    </row>
    <row r="98" spans="1:77" s="569" customFormat="1" hidden="1">
      <c r="A98" s="671"/>
      <c r="B98" s="541"/>
      <c r="C98" s="672"/>
      <c r="D98" s="571"/>
      <c r="E98" s="572"/>
      <c r="F98" s="571"/>
      <c r="G98" s="573"/>
      <c r="H98" s="574"/>
      <c r="I98" s="546"/>
      <c r="J98" s="573"/>
      <c r="K98" s="571"/>
      <c r="L98" s="571"/>
      <c r="M98" s="571"/>
      <c r="N98" s="571"/>
      <c r="O98" s="571"/>
      <c r="P98" s="571"/>
      <c r="Q98" s="571"/>
      <c r="R98" s="571"/>
      <c r="S98" s="571"/>
      <c r="T98" s="571"/>
      <c r="U98" s="571"/>
      <c r="V98" s="571"/>
      <c r="W98" s="571"/>
      <c r="X98" s="571"/>
      <c r="Y98" s="571"/>
      <c r="Z98" s="571"/>
      <c r="AA98" s="571"/>
      <c r="AB98" s="571"/>
      <c r="AC98" s="571"/>
      <c r="AD98" s="571"/>
      <c r="AE98" s="571"/>
      <c r="AF98" s="571"/>
      <c r="AG98" s="571"/>
      <c r="AH98" s="571"/>
      <c r="AI98" s="571"/>
      <c r="AJ98" s="571"/>
      <c r="AK98" s="571"/>
      <c r="AL98" s="571"/>
      <c r="AM98" s="571"/>
      <c r="AN98" s="571"/>
      <c r="AO98" s="571"/>
      <c r="AP98" s="571"/>
      <c r="AQ98" s="571"/>
      <c r="AR98" s="571"/>
      <c r="AS98" s="571"/>
      <c r="AT98" s="571"/>
      <c r="AU98" s="567"/>
      <c r="AV98" s="571"/>
      <c r="AW98" s="571"/>
      <c r="AX98" s="571"/>
      <c r="AY98" s="571"/>
      <c r="AZ98" s="571"/>
      <c r="BA98" s="571"/>
      <c r="BB98" s="571"/>
      <c r="BC98" s="571"/>
      <c r="BD98" s="571"/>
      <c r="BE98" s="571"/>
      <c r="BF98" s="571"/>
      <c r="BG98" s="571"/>
      <c r="BH98" s="571"/>
      <c r="BI98" s="571"/>
      <c r="BJ98" s="571"/>
      <c r="BK98" s="571"/>
      <c r="BL98" s="571"/>
      <c r="BM98" s="571"/>
      <c r="BN98" s="571"/>
      <c r="BO98" s="571"/>
      <c r="BP98" s="571"/>
      <c r="BQ98" s="542"/>
      <c r="BR98" s="571"/>
    </row>
    <row r="99" spans="1:77" s="593" customFormat="1" ht="14.25" hidden="1">
      <c r="B99" s="594">
        <v>7</v>
      </c>
      <c r="C99" s="595" t="s">
        <v>66</v>
      </c>
      <c r="D99" s="596"/>
      <c r="E99" s="597"/>
      <c r="F99" s="596"/>
      <c r="G99" s="598"/>
      <c r="H99" s="599">
        <f>H100+H103</f>
        <v>0</v>
      </c>
      <c r="I99" s="600"/>
      <c r="J99" s="598">
        <f t="shared" ref="J99:BP99" si="28">J100+J103</f>
        <v>0</v>
      </c>
      <c r="K99" s="598">
        <f t="shared" si="28"/>
        <v>0</v>
      </c>
      <c r="L99" s="598">
        <f t="shared" si="28"/>
        <v>0</v>
      </c>
      <c r="M99" s="598">
        <f t="shared" si="28"/>
        <v>0</v>
      </c>
      <c r="N99" s="598">
        <f t="shared" si="28"/>
        <v>0</v>
      </c>
      <c r="O99" s="598">
        <f t="shared" si="28"/>
        <v>0</v>
      </c>
      <c r="P99" s="598">
        <f t="shared" si="28"/>
        <v>0</v>
      </c>
      <c r="Q99" s="598">
        <f t="shared" si="28"/>
        <v>0</v>
      </c>
      <c r="R99" s="596">
        <f t="shared" si="28"/>
        <v>0</v>
      </c>
      <c r="S99" s="598">
        <f t="shared" si="28"/>
        <v>0</v>
      </c>
      <c r="T99" s="598">
        <f t="shared" si="28"/>
        <v>0</v>
      </c>
      <c r="U99" s="598">
        <f t="shared" si="28"/>
        <v>0</v>
      </c>
      <c r="V99" s="598">
        <f t="shared" si="28"/>
        <v>0</v>
      </c>
      <c r="W99" s="598">
        <f t="shared" si="28"/>
        <v>0</v>
      </c>
      <c r="X99" s="598">
        <f t="shared" si="28"/>
        <v>0</v>
      </c>
      <c r="Y99" s="598">
        <f t="shared" si="28"/>
        <v>0</v>
      </c>
      <c r="Z99" s="598">
        <f t="shared" si="28"/>
        <v>0</v>
      </c>
      <c r="AA99" s="598">
        <f t="shared" si="28"/>
        <v>0</v>
      </c>
      <c r="AB99" s="598">
        <f t="shared" si="28"/>
        <v>0</v>
      </c>
      <c r="AC99" s="598">
        <f t="shared" si="28"/>
        <v>0</v>
      </c>
      <c r="AD99" s="598">
        <f t="shared" si="28"/>
        <v>0</v>
      </c>
      <c r="AE99" s="598">
        <f t="shared" si="28"/>
        <v>0</v>
      </c>
      <c r="AF99" s="598">
        <f t="shared" si="28"/>
        <v>0</v>
      </c>
      <c r="AG99" s="598">
        <f t="shared" si="28"/>
        <v>0</v>
      </c>
      <c r="AH99" s="598">
        <f t="shared" si="28"/>
        <v>0</v>
      </c>
      <c r="AI99" s="598">
        <f t="shared" si="28"/>
        <v>0</v>
      </c>
      <c r="AJ99" s="598">
        <f t="shared" si="28"/>
        <v>0</v>
      </c>
      <c r="AK99" s="598">
        <f t="shared" si="28"/>
        <v>0</v>
      </c>
      <c r="AL99" s="598">
        <f t="shared" si="28"/>
        <v>0</v>
      </c>
      <c r="AM99" s="598">
        <f t="shared" si="28"/>
        <v>0</v>
      </c>
      <c r="AN99" s="598">
        <f t="shared" si="28"/>
        <v>0</v>
      </c>
      <c r="AO99" s="598">
        <f t="shared" si="28"/>
        <v>0</v>
      </c>
      <c r="AP99" s="598">
        <f t="shared" si="28"/>
        <v>0</v>
      </c>
      <c r="AQ99" s="598">
        <f t="shared" si="28"/>
        <v>0</v>
      </c>
      <c r="AR99" s="598">
        <f t="shared" si="28"/>
        <v>0</v>
      </c>
      <c r="AS99" s="598">
        <f t="shared" si="28"/>
        <v>0</v>
      </c>
      <c r="AT99" s="598">
        <f t="shared" si="28"/>
        <v>0</v>
      </c>
      <c r="AU99" s="598">
        <f t="shared" si="28"/>
        <v>0</v>
      </c>
      <c r="AV99" s="598">
        <f t="shared" si="28"/>
        <v>0</v>
      </c>
      <c r="AW99" s="598">
        <f t="shared" si="28"/>
        <v>0</v>
      </c>
      <c r="AX99" s="598">
        <f t="shared" si="28"/>
        <v>0</v>
      </c>
      <c r="AY99" s="598">
        <f t="shared" si="28"/>
        <v>0</v>
      </c>
      <c r="AZ99" s="598">
        <f t="shared" si="28"/>
        <v>0</v>
      </c>
      <c r="BA99" s="598">
        <f t="shared" si="28"/>
        <v>0</v>
      </c>
      <c r="BB99" s="598">
        <f t="shared" si="28"/>
        <v>0</v>
      </c>
      <c r="BC99" s="598">
        <f t="shared" si="28"/>
        <v>0</v>
      </c>
      <c r="BD99" s="598">
        <f t="shared" si="28"/>
        <v>0</v>
      </c>
      <c r="BE99" s="598">
        <f t="shared" si="28"/>
        <v>0</v>
      </c>
      <c r="BF99" s="598">
        <f t="shared" si="28"/>
        <v>0</v>
      </c>
      <c r="BG99" s="598">
        <f t="shared" si="28"/>
        <v>0</v>
      </c>
      <c r="BH99" s="598">
        <f t="shared" si="28"/>
        <v>0</v>
      </c>
      <c r="BI99" s="598">
        <f t="shared" si="28"/>
        <v>0</v>
      </c>
      <c r="BJ99" s="598">
        <f t="shared" si="28"/>
        <v>0</v>
      </c>
      <c r="BK99" s="598">
        <f t="shared" si="28"/>
        <v>0</v>
      </c>
      <c r="BL99" s="598">
        <f t="shared" si="28"/>
        <v>0</v>
      </c>
      <c r="BM99" s="598">
        <f t="shared" si="28"/>
        <v>0</v>
      </c>
      <c r="BN99" s="598">
        <f t="shared" si="28"/>
        <v>0</v>
      </c>
      <c r="BO99" s="598">
        <f t="shared" si="28"/>
        <v>0</v>
      </c>
      <c r="BP99" s="598">
        <f t="shared" si="28"/>
        <v>0</v>
      </c>
      <c r="BQ99" s="601">
        <v>1</v>
      </c>
      <c r="BR99" s="596"/>
    </row>
    <row r="100" spans="1:77" s="626" customFormat="1" ht="14.25" hidden="1">
      <c r="B100" s="627"/>
      <c r="C100" s="561" t="s">
        <v>2709</v>
      </c>
      <c r="D100" s="628"/>
      <c r="E100" s="629"/>
      <c r="F100" s="628"/>
      <c r="G100" s="630"/>
      <c r="H100" s="631">
        <f>SUM(H101:H102)</f>
        <v>0</v>
      </c>
      <c r="I100" s="632"/>
      <c r="J100" s="630">
        <f t="shared" ref="J100:BP100" si="29">SUM(J101:J102)</f>
        <v>0</v>
      </c>
      <c r="K100" s="628">
        <f t="shared" si="29"/>
        <v>0</v>
      </c>
      <c r="L100" s="628">
        <f t="shared" si="29"/>
        <v>0</v>
      </c>
      <c r="M100" s="628">
        <f t="shared" si="29"/>
        <v>0</v>
      </c>
      <c r="N100" s="628">
        <f t="shared" si="29"/>
        <v>0</v>
      </c>
      <c r="O100" s="628">
        <f t="shared" si="29"/>
        <v>0</v>
      </c>
      <c r="P100" s="628">
        <f t="shared" si="29"/>
        <v>0</v>
      </c>
      <c r="Q100" s="628">
        <f t="shared" si="29"/>
        <v>0</v>
      </c>
      <c r="R100" s="628">
        <f t="shared" si="29"/>
        <v>0</v>
      </c>
      <c r="S100" s="628">
        <f t="shared" si="29"/>
        <v>0</v>
      </c>
      <c r="T100" s="628">
        <f t="shared" si="29"/>
        <v>0</v>
      </c>
      <c r="U100" s="628">
        <f t="shared" si="29"/>
        <v>0</v>
      </c>
      <c r="V100" s="628">
        <f t="shared" si="29"/>
        <v>0</v>
      </c>
      <c r="W100" s="628">
        <f t="shared" si="29"/>
        <v>0</v>
      </c>
      <c r="X100" s="628">
        <f t="shared" si="29"/>
        <v>0</v>
      </c>
      <c r="Y100" s="628">
        <f t="shared" si="29"/>
        <v>0</v>
      </c>
      <c r="Z100" s="628">
        <f t="shared" si="29"/>
        <v>0</v>
      </c>
      <c r="AA100" s="628">
        <f t="shared" si="29"/>
        <v>0</v>
      </c>
      <c r="AB100" s="628">
        <f t="shared" si="29"/>
        <v>0</v>
      </c>
      <c r="AC100" s="628">
        <f t="shared" si="29"/>
        <v>0</v>
      </c>
      <c r="AD100" s="628">
        <f t="shared" si="29"/>
        <v>0</v>
      </c>
      <c r="AE100" s="628">
        <f t="shared" si="29"/>
        <v>0</v>
      </c>
      <c r="AF100" s="628">
        <f t="shared" si="29"/>
        <v>0</v>
      </c>
      <c r="AG100" s="628">
        <f t="shared" si="29"/>
        <v>0</v>
      </c>
      <c r="AH100" s="628">
        <f t="shared" si="29"/>
        <v>0</v>
      </c>
      <c r="AI100" s="628">
        <f t="shared" si="29"/>
        <v>0</v>
      </c>
      <c r="AJ100" s="628">
        <f t="shared" si="29"/>
        <v>0</v>
      </c>
      <c r="AK100" s="628">
        <f t="shared" si="29"/>
        <v>0</v>
      </c>
      <c r="AL100" s="628">
        <f t="shared" si="29"/>
        <v>0</v>
      </c>
      <c r="AM100" s="628">
        <f t="shared" si="29"/>
        <v>0</v>
      </c>
      <c r="AN100" s="628">
        <f t="shared" si="29"/>
        <v>0</v>
      </c>
      <c r="AO100" s="628">
        <f t="shared" si="29"/>
        <v>0</v>
      </c>
      <c r="AP100" s="628">
        <f t="shared" si="29"/>
        <v>0</v>
      </c>
      <c r="AQ100" s="628">
        <f t="shared" si="29"/>
        <v>0</v>
      </c>
      <c r="AR100" s="628">
        <f t="shared" si="29"/>
        <v>0</v>
      </c>
      <c r="AS100" s="628">
        <f t="shared" si="29"/>
        <v>0</v>
      </c>
      <c r="AT100" s="628">
        <f t="shared" si="29"/>
        <v>0</v>
      </c>
      <c r="AU100" s="628">
        <f t="shared" si="29"/>
        <v>0</v>
      </c>
      <c r="AV100" s="628">
        <f t="shared" si="29"/>
        <v>0</v>
      </c>
      <c r="AW100" s="628">
        <f t="shared" si="29"/>
        <v>0</v>
      </c>
      <c r="AX100" s="628">
        <f t="shared" si="29"/>
        <v>0</v>
      </c>
      <c r="AY100" s="628">
        <f t="shared" si="29"/>
        <v>0</v>
      </c>
      <c r="AZ100" s="628">
        <f t="shared" si="29"/>
        <v>0</v>
      </c>
      <c r="BA100" s="628">
        <f t="shared" si="29"/>
        <v>0</v>
      </c>
      <c r="BB100" s="628">
        <f t="shared" si="29"/>
        <v>0</v>
      </c>
      <c r="BC100" s="628">
        <f t="shared" si="29"/>
        <v>0</v>
      </c>
      <c r="BD100" s="628">
        <f t="shared" si="29"/>
        <v>0</v>
      </c>
      <c r="BE100" s="628">
        <f t="shared" si="29"/>
        <v>0</v>
      </c>
      <c r="BF100" s="628">
        <f t="shared" si="29"/>
        <v>0</v>
      </c>
      <c r="BG100" s="628">
        <f t="shared" si="29"/>
        <v>0</v>
      </c>
      <c r="BH100" s="628">
        <f t="shared" si="29"/>
        <v>0</v>
      </c>
      <c r="BI100" s="628">
        <f t="shared" si="29"/>
        <v>0</v>
      </c>
      <c r="BJ100" s="628">
        <f t="shared" si="29"/>
        <v>0</v>
      </c>
      <c r="BK100" s="628">
        <f t="shared" si="29"/>
        <v>0</v>
      </c>
      <c r="BL100" s="628">
        <f t="shared" si="29"/>
        <v>0</v>
      </c>
      <c r="BM100" s="628">
        <f t="shared" si="29"/>
        <v>0</v>
      </c>
      <c r="BN100" s="628">
        <f t="shared" si="29"/>
        <v>0</v>
      </c>
      <c r="BO100" s="628">
        <f t="shared" si="29"/>
        <v>0</v>
      </c>
      <c r="BP100" s="628">
        <f t="shared" si="29"/>
        <v>0</v>
      </c>
      <c r="BQ100" s="633">
        <v>1</v>
      </c>
      <c r="BR100" s="628"/>
    </row>
    <row r="101" spans="1:77" s="575" customFormat="1" hidden="1">
      <c r="B101" s="576"/>
      <c r="C101" s="577"/>
      <c r="D101" s="578"/>
      <c r="E101" s="579"/>
      <c r="F101" s="578"/>
      <c r="G101" s="580"/>
      <c r="H101" s="581">
        <f>J101</f>
        <v>0</v>
      </c>
      <c r="I101" s="582"/>
      <c r="J101" s="580">
        <f>K101+AA101+BM101</f>
        <v>0</v>
      </c>
      <c r="K101" s="578">
        <f>L101+T101+X101+Y101+Z101</f>
        <v>0</v>
      </c>
      <c r="L101" s="578">
        <f>M101+S101</f>
        <v>0</v>
      </c>
      <c r="M101" s="578">
        <f>N101+R101</f>
        <v>0</v>
      </c>
      <c r="N101" s="578">
        <f>O101+P101+Q101</f>
        <v>0</v>
      </c>
      <c r="O101" s="578"/>
      <c r="P101" s="578"/>
      <c r="Q101" s="578"/>
      <c r="R101" s="578"/>
      <c r="S101" s="578"/>
      <c r="T101" s="578">
        <f>U101+V101+W101</f>
        <v>0</v>
      </c>
      <c r="U101" s="578"/>
      <c r="V101" s="578"/>
      <c r="W101" s="578"/>
      <c r="X101" s="578"/>
      <c r="Y101" s="578"/>
      <c r="Z101" s="578"/>
      <c r="AA101" s="578">
        <f xml:space="preserve"> SUM(AB101:AI101)+SUM(AV101:BL101)</f>
        <v>0</v>
      </c>
      <c r="AB101" s="578"/>
      <c r="AC101" s="578"/>
      <c r="AD101" s="578"/>
      <c r="AE101" s="578"/>
      <c r="AF101" s="578"/>
      <c r="AG101" s="578"/>
      <c r="AH101" s="578"/>
      <c r="AI101" s="578"/>
      <c r="AJ101" s="578"/>
      <c r="AK101" s="578"/>
      <c r="AL101" s="578"/>
      <c r="AM101" s="578"/>
      <c r="AN101" s="578"/>
      <c r="AO101" s="578"/>
      <c r="AP101" s="578"/>
      <c r="AQ101" s="578"/>
      <c r="AR101" s="578"/>
      <c r="AS101" s="578"/>
      <c r="AT101" s="578"/>
      <c r="AU101" s="567"/>
      <c r="AV101" s="578"/>
      <c r="AW101" s="578"/>
      <c r="AX101" s="578"/>
      <c r="AY101" s="578"/>
      <c r="AZ101" s="578"/>
      <c r="BA101" s="578"/>
      <c r="BB101" s="578"/>
      <c r="BC101" s="578"/>
      <c r="BD101" s="578"/>
      <c r="BE101" s="578"/>
      <c r="BF101" s="578"/>
      <c r="BG101" s="578"/>
      <c r="BH101" s="578"/>
      <c r="BI101" s="578"/>
      <c r="BJ101" s="578"/>
      <c r="BK101" s="578"/>
      <c r="BL101" s="578"/>
      <c r="BM101" s="578">
        <f>SUM(BN101:BP101)</f>
        <v>0</v>
      </c>
      <c r="BN101" s="578"/>
      <c r="BO101" s="578"/>
      <c r="BP101" s="578"/>
      <c r="BQ101" s="547">
        <v>1</v>
      </c>
      <c r="BR101" s="578"/>
    </row>
    <row r="102" spans="1:77" s="575" customFormat="1" hidden="1">
      <c r="B102" s="576"/>
      <c r="C102" s="577"/>
      <c r="D102" s="578"/>
      <c r="E102" s="579"/>
      <c r="F102" s="578"/>
      <c r="G102" s="580"/>
      <c r="H102" s="581">
        <f>J102</f>
        <v>0</v>
      </c>
      <c r="I102" s="582"/>
      <c r="J102" s="580">
        <f>K102+AA102+BM102</f>
        <v>0</v>
      </c>
      <c r="K102" s="578">
        <f>L102+T102+X102+Y102+Z102</f>
        <v>0</v>
      </c>
      <c r="L102" s="578">
        <f>M102+S102</f>
        <v>0</v>
      </c>
      <c r="M102" s="578">
        <f>N102+R102</f>
        <v>0</v>
      </c>
      <c r="N102" s="578">
        <f>O102+P102+Q102</f>
        <v>0</v>
      </c>
      <c r="O102" s="578"/>
      <c r="P102" s="578"/>
      <c r="Q102" s="578"/>
      <c r="R102" s="578"/>
      <c r="S102" s="578"/>
      <c r="T102" s="578">
        <f>U102+V102+W102</f>
        <v>0</v>
      </c>
      <c r="U102" s="578"/>
      <c r="V102" s="578"/>
      <c r="W102" s="578"/>
      <c r="X102" s="578"/>
      <c r="Y102" s="578"/>
      <c r="Z102" s="578"/>
      <c r="AA102" s="578">
        <f xml:space="preserve"> SUM(AB102:AI102)+SUM(AV102:BL102)</f>
        <v>0</v>
      </c>
      <c r="AB102" s="578"/>
      <c r="AC102" s="578"/>
      <c r="AD102" s="578"/>
      <c r="AE102" s="578"/>
      <c r="AF102" s="578"/>
      <c r="AG102" s="578"/>
      <c r="AH102" s="578"/>
      <c r="AI102" s="578">
        <f>SUM(AJ102:AT102)</f>
        <v>0</v>
      </c>
      <c r="AJ102" s="578"/>
      <c r="AK102" s="578"/>
      <c r="AL102" s="578"/>
      <c r="AM102" s="578"/>
      <c r="AN102" s="578"/>
      <c r="AO102" s="578"/>
      <c r="AP102" s="578"/>
      <c r="AQ102" s="578"/>
      <c r="AR102" s="578"/>
      <c r="AS102" s="578"/>
      <c r="AT102" s="578"/>
      <c r="AU102" s="567"/>
      <c r="AV102" s="578"/>
      <c r="AW102" s="578"/>
      <c r="AX102" s="578"/>
      <c r="AY102" s="578"/>
      <c r="AZ102" s="578"/>
      <c r="BA102" s="578"/>
      <c r="BB102" s="578"/>
      <c r="BC102" s="578"/>
      <c r="BD102" s="578"/>
      <c r="BE102" s="578"/>
      <c r="BF102" s="578"/>
      <c r="BG102" s="578"/>
      <c r="BH102" s="578"/>
      <c r="BI102" s="578"/>
      <c r="BJ102" s="578"/>
      <c r="BK102" s="578"/>
      <c r="BL102" s="578"/>
      <c r="BM102" s="578">
        <f>SUM(BN102:BP102)</f>
        <v>0</v>
      </c>
      <c r="BN102" s="578"/>
      <c r="BO102" s="578"/>
      <c r="BP102" s="578"/>
      <c r="BQ102" s="547">
        <v>1</v>
      </c>
      <c r="BR102" s="578"/>
    </row>
    <row r="103" spans="1:77" s="559" customFormat="1" hidden="1">
      <c r="B103" s="560"/>
      <c r="C103" s="561" t="s">
        <v>2710</v>
      </c>
      <c r="D103" s="562"/>
      <c r="E103" s="563"/>
      <c r="F103" s="562"/>
      <c r="G103" s="564"/>
      <c r="H103" s="565">
        <f>SUM(H104:H109)</f>
        <v>0</v>
      </c>
      <c r="I103" s="566"/>
      <c r="J103" s="564">
        <f t="shared" ref="J103:BP103" si="30">SUM(J104:J109)</f>
        <v>0</v>
      </c>
      <c r="K103" s="562">
        <f t="shared" si="30"/>
        <v>0</v>
      </c>
      <c r="L103" s="562">
        <f t="shared" si="30"/>
        <v>0</v>
      </c>
      <c r="M103" s="562">
        <f t="shared" si="30"/>
        <v>0</v>
      </c>
      <c r="N103" s="562">
        <f t="shared" si="30"/>
        <v>0</v>
      </c>
      <c r="O103" s="562">
        <f t="shared" si="30"/>
        <v>0</v>
      </c>
      <c r="P103" s="562">
        <f t="shared" si="30"/>
        <v>0</v>
      </c>
      <c r="Q103" s="562">
        <f t="shared" si="30"/>
        <v>0</v>
      </c>
      <c r="R103" s="562">
        <f t="shared" si="30"/>
        <v>0</v>
      </c>
      <c r="S103" s="562">
        <f t="shared" si="30"/>
        <v>0</v>
      </c>
      <c r="T103" s="562">
        <f t="shared" si="30"/>
        <v>0</v>
      </c>
      <c r="U103" s="562">
        <f t="shared" si="30"/>
        <v>0</v>
      </c>
      <c r="V103" s="562">
        <f t="shared" si="30"/>
        <v>0</v>
      </c>
      <c r="W103" s="562">
        <f t="shared" si="30"/>
        <v>0</v>
      </c>
      <c r="X103" s="562">
        <f t="shared" si="30"/>
        <v>0</v>
      </c>
      <c r="Y103" s="562">
        <f t="shared" si="30"/>
        <v>0</v>
      </c>
      <c r="Z103" s="562">
        <f t="shared" si="30"/>
        <v>0</v>
      </c>
      <c r="AA103" s="562">
        <f t="shared" si="30"/>
        <v>0</v>
      </c>
      <c r="AB103" s="562">
        <f t="shared" si="30"/>
        <v>0</v>
      </c>
      <c r="AC103" s="562">
        <f t="shared" si="30"/>
        <v>0</v>
      </c>
      <c r="AD103" s="562">
        <f t="shared" si="30"/>
        <v>0</v>
      </c>
      <c r="AE103" s="562">
        <f t="shared" si="30"/>
        <v>0</v>
      </c>
      <c r="AF103" s="562">
        <f t="shared" si="30"/>
        <v>0</v>
      </c>
      <c r="AG103" s="562">
        <f t="shared" si="30"/>
        <v>0</v>
      </c>
      <c r="AH103" s="562">
        <f t="shared" si="30"/>
        <v>0</v>
      </c>
      <c r="AI103" s="562">
        <f t="shared" si="30"/>
        <v>0</v>
      </c>
      <c r="AJ103" s="562">
        <f t="shared" si="30"/>
        <v>0</v>
      </c>
      <c r="AK103" s="562">
        <f t="shared" si="30"/>
        <v>0</v>
      </c>
      <c r="AL103" s="562">
        <f t="shared" si="30"/>
        <v>0</v>
      </c>
      <c r="AM103" s="562">
        <f t="shared" si="30"/>
        <v>0</v>
      </c>
      <c r="AN103" s="562">
        <f t="shared" si="30"/>
        <v>0</v>
      </c>
      <c r="AO103" s="562">
        <f t="shared" si="30"/>
        <v>0</v>
      </c>
      <c r="AP103" s="562">
        <f t="shared" si="30"/>
        <v>0</v>
      </c>
      <c r="AQ103" s="562">
        <f t="shared" si="30"/>
        <v>0</v>
      </c>
      <c r="AR103" s="562">
        <f t="shared" si="30"/>
        <v>0</v>
      </c>
      <c r="AS103" s="562">
        <f t="shared" si="30"/>
        <v>0</v>
      </c>
      <c r="AT103" s="562">
        <f t="shared" si="30"/>
        <v>0</v>
      </c>
      <c r="AU103" s="567"/>
      <c r="AV103" s="562">
        <f t="shared" si="30"/>
        <v>0</v>
      </c>
      <c r="AW103" s="562">
        <f t="shared" si="30"/>
        <v>0</v>
      </c>
      <c r="AX103" s="562">
        <f t="shared" si="30"/>
        <v>0</v>
      </c>
      <c r="AY103" s="562">
        <f t="shared" si="30"/>
        <v>0</v>
      </c>
      <c r="AZ103" s="562">
        <f t="shared" si="30"/>
        <v>0</v>
      </c>
      <c r="BA103" s="562">
        <f t="shared" si="30"/>
        <v>0</v>
      </c>
      <c r="BB103" s="562">
        <f t="shared" si="30"/>
        <v>0</v>
      </c>
      <c r="BC103" s="562">
        <f t="shared" si="30"/>
        <v>0</v>
      </c>
      <c r="BD103" s="562">
        <f t="shared" si="30"/>
        <v>0</v>
      </c>
      <c r="BE103" s="562">
        <f t="shared" si="30"/>
        <v>0</v>
      </c>
      <c r="BF103" s="562">
        <f t="shared" si="30"/>
        <v>0</v>
      </c>
      <c r="BG103" s="562">
        <f t="shared" si="30"/>
        <v>0</v>
      </c>
      <c r="BH103" s="562">
        <f t="shared" si="30"/>
        <v>0</v>
      </c>
      <c r="BI103" s="562">
        <f t="shared" si="30"/>
        <v>0</v>
      </c>
      <c r="BJ103" s="562">
        <f t="shared" si="30"/>
        <v>0</v>
      </c>
      <c r="BK103" s="562">
        <f t="shared" si="30"/>
        <v>0</v>
      </c>
      <c r="BL103" s="562">
        <f t="shared" si="30"/>
        <v>0</v>
      </c>
      <c r="BM103" s="562">
        <f t="shared" si="30"/>
        <v>0</v>
      </c>
      <c r="BN103" s="562">
        <f t="shared" si="30"/>
        <v>0</v>
      </c>
      <c r="BO103" s="562">
        <f t="shared" si="30"/>
        <v>0</v>
      </c>
      <c r="BP103" s="562">
        <f t="shared" si="30"/>
        <v>0</v>
      </c>
      <c r="BQ103" s="568">
        <v>1</v>
      </c>
      <c r="BR103" s="562"/>
    </row>
    <row r="104" spans="1:77" s="619" customFormat="1" hidden="1">
      <c r="A104" s="603"/>
      <c r="B104" s="637"/>
      <c r="C104" s="637"/>
      <c r="D104" s="605"/>
      <c r="E104" s="635"/>
      <c r="F104" s="635"/>
      <c r="G104" s="607"/>
      <c r="H104" s="608"/>
      <c r="I104" s="609"/>
      <c r="J104" s="610"/>
      <c r="K104" s="611"/>
      <c r="L104" s="611"/>
      <c r="M104" s="611"/>
      <c r="N104" s="611"/>
      <c r="O104" s="675"/>
      <c r="P104" s="676"/>
      <c r="Q104" s="613"/>
      <c r="R104" s="612"/>
      <c r="S104" s="676"/>
      <c r="T104" s="615"/>
      <c r="U104" s="675"/>
      <c r="V104" s="676"/>
      <c r="W104" s="613"/>
      <c r="X104" s="676"/>
      <c r="Y104" s="676"/>
      <c r="Z104" s="676"/>
      <c r="AA104" s="611"/>
      <c r="AB104" s="676"/>
      <c r="AC104" s="676"/>
      <c r="AD104" s="613"/>
      <c r="AE104" s="613"/>
      <c r="AF104" s="676"/>
      <c r="AG104" s="676"/>
      <c r="AH104" s="676"/>
      <c r="AI104" s="611"/>
      <c r="AJ104" s="676"/>
      <c r="AK104" s="676"/>
      <c r="AL104" s="676"/>
      <c r="AM104" s="613"/>
      <c r="AN104" s="676"/>
      <c r="AO104" s="675"/>
      <c r="AP104" s="676"/>
      <c r="AQ104" s="613"/>
      <c r="AR104" s="676"/>
      <c r="AS104" s="676"/>
      <c r="AT104" s="676"/>
      <c r="AU104" s="677"/>
      <c r="AV104" s="675"/>
      <c r="AW104" s="675"/>
      <c r="AX104" s="676"/>
      <c r="AY104" s="675"/>
      <c r="AZ104" s="676"/>
      <c r="BA104" s="676"/>
      <c r="BB104" s="676"/>
      <c r="BC104" s="613"/>
      <c r="BD104" s="676"/>
      <c r="BE104" s="676"/>
      <c r="BF104" s="676"/>
      <c r="BG104" s="675"/>
      <c r="BH104" s="613"/>
      <c r="BI104" s="676"/>
      <c r="BJ104" s="676"/>
      <c r="BK104" s="676"/>
      <c r="BL104" s="613"/>
      <c r="BM104" s="611"/>
      <c r="BN104" s="676"/>
      <c r="BO104" s="676"/>
      <c r="BP104" s="676"/>
      <c r="BQ104" s="547"/>
      <c r="BR104" s="622"/>
      <c r="BS104" s="678"/>
      <c r="BT104" s="605"/>
      <c r="BU104" s="621"/>
      <c r="BY104" s="607"/>
    </row>
    <row r="105" spans="1:77" s="619" customFormat="1" hidden="1">
      <c r="A105" s="603"/>
      <c r="B105" s="637"/>
      <c r="C105" s="637"/>
      <c r="D105" s="605"/>
      <c r="E105" s="635"/>
      <c r="F105" s="635"/>
      <c r="G105" s="607"/>
      <c r="H105" s="608"/>
      <c r="I105" s="609"/>
      <c r="J105" s="610"/>
      <c r="K105" s="611"/>
      <c r="L105" s="611"/>
      <c r="M105" s="611"/>
      <c r="N105" s="611"/>
      <c r="O105" s="675"/>
      <c r="P105" s="676"/>
      <c r="Q105" s="613"/>
      <c r="R105" s="612"/>
      <c r="S105" s="676"/>
      <c r="T105" s="615"/>
      <c r="U105" s="675"/>
      <c r="V105" s="676"/>
      <c r="W105" s="613"/>
      <c r="X105" s="676"/>
      <c r="Y105" s="676"/>
      <c r="Z105" s="676"/>
      <c r="AA105" s="611"/>
      <c r="AB105" s="676"/>
      <c r="AC105" s="676"/>
      <c r="AD105" s="613"/>
      <c r="AE105" s="613"/>
      <c r="AF105" s="676"/>
      <c r="AG105" s="676"/>
      <c r="AH105" s="676"/>
      <c r="AI105" s="611"/>
      <c r="AJ105" s="676"/>
      <c r="AK105" s="676"/>
      <c r="AL105" s="676"/>
      <c r="AM105" s="613"/>
      <c r="AN105" s="676"/>
      <c r="AO105" s="675"/>
      <c r="AP105" s="676"/>
      <c r="AQ105" s="613"/>
      <c r="AR105" s="676"/>
      <c r="AS105" s="676"/>
      <c r="AT105" s="676"/>
      <c r="AU105" s="677"/>
      <c r="AV105" s="675"/>
      <c r="AW105" s="675"/>
      <c r="AX105" s="676"/>
      <c r="AY105" s="675"/>
      <c r="AZ105" s="676"/>
      <c r="BA105" s="676"/>
      <c r="BB105" s="676"/>
      <c r="BC105" s="613"/>
      <c r="BD105" s="676"/>
      <c r="BE105" s="676"/>
      <c r="BF105" s="676"/>
      <c r="BG105" s="675"/>
      <c r="BH105" s="613"/>
      <c r="BI105" s="676"/>
      <c r="BJ105" s="676"/>
      <c r="BK105" s="676"/>
      <c r="BL105" s="613"/>
      <c r="BM105" s="611"/>
      <c r="BN105" s="676"/>
      <c r="BO105" s="676"/>
      <c r="BP105" s="676"/>
      <c r="BQ105" s="547"/>
      <c r="BR105" s="622"/>
      <c r="BS105" s="678"/>
      <c r="BT105" s="605"/>
      <c r="BU105" s="621"/>
      <c r="BY105" s="607"/>
    </row>
    <row r="106" spans="1:77" s="619" customFormat="1" hidden="1">
      <c r="A106" s="603"/>
      <c r="B106" s="637"/>
      <c r="C106" s="637"/>
      <c r="D106" s="605"/>
      <c r="E106" s="635"/>
      <c r="F106" s="635"/>
      <c r="G106" s="607"/>
      <c r="H106" s="608"/>
      <c r="I106" s="609"/>
      <c r="J106" s="610"/>
      <c r="K106" s="611"/>
      <c r="L106" s="611"/>
      <c r="M106" s="611"/>
      <c r="N106" s="611"/>
      <c r="O106" s="675"/>
      <c r="P106" s="676"/>
      <c r="Q106" s="613"/>
      <c r="R106" s="612"/>
      <c r="S106" s="676"/>
      <c r="T106" s="615"/>
      <c r="U106" s="675"/>
      <c r="V106" s="676"/>
      <c r="W106" s="613"/>
      <c r="X106" s="676"/>
      <c r="Y106" s="676"/>
      <c r="Z106" s="676"/>
      <c r="AA106" s="611"/>
      <c r="AB106" s="676"/>
      <c r="AC106" s="676"/>
      <c r="AD106" s="613"/>
      <c r="AE106" s="613"/>
      <c r="AF106" s="676"/>
      <c r="AG106" s="676"/>
      <c r="AH106" s="676"/>
      <c r="AI106" s="611"/>
      <c r="AJ106" s="676"/>
      <c r="AK106" s="676"/>
      <c r="AL106" s="676"/>
      <c r="AM106" s="613"/>
      <c r="AN106" s="676"/>
      <c r="AO106" s="675"/>
      <c r="AP106" s="676"/>
      <c r="AQ106" s="613"/>
      <c r="AR106" s="676"/>
      <c r="AS106" s="676"/>
      <c r="AT106" s="676"/>
      <c r="AU106" s="677"/>
      <c r="AV106" s="675"/>
      <c r="AW106" s="675"/>
      <c r="AX106" s="676"/>
      <c r="AY106" s="675"/>
      <c r="AZ106" s="676"/>
      <c r="BA106" s="676"/>
      <c r="BB106" s="676"/>
      <c r="BC106" s="613"/>
      <c r="BD106" s="676"/>
      <c r="BE106" s="676"/>
      <c r="BF106" s="676"/>
      <c r="BG106" s="675"/>
      <c r="BH106" s="613"/>
      <c r="BI106" s="676"/>
      <c r="BJ106" s="676"/>
      <c r="BK106" s="676"/>
      <c r="BL106" s="613"/>
      <c r="BM106" s="611"/>
      <c r="BN106" s="676"/>
      <c r="BO106" s="676"/>
      <c r="BP106" s="676"/>
      <c r="BQ106" s="547"/>
      <c r="BR106" s="622"/>
      <c r="BS106" s="678"/>
      <c r="BT106" s="605"/>
      <c r="BU106" s="621"/>
      <c r="BY106" s="607"/>
    </row>
    <row r="107" spans="1:77" s="619" customFormat="1" hidden="1">
      <c r="A107" s="603"/>
      <c r="B107" s="637"/>
      <c r="C107" s="637"/>
      <c r="D107" s="605"/>
      <c r="E107" s="635"/>
      <c r="F107" s="635"/>
      <c r="G107" s="607"/>
      <c r="H107" s="608"/>
      <c r="I107" s="609"/>
      <c r="J107" s="610"/>
      <c r="K107" s="611"/>
      <c r="L107" s="611"/>
      <c r="M107" s="611"/>
      <c r="N107" s="611"/>
      <c r="O107" s="675"/>
      <c r="P107" s="676"/>
      <c r="Q107" s="613"/>
      <c r="R107" s="612"/>
      <c r="S107" s="676"/>
      <c r="T107" s="615"/>
      <c r="U107" s="675"/>
      <c r="V107" s="676"/>
      <c r="W107" s="613"/>
      <c r="X107" s="676"/>
      <c r="Y107" s="676"/>
      <c r="Z107" s="676"/>
      <c r="AA107" s="611"/>
      <c r="AB107" s="676"/>
      <c r="AC107" s="676"/>
      <c r="AD107" s="613"/>
      <c r="AE107" s="613"/>
      <c r="AF107" s="676"/>
      <c r="AG107" s="676"/>
      <c r="AH107" s="676"/>
      <c r="AI107" s="611"/>
      <c r="AJ107" s="676"/>
      <c r="AK107" s="676"/>
      <c r="AL107" s="676"/>
      <c r="AM107" s="613"/>
      <c r="AN107" s="676"/>
      <c r="AO107" s="675"/>
      <c r="AP107" s="676"/>
      <c r="AQ107" s="613"/>
      <c r="AR107" s="676"/>
      <c r="AS107" s="676"/>
      <c r="AT107" s="676"/>
      <c r="AU107" s="677"/>
      <c r="AV107" s="675"/>
      <c r="AW107" s="675"/>
      <c r="AX107" s="676"/>
      <c r="AY107" s="675"/>
      <c r="AZ107" s="676"/>
      <c r="BA107" s="676"/>
      <c r="BB107" s="676"/>
      <c r="BC107" s="613"/>
      <c r="BD107" s="676"/>
      <c r="BE107" s="676"/>
      <c r="BF107" s="676"/>
      <c r="BG107" s="675"/>
      <c r="BH107" s="613"/>
      <c r="BI107" s="676"/>
      <c r="BJ107" s="676"/>
      <c r="BK107" s="676"/>
      <c r="BL107" s="613"/>
      <c r="BM107" s="611"/>
      <c r="BN107" s="676"/>
      <c r="BO107" s="676"/>
      <c r="BP107" s="676"/>
      <c r="BQ107" s="547"/>
      <c r="BR107" s="622"/>
      <c r="BS107" s="678"/>
      <c r="BT107" s="605"/>
      <c r="BU107" s="621"/>
      <c r="BY107" s="607"/>
    </row>
    <row r="108" spans="1:77" s="679" customFormat="1" ht="15.75" hidden="1">
      <c r="B108" s="680"/>
      <c r="C108" s="681"/>
      <c r="D108" s="682"/>
      <c r="E108" s="683"/>
      <c r="F108" s="588"/>
      <c r="G108" s="684"/>
      <c r="H108" s="608"/>
      <c r="I108" s="609"/>
      <c r="J108" s="610"/>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611"/>
      <c r="AL108" s="611"/>
      <c r="AM108" s="611"/>
      <c r="AN108" s="611"/>
      <c r="AO108" s="611"/>
      <c r="AP108" s="611"/>
      <c r="AQ108" s="611"/>
      <c r="AR108" s="611"/>
      <c r="AS108" s="611"/>
      <c r="AT108" s="611"/>
      <c r="AU108" s="685"/>
      <c r="AV108" s="611"/>
      <c r="AW108" s="611"/>
      <c r="AX108" s="611"/>
      <c r="AY108" s="611"/>
      <c r="AZ108" s="611"/>
      <c r="BA108" s="611"/>
      <c r="BB108" s="611"/>
      <c r="BC108" s="611"/>
      <c r="BD108" s="611"/>
      <c r="BE108" s="611"/>
      <c r="BF108" s="611"/>
      <c r="BG108" s="611"/>
      <c r="BH108" s="611"/>
      <c r="BI108" s="611"/>
      <c r="BJ108" s="611"/>
      <c r="BK108" s="611"/>
      <c r="BL108" s="611"/>
      <c r="BM108" s="611"/>
      <c r="BN108" s="611"/>
      <c r="BO108" s="611"/>
      <c r="BP108" s="611"/>
      <c r="BQ108" s="547"/>
    </row>
    <row r="109" spans="1:77" s="575" customFormat="1" hidden="1">
      <c r="B109" s="576"/>
      <c r="C109" s="670"/>
      <c r="D109" s="658"/>
      <c r="E109" s="579"/>
      <c r="F109" s="658"/>
      <c r="G109" s="659"/>
      <c r="H109" s="581"/>
      <c r="I109" s="582"/>
      <c r="J109" s="580">
        <f>K109+AA109+BM109</f>
        <v>0</v>
      </c>
      <c r="K109" s="578">
        <f>L109+T109+X109+Y109+Z109</f>
        <v>0</v>
      </c>
      <c r="L109" s="578">
        <f>M109+S109</f>
        <v>0</v>
      </c>
      <c r="M109" s="578">
        <f>N109+R109</f>
        <v>0</v>
      </c>
      <c r="N109" s="578">
        <f>O109+P109+Q109</f>
        <v>0</v>
      </c>
      <c r="O109" s="578"/>
      <c r="P109" s="578"/>
      <c r="Q109" s="578"/>
      <c r="R109" s="578"/>
      <c r="S109" s="578"/>
      <c r="T109" s="578">
        <f>U109+V109+W109</f>
        <v>0</v>
      </c>
      <c r="U109" s="578"/>
      <c r="V109" s="578"/>
      <c r="W109" s="578"/>
      <c r="X109" s="578"/>
      <c r="Y109" s="578"/>
      <c r="Z109" s="578"/>
      <c r="AA109" s="578">
        <f xml:space="preserve"> SUM(AB109:AI109)+SUM(AV109:BL109)</f>
        <v>0</v>
      </c>
      <c r="AB109" s="578"/>
      <c r="AC109" s="578"/>
      <c r="AD109" s="578"/>
      <c r="AE109" s="578"/>
      <c r="AF109" s="578"/>
      <c r="AG109" s="578"/>
      <c r="AH109" s="578"/>
      <c r="AI109" s="578">
        <f>SUM(AJ109:AT109)</f>
        <v>0</v>
      </c>
      <c r="AJ109" s="578"/>
      <c r="AK109" s="578"/>
      <c r="AL109" s="578"/>
      <c r="AM109" s="578"/>
      <c r="AN109" s="578"/>
      <c r="AO109" s="578"/>
      <c r="AP109" s="578"/>
      <c r="AQ109" s="578"/>
      <c r="AR109" s="578"/>
      <c r="AS109" s="578"/>
      <c r="AT109" s="578"/>
      <c r="AU109" s="567"/>
      <c r="AV109" s="578"/>
      <c r="AW109" s="578"/>
      <c r="AX109" s="578"/>
      <c r="AY109" s="578"/>
      <c r="AZ109" s="578"/>
      <c r="BA109" s="578"/>
      <c r="BB109" s="578"/>
      <c r="BC109" s="578"/>
      <c r="BD109" s="578"/>
      <c r="BE109" s="578"/>
      <c r="BF109" s="578"/>
      <c r="BG109" s="578"/>
      <c r="BH109" s="578"/>
      <c r="BI109" s="578"/>
      <c r="BJ109" s="578"/>
      <c r="BK109" s="578"/>
      <c r="BL109" s="578"/>
      <c r="BM109" s="578">
        <f>SUM(BN109:BP109)</f>
        <v>0</v>
      </c>
      <c r="BN109" s="578"/>
      <c r="BO109" s="578"/>
      <c r="BP109" s="578"/>
      <c r="BQ109" s="547">
        <v>1</v>
      </c>
      <c r="BR109" s="578"/>
    </row>
    <row r="110" spans="1:77" s="593" customFormat="1" ht="14.25" hidden="1">
      <c r="B110" s="594">
        <v>8</v>
      </c>
      <c r="C110" s="595" t="s">
        <v>67</v>
      </c>
      <c r="D110" s="596"/>
      <c r="E110" s="597"/>
      <c r="F110" s="596"/>
      <c r="G110" s="598"/>
      <c r="H110" s="599">
        <f>H111+H115</f>
        <v>0</v>
      </c>
      <c r="I110" s="600"/>
      <c r="J110" s="598">
        <f t="shared" ref="J110:BP110" si="31">J111+J115</f>
        <v>0</v>
      </c>
      <c r="K110" s="598">
        <f t="shared" si="31"/>
        <v>0</v>
      </c>
      <c r="L110" s="598">
        <f t="shared" si="31"/>
        <v>0</v>
      </c>
      <c r="M110" s="598">
        <f t="shared" si="31"/>
        <v>0</v>
      </c>
      <c r="N110" s="598">
        <f t="shared" si="31"/>
        <v>0</v>
      </c>
      <c r="O110" s="598">
        <f t="shared" si="31"/>
        <v>0</v>
      </c>
      <c r="P110" s="598">
        <f t="shared" si="31"/>
        <v>0</v>
      </c>
      <c r="Q110" s="598">
        <f t="shared" si="31"/>
        <v>0</v>
      </c>
      <c r="R110" s="596">
        <f t="shared" si="31"/>
        <v>0</v>
      </c>
      <c r="S110" s="598">
        <f t="shared" si="31"/>
        <v>0</v>
      </c>
      <c r="T110" s="598">
        <f t="shared" si="31"/>
        <v>0</v>
      </c>
      <c r="U110" s="598">
        <f t="shared" si="31"/>
        <v>0</v>
      </c>
      <c r="V110" s="598">
        <f t="shared" si="31"/>
        <v>0</v>
      </c>
      <c r="W110" s="598">
        <f t="shared" si="31"/>
        <v>0</v>
      </c>
      <c r="X110" s="598">
        <f t="shared" si="31"/>
        <v>0</v>
      </c>
      <c r="Y110" s="598">
        <f t="shared" si="31"/>
        <v>0</v>
      </c>
      <c r="Z110" s="598">
        <f t="shared" si="31"/>
        <v>0</v>
      </c>
      <c r="AA110" s="598">
        <f t="shared" si="31"/>
        <v>0</v>
      </c>
      <c r="AB110" s="598">
        <f t="shared" si="31"/>
        <v>0</v>
      </c>
      <c r="AC110" s="598">
        <f t="shared" si="31"/>
        <v>0</v>
      </c>
      <c r="AD110" s="598">
        <f t="shared" si="31"/>
        <v>0</v>
      </c>
      <c r="AE110" s="598">
        <f t="shared" si="31"/>
        <v>0</v>
      </c>
      <c r="AF110" s="598">
        <f t="shared" si="31"/>
        <v>0</v>
      </c>
      <c r="AG110" s="598">
        <f t="shared" si="31"/>
        <v>0</v>
      </c>
      <c r="AH110" s="598">
        <f t="shared" si="31"/>
        <v>0</v>
      </c>
      <c r="AI110" s="598">
        <f t="shared" si="31"/>
        <v>0</v>
      </c>
      <c r="AJ110" s="598">
        <f t="shared" si="31"/>
        <v>0</v>
      </c>
      <c r="AK110" s="598">
        <f t="shared" si="31"/>
        <v>0</v>
      </c>
      <c r="AL110" s="598">
        <f t="shared" si="31"/>
        <v>0</v>
      </c>
      <c r="AM110" s="598">
        <f t="shared" si="31"/>
        <v>0</v>
      </c>
      <c r="AN110" s="598">
        <f t="shared" si="31"/>
        <v>0</v>
      </c>
      <c r="AO110" s="598">
        <f t="shared" si="31"/>
        <v>0</v>
      </c>
      <c r="AP110" s="598">
        <f t="shared" si="31"/>
        <v>0</v>
      </c>
      <c r="AQ110" s="598">
        <f t="shared" si="31"/>
        <v>0</v>
      </c>
      <c r="AR110" s="598">
        <f t="shared" si="31"/>
        <v>0</v>
      </c>
      <c r="AS110" s="598">
        <f t="shared" si="31"/>
        <v>0</v>
      </c>
      <c r="AT110" s="598">
        <f t="shared" si="31"/>
        <v>0</v>
      </c>
      <c r="AU110" s="598">
        <f t="shared" si="31"/>
        <v>0</v>
      </c>
      <c r="AV110" s="598">
        <f t="shared" si="31"/>
        <v>0</v>
      </c>
      <c r="AW110" s="598">
        <f t="shared" si="31"/>
        <v>0</v>
      </c>
      <c r="AX110" s="598">
        <f t="shared" si="31"/>
        <v>0</v>
      </c>
      <c r="AY110" s="598">
        <f t="shared" si="31"/>
        <v>0</v>
      </c>
      <c r="AZ110" s="598">
        <f t="shared" si="31"/>
        <v>0</v>
      </c>
      <c r="BA110" s="598">
        <f t="shared" si="31"/>
        <v>0</v>
      </c>
      <c r="BB110" s="598">
        <f t="shared" si="31"/>
        <v>0</v>
      </c>
      <c r="BC110" s="598">
        <f t="shared" si="31"/>
        <v>0</v>
      </c>
      <c r="BD110" s="598">
        <f t="shared" si="31"/>
        <v>0</v>
      </c>
      <c r="BE110" s="598">
        <f t="shared" si="31"/>
        <v>0</v>
      </c>
      <c r="BF110" s="598">
        <f t="shared" si="31"/>
        <v>0</v>
      </c>
      <c r="BG110" s="598">
        <f t="shared" si="31"/>
        <v>0</v>
      </c>
      <c r="BH110" s="598">
        <f t="shared" si="31"/>
        <v>0</v>
      </c>
      <c r="BI110" s="598">
        <f t="shared" si="31"/>
        <v>0</v>
      </c>
      <c r="BJ110" s="598">
        <f t="shared" si="31"/>
        <v>0</v>
      </c>
      <c r="BK110" s="598">
        <f t="shared" si="31"/>
        <v>0</v>
      </c>
      <c r="BL110" s="598">
        <f t="shared" si="31"/>
        <v>0</v>
      </c>
      <c r="BM110" s="598">
        <f t="shared" si="31"/>
        <v>0</v>
      </c>
      <c r="BN110" s="598">
        <f t="shared" si="31"/>
        <v>0</v>
      </c>
      <c r="BO110" s="598">
        <f t="shared" si="31"/>
        <v>0</v>
      </c>
      <c r="BP110" s="598">
        <f t="shared" si="31"/>
        <v>0</v>
      </c>
      <c r="BQ110" s="601">
        <v>1</v>
      </c>
      <c r="BR110" s="596"/>
    </row>
    <row r="111" spans="1:77" s="626" customFormat="1" ht="14.25" hidden="1">
      <c r="B111" s="627"/>
      <c r="C111" s="561" t="s">
        <v>2709</v>
      </c>
      <c r="D111" s="628"/>
      <c r="E111" s="629"/>
      <c r="F111" s="628"/>
      <c r="G111" s="630"/>
      <c r="H111" s="631">
        <f>SUM(H112:H114)</f>
        <v>0</v>
      </c>
      <c r="I111" s="632"/>
      <c r="J111" s="630">
        <f t="shared" ref="J111:BP111" si="32">SUM(J112:J114)</f>
        <v>0</v>
      </c>
      <c r="K111" s="628">
        <f t="shared" si="32"/>
        <v>0</v>
      </c>
      <c r="L111" s="628">
        <f t="shared" si="32"/>
        <v>0</v>
      </c>
      <c r="M111" s="628">
        <f t="shared" si="32"/>
        <v>0</v>
      </c>
      <c r="N111" s="628">
        <f t="shared" si="32"/>
        <v>0</v>
      </c>
      <c r="O111" s="628">
        <f t="shared" si="32"/>
        <v>0</v>
      </c>
      <c r="P111" s="628">
        <f t="shared" si="32"/>
        <v>0</v>
      </c>
      <c r="Q111" s="628">
        <f t="shared" si="32"/>
        <v>0</v>
      </c>
      <c r="R111" s="628">
        <f t="shared" si="32"/>
        <v>0</v>
      </c>
      <c r="S111" s="628">
        <f t="shared" si="32"/>
        <v>0</v>
      </c>
      <c r="T111" s="628">
        <f t="shared" si="32"/>
        <v>0</v>
      </c>
      <c r="U111" s="628">
        <f t="shared" si="32"/>
        <v>0</v>
      </c>
      <c r="V111" s="628">
        <f t="shared" si="32"/>
        <v>0</v>
      </c>
      <c r="W111" s="628">
        <f t="shared" si="32"/>
        <v>0</v>
      </c>
      <c r="X111" s="628">
        <f t="shared" si="32"/>
        <v>0</v>
      </c>
      <c r="Y111" s="628">
        <f t="shared" si="32"/>
        <v>0</v>
      </c>
      <c r="Z111" s="628">
        <f t="shared" si="32"/>
        <v>0</v>
      </c>
      <c r="AA111" s="628">
        <f t="shared" si="32"/>
        <v>0</v>
      </c>
      <c r="AB111" s="628">
        <f t="shared" si="32"/>
        <v>0</v>
      </c>
      <c r="AC111" s="628">
        <f t="shared" si="32"/>
        <v>0</v>
      </c>
      <c r="AD111" s="628">
        <f t="shared" si="32"/>
        <v>0</v>
      </c>
      <c r="AE111" s="628">
        <f t="shared" si="32"/>
        <v>0</v>
      </c>
      <c r="AF111" s="628">
        <f t="shared" si="32"/>
        <v>0</v>
      </c>
      <c r="AG111" s="628">
        <f t="shared" si="32"/>
        <v>0</v>
      </c>
      <c r="AH111" s="628">
        <f t="shared" si="32"/>
        <v>0</v>
      </c>
      <c r="AI111" s="628">
        <f t="shared" si="32"/>
        <v>0</v>
      </c>
      <c r="AJ111" s="628">
        <f t="shared" si="32"/>
        <v>0</v>
      </c>
      <c r="AK111" s="628">
        <f t="shared" si="32"/>
        <v>0</v>
      </c>
      <c r="AL111" s="628">
        <f t="shared" si="32"/>
        <v>0</v>
      </c>
      <c r="AM111" s="628">
        <f t="shared" si="32"/>
        <v>0</v>
      </c>
      <c r="AN111" s="628">
        <f t="shared" si="32"/>
        <v>0</v>
      </c>
      <c r="AO111" s="628">
        <f t="shared" si="32"/>
        <v>0</v>
      </c>
      <c r="AP111" s="628">
        <f t="shared" si="32"/>
        <v>0</v>
      </c>
      <c r="AQ111" s="628">
        <f t="shared" si="32"/>
        <v>0</v>
      </c>
      <c r="AR111" s="628">
        <f t="shared" si="32"/>
        <v>0</v>
      </c>
      <c r="AS111" s="628">
        <f t="shared" si="32"/>
        <v>0</v>
      </c>
      <c r="AT111" s="628">
        <f t="shared" si="32"/>
        <v>0</v>
      </c>
      <c r="AU111" s="628">
        <f t="shared" si="32"/>
        <v>0</v>
      </c>
      <c r="AV111" s="628">
        <f t="shared" si="32"/>
        <v>0</v>
      </c>
      <c r="AW111" s="628">
        <f t="shared" si="32"/>
        <v>0</v>
      </c>
      <c r="AX111" s="628">
        <f t="shared" si="32"/>
        <v>0</v>
      </c>
      <c r="AY111" s="628">
        <f t="shared" si="32"/>
        <v>0</v>
      </c>
      <c r="AZ111" s="628">
        <f t="shared" si="32"/>
        <v>0</v>
      </c>
      <c r="BA111" s="628">
        <f t="shared" si="32"/>
        <v>0</v>
      </c>
      <c r="BB111" s="628">
        <f t="shared" si="32"/>
        <v>0</v>
      </c>
      <c r="BC111" s="628">
        <f t="shared" si="32"/>
        <v>0</v>
      </c>
      <c r="BD111" s="628">
        <f t="shared" si="32"/>
        <v>0</v>
      </c>
      <c r="BE111" s="628">
        <f t="shared" si="32"/>
        <v>0</v>
      </c>
      <c r="BF111" s="628">
        <f t="shared" si="32"/>
        <v>0</v>
      </c>
      <c r="BG111" s="628">
        <f t="shared" si="32"/>
        <v>0</v>
      </c>
      <c r="BH111" s="628">
        <f t="shared" si="32"/>
        <v>0</v>
      </c>
      <c r="BI111" s="628">
        <f t="shared" si="32"/>
        <v>0</v>
      </c>
      <c r="BJ111" s="628">
        <f t="shared" si="32"/>
        <v>0</v>
      </c>
      <c r="BK111" s="628">
        <f t="shared" si="32"/>
        <v>0</v>
      </c>
      <c r="BL111" s="628">
        <f t="shared" si="32"/>
        <v>0</v>
      </c>
      <c r="BM111" s="628">
        <f t="shared" si="32"/>
        <v>0</v>
      </c>
      <c r="BN111" s="628">
        <f t="shared" si="32"/>
        <v>0</v>
      </c>
      <c r="BO111" s="628">
        <f t="shared" si="32"/>
        <v>0</v>
      </c>
      <c r="BP111" s="628">
        <f t="shared" si="32"/>
        <v>0</v>
      </c>
      <c r="BQ111" s="633">
        <v>1</v>
      </c>
      <c r="BR111" s="628"/>
    </row>
    <row r="112" spans="1:77" s="575" customFormat="1" hidden="1">
      <c r="B112" s="576"/>
      <c r="C112" s="577"/>
      <c r="D112" s="578"/>
      <c r="E112" s="579"/>
      <c r="F112" s="578"/>
      <c r="G112" s="580"/>
      <c r="H112" s="581">
        <f>J112</f>
        <v>0</v>
      </c>
      <c r="I112" s="582"/>
      <c r="J112" s="580">
        <f>K112+AA112+BM112</f>
        <v>0</v>
      </c>
      <c r="K112" s="578">
        <f>L112+T112+X112+Y112+Z112</f>
        <v>0</v>
      </c>
      <c r="L112" s="578">
        <f>M112+S112</f>
        <v>0</v>
      </c>
      <c r="M112" s="578">
        <f>N112+R112</f>
        <v>0</v>
      </c>
      <c r="N112" s="578">
        <f>O112+P112+Q112</f>
        <v>0</v>
      </c>
      <c r="O112" s="578"/>
      <c r="P112" s="578"/>
      <c r="Q112" s="578"/>
      <c r="R112" s="578"/>
      <c r="S112" s="578"/>
      <c r="T112" s="578">
        <f>U112+V112+W112</f>
        <v>0</v>
      </c>
      <c r="U112" s="578"/>
      <c r="V112" s="578"/>
      <c r="W112" s="578"/>
      <c r="X112" s="578"/>
      <c r="Y112" s="578"/>
      <c r="Z112" s="578"/>
      <c r="AA112" s="578">
        <f xml:space="preserve"> SUM(AB112:AI112)+SUM(AV112:BL112)</f>
        <v>0</v>
      </c>
      <c r="AB112" s="578"/>
      <c r="AC112" s="578"/>
      <c r="AD112" s="578"/>
      <c r="AE112" s="578"/>
      <c r="AF112" s="578"/>
      <c r="AG112" s="578"/>
      <c r="AH112" s="578"/>
      <c r="AI112" s="578"/>
      <c r="AJ112" s="578"/>
      <c r="AK112" s="578"/>
      <c r="AL112" s="578"/>
      <c r="AM112" s="578"/>
      <c r="AN112" s="578"/>
      <c r="AO112" s="578"/>
      <c r="AP112" s="578"/>
      <c r="AQ112" s="578"/>
      <c r="AR112" s="578"/>
      <c r="AS112" s="578"/>
      <c r="AT112" s="578"/>
      <c r="AU112" s="567"/>
      <c r="AV112" s="578"/>
      <c r="AW112" s="578"/>
      <c r="AX112" s="578"/>
      <c r="AY112" s="578"/>
      <c r="AZ112" s="578"/>
      <c r="BA112" s="578"/>
      <c r="BB112" s="578"/>
      <c r="BC112" s="578"/>
      <c r="BD112" s="578"/>
      <c r="BE112" s="578"/>
      <c r="BF112" s="578"/>
      <c r="BG112" s="578"/>
      <c r="BH112" s="578"/>
      <c r="BI112" s="578"/>
      <c r="BJ112" s="578"/>
      <c r="BK112" s="578"/>
      <c r="BL112" s="578"/>
      <c r="BM112" s="578">
        <f>SUM(BN112:BP112)</f>
        <v>0</v>
      </c>
      <c r="BN112" s="578"/>
      <c r="BO112" s="578"/>
      <c r="BP112" s="578"/>
      <c r="BQ112" s="547">
        <v>1</v>
      </c>
      <c r="BR112" s="578"/>
    </row>
    <row r="113" spans="1:77" s="575" customFormat="1" hidden="1">
      <c r="B113" s="576"/>
      <c r="C113" s="577"/>
      <c r="D113" s="578"/>
      <c r="E113" s="579"/>
      <c r="F113" s="578"/>
      <c r="G113" s="580"/>
      <c r="H113" s="581">
        <f>J113</f>
        <v>0</v>
      </c>
      <c r="I113" s="582"/>
      <c r="J113" s="580">
        <f>K113+AA113+BM113</f>
        <v>0</v>
      </c>
      <c r="K113" s="578">
        <f>L113+T113+X113+Y113+Z113</f>
        <v>0</v>
      </c>
      <c r="L113" s="578">
        <f>M113+S113</f>
        <v>0</v>
      </c>
      <c r="M113" s="578">
        <f>N113+R113</f>
        <v>0</v>
      </c>
      <c r="N113" s="578">
        <f>O113+P113+Q113</f>
        <v>0</v>
      </c>
      <c r="O113" s="578"/>
      <c r="P113" s="578"/>
      <c r="Q113" s="578"/>
      <c r="R113" s="578"/>
      <c r="S113" s="578"/>
      <c r="T113" s="578">
        <f>U113+V113+W113</f>
        <v>0</v>
      </c>
      <c r="U113" s="578"/>
      <c r="V113" s="578"/>
      <c r="W113" s="578"/>
      <c r="X113" s="578"/>
      <c r="Y113" s="578"/>
      <c r="Z113" s="578"/>
      <c r="AA113" s="578">
        <f xml:space="preserve"> SUM(AB113:AI113)+SUM(AV113:BL113)</f>
        <v>0</v>
      </c>
      <c r="AB113" s="578"/>
      <c r="AC113" s="578"/>
      <c r="AD113" s="578"/>
      <c r="AE113" s="578"/>
      <c r="AF113" s="578"/>
      <c r="AG113" s="578"/>
      <c r="AH113" s="578"/>
      <c r="AI113" s="578"/>
      <c r="AJ113" s="578"/>
      <c r="AK113" s="578"/>
      <c r="AL113" s="578"/>
      <c r="AM113" s="578"/>
      <c r="AN113" s="578"/>
      <c r="AO113" s="578"/>
      <c r="AP113" s="578"/>
      <c r="AQ113" s="578"/>
      <c r="AR113" s="578"/>
      <c r="AS113" s="578"/>
      <c r="AT113" s="578"/>
      <c r="AU113" s="567"/>
      <c r="AV113" s="578"/>
      <c r="AW113" s="578"/>
      <c r="AX113" s="578"/>
      <c r="AY113" s="578"/>
      <c r="AZ113" s="578"/>
      <c r="BA113" s="578"/>
      <c r="BB113" s="578"/>
      <c r="BC113" s="578"/>
      <c r="BD113" s="578"/>
      <c r="BE113" s="578"/>
      <c r="BF113" s="578"/>
      <c r="BG113" s="578"/>
      <c r="BH113" s="578"/>
      <c r="BI113" s="578"/>
      <c r="BJ113" s="578"/>
      <c r="BK113" s="578"/>
      <c r="BL113" s="578"/>
      <c r="BM113" s="578">
        <f>SUM(BN113:BP113)</f>
        <v>0</v>
      </c>
      <c r="BN113" s="578"/>
      <c r="BO113" s="578"/>
      <c r="BP113" s="578"/>
      <c r="BQ113" s="547">
        <v>1</v>
      </c>
      <c r="BR113" s="578"/>
    </row>
    <row r="114" spans="1:77" s="575" customFormat="1" hidden="1">
      <c r="B114" s="576"/>
      <c r="C114" s="577"/>
      <c r="D114" s="578"/>
      <c r="E114" s="579"/>
      <c r="F114" s="578"/>
      <c r="G114" s="580"/>
      <c r="H114" s="581">
        <f>J114</f>
        <v>0</v>
      </c>
      <c r="I114" s="582"/>
      <c r="J114" s="580">
        <f>K114+AA114+BM114</f>
        <v>0</v>
      </c>
      <c r="K114" s="578">
        <f>L114+T114+X114+Y114+Z114</f>
        <v>0</v>
      </c>
      <c r="L114" s="578">
        <f>M114+S114</f>
        <v>0</v>
      </c>
      <c r="M114" s="578">
        <f>N114+R114</f>
        <v>0</v>
      </c>
      <c r="N114" s="578">
        <f>O114+P114+Q114</f>
        <v>0</v>
      </c>
      <c r="O114" s="578"/>
      <c r="P114" s="578"/>
      <c r="Q114" s="578"/>
      <c r="R114" s="578"/>
      <c r="S114" s="578"/>
      <c r="T114" s="578">
        <f>U114+V114+W114</f>
        <v>0</v>
      </c>
      <c r="U114" s="578"/>
      <c r="V114" s="578"/>
      <c r="W114" s="578"/>
      <c r="X114" s="578"/>
      <c r="Y114" s="578"/>
      <c r="Z114" s="578"/>
      <c r="AA114" s="578">
        <f xml:space="preserve"> SUM(AB114:AI114)+SUM(AV114:BL114)</f>
        <v>0</v>
      </c>
      <c r="AB114" s="578"/>
      <c r="AC114" s="578"/>
      <c r="AD114" s="578"/>
      <c r="AE114" s="578"/>
      <c r="AF114" s="578"/>
      <c r="AG114" s="578"/>
      <c r="AH114" s="578"/>
      <c r="AI114" s="578"/>
      <c r="AJ114" s="578"/>
      <c r="AK114" s="578"/>
      <c r="AL114" s="578"/>
      <c r="AM114" s="578"/>
      <c r="AN114" s="578"/>
      <c r="AO114" s="578"/>
      <c r="AP114" s="578"/>
      <c r="AQ114" s="578"/>
      <c r="AR114" s="578"/>
      <c r="AS114" s="578"/>
      <c r="AT114" s="578"/>
      <c r="AU114" s="567"/>
      <c r="AV114" s="578"/>
      <c r="AW114" s="578"/>
      <c r="AX114" s="578"/>
      <c r="AY114" s="578"/>
      <c r="AZ114" s="578"/>
      <c r="BA114" s="578"/>
      <c r="BB114" s="578"/>
      <c r="BC114" s="578"/>
      <c r="BD114" s="578"/>
      <c r="BE114" s="578"/>
      <c r="BF114" s="578"/>
      <c r="BG114" s="578"/>
      <c r="BH114" s="578"/>
      <c r="BI114" s="578"/>
      <c r="BJ114" s="578"/>
      <c r="BK114" s="578"/>
      <c r="BL114" s="578"/>
      <c r="BM114" s="578">
        <f>SUM(BN114:BP114)</f>
        <v>0</v>
      </c>
      <c r="BN114" s="578"/>
      <c r="BO114" s="578"/>
      <c r="BP114" s="578"/>
      <c r="BQ114" s="547">
        <v>1</v>
      </c>
      <c r="BR114" s="578"/>
    </row>
    <row r="115" spans="1:77" s="559" customFormat="1" hidden="1">
      <c r="B115" s="560"/>
      <c r="C115" s="561" t="s">
        <v>2710</v>
      </c>
      <c r="D115" s="562"/>
      <c r="E115" s="563"/>
      <c r="F115" s="562"/>
      <c r="G115" s="564"/>
      <c r="H115" s="565">
        <f>SUM(H116:H117)</f>
        <v>0</v>
      </c>
      <c r="I115" s="566"/>
      <c r="J115" s="564">
        <f t="shared" ref="J115:BP115" si="33">SUM(J116:J117)</f>
        <v>0</v>
      </c>
      <c r="K115" s="562">
        <f t="shared" si="33"/>
        <v>0</v>
      </c>
      <c r="L115" s="562">
        <f t="shared" si="33"/>
        <v>0</v>
      </c>
      <c r="M115" s="562">
        <f t="shared" si="33"/>
        <v>0</v>
      </c>
      <c r="N115" s="562">
        <f t="shared" si="33"/>
        <v>0</v>
      </c>
      <c r="O115" s="562">
        <f t="shared" si="33"/>
        <v>0</v>
      </c>
      <c r="P115" s="562">
        <f t="shared" si="33"/>
        <v>0</v>
      </c>
      <c r="Q115" s="562">
        <f t="shared" si="33"/>
        <v>0</v>
      </c>
      <c r="R115" s="562">
        <f t="shared" si="33"/>
        <v>0</v>
      </c>
      <c r="S115" s="562">
        <f t="shared" si="33"/>
        <v>0</v>
      </c>
      <c r="T115" s="562">
        <f t="shared" si="33"/>
        <v>0</v>
      </c>
      <c r="U115" s="562">
        <f t="shared" si="33"/>
        <v>0</v>
      </c>
      <c r="V115" s="562">
        <f t="shared" si="33"/>
        <v>0</v>
      </c>
      <c r="W115" s="562">
        <f t="shared" si="33"/>
        <v>0</v>
      </c>
      <c r="X115" s="562">
        <f t="shared" si="33"/>
        <v>0</v>
      </c>
      <c r="Y115" s="562">
        <f t="shared" si="33"/>
        <v>0</v>
      </c>
      <c r="Z115" s="562">
        <f t="shared" si="33"/>
        <v>0</v>
      </c>
      <c r="AA115" s="562">
        <f t="shared" si="33"/>
        <v>0</v>
      </c>
      <c r="AB115" s="562">
        <f t="shared" si="33"/>
        <v>0</v>
      </c>
      <c r="AC115" s="562">
        <f t="shared" si="33"/>
        <v>0</v>
      </c>
      <c r="AD115" s="562">
        <f t="shared" si="33"/>
        <v>0</v>
      </c>
      <c r="AE115" s="562">
        <f t="shared" si="33"/>
        <v>0</v>
      </c>
      <c r="AF115" s="562">
        <f t="shared" si="33"/>
        <v>0</v>
      </c>
      <c r="AG115" s="562">
        <f t="shared" si="33"/>
        <v>0</v>
      </c>
      <c r="AH115" s="562">
        <f t="shared" si="33"/>
        <v>0</v>
      </c>
      <c r="AI115" s="562">
        <f t="shared" si="33"/>
        <v>0</v>
      </c>
      <c r="AJ115" s="562">
        <f t="shared" si="33"/>
        <v>0</v>
      </c>
      <c r="AK115" s="562">
        <f t="shared" si="33"/>
        <v>0</v>
      </c>
      <c r="AL115" s="562">
        <f t="shared" si="33"/>
        <v>0</v>
      </c>
      <c r="AM115" s="562">
        <f t="shared" si="33"/>
        <v>0</v>
      </c>
      <c r="AN115" s="562">
        <f t="shared" si="33"/>
        <v>0</v>
      </c>
      <c r="AO115" s="562">
        <f t="shared" si="33"/>
        <v>0</v>
      </c>
      <c r="AP115" s="562">
        <f t="shared" si="33"/>
        <v>0</v>
      </c>
      <c r="AQ115" s="562">
        <f t="shared" si="33"/>
        <v>0</v>
      </c>
      <c r="AR115" s="562">
        <f t="shared" si="33"/>
        <v>0</v>
      </c>
      <c r="AS115" s="562">
        <f t="shared" si="33"/>
        <v>0</v>
      </c>
      <c r="AT115" s="562">
        <f t="shared" si="33"/>
        <v>0</v>
      </c>
      <c r="AU115" s="562">
        <f t="shared" si="33"/>
        <v>0</v>
      </c>
      <c r="AV115" s="562">
        <f t="shared" si="33"/>
        <v>0</v>
      </c>
      <c r="AW115" s="562">
        <f t="shared" si="33"/>
        <v>0</v>
      </c>
      <c r="AX115" s="562">
        <f t="shared" si="33"/>
        <v>0</v>
      </c>
      <c r="AY115" s="562">
        <f t="shared" si="33"/>
        <v>0</v>
      </c>
      <c r="AZ115" s="562">
        <f t="shared" si="33"/>
        <v>0</v>
      </c>
      <c r="BA115" s="562">
        <f t="shared" si="33"/>
        <v>0</v>
      </c>
      <c r="BB115" s="562">
        <f t="shared" si="33"/>
        <v>0</v>
      </c>
      <c r="BC115" s="562">
        <f t="shared" si="33"/>
        <v>0</v>
      </c>
      <c r="BD115" s="562">
        <f t="shared" si="33"/>
        <v>0</v>
      </c>
      <c r="BE115" s="562">
        <f t="shared" si="33"/>
        <v>0</v>
      </c>
      <c r="BF115" s="562">
        <f t="shared" si="33"/>
        <v>0</v>
      </c>
      <c r="BG115" s="562">
        <f t="shared" si="33"/>
        <v>0</v>
      </c>
      <c r="BH115" s="562">
        <f t="shared" si="33"/>
        <v>0</v>
      </c>
      <c r="BI115" s="562">
        <f t="shared" si="33"/>
        <v>0</v>
      </c>
      <c r="BJ115" s="562">
        <f t="shared" si="33"/>
        <v>0</v>
      </c>
      <c r="BK115" s="562">
        <f t="shared" si="33"/>
        <v>0</v>
      </c>
      <c r="BL115" s="562">
        <f t="shared" si="33"/>
        <v>0</v>
      </c>
      <c r="BM115" s="562">
        <f t="shared" si="33"/>
        <v>0</v>
      </c>
      <c r="BN115" s="562">
        <f t="shared" si="33"/>
        <v>0</v>
      </c>
      <c r="BO115" s="562">
        <f t="shared" si="33"/>
        <v>0</v>
      </c>
      <c r="BP115" s="562">
        <f t="shared" si="33"/>
        <v>0</v>
      </c>
      <c r="BQ115" s="568">
        <v>1</v>
      </c>
      <c r="BR115" s="562"/>
    </row>
    <row r="116" spans="1:77" s="575" customFormat="1" hidden="1">
      <c r="B116" s="576"/>
      <c r="C116" s="577"/>
      <c r="D116" s="578"/>
      <c r="E116" s="579"/>
      <c r="F116" s="578"/>
      <c r="G116" s="580"/>
      <c r="H116" s="581">
        <f>J116</f>
        <v>0</v>
      </c>
      <c r="I116" s="582"/>
      <c r="J116" s="580">
        <f>K116+AA116+BM116</f>
        <v>0</v>
      </c>
      <c r="K116" s="578">
        <f>L116+T116+X116+Y116+Z116</f>
        <v>0</v>
      </c>
      <c r="L116" s="578">
        <f>M116+S116</f>
        <v>0</v>
      </c>
      <c r="M116" s="578">
        <f>N116+R116</f>
        <v>0</v>
      </c>
      <c r="N116" s="578">
        <f>O116+P116+Q116</f>
        <v>0</v>
      </c>
      <c r="O116" s="578"/>
      <c r="P116" s="578"/>
      <c r="Q116" s="578"/>
      <c r="R116" s="578"/>
      <c r="S116" s="578"/>
      <c r="T116" s="578">
        <f>U116+V116+W116</f>
        <v>0</v>
      </c>
      <c r="U116" s="578"/>
      <c r="V116" s="578"/>
      <c r="W116" s="578"/>
      <c r="X116" s="578"/>
      <c r="Y116" s="578"/>
      <c r="Z116" s="578"/>
      <c r="AA116" s="578">
        <f xml:space="preserve"> SUM(AB116:AI116)+SUM(AV116:BL116)</f>
        <v>0</v>
      </c>
      <c r="AB116" s="578"/>
      <c r="AC116" s="578"/>
      <c r="AD116" s="578"/>
      <c r="AE116" s="578"/>
      <c r="AF116" s="578"/>
      <c r="AG116" s="578"/>
      <c r="AH116" s="578"/>
      <c r="AI116" s="578"/>
      <c r="AJ116" s="578"/>
      <c r="AK116" s="578"/>
      <c r="AL116" s="578"/>
      <c r="AM116" s="578"/>
      <c r="AN116" s="578"/>
      <c r="AO116" s="578"/>
      <c r="AP116" s="578"/>
      <c r="AQ116" s="578"/>
      <c r="AR116" s="578"/>
      <c r="AS116" s="578"/>
      <c r="AT116" s="578"/>
      <c r="AU116" s="567"/>
      <c r="AV116" s="578"/>
      <c r="AW116" s="578"/>
      <c r="AX116" s="578"/>
      <c r="AY116" s="578"/>
      <c r="AZ116" s="578"/>
      <c r="BA116" s="578"/>
      <c r="BB116" s="578"/>
      <c r="BC116" s="578"/>
      <c r="BD116" s="578"/>
      <c r="BE116" s="578"/>
      <c r="BF116" s="578"/>
      <c r="BG116" s="578"/>
      <c r="BH116" s="578"/>
      <c r="BI116" s="578"/>
      <c r="BJ116" s="578"/>
      <c r="BK116" s="578"/>
      <c r="BL116" s="578"/>
      <c r="BM116" s="578">
        <f>SUM(BN116:BP116)</f>
        <v>0</v>
      </c>
      <c r="BN116" s="578"/>
      <c r="BO116" s="578"/>
      <c r="BP116" s="578"/>
      <c r="BQ116" s="547">
        <v>1</v>
      </c>
      <c r="BR116" s="578"/>
    </row>
    <row r="117" spans="1:77" s="575" customFormat="1" hidden="1">
      <c r="B117" s="576"/>
      <c r="C117" s="670"/>
      <c r="D117" s="658"/>
      <c r="E117" s="579"/>
      <c r="F117" s="658"/>
      <c r="G117" s="659"/>
      <c r="H117" s="581">
        <f>J117</f>
        <v>0</v>
      </c>
      <c r="I117" s="582"/>
      <c r="J117" s="580">
        <f>K117+AA117+BM117</f>
        <v>0</v>
      </c>
      <c r="K117" s="578">
        <f>L117+T117+X117+Y117+Z117</f>
        <v>0</v>
      </c>
      <c r="L117" s="578">
        <f>M117+S117</f>
        <v>0</v>
      </c>
      <c r="M117" s="578">
        <f>N117+R117</f>
        <v>0</v>
      </c>
      <c r="N117" s="578">
        <f>O117+P117+Q117</f>
        <v>0</v>
      </c>
      <c r="O117" s="578"/>
      <c r="P117" s="578"/>
      <c r="Q117" s="578"/>
      <c r="R117" s="578"/>
      <c r="S117" s="578"/>
      <c r="T117" s="578">
        <f>U117+V117+W117</f>
        <v>0</v>
      </c>
      <c r="U117" s="578"/>
      <c r="V117" s="578"/>
      <c r="W117" s="578"/>
      <c r="X117" s="578"/>
      <c r="Y117" s="578"/>
      <c r="Z117" s="578"/>
      <c r="AA117" s="578">
        <f xml:space="preserve"> SUM(AB117:AI117)+SUM(AV117:BL117)</f>
        <v>0</v>
      </c>
      <c r="AB117" s="578"/>
      <c r="AC117" s="578"/>
      <c r="AD117" s="578"/>
      <c r="AE117" s="578"/>
      <c r="AF117" s="578"/>
      <c r="AG117" s="578"/>
      <c r="AH117" s="578"/>
      <c r="AI117" s="578">
        <f>SUM(AJ117:AT117)</f>
        <v>0</v>
      </c>
      <c r="AJ117" s="578"/>
      <c r="AK117" s="578"/>
      <c r="AL117" s="578"/>
      <c r="AM117" s="578"/>
      <c r="AN117" s="578"/>
      <c r="AO117" s="578"/>
      <c r="AP117" s="578"/>
      <c r="AQ117" s="578"/>
      <c r="AR117" s="578"/>
      <c r="AS117" s="578"/>
      <c r="AT117" s="578"/>
      <c r="AU117" s="567"/>
      <c r="AV117" s="578"/>
      <c r="AW117" s="578"/>
      <c r="AX117" s="578"/>
      <c r="AY117" s="578"/>
      <c r="AZ117" s="578"/>
      <c r="BA117" s="578"/>
      <c r="BB117" s="578"/>
      <c r="BC117" s="578"/>
      <c r="BD117" s="578"/>
      <c r="BE117" s="578"/>
      <c r="BF117" s="578"/>
      <c r="BG117" s="578"/>
      <c r="BH117" s="578"/>
      <c r="BI117" s="578"/>
      <c r="BJ117" s="578"/>
      <c r="BK117" s="578"/>
      <c r="BL117" s="578"/>
      <c r="BM117" s="578">
        <f>SUM(BN117:BP117)</f>
        <v>0</v>
      </c>
      <c r="BN117" s="578"/>
      <c r="BO117" s="578"/>
      <c r="BP117" s="578"/>
      <c r="BQ117" s="547">
        <v>1</v>
      </c>
      <c r="BR117" s="578"/>
    </row>
    <row r="118" spans="1:77" s="593" customFormat="1" ht="14.25" hidden="1">
      <c r="B118" s="594">
        <v>9</v>
      </c>
      <c r="C118" s="595" t="s">
        <v>68</v>
      </c>
      <c r="D118" s="596"/>
      <c r="E118" s="597"/>
      <c r="F118" s="596"/>
      <c r="G118" s="598"/>
      <c r="H118" s="599">
        <f>H119+H129</f>
        <v>0</v>
      </c>
      <c r="I118" s="600"/>
      <c r="J118" s="598">
        <f t="shared" ref="J118:BP118" si="34">J119+J129</f>
        <v>0</v>
      </c>
      <c r="K118" s="598">
        <f t="shared" si="34"/>
        <v>0</v>
      </c>
      <c r="L118" s="598">
        <f t="shared" si="34"/>
        <v>0</v>
      </c>
      <c r="M118" s="598">
        <f t="shared" si="34"/>
        <v>0</v>
      </c>
      <c r="N118" s="598">
        <f t="shared" si="34"/>
        <v>0</v>
      </c>
      <c r="O118" s="598">
        <f t="shared" si="34"/>
        <v>0</v>
      </c>
      <c r="P118" s="598">
        <f t="shared" si="34"/>
        <v>0</v>
      </c>
      <c r="Q118" s="598">
        <f t="shared" si="34"/>
        <v>0</v>
      </c>
      <c r="R118" s="596">
        <f t="shared" si="34"/>
        <v>0</v>
      </c>
      <c r="S118" s="598">
        <f t="shared" si="34"/>
        <v>0</v>
      </c>
      <c r="T118" s="598">
        <f t="shared" si="34"/>
        <v>0</v>
      </c>
      <c r="U118" s="598">
        <f t="shared" si="34"/>
        <v>0</v>
      </c>
      <c r="V118" s="598">
        <f t="shared" si="34"/>
        <v>0</v>
      </c>
      <c r="W118" s="598">
        <f t="shared" si="34"/>
        <v>0</v>
      </c>
      <c r="X118" s="598">
        <f t="shared" si="34"/>
        <v>0</v>
      </c>
      <c r="Y118" s="598">
        <f t="shared" si="34"/>
        <v>0</v>
      </c>
      <c r="Z118" s="598">
        <f t="shared" si="34"/>
        <v>0</v>
      </c>
      <c r="AA118" s="598">
        <f t="shared" si="34"/>
        <v>0</v>
      </c>
      <c r="AB118" s="598">
        <f t="shared" si="34"/>
        <v>0</v>
      </c>
      <c r="AC118" s="598">
        <f t="shared" si="34"/>
        <v>0</v>
      </c>
      <c r="AD118" s="598">
        <f t="shared" si="34"/>
        <v>0</v>
      </c>
      <c r="AE118" s="598">
        <f t="shared" si="34"/>
        <v>0</v>
      </c>
      <c r="AF118" s="598">
        <f t="shared" si="34"/>
        <v>0</v>
      </c>
      <c r="AG118" s="598">
        <f t="shared" si="34"/>
        <v>0</v>
      </c>
      <c r="AH118" s="598">
        <f t="shared" si="34"/>
        <v>0</v>
      </c>
      <c r="AI118" s="598">
        <f t="shared" si="34"/>
        <v>0</v>
      </c>
      <c r="AJ118" s="598">
        <f t="shared" si="34"/>
        <v>0</v>
      </c>
      <c r="AK118" s="598">
        <f t="shared" si="34"/>
        <v>0</v>
      </c>
      <c r="AL118" s="598">
        <f t="shared" si="34"/>
        <v>0</v>
      </c>
      <c r="AM118" s="598">
        <f t="shared" si="34"/>
        <v>0</v>
      </c>
      <c r="AN118" s="598">
        <f t="shared" si="34"/>
        <v>0</v>
      </c>
      <c r="AO118" s="598">
        <f t="shared" si="34"/>
        <v>0</v>
      </c>
      <c r="AP118" s="598">
        <f t="shared" si="34"/>
        <v>0</v>
      </c>
      <c r="AQ118" s="598">
        <f t="shared" si="34"/>
        <v>0</v>
      </c>
      <c r="AR118" s="598">
        <f t="shared" si="34"/>
        <v>0</v>
      </c>
      <c r="AS118" s="598">
        <f t="shared" si="34"/>
        <v>0</v>
      </c>
      <c r="AT118" s="598">
        <f t="shared" si="34"/>
        <v>0</v>
      </c>
      <c r="AU118" s="598">
        <f t="shared" si="34"/>
        <v>0</v>
      </c>
      <c r="AV118" s="598">
        <f t="shared" si="34"/>
        <v>0</v>
      </c>
      <c r="AW118" s="598">
        <f t="shared" si="34"/>
        <v>0</v>
      </c>
      <c r="AX118" s="598">
        <f t="shared" si="34"/>
        <v>0</v>
      </c>
      <c r="AY118" s="598">
        <f t="shared" si="34"/>
        <v>0</v>
      </c>
      <c r="AZ118" s="598">
        <f t="shared" si="34"/>
        <v>0</v>
      </c>
      <c r="BA118" s="598">
        <f t="shared" si="34"/>
        <v>0</v>
      </c>
      <c r="BB118" s="598">
        <f t="shared" si="34"/>
        <v>0</v>
      </c>
      <c r="BC118" s="598">
        <f t="shared" si="34"/>
        <v>0</v>
      </c>
      <c r="BD118" s="598">
        <f t="shared" si="34"/>
        <v>0</v>
      </c>
      <c r="BE118" s="598">
        <f t="shared" si="34"/>
        <v>0</v>
      </c>
      <c r="BF118" s="598">
        <f t="shared" si="34"/>
        <v>0</v>
      </c>
      <c r="BG118" s="598">
        <f t="shared" si="34"/>
        <v>0</v>
      </c>
      <c r="BH118" s="598">
        <f t="shared" si="34"/>
        <v>0</v>
      </c>
      <c r="BI118" s="598">
        <f t="shared" si="34"/>
        <v>0</v>
      </c>
      <c r="BJ118" s="598">
        <f t="shared" si="34"/>
        <v>0</v>
      </c>
      <c r="BK118" s="598">
        <f t="shared" si="34"/>
        <v>0</v>
      </c>
      <c r="BL118" s="598">
        <f t="shared" si="34"/>
        <v>0</v>
      </c>
      <c r="BM118" s="598">
        <f t="shared" si="34"/>
        <v>0</v>
      </c>
      <c r="BN118" s="598">
        <f t="shared" si="34"/>
        <v>0</v>
      </c>
      <c r="BO118" s="598">
        <f t="shared" si="34"/>
        <v>0</v>
      </c>
      <c r="BP118" s="598">
        <f t="shared" si="34"/>
        <v>0</v>
      </c>
      <c r="BQ118" s="601">
        <v>1</v>
      </c>
      <c r="BR118" s="596"/>
    </row>
    <row r="119" spans="1:77" s="626" customFormat="1" ht="14.25" hidden="1">
      <c r="B119" s="627"/>
      <c r="C119" s="561" t="s">
        <v>2709</v>
      </c>
      <c r="D119" s="628"/>
      <c r="E119" s="629"/>
      <c r="F119" s="628"/>
      <c r="G119" s="630"/>
      <c r="H119" s="631">
        <f>SUM(H120:H128)</f>
        <v>0</v>
      </c>
      <c r="I119" s="632"/>
      <c r="J119" s="630">
        <f t="shared" ref="J119:BP119" si="35">SUM(J120:J128)</f>
        <v>0</v>
      </c>
      <c r="K119" s="628">
        <f t="shared" si="35"/>
        <v>0</v>
      </c>
      <c r="L119" s="628">
        <f t="shared" si="35"/>
        <v>0</v>
      </c>
      <c r="M119" s="628">
        <f t="shared" si="35"/>
        <v>0</v>
      </c>
      <c r="N119" s="628">
        <f t="shared" si="35"/>
        <v>0</v>
      </c>
      <c r="O119" s="628">
        <f t="shared" si="35"/>
        <v>0</v>
      </c>
      <c r="P119" s="628">
        <f t="shared" si="35"/>
        <v>0</v>
      </c>
      <c r="Q119" s="628">
        <f t="shared" si="35"/>
        <v>0</v>
      </c>
      <c r="R119" s="628">
        <f t="shared" si="35"/>
        <v>0</v>
      </c>
      <c r="S119" s="628">
        <f t="shared" si="35"/>
        <v>0</v>
      </c>
      <c r="T119" s="628">
        <f t="shared" si="35"/>
        <v>0</v>
      </c>
      <c r="U119" s="628">
        <f t="shared" si="35"/>
        <v>0</v>
      </c>
      <c r="V119" s="628">
        <f t="shared" si="35"/>
        <v>0</v>
      </c>
      <c r="W119" s="628">
        <f t="shared" si="35"/>
        <v>0</v>
      </c>
      <c r="X119" s="628">
        <f t="shared" si="35"/>
        <v>0</v>
      </c>
      <c r="Y119" s="628">
        <f t="shared" si="35"/>
        <v>0</v>
      </c>
      <c r="Z119" s="628">
        <f t="shared" si="35"/>
        <v>0</v>
      </c>
      <c r="AA119" s="628">
        <f t="shared" si="35"/>
        <v>0</v>
      </c>
      <c r="AB119" s="628">
        <f t="shared" si="35"/>
        <v>0</v>
      </c>
      <c r="AC119" s="628">
        <f t="shared" si="35"/>
        <v>0</v>
      </c>
      <c r="AD119" s="628">
        <f t="shared" si="35"/>
        <v>0</v>
      </c>
      <c r="AE119" s="628">
        <f t="shared" si="35"/>
        <v>0</v>
      </c>
      <c r="AF119" s="628">
        <f t="shared" si="35"/>
        <v>0</v>
      </c>
      <c r="AG119" s="628">
        <f t="shared" si="35"/>
        <v>0</v>
      </c>
      <c r="AH119" s="628">
        <f t="shared" si="35"/>
        <v>0</v>
      </c>
      <c r="AI119" s="628">
        <f t="shared" si="35"/>
        <v>0</v>
      </c>
      <c r="AJ119" s="628">
        <f t="shared" si="35"/>
        <v>0</v>
      </c>
      <c r="AK119" s="628">
        <f t="shared" si="35"/>
        <v>0</v>
      </c>
      <c r="AL119" s="628">
        <f t="shared" si="35"/>
        <v>0</v>
      </c>
      <c r="AM119" s="628">
        <f t="shared" si="35"/>
        <v>0</v>
      </c>
      <c r="AN119" s="628">
        <f t="shared" si="35"/>
        <v>0</v>
      </c>
      <c r="AO119" s="628">
        <f t="shared" si="35"/>
        <v>0</v>
      </c>
      <c r="AP119" s="628">
        <f t="shared" si="35"/>
        <v>0</v>
      </c>
      <c r="AQ119" s="628">
        <f t="shared" si="35"/>
        <v>0</v>
      </c>
      <c r="AR119" s="628">
        <f t="shared" si="35"/>
        <v>0</v>
      </c>
      <c r="AS119" s="628">
        <f t="shared" si="35"/>
        <v>0</v>
      </c>
      <c r="AT119" s="628">
        <f t="shared" si="35"/>
        <v>0</v>
      </c>
      <c r="AU119" s="628">
        <f t="shared" si="35"/>
        <v>0</v>
      </c>
      <c r="AV119" s="628">
        <f t="shared" si="35"/>
        <v>0</v>
      </c>
      <c r="AW119" s="628">
        <f t="shared" si="35"/>
        <v>0</v>
      </c>
      <c r="AX119" s="628">
        <f t="shared" si="35"/>
        <v>0</v>
      </c>
      <c r="AY119" s="628">
        <f t="shared" si="35"/>
        <v>0</v>
      </c>
      <c r="AZ119" s="628">
        <f t="shared" si="35"/>
        <v>0</v>
      </c>
      <c r="BA119" s="628">
        <f t="shared" si="35"/>
        <v>0</v>
      </c>
      <c r="BB119" s="628">
        <f t="shared" si="35"/>
        <v>0</v>
      </c>
      <c r="BC119" s="628">
        <f t="shared" si="35"/>
        <v>0</v>
      </c>
      <c r="BD119" s="628">
        <f t="shared" si="35"/>
        <v>0</v>
      </c>
      <c r="BE119" s="628">
        <f t="shared" si="35"/>
        <v>0</v>
      </c>
      <c r="BF119" s="628">
        <f t="shared" si="35"/>
        <v>0</v>
      </c>
      <c r="BG119" s="628">
        <f t="shared" si="35"/>
        <v>0</v>
      </c>
      <c r="BH119" s="628">
        <f t="shared" si="35"/>
        <v>0</v>
      </c>
      <c r="BI119" s="628">
        <f t="shared" si="35"/>
        <v>0</v>
      </c>
      <c r="BJ119" s="628">
        <f t="shared" si="35"/>
        <v>0</v>
      </c>
      <c r="BK119" s="628">
        <f t="shared" si="35"/>
        <v>0</v>
      </c>
      <c r="BL119" s="628">
        <f t="shared" si="35"/>
        <v>0</v>
      </c>
      <c r="BM119" s="628">
        <f t="shared" si="35"/>
        <v>0</v>
      </c>
      <c r="BN119" s="628">
        <f t="shared" si="35"/>
        <v>0</v>
      </c>
      <c r="BO119" s="628">
        <f t="shared" si="35"/>
        <v>0</v>
      </c>
      <c r="BP119" s="628">
        <f t="shared" si="35"/>
        <v>0</v>
      </c>
      <c r="BQ119" s="633">
        <v>1</v>
      </c>
      <c r="BR119" s="628"/>
    </row>
    <row r="120" spans="1:77" s="575" customFormat="1" hidden="1">
      <c r="B120" s="576"/>
      <c r="C120" s="577"/>
      <c r="D120" s="578"/>
      <c r="E120" s="579"/>
      <c r="F120" s="578"/>
      <c r="G120" s="580"/>
      <c r="H120" s="581">
        <f>J120</f>
        <v>0</v>
      </c>
      <c r="I120" s="582"/>
      <c r="J120" s="580">
        <f>K120+AA120+BM120</f>
        <v>0</v>
      </c>
      <c r="K120" s="578">
        <f>L120+T120+X120+Y120+Z120</f>
        <v>0</v>
      </c>
      <c r="L120" s="578">
        <f>M120+S120</f>
        <v>0</v>
      </c>
      <c r="M120" s="578">
        <f>N120+R120</f>
        <v>0</v>
      </c>
      <c r="N120" s="578">
        <f>O120+P120+Q120</f>
        <v>0</v>
      </c>
      <c r="O120" s="578"/>
      <c r="P120" s="578"/>
      <c r="Q120" s="578"/>
      <c r="R120" s="578"/>
      <c r="S120" s="578"/>
      <c r="T120" s="578">
        <f>U120+V120+W120</f>
        <v>0</v>
      </c>
      <c r="U120" s="578"/>
      <c r="V120" s="578"/>
      <c r="W120" s="578"/>
      <c r="X120" s="578"/>
      <c r="Y120" s="578"/>
      <c r="Z120" s="578"/>
      <c r="AA120" s="578">
        <f xml:space="preserve"> SUM(AB120:AI120)+SUM(AV120:BL120)</f>
        <v>0</v>
      </c>
      <c r="AB120" s="578"/>
      <c r="AC120" s="578"/>
      <c r="AD120" s="578"/>
      <c r="AE120" s="578"/>
      <c r="AF120" s="578"/>
      <c r="AG120" s="578"/>
      <c r="AH120" s="578"/>
      <c r="AI120" s="578">
        <f>SUM(AJ120:AT120)</f>
        <v>0</v>
      </c>
      <c r="AJ120" s="578"/>
      <c r="AK120" s="578"/>
      <c r="AL120" s="578"/>
      <c r="AM120" s="578"/>
      <c r="AN120" s="578"/>
      <c r="AO120" s="578"/>
      <c r="AP120" s="578"/>
      <c r="AQ120" s="578"/>
      <c r="AR120" s="578"/>
      <c r="AS120" s="578"/>
      <c r="AT120" s="578"/>
      <c r="AU120" s="567"/>
      <c r="AV120" s="578"/>
      <c r="AW120" s="578"/>
      <c r="AX120" s="578"/>
      <c r="AY120" s="578"/>
      <c r="AZ120" s="578"/>
      <c r="BA120" s="578"/>
      <c r="BB120" s="578"/>
      <c r="BC120" s="578"/>
      <c r="BD120" s="578"/>
      <c r="BE120" s="578"/>
      <c r="BF120" s="578"/>
      <c r="BG120" s="578"/>
      <c r="BH120" s="578"/>
      <c r="BI120" s="578"/>
      <c r="BJ120" s="578"/>
      <c r="BK120" s="578"/>
      <c r="BL120" s="578"/>
      <c r="BM120" s="578">
        <f>SUM(BN120:BP120)</f>
        <v>0</v>
      </c>
      <c r="BN120" s="578"/>
      <c r="BO120" s="578"/>
      <c r="BP120" s="578"/>
      <c r="BQ120" s="547">
        <v>1</v>
      </c>
      <c r="BR120" s="578"/>
    </row>
    <row r="121" spans="1:77" s="619" customFormat="1" hidden="1">
      <c r="A121" s="686"/>
      <c r="B121" s="637"/>
      <c r="C121" s="637"/>
      <c r="D121" s="605"/>
      <c r="E121" s="635"/>
      <c r="F121" s="635"/>
      <c r="G121" s="607"/>
      <c r="H121" s="608"/>
      <c r="I121" s="609"/>
      <c r="J121" s="610"/>
      <c r="K121" s="611"/>
      <c r="L121" s="611"/>
      <c r="M121" s="611"/>
      <c r="N121" s="611"/>
      <c r="O121" s="612"/>
      <c r="P121" s="612"/>
      <c r="Q121" s="613"/>
      <c r="R121" s="612"/>
      <c r="S121" s="612"/>
      <c r="T121" s="615"/>
      <c r="U121" s="612"/>
      <c r="V121" s="612"/>
      <c r="W121" s="613"/>
      <c r="X121" s="612"/>
      <c r="Y121" s="612"/>
      <c r="Z121" s="612"/>
      <c r="AA121" s="611"/>
      <c r="AB121" s="612"/>
      <c r="AC121" s="612"/>
      <c r="AD121" s="613"/>
      <c r="AE121" s="613"/>
      <c r="AF121" s="612"/>
      <c r="AG121" s="612"/>
      <c r="AH121" s="612"/>
      <c r="AI121" s="611"/>
      <c r="AJ121" s="612"/>
      <c r="AK121" s="612"/>
      <c r="AL121" s="612"/>
      <c r="AM121" s="613"/>
      <c r="AN121" s="612"/>
      <c r="AO121" s="612"/>
      <c r="AP121" s="612"/>
      <c r="AQ121" s="613"/>
      <c r="AR121" s="612"/>
      <c r="AS121" s="612"/>
      <c r="AT121" s="612"/>
      <c r="AU121" s="616"/>
      <c r="AV121" s="612"/>
      <c r="AW121" s="612"/>
      <c r="AX121" s="612"/>
      <c r="AY121" s="612"/>
      <c r="AZ121" s="612"/>
      <c r="BA121" s="612"/>
      <c r="BB121" s="612"/>
      <c r="BC121" s="613"/>
      <c r="BD121" s="612"/>
      <c r="BE121" s="612"/>
      <c r="BF121" s="612"/>
      <c r="BG121" s="612"/>
      <c r="BH121" s="613"/>
      <c r="BI121" s="612"/>
      <c r="BJ121" s="612"/>
      <c r="BK121" s="612"/>
      <c r="BL121" s="613"/>
      <c r="BM121" s="611"/>
      <c r="BN121" s="612"/>
      <c r="BO121" s="612"/>
      <c r="BP121" s="612"/>
      <c r="BQ121" s="547"/>
      <c r="BR121" s="605"/>
      <c r="BS121" s="678"/>
      <c r="BT121" s="605"/>
      <c r="BU121" s="621"/>
      <c r="BY121" s="607"/>
    </row>
    <row r="122" spans="1:77" s="619" customFormat="1" hidden="1">
      <c r="A122" s="686"/>
      <c r="B122" s="687"/>
      <c r="C122" s="687"/>
      <c r="D122" s="688"/>
      <c r="E122" s="689"/>
      <c r="F122" s="635"/>
      <c r="G122" s="607"/>
      <c r="H122" s="608"/>
      <c r="I122" s="609"/>
      <c r="J122" s="610"/>
      <c r="K122" s="611"/>
      <c r="L122" s="611"/>
      <c r="M122" s="611"/>
      <c r="N122" s="611"/>
      <c r="O122" s="612"/>
      <c r="P122" s="612"/>
      <c r="Q122" s="613"/>
      <c r="R122" s="612"/>
      <c r="S122" s="612"/>
      <c r="T122" s="615"/>
      <c r="U122" s="612"/>
      <c r="V122" s="612"/>
      <c r="W122" s="613"/>
      <c r="X122" s="612"/>
      <c r="Y122" s="612"/>
      <c r="Z122" s="612"/>
      <c r="AA122" s="611"/>
      <c r="AB122" s="612"/>
      <c r="AC122" s="612"/>
      <c r="AD122" s="613"/>
      <c r="AE122" s="613"/>
      <c r="AF122" s="612"/>
      <c r="AG122" s="612"/>
      <c r="AH122" s="612"/>
      <c r="AI122" s="611"/>
      <c r="AJ122" s="612"/>
      <c r="AK122" s="612"/>
      <c r="AL122" s="612"/>
      <c r="AM122" s="613"/>
      <c r="AN122" s="612"/>
      <c r="AO122" s="612"/>
      <c r="AP122" s="612"/>
      <c r="AQ122" s="613"/>
      <c r="AR122" s="612"/>
      <c r="AS122" s="612"/>
      <c r="AT122" s="612"/>
      <c r="AU122" s="616"/>
      <c r="AV122" s="612"/>
      <c r="AW122" s="612"/>
      <c r="AX122" s="612"/>
      <c r="AY122" s="612"/>
      <c r="AZ122" s="612"/>
      <c r="BA122" s="612"/>
      <c r="BB122" s="612"/>
      <c r="BC122" s="613"/>
      <c r="BD122" s="612"/>
      <c r="BE122" s="612"/>
      <c r="BF122" s="612"/>
      <c r="BG122" s="612"/>
      <c r="BH122" s="613"/>
      <c r="BI122" s="612"/>
      <c r="BJ122" s="612"/>
      <c r="BK122" s="612"/>
      <c r="BL122" s="613"/>
      <c r="BM122" s="611"/>
      <c r="BN122" s="612"/>
      <c r="BO122" s="612"/>
      <c r="BP122" s="612"/>
      <c r="BQ122" s="547"/>
      <c r="BR122" s="688"/>
      <c r="BS122" s="690"/>
      <c r="BT122" s="688"/>
      <c r="BU122" s="621"/>
      <c r="BY122" s="607"/>
    </row>
    <row r="123" spans="1:77" s="619" customFormat="1" hidden="1">
      <c r="A123" s="686"/>
      <c r="B123" s="687"/>
      <c r="C123" s="687"/>
      <c r="D123" s="605"/>
      <c r="E123" s="635"/>
      <c r="F123" s="635"/>
      <c r="G123" s="607"/>
      <c r="H123" s="608"/>
      <c r="I123" s="609"/>
      <c r="J123" s="610"/>
      <c r="K123" s="611"/>
      <c r="L123" s="611"/>
      <c r="M123" s="611"/>
      <c r="N123" s="611"/>
      <c r="O123" s="612"/>
      <c r="P123" s="612"/>
      <c r="Q123" s="613"/>
      <c r="R123" s="612"/>
      <c r="S123" s="612"/>
      <c r="T123" s="615"/>
      <c r="U123" s="612"/>
      <c r="V123" s="612"/>
      <c r="W123" s="613"/>
      <c r="X123" s="612"/>
      <c r="Y123" s="612"/>
      <c r="Z123" s="612"/>
      <c r="AA123" s="611"/>
      <c r="AB123" s="612"/>
      <c r="AC123" s="612"/>
      <c r="AD123" s="613"/>
      <c r="AE123" s="613"/>
      <c r="AF123" s="612"/>
      <c r="AG123" s="612"/>
      <c r="AH123" s="612"/>
      <c r="AI123" s="611"/>
      <c r="AJ123" s="612"/>
      <c r="AK123" s="612"/>
      <c r="AL123" s="612"/>
      <c r="AM123" s="613"/>
      <c r="AN123" s="612"/>
      <c r="AO123" s="612"/>
      <c r="AP123" s="612"/>
      <c r="AQ123" s="613"/>
      <c r="AR123" s="612"/>
      <c r="AS123" s="612"/>
      <c r="AT123" s="612"/>
      <c r="AU123" s="616"/>
      <c r="AV123" s="612"/>
      <c r="AW123" s="612"/>
      <c r="AX123" s="612"/>
      <c r="AY123" s="612"/>
      <c r="AZ123" s="612"/>
      <c r="BA123" s="612"/>
      <c r="BB123" s="612"/>
      <c r="BC123" s="613"/>
      <c r="BD123" s="612"/>
      <c r="BE123" s="612"/>
      <c r="BF123" s="612"/>
      <c r="BG123" s="612"/>
      <c r="BH123" s="613"/>
      <c r="BI123" s="612"/>
      <c r="BJ123" s="612"/>
      <c r="BK123" s="612"/>
      <c r="BL123" s="613"/>
      <c r="BM123" s="611"/>
      <c r="BN123" s="612"/>
      <c r="BO123" s="612"/>
      <c r="BP123" s="612"/>
      <c r="BQ123" s="547"/>
      <c r="BR123" s="605"/>
      <c r="BS123" s="691"/>
      <c r="BT123" s="605"/>
      <c r="BU123" s="621"/>
      <c r="BY123" s="607"/>
    </row>
    <row r="124" spans="1:77" s="619" customFormat="1" hidden="1">
      <c r="A124" s="686"/>
      <c r="B124" s="687"/>
      <c r="C124" s="687"/>
      <c r="D124" s="605"/>
      <c r="E124" s="635"/>
      <c r="F124" s="635"/>
      <c r="G124" s="607"/>
      <c r="H124" s="608"/>
      <c r="I124" s="609"/>
      <c r="J124" s="610"/>
      <c r="K124" s="611"/>
      <c r="L124" s="611"/>
      <c r="M124" s="611"/>
      <c r="N124" s="611"/>
      <c r="O124" s="612"/>
      <c r="P124" s="612"/>
      <c r="Q124" s="613"/>
      <c r="R124" s="612"/>
      <c r="S124" s="612"/>
      <c r="T124" s="615"/>
      <c r="U124" s="612"/>
      <c r="V124" s="612"/>
      <c r="W124" s="613"/>
      <c r="X124" s="612"/>
      <c r="Y124" s="612"/>
      <c r="Z124" s="612"/>
      <c r="AA124" s="611"/>
      <c r="AB124" s="612"/>
      <c r="AC124" s="612"/>
      <c r="AD124" s="613"/>
      <c r="AE124" s="613"/>
      <c r="AF124" s="612"/>
      <c r="AG124" s="612"/>
      <c r="AH124" s="612"/>
      <c r="AI124" s="611"/>
      <c r="AJ124" s="612"/>
      <c r="AK124" s="612"/>
      <c r="AL124" s="612"/>
      <c r="AM124" s="613"/>
      <c r="AN124" s="612"/>
      <c r="AO124" s="612"/>
      <c r="AP124" s="612"/>
      <c r="AQ124" s="613"/>
      <c r="AR124" s="612"/>
      <c r="AS124" s="612"/>
      <c r="AT124" s="612"/>
      <c r="AU124" s="616"/>
      <c r="AV124" s="612"/>
      <c r="AW124" s="612"/>
      <c r="AX124" s="612"/>
      <c r="AY124" s="612"/>
      <c r="AZ124" s="612"/>
      <c r="BA124" s="612"/>
      <c r="BB124" s="612"/>
      <c r="BC124" s="613"/>
      <c r="BD124" s="612"/>
      <c r="BE124" s="612"/>
      <c r="BF124" s="612"/>
      <c r="BG124" s="612"/>
      <c r="BH124" s="613"/>
      <c r="BI124" s="612"/>
      <c r="BJ124" s="612"/>
      <c r="BK124" s="612"/>
      <c r="BL124" s="613"/>
      <c r="BM124" s="611"/>
      <c r="BN124" s="612"/>
      <c r="BO124" s="612"/>
      <c r="BP124" s="612"/>
      <c r="BQ124" s="547"/>
      <c r="BR124" s="605"/>
      <c r="BS124" s="691"/>
      <c r="BT124" s="605"/>
      <c r="BU124" s="621"/>
      <c r="BY124" s="607"/>
    </row>
    <row r="125" spans="1:77" s="619" customFormat="1" hidden="1">
      <c r="A125" s="686"/>
      <c r="B125" s="687"/>
      <c r="C125" s="687"/>
      <c r="D125" s="605"/>
      <c r="E125" s="635"/>
      <c r="F125" s="635"/>
      <c r="G125" s="607"/>
      <c r="H125" s="608"/>
      <c r="I125" s="609"/>
      <c r="J125" s="610"/>
      <c r="K125" s="611"/>
      <c r="L125" s="611"/>
      <c r="M125" s="611"/>
      <c r="N125" s="611"/>
      <c r="O125" s="612"/>
      <c r="P125" s="612"/>
      <c r="Q125" s="613"/>
      <c r="R125" s="612"/>
      <c r="S125" s="612"/>
      <c r="T125" s="615"/>
      <c r="U125" s="612"/>
      <c r="V125" s="612"/>
      <c r="W125" s="613"/>
      <c r="X125" s="612"/>
      <c r="Y125" s="612"/>
      <c r="Z125" s="612"/>
      <c r="AA125" s="611"/>
      <c r="AB125" s="612"/>
      <c r="AC125" s="612"/>
      <c r="AD125" s="613"/>
      <c r="AE125" s="613"/>
      <c r="AF125" s="612"/>
      <c r="AG125" s="612"/>
      <c r="AH125" s="612"/>
      <c r="AI125" s="611"/>
      <c r="AJ125" s="612"/>
      <c r="AK125" s="612"/>
      <c r="AL125" s="612"/>
      <c r="AM125" s="613"/>
      <c r="AN125" s="612"/>
      <c r="AO125" s="612"/>
      <c r="AP125" s="612"/>
      <c r="AQ125" s="613"/>
      <c r="AR125" s="612"/>
      <c r="AS125" s="612"/>
      <c r="AT125" s="612"/>
      <c r="AU125" s="616"/>
      <c r="AV125" s="612"/>
      <c r="AW125" s="612"/>
      <c r="AX125" s="612"/>
      <c r="AY125" s="612"/>
      <c r="AZ125" s="612"/>
      <c r="BA125" s="612"/>
      <c r="BB125" s="612"/>
      <c r="BC125" s="613"/>
      <c r="BD125" s="612"/>
      <c r="BE125" s="612"/>
      <c r="BF125" s="612"/>
      <c r="BG125" s="612"/>
      <c r="BH125" s="613"/>
      <c r="BI125" s="612"/>
      <c r="BJ125" s="612"/>
      <c r="BK125" s="612"/>
      <c r="BL125" s="613"/>
      <c r="BM125" s="611"/>
      <c r="BN125" s="612"/>
      <c r="BO125" s="612"/>
      <c r="BP125" s="612"/>
      <c r="BQ125" s="547"/>
      <c r="BR125" s="605"/>
      <c r="BS125" s="691"/>
      <c r="BT125" s="605"/>
      <c r="BU125" s="621"/>
      <c r="BY125" s="607"/>
    </row>
    <row r="126" spans="1:77" s="619" customFormat="1" hidden="1">
      <c r="A126" s="686"/>
      <c r="B126" s="604"/>
      <c r="C126" s="604"/>
      <c r="D126" s="605"/>
      <c r="E126" s="635"/>
      <c r="F126" s="635"/>
      <c r="G126" s="607"/>
      <c r="H126" s="608"/>
      <c r="I126" s="609"/>
      <c r="J126" s="610"/>
      <c r="K126" s="611"/>
      <c r="L126" s="611"/>
      <c r="M126" s="611"/>
      <c r="N126" s="611"/>
      <c r="O126" s="675"/>
      <c r="P126" s="676"/>
      <c r="Q126" s="613"/>
      <c r="R126" s="612"/>
      <c r="S126" s="676"/>
      <c r="T126" s="615"/>
      <c r="U126" s="675"/>
      <c r="V126" s="676"/>
      <c r="W126" s="613"/>
      <c r="X126" s="676"/>
      <c r="Y126" s="676"/>
      <c r="Z126" s="676"/>
      <c r="AA126" s="611"/>
      <c r="AB126" s="676"/>
      <c r="AC126" s="676"/>
      <c r="AD126" s="613"/>
      <c r="AE126" s="613"/>
      <c r="AF126" s="676"/>
      <c r="AG126" s="676"/>
      <c r="AH126" s="676"/>
      <c r="AI126" s="611"/>
      <c r="AJ126" s="676"/>
      <c r="AK126" s="676"/>
      <c r="AL126" s="676"/>
      <c r="AM126" s="613"/>
      <c r="AN126" s="676"/>
      <c r="AO126" s="675"/>
      <c r="AP126" s="676"/>
      <c r="AQ126" s="613"/>
      <c r="AR126" s="676"/>
      <c r="AS126" s="676"/>
      <c r="AT126" s="676"/>
      <c r="AU126" s="677"/>
      <c r="AV126" s="675"/>
      <c r="AW126" s="675"/>
      <c r="AX126" s="676"/>
      <c r="AY126" s="675"/>
      <c r="AZ126" s="676"/>
      <c r="BA126" s="676"/>
      <c r="BB126" s="676"/>
      <c r="BC126" s="613"/>
      <c r="BD126" s="676"/>
      <c r="BE126" s="676"/>
      <c r="BF126" s="676"/>
      <c r="BG126" s="675"/>
      <c r="BH126" s="613"/>
      <c r="BI126" s="676"/>
      <c r="BJ126" s="676"/>
      <c r="BK126" s="676"/>
      <c r="BL126" s="613"/>
      <c r="BM126" s="611"/>
      <c r="BN126" s="676"/>
      <c r="BO126" s="676"/>
      <c r="BP126" s="676"/>
      <c r="BQ126" s="547"/>
      <c r="BR126" s="605"/>
      <c r="BS126" s="678"/>
      <c r="BT126" s="605"/>
      <c r="BU126" s="621"/>
      <c r="BY126" s="607"/>
    </row>
    <row r="127" spans="1:77" s="619" customFormat="1" hidden="1">
      <c r="A127" s="686"/>
      <c r="B127" s="692"/>
      <c r="C127" s="692"/>
      <c r="D127" s="688"/>
      <c r="E127" s="693"/>
      <c r="F127" s="635"/>
      <c r="G127" s="607"/>
      <c r="H127" s="608"/>
      <c r="I127" s="609"/>
      <c r="J127" s="610"/>
      <c r="K127" s="611"/>
      <c r="L127" s="611"/>
      <c r="M127" s="611"/>
      <c r="N127" s="611"/>
      <c r="O127" s="612"/>
      <c r="P127" s="612"/>
      <c r="Q127" s="613"/>
      <c r="R127" s="612"/>
      <c r="S127" s="612"/>
      <c r="T127" s="615"/>
      <c r="U127" s="612"/>
      <c r="V127" s="612"/>
      <c r="W127" s="613"/>
      <c r="X127" s="612"/>
      <c r="Y127" s="612"/>
      <c r="Z127" s="612"/>
      <c r="AA127" s="611"/>
      <c r="AB127" s="612"/>
      <c r="AC127" s="612"/>
      <c r="AD127" s="613"/>
      <c r="AE127" s="613"/>
      <c r="AF127" s="612"/>
      <c r="AG127" s="612"/>
      <c r="AH127" s="612"/>
      <c r="AI127" s="611"/>
      <c r="AJ127" s="612"/>
      <c r="AK127" s="612"/>
      <c r="AL127" s="612"/>
      <c r="AM127" s="613"/>
      <c r="AN127" s="612"/>
      <c r="AO127" s="612"/>
      <c r="AP127" s="612"/>
      <c r="AQ127" s="613"/>
      <c r="AR127" s="612"/>
      <c r="AS127" s="612"/>
      <c r="AT127" s="612"/>
      <c r="AU127" s="616"/>
      <c r="AV127" s="612"/>
      <c r="AW127" s="612"/>
      <c r="AX127" s="612"/>
      <c r="AY127" s="612"/>
      <c r="AZ127" s="612"/>
      <c r="BA127" s="612"/>
      <c r="BB127" s="612"/>
      <c r="BC127" s="613"/>
      <c r="BD127" s="612"/>
      <c r="BE127" s="612"/>
      <c r="BF127" s="612"/>
      <c r="BG127" s="612"/>
      <c r="BH127" s="613"/>
      <c r="BI127" s="612"/>
      <c r="BJ127" s="612"/>
      <c r="BK127" s="612"/>
      <c r="BL127" s="613"/>
      <c r="BM127" s="611"/>
      <c r="BN127" s="612"/>
      <c r="BO127" s="612"/>
      <c r="BP127" s="612"/>
      <c r="BQ127" s="547"/>
      <c r="BR127" s="688"/>
      <c r="BS127" s="694"/>
      <c r="BT127" s="688"/>
      <c r="BU127" s="621"/>
      <c r="BY127" s="607"/>
    </row>
    <row r="128" spans="1:77" s="619" customFormat="1" hidden="1">
      <c r="A128" s="686"/>
      <c r="B128" s="634"/>
      <c r="C128" s="634"/>
      <c r="D128" s="605"/>
      <c r="E128" s="635"/>
      <c r="F128" s="635"/>
      <c r="G128" s="607"/>
      <c r="H128" s="608">
        <f t="shared" ref="H128" si="36">J128</f>
        <v>0</v>
      </c>
      <c r="I128" s="609"/>
      <c r="J128" s="610">
        <f>K128+AA128+BM128</f>
        <v>0</v>
      </c>
      <c r="K128" s="611">
        <f t="shared" ref="K128" si="37">L128+T128+X128+Y128+Z128</f>
        <v>0</v>
      </c>
      <c r="L128" s="611">
        <f t="shared" ref="L128" si="38">M128+S128</f>
        <v>0</v>
      </c>
      <c r="M128" s="611">
        <f t="shared" ref="M128" si="39">N128+R128</f>
        <v>0</v>
      </c>
      <c r="N128" s="611">
        <f t="shared" ref="N128" si="40">O128+P128+Q128</f>
        <v>0</v>
      </c>
      <c r="O128" s="612"/>
      <c r="P128" s="612"/>
      <c r="Q128" s="613"/>
      <c r="R128" s="612"/>
      <c r="S128" s="612"/>
      <c r="T128" s="615">
        <f t="shared" ref="T128" si="41">U128+V128+W128</f>
        <v>0</v>
      </c>
      <c r="U128" s="612"/>
      <c r="V128" s="612"/>
      <c r="W128" s="613"/>
      <c r="X128" s="612"/>
      <c r="Y128" s="612"/>
      <c r="Z128" s="612"/>
      <c r="AA128" s="611">
        <f xml:space="preserve"> SUM(AB128:AI128)+SUM(AV128:BL128)</f>
        <v>0</v>
      </c>
      <c r="AB128" s="612"/>
      <c r="AC128" s="612"/>
      <c r="AD128" s="613"/>
      <c r="AE128" s="613"/>
      <c r="AF128" s="612"/>
      <c r="AG128" s="612"/>
      <c r="AH128" s="612"/>
      <c r="AI128" s="611">
        <f t="shared" ref="AI128" si="42">SUM(AJ128:AT128)</f>
        <v>0</v>
      </c>
      <c r="AJ128" s="612"/>
      <c r="AK128" s="612"/>
      <c r="AL128" s="612"/>
      <c r="AM128" s="613"/>
      <c r="AN128" s="612"/>
      <c r="AO128" s="612"/>
      <c r="AP128" s="612"/>
      <c r="AQ128" s="613"/>
      <c r="AR128" s="612"/>
      <c r="AS128" s="612"/>
      <c r="AT128" s="612"/>
      <c r="AU128" s="616"/>
      <c r="AV128" s="612"/>
      <c r="AW128" s="612"/>
      <c r="AX128" s="612"/>
      <c r="AY128" s="612"/>
      <c r="AZ128" s="612"/>
      <c r="BA128" s="612"/>
      <c r="BB128" s="612"/>
      <c r="BC128" s="613"/>
      <c r="BD128" s="612"/>
      <c r="BE128" s="612"/>
      <c r="BF128" s="612"/>
      <c r="BG128" s="612"/>
      <c r="BH128" s="613"/>
      <c r="BI128" s="612"/>
      <c r="BJ128" s="612"/>
      <c r="BK128" s="612"/>
      <c r="BL128" s="613"/>
      <c r="BM128" s="611">
        <f t="shared" ref="BM128" si="43">SUM(BN128:BP128)</f>
        <v>0</v>
      </c>
      <c r="BN128" s="612"/>
      <c r="BO128" s="612"/>
      <c r="BP128" s="612"/>
      <c r="BQ128" s="547">
        <v>1</v>
      </c>
      <c r="BR128" s="605">
        <v>2016</v>
      </c>
      <c r="BS128" s="695"/>
      <c r="BT128" s="605" t="s">
        <v>14</v>
      </c>
      <c r="BU128" s="621"/>
      <c r="BV128" s="619">
        <v>2</v>
      </c>
      <c r="BY128" s="607"/>
    </row>
    <row r="129" spans="1:77" s="626" customFormat="1" ht="14.25" hidden="1">
      <c r="B129" s="627"/>
      <c r="C129" s="561" t="s">
        <v>2710</v>
      </c>
      <c r="D129" s="628"/>
      <c r="E129" s="629"/>
      <c r="F129" s="628"/>
      <c r="G129" s="630"/>
      <c r="H129" s="631">
        <f>SUM(H130:H162)</f>
        <v>0</v>
      </c>
      <c r="I129" s="632"/>
      <c r="J129" s="630">
        <f t="shared" ref="J129:BP129" si="44">SUM(J130:J162)</f>
        <v>0</v>
      </c>
      <c r="K129" s="628">
        <f t="shared" si="44"/>
        <v>0</v>
      </c>
      <c r="L129" s="628">
        <f t="shared" si="44"/>
        <v>0</v>
      </c>
      <c r="M129" s="628">
        <f t="shared" si="44"/>
        <v>0</v>
      </c>
      <c r="N129" s="628">
        <f t="shared" si="44"/>
        <v>0</v>
      </c>
      <c r="O129" s="628">
        <f t="shared" si="44"/>
        <v>0</v>
      </c>
      <c r="P129" s="628">
        <f t="shared" si="44"/>
        <v>0</v>
      </c>
      <c r="Q129" s="628">
        <f t="shared" si="44"/>
        <v>0</v>
      </c>
      <c r="R129" s="628">
        <f t="shared" si="44"/>
        <v>0</v>
      </c>
      <c r="S129" s="628">
        <f t="shared" si="44"/>
        <v>0</v>
      </c>
      <c r="T129" s="628">
        <f t="shared" si="44"/>
        <v>0</v>
      </c>
      <c r="U129" s="628">
        <f t="shared" si="44"/>
        <v>0</v>
      </c>
      <c r="V129" s="628">
        <f t="shared" si="44"/>
        <v>0</v>
      </c>
      <c r="W129" s="628">
        <f t="shared" si="44"/>
        <v>0</v>
      </c>
      <c r="X129" s="628">
        <f t="shared" si="44"/>
        <v>0</v>
      </c>
      <c r="Y129" s="628">
        <f t="shared" si="44"/>
        <v>0</v>
      </c>
      <c r="Z129" s="628">
        <f t="shared" si="44"/>
        <v>0</v>
      </c>
      <c r="AA129" s="628">
        <f t="shared" si="44"/>
        <v>0</v>
      </c>
      <c r="AB129" s="628">
        <f t="shared" si="44"/>
        <v>0</v>
      </c>
      <c r="AC129" s="628">
        <f t="shared" si="44"/>
        <v>0</v>
      </c>
      <c r="AD129" s="628">
        <f t="shared" si="44"/>
        <v>0</v>
      </c>
      <c r="AE129" s="628">
        <f t="shared" si="44"/>
        <v>0</v>
      </c>
      <c r="AF129" s="628">
        <f t="shared" si="44"/>
        <v>0</v>
      </c>
      <c r="AG129" s="628">
        <f t="shared" si="44"/>
        <v>0</v>
      </c>
      <c r="AH129" s="628">
        <f t="shared" si="44"/>
        <v>0</v>
      </c>
      <c r="AI129" s="628">
        <f t="shared" si="44"/>
        <v>0</v>
      </c>
      <c r="AJ129" s="628">
        <f t="shared" si="44"/>
        <v>0</v>
      </c>
      <c r="AK129" s="628">
        <f t="shared" si="44"/>
        <v>0</v>
      </c>
      <c r="AL129" s="628">
        <f t="shared" si="44"/>
        <v>0</v>
      </c>
      <c r="AM129" s="628">
        <f t="shared" si="44"/>
        <v>0</v>
      </c>
      <c r="AN129" s="628">
        <f t="shared" si="44"/>
        <v>0</v>
      </c>
      <c r="AO129" s="628">
        <f t="shared" si="44"/>
        <v>0</v>
      </c>
      <c r="AP129" s="628">
        <f t="shared" si="44"/>
        <v>0</v>
      </c>
      <c r="AQ129" s="628">
        <f t="shared" si="44"/>
        <v>0</v>
      </c>
      <c r="AR129" s="628">
        <f t="shared" si="44"/>
        <v>0</v>
      </c>
      <c r="AS129" s="628">
        <f t="shared" si="44"/>
        <v>0</v>
      </c>
      <c r="AT129" s="628">
        <f t="shared" si="44"/>
        <v>0</v>
      </c>
      <c r="AU129" s="628">
        <f t="shared" si="44"/>
        <v>0</v>
      </c>
      <c r="AV129" s="628">
        <f t="shared" si="44"/>
        <v>0</v>
      </c>
      <c r="AW129" s="628">
        <f t="shared" si="44"/>
        <v>0</v>
      </c>
      <c r="AX129" s="628">
        <f t="shared" si="44"/>
        <v>0</v>
      </c>
      <c r="AY129" s="628">
        <f t="shared" si="44"/>
        <v>0</v>
      </c>
      <c r="AZ129" s="628">
        <f t="shared" si="44"/>
        <v>0</v>
      </c>
      <c r="BA129" s="628">
        <f t="shared" si="44"/>
        <v>0</v>
      </c>
      <c r="BB129" s="628">
        <f t="shared" si="44"/>
        <v>0</v>
      </c>
      <c r="BC129" s="628">
        <f t="shared" si="44"/>
        <v>0</v>
      </c>
      <c r="BD129" s="628">
        <f t="shared" si="44"/>
        <v>0</v>
      </c>
      <c r="BE129" s="628">
        <f t="shared" si="44"/>
        <v>0</v>
      </c>
      <c r="BF129" s="628">
        <f t="shared" si="44"/>
        <v>0</v>
      </c>
      <c r="BG129" s="628">
        <f t="shared" si="44"/>
        <v>0</v>
      </c>
      <c r="BH129" s="628">
        <f t="shared" si="44"/>
        <v>0</v>
      </c>
      <c r="BI129" s="628">
        <f t="shared" si="44"/>
        <v>0</v>
      </c>
      <c r="BJ129" s="628">
        <f t="shared" si="44"/>
        <v>0</v>
      </c>
      <c r="BK129" s="628">
        <f t="shared" si="44"/>
        <v>0</v>
      </c>
      <c r="BL129" s="628">
        <f t="shared" si="44"/>
        <v>0</v>
      </c>
      <c r="BM129" s="628">
        <f t="shared" si="44"/>
        <v>0</v>
      </c>
      <c r="BN129" s="628">
        <f t="shared" si="44"/>
        <v>0</v>
      </c>
      <c r="BO129" s="628">
        <f t="shared" si="44"/>
        <v>0</v>
      </c>
      <c r="BP129" s="628">
        <f t="shared" si="44"/>
        <v>0</v>
      </c>
      <c r="BQ129" s="633">
        <v>1</v>
      </c>
      <c r="BR129" s="628"/>
    </row>
    <row r="130" spans="1:77" s="619" customFormat="1" hidden="1">
      <c r="A130" s="686"/>
      <c r="B130" s="696"/>
      <c r="C130" s="696"/>
      <c r="D130" s="605"/>
      <c r="E130" s="635"/>
      <c r="F130" s="635"/>
      <c r="G130" s="607"/>
      <c r="H130" s="608"/>
      <c r="I130" s="609"/>
      <c r="J130" s="610"/>
      <c r="K130" s="611"/>
      <c r="L130" s="611"/>
      <c r="M130" s="611"/>
      <c r="N130" s="611"/>
      <c r="O130" s="675"/>
      <c r="P130" s="676"/>
      <c r="Q130" s="613"/>
      <c r="R130" s="612"/>
      <c r="S130" s="676"/>
      <c r="T130" s="615"/>
      <c r="U130" s="675"/>
      <c r="V130" s="676"/>
      <c r="W130" s="613"/>
      <c r="X130" s="676"/>
      <c r="Y130" s="676"/>
      <c r="Z130" s="676"/>
      <c r="AA130" s="611"/>
      <c r="AB130" s="676"/>
      <c r="AC130" s="676"/>
      <c r="AD130" s="613"/>
      <c r="AE130" s="613"/>
      <c r="AF130" s="676"/>
      <c r="AG130" s="676"/>
      <c r="AH130" s="676"/>
      <c r="AI130" s="611"/>
      <c r="AJ130" s="676"/>
      <c r="AK130" s="676"/>
      <c r="AL130" s="676"/>
      <c r="AM130" s="613"/>
      <c r="AN130" s="676"/>
      <c r="AO130" s="675"/>
      <c r="AP130" s="676"/>
      <c r="AQ130" s="613"/>
      <c r="AR130" s="676"/>
      <c r="AS130" s="676"/>
      <c r="AT130" s="676"/>
      <c r="AU130" s="677"/>
      <c r="AV130" s="675"/>
      <c r="AW130" s="675"/>
      <c r="AX130" s="676"/>
      <c r="AY130" s="675"/>
      <c r="AZ130" s="676"/>
      <c r="BA130" s="676"/>
      <c r="BB130" s="676"/>
      <c r="BC130" s="613"/>
      <c r="BD130" s="676"/>
      <c r="BE130" s="676"/>
      <c r="BF130" s="676"/>
      <c r="BG130" s="675"/>
      <c r="BH130" s="613"/>
      <c r="BI130" s="676"/>
      <c r="BJ130" s="676"/>
      <c r="BK130" s="676"/>
      <c r="BL130" s="613"/>
      <c r="BM130" s="611"/>
      <c r="BN130" s="676"/>
      <c r="BO130" s="676"/>
      <c r="BP130" s="676"/>
      <c r="BQ130" s="547"/>
      <c r="BR130" s="605"/>
      <c r="BS130" s="678"/>
      <c r="BT130" s="605"/>
      <c r="BU130" s="621"/>
      <c r="BY130" s="607"/>
    </row>
    <row r="131" spans="1:77" s="705" customFormat="1" hidden="1">
      <c r="A131" s="697"/>
      <c r="B131" s="698"/>
      <c r="C131" s="698"/>
      <c r="D131" s="699"/>
      <c r="E131" s="700"/>
      <c r="F131" s="641"/>
      <c r="G131" s="701"/>
      <c r="H131" s="702"/>
      <c r="I131" s="703"/>
      <c r="J131" s="645"/>
      <c r="K131" s="1"/>
      <c r="L131" s="1"/>
      <c r="M131" s="1"/>
      <c r="N131" s="1"/>
      <c r="O131" s="646"/>
      <c r="P131" s="646"/>
      <c r="Q131" s="647"/>
      <c r="R131" s="646"/>
      <c r="S131" s="646"/>
      <c r="T131" s="648"/>
      <c r="U131" s="646"/>
      <c r="V131" s="646"/>
      <c r="W131" s="647"/>
      <c r="X131" s="646"/>
      <c r="Y131" s="646"/>
      <c r="Z131" s="646"/>
      <c r="AA131" s="1"/>
      <c r="AB131" s="646"/>
      <c r="AC131" s="646"/>
      <c r="AD131" s="647"/>
      <c r="AE131" s="647"/>
      <c r="AF131" s="646"/>
      <c r="AG131" s="646"/>
      <c r="AH131" s="646"/>
      <c r="AI131" s="1"/>
      <c r="AJ131" s="646"/>
      <c r="AK131" s="646"/>
      <c r="AL131" s="646"/>
      <c r="AM131" s="647"/>
      <c r="AN131" s="646"/>
      <c r="AO131" s="646"/>
      <c r="AP131" s="646"/>
      <c r="AQ131" s="647"/>
      <c r="AR131" s="646"/>
      <c r="AS131" s="646"/>
      <c r="AT131" s="646"/>
      <c r="AU131" s="616"/>
      <c r="AV131" s="646"/>
      <c r="AW131" s="646"/>
      <c r="AX131" s="646"/>
      <c r="AY131" s="646"/>
      <c r="AZ131" s="646"/>
      <c r="BA131" s="646"/>
      <c r="BB131" s="646"/>
      <c r="BC131" s="647"/>
      <c r="BD131" s="646"/>
      <c r="BE131" s="646"/>
      <c r="BF131" s="646"/>
      <c r="BG131" s="646"/>
      <c r="BH131" s="647"/>
      <c r="BI131" s="646"/>
      <c r="BJ131" s="646"/>
      <c r="BK131" s="646"/>
      <c r="BL131" s="647"/>
      <c r="BM131" s="1"/>
      <c r="BN131" s="646"/>
      <c r="BO131" s="646"/>
      <c r="BP131" s="646"/>
      <c r="BQ131" s="542"/>
      <c r="BR131" s="699"/>
      <c r="BS131" s="704"/>
      <c r="BT131" s="699"/>
      <c r="BU131" s="651"/>
    </row>
    <row r="132" spans="1:77" s="652" customFormat="1" hidden="1">
      <c r="A132" s="706"/>
      <c r="B132" s="707"/>
      <c r="C132" s="707"/>
      <c r="D132" s="699"/>
      <c r="E132" s="641"/>
      <c r="F132" s="641"/>
      <c r="H132" s="643"/>
      <c r="I132" s="644"/>
      <c r="J132" s="645"/>
      <c r="K132" s="1"/>
      <c r="L132" s="1"/>
      <c r="M132" s="1"/>
      <c r="N132" s="1"/>
      <c r="O132" s="646"/>
      <c r="P132" s="646"/>
      <c r="Q132" s="647"/>
      <c r="R132" s="646"/>
      <c r="S132" s="646"/>
      <c r="T132" s="648"/>
      <c r="U132" s="646"/>
      <c r="V132" s="646"/>
      <c r="W132" s="647"/>
      <c r="X132" s="646"/>
      <c r="Y132" s="646"/>
      <c r="Z132" s="646"/>
      <c r="AA132" s="1"/>
      <c r="AB132" s="646"/>
      <c r="AC132" s="646"/>
      <c r="AD132" s="647"/>
      <c r="AE132" s="647"/>
      <c r="AF132" s="646"/>
      <c r="AG132" s="646"/>
      <c r="AH132" s="646"/>
      <c r="AI132" s="1"/>
      <c r="AJ132" s="646"/>
      <c r="AK132" s="646"/>
      <c r="AL132" s="646"/>
      <c r="AM132" s="647"/>
      <c r="AN132" s="646"/>
      <c r="AO132" s="646"/>
      <c r="AP132" s="646"/>
      <c r="AQ132" s="647"/>
      <c r="AR132" s="646"/>
      <c r="AS132" s="646"/>
      <c r="AT132" s="646"/>
      <c r="AU132" s="616"/>
      <c r="AV132" s="646"/>
      <c r="AW132" s="646"/>
      <c r="AX132" s="646"/>
      <c r="AY132" s="646"/>
      <c r="AZ132" s="646"/>
      <c r="BA132" s="646"/>
      <c r="BB132" s="646"/>
      <c r="BC132" s="647"/>
      <c r="BD132" s="646"/>
      <c r="BE132" s="646"/>
      <c r="BF132" s="646"/>
      <c r="BG132" s="646"/>
      <c r="BH132" s="647"/>
      <c r="BI132" s="646"/>
      <c r="BJ132" s="646"/>
      <c r="BK132" s="646"/>
      <c r="BL132" s="647"/>
      <c r="BM132" s="1"/>
      <c r="BN132" s="646"/>
      <c r="BO132" s="646"/>
      <c r="BP132" s="646"/>
      <c r="BQ132" s="542"/>
      <c r="BR132" s="699"/>
      <c r="BS132" s="708"/>
      <c r="BT132" s="699"/>
      <c r="BU132" s="651"/>
    </row>
    <row r="133" spans="1:77" s="652" customFormat="1" hidden="1">
      <c r="A133" s="706"/>
      <c r="B133" s="707"/>
      <c r="C133" s="707"/>
      <c r="D133" s="699"/>
      <c r="E133" s="641"/>
      <c r="F133" s="641"/>
      <c r="H133" s="643"/>
      <c r="I133" s="644"/>
      <c r="J133" s="645"/>
      <c r="K133" s="1"/>
      <c r="L133" s="1"/>
      <c r="M133" s="1"/>
      <c r="N133" s="1"/>
      <c r="O133" s="646"/>
      <c r="P133" s="646"/>
      <c r="Q133" s="647"/>
      <c r="R133" s="646"/>
      <c r="S133" s="646"/>
      <c r="T133" s="648"/>
      <c r="U133" s="646"/>
      <c r="V133" s="646"/>
      <c r="W133" s="647"/>
      <c r="X133" s="646"/>
      <c r="Y133" s="646"/>
      <c r="Z133" s="646"/>
      <c r="AA133" s="1"/>
      <c r="AB133" s="646"/>
      <c r="AC133" s="646"/>
      <c r="AD133" s="647"/>
      <c r="AE133" s="647"/>
      <c r="AF133" s="646"/>
      <c r="AG133" s="646"/>
      <c r="AH133" s="646"/>
      <c r="AI133" s="1"/>
      <c r="AJ133" s="646"/>
      <c r="AK133" s="646"/>
      <c r="AL133" s="646"/>
      <c r="AM133" s="647"/>
      <c r="AN133" s="646"/>
      <c r="AO133" s="646"/>
      <c r="AP133" s="646"/>
      <c r="AQ133" s="647"/>
      <c r="AR133" s="646"/>
      <c r="AS133" s="646"/>
      <c r="AT133" s="646"/>
      <c r="AU133" s="616"/>
      <c r="AV133" s="646"/>
      <c r="AW133" s="646"/>
      <c r="AX133" s="646"/>
      <c r="AY133" s="646"/>
      <c r="AZ133" s="646"/>
      <c r="BA133" s="646"/>
      <c r="BB133" s="646"/>
      <c r="BC133" s="647"/>
      <c r="BD133" s="646"/>
      <c r="BE133" s="646"/>
      <c r="BF133" s="646"/>
      <c r="BG133" s="646"/>
      <c r="BH133" s="647"/>
      <c r="BI133" s="646"/>
      <c r="BJ133" s="646"/>
      <c r="BK133" s="646"/>
      <c r="BL133" s="647"/>
      <c r="BM133" s="1"/>
      <c r="BN133" s="646"/>
      <c r="BO133" s="646"/>
      <c r="BP133" s="646"/>
      <c r="BQ133" s="542"/>
      <c r="BR133" s="699"/>
      <c r="BS133" s="708"/>
      <c r="BT133" s="699"/>
      <c r="BU133" s="651"/>
    </row>
    <row r="134" spans="1:77" s="652" customFormat="1" hidden="1">
      <c r="A134" s="706"/>
      <c r="B134" s="707"/>
      <c r="C134" s="707"/>
      <c r="D134" s="699"/>
      <c r="E134" s="641"/>
      <c r="F134" s="641"/>
      <c r="H134" s="643"/>
      <c r="I134" s="644"/>
      <c r="J134" s="645"/>
      <c r="K134" s="1"/>
      <c r="L134" s="1"/>
      <c r="M134" s="1"/>
      <c r="N134" s="1"/>
      <c r="O134" s="646"/>
      <c r="P134" s="646"/>
      <c r="Q134" s="647"/>
      <c r="R134" s="646"/>
      <c r="S134" s="646"/>
      <c r="T134" s="648"/>
      <c r="U134" s="646"/>
      <c r="V134" s="646"/>
      <c r="W134" s="647"/>
      <c r="X134" s="646"/>
      <c r="Y134" s="646"/>
      <c r="Z134" s="646"/>
      <c r="AA134" s="1"/>
      <c r="AB134" s="646"/>
      <c r="AC134" s="646"/>
      <c r="AD134" s="647"/>
      <c r="AE134" s="647"/>
      <c r="AF134" s="646"/>
      <c r="AG134" s="646"/>
      <c r="AH134" s="646"/>
      <c r="AI134" s="1"/>
      <c r="AJ134" s="646"/>
      <c r="AK134" s="646"/>
      <c r="AL134" s="646"/>
      <c r="AM134" s="647"/>
      <c r="AN134" s="646"/>
      <c r="AO134" s="646"/>
      <c r="AP134" s="646"/>
      <c r="AQ134" s="647"/>
      <c r="AR134" s="646"/>
      <c r="AS134" s="646"/>
      <c r="AT134" s="646"/>
      <c r="AU134" s="616"/>
      <c r="AV134" s="646"/>
      <c r="AW134" s="646"/>
      <c r="AX134" s="646"/>
      <c r="AY134" s="646"/>
      <c r="AZ134" s="646"/>
      <c r="BA134" s="646"/>
      <c r="BB134" s="646"/>
      <c r="BC134" s="647"/>
      <c r="BD134" s="646"/>
      <c r="BE134" s="646"/>
      <c r="BF134" s="646"/>
      <c r="BG134" s="646"/>
      <c r="BH134" s="647"/>
      <c r="BI134" s="646"/>
      <c r="BJ134" s="646"/>
      <c r="BK134" s="646"/>
      <c r="BL134" s="647"/>
      <c r="BM134" s="1"/>
      <c r="BN134" s="646"/>
      <c r="BO134" s="646"/>
      <c r="BP134" s="646"/>
      <c r="BQ134" s="542"/>
      <c r="BR134" s="699"/>
      <c r="BS134" s="708"/>
      <c r="BT134" s="699"/>
      <c r="BU134" s="651"/>
    </row>
    <row r="135" spans="1:77" s="652" customFormat="1" hidden="1">
      <c r="A135" s="706"/>
      <c r="B135" s="709"/>
      <c r="C135" s="709"/>
      <c r="D135" s="640"/>
      <c r="E135" s="641"/>
      <c r="F135" s="641"/>
      <c r="H135" s="643"/>
      <c r="I135" s="644"/>
      <c r="J135" s="645"/>
      <c r="K135" s="1"/>
      <c r="L135" s="1"/>
      <c r="M135" s="1"/>
      <c r="N135" s="1"/>
      <c r="O135" s="646"/>
      <c r="P135" s="646"/>
      <c r="Q135" s="647"/>
      <c r="R135" s="646"/>
      <c r="S135" s="646"/>
      <c r="T135" s="648"/>
      <c r="U135" s="646"/>
      <c r="V135" s="646"/>
      <c r="W135" s="647"/>
      <c r="X135" s="646"/>
      <c r="Y135" s="646"/>
      <c r="Z135" s="646"/>
      <c r="AA135" s="1"/>
      <c r="AB135" s="646"/>
      <c r="AC135" s="646"/>
      <c r="AD135" s="647"/>
      <c r="AE135" s="647"/>
      <c r="AF135" s="646"/>
      <c r="AG135" s="646"/>
      <c r="AH135" s="646"/>
      <c r="AI135" s="1"/>
      <c r="AJ135" s="646"/>
      <c r="AK135" s="646"/>
      <c r="AL135" s="646"/>
      <c r="AM135" s="647"/>
      <c r="AN135" s="646"/>
      <c r="AO135" s="646"/>
      <c r="AP135" s="646"/>
      <c r="AQ135" s="647"/>
      <c r="AR135" s="646"/>
      <c r="AS135" s="646"/>
      <c r="AT135" s="646"/>
      <c r="AU135" s="616"/>
      <c r="AV135" s="646"/>
      <c r="AW135" s="646"/>
      <c r="AX135" s="646"/>
      <c r="AY135" s="646"/>
      <c r="AZ135" s="646"/>
      <c r="BA135" s="646"/>
      <c r="BB135" s="646"/>
      <c r="BC135" s="647"/>
      <c r="BD135" s="646"/>
      <c r="BE135" s="646"/>
      <c r="BF135" s="646"/>
      <c r="BG135" s="646"/>
      <c r="BH135" s="647"/>
      <c r="BI135" s="646"/>
      <c r="BJ135" s="646"/>
      <c r="BK135" s="646"/>
      <c r="BL135" s="647"/>
      <c r="BM135" s="1"/>
      <c r="BN135" s="646"/>
      <c r="BO135" s="646"/>
      <c r="BP135" s="646"/>
      <c r="BQ135" s="542"/>
      <c r="BR135" s="640"/>
      <c r="BS135" s="710"/>
      <c r="BT135" s="640"/>
      <c r="BU135" s="651"/>
    </row>
    <row r="136" spans="1:77" s="652" customFormat="1" hidden="1">
      <c r="A136" s="706"/>
      <c r="B136" s="698"/>
      <c r="C136" s="698"/>
      <c r="D136" s="699"/>
      <c r="E136" s="700"/>
      <c r="F136" s="641"/>
      <c r="H136" s="643"/>
      <c r="I136" s="644"/>
      <c r="J136" s="645"/>
      <c r="K136" s="1"/>
      <c r="L136" s="1"/>
      <c r="M136" s="1"/>
      <c r="N136" s="1"/>
      <c r="O136" s="646"/>
      <c r="P136" s="646"/>
      <c r="Q136" s="647"/>
      <c r="R136" s="646"/>
      <c r="S136" s="646"/>
      <c r="T136" s="648"/>
      <c r="U136" s="646"/>
      <c r="V136" s="646"/>
      <c r="W136" s="647"/>
      <c r="X136" s="646"/>
      <c r="Y136" s="646"/>
      <c r="Z136" s="646"/>
      <c r="AA136" s="1"/>
      <c r="AB136" s="646"/>
      <c r="AC136" s="646"/>
      <c r="AD136" s="647"/>
      <c r="AE136" s="647"/>
      <c r="AF136" s="646"/>
      <c r="AG136" s="646"/>
      <c r="AH136" s="646"/>
      <c r="AI136" s="1"/>
      <c r="AJ136" s="646"/>
      <c r="AK136" s="646"/>
      <c r="AL136" s="646"/>
      <c r="AM136" s="647"/>
      <c r="AN136" s="646"/>
      <c r="AO136" s="646"/>
      <c r="AP136" s="646"/>
      <c r="AQ136" s="647"/>
      <c r="AR136" s="646"/>
      <c r="AS136" s="646"/>
      <c r="AT136" s="646"/>
      <c r="AU136" s="616"/>
      <c r="AV136" s="646"/>
      <c r="AW136" s="646"/>
      <c r="AX136" s="646"/>
      <c r="AY136" s="646"/>
      <c r="AZ136" s="646"/>
      <c r="BA136" s="646"/>
      <c r="BB136" s="646"/>
      <c r="BC136" s="647"/>
      <c r="BD136" s="646"/>
      <c r="BE136" s="646"/>
      <c r="BF136" s="646"/>
      <c r="BG136" s="646"/>
      <c r="BH136" s="647"/>
      <c r="BI136" s="646"/>
      <c r="BJ136" s="646"/>
      <c r="BK136" s="646"/>
      <c r="BL136" s="647"/>
      <c r="BM136" s="1"/>
      <c r="BN136" s="646"/>
      <c r="BO136" s="646"/>
      <c r="BP136" s="646"/>
      <c r="BQ136" s="542"/>
      <c r="BR136" s="640"/>
      <c r="BS136" s="708"/>
      <c r="BT136" s="699"/>
      <c r="BU136" s="651"/>
    </row>
    <row r="137" spans="1:77" s="652" customFormat="1" hidden="1">
      <c r="A137" s="706"/>
      <c r="B137" s="639"/>
      <c r="C137" s="639"/>
      <c r="D137" s="640"/>
      <c r="E137" s="641"/>
      <c r="F137" s="641"/>
      <c r="H137" s="643"/>
      <c r="I137" s="644"/>
      <c r="J137" s="645"/>
      <c r="K137" s="1"/>
      <c r="L137" s="1"/>
      <c r="M137" s="1"/>
      <c r="N137" s="1"/>
      <c r="O137" s="646"/>
      <c r="P137" s="646"/>
      <c r="Q137" s="647"/>
      <c r="R137" s="646"/>
      <c r="S137" s="646"/>
      <c r="T137" s="648"/>
      <c r="U137" s="646"/>
      <c r="V137" s="646"/>
      <c r="W137" s="647"/>
      <c r="X137" s="646"/>
      <c r="Y137" s="646"/>
      <c r="Z137" s="646"/>
      <c r="AA137" s="1"/>
      <c r="AB137" s="646"/>
      <c r="AC137" s="646"/>
      <c r="AD137" s="647"/>
      <c r="AE137" s="647"/>
      <c r="AF137" s="646"/>
      <c r="AG137" s="646"/>
      <c r="AH137" s="646"/>
      <c r="AI137" s="1"/>
      <c r="AJ137" s="646"/>
      <c r="AK137" s="646"/>
      <c r="AL137" s="646"/>
      <c r="AM137" s="647"/>
      <c r="AN137" s="646"/>
      <c r="AO137" s="646"/>
      <c r="AP137" s="646"/>
      <c r="AQ137" s="647"/>
      <c r="AR137" s="646"/>
      <c r="AS137" s="646"/>
      <c r="AT137" s="646"/>
      <c r="AU137" s="616"/>
      <c r="AV137" s="646"/>
      <c r="AW137" s="646"/>
      <c r="AX137" s="646"/>
      <c r="AY137" s="646"/>
      <c r="AZ137" s="646"/>
      <c r="BA137" s="646"/>
      <c r="BB137" s="646"/>
      <c r="BC137" s="647"/>
      <c r="BD137" s="646"/>
      <c r="BE137" s="646"/>
      <c r="BF137" s="646"/>
      <c r="BG137" s="646"/>
      <c r="BH137" s="647"/>
      <c r="BI137" s="646"/>
      <c r="BJ137" s="646"/>
      <c r="BK137" s="646"/>
      <c r="BL137" s="647"/>
      <c r="BM137" s="1"/>
      <c r="BN137" s="646"/>
      <c r="BO137" s="646"/>
      <c r="BP137" s="646"/>
      <c r="BQ137" s="542"/>
      <c r="BR137" s="649"/>
      <c r="BS137" s="711"/>
      <c r="BT137" s="640"/>
      <c r="BU137" s="651"/>
    </row>
    <row r="138" spans="1:77" s="652" customFormat="1" hidden="1">
      <c r="A138" s="706"/>
      <c r="B138" s="639"/>
      <c r="C138" s="639"/>
      <c r="D138" s="640"/>
      <c r="E138" s="641"/>
      <c r="F138" s="641"/>
      <c r="H138" s="643"/>
      <c r="I138" s="644"/>
      <c r="J138" s="645"/>
      <c r="K138" s="1"/>
      <c r="L138" s="1"/>
      <c r="M138" s="1"/>
      <c r="N138" s="1"/>
      <c r="O138" s="646"/>
      <c r="P138" s="646"/>
      <c r="Q138" s="647"/>
      <c r="R138" s="646"/>
      <c r="S138" s="646"/>
      <c r="T138" s="648"/>
      <c r="U138" s="646"/>
      <c r="V138" s="646"/>
      <c r="W138" s="647"/>
      <c r="X138" s="646"/>
      <c r="Y138" s="646"/>
      <c r="Z138" s="646"/>
      <c r="AA138" s="1"/>
      <c r="AB138" s="646"/>
      <c r="AC138" s="646"/>
      <c r="AD138" s="647"/>
      <c r="AE138" s="647"/>
      <c r="AF138" s="646"/>
      <c r="AG138" s="646"/>
      <c r="AH138" s="646"/>
      <c r="AI138" s="1"/>
      <c r="AJ138" s="646"/>
      <c r="AK138" s="646"/>
      <c r="AL138" s="646"/>
      <c r="AM138" s="647"/>
      <c r="AN138" s="646"/>
      <c r="AO138" s="646"/>
      <c r="AP138" s="646"/>
      <c r="AQ138" s="647"/>
      <c r="AR138" s="646"/>
      <c r="AS138" s="646"/>
      <c r="AT138" s="646"/>
      <c r="AU138" s="616"/>
      <c r="AV138" s="646"/>
      <c r="AW138" s="646"/>
      <c r="AX138" s="646"/>
      <c r="AY138" s="646"/>
      <c r="AZ138" s="646"/>
      <c r="BA138" s="646"/>
      <c r="BB138" s="646"/>
      <c r="BC138" s="647"/>
      <c r="BD138" s="646"/>
      <c r="BE138" s="646"/>
      <c r="BF138" s="646"/>
      <c r="BG138" s="646"/>
      <c r="BH138" s="647"/>
      <c r="BI138" s="646"/>
      <c r="BJ138" s="646"/>
      <c r="BK138" s="646"/>
      <c r="BL138" s="647"/>
      <c r="BM138" s="1"/>
      <c r="BN138" s="646"/>
      <c r="BO138" s="646"/>
      <c r="BP138" s="646"/>
      <c r="BQ138" s="542"/>
      <c r="BR138" s="649"/>
      <c r="BS138" s="711"/>
      <c r="BT138" s="640"/>
      <c r="BU138" s="651"/>
    </row>
    <row r="139" spans="1:77" s="652" customFormat="1" hidden="1">
      <c r="A139" s="706"/>
      <c r="B139" s="709"/>
      <c r="C139" s="709"/>
      <c r="D139" s="640"/>
      <c r="E139" s="641"/>
      <c r="F139" s="641"/>
      <c r="H139" s="643"/>
      <c r="I139" s="644"/>
      <c r="J139" s="645"/>
      <c r="K139" s="1"/>
      <c r="L139" s="1"/>
      <c r="M139" s="1"/>
      <c r="N139" s="1"/>
      <c r="O139" s="646"/>
      <c r="P139" s="712"/>
      <c r="Q139" s="647"/>
      <c r="R139" s="646"/>
      <c r="S139" s="712"/>
      <c r="T139" s="648"/>
      <c r="U139" s="713"/>
      <c r="V139" s="712"/>
      <c r="W139" s="647"/>
      <c r="X139" s="712"/>
      <c r="Y139" s="712"/>
      <c r="Z139" s="712"/>
      <c r="AA139" s="1"/>
      <c r="AB139" s="712"/>
      <c r="AC139" s="712"/>
      <c r="AD139" s="647"/>
      <c r="AE139" s="647"/>
      <c r="AF139" s="712"/>
      <c r="AG139" s="712"/>
      <c r="AH139" s="712"/>
      <c r="AI139" s="1"/>
      <c r="AJ139" s="712"/>
      <c r="AK139" s="712"/>
      <c r="AL139" s="712"/>
      <c r="AM139" s="647"/>
      <c r="AN139" s="712"/>
      <c r="AO139" s="713"/>
      <c r="AP139" s="712"/>
      <c r="AQ139" s="647"/>
      <c r="AR139" s="712"/>
      <c r="AS139" s="712"/>
      <c r="AT139" s="712"/>
      <c r="AU139" s="677"/>
      <c r="AV139" s="713"/>
      <c r="AW139" s="713"/>
      <c r="AX139" s="712"/>
      <c r="AY139" s="713"/>
      <c r="AZ139" s="712"/>
      <c r="BA139" s="712"/>
      <c r="BB139" s="712"/>
      <c r="BC139" s="647"/>
      <c r="BD139" s="712"/>
      <c r="BE139" s="712"/>
      <c r="BF139" s="712"/>
      <c r="BG139" s="713"/>
      <c r="BH139" s="647"/>
      <c r="BI139" s="712"/>
      <c r="BJ139" s="712"/>
      <c r="BK139" s="712"/>
      <c r="BL139" s="647"/>
      <c r="BM139" s="1"/>
      <c r="BN139" s="712"/>
      <c r="BO139" s="712"/>
      <c r="BP139" s="712"/>
      <c r="BQ139" s="542"/>
      <c r="BR139" s="649"/>
      <c r="BS139" s="710"/>
      <c r="BT139" s="640"/>
      <c r="BU139" s="651"/>
    </row>
    <row r="140" spans="1:77" s="652" customFormat="1" hidden="1">
      <c r="A140" s="706"/>
      <c r="B140" s="639"/>
      <c r="C140" s="639"/>
      <c r="D140" s="640"/>
      <c r="E140" s="641"/>
      <c r="F140" s="641"/>
      <c r="H140" s="643"/>
      <c r="I140" s="644"/>
      <c r="J140" s="645"/>
      <c r="K140" s="1"/>
      <c r="L140" s="1"/>
      <c r="M140" s="1"/>
      <c r="N140" s="1"/>
      <c r="O140" s="646"/>
      <c r="P140" s="712"/>
      <c r="Q140" s="647"/>
      <c r="R140" s="646"/>
      <c r="S140" s="712"/>
      <c r="T140" s="648"/>
      <c r="U140" s="713"/>
      <c r="V140" s="712"/>
      <c r="W140" s="647"/>
      <c r="X140" s="712"/>
      <c r="Y140" s="712"/>
      <c r="Z140" s="712"/>
      <c r="AA140" s="1"/>
      <c r="AB140" s="712"/>
      <c r="AC140" s="712"/>
      <c r="AD140" s="647"/>
      <c r="AE140" s="647"/>
      <c r="AF140" s="712"/>
      <c r="AG140" s="712"/>
      <c r="AH140" s="712"/>
      <c r="AI140" s="1"/>
      <c r="AJ140" s="712"/>
      <c r="AK140" s="712"/>
      <c r="AL140" s="712"/>
      <c r="AM140" s="647"/>
      <c r="AN140" s="712"/>
      <c r="AO140" s="713"/>
      <c r="AP140" s="712"/>
      <c r="AQ140" s="647"/>
      <c r="AR140" s="712"/>
      <c r="AS140" s="712"/>
      <c r="AT140" s="712"/>
      <c r="AU140" s="677"/>
      <c r="AV140" s="713"/>
      <c r="AW140" s="713"/>
      <c r="AX140" s="712"/>
      <c r="AY140" s="713"/>
      <c r="AZ140" s="712"/>
      <c r="BA140" s="712"/>
      <c r="BB140" s="712"/>
      <c r="BC140" s="647"/>
      <c r="BD140" s="712"/>
      <c r="BE140" s="712"/>
      <c r="BF140" s="712"/>
      <c r="BG140" s="713"/>
      <c r="BH140" s="647"/>
      <c r="BI140" s="712"/>
      <c r="BJ140" s="712"/>
      <c r="BK140" s="712"/>
      <c r="BL140" s="647"/>
      <c r="BM140" s="1"/>
      <c r="BN140" s="712"/>
      <c r="BO140" s="712"/>
      <c r="BP140" s="712"/>
      <c r="BQ140" s="542"/>
      <c r="BR140" s="649"/>
      <c r="BS140" s="710"/>
      <c r="BT140" s="640"/>
      <c r="BU140" s="651"/>
    </row>
    <row r="141" spans="1:77" s="705" customFormat="1" hidden="1">
      <c r="A141" s="697"/>
      <c r="B141" s="639"/>
      <c r="C141" s="639"/>
      <c r="D141" s="640"/>
      <c r="E141" s="641"/>
      <c r="F141" s="641"/>
      <c r="G141" s="701"/>
      <c r="H141" s="702"/>
      <c r="I141" s="703"/>
      <c r="J141" s="645"/>
      <c r="K141" s="1"/>
      <c r="L141" s="1"/>
      <c r="M141" s="1"/>
      <c r="N141" s="1"/>
      <c r="O141" s="646"/>
      <c r="P141" s="712"/>
      <c r="Q141" s="647"/>
      <c r="R141" s="646"/>
      <c r="S141" s="712"/>
      <c r="T141" s="648"/>
      <c r="U141" s="713"/>
      <c r="V141" s="712"/>
      <c r="W141" s="647"/>
      <c r="X141" s="712"/>
      <c r="Y141" s="712"/>
      <c r="Z141" s="712"/>
      <c r="AA141" s="1"/>
      <c r="AB141" s="712"/>
      <c r="AC141" s="712"/>
      <c r="AD141" s="647"/>
      <c r="AE141" s="647"/>
      <c r="AF141" s="712"/>
      <c r="AG141" s="712"/>
      <c r="AH141" s="712"/>
      <c r="AI141" s="1"/>
      <c r="AJ141" s="712"/>
      <c r="AK141" s="712"/>
      <c r="AL141" s="712"/>
      <c r="AM141" s="647"/>
      <c r="AN141" s="712"/>
      <c r="AO141" s="713"/>
      <c r="AP141" s="712"/>
      <c r="AQ141" s="647"/>
      <c r="AR141" s="712"/>
      <c r="AS141" s="712"/>
      <c r="AT141" s="712"/>
      <c r="AU141" s="677"/>
      <c r="AV141" s="713"/>
      <c r="AW141" s="713"/>
      <c r="AX141" s="712"/>
      <c r="AY141" s="713"/>
      <c r="AZ141" s="712"/>
      <c r="BA141" s="712"/>
      <c r="BB141" s="712"/>
      <c r="BC141" s="647"/>
      <c r="BD141" s="712"/>
      <c r="BE141" s="712"/>
      <c r="BF141" s="712"/>
      <c r="BG141" s="713"/>
      <c r="BH141" s="647"/>
      <c r="BI141" s="712"/>
      <c r="BJ141" s="712"/>
      <c r="BK141" s="712"/>
      <c r="BL141" s="647"/>
      <c r="BM141" s="1"/>
      <c r="BN141" s="712"/>
      <c r="BO141" s="712"/>
      <c r="BP141" s="712"/>
      <c r="BQ141" s="542"/>
      <c r="BR141" s="649"/>
      <c r="BS141" s="714"/>
      <c r="BT141" s="640"/>
      <c r="BU141" s="651"/>
    </row>
    <row r="142" spans="1:77" s="705" customFormat="1" hidden="1">
      <c r="A142" s="697"/>
      <c r="B142" s="639"/>
      <c r="C142" s="639"/>
      <c r="D142" s="640"/>
      <c r="E142" s="641"/>
      <c r="F142" s="641"/>
      <c r="G142" s="701"/>
      <c r="H142" s="702"/>
      <c r="I142" s="703"/>
      <c r="J142" s="645"/>
      <c r="K142" s="1"/>
      <c r="L142" s="1"/>
      <c r="M142" s="1"/>
      <c r="N142" s="1"/>
      <c r="O142" s="646"/>
      <c r="P142" s="712"/>
      <c r="Q142" s="647"/>
      <c r="R142" s="646"/>
      <c r="S142" s="712"/>
      <c r="T142" s="648"/>
      <c r="U142" s="713"/>
      <c r="V142" s="712"/>
      <c r="W142" s="647"/>
      <c r="X142" s="712"/>
      <c r="Y142" s="712"/>
      <c r="Z142" s="712"/>
      <c r="AA142" s="1"/>
      <c r="AB142" s="712"/>
      <c r="AC142" s="712"/>
      <c r="AD142" s="647"/>
      <c r="AE142" s="647"/>
      <c r="AF142" s="712"/>
      <c r="AG142" s="712"/>
      <c r="AH142" s="712"/>
      <c r="AI142" s="1"/>
      <c r="AJ142" s="712"/>
      <c r="AK142" s="712"/>
      <c r="AL142" s="712"/>
      <c r="AM142" s="647"/>
      <c r="AN142" s="712"/>
      <c r="AO142" s="713"/>
      <c r="AP142" s="712"/>
      <c r="AQ142" s="647"/>
      <c r="AR142" s="712"/>
      <c r="AS142" s="712"/>
      <c r="AT142" s="712"/>
      <c r="AU142" s="677"/>
      <c r="AV142" s="713"/>
      <c r="AW142" s="713"/>
      <c r="AX142" s="712"/>
      <c r="AY142" s="713"/>
      <c r="AZ142" s="712"/>
      <c r="BA142" s="712"/>
      <c r="BB142" s="712"/>
      <c r="BC142" s="647"/>
      <c r="BD142" s="712"/>
      <c r="BE142" s="712"/>
      <c r="BF142" s="712"/>
      <c r="BG142" s="713"/>
      <c r="BH142" s="647"/>
      <c r="BI142" s="712"/>
      <c r="BJ142" s="712"/>
      <c r="BK142" s="712"/>
      <c r="BL142" s="647"/>
      <c r="BM142" s="1"/>
      <c r="BN142" s="712"/>
      <c r="BO142" s="712"/>
      <c r="BP142" s="712"/>
      <c r="BQ142" s="542"/>
      <c r="BR142" s="649"/>
      <c r="BS142" s="714"/>
      <c r="BT142" s="640"/>
      <c r="BU142" s="651"/>
    </row>
    <row r="143" spans="1:77" s="652" customFormat="1" hidden="1">
      <c r="A143" s="706"/>
      <c r="B143" s="714"/>
      <c r="C143" s="714"/>
      <c r="D143" s="640"/>
      <c r="E143" s="641"/>
      <c r="F143" s="641"/>
      <c r="G143" s="642"/>
      <c r="H143" s="643"/>
      <c r="I143" s="644"/>
      <c r="J143" s="645"/>
      <c r="K143" s="1"/>
      <c r="L143" s="1"/>
      <c r="M143" s="1"/>
      <c r="N143" s="1"/>
      <c r="O143" s="646"/>
      <c r="P143" s="646"/>
      <c r="Q143" s="647"/>
      <c r="R143" s="646"/>
      <c r="S143" s="646"/>
      <c r="T143" s="648"/>
      <c r="U143" s="646"/>
      <c r="V143" s="646"/>
      <c r="W143" s="647"/>
      <c r="X143" s="646"/>
      <c r="Y143" s="646"/>
      <c r="Z143" s="646"/>
      <c r="AA143" s="1"/>
      <c r="AB143" s="646"/>
      <c r="AC143" s="646"/>
      <c r="AD143" s="647"/>
      <c r="AE143" s="647"/>
      <c r="AF143" s="646"/>
      <c r="AG143" s="646"/>
      <c r="AH143" s="646"/>
      <c r="AI143" s="1"/>
      <c r="AJ143" s="646"/>
      <c r="AK143" s="646"/>
      <c r="AL143" s="646"/>
      <c r="AM143" s="647"/>
      <c r="AN143" s="646"/>
      <c r="AO143" s="646"/>
      <c r="AP143" s="646"/>
      <c r="AQ143" s="647"/>
      <c r="AR143" s="646"/>
      <c r="AS143" s="646"/>
      <c r="AT143" s="646"/>
      <c r="AU143" s="616"/>
      <c r="AV143" s="646"/>
      <c r="AW143" s="646"/>
      <c r="AX143" s="646"/>
      <c r="AY143" s="646"/>
      <c r="AZ143" s="646"/>
      <c r="BA143" s="646"/>
      <c r="BB143" s="646"/>
      <c r="BC143" s="647"/>
      <c r="BD143" s="646"/>
      <c r="BE143" s="646"/>
      <c r="BF143" s="646"/>
      <c r="BG143" s="646"/>
      <c r="BH143" s="647"/>
      <c r="BI143" s="646"/>
      <c r="BJ143" s="646"/>
      <c r="BK143" s="646"/>
      <c r="BL143" s="647"/>
      <c r="BM143" s="1"/>
      <c r="BN143" s="646"/>
      <c r="BO143" s="646"/>
      <c r="BP143" s="646"/>
      <c r="BQ143" s="542"/>
      <c r="BR143" s="649"/>
      <c r="BS143" s="715"/>
      <c r="BT143" s="640"/>
      <c r="BU143" s="651"/>
      <c r="BY143" s="642"/>
    </row>
    <row r="144" spans="1:77" s="652" customFormat="1" hidden="1">
      <c r="A144" s="699"/>
      <c r="B144" s="716"/>
      <c r="C144" s="716"/>
      <c r="D144" s="699"/>
      <c r="E144" s="717"/>
      <c r="F144" s="641"/>
      <c r="G144" s="642"/>
      <c r="H144" s="643"/>
      <c r="I144" s="644"/>
      <c r="J144" s="645"/>
      <c r="K144" s="1"/>
      <c r="L144" s="1"/>
      <c r="M144" s="1"/>
      <c r="N144" s="1"/>
      <c r="O144" s="646"/>
      <c r="P144" s="646"/>
      <c r="Q144" s="647"/>
      <c r="R144" s="646"/>
      <c r="S144" s="646"/>
      <c r="T144" s="648"/>
      <c r="U144" s="646"/>
      <c r="V144" s="646"/>
      <c r="W144" s="647"/>
      <c r="X144" s="646"/>
      <c r="Y144" s="646"/>
      <c r="Z144" s="646"/>
      <c r="AA144" s="1"/>
      <c r="AB144" s="646"/>
      <c r="AC144" s="646"/>
      <c r="AD144" s="647"/>
      <c r="AE144" s="647"/>
      <c r="AF144" s="646"/>
      <c r="AG144" s="646"/>
      <c r="AH144" s="646"/>
      <c r="AI144" s="1"/>
      <c r="AJ144" s="646"/>
      <c r="AK144" s="646"/>
      <c r="AL144" s="646"/>
      <c r="AM144" s="647"/>
      <c r="AN144" s="646"/>
      <c r="AO144" s="646"/>
      <c r="AP144" s="646"/>
      <c r="AQ144" s="647"/>
      <c r="AR144" s="646"/>
      <c r="AS144" s="646"/>
      <c r="AT144" s="646"/>
      <c r="AU144" s="616"/>
      <c r="AV144" s="646"/>
      <c r="AW144" s="646"/>
      <c r="AX144" s="646"/>
      <c r="AY144" s="646"/>
      <c r="AZ144" s="646"/>
      <c r="BA144" s="646"/>
      <c r="BB144" s="646"/>
      <c r="BC144" s="647"/>
      <c r="BD144" s="646"/>
      <c r="BE144" s="646"/>
      <c r="BF144" s="646"/>
      <c r="BG144" s="646"/>
      <c r="BH144" s="647"/>
      <c r="BI144" s="646"/>
      <c r="BJ144" s="646"/>
      <c r="BK144" s="646"/>
      <c r="BL144" s="647"/>
      <c r="BM144" s="1"/>
      <c r="BN144" s="646"/>
      <c r="BO144" s="646"/>
      <c r="BP144" s="646"/>
      <c r="BQ144" s="542"/>
      <c r="BR144" s="649"/>
      <c r="BS144" s="718"/>
      <c r="BT144" s="699"/>
      <c r="BU144" s="651"/>
      <c r="BY144" s="642"/>
    </row>
    <row r="145" spans="1:77" s="652" customFormat="1" hidden="1">
      <c r="A145" s="699"/>
      <c r="B145" s="716"/>
      <c r="C145" s="716"/>
      <c r="D145" s="699"/>
      <c r="E145" s="717"/>
      <c r="F145" s="641"/>
      <c r="G145" s="642"/>
      <c r="H145" s="643"/>
      <c r="I145" s="644"/>
      <c r="J145" s="645"/>
      <c r="K145" s="1"/>
      <c r="L145" s="1"/>
      <c r="M145" s="1"/>
      <c r="N145" s="1"/>
      <c r="O145" s="646"/>
      <c r="P145" s="646"/>
      <c r="Q145" s="647"/>
      <c r="R145" s="646"/>
      <c r="S145" s="646"/>
      <c r="T145" s="648"/>
      <c r="U145" s="646"/>
      <c r="V145" s="646"/>
      <c r="W145" s="647"/>
      <c r="X145" s="646"/>
      <c r="Y145" s="646"/>
      <c r="Z145" s="646"/>
      <c r="AA145" s="1"/>
      <c r="AB145" s="646"/>
      <c r="AC145" s="646"/>
      <c r="AD145" s="647"/>
      <c r="AE145" s="647"/>
      <c r="AF145" s="646"/>
      <c r="AG145" s="646"/>
      <c r="AH145" s="646"/>
      <c r="AI145" s="1"/>
      <c r="AJ145" s="646"/>
      <c r="AK145" s="646"/>
      <c r="AL145" s="646"/>
      <c r="AM145" s="647"/>
      <c r="AN145" s="646"/>
      <c r="AO145" s="646"/>
      <c r="AP145" s="646"/>
      <c r="AQ145" s="647"/>
      <c r="AR145" s="646"/>
      <c r="AS145" s="646"/>
      <c r="AT145" s="646"/>
      <c r="AU145" s="616"/>
      <c r="AV145" s="646"/>
      <c r="AW145" s="646"/>
      <c r="AX145" s="646"/>
      <c r="AY145" s="646"/>
      <c r="AZ145" s="646"/>
      <c r="BA145" s="646"/>
      <c r="BB145" s="646"/>
      <c r="BC145" s="647"/>
      <c r="BD145" s="646"/>
      <c r="BE145" s="646"/>
      <c r="BF145" s="646"/>
      <c r="BG145" s="646"/>
      <c r="BH145" s="647"/>
      <c r="BI145" s="646"/>
      <c r="BJ145" s="646"/>
      <c r="BK145" s="646"/>
      <c r="BL145" s="647"/>
      <c r="BM145" s="1"/>
      <c r="BN145" s="646"/>
      <c r="BO145" s="646"/>
      <c r="BP145" s="646"/>
      <c r="BQ145" s="542"/>
      <c r="BR145" s="649"/>
      <c r="BS145" s="718"/>
      <c r="BT145" s="699"/>
      <c r="BU145" s="651"/>
      <c r="BY145" s="642"/>
    </row>
    <row r="146" spans="1:77" s="652" customFormat="1" hidden="1">
      <c r="A146" s="699"/>
      <c r="B146" s="719"/>
      <c r="C146" s="719"/>
      <c r="D146" s="640"/>
      <c r="E146" s="641"/>
      <c r="F146" s="641"/>
      <c r="G146" s="642"/>
      <c r="H146" s="643"/>
      <c r="I146" s="644"/>
      <c r="J146" s="645"/>
      <c r="K146" s="1"/>
      <c r="L146" s="1"/>
      <c r="M146" s="1"/>
      <c r="N146" s="1"/>
      <c r="O146" s="713"/>
      <c r="P146" s="712"/>
      <c r="Q146" s="647"/>
      <c r="R146" s="646"/>
      <c r="S146" s="712"/>
      <c r="T146" s="648"/>
      <c r="U146" s="713"/>
      <c r="V146" s="712"/>
      <c r="W146" s="647"/>
      <c r="X146" s="712"/>
      <c r="Y146" s="712"/>
      <c r="Z146" s="712"/>
      <c r="AA146" s="1"/>
      <c r="AB146" s="712"/>
      <c r="AC146" s="712"/>
      <c r="AD146" s="647"/>
      <c r="AE146" s="647"/>
      <c r="AF146" s="712"/>
      <c r="AG146" s="712"/>
      <c r="AH146" s="712"/>
      <c r="AI146" s="1"/>
      <c r="AJ146" s="712"/>
      <c r="AK146" s="712"/>
      <c r="AL146" s="712"/>
      <c r="AM146" s="647"/>
      <c r="AN146" s="712"/>
      <c r="AO146" s="713"/>
      <c r="AP146" s="712"/>
      <c r="AQ146" s="647"/>
      <c r="AR146" s="712"/>
      <c r="AS146" s="712"/>
      <c r="AT146" s="712"/>
      <c r="AU146" s="677"/>
      <c r="AV146" s="713"/>
      <c r="AW146" s="713"/>
      <c r="AX146" s="712"/>
      <c r="AY146" s="713"/>
      <c r="AZ146" s="712"/>
      <c r="BA146" s="712"/>
      <c r="BB146" s="712"/>
      <c r="BC146" s="647"/>
      <c r="BD146" s="712"/>
      <c r="BE146" s="712"/>
      <c r="BF146" s="712"/>
      <c r="BG146" s="713"/>
      <c r="BH146" s="647"/>
      <c r="BI146" s="712"/>
      <c r="BJ146" s="712"/>
      <c r="BK146" s="712"/>
      <c r="BL146" s="647"/>
      <c r="BM146" s="1"/>
      <c r="BN146" s="712"/>
      <c r="BO146" s="712"/>
      <c r="BP146" s="712"/>
      <c r="BQ146" s="542"/>
      <c r="BR146" s="649"/>
      <c r="BS146" s="710"/>
      <c r="BT146" s="640"/>
      <c r="BU146" s="651"/>
      <c r="BY146" s="642"/>
    </row>
    <row r="147" spans="1:77" s="720" customFormat="1" ht="15.75" hidden="1">
      <c r="B147" s="721"/>
      <c r="C147" s="722"/>
      <c r="D147" s="723"/>
      <c r="E147" s="724"/>
      <c r="F147" s="725"/>
      <c r="G147" s="726"/>
      <c r="H147" s="721"/>
      <c r="I147" s="727"/>
      <c r="J147" s="726"/>
      <c r="K147" s="728"/>
      <c r="L147" s="728"/>
      <c r="M147" s="728"/>
      <c r="N147" s="728"/>
      <c r="O147" s="721"/>
      <c r="P147" s="721"/>
      <c r="Q147" s="721"/>
      <c r="R147" s="729"/>
      <c r="S147" s="721"/>
      <c r="T147" s="721"/>
      <c r="U147" s="721"/>
      <c r="V147" s="721"/>
      <c r="W147" s="721"/>
      <c r="X147" s="721"/>
      <c r="Y147" s="721"/>
      <c r="Z147" s="721"/>
      <c r="AA147" s="728"/>
      <c r="AB147" s="721"/>
      <c r="AC147" s="721"/>
      <c r="AD147" s="721"/>
      <c r="AE147" s="721"/>
      <c r="AF147" s="721"/>
      <c r="AG147" s="721"/>
      <c r="AH147" s="721"/>
      <c r="AI147" s="728"/>
      <c r="AJ147" s="721"/>
      <c r="AK147" s="721"/>
      <c r="AL147" s="721"/>
      <c r="AM147" s="721"/>
      <c r="AN147" s="721"/>
      <c r="AO147" s="721"/>
      <c r="AP147" s="721"/>
      <c r="AQ147" s="721"/>
      <c r="AR147" s="721"/>
      <c r="AS147" s="721"/>
      <c r="AT147" s="721"/>
      <c r="AU147" s="592"/>
      <c r="AV147" s="721"/>
      <c r="AW147" s="721"/>
      <c r="AX147" s="721"/>
      <c r="AY147" s="721"/>
      <c r="AZ147" s="721"/>
      <c r="BA147" s="721"/>
      <c r="BB147" s="721"/>
      <c r="BC147" s="721"/>
      <c r="BD147" s="721"/>
      <c r="BE147" s="721"/>
      <c r="BF147" s="721"/>
      <c r="BG147" s="721"/>
      <c r="BH147" s="721"/>
      <c r="BI147" s="721"/>
      <c r="BJ147" s="721"/>
      <c r="BK147" s="721"/>
      <c r="BL147" s="721"/>
      <c r="BM147" s="721"/>
      <c r="BN147" s="721"/>
      <c r="BO147" s="721"/>
      <c r="BP147" s="721"/>
      <c r="BQ147" s="542">
        <v>1</v>
      </c>
    </row>
    <row r="148" spans="1:77" s="720" customFormat="1" hidden="1">
      <c r="B148" s="721"/>
      <c r="C148" s="722"/>
      <c r="D148" s="723"/>
      <c r="E148" s="724"/>
      <c r="F148" s="730"/>
      <c r="G148" s="726"/>
      <c r="H148" s="721"/>
      <c r="I148" s="727"/>
      <c r="J148" s="726"/>
      <c r="K148" s="728"/>
      <c r="L148" s="728"/>
      <c r="M148" s="728"/>
      <c r="N148" s="728"/>
      <c r="O148" s="721"/>
      <c r="P148" s="721"/>
      <c r="Q148" s="721"/>
      <c r="R148" s="729"/>
      <c r="S148" s="721"/>
      <c r="T148" s="721"/>
      <c r="U148" s="721"/>
      <c r="V148" s="721"/>
      <c r="W148" s="721"/>
      <c r="X148" s="721"/>
      <c r="Y148" s="721"/>
      <c r="Z148" s="721"/>
      <c r="AA148" s="728"/>
      <c r="AB148" s="721"/>
      <c r="AC148" s="721"/>
      <c r="AD148" s="721"/>
      <c r="AE148" s="721"/>
      <c r="AF148" s="721"/>
      <c r="AG148" s="721"/>
      <c r="AH148" s="721"/>
      <c r="AI148" s="728"/>
      <c r="AJ148" s="721"/>
      <c r="AK148" s="721"/>
      <c r="AL148" s="721"/>
      <c r="AM148" s="721"/>
      <c r="AN148" s="721"/>
      <c r="AO148" s="721"/>
      <c r="AP148" s="721"/>
      <c r="AQ148" s="721"/>
      <c r="AR148" s="721"/>
      <c r="AS148" s="721"/>
      <c r="AT148" s="721"/>
      <c r="AU148" s="592"/>
      <c r="AV148" s="721"/>
      <c r="AW148" s="721"/>
      <c r="AX148" s="721"/>
      <c r="AY148" s="721"/>
      <c r="AZ148" s="721"/>
      <c r="BA148" s="721"/>
      <c r="BB148" s="721"/>
      <c r="BC148" s="721"/>
      <c r="BD148" s="721"/>
      <c r="BE148" s="721"/>
      <c r="BF148" s="721"/>
      <c r="BG148" s="721"/>
      <c r="BH148" s="721"/>
      <c r="BI148" s="721"/>
      <c r="BJ148" s="721"/>
      <c r="BK148" s="721"/>
      <c r="BL148" s="721"/>
      <c r="BM148" s="721"/>
      <c r="BN148" s="721"/>
      <c r="BO148" s="721"/>
      <c r="BP148" s="721"/>
      <c r="BQ148" s="542">
        <v>1</v>
      </c>
    </row>
    <row r="149" spans="1:77" s="720" customFormat="1" ht="15.75" hidden="1">
      <c r="B149" s="721"/>
      <c r="C149" s="722"/>
      <c r="D149" s="723"/>
      <c r="E149" s="724"/>
      <c r="F149" s="725"/>
      <c r="G149" s="726"/>
      <c r="H149" s="721"/>
      <c r="I149" s="727"/>
      <c r="J149" s="726"/>
      <c r="K149" s="728"/>
      <c r="L149" s="728"/>
      <c r="M149" s="728"/>
      <c r="N149" s="728"/>
      <c r="O149" s="721"/>
      <c r="P149" s="721"/>
      <c r="Q149" s="721"/>
      <c r="R149" s="729"/>
      <c r="S149" s="721"/>
      <c r="T149" s="721"/>
      <c r="U149" s="721"/>
      <c r="V149" s="721"/>
      <c r="W149" s="721"/>
      <c r="X149" s="721"/>
      <c r="Y149" s="721"/>
      <c r="Z149" s="721"/>
      <c r="AA149" s="728"/>
      <c r="AB149" s="721"/>
      <c r="AC149" s="721"/>
      <c r="AD149" s="721"/>
      <c r="AE149" s="721"/>
      <c r="AF149" s="721"/>
      <c r="AG149" s="721"/>
      <c r="AH149" s="721"/>
      <c r="AI149" s="728"/>
      <c r="AJ149" s="721"/>
      <c r="AK149" s="721"/>
      <c r="AL149" s="721"/>
      <c r="AM149" s="721"/>
      <c r="AN149" s="721"/>
      <c r="AO149" s="721"/>
      <c r="AP149" s="721"/>
      <c r="AQ149" s="721"/>
      <c r="AR149" s="721"/>
      <c r="AS149" s="721"/>
      <c r="AT149" s="721"/>
      <c r="AU149" s="592"/>
      <c r="AV149" s="721"/>
      <c r="AW149" s="721"/>
      <c r="AX149" s="721"/>
      <c r="AY149" s="721"/>
      <c r="AZ149" s="721"/>
      <c r="BA149" s="721"/>
      <c r="BB149" s="721"/>
      <c r="BC149" s="721"/>
      <c r="BD149" s="721"/>
      <c r="BE149" s="721"/>
      <c r="BF149" s="721"/>
      <c r="BG149" s="721"/>
      <c r="BH149" s="721"/>
      <c r="BI149" s="721"/>
      <c r="BJ149" s="721"/>
      <c r="BK149" s="721"/>
      <c r="BL149" s="721"/>
      <c r="BM149" s="721"/>
      <c r="BN149" s="721"/>
      <c r="BO149" s="721"/>
      <c r="BP149" s="721"/>
      <c r="BQ149" s="542">
        <v>1</v>
      </c>
    </row>
    <row r="150" spans="1:77" s="720" customFormat="1" ht="15.75" hidden="1">
      <c r="B150" s="721"/>
      <c r="C150" s="722"/>
      <c r="D150" s="723"/>
      <c r="E150" s="724"/>
      <c r="F150" s="725"/>
      <c r="G150" s="726"/>
      <c r="H150" s="721"/>
      <c r="I150" s="727"/>
      <c r="J150" s="726"/>
      <c r="K150" s="728"/>
      <c r="L150" s="728"/>
      <c r="M150" s="728"/>
      <c r="N150" s="728"/>
      <c r="O150" s="721"/>
      <c r="P150" s="721"/>
      <c r="Q150" s="721"/>
      <c r="R150" s="729"/>
      <c r="S150" s="721"/>
      <c r="T150" s="721"/>
      <c r="U150" s="721"/>
      <c r="V150" s="721"/>
      <c r="W150" s="721"/>
      <c r="X150" s="721"/>
      <c r="Y150" s="721"/>
      <c r="Z150" s="721"/>
      <c r="AA150" s="728"/>
      <c r="AB150" s="721"/>
      <c r="AC150" s="721"/>
      <c r="AD150" s="721"/>
      <c r="AE150" s="721"/>
      <c r="AF150" s="721"/>
      <c r="AG150" s="721"/>
      <c r="AH150" s="721"/>
      <c r="AI150" s="728"/>
      <c r="AJ150" s="721"/>
      <c r="AK150" s="721"/>
      <c r="AL150" s="721"/>
      <c r="AM150" s="721"/>
      <c r="AN150" s="721"/>
      <c r="AO150" s="721"/>
      <c r="AP150" s="721"/>
      <c r="AQ150" s="721"/>
      <c r="AR150" s="721"/>
      <c r="AS150" s="721"/>
      <c r="AT150" s="721"/>
      <c r="AU150" s="592"/>
      <c r="AV150" s="721"/>
      <c r="AW150" s="721"/>
      <c r="AX150" s="721"/>
      <c r="AY150" s="721"/>
      <c r="AZ150" s="721"/>
      <c r="BA150" s="721"/>
      <c r="BB150" s="721"/>
      <c r="BC150" s="721"/>
      <c r="BD150" s="721"/>
      <c r="BE150" s="721"/>
      <c r="BF150" s="721"/>
      <c r="BG150" s="721"/>
      <c r="BH150" s="721"/>
      <c r="BI150" s="721"/>
      <c r="BJ150" s="721"/>
      <c r="BK150" s="721"/>
      <c r="BL150" s="721"/>
      <c r="BM150" s="721"/>
      <c r="BN150" s="721"/>
      <c r="BO150" s="721"/>
      <c r="BP150" s="721"/>
      <c r="BQ150" s="542">
        <v>1</v>
      </c>
    </row>
    <row r="151" spans="1:77" s="720" customFormat="1" ht="15.75" hidden="1">
      <c r="B151" s="721"/>
      <c r="C151" s="722"/>
      <c r="D151" s="723"/>
      <c r="E151" s="724"/>
      <c r="F151" s="725"/>
      <c r="G151" s="726"/>
      <c r="H151" s="721"/>
      <c r="I151" s="727"/>
      <c r="J151" s="726"/>
      <c r="K151" s="728"/>
      <c r="L151" s="728"/>
      <c r="M151" s="728"/>
      <c r="N151" s="728"/>
      <c r="O151" s="721"/>
      <c r="P151" s="721"/>
      <c r="Q151" s="721"/>
      <c r="R151" s="729"/>
      <c r="S151" s="721"/>
      <c r="T151" s="721"/>
      <c r="U151" s="721"/>
      <c r="V151" s="721"/>
      <c r="W151" s="721"/>
      <c r="X151" s="721"/>
      <c r="Y151" s="721"/>
      <c r="Z151" s="721"/>
      <c r="AA151" s="728"/>
      <c r="AB151" s="721"/>
      <c r="AC151" s="721"/>
      <c r="AD151" s="721"/>
      <c r="AE151" s="721"/>
      <c r="AF151" s="721"/>
      <c r="AG151" s="721"/>
      <c r="AH151" s="721"/>
      <c r="AI151" s="728"/>
      <c r="AJ151" s="721"/>
      <c r="AK151" s="721"/>
      <c r="AL151" s="721"/>
      <c r="AM151" s="721"/>
      <c r="AN151" s="721"/>
      <c r="AO151" s="721"/>
      <c r="AP151" s="721"/>
      <c r="AQ151" s="721"/>
      <c r="AR151" s="721"/>
      <c r="AS151" s="721"/>
      <c r="AT151" s="721"/>
      <c r="AU151" s="592"/>
      <c r="AV151" s="721"/>
      <c r="AW151" s="721"/>
      <c r="AX151" s="721"/>
      <c r="AY151" s="721"/>
      <c r="AZ151" s="721"/>
      <c r="BA151" s="721"/>
      <c r="BB151" s="721"/>
      <c r="BC151" s="721"/>
      <c r="BD151" s="721"/>
      <c r="BE151" s="721"/>
      <c r="BF151" s="721"/>
      <c r="BG151" s="721"/>
      <c r="BH151" s="721"/>
      <c r="BI151" s="721"/>
      <c r="BJ151" s="721"/>
      <c r="BK151" s="721"/>
      <c r="BL151" s="721"/>
      <c r="BM151" s="721"/>
      <c r="BN151" s="721"/>
      <c r="BO151" s="721"/>
      <c r="BP151" s="721"/>
      <c r="BQ151" s="542">
        <v>1</v>
      </c>
    </row>
    <row r="152" spans="1:77" s="720" customFormat="1" ht="15.75" hidden="1">
      <c r="B152" s="721"/>
      <c r="C152" s="722"/>
      <c r="D152" s="723"/>
      <c r="E152" s="724"/>
      <c r="F152" s="725"/>
      <c r="G152" s="726"/>
      <c r="H152" s="721"/>
      <c r="I152" s="727"/>
      <c r="J152" s="726"/>
      <c r="K152" s="728"/>
      <c r="L152" s="728"/>
      <c r="M152" s="728"/>
      <c r="N152" s="728"/>
      <c r="O152" s="721"/>
      <c r="P152" s="721"/>
      <c r="Q152" s="721"/>
      <c r="R152" s="729"/>
      <c r="S152" s="721"/>
      <c r="T152" s="721"/>
      <c r="U152" s="721"/>
      <c r="V152" s="721"/>
      <c r="W152" s="721"/>
      <c r="X152" s="721"/>
      <c r="Y152" s="721"/>
      <c r="Z152" s="721"/>
      <c r="AA152" s="728"/>
      <c r="AB152" s="721"/>
      <c r="AC152" s="721"/>
      <c r="AD152" s="721"/>
      <c r="AE152" s="721"/>
      <c r="AF152" s="721"/>
      <c r="AG152" s="721"/>
      <c r="AH152" s="721"/>
      <c r="AI152" s="728"/>
      <c r="AJ152" s="721"/>
      <c r="AK152" s="721"/>
      <c r="AL152" s="721"/>
      <c r="AM152" s="721"/>
      <c r="AN152" s="721"/>
      <c r="AO152" s="721"/>
      <c r="AP152" s="721"/>
      <c r="AQ152" s="721"/>
      <c r="AR152" s="721"/>
      <c r="AS152" s="721"/>
      <c r="AT152" s="721"/>
      <c r="AU152" s="592"/>
      <c r="AV152" s="721"/>
      <c r="AW152" s="721"/>
      <c r="AX152" s="721"/>
      <c r="AY152" s="721"/>
      <c r="AZ152" s="721"/>
      <c r="BA152" s="721"/>
      <c r="BB152" s="721"/>
      <c r="BC152" s="721"/>
      <c r="BD152" s="721"/>
      <c r="BE152" s="721"/>
      <c r="BF152" s="721"/>
      <c r="BG152" s="721"/>
      <c r="BH152" s="721"/>
      <c r="BI152" s="721"/>
      <c r="BJ152" s="721"/>
      <c r="BK152" s="721"/>
      <c r="BL152" s="721"/>
      <c r="BM152" s="721"/>
      <c r="BN152" s="721"/>
      <c r="BO152" s="721"/>
      <c r="BP152" s="721"/>
      <c r="BQ152" s="542">
        <v>1</v>
      </c>
    </row>
    <row r="153" spans="1:77" s="720" customFormat="1" ht="15.75" hidden="1">
      <c r="B153" s="721"/>
      <c r="C153" s="722"/>
      <c r="D153" s="723"/>
      <c r="E153" s="724"/>
      <c r="F153" s="725"/>
      <c r="G153" s="726"/>
      <c r="H153" s="721"/>
      <c r="I153" s="727"/>
      <c r="J153" s="726"/>
      <c r="K153" s="728"/>
      <c r="L153" s="728"/>
      <c r="M153" s="728"/>
      <c r="N153" s="728"/>
      <c r="O153" s="721"/>
      <c r="P153" s="721"/>
      <c r="Q153" s="721"/>
      <c r="R153" s="729"/>
      <c r="S153" s="721"/>
      <c r="T153" s="721"/>
      <c r="U153" s="721"/>
      <c r="V153" s="721"/>
      <c r="W153" s="721"/>
      <c r="X153" s="721"/>
      <c r="Y153" s="721"/>
      <c r="Z153" s="721"/>
      <c r="AA153" s="728"/>
      <c r="AB153" s="721"/>
      <c r="AC153" s="721"/>
      <c r="AD153" s="721"/>
      <c r="AE153" s="721"/>
      <c r="AF153" s="721"/>
      <c r="AG153" s="721"/>
      <c r="AH153" s="721"/>
      <c r="AI153" s="728"/>
      <c r="AJ153" s="721"/>
      <c r="AK153" s="721"/>
      <c r="AL153" s="721"/>
      <c r="AM153" s="721"/>
      <c r="AN153" s="721"/>
      <c r="AO153" s="721"/>
      <c r="AP153" s="721"/>
      <c r="AQ153" s="721"/>
      <c r="AR153" s="721"/>
      <c r="AS153" s="721"/>
      <c r="AT153" s="721"/>
      <c r="AU153" s="592"/>
      <c r="AV153" s="721"/>
      <c r="AW153" s="721"/>
      <c r="AX153" s="721"/>
      <c r="AY153" s="721"/>
      <c r="AZ153" s="721"/>
      <c r="BA153" s="721"/>
      <c r="BB153" s="721"/>
      <c r="BC153" s="721"/>
      <c r="BD153" s="721"/>
      <c r="BE153" s="721"/>
      <c r="BF153" s="721"/>
      <c r="BG153" s="721"/>
      <c r="BH153" s="721"/>
      <c r="BI153" s="721"/>
      <c r="BJ153" s="721"/>
      <c r="BK153" s="721"/>
      <c r="BL153" s="721"/>
      <c r="BM153" s="721"/>
      <c r="BN153" s="721"/>
      <c r="BO153" s="721"/>
      <c r="BP153" s="721"/>
      <c r="BQ153" s="542">
        <v>1</v>
      </c>
    </row>
    <row r="154" spans="1:77" s="720" customFormat="1" ht="15.75" hidden="1">
      <c r="B154" s="721"/>
      <c r="C154" s="722"/>
      <c r="D154" s="723"/>
      <c r="E154" s="724"/>
      <c r="F154" s="725"/>
      <c r="G154" s="726"/>
      <c r="H154" s="721"/>
      <c r="I154" s="727"/>
      <c r="J154" s="726"/>
      <c r="K154" s="728"/>
      <c r="L154" s="728"/>
      <c r="M154" s="728"/>
      <c r="N154" s="728"/>
      <c r="O154" s="721"/>
      <c r="P154" s="721"/>
      <c r="Q154" s="721"/>
      <c r="R154" s="729"/>
      <c r="S154" s="721"/>
      <c r="T154" s="721"/>
      <c r="U154" s="721"/>
      <c r="V154" s="721"/>
      <c r="W154" s="721"/>
      <c r="X154" s="721"/>
      <c r="Y154" s="721"/>
      <c r="Z154" s="721"/>
      <c r="AA154" s="728"/>
      <c r="AB154" s="721"/>
      <c r="AC154" s="721"/>
      <c r="AD154" s="721"/>
      <c r="AE154" s="721"/>
      <c r="AF154" s="721"/>
      <c r="AG154" s="721"/>
      <c r="AH154" s="721"/>
      <c r="AI154" s="728"/>
      <c r="AJ154" s="721"/>
      <c r="AK154" s="721"/>
      <c r="AL154" s="721"/>
      <c r="AM154" s="721"/>
      <c r="AN154" s="721"/>
      <c r="AO154" s="721"/>
      <c r="AP154" s="721"/>
      <c r="AQ154" s="721"/>
      <c r="AR154" s="721"/>
      <c r="AS154" s="721"/>
      <c r="AT154" s="721"/>
      <c r="AU154" s="592"/>
      <c r="AV154" s="721"/>
      <c r="AW154" s="721"/>
      <c r="AX154" s="721"/>
      <c r="AY154" s="721"/>
      <c r="AZ154" s="721"/>
      <c r="BA154" s="721"/>
      <c r="BB154" s="721"/>
      <c r="BC154" s="721"/>
      <c r="BD154" s="721"/>
      <c r="BE154" s="721"/>
      <c r="BF154" s="721"/>
      <c r="BG154" s="721"/>
      <c r="BH154" s="721"/>
      <c r="BI154" s="721"/>
      <c r="BJ154" s="721"/>
      <c r="BK154" s="721"/>
      <c r="BL154" s="721"/>
      <c r="BM154" s="721"/>
      <c r="BN154" s="721"/>
      <c r="BO154" s="721"/>
      <c r="BP154" s="721"/>
      <c r="BQ154" s="542">
        <v>1</v>
      </c>
    </row>
    <row r="155" spans="1:77" s="720" customFormat="1" ht="15.75" hidden="1">
      <c r="B155" s="721"/>
      <c r="C155" s="722"/>
      <c r="D155" s="723"/>
      <c r="E155" s="724"/>
      <c r="F155" s="725"/>
      <c r="G155" s="726"/>
      <c r="H155" s="721"/>
      <c r="I155" s="727"/>
      <c r="J155" s="726"/>
      <c r="K155" s="728"/>
      <c r="L155" s="728"/>
      <c r="M155" s="728"/>
      <c r="N155" s="728"/>
      <c r="O155" s="721"/>
      <c r="P155" s="721"/>
      <c r="Q155" s="721"/>
      <c r="R155" s="729"/>
      <c r="S155" s="721"/>
      <c r="T155" s="721"/>
      <c r="U155" s="721"/>
      <c r="V155" s="721"/>
      <c r="W155" s="721"/>
      <c r="X155" s="721"/>
      <c r="Y155" s="721"/>
      <c r="Z155" s="721"/>
      <c r="AA155" s="728"/>
      <c r="AB155" s="721"/>
      <c r="AC155" s="721"/>
      <c r="AD155" s="721"/>
      <c r="AE155" s="721"/>
      <c r="AF155" s="721"/>
      <c r="AG155" s="721"/>
      <c r="AH155" s="721"/>
      <c r="AI155" s="728"/>
      <c r="AJ155" s="721"/>
      <c r="AK155" s="721"/>
      <c r="AL155" s="721"/>
      <c r="AM155" s="721"/>
      <c r="AN155" s="721"/>
      <c r="AO155" s="721"/>
      <c r="AP155" s="721"/>
      <c r="AQ155" s="721"/>
      <c r="AR155" s="721"/>
      <c r="AS155" s="721"/>
      <c r="AT155" s="721"/>
      <c r="AU155" s="592"/>
      <c r="AV155" s="721"/>
      <c r="AW155" s="721"/>
      <c r="AX155" s="721"/>
      <c r="AY155" s="721"/>
      <c r="AZ155" s="721"/>
      <c r="BA155" s="721"/>
      <c r="BB155" s="721"/>
      <c r="BC155" s="721"/>
      <c r="BD155" s="721"/>
      <c r="BE155" s="721"/>
      <c r="BF155" s="721"/>
      <c r="BG155" s="721"/>
      <c r="BH155" s="721"/>
      <c r="BI155" s="721"/>
      <c r="BJ155" s="721"/>
      <c r="BK155" s="721"/>
      <c r="BL155" s="721"/>
      <c r="BM155" s="721"/>
      <c r="BN155" s="721"/>
      <c r="BO155" s="721"/>
      <c r="BP155" s="721"/>
      <c r="BQ155" s="542">
        <v>1</v>
      </c>
    </row>
    <row r="156" spans="1:77" s="720" customFormat="1" ht="15.75" hidden="1">
      <c r="B156" s="721"/>
      <c r="C156" s="722"/>
      <c r="D156" s="723"/>
      <c r="E156" s="724"/>
      <c r="F156" s="725"/>
      <c r="G156" s="726"/>
      <c r="H156" s="721"/>
      <c r="I156" s="727"/>
      <c r="J156" s="726"/>
      <c r="K156" s="728"/>
      <c r="L156" s="728"/>
      <c r="M156" s="728"/>
      <c r="N156" s="728"/>
      <c r="O156" s="721"/>
      <c r="P156" s="721"/>
      <c r="Q156" s="721"/>
      <c r="R156" s="729"/>
      <c r="S156" s="721"/>
      <c r="T156" s="721"/>
      <c r="U156" s="721"/>
      <c r="V156" s="721"/>
      <c r="W156" s="721"/>
      <c r="X156" s="721"/>
      <c r="Y156" s="721"/>
      <c r="Z156" s="721"/>
      <c r="AA156" s="728"/>
      <c r="AB156" s="721"/>
      <c r="AC156" s="721"/>
      <c r="AD156" s="721"/>
      <c r="AE156" s="721"/>
      <c r="AF156" s="721"/>
      <c r="AG156" s="721"/>
      <c r="AH156" s="721"/>
      <c r="AI156" s="728"/>
      <c r="AJ156" s="721"/>
      <c r="AK156" s="721"/>
      <c r="AL156" s="721"/>
      <c r="AM156" s="721"/>
      <c r="AN156" s="721"/>
      <c r="AO156" s="721"/>
      <c r="AP156" s="721"/>
      <c r="AQ156" s="721"/>
      <c r="AR156" s="721"/>
      <c r="AS156" s="721"/>
      <c r="AT156" s="721"/>
      <c r="AU156" s="592"/>
      <c r="AV156" s="721"/>
      <c r="AW156" s="721"/>
      <c r="AX156" s="721"/>
      <c r="AY156" s="721"/>
      <c r="AZ156" s="721"/>
      <c r="BA156" s="721"/>
      <c r="BB156" s="721"/>
      <c r="BC156" s="721"/>
      <c r="BD156" s="721"/>
      <c r="BE156" s="721"/>
      <c r="BF156" s="721"/>
      <c r="BG156" s="721"/>
      <c r="BH156" s="721"/>
      <c r="BI156" s="721"/>
      <c r="BJ156" s="721"/>
      <c r="BK156" s="721"/>
      <c r="BL156" s="721"/>
      <c r="BM156" s="721"/>
      <c r="BN156" s="721"/>
      <c r="BO156" s="721"/>
      <c r="BP156" s="721"/>
      <c r="BQ156" s="542">
        <v>1</v>
      </c>
    </row>
    <row r="157" spans="1:77" s="720" customFormat="1" ht="15.75" hidden="1">
      <c r="B157" s="721"/>
      <c r="C157" s="722"/>
      <c r="D157" s="723"/>
      <c r="E157" s="724"/>
      <c r="F157" s="725"/>
      <c r="G157" s="726"/>
      <c r="H157" s="721"/>
      <c r="I157" s="727"/>
      <c r="J157" s="726"/>
      <c r="K157" s="728"/>
      <c r="L157" s="728"/>
      <c r="M157" s="728"/>
      <c r="N157" s="728"/>
      <c r="O157" s="721"/>
      <c r="P157" s="721"/>
      <c r="Q157" s="721"/>
      <c r="R157" s="729"/>
      <c r="S157" s="721"/>
      <c r="T157" s="721"/>
      <c r="U157" s="721"/>
      <c r="V157" s="721"/>
      <c r="W157" s="721"/>
      <c r="X157" s="721"/>
      <c r="Y157" s="721"/>
      <c r="Z157" s="721"/>
      <c r="AA157" s="728"/>
      <c r="AB157" s="721"/>
      <c r="AC157" s="721"/>
      <c r="AD157" s="721"/>
      <c r="AE157" s="721"/>
      <c r="AF157" s="721"/>
      <c r="AG157" s="721"/>
      <c r="AH157" s="721"/>
      <c r="AI157" s="728"/>
      <c r="AJ157" s="721"/>
      <c r="AK157" s="721"/>
      <c r="AL157" s="721"/>
      <c r="AM157" s="721"/>
      <c r="AN157" s="721"/>
      <c r="AO157" s="721"/>
      <c r="AP157" s="721"/>
      <c r="AQ157" s="721"/>
      <c r="AR157" s="721"/>
      <c r="AS157" s="721"/>
      <c r="AT157" s="721"/>
      <c r="AU157" s="592"/>
      <c r="AV157" s="721"/>
      <c r="AW157" s="721"/>
      <c r="AX157" s="721"/>
      <c r="AY157" s="721"/>
      <c r="AZ157" s="721"/>
      <c r="BA157" s="721"/>
      <c r="BB157" s="721"/>
      <c r="BC157" s="721"/>
      <c r="BD157" s="721"/>
      <c r="BE157" s="721"/>
      <c r="BF157" s="721"/>
      <c r="BG157" s="721"/>
      <c r="BH157" s="721"/>
      <c r="BI157" s="721"/>
      <c r="BJ157" s="721"/>
      <c r="BK157" s="721"/>
      <c r="BL157" s="721"/>
      <c r="BM157" s="721"/>
      <c r="BN157" s="721"/>
      <c r="BO157" s="721"/>
      <c r="BP157" s="721"/>
      <c r="BQ157" s="542">
        <v>1</v>
      </c>
    </row>
    <row r="158" spans="1:77" s="731" customFormat="1" hidden="1">
      <c r="B158" s="732"/>
      <c r="C158" s="733"/>
      <c r="D158" s="734"/>
      <c r="E158" s="735"/>
      <c r="F158" s="736"/>
      <c r="G158" s="645"/>
      <c r="H158" s="643"/>
      <c r="I158" s="644"/>
      <c r="J158" s="645"/>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685"/>
      <c r="AV158" s="1"/>
      <c r="AW158" s="1"/>
      <c r="AX158" s="1"/>
      <c r="AY158" s="1"/>
      <c r="AZ158" s="1"/>
      <c r="BA158" s="1"/>
      <c r="BB158" s="1"/>
      <c r="BC158" s="1"/>
      <c r="BD158" s="1"/>
      <c r="BE158" s="1"/>
      <c r="BF158" s="1"/>
      <c r="BG158" s="1"/>
      <c r="BH158" s="1"/>
      <c r="BI158" s="1"/>
      <c r="BJ158" s="1"/>
      <c r="BK158" s="1"/>
      <c r="BL158" s="1"/>
      <c r="BM158" s="1"/>
      <c r="BN158" s="1"/>
      <c r="BO158" s="1"/>
      <c r="BP158" s="1"/>
      <c r="BQ158" s="542">
        <v>1</v>
      </c>
    </row>
    <row r="159" spans="1:77" s="731" customFormat="1" hidden="1">
      <c r="B159" s="732"/>
      <c r="C159" s="733"/>
      <c r="D159" s="734"/>
      <c r="E159" s="735"/>
      <c r="F159" s="736"/>
      <c r="G159" s="645"/>
      <c r="H159" s="643"/>
      <c r="I159" s="644"/>
      <c r="J159" s="645"/>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685"/>
      <c r="AV159" s="1"/>
      <c r="AW159" s="1"/>
      <c r="AX159" s="1"/>
      <c r="AY159" s="1"/>
      <c r="AZ159" s="1"/>
      <c r="BA159" s="1"/>
      <c r="BB159" s="1"/>
      <c r="BC159" s="1"/>
      <c r="BD159" s="1"/>
      <c r="BE159" s="1"/>
      <c r="BF159" s="1"/>
      <c r="BG159" s="1"/>
      <c r="BH159" s="1"/>
      <c r="BI159" s="1"/>
      <c r="BJ159" s="1"/>
      <c r="BK159" s="1"/>
      <c r="BL159" s="1"/>
      <c r="BM159" s="1"/>
      <c r="BN159" s="1"/>
      <c r="BO159" s="1"/>
      <c r="BP159" s="1"/>
      <c r="BQ159" s="542">
        <v>1</v>
      </c>
    </row>
    <row r="160" spans="1:77" s="737" customFormat="1" hidden="1">
      <c r="B160" s="738">
        <v>2</v>
      </c>
      <c r="C160" s="733"/>
      <c r="D160" s="734"/>
      <c r="E160" s="739"/>
      <c r="F160" s="740"/>
      <c r="G160" s="741"/>
      <c r="H160" s="742"/>
      <c r="I160" s="742"/>
      <c r="J160" s="645"/>
      <c r="K160" s="1"/>
      <c r="L160" s="1"/>
      <c r="M160" s="1"/>
      <c r="N160" s="743"/>
      <c r="O160" s="741"/>
      <c r="P160" s="741"/>
      <c r="Q160" s="741"/>
      <c r="R160" s="740"/>
      <c r="S160" s="741"/>
      <c r="T160" s="741"/>
      <c r="U160" s="741"/>
      <c r="V160" s="741"/>
      <c r="W160" s="741"/>
      <c r="X160" s="741"/>
      <c r="Y160" s="741"/>
      <c r="Z160" s="741"/>
      <c r="AA160" s="1"/>
      <c r="AB160" s="741"/>
      <c r="AC160" s="741"/>
      <c r="AD160" s="741"/>
      <c r="AE160" s="741"/>
      <c r="AF160" s="741"/>
      <c r="AG160" s="741"/>
      <c r="AH160" s="741"/>
      <c r="AI160" s="741"/>
      <c r="AJ160" s="741"/>
      <c r="AK160" s="741"/>
      <c r="AL160" s="741"/>
      <c r="AM160" s="741"/>
      <c r="AN160" s="741"/>
      <c r="AO160" s="741"/>
      <c r="AP160" s="741"/>
      <c r="AQ160" s="741"/>
      <c r="AR160" s="741"/>
      <c r="AS160" s="741"/>
      <c r="AT160" s="741"/>
      <c r="AU160" s="744"/>
      <c r="AV160" s="741"/>
      <c r="AW160" s="741"/>
      <c r="AX160" s="741"/>
      <c r="AY160" s="741"/>
      <c r="AZ160" s="741"/>
      <c r="BA160" s="741"/>
      <c r="BB160" s="741"/>
      <c r="BC160" s="741"/>
      <c r="BD160" s="741"/>
      <c r="BE160" s="741"/>
      <c r="BF160" s="741"/>
      <c r="BG160" s="741"/>
      <c r="BH160" s="741"/>
      <c r="BI160" s="741"/>
      <c r="BJ160" s="741"/>
      <c r="BK160" s="741"/>
      <c r="BL160" s="741"/>
      <c r="BM160" s="741"/>
      <c r="BN160" s="741"/>
      <c r="BO160" s="741"/>
      <c r="BP160" s="741"/>
      <c r="BQ160" s="542">
        <v>1</v>
      </c>
      <c r="BR160" s="740"/>
      <c r="BS160" s="745"/>
      <c r="BT160" s="746"/>
      <c r="BU160" s="737">
        <v>1</v>
      </c>
      <c r="BV160" s="732"/>
      <c r="BW160" s="747">
        <f>I160-J160</f>
        <v>0</v>
      </c>
    </row>
    <row r="161" spans="1:73" s="569" customFormat="1" hidden="1">
      <c r="B161" s="541"/>
      <c r="C161" s="672"/>
      <c r="D161" s="571"/>
      <c r="E161" s="572"/>
      <c r="F161" s="571"/>
      <c r="G161" s="573"/>
      <c r="H161" s="574">
        <f>J161</f>
        <v>0</v>
      </c>
      <c r="I161" s="546"/>
      <c r="J161" s="573">
        <f>K161+AA161+BM161</f>
        <v>0</v>
      </c>
      <c r="K161" s="571">
        <f>L161+T161+X161+Y161+Z161</f>
        <v>0</v>
      </c>
      <c r="L161" s="571">
        <f>M161+S161</f>
        <v>0</v>
      </c>
      <c r="M161" s="571">
        <f>N161+R161</f>
        <v>0</v>
      </c>
      <c r="N161" s="571">
        <f>O161+P161+Q161</f>
        <v>0</v>
      </c>
      <c r="O161" s="571"/>
      <c r="P161" s="571"/>
      <c r="Q161" s="571"/>
      <c r="R161" s="571"/>
      <c r="S161" s="571"/>
      <c r="T161" s="571">
        <f>U161+V161+W161</f>
        <v>0</v>
      </c>
      <c r="U161" s="571"/>
      <c r="V161" s="571"/>
      <c r="W161" s="571"/>
      <c r="X161" s="571"/>
      <c r="Y161" s="571"/>
      <c r="Z161" s="571"/>
      <c r="AA161" s="571">
        <f xml:space="preserve"> SUM(AB161:AI161)+SUM(AV161:BL161)</f>
        <v>0</v>
      </c>
      <c r="AB161" s="571"/>
      <c r="AC161" s="571"/>
      <c r="AD161" s="571"/>
      <c r="AE161" s="571"/>
      <c r="AF161" s="571"/>
      <c r="AG161" s="571"/>
      <c r="AH161" s="571"/>
      <c r="AI161" s="571"/>
      <c r="AJ161" s="571"/>
      <c r="AK161" s="571"/>
      <c r="AL161" s="571"/>
      <c r="AM161" s="571"/>
      <c r="AN161" s="571"/>
      <c r="AO161" s="571"/>
      <c r="AP161" s="571"/>
      <c r="AQ161" s="571"/>
      <c r="AR161" s="571"/>
      <c r="AS161" s="571"/>
      <c r="AT161" s="571"/>
      <c r="AU161" s="567"/>
      <c r="AV161" s="571"/>
      <c r="AW161" s="571"/>
      <c r="AX161" s="571"/>
      <c r="AY161" s="571"/>
      <c r="AZ161" s="571"/>
      <c r="BA161" s="571"/>
      <c r="BB161" s="571"/>
      <c r="BC161" s="571"/>
      <c r="BD161" s="571"/>
      <c r="BE161" s="571"/>
      <c r="BF161" s="571"/>
      <c r="BG161" s="571"/>
      <c r="BH161" s="571"/>
      <c r="BI161" s="571"/>
      <c r="BJ161" s="571"/>
      <c r="BK161" s="571"/>
      <c r="BL161" s="571"/>
      <c r="BM161" s="571">
        <f>SUM(BN161:BP161)</f>
        <v>0</v>
      </c>
      <c r="BN161" s="571"/>
      <c r="BO161" s="571"/>
      <c r="BP161" s="571"/>
      <c r="BQ161" s="542">
        <v>1</v>
      </c>
      <c r="BR161" s="571"/>
    </row>
    <row r="162" spans="1:73" s="569" customFormat="1" hidden="1">
      <c r="B162" s="541"/>
      <c r="C162" s="672"/>
      <c r="D162" s="571"/>
      <c r="E162" s="572"/>
      <c r="F162" s="571"/>
      <c r="G162" s="573"/>
      <c r="H162" s="574">
        <f>J162</f>
        <v>0</v>
      </c>
      <c r="I162" s="546"/>
      <c r="J162" s="573">
        <f>K162+AA162+BM162</f>
        <v>0</v>
      </c>
      <c r="K162" s="571">
        <f>L162+T162+X162+Y162+Z162</f>
        <v>0</v>
      </c>
      <c r="L162" s="571">
        <f>M162+S162</f>
        <v>0</v>
      </c>
      <c r="M162" s="571">
        <f>N162+R162</f>
        <v>0</v>
      </c>
      <c r="N162" s="571">
        <f>O162+P162+Q162</f>
        <v>0</v>
      </c>
      <c r="O162" s="571"/>
      <c r="P162" s="571"/>
      <c r="Q162" s="571"/>
      <c r="R162" s="571"/>
      <c r="S162" s="571"/>
      <c r="T162" s="571">
        <f>U162+V162+W162</f>
        <v>0</v>
      </c>
      <c r="U162" s="571"/>
      <c r="V162" s="571"/>
      <c r="W162" s="571"/>
      <c r="X162" s="571"/>
      <c r="Y162" s="571"/>
      <c r="Z162" s="571"/>
      <c r="AA162" s="571">
        <f xml:space="preserve"> SUM(AB162:AI162)+SUM(AV162:BL162)</f>
        <v>0</v>
      </c>
      <c r="AB162" s="571"/>
      <c r="AC162" s="571"/>
      <c r="AD162" s="571"/>
      <c r="AE162" s="571"/>
      <c r="AF162" s="571"/>
      <c r="AG162" s="571"/>
      <c r="AH162" s="571"/>
      <c r="AI162" s="571"/>
      <c r="AJ162" s="571"/>
      <c r="AK162" s="571"/>
      <c r="AL162" s="571"/>
      <c r="AM162" s="571"/>
      <c r="AN162" s="571"/>
      <c r="AO162" s="571"/>
      <c r="AP162" s="571"/>
      <c r="AQ162" s="571"/>
      <c r="AR162" s="571"/>
      <c r="AS162" s="571"/>
      <c r="AT162" s="571"/>
      <c r="AU162" s="567"/>
      <c r="AV162" s="571"/>
      <c r="AW162" s="571"/>
      <c r="AX162" s="571"/>
      <c r="AY162" s="571"/>
      <c r="AZ162" s="571"/>
      <c r="BA162" s="571"/>
      <c r="BB162" s="571"/>
      <c r="BC162" s="571"/>
      <c r="BD162" s="571"/>
      <c r="BE162" s="571"/>
      <c r="BF162" s="571"/>
      <c r="BG162" s="571"/>
      <c r="BH162" s="571"/>
      <c r="BI162" s="571"/>
      <c r="BJ162" s="571"/>
      <c r="BK162" s="571"/>
      <c r="BL162" s="571"/>
      <c r="BM162" s="571">
        <f>SUM(BN162:BP162)</f>
        <v>0</v>
      </c>
      <c r="BN162" s="571"/>
      <c r="BO162" s="571"/>
      <c r="BP162" s="571"/>
      <c r="BQ162" s="542">
        <v>1</v>
      </c>
      <c r="BR162" s="571"/>
    </row>
    <row r="163" spans="1:73" s="593" customFormat="1" ht="14.25" hidden="1">
      <c r="B163" s="594">
        <v>10</v>
      </c>
      <c r="C163" s="595" t="s">
        <v>69</v>
      </c>
      <c r="D163" s="596"/>
      <c r="E163" s="597"/>
      <c r="F163" s="596"/>
      <c r="G163" s="598"/>
      <c r="H163" s="599">
        <f>H164+H167</f>
        <v>0</v>
      </c>
      <c r="I163" s="600"/>
      <c r="J163" s="598">
        <f t="shared" ref="J163:BP163" si="45">J164+J167</f>
        <v>0</v>
      </c>
      <c r="K163" s="598">
        <f t="shared" si="45"/>
        <v>0</v>
      </c>
      <c r="L163" s="598">
        <f t="shared" si="45"/>
        <v>0</v>
      </c>
      <c r="M163" s="598">
        <f t="shared" si="45"/>
        <v>0</v>
      </c>
      <c r="N163" s="598">
        <f t="shared" si="45"/>
        <v>0</v>
      </c>
      <c r="O163" s="598">
        <f t="shared" si="45"/>
        <v>0</v>
      </c>
      <c r="P163" s="598">
        <f t="shared" si="45"/>
        <v>0</v>
      </c>
      <c r="Q163" s="598">
        <f t="shared" si="45"/>
        <v>0</v>
      </c>
      <c r="R163" s="596">
        <f t="shared" si="45"/>
        <v>0</v>
      </c>
      <c r="S163" s="598">
        <f t="shared" si="45"/>
        <v>0</v>
      </c>
      <c r="T163" s="598">
        <f t="shared" si="45"/>
        <v>0</v>
      </c>
      <c r="U163" s="598">
        <f t="shared" si="45"/>
        <v>0</v>
      </c>
      <c r="V163" s="598">
        <f t="shared" si="45"/>
        <v>0</v>
      </c>
      <c r="W163" s="598">
        <f t="shared" si="45"/>
        <v>0</v>
      </c>
      <c r="X163" s="598">
        <f t="shared" si="45"/>
        <v>0</v>
      </c>
      <c r="Y163" s="598">
        <f t="shared" si="45"/>
        <v>0</v>
      </c>
      <c r="Z163" s="598">
        <f t="shared" si="45"/>
        <v>0</v>
      </c>
      <c r="AA163" s="598">
        <f t="shared" si="45"/>
        <v>0</v>
      </c>
      <c r="AB163" s="598">
        <f t="shared" si="45"/>
        <v>0</v>
      </c>
      <c r="AC163" s="598">
        <f t="shared" si="45"/>
        <v>0</v>
      </c>
      <c r="AD163" s="598">
        <f t="shared" si="45"/>
        <v>0</v>
      </c>
      <c r="AE163" s="598">
        <f t="shared" si="45"/>
        <v>0</v>
      </c>
      <c r="AF163" s="598">
        <f t="shared" si="45"/>
        <v>0</v>
      </c>
      <c r="AG163" s="598">
        <f t="shared" si="45"/>
        <v>0</v>
      </c>
      <c r="AH163" s="598">
        <f t="shared" si="45"/>
        <v>0</v>
      </c>
      <c r="AI163" s="598">
        <f t="shared" si="45"/>
        <v>0</v>
      </c>
      <c r="AJ163" s="598">
        <f t="shared" si="45"/>
        <v>0</v>
      </c>
      <c r="AK163" s="598">
        <f t="shared" si="45"/>
        <v>0</v>
      </c>
      <c r="AL163" s="598">
        <f t="shared" si="45"/>
        <v>0</v>
      </c>
      <c r="AM163" s="598">
        <f t="shared" si="45"/>
        <v>0</v>
      </c>
      <c r="AN163" s="598">
        <f t="shared" si="45"/>
        <v>0</v>
      </c>
      <c r="AO163" s="598">
        <f t="shared" si="45"/>
        <v>0</v>
      </c>
      <c r="AP163" s="598">
        <f t="shared" si="45"/>
        <v>0</v>
      </c>
      <c r="AQ163" s="598">
        <f t="shared" si="45"/>
        <v>0</v>
      </c>
      <c r="AR163" s="598">
        <f t="shared" si="45"/>
        <v>0</v>
      </c>
      <c r="AS163" s="598">
        <f t="shared" si="45"/>
        <v>0</v>
      </c>
      <c r="AT163" s="598">
        <f t="shared" si="45"/>
        <v>0</v>
      </c>
      <c r="AU163" s="598">
        <f t="shared" si="45"/>
        <v>0</v>
      </c>
      <c r="AV163" s="598">
        <f t="shared" si="45"/>
        <v>0</v>
      </c>
      <c r="AW163" s="598">
        <f t="shared" si="45"/>
        <v>0</v>
      </c>
      <c r="AX163" s="598">
        <f t="shared" si="45"/>
        <v>0</v>
      </c>
      <c r="AY163" s="598">
        <f t="shared" si="45"/>
        <v>0</v>
      </c>
      <c r="AZ163" s="598">
        <f t="shared" si="45"/>
        <v>0</v>
      </c>
      <c r="BA163" s="598">
        <f t="shared" si="45"/>
        <v>0</v>
      </c>
      <c r="BB163" s="598">
        <f t="shared" si="45"/>
        <v>0</v>
      </c>
      <c r="BC163" s="598">
        <f t="shared" si="45"/>
        <v>0</v>
      </c>
      <c r="BD163" s="598">
        <f t="shared" si="45"/>
        <v>0</v>
      </c>
      <c r="BE163" s="598">
        <f t="shared" si="45"/>
        <v>0</v>
      </c>
      <c r="BF163" s="598">
        <f t="shared" si="45"/>
        <v>0</v>
      </c>
      <c r="BG163" s="598">
        <f t="shared" si="45"/>
        <v>0</v>
      </c>
      <c r="BH163" s="598">
        <f t="shared" si="45"/>
        <v>0</v>
      </c>
      <c r="BI163" s="598">
        <f t="shared" si="45"/>
        <v>0</v>
      </c>
      <c r="BJ163" s="598">
        <f t="shared" si="45"/>
        <v>0</v>
      </c>
      <c r="BK163" s="598">
        <f t="shared" si="45"/>
        <v>0</v>
      </c>
      <c r="BL163" s="598">
        <f t="shared" si="45"/>
        <v>0</v>
      </c>
      <c r="BM163" s="598">
        <f t="shared" si="45"/>
        <v>0</v>
      </c>
      <c r="BN163" s="598">
        <f t="shared" si="45"/>
        <v>0</v>
      </c>
      <c r="BO163" s="598">
        <f t="shared" si="45"/>
        <v>0</v>
      </c>
      <c r="BP163" s="598">
        <f t="shared" si="45"/>
        <v>0</v>
      </c>
      <c r="BQ163" s="601">
        <v>1</v>
      </c>
      <c r="BR163" s="596"/>
    </row>
    <row r="164" spans="1:73" s="626" customFormat="1" ht="14.25" hidden="1">
      <c r="B164" s="627"/>
      <c r="C164" s="561" t="s">
        <v>2709</v>
      </c>
      <c r="D164" s="628"/>
      <c r="E164" s="629"/>
      <c r="F164" s="628"/>
      <c r="G164" s="630"/>
      <c r="H164" s="631">
        <f>SUM(H165:H166)</f>
        <v>0</v>
      </c>
      <c r="I164" s="632"/>
      <c r="J164" s="630">
        <f t="shared" ref="J164:BP164" si="46">SUM(J165:J166)</f>
        <v>0</v>
      </c>
      <c r="K164" s="628">
        <f t="shared" si="46"/>
        <v>0</v>
      </c>
      <c r="L164" s="628">
        <f t="shared" si="46"/>
        <v>0</v>
      </c>
      <c r="M164" s="628">
        <f t="shared" si="46"/>
        <v>0</v>
      </c>
      <c r="N164" s="628">
        <f t="shared" si="46"/>
        <v>0</v>
      </c>
      <c r="O164" s="628">
        <f t="shared" si="46"/>
        <v>0</v>
      </c>
      <c r="P164" s="628">
        <f t="shared" si="46"/>
        <v>0</v>
      </c>
      <c r="Q164" s="628">
        <f t="shared" si="46"/>
        <v>0</v>
      </c>
      <c r="R164" s="628">
        <f t="shared" si="46"/>
        <v>0</v>
      </c>
      <c r="S164" s="628">
        <f t="shared" si="46"/>
        <v>0</v>
      </c>
      <c r="T164" s="628">
        <f t="shared" si="46"/>
        <v>0</v>
      </c>
      <c r="U164" s="628">
        <f t="shared" si="46"/>
        <v>0</v>
      </c>
      <c r="V164" s="628">
        <f t="shared" si="46"/>
        <v>0</v>
      </c>
      <c r="W164" s="628">
        <f t="shared" si="46"/>
        <v>0</v>
      </c>
      <c r="X164" s="628">
        <f t="shared" si="46"/>
        <v>0</v>
      </c>
      <c r="Y164" s="628">
        <f t="shared" si="46"/>
        <v>0</v>
      </c>
      <c r="Z164" s="628">
        <f t="shared" si="46"/>
        <v>0</v>
      </c>
      <c r="AA164" s="628">
        <f t="shared" si="46"/>
        <v>0</v>
      </c>
      <c r="AB164" s="628">
        <f t="shared" si="46"/>
        <v>0</v>
      </c>
      <c r="AC164" s="628">
        <f t="shared" si="46"/>
        <v>0</v>
      </c>
      <c r="AD164" s="628">
        <f t="shared" si="46"/>
        <v>0</v>
      </c>
      <c r="AE164" s="628">
        <f t="shared" si="46"/>
        <v>0</v>
      </c>
      <c r="AF164" s="628">
        <f t="shared" si="46"/>
        <v>0</v>
      </c>
      <c r="AG164" s="628">
        <f t="shared" si="46"/>
        <v>0</v>
      </c>
      <c r="AH164" s="628">
        <f t="shared" si="46"/>
        <v>0</v>
      </c>
      <c r="AI164" s="628">
        <f t="shared" si="46"/>
        <v>0</v>
      </c>
      <c r="AJ164" s="628">
        <f t="shared" si="46"/>
        <v>0</v>
      </c>
      <c r="AK164" s="628">
        <f t="shared" si="46"/>
        <v>0</v>
      </c>
      <c r="AL164" s="628">
        <f t="shared" si="46"/>
        <v>0</v>
      </c>
      <c r="AM164" s="628">
        <f t="shared" si="46"/>
        <v>0</v>
      </c>
      <c r="AN164" s="628">
        <f t="shared" si="46"/>
        <v>0</v>
      </c>
      <c r="AO164" s="628">
        <f t="shared" si="46"/>
        <v>0</v>
      </c>
      <c r="AP164" s="628">
        <f t="shared" si="46"/>
        <v>0</v>
      </c>
      <c r="AQ164" s="628">
        <f t="shared" si="46"/>
        <v>0</v>
      </c>
      <c r="AR164" s="628">
        <f t="shared" si="46"/>
        <v>0</v>
      </c>
      <c r="AS164" s="628">
        <f t="shared" si="46"/>
        <v>0</v>
      </c>
      <c r="AT164" s="628">
        <f t="shared" si="46"/>
        <v>0</v>
      </c>
      <c r="AU164" s="628">
        <f t="shared" si="46"/>
        <v>0</v>
      </c>
      <c r="AV164" s="628">
        <f t="shared" si="46"/>
        <v>0</v>
      </c>
      <c r="AW164" s="628">
        <f t="shared" si="46"/>
        <v>0</v>
      </c>
      <c r="AX164" s="628">
        <f t="shared" si="46"/>
        <v>0</v>
      </c>
      <c r="AY164" s="628">
        <f t="shared" si="46"/>
        <v>0</v>
      </c>
      <c r="AZ164" s="628">
        <f t="shared" si="46"/>
        <v>0</v>
      </c>
      <c r="BA164" s="628">
        <f t="shared" si="46"/>
        <v>0</v>
      </c>
      <c r="BB164" s="628">
        <f t="shared" si="46"/>
        <v>0</v>
      </c>
      <c r="BC164" s="628">
        <f t="shared" si="46"/>
        <v>0</v>
      </c>
      <c r="BD164" s="628">
        <f t="shared" si="46"/>
        <v>0</v>
      </c>
      <c r="BE164" s="628">
        <f t="shared" si="46"/>
        <v>0</v>
      </c>
      <c r="BF164" s="628">
        <f t="shared" si="46"/>
        <v>0</v>
      </c>
      <c r="BG164" s="628">
        <f t="shared" si="46"/>
        <v>0</v>
      </c>
      <c r="BH164" s="628">
        <f t="shared" si="46"/>
        <v>0</v>
      </c>
      <c r="BI164" s="628">
        <f t="shared" si="46"/>
        <v>0</v>
      </c>
      <c r="BJ164" s="628">
        <f t="shared" si="46"/>
        <v>0</v>
      </c>
      <c r="BK164" s="628">
        <f t="shared" si="46"/>
        <v>0</v>
      </c>
      <c r="BL164" s="628">
        <f t="shared" si="46"/>
        <v>0</v>
      </c>
      <c r="BM164" s="628">
        <f t="shared" si="46"/>
        <v>0</v>
      </c>
      <c r="BN164" s="628">
        <f t="shared" si="46"/>
        <v>0</v>
      </c>
      <c r="BO164" s="628">
        <f t="shared" si="46"/>
        <v>0</v>
      </c>
      <c r="BP164" s="628">
        <f t="shared" si="46"/>
        <v>0</v>
      </c>
      <c r="BQ164" s="633">
        <v>1</v>
      </c>
      <c r="BR164" s="628"/>
    </row>
    <row r="165" spans="1:73" s="575" customFormat="1" hidden="1">
      <c r="B165" s="576"/>
      <c r="C165" s="577"/>
      <c r="D165" s="578"/>
      <c r="E165" s="579"/>
      <c r="F165" s="578"/>
      <c r="G165" s="580"/>
      <c r="H165" s="581">
        <f>J165</f>
        <v>0</v>
      </c>
      <c r="I165" s="582"/>
      <c r="J165" s="580">
        <f>K165+AA165+BM165</f>
        <v>0</v>
      </c>
      <c r="K165" s="578">
        <f>L165+T165+X165+Y165+Z165</f>
        <v>0</v>
      </c>
      <c r="L165" s="578">
        <f>M165+S165</f>
        <v>0</v>
      </c>
      <c r="M165" s="578">
        <f>N165+R165</f>
        <v>0</v>
      </c>
      <c r="N165" s="578">
        <f>O165+P165+Q165</f>
        <v>0</v>
      </c>
      <c r="O165" s="578"/>
      <c r="P165" s="578"/>
      <c r="Q165" s="578"/>
      <c r="R165" s="578"/>
      <c r="S165" s="578"/>
      <c r="T165" s="578">
        <f>U165+V165+W165</f>
        <v>0</v>
      </c>
      <c r="U165" s="578"/>
      <c r="V165" s="578"/>
      <c r="W165" s="578"/>
      <c r="X165" s="578"/>
      <c r="Y165" s="578"/>
      <c r="Z165" s="578"/>
      <c r="AA165" s="578">
        <f xml:space="preserve"> SUM(AB165:AI165)+SUM(AV165:BL165)</f>
        <v>0</v>
      </c>
      <c r="AB165" s="578"/>
      <c r="AC165" s="578"/>
      <c r="AD165" s="578"/>
      <c r="AE165" s="578"/>
      <c r="AF165" s="578"/>
      <c r="AG165" s="578"/>
      <c r="AH165" s="578"/>
      <c r="AI165" s="578"/>
      <c r="AJ165" s="578"/>
      <c r="AK165" s="578"/>
      <c r="AL165" s="578"/>
      <c r="AM165" s="578"/>
      <c r="AN165" s="578"/>
      <c r="AO165" s="578"/>
      <c r="AP165" s="578"/>
      <c r="AQ165" s="578"/>
      <c r="AR165" s="578"/>
      <c r="AS165" s="578"/>
      <c r="AT165" s="578"/>
      <c r="AU165" s="567"/>
      <c r="AV165" s="578"/>
      <c r="AW165" s="578"/>
      <c r="AX165" s="578"/>
      <c r="AY165" s="578"/>
      <c r="AZ165" s="578"/>
      <c r="BA165" s="578"/>
      <c r="BB165" s="578"/>
      <c r="BC165" s="578"/>
      <c r="BD165" s="578"/>
      <c r="BE165" s="578"/>
      <c r="BF165" s="578"/>
      <c r="BG165" s="578"/>
      <c r="BH165" s="578"/>
      <c r="BI165" s="578"/>
      <c r="BJ165" s="578"/>
      <c r="BK165" s="578"/>
      <c r="BL165" s="578"/>
      <c r="BM165" s="578">
        <f>SUM(BN165:BP165)</f>
        <v>0</v>
      </c>
      <c r="BN165" s="578"/>
      <c r="BO165" s="578"/>
      <c r="BP165" s="578"/>
      <c r="BQ165" s="547">
        <v>1</v>
      </c>
      <c r="BR165" s="578"/>
    </row>
    <row r="166" spans="1:73" s="575" customFormat="1" hidden="1">
      <c r="B166" s="576"/>
      <c r="C166" s="577"/>
      <c r="D166" s="578"/>
      <c r="E166" s="579"/>
      <c r="F166" s="578"/>
      <c r="G166" s="580"/>
      <c r="H166" s="581">
        <f>J166</f>
        <v>0</v>
      </c>
      <c r="I166" s="582"/>
      <c r="J166" s="580">
        <f>K166+AA166+BM166</f>
        <v>0</v>
      </c>
      <c r="K166" s="578">
        <f>L166+T166+X166+Y166+Z166</f>
        <v>0</v>
      </c>
      <c r="L166" s="578">
        <f>M166+S166</f>
        <v>0</v>
      </c>
      <c r="M166" s="578">
        <f>N166+R166</f>
        <v>0</v>
      </c>
      <c r="N166" s="578">
        <f>O166+P166+Q166</f>
        <v>0</v>
      </c>
      <c r="O166" s="578"/>
      <c r="P166" s="578"/>
      <c r="Q166" s="578"/>
      <c r="R166" s="578"/>
      <c r="S166" s="578"/>
      <c r="T166" s="578">
        <f>U166+V166+W166</f>
        <v>0</v>
      </c>
      <c r="U166" s="578"/>
      <c r="V166" s="578"/>
      <c r="W166" s="578"/>
      <c r="X166" s="578"/>
      <c r="Y166" s="578"/>
      <c r="Z166" s="578"/>
      <c r="AA166" s="578">
        <f xml:space="preserve"> SUM(AB166:AI166)+SUM(AV166:BL166)</f>
        <v>0</v>
      </c>
      <c r="AB166" s="578"/>
      <c r="AC166" s="578"/>
      <c r="AD166" s="578"/>
      <c r="AE166" s="578"/>
      <c r="AF166" s="578"/>
      <c r="AG166" s="578"/>
      <c r="AH166" s="578"/>
      <c r="AI166" s="578"/>
      <c r="AJ166" s="578"/>
      <c r="AK166" s="578"/>
      <c r="AL166" s="578"/>
      <c r="AM166" s="578"/>
      <c r="AN166" s="578"/>
      <c r="AO166" s="578"/>
      <c r="AP166" s="578"/>
      <c r="AQ166" s="578"/>
      <c r="AR166" s="578"/>
      <c r="AS166" s="578"/>
      <c r="AT166" s="578"/>
      <c r="AU166" s="567"/>
      <c r="AV166" s="578"/>
      <c r="AW166" s="578"/>
      <c r="AX166" s="578"/>
      <c r="AY166" s="578"/>
      <c r="AZ166" s="578"/>
      <c r="BA166" s="578"/>
      <c r="BB166" s="578"/>
      <c r="BC166" s="578"/>
      <c r="BD166" s="578"/>
      <c r="BE166" s="578"/>
      <c r="BF166" s="578"/>
      <c r="BG166" s="578"/>
      <c r="BH166" s="578"/>
      <c r="BI166" s="578"/>
      <c r="BJ166" s="578"/>
      <c r="BK166" s="578"/>
      <c r="BL166" s="578"/>
      <c r="BM166" s="578">
        <f>SUM(BN166:BP166)</f>
        <v>0</v>
      </c>
      <c r="BN166" s="578"/>
      <c r="BO166" s="578"/>
      <c r="BP166" s="578"/>
      <c r="BQ166" s="547">
        <v>1</v>
      </c>
      <c r="BR166" s="578"/>
    </row>
    <row r="167" spans="1:73" s="626" customFormat="1" ht="14.25" hidden="1">
      <c r="B167" s="627"/>
      <c r="C167" s="561" t="s">
        <v>2710</v>
      </c>
      <c r="D167" s="628"/>
      <c r="E167" s="629"/>
      <c r="F167" s="628"/>
      <c r="G167" s="630"/>
      <c r="H167" s="631">
        <f>SUM(H168:H169)</f>
        <v>0</v>
      </c>
      <c r="I167" s="632"/>
      <c r="J167" s="630">
        <f t="shared" ref="J167:BP167" si="47">SUM(J168:J169)</f>
        <v>0</v>
      </c>
      <c r="K167" s="628">
        <f t="shared" si="47"/>
        <v>0</v>
      </c>
      <c r="L167" s="628">
        <f t="shared" si="47"/>
        <v>0</v>
      </c>
      <c r="M167" s="628">
        <f t="shared" si="47"/>
        <v>0</v>
      </c>
      <c r="N167" s="628">
        <f t="shared" si="47"/>
        <v>0</v>
      </c>
      <c r="O167" s="628">
        <f t="shared" si="47"/>
        <v>0</v>
      </c>
      <c r="P167" s="628">
        <f t="shared" si="47"/>
        <v>0</v>
      </c>
      <c r="Q167" s="628">
        <f t="shared" si="47"/>
        <v>0</v>
      </c>
      <c r="R167" s="628">
        <f t="shared" si="47"/>
        <v>0</v>
      </c>
      <c r="S167" s="628">
        <f t="shared" si="47"/>
        <v>0</v>
      </c>
      <c r="T167" s="628">
        <f t="shared" si="47"/>
        <v>0</v>
      </c>
      <c r="U167" s="628">
        <f t="shared" si="47"/>
        <v>0</v>
      </c>
      <c r="V167" s="628">
        <f t="shared" si="47"/>
        <v>0</v>
      </c>
      <c r="W167" s="628">
        <f t="shared" si="47"/>
        <v>0</v>
      </c>
      <c r="X167" s="628">
        <f t="shared" si="47"/>
        <v>0</v>
      </c>
      <c r="Y167" s="628">
        <f t="shared" si="47"/>
        <v>0</v>
      </c>
      <c r="Z167" s="628">
        <f t="shared" si="47"/>
        <v>0</v>
      </c>
      <c r="AA167" s="628">
        <f t="shared" si="47"/>
        <v>0</v>
      </c>
      <c r="AB167" s="628">
        <f t="shared" si="47"/>
        <v>0</v>
      </c>
      <c r="AC167" s="628">
        <f t="shared" si="47"/>
        <v>0</v>
      </c>
      <c r="AD167" s="628">
        <f t="shared" si="47"/>
        <v>0</v>
      </c>
      <c r="AE167" s="628">
        <f t="shared" si="47"/>
        <v>0</v>
      </c>
      <c r="AF167" s="628">
        <f t="shared" si="47"/>
        <v>0</v>
      </c>
      <c r="AG167" s="628">
        <f t="shared" si="47"/>
        <v>0</v>
      </c>
      <c r="AH167" s="628">
        <f t="shared" si="47"/>
        <v>0</v>
      </c>
      <c r="AI167" s="628">
        <f t="shared" si="47"/>
        <v>0</v>
      </c>
      <c r="AJ167" s="628">
        <f t="shared" si="47"/>
        <v>0</v>
      </c>
      <c r="AK167" s="628">
        <f t="shared" si="47"/>
        <v>0</v>
      </c>
      <c r="AL167" s="628">
        <f t="shared" si="47"/>
        <v>0</v>
      </c>
      <c r="AM167" s="628">
        <f t="shared" si="47"/>
        <v>0</v>
      </c>
      <c r="AN167" s="628">
        <f t="shared" si="47"/>
        <v>0</v>
      </c>
      <c r="AO167" s="628">
        <f t="shared" si="47"/>
        <v>0</v>
      </c>
      <c r="AP167" s="628">
        <f t="shared" si="47"/>
        <v>0</v>
      </c>
      <c r="AQ167" s="628">
        <f t="shared" si="47"/>
        <v>0</v>
      </c>
      <c r="AR167" s="628">
        <f t="shared" si="47"/>
        <v>0</v>
      </c>
      <c r="AS167" s="628">
        <f t="shared" si="47"/>
        <v>0</v>
      </c>
      <c r="AT167" s="628">
        <f t="shared" si="47"/>
        <v>0</v>
      </c>
      <c r="AU167" s="628">
        <f t="shared" si="47"/>
        <v>0</v>
      </c>
      <c r="AV167" s="628">
        <f t="shared" si="47"/>
        <v>0</v>
      </c>
      <c r="AW167" s="628">
        <f t="shared" si="47"/>
        <v>0</v>
      </c>
      <c r="AX167" s="628">
        <f t="shared" si="47"/>
        <v>0</v>
      </c>
      <c r="AY167" s="628">
        <f t="shared" si="47"/>
        <v>0</v>
      </c>
      <c r="AZ167" s="628">
        <f t="shared" si="47"/>
        <v>0</v>
      </c>
      <c r="BA167" s="628">
        <f t="shared" si="47"/>
        <v>0</v>
      </c>
      <c r="BB167" s="628">
        <f t="shared" si="47"/>
        <v>0</v>
      </c>
      <c r="BC167" s="628">
        <f t="shared" si="47"/>
        <v>0</v>
      </c>
      <c r="BD167" s="628">
        <f t="shared" si="47"/>
        <v>0</v>
      </c>
      <c r="BE167" s="628">
        <f t="shared" si="47"/>
        <v>0</v>
      </c>
      <c r="BF167" s="628">
        <f t="shared" si="47"/>
        <v>0</v>
      </c>
      <c r="BG167" s="628">
        <f t="shared" si="47"/>
        <v>0</v>
      </c>
      <c r="BH167" s="628">
        <f t="shared" si="47"/>
        <v>0</v>
      </c>
      <c r="BI167" s="628">
        <f t="shared" si="47"/>
        <v>0</v>
      </c>
      <c r="BJ167" s="628">
        <f t="shared" si="47"/>
        <v>0</v>
      </c>
      <c r="BK167" s="628">
        <f t="shared" si="47"/>
        <v>0</v>
      </c>
      <c r="BL167" s="628">
        <f t="shared" si="47"/>
        <v>0</v>
      </c>
      <c r="BM167" s="628">
        <f t="shared" si="47"/>
        <v>0</v>
      </c>
      <c r="BN167" s="628">
        <f t="shared" si="47"/>
        <v>0</v>
      </c>
      <c r="BO167" s="628">
        <f t="shared" si="47"/>
        <v>0</v>
      </c>
      <c r="BP167" s="628">
        <f t="shared" si="47"/>
        <v>0</v>
      </c>
      <c r="BQ167" s="633">
        <v>1</v>
      </c>
      <c r="BR167" s="628"/>
    </row>
    <row r="168" spans="1:73" s="575" customFormat="1" hidden="1">
      <c r="B168" s="576"/>
      <c r="C168" s="577"/>
      <c r="D168" s="578"/>
      <c r="E168" s="579"/>
      <c r="F168" s="578"/>
      <c r="G168" s="580"/>
      <c r="H168" s="581">
        <f>J168</f>
        <v>0</v>
      </c>
      <c r="I168" s="582"/>
      <c r="J168" s="580">
        <f>K168+AA168+BM168</f>
        <v>0</v>
      </c>
      <c r="K168" s="578">
        <f>L168+T168+X168+Y168+Z168</f>
        <v>0</v>
      </c>
      <c r="L168" s="578">
        <f>M168+S168</f>
        <v>0</v>
      </c>
      <c r="M168" s="578">
        <f>N168+R168</f>
        <v>0</v>
      </c>
      <c r="N168" s="578">
        <f>O168+P168+Q168</f>
        <v>0</v>
      </c>
      <c r="O168" s="578"/>
      <c r="P168" s="578"/>
      <c r="Q168" s="578"/>
      <c r="R168" s="578"/>
      <c r="S168" s="578"/>
      <c r="T168" s="578">
        <f>U168+V168+W168</f>
        <v>0</v>
      </c>
      <c r="U168" s="578"/>
      <c r="V168" s="578"/>
      <c r="W168" s="578"/>
      <c r="X168" s="578"/>
      <c r="Y168" s="578"/>
      <c r="Z168" s="578"/>
      <c r="AA168" s="578">
        <f xml:space="preserve"> SUM(AB168:AI168)+SUM(AV168:BL168)</f>
        <v>0</v>
      </c>
      <c r="AB168" s="578"/>
      <c r="AC168" s="578"/>
      <c r="AD168" s="578"/>
      <c r="AE168" s="578"/>
      <c r="AF168" s="578"/>
      <c r="AG168" s="578"/>
      <c r="AH168" s="578"/>
      <c r="AI168" s="578"/>
      <c r="AJ168" s="578"/>
      <c r="AK168" s="578"/>
      <c r="AL168" s="578"/>
      <c r="AM168" s="578"/>
      <c r="AN168" s="578"/>
      <c r="AO168" s="578"/>
      <c r="AP168" s="578"/>
      <c r="AQ168" s="578"/>
      <c r="AR168" s="578"/>
      <c r="AS168" s="578"/>
      <c r="AT168" s="578"/>
      <c r="AU168" s="567"/>
      <c r="AV168" s="578"/>
      <c r="AW168" s="578"/>
      <c r="AX168" s="578"/>
      <c r="AY168" s="578"/>
      <c r="AZ168" s="578"/>
      <c r="BA168" s="578"/>
      <c r="BB168" s="578"/>
      <c r="BC168" s="578"/>
      <c r="BD168" s="578"/>
      <c r="BE168" s="578"/>
      <c r="BF168" s="578"/>
      <c r="BG168" s="578"/>
      <c r="BH168" s="578"/>
      <c r="BI168" s="578"/>
      <c r="BJ168" s="578"/>
      <c r="BK168" s="578"/>
      <c r="BL168" s="578"/>
      <c r="BM168" s="578">
        <f>SUM(BN168:BP168)</f>
        <v>0</v>
      </c>
      <c r="BN168" s="578"/>
      <c r="BO168" s="578"/>
      <c r="BP168" s="578"/>
      <c r="BQ168" s="547">
        <v>1</v>
      </c>
      <c r="BR168" s="578"/>
    </row>
    <row r="169" spans="1:73" s="575" customFormat="1" hidden="1">
      <c r="B169" s="576"/>
      <c r="C169" s="577"/>
      <c r="D169" s="578"/>
      <c r="E169" s="579"/>
      <c r="F169" s="578"/>
      <c r="G169" s="580"/>
      <c r="H169" s="581">
        <f>J169</f>
        <v>0</v>
      </c>
      <c r="I169" s="582"/>
      <c r="J169" s="580">
        <f>K169+AA169+BM169</f>
        <v>0</v>
      </c>
      <c r="K169" s="578">
        <f>L169+T169+X169+Y169+Z169</f>
        <v>0</v>
      </c>
      <c r="L169" s="578">
        <f>M169+S169</f>
        <v>0</v>
      </c>
      <c r="M169" s="578">
        <f>N169+R169</f>
        <v>0</v>
      </c>
      <c r="N169" s="578">
        <f>O169+P169+Q169</f>
        <v>0</v>
      </c>
      <c r="O169" s="578"/>
      <c r="P169" s="578"/>
      <c r="Q169" s="578"/>
      <c r="R169" s="578"/>
      <c r="S169" s="578"/>
      <c r="T169" s="578">
        <f>U169+V169+W169</f>
        <v>0</v>
      </c>
      <c r="U169" s="578"/>
      <c r="V169" s="578"/>
      <c r="W169" s="578"/>
      <c r="X169" s="578"/>
      <c r="Y169" s="578"/>
      <c r="Z169" s="578"/>
      <c r="AA169" s="578">
        <f xml:space="preserve"> SUM(AB169:AI169)+SUM(AV169:BL169)</f>
        <v>0</v>
      </c>
      <c r="AB169" s="578"/>
      <c r="AC169" s="578"/>
      <c r="AD169" s="578"/>
      <c r="AE169" s="578"/>
      <c r="AF169" s="578"/>
      <c r="AG169" s="578"/>
      <c r="AH169" s="578"/>
      <c r="AI169" s="578"/>
      <c r="AJ169" s="578"/>
      <c r="AK169" s="578"/>
      <c r="AL169" s="578"/>
      <c r="AM169" s="578"/>
      <c r="AN169" s="578"/>
      <c r="AO169" s="578"/>
      <c r="AP169" s="578"/>
      <c r="AQ169" s="578"/>
      <c r="AR169" s="578"/>
      <c r="AS169" s="578"/>
      <c r="AT169" s="578"/>
      <c r="AU169" s="567"/>
      <c r="AV169" s="578"/>
      <c r="AW169" s="578"/>
      <c r="AX169" s="578"/>
      <c r="AY169" s="578"/>
      <c r="AZ169" s="578"/>
      <c r="BA169" s="578"/>
      <c r="BB169" s="578"/>
      <c r="BC169" s="578"/>
      <c r="BD169" s="578"/>
      <c r="BE169" s="578"/>
      <c r="BF169" s="578"/>
      <c r="BG169" s="578"/>
      <c r="BH169" s="578"/>
      <c r="BI169" s="578"/>
      <c r="BJ169" s="578"/>
      <c r="BK169" s="578"/>
      <c r="BL169" s="578"/>
      <c r="BM169" s="578">
        <f>SUM(BN169:BP169)</f>
        <v>0</v>
      </c>
      <c r="BN169" s="578"/>
      <c r="BO169" s="578"/>
      <c r="BP169" s="578"/>
      <c r="BQ169" s="547">
        <v>1</v>
      </c>
      <c r="BR169" s="578"/>
    </row>
    <row r="170" spans="1:73" s="593" customFormat="1" ht="14.25" hidden="1">
      <c r="B170" s="594">
        <v>11</v>
      </c>
      <c r="C170" s="595" t="s">
        <v>70</v>
      </c>
      <c r="D170" s="596"/>
      <c r="E170" s="597"/>
      <c r="F170" s="596"/>
      <c r="G170" s="598"/>
      <c r="H170" s="599">
        <f>H171+H192</f>
        <v>7.87</v>
      </c>
      <c r="I170" s="600"/>
      <c r="J170" s="598">
        <f t="shared" ref="J170:BP170" si="48">J171+J192</f>
        <v>7.87</v>
      </c>
      <c r="K170" s="598">
        <f t="shared" si="48"/>
        <v>7.87</v>
      </c>
      <c r="L170" s="598">
        <f t="shared" si="48"/>
        <v>7.37</v>
      </c>
      <c r="M170" s="598">
        <f t="shared" si="48"/>
        <v>7.37</v>
      </c>
      <c r="N170" s="598">
        <f t="shared" si="48"/>
        <v>6.5600000000000005</v>
      </c>
      <c r="O170" s="598">
        <f t="shared" si="48"/>
        <v>6.5600000000000005</v>
      </c>
      <c r="P170" s="598">
        <f t="shared" si="48"/>
        <v>0</v>
      </c>
      <c r="Q170" s="598">
        <f t="shared" si="48"/>
        <v>0</v>
      </c>
      <c r="R170" s="596">
        <f t="shared" si="48"/>
        <v>0.81</v>
      </c>
      <c r="S170" s="598">
        <f t="shared" si="48"/>
        <v>0</v>
      </c>
      <c r="T170" s="598">
        <f t="shared" si="48"/>
        <v>0</v>
      </c>
      <c r="U170" s="598">
        <f t="shared" si="48"/>
        <v>0</v>
      </c>
      <c r="V170" s="598">
        <f t="shared" si="48"/>
        <v>0</v>
      </c>
      <c r="W170" s="598">
        <f t="shared" si="48"/>
        <v>0</v>
      </c>
      <c r="X170" s="598">
        <f t="shared" si="48"/>
        <v>0</v>
      </c>
      <c r="Y170" s="598">
        <f t="shared" si="48"/>
        <v>0.5</v>
      </c>
      <c r="Z170" s="598">
        <f t="shared" si="48"/>
        <v>0</v>
      </c>
      <c r="AA170" s="598">
        <f t="shared" si="48"/>
        <v>0</v>
      </c>
      <c r="AB170" s="598">
        <f t="shared" si="48"/>
        <v>0</v>
      </c>
      <c r="AC170" s="598">
        <f t="shared" si="48"/>
        <v>0</v>
      </c>
      <c r="AD170" s="598">
        <f t="shared" si="48"/>
        <v>0</v>
      </c>
      <c r="AE170" s="598">
        <f t="shared" si="48"/>
        <v>0</v>
      </c>
      <c r="AF170" s="598">
        <f t="shared" si="48"/>
        <v>0</v>
      </c>
      <c r="AG170" s="598">
        <f t="shared" si="48"/>
        <v>0</v>
      </c>
      <c r="AH170" s="598">
        <f t="shared" si="48"/>
        <v>0</v>
      </c>
      <c r="AI170" s="598">
        <f t="shared" si="48"/>
        <v>0</v>
      </c>
      <c r="AJ170" s="598">
        <f t="shared" si="48"/>
        <v>0</v>
      </c>
      <c r="AK170" s="598">
        <f t="shared" si="48"/>
        <v>0</v>
      </c>
      <c r="AL170" s="598">
        <f t="shared" si="48"/>
        <v>0</v>
      </c>
      <c r="AM170" s="598">
        <f t="shared" si="48"/>
        <v>0</v>
      </c>
      <c r="AN170" s="598">
        <f t="shared" si="48"/>
        <v>0</v>
      </c>
      <c r="AO170" s="598">
        <f t="shared" si="48"/>
        <v>0</v>
      </c>
      <c r="AP170" s="598">
        <f t="shared" si="48"/>
        <v>0</v>
      </c>
      <c r="AQ170" s="598">
        <f t="shared" si="48"/>
        <v>0</v>
      </c>
      <c r="AR170" s="598">
        <f t="shared" si="48"/>
        <v>0</v>
      </c>
      <c r="AS170" s="598">
        <f t="shared" si="48"/>
        <v>0</v>
      </c>
      <c r="AT170" s="598">
        <f t="shared" si="48"/>
        <v>0</v>
      </c>
      <c r="AU170" s="557"/>
      <c r="AV170" s="598">
        <f t="shared" si="48"/>
        <v>0</v>
      </c>
      <c r="AW170" s="598">
        <f t="shared" si="48"/>
        <v>0</v>
      </c>
      <c r="AX170" s="598">
        <f t="shared" si="48"/>
        <v>0</v>
      </c>
      <c r="AY170" s="598">
        <f t="shared" si="48"/>
        <v>0</v>
      </c>
      <c r="AZ170" s="598">
        <f t="shared" si="48"/>
        <v>0</v>
      </c>
      <c r="BA170" s="598">
        <f t="shared" si="48"/>
        <v>0</v>
      </c>
      <c r="BB170" s="598">
        <f t="shared" si="48"/>
        <v>0</v>
      </c>
      <c r="BC170" s="598">
        <f t="shared" si="48"/>
        <v>0</v>
      </c>
      <c r="BD170" s="598">
        <f t="shared" si="48"/>
        <v>0</v>
      </c>
      <c r="BE170" s="598">
        <f t="shared" si="48"/>
        <v>0</v>
      </c>
      <c r="BF170" s="598">
        <f t="shared" si="48"/>
        <v>0</v>
      </c>
      <c r="BG170" s="598">
        <f t="shared" si="48"/>
        <v>0</v>
      </c>
      <c r="BH170" s="598">
        <f t="shared" si="48"/>
        <v>0</v>
      </c>
      <c r="BI170" s="598">
        <f t="shared" si="48"/>
        <v>0</v>
      </c>
      <c r="BJ170" s="598">
        <f t="shared" si="48"/>
        <v>0</v>
      </c>
      <c r="BK170" s="598">
        <f t="shared" si="48"/>
        <v>0</v>
      </c>
      <c r="BL170" s="598">
        <f t="shared" si="48"/>
        <v>0</v>
      </c>
      <c r="BM170" s="598">
        <f t="shared" si="48"/>
        <v>0</v>
      </c>
      <c r="BN170" s="598">
        <f t="shared" si="48"/>
        <v>0</v>
      </c>
      <c r="BO170" s="598">
        <f t="shared" si="48"/>
        <v>0</v>
      </c>
      <c r="BP170" s="598">
        <f t="shared" si="48"/>
        <v>0</v>
      </c>
      <c r="BQ170" s="601">
        <v>1</v>
      </c>
      <c r="BR170" s="596"/>
    </row>
    <row r="171" spans="1:73" s="626" customFormat="1" ht="14.25" hidden="1">
      <c r="B171" s="627"/>
      <c r="C171" s="561" t="s">
        <v>2709</v>
      </c>
      <c r="D171" s="628"/>
      <c r="E171" s="629"/>
      <c r="F171" s="628"/>
      <c r="G171" s="630"/>
      <c r="H171" s="631">
        <f>SUM(H172:H191)</f>
        <v>0</v>
      </c>
      <c r="I171" s="632"/>
      <c r="J171" s="630">
        <f t="shared" ref="J171:BP171" si="49">SUM(J172:J191)</f>
        <v>0</v>
      </c>
      <c r="K171" s="628">
        <f t="shared" si="49"/>
        <v>0</v>
      </c>
      <c r="L171" s="628">
        <f t="shared" si="49"/>
        <v>0</v>
      </c>
      <c r="M171" s="628">
        <f t="shared" si="49"/>
        <v>0</v>
      </c>
      <c r="N171" s="628">
        <f t="shared" si="49"/>
        <v>0</v>
      </c>
      <c r="O171" s="628">
        <f t="shared" si="49"/>
        <v>0</v>
      </c>
      <c r="P171" s="628">
        <f t="shared" si="49"/>
        <v>0</v>
      </c>
      <c r="Q171" s="628">
        <f t="shared" si="49"/>
        <v>0</v>
      </c>
      <c r="R171" s="628">
        <f t="shared" si="49"/>
        <v>0</v>
      </c>
      <c r="S171" s="628">
        <f t="shared" si="49"/>
        <v>0</v>
      </c>
      <c r="T171" s="628">
        <f t="shared" si="49"/>
        <v>0</v>
      </c>
      <c r="U171" s="628">
        <f t="shared" si="49"/>
        <v>0</v>
      </c>
      <c r="V171" s="628">
        <f t="shared" si="49"/>
        <v>0</v>
      </c>
      <c r="W171" s="628">
        <f t="shared" si="49"/>
        <v>0</v>
      </c>
      <c r="X171" s="628">
        <f t="shared" si="49"/>
        <v>0</v>
      </c>
      <c r="Y171" s="628">
        <f t="shared" si="49"/>
        <v>0</v>
      </c>
      <c r="Z171" s="628">
        <f t="shared" si="49"/>
        <v>0</v>
      </c>
      <c r="AA171" s="628">
        <f t="shared" si="49"/>
        <v>0</v>
      </c>
      <c r="AB171" s="628">
        <f t="shared" si="49"/>
        <v>0</v>
      </c>
      <c r="AC171" s="628">
        <f t="shared" si="49"/>
        <v>0</v>
      </c>
      <c r="AD171" s="628">
        <f t="shared" si="49"/>
        <v>0</v>
      </c>
      <c r="AE171" s="628">
        <f t="shared" si="49"/>
        <v>0</v>
      </c>
      <c r="AF171" s="628">
        <f t="shared" si="49"/>
        <v>0</v>
      </c>
      <c r="AG171" s="628">
        <f t="shared" si="49"/>
        <v>0</v>
      </c>
      <c r="AH171" s="628">
        <f t="shared" si="49"/>
        <v>0</v>
      </c>
      <c r="AI171" s="628">
        <f t="shared" si="49"/>
        <v>0</v>
      </c>
      <c r="AJ171" s="628">
        <f t="shared" si="49"/>
        <v>0</v>
      </c>
      <c r="AK171" s="628">
        <f t="shared" si="49"/>
        <v>0</v>
      </c>
      <c r="AL171" s="628">
        <f t="shared" si="49"/>
        <v>0</v>
      </c>
      <c r="AM171" s="628">
        <f t="shared" si="49"/>
        <v>0</v>
      </c>
      <c r="AN171" s="628">
        <f t="shared" si="49"/>
        <v>0</v>
      </c>
      <c r="AO171" s="628">
        <f t="shared" si="49"/>
        <v>0</v>
      </c>
      <c r="AP171" s="628">
        <f t="shared" si="49"/>
        <v>0</v>
      </c>
      <c r="AQ171" s="628">
        <f t="shared" si="49"/>
        <v>0</v>
      </c>
      <c r="AR171" s="628">
        <f t="shared" si="49"/>
        <v>0</v>
      </c>
      <c r="AS171" s="628">
        <f t="shared" si="49"/>
        <v>0</v>
      </c>
      <c r="AT171" s="628">
        <f t="shared" si="49"/>
        <v>0</v>
      </c>
      <c r="AU171" s="628">
        <f t="shared" si="49"/>
        <v>0</v>
      </c>
      <c r="AV171" s="628">
        <f t="shared" si="49"/>
        <v>0</v>
      </c>
      <c r="AW171" s="628">
        <f t="shared" si="49"/>
        <v>0</v>
      </c>
      <c r="AX171" s="628">
        <f t="shared" si="49"/>
        <v>0</v>
      </c>
      <c r="AY171" s="628">
        <f t="shared" si="49"/>
        <v>0</v>
      </c>
      <c r="AZ171" s="628">
        <f t="shared" si="49"/>
        <v>0</v>
      </c>
      <c r="BA171" s="628">
        <f t="shared" si="49"/>
        <v>0</v>
      </c>
      <c r="BB171" s="628">
        <f t="shared" si="49"/>
        <v>0</v>
      </c>
      <c r="BC171" s="628">
        <f t="shared" si="49"/>
        <v>0</v>
      </c>
      <c r="BD171" s="628">
        <f t="shared" si="49"/>
        <v>0</v>
      </c>
      <c r="BE171" s="628">
        <f t="shared" si="49"/>
        <v>0</v>
      </c>
      <c r="BF171" s="628">
        <f t="shared" si="49"/>
        <v>0</v>
      </c>
      <c r="BG171" s="628">
        <f t="shared" si="49"/>
        <v>0</v>
      </c>
      <c r="BH171" s="628">
        <f t="shared" si="49"/>
        <v>0</v>
      </c>
      <c r="BI171" s="628">
        <f t="shared" si="49"/>
        <v>0</v>
      </c>
      <c r="BJ171" s="628">
        <f t="shared" si="49"/>
        <v>0</v>
      </c>
      <c r="BK171" s="628">
        <f t="shared" si="49"/>
        <v>0</v>
      </c>
      <c r="BL171" s="628">
        <f t="shared" si="49"/>
        <v>0</v>
      </c>
      <c r="BM171" s="628">
        <f t="shared" si="49"/>
        <v>0</v>
      </c>
      <c r="BN171" s="628">
        <f t="shared" si="49"/>
        <v>0</v>
      </c>
      <c r="BO171" s="628">
        <f t="shared" si="49"/>
        <v>0</v>
      </c>
      <c r="BP171" s="628">
        <f t="shared" si="49"/>
        <v>0</v>
      </c>
      <c r="BQ171" s="633">
        <v>1</v>
      </c>
      <c r="BR171" s="628"/>
    </row>
    <row r="172" spans="1:73" s="619" customFormat="1" hidden="1">
      <c r="A172" s="686"/>
      <c r="B172" s="637"/>
      <c r="C172" s="637"/>
      <c r="D172" s="605"/>
      <c r="E172" s="635"/>
      <c r="F172" s="606"/>
      <c r="G172" s="618"/>
      <c r="H172" s="608"/>
      <c r="I172" s="609"/>
      <c r="J172" s="610"/>
      <c r="K172" s="611"/>
      <c r="L172" s="611"/>
      <c r="M172" s="611"/>
      <c r="N172" s="611"/>
      <c r="O172" s="612"/>
      <c r="P172" s="612"/>
      <c r="Q172" s="613"/>
      <c r="R172" s="612"/>
      <c r="S172" s="612"/>
      <c r="T172" s="615"/>
      <c r="U172" s="612"/>
      <c r="V172" s="612"/>
      <c r="W172" s="613"/>
      <c r="X172" s="612"/>
      <c r="Y172" s="612"/>
      <c r="Z172" s="612"/>
      <c r="AA172" s="611"/>
      <c r="AB172" s="612"/>
      <c r="AC172" s="612"/>
      <c r="AD172" s="613"/>
      <c r="AE172" s="613"/>
      <c r="AF172" s="612"/>
      <c r="AG172" s="612"/>
      <c r="AH172" s="612"/>
      <c r="AI172" s="611"/>
      <c r="AJ172" s="612"/>
      <c r="AK172" s="612"/>
      <c r="AL172" s="612"/>
      <c r="AM172" s="613"/>
      <c r="AN172" s="612"/>
      <c r="AO172" s="612"/>
      <c r="AP172" s="612"/>
      <c r="AQ172" s="613"/>
      <c r="AR172" s="612"/>
      <c r="AS172" s="612"/>
      <c r="AT172" s="612"/>
      <c r="AU172" s="616"/>
      <c r="AV172" s="612"/>
      <c r="AW172" s="612"/>
      <c r="AX172" s="612"/>
      <c r="AY172" s="612"/>
      <c r="AZ172" s="612"/>
      <c r="BA172" s="612"/>
      <c r="BB172" s="612"/>
      <c r="BC172" s="613"/>
      <c r="BD172" s="612"/>
      <c r="BE172" s="612"/>
      <c r="BF172" s="612"/>
      <c r="BG172" s="612"/>
      <c r="BH172" s="613"/>
      <c r="BI172" s="612"/>
      <c r="BJ172" s="612"/>
      <c r="BK172" s="612"/>
      <c r="BL172" s="613"/>
      <c r="BM172" s="611"/>
      <c r="BN172" s="612"/>
      <c r="BO172" s="612"/>
      <c r="BP172" s="612"/>
      <c r="BQ172" s="547"/>
      <c r="BR172" s="688"/>
      <c r="BS172" s="748"/>
      <c r="BT172" s="605"/>
      <c r="BU172" s="621"/>
    </row>
    <row r="173" spans="1:73" s="619" customFormat="1" hidden="1">
      <c r="A173" s="686"/>
      <c r="B173" s="637"/>
      <c r="C173" s="637"/>
      <c r="D173" s="605"/>
      <c r="E173" s="635"/>
      <c r="F173" s="606"/>
      <c r="G173" s="618"/>
      <c r="H173" s="608"/>
      <c r="I173" s="609"/>
      <c r="J173" s="610"/>
      <c r="K173" s="611"/>
      <c r="L173" s="611"/>
      <c r="M173" s="611"/>
      <c r="N173" s="611"/>
      <c r="O173" s="612"/>
      <c r="P173" s="612"/>
      <c r="Q173" s="613"/>
      <c r="R173" s="612"/>
      <c r="S173" s="612"/>
      <c r="T173" s="615"/>
      <c r="U173" s="612"/>
      <c r="V173" s="612"/>
      <c r="W173" s="613"/>
      <c r="X173" s="612"/>
      <c r="Y173" s="612"/>
      <c r="Z173" s="612"/>
      <c r="AA173" s="611"/>
      <c r="AB173" s="612"/>
      <c r="AC173" s="612"/>
      <c r="AD173" s="613"/>
      <c r="AE173" s="613"/>
      <c r="AF173" s="612"/>
      <c r="AG173" s="612"/>
      <c r="AH173" s="612"/>
      <c r="AI173" s="611"/>
      <c r="AJ173" s="612"/>
      <c r="AK173" s="612"/>
      <c r="AL173" s="612"/>
      <c r="AM173" s="613"/>
      <c r="AN173" s="612"/>
      <c r="AO173" s="612"/>
      <c r="AP173" s="612"/>
      <c r="AQ173" s="613"/>
      <c r="AR173" s="612"/>
      <c r="AS173" s="612"/>
      <c r="AT173" s="612"/>
      <c r="AU173" s="616"/>
      <c r="AV173" s="612"/>
      <c r="AW173" s="612"/>
      <c r="AX173" s="612"/>
      <c r="AY173" s="612"/>
      <c r="AZ173" s="612"/>
      <c r="BA173" s="612"/>
      <c r="BB173" s="612"/>
      <c r="BC173" s="613"/>
      <c r="BD173" s="612"/>
      <c r="BE173" s="612"/>
      <c r="BF173" s="612"/>
      <c r="BG173" s="612"/>
      <c r="BH173" s="613"/>
      <c r="BI173" s="612"/>
      <c r="BJ173" s="612"/>
      <c r="BK173" s="612"/>
      <c r="BL173" s="613"/>
      <c r="BM173" s="611"/>
      <c r="BN173" s="612"/>
      <c r="BO173" s="612"/>
      <c r="BP173" s="612"/>
      <c r="BQ173" s="547"/>
      <c r="BR173" s="688"/>
      <c r="BS173" s="748"/>
      <c r="BT173" s="605"/>
      <c r="BU173" s="621"/>
    </row>
    <row r="174" spans="1:73" s="619" customFormat="1" hidden="1">
      <c r="A174" s="686"/>
      <c r="B174" s="637"/>
      <c r="C174" s="637"/>
      <c r="D174" s="605"/>
      <c r="E174" s="635"/>
      <c r="F174" s="606"/>
      <c r="G174" s="618"/>
      <c r="H174" s="608"/>
      <c r="I174" s="609"/>
      <c r="J174" s="610"/>
      <c r="K174" s="611"/>
      <c r="L174" s="611"/>
      <c r="M174" s="611"/>
      <c r="N174" s="611"/>
      <c r="O174" s="612"/>
      <c r="P174" s="612"/>
      <c r="Q174" s="613"/>
      <c r="R174" s="612"/>
      <c r="S174" s="612"/>
      <c r="T174" s="615"/>
      <c r="U174" s="612"/>
      <c r="V174" s="612"/>
      <c r="W174" s="613"/>
      <c r="X174" s="612"/>
      <c r="Y174" s="612"/>
      <c r="Z174" s="612"/>
      <c r="AA174" s="611"/>
      <c r="AB174" s="612"/>
      <c r="AC174" s="612"/>
      <c r="AD174" s="613"/>
      <c r="AE174" s="613"/>
      <c r="AF174" s="612"/>
      <c r="AG174" s="612"/>
      <c r="AH174" s="612"/>
      <c r="AI174" s="611"/>
      <c r="AJ174" s="612"/>
      <c r="AK174" s="612"/>
      <c r="AL174" s="612"/>
      <c r="AM174" s="613"/>
      <c r="AN174" s="612"/>
      <c r="AO174" s="612"/>
      <c r="AP174" s="612"/>
      <c r="AQ174" s="613"/>
      <c r="AR174" s="612"/>
      <c r="AS174" s="612"/>
      <c r="AT174" s="612"/>
      <c r="AU174" s="616"/>
      <c r="AV174" s="612"/>
      <c r="AW174" s="612"/>
      <c r="AX174" s="612"/>
      <c r="AY174" s="612"/>
      <c r="AZ174" s="612"/>
      <c r="BA174" s="612"/>
      <c r="BB174" s="612"/>
      <c r="BC174" s="613"/>
      <c r="BD174" s="612"/>
      <c r="BE174" s="612"/>
      <c r="BF174" s="612"/>
      <c r="BG174" s="612"/>
      <c r="BH174" s="613"/>
      <c r="BI174" s="612"/>
      <c r="BJ174" s="612"/>
      <c r="BK174" s="612"/>
      <c r="BL174" s="613"/>
      <c r="BM174" s="611"/>
      <c r="BN174" s="612"/>
      <c r="BO174" s="612"/>
      <c r="BP174" s="612"/>
      <c r="BQ174" s="547"/>
      <c r="BR174" s="688"/>
      <c r="BS174" s="748"/>
      <c r="BT174" s="605"/>
      <c r="BU174" s="621"/>
    </row>
    <row r="175" spans="1:73" s="619" customFormat="1" hidden="1">
      <c r="A175" s="686"/>
      <c r="B175" s="637"/>
      <c r="C175" s="637"/>
      <c r="D175" s="605"/>
      <c r="E175" s="635"/>
      <c r="F175" s="606"/>
      <c r="G175" s="618"/>
      <c r="H175" s="608"/>
      <c r="I175" s="609"/>
      <c r="J175" s="610"/>
      <c r="K175" s="611"/>
      <c r="L175" s="611"/>
      <c r="M175" s="611"/>
      <c r="N175" s="611"/>
      <c r="O175" s="612"/>
      <c r="P175" s="612"/>
      <c r="Q175" s="613"/>
      <c r="R175" s="612"/>
      <c r="S175" s="612"/>
      <c r="T175" s="615"/>
      <c r="U175" s="612"/>
      <c r="V175" s="612"/>
      <c r="W175" s="613"/>
      <c r="X175" s="612"/>
      <c r="Y175" s="612"/>
      <c r="Z175" s="612"/>
      <c r="AA175" s="611"/>
      <c r="AB175" s="612"/>
      <c r="AC175" s="612"/>
      <c r="AD175" s="613"/>
      <c r="AE175" s="613"/>
      <c r="AF175" s="612"/>
      <c r="AG175" s="612"/>
      <c r="AH175" s="612"/>
      <c r="AI175" s="611"/>
      <c r="AJ175" s="612"/>
      <c r="AK175" s="612"/>
      <c r="AL175" s="612"/>
      <c r="AM175" s="613"/>
      <c r="AN175" s="612"/>
      <c r="AO175" s="612"/>
      <c r="AP175" s="612"/>
      <c r="AQ175" s="613"/>
      <c r="AR175" s="612"/>
      <c r="AS175" s="612"/>
      <c r="AT175" s="612"/>
      <c r="AU175" s="616"/>
      <c r="AV175" s="612"/>
      <c r="AW175" s="612"/>
      <c r="AX175" s="612"/>
      <c r="AY175" s="612"/>
      <c r="AZ175" s="612"/>
      <c r="BA175" s="612"/>
      <c r="BB175" s="612"/>
      <c r="BC175" s="613"/>
      <c r="BD175" s="612"/>
      <c r="BE175" s="612"/>
      <c r="BF175" s="612"/>
      <c r="BG175" s="612"/>
      <c r="BH175" s="613"/>
      <c r="BI175" s="612"/>
      <c r="BJ175" s="612"/>
      <c r="BK175" s="612"/>
      <c r="BL175" s="613"/>
      <c r="BM175" s="611"/>
      <c r="BN175" s="612"/>
      <c r="BO175" s="612"/>
      <c r="BP175" s="612"/>
      <c r="BQ175" s="547"/>
      <c r="BR175" s="688"/>
      <c r="BS175" s="748"/>
      <c r="BT175" s="605"/>
      <c r="BU175" s="621"/>
    </row>
    <row r="176" spans="1:73" s="619" customFormat="1" hidden="1">
      <c r="A176" s="686"/>
      <c r="B176" s="637"/>
      <c r="C176" s="637"/>
      <c r="D176" s="605"/>
      <c r="E176" s="635"/>
      <c r="F176" s="606"/>
      <c r="G176" s="618"/>
      <c r="H176" s="608"/>
      <c r="I176" s="609"/>
      <c r="J176" s="610"/>
      <c r="K176" s="611"/>
      <c r="L176" s="611"/>
      <c r="M176" s="611"/>
      <c r="N176" s="611"/>
      <c r="O176" s="612"/>
      <c r="P176" s="612"/>
      <c r="Q176" s="613"/>
      <c r="R176" s="612"/>
      <c r="S176" s="612"/>
      <c r="T176" s="615"/>
      <c r="U176" s="612"/>
      <c r="V176" s="612"/>
      <c r="W176" s="613"/>
      <c r="X176" s="612"/>
      <c r="Y176" s="612"/>
      <c r="Z176" s="612"/>
      <c r="AA176" s="611"/>
      <c r="AB176" s="612"/>
      <c r="AC176" s="612"/>
      <c r="AD176" s="613"/>
      <c r="AE176" s="613"/>
      <c r="AF176" s="612"/>
      <c r="AG176" s="612"/>
      <c r="AH176" s="612"/>
      <c r="AI176" s="611"/>
      <c r="AJ176" s="612"/>
      <c r="AK176" s="612"/>
      <c r="AL176" s="612"/>
      <c r="AM176" s="613"/>
      <c r="AN176" s="612"/>
      <c r="AO176" s="612"/>
      <c r="AP176" s="612"/>
      <c r="AQ176" s="613"/>
      <c r="AR176" s="612"/>
      <c r="AS176" s="612"/>
      <c r="AT176" s="612"/>
      <c r="AU176" s="616"/>
      <c r="AV176" s="612"/>
      <c r="AW176" s="612"/>
      <c r="AX176" s="612"/>
      <c r="AY176" s="612"/>
      <c r="AZ176" s="612"/>
      <c r="BA176" s="612"/>
      <c r="BB176" s="612"/>
      <c r="BC176" s="613"/>
      <c r="BD176" s="612"/>
      <c r="BE176" s="612"/>
      <c r="BF176" s="612"/>
      <c r="BG176" s="612"/>
      <c r="BH176" s="613"/>
      <c r="BI176" s="612"/>
      <c r="BJ176" s="612"/>
      <c r="BK176" s="612"/>
      <c r="BL176" s="613"/>
      <c r="BM176" s="611"/>
      <c r="BN176" s="612"/>
      <c r="BO176" s="612"/>
      <c r="BP176" s="612"/>
      <c r="BQ176" s="547"/>
      <c r="BR176" s="688"/>
      <c r="BS176" s="748"/>
      <c r="BT176" s="605"/>
      <c r="BU176" s="621"/>
    </row>
    <row r="177" spans="1:118" s="619" customFormat="1" hidden="1">
      <c r="A177" s="686"/>
      <c r="B177" s="637"/>
      <c r="C177" s="637"/>
      <c r="D177" s="605"/>
      <c r="E177" s="635"/>
      <c r="F177" s="606"/>
      <c r="G177" s="618"/>
      <c r="H177" s="608"/>
      <c r="I177" s="609"/>
      <c r="J177" s="610"/>
      <c r="K177" s="611"/>
      <c r="L177" s="611"/>
      <c r="M177" s="611"/>
      <c r="N177" s="611"/>
      <c r="O177" s="612"/>
      <c r="P177" s="612"/>
      <c r="Q177" s="613"/>
      <c r="R177" s="612"/>
      <c r="S177" s="612"/>
      <c r="T177" s="615"/>
      <c r="U177" s="612"/>
      <c r="V177" s="612"/>
      <c r="W177" s="613"/>
      <c r="X177" s="612"/>
      <c r="Y177" s="612"/>
      <c r="Z177" s="612"/>
      <c r="AA177" s="611"/>
      <c r="AB177" s="612"/>
      <c r="AC177" s="612"/>
      <c r="AD177" s="613"/>
      <c r="AE177" s="613"/>
      <c r="AF177" s="612"/>
      <c r="AG177" s="612"/>
      <c r="AH177" s="612"/>
      <c r="AI177" s="611"/>
      <c r="AJ177" s="612"/>
      <c r="AK177" s="612"/>
      <c r="AL177" s="612"/>
      <c r="AM177" s="613"/>
      <c r="AN177" s="612"/>
      <c r="AO177" s="612"/>
      <c r="AP177" s="612"/>
      <c r="AQ177" s="613"/>
      <c r="AR177" s="612"/>
      <c r="AS177" s="612"/>
      <c r="AT177" s="612"/>
      <c r="AU177" s="616"/>
      <c r="AV177" s="612"/>
      <c r="AW177" s="612"/>
      <c r="AX177" s="612"/>
      <c r="AY177" s="612"/>
      <c r="AZ177" s="612"/>
      <c r="BA177" s="612"/>
      <c r="BB177" s="612"/>
      <c r="BC177" s="613"/>
      <c r="BD177" s="612"/>
      <c r="BE177" s="612"/>
      <c r="BF177" s="612"/>
      <c r="BG177" s="612"/>
      <c r="BH177" s="613"/>
      <c r="BI177" s="612"/>
      <c r="BJ177" s="612"/>
      <c r="BK177" s="612"/>
      <c r="BL177" s="613"/>
      <c r="BM177" s="611"/>
      <c r="BN177" s="612"/>
      <c r="BO177" s="612"/>
      <c r="BP177" s="612"/>
      <c r="BQ177" s="547"/>
      <c r="BR177" s="688"/>
      <c r="BS177" s="748"/>
      <c r="BT177" s="605"/>
      <c r="BU177" s="621"/>
    </row>
    <row r="178" spans="1:118" s="619" customFormat="1" hidden="1">
      <c r="A178" s="686"/>
      <c r="B178" s="637"/>
      <c r="C178" s="637"/>
      <c r="D178" s="605"/>
      <c r="E178" s="635"/>
      <c r="F178" s="606"/>
      <c r="G178" s="618"/>
      <c r="H178" s="608"/>
      <c r="I178" s="609"/>
      <c r="J178" s="610"/>
      <c r="K178" s="611"/>
      <c r="L178" s="611"/>
      <c r="M178" s="611"/>
      <c r="N178" s="611"/>
      <c r="O178" s="612"/>
      <c r="P178" s="612"/>
      <c r="Q178" s="613"/>
      <c r="R178" s="612"/>
      <c r="S178" s="612"/>
      <c r="T178" s="615"/>
      <c r="U178" s="612"/>
      <c r="V178" s="612"/>
      <c r="W178" s="613"/>
      <c r="X178" s="612"/>
      <c r="Y178" s="612"/>
      <c r="Z178" s="612"/>
      <c r="AA178" s="611"/>
      <c r="AB178" s="612"/>
      <c r="AC178" s="612"/>
      <c r="AD178" s="613"/>
      <c r="AE178" s="613"/>
      <c r="AF178" s="612"/>
      <c r="AG178" s="612"/>
      <c r="AH178" s="612"/>
      <c r="AI178" s="611"/>
      <c r="AJ178" s="612"/>
      <c r="AK178" s="612"/>
      <c r="AL178" s="612"/>
      <c r="AM178" s="613"/>
      <c r="AN178" s="612"/>
      <c r="AO178" s="612"/>
      <c r="AP178" s="612"/>
      <c r="AQ178" s="613"/>
      <c r="AR178" s="612"/>
      <c r="AS178" s="612"/>
      <c r="AT178" s="612"/>
      <c r="AU178" s="616"/>
      <c r="AV178" s="612"/>
      <c r="AW178" s="612"/>
      <c r="AX178" s="612"/>
      <c r="AY178" s="612"/>
      <c r="AZ178" s="612"/>
      <c r="BA178" s="612"/>
      <c r="BB178" s="612"/>
      <c r="BC178" s="613"/>
      <c r="BD178" s="612"/>
      <c r="BE178" s="612"/>
      <c r="BF178" s="612"/>
      <c r="BG178" s="612"/>
      <c r="BH178" s="613"/>
      <c r="BI178" s="612"/>
      <c r="BJ178" s="612"/>
      <c r="BK178" s="612"/>
      <c r="BL178" s="613"/>
      <c r="BM178" s="611"/>
      <c r="BN178" s="612"/>
      <c r="BO178" s="612"/>
      <c r="BP178" s="612"/>
      <c r="BQ178" s="547"/>
      <c r="BR178" s="688"/>
      <c r="BS178" s="748"/>
      <c r="BT178" s="605"/>
      <c r="BU178" s="621"/>
    </row>
    <row r="179" spans="1:118" s="619" customFormat="1" hidden="1">
      <c r="A179" s="686"/>
      <c r="B179" s="637"/>
      <c r="C179" s="637"/>
      <c r="D179" s="605"/>
      <c r="E179" s="635"/>
      <c r="F179" s="606"/>
      <c r="G179" s="618"/>
      <c r="H179" s="608"/>
      <c r="I179" s="609"/>
      <c r="J179" s="610"/>
      <c r="K179" s="611"/>
      <c r="L179" s="611"/>
      <c r="M179" s="611"/>
      <c r="N179" s="611"/>
      <c r="O179" s="612"/>
      <c r="P179" s="612"/>
      <c r="Q179" s="613"/>
      <c r="R179" s="612"/>
      <c r="S179" s="612"/>
      <c r="T179" s="615"/>
      <c r="U179" s="612"/>
      <c r="V179" s="612"/>
      <c r="W179" s="613"/>
      <c r="X179" s="612"/>
      <c r="Y179" s="612"/>
      <c r="Z179" s="612"/>
      <c r="AA179" s="611"/>
      <c r="AB179" s="612"/>
      <c r="AC179" s="612"/>
      <c r="AD179" s="613"/>
      <c r="AE179" s="613"/>
      <c r="AF179" s="612"/>
      <c r="AG179" s="612"/>
      <c r="AH179" s="612"/>
      <c r="AI179" s="611"/>
      <c r="AJ179" s="612"/>
      <c r="AK179" s="612"/>
      <c r="AL179" s="612"/>
      <c r="AM179" s="613"/>
      <c r="AN179" s="612"/>
      <c r="AO179" s="612"/>
      <c r="AP179" s="612"/>
      <c r="AQ179" s="613"/>
      <c r="AR179" s="612"/>
      <c r="AS179" s="612"/>
      <c r="AT179" s="612"/>
      <c r="AU179" s="616"/>
      <c r="AV179" s="612"/>
      <c r="AW179" s="612"/>
      <c r="AX179" s="612"/>
      <c r="AY179" s="612"/>
      <c r="AZ179" s="612"/>
      <c r="BA179" s="612"/>
      <c r="BB179" s="612"/>
      <c r="BC179" s="613"/>
      <c r="BD179" s="612"/>
      <c r="BE179" s="612"/>
      <c r="BF179" s="612"/>
      <c r="BG179" s="612"/>
      <c r="BH179" s="613"/>
      <c r="BI179" s="612"/>
      <c r="BJ179" s="612"/>
      <c r="BK179" s="612"/>
      <c r="BL179" s="613"/>
      <c r="BM179" s="611"/>
      <c r="BN179" s="612"/>
      <c r="BO179" s="612"/>
      <c r="BP179" s="612"/>
      <c r="BQ179" s="547"/>
      <c r="BR179" s="688"/>
      <c r="BS179" s="748"/>
      <c r="BT179" s="605"/>
      <c r="BU179" s="621"/>
    </row>
    <row r="180" spans="1:118" s="619" customFormat="1" hidden="1">
      <c r="A180" s="686"/>
      <c r="B180" s="637"/>
      <c r="C180" s="637"/>
      <c r="D180" s="605"/>
      <c r="E180" s="635"/>
      <c r="F180" s="606"/>
      <c r="G180" s="618"/>
      <c r="H180" s="608"/>
      <c r="I180" s="609"/>
      <c r="J180" s="610"/>
      <c r="K180" s="611"/>
      <c r="L180" s="611"/>
      <c r="M180" s="611"/>
      <c r="N180" s="611"/>
      <c r="O180" s="612"/>
      <c r="P180" s="612"/>
      <c r="Q180" s="613"/>
      <c r="R180" s="612"/>
      <c r="S180" s="612"/>
      <c r="T180" s="615"/>
      <c r="U180" s="612"/>
      <c r="V180" s="612"/>
      <c r="W180" s="613"/>
      <c r="X180" s="612"/>
      <c r="Y180" s="612"/>
      <c r="Z180" s="612"/>
      <c r="AA180" s="611"/>
      <c r="AB180" s="612"/>
      <c r="AC180" s="612"/>
      <c r="AD180" s="613"/>
      <c r="AE180" s="613"/>
      <c r="AF180" s="612"/>
      <c r="AG180" s="612"/>
      <c r="AH180" s="612"/>
      <c r="AI180" s="611"/>
      <c r="AJ180" s="612"/>
      <c r="AK180" s="612"/>
      <c r="AL180" s="612"/>
      <c r="AM180" s="613"/>
      <c r="AN180" s="612"/>
      <c r="AO180" s="612"/>
      <c r="AP180" s="612"/>
      <c r="AQ180" s="613"/>
      <c r="AR180" s="612"/>
      <c r="AS180" s="612"/>
      <c r="AT180" s="612"/>
      <c r="AU180" s="616"/>
      <c r="AV180" s="612"/>
      <c r="AW180" s="612"/>
      <c r="AX180" s="612"/>
      <c r="AY180" s="612"/>
      <c r="AZ180" s="612"/>
      <c r="BA180" s="612"/>
      <c r="BB180" s="612"/>
      <c r="BC180" s="613"/>
      <c r="BD180" s="612"/>
      <c r="BE180" s="612"/>
      <c r="BF180" s="612"/>
      <c r="BG180" s="612"/>
      <c r="BH180" s="613"/>
      <c r="BI180" s="612"/>
      <c r="BJ180" s="612"/>
      <c r="BK180" s="612"/>
      <c r="BL180" s="613"/>
      <c r="BM180" s="611"/>
      <c r="BN180" s="612"/>
      <c r="BO180" s="612"/>
      <c r="BP180" s="612"/>
      <c r="BQ180" s="547"/>
      <c r="BR180" s="688"/>
      <c r="BS180" s="748"/>
      <c r="BT180" s="605"/>
      <c r="BU180" s="621"/>
    </row>
    <row r="181" spans="1:118" s="619" customFormat="1" hidden="1">
      <c r="A181" s="686"/>
      <c r="B181" s="637"/>
      <c r="C181" s="637"/>
      <c r="D181" s="605"/>
      <c r="E181" s="635"/>
      <c r="F181" s="606"/>
      <c r="G181" s="618"/>
      <c r="H181" s="608"/>
      <c r="I181" s="609"/>
      <c r="J181" s="610"/>
      <c r="K181" s="611"/>
      <c r="L181" s="611"/>
      <c r="M181" s="611"/>
      <c r="N181" s="611"/>
      <c r="O181" s="612"/>
      <c r="P181" s="612"/>
      <c r="Q181" s="613"/>
      <c r="R181" s="612"/>
      <c r="S181" s="612"/>
      <c r="T181" s="615"/>
      <c r="U181" s="612"/>
      <c r="V181" s="612"/>
      <c r="W181" s="613"/>
      <c r="X181" s="612"/>
      <c r="Y181" s="612"/>
      <c r="Z181" s="612"/>
      <c r="AA181" s="611"/>
      <c r="AB181" s="612"/>
      <c r="AC181" s="612"/>
      <c r="AD181" s="613"/>
      <c r="AE181" s="613"/>
      <c r="AF181" s="612"/>
      <c r="AG181" s="612"/>
      <c r="AH181" s="612"/>
      <c r="AI181" s="611"/>
      <c r="AJ181" s="612"/>
      <c r="AK181" s="612"/>
      <c r="AL181" s="612"/>
      <c r="AM181" s="613"/>
      <c r="AN181" s="612"/>
      <c r="AO181" s="612"/>
      <c r="AP181" s="612"/>
      <c r="AQ181" s="613"/>
      <c r="AR181" s="612"/>
      <c r="AS181" s="612"/>
      <c r="AT181" s="612"/>
      <c r="AU181" s="616"/>
      <c r="AV181" s="612"/>
      <c r="AW181" s="612"/>
      <c r="AX181" s="612"/>
      <c r="AY181" s="612"/>
      <c r="AZ181" s="612"/>
      <c r="BA181" s="612"/>
      <c r="BB181" s="612"/>
      <c r="BC181" s="613"/>
      <c r="BD181" s="612"/>
      <c r="BE181" s="612"/>
      <c r="BF181" s="612"/>
      <c r="BG181" s="612"/>
      <c r="BH181" s="613"/>
      <c r="BI181" s="612"/>
      <c r="BJ181" s="612"/>
      <c r="BK181" s="612"/>
      <c r="BL181" s="613"/>
      <c r="BM181" s="611"/>
      <c r="BN181" s="612"/>
      <c r="BO181" s="612"/>
      <c r="BP181" s="612"/>
      <c r="BQ181" s="547"/>
      <c r="BR181" s="688"/>
      <c r="BS181" s="748"/>
      <c r="BT181" s="605"/>
      <c r="BU181" s="621"/>
    </row>
    <row r="182" spans="1:118" s="619" customFormat="1" hidden="1">
      <c r="A182" s="686"/>
      <c r="B182" s="604"/>
      <c r="C182" s="604"/>
      <c r="D182" s="688"/>
      <c r="E182" s="689"/>
      <c r="F182" s="749"/>
      <c r="G182" s="618"/>
      <c r="H182" s="608"/>
      <c r="I182" s="609"/>
      <c r="J182" s="610"/>
      <c r="K182" s="611"/>
      <c r="L182" s="611"/>
      <c r="M182" s="611"/>
      <c r="N182" s="611"/>
      <c r="O182" s="612"/>
      <c r="P182" s="612"/>
      <c r="Q182" s="613"/>
      <c r="R182" s="612"/>
      <c r="S182" s="612"/>
      <c r="T182" s="615"/>
      <c r="U182" s="612"/>
      <c r="V182" s="612"/>
      <c r="W182" s="613"/>
      <c r="X182" s="612"/>
      <c r="Y182" s="612"/>
      <c r="Z182" s="612"/>
      <c r="AA182" s="611"/>
      <c r="AB182" s="612"/>
      <c r="AC182" s="612"/>
      <c r="AD182" s="613"/>
      <c r="AE182" s="613"/>
      <c r="AF182" s="612"/>
      <c r="AG182" s="612"/>
      <c r="AH182" s="612"/>
      <c r="AI182" s="611"/>
      <c r="AJ182" s="612"/>
      <c r="AK182" s="612"/>
      <c r="AL182" s="612"/>
      <c r="AM182" s="613"/>
      <c r="AN182" s="612"/>
      <c r="AO182" s="612"/>
      <c r="AP182" s="612"/>
      <c r="AQ182" s="613"/>
      <c r="AR182" s="612"/>
      <c r="AS182" s="612"/>
      <c r="AT182" s="612"/>
      <c r="AU182" s="616"/>
      <c r="AV182" s="612"/>
      <c r="AW182" s="612"/>
      <c r="AX182" s="612"/>
      <c r="AY182" s="612"/>
      <c r="AZ182" s="612"/>
      <c r="BA182" s="612"/>
      <c r="BB182" s="612"/>
      <c r="BC182" s="613"/>
      <c r="BD182" s="612"/>
      <c r="BE182" s="612"/>
      <c r="BF182" s="612"/>
      <c r="BG182" s="612"/>
      <c r="BH182" s="613"/>
      <c r="BI182" s="612"/>
      <c r="BJ182" s="612"/>
      <c r="BK182" s="612"/>
      <c r="BL182" s="613"/>
      <c r="BM182" s="611"/>
      <c r="BN182" s="612"/>
      <c r="BO182" s="612"/>
      <c r="BP182" s="612"/>
      <c r="BQ182" s="547"/>
      <c r="BR182" s="688"/>
      <c r="BS182" s="750"/>
      <c r="BT182" s="688"/>
      <c r="BU182" s="621"/>
    </row>
    <row r="183" spans="1:118" s="619" customFormat="1" hidden="1">
      <c r="A183" s="686"/>
      <c r="B183" s="637"/>
      <c r="C183" s="637"/>
      <c r="D183" s="688"/>
      <c r="E183" s="689"/>
      <c r="F183" s="635"/>
      <c r="G183" s="618"/>
      <c r="H183" s="608"/>
      <c r="I183" s="609"/>
      <c r="J183" s="610"/>
      <c r="K183" s="611"/>
      <c r="L183" s="611"/>
      <c r="M183" s="611"/>
      <c r="N183" s="611"/>
      <c r="O183" s="612"/>
      <c r="P183" s="612"/>
      <c r="Q183" s="613"/>
      <c r="R183" s="612"/>
      <c r="S183" s="612"/>
      <c r="T183" s="615"/>
      <c r="U183" s="612"/>
      <c r="V183" s="612"/>
      <c r="W183" s="613"/>
      <c r="X183" s="612"/>
      <c r="Y183" s="612"/>
      <c r="Z183" s="612"/>
      <c r="AA183" s="611"/>
      <c r="AB183" s="612"/>
      <c r="AC183" s="612"/>
      <c r="AD183" s="613"/>
      <c r="AE183" s="613"/>
      <c r="AF183" s="612"/>
      <c r="AG183" s="612"/>
      <c r="AH183" s="612"/>
      <c r="AI183" s="611"/>
      <c r="AJ183" s="612"/>
      <c r="AK183" s="612"/>
      <c r="AL183" s="612"/>
      <c r="AM183" s="613"/>
      <c r="AN183" s="612"/>
      <c r="AO183" s="612"/>
      <c r="AP183" s="612"/>
      <c r="AQ183" s="613"/>
      <c r="AR183" s="612"/>
      <c r="AS183" s="612"/>
      <c r="AT183" s="612"/>
      <c r="AU183" s="616"/>
      <c r="AV183" s="612"/>
      <c r="AW183" s="612"/>
      <c r="AX183" s="612"/>
      <c r="AY183" s="612"/>
      <c r="AZ183" s="612"/>
      <c r="BA183" s="612"/>
      <c r="BB183" s="612"/>
      <c r="BC183" s="613"/>
      <c r="BD183" s="612"/>
      <c r="BE183" s="612"/>
      <c r="BF183" s="612"/>
      <c r="BG183" s="612"/>
      <c r="BH183" s="613"/>
      <c r="BI183" s="612"/>
      <c r="BJ183" s="612"/>
      <c r="BK183" s="612"/>
      <c r="BL183" s="613"/>
      <c r="BM183" s="611"/>
      <c r="BN183" s="612"/>
      <c r="BO183" s="612"/>
      <c r="BP183" s="612"/>
      <c r="BQ183" s="547"/>
      <c r="BR183" s="688"/>
      <c r="BS183" s="751"/>
      <c r="BT183" s="688"/>
      <c r="BU183" s="621"/>
    </row>
    <row r="184" spans="1:118" s="619" customFormat="1" hidden="1">
      <c r="A184" s="686"/>
      <c r="B184" s="637"/>
      <c r="C184" s="637"/>
      <c r="D184" s="688"/>
      <c r="E184" s="689"/>
      <c r="F184" s="635"/>
      <c r="G184" s="618"/>
      <c r="H184" s="608"/>
      <c r="I184" s="609"/>
      <c r="J184" s="610"/>
      <c r="K184" s="611"/>
      <c r="L184" s="611"/>
      <c r="M184" s="611"/>
      <c r="N184" s="611"/>
      <c r="O184" s="612"/>
      <c r="P184" s="612"/>
      <c r="Q184" s="613"/>
      <c r="R184" s="612"/>
      <c r="S184" s="612"/>
      <c r="T184" s="615"/>
      <c r="U184" s="612"/>
      <c r="V184" s="612"/>
      <c r="W184" s="613"/>
      <c r="X184" s="612"/>
      <c r="Y184" s="612"/>
      <c r="Z184" s="612"/>
      <c r="AA184" s="611"/>
      <c r="AB184" s="612"/>
      <c r="AC184" s="612"/>
      <c r="AD184" s="613"/>
      <c r="AE184" s="613"/>
      <c r="AF184" s="612"/>
      <c r="AG184" s="612"/>
      <c r="AH184" s="612"/>
      <c r="AI184" s="611"/>
      <c r="AJ184" s="612"/>
      <c r="AK184" s="612"/>
      <c r="AL184" s="612"/>
      <c r="AM184" s="613"/>
      <c r="AN184" s="612"/>
      <c r="AO184" s="612"/>
      <c r="AP184" s="612"/>
      <c r="AQ184" s="613"/>
      <c r="AR184" s="612"/>
      <c r="AS184" s="612"/>
      <c r="AT184" s="612"/>
      <c r="AU184" s="616"/>
      <c r="AV184" s="612"/>
      <c r="AW184" s="612"/>
      <c r="AX184" s="612"/>
      <c r="AY184" s="612"/>
      <c r="AZ184" s="612"/>
      <c r="BA184" s="612"/>
      <c r="BB184" s="612"/>
      <c r="BC184" s="613"/>
      <c r="BD184" s="612"/>
      <c r="BE184" s="612"/>
      <c r="BF184" s="612"/>
      <c r="BG184" s="612"/>
      <c r="BH184" s="613"/>
      <c r="BI184" s="612"/>
      <c r="BJ184" s="612"/>
      <c r="BK184" s="612"/>
      <c r="BL184" s="613"/>
      <c r="BM184" s="611"/>
      <c r="BN184" s="612"/>
      <c r="BO184" s="612"/>
      <c r="BP184" s="612"/>
      <c r="BQ184" s="547"/>
      <c r="BR184" s="688"/>
      <c r="BS184" s="752"/>
      <c r="BT184" s="688"/>
      <c r="BU184" s="621"/>
    </row>
    <row r="185" spans="1:118" s="619" customFormat="1" hidden="1">
      <c r="A185" s="686"/>
      <c r="B185" s="637"/>
      <c r="C185" s="637"/>
      <c r="D185" s="688"/>
      <c r="E185" s="689"/>
      <c r="F185" s="635"/>
      <c r="G185" s="618"/>
      <c r="H185" s="608"/>
      <c r="I185" s="609"/>
      <c r="J185" s="610"/>
      <c r="K185" s="611"/>
      <c r="L185" s="611"/>
      <c r="M185" s="611"/>
      <c r="N185" s="611"/>
      <c r="O185" s="612"/>
      <c r="P185" s="612"/>
      <c r="Q185" s="613"/>
      <c r="R185" s="612"/>
      <c r="S185" s="612"/>
      <c r="T185" s="615"/>
      <c r="U185" s="612"/>
      <c r="V185" s="612"/>
      <c r="W185" s="613"/>
      <c r="X185" s="612"/>
      <c r="Y185" s="612"/>
      <c r="Z185" s="612"/>
      <c r="AA185" s="611"/>
      <c r="AB185" s="612"/>
      <c r="AC185" s="612"/>
      <c r="AD185" s="613"/>
      <c r="AE185" s="613"/>
      <c r="AF185" s="612"/>
      <c r="AG185" s="612"/>
      <c r="AH185" s="612"/>
      <c r="AI185" s="611"/>
      <c r="AJ185" s="612"/>
      <c r="AK185" s="612"/>
      <c r="AL185" s="612"/>
      <c r="AM185" s="613"/>
      <c r="AN185" s="612"/>
      <c r="AO185" s="612"/>
      <c r="AP185" s="612"/>
      <c r="AQ185" s="613"/>
      <c r="AR185" s="612"/>
      <c r="AS185" s="612"/>
      <c r="AT185" s="612"/>
      <c r="AU185" s="616"/>
      <c r="AV185" s="612"/>
      <c r="AW185" s="612"/>
      <c r="AX185" s="612"/>
      <c r="AY185" s="612"/>
      <c r="AZ185" s="612"/>
      <c r="BA185" s="612"/>
      <c r="BB185" s="612"/>
      <c r="BC185" s="613"/>
      <c r="BD185" s="612"/>
      <c r="BE185" s="612"/>
      <c r="BF185" s="612"/>
      <c r="BG185" s="612"/>
      <c r="BH185" s="613"/>
      <c r="BI185" s="612"/>
      <c r="BJ185" s="612"/>
      <c r="BK185" s="612"/>
      <c r="BL185" s="613"/>
      <c r="BM185" s="611"/>
      <c r="BN185" s="612"/>
      <c r="BO185" s="612"/>
      <c r="BP185" s="612"/>
      <c r="BQ185" s="547"/>
      <c r="BR185" s="688"/>
      <c r="BS185" s="751"/>
      <c r="BT185" s="688"/>
      <c r="BU185" s="621"/>
    </row>
    <row r="186" spans="1:118" s="618" customFormat="1" hidden="1">
      <c r="A186" s="686"/>
      <c r="B186" s="634"/>
      <c r="C186" s="634"/>
      <c r="D186" s="605"/>
      <c r="E186" s="635"/>
      <c r="F186" s="635"/>
      <c r="G186" s="621"/>
      <c r="H186" s="608"/>
      <c r="I186" s="609"/>
      <c r="J186" s="610"/>
      <c r="K186" s="611"/>
      <c r="L186" s="611"/>
      <c r="M186" s="611"/>
      <c r="N186" s="611"/>
      <c r="O186" s="612"/>
      <c r="P186" s="612"/>
      <c r="Q186" s="613"/>
      <c r="R186" s="612"/>
      <c r="S186" s="612"/>
      <c r="T186" s="615"/>
      <c r="U186" s="612"/>
      <c r="V186" s="612"/>
      <c r="W186" s="613"/>
      <c r="X186" s="612"/>
      <c r="Y186" s="612"/>
      <c r="Z186" s="612"/>
      <c r="AA186" s="611"/>
      <c r="AB186" s="612"/>
      <c r="AC186" s="612"/>
      <c r="AD186" s="613"/>
      <c r="AE186" s="613"/>
      <c r="AF186" s="612"/>
      <c r="AG186" s="612"/>
      <c r="AH186" s="612"/>
      <c r="AI186" s="611"/>
      <c r="AJ186" s="612"/>
      <c r="AK186" s="612"/>
      <c r="AL186" s="612"/>
      <c r="AM186" s="613"/>
      <c r="AN186" s="612"/>
      <c r="AO186" s="612"/>
      <c r="AP186" s="612"/>
      <c r="AQ186" s="613"/>
      <c r="AR186" s="612"/>
      <c r="AS186" s="612"/>
      <c r="AT186" s="612"/>
      <c r="AU186" s="616"/>
      <c r="AV186" s="612"/>
      <c r="AW186" s="612"/>
      <c r="AX186" s="612"/>
      <c r="AY186" s="612"/>
      <c r="AZ186" s="612"/>
      <c r="BA186" s="612"/>
      <c r="BB186" s="612"/>
      <c r="BC186" s="613"/>
      <c r="BD186" s="612"/>
      <c r="BE186" s="612"/>
      <c r="BF186" s="612"/>
      <c r="BG186" s="612"/>
      <c r="BH186" s="613"/>
      <c r="BI186" s="612"/>
      <c r="BJ186" s="612"/>
      <c r="BK186" s="612"/>
      <c r="BL186" s="613"/>
      <c r="BM186" s="611"/>
      <c r="BN186" s="612"/>
      <c r="BO186" s="612"/>
      <c r="BP186" s="612"/>
      <c r="BQ186" s="547"/>
      <c r="BR186" s="605"/>
      <c r="BS186" s="678"/>
      <c r="BT186" s="605"/>
      <c r="BU186" s="621"/>
      <c r="BV186" s="619"/>
      <c r="BW186" s="619"/>
      <c r="BX186" s="619"/>
      <c r="BY186" s="607"/>
      <c r="BZ186" s="619"/>
      <c r="CA186" s="619"/>
      <c r="CB186" s="619"/>
      <c r="CC186" s="619"/>
      <c r="CD186" s="619"/>
      <c r="CE186" s="619"/>
      <c r="CF186" s="619"/>
      <c r="CG186" s="619"/>
      <c r="CH186" s="619"/>
      <c r="CI186" s="619"/>
      <c r="CJ186" s="619"/>
      <c r="CK186" s="619"/>
      <c r="CL186" s="619"/>
      <c r="CM186" s="619"/>
      <c r="CN186" s="619"/>
      <c r="CO186" s="619"/>
      <c r="CP186" s="619"/>
      <c r="CQ186" s="619"/>
      <c r="CR186" s="619"/>
      <c r="CS186" s="619"/>
      <c r="CT186" s="619"/>
      <c r="CU186" s="619"/>
      <c r="CV186" s="619"/>
      <c r="CW186" s="619"/>
      <c r="CX186" s="619"/>
      <c r="CY186" s="619"/>
      <c r="CZ186" s="619"/>
      <c r="DA186" s="619"/>
      <c r="DB186" s="619"/>
      <c r="DC186" s="619"/>
      <c r="DD186" s="619"/>
      <c r="DE186" s="619"/>
      <c r="DF186" s="619"/>
      <c r="DG186" s="619"/>
      <c r="DH186" s="619"/>
      <c r="DI186" s="619"/>
      <c r="DJ186" s="619"/>
      <c r="DK186" s="619"/>
      <c r="DL186" s="619"/>
      <c r="DM186" s="619"/>
      <c r="DN186" s="619"/>
    </row>
    <row r="187" spans="1:118" s="619" customFormat="1" hidden="1">
      <c r="A187" s="686"/>
      <c r="B187" s="604"/>
      <c r="C187" s="604"/>
      <c r="D187" s="605"/>
      <c r="E187" s="635"/>
      <c r="F187" s="605"/>
      <c r="G187" s="621"/>
      <c r="H187" s="608"/>
      <c r="I187" s="609"/>
      <c r="J187" s="610"/>
      <c r="K187" s="611"/>
      <c r="L187" s="611"/>
      <c r="M187" s="611"/>
      <c r="N187" s="611"/>
      <c r="O187" s="612"/>
      <c r="P187" s="612"/>
      <c r="Q187" s="613"/>
      <c r="R187" s="612"/>
      <c r="S187" s="612"/>
      <c r="T187" s="615"/>
      <c r="U187" s="612"/>
      <c r="V187" s="612"/>
      <c r="W187" s="613"/>
      <c r="X187" s="612"/>
      <c r="Y187" s="612"/>
      <c r="Z187" s="612"/>
      <c r="AA187" s="611"/>
      <c r="AB187" s="612"/>
      <c r="AC187" s="612"/>
      <c r="AD187" s="613"/>
      <c r="AE187" s="613"/>
      <c r="AF187" s="612"/>
      <c r="AG187" s="612"/>
      <c r="AH187" s="612"/>
      <c r="AI187" s="611"/>
      <c r="AJ187" s="612"/>
      <c r="AK187" s="612"/>
      <c r="AL187" s="612"/>
      <c r="AM187" s="613"/>
      <c r="AN187" s="612"/>
      <c r="AO187" s="612"/>
      <c r="AP187" s="612"/>
      <c r="AQ187" s="613"/>
      <c r="AR187" s="612"/>
      <c r="AS187" s="612"/>
      <c r="AT187" s="612"/>
      <c r="AU187" s="616"/>
      <c r="AV187" s="612"/>
      <c r="AW187" s="612"/>
      <c r="AX187" s="612"/>
      <c r="AY187" s="612"/>
      <c r="AZ187" s="612"/>
      <c r="BA187" s="612"/>
      <c r="BB187" s="612"/>
      <c r="BC187" s="613"/>
      <c r="BD187" s="612"/>
      <c r="BE187" s="612"/>
      <c r="BF187" s="612"/>
      <c r="BG187" s="612"/>
      <c r="BH187" s="613"/>
      <c r="BI187" s="612"/>
      <c r="BJ187" s="612"/>
      <c r="BK187" s="612"/>
      <c r="BL187" s="613"/>
      <c r="BM187" s="611"/>
      <c r="BN187" s="612"/>
      <c r="BO187" s="612"/>
      <c r="BP187" s="612"/>
      <c r="BQ187" s="547"/>
      <c r="BR187" s="605"/>
      <c r="BS187" s="748"/>
      <c r="BT187" s="605"/>
      <c r="BU187" s="621"/>
      <c r="BY187" s="607"/>
    </row>
    <row r="188" spans="1:118" s="575" customFormat="1" hidden="1">
      <c r="B188" s="576"/>
      <c r="C188" s="577"/>
      <c r="D188" s="578"/>
      <c r="E188" s="579"/>
      <c r="F188" s="578"/>
      <c r="G188" s="580"/>
      <c r="H188" s="581">
        <f>J188</f>
        <v>0</v>
      </c>
      <c r="I188" s="582"/>
      <c r="J188" s="580">
        <f>K188+AA188+BM188</f>
        <v>0</v>
      </c>
      <c r="K188" s="578">
        <f>L188+T188+X188+Y188+Z188</f>
        <v>0</v>
      </c>
      <c r="L188" s="578">
        <f>M188+S188</f>
        <v>0</v>
      </c>
      <c r="M188" s="578">
        <f>N188+R188</f>
        <v>0</v>
      </c>
      <c r="N188" s="578">
        <f>O188+P188+Q188</f>
        <v>0</v>
      </c>
      <c r="O188" s="578"/>
      <c r="P188" s="578"/>
      <c r="Q188" s="578"/>
      <c r="R188" s="578"/>
      <c r="S188" s="578"/>
      <c r="T188" s="578">
        <f>U188+V188+W188</f>
        <v>0</v>
      </c>
      <c r="U188" s="578"/>
      <c r="V188" s="578"/>
      <c r="W188" s="578"/>
      <c r="X188" s="578"/>
      <c r="Y188" s="578"/>
      <c r="Z188" s="578"/>
      <c r="AA188" s="578">
        <f xml:space="preserve"> SUM(AB188:AI188)+SUM(AV188:BL188)</f>
        <v>0</v>
      </c>
      <c r="AB188" s="578"/>
      <c r="AC188" s="578"/>
      <c r="AD188" s="578"/>
      <c r="AE188" s="578"/>
      <c r="AF188" s="578"/>
      <c r="AG188" s="578"/>
      <c r="AH188" s="578"/>
      <c r="AI188" s="578"/>
      <c r="AJ188" s="578"/>
      <c r="AK188" s="578"/>
      <c r="AL188" s="578"/>
      <c r="AM188" s="578"/>
      <c r="AN188" s="578"/>
      <c r="AO188" s="578"/>
      <c r="AP188" s="578"/>
      <c r="AQ188" s="578"/>
      <c r="AR188" s="578"/>
      <c r="AS188" s="578"/>
      <c r="AT188" s="578"/>
      <c r="AU188" s="567"/>
      <c r="AV188" s="578"/>
      <c r="AW188" s="578"/>
      <c r="AX188" s="578"/>
      <c r="AY188" s="578"/>
      <c r="AZ188" s="578"/>
      <c r="BA188" s="578"/>
      <c r="BB188" s="578"/>
      <c r="BC188" s="578"/>
      <c r="BD188" s="578"/>
      <c r="BE188" s="578"/>
      <c r="BF188" s="578"/>
      <c r="BG188" s="578"/>
      <c r="BH188" s="578"/>
      <c r="BI188" s="578"/>
      <c r="BJ188" s="578"/>
      <c r="BK188" s="578"/>
      <c r="BL188" s="578"/>
      <c r="BM188" s="578">
        <f>SUM(BN188:BP188)</f>
        <v>0</v>
      </c>
      <c r="BN188" s="578"/>
      <c r="BO188" s="578"/>
      <c r="BP188" s="578"/>
      <c r="BQ188" s="547">
        <v>1</v>
      </c>
      <c r="BR188" s="578"/>
    </row>
    <row r="189" spans="1:118" s="575" customFormat="1" hidden="1">
      <c r="B189" s="576"/>
      <c r="C189" s="577"/>
      <c r="D189" s="578"/>
      <c r="E189" s="579"/>
      <c r="F189" s="578"/>
      <c r="G189" s="580"/>
      <c r="H189" s="581">
        <f>J189</f>
        <v>0</v>
      </c>
      <c r="I189" s="582"/>
      <c r="J189" s="580">
        <f>K189+AA189+BM189</f>
        <v>0</v>
      </c>
      <c r="K189" s="578">
        <f>L189+T189+X189+Y189+Z189</f>
        <v>0</v>
      </c>
      <c r="L189" s="578">
        <f>M189+S189</f>
        <v>0</v>
      </c>
      <c r="M189" s="578">
        <f>N189+R189</f>
        <v>0</v>
      </c>
      <c r="N189" s="578">
        <f>O189+P189+Q189</f>
        <v>0</v>
      </c>
      <c r="O189" s="578"/>
      <c r="P189" s="578"/>
      <c r="Q189" s="578"/>
      <c r="R189" s="578"/>
      <c r="S189" s="578"/>
      <c r="T189" s="578">
        <f>U189+V189+W189</f>
        <v>0</v>
      </c>
      <c r="U189" s="578"/>
      <c r="V189" s="578"/>
      <c r="W189" s="578"/>
      <c r="X189" s="578"/>
      <c r="Y189" s="578"/>
      <c r="Z189" s="578"/>
      <c r="AA189" s="578">
        <f xml:space="preserve"> SUM(AB189:AI189)+SUM(AV189:BL189)</f>
        <v>0</v>
      </c>
      <c r="AB189" s="578"/>
      <c r="AC189" s="578"/>
      <c r="AD189" s="578"/>
      <c r="AE189" s="578"/>
      <c r="AF189" s="578"/>
      <c r="AG189" s="578"/>
      <c r="AH189" s="578"/>
      <c r="AI189" s="578">
        <f>SUM(AJ189:AT189)</f>
        <v>0</v>
      </c>
      <c r="AJ189" s="578"/>
      <c r="AK189" s="578"/>
      <c r="AL189" s="578"/>
      <c r="AM189" s="578"/>
      <c r="AN189" s="578"/>
      <c r="AO189" s="578"/>
      <c r="AP189" s="578"/>
      <c r="AQ189" s="578"/>
      <c r="AR189" s="578"/>
      <c r="AS189" s="578"/>
      <c r="AT189" s="578"/>
      <c r="AU189" s="567"/>
      <c r="AV189" s="578"/>
      <c r="AW189" s="578"/>
      <c r="AX189" s="578"/>
      <c r="AY189" s="578"/>
      <c r="AZ189" s="578"/>
      <c r="BA189" s="578"/>
      <c r="BB189" s="578"/>
      <c r="BC189" s="578"/>
      <c r="BD189" s="578"/>
      <c r="BE189" s="578"/>
      <c r="BF189" s="578"/>
      <c r="BG189" s="578"/>
      <c r="BH189" s="578"/>
      <c r="BI189" s="578"/>
      <c r="BJ189" s="578"/>
      <c r="BK189" s="578"/>
      <c r="BL189" s="578"/>
      <c r="BM189" s="578">
        <f>SUM(BN189:BP189)</f>
        <v>0</v>
      </c>
      <c r="BN189" s="578"/>
      <c r="BO189" s="578"/>
      <c r="BP189" s="578"/>
      <c r="BQ189" s="547">
        <v>1</v>
      </c>
      <c r="BR189" s="578"/>
    </row>
    <row r="190" spans="1:118" s="575" customFormat="1" hidden="1">
      <c r="B190" s="576"/>
      <c r="C190" s="577"/>
      <c r="D190" s="578"/>
      <c r="E190" s="579"/>
      <c r="F190" s="578"/>
      <c r="G190" s="580"/>
      <c r="H190" s="581">
        <f>J190</f>
        <v>0</v>
      </c>
      <c r="I190" s="582"/>
      <c r="J190" s="580">
        <f>K190+AA190+BM190</f>
        <v>0</v>
      </c>
      <c r="K190" s="578">
        <f>L190+T190+X190+Y190+Z190</f>
        <v>0</v>
      </c>
      <c r="L190" s="578">
        <f>M190+S190</f>
        <v>0</v>
      </c>
      <c r="M190" s="578">
        <f>N190+R190</f>
        <v>0</v>
      </c>
      <c r="N190" s="578">
        <f>O190+P190+Q190</f>
        <v>0</v>
      </c>
      <c r="O190" s="578"/>
      <c r="P190" s="578"/>
      <c r="Q190" s="578"/>
      <c r="R190" s="578"/>
      <c r="S190" s="578"/>
      <c r="T190" s="578">
        <f>U190+V190+W190</f>
        <v>0</v>
      </c>
      <c r="U190" s="578"/>
      <c r="V190" s="578"/>
      <c r="W190" s="578"/>
      <c r="X190" s="578"/>
      <c r="Y190" s="578"/>
      <c r="Z190" s="578"/>
      <c r="AA190" s="578">
        <f xml:space="preserve"> SUM(AB190:AI190)+SUM(AV190:BL190)</f>
        <v>0</v>
      </c>
      <c r="AB190" s="578"/>
      <c r="AC190" s="578"/>
      <c r="AD190" s="578"/>
      <c r="AE190" s="578"/>
      <c r="AF190" s="578"/>
      <c r="AG190" s="578"/>
      <c r="AH190" s="578"/>
      <c r="AI190" s="578">
        <f>SUM(AJ190:AT190)</f>
        <v>0</v>
      </c>
      <c r="AJ190" s="578"/>
      <c r="AK190" s="578"/>
      <c r="AL190" s="578"/>
      <c r="AM190" s="578"/>
      <c r="AN190" s="578"/>
      <c r="AO190" s="578"/>
      <c r="AP190" s="578"/>
      <c r="AQ190" s="578"/>
      <c r="AR190" s="578"/>
      <c r="AS190" s="578"/>
      <c r="AT190" s="578"/>
      <c r="AU190" s="567"/>
      <c r="AV190" s="578"/>
      <c r="AW190" s="578"/>
      <c r="AX190" s="578"/>
      <c r="AY190" s="578"/>
      <c r="AZ190" s="578"/>
      <c r="BA190" s="578"/>
      <c r="BB190" s="578"/>
      <c r="BC190" s="578"/>
      <c r="BD190" s="578"/>
      <c r="BE190" s="578"/>
      <c r="BF190" s="578"/>
      <c r="BG190" s="578"/>
      <c r="BH190" s="578"/>
      <c r="BI190" s="578"/>
      <c r="BJ190" s="578"/>
      <c r="BK190" s="578"/>
      <c r="BL190" s="578"/>
      <c r="BM190" s="578">
        <f>SUM(BN190:BP190)</f>
        <v>0</v>
      </c>
      <c r="BN190" s="578"/>
      <c r="BO190" s="578"/>
      <c r="BP190" s="578"/>
      <c r="BQ190" s="547">
        <v>1</v>
      </c>
      <c r="BR190" s="578"/>
    </row>
    <row r="191" spans="1:118" s="575" customFormat="1" hidden="1">
      <c r="B191" s="576"/>
      <c r="C191" s="577"/>
      <c r="D191" s="578"/>
      <c r="E191" s="579"/>
      <c r="F191" s="578"/>
      <c r="G191" s="580"/>
      <c r="H191" s="581">
        <f>J191</f>
        <v>0</v>
      </c>
      <c r="I191" s="582"/>
      <c r="J191" s="580">
        <f>K191+AA191+BM191</f>
        <v>0</v>
      </c>
      <c r="K191" s="578">
        <f>L191+T191+X191+Y191+Z191</f>
        <v>0</v>
      </c>
      <c r="L191" s="578">
        <f>M191+S191</f>
        <v>0</v>
      </c>
      <c r="M191" s="578">
        <f>N191+R191</f>
        <v>0</v>
      </c>
      <c r="N191" s="578">
        <f>O191+P191+Q191</f>
        <v>0</v>
      </c>
      <c r="O191" s="578"/>
      <c r="P191" s="578"/>
      <c r="Q191" s="578"/>
      <c r="R191" s="578"/>
      <c r="S191" s="578"/>
      <c r="T191" s="578">
        <f>U191+V191+W191</f>
        <v>0</v>
      </c>
      <c r="U191" s="578"/>
      <c r="V191" s="578"/>
      <c r="W191" s="578"/>
      <c r="X191" s="578"/>
      <c r="Y191" s="578"/>
      <c r="Z191" s="578"/>
      <c r="AA191" s="578">
        <f xml:space="preserve"> SUM(AB191:AI191)+SUM(AV191:BL191)</f>
        <v>0</v>
      </c>
      <c r="AB191" s="578"/>
      <c r="AC191" s="578"/>
      <c r="AD191" s="578"/>
      <c r="AE191" s="578"/>
      <c r="AF191" s="578"/>
      <c r="AG191" s="578"/>
      <c r="AH191" s="578"/>
      <c r="AI191" s="578">
        <f>SUM(AJ191:AT191)</f>
        <v>0</v>
      </c>
      <c r="AJ191" s="578"/>
      <c r="AK191" s="578"/>
      <c r="AL191" s="578"/>
      <c r="AM191" s="578"/>
      <c r="AN191" s="578"/>
      <c r="AO191" s="578"/>
      <c r="AP191" s="578"/>
      <c r="AQ191" s="578"/>
      <c r="AR191" s="578"/>
      <c r="AS191" s="578"/>
      <c r="AT191" s="578"/>
      <c r="AU191" s="567"/>
      <c r="AV191" s="578"/>
      <c r="AW191" s="578"/>
      <c r="AX191" s="578"/>
      <c r="AY191" s="578"/>
      <c r="AZ191" s="578"/>
      <c r="BA191" s="578"/>
      <c r="BB191" s="578"/>
      <c r="BC191" s="578"/>
      <c r="BD191" s="578"/>
      <c r="BE191" s="578"/>
      <c r="BF191" s="578"/>
      <c r="BG191" s="578"/>
      <c r="BH191" s="578"/>
      <c r="BI191" s="578"/>
      <c r="BJ191" s="578"/>
      <c r="BK191" s="578"/>
      <c r="BL191" s="578"/>
      <c r="BM191" s="578">
        <f>SUM(BN191:BP191)</f>
        <v>0</v>
      </c>
      <c r="BN191" s="578"/>
      <c r="BO191" s="578"/>
      <c r="BP191" s="578"/>
      <c r="BQ191" s="547">
        <v>1</v>
      </c>
      <c r="BR191" s="578"/>
    </row>
    <row r="192" spans="1:118" s="559" customFormat="1" hidden="1">
      <c r="B192" s="560"/>
      <c r="C192" s="561" t="s">
        <v>2710</v>
      </c>
      <c r="D192" s="562"/>
      <c r="E192" s="563"/>
      <c r="F192" s="562"/>
      <c r="G192" s="564"/>
      <c r="H192" s="565">
        <f>SUM(H193:H254)</f>
        <v>7.87</v>
      </c>
      <c r="I192" s="566"/>
      <c r="J192" s="564">
        <f t="shared" ref="J192:BP192" si="50">SUM(J193:J254)</f>
        <v>7.87</v>
      </c>
      <c r="K192" s="562">
        <f t="shared" si="50"/>
        <v>7.87</v>
      </c>
      <c r="L192" s="562">
        <f t="shared" si="50"/>
        <v>7.37</v>
      </c>
      <c r="M192" s="562">
        <f t="shared" si="50"/>
        <v>7.37</v>
      </c>
      <c r="N192" s="562">
        <f t="shared" si="50"/>
        <v>6.5600000000000005</v>
      </c>
      <c r="O192" s="562">
        <f t="shared" si="50"/>
        <v>6.5600000000000005</v>
      </c>
      <c r="P192" s="562">
        <f t="shared" si="50"/>
        <v>0</v>
      </c>
      <c r="Q192" s="562">
        <f t="shared" si="50"/>
        <v>0</v>
      </c>
      <c r="R192" s="562">
        <f t="shared" si="50"/>
        <v>0.81</v>
      </c>
      <c r="S192" s="562">
        <f t="shared" si="50"/>
        <v>0</v>
      </c>
      <c r="T192" s="562">
        <f t="shared" si="50"/>
        <v>0</v>
      </c>
      <c r="U192" s="562">
        <f t="shared" si="50"/>
        <v>0</v>
      </c>
      <c r="V192" s="562">
        <f t="shared" si="50"/>
        <v>0</v>
      </c>
      <c r="W192" s="562">
        <f t="shared" si="50"/>
        <v>0</v>
      </c>
      <c r="X192" s="562">
        <f t="shared" si="50"/>
        <v>0</v>
      </c>
      <c r="Y192" s="562">
        <f t="shared" si="50"/>
        <v>0.5</v>
      </c>
      <c r="Z192" s="562">
        <f t="shared" si="50"/>
        <v>0</v>
      </c>
      <c r="AA192" s="562">
        <f t="shared" si="50"/>
        <v>0</v>
      </c>
      <c r="AB192" s="562">
        <f t="shared" si="50"/>
        <v>0</v>
      </c>
      <c r="AC192" s="562">
        <f t="shared" si="50"/>
        <v>0</v>
      </c>
      <c r="AD192" s="562">
        <f t="shared" si="50"/>
        <v>0</v>
      </c>
      <c r="AE192" s="562">
        <f t="shared" si="50"/>
        <v>0</v>
      </c>
      <c r="AF192" s="562">
        <f t="shared" si="50"/>
        <v>0</v>
      </c>
      <c r="AG192" s="562">
        <f t="shared" si="50"/>
        <v>0</v>
      </c>
      <c r="AH192" s="562">
        <f t="shared" si="50"/>
        <v>0</v>
      </c>
      <c r="AI192" s="562">
        <f t="shared" si="50"/>
        <v>0</v>
      </c>
      <c r="AJ192" s="562">
        <f t="shared" si="50"/>
        <v>0</v>
      </c>
      <c r="AK192" s="562">
        <f t="shared" si="50"/>
        <v>0</v>
      </c>
      <c r="AL192" s="562">
        <f t="shared" si="50"/>
        <v>0</v>
      </c>
      <c r="AM192" s="562">
        <f t="shared" si="50"/>
        <v>0</v>
      </c>
      <c r="AN192" s="562">
        <f t="shared" si="50"/>
        <v>0</v>
      </c>
      <c r="AO192" s="562">
        <f t="shared" si="50"/>
        <v>0</v>
      </c>
      <c r="AP192" s="562">
        <f t="shared" si="50"/>
        <v>0</v>
      </c>
      <c r="AQ192" s="562">
        <f t="shared" si="50"/>
        <v>0</v>
      </c>
      <c r="AR192" s="562">
        <f t="shared" si="50"/>
        <v>0</v>
      </c>
      <c r="AS192" s="562">
        <f t="shared" si="50"/>
        <v>0</v>
      </c>
      <c r="AT192" s="562">
        <f t="shared" si="50"/>
        <v>0</v>
      </c>
      <c r="AU192" s="562">
        <f t="shared" si="50"/>
        <v>0</v>
      </c>
      <c r="AV192" s="562">
        <f t="shared" si="50"/>
        <v>0</v>
      </c>
      <c r="AW192" s="562">
        <f t="shared" si="50"/>
        <v>0</v>
      </c>
      <c r="AX192" s="562">
        <f t="shared" si="50"/>
        <v>0</v>
      </c>
      <c r="AY192" s="562">
        <f t="shared" si="50"/>
        <v>0</v>
      </c>
      <c r="AZ192" s="562">
        <f t="shared" si="50"/>
        <v>0</v>
      </c>
      <c r="BA192" s="562">
        <f t="shared" si="50"/>
        <v>0</v>
      </c>
      <c r="BB192" s="562">
        <f t="shared" si="50"/>
        <v>0</v>
      </c>
      <c r="BC192" s="562">
        <f t="shared" si="50"/>
        <v>0</v>
      </c>
      <c r="BD192" s="562">
        <f t="shared" si="50"/>
        <v>0</v>
      </c>
      <c r="BE192" s="562">
        <f t="shared" si="50"/>
        <v>0</v>
      </c>
      <c r="BF192" s="562">
        <f t="shared" si="50"/>
        <v>0</v>
      </c>
      <c r="BG192" s="562">
        <f t="shared" si="50"/>
        <v>0</v>
      </c>
      <c r="BH192" s="562">
        <f t="shared" si="50"/>
        <v>0</v>
      </c>
      <c r="BI192" s="562">
        <f t="shared" si="50"/>
        <v>0</v>
      </c>
      <c r="BJ192" s="562">
        <f t="shared" si="50"/>
        <v>0</v>
      </c>
      <c r="BK192" s="562">
        <f t="shared" si="50"/>
        <v>0</v>
      </c>
      <c r="BL192" s="562">
        <f t="shared" si="50"/>
        <v>0</v>
      </c>
      <c r="BM192" s="562">
        <f t="shared" si="50"/>
        <v>0</v>
      </c>
      <c r="BN192" s="562">
        <f t="shared" si="50"/>
        <v>0</v>
      </c>
      <c r="BO192" s="562">
        <f t="shared" si="50"/>
        <v>0</v>
      </c>
      <c r="BP192" s="562">
        <f t="shared" si="50"/>
        <v>0</v>
      </c>
      <c r="BQ192" s="568">
        <v>1</v>
      </c>
      <c r="BR192" s="562"/>
    </row>
    <row r="193" spans="1:77" s="755" customFormat="1" hidden="1">
      <c r="A193" s="638"/>
      <c r="B193" s="753"/>
      <c r="C193" s="754"/>
      <c r="D193" s="640"/>
      <c r="E193" s="640"/>
      <c r="F193" s="641"/>
      <c r="G193" s="642"/>
      <c r="H193" s="643"/>
      <c r="I193" s="644"/>
      <c r="J193" s="645"/>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645"/>
    </row>
    <row r="194" spans="1:77" s="755" customFormat="1" ht="31.5" hidden="1">
      <c r="A194" s="756">
        <v>2021</v>
      </c>
      <c r="B194" s="757">
        <v>12</v>
      </c>
      <c r="C194" s="758" t="s">
        <v>71</v>
      </c>
      <c r="D194" s="759" t="s">
        <v>15</v>
      </c>
      <c r="E194" s="398" t="s">
        <v>72</v>
      </c>
      <c r="F194" s="760"/>
      <c r="G194" s="761"/>
      <c r="H194" s="762">
        <f t="shared" ref="H194:H196" si="51">J194</f>
        <v>3.7</v>
      </c>
      <c r="I194" s="763"/>
      <c r="J194" s="764">
        <f>K194+AA194+BM194</f>
        <v>3.7</v>
      </c>
      <c r="K194" s="765">
        <f t="shared" ref="K194:K196" si="52">L194+T194+X194+Y194+Z194</f>
        <v>3.7</v>
      </c>
      <c r="L194" s="765">
        <f t="shared" ref="L194:L196" si="53">M194+S194</f>
        <v>3.7</v>
      </c>
      <c r="M194" s="765">
        <f t="shared" ref="M194:M196" si="54">N194+R194</f>
        <v>3.7</v>
      </c>
      <c r="N194" s="765">
        <f t="shared" ref="N194:N196" si="55">O194+P194+Q194</f>
        <v>3.7</v>
      </c>
      <c r="O194" s="766">
        <v>3.7</v>
      </c>
      <c r="P194" s="765"/>
      <c r="Q194" s="765"/>
      <c r="R194" s="765"/>
      <c r="S194" s="765"/>
      <c r="T194" s="765">
        <f t="shared" ref="T194:T196" si="56">U194+V194+W194</f>
        <v>0</v>
      </c>
      <c r="U194" s="765"/>
      <c r="V194" s="765"/>
      <c r="W194" s="765"/>
      <c r="X194" s="765"/>
      <c r="Y194" s="765"/>
      <c r="Z194" s="765"/>
      <c r="AA194" s="765">
        <f t="shared" ref="AA194:AA195" si="57">SUM(AB194:AI194)+AW194+SUM(AY194:BC194)+SUM(BF194:BL194)</f>
        <v>0</v>
      </c>
      <c r="AB194" s="765"/>
      <c r="AC194" s="765"/>
      <c r="AD194" s="765"/>
      <c r="AE194" s="765"/>
      <c r="AF194" s="765"/>
      <c r="AG194" s="765"/>
      <c r="AH194" s="765"/>
      <c r="AI194" s="765">
        <f t="shared" ref="AI194:AI196" si="58">SUM(AJ194:AV194)+AX194+SUM(BD194:BE194)</f>
        <v>0</v>
      </c>
      <c r="AJ194" s="765"/>
      <c r="AK194" s="765"/>
      <c r="AL194" s="765"/>
      <c r="AM194" s="765"/>
      <c r="AN194" s="765"/>
      <c r="AO194" s="765"/>
      <c r="AP194" s="765"/>
      <c r="AQ194" s="765"/>
      <c r="AR194" s="765"/>
      <c r="AS194" s="765"/>
      <c r="AT194" s="765"/>
      <c r="AU194" s="765"/>
      <c r="AV194" s="765"/>
      <c r="AW194" s="765"/>
      <c r="AX194" s="765"/>
      <c r="AY194" s="765"/>
      <c r="AZ194" s="765"/>
      <c r="BA194" s="765"/>
      <c r="BB194" s="765"/>
      <c r="BC194" s="765"/>
      <c r="BD194" s="765"/>
      <c r="BE194" s="765"/>
      <c r="BF194" s="765"/>
      <c r="BG194" s="765"/>
      <c r="BH194" s="765"/>
      <c r="BI194" s="765"/>
      <c r="BJ194" s="765"/>
      <c r="BK194" s="765"/>
      <c r="BL194" s="765"/>
      <c r="BM194" s="765">
        <f t="shared" ref="BM194:BM196" si="59">SUM(BN194:BP194)</f>
        <v>0</v>
      </c>
      <c r="BN194" s="765"/>
      <c r="BO194" s="765"/>
      <c r="BP194" s="765"/>
    </row>
    <row r="195" spans="1:77" s="755" customFormat="1" ht="31.5" hidden="1">
      <c r="A195" s="756">
        <v>2021</v>
      </c>
      <c r="B195" s="757">
        <v>13</v>
      </c>
      <c r="C195" s="767" t="s">
        <v>73</v>
      </c>
      <c r="D195" s="759" t="s">
        <v>15</v>
      </c>
      <c r="E195" s="398" t="s">
        <v>72</v>
      </c>
      <c r="F195" s="760"/>
      <c r="G195" s="761"/>
      <c r="H195" s="762">
        <f t="shared" si="51"/>
        <v>0.76</v>
      </c>
      <c r="I195" s="763"/>
      <c r="J195" s="764">
        <f>K195+AA195+BM195</f>
        <v>0.76</v>
      </c>
      <c r="K195" s="765">
        <f t="shared" si="52"/>
        <v>0.76</v>
      </c>
      <c r="L195" s="765">
        <f t="shared" si="53"/>
        <v>0.76</v>
      </c>
      <c r="M195" s="765">
        <f t="shared" si="54"/>
        <v>0.76</v>
      </c>
      <c r="N195" s="765">
        <f t="shared" si="55"/>
        <v>0.44</v>
      </c>
      <c r="O195" s="766">
        <v>0.44</v>
      </c>
      <c r="P195" s="765"/>
      <c r="Q195" s="765"/>
      <c r="R195" s="766">
        <v>0.32</v>
      </c>
      <c r="S195" s="765"/>
      <c r="T195" s="765">
        <f t="shared" si="56"/>
        <v>0</v>
      </c>
      <c r="U195" s="765"/>
      <c r="V195" s="765"/>
      <c r="W195" s="765"/>
      <c r="X195" s="765"/>
      <c r="Y195" s="765"/>
      <c r="Z195" s="765"/>
      <c r="AA195" s="765">
        <f t="shared" si="57"/>
        <v>0</v>
      </c>
      <c r="AB195" s="765"/>
      <c r="AC195" s="765"/>
      <c r="AD195" s="765"/>
      <c r="AE195" s="765"/>
      <c r="AF195" s="765"/>
      <c r="AG195" s="765"/>
      <c r="AH195" s="765"/>
      <c r="AI195" s="765">
        <f t="shared" si="58"/>
        <v>0</v>
      </c>
      <c r="AJ195" s="765"/>
      <c r="AK195" s="765"/>
      <c r="AL195" s="765"/>
      <c r="AM195" s="765"/>
      <c r="AN195" s="765"/>
      <c r="AO195" s="765"/>
      <c r="AP195" s="765"/>
      <c r="AQ195" s="765"/>
      <c r="AR195" s="765"/>
      <c r="AS195" s="765"/>
      <c r="AT195" s="765"/>
      <c r="AU195" s="765"/>
      <c r="AV195" s="765"/>
      <c r="AW195" s="765"/>
      <c r="AX195" s="765"/>
      <c r="AY195" s="765"/>
      <c r="AZ195" s="765"/>
      <c r="BA195" s="765"/>
      <c r="BB195" s="765"/>
      <c r="BC195" s="765"/>
      <c r="BD195" s="765"/>
      <c r="BE195" s="765"/>
      <c r="BF195" s="765"/>
      <c r="BG195" s="765"/>
      <c r="BH195" s="765"/>
      <c r="BI195" s="765"/>
      <c r="BJ195" s="765"/>
      <c r="BK195" s="765"/>
      <c r="BL195" s="765"/>
      <c r="BM195" s="765">
        <f t="shared" si="59"/>
        <v>0</v>
      </c>
      <c r="BN195" s="765"/>
      <c r="BO195" s="765"/>
      <c r="BP195" s="765"/>
    </row>
    <row r="196" spans="1:77" s="773" customFormat="1" ht="45" hidden="1">
      <c r="A196" s="768" t="s">
        <v>2711</v>
      </c>
      <c r="B196" s="769">
        <v>36</v>
      </c>
      <c r="C196" s="769" t="s">
        <v>74</v>
      </c>
      <c r="D196" s="770" t="s">
        <v>15</v>
      </c>
      <c r="E196" s="771" t="s">
        <v>75</v>
      </c>
      <c r="F196" s="771"/>
      <c r="G196" s="701"/>
      <c r="H196" s="702">
        <f t="shared" si="51"/>
        <v>3.41</v>
      </c>
      <c r="I196" s="703"/>
      <c r="J196" s="772">
        <f>K196+AA196+BM196</f>
        <v>3.41</v>
      </c>
      <c r="K196" s="736">
        <f t="shared" si="52"/>
        <v>3.41</v>
      </c>
      <c r="L196" s="736">
        <f t="shared" si="53"/>
        <v>2.91</v>
      </c>
      <c r="M196" s="736">
        <f t="shared" si="54"/>
        <v>2.91</v>
      </c>
      <c r="N196" s="736">
        <f t="shared" si="55"/>
        <v>2.42</v>
      </c>
      <c r="O196" s="736">
        <v>2.42</v>
      </c>
      <c r="P196" s="736"/>
      <c r="Q196" s="736"/>
      <c r="R196" s="736">
        <v>0.49</v>
      </c>
      <c r="S196" s="736"/>
      <c r="T196" s="736">
        <f t="shared" si="56"/>
        <v>0</v>
      </c>
      <c r="U196" s="736"/>
      <c r="V196" s="736"/>
      <c r="W196" s="736"/>
      <c r="X196" s="736"/>
      <c r="Y196" s="736">
        <v>0.5</v>
      </c>
      <c r="Z196" s="736"/>
      <c r="AA196" s="1">
        <f t="shared" ref="AA196" si="60">SUM(AB196:AI196)+AW196+SUM(AY196:BC196)+SUM(BF196:BL196)</f>
        <v>0</v>
      </c>
      <c r="AB196" s="736"/>
      <c r="AC196" s="736"/>
      <c r="AD196" s="736"/>
      <c r="AE196" s="736"/>
      <c r="AF196" s="736"/>
      <c r="AG196" s="736"/>
      <c r="AH196" s="736"/>
      <c r="AI196" s="1">
        <f t="shared" si="58"/>
        <v>0</v>
      </c>
      <c r="AJ196" s="736"/>
      <c r="AK196" s="736"/>
      <c r="AL196" s="736"/>
      <c r="AM196" s="736"/>
      <c r="AN196" s="736"/>
      <c r="AO196" s="736"/>
      <c r="AP196" s="736"/>
      <c r="AQ196" s="736"/>
      <c r="AR196" s="736"/>
      <c r="AS196" s="736"/>
      <c r="AT196" s="736"/>
      <c r="AU196" s="736"/>
      <c r="AV196" s="736"/>
      <c r="AW196" s="736"/>
      <c r="AX196" s="736"/>
      <c r="AY196" s="736"/>
      <c r="AZ196" s="736"/>
      <c r="BA196" s="736"/>
      <c r="BB196" s="736"/>
      <c r="BC196" s="736"/>
      <c r="BD196" s="736"/>
      <c r="BE196" s="736"/>
      <c r="BF196" s="736"/>
      <c r="BG196" s="736"/>
      <c r="BH196" s="736"/>
      <c r="BI196" s="736"/>
      <c r="BJ196" s="736"/>
      <c r="BK196" s="736"/>
      <c r="BL196" s="736"/>
      <c r="BM196" s="736">
        <f t="shared" si="59"/>
        <v>0</v>
      </c>
      <c r="BN196" s="736"/>
      <c r="BO196" s="736"/>
      <c r="BP196" s="736"/>
    </row>
    <row r="197" spans="1:77" s="652" customFormat="1" hidden="1">
      <c r="A197" s="706"/>
      <c r="B197" s="719"/>
      <c r="C197" s="719"/>
      <c r="D197" s="640"/>
      <c r="E197" s="641"/>
      <c r="F197" s="774"/>
      <c r="G197" s="651"/>
      <c r="H197" s="643"/>
      <c r="I197" s="644"/>
      <c r="J197" s="645"/>
      <c r="K197" s="1"/>
      <c r="L197" s="1"/>
      <c r="M197" s="1"/>
      <c r="N197" s="1"/>
      <c r="O197" s="646"/>
      <c r="P197" s="646"/>
      <c r="Q197" s="647"/>
      <c r="R197" s="646"/>
      <c r="S197" s="646"/>
      <c r="T197" s="648"/>
      <c r="U197" s="646"/>
      <c r="V197" s="646"/>
      <c r="W197" s="647"/>
      <c r="X197" s="646"/>
      <c r="Y197" s="646"/>
      <c r="Z197" s="646"/>
      <c r="AA197" s="1"/>
      <c r="AB197" s="646"/>
      <c r="AC197" s="646"/>
      <c r="AD197" s="647"/>
      <c r="AE197" s="647"/>
      <c r="AF197" s="646"/>
      <c r="AG197" s="646"/>
      <c r="AH197" s="646"/>
      <c r="AI197" s="1"/>
      <c r="AJ197" s="646"/>
      <c r="AK197" s="646"/>
      <c r="AL197" s="646"/>
      <c r="AM197" s="647"/>
      <c r="AN197" s="646"/>
      <c r="AO197" s="646"/>
      <c r="AP197" s="646"/>
      <c r="AQ197" s="647"/>
      <c r="AR197" s="646"/>
      <c r="AS197" s="646"/>
      <c r="AT197" s="646"/>
      <c r="AU197" s="616"/>
      <c r="AV197" s="646"/>
      <c r="AW197" s="646"/>
      <c r="AX197" s="646"/>
      <c r="AY197" s="646"/>
      <c r="AZ197" s="646"/>
      <c r="BA197" s="646"/>
      <c r="BB197" s="646"/>
      <c r="BC197" s="647"/>
      <c r="BD197" s="646"/>
      <c r="BE197" s="646"/>
      <c r="BF197" s="646"/>
      <c r="BG197" s="646"/>
      <c r="BH197" s="647"/>
      <c r="BI197" s="646"/>
      <c r="BJ197" s="646"/>
      <c r="BK197" s="646"/>
      <c r="BL197" s="647"/>
      <c r="BM197" s="1"/>
      <c r="BN197" s="646"/>
      <c r="BO197" s="646"/>
      <c r="BP197" s="646"/>
      <c r="BQ197" s="542"/>
      <c r="BR197" s="640"/>
      <c r="BS197" s="775"/>
      <c r="BT197" s="640"/>
      <c r="BU197" s="651"/>
      <c r="BY197" s="642"/>
    </row>
    <row r="198" spans="1:77" s="652" customFormat="1" hidden="1">
      <c r="A198" s="706"/>
      <c r="B198" s="719"/>
      <c r="C198" s="719"/>
      <c r="D198" s="640"/>
      <c r="E198" s="774"/>
      <c r="F198" s="640"/>
      <c r="G198" s="651"/>
      <c r="H198" s="643"/>
      <c r="I198" s="644"/>
      <c r="J198" s="645"/>
      <c r="K198" s="1"/>
      <c r="L198" s="1"/>
      <c r="M198" s="1"/>
      <c r="N198" s="1"/>
      <c r="O198" s="646"/>
      <c r="P198" s="646"/>
      <c r="Q198" s="647"/>
      <c r="R198" s="776"/>
      <c r="S198" s="776"/>
      <c r="T198" s="648"/>
      <c r="U198" s="646"/>
      <c r="V198" s="646"/>
      <c r="W198" s="647"/>
      <c r="X198" s="646"/>
      <c r="Y198" s="646"/>
      <c r="Z198" s="646"/>
      <c r="AA198" s="1"/>
      <c r="AB198" s="646"/>
      <c r="AC198" s="646"/>
      <c r="AD198" s="647"/>
      <c r="AE198" s="647"/>
      <c r="AF198" s="646"/>
      <c r="AG198" s="646"/>
      <c r="AH198" s="646"/>
      <c r="AI198" s="1"/>
      <c r="AJ198" s="646"/>
      <c r="AK198" s="646"/>
      <c r="AL198" s="646"/>
      <c r="AM198" s="647"/>
      <c r="AN198" s="646"/>
      <c r="AO198" s="646"/>
      <c r="AP198" s="646"/>
      <c r="AQ198" s="647"/>
      <c r="AR198" s="646"/>
      <c r="AS198" s="646"/>
      <c r="AT198" s="646"/>
      <c r="AU198" s="616"/>
      <c r="AV198" s="646"/>
      <c r="AW198" s="646"/>
      <c r="AX198" s="646"/>
      <c r="AY198" s="646"/>
      <c r="AZ198" s="646"/>
      <c r="BA198" s="646"/>
      <c r="BB198" s="646"/>
      <c r="BC198" s="647"/>
      <c r="BD198" s="646"/>
      <c r="BE198" s="646"/>
      <c r="BF198" s="646"/>
      <c r="BG198" s="646"/>
      <c r="BH198" s="647"/>
      <c r="BI198" s="646"/>
      <c r="BJ198" s="646"/>
      <c r="BK198" s="646"/>
      <c r="BL198" s="647"/>
      <c r="BM198" s="1"/>
      <c r="BN198" s="646"/>
      <c r="BO198" s="646"/>
      <c r="BP198" s="646"/>
      <c r="BQ198" s="542"/>
      <c r="BR198" s="640"/>
      <c r="BS198" s="777"/>
      <c r="BT198" s="640"/>
      <c r="BU198" s="705"/>
      <c r="BY198" s="642"/>
    </row>
    <row r="199" spans="1:77" s="652" customFormat="1" hidden="1">
      <c r="A199" s="706"/>
      <c r="B199" s="639"/>
      <c r="C199" s="639"/>
      <c r="D199" s="640"/>
      <c r="E199" s="641"/>
      <c r="F199" s="641"/>
      <c r="G199" s="651"/>
      <c r="H199" s="643"/>
      <c r="I199" s="644"/>
      <c r="J199" s="645"/>
      <c r="K199" s="1"/>
      <c r="L199" s="1"/>
      <c r="M199" s="1"/>
      <c r="N199" s="1"/>
      <c r="O199" s="646"/>
      <c r="P199" s="646"/>
      <c r="Q199" s="647"/>
      <c r="R199" s="646"/>
      <c r="S199" s="646"/>
      <c r="T199" s="648"/>
      <c r="U199" s="646"/>
      <c r="V199" s="646"/>
      <c r="W199" s="647"/>
      <c r="X199" s="646"/>
      <c r="Y199" s="646"/>
      <c r="Z199" s="646"/>
      <c r="AA199" s="1"/>
      <c r="AB199" s="646"/>
      <c r="AC199" s="646"/>
      <c r="AD199" s="647"/>
      <c r="AE199" s="647"/>
      <c r="AF199" s="646"/>
      <c r="AG199" s="646"/>
      <c r="AH199" s="646"/>
      <c r="AI199" s="1"/>
      <c r="AJ199" s="646"/>
      <c r="AK199" s="646"/>
      <c r="AL199" s="646"/>
      <c r="AM199" s="647"/>
      <c r="AN199" s="646"/>
      <c r="AO199" s="646"/>
      <c r="AP199" s="646"/>
      <c r="AQ199" s="647"/>
      <c r="AR199" s="646"/>
      <c r="AS199" s="646"/>
      <c r="AT199" s="646"/>
      <c r="AU199" s="616"/>
      <c r="AV199" s="646"/>
      <c r="AW199" s="646"/>
      <c r="AX199" s="646"/>
      <c r="AY199" s="646"/>
      <c r="AZ199" s="646"/>
      <c r="BA199" s="646"/>
      <c r="BB199" s="646"/>
      <c r="BC199" s="647"/>
      <c r="BD199" s="646"/>
      <c r="BE199" s="646"/>
      <c r="BF199" s="646"/>
      <c r="BG199" s="646"/>
      <c r="BH199" s="647"/>
      <c r="BI199" s="646"/>
      <c r="BJ199" s="646"/>
      <c r="BK199" s="646"/>
      <c r="BL199" s="647"/>
      <c r="BM199" s="1"/>
      <c r="BN199" s="646"/>
      <c r="BO199" s="646"/>
      <c r="BP199" s="646"/>
      <c r="BQ199" s="542"/>
      <c r="BR199" s="640"/>
      <c r="BS199" s="778"/>
      <c r="BT199" s="640"/>
      <c r="BU199" s="651"/>
      <c r="BY199" s="642"/>
    </row>
    <row r="200" spans="1:77" s="652" customFormat="1" hidden="1">
      <c r="A200" s="706"/>
      <c r="B200" s="639"/>
      <c r="C200" s="639"/>
      <c r="D200" s="640"/>
      <c r="E200" s="641"/>
      <c r="F200" s="774"/>
      <c r="G200" s="651"/>
      <c r="H200" s="643"/>
      <c r="I200" s="644"/>
      <c r="J200" s="645"/>
      <c r="K200" s="1"/>
      <c r="L200" s="1"/>
      <c r="M200" s="1"/>
      <c r="N200" s="1"/>
      <c r="O200" s="646"/>
      <c r="P200" s="646"/>
      <c r="Q200" s="647"/>
      <c r="R200" s="646"/>
      <c r="S200" s="646"/>
      <c r="T200" s="648"/>
      <c r="U200" s="646"/>
      <c r="V200" s="646"/>
      <c r="W200" s="647"/>
      <c r="X200" s="646"/>
      <c r="Y200" s="646"/>
      <c r="Z200" s="646"/>
      <c r="AA200" s="1"/>
      <c r="AB200" s="646"/>
      <c r="AC200" s="646"/>
      <c r="AD200" s="647"/>
      <c r="AE200" s="647"/>
      <c r="AF200" s="646"/>
      <c r="AG200" s="646"/>
      <c r="AH200" s="646"/>
      <c r="AI200" s="1"/>
      <c r="AJ200" s="646"/>
      <c r="AK200" s="646"/>
      <c r="AL200" s="646"/>
      <c r="AM200" s="647"/>
      <c r="AN200" s="646"/>
      <c r="AO200" s="646"/>
      <c r="AP200" s="646"/>
      <c r="AQ200" s="647"/>
      <c r="AR200" s="646"/>
      <c r="AS200" s="646"/>
      <c r="AT200" s="646"/>
      <c r="AU200" s="616"/>
      <c r="AV200" s="646"/>
      <c r="AW200" s="646"/>
      <c r="AX200" s="646"/>
      <c r="AY200" s="646"/>
      <c r="AZ200" s="646"/>
      <c r="BA200" s="646"/>
      <c r="BB200" s="646"/>
      <c r="BC200" s="647"/>
      <c r="BD200" s="646"/>
      <c r="BE200" s="646"/>
      <c r="BF200" s="646"/>
      <c r="BG200" s="646"/>
      <c r="BH200" s="647"/>
      <c r="BI200" s="646"/>
      <c r="BJ200" s="646"/>
      <c r="BK200" s="646"/>
      <c r="BL200" s="647"/>
      <c r="BM200" s="1"/>
      <c r="BN200" s="646"/>
      <c r="BO200" s="646"/>
      <c r="BP200" s="646"/>
      <c r="BQ200" s="542"/>
      <c r="BR200" s="640"/>
      <c r="BS200" s="775"/>
      <c r="BT200" s="640"/>
      <c r="BU200" s="651"/>
      <c r="BY200" s="642"/>
    </row>
    <row r="201" spans="1:77" s="652" customFormat="1" hidden="1">
      <c r="A201" s="706"/>
      <c r="B201" s="719"/>
      <c r="C201" s="719"/>
      <c r="D201" s="640"/>
      <c r="E201" s="641"/>
      <c r="F201" s="774"/>
      <c r="G201" s="651"/>
      <c r="H201" s="643"/>
      <c r="I201" s="644"/>
      <c r="J201" s="645"/>
      <c r="K201" s="1"/>
      <c r="L201" s="1"/>
      <c r="M201" s="1"/>
      <c r="N201" s="1"/>
      <c r="O201" s="646"/>
      <c r="P201" s="646"/>
      <c r="Q201" s="647"/>
      <c r="R201" s="646"/>
      <c r="S201" s="646"/>
      <c r="T201" s="648"/>
      <c r="U201" s="646"/>
      <c r="V201" s="646"/>
      <c r="W201" s="647"/>
      <c r="X201" s="646"/>
      <c r="Y201" s="646"/>
      <c r="Z201" s="646"/>
      <c r="AA201" s="1"/>
      <c r="AB201" s="646"/>
      <c r="AC201" s="646"/>
      <c r="AD201" s="647"/>
      <c r="AE201" s="647"/>
      <c r="AF201" s="646"/>
      <c r="AG201" s="646"/>
      <c r="AH201" s="646"/>
      <c r="AI201" s="1"/>
      <c r="AJ201" s="646"/>
      <c r="AK201" s="646"/>
      <c r="AL201" s="646"/>
      <c r="AM201" s="647"/>
      <c r="AN201" s="646"/>
      <c r="AO201" s="646"/>
      <c r="AP201" s="646"/>
      <c r="AQ201" s="647"/>
      <c r="AR201" s="646"/>
      <c r="AS201" s="646"/>
      <c r="AT201" s="646"/>
      <c r="AU201" s="616"/>
      <c r="AV201" s="646"/>
      <c r="AW201" s="646"/>
      <c r="AX201" s="646"/>
      <c r="AY201" s="646"/>
      <c r="AZ201" s="646"/>
      <c r="BA201" s="646"/>
      <c r="BB201" s="646"/>
      <c r="BC201" s="647"/>
      <c r="BD201" s="646"/>
      <c r="BE201" s="646"/>
      <c r="BF201" s="646"/>
      <c r="BG201" s="646"/>
      <c r="BH201" s="647"/>
      <c r="BI201" s="646"/>
      <c r="BJ201" s="646"/>
      <c r="BK201" s="646"/>
      <c r="BL201" s="647"/>
      <c r="BM201" s="1"/>
      <c r="BN201" s="646"/>
      <c r="BO201" s="646"/>
      <c r="BP201" s="646"/>
      <c r="BQ201" s="542"/>
      <c r="BR201" s="640"/>
      <c r="BS201" s="775"/>
      <c r="BT201" s="640"/>
      <c r="BU201" s="651"/>
      <c r="BY201" s="642"/>
    </row>
    <row r="202" spans="1:77" s="652" customFormat="1" hidden="1">
      <c r="A202" s="706"/>
      <c r="B202" s="719"/>
      <c r="C202" s="719"/>
      <c r="D202" s="640"/>
      <c r="E202" s="640"/>
      <c r="F202" s="641"/>
      <c r="G202" s="651"/>
      <c r="H202" s="643"/>
      <c r="I202" s="644"/>
      <c r="J202" s="645"/>
      <c r="K202" s="1"/>
      <c r="L202" s="1"/>
      <c r="M202" s="1"/>
      <c r="N202" s="1"/>
      <c r="O202" s="646"/>
      <c r="P202" s="646"/>
      <c r="Q202" s="647"/>
      <c r="R202" s="646"/>
      <c r="S202" s="646"/>
      <c r="T202" s="648"/>
      <c r="U202" s="646"/>
      <c r="V202" s="646"/>
      <c r="W202" s="647"/>
      <c r="X202" s="646"/>
      <c r="Y202" s="646"/>
      <c r="Z202" s="646"/>
      <c r="AA202" s="1"/>
      <c r="AB202" s="646"/>
      <c r="AC202" s="646"/>
      <c r="AD202" s="647"/>
      <c r="AE202" s="647"/>
      <c r="AF202" s="646"/>
      <c r="AG202" s="646"/>
      <c r="AH202" s="646"/>
      <c r="AI202" s="1"/>
      <c r="AJ202" s="646"/>
      <c r="AK202" s="646"/>
      <c r="AL202" s="646"/>
      <c r="AM202" s="647"/>
      <c r="AN202" s="646"/>
      <c r="AO202" s="646"/>
      <c r="AP202" s="646"/>
      <c r="AQ202" s="647"/>
      <c r="AR202" s="646"/>
      <c r="AS202" s="646"/>
      <c r="AT202" s="646"/>
      <c r="AU202" s="616"/>
      <c r="AV202" s="646"/>
      <c r="AW202" s="646"/>
      <c r="AX202" s="646"/>
      <c r="AY202" s="646"/>
      <c r="AZ202" s="646"/>
      <c r="BA202" s="646"/>
      <c r="BB202" s="646"/>
      <c r="BC202" s="647"/>
      <c r="BD202" s="646"/>
      <c r="BE202" s="646"/>
      <c r="BF202" s="646"/>
      <c r="BG202" s="646"/>
      <c r="BH202" s="647"/>
      <c r="BI202" s="646"/>
      <c r="BJ202" s="646"/>
      <c r="BK202" s="646"/>
      <c r="BL202" s="647"/>
      <c r="BM202" s="1"/>
      <c r="BN202" s="646"/>
      <c r="BO202" s="646"/>
      <c r="BP202" s="646"/>
      <c r="BQ202" s="542"/>
      <c r="BR202" s="640"/>
      <c r="BS202" s="779"/>
      <c r="BT202" s="640"/>
      <c r="BU202" s="651"/>
      <c r="BY202" s="642"/>
    </row>
    <row r="203" spans="1:77" s="652" customFormat="1" hidden="1">
      <c r="A203" s="706"/>
      <c r="B203" s="719"/>
      <c r="C203" s="719"/>
      <c r="D203" s="640"/>
      <c r="E203" s="641"/>
      <c r="F203" s="641"/>
      <c r="G203" s="651"/>
      <c r="H203" s="643"/>
      <c r="I203" s="644"/>
      <c r="J203" s="645"/>
      <c r="K203" s="1"/>
      <c r="L203" s="1"/>
      <c r="M203" s="1"/>
      <c r="N203" s="1"/>
      <c r="O203" s="646"/>
      <c r="P203" s="646"/>
      <c r="Q203" s="647"/>
      <c r="R203" s="646"/>
      <c r="S203" s="646"/>
      <c r="T203" s="648"/>
      <c r="U203" s="646"/>
      <c r="V203" s="646"/>
      <c r="W203" s="647"/>
      <c r="X203" s="646"/>
      <c r="Y203" s="646"/>
      <c r="Z203" s="646"/>
      <c r="AA203" s="1"/>
      <c r="AB203" s="646"/>
      <c r="AC203" s="646"/>
      <c r="AD203" s="647"/>
      <c r="AE203" s="647"/>
      <c r="AF203" s="646"/>
      <c r="AG203" s="646"/>
      <c r="AH203" s="646"/>
      <c r="AI203" s="1"/>
      <c r="AJ203" s="646"/>
      <c r="AK203" s="646"/>
      <c r="AL203" s="646"/>
      <c r="AM203" s="647"/>
      <c r="AN203" s="646"/>
      <c r="AO203" s="646"/>
      <c r="AP203" s="646"/>
      <c r="AQ203" s="647"/>
      <c r="AR203" s="646"/>
      <c r="AS203" s="646"/>
      <c r="AT203" s="646"/>
      <c r="AU203" s="616"/>
      <c r="AV203" s="646"/>
      <c r="AW203" s="646"/>
      <c r="AX203" s="646"/>
      <c r="AY203" s="646"/>
      <c r="AZ203" s="646"/>
      <c r="BA203" s="646"/>
      <c r="BB203" s="646"/>
      <c r="BC203" s="647"/>
      <c r="BD203" s="646"/>
      <c r="BE203" s="646"/>
      <c r="BF203" s="646"/>
      <c r="BG203" s="646"/>
      <c r="BH203" s="647"/>
      <c r="BI203" s="646"/>
      <c r="BJ203" s="646"/>
      <c r="BK203" s="646"/>
      <c r="BL203" s="647"/>
      <c r="BM203" s="1"/>
      <c r="BN203" s="646"/>
      <c r="BO203" s="646"/>
      <c r="BP203" s="646"/>
      <c r="BQ203" s="542"/>
      <c r="BR203" s="640"/>
      <c r="BS203" s="778"/>
      <c r="BT203" s="640"/>
      <c r="BU203" s="651"/>
      <c r="BY203" s="642"/>
    </row>
    <row r="204" spans="1:77" s="652" customFormat="1" ht="36.75" hidden="1" customHeight="1">
      <c r="A204" s="706"/>
      <c r="B204" s="709"/>
      <c r="C204" s="709"/>
      <c r="D204" s="640"/>
      <c r="E204" s="641"/>
      <c r="F204" s="641"/>
      <c r="G204" s="651"/>
      <c r="H204" s="643"/>
      <c r="I204" s="644"/>
      <c r="J204" s="645"/>
      <c r="K204" s="1"/>
      <c r="L204" s="1"/>
      <c r="M204" s="1"/>
      <c r="N204" s="1"/>
      <c r="O204" s="646"/>
      <c r="P204" s="712"/>
      <c r="Q204" s="647"/>
      <c r="R204" s="646"/>
      <c r="S204" s="712"/>
      <c r="T204" s="648"/>
      <c r="U204" s="713"/>
      <c r="V204" s="712"/>
      <c r="W204" s="647"/>
      <c r="X204" s="712"/>
      <c r="Y204" s="712"/>
      <c r="Z204" s="712"/>
      <c r="AA204" s="1"/>
      <c r="AB204" s="712"/>
      <c r="AC204" s="712"/>
      <c r="AD204" s="647"/>
      <c r="AE204" s="647"/>
      <c r="AF204" s="712"/>
      <c r="AG204" s="712"/>
      <c r="AH204" s="712"/>
      <c r="AI204" s="1"/>
      <c r="AJ204" s="712"/>
      <c r="AK204" s="712"/>
      <c r="AL204" s="712"/>
      <c r="AM204" s="647"/>
      <c r="AN204" s="712"/>
      <c r="AO204" s="713"/>
      <c r="AP204" s="712"/>
      <c r="AQ204" s="647"/>
      <c r="AR204" s="712"/>
      <c r="AS204" s="712"/>
      <c r="AT204" s="712"/>
      <c r="AU204" s="677"/>
      <c r="AV204" s="713"/>
      <c r="AW204" s="713"/>
      <c r="AX204" s="712"/>
      <c r="AY204" s="713"/>
      <c r="AZ204" s="712"/>
      <c r="BA204" s="712"/>
      <c r="BB204" s="712"/>
      <c r="BC204" s="647"/>
      <c r="BD204" s="712"/>
      <c r="BE204" s="712"/>
      <c r="BF204" s="712"/>
      <c r="BG204" s="713"/>
      <c r="BH204" s="647"/>
      <c r="BI204" s="712"/>
      <c r="BJ204" s="712"/>
      <c r="BK204" s="712"/>
      <c r="BL204" s="647"/>
      <c r="BM204" s="1"/>
      <c r="BN204" s="712"/>
      <c r="BO204" s="712"/>
      <c r="BP204" s="712"/>
      <c r="BQ204" s="542"/>
      <c r="BR204" s="640"/>
      <c r="BS204" s="710"/>
      <c r="BT204" s="640"/>
      <c r="BU204" s="651"/>
      <c r="BY204" s="642"/>
    </row>
    <row r="205" spans="1:77" s="651" customFormat="1" hidden="1">
      <c r="A205" s="780"/>
      <c r="B205" s="781"/>
      <c r="C205" s="709"/>
      <c r="D205" s="640"/>
      <c r="E205" s="641"/>
      <c r="F205" s="641"/>
      <c r="G205" s="701"/>
      <c r="H205" s="736"/>
      <c r="I205" s="703"/>
      <c r="J205" s="1"/>
      <c r="K205" s="1"/>
      <c r="L205" s="1"/>
      <c r="M205" s="1"/>
      <c r="N205" s="1"/>
      <c r="O205" s="646"/>
      <c r="P205" s="646"/>
      <c r="Q205" s="647"/>
      <c r="R205" s="646"/>
      <c r="S205" s="646"/>
      <c r="T205" s="648"/>
      <c r="U205" s="646"/>
      <c r="V205" s="646"/>
      <c r="W205" s="647"/>
      <c r="X205" s="646"/>
      <c r="Y205" s="646"/>
      <c r="Z205" s="646"/>
      <c r="AA205" s="1"/>
      <c r="AB205" s="646"/>
      <c r="AC205" s="646"/>
      <c r="AD205" s="647"/>
      <c r="AE205" s="647"/>
      <c r="AF205" s="646"/>
      <c r="AG205" s="646"/>
      <c r="AH205" s="646"/>
      <c r="AI205" s="1"/>
      <c r="AJ205" s="646"/>
      <c r="AK205" s="646"/>
      <c r="AL205" s="646"/>
      <c r="AM205" s="647"/>
      <c r="AN205" s="646"/>
      <c r="AO205" s="646"/>
      <c r="AP205" s="646"/>
      <c r="AQ205" s="647"/>
      <c r="AR205" s="646"/>
      <c r="AS205" s="646"/>
      <c r="AT205" s="646"/>
      <c r="AU205" s="616"/>
      <c r="AV205" s="646"/>
      <c r="AW205" s="646"/>
      <c r="AX205" s="646"/>
      <c r="AY205" s="646"/>
      <c r="AZ205" s="646"/>
      <c r="BA205" s="646"/>
      <c r="BB205" s="646"/>
      <c r="BC205" s="647"/>
      <c r="BD205" s="646"/>
      <c r="BE205" s="646"/>
      <c r="BF205" s="646"/>
      <c r="BG205" s="646"/>
      <c r="BH205" s="647"/>
      <c r="BI205" s="646"/>
      <c r="BJ205" s="646"/>
      <c r="BK205" s="646"/>
      <c r="BL205" s="647"/>
      <c r="BM205" s="1"/>
      <c r="BN205" s="646"/>
      <c r="BO205" s="646"/>
      <c r="BP205" s="646"/>
      <c r="BQ205" s="542"/>
      <c r="BR205" s="640"/>
      <c r="BS205" s="641"/>
      <c r="BT205" s="640"/>
    </row>
    <row r="206" spans="1:77" s="652" customFormat="1" hidden="1">
      <c r="A206" s="706"/>
      <c r="B206" s="719"/>
      <c r="C206" s="719"/>
      <c r="D206" s="640"/>
      <c r="E206" s="774"/>
      <c r="F206" s="640"/>
      <c r="G206" s="651"/>
      <c r="H206" s="643"/>
      <c r="I206" s="644"/>
      <c r="J206" s="645"/>
      <c r="K206" s="1"/>
      <c r="L206" s="1"/>
      <c r="M206" s="1"/>
      <c r="N206" s="1"/>
      <c r="O206" s="646"/>
      <c r="P206" s="646"/>
      <c r="Q206" s="647"/>
      <c r="R206" s="646"/>
      <c r="S206" s="646"/>
      <c r="T206" s="648"/>
      <c r="U206" s="646"/>
      <c r="V206" s="646"/>
      <c r="W206" s="647"/>
      <c r="X206" s="646"/>
      <c r="Y206" s="646"/>
      <c r="Z206" s="646"/>
      <c r="AA206" s="1"/>
      <c r="AB206" s="646"/>
      <c r="AC206" s="646"/>
      <c r="AD206" s="647"/>
      <c r="AE206" s="647"/>
      <c r="AF206" s="646"/>
      <c r="AG206" s="646"/>
      <c r="AH206" s="646"/>
      <c r="AI206" s="1"/>
      <c r="AJ206" s="646"/>
      <c r="AK206" s="646"/>
      <c r="AL206" s="646"/>
      <c r="AM206" s="647"/>
      <c r="AN206" s="646"/>
      <c r="AO206" s="646"/>
      <c r="AP206" s="646"/>
      <c r="AQ206" s="647"/>
      <c r="AR206" s="646"/>
      <c r="AS206" s="646"/>
      <c r="AT206" s="646"/>
      <c r="AU206" s="616"/>
      <c r="AV206" s="646"/>
      <c r="AW206" s="646"/>
      <c r="AX206" s="646"/>
      <c r="AY206" s="646"/>
      <c r="AZ206" s="646"/>
      <c r="BA206" s="646"/>
      <c r="BB206" s="646"/>
      <c r="BC206" s="647"/>
      <c r="BD206" s="646"/>
      <c r="BE206" s="646"/>
      <c r="BF206" s="646"/>
      <c r="BG206" s="646"/>
      <c r="BH206" s="647"/>
      <c r="BI206" s="646"/>
      <c r="BJ206" s="646"/>
      <c r="BK206" s="646"/>
      <c r="BL206" s="647"/>
      <c r="BM206" s="1"/>
      <c r="BN206" s="646"/>
      <c r="BO206" s="646"/>
      <c r="BP206" s="646"/>
      <c r="BQ206" s="542"/>
      <c r="BR206" s="649"/>
      <c r="BS206" s="777"/>
      <c r="BT206" s="640"/>
      <c r="BU206" s="651"/>
      <c r="BY206" s="642"/>
    </row>
    <row r="207" spans="1:77" s="652" customFormat="1" hidden="1">
      <c r="A207" s="706"/>
      <c r="B207" s="719"/>
      <c r="C207" s="719"/>
      <c r="D207" s="640"/>
      <c r="E207" s="640"/>
      <c r="F207" s="774"/>
      <c r="G207" s="651"/>
      <c r="H207" s="643"/>
      <c r="I207" s="644"/>
      <c r="J207" s="645"/>
      <c r="K207" s="1"/>
      <c r="L207" s="1"/>
      <c r="M207" s="1"/>
      <c r="N207" s="1"/>
      <c r="O207" s="646"/>
      <c r="P207" s="646"/>
      <c r="Q207" s="647"/>
      <c r="R207" s="646"/>
      <c r="S207" s="646"/>
      <c r="T207" s="648"/>
      <c r="U207" s="646"/>
      <c r="V207" s="646"/>
      <c r="W207" s="647"/>
      <c r="X207" s="646"/>
      <c r="Y207" s="646"/>
      <c r="Z207" s="646"/>
      <c r="AA207" s="1"/>
      <c r="AB207" s="646"/>
      <c r="AC207" s="646"/>
      <c r="AD207" s="647"/>
      <c r="AE207" s="647"/>
      <c r="AF207" s="646"/>
      <c r="AG207" s="646"/>
      <c r="AH207" s="646"/>
      <c r="AI207" s="1"/>
      <c r="AJ207" s="646"/>
      <c r="AK207" s="646"/>
      <c r="AL207" s="646"/>
      <c r="AM207" s="647"/>
      <c r="AN207" s="646"/>
      <c r="AO207" s="646"/>
      <c r="AP207" s="646"/>
      <c r="AQ207" s="647"/>
      <c r="AR207" s="646"/>
      <c r="AS207" s="646"/>
      <c r="AT207" s="646"/>
      <c r="AU207" s="616"/>
      <c r="AV207" s="646"/>
      <c r="AW207" s="646"/>
      <c r="AX207" s="646"/>
      <c r="AY207" s="646"/>
      <c r="AZ207" s="646"/>
      <c r="BA207" s="646"/>
      <c r="BB207" s="646"/>
      <c r="BC207" s="647"/>
      <c r="BD207" s="646"/>
      <c r="BE207" s="646"/>
      <c r="BF207" s="646"/>
      <c r="BG207" s="646"/>
      <c r="BH207" s="647"/>
      <c r="BI207" s="646"/>
      <c r="BJ207" s="646"/>
      <c r="BK207" s="646"/>
      <c r="BL207" s="647"/>
      <c r="BM207" s="1"/>
      <c r="BN207" s="647"/>
      <c r="BO207" s="647"/>
      <c r="BP207" s="647"/>
      <c r="BQ207" s="542"/>
      <c r="BR207" s="640"/>
      <c r="BS207" s="782"/>
      <c r="BT207" s="640"/>
      <c r="BU207" s="651"/>
      <c r="BY207" s="642"/>
    </row>
    <row r="208" spans="1:77" s="652" customFormat="1" hidden="1">
      <c r="A208" s="706"/>
      <c r="B208" s="719"/>
      <c r="C208" s="719"/>
      <c r="D208" s="640"/>
      <c r="E208" s="640"/>
      <c r="F208" s="774"/>
      <c r="G208" s="651"/>
      <c r="H208" s="643"/>
      <c r="I208" s="644"/>
      <c r="J208" s="645"/>
      <c r="K208" s="1"/>
      <c r="L208" s="1"/>
      <c r="M208" s="1"/>
      <c r="N208" s="1"/>
      <c r="O208" s="646"/>
      <c r="P208" s="646"/>
      <c r="Q208" s="647"/>
      <c r="R208" s="646"/>
      <c r="S208" s="646"/>
      <c r="T208" s="648"/>
      <c r="U208" s="646"/>
      <c r="V208" s="646"/>
      <c r="W208" s="647"/>
      <c r="X208" s="646"/>
      <c r="Y208" s="646"/>
      <c r="Z208" s="646"/>
      <c r="AA208" s="1"/>
      <c r="AB208" s="646"/>
      <c r="AC208" s="646"/>
      <c r="AD208" s="647"/>
      <c r="AE208" s="647"/>
      <c r="AF208" s="646"/>
      <c r="AG208" s="646"/>
      <c r="AH208" s="646"/>
      <c r="AI208" s="1"/>
      <c r="AJ208" s="646"/>
      <c r="AK208" s="646"/>
      <c r="AL208" s="646"/>
      <c r="AM208" s="647"/>
      <c r="AN208" s="646"/>
      <c r="AO208" s="646"/>
      <c r="AP208" s="646"/>
      <c r="AQ208" s="647"/>
      <c r="AR208" s="646"/>
      <c r="AS208" s="646"/>
      <c r="AT208" s="646"/>
      <c r="AU208" s="616"/>
      <c r="AV208" s="646"/>
      <c r="AW208" s="646"/>
      <c r="AX208" s="646"/>
      <c r="AY208" s="646"/>
      <c r="AZ208" s="646"/>
      <c r="BA208" s="646"/>
      <c r="BB208" s="646"/>
      <c r="BC208" s="647"/>
      <c r="BD208" s="646"/>
      <c r="BE208" s="646"/>
      <c r="BF208" s="646"/>
      <c r="BG208" s="646"/>
      <c r="BH208" s="647"/>
      <c r="BI208" s="646"/>
      <c r="BJ208" s="646"/>
      <c r="BK208" s="646"/>
      <c r="BL208" s="647"/>
      <c r="BM208" s="1"/>
      <c r="BN208" s="647"/>
      <c r="BO208" s="647"/>
      <c r="BP208" s="647"/>
      <c r="BQ208" s="542"/>
      <c r="BR208" s="640"/>
      <c r="BS208" s="782"/>
      <c r="BT208" s="640"/>
      <c r="BU208" s="651"/>
      <c r="BY208" s="642"/>
    </row>
    <row r="209" spans="1:77" s="652" customFormat="1" hidden="1">
      <c r="A209" s="706"/>
      <c r="B209" s="719"/>
      <c r="C209" s="719"/>
      <c r="D209" s="640"/>
      <c r="E209" s="640"/>
      <c r="F209" s="774"/>
      <c r="G209" s="651"/>
      <c r="H209" s="643"/>
      <c r="I209" s="644"/>
      <c r="J209" s="645"/>
      <c r="K209" s="1"/>
      <c r="L209" s="1"/>
      <c r="M209" s="1"/>
      <c r="N209" s="1"/>
      <c r="O209" s="646"/>
      <c r="P209" s="646"/>
      <c r="Q209" s="647"/>
      <c r="R209" s="646"/>
      <c r="S209" s="646"/>
      <c r="T209" s="648"/>
      <c r="U209" s="646"/>
      <c r="V209" s="646"/>
      <c r="W209" s="647"/>
      <c r="X209" s="646"/>
      <c r="Y209" s="646"/>
      <c r="Z209" s="646"/>
      <c r="AA209" s="1"/>
      <c r="AB209" s="646"/>
      <c r="AC209" s="646"/>
      <c r="AD209" s="647"/>
      <c r="AE209" s="647"/>
      <c r="AF209" s="646"/>
      <c r="AG209" s="646"/>
      <c r="AH209" s="646"/>
      <c r="AI209" s="1"/>
      <c r="AJ209" s="646"/>
      <c r="AK209" s="646"/>
      <c r="AL209" s="646"/>
      <c r="AM209" s="647"/>
      <c r="AN209" s="646"/>
      <c r="AO209" s="646"/>
      <c r="AP209" s="646"/>
      <c r="AQ209" s="647"/>
      <c r="AR209" s="646"/>
      <c r="AS209" s="646"/>
      <c r="AT209" s="646"/>
      <c r="AU209" s="616"/>
      <c r="AV209" s="646"/>
      <c r="AW209" s="646"/>
      <c r="AX209" s="646"/>
      <c r="AY209" s="646"/>
      <c r="AZ209" s="646"/>
      <c r="BA209" s="646"/>
      <c r="BB209" s="646"/>
      <c r="BC209" s="647"/>
      <c r="BD209" s="646"/>
      <c r="BE209" s="646"/>
      <c r="BF209" s="646"/>
      <c r="BG209" s="646"/>
      <c r="BH209" s="647"/>
      <c r="BI209" s="646"/>
      <c r="BJ209" s="646"/>
      <c r="BK209" s="646"/>
      <c r="BL209" s="647"/>
      <c r="BM209" s="1"/>
      <c r="BN209" s="647"/>
      <c r="BO209" s="647"/>
      <c r="BP209" s="647"/>
      <c r="BQ209" s="542"/>
      <c r="BR209" s="640"/>
      <c r="BS209" s="782"/>
      <c r="BT209" s="640"/>
      <c r="BU209" s="651"/>
      <c r="BY209" s="642"/>
    </row>
    <row r="210" spans="1:77" s="652" customFormat="1" hidden="1">
      <c r="A210" s="706"/>
      <c r="B210" s="719"/>
      <c r="C210" s="719"/>
      <c r="D210" s="640"/>
      <c r="E210" s="640"/>
      <c r="F210" s="774"/>
      <c r="G210" s="651"/>
      <c r="H210" s="643"/>
      <c r="I210" s="644"/>
      <c r="J210" s="645"/>
      <c r="K210" s="1"/>
      <c r="L210" s="1"/>
      <c r="M210" s="1"/>
      <c r="N210" s="1"/>
      <c r="O210" s="646"/>
      <c r="P210" s="646"/>
      <c r="Q210" s="647"/>
      <c r="R210" s="646"/>
      <c r="S210" s="646"/>
      <c r="T210" s="648"/>
      <c r="U210" s="646"/>
      <c r="V210" s="646"/>
      <c r="W210" s="647"/>
      <c r="X210" s="646"/>
      <c r="Y210" s="646"/>
      <c r="Z210" s="646"/>
      <c r="AA210" s="1"/>
      <c r="AB210" s="646"/>
      <c r="AC210" s="646"/>
      <c r="AD210" s="647"/>
      <c r="AE210" s="647"/>
      <c r="AF210" s="646"/>
      <c r="AG210" s="646"/>
      <c r="AH210" s="646"/>
      <c r="AI210" s="1"/>
      <c r="AJ210" s="646"/>
      <c r="AK210" s="646"/>
      <c r="AL210" s="646"/>
      <c r="AM210" s="647"/>
      <c r="AN210" s="646"/>
      <c r="AO210" s="646"/>
      <c r="AP210" s="646"/>
      <c r="AQ210" s="647"/>
      <c r="AR210" s="646"/>
      <c r="AS210" s="646"/>
      <c r="AT210" s="646"/>
      <c r="AU210" s="616"/>
      <c r="AV210" s="646"/>
      <c r="AW210" s="646"/>
      <c r="AX210" s="646"/>
      <c r="AY210" s="646"/>
      <c r="AZ210" s="646"/>
      <c r="BA210" s="646"/>
      <c r="BB210" s="646"/>
      <c r="BC210" s="647"/>
      <c r="BD210" s="646"/>
      <c r="BE210" s="646"/>
      <c r="BF210" s="646"/>
      <c r="BG210" s="646"/>
      <c r="BH210" s="647"/>
      <c r="BI210" s="646"/>
      <c r="BJ210" s="646"/>
      <c r="BK210" s="646"/>
      <c r="BL210" s="647"/>
      <c r="BM210" s="1"/>
      <c r="BN210" s="647"/>
      <c r="BO210" s="647"/>
      <c r="BP210" s="647"/>
      <c r="BQ210" s="542"/>
      <c r="BR210" s="640"/>
      <c r="BS210" s="782"/>
      <c r="BT210" s="640"/>
      <c r="BU210" s="651"/>
      <c r="BY210" s="642"/>
    </row>
    <row r="211" spans="1:77" s="652" customFormat="1" hidden="1">
      <c r="A211" s="706"/>
      <c r="B211" s="719"/>
      <c r="C211" s="719"/>
      <c r="D211" s="640"/>
      <c r="E211" s="640"/>
      <c r="F211" s="774"/>
      <c r="G211" s="651"/>
      <c r="H211" s="643"/>
      <c r="I211" s="644"/>
      <c r="J211" s="645"/>
      <c r="K211" s="1"/>
      <c r="L211" s="1"/>
      <c r="M211" s="1"/>
      <c r="N211" s="1"/>
      <c r="O211" s="646"/>
      <c r="P211" s="646"/>
      <c r="Q211" s="647"/>
      <c r="R211" s="646"/>
      <c r="S211" s="646"/>
      <c r="T211" s="648"/>
      <c r="U211" s="646"/>
      <c r="V211" s="646"/>
      <c r="W211" s="647"/>
      <c r="X211" s="646"/>
      <c r="Y211" s="646"/>
      <c r="Z211" s="646"/>
      <c r="AA211" s="1"/>
      <c r="AB211" s="646"/>
      <c r="AC211" s="646"/>
      <c r="AD211" s="647"/>
      <c r="AE211" s="647"/>
      <c r="AF211" s="646"/>
      <c r="AG211" s="646"/>
      <c r="AH211" s="646"/>
      <c r="AI211" s="1"/>
      <c r="AJ211" s="646"/>
      <c r="AK211" s="646"/>
      <c r="AL211" s="646"/>
      <c r="AM211" s="647"/>
      <c r="AN211" s="646"/>
      <c r="AO211" s="646"/>
      <c r="AP211" s="646"/>
      <c r="AQ211" s="647"/>
      <c r="AR211" s="646"/>
      <c r="AS211" s="646"/>
      <c r="AT211" s="646"/>
      <c r="AU211" s="616"/>
      <c r="AV211" s="646"/>
      <c r="AW211" s="646"/>
      <c r="AX211" s="646"/>
      <c r="AY211" s="646"/>
      <c r="AZ211" s="646"/>
      <c r="BA211" s="646"/>
      <c r="BB211" s="646"/>
      <c r="BC211" s="647"/>
      <c r="BD211" s="646"/>
      <c r="BE211" s="646"/>
      <c r="BF211" s="646"/>
      <c r="BG211" s="646"/>
      <c r="BH211" s="647"/>
      <c r="BI211" s="646"/>
      <c r="BJ211" s="646"/>
      <c r="BK211" s="646"/>
      <c r="BL211" s="647"/>
      <c r="BM211" s="1"/>
      <c r="BN211" s="647"/>
      <c r="BO211" s="647"/>
      <c r="BP211" s="647"/>
      <c r="BQ211" s="542"/>
      <c r="BR211" s="640"/>
      <c r="BS211" s="782"/>
      <c r="BT211" s="640"/>
      <c r="BU211" s="651"/>
      <c r="BY211" s="642"/>
    </row>
    <row r="212" spans="1:77" s="652" customFormat="1" hidden="1">
      <c r="A212" s="706"/>
      <c r="B212" s="719"/>
      <c r="C212" s="719"/>
      <c r="D212" s="640"/>
      <c r="E212" s="641"/>
      <c r="F212" s="641"/>
      <c r="G212" s="651"/>
      <c r="H212" s="643"/>
      <c r="I212" s="644"/>
      <c r="J212" s="645"/>
      <c r="K212" s="1"/>
      <c r="L212" s="1"/>
      <c r="M212" s="1"/>
      <c r="N212" s="1"/>
      <c r="O212" s="646"/>
      <c r="P212" s="646"/>
      <c r="Q212" s="647"/>
      <c r="R212" s="646"/>
      <c r="S212" s="646"/>
      <c r="T212" s="648"/>
      <c r="U212" s="646"/>
      <c r="V212" s="646"/>
      <c r="W212" s="647"/>
      <c r="X212" s="646"/>
      <c r="Y212" s="646"/>
      <c r="Z212" s="646"/>
      <c r="AA212" s="1"/>
      <c r="AB212" s="646"/>
      <c r="AC212" s="646"/>
      <c r="AD212" s="647"/>
      <c r="AE212" s="647"/>
      <c r="AF212" s="646"/>
      <c r="AG212" s="646"/>
      <c r="AH212" s="646"/>
      <c r="AI212" s="1"/>
      <c r="AJ212" s="646"/>
      <c r="AK212" s="646"/>
      <c r="AL212" s="646"/>
      <c r="AM212" s="647"/>
      <c r="AN212" s="646"/>
      <c r="AO212" s="646"/>
      <c r="AP212" s="646"/>
      <c r="AQ212" s="647"/>
      <c r="AR212" s="646"/>
      <c r="AS212" s="646"/>
      <c r="AT212" s="646"/>
      <c r="AU212" s="616"/>
      <c r="AV212" s="646"/>
      <c r="AW212" s="646"/>
      <c r="AX212" s="646"/>
      <c r="AY212" s="646"/>
      <c r="AZ212" s="646"/>
      <c r="BA212" s="646"/>
      <c r="BB212" s="646"/>
      <c r="BC212" s="647"/>
      <c r="BD212" s="646"/>
      <c r="BE212" s="646"/>
      <c r="BF212" s="646"/>
      <c r="BG212" s="646"/>
      <c r="BH212" s="647"/>
      <c r="BI212" s="646"/>
      <c r="BJ212" s="646"/>
      <c r="BK212" s="646"/>
      <c r="BL212" s="647"/>
      <c r="BM212" s="1"/>
      <c r="BN212" s="646"/>
      <c r="BO212" s="646"/>
      <c r="BP212" s="646"/>
      <c r="BQ212" s="542"/>
      <c r="BR212" s="640"/>
      <c r="BS212" s="783"/>
      <c r="BT212" s="640"/>
      <c r="BU212" s="651"/>
      <c r="BY212" s="642"/>
    </row>
    <row r="213" spans="1:77" s="652" customFormat="1" hidden="1">
      <c r="A213" s="706"/>
      <c r="B213" s="719"/>
      <c r="C213" s="719"/>
      <c r="D213" s="640"/>
      <c r="E213" s="641"/>
      <c r="F213" s="641"/>
      <c r="G213" s="651"/>
      <c r="H213" s="643"/>
      <c r="I213" s="644"/>
      <c r="J213" s="645"/>
      <c r="K213" s="1"/>
      <c r="L213" s="1"/>
      <c r="M213" s="1"/>
      <c r="N213" s="1"/>
      <c r="O213" s="646"/>
      <c r="P213" s="646"/>
      <c r="Q213" s="647"/>
      <c r="R213" s="646"/>
      <c r="S213" s="646"/>
      <c r="T213" s="648"/>
      <c r="U213" s="646"/>
      <c r="V213" s="646"/>
      <c r="W213" s="647"/>
      <c r="X213" s="646"/>
      <c r="Y213" s="646"/>
      <c r="Z213" s="646"/>
      <c r="AA213" s="1"/>
      <c r="AB213" s="646"/>
      <c r="AC213" s="646"/>
      <c r="AD213" s="647"/>
      <c r="AE213" s="647"/>
      <c r="AF213" s="646"/>
      <c r="AG213" s="646"/>
      <c r="AH213" s="646"/>
      <c r="AI213" s="1"/>
      <c r="AJ213" s="646"/>
      <c r="AK213" s="646"/>
      <c r="AL213" s="646"/>
      <c r="AM213" s="647"/>
      <c r="AN213" s="646"/>
      <c r="AO213" s="646"/>
      <c r="AP213" s="646"/>
      <c r="AQ213" s="647"/>
      <c r="AR213" s="646"/>
      <c r="AS213" s="646"/>
      <c r="AT213" s="646"/>
      <c r="AU213" s="616"/>
      <c r="AV213" s="646"/>
      <c r="AW213" s="646"/>
      <c r="AX213" s="646"/>
      <c r="AY213" s="646"/>
      <c r="AZ213" s="646"/>
      <c r="BA213" s="646"/>
      <c r="BB213" s="646"/>
      <c r="BC213" s="647"/>
      <c r="BD213" s="646"/>
      <c r="BE213" s="646"/>
      <c r="BF213" s="646"/>
      <c r="BG213" s="646"/>
      <c r="BH213" s="647"/>
      <c r="BI213" s="646"/>
      <c r="BJ213" s="646"/>
      <c r="BK213" s="646"/>
      <c r="BL213" s="647"/>
      <c r="BM213" s="1"/>
      <c r="BN213" s="646"/>
      <c r="BO213" s="646"/>
      <c r="BP213" s="646"/>
      <c r="BQ213" s="542"/>
      <c r="BR213" s="640"/>
      <c r="BS213" s="784"/>
      <c r="BT213" s="640"/>
      <c r="BU213" s="651"/>
      <c r="BY213" s="642"/>
    </row>
    <row r="214" spans="1:77" s="652" customFormat="1" hidden="1">
      <c r="A214" s="706"/>
      <c r="B214" s="639"/>
      <c r="C214" s="639"/>
      <c r="D214" s="699"/>
      <c r="E214" s="700"/>
      <c r="F214" s="641"/>
      <c r="G214" s="651"/>
      <c r="H214" s="643"/>
      <c r="I214" s="644"/>
      <c r="J214" s="645"/>
      <c r="K214" s="1"/>
      <c r="L214" s="1"/>
      <c r="M214" s="1"/>
      <c r="N214" s="1"/>
      <c r="O214" s="646"/>
      <c r="P214" s="646"/>
      <c r="Q214" s="647"/>
      <c r="R214" s="646"/>
      <c r="S214" s="646"/>
      <c r="T214" s="648"/>
      <c r="U214" s="646"/>
      <c r="V214" s="646"/>
      <c r="W214" s="647"/>
      <c r="X214" s="646"/>
      <c r="Y214" s="646"/>
      <c r="Z214" s="646"/>
      <c r="AA214" s="1"/>
      <c r="AB214" s="646"/>
      <c r="AC214" s="646"/>
      <c r="AD214" s="647"/>
      <c r="AE214" s="647"/>
      <c r="AF214" s="646"/>
      <c r="AG214" s="646"/>
      <c r="AH214" s="646"/>
      <c r="AI214" s="1"/>
      <c r="AJ214" s="646"/>
      <c r="AK214" s="646"/>
      <c r="AL214" s="646"/>
      <c r="AM214" s="647"/>
      <c r="AN214" s="646"/>
      <c r="AO214" s="646"/>
      <c r="AP214" s="646"/>
      <c r="AQ214" s="647"/>
      <c r="AR214" s="646"/>
      <c r="AS214" s="646"/>
      <c r="AT214" s="646"/>
      <c r="AU214" s="616"/>
      <c r="AV214" s="646"/>
      <c r="AW214" s="646"/>
      <c r="AX214" s="646"/>
      <c r="AY214" s="646"/>
      <c r="AZ214" s="646"/>
      <c r="BA214" s="646"/>
      <c r="BB214" s="646"/>
      <c r="BC214" s="647"/>
      <c r="BD214" s="646"/>
      <c r="BE214" s="646"/>
      <c r="BF214" s="646"/>
      <c r="BG214" s="646"/>
      <c r="BH214" s="647"/>
      <c r="BI214" s="646"/>
      <c r="BJ214" s="646"/>
      <c r="BK214" s="646"/>
      <c r="BL214" s="647"/>
      <c r="BM214" s="1"/>
      <c r="BN214" s="646"/>
      <c r="BO214" s="646"/>
      <c r="BP214" s="646"/>
      <c r="BQ214" s="542"/>
      <c r="BR214" s="699"/>
      <c r="BS214" s="785"/>
      <c r="BT214" s="699"/>
      <c r="BU214" s="651"/>
      <c r="BY214" s="642"/>
    </row>
    <row r="215" spans="1:77" s="652" customFormat="1" hidden="1">
      <c r="A215" s="706"/>
      <c r="B215" s="786"/>
      <c r="C215" s="786"/>
      <c r="D215" s="699"/>
      <c r="E215" s="700"/>
      <c r="F215" s="787"/>
      <c r="G215" s="651"/>
      <c r="H215" s="643"/>
      <c r="I215" s="644"/>
      <c r="J215" s="645"/>
      <c r="K215" s="1"/>
      <c r="L215" s="1"/>
      <c r="M215" s="1"/>
      <c r="N215" s="1"/>
      <c r="O215" s="646"/>
      <c r="P215" s="646"/>
      <c r="Q215" s="647"/>
      <c r="R215" s="646"/>
      <c r="S215" s="646"/>
      <c r="T215" s="648"/>
      <c r="U215" s="646"/>
      <c r="V215" s="646"/>
      <c r="W215" s="647"/>
      <c r="X215" s="646"/>
      <c r="Y215" s="646"/>
      <c r="Z215" s="646"/>
      <c r="AA215" s="1"/>
      <c r="AB215" s="646"/>
      <c r="AC215" s="646"/>
      <c r="AD215" s="647"/>
      <c r="AE215" s="647"/>
      <c r="AF215" s="646"/>
      <c r="AG215" s="646"/>
      <c r="AH215" s="646"/>
      <c r="AI215" s="1"/>
      <c r="AJ215" s="646"/>
      <c r="AK215" s="646"/>
      <c r="AL215" s="646"/>
      <c r="AM215" s="647"/>
      <c r="AN215" s="646"/>
      <c r="AO215" s="646"/>
      <c r="AP215" s="646"/>
      <c r="AQ215" s="647"/>
      <c r="AR215" s="646"/>
      <c r="AS215" s="646"/>
      <c r="AT215" s="646"/>
      <c r="AU215" s="616"/>
      <c r="AV215" s="646"/>
      <c r="AW215" s="646"/>
      <c r="AX215" s="646"/>
      <c r="AY215" s="646"/>
      <c r="AZ215" s="646"/>
      <c r="BA215" s="646"/>
      <c r="BB215" s="646"/>
      <c r="BC215" s="647"/>
      <c r="BD215" s="646"/>
      <c r="BE215" s="646"/>
      <c r="BF215" s="646"/>
      <c r="BG215" s="646"/>
      <c r="BH215" s="647"/>
      <c r="BI215" s="646"/>
      <c r="BJ215" s="646"/>
      <c r="BK215" s="646"/>
      <c r="BL215" s="647"/>
      <c r="BM215" s="1"/>
      <c r="BN215" s="646"/>
      <c r="BO215" s="646"/>
      <c r="BP215" s="646"/>
      <c r="BQ215" s="542"/>
      <c r="BR215" s="640"/>
      <c r="BS215" s="788"/>
      <c r="BT215" s="699"/>
      <c r="BU215" s="651"/>
      <c r="BY215" s="642"/>
    </row>
    <row r="216" spans="1:77" s="652" customFormat="1" hidden="1">
      <c r="A216" s="706"/>
      <c r="B216" s="639"/>
      <c r="C216" s="639"/>
      <c r="D216" s="640"/>
      <c r="E216" s="641"/>
      <c r="F216" s="641"/>
      <c r="G216" s="651"/>
      <c r="H216" s="643"/>
      <c r="I216" s="644"/>
      <c r="J216" s="645"/>
      <c r="K216" s="1"/>
      <c r="L216" s="1"/>
      <c r="M216" s="1"/>
      <c r="N216" s="1"/>
      <c r="O216" s="713"/>
      <c r="P216" s="712"/>
      <c r="Q216" s="647"/>
      <c r="R216" s="646"/>
      <c r="S216" s="712"/>
      <c r="T216" s="648"/>
      <c r="U216" s="713"/>
      <c r="V216" s="712"/>
      <c r="W216" s="647"/>
      <c r="X216" s="712"/>
      <c r="Y216" s="712"/>
      <c r="Z216" s="712"/>
      <c r="AA216" s="1"/>
      <c r="AB216" s="712"/>
      <c r="AC216" s="712"/>
      <c r="AD216" s="647"/>
      <c r="AE216" s="647"/>
      <c r="AF216" s="712"/>
      <c r="AG216" s="712"/>
      <c r="AH216" s="712"/>
      <c r="AI216" s="1"/>
      <c r="AJ216" s="712"/>
      <c r="AK216" s="712"/>
      <c r="AL216" s="712"/>
      <c r="AM216" s="647"/>
      <c r="AN216" s="712"/>
      <c r="AO216" s="713"/>
      <c r="AP216" s="712"/>
      <c r="AQ216" s="647"/>
      <c r="AR216" s="712"/>
      <c r="AS216" s="712"/>
      <c r="AT216" s="712"/>
      <c r="AU216" s="677"/>
      <c r="AV216" s="713"/>
      <c r="AW216" s="713"/>
      <c r="AX216" s="712"/>
      <c r="AY216" s="713"/>
      <c r="AZ216" s="712"/>
      <c r="BA216" s="712"/>
      <c r="BB216" s="712"/>
      <c r="BC216" s="647"/>
      <c r="BD216" s="712"/>
      <c r="BE216" s="712"/>
      <c r="BF216" s="712"/>
      <c r="BG216" s="713"/>
      <c r="BH216" s="647"/>
      <c r="BI216" s="712"/>
      <c r="BJ216" s="712"/>
      <c r="BK216" s="712"/>
      <c r="BL216" s="647"/>
      <c r="BM216" s="1"/>
      <c r="BN216" s="712"/>
      <c r="BO216" s="712"/>
      <c r="BP216" s="712"/>
      <c r="BQ216" s="542"/>
      <c r="BR216" s="640"/>
      <c r="BS216" s="710"/>
      <c r="BT216" s="640"/>
      <c r="BU216" s="651"/>
      <c r="BY216" s="642"/>
    </row>
    <row r="217" spans="1:77" s="652" customFormat="1" hidden="1">
      <c r="A217" s="706"/>
      <c r="B217" s="714"/>
      <c r="C217" s="714"/>
      <c r="D217" s="640"/>
      <c r="E217" s="789"/>
      <c r="F217" s="640"/>
      <c r="G217" s="651"/>
      <c r="H217" s="643"/>
      <c r="I217" s="644"/>
      <c r="J217" s="645"/>
      <c r="K217" s="1"/>
      <c r="L217" s="1"/>
      <c r="M217" s="1"/>
      <c r="N217" s="1"/>
      <c r="O217" s="646"/>
      <c r="P217" s="646"/>
      <c r="Q217" s="647"/>
      <c r="R217" s="646"/>
      <c r="S217" s="646"/>
      <c r="T217" s="648"/>
      <c r="U217" s="646"/>
      <c r="V217" s="646"/>
      <c r="W217" s="647"/>
      <c r="X217" s="646"/>
      <c r="Y217" s="646"/>
      <c r="Z217" s="646"/>
      <c r="AA217" s="1"/>
      <c r="AB217" s="646"/>
      <c r="AC217" s="646"/>
      <c r="AD217" s="647"/>
      <c r="AE217" s="647"/>
      <c r="AF217" s="646"/>
      <c r="AG217" s="646"/>
      <c r="AH217" s="646"/>
      <c r="AI217" s="1"/>
      <c r="AJ217" s="646"/>
      <c r="AK217" s="646"/>
      <c r="AL217" s="646"/>
      <c r="AM217" s="647"/>
      <c r="AN217" s="646"/>
      <c r="AO217" s="646"/>
      <c r="AP217" s="646"/>
      <c r="AQ217" s="647"/>
      <c r="AR217" s="646"/>
      <c r="AS217" s="646"/>
      <c r="AT217" s="646"/>
      <c r="AU217" s="616"/>
      <c r="AV217" s="646"/>
      <c r="AW217" s="646"/>
      <c r="AX217" s="646"/>
      <c r="AY217" s="646"/>
      <c r="AZ217" s="646"/>
      <c r="BA217" s="646"/>
      <c r="BB217" s="646"/>
      <c r="BC217" s="647"/>
      <c r="BD217" s="646"/>
      <c r="BE217" s="646"/>
      <c r="BF217" s="646"/>
      <c r="BG217" s="646"/>
      <c r="BH217" s="647"/>
      <c r="BI217" s="646"/>
      <c r="BJ217" s="646"/>
      <c r="BK217" s="646"/>
      <c r="BL217" s="647"/>
      <c r="BM217" s="1"/>
      <c r="BN217" s="646"/>
      <c r="BO217" s="646"/>
      <c r="BP217" s="646"/>
      <c r="BQ217" s="542"/>
      <c r="BR217" s="640"/>
      <c r="BS217" s="790"/>
      <c r="BT217" s="640"/>
      <c r="BU217" s="791"/>
      <c r="BY217" s="642"/>
    </row>
    <row r="218" spans="1:77" s="652" customFormat="1" hidden="1">
      <c r="A218" s="706"/>
      <c r="B218" s="719"/>
      <c r="C218" s="719"/>
      <c r="D218" s="640"/>
      <c r="E218" s="641"/>
      <c r="F218" s="641"/>
      <c r="G218" s="651"/>
      <c r="H218" s="643"/>
      <c r="I218" s="644"/>
      <c r="J218" s="645"/>
      <c r="K218" s="1"/>
      <c r="L218" s="1"/>
      <c r="M218" s="1"/>
      <c r="N218" s="1"/>
      <c r="O218" s="646"/>
      <c r="P218" s="646"/>
      <c r="Q218" s="647"/>
      <c r="R218" s="646"/>
      <c r="S218" s="646"/>
      <c r="T218" s="648"/>
      <c r="U218" s="646"/>
      <c r="V218" s="646"/>
      <c r="W218" s="647"/>
      <c r="X218" s="646"/>
      <c r="Y218" s="646"/>
      <c r="Z218" s="646"/>
      <c r="AA218" s="1"/>
      <c r="AB218" s="646"/>
      <c r="AC218" s="646"/>
      <c r="AD218" s="647"/>
      <c r="AE218" s="647"/>
      <c r="AF218" s="646"/>
      <c r="AG218" s="646"/>
      <c r="AH218" s="646"/>
      <c r="AI218" s="1"/>
      <c r="AJ218" s="646"/>
      <c r="AK218" s="646"/>
      <c r="AL218" s="646"/>
      <c r="AM218" s="647"/>
      <c r="AN218" s="646"/>
      <c r="AO218" s="646"/>
      <c r="AP218" s="646"/>
      <c r="AQ218" s="647"/>
      <c r="AR218" s="646"/>
      <c r="AS218" s="646"/>
      <c r="AT218" s="646"/>
      <c r="AU218" s="616"/>
      <c r="AV218" s="646"/>
      <c r="AW218" s="646"/>
      <c r="AX218" s="646"/>
      <c r="AY218" s="646"/>
      <c r="AZ218" s="646"/>
      <c r="BA218" s="646"/>
      <c r="BB218" s="646"/>
      <c r="BC218" s="647"/>
      <c r="BD218" s="646"/>
      <c r="BE218" s="646"/>
      <c r="BF218" s="646"/>
      <c r="BG218" s="646"/>
      <c r="BH218" s="647"/>
      <c r="BI218" s="646"/>
      <c r="BJ218" s="646"/>
      <c r="BK218" s="646"/>
      <c r="BL218" s="647"/>
      <c r="BM218" s="1"/>
      <c r="BN218" s="646"/>
      <c r="BO218" s="646"/>
      <c r="BP218" s="646"/>
      <c r="BQ218" s="542"/>
      <c r="BR218" s="640"/>
      <c r="BS218" s="783"/>
      <c r="BT218" s="640"/>
      <c r="BU218" s="651"/>
      <c r="BY218" s="642"/>
    </row>
    <row r="219" spans="1:77" s="652" customFormat="1" hidden="1">
      <c r="A219" s="706"/>
      <c r="B219" s="719"/>
      <c r="C219" s="719"/>
      <c r="D219" s="640"/>
      <c r="E219" s="774"/>
      <c r="F219" s="640"/>
      <c r="G219" s="651"/>
      <c r="H219" s="643"/>
      <c r="I219" s="644"/>
      <c r="J219" s="645"/>
      <c r="K219" s="1"/>
      <c r="L219" s="1"/>
      <c r="M219" s="1"/>
      <c r="N219" s="1"/>
      <c r="O219" s="646"/>
      <c r="P219" s="646"/>
      <c r="Q219" s="647"/>
      <c r="R219" s="776"/>
      <c r="S219" s="646"/>
      <c r="T219" s="648"/>
      <c r="U219" s="646"/>
      <c r="V219" s="646"/>
      <c r="W219" s="647"/>
      <c r="X219" s="646"/>
      <c r="Y219" s="646"/>
      <c r="Z219" s="646"/>
      <c r="AA219" s="1"/>
      <c r="AB219" s="646"/>
      <c r="AC219" s="646"/>
      <c r="AD219" s="647"/>
      <c r="AE219" s="647"/>
      <c r="AF219" s="646"/>
      <c r="AG219" s="646"/>
      <c r="AH219" s="646"/>
      <c r="AI219" s="1"/>
      <c r="AJ219" s="646"/>
      <c r="AK219" s="646"/>
      <c r="AL219" s="646"/>
      <c r="AM219" s="647"/>
      <c r="AN219" s="646"/>
      <c r="AO219" s="646"/>
      <c r="AP219" s="646"/>
      <c r="AQ219" s="647"/>
      <c r="AR219" s="646"/>
      <c r="AS219" s="646"/>
      <c r="AT219" s="646"/>
      <c r="AU219" s="616"/>
      <c r="AV219" s="646"/>
      <c r="AW219" s="646"/>
      <c r="AX219" s="646"/>
      <c r="AY219" s="646"/>
      <c r="AZ219" s="646"/>
      <c r="BA219" s="646"/>
      <c r="BB219" s="646"/>
      <c r="BC219" s="647"/>
      <c r="BD219" s="646"/>
      <c r="BE219" s="646"/>
      <c r="BF219" s="646"/>
      <c r="BG219" s="646"/>
      <c r="BH219" s="647"/>
      <c r="BI219" s="646"/>
      <c r="BJ219" s="646"/>
      <c r="BK219" s="646"/>
      <c r="BL219" s="647"/>
      <c r="BM219" s="1"/>
      <c r="BN219" s="646"/>
      <c r="BO219" s="646"/>
      <c r="BP219" s="646"/>
      <c r="BQ219" s="542"/>
      <c r="BR219" s="640"/>
      <c r="BS219" s="792"/>
      <c r="BT219" s="640"/>
      <c r="BU219" s="651"/>
      <c r="BY219" s="642"/>
    </row>
    <row r="220" spans="1:77" s="652" customFormat="1" hidden="1">
      <c r="A220" s="706"/>
      <c r="B220" s="719"/>
      <c r="C220" s="719"/>
      <c r="D220" s="640"/>
      <c r="E220" s="774"/>
      <c r="F220" s="640"/>
      <c r="G220" s="651"/>
      <c r="H220" s="643"/>
      <c r="I220" s="644"/>
      <c r="J220" s="645"/>
      <c r="K220" s="1"/>
      <c r="L220" s="1"/>
      <c r="M220" s="1"/>
      <c r="N220" s="1"/>
      <c r="O220" s="646"/>
      <c r="P220" s="646"/>
      <c r="Q220" s="647"/>
      <c r="R220" s="776"/>
      <c r="S220" s="646"/>
      <c r="T220" s="648"/>
      <c r="U220" s="646"/>
      <c r="V220" s="646"/>
      <c r="W220" s="647"/>
      <c r="X220" s="646"/>
      <c r="Y220" s="646"/>
      <c r="Z220" s="646"/>
      <c r="AA220" s="1"/>
      <c r="AB220" s="646"/>
      <c r="AC220" s="646"/>
      <c r="AD220" s="647"/>
      <c r="AE220" s="647"/>
      <c r="AF220" s="646"/>
      <c r="AG220" s="646"/>
      <c r="AH220" s="646"/>
      <c r="AI220" s="1"/>
      <c r="AJ220" s="646"/>
      <c r="AK220" s="646"/>
      <c r="AL220" s="646"/>
      <c r="AM220" s="647"/>
      <c r="AN220" s="646"/>
      <c r="AO220" s="646"/>
      <c r="AP220" s="646"/>
      <c r="AQ220" s="647"/>
      <c r="AR220" s="646"/>
      <c r="AS220" s="646"/>
      <c r="AT220" s="646"/>
      <c r="AU220" s="616"/>
      <c r="AV220" s="646"/>
      <c r="AW220" s="646"/>
      <c r="AX220" s="646"/>
      <c r="AY220" s="646"/>
      <c r="AZ220" s="646"/>
      <c r="BA220" s="646"/>
      <c r="BB220" s="646"/>
      <c r="BC220" s="647"/>
      <c r="BD220" s="646"/>
      <c r="BE220" s="646"/>
      <c r="BF220" s="646"/>
      <c r="BG220" s="646"/>
      <c r="BH220" s="647"/>
      <c r="BI220" s="646"/>
      <c r="BJ220" s="646"/>
      <c r="BK220" s="646"/>
      <c r="BL220" s="647"/>
      <c r="BM220" s="1"/>
      <c r="BN220" s="646"/>
      <c r="BO220" s="646"/>
      <c r="BP220" s="646"/>
      <c r="BQ220" s="542"/>
      <c r="BR220" s="640"/>
      <c r="BS220" s="792"/>
      <c r="BT220" s="640"/>
      <c r="BU220" s="651"/>
      <c r="BY220" s="642"/>
    </row>
    <row r="221" spans="1:77" s="652" customFormat="1" hidden="1">
      <c r="A221" s="706"/>
      <c r="B221" s="786"/>
      <c r="C221" s="786"/>
      <c r="D221" s="699"/>
      <c r="E221" s="700"/>
      <c r="F221" s="787"/>
      <c r="G221" s="651"/>
      <c r="H221" s="643"/>
      <c r="I221" s="644"/>
      <c r="J221" s="645"/>
      <c r="K221" s="1"/>
      <c r="L221" s="1"/>
      <c r="M221" s="1"/>
      <c r="N221" s="1"/>
      <c r="O221" s="646"/>
      <c r="P221" s="646"/>
      <c r="Q221" s="647"/>
      <c r="R221" s="646"/>
      <c r="S221" s="646"/>
      <c r="T221" s="648"/>
      <c r="U221" s="646"/>
      <c r="V221" s="646"/>
      <c r="W221" s="647"/>
      <c r="X221" s="646"/>
      <c r="Y221" s="646"/>
      <c r="Z221" s="646"/>
      <c r="AA221" s="1"/>
      <c r="AB221" s="646"/>
      <c r="AC221" s="646"/>
      <c r="AD221" s="647"/>
      <c r="AE221" s="647"/>
      <c r="AF221" s="646"/>
      <c r="AG221" s="646"/>
      <c r="AH221" s="646"/>
      <c r="AI221" s="1"/>
      <c r="AJ221" s="646"/>
      <c r="AK221" s="646"/>
      <c r="AL221" s="646"/>
      <c r="AM221" s="647"/>
      <c r="AN221" s="646"/>
      <c r="AO221" s="646"/>
      <c r="AP221" s="646"/>
      <c r="AQ221" s="647"/>
      <c r="AR221" s="646"/>
      <c r="AS221" s="646"/>
      <c r="AT221" s="646"/>
      <c r="AU221" s="616"/>
      <c r="AV221" s="646"/>
      <c r="AW221" s="646"/>
      <c r="AX221" s="646"/>
      <c r="AY221" s="646"/>
      <c r="AZ221" s="646"/>
      <c r="BA221" s="646"/>
      <c r="BB221" s="646"/>
      <c r="BC221" s="647"/>
      <c r="BD221" s="646"/>
      <c r="BE221" s="646"/>
      <c r="BF221" s="646"/>
      <c r="BG221" s="646"/>
      <c r="BH221" s="647"/>
      <c r="BI221" s="646"/>
      <c r="BJ221" s="646"/>
      <c r="BK221" s="646"/>
      <c r="BL221" s="647"/>
      <c r="BM221" s="1"/>
      <c r="BN221" s="646"/>
      <c r="BO221" s="646"/>
      <c r="BP221" s="646"/>
      <c r="BQ221" s="542"/>
      <c r="BR221" s="640"/>
      <c r="BS221" s="788"/>
      <c r="BT221" s="699"/>
      <c r="BU221" s="651"/>
      <c r="BY221" s="642"/>
    </row>
    <row r="222" spans="1:77" s="652" customFormat="1" hidden="1">
      <c r="A222" s="706"/>
      <c r="B222" s="639"/>
      <c r="C222" s="639"/>
      <c r="D222" s="640"/>
      <c r="E222" s="641"/>
      <c r="F222" s="641"/>
      <c r="G222" s="651"/>
      <c r="H222" s="643"/>
      <c r="I222" s="644"/>
      <c r="J222" s="645"/>
      <c r="K222" s="1"/>
      <c r="L222" s="1"/>
      <c r="M222" s="1"/>
      <c r="N222" s="1"/>
      <c r="O222" s="646"/>
      <c r="P222" s="646"/>
      <c r="Q222" s="647"/>
      <c r="R222" s="646"/>
      <c r="S222" s="646"/>
      <c r="T222" s="648"/>
      <c r="U222" s="646"/>
      <c r="V222" s="646"/>
      <c r="W222" s="647"/>
      <c r="X222" s="646"/>
      <c r="Y222" s="646"/>
      <c r="Z222" s="646"/>
      <c r="AA222" s="1"/>
      <c r="AB222" s="646"/>
      <c r="AC222" s="646"/>
      <c r="AD222" s="647"/>
      <c r="AE222" s="647"/>
      <c r="AF222" s="646"/>
      <c r="AG222" s="646"/>
      <c r="AH222" s="646"/>
      <c r="AI222" s="1"/>
      <c r="AJ222" s="646"/>
      <c r="AK222" s="646"/>
      <c r="AL222" s="646"/>
      <c r="AM222" s="647"/>
      <c r="AN222" s="646"/>
      <c r="AO222" s="646"/>
      <c r="AP222" s="646"/>
      <c r="AQ222" s="647"/>
      <c r="AR222" s="646"/>
      <c r="AS222" s="646"/>
      <c r="AT222" s="646"/>
      <c r="AU222" s="616"/>
      <c r="AV222" s="646"/>
      <c r="AW222" s="646"/>
      <c r="AX222" s="646"/>
      <c r="AY222" s="646"/>
      <c r="AZ222" s="646"/>
      <c r="BA222" s="646"/>
      <c r="BB222" s="646"/>
      <c r="BC222" s="647"/>
      <c r="BD222" s="646"/>
      <c r="BE222" s="646"/>
      <c r="BF222" s="646"/>
      <c r="BG222" s="646"/>
      <c r="BH222" s="647"/>
      <c r="BI222" s="646"/>
      <c r="BJ222" s="646"/>
      <c r="BK222" s="646"/>
      <c r="BL222" s="647"/>
      <c r="BM222" s="1"/>
      <c r="BN222" s="646"/>
      <c r="BO222" s="646"/>
      <c r="BP222" s="646"/>
      <c r="BQ222" s="542"/>
      <c r="BR222" s="640"/>
      <c r="BS222" s="778"/>
      <c r="BT222" s="640"/>
      <c r="BU222" s="651"/>
      <c r="BY222" s="642"/>
    </row>
    <row r="223" spans="1:77" s="652" customFormat="1" hidden="1">
      <c r="A223" s="706"/>
      <c r="B223" s="719"/>
      <c r="C223" s="719"/>
      <c r="D223" s="699"/>
      <c r="E223" s="700"/>
      <c r="F223" s="787"/>
      <c r="G223" s="651"/>
      <c r="H223" s="643"/>
      <c r="I223" s="644"/>
      <c r="J223" s="645"/>
      <c r="K223" s="1"/>
      <c r="L223" s="1"/>
      <c r="M223" s="1"/>
      <c r="N223" s="1"/>
      <c r="O223" s="646"/>
      <c r="P223" s="646"/>
      <c r="Q223" s="647"/>
      <c r="R223" s="646"/>
      <c r="S223" s="646"/>
      <c r="T223" s="648"/>
      <c r="U223" s="646"/>
      <c r="V223" s="646"/>
      <c r="W223" s="647"/>
      <c r="X223" s="646"/>
      <c r="Y223" s="646"/>
      <c r="Z223" s="646"/>
      <c r="AA223" s="1"/>
      <c r="AB223" s="646"/>
      <c r="AC223" s="646"/>
      <c r="AD223" s="647"/>
      <c r="AE223" s="647"/>
      <c r="AF223" s="646"/>
      <c r="AG223" s="646"/>
      <c r="AH223" s="646"/>
      <c r="AI223" s="1"/>
      <c r="AJ223" s="646"/>
      <c r="AK223" s="646"/>
      <c r="AL223" s="646"/>
      <c r="AM223" s="647"/>
      <c r="AN223" s="646"/>
      <c r="AO223" s="646"/>
      <c r="AP223" s="646"/>
      <c r="AQ223" s="647"/>
      <c r="AR223" s="646"/>
      <c r="AS223" s="646"/>
      <c r="AT223" s="646"/>
      <c r="AU223" s="616"/>
      <c r="AV223" s="646"/>
      <c r="AW223" s="646"/>
      <c r="AX223" s="646"/>
      <c r="AY223" s="646"/>
      <c r="AZ223" s="646"/>
      <c r="BA223" s="646"/>
      <c r="BB223" s="646"/>
      <c r="BC223" s="647"/>
      <c r="BD223" s="646"/>
      <c r="BE223" s="646"/>
      <c r="BF223" s="646"/>
      <c r="BG223" s="646"/>
      <c r="BH223" s="647"/>
      <c r="BI223" s="646"/>
      <c r="BJ223" s="646"/>
      <c r="BK223" s="646"/>
      <c r="BL223" s="647"/>
      <c r="BM223" s="1"/>
      <c r="BN223" s="646"/>
      <c r="BO223" s="646"/>
      <c r="BP223" s="646"/>
      <c r="BQ223" s="542"/>
      <c r="BR223" s="640"/>
      <c r="BS223" s="788"/>
      <c r="BT223" s="699"/>
      <c r="BU223" s="651"/>
      <c r="BY223" s="642"/>
    </row>
    <row r="224" spans="1:77" s="652" customFormat="1" hidden="1">
      <c r="A224" s="706"/>
      <c r="B224" s="719"/>
      <c r="C224" s="719"/>
      <c r="D224" s="699"/>
      <c r="E224" s="700"/>
      <c r="F224" s="787"/>
      <c r="G224" s="651"/>
      <c r="H224" s="643"/>
      <c r="I224" s="644"/>
      <c r="J224" s="645"/>
      <c r="K224" s="1"/>
      <c r="L224" s="1"/>
      <c r="M224" s="1"/>
      <c r="N224" s="1"/>
      <c r="O224" s="646"/>
      <c r="P224" s="646"/>
      <c r="Q224" s="647"/>
      <c r="R224" s="646"/>
      <c r="S224" s="646"/>
      <c r="T224" s="648"/>
      <c r="U224" s="646"/>
      <c r="V224" s="646"/>
      <c r="W224" s="647"/>
      <c r="X224" s="646"/>
      <c r="Y224" s="646"/>
      <c r="Z224" s="646"/>
      <c r="AA224" s="1"/>
      <c r="AB224" s="646"/>
      <c r="AC224" s="646"/>
      <c r="AD224" s="647"/>
      <c r="AE224" s="647"/>
      <c r="AF224" s="646"/>
      <c r="AG224" s="646"/>
      <c r="AH224" s="646"/>
      <c r="AI224" s="1"/>
      <c r="AJ224" s="646"/>
      <c r="AK224" s="646"/>
      <c r="AL224" s="646"/>
      <c r="AM224" s="647"/>
      <c r="AN224" s="646"/>
      <c r="AO224" s="646"/>
      <c r="AP224" s="646"/>
      <c r="AQ224" s="647"/>
      <c r="AR224" s="646"/>
      <c r="AS224" s="646"/>
      <c r="AT224" s="646"/>
      <c r="AU224" s="616"/>
      <c r="AV224" s="646"/>
      <c r="AW224" s="646"/>
      <c r="AX224" s="646"/>
      <c r="AY224" s="646"/>
      <c r="AZ224" s="646"/>
      <c r="BA224" s="646"/>
      <c r="BB224" s="646"/>
      <c r="BC224" s="647"/>
      <c r="BD224" s="646"/>
      <c r="BE224" s="646"/>
      <c r="BF224" s="646"/>
      <c r="BG224" s="646"/>
      <c r="BH224" s="647"/>
      <c r="BI224" s="646"/>
      <c r="BJ224" s="646"/>
      <c r="BK224" s="646"/>
      <c r="BL224" s="647"/>
      <c r="BM224" s="1"/>
      <c r="BN224" s="646"/>
      <c r="BO224" s="646"/>
      <c r="BP224" s="646"/>
      <c r="BQ224" s="542"/>
      <c r="BR224" s="640"/>
      <c r="BS224" s="788"/>
      <c r="BT224" s="699"/>
      <c r="BU224" s="651"/>
      <c r="BY224" s="642"/>
    </row>
    <row r="225" spans="1:77" s="652" customFormat="1" hidden="1">
      <c r="A225" s="706"/>
      <c r="B225" s="719"/>
      <c r="C225" s="719"/>
      <c r="D225" s="699"/>
      <c r="E225" s="700"/>
      <c r="F225" s="787"/>
      <c r="G225" s="651"/>
      <c r="H225" s="643"/>
      <c r="I225" s="644"/>
      <c r="J225" s="645"/>
      <c r="K225" s="1"/>
      <c r="L225" s="1"/>
      <c r="M225" s="1"/>
      <c r="N225" s="1"/>
      <c r="O225" s="646"/>
      <c r="P225" s="646"/>
      <c r="Q225" s="647"/>
      <c r="R225" s="646"/>
      <c r="S225" s="646"/>
      <c r="T225" s="648"/>
      <c r="U225" s="646"/>
      <c r="V225" s="646"/>
      <c r="W225" s="647"/>
      <c r="X225" s="646"/>
      <c r="Y225" s="646"/>
      <c r="Z225" s="646"/>
      <c r="AA225" s="1"/>
      <c r="AB225" s="646"/>
      <c r="AC225" s="646"/>
      <c r="AD225" s="647"/>
      <c r="AE225" s="647"/>
      <c r="AF225" s="646"/>
      <c r="AG225" s="646"/>
      <c r="AH225" s="646"/>
      <c r="AI225" s="1"/>
      <c r="AJ225" s="646"/>
      <c r="AK225" s="646"/>
      <c r="AL225" s="646"/>
      <c r="AM225" s="647"/>
      <c r="AN225" s="646"/>
      <c r="AO225" s="646"/>
      <c r="AP225" s="646"/>
      <c r="AQ225" s="647"/>
      <c r="AR225" s="646"/>
      <c r="AS225" s="646"/>
      <c r="AT225" s="646"/>
      <c r="AU225" s="616"/>
      <c r="AV225" s="646"/>
      <c r="AW225" s="646"/>
      <c r="AX225" s="646"/>
      <c r="AY225" s="646"/>
      <c r="AZ225" s="646"/>
      <c r="BA225" s="646"/>
      <c r="BB225" s="646"/>
      <c r="BC225" s="647"/>
      <c r="BD225" s="646"/>
      <c r="BE225" s="646"/>
      <c r="BF225" s="646"/>
      <c r="BG225" s="646"/>
      <c r="BH225" s="647"/>
      <c r="BI225" s="646"/>
      <c r="BJ225" s="646"/>
      <c r="BK225" s="646"/>
      <c r="BL225" s="647"/>
      <c r="BM225" s="1"/>
      <c r="BN225" s="646"/>
      <c r="BO225" s="646"/>
      <c r="BP225" s="646"/>
      <c r="BQ225" s="542"/>
      <c r="BR225" s="640"/>
      <c r="BS225" s="788"/>
      <c r="BT225" s="699"/>
      <c r="BU225" s="651"/>
      <c r="BY225" s="642"/>
    </row>
    <row r="226" spans="1:77" s="652" customFormat="1" hidden="1">
      <c r="A226" s="706"/>
      <c r="B226" s="719"/>
      <c r="C226" s="719"/>
      <c r="D226" s="699"/>
      <c r="E226" s="700"/>
      <c r="F226" s="787"/>
      <c r="G226" s="651"/>
      <c r="H226" s="643"/>
      <c r="I226" s="644"/>
      <c r="J226" s="645"/>
      <c r="K226" s="1"/>
      <c r="L226" s="1"/>
      <c r="M226" s="1"/>
      <c r="N226" s="1"/>
      <c r="O226" s="646"/>
      <c r="P226" s="646"/>
      <c r="Q226" s="647"/>
      <c r="R226" s="646"/>
      <c r="S226" s="646"/>
      <c r="T226" s="648"/>
      <c r="U226" s="646"/>
      <c r="V226" s="646"/>
      <c r="W226" s="647"/>
      <c r="X226" s="646"/>
      <c r="Y226" s="646"/>
      <c r="Z226" s="646"/>
      <c r="AA226" s="1"/>
      <c r="AB226" s="646"/>
      <c r="AC226" s="646"/>
      <c r="AD226" s="647"/>
      <c r="AE226" s="647"/>
      <c r="AF226" s="646"/>
      <c r="AG226" s="646"/>
      <c r="AH226" s="646"/>
      <c r="AI226" s="1"/>
      <c r="AJ226" s="646"/>
      <c r="AK226" s="646"/>
      <c r="AL226" s="646"/>
      <c r="AM226" s="647"/>
      <c r="AN226" s="646"/>
      <c r="AO226" s="646"/>
      <c r="AP226" s="646"/>
      <c r="AQ226" s="647"/>
      <c r="AR226" s="646"/>
      <c r="AS226" s="646"/>
      <c r="AT226" s="646"/>
      <c r="AU226" s="616"/>
      <c r="AV226" s="646"/>
      <c r="AW226" s="646"/>
      <c r="AX226" s="646"/>
      <c r="AY226" s="646"/>
      <c r="AZ226" s="646"/>
      <c r="BA226" s="646"/>
      <c r="BB226" s="646"/>
      <c r="BC226" s="647"/>
      <c r="BD226" s="646"/>
      <c r="BE226" s="646"/>
      <c r="BF226" s="646"/>
      <c r="BG226" s="646"/>
      <c r="BH226" s="647"/>
      <c r="BI226" s="646"/>
      <c r="BJ226" s="646"/>
      <c r="BK226" s="646"/>
      <c r="BL226" s="647"/>
      <c r="BM226" s="1"/>
      <c r="BN226" s="646"/>
      <c r="BO226" s="646"/>
      <c r="BP226" s="646"/>
      <c r="BQ226" s="542"/>
      <c r="BR226" s="640"/>
      <c r="BS226" s="788"/>
      <c r="BT226" s="699"/>
      <c r="BU226" s="651"/>
      <c r="BY226" s="642"/>
    </row>
    <row r="227" spans="1:77" s="652" customFormat="1" hidden="1">
      <c r="A227" s="706"/>
      <c r="B227" s="719"/>
      <c r="C227" s="719"/>
      <c r="D227" s="699"/>
      <c r="E227" s="700"/>
      <c r="F227" s="787"/>
      <c r="G227" s="651"/>
      <c r="H227" s="643"/>
      <c r="I227" s="644"/>
      <c r="J227" s="645"/>
      <c r="K227" s="1"/>
      <c r="L227" s="1"/>
      <c r="M227" s="1"/>
      <c r="N227" s="1"/>
      <c r="O227" s="646"/>
      <c r="P227" s="646"/>
      <c r="Q227" s="647"/>
      <c r="R227" s="646"/>
      <c r="S227" s="646"/>
      <c r="T227" s="648"/>
      <c r="U227" s="646"/>
      <c r="V227" s="646"/>
      <c r="W227" s="647"/>
      <c r="X227" s="646"/>
      <c r="Y227" s="646"/>
      <c r="Z227" s="646"/>
      <c r="AA227" s="1"/>
      <c r="AB227" s="646"/>
      <c r="AC227" s="646"/>
      <c r="AD227" s="647"/>
      <c r="AE227" s="647"/>
      <c r="AF227" s="646"/>
      <c r="AG227" s="646"/>
      <c r="AH227" s="646"/>
      <c r="AI227" s="1"/>
      <c r="AJ227" s="646"/>
      <c r="AK227" s="646"/>
      <c r="AL227" s="646"/>
      <c r="AM227" s="647"/>
      <c r="AN227" s="646"/>
      <c r="AO227" s="646"/>
      <c r="AP227" s="646"/>
      <c r="AQ227" s="647"/>
      <c r="AR227" s="646"/>
      <c r="AS227" s="646"/>
      <c r="AT227" s="646"/>
      <c r="AU227" s="616"/>
      <c r="AV227" s="646"/>
      <c r="AW227" s="646"/>
      <c r="AX227" s="646"/>
      <c r="AY227" s="646"/>
      <c r="AZ227" s="646"/>
      <c r="BA227" s="646"/>
      <c r="BB227" s="646"/>
      <c r="BC227" s="647"/>
      <c r="BD227" s="646"/>
      <c r="BE227" s="646"/>
      <c r="BF227" s="646"/>
      <c r="BG227" s="646"/>
      <c r="BH227" s="647"/>
      <c r="BI227" s="646"/>
      <c r="BJ227" s="646"/>
      <c r="BK227" s="646"/>
      <c r="BL227" s="647"/>
      <c r="BM227" s="1"/>
      <c r="BN227" s="646"/>
      <c r="BO227" s="646"/>
      <c r="BP227" s="646"/>
      <c r="BQ227" s="542"/>
      <c r="BR227" s="640"/>
      <c r="BS227" s="788"/>
      <c r="BT227" s="699"/>
      <c r="BU227" s="651"/>
      <c r="BY227" s="642"/>
    </row>
    <row r="228" spans="1:77" s="652" customFormat="1" hidden="1">
      <c r="A228" s="706"/>
      <c r="B228" s="719"/>
      <c r="C228" s="719"/>
      <c r="D228" s="699"/>
      <c r="E228" s="700"/>
      <c r="F228" s="787"/>
      <c r="G228" s="651"/>
      <c r="H228" s="643"/>
      <c r="I228" s="644"/>
      <c r="J228" s="645"/>
      <c r="K228" s="1"/>
      <c r="L228" s="1"/>
      <c r="M228" s="1"/>
      <c r="N228" s="1"/>
      <c r="O228" s="646"/>
      <c r="P228" s="646"/>
      <c r="Q228" s="647"/>
      <c r="R228" s="646"/>
      <c r="S228" s="646"/>
      <c r="T228" s="648"/>
      <c r="U228" s="646"/>
      <c r="V228" s="646"/>
      <c r="W228" s="647"/>
      <c r="X228" s="646"/>
      <c r="Y228" s="646"/>
      <c r="Z228" s="646"/>
      <c r="AA228" s="1"/>
      <c r="AB228" s="646"/>
      <c r="AC228" s="646"/>
      <c r="AD228" s="647"/>
      <c r="AE228" s="647"/>
      <c r="AF228" s="646"/>
      <c r="AG228" s="646"/>
      <c r="AH228" s="646"/>
      <c r="AI228" s="1"/>
      <c r="AJ228" s="646"/>
      <c r="AK228" s="646"/>
      <c r="AL228" s="646"/>
      <c r="AM228" s="647"/>
      <c r="AN228" s="646"/>
      <c r="AO228" s="646"/>
      <c r="AP228" s="646"/>
      <c r="AQ228" s="647"/>
      <c r="AR228" s="646"/>
      <c r="AS228" s="646"/>
      <c r="AT228" s="646"/>
      <c r="AU228" s="616"/>
      <c r="AV228" s="646"/>
      <c r="AW228" s="646"/>
      <c r="AX228" s="646"/>
      <c r="AY228" s="646"/>
      <c r="AZ228" s="646"/>
      <c r="BA228" s="646"/>
      <c r="BB228" s="646"/>
      <c r="BC228" s="647"/>
      <c r="BD228" s="646"/>
      <c r="BE228" s="646"/>
      <c r="BF228" s="646"/>
      <c r="BG228" s="646"/>
      <c r="BH228" s="647"/>
      <c r="BI228" s="646"/>
      <c r="BJ228" s="646"/>
      <c r="BK228" s="646"/>
      <c r="BL228" s="647"/>
      <c r="BM228" s="1"/>
      <c r="BN228" s="646"/>
      <c r="BO228" s="646"/>
      <c r="BP228" s="646"/>
      <c r="BQ228" s="542"/>
      <c r="BR228" s="640"/>
      <c r="BS228" s="788"/>
      <c r="BT228" s="699"/>
      <c r="BU228" s="651"/>
      <c r="BY228" s="642"/>
    </row>
    <row r="229" spans="1:77" s="652" customFormat="1" hidden="1">
      <c r="A229" s="706"/>
      <c r="B229" s="719"/>
      <c r="C229" s="719"/>
      <c r="D229" s="699"/>
      <c r="E229" s="700"/>
      <c r="F229" s="787"/>
      <c r="G229" s="651"/>
      <c r="H229" s="643"/>
      <c r="I229" s="644"/>
      <c r="J229" s="645"/>
      <c r="K229" s="1"/>
      <c r="L229" s="1"/>
      <c r="M229" s="1"/>
      <c r="N229" s="1"/>
      <c r="O229" s="646"/>
      <c r="P229" s="646"/>
      <c r="Q229" s="647"/>
      <c r="R229" s="646"/>
      <c r="S229" s="646"/>
      <c r="T229" s="648"/>
      <c r="U229" s="646"/>
      <c r="V229" s="646"/>
      <c r="W229" s="647"/>
      <c r="X229" s="646"/>
      <c r="Y229" s="646"/>
      <c r="Z229" s="646"/>
      <c r="AA229" s="1"/>
      <c r="AB229" s="646"/>
      <c r="AC229" s="646"/>
      <c r="AD229" s="647"/>
      <c r="AE229" s="647"/>
      <c r="AF229" s="646"/>
      <c r="AG229" s="646"/>
      <c r="AH229" s="646"/>
      <c r="AI229" s="1"/>
      <c r="AJ229" s="646"/>
      <c r="AK229" s="646"/>
      <c r="AL229" s="646"/>
      <c r="AM229" s="647"/>
      <c r="AN229" s="646"/>
      <c r="AO229" s="646"/>
      <c r="AP229" s="646"/>
      <c r="AQ229" s="647"/>
      <c r="AR229" s="646"/>
      <c r="AS229" s="646"/>
      <c r="AT229" s="646"/>
      <c r="AU229" s="616"/>
      <c r="AV229" s="646"/>
      <c r="AW229" s="646"/>
      <c r="AX229" s="646"/>
      <c r="AY229" s="646"/>
      <c r="AZ229" s="646"/>
      <c r="BA229" s="646"/>
      <c r="BB229" s="646"/>
      <c r="BC229" s="647"/>
      <c r="BD229" s="646"/>
      <c r="BE229" s="646"/>
      <c r="BF229" s="646"/>
      <c r="BG229" s="646"/>
      <c r="BH229" s="647"/>
      <c r="BI229" s="646"/>
      <c r="BJ229" s="646"/>
      <c r="BK229" s="646"/>
      <c r="BL229" s="647"/>
      <c r="BM229" s="1"/>
      <c r="BN229" s="646"/>
      <c r="BO229" s="646"/>
      <c r="BP229" s="646"/>
      <c r="BQ229" s="542"/>
      <c r="BR229" s="640"/>
      <c r="BS229" s="788"/>
      <c r="BT229" s="699"/>
      <c r="BU229" s="651"/>
      <c r="BY229" s="642"/>
    </row>
    <row r="230" spans="1:77" s="652" customFormat="1" hidden="1">
      <c r="A230" s="706"/>
      <c r="B230" s="719"/>
      <c r="C230" s="719"/>
      <c r="D230" s="699"/>
      <c r="E230" s="700"/>
      <c r="F230" s="787"/>
      <c r="G230" s="651"/>
      <c r="H230" s="643"/>
      <c r="I230" s="644"/>
      <c r="J230" s="645"/>
      <c r="K230" s="1"/>
      <c r="L230" s="1"/>
      <c r="M230" s="1"/>
      <c r="N230" s="1"/>
      <c r="O230" s="646"/>
      <c r="P230" s="646"/>
      <c r="Q230" s="647"/>
      <c r="R230" s="646"/>
      <c r="S230" s="646"/>
      <c r="T230" s="648"/>
      <c r="U230" s="646"/>
      <c r="V230" s="646"/>
      <c r="W230" s="647"/>
      <c r="X230" s="646"/>
      <c r="Y230" s="646"/>
      <c r="Z230" s="646"/>
      <c r="AA230" s="1"/>
      <c r="AB230" s="646"/>
      <c r="AC230" s="646"/>
      <c r="AD230" s="647"/>
      <c r="AE230" s="647"/>
      <c r="AF230" s="646"/>
      <c r="AG230" s="646"/>
      <c r="AH230" s="646"/>
      <c r="AI230" s="1"/>
      <c r="AJ230" s="646"/>
      <c r="AK230" s="646"/>
      <c r="AL230" s="646"/>
      <c r="AM230" s="647"/>
      <c r="AN230" s="646"/>
      <c r="AO230" s="646"/>
      <c r="AP230" s="646"/>
      <c r="AQ230" s="647"/>
      <c r="AR230" s="646"/>
      <c r="AS230" s="646"/>
      <c r="AT230" s="646"/>
      <c r="AU230" s="616"/>
      <c r="AV230" s="646"/>
      <c r="AW230" s="646"/>
      <c r="AX230" s="646"/>
      <c r="AY230" s="646"/>
      <c r="AZ230" s="646"/>
      <c r="BA230" s="646"/>
      <c r="BB230" s="646"/>
      <c r="BC230" s="647"/>
      <c r="BD230" s="646"/>
      <c r="BE230" s="646"/>
      <c r="BF230" s="646"/>
      <c r="BG230" s="646"/>
      <c r="BH230" s="647"/>
      <c r="BI230" s="646"/>
      <c r="BJ230" s="646"/>
      <c r="BK230" s="646"/>
      <c r="BL230" s="647"/>
      <c r="BM230" s="1"/>
      <c r="BN230" s="646"/>
      <c r="BO230" s="646"/>
      <c r="BP230" s="646"/>
      <c r="BQ230" s="542"/>
      <c r="BR230" s="640"/>
      <c r="BS230" s="788"/>
      <c r="BT230" s="699"/>
      <c r="BU230" s="651"/>
      <c r="BY230" s="642"/>
    </row>
    <row r="231" spans="1:77" s="652" customFormat="1" hidden="1">
      <c r="A231" s="706"/>
      <c r="B231" s="719"/>
      <c r="C231" s="719"/>
      <c r="D231" s="699"/>
      <c r="E231" s="700"/>
      <c r="F231" s="787"/>
      <c r="G231" s="651"/>
      <c r="H231" s="643"/>
      <c r="I231" s="644"/>
      <c r="J231" s="645"/>
      <c r="K231" s="1"/>
      <c r="L231" s="1"/>
      <c r="M231" s="1"/>
      <c r="N231" s="1"/>
      <c r="O231" s="646"/>
      <c r="P231" s="646"/>
      <c r="Q231" s="647"/>
      <c r="R231" s="646"/>
      <c r="S231" s="646"/>
      <c r="T231" s="648"/>
      <c r="U231" s="646"/>
      <c r="V231" s="646"/>
      <c r="W231" s="647"/>
      <c r="X231" s="646"/>
      <c r="Y231" s="646"/>
      <c r="Z231" s="646"/>
      <c r="AA231" s="1"/>
      <c r="AB231" s="646"/>
      <c r="AC231" s="646"/>
      <c r="AD231" s="647"/>
      <c r="AE231" s="647"/>
      <c r="AF231" s="646"/>
      <c r="AG231" s="646"/>
      <c r="AH231" s="646"/>
      <c r="AI231" s="1"/>
      <c r="AJ231" s="646"/>
      <c r="AK231" s="646"/>
      <c r="AL231" s="646"/>
      <c r="AM231" s="647"/>
      <c r="AN231" s="646"/>
      <c r="AO231" s="646"/>
      <c r="AP231" s="646"/>
      <c r="AQ231" s="647"/>
      <c r="AR231" s="646"/>
      <c r="AS231" s="646"/>
      <c r="AT231" s="646"/>
      <c r="AU231" s="616"/>
      <c r="AV231" s="646"/>
      <c r="AW231" s="646"/>
      <c r="AX231" s="646"/>
      <c r="AY231" s="646"/>
      <c r="AZ231" s="646"/>
      <c r="BA231" s="646"/>
      <c r="BB231" s="646"/>
      <c r="BC231" s="647"/>
      <c r="BD231" s="646"/>
      <c r="BE231" s="646"/>
      <c r="BF231" s="646"/>
      <c r="BG231" s="646"/>
      <c r="BH231" s="647"/>
      <c r="BI231" s="646"/>
      <c r="BJ231" s="646"/>
      <c r="BK231" s="646"/>
      <c r="BL231" s="647"/>
      <c r="BM231" s="1"/>
      <c r="BN231" s="646"/>
      <c r="BO231" s="646"/>
      <c r="BP231" s="646"/>
      <c r="BQ231" s="542"/>
      <c r="BR231" s="640"/>
      <c r="BS231" s="788"/>
      <c r="BT231" s="699"/>
      <c r="BU231" s="651"/>
      <c r="BY231" s="642"/>
    </row>
    <row r="232" spans="1:77" s="652" customFormat="1" hidden="1">
      <c r="A232" s="706"/>
      <c r="B232" s="719"/>
      <c r="C232" s="719"/>
      <c r="D232" s="699"/>
      <c r="E232" s="700"/>
      <c r="F232" s="787"/>
      <c r="G232" s="651"/>
      <c r="H232" s="643"/>
      <c r="I232" s="644"/>
      <c r="J232" s="645"/>
      <c r="K232" s="1"/>
      <c r="L232" s="1"/>
      <c r="M232" s="1"/>
      <c r="N232" s="1"/>
      <c r="O232" s="646"/>
      <c r="P232" s="646"/>
      <c r="Q232" s="647"/>
      <c r="R232" s="646"/>
      <c r="S232" s="646"/>
      <c r="T232" s="648"/>
      <c r="U232" s="646"/>
      <c r="V232" s="646"/>
      <c r="W232" s="647"/>
      <c r="X232" s="646"/>
      <c r="Y232" s="646"/>
      <c r="Z232" s="646"/>
      <c r="AA232" s="1"/>
      <c r="AB232" s="646"/>
      <c r="AC232" s="646"/>
      <c r="AD232" s="647"/>
      <c r="AE232" s="647"/>
      <c r="AF232" s="646"/>
      <c r="AG232" s="646"/>
      <c r="AH232" s="646"/>
      <c r="AI232" s="1"/>
      <c r="AJ232" s="646"/>
      <c r="AK232" s="646"/>
      <c r="AL232" s="646"/>
      <c r="AM232" s="647"/>
      <c r="AN232" s="646"/>
      <c r="AO232" s="646"/>
      <c r="AP232" s="646"/>
      <c r="AQ232" s="647"/>
      <c r="AR232" s="646"/>
      <c r="AS232" s="646"/>
      <c r="AT232" s="646"/>
      <c r="AU232" s="616"/>
      <c r="AV232" s="646"/>
      <c r="AW232" s="646"/>
      <c r="AX232" s="646"/>
      <c r="AY232" s="646"/>
      <c r="AZ232" s="646"/>
      <c r="BA232" s="646"/>
      <c r="BB232" s="646"/>
      <c r="BC232" s="647"/>
      <c r="BD232" s="646"/>
      <c r="BE232" s="646"/>
      <c r="BF232" s="646"/>
      <c r="BG232" s="646"/>
      <c r="BH232" s="647"/>
      <c r="BI232" s="646"/>
      <c r="BJ232" s="646"/>
      <c r="BK232" s="646"/>
      <c r="BL232" s="647"/>
      <c r="BM232" s="1"/>
      <c r="BN232" s="646"/>
      <c r="BO232" s="646"/>
      <c r="BP232" s="646"/>
      <c r="BQ232" s="542"/>
      <c r="BR232" s="640"/>
      <c r="BS232" s="788"/>
      <c r="BT232" s="699"/>
      <c r="BU232" s="651"/>
      <c r="BY232" s="642"/>
    </row>
    <row r="233" spans="1:77" s="652" customFormat="1" hidden="1">
      <c r="A233" s="706"/>
      <c r="B233" s="719"/>
      <c r="C233" s="719"/>
      <c r="D233" s="699"/>
      <c r="E233" s="700"/>
      <c r="F233" s="787"/>
      <c r="G233" s="651"/>
      <c r="H233" s="643"/>
      <c r="I233" s="644"/>
      <c r="J233" s="645"/>
      <c r="K233" s="1"/>
      <c r="L233" s="1"/>
      <c r="M233" s="1"/>
      <c r="N233" s="1"/>
      <c r="O233" s="646"/>
      <c r="P233" s="646"/>
      <c r="Q233" s="647"/>
      <c r="R233" s="646"/>
      <c r="S233" s="646"/>
      <c r="T233" s="648"/>
      <c r="U233" s="646"/>
      <c r="V233" s="646"/>
      <c r="W233" s="647"/>
      <c r="X233" s="646"/>
      <c r="Y233" s="646"/>
      <c r="Z233" s="646"/>
      <c r="AA233" s="1"/>
      <c r="AB233" s="646"/>
      <c r="AC233" s="646"/>
      <c r="AD233" s="647"/>
      <c r="AE233" s="647"/>
      <c r="AF233" s="646"/>
      <c r="AG233" s="646"/>
      <c r="AH233" s="646"/>
      <c r="AI233" s="1"/>
      <c r="AJ233" s="646"/>
      <c r="AK233" s="646"/>
      <c r="AL233" s="646"/>
      <c r="AM233" s="647"/>
      <c r="AN233" s="646"/>
      <c r="AO233" s="646"/>
      <c r="AP233" s="646"/>
      <c r="AQ233" s="647"/>
      <c r="AR233" s="646"/>
      <c r="AS233" s="646"/>
      <c r="AT233" s="646"/>
      <c r="AU233" s="616"/>
      <c r="AV233" s="646"/>
      <c r="AW233" s="646"/>
      <c r="AX233" s="646"/>
      <c r="AY233" s="646"/>
      <c r="AZ233" s="646"/>
      <c r="BA233" s="646"/>
      <c r="BB233" s="646"/>
      <c r="BC233" s="647"/>
      <c r="BD233" s="646"/>
      <c r="BE233" s="646"/>
      <c r="BF233" s="646"/>
      <c r="BG233" s="646"/>
      <c r="BH233" s="647"/>
      <c r="BI233" s="646"/>
      <c r="BJ233" s="646"/>
      <c r="BK233" s="646"/>
      <c r="BL233" s="647"/>
      <c r="BM233" s="1"/>
      <c r="BN233" s="646"/>
      <c r="BO233" s="646"/>
      <c r="BP233" s="646"/>
      <c r="BQ233" s="542"/>
      <c r="BR233" s="640"/>
      <c r="BS233" s="788"/>
      <c r="BT233" s="699"/>
      <c r="BU233" s="651"/>
      <c r="BY233" s="642"/>
    </row>
    <row r="234" spans="1:77" s="652" customFormat="1" hidden="1">
      <c r="A234" s="706"/>
      <c r="B234" s="719"/>
      <c r="C234" s="719"/>
      <c r="D234" s="699"/>
      <c r="E234" s="700"/>
      <c r="F234" s="787"/>
      <c r="G234" s="651"/>
      <c r="H234" s="643"/>
      <c r="I234" s="644"/>
      <c r="J234" s="645"/>
      <c r="K234" s="1"/>
      <c r="L234" s="1"/>
      <c r="M234" s="1"/>
      <c r="N234" s="1"/>
      <c r="O234" s="646"/>
      <c r="P234" s="646"/>
      <c r="Q234" s="647"/>
      <c r="R234" s="646"/>
      <c r="S234" s="646"/>
      <c r="T234" s="648"/>
      <c r="U234" s="646"/>
      <c r="V234" s="646"/>
      <c r="W234" s="647"/>
      <c r="X234" s="646"/>
      <c r="Y234" s="646"/>
      <c r="Z234" s="646"/>
      <c r="AA234" s="1"/>
      <c r="AB234" s="646"/>
      <c r="AC234" s="646"/>
      <c r="AD234" s="647"/>
      <c r="AE234" s="647"/>
      <c r="AF234" s="646"/>
      <c r="AG234" s="646"/>
      <c r="AH234" s="646"/>
      <c r="AI234" s="1"/>
      <c r="AJ234" s="646"/>
      <c r="AK234" s="646"/>
      <c r="AL234" s="646"/>
      <c r="AM234" s="647"/>
      <c r="AN234" s="646"/>
      <c r="AO234" s="646"/>
      <c r="AP234" s="646"/>
      <c r="AQ234" s="647"/>
      <c r="AR234" s="646"/>
      <c r="AS234" s="646"/>
      <c r="AT234" s="646"/>
      <c r="AU234" s="616"/>
      <c r="AV234" s="646"/>
      <c r="AW234" s="646"/>
      <c r="AX234" s="646"/>
      <c r="AY234" s="646"/>
      <c r="AZ234" s="646"/>
      <c r="BA234" s="646"/>
      <c r="BB234" s="646"/>
      <c r="BC234" s="647"/>
      <c r="BD234" s="646"/>
      <c r="BE234" s="646"/>
      <c r="BF234" s="646"/>
      <c r="BG234" s="646"/>
      <c r="BH234" s="647"/>
      <c r="BI234" s="646"/>
      <c r="BJ234" s="646"/>
      <c r="BK234" s="646"/>
      <c r="BL234" s="647"/>
      <c r="BM234" s="1"/>
      <c r="BN234" s="646"/>
      <c r="BO234" s="646"/>
      <c r="BP234" s="646"/>
      <c r="BQ234" s="542"/>
      <c r="BR234" s="640"/>
      <c r="BS234" s="788"/>
      <c r="BT234" s="699"/>
      <c r="BU234" s="651"/>
      <c r="BY234" s="642"/>
    </row>
    <row r="235" spans="1:77" s="652" customFormat="1" hidden="1">
      <c r="A235" s="706"/>
      <c r="B235" s="719"/>
      <c r="C235" s="719"/>
      <c r="D235" s="699"/>
      <c r="E235" s="700"/>
      <c r="F235" s="787"/>
      <c r="G235" s="651"/>
      <c r="H235" s="643"/>
      <c r="I235" s="644"/>
      <c r="J235" s="645"/>
      <c r="K235" s="1"/>
      <c r="L235" s="1"/>
      <c r="M235" s="1"/>
      <c r="N235" s="1"/>
      <c r="O235" s="646"/>
      <c r="P235" s="646"/>
      <c r="Q235" s="647"/>
      <c r="R235" s="646"/>
      <c r="S235" s="646"/>
      <c r="T235" s="648"/>
      <c r="U235" s="646"/>
      <c r="V235" s="646"/>
      <c r="W235" s="647"/>
      <c r="X235" s="646"/>
      <c r="Y235" s="646"/>
      <c r="Z235" s="646"/>
      <c r="AA235" s="1"/>
      <c r="AB235" s="646"/>
      <c r="AC235" s="646"/>
      <c r="AD235" s="647"/>
      <c r="AE235" s="647"/>
      <c r="AF235" s="646"/>
      <c r="AG235" s="646"/>
      <c r="AH235" s="646"/>
      <c r="AI235" s="1"/>
      <c r="AJ235" s="646"/>
      <c r="AK235" s="646"/>
      <c r="AL235" s="646"/>
      <c r="AM235" s="647"/>
      <c r="AN235" s="646"/>
      <c r="AO235" s="646"/>
      <c r="AP235" s="646"/>
      <c r="AQ235" s="647"/>
      <c r="AR235" s="646"/>
      <c r="AS235" s="646"/>
      <c r="AT235" s="646"/>
      <c r="AU235" s="616"/>
      <c r="AV235" s="646"/>
      <c r="AW235" s="646"/>
      <c r="AX235" s="646"/>
      <c r="AY235" s="646"/>
      <c r="AZ235" s="646"/>
      <c r="BA235" s="646"/>
      <c r="BB235" s="646"/>
      <c r="BC235" s="647"/>
      <c r="BD235" s="646"/>
      <c r="BE235" s="646"/>
      <c r="BF235" s="646"/>
      <c r="BG235" s="646"/>
      <c r="BH235" s="647"/>
      <c r="BI235" s="646"/>
      <c r="BJ235" s="646"/>
      <c r="BK235" s="646"/>
      <c r="BL235" s="647"/>
      <c r="BM235" s="1"/>
      <c r="BN235" s="646"/>
      <c r="BO235" s="646"/>
      <c r="BP235" s="646"/>
      <c r="BQ235" s="542"/>
      <c r="BR235" s="640"/>
      <c r="BS235" s="788"/>
      <c r="BT235" s="699"/>
      <c r="BU235" s="651"/>
      <c r="BY235" s="642"/>
    </row>
    <row r="236" spans="1:77" s="652" customFormat="1" hidden="1">
      <c r="A236" s="706"/>
      <c r="B236" s="639"/>
      <c r="C236" s="639"/>
      <c r="D236" s="640"/>
      <c r="E236" s="641"/>
      <c r="F236" s="641"/>
      <c r="G236" s="651"/>
      <c r="H236" s="643"/>
      <c r="I236" s="644"/>
      <c r="J236" s="645"/>
      <c r="K236" s="1"/>
      <c r="L236" s="1"/>
      <c r="M236" s="1"/>
      <c r="N236" s="1"/>
      <c r="O236" s="646"/>
      <c r="P236" s="646"/>
      <c r="Q236" s="647"/>
      <c r="R236" s="646"/>
      <c r="S236" s="646"/>
      <c r="T236" s="648"/>
      <c r="U236" s="646"/>
      <c r="V236" s="646"/>
      <c r="W236" s="647"/>
      <c r="X236" s="646"/>
      <c r="Y236" s="646"/>
      <c r="Z236" s="646"/>
      <c r="AA236" s="1"/>
      <c r="AB236" s="646"/>
      <c r="AC236" s="646"/>
      <c r="AD236" s="647"/>
      <c r="AE236" s="647"/>
      <c r="AF236" s="646"/>
      <c r="AG236" s="646"/>
      <c r="AH236" s="646"/>
      <c r="AI236" s="1"/>
      <c r="AJ236" s="646"/>
      <c r="AK236" s="646"/>
      <c r="AL236" s="646"/>
      <c r="AM236" s="647"/>
      <c r="AN236" s="646"/>
      <c r="AO236" s="646"/>
      <c r="AP236" s="646"/>
      <c r="AQ236" s="647"/>
      <c r="AR236" s="646"/>
      <c r="AS236" s="646"/>
      <c r="AT236" s="646"/>
      <c r="AU236" s="616"/>
      <c r="AV236" s="646"/>
      <c r="AW236" s="646"/>
      <c r="AX236" s="646"/>
      <c r="AY236" s="646"/>
      <c r="AZ236" s="646"/>
      <c r="BA236" s="646"/>
      <c r="BB236" s="646"/>
      <c r="BC236" s="647"/>
      <c r="BD236" s="646"/>
      <c r="BE236" s="646"/>
      <c r="BF236" s="646"/>
      <c r="BG236" s="646"/>
      <c r="BH236" s="647"/>
      <c r="BI236" s="646"/>
      <c r="BJ236" s="646"/>
      <c r="BK236" s="646"/>
      <c r="BL236" s="647"/>
      <c r="BM236" s="1"/>
      <c r="BN236" s="646"/>
      <c r="BO236" s="646"/>
      <c r="BP236" s="646"/>
      <c r="BQ236" s="542"/>
      <c r="BR236" s="640"/>
      <c r="BS236" s="778"/>
      <c r="BT236" s="640"/>
      <c r="BU236" s="651"/>
      <c r="BY236" s="642"/>
    </row>
    <row r="237" spans="1:77" s="652" customFormat="1" hidden="1">
      <c r="A237" s="706"/>
      <c r="B237" s="639"/>
      <c r="C237" s="639"/>
      <c r="D237" s="640"/>
      <c r="E237" s="641"/>
      <c r="F237" s="641"/>
      <c r="G237" s="651"/>
      <c r="H237" s="643"/>
      <c r="I237" s="644"/>
      <c r="J237" s="645"/>
      <c r="K237" s="1"/>
      <c r="L237" s="1"/>
      <c r="M237" s="1"/>
      <c r="N237" s="1"/>
      <c r="O237" s="646"/>
      <c r="P237" s="646"/>
      <c r="Q237" s="647"/>
      <c r="R237" s="646"/>
      <c r="S237" s="646"/>
      <c r="T237" s="648"/>
      <c r="U237" s="646"/>
      <c r="V237" s="646"/>
      <c r="W237" s="647"/>
      <c r="X237" s="646"/>
      <c r="Y237" s="646"/>
      <c r="Z237" s="646"/>
      <c r="AA237" s="1"/>
      <c r="AB237" s="646"/>
      <c r="AC237" s="646"/>
      <c r="AD237" s="647"/>
      <c r="AE237" s="647"/>
      <c r="AF237" s="646"/>
      <c r="AG237" s="646"/>
      <c r="AH237" s="646"/>
      <c r="AI237" s="1"/>
      <c r="AJ237" s="646"/>
      <c r="AK237" s="646"/>
      <c r="AL237" s="646"/>
      <c r="AM237" s="647"/>
      <c r="AN237" s="646"/>
      <c r="AO237" s="646"/>
      <c r="AP237" s="646"/>
      <c r="AQ237" s="647"/>
      <c r="AR237" s="646"/>
      <c r="AS237" s="646"/>
      <c r="AT237" s="646"/>
      <c r="AU237" s="616"/>
      <c r="AV237" s="646"/>
      <c r="AW237" s="646"/>
      <c r="AX237" s="646"/>
      <c r="AY237" s="646"/>
      <c r="AZ237" s="646"/>
      <c r="BA237" s="646"/>
      <c r="BB237" s="646"/>
      <c r="BC237" s="647"/>
      <c r="BD237" s="646"/>
      <c r="BE237" s="646"/>
      <c r="BF237" s="646"/>
      <c r="BG237" s="646"/>
      <c r="BH237" s="647"/>
      <c r="BI237" s="646"/>
      <c r="BJ237" s="646"/>
      <c r="BK237" s="646"/>
      <c r="BL237" s="647"/>
      <c r="BM237" s="1"/>
      <c r="BN237" s="646"/>
      <c r="BO237" s="646"/>
      <c r="BP237" s="646"/>
      <c r="BQ237" s="542"/>
      <c r="BR237" s="640"/>
      <c r="BS237" s="778"/>
      <c r="BT237" s="640"/>
      <c r="BU237" s="651"/>
      <c r="BY237" s="642"/>
    </row>
    <row r="238" spans="1:77" s="652" customFormat="1" hidden="1">
      <c r="A238" s="706"/>
      <c r="B238" s="719"/>
      <c r="C238" s="719"/>
      <c r="D238" s="640"/>
      <c r="E238" s="641"/>
      <c r="F238" s="641"/>
      <c r="G238" s="651"/>
      <c r="H238" s="643"/>
      <c r="I238" s="644"/>
      <c r="J238" s="645"/>
      <c r="K238" s="1"/>
      <c r="L238" s="1"/>
      <c r="M238" s="1"/>
      <c r="N238" s="1"/>
      <c r="O238" s="646"/>
      <c r="P238" s="646"/>
      <c r="Q238" s="647"/>
      <c r="R238" s="646"/>
      <c r="S238" s="646"/>
      <c r="T238" s="648"/>
      <c r="U238" s="646"/>
      <c r="V238" s="646"/>
      <c r="W238" s="647"/>
      <c r="X238" s="646"/>
      <c r="Y238" s="646"/>
      <c r="Z238" s="646"/>
      <c r="AA238" s="1"/>
      <c r="AB238" s="646"/>
      <c r="AC238" s="646"/>
      <c r="AD238" s="647"/>
      <c r="AE238" s="647"/>
      <c r="AF238" s="646"/>
      <c r="AG238" s="646"/>
      <c r="AH238" s="646"/>
      <c r="AI238" s="1"/>
      <c r="AJ238" s="646"/>
      <c r="AK238" s="646"/>
      <c r="AL238" s="646"/>
      <c r="AM238" s="647"/>
      <c r="AN238" s="646"/>
      <c r="AO238" s="646"/>
      <c r="AP238" s="646"/>
      <c r="AQ238" s="647"/>
      <c r="AR238" s="646"/>
      <c r="AS238" s="646"/>
      <c r="AT238" s="646"/>
      <c r="AU238" s="616"/>
      <c r="AV238" s="646"/>
      <c r="AW238" s="646"/>
      <c r="AX238" s="646"/>
      <c r="AY238" s="646"/>
      <c r="AZ238" s="646"/>
      <c r="BA238" s="646"/>
      <c r="BB238" s="646"/>
      <c r="BC238" s="647"/>
      <c r="BD238" s="646"/>
      <c r="BE238" s="646"/>
      <c r="BF238" s="646"/>
      <c r="BG238" s="646"/>
      <c r="BH238" s="647"/>
      <c r="BI238" s="646"/>
      <c r="BJ238" s="646"/>
      <c r="BK238" s="646"/>
      <c r="BL238" s="647"/>
      <c r="BM238" s="1"/>
      <c r="BN238" s="646"/>
      <c r="BO238" s="646"/>
      <c r="BP238" s="646"/>
      <c r="BQ238" s="542"/>
      <c r="BR238" s="640"/>
      <c r="BS238" s="778"/>
      <c r="BT238" s="640"/>
      <c r="BU238" s="651"/>
      <c r="BY238" s="642"/>
    </row>
    <row r="239" spans="1:77" s="652" customFormat="1" hidden="1">
      <c r="A239" s="706"/>
      <c r="B239" s="719"/>
      <c r="C239" s="719"/>
      <c r="D239" s="640"/>
      <c r="E239" s="641"/>
      <c r="F239" s="641"/>
      <c r="G239" s="651"/>
      <c r="H239" s="643"/>
      <c r="I239" s="644"/>
      <c r="J239" s="645"/>
      <c r="K239" s="1"/>
      <c r="L239" s="1"/>
      <c r="M239" s="1"/>
      <c r="N239" s="1"/>
      <c r="O239" s="646"/>
      <c r="P239" s="646"/>
      <c r="Q239" s="647"/>
      <c r="R239" s="646"/>
      <c r="S239" s="646"/>
      <c r="T239" s="648"/>
      <c r="U239" s="646"/>
      <c r="V239" s="646"/>
      <c r="W239" s="647"/>
      <c r="X239" s="646"/>
      <c r="Y239" s="646"/>
      <c r="Z239" s="646"/>
      <c r="AA239" s="1"/>
      <c r="AB239" s="646"/>
      <c r="AC239" s="646"/>
      <c r="AD239" s="647"/>
      <c r="AE239" s="647"/>
      <c r="AF239" s="646"/>
      <c r="AG239" s="646"/>
      <c r="AH239" s="646"/>
      <c r="AI239" s="1"/>
      <c r="AJ239" s="646"/>
      <c r="AK239" s="646"/>
      <c r="AL239" s="646"/>
      <c r="AM239" s="647"/>
      <c r="AN239" s="646"/>
      <c r="AO239" s="646"/>
      <c r="AP239" s="646"/>
      <c r="AQ239" s="647"/>
      <c r="AR239" s="646"/>
      <c r="AS239" s="646"/>
      <c r="AT239" s="646"/>
      <c r="AU239" s="616"/>
      <c r="AV239" s="646"/>
      <c r="AW239" s="646"/>
      <c r="AX239" s="646"/>
      <c r="AY239" s="646"/>
      <c r="AZ239" s="646"/>
      <c r="BA239" s="646"/>
      <c r="BB239" s="646"/>
      <c r="BC239" s="647"/>
      <c r="BD239" s="646"/>
      <c r="BE239" s="646"/>
      <c r="BF239" s="646"/>
      <c r="BG239" s="646"/>
      <c r="BH239" s="647"/>
      <c r="BI239" s="646"/>
      <c r="BJ239" s="646"/>
      <c r="BK239" s="646"/>
      <c r="BL239" s="647"/>
      <c r="BM239" s="1"/>
      <c r="BN239" s="646"/>
      <c r="BO239" s="646"/>
      <c r="BP239" s="646"/>
      <c r="BQ239" s="542"/>
      <c r="BR239" s="640"/>
      <c r="BS239" s="793"/>
      <c r="BT239" s="640"/>
      <c r="BU239" s="651"/>
      <c r="BY239" s="642"/>
    </row>
    <row r="240" spans="1:77" s="652" customFormat="1" hidden="1">
      <c r="A240" s="706"/>
      <c r="B240" s="719"/>
      <c r="C240" s="719"/>
      <c r="D240" s="640"/>
      <c r="E240" s="641"/>
      <c r="F240" s="641"/>
      <c r="G240" s="651"/>
      <c r="H240" s="643"/>
      <c r="I240" s="644"/>
      <c r="J240" s="645"/>
      <c r="K240" s="1"/>
      <c r="L240" s="1"/>
      <c r="M240" s="1"/>
      <c r="N240" s="1"/>
      <c r="O240" s="646"/>
      <c r="P240" s="646"/>
      <c r="Q240" s="647"/>
      <c r="R240" s="646"/>
      <c r="S240" s="646"/>
      <c r="T240" s="648"/>
      <c r="U240" s="646"/>
      <c r="V240" s="646"/>
      <c r="W240" s="647"/>
      <c r="X240" s="646"/>
      <c r="Y240" s="646"/>
      <c r="Z240" s="646"/>
      <c r="AA240" s="1"/>
      <c r="AB240" s="646"/>
      <c r="AC240" s="646"/>
      <c r="AD240" s="647"/>
      <c r="AE240" s="647"/>
      <c r="AF240" s="646"/>
      <c r="AG240" s="646"/>
      <c r="AH240" s="646"/>
      <c r="AI240" s="1"/>
      <c r="AJ240" s="646"/>
      <c r="AK240" s="646"/>
      <c r="AL240" s="646"/>
      <c r="AM240" s="647"/>
      <c r="AN240" s="646"/>
      <c r="AO240" s="646"/>
      <c r="AP240" s="646"/>
      <c r="AQ240" s="647"/>
      <c r="AR240" s="646"/>
      <c r="AS240" s="646"/>
      <c r="AT240" s="646"/>
      <c r="AU240" s="616"/>
      <c r="AV240" s="646"/>
      <c r="AW240" s="646"/>
      <c r="AX240" s="646"/>
      <c r="AY240" s="646"/>
      <c r="AZ240" s="646"/>
      <c r="BA240" s="646"/>
      <c r="BB240" s="646"/>
      <c r="BC240" s="647"/>
      <c r="BD240" s="646"/>
      <c r="BE240" s="646"/>
      <c r="BF240" s="646"/>
      <c r="BG240" s="646"/>
      <c r="BH240" s="647"/>
      <c r="BI240" s="646"/>
      <c r="BJ240" s="646"/>
      <c r="BK240" s="646"/>
      <c r="BL240" s="647"/>
      <c r="BM240" s="1"/>
      <c r="BN240" s="646"/>
      <c r="BO240" s="646"/>
      <c r="BP240" s="646"/>
      <c r="BQ240" s="542"/>
      <c r="BR240" s="640"/>
      <c r="BS240" s="793"/>
      <c r="BT240" s="640"/>
      <c r="BU240" s="651"/>
      <c r="BY240" s="642"/>
    </row>
    <row r="241" spans="1:77" s="652" customFormat="1" hidden="1">
      <c r="A241" s="706"/>
      <c r="B241" s="719"/>
      <c r="C241" s="719"/>
      <c r="D241" s="640"/>
      <c r="E241" s="641"/>
      <c r="F241" s="641"/>
      <c r="G241" s="651"/>
      <c r="H241" s="643"/>
      <c r="I241" s="644"/>
      <c r="J241" s="645"/>
      <c r="K241" s="1"/>
      <c r="L241" s="1"/>
      <c r="M241" s="1"/>
      <c r="N241" s="1"/>
      <c r="O241" s="646"/>
      <c r="P241" s="646"/>
      <c r="Q241" s="647"/>
      <c r="R241" s="646"/>
      <c r="S241" s="646"/>
      <c r="T241" s="648"/>
      <c r="U241" s="646"/>
      <c r="V241" s="646"/>
      <c r="W241" s="647"/>
      <c r="X241" s="646"/>
      <c r="Y241" s="646"/>
      <c r="Z241" s="646"/>
      <c r="AA241" s="1"/>
      <c r="AB241" s="646"/>
      <c r="AC241" s="646"/>
      <c r="AD241" s="647"/>
      <c r="AE241" s="647"/>
      <c r="AF241" s="646"/>
      <c r="AG241" s="646"/>
      <c r="AH241" s="646"/>
      <c r="AI241" s="1"/>
      <c r="AJ241" s="646"/>
      <c r="AK241" s="646"/>
      <c r="AL241" s="646"/>
      <c r="AM241" s="647"/>
      <c r="AN241" s="646"/>
      <c r="AO241" s="646"/>
      <c r="AP241" s="646"/>
      <c r="AQ241" s="647"/>
      <c r="AR241" s="646"/>
      <c r="AS241" s="646"/>
      <c r="AT241" s="646"/>
      <c r="AU241" s="616"/>
      <c r="AV241" s="646"/>
      <c r="AW241" s="646"/>
      <c r="AX241" s="646"/>
      <c r="AY241" s="646"/>
      <c r="AZ241" s="646"/>
      <c r="BA241" s="646"/>
      <c r="BB241" s="646"/>
      <c r="BC241" s="647"/>
      <c r="BD241" s="646"/>
      <c r="BE241" s="646"/>
      <c r="BF241" s="646"/>
      <c r="BG241" s="646"/>
      <c r="BH241" s="647"/>
      <c r="BI241" s="646"/>
      <c r="BJ241" s="646"/>
      <c r="BK241" s="646"/>
      <c r="BL241" s="647"/>
      <c r="BM241" s="1"/>
      <c r="BN241" s="646"/>
      <c r="BO241" s="646"/>
      <c r="BP241" s="646"/>
      <c r="BQ241" s="542"/>
      <c r="BR241" s="640"/>
      <c r="BS241" s="793"/>
      <c r="BT241" s="640"/>
      <c r="BU241" s="651"/>
      <c r="BY241" s="642"/>
    </row>
    <row r="242" spans="1:77" s="652" customFormat="1" hidden="1">
      <c r="A242" s="706"/>
      <c r="B242" s="719"/>
      <c r="C242" s="719"/>
      <c r="D242" s="640"/>
      <c r="E242" s="641"/>
      <c r="F242" s="641"/>
      <c r="G242" s="651"/>
      <c r="H242" s="643"/>
      <c r="I242" s="644"/>
      <c r="J242" s="645"/>
      <c r="K242" s="1"/>
      <c r="L242" s="1"/>
      <c r="M242" s="1"/>
      <c r="N242" s="1"/>
      <c r="O242" s="646"/>
      <c r="P242" s="646"/>
      <c r="Q242" s="647"/>
      <c r="R242" s="646"/>
      <c r="S242" s="646"/>
      <c r="T242" s="648"/>
      <c r="U242" s="646"/>
      <c r="V242" s="646"/>
      <c r="W242" s="647"/>
      <c r="X242" s="646"/>
      <c r="Y242" s="646"/>
      <c r="Z242" s="646"/>
      <c r="AA242" s="1"/>
      <c r="AB242" s="646"/>
      <c r="AC242" s="646"/>
      <c r="AD242" s="647"/>
      <c r="AE242" s="647"/>
      <c r="AF242" s="646"/>
      <c r="AG242" s="646"/>
      <c r="AH242" s="646"/>
      <c r="AI242" s="1"/>
      <c r="AJ242" s="646"/>
      <c r="AK242" s="646"/>
      <c r="AL242" s="646"/>
      <c r="AM242" s="647"/>
      <c r="AN242" s="646"/>
      <c r="AO242" s="646"/>
      <c r="AP242" s="646"/>
      <c r="AQ242" s="647"/>
      <c r="AR242" s="646"/>
      <c r="AS242" s="646"/>
      <c r="AT242" s="646"/>
      <c r="AU242" s="616"/>
      <c r="AV242" s="646"/>
      <c r="AW242" s="646"/>
      <c r="AX242" s="646"/>
      <c r="AY242" s="646"/>
      <c r="AZ242" s="646"/>
      <c r="BA242" s="646"/>
      <c r="BB242" s="646"/>
      <c r="BC242" s="647"/>
      <c r="BD242" s="646"/>
      <c r="BE242" s="646"/>
      <c r="BF242" s="646"/>
      <c r="BG242" s="646"/>
      <c r="BH242" s="647"/>
      <c r="BI242" s="646"/>
      <c r="BJ242" s="646"/>
      <c r="BK242" s="646"/>
      <c r="BL242" s="647"/>
      <c r="BM242" s="1"/>
      <c r="BN242" s="646"/>
      <c r="BO242" s="646"/>
      <c r="BP242" s="646"/>
      <c r="BQ242" s="542"/>
      <c r="BR242" s="640"/>
      <c r="BS242" s="793"/>
      <c r="BT242" s="640"/>
      <c r="BU242" s="651"/>
      <c r="BY242" s="642"/>
    </row>
    <row r="243" spans="1:77" s="652" customFormat="1" hidden="1">
      <c r="A243" s="706"/>
      <c r="B243" s="719"/>
      <c r="C243" s="719"/>
      <c r="D243" s="640"/>
      <c r="E243" s="641"/>
      <c r="F243" s="641"/>
      <c r="G243" s="651"/>
      <c r="H243" s="643"/>
      <c r="I243" s="644"/>
      <c r="J243" s="645"/>
      <c r="K243" s="1"/>
      <c r="L243" s="1"/>
      <c r="M243" s="1"/>
      <c r="N243" s="1"/>
      <c r="O243" s="646"/>
      <c r="P243" s="646"/>
      <c r="Q243" s="647"/>
      <c r="R243" s="646"/>
      <c r="S243" s="646"/>
      <c r="T243" s="648"/>
      <c r="U243" s="646"/>
      <c r="V243" s="646"/>
      <c r="W243" s="647"/>
      <c r="X243" s="646"/>
      <c r="Y243" s="646"/>
      <c r="Z243" s="646"/>
      <c r="AA243" s="1"/>
      <c r="AB243" s="646"/>
      <c r="AC243" s="646"/>
      <c r="AD243" s="647"/>
      <c r="AE243" s="647"/>
      <c r="AF243" s="646"/>
      <c r="AG243" s="646"/>
      <c r="AH243" s="646"/>
      <c r="AI243" s="1"/>
      <c r="AJ243" s="646"/>
      <c r="AK243" s="646"/>
      <c r="AL243" s="646"/>
      <c r="AM243" s="647"/>
      <c r="AN243" s="646"/>
      <c r="AO243" s="646"/>
      <c r="AP243" s="646"/>
      <c r="AQ243" s="647"/>
      <c r="AR243" s="646"/>
      <c r="AS243" s="646"/>
      <c r="AT243" s="646"/>
      <c r="AU243" s="616"/>
      <c r="AV243" s="646"/>
      <c r="AW243" s="646"/>
      <c r="AX243" s="646"/>
      <c r="AY243" s="646"/>
      <c r="AZ243" s="646"/>
      <c r="BA243" s="646"/>
      <c r="BB243" s="646"/>
      <c r="BC243" s="647"/>
      <c r="BD243" s="646"/>
      <c r="BE243" s="646"/>
      <c r="BF243" s="646"/>
      <c r="BG243" s="646"/>
      <c r="BH243" s="647"/>
      <c r="BI243" s="646"/>
      <c r="BJ243" s="646"/>
      <c r="BK243" s="646"/>
      <c r="BL243" s="647"/>
      <c r="BM243" s="1"/>
      <c r="BN243" s="646"/>
      <c r="BO243" s="646"/>
      <c r="BP243" s="646"/>
      <c r="BQ243" s="542"/>
      <c r="BR243" s="640"/>
      <c r="BS243" s="778"/>
      <c r="BT243" s="640"/>
      <c r="BU243" s="651"/>
      <c r="BY243" s="642"/>
    </row>
    <row r="244" spans="1:77" s="652" customFormat="1" hidden="1">
      <c r="A244" s="706"/>
      <c r="B244" s="719"/>
      <c r="C244" s="719"/>
      <c r="D244" s="640"/>
      <c r="E244" s="641"/>
      <c r="F244" s="641"/>
      <c r="G244" s="651"/>
      <c r="H244" s="643"/>
      <c r="I244" s="644"/>
      <c r="J244" s="645"/>
      <c r="K244" s="1"/>
      <c r="L244" s="1"/>
      <c r="M244" s="1"/>
      <c r="N244" s="1"/>
      <c r="O244" s="646"/>
      <c r="P244" s="646"/>
      <c r="Q244" s="647"/>
      <c r="R244" s="646"/>
      <c r="S244" s="646"/>
      <c r="T244" s="648"/>
      <c r="U244" s="646"/>
      <c r="V244" s="646"/>
      <c r="W244" s="647"/>
      <c r="X244" s="646"/>
      <c r="Y244" s="646"/>
      <c r="Z244" s="646"/>
      <c r="AA244" s="1"/>
      <c r="AB244" s="646"/>
      <c r="AC244" s="646"/>
      <c r="AD244" s="647"/>
      <c r="AE244" s="647"/>
      <c r="AF244" s="646"/>
      <c r="AG244" s="646"/>
      <c r="AH244" s="646"/>
      <c r="AI244" s="1"/>
      <c r="AJ244" s="646"/>
      <c r="AK244" s="646"/>
      <c r="AL244" s="646"/>
      <c r="AM244" s="647"/>
      <c r="AN244" s="646"/>
      <c r="AO244" s="646"/>
      <c r="AP244" s="646"/>
      <c r="AQ244" s="647"/>
      <c r="AR244" s="646"/>
      <c r="AS244" s="646"/>
      <c r="AT244" s="646"/>
      <c r="AU244" s="616"/>
      <c r="AV244" s="646"/>
      <c r="AW244" s="646"/>
      <c r="AX244" s="646"/>
      <c r="AY244" s="646"/>
      <c r="AZ244" s="646"/>
      <c r="BA244" s="646"/>
      <c r="BB244" s="646"/>
      <c r="BC244" s="647"/>
      <c r="BD244" s="646"/>
      <c r="BE244" s="646"/>
      <c r="BF244" s="646"/>
      <c r="BG244" s="646"/>
      <c r="BH244" s="647"/>
      <c r="BI244" s="646"/>
      <c r="BJ244" s="646"/>
      <c r="BK244" s="646"/>
      <c r="BL244" s="647"/>
      <c r="BM244" s="1"/>
      <c r="BN244" s="646"/>
      <c r="BO244" s="646"/>
      <c r="BP244" s="646"/>
      <c r="BQ244" s="542"/>
      <c r="BR244" s="640"/>
      <c r="BS244" s="793"/>
      <c r="BT244" s="640"/>
      <c r="BU244" s="651"/>
      <c r="BY244" s="642"/>
    </row>
    <row r="245" spans="1:77" s="652" customFormat="1" hidden="1">
      <c r="A245" s="706"/>
      <c r="B245" s="719"/>
      <c r="C245" s="719"/>
      <c r="D245" s="640"/>
      <c r="E245" s="641"/>
      <c r="F245" s="641"/>
      <c r="G245" s="651"/>
      <c r="H245" s="643"/>
      <c r="I245" s="644"/>
      <c r="J245" s="645"/>
      <c r="K245" s="1"/>
      <c r="L245" s="1"/>
      <c r="M245" s="1"/>
      <c r="N245" s="1"/>
      <c r="O245" s="646"/>
      <c r="P245" s="646"/>
      <c r="Q245" s="647"/>
      <c r="R245" s="646"/>
      <c r="S245" s="646"/>
      <c r="T245" s="648"/>
      <c r="U245" s="646"/>
      <c r="V245" s="646"/>
      <c r="W245" s="647"/>
      <c r="X245" s="646"/>
      <c r="Y245" s="646"/>
      <c r="Z245" s="646"/>
      <c r="AA245" s="1"/>
      <c r="AB245" s="646"/>
      <c r="AC245" s="646"/>
      <c r="AD245" s="647"/>
      <c r="AE245" s="647"/>
      <c r="AF245" s="646"/>
      <c r="AG245" s="646"/>
      <c r="AH245" s="646"/>
      <c r="AI245" s="1"/>
      <c r="AJ245" s="646"/>
      <c r="AK245" s="646"/>
      <c r="AL245" s="646"/>
      <c r="AM245" s="647"/>
      <c r="AN245" s="646"/>
      <c r="AO245" s="646"/>
      <c r="AP245" s="646"/>
      <c r="AQ245" s="647"/>
      <c r="AR245" s="646"/>
      <c r="AS245" s="646"/>
      <c r="AT245" s="646"/>
      <c r="AU245" s="616"/>
      <c r="AV245" s="646"/>
      <c r="AW245" s="646"/>
      <c r="AX245" s="646"/>
      <c r="AY245" s="646"/>
      <c r="AZ245" s="646"/>
      <c r="BA245" s="646"/>
      <c r="BB245" s="646"/>
      <c r="BC245" s="647"/>
      <c r="BD245" s="646"/>
      <c r="BE245" s="646"/>
      <c r="BF245" s="646"/>
      <c r="BG245" s="646"/>
      <c r="BH245" s="647"/>
      <c r="BI245" s="646"/>
      <c r="BJ245" s="646"/>
      <c r="BK245" s="646"/>
      <c r="BL245" s="647"/>
      <c r="BM245" s="1"/>
      <c r="BN245" s="646"/>
      <c r="BO245" s="646"/>
      <c r="BP245" s="646"/>
      <c r="BQ245" s="542"/>
      <c r="BR245" s="640"/>
      <c r="BS245" s="793"/>
      <c r="BT245" s="640"/>
      <c r="BU245" s="651"/>
      <c r="BY245" s="642"/>
    </row>
    <row r="246" spans="1:77" s="652" customFormat="1" hidden="1">
      <c r="A246" s="706"/>
      <c r="B246" s="719"/>
      <c r="C246" s="719"/>
      <c r="D246" s="640"/>
      <c r="E246" s="641"/>
      <c r="F246" s="641"/>
      <c r="G246" s="651"/>
      <c r="H246" s="643"/>
      <c r="I246" s="644"/>
      <c r="J246" s="645"/>
      <c r="K246" s="1"/>
      <c r="L246" s="1"/>
      <c r="M246" s="1"/>
      <c r="N246" s="1"/>
      <c r="O246" s="646"/>
      <c r="P246" s="646"/>
      <c r="Q246" s="647"/>
      <c r="R246" s="646"/>
      <c r="S246" s="646"/>
      <c r="T246" s="648"/>
      <c r="U246" s="646"/>
      <c r="V246" s="646"/>
      <c r="W246" s="647"/>
      <c r="X246" s="646"/>
      <c r="Y246" s="646"/>
      <c r="Z246" s="646"/>
      <c r="AA246" s="1"/>
      <c r="AB246" s="646"/>
      <c r="AC246" s="646"/>
      <c r="AD246" s="647"/>
      <c r="AE246" s="647"/>
      <c r="AF246" s="646"/>
      <c r="AG246" s="646"/>
      <c r="AH246" s="646"/>
      <c r="AI246" s="1"/>
      <c r="AJ246" s="646"/>
      <c r="AK246" s="646"/>
      <c r="AL246" s="646"/>
      <c r="AM246" s="647"/>
      <c r="AN246" s="646"/>
      <c r="AO246" s="646"/>
      <c r="AP246" s="646"/>
      <c r="AQ246" s="647"/>
      <c r="AR246" s="646"/>
      <c r="AS246" s="646"/>
      <c r="AT246" s="646"/>
      <c r="AU246" s="616"/>
      <c r="AV246" s="646"/>
      <c r="AW246" s="646"/>
      <c r="AX246" s="646"/>
      <c r="AY246" s="646"/>
      <c r="AZ246" s="646"/>
      <c r="BA246" s="646"/>
      <c r="BB246" s="646"/>
      <c r="BC246" s="647"/>
      <c r="BD246" s="646"/>
      <c r="BE246" s="646"/>
      <c r="BF246" s="646"/>
      <c r="BG246" s="646"/>
      <c r="BH246" s="647"/>
      <c r="BI246" s="646"/>
      <c r="BJ246" s="646"/>
      <c r="BK246" s="646"/>
      <c r="BL246" s="647"/>
      <c r="BM246" s="1"/>
      <c r="BN246" s="646"/>
      <c r="BO246" s="646"/>
      <c r="BP246" s="646"/>
      <c r="BQ246" s="542"/>
      <c r="BR246" s="640"/>
      <c r="BS246" s="793"/>
      <c r="BT246" s="640"/>
      <c r="BU246" s="651"/>
      <c r="BY246" s="642"/>
    </row>
    <row r="247" spans="1:77" s="652" customFormat="1" hidden="1">
      <c r="A247" s="706"/>
      <c r="B247" s="719"/>
      <c r="C247" s="719"/>
      <c r="D247" s="640"/>
      <c r="E247" s="774"/>
      <c r="F247" s="640"/>
      <c r="G247" s="701"/>
      <c r="H247" s="702"/>
      <c r="I247" s="703"/>
      <c r="J247" s="645"/>
      <c r="K247" s="1"/>
      <c r="L247" s="1"/>
      <c r="M247" s="1"/>
      <c r="N247" s="1"/>
      <c r="O247" s="646"/>
      <c r="P247" s="646"/>
      <c r="Q247" s="647"/>
      <c r="R247" s="646"/>
      <c r="S247" s="646"/>
      <c r="T247" s="648"/>
      <c r="U247" s="646"/>
      <c r="V247" s="646"/>
      <c r="W247" s="647"/>
      <c r="X247" s="646"/>
      <c r="Y247" s="646"/>
      <c r="Z247" s="646"/>
      <c r="AA247" s="1"/>
      <c r="AB247" s="646"/>
      <c r="AC247" s="646"/>
      <c r="AD247" s="647"/>
      <c r="AE247" s="647"/>
      <c r="AF247" s="646"/>
      <c r="AG247" s="646"/>
      <c r="AH247" s="646"/>
      <c r="AI247" s="1"/>
      <c r="AJ247" s="646"/>
      <c r="AK247" s="646"/>
      <c r="AL247" s="646"/>
      <c r="AM247" s="647"/>
      <c r="AN247" s="646"/>
      <c r="AO247" s="646"/>
      <c r="AP247" s="646"/>
      <c r="AQ247" s="647"/>
      <c r="AR247" s="646"/>
      <c r="AS247" s="646"/>
      <c r="AT247" s="646"/>
      <c r="AU247" s="616"/>
      <c r="AV247" s="646"/>
      <c r="AW247" s="646"/>
      <c r="AX247" s="646"/>
      <c r="AY247" s="646"/>
      <c r="AZ247" s="646"/>
      <c r="BA247" s="646"/>
      <c r="BB247" s="646"/>
      <c r="BC247" s="647"/>
      <c r="BD247" s="646"/>
      <c r="BE247" s="646"/>
      <c r="BF247" s="646"/>
      <c r="BG247" s="646"/>
      <c r="BH247" s="647"/>
      <c r="BI247" s="646"/>
      <c r="BJ247" s="646"/>
      <c r="BK247" s="646"/>
      <c r="BL247" s="647"/>
      <c r="BM247" s="1"/>
      <c r="BN247" s="646"/>
      <c r="BO247" s="646"/>
      <c r="BP247" s="646"/>
      <c r="BQ247" s="542"/>
      <c r="BR247" s="649"/>
      <c r="BS247" s="777"/>
      <c r="BT247" s="640"/>
      <c r="BU247" s="651"/>
      <c r="BY247" s="642"/>
    </row>
    <row r="248" spans="1:77" s="795" customFormat="1" hidden="1">
      <c r="A248" s="794"/>
      <c r="C248" s="796"/>
      <c r="D248" s="651"/>
      <c r="E248" s="797"/>
      <c r="F248" s="651"/>
      <c r="G248" s="798"/>
      <c r="H248" s="736"/>
      <c r="I248" s="703"/>
      <c r="J248" s="1"/>
      <c r="K248" s="1"/>
      <c r="L248" s="1"/>
      <c r="M248" s="1"/>
      <c r="N248" s="1"/>
      <c r="AA248" s="1"/>
      <c r="AI248" s="1"/>
      <c r="AU248" s="799"/>
      <c r="BM248" s="1"/>
      <c r="BQ248" s="542"/>
      <c r="BR248" s="649"/>
      <c r="BT248" s="651"/>
    </row>
    <row r="249" spans="1:77" s="800" customFormat="1" hidden="1">
      <c r="D249" s="651"/>
      <c r="E249" s="801"/>
      <c r="F249" s="651"/>
      <c r="G249" s="802"/>
      <c r="H249" s="702"/>
      <c r="I249" s="703"/>
      <c r="J249" s="645"/>
      <c r="K249" s="1"/>
      <c r="L249" s="1"/>
      <c r="M249" s="1"/>
      <c r="N249" s="1"/>
      <c r="R249" s="795"/>
      <c r="AA249" s="1"/>
      <c r="AI249" s="1"/>
      <c r="AU249" s="803"/>
      <c r="BM249" s="1"/>
      <c r="BQ249" s="542"/>
      <c r="BR249" s="649"/>
      <c r="BT249" s="651"/>
    </row>
    <row r="250" spans="1:77" s="800" customFormat="1" hidden="1">
      <c r="D250" s="651"/>
      <c r="E250" s="801"/>
      <c r="F250" s="651"/>
      <c r="G250" s="802"/>
      <c r="H250" s="702"/>
      <c r="I250" s="703"/>
      <c r="J250" s="645"/>
      <c r="K250" s="1"/>
      <c r="L250" s="1"/>
      <c r="M250" s="1"/>
      <c r="N250" s="1"/>
      <c r="R250" s="795"/>
      <c r="AA250" s="1"/>
      <c r="AI250" s="1"/>
      <c r="AU250" s="803"/>
      <c r="BM250" s="1"/>
      <c r="BQ250" s="542"/>
      <c r="BR250" s="649"/>
      <c r="BT250" s="651"/>
    </row>
    <row r="251" spans="1:77" s="800" customFormat="1" hidden="1">
      <c r="D251" s="651"/>
      <c r="E251" s="801"/>
      <c r="F251" s="651"/>
      <c r="G251" s="802"/>
      <c r="H251" s="702"/>
      <c r="I251" s="703"/>
      <c r="J251" s="645"/>
      <c r="K251" s="1"/>
      <c r="L251" s="1"/>
      <c r="M251" s="1"/>
      <c r="N251" s="1"/>
      <c r="R251" s="795"/>
      <c r="AA251" s="1"/>
      <c r="AI251" s="1"/>
      <c r="AU251" s="803"/>
      <c r="BM251" s="1"/>
      <c r="BQ251" s="542"/>
      <c r="BR251" s="649"/>
      <c r="BT251" s="651"/>
    </row>
    <row r="252" spans="1:77" s="795" customFormat="1" hidden="1">
      <c r="A252" s="804"/>
      <c r="C252" s="796"/>
      <c r="D252" s="651"/>
      <c r="E252" s="797"/>
      <c r="F252" s="651"/>
      <c r="G252" s="798"/>
      <c r="H252" s="736"/>
      <c r="I252" s="703"/>
      <c r="J252" s="1"/>
      <c r="K252" s="1"/>
      <c r="L252" s="1"/>
      <c r="M252" s="1"/>
      <c r="N252" s="1"/>
      <c r="AA252" s="1"/>
      <c r="AI252" s="1"/>
      <c r="AU252" s="799"/>
      <c r="BM252" s="1"/>
      <c r="BQ252" s="542"/>
      <c r="BR252" s="649"/>
      <c r="BT252" s="651"/>
    </row>
    <row r="253" spans="1:77" s="731" customFormat="1" hidden="1">
      <c r="A253" s="794"/>
      <c r="B253" s="732"/>
      <c r="C253" s="805"/>
      <c r="D253" s="1"/>
      <c r="E253" s="735"/>
      <c r="F253" s="1"/>
      <c r="G253" s="772"/>
      <c r="H253" s="643"/>
      <c r="I253" s="703"/>
      <c r="J253" s="1"/>
      <c r="K253" s="1"/>
      <c r="L253" s="1"/>
      <c r="M253" s="1"/>
      <c r="N253" s="1"/>
      <c r="O253" s="1"/>
      <c r="P253" s="1"/>
      <c r="Q253" s="1"/>
      <c r="R253" s="1"/>
      <c r="S253" s="1"/>
      <c r="T253" s="795"/>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685"/>
      <c r="AV253" s="1"/>
      <c r="AW253" s="1"/>
      <c r="AX253" s="1"/>
      <c r="AY253" s="1"/>
      <c r="AZ253" s="1"/>
      <c r="BA253" s="1"/>
      <c r="BB253" s="1"/>
      <c r="BC253" s="1"/>
      <c r="BD253" s="1"/>
      <c r="BE253" s="1"/>
      <c r="BF253" s="1"/>
      <c r="BG253" s="1"/>
      <c r="BH253" s="1"/>
      <c r="BI253" s="1"/>
      <c r="BJ253" s="1"/>
      <c r="BK253" s="1"/>
      <c r="BL253" s="1"/>
      <c r="BM253" s="1"/>
      <c r="BN253" s="1"/>
      <c r="BO253" s="1"/>
      <c r="BP253" s="1"/>
      <c r="BQ253" s="542"/>
      <c r="BR253" s="649"/>
      <c r="BS253" s="1"/>
      <c r="BT253" s="651"/>
    </row>
    <row r="254" spans="1:77" s="575" customFormat="1" hidden="1">
      <c r="B254" s="576"/>
      <c r="C254" s="577"/>
      <c r="D254" s="578"/>
      <c r="E254" s="579"/>
      <c r="F254" s="578"/>
      <c r="G254" s="580"/>
      <c r="H254" s="581">
        <f>J254</f>
        <v>0</v>
      </c>
      <c r="I254" s="582"/>
      <c r="J254" s="580">
        <f>K254+AA254+BM254</f>
        <v>0</v>
      </c>
      <c r="K254" s="578">
        <f>L254+T254+X254+Y254+Z254</f>
        <v>0</v>
      </c>
      <c r="L254" s="578">
        <f>M254+S254</f>
        <v>0</v>
      </c>
      <c r="M254" s="578">
        <f>N254+R254</f>
        <v>0</v>
      </c>
      <c r="N254" s="578">
        <f>O254+P254+Q254</f>
        <v>0</v>
      </c>
      <c r="O254" s="578"/>
      <c r="P254" s="578"/>
      <c r="Q254" s="578"/>
      <c r="R254" s="578"/>
      <c r="S254" s="578"/>
      <c r="T254" s="578">
        <f>U254+V254+W254</f>
        <v>0</v>
      </c>
      <c r="U254" s="578"/>
      <c r="V254" s="578"/>
      <c r="W254" s="578"/>
      <c r="X254" s="578"/>
      <c r="Y254" s="578"/>
      <c r="Z254" s="578"/>
      <c r="AA254" s="578">
        <f xml:space="preserve"> SUM(AB254:AI254)+SUM(AV254:BL254)</f>
        <v>0</v>
      </c>
      <c r="AB254" s="578"/>
      <c r="AC254" s="578"/>
      <c r="AD254" s="578"/>
      <c r="AE254" s="578"/>
      <c r="AF254" s="578"/>
      <c r="AG254" s="578"/>
      <c r="AH254" s="578"/>
      <c r="AI254" s="806">
        <f t="shared" ref="AI254" si="61">SUM(AJ254:AT254)</f>
        <v>0</v>
      </c>
      <c r="AJ254" s="578"/>
      <c r="AK254" s="578"/>
      <c r="AL254" s="578"/>
      <c r="AM254" s="578"/>
      <c r="AN254" s="578"/>
      <c r="AO254" s="578"/>
      <c r="AP254" s="578"/>
      <c r="AQ254" s="578"/>
      <c r="AR254" s="578"/>
      <c r="AS254" s="578"/>
      <c r="AT254" s="578"/>
      <c r="AU254" s="567"/>
      <c r="AV254" s="578"/>
      <c r="AW254" s="578"/>
      <c r="AX254" s="578"/>
      <c r="AY254" s="578"/>
      <c r="AZ254" s="578"/>
      <c r="BA254" s="578"/>
      <c r="BB254" s="578"/>
      <c r="BC254" s="578"/>
      <c r="BD254" s="578"/>
      <c r="BE254" s="578"/>
      <c r="BF254" s="578"/>
      <c r="BG254" s="578"/>
      <c r="BH254" s="578"/>
      <c r="BI254" s="578"/>
      <c r="BJ254" s="578"/>
      <c r="BK254" s="578"/>
      <c r="BL254" s="578"/>
      <c r="BM254" s="578">
        <f>SUM(BN254:BP254)</f>
        <v>0</v>
      </c>
      <c r="BN254" s="578"/>
      <c r="BO254" s="578"/>
      <c r="BP254" s="578"/>
      <c r="BQ254" s="547">
        <v>1</v>
      </c>
      <c r="BR254" s="578"/>
    </row>
    <row r="255" spans="1:77" s="593" customFormat="1" ht="14.25" hidden="1">
      <c r="B255" s="594" t="s">
        <v>76</v>
      </c>
      <c r="C255" s="807" t="s">
        <v>77</v>
      </c>
      <c r="D255" s="596"/>
      <c r="E255" s="597"/>
      <c r="F255" s="596"/>
      <c r="G255" s="598"/>
      <c r="H255" s="599">
        <f>H256+H281</f>
        <v>39.650000000000006</v>
      </c>
      <c r="I255" s="600"/>
      <c r="J255" s="598">
        <f t="shared" ref="J255:BP255" si="62">J256+J281</f>
        <v>39.650000000000006</v>
      </c>
      <c r="K255" s="598">
        <f t="shared" si="62"/>
        <v>24.349999999999998</v>
      </c>
      <c r="L255" s="598">
        <f t="shared" si="62"/>
        <v>24.049999999999997</v>
      </c>
      <c r="M255" s="598">
        <f t="shared" si="62"/>
        <v>24.049999999999997</v>
      </c>
      <c r="N255" s="598">
        <f t="shared" si="62"/>
        <v>5.3</v>
      </c>
      <c r="O255" s="598">
        <f t="shared" si="62"/>
        <v>4.05</v>
      </c>
      <c r="P255" s="598">
        <f t="shared" si="62"/>
        <v>1.25</v>
      </c>
      <c r="Q255" s="598">
        <f t="shared" si="62"/>
        <v>0</v>
      </c>
      <c r="R255" s="596">
        <f t="shared" si="62"/>
        <v>18.75</v>
      </c>
      <c r="S255" s="598">
        <f t="shared" si="62"/>
        <v>0</v>
      </c>
      <c r="T255" s="598">
        <f t="shared" si="62"/>
        <v>0</v>
      </c>
      <c r="U255" s="598">
        <f t="shared" si="62"/>
        <v>0</v>
      </c>
      <c r="V255" s="598">
        <f t="shared" si="62"/>
        <v>0</v>
      </c>
      <c r="W255" s="598">
        <f t="shared" si="62"/>
        <v>0</v>
      </c>
      <c r="X255" s="598">
        <f t="shared" si="62"/>
        <v>0</v>
      </c>
      <c r="Y255" s="598">
        <f t="shared" si="62"/>
        <v>0.3</v>
      </c>
      <c r="Z255" s="598">
        <f t="shared" si="62"/>
        <v>0</v>
      </c>
      <c r="AA255" s="598">
        <f t="shared" si="62"/>
        <v>8.14</v>
      </c>
      <c r="AB255" s="598">
        <f t="shared" si="62"/>
        <v>0</v>
      </c>
      <c r="AC255" s="598">
        <f t="shared" si="62"/>
        <v>0</v>
      </c>
      <c r="AD255" s="598">
        <f t="shared" si="62"/>
        <v>0</v>
      </c>
      <c r="AE255" s="598">
        <f t="shared" si="62"/>
        <v>0</v>
      </c>
      <c r="AF255" s="598">
        <f t="shared" si="62"/>
        <v>5.05</v>
      </c>
      <c r="AG255" s="598">
        <f t="shared" si="62"/>
        <v>0</v>
      </c>
      <c r="AH255" s="598">
        <f t="shared" si="62"/>
        <v>0</v>
      </c>
      <c r="AI255" s="598">
        <f t="shared" si="62"/>
        <v>2.2200000000000002</v>
      </c>
      <c r="AJ255" s="598">
        <f t="shared" si="62"/>
        <v>1.4200000000000002</v>
      </c>
      <c r="AK255" s="598">
        <f t="shared" si="62"/>
        <v>0.8</v>
      </c>
      <c r="AL255" s="598">
        <f t="shared" si="62"/>
        <v>0</v>
      </c>
      <c r="AM255" s="598">
        <f t="shared" si="62"/>
        <v>0</v>
      </c>
      <c r="AN255" s="598">
        <f t="shared" si="62"/>
        <v>0</v>
      </c>
      <c r="AO255" s="598">
        <f t="shared" si="62"/>
        <v>0</v>
      </c>
      <c r="AP255" s="598">
        <f t="shared" si="62"/>
        <v>0</v>
      </c>
      <c r="AQ255" s="598">
        <f t="shared" si="62"/>
        <v>0</v>
      </c>
      <c r="AR255" s="598">
        <f t="shared" si="62"/>
        <v>0</v>
      </c>
      <c r="AS255" s="598">
        <f t="shared" si="62"/>
        <v>0</v>
      </c>
      <c r="AT255" s="598">
        <f t="shared" si="62"/>
        <v>0</v>
      </c>
      <c r="AU255" s="598">
        <f t="shared" si="62"/>
        <v>0</v>
      </c>
      <c r="AV255" s="598">
        <f t="shared" si="62"/>
        <v>0</v>
      </c>
      <c r="AW255" s="598">
        <f t="shared" si="62"/>
        <v>0</v>
      </c>
      <c r="AX255" s="598">
        <f t="shared" si="62"/>
        <v>0</v>
      </c>
      <c r="AY255" s="598">
        <f t="shared" si="62"/>
        <v>0.87</v>
      </c>
      <c r="AZ255" s="598">
        <f t="shared" si="62"/>
        <v>0</v>
      </c>
      <c r="BA255" s="598">
        <f t="shared" si="62"/>
        <v>0</v>
      </c>
      <c r="BB255" s="598">
        <f t="shared" si="62"/>
        <v>0</v>
      </c>
      <c r="BC255" s="598">
        <f t="shared" si="62"/>
        <v>0</v>
      </c>
      <c r="BD255" s="598">
        <f t="shared" si="62"/>
        <v>0</v>
      </c>
      <c r="BE255" s="598">
        <f t="shared" si="62"/>
        <v>0</v>
      </c>
      <c r="BF255" s="598">
        <f t="shared" si="62"/>
        <v>0</v>
      </c>
      <c r="BG255" s="598">
        <f t="shared" si="62"/>
        <v>0</v>
      </c>
      <c r="BH255" s="598">
        <f t="shared" si="62"/>
        <v>0</v>
      </c>
      <c r="BI255" s="598">
        <f t="shared" si="62"/>
        <v>0</v>
      </c>
      <c r="BJ255" s="598">
        <f t="shared" si="62"/>
        <v>0</v>
      </c>
      <c r="BK255" s="598">
        <f t="shared" si="62"/>
        <v>0</v>
      </c>
      <c r="BL255" s="598">
        <f t="shared" si="62"/>
        <v>0</v>
      </c>
      <c r="BM255" s="598">
        <f t="shared" si="62"/>
        <v>7.16</v>
      </c>
      <c r="BN255" s="598">
        <f t="shared" si="62"/>
        <v>7.16</v>
      </c>
      <c r="BO255" s="598">
        <f t="shared" si="62"/>
        <v>0</v>
      </c>
      <c r="BP255" s="598">
        <f t="shared" si="62"/>
        <v>0</v>
      </c>
      <c r="BQ255" s="601">
        <v>1</v>
      </c>
      <c r="BR255" s="596"/>
    </row>
    <row r="256" spans="1:77" s="626" customFormat="1" ht="14.25" hidden="1">
      <c r="B256" s="627"/>
      <c r="C256" s="561" t="s">
        <v>2709</v>
      </c>
      <c r="D256" s="628"/>
      <c r="E256" s="629"/>
      <c r="F256" s="628"/>
      <c r="G256" s="630"/>
      <c r="H256" s="631">
        <f>SUM(H257:H280)</f>
        <v>39.650000000000006</v>
      </c>
      <c r="I256" s="631">
        <f t="shared" ref="I256:BP256" si="63">SUM(I257:I280)</f>
        <v>0</v>
      </c>
      <c r="J256" s="631">
        <f t="shared" si="63"/>
        <v>39.650000000000006</v>
      </c>
      <c r="K256" s="631">
        <f t="shared" si="63"/>
        <v>24.349999999999998</v>
      </c>
      <c r="L256" s="631">
        <f t="shared" si="63"/>
        <v>24.049999999999997</v>
      </c>
      <c r="M256" s="631">
        <f t="shared" si="63"/>
        <v>24.049999999999997</v>
      </c>
      <c r="N256" s="631">
        <f t="shared" si="63"/>
        <v>5.3</v>
      </c>
      <c r="O256" s="631">
        <f t="shared" si="63"/>
        <v>4.05</v>
      </c>
      <c r="P256" s="631">
        <f t="shared" si="63"/>
        <v>1.25</v>
      </c>
      <c r="Q256" s="631">
        <f t="shared" si="63"/>
        <v>0</v>
      </c>
      <c r="R256" s="631">
        <f t="shared" si="63"/>
        <v>18.75</v>
      </c>
      <c r="S256" s="631">
        <f t="shared" si="63"/>
        <v>0</v>
      </c>
      <c r="T256" s="631">
        <f t="shared" si="63"/>
        <v>0</v>
      </c>
      <c r="U256" s="631">
        <f t="shared" si="63"/>
        <v>0</v>
      </c>
      <c r="V256" s="631">
        <f t="shared" si="63"/>
        <v>0</v>
      </c>
      <c r="W256" s="631">
        <f t="shared" si="63"/>
        <v>0</v>
      </c>
      <c r="X256" s="631">
        <f t="shared" si="63"/>
        <v>0</v>
      </c>
      <c r="Y256" s="631">
        <f t="shared" si="63"/>
        <v>0.3</v>
      </c>
      <c r="Z256" s="631">
        <f t="shared" si="63"/>
        <v>0</v>
      </c>
      <c r="AA256" s="631">
        <f t="shared" si="63"/>
        <v>8.14</v>
      </c>
      <c r="AB256" s="631">
        <f t="shared" si="63"/>
        <v>0</v>
      </c>
      <c r="AC256" s="631">
        <f t="shared" si="63"/>
        <v>0</v>
      </c>
      <c r="AD256" s="631">
        <f t="shared" si="63"/>
        <v>0</v>
      </c>
      <c r="AE256" s="631">
        <f t="shared" si="63"/>
        <v>0</v>
      </c>
      <c r="AF256" s="631">
        <f t="shared" si="63"/>
        <v>5.05</v>
      </c>
      <c r="AG256" s="631">
        <f t="shared" si="63"/>
        <v>0</v>
      </c>
      <c r="AH256" s="631">
        <f t="shared" si="63"/>
        <v>0</v>
      </c>
      <c r="AI256" s="631">
        <f t="shared" si="63"/>
        <v>2.2200000000000002</v>
      </c>
      <c r="AJ256" s="631">
        <f t="shared" si="63"/>
        <v>1.4200000000000002</v>
      </c>
      <c r="AK256" s="631">
        <f t="shared" si="63"/>
        <v>0.8</v>
      </c>
      <c r="AL256" s="631">
        <f t="shared" si="63"/>
        <v>0</v>
      </c>
      <c r="AM256" s="631">
        <f t="shared" si="63"/>
        <v>0</v>
      </c>
      <c r="AN256" s="631">
        <f t="shared" si="63"/>
        <v>0</v>
      </c>
      <c r="AO256" s="631">
        <f t="shared" si="63"/>
        <v>0</v>
      </c>
      <c r="AP256" s="631">
        <f t="shared" si="63"/>
        <v>0</v>
      </c>
      <c r="AQ256" s="631">
        <f t="shared" si="63"/>
        <v>0</v>
      </c>
      <c r="AR256" s="631">
        <f t="shared" si="63"/>
        <v>0</v>
      </c>
      <c r="AS256" s="631">
        <f t="shared" si="63"/>
        <v>0</v>
      </c>
      <c r="AT256" s="631">
        <f t="shared" si="63"/>
        <v>0</v>
      </c>
      <c r="AU256" s="631">
        <f t="shared" si="63"/>
        <v>0</v>
      </c>
      <c r="AV256" s="631">
        <f t="shared" si="63"/>
        <v>0</v>
      </c>
      <c r="AW256" s="631">
        <f t="shared" si="63"/>
        <v>0</v>
      </c>
      <c r="AX256" s="631">
        <f t="shared" si="63"/>
        <v>0</v>
      </c>
      <c r="AY256" s="631">
        <f t="shared" si="63"/>
        <v>0.87</v>
      </c>
      <c r="AZ256" s="631">
        <f t="shared" si="63"/>
        <v>0</v>
      </c>
      <c r="BA256" s="631">
        <f t="shared" si="63"/>
        <v>0</v>
      </c>
      <c r="BB256" s="631">
        <f t="shared" si="63"/>
        <v>0</v>
      </c>
      <c r="BC256" s="631">
        <f t="shared" si="63"/>
        <v>0</v>
      </c>
      <c r="BD256" s="631">
        <f t="shared" si="63"/>
        <v>0</v>
      </c>
      <c r="BE256" s="631">
        <f t="shared" si="63"/>
        <v>0</v>
      </c>
      <c r="BF256" s="631">
        <f t="shared" si="63"/>
        <v>0</v>
      </c>
      <c r="BG256" s="631">
        <f t="shared" si="63"/>
        <v>0</v>
      </c>
      <c r="BH256" s="631">
        <f t="shared" si="63"/>
        <v>0</v>
      </c>
      <c r="BI256" s="631">
        <f t="shared" si="63"/>
        <v>0</v>
      </c>
      <c r="BJ256" s="631">
        <f t="shared" si="63"/>
        <v>0</v>
      </c>
      <c r="BK256" s="631">
        <f t="shared" si="63"/>
        <v>0</v>
      </c>
      <c r="BL256" s="631">
        <f t="shared" si="63"/>
        <v>0</v>
      </c>
      <c r="BM256" s="631">
        <f t="shared" si="63"/>
        <v>7.16</v>
      </c>
      <c r="BN256" s="631">
        <f t="shared" si="63"/>
        <v>7.16</v>
      </c>
      <c r="BO256" s="631">
        <f t="shared" si="63"/>
        <v>0</v>
      </c>
      <c r="BP256" s="631">
        <f t="shared" si="63"/>
        <v>0</v>
      </c>
      <c r="BQ256" s="633">
        <v>1</v>
      </c>
      <c r="BR256" s="628"/>
    </row>
    <row r="257" spans="1:73" s="812" customFormat="1" ht="12.75" hidden="1">
      <c r="A257" s="731"/>
      <c r="B257" s="732"/>
      <c r="C257" s="733"/>
      <c r="D257" s="808"/>
      <c r="E257" s="809"/>
      <c r="F257" s="1"/>
      <c r="G257" s="810"/>
      <c r="H257" s="643"/>
      <c r="I257" s="644"/>
      <c r="J257" s="645"/>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643"/>
      <c r="BR257" s="811"/>
    </row>
    <row r="258" spans="1:73" s="815" customFormat="1" ht="14.25" hidden="1">
      <c r="A258" s="549"/>
      <c r="B258" s="550"/>
      <c r="C258" s="570"/>
      <c r="D258" s="552"/>
      <c r="E258" s="553"/>
      <c r="F258" s="552"/>
      <c r="G258" s="554"/>
      <c r="H258" s="555"/>
      <c r="I258" s="556"/>
      <c r="J258" s="554"/>
      <c r="K258" s="552"/>
      <c r="L258" s="552"/>
      <c r="M258" s="552"/>
      <c r="N258" s="552"/>
      <c r="O258" s="552"/>
      <c r="P258" s="552"/>
      <c r="Q258" s="552"/>
      <c r="R258" s="552"/>
      <c r="S258" s="552"/>
      <c r="T258" s="552"/>
      <c r="U258" s="552"/>
      <c r="V258" s="552"/>
      <c r="W258" s="552"/>
      <c r="X258" s="552"/>
      <c r="Y258" s="552"/>
      <c r="Z258" s="552"/>
      <c r="AA258" s="552"/>
      <c r="AB258" s="552"/>
      <c r="AC258" s="552"/>
      <c r="AD258" s="552"/>
      <c r="AE258" s="552"/>
      <c r="AF258" s="552"/>
      <c r="AG258" s="552"/>
      <c r="AH258" s="552"/>
      <c r="AI258" s="552"/>
      <c r="AJ258" s="552"/>
      <c r="AK258" s="552"/>
      <c r="AL258" s="552"/>
      <c r="AM258" s="552"/>
      <c r="AN258" s="552"/>
      <c r="AO258" s="552"/>
      <c r="AP258" s="552"/>
      <c r="AQ258" s="552"/>
      <c r="AR258" s="552"/>
      <c r="AS258" s="552"/>
      <c r="AT258" s="552"/>
      <c r="AU258" s="813"/>
      <c r="AV258" s="552"/>
      <c r="AW258" s="552"/>
      <c r="AX258" s="552"/>
      <c r="AY258" s="552"/>
      <c r="AZ258" s="552"/>
      <c r="BA258" s="552"/>
      <c r="BB258" s="552"/>
      <c r="BC258" s="552"/>
      <c r="BD258" s="552"/>
      <c r="BE258" s="552"/>
      <c r="BF258" s="552"/>
      <c r="BG258" s="552"/>
      <c r="BH258" s="552"/>
      <c r="BI258" s="552"/>
      <c r="BJ258" s="552"/>
      <c r="BK258" s="552"/>
      <c r="BL258" s="552"/>
      <c r="BM258" s="552"/>
      <c r="BN258" s="552"/>
      <c r="BO258" s="552"/>
      <c r="BP258" s="552"/>
      <c r="BQ258" s="558"/>
      <c r="BR258" s="552"/>
      <c r="BS258" s="814"/>
      <c r="BT258" s="549"/>
      <c r="BU258" s="549"/>
    </row>
    <row r="259" spans="1:73" s="815" customFormat="1" ht="14.25" hidden="1">
      <c r="A259" s="549"/>
      <c r="B259" s="550"/>
      <c r="C259" s="570"/>
      <c r="D259" s="552"/>
      <c r="E259" s="553"/>
      <c r="F259" s="552"/>
      <c r="G259" s="554"/>
      <c r="H259" s="555"/>
      <c r="I259" s="556"/>
      <c r="J259" s="554"/>
      <c r="K259" s="552"/>
      <c r="L259" s="552"/>
      <c r="M259" s="552"/>
      <c r="N259" s="552"/>
      <c r="O259" s="552"/>
      <c r="P259" s="552"/>
      <c r="Q259" s="552"/>
      <c r="R259" s="552"/>
      <c r="S259" s="552"/>
      <c r="T259" s="552"/>
      <c r="U259" s="552"/>
      <c r="V259" s="552"/>
      <c r="W259" s="552"/>
      <c r="X259" s="552"/>
      <c r="Y259" s="552"/>
      <c r="Z259" s="552"/>
      <c r="AA259" s="552"/>
      <c r="AB259" s="552"/>
      <c r="AC259" s="552"/>
      <c r="AD259" s="552"/>
      <c r="AE259" s="552"/>
      <c r="AF259" s="552"/>
      <c r="AG259" s="552"/>
      <c r="AH259" s="552"/>
      <c r="AI259" s="552"/>
      <c r="AJ259" s="552"/>
      <c r="AK259" s="552"/>
      <c r="AL259" s="552"/>
      <c r="AM259" s="552"/>
      <c r="AN259" s="552"/>
      <c r="AO259" s="552"/>
      <c r="AP259" s="552"/>
      <c r="AQ259" s="552"/>
      <c r="AR259" s="552"/>
      <c r="AS259" s="552"/>
      <c r="AT259" s="552"/>
      <c r="AU259" s="813"/>
      <c r="AV259" s="552"/>
      <c r="AW259" s="552"/>
      <c r="AX259" s="552"/>
      <c r="AY259" s="552"/>
      <c r="AZ259" s="552"/>
      <c r="BA259" s="552"/>
      <c r="BB259" s="552"/>
      <c r="BC259" s="552"/>
      <c r="BD259" s="552"/>
      <c r="BE259" s="552"/>
      <c r="BF259" s="552"/>
      <c r="BG259" s="552"/>
      <c r="BH259" s="552"/>
      <c r="BI259" s="552"/>
      <c r="BJ259" s="552"/>
      <c r="BK259" s="552"/>
      <c r="BL259" s="552"/>
      <c r="BM259" s="552"/>
      <c r="BN259" s="552"/>
      <c r="BO259" s="552"/>
      <c r="BP259" s="552"/>
      <c r="BQ259" s="558"/>
      <c r="BR259" s="552"/>
      <c r="BS259" s="814"/>
      <c r="BT259" s="549"/>
      <c r="BU259" s="549"/>
    </row>
    <row r="260" spans="1:73" s="755" customFormat="1" hidden="1">
      <c r="A260" s="638">
        <v>1</v>
      </c>
      <c r="B260" s="816"/>
      <c r="C260" s="816" t="s">
        <v>78</v>
      </c>
      <c r="D260" s="699" t="s">
        <v>17</v>
      </c>
      <c r="E260" s="640" t="s">
        <v>79</v>
      </c>
      <c r="F260" s="711"/>
      <c r="G260" s="652"/>
      <c r="H260" s="643">
        <f>J260</f>
        <v>0.88</v>
      </c>
      <c r="I260" s="644"/>
      <c r="J260" s="645">
        <f>K260+AA260+BM260</f>
        <v>0.88</v>
      </c>
      <c r="K260" s="1">
        <f t="shared" ref="K260" si="64">L260+T260+X260+Y260+Z260</f>
        <v>0.84</v>
      </c>
      <c r="L260" s="1">
        <f t="shared" ref="L260" si="65">M260+S260</f>
        <v>0.84</v>
      </c>
      <c r="M260" s="1">
        <f t="shared" ref="M260" si="66">N260+R260</f>
        <v>0.84</v>
      </c>
      <c r="N260" s="1">
        <f t="shared" ref="N260" si="67">O260+P260+Q260</f>
        <v>0</v>
      </c>
      <c r="O260" s="1"/>
      <c r="P260" s="1"/>
      <c r="Q260" s="1"/>
      <c r="R260" s="1">
        <v>0.84</v>
      </c>
      <c r="S260" s="1"/>
      <c r="T260" s="1">
        <f t="shared" ref="T260" si="68">U260+V260+W260</f>
        <v>0</v>
      </c>
      <c r="U260" s="1"/>
      <c r="V260" s="1"/>
      <c r="W260" s="1"/>
      <c r="X260" s="1"/>
      <c r="Y260" s="1"/>
      <c r="Z260" s="1"/>
      <c r="AA260" s="1">
        <f t="shared" ref="AA260" si="69">SUM(AB260:AI260)+AW260+SUM(AY260:BC260)+SUM(BF260:BL260)</f>
        <v>0</v>
      </c>
      <c r="AB260" s="1"/>
      <c r="AC260" s="1"/>
      <c r="AD260" s="1"/>
      <c r="AE260" s="1"/>
      <c r="AF260" s="1"/>
      <c r="AG260" s="1"/>
      <c r="AH260" s="1"/>
      <c r="AI260" s="1">
        <f t="shared" ref="AI260" si="70">SUM(AJ260:AV260)+AX260+SUM(BD260:BE260)</f>
        <v>0</v>
      </c>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f t="shared" ref="BM260" si="71">SUM(BN260:BP260)</f>
        <v>0.04</v>
      </c>
      <c r="BN260" s="1">
        <v>0.04</v>
      </c>
      <c r="BO260" s="1"/>
      <c r="BP260" s="1"/>
      <c r="BQ260" s="645"/>
    </row>
    <row r="261" spans="1:73" s="815" customFormat="1" ht="14.25" hidden="1">
      <c r="A261" s="549"/>
      <c r="B261" s="550"/>
      <c r="C261" s="570"/>
      <c r="D261" s="552"/>
      <c r="E261" s="553"/>
      <c r="F261" s="552"/>
      <c r="G261" s="554"/>
      <c r="H261" s="555"/>
      <c r="I261" s="556"/>
      <c r="J261" s="554"/>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c r="AK261" s="552"/>
      <c r="AL261" s="552"/>
      <c r="AM261" s="552"/>
      <c r="AN261" s="552"/>
      <c r="AO261" s="552"/>
      <c r="AP261" s="552"/>
      <c r="AQ261" s="552"/>
      <c r="AR261" s="552"/>
      <c r="AS261" s="552"/>
      <c r="AT261" s="552"/>
      <c r="AU261" s="813"/>
      <c r="AV261" s="552"/>
      <c r="AW261" s="552"/>
      <c r="AX261" s="552"/>
      <c r="AY261" s="552"/>
      <c r="AZ261" s="552"/>
      <c r="BA261" s="552"/>
      <c r="BB261" s="552"/>
      <c r="BC261" s="552"/>
      <c r="BD261" s="552"/>
      <c r="BE261" s="552"/>
      <c r="BF261" s="552"/>
      <c r="BG261" s="552"/>
      <c r="BH261" s="552"/>
      <c r="BI261" s="552"/>
      <c r="BJ261" s="552"/>
      <c r="BK261" s="552"/>
      <c r="BL261" s="552"/>
      <c r="BM261" s="552"/>
      <c r="BN261" s="552"/>
      <c r="BO261" s="552"/>
      <c r="BP261" s="552"/>
      <c r="BQ261" s="558"/>
      <c r="BR261" s="552"/>
      <c r="BS261" s="814"/>
      <c r="BT261" s="549"/>
      <c r="BU261" s="549"/>
    </row>
    <row r="262" spans="1:73" s="755" customFormat="1" ht="47.25" hidden="1">
      <c r="A262" s="817">
        <v>2021</v>
      </c>
      <c r="B262" s="757">
        <v>1</v>
      </c>
      <c r="C262" s="767" t="s">
        <v>80</v>
      </c>
      <c r="D262" s="818" t="s">
        <v>17</v>
      </c>
      <c r="E262" s="398" t="s">
        <v>72</v>
      </c>
      <c r="F262" s="819"/>
      <c r="G262" s="761"/>
      <c r="H262" s="762">
        <f>J262</f>
        <v>0.31</v>
      </c>
      <c r="I262" s="763"/>
      <c r="J262" s="764">
        <f>K262+AA262+BM262</f>
        <v>0.31</v>
      </c>
      <c r="K262" s="765">
        <f>L262+T262+X262+Y262+Z262</f>
        <v>0.31</v>
      </c>
      <c r="L262" s="765">
        <f>M262+S262</f>
        <v>0.31</v>
      </c>
      <c r="M262" s="765">
        <f>N262+R262</f>
        <v>0.31</v>
      </c>
      <c r="N262" s="765">
        <f>O262+P262+Q262</f>
        <v>0.31</v>
      </c>
      <c r="O262" s="765">
        <v>0.31</v>
      </c>
      <c r="P262" s="765"/>
      <c r="Q262" s="765"/>
      <c r="R262" s="765"/>
      <c r="S262" s="765"/>
      <c r="T262" s="765">
        <f>U262+V262+W262</f>
        <v>0</v>
      </c>
      <c r="U262" s="765"/>
      <c r="V262" s="765"/>
      <c r="W262" s="765"/>
      <c r="X262" s="765"/>
      <c r="Y262" s="765"/>
      <c r="Z262" s="765"/>
      <c r="AA262" s="765">
        <f>SUM(AB262:AI262)+AW262+SUM(AY262:BC262)+SUM(BF262:BL262)</f>
        <v>0</v>
      </c>
      <c r="AB262" s="765"/>
      <c r="AC262" s="765"/>
      <c r="AD262" s="765"/>
      <c r="AE262" s="765"/>
      <c r="AF262" s="765"/>
      <c r="AG262" s="765"/>
      <c r="AH262" s="765"/>
      <c r="AI262" s="765">
        <f>SUM(AJ262:AV262)+AX262+SUM(BD262:BE262)</f>
        <v>0</v>
      </c>
      <c r="AJ262" s="765"/>
      <c r="AK262" s="765"/>
      <c r="AL262" s="765"/>
      <c r="AM262" s="765"/>
      <c r="AN262" s="765"/>
      <c r="AO262" s="765"/>
      <c r="AP262" s="765"/>
      <c r="AQ262" s="765"/>
      <c r="AR262" s="765"/>
      <c r="AS262" s="765"/>
      <c r="AT262" s="765"/>
      <c r="AU262" s="765"/>
      <c r="AV262" s="765"/>
      <c r="AW262" s="765"/>
      <c r="AX262" s="765"/>
      <c r="AY262" s="765"/>
      <c r="AZ262" s="765"/>
      <c r="BA262" s="765"/>
      <c r="BB262" s="765"/>
      <c r="BC262" s="765"/>
      <c r="BD262" s="765"/>
      <c r="BE262" s="765"/>
      <c r="BF262" s="765"/>
      <c r="BG262" s="765"/>
      <c r="BH262" s="765"/>
      <c r="BI262" s="765"/>
      <c r="BJ262" s="765"/>
      <c r="BK262" s="765"/>
      <c r="BL262" s="765"/>
      <c r="BM262" s="765">
        <f>SUM(BN262:BP262)</f>
        <v>0</v>
      </c>
      <c r="BN262" s="765"/>
      <c r="BO262" s="765"/>
      <c r="BP262" s="765"/>
    </row>
    <row r="263" spans="1:73" s="815" customFormat="1" ht="14.25" hidden="1">
      <c r="A263" s="549"/>
      <c r="B263" s="550"/>
      <c r="C263" s="570"/>
      <c r="D263" s="552"/>
      <c r="E263" s="553"/>
      <c r="F263" s="552"/>
      <c r="G263" s="554"/>
      <c r="H263" s="555"/>
      <c r="I263" s="556"/>
      <c r="J263" s="554"/>
      <c r="K263" s="552"/>
      <c r="L263" s="552"/>
      <c r="M263" s="552"/>
      <c r="N263" s="552"/>
      <c r="O263" s="552"/>
      <c r="P263" s="552"/>
      <c r="Q263" s="552"/>
      <c r="R263" s="552"/>
      <c r="S263" s="552"/>
      <c r="T263" s="552"/>
      <c r="U263" s="552"/>
      <c r="V263" s="552"/>
      <c r="W263" s="552"/>
      <c r="X263" s="552"/>
      <c r="Y263" s="552"/>
      <c r="Z263" s="552"/>
      <c r="AA263" s="552"/>
      <c r="AB263" s="552"/>
      <c r="AC263" s="552"/>
      <c r="AD263" s="552"/>
      <c r="AE263" s="552"/>
      <c r="AF263" s="552"/>
      <c r="AG263" s="552"/>
      <c r="AH263" s="552"/>
      <c r="AI263" s="552"/>
      <c r="AJ263" s="552"/>
      <c r="AK263" s="552"/>
      <c r="AL263" s="552"/>
      <c r="AM263" s="552"/>
      <c r="AN263" s="552"/>
      <c r="AO263" s="552"/>
      <c r="AP263" s="552"/>
      <c r="AQ263" s="552"/>
      <c r="AR263" s="552"/>
      <c r="AS263" s="552"/>
      <c r="AT263" s="552"/>
      <c r="AU263" s="813"/>
      <c r="AV263" s="552"/>
      <c r="AW263" s="552"/>
      <c r="AX263" s="552"/>
      <c r="AY263" s="552"/>
      <c r="AZ263" s="552"/>
      <c r="BA263" s="552"/>
      <c r="BB263" s="552"/>
      <c r="BC263" s="552"/>
      <c r="BD263" s="552"/>
      <c r="BE263" s="552"/>
      <c r="BF263" s="552"/>
      <c r="BG263" s="552"/>
      <c r="BH263" s="552"/>
      <c r="BI263" s="552"/>
      <c r="BJ263" s="552"/>
      <c r="BK263" s="552"/>
      <c r="BL263" s="552"/>
      <c r="BM263" s="552"/>
      <c r="BN263" s="552"/>
      <c r="BO263" s="552"/>
      <c r="BP263" s="552"/>
      <c r="BQ263" s="558"/>
      <c r="BR263" s="552"/>
      <c r="BS263" s="814"/>
      <c r="BT263" s="549"/>
      <c r="BU263" s="549"/>
    </row>
    <row r="264" spans="1:73" s="828" customFormat="1" hidden="1">
      <c r="A264" s="820"/>
      <c r="B264" s="820"/>
      <c r="C264" s="820" t="s">
        <v>81</v>
      </c>
      <c r="D264" s="820" t="s">
        <v>17</v>
      </c>
      <c r="E264" s="821" t="s">
        <v>75</v>
      </c>
      <c r="F264" s="822">
        <v>28.08</v>
      </c>
      <c r="G264" s="823">
        <f>F264-H264</f>
        <v>0</v>
      </c>
      <c r="H264" s="824">
        <f t="shared" ref="H264:H265" si="72">J264</f>
        <v>28.080000000000002</v>
      </c>
      <c r="I264" s="825"/>
      <c r="J264" s="826">
        <f t="shared" ref="J264:J265" si="73">K264+AA264+BM264</f>
        <v>28.080000000000002</v>
      </c>
      <c r="K264" s="827">
        <f t="shared" ref="K264:K265" si="74">L264+T264+X264+Y264+Z264</f>
        <v>18.02</v>
      </c>
      <c r="L264" s="827">
        <f t="shared" ref="L264:L265" si="75">M264+S264</f>
        <v>17.72</v>
      </c>
      <c r="M264" s="827">
        <f t="shared" ref="M264:M265" si="76">N264+R264</f>
        <v>17.72</v>
      </c>
      <c r="N264" s="827">
        <f t="shared" ref="N264:N265" si="77">O264+P264+Q264</f>
        <v>4.3900000000000006</v>
      </c>
      <c r="O264" s="827">
        <v>3.14</v>
      </c>
      <c r="P264" s="828">
        <v>1.25</v>
      </c>
      <c r="R264" s="828">
        <v>13.33</v>
      </c>
      <c r="T264" s="827">
        <f t="shared" ref="T264:T265" si="78">U264+V264+W264</f>
        <v>0</v>
      </c>
      <c r="Y264" s="828">
        <v>0.3</v>
      </c>
      <c r="AA264" s="827">
        <f t="shared" ref="AA264:AA265" si="79">SUM(AB264:AI264)+AW264+SUM(AY264:BC264)+SUM(BF264:BL264)</f>
        <v>3.0100000000000002</v>
      </c>
      <c r="AI264" s="827">
        <f t="shared" ref="AI264:AI265" si="80">SUM(AJ264:AV264)+AX264+SUM(BD264:BE264)</f>
        <v>2.14</v>
      </c>
      <c r="AJ264" s="828">
        <v>1.34</v>
      </c>
      <c r="AK264" s="828">
        <v>0.8</v>
      </c>
      <c r="AY264" s="828">
        <v>0.87</v>
      </c>
      <c r="BM264" s="827">
        <f t="shared" ref="BM264:BM265" si="81">SUM(BN264:BP264)</f>
        <v>7.05</v>
      </c>
      <c r="BN264" s="828">
        <v>7.05</v>
      </c>
    </row>
    <row r="265" spans="1:73" s="828" customFormat="1" ht="12.75" hidden="1">
      <c r="A265" s="820"/>
      <c r="B265" s="820"/>
      <c r="C265" s="820" t="s">
        <v>81</v>
      </c>
      <c r="D265" s="820" t="s">
        <v>17</v>
      </c>
      <c r="E265" s="820" t="s">
        <v>79</v>
      </c>
      <c r="F265" s="822">
        <v>10.38</v>
      </c>
      <c r="G265" s="823">
        <f>F265-H265</f>
        <v>0</v>
      </c>
      <c r="H265" s="824">
        <f t="shared" si="72"/>
        <v>10.379999999999999</v>
      </c>
      <c r="I265" s="825"/>
      <c r="J265" s="826">
        <f t="shared" si="73"/>
        <v>10.379999999999999</v>
      </c>
      <c r="K265" s="827">
        <f t="shared" si="74"/>
        <v>5.18</v>
      </c>
      <c r="L265" s="827">
        <f t="shared" si="75"/>
        <v>5.18</v>
      </c>
      <c r="M265" s="827">
        <f t="shared" si="76"/>
        <v>5.18</v>
      </c>
      <c r="N265" s="827">
        <f t="shared" si="77"/>
        <v>0.6</v>
      </c>
      <c r="O265" s="827">
        <v>0.6</v>
      </c>
      <c r="R265" s="828">
        <v>4.58</v>
      </c>
      <c r="T265" s="827">
        <f t="shared" si="78"/>
        <v>0</v>
      </c>
      <c r="AA265" s="827">
        <f t="shared" si="79"/>
        <v>5.13</v>
      </c>
      <c r="AF265" s="828">
        <v>5.05</v>
      </c>
      <c r="AI265" s="827">
        <f t="shared" si="80"/>
        <v>0.08</v>
      </c>
      <c r="AJ265" s="828">
        <v>0.08</v>
      </c>
      <c r="BM265" s="827">
        <f t="shared" si="81"/>
        <v>7.0000000000000007E-2</v>
      </c>
      <c r="BN265" s="828">
        <v>7.0000000000000007E-2</v>
      </c>
    </row>
    <row r="266" spans="1:73" s="815" customFormat="1" ht="14.25" hidden="1">
      <c r="A266" s="549"/>
      <c r="B266" s="550"/>
      <c r="C266" s="570"/>
      <c r="D266" s="552"/>
      <c r="E266" s="553"/>
      <c r="F266" s="552"/>
      <c r="G266" s="554"/>
      <c r="H266" s="555"/>
      <c r="I266" s="556"/>
      <c r="J266" s="554"/>
      <c r="K266" s="552"/>
      <c r="L266" s="552"/>
      <c r="M266" s="552"/>
      <c r="N266" s="552"/>
      <c r="O266" s="552"/>
      <c r="P266" s="552"/>
      <c r="Q266" s="552"/>
      <c r="R266" s="552"/>
      <c r="S266" s="552"/>
      <c r="T266" s="552"/>
      <c r="U266" s="552"/>
      <c r="V266" s="552"/>
      <c r="W266" s="552"/>
      <c r="X266" s="552"/>
      <c r="Y266" s="552"/>
      <c r="Z266" s="552"/>
      <c r="AA266" s="552"/>
      <c r="AB266" s="552"/>
      <c r="AC266" s="552"/>
      <c r="AD266" s="552"/>
      <c r="AE266" s="552"/>
      <c r="AF266" s="552"/>
      <c r="AG266" s="552"/>
      <c r="AH266" s="552"/>
      <c r="AI266" s="552"/>
      <c r="AJ266" s="552"/>
      <c r="AK266" s="552"/>
      <c r="AL266" s="552"/>
      <c r="AM266" s="552"/>
      <c r="AN266" s="552"/>
      <c r="AO266" s="552"/>
      <c r="AP266" s="552"/>
      <c r="AQ266" s="552"/>
      <c r="AR266" s="552"/>
      <c r="AS266" s="552"/>
      <c r="AT266" s="552"/>
      <c r="AU266" s="813"/>
      <c r="AV266" s="552"/>
      <c r="AW266" s="552"/>
      <c r="AX266" s="552"/>
      <c r="AY266" s="552"/>
      <c r="AZ266" s="552"/>
      <c r="BA266" s="552"/>
      <c r="BB266" s="552"/>
      <c r="BC266" s="552"/>
      <c r="BD266" s="552"/>
      <c r="BE266" s="552"/>
      <c r="BF266" s="552"/>
      <c r="BG266" s="552"/>
      <c r="BH266" s="552"/>
      <c r="BI266" s="552"/>
      <c r="BJ266" s="552"/>
      <c r="BK266" s="552"/>
      <c r="BL266" s="552"/>
      <c r="BM266" s="552"/>
      <c r="BN266" s="552"/>
      <c r="BO266" s="552"/>
      <c r="BP266" s="552"/>
      <c r="BQ266" s="558"/>
      <c r="BR266" s="552"/>
      <c r="BS266" s="814"/>
      <c r="BT266" s="549"/>
      <c r="BU266" s="549"/>
    </row>
    <row r="267" spans="1:73" s="815" customFormat="1" ht="14.25" hidden="1">
      <c r="A267" s="549"/>
      <c r="B267" s="550"/>
      <c r="C267" s="570"/>
      <c r="D267" s="552"/>
      <c r="E267" s="553"/>
      <c r="F267" s="552"/>
      <c r="G267" s="554"/>
      <c r="H267" s="555"/>
      <c r="I267" s="556"/>
      <c r="J267" s="554"/>
      <c r="K267" s="552"/>
      <c r="L267" s="552"/>
      <c r="M267" s="552"/>
      <c r="N267" s="552"/>
      <c r="O267" s="552"/>
      <c r="P267" s="552"/>
      <c r="Q267" s="552"/>
      <c r="R267" s="552"/>
      <c r="S267" s="552"/>
      <c r="T267" s="552"/>
      <c r="U267" s="552"/>
      <c r="V267" s="552"/>
      <c r="W267" s="552"/>
      <c r="X267" s="552"/>
      <c r="Y267" s="552"/>
      <c r="Z267" s="552"/>
      <c r="AA267" s="552"/>
      <c r="AB267" s="552"/>
      <c r="AC267" s="552"/>
      <c r="AD267" s="552"/>
      <c r="AE267" s="552"/>
      <c r="AF267" s="552"/>
      <c r="AG267" s="552"/>
      <c r="AH267" s="552"/>
      <c r="AI267" s="552"/>
      <c r="AJ267" s="552"/>
      <c r="AK267" s="552"/>
      <c r="AL267" s="552"/>
      <c r="AM267" s="552"/>
      <c r="AN267" s="552"/>
      <c r="AO267" s="552"/>
      <c r="AP267" s="552"/>
      <c r="AQ267" s="552"/>
      <c r="AR267" s="552"/>
      <c r="AS267" s="552"/>
      <c r="AT267" s="552"/>
      <c r="AU267" s="813"/>
      <c r="AV267" s="552"/>
      <c r="AW267" s="552"/>
      <c r="AX267" s="552"/>
      <c r="AY267" s="552"/>
      <c r="AZ267" s="552"/>
      <c r="BA267" s="552"/>
      <c r="BB267" s="552"/>
      <c r="BC267" s="552"/>
      <c r="BD267" s="552"/>
      <c r="BE267" s="552"/>
      <c r="BF267" s="552"/>
      <c r="BG267" s="552"/>
      <c r="BH267" s="552"/>
      <c r="BI267" s="552"/>
      <c r="BJ267" s="552"/>
      <c r="BK267" s="552"/>
      <c r="BL267" s="552"/>
      <c r="BM267" s="552"/>
      <c r="BN267" s="552"/>
      <c r="BO267" s="552"/>
      <c r="BP267" s="552"/>
      <c r="BQ267" s="558"/>
      <c r="BR267" s="552"/>
      <c r="BS267" s="814"/>
      <c r="BT267" s="549"/>
      <c r="BU267" s="549"/>
    </row>
    <row r="268" spans="1:73" s="815" customFormat="1" ht="14.25" hidden="1">
      <c r="A268" s="549"/>
      <c r="B268" s="550"/>
      <c r="C268" s="570"/>
      <c r="D268" s="552"/>
      <c r="E268" s="553"/>
      <c r="F268" s="552"/>
      <c r="G268" s="554"/>
      <c r="H268" s="555"/>
      <c r="I268" s="556"/>
      <c r="J268" s="554"/>
      <c r="K268" s="552"/>
      <c r="L268" s="552"/>
      <c r="M268" s="552"/>
      <c r="N268" s="552"/>
      <c r="O268" s="552"/>
      <c r="P268" s="552"/>
      <c r="Q268" s="552"/>
      <c r="R268" s="552"/>
      <c r="S268" s="552"/>
      <c r="T268" s="552"/>
      <c r="U268" s="552"/>
      <c r="V268" s="552"/>
      <c r="W268" s="552"/>
      <c r="X268" s="552"/>
      <c r="Y268" s="552"/>
      <c r="Z268" s="552"/>
      <c r="AA268" s="552"/>
      <c r="AB268" s="552"/>
      <c r="AC268" s="552"/>
      <c r="AD268" s="552"/>
      <c r="AE268" s="552"/>
      <c r="AF268" s="552"/>
      <c r="AG268" s="552"/>
      <c r="AH268" s="552"/>
      <c r="AI268" s="552"/>
      <c r="AJ268" s="552"/>
      <c r="AK268" s="552"/>
      <c r="AL268" s="552"/>
      <c r="AM268" s="552"/>
      <c r="AN268" s="552"/>
      <c r="AO268" s="552"/>
      <c r="AP268" s="552"/>
      <c r="AQ268" s="552"/>
      <c r="AR268" s="552"/>
      <c r="AS268" s="552"/>
      <c r="AT268" s="552"/>
      <c r="AU268" s="813"/>
      <c r="AV268" s="552"/>
      <c r="AW268" s="552"/>
      <c r="AX268" s="552"/>
      <c r="AY268" s="552"/>
      <c r="AZ268" s="552"/>
      <c r="BA268" s="552"/>
      <c r="BB268" s="552"/>
      <c r="BC268" s="552"/>
      <c r="BD268" s="552"/>
      <c r="BE268" s="552"/>
      <c r="BF268" s="552"/>
      <c r="BG268" s="552"/>
      <c r="BH268" s="552"/>
      <c r="BI268" s="552"/>
      <c r="BJ268" s="552"/>
      <c r="BK268" s="552"/>
      <c r="BL268" s="552"/>
      <c r="BM268" s="552"/>
      <c r="BN268" s="552"/>
      <c r="BO268" s="552"/>
      <c r="BP268" s="552"/>
      <c r="BQ268" s="558"/>
      <c r="BR268" s="552"/>
      <c r="BS268" s="814"/>
      <c r="BT268" s="549"/>
      <c r="BU268" s="549"/>
    </row>
    <row r="269" spans="1:73" s="815" customFormat="1" ht="14.25" hidden="1">
      <c r="A269" s="549"/>
      <c r="B269" s="550"/>
      <c r="C269" s="570"/>
      <c r="D269" s="552"/>
      <c r="E269" s="553"/>
      <c r="F269" s="552"/>
      <c r="G269" s="554"/>
      <c r="H269" s="555"/>
      <c r="I269" s="556"/>
      <c r="J269" s="554"/>
      <c r="K269" s="552"/>
      <c r="L269" s="552"/>
      <c r="M269" s="552"/>
      <c r="N269" s="552"/>
      <c r="O269" s="552"/>
      <c r="P269" s="552"/>
      <c r="Q269" s="552"/>
      <c r="R269" s="552"/>
      <c r="S269" s="552"/>
      <c r="T269" s="552"/>
      <c r="U269" s="552"/>
      <c r="V269" s="552"/>
      <c r="W269" s="552"/>
      <c r="X269" s="552"/>
      <c r="Y269" s="552"/>
      <c r="Z269" s="552"/>
      <c r="AA269" s="552"/>
      <c r="AB269" s="552"/>
      <c r="AC269" s="552"/>
      <c r="AD269" s="552"/>
      <c r="AE269" s="552"/>
      <c r="AF269" s="552"/>
      <c r="AG269" s="552"/>
      <c r="AH269" s="552"/>
      <c r="AI269" s="552"/>
      <c r="AJ269" s="552"/>
      <c r="AK269" s="552"/>
      <c r="AL269" s="552"/>
      <c r="AM269" s="552"/>
      <c r="AN269" s="552"/>
      <c r="AO269" s="552"/>
      <c r="AP269" s="552"/>
      <c r="AQ269" s="552"/>
      <c r="AR269" s="552"/>
      <c r="AS269" s="552"/>
      <c r="AT269" s="552"/>
      <c r="AU269" s="813"/>
      <c r="AV269" s="552"/>
      <c r="AW269" s="552"/>
      <c r="AX269" s="552"/>
      <c r="AY269" s="552"/>
      <c r="AZ269" s="552"/>
      <c r="BA269" s="552"/>
      <c r="BB269" s="552"/>
      <c r="BC269" s="552"/>
      <c r="BD269" s="552"/>
      <c r="BE269" s="552"/>
      <c r="BF269" s="552"/>
      <c r="BG269" s="552"/>
      <c r="BH269" s="552"/>
      <c r="BI269" s="552"/>
      <c r="BJ269" s="552"/>
      <c r="BK269" s="552"/>
      <c r="BL269" s="552"/>
      <c r="BM269" s="552"/>
      <c r="BN269" s="552"/>
      <c r="BO269" s="552"/>
      <c r="BP269" s="552"/>
      <c r="BQ269" s="558"/>
      <c r="BR269" s="552"/>
      <c r="BS269" s="814"/>
      <c r="BT269" s="549"/>
      <c r="BU269" s="549"/>
    </row>
    <row r="270" spans="1:73" s="815" customFormat="1" ht="14.25" hidden="1">
      <c r="A270" s="549"/>
      <c r="B270" s="550"/>
      <c r="C270" s="570"/>
      <c r="D270" s="552"/>
      <c r="E270" s="553"/>
      <c r="F270" s="552"/>
      <c r="G270" s="554"/>
      <c r="H270" s="555"/>
      <c r="I270" s="556"/>
      <c r="J270" s="554"/>
      <c r="K270" s="552"/>
      <c r="L270" s="552"/>
      <c r="M270" s="552"/>
      <c r="N270" s="552"/>
      <c r="O270" s="552"/>
      <c r="P270" s="552"/>
      <c r="Q270" s="552"/>
      <c r="R270" s="552"/>
      <c r="S270" s="552"/>
      <c r="T270" s="552"/>
      <c r="U270" s="552"/>
      <c r="V270" s="552"/>
      <c r="W270" s="552"/>
      <c r="X270" s="552"/>
      <c r="Y270" s="552"/>
      <c r="Z270" s="552"/>
      <c r="AA270" s="552"/>
      <c r="AB270" s="552"/>
      <c r="AC270" s="552"/>
      <c r="AD270" s="552"/>
      <c r="AE270" s="552"/>
      <c r="AF270" s="552"/>
      <c r="AG270" s="552"/>
      <c r="AH270" s="552"/>
      <c r="AI270" s="552"/>
      <c r="AJ270" s="552"/>
      <c r="AK270" s="552"/>
      <c r="AL270" s="552"/>
      <c r="AM270" s="552"/>
      <c r="AN270" s="552"/>
      <c r="AO270" s="552"/>
      <c r="AP270" s="552"/>
      <c r="AQ270" s="552"/>
      <c r="AR270" s="552"/>
      <c r="AS270" s="552"/>
      <c r="AT270" s="552"/>
      <c r="AU270" s="813"/>
      <c r="AV270" s="552"/>
      <c r="AW270" s="552"/>
      <c r="AX270" s="552"/>
      <c r="AY270" s="552"/>
      <c r="AZ270" s="552"/>
      <c r="BA270" s="552"/>
      <c r="BB270" s="552"/>
      <c r="BC270" s="552"/>
      <c r="BD270" s="552"/>
      <c r="BE270" s="552"/>
      <c r="BF270" s="552"/>
      <c r="BG270" s="552"/>
      <c r="BH270" s="552"/>
      <c r="BI270" s="552"/>
      <c r="BJ270" s="552"/>
      <c r="BK270" s="552"/>
      <c r="BL270" s="552"/>
      <c r="BM270" s="552"/>
      <c r="BN270" s="552"/>
      <c r="BO270" s="552"/>
      <c r="BP270" s="552"/>
      <c r="BQ270" s="558"/>
      <c r="BR270" s="552"/>
      <c r="BS270" s="814"/>
      <c r="BT270" s="549"/>
      <c r="BU270" s="549"/>
    </row>
    <row r="271" spans="1:73" s="815" customFormat="1" ht="14.25" hidden="1">
      <c r="A271" s="549"/>
      <c r="B271" s="550"/>
      <c r="C271" s="570"/>
      <c r="D271" s="552"/>
      <c r="E271" s="553"/>
      <c r="F271" s="552"/>
      <c r="G271" s="554"/>
      <c r="H271" s="555"/>
      <c r="I271" s="556"/>
      <c r="J271" s="554"/>
      <c r="K271" s="552"/>
      <c r="L271" s="552"/>
      <c r="M271" s="552"/>
      <c r="N271" s="552"/>
      <c r="O271" s="552"/>
      <c r="P271" s="552"/>
      <c r="Q271" s="552"/>
      <c r="R271" s="552"/>
      <c r="S271" s="552"/>
      <c r="T271" s="552"/>
      <c r="U271" s="552"/>
      <c r="V271" s="552"/>
      <c r="W271" s="552"/>
      <c r="X271" s="552"/>
      <c r="Y271" s="552"/>
      <c r="Z271" s="552"/>
      <c r="AA271" s="552"/>
      <c r="AB271" s="552"/>
      <c r="AC271" s="552"/>
      <c r="AD271" s="552"/>
      <c r="AE271" s="552"/>
      <c r="AF271" s="552"/>
      <c r="AG271" s="552"/>
      <c r="AH271" s="552"/>
      <c r="AI271" s="552"/>
      <c r="AJ271" s="552"/>
      <c r="AK271" s="552"/>
      <c r="AL271" s="552"/>
      <c r="AM271" s="552"/>
      <c r="AN271" s="552"/>
      <c r="AO271" s="552"/>
      <c r="AP271" s="552"/>
      <c r="AQ271" s="552"/>
      <c r="AR271" s="552"/>
      <c r="AS271" s="552"/>
      <c r="AT271" s="552"/>
      <c r="AU271" s="813"/>
      <c r="AV271" s="552"/>
      <c r="AW271" s="552"/>
      <c r="AX271" s="552"/>
      <c r="AY271" s="552"/>
      <c r="AZ271" s="552"/>
      <c r="BA271" s="552"/>
      <c r="BB271" s="552"/>
      <c r="BC271" s="552"/>
      <c r="BD271" s="552"/>
      <c r="BE271" s="552"/>
      <c r="BF271" s="552"/>
      <c r="BG271" s="552"/>
      <c r="BH271" s="552"/>
      <c r="BI271" s="552"/>
      <c r="BJ271" s="552"/>
      <c r="BK271" s="552"/>
      <c r="BL271" s="552"/>
      <c r="BM271" s="552"/>
      <c r="BN271" s="552"/>
      <c r="BO271" s="552"/>
      <c r="BP271" s="552"/>
      <c r="BQ271" s="558"/>
      <c r="BR271" s="552"/>
      <c r="BS271" s="814"/>
      <c r="BT271" s="549"/>
      <c r="BU271" s="549"/>
    </row>
    <row r="272" spans="1:73" s="815" customFormat="1" ht="14.25" hidden="1">
      <c r="A272" s="549"/>
      <c r="B272" s="550"/>
      <c r="C272" s="570"/>
      <c r="D272" s="552"/>
      <c r="E272" s="553"/>
      <c r="F272" s="552"/>
      <c r="G272" s="554"/>
      <c r="H272" s="555"/>
      <c r="I272" s="556"/>
      <c r="J272" s="554"/>
      <c r="K272" s="552"/>
      <c r="L272" s="552"/>
      <c r="M272" s="552"/>
      <c r="N272" s="552"/>
      <c r="O272" s="552"/>
      <c r="P272" s="552"/>
      <c r="Q272" s="552"/>
      <c r="R272" s="552"/>
      <c r="S272" s="552"/>
      <c r="T272" s="552"/>
      <c r="U272" s="552"/>
      <c r="V272" s="552"/>
      <c r="W272" s="552"/>
      <c r="X272" s="552"/>
      <c r="Y272" s="552"/>
      <c r="Z272" s="552"/>
      <c r="AA272" s="552"/>
      <c r="AB272" s="552"/>
      <c r="AC272" s="552"/>
      <c r="AD272" s="552"/>
      <c r="AE272" s="552"/>
      <c r="AF272" s="552"/>
      <c r="AG272" s="552"/>
      <c r="AH272" s="552"/>
      <c r="AI272" s="552"/>
      <c r="AJ272" s="552"/>
      <c r="AK272" s="552"/>
      <c r="AL272" s="552"/>
      <c r="AM272" s="552"/>
      <c r="AN272" s="552"/>
      <c r="AO272" s="552"/>
      <c r="AP272" s="552"/>
      <c r="AQ272" s="552"/>
      <c r="AR272" s="552"/>
      <c r="AS272" s="552"/>
      <c r="AT272" s="552"/>
      <c r="AU272" s="813"/>
      <c r="AV272" s="552"/>
      <c r="AW272" s="552"/>
      <c r="AX272" s="552"/>
      <c r="AY272" s="552"/>
      <c r="AZ272" s="552"/>
      <c r="BA272" s="552"/>
      <c r="BB272" s="552"/>
      <c r="BC272" s="552"/>
      <c r="BD272" s="552"/>
      <c r="BE272" s="552"/>
      <c r="BF272" s="552"/>
      <c r="BG272" s="552"/>
      <c r="BH272" s="552"/>
      <c r="BI272" s="552"/>
      <c r="BJ272" s="552"/>
      <c r="BK272" s="552"/>
      <c r="BL272" s="552"/>
      <c r="BM272" s="552"/>
      <c r="BN272" s="552"/>
      <c r="BO272" s="552"/>
      <c r="BP272" s="552"/>
      <c r="BQ272" s="558"/>
      <c r="BR272" s="552"/>
      <c r="BS272" s="814"/>
      <c r="BT272" s="549"/>
      <c r="BU272" s="549"/>
    </row>
    <row r="273" spans="1:77" s="815" customFormat="1" ht="14.25" hidden="1">
      <c r="A273" s="549"/>
      <c r="B273" s="550"/>
      <c r="C273" s="570"/>
      <c r="D273" s="552"/>
      <c r="E273" s="553"/>
      <c r="F273" s="552"/>
      <c r="G273" s="554"/>
      <c r="H273" s="555"/>
      <c r="I273" s="556"/>
      <c r="J273" s="554"/>
      <c r="K273" s="552"/>
      <c r="L273" s="552"/>
      <c r="M273" s="552"/>
      <c r="N273" s="552"/>
      <c r="O273" s="552"/>
      <c r="P273" s="552"/>
      <c r="Q273" s="552"/>
      <c r="R273" s="552"/>
      <c r="S273" s="552"/>
      <c r="T273" s="552"/>
      <c r="U273" s="552"/>
      <c r="V273" s="552"/>
      <c r="W273" s="552"/>
      <c r="X273" s="552"/>
      <c r="Y273" s="552"/>
      <c r="Z273" s="552"/>
      <c r="AA273" s="552"/>
      <c r="AB273" s="552"/>
      <c r="AC273" s="552"/>
      <c r="AD273" s="552"/>
      <c r="AE273" s="552"/>
      <c r="AF273" s="552"/>
      <c r="AG273" s="552"/>
      <c r="AH273" s="552"/>
      <c r="AI273" s="552"/>
      <c r="AJ273" s="552"/>
      <c r="AK273" s="552"/>
      <c r="AL273" s="552"/>
      <c r="AM273" s="552"/>
      <c r="AN273" s="552"/>
      <c r="AO273" s="552"/>
      <c r="AP273" s="552"/>
      <c r="AQ273" s="552"/>
      <c r="AR273" s="552"/>
      <c r="AS273" s="552"/>
      <c r="AT273" s="552"/>
      <c r="AU273" s="813"/>
      <c r="AV273" s="552"/>
      <c r="AW273" s="552"/>
      <c r="AX273" s="552"/>
      <c r="AY273" s="552"/>
      <c r="AZ273" s="552"/>
      <c r="BA273" s="552"/>
      <c r="BB273" s="552"/>
      <c r="BC273" s="552"/>
      <c r="BD273" s="552"/>
      <c r="BE273" s="552"/>
      <c r="BF273" s="552"/>
      <c r="BG273" s="552"/>
      <c r="BH273" s="552"/>
      <c r="BI273" s="552"/>
      <c r="BJ273" s="552"/>
      <c r="BK273" s="552"/>
      <c r="BL273" s="552"/>
      <c r="BM273" s="552"/>
      <c r="BN273" s="552"/>
      <c r="BO273" s="552"/>
      <c r="BP273" s="552"/>
      <c r="BQ273" s="558"/>
      <c r="BR273" s="552"/>
      <c r="BS273" s="814"/>
      <c r="BT273" s="549"/>
      <c r="BU273" s="549"/>
    </row>
    <row r="274" spans="1:77" s="815" customFormat="1" ht="14.25" hidden="1">
      <c r="A274" s="549"/>
      <c r="B274" s="550"/>
      <c r="C274" s="570"/>
      <c r="D274" s="552"/>
      <c r="E274" s="553"/>
      <c r="F274" s="552"/>
      <c r="G274" s="554"/>
      <c r="H274" s="555"/>
      <c r="I274" s="556"/>
      <c r="J274" s="554"/>
      <c r="K274" s="552"/>
      <c r="L274" s="552"/>
      <c r="M274" s="552"/>
      <c r="N274" s="552"/>
      <c r="O274" s="552"/>
      <c r="P274" s="552"/>
      <c r="Q274" s="552"/>
      <c r="R274" s="552"/>
      <c r="S274" s="552"/>
      <c r="T274" s="552"/>
      <c r="U274" s="552"/>
      <c r="V274" s="552"/>
      <c r="W274" s="552"/>
      <c r="X274" s="552"/>
      <c r="Y274" s="552"/>
      <c r="Z274" s="552"/>
      <c r="AA274" s="552"/>
      <c r="AB274" s="552"/>
      <c r="AC274" s="552"/>
      <c r="AD274" s="552"/>
      <c r="AE274" s="552"/>
      <c r="AF274" s="552"/>
      <c r="AG274" s="552"/>
      <c r="AH274" s="552"/>
      <c r="AI274" s="552"/>
      <c r="AJ274" s="552"/>
      <c r="AK274" s="552"/>
      <c r="AL274" s="552"/>
      <c r="AM274" s="552"/>
      <c r="AN274" s="552"/>
      <c r="AO274" s="552"/>
      <c r="AP274" s="552"/>
      <c r="AQ274" s="552"/>
      <c r="AR274" s="552"/>
      <c r="AS274" s="552"/>
      <c r="AT274" s="552"/>
      <c r="AU274" s="813"/>
      <c r="AV274" s="552"/>
      <c r="AW274" s="552"/>
      <c r="AX274" s="552"/>
      <c r="AY274" s="552"/>
      <c r="AZ274" s="552"/>
      <c r="BA274" s="552"/>
      <c r="BB274" s="552"/>
      <c r="BC274" s="552"/>
      <c r="BD274" s="552"/>
      <c r="BE274" s="552"/>
      <c r="BF274" s="552"/>
      <c r="BG274" s="552"/>
      <c r="BH274" s="552"/>
      <c r="BI274" s="552"/>
      <c r="BJ274" s="552"/>
      <c r="BK274" s="552"/>
      <c r="BL274" s="552"/>
      <c r="BM274" s="552"/>
      <c r="BN274" s="552"/>
      <c r="BO274" s="552"/>
      <c r="BP274" s="552"/>
      <c r="BQ274" s="558"/>
      <c r="BR274" s="552"/>
      <c r="BS274" s="814"/>
      <c r="BT274" s="549"/>
      <c r="BU274" s="549"/>
    </row>
    <row r="275" spans="1:77" s="815" customFormat="1" ht="14.25" hidden="1">
      <c r="A275" s="549"/>
      <c r="B275" s="550"/>
      <c r="C275" s="570"/>
      <c r="D275" s="552"/>
      <c r="E275" s="553"/>
      <c r="F275" s="552"/>
      <c r="G275" s="554"/>
      <c r="H275" s="555"/>
      <c r="I275" s="556"/>
      <c r="J275" s="554"/>
      <c r="K275" s="552"/>
      <c r="L275" s="552"/>
      <c r="M275" s="552"/>
      <c r="N275" s="552"/>
      <c r="O275" s="552"/>
      <c r="P275" s="552"/>
      <c r="Q275" s="552"/>
      <c r="R275" s="552"/>
      <c r="S275" s="552"/>
      <c r="T275" s="552"/>
      <c r="U275" s="552"/>
      <c r="V275" s="552"/>
      <c r="W275" s="552"/>
      <c r="X275" s="552"/>
      <c r="Y275" s="552"/>
      <c r="Z275" s="552"/>
      <c r="AA275" s="552"/>
      <c r="AB275" s="552"/>
      <c r="AC275" s="552"/>
      <c r="AD275" s="552"/>
      <c r="AE275" s="552"/>
      <c r="AF275" s="552"/>
      <c r="AG275" s="552"/>
      <c r="AH275" s="552"/>
      <c r="AI275" s="552"/>
      <c r="AJ275" s="552"/>
      <c r="AK275" s="552"/>
      <c r="AL275" s="552"/>
      <c r="AM275" s="552"/>
      <c r="AN275" s="552"/>
      <c r="AO275" s="552"/>
      <c r="AP275" s="552"/>
      <c r="AQ275" s="552"/>
      <c r="AR275" s="552"/>
      <c r="AS275" s="552"/>
      <c r="AT275" s="552"/>
      <c r="AU275" s="813"/>
      <c r="AV275" s="552"/>
      <c r="AW275" s="552"/>
      <c r="AX275" s="552"/>
      <c r="AY275" s="552"/>
      <c r="AZ275" s="552"/>
      <c r="BA275" s="552"/>
      <c r="BB275" s="552"/>
      <c r="BC275" s="552"/>
      <c r="BD275" s="552"/>
      <c r="BE275" s="552"/>
      <c r="BF275" s="552"/>
      <c r="BG275" s="552"/>
      <c r="BH275" s="552"/>
      <c r="BI275" s="552"/>
      <c r="BJ275" s="552"/>
      <c r="BK275" s="552"/>
      <c r="BL275" s="552"/>
      <c r="BM275" s="552"/>
      <c r="BN275" s="552"/>
      <c r="BO275" s="552"/>
      <c r="BP275" s="552"/>
      <c r="BQ275" s="558"/>
      <c r="BR275" s="552"/>
      <c r="BS275" s="814"/>
      <c r="BT275" s="549"/>
      <c r="BU275" s="549"/>
    </row>
    <row r="276" spans="1:77" s="815" customFormat="1" ht="14.25" hidden="1">
      <c r="A276" s="549"/>
      <c r="B276" s="550"/>
      <c r="C276" s="570"/>
      <c r="D276" s="552"/>
      <c r="E276" s="553"/>
      <c r="F276" s="552"/>
      <c r="G276" s="554"/>
      <c r="H276" s="555"/>
      <c r="I276" s="556"/>
      <c r="J276" s="554"/>
      <c r="K276" s="552"/>
      <c r="L276" s="552"/>
      <c r="M276" s="552"/>
      <c r="N276" s="552"/>
      <c r="O276" s="552"/>
      <c r="P276" s="552"/>
      <c r="Q276" s="552"/>
      <c r="R276" s="552"/>
      <c r="S276" s="552"/>
      <c r="T276" s="552"/>
      <c r="U276" s="552"/>
      <c r="V276" s="552"/>
      <c r="W276" s="552"/>
      <c r="X276" s="552"/>
      <c r="Y276" s="552"/>
      <c r="Z276" s="552"/>
      <c r="AA276" s="552"/>
      <c r="AB276" s="552"/>
      <c r="AC276" s="552"/>
      <c r="AD276" s="552"/>
      <c r="AE276" s="552"/>
      <c r="AF276" s="552"/>
      <c r="AG276" s="552"/>
      <c r="AH276" s="552"/>
      <c r="AI276" s="552"/>
      <c r="AJ276" s="552"/>
      <c r="AK276" s="552"/>
      <c r="AL276" s="552"/>
      <c r="AM276" s="552"/>
      <c r="AN276" s="552"/>
      <c r="AO276" s="552"/>
      <c r="AP276" s="552"/>
      <c r="AQ276" s="552"/>
      <c r="AR276" s="552"/>
      <c r="AS276" s="552"/>
      <c r="AT276" s="552"/>
      <c r="AU276" s="813"/>
      <c r="AV276" s="552"/>
      <c r="AW276" s="552"/>
      <c r="AX276" s="552"/>
      <c r="AY276" s="552"/>
      <c r="AZ276" s="552"/>
      <c r="BA276" s="552"/>
      <c r="BB276" s="552"/>
      <c r="BC276" s="552"/>
      <c r="BD276" s="552"/>
      <c r="BE276" s="552"/>
      <c r="BF276" s="552"/>
      <c r="BG276" s="552"/>
      <c r="BH276" s="552"/>
      <c r="BI276" s="552"/>
      <c r="BJ276" s="552"/>
      <c r="BK276" s="552"/>
      <c r="BL276" s="552"/>
      <c r="BM276" s="552"/>
      <c r="BN276" s="552"/>
      <c r="BO276" s="552"/>
      <c r="BP276" s="552"/>
      <c r="BQ276" s="558"/>
      <c r="BR276" s="552"/>
      <c r="BS276" s="814"/>
      <c r="BT276" s="549"/>
      <c r="BU276" s="549"/>
    </row>
    <row r="277" spans="1:77" s="815" customFormat="1" ht="14.25" hidden="1">
      <c r="A277" s="549"/>
      <c r="B277" s="550"/>
      <c r="C277" s="570"/>
      <c r="D277" s="552"/>
      <c r="E277" s="553"/>
      <c r="F277" s="552"/>
      <c r="G277" s="554"/>
      <c r="H277" s="555"/>
      <c r="I277" s="556"/>
      <c r="J277" s="554"/>
      <c r="K277" s="552"/>
      <c r="L277" s="552"/>
      <c r="M277" s="552"/>
      <c r="N277" s="552"/>
      <c r="O277" s="552"/>
      <c r="P277" s="552"/>
      <c r="Q277" s="552"/>
      <c r="R277" s="552"/>
      <c r="S277" s="552"/>
      <c r="T277" s="552"/>
      <c r="U277" s="552"/>
      <c r="V277" s="552"/>
      <c r="W277" s="552"/>
      <c r="X277" s="552"/>
      <c r="Y277" s="552"/>
      <c r="Z277" s="552"/>
      <c r="AA277" s="552"/>
      <c r="AB277" s="552"/>
      <c r="AC277" s="552"/>
      <c r="AD277" s="552"/>
      <c r="AE277" s="552"/>
      <c r="AF277" s="552"/>
      <c r="AG277" s="552"/>
      <c r="AH277" s="552"/>
      <c r="AI277" s="552"/>
      <c r="AJ277" s="552"/>
      <c r="AK277" s="552"/>
      <c r="AL277" s="552"/>
      <c r="AM277" s="552"/>
      <c r="AN277" s="552"/>
      <c r="AO277" s="552"/>
      <c r="AP277" s="552"/>
      <c r="AQ277" s="552"/>
      <c r="AR277" s="552"/>
      <c r="AS277" s="552"/>
      <c r="AT277" s="552"/>
      <c r="AU277" s="813"/>
      <c r="AV277" s="552"/>
      <c r="AW277" s="552"/>
      <c r="AX277" s="552"/>
      <c r="AY277" s="552"/>
      <c r="AZ277" s="552"/>
      <c r="BA277" s="552"/>
      <c r="BB277" s="552"/>
      <c r="BC277" s="552"/>
      <c r="BD277" s="552"/>
      <c r="BE277" s="552"/>
      <c r="BF277" s="552"/>
      <c r="BG277" s="552"/>
      <c r="BH277" s="552"/>
      <c r="BI277" s="552"/>
      <c r="BJ277" s="552"/>
      <c r="BK277" s="552"/>
      <c r="BL277" s="552"/>
      <c r="BM277" s="552"/>
      <c r="BN277" s="552"/>
      <c r="BO277" s="552"/>
      <c r="BP277" s="552"/>
      <c r="BQ277" s="558"/>
      <c r="BR277" s="552"/>
      <c r="BS277" s="814"/>
      <c r="BT277" s="549"/>
      <c r="BU277" s="549"/>
    </row>
    <row r="278" spans="1:77" s="619" customFormat="1" hidden="1">
      <c r="A278" s="603"/>
      <c r="B278" s="829"/>
      <c r="C278" s="829"/>
      <c r="D278" s="605"/>
      <c r="E278" s="613"/>
      <c r="F278" s="635"/>
      <c r="G278" s="621"/>
      <c r="H278" s="608"/>
      <c r="I278" s="609"/>
      <c r="J278" s="610"/>
      <c r="K278" s="611"/>
      <c r="L278" s="611"/>
      <c r="M278" s="611"/>
      <c r="N278" s="611"/>
      <c r="O278" s="613"/>
      <c r="P278" s="613"/>
      <c r="Q278" s="613"/>
      <c r="R278" s="613"/>
      <c r="S278" s="613"/>
      <c r="T278" s="615"/>
      <c r="U278" s="613"/>
      <c r="V278" s="613"/>
      <c r="W278" s="613"/>
      <c r="X278" s="613"/>
      <c r="Y278" s="613"/>
      <c r="Z278" s="613"/>
      <c r="AA278" s="611"/>
      <c r="AB278" s="613"/>
      <c r="AC278" s="613"/>
      <c r="AD278" s="613"/>
      <c r="AE278" s="613"/>
      <c r="AF278" s="613"/>
      <c r="AG278" s="613"/>
      <c r="AH278" s="613"/>
      <c r="AI278" s="611"/>
      <c r="AJ278" s="613"/>
      <c r="AK278" s="613"/>
      <c r="AL278" s="613"/>
      <c r="AM278" s="613"/>
      <c r="AN278" s="613"/>
      <c r="AO278" s="613"/>
      <c r="AP278" s="613"/>
      <c r="AQ278" s="613"/>
      <c r="AR278" s="613"/>
      <c r="AS278" s="613"/>
      <c r="AT278" s="613"/>
      <c r="AU278" s="830"/>
      <c r="AV278" s="613"/>
      <c r="AW278" s="613"/>
      <c r="AX278" s="613"/>
      <c r="AY278" s="613"/>
      <c r="AZ278" s="613"/>
      <c r="BA278" s="613"/>
      <c r="BB278" s="613"/>
      <c r="BC278" s="613"/>
      <c r="BD278" s="613"/>
      <c r="BE278" s="613"/>
      <c r="BF278" s="613"/>
      <c r="BG278" s="613"/>
      <c r="BH278" s="613"/>
      <c r="BI278" s="613"/>
      <c r="BJ278" s="613"/>
      <c r="BK278" s="613"/>
      <c r="BL278" s="613"/>
      <c r="BM278" s="611"/>
      <c r="BN278" s="613"/>
      <c r="BO278" s="613"/>
      <c r="BP278" s="613"/>
      <c r="BQ278" s="547"/>
      <c r="BR278" s="622"/>
      <c r="BS278" s="748"/>
      <c r="BT278" s="605"/>
      <c r="BU278" s="621"/>
      <c r="BY278" s="607"/>
    </row>
    <row r="279" spans="1:77" s="619" customFormat="1" hidden="1">
      <c r="A279" s="603"/>
      <c r="B279" s="604"/>
      <c r="C279" s="604"/>
      <c r="D279" s="605"/>
      <c r="E279" s="613"/>
      <c r="F279" s="613"/>
      <c r="G279" s="621"/>
      <c r="H279" s="608"/>
      <c r="I279" s="609"/>
      <c r="J279" s="610"/>
      <c r="K279" s="611"/>
      <c r="L279" s="611"/>
      <c r="M279" s="611"/>
      <c r="N279" s="611"/>
      <c r="O279" s="613"/>
      <c r="P279" s="613"/>
      <c r="Q279" s="613"/>
      <c r="R279" s="613"/>
      <c r="S279" s="613"/>
      <c r="T279" s="615"/>
      <c r="U279" s="613"/>
      <c r="V279" s="613"/>
      <c r="W279" s="613"/>
      <c r="X279" s="605"/>
      <c r="Y279" s="613"/>
      <c r="Z279" s="613"/>
      <c r="AA279" s="611"/>
      <c r="AB279" s="613"/>
      <c r="AC279" s="613"/>
      <c r="AD279" s="613"/>
      <c r="AE279" s="613"/>
      <c r="AF279" s="613"/>
      <c r="AG279" s="613"/>
      <c r="AH279" s="613"/>
      <c r="AI279" s="611"/>
      <c r="AJ279" s="613"/>
      <c r="AK279" s="613"/>
      <c r="AL279" s="613"/>
      <c r="AM279" s="613"/>
      <c r="AN279" s="613"/>
      <c r="AO279" s="613"/>
      <c r="AP279" s="613"/>
      <c r="AQ279" s="613"/>
      <c r="AR279" s="613"/>
      <c r="AS279" s="613"/>
      <c r="AT279" s="613"/>
      <c r="AU279" s="830"/>
      <c r="AV279" s="613"/>
      <c r="AW279" s="613"/>
      <c r="AX279" s="613"/>
      <c r="AY279" s="613"/>
      <c r="AZ279" s="613"/>
      <c r="BA279" s="613"/>
      <c r="BB279" s="613"/>
      <c r="BC279" s="613"/>
      <c r="BD279" s="613"/>
      <c r="BE279" s="613"/>
      <c r="BF279" s="613"/>
      <c r="BG279" s="613"/>
      <c r="BH279" s="613"/>
      <c r="BI279" s="613"/>
      <c r="BJ279" s="613"/>
      <c r="BK279" s="613"/>
      <c r="BL279" s="613"/>
      <c r="BM279" s="611"/>
      <c r="BN279" s="613"/>
      <c r="BO279" s="613"/>
      <c r="BP279" s="613"/>
      <c r="BQ279" s="547"/>
      <c r="BR279" s="622"/>
      <c r="BS279" s="831"/>
      <c r="BT279" s="605"/>
      <c r="BU279" s="621"/>
      <c r="BY279" s="607"/>
    </row>
    <row r="280" spans="1:77" s="575" customFormat="1" hidden="1">
      <c r="B280" s="576"/>
      <c r="C280" s="577"/>
      <c r="D280" s="578"/>
      <c r="E280" s="579"/>
      <c r="F280" s="578"/>
      <c r="G280" s="580"/>
      <c r="H280" s="581">
        <f>J280</f>
        <v>0</v>
      </c>
      <c r="I280" s="582"/>
      <c r="J280" s="580">
        <f>K280+AA280+BM280</f>
        <v>0</v>
      </c>
      <c r="K280" s="578">
        <f>L280+T280+X280+Y280+Z280</f>
        <v>0</v>
      </c>
      <c r="L280" s="578">
        <f>M280+S280</f>
        <v>0</v>
      </c>
      <c r="M280" s="578">
        <f>N280+R280</f>
        <v>0</v>
      </c>
      <c r="N280" s="578">
        <f>O280+P280+Q280</f>
        <v>0</v>
      </c>
      <c r="O280" s="578"/>
      <c r="P280" s="578"/>
      <c r="Q280" s="578"/>
      <c r="R280" s="578"/>
      <c r="S280" s="578"/>
      <c r="T280" s="578">
        <f>U280+V280+W280</f>
        <v>0</v>
      </c>
      <c r="U280" s="578"/>
      <c r="V280" s="578"/>
      <c r="W280" s="578"/>
      <c r="X280" s="578"/>
      <c r="Y280" s="578"/>
      <c r="Z280" s="578"/>
      <c r="AA280" s="578">
        <f xml:space="preserve"> SUM(AB280:AI280)+SUM(AV280:BL280)</f>
        <v>0</v>
      </c>
      <c r="AB280" s="578"/>
      <c r="AC280" s="578"/>
      <c r="AD280" s="578"/>
      <c r="AE280" s="578"/>
      <c r="AF280" s="578"/>
      <c r="AG280" s="578"/>
      <c r="AH280" s="578"/>
      <c r="AI280" s="578">
        <f>SUM(AJ280:AT280)</f>
        <v>0</v>
      </c>
      <c r="AJ280" s="578"/>
      <c r="AK280" s="578"/>
      <c r="AL280" s="578"/>
      <c r="AM280" s="578"/>
      <c r="AN280" s="578"/>
      <c r="AO280" s="578"/>
      <c r="AP280" s="578"/>
      <c r="AQ280" s="578"/>
      <c r="AR280" s="578"/>
      <c r="AS280" s="578"/>
      <c r="AT280" s="578"/>
      <c r="AU280" s="567"/>
      <c r="AV280" s="578"/>
      <c r="AW280" s="578"/>
      <c r="AX280" s="578"/>
      <c r="AY280" s="578"/>
      <c r="AZ280" s="578"/>
      <c r="BA280" s="578"/>
      <c r="BB280" s="578"/>
      <c r="BC280" s="578"/>
      <c r="BD280" s="578"/>
      <c r="BE280" s="578"/>
      <c r="BF280" s="578"/>
      <c r="BG280" s="578"/>
      <c r="BH280" s="578"/>
      <c r="BI280" s="578"/>
      <c r="BJ280" s="578"/>
      <c r="BK280" s="578"/>
      <c r="BL280" s="578"/>
      <c r="BM280" s="578">
        <f>SUM(BN280:BP280)</f>
        <v>0</v>
      </c>
      <c r="BN280" s="578"/>
      <c r="BO280" s="578"/>
      <c r="BP280" s="578"/>
      <c r="BQ280" s="547">
        <v>1</v>
      </c>
      <c r="BR280" s="578"/>
    </row>
    <row r="281" spans="1:77" s="559" customFormat="1" hidden="1">
      <c r="B281" s="560"/>
      <c r="C281" s="561" t="s">
        <v>2710</v>
      </c>
      <c r="D281" s="562"/>
      <c r="E281" s="563"/>
      <c r="F281" s="562"/>
      <c r="G281" s="564"/>
      <c r="H281" s="565">
        <f>SUM(H282:H325)</f>
        <v>0</v>
      </c>
      <c r="I281" s="566"/>
      <c r="J281" s="564">
        <f t="shared" ref="J281:BP281" si="82">SUM(J282:J325)</f>
        <v>0</v>
      </c>
      <c r="K281" s="562">
        <f t="shared" si="82"/>
        <v>0</v>
      </c>
      <c r="L281" s="562">
        <f t="shared" si="82"/>
        <v>0</v>
      </c>
      <c r="M281" s="562">
        <f t="shared" si="82"/>
        <v>0</v>
      </c>
      <c r="N281" s="562">
        <f t="shared" si="82"/>
        <v>0</v>
      </c>
      <c r="O281" s="562">
        <f t="shared" si="82"/>
        <v>0</v>
      </c>
      <c r="P281" s="562">
        <f t="shared" si="82"/>
        <v>0</v>
      </c>
      <c r="Q281" s="562">
        <f t="shared" si="82"/>
        <v>0</v>
      </c>
      <c r="R281" s="562">
        <f t="shared" si="82"/>
        <v>0</v>
      </c>
      <c r="S281" s="562">
        <f t="shared" si="82"/>
        <v>0</v>
      </c>
      <c r="T281" s="562">
        <f t="shared" si="82"/>
        <v>0</v>
      </c>
      <c r="U281" s="562">
        <f t="shared" si="82"/>
        <v>0</v>
      </c>
      <c r="V281" s="562">
        <f t="shared" si="82"/>
        <v>0</v>
      </c>
      <c r="W281" s="562">
        <f t="shared" si="82"/>
        <v>0</v>
      </c>
      <c r="X281" s="562">
        <f t="shared" si="82"/>
        <v>0</v>
      </c>
      <c r="Y281" s="562">
        <f t="shared" si="82"/>
        <v>0</v>
      </c>
      <c r="Z281" s="562">
        <f t="shared" si="82"/>
        <v>0</v>
      </c>
      <c r="AA281" s="562">
        <f t="shared" si="82"/>
        <v>0</v>
      </c>
      <c r="AB281" s="562">
        <f t="shared" si="82"/>
        <v>0</v>
      </c>
      <c r="AC281" s="562">
        <f t="shared" si="82"/>
        <v>0</v>
      </c>
      <c r="AD281" s="562">
        <f t="shared" si="82"/>
        <v>0</v>
      </c>
      <c r="AE281" s="562">
        <f t="shared" si="82"/>
        <v>0</v>
      </c>
      <c r="AF281" s="562">
        <f t="shared" si="82"/>
        <v>0</v>
      </c>
      <c r="AG281" s="562">
        <f t="shared" si="82"/>
        <v>0</v>
      </c>
      <c r="AH281" s="562">
        <f t="shared" si="82"/>
        <v>0</v>
      </c>
      <c r="AI281" s="562">
        <f t="shared" si="82"/>
        <v>0</v>
      </c>
      <c r="AJ281" s="562">
        <f t="shared" si="82"/>
        <v>0</v>
      </c>
      <c r="AK281" s="562">
        <f t="shared" si="82"/>
        <v>0</v>
      </c>
      <c r="AL281" s="562">
        <f t="shared" si="82"/>
        <v>0</v>
      </c>
      <c r="AM281" s="562">
        <f t="shared" si="82"/>
        <v>0</v>
      </c>
      <c r="AN281" s="562">
        <f t="shared" si="82"/>
        <v>0</v>
      </c>
      <c r="AO281" s="562">
        <f t="shared" si="82"/>
        <v>0</v>
      </c>
      <c r="AP281" s="562">
        <f t="shared" si="82"/>
        <v>0</v>
      </c>
      <c r="AQ281" s="562">
        <f t="shared" si="82"/>
        <v>0</v>
      </c>
      <c r="AR281" s="562">
        <f t="shared" si="82"/>
        <v>0</v>
      </c>
      <c r="AS281" s="562">
        <f t="shared" si="82"/>
        <v>0</v>
      </c>
      <c r="AT281" s="562">
        <f t="shared" si="82"/>
        <v>0</v>
      </c>
      <c r="AU281" s="562">
        <f t="shared" si="82"/>
        <v>0</v>
      </c>
      <c r="AV281" s="562">
        <f t="shared" si="82"/>
        <v>0</v>
      </c>
      <c r="AW281" s="562">
        <f t="shared" si="82"/>
        <v>0</v>
      </c>
      <c r="AX281" s="562">
        <f t="shared" si="82"/>
        <v>0</v>
      </c>
      <c r="AY281" s="562">
        <f t="shared" si="82"/>
        <v>0</v>
      </c>
      <c r="AZ281" s="562">
        <f t="shared" si="82"/>
        <v>0</v>
      </c>
      <c r="BA281" s="562">
        <f t="shared" si="82"/>
        <v>0</v>
      </c>
      <c r="BB281" s="562">
        <f t="shared" si="82"/>
        <v>0</v>
      </c>
      <c r="BC281" s="562">
        <f t="shared" si="82"/>
        <v>0</v>
      </c>
      <c r="BD281" s="562">
        <f t="shared" si="82"/>
        <v>0</v>
      </c>
      <c r="BE281" s="562">
        <f t="shared" si="82"/>
        <v>0</v>
      </c>
      <c r="BF281" s="562">
        <f t="shared" si="82"/>
        <v>0</v>
      </c>
      <c r="BG281" s="562">
        <f t="shared" si="82"/>
        <v>0</v>
      </c>
      <c r="BH281" s="562">
        <f t="shared" si="82"/>
        <v>0</v>
      </c>
      <c r="BI281" s="562">
        <f t="shared" si="82"/>
        <v>0</v>
      </c>
      <c r="BJ281" s="562">
        <f t="shared" si="82"/>
        <v>0</v>
      </c>
      <c r="BK281" s="562">
        <f t="shared" si="82"/>
        <v>0</v>
      </c>
      <c r="BL281" s="562">
        <f t="shared" si="82"/>
        <v>0</v>
      </c>
      <c r="BM281" s="562">
        <f t="shared" si="82"/>
        <v>0</v>
      </c>
      <c r="BN281" s="562">
        <f t="shared" si="82"/>
        <v>0</v>
      </c>
      <c r="BO281" s="562">
        <f t="shared" si="82"/>
        <v>0</v>
      </c>
      <c r="BP281" s="562">
        <f t="shared" si="82"/>
        <v>0</v>
      </c>
      <c r="BQ281" s="568">
        <v>1</v>
      </c>
      <c r="BR281" s="562"/>
    </row>
    <row r="282" spans="1:77" s="705" customFormat="1" hidden="1">
      <c r="A282" s="697"/>
      <c r="B282" s="719"/>
      <c r="C282" s="719"/>
      <c r="D282" s="640"/>
      <c r="E282" s="647"/>
      <c r="F282" s="774"/>
      <c r="G282" s="701"/>
      <c r="H282" s="702"/>
      <c r="I282" s="703"/>
      <c r="J282" s="645"/>
      <c r="K282" s="1"/>
      <c r="L282" s="1"/>
      <c r="M282" s="1"/>
      <c r="N282" s="1"/>
      <c r="O282" s="647"/>
      <c r="P282" s="647"/>
      <c r="Q282" s="647"/>
      <c r="R282" s="647"/>
      <c r="S282" s="647"/>
      <c r="T282" s="648"/>
      <c r="U282" s="647"/>
      <c r="V282" s="647"/>
      <c r="W282" s="647"/>
      <c r="X282" s="647"/>
      <c r="Y282" s="647"/>
      <c r="Z282" s="647"/>
      <c r="AA282" s="1"/>
      <c r="AB282" s="647"/>
      <c r="AC282" s="647"/>
      <c r="AD282" s="647"/>
      <c r="AE282" s="647"/>
      <c r="AF282" s="647"/>
      <c r="AG282" s="647"/>
      <c r="AH282" s="647"/>
      <c r="AI282" s="1"/>
      <c r="AJ282" s="647"/>
      <c r="AK282" s="647"/>
      <c r="AL282" s="647"/>
      <c r="AM282" s="647"/>
      <c r="AN282" s="647"/>
      <c r="AO282" s="647"/>
      <c r="AP282" s="647"/>
      <c r="AQ282" s="647"/>
      <c r="AR282" s="647"/>
      <c r="AS282" s="647"/>
      <c r="AT282" s="647"/>
      <c r="AU282" s="830"/>
      <c r="AV282" s="647"/>
      <c r="AW282" s="647"/>
      <c r="AX282" s="647"/>
      <c r="AY282" s="647"/>
      <c r="AZ282" s="647"/>
      <c r="BA282" s="647"/>
      <c r="BB282" s="647"/>
      <c r="BC282" s="647"/>
      <c r="BD282" s="647"/>
      <c r="BE282" s="647"/>
      <c r="BF282" s="647"/>
      <c r="BG282" s="647"/>
      <c r="BH282" s="647"/>
      <c r="BI282" s="647"/>
      <c r="BJ282" s="647"/>
      <c r="BK282" s="647"/>
      <c r="BL282" s="647"/>
      <c r="BM282" s="1"/>
      <c r="BN282" s="647"/>
      <c r="BO282" s="647"/>
      <c r="BP282" s="647"/>
      <c r="BQ282" s="542"/>
      <c r="BR282" s="649"/>
      <c r="BS282" s="832"/>
      <c r="BT282" s="640"/>
      <c r="BU282" s="651"/>
      <c r="BY282" s="651"/>
    </row>
    <row r="283" spans="1:77" s="652" customFormat="1" hidden="1">
      <c r="A283" s="697"/>
      <c r="B283" s="719"/>
      <c r="C283" s="719"/>
      <c r="D283" s="640"/>
      <c r="E283" s="647"/>
      <c r="F283" s="774"/>
      <c r="G283" s="701"/>
      <c r="H283" s="702"/>
      <c r="I283" s="703"/>
      <c r="J283" s="645"/>
      <c r="K283" s="1"/>
      <c r="L283" s="1"/>
      <c r="M283" s="1"/>
      <c r="N283" s="1"/>
      <c r="O283" s="647"/>
      <c r="P283" s="647"/>
      <c r="Q283" s="647"/>
      <c r="R283" s="647"/>
      <c r="S283" s="647"/>
      <c r="T283" s="648"/>
      <c r="U283" s="647"/>
      <c r="V283" s="647"/>
      <c r="W283" s="647"/>
      <c r="X283" s="647"/>
      <c r="Y283" s="647"/>
      <c r="Z283" s="647"/>
      <c r="AA283" s="1"/>
      <c r="AB283" s="647"/>
      <c r="AC283" s="647"/>
      <c r="AD283" s="647"/>
      <c r="AE283" s="647"/>
      <c r="AF283" s="647"/>
      <c r="AG283" s="647"/>
      <c r="AH283" s="647"/>
      <c r="AI283" s="1"/>
      <c r="AJ283" s="647"/>
      <c r="AK283" s="647"/>
      <c r="AL283" s="647"/>
      <c r="AM283" s="647"/>
      <c r="AN283" s="647"/>
      <c r="AO283" s="647"/>
      <c r="AP283" s="647"/>
      <c r="AQ283" s="647"/>
      <c r="AR283" s="647"/>
      <c r="AS283" s="647"/>
      <c r="AT283" s="647"/>
      <c r="AU283" s="830"/>
      <c r="AV283" s="647"/>
      <c r="AW283" s="647"/>
      <c r="AX283" s="647"/>
      <c r="AY283" s="647"/>
      <c r="AZ283" s="647"/>
      <c r="BA283" s="647"/>
      <c r="BB283" s="647"/>
      <c r="BC283" s="647"/>
      <c r="BD283" s="647"/>
      <c r="BE283" s="647"/>
      <c r="BF283" s="647"/>
      <c r="BG283" s="647"/>
      <c r="BH283" s="647"/>
      <c r="BI283" s="647"/>
      <c r="BJ283" s="647"/>
      <c r="BK283" s="647"/>
      <c r="BL283" s="647"/>
      <c r="BM283" s="1"/>
      <c r="BN283" s="647"/>
      <c r="BO283" s="647"/>
      <c r="BP283" s="647"/>
      <c r="BQ283" s="542"/>
      <c r="BR283" s="649"/>
      <c r="BS283" s="775"/>
      <c r="BT283" s="640"/>
      <c r="BU283" s="651"/>
      <c r="BY283" s="642"/>
    </row>
    <row r="284" spans="1:77" s="652" customFormat="1" hidden="1">
      <c r="A284" s="697"/>
      <c r="B284" s="719"/>
      <c r="C284" s="719"/>
      <c r="D284" s="640"/>
      <c r="E284" s="647"/>
      <c r="F284" s="774"/>
      <c r="G284" s="701"/>
      <c r="H284" s="702"/>
      <c r="I284" s="703"/>
      <c r="J284" s="645"/>
      <c r="K284" s="1"/>
      <c r="L284" s="1"/>
      <c r="M284" s="1"/>
      <c r="N284" s="1"/>
      <c r="O284" s="647"/>
      <c r="P284" s="647"/>
      <c r="Q284" s="647"/>
      <c r="R284" s="647"/>
      <c r="S284" s="647"/>
      <c r="T284" s="648"/>
      <c r="U284" s="647"/>
      <c r="V284" s="647"/>
      <c r="W284" s="647"/>
      <c r="X284" s="647"/>
      <c r="Y284" s="647"/>
      <c r="Z284" s="647"/>
      <c r="AA284" s="1"/>
      <c r="AB284" s="647"/>
      <c r="AC284" s="647"/>
      <c r="AD284" s="647"/>
      <c r="AE284" s="647"/>
      <c r="AF284" s="647"/>
      <c r="AG284" s="647"/>
      <c r="AH284" s="647"/>
      <c r="AI284" s="1"/>
      <c r="AJ284" s="647"/>
      <c r="AK284" s="647"/>
      <c r="AL284" s="647"/>
      <c r="AM284" s="647"/>
      <c r="AN284" s="647"/>
      <c r="AO284" s="647"/>
      <c r="AP284" s="647"/>
      <c r="AQ284" s="647"/>
      <c r="AR284" s="647"/>
      <c r="AS284" s="647"/>
      <c r="AT284" s="647"/>
      <c r="AU284" s="830"/>
      <c r="AV284" s="647"/>
      <c r="AW284" s="647"/>
      <c r="AX284" s="647"/>
      <c r="AY284" s="647"/>
      <c r="AZ284" s="647"/>
      <c r="BA284" s="647"/>
      <c r="BB284" s="647"/>
      <c r="BC284" s="647"/>
      <c r="BD284" s="647"/>
      <c r="BE284" s="647"/>
      <c r="BF284" s="647"/>
      <c r="BG284" s="647"/>
      <c r="BH284" s="647"/>
      <c r="BI284" s="647"/>
      <c r="BJ284" s="647"/>
      <c r="BK284" s="647"/>
      <c r="BL284" s="647"/>
      <c r="BM284" s="1"/>
      <c r="BN284" s="647"/>
      <c r="BO284" s="647"/>
      <c r="BP284" s="647"/>
      <c r="BQ284" s="542"/>
      <c r="BR284" s="649"/>
      <c r="BS284" s="775"/>
      <c r="BT284" s="640"/>
      <c r="BU284" s="651"/>
      <c r="BY284" s="642"/>
    </row>
    <row r="285" spans="1:77" s="652" customFormat="1" hidden="1">
      <c r="A285" s="697"/>
      <c r="B285" s="719"/>
      <c r="C285" s="719"/>
      <c r="D285" s="640"/>
      <c r="E285" s="647"/>
      <c r="F285" s="774"/>
      <c r="G285" s="701"/>
      <c r="H285" s="702"/>
      <c r="I285" s="703"/>
      <c r="J285" s="645"/>
      <c r="K285" s="1"/>
      <c r="L285" s="1"/>
      <c r="M285" s="1"/>
      <c r="N285" s="1"/>
      <c r="O285" s="647"/>
      <c r="P285" s="647"/>
      <c r="Q285" s="647"/>
      <c r="R285" s="647"/>
      <c r="S285" s="647"/>
      <c r="T285" s="648"/>
      <c r="U285" s="647"/>
      <c r="V285" s="647"/>
      <c r="W285" s="647"/>
      <c r="X285" s="647"/>
      <c r="Y285" s="647"/>
      <c r="Z285" s="647"/>
      <c r="AA285" s="1"/>
      <c r="AB285" s="647"/>
      <c r="AC285" s="647"/>
      <c r="AD285" s="647"/>
      <c r="AE285" s="647"/>
      <c r="AF285" s="647"/>
      <c r="AG285" s="647"/>
      <c r="AH285" s="647"/>
      <c r="AI285" s="1"/>
      <c r="AJ285" s="647"/>
      <c r="AK285" s="647"/>
      <c r="AL285" s="647"/>
      <c r="AM285" s="647"/>
      <c r="AN285" s="647"/>
      <c r="AO285" s="647"/>
      <c r="AP285" s="647"/>
      <c r="AQ285" s="647"/>
      <c r="AR285" s="647"/>
      <c r="AS285" s="647"/>
      <c r="AT285" s="647"/>
      <c r="AU285" s="830"/>
      <c r="AV285" s="647"/>
      <c r="AW285" s="647"/>
      <c r="AX285" s="647"/>
      <c r="AY285" s="647"/>
      <c r="AZ285" s="647"/>
      <c r="BA285" s="647"/>
      <c r="BB285" s="647"/>
      <c r="BC285" s="647"/>
      <c r="BD285" s="647"/>
      <c r="BE285" s="647"/>
      <c r="BF285" s="647"/>
      <c r="BG285" s="647"/>
      <c r="BH285" s="647"/>
      <c r="BI285" s="647"/>
      <c r="BJ285" s="647"/>
      <c r="BK285" s="647"/>
      <c r="BL285" s="647"/>
      <c r="BM285" s="1"/>
      <c r="BN285" s="647"/>
      <c r="BO285" s="647"/>
      <c r="BP285" s="647"/>
      <c r="BQ285" s="542"/>
      <c r="BR285" s="649"/>
      <c r="BS285" s="775"/>
      <c r="BT285" s="640"/>
      <c r="BU285" s="651"/>
      <c r="BY285" s="642"/>
    </row>
    <row r="286" spans="1:77" s="652" customFormat="1" hidden="1">
      <c r="A286" s="697"/>
      <c r="B286" s="719"/>
      <c r="C286" s="719"/>
      <c r="D286" s="640"/>
      <c r="E286" s="647"/>
      <c r="F286" s="774"/>
      <c r="G286" s="701"/>
      <c r="H286" s="702"/>
      <c r="I286" s="703"/>
      <c r="J286" s="645"/>
      <c r="K286" s="1"/>
      <c r="L286" s="1"/>
      <c r="M286" s="1"/>
      <c r="N286" s="1"/>
      <c r="O286" s="647"/>
      <c r="P286" s="647"/>
      <c r="Q286" s="647"/>
      <c r="R286" s="647"/>
      <c r="S286" s="647"/>
      <c r="T286" s="648"/>
      <c r="U286" s="647"/>
      <c r="V286" s="647"/>
      <c r="W286" s="647"/>
      <c r="X286" s="647"/>
      <c r="Y286" s="647"/>
      <c r="Z286" s="647"/>
      <c r="AA286" s="1"/>
      <c r="AB286" s="647"/>
      <c r="AC286" s="647"/>
      <c r="AD286" s="647"/>
      <c r="AE286" s="647"/>
      <c r="AF286" s="647"/>
      <c r="AG286" s="647"/>
      <c r="AH286" s="647"/>
      <c r="AI286" s="1"/>
      <c r="AJ286" s="647"/>
      <c r="AK286" s="647"/>
      <c r="AL286" s="647"/>
      <c r="AM286" s="647"/>
      <c r="AN286" s="647"/>
      <c r="AO286" s="647"/>
      <c r="AP286" s="647"/>
      <c r="AQ286" s="647"/>
      <c r="AR286" s="647"/>
      <c r="AS286" s="647"/>
      <c r="AT286" s="647"/>
      <c r="AU286" s="830"/>
      <c r="AV286" s="647"/>
      <c r="AW286" s="647"/>
      <c r="AX286" s="647"/>
      <c r="AY286" s="647"/>
      <c r="AZ286" s="647"/>
      <c r="BA286" s="647"/>
      <c r="BB286" s="647"/>
      <c r="BC286" s="647"/>
      <c r="BD286" s="647"/>
      <c r="BE286" s="647"/>
      <c r="BF286" s="647"/>
      <c r="BG286" s="647"/>
      <c r="BH286" s="647"/>
      <c r="BI286" s="647"/>
      <c r="BJ286" s="647"/>
      <c r="BK286" s="647"/>
      <c r="BL286" s="647"/>
      <c r="BM286" s="1"/>
      <c r="BN286" s="647"/>
      <c r="BO286" s="647"/>
      <c r="BP286" s="647"/>
      <c r="BQ286" s="542"/>
      <c r="BR286" s="649"/>
      <c r="BS286" s="775"/>
      <c r="BT286" s="640"/>
      <c r="BU286" s="651"/>
      <c r="BY286" s="642"/>
    </row>
    <row r="287" spans="1:77" s="652" customFormat="1" hidden="1">
      <c r="A287" s="697"/>
      <c r="B287" s="719"/>
      <c r="C287" s="719"/>
      <c r="D287" s="640"/>
      <c r="E287" s="647"/>
      <c r="F287" s="774"/>
      <c r="G287" s="701"/>
      <c r="H287" s="702"/>
      <c r="I287" s="703"/>
      <c r="J287" s="645"/>
      <c r="K287" s="1"/>
      <c r="L287" s="1"/>
      <c r="M287" s="1"/>
      <c r="N287" s="1"/>
      <c r="O287" s="647"/>
      <c r="P287" s="647"/>
      <c r="Q287" s="647"/>
      <c r="R287" s="647"/>
      <c r="S287" s="647"/>
      <c r="T287" s="648"/>
      <c r="U287" s="647"/>
      <c r="V287" s="647"/>
      <c r="W287" s="647"/>
      <c r="X287" s="647"/>
      <c r="Y287" s="647"/>
      <c r="Z287" s="647"/>
      <c r="AA287" s="1"/>
      <c r="AB287" s="647"/>
      <c r="AC287" s="647"/>
      <c r="AD287" s="647"/>
      <c r="AE287" s="647"/>
      <c r="AF287" s="647"/>
      <c r="AG287" s="647"/>
      <c r="AH287" s="647"/>
      <c r="AI287" s="1"/>
      <c r="AJ287" s="647"/>
      <c r="AK287" s="647"/>
      <c r="AL287" s="647"/>
      <c r="AM287" s="647"/>
      <c r="AN287" s="647"/>
      <c r="AO287" s="647"/>
      <c r="AP287" s="647"/>
      <c r="AQ287" s="647"/>
      <c r="AR287" s="647"/>
      <c r="AS287" s="647"/>
      <c r="AT287" s="647"/>
      <c r="AU287" s="830"/>
      <c r="AV287" s="647"/>
      <c r="AW287" s="647"/>
      <c r="AX287" s="647"/>
      <c r="AY287" s="647"/>
      <c r="AZ287" s="647"/>
      <c r="BA287" s="647"/>
      <c r="BB287" s="647"/>
      <c r="BC287" s="647"/>
      <c r="BD287" s="647"/>
      <c r="BE287" s="647"/>
      <c r="BF287" s="647"/>
      <c r="BG287" s="647"/>
      <c r="BH287" s="647"/>
      <c r="BI287" s="647"/>
      <c r="BJ287" s="647"/>
      <c r="BK287" s="647"/>
      <c r="BL287" s="647"/>
      <c r="BM287" s="1"/>
      <c r="BN287" s="647"/>
      <c r="BO287" s="647"/>
      <c r="BP287" s="647"/>
      <c r="BQ287" s="542"/>
      <c r="BR287" s="649"/>
      <c r="BS287" s="775"/>
      <c r="BT287" s="640"/>
      <c r="BU287" s="651"/>
      <c r="BY287" s="642"/>
    </row>
    <row r="288" spans="1:77" s="652" customFormat="1" hidden="1">
      <c r="A288" s="697"/>
      <c r="B288" s="719"/>
      <c r="C288" s="719"/>
      <c r="D288" s="640"/>
      <c r="E288" s="647"/>
      <c r="F288" s="774"/>
      <c r="G288" s="701"/>
      <c r="H288" s="702"/>
      <c r="I288" s="703"/>
      <c r="J288" s="645"/>
      <c r="K288" s="1"/>
      <c r="L288" s="1"/>
      <c r="M288" s="1"/>
      <c r="N288" s="1"/>
      <c r="O288" s="647"/>
      <c r="P288" s="647"/>
      <c r="Q288" s="647"/>
      <c r="R288" s="647"/>
      <c r="S288" s="647"/>
      <c r="T288" s="648"/>
      <c r="U288" s="647"/>
      <c r="V288" s="647"/>
      <c r="W288" s="647"/>
      <c r="X288" s="647"/>
      <c r="Y288" s="647"/>
      <c r="Z288" s="647"/>
      <c r="AA288" s="1"/>
      <c r="AB288" s="647"/>
      <c r="AC288" s="647"/>
      <c r="AD288" s="647"/>
      <c r="AE288" s="647"/>
      <c r="AF288" s="647"/>
      <c r="AG288" s="647"/>
      <c r="AH288" s="647"/>
      <c r="AI288" s="1"/>
      <c r="AJ288" s="647"/>
      <c r="AK288" s="647"/>
      <c r="AL288" s="647"/>
      <c r="AM288" s="647"/>
      <c r="AN288" s="647"/>
      <c r="AO288" s="647"/>
      <c r="AP288" s="647"/>
      <c r="AQ288" s="647"/>
      <c r="AR288" s="647"/>
      <c r="AS288" s="647"/>
      <c r="AT288" s="647"/>
      <c r="AU288" s="830"/>
      <c r="AV288" s="647"/>
      <c r="AW288" s="647"/>
      <c r="AX288" s="647"/>
      <c r="AY288" s="647"/>
      <c r="AZ288" s="647"/>
      <c r="BA288" s="647"/>
      <c r="BB288" s="647"/>
      <c r="BC288" s="647"/>
      <c r="BD288" s="647"/>
      <c r="BE288" s="647"/>
      <c r="BF288" s="647"/>
      <c r="BG288" s="647"/>
      <c r="BH288" s="647"/>
      <c r="BI288" s="647"/>
      <c r="BJ288" s="647"/>
      <c r="BK288" s="647"/>
      <c r="BL288" s="647"/>
      <c r="BM288" s="1"/>
      <c r="BN288" s="647"/>
      <c r="BO288" s="647"/>
      <c r="BP288" s="647"/>
      <c r="BQ288" s="542"/>
      <c r="BR288" s="649"/>
      <c r="BS288" s="775"/>
      <c r="BT288" s="640"/>
      <c r="BU288" s="651"/>
      <c r="BY288" s="642"/>
    </row>
    <row r="289" spans="1:77" s="652" customFormat="1" hidden="1">
      <c r="A289" s="697"/>
      <c r="B289" s="719"/>
      <c r="C289" s="719"/>
      <c r="D289" s="640"/>
      <c r="E289" s="647"/>
      <c r="F289" s="774"/>
      <c r="G289" s="701"/>
      <c r="H289" s="702"/>
      <c r="I289" s="703"/>
      <c r="J289" s="645"/>
      <c r="K289" s="1"/>
      <c r="L289" s="1"/>
      <c r="M289" s="1"/>
      <c r="N289" s="1"/>
      <c r="O289" s="647"/>
      <c r="P289" s="647"/>
      <c r="Q289" s="647"/>
      <c r="R289" s="647"/>
      <c r="S289" s="647"/>
      <c r="T289" s="648"/>
      <c r="U289" s="647"/>
      <c r="V289" s="647"/>
      <c r="W289" s="647"/>
      <c r="X289" s="647"/>
      <c r="Y289" s="647"/>
      <c r="Z289" s="647"/>
      <c r="AA289" s="1"/>
      <c r="AB289" s="647"/>
      <c r="AC289" s="647"/>
      <c r="AD289" s="647"/>
      <c r="AE289" s="647"/>
      <c r="AF289" s="647"/>
      <c r="AG289" s="647"/>
      <c r="AH289" s="647"/>
      <c r="AI289" s="1"/>
      <c r="AJ289" s="647"/>
      <c r="AK289" s="647"/>
      <c r="AL289" s="647"/>
      <c r="AM289" s="647"/>
      <c r="AN289" s="647"/>
      <c r="AO289" s="647"/>
      <c r="AP289" s="647"/>
      <c r="AQ289" s="647"/>
      <c r="AR289" s="647"/>
      <c r="AS289" s="647"/>
      <c r="AT289" s="647"/>
      <c r="AU289" s="830"/>
      <c r="AV289" s="647"/>
      <c r="AW289" s="647"/>
      <c r="AX289" s="647"/>
      <c r="AY289" s="647"/>
      <c r="AZ289" s="647"/>
      <c r="BA289" s="647"/>
      <c r="BB289" s="647"/>
      <c r="BC289" s="647"/>
      <c r="BD289" s="647"/>
      <c r="BE289" s="647"/>
      <c r="BF289" s="647"/>
      <c r="BG289" s="647"/>
      <c r="BH289" s="647"/>
      <c r="BI289" s="647"/>
      <c r="BJ289" s="647"/>
      <c r="BK289" s="647"/>
      <c r="BL289" s="647"/>
      <c r="BM289" s="1"/>
      <c r="BN289" s="647"/>
      <c r="BO289" s="647"/>
      <c r="BP289" s="647"/>
      <c r="BQ289" s="542"/>
      <c r="BR289" s="649"/>
      <c r="BS289" s="775"/>
      <c r="BT289" s="640"/>
      <c r="BU289" s="651"/>
      <c r="BY289" s="642"/>
    </row>
    <row r="290" spans="1:77" s="652" customFormat="1" hidden="1">
      <c r="A290" s="697"/>
      <c r="B290" s="719"/>
      <c r="C290" s="719"/>
      <c r="D290" s="640"/>
      <c r="E290" s="647"/>
      <c r="F290" s="774"/>
      <c r="G290" s="701"/>
      <c r="H290" s="702"/>
      <c r="I290" s="703"/>
      <c r="J290" s="645"/>
      <c r="K290" s="1"/>
      <c r="L290" s="1"/>
      <c r="M290" s="1"/>
      <c r="N290" s="1"/>
      <c r="O290" s="647"/>
      <c r="P290" s="647"/>
      <c r="Q290" s="647"/>
      <c r="R290" s="647"/>
      <c r="S290" s="647"/>
      <c r="T290" s="648"/>
      <c r="U290" s="647"/>
      <c r="V290" s="647"/>
      <c r="W290" s="647"/>
      <c r="X290" s="647"/>
      <c r="Y290" s="647"/>
      <c r="Z290" s="647"/>
      <c r="AA290" s="1"/>
      <c r="AB290" s="647"/>
      <c r="AC290" s="647"/>
      <c r="AD290" s="647"/>
      <c r="AE290" s="647"/>
      <c r="AF290" s="647"/>
      <c r="AG290" s="647"/>
      <c r="AH290" s="647"/>
      <c r="AI290" s="1"/>
      <c r="AJ290" s="647"/>
      <c r="AK290" s="647"/>
      <c r="AL290" s="647"/>
      <c r="AM290" s="647"/>
      <c r="AN290" s="647"/>
      <c r="AO290" s="647"/>
      <c r="AP290" s="647"/>
      <c r="AQ290" s="647"/>
      <c r="AR290" s="647"/>
      <c r="AS290" s="647"/>
      <c r="AT290" s="647"/>
      <c r="AU290" s="830"/>
      <c r="AV290" s="647"/>
      <c r="AW290" s="647"/>
      <c r="AX290" s="647"/>
      <c r="AY290" s="647"/>
      <c r="AZ290" s="647"/>
      <c r="BA290" s="647"/>
      <c r="BB290" s="647"/>
      <c r="BC290" s="647"/>
      <c r="BD290" s="647"/>
      <c r="BE290" s="647"/>
      <c r="BF290" s="647"/>
      <c r="BG290" s="647"/>
      <c r="BH290" s="647"/>
      <c r="BI290" s="647"/>
      <c r="BJ290" s="647"/>
      <c r="BK290" s="647"/>
      <c r="BL290" s="647"/>
      <c r="BM290" s="1"/>
      <c r="BN290" s="647"/>
      <c r="BO290" s="647"/>
      <c r="BP290" s="647"/>
      <c r="BQ290" s="542"/>
      <c r="BR290" s="649"/>
      <c r="BS290" s="775"/>
      <c r="BT290" s="640"/>
      <c r="BU290" s="651"/>
      <c r="BY290" s="642"/>
    </row>
    <row r="291" spans="1:77" s="652" customFormat="1" hidden="1">
      <c r="A291" s="697"/>
      <c r="B291" s="719"/>
      <c r="C291" s="719"/>
      <c r="D291" s="640"/>
      <c r="E291" s="647"/>
      <c r="F291" s="774"/>
      <c r="G291" s="701"/>
      <c r="H291" s="702"/>
      <c r="I291" s="703"/>
      <c r="J291" s="645"/>
      <c r="K291" s="1"/>
      <c r="L291" s="1"/>
      <c r="M291" s="1"/>
      <c r="N291" s="1"/>
      <c r="O291" s="647"/>
      <c r="P291" s="647"/>
      <c r="Q291" s="647"/>
      <c r="R291" s="647"/>
      <c r="S291" s="647"/>
      <c r="T291" s="648"/>
      <c r="U291" s="647"/>
      <c r="V291" s="647"/>
      <c r="W291" s="647"/>
      <c r="X291" s="647"/>
      <c r="Y291" s="647"/>
      <c r="Z291" s="647"/>
      <c r="AA291" s="1"/>
      <c r="AB291" s="647"/>
      <c r="AC291" s="647"/>
      <c r="AD291" s="647"/>
      <c r="AE291" s="647"/>
      <c r="AF291" s="647"/>
      <c r="AG291" s="647"/>
      <c r="AH291" s="647"/>
      <c r="AI291" s="1"/>
      <c r="AJ291" s="647"/>
      <c r="AK291" s="647"/>
      <c r="AL291" s="647"/>
      <c r="AM291" s="647"/>
      <c r="AN291" s="647"/>
      <c r="AO291" s="647"/>
      <c r="AP291" s="647"/>
      <c r="AQ291" s="647"/>
      <c r="AR291" s="647"/>
      <c r="AS291" s="647"/>
      <c r="AT291" s="647"/>
      <c r="AU291" s="830"/>
      <c r="AV291" s="647"/>
      <c r="AW291" s="647"/>
      <c r="AX291" s="647"/>
      <c r="AY291" s="647"/>
      <c r="AZ291" s="647"/>
      <c r="BA291" s="647"/>
      <c r="BB291" s="647"/>
      <c r="BC291" s="647"/>
      <c r="BD291" s="647"/>
      <c r="BE291" s="647"/>
      <c r="BF291" s="647"/>
      <c r="BG291" s="647"/>
      <c r="BH291" s="647"/>
      <c r="BI291" s="647"/>
      <c r="BJ291" s="647"/>
      <c r="BK291" s="647"/>
      <c r="BL291" s="647"/>
      <c r="BM291" s="1"/>
      <c r="BN291" s="647"/>
      <c r="BO291" s="647"/>
      <c r="BP291" s="647"/>
      <c r="BQ291" s="542"/>
      <c r="BR291" s="649"/>
      <c r="BS291" s="775"/>
      <c r="BT291" s="640"/>
      <c r="BU291" s="651"/>
      <c r="BY291" s="642"/>
    </row>
    <row r="292" spans="1:77" s="652" customFormat="1" hidden="1">
      <c r="A292" s="697"/>
      <c r="B292" s="719"/>
      <c r="C292" s="719"/>
      <c r="D292" s="640"/>
      <c r="E292" s="647"/>
      <c r="F292" s="774"/>
      <c r="G292" s="701"/>
      <c r="H292" s="702"/>
      <c r="I292" s="703"/>
      <c r="J292" s="645"/>
      <c r="K292" s="1"/>
      <c r="L292" s="1"/>
      <c r="M292" s="1"/>
      <c r="N292" s="1"/>
      <c r="O292" s="647"/>
      <c r="P292" s="647"/>
      <c r="Q292" s="647"/>
      <c r="R292" s="647"/>
      <c r="S292" s="647"/>
      <c r="T292" s="648"/>
      <c r="U292" s="647"/>
      <c r="V292" s="647"/>
      <c r="W292" s="647"/>
      <c r="X292" s="647"/>
      <c r="Y292" s="647"/>
      <c r="Z292" s="647"/>
      <c r="AA292" s="1"/>
      <c r="AB292" s="647"/>
      <c r="AC292" s="647"/>
      <c r="AD292" s="647"/>
      <c r="AE292" s="647"/>
      <c r="AF292" s="647"/>
      <c r="AG292" s="647"/>
      <c r="AH292" s="647"/>
      <c r="AI292" s="1"/>
      <c r="AJ292" s="647"/>
      <c r="AK292" s="647"/>
      <c r="AL292" s="647"/>
      <c r="AM292" s="647"/>
      <c r="AN292" s="647"/>
      <c r="AO292" s="647"/>
      <c r="AP292" s="647"/>
      <c r="AQ292" s="647"/>
      <c r="AR292" s="647"/>
      <c r="AS292" s="647"/>
      <c r="AT292" s="647"/>
      <c r="AU292" s="830"/>
      <c r="AV292" s="647"/>
      <c r="AW292" s="647"/>
      <c r="AX292" s="647"/>
      <c r="AY292" s="647"/>
      <c r="AZ292" s="647"/>
      <c r="BA292" s="647"/>
      <c r="BB292" s="647"/>
      <c r="BC292" s="647"/>
      <c r="BD292" s="647"/>
      <c r="BE292" s="647"/>
      <c r="BF292" s="647"/>
      <c r="BG292" s="647"/>
      <c r="BH292" s="647"/>
      <c r="BI292" s="647"/>
      <c r="BJ292" s="647"/>
      <c r="BK292" s="647"/>
      <c r="BL292" s="647"/>
      <c r="BM292" s="1"/>
      <c r="BN292" s="647"/>
      <c r="BO292" s="647"/>
      <c r="BP292" s="647"/>
      <c r="BQ292" s="542"/>
      <c r="BR292" s="649"/>
      <c r="BS292" s="775"/>
      <c r="BT292" s="640"/>
      <c r="BU292" s="651"/>
      <c r="BY292" s="642"/>
    </row>
    <row r="293" spans="1:77" s="652" customFormat="1" hidden="1">
      <c r="A293" s="697"/>
      <c r="B293" s="719"/>
      <c r="C293" s="719"/>
      <c r="D293" s="640"/>
      <c r="E293" s="647"/>
      <c r="F293" s="774"/>
      <c r="G293" s="701"/>
      <c r="H293" s="702"/>
      <c r="I293" s="703"/>
      <c r="J293" s="645"/>
      <c r="K293" s="1"/>
      <c r="L293" s="1"/>
      <c r="M293" s="1"/>
      <c r="N293" s="1"/>
      <c r="O293" s="647"/>
      <c r="P293" s="647"/>
      <c r="Q293" s="647"/>
      <c r="R293" s="647"/>
      <c r="S293" s="647"/>
      <c r="T293" s="648"/>
      <c r="U293" s="647"/>
      <c r="V293" s="647"/>
      <c r="W293" s="647"/>
      <c r="X293" s="647"/>
      <c r="Y293" s="647"/>
      <c r="Z293" s="647"/>
      <c r="AA293" s="1"/>
      <c r="AB293" s="647"/>
      <c r="AC293" s="647"/>
      <c r="AD293" s="647"/>
      <c r="AE293" s="647"/>
      <c r="AF293" s="647"/>
      <c r="AG293" s="647"/>
      <c r="AH293" s="647"/>
      <c r="AI293" s="1"/>
      <c r="AJ293" s="647"/>
      <c r="AK293" s="647"/>
      <c r="AL293" s="647"/>
      <c r="AM293" s="647"/>
      <c r="AN293" s="647"/>
      <c r="AO293" s="647"/>
      <c r="AP293" s="647"/>
      <c r="AQ293" s="647"/>
      <c r="AR293" s="647"/>
      <c r="AS293" s="647"/>
      <c r="AT293" s="647"/>
      <c r="AU293" s="830"/>
      <c r="AV293" s="647"/>
      <c r="AW293" s="647"/>
      <c r="AX293" s="647"/>
      <c r="AY293" s="647"/>
      <c r="AZ293" s="647"/>
      <c r="BA293" s="647"/>
      <c r="BB293" s="647"/>
      <c r="BC293" s="647"/>
      <c r="BD293" s="647"/>
      <c r="BE293" s="647"/>
      <c r="BF293" s="647"/>
      <c r="BG293" s="647"/>
      <c r="BH293" s="647"/>
      <c r="BI293" s="647"/>
      <c r="BJ293" s="647"/>
      <c r="BK293" s="647"/>
      <c r="BL293" s="647"/>
      <c r="BM293" s="1"/>
      <c r="BN293" s="647"/>
      <c r="BO293" s="647"/>
      <c r="BP293" s="647"/>
      <c r="BQ293" s="542"/>
      <c r="BR293" s="649"/>
      <c r="BS293" s="775"/>
      <c r="BT293" s="640"/>
      <c r="BU293" s="651"/>
      <c r="BY293" s="642"/>
    </row>
    <row r="294" spans="1:77" s="652" customFormat="1" hidden="1">
      <c r="A294" s="697"/>
      <c r="B294" s="719"/>
      <c r="C294" s="719"/>
      <c r="D294" s="640"/>
      <c r="E294" s="647"/>
      <c r="F294" s="774"/>
      <c r="G294" s="701"/>
      <c r="H294" s="702"/>
      <c r="I294" s="703"/>
      <c r="J294" s="645"/>
      <c r="K294" s="1"/>
      <c r="L294" s="1"/>
      <c r="M294" s="1"/>
      <c r="N294" s="1"/>
      <c r="O294" s="647"/>
      <c r="P294" s="647"/>
      <c r="Q294" s="647"/>
      <c r="R294" s="647"/>
      <c r="S294" s="647"/>
      <c r="T294" s="648"/>
      <c r="U294" s="647"/>
      <c r="V294" s="647"/>
      <c r="W294" s="647"/>
      <c r="X294" s="647"/>
      <c r="Y294" s="647"/>
      <c r="Z294" s="647"/>
      <c r="AA294" s="1"/>
      <c r="AB294" s="647"/>
      <c r="AC294" s="647"/>
      <c r="AD294" s="647"/>
      <c r="AE294" s="647"/>
      <c r="AF294" s="647"/>
      <c r="AG294" s="647"/>
      <c r="AH294" s="647"/>
      <c r="AI294" s="1"/>
      <c r="AJ294" s="647"/>
      <c r="AK294" s="647"/>
      <c r="AL294" s="647"/>
      <c r="AM294" s="647"/>
      <c r="AN294" s="647"/>
      <c r="AO294" s="647"/>
      <c r="AP294" s="647"/>
      <c r="AQ294" s="647"/>
      <c r="AR294" s="647"/>
      <c r="AS294" s="647"/>
      <c r="AT294" s="647"/>
      <c r="AU294" s="830"/>
      <c r="AV294" s="647"/>
      <c r="AW294" s="647"/>
      <c r="AX294" s="647"/>
      <c r="AY294" s="647"/>
      <c r="AZ294" s="647"/>
      <c r="BA294" s="647"/>
      <c r="BB294" s="647"/>
      <c r="BC294" s="647"/>
      <c r="BD294" s="647"/>
      <c r="BE294" s="647"/>
      <c r="BF294" s="647"/>
      <c r="BG294" s="647"/>
      <c r="BH294" s="647"/>
      <c r="BI294" s="647"/>
      <c r="BJ294" s="647"/>
      <c r="BK294" s="647"/>
      <c r="BL294" s="647"/>
      <c r="BM294" s="1"/>
      <c r="BN294" s="647"/>
      <c r="BO294" s="647"/>
      <c r="BP294" s="647"/>
      <c r="BQ294" s="542"/>
      <c r="BR294" s="649"/>
      <c r="BS294" s="775"/>
      <c r="BT294" s="640"/>
      <c r="BU294" s="651"/>
      <c r="BY294" s="642"/>
    </row>
    <row r="295" spans="1:77" s="652" customFormat="1" hidden="1">
      <c r="A295" s="697"/>
      <c r="B295" s="719"/>
      <c r="C295" s="719"/>
      <c r="D295" s="640"/>
      <c r="E295" s="647"/>
      <c r="F295" s="774"/>
      <c r="G295" s="701"/>
      <c r="H295" s="702"/>
      <c r="I295" s="703"/>
      <c r="J295" s="645"/>
      <c r="K295" s="1"/>
      <c r="L295" s="1"/>
      <c r="M295" s="1"/>
      <c r="N295" s="1"/>
      <c r="O295" s="647"/>
      <c r="P295" s="647"/>
      <c r="Q295" s="647"/>
      <c r="R295" s="647"/>
      <c r="S295" s="647"/>
      <c r="T295" s="648"/>
      <c r="U295" s="647"/>
      <c r="V295" s="647"/>
      <c r="W295" s="647"/>
      <c r="X295" s="647"/>
      <c r="Y295" s="647"/>
      <c r="Z295" s="647"/>
      <c r="AA295" s="1"/>
      <c r="AB295" s="647"/>
      <c r="AC295" s="647"/>
      <c r="AD295" s="647"/>
      <c r="AE295" s="647"/>
      <c r="AF295" s="647"/>
      <c r="AG295" s="647"/>
      <c r="AH295" s="647"/>
      <c r="AI295" s="1"/>
      <c r="AJ295" s="647"/>
      <c r="AK295" s="647"/>
      <c r="AL295" s="647"/>
      <c r="AM295" s="647"/>
      <c r="AN295" s="647"/>
      <c r="AO295" s="647"/>
      <c r="AP295" s="647"/>
      <c r="AQ295" s="647"/>
      <c r="AR295" s="647"/>
      <c r="AS295" s="647"/>
      <c r="AT295" s="647"/>
      <c r="AU295" s="830"/>
      <c r="AV295" s="647"/>
      <c r="AW295" s="647"/>
      <c r="AX295" s="647"/>
      <c r="AY295" s="647"/>
      <c r="AZ295" s="647"/>
      <c r="BA295" s="647"/>
      <c r="BB295" s="647"/>
      <c r="BC295" s="647"/>
      <c r="BD295" s="647"/>
      <c r="BE295" s="647"/>
      <c r="BF295" s="647"/>
      <c r="BG295" s="647"/>
      <c r="BH295" s="647"/>
      <c r="BI295" s="647"/>
      <c r="BJ295" s="647"/>
      <c r="BK295" s="647"/>
      <c r="BL295" s="647"/>
      <c r="BM295" s="1"/>
      <c r="BN295" s="647"/>
      <c r="BO295" s="647"/>
      <c r="BP295" s="647"/>
      <c r="BQ295" s="542"/>
      <c r="BR295" s="649"/>
      <c r="BS295" s="775"/>
      <c r="BT295" s="640"/>
      <c r="BU295" s="651"/>
      <c r="BY295" s="642"/>
    </row>
    <row r="296" spans="1:77" s="652" customFormat="1" hidden="1">
      <c r="A296" s="697"/>
      <c r="B296" s="719"/>
      <c r="C296" s="719"/>
      <c r="D296" s="640"/>
      <c r="E296" s="647"/>
      <c r="F296" s="774"/>
      <c r="G296" s="701"/>
      <c r="H296" s="702"/>
      <c r="I296" s="703"/>
      <c r="J296" s="645"/>
      <c r="K296" s="1"/>
      <c r="L296" s="1"/>
      <c r="M296" s="1"/>
      <c r="N296" s="1"/>
      <c r="O296" s="647"/>
      <c r="P296" s="647"/>
      <c r="Q296" s="647"/>
      <c r="R296" s="647"/>
      <c r="S296" s="647"/>
      <c r="T296" s="648"/>
      <c r="U296" s="647"/>
      <c r="V296" s="647"/>
      <c r="W296" s="647"/>
      <c r="X296" s="647"/>
      <c r="Y296" s="647"/>
      <c r="Z296" s="647"/>
      <c r="AA296" s="1"/>
      <c r="AB296" s="647"/>
      <c r="AC296" s="647"/>
      <c r="AD296" s="647"/>
      <c r="AE296" s="647"/>
      <c r="AF296" s="647"/>
      <c r="AG296" s="647"/>
      <c r="AH296" s="647"/>
      <c r="AI296" s="1"/>
      <c r="AJ296" s="647"/>
      <c r="AK296" s="647"/>
      <c r="AL296" s="647"/>
      <c r="AM296" s="647"/>
      <c r="AN296" s="647"/>
      <c r="AO296" s="647"/>
      <c r="AP296" s="647"/>
      <c r="AQ296" s="647"/>
      <c r="AR296" s="647"/>
      <c r="AS296" s="647"/>
      <c r="AT296" s="647"/>
      <c r="AU296" s="830"/>
      <c r="AV296" s="647"/>
      <c r="AW296" s="647"/>
      <c r="AX296" s="647"/>
      <c r="AY296" s="647"/>
      <c r="AZ296" s="647"/>
      <c r="BA296" s="647"/>
      <c r="BB296" s="647"/>
      <c r="BC296" s="647"/>
      <c r="BD296" s="647"/>
      <c r="BE296" s="647"/>
      <c r="BF296" s="647"/>
      <c r="BG296" s="647"/>
      <c r="BH296" s="647"/>
      <c r="BI296" s="647"/>
      <c r="BJ296" s="647"/>
      <c r="BK296" s="647"/>
      <c r="BL296" s="647"/>
      <c r="BM296" s="1"/>
      <c r="BN296" s="647"/>
      <c r="BO296" s="647"/>
      <c r="BP296" s="647"/>
      <c r="BQ296" s="542"/>
      <c r="BR296" s="649"/>
      <c r="BS296" s="775"/>
      <c r="BT296" s="640"/>
      <c r="BU296" s="651"/>
      <c r="BY296" s="642"/>
    </row>
    <row r="297" spans="1:77" s="652" customFormat="1" hidden="1">
      <c r="A297" s="697"/>
      <c r="B297" s="719"/>
      <c r="C297" s="719"/>
      <c r="D297" s="640"/>
      <c r="E297" s="647"/>
      <c r="F297" s="774"/>
      <c r="G297" s="701"/>
      <c r="H297" s="702"/>
      <c r="I297" s="703"/>
      <c r="J297" s="645"/>
      <c r="K297" s="1"/>
      <c r="L297" s="1"/>
      <c r="M297" s="1"/>
      <c r="N297" s="1"/>
      <c r="O297" s="647"/>
      <c r="P297" s="647"/>
      <c r="Q297" s="647"/>
      <c r="R297" s="647"/>
      <c r="S297" s="647"/>
      <c r="T297" s="648"/>
      <c r="U297" s="647"/>
      <c r="V297" s="647"/>
      <c r="W297" s="647"/>
      <c r="X297" s="647"/>
      <c r="Y297" s="647"/>
      <c r="Z297" s="647"/>
      <c r="AA297" s="1"/>
      <c r="AB297" s="647"/>
      <c r="AC297" s="647"/>
      <c r="AD297" s="647"/>
      <c r="AE297" s="647"/>
      <c r="AF297" s="647"/>
      <c r="AG297" s="647"/>
      <c r="AH297" s="647"/>
      <c r="AI297" s="1"/>
      <c r="AJ297" s="647"/>
      <c r="AK297" s="647"/>
      <c r="AL297" s="647"/>
      <c r="AM297" s="647"/>
      <c r="AN297" s="647"/>
      <c r="AO297" s="647"/>
      <c r="AP297" s="647"/>
      <c r="AQ297" s="647"/>
      <c r="AR297" s="647"/>
      <c r="AS297" s="647"/>
      <c r="AT297" s="647"/>
      <c r="AU297" s="830"/>
      <c r="AV297" s="647"/>
      <c r="AW297" s="647"/>
      <c r="AX297" s="647"/>
      <c r="AY297" s="647"/>
      <c r="AZ297" s="647"/>
      <c r="BA297" s="647"/>
      <c r="BB297" s="647"/>
      <c r="BC297" s="647"/>
      <c r="BD297" s="647"/>
      <c r="BE297" s="647"/>
      <c r="BF297" s="647"/>
      <c r="BG297" s="647"/>
      <c r="BH297" s="647"/>
      <c r="BI297" s="647"/>
      <c r="BJ297" s="647"/>
      <c r="BK297" s="647"/>
      <c r="BL297" s="647"/>
      <c r="BM297" s="1"/>
      <c r="BN297" s="647"/>
      <c r="BO297" s="647"/>
      <c r="BP297" s="647"/>
      <c r="BQ297" s="542"/>
      <c r="BR297" s="649"/>
      <c r="BS297" s="775"/>
      <c r="BT297" s="640"/>
      <c r="BU297" s="651"/>
      <c r="BY297" s="642"/>
    </row>
    <row r="298" spans="1:77" s="652" customFormat="1" hidden="1">
      <c r="A298" s="697"/>
      <c r="B298" s="719"/>
      <c r="C298" s="719"/>
      <c r="D298" s="640"/>
      <c r="E298" s="647"/>
      <c r="F298" s="774"/>
      <c r="G298" s="701"/>
      <c r="H298" s="702"/>
      <c r="I298" s="703"/>
      <c r="J298" s="645"/>
      <c r="K298" s="1"/>
      <c r="L298" s="1"/>
      <c r="M298" s="1"/>
      <c r="N298" s="1"/>
      <c r="O298" s="647"/>
      <c r="P298" s="647"/>
      <c r="Q298" s="647"/>
      <c r="R298" s="647"/>
      <c r="S298" s="647"/>
      <c r="T298" s="648"/>
      <c r="U298" s="647"/>
      <c r="V298" s="647"/>
      <c r="W298" s="647"/>
      <c r="X298" s="647"/>
      <c r="Y298" s="647"/>
      <c r="Z298" s="647"/>
      <c r="AA298" s="1"/>
      <c r="AB298" s="647"/>
      <c r="AC298" s="647"/>
      <c r="AD298" s="647"/>
      <c r="AE298" s="647"/>
      <c r="AF298" s="647"/>
      <c r="AG298" s="647"/>
      <c r="AH298" s="647"/>
      <c r="AI298" s="1"/>
      <c r="AJ298" s="647"/>
      <c r="AK298" s="647"/>
      <c r="AL298" s="647"/>
      <c r="AM298" s="647"/>
      <c r="AN298" s="647"/>
      <c r="AO298" s="647"/>
      <c r="AP298" s="647"/>
      <c r="AQ298" s="647"/>
      <c r="AR298" s="647"/>
      <c r="AS298" s="647"/>
      <c r="AT298" s="647"/>
      <c r="AU298" s="830"/>
      <c r="AV298" s="647"/>
      <c r="AW298" s="647"/>
      <c r="AX298" s="647"/>
      <c r="AY298" s="647"/>
      <c r="AZ298" s="647"/>
      <c r="BA298" s="647"/>
      <c r="BB298" s="647"/>
      <c r="BC298" s="647"/>
      <c r="BD298" s="647"/>
      <c r="BE298" s="647"/>
      <c r="BF298" s="647"/>
      <c r="BG298" s="647"/>
      <c r="BH298" s="647"/>
      <c r="BI298" s="647"/>
      <c r="BJ298" s="647"/>
      <c r="BK298" s="647"/>
      <c r="BL298" s="647"/>
      <c r="BM298" s="1"/>
      <c r="BN298" s="647"/>
      <c r="BO298" s="647"/>
      <c r="BP298" s="647"/>
      <c r="BQ298" s="542"/>
      <c r="BR298" s="649"/>
      <c r="BS298" s="775"/>
      <c r="BT298" s="640"/>
      <c r="BU298" s="651"/>
      <c r="BY298" s="642"/>
    </row>
    <row r="299" spans="1:77" s="652" customFormat="1" hidden="1">
      <c r="A299" s="697"/>
      <c r="B299" s="719"/>
      <c r="C299" s="719"/>
      <c r="D299" s="640"/>
      <c r="E299" s="647"/>
      <c r="F299" s="774"/>
      <c r="G299" s="701"/>
      <c r="H299" s="702"/>
      <c r="I299" s="703"/>
      <c r="J299" s="645"/>
      <c r="K299" s="1"/>
      <c r="L299" s="1"/>
      <c r="M299" s="1"/>
      <c r="N299" s="1"/>
      <c r="O299" s="647"/>
      <c r="P299" s="647"/>
      <c r="Q299" s="647"/>
      <c r="R299" s="647"/>
      <c r="S299" s="647"/>
      <c r="T299" s="648"/>
      <c r="U299" s="647"/>
      <c r="V299" s="647"/>
      <c r="W299" s="647"/>
      <c r="X299" s="647"/>
      <c r="Y299" s="647"/>
      <c r="Z299" s="647"/>
      <c r="AA299" s="1"/>
      <c r="AB299" s="647"/>
      <c r="AC299" s="647"/>
      <c r="AD299" s="647"/>
      <c r="AE299" s="647"/>
      <c r="AF299" s="647"/>
      <c r="AG299" s="647"/>
      <c r="AH299" s="647"/>
      <c r="AI299" s="1"/>
      <c r="AJ299" s="647"/>
      <c r="AK299" s="647"/>
      <c r="AL299" s="647"/>
      <c r="AM299" s="647"/>
      <c r="AN299" s="647"/>
      <c r="AO299" s="647"/>
      <c r="AP299" s="647"/>
      <c r="AQ299" s="647"/>
      <c r="AR299" s="647"/>
      <c r="AS299" s="647"/>
      <c r="AT299" s="647"/>
      <c r="AU299" s="830"/>
      <c r="AV299" s="647"/>
      <c r="AW299" s="647"/>
      <c r="AX299" s="647"/>
      <c r="AY299" s="647"/>
      <c r="AZ299" s="647"/>
      <c r="BA299" s="647"/>
      <c r="BB299" s="647"/>
      <c r="BC299" s="647"/>
      <c r="BD299" s="647"/>
      <c r="BE299" s="647"/>
      <c r="BF299" s="647"/>
      <c r="BG299" s="647"/>
      <c r="BH299" s="647"/>
      <c r="BI299" s="647"/>
      <c r="BJ299" s="647"/>
      <c r="BK299" s="647"/>
      <c r="BL299" s="647"/>
      <c r="BM299" s="1"/>
      <c r="BN299" s="647"/>
      <c r="BO299" s="647"/>
      <c r="BP299" s="647"/>
      <c r="BQ299" s="542"/>
      <c r="BR299" s="649"/>
      <c r="BS299" s="775"/>
      <c r="BT299" s="640"/>
      <c r="BU299" s="651"/>
      <c r="BY299" s="642"/>
    </row>
    <row r="300" spans="1:77" s="652" customFormat="1" hidden="1">
      <c r="A300" s="697"/>
      <c r="B300" s="719"/>
      <c r="C300" s="719"/>
      <c r="D300" s="640"/>
      <c r="E300" s="647"/>
      <c r="F300" s="774"/>
      <c r="G300" s="701"/>
      <c r="H300" s="702"/>
      <c r="I300" s="703"/>
      <c r="J300" s="645"/>
      <c r="K300" s="1"/>
      <c r="L300" s="1"/>
      <c r="M300" s="1"/>
      <c r="N300" s="1"/>
      <c r="O300" s="647"/>
      <c r="P300" s="647"/>
      <c r="Q300" s="647"/>
      <c r="R300" s="647"/>
      <c r="S300" s="647"/>
      <c r="T300" s="648"/>
      <c r="U300" s="647"/>
      <c r="V300" s="647"/>
      <c r="W300" s="647"/>
      <c r="X300" s="647"/>
      <c r="Y300" s="647"/>
      <c r="Z300" s="647"/>
      <c r="AA300" s="1"/>
      <c r="AB300" s="647"/>
      <c r="AC300" s="647"/>
      <c r="AD300" s="647"/>
      <c r="AE300" s="647"/>
      <c r="AF300" s="647"/>
      <c r="AG300" s="647"/>
      <c r="AH300" s="647"/>
      <c r="AI300" s="1"/>
      <c r="AJ300" s="647"/>
      <c r="AK300" s="647"/>
      <c r="AL300" s="647"/>
      <c r="AM300" s="647"/>
      <c r="AN300" s="647"/>
      <c r="AO300" s="647"/>
      <c r="AP300" s="647"/>
      <c r="AQ300" s="647"/>
      <c r="AR300" s="647"/>
      <c r="AS300" s="647"/>
      <c r="AT300" s="647"/>
      <c r="AU300" s="830"/>
      <c r="AV300" s="647"/>
      <c r="AW300" s="647"/>
      <c r="AX300" s="647"/>
      <c r="AY300" s="647"/>
      <c r="AZ300" s="647"/>
      <c r="BA300" s="647"/>
      <c r="BB300" s="647"/>
      <c r="BC300" s="647"/>
      <c r="BD300" s="647"/>
      <c r="BE300" s="647"/>
      <c r="BF300" s="647"/>
      <c r="BG300" s="647"/>
      <c r="BH300" s="647"/>
      <c r="BI300" s="647"/>
      <c r="BJ300" s="647"/>
      <c r="BK300" s="647"/>
      <c r="BL300" s="647"/>
      <c r="BM300" s="1"/>
      <c r="BN300" s="647"/>
      <c r="BO300" s="647"/>
      <c r="BP300" s="647"/>
      <c r="BQ300" s="542"/>
      <c r="BR300" s="649"/>
      <c r="BS300" s="775"/>
      <c r="BT300" s="640"/>
      <c r="BU300" s="651"/>
      <c r="BY300" s="642"/>
    </row>
    <row r="301" spans="1:77" s="652" customFormat="1" hidden="1">
      <c r="A301" s="697"/>
      <c r="B301" s="719"/>
      <c r="C301" s="719"/>
      <c r="D301" s="640"/>
      <c r="E301" s="647"/>
      <c r="F301" s="774"/>
      <c r="G301" s="701"/>
      <c r="H301" s="702"/>
      <c r="I301" s="703"/>
      <c r="J301" s="645"/>
      <c r="K301" s="1"/>
      <c r="L301" s="1"/>
      <c r="M301" s="1"/>
      <c r="N301" s="1"/>
      <c r="O301" s="647"/>
      <c r="P301" s="647"/>
      <c r="Q301" s="647"/>
      <c r="R301" s="647"/>
      <c r="S301" s="647"/>
      <c r="T301" s="648"/>
      <c r="U301" s="647"/>
      <c r="V301" s="647"/>
      <c r="W301" s="647"/>
      <c r="X301" s="647"/>
      <c r="Y301" s="647"/>
      <c r="Z301" s="647"/>
      <c r="AA301" s="1"/>
      <c r="AB301" s="647"/>
      <c r="AC301" s="647"/>
      <c r="AD301" s="647"/>
      <c r="AE301" s="647"/>
      <c r="AF301" s="647"/>
      <c r="AG301" s="647"/>
      <c r="AH301" s="647"/>
      <c r="AI301" s="1"/>
      <c r="AJ301" s="647"/>
      <c r="AK301" s="647"/>
      <c r="AL301" s="647"/>
      <c r="AM301" s="647"/>
      <c r="AN301" s="647"/>
      <c r="AO301" s="647"/>
      <c r="AP301" s="647"/>
      <c r="AQ301" s="647"/>
      <c r="AR301" s="647"/>
      <c r="AS301" s="647"/>
      <c r="AT301" s="647"/>
      <c r="AU301" s="830"/>
      <c r="AV301" s="647"/>
      <c r="AW301" s="647"/>
      <c r="AX301" s="647"/>
      <c r="AY301" s="647"/>
      <c r="AZ301" s="647"/>
      <c r="BA301" s="647"/>
      <c r="BB301" s="647"/>
      <c r="BC301" s="647"/>
      <c r="BD301" s="647"/>
      <c r="BE301" s="647"/>
      <c r="BF301" s="647"/>
      <c r="BG301" s="647"/>
      <c r="BH301" s="647"/>
      <c r="BI301" s="647"/>
      <c r="BJ301" s="647"/>
      <c r="BK301" s="647"/>
      <c r="BL301" s="647"/>
      <c r="BM301" s="1"/>
      <c r="BN301" s="647"/>
      <c r="BO301" s="647"/>
      <c r="BP301" s="647"/>
      <c r="BQ301" s="542"/>
      <c r="BR301" s="649"/>
      <c r="BS301" s="775"/>
      <c r="BT301" s="640"/>
      <c r="BU301" s="651"/>
      <c r="BY301" s="642"/>
    </row>
    <row r="302" spans="1:77" s="652" customFormat="1" hidden="1">
      <c r="A302" s="697"/>
      <c r="B302" s="719"/>
      <c r="C302" s="719"/>
      <c r="D302" s="640"/>
      <c r="E302" s="647"/>
      <c r="F302" s="774"/>
      <c r="G302" s="701"/>
      <c r="H302" s="702"/>
      <c r="I302" s="703"/>
      <c r="J302" s="645"/>
      <c r="K302" s="1"/>
      <c r="L302" s="1"/>
      <c r="M302" s="1"/>
      <c r="N302" s="1"/>
      <c r="O302" s="647"/>
      <c r="P302" s="647"/>
      <c r="Q302" s="647"/>
      <c r="R302" s="647"/>
      <c r="S302" s="647"/>
      <c r="T302" s="648"/>
      <c r="U302" s="647"/>
      <c r="V302" s="647"/>
      <c r="W302" s="647"/>
      <c r="X302" s="647"/>
      <c r="Y302" s="647"/>
      <c r="Z302" s="647"/>
      <c r="AA302" s="1"/>
      <c r="AB302" s="647"/>
      <c r="AC302" s="647"/>
      <c r="AD302" s="647"/>
      <c r="AE302" s="647"/>
      <c r="AF302" s="647"/>
      <c r="AG302" s="647"/>
      <c r="AH302" s="647"/>
      <c r="AI302" s="1"/>
      <c r="AJ302" s="647"/>
      <c r="AK302" s="647"/>
      <c r="AL302" s="647"/>
      <c r="AM302" s="647"/>
      <c r="AN302" s="647"/>
      <c r="AO302" s="647"/>
      <c r="AP302" s="647"/>
      <c r="AQ302" s="647"/>
      <c r="AR302" s="647"/>
      <c r="AS302" s="647"/>
      <c r="AT302" s="647"/>
      <c r="AU302" s="830"/>
      <c r="AV302" s="647"/>
      <c r="AW302" s="647"/>
      <c r="AX302" s="647"/>
      <c r="AY302" s="647"/>
      <c r="AZ302" s="647"/>
      <c r="BA302" s="647"/>
      <c r="BB302" s="647"/>
      <c r="BC302" s="647"/>
      <c r="BD302" s="647"/>
      <c r="BE302" s="647"/>
      <c r="BF302" s="647"/>
      <c r="BG302" s="647"/>
      <c r="BH302" s="647"/>
      <c r="BI302" s="647"/>
      <c r="BJ302" s="647"/>
      <c r="BK302" s="647"/>
      <c r="BL302" s="647"/>
      <c r="BM302" s="1"/>
      <c r="BN302" s="647"/>
      <c r="BO302" s="647"/>
      <c r="BP302" s="647"/>
      <c r="BQ302" s="542"/>
      <c r="BR302" s="649"/>
      <c r="BS302" s="775"/>
      <c r="BT302" s="640"/>
      <c r="BU302" s="651"/>
      <c r="BY302" s="642"/>
    </row>
    <row r="303" spans="1:77" s="652" customFormat="1" hidden="1">
      <c r="A303" s="697"/>
      <c r="B303" s="719"/>
      <c r="C303" s="719"/>
      <c r="D303" s="640"/>
      <c r="E303" s="647"/>
      <c r="F303" s="774"/>
      <c r="G303" s="701"/>
      <c r="H303" s="702"/>
      <c r="I303" s="703"/>
      <c r="J303" s="645"/>
      <c r="K303" s="1"/>
      <c r="L303" s="1"/>
      <c r="M303" s="1"/>
      <c r="N303" s="1"/>
      <c r="O303" s="647"/>
      <c r="P303" s="647"/>
      <c r="Q303" s="647"/>
      <c r="R303" s="647"/>
      <c r="S303" s="647"/>
      <c r="T303" s="648"/>
      <c r="U303" s="647"/>
      <c r="V303" s="647"/>
      <c r="W303" s="647"/>
      <c r="X303" s="647"/>
      <c r="Y303" s="647"/>
      <c r="Z303" s="647"/>
      <c r="AA303" s="1"/>
      <c r="AB303" s="647"/>
      <c r="AC303" s="647"/>
      <c r="AD303" s="647"/>
      <c r="AE303" s="647"/>
      <c r="AF303" s="647"/>
      <c r="AG303" s="647"/>
      <c r="AH303" s="647"/>
      <c r="AI303" s="1"/>
      <c r="AJ303" s="647"/>
      <c r="AK303" s="647"/>
      <c r="AL303" s="647"/>
      <c r="AM303" s="647"/>
      <c r="AN303" s="647"/>
      <c r="AO303" s="647"/>
      <c r="AP303" s="647"/>
      <c r="AQ303" s="647"/>
      <c r="AR303" s="647"/>
      <c r="AS303" s="647"/>
      <c r="AT303" s="647"/>
      <c r="AU303" s="830"/>
      <c r="AV303" s="647"/>
      <c r="AW303" s="647"/>
      <c r="AX303" s="647"/>
      <c r="AY303" s="647"/>
      <c r="AZ303" s="647"/>
      <c r="BA303" s="647"/>
      <c r="BB303" s="647"/>
      <c r="BC303" s="647"/>
      <c r="BD303" s="647"/>
      <c r="BE303" s="647"/>
      <c r="BF303" s="647"/>
      <c r="BG303" s="647"/>
      <c r="BH303" s="647"/>
      <c r="BI303" s="647"/>
      <c r="BJ303" s="647"/>
      <c r="BK303" s="647"/>
      <c r="BL303" s="647"/>
      <c r="BM303" s="1"/>
      <c r="BN303" s="647"/>
      <c r="BO303" s="647"/>
      <c r="BP303" s="647"/>
      <c r="BQ303" s="542"/>
      <c r="BR303" s="649"/>
      <c r="BS303" s="775"/>
      <c r="BT303" s="640"/>
      <c r="BU303" s="651"/>
      <c r="BY303" s="642"/>
    </row>
    <row r="304" spans="1:77" s="652" customFormat="1" hidden="1">
      <c r="A304" s="697"/>
      <c r="B304" s="719"/>
      <c r="C304" s="719"/>
      <c r="D304" s="640"/>
      <c r="E304" s="647"/>
      <c r="F304" s="774"/>
      <c r="G304" s="701"/>
      <c r="H304" s="702"/>
      <c r="I304" s="703"/>
      <c r="J304" s="645"/>
      <c r="K304" s="1"/>
      <c r="L304" s="1"/>
      <c r="M304" s="1"/>
      <c r="N304" s="1"/>
      <c r="O304" s="647"/>
      <c r="P304" s="647"/>
      <c r="Q304" s="647"/>
      <c r="R304" s="647"/>
      <c r="S304" s="647"/>
      <c r="T304" s="648"/>
      <c r="U304" s="647"/>
      <c r="V304" s="647"/>
      <c r="W304" s="647"/>
      <c r="X304" s="647"/>
      <c r="Y304" s="647"/>
      <c r="Z304" s="647"/>
      <c r="AA304" s="1"/>
      <c r="AB304" s="647"/>
      <c r="AC304" s="647"/>
      <c r="AD304" s="647"/>
      <c r="AE304" s="647"/>
      <c r="AF304" s="647"/>
      <c r="AG304" s="647"/>
      <c r="AH304" s="647"/>
      <c r="AI304" s="1"/>
      <c r="AJ304" s="647"/>
      <c r="AK304" s="647"/>
      <c r="AL304" s="647"/>
      <c r="AM304" s="647"/>
      <c r="AN304" s="647"/>
      <c r="AO304" s="647"/>
      <c r="AP304" s="647"/>
      <c r="AQ304" s="647"/>
      <c r="AR304" s="647"/>
      <c r="AS304" s="647"/>
      <c r="AT304" s="647"/>
      <c r="AU304" s="830"/>
      <c r="AV304" s="647"/>
      <c r="AW304" s="647"/>
      <c r="AX304" s="647"/>
      <c r="AY304" s="647"/>
      <c r="AZ304" s="647"/>
      <c r="BA304" s="647"/>
      <c r="BB304" s="647"/>
      <c r="BC304" s="647"/>
      <c r="BD304" s="647"/>
      <c r="BE304" s="647"/>
      <c r="BF304" s="647"/>
      <c r="BG304" s="647"/>
      <c r="BH304" s="647"/>
      <c r="BI304" s="647"/>
      <c r="BJ304" s="647"/>
      <c r="BK304" s="647"/>
      <c r="BL304" s="647"/>
      <c r="BM304" s="1"/>
      <c r="BN304" s="647"/>
      <c r="BO304" s="647"/>
      <c r="BP304" s="647"/>
      <c r="BQ304" s="542"/>
      <c r="BR304" s="649"/>
      <c r="BS304" s="775"/>
      <c r="BT304" s="640"/>
      <c r="BU304" s="651"/>
      <c r="BY304" s="642"/>
    </row>
    <row r="305" spans="1:77" s="652" customFormat="1" hidden="1">
      <c r="A305" s="697"/>
      <c r="B305" s="719"/>
      <c r="C305" s="719"/>
      <c r="D305" s="640"/>
      <c r="E305" s="647"/>
      <c r="F305" s="774"/>
      <c r="G305" s="701"/>
      <c r="H305" s="702"/>
      <c r="I305" s="703"/>
      <c r="J305" s="645"/>
      <c r="K305" s="1"/>
      <c r="L305" s="1"/>
      <c r="M305" s="1"/>
      <c r="N305" s="1"/>
      <c r="O305" s="647"/>
      <c r="P305" s="647"/>
      <c r="Q305" s="647"/>
      <c r="R305" s="647"/>
      <c r="S305" s="647"/>
      <c r="T305" s="648"/>
      <c r="U305" s="647"/>
      <c r="V305" s="647"/>
      <c r="W305" s="647"/>
      <c r="X305" s="647"/>
      <c r="Y305" s="647"/>
      <c r="Z305" s="647"/>
      <c r="AA305" s="1"/>
      <c r="AB305" s="647"/>
      <c r="AC305" s="647"/>
      <c r="AD305" s="647"/>
      <c r="AE305" s="647"/>
      <c r="AF305" s="647"/>
      <c r="AG305" s="647"/>
      <c r="AH305" s="647"/>
      <c r="AI305" s="1"/>
      <c r="AJ305" s="647"/>
      <c r="AK305" s="647"/>
      <c r="AL305" s="647"/>
      <c r="AM305" s="647"/>
      <c r="AN305" s="647"/>
      <c r="AO305" s="647"/>
      <c r="AP305" s="647"/>
      <c r="AQ305" s="647"/>
      <c r="AR305" s="647"/>
      <c r="AS305" s="647"/>
      <c r="AT305" s="647"/>
      <c r="AU305" s="830"/>
      <c r="AV305" s="647"/>
      <c r="AW305" s="647"/>
      <c r="AX305" s="647"/>
      <c r="AY305" s="647"/>
      <c r="AZ305" s="647"/>
      <c r="BA305" s="647"/>
      <c r="BB305" s="647"/>
      <c r="BC305" s="647"/>
      <c r="BD305" s="647"/>
      <c r="BE305" s="647"/>
      <c r="BF305" s="647"/>
      <c r="BG305" s="647"/>
      <c r="BH305" s="647"/>
      <c r="BI305" s="647"/>
      <c r="BJ305" s="647"/>
      <c r="BK305" s="647"/>
      <c r="BL305" s="647"/>
      <c r="BM305" s="1"/>
      <c r="BN305" s="647"/>
      <c r="BO305" s="647"/>
      <c r="BP305" s="647"/>
      <c r="BQ305" s="542"/>
      <c r="BR305" s="649"/>
      <c r="BS305" s="775"/>
      <c r="BT305" s="640"/>
      <c r="BU305" s="651"/>
      <c r="BY305" s="642"/>
    </row>
    <row r="306" spans="1:77" s="652" customFormat="1" hidden="1">
      <c r="A306" s="697"/>
      <c r="B306" s="719"/>
      <c r="C306" s="719"/>
      <c r="D306" s="640"/>
      <c r="E306" s="647"/>
      <c r="F306" s="774"/>
      <c r="G306" s="701"/>
      <c r="H306" s="702"/>
      <c r="I306" s="703"/>
      <c r="J306" s="645"/>
      <c r="K306" s="1"/>
      <c r="L306" s="1"/>
      <c r="M306" s="1"/>
      <c r="N306" s="1"/>
      <c r="O306" s="647"/>
      <c r="P306" s="647"/>
      <c r="Q306" s="647"/>
      <c r="R306" s="647"/>
      <c r="S306" s="647"/>
      <c r="T306" s="648"/>
      <c r="U306" s="647"/>
      <c r="V306" s="647"/>
      <c r="W306" s="647"/>
      <c r="X306" s="647"/>
      <c r="Y306" s="647"/>
      <c r="Z306" s="647"/>
      <c r="AA306" s="1"/>
      <c r="AB306" s="647"/>
      <c r="AC306" s="647"/>
      <c r="AD306" s="647"/>
      <c r="AE306" s="647"/>
      <c r="AF306" s="647"/>
      <c r="AG306" s="647"/>
      <c r="AH306" s="647"/>
      <c r="AI306" s="1"/>
      <c r="AJ306" s="647"/>
      <c r="AK306" s="647"/>
      <c r="AL306" s="647"/>
      <c r="AM306" s="647"/>
      <c r="AN306" s="647"/>
      <c r="AO306" s="647"/>
      <c r="AP306" s="647"/>
      <c r="AQ306" s="647"/>
      <c r="AR306" s="647"/>
      <c r="AS306" s="647"/>
      <c r="AT306" s="647"/>
      <c r="AU306" s="830"/>
      <c r="AV306" s="647"/>
      <c r="AW306" s="647"/>
      <c r="AX306" s="647"/>
      <c r="AY306" s="647"/>
      <c r="AZ306" s="647"/>
      <c r="BA306" s="647"/>
      <c r="BB306" s="647"/>
      <c r="BC306" s="647"/>
      <c r="BD306" s="647"/>
      <c r="BE306" s="647"/>
      <c r="BF306" s="647"/>
      <c r="BG306" s="647"/>
      <c r="BH306" s="647"/>
      <c r="BI306" s="647"/>
      <c r="BJ306" s="647"/>
      <c r="BK306" s="647"/>
      <c r="BL306" s="647"/>
      <c r="BM306" s="1"/>
      <c r="BN306" s="647"/>
      <c r="BO306" s="647"/>
      <c r="BP306" s="647"/>
      <c r="BQ306" s="542"/>
      <c r="BR306" s="649"/>
      <c r="BS306" s="775"/>
      <c r="BT306" s="640"/>
      <c r="BU306" s="651"/>
      <c r="BY306" s="642"/>
    </row>
    <row r="307" spans="1:77" s="652" customFormat="1" hidden="1">
      <c r="A307" s="697"/>
      <c r="B307" s="719"/>
      <c r="C307" s="719"/>
      <c r="D307" s="640"/>
      <c r="E307" s="647"/>
      <c r="F307" s="774"/>
      <c r="G307" s="701"/>
      <c r="H307" s="702"/>
      <c r="I307" s="703"/>
      <c r="J307" s="645"/>
      <c r="K307" s="1"/>
      <c r="L307" s="1"/>
      <c r="M307" s="1"/>
      <c r="N307" s="1"/>
      <c r="O307" s="647"/>
      <c r="P307" s="647"/>
      <c r="Q307" s="647"/>
      <c r="R307" s="647"/>
      <c r="S307" s="647"/>
      <c r="T307" s="648"/>
      <c r="U307" s="647"/>
      <c r="V307" s="647"/>
      <c r="W307" s="647"/>
      <c r="X307" s="647"/>
      <c r="Y307" s="647"/>
      <c r="Z307" s="647"/>
      <c r="AA307" s="1"/>
      <c r="AB307" s="647"/>
      <c r="AC307" s="647"/>
      <c r="AD307" s="647"/>
      <c r="AE307" s="647"/>
      <c r="AF307" s="647"/>
      <c r="AG307" s="647"/>
      <c r="AH307" s="647"/>
      <c r="AI307" s="1"/>
      <c r="AJ307" s="647"/>
      <c r="AK307" s="647"/>
      <c r="AL307" s="647"/>
      <c r="AM307" s="647"/>
      <c r="AN307" s="647"/>
      <c r="AO307" s="647"/>
      <c r="AP307" s="647"/>
      <c r="AQ307" s="647"/>
      <c r="AR307" s="647"/>
      <c r="AS307" s="647"/>
      <c r="AT307" s="647"/>
      <c r="AU307" s="830"/>
      <c r="AV307" s="647"/>
      <c r="AW307" s="647"/>
      <c r="AX307" s="647"/>
      <c r="AY307" s="647"/>
      <c r="AZ307" s="647"/>
      <c r="BA307" s="647"/>
      <c r="BB307" s="647"/>
      <c r="BC307" s="647"/>
      <c r="BD307" s="647"/>
      <c r="BE307" s="647"/>
      <c r="BF307" s="647"/>
      <c r="BG307" s="647"/>
      <c r="BH307" s="647"/>
      <c r="BI307" s="647"/>
      <c r="BJ307" s="647"/>
      <c r="BK307" s="647"/>
      <c r="BL307" s="647"/>
      <c r="BM307" s="1"/>
      <c r="BN307" s="647"/>
      <c r="BO307" s="647"/>
      <c r="BP307" s="647"/>
      <c r="BQ307" s="542"/>
      <c r="BR307" s="649"/>
      <c r="BS307" s="775"/>
      <c r="BT307" s="640"/>
      <c r="BU307" s="651"/>
      <c r="BY307" s="642"/>
    </row>
    <row r="308" spans="1:77" s="652" customFormat="1" hidden="1">
      <c r="A308" s="697"/>
      <c r="B308" s="719"/>
      <c r="C308" s="719"/>
      <c r="D308" s="640"/>
      <c r="E308" s="647"/>
      <c r="F308" s="774"/>
      <c r="G308" s="701"/>
      <c r="H308" s="702"/>
      <c r="I308" s="703"/>
      <c r="J308" s="645"/>
      <c r="K308" s="1"/>
      <c r="L308" s="1"/>
      <c r="M308" s="1"/>
      <c r="N308" s="1"/>
      <c r="O308" s="647"/>
      <c r="P308" s="647"/>
      <c r="Q308" s="647"/>
      <c r="R308" s="647"/>
      <c r="S308" s="647"/>
      <c r="T308" s="648"/>
      <c r="U308" s="647"/>
      <c r="V308" s="647"/>
      <c r="W308" s="647"/>
      <c r="X308" s="647"/>
      <c r="Y308" s="647"/>
      <c r="Z308" s="647"/>
      <c r="AA308" s="1"/>
      <c r="AB308" s="647"/>
      <c r="AC308" s="647"/>
      <c r="AD308" s="647"/>
      <c r="AE308" s="647"/>
      <c r="AF308" s="647"/>
      <c r="AG308" s="647"/>
      <c r="AH308" s="647"/>
      <c r="AI308" s="1"/>
      <c r="AJ308" s="647"/>
      <c r="AK308" s="647"/>
      <c r="AL308" s="647"/>
      <c r="AM308" s="647"/>
      <c r="AN308" s="647"/>
      <c r="AO308" s="647"/>
      <c r="AP308" s="647"/>
      <c r="AQ308" s="647"/>
      <c r="AR308" s="647"/>
      <c r="AS308" s="647"/>
      <c r="AT308" s="647"/>
      <c r="AU308" s="830"/>
      <c r="AV308" s="647"/>
      <c r="AW308" s="647"/>
      <c r="AX308" s="647"/>
      <c r="AY308" s="647"/>
      <c r="AZ308" s="647"/>
      <c r="BA308" s="647"/>
      <c r="BB308" s="647"/>
      <c r="BC308" s="647"/>
      <c r="BD308" s="647"/>
      <c r="BE308" s="647"/>
      <c r="BF308" s="647"/>
      <c r="BG308" s="647"/>
      <c r="BH308" s="647"/>
      <c r="BI308" s="647"/>
      <c r="BJ308" s="647"/>
      <c r="BK308" s="647"/>
      <c r="BL308" s="647"/>
      <c r="BM308" s="1"/>
      <c r="BN308" s="647"/>
      <c r="BO308" s="647"/>
      <c r="BP308" s="647"/>
      <c r="BQ308" s="542"/>
      <c r="BR308" s="649"/>
      <c r="BS308" s="775"/>
      <c r="BT308" s="640"/>
      <c r="BU308" s="651"/>
      <c r="BY308" s="642"/>
    </row>
    <row r="309" spans="1:77" s="652" customFormat="1" hidden="1">
      <c r="A309" s="697"/>
      <c r="B309" s="719"/>
      <c r="C309" s="719"/>
      <c r="D309" s="640"/>
      <c r="E309" s="647"/>
      <c r="F309" s="774"/>
      <c r="G309" s="701"/>
      <c r="H309" s="702"/>
      <c r="I309" s="703"/>
      <c r="J309" s="645"/>
      <c r="K309" s="1"/>
      <c r="L309" s="1"/>
      <c r="M309" s="1"/>
      <c r="N309" s="1"/>
      <c r="O309" s="647"/>
      <c r="P309" s="647"/>
      <c r="Q309" s="647"/>
      <c r="R309" s="647"/>
      <c r="S309" s="647"/>
      <c r="T309" s="648"/>
      <c r="U309" s="647"/>
      <c r="V309" s="647"/>
      <c r="W309" s="647"/>
      <c r="X309" s="647"/>
      <c r="Y309" s="647"/>
      <c r="Z309" s="647"/>
      <c r="AA309" s="1"/>
      <c r="AB309" s="647"/>
      <c r="AC309" s="647"/>
      <c r="AD309" s="647"/>
      <c r="AE309" s="647"/>
      <c r="AF309" s="647"/>
      <c r="AG309" s="647"/>
      <c r="AH309" s="647"/>
      <c r="AI309" s="1"/>
      <c r="AJ309" s="647"/>
      <c r="AK309" s="647"/>
      <c r="AL309" s="647"/>
      <c r="AM309" s="647"/>
      <c r="AN309" s="647"/>
      <c r="AO309" s="647"/>
      <c r="AP309" s="647"/>
      <c r="AQ309" s="647"/>
      <c r="AR309" s="647"/>
      <c r="AS309" s="647"/>
      <c r="AT309" s="647"/>
      <c r="AU309" s="830"/>
      <c r="AV309" s="647"/>
      <c r="AW309" s="647"/>
      <c r="AX309" s="647"/>
      <c r="AY309" s="647"/>
      <c r="AZ309" s="647"/>
      <c r="BA309" s="647"/>
      <c r="BB309" s="647"/>
      <c r="BC309" s="647"/>
      <c r="BD309" s="647"/>
      <c r="BE309" s="647"/>
      <c r="BF309" s="647"/>
      <c r="BG309" s="647"/>
      <c r="BH309" s="647"/>
      <c r="BI309" s="647"/>
      <c r="BJ309" s="647"/>
      <c r="BK309" s="647"/>
      <c r="BL309" s="647"/>
      <c r="BM309" s="1"/>
      <c r="BN309" s="647"/>
      <c r="BO309" s="647"/>
      <c r="BP309" s="647"/>
      <c r="BQ309" s="542"/>
      <c r="BR309" s="649"/>
      <c r="BS309" s="775"/>
      <c r="BT309" s="640"/>
      <c r="BU309" s="651"/>
      <c r="BY309" s="642"/>
    </row>
    <row r="310" spans="1:77" s="652" customFormat="1" hidden="1">
      <c r="A310" s="697"/>
      <c r="B310" s="719"/>
      <c r="C310" s="719"/>
      <c r="D310" s="640"/>
      <c r="E310" s="647"/>
      <c r="F310" s="774"/>
      <c r="G310" s="701"/>
      <c r="H310" s="702"/>
      <c r="I310" s="703"/>
      <c r="J310" s="645"/>
      <c r="K310" s="1"/>
      <c r="L310" s="1"/>
      <c r="M310" s="1"/>
      <c r="N310" s="1"/>
      <c r="O310" s="647"/>
      <c r="P310" s="647"/>
      <c r="Q310" s="647"/>
      <c r="R310" s="647"/>
      <c r="S310" s="647"/>
      <c r="T310" s="648"/>
      <c r="U310" s="647"/>
      <c r="V310" s="647"/>
      <c r="W310" s="647"/>
      <c r="X310" s="647"/>
      <c r="Y310" s="647"/>
      <c r="Z310" s="647"/>
      <c r="AA310" s="1"/>
      <c r="AB310" s="647"/>
      <c r="AC310" s="647"/>
      <c r="AD310" s="647"/>
      <c r="AE310" s="647"/>
      <c r="AF310" s="647"/>
      <c r="AG310" s="647"/>
      <c r="AH310" s="647"/>
      <c r="AI310" s="1"/>
      <c r="AJ310" s="647"/>
      <c r="AK310" s="647"/>
      <c r="AL310" s="647"/>
      <c r="AM310" s="647"/>
      <c r="AN310" s="647"/>
      <c r="AO310" s="647"/>
      <c r="AP310" s="647"/>
      <c r="AQ310" s="647"/>
      <c r="AR310" s="647"/>
      <c r="AS310" s="647"/>
      <c r="AT310" s="647"/>
      <c r="AU310" s="830"/>
      <c r="AV310" s="647"/>
      <c r="AW310" s="647"/>
      <c r="AX310" s="647"/>
      <c r="AY310" s="647"/>
      <c r="AZ310" s="647"/>
      <c r="BA310" s="647"/>
      <c r="BB310" s="647"/>
      <c r="BC310" s="647"/>
      <c r="BD310" s="647"/>
      <c r="BE310" s="647"/>
      <c r="BF310" s="647"/>
      <c r="BG310" s="647"/>
      <c r="BH310" s="647"/>
      <c r="BI310" s="647"/>
      <c r="BJ310" s="647"/>
      <c r="BK310" s="647"/>
      <c r="BL310" s="647"/>
      <c r="BM310" s="1"/>
      <c r="BN310" s="647"/>
      <c r="BO310" s="647"/>
      <c r="BP310" s="647"/>
      <c r="BQ310" s="542"/>
      <c r="BR310" s="649"/>
      <c r="BS310" s="775"/>
      <c r="BT310" s="640"/>
      <c r="BU310" s="651"/>
      <c r="BY310" s="642"/>
    </row>
    <row r="311" spans="1:77" s="652" customFormat="1" hidden="1">
      <c r="A311" s="638"/>
      <c r="B311" s="833"/>
      <c r="C311" s="833"/>
      <c r="D311" s="640"/>
      <c r="E311" s="647"/>
      <c r="F311" s="641"/>
      <c r="G311" s="651"/>
      <c r="H311" s="643"/>
      <c r="I311" s="644"/>
      <c r="J311" s="645"/>
      <c r="K311" s="1"/>
      <c r="L311" s="1"/>
      <c r="M311" s="1"/>
      <c r="N311" s="1"/>
      <c r="O311" s="647"/>
      <c r="P311" s="647"/>
      <c r="Q311" s="647"/>
      <c r="R311" s="647"/>
      <c r="S311" s="647"/>
      <c r="T311" s="648"/>
      <c r="U311" s="647"/>
      <c r="V311" s="647"/>
      <c r="W311" s="647"/>
      <c r="X311" s="647"/>
      <c r="Y311" s="647"/>
      <c r="Z311" s="647"/>
      <c r="AA311" s="1"/>
      <c r="AB311" s="647"/>
      <c r="AC311" s="647"/>
      <c r="AD311" s="647"/>
      <c r="AE311" s="647"/>
      <c r="AF311" s="647"/>
      <c r="AG311" s="647"/>
      <c r="AH311" s="647"/>
      <c r="AI311" s="1"/>
      <c r="AJ311" s="647"/>
      <c r="AK311" s="647"/>
      <c r="AL311" s="647"/>
      <c r="AM311" s="647"/>
      <c r="AN311" s="647"/>
      <c r="AO311" s="647"/>
      <c r="AP311" s="647"/>
      <c r="AQ311" s="647"/>
      <c r="AR311" s="647"/>
      <c r="AS311" s="647"/>
      <c r="AT311" s="647"/>
      <c r="AU311" s="830"/>
      <c r="AV311" s="647"/>
      <c r="AW311" s="647"/>
      <c r="AX311" s="647"/>
      <c r="AY311" s="647"/>
      <c r="AZ311" s="647"/>
      <c r="BA311" s="647"/>
      <c r="BB311" s="647"/>
      <c r="BC311" s="647"/>
      <c r="BD311" s="647"/>
      <c r="BE311" s="647"/>
      <c r="BF311" s="647"/>
      <c r="BG311" s="647"/>
      <c r="BH311" s="647"/>
      <c r="BI311" s="647"/>
      <c r="BJ311" s="647"/>
      <c r="BK311" s="647"/>
      <c r="BL311" s="647"/>
      <c r="BM311" s="1"/>
      <c r="BN311" s="647"/>
      <c r="BO311" s="647"/>
      <c r="BP311" s="647"/>
      <c r="BQ311" s="542"/>
      <c r="BR311" s="649"/>
      <c r="BS311" s="775"/>
      <c r="BT311" s="640"/>
      <c r="BU311" s="651"/>
      <c r="BY311" s="642"/>
    </row>
    <row r="312" spans="1:77" s="652" customFormat="1" hidden="1">
      <c r="A312" s="638"/>
      <c r="B312" s="719"/>
      <c r="C312" s="719"/>
      <c r="D312" s="640"/>
      <c r="E312" s="647"/>
      <c r="F312" s="774"/>
      <c r="G312" s="651"/>
      <c r="H312" s="643"/>
      <c r="I312" s="644"/>
      <c r="J312" s="645"/>
      <c r="K312" s="1"/>
      <c r="L312" s="1"/>
      <c r="M312" s="1"/>
      <c r="N312" s="1"/>
      <c r="O312" s="647"/>
      <c r="P312" s="647"/>
      <c r="Q312" s="647"/>
      <c r="R312" s="647"/>
      <c r="S312" s="647"/>
      <c r="T312" s="648"/>
      <c r="U312" s="647"/>
      <c r="V312" s="647"/>
      <c r="W312" s="647"/>
      <c r="X312" s="647"/>
      <c r="Y312" s="647"/>
      <c r="Z312" s="647"/>
      <c r="AA312" s="1"/>
      <c r="AB312" s="647"/>
      <c r="AC312" s="647"/>
      <c r="AD312" s="647"/>
      <c r="AE312" s="647"/>
      <c r="AF312" s="647"/>
      <c r="AG312" s="647"/>
      <c r="AH312" s="647"/>
      <c r="AI312" s="1"/>
      <c r="AJ312" s="647"/>
      <c r="AK312" s="647"/>
      <c r="AL312" s="647"/>
      <c r="AM312" s="647"/>
      <c r="AN312" s="647"/>
      <c r="AO312" s="647"/>
      <c r="AP312" s="647"/>
      <c r="AQ312" s="647"/>
      <c r="AR312" s="647"/>
      <c r="AS312" s="647"/>
      <c r="AT312" s="647"/>
      <c r="AU312" s="830"/>
      <c r="AV312" s="647"/>
      <c r="AW312" s="647"/>
      <c r="AX312" s="647"/>
      <c r="AY312" s="647"/>
      <c r="AZ312" s="647"/>
      <c r="BA312" s="647"/>
      <c r="BB312" s="647"/>
      <c r="BC312" s="647"/>
      <c r="BD312" s="647"/>
      <c r="BE312" s="647"/>
      <c r="BF312" s="647"/>
      <c r="BG312" s="647"/>
      <c r="BH312" s="647"/>
      <c r="BI312" s="647"/>
      <c r="BJ312" s="647"/>
      <c r="BK312" s="647"/>
      <c r="BL312" s="647"/>
      <c r="BM312" s="1"/>
      <c r="BN312" s="647"/>
      <c r="BO312" s="647"/>
      <c r="BP312" s="647"/>
      <c r="BQ312" s="542"/>
      <c r="BR312" s="649"/>
      <c r="BS312" s="775"/>
      <c r="BT312" s="640"/>
      <c r="BU312" s="651"/>
      <c r="BY312" s="642"/>
    </row>
    <row r="313" spans="1:77" s="652" customFormat="1" hidden="1">
      <c r="A313" s="638"/>
      <c r="B313" s="719"/>
      <c r="C313" s="719"/>
      <c r="D313" s="640"/>
      <c r="E313" s="647"/>
      <c r="F313" s="774"/>
      <c r="G313" s="651"/>
      <c r="H313" s="643"/>
      <c r="I313" s="644"/>
      <c r="J313" s="645"/>
      <c r="K313" s="1"/>
      <c r="L313" s="1"/>
      <c r="M313" s="1"/>
      <c r="N313" s="1"/>
      <c r="O313" s="647"/>
      <c r="P313" s="647"/>
      <c r="Q313" s="647"/>
      <c r="R313" s="647"/>
      <c r="S313" s="647"/>
      <c r="T313" s="648"/>
      <c r="U313" s="647"/>
      <c r="V313" s="647"/>
      <c r="W313" s="647"/>
      <c r="X313" s="647"/>
      <c r="Y313" s="647"/>
      <c r="Z313" s="647"/>
      <c r="AA313" s="1"/>
      <c r="AB313" s="647"/>
      <c r="AC313" s="647"/>
      <c r="AD313" s="647"/>
      <c r="AE313" s="647"/>
      <c r="AF313" s="647"/>
      <c r="AG313" s="647"/>
      <c r="AH313" s="647"/>
      <c r="AI313" s="1"/>
      <c r="AJ313" s="647"/>
      <c r="AK313" s="647"/>
      <c r="AL313" s="647"/>
      <c r="AM313" s="647"/>
      <c r="AN313" s="647"/>
      <c r="AO313" s="647"/>
      <c r="AP313" s="647"/>
      <c r="AQ313" s="647"/>
      <c r="AR313" s="647"/>
      <c r="AS313" s="647"/>
      <c r="AT313" s="647"/>
      <c r="AU313" s="830"/>
      <c r="AV313" s="647"/>
      <c r="AW313" s="647"/>
      <c r="AX313" s="647"/>
      <c r="AY313" s="647"/>
      <c r="AZ313" s="647"/>
      <c r="BA313" s="647"/>
      <c r="BB313" s="647"/>
      <c r="BC313" s="647"/>
      <c r="BD313" s="647"/>
      <c r="BE313" s="647"/>
      <c r="BF313" s="647"/>
      <c r="BG313" s="647"/>
      <c r="BH313" s="647"/>
      <c r="BI313" s="647"/>
      <c r="BJ313" s="647"/>
      <c r="BK313" s="647"/>
      <c r="BL313" s="647"/>
      <c r="BM313" s="1"/>
      <c r="BN313" s="647"/>
      <c r="BO313" s="647"/>
      <c r="BP313" s="647"/>
      <c r="BQ313" s="542"/>
      <c r="BR313" s="649"/>
      <c r="BS313" s="775"/>
      <c r="BT313" s="640"/>
      <c r="BU313" s="651"/>
      <c r="BY313" s="642"/>
    </row>
    <row r="314" spans="1:77" s="652" customFormat="1" hidden="1">
      <c r="A314" s="638"/>
      <c r="B314" s="719"/>
      <c r="C314" s="719"/>
      <c r="D314" s="640"/>
      <c r="E314" s="774"/>
      <c r="F314" s="640"/>
      <c r="G314" s="651"/>
      <c r="H314" s="643"/>
      <c r="I314" s="644"/>
      <c r="J314" s="645"/>
      <c r="K314" s="1"/>
      <c r="L314" s="1"/>
      <c r="M314" s="1"/>
      <c r="N314" s="1"/>
      <c r="O314" s="647"/>
      <c r="P314" s="647"/>
      <c r="Q314" s="647"/>
      <c r="R314" s="647"/>
      <c r="S314" s="647"/>
      <c r="T314" s="648"/>
      <c r="U314" s="647"/>
      <c r="V314" s="647"/>
      <c r="W314" s="647"/>
      <c r="X314" s="647"/>
      <c r="Y314" s="647"/>
      <c r="Z314" s="647"/>
      <c r="AA314" s="1"/>
      <c r="AB314" s="647"/>
      <c r="AC314" s="647"/>
      <c r="AD314" s="647"/>
      <c r="AE314" s="647"/>
      <c r="AF314" s="647"/>
      <c r="AG314" s="647"/>
      <c r="AH314" s="647"/>
      <c r="AI314" s="1"/>
      <c r="AJ314" s="647"/>
      <c r="AK314" s="647"/>
      <c r="AL314" s="647"/>
      <c r="AM314" s="647"/>
      <c r="AN314" s="647"/>
      <c r="AO314" s="647"/>
      <c r="AP314" s="647"/>
      <c r="AQ314" s="647"/>
      <c r="AR314" s="647"/>
      <c r="AS314" s="647"/>
      <c r="AT314" s="647"/>
      <c r="AU314" s="830"/>
      <c r="AV314" s="647"/>
      <c r="AW314" s="647"/>
      <c r="AX314" s="647"/>
      <c r="AY314" s="647"/>
      <c r="AZ314" s="647"/>
      <c r="BA314" s="647"/>
      <c r="BB314" s="647"/>
      <c r="BC314" s="647"/>
      <c r="BD314" s="647"/>
      <c r="BE314" s="647"/>
      <c r="BF314" s="647"/>
      <c r="BG314" s="647"/>
      <c r="BH314" s="647"/>
      <c r="BI314" s="647"/>
      <c r="BJ314" s="647"/>
      <c r="BK314" s="647"/>
      <c r="BL314" s="647"/>
      <c r="BM314" s="1"/>
      <c r="BN314" s="647"/>
      <c r="BO314" s="647"/>
      <c r="BP314" s="647"/>
      <c r="BQ314" s="542"/>
      <c r="BR314" s="649"/>
      <c r="BS314" s="775"/>
      <c r="BT314" s="640"/>
      <c r="BU314" s="651"/>
      <c r="BY314" s="642"/>
    </row>
    <row r="315" spans="1:77" s="652" customFormat="1" hidden="1">
      <c r="A315" s="638"/>
      <c r="B315" s="719"/>
      <c r="C315" s="719"/>
      <c r="D315" s="640"/>
      <c r="E315" s="774"/>
      <c r="F315" s="774"/>
      <c r="G315" s="651"/>
      <c r="H315" s="643"/>
      <c r="I315" s="644"/>
      <c r="J315" s="645"/>
      <c r="K315" s="1"/>
      <c r="L315" s="1"/>
      <c r="M315" s="1"/>
      <c r="N315" s="1"/>
      <c r="O315" s="647"/>
      <c r="P315" s="647"/>
      <c r="Q315" s="647"/>
      <c r="R315" s="647"/>
      <c r="S315" s="647"/>
      <c r="T315" s="648"/>
      <c r="U315" s="647"/>
      <c r="V315" s="647"/>
      <c r="W315" s="647"/>
      <c r="X315" s="647"/>
      <c r="Y315" s="647"/>
      <c r="Z315" s="647"/>
      <c r="AA315" s="1"/>
      <c r="AB315" s="647"/>
      <c r="AC315" s="647"/>
      <c r="AD315" s="647"/>
      <c r="AE315" s="647"/>
      <c r="AF315" s="647"/>
      <c r="AG315" s="647"/>
      <c r="AH315" s="647"/>
      <c r="AI315" s="1"/>
      <c r="AJ315" s="647"/>
      <c r="AK315" s="647"/>
      <c r="AL315" s="647"/>
      <c r="AM315" s="647"/>
      <c r="AN315" s="647"/>
      <c r="AO315" s="647"/>
      <c r="AP315" s="647"/>
      <c r="AQ315" s="647"/>
      <c r="AR315" s="647"/>
      <c r="AS315" s="647"/>
      <c r="AT315" s="647"/>
      <c r="AU315" s="830"/>
      <c r="AV315" s="647"/>
      <c r="AW315" s="647"/>
      <c r="AX315" s="647"/>
      <c r="AY315" s="647"/>
      <c r="AZ315" s="647"/>
      <c r="BA315" s="647"/>
      <c r="BB315" s="647"/>
      <c r="BC315" s="647"/>
      <c r="BD315" s="647"/>
      <c r="BE315" s="647"/>
      <c r="BF315" s="647"/>
      <c r="BG315" s="647"/>
      <c r="BH315" s="647"/>
      <c r="BI315" s="647"/>
      <c r="BJ315" s="647"/>
      <c r="BK315" s="647"/>
      <c r="BL315" s="647"/>
      <c r="BM315" s="1"/>
      <c r="BN315" s="647"/>
      <c r="BO315" s="647"/>
      <c r="BP315" s="647"/>
      <c r="BQ315" s="542"/>
      <c r="BR315" s="649"/>
      <c r="BS315" s="775"/>
      <c r="BT315" s="640"/>
      <c r="BU315" s="651"/>
      <c r="BY315" s="642"/>
    </row>
    <row r="316" spans="1:77" s="652" customFormat="1" hidden="1">
      <c r="A316" s="638"/>
      <c r="B316" s="639"/>
      <c r="C316" s="639"/>
      <c r="D316" s="640"/>
      <c r="E316" s="774"/>
      <c r="F316" s="774"/>
      <c r="G316" s="651"/>
      <c r="H316" s="643"/>
      <c r="I316" s="644"/>
      <c r="J316" s="645"/>
      <c r="K316" s="1"/>
      <c r="L316" s="1"/>
      <c r="M316" s="1"/>
      <c r="N316" s="1"/>
      <c r="O316" s="647"/>
      <c r="P316" s="647"/>
      <c r="Q316" s="647"/>
      <c r="R316" s="647"/>
      <c r="S316" s="647"/>
      <c r="T316" s="648"/>
      <c r="U316" s="647"/>
      <c r="V316" s="647"/>
      <c r="W316" s="647"/>
      <c r="X316" s="647"/>
      <c r="Y316" s="647"/>
      <c r="Z316" s="647"/>
      <c r="AA316" s="1"/>
      <c r="AB316" s="647"/>
      <c r="AC316" s="647"/>
      <c r="AD316" s="647"/>
      <c r="AE316" s="647"/>
      <c r="AF316" s="647"/>
      <c r="AG316" s="647"/>
      <c r="AH316" s="647"/>
      <c r="AI316" s="1"/>
      <c r="AJ316" s="647"/>
      <c r="AK316" s="647"/>
      <c r="AL316" s="647"/>
      <c r="AM316" s="647"/>
      <c r="AN316" s="647"/>
      <c r="AO316" s="647"/>
      <c r="AP316" s="647"/>
      <c r="AQ316" s="647"/>
      <c r="AR316" s="647"/>
      <c r="AS316" s="647"/>
      <c r="AT316" s="647"/>
      <c r="AU316" s="830"/>
      <c r="AV316" s="647"/>
      <c r="AW316" s="647"/>
      <c r="AX316" s="647"/>
      <c r="AY316" s="647"/>
      <c r="AZ316" s="647"/>
      <c r="BA316" s="647"/>
      <c r="BB316" s="647"/>
      <c r="BC316" s="647"/>
      <c r="BD316" s="647"/>
      <c r="BE316" s="647"/>
      <c r="BF316" s="647"/>
      <c r="BG316" s="647"/>
      <c r="BH316" s="647"/>
      <c r="BI316" s="647"/>
      <c r="BJ316" s="647"/>
      <c r="BK316" s="647"/>
      <c r="BL316" s="647"/>
      <c r="BM316" s="1"/>
      <c r="BN316" s="647"/>
      <c r="BO316" s="647"/>
      <c r="BP316" s="647"/>
      <c r="BQ316" s="542"/>
      <c r="BR316" s="649"/>
      <c r="BS316" s="775"/>
      <c r="BT316" s="640"/>
      <c r="BU316" s="651"/>
      <c r="BY316" s="642"/>
    </row>
    <row r="317" spans="1:77" s="652" customFormat="1" hidden="1">
      <c r="A317" s="638"/>
      <c r="B317" s="639"/>
      <c r="C317" s="639"/>
      <c r="D317" s="640"/>
      <c r="E317" s="774"/>
      <c r="F317" s="774"/>
      <c r="G317" s="651"/>
      <c r="H317" s="643"/>
      <c r="I317" s="644"/>
      <c r="J317" s="645"/>
      <c r="K317" s="1"/>
      <c r="L317" s="1"/>
      <c r="M317" s="1"/>
      <c r="N317" s="1"/>
      <c r="O317" s="647"/>
      <c r="P317" s="647"/>
      <c r="Q317" s="647"/>
      <c r="R317" s="647"/>
      <c r="S317" s="647"/>
      <c r="T317" s="648"/>
      <c r="U317" s="647"/>
      <c r="V317" s="647"/>
      <c r="W317" s="647"/>
      <c r="X317" s="647"/>
      <c r="Y317" s="647"/>
      <c r="Z317" s="647"/>
      <c r="AA317" s="1"/>
      <c r="AB317" s="647"/>
      <c r="AC317" s="647"/>
      <c r="AD317" s="647"/>
      <c r="AE317" s="647"/>
      <c r="AF317" s="647"/>
      <c r="AG317" s="647"/>
      <c r="AH317" s="647"/>
      <c r="AI317" s="1"/>
      <c r="AJ317" s="647"/>
      <c r="AK317" s="647"/>
      <c r="AL317" s="647"/>
      <c r="AM317" s="647"/>
      <c r="AN317" s="647"/>
      <c r="AO317" s="647"/>
      <c r="AP317" s="647"/>
      <c r="AQ317" s="647"/>
      <c r="AR317" s="647"/>
      <c r="AS317" s="647"/>
      <c r="AT317" s="647"/>
      <c r="AU317" s="830"/>
      <c r="AV317" s="647"/>
      <c r="AW317" s="647"/>
      <c r="AX317" s="647"/>
      <c r="AY317" s="647"/>
      <c r="AZ317" s="647"/>
      <c r="BA317" s="647"/>
      <c r="BB317" s="647"/>
      <c r="BC317" s="647"/>
      <c r="BD317" s="647"/>
      <c r="BE317" s="647"/>
      <c r="BF317" s="647"/>
      <c r="BG317" s="647"/>
      <c r="BH317" s="647"/>
      <c r="BI317" s="647"/>
      <c r="BJ317" s="647"/>
      <c r="BK317" s="647"/>
      <c r="BL317" s="647"/>
      <c r="BM317" s="1"/>
      <c r="BN317" s="647"/>
      <c r="BO317" s="647"/>
      <c r="BP317" s="647"/>
      <c r="BQ317" s="542"/>
      <c r="BR317" s="649"/>
      <c r="BS317" s="775"/>
      <c r="BT317" s="640"/>
      <c r="BU317" s="651"/>
      <c r="BY317" s="642"/>
    </row>
    <row r="318" spans="1:77" s="652" customFormat="1" hidden="1">
      <c r="A318" s="638"/>
      <c r="B318" s="719"/>
      <c r="C318" s="719"/>
      <c r="D318" s="640"/>
      <c r="E318" s="647"/>
      <c r="F318" s="774"/>
      <c r="G318" s="651"/>
      <c r="H318" s="643"/>
      <c r="I318" s="644"/>
      <c r="J318" s="645"/>
      <c r="K318" s="1"/>
      <c r="L318" s="1"/>
      <c r="M318" s="1"/>
      <c r="N318" s="1"/>
      <c r="O318" s="647"/>
      <c r="P318" s="647"/>
      <c r="Q318" s="647"/>
      <c r="R318" s="647"/>
      <c r="S318" s="647"/>
      <c r="T318" s="648"/>
      <c r="U318" s="647"/>
      <c r="V318" s="647"/>
      <c r="W318" s="647"/>
      <c r="X318" s="647"/>
      <c r="Y318" s="647"/>
      <c r="Z318" s="647"/>
      <c r="AA318" s="1"/>
      <c r="AB318" s="647"/>
      <c r="AC318" s="647"/>
      <c r="AD318" s="647"/>
      <c r="AE318" s="647"/>
      <c r="AF318" s="647"/>
      <c r="AG318" s="647"/>
      <c r="AH318" s="647"/>
      <c r="AI318" s="1"/>
      <c r="AJ318" s="647"/>
      <c r="AK318" s="647"/>
      <c r="AL318" s="647"/>
      <c r="AM318" s="647"/>
      <c r="AN318" s="647"/>
      <c r="AO318" s="647"/>
      <c r="AP318" s="647"/>
      <c r="AQ318" s="647"/>
      <c r="AR318" s="647"/>
      <c r="AS318" s="647"/>
      <c r="AT318" s="647"/>
      <c r="AU318" s="830"/>
      <c r="AV318" s="647"/>
      <c r="AW318" s="647"/>
      <c r="AX318" s="647"/>
      <c r="AY318" s="647"/>
      <c r="AZ318" s="647"/>
      <c r="BA318" s="647"/>
      <c r="BB318" s="647"/>
      <c r="BC318" s="647"/>
      <c r="BD318" s="647"/>
      <c r="BE318" s="647"/>
      <c r="BF318" s="647"/>
      <c r="BG318" s="647"/>
      <c r="BH318" s="647"/>
      <c r="BI318" s="647"/>
      <c r="BJ318" s="647"/>
      <c r="BK318" s="647"/>
      <c r="BL318" s="647"/>
      <c r="BM318" s="1"/>
      <c r="BN318" s="647"/>
      <c r="BO318" s="647"/>
      <c r="BP318" s="647"/>
      <c r="BQ318" s="542"/>
      <c r="BR318" s="649"/>
      <c r="BS318" s="775"/>
      <c r="BT318" s="640"/>
      <c r="BU318" s="651"/>
      <c r="BY318" s="642"/>
    </row>
    <row r="319" spans="1:77" s="652" customFormat="1" hidden="1">
      <c r="A319" s="638"/>
      <c r="B319" s="719"/>
      <c r="C319" s="719"/>
      <c r="D319" s="640"/>
      <c r="E319" s="647"/>
      <c r="F319" s="774"/>
      <c r="G319" s="651"/>
      <c r="H319" s="643"/>
      <c r="I319" s="644"/>
      <c r="J319" s="645"/>
      <c r="K319" s="1"/>
      <c r="L319" s="1"/>
      <c r="M319" s="1"/>
      <c r="N319" s="1"/>
      <c r="O319" s="647"/>
      <c r="P319" s="647"/>
      <c r="Q319" s="647"/>
      <c r="R319" s="647"/>
      <c r="S319" s="647"/>
      <c r="T319" s="648"/>
      <c r="U319" s="647"/>
      <c r="V319" s="647"/>
      <c r="W319" s="647"/>
      <c r="X319" s="647"/>
      <c r="Y319" s="647"/>
      <c r="Z319" s="647"/>
      <c r="AA319" s="1"/>
      <c r="AB319" s="647"/>
      <c r="AC319" s="647"/>
      <c r="AD319" s="647"/>
      <c r="AE319" s="647"/>
      <c r="AF319" s="647"/>
      <c r="AG319" s="647"/>
      <c r="AH319" s="647"/>
      <c r="AI319" s="1"/>
      <c r="AJ319" s="647"/>
      <c r="AK319" s="647"/>
      <c r="AL319" s="647"/>
      <c r="AM319" s="647"/>
      <c r="AN319" s="647"/>
      <c r="AO319" s="647"/>
      <c r="AP319" s="647"/>
      <c r="AQ319" s="647"/>
      <c r="AR319" s="647"/>
      <c r="AS319" s="647"/>
      <c r="AT319" s="647"/>
      <c r="AU319" s="830"/>
      <c r="AV319" s="647"/>
      <c r="AW319" s="647"/>
      <c r="AX319" s="647"/>
      <c r="AY319" s="647"/>
      <c r="AZ319" s="647"/>
      <c r="BA319" s="647"/>
      <c r="BB319" s="647"/>
      <c r="BC319" s="647"/>
      <c r="BD319" s="647"/>
      <c r="BE319" s="647"/>
      <c r="BF319" s="647"/>
      <c r="BG319" s="647"/>
      <c r="BH319" s="647"/>
      <c r="BI319" s="647"/>
      <c r="BJ319" s="647"/>
      <c r="BK319" s="647"/>
      <c r="BL319" s="647"/>
      <c r="BM319" s="1"/>
      <c r="BN319" s="647"/>
      <c r="BO319" s="647"/>
      <c r="BP319" s="647"/>
      <c r="BQ319" s="542"/>
      <c r="BR319" s="649"/>
      <c r="BS319" s="775"/>
      <c r="BT319" s="640"/>
      <c r="BU319" s="651"/>
      <c r="BY319" s="642"/>
    </row>
    <row r="320" spans="1:77" s="652" customFormat="1" hidden="1">
      <c r="A320" s="638"/>
      <c r="B320" s="719"/>
      <c r="C320" s="719"/>
      <c r="D320" s="640"/>
      <c r="E320" s="647"/>
      <c r="F320" s="774"/>
      <c r="G320" s="651"/>
      <c r="H320" s="643"/>
      <c r="I320" s="644"/>
      <c r="J320" s="645"/>
      <c r="K320" s="1"/>
      <c r="L320" s="1"/>
      <c r="M320" s="1"/>
      <c r="N320" s="1"/>
      <c r="O320" s="647"/>
      <c r="P320" s="647"/>
      <c r="Q320" s="647"/>
      <c r="R320" s="647"/>
      <c r="S320" s="647"/>
      <c r="T320" s="648"/>
      <c r="U320" s="647"/>
      <c r="V320" s="647"/>
      <c r="W320" s="647"/>
      <c r="X320" s="647"/>
      <c r="Y320" s="647"/>
      <c r="Z320" s="647"/>
      <c r="AA320" s="1"/>
      <c r="AB320" s="647"/>
      <c r="AC320" s="647"/>
      <c r="AD320" s="647"/>
      <c r="AE320" s="647"/>
      <c r="AF320" s="647"/>
      <c r="AG320" s="647"/>
      <c r="AH320" s="647"/>
      <c r="AI320" s="1"/>
      <c r="AJ320" s="647"/>
      <c r="AK320" s="647"/>
      <c r="AL320" s="647"/>
      <c r="AM320" s="647"/>
      <c r="AN320" s="647"/>
      <c r="AO320" s="647"/>
      <c r="AP320" s="647"/>
      <c r="AQ320" s="647"/>
      <c r="AR320" s="647"/>
      <c r="AS320" s="647"/>
      <c r="AT320" s="647"/>
      <c r="AU320" s="830"/>
      <c r="AV320" s="647"/>
      <c r="AW320" s="647"/>
      <c r="AX320" s="647"/>
      <c r="AY320" s="647"/>
      <c r="AZ320" s="647"/>
      <c r="BA320" s="647"/>
      <c r="BB320" s="647"/>
      <c r="BC320" s="647"/>
      <c r="BD320" s="647"/>
      <c r="BE320" s="647"/>
      <c r="BF320" s="647"/>
      <c r="BG320" s="647"/>
      <c r="BH320" s="647"/>
      <c r="BI320" s="647"/>
      <c r="BJ320" s="647"/>
      <c r="BK320" s="647"/>
      <c r="BL320" s="647"/>
      <c r="BM320" s="1"/>
      <c r="BN320" s="647"/>
      <c r="BO320" s="647"/>
      <c r="BP320" s="647"/>
      <c r="BQ320" s="542"/>
      <c r="BR320" s="649"/>
      <c r="BS320" s="775"/>
      <c r="BT320" s="640"/>
      <c r="BU320" s="651"/>
      <c r="BY320" s="642"/>
    </row>
    <row r="321" spans="1:77" s="652" customFormat="1" hidden="1">
      <c r="A321" s="638"/>
      <c r="B321" s="719"/>
      <c r="C321" s="719"/>
      <c r="D321" s="640"/>
      <c r="E321" s="641"/>
      <c r="F321" s="774"/>
      <c r="G321" s="651"/>
      <c r="H321" s="643"/>
      <c r="I321" s="644"/>
      <c r="J321" s="645"/>
      <c r="K321" s="1"/>
      <c r="L321" s="1"/>
      <c r="M321" s="1"/>
      <c r="N321" s="1"/>
      <c r="O321" s="647"/>
      <c r="P321" s="647"/>
      <c r="Q321" s="647"/>
      <c r="R321" s="647"/>
      <c r="S321" s="647"/>
      <c r="T321" s="648"/>
      <c r="U321" s="647"/>
      <c r="V321" s="647"/>
      <c r="W321" s="647"/>
      <c r="X321" s="647"/>
      <c r="Y321" s="647"/>
      <c r="Z321" s="647"/>
      <c r="AA321" s="1"/>
      <c r="AB321" s="647"/>
      <c r="AC321" s="647"/>
      <c r="AD321" s="647"/>
      <c r="AE321" s="647"/>
      <c r="AF321" s="647"/>
      <c r="AG321" s="647"/>
      <c r="AH321" s="647"/>
      <c r="AI321" s="1"/>
      <c r="AJ321" s="647"/>
      <c r="AK321" s="647"/>
      <c r="AL321" s="647"/>
      <c r="AM321" s="647"/>
      <c r="AN321" s="647"/>
      <c r="AO321" s="647"/>
      <c r="AP321" s="647"/>
      <c r="AQ321" s="647"/>
      <c r="AR321" s="647"/>
      <c r="AS321" s="647"/>
      <c r="AT321" s="647"/>
      <c r="AU321" s="830"/>
      <c r="AV321" s="647"/>
      <c r="AW321" s="647"/>
      <c r="AX321" s="647"/>
      <c r="AY321" s="647"/>
      <c r="AZ321" s="647"/>
      <c r="BA321" s="647"/>
      <c r="BB321" s="647"/>
      <c r="BC321" s="647"/>
      <c r="BD321" s="647"/>
      <c r="BE321" s="647"/>
      <c r="BF321" s="647"/>
      <c r="BG321" s="647"/>
      <c r="BH321" s="647"/>
      <c r="BI321" s="647"/>
      <c r="BJ321" s="647"/>
      <c r="BK321" s="647"/>
      <c r="BL321" s="647"/>
      <c r="BM321" s="1"/>
      <c r="BN321" s="647"/>
      <c r="BO321" s="647"/>
      <c r="BP321" s="647"/>
      <c r="BQ321" s="542"/>
      <c r="BR321" s="649"/>
      <c r="BS321" s="775"/>
      <c r="BT321" s="640"/>
      <c r="BU321" s="651"/>
      <c r="BY321" s="642"/>
    </row>
    <row r="322" spans="1:77" s="652" customFormat="1" hidden="1">
      <c r="A322" s="638"/>
      <c r="B322" s="719"/>
      <c r="C322" s="719"/>
      <c r="D322" s="640"/>
      <c r="E322" s="647"/>
      <c r="F322" s="774"/>
      <c r="G322" s="651"/>
      <c r="H322" s="643"/>
      <c r="I322" s="644"/>
      <c r="J322" s="645"/>
      <c r="K322" s="1"/>
      <c r="L322" s="1"/>
      <c r="M322" s="1"/>
      <c r="N322" s="1"/>
      <c r="O322" s="647"/>
      <c r="P322" s="647"/>
      <c r="Q322" s="647"/>
      <c r="R322" s="647"/>
      <c r="S322" s="647"/>
      <c r="T322" s="648"/>
      <c r="U322" s="647"/>
      <c r="V322" s="647"/>
      <c r="W322" s="647"/>
      <c r="X322" s="647"/>
      <c r="Y322" s="647"/>
      <c r="Z322" s="647"/>
      <c r="AA322" s="1"/>
      <c r="AB322" s="647"/>
      <c r="AC322" s="647"/>
      <c r="AD322" s="647"/>
      <c r="AE322" s="647"/>
      <c r="AF322" s="647"/>
      <c r="AG322" s="647"/>
      <c r="AH322" s="647"/>
      <c r="AI322" s="1"/>
      <c r="AJ322" s="647"/>
      <c r="AK322" s="647"/>
      <c r="AL322" s="647"/>
      <c r="AM322" s="647"/>
      <c r="AN322" s="647"/>
      <c r="AO322" s="647"/>
      <c r="AP322" s="647"/>
      <c r="AQ322" s="647"/>
      <c r="AR322" s="647"/>
      <c r="AS322" s="647"/>
      <c r="AT322" s="647"/>
      <c r="AU322" s="830"/>
      <c r="AV322" s="647"/>
      <c r="AW322" s="647"/>
      <c r="AX322" s="647"/>
      <c r="AY322" s="647"/>
      <c r="AZ322" s="647"/>
      <c r="BA322" s="647"/>
      <c r="BB322" s="647"/>
      <c r="BC322" s="647"/>
      <c r="BD322" s="647"/>
      <c r="BE322" s="647"/>
      <c r="BF322" s="647"/>
      <c r="BG322" s="647"/>
      <c r="BH322" s="647"/>
      <c r="BI322" s="647"/>
      <c r="BJ322" s="647"/>
      <c r="BK322" s="647"/>
      <c r="BL322" s="647"/>
      <c r="BM322" s="1"/>
      <c r="BN322" s="647"/>
      <c r="BO322" s="647"/>
      <c r="BP322" s="647"/>
      <c r="BQ322" s="542"/>
      <c r="BR322" s="649"/>
      <c r="BS322" s="775"/>
      <c r="BT322" s="640"/>
      <c r="BU322" s="651"/>
      <c r="BY322" s="642"/>
    </row>
    <row r="323" spans="1:77" s="652" customFormat="1" hidden="1">
      <c r="A323" s="638"/>
      <c r="B323" s="639"/>
      <c r="C323" s="639"/>
      <c r="D323" s="640"/>
      <c r="E323" s="774"/>
      <c r="F323" s="774"/>
      <c r="G323" s="651"/>
      <c r="H323" s="643"/>
      <c r="I323" s="644"/>
      <c r="J323" s="645"/>
      <c r="K323" s="1"/>
      <c r="L323" s="1"/>
      <c r="M323" s="1"/>
      <c r="N323" s="1"/>
      <c r="O323" s="647"/>
      <c r="P323" s="647"/>
      <c r="Q323" s="647"/>
      <c r="R323" s="647"/>
      <c r="S323" s="647"/>
      <c r="T323" s="648"/>
      <c r="U323" s="647"/>
      <c r="V323" s="647"/>
      <c r="W323" s="647"/>
      <c r="X323" s="647"/>
      <c r="Y323" s="647"/>
      <c r="Z323" s="647"/>
      <c r="AA323" s="1"/>
      <c r="AB323" s="647"/>
      <c r="AC323" s="647"/>
      <c r="AD323" s="647"/>
      <c r="AE323" s="647"/>
      <c r="AF323" s="647"/>
      <c r="AG323" s="647"/>
      <c r="AH323" s="647"/>
      <c r="AI323" s="1"/>
      <c r="AJ323" s="647"/>
      <c r="AK323" s="647"/>
      <c r="AL323" s="647"/>
      <c r="AM323" s="647"/>
      <c r="AN323" s="647"/>
      <c r="AO323" s="647"/>
      <c r="AP323" s="647"/>
      <c r="AQ323" s="647"/>
      <c r="AR323" s="647"/>
      <c r="AS323" s="647"/>
      <c r="AT323" s="647"/>
      <c r="AU323" s="830"/>
      <c r="AV323" s="647"/>
      <c r="AW323" s="647"/>
      <c r="AX323" s="647"/>
      <c r="AY323" s="647"/>
      <c r="AZ323" s="647"/>
      <c r="BA323" s="647"/>
      <c r="BB323" s="647"/>
      <c r="BC323" s="647"/>
      <c r="BD323" s="647"/>
      <c r="BE323" s="647"/>
      <c r="BF323" s="647"/>
      <c r="BG323" s="647"/>
      <c r="BH323" s="647"/>
      <c r="BI323" s="647"/>
      <c r="BJ323" s="647"/>
      <c r="BK323" s="647"/>
      <c r="BL323" s="647"/>
      <c r="BM323" s="1"/>
      <c r="BN323" s="647"/>
      <c r="BO323" s="647"/>
      <c r="BP323" s="647"/>
      <c r="BQ323" s="542"/>
      <c r="BR323" s="649"/>
      <c r="BS323" s="775"/>
      <c r="BT323" s="640"/>
      <c r="BU323" s="651"/>
      <c r="BY323" s="642"/>
    </row>
    <row r="324" spans="1:77" s="652" customFormat="1" hidden="1">
      <c r="A324" s="640"/>
      <c r="B324" s="639"/>
      <c r="C324" s="639"/>
      <c r="D324" s="640"/>
      <c r="E324" s="774"/>
      <c r="F324" s="774"/>
      <c r="G324" s="651"/>
      <c r="H324" s="643"/>
      <c r="I324" s="644"/>
      <c r="J324" s="645"/>
      <c r="K324" s="1"/>
      <c r="L324" s="1"/>
      <c r="M324" s="1"/>
      <c r="N324" s="1"/>
      <c r="O324" s="647"/>
      <c r="P324" s="647"/>
      <c r="Q324" s="647"/>
      <c r="R324" s="647"/>
      <c r="S324" s="647"/>
      <c r="T324" s="648"/>
      <c r="U324" s="647"/>
      <c r="V324" s="647"/>
      <c r="W324" s="647"/>
      <c r="X324" s="647"/>
      <c r="Y324" s="647"/>
      <c r="Z324" s="647"/>
      <c r="AA324" s="1"/>
      <c r="AB324" s="647"/>
      <c r="AC324" s="647"/>
      <c r="AD324" s="647"/>
      <c r="AE324" s="647"/>
      <c r="AF324" s="647"/>
      <c r="AG324" s="647"/>
      <c r="AH324" s="647"/>
      <c r="AI324" s="1"/>
      <c r="AJ324" s="647"/>
      <c r="AK324" s="647"/>
      <c r="AL324" s="647"/>
      <c r="AM324" s="647"/>
      <c r="AN324" s="647"/>
      <c r="AO324" s="647"/>
      <c r="AP324" s="647"/>
      <c r="AQ324" s="647"/>
      <c r="AR324" s="647"/>
      <c r="AS324" s="647"/>
      <c r="AT324" s="647"/>
      <c r="AU324" s="830"/>
      <c r="AV324" s="647"/>
      <c r="AW324" s="647"/>
      <c r="AX324" s="647"/>
      <c r="AY324" s="647"/>
      <c r="AZ324" s="647"/>
      <c r="BA324" s="647"/>
      <c r="BB324" s="647"/>
      <c r="BC324" s="647"/>
      <c r="BD324" s="647"/>
      <c r="BE324" s="647"/>
      <c r="BF324" s="647"/>
      <c r="BG324" s="647"/>
      <c r="BH324" s="647"/>
      <c r="BI324" s="647"/>
      <c r="BJ324" s="647"/>
      <c r="BK324" s="647"/>
      <c r="BL324" s="647"/>
      <c r="BM324" s="1"/>
      <c r="BN324" s="647"/>
      <c r="BO324" s="647"/>
      <c r="BP324" s="647"/>
      <c r="BQ324" s="542"/>
      <c r="BR324" s="649"/>
      <c r="BS324" s="775"/>
      <c r="BT324" s="640"/>
      <c r="BU324" s="651"/>
      <c r="BY324" s="642"/>
    </row>
    <row r="325" spans="1:77" s="575" customFormat="1" hidden="1">
      <c r="B325" s="576"/>
      <c r="C325" s="834"/>
      <c r="D325" s="591"/>
      <c r="E325" s="835"/>
      <c r="F325" s="834"/>
      <c r="G325" s="580"/>
      <c r="H325" s="581"/>
      <c r="I325" s="582"/>
      <c r="J325" s="580">
        <f>K325+AA325+BM325</f>
        <v>0</v>
      </c>
      <c r="K325" s="578">
        <f>L325+T325+X325+Y325+Z325</f>
        <v>0</v>
      </c>
      <c r="L325" s="578">
        <f>M325+S325</f>
        <v>0</v>
      </c>
      <c r="M325" s="578">
        <f>N325+R325</f>
        <v>0</v>
      </c>
      <c r="N325" s="578">
        <f>O325+P325+Q325</f>
        <v>0</v>
      </c>
      <c r="O325" s="578"/>
      <c r="P325" s="578"/>
      <c r="Q325" s="578"/>
      <c r="R325" s="578"/>
      <c r="S325" s="578"/>
      <c r="T325" s="578">
        <f>U325+V325+W325</f>
        <v>0</v>
      </c>
      <c r="U325" s="578"/>
      <c r="V325" s="578"/>
      <c r="W325" s="578"/>
      <c r="X325" s="578"/>
      <c r="Y325" s="578"/>
      <c r="Z325" s="578"/>
      <c r="AA325" s="578">
        <f xml:space="preserve"> SUM(AB325:AI325)+SUM(AV325:BL325)</f>
        <v>0</v>
      </c>
      <c r="AB325" s="578"/>
      <c r="AC325" s="578"/>
      <c r="AD325" s="578"/>
      <c r="AE325" s="578"/>
      <c r="AF325" s="578"/>
      <c r="AG325" s="578"/>
      <c r="AH325" s="578"/>
      <c r="AI325" s="578"/>
      <c r="AJ325" s="578"/>
      <c r="AK325" s="578"/>
      <c r="AL325" s="578"/>
      <c r="AM325" s="578"/>
      <c r="AN325" s="578"/>
      <c r="AO325" s="578"/>
      <c r="AP325" s="578"/>
      <c r="AQ325" s="578"/>
      <c r="AR325" s="578"/>
      <c r="AS325" s="578"/>
      <c r="AT325" s="578"/>
      <c r="AU325" s="567"/>
      <c r="AV325" s="578"/>
      <c r="AW325" s="578"/>
      <c r="AX325" s="578"/>
      <c r="AY325" s="578"/>
      <c r="AZ325" s="578"/>
      <c r="BA325" s="578"/>
      <c r="BB325" s="578"/>
      <c r="BC325" s="578"/>
      <c r="BD325" s="578"/>
      <c r="BE325" s="578"/>
      <c r="BF325" s="578"/>
      <c r="BG325" s="578"/>
      <c r="BH325" s="578"/>
      <c r="BI325" s="578"/>
      <c r="BJ325" s="578"/>
      <c r="BK325" s="578"/>
      <c r="BL325" s="578"/>
      <c r="BM325" s="578">
        <f>SUM(BN325:BP325)</f>
        <v>0</v>
      </c>
      <c r="BN325" s="578"/>
      <c r="BO325" s="578"/>
      <c r="BP325" s="578"/>
      <c r="BQ325" s="547">
        <v>1</v>
      </c>
      <c r="BR325" s="578"/>
    </row>
    <row r="326" spans="1:77" s="593" customFormat="1" ht="14.25" hidden="1">
      <c r="B326" s="594" t="s">
        <v>82</v>
      </c>
      <c r="C326" s="807" t="s">
        <v>83</v>
      </c>
      <c r="D326" s="596"/>
      <c r="E326" s="597"/>
      <c r="F326" s="596"/>
      <c r="G326" s="598"/>
      <c r="H326" s="599">
        <f>H327+H362</f>
        <v>6.7999999999999989</v>
      </c>
      <c r="I326" s="600"/>
      <c r="J326" s="598">
        <f t="shared" ref="J326:BP326" si="83">J327+J362</f>
        <v>6.7999999999999989</v>
      </c>
      <c r="K326" s="598">
        <f t="shared" si="83"/>
        <v>5.61</v>
      </c>
      <c r="L326" s="598">
        <f t="shared" si="83"/>
        <v>5.32</v>
      </c>
      <c r="M326" s="598">
        <f t="shared" si="83"/>
        <v>5.04</v>
      </c>
      <c r="N326" s="598">
        <f t="shared" si="83"/>
        <v>1.2</v>
      </c>
      <c r="O326" s="598">
        <f t="shared" si="83"/>
        <v>1.2</v>
      </c>
      <c r="P326" s="598">
        <f t="shared" si="83"/>
        <v>0</v>
      </c>
      <c r="Q326" s="598">
        <f t="shared" si="83"/>
        <v>0</v>
      </c>
      <c r="R326" s="596">
        <f t="shared" si="83"/>
        <v>3.8400000000000003</v>
      </c>
      <c r="S326" s="598">
        <f t="shared" si="83"/>
        <v>0.28000000000000003</v>
      </c>
      <c r="T326" s="598">
        <f t="shared" si="83"/>
        <v>0</v>
      </c>
      <c r="U326" s="598">
        <f t="shared" si="83"/>
        <v>0</v>
      </c>
      <c r="V326" s="598">
        <f t="shared" si="83"/>
        <v>0</v>
      </c>
      <c r="W326" s="598">
        <f t="shared" si="83"/>
        <v>0</v>
      </c>
      <c r="X326" s="598">
        <f t="shared" si="83"/>
        <v>0</v>
      </c>
      <c r="Y326" s="598">
        <f t="shared" si="83"/>
        <v>0.29000000000000004</v>
      </c>
      <c r="Z326" s="598">
        <f t="shared" si="83"/>
        <v>0</v>
      </c>
      <c r="AA326" s="598">
        <f t="shared" si="83"/>
        <v>0.79</v>
      </c>
      <c r="AB326" s="598">
        <f t="shared" si="83"/>
        <v>0</v>
      </c>
      <c r="AC326" s="598">
        <f t="shared" si="83"/>
        <v>0</v>
      </c>
      <c r="AD326" s="598">
        <f t="shared" si="83"/>
        <v>0</v>
      </c>
      <c r="AE326" s="598">
        <f t="shared" si="83"/>
        <v>0</v>
      </c>
      <c r="AF326" s="598">
        <f t="shared" si="83"/>
        <v>0</v>
      </c>
      <c r="AG326" s="598">
        <f t="shared" si="83"/>
        <v>0.28000000000000003</v>
      </c>
      <c r="AH326" s="598">
        <f t="shared" si="83"/>
        <v>0</v>
      </c>
      <c r="AI326" s="598">
        <f t="shared" si="83"/>
        <v>0.03</v>
      </c>
      <c r="AJ326" s="598">
        <f t="shared" si="83"/>
        <v>0.03</v>
      </c>
      <c r="AK326" s="598">
        <f t="shared" si="83"/>
        <v>0</v>
      </c>
      <c r="AL326" s="598">
        <f t="shared" si="83"/>
        <v>0</v>
      </c>
      <c r="AM326" s="598">
        <f t="shared" si="83"/>
        <v>0</v>
      </c>
      <c r="AN326" s="598">
        <f t="shared" si="83"/>
        <v>0</v>
      </c>
      <c r="AO326" s="598">
        <f t="shared" si="83"/>
        <v>0</v>
      </c>
      <c r="AP326" s="598">
        <f t="shared" si="83"/>
        <v>0</v>
      </c>
      <c r="AQ326" s="598">
        <f t="shared" si="83"/>
        <v>0</v>
      </c>
      <c r="AR326" s="598">
        <f t="shared" si="83"/>
        <v>0</v>
      </c>
      <c r="AS326" s="598">
        <f t="shared" si="83"/>
        <v>0</v>
      </c>
      <c r="AT326" s="598">
        <f t="shared" si="83"/>
        <v>0</v>
      </c>
      <c r="AU326" s="598">
        <f t="shared" si="83"/>
        <v>0</v>
      </c>
      <c r="AV326" s="598">
        <f t="shared" si="83"/>
        <v>0</v>
      </c>
      <c r="AW326" s="598">
        <f t="shared" si="83"/>
        <v>0</v>
      </c>
      <c r="AX326" s="598">
        <f t="shared" si="83"/>
        <v>0</v>
      </c>
      <c r="AY326" s="598">
        <f t="shared" si="83"/>
        <v>0.48</v>
      </c>
      <c r="AZ326" s="598">
        <f t="shared" si="83"/>
        <v>0</v>
      </c>
      <c r="BA326" s="598">
        <f t="shared" si="83"/>
        <v>0</v>
      </c>
      <c r="BB326" s="598">
        <f t="shared" si="83"/>
        <v>0</v>
      </c>
      <c r="BC326" s="598">
        <f t="shared" si="83"/>
        <v>0</v>
      </c>
      <c r="BD326" s="598">
        <f t="shared" si="83"/>
        <v>0</v>
      </c>
      <c r="BE326" s="598">
        <f t="shared" si="83"/>
        <v>0</v>
      </c>
      <c r="BF326" s="598">
        <f t="shared" si="83"/>
        <v>0</v>
      </c>
      <c r="BG326" s="598">
        <f t="shared" si="83"/>
        <v>0</v>
      </c>
      <c r="BH326" s="598">
        <f t="shared" si="83"/>
        <v>0</v>
      </c>
      <c r="BI326" s="598">
        <f t="shared" si="83"/>
        <v>0</v>
      </c>
      <c r="BJ326" s="598">
        <f t="shared" si="83"/>
        <v>0</v>
      </c>
      <c r="BK326" s="598">
        <f t="shared" si="83"/>
        <v>0</v>
      </c>
      <c r="BL326" s="598">
        <f t="shared" si="83"/>
        <v>0</v>
      </c>
      <c r="BM326" s="598">
        <f t="shared" si="83"/>
        <v>0.4</v>
      </c>
      <c r="BN326" s="598">
        <f t="shared" si="83"/>
        <v>0.4</v>
      </c>
      <c r="BO326" s="598">
        <f t="shared" si="83"/>
        <v>0</v>
      </c>
      <c r="BP326" s="598">
        <f t="shared" si="83"/>
        <v>0</v>
      </c>
      <c r="BQ326" s="601">
        <v>1</v>
      </c>
      <c r="BR326" s="596"/>
    </row>
    <row r="327" spans="1:77" s="626" customFormat="1" ht="14.25" hidden="1">
      <c r="B327" s="627"/>
      <c r="C327" s="561" t="s">
        <v>2709</v>
      </c>
      <c r="D327" s="628"/>
      <c r="E327" s="629"/>
      <c r="F327" s="628"/>
      <c r="G327" s="630"/>
      <c r="H327" s="631">
        <f>SUM(H328:H361)</f>
        <v>0</v>
      </c>
      <c r="I327" s="631">
        <f t="shared" ref="I327:BP327" si="84">SUM(I328:I361)</f>
        <v>0</v>
      </c>
      <c r="J327" s="631">
        <f t="shared" si="84"/>
        <v>0</v>
      </c>
      <c r="K327" s="631">
        <f t="shared" si="84"/>
        <v>0</v>
      </c>
      <c r="L327" s="631">
        <f t="shared" si="84"/>
        <v>0</v>
      </c>
      <c r="M327" s="631">
        <f t="shared" si="84"/>
        <v>0</v>
      </c>
      <c r="N327" s="631">
        <f t="shared" si="84"/>
        <v>0</v>
      </c>
      <c r="O327" s="631">
        <f t="shared" si="84"/>
        <v>0</v>
      </c>
      <c r="P327" s="631">
        <f t="shared" si="84"/>
        <v>0</v>
      </c>
      <c r="Q327" s="631">
        <f t="shared" si="84"/>
        <v>0</v>
      </c>
      <c r="R327" s="631">
        <f t="shared" si="84"/>
        <v>0</v>
      </c>
      <c r="S327" s="631">
        <f t="shared" si="84"/>
        <v>0</v>
      </c>
      <c r="T327" s="631">
        <f t="shared" si="84"/>
        <v>0</v>
      </c>
      <c r="U327" s="631">
        <f t="shared" si="84"/>
        <v>0</v>
      </c>
      <c r="V327" s="631">
        <f t="shared" si="84"/>
        <v>0</v>
      </c>
      <c r="W327" s="631">
        <f t="shared" si="84"/>
        <v>0</v>
      </c>
      <c r="X327" s="631">
        <f t="shared" si="84"/>
        <v>0</v>
      </c>
      <c r="Y327" s="631">
        <f t="shared" si="84"/>
        <v>0</v>
      </c>
      <c r="Z327" s="631">
        <f t="shared" si="84"/>
        <v>0</v>
      </c>
      <c r="AA327" s="631">
        <f t="shared" si="84"/>
        <v>0</v>
      </c>
      <c r="AB327" s="631">
        <f t="shared" si="84"/>
        <v>0</v>
      </c>
      <c r="AC327" s="631">
        <f t="shared" si="84"/>
        <v>0</v>
      </c>
      <c r="AD327" s="631">
        <f t="shared" si="84"/>
        <v>0</v>
      </c>
      <c r="AE327" s="631">
        <f t="shared" si="84"/>
        <v>0</v>
      </c>
      <c r="AF327" s="631">
        <f t="shared" si="84"/>
        <v>0</v>
      </c>
      <c r="AG327" s="631">
        <f t="shared" si="84"/>
        <v>0</v>
      </c>
      <c r="AH327" s="631">
        <f t="shared" si="84"/>
        <v>0</v>
      </c>
      <c r="AI327" s="631">
        <f t="shared" si="84"/>
        <v>0</v>
      </c>
      <c r="AJ327" s="631">
        <f t="shared" si="84"/>
        <v>0</v>
      </c>
      <c r="AK327" s="631">
        <f t="shared" si="84"/>
        <v>0</v>
      </c>
      <c r="AL327" s="631">
        <f t="shared" si="84"/>
        <v>0</v>
      </c>
      <c r="AM327" s="631">
        <f t="shared" si="84"/>
        <v>0</v>
      </c>
      <c r="AN327" s="631">
        <f t="shared" si="84"/>
        <v>0</v>
      </c>
      <c r="AO327" s="631">
        <f t="shared" si="84"/>
        <v>0</v>
      </c>
      <c r="AP327" s="631">
        <f t="shared" si="84"/>
        <v>0</v>
      </c>
      <c r="AQ327" s="631">
        <f t="shared" si="84"/>
        <v>0</v>
      </c>
      <c r="AR327" s="631">
        <f t="shared" si="84"/>
        <v>0</v>
      </c>
      <c r="AS327" s="631">
        <f t="shared" si="84"/>
        <v>0</v>
      </c>
      <c r="AT327" s="631">
        <f t="shared" si="84"/>
        <v>0</v>
      </c>
      <c r="AU327" s="631">
        <f t="shared" si="84"/>
        <v>0</v>
      </c>
      <c r="AV327" s="631">
        <f t="shared" si="84"/>
        <v>0</v>
      </c>
      <c r="AW327" s="631">
        <f t="shared" si="84"/>
        <v>0</v>
      </c>
      <c r="AX327" s="631">
        <f t="shared" si="84"/>
        <v>0</v>
      </c>
      <c r="AY327" s="631">
        <f t="shared" si="84"/>
        <v>0</v>
      </c>
      <c r="AZ327" s="631">
        <f t="shared" si="84"/>
        <v>0</v>
      </c>
      <c r="BA327" s="631">
        <f t="shared" si="84"/>
        <v>0</v>
      </c>
      <c r="BB327" s="631">
        <f t="shared" si="84"/>
        <v>0</v>
      </c>
      <c r="BC327" s="631">
        <f t="shared" si="84"/>
        <v>0</v>
      </c>
      <c r="BD327" s="631">
        <f t="shared" si="84"/>
        <v>0</v>
      </c>
      <c r="BE327" s="631">
        <f t="shared" si="84"/>
        <v>0</v>
      </c>
      <c r="BF327" s="631">
        <f t="shared" si="84"/>
        <v>0</v>
      </c>
      <c r="BG327" s="631">
        <f t="shared" si="84"/>
        <v>0</v>
      </c>
      <c r="BH327" s="631">
        <f t="shared" si="84"/>
        <v>0</v>
      </c>
      <c r="BI327" s="631">
        <f t="shared" si="84"/>
        <v>0</v>
      </c>
      <c r="BJ327" s="631">
        <f t="shared" si="84"/>
        <v>0</v>
      </c>
      <c r="BK327" s="631">
        <f t="shared" si="84"/>
        <v>0</v>
      </c>
      <c r="BL327" s="631">
        <f t="shared" si="84"/>
        <v>0</v>
      </c>
      <c r="BM327" s="631">
        <f t="shared" si="84"/>
        <v>0</v>
      </c>
      <c r="BN327" s="631">
        <f t="shared" si="84"/>
        <v>0</v>
      </c>
      <c r="BO327" s="631">
        <f t="shared" si="84"/>
        <v>0</v>
      </c>
      <c r="BP327" s="631">
        <f t="shared" si="84"/>
        <v>0</v>
      </c>
      <c r="BQ327" s="633">
        <v>1</v>
      </c>
      <c r="BR327" s="628"/>
    </row>
    <row r="328" spans="1:77" s="815" customFormat="1" ht="14.25" hidden="1">
      <c r="A328" s="549"/>
      <c r="B328" s="550"/>
      <c r="C328" s="570"/>
      <c r="D328" s="552"/>
      <c r="E328" s="553"/>
      <c r="F328" s="552"/>
      <c r="G328" s="836"/>
      <c r="H328" s="555"/>
      <c r="I328" s="556"/>
      <c r="J328" s="554"/>
      <c r="K328" s="552"/>
      <c r="L328" s="552"/>
      <c r="M328" s="552"/>
      <c r="N328" s="552"/>
      <c r="O328" s="552"/>
      <c r="P328" s="552"/>
      <c r="Q328" s="552"/>
      <c r="R328" s="552"/>
      <c r="S328" s="552"/>
      <c r="T328" s="552"/>
      <c r="U328" s="552"/>
      <c r="V328" s="552"/>
      <c r="W328" s="552"/>
      <c r="X328" s="552"/>
      <c r="Y328" s="552"/>
      <c r="Z328" s="552"/>
      <c r="AA328" s="552"/>
      <c r="AB328" s="552"/>
      <c r="AC328" s="552"/>
      <c r="AD328" s="552"/>
      <c r="AE328" s="552"/>
      <c r="AF328" s="552"/>
      <c r="AG328" s="552"/>
      <c r="AH328" s="552"/>
      <c r="AI328" s="552"/>
      <c r="AJ328" s="552"/>
      <c r="AK328" s="552"/>
      <c r="AL328" s="552"/>
      <c r="AM328" s="552"/>
      <c r="AN328" s="552"/>
      <c r="AO328" s="552"/>
      <c r="AP328" s="552"/>
      <c r="AQ328" s="552"/>
      <c r="AR328" s="552"/>
      <c r="AS328" s="552"/>
      <c r="AT328" s="552"/>
      <c r="AU328" s="813"/>
      <c r="AV328" s="552"/>
      <c r="AW328" s="552"/>
      <c r="AX328" s="552"/>
      <c r="AY328" s="552"/>
      <c r="AZ328" s="552"/>
      <c r="BA328" s="552"/>
      <c r="BB328" s="552"/>
      <c r="BC328" s="552"/>
      <c r="BD328" s="552"/>
      <c r="BE328" s="552"/>
      <c r="BF328" s="552"/>
      <c r="BG328" s="552"/>
      <c r="BH328" s="552"/>
      <c r="BI328" s="552"/>
      <c r="BJ328" s="552"/>
      <c r="BK328" s="552"/>
      <c r="BL328" s="552"/>
      <c r="BM328" s="552"/>
      <c r="BN328" s="552"/>
      <c r="BO328" s="552"/>
      <c r="BP328" s="552"/>
      <c r="BQ328" s="558"/>
      <c r="BR328" s="552"/>
      <c r="BS328" s="814"/>
      <c r="BT328" s="549"/>
      <c r="BU328" s="549"/>
    </row>
    <row r="329" spans="1:77" s="652" customFormat="1" ht="39" hidden="1" customHeight="1">
      <c r="A329" s="837"/>
      <c r="B329" s="832"/>
      <c r="C329" s="832"/>
      <c r="D329" s="640"/>
      <c r="E329" s="640"/>
      <c r="F329" s="640"/>
      <c r="G329" s="651"/>
      <c r="H329" s="643"/>
      <c r="I329" s="644"/>
      <c r="J329" s="645"/>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685"/>
      <c r="AK329" s="685"/>
      <c r="AL329" s="685"/>
      <c r="AM329" s="685"/>
      <c r="AN329" s="685"/>
      <c r="AO329" s="685"/>
      <c r="AP329" s="685"/>
      <c r="AQ329" s="685"/>
      <c r="AR329" s="685"/>
      <c r="AS329" s="685"/>
      <c r="AT329" s="685"/>
      <c r="AU329" s="685"/>
      <c r="AV329" s="685"/>
      <c r="AW329" s="1"/>
      <c r="AX329" s="685"/>
      <c r="AY329" s="1"/>
      <c r="AZ329" s="1"/>
      <c r="BA329" s="1"/>
      <c r="BB329" s="1"/>
      <c r="BC329" s="1"/>
      <c r="BD329" s="685"/>
      <c r="BE329" s="685"/>
      <c r="BF329" s="1"/>
      <c r="BG329" s="1"/>
      <c r="BH329" s="1"/>
      <c r="BI329" s="1"/>
      <c r="BJ329" s="1"/>
      <c r="BK329" s="1"/>
      <c r="BL329" s="1"/>
      <c r="BM329" s="1"/>
      <c r="BN329" s="1"/>
      <c r="BO329" s="1"/>
      <c r="BP329" s="1"/>
      <c r="BQ329" s="838"/>
    </row>
    <row r="330" spans="1:77" s="815" customFormat="1" ht="14.25" hidden="1">
      <c r="A330" s="549"/>
      <c r="B330" s="550"/>
      <c r="C330" s="570"/>
      <c r="D330" s="552"/>
      <c r="E330" s="553"/>
      <c r="F330" s="552"/>
      <c r="G330" s="554"/>
      <c r="H330" s="555"/>
      <c r="I330" s="556"/>
      <c r="J330" s="554"/>
      <c r="K330" s="552"/>
      <c r="L330" s="552"/>
      <c r="M330" s="552"/>
      <c r="N330" s="552"/>
      <c r="O330" s="552"/>
      <c r="P330" s="552"/>
      <c r="Q330" s="552"/>
      <c r="R330" s="552"/>
      <c r="S330" s="552"/>
      <c r="T330" s="552"/>
      <c r="U330" s="552"/>
      <c r="V330" s="552"/>
      <c r="W330" s="552"/>
      <c r="X330" s="552"/>
      <c r="Y330" s="552"/>
      <c r="Z330" s="552"/>
      <c r="AA330" s="552"/>
      <c r="AB330" s="552"/>
      <c r="AC330" s="552"/>
      <c r="AD330" s="552"/>
      <c r="AE330" s="552"/>
      <c r="AF330" s="552"/>
      <c r="AG330" s="552"/>
      <c r="AH330" s="552"/>
      <c r="AI330" s="552"/>
      <c r="AJ330" s="552"/>
      <c r="AK330" s="552"/>
      <c r="AL330" s="552"/>
      <c r="AM330" s="552"/>
      <c r="AN330" s="552"/>
      <c r="AO330" s="552"/>
      <c r="AP330" s="552"/>
      <c r="AQ330" s="552"/>
      <c r="AR330" s="552"/>
      <c r="AS330" s="552"/>
      <c r="AT330" s="552"/>
      <c r="AU330" s="813"/>
      <c r="AV330" s="552"/>
      <c r="AW330" s="552"/>
      <c r="AX330" s="552"/>
      <c r="AY330" s="552"/>
      <c r="AZ330" s="552"/>
      <c r="BA330" s="552"/>
      <c r="BB330" s="552"/>
      <c r="BC330" s="552"/>
      <c r="BD330" s="552"/>
      <c r="BE330" s="552"/>
      <c r="BF330" s="552"/>
      <c r="BG330" s="552"/>
      <c r="BH330" s="552"/>
      <c r="BI330" s="552"/>
      <c r="BJ330" s="552"/>
      <c r="BK330" s="552"/>
      <c r="BL330" s="552"/>
      <c r="BM330" s="552"/>
      <c r="BN330" s="552"/>
      <c r="BO330" s="552"/>
      <c r="BP330" s="552"/>
      <c r="BQ330" s="558"/>
      <c r="BR330" s="552"/>
      <c r="BS330" s="814"/>
      <c r="BT330" s="549"/>
      <c r="BU330" s="549"/>
    </row>
    <row r="331" spans="1:77" s="815" customFormat="1" ht="14.25" hidden="1">
      <c r="A331" s="549"/>
      <c r="B331" s="550"/>
      <c r="C331" s="570"/>
      <c r="D331" s="552"/>
      <c r="E331" s="553"/>
      <c r="F331" s="552"/>
      <c r="G331" s="554"/>
      <c r="H331" s="555"/>
      <c r="I331" s="556"/>
      <c r="J331" s="554"/>
      <c r="K331" s="552"/>
      <c r="L331" s="552"/>
      <c r="M331" s="552"/>
      <c r="N331" s="552"/>
      <c r="O331" s="552"/>
      <c r="P331" s="552"/>
      <c r="Q331" s="552"/>
      <c r="R331" s="552"/>
      <c r="S331" s="552"/>
      <c r="T331" s="552"/>
      <c r="U331" s="552"/>
      <c r="V331" s="552"/>
      <c r="W331" s="552"/>
      <c r="X331" s="552"/>
      <c r="Y331" s="552"/>
      <c r="Z331" s="552"/>
      <c r="AA331" s="552"/>
      <c r="AB331" s="552"/>
      <c r="AC331" s="552"/>
      <c r="AD331" s="552"/>
      <c r="AE331" s="552"/>
      <c r="AF331" s="552"/>
      <c r="AG331" s="552"/>
      <c r="AH331" s="552"/>
      <c r="AI331" s="552"/>
      <c r="AJ331" s="552"/>
      <c r="AK331" s="552"/>
      <c r="AL331" s="552"/>
      <c r="AM331" s="552"/>
      <c r="AN331" s="552"/>
      <c r="AO331" s="552"/>
      <c r="AP331" s="552"/>
      <c r="AQ331" s="552"/>
      <c r="AR331" s="552"/>
      <c r="AS331" s="552"/>
      <c r="AT331" s="552"/>
      <c r="AU331" s="813"/>
      <c r="AV331" s="552"/>
      <c r="AW331" s="552"/>
      <c r="AX331" s="552"/>
      <c r="AY331" s="552"/>
      <c r="AZ331" s="552"/>
      <c r="BA331" s="552"/>
      <c r="BB331" s="552"/>
      <c r="BC331" s="552"/>
      <c r="BD331" s="552"/>
      <c r="BE331" s="552"/>
      <c r="BF331" s="552"/>
      <c r="BG331" s="552"/>
      <c r="BH331" s="552"/>
      <c r="BI331" s="552"/>
      <c r="BJ331" s="552"/>
      <c r="BK331" s="552"/>
      <c r="BL331" s="552"/>
      <c r="BM331" s="552"/>
      <c r="BN331" s="552"/>
      <c r="BO331" s="552"/>
      <c r="BP331" s="552"/>
      <c r="BQ331" s="558"/>
      <c r="BR331" s="552"/>
      <c r="BS331" s="814"/>
      <c r="BT331" s="549"/>
      <c r="BU331" s="549"/>
    </row>
    <row r="332" spans="1:77" s="815" customFormat="1" ht="14.25" hidden="1">
      <c r="A332" s="549"/>
      <c r="B332" s="550"/>
      <c r="C332" s="570"/>
      <c r="D332" s="552"/>
      <c r="E332" s="553"/>
      <c r="F332" s="552"/>
      <c r="G332" s="554"/>
      <c r="H332" s="555"/>
      <c r="I332" s="556"/>
      <c r="J332" s="554"/>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2"/>
      <c r="AK332" s="552"/>
      <c r="AL332" s="552"/>
      <c r="AM332" s="552"/>
      <c r="AN332" s="552"/>
      <c r="AO332" s="552"/>
      <c r="AP332" s="552"/>
      <c r="AQ332" s="552"/>
      <c r="AR332" s="552"/>
      <c r="AS332" s="552"/>
      <c r="AT332" s="552"/>
      <c r="AU332" s="813"/>
      <c r="AV332" s="552"/>
      <c r="AW332" s="552"/>
      <c r="AX332" s="552"/>
      <c r="AY332" s="552"/>
      <c r="AZ332" s="552"/>
      <c r="BA332" s="552"/>
      <c r="BB332" s="552"/>
      <c r="BC332" s="552"/>
      <c r="BD332" s="552"/>
      <c r="BE332" s="552"/>
      <c r="BF332" s="552"/>
      <c r="BG332" s="552"/>
      <c r="BH332" s="552"/>
      <c r="BI332" s="552"/>
      <c r="BJ332" s="552"/>
      <c r="BK332" s="552"/>
      <c r="BL332" s="552"/>
      <c r="BM332" s="552"/>
      <c r="BN332" s="552"/>
      <c r="BO332" s="552"/>
      <c r="BP332" s="552"/>
      <c r="BQ332" s="558"/>
      <c r="BR332" s="552"/>
      <c r="BS332" s="814"/>
      <c r="BT332" s="549"/>
      <c r="BU332" s="549"/>
    </row>
    <row r="333" spans="1:77" s="815" customFormat="1" ht="14.25" hidden="1">
      <c r="A333" s="549"/>
      <c r="B333" s="550"/>
      <c r="C333" s="570"/>
      <c r="D333" s="552"/>
      <c r="E333" s="553"/>
      <c r="F333" s="552"/>
      <c r="G333" s="554"/>
      <c r="H333" s="555"/>
      <c r="I333" s="556"/>
      <c r="J333" s="554"/>
      <c r="K333" s="552"/>
      <c r="L333" s="552"/>
      <c r="M333" s="552"/>
      <c r="N333" s="552"/>
      <c r="O333" s="552"/>
      <c r="P333" s="552"/>
      <c r="Q333" s="552"/>
      <c r="R333" s="552"/>
      <c r="S333" s="552"/>
      <c r="T333" s="552"/>
      <c r="U333" s="552"/>
      <c r="V333" s="552"/>
      <c r="W333" s="552"/>
      <c r="X333" s="552"/>
      <c r="Y333" s="552"/>
      <c r="Z333" s="552"/>
      <c r="AA333" s="552"/>
      <c r="AB333" s="552"/>
      <c r="AC333" s="552"/>
      <c r="AD333" s="552"/>
      <c r="AE333" s="552"/>
      <c r="AF333" s="552"/>
      <c r="AG333" s="552"/>
      <c r="AH333" s="552"/>
      <c r="AI333" s="552"/>
      <c r="AJ333" s="552"/>
      <c r="AK333" s="552"/>
      <c r="AL333" s="552"/>
      <c r="AM333" s="552"/>
      <c r="AN333" s="552"/>
      <c r="AO333" s="552"/>
      <c r="AP333" s="552"/>
      <c r="AQ333" s="552"/>
      <c r="AR333" s="552"/>
      <c r="AS333" s="552"/>
      <c r="AT333" s="552"/>
      <c r="AU333" s="813"/>
      <c r="AV333" s="552"/>
      <c r="AW333" s="552"/>
      <c r="AX333" s="552"/>
      <c r="AY333" s="552"/>
      <c r="AZ333" s="552"/>
      <c r="BA333" s="552"/>
      <c r="BB333" s="552"/>
      <c r="BC333" s="552"/>
      <c r="BD333" s="552"/>
      <c r="BE333" s="552"/>
      <c r="BF333" s="552"/>
      <c r="BG333" s="552"/>
      <c r="BH333" s="552"/>
      <c r="BI333" s="552"/>
      <c r="BJ333" s="552"/>
      <c r="BK333" s="552"/>
      <c r="BL333" s="552"/>
      <c r="BM333" s="552"/>
      <c r="BN333" s="552"/>
      <c r="BO333" s="552"/>
      <c r="BP333" s="552"/>
      <c r="BQ333" s="558"/>
      <c r="BR333" s="552"/>
      <c r="BS333" s="814"/>
      <c r="BT333" s="549"/>
      <c r="BU333" s="549"/>
    </row>
    <row r="334" spans="1:77" s="815" customFormat="1" ht="14.25" hidden="1">
      <c r="A334" s="549"/>
      <c r="B334" s="550"/>
      <c r="C334" s="570"/>
      <c r="D334" s="552"/>
      <c r="E334" s="553"/>
      <c r="F334" s="552"/>
      <c r="G334" s="554"/>
      <c r="H334" s="555"/>
      <c r="I334" s="556"/>
      <c r="J334" s="554"/>
      <c r="K334" s="552"/>
      <c r="L334" s="552"/>
      <c r="M334" s="552"/>
      <c r="N334" s="552"/>
      <c r="O334" s="552"/>
      <c r="P334" s="552"/>
      <c r="Q334" s="552"/>
      <c r="R334" s="552"/>
      <c r="S334" s="552"/>
      <c r="T334" s="552"/>
      <c r="U334" s="552"/>
      <c r="V334" s="552"/>
      <c r="W334" s="552"/>
      <c r="X334" s="552"/>
      <c r="Y334" s="552"/>
      <c r="Z334" s="552"/>
      <c r="AA334" s="552"/>
      <c r="AB334" s="552"/>
      <c r="AC334" s="552"/>
      <c r="AD334" s="552"/>
      <c r="AE334" s="552"/>
      <c r="AF334" s="552"/>
      <c r="AG334" s="552"/>
      <c r="AH334" s="552"/>
      <c r="AI334" s="552"/>
      <c r="AJ334" s="552"/>
      <c r="AK334" s="552"/>
      <c r="AL334" s="552"/>
      <c r="AM334" s="552"/>
      <c r="AN334" s="552"/>
      <c r="AO334" s="552"/>
      <c r="AP334" s="552"/>
      <c r="AQ334" s="552"/>
      <c r="AR334" s="552"/>
      <c r="AS334" s="552"/>
      <c r="AT334" s="552"/>
      <c r="AU334" s="813"/>
      <c r="AV334" s="552"/>
      <c r="AW334" s="552"/>
      <c r="AX334" s="552"/>
      <c r="AY334" s="552"/>
      <c r="AZ334" s="552"/>
      <c r="BA334" s="552"/>
      <c r="BB334" s="552"/>
      <c r="BC334" s="552"/>
      <c r="BD334" s="552"/>
      <c r="BE334" s="552"/>
      <c r="BF334" s="552"/>
      <c r="BG334" s="552"/>
      <c r="BH334" s="552"/>
      <c r="BI334" s="552"/>
      <c r="BJ334" s="552"/>
      <c r="BK334" s="552"/>
      <c r="BL334" s="552"/>
      <c r="BM334" s="552"/>
      <c r="BN334" s="552"/>
      <c r="BO334" s="552"/>
      <c r="BP334" s="552"/>
      <c r="BQ334" s="558"/>
      <c r="BR334" s="552"/>
      <c r="BS334" s="814"/>
      <c r="BT334" s="549"/>
      <c r="BU334" s="549"/>
    </row>
    <row r="335" spans="1:77" s="815" customFormat="1" ht="14.25" hidden="1">
      <c r="A335" s="549"/>
      <c r="B335" s="550"/>
      <c r="C335" s="570"/>
      <c r="D335" s="552"/>
      <c r="E335" s="553"/>
      <c r="F335" s="552"/>
      <c r="G335" s="554"/>
      <c r="H335" s="555"/>
      <c r="I335" s="556"/>
      <c r="J335" s="554"/>
      <c r="K335" s="552"/>
      <c r="L335" s="552"/>
      <c r="M335" s="552"/>
      <c r="N335" s="552"/>
      <c r="O335" s="552"/>
      <c r="P335" s="552"/>
      <c r="Q335" s="552"/>
      <c r="R335" s="552"/>
      <c r="S335" s="552"/>
      <c r="T335" s="552"/>
      <c r="U335" s="552"/>
      <c r="V335" s="552"/>
      <c r="W335" s="552"/>
      <c r="X335" s="552"/>
      <c r="Y335" s="552"/>
      <c r="Z335" s="552"/>
      <c r="AA335" s="552"/>
      <c r="AB335" s="552"/>
      <c r="AC335" s="552"/>
      <c r="AD335" s="552"/>
      <c r="AE335" s="552"/>
      <c r="AF335" s="552"/>
      <c r="AG335" s="552"/>
      <c r="AH335" s="552"/>
      <c r="AI335" s="552"/>
      <c r="AJ335" s="552"/>
      <c r="AK335" s="552"/>
      <c r="AL335" s="552"/>
      <c r="AM335" s="552"/>
      <c r="AN335" s="552"/>
      <c r="AO335" s="552"/>
      <c r="AP335" s="552"/>
      <c r="AQ335" s="552"/>
      <c r="AR335" s="552"/>
      <c r="AS335" s="552"/>
      <c r="AT335" s="552"/>
      <c r="AU335" s="813"/>
      <c r="AV335" s="552"/>
      <c r="AW335" s="552"/>
      <c r="AX335" s="552"/>
      <c r="AY335" s="552"/>
      <c r="AZ335" s="552"/>
      <c r="BA335" s="552"/>
      <c r="BB335" s="552"/>
      <c r="BC335" s="552"/>
      <c r="BD335" s="552"/>
      <c r="BE335" s="552"/>
      <c r="BF335" s="552"/>
      <c r="BG335" s="552"/>
      <c r="BH335" s="552"/>
      <c r="BI335" s="552"/>
      <c r="BJ335" s="552"/>
      <c r="BK335" s="552"/>
      <c r="BL335" s="552"/>
      <c r="BM335" s="552"/>
      <c r="BN335" s="552"/>
      <c r="BO335" s="552"/>
      <c r="BP335" s="552"/>
      <c r="BQ335" s="558"/>
      <c r="BR335" s="552"/>
      <c r="BS335" s="814"/>
      <c r="BT335" s="549"/>
      <c r="BU335" s="549"/>
    </row>
    <row r="336" spans="1:77" s="815" customFormat="1" ht="14.25" hidden="1">
      <c r="A336" s="549"/>
      <c r="B336" s="550"/>
      <c r="C336" s="570"/>
      <c r="D336" s="552"/>
      <c r="E336" s="553"/>
      <c r="F336" s="552"/>
      <c r="G336" s="554"/>
      <c r="H336" s="555"/>
      <c r="I336" s="556"/>
      <c r="J336" s="554"/>
      <c r="K336" s="552"/>
      <c r="L336" s="552"/>
      <c r="M336" s="552"/>
      <c r="N336" s="552"/>
      <c r="O336" s="552"/>
      <c r="P336" s="552"/>
      <c r="Q336" s="552"/>
      <c r="R336" s="552"/>
      <c r="S336" s="552"/>
      <c r="T336" s="552"/>
      <c r="U336" s="552"/>
      <c r="V336" s="552"/>
      <c r="W336" s="552"/>
      <c r="X336" s="552"/>
      <c r="Y336" s="552"/>
      <c r="Z336" s="552"/>
      <c r="AA336" s="552"/>
      <c r="AB336" s="552"/>
      <c r="AC336" s="552"/>
      <c r="AD336" s="552"/>
      <c r="AE336" s="552"/>
      <c r="AF336" s="552"/>
      <c r="AG336" s="552"/>
      <c r="AH336" s="552"/>
      <c r="AI336" s="552"/>
      <c r="AJ336" s="552"/>
      <c r="AK336" s="552"/>
      <c r="AL336" s="552"/>
      <c r="AM336" s="552"/>
      <c r="AN336" s="552"/>
      <c r="AO336" s="552"/>
      <c r="AP336" s="552"/>
      <c r="AQ336" s="552"/>
      <c r="AR336" s="552"/>
      <c r="AS336" s="552"/>
      <c r="AT336" s="552"/>
      <c r="AU336" s="813"/>
      <c r="AV336" s="552"/>
      <c r="AW336" s="552"/>
      <c r="AX336" s="552"/>
      <c r="AY336" s="552"/>
      <c r="AZ336" s="552"/>
      <c r="BA336" s="552"/>
      <c r="BB336" s="552"/>
      <c r="BC336" s="552"/>
      <c r="BD336" s="552"/>
      <c r="BE336" s="552"/>
      <c r="BF336" s="552"/>
      <c r="BG336" s="552"/>
      <c r="BH336" s="552"/>
      <c r="BI336" s="552"/>
      <c r="BJ336" s="552"/>
      <c r="BK336" s="552"/>
      <c r="BL336" s="552"/>
      <c r="BM336" s="552"/>
      <c r="BN336" s="552"/>
      <c r="BO336" s="552"/>
      <c r="BP336" s="552"/>
      <c r="BQ336" s="558"/>
      <c r="BR336" s="552"/>
      <c r="BS336" s="814"/>
      <c r="BT336" s="549"/>
      <c r="BU336" s="549"/>
    </row>
    <row r="337" spans="1:73" s="815" customFormat="1" ht="14.25" hidden="1">
      <c r="A337" s="549"/>
      <c r="B337" s="550"/>
      <c r="C337" s="570"/>
      <c r="D337" s="552"/>
      <c r="E337" s="553"/>
      <c r="F337" s="552"/>
      <c r="G337" s="554"/>
      <c r="H337" s="555"/>
      <c r="I337" s="556"/>
      <c r="J337" s="554"/>
      <c r="K337" s="552"/>
      <c r="L337" s="552"/>
      <c r="M337" s="552"/>
      <c r="N337" s="552"/>
      <c r="O337" s="552"/>
      <c r="P337" s="552"/>
      <c r="Q337" s="552"/>
      <c r="R337" s="552"/>
      <c r="S337" s="552"/>
      <c r="T337" s="552"/>
      <c r="U337" s="552"/>
      <c r="V337" s="552"/>
      <c r="W337" s="552"/>
      <c r="X337" s="552"/>
      <c r="Y337" s="552"/>
      <c r="Z337" s="552"/>
      <c r="AA337" s="552"/>
      <c r="AB337" s="552"/>
      <c r="AC337" s="552"/>
      <c r="AD337" s="552"/>
      <c r="AE337" s="552"/>
      <c r="AF337" s="552"/>
      <c r="AG337" s="552"/>
      <c r="AH337" s="552"/>
      <c r="AI337" s="552"/>
      <c r="AJ337" s="552"/>
      <c r="AK337" s="552"/>
      <c r="AL337" s="552"/>
      <c r="AM337" s="552"/>
      <c r="AN337" s="552"/>
      <c r="AO337" s="552"/>
      <c r="AP337" s="552"/>
      <c r="AQ337" s="552"/>
      <c r="AR337" s="552"/>
      <c r="AS337" s="552"/>
      <c r="AT337" s="552"/>
      <c r="AU337" s="813"/>
      <c r="AV337" s="552"/>
      <c r="AW337" s="552"/>
      <c r="AX337" s="552"/>
      <c r="AY337" s="552"/>
      <c r="AZ337" s="552"/>
      <c r="BA337" s="552"/>
      <c r="BB337" s="552"/>
      <c r="BC337" s="552"/>
      <c r="BD337" s="552"/>
      <c r="BE337" s="552"/>
      <c r="BF337" s="552"/>
      <c r="BG337" s="552"/>
      <c r="BH337" s="552"/>
      <c r="BI337" s="552"/>
      <c r="BJ337" s="552"/>
      <c r="BK337" s="552"/>
      <c r="BL337" s="552"/>
      <c r="BM337" s="552"/>
      <c r="BN337" s="552"/>
      <c r="BO337" s="552"/>
      <c r="BP337" s="552"/>
      <c r="BQ337" s="558"/>
      <c r="BR337" s="552"/>
      <c r="BS337" s="814"/>
      <c r="BT337" s="549"/>
      <c r="BU337" s="549"/>
    </row>
    <row r="338" spans="1:73" s="815" customFormat="1" ht="14.25" hidden="1">
      <c r="A338" s="549"/>
      <c r="B338" s="550"/>
      <c r="C338" s="570"/>
      <c r="D338" s="552"/>
      <c r="E338" s="553"/>
      <c r="F338" s="552"/>
      <c r="G338" s="554"/>
      <c r="H338" s="555"/>
      <c r="I338" s="556"/>
      <c r="J338" s="554"/>
      <c r="K338" s="552"/>
      <c r="L338" s="552"/>
      <c r="M338" s="552"/>
      <c r="N338" s="552"/>
      <c r="O338" s="552"/>
      <c r="P338" s="552"/>
      <c r="Q338" s="552"/>
      <c r="R338" s="552"/>
      <c r="S338" s="552"/>
      <c r="T338" s="552"/>
      <c r="U338" s="552"/>
      <c r="V338" s="552"/>
      <c r="W338" s="552"/>
      <c r="X338" s="552"/>
      <c r="Y338" s="552"/>
      <c r="Z338" s="552"/>
      <c r="AA338" s="552"/>
      <c r="AB338" s="552"/>
      <c r="AC338" s="552"/>
      <c r="AD338" s="552"/>
      <c r="AE338" s="552"/>
      <c r="AF338" s="552"/>
      <c r="AG338" s="552"/>
      <c r="AH338" s="552"/>
      <c r="AI338" s="552"/>
      <c r="AJ338" s="552"/>
      <c r="AK338" s="552"/>
      <c r="AL338" s="552"/>
      <c r="AM338" s="552"/>
      <c r="AN338" s="552"/>
      <c r="AO338" s="552"/>
      <c r="AP338" s="552"/>
      <c r="AQ338" s="552"/>
      <c r="AR338" s="552"/>
      <c r="AS338" s="552"/>
      <c r="AT338" s="552"/>
      <c r="AU338" s="813"/>
      <c r="AV338" s="552"/>
      <c r="AW338" s="552"/>
      <c r="AX338" s="552"/>
      <c r="AY338" s="552"/>
      <c r="AZ338" s="552"/>
      <c r="BA338" s="552"/>
      <c r="BB338" s="552"/>
      <c r="BC338" s="552"/>
      <c r="BD338" s="552"/>
      <c r="BE338" s="552"/>
      <c r="BF338" s="552"/>
      <c r="BG338" s="552"/>
      <c r="BH338" s="552"/>
      <c r="BI338" s="552"/>
      <c r="BJ338" s="552"/>
      <c r="BK338" s="552"/>
      <c r="BL338" s="552"/>
      <c r="BM338" s="552"/>
      <c r="BN338" s="552"/>
      <c r="BO338" s="552"/>
      <c r="BP338" s="552"/>
      <c r="BQ338" s="558"/>
      <c r="BR338" s="552"/>
      <c r="BS338" s="814"/>
      <c r="BT338" s="549"/>
      <c r="BU338" s="549"/>
    </row>
    <row r="339" spans="1:73" s="815" customFormat="1" ht="14.25" hidden="1">
      <c r="A339" s="549"/>
      <c r="B339" s="550"/>
      <c r="C339" s="570"/>
      <c r="D339" s="552"/>
      <c r="E339" s="553"/>
      <c r="F339" s="552"/>
      <c r="G339" s="554"/>
      <c r="H339" s="555"/>
      <c r="I339" s="556"/>
      <c r="J339" s="554"/>
      <c r="K339" s="552"/>
      <c r="L339" s="552"/>
      <c r="M339" s="552"/>
      <c r="N339" s="552"/>
      <c r="O339" s="552"/>
      <c r="P339" s="552"/>
      <c r="Q339" s="552"/>
      <c r="R339" s="552"/>
      <c r="S339" s="552"/>
      <c r="T339" s="552"/>
      <c r="U339" s="552"/>
      <c r="V339" s="552"/>
      <c r="W339" s="552"/>
      <c r="X339" s="552"/>
      <c r="Y339" s="552"/>
      <c r="Z339" s="552"/>
      <c r="AA339" s="552"/>
      <c r="AB339" s="552"/>
      <c r="AC339" s="552"/>
      <c r="AD339" s="552"/>
      <c r="AE339" s="552"/>
      <c r="AF339" s="552"/>
      <c r="AG339" s="552"/>
      <c r="AH339" s="552"/>
      <c r="AI339" s="552"/>
      <c r="AJ339" s="552"/>
      <c r="AK339" s="552"/>
      <c r="AL339" s="552"/>
      <c r="AM339" s="552"/>
      <c r="AN339" s="552"/>
      <c r="AO339" s="552"/>
      <c r="AP339" s="552"/>
      <c r="AQ339" s="552"/>
      <c r="AR339" s="552"/>
      <c r="AS339" s="552"/>
      <c r="AT339" s="552"/>
      <c r="AU339" s="813"/>
      <c r="AV339" s="552"/>
      <c r="AW339" s="552"/>
      <c r="AX339" s="552"/>
      <c r="AY339" s="552"/>
      <c r="AZ339" s="552"/>
      <c r="BA339" s="552"/>
      <c r="BB339" s="552"/>
      <c r="BC339" s="552"/>
      <c r="BD339" s="552"/>
      <c r="BE339" s="552"/>
      <c r="BF339" s="552"/>
      <c r="BG339" s="552"/>
      <c r="BH339" s="552"/>
      <c r="BI339" s="552"/>
      <c r="BJ339" s="552"/>
      <c r="BK339" s="552"/>
      <c r="BL339" s="552"/>
      <c r="BM339" s="552"/>
      <c r="BN339" s="552"/>
      <c r="BO339" s="552"/>
      <c r="BP339" s="552"/>
      <c r="BQ339" s="558"/>
      <c r="BR339" s="552"/>
      <c r="BS339" s="814"/>
      <c r="BT339" s="549"/>
      <c r="BU339" s="549"/>
    </row>
    <row r="340" spans="1:73" s="815" customFormat="1" ht="14.25" hidden="1">
      <c r="A340" s="549"/>
      <c r="B340" s="550"/>
      <c r="C340" s="570"/>
      <c r="D340" s="552"/>
      <c r="E340" s="553"/>
      <c r="F340" s="552"/>
      <c r="G340" s="554"/>
      <c r="H340" s="555"/>
      <c r="I340" s="556"/>
      <c r="J340" s="554"/>
      <c r="K340" s="552"/>
      <c r="L340" s="552"/>
      <c r="M340" s="552"/>
      <c r="N340" s="552"/>
      <c r="O340" s="552"/>
      <c r="P340" s="552"/>
      <c r="Q340" s="552"/>
      <c r="R340" s="552"/>
      <c r="S340" s="552"/>
      <c r="T340" s="552"/>
      <c r="U340" s="552"/>
      <c r="V340" s="552"/>
      <c r="W340" s="552"/>
      <c r="X340" s="552"/>
      <c r="Y340" s="552"/>
      <c r="Z340" s="552"/>
      <c r="AA340" s="552"/>
      <c r="AB340" s="552"/>
      <c r="AC340" s="552"/>
      <c r="AD340" s="552"/>
      <c r="AE340" s="552"/>
      <c r="AF340" s="552"/>
      <c r="AG340" s="552"/>
      <c r="AH340" s="552"/>
      <c r="AI340" s="552"/>
      <c r="AJ340" s="552"/>
      <c r="AK340" s="552"/>
      <c r="AL340" s="552"/>
      <c r="AM340" s="552"/>
      <c r="AN340" s="552"/>
      <c r="AO340" s="552"/>
      <c r="AP340" s="552"/>
      <c r="AQ340" s="552"/>
      <c r="AR340" s="552"/>
      <c r="AS340" s="552"/>
      <c r="AT340" s="552"/>
      <c r="AU340" s="813"/>
      <c r="AV340" s="552"/>
      <c r="AW340" s="552"/>
      <c r="AX340" s="552"/>
      <c r="AY340" s="552"/>
      <c r="AZ340" s="552"/>
      <c r="BA340" s="552"/>
      <c r="BB340" s="552"/>
      <c r="BC340" s="552"/>
      <c r="BD340" s="552"/>
      <c r="BE340" s="552"/>
      <c r="BF340" s="552"/>
      <c r="BG340" s="552"/>
      <c r="BH340" s="552"/>
      <c r="BI340" s="552"/>
      <c r="BJ340" s="552"/>
      <c r="BK340" s="552"/>
      <c r="BL340" s="552"/>
      <c r="BM340" s="552"/>
      <c r="BN340" s="552"/>
      <c r="BO340" s="552"/>
      <c r="BP340" s="552"/>
      <c r="BQ340" s="558"/>
      <c r="BR340" s="552"/>
      <c r="BS340" s="814"/>
      <c r="BT340" s="549"/>
      <c r="BU340" s="549"/>
    </row>
    <row r="341" spans="1:73" s="815" customFormat="1" ht="14.25" hidden="1">
      <c r="A341" s="549"/>
      <c r="B341" s="550"/>
      <c r="C341" s="570"/>
      <c r="D341" s="552"/>
      <c r="E341" s="553"/>
      <c r="F341" s="552"/>
      <c r="G341" s="554"/>
      <c r="H341" s="555"/>
      <c r="I341" s="556"/>
      <c r="J341" s="554"/>
      <c r="K341" s="552"/>
      <c r="L341" s="552"/>
      <c r="M341" s="552"/>
      <c r="N341" s="552"/>
      <c r="O341" s="552"/>
      <c r="P341" s="552"/>
      <c r="Q341" s="552"/>
      <c r="R341" s="552"/>
      <c r="S341" s="552"/>
      <c r="T341" s="552"/>
      <c r="U341" s="552"/>
      <c r="V341" s="552"/>
      <c r="W341" s="552"/>
      <c r="X341" s="552"/>
      <c r="Y341" s="552"/>
      <c r="Z341" s="552"/>
      <c r="AA341" s="552"/>
      <c r="AB341" s="552"/>
      <c r="AC341" s="552"/>
      <c r="AD341" s="552"/>
      <c r="AE341" s="552"/>
      <c r="AF341" s="552"/>
      <c r="AG341" s="552"/>
      <c r="AH341" s="552"/>
      <c r="AI341" s="552"/>
      <c r="AJ341" s="552"/>
      <c r="AK341" s="552"/>
      <c r="AL341" s="552"/>
      <c r="AM341" s="552"/>
      <c r="AN341" s="552"/>
      <c r="AO341" s="552"/>
      <c r="AP341" s="552"/>
      <c r="AQ341" s="552"/>
      <c r="AR341" s="552"/>
      <c r="AS341" s="552"/>
      <c r="AT341" s="552"/>
      <c r="AU341" s="813"/>
      <c r="AV341" s="552"/>
      <c r="AW341" s="552"/>
      <c r="AX341" s="552"/>
      <c r="AY341" s="552"/>
      <c r="AZ341" s="552"/>
      <c r="BA341" s="552"/>
      <c r="BB341" s="552"/>
      <c r="BC341" s="552"/>
      <c r="BD341" s="552"/>
      <c r="BE341" s="552"/>
      <c r="BF341" s="552"/>
      <c r="BG341" s="552"/>
      <c r="BH341" s="552"/>
      <c r="BI341" s="552"/>
      <c r="BJ341" s="552"/>
      <c r="BK341" s="552"/>
      <c r="BL341" s="552"/>
      <c r="BM341" s="552"/>
      <c r="BN341" s="552"/>
      <c r="BO341" s="552"/>
      <c r="BP341" s="552"/>
      <c r="BQ341" s="558"/>
      <c r="BR341" s="552"/>
      <c r="BS341" s="814"/>
      <c r="BT341" s="549"/>
      <c r="BU341" s="549"/>
    </row>
    <row r="342" spans="1:73" s="815" customFormat="1" ht="14.25" hidden="1">
      <c r="A342" s="549"/>
      <c r="B342" s="550"/>
      <c r="C342" s="570"/>
      <c r="D342" s="552"/>
      <c r="E342" s="553"/>
      <c r="F342" s="552"/>
      <c r="G342" s="554"/>
      <c r="H342" s="555"/>
      <c r="I342" s="556"/>
      <c r="J342" s="554"/>
      <c r="K342" s="552"/>
      <c r="L342" s="552"/>
      <c r="M342" s="552"/>
      <c r="N342" s="552"/>
      <c r="O342" s="552"/>
      <c r="P342" s="552"/>
      <c r="Q342" s="552"/>
      <c r="R342" s="552"/>
      <c r="S342" s="552"/>
      <c r="T342" s="552"/>
      <c r="U342" s="552"/>
      <c r="V342" s="552"/>
      <c r="W342" s="552"/>
      <c r="X342" s="552"/>
      <c r="Y342" s="552"/>
      <c r="Z342" s="552"/>
      <c r="AA342" s="552"/>
      <c r="AB342" s="552"/>
      <c r="AC342" s="552"/>
      <c r="AD342" s="552"/>
      <c r="AE342" s="552"/>
      <c r="AF342" s="552"/>
      <c r="AG342" s="552"/>
      <c r="AH342" s="552"/>
      <c r="AI342" s="552"/>
      <c r="AJ342" s="552"/>
      <c r="AK342" s="552"/>
      <c r="AL342" s="552"/>
      <c r="AM342" s="552"/>
      <c r="AN342" s="552"/>
      <c r="AO342" s="552"/>
      <c r="AP342" s="552"/>
      <c r="AQ342" s="552"/>
      <c r="AR342" s="552"/>
      <c r="AS342" s="552"/>
      <c r="AT342" s="552"/>
      <c r="AU342" s="813"/>
      <c r="AV342" s="552"/>
      <c r="AW342" s="552"/>
      <c r="AX342" s="552"/>
      <c r="AY342" s="552"/>
      <c r="AZ342" s="552"/>
      <c r="BA342" s="552"/>
      <c r="BB342" s="552"/>
      <c r="BC342" s="552"/>
      <c r="BD342" s="552"/>
      <c r="BE342" s="552"/>
      <c r="BF342" s="552"/>
      <c r="BG342" s="552"/>
      <c r="BH342" s="552"/>
      <c r="BI342" s="552"/>
      <c r="BJ342" s="552"/>
      <c r="BK342" s="552"/>
      <c r="BL342" s="552"/>
      <c r="BM342" s="552"/>
      <c r="BN342" s="552"/>
      <c r="BO342" s="552"/>
      <c r="BP342" s="552"/>
      <c r="BQ342" s="558"/>
      <c r="BR342" s="552"/>
      <c r="BS342" s="814"/>
      <c r="BT342" s="549"/>
      <c r="BU342" s="549"/>
    </row>
    <row r="343" spans="1:73" s="815" customFormat="1" ht="14.25" hidden="1">
      <c r="A343" s="549"/>
      <c r="B343" s="550"/>
      <c r="C343" s="570"/>
      <c r="D343" s="552"/>
      <c r="E343" s="553"/>
      <c r="F343" s="552"/>
      <c r="G343" s="554"/>
      <c r="H343" s="555"/>
      <c r="I343" s="556"/>
      <c r="J343" s="554"/>
      <c r="K343" s="552"/>
      <c r="L343" s="552"/>
      <c r="M343" s="552"/>
      <c r="N343" s="552"/>
      <c r="O343" s="552"/>
      <c r="P343" s="552"/>
      <c r="Q343" s="552"/>
      <c r="R343" s="552"/>
      <c r="S343" s="552"/>
      <c r="T343" s="552"/>
      <c r="U343" s="552"/>
      <c r="V343" s="552"/>
      <c r="W343" s="552"/>
      <c r="X343" s="552"/>
      <c r="Y343" s="552"/>
      <c r="Z343" s="552"/>
      <c r="AA343" s="552"/>
      <c r="AB343" s="552"/>
      <c r="AC343" s="552"/>
      <c r="AD343" s="552"/>
      <c r="AE343" s="552"/>
      <c r="AF343" s="552"/>
      <c r="AG343" s="552"/>
      <c r="AH343" s="552"/>
      <c r="AI343" s="552"/>
      <c r="AJ343" s="552"/>
      <c r="AK343" s="552"/>
      <c r="AL343" s="552"/>
      <c r="AM343" s="552"/>
      <c r="AN343" s="552"/>
      <c r="AO343" s="552"/>
      <c r="AP343" s="552"/>
      <c r="AQ343" s="552"/>
      <c r="AR343" s="552"/>
      <c r="AS343" s="552"/>
      <c r="AT343" s="552"/>
      <c r="AU343" s="813"/>
      <c r="AV343" s="552"/>
      <c r="AW343" s="552"/>
      <c r="AX343" s="552"/>
      <c r="AY343" s="552"/>
      <c r="AZ343" s="552"/>
      <c r="BA343" s="552"/>
      <c r="BB343" s="552"/>
      <c r="BC343" s="552"/>
      <c r="BD343" s="552"/>
      <c r="BE343" s="552"/>
      <c r="BF343" s="552"/>
      <c r="BG343" s="552"/>
      <c r="BH343" s="552"/>
      <c r="BI343" s="552"/>
      <c r="BJ343" s="552"/>
      <c r="BK343" s="552"/>
      <c r="BL343" s="552"/>
      <c r="BM343" s="552"/>
      <c r="BN343" s="552"/>
      <c r="BO343" s="552"/>
      <c r="BP343" s="552"/>
      <c r="BQ343" s="558"/>
      <c r="BR343" s="552"/>
      <c r="BS343" s="814"/>
      <c r="BT343" s="549"/>
      <c r="BU343" s="549"/>
    </row>
    <row r="344" spans="1:73" s="815" customFormat="1" ht="14.25" hidden="1">
      <c r="A344" s="549"/>
      <c r="B344" s="550"/>
      <c r="C344" s="570"/>
      <c r="D344" s="552"/>
      <c r="E344" s="553"/>
      <c r="F344" s="552"/>
      <c r="G344" s="554"/>
      <c r="H344" s="555"/>
      <c r="I344" s="556"/>
      <c r="J344" s="554"/>
      <c r="K344" s="552"/>
      <c r="L344" s="552"/>
      <c r="M344" s="552"/>
      <c r="N344" s="552"/>
      <c r="O344" s="552"/>
      <c r="P344" s="552"/>
      <c r="Q344" s="552"/>
      <c r="R344" s="552"/>
      <c r="S344" s="552"/>
      <c r="T344" s="552"/>
      <c r="U344" s="552"/>
      <c r="V344" s="552"/>
      <c r="W344" s="552"/>
      <c r="X344" s="552"/>
      <c r="Y344" s="552"/>
      <c r="Z344" s="552"/>
      <c r="AA344" s="552"/>
      <c r="AB344" s="552"/>
      <c r="AC344" s="552"/>
      <c r="AD344" s="552"/>
      <c r="AE344" s="552"/>
      <c r="AF344" s="552"/>
      <c r="AG344" s="552"/>
      <c r="AH344" s="552"/>
      <c r="AI344" s="552"/>
      <c r="AJ344" s="552"/>
      <c r="AK344" s="552"/>
      <c r="AL344" s="552"/>
      <c r="AM344" s="552"/>
      <c r="AN344" s="552"/>
      <c r="AO344" s="552"/>
      <c r="AP344" s="552"/>
      <c r="AQ344" s="552"/>
      <c r="AR344" s="552"/>
      <c r="AS344" s="552"/>
      <c r="AT344" s="552"/>
      <c r="AU344" s="813"/>
      <c r="AV344" s="552"/>
      <c r="AW344" s="552"/>
      <c r="AX344" s="552"/>
      <c r="AY344" s="552"/>
      <c r="AZ344" s="552"/>
      <c r="BA344" s="552"/>
      <c r="BB344" s="552"/>
      <c r="BC344" s="552"/>
      <c r="BD344" s="552"/>
      <c r="BE344" s="552"/>
      <c r="BF344" s="552"/>
      <c r="BG344" s="552"/>
      <c r="BH344" s="552"/>
      <c r="BI344" s="552"/>
      <c r="BJ344" s="552"/>
      <c r="BK344" s="552"/>
      <c r="BL344" s="552"/>
      <c r="BM344" s="552"/>
      <c r="BN344" s="552"/>
      <c r="BO344" s="552"/>
      <c r="BP344" s="552"/>
      <c r="BQ344" s="558"/>
      <c r="BR344" s="552"/>
      <c r="BS344" s="814"/>
      <c r="BT344" s="549"/>
      <c r="BU344" s="549"/>
    </row>
    <row r="345" spans="1:73" s="815" customFormat="1" ht="14.25" hidden="1">
      <c r="A345" s="549"/>
      <c r="B345" s="550"/>
      <c r="C345" s="570"/>
      <c r="D345" s="552"/>
      <c r="E345" s="553"/>
      <c r="F345" s="552"/>
      <c r="G345" s="554"/>
      <c r="H345" s="555"/>
      <c r="I345" s="556"/>
      <c r="J345" s="554"/>
      <c r="K345" s="552"/>
      <c r="L345" s="552"/>
      <c r="M345" s="552"/>
      <c r="N345" s="552"/>
      <c r="O345" s="552"/>
      <c r="P345" s="552"/>
      <c r="Q345" s="552"/>
      <c r="R345" s="552"/>
      <c r="S345" s="552"/>
      <c r="T345" s="552"/>
      <c r="U345" s="552"/>
      <c r="V345" s="552"/>
      <c r="W345" s="552"/>
      <c r="X345" s="552"/>
      <c r="Y345" s="552"/>
      <c r="Z345" s="552"/>
      <c r="AA345" s="552"/>
      <c r="AB345" s="552"/>
      <c r="AC345" s="552"/>
      <c r="AD345" s="552"/>
      <c r="AE345" s="552"/>
      <c r="AF345" s="552"/>
      <c r="AG345" s="552"/>
      <c r="AH345" s="552"/>
      <c r="AI345" s="552"/>
      <c r="AJ345" s="552"/>
      <c r="AK345" s="552"/>
      <c r="AL345" s="552"/>
      <c r="AM345" s="552"/>
      <c r="AN345" s="552"/>
      <c r="AO345" s="552"/>
      <c r="AP345" s="552"/>
      <c r="AQ345" s="552"/>
      <c r="AR345" s="552"/>
      <c r="AS345" s="552"/>
      <c r="AT345" s="552"/>
      <c r="AU345" s="813"/>
      <c r="AV345" s="552"/>
      <c r="AW345" s="552"/>
      <c r="AX345" s="552"/>
      <c r="AY345" s="552"/>
      <c r="AZ345" s="552"/>
      <c r="BA345" s="552"/>
      <c r="BB345" s="552"/>
      <c r="BC345" s="552"/>
      <c r="BD345" s="552"/>
      <c r="BE345" s="552"/>
      <c r="BF345" s="552"/>
      <c r="BG345" s="552"/>
      <c r="BH345" s="552"/>
      <c r="BI345" s="552"/>
      <c r="BJ345" s="552"/>
      <c r="BK345" s="552"/>
      <c r="BL345" s="552"/>
      <c r="BM345" s="552"/>
      <c r="BN345" s="552"/>
      <c r="BO345" s="552"/>
      <c r="BP345" s="552"/>
      <c r="BQ345" s="558"/>
      <c r="BR345" s="552"/>
      <c r="BS345" s="814"/>
      <c r="BT345" s="549"/>
      <c r="BU345" s="549"/>
    </row>
    <row r="346" spans="1:73" s="815" customFormat="1" ht="14.25" hidden="1">
      <c r="A346" s="549"/>
      <c r="B346" s="550"/>
      <c r="C346" s="570"/>
      <c r="D346" s="552"/>
      <c r="E346" s="553"/>
      <c r="F346" s="552"/>
      <c r="G346" s="554"/>
      <c r="H346" s="555"/>
      <c r="I346" s="556"/>
      <c r="J346" s="554"/>
      <c r="K346" s="552"/>
      <c r="L346" s="552"/>
      <c r="M346" s="552"/>
      <c r="N346" s="552"/>
      <c r="O346" s="552"/>
      <c r="P346" s="552"/>
      <c r="Q346" s="552"/>
      <c r="R346" s="552"/>
      <c r="S346" s="552"/>
      <c r="T346" s="552"/>
      <c r="U346" s="552"/>
      <c r="V346" s="552"/>
      <c r="W346" s="552"/>
      <c r="X346" s="552"/>
      <c r="Y346" s="552"/>
      <c r="Z346" s="552"/>
      <c r="AA346" s="552"/>
      <c r="AB346" s="552"/>
      <c r="AC346" s="552"/>
      <c r="AD346" s="552"/>
      <c r="AE346" s="552"/>
      <c r="AF346" s="552"/>
      <c r="AG346" s="552"/>
      <c r="AH346" s="552"/>
      <c r="AI346" s="552"/>
      <c r="AJ346" s="552"/>
      <c r="AK346" s="552"/>
      <c r="AL346" s="552"/>
      <c r="AM346" s="552"/>
      <c r="AN346" s="552"/>
      <c r="AO346" s="552"/>
      <c r="AP346" s="552"/>
      <c r="AQ346" s="552"/>
      <c r="AR346" s="552"/>
      <c r="AS346" s="552"/>
      <c r="AT346" s="552"/>
      <c r="AU346" s="813"/>
      <c r="AV346" s="552"/>
      <c r="AW346" s="552"/>
      <c r="AX346" s="552"/>
      <c r="AY346" s="552"/>
      <c r="AZ346" s="552"/>
      <c r="BA346" s="552"/>
      <c r="BB346" s="552"/>
      <c r="BC346" s="552"/>
      <c r="BD346" s="552"/>
      <c r="BE346" s="552"/>
      <c r="BF346" s="552"/>
      <c r="BG346" s="552"/>
      <c r="BH346" s="552"/>
      <c r="BI346" s="552"/>
      <c r="BJ346" s="552"/>
      <c r="BK346" s="552"/>
      <c r="BL346" s="552"/>
      <c r="BM346" s="552"/>
      <c r="BN346" s="552"/>
      <c r="BO346" s="552"/>
      <c r="BP346" s="552"/>
      <c r="BQ346" s="558"/>
      <c r="BR346" s="552"/>
      <c r="BS346" s="814"/>
      <c r="BT346" s="549"/>
      <c r="BU346" s="549"/>
    </row>
    <row r="347" spans="1:73" s="815" customFormat="1" ht="14.25" hidden="1">
      <c r="A347" s="549"/>
      <c r="B347" s="550"/>
      <c r="C347" s="570"/>
      <c r="D347" s="552"/>
      <c r="E347" s="553"/>
      <c r="F347" s="552"/>
      <c r="G347" s="554"/>
      <c r="H347" s="555"/>
      <c r="I347" s="556"/>
      <c r="J347" s="554"/>
      <c r="K347" s="552"/>
      <c r="L347" s="552"/>
      <c r="M347" s="552"/>
      <c r="N347" s="552"/>
      <c r="O347" s="552"/>
      <c r="P347" s="552"/>
      <c r="Q347" s="552"/>
      <c r="R347" s="552"/>
      <c r="S347" s="552"/>
      <c r="T347" s="552"/>
      <c r="U347" s="552"/>
      <c r="V347" s="552"/>
      <c r="W347" s="552"/>
      <c r="X347" s="552"/>
      <c r="Y347" s="552"/>
      <c r="Z347" s="552"/>
      <c r="AA347" s="552"/>
      <c r="AB347" s="552"/>
      <c r="AC347" s="552"/>
      <c r="AD347" s="552"/>
      <c r="AE347" s="552"/>
      <c r="AF347" s="552"/>
      <c r="AG347" s="552"/>
      <c r="AH347" s="552"/>
      <c r="AI347" s="552"/>
      <c r="AJ347" s="552"/>
      <c r="AK347" s="552"/>
      <c r="AL347" s="552"/>
      <c r="AM347" s="552"/>
      <c r="AN347" s="552"/>
      <c r="AO347" s="552"/>
      <c r="AP347" s="552"/>
      <c r="AQ347" s="552"/>
      <c r="AR347" s="552"/>
      <c r="AS347" s="552"/>
      <c r="AT347" s="552"/>
      <c r="AU347" s="813"/>
      <c r="AV347" s="552"/>
      <c r="AW347" s="552"/>
      <c r="AX347" s="552"/>
      <c r="AY347" s="552"/>
      <c r="AZ347" s="552"/>
      <c r="BA347" s="552"/>
      <c r="BB347" s="552"/>
      <c r="BC347" s="552"/>
      <c r="BD347" s="552"/>
      <c r="BE347" s="552"/>
      <c r="BF347" s="552"/>
      <c r="BG347" s="552"/>
      <c r="BH347" s="552"/>
      <c r="BI347" s="552"/>
      <c r="BJ347" s="552"/>
      <c r="BK347" s="552"/>
      <c r="BL347" s="552"/>
      <c r="BM347" s="552"/>
      <c r="BN347" s="552"/>
      <c r="BO347" s="552"/>
      <c r="BP347" s="552"/>
      <c r="BQ347" s="558"/>
      <c r="BR347" s="552"/>
      <c r="BS347" s="814"/>
      <c r="BT347" s="549"/>
      <c r="BU347" s="549"/>
    </row>
    <row r="348" spans="1:73" s="815" customFormat="1" ht="14.25" hidden="1">
      <c r="A348" s="549"/>
      <c r="B348" s="550"/>
      <c r="C348" s="570"/>
      <c r="D348" s="552"/>
      <c r="E348" s="553"/>
      <c r="F348" s="552"/>
      <c r="G348" s="554"/>
      <c r="H348" s="555"/>
      <c r="I348" s="556"/>
      <c r="J348" s="554"/>
      <c r="K348" s="552"/>
      <c r="L348" s="552"/>
      <c r="M348" s="552"/>
      <c r="N348" s="552"/>
      <c r="O348" s="552"/>
      <c r="P348" s="552"/>
      <c r="Q348" s="552"/>
      <c r="R348" s="552"/>
      <c r="S348" s="552"/>
      <c r="T348" s="552"/>
      <c r="U348" s="552"/>
      <c r="V348" s="552"/>
      <c r="W348" s="552"/>
      <c r="X348" s="552"/>
      <c r="Y348" s="552"/>
      <c r="Z348" s="552"/>
      <c r="AA348" s="552"/>
      <c r="AB348" s="552"/>
      <c r="AC348" s="552"/>
      <c r="AD348" s="552"/>
      <c r="AE348" s="552"/>
      <c r="AF348" s="552"/>
      <c r="AG348" s="552"/>
      <c r="AH348" s="552"/>
      <c r="AI348" s="552"/>
      <c r="AJ348" s="552"/>
      <c r="AK348" s="552"/>
      <c r="AL348" s="552"/>
      <c r="AM348" s="552"/>
      <c r="AN348" s="552"/>
      <c r="AO348" s="552"/>
      <c r="AP348" s="552"/>
      <c r="AQ348" s="552"/>
      <c r="AR348" s="552"/>
      <c r="AS348" s="552"/>
      <c r="AT348" s="552"/>
      <c r="AU348" s="813"/>
      <c r="AV348" s="552"/>
      <c r="AW348" s="552"/>
      <c r="AX348" s="552"/>
      <c r="AY348" s="552"/>
      <c r="AZ348" s="552"/>
      <c r="BA348" s="552"/>
      <c r="BB348" s="552"/>
      <c r="BC348" s="552"/>
      <c r="BD348" s="552"/>
      <c r="BE348" s="552"/>
      <c r="BF348" s="552"/>
      <c r="BG348" s="552"/>
      <c r="BH348" s="552"/>
      <c r="BI348" s="552"/>
      <c r="BJ348" s="552"/>
      <c r="BK348" s="552"/>
      <c r="BL348" s="552"/>
      <c r="BM348" s="552"/>
      <c r="BN348" s="552"/>
      <c r="BO348" s="552"/>
      <c r="BP348" s="552"/>
      <c r="BQ348" s="558"/>
      <c r="BR348" s="552"/>
      <c r="BS348" s="814"/>
      <c r="BT348" s="549"/>
      <c r="BU348" s="549"/>
    </row>
    <row r="349" spans="1:73" s="815" customFormat="1" ht="14.25" hidden="1">
      <c r="A349" s="549"/>
      <c r="B349" s="550"/>
      <c r="C349" s="570"/>
      <c r="D349" s="552"/>
      <c r="E349" s="553"/>
      <c r="F349" s="552"/>
      <c r="G349" s="554"/>
      <c r="H349" s="555"/>
      <c r="I349" s="556"/>
      <c r="J349" s="554"/>
      <c r="K349" s="552"/>
      <c r="L349" s="552"/>
      <c r="M349" s="552"/>
      <c r="N349" s="552"/>
      <c r="O349" s="552"/>
      <c r="P349" s="552"/>
      <c r="Q349" s="552"/>
      <c r="R349" s="552"/>
      <c r="S349" s="552"/>
      <c r="T349" s="552"/>
      <c r="U349" s="552"/>
      <c r="V349" s="552"/>
      <c r="W349" s="552"/>
      <c r="X349" s="552"/>
      <c r="Y349" s="552"/>
      <c r="Z349" s="552"/>
      <c r="AA349" s="552"/>
      <c r="AB349" s="552"/>
      <c r="AC349" s="552"/>
      <c r="AD349" s="552"/>
      <c r="AE349" s="552"/>
      <c r="AF349" s="552"/>
      <c r="AG349" s="552"/>
      <c r="AH349" s="552"/>
      <c r="AI349" s="552"/>
      <c r="AJ349" s="552"/>
      <c r="AK349" s="552"/>
      <c r="AL349" s="552"/>
      <c r="AM349" s="552"/>
      <c r="AN349" s="552"/>
      <c r="AO349" s="552"/>
      <c r="AP349" s="552"/>
      <c r="AQ349" s="552"/>
      <c r="AR349" s="552"/>
      <c r="AS349" s="552"/>
      <c r="AT349" s="552"/>
      <c r="AU349" s="813"/>
      <c r="AV349" s="552"/>
      <c r="AW349" s="552"/>
      <c r="AX349" s="552"/>
      <c r="AY349" s="552"/>
      <c r="AZ349" s="552"/>
      <c r="BA349" s="552"/>
      <c r="BB349" s="552"/>
      <c r="BC349" s="552"/>
      <c r="BD349" s="552"/>
      <c r="BE349" s="552"/>
      <c r="BF349" s="552"/>
      <c r="BG349" s="552"/>
      <c r="BH349" s="552"/>
      <c r="BI349" s="552"/>
      <c r="BJ349" s="552"/>
      <c r="BK349" s="552"/>
      <c r="BL349" s="552"/>
      <c r="BM349" s="552"/>
      <c r="BN349" s="552"/>
      <c r="BO349" s="552"/>
      <c r="BP349" s="552"/>
      <c r="BQ349" s="558"/>
      <c r="BR349" s="552"/>
      <c r="BS349" s="814"/>
      <c r="BT349" s="549"/>
      <c r="BU349" s="549"/>
    </row>
    <row r="350" spans="1:73" s="815" customFormat="1" ht="14.25" hidden="1">
      <c r="A350" s="549"/>
      <c r="B350" s="550"/>
      <c r="C350" s="570"/>
      <c r="D350" s="552"/>
      <c r="E350" s="553"/>
      <c r="F350" s="552"/>
      <c r="G350" s="554"/>
      <c r="H350" s="555"/>
      <c r="I350" s="556"/>
      <c r="J350" s="554"/>
      <c r="K350" s="552"/>
      <c r="L350" s="552"/>
      <c r="M350" s="552"/>
      <c r="N350" s="552"/>
      <c r="O350" s="552"/>
      <c r="P350" s="552"/>
      <c r="Q350" s="552"/>
      <c r="R350" s="552"/>
      <c r="S350" s="552"/>
      <c r="T350" s="552"/>
      <c r="U350" s="552"/>
      <c r="V350" s="552"/>
      <c r="W350" s="552"/>
      <c r="X350" s="552"/>
      <c r="Y350" s="552"/>
      <c r="Z350" s="552"/>
      <c r="AA350" s="552"/>
      <c r="AB350" s="552"/>
      <c r="AC350" s="552"/>
      <c r="AD350" s="552"/>
      <c r="AE350" s="552"/>
      <c r="AF350" s="552"/>
      <c r="AG350" s="552"/>
      <c r="AH350" s="552"/>
      <c r="AI350" s="552"/>
      <c r="AJ350" s="552"/>
      <c r="AK350" s="552"/>
      <c r="AL350" s="552"/>
      <c r="AM350" s="552"/>
      <c r="AN350" s="552"/>
      <c r="AO350" s="552"/>
      <c r="AP350" s="552"/>
      <c r="AQ350" s="552"/>
      <c r="AR350" s="552"/>
      <c r="AS350" s="552"/>
      <c r="AT350" s="552"/>
      <c r="AU350" s="813"/>
      <c r="AV350" s="552"/>
      <c r="AW350" s="552"/>
      <c r="AX350" s="552"/>
      <c r="AY350" s="552"/>
      <c r="AZ350" s="552"/>
      <c r="BA350" s="552"/>
      <c r="BB350" s="552"/>
      <c r="BC350" s="552"/>
      <c r="BD350" s="552"/>
      <c r="BE350" s="552"/>
      <c r="BF350" s="552"/>
      <c r="BG350" s="552"/>
      <c r="BH350" s="552"/>
      <c r="BI350" s="552"/>
      <c r="BJ350" s="552"/>
      <c r="BK350" s="552"/>
      <c r="BL350" s="552"/>
      <c r="BM350" s="552"/>
      <c r="BN350" s="552"/>
      <c r="BO350" s="552"/>
      <c r="BP350" s="552"/>
      <c r="BQ350" s="558"/>
      <c r="BR350" s="552"/>
      <c r="BS350" s="814"/>
      <c r="BT350" s="549"/>
      <c r="BU350" s="549"/>
    </row>
    <row r="351" spans="1:73" s="815" customFormat="1" ht="14.25" hidden="1">
      <c r="A351" s="549"/>
      <c r="B351" s="550"/>
      <c r="C351" s="570"/>
      <c r="D351" s="552"/>
      <c r="E351" s="553"/>
      <c r="F351" s="552"/>
      <c r="G351" s="554"/>
      <c r="H351" s="555"/>
      <c r="I351" s="556"/>
      <c r="J351" s="554"/>
      <c r="K351" s="552"/>
      <c r="L351" s="552"/>
      <c r="M351" s="552"/>
      <c r="N351" s="552"/>
      <c r="O351" s="552"/>
      <c r="P351" s="552"/>
      <c r="Q351" s="552"/>
      <c r="R351" s="552"/>
      <c r="S351" s="552"/>
      <c r="T351" s="552"/>
      <c r="U351" s="552"/>
      <c r="V351" s="552"/>
      <c r="W351" s="552"/>
      <c r="X351" s="552"/>
      <c r="Y351" s="552"/>
      <c r="Z351" s="552"/>
      <c r="AA351" s="552"/>
      <c r="AB351" s="552"/>
      <c r="AC351" s="552"/>
      <c r="AD351" s="552"/>
      <c r="AE351" s="552"/>
      <c r="AF351" s="552"/>
      <c r="AG351" s="552"/>
      <c r="AH351" s="552"/>
      <c r="AI351" s="552"/>
      <c r="AJ351" s="552"/>
      <c r="AK351" s="552"/>
      <c r="AL351" s="552"/>
      <c r="AM351" s="552"/>
      <c r="AN351" s="552"/>
      <c r="AO351" s="552"/>
      <c r="AP351" s="552"/>
      <c r="AQ351" s="552"/>
      <c r="AR351" s="552"/>
      <c r="AS351" s="552"/>
      <c r="AT351" s="552"/>
      <c r="AU351" s="813"/>
      <c r="AV351" s="552"/>
      <c r="AW351" s="552"/>
      <c r="AX351" s="552"/>
      <c r="AY351" s="552"/>
      <c r="AZ351" s="552"/>
      <c r="BA351" s="552"/>
      <c r="BB351" s="552"/>
      <c r="BC351" s="552"/>
      <c r="BD351" s="552"/>
      <c r="BE351" s="552"/>
      <c r="BF351" s="552"/>
      <c r="BG351" s="552"/>
      <c r="BH351" s="552"/>
      <c r="BI351" s="552"/>
      <c r="BJ351" s="552"/>
      <c r="BK351" s="552"/>
      <c r="BL351" s="552"/>
      <c r="BM351" s="552"/>
      <c r="BN351" s="552"/>
      <c r="BO351" s="552"/>
      <c r="BP351" s="552"/>
      <c r="BQ351" s="558"/>
      <c r="BR351" s="552"/>
      <c r="BS351" s="814"/>
      <c r="BT351" s="549"/>
      <c r="BU351" s="549"/>
    </row>
    <row r="352" spans="1:73" s="815" customFormat="1" ht="14.25" hidden="1">
      <c r="A352" s="549"/>
      <c r="B352" s="550"/>
      <c r="C352" s="570"/>
      <c r="D352" s="552"/>
      <c r="E352" s="553"/>
      <c r="F352" s="552"/>
      <c r="G352" s="554"/>
      <c r="H352" s="555"/>
      <c r="I352" s="556"/>
      <c r="J352" s="554"/>
      <c r="K352" s="552"/>
      <c r="L352" s="552"/>
      <c r="M352" s="552"/>
      <c r="N352" s="552"/>
      <c r="O352" s="552"/>
      <c r="P352" s="552"/>
      <c r="Q352" s="552"/>
      <c r="R352" s="552"/>
      <c r="S352" s="552"/>
      <c r="T352" s="552"/>
      <c r="U352" s="552"/>
      <c r="V352" s="552"/>
      <c r="W352" s="552"/>
      <c r="X352" s="552"/>
      <c r="Y352" s="552"/>
      <c r="Z352" s="552"/>
      <c r="AA352" s="552"/>
      <c r="AB352" s="552"/>
      <c r="AC352" s="552"/>
      <c r="AD352" s="552"/>
      <c r="AE352" s="552"/>
      <c r="AF352" s="552"/>
      <c r="AG352" s="552"/>
      <c r="AH352" s="552"/>
      <c r="AI352" s="552"/>
      <c r="AJ352" s="552"/>
      <c r="AK352" s="552"/>
      <c r="AL352" s="552"/>
      <c r="AM352" s="552"/>
      <c r="AN352" s="552"/>
      <c r="AO352" s="552"/>
      <c r="AP352" s="552"/>
      <c r="AQ352" s="552"/>
      <c r="AR352" s="552"/>
      <c r="AS352" s="552"/>
      <c r="AT352" s="552"/>
      <c r="AU352" s="813"/>
      <c r="AV352" s="552"/>
      <c r="AW352" s="552"/>
      <c r="AX352" s="552"/>
      <c r="AY352" s="552"/>
      <c r="AZ352" s="552"/>
      <c r="BA352" s="552"/>
      <c r="BB352" s="552"/>
      <c r="BC352" s="552"/>
      <c r="BD352" s="552"/>
      <c r="BE352" s="552"/>
      <c r="BF352" s="552"/>
      <c r="BG352" s="552"/>
      <c r="BH352" s="552"/>
      <c r="BI352" s="552"/>
      <c r="BJ352" s="552"/>
      <c r="BK352" s="552"/>
      <c r="BL352" s="552"/>
      <c r="BM352" s="552"/>
      <c r="BN352" s="552"/>
      <c r="BO352" s="552"/>
      <c r="BP352" s="552"/>
      <c r="BQ352" s="558"/>
      <c r="BR352" s="552"/>
      <c r="BS352" s="814"/>
      <c r="BT352" s="549"/>
      <c r="BU352" s="549"/>
    </row>
    <row r="353" spans="1:77" s="815" customFormat="1" ht="14.25" hidden="1">
      <c r="A353" s="549"/>
      <c r="B353" s="550"/>
      <c r="C353" s="570"/>
      <c r="D353" s="552"/>
      <c r="E353" s="553"/>
      <c r="F353" s="552"/>
      <c r="G353" s="554"/>
      <c r="H353" s="555"/>
      <c r="I353" s="556"/>
      <c r="J353" s="554"/>
      <c r="K353" s="552"/>
      <c r="L353" s="552"/>
      <c r="M353" s="552"/>
      <c r="N353" s="552"/>
      <c r="O353" s="552"/>
      <c r="P353" s="552"/>
      <c r="Q353" s="552"/>
      <c r="R353" s="552"/>
      <c r="S353" s="552"/>
      <c r="T353" s="552"/>
      <c r="U353" s="552"/>
      <c r="V353" s="552"/>
      <c r="W353" s="552"/>
      <c r="X353" s="552"/>
      <c r="Y353" s="552"/>
      <c r="Z353" s="552"/>
      <c r="AA353" s="552"/>
      <c r="AB353" s="552"/>
      <c r="AC353" s="552"/>
      <c r="AD353" s="552"/>
      <c r="AE353" s="552"/>
      <c r="AF353" s="552"/>
      <c r="AG353" s="552"/>
      <c r="AH353" s="552"/>
      <c r="AI353" s="552"/>
      <c r="AJ353" s="552"/>
      <c r="AK353" s="552"/>
      <c r="AL353" s="552"/>
      <c r="AM353" s="552"/>
      <c r="AN353" s="552"/>
      <c r="AO353" s="552"/>
      <c r="AP353" s="552"/>
      <c r="AQ353" s="552"/>
      <c r="AR353" s="552"/>
      <c r="AS353" s="552"/>
      <c r="AT353" s="552"/>
      <c r="AU353" s="813"/>
      <c r="AV353" s="552"/>
      <c r="AW353" s="552"/>
      <c r="AX353" s="552"/>
      <c r="AY353" s="552"/>
      <c r="AZ353" s="552"/>
      <c r="BA353" s="552"/>
      <c r="BB353" s="552"/>
      <c r="BC353" s="552"/>
      <c r="BD353" s="552"/>
      <c r="BE353" s="552"/>
      <c r="BF353" s="552"/>
      <c r="BG353" s="552"/>
      <c r="BH353" s="552"/>
      <c r="BI353" s="552"/>
      <c r="BJ353" s="552"/>
      <c r="BK353" s="552"/>
      <c r="BL353" s="552"/>
      <c r="BM353" s="552"/>
      <c r="BN353" s="552"/>
      <c r="BO353" s="552"/>
      <c r="BP353" s="552"/>
      <c r="BQ353" s="558"/>
      <c r="BR353" s="552"/>
      <c r="BS353" s="814"/>
      <c r="BT353" s="549"/>
      <c r="BU353" s="549"/>
    </row>
    <row r="354" spans="1:77" s="815" customFormat="1" ht="14.25" hidden="1">
      <c r="A354" s="549"/>
      <c r="B354" s="550"/>
      <c r="C354" s="570"/>
      <c r="D354" s="552"/>
      <c r="E354" s="553"/>
      <c r="F354" s="552"/>
      <c r="G354" s="554"/>
      <c r="H354" s="555"/>
      <c r="I354" s="556"/>
      <c r="J354" s="554"/>
      <c r="K354" s="552"/>
      <c r="L354" s="552"/>
      <c r="M354" s="552"/>
      <c r="N354" s="552"/>
      <c r="O354" s="552"/>
      <c r="P354" s="552"/>
      <c r="Q354" s="552"/>
      <c r="R354" s="552"/>
      <c r="S354" s="552"/>
      <c r="T354" s="552"/>
      <c r="U354" s="552"/>
      <c r="V354" s="552"/>
      <c r="W354" s="552"/>
      <c r="X354" s="552"/>
      <c r="Y354" s="552"/>
      <c r="Z354" s="552"/>
      <c r="AA354" s="552"/>
      <c r="AB354" s="552"/>
      <c r="AC354" s="552"/>
      <c r="AD354" s="552"/>
      <c r="AE354" s="552"/>
      <c r="AF354" s="552"/>
      <c r="AG354" s="552"/>
      <c r="AH354" s="552"/>
      <c r="AI354" s="552"/>
      <c r="AJ354" s="552"/>
      <c r="AK354" s="552"/>
      <c r="AL354" s="552"/>
      <c r="AM354" s="552"/>
      <c r="AN354" s="552"/>
      <c r="AO354" s="552"/>
      <c r="AP354" s="552"/>
      <c r="AQ354" s="552"/>
      <c r="AR354" s="552"/>
      <c r="AS354" s="552"/>
      <c r="AT354" s="552"/>
      <c r="AU354" s="813"/>
      <c r="AV354" s="552"/>
      <c r="AW354" s="552"/>
      <c r="AX354" s="552"/>
      <c r="AY354" s="552"/>
      <c r="AZ354" s="552"/>
      <c r="BA354" s="552"/>
      <c r="BB354" s="552"/>
      <c r="BC354" s="552"/>
      <c r="BD354" s="552"/>
      <c r="BE354" s="552"/>
      <c r="BF354" s="552"/>
      <c r="BG354" s="552"/>
      <c r="BH354" s="552"/>
      <c r="BI354" s="552"/>
      <c r="BJ354" s="552"/>
      <c r="BK354" s="552"/>
      <c r="BL354" s="552"/>
      <c r="BM354" s="552"/>
      <c r="BN354" s="552"/>
      <c r="BO354" s="552"/>
      <c r="BP354" s="552"/>
      <c r="BQ354" s="558"/>
      <c r="BR354" s="552"/>
      <c r="BS354" s="814"/>
      <c r="BT354" s="549"/>
      <c r="BU354" s="549"/>
    </row>
    <row r="355" spans="1:77" s="815" customFormat="1" ht="14.25" hidden="1">
      <c r="A355" s="549"/>
      <c r="B355" s="550"/>
      <c r="C355" s="570"/>
      <c r="D355" s="552"/>
      <c r="E355" s="553"/>
      <c r="F355" s="552"/>
      <c r="G355" s="554"/>
      <c r="H355" s="555"/>
      <c r="I355" s="556"/>
      <c r="J355" s="554"/>
      <c r="K355" s="552"/>
      <c r="L355" s="552"/>
      <c r="M355" s="552"/>
      <c r="N355" s="552"/>
      <c r="O355" s="552"/>
      <c r="P355" s="552"/>
      <c r="Q355" s="552"/>
      <c r="R355" s="552"/>
      <c r="S355" s="552"/>
      <c r="T355" s="552"/>
      <c r="U355" s="552"/>
      <c r="V355" s="552"/>
      <c r="W355" s="552"/>
      <c r="X355" s="552"/>
      <c r="Y355" s="552"/>
      <c r="Z355" s="552"/>
      <c r="AA355" s="552"/>
      <c r="AB355" s="552"/>
      <c r="AC355" s="552"/>
      <c r="AD355" s="552"/>
      <c r="AE355" s="552"/>
      <c r="AF355" s="552"/>
      <c r="AG355" s="552"/>
      <c r="AH355" s="552"/>
      <c r="AI355" s="552"/>
      <c r="AJ355" s="552"/>
      <c r="AK355" s="552"/>
      <c r="AL355" s="552"/>
      <c r="AM355" s="552"/>
      <c r="AN355" s="552"/>
      <c r="AO355" s="552"/>
      <c r="AP355" s="552"/>
      <c r="AQ355" s="552"/>
      <c r="AR355" s="552"/>
      <c r="AS355" s="552"/>
      <c r="AT355" s="552"/>
      <c r="AU355" s="813"/>
      <c r="AV355" s="552"/>
      <c r="AW355" s="552"/>
      <c r="AX355" s="552"/>
      <c r="AY355" s="552"/>
      <c r="AZ355" s="552"/>
      <c r="BA355" s="552"/>
      <c r="BB355" s="552"/>
      <c r="BC355" s="552"/>
      <c r="BD355" s="552"/>
      <c r="BE355" s="552"/>
      <c r="BF355" s="552"/>
      <c r="BG355" s="552"/>
      <c r="BH355" s="552"/>
      <c r="BI355" s="552"/>
      <c r="BJ355" s="552"/>
      <c r="BK355" s="552"/>
      <c r="BL355" s="552"/>
      <c r="BM355" s="552"/>
      <c r="BN355" s="552"/>
      <c r="BO355" s="552"/>
      <c r="BP355" s="552"/>
      <c r="BQ355" s="558"/>
      <c r="BR355" s="552"/>
      <c r="BS355" s="814"/>
      <c r="BT355" s="549"/>
      <c r="BU355" s="549"/>
    </row>
    <row r="356" spans="1:77" s="619" customFormat="1" hidden="1">
      <c r="A356" s="603"/>
      <c r="B356" s="604"/>
      <c r="C356" s="604"/>
      <c r="D356" s="605"/>
      <c r="E356" s="605"/>
      <c r="F356" s="605"/>
      <c r="G356" s="621"/>
      <c r="H356" s="608"/>
      <c r="I356" s="609"/>
      <c r="J356" s="610"/>
      <c r="K356" s="611"/>
      <c r="L356" s="611"/>
      <c r="M356" s="611"/>
      <c r="N356" s="611"/>
      <c r="O356" s="613"/>
      <c r="P356" s="613"/>
      <c r="Q356" s="613"/>
      <c r="R356" s="613"/>
      <c r="S356" s="613"/>
      <c r="T356" s="615"/>
      <c r="U356" s="613"/>
      <c r="V356" s="613"/>
      <c r="W356" s="613"/>
      <c r="X356" s="613"/>
      <c r="Y356" s="613"/>
      <c r="Z356" s="613"/>
      <c r="AA356" s="611"/>
      <c r="AB356" s="613"/>
      <c r="AC356" s="613"/>
      <c r="AD356" s="613"/>
      <c r="AE356" s="613"/>
      <c r="AF356" s="613"/>
      <c r="AG356" s="613"/>
      <c r="AH356" s="613"/>
      <c r="AI356" s="611"/>
      <c r="AJ356" s="613"/>
      <c r="AK356" s="613"/>
      <c r="AL356" s="613"/>
      <c r="AM356" s="613"/>
      <c r="AN356" s="613"/>
      <c r="AO356" s="613"/>
      <c r="AP356" s="613"/>
      <c r="AQ356" s="613"/>
      <c r="AR356" s="613"/>
      <c r="AS356" s="613"/>
      <c r="AT356" s="613"/>
      <c r="AU356" s="830"/>
      <c r="AV356" s="613"/>
      <c r="AW356" s="613"/>
      <c r="AX356" s="613"/>
      <c r="AY356" s="613"/>
      <c r="AZ356" s="613"/>
      <c r="BA356" s="613"/>
      <c r="BB356" s="613"/>
      <c r="BC356" s="613"/>
      <c r="BD356" s="613"/>
      <c r="BE356" s="613"/>
      <c r="BF356" s="613"/>
      <c r="BG356" s="613"/>
      <c r="BH356" s="613"/>
      <c r="BI356" s="613"/>
      <c r="BJ356" s="613"/>
      <c r="BK356" s="613"/>
      <c r="BL356" s="613"/>
      <c r="BM356" s="611"/>
      <c r="BN356" s="613"/>
      <c r="BO356" s="613"/>
      <c r="BP356" s="613"/>
      <c r="BQ356" s="547"/>
      <c r="BR356" s="622"/>
      <c r="BS356" s="748"/>
      <c r="BT356" s="605"/>
      <c r="BU356" s="621"/>
      <c r="BY356" s="607"/>
    </row>
    <row r="357" spans="1:77" s="619" customFormat="1" hidden="1">
      <c r="A357" s="603"/>
      <c r="B357" s="604"/>
      <c r="C357" s="604"/>
      <c r="D357" s="605"/>
      <c r="E357" s="605"/>
      <c r="F357" s="605"/>
      <c r="G357" s="621"/>
      <c r="H357" s="608"/>
      <c r="I357" s="609"/>
      <c r="J357" s="610"/>
      <c r="K357" s="611"/>
      <c r="L357" s="611"/>
      <c r="M357" s="611"/>
      <c r="N357" s="611"/>
      <c r="O357" s="613"/>
      <c r="P357" s="613"/>
      <c r="Q357" s="613"/>
      <c r="R357" s="613"/>
      <c r="S357" s="613"/>
      <c r="T357" s="615"/>
      <c r="U357" s="613"/>
      <c r="V357" s="613"/>
      <c r="W357" s="613"/>
      <c r="X357" s="613"/>
      <c r="Y357" s="613"/>
      <c r="Z357" s="613"/>
      <c r="AA357" s="611"/>
      <c r="AB357" s="613"/>
      <c r="AC357" s="613"/>
      <c r="AD357" s="613"/>
      <c r="AE357" s="613"/>
      <c r="AF357" s="613"/>
      <c r="AG357" s="613"/>
      <c r="AH357" s="613"/>
      <c r="AI357" s="611"/>
      <c r="AJ357" s="613"/>
      <c r="AK357" s="613"/>
      <c r="AL357" s="613"/>
      <c r="AM357" s="613"/>
      <c r="AN357" s="613"/>
      <c r="AO357" s="613"/>
      <c r="AP357" s="613"/>
      <c r="AQ357" s="613"/>
      <c r="AR357" s="613"/>
      <c r="AS357" s="613"/>
      <c r="AT357" s="613"/>
      <c r="AU357" s="830"/>
      <c r="AV357" s="613"/>
      <c r="AW357" s="613"/>
      <c r="AX357" s="613"/>
      <c r="AY357" s="613"/>
      <c r="AZ357" s="613"/>
      <c r="BA357" s="613"/>
      <c r="BB357" s="613"/>
      <c r="BC357" s="613"/>
      <c r="BD357" s="613"/>
      <c r="BE357" s="613"/>
      <c r="BF357" s="613"/>
      <c r="BG357" s="613"/>
      <c r="BH357" s="613"/>
      <c r="BI357" s="613"/>
      <c r="BJ357" s="613"/>
      <c r="BK357" s="613"/>
      <c r="BL357" s="613"/>
      <c r="BM357" s="611"/>
      <c r="BN357" s="613"/>
      <c r="BO357" s="613"/>
      <c r="BP357" s="613"/>
      <c r="BQ357" s="547"/>
      <c r="BR357" s="622"/>
      <c r="BS357" s="678"/>
      <c r="BT357" s="605"/>
      <c r="BU357" s="621"/>
      <c r="BY357" s="607"/>
    </row>
    <row r="358" spans="1:77" s="619" customFormat="1" hidden="1">
      <c r="A358" s="603"/>
      <c r="B358" s="604"/>
      <c r="C358" s="604"/>
      <c r="D358" s="605"/>
      <c r="E358" s="605"/>
      <c r="F358" s="605"/>
      <c r="G358" s="621"/>
      <c r="H358" s="608"/>
      <c r="I358" s="609"/>
      <c r="J358" s="610"/>
      <c r="K358" s="611"/>
      <c r="L358" s="611"/>
      <c r="M358" s="611"/>
      <c r="N358" s="611"/>
      <c r="O358" s="613"/>
      <c r="P358" s="613"/>
      <c r="Q358" s="613"/>
      <c r="R358" s="613"/>
      <c r="S358" s="613"/>
      <c r="T358" s="615"/>
      <c r="U358" s="613"/>
      <c r="V358" s="613"/>
      <c r="W358" s="613"/>
      <c r="X358" s="613"/>
      <c r="Y358" s="613"/>
      <c r="Z358" s="613"/>
      <c r="AA358" s="611"/>
      <c r="AB358" s="613"/>
      <c r="AC358" s="613"/>
      <c r="AD358" s="613"/>
      <c r="AE358" s="613"/>
      <c r="AF358" s="613"/>
      <c r="AG358" s="613"/>
      <c r="AH358" s="613"/>
      <c r="AI358" s="611"/>
      <c r="AJ358" s="613"/>
      <c r="AK358" s="613"/>
      <c r="AL358" s="613"/>
      <c r="AM358" s="613"/>
      <c r="AN358" s="613"/>
      <c r="AO358" s="613"/>
      <c r="AP358" s="613"/>
      <c r="AQ358" s="613"/>
      <c r="AR358" s="613"/>
      <c r="AS358" s="613"/>
      <c r="AT358" s="613"/>
      <c r="AU358" s="830"/>
      <c r="AV358" s="613"/>
      <c r="AW358" s="613"/>
      <c r="AX358" s="613"/>
      <c r="AY358" s="613"/>
      <c r="AZ358" s="613"/>
      <c r="BA358" s="613"/>
      <c r="BB358" s="613"/>
      <c r="BC358" s="613"/>
      <c r="BD358" s="613"/>
      <c r="BE358" s="613"/>
      <c r="BF358" s="613"/>
      <c r="BG358" s="613"/>
      <c r="BH358" s="613"/>
      <c r="BI358" s="613"/>
      <c r="BJ358" s="613"/>
      <c r="BK358" s="613"/>
      <c r="BL358" s="613"/>
      <c r="BM358" s="611"/>
      <c r="BN358" s="613"/>
      <c r="BO358" s="613"/>
      <c r="BP358" s="613"/>
      <c r="BQ358" s="547"/>
      <c r="BR358" s="622"/>
      <c r="BS358" s="748"/>
      <c r="BT358" s="605"/>
      <c r="BU358" s="621"/>
      <c r="BY358" s="607"/>
    </row>
    <row r="359" spans="1:77" s="619" customFormat="1" hidden="1">
      <c r="A359" s="603"/>
      <c r="B359" s="604"/>
      <c r="C359" s="604"/>
      <c r="D359" s="605"/>
      <c r="E359" s="605"/>
      <c r="F359" s="605"/>
      <c r="G359" s="621"/>
      <c r="H359" s="608"/>
      <c r="I359" s="609"/>
      <c r="J359" s="610"/>
      <c r="K359" s="611"/>
      <c r="L359" s="611"/>
      <c r="M359" s="611"/>
      <c r="N359" s="611"/>
      <c r="O359" s="613"/>
      <c r="P359" s="613"/>
      <c r="Q359" s="613"/>
      <c r="R359" s="613"/>
      <c r="S359" s="613"/>
      <c r="T359" s="615"/>
      <c r="U359" s="613"/>
      <c r="V359" s="613"/>
      <c r="W359" s="613"/>
      <c r="X359" s="613"/>
      <c r="Y359" s="613"/>
      <c r="Z359" s="613"/>
      <c r="AA359" s="611"/>
      <c r="AB359" s="613"/>
      <c r="AC359" s="613"/>
      <c r="AD359" s="613"/>
      <c r="AE359" s="613"/>
      <c r="AF359" s="613"/>
      <c r="AG359" s="613"/>
      <c r="AH359" s="613"/>
      <c r="AI359" s="611"/>
      <c r="AJ359" s="613"/>
      <c r="AK359" s="613"/>
      <c r="AL359" s="613"/>
      <c r="AM359" s="613"/>
      <c r="AN359" s="613"/>
      <c r="AO359" s="613"/>
      <c r="AP359" s="613"/>
      <c r="AQ359" s="613"/>
      <c r="AR359" s="613"/>
      <c r="AS359" s="613"/>
      <c r="AT359" s="613"/>
      <c r="AU359" s="830"/>
      <c r="AV359" s="613"/>
      <c r="AW359" s="613"/>
      <c r="AX359" s="613"/>
      <c r="AY359" s="613"/>
      <c r="AZ359" s="613"/>
      <c r="BA359" s="613"/>
      <c r="BB359" s="613"/>
      <c r="BC359" s="613"/>
      <c r="BD359" s="613"/>
      <c r="BE359" s="613"/>
      <c r="BF359" s="613"/>
      <c r="BG359" s="613"/>
      <c r="BH359" s="613"/>
      <c r="BI359" s="613"/>
      <c r="BJ359" s="613"/>
      <c r="BK359" s="613"/>
      <c r="BL359" s="613"/>
      <c r="BM359" s="611"/>
      <c r="BN359" s="613"/>
      <c r="BO359" s="613"/>
      <c r="BP359" s="613"/>
      <c r="BQ359" s="547"/>
      <c r="BR359" s="622"/>
      <c r="BS359" s="678"/>
      <c r="BT359" s="605"/>
      <c r="BU359" s="621"/>
      <c r="BY359" s="607"/>
    </row>
    <row r="360" spans="1:77" s="839" customFormat="1" hidden="1">
      <c r="B360" s="840"/>
      <c r="C360" s="841"/>
      <c r="D360" s="842"/>
      <c r="E360" s="843"/>
      <c r="F360" s="844"/>
      <c r="G360" s="670"/>
      <c r="H360" s="841"/>
      <c r="I360" s="841"/>
      <c r="J360" s="842"/>
      <c r="K360" s="842"/>
      <c r="L360" s="842"/>
      <c r="M360" s="842"/>
      <c r="N360" s="841"/>
      <c r="O360" s="841"/>
      <c r="P360" s="842"/>
      <c r="Q360" s="841"/>
      <c r="R360" s="842"/>
      <c r="S360" s="841"/>
      <c r="T360" s="842"/>
      <c r="U360" s="841"/>
      <c r="V360" s="841"/>
      <c r="W360" s="841"/>
      <c r="X360" s="841"/>
      <c r="Y360" s="841"/>
      <c r="Z360" s="841"/>
      <c r="AA360" s="842"/>
      <c r="AB360" s="841"/>
      <c r="AC360" s="841"/>
      <c r="AD360" s="841"/>
      <c r="AE360" s="841"/>
      <c r="AF360" s="841"/>
      <c r="AG360" s="841"/>
      <c r="AH360" s="841"/>
      <c r="AI360" s="841"/>
      <c r="AJ360" s="841"/>
      <c r="AK360" s="841"/>
      <c r="AL360" s="841"/>
      <c r="AM360" s="841"/>
      <c r="AN360" s="841"/>
      <c r="AO360" s="841"/>
      <c r="AP360" s="841"/>
      <c r="AQ360" s="841"/>
      <c r="AR360" s="841"/>
      <c r="AS360" s="841"/>
      <c r="AT360" s="841"/>
      <c r="AU360" s="845"/>
      <c r="AV360" s="841"/>
      <c r="AW360" s="841"/>
      <c r="AX360" s="841"/>
      <c r="AY360" s="841"/>
      <c r="AZ360" s="841"/>
      <c r="BA360" s="841"/>
      <c r="BB360" s="841"/>
      <c r="BC360" s="841"/>
      <c r="BD360" s="841"/>
      <c r="BE360" s="841"/>
      <c r="BF360" s="841"/>
      <c r="BG360" s="841"/>
      <c r="BH360" s="841"/>
      <c r="BI360" s="841"/>
      <c r="BJ360" s="841"/>
      <c r="BK360" s="841"/>
      <c r="BL360" s="841"/>
      <c r="BM360" s="842"/>
      <c r="BN360" s="841"/>
      <c r="BO360" s="841"/>
      <c r="BP360" s="841"/>
      <c r="BQ360" s="547">
        <v>1</v>
      </c>
      <c r="BR360" s="842" t="s">
        <v>2712</v>
      </c>
      <c r="BS360" s="846"/>
      <c r="BT360" s="846"/>
      <c r="BU360" s="847"/>
      <c r="BV360" s="848"/>
      <c r="BW360" s="848"/>
      <c r="BX360" s="848"/>
      <c r="BY360" s="839">
        <v>1</v>
      </c>
    </row>
    <row r="361" spans="1:77" s="575" customFormat="1" hidden="1">
      <c r="B361" s="576"/>
      <c r="C361" s="577"/>
      <c r="D361" s="578"/>
      <c r="E361" s="579"/>
      <c r="F361" s="578"/>
      <c r="G361" s="580"/>
      <c r="H361" s="581">
        <f>J361</f>
        <v>0</v>
      </c>
      <c r="I361" s="582"/>
      <c r="J361" s="580">
        <f>K361+AA361+BM361</f>
        <v>0</v>
      </c>
      <c r="K361" s="578">
        <f>L361+T361+X361+Y361+Z361</f>
        <v>0</v>
      </c>
      <c r="L361" s="578">
        <f>M361+S361</f>
        <v>0</v>
      </c>
      <c r="M361" s="578">
        <f>N361+R361</f>
        <v>0</v>
      </c>
      <c r="N361" s="578">
        <f>O361+P361+Q361</f>
        <v>0</v>
      </c>
      <c r="O361" s="578"/>
      <c r="P361" s="578"/>
      <c r="Q361" s="578"/>
      <c r="R361" s="578"/>
      <c r="S361" s="578"/>
      <c r="T361" s="578">
        <f>U361+V361+W361</f>
        <v>0</v>
      </c>
      <c r="U361" s="578"/>
      <c r="V361" s="578"/>
      <c r="W361" s="578"/>
      <c r="X361" s="578"/>
      <c r="Y361" s="578"/>
      <c r="Z361" s="578"/>
      <c r="AA361" s="578">
        <f xml:space="preserve"> SUM(AB361:AI361)+SUM(AV361:BL361)</f>
        <v>0</v>
      </c>
      <c r="AB361" s="578"/>
      <c r="AC361" s="578"/>
      <c r="AD361" s="578"/>
      <c r="AE361" s="578"/>
      <c r="AF361" s="578"/>
      <c r="AG361" s="578"/>
      <c r="AH361" s="578"/>
      <c r="AI361" s="578"/>
      <c r="AJ361" s="578"/>
      <c r="AK361" s="578"/>
      <c r="AL361" s="578"/>
      <c r="AM361" s="578"/>
      <c r="AN361" s="578"/>
      <c r="AO361" s="578"/>
      <c r="AP361" s="578"/>
      <c r="AQ361" s="578"/>
      <c r="AR361" s="578"/>
      <c r="AS361" s="578"/>
      <c r="AT361" s="578"/>
      <c r="AU361" s="567"/>
      <c r="AV361" s="578"/>
      <c r="AW361" s="578"/>
      <c r="AX361" s="578"/>
      <c r="AY361" s="578"/>
      <c r="AZ361" s="578"/>
      <c r="BA361" s="578"/>
      <c r="BB361" s="578"/>
      <c r="BC361" s="578"/>
      <c r="BD361" s="578"/>
      <c r="BE361" s="578"/>
      <c r="BF361" s="578"/>
      <c r="BG361" s="578"/>
      <c r="BH361" s="578"/>
      <c r="BI361" s="578"/>
      <c r="BJ361" s="578"/>
      <c r="BK361" s="578"/>
      <c r="BL361" s="578"/>
      <c r="BM361" s="578">
        <f t="shared" ref="BM361:BM389" si="85">SUM(BN361:BP361)</f>
        <v>0</v>
      </c>
      <c r="BN361" s="578"/>
      <c r="BO361" s="578"/>
      <c r="BP361" s="578"/>
      <c r="BQ361" s="547">
        <v>1</v>
      </c>
      <c r="BR361" s="578"/>
    </row>
    <row r="362" spans="1:77" s="626" customFormat="1" ht="14.25" hidden="1">
      <c r="B362" s="627"/>
      <c r="C362" s="561" t="s">
        <v>2710</v>
      </c>
      <c r="D362" s="628"/>
      <c r="E362" s="629"/>
      <c r="F362" s="628"/>
      <c r="G362" s="630"/>
      <c r="H362" s="631">
        <f>SUM(H363:H389)</f>
        <v>6.7999999999999989</v>
      </c>
      <c r="I362" s="631">
        <f t="shared" ref="I362:BP362" si="86">SUM(I363:I389)</f>
        <v>0</v>
      </c>
      <c r="J362" s="631">
        <f t="shared" si="86"/>
        <v>6.7999999999999989</v>
      </c>
      <c r="K362" s="631">
        <f t="shared" si="86"/>
        <v>5.61</v>
      </c>
      <c r="L362" s="631">
        <f t="shared" si="86"/>
        <v>5.32</v>
      </c>
      <c r="M362" s="631">
        <f t="shared" si="86"/>
        <v>5.04</v>
      </c>
      <c r="N362" s="631">
        <f t="shared" si="86"/>
        <v>1.2</v>
      </c>
      <c r="O362" s="631">
        <f t="shared" si="86"/>
        <v>1.2</v>
      </c>
      <c r="P362" s="631">
        <f t="shared" si="86"/>
        <v>0</v>
      </c>
      <c r="Q362" s="631">
        <f t="shared" si="86"/>
        <v>0</v>
      </c>
      <c r="R362" s="631">
        <f t="shared" si="86"/>
        <v>3.8400000000000003</v>
      </c>
      <c r="S362" s="631">
        <f t="shared" si="86"/>
        <v>0.28000000000000003</v>
      </c>
      <c r="T362" s="631">
        <f t="shared" si="86"/>
        <v>0</v>
      </c>
      <c r="U362" s="631">
        <f t="shared" si="86"/>
        <v>0</v>
      </c>
      <c r="V362" s="631">
        <f t="shared" si="86"/>
        <v>0</v>
      </c>
      <c r="W362" s="631">
        <f t="shared" si="86"/>
        <v>0</v>
      </c>
      <c r="X362" s="631">
        <f t="shared" si="86"/>
        <v>0</v>
      </c>
      <c r="Y362" s="631">
        <f t="shared" si="86"/>
        <v>0.29000000000000004</v>
      </c>
      <c r="Z362" s="631">
        <f t="shared" si="86"/>
        <v>0</v>
      </c>
      <c r="AA362" s="631">
        <f t="shared" si="86"/>
        <v>0.79</v>
      </c>
      <c r="AB362" s="631">
        <f t="shared" si="86"/>
        <v>0</v>
      </c>
      <c r="AC362" s="631">
        <f t="shared" si="86"/>
        <v>0</v>
      </c>
      <c r="AD362" s="631">
        <f t="shared" si="86"/>
        <v>0</v>
      </c>
      <c r="AE362" s="631">
        <f t="shared" si="86"/>
        <v>0</v>
      </c>
      <c r="AF362" s="631">
        <f t="shared" si="86"/>
        <v>0</v>
      </c>
      <c r="AG362" s="631">
        <f t="shared" si="86"/>
        <v>0.28000000000000003</v>
      </c>
      <c r="AH362" s="631">
        <f t="shared" si="86"/>
        <v>0</v>
      </c>
      <c r="AI362" s="631">
        <f t="shared" si="86"/>
        <v>0.03</v>
      </c>
      <c r="AJ362" s="631">
        <f t="shared" si="86"/>
        <v>0.03</v>
      </c>
      <c r="AK362" s="631">
        <f t="shared" si="86"/>
        <v>0</v>
      </c>
      <c r="AL362" s="631">
        <f t="shared" si="86"/>
        <v>0</v>
      </c>
      <c r="AM362" s="631">
        <f t="shared" si="86"/>
        <v>0</v>
      </c>
      <c r="AN362" s="631">
        <f t="shared" si="86"/>
        <v>0</v>
      </c>
      <c r="AO362" s="631">
        <f t="shared" si="86"/>
        <v>0</v>
      </c>
      <c r="AP362" s="631">
        <f t="shared" si="86"/>
        <v>0</v>
      </c>
      <c r="AQ362" s="631">
        <f t="shared" si="86"/>
        <v>0</v>
      </c>
      <c r="AR362" s="631">
        <f t="shared" si="86"/>
        <v>0</v>
      </c>
      <c r="AS362" s="631">
        <f t="shared" si="86"/>
        <v>0</v>
      </c>
      <c r="AT362" s="631">
        <f t="shared" si="86"/>
        <v>0</v>
      </c>
      <c r="AU362" s="631">
        <f t="shared" si="86"/>
        <v>0</v>
      </c>
      <c r="AV362" s="631">
        <f t="shared" si="86"/>
        <v>0</v>
      </c>
      <c r="AW362" s="631">
        <f t="shared" si="86"/>
        <v>0</v>
      </c>
      <c r="AX362" s="631">
        <f t="shared" si="86"/>
        <v>0</v>
      </c>
      <c r="AY362" s="631">
        <f t="shared" si="86"/>
        <v>0.48</v>
      </c>
      <c r="AZ362" s="631">
        <f t="shared" si="86"/>
        <v>0</v>
      </c>
      <c r="BA362" s="631">
        <f t="shared" si="86"/>
        <v>0</v>
      </c>
      <c r="BB362" s="631">
        <f t="shared" si="86"/>
        <v>0</v>
      </c>
      <c r="BC362" s="631">
        <f t="shared" si="86"/>
        <v>0</v>
      </c>
      <c r="BD362" s="631">
        <f t="shared" si="86"/>
        <v>0</v>
      </c>
      <c r="BE362" s="631">
        <f t="shared" si="86"/>
        <v>0</v>
      </c>
      <c r="BF362" s="631">
        <f t="shared" si="86"/>
        <v>0</v>
      </c>
      <c r="BG362" s="631">
        <f t="shared" si="86"/>
        <v>0</v>
      </c>
      <c r="BH362" s="631">
        <f t="shared" si="86"/>
        <v>0</v>
      </c>
      <c r="BI362" s="631">
        <f t="shared" si="86"/>
        <v>0</v>
      </c>
      <c r="BJ362" s="631">
        <f t="shared" si="86"/>
        <v>0</v>
      </c>
      <c r="BK362" s="631">
        <f t="shared" si="86"/>
        <v>0</v>
      </c>
      <c r="BL362" s="631">
        <f t="shared" si="86"/>
        <v>0</v>
      </c>
      <c r="BM362" s="631">
        <f t="shared" si="86"/>
        <v>0.4</v>
      </c>
      <c r="BN362" s="631">
        <f t="shared" si="86"/>
        <v>0.4</v>
      </c>
      <c r="BO362" s="631">
        <f t="shared" si="86"/>
        <v>0</v>
      </c>
      <c r="BP362" s="631">
        <f t="shared" si="86"/>
        <v>0</v>
      </c>
      <c r="BQ362" s="633">
        <v>1</v>
      </c>
      <c r="BR362" s="628"/>
    </row>
    <row r="363" spans="1:77" s="652" customFormat="1" ht="39" hidden="1" customHeight="1">
      <c r="A363" s="837"/>
      <c r="B363" s="832"/>
      <c r="C363" s="832" t="s">
        <v>84</v>
      </c>
      <c r="D363" s="640" t="s">
        <v>18</v>
      </c>
      <c r="E363" s="640" t="s">
        <v>85</v>
      </c>
      <c r="F363" s="640"/>
      <c r="G363" s="651"/>
      <c r="H363" s="643">
        <f>J363</f>
        <v>0.42000000000000004</v>
      </c>
      <c r="I363" s="644"/>
      <c r="J363" s="645">
        <f t="shared" ref="J363" si="87">K363+AA363+BM363</f>
        <v>0.42000000000000004</v>
      </c>
      <c r="K363" s="1">
        <f>L363+T363+X363+Y363+Z363</f>
        <v>0.4</v>
      </c>
      <c r="L363" s="1">
        <f>M363+S363</f>
        <v>0.4</v>
      </c>
      <c r="M363" s="1">
        <f>N363+R363</f>
        <v>0.4</v>
      </c>
      <c r="N363" s="1">
        <f>O363+P363+Q363</f>
        <v>0</v>
      </c>
      <c r="O363" s="1"/>
      <c r="P363" s="1"/>
      <c r="Q363" s="1"/>
      <c r="R363" s="1">
        <v>0.4</v>
      </c>
      <c r="S363" s="1"/>
      <c r="T363" s="1">
        <f>U363+V363+W363</f>
        <v>0</v>
      </c>
      <c r="U363" s="1"/>
      <c r="V363" s="1"/>
      <c r="W363" s="1"/>
      <c r="X363" s="1"/>
      <c r="Y363" s="1"/>
      <c r="Z363" s="1"/>
      <c r="AA363" s="1">
        <f>SUM(AB363:AI363)+AW363+SUM(AY363:BC363)+SUM(BF363:BL363)</f>
        <v>0.02</v>
      </c>
      <c r="AB363" s="1"/>
      <c r="AC363" s="1"/>
      <c r="AD363" s="1"/>
      <c r="AE363" s="1"/>
      <c r="AF363" s="1"/>
      <c r="AG363" s="1"/>
      <c r="AH363" s="1"/>
      <c r="AI363" s="736">
        <f>SUM(AJ363:AV363)+AX363+SUM(BD363:BE363)</f>
        <v>0.02</v>
      </c>
      <c r="AJ363" s="685">
        <v>0.02</v>
      </c>
      <c r="AK363" s="685"/>
      <c r="AL363" s="685"/>
      <c r="AM363" s="685"/>
      <c r="AN363" s="685"/>
      <c r="AO363" s="685"/>
      <c r="AP363" s="685"/>
      <c r="AQ363" s="685"/>
      <c r="AR363" s="685"/>
      <c r="AS363" s="685"/>
      <c r="AT363" s="685"/>
      <c r="AU363" s="685"/>
      <c r="AV363" s="685"/>
      <c r="AW363" s="1"/>
      <c r="AX363" s="685"/>
      <c r="AY363" s="1"/>
      <c r="AZ363" s="1"/>
      <c r="BA363" s="1"/>
      <c r="BB363" s="1"/>
      <c r="BC363" s="1"/>
      <c r="BD363" s="685"/>
      <c r="BE363" s="685"/>
      <c r="BF363" s="1"/>
      <c r="BG363" s="1"/>
      <c r="BH363" s="1"/>
      <c r="BI363" s="1"/>
      <c r="BJ363" s="1"/>
      <c r="BK363" s="1"/>
      <c r="BL363" s="1"/>
      <c r="BM363" s="1">
        <f>SUM(BN363:BP363)</f>
        <v>0</v>
      </c>
      <c r="BN363" s="1"/>
      <c r="BO363" s="1"/>
      <c r="BP363" s="1"/>
      <c r="BQ363" s="838"/>
    </row>
    <row r="364" spans="1:77" s="812" customFormat="1" ht="12.75" hidden="1">
      <c r="A364" s="731"/>
      <c r="B364" s="732">
        <v>4</v>
      </c>
      <c r="C364" s="733" t="s">
        <v>86</v>
      </c>
      <c r="D364" s="1" t="s">
        <v>18</v>
      </c>
      <c r="E364" s="809" t="s">
        <v>87</v>
      </c>
      <c r="F364" s="1"/>
      <c r="G364" s="645"/>
      <c r="H364" s="643">
        <f t="shared" ref="H364" si="88">J364</f>
        <v>1.18</v>
      </c>
      <c r="I364" s="644"/>
      <c r="J364" s="645">
        <f>K364+AA364+BM364</f>
        <v>1.18</v>
      </c>
      <c r="K364" s="1">
        <f t="shared" ref="K364" si="89">L364+T364+X364+Y364+Z364</f>
        <v>0.7</v>
      </c>
      <c r="L364" s="1">
        <f t="shared" ref="L364" si="90">M364+S364</f>
        <v>0.51</v>
      </c>
      <c r="M364" s="1">
        <f t="shared" ref="M364" si="91">N364+R364</f>
        <v>0.43</v>
      </c>
      <c r="N364" s="1">
        <f t="shared" ref="N364" si="92">O364+P364+Q364</f>
        <v>0</v>
      </c>
      <c r="O364" s="1"/>
      <c r="P364" s="1"/>
      <c r="Q364" s="1"/>
      <c r="R364" s="1">
        <v>0.43</v>
      </c>
      <c r="S364" s="1">
        <v>0.08</v>
      </c>
      <c r="T364" s="1">
        <f t="shared" ref="T364" si="93">U364+V364+W364</f>
        <v>0</v>
      </c>
      <c r="U364" s="1"/>
      <c r="V364" s="1"/>
      <c r="W364" s="1"/>
      <c r="X364" s="1"/>
      <c r="Y364" s="1">
        <v>0.19</v>
      </c>
      <c r="Z364" s="1"/>
      <c r="AA364" s="1">
        <f t="shared" ref="AA364" si="94">SUM(AB364:AI364)+AW364+SUM(AY364:BC364)+SUM(BF364:BL364)</f>
        <v>0.48</v>
      </c>
      <c r="AB364" s="1"/>
      <c r="AC364" s="1"/>
      <c r="AD364" s="1"/>
      <c r="AE364" s="1"/>
      <c r="AF364" s="1"/>
      <c r="AG364" s="1"/>
      <c r="AH364" s="1"/>
      <c r="AI364" s="1">
        <f t="shared" ref="AI364" si="95">SUM(AJ364:AV364)+AX364+BD364+BE364</f>
        <v>0</v>
      </c>
      <c r="AJ364" s="1"/>
      <c r="AK364" s="1"/>
      <c r="AL364" s="1"/>
      <c r="AM364" s="1"/>
      <c r="AN364" s="1"/>
      <c r="AO364" s="1"/>
      <c r="AP364" s="1"/>
      <c r="AQ364" s="1"/>
      <c r="AR364" s="1"/>
      <c r="AS364" s="1"/>
      <c r="AT364" s="1"/>
      <c r="AU364" s="1"/>
      <c r="AV364" s="1"/>
      <c r="AW364" s="1"/>
      <c r="AX364" s="1"/>
      <c r="AY364" s="1">
        <v>0.48</v>
      </c>
      <c r="AZ364" s="1"/>
      <c r="BA364" s="1"/>
      <c r="BB364" s="1"/>
      <c r="BC364" s="1"/>
      <c r="BD364" s="1"/>
      <c r="BE364" s="1"/>
      <c r="BF364" s="1"/>
      <c r="BG364" s="1"/>
      <c r="BH364" s="1"/>
      <c r="BI364" s="1"/>
      <c r="BJ364" s="1"/>
      <c r="BK364" s="1"/>
      <c r="BL364" s="1"/>
      <c r="BM364" s="1">
        <f t="shared" ref="BM364" si="96">SUM(BN364:BP364)</f>
        <v>0</v>
      </c>
      <c r="BN364" s="1"/>
      <c r="BO364" s="1"/>
      <c r="BP364" s="1"/>
      <c r="BQ364" s="643"/>
      <c r="BR364" s="811"/>
    </row>
    <row r="365" spans="1:77" s="534" customFormat="1" hidden="1">
      <c r="A365" s="575"/>
      <c r="B365" s="576"/>
      <c r="C365" s="849"/>
      <c r="D365" s="578"/>
      <c r="E365" s="579"/>
      <c r="F365" s="578"/>
      <c r="G365" s="850"/>
      <c r="H365" s="581"/>
      <c r="I365" s="582"/>
      <c r="J365" s="580"/>
      <c r="K365" s="578"/>
      <c r="L365" s="578"/>
      <c r="M365" s="578"/>
      <c r="N365" s="578"/>
      <c r="O365" s="578"/>
      <c r="P365" s="578"/>
      <c r="Q365" s="578"/>
      <c r="R365" s="578"/>
      <c r="S365" s="578"/>
      <c r="T365" s="578"/>
      <c r="U365" s="578"/>
      <c r="V365" s="578"/>
      <c r="W365" s="578"/>
      <c r="X365" s="578"/>
      <c r="Y365" s="578"/>
      <c r="Z365" s="578"/>
      <c r="AA365" s="578"/>
      <c r="AB365" s="578"/>
      <c r="AC365" s="578"/>
      <c r="AD365" s="578"/>
      <c r="AE365" s="578"/>
      <c r="AF365" s="578"/>
      <c r="AG365" s="578"/>
      <c r="AH365" s="578"/>
      <c r="AI365" s="578"/>
      <c r="AJ365" s="578"/>
      <c r="AK365" s="578"/>
      <c r="AL365" s="578"/>
      <c r="AM365" s="578"/>
      <c r="AN365" s="578"/>
      <c r="AO365" s="578"/>
      <c r="AP365" s="578"/>
      <c r="AQ365" s="578"/>
      <c r="AR365" s="578"/>
      <c r="AS365" s="578"/>
      <c r="AT365" s="578"/>
      <c r="AU365" s="567"/>
      <c r="AV365" s="578"/>
      <c r="AW365" s="578"/>
      <c r="AX365" s="578"/>
      <c r="AY365" s="578"/>
      <c r="AZ365" s="578"/>
      <c r="BA365" s="578"/>
      <c r="BB365" s="578"/>
      <c r="BC365" s="578"/>
      <c r="BD365" s="578"/>
      <c r="BE365" s="578"/>
      <c r="BF365" s="578"/>
      <c r="BG365" s="578"/>
      <c r="BH365" s="578"/>
      <c r="BI365" s="578"/>
      <c r="BJ365" s="578"/>
      <c r="BK365" s="578"/>
      <c r="BL365" s="578"/>
      <c r="BM365" s="578"/>
      <c r="BN365" s="578"/>
      <c r="BO365" s="578"/>
      <c r="BP365" s="578"/>
      <c r="BQ365" s="547"/>
      <c r="BR365" s="578"/>
      <c r="BS365" s="851"/>
      <c r="BT365" s="575"/>
      <c r="BU365" s="575"/>
    </row>
    <row r="366" spans="1:77" s="755" customFormat="1" ht="30" hidden="1">
      <c r="A366" s="638">
        <v>2</v>
      </c>
      <c r="B366" s="852"/>
      <c r="C366" s="852" t="s">
        <v>88</v>
      </c>
      <c r="D366" s="699" t="s">
        <v>18</v>
      </c>
      <c r="E366" s="640" t="s">
        <v>79</v>
      </c>
      <c r="F366" s="699"/>
      <c r="G366" s="652"/>
      <c r="H366" s="643">
        <f t="shared" ref="H366:H369" si="97">J366</f>
        <v>0.28000000000000003</v>
      </c>
      <c r="I366" s="644"/>
      <c r="J366" s="645">
        <f t="shared" ref="J366:J372" si="98">K366+AA366+BM366</f>
        <v>0.28000000000000003</v>
      </c>
      <c r="K366" s="1">
        <f t="shared" ref="K366:K369" si="99">L366+T366+X366+Y366+Z366</f>
        <v>0</v>
      </c>
      <c r="L366" s="1">
        <f t="shared" ref="L366:L369" si="100">M366+S366</f>
        <v>0</v>
      </c>
      <c r="M366" s="1">
        <f t="shared" ref="M366:M369" si="101">N366+R366</f>
        <v>0</v>
      </c>
      <c r="N366" s="1">
        <f t="shared" ref="N366:N369" si="102">O366+P366+Q366</f>
        <v>0</v>
      </c>
      <c r="O366" s="1"/>
      <c r="P366" s="1"/>
      <c r="Q366" s="1"/>
      <c r="R366" s="1"/>
      <c r="S366" s="1"/>
      <c r="T366" s="1">
        <f t="shared" ref="T366:T367" si="103">U366+V366+W366</f>
        <v>0</v>
      </c>
      <c r="U366" s="1"/>
      <c r="V366" s="1"/>
      <c r="W366" s="1"/>
      <c r="X366" s="1"/>
      <c r="Y366" s="1"/>
      <c r="Z366" s="1"/>
      <c r="AA366" s="1">
        <f t="shared" ref="AA366:AA367" si="104">SUM(AB366:AI366)+AW366+SUM(AY366:BC366)+SUM(BF366:BL366)</f>
        <v>0.28000000000000003</v>
      </c>
      <c r="AB366" s="1"/>
      <c r="AC366" s="1"/>
      <c r="AD366" s="1"/>
      <c r="AE366" s="1"/>
      <c r="AF366" s="1"/>
      <c r="AG366" s="1">
        <v>0.28000000000000003</v>
      </c>
      <c r="AH366" s="1"/>
      <c r="AI366" s="1">
        <f t="shared" ref="AI366:AI367" si="105">SUM(AJ366:AV366)+AX366+SUM(BD366:BE366)</f>
        <v>0</v>
      </c>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f t="shared" ref="BM366:BM367" si="106">SUM(BN366:BP366)</f>
        <v>0</v>
      </c>
      <c r="BN366" s="1"/>
      <c r="BO366" s="1"/>
      <c r="BP366" s="1"/>
      <c r="BQ366" s="645"/>
    </row>
    <row r="367" spans="1:77" s="755" customFormat="1" hidden="1">
      <c r="A367" s="638">
        <v>3</v>
      </c>
      <c r="B367" s="704"/>
      <c r="C367" s="704" t="s">
        <v>89</v>
      </c>
      <c r="D367" s="699" t="s">
        <v>18</v>
      </c>
      <c r="E367" s="640" t="s">
        <v>79</v>
      </c>
      <c r="F367" s="699"/>
      <c r="G367" s="652"/>
      <c r="H367" s="643">
        <f t="shared" si="97"/>
        <v>0.35</v>
      </c>
      <c r="I367" s="644"/>
      <c r="J367" s="645">
        <f t="shared" si="98"/>
        <v>0.35</v>
      </c>
      <c r="K367" s="1">
        <f t="shared" si="99"/>
        <v>0.25</v>
      </c>
      <c r="L367" s="1">
        <f t="shared" si="100"/>
        <v>0.25</v>
      </c>
      <c r="M367" s="1">
        <f t="shared" si="101"/>
        <v>0.25</v>
      </c>
      <c r="N367" s="1">
        <f t="shared" si="102"/>
        <v>0</v>
      </c>
      <c r="O367" s="1"/>
      <c r="P367" s="1"/>
      <c r="Q367" s="1"/>
      <c r="R367" s="1">
        <v>0.25</v>
      </c>
      <c r="S367" s="1"/>
      <c r="T367" s="1">
        <f t="shared" si="103"/>
        <v>0</v>
      </c>
      <c r="U367" s="1"/>
      <c r="V367" s="1"/>
      <c r="W367" s="1"/>
      <c r="X367" s="1"/>
      <c r="Y367" s="1"/>
      <c r="Z367" s="1"/>
      <c r="AA367" s="1">
        <f t="shared" si="104"/>
        <v>0</v>
      </c>
      <c r="AB367" s="1"/>
      <c r="AC367" s="1"/>
      <c r="AD367" s="1"/>
      <c r="AE367" s="1"/>
      <c r="AF367" s="1"/>
      <c r="AG367" s="1"/>
      <c r="AH367" s="1"/>
      <c r="AI367" s="1">
        <f t="shared" si="105"/>
        <v>0</v>
      </c>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f t="shared" si="106"/>
        <v>0.1</v>
      </c>
      <c r="BN367" s="1">
        <v>0.1</v>
      </c>
      <c r="BO367" s="1"/>
      <c r="BP367" s="1"/>
      <c r="BQ367" s="645"/>
    </row>
    <row r="368" spans="1:77" s="755" customFormat="1" hidden="1">
      <c r="A368" s="638"/>
      <c r="B368" s="704"/>
      <c r="C368" s="704" t="s">
        <v>90</v>
      </c>
      <c r="D368" s="699" t="s">
        <v>18</v>
      </c>
      <c r="E368" s="640" t="s">
        <v>79</v>
      </c>
      <c r="F368" s="699"/>
      <c r="G368" s="652"/>
      <c r="H368" s="643">
        <f t="shared" si="97"/>
        <v>2.96</v>
      </c>
      <c r="I368" s="644"/>
      <c r="J368" s="645">
        <f t="shared" si="98"/>
        <v>2.96</v>
      </c>
      <c r="K368" s="1">
        <f t="shared" si="99"/>
        <v>2.96</v>
      </c>
      <c r="L368" s="1">
        <f t="shared" si="100"/>
        <v>2.96</v>
      </c>
      <c r="M368" s="1">
        <f t="shared" si="101"/>
        <v>2.96</v>
      </c>
      <c r="N368" s="1">
        <f t="shared" si="102"/>
        <v>1</v>
      </c>
      <c r="O368" s="1">
        <v>1</v>
      </c>
      <c r="P368" s="1"/>
      <c r="Q368" s="1"/>
      <c r="R368" s="1">
        <v>1.96</v>
      </c>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645"/>
    </row>
    <row r="369" spans="1:73" s="773" customFormat="1" ht="30" hidden="1">
      <c r="A369" s="603" t="s">
        <v>2713</v>
      </c>
      <c r="B369" s="604">
        <v>9</v>
      </c>
      <c r="C369" s="853" t="s">
        <v>91</v>
      </c>
      <c r="D369" s="605" t="s">
        <v>18</v>
      </c>
      <c r="E369" s="774" t="s">
        <v>2714</v>
      </c>
      <c r="F369" s="605" t="s">
        <v>2715</v>
      </c>
      <c r="G369" s="621"/>
      <c r="H369" s="608">
        <f t="shared" si="97"/>
        <v>0.01</v>
      </c>
      <c r="I369" s="609"/>
      <c r="J369" s="610">
        <f t="shared" si="98"/>
        <v>0.01</v>
      </c>
      <c r="K369" s="611">
        <f t="shared" si="99"/>
        <v>0</v>
      </c>
      <c r="L369" s="611">
        <f t="shared" si="100"/>
        <v>0</v>
      </c>
      <c r="M369" s="611">
        <f t="shared" si="101"/>
        <v>0</v>
      </c>
      <c r="N369" s="611">
        <f t="shared" si="102"/>
        <v>0</v>
      </c>
      <c r="O369" s="612"/>
      <c r="P369" s="612"/>
      <c r="Q369" s="613"/>
      <c r="R369" s="612"/>
      <c r="S369" s="612"/>
      <c r="T369" s="615">
        <f t="shared" ref="T369" si="107">U369+V369+W369</f>
        <v>0</v>
      </c>
      <c r="U369" s="612"/>
      <c r="V369" s="612"/>
      <c r="W369" s="613"/>
      <c r="X369" s="612"/>
      <c r="Y369" s="612"/>
      <c r="Z369" s="612"/>
      <c r="AA369" s="1">
        <f t="shared" ref="AA369" si="108">SUM(AB369:AI369)+AW369+SUM(AY369:BC369)+SUM(BF369:BL369)</f>
        <v>0.01</v>
      </c>
      <c r="AB369" s="612"/>
      <c r="AC369" s="612"/>
      <c r="AD369" s="613"/>
      <c r="AE369" s="613"/>
      <c r="AF369" s="612"/>
      <c r="AG369" s="612"/>
      <c r="AH369" s="612"/>
      <c r="AI369" s="1">
        <f t="shared" ref="AI369" si="109">SUM(AJ369:AV369)+AX369+SUM(BD369:BE369)</f>
        <v>0.01</v>
      </c>
      <c r="AJ369" s="612">
        <v>0.01</v>
      </c>
      <c r="AK369" s="612"/>
      <c r="AL369" s="612"/>
      <c r="AM369" s="613"/>
      <c r="AN369" s="612"/>
      <c r="AO369" s="612"/>
      <c r="AP369" s="612"/>
      <c r="AQ369" s="613"/>
      <c r="AR369" s="612"/>
      <c r="AS369" s="612"/>
      <c r="AT369" s="612"/>
      <c r="AU369" s="612"/>
      <c r="AV369" s="612"/>
      <c r="AW369" s="612"/>
      <c r="AX369" s="612"/>
      <c r="AY369" s="612"/>
      <c r="AZ369" s="612"/>
      <c r="BA369" s="612"/>
      <c r="BB369" s="612"/>
      <c r="BC369" s="613"/>
      <c r="BD369" s="612"/>
      <c r="BE369" s="612"/>
      <c r="BF369" s="612"/>
      <c r="BG369" s="612"/>
      <c r="BH369" s="613"/>
      <c r="BI369" s="612"/>
      <c r="BJ369" s="612"/>
      <c r="BK369" s="612"/>
      <c r="BL369" s="613"/>
      <c r="BM369" s="611">
        <f t="shared" ref="BM369" si="110">SUM(BN369:BP369)</f>
        <v>0</v>
      </c>
      <c r="BN369" s="613"/>
      <c r="BO369" s="613"/>
      <c r="BP369" s="613"/>
    </row>
    <row r="370" spans="1:73" s="773" customFormat="1" hidden="1">
      <c r="A370" s="679" t="s">
        <v>2716</v>
      </c>
      <c r="B370" s="680">
        <v>1</v>
      </c>
      <c r="C370" s="618" t="s">
        <v>92</v>
      </c>
      <c r="D370" s="611" t="s">
        <v>18</v>
      </c>
      <c r="E370" s="667" t="s">
        <v>93</v>
      </c>
      <c r="F370" s="611" t="s">
        <v>2717</v>
      </c>
      <c r="G370" s="610"/>
      <c r="H370" s="608">
        <f>J370</f>
        <v>0.30000000000000004</v>
      </c>
      <c r="I370" s="609"/>
      <c r="J370" s="610">
        <f t="shared" si="98"/>
        <v>0.30000000000000004</v>
      </c>
      <c r="K370" s="611">
        <f>L370+T370+X370+Y370+Z370</f>
        <v>0.30000000000000004</v>
      </c>
      <c r="L370" s="611">
        <f>M370+S370</f>
        <v>0.2</v>
      </c>
      <c r="M370" s="611">
        <f>N370+R370</f>
        <v>0.2</v>
      </c>
      <c r="N370" s="611">
        <f>O370+P370+Q370</f>
        <v>0</v>
      </c>
      <c r="O370" s="611"/>
      <c r="P370" s="611"/>
      <c r="Q370" s="611"/>
      <c r="R370" s="611">
        <v>0.2</v>
      </c>
      <c r="S370" s="611"/>
      <c r="T370" s="611">
        <f>U370+V370+W370</f>
        <v>0</v>
      </c>
      <c r="U370" s="611"/>
      <c r="V370" s="611"/>
      <c r="W370" s="611"/>
      <c r="X370" s="611"/>
      <c r="Y370" s="611">
        <v>0.1</v>
      </c>
      <c r="Z370" s="611"/>
      <c r="AA370" s="611">
        <f>SUM(AB370:AI370)+AW370+SUM(AY370:BC370)+SUM(BF370:BL370)</f>
        <v>0</v>
      </c>
      <c r="AB370" s="611"/>
      <c r="AC370" s="611"/>
      <c r="AD370" s="611"/>
      <c r="AE370" s="611"/>
      <c r="AF370" s="611"/>
      <c r="AG370" s="611"/>
      <c r="AH370" s="611"/>
      <c r="AI370" s="611">
        <f>SUM(AJ370:AV370)+AX370+SUM(BD370:BE370)</f>
        <v>0</v>
      </c>
      <c r="AJ370" s="611"/>
      <c r="AK370" s="611"/>
      <c r="AL370" s="611"/>
      <c r="AM370" s="611"/>
      <c r="AN370" s="611"/>
      <c r="AO370" s="611"/>
      <c r="AP370" s="611"/>
      <c r="AQ370" s="611"/>
      <c r="AR370" s="611"/>
      <c r="AS370" s="611"/>
      <c r="AT370" s="611"/>
      <c r="AU370" s="611"/>
      <c r="AV370" s="611"/>
      <c r="AW370" s="611"/>
      <c r="AX370" s="611"/>
      <c r="AY370" s="611"/>
      <c r="AZ370" s="611"/>
      <c r="BA370" s="611"/>
      <c r="BB370" s="611"/>
      <c r="BC370" s="611"/>
      <c r="BD370" s="611"/>
      <c r="BE370" s="611"/>
      <c r="BF370" s="611"/>
      <c r="BG370" s="611"/>
      <c r="BH370" s="611"/>
      <c r="BI370" s="611"/>
      <c r="BJ370" s="611"/>
      <c r="BK370" s="611"/>
      <c r="BL370" s="611"/>
      <c r="BM370" s="611">
        <f>SUM(BN370:BP370)</f>
        <v>0</v>
      </c>
      <c r="BN370" s="611"/>
      <c r="BO370" s="611"/>
      <c r="BP370" s="611"/>
    </row>
    <row r="371" spans="1:73" s="755" customFormat="1" ht="30" hidden="1">
      <c r="A371" s="638"/>
      <c r="B371" s="640">
        <v>23</v>
      </c>
      <c r="C371" s="854" t="s">
        <v>94</v>
      </c>
      <c r="D371" s="640" t="s">
        <v>18</v>
      </c>
      <c r="E371" s="640" t="s">
        <v>95</v>
      </c>
      <c r="F371" s="640"/>
      <c r="G371" s="642"/>
      <c r="H371" s="643">
        <f>I371+J371</f>
        <v>0.2</v>
      </c>
      <c r="I371" s="644"/>
      <c r="J371" s="645">
        <f t="shared" si="98"/>
        <v>0.2</v>
      </c>
      <c r="K371" s="1">
        <f>L371+T371+X371+Y371+Z371</f>
        <v>0.2</v>
      </c>
      <c r="L371" s="1">
        <f>M371+S371</f>
        <v>0.2</v>
      </c>
      <c r="M371" s="1">
        <f>N371+R371</f>
        <v>0.2</v>
      </c>
      <c r="N371" s="1">
        <f>O371+P371+Q371</f>
        <v>0.2</v>
      </c>
      <c r="O371" s="1">
        <v>0.2</v>
      </c>
      <c r="P371" s="1"/>
      <c r="Q371" s="1"/>
      <c r="R371" s="1"/>
      <c r="S371" s="1"/>
      <c r="T371" s="1">
        <f>U371+V371+W371</f>
        <v>0</v>
      </c>
      <c r="U371" s="1"/>
      <c r="V371" s="1"/>
      <c r="W371" s="1"/>
      <c r="X371" s="1"/>
      <c r="Y371" s="1"/>
      <c r="Z371" s="1"/>
      <c r="AA371" s="1">
        <f t="shared" ref="AA371" si="111">SUM(AB371:AI371)+AW371+SUM(AY371:BC371)+SUM(BF371:BL371)</f>
        <v>0</v>
      </c>
      <c r="AB371" s="1"/>
      <c r="AC371" s="1"/>
      <c r="AD371" s="1"/>
      <c r="AE371" s="1"/>
      <c r="AF371" s="1"/>
      <c r="AG371" s="1"/>
      <c r="AH371" s="1"/>
      <c r="AI371" s="1">
        <f t="shared" ref="AI371" si="112">SUM(AJ371:AV371)+AX371+SUM(BD371:BE371)</f>
        <v>0</v>
      </c>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f>SUM(BN371:BP371)</f>
        <v>0</v>
      </c>
      <c r="BN371" s="1"/>
      <c r="BO371" s="1"/>
      <c r="BP371" s="1"/>
    </row>
    <row r="372" spans="1:73" s="773" customFormat="1" hidden="1">
      <c r="A372" s="855">
        <v>2022</v>
      </c>
      <c r="B372" s="856">
        <v>31</v>
      </c>
      <c r="C372" s="857" t="s">
        <v>96</v>
      </c>
      <c r="D372" s="858" t="s">
        <v>18</v>
      </c>
      <c r="E372" s="859" t="s">
        <v>97</v>
      </c>
      <c r="F372" s="858"/>
      <c r="G372" s="858"/>
      <c r="H372" s="608">
        <f t="shared" ref="H372:H374" si="113">J372</f>
        <v>0.3</v>
      </c>
      <c r="I372" s="609"/>
      <c r="J372" s="610">
        <f t="shared" si="98"/>
        <v>0.3</v>
      </c>
      <c r="K372" s="611">
        <f t="shared" ref="K372:K374" si="114">L372+T372+X372+Y372+Z372</f>
        <v>0</v>
      </c>
      <c r="L372" s="611">
        <f t="shared" ref="L372:L374" si="115">M372+S372</f>
        <v>0</v>
      </c>
      <c r="M372" s="611">
        <f t="shared" ref="M372:M374" si="116">N372+R372</f>
        <v>0</v>
      </c>
      <c r="N372" s="611">
        <f t="shared" ref="N372:N374" si="117">O372+P372+Q372</f>
        <v>0</v>
      </c>
      <c r="O372" s="611"/>
      <c r="P372" s="611"/>
      <c r="Q372" s="611"/>
      <c r="R372" s="611"/>
      <c r="S372" s="611"/>
      <c r="T372" s="611">
        <f t="shared" ref="T372:T374" si="118">U372+V372+W372</f>
        <v>0</v>
      </c>
      <c r="U372" s="611"/>
      <c r="V372" s="611"/>
      <c r="W372" s="611"/>
      <c r="X372" s="611"/>
      <c r="Y372" s="611"/>
      <c r="Z372" s="611"/>
      <c r="AA372" s="611">
        <f t="shared" ref="AA372" si="119">SUM(AB372:AI372)+AW372+SUM(AY372:BC372)+SUM(BF372:BL372)</f>
        <v>0</v>
      </c>
      <c r="AB372" s="611"/>
      <c r="AC372" s="611"/>
      <c r="AD372" s="611"/>
      <c r="AE372" s="611"/>
      <c r="AF372" s="611"/>
      <c r="AG372" s="611"/>
      <c r="AH372" s="611"/>
      <c r="AI372" s="611">
        <f t="shared" ref="AI372" si="120">SUM(AJ372:AV372)+AX372+SUM(BD372:BE372)</f>
        <v>0</v>
      </c>
      <c r="AJ372" s="611"/>
      <c r="AK372" s="611"/>
      <c r="AL372" s="611"/>
      <c r="AM372" s="611"/>
      <c r="AN372" s="611"/>
      <c r="AO372" s="611"/>
      <c r="AP372" s="611"/>
      <c r="AQ372" s="611"/>
      <c r="AR372" s="611"/>
      <c r="AS372" s="611"/>
      <c r="AT372" s="611"/>
      <c r="AU372" s="611"/>
      <c r="AV372" s="611"/>
      <c r="AW372" s="611"/>
      <c r="AX372" s="611"/>
      <c r="AY372" s="611"/>
      <c r="AZ372" s="611"/>
      <c r="BA372" s="611"/>
      <c r="BB372" s="611"/>
      <c r="BC372" s="611"/>
      <c r="BD372" s="611"/>
      <c r="BE372" s="611"/>
      <c r="BF372" s="611"/>
      <c r="BG372" s="611"/>
      <c r="BH372" s="611"/>
      <c r="BI372" s="611"/>
      <c r="BJ372" s="611"/>
      <c r="BK372" s="611"/>
      <c r="BL372" s="611"/>
      <c r="BM372" s="611">
        <f t="shared" ref="BM372:BM374" si="121">SUM(BN372:BP372)</f>
        <v>0.3</v>
      </c>
      <c r="BN372" s="611">
        <v>0.3</v>
      </c>
      <c r="BO372" s="611"/>
      <c r="BP372" s="611"/>
    </row>
    <row r="373" spans="1:73" s="773" customFormat="1" hidden="1">
      <c r="A373" s="768"/>
      <c r="B373" s="769">
        <v>38</v>
      </c>
      <c r="C373" s="769" t="s">
        <v>98</v>
      </c>
      <c r="D373" s="770" t="s">
        <v>18</v>
      </c>
      <c r="E373" s="771" t="s">
        <v>75</v>
      </c>
      <c r="F373" s="771"/>
      <c r="G373" s="701"/>
      <c r="H373" s="702">
        <f t="shared" si="113"/>
        <v>0.2</v>
      </c>
      <c r="I373" s="703"/>
      <c r="J373" s="772">
        <f>K373+AA373+BM373</f>
        <v>0.2</v>
      </c>
      <c r="K373" s="736">
        <f t="shared" si="114"/>
        <v>0.2</v>
      </c>
      <c r="L373" s="736">
        <f t="shared" si="115"/>
        <v>0.2</v>
      </c>
      <c r="M373" s="736">
        <f t="shared" si="116"/>
        <v>0</v>
      </c>
      <c r="N373" s="736">
        <f t="shared" si="117"/>
        <v>0</v>
      </c>
      <c r="O373" s="736"/>
      <c r="P373" s="736"/>
      <c r="Q373" s="736"/>
      <c r="R373" s="736"/>
      <c r="S373" s="736">
        <v>0.2</v>
      </c>
      <c r="T373" s="736">
        <f t="shared" si="118"/>
        <v>0</v>
      </c>
      <c r="U373" s="736"/>
      <c r="V373" s="736"/>
      <c r="W373" s="736"/>
      <c r="X373" s="736"/>
      <c r="Y373" s="736"/>
      <c r="Z373" s="736"/>
      <c r="AA373" s="1">
        <f t="shared" ref="AA373" si="122">SUM(AB373:AI373)+AW373+SUM(AY373:BC373)+SUM(BF373:BL373)</f>
        <v>0</v>
      </c>
      <c r="AB373" s="736"/>
      <c r="AC373" s="736"/>
      <c r="AD373" s="736"/>
      <c r="AE373" s="736"/>
      <c r="AF373" s="736"/>
      <c r="AG373" s="736"/>
      <c r="AH373" s="736"/>
      <c r="AI373" s="1">
        <f t="shared" ref="AI373" si="123">SUM(AJ373:AV373)+AX373+SUM(BD373:BE373)</f>
        <v>0</v>
      </c>
      <c r="AJ373" s="736"/>
      <c r="AK373" s="736"/>
      <c r="AL373" s="736"/>
      <c r="AM373" s="736"/>
      <c r="AN373" s="736"/>
      <c r="AO373" s="736"/>
      <c r="AP373" s="736"/>
      <c r="AQ373" s="736"/>
      <c r="AR373" s="736"/>
      <c r="AS373" s="736"/>
      <c r="AT373" s="736"/>
      <c r="AU373" s="736"/>
      <c r="AV373" s="736"/>
      <c r="AW373" s="736"/>
      <c r="AX373" s="736"/>
      <c r="AY373" s="736"/>
      <c r="AZ373" s="736"/>
      <c r="BA373" s="736"/>
      <c r="BB373" s="736"/>
      <c r="BC373" s="736"/>
      <c r="BD373" s="736"/>
      <c r="BE373" s="736"/>
      <c r="BF373" s="736"/>
      <c r="BG373" s="736"/>
      <c r="BH373" s="736"/>
      <c r="BI373" s="736"/>
      <c r="BJ373" s="736"/>
      <c r="BK373" s="736"/>
      <c r="BL373" s="736"/>
      <c r="BM373" s="736">
        <f t="shared" si="121"/>
        <v>0</v>
      </c>
      <c r="BN373" s="736"/>
      <c r="BO373" s="736"/>
      <c r="BP373" s="736"/>
    </row>
    <row r="374" spans="1:73" s="812" customFormat="1" hidden="1">
      <c r="A374" s="860"/>
      <c r="B374" s="861">
        <v>25</v>
      </c>
      <c r="C374" s="862" t="s">
        <v>99</v>
      </c>
      <c r="D374" s="863" t="s">
        <v>18</v>
      </c>
      <c r="E374" s="863" t="s">
        <v>100</v>
      </c>
      <c r="F374" s="863"/>
      <c r="G374" s="864"/>
      <c r="H374" s="643">
        <f t="shared" si="113"/>
        <v>0.6</v>
      </c>
      <c r="I374" s="644"/>
      <c r="J374" s="645">
        <f t="shared" ref="J374" si="124">K374+AA374+BM374</f>
        <v>0.6</v>
      </c>
      <c r="K374" s="1">
        <f t="shared" si="114"/>
        <v>0.6</v>
      </c>
      <c r="L374" s="1">
        <f t="shared" si="115"/>
        <v>0.6</v>
      </c>
      <c r="M374" s="1">
        <f t="shared" si="116"/>
        <v>0.6</v>
      </c>
      <c r="N374" s="1">
        <f t="shared" si="117"/>
        <v>0</v>
      </c>
      <c r="O374" s="1"/>
      <c r="P374" s="1"/>
      <c r="Q374" s="1"/>
      <c r="R374" s="1">
        <v>0.6</v>
      </c>
      <c r="S374" s="1"/>
      <c r="T374" s="1">
        <f t="shared" si="118"/>
        <v>0</v>
      </c>
      <c r="U374" s="1"/>
      <c r="V374" s="1"/>
      <c r="W374" s="1"/>
      <c r="X374" s="1"/>
      <c r="Y374" s="1"/>
      <c r="Z374" s="1"/>
      <c r="AA374" s="1">
        <f t="shared" ref="AA374" si="125">SUM(AB374:AI374)+AW374+SUM(AY374:BC374)+SUM(BF374:BL374)</f>
        <v>0</v>
      </c>
      <c r="AB374" s="1"/>
      <c r="AC374" s="1"/>
      <c r="AD374" s="1"/>
      <c r="AE374" s="1"/>
      <c r="AF374" s="1"/>
      <c r="AG374" s="1"/>
      <c r="AH374" s="1"/>
      <c r="AI374" s="1">
        <f t="shared" ref="AI374" si="126">SUM(AJ374:AV374)+AX374+SUM(BD374:BE374)</f>
        <v>0</v>
      </c>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f t="shared" si="121"/>
        <v>0</v>
      </c>
      <c r="BN374" s="1"/>
      <c r="BO374" s="1"/>
      <c r="BP374" s="1"/>
    </row>
    <row r="375" spans="1:73" s="534" customFormat="1" hidden="1">
      <c r="A375" s="575"/>
      <c r="B375" s="576"/>
      <c r="C375" s="849"/>
      <c r="D375" s="578"/>
      <c r="E375" s="579"/>
      <c r="F375" s="578"/>
      <c r="G375" s="850"/>
      <c r="H375" s="581"/>
      <c r="I375" s="582"/>
      <c r="J375" s="580"/>
      <c r="K375" s="578"/>
      <c r="L375" s="578"/>
      <c r="M375" s="578"/>
      <c r="N375" s="578"/>
      <c r="O375" s="578"/>
      <c r="P375" s="578"/>
      <c r="Q375" s="578"/>
      <c r="R375" s="578"/>
      <c r="S375" s="578"/>
      <c r="T375" s="578"/>
      <c r="U375" s="578"/>
      <c r="V375" s="578"/>
      <c r="W375" s="578"/>
      <c r="X375" s="578"/>
      <c r="Y375" s="578"/>
      <c r="Z375" s="578"/>
      <c r="AA375" s="578"/>
      <c r="AB375" s="578"/>
      <c r="AC375" s="578"/>
      <c r="AD375" s="578"/>
      <c r="AE375" s="578"/>
      <c r="AF375" s="578"/>
      <c r="AG375" s="578"/>
      <c r="AH375" s="578"/>
      <c r="AI375" s="578"/>
      <c r="AJ375" s="578"/>
      <c r="AK375" s="578"/>
      <c r="AL375" s="578"/>
      <c r="AM375" s="578"/>
      <c r="AN375" s="578"/>
      <c r="AO375" s="578"/>
      <c r="AP375" s="578"/>
      <c r="AQ375" s="578"/>
      <c r="AR375" s="578"/>
      <c r="AS375" s="578"/>
      <c r="AT375" s="578"/>
      <c r="AU375" s="567"/>
      <c r="AV375" s="578"/>
      <c r="AW375" s="578"/>
      <c r="AX375" s="578"/>
      <c r="AY375" s="578"/>
      <c r="AZ375" s="578"/>
      <c r="BA375" s="578"/>
      <c r="BB375" s="578"/>
      <c r="BC375" s="578"/>
      <c r="BD375" s="578"/>
      <c r="BE375" s="578"/>
      <c r="BF375" s="578"/>
      <c r="BG375" s="578"/>
      <c r="BH375" s="578"/>
      <c r="BI375" s="578"/>
      <c r="BJ375" s="578"/>
      <c r="BK375" s="578"/>
      <c r="BL375" s="578"/>
      <c r="BM375" s="578"/>
      <c r="BN375" s="578"/>
      <c r="BO375" s="578"/>
      <c r="BP375" s="578"/>
      <c r="BQ375" s="547"/>
      <c r="BR375" s="578"/>
      <c r="BS375" s="851"/>
      <c r="BT375" s="575"/>
      <c r="BU375" s="575"/>
    </row>
    <row r="376" spans="1:73" s="534" customFormat="1" hidden="1">
      <c r="A376" s="575"/>
      <c r="B376" s="576"/>
      <c r="C376" s="849"/>
      <c r="D376" s="578"/>
      <c r="E376" s="579"/>
      <c r="F376" s="578"/>
      <c r="G376" s="850"/>
      <c r="H376" s="581"/>
      <c r="I376" s="582"/>
      <c r="J376" s="580"/>
      <c r="K376" s="578"/>
      <c r="L376" s="578"/>
      <c r="M376" s="578"/>
      <c r="N376" s="578"/>
      <c r="O376" s="578"/>
      <c r="P376" s="578"/>
      <c r="Q376" s="578"/>
      <c r="R376" s="578"/>
      <c r="S376" s="578"/>
      <c r="T376" s="578"/>
      <c r="U376" s="578"/>
      <c r="V376" s="578"/>
      <c r="W376" s="578"/>
      <c r="X376" s="578"/>
      <c r="Y376" s="578"/>
      <c r="Z376" s="578"/>
      <c r="AA376" s="578"/>
      <c r="AB376" s="578"/>
      <c r="AC376" s="578"/>
      <c r="AD376" s="578"/>
      <c r="AE376" s="578"/>
      <c r="AF376" s="578"/>
      <c r="AG376" s="578"/>
      <c r="AH376" s="578"/>
      <c r="AI376" s="578"/>
      <c r="AJ376" s="578"/>
      <c r="AK376" s="578"/>
      <c r="AL376" s="578"/>
      <c r="AM376" s="578"/>
      <c r="AN376" s="578"/>
      <c r="AO376" s="578"/>
      <c r="AP376" s="578"/>
      <c r="AQ376" s="578"/>
      <c r="AR376" s="578"/>
      <c r="AS376" s="578"/>
      <c r="AT376" s="578"/>
      <c r="AU376" s="567"/>
      <c r="AV376" s="578"/>
      <c r="AW376" s="578"/>
      <c r="AX376" s="578"/>
      <c r="AY376" s="578"/>
      <c r="AZ376" s="578"/>
      <c r="BA376" s="578"/>
      <c r="BB376" s="578"/>
      <c r="BC376" s="578"/>
      <c r="BD376" s="578"/>
      <c r="BE376" s="578"/>
      <c r="BF376" s="578"/>
      <c r="BG376" s="578"/>
      <c r="BH376" s="578"/>
      <c r="BI376" s="578"/>
      <c r="BJ376" s="578"/>
      <c r="BK376" s="578"/>
      <c r="BL376" s="578"/>
      <c r="BM376" s="578"/>
      <c r="BN376" s="578"/>
      <c r="BO376" s="578"/>
      <c r="BP376" s="578"/>
      <c r="BQ376" s="547"/>
      <c r="BR376" s="578"/>
      <c r="BS376" s="851"/>
      <c r="BT376" s="575"/>
      <c r="BU376" s="575"/>
    </row>
    <row r="377" spans="1:73" s="534" customFormat="1" hidden="1">
      <c r="A377" s="575"/>
      <c r="B377" s="576"/>
      <c r="C377" s="849"/>
      <c r="D377" s="578"/>
      <c r="E377" s="579"/>
      <c r="F377" s="578"/>
      <c r="G377" s="850"/>
      <c r="H377" s="581"/>
      <c r="I377" s="582"/>
      <c r="J377" s="580"/>
      <c r="K377" s="578"/>
      <c r="L377" s="578"/>
      <c r="M377" s="578"/>
      <c r="N377" s="578"/>
      <c r="O377" s="578"/>
      <c r="P377" s="578"/>
      <c r="Q377" s="578"/>
      <c r="R377" s="578"/>
      <c r="S377" s="578"/>
      <c r="T377" s="578"/>
      <c r="U377" s="578"/>
      <c r="V377" s="578"/>
      <c r="W377" s="578"/>
      <c r="X377" s="578"/>
      <c r="Y377" s="578"/>
      <c r="Z377" s="578"/>
      <c r="AA377" s="578"/>
      <c r="AB377" s="578"/>
      <c r="AC377" s="578"/>
      <c r="AD377" s="578"/>
      <c r="AE377" s="578"/>
      <c r="AF377" s="578"/>
      <c r="AG377" s="578"/>
      <c r="AH377" s="578"/>
      <c r="AI377" s="578"/>
      <c r="AJ377" s="578"/>
      <c r="AK377" s="578"/>
      <c r="AL377" s="578"/>
      <c r="AM377" s="578"/>
      <c r="AN377" s="578"/>
      <c r="AO377" s="578"/>
      <c r="AP377" s="578"/>
      <c r="AQ377" s="578"/>
      <c r="AR377" s="578"/>
      <c r="AS377" s="578"/>
      <c r="AT377" s="578"/>
      <c r="AU377" s="567"/>
      <c r="AV377" s="578"/>
      <c r="AW377" s="578"/>
      <c r="AX377" s="578"/>
      <c r="AY377" s="578"/>
      <c r="AZ377" s="578"/>
      <c r="BA377" s="578"/>
      <c r="BB377" s="578"/>
      <c r="BC377" s="578"/>
      <c r="BD377" s="578"/>
      <c r="BE377" s="578"/>
      <c r="BF377" s="578"/>
      <c r="BG377" s="578"/>
      <c r="BH377" s="578"/>
      <c r="BI377" s="578"/>
      <c r="BJ377" s="578"/>
      <c r="BK377" s="578"/>
      <c r="BL377" s="578"/>
      <c r="BM377" s="578"/>
      <c r="BN377" s="578"/>
      <c r="BO377" s="578"/>
      <c r="BP377" s="578"/>
      <c r="BQ377" s="547"/>
      <c r="BR377" s="578"/>
      <c r="BS377" s="851"/>
      <c r="BT377" s="575"/>
      <c r="BU377" s="575"/>
    </row>
    <row r="378" spans="1:73" s="534" customFormat="1" hidden="1">
      <c r="A378" s="575"/>
      <c r="B378" s="576"/>
      <c r="C378" s="849"/>
      <c r="D378" s="578"/>
      <c r="E378" s="579"/>
      <c r="F378" s="578"/>
      <c r="G378" s="850"/>
      <c r="H378" s="581"/>
      <c r="I378" s="582"/>
      <c r="J378" s="580"/>
      <c r="K378" s="578"/>
      <c r="L378" s="578"/>
      <c r="M378" s="578"/>
      <c r="N378" s="578"/>
      <c r="O378" s="578"/>
      <c r="P378" s="578"/>
      <c r="Q378" s="578"/>
      <c r="R378" s="578"/>
      <c r="S378" s="578"/>
      <c r="T378" s="578"/>
      <c r="U378" s="578"/>
      <c r="V378" s="578"/>
      <c r="W378" s="578"/>
      <c r="X378" s="578"/>
      <c r="Y378" s="578"/>
      <c r="Z378" s="578"/>
      <c r="AA378" s="578"/>
      <c r="AB378" s="578"/>
      <c r="AC378" s="578"/>
      <c r="AD378" s="578"/>
      <c r="AE378" s="578"/>
      <c r="AF378" s="578"/>
      <c r="AG378" s="578"/>
      <c r="AH378" s="578"/>
      <c r="AI378" s="578"/>
      <c r="AJ378" s="578"/>
      <c r="AK378" s="578"/>
      <c r="AL378" s="578"/>
      <c r="AM378" s="578"/>
      <c r="AN378" s="578"/>
      <c r="AO378" s="578"/>
      <c r="AP378" s="578"/>
      <c r="AQ378" s="578"/>
      <c r="AR378" s="578"/>
      <c r="AS378" s="578"/>
      <c r="AT378" s="578"/>
      <c r="AU378" s="567"/>
      <c r="AV378" s="578"/>
      <c r="AW378" s="578"/>
      <c r="AX378" s="578"/>
      <c r="AY378" s="578"/>
      <c r="AZ378" s="578"/>
      <c r="BA378" s="578"/>
      <c r="BB378" s="578"/>
      <c r="BC378" s="578"/>
      <c r="BD378" s="578"/>
      <c r="BE378" s="578"/>
      <c r="BF378" s="578"/>
      <c r="BG378" s="578"/>
      <c r="BH378" s="578"/>
      <c r="BI378" s="578"/>
      <c r="BJ378" s="578"/>
      <c r="BK378" s="578"/>
      <c r="BL378" s="578"/>
      <c r="BM378" s="578"/>
      <c r="BN378" s="578"/>
      <c r="BO378" s="578"/>
      <c r="BP378" s="578"/>
      <c r="BQ378" s="547"/>
      <c r="BR378" s="578"/>
      <c r="BS378" s="851"/>
      <c r="BT378" s="575"/>
      <c r="BU378" s="575"/>
    </row>
    <row r="379" spans="1:73" s="534" customFormat="1" hidden="1">
      <c r="A379" s="575"/>
      <c r="B379" s="576"/>
      <c r="C379" s="849"/>
      <c r="D379" s="578"/>
      <c r="E379" s="579"/>
      <c r="F379" s="578"/>
      <c r="G379" s="850"/>
      <c r="H379" s="581"/>
      <c r="I379" s="582"/>
      <c r="J379" s="580"/>
      <c r="K379" s="578"/>
      <c r="L379" s="578"/>
      <c r="M379" s="578"/>
      <c r="N379" s="578"/>
      <c r="O379" s="578"/>
      <c r="P379" s="578"/>
      <c r="Q379" s="578"/>
      <c r="R379" s="578"/>
      <c r="S379" s="578"/>
      <c r="T379" s="578"/>
      <c r="U379" s="578"/>
      <c r="V379" s="578"/>
      <c r="W379" s="578"/>
      <c r="X379" s="578"/>
      <c r="Y379" s="578"/>
      <c r="Z379" s="578"/>
      <c r="AA379" s="578"/>
      <c r="AB379" s="578"/>
      <c r="AC379" s="578"/>
      <c r="AD379" s="578"/>
      <c r="AE379" s="578"/>
      <c r="AF379" s="578"/>
      <c r="AG379" s="578"/>
      <c r="AH379" s="578"/>
      <c r="AI379" s="578"/>
      <c r="AJ379" s="578"/>
      <c r="AK379" s="578"/>
      <c r="AL379" s="578"/>
      <c r="AM379" s="578"/>
      <c r="AN379" s="578"/>
      <c r="AO379" s="578"/>
      <c r="AP379" s="578"/>
      <c r="AQ379" s="578"/>
      <c r="AR379" s="578"/>
      <c r="AS379" s="578"/>
      <c r="AT379" s="578"/>
      <c r="AU379" s="567"/>
      <c r="AV379" s="578"/>
      <c r="AW379" s="578"/>
      <c r="AX379" s="578"/>
      <c r="AY379" s="578"/>
      <c r="AZ379" s="578"/>
      <c r="BA379" s="578"/>
      <c r="BB379" s="578"/>
      <c r="BC379" s="578"/>
      <c r="BD379" s="578"/>
      <c r="BE379" s="578"/>
      <c r="BF379" s="578"/>
      <c r="BG379" s="578"/>
      <c r="BH379" s="578"/>
      <c r="BI379" s="578"/>
      <c r="BJ379" s="578"/>
      <c r="BK379" s="578"/>
      <c r="BL379" s="578"/>
      <c r="BM379" s="578"/>
      <c r="BN379" s="578"/>
      <c r="BO379" s="578"/>
      <c r="BP379" s="578"/>
      <c r="BQ379" s="547"/>
      <c r="BR379" s="578"/>
      <c r="BS379" s="851"/>
      <c r="BT379" s="575"/>
      <c r="BU379" s="575"/>
    </row>
    <row r="380" spans="1:73" s="534" customFormat="1" hidden="1">
      <c r="A380" s="575"/>
      <c r="B380" s="576"/>
      <c r="C380" s="849"/>
      <c r="D380" s="578"/>
      <c r="E380" s="579"/>
      <c r="F380" s="578"/>
      <c r="G380" s="850"/>
      <c r="H380" s="581"/>
      <c r="I380" s="582"/>
      <c r="J380" s="580"/>
      <c r="K380" s="578"/>
      <c r="L380" s="578"/>
      <c r="M380" s="578"/>
      <c r="N380" s="578"/>
      <c r="O380" s="578"/>
      <c r="P380" s="578"/>
      <c r="Q380" s="578"/>
      <c r="R380" s="578"/>
      <c r="S380" s="578"/>
      <c r="T380" s="578"/>
      <c r="U380" s="578"/>
      <c r="V380" s="578"/>
      <c r="W380" s="578"/>
      <c r="X380" s="578"/>
      <c r="Y380" s="578"/>
      <c r="Z380" s="578"/>
      <c r="AA380" s="578"/>
      <c r="AB380" s="578"/>
      <c r="AC380" s="578"/>
      <c r="AD380" s="578"/>
      <c r="AE380" s="578"/>
      <c r="AF380" s="578"/>
      <c r="AG380" s="578"/>
      <c r="AH380" s="578"/>
      <c r="AI380" s="578"/>
      <c r="AJ380" s="578"/>
      <c r="AK380" s="578"/>
      <c r="AL380" s="578"/>
      <c r="AM380" s="578"/>
      <c r="AN380" s="578"/>
      <c r="AO380" s="578"/>
      <c r="AP380" s="578"/>
      <c r="AQ380" s="578"/>
      <c r="AR380" s="578"/>
      <c r="AS380" s="578"/>
      <c r="AT380" s="578"/>
      <c r="AU380" s="567"/>
      <c r="AV380" s="578"/>
      <c r="AW380" s="578"/>
      <c r="AX380" s="578"/>
      <c r="AY380" s="578"/>
      <c r="AZ380" s="578"/>
      <c r="BA380" s="578"/>
      <c r="BB380" s="578"/>
      <c r="BC380" s="578"/>
      <c r="BD380" s="578"/>
      <c r="BE380" s="578"/>
      <c r="BF380" s="578"/>
      <c r="BG380" s="578"/>
      <c r="BH380" s="578"/>
      <c r="BI380" s="578"/>
      <c r="BJ380" s="578"/>
      <c r="BK380" s="578"/>
      <c r="BL380" s="578"/>
      <c r="BM380" s="578"/>
      <c r="BN380" s="578"/>
      <c r="BO380" s="578"/>
      <c r="BP380" s="578"/>
      <c r="BQ380" s="547"/>
      <c r="BR380" s="578"/>
      <c r="BS380" s="851"/>
      <c r="BT380" s="575"/>
      <c r="BU380" s="575"/>
    </row>
    <row r="381" spans="1:73" s="534" customFormat="1" hidden="1">
      <c r="A381" s="575"/>
      <c r="B381" s="576"/>
      <c r="C381" s="849"/>
      <c r="D381" s="578"/>
      <c r="E381" s="579"/>
      <c r="F381" s="578"/>
      <c r="G381" s="850"/>
      <c r="H381" s="581"/>
      <c r="I381" s="582"/>
      <c r="J381" s="580"/>
      <c r="K381" s="578"/>
      <c r="L381" s="578"/>
      <c r="M381" s="578"/>
      <c r="N381" s="578"/>
      <c r="O381" s="578"/>
      <c r="P381" s="578"/>
      <c r="Q381" s="578"/>
      <c r="R381" s="578"/>
      <c r="S381" s="578"/>
      <c r="T381" s="578"/>
      <c r="U381" s="578"/>
      <c r="V381" s="578"/>
      <c r="W381" s="578"/>
      <c r="X381" s="578"/>
      <c r="Y381" s="578"/>
      <c r="Z381" s="578"/>
      <c r="AA381" s="578"/>
      <c r="AB381" s="578"/>
      <c r="AC381" s="578"/>
      <c r="AD381" s="578"/>
      <c r="AE381" s="578"/>
      <c r="AF381" s="578"/>
      <c r="AG381" s="578"/>
      <c r="AH381" s="578"/>
      <c r="AI381" s="578"/>
      <c r="AJ381" s="578"/>
      <c r="AK381" s="578"/>
      <c r="AL381" s="578"/>
      <c r="AM381" s="578"/>
      <c r="AN381" s="578"/>
      <c r="AO381" s="578"/>
      <c r="AP381" s="578"/>
      <c r="AQ381" s="578"/>
      <c r="AR381" s="578"/>
      <c r="AS381" s="578"/>
      <c r="AT381" s="578"/>
      <c r="AU381" s="567"/>
      <c r="AV381" s="578"/>
      <c r="AW381" s="578"/>
      <c r="AX381" s="578"/>
      <c r="AY381" s="578"/>
      <c r="AZ381" s="578"/>
      <c r="BA381" s="578"/>
      <c r="BB381" s="578"/>
      <c r="BC381" s="578"/>
      <c r="BD381" s="578"/>
      <c r="BE381" s="578"/>
      <c r="BF381" s="578"/>
      <c r="BG381" s="578"/>
      <c r="BH381" s="578"/>
      <c r="BI381" s="578"/>
      <c r="BJ381" s="578"/>
      <c r="BK381" s="578"/>
      <c r="BL381" s="578"/>
      <c r="BM381" s="578"/>
      <c r="BN381" s="578"/>
      <c r="BO381" s="578"/>
      <c r="BP381" s="578"/>
      <c r="BQ381" s="547"/>
      <c r="BR381" s="578"/>
      <c r="BS381" s="851"/>
      <c r="BT381" s="575"/>
      <c r="BU381" s="575"/>
    </row>
    <row r="382" spans="1:73" s="534" customFormat="1" hidden="1">
      <c r="A382" s="575"/>
      <c r="B382" s="576"/>
      <c r="C382" s="849"/>
      <c r="D382" s="578"/>
      <c r="E382" s="579"/>
      <c r="F382" s="578"/>
      <c r="G382" s="850"/>
      <c r="H382" s="581"/>
      <c r="I382" s="582"/>
      <c r="J382" s="580"/>
      <c r="K382" s="578"/>
      <c r="L382" s="578"/>
      <c r="M382" s="578"/>
      <c r="N382" s="578"/>
      <c r="O382" s="578"/>
      <c r="P382" s="578"/>
      <c r="Q382" s="578"/>
      <c r="R382" s="578"/>
      <c r="S382" s="578"/>
      <c r="T382" s="578"/>
      <c r="U382" s="578"/>
      <c r="V382" s="578"/>
      <c r="W382" s="578"/>
      <c r="X382" s="578"/>
      <c r="Y382" s="578"/>
      <c r="Z382" s="578"/>
      <c r="AA382" s="578"/>
      <c r="AB382" s="578"/>
      <c r="AC382" s="578"/>
      <c r="AD382" s="578"/>
      <c r="AE382" s="578"/>
      <c r="AF382" s="578"/>
      <c r="AG382" s="578"/>
      <c r="AH382" s="578"/>
      <c r="AI382" s="578"/>
      <c r="AJ382" s="578"/>
      <c r="AK382" s="578"/>
      <c r="AL382" s="578"/>
      <c r="AM382" s="578"/>
      <c r="AN382" s="578"/>
      <c r="AO382" s="578"/>
      <c r="AP382" s="578"/>
      <c r="AQ382" s="578"/>
      <c r="AR382" s="578"/>
      <c r="AS382" s="578"/>
      <c r="AT382" s="578"/>
      <c r="AU382" s="567"/>
      <c r="AV382" s="578"/>
      <c r="AW382" s="578"/>
      <c r="AX382" s="578"/>
      <c r="AY382" s="578"/>
      <c r="AZ382" s="578"/>
      <c r="BA382" s="578"/>
      <c r="BB382" s="578"/>
      <c r="BC382" s="578"/>
      <c r="BD382" s="578"/>
      <c r="BE382" s="578"/>
      <c r="BF382" s="578"/>
      <c r="BG382" s="578"/>
      <c r="BH382" s="578"/>
      <c r="BI382" s="578"/>
      <c r="BJ382" s="578"/>
      <c r="BK382" s="578"/>
      <c r="BL382" s="578"/>
      <c r="BM382" s="578"/>
      <c r="BN382" s="578"/>
      <c r="BO382" s="578"/>
      <c r="BP382" s="578"/>
      <c r="BQ382" s="547"/>
      <c r="BR382" s="578"/>
      <c r="BS382" s="851"/>
      <c r="BT382" s="575"/>
      <c r="BU382" s="575"/>
    </row>
    <row r="383" spans="1:73" s="534" customFormat="1" hidden="1">
      <c r="A383" s="575"/>
      <c r="B383" s="576"/>
      <c r="C383" s="849"/>
      <c r="D383" s="578"/>
      <c r="E383" s="579"/>
      <c r="F383" s="578"/>
      <c r="G383" s="850"/>
      <c r="H383" s="581"/>
      <c r="I383" s="582"/>
      <c r="J383" s="580"/>
      <c r="K383" s="578"/>
      <c r="L383" s="578"/>
      <c r="M383" s="578"/>
      <c r="N383" s="578"/>
      <c r="O383" s="578"/>
      <c r="P383" s="578"/>
      <c r="Q383" s="578"/>
      <c r="R383" s="578"/>
      <c r="S383" s="578"/>
      <c r="T383" s="578"/>
      <c r="U383" s="578"/>
      <c r="V383" s="578"/>
      <c r="W383" s="578"/>
      <c r="X383" s="578"/>
      <c r="Y383" s="578"/>
      <c r="Z383" s="578"/>
      <c r="AA383" s="578"/>
      <c r="AB383" s="578"/>
      <c r="AC383" s="578"/>
      <c r="AD383" s="578"/>
      <c r="AE383" s="578"/>
      <c r="AF383" s="578"/>
      <c r="AG383" s="578"/>
      <c r="AH383" s="578"/>
      <c r="AI383" s="578"/>
      <c r="AJ383" s="578"/>
      <c r="AK383" s="578"/>
      <c r="AL383" s="578"/>
      <c r="AM383" s="578"/>
      <c r="AN383" s="578"/>
      <c r="AO383" s="578"/>
      <c r="AP383" s="578"/>
      <c r="AQ383" s="578"/>
      <c r="AR383" s="578"/>
      <c r="AS383" s="578"/>
      <c r="AT383" s="578"/>
      <c r="AU383" s="567"/>
      <c r="AV383" s="578"/>
      <c r="AW383" s="578"/>
      <c r="AX383" s="578"/>
      <c r="AY383" s="578"/>
      <c r="AZ383" s="578"/>
      <c r="BA383" s="578"/>
      <c r="BB383" s="578"/>
      <c r="BC383" s="578"/>
      <c r="BD383" s="578"/>
      <c r="BE383" s="578"/>
      <c r="BF383" s="578"/>
      <c r="BG383" s="578"/>
      <c r="BH383" s="578"/>
      <c r="BI383" s="578"/>
      <c r="BJ383" s="578"/>
      <c r="BK383" s="578"/>
      <c r="BL383" s="578"/>
      <c r="BM383" s="578"/>
      <c r="BN383" s="578"/>
      <c r="BO383" s="578"/>
      <c r="BP383" s="578"/>
      <c r="BQ383" s="547"/>
      <c r="BR383" s="578"/>
      <c r="BS383" s="851"/>
      <c r="BT383" s="575"/>
      <c r="BU383" s="575"/>
    </row>
    <row r="384" spans="1:73" s="534" customFormat="1" hidden="1">
      <c r="A384" s="575"/>
      <c r="B384" s="576"/>
      <c r="C384" s="849"/>
      <c r="D384" s="578"/>
      <c r="E384" s="579"/>
      <c r="F384" s="578"/>
      <c r="G384" s="850"/>
      <c r="H384" s="581"/>
      <c r="I384" s="582"/>
      <c r="J384" s="580"/>
      <c r="K384" s="578"/>
      <c r="L384" s="578"/>
      <c r="M384" s="578"/>
      <c r="N384" s="578"/>
      <c r="O384" s="578"/>
      <c r="P384" s="578"/>
      <c r="Q384" s="578"/>
      <c r="R384" s="578"/>
      <c r="S384" s="578"/>
      <c r="T384" s="578"/>
      <c r="U384" s="578"/>
      <c r="V384" s="578"/>
      <c r="W384" s="578"/>
      <c r="X384" s="578"/>
      <c r="Y384" s="578"/>
      <c r="Z384" s="578"/>
      <c r="AA384" s="578"/>
      <c r="AB384" s="578"/>
      <c r="AC384" s="578"/>
      <c r="AD384" s="578"/>
      <c r="AE384" s="578"/>
      <c r="AF384" s="578"/>
      <c r="AG384" s="578"/>
      <c r="AH384" s="578"/>
      <c r="AI384" s="578"/>
      <c r="AJ384" s="578"/>
      <c r="AK384" s="578"/>
      <c r="AL384" s="578"/>
      <c r="AM384" s="578"/>
      <c r="AN384" s="578"/>
      <c r="AO384" s="578"/>
      <c r="AP384" s="578"/>
      <c r="AQ384" s="578"/>
      <c r="AR384" s="578"/>
      <c r="AS384" s="578"/>
      <c r="AT384" s="578"/>
      <c r="AU384" s="567"/>
      <c r="AV384" s="578"/>
      <c r="AW384" s="578"/>
      <c r="AX384" s="578"/>
      <c r="AY384" s="578"/>
      <c r="AZ384" s="578"/>
      <c r="BA384" s="578"/>
      <c r="BB384" s="578"/>
      <c r="BC384" s="578"/>
      <c r="BD384" s="578"/>
      <c r="BE384" s="578"/>
      <c r="BF384" s="578"/>
      <c r="BG384" s="578"/>
      <c r="BH384" s="578"/>
      <c r="BI384" s="578"/>
      <c r="BJ384" s="578"/>
      <c r="BK384" s="578"/>
      <c r="BL384" s="578"/>
      <c r="BM384" s="578"/>
      <c r="BN384" s="578"/>
      <c r="BO384" s="578"/>
      <c r="BP384" s="578"/>
      <c r="BQ384" s="547"/>
      <c r="BR384" s="578"/>
      <c r="BS384" s="851"/>
      <c r="BT384" s="575"/>
      <c r="BU384" s="575"/>
    </row>
    <row r="385" spans="1:77" s="534" customFormat="1" hidden="1">
      <c r="A385" s="575"/>
      <c r="B385" s="576"/>
      <c r="C385" s="849"/>
      <c r="D385" s="578"/>
      <c r="E385" s="579"/>
      <c r="F385" s="578"/>
      <c r="G385" s="850"/>
      <c r="H385" s="581"/>
      <c r="I385" s="582"/>
      <c r="J385" s="580"/>
      <c r="K385" s="578"/>
      <c r="L385" s="578"/>
      <c r="M385" s="578"/>
      <c r="N385" s="578"/>
      <c r="O385" s="578"/>
      <c r="P385" s="578"/>
      <c r="Q385" s="578"/>
      <c r="R385" s="578"/>
      <c r="S385" s="578"/>
      <c r="T385" s="578"/>
      <c r="U385" s="578"/>
      <c r="V385" s="578"/>
      <c r="W385" s="578"/>
      <c r="X385" s="578"/>
      <c r="Y385" s="578"/>
      <c r="Z385" s="578"/>
      <c r="AA385" s="578"/>
      <c r="AB385" s="578"/>
      <c r="AC385" s="578"/>
      <c r="AD385" s="578"/>
      <c r="AE385" s="578"/>
      <c r="AF385" s="578"/>
      <c r="AG385" s="578"/>
      <c r="AH385" s="578"/>
      <c r="AI385" s="578"/>
      <c r="AJ385" s="578"/>
      <c r="AK385" s="578"/>
      <c r="AL385" s="578"/>
      <c r="AM385" s="578"/>
      <c r="AN385" s="578"/>
      <c r="AO385" s="578"/>
      <c r="AP385" s="578"/>
      <c r="AQ385" s="578"/>
      <c r="AR385" s="578"/>
      <c r="AS385" s="578"/>
      <c r="AT385" s="578"/>
      <c r="AU385" s="567"/>
      <c r="AV385" s="578"/>
      <c r="AW385" s="578"/>
      <c r="AX385" s="578"/>
      <c r="AY385" s="578"/>
      <c r="AZ385" s="578"/>
      <c r="BA385" s="578"/>
      <c r="BB385" s="578"/>
      <c r="BC385" s="578"/>
      <c r="BD385" s="578"/>
      <c r="BE385" s="578"/>
      <c r="BF385" s="578"/>
      <c r="BG385" s="578"/>
      <c r="BH385" s="578"/>
      <c r="BI385" s="578"/>
      <c r="BJ385" s="578"/>
      <c r="BK385" s="578"/>
      <c r="BL385" s="578"/>
      <c r="BM385" s="578"/>
      <c r="BN385" s="578"/>
      <c r="BO385" s="578"/>
      <c r="BP385" s="578"/>
      <c r="BQ385" s="547"/>
      <c r="BR385" s="578"/>
      <c r="BS385" s="851"/>
      <c r="BT385" s="575"/>
      <c r="BU385" s="575"/>
    </row>
    <row r="386" spans="1:77" s="619" customFormat="1" hidden="1">
      <c r="A386" s="603"/>
      <c r="B386" s="604"/>
      <c r="C386" s="604"/>
      <c r="D386" s="605"/>
      <c r="E386" s="605"/>
      <c r="F386" s="605"/>
      <c r="G386" s="607"/>
      <c r="H386" s="608">
        <f>J386</f>
        <v>0</v>
      </c>
      <c r="I386" s="609"/>
      <c r="J386" s="610">
        <f>K386+AA386+BM386</f>
        <v>0</v>
      </c>
      <c r="K386" s="611">
        <f>L386+T386+X386+Y386+Z386</f>
        <v>0</v>
      </c>
      <c r="L386" s="611">
        <f>M386+S386</f>
        <v>0</v>
      </c>
      <c r="M386" s="611">
        <f>N386+R386</f>
        <v>0</v>
      </c>
      <c r="N386" s="611">
        <f>O386+P386+Q386</f>
        <v>0</v>
      </c>
      <c r="O386" s="613"/>
      <c r="P386" s="613"/>
      <c r="Q386" s="613"/>
      <c r="R386" s="613"/>
      <c r="S386" s="613"/>
      <c r="T386" s="615">
        <f>U386+V386+W386</f>
        <v>0</v>
      </c>
      <c r="U386" s="613"/>
      <c r="V386" s="613"/>
      <c r="W386" s="613"/>
      <c r="X386" s="613"/>
      <c r="Y386" s="613"/>
      <c r="Z386" s="613"/>
      <c r="AA386" s="611">
        <f xml:space="preserve"> SUM(AB386:AI386)+SUM(AV386:BL386)</f>
        <v>0</v>
      </c>
      <c r="AB386" s="613"/>
      <c r="AC386" s="613"/>
      <c r="AD386" s="613"/>
      <c r="AE386" s="613"/>
      <c r="AF386" s="613"/>
      <c r="AG386" s="613"/>
      <c r="AH386" s="613"/>
      <c r="AI386" s="611">
        <f>SUM(AJ386:AT386)</f>
        <v>0</v>
      </c>
      <c r="AJ386" s="613"/>
      <c r="AK386" s="613"/>
      <c r="AL386" s="613"/>
      <c r="AM386" s="613"/>
      <c r="AN386" s="613"/>
      <c r="AO386" s="613"/>
      <c r="AP386" s="613"/>
      <c r="AQ386" s="613"/>
      <c r="AR386" s="613"/>
      <c r="AS386" s="613"/>
      <c r="AT386" s="613"/>
      <c r="AU386" s="830"/>
      <c r="AV386" s="613"/>
      <c r="AW386" s="613"/>
      <c r="AX386" s="613"/>
      <c r="AY386" s="613"/>
      <c r="AZ386" s="613"/>
      <c r="BA386" s="613"/>
      <c r="BB386" s="613"/>
      <c r="BC386" s="613"/>
      <c r="BD386" s="613"/>
      <c r="BE386" s="613"/>
      <c r="BF386" s="613"/>
      <c r="BG386" s="613"/>
      <c r="BH386" s="613"/>
      <c r="BI386" s="613"/>
      <c r="BJ386" s="613"/>
      <c r="BK386" s="613"/>
      <c r="BL386" s="613"/>
      <c r="BM386" s="611">
        <f>SUM(BN386:BP386)</f>
        <v>0</v>
      </c>
      <c r="BN386" s="613"/>
      <c r="BO386" s="613"/>
      <c r="BP386" s="613"/>
      <c r="BQ386" s="547">
        <v>1</v>
      </c>
      <c r="BR386" s="622"/>
      <c r="BS386" s="748"/>
      <c r="BT386" s="605"/>
      <c r="BU386" s="621"/>
      <c r="BV386" s="619">
        <v>2</v>
      </c>
      <c r="BY386" s="607" t="s">
        <v>2718</v>
      </c>
    </row>
    <row r="387" spans="1:77" s="664" customFormat="1" ht="15.75" hidden="1">
      <c r="B387" s="665"/>
      <c r="C387" s="865"/>
      <c r="D387" s="591"/>
      <c r="E387" s="843"/>
      <c r="F387" s="588"/>
      <c r="G387" s="610"/>
      <c r="H387" s="586"/>
      <c r="I387" s="609"/>
      <c r="J387" s="610"/>
      <c r="K387" s="591"/>
      <c r="L387" s="591"/>
      <c r="M387" s="591"/>
      <c r="N387" s="591"/>
      <c r="O387" s="591"/>
      <c r="P387" s="591"/>
      <c r="Q387" s="591"/>
      <c r="R387" s="591"/>
      <c r="S387" s="591"/>
      <c r="T387" s="591"/>
      <c r="U387" s="591"/>
      <c r="V387" s="591"/>
      <c r="W387" s="591"/>
      <c r="X387" s="591"/>
      <c r="Y387" s="591"/>
      <c r="Z387" s="591"/>
      <c r="AA387" s="591"/>
      <c r="AB387" s="591"/>
      <c r="AC387" s="591"/>
      <c r="AD387" s="591"/>
      <c r="AE387" s="591"/>
      <c r="AF387" s="591"/>
      <c r="AG387" s="591"/>
      <c r="AH387" s="591"/>
      <c r="AI387" s="591"/>
      <c r="AJ387" s="591"/>
      <c r="AK387" s="591"/>
      <c r="AL387" s="591"/>
      <c r="AM387" s="591"/>
      <c r="AN387" s="591"/>
      <c r="AO387" s="591"/>
      <c r="AP387" s="591"/>
      <c r="AQ387" s="591"/>
      <c r="AR387" s="591"/>
      <c r="AS387" s="591"/>
      <c r="AT387" s="591"/>
      <c r="AU387" s="669"/>
      <c r="AV387" s="591"/>
      <c r="AW387" s="591"/>
      <c r="AX387" s="591"/>
      <c r="AY387" s="591"/>
      <c r="AZ387" s="591"/>
      <c r="BA387" s="591"/>
      <c r="BB387" s="591"/>
      <c r="BC387" s="591"/>
      <c r="BD387" s="591"/>
      <c r="BE387" s="591"/>
      <c r="BF387" s="591"/>
      <c r="BG387" s="591"/>
      <c r="BH387" s="591"/>
      <c r="BI387" s="591"/>
      <c r="BJ387" s="591"/>
      <c r="BK387" s="591"/>
      <c r="BL387" s="591"/>
      <c r="BM387" s="591"/>
      <c r="BN387" s="591"/>
      <c r="BO387" s="591"/>
      <c r="BP387" s="591"/>
      <c r="BQ387" s="547">
        <v>1</v>
      </c>
    </row>
    <row r="388" spans="1:77" s="664" customFormat="1" hidden="1">
      <c r="B388" s="665"/>
      <c r="C388" s="865"/>
      <c r="D388" s="591"/>
      <c r="E388" s="843"/>
      <c r="F388" s="844"/>
      <c r="G388" s="610"/>
      <c r="H388" s="586"/>
      <c r="I388" s="609"/>
      <c r="J388" s="610"/>
      <c r="K388" s="591"/>
      <c r="L388" s="591"/>
      <c r="M388" s="591"/>
      <c r="N388" s="591"/>
      <c r="O388" s="591"/>
      <c r="P388" s="591"/>
      <c r="Q388" s="591"/>
      <c r="R388" s="591"/>
      <c r="S388" s="591"/>
      <c r="T388" s="591"/>
      <c r="U388" s="591"/>
      <c r="V388" s="591"/>
      <c r="W388" s="591"/>
      <c r="X388" s="591"/>
      <c r="Y388" s="591"/>
      <c r="Z388" s="591"/>
      <c r="AA388" s="591"/>
      <c r="AB388" s="591"/>
      <c r="AC388" s="591"/>
      <c r="AD388" s="591"/>
      <c r="AE388" s="591"/>
      <c r="AF388" s="591"/>
      <c r="AG388" s="591"/>
      <c r="AH388" s="591"/>
      <c r="AI388" s="591"/>
      <c r="AJ388" s="591"/>
      <c r="AK388" s="591"/>
      <c r="AL388" s="591"/>
      <c r="AM388" s="591"/>
      <c r="AN388" s="591"/>
      <c r="AO388" s="591"/>
      <c r="AP388" s="591"/>
      <c r="AQ388" s="591"/>
      <c r="AR388" s="591"/>
      <c r="AS388" s="591"/>
      <c r="AT388" s="591"/>
      <c r="AU388" s="669"/>
      <c r="AV388" s="591"/>
      <c r="AW388" s="591"/>
      <c r="AX388" s="591"/>
      <c r="AY388" s="591"/>
      <c r="AZ388" s="591"/>
      <c r="BA388" s="591"/>
      <c r="BB388" s="591"/>
      <c r="BC388" s="591"/>
      <c r="BD388" s="591"/>
      <c r="BE388" s="591"/>
      <c r="BF388" s="591"/>
      <c r="BG388" s="591"/>
      <c r="BH388" s="591"/>
      <c r="BI388" s="591"/>
      <c r="BJ388" s="591"/>
      <c r="BK388" s="591"/>
      <c r="BL388" s="591"/>
      <c r="BM388" s="591"/>
      <c r="BN388" s="591"/>
      <c r="BO388" s="591"/>
      <c r="BP388" s="591"/>
      <c r="BQ388" s="547">
        <v>1</v>
      </c>
    </row>
    <row r="389" spans="1:77" s="575" customFormat="1" hidden="1">
      <c r="B389" s="576"/>
      <c r="C389" s="841"/>
      <c r="D389" s="842"/>
      <c r="E389" s="843"/>
      <c r="F389" s="842"/>
      <c r="G389" s="580"/>
      <c r="H389" s="581">
        <f>J389</f>
        <v>0</v>
      </c>
      <c r="I389" s="582"/>
      <c r="J389" s="580">
        <f>K389+AA389+BM389</f>
        <v>0</v>
      </c>
      <c r="K389" s="578">
        <f>L389+T389+X389+Y389+Z389</f>
        <v>0</v>
      </c>
      <c r="L389" s="578">
        <f>M389+S389</f>
        <v>0</v>
      </c>
      <c r="M389" s="578">
        <f>N389+R389</f>
        <v>0</v>
      </c>
      <c r="N389" s="578">
        <f>O389+P389+Q389</f>
        <v>0</v>
      </c>
      <c r="O389" s="578"/>
      <c r="P389" s="578"/>
      <c r="Q389" s="578"/>
      <c r="R389" s="578"/>
      <c r="S389" s="578"/>
      <c r="T389" s="578">
        <f>U389+V389+W389</f>
        <v>0</v>
      </c>
      <c r="U389" s="578"/>
      <c r="V389" s="578"/>
      <c r="W389" s="578"/>
      <c r="X389" s="578"/>
      <c r="Y389" s="578"/>
      <c r="Z389" s="578"/>
      <c r="AA389" s="578">
        <f xml:space="preserve"> SUM(AB389:AI389)+SUM(AV389:BL389)</f>
        <v>0</v>
      </c>
      <c r="AB389" s="578"/>
      <c r="AC389" s="578"/>
      <c r="AD389" s="578"/>
      <c r="AE389" s="578"/>
      <c r="AF389" s="578"/>
      <c r="AG389" s="578"/>
      <c r="AH389" s="578"/>
      <c r="AI389" s="578"/>
      <c r="AJ389" s="578"/>
      <c r="AK389" s="578"/>
      <c r="AL389" s="578"/>
      <c r="AM389" s="578"/>
      <c r="AN389" s="578"/>
      <c r="AO389" s="578"/>
      <c r="AP389" s="578"/>
      <c r="AQ389" s="578"/>
      <c r="AR389" s="578"/>
      <c r="AS389" s="578"/>
      <c r="AT389" s="578"/>
      <c r="AU389" s="567"/>
      <c r="AV389" s="578"/>
      <c r="AW389" s="578"/>
      <c r="AX389" s="578"/>
      <c r="AY389" s="578"/>
      <c r="AZ389" s="578"/>
      <c r="BA389" s="578"/>
      <c r="BB389" s="578"/>
      <c r="BC389" s="578"/>
      <c r="BD389" s="578"/>
      <c r="BE389" s="578"/>
      <c r="BF389" s="578"/>
      <c r="BG389" s="578"/>
      <c r="BH389" s="578"/>
      <c r="BI389" s="578"/>
      <c r="BJ389" s="578"/>
      <c r="BK389" s="578"/>
      <c r="BL389" s="578"/>
      <c r="BM389" s="578">
        <f t="shared" si="85"/>
        <v>0</v>
      </c>
      <c r="BN389" s="578"/>
      <c r="BO389" s="578"/>
      <c r="BP389" s="578"/>
      <c r="BQ389" s="547">
        <v>1</v>
      </c>
      <c r="BR389" s="578"/>
    </row>
    <row r="390" spans="1:77" s="593" customFormat="1" ht="14.25" hidden="1">
      <c r="B390" s="594" t="s">
        <v>101</v>
      </c>
      <c r="C390" s="807" t="s">
        <v>102</v>
      </c>
      <c r="D390" s="596"/>
      <c r="E390" s="597"/>
      <c r="F390" s="596"/>
      <c r="G390" s="598"/>
      <c r="H390" s="599">
        <f>H391+H395</f>
        <v>0</v>
      </c>
      <c r="I390" s="600"/>
      <c r="J390" s="598">
        <f t="shared" ref="J390:BP390" si="127">J391+J395</f>
        <v>0</v>
      </c>
      <c r="K390" s="598">
        <f t="shared" si="127"/>
        <v>0</v>
      </c>
      <c r="L390" s="598">
        <f t="shared" si="127"/>
        <v>0</v>
      </c>
      <c r="M390" s="598">
        <f t="shared" si="127"/>
        <v>0</v>
      </c>
      <c r="N390" s="598">
        <f t="shared" si="127"/>
        <v>0</v>
      </c>
      <c r="O390" s="598">
        <f t="shared" si="127"/>
        <v>0</v>
      </c>
      <c r="P390" s="598">
        <f t="shared" si="127"/>
        <v>0</v>
      </c>
      <c r="Q390" s="598">
        <f t="shared" si="127"/>
        <v>0</v>
      </c>
      <c r="R390" s="596">
        <f t="shared" si="127"/>
        <v>0</v>
      </c>
      <c r="S390" s="598">
        <f t="shared" si="127"/>
        <v>0</v>
      </c>
      <c r="T390" s="598">
        <f t="shared" si="127"/>
        <v>0</v>
      </c>
      <c r="U390" s="598">
        <f t="shared" si="127"/>
        <v>0</v>
      </c>
      <c r="V390" s="598">
        <f t="shared" si="127"/>
        <v>0</v>
      </c>
      <c r="W390" s="598">
        <f t="shared" si="127"/>
        <v>0</v>
      </c>
      <c r="X390" s="598">
        <f t="shared" si="127"/>
        <v>0</v>
      </c>
      <c r="Y390" s="598">
        <f t="shared" si="127"/>
        <v>0</v>
      </c>
      <c r="Z390" s="598">
        <f t="shared" si="127"/>
        <v>0</v>
      </c>
      <c r="AA390" s="598">
        <f t="shared" si="127"/>
        <v>0</v>
      </c>
      <c r="AB390" s="598">
        <f t="shared" si="127"/>
        <v>0</v>
      </c>
      <c r="AC390" s="598">
        <f t="shared" si="127"/>
        <v>0</v>
      </c>
      <c r="AD390" s="598">
        <f t="shared" si="127"/>
        <v>0</v>
      </c>
      <c r="AE390" s="598">
        <f t="shared" si="127"/>
        <v>0</v>
      </c>
      <c r="AF390" s="598">
        <f t="shared" si="127"/>
        <v>0</v>
      </c>
      <c r="AG390" s="598">
        <f t="shared" si="127"/>
        <v>0</v>
      </c>
      <c r="AH390" s="598">
        <f t="shared" si="127"/>
        <v>0</v>
      </c>
      <c r="AI390" s="598">
        <f t="shared" si="127"/>
        <v>0</v>
      </c>
      <c r="AJ390" s="598">
        <f t="shared" si="127"/>
        <v>0</v>
      </c>
      <c r="AK390" s="598">
        <f t="shared" si="127"/>
        <v>0</v>
      </c>
      <c r="AL390" s="598">
        <f t="shared" si="127"/>
        <v>0</v>
      </c>
      <c r="AM390" s="598">
        <f t="shared" si="127"/>
        <v>0</v>
      </c>
      <c r="AN390" s="598">
        <f t="shared" si="127"/>
        <v>0</v>
      </c>
      <c r="AO390" s="598">
        <f t="shared" si="127"/>
        <v>0</v>
      </c>
      <c r="AP390" s="598">
        <f t="shared" si="127"/>
        <v>0</v>
      </c>
      <c r="AQ390" s="598">
        <f t="shared" si="127"/>
        <v>0</v>
      </c>
      <c r="AR390" s="598">
        <f t="shared" si="127"/>
        <v>0</v>
      </c>
      <c r="AS390" s="598">
        <f t="shared" si="127"/>
        <v>0</v>
      </c>
      <c r="AT390" s="598">
        <f t="shared" si="127"/>
        <v>0</v>
      </c>
      <c r="AU390" s="598">
        <f t="shared" si="127"/>
        <v>0</v>
      </c>
      <c r="AV390" s="598">
        <f t="shared" si="127"/>
        <v>0</v>
      </c>
      <c r="AW390" s="598">
        <f t="shared" si="127"/>
        <v>0</v>
      </c>
      <c r="AX390" s="598">
        <f t="shared" si="127"/>
        <v>0</v>
      </c>
      <c r="AY390" s="598">
        <f t="shared" si="127"/>
        <v>0</v>
      </c>
      <c r="AZ390" s="598">
        <f t="shared" si="127"/>
        <v>0</v>
      </c>
      <c r="BA390" s="598">
        <f t="shared" si="127"/>
        <v>0</v>
      </c>
      <c r="BB390" s="598">
        <f t="shared" si="127"/>
        <v>0</v>
      </c>
      <c r="BC390" s="598">
        <f t="shared" si="127"/>
        <v>0</v>
      </c>
      <c r="BD390" s="598">
        <f t="shared" si="127"/>
        <v>0</v>
      </c>
      <c r="BE390" s="598">
        <f t="shared" si="127"/>
        <v>0</v>
      </c>
      <c r="BF390" s="598">
        <f t="shared" si="127"/>
        <v>0</v>
      </c>
      <c r="BG390" s="598">
        <f t="shared" si="127"/>
        <v>0</v>
      </c>
      <c r="BH390" s="598">
        <f t="shared" si="127"/>
        <v>0</v>
      </c>
      <c r="BI390" s="598">
        <f t="shared" si="127"/>
        <v>0</v>
      </c>
      <c r="BJ390" s="598">
        <f t="shared" si="127"/>
        <v>0</v>
      </c>
      <c r="BK390" s="598">
        <f t="shared" si="127"/>
        <v>0</v>
      </c>
      <c r="BL390" s="598">
        <f t="shared" si="127"/>
        <v>0</v>
      </c>
      <c r="BM390" s="598">
        <f t="shared" si="127"/>
        <v>0</v>
      </c>
      <c r="BN390" s="598">
        <f t="shared" si="127"/>
        <v>0</v>
      </c>
      <c r="BO390" s="598">
        <f t="shared" si="127"/>
        <v>0</v>
      </c>
      <c r="BP390" s="598">
        <f t="shared" si="127"/>
        <v>0</v>
      </c>
      <c r="BQ390" s="601">
        <v>1</v>
      </c>
      <c r="BR390" s="596"/>
    </row>
    <row r="391" spans="1:77" s="626" customFormat="1" ht="14.25" hidden="1">
      <c r="B391" s="627"/>
      <c r="C391" s="561" t="s">
        <v>2709</v>
      </c>
      <c r="D391" s="628"/>
      <c r="E391" s="629"/>
      <c r="F391" s="628"/>
      <c r="G391" s="630"/>
      <c r="H391" s="631">
        <f>SUM(H392:H394)</f>
        <v>0</v>
      </c>
      <c r="I391" s="632"/>
      <c r="J391" s="630">
        <f t="shared" ref="J391:BP391" si="128">SUM(J392:J394)</f>
        <v>0</v>
      </c>
      <c r="K391" s="628">
        <f t="shared" si="128"/>
        <v>0</v>
      </c>
      <c r="L391" s="628">
        <f t="shared" si="128"/>
        <v>0</v>
      </c>
      <c r="M391" s="628">
        <f t="shared" si="128"/>
        <v>0</v>
      </c>
      <c r="N391" s="628">
        <f t="shared" si="128"/>
        <v>0</v>
      </c>
      <c r="O391" s="628">
        <f t="shared" si="128"/>
        <v>0</v>
      </c>
      <c r="P391" s="628">
        <f t="shared" si="128"/>
        <v>0</v>
      </c>
      <c r="Q391" s="628">
        <f t="shared" si="128"/>
        <v>0</v>
      </c>
      <c r="R391" s="628">
        <f t="shared" si="128"/>
        <v>0</v>
      </c>
      <c r="S391" s="628">
        <f t="shared" si="128"/>
        <v>0</v>
      </c>
      <c r="T391" s="628">
        <f t="shared" si="128"/>
        <v>0</v>
      </c>
      <c r="U391" s="628">
        <f t="shared" si="128"/>
        <v>0</v>
      </c>
      <c r="V391" s="628">
        <f t="shared" si="128"/>
        <v>0</v>
      </c>
      <c r="W391" s="628">
        <f t="shared" si="128"/>
        <v>0</v>
      </c>
      <c r="X391" s="628">
        <f t="shared" si="128"/>
        <v>0</v>
      </c>
      <c r="Y391" s="628">
        <f t="shared" si="128"/>
        <v>0</v>
      </c>
      <c r="Z391" s="628">
        <f t="shared" si="128"/>
        <v>0</v>
      </c>
      <c r="AA391" s="628">
        <f t="shared" si="128"/>
        <v>0</v>
      </c>
      <c r="AB391" s="628">
        <f t="shared" si="128"/>
        <v>0</v>
      </c>
      <c r="AC391" s="628">
        <f t="shared" si="128"/>
        <v>0</v>
      </c>
      <c r="AD391" s="628">
        <f t="shared" si="128"/>
        <v>0</v>
      </c>
      <c r="AE391" s="628">
        <f t="shared" si="128"/>
        <v>0</v>
      </c>
      <c r="AF391" s="628">
        <f t="shared" si="128"/>
        <v>0</v>
      </c>
      <c r="AG391" s="628">
        <f t="shared" si="128"/>
        <v>0</v>
      </c>
      <c r="AH391" s="628">
        <f t="shared" si="128"/>
        <v>0</v>
      </c>
      <c r="AI391" s="628">
        <f t="shared" si="128"/>
        <v>0</v>
      </c>
      <c r="AJ391" s="628">
        <f t="shared" si="128"/>
        <v>0</v>
      </c>
      <c r="AK391" s="628">
        <f t="shared" si="128"/>
        <v>0</v>
      </c>
      <c r="AL391" s="628">
        <f t="shared" si="128"/>
        <v>0</v>
      </c>
      <c r="AM391" s="628">
        <f t="shared" si="128"/>
        <v>0</v>
      </c>
      <c r="AN391" s="628">
        <f t="shared" si="128"/>
        <v>0</v>
      </c>
      <c r="AO391" s="628">
        <f t="shared" si="128"/>
        <v>0</v>
      </c>
      <c r="AP391" s="628">
        <f t="shared" si="128"/>
        <v>0</v>
      </c>
      <c r="AQ391" s="628">
        <f t="shared" si="128"/>
        <v>0</v>
      </c>
      <c r="AR391" s="628">
        <f t="shared" si="128"/>
        <v>0</v>
      </c>
      <c r="AS391" s="628">
        <f t="shared" si="128"/>
        <v>0</v>
      </c>
      <c r="AT391" s="628">
        <f t="shared" si="128"/>
        <v>0</v>
      </c>
      <c r="AU391" s="628">
        <f t="shared" si="128"/>
        <v>0</v>
      </c>
      <c r="AV391" s="628">
        <f t="shared" si="128"/>
        <v>0</v>
      </c>
      <c r="AW391" s="628">
        <f t="shared" si="128"/>
        <v>0</v>
      </c>
      <c r="AX391" s="628">
        <f t="shared" si="128"/>
        <v>0</v>
      </c>
      <c r="AY391" s="628">
        <f t="shared" si="128"/>
        <v>0</v>
      </c>
      <c r="AZ391" s="628">
        <f t="shared" si="128"/>
        <v>0</v>
      </c>
      <c r="BA391" s="628">
        <f t="shared" si="128"/>
        <v>0</v>
      </c>
      <c r="BB391" s="628">
        <f t="shared" si="128"/>
        <v>0</v>
      </c>
      <c r="BC391" s="628">
        <f t="shared" si="128"/>
        <v>0</v>
      </c>
      <c r="BD391" s="628">
        <f t="shared" si="128"/>
        <v>0</v>
      </c>
      <c r="BE391" s="628">
        <f t="shared" si="128"/>
        <v>0</v>
      </c>
      <c r="BF391" s="628">
        <f t="shared" si="128"/>
        <v>0</v>
      </c>
      <c r="BG391" s="628">
        <f t="shared" si="128"/>
        <v>0</v>
      </c>
      <c r="BH391" s="628">
        <f t="shared" si="128"/>
        <v>0</v>
      </c>
      <c r="BI391" s="628">
        <f t="shared" si="128"/>
        <v>0</v>
      </c>
      <c r="BJ391" s="628">
        <f t="shared" si="128"/>
        <v>0</v>
      </c>
      <c r="BK391" s="628">
        <f t="shared" si="128"/>
        <v>0</v>
      </c>
      <c r="BL391" s="628">
        <f t="shared" si="128"/>
        <v>0</v>
      </c>
      <c r="BM391" s="628">
        <f t="shared" si="128"/>
        <v>0</v>
      </c>
      <c r="BN391" s="628">
        <f t="shared" si="128"/>
        <v>0</v>
      </c>
      <c r="BO391" s="628">
        <f t="shared" si="128"/>
        <v>0</v>
      </c>
      <c r="BP391" s="628">
        <f t="shared" si="128"/>
        <v>0</v>
      </c>
      <c r="BQ391" s="633">
        <v>1</v>
      </c>
      <c r="BR391" s="628"/>
    </row>
    <row r="392" spans="1:77" s="575" customFormat="1" hidden="1">
      <c r="B392" s="576"/>
      <c r="C392" s="577"/>
      <c r="D392" s="578"/>
      <c r="E392" s="579"/>
      <c r="F392" s="578"/>
      <c r="G392" s="580"/>
      <c r="H392" s="581">
        <f>J392</f>
        <v>0</v>
      </c>
      <c r="I392" s="582"/>
      <c r="J392" s="580">
        <f>K392+AA392+BM392</f>
        <v>0</v>
      </c>
      <c r="K392" s="578">
        <f>L392+T392+X392+Y392+Z392</f>
        <v>0</v>
      </c>
      <c r="L392" s="578">
        <f>M392+S392</f>
        <v>0</v>
      </c>
      <c r="M392" s="578">
        <f>N392+R392</f>
        <v>0</v>
      </c>
      <c r="N392" s="611">
        <f>O392+P392+Q392</f>
        <v>0</v>
      </c>
      <c r="O392" s="578"/>
      <c r="P392" s="578"/>
      <c r="Q392" s="578"/>
      <c r="R392" s="578"/>
      <c r="S392" s="578"/>
      <c r="T392" s="578">
        <f>U392+V392+W392</f>
        <v>0</v>
      </c>
      <c r="U392" s="578"/>
      <c r="V392" s="578"/>
      <c r="W392" s="578"/>
      <c r="X392" s="578"/>
      <c r="Y392" s="578"/>
      <c r="Z392" s="578"/>
      <c r="AA392" s="578">
        <f xml:space="preserve"> SUM(AB392:AI392)+SUM(AV392:BL392)</f>
        <v>0</v>
      </c>
      <c r="AB392" s="578"/>
      <c r="AC392" s="578"/>
      <c r="AD392" s="578"/>
      <c r="AE392" s="578"/>
      <c r="AF392" s="578"/>
      <c r="AG392" s="578"/>
      <c r="AH392" s="578"/>
      <c r="AI392" s="578">
        <f>SUM(AJ392:AT392)</f>
        <v>0</v>
      </c>
      <c r="AJ392" s="578"/>
      <c r="AK392" s="578"/>
      <c r="AL392" s="578"/>
      <c r="AM392" s="578"/>
      <c r="AN392" s="578"/>
      <c r="AO392" s="578"/>
      <c r="AP392" s="578"/>
      <c r="AQ392" s="578"/>
      <c r="AR392" s="578"/>
      <c r="AS392" s="578"/>
      <c r="AT392" s="578"/>
      <c r="AU392" s="567"/>
      <c r="AV392" s="578"/>
      <c r="AW392" s="578"/>
      <c r="AX392" s="578"/>
      <c r="AY392" s="578"/>
      <c r="AZ392" s="578"/>
      <c r="BA392" s="578"/>
      <c r="BB392" s="578"/>
      <c r="BC392" s="578"/>
      <c r="BD392" s="578"/>
      <c r="BE392" s="578"/>
      <c r="BF392" s="578"/>
      <c r="BG392" s="578"/>
      <c r="BH392" s="578"/>
      <c r="BI392" s="578"/>
      <c r="BJ392" s="578"/>
      <c r="BK392" s="578"/>
      <c r="BL392" s="578"/>
      <c r="BM392" s="578">
        <f>SUM(BN392:BP392)</f>
        <v>0</v>
      </c>
      <c r="BN392" s="578"/>
      <c r="BO392" s="578"/>
      <c r="BP392" s="578"/>
      <c r="BQ392" s="547">
        <v>1</v>
      </c>
      <c r="BR392" s="578"/>
    </row>
    <row r="393" spans="1:77" s="575" customFormat="1" hidden="1">
      <c r="B393" s="576"/>
      <c r="C393" s="577"/>
      <c r="D393" s="578"/>
      <c r="E393" s="579"/>
      <c r="F393" s="578"/>
      <c r="G393" s="580"/>
      <c r="H393" s="581">
        <f>J393</f>
        <v>0</v>
      </c>
      <c r="I393" s="582"/>
      <c r="J393" s="580">
        <f>K393+AA393+BM393</f>
        <v>0</v>
      </c>
      <c r="K393" s="578">
        <f>L393+T393+X393+Y393+Z393</f>
        <v>0</v>
      </c>
      <c r="L393" s="578">
        <f>M393+S393</f>
        <v>0</v>
      </c>
      <c r="M393" s="578">
        <f>N393+R393</f>
        <v>0</v>
      </c>
      <c r="N393" s="578">
        <f>O393+P393+Q393</f>
        <v>0</v>
      </c>
      <c r="O393" s="578"/>
      <c r="P393" s="578"/>
      <c r="Q393" s="578"/>
      <c r="R393" s="578"/>
      <c r="S393" s="578"/>
      <c r="T393" s="578">
        <f>U393+V393+W393</f>
        <v>0</v>
      </c>
      <c r="U393" s="578"/>
      <c r="V393" s="578"/>
      <c r="W393" s="578"/>
      <c r="X393" s="578"/>
      <c r="Y393" s="578"/>
      <c r="Z393" s="578"/>
      <c r="AA393" s="578">
        <f xml:space="preserve"> SUM(AB393:AI393)+SUM(AV393:BL393)</f>
        <v>0</v>
      </c>
      <c r="AB393" s="578"/>
      <c r="AC393" s="578"/>
      <c r="AD393" s="578"/>
      <c r="AE393" s="578"/>
      <c r="AF393" s="578"/>
      <c r="AG393" s="578"/>
      <c r="AH393" s="578"/>
      <c r="AI393" s="578">
        <f>SUM(AJ393:AT393)</f>
        <v>0</v>
      </c>
      <c r="AJ393" s="578"/>
      <c r="AK393" s="578"/>
      <c r="AL393" s="578"/>
      <c r="AM393" s="578"/>
      <c r="AN393" s="578"/>
      <c r="AO393" s="578"/>
      <c r="AP393" s="578"/>
      <c r="AQ393" s="578"/>
      <c r="AR393" s="578"/>
      <c r="AS393" s="578"/>
      <c r="AT393" s="578"/>
      <c r="AU393" s="567"/>
      <c r="AV393" s="578"/>
      <c r="AW393" s="578"/>
      <c r="AX393" s="578"/>
      <c r="AY393" s="578"/>
      <c r="AZ393" s="578"/>
      <c r="BA393" s="578"/>
      <c r="BB393" s="578"/>
      <c r="BC393" s="578"/>
      <c r="BD393" s="578"/>
      <c r="BE393" s="578"/>
      <c r="BF393" s="578"/>
      <c r="BG393" s="578"/>
      <c r="BH393" s="578"/>
      <c r="BI393" s="578"/>
      <c r="BJ393" s="578"/>
      <c r="BK393" s="578"/>
      <c r="BL393" s="578"/>
      <c r="BM393" s="578">
        <f>SUM(BN393:BP393)</f>
        <v>0</v>
      </c>
      <c r="BN393" s="578"/>
      <c r="BO393" s="578"/>
      <c r="BP393" s="578"/>
      <c r="BQ393" s="547">
        <v>1</v>
      </c>
      <c r="BR393" s="578"/>
    </row>
    <row r="394" spans="1:77" s="575" customFormat="1" hidden="1">
      <c r="B394" s="576"/>
      <c r="C394" s="577"/>
      <c r="D394" s="578"/>
      <c r="E394" s="579"/>
      <c r="F394" s="578"/>
      <c r="G394" s="580"/>
      <c r="H394" s="581"/>
      <c r="I394" s="582"/>
      <c r="J394" s="580">
        <f>K394+AA394+BM394</f>
        <v>0</v>
      </c>
      <c r="K394" s="578">
        <f>L394+T394+X394+Y394+Z394</f>
        <v>0</v>
      </c>
      <c r="L394" s="578">
        <f>M394+S394</f>
        <v>0</v>
      </c>
      <c r="M394" s="578">
        <f>N394+R394</f>
        <v>0</v>
      </c>
      <c r="N394" s="578">
        <f>O394+P394+Q394</f>
        <v>0</v>
      </c>
      <c r="O394" s="578"/>
      <c r="P394" s="578"/>
      <c r="Q394" s="578"/>
      <c r="R394" s="578"/>
      <c r="S394" s="578"/>
      <c r="T394" s="578">
        <f>U394+V394+W394</f>
        <v>0</v>
      </c>
      <c r="U394" s="578"/>
      <c r="V394" s="578"/>
      <c r="W394" s="578"/>
      <c r="X394" s="578"/>
      <c r="Y394" s="578"/>
      <c r="Z394" s="578"/>
      <c r="AA394" s="578">
        <f xml:space="preserve"> SUM(AB394:AI394)+SUM(AV394:BL394)</f>
        <v>0</v>
      </c>
      <c r="AB394" s="578"/>
      <c r="AC394" s="578"/>
      <c r="AD394" s="578"/>
      <c r="AE394" s="578"/>
      <c r="AF394" s="578"/>
      <c r="AG394" s="578"/>
      <c r="AH394" s="578"/>
      <c r="AI394" s="578">
        <f>SUM(AJ394:AT394)</f>
        <v>0</v>
      </c>
      <c r="AJ394" s="578"/>
      <c r="AK394" s="578"/>
      <c r="AL394" s="578"/>
      <c r="AM394" s="578"/>
      <c r="AN394" s="578"/>
      <c r="AO394" s="578"/>
      <c r="AP394" s="578"/>
      <c r="AQ394" s="578"/>
      <c r="AR394" s="578"/>
      <c r="AS394" s="578"/>
      <c r="AT394" s="578"/>
      <c r="AU394" s="567"/>
      <c r="AV394" s="578"/>
      <c r="AW394" s="578"/>
      <c r="AX394" s="578"/>
      <c r="AY394" s="578"/>
      <c r="AZ394" s="578"/>
      <c r="BA394" s="578"/>
      <c r="BB394" s="578"/>
      <c r="BC394" s="578"/>
      <c r="BD394" s="578"/>
      <c r="BE394" s="578"/>
      <c r="BF394" s="578"/>
      <c r="BG394" s="578"/>
      <c r="BH394" s="578"/>
      <c r="BI394" s="578"/>
      <c r="BJ394" s="578"/>
      <c r="BK394" s="578"/>
      <c r="BL394" s="578"/>
      <c r="BM394" s="578">
        <f>SUM(BN394:BP394)</f>
        <v>0</v>
      </c>
      <c r="BN394" s="578"/>
      <c r="BO394" s="578"/>
      <c r="BP394" s="578"/>
      <c r="BQ394" s="547">
        <v>1</v>
      </c>
      <c r="BR394" s="578"/>
    </row>
    <row r="395" spans="1:77" s="559" customFormat="1" hidden="1">
      <c r="B395" s="560"/>
      <c r="C395" s="561" t="s">
        <v>2710</v>
      </c>
      <c r="D395" s="562"/>
      <c r="E395" s="563"/>
      <c r="F395" s="562"/>
      <c r="G395" s="564"/>
      <c r="H395" s="565">
        <f>SUM(H396:H406)</f>
        <v>0</v>
      </c>
      <c r="I395" s="566"/>
      <c r="J395" s="564">
        <f t="shared" ref="J395:BP395" si="129">SUM(J396:J406)</f>
        <v>0</v>
      </c>
      <c r="K395" s="562">
        <f t="shared" si="129"/>
        <v>0</v>
      </c>
      <c r="L395" s="562">
        <f t="shared" si="129"/>
        <v>0</v>
      </c>
      <c r="M395" s="562">
        <f t="shared" si="129"/>
        <v>0</v>
      </c>
      <c r="N395" s="562">
        <f t="shared" si="129"/>
        <v>0</v>
      </c>
      <c r="O395" s="562">
        <f t="shared" si="129"/>
        <v>0</v>
      </c>
      <c r="P395" s="562">
        <f t="shared" si="129"/>
        <v>0</v>
      </c>
      <c r="Q395" s="562">
        <f t="shared" si="129"/>
        <v>0</v>
      </c>
      <c r="R395" s="562">
        <f t="shared" si="129"/>
        <v>0</v>
      </c>
      <c r="S395" s="562">
        <f t="shared" si="129"/>
        <v>0</v>
      </c>
      <c r="T395" s="562">
        <f t="shared" si="129"/>
        <v>0</v>
      </c>
      <c r="U395" s="562">
        <f t="shared" si="129"/>
        <v>0</v>
      </c>
      <c r="V395" s="562">
        <f t="shared" si="129"/>
        <v>0</v>
      </c>
      <c r="W395" s="562">
        <f t="shared" si="129"/>
        <v>0</v>
      </c>
      <c r="X395" s="562">
        <f t="shared" si="129"/>
        <v>0</v>
      </c>
      <c r="Y395" s="562">
        <f t="shared" si="129"/>
        <v>0</v>
      </c>
      <c r="Z395" s="562">
        <f t="shared" si="129"/>
        <v>0</v>
      </c>
      <c r="AA395" s="562">
        <f t="shared" si="129"/>
        <v>0</v>
      </c>
      <c r="AB395" s="562">
        <f t="shared" si="129"/>
        <v>0</v>
      </c>
      <c r="AC395" s="562">
        <f t="shared" si="129"/>
        <v>0</v>
      </c>
      <c r="AD395" s="562">
        <f t="shared" si="129"/>
        <v>0</v>
      </c>
      <c r="AE395" s="562">
        <f t="shared" si="129"/>
        <v>0</v>
      </c>
      <c r="AF395" s="562">
        <f t="shared" si="129"/>
        <v>0</v>
      </c>
      <c r="AG395" s="562">
        <f t="shared" si="129"/>
        <v>0</v>
      </c>
      <c r="AH395" s="562">
        <f t="shared" si="129"/>
        <v>0</v>
      </c>
      <c r="AI395" s="562">
        <f t="shared" si="129"/>
        <v>0</v>
      </c>
      <c r="AJ395" s="562">
        <f t="shared" si="129"/>
        <v>0</v>
      </c>
      <c r="AK395" s="562">
        <f t="shared" si="129"/>
        <v>0</v>
      </c>
      <c r="AL395" s="562">
        <f t="shared" si="129"/>
        <v>0</v>
      </c>
      <c r="AM395" s="562">
        <f t="shared" si="129"/>
        <v>0</v>
      </c>
      <c r="AN395" s="562">
        <f t="shared" si="129"/>
        <v>0</v>
      </c>
      <c r="AO395" s="562">
        <f t="shared" si="129"/>
        <v>0</v>
      </c>
      <c r="AP395" s="562">
        <f t="shared" si="129"/>
        <v>0</v>
      </c>
      <c r="AQ395" s="562">
        <f t="shared" si="129"/>
        <v>0</v>
      </c>
      <c r="AR395" s="562">
        <f t="shared" si="129"/>
        <v>0</v>
      </c>
      <c r="AS395" s="562">
        <f t="shared" si="129"/>
        <v>0</v>
      </c>
      <c r="AT395" s="562">
        <f t="shared" si="129"/>
        <v>0</v>
      </c>
      <c r="AU395" s="562">
        <f t="shared" si="129"/>
        <v>0</v>
      </c>
      <c r="AV395" s="562">
        <f t="shared" si="129"/>
        <v>0</v>
      </c>
      <c r="AW395" s="562">
        <f t="shared" si="129"/>
        <v>0</v>
      </c>
      <c r="AX395" s="562">
        <f t="shared" si="129"/>
        <v>0</v>
      </c>
      <c r="AY395" s="562">
        <f t="shared" si="129"/>
        <v>0</v>
      </c>
      <c r="AZ395" s="562">
        <f t="shared" si="129"/>
        <v>0</v>
      </c>
      <c r="BA395" s="562">
        <f t="shared" si="129"/>
        <v>0</v>
      </c>
      <c r="BB395" s="562">
        <f t="shared" si="129"/>
        <v>0</v>
      </c>
      <c r="BC395" s="562">
        <f t="shared" si="129"/>
        <v>0</v>
      </c>
      <c r="BD395" s="562">
        <f t="shared" si="129"/>
        <v>0</v>
      </c>
      <c r="BE395" s="562">
        <f t="shared" si="129"/>
        <v>0</v>
      </c>
      <c r="BF395" s="562">
        <f t="shared" si="129"/>
        <v>0</v>
      </c>
      <c r="BG395" s="562">
        <f t="shared" si="129"/>
        <v>0</v>
      </c>
      <c r="BH395" s="562">
        <f t="shared" si="129"/>
        <v>0</v>
      </c>
      <c r="BI395" s="562">
        <f t="shared" si="129"/>
        <v>0</v>
      </c>
      <c r="BJ395" s="562">
        <f t="shared" si="129"/>
        <v>0</v>
      </c>
      <c r="BK395" s="562">
        <f t="shared" si="129"/>
        <v>0</v>
      </c>
      <c r="BL395" s="562">
        <f t="shared" si="129"/>
        <v>0</v>
      </c>
      <c r="BM395" s="562">
        <f t="shared" si="129"/>
        <v>0</v>
      </c>
      <c r="BN395" s="562">
        <f t="shared" si="129"/>
        <v>0</v>
      </c>
      <c r="BO395" s="562">
        <f t="shared" si="129"/>
        <v>0</v>
      </c>
      <c r="BP395" s="562">
        <f t="shared" si="129"/>
        <v>0</v>
      </c>
      <c r="BQ395" s="568">
        <v>1</v>
      </c>
      <c r="BR395" s="562"/>
    </row>
    <row r="396" spans="1:77" s="575" customFormat="1" hidden="1">
      <c r="B396" s="576"/>
      <c r="C396" s="577"/>
      <c r="D396" s="578"/>
      <c r="E396" s="579"/>
      <c r="F396" s="578"/>
      <c r="G396" s="580"/>
      <c r="H396" s="581">
        <f>J396</f>
        <v>0</v>
      </c>
      <c r="I396" s="582"/>
      <c r="J396" s="580">
        <f>K396+AA396+BM396</f>
        <v>0</v>
      </c>
      <c r="K396" s="578">
        <f>L396+T396+X396+Y396+Z396</f>
        <v>0</v>
      </c>
      <c r="L396" s="578">
        <f>M396+S396</f>
        <v>0</v>
      </c>
      <c r="M396" s="578">
        <f>N396+R396</f>
        <v>0</v>
      </c>
      <c r="N396" s="578">
        <f>O396+P396+Q396</f>
        <v>0</v>
      </c>
      <c r="O396" s="578"/>
      <c r="P396" s="578"/>
      <c r="Q396" s="578"/>
      <c r="R396" s="578"/>
      <c r="S396" s="578"/>
      <c r="T396" s="578">
        <f>U396+V396+W396</f>
        <v>0</v>
      </c>
      <c r="U396" s="578"/>
      <c r="V396" s="578"/>
      <c r="W396" s="578"/>
      <c r="X396" s="578"/>
      <c r="Y396" s="578"/>
      <c r="Z396" s="578"/>
      <c r="AA396" s="578">
        <f xml:space="preserve"> SUM(AB396:AI396)+SUM(AV396:BL396)</f>
        <v>0</v>
      </c>
      <c r="AB396" s="578"/>
      <c r="AC396" s="578"/>
      <c r="AD396" s="578"/>
      <c r="AE396" s="578"/>
      <c r="AF396" s="578"/>
      <c r="AG396" s="578"/>
      <c r="AH396" s="578"/>
      <c r="AI396" s="578"/>
      <c r="AJ396" s="578"/>
      <c r="AK396" s="578"/>
      <c r="AL396" s="578"/>
      <c r="AM396" s="578"/>
      <c r="AN396" s="578"/>
      <c r="AO396" s="578"/>
      <c r="AP396" s="578"/>
      <c r="AQ396" s="578"/>
      <c r="AR396" s="578"/>
      <c r="AS396" s="578"/>
      <c r="AT396" s="578"/>
      <c r="AU396" s="567"/>
      <c r="AV396" s="578"/>
      <c r="AW396" s="578"/>
      <c r="AX396" s="578"/>
      <c r="AY396" s="578"/>
      <c r="AZ396" s="578"/>
      <c r="BA396" s="578"/>
      <c r="BB396" s="578"/>
      <c r="BC396" s="578"/>
      <c r="BD396" s="578"/>
      <c r="BE396" s="578"/>
      <c r="BF396" s="578"/>
      <c r="BG396" s="578"/>
      <c r="BH396" s="578"/>
      <c r="BI396" s="578"/>
      <c r="BJ396" s="578"/>
      <c r="BK396" s="578"/>
      <c r="BL396" s="578"/>
      <c r="BM396" s="578">
        <f>SUM(BN396:BP396)</f>
        <v>0</v>
      </c>
      <c r="BN396" s="578"/>
      <c r="BO396" s="578"/>
      <c r="BP396" s="578"/>
      <c r="BQ396" s="547">
        <v>1</v>
      </c>
      <c r="BR396" s="578"/>
    </row>
    <row r="397" spans="1:77" s="664" customFormat="1" ht="15.75" hidden="1">
      <c r="B397" s="665"/>
      <c r="C397" s="865"/>
      <c r="D397" s="866"/>
      <c r="E397" s="667"/>
      <c r="F397" s="588"/>
      <c r="G397" s="610"/>
      <c r="H397" s="586"/>
      <c r="I397" s="867"/>
      <c r="J397" s="610"/>
      <c r="K397" s="591"/>
      <c r="L397" s="591"/>
      <c r="M397" s="591"/>
      <c r="N397" s="591"/>
      <c r="O397" s="591"/>
      <c r="P397" s="591"/>
      <c r="Q397" s="591"/>
      <c r="R397" s="591"/>
      <c r="S397" s="591"/>
      <c r="T397" s="591"/>
      <c r="U397" s="591"/>
      <c r="V397" s="591"/>
      <c r="W397" s="591"/>
      <c r="X397" s="591"/>
      <c r="Y397" s="591"/>
      <c r="Z397" s="591"/>
      <c r="AA397" s="591"/>
      <c r="AB397" s="591"/>
      <c r="AC397" s="591"/>
      <c r="AD397" s="591"/>
      <c r="AE397" s="591"/>
      <c r="AF397" s="591"/>
      <c r="AG397" s="591"/>
      <c r="AH397" s="591"/>
      <c r="AI397" s="591"/>
      <c r="AJ397" s="591"/>
      <c r="AK397" s="591"/>
      <c r="AL397" s="591"/>
      <c r="AM397" s="591"/>
      <c r="AN397" s="591"/>
      <c r="AO397" s="591"/>
      <c r="AP397" s="591"/>
      <c r="AQ397" s="591"/>
      <c r="AR397" s="591"/>
      <c r="AS397" s="591"/>
      <c r="AT397" s="591"/>
      <c r="AU397" s="669"/>
      <c r="AV397" s="591"/>
      <c r="AW397" s="591"/>
      <c r="AX397" s="591"/>
      <c r="AY397" s="591"/>
      <c r="AZ397" s="591"/>
      <c r="BA397" s="591"/>
      <c r="BB397" s="591"/>
      <c r="BC397" s="591"/>
      <c r="BD397" s="591"/>
      <c r="BE397" s="591"/>
      <c r="BF397" s="591"/>
      <c r="BG397" s="591"/>
      <c r="BH397" s="591"/>
      <c r="BI397" s="591"/>
      <c r="BJ397" s="591"/>
      <c r="BK397" s="591"/>
      <c r="BL397" s="591"/>
      <c r="BM397" s="591"/>
      <c r="BN397" s="591"/>
      <c r="BO397" s="591"/>
      <c r="BP397" s="591"/>
      <c r="BQ397" s="547">
        <v>1</v>
      </c>
    </row>
    <row r="398" spans="1:77" s="664" customFormat="1" ht="15.75" hidden="1">
      <c r="B398" s="665"/>
      <c r="C398" s="865"/>
      <c r="D398" s="866"/>
      <c r="E398" s="667"/>
      <c r="F398" s="588"/>
      <c r="G398" s="610"/>
      <c r="H398" s="586"/>
      <c r="I398" s="609"/>
      <c r="J398" s="610"/>
      <c r="K398" s="591"/>
      <c r="L398" s="591"/>
      <c r="M398" s="591"/>
      <c r="N398" s="591"/>
      <c r="O398" s="591"/>
      <c r="P398" s="591"/>
      <c r="Q398" s="591"/>
      <c r="R398" s="591"/>
      <c r="S398" s="591"/>
      <c r="T398" s="591"/>
      <c r="U398" s="591"/>
      <c r="V398" s="591"/>
      <c r="W398" s="591"/>
      <c r="X398" s="591"/>
      <c r="Y398" s="591"/>
      <c r="Z398" s="591"/>
      <c r="AA398" s="591"/>
      <c r="AB398" s="591"/>
      <c r="AC398" s="591"/>
      <c r="AD398" s="591"/>
      <c r="AE398" s="591"/>
      <c r="AF398" s="591"/>
      <c r="AG398" s="591"/>
      <c r="AH398" s="591"/>
      <c r="AI398" s="591"/>
      <c r="AJ398" s="591"/>
      <c r="AK398" s="591"/>
      <c r="AL398" s="591"/>
      <c r="AM398" s="591"/>
      <c r="AN398" s="591"/>
      <c r="AO398" s="591"/>
      <c r="AP398" s="591"/>
      <c r="AQ398" s="591"/>
      <c r="AR398" s="591"/>
      <c r="AS398" s="591"/>
      <c r="AT398" s="591"/>
      <c r="AU398" s="669"/>
      <c r="AV398" s="591"/>
      <c r="AW398" s="591"/>
      <c r="AX398" s="591"/>
      <c r="AY398" s="591"/>
      <c r="AZ398" s="591"/>
      <c r="BA398" s="591"/>
      <c r="BB398" s="591"/>
      <c r="BC398" s="591"/>
      <c r="BD398" s="591"/>
      <c r="BE398" s="591"/>
      <c r="BF398" s="591"/>
      <c r="BG398" s="591"/>
      <c r="BH398" s="591"/>
      <c r="BI398" s="591"/>
      <c r="BJ398" s="591"/>
      <c r="BK398" s="591"/>
      <c r="BL398" s="591"/>
      <c r="BM398" s="591"/>
      <c r="BN398" s="591"/>
      <c r="BO398" s="591"/>
      <c r="BP398" s="591"/>
      <c r="BQ398" s="547">
        <v>1</v>
      </c>
    </row>
    <row r="399" spans="1:77" s="664" customFormat="1" ht="15.75" hidden="1">
      <c r="B399" s="665"/>
      <c r="C399" s="865"/>
      <c r="D399" s="866"/>
      <c r="E399" s="843"/>
      <c r="F399" s="588"/>
      <c r="G399" s="610"/>
      <c r="H399" s="586"/>
      <c r="I399" s="609"/>
      <c r="J399" s="610"/>
      <c r="K399" s="591"/>
      <c r="L399" s="591"/>
      <c r="M399" s="591"/>
      <c r="N399" s="591"/>
      <c r="O399" s="591"/>
      <c r="P399" s="591"/>
      <c r="Q399" s="591"/>
      <c r="R399" s="591"/>
      <c r="S399" s="591"/>
      <c r="T399" s="591"/>
      <c r="U399" s="591"/>
      <c r="V399" s="591"/>
      <c r="W399" s="591"/>
      <c r="X399" s="591"/>
      <c r="Y399" s="591"/>
      <c r="Z399" s="591"/>
      <c r="AA399" s="591"/>
      <c r="AB399" s="591"/>
      <c r="AC399" s="591"/>
      <c r="AD399" s="591"/>
      <c r="AE399" s="591"/>
      <c r="AF399" s="591"/>
      <c r="AG399" s="591"/>
      <c r="AH399" s="591"/>
      <c r="AI399" s="591"/>
      <c r="AJ399" s="591"/>
      <c r="AK399" s="591"/>
      <c r="AL399" s="591"/>
      <c r="AM399" s="591"/>
      <c r="AN399" s="591"/>
      <c r="AO399" s="591"/>
      <c r="AP399" s="591"/>
      <c r="AQ399" s="591"/>
      <c r="AR399" s="591"/>
      <c r="AS399" s="591"/>
      <c r="AT399" s="591"/>
      <c r="AU399" s="669"/>
      <c r="AV399" s="591"/>
      <c r="AW399" s="591"/>
      <c r="AX399" s="591"/>
      <c r="AY399" s="591"/>
      <c r="AZ399" s="591"/>
      <c r="BA399" s="591"/>
      <c r="BB399" s="591"/>
      <c r="BC399" s="591"/>
      <c r="BD399" s="591"/>
      <c r="BE399" s="591"/>
      <c r="BF399" s="591"/>
      <c r="BG399" s="591"/>
      <c r="BH399" s="591"/>
      <c r="BI399" s="591"/>
      <c r="BJ399" s="591"/>
      <c r="BK399" s="591"/>
      <c r="BL399" s="591"/>
      <c r="BM399" s="591"/>
      <c r="BN399" s="591"/>
      <c r="BO399" s="591"/>
      <c r="BP399" s="591"/>
      <c r="BQ399" s="547">
        <v>1</v>
      </c>
    </row>
    <row r="400" spans="1:77" s="664" customFormat="1" ht="15.75" hidden="1">
      <c r="B400" s="665"/>
      <c r="C400" s="865"/>
      <c r="D400" s="866"/>
      <c r="E400" s="843"/>
      <c r="F400" s="588"/>
      <c r="G400" s="610"/>
      <c r="H400" s="586"/>
      <c r="I400" s="609"/>
      <c r="J400" s="610"/>
      <c r="K400" s="591"/>
      <c r="L400" s="591"/>
      <c r="M400" s="591"/>
      <c r="N400" s="591"/>
      <c r="O400" s="591"/>
      <c r="P400" s="591"/>
      <c r="Q400" s="591"/>
      <c r="R400" s="591"/>
      <c r="S400" s="591"/>
      <c r="T400" s="591"/>
      <c r="U400" s="591"/>
      <c r="V400" s="591"/>
      <c r="W400" s="591"/>
      <c r="X400" s="591"/>
      <c r="Y400" s="591"/>
      <c r="Z400" s="591"/>
      <c r="AA400" s="591"/>
      <c r="AB400" s="591"/>
      <c r="AC400" s="591"/>
      <c r="AD400" s="591"/>
      <c r="AE400" s="591"/>
      <c r="AF400" s="591"/>
      <c r="AG400" s="591"/>
      <c r="AH400" s="591"/>
      <c r="AI400" s="591"/>
      <c r="AJ400" s="591"/>
      <c r="AK400" s="591"/>
      <c r="AL400" s="591"/>
      <c r="AM400" s="591"/>
      <c r="AN400" s="591"/>
      <c r="AO400" s="591"/>
      <c r="AP400" s="591"/>
      <c r="AQ400" s="591"/>
      <c r="AR400" s="591"/>
      <c r="AS400" s="591"/>
      <c r="AT400" s="591"/>
      <c r="AU400" s="669"/>
      <c r="AV400" s="591"/>
      <c r="AW400" s="591"/>
      <c r="AX400" s="591"/>
      <c r="AY400" s="591"/>
      <c r="AZ400" s="591"/>
      <c r="BA400" s="591"/>
      <c r="BB400" s="591"/>
      <c r="BC400" s="591"/>
      <c r="BD400" s="591"/>
      <c r="BE400" s="591"/>
      <c r="BF400" s="591"/>
      <c r="BG400" s="591"/>
      <c r="BH400" s="591"/>
      <c r="BI400" s="591"/>
      <c r="BJ400" s="591"/>
      <c r="BK400" s="591"/>
      <c r="BL400" s="591"/>
      <c r="BM400" s="591"/>
      <c r="BN400" s="591"/>
      <c r="BO400" s="591"/>
      <c r="BP400" s="591"/>
      <c r="BQ400" s="547">
        <v>1</v>
      </c>
    </row>
    <row r="401" spans="1:77" s="664" customFormat="1" ht="15.75" hidden="1">
      <c r="B401" s="665"/>
      <c r="C401" s="865"/>
      <c r="D401" s="866"/>
      <c r="E401" s="843"/>
      <c r="F401" s="588"/>
      <c r="G401" s="610"/>
      <c r="H401" s="586"/>
      <c r="I401" s="609"/>
      <c r="J401" s="610"/>
      <c r="K401" s="591"/>
      <c r="L401" s="591"/>
      <c r="M401" s="591"/>
      <c r="N401" s="591"/>
      <c r="O401" s="591"/>
      <c r="P401" s="591"/>
      <c r="Q401" s="591"/>
      <c r="R401" s="591"/>
      <c r="S401" s="591"/>
      <c r="T401" s="591"/>
      <c r="U401" s="591"/>
      <c r="V401" s="591"/>
      <c r="W401" s="591"/>
      <c r="X401" s="591"/>
      <c r="Y401" s="591"/>
      <c r="Z401" s="591"/>
      <c r="AA401" s="591"/>
      <c r="AB401" s="591"/>
      <c r="AC401" s="591"/>
      <c r="AD401" s="591"/>
      <c r="AE401" s="591"/>
      <c r="AF401" s="591"/>
      <c r="AG401" s="591"/>
      <c r="AH401" s="591"/>
      <c r="AI401" s="591"/>
      <c r="AJ401" s="591"/>
      <c r="AK401" s="591"/>
      <c r="AL401" s="591"/>
      <c r="AM401" s="591"/>
      <c r="AN401" s="591"/>
      <c r="AO401" s="591"/>
      <c r="AP401" s="591"/>
      <c r="AQ401" s="591"/>
      <c r="AR401" s="591"/>
      <c r="AS401" s="591"/>
      <c r="AT401" s="591"/>
      <c r="AU401" s="669"/>
      <c r="AV401" s="591"/>
      <c r="AW401" s="591"/>
      <c r="AX401" s="591"/>
      <c r="AY401" s="591"/>
      <c r="AZ401" s="591"/>
      <c r="BA401" s="591"/>
      <c r="BB401" s="591"/>
      <c r="BC401" s="591"/>
      <c r="BD401" s="591"/>
      <c r="BE401" s="591"/>
      <c r="BF401" s="591"/>
      <c r="BG401" s="591"/>
      <c r="BH401" s="591"/>
      <c r="BI401" s="591"/>
      <c r="BJ401" s="591"/>
      <c r="BK401" s="591"/>
      <c r="BL401" s="591"/>
      <c r="BM401" s="591"/>
      <c r="BN401" s="591"/>
      <c r="BO401" s="591"/>
      <c r="BP401" s="591"/>
      <c r="BQ401" s="547">
        <v>1</v>
      </c>
    </row>
    <row r="402" spans="1:77" s="664" customFormat="1" ht="15.75" hidden="1">
      <c r="B402" s="665"/>
      <c r="C402" s="865"/>
      <c r="D402" s="866"/>
      <c r="E402" s="843"/>
      <c r="F402" s="588"/>
      <c r="G402" s="610"/>
      <c r="H402" s="586"/>
      <c r="I402" s="609"/>
      <c r="J402" s="610"/>
      <c r="K402" s="591"/>
      <c r="L402" s="591"/>
      <c r="M402" s="591"/>
      <c r="N402" s="591"/>
      <c r="O402" s="591"/>
      <c r="P402" s="591"/>
      <c r="Q402" s="591"/>
      <c r="R402" s="591"/>
      <c r="S402" s="591"/>
      <c r="T402" s="591"/>
      <c r="U402" s="591"/>
      <c r="V402" s="591"/>
      <c r="W402" s="591"/>
      <c r="X402" s="591"/>
      <c r="Y402" s="591"/>
      <c r="Z402" s="591"/>
      <c r="AA402" s="591"/>
      <c r="AB402" s="591"/>
      <c r="AC402" s="591"/>
      <c r="AD402" s="591"/>
      <c r="AE402" s="591"/>
      <c r="AF402" s="591"/>
      <c r="AG402" s="591"/>
      <c r="AH402" s="591"/>
      <c r="AI402" s="591"/>
      <c r="AJ402" s="591"/>
      <c r="AK402" s="591"/>
      <c r="AL402" s="591"/>
      <c r="AM402" s="591"/>
      <c r="AN402" s="591"/>
      <c r="AO402" s="591"/>
      <c r="AP402" s="591"/>
      <c r="AQ402" s="591"/>
      <c r="AR402" s="591"/>
      <c r="AS402" s="591"/>
      <c r="AT402" s="591"/>
      <c r="AU402" s="669"/>
      <c r="AV402" s="591"/>
      <c r="AW402" s="591"/>
      <c r="AX402" s="591"/>
      <c r="AY402" s="591"/>
      <c r="AZ402" s="591"/>
      <c r="BA402" s="591"/>
      <c r="BB402" s="591"/>
      <c r="BC402" s="591"/>
      <c r="BD402" s="591"/>
      <c r="BE402" s="591"/>
      <c r="BF402" s="591"/>
      <c r="BG402" s="591"/>
      <c r="BH402" s="591"/>
      <c r="BI402" s="591"/>
      <c r="BJ402" s="591"/>
      <c r="BK402" s="591"/>
      <c r="BL402" s="591"/>
      <c r="BM402" s="591"/>
      <c r="BN402" s="591"/>
      <c r="BO402" s="591"/>
      <c r="BP402" s="591"/>
      <c r="BQ402" s="547">
        <v>1</v>
      </c>
    </row>
    <row r="403" spans="1:77" s="664" customFormat="1" ht="15.75" hidden="1">
      <c r="B403" s="665"/>
      <c r="C403" s="865"/>
      <c r="D403" s="866"/>
      <c r="E403" s="843"/>
      <c r="F403" s="588"/>
      <c r="G403" s="610"/>
      <c r="H403" s="586"/>
      <c r="I403" s="609"/>
      <c r="J403" s="610"/>
      <c r="K403" s="591"/>
      <c r="L403" s="591"/>
      <c r="M403" s="591"/>
      <c r="N403" s="591"/>
      <c r="O403" s="591"/>
      <c r="P403" s="591"/>
      <c r="Q403" s="591"/>
      <c r="R403" s="591"/>
      <c r="S403" s="591"/>
      <c r="T403" s="591"/>
      <c r="U403" s="591"/>
      <c r="V403" s="591"/>
      <c r="W403" s="591"/>
      <c r="X403" s="591"/>
      <c r="Y403" s="591"/>
      <c r="Z403" s="591"/>
      <c r="AA403" s="591"/>
      <c r="AB403" s="591"/>
      <c r="AC403" s="591"/>
      <c r="AD403" s="591"/>
      <c r="AE403" s="591"/>
      <c r="AF403" s="591"/>
      <c r="AG403" s="591"/>
      <c r="AH403" s="591"/>
      <c r="AI403" s="591"/>
      <c r="AJ403" s="591"/>
      <c r="AK403" s="591"/>
      <c r="AL403" s="591"/>
      <c r="AM403" s="591"/>
      <c r="AN403" s="591"/>
      <c r="AO403" s="591"/>
      <c r="AP403" s="591"/>
      <c r="AQ403" s="591"/>
      <c r="AR403" s="591"/>
      <c r="AS403" s="591"/>
      <c r="AT403" s="591"/>
      <c r="AU403" s="669"/>
      <c r="AV403" s="591"/>
      <c r="AW403" s="591"/>
      <c r="AX403" s="591"/>
      <c r="AY403" s="591"/>
      <c r="AZ403" s="591"/>
      <c r="BA403" s="591"/>
      <c r="BB403" s="591"/>
      <c r="BC403" s="591"/>
      <c r="BD403" s="591"/>
      <c r="BE403" s="591"/>
      <c r="BF403" s="591"/>
      <c r="BG403" s="591"/>
      <c r="BH403" s="591"/>
      <c r="BI403" s="591"/>
      <c r="BJ403" s="591"/>
      <c r="BK403" s="591"/>
      <c r="BL403" s="591"/>
      <c r="BM403" s="591"/>
      <c r="BN403" s="591"/>
      <c r="BO403" s="591"/>
      <c r="BP403" s="591"/>
      <c r="BQ403" s="547">
        <v>1</v>
      </c>
    </row>
    <row r="404" spans="1:77" s="575" customFormat="1" hidden="1">
      <c r="B404" s="576"/>
      <c r="C404" s="841"/>
      <c r="D404" s="842"/>
      <c r="E404" s="843"/>
      <c r="F404" s="842"/>
      <c r="G404" s="580"/>
      <c r="H404" s="581">
        <f>J404</f>
        <v>0</v>
      </c>
      <c r="I404" s="582"/>
      <c r="J404" s="580">
        <f>K404+AA404+BM404</f>
        <v>0</v>
      </c>
      <c r="K404" s="578">
        <f>L404+T404+X404+Y404+Z404</f>
        <v>0</v>
      </c>
      <c r="L404" s="578">
        <f>M404+S404</f>
        <v>0</v>
      </c>
      <c r="M404" s="578">
        <f>N404+R404</f>
        <v>0</v>
      </c>
      <c r="N404" s="578">
        <f>O404+P404+Q404</f>
        <v>0</v>
      </c>
      <c r="O404" s="578"/>
      <c r="P404" s="578"/>
      <c r="Q404" s="578"/>
      <c r="R404" s="578"/>
      <c r="S404" s="578"/>
      <c r="T404" s="578">
        <f>U404+V404+W404</f>
        <v>0</v>
      </c>
      <c r="U404" s="578"/>
      <c r="V404" s="578"/>
      <c r="W404" s="578"/>
      <c r="X404" s="578"/>
      <c r="Y404" s="578"/>
      <c r="Z404" s="578"/>
      <c r="AA404" s="578">
        <f xml:space="preserve"> SUM(AB404:AI404)+SUM(AV404:BL404)</f>
        <v>0</v>
      </c>
      <c r="AB404" s="578"/>
      <c r="AC404" s="578"/>
      <c r="AD404" s="578"/>
      <c r="AE404" s="578"/>
      <c r="AF404" s="578"/>
      <c r="AG404" s="578"/>
      <c r="AH404" s="578"/>
      <c r="AI404" s="578"/>
      <c r="AJ404" s="578"/>
      <c r="AK404" s="578"/>
      <c r="AL404" s="578"/>
      <c r="AM404" s="578"/>
      <c r="AN404" s="578"/>
      <c r="AO404" s="578"/>
      <c r="AP404" s="578"/>
      <c r="AQ404" s="578"/>
      <c r="AR404" s="578"/>
      <c r="AS404" s="578"/>
      <c r="AT404" s="578"/>
      <c r="AU404" s="567"/>
      <c r="AV404" s="578"/>
      <c r="AW404" s="578"/>
      <c r="AX404" s="578"/>
      <c r="AY404" s="578"/>
      <c r="AZ404" s="578"/>
      <c r="BA404" s="578"/>
      <c r="BB404" s="578"/>
      <c r="BC404" s="578"/>
      <c r="BD404" s="578"/>
      <c r="BE404" s="578"/>
      <c r="BF404" s="578"/>
      <c r="BG404" s="578"/>
      <c r="BH404" s="578"/>
      <c r="BI404" s="578"/>
      <c r="BJ404" s="578"/>
      <c r="BK404" s="578"/>
      <c r="BL404" s="578"/>
      <c r="BM404" s="578">
        <f>SUM(BN404:BP404)</f>
        <v>0</v>
      </c>
      <c r="BN404" s="578"/>
      <c r="BO404" s="578"/>
      <c r="BP404" s="578"/>
      <c r="BQ404" s="547">
        <v>1</v>
      </c>
      <c r="BR404" s="578"/>
    </row>
    <row r="405" spans="1:77" s="575" customFormat="1" hidden="1">
      <c r="B405" s="576"/>
      <c r="C405" s="577"/>
      <c r="D405" s="578"/>
      <c r="E405" s="579"/>
      <c r="F405" s="578"/>
      <c r="G405" s="580"/>
      <c r="H405" s="581">
        <f>J405</f>
        <v>0</v>
      </c>
      <c r="I405" s="582"/>
      <c r="J405" s="580">
        <f>K405+AA405+BM405</f>
        <v>0</v>
      </c>
      <c r="K405" s="578">
        <f>L405+T405+X405+Y405+Z405</f>
        <v>0</v>
      </c>
      <c r="L405" s="578">
        <f>M405+S405</f>
        <v>0</v>
      </c>
      <c r="M405" s="578">
        <f>N405+R405</f>
        <v>0</v>
      </c>
      <c r="N405" s="578">
        <f>O405+P405+Q405</f>
        <v>0</v>
      </c>
      <c r="O405" s="578"/>
      <c r="P405" s="578"/>
      <c r="Q405" s="578"/>
      <c r="R405" s="578"/>
      <c r="S405" s="578"/>
      <c r="T405" s="578">
        <f>U405+V405+W405</f>
        <v>0</v>
      </c>
      <c r="U405" s="578"/>
      <c r="V405" s="578"/>
      <c r="W405" s="578"/>
      <c r="X405" s="578"/>
      <c r="Y405" s="578"/>
      <c r="Z405" s="578"/>
      <c r="AA405" s="578">
        <f xml:space="preserve"> SUM(AB405:AI405)+SUM(AV405:BL405)</f>
        <v>0</v>
      </c>
      <c r="AB405" s="578"/>
      <c r="AC405" s="578"/>
      <c r="AD405" s="578"/>
      <c r="AE405" s="578"/>
      <c r="AF405" s="578"/>
      <c r="AG405" s="578"/>
      <c r="AH405" s="578"/>
      <c r="AI405" s="578"/>
      <c r="AJ405" s="578"/>
      <c r="AK405" s="578"/>
      <c r="AL405" s="578"/>
      <c r="AM405" s="578"/>
      <c r="AN405" s="578"/>
      <c r="AO405" s="578"/>
      <c r="AP405" s="578"/>
      <c r="AQ405" s="578"/>
      <c r="AR405" s="578"/>
      <c r="AS405" s="578"/>
      <c r="AT405" s="578"/>
      <c r="AU405" s="567"/>
      <c r="AV405" s="578"/>
      <c r="AW405" s="578"/>
      <c r="AX405" s="578"/>
      <c r="AY405" s="578"/>
      <c r="AZ405" s="578"/>
      <c r="BA405" s="578"/>
      <c r="BB405" s="578"/>
      <c r="BC405" s="578"/>
      <c r="BD405" s="578"/>
      <c r="BE405" s="578"/>
      <c r="BF405" s="578"/>
      <c r="BG405" s="578"/>
      <c r="BH405" s="578"/>
      <c r="BI405" s="578"/>
      <c r="BJ405" s="578"/>
      <c r="BK405" s="578"/>
      <c r="BL405" s="578"/>
      <c r="BM405" s="578">
        <f>SUM(BN405:BP405)</f>
        <v>0</v>
      </c>
      <c r="BN405" s="578"/>
      <c r="BO405" s="578"/>
      <c r="BP405" s="578"/>
      <c r="BQ405" s="547">
        <v>1</v>
      </c>
      <c r="BR405" s="578"/>
    </row>
    <row r="406" spans="1:77" s="575" customFormat="1" hidden="1">
      <c r="B406" s="576"/>
      <c r="C406" s="577"/>
      <c r="D406" s="578"/>
      <c r="E406" s="579"/>
      <c r="F406" s="578"/>
      <c r="G406" s="580"/>
      <c r="H406" s="581">
        <f>J406</f>
        <v>0</v>
      </c>
      <c r="I406" s="582"/>
      <c r="J406" s="580">
        <f>K406+AA406+BM406</f>
        <v>0</v>
      </c>
      <c r="K406" s="578">
        <f>L406+T406+X406+Y406+Z406</f>
        <v>0</v>
      </c>
      <c r="L406" s="578">
        <f>M406+S406</f>
        <v>0</v>
      </c>
      <c r="M406" s="578">
        <f>N406+R406</f>
        <v>0</v>
      </c>
      <c r="N406" s="578">
        <f>O406+P406+Q406</f>
        <v>0</v>
      </c>
      <c r="O406" s="578"/>
      <c r="P406" s="578"/>
      <c r="Q406" s="578"/>
      <c r="R406" s="578"/>
      <c r="S406" s="578"/>
      <c r="T406" s="578">
        <f>U406+V406+W406</f>
        <v>0</v>
      </c>
      <c r="U406" s="578"/>
      <c r="V406" s="578"/>
      <c r="W406" s="578"/>
      <c r="X406" s="578"/>
      <c r="Y406" s="578"/>
      <c r="Z406" s="578"/>
      <c r="AA406" s="578">
        <f xml:space="preserve"> SUM(AB406:AI406)+SUM(AV406:BL406)</f>
        <v>0</v>
      </c>
      <c r="AB406" s="578"/>
      <c r="AC406" s="578"/>
      <c r="AD406" s="578"/>
      <c r="AE406" s="578"/>
      <c r="AF406" s="578"/>
      <c r="AG406" s="578"/>
      <c r="AH406" s="578"/>
      <c r="AI406" s="578"/>
      <c r="AJ406" s="578"/>
      <c r="AK406" s="578"/>
      <c r="AL406" s="578"/>
      <c r="AM406" s="578"/>
      <c r="AN406" s="578"/>
      <c r="AO406" s="578"/>
      <c r="AP406" s="578"/>
      <c r="AQ406" s="578"/>
      <c r="AR406" s="578"/>
      <c r="AS406" s="578"/>
      <c r="AT406" s="578"/>
      <c r="AU406" s="567"/>
      <c r="AV406" s="578"/>
      <c r="AW406" s="578"/>
      <c r="AX406" s="578"/>
      <c r="AY406" s="578"/>
      <c r="AZ406" s="578"/>
      <c r="BA406" s="578"/>
      <c r="BB406" s="578"/>
      <c r="BC406" s="578"/>
      <c r="BD406" s="578"/>
      <c r="BE406" s="578"/>
      <c r="BF406" s="578"/>
      <c r="BG406" s="578"/>
      <c r="BH406" s="578"/>
      <c r="BI406" s="578"/>
      <c r="BJ406" s="578"/>
      <c r="BK406" s="578"/>
      <c r="BL406" s="578"/>
      <c r="BM406" s="578">
        <f>SUM(BN406:BP406)</f>
        <v>0</v>
      </c>
      <c r="BN406" s="578"/>
      <c r="BO406" s="578"/>
      <c r="BP406" s="578"/>
      <c r="BQ406" s="547">
        <v>1</v>
      </c>
      <c r="BR406" s="578"/>
    </row>
    <row r="407" spans="1:77" s="593" customFormat="1" ht="14.25" hidden="1">
      <c r="B407" s="594" t="s">
        <v>103</v>
      </c>
      <c r="C407" s="807" t="s">
        <v>104</v>
      </c>
      <c r="D407" s="596"/>
      <c r="E407" s="597"/>
      <c r="F407" s="596"/>
      <c r="G407" s="598"/>
      <c r="H407" s="599">
        <f>H408+H417</f>
        <v>30.52</v>
      </c>
      <c r="I407" s="600"/>
      <c r="J407" s="598">
        <f t="shared" ref="J407:BP407" si="130">J408+J417</f>
        <v>30.52</v>
      </c>
      <c r="K407" s="598">
        <f t="shared" si="130"/>
        <v>23.21</v>
      </c>
      <c r="L407" s="598">
        <f t="shared" si="130"/>
        <v>23.21</v>
      </c>
      <c r="M407" s="598">
        <f t="shared" si="130"/>
        <v>23.21</v>
      </c>
      <c r="N407" s="598">
        <f t="shared" si="130"/>
        <v>21.73</v>
      </c>
      <c r="O407" s="598">
        <f t="shared" si="130"/>
        <v>20.759999999999998</v>
      </c>
      <c r="P407" s="598">
        <f t="shared" si="130"/>
        <v>0.97</v>
      </c>
      <c r="Q407" s="598">
        <f t="shared" si="130"/>
        <v>0</v>
      </c>
      <c r="R407" s="596">
        <f t="shared" si="130"/>
        <v>1.48</v>
      </c>
      <c r="S407" s="598">
        <f t="shared" si="130"/>
        <v>0</v>
      </c>
      <c r="T407" s="598">
        <f t="shared" si="130"/>
        <v>0</v>
      </c>
      <c r="U407" s="598">
        <f t="shared" si="130"/>
        <v>0</v>
      </c>
      <c r="V407" s="598">
        <f t="shared" si="130"/>
        <v>0</v>
      </c>
      <c r="W407" s="598">
        <f t="shared" si="130"/>
        <v>0</v>
      </c>
      <c r="X407" s="598">
        <f t="shared" si="130"/>
        <v>0</v>
      </c>
      <c r="Y407" s="598">
        <f t="shared" si="130"/>
        <v>0</v>
      </c>
      <c r="Z407" s="598">
        <f t="shared" si="130"/>
        <v>0</v>
      </c>
      <c r="AA407" s="598">
        <f t="shared" si="130"/>
        <v>7.31</v>
      </c>
      <c r="AB407" s="598">
        <f t="shared" si="130"/>
        <v>0</v>
      </c>
      <c r="AC407" s="598">
        <f t="shared" si="130"/>
        <v>0</v>
      </c>
      <c r="AD407" s="598">
        <f t="shared" si="130"/>
        <v>0</v>
      </c>
      <c r="AE407" s="598">
        <f t="shared" si="130"/>
        <v>0</v>
      </c>
      <c r="AF407" s="598">
        <f t="shared" si="130"/>
        <v>0</v>
      </c>
      <c r="AG407" s="598">
        <f t="shared" si="130"/>
        <v>0</v>
      </c>
      <c r="AH407" s="598">
        <f t="shared" si="130"/>
        <v>0</v>
      </c>
      <c r="AI407" s="598">
        <f t="shared" si="130"/>
        <v>6.6899999999999995</v>
      </c>
      <c r="AJ407" s="598">
        <f t="shared" si="130"/>
        <v>0.87</v>
      </c>
      <c r="AK407" s="598">
        <f t="shared" si="130"/>
        <v>0.1</v>
      </c>
      <c r="AL407" s="598">
        <f t="shared" si="130"/>
        <v>0</v>
      </c>
      <c r="AM407" s="598">
        <f t="shared" si="130"/>
        <v>0</v>
      </c>
      <c r="AN407" s="598">
        <f t="shared" si="130"/>
        <v>0</v>
      </c>
      <c r="AO407" s="598">
        <f t="shared" si="130"/>
        <v>0</v>
      </c>
      <c r="AP407" s="598">
        <f t="shared" si="130"/>
        <v>0</v>
      </c>
      <c r="AQ407" s="598">
        <f t="shared" si="130"/>
        <v>0</v>
      </c>
      <c r="AR407" s="598">
        <f t="shared" si="130"/>
        <v>0</v>
      </c>
      <c r="AS407" s="598">
        <f t="shared" si="130"/>
        <v>0</v>
      </c>
      <c r="AT407" s="598">
        <f t="shared" si="130"/>
        <v>0</v>
      </c>
      <c r="AU407" s="598">
        <f t="shared" si="130"/>
        <v>0</v>
      </c>
      <c r="AV407" s="598">
        <f t="shared" si="130"/>
        <v>0</v>
      </c>
      <c r="AW407" s="598">
        <f t="shared" si="130"/>
        <v>0</v>
      </c>
      <c r="AX407" s="598">
        <f t="shared" si="130"/>
        <v>0</v>
      </c>
      <c r="AY407" s="598">
        <f t="shared" si="130"/>
        <v>0</v>
      </c>
      <c r="AZ407" s="598">
        <f t="shared" si="130"/>
        <v>0</v>
      </c>
      <c r="BA407" s="598">
        <f t="shared" si="130"/>
        <v>0</v>
      </c>
      <c r="BB407" s="598">
        <f t="shared" si="130"/>
        <v>0</v>
      </c>
      <c r="BC407" s="598">
        <f t="shared" si="130"/>
        <v>0</v>
      </c>
      <c r="BD407" s="598">
        <f t="shared" si="130"/>
        <v>0</v>
      </c>
      <c r="BE407" s="598">
        <f t="shared" si="130"/>
        <v>5.72</v>
      </c>
      <c r="BF407" s="598">
        <f t="shared" si="130"/>
        <v>0</v>
      </c>
      <c r="BG407" s="598">
        <f t="shared" si="130"/>
        <v>0</v>
      </c>
      <c r="BH407" s="598">
        <f t="shared" si="130"/>
        <v>0</v>
      </c>
      <c r="BI407" s="598">
        <f t="shared" si="130"/>
        <v>0</v>
      </c>
      <c r="BJ407" s="598">
        <f t="shared" si="130"/>
        <v>0</v>
      </c>
      <c r="BK407" s="598">
        <f t="shared" si="130"/>
        <v>0.62</v>
      </c>
      <c r="BL407" s="598">
        <f t="shared" si="130"/>
        <v>0</v>
      </c>
      <c r="BM407" s="598">
        <f t="shared" si="130"/>
        <v>0</v>
      </c>
      <c r="BN407" s="598">
        <f t="shared" si="130"/>
        <v>0</v>
      </c>
      <c r="BO407" s="598">
        <f t="shared" si="130"/>
        <v>0</v>
      </c>
      <c r="BP407" s="598">
        <f t="shared" si="130"/>
        <v>0</v>
      </c>
      <c r="BQ407" s="601">
        <v>1</v>
      </c>
      <c r="BR407" s="596"/>
    </row>
    <row r="408" spans="1:77" s="626" customFormat="1" ht="14.25" hidden="1">
      <c r="B408" s="627"/>
      <c r="C408" s="561" t="s">
        <v>2709</v>
      </c>
      <c r="D408" s="628"/>
      <c r="E408" s="629"/>
      <c r="F408" s="628"/>
      <c r="G408" s="630"/>
      <c r="H408" s="631">
        <f>SUM(H409:H416)</f>
        <v>0</v>
      </c>
      <c r="I408" s="631">
        <f t="shared" ref="I408:BP408" si="131">SUM(I409:I416)</f>
        <v>0</v>
      </c>
      <c r="J408" s="631">
        <f t="shared" si="131"/>
        <v>0</v>
      </c>
      <c r="K408" s="631">
        <f t="shared" si="131"/>
        <v>0</v>
      </c>
      <c r="L408" s="631">
        <f t="shared" si="131"/>
        <v>0</v>
      </c>
      <c r="M408" s="631">
        <f t="shared" si="131"/>
        <v>0</v>
      </c>
      <c r="N408" s="631">
        <f t="shared" si="131"/>
        <v>0</v>
      </c>
      <c r="O408" s="631">
        <f t="shared" si="131"/>
        <v>0</v>
      </c>
      <c r="P408" s="631">
        <f t="shared" si="131"/>
        <v>0</v>
      </c>
      <c r="Q408" s="631">
        <f t="shared" si="131"/>
        <v>0</v>
      </c>
      <c r="R408" s="631">
        <f t="shared" si="131"/>
        <v>0</v>
      </c>
      <c r="S408" s="631">
        <f t="shared" si="131"/>
        <v>0</v>
      </c>
      <c r="T408" s="631">
        <f t="shared" si="131"/>
        <v>0</v>
      </c>
      <c r="U408" s="631">
        <f t="shared" si="131"/>
        <v>0</v>
      </c>
      <c r="V408" s="631">
        <f t="shared" si="131"/>
        <v>0</v>
      </c>
      <c r="W408" s="631">
        <f t="shared" si="131"/>
        <v>0</v>
      </c>
      <c r="X408" s="631">
        <f t="shared" si="131"/>
        <v>0</v>
      </c>
      <c r="Y408" s="631">
        <f t="shared" si="131"/>
        <v>0</v>
      </c>
      <c r="Z408" s="631">
        <f t="shared" si="131"/>
        <v>0</v>
      </c>
      <c r="AA408" s="631">
        <f t="shared" si="131"/>
        <v>0</v>
      </c>
      <c r="AB408" s="631">
        <f t="shared" si="131"/>
        <v>0</v>
      </c>
      <c r="AC408" s="631">
        <f t="shared" si="131"/>
        <v>0</v>
      </c>
      <c r="AD408" s="631">
        <f t="shared" si="131"/>
        <v>0</v>
      </c>
      <c r="AE408" s="631">
        <f t="shared" si="131"/>
        <v>0</v>
      </c>
      <c r="AF408" s="631">
        <f t="shared" si="131"/>
        <v>0</v>
      </c>
      <c r="AG408" s="631">
        <f t="shared" si="131"/>
        <v>0</v>
      </c>
      <c r="AH408" s="631">
        <f t="shared" si="131"/>
        <v>0</v>
      </c>
      <c r="AI408" s="631">
        <f t="shared" si="131"/>
        <v>0</v>
      </c>
      <c r="AJ408" s="631">
        <f t="shared" si="131"/>
        <v>0</v>
      </c>
      <c r="AK408" s="631">
        <f t="shared" si="131"/>
        <v>0</v>
      </c>
      <c r="AL408" s="631">
        <f t="shared" si="131"/>
        <v>0</v>
      </c>
      <c r="AM408" s="631">
        <f t="shared" si="131"/>
        <v>0</v>
      </c>
      <c r="AN408" s="631">
        <f t="shared" si="131"/>
        <v>0</v>
      </c>
      <c r="AO408" s="631">
        <f t="shared" si="131"/>
        <v>0</v>
      </c>
      <c r="AP408" s="631">
        <f t="shared" si="131"/>
        <v>0</v>
      </c>
      <c r="AQ408" s="631">
        <f t="shared" si="131"/>
        <v>0</v>
      </c>
      <c r="AR408" s="631">
        <f t="shared" si="131"/>
        <v>0</v>
      </c>
      <c r="AS408" s="631">
        <f t="shared" si="131"/>
        <v>0</v>
      </c>
      <c r="AT408" s="631">
        <f t="shared" si="131"/>
        <v>0</v>
      </c>
      <c r="AU408" s="631">
        <f t="shared" si="131"/>
        <v>0</v>
      </c>
      <c r="AV408" s="631">
        <f t="shared" si="131"/>
        <v>0</v>
      </c>
      <c r="AW408" s="631">
        <f t="shared" si="131"/>
        <v>0</v>
      </c>
      <c r="AX408" s="631">
        <f t="shared" si="131"/>
        <v>0</v>
      </c>
      <c r="AY408" s="631">
        <f t="shared" si="131"/>
        <v>0</v>
      </c>
      <c r="AZ408" s="631">
        <f t="shared" si="131"/>
        <v>0</v>
      </c>
      <c r="BA408" s="631">
        <f t="shared" si="131"/>
        <v>0</v>
      </c>
      <c r="BB408" s="631">
        <f t="shared" si="131"/>
        <v>0</v>
      </c>
      <c r="BC408" s="631">
        <f t="shared" si="131"/>
        <v>0</v>
      </c>
      <c r="BD408" s="631">
        <f t="shared" si="131"/>
        <v>0</v>
      </c>
      <c r="BE408" s="631">
        <f t="shared" si="131"/>
        <v>0</v>
      </c>
      <c r="BF408" s="631">
        <f t="shared" si="131"/>
        <v>0</v>
      </c>
      <c r="BG408" s="631">
        <f t="shared" si="131"/>
        <v>0</v>
      </c>
      <c r="BH408" s="631">
        <f t="shared" si="131"/>
        <v>0</v>
      </c>
      <c r="BI408" s="631">
        <f t="shared" si="131"/>
        <v>0</v>
      </c>
      <c r="BJ408" s="631">
        <f t="shared" si="131"/>
        <v>0</v>
      </c>
      <c r="BK408" s="631">
        <f t="shared" si="131"/>
        <v>0</v>
      </c>
      <c r="BL408" s="631">
        <f t="shared" si="131"/>
        <v>0</v>
      </c>
      <c r="BM408" s="631">
        <f t="shared" si="131"/>
        <v>0</v>
      </c>
      <c r="BN408" s="631">
        <f t="shared" si="131"/>
        <v>0</v>
      </c>
      <c r="BO408" s="631">
        <f t="shared" si="131"/>
        <v>0</v>
      </c>
      <c r="BP408" s="631">
        <f t="shared" si="131"/>
        <v>0</v>
      </c>
      <c r="BQ408" s="633">
        <v>1</v>
      </c>
      <c r="BR408" s="628"/>
    </row>
    <row r="409" spans="1:77" s="815" customFormat="1" ht="14.25" hidden="1">
      <c r="A409" s="549"/>
      <c r="B409" s="550"/>
      <c r="C409" s="570"/>
      <c r="D409" s="552"/>
      <c r="E409" s="553"/>
      <c r="F409" s="552"/>
      <c r="G409" s="836"/>
      <c r="H409" s="555"/>
      <c r="I409" s="556"/>
      <c r="J409" s="554"/>
      <c r="K409" s="552"/>
      <c r="L409" s="552"/>
      <c r="M409" s="552"/>
      <c r="N409" s="552"/>
      <c r="O409" s="552"/>
      <c r="P409" s="552"/>
      <c r="Q409" s="552"/>
      <c r="R409" s="552"/>
      <c r="S409" s="552"/>
      <c r="T409" s="552"/>
      <c r="U409" s="552"/>
      <c r="V409" s="552"/>
      <c r="W409" s="552"/>
      <c r="X409" s="552"/>
      <c r="Y409" s="552"/>
      <c r="Z409" s="552"/>
      <c r="AA409" s="552"/>
      <c r="AB409" s="552"/>
      <c r="AC409" s="552"/>
      <c r="AD409" s="552"/>
      <c r="AE409" s="552"/>
      <c r="AF409" s="552"/>
      <c r="AG409" s="552"/>
      <c r="AH409" s="552"/>
      <c r="AI409" s="552"/>
      <c r="AJ409" s="552"/>
      <c r="AK409" s="552"/>
      <c r="AL409" s="552"/>
      <c r="AM409" s="552"/>
      <c r="AN409" s="552"/>
      <c r="AO409" s="552"/>
      <c r="AP409" s="552"/>
      <c r="AQ409" s="552"/>
      <c r="AR409" s="552"/>
      <c r="AS409" s="552"/>
      <c r="AT409" s="552"/>
      <c r="AU409" s="813"/>
      <c r="AV409" s="552"/>
      <c r="AW409" s="552"/>
      <c r="AX409" s="552"/>
      <c r="AY409" s="552"/>
      <c r="AZ409" s="552"/>
      <c r="BA409" s="552"/>
      <c r="BB409" s="552"/>
      <c r="BC409" s="552"/>
      <c r="BD409" s="552"/>
      <c r="BE409" s="552"/>
      <c r="BF409" s="552"/>
      <c r="BG409" s="552"/>
      <c r="BH409" s="552"/>
      <c r="BI409" s="552"/>
      <c r="BJ409" s="552"/>
      <c r="BK409" s="552"/>
      <c r="BL409" s="552"/>
      <c r="BM409" s="552"/>
      <c r="BN409" s="552"/>
      <c r="BO409" s="552"/>
      <c r="BP409" s="552"/>
      <c r="BQ409" s="558"/>
      <c r="BR409" s="552"/>
      <c r="BS409" s="814"/>
      <c r="BT409" s="549"/>
      <c r="BU409" s="549"/>
    </row>
    <row r="410" spans="1:77" s="815" customFormat="1" ht="14.25" hidden="1">
      <c r="A410" s="549"/>
      <c r="B410" s="550"/>
      <c r="C410" s="570"/>
      <c r="D410" s="552"/>
      <c r="E410" s="553"/>
      <c r="F410" s="552"/>
      <c r="G410" s="836"/>
      <c r="H410" s="555"/>
      <c r="I410" s="556"/>
      <c r="J410" s="554"/>
      <c r="K410" s="552"/>
      <c r="L410" s="552"/>
      <c r="M410" s="552"/>
      <c r="N410" s="552"/>
      <c r="O410" s="552"/>
      <c r="P410" s="552"/>
      <c r="Q410" s="552"/>
      <c r="R410" s="552"/>
      <c r="S410" s="552"/>
      <c r="T410" s="552"/>
      <c r="U410" s="552"/>
      <c r="V410" s="552"/>
      <c r="W410" s="552"/>
      <c r="X410" s="552"/>
      <c r="Y410" s="552"/>
      <c r="Z410" s="552"/>
      <c r="AA410" s="552"/>
      <c r="AB410" s="552"/>
      <c r="AC410" s="552"/>
      <c r="AD410" s="552"/>
      <c r="AE410" s="552"/>
      <c r="AF410" s="552"/>
      <c r="AG410" s="552"/>
      <c r="AH410" s="552"/>
      <c r="AI410" s="552"/>
      <c r="AJ410" s="552"/>
      <c r="AK410" s="552"/>
      <c r="AL410" s="552"/>
      <c r="AM410" s="552"/>
      <c r="AN410" s="552"/>
      <c r="AO410" s="552"/>
      <c r="AP410" s="552"/>
      <c r="AQ410" s="552"/>
      <c r="AR410" s="552"/>
      <c r="AS410" s="552"/>
      <c r="AT410" s="552"/>
      <c r="AU410" s="813"/>
      <c r="AV410" s="552"/>
      <c r="AW410" s="552"/>
      <c r="AX410" s="552"/>
      <c r="AY410" s="552"/>
      <c r="AZ410" s="552"/>
      <c r="BA410" s="552"/>
      <c r="BB410" s="552"/>
      <c r="BC410" s="552"/>
      <c r="BD410" s="552"/>
      <c r="BE410" s="552"/>
      <c r="BF410" s="552"/>
      <c r="BG410" s="552"/>
      <c r="BH410" s="552"/>
      <c r="BI410" s="552"/>
      <c r="BJ410" s="552"/>
      <c r="BK410" s="552"/>
      <c r="BL410" s="552"/>
      <c r="BM410" s="552"/>
      <c r="BN410" s="552"/>
      <c r="BO410" s="552"/>
      <c r="BP410" s="552"/>
      <c r="BQ410" s="558"/>
      <c r="BR410" s="552"/>
      <c r="BS410" s="814"/>
      <c r="BT410" s="549"/>
      <c r="BU410" s="549"/>
    </row>
    <row r="411" spans="1:77" s="815" customFormat="1" ht="14.25" hidden="1">
      <c r="A411" s="549"/>
      <c r="B411" s="550"/>
      <c r="C411" s="570"/>
      <c r="D411" s="552"/>
      <c r="E411" s="553"/>
      <c r="F411" s="552"/>
      <c r="G411" s="836"/>
      <c r="H411" s="555"/>
      <c r="I411" s="556"/>
      <c r="J411" s="554"/>
      <c r="K411" s="552"/>
      <c r="L411" s="552"/>
      <c r="M411" s="552"/>
      <c r="N411" s="552"/>
      <c r="O411" s="552"/>
      <c r="P411" s="552"/>
      <c r="Q411" s="552"/>
      <c r="R411" s="552"/>
      <c r="S411" s="552"/>
      <c r="T411" s="552"/>
      <c r="U411" s="552"/>
      <c r="V411" s="552"/>
      <c r="W411" s="552"/>
      <c r="X411" s="552"/>
      <c r="Y411" s="552"/>
      <c r="Z411" s="552"/>
      <c r="AA411" s="552"/>
      <c r="AB411" s="552"/>
      <c r="AC411" s="552"/>
      <c r="AD411" s="552"/>
      <c r="AE411" s="552"/>
      <c r="AF411" s="552"/>
      <c r="AG411" s="552"/>
      <c r="AH411" s="552"/>
      <c r="AI411" s="552"/>
      <c r="AJ411" s="552"/>
      <c r="AK411" s="552"/>
      <c r="AL411" s="552"/>
      <c r="AM411" s="552"/>
      <c r="AN411" s="552"/>
      <c r="AO411" s="552"/>
      <c r="AP411" s="552"/>
      <c r="AQ411" s="552"/>
      <c r="AR411" s="552"/>
      <c r="AS411" s="552"/>
      <c r="AT411" s="552"/>
      <c r="AU411" s="813"/>
      <c r="AV411" s="552"/>
      <c r="AW411" s="552"/>
      <c r="AX411" s="552"/>
      <c r="AY411" s="552"/>
      <c r="AZ411" s="552"/>
      <c r="BA411" s="552"/>
      <c r="BB411" s="552"/>
      <c r="BC411" s="552"/>
      <c r="BD411" s="552"/>
      <c r="BE411" s="552"/>
      <c r="BF411" s="552"/>
      <c r="BG411" s="552"/>
      <c r="BH411" s="552"/>
      <c r="BI411" s="552"/>
      <c r="BJ411" s="552"/>
      <c r="BK411" s="552"/>
      <c r="BL411" s="552"/>
      <c r="BM411" s="552"/>
      <c r="BN411" s="552"/>
      <c r="BO411" s="552"/>
      <c r="BP411" s="552"/>
      <c r="BQ411" s="558"/>
      <c r="BR411" s="552"/>
      <c r="BS411" s="814"/>
      <c r="BT411" s="549"/>
      <c r="BU411" s="549"/>
    </row>
    <row r="412" spans="1:77" s="815" customFormat="1" ht="14.25" hidden="1">
      <c r="A412" s="549"/>
      <c r="B412" s="550"/>
      <c r="C412" s="570"/>
      <c r="D412" s="552"/>
      <c r="E412" s="553"/>
      <c r="F412" s="552"/>
      <c r="G412" s="836"/>
      <c r="H412" s="555"/>
      <c r="I412" s="556"/>
      <c r="J412" s="554"/>
      <c r="K412" s="552"/>
      <c r="L412" s="552"/>
      <c r="M412" s="552"/>
      <c r="N412" s="552"/>
      <c r="O412" s="552"/>
      <c r="P412" s="552"/>
      <c r="Q412" s="552"/>
      <c r="R412" s="552"/>
      <c r="S412" s="552"/>
      <c r="T412" s="552"/>
      <c r="U412" s="552"/>
      <c r="V412" s="552"/>
      <c r="W412" s="552"/>
      <c r="X412" s="552"/>
      <c r="Y412" s="552"/>
      <c r="Z412" s="552"/>
      <c r="AA412" s="552"/>
      <c r="AB412" s="552"/>
      <c r="AC412" s="552"/>
      <c r="AD412" s="552"/>
      <c r="AE412" s="552"/>
      <c r="AF412" s="552"/>
      <c r="AG412" s="552"/>
      <c r="AH412" s="552"/>
      <c r="AI412" s="552"/>
      <c r="AJ412" s="552"/>
      <c r="AK412" s="552"/>
      <c r="AL412" s="552"/>
      <c r="AM412" s="552"/>
      <c r="AN412" s="552"/>
      <c r="AO412" s="552"/>
      <c r="AP412" s="552"/>
      <c r="AQ412" s="552"/>
      <c r="AR412" s="552"/>
      <c r="AS412" s="552"/>
      <c r="AT412" s="552"/>
      <c r="AU412" s="813"/>
      <c r="AV412" s="552"/>
      <c r="AW412" s="552"/>
      <c r="AX412" s="552"/>
      <c r="AY412" s="552"/>
      <c r="AZ412" s="552"/>
      <c r="BA412" s="552"/>
      <c r="BB412" s="552"/>
      <c r="BC412" s="552"/>
      <c r="BD412" s="552"/>
      <c r="BE412" s="552"/>
      <c r="BF412" s="552"/>
      <c r="BG412" s="552"/>
      <c r="BH412" s="552"/>
      <c r="BI412" s="552"/>
      <c r="BJ412" s="552"/>
      <c r="BK412" s="552"/>
      <c r="BL412" s="552"/>
      <c r="BM412" s="552"/>
      <c r="BN412" s="552"/>
      <c r="BO412" s="552"/>
      <c r="BP412" s="552"/>
      <c r="BQ412" s="558"/>
      <c r="BR412" s="552"/>
      <c r="BS412" s="814"/>
      <c r="BT412" s="549"/>
      <c r="BU412" s="549"/>
    </row>
    <row r="413" spans="1:77" s="619" customFormat="1" hidden="1">
      <c r="A413" s="603"/>
      <c r="B413" s="868"/>
      <c r="C413" s="868"/>
      <c r="D413" s="605"/>
      <c r="E413" s="635"/>
      <c r="F413" s="869"/>
      <c r="G413" s="607"/>
      <c r="H413" s="608"/>
      <c r="I413" s="609"/>
      <c r="J413" s="610"/>
      <c r="K413" s="611"/>
      <c r="L413" s="611"/>
      <c r="M413" s="611"/>
      <c r="N413" s="611"/>
      <c r="O413" s="612"/>
      <c r="P413" s="612"/>
      <c r="Q413" s="613"/>
      <c r="R413" s="612"/>
      <c r="S413" s="612"/>
      <c r="T413" s="615"/>
      <c r="U413" s="612"/>
      <c r="V413" s="612"/>
      <c r="W413" s="613"/>
      <c r="X413" s="612"/>
      <c r="Y413" s="612"/>
      <c r="Z413" s="612"/>
      <c r="AA413" s="611"/>
      <c r="AB413" s="612"/>
      <c r="AC413" s="612"/>
      <c r="AD413" s="613"/>
      <c r="AE413" s="613"/>
      <c r="AF413" s="612"/>
      <c r="AG413" s="612"/>
      <c r="AH413" s="612"/>
      <c r="AI413" s="611"/>
      <c r="AJ413" s="612"/>
      <c r="AK413" s="612"/>
      <c r="AL413" s="612"/>
      <c r="AM413" s="613"/>
      <c r="AN413" s="612"/>
      <c r="AO413" s="612"/>
      <c r="AP413" s="612"/>
      <c r="AQ413" s="613"/>
      <c r="AR413" s="612"/>
      <c r="AS413" s="612"/>
      <c r="AT413" s="612"/>
      <c r="AU413" s="616"/>
      <c r="AV413" s="612"/>
      <c r="AW413" s="612"/>
      <c r="AX413" s="612"/>
      <c r="AY413" s="612"/>
      <c r="AZ413" s="612"/>
      <c r="BA413" s="612"/>
      <c r="BB413" s="612"/>
      <c r="BC413" s="613"/>
      <c r="BD413" s="612"/>
      <c r="BE413" s="612"/>
      <c r="BF413" s="612"/>
      <c r="BG413" s="612"/>
      <c r="BH413" s="613"/>
      <c r="BI413" s="612"/>
      <c r="BJ413" s="612"/>
      <c r="BK413" s="612"/>
      <c r="BL413" s="613"/>
      <c r="BM413" s="611"/>
      <c r="BN413" s="612"/>
      <c r="BO413" s="612"/>
      <c r="BP413" s="612"/>
      <c r="BQ413" s="547"/>
      <c r="BR413" s="622"/>
      <c r="BS413" s="617"/>
      <c r="BT413" s="605"/>
      <c r="BU413" s="621"/>
      <c r="BY413" s="607"/>
    </row>
    <row r="414" spans="1:77" s="619" customFormat="1" hidden="1">
      <c r="A414" s="603"/>
      <c r="B414" s="868"/>
      <c r="C414" s="868"/>
      <c r="D414" s="605"/>
      <c r="E414" s="635"/>
      <c r="F414" s="605"/>
      <c r="G414" s="870" t="s">
        <v>2718</v>
      </c>
      <c r="H414" s="608">
        <f>J414</f>
        <v>0</v>
      </c>
      <c r="I414" s="609"/>
      <c r="J414" s="610">
        <f>K414+AA414+BM414</f>
        <v>0</v>
      </c>
      <c r="K414" s="611">
        <f>L414+T414+X414+Y414+Z414</f>
        <v>0</v>
      </c>
      <c r="L414" s="611">
        <f>M414+S414</f>
        <v>0</v>
      </c>
      <c r="M414" s="611">
        <f>N414+R414</f>
        <v>0</v>
      </c>
      <c r="N414" s="611">
        <f>O414+P414+Q414</f>
        <v>0</v>
      </c>
      <c r="O414" s="675"/>
      <c r="P414" s="676"/>
      <c r="Q414" s="613"/>
      <c r="R414" s="612"/>
      <c r="S414" s="676"/>
      <c r="T414" s="615">
        <f>U414+V414+W414</f>
        <v>0</v>
      </c>
      <c r="U414" s="675"/>
      <c r="V414" s="676"/>
      <c r="W414" s="613"/>
      <c r="X414" s="676"/>
      <c r="Y414" s="676"/>
      <c r="Z414" s="676"/>
      <c r="AA414" s="611">
        <f xml:space="preserve"> SUM(AB414:AI414)+SUM(AV414:BL414)</f>
        <v>0</v>
      </c>
      <c r="AB414" s="676"/>
      <c r="AC414" s="676"/>
      <c r="AD414" s="613"/>
      <c r="AE414" s="613"/>
      <c r="AF414" s="676"/>
      <c r="AG414" s="676"/>
      <c r="AH414" s="676"/>
      <c r="AI414" s="611">
        <f>SUM(AJ414:AT414)</f>
        <v>0</v>
      </c>
      <c r="AJ414" s="676"/>
      <c r="AK414" s="676"/>
      <c r="AL414" s="676"/>
      <c r="AM414" s="613"/>
      <c r="AN414" s="676"/>
      <c r="AO414" s="675"/>
      <c r="AP414" s="676"/>
      <c r="AQ414" s="613"/>
      <c r="AR414" s="676"/>
      <c r="AS414" s="676"/>
      <c r="AT414" s="676"/>
      <c r="AU414" s="677"/>
      <c r="AV414" s="675"/>
      <c r="AW414" s="675"/>
      <c r="AX414" s="676"/>
      <c r="AY414" s="675"/>
      <c r="AZ414" s="676"/>
      <c r="BA414" s="676"/>
      <c r="BB414" s="676"/>
      <c r="BC414" s="613"/>
      <c r="BD414" s="676"/>
      <c r="BE414" s="676"/>
      <c r="BF414" s="676"/>
      <c r="BG414" s="675"/>
      <c r="BH414" s="613"/>
      <c r="BI414" s="676"/>
      <c r="BJ414" s="676"/>
      <c r="BK414" s="676"/>
      <c r="BL414" s="613"/>
      <c r="BM414" s="611">
        <f>SUM(BN414:BP414)</f>
        <v>0</v>
      </c>
      <c r="BN414" s="676"/>
      <c r="BO414" s="676"/>
      <c r="BP414" s="676"/>
      <c r="BQ414" s="547">
        <v>1</v>
      </c>
      <c r="BR414" s="622"/>
      <c r="BS414" s="871"/>
      <c r="BT414" s="605"/>
      <c r="BU414" s="621"/>
      <c r="BV414" s="619">
        <v>2</v>
      </c>
      <c r="BW414" s="872"/>
      <c r="BY414" s="870" t="s">
        <v>2718</v>
      </c>
    </row>
    <row r="415" spans="1:77" s="839" customFormat="1" hidden="1">
      <c r="B415" s="840">
        <v>2</v>
      </c>
      <c r="C415" s="841"/>
      <c r="D415" s="842"/>
      <c r="E415" s="843"/>
      <c r="F415" s="844"/>
      <c r="G415" s="670"/>
      <c r="H415" s="608"/>
      <c r="I415" s="841"/>
      <c r="J415" s="842"/>
      <c r="K415" s="842"/>
      <c r="L415" s="842"/>
      <c r="M415" s="842"/>
      <c r="N415" s="841"/>
      <c r="O415" s="841"/>
      <c r="P415" s="842"/>
      <c r="Q415" s="841"/>
      <c r="R415" s="842"/>
      <c r="S415" s="841"/>
      <c r="T415" s="842"/>
      <c r="U415" s="841"/>
      <c r="V415" s="841"/>
      <c r="W415" s="841"/>
      <c r="X415" s="841"/>
      <c r="Y415" s="841"/>
      <c r="Z415" s="841"/>
      <c r="AA415" s="842"/>
      <c r="AB415" s="841"/>
      <c r="AC415" s="841"/>
      <c r="AD415" s="841"/>
      <c r="AE415" s="841"/>
      <c r="AF415" s="841"/>
      <c r="AG415" s="841"/>
      <c r="AH415" s="841"/>
      <c r="AI415" s="841"/>
      <c r="AJ415" s="841"/>
      <c r="AK415" s="841"/>
      <c r="AL415" s="841"/>
      <c r="AM415" s="841"/>
      <c r="AN415" s="841"/>
      <c r="AO415" s="841"/>
      <c r="AP415" s="841"/>
      <c r="AQ415" s="841"/>
      <c r="AR415" s="841"/>
      <c r="AS415" s="841"/>
      <c r="AT415" s="841"/>
      <c r="AU415" s="845"/>
      <c r="AV415" s="841"/>
      <c r="AW415" s="841"/>
      <c r="AX415" s="841"/>
      <c r="AY415" s="841"/>
      <c r="AZ415" s="841"/>
      <c r="BA415" s="841"/>
      <c r="BB415" s="841"/>
      <c r="BC415" s="841"/>
      <c r="BD415" s="841"/>
      <c r="BE415" s="841"/>
      <c r="BF415" s="841"/>
      <c r="BG415" s="841"/>
      <c r="BH415" s="841"/>
      <c r="BI415" s="841"/>
      <c r="BJ415" s="841"/>
      <c r="BK415" s="841"/>
      <c r="BL415" s="841"/>
      <c r="BM415" s="842"/>
      <c r="BN415" s="841"/>
      <c r="BO415" s="841"/>
      <c r="BP415" s="841"/>
      <c r="BQ415" s="547">
        <v>1</v>
      </c>
      <c r="BR415" s="842"/>
      <c r="BS415" s="846"/>
      <c r="BT415" s="846"/>
      <c r="BU415" s="847"/>
      <c r="BV415" s="848" t="s">
        <v>2719</v>
      </c>
      <c r="BW415" s="848"/>
      <c r="BX415" s="848"/>
      <c r="BY415" s="839">
        <v>1</v>
      </c>
    </row>
    <row r="416" spans="1:77" s="575" customFormat="1" hidden="1">
      <c r="B416" s="576"/>
      <c r="C416" s="577"/>
      <c r="D416" s="578"/>
      <c r="E416" s="579"/>
      <c r="F416" s="578"/>
      <c r="G416" s="580"/>
      <c r="H416" s="581">
        <f>J416</f>
        <v>0</v>
      </c>
      <c r="I416" s="582"/>
      <c r="J416" s="580">
        <f>K416+AA416+BM416</f>
        <v>0</v>
      </c>
      <c r="K416" s="578">
        <f>L416+T416+X416+Y416+Z416</f>
        <v>0</v>
      </c>
      <c r="L416" s="578">
        <f>M416+S416</f>
        <v>0</v>
      </c>
      <c r="M416" s="578">
        <f>N416+R416</f>
        <v>0</v>
      </c>
      <c r="N416" s="578">
        <f>O416+P416+Q416</f>
        <v>0</v>
      </c>
      <c r="O416" s="578"/>
      <c r="P416" s="578"/>
      <c r="Q416" s="578"/>
      <c r="R416" s="578"/>
      <c r="S416" s="578"/>
      <c r="T416" s="578">
        <f>U416+V416+W416</f>
        <v>0</v>
      </c>
      <c r="U416" s="578"/>
      <c r="V416" s="578"/>
      <c r="W416" s="578"/>
      <c r="X416" s="578"/>
      <c r="Y416" s="578"/>
      <c r="Z416" s="578"/>
      <c r="AA416" s="578">
        <f xml:space="preserve"> SUM(AB416:AI416)+SUM(AV416:BL416)</f>
        <v>0</v>
      </c>
      <c r="AB416" s="578"/>
      <c r="AC416" s="578"/>
      <c r="AD416" s="578"/>
      <c r="AE416" s="578"/>
      <c r="AF416" s="578"/>
      <c r="AG416" s="578"/>
      <c r="AH416" s="578"/>
      <c r="AI416" s="578">
        <f>SUM(AJ416:AT416)</f>
        <v>0</v>
      </c>
      <c r="AJ416" s="578"/>
      <c r="AK416" s="578"/>
      <c r="AL416" s="578"/>
      <c r="AM416" s="578"/>
      <c r="AN416" s="578"/>
      <c r="AO416" s="578"/>
      <c r="AP416" s="578"/>
      <c r="AQ416" s="578"/>
      <c r="AR416" s="578"/>
      <c r="AS416" s="578"/>
      <c r="AT416" s="578"/>
      <c r="AU416" s="567"/>
      <c r="AV416" s="578"/>
      <c r="AW416" s="578"/>
      <c r="AX416" s="578"/>
      <c r="AY416" s="578"/>
      <c r="AZ416" s="578"/>
      <c r="BA416" s="578"/>
      <c r="BB416" s="578"/>
      <c r="BC416" s="578"/>
      <c r="BD416" s="578"/>
      <c r="BE416" s="578"/>
      <c r="BF416" s="578"/>
      <c r="BG416" s="578"/>
      <c r="BH416" s="578"/>
      <c r="BI416" s="578"/>
      <c r="BJ416" s="578"/>
      <c r="BK416" s="578"/>
      <c r="BL416" s="578"/>
      <c r="BM416" s="578">
        <f>SUM(BN416:BP416)</f>
        <v>0</v>
      </c>
      <c r="BN416" s="578"/>
      <c r="BO416" s="578"/>
      <c r="BP416" s="578"/>
      <c r="BQ416" s="547">
        <v>1</v>
      </c>
      <c r="BR416" s="578"/>
    </row>
    <row r="417" spans="1:77" s="559" customFormat="1" hidden="1">
      <c r="B417" s="560"/>
      <c r="C417" s="561" t="s">
        <v>2710</v>
      </c>
      <c r="D417" s="562"/>
      <c r="E417" s="563"/>
      <c r="F417" s="562"/>
      <c r="G417" s="564"/>
      <c r="H417" s="565">
        <f>SUM(H418:H434)</f>
        <v>30.52</v>
      </c>
      <c r="I417" s="565">
        <f t="shared" ref="I417:BP417" si="132">SUM(I418:I434)</f>
        <v>0</v>
      </c>
      <c r="J417" s="565">
        <f t="shared" si="132"/>
        <v>30.52</v>
      </c>
      <c r="K417" s="565">
        <f t="shared" si="132"/>
        <v>23.21</v>
      </c>
      <c r="L417" s="565">
        <f t="shared" si="132"/>
        <v>23.21</v>
      </c>
      <c r="M417" s="565">
        <f t="shared" si="132"/>
        <v>23.21</v>
      </c>
      <c r="N417" s="565">
        <f t="shared" si="132"/>
        <v>21.73</v>
      </c>
      <c r="O417" s="565">
        <f t="shared" si="132"/>
        <v>20.759999999999998</v>
      </c>
      <c r="P417" s="565">
        <f t="shared" si="132"/>
        <v>0.97</v>
      </c>
      <c r="Q417" s="565">
        <f t="shared" si="132"/>
        <v>0</v>
      </c>
      <c r="R417" s="565">
        <f t="shared" si="132"/>
        <v>1.48</v>
      </c>
      <c r="S417" s="565">
        <f t="shared" si="132"/>
        <v>0</v>
      </c>
      <c r="T417" s="565">
        <f t="shared" si="132"/>
        <v>0</v>
      </c>
      <c r="U417" s="565">
        <f t="shared" si="132"/>
        <v>0</v>
      </c>
      <c r="V417" s="565">
        <f t="shared" si="132"/>
        <v>0</v>
      </c>
      <c r="W417" s="565">
        <f t="shared" si="132"/>
        <v>0</v>
      </c>
      <c r="X417" s="565">
        <f t="shared" si="132"/>
        <v>0</v>
      </c>
      <c r="Y417" s="565">
        <f t="shared" si="132"/>
        <v>0</v>
      </c>
      <c r="Z417" s="565">
        <f t="shared" si="132"/>
        <v>0</v>
      </c>
      <c r="AA417" s="565">
        <f t="shared" si="132"/>
        <v>7.31</v>
      </c>
      <c r="AB417" s="565">
        <f t="shared" si="132"/>
        <v>0</v>
      </c>
      <c r="AC417" s="565">
        <f t="shared" si="132"/>
        <v>0</v>
      </c>
      <c r="AD417" s="565">
        <f t="shared" si="132"/>
        <v>0</v>
      </c>
      <c r="AE417" s="565">
        <f t="shared" si="132"/>
        <v>0</v>
      </c>
      <c r="AF417" s="565">
        <f t="shared" si="132"/>
        <v>0</v>
      </c>
      <c r="AG417" s="565">
        <f t="shared" si="132"/>
        <v>0</v>
      </c>
      <c r="AH417" s="565">
        <f t="shared" si="132"/>
        <v>0</v>
      </c>
      <c r="AI417" s="565">
        <f t="shared" si="132"/>
        <v>6.6899999999999995</v>
      </c>
      <c r="AJ417" s="565">
        <f t="shared" si="132"/>
        <v>0.87</v>
      </c>
      <c r="AK417" s="565">
        <f t="shared" si="132"/>
        <v>0.1</v>
      </c>
      <c r="AL417" s="565">
        <f t="shared" si="132"/>
        <v>0</v>
      </c>
      <c r="AM417" s="565">
        <f t="shared" si="132"/>
        <v>0</v>
      </c>
      <c r="AN417" s="565">
        <f t="shared" si="132"/>
        <v>0</v>
      </c>
      <c r="AO417" s="565">
        <f t="shared" si="132"/>
        <v>0</v>
      </c>
      <c r="AP417" s="565">
        <f t="shared" si="132"/>
        <v>0</v>
      </c>
      <c r="AQ417" s="565">
        <f t="shared" si="132"/>
        <v>0</v>
      </c>
      <c r="AR417" s="565">
        <f t="shared" si="132"/>
        <v>0</v>
      </c>
      <c r="AS417" s="565">
        <f t="shared" si="132"/>
        <v>0</v>
      </c>
      <c r="AT417" s="565">
        <f t="shared" si="132"/>
        <v>0</v>
      </c>
      <c r="AU417" s="565">
        <f t="shared" si="132"/>
        <v>0</v>
      </c>
      <c r="AV417" s="565">
        <f t="shared" si="132"/>
        <v>0</v>
      </c>
      <c r="AW417" s="565">
        <f t="shared" si="132"/>
        <v>0</v>
      </c>
      <c r="AX417" s="565">
        <f t="shared" si="132"/>
        <v>0</v>
      </c>
      <c r="AY417" s="565">
        <f t="shared" si="132"/>
        <v>0</v>
      </c>
      <c r="AZ417" s="565">
        <f t="shared" si="132"/>
        <v>0</v>
      </c>
      <c r="BA417" s="565">
        <f t="shared" si="132"/>
        <v>0</v>
      </c>
      <c r="BB417" s="565">
        <f t="shared" si="132"/>
        <v>0</v>
      </c>
      <c r="BC417" s="565">
        <f t="shared" si="132"/>
        <v>0</v>
      </c>
      <c r="BD417" s="565">
        <f t="shared" si="132"/>
        <v>0</v>
      </c>
      <c r="BE417" s="565">
        <f t="shared" si="132"/>
        <v>5.72</v>
      </c>
      <c r="BF417" s="565">
        <f t="shared" si="132"/>
        <v>0</v>
      </c>
      <c r="BG417" s="565">
        <f t="shared" si="132"/>
        <v>0</v>
      </c>
      <c r="BH417" s="565">
        <f t="shared" si="132"/>
        <v>0</v>
      </c>
      <c r="BI417" s="565">
        <f t="shared" si="132"/>
        <v>0</v>
      </c>
      <c r="BJ417" s="565">
        <f t="shared" si="132"/>
        <v>0</v>
      </c>
      <c r="BK417" s="565">
        <f t="shared" si="132"/>
        <v>0.62</v>
      </c>
      <c r="BL417" s="565">
        <f t="shared" si="132"/>
        <v>0</v>
      </c>
      <c r="BM417" s="565">
        <f t="shared" si="132"/>
        <v>0</v>
      </c>
      <c r="BN417" s="565">
        <f t="shared" si="132"/>
        <v>0</v>
      </c>
      <c r="BO417" s="565">
        <f t="shared" si="132"/>
        <v>0</v>
      </c>
      <c r="BP417" s="565">
        <f t="shared" si="132"/>
        <v>0</v>
      </c>
      <c r="BQ417" s="568">
        <v>1</v>
      </c>
      <c r="BR417" s="562"/>
    </row>
    <row r="418" spans="1:77" s="755" customFormat="1" ht="31.5" hidden="1">
      <c r="A418" s="756">
        <v>2021</v>
      </c>
      <c r="B418" s="757">
        <v>14</v>
      </c>
      <c r="C418" s="767" t="s">
        <v>105</v>
      </c>
      <c r="D418" s="759" t="s">
        <v>20</v>
      </c>
      <c r="E418" s="398" t="s">
        <v>72</v>
      </c>
      <c r="F418" s="759" t="s">
        <v>2720</v>
      </c>
      <c r="G418" s="761"/>
      <c r="H418" s="762">
        <f t="shared" ref="H418:H422" si="133">J418</f>
        <v>1.75</v>
      </c>
      <c r="I418" s="763"/>
      <c r="J418" s="764">
        <f>K418+AA418+BM418</f>
        <v>1.75</v>
      </c>
      <c r="K418" s="765">
        <f t="shared" ref="K418:K422" si="134">L418+T418+X418+Y418+Z418</f>
        <v>1.75</v>
      </c>
      <c r="L418" s="765">
        <f t="shared" ref="L418:L422" si="135">M418+S418</f>
        <v>1.75</v>
      </c>
      <c r="M418" s="765">
        <f t="shared" ref="M418:M422" si="136">N418+R418</f>
        <v>1.75</v>
      </c>
      <c r="N418" s="765">
        <f t="shared" ref="N418:N422" si="137">O418+P418+Q418</f>
        <v>1.75</v>
      </c>
      <c r="O418" s="765">
        <v>1.75</v>
      </c>
      <c r="P418" s="765"/>
      <c r="Q418" s="765"/>
      <c r="R418" s="765"/>
      <c r="S418" s="765"/>
      <c r="T418" s="765">
        <f t="shared" ref="T418:T421" si="138">U418+V418+W418</f>
        <v>0</v>
      </c>
      <c r="U418" s="765"/>
      <c r="V418" s="765"/>
      <c r="W418" s="765"/>
      <c r="X418" s="765"/>
      <c r="Y418" s="765"/>
      <c r="Z418" s="765"/>
      <c r="AA418" s="765">
        <f t="shared" ref="AA418:AA421" si="139">SUM(AB418:AI418)+AW418+SUM(AY418:BC418)+SUM(BF418:BL418)</f>
        <v>0</v>
      </c>
      <c r="AB418" s="765"/>
      <c r="AC418" s="765"/>
      <c r="AD418" s="765"/>
      <c r="AE418" s="765"/>
      <c r="AF418" s="765"/>
      <c r="AG418" s="765"/>
      <c r="AH418" s="765"/>
      <c r="AI418" s="765">
        <f t="shared" ref="AI418:AI421" si="140">SUM(AJ418:AV418)+AX418+SUM(BD418:BE418)</f>
        <v>0</v>
      </c>
      <c r="AJ418" s="765"/>
      <c r="AK418" s="765"/>
      <c r="AL418" s="765"/>
      <c r="AM418" s="765"/>
      <c r="AN418" s="765"/>
      <c r="AO418" s="765"/>
      <c r="AP418" s="765"/>
      <c r="AQ418" s="765"/>
      <c r="AR418" s="765"/>
      <c r="AS418" s="765"/>
      <c r="AT418" s="765"/>
      <c r="AU418" s="765"/>
      <c r="AV418" s="765"/>
      <c r="AW418" s="765"/>
      <c r="AX418" s="765"/>
      <c r="AY418" s="765"/>
      <c r="AZ418" s="765"/>
      <c r="BA418" s="765"/>
      <c r="BB418" s="765"/>
      <c r="BC418" s="765"/>
      <c r="BD418" s="765"/>
      <c r="BE418" s="765"/>
      <c r="BF418" s="765"/>
      <c r="BG418" s="765"/>
      <c r="BH418" s="765"/>
      <c r="BI418" s="765"/>
      <c r="BJ418" s="765"/>
      <c r="BK418" s="765"/>
      <c r="BL418" s="765"/>
      <c r="BM418" s="765">
        <f t="shared" ref="BM418:BM421" si="141">SUM(BN418:BP418)</f>
        <v>0</v>
      </c>
      <c r="BN418" s="765"/>
      <c r="BO418" s="765"/>
      <c r="BP418" s="765"/>
    </row>
    <row r="419" spans="1:77" s="755" customFormat="1" ht="31.5" hidden="1">
      <c r="A419" s="756">
        <v>2021</v>
      </c>
      <c r="B419" s="757">
        <v>15</v>
      </c>
      <c r="C419" s="767" t="s">
        <v>106</v>
      </c>
      <c r="D419" s="759" t="s">
        <v>20</v>
      </c>
      <c r="E419" s="398" t="s">
        <v>72</v>
      </c>
      <c r="F419" s="759" t="s">
        <v>2720</v>
      </c>
      <c r="G419" s="761"/>
      <c r="H419" s="762">
        <f t="shared" si="133"/>
        <v>0.56999999999999995</v>
      </c>
      <c r="I419" s="763"/>
      <c r="J419" s="764">
        <f>K419+AA419+BM419</f>
        <v>0.56999999999999995</v>
      </c>
      <c r="K419" s="765">
        <f t="shared" si="134"/>
        <v>0.56999999999999995</v>
      </c>
      <c r="L419" s="765">
        <f t="shared" si="135"/>
        <v>0.56999999999999995</v>
      </c>
      <c r="M419" s="765">
        <f t="shared" si="136"/>
        <v>0.56999999999999995</v>
      </c>
      <c r="N419" s="765">
        <f t="shared" si="137"/>
        <v>0.56999999999999995</v>
      </c>
      <c r="O419" s="765"/>
      <c r="P419" s="765">
        <v>0.56999999999999995</v>
      </c>
      <c r="Q419" s="765"/>
      <c r="R419" s="765"/>
      <c r="S419" s="765"/>
      <c r="T419" s="765">
        <f t="shared" si="138"/>
        <v>0</v>
      </c>
      <c r="U419" s="765"/>
      <c r="V419" s="765"/>
      <c r="W419" s="765"/>
      <c r="X419" s="765"/>
      <c r="Y419" s="765"/>
      <c r="Z419" s="765"/>
      <c r="AA419" s="765">
        <f t="shared" si="139"/>
        <v>0</v>
      </c>
      <c r="AB419" s="765"/>
      <c r="AC419" s="765"/>
      <c r="AD419" s="765"/>
      <c r="AE419" s="765"/>
      <c r="AF419" s="765"/>
      <c r="AG419" s="765"/>
      <c r="AH419" s="765"/>
      <c r="AI419" s="765">
        <f t="shared" si="140"/>
        <v>0</v>
      </c>
      <c r="AJ419" s="765"/>
      <c r="AK419" s="765"/>
      <c r="AL419" s="765"/>
      <c r="AM419" s="765"/>
      <c r="AN419" s="765"/>
      <c r="AO419" s="765"/>
      <c r="AP419" s="765"/>
      <c r="AQ419" s="765"/>
      <c r="AR419" s="765"/>
      <c r="AS419" s="765"/>
      <c r="AT419" s="765"/>
      <c r="AU419" s="765"/>
      <c r="AV419" s="765"/>
      <c r="AW419" s="765"/>
      <c r="AX419" s="765"/>
      <c r="AY419" s="765"/>
      <c r="AZ419" s="765"/>
      <c r="BA419" s="765"/>
      <c r="BB419" s="765"/>
      <c r="BC419" s="765"/>
      <c r="BD419" s="765"/>
      <c r="BE419" s="765"/>
      <c r="BF419" s="765"/>
      <c r="BG419" s="765"/>
      <c r="BH419" s="765"/>
      <c r="BI419" s="765"/>
      <c r="BJ419" s="765"/>
      <c r="BK419" s="765"/>
      <c r="BL419" s="765"/>
      <c r="BM419" s="765">
        <f t="shared" si="141"/>
        <v>0</v>
      </c>
      <c r="BN419" s="765"/>
      <c r="BO419" s="765"/>
      <c r="BP419" s="765"/>
    </row>
    <row r="420" spans="1:77" s="755" customFormat="1" ht="15.75" hidden="1">
      <c r="A420" s="638"/>
      <c r="B420" s="757">
        <v>66</v>
      </c>
      <c r="C420" s="714" t="s">
        <v>107</v>
      </c>
      <c r="D420" s="640" t="s">
        <v>20</v>
      </c>
      <c r="E420" s="641" t="s">
        <v>72</v>
      </c>
      <c r="F420" s="774"/>
      <c r="G420" s="651">
        <v>12.7</v>
      </c>
      <c r="H420" s="643">
        <f t="shared" si="133"/>
        <v>12.71</v>
      </c>
      <c r="I420" s="644"/>
      <c r="J420" s="645">
        <f>K420+AA420+BM420</f>
        <v>12.71</v>
      </c>
      <c r="K420" s="1">
        <f t="shared" si="134"/>
        <v>6</v>
      </c>
      <c r="L420" s="1">
        <f t="shared" si="135"/>
        <v>6</v>
      </c>
      <c r="M420" s="1">
        <f t="shared" si="136"/>
        <v>6</v>
      </c>
      <c r="N420" s="1">
        <f t="shared" si="137"/>
        <v>6</v>
      </c>
      <c r="O420" s="1">
        <v>5.6</v>
      </c>
      <c r="P420" s="1">
        <v>0.4</v>
      </c>
      <c r="Q420" s="1"/>
      <c r="R420" s="1"/>
      <c r="S420" s="1"/>
      <c r="T420" s="1">
        <f t="shared" si="138"/>
        <v>0</v>
      </c>
      <c r="U420" s="1"/>
      <c r="V420" s="1"/>
      <c r="W420" s="1"/>
      <c r="X420" s="1"/>
      <c r="Y420" s="1"/>
      <c r="Z420" s="1"/>
      <c r="AA420" s="765">
        <f t="shared" si="139"/>
        <v>6.71</v>
      </c>
      <c r="AB420" s="1"/>
      <c r="AC420" s="1"/>
      <c r="AD420" s="1"/>
      <c r="AE420" s="1"/>
      <c r="AF420" s="1"/>
      <c r="AG420" s="1"/>
      <c r="AH420" s="1"/>
      <c r="AI420" s="765">
        <f t="shared" si="140"/>
        <v>6.09</v>
      </c>
      <c r="AJ420" s="1">
        <v>0.37</v>
      </c>
      <c r="AK420" s="1"/>
      <c r="AL420" s="1"/>
      <c r="AM420" s="1"/>
      <c r="AN420" s="1"/>
      <c r="AO420" s="1"/>
      <c r="AP420" s="1"/>
      <c r="AQ420" s="1"/>
      <c r="AR420" s="1"/>
      <c r="AS420" s="1"/>
      <c r="AT420" s="1"/>
      <c r="AU420" s="1"/>
      <c r="AV420" s="1"/>
      <c r="AW420" s="1"/>
      <c r="AX420" s="1"/>
      <c r="AY420" s="1"/>
      <c r="AZ420" s="1"/>
      <c r="BA420" s="1"/>
      <c r="BB420" s="1"/>
      <c r="BC420" s="1"/>
      <c r="BD420" s="1"/>
      <c r="BE420" s="1">
        <v>5.72</v>
      </c>
      <c r="BF420" s="1"/>
      <c r="BG420" s="1"/>
      <c r="BH420" s="1"/>
      <c r="BI420" s="1"/>
      <c r="BJ420" s="1"/>
      <c r="BK420" s="1">
        <f>0.26+0.07+0.06+0.13+0.1</f>
        <v>0.62</v>
      </c>
      <c r="BL420" s="1"/>
      <c r="BM420" s="1">
        <f t="shared" si="141"/>
        <v>0</v>
      </c>
      <c r="BN420" s="1"/>
      <c r="BO420" s="1"/>
      <c r="BP420" s="1"/>
    </row>
    <row r="421" spans="1:77" s="755" customFormat="1" ht="15.75" hidden="1">
      <c r="A421" s="638"/>
      <c r="B421" s="757">
        <v>67</v>
      </c>
      <c r="C421" s="753" t="s">
        <v>108</v>
      </c>
      <c r="D421" s="640" t="s">
        <v>20</v>
      </c>
      <c r="E421" s="641" t="s">
        <v>72</v>
      </c>
      <c r="F421" s="641"/>
      <c r="G421" s="642">
        <v>14.01</v>
      </c>
      <c r="H421" s="643">
        <f t="shared" si="133"/>
        <v>14.01</v>
      </c>
      <c r="I421" s="644"/>
      <c r="J421" s="645">
        <f>K421+AA421+BM421</f>
        <v>14.01</v>
      </c>
      <c r="K421" s="1">
        <f t="shared" si="134"/>
        <v>13.41</v>
      </c>
      <c r="L421" s="1">
        <f t="shared" si="135"/>
        <v>13.41</v>
      </c>
      <c r="M421" s="1">
        <f t="shared" si="136"/>
        <v>13.41</v>
      </c>
      <c r="N421" s="1">
        <f t="shared" si="137"/>
        <v>13.41</v>
      </c>
      <c r="O421" s="1">
        <v>13.41</v>
      </c>
      <c r="P421" s="1"/>
      <c r="Q421" s="1"/>
      <c r="R421" s="1"/>
      <c r="S421" s="1"/>
      <c r="T421" s="1">
        <f t="shared" si="138"/>
        <v>0</v>
      </c>
      <c r="U421" s="1"/>
      <c r="V421" s="1"/>
      <c r="W421" s="1"/>
      <c r="X421" s="1"/>
      <c r="Y421" s="1"/>
      <c r="Z421" s="1"/>
      <c r="AA421" s="765">
        <f t="shared" si="139"/>
        <v>0.6</v>
      </c>
      <c r="AB421" s="1"/>
      <c r="AC421" s="1"/>
      <c r="AD421" s="1"/>
      <c r="AE421" s="1"/>
      <c r="AF421" s="1"/>
      <c r="AG421" s="1"/>
      <c r="AH421" s="1"/>
      <c r="AI421" s="765">
        <f t="shared" si="140"/>
        <v>0.6</v>
      </c>
      <c r="AJ421" s="1">
        <v>0.5</v>
      </c>
      <c r="AK421" s="1">
        <v>0.1</v>
      </c>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f t="shared" si="141"/>
        <v>0</v>
      </c>
      <c r="BN421" s="1"/>
      <c r="BO421" s="1"/>
      <c r="BP421" s="1"/>
    </row>
    <row r="422" spans="1:77" s="534" customFormat="1" hidden="1">
      <c r="A422" s="575"/>
      <c r="B422" s="576"/>
      <c r="C422" s="849" t="s">
        <v>109</v>
      </c>
      <c r="D422" s="640" t="s">
        <v>20</v>
      </c>
      <c r="E422" s="641" t="s">
        <v>110</v>
      </c>
      <c r="F422" s="578"/>
      <c r="G422" s="873"/>
      <c r="H422" s="643">
        <f t="shared" si="133"/>
        <v>1.48</v>
      </c>
      <c r="I422" s="644"/>
      <c r="J422" s="645">
        <f>K422+AA422+BM422</f>
        <v>1.48</v>
      </c>
      <c r="K422" s="1">
        <f t="shared" si="134"/>
        <v>1.48</v>
      </c>
      <c r="L422" s="1">
        <f t="shared" si="135"/>
        <v>1.48</v>
      </c>
      <c r="M422" s="1">
        <f t="shared" si="136"/>
        <v>1.48</v>
      </c>
      <c r="N422" s="1">
        <f t="shared" si="137"/>
        <v>0</v>
      </c>
      <c r="O422" s="578"/>
      <c r="P422" s="578"/>
      <c r="Q422" s="578"/>
      <c r="R422" s="578">
        <v>1.48</v>
      </c>
      <c r="S422" s="578"/>
      <c r="T422" s="578"/>
      <c r="U422" s="578"/>
      <c r="V422" s="578"/>
      <c r="W422" s="578"/>
      <c r="X422" s="578"/>
      <c r="Y422" s="578"/>
      <c r="Z422" s="578"/>
      <c r="AA422" s="578"/>
      <c r="AB422" s="578"/>
      <c r="AC422" s="578"/>
      <c r="AD422" s="578"/>
      <c r="AE422" s="578"/>
      <c r="AF422" s="578"/>
      <c r="AG422" s="578"/>
      <c r="AH422" s="578"/>
      <c r="AI422" s="578"/>
      <c r="AJ422" s="578"/>
      <c r="AK422" s="578"/>
      <c r="AL422" s="578"/>
      <c r="AM422" s="578"/>
      <c r="AN422" s="578"/>
      <c r="AO422" s="578"/>
      <c r="AP422" s="578"/>
      <c r="AQ422" s="578"/>
      <c r="AR422" s="578"/>
      <c r="AS422" s="578"/>
      <c r="AT422" s="578"/>
      <c r="AU422" s="567"/>
      <c r="AV422" s="578"/>
      <c r="AW422" s="578"/>
      <c r="AX422" s="578"/>
      <c r="AY422" s="578"/>
      <c r="AZ422" s="578"/>
      <c r="BA422" s="578"/>
      <c r="BB422" s="578"/>
      <c r="BC422" s="578"/>
      <c r="BD422" s="578"/>
      <c r="BE422" s="578"/>
      <c r="BF422" s="578"/>
      <c r="BG422" s="578"/>
      <c r="BH422" s="578"/>
      <c r="BI422" s="578"/>
      <c r="BJ422" s="578"/>
      <c r="BK422" s="578"/>
      <c r="BL422" s="578"/>
      <c r="BM422" s="578"/>
      <c r="BN422" s="578"/>
      <c r="BO422" s="578"/>
      <c r="BP422" s="578"/>
      <c r="BQ422" s="547"/>
      <c r="BR422" s="578"/>
      <c r="BS422" s="874"/>
      <c r="BT422" s="575"/>
      <c r="BU422" s="575"/>
      <c r="BY422" s="875"/>
    </row>
    <row r="423" spans="1:77" s="534" customFormat="1" hidden="1">
      <c r="A423" s="575"/>
      <c r="B423" s="576"/>
      <c r="C423" s="849"/>
      <c r="D423" s="578"/>
      <c r="E423" s="579"/>
      <c r="F423" s="578"/>
      <c r="G423" s="873"/>
      <c r="H423" s="581"/>
      <c r="I423" s="582"/>
      <c r="J423" s="580"/>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8"/>
      <c r="AL423" s="578"/>
      <c r="AM423" s="578"/>
      <c r="AN423" s="578"/>
      <c r="AO423" s="578"/>
      <c r="AP423" s="578"/>
      <c r="AQ423" s="578"/>
      <c r="AR423" s="578"/>
      <c r="AS423" s="578"/>
      <c r="AT423" s="578"/>
      <c r="AU423" s="567"/>
      <c r="AV423" s="578"/>
      <c r="AW423" s="578"/>
      <c r="AX423" s="578"/>
      <c r="AY423" s="578"/>
      <c r="AZ423" s="578"/>
      <c r="BA423" s="578"/>
      <c r="BB423" s="578"/>
      <c r="BC423" s="578"/>
      <c r="BD423" s="578"/>
      <c r="BE423" s="578"/>
      <c r="BF423" s="578"/>
      <c r="BG423" s="578"/>
      <c r="BH423" s="578"/>
      <c r="BI423" s="578"/>
      <c r="BJ423" s="578"/>
      <c r="BK423" s="578"/>
      <c r="BL423" s="578"/>
      <c r="BM423" s="578"/>
      <c r="BN423" s="578"/>
      <c r="BO423" s="578"/>
      <c r="BP423" s="578"/>
      <c r="BQ423" s="547"/>
      <c r="BR423" s="578"/>
      <c r="BS423" s="874"/>
      <c r="BT423" s="575"/>
      <c r="BU423" s="575"/>
      <c r="BY423" s="875"/>
    </row>
    <row r="424" spans="1:77" s="534" customFormat="1" hidden="1">
      <c r="A424" s="575"/>
      <c r="B424" s="576"/>
      <c r="C424" s="849"/>
      <c r="D424" s="578"/>
      <c r="E424" s="579"/>
      <c r="F424" s="578"/>
      <c r="G424" s="873"/>
      <c r="H424" s="581"/>
      <c r="I424" s="582"/>
      <c r="J424" s="580"/>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8"/>
      <c r="AL424" s="578"/>
      <c r="AM424" s="578"/>
      <c r="AN424" s="578"/>
      <c r="AO424" s="578"/>
      <c r="AP424" s="578"/>
      <c r="AQ424" s="578"/>
      <c r="AR424" s="578"/>
      <c r="AS424" s="578"/>
      <c r="AT424" s="578"/>
      <c r="AU424" s="567"/>
      <c r="AV424" s="578"/>
      <c r="AW424" s="578"/>
      <c r="AX424" s="578"/>
      <c r="AY424" s="578"/>
      <c r="AZ424" s="578"/>
      <c r="BA424" s="578"/>
      <c r="BB424" s="578"/>
      <c r="BC424" s="578"/>
      <c r="BD424" s="578"/>
      <c r="BE424" s="578"/>
      <c r="BF424" s="578"/>
      <c r="BG424" s="578"/>
      <c r="BH424" s="578"/>
      <c r="BI424" s="578"/>
      <c r="BJ424" s="578"/>
      <c r="BK424" s="578"/>
      <c r="BL424" s="578"/>
      <c r="BM424" s="578"/>
      <c r="BN424" s="578"/>
      <c r="BO424" s="578"/>
      <c r="BP424" s="578"/>
      <c r="BQ424" s="547"/>
      <c r="BR424" s="578"/>
      <c r="BS424" s="874"/>
      <c r="BT424" s="575"/>
      <c r="BU424" s="575"/>
      <c r="BY424" s="875"/>
    </row>
    <row r="425" spans="1:77" s="534" customFormat="1" hidden="1">
      <c r="A425" s="575"/>
      <c r="B425" s="576"/>
      <c r="C425" s="849"/>
      <c r="D425" s="578"/>
      <c r="E425" s="579"/>
      <c r="F425" s="578"/>
      <c r="G425" s="873"/>
      <c r="H425" s="581"/>
      <c r="I425" s="582"/>
      <c r="J425" s="580"/>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8"/>
      <c r="AL425" s="578"/>
      <c r="AM425" s="578"/>
      <c r="AN425" s="578"/>
      <c r="AO425" s="578"/>
      <c r="AP425" s="578"/>
      <c r="AQ425" s="578"/>
      <c r="AR425" s="578"/>
      <c r="AS425" s="578"/>
      <c r="AT425" s="578"/>
      <c r="AU425" s="567"/>
      <c r="AV425" s="578"/>
      <c r="AW425" s="578"/>
      <c r="AX425" s="578"/>
      <c r="AY425" s="578"/>
      <c r="AZ425" s="578"/>
      <c r="BA425" s="578"/>
      <c r="BB425" s="578"/>
      <c r="BC425" s="578"/>
      <c r="BD425" s="578"/>
      <c r="BE425" s="578"/>
      <c r="BF425" s="578"/>
      <c r="BG425" s="578"/>
      <c r="BH425" s="578"/>
      <c r="BI425" s="578"/>
      <c r="BJ425" s="578"/>
      <c r="BK425" s="578"/>
      <c r="BL425" s="578"/>
      <c r="BM425" s="578"/>
      <c r="BN425" s="578"/>
      <c r="BO425" s="578"/>
      <c r="BP425" s="578"/>
      <c r="BQ425" s="547"/>
      <c r="BR425" s="578"/>
      <c r="BS425" s="874"/>
      <c r="BT425" s="575"/>
      <c r="BU425" s="575"/>
      <c r="BY425" s="875"/>
    </row>
    <row r="426" spans="1:77" s="619" customFormat="1" hidden="1">
      <c r="A426" s="603"/>
      <c r="B426" s="604"/>
      <c r="C426" s="604"/>
      <c r="D426" s="605"/>
      <c r="E426" s="635"/>
      <c r="F426" s="605"/>
      <c r="G426" s="876"/>
      <c r="H426" s="608"/>
      <c r="I426" s="609"/>
      <c r="J426" s="610"/>
      <c r="K426" s="611"/>
      <c r="L426" s="611"/>
      <c r="M426" s="611"/>
      <c r="N426" s="611"/>
      <c r="O426" s="675"/>
      <c r="P426" s="676"/>
      <c r="Q426" s="613"/>
      <c r="R426" s="612"/>
      <c r="S426" s="676"/>
      <c r="T426" s="615"/>
      <c r="U426" s="675"/>
      <c r="V426" s="676"/>
      <c r="W426" s="613"/>
      <c r="X426" s="676"/>
      <c r="Y426" s="676"/>
      <c r="Z426" s="676"/>
      <c r="AA426" s="611"/>
      <c r="AB426" s="676"/>
      <c r="AC426" s="676"/>
      <c r="AD426" s="613"/>
      <c r="AE426" s="613"/>
      <c r="AF426" s="676"/>
      <c r="AG426" s="676"/>
      <c r="AH426" s="676"/>
      <c r="AI426" s="611"/>
      <c r="AJ426" s="676"/>
      <c r="AK426" s="676"/>
      <c r="AL426" s="676"/>
      <c r="AM426" s="613"/>
      <c r="AN426" s="676"/>
      <c r="AO426" s="675"/>
      <c r="AP426" s="676"/>
      <c r="AQ426" s="613"/>
      <c r="AR426" s="676"/>
      <c r="AS426" s="676"/>
      <c r="AT426" s="676"/>
      <c r="AU426" s="677"/>
      <c r="AV426" s="675"/>
      <c r="AW426" s="675"/>
      <c r="AX426" s="676"/>
      <c r="AY426" s="675"/>
      <c r="AZ426" s="676"/>
      <c r="BA426" s="676"/>
      <c r="BB426" s="676"/>
      <c r="BC426" s="613"/>
      <c r="BD426" s="676"/>
      <c r="BE426" s="676"/>
      <c r="BF426" s="676"/>
      <c r="BG426" s="675"/>
      <c r="BH426" s="613"/>
      <c r="BI426" s="676"/>
      <c r="BJ426" s="676"/>
      <c r="BK426" s="676"/>
      <c r="BL426" s="613"/>
      <c r="BM426" s="611"/>
      <c r="BN426" s="676"/>
      <c r="BO426" s="676"/>
      <c r="BP426" s="676"/>
      <c r="BQ426" s="547"/>
      <c r="BR426" s="605"/>
      <c r="BS426" s="871"/>
      <c r="BT426" s="605"/>
      <c r="BU426" s="621"/>
      <c r="BY426" s="876"/>
    </row>
    <row r="427" spans="1:77" s="619" customFormat="1" hidden="1">
      <c r="A427" s="603"/>
      <c r="B427" s="868"/>
      <c r="C427" s="868"/>
      <c r="D427" s="605"/>
      <c r="E427" s="635"/>
      <c r="F427" s="605"/>
      <c r="G427" s="621"/>
      <c r="H427" s="608"/>
      <c r="I427" s="609"/>
      <c r="J427" s="610"/>
      <c r="K427" s="611"/>
      <c r="L427" s="611"/>
      <c r="M427" s="611"/>
      <c r="N427" s="611"/>
      <c r="O427" s="675"/>
      <c r="P427" s="676"/>
      <c r="Q427" s="613"/>
      <c r="R427" s="612"/>
      <c r="S427" s="676"/>
      <c r="T427" s="615"/>
      <c r="U427" s="675"/>
      <c r="V427" s="676"/>
      <c r="W427" s="613"/>
      <c r="X427" s="676"/>
      <c r="Y427" s="676"/>
      <c r="Z427" s="676"/>
      <c r="AA427" s="611"/>
      <c r="AB427" s="676"/>
      <c r="AC427" s="676"/>
      <c r="AD427" s="613"/>
      <c r="AE427" s="613"/>
      <c r="AF427" s="676"/>
      <c r="AG427" s="676"/>
      <c r="AH427" s="676"/>
      <c r="AI427" s="611"/>
      <c r="AJ427" s="676"/>
      <c r="AK427" s="676"/>
      <c r="AL427" s="676"/>
      <c r="AM427" s="613"/>
      <c r="AN427" s="676"/>
      <c r="AO427" s="675"/>
      <c r="AP427" s="676"/>
      <c r="AQ427" s="613"/>
      <c r="AR427" s="676"/>
      <c r="AS427" s="676"/>
      <c r="AT427" s="676"/>
      <c r="AU427" s="677"/>
      <c r="AV427" s="675"/>
      <c r="AW427" s="675"/>
      <c r="AX427" s="676"/>
      <c r="AY427" s="675"/>
      <c r="AZ427" s="676"/>
      <c r="BA427" s="676"/>
      <c r="BB427" s="676"/>
      <c r="BC427" s="613"/>
      <c r="BD427" s="676"/>
      <c r="BE427" s="676"/>
      <c r="BF427" s="676"/>
      <c r="BG427" s="675"/>
      <c r="BH427" s="613"/>
      <c r="BI427" s="676"/>
      <c r="BJ427" s="676"/>
      <c r="BK427" s="676"/>
      <c r="BL427" s="613"/>
      <c r="BM427" s="611"/>
      <c r="BN427" s="676"/>
      <c r="BO427" s="676"/>
      <c r="BP427" s="676"/>
      <c r="BQ427" s="547"/>
      <c r="BR427" s="622"/>
      <c r="BS427" s="871"/>
      <c r="BT427" s="605"/>
      <c r="BU427" s="621"/>
      <c r="BY427" s="621"/>
    </row>
    <row r="428" spans="1:77" s="585" customFormat="1" ht="15.75" hidden="1">
      <c r="B428" s="877"/>
      <c r="C428" s="878"/>
      <c r="D428" s="879"/>
      <c r="E428" s="587"/>
      <c r="F428" s="880"/>
      <c r="G428" s="589"/>
      <c r="H428" s="877"/>
      <c r="I428" s="590"/>
      <c r="J428" s="881"/>
      <c r="K428" s="882"/>
      <c r="L428" s="882"/>
      <c r="M428" s="882"/>
      <c r="N428" s="882"/>
      <c r="O428" s="877"/>
      <c r="P428" s="877"/>
      <c r="Q428" s="877"/>
      <c r="R428" s="879"/>
      <c r="S428" s="877"/>
      <c r="T428" s="882"/>
      <c r="U428" s="877"/>
      <c r="V428" s="877"/>
      <c r="W428" s="877"/>
      <c r="X428" s="877"/>
      <c r="Y428" s="877"/>
      <c r="Z428" s="877"/>
      <c r="AA428" s="882"/>
      <c r="AB428" s="877"/>
      <c r="AC428" s="877"/>
      <c r="AD428" s="877"/>
      <c r="AE428" s="877"/>
      <c r="AF428" s="877"/>
      <c r="AG428" s="877"/>
      <c r="AH428" s="877"/>
      <c r="AI428" s="882"/>
      <c r="AJ428" s="877"/>
      <c r="AK428" s="877"/>
      <c r="AL428" s="877"/>
      <c r="AM428" s="877"/>
      <c r="AN428" s="883"/>
      <c r="AO428" s="877"/>
      <c r="AP428" s="877"/>
      <c r="AQ428" s="877"/>
      <c r="AR428" s="877"/>
      <c r="AS428" s="877"/>
      <c r="AT428" s="877"/>
      <c r="AU428" s="884"/>
      <c r="AV428" s="877"/>
      <c r="AW428" s="877"/>
      <c r="AX428" s="877"/>
      <c r="AY428" s="877"/>
      <c r="AZ428" s="877"/>
      <c r="BA428" s="877"/>
      <c r="BB428" s="877"/>
      <c r="BC428" s="877"/>
      <c r="BD428" s="877"/>
      <c r="BE428" s="877"/>
      <c r="BF428" s="877"/>
      <c r="BG428" s="877"/>
      <c r="BH428" s="877"/>
      <c r="BI428" s="877"/>
      <c r="BJ428" s="877"/>
      <c r="BK428" s="877"/>
      <c r="BL428" s="877"/>
      <c r="BM428" s="882"/>
      <c r="BN428" s="877"/>
      <c r="BO428" s="877"/>
      <c r="BP428" s="877"/>
      <c r="BQ428" s="547">
        <v>1</v>
      </c>
    </row>
    <row r="429" spans="1:77" s="839" customFormat="1" hidden="1">
      <c r="A429" s="885"/>
      <c r="B429" s="886">
        <v>1</v>
      </c>
      <c r="C429" s="841"/>
      <c r="D429" s="887"/>
      <c r="E429" s="843"/>
      <c r="F429" s="888"/>
      <c r="G429" s="589"/>
      <c r="H429" s="877"/>
      <c r="I429" s="841"/>
      <c r="J429" s="610"/>
      <c r="K429" s="611"/>
      <c r="L429" s="611"/>
      <c r="M429" s="611"/>
      <c r="N429" s="611"/>
      <c r="O429" s="889"/>
      <c r="P429" s="889"/>
      <c r="Q429" s="889"/>
      <c r="R429" s="887"/>
      <c r="S429" s="889"/>
      <c r="T429" s="889"/>
      <c r="U429" s="889"/>
      <c r="V429" s="889"/>
      <c r="W429" s="889"/>
      <c r="X429" s="889"/>
      <c r="Y429" s="889"/>
      <c r="Z429" s="889"/>
      <c r="AA429" s="611"/>
      <c r="AB429" s="889"/>
      <c r="AC429" s="889"/>
      <c r="AD429" s="889"/>
      <c r="AE429" s="889"/>
      <c r="AF429" s="889"/>
      <c r="AG429" s="889"/>
      <c r="AH429" s="889"/>
      <c r="AI429" s="889"/>
      <c r="AJ429" s="889"/>
      <c r="AK429" s="889"/>
      <c r="AL429" s="889"/>
      <c r="AM429" s="889"/>
      <c r="AN429" s="889"/>
      <c r="AO429" s="889"/>
      <c r="AP429" s="889"/>
      <c r="AQ429" s="889"/>
      <c r="AR429" s="889"/>
      <c r="AS429" s="889"/>
      <c r="AT429" s="889"/>
      <c r="AU429" s="744"/>
      <c r="AV429" s="889"/>
      <c r="AW429" s="889"/>
      <c r="AX429" s="889"/>
      <c r="AY429" s="889"/>
      <c r="AZ429" s="889"/>
      <c r="BA429" s="889"/>
      <c r="BB429" s="889"/>
      <c r="BC429" s="889"/>
      <c r="BD429" s="889"/>
      <c r="BE429" s="889"/>
      <c r="BF429" s="889"/>
      <c r="BG429" s="889"/>
      <c r="BH429" s="889"/>
      <c r="BI429" s="889"/>
      <c r="BJ429" s="889"/>
      <c r="BK429" s="889"/>
      <c r="BL429" s="889"/>
      <c r="BM429" s="611"/>
      <c r="BN429" s="889"/>
      <c r="BO429" s="889"/>
      <c r="BP429" s="889"/>
      <c r="BQ429" s="547">
        <v>1</v>
      </c>
      <c r="BR429" s="887">
        <v>1</v>
      </c>
      <c r="BS429" s="890"/>
      <c r="BT429" s="891"/>
      <c r="BU429" s="839">
        <v>1</v>
      </c>
      <c r="BV429" s="840">
        <v>2016</v>
      </c>
      <c r="BW429" s="892">
        <f>I429-J429</f>
        <v>0</v>
      </c>
    </row>
    <row r="430" spans="1:77" s="905" customFormat="1" ht="15.75" hidden="1">
      <c r="A430" s="893"/>
      <c r="B430" s="894">
        <v>1</v>
      </c>
      <c r="C430" s="895"/>
      <c r="D430" s="896"/>
      <c r="E430" s="897"/>
      <c r="F430" s="898"/>
      <c r="G430" s="589"/>
      <c r="H430" s="899"/>
      <c r="I430" s="900"/>
      <c r="J430" s="901"/>
      <c r="K430" s="902"/>
      <c r="L430" s="902"/>
      <c r="M430" s="902"/>
      <c r="N430" s="902"/>
      <c r="O430" s="903"/>
      <c r="P430" s="903"/>
      <c r="Q430" s="903"/>
      <c r="R430" s="896"/>
      <c r="S430" s="903"/>
      <c r="T430" s="902"/>
      <c r="U430" s="903"/>
      <c r="V430" s="903"/>
      <c r="W430" s="903"/>
      <c r="X430" s="903"/>
      <c r="Y430" s="903"/>
      <c r="Z430" s="903"/>
      <c r="AA430" s="902"/>
      <c r="AB430" s="903"/>
      <c r="AC430" s="903"/>
      <c r="AD430" s="903"/>
      <c r="AE430" s="903"/>
      <c r="AF430" s="903"/>
      <c r="AG430" s="903"/>
      <c r="AH430" s="903"/>
      <c r="AI430" s="902"/>
      <c r="AJ430" s="903"/>
      <c r="AK430" s="903"/>
      <c r="AL430" s="903"/>
      <c r="AM430" s="903"/>
      <c r="AN430" s="883"/>
      <c r="AO430" s="903"/>
      <c r="AP430" s="903"/>
      <c r="AQ430" s="903"/>
      <c r="AR430" s="903"/>
      <c r="AS430" s="903"/>
      <c r="AT430" s="903"/>
      <c r="AU430" s="904"/>
      <c r="AV430" s="903"/>
      <c r="AW430" s="903"/>
      <c r="AX430" s="903"/>
      <c r="AY430" s="903"/>
      <c r="AZ430" s="903"/>
      <c r="BA430" s="903"/>
      <c r="BB430" s="903"/>
      <c r="BC430" s="903"/>
      <c r="BD430" s="903"/>
      <c r="BE430" s="903"/>
      <c r="BF430" s="903"/>
      <c r="BG430" s="903"/>
      <c r="BH430" s="903"/>
      <c r="BI430" s="903"/>
      <c r="BJ430" s="903"/>
      <c r="BK430" s="903"/>
      <c r="BL430" s="903"/>
      <c r="BM430" s="902"/>
      <c r="BN430" s="903"/>
      <c r="BO430" s="903"/>
      <c r="BP430" s="903"/>
      <c r="BQ430" s="547">
        <v>1</v>
      </c>
    </row>
    <row r="431" spans="1:77" s="664" customFormat="1" ht="15.75" hidden="1">
      <c r="A431" s="893"/>
      <c r="B431" s="906"/>
      <c r="C431" s="907"/>
      <c r="D431" s="908"/>
      <c r="E431" s="897"/>
      <c r="F431" s="909"/>
      <c r="G431" s="589"/>
      <c r="H431" s="586"/>
      <c r="I431" s="609"/>
      <c r="J431" s="910"/>
      <c r="K431" s="911"/>
      <c r="L431" s="911"/>
      <c r="M431" s="911"/>
      <c r="N431" s="911"/>
      <c r="O431" s="911"/>
      <c r="P431" s="911"/>
      <c r="Q431" s="911"/>
      <c r="R431" s="911"/>
      <c r="S431" s="911"/>
      <c r="T431" s="911"/>
      <c r="U431" s="911"/>
      <c r="V431" s="911"/>
      <c r="W431" s="911"/>
      <c r="X431" s="911"/>
      <c r="Y431" s="911"/>
      <c r="Z431" s="911"/>
      <c r="AA431" s="911"/>
      <c r="AB431" s="911"/>
      <c r="AC431" s="911"/>
      <c r="AD431" s="911"/>
      <c r="AE431" s="911"/>
      <c r="AF431" s="911"/>
      <c r="AG431" s="911"/>
      <c r="AH431" s="911"/>
      <c r="AI431" s="911"/>
      <c r="AJ431" s="911"/>
      <c r="AK431" s="911"/>
      <c r="AL431" s="911"/>
      <c r="AM431" s="911"/>
      <c r="AN431" s="883"/>
      <c r="AO431" s="911"/>
      <c r="AP431" s="911"/>
      <c r="AQ431" s="911"/>
      <c r="AR431" s="911"/>
      <c r="AS431" s="911"/>
      <c r="AT431" s="911"/>
      <c r="AU431" s="912"/>
      <c r="AV431" s="911"/>
      <c r="AW431" s="911"/>
      <c r="AX431" s="911"/>
      <c r="AY431" s="911"/>
      <c r="AZ431" s="911"/>
      <c r="BA431" s="911"/>
      <c r="BB431" s="911"/>
      <c r="BC431" s="911"/>
      <c r="BD431" s="911"/>
      <c r="BE431" s="911"/>
      <c r="BF431" s="911"/>
      <c r="BG431" s="911"/>
      <c r="BH431" s="911"/>
      <c r="BI431" s="911"/>
      <c r="BJ431" s="911"/>
      <c r="BK431" s="911"/>
      <c r="BL431" s="911"/>
      <c r="BM431" s="911"/>
      <c r="BN431" s="911"/>
      <c r="BO431" s="911"/>
      <c r="BP431" s="911"/>
      <c r="BQ431" s="547">
        <v>1</v>
      </c>
    </row>
    <row r="432" spans="1:77" s="664" customFormat="1" ht="15.75" hidden="1">
      <c r="B432" s="913"/>
      <c r="C432" s="907"/>
      <c r="D432" s="914"/>
      <c r="E432" s="667"/>
      <c r="F432" s="915"/>
      <c r="G432" s="589"/>
      <c r="H432" s="916"/>
      <c r="I432" s="609"/>
      <c r="J432" s="917"/>
      <c r="K432" s="918"/>
      <c r="L432" s="918"/>
      <c r="M432" s="918"/>
      <c r="N432" s="918"/>
      <c r="O432" s="918"/>
      <c r="P432" s="918"/>
      <c r="Q432" s="918"/>
      <c r="R432" s="918"/>
      <c r="S432" s="918"/>
      <c r="T432" s="918"/>
      <c r="U432" s="918"/>
      <c r="V432" s="918"/>
      <c r="W432" s="918"/>
      <c r="X432" s="918"/>
      <c r="Y432" s="918"/>
      <c r="Z432" s="918"/>
      <c r="AA432" s="918"/>
      <c r="AB432" s="918"/>
      <c r="AC432" s="918"/>
      <c r="AD432" s="918"/>
      <c r="AE432" s="918"/>
      <c r="AF432" s="918"/>
      <c r="AG432" s="918"/>
      <c r="AH432" s="918"/>
      <c r="AI432" s="918"/>
      <c r="AJ432" s="918"/>
      <c r="AK432" s="918"/>
      <c r="AL432" s="918"/>
      <c r="AM432" s="918"/>
      <c r="AN432" s="883"/>
      <c r="AO432" s="918"/>
      <c r="AP432" s="918"/>
      <c r="AQ432" s="918"/>
      <c r="AR432" s="918"/>
      <c r="AS432" s="918"/>
      <c r="AT432" s="918"/>
      <c r="AU432" s="919"/>
      <c r="AV432" s="918"/>
      <c r="AW432" s="918"/>
      <c r="AX432" s="918"/>
      <c r="AY432" s="918"/>
      <c r="AZ432" s="918"/>
      <c r="BA432" s="918"/>
      <c r="BB432" s="918"/>
      <c r="BC432" s="918"/>
      <c r="BD432" s="918"/>
      <c r="BE432" s="918"/>
      <c r="BF432" s="918"/>
      <c r="BG432" s="918"/>
      <c r="BH432" s="918"/>
      <c r="BI432" s="918"/>
      <c r="BJ432" s="918"/>
      <c r="BK432" s="918"/>
      <c r="BL432" s="918"/>
      <c r="BM432" s="918"/>
      <c r="BN432" s="918"/>
      <c r="BO432" s="918"/>
      <c r="BP432" s="918"/>
      <c r="BQ432" s="547">
        <v>1</v>
      </c>
    </row>
    <row r="433" spans="1:77" s="664" customFormat="1" ht="15.75" hidden="1">
      <c r="A433" s="893"/>
      <c r="B433" s="920"/>
      <c r="C433" s="907"/>
      <c r="D433" s="914"/>
      <c r="E433" s="897"/>
      <c r="F433" s="921"/>
      <c r="G433" s="589"/>
      <c r="H433" s="922"/>
      <c r="I433" s="609"/>
      <c r="J433" s="923"/>
      <c r="K433" s="924"/>
      <c r="L433" s="924"/>
      <c r="M433" s="924"/>
      <c r="N433" s="924"/>
      <c r="O433" s="924"/>
      <c r="P433" s="924"/>
      <c r="Q433" s="924"/>
      <c r="R433" s="924"/>
      <c r="S433" s="924"/>
      <c r="T433" s="924"/>
      <c r="U433" s="924"/>
      <c r="V433" s="924"/>
      <c r="W433" s="924"/>
      <c r="X433" s="924"/>
      <c r="Y433" s="924"/>
      <c r="Z433" s="924"/>
      <c r="AA433" s="924"/>
      <c r="AB433" s="924"/>
      <c r="AC433" s="924"/>
      <c r="AD433" s="924"/>
      <c r="AE433" s="924"/>
      <c r="AF433" s="924"/>
      <c r="AG433" s="924"/>
      <c r="AH433" s="924"/>
      <c r="AI433" s="924"/>
      <c r="AJ433" s="924"/>
      <c r="AK433" s="924"/>
      <c r="AL433" s="924"/>
      <c r="AM433" s="924"/>
      <c r="AN433" s="883"/>
      <c r="AO433" s="924"/>
      <c r="AP433" s="924"/>
      <c r="AQ433" s="924"/>
      <c r="AR433" s="924"/>
      <c r="AS433" s="924"/>
      <c r="AT433" s="924"/>
      <c r="AU433" s="925"/>
      <c r="AV433" s="924"/>
      <c r="AW433" s="924"/>
      <c r="AX433" s="924"/>
      <c r="AY433" s="924"/>
      <c r="AZ433" s="924"/>
      <c r="BA433" s="924"/>
      <c r="BB433" s="924"/>
      <c r="BC433" s="924"/>
      <c r="BD433" s="924"/>
      <c r="BE433" s="924"/>
      <c r="BF433" s="924"/>
      <c r="BG433" s="924"/>
      <c r="BH433" s="924"/>
      <c r="BI433" s="924"/>
      <c r="BJ433" s="924"/>
      <c r="BK433" s="924"/>
      <c r="BL433" s="924"/>
      <c r="BM433" s="924"/>
      <c r="BN433" s="924"/>
      <c r="BO433" s="924"/>
      <c r="BP433" s="924"/>
      <c r="BQ433" s="547">
        <v>1</v>
      </c>
    </row>
    <row r="434" spans="1:77" s="575" customFormat="1" hidden="1">
      <c r="B434" s="576"/>
      <c r="C434" s="841"/>
      <c r="D434" s="887"/>
      <c r="E434" s="579"/>
      <c r="F434" s="682"/>
      <c r="G434" s="580"/>
      <c r="H434" s="581">
        <f>J434</f>
        <v>0</v>
      </c>
      <c r="I434" s="582"/>
      <c r="J434" s="580">
        <f>K434+AA434+BM434</f>
        <v>0</v>
      </c>
      <c r="K434" s="578">
        <f>L434+T434+X434+Y434+Z434</f>
        <v>0</v>
      </c>
      <c r="L434" s="578">
        <f>M434+S434</f>
        <v>0</v>
      </c>
      <c r="M434" s="578">
        <f>N434+R434</f>
        <v>0</v>
      </c>
      <c r="N434" s="578">
        <f>O434+P434+Q434</f>
        <v>0</v>
      </c>
      <c r="O434" s="578"/>
      <c r="P434" s="578"/>
      <c r="Q434" s="578"/>
      <c r="R434" s="578"/>
      <c r="S434" s="578"/>
      <c r="T434" s="578">
        <f>U434+V434+W434</f>
        <v>0</v>
      </c>
      <c r="U434" s="578"/>
      <c r="V434" s="578"/>
      <c r="W434" s="578"/>
      <c r="X434" s="578"/>
      <c r="Y434" s="578"/>
      <c r="Z434" s="578"/>
      <c r="AA434" s="578">
        <f xml:space="preserve"> SUM(AB434:AI434)+SUM(AV434:BL434)</f>
        <v>0</v>
      </c>
      <c r="AB434" s="578"/>
      <c r="AC434" s="578"/>
      <c r="AD434" s="578"/>
      <c r="AE434" s="578"/>
      <c r="AF434" s="578"/>
      <c r="AG434" s="578"/>
      <c r="AH434" s="578"/>
      <c r="AI434" s="578">
        <f>SUM(AJ434:AT434)</f>
        <v>0</v>
      </c>
      <c r="AJ434" s="578"/>
      <c r="AK434" s="578"/>
      <c r="AL434" s="578"/>
      <c r="AM434" s="578"/>
      <c r="AN434" s="883"/>
      <c r="AO434" s="578"/>
      <c r="AP434" s="578"/>
      <c r="AQ434" s="578"/>
      <c r="AR434" s="578"/>
      <c r="AS434" s="578"/>
      <c r="AT434" s="578"/>
      <c r="AU434" s="567"/>
      <c r="AV434" s="578"/>
      <c r="AW434" s="578"/>
      <c r="AX434" s="578"/>
      <c r="AY434" s="578"/>
      <c r="AZ434" s="578"/>
      <c r="BA434" s="578"/>
      <c r="BB434" s="578"/>
      <c r="BC434" s="578"/>
      <c r="BD434" s="578"/>
      <c r="BE434" s="578"/>
      <c r="BF434" s="578"/>
      <c r="BG434" s="578"/>
      <c r="BH434" s="578"/>
      <c r="BI434" s="578"/>
      <c r="BJ434" s="578"/>
      <c r="BK434" s="578"/>
      <c r="BL434" s="578"/>
      <c r="BM434" s="578">
        <f>SUM(BN434:BP434)</f>
        <v>0</v>
      </c>
      <c r="BN434" s="578"/>
      <c r="BO434" s="578"/>
      <c r="BP434" s="578"/>
      <c r="BQ434" s="547">
        <v>1</v>
      </c>
      <c r="BR434" s="578"/>
    </row>
    <row r="435" spans="1:77" s="926" customFormat="1" hidden="1">
      <c r="B435" s="927" t="s">
        <v>111</v>
      </c>
      <c r="C435" s="928" t="s">
        <v>2721</v>
      </c>
      <c r="D435" s="929"/>
      <c r="E435" s="930"/>
      <c r="F435" s="929"/>
      <c r="G435" s="931"/>
      <c r="H435" s="932">
        <f>H436+H500</f>
        <v>16.36</v>
      </c>
      <c r="I435" s="933">
        <f>I436+I500</f>
        <v>0</v>
      </c>
      <c r="J435" s="931">
        <f>K435+AA435+BM435</f>
        <v>16.36</v>
      </c>
      <c r="K435" s="932">
        <f t="shared" ref="K435:BP435" si="142">K436+K500</f>
        <v>8.57</v>
      </c>
      <c r="L435" s="932">
        <f t="shared" si="142"/>
        <v>6.3900000000000006</v>
      </c>
      <c r="M435" s="932">
        <f t="shared" si="142"/>
        <v>6.3900000000000006</v>
      </c>
      <c r="N435" s="932">
        <f t="shared" si="142"/>
        <v>6.16</v>
      </c>
      <c r="O435" s="932">
        <f t="shared" si="142"/>
        <v>5.74</v>
      </c>
      <c r="P435" s="932">
        <f t="shared" si="142"/>
        <v>0.42</v>
      </c>
      <c r="Q435" s="932">
        <f t="shared" si="142"/>
        <v>0</v>
      </c>
      <c r="R435" s="929">
        <f t="shared" si="142"/>
        <v>0.23</v>
      </c>
      <c r="S435" s="932">
        <f t="shared" si="142"/>
        <v>0</v>
      </c>
      <c r="T435" s="932">
        <f t="shared" si="142"/>
        <v>0</v>
      </c>
      <c r="U435" s="932">
        <f t="shared" si="142"/>
        <v>0</v>
      </c>
      <c r="V435" s="932">
        <f t="shared" si="142"/>
        <v>0</v>
      </c>
      <c r="W435" s="932">
        <f t="shared" si="142"/>
        <v>0</v>
      </c>
      <c r="X435" s="932">
        <f t="shared" si="142"/>
        <v>0</v>
      </c>
      <c r="Y435" s="932">
        <f t="shared" si="142"/>
        <v>2.1799999999999997</v>
      </c>
      <c r="Z435" s="932">
        <f t="shared" si="142"/>
        <v>0</v>
      </c>
      <c r="AA435" s="932">
        <f t="shared" si="142"/>
        <v>7.5699999999999994</v>
      </c>
      <c r="AB435" s="932">
        <f t="shared" si="142"/>
        <v>0</v>
      </c>
      <c r="AC435" s="932">
        <f t="shared" si="142"/>
        <v>0</v>
      </c>
      <c r="AD435" s="932">
        <f t="shared" si="142"/>
        <v>0</v>
      </c>
      <c r="AE435" s="932">
        <f t="shared" si="142"/>
        <v>0</v>
      </c>
      <c r="AF435" s="932">
        <f t="shared" si="142"/>
        <v>0</v>
      </c>
      <c r="AG435" s="932">
        <f t="shared" si="142"/>
        <v>0</v>
      </c>
      <c r="AH435" s="932">
        <f t="shared" si="142"/>
        <v>0</v>
      </c>
      <c r="AI435" s="932">
        <f t="shared" si="142"/>
        <v>3.9</v>
      </c>
      <c r="AJ435" s="932">
        <f t="shared" si="142"/>
        <v>3.62</v>
      </c>
      <c r="AK435" s="932">
        <f t="shared" si="142"/>
        <v>0.05</v>
      </c>
      <c r="AL435" s="932">
        <f t="shared" si="142"/>
        <v>0</v>
      </c>
      <c r="AM435" s="932">
        <f t="shared" si="142"/>
        <v>0</v>
      </c>
      <c r="AN435" s="932">
        <f t="shared" si="142"/>
        <v>0</v>
      </c>
      <c r="AO435" s="932">
        <f t="shared" si="142"/>
        <v>0</v>
      </c>
      <c r="AP435" s="932">
        <f t="shared" si="142"/>
        <v>0</v>
      </c>
      <c r="AQ435" s="932">
        <f t="shared" si="142"/>
        <v>0</v>
      </c>
      <c r="AR435" s="932">
        <f t="shared" si="142"/>
        <v>0</v>
      </c>
      <c r="AS435" s="932">
        <f t="shared" si="142"/>
        <v>0</v>
      </c>
      <c r="AT435" s="932">
        <f t="shared" si="142"/>
        <v>0</v>
      </c>
      <c r="AU435" s="932">
        <f t="shared" si="142"/>
        <v>0</v>
      </c>
      <c r="AV435" s="932">
        <f t="shared" si="142"/>
        <v>0</v>
      </c>
      <c r="AW435" s="932">
        <f t="shared" si="142"/>
        <v>0</v>
      </c>
      <c r="AX435" s="932">
        <f t="shared" si="142"/>
        <v>0</v>
      </c>
      <c r="AY435" s="932">
        <f t="shared" si="142"/>
        <v>1.93</v>
      </c>
      <c r="AZ435" s="932">
        <f t="shared" si="142"/>
        <v>0</v>
      </c>
      <c r="BA435" s="932">
        <f t="shared" si="142"/>
        <v>0</v>
      </c>
      <c r="BB435" s="932">
        <f t="shared" si="142"/>
        <v>0</v>
      </c>
      <c r="BC435" s="932">
        <f t="shared" si="142"/>
        <v>0</v>
      </c>
      <c r="BD435" s="932">
        <f t="shared" si="142"/>
        <v>0</v>
      </c>
      <c r="BE435" s="932">
        <f t="shared" si="142"/>
        <v>0.23</v>
      </c>
      <c r="BF435" s="932">
        <f t="shared" si="142"/>
        <v>0</v>
      </c>
      <c r="BG435" s="932">
        <f t="shared" si="142"/>
        <v>0</v>
      </c>
      <c r="BH435" s="932">
        <f t="shared" si="142"/>
        <v>0</v>
      </c>
      <c r="BI435" s="932">
        <f t="shared" si="142"/>
        <v>0.22</v>
      </c>
      <c r="BJ435" s="932">
        <f t="shared" si="142"/>
        <v>0</v>
      </c>
      <c r="BK435" s="932">
        <f t="shared" si="142"/>
        <v>1.52</v>
      </c>
      <c r="BL435" s="932">
        <f t="shared" si="142"/>
        <v>0</v>
      </c>
      <c r="BM435" s="932">
        <f t="shared" si="142"/>
        <v>0.22</v>
      </c>
      <c r="BN435" s="932">
        <f t="shared" si="142"/>
        <v>0.22</v>
      </c>
      <c r="BO435" s="932">
        <f t="shared" si="142"/>
        <v>0</v>
      </c>
      <c r="BP435" s="932">
        <f t="shared" si="142"/>
        <v>0</v>
      </c>
      <c r="BQ435" s="601">
        <v>1</v>
      </c>
      <c r="BR435" s="929"/>
    </row>
    <row r="436" spans="1:77" s="934" customFormat="1" hidden="1">
      <c r="B436" s="935"/>
      <c r="C436" s="561" t="s">
        <v>2709</v>
      </c>
      <c r="D436" s="936"/>
      <c r="E436" s="937"/>
      <c r="F436" s="936"/>
      <c r="G436" s="938"/>
      <c r="H436" s="939">
        <f>SUM(H437:H499)</f>
        <v>0</v>
      </c>
      <c r="I436" s="940"/>
      <c r="J436" s="938">
        <f t="shared" ref="J436:BP436" si="143">SUM(J437:J499)</f>
        <v>0</v>
      </c>
      <c r="K436" s="936">
        <f t="shared" si="143"/>
        <v>0</v>
      </c>
      <c r="L436" s="936">
        <f t="shared" si="143"/>
        <v>0</v>
      </c>
      <c r="M436" s="936">
        <f t="shared" si="143"/>
        <v>0</v>
      </c>
      <c r="N436" s="936">
        <f t="shared" si="143"/>
        <v>0</v>
      </c>
      <c r="O436" s="936">
        <f t="shared" si="143"/>
        <v>0</v>
      </c>
      <c r="P436" s="936">
        <f t="shared" si="143"/>
        <v>0</v>
      </c>
      <c r="Q436" s="936">
        <f t="shared" si="143"/>
        <v>0</v>
      </c>
      <c r="R436" s="936">
        <f t="shared" si="143"/>
        <v>0</v>
      </c>
      <c r="S436" s="936">
        <f t="shared" si="143"/>
        <v>0</v>
      </c>
      <c r="T436" s="936">
        <f t="shared" si="143"/>
        <v>0</v>
      </c>
      <c r="U436" s="936">
        <f t="shared" si="143"/>
        <v>0</v>
      </c>
      <c r="V436" s="936">
        <f t="shared" si="143"/>
        <v>0</v>
      </c>
      <c r="W436" s="936">
        <f t="shared" si="143"/>
        <v>0</v>
      </c>
      <c r="X436" s="936">
        <f t="shared" si="143"/>
        <v>0</v>
      </c>
      <c r="Y436" s="936">
        <f t="shared" si="143"/>
        <v>0</v>
      </c>
      <c r="Z436" s="936">
        <f t="shared" si="143"/>
        <v>0</v>
      </c>
      <c r="AA436" s="936">
        <f t="shared" si="143"/>
        <v>0</v>
      </c>
      <c r="AB436" s="936">
        <f t="shared" si="143"/>
        <v>0</v>
      </c>
      <c r="AC436" s="936">
        <f t="shared" si="143"/>
        <v>0</v>
      </c>
      <c r="AD436" s="936">
        <f t="shared" si="143"/>
        <v>0</v>
      </c>
      <c r="AE436" s="936">
        <f t="shared" si="143"/>
        <v>0</v>
      </c>
      <c r="AF436" s="936">
        <f t="shared" si="143"/>
        <v>0</v>
      </c>
      <c r="AG436" s="936">
        <f t="shared" si="143"/>
        <v>0</v>
      </c>
      <c r="AH436" s="936">
        <f t="shared" si="143"/>
        <v>0</v>
      </c>
      <c r="AI436" s="936">
        <f t="shared" si="143"/>
        <v>0</v>
      </c>
      <c r="AJ436" s="936">
        <f t="shared" si="143"/>
        <v>0</v>
      </c>
      <c r="AK436" s="936">
        <f t="shared" si="143"/>
        <v>0</v>
      </c>
      <c r="AL436" s="936">
        <f t="shared" si="143"/>
        <v>0</v>
      </c>
      <c r="AM436" s="936">
        <f t="shared" si="143"/>
        <v>0</v>
      </c>
      <c r="AN436" s="936">
        <f t="shared" si="143"/>
        <v>0</v>
      </c>
      <c r="AO436" s="936">
        <f t="shared" si="143"/>
        <v>0</v>
      </c>
      <c r="AP436" s="936">
        <f t="shared" si="143"/>
        <v>0</v>
      </c>
      <c r="AQ436" s="936">
        <f t="shared" si="143"/>
        <v>0</v>
      </c>
      <c r="AR436" s="936">
        <f t="shared" si="143"/>
        <v>0</v>
      </c>
      <c r="AS436" s="936">
        <f t="shared" si="143"/>
        <v>0</v>
      </c>
      <c r="AT436" s="936">
        <f t="shared" si="143"/>
        <v>0</v>
      </c>
      <c r="AU436" s="936">
        <f t="shared" si="143"/>
        <v>0</v>
      </c>
      <c r="AV436" s="936">
        <f t="shared" si="143"/>
        <v>0</v>
      </c>
      <c r="AW436" s="936">
        <f t="shared" si="143"/>
        <v>0</v>
      </c>
      <c r="AX436" s="936">
        <f t="shared" si="143"/>
        <v>0</v>
      </c>
      <c r="AY436" s="936">
        <f t="shared" si="143"/>
        <v>0</v>
      </c>
      <c r="AZ436" s="936">
        <f t="shared" si="143"/>
        <v>0</v>
      </c>
      <c r="BA436" s="936">
        <f t="shared" si="143"/>
        <v>0</v>
      </c>
      <c r="BB436" s="936">
        <f t="shared" si="143"/>
        <v>0</v>
      </c>
      <c r="BC436" s="936">
        <f t="shared" si="143"/>
        <v>0</v>
      </c>
      <c r="BD436" s="936">
        <f t="shared" si="143"/>
        <v>0</v>
      </c>
      <c r="BE436" s="936">
        <f t="shared" si="143"/>
        <v>0</v>
      </c>
      <c r="BF436" s="936">
        <f t="shared" si="143"/>
        <v>0</v>
      </c>
      <c r="BG436" s="936">
        <f t="shared" si="143"/>
        <v>0</v>
      </c>
      <c r="BH436" s="936">
        <f t="shared" si="143"/>
        <v>0</v>
      </c>
      <c r="BI436" s="936">
        <f t="shared" si="143"/>
        <v>0</v>
      </c>
      <c r="BJ436" s="936">
        <f t="shared" si="143"/>
        <v>0</v>
      </c>
      <c r="BK436" s="936">
        <f t="shared" si="143"/>
        <v>0</v>
      </c>
      <c r="BL436" s="936">
        <f t="shared" si="143"/>
        <v>0</v>
      </c>
      <c r="BM436" s="936">
        <f t="shared" si="143"/>
        <v>0</v>
      </c>
      <c r="BN436" s="936">
        <f t="shared" si="143"/>
        <v>0</v>
      </c>
      <c r="BO436" s="936">
        <f t="shared" si="143"/>
        <v>0</v>
      </c>
      <c r="BP436" s="936">
        <f t="shared" si="143"/>
        <v>0</v>
      </c>
      <c r="BQ436" s="633">
        <v>1</v>
      </c>
      <c r="BR436" s="936"/>
    </row>
    <row r="437" spans="1:77" s="619" customFormat="1" hidden="1">
      <c r="A437" s="855"/>
      <c r="B437" s="941"/>
      <c r="C437" s="941"/>
      <c r="D437" s="859"/>
      <c r="E437" s="859"/>
      <c r="F437" s="942"/>
      <c r="G437" s="607"/>
      <c r="H437" s="608"/>
      <c r="I437" s="609"/>
      <c r="J437" s="610"/>
      <c r="K437" s="611"/>
      <c r="L437" s="611"/>
      <c r="M437" s="611"/>
      <c r="N437" s="611"/>
      <c r="O437" s="943"/>
      <c r="P437" s="943"/>
      <c r="Q437" s="944"/>
      <c r="R437" s="943"/>
      <c r="S437" s="943"/>
      <c r="T437" s="615"/>
      <c r="U437" s="943"/>
      <c r="V437" s="943"/>
      <c r="W437" s="944"/>
      <c r="X437" s="943"/>
      <c r="Y437" s="943"/>
      <c r="Z437" s="943"/>
      <c r="AA437" s="611"/>
      <c r="AB437" s="943"/>
      <c r="AC437" s="943"/>
      <c r="AD437" s="944"/>
      <c r="AE437" s="944"/>
      <c r="AF437" s="943"/>
      <c r="AG437" s="943"/>
      <c r="AH437" s="943"/>
      <c r="AI437" s="611"/>
      <c r="AJ437" s="943"/>
      <c r="AK437" s="943"/>
      <c r="AL437" s="943"/>
      <c r="AM437" s="944"/>
      <c r="AN437" s="943"/>
      <c r="AO437" s="943"/>
      <c r="AP437" s="943"/>
      <c r="AQ437" s="944"/>
      <c r="AR437" s="943"/>
      <c r="AS437" s="943"/>
      <c r="AT437" s="943"/>
      <c r="AU437" s="945"/>
      <c r="AV437" s="943"/>
      <c r="AW437" s="943"/>
      <c r="AX437" s="943"/>
      <c r="AY437" s="943"/>
      <c r="AZ437" s="943"/>
      <c r="BA437" s="943"/>
      <c r="BB437" s="943"/>
      <c r="BC437" s="944"/>
      <c r="BD437" s="943"/>
      <c r="BE437" s="943"/>
      <c r="BF437" s="943"/>
      <c r="BG437" s="943"/>
      <c r="BH437" s="944"/>
      <c r="BI437" s="943"/>
      <c r="BJ437" s="943"/>
      <c r="BK437" s="943"/>
      <c r="BL437" s="944"/>
      <c r="BM437" s="611"/>
      <c r="BN437" s="943"/>
      <c r="BO437" s="943"/>
      <c r="BP437" s="943"/>
      <c r="BQ437" s="547"/>
      <c r="BR437" s="946"/>
      <c r="BS437" s="947"/>
      <c r="BT437" s="859"/>
      <c r="BU437" s="948"/>
      <c r="BY437" s="607"/>
    </row>
    <row r="438" spans="1:77" s="619" customFormat="1" hidden="1">
      <c r="A438" s="949"/>
      <c r="B438" s="950"/>
      <c r="C438" s="941"/>
      <c r="D438" s="856"/>
      <c r="E438" s="856"/>
      <c r="F438" s="951"/>
      <c r="G438" s="607"/>
      <c r="H438" s="608"/>
      <c r="I438" s="609"/>
      <c r="J438" s="610"/>
      <c r="K438" s="611"/>
      <c r="L438" s="611"/>
      <c r="M438" s="611"/>
      <c r="N438" s="611"/>
      <c r="O438" s="952"/>
      <c r="P438" s="952"/>
      <c r="Q438" s="953"/>
      <c r="R438" s="952"/>
      <c r="S438" s="952"/>
      <c r="T438" s="615"/>
      <c r="U438" s="952"/>
      <c r="V438" s="952"/>
      <c r="W438" s="953"/>
      <c r="X438" s="952"/>
      <c r="Y438" s="952"/>
      <c r="Z438" s="952"/>
      <c r="AA438" s="611"/>
      <c r="AB438" s="952"/>
      <c r="AC438" s="952"/>
      <c r="AD438" s="953"/>
      <c r="AE438" s="953"/>
      <c r="AF438" s="952"/>
      <c r="AG438" s="952"/>
      <c r="AH438" s="952"/>
      <c r="AI438" s="611"/>
      <c r="AJ438" s="952"/>
      <c r="AK438" s="952"/>
      <c r="AL438" s="952"/>
      <c r="AM438" s="953"/>
      <c r="AN438" s="952"/>
      <c r="AO438" s="952"/>
      <c r="AP438" s="952"/>
      <c r="AQ438" s="953"/>
      <c r="AR438" s="952"/>
      <c r="AS438" s="952"/>
      <c r="AT438" s="952"/>
      <c r="AU438" s="954"/>
      <c r="AV438" s="952"/>
      <c r="AW438" s="952"/>
      <c r="AX438" s="952"/>
      <c r="AY438" s="952"/>
      <c r="AZ438" s="952"/>
      <c r="BA438" s="952"/>
      <c r="BB438" s="952"/>
      <c r="BC438" s="953"/>
      <c r="BD438" s="952"/>
      <c r="BE438" s="952"/>
      <c r="BF438" s="952"/>
      <c r="BG438" s="952"/>
      <c r="BH438" s="953"/>
      <c r="BI438" s="952"/>
      <c r="BJ438" s="952"/>
      <c r="BK438" s="952"/>
      <c r="BL438" s="953"/>
      <c r="BM438" s="611"/>
      <c r="BN438" s="952"/>
      <c r="BO438" s="952"/>
      <c r="BP438" s="952"/>
      <c r="BQ438" s="547"/>
      <c r="BR438" s="955"/>
      <c r="BS438" s="956"/>
      <c r="BT438" s="856"/>
      <c r="BU438" s="957"/>
      <c r="BY438" s="607"/>
    </row>
    <row r="439" spans="1:77" s="619" customFormat="1" hidden="1">
      <c r="A439" s="949"/>
      <c r="B439" s="950"/>
      <c r="C439" s="941"/>
      <c r="D439" s="856"/>
      <c r="E439" s="856"/>
      <c r="F439" s="951"/>
      <c r="G439" s="607"/>
      <c r="H439" s="608"/>
      <c r="I439" s="609"/>
      <c r="J439" s="610"/>
      <c r="K439" s="611"/>
      <c r="L439" s="611"/>
      <c r="M439" s="611"/>
      <c r="N439" s="611"/>
      <c r="O439" s="952"/>
      <c r="P439" s="952"/>
      <c r="Q439" s="953"/>
      <c r="R439" s="952"/>
      <c r="S439" s="952"/>
      <c r="T439" s="615"/>
      <c r="U439" s="952"/>
      <c r="V439" s="952"/>
      <c r="W439" s="953"/>
      <c r="X439" s="952"/>
      <c r="Y439" s="952"/>
      <c r="Z439" s="952"/>
      <c r="AA439" s="611"/>
      <c r="AB439" s="952"/>
      <c r="AC439" s="952"/>
      <c r="AD439" s="953"/>
      <c r="AE439" s="953"/>
      <c r="AF439" s="952"/>
      <c r="AG439" s="952"/>
      <c r="AH439" s="952"/>
      <c r="AI439" s="611"/>
      <c r="AJ439" s="952"/>
      <c r="AK439" s="952"/>
      <c r="AL439" s="952"/>
      <c r="AM439" s="953"/>
      <c r="AN439" s="952"/>
      <c r="AO439" s="952"/>
      <c r="AP439" s="952"/>
      <c r="AQ439" s="953"/>
      <c r="AR439" s="952"/>
      <c r="AS439" s="952"/>
      <c r="AT439" s="952"/>
      <c r="AU439" s="954"/>
      <c r="AV439" s="952"/>
      <c r="AW439" s="952"/>
      <c r="AX439" s="952"/>
      <c r="AY439" s="952"/>
      <c r="AZ439" s="952"/>
      <c r="BA439" s="952"/>
      <c r="BB439" s="952"/>
      <c r="BC439" s="953"/>
      <c r="BD439" s="952"/>
      <c r="BE439" s="952"/>
      <c r="BF439" s="952"/>
      <c r="BG439" s="952"/>
      <c r="BH439" s="953"/>
      <c r="BI439" s="952"/>
      <c r="BJ439" s="952"/>
      <c r="BK439" s="952"/>
      <c r="BL439" s="953"/>
      <c r="BM439" s="611"/>
      <c r="BN439" s="952"/>
      <c r="BO439" s="952"/>
      <c r="BP439" s="952"/>
      <c r="BQ439" s="547"/>
      <c r="BR439" s="955"/>
      <c r="BS439" s="956"/>
      <c r="BT439" s="856"/>
      <c r="BU439" s="957"/>
      <c r="BY439" s="607"/>
    </row>
    <row r="440" spans="1:77" s="619" customFormat="1" hidden="1">
      <c r="A440" s="949"/>
      <c r="B440" s="950"/>
      <c r="C440" s="941"/>
      <c r="D440" s="856"/>
      <c r="E440" s="856"/>
      <c r="F440" s="951"/>
      <c r="G440" s="607"/>
      <c r="H440" s="608"/>
      <c r="I440" s="609"/>
      <c r="J440" s="610"/>
      <c r="K440" s="611"/>
      <c r="L440" s="611"/>
      <c r="M440" s="611"/>
      <c r="N440" s="611"/>
      <c r="O440" s="952"/>
      <c r="P440" s="952"/>
      <c r="Q440" s="953"/>
      <c r="R440" s="952"/>
      <c r="S440" s="952"/>
      <c r="T440" s="615"/>
      <c r="U440" s="952"/>
      <c r="V440" s="952"/>
      <c r="W440" s="953"/>
      <c r="X440" s="952"/>
      <c r="Y440" s="952"/>
      <c r="Z440" s="952"/>
      <c r="AA440" s="611"/>
      <c r="AB440" s="952"/>
      <c r="AC440" s="952"/>
      <c r="AD440" s="953"/>
      <c r="AE440" s="953"/>
      <c r="AF440" s="952"/>
      <c r="AG440" s="952"/>
      <c r="AH440" s="952"/>
      <c r="AI440" s="611"/>
      <c r="AJ440" s="952"/>
      <c r="AK440" s="952"/>
      <c r="AL440" s="952"/>
      <c r="AM440" s="953"/>
      <c r="AN440" s="952"/>
      <c r="AO440" s="952"/>
      <c r="AP440" s="952"/>
      <c r="AQ440" s="953"/>
      <c r="AR440" s="952"/>
      <c r="AS440" s="952"/>
      <c r="AT440" s="952"/>
      <c r="AU440" s="954"/>
      <c r="AV440" s="952"/>
      <c r="AW440" s="952"/>
      <c r="AX440" s="952"/>
      <c r="AY440" s="952"/>
      <c r="AZ440" s="952"/>
      <c r="BA440" s="952"/>
      <c r="BB440" s="952"/>
      <c r="BC440" s="953"/>
      <c r="BD440" s="952"/>
      <c r="BE440" s="952"/>
      <c r="BF440" s="952"/>
      <c r="BG440" s="952"/>
      <c r="BH440" s="953"/>
      <c r="BI440" s="952"/>
      <c r="BJ440" s="952"/>
      <c r="BK440" s="952"/>
      <c r="BL440" s="953"/>
      <c r="BM440" s="611"/>
      <c r="BN440" s="952"/>
      <c r="BO440" s="952"/>
      <c r="BP440" s="952"/>
      <c r="BQ440" s="547"/>
      <c r="BR440" s="955"/>
      <c r="BS440" s="956"/>
      <c r="BT440" s="856"/>
      <c r="BU440" s="957"/>
      <c r="BY440" s="607"/>
    </row>
    <row r="441" spans="1:77" s="619" customFormat="1" hidden="1">
      <c r="A441" s="949"/>
      <c r="B441" s="950"/>
      <c r="C441" s="941"/>
      <c r="D441" s="856"/>
      <c r="E441" s="856"/>
      <c r="F441" s="951"/>
      <c r="G441" s="607"/>
      <c r="H441" s="608"/>
      <c r="I441" s="609"/>
      <c r="J441" s="610"/>
      <c r="K441" s="611"/>
      <c r="L441" s="611"/>
      <c r="M441" s="611"/>
      <c r="N441" s="611"/>
      <c r="O441" s="952"/>
      <c r="P441" s="952"/>
      <c r="Q441" s="953"/>
      <c r="R441" s="952"/>
      <c r="S441" s="952"/>
      <c r="T441" s="615"/>
      <c r="U441" s="952"/>
      <c r="V441" s="952"/>
      <c r="W441" s="953"/>
      <c r="X441" s="952"/>
      <c r="Y441" s="952"/>
      <c r="Z441" s="952"/>
      <c r="AA441" s="611"/>
      <c r="AB441" s="952"/>
      <c r="AC441" s="952"/>
      <c r="AD441" s="953"/>
      <c r="AE441" s="953"/>
      <c r="AF441" s="952"/>
      <c r="AG441" s="952"/>
      <c r="AH441" s="952"/>
      <c r="AI441" s="611"/>
      <c r="AJ441" s="952"/>
      <c r="AK441" s="952"/>
      <c r="AL441" s="952"/>
      <c r="AM441" s="953"/>
      <c r="AN441" s="952"/>
      <c r="AO441" s="952"/>
      <c r="AP441" s="952"/>
      <c r="AQ441" s="953"/>
      <c r="AR441" s="952"/>
      <c r="AS441" s="952"/>
      <c r="AT441" s="952"/>
      <c r="AU441" s="954"/>
      <c r="AV441" s="952"/>
      <c r="AW441" s="952"/>
      <c r="AX441" s="952"/>
      <c r="AY441" s="952"/>
      <c r="AZ441" s="952"/>
      <c r="BA441" s="952"/>
      <c r="BB441" s="952"/>
      <c r="BC441" s="953"/>
      <c r="BD441" s="952"/>
      <c r="BE441" s="952"/>
      <c r="BF441" s="952"/>
      <c r="BG441" s="952"/>
      <c r="BH441" s="953"/>
      <c r="BI441" s="952"/>
      <c r="BJ441" s="952"/>
      <c r="BK441" s="952"/>
      <c r="BL441" s="953"/>
      <c r="BM441" s="611"/>
      <c r="BN441" s="952"/>
      <c r="BO441" s="952"/>
      <c r="BP441" s="952"/>
      <c r="BQ441" s="547"/>
      <c r="BR441" s="955"/>
      <c r="BS441" s="956"/>
      <c r="BT441" s="856"/>
      <c r="BU441" s="957"/>
      <c r="BY441" s="607"/>
    </row>
    <row r="442" spans="1:77" s="619" customFormat="1" hidden="1">
      <c r="A442" s="949"/>
      <c r="B442" s="950"/>
      <c r="C442" s="941"/>
      <c r="D442" s="856"/>
      <c r="E442" s="856"/>
      <c r="F442" s="951"/>
      <c r="G442" s="607"/>
      <c r="H442" s="608"/>
      <c r="I442" s="609"/>
      <c r="J442" s="610"/>
      <c r="K442" s="611"/>
      <c r="L442" s="611"/>
      <c r="M442" s="611"/>
      <c r="N442" s="611"/>
      <c r="O442" s="952"/>
      <c r="P442" s="952"/>
      <c r="Q442" s="953"/>
      <c r="R442" s="952"/>
      <c r="S442" s="952"/>
      <c r="T442" s="615"/>
      <c r="U442" s="952"/>
      <c r="V442" s="952"/>
      <c r="W442" s="953"/>
      <c r="X442" s="952"/>
      <c r="Y442" s="952"/>
      <c r="Z442" s="952"/>
      <c r="AA442" s="611"/>
      <c r="AB442" s="952"/>
      <c r="AC442" s="952"/>
      <c r="AD442" s="953"/>
      <c r="AE442" s="953"/>
      <c r="AF442" s="952"/>
      <c r="AG442" s="952"/>
      <c r="AH442" s="952"/>
      <c r="AI442" s="611"/>
      <c r="AJ442" s="952"/>
      <c r="AK442" s="952"/>
      <c r="AL442" s="952"/>
      <c r="AM442" s="953"/>
      <c r="AN442" s="952"/>
      <c r="AO442" s="952"/>
      <c r="AP442" s="952"/>
      <c r="AQ442" s="953"/>
      <c r="AR442" s="952"/>
      <c r="AS442" s="952"/>
      <c r="AT442" s="952"/>
      <c r="AU442" s="954"/>
      <c r="AV442" s="952"/>
      <c r="AW442" s="952"/>
      <c r="AX442" s="952"/>
      <c r="AY442" s="952"/>
      <c r="AZ442" s="952"/>
      <c r="BA442" s="952"/>
      <c r="BB442" s="952"/>
      <c r="BC442" s="953"/>
      <c r="BD442" s="952"/>
      <c r="BE442" s="952"/>
      <c r="BF442" s="952"/>
      <c r="BG442" s="952"/>
      <c r="BH442" s="953"/>
      <c r="BI442" s="952"/>
      <c r="BJ442" s="952"/>
      <c r="BK442" s="952"/>
      <c r="BL442" s="953"/>
      <c r="BM442" s="611"/>
      <c r="BN442" s="952"/>
      <c r="BO442" s="952"/>
      <c r="BP442" s="952"/>
      <c r="BQ442" s="547"/>
      <c r="BR442" s="955"/>
      <c r="BS442" s="956"/>
      <c r="BT442" s="856"/>
      <c r="BU442" s="957"/>
      <c r="BY442" s="607"/>
    </row>
    <row r="443" spans="1:77" s="619" customFormat="1" hidden="1">
      <c r="A443" s="949"/>
      <c r="B443" s="950"/>
      <c r="C443" s="941"/>
      <c r="D443" s="856"/>
      <c r="E443" s="856"/>
      <c r="F443" s="951"/>
      <c r="G443" s="607"/>
      <c r="H443" s="608"/>
      <c r="I443" s="609"/>
      <c r="J443" s="610"/>
      <c r="K443" s="611"/>
      <c r="L443" s="611"/>
      <c r="M443" s="611"/>
      <c r="N443" s="611"/>
      <c r="O443" s="952"/>
      <c r="P443" s="952"/>
      <c r="Q443" s="953"/>
      <c r="R443" s="952"/>
      <c r="S443" s="952"/>
      <c r="T443" s="615"/>
      <c r="U443" s="952"/>
      <c r="V443" s="952"/>
      <c r="W443" s="953"/>
      <c r="X443" s="952"/>
      <c r="Y443" s="952"/>
      <c r="Z443" s="952"/>
      <c r="AA443" s="611"/>
      <c r="AB443" s="952"/>
      <c r="AC443" s="952"/>
      <c r="AD443" s="953"/>
      <c r="AE443" s="953"/>
      <c r="AF443" s="952"/>
      <c r="AG443" s="952"/>
      <c r="AH443" s="952"/>
      <c r="AI443" s="611"/>
      <c r="AJ443" s="952"/>
      <c r="AK443" s="952"/>
      <c r="AL443" s="952"/>
      <c r="AM443" s="953"/>
      <c r="AN443" s="952"/>
      <c r="AO443" s="952"/>
      <c r="AP443" s="952"/>
      <c r="AQ443" s="953"/>
      <c r="AR443" s="952"/>
      <c r="AS443" s="952"/>
      <c r="AT443" s="952"/>
      <c r="AU443" s="954"/>
      <c r="AV443" s="952"/>
      <c r="AW443" s="952"/>
      <c r="AX443" s="952"/>
      <c r="AY443" s="952"/>
      <c r="AZ443" s="952"/>
      <c r="BA443" s="952"/>
      <c r="BB443" s="952"/>
      <c r="BC443" s="953"/>
      <c r="BD443" s="952"/>
      <c r="BE443" s="952"/>
      <c r="BF443" s="952"/>
      <c r="BG443" s="952"/>
      <c r="BH443" s="953"/>
      <c r="BI443" s="952"/>
      <c r="BJ443" s="952"/>
      <c r="BK443" s="952"/>
      <c r="BL443" s="953"/>
      <c r="BM443" s="611"/>
      <c r="BN443" s="952"/>
      <c r="BO443" s="952"/>
      <c r="BP443" s="952"/>
      <c r="BQ443" s="547"/>
      <c r="BR443" s="955"/>
      <c r="BS443" s="956"/>
      <c r="BT443" s="856"/>
      <c r="BU443" s="957"/>
      <c r="BY443" s="607"/>
    </row>
    <row r="444" spans="1:77" s="619" customFormat="1" hidden="1">
      <c r="A444" s="949"/>
      <c r="B444" s="950"/>
      <c r="C444" s="941"/>
      <c r="D444" s="856"/>
      <c r="E444" s="856"/>
      <c r="F444" s="951"/>
      <c r="G444" s="607"/>
      <c r="H444" s="608"/>
      <c r="I444" s="609"/>
      <c r="J444" s="610"/>
      <c r="K444" s="611"/>
      <c r="L444" s="611"/>
      <c r="M444" s="611"/>
      <c r="N444" s="611"/>
      <c r="O444" s="952"/>
      <c r="P444" s="952"/>
      <c r="Q444" s="953"/>
      <c r="R444" s="952"/>
      <c r="S444" s="952"/>
      <c r="T444" s="615"/>
      <c r="U444" s="952"/>
      <c r="V444" s="952"/>
      <c r="W444" s="953"/>
      <c r="X444" s="952"/>
      <c r="Y444" s="952"/>
      <c r="Z444" s="952"/>
      <c r="AA444" s="611"/>
      <c r="AB444" s="952"/>
      <c r="AC444" s="952"/>
      <c r="AD444" s="953"/>
      <c r="AE444" s="953"/>
      <c r="AF444" s="952"/>
      <c r="AG444" s="952"/>
      <c r="AH444" s="952"/>
      <c r="AI444" s="611"/>
      <c r="AJ444" s="952"/>
      <c r="AK444" s="952"/>
      <c r="AL444" s="952"/>
      <c r="AM444" s="953"/>
      <c r="AN444" s="952"/>
      <c r="AO444" s="952"/>
      <c r="AP444" s="952"/>
      <c r="AQ444" s="953"/>
      <c r="AR444" s="952"/>
      <c r="AS444" s="952"/>
      <c r="AT444" s="952"/>
      <c r="AU444" s="954"/>
      <c r="AV444" s="952"/>
      <c r="AW444" s="952"/>
      <c r="AX444" s="952"/>
      <c r="AY444" s="952"/>
      <c r="AZ444" s="952"/>
      <c r="BA444" s="952"/>
      <c r="BB444" s="952"/>
      <c r="BC444" s="953"/>
      <c r="BD444" s="952"/>
      <c r="BE444" s="952"/>
      <c r="BF444" s="952"/>
      <c r="BG444" s="952"/>
      <c r="BH444" s="953"/>
      <c r="BI444" s="952"/>
      <c r="BJ444" s="952"/>
      <c r="BK444" s="952"/>
      <c r="BL444" s="953"/>
      <c r="BM444" s="611"/>
      <c r="BN444" s="952"/>
      <c r="BO444" s="952"/>
      <c r="BP444" s="952"/>
      <c r="BQ444" s="547"/>
      <c r="BR444" s="955"/>
      <c r="BS444" s="956"/>
      <c r="BT444" s="856"/>
      <c r="BU444" s="957"/>
      <c r="BY444" s="607"/>
    </row>
    <row r="445" spans="1:77" s="619" customFormat="1" hidden="1">
      <c r="A445" s="949"/>
      <c r="B445" s="950"/>
      <c r="C445" s="941"/>
      <c r="D445" s="856"/>
      <c r="E445" s="856"/>
      <c r="F445" s="951"/>
      <c r="G445" s="607"/>
      <c r="H445" s="608"/>
      <c r="I445" s="609"/>
      <c r="J445" s="610"/>
      <c r="K445" s="611"/>
      <c r="L445" s="611"/>
      <c r="M445" s="611"/>
      <c r="N445" s="611"/>
      <c r="O445" s="952"/>
      <c r="P445" s="952"/>
      <c r="Q445" s="953"/>
      <c r="R445" s="952"/>
      <c r="S445" s="952"/>
      <c r="T445" s="615"/>
      <c r="U445" s="952"/>
      <c r="V445" s="952"/>
      <c r="W445" s="953"/>
      <c r="X445" s="952"/>
      <c r="Y445" s="952"/>
      <c r="Z445" s="952"/>
      <c r="AA445" s="611"/>
      <c r="AB445" s="952"/>
      <c r="AC445" s="952"/>
      <c r="AD445" s="953"/>
      <c r="AE445" s="953"/>
      <c r="AF445" s="952"/>
      <c r="AG445" s="952"/>
      <c r="AH445" s="952"/>
      <c r="AI445" s="611"/>
      <c r="AJ445" s="952"/>
      <c r="AK445" s="952"/>
      <c r="AL445" s="952"/>
      <c r="AM445" s="953"/>
      <c r="AN445" s="952"/>
      <c r="AO445" s="952"/>
      <c r="AP445" s="952"/>
      <c r="AQ445" s="953"/>
      <c r="AR445" s="952"/>
      <c r="AS445" s="952"/>
      <c r="AT445" s="952"/>
      <c r="AU445" s="954"/>
      <c r="AV445" s="952"/>
      <c r="AW445" s="952"/>
      <c r="AX445" s="952"/>
      <c r="AY445" s="952"/>
      <c r="AZ445" s="952"/>
      <c r="BA445" s="952"/>
      <c r="BB445" s="952"/>
      <c r="BC445" s="953"/>
      <c r="BD445" s="952"/>
      <c r="BE445" s="952"/>
      <c r="BF445" s="952"/>
      <c r="BG445" s="952"/>
      <c r="BH445" s="953"/>
      <c r="BI445" s="952"/>
      <c r="BJ445" s="952"/>
      <c r="BK445" s="952"/>
      <c r="BL445" s="953"/>
      <c r="BM445" s="611"/>
      <c r="BN445" s="952"/>
      <c r="BO445" s="952"/>
      <c r="BP445" s="952"/>
      <c r="BQ445" s="547"/>
      <c r="BR445" s="955"/>
      <c r="BS445" s="956"/>
      <c r="BT445" s="856"/>
      <c r="BU445" s="957"/>
      <c r="BY445" s="607"/>
    </row>
    <row r="446" spans="1:77" s="619" customFormat="1" hidden="1">
      <c r="A446" s="949"/>
      <c r="B446" s="950"/>
      <c r="C446" s="941"/>
      <c r="D446" s="856"/>
      <c r="E446" s="856"/>
      <c r="F446" s="951"/>
      <c r="G446" s="607"/>
      <c r="H446" s="608"/>
      <c r="I446" s="609"/>
      <c r="J446" s="610"/>
      <c r="K446" s="611"/>
      <c r="L446" s="611"/>
      <c r="M446" s="611"/>
      <c r="N446" s="611"/>
      <c r="O446" s="952"/>
      <c r="P446" s="952"/>
      <c r="Q446" s="953"/>
      <c r="R446" s="952"/>
      <c r="S446" s="952"/>
      <c r="T446" s="615"/>
      <c r="U446" s="952"/>
      <c r="V446" s="952"/>
      <c r="W446" s="953"/>
      <c r="X446" s="952"/>
      <c r="Y446" s="952"/>
      <c r="Z446" s="952"/>
      <c r="AA446" s="611"/>
      <c r="AB446" s="952"/>
      <c r="AC446" s="952"/>
      <c r="AD446" s="953"/>
      <c r="AE446" s="953"/>
      <c r="AF446" s="952"/>
      <c r="AG446" s="952"/>
      <c r="AH446" s="952"/>
      <c r="AI446" s="611"/>
      <c r="AJ446" s="952"/>
      <c r="AK446" s="952"/>
      <c r="AL446" s="952"/>
      <c r="AM446" s="953"/>
      <c r="AN446" s="952"/>
      <c r="AO446" s="952"/>
      <c r="AP446" s="952"/>
      <c r="AQ446" s="953"/>
      <c r="AR446" s="952"/>
      <c r="AS446" s="952"/>
      <c r="AT446" s="952"/>
      <c r="AU446" s="954"/>
      <c r="AV446" s="952"/>
      <c r="AW446" s="952"/>
      <c r="AX446" s="952"/>
      <c r="AY446" s="952"/>
      <c r="AZ446" s="952"/>
      <c r="BA446" s="952"/>
      <c r="BB446" s="952"/>
      <c r="BC446" s="953"/>
      <c r="BD446" s="952"/>
      <c r="BE446" s="952"/>
      <c r="BF446" s="952"/>
      <c r="BG446" s="952"/>
      <c r="BH446" s="953"/>
      <c r="BI446" s="952"/>
      <c r="BJ446" s="952"/>
      <c r="BK446" s="952"/>
      <c r="BL446" s="953"/>
      <c r="BM446" s="611"/>
      <c r="BN446" s="952"/>
      <c r="BO446" s="952"/>
      <c r="BP446" s="952"/>
      <c r="BQ446" s="547"/>
      <c r="BR446" s="955"/>
      <c r="BS446" s="956"/>
      <c r="BT446" s="856"/>
      <c r="BU446" s="957"/>
      <c r="BY446" s="607"/>
    </row>
    <row r="447" spans="1:77" s="619" customFormat="1" hidden="1">
      <c r="A447" s="949"/>
      <c r="B447" s="950"/>
      <c r="C447" s="941"/>
      <c r="D447" s="856"/>
      <c r="E447" s="856"/>
      <c r="F447" s="951"/>
      <c r="G447" s="607"/>
      <c r="H447" s="608"/>
      <c r="I447" s="609"/>
      <c r="J447" s="610"/>
      <c r="K447" s="611"/>
      <c r="L447" s="611"/>
      <c r="M447" s="611"/>
      <c r="N447" s="611"/>
      <c r="O447" s="952"/>
      <c r="P447" s="952"/>
      <c r="Q447" s="953"/>
      <c r="R447" s="952"/>
      <c r="S447" s="952"/>
      <c r="T447" s="615"/>
      <c r="U447" s="952"/>
      <c r="V447" s="952"/>
      <c r="W447" s="953"/>
      <c r="X447" s="952"/>
      <c r="Y447" s="952"/>
      <c r="Z447" s="952"/>
      <c r="AA447" s="611"/>
      <c r="AB447" s="952"/>
      <c r="AC447" s="952"/>
      <c r="AD447" s="953"/>
      <c r="AE447" s="953"/>
      <c r="AF447" s="952"/>
      <c r="AG447" s="952"/>
      <c r="AH447" s="952"/>
      <c r="AI447" s="611"/>
      <c r="AJ447" s="952"/>
      <c r="AK447" s="952"/>
      <c r="AL447" s="952"/>
      <c r="AM447" s="953"/>
      <c r="AN447" s="952"/>
      <c r="AO447" s="952"/>
      <c r="AP447" s="952"/>
      <c r="AQ447" s="953"/>
      <c r="AR447" s="952"/>
      <c r="AS447" s="952"/>
      <c r="AT447" s="952"/>
      <c r="AU447" s="954"/>
      <c r="AV447" s="952"/>
      <c r="AW447" s="952"/>
      <c r="AX447" s="952"/>
      <c r="AY447" s="952"/>
      <c r="AZ447" s="952"/>
      <c r="BA447" s="952"/>
      <c r="BB447" s="952"/>
      <c r="BC447" s="953"/>
      <c r="BD447" s="952"/>
      <c r="BE447" s="952"/>
      <c r="BF447" s="952"/>
      <c r="BG447" s="952"/>
      <c r="BH447" s="953"/>
      <c r="BI447" s="952"/>
      <c r="BJ447" s="952"/>
      <c r="BK447" s="952"/>
      <c r="BL447" s="953"/>
      <c r="BM447" s="611"/>
      <c r="BN447" s="952"/>
      <c r="BO447" s="952"/>
      <c r="BP447" s="952"/>
      <c r="BQ447" s="547"/>
      <c r="BR447" s="955"/>
      <c r="BS447" s="956"/>
      <c r="BT447" s="856"/>
      <c r="BU447" s="957"/>
      <c r="BY447" s="607"/>
    </row>
    <row r="448" spans="1:77" s="619" customFormat="1" hidden="1">
      <c r="A448" s="949"/>
      <c r="B448" s="950"/>
      <c r="C448" s="941"/>
      <c r="D448" s="856"/>
      <c r="E448" s="856"/>
      <c r="F448" s="951"/>
      <c r="G448" s="607"/>
      <c r="H448" s="608"/>
      <c r="I448" s="609"/>
      <c r="J448" s="610"/>
      <c r="K448" s="611"/>
      <c r="L448" s="611"/>
      <c r="M448" s="611"/>
      <c r="N448" s="611"/>
      <c r="O448" s="952"/>
      <c r="P448" s="952"/>
      <c r="Q448" s="953"/>
      <c r="R448" s="952"/>
      <c r="S448" s="952"/>
      <c r="T448" s="615"/>
      <c r="U448" s="952"/>
      <c r="V448" s="952"/>
      <c r="W448" s="953"/>
      <c r="X448" s="952"/>
      <c r="Y448" s="952"/>
      <c r="Z448" s="952"/>
      <c r="AA448" s="611"/>
      <c r="AB448" s="952"/>
      <c r="AC448" s="952"/>
      <c r="AD448" s="953"/>
      <c r="AE448" s="953"/>
      <c r="AF448" s="952"/>
      <c r="AG448" s="952"/>
      <c r="AH448" s="952"/>
      <c r="AI448" s="611"/>
      <c r="AJ448" s="952"/>
      <c r="AK448" s="952"/>
      <c r="AL448" s="952"/>
      <c r="AM448" s="953"/>
      <c r="AN448" s="952"/>
      <c r="AO448" s="952"/>
      <c r="AP448" s="952"/>
      <c r="AQ448" s="953"/>
      <c r="AR448" s="952"/>
      <c r="AS448" s="952"/>
      <c r="AT448" s="952"/>
      <c r="AU448" s="954"/>
      <c r="AV448" s="952"/>
      <c r="AW448" s="952"/>
      <c r="AX448" s="952"/>
      <c r="AY448" s="952"/>
      <c r="AZ448" s="952"/>
      <c r="BA448" s="952"/>
      <c r="BB448" s="952"/>
      <c r="BC448" s="953"/>
      <c r="BD448" s="952"/>
      <c r="BE448" s="952"/>
      <c r="BF448" s="952"/>
      <c r="BG448" s="952"/>
      <c r="BH448" s="953"/>
      <c r="BI448" s="952"/>
      <c r="BJ448" s="952"/>
      <c r="BK448" s="952"/>
      <c r="BL448" s="953"/>
      <c r="BM448" s="611"/>
      <c r="BN448" s="952"/>
      <c r="BO448" s="952"/>
      <c r="BP448" s="952"/>
      <c r="BQ448" s="547"/>
      <c r="BR448" s="955"/>
      <c r="BS448" s="956"/>
      <c r="BT448" s="856"/>
      <c r="BU448" s="957"/>
      <c r="BY448" s="607"/>
    </row>
    <row r="449" spans="1:77" s="619" customFormat="1" hidden="1">
      <c r="A449" s="949"/>
      <c r="B449" s="950"/>
      <c r="C449" s="941"/>
      <c r="D449" s="856"/>
      <c r="E449" s="856"/>
      <c r="F449" s="951"/>
      <c r="G449" s="607"/>
      <c r="H449" s="608"/>
      <c r="I449" s="609"/>
      <c r="J449" s="610"/>
      <c r="K449" s="611"/>
      <c r="L449" s="611"/>
      <c r="M449" s="611"/>
      <c r="N449" s="611"/>
      <c r="O449" s="952"/>
      <c r="P449" s="952"/>
      <c r="Q449" s="953"/>
      <c r="R449" s="952"/>
      <c r="S449" s="952"/>
      <c r="T449" s="615"/>
      <c r="U449" s="952"/>
      <c r="V449" s="952"/>
      <c r="W449" s="953"/>
      <c r="X449" s="952"/>
      <c r="Y449" s="952"/>
      <c r="Z449" s="952"/>
      <c r="AA449" s="611"/>
      <c r="AB449" s="952"/>
      <c r="AC449" s="952"/>
      <c r="AD449" s="953"/>
      <c r="AE449" s="953"/>
      <c r="AF449" s="952"/>
      <c r="AG449" s="952"/>
      <c r="AH449" s="952"/>
      <c r="AI449" s="611"/>
      <c r="AJ449" s="952"/>
      <c r="AK449" s="952"/>
      <c r="AL449" s="952"/>
      <c r="AM449" s="953"/>
      <c r="AN449" s="952"/>
      <c r="AO449" s="952"/>
      <c r="AP449" s="952"/>
      <c r="AQ449" s="953"/>
      <c r="AR449" s="952"/>
      <c r="AS449" s="952"/>
      <c r="AT449" s="952"/>
      <c r="AU449" s="954"/>
      <c r="AV449" s="952"/>
      <c r="AW449" s="952"/>
      <c r="AX449" s="952"/>
      <c r="AY449" s="952"/>
      <c r="AZ449" s="952"/>
      <c r="BA449" s="952"/>
      <c r="BB449" s="952"/>
      <c r="BC449" s="953"/>
      <c r="BD449" s="952"/>
      <c r="BE449" s="952"/>
      <c r="BF449" s="952"/>
      <c r="BG449" s="952"/>
      <c r="BH449" s="953"/>
      <c r="BI449" s="952"/>
      <c r="BJ449" s="952"/>
      <c r="BK449" s="952"/>
      <c r="BL449" s="953"/>
      <c r="BM449" s="611"/>
      <c r="BN449" s="952"/>
      <c r="BO449" s="952"/>
      <c r="BP449" s="952"/>
      <c r="BQ449" s="547"/>
      <c r="BR449" s="955"/>
      <c r="BS449" s="956"/>
      <c r="BT449" s="856"/>
      <c r="BU449" s="957"/>
      <c r="BY449" s="607"/>
    </row>
    <row r="450" spans="1:77" s="619" customFormat="1" hidden="1">
      <c r="A450" s="949"/>
      <c r="B450" s="950"/>
      <c r="C450" s="941"/>
      <c r="D450" s="856"/>
      <c r="E450" s="856"/>
      <c r="F450" s="951"/>
      <c r="G450" s="607"/>
      <c r="H450" s="608"/>
      <c r="I450" s="609"/>
      <c r="J450" s="610"/>
      <c r="K450" s="611"/>
      <c r="L450" s="611"/>
      <c r="M450" s="611"/>
      <c r="N450" s="611"/>
      <c r="O450" s="952"/>
      <c r="P450" s="952"/>
      <c r="Q450" s="953"/>
      <c r="R450" s="952"/>
      <c r="S450" s="952"/>
      <c r="T450" s="615"/>
      <c r="U450" s="952"/>
      <c r="V450" s="952"/>
      <c r="W450" s="953"/>
      <c r="X450" s="952"/>
      <c r="Y450" s="952"/>
      <c r="Z450" s="952"/>
      <c r="AA450" s="611"/>
      <c r="AB450" s="952"/>
      <c r="AC450" s="952"/>
      <c r="AD450" s="953"/>
      <c r="AE450" s="953"/>
      <c r="AF450" s="952"/>
      <c r="AG450" s="952"/>
      <c r="AH450" s="952"/>
      <c r="AI450" s="611"/>
      <c r="AJ450" s="952"/>
      <c r="AK450" s="952"/>
      <c r="AL450" s="952"/>
      <c r="AM450" s="953"/>
      <c r="AN450" s="952"/>
      <c r="AO450" s="952"/>
      <c r="AP450" s="952"/>
      <c r="AQ450" s="953"/>
      <c r="AR450" s="952"/>
      <c r="AS450" s="952"/>
      <c r="AT450" s="952"/>
      <c r="AU450" s="954"/>
      <c r="AV450" s="952"/>
      <c r="AW450" s="952"/>
      <c r="AX450" s="952"/>
      <c r="AY450" s="952"/>
      <c r="AZ450" s="952"/>
      <c r="BA450" s="952"/>
      <c r="BB450" s="952"/>
      <c r="BC450" s="953"/>
      <c r="BD450" s="952"/>
      <c r="BE450" s="952"/>
      <c r="BF450" s="952"/>
      <c r="BG450" s="952"/>
      <c r="BH450" s="953"/>
      <c r="BI450" s="952"/>
      <c r="BJ450" s="952"/>
      <c r="BK450" s="952"/>
      <c r="BL450" s="953"/>
      <c r="BM450" s="611"/>
      <c r="BN450" s="952"/>
      <c r="BO450" s="952"/>
      <c r="BP450" s="952"/>
      <c r="BQ450" s="547"/>
      <c r="BR450" s="955"/>
      <c r="BS450" s="956"/>
      <c r="BT450" s="856"/>
      <c r="BU450" s="957"/>
      <c r="BY450" s="607"/>
    </row>
    <row r="451" spans="1:77" s="619" customFormat="1" hidden="1">
      <c r="A451" s="949"/>
      <c r="B451" s="950"/>
      <c r="C451" s="941"/>
      <c r="D451" s="856"/>
      <c r="E451" s="856"/>
      <c r="F451" s="951"/>
      <c r="G451" s="607"/>
      <c r="H451" s="608"/>
      <c r="I451" s="609"/>
      <c r="J451" s="610"/>
      <c r="K451" s="611"/>
      <c r="L451" s="611"/>
      <c r="M451" s="611"/>
      <c r="N451" s="611"/>
      <c r="O451" s="952"/>
      <c r="P451" s="952"/>
      <c r="Q451" s="953"/>
      <c r="R451" s="952"/>
      <c r="S451" s="952"/>
      <c r="T451" s="615"/>
      <c r="U451" s="952"/>
      <c r="V451" s="952"/>
      <c r="W451" s="953"/>
      <c r="X451" s="952"/>
      <c r="Y451" s="952"/>
      <c r="Z451" s="952"/>
      <c r="AA451" s="611"/>
      <c r="AB451" s="952"/>
      <c r="AC451" s="952"/>
      <c r="AD451" s="953"/>
      <c r="AE451" s="953"/>
      <c r="AF451" s="952"/>
      <c r="AG451" s="952"/>
      <c r="AH451" s="952"/>
      <c r="AI451" s="611"/>
      <c r="AJ451" s="952"/>
      <c r="AK451" s="952"/>
      <c r="AL451" s="952"/>
      <c r="AM451" s="953"/>
      <c r="AN451" s="952"/>
      <c r="AO451" s="952"/>
      <c r="AP451" s="952"/>
      <c r="AQ451" s="953"/>
      <c r="AR451" s="952"/>
      <c r="AS451" s="952"/>
      <c r="AT451" s="952"/>
      <c r="AU451" s="954"/>
      <c r="AV451" s="952"/>
      <c r="AW451" s="952"/>
      <c r="AX451" s="952"/>
      <c r="AY451" s="952"/>
      <c r="AZ451" s="952"/>
      <c r="BA451" s="952"/>
      <c r="BB451" s="952"/>
      <c r="BC451" s="953"/>
      <c r="BD451" s="952"/>
      <c r="BE451" s="952"/>
      <c r="BF451" s="952"/>
      <c r="BG451" s="952"/>
      <c r="BH451" s="953"/>
      <c r="BI451" s="952"/>
      <c r="BJ451" s="952"/>
      <c r="BK451" s="952"/>
      <c r="BL451" s="953"/>
      <c r="BM451" s="611"/>
      <c r="BN451" s="952"/>
      <c r="BO451" s="952"/>
      <c r="BP451" s="952"/>
      <c r="BQ451" s="547"/>
      <c r="BR451" s="955"/>
      <c r="BS451" s="956"/>
      <c r="BT451" s="856"/>
      <c r="BU451" s="957"/>
      <c r="BY451" s="607"/>
    </row>
    <row r="452" spans="1:77" s="619" customFormat="1" hidden="1">
      <c r="A452" s="949"/>
      <c r="B452" s="950"/>
      <c r="C452" s="941"/>
      <c r="D452" s="856"/>
      <c r="E452" s="856"/>
      <c r="F452" s="951"/>
      <c r="G452" s="607"/>
      <c r="H452" s="608"/>
      <c r="I452" s="609"/>
      <c r="J452" s="610"/>
      <c r="K452" s="611"/>
      <c r="L452" s="611"/>
      <c r="M452" s="611"/>
      <c r="N452" s="611"/>
      <c r="O452" s="952"/>
      <c r="P452" s="952"/>
      <c r="Q452" s="953"/>
      <c r="R452" s="952"/>
      <c r="S452" s="952"/>
      <c r="T452" s="615"/>
      <c r="U452" s="952"/>
      <c r="V452" s="952"/>
      <c r="W452" s="953"/>
      <c r="X452" s="952"/>
      <c r="Y452" s="952"/>
      <c r="Z452" s="952"/>
      <c r="AA452" s="611"/>
      <c r="AB452" s="952"/>
      <c r="AC452" s="952"/>
      <c r="AD452" s="953"/>
      <c r="AE452" s="953"/>
      <c r="AF452" s="952"/>
      <c r="AG452" s="952"/>
      <c r="AH452" s="952"/>
      <c r="AI452" s="611"/>
      <c r="AJ452" s="952"/>
      <c r="AK452" s="952"/>
      <c r="AL452" s="952"/>
      <c r="AM452" s="953"/>
      <c r="AN452" s="952"/>
      <c r="AO452" s="952"/>
      <c r="AP452" s="952"/>
      <c r="AQ452" s="953"/>
      <c r="AR452" s="952"/>
      <c r="AS452" s="952"/>
      <c r="AT452" s="952"/>
      <c r="AU452" s="954"/>
      <c r="AV452" s="952"/>
      <c r="AW452" s="952"/>
      <c r="AX452" s="952"/>
      <c r="AY452" s="952"/>
      <c r="AZ452" s="952"/>
      <c r="BA452" s="952"/>
      <c r="BB452" s="952"/>
      <c r="BC452" s="953"/>
      <c r="BD452" s="952"/>
      <c r="BE452" s="952"/>
      <c r="BF452" s="952"/>
      <c r="BG452" s="952"/>
      <c r="BH452" s="953"/>
      <c r="BI452" s="952"/>
      <c r="BJ452" s="952"/>
      <c r="BK452" s="952"/>
      <c r="BL452" s="953"/>
      <c r="BM452" s="611"/>
      <c r="BN452" s="952"/>
      <c r="BO452" s="952"/>
      <c r="BP452" s="952"/>
      <c r="BQ452" s="547"/>
      <c r="BR452" s="955"/>
      <c r="BS452" s="956"/>
      <c r="BT452" s="856"/>
      <c r="BU452" s="957"/>
      <c r="BY452" s="607"/>
    </row>
    <row r="453" spans="1:77" s="619" customFormat="1" hidden="1">
      <c r="A453" s="949"/>
      <c r="B453" s="950"/>
      <c r="C453" s="941"/>
      <c r="D453" s="856"/>
      <c r="E453" s="856"/>
      <c r="F453" s="951"/>
      <c r="G453" s="607"/>
      <c r="H453" s="608"/>
      <c r="I453" s="609"/>
      <c r="J453" s="610"/>
      <c r="K453" s="611"/>
      <c r="L453" s="611"/>
      <c r="M453" s="611"/>
      <c r="N453" s="611"/>
      <c r="O453" s="952"/>
      <c r="P453" s="952"/>
      <c r="Q453" s="953"/>
      <c r="R453" s="952"/>
      <c r="S453" s="952"/>
      <c r="T453" s="615"/>
      <c r="U453" s="952"/>
      <c r="V453" s="952"/>
      <c r="W453" s="953"/>
      <c r="X453" s="952"/>
      <c r="Y453" s="952"/>
      <c r="Z453" s="952"/>
      <c r="AA453" s="611"/>
      <c r="AB453" s="952"/>
      <c r="AC453" s="952"/>
      <c r="AD453" s="953"/>
      <c r="AE453" s="953"/>
      <c r="AF453" s="952"/>
      <c r="AG453" s="952"/>
      <c r="AH453" s="952"/>
      <c r="AI453" s="611"/>
      <c r="AJ453" s="952"/>
      <c r="AK453" s="952"/>
      <c r="AL453" s="952"/>
      <c r="AM453" s="953"/>
      <c r="AN453" s="952"/>
      <c r="AO453" s="952"/>
      <c r="AP453" s="952"/>
      <c r="AQ453" s="953"/>
      <c r="AR453" s="952"/>
      <c r="AS453" s="952"/>
      <c r="AT453" s="952"/>
      <c r="AU453" s="954"/>
      <c r="AV453" s="952"/>
      <c r="AW453" s="952"/>
      <c r="AX453" s="952"/>
      <c r="AY453" s="952"/>
      <c r="AZ453" s="952"/>
      <c r="BA453" s="952"/>
      <c r="BB453" s="952"/>
      <c r="BC453" s="953"/>
      <c r="BD453" s="952"/>
      <c r="BE453" s="952"/>
      <c r="BF453" s="952"/>
      <c r="BG453" s="952"/>
      <c r="BH453" s="953"/>
      <c r="BI453" s="952"/>
      <c r="BJ453" s="952"/>
      <c r="BK453" s="952"/>
      <c r="BL453" s="953"/>
      <c r="BM453" s="611"/>
      <c r="BN453" s="952"/>
      <c r="BO453" s="952"/>
      <c r="BP453" s="952"/>
      <c r="BQ453" s="547"/>
      <c r="BR453" s="955"/>
      <c r="BS453" s="956"/>
      <c r="BT453" s="856"/>
      <c r="BU453" s="957"/>
      <c r="BY453" s="607"/>
    </row>
    <row r="454" spans="1:77" s="619" customFormat="1" hidden="1">
      <c r="A454" s="949"/>
      <c r="B454" s="950"/>
      <c r="C454" s="941"/>
      <c r="D454" s="856"/>
      <c r="E454" s="856"/>
      <c r="F454" s="951"/>
      <c r="G454" s="607"/>
      <c r="H454" s="608"/>
      <c r="I454" s="609"/>
      <c r="J454" s="610"/>
      <c r="K454" s="611"/>
      <c r="L454" s="611"/>
      <c r="M454" s="611"/>
      <c r="N454" s="611"/>
      <c r="O454" s="952"/>
      <c r="P454" s="952"/>
      <c r="Q454" s="953"/>
      <c r="R454" s="952"/>
      <c r="S454" s="952"/>
      <c r="T454" s="615"/>
      <c r="U454" s="952"/>
      <c r="V454" s="952"/>
      <c r="W454" s="953"/>
      <c r="X454" s="952"/>
      <c r="Y454" s="952"/>
      <c r="Z454" s="952"/>
      <c r="AA454" s="611"/>
      <c r="AB454" s="952"/>
      <c r="AC454" s="952"/>
      <c r="AD454" s="953"/>
      <c r="AE454" s="953"/>
      <c r="AF454" s="952"/>
      <c r="AG454" s="952"/>
      <c r="AH454" s="952"/>
      <c r="AI454" s="611"/>
      <c r="AJ454" s="952"/>
      <c r="AK454" s="952"/>
      <c r="AL454" s="952"/>
      <c r="AM454" s="953"/>
      <c r="AN454" s="952"/>
      <c r="AO454" s="952"/>
      <c r="AP454" s="952"/>
      <c r="AQ454" s="953"/>
      <c r="AR454" s="952"/>
      <c r="AS454" s="952"/>
      <c r="AT454" s="952"/>
      <c r="AU454" s="954"/>
      <c r="AV454" s="952"/>
      <c r="AW454" s="952"/>
      <c r="AX454" s="952"/>
      <c r="AY454" s="952"/>
      <c r="AZ454" s="952"/>
      <c r="BA454" s="952"/>
      <c r="BB454" s="952"/>
      <c r="BC454" s="953"/>
      <c r="BD454" s="952"/>
      <c r="BE454" s="952"/>
      <c r="BF454" s="952"/>
      <c r="BG454" s="952"/>
      <c r="BH454" s="953"/>
      <c r="BI454" s="952"/>
      <c r="BJ454" s="952"/>
      <c r="BK454" s="952"/>
      <c r="BL454" s="953"/>
      <c r="BM454" s="611"/>
      <c r="BN454" s="952"/>
      <c r="BO454" s="952"/>
      <c r="BP454" s="952"/>
      <c r="BQ454" s="547"/>
      <c r="BR454" s="955"/>
      <c r="BS454" s="956"/>
      <c r="BT454" s="856"/>
      <c r="BU454" s="957"/>
      <c r="BY454" s="607"/>
    </row>
    <row r="455" spans="1:77" s="619" customFormat="1" hidden="1">
      <c r="A455" s="949"/>
      <c r="B455" s="950"/>
      <c r="C455" s="941"/>
      <c r="D455" s="856"/>
      <c r="E455" s="856"/>
      <c r="F455" s="951"/>
      <c r="G455" s="607"/>
      <c r="H455" s="608"/>
      <c r="I455" s="609"/>
      <c r="J455" s="610"/>
      <c r="K455" s="611"/>
      <c r="L455" s="611"/>
      <c r="M455" s="611"/>
      <c r="N455" s="611"/>
      <c r="O455" s="952"/>
      <c r="P455" s="952"/>
      <c r="Q455" s="953"/>
      <c r="R455" s="952"/>
      <c r="S455" s="952"/>
      <c r="T455" s="615"/>
      <c r="U455" s="952"/>
      <c r="V455" s="952"/>
      <c r="W455" s="953"/>
      <c r="X455" s="952"/>
      <c r="Y455" s="952"/>
      <c r="Z455" s="952"/>
      <c r="AA455" s="611"/>
      <c r="AB455" s="952"/>
      <c r="AC455" s="952"/>
      <c r="AD455" s="953"/>
      <c r="AE455" s="953"/>
      <c r="AF455" s="952"/>
      <c r="AG455" s="952"/>
      <c r="AH455" s="952"/>
      <c r="AI455" s="611"/>
      <c r="AJ455" s="952"/>
      <c r="AK455" s="952"/>
      <c r="AL455" s="952"/>
      <c r="AM455" s="953"/>
      <c r="AN455" s="952"/>
      <c r="AO455" s="952"/>
      <c r="AP455" s="952"/>
      <c r="AQ455" s="953"/>
      <c r="AR455" s="952"/>
      <c r="AS455" s="952"/>
      <c r="AT455" s="952"/>
      <c r="AU455" s="954"/>
      <c r="AV455" s="952"/>
      <c r="AW455" s="952"/>
      <c r="AX455" s="952"/>
      <c r="AY455" s="952"/>
      <c r="AZ455" s="952"/>
      <c r="BA455" s="952"/>
      <c r="BB455" s="952"/>
      <c r="BC455" s="953"/>
      <c r="BD455" s="952"/>
      <c r="BE455" s="952"/>
      <c r="BF455" s="952"/>
      <c r="BG455" s="952"/>
      <c r="BH455" s="953"/>
      <c r="BI455" s="952"/>
      <c r="BJ455" s="952"/>
      <c r="BK455" s="952"/>
      <c r="BL455" s="953"/>
      <c r="BM455" s="611"/>
      <c r="BN455" s="952"/>
      <c r="BO455" s="952"/>
      <c r="BP455" s="952"/>
      <c r="BQ455" s="547"/>
      <c r="BR455" s="955"/>
      <c r="BS455" s="956"/>
      <c r="BT455" s="856"/>
      <c r="BU455" s="957"/>
      <c r="BY455" s="607"/>
    </row>
    <row r="456" spans="1:77" s="619" customFormat="1" hidden="1">
      <c r="A456" s="949"/>
      <c r="B456" s="950"/>
      <c r="C456" s="941"/>
      <c r="D456" s="856"/>
      <c r="E456" s="856"/>
      <c r="F456" s="951"/>
      <c r="G456" s="607"/>
      <c r="H456" s="608"/>
      <c r="I456" s="609"/>
      <c r="J456" s="610"/>
      <c r="K456" s="611"/>
      <c r="L456" s="611"/>
      <c r="M456" s="611"/>
      <c r="N456" s="611"/>
      <c r="O456" s="952"/>
      <c r="P456" s="952"/>
      <c r="Q456" s="953"/>
      <c r="R456" s="952"/>
      <c r="S456" s="952"/>
      <c r="T456" s="615"/>
      <c r="U456" s="952"/>
      <c r="V456" s="952"/>
      <c r="W456" s="953"/>
      <c r="X456" s="952"/>
      <c r="Y456" s="952"/>
      <c r="Z456" s="952"/>
      <c r="AA456" s="611"/>
      <c r="AB456" s="952"/>
      <c r="AC456" s="952"/>
      <c r="AD456" s="953"/>
      <c r="AE456" s="953"/>
      <c r="AF456" s="952"/>
      <c r="AG456" s="952"/>
      <c r="AH456" s="952"/>
      <c r="AI456" s="611"/>
      <c r="AJ456" s="952"/>
      <c r="AK456" s="952"/>
      <c r="AL456" s="952"/>
      <c r="AM456" s="953"/>
      <c r="AN456" s="952"/>
      <c r="AO456" s="952"/>
      <c r="AP456" s="952"/>
      <c r="AQ456" s="953"/>
      <c r="AR456" s="952"/>
      <c r="AS456" s="952"/>
      <c r="AT456" s="952"/>
      <c r="AU456" s="954"/>
      <c r="AV456" s="952"/>
      <c r="AW456" s="952"/>
      <c r="AX456" s="952"/>
      <c r="AY456" s="952"/>
      <c r="AZ456" s="952"/>
      <c r="BA456" s="952"/>
      <c r="BB456" s="952"/>
      <c r="BC456" s="953"/>
      <c r="BD456" s="952"/>
      <c r="BE456" s="952"/>
      <c r="BF456" s="952"/>
      <c r="BG456" s="952"/>
      <c r="BH456" s="953"/>
      <c r="BI456" s="952"/>
      <c r="BJ456" s="952"/>
      <c r="BK456" s="952"/>
      <c r="BL456" s="953"/>
      <c r="BM456" s="611"/>
      <c r="BN456" s="952"/>
      <c r="BO456" s="952"/>
      <c r="BP456" s="952"/>
      <c r="BQ456" s="547"/>
      <c r="BR456" s="955"/>
      <c r="BS456" s="956"/>
      <c r="BT456" s="856"/>
      <c r="BU456" s="957"/>
      <c r="BY456" s="607"/>
    </row>
    <row r="457" spans="1:77" s="619" customFormat="1" hidden="1">
      <c r="A457" s="949"/>
      <c r="B457" s="950"/>
      <c r="C457" s="941"/>
      <c r="D457" s="856"/>
      <c r="E457" s="856"/>
      <c r="F457" s="951"/>
      <c r="G457" s="607"/>
      <c r="H457" s="608"/>
      <c r="I457" s="609"/>
      <c r="J457" s="610"/>
      <c r="K457" s="611"/>
      <c r="L457" s="611"/>
      <c r="M457" s="611"/>
      <c r="N457" s="611"/>
      <c r="O457" s="952"/>
      <c r="P457" s="952"/>
      <c r="Q457" s="953"/>
      <c r="R457" s="952"/>
      <c r="S457" s="952"/>
      <c r="T457" s="615"/>
      <c r="U457" s="952"/>
      <c r="V457" s="952"/>
      <c r="W457" s="953"/>
      <c r="X457" s="952"/>
      <c r="Y457" s="952"/>
      <c r="Z457" s="952"/>
      <c r="AA457" s="611"/>
      <c r="AB457" s="952"/>
      <c r="AC457" s="952"/>
      <c r="AD457" s="953"/>
      <c r="AE457" s="953"/>
      <c r="AF457" s="952"/>
      <c r="AG457" s="952"/>
      <c r="AH457" s="952"/>
      <c r="AI457" s="611"/>
      <c r="AJ457" s="952"/>
      <c r="AK457" s="952"/>
      <c r="AL457" s="952"/>
      <c r="AM457" s="953"/>
      <c r="AN457" s="952"/>
      <c r="AO457" s="952"/>
      <c r="AP457" s="952"/>
      <c r="AQ457" s="953"/>
      <c r="AR457" s="952"/>
      <c r="AS457" s="952"/>
      <c r="AT457" s="952"/>
      <c r="AU457" s="954"/>
      <c r="AV457" s="952"/>
      <c r="AW457" s="952"/>
      <c r="AX457" s="952"/>
      <c r="AY457" s="952"/>
      <c r="AZ457" s="952"/>
      <c r="BA457" s="952"/>
      <c r="BB457" s="952"/>
      <c r="BC457" s="953"/>
      <c r="BD457" s="952"/>
      <c r="BE457" s="952"/>
      <c r="BF457" s="952"/>
      <c r="BG457" s="952"/>
      <c r="BH457" s="953"/>
      <c r="BI457" s="952"/>
      <c r="BJ457" s="952"/>
      <c r="BK457" s="952"/>
      <c r="BL457" s="953"/>
      <c r="BM457" s="611"/>
      <c r="BN457" s="952"/>
      <c r="BO457" s="952"/>
      <c r="BP457" s="952"/>
      <c r="BQ457" s="547"/>
      <c r="BR457" s="955"/>
      <c r="BS457" s="956"/>
      <c r="BT457" s="856"/>
      <c r="BU457" s="957"/>
      <c r="BY457" s="607"/>
    </row>
    <row r="458" spans="1:77" s="619" customFormat="1" hidden="1">
      <c r="A458" s="949"/>
      <c r="B458" s="950"/>
      <c r="C458" s="941"/>
      <c r="D458" s="856"/>
      <c r="E458" s="856"/>
      <c r="F458" s="951"/>
      <c r="G458" s="607"/>
      <c r="H458" s="608"/>
      <c r="I458" s="609"/>
      <c r="J458" s="610"/>
      <c r="K458" s="611"/>
      <c r="L458" s="611"/>
      <c r="M458" s="611"/>
      <c r="N458" s="611"/>
      <c r="O458" s="952"/>
      <c r="P458" s="952"/>
      <c r="Q458" s="953"/>
      <c r="R458" s="952"/>
      <c r="S458" s="952"/>
      <c r="T458" s="615"/>
      <c r="U458" s="952"/>
      <c r="V458" s="952"/>
      <c r="W458" s="953"/>
      <c r="X458" s="952"/>
      <c r="Y458" s="952"/>
      <c r="Z458" s="952"/>
      <c r="AA458" s="611"/>
      <c r="AB458" s="952"/>
      <c r="AC458" s="952"/>
      <c r="AD458" s="953"/>
      <c r="AE458" s="953"/>
      <c r="AF458" s="952"/>
      <c r="AG458" s="952"/>
      <c r="AH458" s="952"/>
      <c r="AI458" s="611"/>
      <c r="AJ458" s="952"/>
      <c r="AK458" s="952"/>
      <c r="AL458" s="952"/>
      <c r="AM458" s="953"/>
      <c r="AN458" s="952"/>
      <c r="AO458" s="952"/>
      <c r="AP458" s="952"/>
      <c r="AQ458" s="953"/>
      <c r="AR458" s="952"/>
      <c r="AS458" s="952"/>
      <c r="AT458" s="952"/>
      <c r="AU458" s="954"/>
      <c r="AV458" s="952"/>
      <c r="AW458" s="952"/>
      <c r="AX458" s="952"/>
      <c r="AY458" s="952"/>
      <c r="AZ458" s="952"/>
      <c r="BA458" s="952"/>
      <c r="BB458" s="952"/>
      <c r="BC458" s="953"/>
      <c r="BD458" s="952"/>
      <c r="BE458" s="952"/>
      <c r="BF458" s="952"/>
      <c r="BG458" s="952"/>
      <c r="BH458" s="953"/>
      <c r="BI458" s="952"/>
      <c r="BJ458" s="952"/>
      <c r="BK458" s="952"/>
      <c r="BL458" s="953"/>
      <c r="BM458" s="611"/>
      <c r="BN458" s="952"/>
      <c r="BO458" s="952"/>
      <c r="BP458" s="952"/>
      <c r="BQ458" s="547"/>
      <c r="BR458" s="955"/>
      <c r="BS458" s="956"/>
      <c r="BT458" s="856"/>
      <c r="BU458" s="957"/>
      <c r="BY458" s="607"/>
    </row>
    <row r="459" spans="1:77" s="619" customFormat="1" hidden="1">
      <c r="A459" s="949"/>
      <c r="B459" s="950"/>
      <c r="C459" s="941"/>
      <c r="D459" s="856"/>
      <c r="E459" s="856"/>
      <c r="F459" s="951"/>
      <c r="G459" s="607"/>
      <c r="H459" s="608"/>
      <c r="I459" s="609"/>
      <c r="J459" s="610"/>
      <c r="K459" s="611"/>
      <c r="L459" s="611"/>
      <c r="M459" s="611"/>
      <c r="N459" s="611"/>
      <c r="O459" s="952"/>
      <c r="P459" s="952"/>
      <c r="Q459" s="953"/>
      <c r="R459" s="952"/>
      <c r="S459" s="952"/>
      <c r="T459" s="615"/>
      <c r="U459" s="952"/>
      <c r="V459" s="952"/>
      <c r="W459" s="953"/>
      <c r="X459" s="952"/>
      <c r="Y459" s="952"/>
      <c r="Z459" s="952"/>
      <c r="AA459" s="611"/>
      <c r="AB459" s="952"/>
      <c r="AC459" s="952"/>
      <c r="AD459" s="953"/>
      <c r="AE459" s="953"/>
      <c r="AF459" s="952"/>
      <c r="AG459" s="952"/>
      <c r="AH459" s="952"/>
      <c r="AI459" s="611"/>
      <c r="AJ459" s="952"/>
      <c r="AK459" s="952"/>
      <c r="AL459" s="952"/>
      <c r="AM459" s="953"/>
      <c r="AN459" s="952"/>
      <c r="AO459" s="952"/>
      <c r="AP459" s="952"/>
      <c r="AQ459" s="953"/>
      <c r="AR459" s="952"/>
      <c r="AS459" s="952"/>
      <c r="AT459" s="952"/>
      <c r="AU459" s="954"/>
      <c r="AV459" s="952"/>
      <c r="AW459" s="952"/>
      <c r="AX459" s="952"/>
      <c r="AY459" s="952"/>
      <c r="AZ459" s="952"/>
      <c r="BA459" s="952"/>
      <c r="BB459" s="952"/>
      <c r="BC459" s="953"/>
      <c r="BD459" s="952"/>
      <c r="BE459" s="952"/>
      <c r="BF459" s="952"/>
      <c r="BG459" s="952"/>
      <c r="BH459" s="953"/>
      <c r="BI459" s="952"/>
      <c r="BJ459" s="952"/>
      <c r="BK459" s="952"/>
      <c r="BL459" s="953"/>
      <c r="BM459" s="611"/>
      <c r="BN459" s="952"/>
      <c r="BO459" s="952"/>
      <c r="BP459" s="952"/>
      <c r="BQ459" s="547"/>
      <c r="BR459" s="955"/>
      <c r="BS459" s="956"/>
      <c r="BT459" s="856"/>
      <c r="BU459" s="957"/>
      <c r="BY459" s="607"/>
    </row>
    <row r="460" spans="1:77" s="619" customFormat="1" hidden="1">
      <c r="A460" s="949"/>
      <c r="B460" s="950"/>
      <c r="C460" s="941"/>
      <c r="D460" s="856"/>
      <c r="E460" s="856"/>
      <c r="F460" s="951"/>
      <c r="G460" s="607"/>
      <c r="H460" s="608"/>
      <c r="I460" s="609"/>
      <c r="J460" s="610"/>
      <c r="K460" s="611"/>
      <c r="L460" s="611"/>
      <c r="M460" s="611"/>
      <c r="N460" s="611"/>
      <c r="O460" s="952"/>
      <c r="P460" s="952"/>
      <c r="Q460" s="953"/>
      <c r="R460" s="952"/>
      <c r="S460" s="952"/>
      <c r="T460" s="615"/>
      <c r="U460" s="952"/>
      <c r="V460" s="952"/>
      <c r="W460" s="953"/>
      <c r="X460" s="952"/>
      <c r="Y460" s="952"/>
      <c r="Z460" s="952"/>
      <c r="AA460" s="611"/>
      <c r="AB460" s="952"/>
      <c r="AC460" s="952"/>
      <c r="AD460" s="953"/>
      <c r="AE460" s="953"/>
      <c r="AF460" s="952"/>
      <c r="AG460" s="952"/>
      <c r="AH460" s="952"/>
      <c r="AI460" s="611"/>
      <c r="AJ460" s="952"/>
      <c r="AK460" s="952"/>
      <c r="AL460" s="952"/>
      <c r="AM460" s="953"/>
      <c r="AN460" s="952"/>
      <c r="AO460" s="952"/>
      <c r="AP460" s="952"/>
      <c r="AQ460" s="953"/>
      <c r="AR460" s="952"/>
      <c r="AS460" s="952"/>
      <c r="AT460" s="952"/>
      <c r="AU460" s="954"/>
      <c r="AV460" s="952"/>
      <c r="AW460" s="952"/>
      <c r="AX460" s="952"/>
      <c r="AY460" s="952"/>
      <c r="AZ460" s="952"/>
      <c r="BA460" s="952"/>
      <c r="BB460" s="952"/>
      <c r="BC460" s="953"/>
      <c r="BD460" s="952"/>
      <c r="BE460" s="952"/>
      <c r="BF460" s="952"/>
      <c r="BG460" s="952"/>
      <c r="BH460" s="953"/>
      <c r="BI460" s="952"/>
      <c r="BJ460" s="952"/>
      <c r="BK460" s="952"/>
      <c r="BL460" s="953"/>
      <c r="BM460" s="611"/>
      <c r="BN460" s="952"/>
      <c r="BO460" s="952"/>
      <c r="BP460" s="952"/>
      <c r="BQ460" s="547"/>
      <c r="BR460" s="955"/>
      <c r="BS460" s="956"/>
      <c r="BT460" s="856"/>
      <c r="BU460" s="957"/>
      <c r="BY460" s="607"/>
    </row>
    <row r="461" spans="1:77" s="619" customFormat="1" hidden="1">
      <c r="A461" s="949"/>
      <c r="B461" s="950"/>
      <c r="C461" s="941"/>
      <c r="D461" s="856"/>
      <c r="E461" s="856"/>
      <c r="F461" s="951"/>
      <c r="G461" s="607"/>
      <c r="H461" s="608"/>
      <c r="I461" s="609"/>
      <c r="J461" s="610"/>
      <c r="K461" s="611"/>
      <c r="L461" s="611"/>
      <c r="M461" s="611"/>
      <c r="N461" s="611"/>
      <c r="O461" s="952"/>
      <c r="P461" s="952"/>
      <c r="Q461" s="953"/>
      <c r="R461" s="952"/>
      <c r="S461" s="952"/>
      <c r="T461" s="615"/>
      <c r="U461" s="952"/>
      <c r="V461" s="952"/>
      <c r="W461" s="953"/>
      <c r="X461" s="952"/>
      <c r="Y461" s="952"/>
      <c r="Z461" s="952"/>
      <c r="AA461" s="611"/>
      <c r="AB461" s="952"/>
      <c r="AC461" s="952"/>
      <c r="AD461" s="953"/>
      <c r="AE461" s="953"/>
      <c r="AF461" s="952"/>
      <c r="AG461" s="952"/>
      <c r="AH461" s="952"/>
      <c r="AI461" s="611"/>
      <c r="AJ461" s="952"/>
      <c r="AK461" s="952"/>
      <c r="AL461" s="952"/>
      <c r="AM461" s="953"/>
      <c r="AN461" s="952"/>
      <c r="AO461" s="952"/>
      <c r="AP461" s="952"/>
      <c r="AQ461" s="953"/>
      <c r="AR461" s="952"/>
      <c r="AS461" s="952"/>
      <c r="AT461" s="952"/>
      <c r="AU461" s="954"/>
      <c r="AV461" s="952"/>
      <c r="AW461" s="952"/>
      <c r="AX461" s="952"/>
      <c r="AY461" s="952"/>
      <c r="AZ461" s="952"/>
      <c r="BA461" s="952"/>
      <c r="BB461" s="952"/>
      <c r="BC461" s="953"/>
      <c r="BD461" s="952"/>
      <c r="BE461" s="952"/>
      <c r="BF461" s="952"/>
      <c r="BG461" s="952"/>
      <c r="BH461" s="953"/>
      <c r="BI461" s="952"/>
      <c r="BJ461" s="952"/>
      <c r="BK461" s="952"/>
      <c r="BL461" s="953"/>
      <c r="BM461" s="611"/>
      <c r="BN461" s="952"/>
      <c r="BO461" s="952"/>
      <c r="BP461" s="952"/>
      <c r="BQ461" s="547"/>
      <c r="BR461" s="955"/>
      <c r="BS461" s="956"/>
      <c r="BT461" s="856"/>
      <c r="BU461" s="957"/>
      <c r="BY461" s="607"/>
    </row>
    <row r="462" spans="1:77" s="619" customFormat="1" hidden="1">
      <c r="A462" s="949"/>
      <c r="B462" s="950"/>
      <c r="C462" s="941"/>
      <c r="D462" s="856"/>
      <c r="E462" s="856"/>
      <c r="F462" s="951"/>
      <c r="G462" s="607"/>
      <c r="H462" s="608"/>
      <c r="I462" s="609"/>
      <c r="J462" s="610"/>
      <c r="K462" s="611"/>
      <c r="L462" s="611"/>
      <c r="M462" s="611"/>
      <c r="N462" s="611"/>
      <c r="O462" s="952"/>
      <c r="P462" s="952"/>
      <c r="Q462" s="953"/>
      <c r="R462" s="952"/>
      <c r="S462" s="952"/>
      <c r="T462" s="615"/>
      <c r="U462" s="952"/>
      <c r="V462" s="952"/>
      <c r="W462" s="953"/>
      <c r="X462" s="952"/>
      <c r="Y462" s="952"/>
      <c r="Z462" s="952"/>
      <c r="AA462" s="611"/>
      <c r="AB462" s="952"/>
      <c r="AC462" s="952"/>
      <c r="AD462" s="953"/>
      <c r="AE462" s="953"/>
      <c r="AF462" s="952"/>
      <c r="AG462" s="952"/>
      <c r="AH462" s="952"/>
      <c r="AI462" s="611"/>
      <c r="AJ462" s="952"/>
      <c r="AK462" s="952"/>
      <c r="AL462" s="952"/>
      <c r="AM462" s="953"/>
      <c r="AN462" s="952"/>
      <c r="AO462" s="952"/>
      <c r="AP462" s="952"/>
      <c r="AQ462" s="953"/>
      <c r="AR462" s="952"/>
      <c r="AS462" s="952"/>
      <c r="AT462" s="952"/>
      <c r="AU462" s="954"/>
      <c r="AV462" s="952"/>
      <c r="AW462" s="952"/>
      <c r="AX462" s="952"/>
      <c r="AY462" s="952"/>
      <c r="AZ462" s="952"/>
      <c r="BA462" s="952"/>
      <c r="BB462" s="952"/>
      <c r="BC462" s="953"/>
      <c r="BD462" s="952"/>
      <c r="BE462" s="952"/>
      <c r="BF462" s="952"/>
      <c r="BG462" s="952"/>
      <c r="BH462" s="953"/>
      <c r="BI462" s="952"/>
      <c r="BJ462" s="952"/>
      <c r="BK462" s="952"/>
      <c r="BL462" s="953"/>
      <c r="BM462" s="611"/>
      <c r="BN462" s="952"/>
      <c r="BO462" s="952"/>
      <c r="BP462" s="952"/>
      <c r="BQ462" s="547"/>
      <c r="BR462" s="955"/>
      <c r="BS462" s="956"/>
      <c r="BT462" s="856"/>
      <c r="BU462" s="957"/>
      <c r="BY462" s="607"/>
    </row>
    <row r="463" spans="1:77" s="619" customFormat="1" hidden="1">
      <c r="A463" s="949"/>
      <c r="B463" s="950"/>
      <c r="C463" s="941"/>
      <c r="D463" s="856"/>
      <c r="E463" s="856"/>
      <c r="F463" s="951"/>
      <c r="G463" s="607"/>
      <c r="H463" s="608"/>
      <c r="I463" s="609"/>
      <c r="J463" s="610"/>
      <c r="K463" s="611"/>
      <c r="L463" s="611"/>
      <c r="M463" s="611"/>
      <c r="N463" s="611"/>
      <c r="O463" s="952"/>
      <c r="P463" s="952"/>
      <c r="Q463" s="953"/>
      <c r="R463" s="952"/>
      <c r="S463" s="952"/>
      <c r="T463" s="615"/>
      <c r="U463" s="952"/>
      <c r="V463" s="952"/>
      <c r="W463" s="953"/>
      <c r="X463" s="952"/>
      <c r="Y463" s="952"/>
      <c r="Z463" s="952"/>
      <c r="AA463" s="611"/>
      <c r="AB463" s="952"/>
      <c r="AC463" s="952"/>
      <c r="AD463" s="953"/>
      <c r="AE463" s="953"/>
      <c r="AF463" s="952"/>
      <c r="AG463" s="952"/>
      <c r="AH463" s="952"/>
      <c r="AI463" s="611"/>
      <c r="AJ463" s="952"/>
      <c r="AK463" s="952"/>
      <c r="AL463" s="952"/>
      <c r="AM463" s="953"/>
      <c r="AN463" s="952"/>
      <c r="AO463" s="952"/>
      <c r="AP463" s="952"/>
      <c r="AQ463" s="953"/>
      <c r="AR463" s="952"/>
      <c r="AS463" s="952"/>
      <c r="AT463" s="952"/>
      <c r="AU463" s="954"/>
      <c r="AV463" s="952"/>
      <c r="AW463" s="952"/>
      <c r="AX463" s="952"/>
      <c r="AY463" s="952"/>
      <c r="AZ463" s="952"/>
      <c r="BA463" s="952"/>
      <c r="BB463" s="952"/>
      <c r="BC463" s="953"/>
      <c r="BD463" s="952"/>
      <c r="BE463" s="952"/>
      <c r="BF463" s="952"/>
      <c r="BG463" s="952"/>
      <c r="BH463" s="953"/>
      <c r="BI463" s="952"/>
      <c r="BJ463" s="952"/>
      <c r="BK463" s="952"/>
      <c r="BL463" s="953"/>
      <c r="BM463" s="611"/>
      <c r="BN463" s="952"/>
      <c r="BO463" s="952"/>
      <c r="BP463" s="952"/>
      <c r="BQ463" s="547"/>
      <c r="BR463" s="955"/>
      <c r="BS463" s="956"/>
      <c r="BT463" s="856"/>
      <c r="BU463" s="957"/>
      <c r="BY463" s="607"/>
    </row>
    <row r="464" spans="1:77" s="619" customFormat="1" hidden="1">
      <c r="A464" s="949"/>
      <c r="B464" s="950"/>
      <c r="C464" s="941"/>
      <c r="D464" s="856"/>
      <c r="E464" s="856"/>
      <c r="F464" s="951"/>
      <c r="G464" s="607"/>
      <c r="H464" s="608"/>
      <c r="I464" s="609"/>
      <c r="J464" s="610"/>
      <c r="K464" s="611"/>
      <c r="L464" s="611"/>
      <c r="M464" s="611"/>
      <c r="N464" s="611"/>
      <c r="O464" s="952"/>
      <c r="P464" s="952"/>
      <c r="Q464" s="953"/>
      <c r="R464" s="952"/>
      <c r="S464" s="952"/>
      <c r="T464" s="615"/>
      <c r="U464" s="952"/>
      <c r="V464" s="952"/>
      <c r="W464" s="953"/>
      <c r="X464" s="952"/>
      <c r="Y464" s="952"/>
      <c r="Z464" s="952"/>
      <c r="AA464" s="611"/>
      <c r="AB464" s="952"/>
      <c r="AC464" s="952"/>
      <c r="AD464" s="953"/>
      <c r="AE464" s="953"/>
      <c r="AF464" s="952"/>
      <c r="AG464" s="952"/>
      <c r="AH464" s="952"/>
      <c r="AI464" s="611"/>
      <c r="AJ464" s="952"/>
      <c r="AK464" s="952"/>
      <c r="AL464" s="952"/>
      <c r="AM464" s="953"/>
      <c r="AN464" s="952"/>
      <c r="AO464" s="952"/>
      <c r="AP464" s="952"/>
      <c r="AQ464" s="953"/>
      <c r="AR464" s="952"/>
      <c r="AS464" s="952"/>
      <c r="AT464" s="952"/>
      <c r="AU464" s="954"/>
      <c r="AV464" s="952"/>
      <c r="AW464" s="952"/>
      <c r="AX464" s="952"/>
      <c r="AY464" s="952"/>
      <c r="AZ464" s="952"/>
      <c r="BA464" s="952"/>
      <c r="BB464" s="952"/>
      <c r="BC464" s="953"/>
      <c r="BD464" s="952"/>
      <c r="BE464" s="952"/>
      <c r="BF464" s="952"/>
      <c r="BG464" s="952"/>
      <c r="BH464" s="953"/>
      <c r="BI464" s="952"/>
      <c r="BJ464" s="952"/>
      <c r="BK464" s="952"/>
      <c r="BL464" s="953"/>
      <c r="BM464" s="611"/>
      <c r="BN464" s="952"/>
      <c r="BO464" s="952"/>
      <c r="BP464" s="952"/>
      <c r="BQ464" s="547"/>
      <c r="BR464" s="955"/>
      <c r="BS464" s="956"/>
      <c r="BT464" s="856"/>
      <c r="BU464" s="957"/>
      <c r="BY464" s="607"/>
    </row>
    <row r="465" spans="1:77" s="619" customFormat="1" hidden="1">
      <c r="A465" s="949"/>
      <c r="B465" s="950"/>
      <c r="C465" s="941"/>
      <c r="D465" s="856"/>
      <c r="E465" s="856"/>
      <c r="F465" s="951"/>
      <c r="G465" s="607"/>
      <c r="H465" s="608"/>
      <c r="I465" s="609"/>
      <c r="J465" s="610"/>
      <c r="K465" s="611"/>
      <c r="L465" s="611"/>
      <c r="M465" s="611"/>
      <c r="N465" s="611"/>
      <c r="O465" s="952"/>
      <c r="P465" s="952"/>
      <c r="Q465" s="953"/>
      <c r="R465" s="952"/>
      <c r="S465" s="952"/>
      <c r="T465" s="615"/>
      <c r="U465" s="952"/>
      <c r="V465" s="952"/>
      <c r="W465" s="953"/>
      <c r="X465" s="952"/>
      <c r="Y465" s="952"/>
      <c r="Z465" s="952"/>
      <c r="AA465" s="611"/>
      <c r="AB465" s="952"/>
      <c r="AC465" s="952"/>
      <c r="AD465" s="953"/>
      <c r="AE465" s="953"/>
      <c r="AF465" s="952"/>
      <c r="AG465" s="952"/>
      <c r="AH465" s="952"/>
      <c r="AI465" s="611"/>
      <c r="AJ465" s="952"/>
      <c r="AK465" s="952"/>
      <c r="AL465" s="952"/>
      <c r="AM465" s="953"/>
      <c r="AN465" s="952"/>
      <c r="AO465" s="952"/>
      <c r="AP465" s="952"/>
      <c r="AQ465" s="953"/>
      <c r="AR465" s="952"/>
      <c r="AS465" s="952"/>
      <c r="AT465" s="952"/>
      <c r="AU465" s="954"/>
      <c r="AV465" s="952"/>
      <c r="AW465" s="952"/>
      <c r="AX465" s="952"/>
      <c r="AY465" s="952"/>
      <c r="AZ465" s="952"/>
      <c r="BA465" s="952"/>
      <c r="BB465" s="952"/>
      <c r="BC465" s="953"/>
      <c r="BD465" s="952"/>
      <c r="BE465" s="952"/>
      <c r="BF465" s="952"/>
      <c r="BG465" s="952"/>
      <c r="BH465" s="953"/>
      <c r="BI465" s="952"/>
      <c r="BJ465" s="952"/>
      <c r="BK465" s="952"/>
      <c r="BL465" s="953"/>
      <c r="BM465" s="611"/>
      <c r="BN465" s="952"/>
      <c r="BO465" s="952"/>
      <c r="BP465" s="952"/>
      <c r="BQ465" s="547"/>
      <c r="BR465" s="955"/>
      <c r="BS465" s="956"/>
      <c r="BT465" s="856"/>
      <c r="BU465" s="957"/>
      <c r="BY465" s="607"/>
    </row>
    <row r="466" spans="1:77" s="619" customFormat="1" hidden="1">
      <c r="A466" s="949"/>
      <c r="B466" s="950"/>
      <c r="C466" s="941"/>
      <c r="D466" s="856"/>
      <c r="E466" s="856"/>
      <c r="F466" s="951"/>
      <c r="G466" s="607"/>
      <c r="H466" s="608"/>
      <c r="I466" s="609"/>
      <c r="J466" s="610"/>
      <c r="K466" s="611"/>
      <c r="L466" s="611"/>
      <c r="M466" s="611"/>
      <c r="N466" s="611"/>
      <c r="O466" s="952"/>
      <c r="P466" s="952"/>
      <c r="Q466" s="953"/>
      <c r="R466" s="952"/>
      <c r="S466" s="952"/>
      <c r="T466" s="615"/>
      <c r="U466" s="952"/>
      <c r="V466" s="952"/>
      <c r="W466" s="953"/>
      <c r="X466" s="952"/>
      <c r="Y466" s="952"/>
      <c r="Z466" s="952"/>
      <c r="AA466" s="611"/>
      <c r="AB466" s="952"/>
      <c r="AC466" s="952"/>
      <c r="AD466" s="953"/>
      <c r="AE466" s="953"/>
      <c r="AF466" s="952"/>
      <c r="AG466" s="952"/>
      <c r="AH466" s="952"/>
      <c r="AI466" s="611"/>
      <c r="AJ466" s="952"/>
      <c r="AK466" s="952"/>
      <c r="AL466" s="952"/>
      <c r="AM466" s="953"/>
      <c r="AN466" s="952"/>
      <c r="AO466" s="952"/>
      <c r="AP466" s="952"/>
      <c r="AQ466" s="953"/>
      <c r="AR466" s="952"/>
      <c r="AS466" s="952"/>
      <c r="AT466" s="952"/>
      <c r="AU466" s="954"/>
      <c r="AV466" s="952"/>
      <c r="AW466" s="952"/>
      <c r="AX466" s="952"/>
      <c r="AY466" s="952"/>
      <c r="AZ466" s="952"/>
      <c r="BA466" s="952"/>
      <c r="BB466" s="952"/>
      <c r="BC466" s="953"/>
      <c r="BD466" s="952"/>
      <c r="BE466" s="952"/>
      <c r="BF466" s="952"/>
      <c r="BG466" s="952"/>
      <c r="BH466" s="953"/>
      <c r="BI466" s="952"/>
      <c r="BJ466" s="952"/>
      <c r="BK466" s="952"/>
      <c r="BL466" s="953"/>
      <c r="BM466" s="611"/>
      <c r="BN466" s="952"/>
      <c r="BO466" s="952"/>
      <c r="BP466" s="952"/>
      <c r="BQ466" s="547"/>
      <c r="BR466" s="955"/>
      <c r="BS466" s="956"/>
      <c r="BT466" s="856"/>
      <c r="BU466" s="957"/>
      <c r="BY466" s="607"/>
    </row>
    <row r="467" spans="1:77" s="619" customFormat="1" hidden="1">
      <c r="A467" s="949"/>
      <c r="B467" s="950"/>
      <c r="C467" s="941"/>
      <c r="D467" s="856"/>
      <c r="E467" s="856"/>
      <c r="F467" s="951"/>
      <c r="G467" s="607"/>
      <c r="H467" s="608"/>
      <c r="I467" s="609"/>
      <c r="J467" s="610"/>
      <c r="K467" s="611"/>
      <c r="L467" s="611"/>
      <c r="M467" s="611"/>
      <c r="N467" s="611"/>
      <c r="O467" s="952"/>
      <c r="P467" s="952"/>
      <c r="Q467" s="953"/>
      <c r="R467" s="952"/>
      <c r="S467" s="952"/>
      <c r="T467" s="615"/>
      <c r="U467" s="952"/>
      <c r="V467" s="952"/>
      <c r="W467" s="953"/>
      <c r="X467" s="952"/>
      <c r="Y467" s="952"/>
      <c r="Z467" s="952"/>
      <c r="AA467" s="611"/>
      <c r="AB467" s="952"/>
      <c r="AC467" s="952"/>
      <c r="AD467" s="953"/>
      <c r="AE467" s="953"/>
      <c r="AF467" s="952"/>
      <c r="AG467" s="952"/>
      <c r="AH467" s="952"/>
      <c r="AI467" s="611"/>
      <c r="AJ467" s="952"/>
      <c r="AK467" s="952"/>
      <c r="AL467" s="952"/>
      <c r="AM467" s="953"/>
      <c r="AN467" s="952"/>
      <c r="AO467" s="952"/>
      <c r="AP467" s="952"/>
      <c r="AQ467" s="953"/>
      <c r="AR467" s="952"/>
      <c r="AS467" s="952"/>
      <c r="AT467" s="952"/>
      <c r="AU467" s="954"/>
      <c r="AV467" s="952"/>
      <c r="AW467" s="952"/>
      <c r="AX467" s="952"/>
      <c r="AY467" s="952"/>
      <c r="AZ467" s="952"/>
      <c r="BA467" s="952"/>
      <c r="BB467" s="952"/>
      <c r="BC467" s="953"/>
      <c r="BD467" s="952"/>
      <c r="BE467" s="952"/>
      <c r="BF467" s="952"/>
      <c r="BG467" s="952"/>
      <c r="BH467" s="953"/>
      <c r="BI467" s="952"/>
      <c r="BJ467" s="952"/>
      <c r="BK467" s="952"/>
      <c r="BL467" s="953"/>
      <c r="BM467" s="611"/>
      <c r="BN467" s="952"/>
      <c r="BO467" s="952"/>
      <c r="BP467" s="952"/>
      <c r="BQ467" s="547"/>
      <c r="BR467" s="955"/>
      <c r="BS467" s="956"/>
      <c r="BT467" s="856"/>
      <c r="BU467" s="957"/>
      <c r="BY467" s="607"/>
    </row>
    <row r="468" spans="1:77" s="619" customFormat="1" hidden="1">
      <c r="A468" s="949"/>
      <c r="B468" s="950"/>
      <c r="C468" s="941"/>
      <c r="D468" s="856"/>
      <c r="E468" s="856"/>
      <c r="F468" s="951"/>
      <c r="G468" s="607"/>
      <c r="H468" s="608"/>
      <c r="I468" s="609"/>
      <c r="J468" s="610"/>
      <c r="K468" s="611"/>
      <c r="L468" s="611"/>
      <c r="M468" s="611"/>
      <c r="N468" s="611"/>
      <c r="O468" s="952"/>
      <c r="P468" s="952"/>
      <c r="Q468" s="953"/>
      <c r="R468" s="952"/>
      <c r="S468" s="952"/>
      <c r="T468" s="615"/>
      <c r="U468" s="952"/>
      <c r="V468" s="952"/>
      <c r="W468" s="953"/>
      <c r="X468" s="952"/>
      <c r="Y468" s="952"/>
      <c r="Z468" s="952"/>
      <c r="AA468" s="611"/>
      <c r="AB468" s="952"/>
      <c r="AC468" s="952"/>
      <c r="AD468" s="953"/>
      <c r="AE468" s="953"/>
      <c r="AF468" s="952"/>
      <c r="AG468" s="952"/>
      <c r="AH468" s="952"/>
      <c r="AI468" s="611"/>
      <c r="AJ468" s="952"/>
      <c r="AK468" s="952"/>
      <c r="AL468" s="952"/>
      <c r="AM468" s="953"/>
      <c r="AN468" s="952"/>
      <c r="AO468" s="952"/>
      <c r="AP468" s="952"/>
      <c r="AQ468" s="953"/>
      <c r="AR468" s="952"/>
      <c r="AS468" s="952"/>
      <c r="AT468" s="952"/>
      <c r="AU468" s="954"/>
      <c r="AV468" s="952"/>
      <c r="AW468" s="952"/>
      <c r="AX468" s="952"/>
      <c r="AY468" s="952"/>
      <c r="AZ468" s="952"/>
      <c r="BA468" s="952"/>
      <c r="BB468" s="952"/>
      <c r="BC468" s="953"/>
      <c r="BD468" s="952"/>
      <c r="BE468" s="952"/>
      <c r="BF468" s="952"/>
      <c r="BG468" s="952"/>
      <c r="BH468" s="953"/>
      <c r="BI468" s="952"/>
      <c r="BJ468" s="952"/>
      <c r="BK468" s="952"/>
      <c r="BL468" s="953"/>
      <c r="BM468" s="611"/>
      <c r="BN468" s="952"/>
      <c r="BO468" s="952"/>
      <c r="BP468" s="952"/>
      <c r="BQ468" s="547"/>
      <c r="BR468" s="955"/>
      <c r="BS468" s="956"/>
      <c r="BT468" s="856"/>
      <c r="BU468" s="957"/>
      <c r="BY468" s="607"/>
    </row>
    <row r="469" spans="1:77" s="619" customFormat="1" hidden="1">
      <c r="A469" s="949"/>
      <c r="B469" s="950"/>
      <c r="C469" s="941"/>
      <c r="D469" s="856"/>
      <c r="E469" s="856"/>
      <c r="F469" s="951"/>
      <c r="G469" s="607"/>
      <c r="H469" s="608"/>
      <c r="I469" s="609"/>
      <c r="J469" s="610"/>
      <c r="K469" s="611"/>
      <c r="L469" s="611"/>
      <c r="M469" s="611"/>
      <c r="N469" s="611"/>
      <c r="O469" s="952"/>
      <c r="P469" s="952"/>
      <c r="Q469" s="953"/>
      <c r="R469" s="952"/>
      <c r="S469" s="952"/>
      <c r="T469" s="615"/>
      <c r="U469" s="952"/>
      <c r="V469" s="952"/>
      <c r="W469" s="953"/>
      <c r="X469" s="952"/>
      <c r="Y469" s="952"/>
      <c r="Z469" s="952"/>
      <c r="AA469" s="611"/>
      <c r="AB469" s="952"/>
      <c r="AC469" s="952"/>
      <c r="AD469" s="953"/>
      <c r="AE469" s="953"/>
      <c r="AF469" s="952"/>
      <c r="AG469" s="952"/>
      <c r="AH469" s="952"/>
      <c r="AI469" s="611"/>
      <c r="AJ469" s="952"/>
      <c r="AK469" s="952"/>
      <c r="AL469" s="952"/>
      <c r="AM469" s="953"/>
      <c r="AN469" s="952"/>
      <c r="AO469" s="952"/>
      <c r="AP469" s="952"/>
      <c r="AQ469" s="953"/>
      <c r="AR469" s="952"/>
      <c r="AS469" s="952"/>
      <c r="AT469" s="952"/>
      <c r="AU469" s="954"/>
      <c r="AV469" s="952"/>
      <c r="AW469" s="952"/>
      <c r="AX469" s="952"/>
      <c r="AY469" s="952"/>
      <c r="AZ469" s="952"/>
      <c r="BA469" s="952"/>
      <c r="BB469" s="952"/>
      <c r="BC469" s="953"/>
      <c r="BD469" s="952"/>
      <c r="BE469" s="952"/>
      <c r="BF469" s="952"/>
      <c r="BG469" s="952"/>
      <c r="BH469" s="953"/>
      <c r="BI469" s="952"/>
      <c r="BJ469" s="952"/>
      <c r="BK469" s="952"/>
      <c r="BL469" s="953"/>
      <c r="BM469" s="611"/>
      <c r="BN469" s="952"/>
      <c r="BO469" s="952"/>
      <c r="BP469" s="952"/>
      <c r="BQ469" s="547"/>
      <c r="BR469" s="955"/>
      <c r="BS469" s="956"/>
      <c r="BT469" s="856"/>
      <c r="BU469" s="957"/>
      <c r="BY469" s="607"/>
    </row>
    <row r="470" spans="1:77" s="619" customFormat="1" hidden="1">
      <c r="A470" s="949"/>
      <c r="B470" s="950"/>
      <c r="C470" s="941"/>
      <c r="D470" s="856"/>
      <c r="E470" s="856"/>
      <c r="F470" s="951"/>
      <c r="G470" s="607"/>
      <c r="H470" s="608"/>
      <c r="I470" s="609"/>
      <c r="J470" s="610"/>
      <c r="K470" s="611"/>
      <c r="L470" s="611"/>
      <c r="M470" s="611"/>
      <c r="N470" s="611"/>
      <c r="O470" s="952"/>
      <c r="P470" s="952"/>
      <c r="Q470" s="953"/>
      <c r="R470" s="952"/>
      <c r="S470" s="952"/>
      <c r="T470" s="615"/>
      <c r="U470" s="952"/>
      <c r="V470" s="952"/>
      <c r="W470" s="953"/>
      <c r="X470" s="952"/>
      <c r="Y470" s="952"/>
      <c r="Z470" s="952"/>
      <c r="AA470" s="611"/>
      <c r="AB470" s="952"/>
      <c r="AC470" s="952"/>
      <c r="AD470" s="953"/>
      <c r="AE470" s="953"/>
      <c r="AF470" s="952"/>
      <c r="AG470" s="952"/>
      <c r="AH470" s="952"/>
      <c r="AI470" s="611"/>
      <c r="AJ470" s="952"/>
      <c r="AK470" s="952"/>
      <c r="AL470" s="952"/>
      <c r="AM470" s="953"/>
      <c r="AN470" s="952"/>
      <c r="AO470" s="952"/>
      <c r="AP470" s="952"/>
      <c r="AQ470" s="953"/>
      <c r="AR470" s="952"/>
      <c r="AS470" s="952"/>
      <c r="AT470" s="952"/>
      <c r="AU470" s="954"/>
      <c r="AV470" s="952"/>
      <c r="AW470" s="952"/>
      <c r="AX470" s="952"/>
      <c r="AY470" s="952"/>
      <c r="AZ470" s="952"/>
      <c r="BA470" s="952"/>
      <c r="BB470" s="952"/>
      <c r="BC470" s="953"/>
      <c r="BD470" s="952"/>
      <c r="BE470" s="952"/>
      <c r="BF470" s="952"/>
      <c r="BG470" s="952"/>
      <c r="BH470" s="953"/>
      <c r="BI470" s="952"/>
      <c r="BJ470" s="952"/>
      <c r="BK470" s="952"/>
      <c r="BL470" s="953"/>
      <c r="BM470" s="611"/>
      <c r="BN470" s="952"/>
      <c r="BO470" s="952"/>
      <c r="BP470" s="952"/>
      <c r="BQ470" s="547"/>
      <c r="BR470" s="955"/>
      <c r="BS470" s="956"/>
      <c r="BT470" s="856"/>
      <c r="BU470" s="957"/>
      <c r="BY470" s="607"/>
    </row>
    <row r="471" spans="1:77" s="619" customFormat="1" hidden="1">
      <c r="A471" s="949"/>
      <c r="B471" s="950"/>
      <c r="C471" s="941"/>
      <c r="D471" s="856"/>
      <c r="E471" s="856"/>
      <c r="F471" s="951"/>
      <c r="G471" s="607"/>
      <c r="H471" s="608"/>
      <c r="I471" s="609"/>
      <c r="J471" s="610"/>
      <c r="K471" s="611"/>
      <c r="L471" s="611"/>
      <c r="M471" s="611"/>
      <c r="N471" s="611"/>
      <c r="O471" s="952"/>
      <c r="P471" s="952"/>
      <c r="Q471" s="953"/>
      <c r="R471" s="952"/>
      <c r="S471" s="952"/>
      <c r="T471" s="615"/>
      <c r="U471" s="952"/>
      <c r="V471" s="952"/>
      <c r="W471" s="953"/>
      <c r="X471" s="952"/>
      <c r="Y471" s="952"/>
      <c r="Z471" s="952"/>
      <c r="AA471" s="611"/>
      <c r="AB471" s="952"/>
      <c r="AC471" s="952"/>
      <c r="AD471" s="953"/>
      <c r="AE471" s="953"/>
      <c r="AF471" s="952"/>
      <c r="AG471" s="952"/>
      <c r="AH471" s="952"/>
      <c r="AI471" s="611"/>
      <c r="AJ471" s="952"/>
      <c r="AK471" s="952"/>
      <c r="AL471" s="952"/>
      <c r="AM471" s="953"/>
      <c r="AN471" s="952"/>
      <c r="AO471" s="952"/>
      <c r="AP471" s="952"/>
      <c r="AQ471" s="953"/>
      <c r="AR471" s="952"/>
      <c r="AS471" s="952"/>
      <c r="AT471" s="952"/>
      <c r="AU471" s="954"/>
      <c r="AV471" s="952"/>
      <c r="AW471" s="952"/>
      <c r="AX471" s="952"/>
      <c r="AY471" s="952"/>
      <c r="AZ471" s="952"/>
      <c r="BA471" s="952"/>
      <c r="BB471" s="952"/>
      <c r="BC471" s="953"/>
      <c r="BD471" s="952"/>
      <c r="BE471" s="952"/>
      <c r="BF471" s="952"/>
      <c r="BG471" s="952"/>
      <c r="BH471" s="953"/>
      <c r="BI471" s="952"/>
      <c r="BJ471" s="952"/>
      <c r="BK471" s="952"/>
      <c r="BL471" s="953"/>
      <c r="BM471" s="611"/>
      <c r="BN471" s="952"/>
      <c r="BO471" s="952"/>
      <c r="BP471" s="952"/>
      <c r="BQ471" s="547"/>
      <c r="BR471" s="955"/>
      <c r="BS471" s="956"/>
      <c r="BT471" s="856"/>
      <c r="BU471" s="957"/>
      <c r="BY471" s="607"/>
    </row>
    <row r="472" spans="1:77" s="619" customFormat="1" hidden="1">
      <c r="A472" s="949"/>
      <c r="B472" s="950"/>
      <c r="C472" s="941"/>
      <c r="D472" s="856"/>
      <c r="E472" s="856"/>
      <c r="F472" s="951"/>
      <c r="G472" s="607"/>
      <c r="H472" s="608"/>
      <c r="I472" s="609"/>
      <c r="J472" s="610"/>
      <c r="K472" s="611"/>
      <c r="L472" s="611"/>
      <c r="M472" s="611"/>
      <c r="N472" s="611"/>
      <c r="O472" s="952"/>
      <c r="P472" s="952"/>
      <c r="Q472" s="953"/>
      <c r="R472" s="952"/>
      <c r="S472" s="952"/>
      <c r="T472" s="615"/>
      <c r="U472" s="952"/>
      <c r="V472" s="952"/>
      <c r="W472" s="953"/>
      <c r="X472" s="952"/>
      <c r="Y472" s="952"/>
      <c r="Z472" s="952"/>
      <c r="AA472" s="611"/>
      <c r="AB472" s="952"/>
      <c r="AC472" s="952"/>
      <c r="AD472" s="953"/>
      <c r="AE472" s="953"/>
      <c r="AF472" s="952"/>
      <c r="AG472" s="952"/>
      <c r="AH472" s="952"/>
      <c r="AI472" s="611"/>
      <c r="AJ472" s="952"/>
      <c r="AK472" s="952"/>
      <c r="AL472" s="952"/>
      <c r="AM472" s="953"/>
      <c r="AN472" s="952"/>
      <c r="AO472" s="952"/>
      <c r="AP472" s="952"/>
      <c r="AQ472" s="953"/>
      <c r="AR472" s="952"/>
      <c r="AS472" s="952"/>
      <c r="AT472" s="952"/>
      <c r="AU472" s="954"/>
      <c r="AV472" s="952"/>
      <c r="AW472" s="952"/>
      <c r="AX472" s="952"/>
      <c r="AY472" s="952"/>
      <c r="AZ472" s="952"/>
      <c r="BA472" s="952"/>
      <c r="BB472" s="952"/>
      <c r="BC472" s="953"/>
      <c r="BD472" s="952"/>
      <c r="BE472" s="952"/>
      <c r="BF472" s="952"/>
      <c r="BG472" s="952"/>
      <c r="BH472" s="953"/>
      <c r="BI472" s="952"/>
      <c r="BJ472" s="952"/>
      <c r="BK472" s="952"/>
      <c r="BL472" s="953"/>
      <c r="BM472" s="611"/>
      <c r="BN472" s="952"/>
      <c r="BO472" s="952"/>
      <c r="BP472" s="952"/>
      <c r="BQ472" s="547"/>
      <c r="BR472" s="955"/>
      <c r="BS472" s="956"/>
      <c r="BT472" s="856"/>
      <c r="BU472" s="957"/>
      <c r="BY472" s="607"/>
    </row>
    <row r="473" spans="1:77" s="619" customFormat="1" hidden="1">
      <c r="A473" s="949"/>
      <c r="B473" s="950"/>
      <c r="C473" s="941"/>
      <c r="D473" s="856"/>
      <c r="E473" s="856"/>
      <c r="F473" s="951"/>
      <c r="G473" s="607"/>
      <c r="H473" s="608"/>
      <c r="I473" s="609"/>
      <c r="J473" s="610"/>
      <c r="K473" s="611"/>
      <c r="L473" s="611"/>
      <c r="M473" s="611"/>
      <c r="N473" s="611"/>
      <c r="O473" s="952"/>
      <c r="P473" s="952"/>
      <c r="Q473" s="953"/>
      <c r="R473" s="952"/>
      <c r="S473" s="952"/>
      <c r="T473" s="615"/>
      <c r="U473" s="952"/>
      <c r="V473" s="952"/>
      <c r="W473" s="953"/>
      <c r="X473" s="952"/>
      <c r="Y473" s="952"/>
      <c r="Z473" s="952"/>
      <c r="AA473" s="611"/>
      <c r="AB473" s="952"/>
      <c r="AC473" s="952"/>
      <c r="AD473" s="953"/>
      <c r="AE473" s="953"/>
      <c r="AF473" s="952"/>
      <c r="AG473" s="952"/>
      <c r="AH473" s="952"/>
      <c r="AI473" s="611"/>
      <c r="AJ473" s="952"/>
      <c r="AK473" s="952"/>
      <c r="AL473" s="952"/>
      <c r="AM473" s="953"/>
      <c r="AN473" s="952"/>
      <c r="AO473" s="952"/>
      <c r="AP473" s="952"/>
      <c r="AQ473" s="953"/>
      <c r="AR473" s="952"/>
      <c r="AS473" s="952"/>
      <c r="AT473" s="952"/>
      <c r="AU473" s="954"/>
      <c r="AV473" s="952"/>
      <c r="AW473" s="952"/>
      <c r="AX473" s="952"/>
      <c r="AY473" s="952"/>
      <c r="AZ473" s="952"/>
      <c r="BA473" s="952"/>
      <c r="BB473" s="952"/>
      <c r="BC473" s="953"/>
      <c r="BD473" s="952"/>
      <c r="BE473" s="952"/>
      <c r="BF473" s="952"/>
      <c r="BG473" s="952"/>
      <c r="BH473" s="953"/>
      <c r="BI473" s="952"/>
      <c r="BJ473" s="952"/>
      <c r="BK473" s="952"/>
      <c r="BL473" s="953"/>
      <c r="BM473" s="611"/>
      <c r="BN473" s="952"/>
      <c r="BO473" s="952"/>
      <c r="BP473" s="952"/>
      <c r="BQ473" s="547"/>
      <c r="BR473" s="955"/>
      <c r="BS473" s="956"/>
      <c r="BT473" s="856"/>
      <c r="BU473" s="957"/>
      <c r="BY473" s="607"/>
    </row>
    <row r="474" spans="1:77" s="619" customFormat="1" hidden="1">
      <c r="A474" s="949"/>
      <c r="B474" s="950"/>
      <c r="C474" s="941"/>
      <c r="D474" s="856"/>
      <c r="E474" s="856"/>
      <c r="F474" s="951"/>
      <c r="G474" s="607"/>
      <c r="H474" s="608"/>
      <c r="I474" s="609"/>
      <c r="J474" s="610"/>
      <c r="K474" s="611"/>
      <c r="L474" s="611"/>
      <c r="M474" s="611"/>
      <c r="N474" s="611"/>
      <c r="O474" s="952"/>
      <c r="P474" s="952"/>
      <c r="Q474" s="953"/>
      <c r="R474" s="952"/>
      <c r="S474" s="952"/>
      <c r="T474" s="615"/>
      <c r="U474" s="952"/>
      <c r="V474" s="952"/>
      <c r="W474" s="953"/>
      <c r="X474" s="952"/>
      <c r="Y474" s="952"/>
      <c r="Z474" s="952"/>
      <c r="AA474" s="611"/>
      <c r="AB474" s="952"/>
      <c r="AC474" s="952"/>
      <c r="AD474" s="953"/>
      <c r="AE474" s="953"/>
      <c r="AF474" s="952"/>
      <c r="AG474" s="952"/>
      <c r="AH474" s="952"/>
      <c r="AI474" s="611"/>
      <c r="AJ474" s="952"/>
      <c r="AK474" s="952"/>
      <c r="AL474" s="952"/>
      <c r="AM474" s="953"/>
      <c r="AN474" s="952"/>
      <c r="AO474" s="952"/>
      <c r="AP474" s="952"/>
      <c r="AQ474" s="953"/>
      <c r="AR474" s="952"/>
      <c r="AS474" s="952"/>
      <c r="AT474" s="952"/>
      <c r="AU474" s="954"/>
      <c r="AV474" s="952"/>
      <c r="AW474" s="952"/>
      <c r="AX474" s="952"/>
      <c r="AY474" s="952"/>
      <c r="AZ474" s="952"/>
      <c r="BA474" s="952"/>
      <c r="BB474" s="952"/>
      <c r="BC474" s="953"/>
      <c r="BD474" s="952"/>
      <c r="BE474" s="952"/>
      <c r="BF474" s="952"/>
      <c r="BG474" s="952"/>
      <c r="BH474" s="953"/>
      <c r="BI474" s="952"/>
      <c r="BJ474" s="952"/>
      <c r="BK474" s="952"/>
      <c r="BL474" s="953"/>
      <c r="BM474" s="611"/>
      <c r="BN474" s="952"/>
      <c r="BO474" s="952"/>
      <c r="BP474" s="952"/>
      <c r="BQ474" s="547"/>
      <c r="BR474" s="955"/>
      <c r="BS474" s="956"/>
      <c r="BT474" s="856"/>
      <c r="BU474" s="957"/>
      <c r="BY474" s="607"/>
    </row>
    <row r="475" spans="1:77" s="619" customFormat="1" hidden="1">
      <c r="A475" s="949"/>
      <c r="B475" s="950"/>
      <c r="C475" s="941"/>
      <c r="D475" s="856"/>
      <c r="E475" s="856"/>
      <c r="F475" s="951"/>
      <c r="G475" s="607"/>
      <c r="H475" s="608"/>
      <c r="I475" s="609"/>
      <c r="J475" s="610"/>
      <c r="K475" s="611"/>
      <c r="L475" s="611"/>
      <c r="M475" s="611"/>
      <c r="N475" s="611"/>
      <c r="O475" s="952"/>
      <c r="P475" s="952"/>
      <c r="Q475" s="953"/>
      <c r="R475" s="952"/>
      <c r="S475" s="952"/>
      <c r="T475" s="615"/>
      <c r="U475" s="952"/>
      <c r="V475" s="952"/>
      <c r="W475" s="953"/>
      <c r="X475" s="952"/>
      <c r="Y475" s="952"/>
      <c r="Z475" s="952"/>
      <c r="AA475" s="611"/>
      <c r="AB475" s="952"/>
      <c r="AC475" s="952"/>
      <c r="AD475" s="953"/>
      <c r="AE475" s="953"/>
      <c r="AF475" s="952"/>
      <c r="AG475" s="952"/>
      <c r="AH475" s="952"/>
      <c r="AI475" s="611"/>
      <c r="AJ475" s="952"/>
      <c r="AK475" s="952"/>
      <c r="AL475" s="952"/>
      <c r="AM475" s="953"/>
      <c r="AN475" s="952"/>
      <c r="AO475" s="952"/>
      <c r="AP475" s="952"/>
      <c r="AQ475" s="953"/>
      <c r="AR475" s="952"/>
      <c r="AS475" s="952"/>
      <c r="AT475" s="952"/>
      <c r="AU475" s="954"/>
      <c r="AV475" s="952"/>
      <c r="AW475" s="952"/>
      <c r="AX475" s="952"/>
      <c r="AY475" s="952"/>
      <c r="AZ475" s="952"/>
      <c r="BA475" s="952"/>
      <c r="BB475" s="952"/>
      <c r="BC475" s="953"/>
      <c r="BD475" s="952"/>
      <c r="BE475" s="952"/>
      <c r="BF475" s="952"/>
      <c r="BG475" s="952"/>
      <c r="BH475" s="953"/>
      <c r="BI475" s="952"/>
      <c r="BJ475" s="952"/>
      <c r="BK475" s="952"/>
      <c r="BL475" s="953"/>
      <c r="BM475" s="611"/>
      <c r="BN475" s="952"/>
      <c r="BO475" s="952"/>
      <c r="BP475" s="952"/>
      <c r="BQ475" s="547"/>
      <c r="BR475" s="955"/>
      <c r="BS475" s="956"/>
      <c r="BT475" s="856"/>
      <c r="BU475" s="957"/>
      <c r="BY475" s="607"/>
    </row>
    <row r="476" spans="1:77" s="619" customFormat="1" hidden="1">
      <c r="A476" s="949"/>
      <c r="B476" s="950"/>
      <c r="C476" s="941"/>
      <c r="D476" s="856"/>
      <c r="E476" s="856"/>
      <c r="F476" s="951"/>
      <c r="G476" s="607"/>
      <c r="H476" s="608"/>
      <c r="I476" s="609"/>
      <c r="J476" s="610"/>
      <c r="K476" s="611"/>
      <c r="L476" s="611"/>
      <c r="M476" s="611"/>
      <c r="N476" s="611"/>
      <c r="O476" s="952"/>
      <c r="P476" s="952"/>
      <c r="Q476" s="953"/>
      <c r="R476" s="952"/>
      <c r="S476" s="952"/>
      <c r="T476" s="615"/>
      <c r="U476" s="952"/>
      <c r="V476" s="952"/>
      <c r="W476" s="953"/>
      <c r="X476" s="952"/>
      <c r="Y476" s="952"/>
      <c r="Z476" s="952"/>
      <c r="AA476" s="611"/>
      <c r="AB476" s="952"/>
      <c r="AC476" s="952"/>
      <c r="AD476" s="953"/>
      <c r="AE476" s="953"/>
      <c r="AF476" s="952"/>
      <c r="AG476" s="952"/>
      <c r="AH476" s="952"/>
      <c r="AI476" s="611"/>
      <c r="AJ476" s="952"/>
      <c r="AK476" s="952"/>
      <c r="AL476" s="952"/>
      <c r="AM476" s="953"/>
      <c r="AN476" s="952"/>
      <c r="AO476" s="952"/>
      <c r="AP476" s="952"/>
      <c r="AQ476" s="953"/>
      <c r="AR476" s="952"/>
      <c r="AS476" s="952"/>
      <c r="AT476" s="952"/>
      <c r="AU476" s="954"/>
      <c r="AV476" s="952"/>
      <c r="AW476" s="952"/>
      <c r="AX476" s="952"/>
      <c r="AY476" s="952"/>
      <c r="AZ476" s="952"/>
      <c r="BA476" s="952"/>
      <c r="BB476" s="952"/>
      <c r="BC476" s="953"/>
      <c r="BD476" s="952"/>
      <c r="BE476" s="952"/>
      <c r="BF476" s="952"/>
      <c r="BG476" s="952"/>
      <c r="BH476" s="953"/>
      <c r="BI476" s="952"/>
      <c r="BJ476" s="952"/>
      <c r="BK476" s="952"/>
      <c r="BL476" s="953"/>
      <c r="BM476" s="611"/>
      <c r="BN476" s="952"/>
      <c r="BO476" s="952"/>
      <c r="BP476" s="952"/>
      <c r="BQ476" s="547"/>
      <c r="BR476" s="955"/>
      <c r="BS476" s="956"/>
      <c r="BT476" s="856"/>
      <c r="BU476" s="957"/>
      <c r="BY476" s="607"/>
    </row>
    <row r="477" spans="1:77" s="619" customFormat="1" hidden="1">
      <c r="A477" s="949"/>
      <c r="B477" s="950"/>
      <c r="C477" s="941"/>
      <c r="D477" s="856"/>
      <c r="E477" s="856"/>
      <c r="F477" s="951"/>
      <c r="G477" s="607"/>
      <c r="H477" s="608"/>
      <c r="I477" s="609"/>
      <c r="J477" s="610"/>
      <c r="K477" s="611"/>
      <c r="L477" s="611"/>
      <c r="M477" s="611"/>
      <c r="N477" s="611"/>
      <c r="O477" s="952"/>
      <c r="P477" s="952"/>
      <c r="Q477" s="953"/>
      <c r="R477" s="952"/>
      <c r="S477" s="952"/>
      <c r="T477" s="615"/>
      <c r="U477" s="952"/>
      <c r="V477" s="952"/>
      <c r="W477" s="953"/>
      <c r="X477" s="952"/>
      <c r="Y477" s="952"/>
      <c r="Z477" s="952"/>
      <c r="AA477" s="611"/>
      <c r="AB477" s="952"/>
      <c r="AC477" s="952"/>
      <c r="AD477" s="953"/>
      <c r="AE477" s="953"/>
      <c r="AF477" s="952"/>
      <c r="AG477" s="952"/>
      <c r="AH477" s="952"/>
      <c r="AI477" s="611"/>
      <c r="AJ477" s="952"/>
      <c r="AK477" s="952"/>
      <c r="AL477" s="952"/>
      <c r="AM477" s="953"/>
      <c r="AN477" s="952"/>
      <c r="AO477" s="952"/>
      <c r="AP477" s="952"/>
      <c r="AQ477" s="953"/>
      <c r="AR477" s="952"/>
      <c r="AS477" s="952"/>
      <c r="AT477" s="952"/>
      <c r="AU477" s="954"/>
      <c r="AV477" s="952"/>
      <c r="AW477" s="952"/>
      <c r="AX477" s="952"/>
      <c r="AY477" s="952"/>
      <c r="AZ477" s="952"/>
      <c r="BA477" s="952"/>
      <c r="BB477" s="952"/>
      <c r="BC477" s="953"/>
      <c r="BD477" s="952"/>
      <c r="BE477" s="952"/>
      <c r="BF477" s="952"/>
      <c r="BG477" s="952"/>
      <c r="BH477" s="953"/>
      <c r="BI477" s="952"/>
      <c r="BJ477" s="952"/>
      <c r="BK477" s="952"/>
      <c r="BL477" s="953"/>
      <c r="BM477" s="611"/>
      <c r="BN477" s="952"/>
      <c r="BO477" s="952"/>
      <c r="BP477" s="952"/>
      <c r="BQ477" s="547"/>
      <c r="BR477" s="955"/>
      <c r="BS477" s="956"/>
      <c r="BT477" s="856"/>
      <c r="BU477" s="957"/>
      <c r="BY477" s="607"/>
    </row>
    <row r="478" spans="1:77" s="619" customFormat="1" hidden="1">
      <c r="A478" s="949"/>
      <c r="B478" s="950"/>
      <c r="C478" s="941"/>
      <c r="D478" s="856"/>
      <c r="E478" s="856"/>
      <c r="F478" s="951"/>
      <c r="G478" s="607"/>
      <c r="H478" s="608"/>
      <c r="I478" s="609"/>
      <c r="J478" s="610"/>
      <c r="K478" s="611"/>
      <c r="L478" s="611"/>
      <c r="M478" s="611"/>
      <c r="N478" s="611"/>
      <c r="O478" s="952"/>
      <c r="P478" s="952"/>
      <c r="Q478" s="953"/>
      <c r="R478" s="952"/>
      <c r="S478" s="952"/>
      <c r="T478" s="615"/>
      <c r="U478" s="952"/>
      <c r="V478" s="952"/>
      <c r="W478" s="953"/>
      <c r="X478" s="952"/>
      <c r="Y478" s="952"/>
      <c r="Z478" s="952"/>
      <c r="AA478" s="611"/>
      <c r="AB478" s="952"/>
      <c r="AC478" s="952"/>
      <c r="AD478" s="953"/>
      <c r="AE478" s="953"/>
      <c r="AF478" s="952"/>
      <c r="AG478" s="952"/>
      <c r="AH478" s="952"/>
      <c r="AI478" s="611"/>
      <c r="AJ478" s="952"/>
      <c r="AK478" s="952"/>
      <c r="AL478" s="952"/>
      <c r="AM478" s="953"/>
      <c r="AN478" s="952"/>
      <c r="AO478" s="952"/>
      <c r="AP478" s="952"/>
      <c r="AQ478" s="953"/>
      <c r="AR478" s="952"/>
      <c r="AS478" s="952"/>
      <c r="AT478" s="952"/>
      <c r="AU478" s="954"/>
      <c r="AV478" s="952"/>
      <c r="AW478" s="952"/>
      <c r="AX478" s="952"/>
      <c r="AY478" s="952"/>
      <c r="AZ478" s="952"/>
      <c r="BA478" s="952"/>
      <c r="BB478" s="952"/>
      <c r="BC478" s="953"/>
      <c r="BD478" s="952"/>
      <c r="BE478" s="952"/>
      <c r="BF478" s="952"/>
      <c r="BG478" s="952"/>
      <c r="BH478" s="953"/>
      <c r="BI478" s="952"/>
      <c r="BJ478" s="952"/>
      <c r="BK478" s="952"/>
      <c r="BL478" s="953"/>
      <c r="BM478" s="611"/>
      <c r="BN478" s="952"/>
      <c r="BO478" s="952"/>
      <c r="BP478" s="952"/>
      <c r="BQ478" s="547"/>
      <c r="BR478" s="955"/>
      <c r="BS478" s="956"/>
      <c r="BT478" s="856"/>
      <c r="BU478" s="957"/>
      <c r="BY478" s="607"/>
    </row>
    <row r="479" spans="1:77" s="619" customFormat="1" hidden="1">
      <c r="A479" s="949"/>
      <c r="B479" s="950"/>
      <c r="C479" s="941"/>
      <c r="D479" s="856"/>
      <c r="E479" s="856"/>
      <c r="F479" s="951"/>
      <c r="G479" s="607"/>
      <c r="H479" s="608"/>
      <c r="I479" s="609"/>
      <c r="J479" s="610"/>
      <c r="K479" s="611"/>
      <c r="L479" s="611"/>
      <c r="M479" s="611"/>
      <c r="N479" s="611"/>
      <c r="O479" s="952"/>
      <c r="P479" s="952"/>
      <c r="Q479" s="953"/>
      <c r="R479" s="952"/>
      <c r="S479" s="952"/>
      <c r="T479" s="615"/>
      <c r="U479" s="952"/>
      <c r="V479" s="952"/>
      <c r="W479" s="953"/>
      <c r="X479" s="952"/>
      <c r="Y479" s="952"/>
      <c r="Z479" s="952"/>
      <c r="AA479" s="611"/>
      <c r="AB479" s="952"/>
      <c r="AC479" s="952"/>
      <c r="AD479" s="953"/>
      <c r="AE479" s="953"/>
      <c r="AF479" s="952"/>
      <c r="AG479" s="952"/>
      <c r="AH479" s="952"/>
      <c r="AI479" s="611"/>
      <c r="AJ479" s="952"/>
      <c r="AK479" s="952"/>
      <c r="AL479" s="952"/>
      <c r="AM479" s="953"/>
      <c r="AN479" s="952"/>
      <c r="AO479" s="952"/>
      <c r="AP479" s="952"/>
      <c r="AQ479" s="953"/>
      <c r="AR479" s="952"/>
      <c r="AS479" s="952"/>
      <c r="AT479" s="952"/>
      <c r="AU479" s="954"/>
      <c r="AV479" s="952"/>
      <c r="AW479" s="952"/>
      <c r="AX479" s="952"/>
      <c r="AY479" s="952"/>
      <c r="AZ479" s="952"/>
      <c r="BA479" s="952"/>
      <c r="BB479" s="952"/>
      <c r="BC479" s="953"/>
      <c r="BD479" s="952"/>
      <c r="BE479" s="952"/>
      <c r="BF479" s="952"/>
      <c r="BG479" s="952"/>
      <c r="BH479" s="953"/>
      <c r="BI479" s="952"/>
      <c r="BJ479" s="952"/>
      <c r="BK479" s="952"/>
      <c r="BL479" s="953"/>
      <c r="BM479" s="611"/>
      <c r="BN479" s="952"/>
      <c r="BO479" s="952"/>
      <c r="BP479" s="952"/>
      <c r="BQ479" s="547"/>
      <c r="BR479" s="955"/>
      <c r="BS479" s="956"/>
      <c r="BT479" s="856"/>
      <c r="BU479" s="957"/>
      <c r="BY479" s="607"/>
    </row>
    <row r="480" spans="1:77" s="619" customFormat="1" hidden="1">
      <c r="A480" s="949"/>
      <c r="B480" s="950"/>
      <c r="C480" s="941"/>
      <c r="D480" s="856"/>
      <c r="E480" s="856"/>
      <c r="F480" s="951"/>
      <c r="G480" s="607"/>
      <c r="H480" s="608"/>
      <c r="I480" s="609"/>
      <c r="J480" s="610"/>
      <c r="K480" s="611"/>
      <c r="L480" s="611"/>
      <c r="M480" s="611"/>
      <c r="N480" s="611"/>
      <c r="O480" s="952"/>
      <c r="P480" s="952"/>
      <c r="Q480" s="953"/>
      <c r="R480" s="952"/>
      <c r="S480" s="952"/>
      <c r="T480" s="615"/>
      <c r="U480" s="952"/>
      <c r="V480" s="952"/>
      <c r="W480" s="953"/>
      <c r="X480" s="952"/>
      <c r="Y480" s="952"/>
      <c r="Z480" s="952"/>
      <c r="AA480" s="611"/>
      <c r="AB480" s="952"/>
      <c r="AC480" s="952"/>
      <c r="AD480" s="953"/>
      <c r="AE480" s="953"/>
      <c r="AF480" s="952"/>
      <c r="AG480" s="952"/>
      <c r="AH480" s="952"/>
      <c r="AI480" s="611"/>
      <c r="AJ480" s="952"/>
      <c r="AK480" s="952"/>
      <c r="AL480" s="952"/>
      <c r="AM480" s="953"/>
      <c r="AN480" s="952"/>
      <c r="AO480" s="952"/>
      <c r="AP480" s="952"/>
      <c r="AQ480" s="953"/>
      <c r="AR480" s="952"/>
      <c r="AS480" s="952"/>
      <c r="AT480" s="952"/>
      <c r="AU480" s="954"/>
      <c r="AV480" s="952"/>
      <c r="AW480" s="952"/>
      <c r="AX480" s="952"/>
      <c r="AY480" s="952"/>
      <c r="AZ480" s="952"/>
      <c r="BA480" s="952"/>
      <c r="BB480" s="952"/>
      <c r="BC480" s="953"/>
      <c r="BD480" s="952"/>
      <c r="BE480" s="952"/>
      <c r="BF480" s="952"/>
      <c r="BG480" s="952"/>
      <c r="BH480" s="953"/>
      <c r="BI480" s="952"/>
      <c r="BJ480" s="952"/>
      <c r="BK480" s="952"/>
      <c r="BL480" s="953"/>
      <c r="BM480" s="611"/>
      <c r="BN480" s="952"/>
      <c r="BO480" s="952"/>
      <c r="BP480" s="952"/>
      <c r="BQ480" s="547"/>
      <c r="BR480" s="955"/>
      <c r="BS480" s="956"/>
      <c r="BT480" s="856"/>
      <c r="BU480" s="957"/>
      <c r="BY480" s="607"/>
    </row>
    <row r="481" spans="1:77" s="619" customFormat="1" hidden="1">
      <c r="A481" s="958"/>
      <c r="B481" s="959"/>
      <c r="C481" s="941"/>
      <c r="D481" s="960"/>
      <c r="E481" s="960"/>
      <c r="F481" s="961"/>
      <c r="G481" s="607"/>
      <c r="H481" s="608"/>
      <c r="I481" s="609"/>
      <c r="J481" s="610"/>
      <c r="K481" s="611"/>
      <c r="L481" s="611"/>
      <c r="M481" s="611"/>
      <c r="N481" s="611"/>
      <c r="O481" s="962"/>
      <c r="P481" s="962"/>
      <c r="Q481" s="963"/>
      <c r="R481" s="962"/>
      <c r="S481" s="962"/>
      <c r="T481" s="615"/>
      <c r="U481" s="962"/>
      <c r="V481" s="962"/>
      <c r="W481" s="963"/>
      <c r="X481" s="962"/>
      <c r="Y481" s="962"/>
      <c r="Z481" s="962"/>
      <c r="AA481" s="611"/>
      <c r="AB481" s="962"/>
      <c r="AC481" s="962"/>
      <c r="AD481" s="963"/>
      <c r="AE481" s="963"/>
      <c r="AF481" s="962"/>
      <c r="AG481" s="962"/>
      <c r="AH481" s="962"/>
      <c r="AI481" s="611"/>
      <c r="AJ481" s="962"/>
      <c r="AK481" s="962"/>
      <c r="AL481" s="962"/>
      <c r="AM481" s="963"/>
      <c r="AN481" s="962"/>
      <c r="AO481" s="962"/>
      <c r="AP481" s="962"/>
      <c r="AQ481" s="963"/>
      <c r="AR481" s="962"/>
      <c r="AS481" s="962"/>
      <c r="AT481" s="962"/>
      <c r="AU481" s="964"/>
      <c r="AV481" s="962"/>
      <c r="AW481" s="962"/>
      <c r="AX481" s="962"/>
      <c r="AY481" s="962"/>
      <c r="AZ481" s="962"/>
      <c r="BA481" s="962"/>
      <c r="BB481" s="962"/>
      <c r="BC481" s="963"/>
      <c r="BD481" s="962"/>
      <c r="BE481" s="962"/>
      <c r="BF481" s="962"/>
      <c r="BG481" s="962"/>
      <c r="BH481" s="963"/>
      <c r="BI481" s="962"/>
      <c r="BJ481" s="962"/>
      <c r="BK481" s="962"/>
      <c r="BL481" s="963"/>
      <c r="BM481" s="611"/>
      <c r="BN481" s="962"/>
      <c r="BO481" s="962"/>
      <c r="BP481" s="962"/>
      <c r="BQ481" s="547"/>
      <c r="BR481" s="960"/>
      <c r="BS481" s="965"/>
      <c r="BT481" s="960"/>
      <c r="BU481" s="966"/>
      <c r="BY481" s="607"/>
    </row>
    <row r="482" spans="1:77" s="619" customFormat="1" hidden="1">
      <c r="A482" s="603"/>
      <c r="B482" s="967"/>
      <c r="C482" s="967"/>
      <c r="D482" s="688"/>
      <c r="E482" s="951"/>
      <c r="F482" s="749"/>
      <c r="G482" s="607"/>
      <c r="H482" s="608"/>
      <c r="I482" s="609"/>
      <c r="J482" s="610"/>
      <c r="K482" s="611"/>
      <c r="L482" s="611"/>
      <c r="M482" s="611"/>
      <c r="N482" s="611"/>
      <c r="O482" s="612"/>
      <c r="P482" s="612"/>
      <c r="Q482" s="613"/>
      <c r="R482" s="612"/>
      <c r="S482" s="612"/>
      <c r="T482" s="615"/>
      <c r="U482" s="612"/>
      <c r="V482" s="612"/>
      <c r="W482" s="613"/>
      <c r="X482" s="612"/>
      <c r="Y482" s="612"/>
      <c r="Z482" s="612"/>
      <c r="AA482" s="611"/>
      <c r="AB482" s="612"/>
      <c r="AC482" s="612"/>
      <c r="AD482" s="613"/>
      <c r="AE482" s="613"/>
      <c r="AF482" s="612"/>
      <c r="AG482" s="612"/>
      <c r="AH482" s="612"/>
      <c r="AI482" s="611"/>
      <c r="AJ482" s="612"/>
      <c r="AK482" s="612"/>
      <c r="AL482" s="612"/>
      <c r="AM482" s="613"/>
      <c r="AN482" s="612"/>
      <c r="AO482" s="968"/>
      <c r="AP482" s="612"/>
      <c r="AQ482" s="613"/>
      <c r="AR482" s="612"/>
      <c r="AS482" s="612"/>
      <c r="AT482" s="612"/>
      <c r="AU482" s="616"/>
      <c r="AV482" s="968"/>
      <c r="AW482" s="968"/>
      <c r="AX482" s="612"/>
      <c r="AY482" s="612"/>
      <c r="AZ482" s="612"/>
      <c r="BA482" s="612"/>
      <c r="BB482" s="612"/>
      <c r="BC482" s="613"/>
      <c r="BD482" s="612"/>
      <c r="BE482" s="612"/>
      <c r="BF482" s="612"/>
      <c r="BG482" s="612"/>
      <c r="BH482" s="613"/>
      <c r="BI482" s="612"/>
      <c r="BJ482" s="612"/>
      <c r="BK482" s="612"/>
      <c r="BL482" s="613"/>
      <c r="BM482" s="611"/>
      <c r="BN482" s="612"/>
      <c r="BO482" s="612"/>
      <c r="BP482" s="612"/>
      <c r="BQ482" s="547"/>
      <c r="BR482" s="688"/>
      <c r="BS482" s="752"/>
      <c r="BT482" s="688"/>
      <c r="BU482" s="621"/>
      <c r="BY482" s="607"/>
    </row>
    <row r="483" spans="1:77" s="619" customFormat="1" hidden="1">
      <c r="A483" s="603"/>
      <c r="B483" s="634"/>
      <c r="C483" s="634"/>
      <c r="D483" s="605"/>
      <c r="E483" s="605"/>
      <c r="F483" s="969"/>
      <c r="G483" s="607"/>
      <c r="H483" s="608"/>
      <c r="I483" s="609"/>
      <c r="J483" s="610"/>
      <c r="K483" s="611"/>
      <c r="L483" s="611"/>
      <c r="M483" s="611"/>
      <c r="N483" s="611"/>
      <c r="O483" s="612"/>
      <c r="P483" s="969"/>
      <c r="Q483" s="613"/>
      <c r="R483" s="635"/>
      <c r="S483" s="969"/>
      <c r="T483" s="615"/>
      <c r="U483" s="969"/>
      <c r="V483" s="969"/>
      <c r="W483" s="613"/>
      <c r="X483" s="969"/>
      <c r="Y483" s="969"/>
      <c r="Z483" s="969"/>
      <c r="AA483" s="611"/>
      <c r="AB483" s="969"/>
      <c r="AC483" s="969"/>
      <c r="AD483" s="613"/>
      <c r="AE483" s="613"/>
      <c r="AF483" s="969"/>
      <c r="AG483" s="969"/>
      <c r="AH483" s="969"/>
      <c r="AI483" s="611"/>
      <c r="AJ483" s="969"/>
      <c r="AK483" s="969"/>
      <c r="AL483" s="969"/>
      <c r="AM483" s="613"/>
      <c r="AN483" s="969"/>
      <c r="AO483" s="969"/>
      <c r="AP483" s="969"/>
      <c r="AQ483" s="613"/>
      <c r="AR483" s="969"/>
      <c r="AS483" s="969"/>
      <c r="AT483" s="969"/>
      <c r="AU483" s="970"/>
      <c r="AV483" s="969"/>
      <c r="AW483" s="969"/>
      <c r="AX483" s="969"/>
      <c r="AY483" s="969"/>
      <c r="AZ483" s="969"/>
      <c r="BA483" s="969"/>
      <c r="BB483" s="969"/>
      <c r="BC483" s="613"/>
      <c r="BD483" s="969"/>
      <c r="BE483" s="969"/>
      <c r="BF483" s="969"/>
      <c r="BG483" s="969"/>
      <c r="BH483" s="613"/>
      <c r="BI483" s="969"/>
      <c r="BJ483" s="969"/>
      <c r="BK483" s="969"/>
      <c r="BL483" s="613"/>
      <c r="BM483" s="611"/>
      <c r="BN483" s="969"/>
      <c r="BO483" s="969"/>
      <c r="BP483" s="969"/>
      <c r="BQ483" s="547"/>
      <c r="BR483" s="605"/>
      <c r="BS483" s="971"/>
      <c r="BT483" s="605"/>
      <c r="BU483" s="618"/>
      <c r="BY483" s="607"/>
    </row>
    <row r="484" spans="1:77" s="619" customFormat="1" hidden="1">
      <c r="A484" s="603"/>
      <c r="B484" s="604"/>
      <c r="C484" s="604"/>
      <c r="D484" s="605"/>
      <c r="E484" s="605"/>
      <c r="F484" s="606"/>
      <c r="G484" s="607"/>
      <c r="H484" s="608"/>
      <c r="I484" s="609"/>
      <c r="J484" s="610"/>
      <c r="K484" s="611"/>
      <c r="L484" s="611"/>
      <c r="M484" s="611"/>
      <c r="N484" s="611"/>
      <c r="O484" s="612"/>
      <c r="P484" s="612"/>
      <c r="Q484" s="613"/>
      <c r="R484" s="612"/>
      <c r="S484" s="612"/>
      <c r="T484" s="615"/>
      <c r="U484" s="612"/>
      <c r="V484" s="612"/>
      <c r="W484" s="613"/>
      <c r="X484" s="612"/>
      <c r="Y484" s="612"/>
      <c r="Z484" s="612"/>
      <c r="AA484" s="611"/>
      <c r="AB484" s="612"/>
      <c r="AC484" s="612"/>
      <c r="AD484" s="613"/>
      <c r="AE484" s="613"/>
      <c r="AF484" s="612"/>
      <c r="AG484" s="612"/>
      <c r="AH484" s="612"/>
      <c r="AI484" s="611"/>
      <c r="AJ484" s="612"/>
      <c r="AK484" s="612"/>
      <c r="AL484" s="612"/>
      <c r="AM484" s="613"/>
      <c r="AN484" s="612"/>
      <c r="AO484" s="612"/>
      <c r="AP484" s="612"/>
      <c r="AQ484" s="613"/>
      <c r="AR484" s="612"/>
      <c r="AS484" s="612"/>
      <c r="AT484" s="612"/>
      <c r="AU484" s="616"/>
      <c r="AV484" s="612"/>
      <c r="AW484" s="612"/>
      <c r="AX484" s="612"/>
      <c r="AY484" s="612"/>
      <c r="AZ484" s="612"/>
      <c r="BA484" s="612"/>
      <c r="BB484" s="612"/>
      <c r="BC484" s="613"/>
      <c r="BD484" s="612"/>
      <c r="BE484" s="612"/>
      <c r="BF484" s="612"/>
      <c r="BG484" s="612"/>
      <c r="BH484" s="613"/>
      <c r="BI484" s="612"/>
      <c r="BJ484" s="612"/>
      <c r="BK484" s="612"/>
      <c r="BL484" s="613"/>
      <c r="BM484" s="611"/>
      <c r="BN484" s="613"/>
      <c r="BO484" s="613"/>
      <c r="BP484" s="613"/>
      <c r="BQ484" s="547"/>
      <c r="BR484" s="605"/>
      <c r="BS484" s="617"/>
      <c r="BT484" s="605"/>
      <c r="BU484" s="621"/>
      <c r="BY484" s="607"/>
    </row>
    <row r="485" spans="1:77" s="619" customFormat="1" hidden="1">
      <c r="A485" s="603"/>
      <c r="B485" s="604"/>
      <c r="C485" s="604"/>
      <c r="D485" s="605"/>
      <c r="E485" s="605"/>
      <c r="F485" s="606"/>
      <c r="G485" s="607"/>
      <c r="H485" s="608"/>
      <c r="I485" s="609"/>
      <c r="J485" s="610"/>
      <c r="K485" s="611"/>
      <c r="L485" s="611"/>
      <c r="M485" s="611"/>
      <c r="N485" s="611"/>
      <c r="O485" s="612"/>
      <c r="P485" s="612"/>
      <c r="Q485" s="613"/>
      <c r="R485" s="612"/>
      <c r="S485" s="612"/>
      <c r="T485" s="615"/>
      <c r="U485" s="612"/>
      <c r="V485" s="612"/>
      <c r="W485" s="613"/>
      <c r="X485" s="612"/>
      <c r="Y485" s="612"/>
      <c r="Z485" s="612"/>
      <c r="AA485" s="611"/>
      <c r="AB485" s="612"/>
      <c r="AC485" s="612"/>
      <c r="AD485" s="613"/>
      <c r="AE485" s="613"/>
      <c r="AF485" s="612"/>
      <c r="AG485" s="612"/>
      <c r="AH485" s="612"/>
      <c r="AI485" s="611"/>
      <c r="AJ485" s="612"/>
      <c r="AK485" s="612"/>
      <c r="AL485" s="612"/>
      <c r="AM485" s="613"/>
      <c r="AN485" s="612"/>
      <c r="AO485" s="612"/>
      <c r="AP485" s="612"/>
      <c r="AQ485" s="613"/>
      <c r="AR485" s="612"/>
      <c r="AS485" s="612"/>
      <c r="AT485" s="612"/>
      <c r="AU485" s="616"/>
      <c r="AV485" s="612"/>
      <c r="AW485" s="612"/>
      <c r="AX485" s="612"/>
      <c r="AY485" s="612"/>
      <c r="AZ485" s="612"/>
      <c r="BA485" s="612"/>
      <c r="BB485" s="612"/>
      <c r="BC485" s="613"/>
      <c r="BD485" s="612"/>
      <c r="BE485" s="612"/>
      <c r="BF485" s="612"/>
      <c r="BG485" s="612"/>
      <c r="BH485" s="613"/>
      <c r="BI485" s="612"/>
      <c r="BJ485" s="612"/>
      <c r="BK485" s="612"/>
      <c r="BL485" s="613"/>
      <c r="BM485" s="611"/>
      <c r="BN485" s="613"/>
      <c r="BO485" s="613"/>
      <c r="BP485" s="613"/>
      <c r="BQ485" s="547"/>
      <c r="BR485" s="605"/>
      <c r="BS485" s="617"/>
      <c r="BT485" s="605"/>
      <c r="BU485" s="621"/>
      <c r="BY485" s="607"/>
    </row>
    <row r="486" spans="1:77" s="619" customFormat="1" hidden="1">
      <c r="A486" s="603"/>
      <c r="B486" s="604"/>
      <c r="C486" s="604"/>
      <c r="D486" s="605"/>
      <c r="E486" s="605"/>
      <c r="F486" s="606"/>
      <c r="G486" s="607"/>
      <c r="H486" s="608"/>
      <c r="I486" s="609"/>
      <c r="J486" s="610"/>
      <c r="K486" s="611"/>
      <c r="L486" s="611"/>
      <c r="M486" s="611"/>
      <c r="N486" s="611"/>
      <c r="O486" s="612"/>
      <c r="P486" s="612"/>
      <c r="Q486" s="613"/>
      <c r="R486" s="612"/>
      <c r="S486" s="612"/>
      <c r="T486" s="615"/>
      <c r="U486" s="612"/>
      <c r="V486" s="612"/>
      <c r="W486" s="613"/>
      <c r="X486" s="612"/>
      <c r="Y486" s="612"/>
      <c r="Z486" s="612"/>
      <c r="AA486" s="611"/>
      <c r="AB486" s="612"/>
      <c r="AC486" s="612"/>
      <c r="AD486" s="613"/>
      <c r="AE486" s="613"/>
      <c r="AF486" s="612"/>
      <c r="AG486" s="612"/>
      <c r="AH486" s="612"/>
      <c r="AI486" s="611"/>
      <c r="AJ486" s="612"/>
      <c r="AK486" s="612"/>
      <c r="AL486" s="612"/>
      <c r="AM486" s="613"/>
      <c r="AN486" s="612"/>
      <c r="AO486" s="612"/>
      <c r="AP486" s="612"/>
      <c r="AQ486" s="613"/>
      <c r="AR486" s="612"/>
      <c r="AS486" s="612"/>
      <c r="AT486" s="612"/>
      <c r="AU486" s="616"/>
      <c r="AV486" s="612"/>
      <c r="AW486" s="612"/>
      <c r="AX486" s="612"/>
      <c r="AY486" s="612"/>
      <c r="AZ486" s="612"/>
      <c r="BA486" s="612"/>
      <c r="BB486" s="612"/>
      <c r="BC486" s="613"/>
      <c r="BD486" s="612"/>
      <c r="BE486" s="612"/>
      <c r="BF486" s="612"/>
      <c r="BG486" s="612"/>
      <c r="BH486" s="613"/>
      <c r="BI486" s="612"/>
      <c r="BJ486" s="612"/>
      <c r="BK486" s="612"/>
      <c r="BL486" s="613"/>
      <c r="BM486" s="611"/>
      <c r="BN486" s="613"/>
      <c r="BO486" s="613"/>
      <c r="BP486" s="613"/>
      <c r="BQ486" s="547"/>
      <c r="BR486" s="605"/>
      <c r="BS486" s="617"/>
      <c r="BT486" s="605"/>
      <c r="BU486" s="621"/>
      <c r="BY486" s="607"/>
    </row>
    <row r="487" spans="1:77" s="619" customFormat="1" hidden="1">
      <c r="A487" s="603"/>
      <c r="B487" s="604"/>
      <c r="C487" s="604"/>
      <c r="D487" s="605"/>
      <c r="E487" s="605"/>
      <c r="F487" s="606"/>
      <c r="G487" s="621"/>
      <c r="H487" s="608"/>
      <c r="I487" s="609"/>
      <c r="J487" s="610"/>
      <c r="K487" s="611"/>
      <c r="L487" s="611"/>
      <c r="M487" s="611"/>
      <c r="N487" s="611"/>
      <c r="O487" s="612"/>
      <c r="P487" s="612"/>
      <c r="Q487" s="613"/>
      <c r="R487" s="612"/>
      <c r="S487" s="612"/>
      <c r="T487" s="615"/>
      <c r="U487" s="612"/>
      <c r="V487" s="612"/>
      <c r="W487" s="613"/>
      <c r="X487" s="612"/>
      <c r="Y487" s="612"/>
      <c r="Z487" s="612"/>
      <c r="AA487" s="611"/>
      <c r="AB487" s="612"/>
      <c r="AC487" s="612"/>
      <c r="AD487" s="613"/>
      <c r="AE487" s="613"/>
      <c r="AF487" s="612"/>
      <c r="AG487" s="612"/>
      <c r="AH487" s="612"/>
      <c r="AI487" s="611"/>
      <c r="AJ487" s="612"/>
      <c r="AK487" s="612"/>
      <c r="AL487" s="612"/>
      <c r="AM487" s="613"/>
      <c r="AN487" s="612"/>
      <c r="AO487" s="612"/>
      <c r="AP487" s="612"/>
      <c r="AQ487" s="613"/>
      <c r="AR487" s="612"/>
      <c r="AS487" s="612"/>
      <c r="AT487" s="612"/>
      <c r="AU487" s="616"/>
      <c r="AV487" s="612"/>
      <c r="AW487" s="612"/>
      <c r="AX487" s="612"/>
      <c r="AY487" s="612"/>
      <c r="AZ487" s="612"/>
      <c r="BA487" s="612"/>
      <c r="BB487" s="612"/>
      <c r="BC487" s="613"/>
      <c r="BD487" s="612"/>
      <c r="BE487" s="612"/>
      <c r="BF487" s="612"/>
      <c r="BG487" s="612"/>
      <c r="BH487" s="613"/>
      <c r="BI487" s="612"/>
      <c r="BJ487" s="612"/>
      <c r="BK487" s="612"/>
      <c r="BL487" s="613"/>
      <c r="BM487" s="611"/>
      <c r="BN487" s="613"/>
      <c r="BO487" s="613"/>
      <c r="BP487" s="613"/>
      <c r="BQ487" s="547"/>
      <c r="BR487" s="605"/>
      <c r="BS487" s="972"/>
      <c r="BT487" s="605"/>
      <c r="BU487" s="621"/>
      <c r="BY487" s="621"/>
    </row>
    <row r="488" spans="1:77" s="619" customFormat="1" hidden="1">
      <c r="A488" s="603"/>
      <c r="B488" s="604"/>
      <c r="C488" s="604"/>
      <c r="D488" s="605"/>
      <c r="E488" s="605"/>
      <c r="F488" s="606"/>
      <c r="G488" s="607"/>
      <c r="H488" s="608"/>
      <c r="I488" s="609"/>
      <c r="J488" s="610"/>
      <c r="K488" s="611"/>
      <c r="L488" s="611"/>
      <c r="M488" s="611"/>
      <c r="N488" s="611"/>
      <c r="O488" s="612"/>
      <c r="P488" s="612"/>
      <c r="Q488" s="613"/>
      <c r="R488" s="612"/>
      <c r="S488" s="612"/>
      <c r="T488" s="615"/>
      <c r="U488" s="612"/>
      <c r="V488" s="612"/>
      <c r="W488" s="613"/>
      <c r="X488" s="612"/>
      <c r="Y488" s="612"/>
      <c r="Z488" s="612"/>
      <c r="AA488" s="611"/>
      <c r="AB488" s="612"/>
      <c r="AC488" s="612"/>
      <c r="AD488" s="613"/>
      <c r="AE488" s="613"/>
      <c r="AF488" s="612"/>
      <c r="AG488" s="612"/>
      <c r="AH488" s="612"/>
      <c r="AI488" s="611"/>
      <c r="AJ488" s="612"/>
      <c r="AK488" s="612"/>
      <c r="AL488" s="612"/>
      <c r="AM488" s="613"/>
      <c r="AN488" s="612"/>
      <c r="AO488" s="612"/>
      <c r="AP488" s="612"/>
      <c r="AQ488" s="613"/>
      <c r="AR488" s="612"/>
      <c r="AS488" s="612"/>
      <c r="AT488" s="612"/>
      <c r="AU488" s="616"/>
      <c r="AV488" s="612"/>
      <c r="AW488" s="612"/>
      <c r="AX488" s="612"/>
      <c r="AY488" s="612"/>
      <c r="AZ488" s="612"/>
      <c r="BA488" s="612"/>
      <c r="BB488" s="612"/>
      <c r="BC488" s="613"/>
      <c r="BD488" s="612"/>
      <c r="BE488" s="612"/>
      <c r="BF488" s="612"/>
      <c r="BG488" s="612"/>
      <c r="BH488" s="613"/>
      <c r="BI488" s="612"/>
      <c r="BJ488" s="612"/>
      <c r="BK488" s="612"/>
      <c r="BL488" s="613"/>
      <c r="BM488" s="611"/>
      <c r="BN488" s="613"/>
      <c r="BO488" s="613"/>
      <c r="BP488" s="613"/>
      <c r="BQ488" s="547"/>
      <c r="BR488" s="605"/>
      <c r="BS488" s="972"/>
      <c r="BT488" s="605"/>
      <c r="BU488" s="621"/>
      <c r="BY488" s="607"/>
    </row>
    <row r="489" spans="1:77" s="619" customFormat="1" hidden="1">
      <c r="A489" s="603"/>
      <c r="B489" s="604"/>
      <c r="C489" s="604"/>
      <c r="D489" s="605"/>
      <c r="E489" s="869"/>
      <c r="F489" s="605"/>
      <c r="G489" s="607"/>
      <c r="H489" s="608"/>
      <c r="I489" s="609"/>
      <c r="J489" s="610"/>
      <c r="K489" s="611"/>
      <c r="L489" s="611"/>
      <c r="M489" s="611"/>
      <c r="N489" s="611"/>
      <c r="O489" s="612"/>
      <c r="P489" s="612"/>
      <c r="Q489" s="613"/>
      <c r="R489" s="612"/>
      <c r="S489" s="612"/>
      <c r="T489" s="615"/>
      <c r="U489" s="612"/>
      <c r="V489" s="612"/>
      <c r="W489" s="613"/>
      <c r="X489" s="612"/>
      <c r="Y489" s="612"/>
      <c r="Z489" s="612"/>
      <c r="AA489" s="611"/>
      <c r="AB489" s="612"/>
      <c r="AC489" s="612"/>
      <c r="AD489" s="613"/>
      <c r="AE489" s="613"/>
      <c r="AF489" s="612"/>
      <c r="AG489" s="612"/>
      <c r="AH489" s="612"/>
      <c r="AI489" s="611"/>
      <c r="AJ489" s="612"/>
      <c r="AK489" s="612"/>
      <c r="AL489" s="612"/>
      <c r="AM489" s="613"/>
      <c r="AN489" s="612"/>
      <c r="AO489" s="612"/>
      <c r="AP489" s="612"/>
      <c r="AQ489" s="613"/>
      <c r="AR489" s="612"/>
      <c r="AS489" s="612"/>
      <c r="AT489" s="612"/>
      <c r="AU489" s="616"/>
      <c r="AV489" s="612"/>
      <c r="AW489" s="612"/>
      <c r="AX489" s="612"/>
      <c r="AY489" s="612"/>
      <c r="AZ489" s="612"/>
      <c r="BA489" s="612"/>
      <c r="BB489" s="612"/>
      <c r="BC489" s="613"/>
      <c r="BD489" s="612"/>
      <c r="BE489" s="612"/>
      <c r="BF489" s="612"/>
      <c r="BG489" s="612"/>
      <c r="BH489" s="613"/>
      <c r="BI489" s="612"/>
      <c r="BJ489" s="612"/>
      <c r="BK489" s="612"/>
      <c r="BL489" s="613"/>
      <c r="BM489" s="611"/>
      <c r="BN489" s="612"/>
      <c r="BO489" s="612"/>
      <c r="BP489" s="612"/>
      <c r="BQ489" s="547"/>
      <c r="BR489" s="605"/>
      <c r="BS489" s="973"/>
      <c r="BT489" s="605"/>
      <c r="BU489" s="621"/>
      <c r="BY489" s="607"/>
    </row>
    <row r="490" spans="1:77" s="619" customFormat="1" hidden="1">
      <c r="A490" s="603"/>
      <c r="B490" s="634"/>
      <c r="C490" s="634"/>
      <c r="D490" s="605"/>
      <c r="E490" s="635"/>
      <c r="F490" s="606"/>
      <c r="G490" s="607"/>
      <c r="H490" s="608"/>
      <c r="I490" s="609"/>
      <c r="J490" s="610"/>
      <c r="K490" s="611"/>
      <c r="L490" s="611"/>
      <c r="M490" s="611"/>
      <c r="N490" s="611"/>
      <c r="O490" s="612"/>
      <c r="P490" s="612"/>
      <c r="Q490" s="613"/>
      <c r="R490" s="612"/>
      <c r="S490" s="612"/>
      <c r="T490" s="615"/>
      <c r="U490" s="612"/>
      <c r="V490" s="612"/>
      <c r="W490" s="613"/>
      <c r="X490" s="612"/>
      <c r="Y490" s="612"/>
      <c r="Z490" s="612"/>
      <c r="AA490" s="611"/>
      <c r="AB490" s="612"/>
      <c r="AC490" s="612"/>
      <c r="AD490" s="613"/>
      <c r="AE490" s="613"/>
      <c r="AF490" s="612"/>
      <c r="AG490" s="612"/>
      <c r="AH490" s="612"/>
      <c r="AI490" s="611"/>
      <c r="AJ490" s="612"/>
      <c r="AK490" s="612"/>
      <c r="AL490" s="612"/>
      <c r="AM490" s="613"/>
      <c r="AN490" s="612"/>
      <c r="AO490" s="612"/>
      <c r="AP490" s="612"/>
      <c r="AQ490" s="613"/>
      <c r="AR490" s="612"/>
      <c r="AS490" s="612"/>
      <c r="AT490" s="612"/>
      <c r="AU490" s="616"/>
      <c r="AV490" s="612"/>
      <c r="AW490" s="612"/>
      <c r="AX490" s="612"/>
      <c r="AY490" s="612"/>
      <c r="AZ490" s="612"/>
      <c r="BA490" s="612"/>
      <c r="BB490" s="612"/>
      <c r="BC490" s="613"/>
      <c r="BD490" s="612"/>
      <c r="BE490" s="612"/>
      <c r="BF490" s="612"/>
      <c r="BG490" s="612"/>
      <c r="BH490" s="613"/>
      <c r="BI490" s="612"/>
      <c r="BJ490" s="612"/>
      <c r="BK490" s="612"/>
      <c r="BL490" s="613"/>
      <c r="BM490" s="611"/>
      <c r="BN490" s="613"/>
      <c r="BO490" s="613"/>
      <c r="BP490" s="613"/>
      <c r="BQ490" s="547"/>
      <c r="BR490" s="605"/>
      <c r="BS490" s="617"/>
      <c r="BT490" s="605"/>
      <c r="BU490" s="621"/>
      <c r="BY490" s="607"/>
    </row>
    <row r="491" spans="1:77" s="619" customFormat="1" hidden="1">
      <c r="A491" s="603"/>
      <c r="B491" s="634"/>
      <c r="C491" s="634"/>
      <c r="D491" s="605"/>
      <c r="E491" s="635"/>
      <c r="F491" s="606"/>
      <c r="G491" s="607"/>
      <c r="H491" s="608"/>
      <c r="I491" s="609"/>
      <c r="J491" s="610"/>
      <c r="K491" s="611"/>
      <c r="L491" s="611"/>
      <c r="M491" s="611"/>
      <c r="N491" s="611"/>
      <c r="O491" s="612"/>
      <c r="P491" s="612"/>
      <c r="Q491" s="613"/>
      <c r="R491" s="612"/>
      <c r="S491" s="612"/>
      <c r="T491" s="615"/>
      <c r="U491" s="612"/>
      <c r="V491" s="612"/>
      <c r="W491" s="613"/>
      <c r="X491" s="612"/>
      <c r="Y491" s="612"/>
      <c r="Z491" s="612"/>
      <c r="AA491" s="611"/>
      <c r="AB491" s="612"/>
      <c r="AC491" s="612"/>
      <c r="AD491" s="613"/>
      <c r="AE491" s="613"/>
      <c r="AF491" s="612"/>
      <c r="AG491" s="612"/>
      <c r="AH491" s="612"/>
      <c r="AI491" s="611"/>
      <c r="AJ491" s="612"/>
      <c r="AK491" s="612"/>
      <c r="AL491" s="612"/>
      <c r="AM491" s="613"/>
      <c r="AN491" s="612"/>
      <c r="AO491" s="612"/>
      <c r="AP491" s="612"/>
      <c r="AQ491" s="613"/>
      <c r="AR491" s="612"/>
      <c r="AS491" s="612"/>
      <c r="AT491" s="612"/>
      <c r="AU491" s="616"/>
      <c r="AV491" s="612"/>
      <c r="AW491" s="612"/>
      <c r="AX491" s="612"/>
      <c r="AY491" s="612"/>
      <c r="AZ491" s="612"/>
      <c r="BA491" s="612"/>
      <c r="BB491" s="612"/>
      <c r="BC491" s="613"/>
      <c r="BD491" s="612"/>
      <c r="BE491" s="612"/>
      <c r="BF491" s="612"/>
      <c r="BG491" s="612"/>
      <c r="BH491" s="613"/>
      <c r="BI491" s="612"/>
      <c r="BJ491" s="612"/>
      <c r="BK491" s="612"/>
      <c r="BL491" s="613"/>
      <c r="BM491" s="611"/>
      <c r="BN491" s="613"/>
      <c r="BO491" s="613"/>
      <c r="BP491" s="613"/>
      <c r="BQ491" s="547"/>
      <c r="BR491" s="605"/>
      <c r="BS491" s="617"/>
      <c r="BT491" s="605"/>
      <c r="BU491" s="621"/>
      <c r="BY491" s="607"/>
    </row>
    <row r="492" spans="1:77" s="619" customFormat="1" hidden="1">
      <c r="A492" s="603"/>
      <c r="B492" s="634"/>
      <c r="C492" s="634"/>
      <c r="D492" s="605"/>
      <c r="E492" s="635"/>
      <c r="F492" s="606"/>
      <c r="G492" s="607"/>
      <c r="H492" s="608"/>
      <c r="I492" s="609"/>
      <c r="J492" s="610"/>
      <c r="K492" s="611"/>
      <c r="L492" s="611"/>
      <c r="M492" s="611"/>
      <c r="N492" s="611"/>
      <c r="O492" s="612"/>
      <c r="P492" s="612"/>
      <c r="Q492" s="613"/>
      <c r="R492" s="612"/>
      <c r="S492" s="612"/>
      <c r="T492" s="615"/>
      <c r="U492" s="612"/>
      <c r="V492" s="612"/>
      <c r="W492" s="613"/>
      <c r="X492" s="612"/>
      <c r="Y492" s="612"/>
      <c r="Z492" s="612"/>
      <c r="AA492" s="611"/>
      <c r="AB492" s="612"/>
      <c r="AC492" s="612"/>
      <c r="AD492" s="613"/>
      <c r="AE492" s="613"/>
      <c r="AF492" s="612"/>
      <c r="AG492" s="612"/>
      <c r="AH492" s="612"/>
      <c r="AI492" s="611"/>
      <c r="AJ492" s="612"/>
      <c r="AK492" s="612"/>
      <c r="AL492" s="612"/>
      <c r="AM492" s="613"/>
      <c r="AN492" s="612"/>
      <c r="AO492" s="612"/>
      <c r="AP492" s="612"/>
      <c r="AQ492" s="613"/>
      <c r="AR492" s="612"/>
      <c r="AS492" s="612"/>
      <c r="AT492" s="612"/>
      <c r="AU492" s="616"/>
      <c r="AV492" s="612"/>
      <c r="AW492" s="612"/>
      <c r="AX492" s="612"/>
      <c r="AY492" s="612"/>
      <c r="AZ492" s="612"/>
      <c r="BA492" s="612"/>
      <c r="BB492" s="612"/>
      <c r="BC492" s="613"/>
      <c r="BD492" s="612"/>
      <c r="BE492" s="612"/>
      <c r="BF492" s="612"/>
      <c r="BG492" s="612"/>
      <c r="BH492" s="613"/>
      <c r="BI492" s="612"/>
      <c r="BJ492" s="612"/>
      <c r="BK492" s="612"/>
      <c r="BL492" s="613"/>
      <c r="BM492" s="611"/>
      <c r="BN492" s="974"/>
      <c r="BO492" s="974"/>
      <c r="BP492" s="974"/>
      <c r="BQ492" s="547"/>
      <c r="BR492" s="605"/>
      <c r="BS492" s="617"/>
      <c r="BT492" s="605"/>
      <c r="BU492" s="621"/>
      <c r="BY492" s="607"/>
    </row>
    <row r="493" spans="1:77" s="619" customFormat="1" hidden="1">
      <c r="A493" s="603"/>
      <c r="B493" s="634"/>
      <c r="C493" s="634"/>
      <c r="D493" s="605"/>
      <c r="E493" s="635"/>
      <c r="F493" s="606"/>
      <c r="G493" s="607"/>
      <c r="H493" s="608"/>
      <c r="I493" s="609"/>
      <c r="J493" s="610"/>
      <c r="K493" s="611"/>
      <c r="L493" s="611"/>
      <c r="M493" s="611"/>
      <c r="N493" s="611"/>
      <c r="O493" s="612"/>
      <c r="P493" s="612"/>
      <c r="Q493" s="613"/>
      <c r="R493" s="612"/>
      <c r="S493" s="612"/>
      <c r="T493" s="615"/>
      <c r="U493" s="612"/>
      <c r="V493" s="612"/>
      <c r="W493" s="613"/>
      <c r="X493" s="612"/>
      <c r="Y493" s="612"/>
      <c r="Z493" s="612"/>
      <c r="AA493" s="611"/>
      <c r="AB493" s="612"/>
      <c r="AC493" s="612"/>
      <c r="AD493" s="613"/>
      <c r="AE493" s="613"/>
      <c r="AF493" s="612"/>
      <c r="AG493" s="612"/>
      <c r="AH493" s="612"/>
      <c r="AI493" s="611"/>
      <c r="AJ493" s="612"/>
      <c r="AK493" s="612"/>
      <c r="AL493" s="612"/>
      <c r="AM493" s="613"/>
      <c r="AN493" s="612"/>
      <c r="AO493" s="612"/>
      <c r="AP493" s="612"/>
      <c r="AQ493" s="613"/>
      <c r="AR493" s="612"/>
      <c r="AS493" s="612"/>
      <c r="AT493" s="612"/>
      <c r="AU493" s="616"/>
      <c r="AV493" s="612"/>
      <c r="AW493" s="612"/>
      <c r="AX493" s="612"/>
      <c r="AY493" s="612"/>
      <c r="AZ493" s="612"/>
      <c r="BA493" s="612"/>
      <c r="BB493" s="612"/>
      <c r="BC493" s="613"/>
      <c r="BD493" s="612"/>
      <c r="BE493" s="612"/>
      <c r="BF493" s="612"/>
      <c r="BG493" s="612"/>
      <c r="BH493" s="613"/>
      <c r="BI493" s="612"/>
      <c r="BJ493" s="612"/>
      <c r="BK493" s="612"/>
      <c r="BL493" s="613"/>
      <c r="BM493" s="611"/>
      <c r="BN493" s="613"/>
      <c r="BO493" s="613"/>
      <c r="BP493" s="613"/>
      <c r="BQ493" s="547"/>
      <c r="BR493" s="605"/>
      <c r="BS493" s="617"/>
      <c r="BT493" s="605"/>
      <c r="BU493" s="621"/>
      <c r="BY493" s="607"/>
    </row>
    <row r="494" spans="1:77" s="619" customFormat="1" hidden="1">
      <c r="A494" s="603"/>
      <c r="B494" s="634"/>
      <c r="C494" s="634"/>
      <c r="D494" s="605"/>
      <c r="E494" s="635"/>
      <c r="F494" s="606"/>
      <c r="G494" s="621"/>
      <c r="H494" s="608"/>
      <c r="I494" s="609"/>
      <c r="J494" s="610"/>
      <c r="K494" s="611"/>
      <c r="L494" s="611"/>
      <c r="M494" s="611"/>
      <c r="N494" s="611"/>
      <c r="O494" s="612"/>
      <c r="P494" s="612"/>
      <c r="Q494" s="613"/>
      <c r="R494" s="612"/>
      <c r="S494" s="612"/>
      <c r="T494" s="615"/>
      <c r="U494" s="612"/>
      <c r="V494" s="612"/>
      <c r="W494" s="613"/>
      <c r="X494" s="612"/>
      <c r="Y494" s="612"/>
      <c r="Z494" s="612"/>
      <c r="AA494" s="611"/>
      <c r="AB494" s="612"/>
      <c r="AC494" s="612"/>
      <c r="AD494" s="613"/>
      <c r="AE494" s="613"/>
      <c r="AF494" s="612"/>
      <c r="AG494" s="612"/>
      <c r="AH494" s="612"/>
      <c r="AI494" s="611"/>
      <c r="AJ494" s="612"/>
      <c r="AK494" s="612"/>
      <c r="AL494" s="612"/>
      <c r="AM494" s="613"/>
      <c r="AN494" s="612"/>
      <c r="AO494" s="612"/>
      <c r="AP494" s="612"/>
      <c r="AQ494" s="613"/>
      <c r="AR494" s="612"/>
      <c r="AS494" s="612"/>
      <c r="AT494" s="612"/>
      <c r="AU494" s="616"/>
      <c r="AV494" s="612"/>
      <c r="AW494" s="612"/>
      <c r="AX494" s="612"/>
      <c r="AY494" s="612"/>
      <c r="AZ494" s="612"/>
      <c r="BA494" s="612"/>
      <c r="BB494" s="612"/>
      <c r="BC494" s="613"/>
      <c r="BD494" s="612"/>
      <c r="BE494" s="612"/>
      <c r="BF494" s="612"/>
      <c r="BG494" s="612"/>
      <c r="BH494" s="613"/>
      <c r="BI494" s="612"/>
      <c r="BJ494" s="612"/>
      <c r="BK494" s="612"/>
      <c r="BL494" s="613"/>
      <c r="BM494" s="611"/>
      <c r="BN494" s="613"/>
      <c r="BO494" s="613"/>
      <c r="BP494" s="613"/>
      <c r="BQ494" s="547"/>
      <c r="BR494" s="605"/>
      <c r="BS494" s="617"/>
      <c r="BT494" s="605"/>
      <c r="BU494" s="621"/>
      <c r="BY494" s="621"/>
    </row>
    <row r="495" spans="1:77" s="619" customFormat="1" hidden="1">
      <c r="A495" s="603"/>
      <c r="B495" s="499"/>
      <c r="C495" s="499"/>
      <c r="D495" s="605"/>
      <c r="E495" s="635"/>
      <c r="F495" s="635"/>
      <c r="G495" s="607"/>
      <c r="H495" s="608"/>
      <c r="I495" s="609"/>
      <c r="J495" s="610"/>
      <c r="K495" s="611"/>
      <c r="L495" s="611"/>
      <c r="M495" s="611"/>
      <c r="N495" s="611"/>
      <c r="O495" s="612"/>
      <c r="P495" s="612"/>
      <c r="Q495" s="613"/>
      <c r="R495" s="612"/>
      <c r="S495" s="612"/>
      <c r="T495" s="615"/>
      <c r="U495" s="612"/>
      <c r="V495" s="612"/>
      <c r="W495" s="613"/>
      <c r="X495" s="612"/>
      <c r="Y495" s="612"/>
      <c r="Z495" s="612"/>
      <c r="AA495" s="611"/>
      <c r="AB495" s="612"/>
      <c r="AC495" s="612"/>
      <c r="AD495" s="613"/>
      <c r="AE495" s="613"/>
      <c r="AF495" s="612"/>
      <c r="AG495" s="612"/>
      <c r="AH495" s="612"/>
      <c r="AI495" s="611"/>
      <c r="AJ495" s="612"/>
      <c r="AK495" s="612"/>
      <c r="AL495" s="612"/>
      <c r="AM495" s="613"/>
      <c r="AN495" s="612"/>
      <c r="AO495" s="612"/>
      <c r="AP495" s="612"/>
      <c r="AQ495" s="613"/>
      <c r="AR495" s="612"/>
      <c r="AS495" s="612"/>
      <c r="AT495" s="612"/>
      <c r="AU495" s="616"/>
      <c r="AV495" s="612"/>
      <c r="AW495" s="612"/>
      <c r="AX495" s="612"/>
      <c r="AY495" s="612"/>
      <c r="AZ495" s="612"/>
      <c r="BA495" s="612"/>
      <c r="BB495" s="612"/>
      <c r="BC495" s="613"/>
      <c r="BD495" s="612"/>
      <c r="BE495" s="612"/>
      <c r="BF495" s="612"/>
      <c r="BG495" s="612"/>
      <c r="BH495" s="613"/>
      <c r="BI495" s="612"/>
      <c r="BJ495" s="612"/>
      <c r="BK495" s="612"/>
      <c r="BL495" s="613"/>
      <c r="BM495" s="611"/>
      <c r="BN495" s="612"/>
      <c r="BO495" s="612"/>
      <c r="BP495" s="612"/>
      <c r="BQ495" s="547"/>
      <c r="BR495" s="605"/>
      <c r="BS495" s="678"/>
      <c r="BT495" s="605"/>
      <c r="BU495" s="621"/>
      <c r="BY495" s="607"/>
    </row>
    <row r="496" spans="1:77" s="619" customFormat="1" hidden="1">
      <c r="A496" s="603"/>
      <c r="B496" s="634"/>
      <c r="C496" s="634"/>
      <c r="D496" s="605"/>
      <c r="E496" s="869"/>
      <c r="F496" s="606"/>
      <c r="G496" s="607"/>
      <c r="H496" s="608"/>
      <c r="I496" s="609"/>
      <c r="J496" s="610"/>
      <c r="K496" s="611"/>
      <c r="L496" s="611"/>
      <c r="M496" s="611"/>
      <c r="N496" s="611"/>
      <c r="O496" s="612"/>
      <c r="P496" s="612"/>
      <c r="Q496" s="613"/>
      <c r="R496" s="612"/>
      <c r="S496" s="612"/>
      <c r="T496" s="615"/>
      <c r="U496" s="612"/>
      <c r="V496" s="612"/>
      <c r="W496" s="613"/>
      <c r="X496" s="612"/>
      <c r="Y496" s="612"/>
      <c r="Z496" s="612"/>
      <c r="AA496" s="611"/>
      <c r="AB496" s="612"/>
      <c r="AC496" s="612"/>
      <c r="AD496" s="613"/>
      <c r="AE496" s="613"/>
      <c r="AF496" s="612"/>
      <c r="AG496" s="612"/>
      <c r="AH496" s="612"/>
      <c r="AI496" s="611"/>
      <c r="AJ496" s="612"/>
      <c r="AK496" s="612"/>
      <c r="AL496" s="612"/>
      <c r="AM496" s="613"/>
      <c r="AN496" s="612"/>
      <c r="AO496" s="612"/>
      <c r="AP496" s="612"/>
      <c r="AQ496" s="613"/>
      <c r="AR496" s="612"/>
      <c r="AS496" s="612"/>
      <c r="AT496" s="612"/>
      <c r="AU496" s="616"/>
      <c r="AV496" s="612"/>
      <c r="AW496" s="612"/>
      <c r="AX496" s="612"/>
      <c r="AY496" s="612"/>
      <c r="AZ496" s="612"/>
      <c r="BA496" s="612"/>
      <c r="BB496" s="612"/>
      <c r="BC496" s="613"/>
      <c r="BD496" s="612"/>
      <c r="BE496" s="612"/>
      <c r="BF496" s="612"/>
      <c r="BG496" s="612"/>
      <c r="BH496" s="613"/>
      <c r="BI496" s="612"/>
      <c r="BJ496" s="612"/>
      <c r="BK496" s="612"/>
      <c r="BL496" s="613"/>
      <c r="BM496" s="611"/>
      <c r="BN496" s="612"/>
      <c r="BO496" s="612"/>
      <c r="BP496" s="612"/>
      <c r="BQ496" s="547"/>
      <c r="BR496" s="688"/>
      <c r="BS496" s="975"/>
      <c r="BT496" s="605"/>
      <c r="BU496" s="618"/>
      <c r="BY496" s="607"/>
    </row>
    <row r="497" spans="1:77" s="619" customFormat="1" hidden="1">
      <c r="A497" s="603"/>
      <c r="B497" s="499"/>
      <c r="C497" s="499"/>
      <c r="D497" s="605"/>
      <c r="E497" s="605"/>
      <c r="F497" s="606"/>
      <c r="G497" s="621"/>
      <c r="H497" s="608"/>
      <c r="I497" s="609"/>
      <c r="J497" s="610"/>
      <c r="K497" s="611"/>
      <c r="L497" s="611"/>
      <c r="M497" s="611"/>
      <c r="N497" s="611"/>
      <c r="O497" s="612"/>
      <c r="P497" s="612"/>
      <c r="Q497" s="613"/>
      <c r="R497" s="612"/>
      <c r="S497" s="612"/>
      <c r="T497" s="615"/>
      <c r="U497" s="612"/>
      <c r="V497" s="612"/>
      <c r="W497" s="613"/>
      <c r="X497" s="612"/>
      <c r="Y497" s="612"/>
      <c r="Z497" s="612"/>
      <c r="AA497" s="611"/>
      <c r="AB497" s="612"/>
      <c r="AC497" s="612"/>
      <c r="AD497" s="613"/>
      <c r="AE497" s="613"/>
      <c r="AF497" s="612"/>
      <c r="AG497" s="612"/>
      <c r="AH497" s="612"/>
      <c r="AI497" s="611"/>
      <c r="AJ497" s="612"/>
      <c r="AK497" s="612"/>
      <c r="AL497" s="612"/>
      <c r="AM497" s="613"/>
      <c r="AN497" s="612"/>
      <c r="AO497" s="612"/>
      <c r="AP497" s="612"/>
      <c r="AQ497" s="613"/>
      <c r="AR497" s="612"/>
      <c r="AS497" s="612"/>
      <c r="AT497" s="612"/>
      <c r="AU497" s="616"/>
      <c r="AV497" s="612"/>
      <c r="AW497" s="612"/>
      <c r="AX497" s="612"/>
      <c r="AY497" s="612"/>
      <c r="AZ497" s="612"/>
      <c r="BA497" s="612"/>
      <c r="BB497" s="612"/>
      <c r="BC497" s="613"/>
      <c r="BD497" s="612"/>
      <c r="BE497" s="612"/>
      <c r="BF497" s="612"/>
      <c r="BG497" s="612"/>
      <c r="BH497" s="613"/>
      <c r="BI497" s="612"/>
      <c r="BJ497" s="612"/>
      <c r="BK497" s="612"/>
      <c r="BL497" s="613"/>
      <c r="BM497" s="611"/>
      <c r="BN497" s="613"/>
      <c r="BO497" s="613"/>
      <c r="BP497" s="613"/>
      <c r="BQ497" s="547"/>
      <c r="BR497" s="605"/>
      <c r="BS497" s="617"/>
      <c r="BT497" s="605"/>
      <c r="BU497" s="621"/>
      <c r="BY497" s="621"/>
    </row>
    <row r="498" spans="1:77" s="619" customFormat="1" hidden="1">
      <c r="A498" s="603"/>
      <c r="B498" s="634"/>
      <c r="C498" s="634"/>
      <c r="D498" s="976"/>
      <c r="E498" s="635"/>
      <c r="F498" s="977"/>
      <c r="G498" s="607"/>
      <c r="H498" s="608"/>
      <c r="I498" s="609"/>
      <c r="J498" s="610"/>
      <c r="K498" s="611"/>
      <c r="L498" s="611"/>
      <c r="M498" s="611"/>
      <c r="N498" s="611"/>
      <c r="O498" s="612"/>
      <c r="P498" s="612"/>
      <c r="Q498" s="613"/>
      <c r="R498" s="612"/>
      <c r="S498" s="612"/>
      <c r="T498" s="615"/>
      <c r="U498" s="612"/>
      <c r="V498" s="612"/>
      <c r="W498" s="613"/>
      <c r="X498" s="612"/>
      <c r="Y498" s="612"/>
      <c r="Z498" s="612"/>
      <c r="AA498" s="611"/>
      <c r="AB498" s="612"/>
      <c r="AC498" s="612"/>
      <c r="AD498" s="613"/>
      <c r="AE498" s="613"/>
      <c r="AF498" s="612"/>
      <c r="AG498" s="612"/>
      <c r="AH498" s="612"/>
      <c r="AI498" s="611"/>
      <c r="AJ498" s="612"/>
      <c r="AK498" s="612"/>
      <c r="AL498" s="612"/>
      <c r="AM498" s="613"/>
      <c r="AN498" s="612"/>
      <c r="AO498" s="612"/>
      <c r="AP498" s="612"/>
      <c r="AQ498" s="613"/>
      <c r="AR498" s="612"/>
      <c r="AS498" s="612"/>
      <c r="AT498" s="612"/>
      <c r="AU498" s="616"/>
      <c r="AV498" s="612"/>
      <c r="AW498" s="612"/>
      <c r="AX498" s="612"/>
      <c r="AY498" s="612"/>
      <c r="AZ498" s="612"/>
      <c r="BA498" s="612"/>
      <c r="BB498" s="612"/>
      <c r="BC498" s="613"/>
      <c r="BD498" s="612"/>
      <c r="BE498" s="612"/>
      <c r="BF498" s="612"/>
      <c r="BG498" s="612"/>
      <c r="BH498" s="613"/>
      <c r="BI498" s="612"/>
      <c r="BJ498" s="612"/>
      <c r="BK498" s="612"/>
      <c r="BL498" s="613"/>
      <c r="BM498" s="611"/>
      <c r="BN498" s="612"/>
      <c r="BO498" s="612"/>
      <c r="BP498" s="612"/>
      <c r="BQ498" s="547"/>
      <c r="BR498" s="605"/>
      <c r="BS498" s="978"/>
      <c r="BT498" s="976"/>
      <c r="BU498" s="621"/>
      <c r="BY498" s="607"/>
    </row>
    <row r="499" spans="1:77" s="575" customFormat="1" hidden="1">
      <c r="B499" s="576"/>
      <c r="C499" s="577"/>
      <c r="D499" s="578"/>
      <c r="E499" s="579"/>
      <c r="F499" s="578"/>
      <c r="G499" s="580"/>
      <c r="H499" s="581">
        <f>J499</f>
        <v>0</v>
      </c>
      <c r="I499" s="582"/>
      <c r="J499" s="610">
        <f>K499+AA499+BM499</f>
        <v>0</v>
      </c>
      <c r="K499" s="611">
        <f t="shared" ref="K499" si="144">L499+T499+X499+Y499+Z499</f>
        <v>0</v>
      </c>
      <c r="L499" s="611">
        <f t="shared" ref="L499" si="145">M499+S499</f>
        <v>0</v>
      </c>
      <c r="M499" s="611">
        <f t="shared" ref="M499" si="146">N499+R499</f>
        <v>0</v>
      </c>
      <c r="N499" s="578">
        <f>O499+P499+Q499</f>
        <v>0</v>
      </c>
      <c r="O499" s="578"/>
      <c r="P499" s="578"/>
      <c r="Q499" s="578"/>
      <c r="R499" s="578"/>
      <c r="S499" s="578"/>
      <c r="T499" s="578">
        <f>U499+V499+W499</f>
        <v>0</v>
      </c>
      <c r="U499" s="578"/>
      <c r="V499" s="578"/>
      <c r="W499" s="578"/>
      <c r="X499" s="578"/>
      <c r="Y499" s="578"/>
      <c r="Z499" s="578"/>
      <c r="AA499" s="578">
        <f xml:space="preserve"> SUM(AB499:AI499)+SUM(AV499:BL499)</f>
        <v>0</v>
      </c>
      <c r="AB499" s="578"/>
      <c r="AC499" s="578"/>
      <c r="AD499" s="578"/>
      <c r="AE499" s="578"/>
      <c r="AF499" s="578"/>
      <c r="AG499" s="578"/>
      <c r="AH499" s="578"/>
      <c r="AI499" s="578">
        <f>SUM(AJ499:AT499)</f>
        <v>0</v>
      </c>
      <c r="AJ499" s="578"/>
      <c r="AK499" s="578"/>
      <c r="AL499" s="578"/>
      <c r="AM499" s="578"/>
      <c r="AN499" s="578"/>
      <c r="AO499" s="578"/>
      <c r="AP499" s="578"/>
      <c r="AQ499" s="578"/>
      <c r="AR499" s="578"/>
      <c r="AS499" s="578"/>
      <c r="AT499" s="578"/>
      <c r="AU499" s="567"/>
      <c r="AV499" s="578"/>
      <c r="AW499" s="578"/>
      <c r="AX499" s="578"/>
      <c r="AY499" s="578"/>
      <c r="AZ499" s="578"/>
      <c r="BA499" s="578"/>
      <c r="BB499" s="578"/>
      <c r="BC499" s="578"/>
      <c r="BD499" s="578"/>
      <c r="BE499" s="578"/>
      <c r="BF499" s="578"/>
      <c r="BG499" s="578"/>
      <c r="BH499" s="578"/>
      <c r="BI499" s="578"/>
      <c r="BJ499" s="578"/>
      <c r="BK499" s="578"/>
      <c r="BL499" s="578"/>
      <c r="BM499" s="578">
        <f>SUM(BN499:BP499)</f>
        <v>0</v>
      </c>
      <c r="BN499" s="578"/>
      <c r="BO499" s="578"/>
      <c r="BP499" s="578"/>
      <c r="BQ499" s="547">
        <v>1</v>
      </c>
      <c r="BR499" s="578"/>
    </row>
    <row r="500" spans="1:77" s="626" customFormat="1" ht="14.25" hidden="1">
      <c r="B500" s="627"/>
      <c r="C500" s="561" t="s">
        <v>2710</v>
      </c>
      <c r="D500" s="628"/>
      <c r="E500" s="629"/>
      <c r="F500" s="628"/>
      <c r="G500" s="630"/>
      <c r="H500" s="631">
        <f>SUM(H501:H691)</f>
        <v>16.36</v>
      </c>
      <c r="I500" s="632"/>
      <c r="J500" s="630">
        <f t="shared" ref="J500:BP500" si="147">SUM(J501:J691)</f>
        <v>16.36</v>
      </c>
      <c r="K500" s="628">
        <f t="shared" si="147"/>
        <v>8.57</v>
      </c>
      <c r="L500" s="628">
        <f t="shared" si="147"/>
        <v>6.3900000000000006</v>
      </c>
      <c r="M500" s="628">
        <f t="shared" si="147"/>
        <v>6.3900000000000006</v>
      </c>
      <c r="N500" s="628">
        <f t="shared" si="147"/>
        <v>6.16</v>
      </c>
      <c r="O500" s="628">
        <f t="shared" si="147"/>
        <v>5.74</v>
      </c>
      <c r="P500" s="628">
        <f t="shared" si="147"/>
        <v>0.42</v>
      </c>
      <c r="Q500" s="628">
        <f t="shared" si="147"/>
        <v>0</v>
      </c>
      <c r="R500" s="628">
        <f t="shared" si="147"/>
        <v>0.23</v>
      </c>
      <c r="S500" s="628">
        <f t="shared" si="147"/>
        <v>0</v>
      </c>
      <c r="T500" s="628">
        <f t="shared" si="147"/>
        <v>0</v>
      </c>
      <c r="U500" s="628">
        <f t="shared" si="147"/>
        <v>0</v>
      </c>
      <c r="V500" s="628">
        <f t="shared" si="147"/>
        <v>0</v>
      </c>
      <c r="W500" s="628">
        <f t="shared" si="147"/>
        <v>0</v>
      </c>
      <c r="X500" s="628">
        <f t="shared" si="147"/>
        <v>0</v>
      </c>
      <c r="Y500" s="628">
        <f t="shared" si="147"/>
        <v>2.1799999999999997</v>
      </c>
      <c r="Z500" s="628">
        <f t="shared" si="147"/>
        <v>0</v>
      </c>
      <c r="AA500" s="628">
        <f t="shared" si="147"/>
        <v>7.5699999999999994</v>
      </c>
      <c r="AB500" s="628">
        <f t="shared" si="147"/>
        <v>0</v>
      </c>
      <c r="AC500" s="628">
        <f t="shared" si="147"/>
        <v>0</v>
      </c>
      <c r="AD500" s="628">
        <f t="shared" si="147"/>
        <v>0</v>
      </c>
      <c r="AE500" s="628">
        <f t="shared" si="147"/>
        <v>0</v>
      </c>
      <c r="AF500" s="628">
        <f t="shared" si="147"/>
        <v>0</v>
      </c>
      <c r="AG500" s="628">
        <f t="shared" si="147"/>
        <v>0</v>
      </c>
      <c r="AH500" s="628">
        <f t="shared" si="147"/>
        <v>0</v>
      </c>
      <c r="AI500" s="628">
        <f t="shared" si="147"/>
        <v>3.9</v>
      </c>
      <c r="AJ500" s="628">
        <f t="shared" si="147"/>
        <v>3.62</v>
      </c>
      <c r="AK500" s="628">
        <f t="shared" si="147"/>
        <v>0.05</v>
      </c>
      <c r="AL500" s="628">
        <f t="shared" si="147"/>
        <v>0</v>
      </c>
      <c r="AM500" s="628">
        <f t="shared" si="147"/>
        <v>0</v>
      </c>
      <c r="AN500" s="628">
        <f t="shared" si="147"/>
        <v>0</v>
      </c>
      <c r="AO500" s="628">
        <f t="shared" si="147"/>
        <v>0</v>
      </c>
      <c r="AP500" s="628">
        <f t="shared" si="147"/>
        <v>0</v>
      </c>
      <c r="AQ500" s="628">
        <f t="shared" si="147"/>
        <v>0</v>
      </c>
      <c r="AR500" s="628">
        <f t="shared" si="147"/>
        <v>0</v>
      </c>
      <c r="AS500" s="628">
        <f t="shared" si="147"/>
        <v>0</v>
      </c>
      <c r="AT500" s="628">
        <f t="shared" si="147"/>
        <v>0</v>
      </c>
      <c r="AU500" s="628">
        <f t="shared" si="147"/>
        <v>0</v>
      </c>
      <c r="AV500" s="628">
        <f t="shared" si="147"/>
        <v>0</v>
      </c>
      <c r="AW500" s="628">
        <f t="shared" si="147"/>
        <v>0</v>
      </c>
      <c r="AX500" s="628">
        <f t="shared" si="147"/>
        <v>0</v>
      </c>
      <c r="AY500" s="628">
        <f t="shared" si="147"/>
        <v>1.93</v>
      </c>
      <c r="AZ500" s="628">
        <f t="shared" si="147"/>
        <v>0</v>
      </c>
      <c r="BA500" s="628">
        <f t="shared" si="147"/>
        <v>0</v>
      </c>
      <c r="BB500" s="628">
        <f t="shared" si="147"/>
        <v>0</v>
      </c>
      <c r="BC500" s="628">
        <f t="shared" si="147"/>
        <v>0</v>
      </c>
      <c r="BD500" s="628">
        <f t="shared" si="147"/>
        <v>0</v>
      </c>
      <c r="BE500" s="628">
        <f t="shared" si="147"/>
        <v>0.23</v>
      </c>
      <c r="BF500" s="628">
        <f t="shared" si="147"/>
        <v>0</v>
      </c>
      <c r="BG500" s="628">
        <f t="shared" si="147"/>
        <v>0</v>
      </c>
      <c r="BH500" s="628">
        <f t="shared" si="147"/>
        <v>0</v>
      </c>
      <c r="BI500" s="628">
        <f t="shared" si="147"/>
        <v>0.22</v>
      </c>
      <c r="BJ500" s="628">
        <f t="shared" si="147"/>
        <v>0</v>
      </c>
      <c r="BK500" s="628">
        <f t="shared" si="147"/>
        <v>1.52</v>
      </c>
      <c r="BL500" s="628">
        <f t="shared" si="147"/>
        <v>0</v>
      </c>
      <c r="BM500" s="628">
        <f t="shared" si="147"/>
        <v>0.22</v>
      </c>
      <c r="BN500" s="628">
        <f t="shared" si="147"/>
        <v>0.22</v>
      </c>
      <c r="BO500" s="628">
        <f t="shared" si="147"/>
        <v>0</v>
      </c>
      <c r="BP500" s="628">
        <f t="shared" si="147"/>
        <v>0</v>
      </c>
      <c r="BQ500" s="568">
        <v>1</v>
      </c>
      <c r="BR500" s="628"/>
    </row>
    <row r="501" spans="1:77" s="773" customFormat="1" ht="25.5" hidden="1">
      <c r="A501" s="679" t="s">
        <v>2722</v>
      </c>
      <c r="B501" s="680">
        <v>2</v>
      </c>
      <c r="C501" s="979" t="s">
        <v>112</v>
      </c>
      <c r="D501" s="611" t="s">
        <v>22</v>
      </c>
      <c r="E501" s="667" t="s">
        <v>93</v>
      </c>
      <c r="F501" s="611" t="s">
        <v>2723</v>
      </c>
      <c r="G501" s="610"/>
      <c r="H501" s="608">
        <f t="shared" ref="H501:H504" si="148">J501</f>
        <v>0.30000000000000004</v>
      </c>
      <c r="I501" s="609"/>
      <c r="J501" s="610">
        <f>K501+AA501+BM501</f>
        <v>0.30000000000000004</v>
      </c>
      <c r="K501" s="611">
        <f t="shared" ref="K501:K504" si="149">L501+T501+X501+Y501+Z501</f>
        <v>0.23</v>
      </c>
      <c r="L501" s="611">
        <f t="shared" ref="L501:L504" si="150">M501+S501</f>
        <v>0.23</v>
      </c>
      <c r="M501" s="611">
        <f t="shared" ref="M501:M504" si="151">N501+R501</f>
        <v>0.23</v>
      </c>
      <c r="N501" s="611">
        <f t="shared" ref="N501:N504" si="152">O501+P501+Q501</f>
        <v>0</v>
      </c>
      <c r="O501" s="611"/>
      <c r="P501" s="611"/>
      <c r="Q501" s="611"/>
      <c r="R501" s="611">
        <v>0.23</v>
      </c>
      <c r="S501" s="611"/>
      <c r="T501" s="611">
        <f t="shared" ref="T501:T504" si="153">U501+V501+W501</f>
        <v>0</v>
      </c>
      <c r="U501" s="611"/>
      <c r="V501" s="611"/>
      <c r="W501" s="611"/>
      <c r="X501" s="611"/>
      <c r="Y501" s="611"/>
      <c r="Z501" s="611"/>
      <c r="AA501" s="611">
        <f t="shared" ref="AA501" si="154">SUM(AB501:AI501)+AW501+SUM(AY501:BC501)+SUM(BF501:BL501)</f>
        <v>7.0000000000000007E-2</v>
      </c>
      <c r="AB501" s="611"/>
      <c r="AC501" s="611"/>
      <c r="AD501" s="611"/>
      <c r="AE501" s="611"/>
      <c r="AF501" s="611"/>
      <c r="AG501" s="611"/>
      <c r="AH501" s="611"/>
      <c r="AI501" s="611">
        <f t="shared" ref="AI501" si="155">SUM(AJ501:AV501)+AX501+SUM(BD501:BE501)</f>
        <v>7.0000000000000007E-2</v>
      </c>
      <c r="AJ501" s="611">
        <v>7.0000000000000007E-2</v>
      </c>
      <c r="AK501" s="611"/>
      <c r="AL501" s="611"/>
      <c r="AM501" s="611"/>
      <c r="AN501" s="611"/>
      <c r="AO501" s="611"/>
      <c r="AP501" s="611"/>
      <c r="AQ501" s="611"/>
      <c r="AR501" s="611"/>
      <c r="AS501" s="611"/>
      <c r="AT501" s="611"/>
      <c r="AU501" s="611"/>
      <c r="AV501" s="611"/>
      <c r="AW501" s="611"/>
      <c r="AX501" s="611"/>
      <c r="AY501" s="611"/>
      <c r="AZ501" s="611"/>
      <c r="BA501" s="611"/>
      <c r="BB501" s="611"/>
      <c r="BC501" s="611"/>
      <c r="BD501" s="611"/>
      <c r="BE501" s="611"/>
      <c r="BF501" s="611"/>
      <c r="BG501" s="611"/>
      <c r="BH501" s="611"/>
      <c r="BI501" s="611"/>
      <c r="BJ501" s="611"/>
      <c r="BK501" s="611"/>
      <c r="BL501" s="611"/>
      <c r="BM501" s="611">
        <f t="shared" ref="BM501:BM504" si="156">SUM(BN501:BP501)</f>
        <v>0</v>
      </c>
      <c r="BN501" s="611"/>
      <c r="BO501" s="611"/>
      <c r="BP501" s="611"/>
    </row>
    <row r="502" spans="1:77" s="812" customFormat="1" ht="15.75" hidden="1">
      <c r="A502" s="720" t="s">
        <v>2724</v>
      </c>
      <c r="B502" s="980">
        <v>27</v>
      </c>
      <c r="C502" s="981" t="s">
        <v>113</v>
      </c>
      <c r="D502" s="723" t="s">
        <v>22</v>
      </c>
      <c r="E502" s="641" t="s">
        <v>2725</v>
      </c>
      <c r="F502" s="725"/>
      <c r="G502" s="726"/>
      <c r="H502" s="643">
        <f t="shared" si="148"/>
        <v>1.02</v>
      </c>
      <c r="I502" s="644"/>
      <c r="J502" s="645">
        <f>K502+AA502+BM502</f>
        <v>1.02</v>
      </c>
      <c r="K502" s="1">
        <f t="shared" si="149"/>
        <v>0.05</v>
      </c>
      <c r="L502" s="1">
        <f t="shared" si="150"/>
        <v>0</v>
      </c>
      <c r="M502" s="1">
        <f t="shared" si="151"/>
        <v>0</v>
      </c>
      <c r="N502" s="1">
        <f t="shared" si="152"/>
        <v>0</v>
      </c>
      <c r="O502" s="1"/>
      <c r="P502" s="1"/>
      <c r="Q502" s="1"/>
      <c r="R502" s="1"/>
      <c r="S502" s="1"/>
      <c r="T502" s="1">
        <f t="shared" si="153"/>
        <v>0</v>
      </c>
      <c r="U502" s="1"/>
      <c r="V502" s="1"/>
      <c r="W502" s="1"/>
      <c r="X502" s="1"/>
      <c r="Y502" s="1">
        <v>0.05</v>
      </c>
      <c r="Z502" s="1"/>
      <c r="AA502" s="1">
        <f t="shared" ref="AA502:AA503" si="157">SUM(AB502:AI502)+AW502+SUM(AY502:BC502)+SUM(BF502:BL502)</f>
        <v>0.97</v>
      </c>
      <c r="AB502" s="1"/>
      <c r="AC502" s="1"/>
      <c r="AD502" s="1"/>
      <c r="AE502" s="1"/>
      <c r="AF502" s="1"/>
      <c r="AG502" s="1"/>
      <c r="AH502" s="1"/>
      <c r="AI502" s="1">
        <f t="shared" ref="AI502:AI503" si="158">SUM(AJ502:AV502)+AX502+SUM(BD502:BE502)</f>
        <v>0.23</v>
      </c>
      <c r="AJ502" s="1"/>
      <c r="AK502" s="1"/>
      <c r="AL502" s="1"/>
      <c r="AM502" s="1"/>
      <c r="AN502" s="1"/>
      <c r="AO502" s="1"/>
      <c r="AP502" s="1"/>
      <c r="AQ502" s="1"/>
      <c r="AR502" s="1"/>
      <c r="AS502" s="1"/>
      <c r="AT502" s="1"/>
      <c r="AU502" s="1"/>
      <c r="AV502" s="1"/>
      <c r="AW502" s="1"/>
      <c r="AX502" s="1"/>
      <c r="AY502" s="1"/>
      <c r="AZ502" s="1"/>
      <c r="BA502" s="1"/>
      <c r="BB502" s="1"/>
      <c r="BC502" s="1"/>
      <c r="BD502" s="1"/>
      <c r="BE502" s="1">
        <v>0.23</v>
      </c>
      <c r="BF502" s="1"/>
      <c r="BG502" s="1"/>
      <c r="BH502" s="1"/>
      <c r="BI502" s="1"/>
      <c r="BJ502" s="1"/>
      <c r="BK502" s="1">
        <v>0.74</v>
      </c>
      <c r="BL502" s="1"/>
      <c r="BM502" s="1">
        <f t="shared" si="156"/>
        <v>0</v>
      </c>
      <c r="BN502" s="1"/>
      <c r="BO502" s="1"/>
      <c r="BP502" s="1"/>
    </row>
    <row r="503" spans="1:77" s="812" customFormat="1" ht="26.25" hidden="1">
      <c r="A503" s="706"/>
      <c r="B503" s="980" t="s">
        <v>114</v>
      </c>
      <c r="C503" s="722" t="s">
        <v>115</v>
      </c>
      <c r="D503" s="640" t="s">
        <v>22</v>
      </c>
      <c r="E503" s="641" t="s">
        <v>2725</v>
      </c>
      <c r="F503" s="774"/>
      <c r="G503" s="705"/>
      <c r="H503" s="643">
        <f t="shared" si="148"/>
        <v>0.47</v>
      </c>
      <c r="I503" s="644"/>
      <c r="J503" s="645">
        <f>K503+AA503+BM503</f>
        <v>0.47</v>
      </c>
      <c r="K503" s="1">
        <f t="shared" si="149"/>
        <v>0.42</v>
      </c>
      <c r="L503" s="1">
        <f t="shared" si="150"/>
        <v>0.42</v>
      </c>
      <c r="M503" s="1">
        <f t="shared" si="151"/>
        <v>0.42</v>
      </c>
      <c r="N503" s="1">
        <f t="shared" si="152"/>
        <v>0.42</v>
      </c>
      <c r="O503" s="1"/>
      <c r="P503" s="1">
        <v>0.42</v>
      </c>
      <c r="Q503" s="1"/>
      <c r="R503" s="1"/>
      <c r="S503" s="1"/>
      <c r="T503" s="1">
        <f t="shared" si="153"/>
        <v>0</v>
      </c>
      <c r="U503" s="1"/>
      <c r="V503" s="1"/>
      <c r="W503" s="1"/>
      <c r="X503" s="1"/>
      <c r="Y503" s="1"/>
      <c r="Z503" s="1"/>
      <c r="AA503" s="1">
        <f t="shared" si="157"/>
        <v>0.05</v>
      </c>
      <c r="AB503" s="1"/>
      <c r="AC503" s="1"/>
      <c r="AD503" s="1"/>
      <c r="AE503" s="1"/>
      <c r="AF503" s="1"/>
      <c r="AG503" s="1"/>
      <c r="AH503" s="1"/>
      <c r="AI503" s="1">
        <f t="shared" si="158"/>
        <v>0.05</v>
      </c>
      <c r="AJ503" s="1">
        <v>0.05</v>
      </c>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f t="shared" si="156"/>
        <v>0</v>
      </c>
      <c r="BN503" s="1"/>
      <c r="BO503" s="1"/>
      <c r="BP503" s="1"/>
    </row>
    <row r="504" spans="1:77" s="812" customFormat="1" ht="45" hidden="1">
      <c r="A504" s="860" t="s">
        <v>2726</v>
      </c>
      <c r="B504" s="861">
        <v>20</v>
      </c>
      <c r="C504" s="982" t="s">
        <v>116</v>
      </c>
      <c r="D504" s="863" t="s">
        <v>22</v>
      </c>
      <c r="E504" s="863" t="s">
        <v>100</v>
      </c>
      <c r="F504" s="863"/>
      <c r="G504" s="864"/>
      <c r="H504" s="643">
        <f t="shared" si="148"/>
        <v>14.57</v>
      </c>
      <c r="I504" s="644"/>
      <c r="J504" s="645">
        <f t="shared" ref="J504" si="159">K504+AA504+BM504</f>
        <v>14.57</v>
      </c>
      <c r="K504" s="1">
        <f t="shared" si="149"/>
        <v>7.87</v>
      </c>
      <c r="L504" s="1">
        <f t="shared" si="150"/>
        <v>5.74</v>
      </c>
      <c r="M504" s="1">
        <f t="shared" si="151"/>
        <v>5.74</v>
      </c>
      <c r="N504" s="1">
        <f t="shared" si="152"/>
        <v>5.74</v>
      </c>
      <c r="O504" s="1">
        <v>5.74</v>
      </c>
      <c r="P504" s="1"/>
      <c r="Q504" s="1"/>
      <c r="R504" s="1"/>
      <c r="S504" s="1"/>
      <c r="T504" s="1">
        <f t="shared" si="153"/>
        <v>0</v>
      </c>
      <c r="U504" s="1"/>
      <c r="V504" s="1"/>
      <c r="W504" s="1"/>
      <c r="X504" s="1"/>
      <c r="Y504" s="1">
        <v>2.13</v>
      </c>
      <c r="Z504" s="1"/>
      <c r="AA504" s="1">
        <f t="shared" ref="AA504" si="160">SUM(AB504:AI504)+AW504+SUM(AY504:BC504)+SUM(BF504:BL504)</f>
        <v>6.4799999999999995</v>
      </c>
      <c r="AB504" s="1"/>
      <c r="AC504" s="1"/>
      <c r="AD504" s="1"/>
      <c r="AE504" s="1"/>
      <c r="AF504" s="1"/>
      <c r="AG504" s="1"/>
      <c r="AH504" s="1"/>
      <c r="AI504" s="1">
        <f t="shared" ref="AI504" si="161">SUM(AJ504:AV504)+AX504+SUM(BD504:BE504)</f>
        <v>3.55</v>
      </c>
      <c r="AJ504" s="1">
        <v>3.5</v>
      </c>
      <c r="AK504" s="1">
        <v>0.05</v>
      </c>
      <c r="AL504" s="1"/>
      <c r="AM504" s="1"/>
      <c r="AN504" s="1"/>
      <c r="AO504" s="1"/>
      <c r="AP504" s="1"/>
      <c r="AQ504" s="1"/>
      <c r="AR504" s="1"/>
      <c r="AS504" s="1"/>
      <c r="AT504" s="1"/>
      <c r="AU504" s="1"/>
      <c r="AV504" s="1"/>
      <c r="AW504" s="1"/>
      <c r="AX504" s="1"/>
      <c r="AY504" s="1">
        <v>1.93</v>
      </c>
      <c r="AZ504" s="1"/>
      <c r="BA504" s="1"/>
      <c r="BB504" s="1"/>
      <c r="BC504" s="1"/>
      <c r="BD504" s="1"/>
      <c r="BE504" s="1"/>
      <c r="BF504" s="1"/>
      <c r="BG504" s="1"/>
      <c r="BH504" s="1"/>
      <c r="BI504" s="1">
        <v>0.22</v>
      </c>
      <c r="BJ504" s="1"/>
      <c r="BK504" s="1">
        <v>0.78</v>
      </c>
      <c r="BL504" s="1"/>
      <c r="BM504" s="1">
        <f t="shared" si="156"/>
        <v>0.22</v>
      </c>
      <c r="BN504" s="1">
        <v>0.22</v>
      </c>
      <c r="BO504" s="1"/>
      <c r="BP504" s="1"/>
    </row>
    <row r="505" spans="1:77" s="652" customFormat="1" hidden="1">
      <c r="A505" s="697"/>
      <c r="B505" s="719"/>
      <c r="C505" s="719"/>
      <c r="D505" s="640"/>
      <c r="E505" s="789"/>
      <c r="F505" s="782"/>
      <c r="G505" s="701"/>
      <c r="H505" s="702"/>
      <c r="I505" s="703"/>
      <c r="J505" s="645"/>
      <c r="K505" s="1"/>
      <c r="L505" s="1"/>
      <c r="M505" s="1"/>
      <c r="N505" s="1"/>
      <c r="O505" s="646"/>
      <c r="P505" s="646"/>
      <c r="Q505" s="647"/>
      <c r="R505" s="646"/>
      <c r="S505" s="646"/>
      <c r="T505" s="648"/>
      <c r="U505" s="646"/>
      <c r="V505" s="646"/>
      <c r="W505" s="647"/>
      <c r="X505" s="646"/>
      <c r="Y505" s="646"/>
      <c r="Z505" s="646"/>
      <c r="AA505" s="571"/>
      <c r="AB505" s="646"/>
      <c r="AC505" s="646"/>
      <c r="AD505" s="647"/>
      <c r="AE505" s="647"/>
      <c r="AF505" s="646"/>
      <c r="AG505" s="646"/>
      <c r="AH505" s="646"/>
      <c r="AI505" s="571"/>
      <c r="AJ505" s="646"/>
      <c r="AK505" s="646"/>
      <c r="AL505" s="646"/>
      <c r="AM505" s="647"/>
      <c r="AN505" s="646"/>
      <c r="AO505" s="646"/>
      <c r="AP505" s="646"/>
      <c r="AQ505" s="647"/>
      <c r="AR505" s="646"/>
      <c r="AS505" s="646"/>
      <c r="AT505" s="646"/>
      <c r="AU505" s="616"/>
      <c r="AV505" s="646"/>
      <c r="AW505" s="646"/>
      <c r="AX505" s="646"/>
      <c r="AY505" s="646"/>
      <c r="AZ505" s="646"/>
      <c r="BA505" s="646"/>
      <c r="BB505" s="646"/>
      <c r="BC505" s="647"/>
      <c r="BD505" s="646"/>
      <c r="BE505" s="646"/>
      <c r="BF505" s="646"/>
      <c r="BG505" s="646"/>
      <c r="BH505" s="647"/>
      <c r="BI505" s="646"/>
      <c r="BJ505" s="646"/>
      <c r="BK505" s="646"/>
      <c r="BL505" s="647"/>
      <c r="BM505" s="1"/>
      <c r="BN505" s="646"/>
      <c r="BO505" s="646"/>
      <c r="BP505" s="646"/>
      <c r="BQ505" s="542"/>
      <c r="BR505" s="640"/>
      <c r="BS505" s="983"/>
      <c r="BT505" s="640"/>
      <c r="BU505" s="651"/>
      <c r="BY505" s="642"/>
    </row>
    <row r="506" spans="1:77" s="652" customFormat="1" hidden="1">
      <c r="A506" s="697"/>
      <c r="B506" s="719"/>
      <c r="C506" s="719"/>
      <c r="D506" s="640"/>
      <c r="E506" s="789"/>
      <c r="F506" s="782"/>
      <c r="G506" s="701"/>
      <c r="H506" s="702"/>
      <c r="I506" s="703"/>
      <c r="J506" s="645"/>
      <c r="K506" s="1"/>
      <c r="L506" s="1"/>
      <c r="M506" s="1"/>
      <c r="N506" s="1"/>
      <c r="O506" s="646"/>
      <c r="P506" s="646"/>
      <c r="Q506" s="647"/>
      <c r="R506" s="646"/>
      <c r="S506" s="646"/>
      <c r="T506" s="648"/>
      <c r="U506" s="646"/>
      <c r="V506" s="646"/>
      <c r="W506" s="647"/>
      <c r="X506" s="646"/>
      <c r="Y506" s="646"/>
      <c r="Z506" s="646"/>
      <c r="AA506" s="571"/>
      <c r="AB506" s="646"/>
      <c r="AC506" s="646"/>
      <c r="AD506" s="647"/>
      <c r="AE506" s="647"/>
      <c r="AF506" s="646"/>
      <c r="AG506" s="646"/>
      <c r="AH506" s="646"/>
      <c r="AI506" s="571"/>
      <c r="AJ506" s="646"/>
      <c r="AK506" s="646"/>
      <c r="AL506" s="646"/>
      <c r="AM506" s="647"/>
      <c r="AN506" s="646"/>
      <c r="AO506" s="646"/>
      <c r="AP506" s="646"/>
      <c r="AQ506" s="647"/>
      <c r="AR506" s="646"/>
      <c r="AS506" s="646"/>
      <c r="AT506" s="646"/>
      <c r="AU506" s="616"/>
      <c r="AV506" s="646"/>
      <c r="AW506" s="646"/>
      <c r="AX506" s="646"/>
      <c r="AY506" s="646"/>
      <c r="AZ506" s="646"/>
      <c r="BA506" s="646"/>
      <c r="BB506" s="646"/>
      <c r="BC506" s="647"/>
      <c r="BD506" s="646"/>
      <c r="BE506" s="646"/>
      <c r="BF506" s="646"/>
      <c r="BG506" s="646"/>
      <c r="BH506" s="647"/>
      <c r="BI506" s="646"/>
      <c r="BJ506" s="646"/>
      <c r="BK506" s="646"/>
      <c r="BL506" s="647"/>
      <c r="BM506" s="1"/>
      <c r="BN506" s="646"/>
      <c r="BO506" s="646"/>
      <c r="BP506" s="646"/>
      <c r="BQ506" s="542"/>
      <c r="BR506" s="640"/>
      <c r="BS506" s="983"/>
      <c r="BT506" s="640"/>
      <c r="BU506" s="651"/>
      <c r="BY506" s="642"/>
    </row>
    <row r="507" spans="1:77" s="652" customFormat="1" hidden="1">
      <c r="A507" s="697"/>
      <c r="B507" s="719"/>
      <c r="C507" s="719"/>
      <c r="D507" s="640"/>
      <c r="E507" s="789"/>
      <c r="F507" s="782"/>
      <c r="G507" s="701"/>
      <c r="H507" s="702"/>
      <c r="I507" s="703"/>
      <c r="J507" s="645"/>
      <c r="K507" s="1"/>
      <c r="L507" s="1"/>
      <c r="M507" s="1"/>
      <c r="N507" s="1"/>
      <c r="O507" s="646"/>
      <c r="P507" s="646"/>
      <c r="Q507" s="647"/>
      <c r="R507" s="646"/>
      <c r="S507" s="646"/>
      <c r="T507" s="648"/>
      <c r="U507" s="646"/>
      <c r="V507" s="646"/>
      <c r="W507" s="647"/>
      <c r="X507" s="646"/>
      <c r="Y507" s="646"/>
      <c r="Z507" s="646"/>
      <c r="AA507" s="571"/>
      <c r="AB507" s="646"/>
      <c r="AC507" s="646"/>
      <c r="AD507" s="647"/>
      <c r="AE507" s="647"/>
      <c r="AF507" s="646"/>
      <c r="AG507" s="646"/>
      <c r="AH507" s="646"/>
      <c r="AI507" s="571"/>
      <c r="AJ507" s="646"/>
      <c r="AK507" s="646"/>
      <c r="AL507" s="646"/>
      <c r="AM507" s="647"/>
      <c r="AN507" s="646"/>
      <c r="AO507" s="646"/>
      <c r="AP507" s="646"/>
      <c r="AQ507" s="647"/>
      <c r="AR507" s="646"/>
      <c r="AS507" s="646"/>
      <c r="AT507" s="646"/>
      <c r="AU507" s="616"/>
      <c r="AV507" s="646"/>
      <c r="AW507" s="646"/>
      <c r="AX507" s="646"/>
      <c r="AY507" s="646"/>
      <c r="AZ507" s="646"/>
      <c r="BA507" s="646"/>
      <c r="BB507" s="646"/>
      <c r="BC507" s="647"/>
      <c r="BD507" s="646"/>
      <c r="BE507" s="646"/>
      <c r="BF507" s="646"/>
      <c r="BG507" s="646"/>
      <c r="BH507" s="647"/>
      <c r="BI507" s="646"/>
      <c r="BJ507" s="646"/>
      <c r="BK507" s="646"/>
      <c r="BL507" s="647"/>
      <c r="BM507" s="1"/>
      <c r="BN507" s="646"/>
      <c r="BO507" s="646"/>
      <c r="BP507" s="646"/>
      <c r="BQ507" s="542"/>
      <c r="BR507" s="640"/>
      <c r="BS507" s="983"/>
      <c r="BT507" s="640"/>
      <c r="BU507" s="651"/>
      <c r="BY507" s="642"/>
    </row>
    <row r="508" spans="1:77" s="652" customFormat="1" hidden="1">
      <c r="A508" s="697"/>
      <c r="B508" s="719"/>
      <c r="C508" s="719"/>
      <c r="D508" s="640"/>
      <c r="E508" s="789"/>
      <c r="F508" s="782"/>
      <c r="G508" s="701"/>
      <c r="H508" s="702"/>
      <c r="I508" s="703"/>
      <c r="J508" s="645"/>
      <c r="K508" s="1"/>
      <c r="L508" s="1"/>
      <c r="M508" s="1"/>
      <c r="N508" s="1"/>
      <c r="O508" s="646"/>
      <c r="P508" s="646"/>
      <c r="Q508" s="647"/>
      <c r="R508" s="646"/>
      <c r="S508" s="646"/>
      <c r="T508" s="648"/>
      <c r="U508" s="646"/>
      <c r="V508" s="646"/>
      <c r="W508" s="647"/>
      <c r="X508" s="646"/>
      <c r="Y508" s="646"/>
      <c r="Z508" s="646"/>
      <c r="AA508" s="571"/>
      <c r="AB508" s="646"/>
      <c r="AC508" s="646"/>
      <c r="AD508" s="647"/>
      <c r="AE508" s="647"/>
      <c r="AF508" s="646"/>
      <c r="AG508" s="646"/>
      <c r="AH508" s="646"/>
      <c r="AI508" s="571"/>
      <c r="AJ508" s="646"/>
      <c r="AK508" s="646"/>
      <c r="AL508" s="646"/>
      <c r="AM508" s="647"/>
      <c r="AN508" s="646"/>
      <c r="AO508" s="646"/>
      <c r="AP508" s="646"/>
      <c r="AQ508" s="647"/>
      <c r="AR508" s="646"/>
      <c r="AS508" s="646"/>
      <c r="AT508" s="646"/>
      <c r="AU508" s="616"/>
      <c r="AV508" s="646"/>
      <c r="AW508" s="646"/>
      <c r="AX508" s="646"/>
      <c r="AY508" s="646"/>
      <c r="AZ508" s="646"/>
      <c r="BA508" s="646"/>
      <c r="BB508" s="646"/>
      <c r="BC508" s="647"/>
      <c r="BD508" s="646"/>
      <c r="BE508" s="646"/>
      <c r="BF508" s="646"/>
      <c r="BG508" s="646"/>
      <c r="BH508" s="647"/>
      <c r="BI508" s="646"/>
      <c r="BJ508" s="646"/>
      <c r="BK508" s="646"/>
      <c r="BL508" s="647"/>
      <c r="BM508" s="1"/>
      <c r="BN508" s="646"/>
      <c r="BO508" s="646"/>
      <c r="BP508" s="646"/>
      <c r="BQ508" s="542"/>
      <c r="BR508" s="640"/>
      <c r="BS508" s="983"/>
      <c r="BT508" s="640"/>
      <c r="BU508" s="651"/>
      <c r="BY508" s="642"/>
    </row>
    <row r="509" spans="1:77" s="652" customFormat="1" hidden="1">
      <c r="A509" s="697"/>
      <c r="B509" s="719"/>
      <c r="C509" s="719"/>
      <c r="D509" s="640"/>
      <c r="E509" s="789"/>
      <c r="F509" s="782"/>
      <c r="G509" s="701"/>
      <c r="H509" s="702"/>
      <c r="I509" s="703"/>
      <c r="J509" s="645"/>
      <c r="K509" s="1"/>
      <c r="L509" s="1"/>
      <c r="M509" s="1"/>
      <c r="N509" s="1"/>
      <c r="O509" s="646"/>
      <c r="P509" s="646"/>
      <c r="Q509" s="647"/>
      <c r="R509" s="646"/>
      <c r="S509" s="646"/>
      <c r="T509" s="648"/>
      <c r="U509" s="646"/>
      <c r="V509" s="646"/>
      <c r="W509" s="647"/>
      <c r="X509" s="646"/>
      <c r="Y509" s="646"/>
      <c r="Z509" s="646"/>
      <c r="AA509" s="571"/>
      <c r="AB509" s="646"/>
      <c r="AC509" s="646"/>
      <c r="AD509" s="647"/>
      <c r="AE509" s="647"/>
      <c r="AF509" s="646"/>
      <c r="AG509" s="646"/>
      <c r="AH509" s="646"/>
      <c r="AI509" s="571"/>
      <c r="AJ509" s="646"/>
      <c r="AK509" s="646"/>
      <c r="AL509" s="646"/>
      <c r="AM509" s="647"/>
      <c r="AN509" s="646"/>
      <c r="AO509" s="646"/>
      <c r="AP509" s="646"/>
      <c r="AQ509" s="647"/>
      <c r="AR509" s="646"/>
      <c r="AS509" s="646"/>
      <c r="AT509" s="646"/>
      <c r="AU509" s="616"/>
      <c r="AV509" s="646"/>
      <c r="AW509" s="646"/>
      <c r="AX509" s="646"/>
      <c r="AY509" s="646"/>
      <c r="AZ509" s="646"/>
      <c r="BA509" s="646"/>
      <c r="BB509" s="646"/>
      <c r="BC509" s="647"/>
      <c r="BD509" s="646"/>
      <c r="BE509" s="646"/>
      <c r="BF509" s="646"/>
      <c r="BG509" s="646"/>
      <c r="BH509" s="647"/>
      <c r="BI509" s="646"/>
      <c r="BJ509" s="646"/>
      <c r="BK509" s="646"/>
      <c r="BL509" s="647"/>
      <c r="BM509" s="1"/>
      <c r="BN509" s="646"/>
      <c r="BO509" s="646"/>
      <c r="BP509" s="646"/>
      <c r="BQ509" s="542"/>
      <c r="BR509" s="640"/>
      <c r="BS509" s="983"/>
      <c r="BT509" s="640"/>
      <c r="BU509" s="651"/>
      <c r="BY509" s="642"/>
    </row>
    <row r="510" spans="1:77" s="652" customFormat="1" hidden="1">
      <c r="A510" s="697"/>
      <c r="B510" s="719"/>
      <c r="C510" s="719"/>
      <c r="D510" s="640"/>
      <c r="E510" s="789"/>
      <c r="F510" s="782"/>
      <c r="G510" s="701"/>
      <c r="H510" s="702"/>
      <c r="I510" s="703"/>
      <c r="J510" s="645"/>
      <c r="K510" s="1"/>
      <c r="L510" s="1"/>
      <c r="M510" s="1"/>
      <c r="N510" s="1"/>
      <c r="O510" s="646"/>
      <c r="P510" s="646"/>
      <c r="Q510" s="647"/>
      <c r="R510" s="646"/>
      <c r="S510" s="646"/>
      <c r="T510" s="648"/>
      <c r="U510" s="646"/>
      <c r="V510" s="646"/>
      <c r="W510" s="647"/>
      <c r="X510" s="646"/>
      <c r="Y510" s="646"/>
      <c r="Z510" s="646"/>
      <c r="AA510" s="571"/>
      <c r="AB510" s="646"/>
      <c r="AC510" s="646"/>
      <c r="AD510" s="647"/>
      <c r="AE510" s="647"/>
      <c r="AF510" s="646"/>
      <c r="AG510" s="646"/>
      <c r="AH510" s="646"/>
      <c r="AI510" s="571"/>
      <c r="AJ510" s="646"/>
      <c r="AK510" s="646"/>
      <c r="AL510" s="646"/>
      <c r="AM510" s="647"/>
      <c r="AN510" s="646"/>
      <c r="AO510" s="646"/>
      <c r="AP510" s="646"/>
      <c r="AQ510" s="647"/>
      <c r="AR510" s="646"/>
      <c r="AS510" s="646"/>
      <c r="AT510" s="646"/>
      <c r="AU510" s="616"/>
      <c r="AV510" s="646"/>
      <c r="AW510" s="646"/>
      <c r="AX510" s="646"/>
      <c r="AY510" s="646"/>
      <c r="AZ510" s="646"/>
      <c r="BA510" s="646"/>
      <c r="BB510" s="646"/>
      <c r="BC510" s="647"/>
      <c r="BD510" s="646"/>
      <c r="BE510" s="646"/>
      <c r="BF510" s="646"/>
      <c r="BG510" s="646"/>
      <c r="BH510" s="647"/>
      <c r="BI510" s="646"/>
      <c r="BJ510" s="646"/>
      <c r="BK510" s="646"/>
      <c r="BL510" s="647"/>
      <c r="BM510" s="1"/>
      <c r="BN510" s="646"/>
      <c r="BO510" s="646"/>
      <c r="BP510" s="646"/>
      <c r="BQ510" s="542"/>
      <c r="BR510" s="640"/>
      <c r="BS510" s="983"/>
      <c r="BT510" s="640"/>
      <c r="BU510" s="651"/>
      <c r="BY510" s="642"/>
    </row>
    <row r="511" spans="1:77" s="652" customFormat="1" hidden="1">
      <c r="A511" s="697"/>
      <c r="B511" s="719"/>
      <c r="C511" s="719"/>
      <c r="D511" s="640"/>
      <c r="E511" s="789"/>
      <c r="F511" s="782"/>
      <c r="G511" s="701"/>
      <c r="H511" s="702"/>
      <c r="I511" s="703"/>
      <c r="J511" s="645"/>
      <c r="K511" s="1"/>
      <c r="L511" s="1"/>
      <c r="M511" s="1"/>
      <c r="N511" s="1"/>
      <c r="O511" s="646"/>
      <c r="P511" s="646"/>
      <c r="Q511" s="647"/>
      <c r="R511" s="646"/>
      <c r="S511" s="646"/>
      <c r="T511" s="648"/>
      <c r="U511" s="646"/>
      <c r="V511" s="646"/>
      <c r="W511" s="647"/>
      <c r="X511" s="646"/>
      <c r="Y511" s="646"/>
      <c r="Z511" s="646"/>
      <c r="AA511" s="571"/>
      <c r="AB511" s="646"/>
      <c r="AC511" s="646"/>
      <c r="AD511" s="647"/>
      <c r="AE511" s="647"/>
      <c r="AF511" s="646"/>
      <c r="AG511" s="646"/>
      <c r="AH511" s="646"/>
      <c r="AI511" s="571"/>
      <c r="AJ511" s="646"/>
      <c r="AK511" s="646"/>
      <c r="AL511" s="646"/>
      <c r="AM511" s="647"/>
      <c r="AN511" s="646"/>
      <c r="AO511" s="646"/>
      <c r="AP511" s="646"/>
      <c r="AQ511" s="647"/>
      <c r="AR511" s="646"/>
      <c r="AS511" s="646"/>
      <c r="AT511" s="646"/>
      <c r="AU511" s="616"/>
      <c r="AV511" s="646"/>
      <c r="AW511" s="646"/>
      <c r="AX511" s="646"/>
      <c r="AY511" s="646"/>
      <c r="AZ511" s="646"/>
      <c r="BA511" s="646"/>
      <c r="BB511" s="646"/>
      <c r="BC511" s="647"/>
      <c r="BD511" s="646"/>
      <c r="BE511" s="646"/>
      <c r="BF511" s="646"/>
      <c r="BG511" s="646"/>
      <c r="BH511" s="647"/>
      <c r="BI511" s="646"/>
      <c r="BJ511" s="646"/>
      <c r="BK511" s="646"/>
      <c r="BL511" s="647"/>
      <c r="BM511" s="1"/>
      <c r="BN511" s="646"/>
      <c r="BO511" s="646"/>
      <c r="BP511" s="646"/>
      <c r="BQ511" s="542"/>
      <c r="BR511" s="640"/>
      <c r="BS511" s="983"/>
      <c r="BT511" s="640"/>
      <c r="BU511" s="651"/>
      <c r="BY511" s="642"/>
    </row>
    <row r="512" spans="1:77" s="652" customFormat="1" hidden="1">
      <c r="A512" s="697"/>
      <c r="B512" s="719"/>
      <c r="C512" s="719"/>
      <c r="D512" s="640"/>
      <c r="E512" s="789"/>
      <c r="F512" s="782"/>
      <c r="G512" s="701"/>
      <c r="H512" s="702"/>
      <c r="I512" s="703"/>
      <c r="J512" s="645"/>
      <c r="K512" s="1"/>
      <c r="L512" s="1"/>
      <c r="M512" s="1"/>
      <c r="N512" s="1"/>
      <c r="O512" s="646"/>
      <c r="P512" s="646"/>
      <c r="Q512" s="647"/>
      <c r="R512" s="646"/>
      <c r="S512" s="646"/>
      <c r="T512" s="648"/>
      <c r="U512" s="646"/>
      <c r="V512" s="646"/>
      <c r="W512" s="647"/>
      <c r="X512" s="646"/>
      <c r="Y512" s="646"/>
      <c r="Z512" s="646"/>
      <c r="AA512" s="571"/>
      <c r="AB512" s="646"/>
      <c r="AC512" s="646"/>
      <c r="AD512" s="647"/>
      <c r="AE512" s="647"/>
      <c r="AF512" s="646"/>
      <c r="AG512" s="646"/>
      <c r="AH512" s="646"/>
      <c r="AI512" s="571"/>
      <c r="AJ512" s="646"/>
      <c r="AK512" s="646"/>
      <c r="AL512" s="646"/>
      <c r="AM512" s="647"/>
      <c r="AN512" s="646"/>
      <c r="AO512" s="646"/>
      <c r="AP512" s="646"/>
      <c r="AQ512" s="647"/>
      <c r="AR512" s="646"/>
      <c r="AS512" s="646"/>
      <c r="AT512" s="646"/>
      <c r="AU512" s="616"/>
      <c r="AV512" s="646"/>
      <c r="AW512" s="646"/>
      <c r="AX512" s="646"/>
      <c r="AY512" s="646"/>
      <c r="AZ512" s="646"/>
      <c r="BA512" s="646"/>
      <c r="BB512" s="646"/>
      <c r="BC512" s="647"/>
      <c r="BD512" s="646"/>
      <c r="BE512" s="646"/>
      <c r="BF512" s="646"/>
      <c r="BG512" s="646"/>
      <c r="BH512" s="647"/>
      <c r="BI512" s="646"/>
      <c r="BJ512" s="646"/>
      <c r="BK512" s="646"/>
      <c r="BL512" s="647"/>
      <c r="BM512" s="1"/>
      <c r="BN512" s="646"/>
      <c r="BO512" s="646"/>
      <c r="BP512" s="646"/>
      <c r="BQ512" s="542"/>
      <c r="BR512" s="640"/>
      <c r="BS512" s="983"/>
      <c r="BT512" s="640"/>
      <c r="BU512" s="651"/>
      <c r="BY512" s="642"/>
    </row>
    <row r="513" spans="1:77" s="652" customFormat="1" hidden="1">
      <c r="A513" s="697"/>
      <c r="B513" s="719"/>
      <c r="C513" s="719"/>
      <c r="D513" s="640"/>
      <c r="E513" s="789"/>
      <c r="F513" s="782"/>
      <c r="G513" s="701"/>
      <c r="H513" s="702"/>
      <c r="I513" s="703"/>
      <c r="J513" s="645"/>
      <c r="K513" s="1"/>
      <c r="L513" s="1"/>
      <c r="M513" s="1"/>
      <c r="N513" s="1"/>
      <c r="O513" s="646"/>
      <c r="P513" s="646"/>
      <c r="Q513" s="647"/>
      <c r="R513" s="646"/>
      <c r="S513" s="646"/>
      <c r="T513" s="648"/>
      <c r="U513" s="646"/>
      <c r="V513" s="646"/>
      <c r="W513" s="647"/>
      <c r="X513" s="646"/>
      <c r="Y513" s="646"/>
      <c r="Z513" s="646"/>
      <c r="AA513" s="571"/>
      <c r="AB513" s="646"/>
      <c r="AC513" s="646"/>
      <c r="AD513" s="647"/>
      <c r="AE513" s="647"/>
      <c r="AF513" s="646"/>
      <c r="AG513" s="646"/>
      <c r="AH513" s="646"/>
      <c r="AI513" s="571"/>
      <c r="AJ513" s="646"/>
      <c r="AK513" s="646"/>
      <c r="AL513" s="646"/>
      <c r="AM513" s="647"/>
      <c r="AN513" s="646"/>
      <c r="AO513" s="646"/>
      <c r="AP513" s="646"/>
      <c r="AQ513" s="647"/>
      <c r="AR513" s="646"/>
      <c r="AS513" s="646"/>
      <c r="AT513" s="646"/>
      <c r="AU513" s="616"/>
      <c r="AV513" s="646"/>
      <c r="AW513" s="646"/>
      <c r="AX513" s="646"/>
      <c r="AY513" s="646"/>
      <c r="AZ513" s="646"/>
      <c r="BA513" s="646"/>
      <c r="BB513" s="646"/>
      <c r="BC513" s="647"/>
      <c r="BD513" s="646"/>
      <c r="BE513" s="646"/>
      <c r="BF513" s="646"/>
      <c r="BG513" s="646"/>
      <c r="BH513" s="647"/>
      <c r="BI513" s="646"/>
      <c r="BJ513" s="646"/>
      <c r="BK513" s="646"/>
      <c r="BL513" s="647"/>
      <c r="BM513" s="1"/>
      <c r="BN513" s="646"/>
      <c r="BO513" s="646"/>
      <c r="BP513" s="646"/>
      <c r="BQ513" s="542"/>
      <c r="BR513" s="640"/>
      <c r="BS513" s="983"/>
      <c r="BT513" s="640"/>
      <c r="BU513" s="651"/>
      <c r="BY513" s="642"/>
    </row>
    <row r="514" spans="1:77" s="652" customFormat="1" hidden="1">
      <c r="A514" s="697"/>
      <c r="B514" s="719"/>
      <c r="C514" s="719"/>
      <c r="D514" s="640"/>
      <c r="E514" s="789"/>
      <c r="F514" s="782"/>
      <c r="G514" s="701"/>
      <c r="H514" s="702"/>
      <c r="I514" s="703"/>
      <c r="J514" s="645"/>
      <c r="K514" s="1"/>
      <c r="L514" s="1"/>
      <c r="M514" s="1"/>
      <c r="N514" s="1"/>
      <c r="O514" s="646"/>
      <c r="P514" s="646"/>
      <c r="Q514" s="647"/>
      <c r="R514" s="646"/>
      <c r="S514" s="646"/>
      <c r="T514" s="648"/>
      <c r="U514" s="646"/>
      <c r="V514" s="646"/>
      <c r="W514" s="647"/>
      <c r="X514" s="646"/>
      <c r="Y514" s="646"/>
      <c r="Z514" s="646"/>
      <c r="AA514" s="571"/>
      <c r="AB514" s="646"/>
      <c r="AC514" s="646"/>
      <c r="AD514" s="647"/>
      <c r="AE514" s="647"/>
      <c r="AF514" s="646"/>
      <c r="AG514" s="646"/>
      <c r="AH514" s="646"/>
      <c r="AI514" s="571"/>
      <c r="AJ514" s="646"/>
      <c r="AK514" s="646"/>
      <c r="AL514" s="646"/>
      <c r="AM514" s="647"/>
      <c r="AN514" s="646"/>
      <c r="AO514" s="646"/>
      <c r="AP514" s="646"/>
      <c r="AQ514" s="647"/>
      <c r="AR514" s="646"/>
      <c r="AS514" s="646"/>
      <c r="AT514" s="646"/>
      <c r="AU514" s="616"/>
      <c r="AV514" s="646"/>
      <c r="AW514" s="646"/>
      <c r="AX514" s="646"/>
      <c r="AY514" s="646"/>
      <c r="AZ514" s="646"/>
      <c r="BA514" s="646"/>
      <c r="BB514" s="646"/>
      <c r="BC514" s="647"/>
      <c r="BD514" s="646"/>
      <c r="BE514" s="646"/>
      <c r="BF514" s="646"/>
      <c r="BG514" s="646"/>
      <c r="BH514" s="647"/>
      <c r="BI514" s="646"/>
      <c r="BJ514" s="646"/>
      <c r="BK514" s="646"/>
      <c r="BL514" s="647"/>
      <c r="BM514" s="1"/>
      <c r="BN514" s="646"/>
      <c r="BO514" s="646"/>
      <c r="BP514" s="646"/>
      <c r="BQ514" s="542"/>
      <c r="BR514" s="640"/>
      <c r="BS514" s="983"/>
      <c r="BT514" s="640"/>
      <c r="BU514" s="651"/>
      <c r="BY514" s="642"/>
    </row>
    <row r="515" spans="1:77" s="652" customFormat="1" hidden="1">
      <c r="A515" s="697"/>
      <c r="B515" s="719"/>
      <c r="C515" s="719"/>
      <c r="D515" s="640"/>
      <c r="E515" s="789"/>
      <c r="F515" s="782"/>
      <c r="G515" s="701"/>
      <c r="H515" s="702"/>
      <c r="I515" s="703"/>
      <c r="J515" s="645"/>
      <c r="K515" s="1"/>
      <c r="L515" s="1"/>
      <c r="M515" s="1"/>
      <c r="N515" s="1"/>
      <c r="O515" s="646"/>
      <c r="P515" s="646"/>
      <c r="Q515" s="647"/>
      <c r="R515" s="646"/>
      <c r="S515" s="646"/>
      <c r="T515" s="648"/>
      <c r="U515" s="646"/>
      <c r="V515" s="646"/>
      <c r="W515" s="647"/>
      <c r="X515" s="646"/>
      <c r="Y515" s="646"/>
      <c r="Z515" s="646"/>
      <c r="AA515" s="571"/>
      <c r="AB515" s="646"/>
      <c r="AC515" s="646"/>
      <c r="AD515" s="647"/>
      <c r="AE515" s="647"/>
      <c r="AF515" s="646"/>
      <c r="AG515" s="646"/>
      <c r="AH515" s="646"/>
      <c r="AI515" s="571"/>
      <c r="AJ515" s="646"/>
      <c r="AK515" s="646"/>
      <c r="AL515" s="646"/>
      <c r="AM515" s="647"/>
      <c r="AN515" s="646"/>
      <c r="AO515" s="646"/>
      <c r="AP515" s="646"/>
      <c r="AQ515" s="647"/>
      <c r="AR515" s="646"/>
      <c r="AS515" s="646"/>
      <c r="AT515" s="646"/>
      <c r="AU515" s="616"/>
      <c r="AV515" s="646"/>
      <c r="AW515" s="646"/>
      <c r="AX515" s="646"/>
      <c r="AY515" s="646"/>
      <c r="AZ515" s="646"/>
      <c r="BA515" s="646"/>
      <c r="BB515" s="646"/>
      <c r="BC515" s="647"/>
      <c r="BD515" s="646"/>
      <c r="BE515" s="646"/>
      <c r="BF515" s="646"/>
      <c r="BG515" s="646"/>
      <c r="BH515" s="647"/>
      <c r="BI515" s="646"/>
      <c r="BJ515" s="646"/>
      <c r="BK515" s="646"/>
      <c r="BL515" s="647"/>
      <c r="BM515" s="1"/>
      <c r="BN515" s="646"/>
      <c r="BO515" s="646"/>
      <c r="BP515" s="646"/>
      <c r="BQ515" s="542"/>
      <c r="BR515" s="640"/>
      <c r="BS515" s="983"/>
      <c r="BT515" s="640"/>
      <c r="BU515" s="651"/>
      <c r="BY515" s="642"/>
    </row>
    <row r="516" spans="1:77" s="652" customFormat="1" hidden="1">
      <c r="A516" s="697"/>
      <c r="B516" s="719"/>
      <c r="C516" s="719"/>
      <c r="D516" s="640"/>
      <c r="E516" s="789"/>
      <c r="F516" s="782"/>
      <c r="G516" s="701"/>
      <c r="H516" s="702"/>
      <c r="I516" s="703"/>
      <c r="J516" s="645"/>
      <c r="K516" s="1"/>
      <c r="L516" s="1"/>
      <c r="M516" s="1"/>
      <c r="N516" s="1"/>
      <c r="O516" s="646"/>
      <c r="P516" s="646"/>
      <c r="Q516" s="647"/>
      <c r="R516" s="646"/>
      <c r="S516" s="646"/>
      <c r="T516" s="648"/>
      <c r="U516" s="646"/>
      <c r="V516" s="646"/>
      <c r="W516" s="647"/>
      <c r="X516" s="646"/>
      <c r="Y516" s="646"/>
      <c r="Z516" s="646"/>
      <c r="AA516" s="571"/>
      <c r="AB516" s="646"/>
      <c r="AC516" s="646"/>
      <c r="AD516" s="647"/>
      <c r="AE516" s="647"/>
      <c r="AF516" s="646"/>
      <c r="AG516" s="646"/>
      <c r="AH516" s="646"/>
      <c r="AI516" s="571"/>
      <c r="AJ516" s="646"/>
      <c r="AK516" s="646"/>
      <c r="AL516" s="646"/>
      <c r="AM516" s="647"/>
      <c r="AN516" s="646"/>
      <c r="AO516" s="646"/>
      <c r="AP516" s="646"/>
      <c r="AQ516" s="647"/>
      <c r="AR516" s="646"/>
      <c r="AS516" s="646"/>
      <c r="AT516" s="646"/>
      <c r="AU516" s="616"/>
      <c r="AV516" s="646"/>
      <c r="AW516" s="646"/>
      <c r="AX516" s="646"/>
      <c r="AY516" s="646"/>
      <c r="AZ516" s="646"/>
      <c r="BA516" s="646"/>
      <c r="BB516" s="646"/>
      <c r="BC516" s="647"/>
      <c r="BD516" s="646"/>
      <c r="BE516" s="646"/>
      <c r="BF516" s="646"/>
      <c r="BG516" s="646"/>
      <c r="BH516" s="647"/>
      <c r="BI516" s="646"/>
      <c r="BJ516" s="646"/>
      <c r="BK516" s="646"/>
      <c r="BL516" s="647"/>
      <c r="BM516" s="1"/>
      <c r="BN516" s="646"/>
      <c r="BO516" s="646"/>
      <c r="BP516" s="646"/>
      <c r="BQ516" s="542"/>
      <c r="BR516" s="640"/>
      <c r="BS516" s="983"/>
      <c r="BT516" s="640"/>
      <c r="BU516" s="651"/>
      <c r="BY516" s="642"/>
    </row>
    <row r="517" spans="1:77" s="652" customFormat="1" hidden="1">
      <c r="A517" s="697"/>
      <c r="B517" s="719"/>
      <c r="C517" s="719"/>
      <c r="D517" s="640"/>
      <c r="E517" s="789"/>
      <c r="F517" s="782"/>
      <c r="G517" s="701"/>
      <c r="H517" s="702"/>
      <c r="I517" s="703"/>
      <c r="J517" s="645"/>
      <c r="K517" s="1"/>
      <c r="L517" s="1"/>
      <c r="M517" s="1"/>
      <c r="N517" s="1"/>
      <c r="O517" s="646"/>
      <c r="P517" s="646"/>
      <c r="Q517" s="647"/>
      <c r="R517" s="646"/>
      <c r="S517" s="646"/>
      <c r="T517" s="648"/>
      <c r="U517" s="646"/>
      <c r="V517" s="646"/>
      <c r="W517" s="647"/>
      <c r="X517" s="646"/>
      <c r="Y517" s="646"/>
      <c r="Z517" s="646"/>
      <c r="AA517" s="571"/>
      <c r="AB517" s="646"/>
      <c r="AC517" s="646"/>
      <c r="AD517" s="647"/>
      <c r="AE517" s="647"/>
      <c r="AF517" s="646"/>
      <c r="AG517" s="646"/>
      <c r="AH517" s="646"/>
      <c r="AI517" s="571"/>
      <c r="AJ517" s="646"/>
      <c r="AK517" s="646"/>
      <c r="AL517" s="646"/>
      <c r="AM517" s="647"/>
      <c r="AN517" s="646"/>
      <c r="AO517" s="646"/>
      <c r="AP517" s="646"/>
      <c r="AQ517" s="647"/>
      <c r="AR517" s="646"/>
      <c r="AS517" s="646"/>
      <c r="AT517" s="646"/>
      <c r="AU517" s="616"/>
      <c r="AV517" s="646"/>
      <c r="AW517" s="646"/>
      <c r="AX517" s="646"/>
      <c r="AY517" s="646"/>
      <c r="AZ517" s="646"/>
      <c r="BA517" s="646"/>
      <c r="BB517" s="646"/>
      <c r="BC517" s="647"/>
      <c r="BD517" s="646"/>
      <c r="BE517" s="646"/>
      <c r="BF517" s="646"/>
      <c r="BG517" s="646"/>
      <c r="BH517" s="647"/>
      <c r="BI517" s="646"/>
      <c r="BJ517" s="646"/>
      <c r="BK517" s="646"/>
      <c r="BL517" s="647"/>
      <c r="BM517" s="1"/>
      <c r="BN517" s="646"/>
      <c r="BO517" s="646"/>
      <c r="BP517" s="646"/>
      <c r="BQ517" s="542"/>
      <c r="BR517" s="640"/>
      <c r="BS517" s="983"/>
      <c r="BT517" s="640"/>
      <c r="BU517" s="651"/>
      <c r="BY517" s="642"/>
    </row>
    <row r="518" spans="1:77" s="652" customFormat="1" hidden="1">
      <c r="A518" s="697"/>
      <c r="B518" s="719"/>
      <c r="C518" s="719"/>
      <c r="D518" s="640"/>
      <c r="E518" s="789"/>
      <c r="F518" s="782"/>
      <c r="G518" s="701"/>
      <c r="H518" s="702"/>
      <c r="I518" s="703"/>
      <c r="J518" s="645"/>
      <c r="K518" s="1"/>
      <c r="L518" s="1"/>
      <c r="M518" s="1"/>
      <c r="N518" s="1"/>
      <c r="O518" s="646"/>
      <c r="P518" s="646"/>
      <c r="Q518" s="647"/>
      <c r="R518" s="646"/>
      <c r="S518" s="646"/>
      <c r="T518" s="648"/>
      <c r="U518" s="646"/>
      <c r="V518" s="646"/>
      <c r="W518" s="647"/>
      <c r="X518" s="646"/>
      <c r="Y518" s="646"/>
      <c r="Z518" s="646"/>
      <c r="AA518" s="571"/>
      <c r="AB518" s="646"/>
      <c r="AC518" s="646"/>
      <c r="AD518" s="647"/>
      <c r="AE518" s="647"/>
      <c r="AF518" s="646"/>
      <c r="AG518" s="646"/>
      <c r="AH518" s="646"/>
      <c r="AI518" s="571"/>
      <c r="AJ518" s="646"/>
      <c r="AK518" s="646"/>
      <c r="AL518" s="646"/>
      <c r="AM518" s="647"/>
      <c r="AN518" s="646"/>
      <c r="AO518" s="646"/>
      <c r="AP518" s="646"/>
      <c r="AQ518" s="647"/>
      <c r="AR518" s="646"/>
      <c r="AS518" s="646"/>
      <c r="AT518" s="646"/>
      <c r="AU518" s="616"/>
      <c r="AV518" s="646"/>
      <c r="AW518" s="646"/>
      <c r="AX518" s="646"/>
      <c r="AY518" s="646"/>
      <c r="AZ518" s="646"/>
      <c r="BA518" s="646"/>
      <c r="BB518" s="646"/>
      <c r="BC518" s="647"/>
      <c r="BD518" s="646"/>
      <c r="BE518" s="646"/>
      <c r="BF518" s="646"/>
      <c r="BG518" s="646"/>
      <c r="BH518" s="647"/>
      <c r="BI518" s="646"/>
      <c r="BJ518" s="646"/>
      <c r="BK518" s="646"/>
      <c r="BL518" s="647"/>
      <c r="BM518" s="1"/>
      <c r="BN518" s="646"/>
      <c r="BO518" s="646"/>
      <c r="BP518" s="646"/>
      <c r="BQ518" s="542"/>
      <c r="BR518" s="640"/>
      <c r="BS518" s="983"/>
      <c r="BT518" s="640"/>
      <c r="BU518" s="651"/>
      <c r="BY518" s="642"/>
    </row>
    <row r="519" spans="1:77" s="652" customFormat="1" hidden="1">
      <c r="A519" s="697"/>
      <c r="B519" s="719"/>
      <c r="C519" s="719"/>
      <c r="D519" s="640"/>
      <c r="E519" s="789"/>
      <c r="F519" s="782"/>
      <c r="G519" s="701"/>
      <c r="H519" s="702"/>
      <c r="I519" s="703"/>
      <c r="J519" s="645"/>
      <c r="K519" s="1"/>
      <c r="L519" s="1"/>
      <c r="M519" s="1"/>
      <c r="N519" s="1"/>
      <c r="O519" s="646"/>
      <c r="P519" s="646"/>
      <c r="Q519" s="647"/>
      <c r="R519" s="646"/>
      <c r="S519" s="646"/>
      <c r="T519" s="648"/>
      <c r="U519" s="646"/>
      <c r="V519" s="646"/>
      <c r="W519" s="647"/>
      <c r="X519" s="646"/>
      <c r="Y519" s="646"/>
      <c r="Z519" s="646"/>
      <c r="AA519" s="571"/>
      <c r="AB519" s="646"/>
      <c r="AC519" s="646"/>
      <c r="AD519" s="647"/>
      <c r="AE519" s="647"/>
      <c r="AF519" s="646"/>
      <c r="AG519" s="646"/>
      <c r="AH519" s="646"/>
      <c r="AI519" s="571"/>
      <c r="AJ519" s="646"/>
      <c r="AK519" s="646"/>
      <c r="AL519" s="646"/>
      <c r="AM519" s="647"/>
      <c r="AN519" s="646"/>
      <c r="AO519" s="646"/>
      <c r="AP519" s="646"/>
      <c r="AQ519" s="647"/>
      <c r="AR519" s="646"/>
      <c r="AS519" s="646"/>
      <c r="AT519" s="646"/>
      <c r="AU519" s="616"/>
      <c r="AV519" s="646"/>
      <c r="AW519" s="646"/>
      <c r="AX519" s="646"/>
      <c r="AY519" s="646"/>
      <c r="AZ519" s="646"/>
      <c r="BA519" s="646"/>
      <c r="BB519" s="646"/>
      <c r="BC519" s="647"/>
      <c r="BD519" s="646"/>
      <c r="BE519" s="646"/>
      <c r="BF519" s="646"/>
      <c r="BG519" s="646"/>
      <c r="BH519" s="647"/>
      <c r="BI519" s="646"/>
      <c r="BJ519" s="646"/>
      <c r="BK519" s="646"/>
      <c r="BL519" s="647"/>
      <c r="BM519" s="1"/>
      <c r="BN519" s="646"/>
      <c r="BO519" s="646"/>
      <c r="BP519" s="646"/>
      <c r="BQ519" s="542"/>
      <c r="BR519" s="640"/>
      <c r="BS519" s="983"/>
      <c r="BT519" s="640"/>
      <c r="BU519" s="651"/>
      <c r="BY519" s="642"/>
    </row>
    <row r="520" spans="1:77" s="652" customFormat="1" hidden="1">
      <c r="A520" s="697"/>
      <c r="B520" s="719"/>
      <c r="C520" s="719"/>
      <c r="D520" s="640"/>
      <c r="E520" s="789"/>
      <c r="F520" s="782"/>
      <c r="G520" s="701"/>
      <c r="H520" s="702"/>
      <c r="I520" s="703"/>
      <c r="J520" s="645"/>
      <c r="K520" s="1"/>
      <c r="L520" s="1"/>
      <c r="M520" s="1"/>
      <c r="N520" s="1"/>
      <c r="O520" s="646"/>
      <c r="P520" s="646"/>
      <c r="Q520" s="647"/>
      <c r="R520" s="646"/>
      <c r="S520" s="646"/>
      <c r="T520" s="648"/>
      <c r="U520" s="646"/>
      <c r="V520" s="646"/>
      <c r="W520" s="647"/>
      <c r="X520" s="646"/>
      <c r="Y520" s="646"/>
      <c r="Z520" s="646"/>
      <c r="AA520" s="571"/>
      <c r="AB520" s="646"/>
      <c r="AC520" s="646"/>
      <c r="AD520" s="647"/>
      <c r="AE520" s="647"/>
      <c r="AF520" s="646"/>
      <c r="AG520" s="646"/>
      <c r="AH520" s="646"/>
      <c r="AI520" s="571"/>
      <c r="AJ520" s="646"/>
      <c r="AK520" s="646"/>
      <c r="AL520" s="646"/>
      <c r="AM520" s="647"/>
      <c r="AN520" s="646"/>
      <c r="AO520" s="646"/>
      <c r="AP520" s="646"/>
      <c r="AQ520" s="647"/>
      <c r="AR520" s="646"/>
      <c r="AS520" s="646"/>
      <c r="AT520" s="646"/>
      <c r="AU520" s="616"/>
      <c r="AV520" s="646"/>
      <c r="AW520" s="646"/>
      <c r="AX520" s="646"/>
      <c r="AY520" s="646"/>
      <c r="AZ520" s="646"/>
      <c r="BA520" s="646"/>
      <c r="BB520" s="646"/>
      <c r="BC520" s="647"/>
      <c r="BD520" s="646"/>
      <c r="BE520" s="646"/>
      <c r="BF520" s="646"/>
      <c r="BG520" s="646"/>
      <c r="BH520" s="647"/>
      <c r="BI520" s="646"/>
      <c r="BJ520" s="646"/>
      <c r="BK520" s="646"/>
      <c r="BL520" s="647"/>
      <c r="BM520" s="1"/>
      <c r="BN520" s="646"/>
      <c r="BO520" s="646"/>
      <c r="BP520" s="646"/>
      <c r="BQ520" s="542"/>
      <c r="BR520" s="640"/>
      <c r="BS520" s="983"/>
      <c r="BT520" s="640"/>
      <c r="BU520" s="651"/>
      <c r="BY520" s="642"/>
    </row>
    <row r="521" spans="1:77" s="652" customFormat="1" hidden="1">
      <c r="A521" s="697"/>
      <c r="B521" s="719"/>
      <c r="C521" s="719"/>
      <c r="D521" s="640"/>
      <c r="E521" s="789"/>
      <c r="F521" s="782"/>
      <c r="G521" s="701"/>
      <c r="H521" s="702"/>
      <c r="I521" s="703"/>
      <c r="J521" s="645"/>
      <c r="K521" s="1"/>
      <c r="L521" s="1"/>
      <c r="M521" s="1"/>
      <c r="N521" s="1"/>
      <c r="O521" s="646"/>
      <c r="P521" s="646"/>
      <c r="Q521" s="647"/>
      <c r="R521" s="646"/>
      <c r="S521" s="646"/>
      <c r="T521" s="648"/>
      <c r="U521" s="646"/>
      <c r="V521" s="646"/>
      <c r="W521" s="647"/>
      <c r="X521" s="646"/>
      <c r="Y521" s="646"/>
      <c r="Z521" s="646"/>
      <c r="AA521" s="571"/>
      <c r="AB521" s="646"/>
      <c r="AC521" s="646"/>
      <c r="AD521" s="647"/>
      <c r="AE521" s="647"/>
      <c r="AF521" s="646"/>
      <c r="AG521" s="646"/>
      <c r="AH521" s="646"/>
      <c r="AI521" s="571"/>
      <c r="AJ521" s="646"/>
      <c r="AK521" s="646"/>
      <c r="AL521" s="646"/>
      <c r="AM521" s="647"/>
      <c r="AN521" s="646"/>
      <c r="AO521" s="646"/>
      <c r="AP521" s="646"/>
      <c r="AQ521" s="647"/>
      <c r="AR521" s="646"/>
      <c r="AS521" s="646"/>
      <c r="AT521" s="646"/>
      <c r="AU521" s="616"/>
      <c r="AV521" s="646"/>
      <c r="AW521" s="646"/>
      <c r="AX521" s="646"/>
      <c r="AY521" s="646"/>
      <c r="AZ521" s="646"/>
      <c r="BA521" s="646"/>
      <c r="BB521" s="646"/>
      <c r="BC521" s="647"/>
      <c r="BD521" s="646"/>
      <c r="BE521" s="646"/>
      <c r="BF521" s="646"/>
      <c r="BG521" s="646"/>
      <c r="BH521" s="647"/>
      <c r="BI521" s="646"/>
      <c r="BJ521" s="646"/>
      <c r="BK521" s="646"/>
      <c r="BL521" s="647"/>
      <c r="BM521" s="1"/>
      <c r="BN521" s="646"/>
      <c r="BO521" s="646"/>
      <c r="BP521" s="646"/>
      <c r="BQ521" s="542"/>
      <c r="BR521" s="640"/>
      <c r="BS521" s="983"/>
      <c r="BT521" s="640"/>
      <c r="BU521" s="651"/>
      <c r="BY521" s="642"/>
    </row>
    <row r="522" spans="1:77" s="652" customFormat="1" hidden="1">
      <c r="A522" s="697"/>
      <c r="B522" s="719"/>
      <c r="C522" s="719"/>
      <c r="D522" s="640"/>
      <c r="E522" s="789"/>
      <c r="F522" s="782"/>
      <c r="G522" s="701"/>
      <c r="H522" s="702"/>
      <c r="I522" s="703"/>
      <c r="J522" s="645"/>
      <c r="K522" s="1"/>
      <c r="L522" s="1"/>
      <c r="M522" s="1"/>
      <c r="N522" s="1"/>
      <c r="O522" s="646"/>
      <c r="P522" s="646"/>
      <c r="Q522" s="647"/>
      <c r="R522" s="646"/>
      <c r="S522" s="646"/>
      <c r="T522" s="648"/>
      <c r="U522" s="646"/>
      <c r="V522" s="646"/>
      <c r="W522" s="647"/>
      <c r="X522" s="646"/>
      <c r="Y522" s="646"/>
      <c r="Z522" s="646"/>
      <c r="AA522" s="571"/>
      <c r="AB522" s="646"/>
      <c r="AC522" s="646"/>
      <c r="AD522" s="647"/>
      <c r="AE522" s="647"/>
      <c r="AF522" s="646"/>
      <c r="AG522" s="646"/>
      <c r="AH522" s="646"/>
      <c r="AI522" s="571"/>
      <c r="AJ522" s="646"/>
      <c r="AK522" s="646"/>
      <c r="AL522" s="646"/>
      <c r="AM522" s="647"/>
      <c r="AN522" s="646"/>
      <c r="AO522" s="646"/>
      <c r="AP522" s="646"/>
      <c r="AQ522" s="647"/>
      <c r="AR522" s="646"/>
      <c r="AS522" s="646"/>
      <c r="AT522" s="646"/>
      <c r="AU522" s="616"/>
      <c r="AV522" s="646"/>
      <c r="AW522" s="646"/>
      <c r="AX522" s="646"/>
      <c r="AY522" s="646"/>
      <c r="AZ522" s="646"/>
      <c r="BA522" s="646"/>
      <c r="BB522" s="646"/>
      <c r="BC522" s="647"/>
      <c r="BD522" s="646"/>
      <c r="BE522" s="646"/>
      <c r="BF522" s="646"/>
      <c r="BG522" s="646"/>
      <c r="BH522" s="647"/>
      <c r="BI522" s="646"/>
      <c r="BJ522" s="646"/>
      <c r="BK522" s="646"/>
      <c r="BL522" s="647"/>
      <c r="BM522" s="1"/>
      <c r="BN522" s="646"/>
      <c r="BO522" s="646"/>
      <c r="BP522" s="646"/>
      <c r="BQ522" s="542"/>
      <c r="BR522" s="640"/>
      <c r="BS522" s="983"/>
      <c r="BT522" s="640"/>
      <c r="BU522" s="651"/>
      <c r="BY522" s="642"/>
    </row>
    <row r="523" spans="1:77" s="652" customFormat="1" hidden="1">
      <c r="A523" s="697"/>
      <c r="B523" s="719"/>
      <c r="C523" s="719"/>
      <c r="D523" s="640"/>
      <c r="E523" s="789"/>
      <c r="F523" s="782"/>
      <c r="G523" s="701"/>
      <c r="H523" s="702"/>
      <c r="I523" s="703"/>
      <c r="J523" s="645"/>
      <c r="K523" s="1"/>
      <c r="L523" s="1"/>
      <c r="M523" s="1"/>
      <c r="N523" s="1"/>
      <c r="O523" s="646"/>
      <c r="P523" s="646"/>
      <c r="Q523" s="647"/>
      <c r="R523" s="646"/>
      <c r="S523" s="646"/>
      <c r="T523" s="648"/>
      <c r="U523" s="646"/>
      <c r="V523" s="646"/>
      <c r="W523" s="647"/>
      <c r="X523" s="646"/>
      <c r="Y523" s="646"/>
      <c r="Z523" s="646"/>
      <c r="AA523" s="571"/>
      <c r="AB523" s="646"/>
      <c r="AC523" s="646"/>
      <c r="AD523" s="647"/>
      <c r="AE523" s="647"/>
      <c r="AF523" s="646"/>
      <c r="AG523" s="646"/>
      <c r="AH523" s="646"/>
      <c r="AI523" s="571"/>
      <c r="AJ523" s="646"/>
      <c r="AK523" s="646"/>
      <c r="AL523" s="646"/>
      <c r="AM523" s="647"/>
      <c r="AN523" s="646"/>
      <c r="AO523" s="646"/>
      <c r="AP523" s="646"/>
      <c r="AQ523" s="647"/>
      <c r="AR523" s="646"/>
      <c r="AS523" s="646"/>
      <c r="AT523" s="646"/>
      <c r="AU523" s="616"/>
      <c r="AV523" s="646"/>
      <c r="AW523" s="646"/>
      <c r="AX523" s="646"/>
      <c r="AY523" s="646"/>
      <c r="AZ523" s="646"/>
      <c r="BA523" s="646"/>
      <c r="BB523" s="646"/>
      <c r="BC523" s="647"/>
      <c r="BD523" s="646"/>
      <c r="BE523" s="646"/>
      <c r="BF523" s="646"/>
      <c r="BG523" s="646"/>
      <c r="BH523" s="647"/>
      <c r="BI523" s="646"/>
      <c r="BJ523" s="646"/>
      <c r="BK523" s="646"/>
      <c r="BL523" s="647"/>
      <c r="BM523" s="1"/>
      <c r="BN523" s="646"/>
      <c r="BO523" s="646"/>
      <c r="BP523" s="646"/>
      <c r="BQ523" s="542"/>
      <c r="BR523" s="640"/>
      <c r="BS523" s="983"/>
      <c r="BT523" s="640"/>
      <c r="BU523" s="651"/>
      <c r="BY523" s="642"/>
    </row>
    <row r="524" spans="1:77" s="652" customFormat="1" hidden="1">
      <c r="A524" s="697"/>
      <c r="B524" s="719"/>
      <c r="C524" s="719"/>
      <c r="D524" s="640"/>
      <c r="E524" s="789"/>
      <c r="F524" s="782"/>
      <c r="G524" s="701"/>
      <c r="H524" s="702"/>
      <c r="I524" s="703"/>
      <c r="J524" s="645"/>
      <c r="K524" s="1"/>
      <c r="L524" s="1"/>
      <c r="M524" s="1"/>
      <c r="N524" s="1"/>
      <c r="O524" s="646"/>
      <c r="P524" s="646"/>
      <c r="Q524" s="647"/>
      <c r="R524" s="646"/>
      <c r="S524" s="646"/>
      <c r="T524" s="648"/>
      <c r="U524" s="646"/>
      <c r="V524" s="646"/>
      <c r="W524" s="647"/>
      <c r="X524" s="646"/>
      <c r="Y524" s="646"/>
      <c r="Z524" s="646"/>
      <c r="AA524" s="571"/>
      <c r="AB524" s="646"/>
      <c r="AC524" s="646"/>
      <c r="AD524" s="647"/>
      <c r="AE524" s="647"/>
      <c r="AF524" s="646"/>
      <c r="AG524" s="646"/>
      <c r="AH524" s="646"/>
      <c r="AI524" s="571"/>
      <c r="AJ524" s="646"/>
      <c r="AK524" s="646"/>
      <c r="AL524" s="646"/>
      <c r="AM524" s="647"/>
      <c r="AN524" s="646"/>
      <c r="AO524" s="646"/>
      <c r="AP524" s="646"/>
      <c r="AQ524" s="647"/>
      <c r="AR524" s="646"/>
      <c r="AS524" s="646"/>
      <c r="AT524" s="646"/>
      <c r="AU524" s="616"/>
      <c r="AV524" s="646"/>
      <c r="AW524" s="646"/>
      <c r="AX524" s="646"/>
      <c r="AY524" s="646"/>
      <c r="AZ524" s="646"/>
      <c r="BA524" s="646"/>
      <c r="BB524" s="646"/>
      <c r="BC524" s="647"/>
      <c r="BD524" s="646"/>
      <c r="BE524" s="646"/>
      <c r="BF524" s="646"/>
      <c r="BG524" s="646"/>
      <c r="BH524" s="647"/>
      <c r="BI524" s="646"/>
      <c r="BJ524" s="646"/>
      <c r="BK524" s="646"/>
      <c r="BL524" s="647"/>
      <c r="BM524" s="1"/>
      <c r="BN524" s="646"/>
      <c r="BO524" s="646"/>
      <c r="BP524" s="646"/>
      <c r="BQ524" s="542"/>
      <c r="BR524" s="640"/>
      <c r="BS524" s="983"/>
      <c r="BT524" s="640"/>
      <c r="BU524" s="651"/>
      <c r="BY524" s="642"/>
    </row>
    <row r="525" spans="1:77" s="652" customFormat="1" hidden="1">
      <c r="A525" s="697"/>
      <c r="B525" s="719"/>
      <c r="C525" s="719"/>
      <c r="D525" s="640"/>
      <c r="E525" s="789"/>
      <c r="F525" s="782"/>
      <c r="G525" s="701"/>
      <c r="H525" s="702"/>
      <c r="I525" s="703"/>
      <c r="J525" s="645"/>
      <c r="K525" s="1"/>
      <c r="L525" s="1"/>
      <c r="M525" s="1"/>
      <c r="N525" s="1"/>
      <c r="O525" s="646"/>
      <c r="P525" s="646"/>
      <c r="Q525" s="647"/>
      <c r="R525" s="646"/>
      <c r="S525" s="646"/>
      <c r="T525" s="648"/>
      <c r="U525" s="646"/>
      <c r="V525" s="646"/>
      <c r="W525" s="647"/>
      <c r="X525" s="646"/>
      <c r="Y525" s="646"/>
      <c r="Z525" s="646"/>
      <c r="AA525" s="571"/>
      <c r="AB525" s="646"/>
      <c r="AC525" s="646"/>
      <c r="AD525" s="647"/>
      <c r="AE525" s="647"/>
      <c r="AF525" s="646"/>
      <c r="AG525" s="646"/>
      <c r="AH525" s="646"/>
      <c r="AI525" s="571"/>
      <c r="AJ525" s="646"/>
      <c r="AK525" s="646"/>
      <c r="AL525" s="646"/>
      <c r="AM525" s="647"/>
      <c r="AN525" s="646"/>
      <c r="AO525" s="646"/>
      <c r="AP525" s="646"/>
      <c r="AQ525" s="647"/>
      <c r="AR525" s="646"/>
      <c r="AS525" s="646"/>
      <c r="AT525" s="646"/>
      <c r="AU525" s="616"/>
      <c r="AV525" s="646"/>
      <c r="AW525" s="646"/>
      <c r="AX525" s="646"/>
      <c r="AY525" s="646"/>
      <c r="AZ525" s="646"/>
      <c r="BA525" s="646"/>
      <c r="BB525" s="646"/>
      <c r="BC525" s="647"/>
      <c r="BD525" s="646"/>
      <c r="BE525" s="646"/>
      <c r="BF525" s="646"/>
      <c r="BG525" s="646"/>
      <c r="BH525" s="647"/>
      <c r="BI525" s="646"/>
      <c r="BJ525" s="646"/>
      <c r="BK525" s="646"/>
      <c r="BL525" s="647"/>
      <c r="BM525" s="1"/>
      <c r="BN525" s="646"/>
      <c r="BO525" s="646"/>
      <c r="BP525" s="646"/>
      <c r="BQ525" s="542"/>
      <c r="BR525" s="640"/>
      <c r="BS525" s="983"/>
      <c r="BT525" s="640"/>
      <c r="BU525" s="651"/>
      <c r="BY525" s="642"/>
    </row>
    <row r="526" spans="1:77" s="652" customFormat="1" hidden="1">
      <c r="A526" s="697"/>
      <c r="B526" s="719"/>
      <c r="C526" s="719"/>
      <c r="D526" s="640"/>
      <c r="E526" s="789"/>
      <c r="F526" s="782"/>
      <c r="G526" s="701"/>
      <c r="H526" s="702"/>
      <c r="I526" s="703"/>
      <c r="J526" s="645"/>
      <c r="K526" s="1"/>
      <c r="L526" s="1"/>
      <c r="M526" s="1"/>
      <c r="N526" s="1"/>
      <c r="O526" s="646"/>
      <c r="P526" s="646"/>
      <c r="Q526" s="647"/>
      <c r="R526" s="646"/>
      <c r="S526" s="646"/>
      <c r="T526" s="648"/>
      <c r="U526" s="646"/>
      <c r="V526" s="646"/>
      <c r="W526" s="647"/>
      <c r="X526" s="646"/>
      <c r="Y526" s="646"/>
      <c r="Z526" s="646"/>
      <c r="AA526" s="571"/>
      <c r="AB526" s="646"/>
      <c r="AC526" s="646"/>
      <c r="AD526" s="647"/>
      <c r="AE526" s="647"/>
      <c r="AF526" s="646"/>
      <c r="AG526" s="646"/>
      <c r="AH526" s="646"/>
      <c r="AI526" s="571"/>
      <c r="AJ526" s="646"/>
      <c r="AK526" s="646"/>
      <c r="AL526" s="646"/>
      <c r="AM526" s="647"/>
      <c r="AN526" s="646"/>
      <c r="AO526" s="646"/>
      <c r="AP526" s="646"/>
      <c r="AQ526" s="647"/>
      <c r="AR526" s="646"/>
      <c r="AS526" s="646"/>
      <c r="AT526" s="646"/>
      <c r="AU526" s="616"/>
      <c r="AV526" s="646"/>
      <c r="AW526" s="646"/>
      <c r="AX526" s="646"/>
      <c r="AY526" s="646"/>
      <c r="AZ526" s="646"/>
      <c r="BA526" s="646"/>
      <c r="BB526" s="646"/>
      <c r="BC526" s="647"/>
      <c r="BD526" s="646"/>
      <c r="BE526" s="646"/>
      <c r="BF526" s="646"/>
      <c r="BG526" s="646"/>
      <c r="BH526" s="647"/>
      <c r="BI526" s="646"/>
      <c r="BJ526" s="646"/>
      <c r="BK526" s="646"/>
      <c r="BL526" s="647"/>
      <c r="BM526" s="1"/>
      <c r="BN526" s="646"/>
      <c r="BO526" s="646"/>
      <c r="BP526" s="646"/>
      <c r="BQ526" s="542"/>
      <c r="BR526" s="640"/>
      <c r="BS526" s="983"/>
      <c r="BT526" s="640"/>
      <c r="BU526" s="651"/>
      <c r="BY526" s="642"/>
    </row>
    <row r="527" spans="1:77" s="652" customFormat="1" hidden="1">
      <c r="A527" s="697"/>
      <c r="B527" s="719"/>
      <c r="C527" s="719"/>
      <c r="D527" s="640"/>
      <c r="E527" s="789"/>
      <c r="F527" s="782"/>
      <c r="G527" s="701"/>
      <c r="H527" s="702"/>
      <c r="I527" s="703"/>
      <c r="J527" s="645"/>
      <c r="K527" s="1"/>
      <c r="L527" s="1"/>
      <c r="M527" s="1"/>
      <c r="N527" s="1"/>
      <c r="O527" s="646"/>
      <c r="P527" s="646"/>
      <c r="Q527" s="647"/>
      <c r="R527" s="646"/>
      <c r="S527" s="646"/>
      <c r="T527" s="648"/>
      <c r="U527" s="646"/>
      <c r="V527" s="646"/>
      <c r="W527" s="647"/>
      <c r="X527" s="646"/>
      <c r="Y527" s="646"/>
      <c r="Z527" s="646"/>
      <c r="AA527" s="571"/>
      <c r="AB527" s="646"/>
      <c r="AC527" s="646"/>
      <c r="AD527" s="647"/>
      <c r="AE527" s="647"/>
      <c r="AF527" s="646"/>
      <c r="AG527" s="646"/>
      <c r="AH527" s="646"/>
      <c r="AI527" s="571"/>
      <c r="AJ527" s="646"/>
      <c r="AK527" s="646"/>
      <c r="AL527" s="646"/>
      <c r="AM527" s="647"/>
      <c r="AN527" s="646"/>
      <c r="AO527" s="646"/>
      <c r="AP527" s="646"/>
      <c r="AQ527" s="647"/>
      <c r="AR527" s="646"/>
      <c r="AS527" s="646"/>
      <c r="AT527" s="646"/>
      <c r="AU527" s="616"/>
      <c r="AV527" s="646"/>
      <c r="AW527" s="646"/>
      <c r="AX527" s="646"/>
      <c r="AY527" s="646"/>
      <c r="AZ527" s="646"/>
      <c r="BA527" s="646"/>
      <c r="BB527" s="646"/>
      <c r="BC527" s="647"/>
      <c r="BD527" s="646"/>
      <c r="BE527" s="646"/>
      <c r="BF527" s="646"/>
      <c r="BG527" s="646"/>
      <c r="BH527" s="647"/>
      <c r="BI527" s="646"/>
      <c r="BJ527" s="646"/>
      <c r="BK527" s="646"/>
      <c r="BL527" s="647"/>
      <c r="BM527" s="1"/>
      <c r="BN527" s="646"/>
      <c r="BO527" s="646"/>
      <c r="BP527" s="646"/>
      <c r="BQ527" s="542"/>
      <c r="BR527" s="640"/>
      <c r="BS527" s="983"/>
      <c r="BT527" s="640"/>
      <c r="BU527" s="651"/>
      <c r="BY527" s="642"/>
    </row>
    <row r="528" spans="1:77" s="652" customFormat="1" hidden="1">
      <c r="A528" s="697"/>
      <c r="B528" s="719"/>
      <c r="C528" s="719"/>
      <c r="D528" s="640"/>
      <c r="E528" s="789"/>
      <c r="F528" s="782"/>
      <c r="G528" s="701"/>
      <c r="H528" s="702"/>
      <c r="I528" s="703"/>
      <c r="J528" s="645"/>
      <c r="K528" s="1"/>
      <c r="L528" s="1"/>
      <c r="M528" s="1"/>
      <c r="N528" s="1"/>
      <c r="O528" s="646"/>
      <c r="P528" s="646"/>
      <c r="Q528" s="647"/>
      <c r="R528" s="646"/>
      <c r="S528" s="646"/>
      <c r="T528" s="648"/>
      <c r="U528" s="646"/>
      <c r="V528" s="646"/>
      <c r="W528" s="647"/>
      <c r="X528" s="646"/>
      <c r="Y528" s="646"/>
      <c r="Z528" s="646"/>
      <c r="AA528" s="571"/>
      <c r="AB528" s="646"/>
      <c r="AC528" s="646"/>
      <c r="AD528" s="647"/>
      <c r="AE528" s="647"/>
      <c r="AF528" s="646"/>
      <c r="AG528" s="646"/>
      <c r="AH528" s="646"/>
      <c r="AI528" s="571"/>
      <c r="AJ528" s="646"/>
      <c r="AK528" s="646"/>
      <c r="AL528" s="646"/>
      <c r="AM528" s="647"/>
      <c r="AN528" s="646"/>
      <c r="AO528" s="646"/>
      <c r="AP528" s="646"/>
      <c r="AQ528" s="647"/>
      <c r="AR528" s="646"/>
      <c r="AS528" s="646"/>
      <c r="AT528" s="646"/>
      <c r="AU528" s="616"/>
      <c r="AV528" s="646"/>
      <c r="AW528" s="646"/>
      <c r="AX528" s="646"/>
      <c r="AY528" s="646"/>
      <c r="AZ528" s="646"/>
      <c r="BA528" s="646"/>
      <c r="BB528" s="646"/>
      <c r="BC528" s="647"/>
      <c r="BD528" s="646"/>
      <c r="BE528" s="646"/>
      <c r="BF528" s="646"/>
      <c r="BG528" s="646"/>
      <c r="BH528" s="647"/>
      <c r="BI528" s="646"/>
      <c r="BJ528" s="646"/>
      <c r="BK528" s="646"/>
      <c r="BL528" s="647"/>
      <c r="BM528" s="1"/>
      <c r="BN528" s="646"/>
      <c r="BO528" s="646"/>
      <c r="BP528" s="646"/>
      <c r="BQ528" s="542"/>
      <c r="BR528" s="640"/>
      <c r="BS528" s="983"/>
      <c r="BT528" s="640"/>
      <c r="BU528" s="651"/>
      <c r="BY528" s="642"/>
    </row>
    <row r="529" spans="1:77" s="652" customFormat="1" hidden="1">
      <c r="A529" s="697"/>
      <c r="B529" s="719"/>
      <c r="C529" s="719"/>
      <c r="D529" s="640"/>
      <c r="E529" s="789"/>
      <c r="F529" s="782"/>
      <c r="G529" s="701"/>
      <c r="H529" s="702"/>
      <c r="I529" s="703"/>
      <c r="J529" s="645"/>
      <c r="K529" s="1"/>
      <c r="L529" s="1"/>
      <c r="M529" s="1"/>
      <c r="N529" s="1"/>
      <c r="O529" s="646"/>
      <c r="P529" s="646"/>
      <c r="Q529" s="647"/>
      <c r="R529" s="646"/>
      <c r="S529" s="646"/>
      <c r="T529" s="648"/>
      <c r="U529" s="646"/>
      <c r="V529" s="646"/>
      <c r="W529" s="647"/>
      <c r="X529" s="646"/>
      <c r="Y529" s="646"/>
      <c r="Z529" s="646"/>
      <c r="AA529" s="571"/>
      <c r="AB529" s="646"/>
      <c r="AC529" s="646"/>
      <c r="AD529" s="647"/>
      <c r="AE529" s="647"/>
      <c r="AF529" s="646"/>
      <c r="AG529" s="646"/>
      <c r="AH529" s="646"/>
      <c r="AI529" s="571"/>
      <c r="AJ529" s="646"/>
      <c r="AK529" s="646"/>
      <c r="AL529" s="646"/>
      <c r="AM529" s="647"/>
      <c r="AN529" s="646"/>
      <c r="AO529" s="646"/>
      <c r="AP529" s="646"/>
      <c r="AQ529" s="647"/>
      <c r="AR529" s="646"/>
      <c r="AS529" s="646"/>
      <c r="AT529" s="646"/>
      <c r="AU529" s="616"/>
      <c r="AV529" s="646"/>
      <c r="AW529" s="646"/>
      <c r="AX529" s="646"/>
      <c r="AY529" s="646"/>
      <c r="AZ529" s="646"/>
      <c r="BA529" s="646"/>
      <c r="BB529" s="646"/>
      <c r="BC529" s="647"/>
      <c r="BD529" s="646"/>
      <c r="BE529" s="646"/>
      <c r="BF529" s="646"/>
      <c r="BG529" s="646"/>
      <c r="BH529" s="647"/>
      <c r="BI529" s="646"/>
      <c r="BJ529" s="646"/>
      <c r="BK529" s="646"/>
      <c r="BL529" s="647"/>
      <c r="BM529" s="1"/>
      <c r="BN529" s="646"/>
      <c r="BO529" s="646"/>
      <c r="BP529" s="646"/>
      <c r="BQ529" s="542"/>
      <c r="BR529" s="640"/>
      <c r="BS529" s="983"/>
      <c r="BT529" s="640"/>
      <c r="BU529" s="651"/>
      <c r="BY529" s="642"/>
    </row>
    <row r="530" spans="1:77" s="652" customFormat="1" hidden="1">
      <c r="A530" s="697"/>
      <c r="B530" s="719"/>
      <c r="C530" s="719"/>
      <c r="D530" s="640"/>
      <c r="E530" s="789"/>
      <c r="F530" s="782"/>
      <c r="G530" s="701"/>
      <c r="H530" s="702"/>
      <c r="I530" s="703"/>
      <c r="J530" s="645"/>
      <c r="K530" s="1"/>
      <c r="L530" s="1"/>
      <c r="M530" s="1"/>
      <c r="N530" s="1"/>
      <c r="O530" s="646"/>
      <c r="P530" s="646"/>
      <c r="Q530" s="647"/>
      <c r="R530" s="646"/>
      <c r="S530" s="646"/>
      <c r="T530" s="648"/>
      <c r="U530" s="646"/>
      <c r="V530" s="646"/>
      <c r="W530" s="647"/>
      <c r="X530" s="646"/>
      <c r="Y530" s="646"/>
      <c r="Z530" s="646"/>
      <c r="AA530" s="571"/>
      <c r="AB530" s="646"/>
      <c r="AC530" s="646"/>
      <c r="AD530" s="647"/>
      <c r="AE530" s="647"/>
      <c r="AF530" s="646"/>
      <c r="AG530" s="646"/>
      <c r="AH530" s="646"/>
      <c r="AI530" s="571"/>
      <c r="AJ530" s="646"/>
      <c r="AK530" s="646"/>
      <c r="AL530" s="646"/>
      <c r="AM530" s="647"/>
      <c r="AN530" s="646"/>
      <c r="AO530" s="646"/>
      <c r="AP530" s="646"/>
      <c r="AQ530" s="647"/>
      <c r="AR530" s="646"/>
      <c r="AS530" s="646"/>
      <c r="AT530" s="646"/>
      <c r="AU530" s="616"/>
      <c r="AV530" s="646"/>
      <c r="AW530" s="646"/>
      <c r="AX530" s="646"/>
      <c r="AY530" s="646"/>
      <c r="AZ530" s="646"/>
      <c r="BA530" s="646"/>
      <c r="BB530" s="646"/>
      <c r="BC530" s="647"/>
      <c r="BD530" s="646"/>
      <c r="BE530" s="646"/>
      <c r="BF530" s="646"/>
      <c r="BG530" s="646"/>
      <c r="BH530" s="647"/>
      <c r="BI530" s="646"/>
      <c r="BJ530" s="646"/>
      <c r="BK530" s="646"/>
      <c r="BL530" s="647"/>
      <c r="BM530" s="1"/>
      <c r="BN530" s="646"/>
      <c r="BO530" s="646"/>
      <c r="BP530" s="646"/>
      <c r="BQ530" s="542"/>
      <c r="BR530" s="640"/>
      <c r="BS530" s="983"/>
      <c r="BT530" s="640"/>
      <c r="BU530" s="651"/>
      <c r="BY530" s="642"/>
    </row>
    <row r="531" spans="1:77" s="652" customFormat="1" hidden="1">
      <c r="A531" s="697"/>
      <c r="B531" s="719"/>
      <c r="C531" s="719"/>
      <c r="D531" s="640"/>
      <c r="E531" s="789"/>
      <c r="F531" s="782"/>
      <c r="G531" s="701"/>
      <c r="H531" s="702"/>
      <c r="I531" s="703"/>
      <c r="J531" s="645"/>
      <c r="K531" s="1"/>
      <c r="L531" s="1"/>
      <c r="M531" s="1"/>
      <c r="N531" s="1"/>
      <c r="O531" s="646"/>
      <c r="P531" s="646"/>
      <c r="Q531" s="647"/>
      <c r="R531" s="646"/>
      <c r="S531" s="646"/>
      <c r="T531" s="648"/>
      <c r="U531" s="646"/>
      <c r="V531" s="646"/>
      <c r="W531" s="647"/>
      <c r="X531" s="646"/>
      <c r="Y531" s="646"/>
      <c r="Z531" s="646"/>
      <c r="AA531" s="571"/>
      <c r="AB531" s="646"/>
      <c r="AC531" s="646"/>
      <c r="AD531" s="647"/>
      <c r="AE531" s="647"/>
      <c r="AF531" s="646"/>
      <c r="AG531" s="646"/>
      <c r="AH531" s="646"/>
      <c r="AI531" s="571"/>
      <c r="AJ531" s="646"/>
      <c r="AK531" s="646"/>
      <c r="AL531" s="646"/>
      <c r="AM531" s="647"/>
      <c r="AN531" s="646"/>
      <c r="AO531" s="646"/>
      <c r="AP531" s="646"/>
      <c r="AQ531" s="647"/>
      <c r="AR531" s="646"/>
      <c r="AS531" s="646"/>
      <c r="AT531" s="646"/>
      <c r="AU531" s="616"/>
      <c r="AV531" s="646"/>
      <c r="AW531" s="646"/>
      <c r="AX531" s="646"/>
      <c r="AY531" s="646"/>
      <c r="AZ531" s="646"/>
      <c r="BA531" s="646"/>
      <c r="BB531" s="646"/>
      <c r="BC531" s="647"/>
      <c r="BD531" s="646"/>
      <c r="BE531" s="646"/>
      <c r="BF531" s="646"/>
      <c r="BG531" s="646"/>
      <c r="BH531" s="647"/>
      <c r="BI531" s="646"/>
      <c r="BJ531" s="646"/>
      <c r="BK531" s="646"/>
      <c r="BL531" s="647"/>
      <c r="BM531" s="1"/>
      <c r="BN531" s="646"/>
      <c r="BO531" s="646"/>
      <c r="BP531" s="646"/>
      <c r="BQ531" s="542"/>
      <c r="BR531" s="640"/>
      <c r="BS531" s="983"/>
      <c r="BT531" s="640"/>
      <c r="BU531" s="651"/>
      <c r="BY531" s="642"/>
    </row>
    <row r="532" spans="1:77" s="652" customFormat="1" hidden="1">
      <c r="A532" s="697"/>
      <c r="B532" s="719"/>
      <c r="C532" s="719"/>
      <c r="D532" s="640"/>
      <c r="E532" s="789"/>
      <c r="F532" s="782"/>
      <c r="G532" s="701"/>
      <c r="H532" s="702"/>
      <c r="I532" s="703"/>
      <c r="J532" s="645"/>
      <c r="K532" s="1"/>
      <c r="L532" s="1"/>
      <c r="M532" s="1"/>
      <c r="N532" s="1"/>
      <c r="O532" s="646"/>
      <c r="P532" s="646"/>
      <c r="Q532" s="647"/>
      <c r="R532" s="646"/>
      <c r="S532" s="646"/>
      <c r="T532" s="648"/>
      <c r="U532" s="646"/>
      <c r="V532" s="646"/>
      <c r="W532" s="647"/>
      <c r="X532" s="646"/>
      <c r="Y532" s="646"/>
      <c r="Z532" s="646"/>
      <c r="AA532" s="571"/>
      <c r="AB532" s="646"/>
      <c r="AC532" s="646"/>
      <c r="AD532" s="647"/>
      <c r="AE532" s="647"/>
      <c r="AF532" s="646"/>
      <c r="AG532" s="646"/>
      <c r="AH532" s="646"/>
      <c r="AI532" s="571"/>
      <c r="AJ532" s="646"/>
      <c r="AK532" s="646"/>
      <c r="AL532" s="646"/>
      <c r="AM532" s="647"/>
      <c r="AN532" s="646"/>
      <c r="AO532" s="646"/>
      <c r="AP532" s="646"/>
      <c r="AQ532" s="647"/>
      <c r="AR532" s="646"/>
      <c r="AS532" s="646"/>
      <c r="AT532" s="646"/>
      <c r="AU532" s="616"/>
      <c r="AV532" s="646"/>
      <c r="AW532" s="646"/>
      <c r="AX532" s="646"/>
      <c r="AY532" s="646"/>
      <c r="AZ532" s="646"/>
      <c r="BA532" s="646"/>
      <c r="BB532" s="646"/>
      <c r="BC532" s="647"/>
      <c r="BD532" s="646"/>
      <c r="BE532" s="646"/>
      <c r="BF532" s="646"/>
      <c r="BG532" s="646"/>
      <c r="BH532" s="647"/>
      <c r="BI532" s="646"/>
      <c r="BJ532" s="646"/>
      <c r="BK532" s="646"/>
      <c r="BL532" s="647"/>
      <c r="BM532" s="1"/>
      <c r="BN532" s="646"/>
      <c r="BO532" s="646"/>
      <c r="BP532" s="646"/>
      <c r="BQ532" s="542"/>
      <c r="BR532" s="640"/>
      <c r="BS532" s="983"/>
      <c r="BT532" s="640"/>
      <c r="BU532" s="651"/>
      <c r="BY532" s="642"/>
    </row>
    <row r="533" spans="1:77" s="652" customFormat="1" hidden="1">
      <c r="A533" s="697"/>
      <c r="B533" s="719"/>
      <c r="C533" s="719"/>
      <c r="D533" s="640"/>
      <c r="E533" s="789"/>
      <c r="F533" s="782"/>
      <c r="G533" s="701"/>
      <c r="H533" s="702"/>
      <c r="I533" s="703"/>
      <c r="J533" s="645"/>
      <c r="K533" s="1"/>
      <c r="L533" s="1"/>
      <c r="M533" s="1"/>
      <c r="N533" s="1"/>
      <c r="O533" s="646"/>
      <c r="P533" s="646"/>
      <c r="Q533" s="647"/>
      <c r="R533" s="646"/>
      <c r="S533" s="646"/>
      <c r="T533" s="648"/>
      <c r="U533" s="646"/>
      <c r="V533" s="646"/>
      <c r="W533" s="647"/>
      <c r="X533" s="646"/>
      <c r="Y533" s="646"/>
      <c r="Z533" s="646"/>
      <c r="AA533" s="571"/>
      <c r="AB533" s="646"/>
      <c r="AC533" s="646"/>
      <c r="AD533" s="647"/>
      <c r="AE533" s="647"/>
      <c r="AF533" s="646"/>
      <c r="AG533" s="646"/>
      <c r="AH533" s="646"/>
      <c r="AI533" s="571"/>
      <c r="AJ533" s="646"/>
      <c r="AK533" s="646"/>
      <c r="AL533" s="646"/>
      <c r="AM533" s="647"/>
      <c r="AN533" s="646"/>
      <c r="AO533" s="646"/>
      <c r="AP533" s="646"/>
      <c r="AQ533" s="647"/>
      <c r="AR533" s="646"/>
      <c r="AS533" s="646"/>
      <c r="AT533" s="646"/>
      <c r="AU533" s="616"/>
      <c r="AV533" s="646"/>
      <c r="AW533" s="646"/>
      <c r="AX533" s="646"/>
      <c r="AY533" s="646"/>
      <c r="AZ533" s="646"/>
      <c r="BA533" s="646"/>
      <c r="BB533" s="646"/>
      <c r="BC533" s="647"/>
      <c r="BD533" s="646"/>
      <c r="BE533" s="646"/>
      <c r="BF533" s="646"/>
      <c r="BG533" s="646"/>
      <c r="BH533" s="647"/>
      <c r="BI533" s="646"/>
      <c r="BJ533" s="646"/>
      <c r="BK533" s="646"/>
      <c r="BL533" s="647"/>
      <c r="BM533" s="1"/>
      <c r="BN533" s="646"/>
      <c r="BO533" s="646"/>
      <c r="BP533" s="646"/>
      <c r="BQ533" s="542"/>
      <c r="BR533" s="640"/>
      <c r="BS533" s="983"/>
      <c r="BT533" s="640"/>
      <c r="BU533" s="651"/>
      <c r="BY533" s="642"/>
    </row>
    <row r="534" spans="1:77" s="652" customFormat="1" hidden="1">
      <c r="A534" s="697"/>
      <c r="B534" s="719"/>
      <c r="C534" s="719"/>
      <c r="D534" s="640"/>
      <c r="E534" s="789"/>
      <c r="F534" s="782"/>
      <c r="G534" s="701"/>
      <c r="H534" s="702"/>
      <c r="I534" s="703"/>
      <c r="J534" s="645"/>
      <c r="K534" s="1"/>
      <c r="L534" s="1"/>
      <c r="M534" s="1"/>
      <c r="N534" s="1"/>
      <c r="O534" s="646"/>
      <c r="P534" s="646"/>
      <c r="Q534" s="647"/>
      <c r="R534" s="646"/>
      <c r="S534" s="646"/>
      <c r="T534" s="648"/>
      <c r="U534" s="646"/>
      <c r="V534" s="646"/>
      <c r="W534" s="647"/>
      <c r="X534" s="646"/>
      <c r="Y534" s="646"/>
      <c r="Z534" s="646"/>
      <c r="AA534" s="571"/>
      <c r="AB534" s="646"/>
      <c r="AC534" s="646"/>
      <c r="AD534" s="647"/>
      <c r="AE534" s="647"/>
      <c r="AF534" s="646"/>
      <c r="AG534" s="646"/>
      <c r="AH534" s="646"/>
      <c r="AI534" s="571"/>
      <c r="AJ534" s="646"/>
      <c r="AK534" s="646"/>
      <c r="AL534" s="646"/>
      <c r="AM534" s="647"/>
      <c r="AN534" s="646"/>
      <c r="AO534" s="646"/>
      <c r="AP534" s="646"/>
      <c r="AQ534" s="647"/>
      <c r="AR534" s="646"/>
      <c r="AS534" s="646"/>
      <c r="AT534" s="646"/>
      <c r="AU534" s="616"/>
      <c r="AV534" s="646"/>
      <c r="AW534" s="646"/>
      <c r="AX534" s="646"/>
      <c r="AY534" s="646"/>
      <c r="AZ534" s="646"/>
      <c r="BA534" s="646"/>
      <c r="BB534" s="646"/>
      <c r="BC534" s="647"/>
      <c r="BD534" s="646"/>
      <c r="BE534" s="646"/>
      <c r="BF534" s="646"/>
      <c r="BG534" s="646"/>
      <c r="BH534" s="647"/>
      <c r="BI534" s="646"/>
      <c r="BJ534" s="646"/>
      <c r="BK534" s="646"/>
      <c r="BL534" s="647"/>
      <c r="BM534" s="1"/>
      <c r="BN534" s="646"/>
      <c r="BO534" s="646"/>
      <c r="BP534" s="646"/>
      <c r="BQ534" s="542"/>
      <c r="BR534" s="640"/>
      <c r="BS534" s="983"/>
      <c r="BT534" s="640"/>
      <c r="BU534" s="651"/>
      <c r="BY534" s="642"/>
    </row>
    <row r="535" spans="1:77" s="652" customFormat="1" hidden="1">
      <c r="A535" s="697"/>
      <c r="B535" s="719"/>
      <c r="C535" s="719"/>
      <c r="D535" s="640"/>
      <c r="E535" s="789"/>
      <c r="F535" s="782"/>
      <c r="G535" s="701"/>
      <c r="H535" s="702"/>
      <c r="I535" s="703"/>
      <c r="J535" s="645"/>
      <c r="K535" s="1"/>
      <c r="L535" s="1"/>
      <c r="M535" s="1"/>
      <c r="N535" s="1"/>
      <c r="O535" s="646"/>
      <c r="P535" s="646"/>
      <c r="Q535" s="647"/>
      <c r="R535" s="646"/>
      <c r="S535" s="646"/>
      <c r="T535" s="648"/>
      <c r="U535" s="646"/>
      <c r="V535" s="646"/>
      <c r="W535" s="647"/>
      <c r="X535" s="646"/>
      <c r="Y535" s="646"/>
      <c r="Z535" s="646"/>
      <c r="AA535" s="571"/>
      <c r="AB535" s="646"/>
      <c r="AC535" s="646"/>
      <c r="AD535" s="647"/>
      <c r="AE535" s="647"/>
      <c r="AF535" s="646"/>
      <c r="AG535" s="646"/>
      <c r="AH535" s="646"/>
      <c r="AI535" s="571"/>
      <c r="AJ535" s="646"/>
      <c r="AK535" s="646"/>
      <c r="AL535" s="646"/>
      <c r="AM535" s="647"/>
      <c r="AN535" s="646"/>
      <c r="AO535" s="646"/>
      <c r="AP535" s="646"/>
      <c r="AQ535" s="647"/>
      <c r="AR535" s="646"/>
      <c r="AS535" s="646"/>
      <c r="AT535" s="646"/>
      <c r="AU535" s="616"/>
      <c r="AV535" s="646"/>
      <c r="AW535" s="646"/>
      <c r="AX535" s="646"/>
      <c r="AY535" s="646"/>
      <c r="AZ535" s="646"/>
      <c r="BA535" s="646"/>
      <c r="BB535" s="646"/>
      <c r="BC535" s="647"/>
      <c r="BD535" s="646"/>
      <c r="BE535" s="646"/>
      <c r="BF535" s="646"/>
      <c r="BG535" s="646"/>
      <c r="BH535" s="647"/>
      <c r="BI535" s="646"/>
      <c r="BJ535" s="646"/>
      <c r="BK535" s="646"/>
      <c r="BL535" s="647"/>
      <c r="BM535" s="1"/>
      <c r="BN535" s="646"/>
      <c r="BO535" s="646"/>
      <c r="BP535" s="646"/>
      <c r="BQ535" s="542"/>
      <c r="BR535" s="640"/>
      <c r="BS535" s="983"/>
      <c r="BT535" s="640"/>
      <c r="BU535" s="651"/>
      <c r="BY535" s="642"/>
    </row>
    <row r="536" spans="1:77" s="652" customFormat="1" hidden="1">
      <c r="A536" s="697"/>
      <c r="B536" s="719"/>
      <c r="C536" s="719"/>
      <c r="D536" s="640"/>
      <c r="E536" s="789"/>
      <c r="F536" s="782"/>
      <c r="G536" s="701"/>
      <c r="H536" s="702"/>
      <c r="I536" s="703"/>
      <c r="J536" s="645"/>
      <c r="K536" s="1"/>
      <c r="L536" s="1"/>
      <c r="M536" s="1"/>
      <c r="N536" s="1"/>
      <c r="O536" s="646"/>
      <c r="P536" s="646"/>
      <c r="Q536" s="647"/>
      <c r="R536" s="646"/>
      <c r="S536" s="646"/>
      <c r="T536" s="648"/>
      <c r="U536" s="646"/>
      <c r="V536" s="646"/>
      <c r="W536" s="647"/>
      <c r="X536" s="646"/>
      <c r="Y536" s="646"/>
      <c r="Z536" s="646"/>
      <c r="AA536" s="571"/>
      <c r="AB536" s="646"/>
      <c r="AC536" s="646"/>
      <c r="AD536" s="647"/>
      <c r="AE536" s="647"/>
      <c r="AF536" s="646"/>
      <c r="AG536" s="646"/>
      <c r="AH536" s="646"/>
      <c r="AI536" s="571"/>
      <c r="AJ536" s="646"/>
      <c r="AK536" s="646"/>
      <c r="AL536" s="646"/>
      <c r="AM536" s="647"/>
      <c r="AN536" s="646"/>
      <c r="AO536" s="646"/>
      <c r="AP536" s="646"/>
      <c r="AQ536" s="647"/>
      <c r="AR536" s="646"/>
      <c r="AS536" s="646"/>
      <c r="AT536" s="646"/>
      <c r="AU536" s="616"/>
      <c r="AV536" s="646"/>
      <c r="AW536" s="646"/>
      <c r="AX536" s="646"/>
      <c r="AY536" s="646"/>
      <c r="AZ536" s="646"/>
      <c r="BA536" s="646"/>
      <c r="BB536" s="646"/>
      <c r="BC536" s="647"/>
      <c r="BD536" s="646"/>
      <c r="BE536" s="646"/>
      <c r="BF536" s="646"/>
      <c r="BG536" s="646"/>
      <c r="BH536" s="647"/>
      <c r="BI536" s="646"/>
      <c r="BJ536" s="646"/>
      <c r="BK536" s="646"/>
      <c r="BL536" s="647"/>
      <c r="BM536" s="1"/>
      <c r="BN536" s="646"/>
      <c r="BO536" s="646"/>
      <c r="BP536" s="646"/>
      <c r="BQ536" s="542"/>
      <c r="BR536" s="640"/>
      <c r="BS536" s="983"/>
      <c r="BT536" s="640"/>
      <c r="BU536" s="651"/>
      <c r="BY536" s="642"/>
    </row>
    <row r="537" spans="1:77" s="652" customFormat="1" hidden="1">
      <c r="A537" s="697"/>
      <c r="B537" s="719"/>
      <c r="C537" s="719"/>
      <c r="D537" s="640"/>
      <c r="E537" s="789"/>
      <c r="F537" s="782"/>
      <c r="G537" s="701"/>
      <c r="H537" s="702"/>
      <c r="I537" s="703"/>
      <c r="J537" s="645"/>
      <c r="K537" s="1"/>
      <c r="L537" s="1"/>
      <c r="M537" s="1"/>
      <c r="N537" s="1"/>
      <c r="O537" s="646"/>
      <c r="P537" s="646"/>
      <c r="Q537" s="647"/>
      <c r="R537" s="646"/>
      <c r="S537" s="646"/>
      <c r="T537" s="648"/>
      <c r="U537" s="646"/>
      <c r="V537" s="646"/>
      <c r="W537" s="647"/>
      <c r="X537" s="646"/>
      <c r="Y537" s="646"/>
      <c r="Z537" s="646"/>
      <c r="AA537" s="571"/>
      <c r="AB537" s="646"/>
      <c r="AC537" s="646"/>
      <c r="AD537" s="647"/>
      <c r="AE537" s="647"/>
      <c r="AF537" s="646"/>
      <c r="AG537" s="646"/>
      <c r="AH537" s="646"/>
      <c r="AI537" s="571"/>
      <c r="AJ537" s="646"/>
      <c r="AK537" s="646"/>
      <c r="AL537" s="646"/>
      <c r="AM537" s="647"/>
      <c r="AN537" s="646"/>
      <c r="AO537" s="646"/>
      <c r="AP537" s="646"/>
      <c r="AQ537" s="647"/>
      <c r="AR537" s="646"/>
      <c r="AS537" s="646"/>
      <c r="AT537" s="646"/>
      <c r="AU537" s="616"/>
      <c r="AV537" s="646"/>
      <c r="AW537" s="646"/>
      <c r="AX537" s="646"/>
      <c r="AY537" s="646"/>
      <c r="AZ537" s="646"/>
      <c r="BA537" s="646"/>
      <c r="BB537" s="646"/>
      <c r="BC537" s="647"/>
      <c r="BD537" s="646"/>
      <c r="BE537" s="646"/>
      <c r="BF537" s="646"/>
      <c r="BG537" s="646"/>
      <c r="BH537" s="647"/>
      <c r="BI537" s="646"/>
      <c r="BJ537" s="646"/>
      <c r="BK537" s="646"/>
      <c r="BL537" s="647"/>
      <c r="BM537" s="1"/>
      <c r="BN537" s="646"/>
      <c r="BO537" s="646"/>
      <c r="BP537" s="646"/>
      <c r="BQ537" s="542"/>
      <c r="BR537" s="640"/>
      <c r="BS537" s="983"/>
      <c r="BT537" s="640"/>
      <c r="BU537" s="651"/>
      <c r="BY537" s="642"/>
    </row>
    <row r="538" spans="1:77" s="652" customFormat="1" hidden="1">
      <c r="A538" s="697"/>
      <c r="B538" s="719"/>
      <c r="C538" s="719"/>
      <c r="D538" s="640"/>
      <c r="E538" s="789"/>
      <c r="F538" s="782"/>
      <c r="G538" s="701"/>
      <c r="H538" s="702"/>
      <c r="I538" s="703"/>
      <c r="J538" s="645"/>
      <c r="K538" s="1"/>
      <c r="L538" s="1"/>
      <c r="M538" s="1"/>
      <c r="N538" s="1"/>
      <c r="O538" s="646"/>
      <c r="P538" s="646"/>
      <c r="Q538" s="647"/>
      <c r="R538" s="646"/>
      <c r="S538" s="646"/>
      <c r="T538" s="648"/>
      <c r="U538" s="646"/>
      <c r="V538" s="646"/>
      <c r="W538" s="647"/>
      <c r="X538" s="646"/>
      <c r="Y538" s="646"/>
      <c r="Z538" s="646"/>
      <c r="AA538" s="571"/>
      <c r="AB538" s="646"/>
      <c r="AC538" s="646"/>
      <c r="AD538" s="647"/>
      <c r="AE538" s="647"/>
      <c r="AF538" s="646"/>
      <c r="AG538" s="646"/>
      <c r="AH538" s="646"/>
      <c r="AI538" s="571"/>
      <c r="AJ538" s="646"/>
      <c r="AK538" s="646"/>
      <c r="AL538" s="646"/>
      <c r="AM538" s="647"/>
      <c r="AN538" s="646"/>
      <c r="AO538" s="646"/>
      <c r="AP538" s="646"/>
      <c r="AQ538" s="647"/>
      <c r="AR538" s="646"/>
      <c r="AS538" s="646"/>
      <c r="AT538" s="646"/>
      <c r="AU538" s="616"/>
      <c r="AV538" s="646"/>
      <c r="AW538" s="646"/>
      <c r="AX538" s="646"/>
      <c r="AY538" s="646"/>
      <c r="AZ538" s="646"/>
      <c r="BA538" s="646"/>
      <c r="BB538" s="646"/>
      <c r="BC538" s="647"/>
      <c r="BD538" s="646"/>
      <c r="BE538" s="646"/>
      <c r="BF538" s="646"/>
      <c r="BG538" s="646"/>
      <c r="BH538" s="647"/>
      <c r="BI538" s="646"/>
      <c r="BJ538" s="646"/>
      <c r="BK538" s="646"/>
      <c r="BL538" s="647"/>
      <c r="BM538" s="1"/>
      <c r="BN538" s="646"/>
      <c r="BO538" s="646"/>
      <c r="BP538" s="646"/>
      <c r="BQ538" s="542"/>
      <c r="BR538" s="640"/>
      <c r="BS538" s="983"/>
      <c r="BT538" s="640"/>
      <c r="BU538" s="651"/>
      <c r="BY538" s="642"/>
    </row>
    <row r="539" spans="1:77" s="652" customFormat="1" hidden="1">
      <c r="A539" s="697"/>
      <c r="B539" s="719"/>
      <c r="C539" s="719"/>
      <c r="D539" s="640"/>
      <c r="E539" s="789"/>
      <c r="F539" s="782"/>
      <c r="G539" s="701"/>
      <c r="H539" s="702"/>
      <c r="I539" s="703"/>
      <c r="J539" s="645"/>
      <c r="K539" s="1"/>
      <c r="L539" s="1"/>
      <c r="M539" s="1"/>
      <c r="N539" s="1"/>
      <c r="O539" s="646"/>
      <c r="P539" s="646"/>
      <c r="Q539" s="647"/>
      <c r="R539" s="646"/>
      <c r="S539" s="646"/>
      <c r="T539" s="648"/>
      <c r="U539" s="646"/>
      <c r="V539" s="646"/>
      <c r="W539" s="647"/>
      <c r="X539" s="646"/>
      <c r="Y539" s="646"/>
      <c r="Z539" s="646"/>
      <c r="AA539" s="571"/>
      <c r="AB539" s="646"/>
      <c r="AC539" s="646"/>
      <c r="AD539" s="647"/>
      <c r="AE539" s="647"/>
      <c r="AF539" s="646"/>
      <c r="AG539" s="646"/>
      <c r="AH539" s="646"/>
      <c r="AI539" s="571"/>
      <c r="AJ539" s="646"/>
      <c r="AK539" s="646"/>
      <c r="AL539" s="646"/>
      <c r="AM539" s="647"/>
      <c r="AN539" s="646"/>
      <c r="AO539" s="646"/>
      <c r="AP539" s="646"/>
      <c r="AQ539" s="647"/>
      <c r="AR539" s="646"/>
      <c r="AS539" s="646"/>
      <c r="AT539" s="646"/>
      <c r="AU539" s="616"/>
      <c r="AV539" s="646"/>
      <c r="AW539" s="646"/>
      <c r="AX539" s="646"/>
      <c r="AY539" s="646"/>
      <c r="AZ539" s="646"/>
      <c r="BA539" s="646"/>
      <c r="BB539" s="646"/>
      <c r="BC539" s="647"/>
      <c r="BD539" s="646"/>
      <c r="BE539" s="646"/>
      <c r="BF539" s="646"/>
      <c r="BG539" s="646"/>
      <c r="BH539" s="647"/>
      <c r="BI539" s="646"/>
      <c r="BJ539" s="646"/>
      <c r="BK539" s="646"/>
      <c r="BL539" s="647"/>
      <c r="BM539" s="1"/>
      <c r="BN539" s="646"/>
      <c r="BO539" s="646"/>
      <c r="BP539" s="646"/>
      <c r="BQ539" s="542"/>
      <c r="BR539" s="640"/>
      <c r="BS539" s="983"/>
      <c r="BT539" s="640"/>
      <c r="BU539" s="651"/>
      <c r="BY539" s="642"/>
    </row>
    <row r="540" spans="1:77" s="652" customFormat="1" hidden="1">
      <c r="A540" s="697"/>
      <c r="B540" s="719"/>
      <c r="C540" s="719"/>
      <c r="D540" s="640"/>
      <c r="E540" s="789"/>
      <c r="F540" s="782"/>
      <c r="G540" s="701"/>
      <c r="H540" s="702"/>
      <c r="I540" s="703"/>
      <c r="J540" s="645"/>
      <c r="K540" s="1"/>
      <c r="L540" s="1"/>
      <c r="M540" s="1"/>
      <c r="N540" s="1"/>
      <c r="O540" s="646"/>
      <c r="P540" s="646"/>
      <c r="Q540" s="647"/>
      <c r="R540" s="646"/>
      <c r="S540" s="646"/>
      <c r="T540" s="648"/>
      <c r="U540" s="646"/>
      <c r="V540" s="646"/>
      <c r="W540" s="647"/>
      <c r="X540" s="646"/>
      <c r="Y540" s="646"/>
      <c r="Z540" s="646"/>
      <c r="AA540" s="571"/>
      <c r="AB540" s="646"/>
      <c r="AC540" s="646"/>
      <c r="AD540" s="647"/>
      <c r="AE540" s="647"/>
      <c r="AF540" s="646"/>
      <c r="AG540" s="646"/>
      <c r="AH540" s="646"/>
      <c r="AI540" s="571"/>
      <c r="AJ540" s="646"/>
      <c r="AK540" s="646"/>
      <c r="AL540" s="646"/>
      <c r="AM540" s="647"/>
      <c r="AN540" s="646"/>
      <c r="AO540" s="646"/>
      <c r="AP540" s="646"/>
      <c r="AQ540" s="647"/>
      <c r="AR540" s="646"/>
      <c r="AS540" s="646"/>
      <c r="AT540" s="646"/>
      <c r="AU540" s="616"/>
      <c r="AV540" s="646"/>
      <c r="AW540" s="646"/>
      <c r="AX540" s="646"/>
      <c r="AY540" s="646"/>
      <c r="AZ540" s="646"/>
      <c r="BA540" s="646"/>
      <c r="BB540" s="646"/>
      <c r="BC540" s="647"/>
      <c r="BD540" s="646"/>
      <c r="BE540" s="646"/>
      <c r="BF540" s="646"/>
      <c r="BG540" s="646"/>
      <c r="BH540" s="647"/>
      <c r="BI540" s="646"/>
      <c r="BJ540" s="646"/>
      <c r="BK540" s="646"/>
      <c r="BL540" s="647"/>
      <c r="BM540" s="1"/>
      <c r="BN540" s="646"/>
      <c r="BO540" s="646"/>
      <c r="BP540" s="646"/>
      <c r="BQ540" s="542"/>
      <c r="BR540" s="640"/>
      <c r="BS540" s="983"/>
      <c r="BT540" s="640"/>
      <c r="BU540" s="651"/>
      <c r="BY540" s="642"/>
    </row>
    <row r="541" spans="1:77" s="652" customFormat="1" hidden="1">
      <c r="A541" s="697"/>
      <c r="B541" s="719"/>
      <c r="C541" s="719"/>
      <c r="D541" s="640"/>
      <c r="E541" s="789"/>
      <c r="F541" s="782"/>
      <c r="G541" s="701"/>
      <c r="H541" s="702"/>
      <c r="I541" s="703"/>
      <c r="J541" s="645"/>
      <c r="K541" s="1"/>
      <c r="L541" s="1"/>
      <c r="M541" s="1"/>
      <c r="N541" s="1"/>
      <c r="O541" s="646"/>
      <c r="P541" s="646"/>
      <c r="Q541" s="647"/>
      <c r="R541" s="646"/>
      <c r="S541" s="646"/>
      <c r="T541" s="648"/>
      <c r="U541" s="646"/>
      <c r="V541" s="646"/>
      <c r="W541" s="647"/>
      <c r="X541" s="646"/>
      <c r="Y541" s="646"/>
      <c r="Z541" s="646"/>
      <c r="AA541" s="571"/>
      <c r="AB541" s="646"/>
      <c r="AC541" s="646"/>
      <c r="AD541" s="647"/>
      <c r="AE541" s="647"/>
      <c r="AF541" s="646"/>
      <c r="AG541" s="646"/>
      <c r="AH541" s="646"/>
      <c r="AI541" s="571"/>
      <c r="AJ541" s="646"/>
      <c r="AK541" s="646"/>
      <c r="AL541" s="646"/>
      <c r="AM541" s="647"/>
      <c r="AN541" s="646"/>
      <c r="AO541" s="646"/>
      <c r="AP541" s="646"/>
      <c r="AQ541" s="647"/>
      <c r="AR541" s="646"/>
      <c r="AS541" s="646"/>
      <c r="AT541" s="646"/>
      <c r="AU541" s="616"/>
      <c r="AV541" s="646"/>
      <c r="AW541" s="646"/>
      <c r="AX541" s="646"/>
      <c r="AY541" s="646"/>
      <c r="AZ541" s="646"/>
      <c r="BA541" s="646"/>
      <c r="BB541" s="646"/>
      <c r="BC541" s="647"/>
      <c r="BD541" s="646"/>
      <c r="BE541" s="646"/>
      <c r="BF541" s="646"/>
      <c r="BG541" s="646"/>
      <c r="BH541" s="647"/>
      <c r="BI541" s="646"/>
      <c r="BJ541" s="646"/>
      <c r="BK541" s="646"/>
      <c r="BL541" s="647"/>
      <c r="BM541" s="1"/>
      <c r="BN541" s="646"/>
      <c r="BO541" s="646"/>
      <c r="BP541" s="646"/>
      <c r="BQ541" s="542"/>
      <c r="BR541" s="640"/>
      <c r="BS541" s="983"/>
      <c r="BT541" s="640"/>
      <c r="BU541" s="651"/>
      <c r="BY541" s="642"/>
    </row>
    <row r="542" spans="1:77" s="652" customFormat="1" hidden="1">
      <c r="A542" s="697"/>
      <c r="B542" s="719"/>
      <c r="C542" s="719"/>
      <c r="D542" s="640"/>
      <c r="E542" s="789"/>
      <c r="F542" s="782"/>
      <c r="G542" s="701"/>
      <c r="H542" s="702"/>
      <c r="I542" s="703"/>
      <c r="J542" s="645"/>
      <c r="K542" s="1"/>
      <c r="L542" s="1"/>
      <c r="M542" s="1"/>
      <c r="N542" s="1"/>
      <c r="O542" s="646"/>
      <c r="P542" s="646"/>
      <c r="Q542" s="647"/>
      <c r="R542" s="646"/>
      <c r="S542" s="646"/>
      <c r="T542" s="648"/>
      <c r="U542" s="646"/>
      <c r="V542" s="646"/>
      <c r="W542" s="647"/>
      <c r="X542" s="646"/>
      <c r="Y542" s="646"/>
      <c r="Z542" s="646"/>
      <c r="AA542" s="571"/>
      <c r="AB542" s="646"/>
      <c r="AC542" s="646"/>
      <c r="AD542" s="647"/>
      <c r="AE542" s="647"/>
      <c r="AF542" s="646"/>
      <c r="AG542" s="646"/>
      <c r="AH542" s="646"/>
      <c r="AI542" s="571"/>
      <c r="AJ542" s="646"/>
      <c r="AK542" s="646"/>
      <c r="AL542" s="646"/>
      <c r="AM542" s="647"/>
      <c r="AN542" s="646"/>
      <c r="AO542" s="646"/>
      <c r="AP542" s="646"/>
      <c r="AQ542" s="647"/>
      <c r="AR542" s="646"/>
      <c r="AS542" s="646"/>
      <c r="AT542" s="646"/>
      <c r="AU542" s="616"/>
      <c r="AV542" s="646"/>
      <c r="AW542" s="646"/>
      <c r="AX542" s="646"/>
      <c r="AY542" s="646"/>
      <c r="AZ542" s="646"/>
      <c r="BA542" s="646"/>
      <c r="BB542" s="646"/>
      <c r="BC542" s="647"/>
      <c r="BD542" s="646"/>
      <c r="BE542" s="646"/>
      <c r="BF542" s="646"/>
      <c r="BG542" s="646"/>
      <c r="BH542" s="647"/>
      <c r="BI542" s="646"/>
      <c r="BJ542" s="646"/>
      <c r="BK542" s="646"/>
      <c r="BL542" s="647"/>
      <c r="BM542" s="1"/>
      <c r="BN542" s="646"/>
      <c r="BO542" s="646"/>
      <c r="BP542" s="646"/>
      <c r="BQ542" s="542"/>
      <c r="BR542" s="640"/>
      <c r="BS542" s="983"/>
      <c r="BT542" s="640"/>
      <c r="BU542" s="651"/>
      <c r="BY542" s="642"/>
    </row>
    <row r="543" spans="1:77" s="652" customFormat="1" hidden="1">
      <c r="A543" s="697"/>
      <c r="B543" s="719"/>
      <c r="C543" s="719"/>
      <c r="D543" s="640"/>
      <c r="E543" s="789"/>
      <c r="F543" s="782"/>
      <c r="G543" s="701"/>
      <c r="H543" s="702"/>
      <c r="I543" s="703"/>
      <c r="J543" s="645"/>
      <c r="K543" s="1"/>
      <c r="L543" s="1"/>
      <c r="M543" s="1"/>
      <c r="N543" s="1"/>
      <c r="O543" s="646"/>
      <c r="P543" s="646"/>
      <c r="Q543" s="647"/>
      <c r="R543" s="646"/>
      <c r="S543" s="646"/>
      <c r="T543" s="648"/>
      <c r="U543" s="646"/>
      <c r="V543" s="646"/>
      <c r="W543" s="647"/>
      <c r="X543" s="646"/>
      <c r="Y543" s="646"/>
      <c r="Z543" s="646"/>
      <c r="AA543" s="571"/>
      <c r="AB543" s="646"/>
      <c r="AC543" s="646"/>
      <c r="AD543" s="647"/>
      <c r="AE543" s="647"/>
      <c r="AF543" s="646"/>
      <c r="AG543" s="646"/>
      <c r="AH543" s="646"/>
      <c r="AI543" s="571"/>
      <c r="AJ543" s="646"/>
      <c r="AK543" s="646"/>
      <c r="AL543" s="646"/>
      <c r="AM543" s="647"/>
      <c r="AN543" s="646"/>
      <c r="AO543" s="646"/>
      <c r="AP543" s="646"/>
      <c r="AQ543" s="647"/>
      <c r="AR543" s="646"/>
      <c r="AS543" s="646"/>
      <c r="AT543" s="646"/>
      <c r="AU543" s="616"/>
      <c r="AV543" s="646"/>
      <c r="AW543" s="646"/>
      <c r="AX543" s="646"/>
      <c r="AY543" s="646"/>
      <c r="AZ543" s="646"/>
      <c r="BA543" s="646"/>
      <c r="BB543" s="646"/>
      <c r="BC543" s="647"/>
      <c r="BD543" s="646"/>
      <c r="BE543" s="646"/>
      <c r="BF543" s="646"/>
      <c r="BG543" s="646"/>
      <c r="BH543" s="647"/>
      <c r="BI543" s="646"/>
      <c r="BJ543" s="646"/>
      <c r="BK543" s="646"/>
      <c r="BL543" s="647"/>
      <c r="BM543" s="1"/>
      <c r="BN543" s="646"/>
      <c r="BO543" s="646"/>
      <c r="BP543" s="646"/>
      <c r="BQ543" s="542"/>
      <c r="BR543" s="640"/>
      <c r="BS543" s="983"/>
      <c r="BT543" s="640"/>
      <c r="BU543" s="651"/>
      <c r="BY543" s="642"/>
    </row>
    <row r="544" spans="1:77" s="652" customFormat="1" hidden="1">
      <c r="A544" s="697"/>
      <c r="B544" s="719"/>
      <c r="C544" s="719"/>
      <c r="D544" s="640"/>
      <c r="E544" s="789"/>
      <c r="F544" s="782"/>
      <c r="G544" s="701"/>
      <c r="H544" s="702"/>
      <c r="I544" s="703"/>
      <c r="J544" s="645"/>
      <c r="K544" s="1"/>
      <c r="L544" s="1"/>
      <c r="M544" s="1"/>
      <c r="N544" s="1"/>
      <c r="O544" s="646"/>
      <c r="P544" s="646"/>
      <c r="Q544" s="647"/>
      <c r="R544" s="646"/>
      <c r="S544" s="646"/>
      <c r="T544" s="648"/>
      <c r="U544" s="646"/>
      <c r="V544" s="646"/>
      <c r="W544" s="647"/>
      <c r="X544" s="646"/>
      <c r="Y544" s="646"/>
      <c r="Z544" s="646"/>
      <c r="AA544" s="571"/>
      <c r="AB544" s="646"/>
      <c r="AC544" s="646"/>
      <c r="AD544" s="647"/>
      <c r="AE544" s="647"/>
      <c r="AF544" s="646"/>
      <c r="AG544" s="646"/>
      <c r="AH544" s="646"/>
      <c r="AI544" s="571"/>
      <c r="AJ544" s="646"/>
      <c r="AK544" s="646"/>
      <c r="AL544" s="646"/>
      <c r="AM544" s="647"/>
      <c r="AN544" s="646"/>
      <c r="AO544" s="646"/>
      <c r="AP544" s="646"/>
      <c r="AQ544" s="647"/>
      <c r="AR544" s="646"/>
      <c r="AS544" s="646"/>
      <c r="AT544" s="646"/>
      <c r="AU544" s="616"/>
      <c r="AV544" s="646"/>
      <c r="AW544" s="646"/>
      <c r="AX544" s="646"/>
      <c r="AY544" s="646"/>
      <c r="AZ544" s="646"/>
      <c r="BA544" s="646"/>
      <c r="BB544" s="646"/>
      <c r="BC544" s="647"/>
      <c r="BD544" s="646"/>
      <c r="BE544" s="646"/>
      <c r="BF544" s="646"/>
      <c r="BG544" s="646"/>
      <c r="BH544" s="647"/>
      <c r="BI544" s="646"/>
      <c r="BJ544" s="646"/>
      <c r="BK544" s="646"/>
      <c r="BL544" s="647"/>
      <c r="BM544" s="1"/>
      <c r="BN544" s="646"/>
      <c r="BO544" s="646"/>
      <c r="BP544" s="646"/>
      <c r="BQ544" s="542"/>
      <c r="BR544" s="640"/>
      <c r="BS544" s="983"/>
      <c r="BT544" s="640"/>
      <c r="BU544" s="651"/>
      <c r="BY544" s="642"/>
    </row>
    <row r="545" spans="1:77" s="652" customFormat="1" hidden="1">
      <c r="A545" s="697"/>
      <c r="B545" s="719"/>
      <c r="C545" s="719"/>
      <c r="D545" s="640"/>
      <c r="E545" s="789"/>
      <c r="F545" s="782"/>
      <c r="G545" s="701"/>
      <c r="H545" s="702"/>
      <c r="I545" s="703"/>
      <c r="J545" s="645"/>
      <c r="K545" s="1"/>
      <c r="L545" s="1"/>
      <c r="M545" s="1"/>
      <c r="N545" s="1"/>
      <c r="O545" s="646"/>
      <c r="P545" s="646"/>
      <c r="Q545" s="647"/>
      <c r="R545" s="646"/>
      <c r="S545" s="646"/>
      <c r="T545" s="648"/>
      <c r="U545" s="646"/>
      <c r="V545" s="646"/>
      <c r="W545" s="647"/>
      <c r="X545" s="646"/>
      <c r="Y545" s="646"/>
      <c r="Z545" s="646"/>
      <c r="AA545" s="571"/>
      <c r="AB545" s="646"/>
      <c r="AC545" s="646"/>
      <c r="AD545" s="647"/>
      <c r="AE545" s="647"/>
      <c r="AF545" s="646"/>
      <c r="AG545" s="646"/>
      <c r="AH545" s="646"/>
      <c r="AI545" s="571"/>
      <c r="AJ545" s="646"/>
      <c r="AK545" s="646"/>
      <c r="AL545" s="646"/>
      <c r="AM545" s="647"/>
      <c r="AN545" s="646"/>
      <c r="AO545" s="646"/>
      <c r="AP545" s="646"/>
      <c r="AQ545" s="647"/>
      <c r="AR545" s="646"/>
      <c r="AS545" s="646"/>
      <c r="AT545" s="646"/>
      <c r="AU545" s="616"/>
      <c r="AV545" s="646"/>
      <c r="AW545" s="646"/>
      <c r="AX545" s="646"/>
      <c r="AY545" s="646"/>
      <c r="AZ545" s="646"/>
      <c r="BA545" s="646"/>
      <c r="BB545" s="646"/>
      <c r="BC545" s="647"/>
      <c r="BD545" s="646"/>
      <c r="BE545" s="646"/>
      <c r="BF545" s="646"/>
      <c r="BG545" s="646"/>
      <c r="BH545" s="647"/>
      <c r="BI545" s="646"/>
      <c r="BJ545" s="646"/>
      <c r="BK545" s="646"/>
      <c r="BL545" s="647"/>
      <c r="BM545" s="1"/>
      <c r="BN545" s="646"/>
      <c r="BO545" s="646"/>
      <c r="BP545" s="646"/>
      <c r="BQ545" s="542"/>
      <c r="BR545" s="640"/>
      <c r="BS545" s="983"/>
      <c r="BT545" s="640"/>
      <c r="BU545" s="651"/>
      <c r="BY545" s="642"/>
    </row>
    <row r="546" spans="1:77" s="652" customFormat="1" hidden="1">
      <c r="A546" s="697"/>
      <c r="B546" s="719"/>
      <c r="C546" s="719"/>
      <c r="D546" s="640"/>
      <c r="E546" s="789"/>
      <c r="F546" s="782"/>
      <c r="G546" s="701"/>
      <c r="H546" s="702"/>
      <c r="I546" s="703"/>
      <c r="J546" s="645"/>
      <c r="K546" s="1"/>
      <c r="L546" s="1"/>
      <c r="M546" s="1"/>
      <c r="N546" s="1"/>
      <c r="O546" s="646"/>
      <c r="P546" s="646"/>
      <c r="Q546" s="647"/>
      <c r="R546" s="646"/>
      <c r="S546" s="646"/>
      <c r="T546" s="648"/>
      <c r="U546" s="646"/>
      <c r="V546" s="646"/>
      <c r="W546" s="647"/>
      <c r="X546" s="646"/>
      <c r="Y546" s="646"/>
      <c r="Z546" s="646"/>
      <c r="AA546" s="571"/>
      <c r="AB546" s="646"/>
      <c r="AC546" s="646"/>
      <c r="AD546" s="647"/>
      <c r="AE546" s="647"/>
      <c r="AF546" s="646"/>
      <c r="AG546" s="646"/>
      <c r="AH546" s="646"/>
      <c r="AI546" s="571"/>
      <c r="AJ546" s="646"/>
      <c r="AK546" s="646"/>
      <c r="AL546" s="646"/>
      <c r="AM546" s="647"/>
      <c r="AN546" s="646"/>
      <c r="AO546" s="646"/>
      <c r="AP546" s="646"/>
      <c r="AQ546" s="647"/>
      <c r="AR546" s="646"/>
      <c r="AS546" s="646"/>
      <c r="AT546" s="646"/>
      <c r="AU546" s="616"/>
      <c r="AV546" s="646"/>
      <c r="AW546" s="646"/>
      <c r="AX546" s="646"/>
      <c r="AY546" s="646"/>
      <c r="AZ546" s="646"/>
      <c r="BA546" s="646"/>
      <c r="BB546" s="646"/>
      <c r="BC546" s="647"/>
      <c r="BD546" s="646"/>
      <c r="BE546" s="646"/>
      <c r="BF546" s="646"/>
      <c r="BG546" s="646"/>
      <c r="BH546" s="647"/>
      <c r="BI546" s="646"/>
      <c r="BJ546" s="646"/>
      <c r="BK546" s="646"/>
      <c r="BL546" s="647"/>
      <c r="BM546" s="1"/>
      <c r="BN546" s="646"/>
      <c r="BO546" s="646"/>
      <c r="BP546" s="646"/>
      <c r="BQ546" s="542"/>
      <c r="BR546" s="640"/>
      <c r="BS546" s="983"/>
      <c r="BT546" s="640"/>
      <c r="BU546" s="651"/>
      <c r="BY546" s="642"/>
    </row>
    <row r="547" spans="1:77" s="652" customFormat="1" hidden="1">
      <c r="A547" s="697"/>
      <c r="B547" s="719"/>
      <c r="C547" s="719"/>
      <c r="D547" s="640"/>
      <c r="E547" s="789"/>
      <c r="F547" s="782"/>
      <c r="G547" s="701"/>
      <c r="H547" s="702"/>
      <c r="I547" s="703"/>
      <c r="J547" s="645"/>
      <c r="K547" s="1"/>
      <c r="L547" s="1"/>
      <c r="M547" s="1"/>
      <c r="N547" s="1"/>
      <c r="O547" s="646"/>
      <c r="P547" s="646"/>
      <c r="Q547" s="647"/>
      <c r="R547" s="646"/>
      <c r="S547" s="646"/>
      <c r="T547" s="648"/>
      <c r="U547" s="646"/>
      <c r="V547" s="646"/>
      <c r="W547" s="647"/>
      <c r="X547" s="646"/>
      <c r="Y547" s="646"/>
      <c r="Z547" s="646"/>
      <c r="AA547" s="571"/>
      <c r="AB547" s="646"/>
      <c r="AC547" s="646"/>
      <c r="AD547" s="647"/>
      <c r="AE547" s="647"/>
      <c r="AF547" s="646"/>
      <c r="AG547" s="646"/>
      <c r="AH547" s="646"/>
      <c r="AI547" s="571"/>
      <c r="AJ547" s="646"/>
      <c r="AK547" s="646"/>
      <c r="AL547" s="646"/>
      <c r="AM547" s="647"/>
      <c r="AN547" s="646"/>
      <c r="AO547" s="646"/>
      <c r="AP547" s="646"/>
      <c r="AQ547" s="647"/>
      <c r="AR547" s="646"/>
      <c r="AS547" s="646"/>
      <c r="AT547" s="646"/>
      <c r="AU547" s="616"/>
      <c r="AV547" s="646"/>
      <c r="AW547" s="646"/>
      <c r="AX547" s="646"/>
      <c r="AY547" s="646"/>
      <c r="AZ547" s="646"/>
      <c r="BA547" s="646"/>
      <c r="BB547" s="646"/>
      <c r="BC547" s="647"/>
      <c r="BD547" s="646"/>
      <c r="BE547" s="646"/>
      <c r="BF547" s="646"/>
      <c r="BG547" s="646"/>
      <c r="BH547" s="647"/>
      <c r="BI547" s="646"/>
      <c r="BJ547" s="646"/>
      <c r="BK547" s="646"/>
      <c r="BL547" s="647"/>
      <c r="BM547" s="1"/>
      <c r="BN547" s="646"/>
      <c r="BO547" s="646"/>
      <c r="BP547" s="646"/>
      <c r="BQ547" s="542"/>
      <c r="BR547" s="640"/>
      <c r="BS547" s="983"/>
      <c r="BT547" s="640"/>
      <c r="BU547" s="651"/>
      <c r="BY547" s="642"/>
    </row>
    <row r="548" spans="1:77" s="652" customFormat="1" hidden="1">
      <c r="A548" s="697"/>
      <c r="B548" s="719"/>
      <c r="C548" s="719"/>
      <c r="D548" s="640"/>
      <c r="E548" s="789"/>
      <c r="F548" s="782"/>
      <c r="G548" s="701"/>
      <c r="H548" s="702"/>
      <c r="I548" s="703"/>
      <c r="J548" s="645"/>
      <c r="K548" s="1"/>
      <c r="L548" s="1"/>
      <c r="M548" s="1"/>
      <c r="N548" s="1"/>
      <c r="O548" s="646"/>
      <c r="P548" s="646"/>
      <c r="Q548" s="647"/>
      <c r="R548" s="646"/>
      <c r="S548" s="646"/>
      <c r="T548" s="648"/>
      <c r="U548" s="646"/>
      <c r="V548" s="646"/>
      <c r="W548" s="647"/>
      <c r="X548" s="646"/>
      <c r="Y548" s="646"/>
      <c r="Z548" s="646"/>
      <c r="AA548" s="571"/>
      <c r="AB548" s="646"/>
      <c r="AC548" s="646"/>
      <c r="AD548" s="647"/>
      <c r="AE548" s="647"/>
      <c r="AF548" s="646"/>
      <c r="AG548" s="646"/>
      <c r="AH548" s="646"/>
      <c r="AI548" s="571"/>
      <c r="AJ548" s="646"/>
      <c r="AK548" s="646"/>
      <c r="AL548" s="646"/>
      <c r="AM548" s="647"/>
      <c r="AN548" s="646"/>
      <c r="AO548" s="646"/>
      <c r="AP548" s="646"/>
      <c r="AQ548" s="647"/>
      <c r="AR548" s="646"/>
      <c r="AS548" s="646"/>
      <c r="AT548" s="646"/>
      <c r="AU548" s="616"/>
      <c r="AV548" s="646"/>
      <c r="AW548" s="646"/>
      <c r="AX548" s="646"/>
      <c r="AY548" s="646"/>
      <c r="AZ548" s="646"/>
      <c r="BA548" s="646"/>
      <c r="BB548" s="646"/>
      <c r="BC548" s="647"/>
      <c r="BD548" s="646"/>
      <c r="BE548" s="646"/>
      <c r="BF548" s="646"/>
      <c r="BG548" s="646"/>
      <c r="BH548" s="647"/>
      <c r="BI548" s="646"/>
      <c r="BJ548" s="646"/>
      <c r="BK548" s="646"/>
      <c r="BL548" s="647"/>
      <c r="BM548" s="1"/>
      <c r="BN548" s="646"/>
      <c r="BO548" s="646"/>
      <c r="BP548" s="646"/>
      <c r="BQ548" s="542"/>
      <c r="BR548" s="640"/>
      <c r="BS548" s="983"/>
      <c r="BT548" s="640"/>
      <c r="BU548" s="651"/>
      <c r="BY548" s="642"/>
    </row>
    <row r="549" spans="1:77" s="652" customFormat="1" hidden="1">
      <c r="A549" s="697"/>
      <c r="B549" s="719"/>
      <c r="C549" s="719"/>
      <c r="D549" s="640"/>
      <c r="E549" s="789"/>
      <c r="F549" s="782"/>
      <c r="G549" s="701"/>
      <c r="H549" s="702"/>
      <c r="I549" s="703"/>
      <c r="J549" s="645"/>
      <c r="K549" s="1"/>
      <c r="L549" s="1"/>
      <c r="M549" s="1"/>
      <c r="N549" s="1"/>
      <c r="O549" s="646"/>
      <c r="P549" s="646"/>
      <c r="Q549" s="647"/>
      <c r="R549" s="646"/>
      <c r="S549" s="646"/>
      <c r="T549" s="648"/>
      <c r="U549" s="646"/>
      <c r="V549" s="646"/>
      <c r="W549" s="647"/>
      <c r="X549" s="646"/>
      <c r="Y549" s="646"/>
      <c r="Z549" s="646"/>
      <c r="AA549" s="571"/>
      <c r="AB549" s="646"/>
      <c r="AC549" s="646"/>
      <c r="AD549" s="647"/>
      <c r="AE549" s="647"/>
      <c r="AF549" s="646"/>
      <c r="AG549" s="646"/>
      <c r="AH549" s="646"/>
      <c r="AI549" s="571"/>
      <c r="AJ549" s="646"/>
      <c r="AK549" s="646"/>
      <c r="AL549" s="646"/>
      <c r="AM549" s="647"/>
      <c r="AN549" s="646"/>
      <c r="AO549" s="646"/>
      <c r="AP549" s="646"/>
      <c r="AQ549" s="647"/>
      <c r="AR549" s="646"/>
      <c r="AS549" s="646"/>
      <c r="AT549" s="646"/>
      <c r="AU549" s="616"/>
      <c r="AV549" s="646"/>
      <c r="AW549" s="646"/>
      <c r="AX549" s="646"/>
      <c r="AY549" s="646"/>
      <c r="AZ549" s="646"/>
      <c r="BA549" s="646"/>
      <c r="BB549" s="646"/>
      <c r="BC549" s="647"/>
      <c r="BD549" s="646"/>
      <c r="BE549" s="646"/>
      <c r="BF549" s="646"/>
      <c r="BG549" s="646"/>
      <c r="BH549" s="647"/>
      <c r="BI549" s="646"/>
      <c r="BJ549" s="646"/>
      <c r="BK549" s="646"/>
      <c r="BL549" s="647"/>
      <c r="BM549" s="1"/>
      <c r="BN549" s="646"/>
      <c r="BO549" s="646"/>
      <c r="BP549" s="646"/>
      <c r="BQ549" s="542"/>
      <c r="BR549" s="640"/>
      <c r="BS549" s="983"/>
      <c r="BT549" s="640"/>
      <c r="BU549" s="651"/>
      <c r="BY549" s="642"/>
    </row>
    <row r="550" spans="1:77" s="652" customFormat="1" hidden="1">
      <c r="A550" s="697"/>
      <c r="B550" s="719"/>
      <c r="C550" s="719"/>
      <c r="D550" s="640"/>
      <c r="E550" s="789"/>
      <c r="F550" s="782"/>
      <c r="G550" s="701"/>
      <c r="H550" s="702"/>
      <c r="I550" s="703"/>
      <c r="J550" s="645"/>
      <c r="K550" s="1"/>
      <c r="L550" s="1"/>
      <c r="M550" s="1"/>
      <c r="N550" s="1"/>
      <c r="O550" s="646"/>
      <c r="P550" s="646"/>
      <c r="Q550" s="647"/>
      <c r="R550" s="646"/>
      <c r="S550" s="646"/>
      <c r="T550" s="648"/>
      <c r="U550" s="646"/>
      <c r="V550" s="646"/>
      <c r="W550" s="647"/>
      <c r="X550" s="646"/>
      <c r="Y550" s="646"/>
      <c r="Z550" s="646"/>
      <c r="AA550" s="571"/>
      <c r="AB550" s="646"/>
      <c r="AC550" s="646"/>
      <c r="AD550" s="647"/>
      <c r="AE550" s="647"/>
      <c r="AF550" s="646"/>
      <c r="AG550" s="646"/>
      <c r="AH550" s="646"/>
      <c r="AI550" s="571"/>
      <c r="AJ550" s="646"/>
      <c r="AK550" s="646"/>
      <c r="AL550" s="646"/>
      <c r="AM550" s="647"/>
      <c r="AN550" s="646"/>
      <c r="AO550" s="646"/>
      <c r="AP550" s="646"/>
      <c r="AQ550" s="647"/>
      <c r="AR550" s="646"/>
      <c r="AS550" s="646"/>
      <c r="AT550" s="646"/>
      <c r="AU550" s="616"/>
      <c r="AV550" s="646"/>
      <c r="AW550" s="646"/>
      <c r="AX550" s="646"/>
      <c r="AY550" s="646"/>
      <c r="AZ550" s="646"/>
      <c r="BA550" s="646"/>
      <c r="BB550" s="646"/>
      <c r="BC550" s="647"/>
      <c r="BD550" s="646"/>
      <c r="BE550" s="646"/>
      <c r="BF550" s="646"/>
      <c r="BG550" s="646"/>
      <c r="BH550" s="647"/>
      <c r="BI550" s="646"/>
      <c r="BJ550" s="646"/>
      <c r="BK550" s="646"/>
      <c r="BL550" s="647"/>
      <c r="BM550" s="1"/>
      <c r="BN550" s="646"/>
      <c r="BO550" s="646"/>
      <c r="BP550" s="646"/>
      <c r="BQ550" s="542"/>
      <c r="BR550" s="640"/>
      <c r="BS550" s="983"/>
      <c r="BT550" s="640"/>
      <c r="BU550" s="651"/>
      <c r="BY550" s="642"/>
    </row>
    <row r="551" spans="1:77" s="652" customFormat="1" hidden="1">
      <c r="A551" s="697"/>
      <c r="B551" s="719"/>
      <c r="C551" s="719"/>
      <c r="D551" s="640"/>
      <c r="E551" s="789"/>
      <c r="F551" s="782"/>
      <c r="G551" s="701"/>
      <c r="H551" s="702"/>
      <c r="I551" s="703"/>
      <c r="J551" s="645"/>
      <c r="K551" s="1"/>
      <c r="L551" s="1"/>
      <c r="M551" s="1"/>
      <c r="N551" s="1"/>
      <c r="O551" s="646"/>
      <c r="P551" s="646"/>
      <c r="Q551" s="647"/>
      <c r="R551" s="646"/>
      <c r="S551" s="646"/>
      <c r="T551" s="648"/>
      <c r="U551" s="646"/>
      <c r="V551" s="646"/>
      <c r="W551" s="647"/>
      <c r="X551" s="646"/>
      <c r="Y551" s="646"/>
      <c r="Z551" s="646"/>
      <c r="AA551" s="571"/>
      <c r="AB551" s="646"/>
      <c r="AC551" s="646"/>
      <c r="AD551" s="647"/>
      <c r="AE551" s="647"/>
      <c r="AF551" s="646"/>
      <c r="AG551" s="646"/>
      <c r="AH551" s="646"/>
      <c r="AI551" s="571"/>
      <c r="AJ551" s="646"/>
      <c r="AK551" s="646"/>
      <c r="AL551" s="646"/>
      <c r="AM551" s="647"/>
      <c r="AN551" s="646"/>
      <c r="AO551" s="646"/>
      <c r="AP551" s="646"/>
      <c r="AQ551" s="647"/>
      <c r="AR551" s="646"/>
      <c r="AS551" s="646"/>
      <c r="AT551" s="646"/>
      <c r="AU551" s="616"/>
      <c r="AV551" s="646"/>
      <c r="AW551" s="646"/>
      <c r="AX551" s="646"/>
      <c r="AY551" s="646"/>
      <c r="AZ551" s="646"/>
      <c r="BA551" s="646"/>
      <c r="BB551" s="646"/>
      <c r="BC551" s="647"/>
      <c r="BD551" s="646"/>
      <c r="BE551" s="646"/>
      <c r="BF551" s="646"/>
      <c r="BG551" s="646"/>
      <c r="BH551" s="647"/>
      <c r="BI551" s="646"/>
      <c r="BJ551" s="646"/>
      <c r="BK551" s="646"/>
      <c r="BL551" s="647"/>
      <c r="BM551" s="1"/>
      <c r="BN551" s="646"/>
      <c r="BO551" s="646"/>
      <c r="BP551" s="646"/>
      <c r="BQ551" s="542"/>
      <c r="BR551" s="640"/>
      <c r="BS551" s="983"/>
      <c r="BT551" s="640"/>
      <c r="BU551" s="651"/>
      <c r="BY551" s="642"/>
    </row>
    <row r="552" spans="1:77" s="652" customFormat="1" hidden="1">
      <c r="A552" s="697"/>
      <c r="B552" s="719"/>
      <c r="C552" s="719"/>
      <c r="D552" s="640"/>
      <c r="E552" s="789"/>
      <c r="F552" s="782"/>
      <c r="G552" s="701"/>
      <c r="H552" s="702"/>
      <c r="I552" s="703"/>
      <c r="J552" s="645"/>
      <c r="K552" s="1"/>
      <c r="L552" s="1"/>
      <c r="M552" s="1"/>
      <c r="N552" s="1"/>
      <c r="O552" s="646"/>
      <c r="P552" s="646"/>
      <c r="Q552" s="647"/>
      <c r="R552" s="646"/>
      <c r="S552" s="646"/>
      <c r="T552" s="648"/>
      <c r="U552" s="646"/>
      <c r="V552" s="646"/>
      <c r="W552" s="647"/>
      <c r="X552" s="646"/>
      <c r="Y552" s="646"/>
      <c r="Z552" s="646"/>
      <c r="AA552" s="571"/>
      <c r="AB552" s="646"/>
      <c r="AC552" s="646"/>
      <c r="AD552" s="647"/>
      <c r="AE552" s="647"/>
      <c r="AF552" s="646"/>
      <c r="AG552" s="646"/>
      <c r="AH552" s="646"/>
      <c r="AI552" s="571"/>
      <c r="AJ552" s="646"/>
      <c r="AK552" s="646"/>
      <c r="AL552" s="646"/>
      <c r="AM552" s="647"/>
      <c r="AN552" s="646"/>
      <c r="AO552" s="646"/>
      <c r="AP552" s="646"/>
      <c r="AQ552" s="647"/>
      <c r="AR552" s="646"/>
      <c r="AS552" s="646"/>
      <c r="AT552" s="646"/>
      <c r="AU552" s="616"/>
      <c r="AV552" s="646"/>
      <c r="AW552" s="646"/>
      <c r="AX552" s="646"/>
      <c r="AY552" s="646"/>
      <c r="AZ552" s="646"/>
      <c r="BA552" s="646"/>
      <c r="BB552" s="646"/>
      <c r="BC552" s="647"/>
      <c r="BD552" s="646"/>
      <c r="BE552" s="646"/>
      <c r="BF552" s="646"/>
      <c r="BG552" s="646"/>
      <c r="BH552" s="647"/>
      <c r="BI552" s="646"/>
      <c r="BJ552" s="646"/>
      <c r="BK552" s="646"/>
      <c r="BL552" s="647"/>
      <c r="BM552" s="1"/>
      <c r="BN552" s="646"/>
      <c r="BO552" s="646"/>
      <c r="BP552" s="646"/>
      <c r="BQ552" s="542"/>
      <c r="BR552" s="640"/>
      <c r="BS552" s="983"/>
      <c r="BT552" s="640"/>
      <c r="BU552" s="651"/>
      <c r="BY552" s="642"/>
    </row>
    <row r="553" spans="1:77" s="652" customFormat="1" hidden="1">
      <c r="A553" s="697"/>
      <c r="B553" s="719"/>
      <c r="C553" s="719"/>
      <c r="D553" s="640"/>
      <c r="E553" s="789"/>
      <c r="F553" s="782"/>
      <c r="G553" s="701"/>
      <c r="H553" s="702"/>
      <c r="I553" s="703"/>
      <c r="J553" s="645"/>
      <c r="K553" s="1"/>
      <c r="L553" s="1"/>
      <c r="M553" s="1"/>
      <c r="N553" s="1"/>
      <c r="O553" s="646"/>
      <c r="P553" s="646"/>
      <c r="Q553" s="647"/>
      <c r="R553" s="646"/>
      <c r="S553" s="646"/>
      <c r="T553" s="648"/>
      <c r="U553" s="646"/>
      <c r="V553" s="646"/>
      <c r="W553" s="647"/>
      <c r="X553" s="646"/>
      <c r="Y553" s="646"/>
      <c r="Z553" s="646"/>
      <c r="AA553" s="571"/>
      <c r="AB553" s="646"/>
      <c r="AC553" s="646"/>
      <c r="AD553" s="647"/>
      <c r="AE553" s="647"/>
      <c r="AF553" s="646"/>
      <c r="AG553" s="646"/>
      <c r="AH553" s="646"/>
      <c r="AI553" s="571"/>
      <c r="AJ553" s="646"/>
      <c r="AK553" s="646"/>
      <c r="AL553" s="646"/>
      <c r="AM553" s="647"/>
      <c r="AN553" s="646"/>
      <c r="AO553" s="646"/>
      <c r="AP553" s="646"/>
      <c r="AQ553" s="647"/>
      <c r="AR553" s="646"/>
      <c r="AS553" s="646"/>
      <c r="AT553" s="646"/>
      <c r="AU553" s="616"/>
      <c r="AV553" s="646"/>
      <c r="AW553" s="646"/>
      <c r="AX553" s="646"/>
      <c r="AY553" s="646"/>
      <c r="AZ553" s="646"/>
      <c r="BA553" s="646"/>
      <c r="BB553" s="646"/>
      <c r="BC553" s="647"/>
      <c r="BD553" s="646"/>
      <c r="BE553" s="646"/>
      <c r="BF553" s="646"/>
      <c r="BG553" s="646"/>
      <c r="BH553" s="647"/>
      <c r="BI553" s="646"/>
      <c r="BJ553" s="646"/>
      <c r="BK553" s="646"/>
      <c r="BL553" s="647"/>
      <c r="BM553" s="1"/>
      <c r="BN553" s="646"/>
      <c r="BO553" s="646"/>
      <c r="BP553" s="646"/>
      <c r="BQ553" s="542"/>
      <c r="BR553" s="640"/>
      <c r="BS553" s="983"/>
      <c r="BT553" s="640"/>
      <c r="BU553" s="651"/>
      <c r="BY553" s="642"/>
    </row>
    <row r="554" spans="1:77" s="652" customFormat="1" hidden="1">
      <c r="A554" s="697"/>
      <c r="B554" s="719"/>
      <c r="C554" s="719"/>
      <c r="D554" s="640"/>
      <c r="E554" s="789"/>
      <c r="F554" s="782"/>
      <c r="G554" s="701"/>
      <c r="H554" s="702"/>
      <c r="I554" s="703"/>
      <c r="J554" s="645"/>
      <c r="K554" s="1"/>
      <c r="L554" s="1"/>
      <c r="M554" s="1"/>
      <c r="N554" s="1"/>
      <c r="O554" s="646"/>
      <c r="P554" s="646"/>
      <c r="Q554" s="647"/>
      <c r="R554" s="646"/>
      <c r="S554" s="646"/>
      <c r="T554" s="648"/>
      <c r="U554" s="646"/>
      <c r="V554" s="646"/>
      <c r="W554" s="647"/>
      <c r="X554" s="646"/>
      <c r="Y554" s="646"/>
      <c r="Z554" s="646"/>
      <c r="AA554" s="571"/>
      <c r="AB554" s="646"/>
      <c r="AC554" s="646"/>
      <c r="AD554" s="647"/>
      <c r="AE554" s="647"/>
      <c r="AF554" s="646"/>
      <c r="AG554" s="646"/>
      <c r="AH554" s="646"/>
      <c r="AI554" s="571"/>
      <c r="AJ554" s="646"/>
      <c r="AK554" s="646"/>
      <c r="AL554" s="646"/>
      <c r="AM554" s="647"/>
      <c r="AN554" s="646"/>
      <c r="AO554" s="646"/>
      <c r="AP554" s="646"/>
      <c r="AQ554" s="647"/>
      <c r="AR554" s="646"/>
      <c r="AS554" s="646"/>
      <c r="AT554" s="646"/>
      <c r="AU554" s="616"/>
      <c r="AV554" s="646"/>
      <c r="AW554" s="646"/>
      <c r="AX554" s="646"/>
      <c r="AY554" s="646"/>
      <c r="AZ554" s="646"/>
      <c r="BA554" s="646"/>
      <c r="BB554" s="646"/>
      <c r="BC554" s="647"/>
      <c r="BD554" s="646"/>
      <c r="BE554" s="646"/>
      <c r="BF554" s="646"/>
      <c r="BG554" s="646"/>
      <c r="BH554" s="647"/>
      <c r="BI554" s="646"/>
      <c r="BJ554" s="646"/>
      <c r="BK554" s="646"/>
      <c r="BL554" s="647"/>
      <c r="BM554" s="1"/>
      <c r="BN554" s="646"/>
      <c r="BO554" s="646"/>
      <c r="BP554" s="646"/>
      <c r="BQ554" s="542"/>
      <c r="BR554" s="640"/>
      <c r="BS554" s="983"/>
      <c r="BT554" s="640"/>
      <c r="BU554" s="651"/>
      <c r="BY554" s="642"/>
    </row>
    <row r="555" spans="1:77" s="652" customFormat="1" hidden="1">
      <c r="A555" s="697"/>
      <c r="B555" s="719"/>
      <c r="C555" s="719"/>
      <c r="D555" s="640"/>
      <c r="E555" s="789"/>
      <c r="F555" s="782"/>
      <c r="G555" s="701"/>
      <c r="H555" s="702"/>
      <c r="I555" s="703"/>
      <c r="J555" s="645"/>
      <c r="K555" s="1"/>
      <c r="L555" s="1"/>
      <c r="M555" s="1"/>
      <c r="N555" s="1"/>
      <c r="O555" s="646"/>
      <c r="P555" s="646"/>
      <c r="Q555" s="647"/>
      <c r="R555" s="646"/>
      <c r="S555" s="646"/>
      <c r="T555" s="648"/>
      <c r="U555" s="646"/>
      <c r="V555" s="646"/>
      <c r="W555" s="647"/>
      <c r="X555" s="646"/>
      <c r="Y555" s="646"/>
      <c r="Z555" s="646"/>
      <c r="AA555" s="571"/>
      <c r="AB555" s="646"/>
      <c r="AC555" s="646"/>
      <c r="AD555" s="647"/>
      <c r="AE555" s="647"/>
      <c r="AF555" s="646"/>
      <c r="AG555" s="646"/>
      <c r="AH555" s="646"/>
      <c r="AI555" s="571"/>
      <c r="AJ555" s="646"/>
      <c r="AK555" s="646"/>
      <c r="AL555" s="646"/>
      <c r="AM555" s="647"/>
      <c r="AN555" s="646"/>
      <c r="AO555" s="646"/>
      <c r="AP555" s="646"/>
      <c r="AQ555" s="647"/>
      <c r="AR555" s="646"/>
      <c r="AS555" s="646"/>
      <c r="AT555" s="646"/>
      <c r="AU555" s="616"/>
      <c r="AV555" s="646"/>
      <c r="AW555" s="646"/>
      <c r="AX555" s="646"/>
      <c r="AY555" s="646"/>
      <c r="AZ555" s="646"/>
      <c r="BA555" s="646"/>
      <c r="BB555" s="646"/>
      <c r="BC555" s="647"/>
      <c r="BD555" s="646"/>
      <c r="BE555" s="646"/>
      <c r="BF555" s="646"/>
      <c r="BG555" s="646"/>
      <c r="BH555" s="647"/>
      <c r="BI555" s="646"/>
      <c r="BJ555" s="646"/>
      <c r="BK555" s="646"/>
      <c r="BL555" s="647"/>
      <c r="BM555" s="1"/>
      <c r="BN555" s="646"/>
      <c r="BO555" s="646"/>
      <c r="BP555" s="646"/>
      <c r="BQ555" s="542"/>
      <c r="BR555" s="640"/>
      <c r="BS555" s="983"/>
      <c r="BT555" s="640"/>
      <c r="BU555" s="651"/>
      <c r="BY555" s="642"/>
    </row>
    <row r="556" spans="1:77" s="652" customFormat="1" hidden="1">
      <c r="A556" s="697"/>
      <c r="B556" s="719"/>
      <c r="C556" s="719"/>
      <c r="D556" s="640"/>
      <c r="E556" s="789"/>
      <c r="F556" s="782"/>
      <c r="G556" s="701"/>
      <c r="H556" s="702"/>
      <c r="I556" s="703"/>
      <c r="J556" s="645"/>
      <c r="K556" s="1"/>
      <c r="L556" s="1"/>
      <c r="M556" s="1"/>
      <c r="N556" s="1"/>
      <c r="O556" s="646"/>
      <c r="P556" s="646"/>
      <c r="Q556" s="647"/>
      <c r="R556" s="646"/>
      <c r="S556" s="646"/>
      <c r="T556" s="648"/>
      <c r="U556" s="646"/>
      <c r="V556" s="646"/>
      <c r="W556" s="647"/>
      <c r="X556" s="646"/>
      <c r="Y556" s="646"/>
      <c r="Z556" s="646"/>
      <c r="AA556" s="571"/>
      <c r="AB556" s="646"/>
      <c r="AC556" s="646"/>
      <c r="AD556" s="647"/>
      <c r="AE556" s="647"/>
      <c r="AF556" s="646"/>
      <c r="AG556" s="646"/>
      <c r="AH556" s="646"/>
      <c r="AI556" s="571"/>
      <c r="AJ556" s="646"/>
      <c r="AK556" s="646"/>
      <c r="AL556" s="646"/>
      <c r="AM556" s="647"/>
      <c r="AN556" s="646"/>
      <c r="AO556" s="646"/>
      <c r="AP556" s="646"/>
      <c r="AQ556" s="647"/>
      <c r="AR556" s="646"/>
      <c r="AS556" s="646"/>
      <c r="AT556" s="646"/>
      <c r="AU556" s="616"/>
      <c r="AV556" s="646"/>
      <c r="AW556" s="646"/>
      <c r="AX556" s="646"/>
      <c r="AY556" s="646"/>
      <c r="AZ556" s="646"/>
      <c r="BA556" s="646"/>
      <c r="BB556" s="646"/>
      <c r="BC556" s="647"/>
      <c r="BD556" s="646"/>
      <c r="BE556" s="646"/>
      <c r="BF556" s="646"/>
      <c r="BG556" s="646"/>
      <c r="BH556" s="647"/>
      <c r="BI556" s="646"/>
      <c r="BJ556" s="646"/>
      <c r="BK556" s="646"/>
      <c r="BL556" s="647"/>
      <c r="BM556" s="1"/>
      <c r="BN556" s="646"/>
      <c r="BO556" s="646"/>
      <c r="BP556" s="646"/>
      <c r="BQ556" s="542"/>
      <c r="BR556" s="640"/>
      <c r="BS556" s="983"/>
      <c r="BT556" s="640"/>
      <c r="BU556" s="651"/>
      <c r="BY556" s="642"/>
    </row>
    <row r="557" spans="1:77" s="652" customFormat="1" hidden="1">
      <c r="A557" s="697"/>
      <c r="B557" s="719"/>
      <c r="C557" s="719"/>
      <c r="D557" s="640"/>
      <c r="E557" s="789"/>
      <c r="F557" s="782"/>
      <c r="G557" s="701"/>
      <c r="H557" s="702"/>
      <c r="I557" s="703"/>
      <c r="J557" s="645"/>
      <c r="K557" s="1"/>
      <c r="L557" s="1"/>
      <c r="M557" s="1"/>
      <c r="N557" s="1"/>
      <c r="O557" s="646"/>
      <c r="P557" s="646"/>
      <c r="Q557" s="647"/>
      <c r="R557" s="646"/>
      <c r="S557" s="646"/>
      <c r="T557" s="648"/>
      <c r="U557" s="646"/>
      <c r="V557" s="646"/>
      <c r="W557" s="647"/>
      <c r="X557" s="646"/>
      <c r="Y557" s="646"/>
      <c r="Z557" s="646"/>
      <c r="AA557" s="571"/>
      <c r="AB557" s="646"/>
      <c r="AC557" s="646"/>
      <c r="AD557" s="647"/>
      <c r="AE557" s="647"/>
      <c r="AF557" s="646"/>
      <c r="AG557" s="646"/>
      <c r="AH557" s="646"/>
      <c r="AI557" s="571"/>
      <c r="AJ557" s="646"/>
      <c r="AK557" s="646"/>
      <c r="AL557" s="646"/>
      <c r="AM557" s="647"/>
      <c r="AN557" s="646"/>
      <c r="AO557" s="646"/>
      <c r="AP557" s="646"/>
      <c r="AQ557" s="647"/>
      <c r="AR557" s="646"/>
      <c r="AS557" s="646"/>
      <c r="AT557" s="646"/>
      <c r="AU557" s="616"/>
      <c r="AV557" s="646"/>
      <c r="AW557" s="646"/>
      <c r="AX557" s="646"/>
      <c r="AY557" s="646"/>
      <c r="AZ557" s="646"/>
      <c r="BA557" s="646"/>
      <c r="BB557" s="646"/>
      <c r="BC557" s="647"/>
      <c r="BD557" s="646"/>
      <c r="BE557" s="646"/>
      <c r="BF557" s="646"/>
      <c r="BG557" s="646"/>
      <c r="BH557" s="647"/>
      <c r="BI557" s="646"/>
      <c r="BJ557" s="646"/>
      <c r="BK557" s="646"/>
      <c r="BL557" s="647"/>
      <c r="BM557" s="1"/>
      <c r="BN557" s="646"/>
      <c r="BO557" s="646"/>
      <c r="BP557" s="646"/>
      <c r="BQ557" s="542"/>
      <c r="BR557" s="640"/>
      <c r="BS557" s="983"/>
      <c r="BT557" s="640"/>
      <c r="BU557" s="651"/>
      <c r="BY557" s="642"/>
    </row>
    <row r="558" spans="1:77" s="652" customFormat="1" hidden="1">
      <c r="A558" s="697"/>
      <c r="B558" s="719"/>
      <c r="C558" s="719"/>
      <c r="D558" s="640"/>
      <c r="E558" s="789"/>
      <c r="F558" s="782"/>
      <c r="G558" s="701"/>
      <c r="H558" s="702"/>
      <c r="I558" s="703"/>
      <c r="J558" s="645"/>
      <c r="K558" s="1"/>
      <c r="L558" s="1"/>
      <c r="M558" s="1"/>
      <c r="N558" s="1"/>
      <c r="O558" s="646"/>
      <c r="P558" s="646"/>
      <c r="Q558" s="647"/>
      <c r="R558" s="646"/>
      <c r="S558" s="646"/>
      <c r="T558" s="648"/>
      <c r="U558" s="646"/>
      <c r="V558" s="646"/>
      <c r="W558" s="647"/>
      <c r="X558" s="646"/>
      <c r="Y558" s="646"/>
      <c r="Z558" s="646"/>
      <c r="AA558" s="571"/>
      <c r="AB558" s="646"/>
      <c r="AC558" s="646"/>
      <c r="AD558" s="647"/>
      <c r="AE558" s="647"/>
      <c r="AF558" s="646"/>
      <c r="AG558" s="646"/>
      <c r="AH558" s="646"/>
      <c r="AI558" s="571"/>
      <c r="AJ558" s="646"/>
      <c r="AK558" s="646"/>
      <c r="AL558" s="646"/>
      <c r="AM558" s="647"/>
      <c r="AN558" s="646"/>
      <c r="AO558" s="646"/>
      <c r="AP558" s="646"/>
      <c r="AQ558" s="647"/>
      <c r="AR558" s="646"/>
      <c r="AS558" s="646"/>
      <c r="AT558" s="646"/>
      <c r="AU558" s="616"/>
      <c r="AV558" s="646"/>
      <c r="AW558" s="646"/>
      <c r="AX558" s="646"/>
      <c r="AY558" s="646"/>
      <c r="AZ558" s="646"/>
      <c r="BA558" s="646"/>
      <c r="BB558" s="646"/>
      <c r="BC558" s="647"/>
      <c r="BD558" s="646"/>
      <c r="BE558" s="646"/>
      <c r="BF558" s="646"/>
      <c r="BG558" s="646"/>
      <c r="BH558" s="647"/>
      <c r="BI558" s="646"/>
      <c r="BJ558" s="646"/>
      <c r="BK558" s="646"/>
      <c r="BL558" s="647"/>
      <c r="BM558" s="1"/>
      <c r="BN558" s="646"/>
      <c r="BO558" s="646"/>
      <c r="BP558" s="646"/>
      <c r="BQ558" s="542"/>
      <c r="BR558" s="640"/>
      <c r="BS558" s="983"/>
      <c r="BT558" s="640"/>
      <c r="BU558" s="651"/>
      <c r="BY558" s="642"/>
    </row>
    <row r="559" spans="1:77" s="652" customFormat="1" hidden="1">
      <c r="A559" s="697"/>
      <c r="B559" s="719"/>
      <c r="C559" s="719"/>
      <c r="D559" s="640"/>
      <c r="E559" s="789"/>
      <c r="F559" s="782"/>
      <c r="G559" s="701"/>
      <c r="H559" s="702"/>
      <c r="I559" s="703"/>
      <c r="J559" s="645"/>
      <c r="K559" s="1"/>
      <c r="L559" s="1"/>
      <c r="M559" s="1"/>
      <c r="N559" s="1"/>
      <c r="O559" s="646"/>
      <c r="P559" s="646"/>
      <c r="Q559" s="647"/>
      <c r="R559" s="646"/>
      <c r="S559" s="646"/>
      <c r="T559" s="648"/>
      <c r="U559" s="646"/>
      <c r="V559" s="646"/>
      <c r="W559" s="647"/>
      <c r="X559" s="646"/>
      <c r="Y559" s="646"/>
      <c r="Z559" s="646"/>
      <c r="AA559" s="571"/>
      <c r="AB559" s="646"/>
      <c r="AC559" s="646"/>
      <c r="AD559" s="647"/>
      <c r="AE559" s="647"/>
      <c r="AF559" s="646"/>
      <c r="AG559" s="646"/>
      <c r="AH559" s="646"/>
      <c r="AI559" s="571"/>
      <c r="AJ559" s="646"/>
      <c r="AK559" s="646"/>
      <c r="AL559" s="646"/>
      <c r="AM559" s="647"/>
      <c r="AN559" s="646"/>
      <c r="AO559" s="646"/>
      <c r="AP559" s="646"/>
      <c r="AQ559" s="647"/>
      <c r="AR559" s="646"/>
      <c r="AS559" s="646"/>
      <c r="AT559" s="646"/>
      <c r="AU559" s="616"/>
      <c r="AV559" s="646"/>
      <c r="AW559" s="646"/>
      <c r="AX559" s="646"/>
      <c r="AY559" s="646"/>
      <c r="AZ559" s="646"/>
      <c r="BA559" s="646"/>
      <c r="BB559" s="646"/>
      <c r="BC559" s="647"/>
      <c r="BD559" s="646"/>
      <c r="BE559" s="646"/>
      <c r="BF559" s="646"/>
      <c r="BG559" s="646"/>
      <c r="BH559" s="647"/>
      <c r="BI559" s="646"/>
      <c r="BJ559" s="646"/>
      <c r="BK559" s="646"/>
      <c r="BL559" s="647"/>
      <c r="BM559" s="1"/>
      <c r="BN559" s="646"/>
      <c r="BO559" s="646"/>
      <c r="BP559" s="646"/>
      <c r="BQ559" s="542"/>
      <c r="BR559" s="640"/>
      <c r="BS559" s="983"/>
      <c r="BT559" s="640"/>
      <c r="BU559" s="651"/>
      <c r="BY559" s="642"/>
    </row>
    <row r="560" spans="1:77" s="652" customFormat="1" hidden="1">
      <c r="A560" s="697"/>
      <c r="B560" s="719"/>
      <c r="C560" s="719"/>
      <c r="D560" s="640"/>
      <c r="E560" s="789"/>
      <c r="F560" s="782"/>
      <c r="G560" s="701"/>
      <c r="H560" s="702"/>
      <c r="I560" s="703"/>
      <c r="J560" s="645"/>
      <c r="K560" s="1"/>
      <c r="L560" s="1"/>
      <c r="M560" s="1"/>
      <c r="N560" s="1"/>
      <c r="O560" s="646"/>
      <c r="P560" s="646"/>
      <c r="Q560" s="647"/>
      <c r="R560" s="646"/>
      <c r="S560" s="646"/>
      <c r="T560" s="648"/>
      <c r="U560" s="646"/>
      <c r="V560" s="646"/>
      <c r="W560" s="647"/>
      <c r="X560" s="646"/>
      <c r="Y560" s="646"/>
      <c r="Z560" s="646"/>
      <c r="AA560" s="571"/>
      <c r="AB560" s="646"/>
      <c r="AC560" s="646"/>
      <c r="AD560" s="647"/>
      <c r="AE560" s="647"/>
      <c r="AF560" s="646"/>
      <c r="AG560" s="646"/>
      <c r="AH560" s="646"/>
      <c r="AI560" s="571"/>
      <c r="AJ560" s="646"/>
      <c r="AK560" s="646"/>
      <c r="AL560" s="646"/>
      <c r="AM560" s="647"/>
      <c r="AN560" s="646"/>
      <c r="AO560" s="646"/>
      <c r="AP560" s="646"/>
      <c r="AQ560" s="647"/>
      <c r="AR560" s="646"/>
      <c r="AS560" s="646"/>
      <c r="AT560" s="646"/>
      <c r="AU560" s="616"/>
      <c r="AV560" s="646"/>
      <c r="AW560" s="646"/>
      <c r="AX560" s="646"/>
      <c r="AY560" s="646"/>
      <c r="AZ560" s="646"/>
      <c r="BA560" s="646"/>
      <c r="BB560" s="646"/>
      <c r="BC560" s="647"/>
      <c r="BD560" s="646"/>
      <c r="BE560" s="646"/>
      <c r="BF560" s="646"/>
      <c r="BG560" s="646"/>
      <c r="BH560" s="647"/>
      <c r="BI560" s="646"/>
      <c r="BJ560" s="646"/>
      <c r="BK560" s="646"/>
      <c r="BL560" s="647"/>
      <c r="BM560" s="1"/>
      <c r="BN560" s="646"/>
      <c r="BO560" s="646"/>
      <c r="BP560" s="646"/>
      <c r="BQ560" s="542"/>
      <c r="BR560" s="640"/>
      <c r="BS560" s="983"/>
      <c r="BT560" s="640"/>
      <c r="BU560" s="651"/>
      <c r="BY560" s="642"/>
    </row>
    <row r="561" spans="1:77" s="652" customFormat="1" hidden="1">
      <c r="A561" s="697"/>
      <c r="B561" s="719"/>
      <c r="C561" s="719"/>
      <c r="D561" s="640"/>
      <c r="E561" s="789"/>
      <c r="F561" s="782"/>
      <c r="G561" s="701"/>
      <c r="H561" s="702"/>
      <c r="I561" s="703"/>
      <c r="J561" s="645"/>
      <c r="K561" s="1"/>
      <c r="L561" s="1"/>
      <c r="M561" s="1"/>
      <c r="N561" s="1"/>
      <c r="O561" s="646"/>
      <c r="P561" s="646"/>
      <c r="Q561" s="647"/>
      <c r="R561" s="646"/>
      <c r="S561" s="646"/>
      <c r="T561" s="648"/>
      <c r="U561" s="646"/>
      <c r="V561" s="646"/>
      <c r="W561" s="647"/>
      <c r="X561" s="646"/>
      <c r="Y561" s="646"/>
      <c r="Z561" s="646"/>
      <c r="AA561" s="571"/>
      <c r="AB561" s="646"/>
      <c r="AC561" s="646"/>
      <c r="AD561" s="647"/>
      <c r="AE561" s="647"/>
      <c r="AF561" s="646"/>
      <c r="AG561" s="646"/>
      <c r="AH561" s="646"/>
      <c r="AI561" s="571"/>
      <c r="AJ561" s="646"/>
      <c r="AK561" s="646"/>
      <c r="AL561" s="646"/>
      <c r="AM561" s="647"/>
      <c r="AN561" s="646"/>
      <c r="AO561" s="646"/>
      <c r="AP561" s="646"/>
      <c r="AQ561" s="647"/>
      <c r="AR561" s="646"/>
      <c r="AS561" s="646"/>
      <c r="AT561" s="646"/>
      <c r="AU561" s="616"/>
      <c r="AV561" s="646"/>
      <c r="AW561" s="646"/>
      <c r="AX561" s="646"/>
      <c r="AY561" s="646"/>
      <c r="AZ561" s="646"/>
      <c r="BA561" s="646"/>
      <c r="BB561" s="646"/>
      <c r="BC561" s="647"/>
      <c r="BD561" s="646"/>
      <c r="BE561" s="646"/>
      <c r="BF561" s="646"/>
      <c r="BG561" s="646"/>
      <c r="BH561" s="647"/>
      <c r="BI561" s="646"/>
      <c r="BJ561" s="646"/>
      <c r="BK561" s="646"/>
      <c r="BL561" s="647"/>
      <c r="BM561" s="1"/>
      <c r="BN561" s="646"/>
      <c r="BO561" s="646"/>
      <c r="BP561" s="646"/>
      <c r="BQ561" s="542"/>
      <c r="BR561" s="640"/>
      <c r="BS561" s="983"/>
      <c r="BT561" s="640"/>
      <c r="BU561" s="651"/>
      <c r="BY561" s="642"/>
    </row>
    <row r="562" spans="1:77" s="652" customFormat="1" hidden="1">
      <c r="A562" s="697"/>
      <c r="B562" s="719"/>
      <c r="C562" s="719"/>
      <c r="D562" s="640"/>
      <c r="E562" s="789"/>
      <c r="F562" s="782"/>
      <c r="G562" s="701"/>
      <c r="H562" s="702"/>
      <c r="I562" s="703"/>
      <c r="J562" s="645"/>
      <c r="K562" s="1"/>
      <c r="L562" s="1"/>
      <c r="M562" s="1"/>
      <c r="N562" s="1"/>
      <c r="O562" s="646"/>
      <c r="P562" s="646"/>
      <c r="Q562" s="647"/>
      <c r="R562" s="646"/>
      <c r="S562" s="646"/>
      <c r="T562" s="648"/>
      <c r="U562" s="646"/>
      <c r="V562" s="646"/>
      <c r="W562" s="647"/>
      <c r="X562" s="646"/>
      <c r="Y562" s="646"/>
      <c r="Z562" s="646"/>
      <c r="AA562" s="571"/>
      <c r="AB562" s="646"/>
      <c r="AC562" s="646"/>
      <c r="AD562" s="647"/>
      <c r="AE562" s="647"/>
      <c r="AF562" s="646"/>
      <c r="AG562" s="646"/>
      <c r="AH562" s="646"/>
      <c r="AI562" s="571"/>
      <c r="AJ562" s="646"/>
      <c r="AK562" s="646"/>
      <c r="AL562" s="646"/>
      <c r="AM562" s="647"/>
      <c r="AN562" s="646"/>
      <c r="AO562" s="646"/>
      <c r="AP562" s="646"/>
      <c r="AQ562" s="647"/>
      <c r="AR562" s="646"/>
      <c r="AS562" s="646"/>
      <c r="AT562" s="646"/>
      <c r="AU562" s="616"/>
      <c r="AV562" s="646"/>
      <c r="AW562" s="646"/>
      <c r="AX562" s="646"/>
      <c r="AY562" s="646"/>
      <c r="AZ562" s="646"/>
      <c r="BA562" s="646"/>
      <c r="BB562" s="646"/>
      <c r="BC562" s="647"/>
      <c r="BD562" s="646"/>
      <c r="BE562" s="646"/>
      <c r="BF562" s="646"/>
      <c r="BG562" s="646"/>
      <c r="BH562" s="647"/>
      <c r="BI562" s="646"/>
      <c r="BJ562" s="646"/>
      <c r="BK562" s="646"/>
      <c r="BL562" s="647"/>
      <c r="BM562" s="1"/>
      <c r="BN562" s="646"/>
      <c r="BO562" s="646"/>
      <c r="BP562" s="646"/>
      <c r="BQ562" s="542"/>
      <c r="BR562" s="640"/>
      <c r="BS562" s="983"/>
      <c r="BT562" s="640"/>
      <c r="BU562" s="651"/>
      <c r="BY562" s="642"/>
    </row>
    <row r="563" spans="1:77" s="652" customFormat="1" hidden="1">
      <c r="A563" s="697"/>
      <c r="B563" s="719"/>
      <c r="C563" s="719"/>
      <c r="D563" s="640"/>
      <c r="E563" s="789"/>
      <c r="F563" s="782"/>
      <c r="G563" s="701"/>
      <c r="H563" s="702"/>
      <c r="I563" s="703"/>
      <c r="J563" s="645"/>
      <c r="K563" s="1"/>
      <c r="L563" s="1"/>
      <c r="M563" s="1"/>
      <c r="N563" s="1"/>
      <c r="O563" s="646"/>
      <c r="P563" s="646"/>
      <c r="Q563" s="647"/>
      <c r="R563" s="646"/>
      <c r="S563" s="646"/>
      <c r="T563" s="648"/>
      <c r="U563" s="646"/>
      <c r="V563" s="646"/>
      <c r="W563" s="647"/>
      <c r="X563" s="646"/>
      <c r="Y563" s="646"/>
      <c r="Z563" s="646"/>
      <c r="AA563" s="571"/>
      <c r="AB563" s="646"/>
      <c r="AC563" s="646"/>
      <c r="AD563" s="647"/>
      <c r="AE563" s="647"/>
      <c r="AF563" s="646"/>
      <c r="AG563" s="646"/>
      <c r="AH563" s="646"/>
      <c r="AI563" s="571"/>
      <c r="AJ563" s="646"/>
      <c r="AK563" s="646"/>
      <c r="AL563" s="646"/>
      <c r="AM563" s="647"/>
      <c r="AN563" s="646"/>
      <c r="AO563" s="646"/>
      <c r="AP563" s="646"/>
      <c r="AQ563" s="647"/>
      <c r="AR563" s="646"/>
      <c r="AS563" s="646"/>
      <c r="AT563" s="646"/>
      <c r="AU563" s="616"/>
      <c r="AV563" s="646"/>
      <c r="AW563" s="646"/>
      <c r="AX563" s="646"/>
      <c r="AY563" s="646"/>
      <c r="AZ563" s="646"/>
      <c r="BA563" s="646"/>
      <c r="BB563" s="646"/>
      <c r="BC563" s="647"/>
      <c r="BD563" s="646"/>
      <c r="BE563" s="646"/>
      <c r="BF563" s="646"/>
      <c r="BG563" s="646"/>
      <c r="BH563" s="647"/>
      <c r="BI563" s="646"/>
      <c r="BJ563" s="646"/>
      <c r="BK563" s="646"/>
      <c r="BL563" s="647"/>
      <c r="BM563" s="1"/>
      <c r="BN563" s="646"/>
      <c r="BO563" s="646"/>
      <c r="BP563" s="646"/>
      <c r="BQ563" s="542"/>
      <c r="BR563" s="640"/>
      <c r="BS563" s="983"/>
      <c r="BT563" s="640"/>
      <c r="BU563" s="651"/>
      <c r="BY563" s="642"/>
    </row>
    <row r="564" spans="1:77" s="652" customFormat="1" hidden="1">
      <c r="A564" s="697"/>
      <c r="B564" s="719"/>
      <c r="C564" s="719"/>
      <c r="D564" s="640"/>
      <c r="E564" s="789"/>
      <c r="F564" s="782"/>
      <c r="G564" s="701"/>
      <c r="H564" s="702"/>
      <c r="I564" s="703"/>
      <c r="J564" s="645"/>
      <c r="K564" s="1"/>
      <c r="L564" s="1"/>
      <c r="M564" s="1"/>
      <c r="N564" s="1"/>
      <c r="O564" s="646"/>
      <c r="P564" s="646"/>
      <c r="Q564" s="647"/>
      <c r="R564" s="646"/>
      <c r="S564" s="646"/>
      <c r="T564" s="648"/>
      <c r="U564" s="646"/>
      <c r="V564" s="646"/>
      <c r="W564" s="647"/>
      <c r="X564" s="646"/>
      <c r="Y564" s="646"/>
      <c r="Z564" s="646"/>
      <c r="AA564" s="571"/>
      <c r="AB564" s="646"/>
      <c r="AC564" s="646"/>
      <c r="AD564" s="647"/>
      <c r="AE564" s="647"/>
      <c r="AF564" s="646"/>
      <c r="AG564" s="646"/>
      <c r="AH564" s="646"/>
      <c r="AI564" s="571"/>
      <c r="AJ564" s="646"/>
      <c r="AK564" s="646"/>
      <c r="AL564" s="646"/>
      <c r="AM564" s="647"/>
      <c r="AN564" s="646"/>
      <c r="AO564" s="646"/>
      <c r="AP564" s="646"/>
      <c r="AQ564" s="647"/>
      <c r="AR564" s="646"/>
      <c r="AS564" s="646"/>
      <c r="AT564" s="646"/>
      <c r="AU564" s="616"/>
      <c r="AV564" s="646"/>
      <c r="AW564" s="646"/>
      <c r="AX564" s="646"/>
      <c r="AY564" s="646"/>
      <c r="AZ564" s="646"/>
      <c r="BA564" s="646"/>
      <c r="BB564" s="646"/>
      <c r="BC564" s="647"/>
      <c r="BD564" s="646"/>
      <c r="BE564" s="646"/>
      <c r="BF564" s="646"/>
      <c r="BG564" s="646"/>
      <c r="BH564" s="647"/>
      <c r="BI564" s="646"/>
      <c r="BJ564" s="646"/>
      <c r="BK564" s="646"/>
      <c r="BL564" s="647"/>
      <c r="BM564" s="1"/>
      <c r="BN564" s="646"/>
      <c r="BO564" s="646"/>
      <c r="BP564" s="646"/>
      <c r="BQ564" s="542"/>
      <c r="BR564" s="640"/>
      <c r="BS564" s="983"/>
      <c r="BT564" s="640"/>
      <c r="BU564" s="651"/>
      <c r="BY564" s="642"/>
    </row>
    <row r="565" spans="1:77" s="652" customFormat="1" hidden="1">
      <c r="A565" s="697"/>
      <c r="B565" s="719"/>
      <c r="C565" s="719"/>
      <c r="D565" s="640"/>
      <c r="E565" s="789"/>
      <c r="F565" s="782"/>
      <c r="G565" s="701"/>
      <c r="H565" s="702"/>
      <c r="I565" s="703"/>
      <c r="J565" s="645"/>
      <c r="K565" s="1"/>
      <c r="L565" s="1"/>
      <c r="M565" s="1"/>
      <c r="N565" s="1"/>
      <c r="O565" s="646"/>
      <c r="P565" s="646"/>
      <c r="Q565" s="647"/>
      <c r="R565" s="646"/>
      <c r="S565" s="646"/>
      <c r="T565" s="648"/>
      <c r="U565" s="646"/>
      <c r="V565" s="646"/>
      <c r="W565" s="647"/>
      <c r="X565" s="646"/>
      <c r="Y565" s="646"/>
      <c r="Z565" s="646"/>
      <c r="AA565" s="571"/>
      <c r="AB565" s="646"/>
      <c r="AC565" s="646"/>
      <c r="AD565" s="647"/>
      <c r="AE565" s="647"/>
      <c r="AF565" s="646"/>
      <c r="AG565" s="646"/>
      <c r="AH565" s="646"/>
      <c r="AI565" s="571"/>
      <c r="AJ565" s="646"/>
      <c r="AK565" s="646"/>
      <c r="AL565" s="646"/>
      <c r="AM565" s="647"/>
      <c r="AN565" s="646"/>
      <c r="AO565" s="646"/>
      <c r="AP565" s="646"/>
      <c r="AQ565" s="647"/>
      <c r="AR565" s="646"/>
      <c r="AS565" s="646"/>
      <c r="AT565" s="646"/>
      <c r="AU565" s="616"/>
      <c r="AV565" s="646"/>
      <c r="AW565" s="646"/>
      <c r="AX565" s="646"/>
      <c r="AY565" s="646"/>
      <c r="AZ565" s="646"/>
      <c r="BA565" s="646"/>
      <c r="BB565" s="646"/>
      <c r="BC565" s="647"/>
      <c r="BD565" s="646"/>
      <c r="BE565" s="646"/>
      <c r="BF565" s="646"/>
      <c r="BG565" s="646"/>
      <c r="BH565" s="647"/>
      <c r="BI565" s="646"/>
      <c r="BJ565" s="646"/>
      <c r="BK565" s="646"/>
      <c r="BL565" s="647"/>
      <c r="BM565" s="1"/>
      <c r="BN565" s="646"/>
      <c r="BO565" s="646"/>
      <c r="BP565" s="646"/>
      <c r="BQ565" s="542"/>
      <c r="BR565" s="640"/>
      <c r="BS565" s="983"/>
      <c r="BT565" s="640"/>
      <c r="BU565" s="651"/>
      <c r="BY565" s="642"/>
    </row>
    <row r="566" spans="1:77" s="652" customFormat="1" hidden="1">
      <c r="A566" s="697"/>
      <c r="B566" s="719"/>
      <c r="C566" s="719"/>
      <c r="D566" s="640"/>
      <c r="E566" s="789"/>
      <c r="F566" s="782"/>
      <c r="G566" s="701"/>
      <c r="H566" s="702"/>
      <c r="I566" s="703"/>
      <c r="J566" s="645"/>
      <c r="K566" s="1"/>
      <c r="L566" s="1"/>
      <c r="M566" s="1"/>
      <c r="N566" s="1"/>
      <c r="O566" s="646"/>
      <c r="P566" s="646"/>
      <c r="Q566" s="647"/>
      <c r="R566" s="646"/>
      <c r="S566" s="646"/>
      <c r="T566" s="648"/>
      <c r="U566" s="646"/>
      <c r="V566" s="646"/>
      <c r="W566" s="647"/>
      <c r="X566" s="646"/>
      <c r="Y566" s="646"/>
      <c r="Z566" s="646"/>
      <c r="AA566" s="571"/>
      <c r="AB566" s="646"/>
      <c r="AC566" s="646"/>
      <c r="AD566" s="647"/>
      <c r="AE566" s="647"/>
      <c r="AF566" s="646"/>
      <c r="AG566" s="646"/>
      <c r="AH566" s="646"/>
      <c r="AI566" s="571"/>
      <c r="AJ566" s="646"/>
      <c r="AK566" s="646"/>
      <c r="AL566" s="646"/>
      <c r="AM566" s="647"/>
      <c r="AN566" s="646"/>
      <c r="AO566" s="646"/>
      <c r="AP566" s="646"/>
      <c r="AQ566" s="647"/>
      <c r="AR566" s="646"/>
      <c r="AS566" s="646"/>
      <c r="AT566" s="646"/>
      <c r="AU566" s="616"/>
      <c r="AV566" s="646"/>
      <c r="AW566" s="646"/>
      <c r="AX566" s="646"/>
      <c r="AY566" s="646"/>
      <c r="AZ566" s="646"/>
      <c r="BA566" s="646"/>
      <c r="BB566" s="646"/>
      <c r="BC566" s="647"/>
      <c r="BD566" s="646"/>
      <c r="BE566" s="646"/>
      <c r="BF566" s="646"/>
      <c r="BG566" s="646"/>
      <c r="BH566" s="647"/>
      <c r="BI566" s="646"/>
      <c r="BJ566" s="646"/>
      <c r="BK566" s="646"/>
      <c r="BL566" s="647"/>
      <c r="BM566" s="1"/>
      <c r="BN566" s="646"/>
      <c r="BO566" s="646"/>
      <c r="BP566" s="646"/>
      <c r="BQ566" s="542"/>
      <c r="BR566" s="640"/>
      <c r="BS566" s="983"/>
      <c r="BT566" s="640"/>
      <c r="BU566" s="651"/>
      <c r="BY566" s="642"/>
    </row>
    <row r="567" spans="1:77" s="652" customFormat="1" hidden="1">
      <c r="A567" s="697"/>
      <c r="B567" s="719"/>
      <c r="C567" s="719"/>
      <c r="D567" s="640"/>
      <c r="E567" s="789"/>
      <c r="F567" s="782"/>
      <c r="G567" s="701"/>
      <c r="H567" s="702"/>
      <c r="I567" s="703"/>
      <c r="J567" s="645"/>
      <c r="K567" s="1"/>
      <c r="L567" s="1"/>
      <c r="M567" s="1"/>
      <c r="N567" s="1"/>
      <c r="O567" s="646"/>
      <c r="P567" s="646"/>
      <c r="Q567" s="647"/>
      <c r="R567" s="646"/>
      <c r="S567" s="646"/>
      <c r="T567" s="648"/>
      <c r="U567" s="646"/>
      <c r="V567" s="646"/>
      <c r="W567" s="647"/>
      <c r="X567" s="646"/>
      <c r="Y567" s="646"/>
      <c r="Z567" s="646"/>
      <c r="AA567" s="571"/>
      <c r="AB567" s="646"/>
      <c r="AC567" s="646"/>
      <c r="AD567" s="647"/>
      <c r="AE567" s="647"/>
      <c r="AF567" s="646"/>
      <c r="AG567" s="646"/>
      <c r="AH567" s="646"/>
      <c r="AI567" s="571"/>
      <c r="AJ567" s="646"/>
      <c r="AK567" s="646"/>
      <c r="AL567" s="646"/>
      <c r="AM567" s="647"/>
      <c r="AN567" s="646"/>
      <c r="AO567" s="646"/>
      <c r="AP567" s="646"/>
      <c r="AQ567" s="647"/>
      <c r="AR567" s="646"/>
      <c r="AS567" s="646"/>
      <c r="AT567" s="646"/>
      <c r="AU567" s="616"/>
      <c r="AV567" s="646"/>
      <c r="AW567" s="646"/>
      <c r="AX567" s="646"/>
      <c r="AY567" s="646"/>
      <c r="AZ567" s="646"/>
      <c r="BA567" s="646"/>
      <c r="BB567" s="646"/>
      <c r="BC567" s="647"/>
      <c r="BD567" s="646"/>
      <c r="BE567" s="646"/>
      <c r="BF567" s="646"/>
      <c r="BG567" s="646"/>
      <c r="BH567" s="647"/>
      <c r="BI567" s="646"/>
      <c r="BJ567" s="646"/>
      <c r="BK567" s="646"/>
      <c r="BL567" s="647"/>
      <c r="BM567" s="1"/>
      <c r="BN567" s="646"/>
      <c r="BO567" s="646"/>
      <c r="BP567" s="646"/>
      <c r="BQ567" s="542"/>
      <c r="BR567" s="640"/>
      <c r="BS567" s="983"/>
      <c r="BT567" s="640"/>
      <c r="BU567" s="651"/>
      <c r="BY567" s="642"/>
    </row>
    <row r="568" spans="1:77" s="652" customFormat="1" hidden="1">
      <c r="A568" s="697"/>
      <c r="B568" s="719"/>
      <c r="C568" s="719"/>
      <c r="D568" s="640"/>
      <c r="E568" s="789"/>
      <c r="F568" s="782"/>
      <c r="G568" s="701"/>
      <c r="H568" s="702"/>
      <c r="I568" s="703"/>
      <c r="J568" s="645"/>
      <c r="K568" s="1"/>
      <c r="L568" s="1"/>
      <c r="M568" s="1"/>
      <c r="N568" s="1"/>
      <c r="O568" s="646"/>
      <c r="P568" s="646"/>
      <c r="Q568" s="647"/>
      <c r="R568" s="646"/>
      <c r="S568" s="646"/>
      <c r="T568" s="648"/>
      <c r="U568" s="646"/>
      <c r="V568" s="646"/>
      <c r="W568" s="647"/>
      <c r="X568" s="646"/>
      <c r="Y568" s="646"/>
      <c r="Z568" s="646"/>
      <c r="AA568" s="571"/>
      <c r="AB568" s="646"/>
      <c r="AC568" s="646"/>
      <c r="AD568" s="647"/>
      <c r="AE568" s="647"/>
      <c r="AF568" s="646"/>
      <c r="AG568" s="646"/>
      <c r="AH568" s="646"/>
      <c r="AI568" s="571"/>
      <c r="AJ568" s="646"/>
      <c r="AK568" s="646"/>
      <c r="AL568" s="646"/>
      <c r="AM568" s="647"/>
      <c r="AN568" s="646"/>
      <c r="AO568" s="646"/>
      <c r="AP568" s="646"/>
      <c r="AQ568" s="647"/>
      <c r="AR568" s="646"/>
      <c r="AS568" s="646"/>
      <c r="AT568" s="646"/>
      <c r="AU568" s="616"/>
      <c r="AV568" s="646"/>
      <c r="AW568" s="646"/>
      <c r="AX568" s="646"/>
      <c r="AY568" s="646"/>
      <c r="AZ568" s="646"/>
      <c r="BA568" s="646"/>
      <c r="BB568" s="646"/>
      <c r="BC568" s="647"/>
      <c r="BD568" s="646"/>
      <c r="BE568" s="646"/>
      <c r="BF568" s="646"/>
      <c r="BG568" s="646"/>
      <c r="BH568" s="647"/>
      <c r="BI568" s="646"/>
      <c r="BJ568" s="646"/>
      <c r="BK568" s="646"/>
      <c r="BL568" s="647"/>
      <c r="BM568" s="1"/>
      <c r="BN568" s="646"/>
      <c r="BO568" s="646"/>
      <c r="BP568" s="646"/>
      <c r="BQ568" s="542"/>
      <c r="BR568" s="640"/>
      <c r="BS568" s="983"/>
      <c r="BT568" s="640"/>
      <c r="BU568" s="651"/>
      <c r="BY568" s="642"/>
    </row>
    <row r="569" spans="1:77" s="652" customFormat="1" hidden="1">
      <c r="A569" s="697"/>
      <c r="B569" s="719"/>
      <c r="C569" s="719"/>
      <c r="D569" s="640"/>
      <c r="E569" s="789"/>
      <c r="F569" s="782"/>
      <c r="G569" s="701"/>
      <c r="H569" s="702"/>
      <c r="I569" s="703"/>
      <c r="J569" s="645"/>
      <c r="K569" s="1"/>
      <c r="L569" s="1"/>
      <c r="M569" s="1"/>
      <c r="N569" s="1"/>
      <c r="O569" s="646"/>
      <c r="P569" s="646"/>
      <c r="Q569" s="647"/>
      <c r="R569" s="646"/>
      <c r="S569" s="646"/>
      <c r="T569" s="648"/>
      <c r="U569" s="646"/>
      <c r="V569" s="646"/>
      <c r="W569" s="647"/>
      <c r="X569" s="646"/>
      <c r="Y569" s="646"/>
      <c r="Z569" s="646"/>
      <c r="AA569" s="571"/>
      <c r="AB569" s="646"/>
      <c r="AC569" s="646"/>
      <c r="AD569" s="647"/>
      <c r="AE569" s="647"/>
      <c r="AF569" s="646"/>
      <c r="AG569" s="646"/>
      <c r="AH569" s="646"/>
      <c r="AI569" s="571"/>
      <c r="AJ569" s="646"/>
      <c r="AK569" s="646"/>
      <c r="AL569" s="646"/>
      <c r="AM569" s="647"/>
      <c r="AN569" s="646"/>
      <c r="AO569" s="646"/>
      <c r="AP569" s="646"/>
      <c r="AQ569" s="647"/>
      <c r="AR569" s="646"/>
      <c r="AS569" s="646"/>
      <c r="AT569" s="646"/>
      <c r="AU569" s="616"/>
      <c r="AV569" s="646"/>
      <c r="AW569" s="646"/>
      <c r="AX569" s="646"/>
      <c r="AY569" s="646"/>
      <c r="AZ569" s="646"/>
      <c r="BA569" s="646"/>
      <c r="BB569" s="646"/>
      <c r="BC569" s="647"/>
      <c r="BD569" s="646"/>
      <c r="BE569" s="646"/>
      <c r="BF569" s="646"/>
      <c r="BG569" s="646"/>
      <c r="BH569" s="647"/>
      <c r="BI569" s="646"/>
      <c r="BJ569" s="646"/>
      <c r="BK569" s="646"/>
      <c r="BL569" s="647"/>
      <c r="BM569" s="1"/>
      <c r="BN569" s="646"/>
      <c r="BO569" s="646"/>
      <c r="BP569" s="646"/>
      <c r="BQ569" s="542"/>
      <c r="BR569" s="640"/>
      <c r="BS569" s="983"/>
      <c r="BT569" s="640"/>
      <c r="BU569" s="651"/>
      <c r="BY569" s="642"/>
    </row>
    <row r="570" spans="1:77" s="652" customFormat="1" hidden="1">
      <c r="A570" s="697"/>
      <c r="B570" s="719"/>
      <c r="C570" s="719"/>
      <c r="D570" s="640"/>
      <c r="E570" s="789"/>
      <c r="F570" s="782"/>
      <c r="G570" s="701"/>
      <c r="H570" s="702"/>
      <c r="I570" s="703"/>
      <c r="J570" s="645"/>
      <c r="K570" s="1"/>
      <c r="L570" s="1"/>
      <c r="M570" s="1"/>
      <c r="N570" s="1"/>
      <c r="O570" s="646"/>
      <c r="P570" s="646"/>
      <c r="Q570" s="647"/>
      <c r="R570" s="646"/>
      <c r="S570" s="646"/>
      <c r="T570" s="648"/>
      <c r="U570" s="646"/>
      <c r="V570" s="646"/>
      <c r="W570" s="647"/>
      <c r="X570" s="646"/>
      <c r="Y570" s="646"/>
      <c r="Z570" s="646"/>
      <c r="AA570" s="571"/>
      <c r="AB570" s="646"/>
      <c r="AC570" s="646"/>
      <c r="AD570" s="647"/>
      <c r="AE570" s="647"/>
      <c r="AF570" s="646"/>
      <c r="AG570" s="646"/>
      <c r="AH570" s="646"/>
      <c r="AI570" s="571"/>
      <c r="AJ570" s="646"/>
      <c r="AK570" s="646"/>
      <c r="AL570" s="646"/>
      <c r="AM570" s="647"/>
      <c r="AN570" s="646"/>
      <c r="AO570" s="646"/>
      <c r="AP570" s="646"/>
      <c r="AQ570" s="647"/>
      <c r="AR570" s="646"/>
      <c r="AS570" s="646"/>
      <c r="AT570" s="646"/>
      <c r="AU570" s="616"/>
      <c r="AV570" s="646"/>
      <c r="AW570" s="646"/>
      <c r="AX570" s="646"/>
      <c r="AY570" s="646"/>
      <c r="AZ570" s="646"/>
      <c r="BA570" s="646"/>
      <c r="BB570" s="646"/>
      <c r="BC570" s="647"/>
      <c r="BD570" s="646"/>
      <c r="BE570" s="646"/>
      <c r="BF570" s="646"/>
      <c r="BG570" s="646"/>
      <c r="BH570" s="647"/>
      <c r="BI570" s="646"/>
      <c r="BJ570" s="646"/>
      <c r="BK570" s="646"/>
      <c r="BL570" s="647"/>
      <c r="BM570" s="1"/>
      <c r="BN570" s="646"/>
      <c r="BO570" s="646"/>
      <c r="BP570" s="646"/>
      <c r="BQ570" s="542"/>
      <c r="BR570" s="640"/>
      <c r="BS570" s="983"/>
      <c r="BT570" s="640"/>
      <c r="BU570" s="651"/>
      <c r="BY570" s="642"/>
    </row>
    <row r="571" spans="1:77" s="652" customFormat="1" hidden="1">
      <c r="A571" s="697"/>
      <c r="B571" s="719"/>
      <c r="C571" s="719"/>
      <c r="D571" s="640"/>
      <c r="E571" s="789"/>
      <c r="F571" s="782"/>
      <c r="G571" s="701"/>
      <c r="H571" s="702"/>
      <c r="I571" s="703"/>
      <c r="J571" s="645"/>
      <c r="K571" s="1"/>
      <c r="L571" s="1"/>
      <c r="M571" s="1"/>
      <c r="N571" s="1"/>
      <c r="O571" s="646"/>
      <c r="P571" s="646"/>
      <c r="Q571" s="647"/>
      <c r="R571" s="646"/>
      <c r="S571" s="646"/>
      <c r="T571" s="648"/>
      <c r="U571" s="646"/>
      <c r="V571" s="646"/>
      <c r="W571" s="647"/>
      <c r="X571" s="646"/>
      <c r="Y571" s="646"/>
      <c r="Z571" s="646"/>
      <c r="AA571" s="571"/>
      <c r="AB571" s="646"/>
      <c r="AC571" s="646"/>
      <c r="AD571" s="647"/>
      <c r="AE571" s="647"/>
      <c r="AF571" s="646"/>
      <c r="AG571" s="646"/>
      <c r="AH571" s="646"/>
      <c r="AI571" s="571"/>
      <c r="AJ571" s="646"/>
      <c r="AK571" s="646"/>
      <c r="AL571" s="646"/>
      <c r="AM571" s="647"/>
      <c r="AN571" s="646"/>
      <c r="AO571" s="646"/>
      <c r="AP571" s="646"/>
      <c r="AQ571" s="647"/>
      <c r="AR571" s="646"/>
      <c r="AS571" s="646"/>
      <c r="AT571" s="646"/>
      <c r="AU571" s="616"/>
      <c r="AV571" s="646"/>
      <c r="AW571" s="646"/>
      <c r="AX571" s="646"/>
      <c r="AY571" s="646"/>
      <c r="AZ571" s="646"/>
      <c r="BA571" s="646"/>
      <c r="BB571" s="646"/>
      <c r="BC571" s="647"/>
      <c r="BD571" s="646"/>
      <c r="BE571" s="646"/>
      <c r="BF571" s="646"/>
      <c r="BG571" s="646"/>
      <c r="BH571" s="647"/>
      <c r="BI571" s="646"/>
      <c r="BJ571" s="646"/>
      <c r="BK571" s="646"/>
      <c r="BL571" s="647"/>
      <c r="BM571" s="1"/>
      <c r="BN571" s="646"/>
      <c r="BO571" s="646"/>
      <c r="BP571" s="646"/>
      <c r="BQ571" s="542"/>
      <c r="BR571" s="640"/>
      <c r="BS571" s="983"/>
      <c r="BT571" s="640"/>
      <c r="BU571" s="651"/>
      <c r="BY571" s="642"/>
    </row>
    <row r="572" spans="1:77" s="652" customFormat="1" hidden="1">
      <c r="A572" s="697"/>
      <c r="B572" s="719"/>
      <c r="C572" s="719"/>
      <c r="D572" s="640"/>
      <c r="E572" s="789"/>
      <c r="F572" s="782"/>
      <c r="G572" s="701"/>
      <c r="H572" s="702"/>
      <c r="I572" s="703"/>
      <c r="J572" s="645"/>
      <c r="K572" s="1"/>
      <c r="L572" s="1"/>
      <c r="M572" s="1"/>
      <c r="N572" s="1"/>
      <c r="O572" s="646"/>
      <c r="P572" s="646"/>
      <c r="Q572" s="647"/>
      <c r="R572" s="646"/>
      <c r="S572" s="646"/>
      <c r="T572" s="648"/>
      <c r="U572" s="646"/>
      <c r="V572" s="646"/>
      <c r="W572" s="647"/>
      <c r="X572" s="646"/>
      <c r="Y572" s="646"/>
      <c r="Z572" s="646"/>
      <c r="AA572" s="571"/>
      <c r="AB572" s="646"/>
      <c r="AC572" s="646"/>
      <c r="AD572" s="647"/>
      <c r="AE572" s="647"/>
      <c r="AF572" s="646"/>
      <c r="AG572" s="646"/>
      <c r="AH572" s="646"/>
      <c r="AI572" s="571"/>
      <c r="AJ572" s="646"/>
      <c r="AK572" s="646"/>
      <c r="AL572" s="646"/>
      <c r="AM572" s="647"/>
      <c r="AN572" s="646"/>
      <c r="AO572" s="646"/>
      <c r="AP572" s="646"/>
      <c r="AQ572" s="647"/>
      <c r="AR572" s="646"/>
      <c r="AS572" s="646"/>
      <c r="AT572" s="646"/>
      <c r="AU572" s="616"/>
      <c r="AV572" s="646"/>
      <c r="AW572" s="646"/>
      <c r="AX572" s="646"/>
      <c r="AY572" s="646"/>
      <c r="AZ572" s="646"/>
      <c r="BA572" s="646"/>
      <c r="BB572" s="646"/>
      <c r="BC572" s="647"/>
      <c r="BD572" s="646"/>
      <c r="BE572" s="646"/>
      <c r="BF572" s="646"/>
      <c r="BG572" s="646"/>
      <c r="BH572" s="647"/>
      <c r="BI572" s="646"/>
      <c r="BJ572" s="646"/>
      <c r="BK572" s="646"/>
      <c r="BL572" s="647"/>
      <c r="BM572" s="1"/>
      <c r="BN572" s="646"/>
      <c r="BO572" s="646"/>
      <c r="BP572" s="646"/>
      <c r="BQ572" s="542"/>
      <c r="BR572" s="640"/>
      <c r="BS572" s="983"/>
      <c r="BT572" s="640"/>
      <c r="BU572" s="651"/>
      <c r="BY572" s="642"/>
    </row>
    <row r="573" spans="1:77" s="652" customFormat="1" hidden="1">
      <c r="A573" s="697"/>
      <c r="B573" s="719"/>
      <c r="C573" s="719"/>
      <c r="D573" s="640"/>
      <c r="E573" s="789"/>
      <c r="F573" s="782"/>
      <c r="G573" s="701"/>
      <c r="H573" s="702"/>
      <c r="I573" s="703"/>
      <c r="J573" s="645"/>
      <c r="K573" s="1"/>
      <c r="L573" s="1"/>
      <c r="M573" s="1"/>
      <c r="N573" s="1"/>
      <c r="O573" s="646"/>
      <c r="P573" s="646"/>
      <c r="Q573" s="647"/>
      <c r="R573" s="646"/>
      <c r="S573" s="646"/>
      <c r="T573" s="648"/>
      <c r="U573" s="646"/>
      <c r="V573" s="646"/>
      <c r="W573" s="647"/>
      <c r="X573" s="646"/>
      <c r="Y573" s="646"/>
      <c r="Z573" s="646"/>
      <c r="AA573" s="571"/>
      <c r="AB573" s="646"/>
      <c r="AC573" s="646"/>
      <c r="AD573" s="647"/>
      <c r="AE573" s="647"/>
      <c r="AF573" s="646"/>
      <c r="AG573" s="646"/>
      <c r="AH573" s="646"/>
      <c r="AI573" s="571"/>
      <c r="AJ573" s="646"/>
      <c r="AK573" s="646"/>
      <c r="AL573" s="646"/>
      <c r="AM573" s="647"/>
      <c r="AN573" s="646"/>
      <c r="AO573" s="646"/>
      <c r="AP573" s="646"/>
      <c r="AQ573" s="647"/>
      <c r="AR573" s="646"/>
      <c r="AS573" s="646"/>
      <c r="AT573" s="646"/>
      <c r="AU573" s="616"/>
      <c r="AV573" s="646"/>
      <c r="AW573" s="646"/>
      <c r="AX573" s="646"/>
      <c r="AY573" s="646"/>
      <c r="AZ573" s="646"/>
      <c r="BA573" s="646"/>
      <c r="BB573" s="646"/>
      <c r="BC573" s="647"/>
      <c r="BD573" s="646"/>
      <c r="BE573" s="646"/>
      <c r="BF573" s="646"/>
      <c r="BG573" s="646"/>
      <c r="BH573" s="647"/>
      <c r="BI573" s="646"/>
      <c r="BJ573" s="646"/>
      <c r="BK573" s="646"/>
      <c r="BL573" s="647"/>
      <c r="BM573" s="1"/>
      <c r="BN573" s="646"/>
      <c r="BO573" s="646"/>
      <c r="BP573" s="646"/>
      <c r="BQ573" s="542"/>
      <c r="BR573" s="640"/>
      <c r="BS573" s="983"/>
      <c r="BT573" s="640"/>
      <c r="BU573" s="651"/>
      <c r="BY573" s="642"/>
    </row>
    <row r="574" spans="1:77" s="652" customFormat="1" hidden="1">
      <c r="A574" s="697"/>
      <c r="B574" s="719"/>
      <c r="C574" s="719"/>
      <c r="D574" s="640"/>
      <c r="E574" s="789"/>
      <c r="F574" s="782"/>
      <c r="G574" s="701"/>
      <c r="H574" s="702"/>
      <c r="I574" s="703"/>
      <c r="J574" s="645"/>
      <c r="K574" s="1"/>
      <c r="L574" s="1"/>
      <c r="M574" s="1"/>
      <c r="N574" s="1"/>
      <c r="O574" s="646"/>
      <c r="P574" s="646"/>
      <c r="Q574" s="647"/>
      <c r="R574" s="646"/>
      <c r="S574" s="646"/>
      <c r="T574" s="648"/>
      <c r="U574" s="646"/>
      <c r="V574" s="646"/>
      <c r="W574" s="647"/>
      <c r="X574" s="646"/>
      <c r="Y574" s="646"/>
      <c r="Z574" s="646"/>
      <c r="AA574" s="571"/>
      <c r="AB574" s="646"/>
      <c r="AC574" s="646"/>
      <c r="AD574" s="647"/>
      <c r="AE574" s="647"/>
      <c r="AF574" s="646"/>
      <c r="AG574" s="646"/>
      <c r="AH574" s="646"/>
      <c r="AI574" s="571"/>
      <c r="AJ574" s="646"/>
      <c r="AK574" s="646"/>
      <c r="AL574" s="646"/>
      <c r="AM574" s="647"/>
      <c r="AN574" s="646"/>
      <c r="AO574" s="646"/>
      <c r="AP574" s="646"/>
      <c r="AQ574" s="647"/>
      <c r="AR574" s="646"/>
      <c r="AS574" s="646"/>
      <c r="AT574" s="646"/>
      <c r="AU574" s="616"/>
      <c r="AV574" s="646"/>
      <c r="AW574" s="646"/>
      <c r="AX574" s="646"/>
      <c r="AY574" s="646"/>
      <c r="AZ574" s="646"/>
      <c r="BA574" s="646"/>
      <c r="BB574" s="646"/>
      <c r="BC574" s="647"/>
      <c r="BD574" s="646"/>
      <c r="BE574" s="646"/>
      <c r="BF574" s="646"/>
      <c r="BG574" s="646"/>
      <c r="BH574" s="647"/>
      <c r="BI574" s="646"/>
      <c r="BJ574" s="646"/>
      <c r="BK574" s="646"/>
      <c r="BL574" s="647"/>
      <c r="BM574" s="1"/>
      <c r="BN574" s="646"/>
      <c r="BO574" s="646"/>
      <c r="BP574" s="646"/>
      <c r="BQ574" s="542"/>
      <c r="BR574" s="640"/>
      <c r="BS574" s="983"/>
      <c r="BT574" s="640"/>
      <c r="BU574" s="651"/>
      <c r="BY574" s="642"/>
    </row>
    <row r="575" spans="1:77" s="652" customFormat="1" hidden="1">
      <c r="A575" s="697"/>
      <c r="B575" s="719"/>
      <c r="C575" s="719"/>
      <c r="D575" s="640"/>
      <c r="E575" s="789"/>
      <c r="F575" s="782"/>
      <c r="G575" s="701"/>
      <c r="H575" s="702"/>
      <c r="I575" s="703"/>
      <c r="J575" s="645"/>
      <c r="K575" s="1"/>
      <c r="L575" s="1"/>
      <c r="M575" s="1"/>
      <c r="N575" s="1"/>
      <c r="O575" s="646"/>
      <c r="P575" s="646"/>
      <c r="Q575" s="647"/>
      <c r="R575" s="646"/>
      <c r="S575" s="646"/>
      <c r="T575" s="648"/>
      <c r="U575" s="646"/>
      <c r="V575" s="646"/>
      <c r="W575" s="647"/>
      <c r="X575" s="646"/>
      <c r="Y575" s="646"/>
      <c r="Z575" s="646"/>
      <c r="AA575" s="571"/>
      <c r="AB575" s="646"/>
      <c r="AC575" s="646"/>
      <c r="AD575" s="647"/>
      <c r="AE575" s="647"/>
      <c r="AF575" s="646"/>
      <c r="AG575" s="646"/>
      <c r="AH575" s="646"/>
      <c r="AI575" s="571"/>
      <c r="AJ575" s="646"/>
      <c r="AK575" s="646"/>
      <c r="AL575" s="646"/>
      <c r="AM575" s="647"/>
      <c r="AN575" s="646"/>
      <c r="AO575" s="646"/>
      <c r="AP575" s="646"/>
      <c r="AQ575" s="647"/>
      <c r="AR575" s="646"/>
      <c r="AS575" s="646"/>
      <c r="AT575" s="646"/>
      <c r="AU575" s="616"/>
      <c r="AV575" s="646"/>
      <c r="AW575" s="646"/>
      <c r="AX575" s="646"/>
      <c r="AY575" s="646"/>
      <c r="AZ575" s="646"/>
      <c r="BA575" s="646"/>
      <c r="BB575" s="646"/>
      <c r="BC575" s="647"/>
      <c r="BD575" s="646"/>
      <c r="BE575" s="646"/>
      <c r="BF575" s="646"/>
      <c r="BG575" s="646"/>
      <c r="BH575" s="647"/>
      <c r="BI575" s="646"/>
      <c r="BJ575" s="646"/>
      <c r="BK575" s="646"/>
      <c r="BL575" s="647"/>
      <c r="BM575" s="1"/>
      <c r="BN575" s="646"/>
      <c r="BO575" s="646"/>
      <c r="BP575" s="646"/>
      <c r="BQ575" s="542"/>
      <c r="BR575" s="640"/>
      <c r="BS575" s="983"/>
      <c r="BT575" s="640"/>
      <c r="BU575" s="651"/>
      <c r="BY575" s="642"/>
    </row>
    <row r="576" spans="1:77" s="652" customFormat="1" hidden="1">
      <c r="A576" s="697"/>
      <c r="B576" s="719"/>
      <c r="C576" s="719"/>
      <c r="D576" s="640"/>
      <c r="E576" s="789"/>
      <c r="F576" s="782"/>
      <c r="G576" s="701"/>
      <c r="H576" s="702"/>
      <c r="I576" s="703"/>
      <c r="J576" s="645"/>
      <c r="K576" s="1"/>
      <c r="L576" s="1"/>
      <c r="M576" s="1"/>
      <c r="N576" s="1"/>
      <c r="O576" s="646"/>
      <c r="P576" s="646"/>
      <c r="Q576" s="647"/>
      <c r="R576" s="646"/>
      <c r="S576" s="646"/>
      <c r="T576" s="648"/>
      <c r="U576" s="646"/>
      <c r="V576" s="646"/>
      <c r="W576" s="647"/>
      <c r="X576" s="646"/>
      <c r="Y576" s="646"/>
      <c r="Z576" s="646"/>
      <c r="AA576" s="571"/>
      <c r="AB576" s="646"/>
      <c r="AC576" s="646"/>
      <c r="AD576" s="647"/>
      <c r="AE576" s="647"/>
      <c r="AF576" s="646"/>
      <c r="AG576" s="646"/>
      <c r="AH576" s="646"/>
      <c r="AI576" s="571"/>
      <c r="AJ576" s="646"/>
      <c r="AK576" s="646"/>
      <c r="AL576" s="646"/>
      <c r="AM576" s="647"/>
      <c r="AN576" s="646"/>
      <c r="AO576" s="646"/>
      <c r="AP576" s="646"/>
      <c r="AQ576" s="647"/>
      <c r="AR576" s="646"/>
      <c r="AS576" s="646"/>
      <c r="AT576" s="646"/>
      <c r="AU576" s="616"/>
      <c r="AV576" s="646"/>
      <c r="AW576" s="646"/>
      <c r="AX576" s="646"/>
      <c r="AY576" s="646"/>
      <c r="AZ576" s="646"/>
      <c r="BA576" s="646"/>
      <c r="BB576" s="646"/>
      <c r="BC576" s="647"/>
      <c r="BD576" s="646"/>
      <c r="BE576" s="646"/>
      <c r="BF576" s="646"/>
      <c r="BG576" s="646"/>
      <c r="BH576" s="647"/>
      <c r="BI576" s="646"/>
      <c r="BJ576" s="646"/>
      <c r="BK576" s="646"/>
      <c r="BL576" s="647"/>
      <c r="BM576" s="1"/>
      <c r="BN576" s="646"/>
      <c r="BO576" s="646"/>
      <c r="BP576" s="646"/>
      <c r="BQ576" s="542"/>
      <c r="BR576" s="640"/>
      <c r="BS576" s="983"/>
      <c r="BT576" s="640"/>
      <c r="BU576" s="651"/>
      <c r="BY576" s="642"/>
    </row>
    <row r="577" spans="1:77" s="652" customFormat="1" hidden="1">
      <c r="A577" s="697"/>
      <c r="B577" s="719"/>
      <c r="C577" s="719"/>
      <c r="D577" s="640"/>
      <c r="E577" s="789"/>
      <c r="F577" s="782"/>
      <c r="G577" s="701"/>
      <c r="H577" s="702"/>
      <c r="I577" s="703"/>
      <c r="J577" s="645"/>
      <c r="K577" s="1"/>
      <c r="L577" s="1"/>
      <c r="M577" s="1"/>
      <c r="N577" s="1"/>
      <c r="O577" s="646"/>
      <c r="P577" s="646"/>
      <c r="Q577" s="647"/>
      <c r="R577" s="646"/>
      <c r="S577" s="646"/>
      <c r="T577" s="648"/>
      <c r="U577" s="646"/>
      <c r="V577" s="646"/>
      <c r="W577" s="647"/>
      <c r="X577" s="646"/>
      <c r="Y577" s="646"/>
      <c r="Z577" s="646"/>
      <c r="AA577" s="571"/>
      <c r="AB577" s="646"/>
      <c r="AC577" s="646"/>
      <c r="AD577" s="647"/>
      <c r="AE577" s="647"/>
      <c r="AF577" s="646"/>
      <c r="AG577" s="646"/>
      <c r="AH577" s="646"/>
      <c r="AI577" s="571"/>
      <c r="AJ577" s="646"/>
      <c r="AK577" s="646"/>
      <c r="AL577" s="646"/>
      <c r="AM577" s="647"/>
      <c r="AN577" s="646"/>
      <c r="AO577" s="646"/>
      <c r="AP577" s="646"/>
      <c r="AQ577" s="647"/>
      <c r="AR577" s="646"/>
      <c r="AS577" s="646"/>
      <c r="AT577" s="646"/>
      <c r="AU577" s="616"/>
      <c r="AV577" s="646"/>
      <c r="AW577" s="646"/>
      <c r="AX577" s="646"/>
      <c r="AY577" s="646"/>
      <c r="AZ577" s="646"/>
      <c r="BA577" s="646"/>
      <c r="BB577" s="646"/>
      <c r="BC577" s="647"/>
      <c r="BD577" s="646"/>
      <c r="BE577" s="646"/>
      <c r="BF577" s="646"/>
      <c r="BG577" s="646"/>
      <c r="BH577" s="647"/>
      <c r="BI577" s="646"/>
      <c r="BJ577" s="646"/>
      <c r="BK577" s="646"/>
      <c r="BL577" s="647"/>
      <c r="BM577" s="1"/>
      <c r="BN577" s="646"/>
      <c r="BO577" s="646"/>
      <c r="BP577" s="646"/>
      <c r="BQ577" s="542"/>
      <c r="BR577" s="640"/>
      <c r="BS577" s="983"/>
      <c r="BT577" s="640"/>
      <c r="BU577" s="651"/>
      <c r="BY577" s="642"/>
    </row>
    <row r="578" spans="1:77" s="652" customFormat="1" hidden="1">
      <c r="A578" s="697"/>
      <c r="B578" s="719"/>
      <c r="C578" s="719"/>
      <c r="D578" s="640"/>
      <c r="E578" s="789"/>
      <c r="F578" s="782"/>
      <c r="G578" s="701"/>
      <c r="H578" s="702"/>
      <c r="I578" s="703"/>
      <c r="J578" s="645"/>
      <c r="K578" s="1"/>
      <c r="L578" s="1"/>
      <c r="M578" s="1"/>
      <c r="N578" s="1"/>
      <c r="O578" s="646"/>
      <c r="P578" s="646"/>
      <c r="Q578" s="647"/>
      <c r="R578" s="646"/>
      <c r="S578" s="646"/>
      <c r="T578" s="648"/>
      <c r="U578" s="646"/>
      <c r="V578" s="646"/>
      <c r="W578" s="647"/>
      <c r="X578" s="646"/>
      <c r="Y578" s="646"/>
      <c r="Z578" s="646"/>
      <c r="AA578" s="571"/>
      <c r="AB578" s="646"/>
      <c r="AC578" s="646"/>
      <c r="AD578" s="647"/>
      <c r="AE578" s="647"/>
      <c r="AF578" s="646"/>
      <c r="AG578" s="646"/>
      <c r="AH578" s="646"/>
      <c r="AI578" s="571"/>
      <c r="AJ578" s="646"/>
      <c r="AK578" s="646"/>
      <c r="AL578" s="646"/>
      <c r="AM578" s="647"/>
      <c r="AN578" s="646"/>
      <c r="AO578" s="646"/>
      <c r="AP578" s="646"/>
      <c r="AQ578" s="647"/>
      <c r="AR578" s="646"/>
      <c r="AS578" s="646"/>
      <c r="AT578" s="646"/>
      <c r="AU578" s="616"/>
      <c r="AV578" s="646"/>
      <c r="AW578" s="646"/>
      <c r="AX578" s="646"/>
      <c r="AY578" s="646"/>
      <c r="AZ578" s="646"/>
      <c r="BA578" s="646"/>
      <c r="BB578" s="646"/>
      <c r="BC578" s="647"/>
      <c r="BD578" s="646"/>
      <c r="BE578" s="646"/>
      <c r="BF578" s="646"/>
      <c r="BG578" s="646"/>
      <c r="BH578" s="647"/>
      <c r="BI578" s="646"/>
      <c r="BJ578" s="646"/>
      <c r="BK578" s="646"/>
      <c r="BL578" s="647"/>
      <c r="BM578" s="1"/>
      <c r="BN578" s="646"/>
      <c r="BO578" s="646"/>
      <c r="BP578" s="646"/>
      <c r="BQ578" s="542"/>
      <c r="BR578" s="640"/>
      <c r="BS578" s="983"/>
      <c r="BT578" s="640"/>
      <c r="BU578" s="651"/>
      <c r="BY578" s="642"/>
    </row>
    <row r="579" spans="1:77" s="652" customFormat="1" hidden="1">
      <c r="A579" s="697"/>
      <c r="B579" s="719"/>
      <c r="C579" s="719"/>
      <c r="D579" s="640"/>
      <c r="E579" s="789"/>
      <c r="F579" s="782"/>
      <c r="G579" s="701"/>
      <c r="H579" s="702"/>
      <c r="I579" s="703"/>
      <c r="J579" s="645"/>
      <c r="K579" s="1"/>
      <c r="L579" s="1"/>
      <c r="M579" s="1"/>
      <c r="N579" s="1"/>
      <c r="O579" s="646"/>
      <c r="P579" s="646"/>
      <c r="Q579" s="647"/>
      <c r="R579" s="646"/>
      <c r="S579" s="646"/>
      <c r="T579" s="648"/>
      <c r="U579" s="646"/>
      <c r="V579" s="646"/>
      <c r="W579" s="647"/>
      <c r="X579" s="646"/>
      <c r="Y579" s="646"/>
      <c r="Z579" s="646"/>
      <c r="AA579" s="571"/>
      <c r="AB579" s="646"/>
      <c r="AC579" s="646"/>
      <c r="AD579" s="647"/>
      <c r="AE579" s="647"/>
      <c r="AF579" s="646"/>
      <c r="AG579" s="646"/>
      <c r="AH579" s="646"/>
      <c r="AI579" s="571"/>
      <c r="AJ579" s="646"/>
      <c r="AK579" s="646"/>
      <c r="AL579" s="646"/>
      <c r="AM579" s="647"/>
      <c r="AN579" s="646"/>
      <c r="AO579" s="646"/>
      <c r="AP579" s="646"/>
      <c r="AQ579" s="647"/>
      <c r="AR579" s="646"/>
      <c r="AS579" s="646"/>
      <c r="AT579" s="646"/>
      <c r="AU579" s="616"/>
      <c r="AV579" s="646"/>
      <c r="AW579" s="646"/>
      <c r="AX579" s="646"/>
      <c r="AY579" s="646"/>
      <c r="AZ579" s="646"/>
      <c r="BA579" s="646"/>
      <c r="BB579" s="646"/>
      <c r="BC579" s="647"/>
      <c r="BD579" s="646"/>
      <c r="BE579" s="646"/>
      <c r="BF579" s="646"/>
      <c r="BG579" s="646"/>
      <c r="BH579" s="647"/>
      <c r="BI579" s="646"/>
      <c r="BJ579" s="646"/>
      <c r="BK579" s="646"/>
      <c r="BL579" s="647"/>
      <c r="BM579" s="1"/>
      <c r="BN579" s="646"/>
      <c r="BO579" s="646"/>
      <c r="BP579" s="646"/>
      <c r="BQ579" s="542"/>
      <c r="BR579" s="640"/>
      <c r="BS579" s="983"/>
      <c r="BT579" s="640"/>
      <c r="BU579" s="651"/>
      <c r="BY579" s="642"/>
    </row>
    <row r="580" spans="1:77" s="652" customFormat="1" hidden="1">
      <c r="A580" s="697"/>
      <c r="B580" s="719"/>
      <c r="C580" s="719"/>
      <c r="D580" s="640"/>
      <c r="E580" s="789"/>
      <c r="F580" s="782"/>
      <c r="G580" s="701"/>
      <c r="H580" s="702"/>
      <c r="I580" s="703"/>
      <c r="J580" s="645"/>
      <c r="K580" s="1"/>
      <c r="L580" s="1"/>
      <c r="M580" s="1"/>
      <c r="N580" s="1"/>
      <c r="O580" s="646"/>
      <c r="P580" s="646"/>
      <c r="Q580" s="647"/>
      <c r="R580" s="646"/>
      <c r="S580" s="646"/>
      <c r="T580" s="648"/>
      <c r="U580" s="646"/>
      <c r="V580" s="646"/>
      <c r="W580" s="647"/>
      <c r="X580" s="646"/>
      <c r="Y580" s="646"/>
      <c r="Z580" s="646"/>
      <c r="AA580" s="571"/>
      <c r="AB580" s="646"/>
      <c r="AC580" s="646"/>
      <c r="AD580" s="647"/>
      <c r="AE580" s="647"/>
      <c r="AF580" s="646"/>
      <c r="AG580" s="646"/>
      <c r="AH580" s="646"/>
      <c r="AI580" s="571"/>
      <c r="AJ580" s="646"/>
      <c r="AK580" s="646"/>
      <c r="AL580" s="646"/>
      <c r="AM580" s="647"/>
      <c r="AN580" s="646"/>
      <c r="AO580" s="646"/>
      <c r="AP580" s="646"/>
      <c r="AQ580" s="647"/>
      <c r="AR580" s="646"/>
      <c r="AS580" s="646"/>
      <c r="AT580" s="646"/>
      <c r="AU580" s="616"/>
      <c r="AV580" s="646"/>
      <c r="AW580" s="646"/>
      <c r="AX580" s="646"/>
      <c r="AY580" s="646"/>
      <c r="AZ580" s="646"/>
      <c r="BA580" s="646"/>
      <c r="BB580" s="646"/>
      <c r="BC580" s="647"/>
      <c r="BD580" s="646"/>
      <c r="BE580" s="646"/>
      <c r="BF580" s="646"/>
      <c r="BG580" s="646"/>
      <c r="BH580" s="647"/>
      <c r="BI580" s="646"/>
      <c r="BJ580" s="646"/>
      <c r="BK580" s="646"/>
      <c r="BL580" s="647"/>
      <c r="BM580" s="1"/>
      <c r="BN580" s="646"/>
      <c r="BO580" s="646"/>
      <c r="BP580" s="646"/>
      <c r="BQ580" s="542"/>
      <c r="BR580" s="640"/>
      <c r="BS580" s="983"/>
      <c r="BT580" s="640"/>
      <c r="BU580" s="651"/>
      <c r="BY580" s="642"/>
    </row>
    <row r="581" spans="1:77" s="652" customFormat="1" hidden="1">
      <c r="A581" s="697"/>
      <c r="B581" s="719"/>
      <c r="C581" s="719"/>
      <c r="D581" s="640"/>
      <c r="E581" s="789"/>
      <c r="F581" s="782"/>
      <c r="G581" s="701"/>
      <c r="H581" s="702"/>
      <c r="I581" s="703"/>
      <c r="J581" s="645"/>
      <c r="K581" s="1"/>
      <c r="L581" s="1"/>
      <c r="M581" s="1"/>
      <c r="N581" s="1"/>
      <c r="O581" s="646"/>
      <c r="P581" s="646"/>
      <c r="Q581" s="647"/>
      <c r="R581" s="646"/>
      <c r="S581" s="646"/>
      <c r="T581" s="648"/>
      <c r="U581" s="646"/>
      <c r="V581" s="646"/>
      <c r="W581" s="647"/>
      <c r="X581" s="646"/>
      <c r="Y581" s="646"/>
      <c r="Z581" s="646"/>
      <c r="AA581" s="571"/>
      <c r="AB581" s="646"/>
      <c r="AC581" s="646"/>
      <c r="AD581" s="647"/>
      <c r="AE581" s="647"/>
      <c r="AF581" s="646"/>
      <c r="AG581" s="646"/>
      <c r="AH581" s="646"/>
      <c r="AI581" s="571"/>
      <c r="AJ581" s="646"/>
      <c r="AK581" s="646"/>
      <c r="AL581" s="646"/>
      <c r="AM581" s="647"/>
      <c r="AN581" s="646"/>
      <c r="AO581" s="646"/>
      <c r="AP581" s="646"/>
      <c r="AQ581" s="647"/>
      <c r="AR581" s="646"/>
      <c r="AS581" s="646"/>
      <c r="AT581" s="646"/>
      <c r="AU581" s="616"/>
      <c r="AV581" s="646"/>
      <c r="AW581" s="646"/>
      <c r="AX581" s="646"/>
      <c r="AY581" s="646"/>
      <c r="AZ581" s="646"/>
      <c r="BA581" s="646"/>
      <c r="BB581" s="646"/>
      <c r="BC581" s="647"/>
      <c r="BD581" s="646"/>
      <c r="BE581" s="646"/>
      <c r="BF581" s="646"/>
      <c r="BG581" s="646"/>
      <c r="BH581" s="647"/>
      <c r="BI581" s="646"/>
      <c r="BJ581" s="646"/>
      <c r="BK581" s="646"/>
      <c r="BL581" s="647"/>
      <c r="BM581" s="1"/>
      <c r="BN581" s="646"/>
      <c r="BO581" s="646"/>
      <c r="BP581" s="646"/>
      <c r="BQ581" s="542"/>
      <c r="BR581" s="640"/>
      <c r="BS581" s="983"/>
      <c r="BT581" s="640"/>
      <c r="BU581" s="651"/>
      <c r="BY581" s="642"/>
    </row>
    <row r="582" spans="1:77" s="652" customFormat="1" hidden="1">
      <c r="A582" s="697"/>
      <c r="B582" s="719"/>
      <c r="C582" s="719"/>
      <c r="D582" s="640"/>
      <c r="E582" s="789"/>
      <c r="F582" s="782"/>
      <c r="G582" s="701"/>
      <c r="H582" s="702"/>
      <c r="I582" s="703"/>
      <c r="J582" s="645"/>
      <c r="K582" s="1"/>
      <c r="L582" s="1"/>
      <c r="M582" s="1"/>
      <c r="N582" s="1"/>
      <c r="O582" s="646"/>
      <c r="P582" s="646"/>
      <c r="Q582" s="647"/>
      <c r="R582" s="646"/>
      <c r="S582" s="646"/>
      <c r="T582" s="648"/>
      <c r="U582" s="646"/>
      <c r="V582" s="646"/>
      <c r="W582" s="647"/>
      <c r="X582" s="646"/>
      <c r="Y582" s="646"/>
      <c r="Z582" s="646"/>
      <c r="AA582" s="571"/>
      <c r="AB582" s="646"/>
      <c r="AC582" s="646"/>
      <c r="AD582" s="647"/>
      <c r="AE582" s="647"/>
      <c r="AF582" s="646"/>
      <c r="AG582" s="646"/>
      <c r="AH582" s="646"/>
      <c r="AI582" s="571"/>
      <c r="AJ582" s="646"/>
      <c r="AK582" s="646"/>
      <c r="AL582" s="646"/>
      <c r="AM582" s="647"/>
      <c r="AN582" s="646"/>
      <c r="AO582" s="646"/>
      <c r="AP582" s="646"/>
      <c r="AQ582" s="647"/>
      <c r="AR582" s="646"/>
      <c r="AS582" s="646"/>
      <c r="AT582" s="646"/>
      <c r="AU582" s="616"/>
      <c r="AV582" s="646"/>
      <c r="AW582" s="646"/>
      <c r="AX582" s="646"/>
      <c r="AY582" s="646"/>
      <c r="AZ582" s="646"/>
      <c r="BA582" s="646"/>
      <c r="BB582" s="646"/>
      <c r="BC582" s="647"/>
      <c r="BD582" s="646"/>
      <c r="BE582" s="646"/>
      <c r="BF582" s="646"/>
      <c r="BG582" s="646"/>
      <c r="BH582" s="647"/>
      <c r="BI582" s="646"/>
      <c r="BJ582" s="646"/>
      <c r="BK582" s="646"/>
      <c r="BL582" s="647"/>
      <c r="BM582" s="1"/>
      <c r="BN582" s="646"/>
      <c r="BO582" s="646"/>
      <c r="BP582" s="646"/>
      <c r="BQ582" s="542"/>
      <c r="BR582" s="640"/>
      <c r="BS582" s="983"/>
      <c r="BT582" s="640"/>
      <c r="BU582" s="651"/>
      <c r="BY582" s="642"/>
    </row>
    <row r="583" spans="1:77" s="652" customFormat="1" hidden="1">
      <c r="A583" s="697"/>
      <c r="B583" s="719"/>
      <c r="C583" s="719"/>
      <c r="D583" s="640"/>
      <c r="E583" s="789"/>
      <c r="F583" s="782"/>
      <c r="G583" s="701"/>
      <c r="H583" s="702"/>
      <c r="I583" s="703"/>
      <c r="J583" s="645"/>
      <c r="K583" s="1"/>
      <c r="L583" s="1"/>
      <c r="M583" s="1"/>
      <c r="N583" s="1"/>
      <c r="O583" s="646"/>
      <c r="P583" s="646"/>
      <c r="Q583" s="647"/>
      <c r="R583" s="646"/>
      <c r="S583" s="646"/>
      <c r="T583" s="648"/>
      <c r="U583" s="646"/>
      <c r="V583" s="646"/>
      <c r="W583" s="647"/>
      <c r="X583" s="646"/>
      <c r="Y583" s="646"/>
      <c r="Z583" s="646"/>
      <c r="AA583" s="571"/>
      <c r="AB583" s="646"/>
      <c r="AC583" s="646"/>
      <c r="AD583" s="647"/>
      <c r="AE583" s="647"/>
      <c r="AF583" s="646"/>
      <c r="AG583" s="646"/>
      <c r="AH583" s="646"/>
      <c r="AI583" s="571"/>
      <c r="AJ583" s="646"/>
      <c r="AK583" s="646"/>
      <c r="AL583" s="646"/>
      <c r="AM583" s="647"/>
      <c r="AN583" s="646"/>
      <c r="AO583" s="646"/>
      <c r="AP583" s="646"/>
      <c r="AQ583" s="647"/>
      <c r="AR583" s="646"/>
      <c r="AS583" s="646"/>
      <c r="AT583" s="646"/>
      <c r="AU583" s="616"/>
      <c r="AV583" s="646"/>
      <c r="AW583" s="646"/>
      <c r="AX583" s="646"/>
      <c r="AY583" s="646"/>
      <c r="AZ583" s="646"/>
      <c r="BA583" s="646"/>
      <c r="BB583" s="646"/>
      <c r="BC583" s="647"/>
      <c r="BD583" s="646"/>
      <c r="BE583" s="646"/>
      <c r="BF583" s="646"/>
      <c r="BG583" s="646"/>
      <c r="BH583" s="647"/>
      <c r="BI583" s="646"/>
      <c r="BJ583" s="646"/>
      <c r="BK583" s="646"/>
      <c r="BL583" s="647"/>
      <c r="BM583" s="1"/>
      <c r="BN583" s="646"/>
      <c r="BO583" s="646"/>
      <c r="BP583" s="646"/>
      <c r="BQ583" s="542"/>
      <c r="BR583" s="640"/>
      <c r="BS583" s="983"/>
      <c r="BT583" s="640"/>
      <c r="BU583" s="651"/>
      <c r="BY583" s="642"/>
    </row>
    <row r="584" spans="1:77" s="652" customFormat="1" hidden="1">
      <c r="A584" s="697"/>
      <c r="B584" s="719"/>
      <c r="C584" s="719"/>
      <c r="D584" s="640"/>
      <c r="E584" s="789"/>
      <c r="F584" s="782"/>
      <c r="G584" s="701"/>
      <c r="H584" s="702"/>
      <c r="I584" s="703"/>
      <c r="J584" s="645"/>
      <c r="K584" s="1"/>
      <c r="L584" s="1"/>
      <c r="M584" s="1"/>
      <c r="N584" s="1"/>
      <c r="O584" s="646"/>
      <c r="P584" s="646"/>
      <c r="Q584" s="647"/>
      <c r="R584" s="646"/>
      <c r="S584" s="646"/>
      <c r="T584" s="648"/>
      <c r="U584" s="646"/>
      <c r="V584" s="646"/>
      <c r="W584" s="647"/>
      <c r="X584" s="646"/>
      <c r="Y584" s="646"/>
      <c r="Z584" s="646"/>
      <c r="AA584" s="571"/>
      <c r="AB584" s="646"/>
      <c r="AC584" s="646"/>
      <c r="AD584" s="647"/>
      <c r="AE584" s="647"/>
      <c r="AF584" s="646"/>
      <c r="AG584" s="646"/>
      <c r="AH584" s="646"/>
      <c r="AI584" s="571"/>
      <c r="AJ584" s="646"/>
      <c r="AK584" s="646"/>
      <c r="AL584" s="646"/>
      <c r="AM584" s="647"/>
      <c r="AN584" s="646"/>
      <c r="AO584" s="646"/>
      <c r="AP584" s="646"/>
      <c r="AQ584" s="647"/>
      <c r="AR584" s="646"/>
      <c r="AS584" s="646"/>
      <c r="AT584" s="646"/>
      <c r="AU584" s="616"/>
      <c r="AV584" s="646"/>
      <c r="AW584" s="646"/>
      <c r="AX584" s="646"/>
      <c r="AY584" s="646"/>
      <c r="AZ584" s="646"/>
      <c r="BA584" s="646"/>
      <c r="BB584" s="646"/>
      <c r="BC584" s="647"/>
      <c r="BD584" s="646"/>
      <c r="BE584" s="646"/>
      <c r="BF584" s="646"/>
      <c r="BG584" s="646"/>
      <c r="BH584" s="647"/>
      <c r="BI584" s="646"/>
      <c r="BJ584" s="646"/>
      <c r="BK584" s="646"/>
      <c r="BL584" s="647"/>
      <c r="BM584" s="1"/>
      <c r="BN584" s="646"/>
      <c r="BO584" s="646"/>
      <c r="BP584" s="646"/>
      <c r="BQ584" s="542"/>
      <c r="BR584" s="640"/>
      <c r="BS584" s="983"/>
      <c r="BT584" s="640"/>
      <c r="BU584" s="651"/>
      <c r="BY584" s="642"/>
    </row>
    <row r="585" spans="1:77" s="652" customFormat="1" hidden="1">
      <c r="A585" s="697"/>
      <c r="B585" s="719"/>
      <c r="C585" s="719"/>
      <c r="D585" s="640"/>
      <c r="E585" s="789"/>
      <c r="F585" s="782"/>
      <c r="G585" s="701"/>
      <c r="H585" s="702"/>
      <c r="I585" s="703"/>
      <c r="J585" s="645"/>
      <c r="K585" s="1"/>
      <c r="L585" s="1"/>
      <c r="M585" s="1"/>
      <c r="N585" s="1"/>
      <c r="O585" s="646"/>
      <c r="P585" s="646"/>
      <c r="Q585" s="647"/>
      <c r="R585" s="646"/>
      <c r="S585" s="646"/>
      <c r="T585" s="648"/>
      <c r="U585" s="646"/>
      <c r="V585" s="646"/>
      <c r="W585" s="647"/>
      <c r="X585" s="646"/>
      <c r="Y585" s="646"/>
      <c r="Z585" s="646"/>
      <c r="AA585" s="571"/>
      <c r="AB585" s="646"/>
      <c r="AC585" s="646"/>
      <c r="AD585" s="647"/>
      <c r="AE585" s="647"/>
      <c r="AF585" s="646"/>
      <c r="AG585" s="646"/>
      <c r="AH585" s="646"/>
      <c r="AI585" s="571"/>
      <c r="AJ585" s="646"/>
      <c r="AK585" s="646"/>
      <c r="AL585" s="646"/>
      <c r="AM585" s="647"/>
      <c r="AN585" s="646"/>
      <c r="AO585" s="646"/>
      <c r="AP585" s="646"/>
      <c r="AQ585" s="647"/>
      <c r="AR585" s="646"/>
      <c r="AS585" s="646"/>
      <c r="AT585" s="646"/>
      <c r="AU585" s="616"/>
      <c r="AV585" s="646"/>
      <c r="AW585" s="646"/>
      <c r="AX585" s="646"/>
      <c r="AY585" s="646"/>
      <c r="AZ585" s="646"/>
      <c r="BA585" s="646"/>
      <c r="BB585" s="646"/>
      <c r="BC585" s="647"/>
      <c r="BD585" s="646"/>
      <c r="BE585" s="646"/>
      <c r="BF585" s="646"/>
      <c r="BG585" s="646"/>
      <c r="BH585" s="647"/>
      <c r="BI585" s="646"/>
      <c r="BJ585" s="646"/>
      <c r="BK585" s="646"/>
      <c r="BL585" s="647"/>
      <c r="BM585" s="1"/>
      <c r="BN585" s="646"/>
      <c r="BO585" s="646"/>
      <c r="BP585" s="646"/>
      <c r="BQ585" s="542"/>
      <c r="BR585" s="640"/>
      <c r="BS585" s="983"/>
      <c r="BT585" s="640"/>
      <c r="BU585" s="651"/>
      <c r="BY585" s="642"/>
    </row>
    <row r="586" spans="1:77" s="652" customFormat="1" hidden="1">
      <c r="A586" s="697"/>
      <c r="B586" s="719"/>
      <c r="C586" s="719"/>
      <c r="D586" s="640"/>
      <c r="E586" s="789"/>
      <c r="F586" s="782"/>
      <c r="G586" s="701"/>
      <c r="H586" s="702"/>
      <c r="I586" s="703"/>
      <c r="J586" s="645"/>
      <c r="K586" s="1"/>
      <c r="L586" s="1"/>
      <c r="M586" s="1"/>
      <c r="N586" s="1"/>
      <c r="O586" s="646"/>
      <c r="P586" s="646"/>
      <c r="Q586" s="647"/>
      <c r="R586" s="646"/>
      <c r="S586" s="646"/>
      <c r="T586" s="648"/>
      <c r="U586" s="646"/>
      <c r="V586" s="646"/>
      <c r="W586" s="647"/>
      <c r="X586" s="646"/>
      <c r="Y586" s="646"/>
      <c r="Z586" s="646"/>
      <c r="AA586" s="571"/>
      <c r="AB586" s="646"/>
      <c r="AC586" s="646"/>
      <c r="AD586" s="647"/>
      <c r="AE586" s="647"/>
      <c r="AF586" s="646"/>
      <c r="AG586" s="646"/>
      <c r="AH586" s="646"/>
      <c r="AI586" s="571"/>
      <c r="AJ586" s="646"/>
      <c r="AK586" s="646"/>
      <c r="AL586" s="646"/>
      <c r="AM586" s="647"/>
      <c r="AN586" s="646"/>
      <c r="AO586" s="646"/>
      <c r="AP586" s="646"/>
      <c r="AQ586" s="647"/>
      <c r="AR586" s="646"/>
      <c r="AS586" s="646"/>
      <c r="AT586" s="646"/>
      <c r="AU586" s="616"/>
      <c r="AV586" s="646"/>
      <c r="AW586" s="646"/>
      <c r="AX586" s="646"/>
      <c r="AY586" s="646"/>
      <c r="AZ586" s="646"/>
      <c r="BA586" s="646"/>
      <c r="BB586" s="646"/>
      <c r="BC586" s="647"/>
      <c r="BD586" s="646"/>
      <c r="BE586" s="646"/>
      <c r="BF586" s="646"/>
      <c r="BG586" s="646"/>
      <c r="BH586" s="647"/>
      <c r="BI586" s="646"/>
      <c r="BJ586" s="646"/>
      <c r="BK586" s="646"/>
      <c r="BL586" s="647"/>
      <c r="BM586" s="1"/>
      <c r="BN586" s="646"/>
      <c r="BO586" s="646"/>
      <c r="BP586" s="646"/>
      <c r="BQ586" s="542"/>
      <c r="BR586" s="640"/>
      <c r="BS586" s="983"/>
      <c r="BT586" s="640"/>
      <c r="BU586" s="651"/>
      <c r="BY586" s="642"/>
    </row>
    <row r="587" spans="1:77" s="652" customFormat="1" hidden="1">
      <c r="A587" s="697"/>
      <c r="B587" s="719"/>
      <c r="C587" s="719"/>
      <c r="D587" s="640"/>
      <c r="E587" s="789"/>
      <c r="F587" s="782"/>
      <c r="G587" s="701"/>
      <c r="H587" s="702"/>
      <c r="I587" s="703"/>
      <c r="J587" s="645"/>
      <c r="K587" s="1"/>
      <c r="L587" s="1"/>
      <c r="M587" s="1"/>
      <c r="N587" s="1"/>
      <c r="O587" s="646"/>
      <c r="P587" s="646"/>
      <c r="Q587" s="647"/>
      <c r="R587" s="646"/>
      <c r="S587" s="646"/>
      <c r="T587" s="648"/>
      <c r="U587" s="646"/>
      <c r="V587" s="646"/>
      <c r="W587" s="647"/>
      <c r="X587" s="646"/>
      <c r="Y587" s="646"/>
      <c r="Z587" s="646"/>
      <c r="AA587" s="571"/>
      <c r="AB587" s="646"/>
      <c r="AC587" s="646"/>
      <c r="AD587" s="647"/>
      <c r="AE587" s="647"/>
      <c r="AF587" s="646"/>
      <c r="AG587" s="646"/>
      <c r="AH587" s="646"/>
      <c r="AI587" s="571"/>
      <c r="AJ587" s="646"/>
      <c r="AK587" s="646"/>
      <c r="AL587" s="646"/>
      <c r="AM587" s="647"/>
      <c r="AN587" s="646"/>
      <c r="AO587" s="646"/>
      <c r="AP587" s="646"/>
      <c r="AQ587" s="647"/>
      <c r="AR587" s="646"/>
      <c r="AS587" s="646"/>
      <c r="AT587" s="646"/>
      <c r="AU587" s="616"/>
      <c r="AV587" s="646"/>
      <c r="AW587" s="646"/>
      <c r="AX587" s="646"/>
      <c r="AY587" s="646"/>
      <c r="AZ587" s="646"/>
      <c r="BA587" s="646"/>
      <c r="BB587" s="646"/>
      <c r="BC587" s="647"/>
      <c r="BD587" s="646"/>
      <c r="BE587" s="646"/>
      <c r="BF587" s="646"/>
      <c r="BG587" s="646"/>
      <c r="BH587" s="647"/>
      <c r="BI587" s="646"/>
      <c r="BJ587" s="646"/>
      <c r="BK587" s="646"/>
      <c r="BL587" s="647"/>
      <c r="BM587" s="1"/>
      <c r="BN587" s="646"/>
      <c r="BO587" s="646"/>
      <c r="BP587" s="646"/>
      <c r="BQ587" s="542"/>
      <c r="BR587" s="640"/>
      <c r="BS587" s="983"/>
      <c r="BT587" s="640"/>
      <c r="BU587" s="651"/>
      <c r="BY587" s="642"/>
    </row>
    <row r="588" spans="1:77" s="652" customFormat="1" hidden="1">
      <c r="A588" s="697"/>
      <c r="B588" s="719"/>
      <c r="C588" s="719"/>
      <c r="D588" s="640"/>
      <c r="E588" s="789"/>
      <c r="F588" s="782"/>
      <c r="G588" s="701"/>
      <c r="H588" s="702"/>
      <c r="I588" s="703"/>
      <c r="J588" s="645"/>
      <c r="K588" s="1"/>
      <c r="L588" s="1"/>
      <c r="M588" s="1"/>
      <c r="N588" s="1"/>
      <c r="O588" s="646"/>
      <c r="P588" s="646"/>
      <c r="Q588" s="647"/>
      <c r="R588" s="646"/>
      <c r="S588" s="646"/>
      <c r="T588" s="648"/>
      <c r="U588" s="646"/>
      <c r="V588" s="646"/>
      <c r="W588" s="647"/>
      <c r="X588" s="646"/>
      <c r="Y588" s="646"/>
      <c r="Z588" s="646"/>
      <c r="AA588" s="571"/>
      <c r="AB588" s="646"/>
      <c r="AC588" s="646"/>
      <c r="AD588" s="647"/>
      <c r="AE588" s="647"/>
      <c r="AF588" s="646"/>
      <c r="AG588" s="646"/>
      <c r="AH588" s="646"/>
      <c r="AI588" s="571"/>
      <c r="AJ588" s="646"/>
      <c r="AK588" s="646"/>
      <c r="AL588" s="646"/>
      <c r="AM588" s="647"/>
      <c r="AN588" s="646"/>
      <c r="AO588" s="646"/>
      <c r="AP588" s="646"/>
      <c r="AQ588" s="647"/>
      <c r="AR588" s="646"/>
      <c r="AS588" s="646"/>
      <c r="AT588" s="646"/>
      <c r="AU588" s="616"/>
      <c r="AV588" s="646"/>
      <c r="AW588" s="646"/>
      <c r="AX588" s="646"/>
      <c r="AY588" s="646"/>
      <c r="AZ588" s="646"/>
      <c r="BA588" s="646"/>
      <c r="BB588" s="646"/>
      <c r="BC588" s="647"/>
      <c r="BD588" s="646"/>
      <c r="BE588" s="646"/>
      <c r="BF588" s="646"/>
      <c r="BG588" s="646"/>
      <c r="BH588" s="647"/>
      <c r="BI588" s="646"/>
      <c r="BJ588" s="646"/>
      <c r="BK588" s="646"/>
      <c r="BL588" s="647"/>
      <c r="BM588" s="1"/>
      <c r="BN588" s="646"/>
      <c r="BO588" s="646"/>
      <c r="BP588" s="646"/>
      <c r="BQ588" s="542"/>
      <c r="BR588" s="640"/>
      <c r="BS588" s="983"/>
      <c r="BT588" s="640"/>
      <c r="BU588" s="651"/>
      <c r="BY588" s="642"/>
    </row>
    <row r="589" spans="1:77" s="652" customFormat="1" hidden="1">
      <c r="A589" s="697"/>
      <c r="B589" s="719"/>
      <c r="C589" s="719"/>
      <c r="D589" s="640"/>
      <c r="E589" s="789"/>
      <c r="F589" s="782"/>
      <c r="G589" s="701"/>
      <c r="H589" s="702"/>
      <c r="I589" s="703"/>
      <c r="J589" s="645"/>
      <c r="K589" s="1"/>
      <c r="L589" s="1"/>
      <c r="M589" s="1"/>
      <c r="N589" s="1"/>
      <c r="O589" s="646"/>
      <c r="P589" s="646"/>
      <c r="Q589" s="647"/>
      <c r="R589" s="646"/>
      <c r="S589" s="646"/>
      <c r="T589" s="648"/>
      <c r="U589" s="646"/>
      <c r="V589" s="646"/>
      <c r="W589" s="647"/>
      <c r="X589" s="646"/>
      <c r="Y589" s="646"/>
      <c r="Z589" s="646"/>
      <c r="AA589" s="571"/>
      <c r="AB589" s="646"/>
      <c r="AC589" s="646"/>
      <c r="AD589" s="647"/>
      <c r="AE589" s="647"/>
      <c r="AF589" s="646"/>
      <c r="AG589" s="646"/>
      <c r="AH589" s="646"/>
      <c r="AI589" s="571"/>
      <c r="AJ589" s="646"/>
      <c r="AK589" s="646"/>
      <c r="AL589" s="646"/>
      <c r="AM589" s="647"/>
      <c r="AN589" s="646"/>
      <c r="AO589" s="646"/>
      <c r="AP589" s="646"/>
      <c r="AQ589" s="647"/>
      <c r="AR589" s="646"/>
      <c r="AS589" s="646"/>
      <c r="AT589" s="646"/>
      <c r="AU589" s="616"/>
      <c r="AV589" s="646"/>
      <c r="AW589" s="646"/>
      <c r="AX589" s="646"/>
      <c r="AY589" s="646"/>
      <c r="AZ589" s="646"/>
      <c r="BA589" s="646"/>
      <c r="BB589" s="646"/>
      <c r="BC589" s="647"/>
      <c r="BD589" s="646"/>
      <c r="BE589" s="646"/>
      <c r="BF589" s="646"/>
      <c r="BG589" s="646"/>
      <c r="BH589" s="647"/>
      <c r="BI589" s="646"/>
      <c r="BJ589" s="646"/>
      <c r="BK589" s="646"/>
      <c r="BL589" s="647"/>
      <c r="BM589" s="1"/>
      <c r="BN589" s="646"/>
      <c r="BO589" s="646"/>
      <c r="BP589" s="646"/>
      <c r="BQ589" s="542"/>
      <c r="BR589" s="640"/>
      <c r="BS589" s="983"/>
      <c r="BT589" s="640"/>
      <c r="BU589" s="651"/>
      <c r="BY589" s="642"/>
    </row>
    <row r="590" spans="1:77" s="652" customFormat="1" hidden="1">
      <c r="A590" s="697"/>
      <c r="B590" s="719"/>
      <c r="C590" s="719"/>
      <c r="D590" s="640"/>
      <c r="E590" s="789"/>
      <c r="F590" s="782"/>
      <c r="G590" s="701"/>
      <c r="H590" s="702"/>
      <c r="I590" s="703"/>
      <c r="J590" s="645"/>
      <c r="K590" s="1"/>
      <c r="L590" s="1"/>
      <c r="M590" s="1"/>
      <c r="N590" s="1"/>
      <c r="O590" s="646"/>
      <c r="P590" s="646"/>
      <c r="Q590" s="647"/>
      <c r="R590" s="646"/>
      <c r="S590" s="646"/>
      <c r="T590" s="648"/>
      <c r="U590" s="646"/>
      <c r="V590" s="646"/>
      <c r="W590" s="647"/>
      <c r="X590" s="646"/>
      <c r="Y590" s="646"/>
      <c r="Z590" s="646"/>
      <c r="AA590" s="571"/>
      <c r="AB590" s="646"/>
      <c r="AC590" s="646"/>
      <c r="AD590" s="647"/>
      <c r="AE590" s="647"/>
      <c r="AF590" s="646"/>
      <c r="AG590" s="646"/>
      <c r="AH590" s="646"/>
      <c r="AI590" s="571"/>
      <c r="AJ590" s="646"/>
      <c r="AK590" s="646"/>
      <c r="AL590" s="646"/>
      <c r="AM590" s="647"/>
      <c r="AN590" s="646"/>
      <c r="AO590" s="646"/>
      <c r="AP590" s="646"/>
      <c r="AQ590" s="647"/>
      <c r="AR590" s="646"/>
      <c r="AS590" s="646"/>
      <c r="AT590" s="646"/>
      <c r="AU590" s="616"/>
      <c r="AV590" s="646"/>
      <c r="AW590" s="646"/>
      <c r="AX590" s="646"/>
      <c r="AY590" s="646"/>
      <c r="AZ590" s="646"/>
      <c r="BA590" s="646"/>
      <c r="BB590" s="646"/>
      <c r="BC590" s="647"/>
      <c r="BD590" s="646"/>
      <c r="BE590" s="646"/>
      <c r="BF590" s="646"/>
      <c r="BG590" s="646"/>
      <c r="BH590" s="647"/>
      <c r="BI590" s="646"/>
      <c r="BJ590" s="646"/>
      <c r="BK590" s="646"/>
      <c r="BL590" s="647"/>
      <c r="BM590" s="1"/>
      <c r="BN590" s="646"/>
      <c r="BO590" s="646"/>
      <c r="BP590" s="646"/>
      <c r="BQ590" s="542"/>
      <c r="BR590" s="640"/>
      <c r="BS590" s="983"/>
      <c r="BT590" s="640"/>
      <c r="BU590" s="651"/>
      <c r="BY590" s="642"/>
    </row>
    <row r="591" spans="1:77" s="652" customFormat="1" hidden="1">
      <c r="A591" s="697"/>
      <c r="B591" s="719"/>
      <c r="C591" s="719"/>
      <c r="D591" s="640"/>
      <c r="E591" s="789"/>
      <c r="F591" s="782"/>
      <c r="G591" s="701"/>
      <c r="H591" s="702"/>
      <c r="I591" s="703"/>
      <c r="J591" s="645"/>
      <c r="K591" s="1"/>
      <c r="L591" s="1"/>
      <c r="M591" s="1"/>
      <c r="N591" s="1"/>
      <c r="O591" s="646"/>
      <c r="P591" s="646"/>
      <c r="Q591" s="647"/>
      <c r="R591" s="646"/>
      <c r="S591" s="646"/>
      <c r="T591" s="648"/>
      <c r="U591" s="646"/>
      <c r="V591" s="646"/>
      <c r="W591" s="647"/>
      <c r="X591" s="646"/>
      <c r="Y591" s="646"/>
      <c r="Z591" s="646"/>
      <c r="AA591" s="571"/>
      <c r="AB591" s="646"/>
      <c r="AC591" s="646"/>
      <c r="AD591" s="647"/>
      <c r="AE591" s="647"/>
      <c r="AF591" s="646"/>
      <c r="AG591" s="646"/>
      <c r="AH591" s="646"/>
      <c r="AI591" s="571"/>
      <c r="AJ591" s="646"/>
      <c r="AK591" s="646"/>
      <c r="AL591" s="646"/>
      <c r="AM591" s="647"/>
      <c r="AN591" s="646"/>
      <c r="AO591" s="646"/>
      <c r="AP591" s="646"/>
      <c r="AQ591" s="647"/>
      <c r="AR591" s="646"/>
      <c r="AS591" s="646"/>
      <c r="AT591" s="646"/>
      <c r="AU591" s="616"/>
      <c r="AV591" s="646"/>
      <c r="AW591" s="646"/>
      <c r="AX591" s="646"/>
      <c r="AY591" s="646"/>
      <c r="AZ591" s="646"/>
      <c r="BA591" s="646"/>
      <c r="BB591" s="646"/>
      <c r="BC591" s="647"/>
      <c r="BD591" s="646"/>
      <c r="BE591" s="646"/>
      <c r="BF591" s="646"/>
      <c r="BG591" s="646"/>
      <c r="BH591" s="647"/>
      <c r="BI591" s="646"/>
      <c r="BJ591" s="646"/>
      <c r="BK591" s="646"/>
      <c r="BL591" s="647"/>
      <c r="BM591" s="1"/>
      <c r="BN591" s="646"/>
      <c r="BO591" s="646"/>
      <c r="BP591" s="646"/>
      <c r="BQ591" s="542"/>
      <c r="BR591" s="640"/>
      <c r="BS591" s="983"/>
      <c r="BT591" s="640"/>
      <c r="BU591" s="651"/>
      <c r="BY591" s="642"/>
    </row>
    <row r="592" spans="1:77" s="652" customFormat="1" hidden="1">
      <c r="A592" s="697"/>
      <c r="B592" s="719"/>
      <c r="C592" s="719"/>
      <c r="D592" s="640"/>
      <c r="E592" s="789"/>
      <c r="F592" s="782"/>
      <c r="G592" s="701"/>
      <c r="H592" s="702"/>
      <c r="I592" s="703"/>
      <c r="J592" s="645"/>
      <c r="K592" s="1"/>
      <c r="L592" s="1"/>
      <c r="M592" s="1"/>
      <c r="N592" s="1"/>
      <c r="O592" s="646"/>
      <c r="P592" s="646"/>
      <c r="Q592" s="647"/>
      <c r="R592" s="646"/>
      <c r="S592" s="646"/>
      <c r="T592" s="648"/>
      <c r="U592" s="646"/>
      <c r="V592" s="646"/>
      <c r="W592" s="647"/>
      <c r="X592" s="646"/>
      <c r="Y592" s="646"/>
      <c r="Z592" s="646"/>
      <c r="AA592" s="571"/>
      <c r="AB592" s="646"/>
      <c r="AC592" s="646"/>
      <c r="AD592" s="647"/>
      <c r="AE592" s="647"/>
      <c r="AF592" s="646"/>
      <c r="AG592" s="646"/>
      <c r="AH592" s="646"/>
      <c r="AI592" s="571"/>
      <c r="AJ592" s="646"/>
      <c r="AK592" s="646"/>
      <c r="AL592" s="646"/>
      <c r="AM592" s="647"/>
      <c r="AN592" s="646"/>
      <c r="AO592" s="646"/>
      <c r="AP592" s="646"/>
      <c r="AQ592" s="647"/>
      <c r="AR592" s="646"/>
      <c r="AS592" s="646"/>
      <c r="AT592" s="646"/>
      <c r="AU592" s="616"/>
      <c r="AV592" s="646"/>
      <c r="AW592" s="646"/>
      <c r="AX592" s="646"/>
      <c r="AY592" s="646"/>
      <c r="AZ592" s="646"/>
      <c r="BA592" s="646"/>
      <c r="BB592" s="646"/>
      <c r="BC592" s="647"/>
      <c r="BD592" s="646"/>
      <c r="BE592" s="646"/>
      <c r="BF592" s="646"/>
      <c r="BG592" s="646"/>
      <c r="BH592" s="647"/>
      <c r="BI592" s="646"/>
      <c r="BJ592" s="646"/>
      <c r="BK592" s="646"/>
      <c r="BL592" s="647"/>
      <c r="BM592" s="1"/>
      <c r="BN592" s="646"/>
      <c r="BO592" s="646"/>
      <c r="BP592" s="646"/>
      <c r="BQ592" s="542"/>
      <c r="BR592" s="640"/>
      <c r="BS592" s="983"/>
      <c r="BT592" s="640"/>
      <c r="BU592" s="651"/>
      <c r="BY592" s="642"/>
    </row>
    <row r="593" spans="1:77" s="652" customFormat="1" hidden="1">
      <c r="A593" s="697"/>
      <c r="B593" s="719"/>
      <c r="C593" s="719"/>
      <c r="D593" s="640"/>
      <c r="E593" s="789"/>
      <c r="F593" s="782"/>
      <c r="G593" s="701"/>
      <c r="H593" s="702"/>
      <c r="I593" s="703"/>
      <c r="J593" s="645"/>
      <c r="K593" s="1"/>
      <c r="L593" s="1"/>
      <c r="M593" s="1"/>
      <c r="N593" s="1"/>
      <c r="O593" s="646"/>
      <c r="P593" s="646"/>
      <c r="Q593" s="647"/>
      <c r="R593" s="646"/>
      <c r="S593" s="646"/>
      <c r="T593" s="648"/>
      <c r="U593" s="646"/>
      <c r="V593" s="646"/>
      <c r="W593" s="647"/>
      <c r="X593" s="646"/>
      <c r="Y593" s="646"/>
      <c r="Z593" s="646"/>
      <c r="AA593" s="571"/>
      <c r="AB593" s="646"/>
      <c r="AC593" s="646"/>
      <c r="AD593" s="647"/>
      <c r="AE593" s="647"/>
      <c r="AF593" s="646"/>
      <c r="AG593" s="646"/>
      <c r="AH593" s="646"/>
      <c r="AI593" s="571"/>
      <c r="AJ593" s="646"/>
      <c r="AK593" s="646"/>
      <c r="AL593" s="646"/>
      <c r="AM593" s="647"/>
      <c r="AN593" s="646"/>
      <c r="AO593" s="646"/>
      <c r="AP593" s="646"/>
      <c r="AQ593" s="647"/>
      <c r="AR593" s="646"/>
      <c r="AS593" s="646"/>
      <c r="AT593" s="646"/>
      <c r="AU593" s="616"/>
      <c r="AV593" s="646"/>
      <c r="AW593" s="646"/>
      <c r="AX593" s="646"/>
      <c r="AY593" s="646"/>
      <c r="AZ593" s="646"/>
      <c r="BA593" s="646"/>
      <c r="BB593" s="646"/>
      <c r="BC593" s="647"/>
      <c r="BD593" s="646"/>
      <c r="BE593" s="646"/>
      <c r="BF593" s="646"/>
      <c r="BG593" s="646"/>
      <c r="BH593" s="647"/>
      <c r="BI593" s="646"/>
      <c r="BJ593" s="646"/>
      <c r="BK593" s="646"/>
      <c r="BL593" s="647"/>
      <c r="BM593" s="1"/>
      <c r="BN593" s="646"/>
      <c r="BO593" s="646"/>
      <c r="BP593" s="646"/>
      <c r="BQ593" s="542"/>
      <c r="BR593" s="640"/>
      <c r="BS593" s="983"/>
      <c r="BT593" s="640"/>
      <c r="BU593" s="651"/>
      <c r="BY593" s="642"/>
    </row>
    <row r="594" spans="1:77" s="652" customFormat="1" hidden="1">
      <c r="A594" s="697"/>
      <c r="B594" s="719"/>
      <c r="C594" s="719"/>
      <c r="D594" s="640"/>
      <c r="E594" s="789"/>
      <c r="F594" s="782"/>
      <c r="G594" s="701"/>
      <c r="H594" s="702"/>
      <c r="I594" s="703"/>
      <c r="J594" s="645"/>
      <c r="K594" s="1"/>
      <c r="L594" s="1"/>
      <c r="M594" s="1"/>
      <c r="N594" s="1"/>
      <c r="O594" s="646"/>
      <c r="P594" s="646"/>
      <c r="Q594" s="647"/>
      <c r="R594" s="646"/>
      <c r="S594" s="646"/>
      <c r="T594" s="648"/>
      <c r="U594" s="646"/>
      <c r="V594" s="646"/>
      <c r="W594" s="647"/>
      <c r="X594" s="646"/>
      <c r="Y594" s="646"/>
      <c r="Z594" s="646"/>
      <c r="AA594" s="571"/>
      <c r="AB594" s="646"/>
      <c r="AC594" s="646"/>
      <c r="AD594" s="647"/>
      <c r="AE594" s="647"/>
      <c r="AF594" s="646"/>
      <c r="AG594" s="646"/>
      <c r="AH594" s="646"/>
      <c r="AI594" s="571"/>
      <c r="AJ594" s="646"/>
      <c r="AK594" s="646"/>
      <c r="AL594" s="646"/>
      <c r="AM594" s="647"/>
      <c r="AN594" s="646"/>
      <c r="AO594" s="646"/>
      <c r="AP594" s="646"/>
      <c r="AQ594" s="647"/>
      <c r="AR594" s="646"/>
      <c r="AS594" s="646"/>
      <c r="AT594" s="646"/>
      <c r="AU594" s="616"/>
      <c r="AV594" s="646"/>
      <c r="AW594" s="646"/>
      <c r="AX594" s="646"/>
      <c r="AY594" s="646"/>
      <c r="AZ594" s="646"/>
      <c r="BA594" s="646"/>
      <c r="BB594" s="646"/>
      <c r="BC594" s="647"/>
      <c r="BD594" s="646"/>
      <c r="BE594" s="646"/>
      <c r="BF594" s="646"/>
      <c r="BG594" s="646"/>
      <c r="BH594" s="647"/>
      <c r="BI594" s="646"/>
      <c r="BJ594" s="646"/>
      <c r="BK594" s="646"/>
      <c r="BL594" s="647"/>
      <c r="BM594" s="1"/>
      <c r="BN594" s="646"/>
      <c r="BO594" s="646"/>
      <c r="BP594" s="646"/>
      <c r="BQ594" s="542"/>
      <c r="BR594" s="640"/>
      <c r="BS594" s="983"/>
      <c r="BT594" s="640"/>
      <c r="BU594" s="651"/>
      <c r="BY594" s="642"/>
    </row>
    <row r="595" spans="1:77" s="652" customFormat="1" hidden="1">
      <c r="A595" s="697"/>
      <c r="B595" s="719"/>
      <c r="C595" s="719"/>
      <c r="D595" s="640"/>
      <c r="E595" s="789"/>
      <c r="F595" s="782"/>
      <c r="G595" s="701"/>
      <c r="H595" s="702"/>
      <c r="I595" s="703"/>
      <c r="J595" s="645"/>
      <c r="K595" s="1"/>
      <c r="L595" s="1"/>
      <c r="M595" s="1"/>
      <c r="N595" s="1"/>
      <c r="O595" s="646"/>
      <c r="P595" s="646"/>
      <c r="Q595" s="647"/>
      <c r="R595" s="646"/>
      <c r="S595" s="646"/>
      <c r="T595" s="648"/>
      <c r="U595" s="646"/>
      <c r="V595" s="646"/>
      <c r="W595" s="647"/>
      <c r="X595" s="646"/>
      <c r="Y595" s="646"/>
      <c r="Z595" s="646"/>
      <c r="AA595" s="571"/>
      <c r="AB595" s="646"/>
      <c r="AC595" s="646"/>
      <c r="AD595" s="647"/>
      <c r="AE595" s="647"/>
      <c r="AF595" s="646"/>
      <c r="AG595" s="646"/>
      <c r="AH595" s="646"/>
      <c r="AI595" s="571"/>
      <c r="AJ595" s="646"/>
      <c r="AK595" s="646"/>
      <c r="AL595" s="646"/>
      <c r="AM595" s="647"/>
      <c r="AN595" s="646"/>
      <c r="AO595" s="646"/>
      <c r="AP595" s="646"/>
      <c r="AQ595" s="647"/>
      <c r="AR595" s="646"/>
      <c r="AS595" s="646"/>
      <c r="AT595" s="646"/>
      <c r="AU595" s="616"/>
      <c r="AV595" s="646"/>
      <c r="AW595" s="646"/>
      <c r="AX595" s="646"/>
      <c r="AY595" s="646"/>
      <c r="AZ595" s="646"/>
      <c r="BA595" s="646"/>
      <c r="BB595" s="646"/>
      <c r="BC595" s="647"/>
      <c r="BD595" s="646"/>
      <c r="BE595" s="646"/>
      <c r="BF595" s="646"/>
      <c r="BG595" s="646"/>
      <c r="BH595" s="647"/>
      <c r="BI595" s="646"/>
      <c r="BJ595" s="646"/>
      <c r="BK595" s="646"/>
      <c r="BL595" s="647"/>
      <c r="BM595" s="1"/>
      <c r="BN595" s="646"/>
      <c r="BO595" s="646"/>
      <c r="BP595" s="646"/>
      <c r="BQ595" s="542"/>
      <c r="BR595" s="640"/>
      <c r="BS595" s="983"/>
      <c r="BT595" s="640"/>
      <c r="BU595" s="651"/>
      <c r="BY595" s="642"/>
    </row>
    <row r="596" spans="1:77" s="652" customFormat="1" hidden="1">
      <c r="A596" s="697"/>
      <c r="B596" s="719"/>
      <c r="C596" s="719"/>
      <c r="D596" s="640"/>
      <c r="E596" s="789"/>
      <c r="F596" s="782"/>
      <c r="G596" s="701"/>
      <c r="H596" s="702"/>
      <c r="I596" s="703"/>
      <c r="J596" s="645"/>
      <c r="K596" s="1"/>
      <c r="L596" s="1"/>
      <c r="M596" s="1"/>
      <c r="N596" s="1"/>
      <c r="O596" s="646"/>
      <c r="P596" s="646"/>
      <c r="Q596" s="647"/>
      <c r="R596" s="646"/>
      <c r="S596" s="646"/>
      <c r="T596" s="648"/>
      <c r="U596" s="646"/>
      <c r="V596" s="646"/>
      <c r="W596" s="647"/>
      <c r="X596" s="646"/>
      <c r="Y596" s="646"/>
      <c r="Z596" s="646"/>
      <c r="AA596" s="571"/>
      <c r="AB596" s="646"/>
      <c r="AC596" s="646"/>
      <c r="AD596" s="647"/>
      <c r="AE596" s="647"/>
      <c r="AF596" s="646"/>
      <c r="AG596" s="646"/>
      <c r="AH596" s="646"/>
      <c r="AI596" s="571"/>
      <c r="AJ596" s="646"/>
      <c r="AK596" s="646"/>
      <c r="AL596" s="646"/>
      <c r="AM596" s="647"/>
      <c r="AN596" s="646"/>
      <c r="AO596" s="646"/>
      <c r="AP596" s="646"/>
      <c r="AQ596" s="647"/>
      <c r="AR596" s="646"/>
      <c r="AS596" s="646"/>
      <c r="AT596" s="646"/>
      <c r="AU596" s="616"/>
      <c r="AV596" s="646"/>
      <c r="AW596" s="646"/>
      <c r="AX596" s="646"/>
      <c r="AY596" s="646"/>
      <c r="AZ596" s="646"/>
      <c r="BA596" s="646"/>
      <c r="BB596" s="646"/>
      <c r="BC596" s="647"/>
      <c r="BD596" s="646"/>
      <c r="BE596" s="646"/>
      <c r="BF596" s="646"/>
      <c r="BG596" s="646"/>
      <c r="BH596" s="647"/>
      <c r="BI596" s="646"/>
      <c r="BJ596" s="646"/>
      <c r="BK596" s="646"/>
      <c r="BL596" s="647"/>
      <c r="BM596" s="1"/>
      <c r="BN596" s="646"/>
      <c r="BO596" s="646"/>
      <c r="BP596" s="646"/>
      <c r="BQ596" s="542"/>
      <c r="BR596" s="640"/>
      <c r="BS596" s="983"/>
      <c r="BT596" s="640"/>
      <c r="BU596" s="651"/>
      <c r="BY596" s="642"/>
    </row>
    <row r="597" spans="1:77" s="652" customFormat="1" hidden="1">
      <c r="A597" s="638"/>
      <c r="B597" s="852"/>
      <c r="C597" s="852"/>
      <c r="D597" s="640"/>
      <c r="E597" s="640"/>
      <c r="F597" s="782"/>
      <c r="G597" s="651"/>
      <c r="H597" s="643"/>
      <c r="I597" s="644"/>
      <c r="J597" s="645"/>
      <c r="K597" s="1"/>
      <c r="L597" s="1"/>
      <c r="M597" s="1"/>
      <c r="N597" s="571"/>
      <c r="O597" s="646"/>
      <c r="P597" s="646"/>
      <c r="Q597" s="647"/>
      <c r="R597" s="646"/>
      <c r="S597" s="646"/>
      <c r="T597" s="648"/>
      <c r="U597" s="646"/>
      <c r="V597" s="646"/>
      <c r="W597" s="647"/>
      <c r="X597" s="646"/>
      <c r="Y597" s="646"/>
      <c r="Z597" s="646"/>
      <c r="AA597" s="984"/>
      <c r="AB597" s="646"/>
      <c r="AC597" s="646"/>
      <c r="AD597" s="647"/>
      <c r="AE597" s="647"/>
      <c r="AF597" s="646"/>
      <c r="AG597" s="646"/>
      <c r="AH597" s="646"/>
      <c r="AI597" s="984"/>
      <c r="AJ597" s="646"/>
      <c r="AK597" s="646"/>
      <c r="AL597" s="646"/>
      <c r="AM597" s="647"/>
      <c r="AN597" s="646"/>
      <c r="AO597" s="646"/>
      <c r="AP597" s="646"/>
      <c r="AQ597" s="647"/>
      <c r="AR597" s="646"/>
      <c r="AS597" s="646"/>
      <c r="AT597" s="646"/>
      <c r="AU597" s="616"/>
      <c r="AV597" s="646"/>
      <c r="AW597" s="646"/>
      <c r="AX597" s="646"/>
      <c r="AY597" s="646"/>
      <c r="AZ597" s="646"/>
      <c r="BA597" s="646"/>
      <c r="BB597" s="646"/>
      <c r="BC597" s="647"/>
      <c r="BD597" s="646"/>
      <c r="BE597" s="646"/>
      <c r="BF597" s="646"/>
      <c r="BG597" s="646"/>
      <c r="BH597" s="647"/>
      <c r="BI597" s="646"/>
      <c r="BJ597" s="646"/>
      <c r="BK597" s="646"/>
      <c r="BL597" s="647"/>
      <c r="BM597" s="1"/>
      <c r="BN597" s="646"/>
      <c r="BO597" s="646"/>
      <c r="BP597" s="646"/>
      <c r="BQ597" s="542"/>
      <c r="BR597" s="649"/>
      <c r="BS597" s="792"/>
      <c r="BT597" s="640"/>
      <c r="BU597" s="651"/>
      <c r="BY597" s="642"/>
    </row>
    <row r="598" spans="1:77" s="652" customFormat="1" hidden="1">
      <c r="A598" s="638"/>
      <c r="B598" s="714"/>
      <c r="C598" s="714"/>
      <c r="D598" s="640"/>
      <c r="E598" s="641"/>
      <c r="F598" s="782"/>
      <c r="G598" s="651"/>
      <c r="H598" s="643"/>
      <c r="I598" s="644"/>
      <c r="J598" s="645"/>
      <c r="K598" s="1"/>
      <c r="L598" s="1"/>
      <c r="M598" s="1"/>
      <c r="N598" s="571"/>
      <c r="O598" s="646"/>
      <c r="P598" s="646"/>
      <c r="Q598" s="647"/>
      <c r="R598" s="646"/>
      <c r="S598" s="646"/>
      <c r="T598" s="648"/>
      <c r="U598" s="646"/>
      <c r="V598" s="646"/>
      <c r="W598" s="647"/>
      <c r="X598" s="646"/>
      <c r="Y598" s="646"/>
      <c r="Z598" s="646"/>
      <c r="AA598" s="984"/>
      <c r="AB598" s="646"/>
      <c r="AC598" s="646"/>
      <c r="AD598" s="647"/>
      <c r="AE598" s="647"/>
      <c r="AF598" s="646"/>
      <c r="AG598" s="646"/>
      <c r="AH598" s="646"/>
      <c r="AI598" s="984"/>
      <c r="AJ598" s="646"/>
      <c r="AK598" s="646"/>
      <c r="AL598" s="646"/>
      <c r="AM598" s="647"/>
      <c r="AN598" s="646"/>
      <c r="AO598" s="646"/>
      <c r="AP598" s="646"/>
      <c r="AQ598" s="647"/>
      <c r="AR598" s="646"/>
      <c r="AS598" s="646"/>
      <c r="AT598" s="646"/>
      <c r="AU598" s="616"/>
      <c r="AV598" s="646"/>
      <c r="AW598" s="646"/>
      <c r="AX598" s="646"/>
      <c r="AY598" s="646"/>
      <c r="AZ598" s="646"/>
      <c r="BA598" s="646"/>
      <c r="BB598" s="646"/>
      <c r="BC598" s="647"/>
      <c r="BD598" s="646"/>
      <c r="BE598" s="646"/>
      <c r="BF598" s="646"/>
      <c r="BG598" s="646"/>
      <c r="BH598" s="647"/>
      <c r="BI598" s="646"/>
      <c r="BJ598" s="646"/>
      <c r="BK598" s="646"/>
      <c r="BL598" s="647"/>
      <c r="BM598" s="1"/>
      <c r="BN598" s="646"/>
      <c r="BO598" s="646"/>
      <c r="BP598" s="646"/>
      <c r="BQ598" s="542"/>
      <c r="BR598" s="649"/>
      <c r="BS598" s="778"/>
      <c r="BT598" s="640"/>
      <c r="BU598" s="651"/>
      <c r="BY598" s="642"/>
    </row>
    <row r="599" spans="1:77" s="652" customFormat="1" hidden="1">
      <c r="A599" s="638"/>
      <c r="B599" s="985"/>
      <c r="C599" s="985"/>
      <c r="D599" s="699"/>
      <c r="E599" s="641"/>
      <c r="F599" s="711"/>
      <c r="G599" s="651"/>
      <c r="H599" s="643"/>
      <c r="I599" s="644"/>
      <c r="J599" s="645"/>
      <c r="K599" s="1"/>
      <c r="L599" s="1"/>
      <c r="M599" s="1"/>
      <c r="N599" s="571"/>
      <c r="O599" s="646"/>
      <c r="P599" s="646"/>
      <c r="Q599" s="647"/>
      <c r="R599" s="646"/>
      <c r="S599" s="646"/>
      <c r="T599" s="648"/>
      <c r="U599" s="646"/>
      <c r="V599" s="646"/>
      <c r="W599" s="647"/>
      <c r="X599" s="646"/>
      <c r="Y599" s="646"/>
      <c r="Z599" s="646"/>
      <c r="AA599" s="984"/>
      <c r="AB599" s="646"/>
      <c r="AC599" s="646"/>
      <c r="AD599" s="647"/>
      <c r="AE599" s="647"/>
      <c r="AF599" s="646"/>
      <c r="AG599" s="646"/>
      <c r="AH599" s="646"/>
      <c r="AI599" s="984"/>
      <c r="AJ599" s="646"/>
      <c r="AK599" s="646"/>
      <c r="AL599" s="646"/>
      <c r="AM599" s="647"/>
      <c r="AN599" s="646"/>
      <c r="AO599" s="646"/>
      <c r="AP599" s="646"/>
      <c r="AQ599" s="647"/>
      <c r="AR599" s="646"/>
      <c r="AS599" s="646"/>
      <c r="AT599" s="646"/>
      <c r="AU599" s="616"/>
      <c r="AV599" s="646"/>
      <c r="AW599" s="646"/>
      <c r="AX599" s="646"/>
      <c r="AY599" s="646"/>
      <c r="AZ599" s="646"/>
      <c r="BA599" s="646"/>
      <c r="BB599" s="646"/>
      <c r="BC599" s="647"/>
      <c r="BD599" s="646"/>
      <c r="BE599" s="646"/>
      <c r="BF599" s="646"/>
      <c r="BG599" s="646"/>
      <c r="BH599" s="647"/>
      <c r="BI599" s="646"/>
      <c r="BJ599" s="646"/>
      <c r="BK599" s="646"/>
      <c r="BL599" s="647"/>
      <c r="BM599" s="1"/>
      <c r="BN599" s="646"/>
      <c r="BO599" s="646"/>
      <c r="BP599" s="646"/>
      <c r="BQ599" s="542"/>
      <c r="BR599" s="699"/>
      <c r="BS599" s="986"/>
      <c r="BT599" s="699"/>
      <c r="BU599" s="705"/>
      <c r="BY599" s="642"/>
    </row>
    <row r="600" spans="1:77" s="652" customFormat="1" hidden="1">
      <c r="A600" s="638"/>
      <c r="B600" s="753"/>
      <c r="C600" s="753"/>
      <c r="D600" s="640"/>
      <c r="E600" s="789"/>
      <c r="F600" s="987"/>
      <c r="G600" s="651"/>
      <c r="H600" s="643"/>
      <c r="I600" s="644"/>
      <c r="J600" s="645"/>
      <c r="K600" s="1"/>
      <c r="L600" s="1"/>
      <c r="M600" s="1"/>
      <c r="N600" s="571"/>
      <c r="O600" s="646"/>
      <c r="P600" s="646"/>
      <c r="Q600" s="647"/>
      <c r="R600" s="646"/>
      <c r="S600" s="646"/>
      <c r="T600" s="648"/>
      <c r="U600" s="646"/>
      <c r="V600" s="646"/>
      <c r="W600" s="647"/>
      <c r="X600" s="646"/>
      <c r="Y600" s="646"/>
      <c r="Z600" s="646"/>
      <c r="AA600" s="984"/>
      <c r="AB600" s="646"/>
      <c r="AC600" s="646"/>
      <c r="AD600" s="647"/>
      <c r="AE600" s="647"/>
      <c r="AF600" s="646"/>
      <c r="AG600" s="646"/>
      <c r="AH600" s="646"/>
      <c r="AI600" s="984"/>
      <c r="AJ600" s="646"/>
      <c r="AK600" s="646"/>
      <c r="AL600" s="646"/>
      <c r="AM600" s="647"/>
      <c r="AN600" s="646"/>
      <c r="AO600" s="646"/>
      <c r="AP600" s="646"/>
      <c r="AQ600" s="647"/>
      <c r="AR600" s="646"/>
      <c r="AS600" s="646"/>
      <c r="AT600" s="646"/>
      <c r="AU600" s="616"/>
      <c r="AV600" s="646"/>
      <c r="AW600" s="646"/>
      <c r="AX600" s="646"/>
      <c r="AY600" s="646"/>
      <c r="AZ600" s="646"/>
      <c r="BA600" s="646"/>
      <c r="BB600" s="646"/>
      <c r="BC600" s="647"/>
      <c r="BD600" s="646"/>
      <c r="BE600" s="646"/>
      <c r="BF600" s="646"/>
      <c r="BG600" s="646"/>
      <c r="BH600" s="647"/>
      <c r="BI600" s="646"/>
      <c r="BJ600" s="646"/>
      <c r="BK600" s="646"/>
      <c r="BL600" s="647"/>
      <c r="BM600" s="1"/>
      <c r="BN600" s="646"/>
      <c r="BO600" s="646"/>
      <c r="BP600" s="646"/>
      <c r="BQ600" s="542"/>
      <c r="BR600" s="640"/>
      <c r="BS600" s="988"/>
      <c r="BT600" s="640"/>
      <c r="BU600" s="651"/>
      <c r="BY600" s="989"/>
    </row>
    <row r="601" spans="1:77" s="652" customFormat="1" hidden="1">
      <c r="A601" s="638"/>
      <c r="B601" s="719"/>
      <c r="C601" s="719"/>
      <c r="D601" s="640"/>
      <c r="E601" s="789"/>
      <c r="F601" s="782"/>
      <c r="G601" s="651"/>
      <c r="H601" s="643"/>
      <c r="I601" s="644"/>
      <c r="J601" s="645"/>
      <c r="K601" s="1"/>
      <c r="L601" s="1"/>
      <c r="M601" s="1"/>
      <c r="N601" s="571"/>
      <c r="O601" s="646"/>
      <c r="P601" s="646"/>
      <c r="Q601" s="647"/>
      <c r="R601" s="646"/>
      <c r="S601" s="646"/>
      <c r="T601" s="648"/>
      <c r="U601" s="646"/>
      <c r="V601" s="646"/>
      <c r="W601" s="647"/>
      <c r="X601" s="646"/>
      <c r="Y601" s="646"/>
      <c r="Z601" s="646"/>
      <c r="AA601" s="984"/>
      <c r="AB601" s="646"/>
      <c r="AC601" s="646"/>
      <c r="AD601" s="647"/>
      <c r="AE601" s="647"/>
      <c r="AF601" s="646"/>
      <c r="AG601" s="646"/>
      <c r="AH601" s="646"/>
      <c r="AI601" s="984"/>
      <c r="AJ601" s="646"/>
      <c r="AK601" s="646"/>
      <c r="AL601" s="646"/>
      <c r="AM601" s="647"/>
      <c r="AN601" s="646"/>
      <c r="AO601" s="646"/>
      <c r="AP601" s="646"/>
      <c r="AQ601" s="647"/>
      <c r="AR601" s="646"/>
      <c r="AS601" s="646"/>
      <c r="AT601" s="646"/>
      <c r="AU601" s="616"/>
      <c r="AV601" s="646"/>
      <c r="AW601" s="646"/>
      <c r="AX601" s="646"/>
      <c r="AY601" s="646"/>
      <c r="AZ601" s="646"/>
      <c r="BA601" s="646"/>
      <c r="BB601" s="646"/>
      <c r="BC601" s="647"/>
      <c r="BD601" s="646"/>
      <c r="BE601" s="646"/>
      <c r="BF601" s="646"/>
      <c r="BG601" s="646"/>
      <c r="BH601" s="647"/>
      <c r="BI601" s="646"/>
      <c r="BJ601" s="646"/>
      <c r="BK601" s="646"/>
      <c r="BL601" s="647"/>
      <c r="BM601" s="1"/>
      <c r="BN601" s="646"/>
      <c r="BO601" s="646"/>
      <c r="BP601" s="646"/>
      <c r="BQ601" s="542"/>
      <c r="BR601" s="640"/>
      <c r="BS601" s="990"/>
      <c r="BT601" s="640"/>
      <c r="BU601" s="651"/>
      <c r="BY601" s="642"/>
    </row>
    <row r="602" spans="1:77" s="652" customFormat="1" hidden="1">
      <c r="A602" s="638"/>
      <c r="B602" s="714"/>
      <c r="C602" s="714"/>
      <c r="D602" s="640"/>
      <c r="E602" s="789"/>
      <c r="F602" s="782"/>
      <c r="G602" s="651"/>
      <c r="H602" s="643"/>
      <c r="I602" s="644"/>
      <c r="J602" s="645"/>
      <c r="K602" s="1"/>
      <c r="L602" s="1"/>
      <c r="M602" s="1"/>
      <c r="N602" s="571"/>
      <c r="O602" s="646"/>
      <c r="P602" s="646"/>
      <c r="Q602" s="647"/>
      <c r="R602" s="646"/>
      <c r="S602" s="646"/>
      <c r="T602" s="648"/>
      <c r="U602" s="646"/>
      <c r="V602" s="646"/>
      <c r="W602" s="647"/>
      <c r="X602" s="646"/>
      <c r="Y602" s="646"/>
      <c r="Z602" s="646"/>
      <c r="AA602" s="984"/>
      <c r="AB602" s="646"/>
      <c r="AC602" s="646"/>
      <c r="AD602" s="647"/>
      <c r="AE602" s="647"/>
      <c r="AF602" s="646"/>
      <c r="AG602" s="646"/>
      <c r="AH602" s="646"/>
      <c r="AI602" s="984"/>
      <c r="AJ602" s="646"/>
      <c r="AK602" s="646"/>
      <c r="AL602" s="646"/>
      <c r="AM602" s="647"/>
      <c r="AN602" s="646"/>
      <c r="AO602" s="646"/>
      <c r="AP602" s="646"/>
      <c r="AQ602" s="647"/>
      <c r="AR602" s="646"/>
      <c r="AS602" s="646"/>
      <c r="AT602" s="646"/>
      <c r="AU602" s="616"/>
      <c r="AV602" s="646"/>
      <c r="AW602" s="646"/>
      <c r="AX602" s="646"/>
      <c r="AY602" s="646"/>
      <c r="AZ602" s="646"/>
      <c r="BA602" s="646"/>
      <c r="BB602" s="646"/>
      <c r="BC602" s="647"/>
      <c r="BD602" s="646"/>
      <c r="BE602" s="646"/>
      <c r="BF602" s="646"/>
      <c r="BG602" s="646"/>
      <c r="BH602" s="647"/>
      <c r="BI602" s="646"/>
      <c r="BJ602" s="646"/>
      <c r="BK602" s="646"/>
      <c r="BL602" s="647"/>
      <c r="BM602" s="1"/>
      <c r="BN602" s="646"/>
      <c r="BO602" s="646"/>
      <c r="BP602" s="646"/>
      <c r="BQ602" s="542"/>
      <c r="BR602" s="649"/>
      <c r="BS602" s="790"/>
      <c r="BT602" s="640"/>
      <c r="BU602" s="791"/>
      <c r="BY602" s="642"/>
    </row>
    <row r="603" spans="1:77" s="652" customFormat="1" hidden="1">
      <c r="A603" s="638"/>
      <c r="B603" s="714"/>
      <c r="C603" s="714"/>
      <c r="D603" s="640"/>
      <c r="E603" s="789"/>
      <c r="F603" s="782"/>
      <c r="G603" s="651"/>
      <c r="H603" s="643"/>
      <c r="I603" s="644"/>
      <c r="J603" s="645"/>
      <c r="K603" s="1"/>
      <c r="L603" s="1"/>
      <c r="M603" s="1"/>
      <c r="N603" s="571"/>
      <c r="O603" s="646"/>
      <c r="P603" s="646"/>
      <c r="Q603" s="647"/>
      <c r="R603" s="646"/>
      <c r="S603" s="646"/>
      <c r="T603" s="648"/>
      <c r="U603" s="646"/>
      <c r="V603" s="646"/>
      <c r="W603" s="647"/>
      <c r="X603" s="646"/>
      <c r="Y603" s="646"/>
      <c r="Z603" s="646"/>
      <c r="AA603" s="984"/>
      <c r="AB603" s="646"/>
      <c r="AC603" s="646"/>
      <c r="AD603" s="647"/>
      <c r="AE603" s="647"/>
      <c r="AF603" s="646"/>
      <c r="AG603" s="646"/>
      <c r="AH603" s="646"/>
      <c r="AI603" s="984"/>
      <c r="AJ603" s="646"/>
      <c r="AK603" s="646"/>
      <c r="AL603" s="646"/>
      <c r="AM603" s="647"/>
      <c r="AN603" s="646"/>
      <c r="AO603" s="646"/>
      <c r="AP603" s="646"/>
      <c r="AQ603" s="647"/>
      <c r="AR603" s="646"/>
      <c r="AS603" s="646"/>
      <c r="AT603" s="646"/>
      <c r="AU603" s="616"/>
      <c r="AV603" s="646"/>
      <c r="AW603" s="646"/>
      <c r="AX603" s="646"/>
      <c r="AY603" s="646"/>
      <c r="AZ603" s="646"/>
      <c r="BA603" s="646"/>
      <c r="BB603" s="646"/>
      <c r="BC603" s="647"/>
      <c r="BD603" s="646"/>
      <c r="BE603" s="646"/>
      <c r="BF603" s="646"/>
      <c r="BG603" s="646"/>
      <c r="BH603" s="647"/>
      <c r="BI603" s="646"/>
      <c r="BJ603" s="646"/>
      <c r="BK603" s="646"/>
      <c r="BL603" s="647"/>
      <c r="BM603" s="1"/>
      <c r="BN603" s="646"/>
      <c r="BO603" s="646"/>
      <c r="BP603" s="646"/>
      <c r="BQ603" s="542"/>
      <c r="BR603" s="649"/>
      <c r="BS603" s="790"/>
      <c r="BT603" s="640"/>
      <c r="BU603" s="791"/>
      <c r="BY603" s="642"/>
    </row>
    <row r="604" spans="1:77" s="652" customFormat="1" hidden="1">
      <c r="A604" s="638"/>
      <c r="B604" s="719"/>
      <c r="C604" s="719"/>
      <c r="D604" s="640"/>
      <c r="E604" s="641"/>
      <c r="F604" s="987"/>
      <c r="G604" s="651"/>
      <c r="H604" s="643"/>
      <c r="I604" s="644"/>
      <c r="J604" s="645"/>
      <c r="K604" s="1"/>
      <c r="L604" s="1"/>
      <c r="M604" s="1"/>
      <c r="N604" s="571"/>
      <c r="O604" s="646"/>
      <c r="P604" s="646"/>
      <c r="Q604" s="647"/>
      <c r="R604" s="646"/>
      <c r="S604" s="646"/>
      <c r="T604" s="648"/>
      <c r="U604" s="646"/>
      <c r="V604" s="646"/>
      <c r="W604" s="647"/>
      <c r="X604" s="646"/>
      <c r="Y604" s="646"/>
      <c r="Z604" s="646"/>
      <c r="AA604" s="984"/>
      <c r="AB604" s="646"/>
      <c r="AC604" s="646"/>
      <c r="AD604" s="647"/>
      <c r="AE604" s="647"/>
      <c r="AF604" s="646"/>
      <c r="AG604" s="646"/>
      <c r="AH604" s="646"/>
      <c r="AI604" s="984"/>
      <c r="AJ604" s="646"/>
      <c r="AK604" s="646"/>
      <c r="AL604" s="646"/>
      <c r="AM604" s="647"/>
      <c r="AN604" s="646"/>
      <c r="AO604" s="646"/>
      <c r="AP604" s="646"/>
      <c r="AQ604" s="647"/>
      <c r="AR604" s="646"/>
      <c r="AS604" s="646"/>
      <c r="AT604" s="646"/>
      <c r="AU604" s="616"/>
      <c r="AV604" s="646"/>
      <c r="AW604" s="646"/>
      <c r="AX604" s="646"/>
      <c r="AY604" s="646"/>
      <c r="AZ604" s="646"/>
      <c r="BA604" s="646"/>
      <c r="BB604" s="646"/>
      <c r="BC604" s="647"/>
      <c r="BD604" s="646"/>
      <c r="BE604" s="646"/>
      <c r="BF604" s="646"/>
      <c r="BG604" s="646"/>
      <c r="BH604" s="647"/>
      <c r="BI604" s="646"/>
      <c r="BJ604" s="646"/>
      <c r="BK604" s="646"/>
      <c r="BL604" s="647"/>
      <c r="BM604" s="1"/>
      <c r="BN604" s="647"/>
      <c r="BO604" s="647"/>
      <c r="BP604" s="647"/>
      <c r="BQ604" s="542"/>
      <c r="BR604" s="640"/>
      <c r="BS604" s="991"/>
      <c r="BT604" s="640"/>
      <c r="BU604" s="651"/>
      <c r="BY604" s="642"/>
    </row>
    <row r="605" spans="1:77" s="652" customFormat="1" hidden="1">
      <c r="A605" s="638"/>
      <c r="B605" s="714"/>
      <c r="C605" s="714"/>
      <c r="D605" s="640"/>
      <c r="E605" s="641"/>
      <c r="F605" s="987"/>
      <c r="G605" s="651"/>
      <c r="H605" s="643"/>
      <c r="I605" s="644"/>
      <c r="J605" s="645"/>
      <c r="K605" s="1"/>
      <c r="L605" s="1"/>
      <c r="M605" s="1"/>
      <c r="N605" s="571"/>
      <c r="O605" s="646"/>
      <c r="P605" s="646"/>
      <c r="Q605" s="647"/>
      <c r="R605" s="646"/>
      <c r="S605" s="646"/>
      <c r="T605" s="648"/>
      <c r="U605" s="646"/>
      <c r="V605" s="646"/>
      <c r="W605" s="647"/>
      <c r="X605" s="646"/>
      <c r="Y605" s="646"/>
      <c r="Z605" s="646"/>
      <c r="AA605" s="984"/>
      <c r="AB605" s="646"/>
      <c r="AC605" s="646"/>
      <c r="AD605" s="647"/>
      <c r="AE605" s="647"/>
      <c r="AF605" s="646"/>
      <c r="AG605" s="646"/>
      <c r="AH605" s="646"/>
      <c r="AI605" s="984"/>
      <c r="AJ605" s="646"/>
      <c r="AK605" s="646"/>
      <c r="AL605" s="646"/>
      <c r="AM605" s="647"/>
      <c r="AN605" s="646"/>
      <c r="AO605" s="646"/>
      <c r="AP605" s="646"/>
      <c r="AQ605" s="647"/>
      <c r="AR605" s="646"/>
      <c r="AS605" s="646"/>
      <c r="AT605" s="646"/>
      <c r="AU605" s="616"/>
      <c r="AV605" s="646"/>
      <c r="AW605" s="646"/>
      <c r="AX605" s="646"/>
      <c r="AY605" s="646"/>
      <c r="AZ605" s="646"/>
      <c r="BA605" s="646"/>
      <c r="BB605" s="646"/>
      <c r="BC605" s="647"/>
      <c r="BD605" s="646"/>
      <c r="BE605" s="646"/>
      <c r="BF605" s="646"/>
      <c r="BG605" s="646"/>
      <c r="BH605" s="647"/>
      <c r="BI605" s="646"/>
      <c r="BJ605" s="646"/>
      <c r="BK605" s="646"/>
      <c r="BL605" s="647"/>
      <c r="BM605" s="1"/>
      <c r="BN605" s="647"/>
      <c r="BO605" s="647"/>
      <c r="BP605" s="647"/>
      <c r="BQ605" s="542"/>
      <c r="BR605" s="640"/>
      <c r="BS605" s="783"/>
      <c r="BT605" s="640"/>
      <c r="BU605" s="651"/>
      <c r="BY605" s="642"/>
    </row>
    <row r="606" spans="1:77" s="652" customFormat="1" hidden="1">
      <c r="A606" s="638"/>
      <c r="B606" s="714"/>
      <c r="C606" s="714"/>
      <c r="D606" s="640"/>
      <c r="E606" s="641"/>
      <c r="F606" s="987"/>
      <c r="G606" s="651"/>
      <c r="H606" s="643"/>
      <c r="I606" s="644"/>
      <c r="J606" s="645"/>
      <c r="K606" s="1"/>
      <c r="L606" s="1"/>
      <c r="M606" s="1"/>
      <c r="N606" s="571"/>
      <c r="O606" s="646"/>
      <c r="P606" s="646"/>
      <c r="Q606" s="647"/>
      <c r="R606" s="646"/>
      <c r="S606" s="646"/>
      <c r="T606" s="648"/>
      <c r="U606" s="646"/>
      <c r="V606" s="646"/>
      <c r="W606" s="647"/>
      <c r="X606" s="646"/>
      <c r="Y606" s="646"/>
      <c r="Z606" s="646"/>
      <c r="AA606" s="984"/>
      <c r="AB606" s="646"/>
      <c r="AC606" s="646"/>
      <c r="AD606" s="647"/>
      <c r="AE606" s="647"/>
      <c r="AF606" s="646"/>
      <c r="AG606" s="646"/>
      <c r="AH606" s="646"/>
      <c r="AI606" s="984"/>
      <c r="AJ606" s="646"/>
      <c r="AK606" s="646"/>
      <c r="AL606" s="646"/>
      <c r="AM606" s="647"/>
      <c r="AN606" s="646"/>
      <c r="AO606" s="646"/>
      <c r="AP606" s="646"/>
      <c r="AQ606" s="647"/>
      <c r="AR606" s="646"/>
      <c r="AS606" s="646"/>
      <c r="AT606" s="646"/>
      <c r="AU606" s="616"/>
      <c r="AV606" s="646"/>
      <c r="AW606" s="646"/>
      <c r="AX606" s="646"/>
      <c r="AY606" s="646"/>
      <c r="AZ606" s="646"/>
      <c r="BA606" s="646"/>
      <c r="BB606" s="646"/>
      <c r="BC606" s="647"/>
      <c r="BD606" s="646"/>
      <c r="BE606" s="646"/>
      <c r="BF606" s="646"/>
      <c r="BG606" s="646"/>
      <c r="BH606" s="647"/>
      <c r="BI606" s="646"/>
      <c r="BJ606" s="646"/>
      <c r="BK606" s="646"/>
      <c r="BL606" s="647"/>
      <c r="BM606" s="1"/>
      <c r="BN606" s="647"/>
      <c r="BO606" s="647"/>
      <c r="BP606" s="647"/>
      <c r="BQ606" s="542"/>
      <c r="BR606" s="640"/>
      <c r="BS606" s="783"/>
      <c r="BT606" s="640"/>
      <c r="BU606" s="651"/>
      <c r="BY606" s="651"/>
    </row>
    <row r="607" spans="1:77" s="652" customFormat="1" hidden="1">
      <c r="A607" s="992"/>
      <c r="B607" s="714"/>
      <c r="C607" s="714"/>
      <c r="D607" s="640"/>
      <c r="E607" s="640"/>
      <c r="F607" s="987"/>
      <c r="G607" s="651"/>
      <c r="H607" s="643"/>
      <c r="I607" s="644"/>
      <c r="J607" s="645"/>
      <c r="K607" s="1"/>
      <c r="L607" s="1"/>
      <c r="M607" s="1"/>
      <c r="N607" s="571"/>
      <c r="O607" s="646"/>
      <c r="P607" s="646"/>
      <c r="Q607" s="647"/>
      <c r="R607" s="646"/>
      <c r="S607" s="646"/>
      <c r="T607" s="648"/>
      <c r="U607" s="646"/>
      <c r="V607" s="646"/>
      <c r="W607" s="647"/>
      <c r="X607" s="646"/>
      <c r="Y607" s="646"/>
      <c r="Z607" s="646"/>
      <c r="AA607" s="984"/>
      <c r="AB607" s="646"/>
      <c r="AC607" s="646"/>
      <c r="AD607" s="647"/>
      <c r="AE607" s="647"/>
      <c r="AF607" s="646"/>
      <c r="AG607" s="646"/>
      <c r="AH607" s="646"/>
      <c r="AI607" s="984"/>
      <c r="AJ607" s="646"/>
      <c r="AK607" s="646"/>
      <c r="AL607" s="646"/>
      <c r="AM607" s="647"/>
      <c r="AN607" s="646"/>
      <c r="AO607" s="646"/>
      <c r="AP607" s="646"/>
      <c r="AQ607" s="647"/>
      <c r="AR607" s="646"/>
      <c r="AS607" s="646"/>
      <c r="AT607" s="646"/>
      <c r="AU607" s="616"/>
      <c r="AV607" s="646"/>
      <c r="AW607" s="646"/>
      <c r="AX607" s="646"/>
      <c r="AY607" s="646"/>
      <c r="AZ607" s="646"/>
      <c r="BA607" s="646"/>
      <c r="BB607" s="646"/>
      <c r="BC607" s="647"/>
      <c r="BD607" s="646"/>
      <c r="BE607" s="646"/>
      <c r="BF607" s="646"/>
      <c r="BG607" s="646"/>
      <c r="BH607" s="647"/>
      <c r="BI607" s="646"/>
      <c r="BJ607" s="646"/>
      <c r="BK607" s="646"/>
      <c r="BL607" s="647"/>
      <c r="BM607" s="1"/>
      <c r="BN607" s="646"/>
      <c r="BO607" s="646"/>
      <c r="BP607" s="646"/>
      <c r="BQ607" s="542"/>
      <c r="BR607" s="649"/>
      <c r="BS607" s="993"/>
      <c r="BT607" s="640"/>
      <c r="BU607" s="651"/>
      <c r="BY607" s="642"/>
    </row>
    <row r="608" spans="1:77" s="652" customFormat="1" hidden="1">
      <c r="A608" s="638"/>
      <c r="B608" s="714"/>
      <c r="C608" s="714"/>
      <c r="D608" s="640"/>
      <c r="E608" s="640"/>
      <c r="F608" s="987"/>
      <c r="G608" s="651"/>
      <c r="H608" s="643"/>
      <c r="I608" s="644"/>
      <c r="J608" s="645"/>
      <c r="K608" s="1"/>
      <c r="L608" s="1"/>
      <c r="M608" s="1"/>
      <c r="N608" s="571"/>
      <c r="O608" s="646"/>
      <c r="P608" s="646"/>
      <c r="Q608" s="647"/>
      <c r="R608" s="646"/>
      <c r="S608" s="646"/>
      <c r="T608" s="648"/>
      <c r="U608" s="646"/>
      <c r="V608" s="646"/>
      <c r="W608" s="647"/>
      <c r="X608" s="646"/>
      <c r="Y608" s="646"/>
      <c r="Z608" s="646"/>
      <c r="AA608" s="984"/>
      <c r="AB608" s="646"/>
      <c r="AC608" s="646"/>
      <c r="AD608" s="647"/>
      <c r="AE608" s="647"/>
      <c r="AF608" s="646"/>
      <c r="AG608" s="646"/>
      <c r="AH608" s="646"/>
      <c r="AI608" s="984"/>
      <c r="AJ608" s="646"/>
      <c r="AK608" s="646"/>
      <c r="AL608" s="646"/>
      <c r="AM608" s="647"/>
      <c r="AN608" s="646"/>
      <c r="AO608" s="646"/>
      <c r="AP608" s="646"/>
      <c r="AQ608" s="647"/>
      <c r="AR608" s="646"/>
      <c r="AS608" s="646"/>
      <c r="AT608" s="646"/>
      <c r="AU608" s="616"/>
      <c r="AV608" s="646"/>
      <c r="AW608" s="646"/>
      <c r="AX608" s="646"/>
      <c r="AY608" s="646"/>
      <c r="AZ608" s="646"/>
      <c r="BA608" s="646"/>
      <c r="BB608" s="646"/>
      <c r="BC608" s="647"/>
      <c r="BD608" s="646"/>
      <c r="BE608" s="646"/>
      <c r="BF608" s="646"/>
      <c r="BG608" s="646"/>
      <c r="BH608" s="647"/>
      <c r="BI608" s="646"/>
      <c r="BJ608" s="646"/>
      <c r="BK608" s="646"/>
      <c r="BL608" s="647"/>
      <c r="BM608" s="1"/>
      <c r="BN608" s="646"/>
      <c r="BO608" s="646"/>
      <c r="BP608" s="646"/>
      <c r="BQ608" s="542"/>
      <c r="BR608" s="649"/>
      <c r="BS608" s="993"/>
      <c r="BT608" s="640"/>
      <c r="BU608" s="651"/>
      <c r="BY608" s="642"/>
    </row>
    <row r="609" spans="1:77" s="652" customFormat="1" hidden="1">
      <c r="A609" s="638"/>
      <c r="B609" s="714"/>
      <c r="C609" s="714"/>
      <c r="D609" s="640"/>
      <c r="E609" s="640"/>
      <c r="F609" s="987"/>
      <c r="G609" s="651"/>
      <c r="H609" s="643"/>
      <c r="I609" s="644"/>
      <c r="J609" s="645"/>
      <c r="K609" s="1"/>
      <c r="L609" s="1"/>
      <c r="M609" s="1"/>
      <c r="N609" s="571"/>
      <c r="O609" s="646"/>
      <c r="P609" s="646"/>
      <c r="Q609" s="647"/>
      <c r="R609" s="646"/>
      <c r="S609" s="646"/>
      <c r="T609" s="648"/>
      <c r="U609" s="646"/>
      <c r="V609" s="646"/>
      <c r="W609" s="647"/>
      <c r="X609" s="646"/>
      <c r="Y609" s="646"/>
      <c r="Z609" s="646"/>
      <c r="AA609" s="984"/>
      <c r="AB609" s="646"/>
      <c r="AC609" s="646"/>
      <c r="AD609" s="647"/>
      <c r="AE609" s="647"/>
      <c r="AF609" s="646"/>
      <c r="AG609" s="646"/>
      <c r="AH609" s="646"/>
      <c r="AI609" s="984"/>
      <c r="AJ609" s="646"/>
      <c r="AK609" s="646"/>
      <c r="AL609" s="646"/>
      <c r="AM609" s="647"/>
      <c r="AN609" s="646"/>
      <c r="AO609" s="646"/>
      <c r="AP609" s="646"/>
      <c r="AQ609" s="647"/>
      <c r="AR609" s="646"/>
      <c r="AS609" s="646"/>
      <c r="AT609" s="646"/>
      <c r="AU609" s="616"/>
      <c r="AV609" s="646"/>
      <c r="AW609" s="646"/>
      <c r="AX609" s="646"/>
      <c r="AY609" s="646"/>
      <c r="AZ609" s="646"/>
      <c r="BA609" s="646"/>
      <c r="BB609" s="646"/>
      <c r="BC609" s="647"/>
      <c r="BD609" s="646"/>
      <c r="BE609" s="646"/>
      <c r="BF609" s="646"/>
      <c r="BG609" s="646"/>
      <c r="BH609" s="647"/>
      <c r="BI609" s="646"/>
      <c r="BJ609" s="646"/>
      <c r="BK609" s="646"/>
      <c r="BL609" s="647"/>
      <c r="BM609" s="1"/>
      <c r="BN609" s="646"/>
      <c r="BO609" s="646"/>
      <c r="BP609" s="646"/>
      <c r="BQ609" s="542"/>
      <c r="BR609" s="649"/>
      <c r="BS609" s="993"/>
      <c r="BT609" s="640"/>
      <c r="BU609" s="651"/>
      <c r="BY609" s="642"/>
    </row>
    <row r="610" spans="1:77" s="652" customFormat="1" hidden="1">
      <c r="A610" s="638"/>
      <c r="B610" s="714"/>
      <c r="C610" s="714"/>
      <c r="D610" s="640"/>
      <c r="E610" s="641"/>
      <c r="F610" s="987"/>
      <c r="G610" s="651"/>
      <c r="H610" s="643"/>
      <c r="I610" s="644"/>
      <c r="J610" s="645"/>
      <c r="K610" s="1"/>
      <c r="L610" s="1"/>
      <c r="M610" s="1"/>
      <c r="N610" s="571"/>
      <c r="O610" s="646"/>
      <c r="P610" s="646"/>
      <c r="Q610" s="647"/>
      <c r="R610" s="646"/>
      <c r="S610" s="646"/>
      <c r="T610" s="648"/>
      <c r="U610" s="646"/>
      <c r="V610" s="646"/>
      <c r="W610" s="647"/>
      <c r="X610" s="646"/>
      <c r="Y610" s="646"/>
      <c r="Z610" s="646"/>
      <c r="AA610" s="984"/>
      <c r="AB610" s="646"/>
      <c r="AC610" s="646"/>
      <c r="AD610" s="647"/>
      <c r="AE610" s="647"/>
      <c r="AF610" s="646"/>
      <c r="AG610" s="646"/>
      <c r="AH610" s="646"/>
      <c r="AI610" s="984"/>
      <c r="AJ610" s="646"/>
      <c r="AK610" s="646"/>
      <c r="AL610" s="646"/>
      <c r="AM610" s="647"/>
      <c r="AN610" s="646"/>
      <c r="AO610" s="646"/>
      <c r="AP610" s="646"/>
      <c r="AQ610" s="647"/>
      <c r="AR610" s="646"/>
      <c r="AS610" s="646"/>
      <c r="AT610" s="646"/>
      <c r="AU610" s="616"/>
      <c r="AV610" s="646"/>
      <c r="AW610" s="646"/>
      <c r="AX610" s="646"/>
      <c r="AY610" s="646"/>
      <c r="AZ610" s="646"/>
      <c r="BA610" s="646"/>
      <c r="BB610" s="646"/>
      <c r="BC610" s="647"/>
      <c r="BD610" s="646"/>
      <c r="BE610" s="646"/>
      <c r="BF610" s="646"/>
      <c r="BG610" s="646"/>
      <c r="BH610" s="647"/>
      <c r="BI610" s="646"/>
      <c r="BJ610" s="646"/>
      <c r="BK610" s="646"/>
      <c r="BL610" s="647"/>
      <c r="BM610" s="1"/>
      <c r="BN610" s="647"/>
      <c r="BO610" s="647"/>
      <c r="BP610" s="647"/>
      <c r="BQ610" s="542"/>
      <c r="BR610" s="640"/>
      <c r="BS610" s="783"/>
      <c r="BT610" s="640"/>
      <c r="BU610" s="651"/>
      <c r="BY610" s="651"/>
    </row>
    <row r="611" spans="1:77" s="652" customFormat="1" hidden="1">
      <c r="A611" s="638"/>
      <c r="B611" s="753"/>
      <c r="C611" s="753"/>
      <c r="D611" s="640"/>
      <c r="E611" s="641"/>
      <c r="F611" s="711"/>
      <c r="G611" s="651"/>
      <c r="H611" s="643"/>
      <c r="I611" s="644"/>
      <c r="J611" s="645"/>
      <c r="K611" s="1"/>
      <c r="L611" s="1"/>
      <c r="M611" s="1"/>
      <c r="N611" s="571"/>
      <c r="O611" s="646"/>
      <c r="P611" s="646"/>
      <c r="Q611" s="647"/>
      <c r="R611" s="646"/>
      <c r="S611" s="646"/>
      <c r="T611" s="648"/>
      <c r="U611" s="646"/>
      <c r="V611" s="646"/>
      <c r="W611" s="647"/>
      <c r="X611" s="646"/>
      <c r="Y611" s="646"/>
      <c r="Z611" s="646"/>
      <c r="AA611" s="984"/>
      <c r="AB611" s="646"/>
      <c r="AC611" s="646"/>
      <c r="AD611" s="647"/>
      <c r="AE611" s="647"/>
      <c r="AF611" s="646"/>
      <c r="AG611" s="646"/>
      <c r="AH611" s="646"/>
      <c r="AI611" s="984"/>
      <c r="AJ611" s="646"/>
      <c r="AK611" s="646"/>
      <c r="AL611" s="646"/>
      <c r="AM611" s="647"/>
      <c r="AN611" s="646"/>
      <c r="AO611" s="646"/>
      <c r="AP611" s="646"/>
      <c r="AQ611" s="647"/>
      <c r="AR611" s="646"/>
      <c r="AS611" s="646"/>
      <c r="AT611" s="646"/>
      <c r="AU611" s="616"/>
      <c r="AV611" s="646"/>
      <c r="AW611" s="646"/>
      <c r="AX611" s="646"/>
      <c r="AY611" s="646"/>
      <c r="AZ611" s="646"/>
      <c r="BA611" s="646"/>
      <c r="BB611" s="646"/>
      <c r="BC611" s="647"/>
      <c r="BD611" s="646"/>
      <c r="BE611" s="646"/>
      <c r="BF611" s="646"/>
      <c r="BG611" s="646"/>
      <c r="BH611" s="647"/>
      <c r="BI611" s="646"/>
      <c r="BJ611" s="646"/>
      <c r="BK611" s="646"/>
      <c r="BL611" s="647"/>
      <c r="BM611" s="1"/>
      <c r="BN611" s="646"/>
      <c r="BO611" s="646"/>
      <c r="BP611" s="646"/>
      <c r="BQ611" s="542"/>
      <c r="BR611" s="649"/>
      <c r="BS611" s="994"/>
      <c r="BT611" s="640"/>
      <c r="BU611" s="705"/>
      <c r="BY611" s="642"/>
    </row>
    <row r="612" spans="1:77" s="652" customFormat="1" hidden="1">
      <c r="A612" s="638"/>
      <c r="B612" s="753"/>
      <c r="C612" s="753"/>
      <c r="D612" s="640"/>
      <c r="E612" s="641"/>
      <c r="F612" s="711"/>
      <c r="G612" s="651"/>
      <c r="H612" s="643"/>
      <c r="I612" s="644"/>
      <c r="J612" s="645"/>
      <c r="K612" s="1"/>
      <c r="L612" s="1"/>
      <c r="M612" s="1"/>
      <c r="N612" s="571"/>
      <c r="O612" s="646"/>
      <c r="P612" s="646"/>
      <c r="Q612" s="647"/>
      <c r="R612" s="646"/>
      <c r="S612" s="646"/>
      <c r="T612" s="648"/>
      <c r="U612" s="646"/>
      <c r="V612" s="646"/>
      <c r="W612" s="647"/>
      <c r="X612" s="646"/>
      <c r="Y612" s="646"/>
      <c r="Z612" s="646"/>
      <c r="AA612" s="984"/>
      <c r="AB612" s="646"/>
      <c r="AC612" s="646"/>
      <c r="AD612" s="647"/>
      <c r="AE612" s="647"/>
      <c r="AF612" s="646"/>
      <c r="AG612" s="646"/>
      <c r="AH612" s="646"/>
      <c r="AI612" s="984"/>
      <c r="AJ612" s="646"/>
      <c r="AK612" s="646"/>
      <c r="AL612" s="646"/>
      <c r="AM612" s="647"/>
      <c r="AN612" s="646"/>
      <c r="AO612" s="646"/>
      <c r="AP612" s="646"/>
      <c r="AQ612" s="647"/>
      <c r="AR612" s="646"/>
      <c r="AS612" s="646"/>
      <c r="AT612" s="646"/>
      <c r="AU612" s="616"/>
      <c r="AV612" s="646"/>
      <c r="AW612" s="646"/>
      <c r="AX612" s="646"/>
      <c r="AY612" s="646"/>
      <c r="AZ612" s="646"/>
      <c r="BA612" s="646"/>
      <c r="BB612" s="646"/>
      <c r="BC612" s="647"/>
      <c r="BD612" s="646"/>
      <c r="BE612" s="646"/>
      <c r="BF612" s="646"/>
      <c r="BG612" s="646"/>
      <c r="BH612" s="647"/>
      <c r="BI612" s="646"/>
      <c r="BJ612" s="646"/>
      <c r="BK612" s="646"/>
      <c r="BL612" s="647"/>
      <c r="BM612" s="1"/>
      <c r="BN612" s="646"/>
      <c r="BO612" s="646"/>
      <c r="BP612" s="646"/>
      <c r="BQ612" s="542"/>
      <c r="BR612" s="649"/>
      <c r="BS612" s="994"/>
      <c r="BT612" s="640"/>
      <c r="BU612" s="705"/>
      <c r="BY612" s="642"/>
    </row>
    <row r="613" spans="1:77" s="652" customFormat="1" hidden="1">
      <c r="A613" s="638"/>
      <c r="B613" s="753"/>
      <c r="C613" s="753"/>
      <c r="D613" s="640"/>
      <c r="E613" s="641"/>
      <c r="F613" s="711"/>
      <c r="G613" s="651"/>
      <c r="H613" s="643"/>
      <c r="I613" s="644"/>
      <c r="J613" s="645"/>
      <c r="K613" s="1"/>
      <c r="L613" s="1"/>
      <c r="M613" s="1"/>
      <c r="N613" s="571"/>
      <c r="O613" s="646"/>
      <c r="P613" s="646"/>
      <c r="Q613" s="647"/>
      <c r="R613" s="646"/>
      <c r="S613" s="646"/>
      <c r="T613" s="648"/>
      <c r="U613" s="646"/>
      <c r="V613" s="646"/>
      <c r="W613" s="647"/>
      <c r="X613" s="646"/>
      <c r="Y613" s="646"/>
      <c r="Z613" s="646"/>
      <c r="AA613" s="984"/>
      <c r="AB613" s="646"/>
      <c r="AC613" s="646"/>
      <c r="AD613" s="647"/>
      <c r="AE613" s="647"/>
      <c r="AF613" s="646"/>
      <c r="AG613" s="646"/>
      <c r="AH613" s="646"/>
      <c r="AI613" s="984"/>
      <c r="AJ613" s="646"/>
      <c r="AK613" s="646"/>
      <c r="AL613" s="646"/>
      <c r="AM613" s="647"/>
      <c r="AN613" s="646"/>
      <c r="AO613" s="646"/>
      <c r="AP613" s="646"/>
      <c r="AQ613" s="647"/>
      <c r="AR613" s="646"/>
      <c r="AS613" s="646"/>
      <c r="AT613" s="646"/>
      <c r="AU613" s="616"/>
      <c r="AV613" s="646"/>
      <c r="AW613" s="646"/>
      <c r="AX613" s="646"/>
      <c r="AY613" s="646"/>
      <c r="AZ613" s="646"/>
      <c r="BA613" s="646"/>
      <c r="BB613" s="646"/>
      <c r="BC613" s="647"/>
      <c r="BD613" s="646"/>
      <c r="BE613" s="646"/>
      <c r="BF613" s="646"/>
      <c r="BG613" s="646"/>
      <c r="BH613" s="647"/>
      <c r="BI613" s="646"/>
      <c r="BJ613" s="646"/>
      <c r="BK613" s="646"/>
      <c r="BL613" s="647"/>
      <c r="BM613" s="1"/>
      <c r="BN613" s="646"/>
      <c r="BO613" s="646"/>
      <c r="BP613" s="646"/>
      <c r="BQ613" s="542"/>
      <c r="BR613" s="649"/>
      <c r="BS613" s="994"/>
      <c r="BT613" s="640"/>
      <c r="BU613" s="705"/>
      <c r="BY613" s="642"/>
    </row>
    <row r="614" spans="1:77" s="652" customFormat="1" hidden="1">
      <c r="A614" s="638"/>
      <c r="B614" s="753"/>
      <c r="C614" s="753"/>
      <c r="D614" s="995"/>
      <c r="E614" s="641"/>
      <c r="F614" s="782"/>
      <c r="G614" s="651"/>
      <c r="H614" s="643"/>
      <c r="I614" s="644"/>
      <c r="J614" s="645"/>
      <c r="K614" s="1"/>
      <c r="L614" s="1"/>
      <c r="M614" s="1"/>
      <c r="N614" s="571"/>
      <c r="O614" s="646"/>
      <c r="P614" s="646"/>
      <c r="Q614" s="647"/>
      <c r="R614" s="646"/>
      <c r="S614" s="646"/>
      <c r="T614" s="648"/>
      <c r="U614" s="646"/>
      <c r="V614" s="646"/>
      <c r="W614" s="647"/>
      <c r="X614" s="646"/>
      <c r="Y614" s="646"/>
      <c r="Z614" s="646"/>
      <c r="AA614" s="984"/>
      <c r="AB614" s="646"/>
      <c r="AC614" s="646"/>
      <c r="AD614" s="647"/>
      <c r="AE614" s="647"/>
      <c r="AF614" s="646"/>
      <c r="AG614" s="646"/>
      <c r="AH614" s="646"/>
      <c r="AI614" s="984"/>
      <c r="AJ614" s="646"/>
      <c r="AK614" s="646"/>
      <c r="AL614" s="646"/>
      <c r="AM614" s="647"/>
      <c r="AN614" s="646"/>
      <c r="AO614" s="646"/>
      <c r="AP614" s="646"/>
      <c r="AQ614" s="647"/>
      <c r="AR614" s="646"/>
      <c r="AS614" s="646"/>
      <c r="AT614" s="646"/>
      <c r="AU614" s="616"/>
      <c r="AV614" s="646"/>
      <c r="AW614" s="646"/>
      <c r="AX614" s="646"/>
      <c r="AY614" s="646"/>
      <c r="AZ614" s="646"/>
      <c r="BA614" s="646"/>
      <c r="BB614" s="646"/>
      <c r="BC614" s="647"/>
      <c r="BD614" s="646"/>
      <c r="BE614" s="646"/>
      <c r="BF614" s="646"/>
      <c r="BG614" s="646"/>
      <c r="BH614" s="647"/>
      <c r="BI614" s="646"/>
      <c r="BJ614" s="646"/>
      <c r="BK614" s="646"/>
      <c r="BL614" s="647"/>
      <c r="BM614" s="1"/>
      <c r="BN614" s="646"/>
      <c r="BO614" s="646"/>
      <c r="BP614" s="646"/>
      <c r="BQ614" s="542"/>
      <c r="BR614" s="640"/>
      <c r="BS614" s="996"/>
      <c r="BT614" s="995"/>
      <c r="BU614" s="651"/>
      <c r="BY614" s="642"/>
    </row>
    <row r="615" spans="1:77" s="652" customFormat="1" hidden="1">
      <c r="A615" s="638"/>
      <c r="B615" s="816"/>
      <c r="C615" s="816"/>
      <c r="D615" s="699"/>
      <c r="E615" s="640"/>
      <c r="F615" s="711"/>
      <c r="G615" s="705"/>
      <c r="H615" s="643"/>
      <c r="I615" s="644"/>
      <c r="J615" s="645"/>
      <c r="K615" s="1"/>
      <c r="L615" s="1"/>
      <c r="M615" s="1"/>
      <c r="N615" s="1"/>
      <c r="O615" s="646"/>
      <c r="P615" s="646"/>
      <c r="Q615" s="647"/>
      <c r="R615" s="646"/>
      <c r="S615" s="646"/>
      <c r="T615" s="648"/>
      <c r="U615" s="646"/>
      <c r="V615" s="646"/>
      <c r="W615" s="647"/>
      <c r="X615" s="646"/>
      <c r="Y615" s="646"/>
      <c r="Z615" s="646"/>
      <c r="AA615" s="1"/>
      <c r="AB615" s="646"/>
      <c r="AC615" s="646"/>
      <c r="AD615" s="647"/>
      <c r="AE615" s="647"/>
      <c r="AF615" s="646"/>
      <c r="AG615" s="646"/>
      <c r="AH615" s="646"/>
      <c r="AI615" s="1"/>
      <c r="AJ615" s="646"/>
      <c r="AK615" s="646"/>
      <c r="AL615" s="646"/>
      <c r="AM615" s="647"/>
      <c r="AN615" s="646"/>
      <c r="AO615" s="646"/>
      <c r="AP615" s="646"/>
      <c r="AQ615" s="647"/>
      <c r="AR615" s="646"/>
      <c r="AS615" s="646"/>
      <c r="AT615" s="646"/>
      <c r="AU615" s="616"/>
      <c r="AV615" s="646"/>
      <c r="AW615" s="646"/>
      <c r="AX615" s="646"/>
      <c r="AY615" s="646"/>
      <c r="AZ615" s="646"/>
      <c r="BA615" s="646"/>
      <c r="BB615" s="646"/>
      <c r="BC615" s="647"/>
      <c r="BD615" s="646"/>
      <c r="BE615" s="646"/>
      <c r="BF615" s="646"/>
      <c r="BG615" s="646"/>
      <c r="BH615" s="647"/>
      <c r="BI615" s="646"/>
      <c r="BJ615" s="646"/>
      <c r="BK615" s="646"/>
      <c r="BL615" s="647"/>
      <c r="BM615" s="1"/>
      <c r="BN615" s="646"/>
      <c r="BO615" s="646"/>
      <c r="BP615" s="646"/>
      <c r="BQ615" s="542"/>
      <c r="BR615" s="699"/>
      <c r="BS615" s="986"/>
      <c r="BT615" s="699"/>
      <c r="BU615" s="705"/>
    </row>
    <row r="616" spans="1:77" s="652" customFormat="1" hidden="1">
      <c r="A616" s="638"/>
      <c r="B616" s="719"/>
      <c r="C616" s="719"/>
      <c r="D616" s="640"/>
      <c r="E616" s="789"/>
      <c r="F616" s="987"/>
      <c r="G616" s="651"/>
      <c r="H616" s="643"/>
      <c r="I616" s="644"/>
      <c r="J616" s="645"/>
      <c r="K616" s="1"/>
      <c r="L616" s="1"/>
      <c r="M616" s="1"/>
      <c r="N616" s="571"/>
      <c r="O616" s="646"/>
      <c r="P616" s="646"/>
      <c r="Q616" s="647"/>
      <c r="R616" s="646"/>
      <c r="S616" s="646"/>
      <c r="T616" s="648"/>
      <c r="U616" s="646"/>
      <c r="V616" s="646"/>
      <c r="W616" s="647"/>
      <c r="X616" s="646"/>
      <c r="Y616" s="646"/>
      <c r="Z616" s="646"/>
      <c r="AA616" s="984"/>
      <c r="AB616" s="646"/>
      <c r="AC616" s="646"/>
      <c r="AD616" s="647"/>
      <c r="AE616" s="647"/>
      <c r="AF616" s="646"/>
      <c r="AG616" s="646"/>
      <c r="AH616" s="646"/>
      <c r="AI616" s="984"/>
      <c r="AJ616" s="646"/>
      <c r="AK616" s="646"/>
      <c r="AL616" s="646"/>
      <c r="AM616" s="647"/>
      <c r="AN616" s="646"/>
      <c r="AO616" s="646"/>
      <c r="AP616" s="646"/>
      <c r="AQ616" s="647"/>
      <c r="AR616" s="646"/>
      <c r="AS616" s="646"/>
      <c r="AT616" s="646"/>
      <c r="AU616" s="616"/>
      <c r="AV616" s="646"/>
      <c r="AW616" s="646"/>
      <c r="AX616" s="646"/>
      <c r="AY616" s="646"/>
      <c r="AZ616" s="646"/>
      <c r="BA616" s="646"/>
      <c r="BB616" s="646"/>
      <c r="BC616" s="647"/>
      <c r="BD616" s="646"/>
      <c r="BE616" s="646"/>
      <c r="BF616" s="646"/>
      <c r="BG616" s="646"/>
      <c r="BH616" s="647"/>
      <c r="BI616" s="646"/>
      <c r="BJ616" s="646"/>
      <c r="BK616" s="646"/>
      <c r="BL616" s="647"/>
      <c r="BM616" s="1"/>
      <c r="BN616" s="646"/>
      <c r="BO616" s="646"/>
      <c r="BP616" s="646"/>
      <c r="BQ616" s="542"/>
      <c r="BR616" s="640"/>
      <c r="BS616" s="997"/>
      <c r="BT616" s="640"/>
      <c r="BU616" s="651"/>
      <c r="BY616" s="642"/>
    </row>
    <row r="617" spans="1:77" s="652" customFormat="1" hidden="1">
      <c r="A617" s="638"/>
      <c r="B617" s="719"/>
      <c r="C617" s="719"/>
      <c r="D617" s="640"/>
      <c r="E617" s="640"/>
      <c r="F617" s="987"/>
      <c r="G617" s="651"/>
      <c r="H617" s="643"/>
      <c r="I617" s="644"/>
      <c r="J617" s="645"/>
      <c r="K617" s="1"/>
      <c r="L617" s="1"/>
      <c r="M617" s="1"/>
      <c r="N617" s="571"/>
      <c r="O617" s="646"/>
      <c r="P617" s="646"/>
      <c r="Q617" s="647"/>
      <c r="R617" s="646"/>
      <c r="S617" s="646"/>
      <c r="T617" s="648"/>
      <c r="U617" s="646"/>
      <c r="V617" s="646"/>
      <c r="W617" s="647"/>
      <c r="X617" s="646"/>
      <c r="Y617" s="646"/>
      <c r="Z617" s="646"/>
      <c r="AA617" s="984"/>
      <c r="AB617" s="646"/>
      <c r="AC617" s="646"/>
      <c r="AD617" s="647"/>
      <c r="AE617" s="647"/>
      <c r="AF617" s="646"/>
      <c r="AG617" s="646"/>
      <c r="AH617" s="646"/>
      <c r="AI617" s="984"/>
      <c r="AJ617" s="646"/>
      <c r="AK617" s="646"/>
      <c r="AL617" s="646"/>
      <c r="AM617" s="647"/>
      <c r="AN617" s="646"/>
      <c r="AO617" s="646"/>
      <c r="AP617" s="646"/>
      <c r="AQ617" s="647"/>
      <c r="AR617" s="646"/>
      <c r="AS617" s="646"/>
      <c r="AT617" s="646"/>
      <c r="AU617" s="616"/>
      <c r="AV617" s="646"/>
      <c r="AW617" s="646"/>
      <c r="AX617" s="646"/>
      <c r="AY617" s="646"/>
      <c r="AZ617" s="646"/>
      <c r="BA617" s="646"/>
      <c r="BB617" s="646"/>
      <c r="BC617" s="647"/>
      <c r="BD617" s="646"/>
      <c r="BE617" s="646"/>
      <c r="BF617" s="646"/>
      <c r="BG617" s="646"/>
      <c r="BH617" s="647"/>
      <c r="BI617" s="646"/>
      <c r="BJ617" s="646"/>
      <c r="BK617" s="646"/>
      <c r="BL617" s="647"/>
      <c r="BM617" s="1"/>
      <c r="BN617" s="647"/>
      <c r="BO617" s="647"/>
      <c r="BP617" s="647"/>
      <c r="BQ617" s="542"/>
      <c r="BR617" s="640"/>
      <c r="BS617" s="783"/>
      <c r="BT617" s="640"/>
      <c r="BU617" s="651"/>
      <c r="BY617" s="651"/>
    </row>
    <row r="618" spans="1:77" s="652" customFormat="1" hidden="1">
      <c r="A618" s="638"/>
      <c r="B618" s="998"/>
      <c r="C618" s="998"/>
      <c r="D618" s="640"/>
      <c r="E618" s="640"/>
      <c r="F618" s="987"/>
      <c r="G618" s="651"/>
      <c r="H618" s="643"/>
      <c r="I618" s="644"/>
      <c r="J618" s="645"/>
      <c r="K618" s="1"/>
      <c r="L618" s="1"/>
      <c r="M618" s="1"/>
      <c r="N618" s="571"/>
      <c r="O618" s="646"/>
      <c r="P618" s="646"/>
      <c r="Q618" s="647"/>
      <c r="R618" s="646"/>
      <c r="S618" s="646"/>
      <c r="T618" s="648"/>
      <c r="U618" s="646"/>
      <c r="V618" s="646"/>
      <c r="W618" s="647"/>
      <c r="X618" s="646"/>
      <c r="Y618" s="646"/>
      <c r="Z618" s="646"/>
      <c r="AA618" s="984"/>
      <c r="AB618" s="646"/>
      <c r="AC618" s="646"/>
      <c r="AD618" s="647"/>
      <c r="AE618" s="647"/>
      <c r="AF618" s="646"/>
      <c r="AG618" s="646"/>
      <c r="AH618" s="646"/>
      <c r="AI618" s="984"/>
      <c r="AJ618" s="646"/>
      <c r="AK618" s="646"/>
      <c r="AL618" s="646"/>
      <c r="AM618" s="647"/>
      <c r="AN618" s="646"/>
      <c r="AO618" s="646"/>
      <c r="AP618" s="646"/>
      <c r="AQ618" s="647"/>
      <c r="AR618" s="646"/>
      <c r="AS618" s="646"/>
      <c r="AT618" s="646"/>
      <c r="AU618" s="616"/>
      <c r="AV618" s="646"/>
      <c r="AW618" s="646"/>
      <c r="AX618" s="646"/>
      <c r="AY618" s="646"/>
      <c r="AZ618" s="646"/>
      <c r="BA618" s="646"/>
      <c r="BB618" s="646"/>
      <c r="BC618" s="647"/>
      <c r="BD618" s="646"/>
      <c r="BE618" s="646"/>
      <c r="BF618" s="646"/>
      <c r="BG618" s="646"/>
      <c r="BH618" s="647"/>
      <c r="BI618" s="646"/>
      <c r="BJ618" s="646"/>
      <c r="BK618" s="646"/>
      <c r="BL618" s="647"/>
      <c r="BM618" s="1"/>
      <c r="BN618" s="647"/>
      <c r="BO618" s="647"/>
      <c r="BP618" s="647"/>
      <c r="BQ618" s="542"/>
      <c r="BR618" s="649"/>
      <c r="BS618" s="991"/>
      <c r="BT618" s="640"/>
      <c r="BU618" s="651"/>
      <c r="BY618" s="651"/>
    </row>
    <row r="619" spans="1:77" s="652" customFormat="1" hidden="1">
      <c r="A619" s="638"/>
      <c r="B619" s="998"/>
      <c r="C619" s="999"/>
      <c r="D619" s="640"/>
      <c r="E619" s="789"/>
      <c r="F619" s="987"/>
      <c r="G619" s="651"/>
      <c r="H619" s="643"/>
      <c r="I619" s="644"/>
      <c r="J619" s="645"/>
      <c r="K619" s="1"/>
      <c r="L619" s="1"/>
      <c r="M619" s="1"/>
      <c r="N619" s="571"/>
      <c r="O619" s="646"/>
      <c r="P619" s="646"/>
      <c r="Q619" s="647"/>
      <c r="R619" s="646"/>
      <c r="S619" s="646"/>
      <c r="T619" s="648"/>
      <c r="U619" s="646"/>
      <c r="V619" s="646"/>
      <c r="W619" s="647"/>
      <c r="X619" s="646"/>
      <c r="Y619" s="646"/>
      <c r="Z619" s="646"/>
      <c r="AA619" s="984"/>
      <c r="AB619" s="646"/>
      <c r="AC619" s="646"/>
      <c r="AD619" s="647"/>
      <c r="AE619" s="647"/>
      <c r="AF619" s="646"/>
      <c r="AG619" s="646"/>
      <c r="AH619" s="646"/>
      <c r="AI619" s="984"/>
      <c r="AJ619" s="646"/>
      <c r="AK619" s="646"/>
      <c r="AL619" s="646"/>
      <c r="AM619" s="647"/>
      <c r="AN619" s="646"/>
      <c r="AO619" s="646"/>
      <c r="AP619" s="646"/>
      <c r="AQ619" s="647"/>
      <c r="AR619" s="646"/>
      <c r="AS619" s="646"/>
      <c r="AT619" s="646"/>
      <c r="AU619" s="616"/>
      <c r="AV619" s="646"/>
      <c r="AW619" s="646"/>
      <c r="AX619" s="646"/>
      <c r="AY619" s="646"/>
      <c r="AZ619" s="646"/>
      <c r="BA619" s="646"/>
      <c r="BB619" s="646"/>
      <c r="BC619" s="647"/>
      <c r="BD619" s="646"/>
      <c r="BE619" s="646"/>
      <c r="BF619" s="646"/>
      <c r="BG619" s="646"/>
      <c r="BH619" s="647"/>
      <c r="BI619" s="646"/>
      <c r="BJ619" s="646"/>
      <c r="BK619" s="646"/>
      <c r="BL619" s="647"/>
      <c r="BM619" s="1"/>
      <c r="BN619" s="646"/>
      <c r="BO619" s="646"/>
      <c r="BP619" s="646"/>
      <c r="BQ619" s="542"/>
      <c r="BR619" s="640"/>
      <c r="BS619" s="990"/>
      <c r="BT619" s="640"/>
      <c r="BU619" s="651"/>
      <c r="BY619" s="642"/>
    </row>
    <row r="620" spans="1:77" s="652" customFormat="1" hidden="1">
      <c r="A620" s="638"/>
      <c r="B620" s="998"/>
      <c r="C620" s="998"/>
      <c r="D620" s="640"/>
      <c r="E620" s="789"/>
      <c r="F620" s="987"/>
      <c r="G620" s="651"/>
      <c r="H620" s="643"/>
      <c r="I620" s="644"/>
      <c r="J620" s="645"/>
      <c r="K620" s="1"/>
      <c r="L620" s="1"/>
      <c r="M620" s="1"/>
      <c r="N620" s="571"/>
      <c r="O620" s="646"/>
      <c r="P620" s="646"/>
      <c r="Q620" s="647"/>
      <c r="R620" s="646"/>
      <c r="S620" s="646"/>
      <c r="T620" s="648"/>
      <c r="U620" s="646"/>
      <c r="V620" s="646"/>
      <c r="W620" s="647"/>
      <c r="X620" s="646"/>
      <c r="Y620" s="646"/>
      <c r="Z620" s="646"/>
      <c r="AA620" s="984"/>
      <c r="AB620" s="646"/>
      <c r="AC620" s="646"/>
      <c r="AD620" s="647"/>
      <c r="AE620" s="647"/>
      <c r="AF620" s="646"/>
      <c r="AG620" s="646"/>
      <c r="AH620" s="646"/>
      <c r="AI620" s="984"/>
      <c r="AJ620" s="646"/>
      <c r="AK620" s="646"/>
      <c r="AL620" s="646"/>
      <c r="AM620" s="647"/>
      <c r="AN620" s="646"/>
      <c r="AO620" s="646"/>
      <c r="AP620" s="646"/>
      <c r="AQ620" s="647"/>
      <c r="AR620" s="646"/>
      <c r="AS620" s="646"/>
      <c r="AT620" s="646"/>
      <c r="AU620" s="616"/>
      <c r="AV620" s="646"/>
      <c r="AW620" s="646"/>
      <c r="AX620" s="646"/>
      <c r="AY620" s="646"/>
      <c r="AZ620" s="646"/>
      <c r="BA620" s="646"/>
      <c r="BB620" s="646"/>
      <c r="BC620" s="647"/>
      <c r="BD620" s="646"/>
      <c r="BE620" s="646"/>
      <c r="BF620" s="646"/>
      <c r="BG620" s="646"/>
      <c r="BH620" s="647"/>
      <c r="BI620" s="646"/>
      <c r="BJ620" s="646"/>
      <c r="BK620" s="646"/>
      <c r="BL620" s="647"/>
      <c r="BM620" s="1"/>
      <c r="BN620" s="646"/>
      <c r="BO620" s="646"/>
      <c r="BP620" s="646"/>
      <c r="BQ620" s="542"/>
      <c r="BR620" s="640"/>
      <c r="BS620" s="990"/>
      <c r="BT620" s="640"/>
      <c r="BU620" s="651"/>
      <c r="BY620" s="642"/>
    </row>
    <row r="621" spans="1:77" s="652" customFormat="1" hidden="1">
      <c r="A621" s="638"/>
      <c r="B621" s="714"/>
      <c r="C621" s="714"/>
      <c r="D621" s="640"/>
      <c r="E621" s="789"/>
      <c r="F621" s="987"/>
      <c r="G621" s="651"/>
      <c r="H621" s="643"/>
      <c r="I621" s="644"/>
      <c r="J621" s="645"/>
      <c r="K621" s="1"/>
      <c r="L621" s="1"/>
      <c r="M621" s="1"/>
      <c r="N621" s="571"/>
      <c r="O621" s="646"/>
      <c r="P621" s="646"/>
      <c r="Q621" s="647"/>
      <c r="R621" s="646"/>
      <c r="S621" s="646"/>
      <c r="T621" s="648"/>
      <c r="U621" s="646"/>
      <c r="V621" s="646"/>
      <c r="W621" s="647"/>
      <c r="X621" s="646"/>
      <c r="Y621" s="646"/>
      <c r="Z621" s="646"/>
      <c r="AA621" s="984"/>
      <c r="AB621" s="646"/>
      <c r="AC621" s="646"/>
      <c r="AD621" s="647"/>
      <c r="AE621" s="647"/>
      <c r="AF621" s="646"/>
      <c r="AG621" s="646"/>
      <c r="AH621" s="646"/>
      <c r="AI621" s="984"/>
      <c r="AJ621" s="646"/>
      <c r="AK621" s="646"/>
      <c r="AL621" s="646"/>
      <c r="AM621" s="647"/>
      <c r="AN621" s="646"/>
      <c r="AO621" s="646"/>
      <c r="AP621" s="646"/>
      <c r="AQ621" s="647"/>
      <c r="AR621" s="646"/>
      <c r="AS621" s="646"/>
      <c r="AT621" s="646"/>
      <c r="AU621" s="616"/>
      <c r="AV621" s="646"/>
      <c r="AW621" s="646"/>
      <c r="AX621" s="646"/>
      <c r="AY621" s="646"/>
      <c r="AZ621" s="646"/>
      <c r="BA621" s="646"/>
      <c r="BB621" s="646"/>
      <c r="BC621" s="647"/>
      <c r="BD621" s="646"/>
      <c r="BE621" s="646"/>
      <c r="BF621" s="646"/>
      <c r="BG621" s="646"/>
      <c r="BH621" s="647"/>
      <c r="BI621" s="646"/>
      <c r="BJ621" s="646"/>
      <c r="BK621" s="646"/>
      <c r="BL621" s="647"/>
      <c r="BM621" s="1"/>
      <c r="BN621" s="646"/>
      <c r="BO621" s="646"/>
      <c r="BP621" s="646"/>
      <c r="BQ621" s="542"/>
      <c r="BR621" s="649"/>
      <c r="BS621" s="990"/>
      <c r="BT621" s="640"/>
      <c r="BU621" s="651"/>
      <c r="BY621" s="642"/>
    </row>
    <row r="622" spans="1:77" s="652" customFormat="1" hidden="1">
      <c r="A622" s="638"/>
      <c r="B622" s="714"/>
      <c r="C622" s="714"/>
      <c r="D622" s="640"/>
      <c r="E622" s="789"/>
      <c r="F622" s="987"/>
      <c r="G622" s="651"/>
      <c r="H622" s="643"/>
      <c r="I622" s="644"/>
      <c r="J622" s="645"/>
      <c r="K622" s="1"/>
      <c r="L622" s="1"/>
      <c r="M622" s="1"/>
      <c r="N622" s="571"/>
      <c r="O622" s="646"/>
      <c r="P622" s="646"/>
      <c r="Q622" s="647"/>
      <c r="R622" s="646"/>
      <c r="S622" s="646"/>
      <c r="T622" s="648"/>
      <c r="U622" s="646"/>
      <c r="V622" s="646"/>
      <c r="W622" s="647"/>
      <c r="X622" s="646"/>
      <c r="Y622" s="646"/>
      <c r="Z622" s="646"/>
      <c r="AA622" s="984"/>
      <c r="AB622" s="646"/>
      <c r="AC622" s="646"/>
      <c r="AD622" s="647"/>
      <c r="AE622" s="647"/>
      <c r="AF622" s="646"/>
      <c r="AG622" s="646"/>
      <c r="AH622" s="646"/>
      <c r="AI622" s="984"/>
      <c r="AJ622" s="646"/>
      <c r="AK622" s="646"/>
      <c r="AL622" s="646"/>
      <c r="AM622" s="647"/>
      <c r="AN622" s="646"/>
      <c r="AO622" s="646"/>
      <c r="AP622" s="646"/>
      <c r="AQ622" s="647"/>
      <c r="AR622" s="646"/>
      <c r="AS622" s="646"/>
      <c r="AT622" s="646"/>
      <c r="AU622" s="616"/>
      <c r="AV622" s="646"/>
      <c r="AW622" s="646"/>
      <c r="AX622" s="646"/>
      <c r="AY622" s="646"/>
      <c r="AZ622" s="646"/>
      <c r="BA622" s="646"/>
      <c r="BB622" s="646"/>
      <c r="BC622" s="647"/>
      <c r="BD622" s="646"/>
      <c r="BE622" s="646"/>
      <c r="BF622" s="646"/>
      <c r="BG622" s="646"/>
      <c r="BH622" s="647"/>
      <c r="BI622" s="646"/>
      <c r="BJ622" s="646"/>
      <c r="BK622" s="646"/>
      <c r="BL622" s="647"/>
      <c r="BM622" s="1"/>
      <c r="BN622" s="646"/>
      <c r="BO622" s="646"/>
      <c r="BP622" s="646"/>
      <c r="BQ622" s="542"/>
      <c r="BR622" s="649"/>
      <c r="BS622" s="990"/>
      <c r="BT622" s="640"/>
      <c r="BU622" s="651"/>
      <c r="BY622" s="642"/>
    </row>
    <row r="623" spans="1:77" s="652" customFormat="1" hidden="1">
      <c r="A623" s="638"/>
      <c r="B623" s="1000"/>
      <c r="C623" s="1000"/>
      <c r="D623" s="640"/>
      <c r="E623" s="640"/>
      <c r="F623" s="782"/>
      <c r="G623" s="651"/>
      <c r="H623" s="643"/>
      <c r="I623" s="644"/>
      <c r="J623" s="645"/>
      <c r="K623" s="1"/>
      <c r="L623" s="1"/>
      <c r="M623" s="1"/>
      <c r="N623" s="571"/>
      <c r="O623" s="646"/>
      <c r="P623" s="646"/>
      <c r="Q623" s="647"/>
      <c r="R623" s="646"/>
      <c r="S623" s="646"/>
      <c r="T623" s="648"/>
      <c r="U623" s="646"/>
      <c r="V623" s="646"/>
      <c r="W623" s="647"/>
      <c r="X623" s="646"/>
      <c r="Y623" s="646"/>
      <c r="Z623" s="646"/>
      <c r="AA623" s="984"/>
      <c r="AB623" s="646"/>
      <c r="AC623" s="646"/>
      <c r="AD623" s="647"/>
      <c r="AE623" s="647"/>
      <c r="AF623" s="646"/>
      <c r="AG623" s="646"/>
      <c r="AH623" s="646"/>
      <c r="AI623" s="984"/>
      <c r="AJ623" s="646"/>
      <c r="AK623" s="646"/>
      <c r="AL623" s="646"/>
      <c r="AM623" s="647"/>
      <c r="AN623" s="646"/>
      <c r="AO623" s="646"/>
      <c r="AP623" s="646"/>
      <c r="AQ623" s="647"/>
      <c r="AR623" s="646"/>
      <c r="AS623" s="646"/>
      <c r="AT623" s="646"/>
      <c r="AU623" s="616"/>
      <c r="AV623" s="646"/>
      <c r="AW623" s="646"/>
      <c r="AX623" s="646"/>
      <c r="AY623" s="646"/>
      <c r="AZ623" s="646"/>
      <c r="BA623" s="646"/>
      <c r="BB623" s="646"/>
      <c r="BC623" s="647"/>
      <c r="BD623" s="646"/>
      <c r="BE623" s="646"/>
      <c r="BF623" s="646"/>
      <c r="BG623" s="646"/>
      <c r="BH623" s="647"/>
      <c r="BI623" s="646"/>
      <c r="BJ623" s="646"/>
      <c r="BK623" s="646"/>
      <c r="BL623" s="647"/>
      <c r="BM623" s="1"/>
      <c r="BN623" s="647"/>
      <c r="BO623" s="647"/>
      <c r="BP623" s="647"/>
      <c r="BQ623" s="542"/>
      <c r="BR623" s="640"/>
      <c r="BS623" s="783"/>
      <c r="BT623" s="640"/>
      <c r="BU623" s="651"/>
      <c r="BY623" s="642"/>
    </row>
    <row r="624" spans="1:77" s="652" customFormat="1" hidden="1">
      <c r="A624" s="638"/>
      <c r="B624" s="714"/>
      <c r="C624" s="714"/>
      <c r="D624" s="640"/>
      <c r="E624" s="789"/>
      <c r="F624" s="987"/>
      <c r="G624" s="651"/>
      <c r="H624" s="643"/>
      <c r="I624" s="644"/>
      <c r="J624" s="645"/>
      <c r="K624" s="1"/>
      <c r="L624" s="1"/>
      <c r="M624" s="1"/>
      <c r="N624" s="571"/>
      <c r="O624" s="646"/>
      <c r="P624" s="646"/>
      <c r="Q624" s="647"/>
      <c r="R624" s="646"/>
      <c r="S624" s="646"/>
      <c r="T624" s="648"/>
      <c r="U624" s="646"/>
      <c r="V624" s="646"/>
      <c r="W624" s="647"/>
      <c r="X624" s="646"/>
      <c r="Y624" s="646"/>
      <c r="Z624" s="646"/>
      <c r="AA624" s="984"/>
      <c r="AB624" s="646"/>
      <c r="AC624" s="646"/>
      <c r="AD624" s="647"/>
      <c r="AE624" s="647"/>
      <c r="AF624" s="646"/>
      <c r="AG624" s="646"/>
      <c r="AH624" s="646"/>
      <c r="AI624" s="984"/>
      <c r="AJ624" s="646"/>
      <c r="AK624" s="646"/>
      <c r="AL624" s="646"/>
      <c r="AM624" s="647"/>
      <c r="AN624" s="646"/>
      <c r="AO624" s="646"/>
      <c r="AP624" s="646"/>
      <c r="AQ624" s="647"/>
      <c r="AR624" s="646"/>
      <c r="AS624" s="646"/>
      <c r="AT624" s="646"/>
      <c r="AU624" s="616"/>
      <c r="AV624" s="646"/>
      <c r="AW624" s="646"/>
      <c r="AX624" s="646"/>
      <c r="AY624" s="646"/>
      <c r="AZ624" s="646"/>
      <c r="BA624" s="646"/>
      <c r="BB624" s="646"/>
      <c r="BC624" s="647"/>
      <c r="BD624" s="646"/>
      <c r="BE624" s="646"/>
      <c r="BF624" s="646"/>
      <c r="BG624" s="646"/>
      <c r="BH624" s="647"/>
      <c r="BI624" s="646"/>
      <c r="BJ624" s="646"/>
      <c r="BK624" s="646"/>
      <c r="BL624" s="647"/>
      <c r="BM624" s="1"/>
      <c r="BN624" s="646"/>
      <c r="BO624" s="646"/>
      <c r="BP624" s="646"/>
      <c r="BQ624" s="542"/>
      <c r="BR624" s="640"/>
      <c r="BS624" s="990"/>
      <c r="BT624" s="640"/>
      <c r="BU624" s="651"/>
      <c r="BY624" s="642"/>
    </row>
    <row r="625" spans="1:77" s="652" customFormat="1" hidden="1">
      <c r="A625" s="638"/>
      <c r="B625" s="639"/>
      <c r="C625" s="639"/>
      <c r="D625" s="640"/>
      <c r="E625" s="641"/>
      <c r="F625" s="711"/>
      <c r="G625" s="651"/>
      <c r="H625" s="643"/>
      <c r="I625" s="644"/>
      <c r="J625" s="645"/>
      <c r="K625" s="1"/>
      <c r="L625" s="1"/>
      <c r="M625" s="1"/>
      <c r="N625" s="571"/>
      <c r="O625" s="646"/>
      <c r="P625" s="646"/>
      <c r="Q625" s="647"/>
      <c r="R625" s="646"/>
      <c r="S625" s="646"/>
      <c r="T625" s="648"/>
      <c r="U625" s="646"/>
      <c r="V625" s="646"/>
      <c r="W625" s="647"/>
      <c r="X625" s="646"/>
      <c r="Y625" s="646"/>
      <c r="Z625" s="646"/>
      <c r="AA625" s="984"/>
      <c r="AB625" s="646"/>
      <c r="AC625" s="646"/>
      <c r="AD625" s="647"/>
      <c r="AE625" s="647"/>
      <c r="AF625" s="646"/>
      <c r="AG625" s="646"/>
      <c r="AH625" s="646"/>
      <c r="AI625" s="984"/>
      <c r="AJ625" s="646"/>
      <c r="AK625" s="646"/>
      <c r="AL625" s="646"/>
      <c r="AM625" s="647"/>
      <c r="AN625" s="646"/>
      <c r="AO625" s="646"/>
      <c r="AP625" s="646"/>
      <c r="AQ625" s="647"/>
      <c r="AR625" s="646"/>
      <c r="AS625" s="646"/>
      <c r="AT625" s="646"/>
      <c r="AU625" s="616"/>
      <c r="AV625" s="646"/>
      <c r="AW625" s="646"/>
      <c r="AX625" s="646"/>
      <c r="AY625" s="646"/>
      <c r="AZ625" s="646"/>
      <c r="BA625" s="646"/>
      <c r="BB625" s="646"/>
      <c r="BC625" s="647"/>
      <c r="BD625" s="646"/>
      <c r="BE625" s="646"/>
      <c r="BF625" s="646"/>
      <c r="BG625" s="646"/>
      <c r="BH625" s="647"/>
      <c r="BI625" s="646"/>
      <c r="BJ625" s="646"/>
      <c r="BK625" s="646"/>
      <c r="BL625" s="647"/>
      <c r="BM625" s="1"/>
      <c r="BN625" s="646"/>
      <c r="BO625" s="646"/>
      <c r="BP625" s="646"/>
      <c r="BQ625" s="542"/>
      <c r="BR625" s="649"/>
      <c r="BS625" s="778"/>
      <c r="BT625" s="640"/>
      <c r="BU625" s="651"/>
      <c r="BY625" s="642"/>
    </row>
    <row r="626" spans="1:77" s="652" customFormat="1" hidden="1">
      <c r="A626" s="638"/>
      <c r="B626" s="998"/>
      <c r="C626" s="998"/>
      <c r="D626" s="640"/>
      <c r="E626" s="789"/>
      <c r="F626" s="987"/>
      <c r="G626" s="651"/>
      <c r="H626" s="643"/>
      <c r="I626" s="644"/>
      <c r="J626" s="645"/>
      <c r="K626" s="1"/>
      <c r="L626" s="1"/>
      <c r="M626" s="1"/>
      <c r="N626" s="571"/>
      <c r="O626" s="646"/>
      <c r="P626" s="646"/>
      <c r="Q626" s="647"/>
      <c r="R626" s="646"/>
      <c r="S626" s="646"/>
      <c r="T626" s="648"/>
      <c r="U626" s="646"/>
      <c r="V626" s="646"/>
      <c r="W626" s="647"/>
      <c r="X626" s="646"/>
      <c r="Y626" s="646"/>
      <c r="Z626" s="646"/>
      <c r="AA626" s="984"/>
      <c r="AB626" s="646"/>
      <c r="AC626" s="646"/>
      <c r="AD626" s="647"/>
      <c r="AE626" s="647"/>
      <c r="AF626" s="646"/>
      <c r="AG626" s="646"/>
      <c r="AH626" s="646"/>
      <c r="AI626" s="984"/>
      <c r="AJ626" s="646"/>
      <c r="AK626" s="646"/>
      <c r="AL626" s="646"/>
      <c r="AM626" s="647"/>
      <c r="AN626" s="646"/>
      <c r="AO626" s="646"/>
      <c r="AP626" s="646"/>
      <c r="AQ626" s="647"/>
      <c r="AR626" s="646"/>
      <c r="AS626" s="646"/>
      <c r="AT626" s="646"/>
      <c r="AU626" s="616"/>
      <c r="AV626" s="646"/>
      <c r="AW626" s="646"/>
      <c r="AX626" s="646"/>
      <c r="AY626" s="646"/>
      <c r="AZ626" s="646"/>
      <c r="BA626" s="646"/>
      <c r="BB626" s="646"/>
      <c r="BC626" s="647"/>
      <c r="BD626" s="646"/>
      <c r="BE626" s="646"/>
      <c r="BF626" s="646"/>
      <c r="BG626" s="646"/>
      <c r="BH626" s="647"/>
      <c r="BI626" s="646"/>
      <c r="BJ626" s="646"/>
      <c r="BK626" s="646"/>
      <c r="BL626" s="647"/>
      <c r="BM626" s="1"/>
      <c r="BN626" s="646"/>
      <c r="BO626" s="646"/>
      <c r="BP626" s="646"/>
      <c r="BQ626" s="542"/>
      <c r="BR626" s="640"/>
      <c r="BS626" s="990"/>
      <c r="BT626" s="640"/>
      <c r="BU626" s="651"/>
      <c r="BY626" s="642"/>
    </row>
    <row r="627" spans="1:77" s="652" customFormat="1" hidden="1">
      <c r="A627" s="638"/>
      <c r="B627" s="719"/>
      <c r="C627" s="719"/>
      <c r="D627" s="995"/>
      <c r="E627" s="641"/>
      <c r="F627" s="782"/>
      <c r="G627" s="651"/>
      <c r="H627" s="643"/>
      <c r="I627" s="644"/>
      <c r="J627" s="645"/>
      <c r="K627" s="1"/>
      <c r="L627" s="1"/>
      <c r="M627" s="1"/>
      <c r="N627" s="571"/>
      <c r="O627" s="646"/>
      <c r="P627" s="646"/>
      <c r="Q627" s="647"/>
      <c r="R627" s="646"/>
      <c r="S627" s="646"/>
      <c r="T627" s="648"/>
      <c r="U627" s="646"/>
      <c r="V627" s="646"/>
      <c r="W627" s="647"/>
      <c r="X627" s="646"/>
      <c r="Y627" s="646"/>
      <c r="Z627" s="646"/>
      <c r="AA627" s="984"/>
      <c r="AB627" s="646"/>
      <c r="AC627" s="646"/>
      <c r="AD627" s="647"/>
      <c r="AE627" s="647"/>
      <c r="AF627" s="646"/>
      <c r="AG627" s="646"/>
      <c r="AH627" s="646"/>
      <c r="AI627" s="984"/>
      <c r="AJ627" s="646"/>
      <c r="AK627" s="646"/>
      <c r="AL627" s="646"/>
      <c r="AM627" s="647"/>
      <c r="AN627" s="646"/>
      <c r="AO627" s="646"/>
      <c r="AP627" s="646"/>
      <c r="AQ627" s="647"/>
      <c r="AR627" s="646"/>
      <c r="AS627" s="646"/>
      <c r="AT627" s="646"/>
      <c r="AU627" s="616"/>
      <c r="AV627" s="646"/>
      <c r="AW627" s="646"/>
      <c r="AX627" s="646"/>
      <c r="AY627" s="646"/>
      <c r="AZ627" s="646"/>
      <c r="BA627" s="646"/>
      <c r="BB627" s="646"/>
      <c r="BC627" s="647"/>
      <c r="BD627" s="646"/>
      <c r="BE627" s="646"/>
      <c r="BF627" s="646"/>
      <c r="BG627" s="646"/>
      <c r="BH627" s="647"/>
      <c r="BI627" s="646"/>
      <c r="BJ627" s="646"/>
      <c r="BK627" s="646"/>
      <c r="BL627" s="647"/>
      <c r="BM627" s="1"/>
      <c r="BN627" s="646"/>
      <c r="BO627" s="646"/>
      <c r="BP627" s="646"/>
      <c r="BQ627" s="542"/>
      <c r="BR627" s="640"/>
      <c r="BS627" s="996"/>
      <c r="BT627" s="995"/>
      <c r="BU627" s="651"/>
      <c r="BY627" s="642"/>
    </row>
    <row r="628" spans="1:77" s="652" customFormat="1" hidden="1">
      <c r="A628" s="638"/>
      <c r="B628" s="719"/>
      <c r="C628" s="719"/>
      <c r="D628" s="640"/>
      <c r="E628" s="641"/>
      <c r="F628" s="987"/>
      <c r="G628" s="651"/>
      <c r="H628" s="643"/>
      <c r="I628" s="644"/>
      <c r="J628" s="645"/>
      <c r="K628" s="1"/>
      <c r="L628" s="1"/>
      <c r="M628" s="1"/>
      <c r="N628" s="571"/>
      <c r="O628" s="646"/>
      <c r="P628" s="646"/>
      <c r="Q628" s="647"/>
      <c r="R628" s="646"/>
      <c r="S628" s="646"/>
      <c r="T628" s="648"/>
      <c r="U628" s="646"/>
      <c r="V628" s="646"/>
      <c r="W628" s="647"/>
      <c r="X628" s="646"/>
      <c r="Y628" s="646"/>
      <c r="Z628" s="646"/>
      <c r="AA628" s="984"/>
      <c r="AB628" s="646"/>
      <c r="AC628" s="646"/>
      <c r="AD628" s="647"/>
      <c r="AE628" s="647"/>
      <c r="AF628" s="646"/>
      <c r="AG628" s="646"/>
      <c r="AH628" s="646"/>
      <c r="AI628" s="984"/>
      <c r="AJ628" s="646"/>
      <c r="AK628" s="646"/>
      <c r="AL628" s="646"/>
      <c r="AM628" s="647"/>
      <c r="AN628" s="646"/>
      <c r="AO628" s="646"/>
      <c r="AP628" s="646"/>
      <c r="AQ628" s="647"/>
      <c r="AR628" s="646"/>
      <c r="AS628" s="646"/>
      <c r="AT628" s="646"/>
      <c r="AU628" s="616"/>
      <c r="AV628" s="646"/>
      <c r="AW628" s="646"/>
      <c r="AX628" s="646"/>
      <c r="AY628" s="646"/>
      <c r="AZ628" s="646"/>
      <c r="BA628" s="646"/>
      <c r="BB628" s="646"/>
      <c r="BC628" s="647"/>
      <c r="BD628" s="646"/>
      <c r="BE628" s="646"/>
      <c r="BF628" s="646"/>
      <c r="BG628" s="646"/>
      <c r="BH628" s="647"/>
      <c r="BI628" s="646"/>
      <c r="BJ628" s="646"/>
      <c r="BK628" s="646"/>
      <c r="BL628" s="647"/>
      <c r="BM628" s="1"/>
      <c r="BN628" s="646"/>
      <c r="BO628" s="646"/>
      <c r="BP628" s="646"/>
      <c r="BQ628" s="542"/>
      <c r="BR628" s="640"/>
      <c r="BS628" s="988"/>
      <c r="BT628" s="640"/>
      <c r="BU628" s="651"/>
      <c r="BY628" s="642"/>
    </row>
    <row r="629" spans="1:77" s="652" customFormat="1" hidden="1">
      <c r="A629" s="638"/>
      <c r="B629" s="1001"/>
      <c r="C629" s="1001"/>
      <c r="D629" s="640"/>
      <c r="E629" s="789"/>
      <c r="F629" s="782"/>
      <c r="G629" s="651"/>
      <c r="H629" s="643"/>
      <c r="I629" s="644"/>
      <c r="J629" s="645"/>
      <c r="K629" s="1"/>
      <c r="L629" s="1"/>
      <c r="M629" s="1"/>
      <c r="N629" s="571"/>
      <c r="O629" s="646"/>
      <c r="P629" s="646"/>
      <c r="Q629" s="647"/>
      <c r="R629" s="646"/>
      <c r="S629" s="646"/>
      <c r="T629" s="648"/>
      <c r="U629" s="646"/>
      <c r="V629" s="646"/>
      <c r="W629" s="647"/>
      <c r="X629" s="646"/>
      <c r="Y629" s="646"/>
      <c r="Z629" s="646"/>
      <c r="AA629" s="984"/>
      <c r="AB629" s="646"/>
      <c r="AC629" s="646"/>
      <c r="AD629" s="647"/>
      <c r="AE629" s="647"/>
      <c r="AF629" s="646"/>
      <c r="AG629" s="646"/>
      <c r="AH629" s="646"/>
      <c r="AI629" s="984"/>
      <c r="AJ629" s="646"/>
      <c r="AK629" s="646"/>
      <c r="AL629" s="646"/>
      <c r="AM629" s="647"/>
      <c r="AN629" s="646"/>
      <c r="AO629" s="646"/>
      <c r="AP629" s="646"/>
      <c r="AQ629" s="647"/>
      <c r="AR629" s="646"/>
      <c r="AS629" s="646"/>
      <c r="AT629" s="646"/>
      <c r="AU629" s="616"/>
      <c r="AV629" s="646"/>
      <c r="AW629" s="646"/>
      <c r="AX629" s="646"/>
      <c r="AY629" s="646"/>
      <c r="AZ629" s="646"/>
      <c r="BA629" s="646"/>
      <c r="BB629" s="646"/>
      <c r="BC629" s="647"/>
      <c r="BD629" s="646"/>
      <c r="BE629" s="646"/>
      <c r="BF629" s="646"/>
      <c r="BG629" s="646"/>
      <c r="BH629" s="647"/>
      <c r="BI629" s="646"/>
      <c r="BJ629" s="646"/>
      <c r="BK629" s="646"/>
      <c r="BL629" s="647"/>
      <c r="BM629" s="1"/>
      <c r="BN629" s="646"/>
      <c r="BO629" s="646"/>
      <c r="BP629" s="646"/>
      <c r="BQ629" s="542"/>
      <c r="BR629" s="640"/>
      <c r="BS629" s="990"/>
      <c r="BT629" s="640"/>
      <c r="BU629" s="705"/>
      <c r="BY629" s="642"/>
    </row>
    <row r="630" spans="1:77" s="652" customFormat="1" hidden="1">
      <c r="A630" s="638"/>
      <c r="B630" s="1001"/>
      <c r="C630" s="1001"/>
      <c r="D630" s="640"/>
      <c r="E630" s="789"/>
      <c r="F630" s="782"/>
      <c r="G630" s="651"/>
      <c r="H630" s="643"/>
      <c r="I630" s="644"/>
      <c r="J630" s="645"/>
      <c r="K630" s="1"/>
      <c r="L630" s="1"/>
      <c r="M630" s="1"/>
      <c r="N630" s="571"/>
      <c r="O630" s="646"/>
      <c r="P630" s="646"/>
      <c r="Q630" s="647"/>
      <c r="R630" s="646"/>
      <c r="S630" s="646"/>
      <c r="T630" s="648"/>
      <c r="U630" s="646"/>
      <c r="V630" s="646"/>
      <c r="W630" s="647"/>
      <c r="X630" s="646"/>
      <c r="Y630" s="646"/>
      <c r="Z630" s="646"/>
      <c r="AA630" s="984"/>
      <c r="AB630" s="646"/>
      <c r="AC630" s="646"/>
      <c r="AD630" s="647"/>
      <c r="AE630" s="647"/>
      <c r="AF630" s="646"/>
      <c r="AG630" s="646"/>
      <c r="AH630" s="646"/>
      <c r="AI630" s="984"/>
      <c r="AJ630" s="646"/>
      <c r="AK630" s="646"/>
      <c r="AL630" s="646"/>
      <c r="AM630" s="647"/>
      <c r="AN630" s="646"/>
      <c r="AO630" s="646"/>
      <c r="AP630" s="646"/>
      <c r="AQ630" s="647"/>
      <c r="AR630" s="646"/>
      <c r="AS630" s="646"/>
      <c r="AT630" s="646"/>
      <c r="AU630" s="616"/>
      <c r="AV630" s="646"/>
      <c r="AW630" s="646"/>
      <c r="AX630" s="646"/>
      <c r="AY630" s="646"/>
      <c r="AZ630" s="646"/>
      <c r="BA630" s="646"/>
      <c r="BB630" s="646"/>
      <c r="BC630" s="647"/>
      <c r="BD630" s="646"/>
      <c r="BE630" s="646"/>
      <c r="BF630" s="646"/>
      <c r="BG630" s="646"/>
      <c r="BH630" s="647"/>
      <c r="BI630" s="646"/>
      <c r="BJ630" s="646"/>
      <c r="BK630" s="646"/>
      <c r="BL630" s="647"/>
      <c r="BM630" s="1"/>
      <c r="BN630" s="646"/>
      <c r="BO630" s="646"/>
      <c r="BP630" s="646"/>
      <c r="BQ630" s="542"/>
      <c r="BR630" s="640"/>
      <c r="BS630" s="990"/>
      <c r="BT630" s="640"/>
      <c r="BU630" s="705"/>
      <c r="BY630" s="642"/>
    </row>
    <row r="631" spans="1:77" s="652" customFormat="1" hidden="1">
      <c r="A631" s="638"/>
      <c r="B631" s="719"/>
      <c r="C631" s="719"/>
      <c r="D631" s="640"/>
      <c r="E631" s="789"/>
      <c r="F631" s="782"/>
      <c r="G631" s="651"/>
      <c r="H631" s="643"/>
      <c r="I631" s="644"/>
      <c r="J631" s="645"/>
      <c r="K631" s="1"/>
      <c r="L631" s="1"/>
      <c r="M631" s="1"/>
      <c r="N631" s="571"/>
      <c r="O631" s="646"/>
      <c r="P631" s="646"/>
      <c r="Q631" s="647"/>
      <c r="R631" s="646"/>
      <c r="S631" s="646"/>
      <c r="T631" s="648"/>
      <c r="U631" s="646"/>
      <c r="V631" s="646"/>
      <c r="W631" s="647"/>
      <c r="X631" s="646"/>
      <c r="Y631" s="646"/>
      <c r="Z631" s="646"/>
      <c r="AA631" s="984"/>
      <c r="AB631" s="646"/>
      <c r="AC631" s="646"/>
      <c r="AD631" s="647"/>
      <c r="AE631" s="647"/>
      <c r="AF631" s="646"/>
      <c r="AG631" s="646"/>
      <c r="AH631" s="646"/>
      <c r="AI631" s="984"/>
      <c r="AJ631" s="646"/>
      <c r="AK631" s="646"/>
      <c r="AL631" s="646"/>
      <c r="AM631" s="647"/>
      <c r="AN631" s="646"/>
      <c r="AO631" s="646"/>
      <c r="AP631" s="646"/>
      <c r="AQ631" s="647"/>
      <c r="AR631" s="646"/>
      <c r="AS631" s="646"/>
      <c r="AT631" s="646"/>
      <c r="AU631" s="616"/>
      <c r="AV631" s="646"/>
      <c r="AW631" s="646"/>
      <c r="AX631" s="646"/>
      <c r="AY631" s="646"/>
      <c r="AZ631" s="646"/>
      <c r="BA631" s="646"/>
      <c r="BB631" s="646"/>
      <c r="BC631" s="647"/>
      <c r="BD631" s="646"/>
      <c r="BE631" s="646"/>
      <c r="BF631" s="646"/>
      <c r="BG631" s="646"/>
      <c r="BH631" s="647"/>
      <c r="BI631" s="646"/>
      <c r="BJ631" s="646"/>
      <c r="BK631" s="646"/>
      <c r="BL631" s="647"/>
      <c r="BM631" s="1"/>
      <c r="BN631" s="646"/>
      <c r="BO631" s="646"/>
      <c r="BP631" s="646"/>
      <c r="BQ631" s="542"/>
      <c r="BR631" s="640"/>
      <c r="BS631" s="990"/>
      <c r="BT631" s="640"/>
      <c r="BU631" s="705"/>
      <c r="BY631" s="642"/>
    </row>
    <row r="632" spans="1:77" s="652" customFormat="1" hidden="1">
      <c r="A632" s="638"/>
      <c r="B632" s="1001"/>
      <c r="C632" s="1001"/>
      <c r="D632" s="640"/>
      <c r="E632" s="789"/>
      <c r="F632" s="782"/>
      <c r="G632" s="651"/>
      <c r="H632" s="643"/>
      <c r="I632" s="644"/>
      <c r="J632" s="645"/>
      <c r="K632" s="1"/>
      <c r="L632" s="1"/>
      <c r="M632" s="1"/>
      <c r="N632" s="571"/>
      <c r="O632" s="646"/>
      <c r="P632" s="646"/>
      <c r="Q632" s="647"/>
      <c r="R632" s="646"/>
      <c r="S632" s="646"/>
      <c r="T632" s="648"/>
      <c r="U632" s="646"/>
      <c r="V632" s="646"/>
      <c r="W632" s="647"/>
      <c r="X632" s="646"/>
      <c r="Y632" s="646"/>
      <c r="Z632" s="646"/>
      <c r="AA632" s="984"/>
      <c r="AB632" s="646"/>
      <c r="AC632" s="646"/>
      <c r="AD632" s="647"/>
      <c r="AE632" s="647"/>
      <c r="AF632" s="646"/>
      <c r="AG632" s="646"/>
      <c r="AH632" s="646"/>
      <c r="AI632" s="984"/>
      <c r="AJ632" s="646"/>
      <c r="AK632" s="646"/>
      <c r="AL632" s="646"/>
      <c r="AM632" s="647"/>
      <c r="AN632" s="646"/>
      <c r="AO632" s="646"/>
      <c r="AP632" s="646"/>
      <c r="AQ632" s="647"/>
      <c r="AR632" s="646"/>
      <c r="AS632" s="646"/>
      <c r="AT632" s="646"/>
      <c r="AU632" s="616"/>
      <c r="AV632" s="646"/>
      <c r="AW632" s="646"/>
      <c r="AX632" s="646"/>
      <c r="AY632" s="646"/>
      <c r="AZ632" s="646"/>
      <c r="BA632" s="646"/>
      <c r="BB632" s="646"/>
      <c r="BC632" s="647"/>
      <c r="BD632" s="646"/>
      <c r="BE632" s="646"/>
      <c r="BF632" s="646"/>
      <c r="BG632" s="646"/>
      <c r="BH632" s="647"/>
      <c r="BI632" s="646"/>
      <c r="BJ632" s="646"/>
      <c r="BK632" s="646"/>
      <c r="BL632" s="647"/>
      <c r="BM632" s="1"/>
      <c r="BN632" s="646"/>
      <c r="BO632" s="646"/>
      <c r="BP632" s="646"/>
      <c r="BQ632" s="542"/>
      <c r="BR632" s="649"/>
      <c r="BS632" s="990"/>
      <c r="BT632" s="640"/>
      <c r="BU632" s="705"/>
      <c r="BY632" s="642"/>
    </row>
    <row r="633" spans="1:77" s="652" customFormat="1" hidden="1">
      <c r="A633" s="638"/>
      <c r="B633" s="852"/>
      <c r="C633" s="852"/>
      <c r="D633" s="640"/>
      <c r="E633" s="789"/>
      <c r="F633" s="782"/>
      <c r="G633" s="651"/>
      <c r="H633" s="643"/>
      <c r="I633" s="644"/>
      <c r="J633" s="645"/>
      <c r="K633" s="1"/>
      <c r="L633" s="1"/>
      <c r="M633" s="1"/>
      <c r="N633" s="571"/>
      <c r="O633" s="646"/>
      <c r="P633" s="646"/>
      <c r="Q633" s="647"/>
      <c r="R633" s="646"/>
      <c r="S633" s="646"/>
      <c r="T633" s="648"/>
      <c r="U633" s="646"/>
      <c r="V633" s="646"/>
      <c r="W633" s="647"/>
      <c r="X633" s="646"/>
      <c r="Y633" s="646"/>
      <c r="Z633" s="646"/>
      <c r="AA633" s="984"/>
      <c r="AB633" s="646"/>
      <c r="AC633" s="646"/>
      <c r="AD633" s="647"/>
      <c r="AE633" s="647"/>
      <c r="AF633" s="646"/>
      <c r="AG633" s="646"/>
      <c r="AH633" s="646"/>
      <c r="AI633" s="984"/>
      <c r="AJ633" s="646"/>
      <c r="AK633" s="646"/>
      <c r="AL633" s="646"/>
      <c r="AM633" s="647"/>
      <c r="AN633" s="646"/>
      <c r="AO633" s="646"/>
      <c r="AP633" s="646"/>
      <c r="AQ633" s="647"/>
      <c r="AR633" s="646"/>
      <c r="AS633" s="646"/>
      <c r="AT633" s="646"/>
      <c r="AU633" s="616"/>
      <c r="AV633" s="646"/>
      <c r="AW633" s="646"/>
      <c r="AX633" s="646"/>
      <c r="AY633" s="646"/>
      <c r="AZ633" s="646"/>
      <c r="BA633" s="646"/>
      <c r="BB633" s="646"/>
      <c r="BC633" s="647"/>
      <c r="BD633" s="646"/>
      <c r="BE633" s="646"/>
      <c r="BF633" s="646"/>
      <c r="BG633" s="646"/>
      <c r="BH633" s="647"/>
      <c r="BI633" s="646"/>
      <c r="BJ633" s="646"/>
      <c r="BK633" s="646"/>
      <c r="BL633" s="647"/>
      <c r="BM633" s="1"/>
      <c r="BN633" s="646"/>
      <c r="BO633" s="646"/>
      <c r="BP633" s="646"/>
      <c r="BQ633" s="542"/>
      <c r="BR633" s="649"/>
      <c r="BS633" s="990"/>
      <c r="BT633" s="640"/>
      <c r="BU633" s="651"/>
      <c r="BY633" s="642"/>
    </row>
    <row r="634" spans="1:77" s="652" customFormat="1" hidden="1">
      <c r="A634" s="638"/>
      <c r="B634" s="852"/>
      <c r="C634" s="852"/>
      <c r="D634" s="640"/>
      <c r="E634" s="789"/>
      <c r="F634" s="782"/>
      <c r="G634" s="651"/>
      <c r="H634" s="643"/>
      <c r="I634" s="644"/>
      <c r="J634" s="645"/>
      <c r="K634" s="1"/>
      <c r="L634" s="1"/>
      <c r="M634" s="1"/>
      <c r="N634" s="571"/>
      <c r="O634" s="646"/>
      <c r="P634" s="646"/>
      <c r="Q634" s="647"/>
      <c r="R634" s="646"/>
      <c r="S634" s="646"/>
      <c r="T634" s="648"/>
      <c r="U634" s="646"/>
      <c r="V634" s="646"/>
      <c r="W634" s="647"/>
      <c r="X634" s="646"/>
      <c r="Y634" s="646"/>
      <c r="Z634" s="646"/>
      <c r="AA634" s="984"/>
      <c r="AB634" s="646"/>
      <c r="AC634" s="646"/>
      <c r="AD634" s="647"/>
      <c r="AE634" s="647"/>
      <c r="AF634" s="646"/>
      <c r="AG634" s="646"/>
      <c r="AH634" s="646"/>
      <c r="AI634" s="984"/>
      <c r="AJ634" s="646"/>
      <c r="AK634" s="646"/>
      <c r="AL634" s="646"/>
      <c r="AM634" s="647"/>
      <c r="AN634" s="646"/>
      <c r="AO634" s="646"/>
      <c r="AP634" s="646"/>
      <c r="AQ634" s="647"/>
      <c r="AR634" s="646"/>
      <c r="AS634" s="646"/>
      <c r="AT634" s="646"/>
      <c r="AU634" s="616"/>
      <c r="AV634" s="646"/>
      <c r="AW634" s="646"/>
      <c r="AX634" s="646"/>
      <c r="AY634" s="646"/>
      <c r="AZ634" s="646"/>
      <c r="BA634" s="646"/>
      <c r="BB634" s="646"/>
      <c r="BC634" s="647"/>
      <c r="BD634" s="646"/>
      <c r="BE634" s="646"/>
      <c r="BF634" s="646"/>
      <c r="BG634" s="646"/>
      <c r="BH634" s="647"/>
      <c r="BI634" s="646"/>
      <c r="BJ634" s="646"/>
      <c r="BK634" s="646"/>
      <c r="BL634" s="647"/>
      <c r="BM634" s="1"/>
      <c r="BN634" s="646"/>
      <c r="BO634" s="646"/>
      <c r="BP634" s="646"/>
      <c r="BQ634" s="542"/>
      <c r="BR634" s="649"/>
      <c r="BS634" s="990"/>
      <c r="BT634" s="640"/>
      <c r="BU634" s="651"/>
      <c r="BY634" s="642"/>
    </row>
    <row r="635" spans="1:77" s="652" customFormat="1" hidden="1">
      <c r="A635" s="638"/>
      <c r="B635" s="719"/>
      <c r="C635" s="719"/>
      <c r="D635" s="640"/>
      <c r="E635" s="789"/>
      <c r="F635" s="782"/>
      <c r="G635" s="651"/>
      <c r="H635" s="643"/>
      <c r="I635" s="644"/>
      <c r="J635" s="645"/>
      <c r="K635" s="1"/>
      <c r="L635" s="1"/>
      <c r="M635" s="1"/>
      <c r="N635" s="571"/>
      <c r="O635" s="646"/>
      <c r="P635" s="646"/>
      <c r="Q635" s="647"/>
      <c r="R635" s="646"/>
      <c r="S635" s="646"/>
      <c r="T635" s="648"/>
      <c r="U635" s="646"/>
      <c r="V635" s="646"/>
      <c r="W635" s="647"/>
      <c r="X635" s="646"/>
      <c r="Y635" s="646"/>
      <c r="Z635" s="646"/>
      <c r="AA635" s="984"/>
      <c r="AB635" s="646"/>
      <c r="AC635" s="646"/>
      <c r="AD635" s="647"/>
      <c r="AE635" s="647"/>
      <c r="AF635" s="646"/>
      <c r="AG635" s="646"/>
      <c r="AH635" s="646"/>
      <c r="AI635" s="984"/>
      <c r="AJ635" s="646"/>
      <c r="AK635" s="646"/>
      <c r="AL635" s="646"/>
      <c r="AM635" s="647"/>
      <c r="AN635" s="646"/>
      <c r="AO635" s="646"/>
      <c r="AP635" s="646"/>
      <c r="AQ635" s="647"/>
      <c r="AR635" s="646"/>
      <c r="AS635" s="646"/>
      <c r="AT635" s="646"/>
      <c r="AU635" s="616"/>
      <c r="AV635" s="646"/>
      <c r="AW635" s="646"/>
      <c r="AX635" s="646"/>
      <c r="AY635" s="646"/>
      <c r="AZ635" s="646"/>
      <c r="BA635" s="646"/>
      <c r="BB635" s="646"/>
      <c r="BC635" s="647"/>
      <c r="BD635" s="646"/>
      <c r="BE635" s="646"/>
      <c r="BF635" s="646"/>
      <c r="BG635" s="646"/>
      <c r="BH635" s="647"/>
      <c r="BI635" s="646"/>
      <c r="BJ635" s="646"/>
      <c r="BK635" s="646"/>
      <c r="BL635" s="647"/>
      <c r="BM635" s="1"/>
      <c r="BN635" s="646"/>
      <c r="BO635" s="646"/>
      <c r="BP635" s="646"/>
      <c r="BQ635" s="542"/>
      <c r="BR635" s="649"/>
      <c r="BS635" s="990"/>
      <c r="BT635" s="640"/>
      <c r="BU635" s="651"/>
      <c r="BY635" s="642"/>
    </row>
    <row r="636" spans="1:77" s="1002" customFormat="1" hidden="1">
      <c r="A636" s="992"/>
      <c r="C636" s="1003"/>
      <c r="D636" s="640"/>
      <c r="E636" s="797"/>
      <c r="F636" s="1004"/>
      <c r="G636" s="1005"/>
      <c r="H636" s="702"/>
      <c r="I636" s="703"/>
      <c r="J636" s="645"/>
      <c r="K636" s="1"/>
      <c r="L636" s="1"/>
      <c r="M636" s="1"/>
      <c r="N636" s="1"/>
      <c r="R636" s="797"/>
      <c r="AI636" s="1"/>
      <c r="AU636" s="1006"/>
      <c r="BQ636" s="542"/>
      <c r="BR636" s="649"/>
      <c r="BT636" s="640"/>
    </row>
    <row r="637" spans="1:77" s="652" customFormat="1" ht="30.75" hidden="1" customHeight="1">
      <c r="A637" s="638"/>
      <c r="B637" s="714"/>
      <c r="C637" s="714"/>
      <c r="D637" s="640"/>
      <c r="E637" s="789"/>
      <c r="F637" s="987"/>
      <c r="G637" s="651"/>
      <c r="H637" s="643"/>
      <c r="I637" s="644"/>
      <c r="J637" s="645"/>
      <c r="K637" s="1"/>
      <c r="L637" s="1"/>
      <c r="M637" s="1"/>
      <c r="N637" s="571"/>
      <c r="O637" s="646"/>
      <c r="P637" s="646"/>
      <c r="Q637" s="647"/>
      <c r="R637" s="646"/>
      <c r="S637" s="646"/>
      <c r="T637" s="648"/>
      <c r="U637" s="646"/>
      <c r="V637" s="646"/>
      <c r="W637" s="647"/>
      <c r="X637" s="646"/>
      <c r="Y637" s="646"/>
      <c r="Z637" s="646"/>
      <c r="AA637" s="984"/>
      <c r="AB637" s="646"/>
      <c r="AC637" s="646"/>
      <c r="AD637" s="647"/>
      <c r="AE637" s="647"/>
      <c r="AF637" s="646"/>
      <c r="AG637" s="646"/>
      <c r="AH637" s="646"/>
      <c r="AI637" s="984"/>
      <c r="AJ637" s="646"/>
      <c r="AK637" s="646"/>
      <c r="AL637" s="646"/>
      <c r="AM637" s="647"/>
      <c r="AN637" s="646"/>
      <c r="AO637" s="646"/>
      <c r="AP637" s="646"/>
      <c r="AQ637" s="647"/>
      <c r="AR637" s="646"/>
      <c r="AS637" s="646"/>
      <c r="AT637" s="646"/>
      <c r="AU637" s="616"/>
      <c r="AV637" s="646"/>
      <c r="AW637" s="646"/>
      <c r="AX637" s="646"/>
      <c r="AY637" s="646"/>
      <c r="AZ637" s="646"/>
      <c r="BA637" s="646"/>
      <c r="BB637" s="646"/>
      <c r="BC637" s="647"/>
      <c r="BD637" s="646"/>
      <c r="BE637" s="646"/>
      <c r="BF637" s="646"/>
      <c r="BG637" s="646"/>
      <c r="BH637" s="647"/>
      <c r="BI637" s="646"/>
      <c r="BJ637" s="646"/>
      <c r="BK637" s="646"/>
      <c r="BL637" s="647"/>
      <c r="BM637" s="1"/>
      <c r="BN637" s="646"/>
      <c r="BO637" s="646"/>
      <c r="BP637" s="646"/>
      <c r="BQ637" s="542"/>
      <c r="BR637" s="649"/>
      <c r="BS637" s="990"/>
      <c r="BT637" s="640"/>
      <c r="BU637" s="651"/>
      <c r="BY637" s="642"/>
    </row>
    <row r="638" spans="1:77" s="652" customFormat="1" hidden="1">
      <c r="A638" s="638"/>
      <c r="B638" s="719"/>
      <c r="C638" s="719"/>
      <c r="D638" s="640"/>
      <c r="E638" s="789"/>
      <c r="F638" s="782"/>
      <c r="G638" s="651"/>
      <c r="H638" s="643"/>
      <c r="I638" s="644"/>
      <c r="J638" s="645"/>
      <c r="K638" s="1"/>
      <c r="L638" s="1"/>
      <c r="M638" s="1"/>
      <c r="N638" s="571"/>
      <c r="O638" s="646"/>
      <c r="P638" s="646"/>
      <c r="Q638" s="647"/>
      <c r="R638" s="646"/>
      <c r="S638" s="646"/>
      <c r="T638" s="648"/>
      <c r="U638" s="646"/>
      <c r="V638" s="646"/>
      <c r="W638" s="647"/>
      <c r="X638" s="646"/>
      <c r="Y638" s="646"/>
      <c r="Z638" s="646"/>
      <c r="AA638" s="984"/>
      <c r="AB638" s="646"/>
      <c r="AC638" s="646"/>
      <c r="AD638" s="647"/>
      <c r="AE638" s="647"/>
      <c r="AF638" s="646"/>
      <c r="AG638" s="646"/>
      <c r="AH638" s="646"/>
      <c r="AI638" s="984"/>
      <c r="AJ638" s="646"/>
      <c r="AK638" s="646"/>
      <c r="AL638" s="646"/>
      <c r="AM638" s="647"/>
      <c r="AN638" s="646"/>
      <c r="AO638" s="646"/>
      <c r="AP638" s="646"/>
      <c r="AQ638" s="647"/>
      <c r="AR638" s="646"/>
      <c r="AS638" s="646"/>
      <c r="AT638" s="646"/>
      <c r="AU638" s="616"/>
      <c r="AV638" s="646"/>
      <c r="AW638" s="646"/>
      <c r="AX638" s="646"/>
      <c r="AY638" s="646"/>
      <c r="AZ638" s="646"/>
      <c r="BA638" s="646"/>
      <c r="BB638" s="646"/>
      <c r="BC638" s="647"/>
      <c r="BD638" s="646"/>
      <c r="BE638" s="646"/>
      <c r="BF638" s="646"/>
      <c r="BG638" s="646"/>
      <c r="BH638" s="647"/>
      <c r="BI638" s="646"/>
      <c r="BJ638" s="646"/>
      <c r="BK638" s="646"/>
      <c r="BL638" s="647"/>
      <c r="BM638" s="1"/>
      <c r="BN638" s="646"/>
      <c r="BO638" s="646"/>
      <c r="BP638" s="646"/>
      <c r="BQ638" s="542"/>
      <c r="BR638" s="649"/>
      <c r="BS638" s="990"/>
      <c r="BT638" s="640"/>
      <c r="BU638" s="651"/>
      <c r="BY638" s="642"/>
    </row>
    <row r="639" spans="1:77" s="652" customFormat="1" hidden="1">
      <c r="A639" s="638"/>
      <c r="B639" s="998"/>
      <c r="C639" s="998"/>
      <c r="D639" s="640"/>
      <c r="E639" s="789"/>
      <c r="F639" s="987"/>
      <c r="G639" s="651"/>
      <c r="H639" s="643"/>
      <c r="I639" s="644"/>
      <c r="J639" s="645"/>
      <c r="K639" s="1"/>
      <c r="L639" s="1"/>
      <c r="M639" s="1"/>
      <c r="N639" s="571"/>
      <c r="O639" s="646"/>
      <c r="P639" s="646"/>
      <c r="Q639" s="647"/>
      <c r="R639" s="646"/>
      <c r="S639" s="646"/>
      <c r="T639" s="648"/>
      <c r="U639" s="646"/>
      <c r="V639" s="646"/>
      <c r="W639" s="647"/>
      <c r="X639" s="646"/>
      <c r="Y639" s="646"/>
      <c r="Z639" s="646"/>
      <c r="AA639" s="984"/>
      <c r="AB639" s="646"/>
      <c r="AC639" s="646"/>
      <c r="AD639" s="647"/>
      <c r="AE639" s="647"/>
      <c r="AF639" s="646"/>
      <c r="AG639" s="646"/>
      <c r="AH639" s="646"/>
      <c r="AI639" s="984"/>
      <c r="AJ639" s="646"/>
      <c r="AK639" s="646"/>
      <c r="AL639" s="646"/>
      <c r="AM639" s="647"/>
      <c r="AN639" s="646"/>
      <c r="AO639" s="646"/>
      <c r="AP639" s="646"/>
      <c r="AQ639" s="647"/>
      <c r="AR639" s="646"/>
      <c r="AS639" s="646"/>
      <c r="AT639" s="646"/>
      <c r="AU639" s="616"/>
      <c r="AV639" s="646"/>
      <c r="AW639" s="646"/>
      <c r="AX639" s="646"/>
      <c r="AY639" s="646"/>
      <c r="AZ639" s="646"/>
      <c r="BA639" s="646"/>
      <c r="BB639" s="646"/>
      <c r="BC639" s="647"/>
      <c r="BD639" s="646"/>
      <c r="BE639" s="646"/>
      <c r="BF639" s="646"/>
      <c r="BG639" s="646"/>
      <c r="BH639" s="647"/>
      <c r="BI639" s="646"/>
      <c r="BJ639" s="646"/>
      <c r="BK639" s="646"/>
      <c r="BL639" s="647"/>
      <c r="BM639" s="1"/>
      <c r="BN639" s="646"/>
      <c r="BO639" s="646"/>
      <c r="BP639" s="646"/>
      <c r="BQ639" s="542"/>
      <c r="BR639" s="649"/>
      <c r="BS639" s="990"/>
      <c r="BT639" s="640"/>
      <c r="BU639" s="651"/>
      <c r="BY639" s="642"/>
    </row>
    <row r="640" spans="1:77" s="652" customFormat="1" hidden="1">
      <c r="A640" s="638"/>
      <c r="B640" s="998"/>
      <c r="C640" s="998"/>
      <c r="D640" s="640"/>
      <c r="E640" s="789"/>
      <c r="F640" s="987"/>
      <c r="G640" s="651"/>
      <c r="H640" s="643"/>
      <c r="I640" s="644"/>
      <c r="J640" s="645"/>
      <c r="K640" s="1"/>
      <c r="L640" s="1"/>
      <c r="M640" s="1"/>
      <c r="N640" s="571"/>
      <c r="O640" s="646"/>
      <c r="P640" s="646"/>
      <c r="Q640" s="647"/>
      <c r="R640" s="646"/>
      <c r="S640" s="646"/>
      <c r="T640" s="648"/>
      <c r="U640" s="646"/>
      <c r="V640" s="646"/>
      <c r="W640" s="647"/>
      <c r="X640" s="646"/>
      <c r="Y640" s="646"/>
      <c r="Z640" s="646"/>
      <c r="AA640" s="984"/>
      <c r="AB640" s="646"/>
      <c r="AC640" s="646"/>
      <c r="AD640" s="647"/>
      <c r="AE640" s="647"/>
      <c r="AF640" s="646"/>
      <c r="AG640" s="646"/>
      <c r="AH640" s="646"/>
      <c r="AI640" s="984"/>
      <c r="AJ640" s="646"/>
      <c r="AK640" s="646"/>
      <c r="AL640" s="646"/>
      <c r="AM640" s="647"/>
      <c r="AN640" s="646"/>
      <c r="AO640" s="646"/>
      <c r="AP640" s="646"/>
      <c r="AQ640" s="647"/>
      <c r="AR640" s="646"/>
      <c r="AS640" s="646"/>
      <c r="AT640" s="646"/>
      <c r="AU640" s="616"/>
      <c r="AV640" s="646"/>
      <c r="AW640" s="646"/>
      <c r="AX640" s="646"/>
      <c r="AY640" s="646"/>
      <c r="AZ640" s="646"/>
      <c r="BA640" s="646"/>
      <c r="BB640" s="646"/>
      <c r="BC640" s="647"/>
      <c r="BD640" s="646"/>
      <c r="BE640" s="646"/>
      <c r="BF640" s="646"/>
      <c r="BG640" s="646"/>
      <c r="BH640" s="647"/>
      <c r="BI640" s="646"/>
      <c r="BJ640" s="646"/>
      <c r="BK640" s="646"/>
      <c r="BL640" s="647"/>
      <c r="BM640" s="1"/>
      <c r="BN640" s="646"/>
      <c r="BO640" s="646"/>
      <c r="BP640" s="646"/>
      <c r="BQ640" s="542"/>
      <c r="BR640" s="649"/>
      <c r="BS640" s="990"/>
      <c r="BT640" s="640"/>
      <c r="BU640" s="651"/>
      <c r="BY640" s="642"/>
    </row>
    <row r="641" spans="1:77" s="652" customFormat="1" hidden="1">
      <c r="A641" s="638"/>
      <c r="B641" s="719"/>
      <c r="C641" s="719"/>
      <c r="D641" s="640"/>
      <c r="E641" s="640"/>
      <c r="F641" s="1007"/>
      <c r="G641" s="651"/>
      <c r="H641" s="643"/>
      <c r="I641" s="644"/>
      <c r="J641" s="645"/>
      <c r="K641" s="1"/>
      <c r="L641" s="1"/>
      <c r="M641" s="1"/>
      <c r="N641" s="571"/>
      <c r="O641" s="646"/>
      <c r="P641" s="646"/>
      <c r="Q641" s="647"/>
      <c r="R641" s="646"/>
      <c r="S641" s="646"/>
      <c r="T641" s="648"/>
      <c r="U641" s="646"/>
      <c r="V641" s="646"/>
      <c r="W641" s="647"/>
      <c r="X641" s="646"/>
      <c r="Y641" s="646"/>
      <c r="Z641" s="646"/>
      <c r="AA641" s="984"/>
      <c r="AB641" s="646"/>
      <c r="AC641" s="646"/>
      <c r="AD641" s="647"/>
      <c r="AE641" s="647"/>
      <c r="AF641" s="646"/>
      <c r="AG641" s="646"/>
      <c r="AH641" s="646"/>
      <c r="AI641" s="984"/>
      <c r="AJ641" s="646"/>
      <c r="AK641" s="646"/>
      <c r="AL641" s="646"/>
      <c r="AM641" s="647"/>
      <c r="AN641" s="646"/>
      <c r="AO641" s="646"/>
      <c r="AP641" s="646"/>
      <c r="AQ641" s="647"/>
      <c r="AR641" s="646"/>
      <c r="AS641" s="646"/>
      <c r="AT641" s="646"/>
      <c r="AU641" s="616"/>
      <c r="AV641" s="646"/>
      <c r="AW641" s="646"/>
      <c r="AX641" s="646"/>
      <c r="AY641" s="646"/>
      <c r="AZ641" s="646"/>
      <c r="BA641" s="646"/>
      <c r="BB641" s="646"/>
      <c r="BC641" s="647"/>
      <c r="BD641" s="646"/>
      <c r="BE641" s="646"/>
      <c r="BF641" s="646"/>
      <c r="BG641" s="646"/>
      <c r="BH641" s="647"/>
      <c r="BI641" s="646"/>
      <c r="BJ641" s="646"/>
      <c r="BK641" s="646"/>
      <c r="BL641" s="647"/>
      <c r="BM641" s="1"/>
      <c r="BN641" s="646"/>
      <c r="BO641" s="646"/>
      <c r="BP641" s="646"/>
      <c r="BQ641" s="542"/>
      <c r="BR641" s="640"/>
      <c r="BS641" s="783"/>
      <c r="BT641" s="640"/>
      <c r="BU641" s="651"/>
      <c r="BY641" s="642"/>
    </row>
    <row r="642" spans="1:77" s="652" customFormat="1" hidden="1">
      <c r="A642" s="638"/>
      <c r="B642" s="852"/>
      <c r="C642" s="852"/>
      <c r="D642" s="640"/>
      <c r="E642" s="789"/>
      <c r="F642" s="782"/>
      <c r="G642" s="651"/>
      <c r="H642" s="643"/>
      <c r="I642" s="644"/>
      <c r="J642" s="645"/>
      <c r="K642" s="1"/>
      <c r="L642" s="1"/>
      <c r="M642" s="1"/>
      <c r="N642" s="571"/>
      <c r="O642" s="646"/>
      <c r="P642" s="646"/>
      <c r="Q642" s="647"/>
      <c r="R642" s="646"/>
      <c r="S642" s="646"/>
      <c r="T642" s="648"/>
      <c r="U642" s="646"/>
      <c r="V642" s="646"/>
      <c r="W642" s="647"/>
      <c r="X642" s="646"/>
      <c r="Y642" s="646"/>
      <c r="Z642" s="646"/>
      <c r="AA642" s="984"/>
      <c r="AB642" s="646"/>
      <c r="AC642" s="646"/>
      <c r="AD642" s="647"/>
      <c r="AE642" s="647"/>
      <c r="AF642" s="646"/>
      <c r="AG642" s="646"/>
      <c r="AH642" s="646"/>
      <c r="AI642" s="984"/>
      <c r="AJ642" s="646"/>
      <c r="AK642" s="646"/>
      <c r="AL642" s="646"/>
      <c r="AM642" s="647"/>
      <c r="AN642" s="646"/>
      <c r="AO642" s="646"/>
      <c r="AP642" s="646"/>
      <c r="AQ642" s="647"/>
      <c r="AR642" s="646"/>
      <c r="AS642" s="646"/>
      <c r="AT642" s="646"/>
      <c r="AU642" s="616"/>
      <c r="AV642" s="646"/>
      <c r="AW642" s="646"/>
      <c r="AX642" s="646"/>
      <c r="AY642" s="646"/>
      <c r="AZ642" s="646"/>
      <c r="BA642" s="646"/>
      <c r="BB642" s="646"/>
      <c r="BC642" s="647"/>
      <c r="BD642" s="646"/>
      <c r="BE642" s="646"/>
      <c r="BF642" s="646"/>
      <c r="BG642" s="646"/>
      <c r="BH642" s="647"/>
      <c r="BI642" s="646"/>
      <c r="BJ642" s="646"/>
      <c r="BK642" s="646"/>
      <c r="BL642" s="647"/>
      <c r="BM642" s="1"/>
      <c r="BN642" s="646"/>
      <c r="BO642" s="646"/>
      <c r="BP642" s="646"/>
      <c r="BQ642" s="542"/>
      <c r="BR642" s="649"/>
      <c r="BS642" s="990"/>
      <c r="BT642" s="640"/>
      <c r="BU642" s="651"/>
      <c r="BY642" s="642"/>
    </row>
    <row r="643" spans="1:77" s="652" customFormat="1" hidden="1">
      <c r="A643" s="638"/>
      <c r="B643" s="852"/>
      <c r="C643" s="852"/>
      <c r="D643" s="640"/>
      <c r="E643" s="789"/>
      <c r="F643" s="782"/>
      <c r="G643" s="651"/>
      <c r="H643" s="643"/>
      <c r="I643" s="644"/>
      <c r="J643" s="645"/>
      <c r="K643" s="1"/>
      <c r="L643" s="1"/>
      <c r="M643" s="1"/>
      <c r="N643" s="571"/>
      <c r="O643" s="646"/>
      <c r="P643" s="646"/>
      <c r="Q643" s="647"/>
      <c r="R643" s="646"/>
      <c r="S643" s="646"/>
      <c r="T643" s="648"/>
      <c r="U643" s="646"/>
      <c r="V643" s="646"/>
      <c r="W643" s="647"/>
      <c r="X643" s="646"/>
      <c r="Y643" s="646"/>
      <c r="Z643" s="646"/>
      <c r="AA643" s="984"/>
      <c r="AB643" s="646"/>
      <c r="AC643" s="646"/>
      <c r="AD643" s="647"/>
      <c r="AE643" s="647"/>
      <c r="AF643" s="646"/>
      <c r="AG643" s="646"/>
      <c r="AH643" s="646"/>
      <c r="AI643" s="984"/>
      <c r="AJ643" s="646"/>
      <c r="AK643" s="646"/>
      <c r="AL643" s="646"/>
      <c r="AM643" s="647"/>
      <c r="AN643" s="646"/>
      <c r="AO643" s="646"/>
      <c r="AP643" s="646"/>
      <c r="AQ643" s="647"/>
      <c r="AR643" s="646"/>
      <c r="AS643" s="646"/>
      <c r="AT643" s="646"/>
      <c r="AU643" s="616"/>
      <c r="AV643" s="646"/>
      <c r="AW643" s="646"/>
      <c r="AX643" s="646"/>
      <c r="AY643" s="646"/>
      <c r="AZ643" s="646"/>
      <c r="BA643" s="646"/>
      <c r="BB643" s="646"/>
      <c r="BC643" s="647"/>
      <c r="BD643" s="646"/>
      <c r="BE643" s="646"/>
      <c r="BF643" s="646"/>
      <c r="BG643" s="646"/>
      <c r="BH643" s="647"/>
      <c r="BI643" s="646"/>
      <c r="BJ643" s="646"/>
      <c r="BK643" s="646"/>
      <c r="BL643" s="647"/>
      <c r="BM643" s="1"/>
      <c r="BN643" s="646"/>
      <c r="BO643" s="646"/>
      <c r="BP643" s="646"/>
      <c r="BQ643" s="542"/>
      <c r="BR643" s="649"/>
      <c r="BS643" s="990"/>
      <c r="BT643" s="640"/>
      <c r="BU643" s="651"/>
      <c r="BY643" s="642"/>
    </row>
    <row r="644" spans="1:77" s="652" customFormat="1" hidden="1">
      <c r="A644" s="638"/>
      <c r="B644" s="719"/>
      <c r="C644" s="719"/>
      <c r="D644" s="640"/>
      <c r="E644" s="640"/>
      <c r="F644" s="711"/>
      <c r="G644" s="651"/>
      <c r="H644" s="643"/>
      <c r="I644" s="644"/>
      <c r="J644" s="645"/>
      <c r="K644" s="1"/>
      <c r="L644" s="1"/>
      <c r="M644" s="1"/>
      <c r="N644" s="571"/>
      <c r="O644" s="646"/>
      <c r="P644" s="646"/>
      <c r="Q644" s="647"/>
      <c r="R644" s="646"/>
      <c r="S644" s="646"/>
      <c r="T644" s="648"/>
      <c r="U644" s="646"/>
      <c r="V644" s="646"/>
      <c r="W644" s="647"/>
      <c r="X644" s="646"/>
      <c r="Y644" s="646"/>
      <c r="Z644" s="646"/>
      <c r="AA644" s="984"/>
      <c r="AB644" s="646"/>
      <c r="AC644" s="646"/>
      <c r="AD644" s="647"/>
      <c r="AE644" s="647"/>
      <c r="AF644" s="646"/>
      <c r="AG644" s="646"/>
      <c r="AH644" s="646"/>
      <c r="AI644" s="984"/>
      <c r="AJ644" s="646"/>
      <c r="AK644" s="646"/>
      <c r="AL644" s="646"/>
      <c r="AM644" s="647"/>
      <c r="AN644" s="646"/>
      <c r="AO644" s="646"/>
      <c r="AP644" s="646"/>
      <c r="AQ644" s="647"/>
      <c r="AR644" s="646"/>
      <c r="AS644" s="646"/>
      <c r="AT644" s="646"/>
      <c r="AU644" s="616"/>
      <c r="AV644" s="646"/>
      <c r="AW644" s="646"/>
      <c r="AX644" s="646"/>
      <c r="AY644" s="646"/>
      <c r="AZ644" s="646"/>
      <c r="BA644" s="646"/>
      <c r="BB644" s="646"/>
      <c r="BC644" s="647"/>
      <c r="BD644" s="646"/>
      <c r="BE644" s="646"/>
      <c r="BF644" s="646"/>
      <c r="BG644" s="646"/>
      <c r="BH644" s="647"/>
      <c r="BI644" s="646"/>
      <c r="BJ644" s="646"/>
      <c r="BK644" s="646"/>
      <c r="BL644" s="647"/>
      <c r="BM644" s="1"/>
      <c r="BN644" s="646"/>
      <c r="BO644" s="646"/>
      <c r="BP644" s="646"/>
      <c r="BQ644" s="542"/>
      <c r="BR644" s="649"/>
      <c r="BS644" s="779"/>
      <c r="BT644" s="640"/>
      <c r="BU644" s="651"/>
      <c r="BY644" s="642"/>
    </row>
    <row r="645" spans="1:77" s="652" customFormat="1" hidden="1">
      <c r="A645" s="638"/>
      <c r="B645" s="719"/>
      <c r="C645" s="719"/>
      <c r="D645" s="640"/>
      <c r="E645" s="789"/>
      <c r="F645" s="782"/>
      <c r="G645" s="651"/>
      <c r="H645" s="643"/>
      <c r="I645" s="644"/>
      <c r="J645" s="645"/>
      <c r="K645" s="1"/>
      <c r="L645" s="1"/>
      <c r="M645" s="1"/>
      <c r="N645" s="571"/>
      <c r="O645" s="646"/>
      <c r="P645" s="646"/>
      <c r="Q645" s="647"/>
      <c r="R645" s="646"/>
      <c r="S645" s="646"/>
      <c r="T645" s="648"/>
      <c r="U645" s="646"/>
      <c r="V645" s="646"/>
      <c r="W645" s="647"/>
      <c r="X645" s="646"/>
      <c r="Y645" s="646"/>
      <c r="Z645" s="646"/>
      <c r="AA645" s="984"/>
      <c r="AB645" s="646"/>
      <c r="AC645" s="646"/>
      <c r="AD645" s="647"/>
      <c r="AE645" s="647"/>
      <c r="AF645" s="646"/>
      <c r="AG645" s="646"/>
      <c r="AH645" s="646"/>
      <c r="AI645" s="984"/>
      <c r="AJ645" s="646"/>
      <c r="AK645" s="646"/>
      <c r="AL645" s="646"/>
      <c r="AM645" s="647"/>
      <c r="AN645" s="646"/>
      <c r="AO645" s="646"/>
      <c r="AP645" s="646"/>
      <c r="AQ645" s="647"/>
      <c r="AR645" s="646"/>
      <c r="AS645" s="646"/>
      <c r="AT645" s="646"/>
      <c r="AU645" s="616"/>
      <c r="AV645" s="646"/>
      <c r="AW645" s="646"/>
      <c r="AX645" s="646"/>
      <c r="AY645" s="646"/>
      <c r="AZ645" s="646"/>
      <c r="BA645" s="646"/>
      <c r="BB645" s="646"/>
      <c r="BC645" s="647"/>
      <c r="BD645" s="646"/>
      <c r="BE645" s="646"/>
      <c r="BF645" s="646"/>
      <c r="BG645" s="646"/>
      <c r="BH645" s="647"/>
      <c r="BI645" s="646"/>
      <c r="BJ645" s="646"/>
      <c r="BK645" s="646"/>
      <c r="BL645" s="647"/>
      <c r="BM645" s="1"/>
      <c r="BN645" s="646"/>
      <c r="BO645" s="646"/>
      <c r="BP645" s="646"/>
      <c r="BQ645" s="542"/>
      <c r="BR645" s="649"/>
      <c r="BS645" s="990"/>
      <c r="BT645" s="640"/>
      <c r="BU645" s="705"/>
      <c r="BY645" s="642"/>
    </row>
    <row r="646" spans="1:77" s="652" customFormat="1" hidden="1">
      <c r="A646" s="638"/>
      <c r="B646" s="719"/>
      <c r="C646" s="719"/>
      <c r="D646" s="640"/>
      <c r="E646" s="789"/>
      <c r="F646" s="782"/>
      <c r="G646" s="651"/>
      <c r="H646" s="643"/>
      <c r="I646" s="644"/>
      <c r="J646" s="645"/>
      <c r="K646" s="1"/>
      <c r="L646" s="1"/>
      <c r="M646" s="1"/>
      <c r="N646" s="571"/>
      <c r="O646" s="646"/>
      <c r="P646" s="646"/>
      <c r="Q646" s="647"/>
      <c r="R646" s="646"/>
      <c r="S646" s="646"/>
      <c r="T646" s="648"/>
      <c r="U646" s="646"/>
      <c r="V646" s="646"/>
      <c r="W646" s="647"/>
      <c r="X646" s="646"/>
      <c r="Y646" s="646"/>
      <c r="Z646" s="646"/>
      <c r="AA646" s="984"/>
      <c r="AB646" s="646"/>
      <c r="AC646" s="646"/>
      <c r="AD646" s="647"/>
      <c r="AE646" s="647"/>
      <c r="AF646" s="646"/>
      <c r="AG646" s="646"/>
      <c r="AH646" s="646"/>
      <c r="AI646" s="984"/>
      <c r="AJ646" s="646"/>
      <c r="AK646" s="646"/>
      <c r="AL646" s="646"/>
      <c r="AM646" s="647"/>
      <c r="AN646" s="646"/>
      <c r="AO646" s="646"/>
      <c r="AP646" s="646"/>
      <c r="AQ646" s="647"/>
      <c r="AR646" s="646"/>
      <c r="AS646" s="646"/>
      <c r="AT646" s="646"/>
      <c r="AU646" s="616"/>
      <c r="AV646" s="646"/>
      <c r="AW646" s="646"/>
      <c r="AX646" s="646"/>
      <c r="AY646" s="646"/>
      <c r="AZ646" s="646"/>
      <c r="BA646" s="646"/>
      <c r="BB646" s="646"/>
      <c r="BC646" s="647"/>
      <c r="BD646" s="646"/>
      <c r="BE646" s="646"/>
      <c r="BF646" s="646"/>
      <c r="BG646" s="646"/>
      <c r="BH646" s="647"/>
      <c r="BI646" s="646"/>
      <c r="BJ646" s="646"/>
      <c r="BK646" s="646"/>
      <c r="BL646" s="647"/>
      <c r="BM646" s="1"/>
      <c r="BN646" s="646"/>
      <c r="BO646" s="646"/>
      <c r="BP646" s="646"/>
      <c r="BQ646" s="542"/>
      <c r="BR646" s="640"/>
      <c r="BS646" s="990"/>
      <c r="BT646" s="640"/>
      <c r="BU646" s="651"/>
      <c r="BY646" s="642"/>
    </row>
    <row r="647" spans="1:77" s="652" customFormat="1" hidden="1">
      <c r="A647" s="638"/>
      <c r="B647" s="714"/>
      <c r="C647" s="714"/>
      <c r="D647" s="640"/>
      <c r="E647" s="641"/>
      <c r="F647" s="711"/>
      <c r="G647" s="651"/>
      <c r="H647" s="643"/>
      <c r="I647" s="644"/>
      <c r="J647" s="645"/>
      <c r="K647" s="1"/>
      <c r="L647" s="1"/>
      <c r="M647" s="1"/>
      <c r="N647" s="571"/>
      <c r="O647" s="646"/>
      <c r="P647" s="646"/>
      <c r="Q647" s="647"/>
      <c r="R647" s="646"/>
      <c r="S647" s="646"/>
      <c r="T647" s="648"/>
      <c r="U647" s="646"/>
      <c r="V647" s="646"/>
      <c r="W647" s="647"/>
      <c r="X647" s="646"/>
      <c r="Y647" s="646"/>
      <c r="Z647" s="646"/>
      <c r="AA647" s="984"/>
      <c r="AB647" s="646"/>
      <c r="AC647" s="646"/>
      <c r="AD647" s="647"/>
      <c r="AE647" s="647"/>
      <c r="AF647" s="646"/>
      <c r="AG647" s="646"/>
      <c r="AH647" s="646"/>
      <c r="AI647" s="984"/>
      <c r="AJ647" s="646"/>
      <c r="AK647" s="646"/>
      <c r="AL647" s="646"/>
      <c r="AM647" s="647"/>
      <c r="AN647" s="646"/>
      <c r="AO647" s="646"/>
      <c r="AP647" s="646"/>
      <c r="AQ647" s="647"/>
      <c r="AR647" s="646"/>
      <c r="AS647" s="646"/>
      <c r="AT647" s="646"/>
      <c r="AU647" s="616"/>
      <c r="AV647" s="646"/>
      <c r="AW647" s="646"/>
      <c r="AX647" s="646"/>
      <c r="AY647" s="646"/>
      <c r="AZ647" s="646"/>
      <c r="BA647" s="646"/>
      <c r="BB647" s="646"/>
      <c r="BC647" s="647"/>
      <c r="BD647" s="646"/>
      <c r="BE647" s="646"/>
      <c r="BF647" s="646"/>
      <c r="BG647" s="646"/>
      <c r="BH647" s="647"/>
      <c r="BI647" s="646"/>
      <c r="BJ647" s="646"/>
      <c r="BK647" s="646"/>
      <c r="BL647" s="647"/>
      <c r="BM647" s="1"/>
      <c r="BN647" s="646"/>
      <c r="BO647" s="646"/>
      <c r="BP647" s="646"/>
      <c r="BQ647" s="542"/>
      <c r="BR647" s="649"/>
      <c r="BS647" s="994"/>
      <c r="BT647" s="640"/>
      <c r="BU647" s="705"/>
      <c r="BY647" s="642"/>
    </row>
    <row r="648" spans="1:77" s="652" customFormat="1" hidden="1">
      <c r="A648" s="638"/>
      <c r="B648" s="753"/>
      <c r="C648" s="753"/>
      <c r="D648" s="640"/>
      <c r="E648" s="641"/>
      <c r="F648" s="711"/>
      <c r="G648" s="651"/>
      <c r="H648" s="643"/>
      <c r="I648" s="644"/>
      <c r="J648" s="645"/>
      <c r="K648" s="1"/>
      <c r="L648" s="1"/>
      <c r="M648" s="1"/>
      <c r="N648" s="571"/>
      <c r="O648" s="646"/>
      <c r="P648" s="646"/>
      <c r="Q648" s="647"/>
      <c r="R648" s="646"/>
      <c r="S648" s="646"/>
      <c r="T648" s="648"/>
      <c r="U648" s="646"/>
      <c r="V648" s="646"/>
      <c r="W648" s="647"/>
      <c r="X648" s="646"/>
      <c r="Y648" s="646"/>
      <c r="Z648" s="646"/>
      <c r="AA648" s="984"/>
      <c r="AB648" s="646"/>
      <c r="AC648" s="646"/>
      <c r="AD648" s="647"/>
      <c r="AE648" s="647"/>
      <c r="AF648" s="646"/>
      <c r="AG648" s="646"/>
      <c r="AH648" s="646"/>
      <c r="AI648" s="984"/>
      <c r="AJ648" s="646"/>
      <c r="AK648" s="646"/>
      <c r="AL648" s="646"/>
      <c r="AM648" s="647"/>
      <c r="AN648" s="646"/>
      <c r="AO648" s="646"/>
      <c r="AP648" s="646"/>
      <c r="AQ648" s="647"/>
      <c r="AR648" s="646"/>
      <c r="AS648" s="646"/>
      <c r="AT648" s="646"/>
      <c r="AU648" s="616"/>
      <c r="AV648" s="646"/>
      <c r="AW648" s="646"/>
      <c r="AX648" s="646"/>
      <c r="AY648" s="646"/>
      <c r="AZ648" s="646"/>
      <c r="BA648" s="646"/>
      <c r="BB648" s="646"/>
      <c r="BC648" s="647"/>
      <c r="BD648" s="646"/>
      <c r="BE648" s="646"/>
      <c r="BF648" s="646"/>
      <c r="BG648" s="646"/>
      <c r="BH648" s="647"/>
      <c r="BI648" s="646"/>
      <c r="BJ648" s="646"/>
      <c r="BK648" s="646"/>
      <c r="BL648" s="647"/>
      <c r="BM648" s="1"/>
      <c r="BN648" s="646"/>
      <c r="BO648" s="646"/>
      <c r="BP648" s="646"/>
      <c r="BQ648" s="542"/>
      <c r="BR648" s="649"/>
      <c r="BS648" s="994"/>
      <c r="BT648" s="640"/>
      <c r="BU648" s="705"/>
      <c r="BY648" s="642"/>
    </row>
    <row r="649" spans="1:77" s="652" customFormat="1" hidden="1">
      <c r="A649" s="638"/>
      <c r="B649" s="714"/>
      <c r="C649" s="714"/>
      <c r="D649" s="640"/>
      <c r="E649" s="641"/>
      <c r="F649" s="987"/>
      <c r="G649" s="651"/>
      <c r="H649" s="643"/>
      <c r="I649" s="644"/>
      <c r="J649" s="645"/>
      <c r="K649" s="1"/>
      <c r="L649" s="1"/>
      <c r="M649" s="1"/>
      <c r="N649" s="571"/>
      <c r="O649" s="646"/>
      <c r="P649" s="646"/>
      <c r="Q649" s="647"/>
      <c r="R649" s="646"/>
      <c r="S649" s="646"/>
      <c r="T649" s="648"/>
      <c r="U649" s="646"/>
      <c r="V649" s="646"/>
      <c r="W649" s="647"/>
      <c r="X649" s="646"/>
      <c r="Y649" s="646"/>
      <c r="Z649" s="646"/>
      <c r="AA649" s="984"/>
      <c r="AB649" s="646"/>
      <c r="AC649" s="646"/>
      <c r="AD649" s="647"/>
      <c r="AE649" s="647"/>
      <c r="AF649" s="646"/>
      <c r="AG649" s="646"/>
      <c r="AH649" s="646"/>
      <c r="AI649" s="984"/>
      <c r="AJ649" s="646"/>
      <c r="AK649" s="646"/>
      <c r="AL649" s="646"/>
      <c r="AM649" s="647"/>
      <c r="AN649" s="646"/>
      <c r="AO649" s="646"/>
      <c r="AP649" s="646"/>
      <c r="AQ649" s="647"/>
      <c r="AR649" s="646"/>
      <c r="AS649" s="646"/>
      <c r="AT649" s="646"/>
      <c r="AU649" s="616"/>
      <c r="AV649" s="646"/>
      <c r="AW649" s="646"/>
      <c r="AX649" s="646"/>
      <c r="AY649" s="646"/>
      <c r="AZ649" s="646"/>
      <c r="BA649" s="646"/>
      <c r="BB649" s="646"/>
      <c r="BC649" s="647"/>
      <c r="BD649" s="646"/>
      <c r="BE649" s="646"/>
      <c r="BF649" s="646"/>
      <c r="BG649" s="646"/>
      <c r="BH649" s="647"/>
      <c r="BI649" s="646"/>
      <c r="BJ649" s="646"/>
      <c r="BK649" s="646"/>
      <c r="BL649" s="647"/>
      <c r="BM649" s="1"/>
      <c r="BN649" s="647"/>
      <c r="BO649" s="647"/>
      <c r="BP649" s="647"/>
      <c r="BQ649" s="542"/>
      <c r="BR649" s="649"/>
      <c r="BS649" s="783"/>
      <c r="BT649" s="640"/>
      <c r="BU649" s="651"/>
      <c r="BY649" s="642"/>
    </row>
    <row r="650" spans="1:77" s="652" customFormat="1" hidden="1">
      <c r="A650" s="638"/>
      <c r="B650" s="753"/>
      <c r="C650" s="753"/>
      <c r="D650" s="640"/>
      <c r="E650" s="641"/>
      <c r="F650" s="782"/>
      <c r="G650" s="651"/>
      <c r="H650" s="643"/>
      <c r="I650" s="644"/>
      <c r="J650" s="645"/>
      <c r="K650" s="1"/>
      <c r="L650" s="1"/>
      <c r="M650" s="1"/>
      <c r="N650" s="571"/>
      <c r="O650" s="646"/>
      <c r="P650" s="646"/>
      <c r="Q650" s="647"/>
      <c r="R650" s="646"/>
      <c r="S650" s="646"/>
      <c r="T650" s="648"/>
      <c r="U650" s="646"/>
      <c r="V650" s="646"/>
      <c r="W650" s="647"/>
      <c r="X650" s="646"/>
      <c r="Y650" s="646"/>
      <c r="Z650" s="646"/>
      <c r="AA650" s="984"/>
      <c r="AB650" s="646"/>
      <c r="AC650" s="646"/>
      <c r="AD650" s="647"/>
      <c r="AE650" s="647"/>
      <c r="AF650" s="646"/>
      <c r="AG650" s="646"/>
      <c r="AH650" s="646"/>
      <c r="AI650" s="984"/>
      <c r="AJ650" s="646"/>
      <c r="AK650" s="646"/>
      <c r="AL650" s="646"/>
      <c r="AM650" s="647"/>
      <c r="AN650" s="646"/>
      <c r="AO650" s="646"/>
      <c r="AP650" s="646"/>
      <c r="AQ650" s="647"/>
      <c r="AR650" s="646"/>
      <c r="AS650" s="646"/>
      <c r="AT650" s="646"/>
      <c r="AU650" s="616"/>
      <c r="AV650" s="646"/>
      <c r="AW650" s="646"/>
      <c r="AX650" s="646"/>
      <c r="AY650" s="646"/>
      <c r="AZ650" s="646"/>
      <c r="BA650" s="646"/>
      <c r="BB650" s="646"/>
      <c r="BC650" s="647"/>
      <c r="BD650" s="646"/>
      <c r="BE650" s="646"/>
      <c r="BF650" s="646"/>
      <c r="BG650" s="646"/>
      <c r="BH650" s="647"/>
      <c r="BI650" s="646"/>
      <c r="BJ650" s="646"/>
      <c r="BK650" s="646"/>
      <c r="BL650" s="647"/>
      <c r="BM650" s="1"/>
      <c r="BN650" s="646"/>
      <c r="BO650" s="646"/>
      <c r="BP650" s="646"/>
      <c r="BQ650" s="542"/>
      <c r="BR650" s="649"/>
      <c r="BS650" s="783"/>
      <c r="BT650" s="640"/>
      <c r="BU650" s="651"/>
      <c r="BY650" s="642"/>
    </row>
    <row r="651" spans="1:77" s="652" customFormat="1" hidden="1">
      <c r="A651" s="638"/>
      <c r="B651" s="753"/>
      <c r="C651" s="753"/>
      <c r="D651" s="640"/>
      <c r="E651" s="641"/>
      <c r="F651" s="782"/>
      <c r="G651" s="651"/>
      <c r="H651" s="643"/>
      <c r="I651" s="644"/>
      <c r="J651" s="645"/>
      <c r="K651" s="1"/>
      <c r="L651" s="1"/>
      <c r="M651" s="1"/>
      <c r="N651" s="571"/>
      <c r="O651" s="646"/>
      <c r="P651" s="646"/>
      <c r="Q651" s="647"/>
      <c r="R651" s="646"/>
      <c r="S651" s="646"/>
      <c r="T651" s="648"/>
      <c r="U651" s="646"/>
      <c r="V651" s="646"/>
      <c r="W651" s="647"/>
      <c r="X651" s="646"/>
      <c r="Y651" s="646"/>
      <c r="Z651" s="646"/>
      <c r="AA651" s="984"/>
      <c r="AB651" s="646"/>
      <c r="AC651" s="646"/>
      <c r="AD651" s="647"/>
      <c r="AE651" s="647"/>
      <c r="AF651" s="646"/>
      <c r="AG651" s="646"/>
      <c r="AH651" s="646"/>
      <c r="AI651" s="984"/>
      <c r="AJ651" s="646"/>
      <c r="AK651" s="646"/>
      <c r="AL651" s="646"/>
      <c r="AM651" s="647"/>
      <c r="AN651" s="646"/>
      <c r="AO651" s="646"/>
      <c r="AP651" s="646"/>
      <c r="AQ651" s="647"/>
      <c r="AR651" s="646"/>
      <c r="AS651" s="646"/>
      <c r="AT651" s="646"/>
      <c r="AU651" s="616"/>
      <c r="AV651" s="646"/>
      <c r="AW651" s="646"/>
      <c r="AX651" s="646"/>
      <c r="AY651" s="646"/>
      <c r="AZ651" s="646"/>
      <c r="BA651" s="646"/>
      <c r="BB651" s="646"/>
      <c r="BC651" s="647"/>
      <c r="BD651" s="646"/>
      <c r="BE651" s="646"/>
      <c r="BF651" s="646"/>
      <c r="BG651" s="646"/>
      <c r="BH651" s="647"/>
      <c r="BI651" s="646"/>
      <c r="BJ651" s="646"/>
      <c r="BK651" s="646"/>
      <c r="BL651" s="647"/>
      <c r="BM651" s="1"/>
      <c r="BN651" s="646"/>
      <c r="BO651" s="646"/>
      <c r="BP651" s="646"/>
      <c r="BQ651" s="542"/>
      <c r="BR651" s="649"/>
      <c r="BS651" s="783"/>
      <c r="BT651" s="640"/>
      <c r="BU651" s="651"/>
      <c r="BY651" s="642"/>
    </row>
    <row r="652" spans="1:77" s="652" customFormat="1" hidden="1">
      <c r="A652" s="638"/>
      <c r="B652" s="998"/>
      <c r="C652" s="998"/>
      <c r="D652" s="640"/>
      <c r="E652" s="789"/>
      <c r="F652" s="987"/>
      <c r="G652" s="651"/>
      <c r="H652" s="643"/>
      <c r="I652" s="644"/>
      <c r="J652" s="645"/>
      <c r="K652" s="1"/>
      <c r="L652" s="1"/>
      <c r="M652" s="1"/>
      <c r="N652" s="571"/>
      <c r="O652" s="646"/>
      <c r="P652" s="646"/>
      <c r="Q652" s="647"/>
      <c r="R652" s="646"/>
      <c r="S652" s="646"/>
      <c r="T652" s="648"/>
      <c r="U652" s="646"/>
      <c r="V652" s="646"/>
      <c r="W652" s="647"/>
      <c r="X652" s="646"/>
      <c r="Y652" s="646"/>
      <c r="Z652" s="646"/>
      <c r="AA652" s="984"/>
      <c r="AB652" s="646"/>
      <c r="AC652" s="646"/>
      <c r="AD652" s="647"/>
      <c r="AE652" s="647"/>
      <c r="AF652" s="646"/>
      <c r="AG652" s="646"/>
      <c r="AH652" s="646"/>
      <c r="AI652" s="984"/>
      <c r="AJ652" s="646"/>
      <c r="AK652" s="646"/>
      <c r="AL652" s="646"/>
      <c r="AM652" s="647"/>
      <c r="AN652" s="646"/>
      <c r="AO652" s="646"/>
      <c r="AP652" s="646"/>
      <c r="AQ652" s="647"/>
      <c r="AR652" s="646"/>
      <c r="AS652" s="646"/>
      <c r="AT652" s="646"/>
      <c r="AU652" s="616"/>
      <c r="AV652" s="646"/>
      <c r="AW652" s="646"/>
      <c r="AX652" s="646"/>
      <c r="AY652" s="646"/>
      <c r="AZ652" s="646"/>
      <c r="BA652" s="646"/>
      <c r="BB652" s="646"/>
      <c r="BC652" s="647"/>
      <c r="BD652" s="646"/>
      <c r="BE652" s="646"/>
      <c r="BF652" s="646"/>
      <c r="BG652" s="646"/>
      <c r="BH652" s="647"/>
      <c r="BI652" s="646"/>
      <c r="BJ652" s="646"/>
      <c r="BK652" s="646"/>
      <c r="BL652" s="647"/>
      <c r="BM652" s="1"/>
      <c r="BN652" s="646"/>
      <c r="BO652" s="646"/>
      <c r="BP652" s="646"/>
      <c r="BQ652" s="542"/>
      <c r="BR652" s="640"/>
      <c r="BS652" s="990"/>
      <c r="BT652" s="640"/>
      <c r="BU652" s="651"/>
      <c r="BY652" s="642"/>
    </row>
    <row r="653" spans="1:77" s="652" customFormat="1" hidden="1">
      <c r="A653" s="638"/>
      <c r="B653" s="998"/>
      <c r="C653" s="998"/>
      <c r="D653" s="640"/>
      <c r="E653" s="789"/>
      <c r="F653" s="987"/>
      <c r="G653" s="651"/>
      <c r="H653" s="643"/>
      <c r="I653" s="644"/>
      <c r="J653" s="645"/>
      <c r="K653" s="1"/>
      <c r="L653" s="1"/>
      <c r="M653" s="1"/>
      <c r="N653" s="571"/>
      <c r="O653" s="646"/>
      <c r="P653" s="646"/>
      <c r="Q653" s="647"/>
      <c r="R653" s="646"/>
      <c r="S653" s="646"/>
      <c r="T653" s="648"/>
      <c r="U653" s="646"/>
      <c r="V653" s="646"/>
      <c r="W653" s="647"/>
      <c r="X653" s="646"/>
      <c r="Y653" s="646"/>
      <c r="Z653" s="646"/>
      <c r="AA653" s="984"/>
      <c r="AB653" s="646"/>
      <c r="AC653" s="646"/>
      <c r="AD653" s="647"/>
      <c r="AE653" s="647"/>
      <c r="AF653" s="646"/>
      <c r="AG653" s="646"/>
      <c r="AH653" s="646"/>
      <c r="AI653" s="984"/>
      <c r="AJ653" s="646"/>
      <c r="AK653" s="646"/>
      <c r="AL653" s="646"/>
      <c r="AM653" s="647"/>
      <c r="AN653" s="646"/>
      <c r="AO653" s="646"/>
      <c r="AP653" s="646"/>
      <c r="AQ653" s="647"/>
      <c r="AR653" s="646"/>
      <c r="AS653" s="646"/>
      <c r="AT653" s="646"/>
      <c r="AU653" s="616"/>
      <c r="AV653" s="646"/>
      <c r="AW653" s="646"/>
      <c r="AX653" s="646"/>
      <c r="AY653" s="646"/>
      <c r="AZ653" s="646"/>
      <c r="BA653" s="646"/>
      <c r="BB653" s="646"/>
      <c r="BC653" s="647"/>
      <c r="BD653" s="646"/>
      <c r="BE653" s="646"/>
      <c r="BF653" s="646"/>
      <c r="BG653" s="646"/>
      <c r="BH653" s="647"/>
      <c r="BI653" s="646"/>
      <c r="BJ653" s="646"/>
      <c r="BK653" s="646"/>
      <c r="BL653" s="647"/>
      <c r="BM653" s="1"/>
      <c r="BN653" s="646"/>
      <c r="BO653" s="646"/>
      <c r="BP653" s="646"/>
      <c r="BQ653" s="542"/>
      <c r="BR653" s="640"/>
      <c r="BS653" s="990"/>
      <c r="BT653" s="640"/>
      <c r="BU653" s="651"/>
      <c r="BY653" s="642"/>
    </row>
    <row r="654" spans="1:77" s="652" customFormat="1" hidden="1">
      <c r="A654" s="638"/>
      <c r="B654" s="998"/>
      <c r="C654" s="998"/>
      <c r="D654" s="640"/>
      <c r="E654" s="789"/>
      <c r="F654" s="987"/>
      <c r="G654" s="651"/>
      <c r="H654" s="643"/>
      <c r="I654" s="644"/>
      <c r="J654" s="645"/>
      <c r="K654" s="1"/>
      <c r="L654" s="1"/>
      <c r="M654" s="1"/>
      <c r="N654" s="571"/>
      <c r="O654" s="646"/>
      <c r="P654" s="646"/>
      <c r="Q654" s="647"/>
      <c r="R654" s="646"/>
      <c r="S654" s="646"/>
      <c r="T654" s="648"/>
      <c r="U654" s="646"/>
      <c r="V654" s="646"/>
      <c r="W654" s="647"/>
      <c r="X654" s="646"/>
      <c r="Y654" s="646"/>
      <c r="Z654" s="646"/>
      <c r="AA654" s="984"/>
      <c r="AB654" s="646"/>
      <c r="AC654" s="646"/>
      <c r="AD654" s="647"/>
      <c r="AE654" s="647"/>
      <c r="AF654" s="646"/>
      <c r="AG654" s="646"/>
      <c r="AH654" s="646"/>
      <c r="AI654" s="984"/>
      <c r="AJ654" s="646"/>
      <c r="AK654" s="646"/>
      <c r="AL654" s="646"/>
      <c r="AM654" s="647"/>
      <c r="AN654" s="646"/>
      <c r="AO654" s="646"/>
      <c r="AP654" s="646"/>
      <c r="AQ654" s="647"/>
      <c r="AR654" s="646"/>
      <c r="AS654" s="646"/>
      <c r="AT654" s="646"/>
      <c r="AU654" s="616"/>
      <c r="AV654" s="646"/>
      <c r="AW654" s="646"/>
      <c r="AX654" s="646"/>
      <c r="AY654" s="646"/>
      <c r="AZ654" s="646"/>
      <c r="BA654" s="646"/>
      <c r="BB654" s="646"/>
      <c r="BC654" s="647"/>
      <c r="BD654" s="646"/>
      <c r="BE654" s="646"/>
      <c r="BF654" s="646"/>
      <c r="BG654" s="646"/>
      <c r="BH654" s="647"/>
      <c r="BI654" s="646"/>
      <c r="BJ654" s="646"/>
      <c r="BK654" s="646"/>
      <c r="BL654" s="647"/>
      <c r="BM654" s="1"/>
      <c r="BN654" s="646"/>
      <c r="BO654" s="646"/>
      <c r="BP654" s="646"/>
      <c r="BQ654" s="542"/>
      <c r="BR654" s="640"/>
      <c r="BS654" s="990"/>
      <c r="BT654" s="640"/>
      <c r="BU654" s="651"/>
      <c r="BY654" s="642"/>
    </row>
    <row r="655" spans="1:77" s="652" customFormat="1" hidden="1">
      <c r="A655" s="638"/>
      <c r="B655" s="998"/>
      <c r="C655" s="998"/>
      <c r="D655" s="640"/>
      <c r="E655" s="789"/>
      <c r="F655" s="987"/>
      <c r="G655" s="651"/>
      <c r="H655" s="643"/>
      <c r="I655" s="644"/>
      <c r="J655" s="645"/>
      <c r="K655" s="1"/>
      <c r="L655" s="1"/>
      <c r="M655" s="1"/>
      <c r="N655" s="571"/>
      <c r="O655" s="646"/>
      <c r="P655" s="646"/>
      <c r="Q655" s="647"/>
      <c r="R655" s="646"/>
      <c r="S655" s="646"/>
      <c r="T655" s="648"/>
      <c r="U655" s="646"/>
      <c r="V655" s="646"/>
      <c r="W655" s="647"/>
      <c r="X655" s="646"/>
      <c r="Y655" s="646"/>
      <c r="Z655" s="646"/>
      <c r="AA655" s="984"/>
      <c r="AB655" s="646"/>
      <c r="AC655" s="646"/>
      <c r="AD655" s="647"/>
      <c r="AE655" s="647"/>
      <c r="AF655" s="646"/>
      <c r="AG655" s="646"/>
      <c r="AH655" s="646"/>
      <c r="AI655" s="984"/>
      <c r="AJ655" s="646"/>
      <c r="AK655" s="646"/>
      <c r="AL655" s="646"/>
      <c r="AM655" s="647"/>
      <c r="AN655" s="646"/>
      <c r="AO655" s="646"/>
      <c r="AP655" s="646"/>
      <c r="AQ655" s="647"/>
      <c r="AR655" s="646"/>
      <c r="AS655" s="646"/>
      <c r="AT655" s="646"/>
      <c r="AU655" s="616"/>
      <c r="AV655" s="646"/>
      <c r="AW655" s="646"/>
      <c r="AX655" s="646"/>
      <c r="AY655" s="646"/>
      <c r="AZ655" s="646"/>
      <c r="BA655" s="646"/>
      <c r="BB655" s="646"/>
      <c r="BC655" s="647"/>
      <c r="BD655" s="646"/>
      <c r="BE655" s="646"/>
      <c r="BF655" s="646"/>
      <c r="BG655" s="646"/>
      <c r="BH655" s="647"/>
      <c r="BI655" s="646"/>
      <c r="BJ655" s="646"/>
      <c r="BK655" s="646"/>
      <c r="BL655" s="647"/>
      <c r="BM655" s="1"/>
      <c r="BN655" s="646"/>
      <c r="BO655" s="646"/>
      <c r="BP655" s="646"/>
      <c r="BQ655" s="542"/>
      <c r="BR655" s="640"/>
      <c r="BS655" s="990"/>
      <c r="BT655" s="640"/>
      <c r="BU655" s="651"/>
      <c r="BY655" s="642"/>
    </row>
    <row r="656" spans="1:77" s="652" customFormat="1" hidden="1">
      <c r="A656" s="638"/>
      <c r="B656" s="998"/>
      <c r="C656" s="998"/>
      <c r="D656" s="640"/>
      <c r="E656" s="789"/>
      <c r="F656" s="987"/>
      <c r="G656" s="651"/>
      <c r="H656" s="643"/>
      <c r="I656" s="644"/>
      <c r="J656" s="645"/>
      <c r="K656" s="1"/>
      <c r="L656" s="1"/>
      <c r="M656" s="1"/>
      <c r="N656" s="571"/>
      <c r="O656" s="646"/>
      <c r="P656" s="646"/>
      <c r="Q656" s="647"/>
      <c r="R656" s="646"/>
      <c r="S656" s="646"/>
      <c r="T656" s="648"/>
      <c r="U656" s="646"/>
      <c r="V656" s="646"/>
      <c r="W656" s="647"/>
      <c r="X656" s="646"/>
      <c r="Y656" s="646"/>
      <c r="Z656" s="646"/>
      <c r="AA656" s="984"/>
      <c r="AB656" s="646"/>
      <c r="AC656" s="646"/>
      <c r="AD656" s="647"/>
      <c r="AE656" s="647"/>
      <c r="AF656" s="646"/>
      <c r="AG656" s="646"/>
      <c r="AH656" s="646"/>
      <c r="AI656" s="984"/>
      <c r="AJ656" s="646"/>
      <c r="AK656" s="646"/>
      <c r="AL656" s="646"/>
      <c r="AM656" s="647"/>
      <c r="AN656" s="646"/>
      <c r="AO656" s="646"/>
      <c r="AP656" s="646"/>
      <c r="AQ656" s="647"/>
      <c r="AR656" s="646"/>
      <c r="AS656" s="646"/>
      <c r="AT656" s="646"/>
      <c r="AU656" s="616"/>
      <c r="AV656" s="646"/>
      <c r="AW656" s="646"/>
      <c r="AX656" s="646"/>
      <c r="AY656" s="646"/>
      <c r="AZ656" s="646"/>
      <c r="BA656" s="646"/>
      <c r="BB656" s="646"/>
      <c r="BC656" s="647"/>
      <c r="BD656" s="646"/>
      <c r="BE656" s="646"/>
      <c r="BF656" s="646"/>
      <c r="BG656" s="646"/>
      <c r="BH656" s="647"/>
      <c r="BI656" s="646"/>
      <c r="BJ656" s="646"/>
      <c r="BK656" s="646"/>
      <c r="BL656" s="647"/>
      <c r="BM656" s="1"/>
      <c r="BN656" s="646"/>
      <c r="BO656" s="646"/>
      <c r="BP656" s="646"/>
      <c r="BQ656" s="542"/>
      <c r="BR656" s="640"/>
      <c r="BS656" s="990"/>
      <c r="BT656" s="640"/>
      <c r="BU656" s="651"/>
      <c r="BY656" s="642"/>
    </row>
    <row r="657" spans="1:77" s="652" customFormat="1" hidden="1">
      <c r="A657" s="638"/>
      <c r="B657" s="998"/>
      <c r="C657" s="998"/>
      <c r="D657" s="640"/>
      <c r="E657" s="789"/>
      <c r="F657" s="987"/>
      <c r="G657" s="651"/>
      <c r="H657" s="643"/>
      <c r="I657" s="644"/>
      <c r="J657" s="645"/>
      <c r="K657" s="1"/>
      <c r="L657" s="1"/>
      <c r="M657" s="1"/>
      <c r="N657" s="571"/>
      <c r="O657" s="646"/>
      <c r="P657" s="646"/>
      <c r="Q657" s="647"/>
      <c r="R657" s="646"/>
      <c r="S657" s="646"/>
      <c r="T657" s="648"/>
      <c r="U657" s="646"/>
      <c r="V657" s="646"/>
      <c r="W657" s="647"/>
      <c r="X657" s="646"/>
      <c r="Y657" s="646"/>
      <c r="Z657" s="646"/>
      <c r="AA657" s="984"/>
      <c r="AB657" s="646"/>
      <c r="AC657" s="646"/>
      <c r="AD657" s="647"/>
      <c r="AE657" s="647"/>
      <c r="AF657" s="646"/>
      <c r="AG657" s="646"/>
      <c r="AH657" s="646"/>
      <c r="AI657" s="984"/>
      <c r="AJ657" s="646"/>
      <c r="AK657" s="646"/>
      <c r="AL657" s="646"/>
      <c r="AM657" s="647"/>
      <c r="AN657" s="646"/>
      <c r="AO657" s="646"/>
      <c r="AP657" s="646"/>
      <c r="AQ657" s="647"/>
      <c r="AR657" s="646"/>
      <c r="AS657" s="646"/>
      <c r="AT657" s="646"/>
      <c r="AU657" s="616"/>
      <c r="AV657" s="646"/>
      <c r="AW657" s="646"/>
      <c r="AX657" s="646"/>
      <c r="AY657" s="646"/>
      <c r="AZ657" s="646"/>
      <c r="BA657" s="646"/>
      <c r="BB657" s="646"/>
      <c r="BC657" s="647"/>
      <c r="BD657" s="646"/>
      <c r="BE657" s="646"/>
      <c r="BF657" s="646"/>
      <c r="BG657" s="646"/>
      <c r="BH657" s="647"/>
      <c r="BI657" s="646"/>
      <c r="BJ657" s="646"/>
      <c r="BK657" s="646"/>
      <c r="BL657" s="647"/>
      <c r="BM657" s="1"/>
      <c r="BN657" s="646"/>
      <c r="BO657" s="646"/>
      <c r="BP657" s="646"/>
      <c r="BQ657" s="542"/>
      <c r="BR657" s="640"/>
      <c r="BS657" s="990"/>
      <c r="BT657" s="640"/>
      <c r="BU657" s="651"/>
      <c r="BY657" s="642"/>
    </row>
    <row r="658" spans="1:77" s="652" customFormat="1" hidden="1">
      <c r="A658" s="638"/>
      <c r="B658" s="998"/>
      <c r="C658" s="998"/>
      <c r="D658" s="640"/>
      <c r="E658" s="789"/>
      <c r="F658" s="987"/>
      <c r="G658" s="651"/>
      <c r="H658" s="643"/>
      <c r="I658" s="644"/>
      <c r="J658" s="645"/>
      <c r="K658" s="1"/>
      <c r="L658" s="1"/>
      <c r="M658" s="1"/>
      <c r="N658" s="571"/>
      <c r="O658" s="646"/>
      <c r="P658" s="646"/>
      <c r="Q658" s="647"/>
      <c r="R658" s="646"/>
      <c r="S658" s="646"/>
      <c r="T658" s="648"/>
      <c r="U658" s="646"/>
      <c r="V658" s="646"/>
      <c r="W658" s="647"/>
      <c r="X658" s="646"/>
      <c r="Y658" s="646"/>
      <c r="Z658" s="646"/>
      <c r="AA658" s="984"/>
      <c r="AB658" s="646"/>
      <c r="AC658" s="646"/>
      <c r="AD658" s="647"/>
      <c r="AE658" s="647"/>
      <c r="AF658" s="646"/>
      <c r="AG658" s="646"/>
      <c r="AH658" s="646"/>
      <c r="AI658" s="984"/>
      <c r="AJ658" s="646"/>
      <c r="AK658" s="646"/>
      <c r="AL658" s="646"/>
      <c r="AM658" s="647"/>
      <c r="AN658" s="646"/>
      <c r="AO658" s="646"/>
      <c r="AP658" s="646"/>
      <c r="AQ658" s="647"/>
      <c r="AR658" s="646"/>
      <c r="AS658" s="646"/>
      <c r="AT658" s="646"/>
      <c r="AU658" s="616"/>
      <c r="AV658" s="646"/>
      <c r="AW658" s="646"/>
      <c r="AX658" s="646"/>
      <c r="AY658" s="646"/>
      <c r="AZ658" s="646"/>
      <c r="BA658" s="646"/>
      <c r="BB658" s="646"/>
      <c r="BC658" s="647"/>
      <c r="BD658" s="646"/>
      <c r="BE658" s="646"/>
      <c r="BF658" s="646"/>
      <c r="BG658" s="646"/>
      <c r="BH658" s="647"/>
      <c r="BI658" s="646"/>
      <c r="BJ658" s="646"/>
      <c r="BK658" s="646"/>
      <c r="BL658" s="647"/>
      <c r="BM658" s="1"/>
      <c r="BN658" s="646"/>
      <c r="BO658" s="646"/>
      <c r="BP658" s="646"/>
      <c r="BQ658" s="542"/>
      <c r="BR658" s="640"/>
      <c r="BS658" s="990"/>
      <c r="BT658" s="640"/>
      <c r="BU658" s="651"/>
      <c r="BY658" s="642"/>
    </row>
    <row r="659" spans="1:77" s="652" customFormat="1" hidden="1">
      <c r="A659" s="638"/>
      <c r="B659" s="998"/>
      <c r="C659" s="998"/>
      <c r="D659" s="640"/>
      <c r="E659" s="789"/>
      <c r="F659" s="987"/>
      <c r="G659" s="651"/>
      <c r="H659" s="643"/>
      <c r="I659" s="644"/>
      <c r="J659" s="645"/>
      <c r="K659" s="1"/>
      <c r="L659" s="1"/>
      <c r="M659" s="1"/>
      <c r="N659" s="571"/>
      <c r="O659" s="646"/>
      <c r="P659" s="646"/>
      <c r="Q659" s="647"/>
      <c r="R659" s="646"/>
      <c r="S659" s="646"/>
      <c r="T659" s="648"/>
      <c r="U659" s="646"/>
      <c r="V659" s="646"/>
      <c r="W659" s="647"/>
      <c r="X659" s="646"/>
      <c r="Y659" s="646"/>
      <c r="Z659" s="646"/>
      <c r="AA659" s="984"/>
      <c r="AB659" s="646"/>
      <c r="AC659" s="646"/>
      <c r="AD659" s="647"/>
      <c r="AE659" s="647"/>
      <c r="AF659" s="646"/>
      <c r="AG659" s="646"/>
      <c r="AH659" s="646"/>
      <c r="AI659" s="984"/>
      <c r="AJ659" s="646"/>
      <c r="AK659" s="646"/>
      <c r="AL659" s="646"/>
      <c r="AM659" s="647"/>
      <c r="AN659" s="646"/>
      <c r="AO659" s="646"/>
      <c r="AP659" s="646"/>
      <c r="AQ659" s="647"/>
      <c r="AR659" s="646"/>
      <c r="AS659" s="646"/>
      <c r="AT659" s="646"/>
      <c r="AU659" s="616"/>
      <c r="AV659" s="646"/>
      <c r="AW659" s="646"/>
      <c r="AX659" s="646"/>
      <c r="AY659" s="646"/>
      <c r="AZ659" s="646"/>
      <c r="BA659" s="646"/>
      <c r="BB659" s="646"/>
      <c r="BC659" s="647"/>
      <c r="BD659" s="646"/>
      <c r="BE659" s="646"/>
      <c r="BF659" s="646"/>
      <c r="BG659" s="646"/>
      <c r="BH659" s="647"/>
      <c r="BI659" s="646"/>
      <c r="BJ659" s="646"/>
      <c r="BK659" s="646"/>
      <c r="BL659" s="647"/>
      <c r="BM659" s="1"/>
      <c r="BN659" s="646"/>
      <c r="BO659" s="646"/>
      <c r="BP659" s="646"/>
      <c r="BQ659" s="542"/>
      <c r="BR659" s="640"/>
      <c r="BS659" s="990"/>
      <c r="BT659" s="640"/>
      <c r="BU659" s="651"/>
      <c r="BY659" s="642"/>
    </row>
    <row r="660" spans="1:77" s="652" customFormat="1" hidden="1">
      <c r="A660" s="638"/>
      <c r="B660" s="998"/>
      <c r="C660" s="998"/>
      <c r="D660" s="640"/>
      <c r="E660" s="789"/>
      <c r="F660" s="987"/>
      <c r="G660" s="651"/>
      <c r="H660" s="643"/>
      <c r="I660" s="644"/>
      <c r="J660" s="645"/>
      <c r="K660" s="1"/>
      <c r="L660" s="1"/>
      <c r="M660" s="1"/>
      <c r="N660" s="571"/>
      <c r="O660" s="646"/>
      <c r="P660" s="646"/>
      <c r="Q660" s="647"/>
      <c r="R660" s="646"/>
      <c r="S660" s="646"/>
      <c r="T660" s="648"/>
      <c r="U660" s="646"/>
      <c r="V660" s="646"/>
      <c r="W660" s="647"/>
      <c r="X660" s="646"/>
      <c r="Y660" s="646"/>
      <c r="Z660" s="646"/>
      <c r="AA660" s="984"/>
      <c r="AB660" s="646"/>
      <c r="AC660" s="646"/>
      <c r="AD660" s="647"/>
      <c r="AE660" s="647"/>
      <c r="AF660" s="646"/>
      <c r="AG660" s="646"/>
      <c r="AH660" s="646"/>
      <c r="AI660" s="984"/>
      <c r="AJ660" s="646"/>
      <c r="AK660" s="646"/>
      <c r="AL660" s="646"/>
      <c r="AM660" s="647"/>
      <c r="AN660" s="646"/>
      <c r="AO660" s="646"/>
      <c r="AP660" s="646"/>
      <c r="AQ660" s="647"/>
      <c r="AR660" s="646"/>
      <c r="AS660" s="646"/>
      <c r="AT660" s="646"/>
      <c r="AU660" s="616"/>
      <c r="AV660" s="646"/>
      <c r="AW660" s="646"/>
      <c r="AX660" s="646"/>
      <c r="AY660" s="646"/>
      <c r="AZ660" s="646"/>
      <c r="BA660" s="646"/>
      <c r="BB660" s="646"/>
      <c r="BC660" s="647"/>
      <c r="BD660" s="646"/>
      <c r="BE660" s="646"/>
      <c r="BF660" s="646"/>
      <c r="BG660" s="646"/>
      <c r="BH660" s="647"/>
      <c r="BI660" s="646"/>
      <c r="BJ660" s="646"/>
      <c r="BK660" s="646"/>
      <c r="BL660" s="647"/>
      <c r="BM660" s="1"/>
      <c r="BN660" s="646"/>
      <c r="BO660" s="646"/>
      <c r="BP660" s="646"/>
      <c r="BQ660" s="542"/>
      <c r="BR660" s="640"/>
      <c r="BS660" s="990"/>
      <c r="BT660" s="640"/>
      <c r="BU660" s="651"/>
      <c r="BY660" s="642"/>
    </row>
    <row r="661" spans="1:77" s="652" customFormat="1" hidden="1">
      <c r="A661" s="638"/>
      <c r="B661" s="998"/>
      <c r="C661" s="998"/>
      <c r="D661" s="640"/>
      <c r="E661" s="789"/>
      <c r="F661" s="987"/>
      <c r="G661" s="651"/>
      <c r="H661" s="643"/>
      <c r="I661" s="644"/>
      <c r="J661" s="645"/>
      <c r="K661" s="1"/>
      <c r="L661" s="1"/>
      <c r="M661" s="1"/>
      <c r="N661" s="571"/>
      <c r="O661" s="646"/>
      <c r="P661" s="646"/>
      <c r="Q661" s="647"/>
      <c r="R661" s="646"/>
      <c r="S661" s="646"/>
      <c r="T661" s="648"/>
      <c r="U661" s="646"/>
      <c r="V661" s="646"/>
      <c r="W661" s="647"/>
      <c r="X661" s="646"/>
      <c r="Y661" s="646"/>
      <c r="Z661" s="646"/>
      <c r="AA661" s="984"/>
      <c r="AB661" s="646"/>
      <c r="AC661" s="646"/>
      <c r="AD661" s="647"/>
      <c r="AE661" s="647"/>
      <c r="AF661" s="646"/>
      <c r="AG661" s="646"/>
      <c r="AH661" s="646"/>
      <c r="AI661" s="984"/>
      <c r="AJ661" s="646"/>
      <c r="AK661" s="646"/>
      <c r="AL661" s="646"/>
      <c r="AM661" s="647"/>
      <c r="AN661" s="646"/>
      <c r="AO661" s="646"/>
      <c r="AP661" s="646"/>
      <c r="AQ661" s="647"/>
      <c r="AR661" s="646"/>
      <c r="AS661" s="646"/>
      <c r="AT661" s="646"/>
      <c r="AU661" s="616"/>
      <c r="AV661" s="646"/>
      <c r="AW661" s="646"/>
      <c r="AX661" s="646"/>
      <c r="AY661" s="646"/>
      <c r="AZ661" s="646"/>
      <c r="BA661" s="646"/>
      <c r="BB661" s="646"/>
      <c r="BC661" s="647"/>
      <c r="BD661" s="646"/>
      <c r="BE661" s="646"/>
      <c r="BF661" s="646"/>
      <c r="BG661" s="646"/>
      <c r="BH661" s="647"/>
      <c r="BI661" s="646"/>
      <c r="BJ661" s="646"/>
      <c r="BK661" s="646"/>
      <c r="BL661" s="647"/>
      <c r="BM661" s="1"/>
      <c r="BN661" s="646"/>
      <c r="BO661" s="646"/>
      <c r="BP661" s="646"/>
      <c r="BQ661" s="542"/>
      <c r="BR661" s="640"/>
      <c r="BS661" s="990"/>
      <c r="BT661" s="640"/>
      <c r="BU661" s="651"/>
      <c r="BY661" s="642"/>
    </row>
    <row r="662" spans="1:77" s="652" customFormat="1" hidden="1">
      <c r="A662" s="638"/>
      <c r="B662" s="1008"/>
      <c r="C662" s="1008"/>
      <c r="D662" s="640"/>
      <c r="E662" s="641"/>
      <c r="F662" s="1009"/>
      <c r="G662" s="651"/>
      <c r="H662" s="643"/>
      <c r="I662" s="644"/>
      <c r="J662" s="645"/>
      <c r="K662" s="1"/>
      <c r="L662" s="1"/>
      <c r="M662" s="1"/>
      <c r="N662" s="1"/>
      <c r="O662" s="646"/>
      <c r="P662" s="646"/>
      <c r="Q662" s="647"/>
      <c r="R662" s="646"/>
      <c r="S662" s="646"/>
      <c r="T662" s="571"/>
      <c r="U662" s="646"/>
      <c r="V662" s="646"/>
      <c r="W662" s="647"/>
      <c r="X662" s="646"/>
      <c r="Y662" s="646"/>
      <c r="Z662" s="646"/>
      <c r="AA662" s="571"/>
      <c r="AB662" s="646"/>
      <c r="AC662" s="646"/>
      <c r="AD662" s="647"/>
      <c r="AE662" s="647"/>
      <c r="AF662" s="646"/>
      <c r="AG662" s="646"/>
      <c r="AH662" s="646"/>
      <c r="AI662" s="1"/>
      <c r="AJ662" s="646"/>
      <c r="AK662" s="646"/>
      <c r="AL662" s="646"/>
      <c r="AM662" s="647"/>
      <c r="AN662" s="646"/>
      <c r="AO662" s="646"/>
      <c r="AP662" s="646"/>
      <c r="AQ662" s="647"/>
      <c r="AR662" s="646"/>
      <c r="AS662" s="646"/>
      <c r="AT662" s="646"/>
      <c r="AU662" s="616"/>
      <c r="AV662" s="646"/>
      <c r="AW662" s="646"/>
      <c r="AX662" s="646"/>
      <c r="AY662" s="646"/>
      <c r="AZ662" s="646"/>
      <c r="BA662" s="646"/>
      <c r="BB662" s="646"/>
      <c r="BC662" s="647"/>
      <c r="BD662" s="646"/>
      <c r="BE662" s="646"/>
      <c r="BF662" s="646"/>
      <c r="BG662" s="646"/>
      <c r="BH662" s="647"/>
      <c r="BI662" s="646"/>
      <c r="BJ662" s="646"/>
      <c r="BK662" s="646"/>
      <c r="BL662" s="647"/>
      <c r="BM662" s="571"/>
      <c r="BN662" s="646"/>
      <c r="BO662" s="646"/>
      <c r="BP662" s="646"/>
      <c r="BQ662" s="542"/>
      <c r="BR662" s="649"/>
      <c r="BS662" s="1010"/>
      <c r="BT662" s="640"/>
      <c r="BU662" s="705"/>
      <c r="BY662" s="642"/>
    </row>
    <row r="663" spans="1:77" s="652" customFormat="1" hidden="1">
      <c r="A663" s="638"/>
      <c r="B663" s="998"/>
      <c r="C663" s="998"/>
      <c r="D663" s="640"/>
      <c r="E663" s="789"/>
      <c r="F663" s="987"/>
      <c r="G663" s="651"/>
      <c r="H663" s="643"/>
      <c r="I663" s="644"/>
      <c r="J663" s="645"/>
      <c r="K663" s="1"/>
      <c r="L663" s="1"/>
      <c r="M663" s="1"/>
      <c r="N663" s="571"/>
      <c r="O663" s="646"/>
      <c r="P663" s="646"/>
      <c r="Q663" s="647"/>
      <c r="R663" s="646"/>
      <c r="S663" s="646"/>
      <c r="T663" s="648"/>
      <c r="U663" s="646"/>
      <c r="V663" s="646"/>
      <c r="W663" s="647"/>
      <c r="X663" s="646"/>
      <c r="Y663" s="646"/>
      <c r="Z663" s="646"/>
      <c r="AA663" s="984"/>
      <c r="AB663" s="646"/>
      <c r="AC663" s="646"/>
      <c r="AD663" s="647"/>
      <c r="AE663" s="647"/>
      <c r="AF663" s="646"/>
      <c r="AG663" s="646"/>
      <c r="AH663" s="646"/>
      <c r="AI663" s="984"/>
      <c r="AJ663" s="646"/>
      <c r="AK663" s="646"/>
      <c r="AL663" s="646"/>
      <c r="AM663" s="647"/>
      <c r="AN663" s="646"/>
      <c r="AO663" s="646"/>
      <c r="AP663" s="646"/>
      <c r="AQ663" s="647"/>
      <c r="AR663" s="646"/>
      <c r="AS663" s="646"/>
      <c r="AT663" s="646"/>
      <c r="AU663" s="616"/>
      <c r="AV663" s="646"/>
      <c r="AW663" s="646"/>
      <c r="AX663" s="646"/>
      <c r="AY663" s="646"/>
      <c r="AZ663" s="646"/>
      <c r="BA663" s="646"/>
      <c r="BB663" s="646"/>
      <c r="BC663" s="647"/>
      <c r="BD663" s="646"/>
      <c r="BE663" s="646"/>
      <c r="BF663" s="646"/>
      <c r="BG663" s="646"/>
      <c r="BH663" s="647"/>
      <c r="BI663" s="646"/>
      <c r="BJ663" s="646"/>
      <c r="BK663" s="646"/>
      <c r="BL663" s="647"/>
      <c r="BM663" s="1"/>
      <c r="BN663" s="646"/>
      <c r="BO663" s="646"/>
      <c r="BP663" s="646"/>
      <c r="BQ663" s="542"/>
      <c r="BR663" s="640"/>
      <c r="BS663" s="990"/>
      <c r="BT663" s="640"/>
      <c r="BU663" s="651"/>
      <c r="BY663" s="642"/>
    </row>
    <row r="664" spans="1:77" s="652" customFormat="1" hidden="1">
      <c r="A664" s="638"/>
      <c r="B664" s="998"/>
      <c r="C664" s="998"/>
      <c r="D664" s="640"/>
      <c r="E664" s="789"/>
      <c r="F664" s="987"/>
      <c r="G664" s="651"/>
      <c r="H664" s="643"/>
      <c r="I664" s="644"/>
      <c r="J664" s="645"/>
      <c r="K664" s="1"/>
      <c r="L664" s="1"/>
      <c r="M664" s="1"/>
      <c r="N664" s="571"/>
      <c r="O664" s="646"/>
      <c r="P664" s="646"/>
      <c r="Q664" s="647"/>
      <c r="R664" s="646"/>
      <c r="S664" s="646"/>
      <c r="T664" s="648"/>
      <c r="U664" s="646"/>
      <c r="V664" s="646"/>
      <c r="W664" s="647"/>
      <c r="X664" s="646"/>
      <c r="Y664" s="646"/>
      <c r="Z664" s="646"/>
      <c r="AA664" s="984"/>
      <c r="AB664" s="646"/>
      <c r="AC664" s="646"/>
      <c r="AD664" s="647"/>
      <c r="AE664" s="647"/>
      <c r="AF664" s="646"/>
      <c r="AG664" s="646"/>
      <c r="AH664" s="646"/>
      <c r="AI664" s="984"/>
      <c r="AJ664" s="646"/>
      <c r="AK664" s="646"/>
      <c r="AL664" s="646"/>
      <c r="AM664" s="647"/>
      <c r="AN664" s="646"/>
      <c r="AO664" s="646"/>
      <c r="AP664" s="646"/>
      <c r="AQ664" s="647"/>
      <c r="AR664" s="646"/>
      <c r="AS664" s="646"/>
      <c r="AT664" s="646"/>
      <c r="AU664" s="616"/>
      <c r="AV664" s="646"/>
      <c r="AW664" s="646"/>
      <c r="AX664" s="646"/>
      <c r="AY664" s="646"/>
      <c r="AZ664" s="646"/>
      <c r="BA664" s="646"/>
      <c r="BB664" s="646"/>
      <c r="BC664" s="647"/>
      <c r="BD664" s="646"/>
      <c r="BE664" s="646"/>
      <c r="BF664" s="646"/>
      <c r="BG664" s="646"/>
      <c r="BH664" s="647"/>
      <c r="BI664" s="646"/>
      <c r="BJ664" s="646"/>
      <c r="BK664" s="646"/>
      <c r="BL664" s="647"/>
      <c r="BM664" s="1"/>
      <c r="BN664" s="646"/>
      <c r="BO664" s="646"/>
      <c r="BP664" s="646"/>
      <c r="BQ664" s="542"/>
      <c r="BR664" s="640"/>
      <c r="BS664" s="990"/>
      <c r="BT664" s="640"/>
      <c r="BU664" s="651"/>
      <c r="BY664" s="642"/>
    </row>
    <row r="665" spans="1:77" s="652" customFormat="1" hidden="1">
      <c r="A665" s="638"/>
      <c r="B665" s="998"/>
      <c r="C665" s="998"/>
      <c r="D665" s="640"/>
      <c r="E665" s="789"/>
      <c r="F665" s="987"/>
      <c r="G665" s="651"/>
      <c r="H665" s="643"/>
      <c r="I665" s="644"/>
      <c r="J665" s="645"/>
      <c r="K665" s="1"/>
      <c r="L665" s="1"/>
      <c r="M665" s="1"/>
      <c r="N665" s="571"/>
      <c r="O665" s="646"/>
      <c r="P665" s="646"/>
      <c r="Q665" s="647"/>
      <c r="R665" s="646"/>
      <c r="S665" s="646"/>
      <c r="T665" s="648"/>
      <c r="U665" s="646"/>
      <c r="V665" s="646"/>
      <c r="W665" s="647"/>
      <c r="X665" s="646"/>
      <c r="Y665" s="646"/>
      <c r="Z665" s="646"/>
      <c r="AA665" s="984"/>
      <c r="AB665" s="646"/>
      <c r="AC665" s="646"/>
      <c r="AD665" s="647"/>
      <c r="AE665" s="647"/>
      <c r="AF665" s="646"/>
      <c r="AG665" s="646"/>
      <c r="AH665" s="646"/>
      <c r="AI665" s="984"/>
      <c r="AJ665" s="646"/>
      <c r="AK665" s="646"/>
      <c r="AL665" s="646"/>
      <c r="AM665" s="647"/>
      <c r="AN665" s="646"/>
      <c r="AO665" s="646"/>
      <c r="AP665" s="646"/>
      <c r="AQ665" s="647"/>
      <c r="AR665" s="646"/>
      <c r="AS665" s="646"/>
      <c r="AT665" s="646"/>
      <c r="AU665" s="616"/>
      <c r="AV665" s="646"/>
      <c r="AW665" s="646"/>
      <c r="AX665" s="646"/>
      <c r="AY665" s="646"/>
      <c r="AZ665" s="646"/>
      <c r="BA665" s="646"/>
      <c r="BB665" s="646"/>
      <c r="BC665" s="647"/>
      <c r="BD665" s="646"/>
      <c r="BE665" s="646"/>
      <c r="BF665" s="646"/>
      <c r="BG665" s="646"/>
      <c r="BH665" s="647"/>
      <c r="BI665" s="646"/>
      <c r="BJ665" s="646"/>
      <c r="BK665" s="646"/>
      <c r="BL665" s="647"/>
      <c r="BM665" s="1"/>
      <c r="BN665" s="646"/>
      <c r="BO665" s="646"/>
      <c r="BP665" s="646"/>
      <c r="BQ665" s="542"/>
      <c r="BR665" s="640"/>
      <c r="BS665" s="990"/>
      <c r="BT665" s="640"/>
      <c r="BU665" s="651"/>
      <c r="BY665" s="642"/>
    </row>
    <row r="666" spans="1:77" s="652" customFormat="1" hidden="1">
      <c r="A666" s="638"/>
      <c r="B666" s="998"/>
      <c r="C666" s="998"/>
      <c r="D666" s="640"/>
      <c r="E666" s="789"/>
      <c r="F666" s="987"/>
      <c r="G666" s="651"/>
      <c r="H666" s="643"/>
      <c r="I666" s="644"/>
      <c r="J666" s="645"/>
      <c r="K666" s="1"/>
      <c r="L666" s="1"/>
      <c r="M666" s="1"/>
      <c r="N666" s="571"/>
      <c r="O666" s="646"/>
      <c r="P666" s="646"/>
      <c r="Q666" s="647"/>
      <c r="R666" s="646"/>
      <c r="S666" s="646"/>
      <c r="T666" s="648"/>
      <c r="U666" s="646"/>
      <c r="V666" s="646"/>
      <c r="W666" s="647"/>
      <c r="X666" s="646"/>
      <c r="Y666" s="646"/>
      <c r="Z666" s="646"/>
      <c r="AA666" s="984"/>
      <c r="AB666" s="646"/>
      <c r="AC666" s="646"/>
      <c r="AD666" s="647"/>
      <c r="AE666" s="647"/>
      <c r="AF666" s="646"/>
      <c r="AG666" s="646"/>
      <c r="AH666" s="646"/>
      <c r="AI666" s="984"/>
      <c r="AJ666" s="646"/>
      <c r="AK666" s="646"/>
      <c r="AL666" s="646"/>
      <c r="AM666" s="647"/>
      <c r="AN666" s="646"/>
      <c r="AO666" s="646"/>
      <c r="AP666" s="646"/>
      <c r="AQ666" s="647"/>
      <c r="AR666" s="646"/>
      <c r="AS666" s="646"/>
      <c r="AT666" s="646"/>
      <c r="AU666" s="616"/>
      <c r="AV666" s="646"/>
      <c r="AW666" s="646"/>
      <c r="AX666" s="646"/>
      <c r="AY666" s="646"/>
      <c r="AZ666" s="646"/>
      <c r="BA666" s="646"/>
      <c r="BB666" s="646"/>
      <c r="BC666" s="647"/>
      <c r="BD666" s="646"/>
      <c r="BE666" s="646"/>
      <c r="BF666" s="646"/>
      <c r="BG666" s="646"/>
      <c r="BH666" s="647"/>
      <c r="BI666" s="646"/>
      <c r="BJ666" s="646"/>
      <c r="BK666" s="646"/>
      <c r="BL666" s="647"/>
      <c r="BM666" s="1"/>
      <c r="BN666" s="646"/>
      <c r="BO666" s="646"/>
      <c r="BP666" s="646"/>
      <c r="BQ666" s="542"/>
      <c r="BR666" s="640"/>
      <c r="BS666" s="990"/>
      <c r="BT666" s="640"/>
      <c r="BU666" s="651"/>
      <c r="BY666" s="642"/>
    </row>
    <row r="667" spans="1:77" s="652" customFormat="1" hidden="1">
      <c r="A667" s="638"/>
      <c r="B667" s="998"/>
      <c r="C667" s="998"/>
      <c r="D667" s="640"/>
      <c r="E667" s="789"/>
      <c r="F667" s="987"/>
      <c r="G667" s="651"/>
      <c r="H667" s="643"/>
      <c r="I667" s="644"/>
      <c r="J667" s="645"/>
      <c r="K667" s="1"/>
      <c r="L667" s="1"/>
      <c r="M667" s="1"/>
      <c r="N667" s="571"/>
      <c r="O667" s="646"/>
      <c r="P667" s="646"/>
      <c r="Q667" s="647"/>
      <c r="R667" s="646"/>
      <c r="S667" s="646"/>
      <c r="T667" s="648"/>
      <c r="U667" s="646"/>
      <c r="V667" s="646"/>
      <c r="W667" s="647"/>
      <c r="X667" s="646"/>
      <c r="Y667" s="646"/>
      <c r="Z667" s="646"/>
      <c r="AA667" s="984"/>
      <c r="AB667" s="646"/>
      <c r="AC667" s="646"/>
      <c r="AD667" s="647"/>
      <c r="AE667" s="647"/>
      <c r="AF667" s="646"/>
      <c r="AG667" s="646"/>
      <c r="AH667" s="646"/>
      <c r="AI667" s="984"/>
      <c r="AJ667" s="646"/>
      <c r="AK667" s="646"/>
      <c r="AL667" s="646"/>
      <c r="AM667" s="647"/>
      <c r="AN667" s="646"/>
      <c r="AO667" s="646"/>
      <c r="AP667" s="646"/>
      <c r="AQ667" s="647"/>
      <c r="AR667" s="646"/>
      <c r="AS667" s="646"/>
      <c r="AT667" s="646"/>
      <c r="AU667" s="616"/>
      <c r="AV667" s="646"/>
      <c r="AW667" s="646"/>
      <c r="AX667" s="646"/>
      <c r="AY667" s="646"/>
      <c r="AZ667" s="646"/>
      <c r="BA667" s="646"/>
      <c r="BB667" s="646"/>
      <c r="BC667" s="647"/>
      <c r="BD667" s="646"/>
      <c r="BE667" s="646"/>
      <c r="BF667" s="646"/>
      <c r="BG667" s="646"/>
      <c r="BH667" s="647"/>
      <c r="BI667" s="646"/>
      <c r="BJ667" s="646"/>
      <c r="BK667" s="646"/>
      <c r="BL667" s="647"/>
      <c r="BM667" s="1"/>
      <c r="BN667" s="646"/>
      <c r="BO667" s="646"/>
      <c r="BP667" s="646"/>
      <c r="BQ667" s="542"/>
      <c r="BR667" s="640"/>
      <c r="BS667" s="990"/>
      <c r="BT667" s="640"/>
      <c r="BU667" s="651"/>
      <c r="BY667" s="642"/>
    </row>
    <row r="668" spans="1:77" s="652" customFormat="1" hidden="1">
      <c r="A668" s="638"/>
      <c r="B668" s="998"/>
      <c r="C668" s="998"/>
      <c r="D668" s="640"/>
      <c r="E668" s="789"/>
      <c r="F668" s="987"/>
      <c r="G668" s="651"/>
      <c r="H668" s="643"/>
      <c r="I668" s="644"/>
      <c r="J668" s="645"/>
      <c r="K668" s="1"/>
      <c r="L668" s="1"/>
      <c r="M668" s="1"/>
      <c r="N668" s="571"/>
      <c r="O668" s="646"/>
      <c r="P668" s="646"/>
      <c r="Q668" s="647"/>
      <c r="R668" s="646"/>
      <c r="S668" s="646"/>
      <c r="T668" s="648"/>
      <c r="U668" s="646"/>
      <c r="V668" s="646"/>
      <c r="W668" s="647"/>
      <c r="X668" s="646"/>
      <c r="Y668" s="646"/>
      <c r="Z668" s="646"/>
      <c r="AA668" s="984"/>
      <c r="AB668" s="646"/>
      <c r="AC668" s="646"/>
      <c r="AD668" s="647"/>
      <c r="AE668" s="647"/>
      <c r="AF668" s="646"/>
      <c r="AG668" s="646"/>
      <c r="AH668" s="646"/>
      <c r="AI668" s="984"/>
      <c r="AJ668" s="646"/>
      <c r="AK668" s="646"/>
      <c r="AL668" s="646"/>
      <c r="AM668" s="647"/>
      <c r="AN668" s="646"/>
      <c r="AO668" s="646"/>
      <c r="AP668" s="646"/>
      <c r="AQ668" s="647"/>
      <c r="AR668" s="646"/>
      <c r="AS668" s="646"/>
      <c r="AT668" s="646"/>
      <c r="AU668" s="616"/>
      <c r="AV668" s="646"/>
      <c r="AW668" s="646"/>
      <c r="AX668" s="646"/>
      <c r="AY668" s="646"/>
      <c r="AZ668" s="646"/>
      <c r="BA668" s="646"/>
      <c r="BB668" s="646"/>
      <c r="BC668" s="647"/>
      <c r="BD668" s="646"/>
      <c r="BE668" s="646"/>
      <c r="BF668" s="646"/>
      <c r="BG668" s="646"/>
      <c r="BH668" s="647"/>
      <c r="BI668" s="646"/>
      <c r="BJ668" s="646"/>
      <c r="BK668" s="646"/>
      <c r="BL668" s="647"/>
      <c r="BM668" s="1"/>
      <c r="BN668" s="646"/>
      <c r="BO668" s="646"/>
      <c r="BP668" s="646"/>
      <c r="BQ668" s="542"/>
      <c r="BR668" s="640"/>
      <c r="BS668" s="990"/>
      <c r="BT668" s="640"/>
      <c r="BU668" s="651"/>
      <c r="BY668" s="642"/>
    </row>
    <row r="669" spans="1:77" s="652" customFormat="1" hidden="1">
      <c r="A669" s="638"/>
      <c r="B669" s="998"/>
      <c r="C669" s="998"/>
      <c r="D669" s="640"/>
      <c r="E669" s="789"/>
      <c r="F669" s="987"/>
      <c r="G669" s="651"/>
      <c r="H669" s="643"/>
      <c r="I669" s="644"/>
      <c r="J669" s="645"/>
      <c r="K669" s="1"/>
      <c r="L669" s="1"/>
      <c r="M669" s="1"/>
      <c r="N669" s="571"/>
      <c r="O669" s="646"/>
      <c r="P669" s="646"/>
      <c r="Q669" s="647"/>
      <c r="R669" s="646"/>
      <c r="S669" s="646"/>
      <c r="T669" s="648"/>
      <c r="U669" s="646"/>
      <c r="V669" s="646"/>
      <c r="W669" s="647"/>
      <c r="X669" s="646"/>
      <c r="Y669" s="646"/>
      <c r="Z669" s="646"/>
      <c r="AA669" s="984"/>
      <c r="AB669" s="646"/>
      <c r="AC669" s="646"/>
      <c r="AD669" s="647"/>
      <c r="AE669" s="647"/>
      <c r="AF669" s="646"/>
      <c r="AG669" s="646"/>
      <c r="AH669" s="646"/>
      <c r="AI669" s="984"/>
      <c r="AJ669" s="646"/>
      <c r="AK669" s="646"/>
      <c r="AL669" s="646"/>
      <c r="AM669" s="647"/>
      <c r="AN669" s="646"/>
      <c r="AO669" s="646"/>
      <c r="AP669" s="646"/>
      <c r="AQ669" s="647"/>
      <c r="AR669" s="646"/>
      <c r="AS669" s="646"/>
      <c r="AT669" s="646"/>
      <c r="AU669" s="616"/>
      <c r="AV669" s="646"/>
      <c r="AW669" s="646"/>
      <c r="AX669" s="646"/>
      <c r="AY669" s="646"/>
      <c r="AZ669" s="646"/>
      <c r="BA669" s="646"/>
      <c r="BB669" s="646"/>
      <c r="BC669" s="647"/>
      <c r="BD669" s="646"/>
      <c r="BE669" s="646"/>
      <c r="BF669" s="646"/>
      <c r="BG669" s="646"/>
      <c r="BH669" s="647"/>
      <c r="BI669" s="646"/>
      <c r="BJ669" s="646"/>
      <c r="BK669" s="646"/>
      <c r="BL669" s="647"/>
      <c r="BM669" s="1"/>
      <c r="BN669" s="646"/>
      <c r="BO669" s="646"/>
      <c r="BP669" s="646"/>
      <c r="BQ669" s="542"/>
      <c r="BR669" s="640"/>
      <c r="BS669" s="990"/>
      <c r="BT669" s="640"/>
      <c r="BU669" s="651"/>
      <c r="BY669" s="642"/>
    </row>
    <row r="670" spans="1:77" s="652" customFormat="1" hidden="1">
      <c r="A670" s="638"/>
      <c r="B670" s="998"/>
      <c r="C670" s="998"/>
      <c r="D670" s="640"/>
      <c r="E670" s="789"/>
      <c r="F670" s="987"/>
      <c r="G670" s="651"/>
      <c r="H670" s="643"/>
      <c r="I670" s="644"/>
      <c r="J670" s="645"/>
      <c r="K670" s="1"/>
      <c r="L670" s="1"/>
      <c r="M670" s="1"/>
      <c r="N670" s="571"/>
      <c r="O670" s="646"/>
      <c r="P670" s="646"/>
      <c r="Q670" s="647"/>
      <c r="R670" s="646"/>
      <c r="S670" s="646"/>
      <c r="T670" s="648"/>
      <c r="U670" s="646"/>
      <c r="V670" s="646"/>
      <c r="W670" s="647"/>
      <c r="X670" s="646"/>
      <c r="Y670" s="646"/>
      <c r="Z670" s="646"/>
      <c r="AA670" s="984"/>
      <c r="AB670" s="646"/>
      <c r="AC670" s="646"/>
      <c r="AD670" s="647"/>
      <c r="AE670" s="647"/>
      <c r="AF670" s="646"/>
      <c r="AG670" s="646"/>
      <c r="AH670" s="646"/>
      <c r="AI670" s="984"/>
      <c r="AJ670" s="646"/>
      <c r="AK670" s="646"/>
      <c r="AL670" s="646"/>
      <c r="AM670" s="647"/>
      <c r="AN670" s="646"/>
      <c r="AO670" s="646"/>
      <c r="AP670" s="646"/>
      <c r="AQ670" s="647"/>
      <c r="AR670" s="646"/>
      <c r="AS670" s="646"/>
      <c r="AT670" s="646"/>
      <c r="AU670" s="616"/>
      <c r="AV670" s="646"/>
      <c r="AW670" s="646"/>
      <c r="AX670" s="646"/>
      <c r="AY670" s="646"/>
      <c r="AZ670" s="646"/>
      <c r="BA670" s="646"/>
      <c r="BB670" s="646"/>
      <c r="BC670" s="647"/>
      <c r="BD670" s="646"/>
      <c r="BE670" s="646"/>
      <c r="BF670" s="646"/>
      <c r="BG670" s="646"/>
      <c r="BH670" s="647"/>
      <c r="BI670" s="646"/>
      <c r="BJ670" s="646"/>
      <c r="BK670" s="646"/>
      <c r="BL670" s="647"/>
      <c r="BM670" s="1"/>
      <c r="BN670" s="646"/>
      <c r="BO670" s="646"/>
      <c r="BP670" s="646"/>
      <c r="BQ670" s="542"/>
      <c r="BR670" s="640"/>
      <c r="BS670" s="990"/>
      <c r="BT670" s="640"/>
      <c r="BU670" s="651"/>
      <c r="BY670" s="642"/>
    </row>
    <row r="671" spans="1:77" s="652" customFormat="1" hidden="1">
      <c r="A671" s="638"/>
      <c r="B671" s="998"/>
      <c r="C671" s="998"/>
      <c r="D671" s="640"/>
      <c r="E671" s="789"/>
      <c r="F671" s="987"/>
      <c r="G671" s="651"/>
      <c r="H671" s="643"/>
      <c r="I671" s="644"/>
      <c r="J671" s="645"/>
      <c r="K671" s="1"/>
      <c r="L671" s="1"/>
      <c r="M671" s="1"/>
      <c r="N671" s="571"/>
      <c r="O671" s="646"/>
      <c r="P671" s="646"/>
      <c r="Q671" s="647"/>
      <c r="R671" s="646"/>
      <c r="S671" s="646"/>
      <c r="T671" s="648"/>
      <c r="U671" s="646"/>
      <c r="V671" s="646"/>
      <c r="W671" s="647"/>
      <c r="X671" s="646"/>
      <c r="Y671" s="646"/>
      <c r="Z671" s="646"/>
      <c r="AA671" s="984"/>
      <c r="AB671" s="646"/>
      <c r="AC671" s="646"/>
      <c r="AD671" s="647"/>
      <c r="AE671" s="647"/>
      <c r="AF671" s="646"/>
      <c r="AG671" s="646"/>
      <c r="AH671" s="646"/>
      <c r="AI671" s="984"/>
      <c r="AJ671" s="646"/>
      <c r="AK671" s="646"/>
      <c r="AL671" s="646"/>
      <c r="AM671" s="647"/>
      <c r="AN671" s="646"/>
      <c r="AO671" s="646"/>
      <c r="AP671" s="646"/>
      <c r="AQ671" s="647"/>
      <c r="AR671" s="646"/>
      <c r="AS671" s="646"/>
      <c r="AT671" s="646"/>
      <c r="AU671" s="616"/>
      <c r="AV671" s="646"/>
      <c r="AW671" s="646"/>
      <c r="AX671" s="646"/>
      <c r="AY671" s="646"/>
      <c r="AZ671" s="646"/>
      <c r="BA671" s="646"/>
      <c r="BB671" s="646"/>
      <c r="BC671" s="647"/>
      <c r="BD671" s="646"/>
      <c r="BE671" s="646"/>
      <c r="BF671" s="646"/>
      <c r="BG671" s="646"/>
      <c r="BH671" s="647"/>
      <c r="BI671" s="646"/>
      <c r="BJ671" s="646"/>
      <c r="BK671" s="646"/>
      <c r="BL671" s="647"/>
      <c r="BM671" s="1"/>
      <c r="BN671" s="646"/>
      <c r="BO671" s="646"/>
      <c r="BP671" s="646"/>
      <c r="BQ671" s="542"/>
      <c r="BR671" s="640"/>
      <c r="BS671" s="990"/>
      <c r="BT671" s="640"/>
      <c r="BU671" s="651"/>
      <c r="BY671" s="642"/>
    </row>
    <row r="672" spans="1:77" s="652" customFormat="1" hidden="1">
      <c r="A672" s="638"/>
      <c r="B672" s="998"/>
      <c r="C672" s="998"/>
      <c r="D672" s="640"/>
      <c r="E672" s="789"/>
      <c r="F672" s="987"/>
      <c r="G672" s="651"/>
      <c r="H672" s="643"/>
      <c r="I672" s="644"/>
      <c r="J672" s="645"/>
      <c r="K672" s="1"/>
      <c r="L672" s="1"/>
      <c r="M672" s="1"/>
      <c r="N672" s="571"/>
      <c r="O672" s="646"/>
      <c r="P672" s="646"/>
      <c r="Q672" s="647"/>
      <c r="R672" s="646"/>
      <c r="S672" s="646"/>
      <c r="T672" s="648"/>
      <c r="U672" s="646"/>
      <c r="V672" s="646"/>
      <c r="W672" s="647"/>
      <c r="X672" s="646"/>
      <c r="Y672" s="646"/>
      <c r="Z672" s="646"/>
      <c r="AA672" s="984"/>
      <c r="AB672" s="646"/>
      <c r="AC672" s="646"/>
      <c r="AD672" s="647"/>
      <c r="AE672" s="647"/>
      <c r="AF672" s="646"/>
      <c r="AG672" s="646"/>
      <c r="AH672" s="646"/>
      <c r="AI672" s="984"/>
      <c r="AJ672" s="646"/>
      <c r="AK672" s="646"/>
      <c r="AL672" s="646"/>
      <c r="AM672" s="647"/>
      <c r="AN672" s="646"/>
      <c r="AO672" s="646"/>
      <c r="AP672" s="646"/>
      <c r="AQ672" s="647"/>
      <c r="AR672" s="646"/>
      <c r="AS672" s="646"/>
      <c r="AT672" s="646"/>
      <c r="AU672" s="616"/>
      <c r="AV672" s="646"/>
      <c r="AW672" s="646"/>
      <c r="AX672" s="646"/>
      <c r="AY672" s="646"/>
      <c r="AZ672" s="646"/>
      <c r="BA672" s="646"/>
      <c r="BB672" s="646"/>
      <c r="BC672" s="647"/>
      <c r="BD672" s="646"/>
      <c r="BE672" s="646"/>
      <c r="BF672" s="646"/>
      <c r="BG672" s="646"/>
      <c r="BH672" s="647"/>
      <c r="BI672" s="646"/>
      <c r="BJ672" s="646"/>
      <c r="BK672" s="646"/>
      <c r="BL672" s="647"/>
      <c r="BM672" s="1"/>
      <c r="BN672" s="646"/>
      <c r="BO672" s="646"/>
      <c r="BP672" s="646"/>
      <c r="BQ672" s="542"/>
      <c r="BR672" s="640"/>
      <c r="BS672" s="990"/>
      <c r="BT672" s="640"/>
      <c r="BU672" s="651"/>
      <c r="BY672" s="642"/>
    </row>
    <row r="673" spans="1:77" s="652" customFormat="1" hidden="1">
      <c r="A673" s="638"/>
      <c r="B673" s="998"/>
      <c r="C673" s="998"/>
      <c r="D673" s="640"/>
      <c r="E673" s="789"/>
      <c r="F673" s="987"/>
      <c r="G673" s="651"/>
      <c r="H673" s="643"/>
      <c r="I673" s="644"/>
      <c r="J673" s="645"/>
      <c r="K673" s="1"/>
      <c r="L673" s="1"/>
      <c r="M673" s="1"/>
      <c r="N673" s="571"/>
      <c r="O673" s="646"/>
      <c r="P673" s="646"/>
      <c r="Q673" s="647"/>
      <c r="R673" s="646"/>
      <c r="S673" s="646"/>
      <c r="T673" s="648"/>
      <c r="U673" s="646"/>
      <c r="V673" s="646"/>
      <c r="W673" s="647"/>
      <c r="X673" s="646"/>
      <c r="Y673" s="646"/>
      <c r="Z673" s="646"/>
      <c r="AA673" s="984"/>
      <c r="AB673" s="646"/>
      <c r="AC673" s="646"/>
      <c r="AD673" s="647"/>
      <c r="AE673" s="647"/>
      <c r="AF673" s="646"/>
      <c r="AG673" s="646"/>
      <c r="AH673" s="646"/>
      <c r="AI673" s="984"/>
      <c r="AJ673" s="646"/>
      <c r="AK673" s="646"/>
      <c r="AL673" s="646"/>
      <c r="AM673" s="647"/>
      <c r="AN673" s="646"/>
      <c r="AO673" s="646"/>
      <c r="AP673" s="646"/>
      <c r="AQ673" s="647"/>
      <c r="AR673" s="646"/>
      <c r="AS673" s="646"/>
      <c r="AT673" s="646"/>
      <c r="AU673" s="616"/>
      <c r="AV673" s="646"/>
      <c r="AW673" s="646"/>
      <c r="AX673" s="646"/>
      <c r="AY673" s="646"/>
      <c r="AZ673" s="646"/>
      <c r="BA673" s="646"/>
      <c r="BB673" s="646"/>
      <c r="BC673" s="647"/>
      <c r="BD673" s="646"/>
      <c r="BE673" s="646"/>
      <c r="BF673" s="646"/>
      <c r="BG673" s="646"/>
      <c r="BH673" s="647"/>
      <c r="BI673" s="646"/>
      <c r="BJ673" s="646"/>
      <c r="BK673" s="646"/>
      <c r="BL673" s="647"/>
      <c r="BM673" s="1"/>
      <c r="BN673" s="646"/>
      <c r="BO673" s="646"/>
      <c r="BP673" s="646"/>
      <c r="BQ673" s="542"/>
      <c r="BR673" s="640"/>
      <c r="BS673" s="990"/>
      <c r="BT673" s="640"/>
      <c r="BU673" s="651"/>
      <c r="BY673" s="642"/>
    </row>
    <row r="674" spans="1:77" s="652" customFormat="1" hidden="1">
      <c r="A674" s="638"/>
      <c r="B674" s="998"/>
      <c r="C674" s="998"/>
      <c r="D674" s="640"/>
      <c r="E674" s="789"/>
      <c r="F674" s="987"/>
      <c r="G674" s="651"/>
      <c r="H674" s="643"/>
      <c r="I674" s="644"/>
      <c r="J674" s="645"/>
      <c r="K674" s="1"/>
      <c r="L674" s="1"/>
      <c r="M674" s="1"/>
      <c r="N674" s="571"/>
      <c r="O674" s="646"/>
      <c r="P674" s="646"/>
      <c r="Q674" s="647"/>
      <c r="R674" s="646"/>
      <c r="S674" s="646"/>
      <c r="T674" s="648"/>
      <c r="U674" s="646"/>
      <c r="V674" s="646"/>
      <c r="W674" s="647"/>
      <c r="X674" s="646"/>
      <c r="Y674" s="646"/>
      <c r="Z674" s="646"/>
      <c r="AA674" s="984"/>
      <c r="AB674" s="646"/>
      <c r="AC674" s="646"/>
      <c r="AD674" s="647"/>
      <c r="AE674" s="647"/>
      <c r="AF674" s="646"/>
      <c r="AG674" s="646"/>
      <c r="AH674" s="646"/>
      <c r="AI674" s="984"/>
      <c r="AJ674" s="646"/>
      <c r="AK674" s="646"/>
      <c r="AL674" s="646"/>
      <c r="AM674" s="647"/>
      <c r="AN674" s="646"/>
      <c r="AO674" s="646"/>
      <c r="AP674" s="646"/>
      <c r="AQ674" s="647"/>
      <c r="AR674" s="646"/>
      <c r="AS674" s="646"/>
      <c r="AT674" s="646"/>
      <c r="AU674" s="616"/>
      <c r="AV674" s="646"/>
      <c r="AW674" s="646"/>
      <c r="AX674" s="646"/>
      <c r="AY674" s="646"/>
      <c r="AZ674" s="646"/>
      <c r="BA674" s="646"/>
      <c r="BB674" s="646"/>
      <c r="BC674" s="647"/>
      <c r="BD674" s="646"/>
      <c r="BE674" s="646"/>
      <c r="BF674" s="646"/>
      <c r="BG674" s="646"/>
      <c r="BH674" s="647"/>
      <c r="BI674" s="646"/>
      <c r="BJ674" s="646"/>
      <c r="BK674" s="646"/>
      <c r="BL674" s="647"/>
      <c r="BM674" s="1"/>
      <c r="BN674" s="646"/>
      <c r="BO674" s="646"/>
      <c r="BP674" s="646"/>
      <c r="BQ674" s="542"/>
      <c r="BR674" s="640"/>
      <c r="BS674" s="990"/>
      <c r="BT674" s="640"/>
      <c r="BU674" s="651"/>
      <c r="BY674" s="642"/>
    </row>
    <row r="675" spans="1:77" s="652" customFormat="1" hidden="1">
      <c r="A675" s="638"/>
      <c r="B675" s="998"/>
      <c r="C675" s="998"/>
      <c r="D675" s="640"/>
      <c r="E675" s="789"/>
      <c r="F675" s="987"/>
      <c r="G675" s="651"/>
      <c r="H675" s="643"/>
      <c r="I675" s="644"/>
      <c r="J675" s="645"/>
      <c r="K675" s="1"/>
      <c r="L675" s="1"/>
      <c r="M675" s="1"/>
      <c r="N675" s="571"/>
      <c r="O675" s="646"/>
      <c r="P675" s="646"/>
      <c r="Q675" s="647"/>
      <c r="R675" s="646"/>
      <c r="S675" s="646"/>
      <c r="T675" s="648"/>
      <c r="U675" s="646"/>
      <c r="V675" s="646"/>
      <c r="W675" s="647"/>
      <c r="X675" s="646"/>
      <c r="Y675" s="646"/>
      <c r="Z675" s="646"/>
      <c r="AA675" s="984"/>
      <c r="AB675" s="646"/>
      <c r="AC675" s="646"/>
      <c r="AD675" s="647"/>
      <c r="AE675" s="647"/>
      <c r="AF675" s="646"/>
      <c r="AG675" s="646"/>
      <c r="AH675" s="646"/>
      <c r="AI675" s="984"/>
      <c r="AJ675" s="646"/>
      <c r="AK675" s="646"/>
      <c r="AL675" s="646"/>
      <c r="AM675" s="647"/>
      <c r="AN675" s="646"/>
      <c r="AO675" s="646"/>
      <c r="AP675" s="646"/>
      <c r="AQ675" s="647"/>
      <c r="AR675" s="646"/>
      <c r="AS675" s="646"/>
      <c r="AT675" s="646"/>
      <c r="AU675" s="616"/>
      <c r="AV675" s="646"/>
      <c r="AW675" s="646"/>
      <c r="AX675" s="646"/>
      <c r="AY675" s="646"/>
      <c r="AZ675" s="646"/>
      <c r="BA675" s="646"/>
      <c r="BB675" s="646"/>
      <c r="BC675" s="647"/>
      <c r="BD675" s="646"/>
      <c r="BE675" s="646"/>
      <c r="BF675" s="646"/>
      <c r="BG675" s="646"/>
      <c r="BH675" s="647"/>
      <c r="BI675" s="646"/>
      <c r="BJ675" s="646"/>
      <c r="BK675" s="646"/>
      <c r="BL675" s="647"/>
      <c r="BM675" s="1"/>
      <c r="BN675" s="646"/>
      <c r="BO675" s="646"/>
      <c r="BP675" s="646"/>
      <c r="BQ675" s="542"/>
      <c r="BR675" s="640"/>
      <c r="BS675" s="990"/>
      <c r="BT675" s="640"/>
      <c r="BU675" s="651"/>
      <c r="BY675" s="642"/>
    </row>
    <row r="676" spans="1:77" s="652" customFormat="1" hidden="1">
      <c r="A676" s="638"/>
      <c r="B676" s="998"/>
      <c r="C676" s="998"/>
      <c r="D676" s="640"/>
      <c r="E676" s="789"/>
      <c r="F676" s="987"/>
      <c r="G676" s="651"/>
      <c r="H676" s="643"/>
      <c r="I676" s="644"/>
      <c r="J676" s="645"/>
      <c r="K676" s="1"/>
      <c r="L676" s="1"/>
      <c r="M676" s="1"/>
      <c r="N676" s="571"/>
      <c r="O676" s="646"/>
      <c r="P676" s="646"/>
      <c r="Q676" s="647"/>
      <c r="R676" s="646"/>
      <c r="S676" s="646"/>
      <c r="T676" s="648"/>
      <c r="U676" s="646"/>
      <c r="V676" s="646"/>
      <c r="W676" s="647"/>
      <c r="X676" s="646"/>
      <c r="Y676" s="646"/>
      <c r="Z676" s="646"/>
      <c r="AA676" s="984"/>
      <c r="AB676" s="646"/>
      <c r="AC676" s="646"/>
      <c r="AD676" s="647"/>
      <c r="AE676" s="647"/>
      <c r="AF676" s="646"/>
      <c r="AG676" s="646"/>
      <c r="AH676" s="646"/>
      <c r="AI676" s="984"/>
      <c r="AJ676" s="646"/>
      <c r="AK676" s="646"/>
      <c r="AL676" s="646"/>
      <c r="AM676" s="647"/>
      <c r="AN676" s="646"/>
      <c r="AO676" s="646"/>
      <c r="AP676" s="646"/>
      <c r="AQ676" s="647"/>
      <c r="AR676" s="646"/>
      <c r="AS676" s="646"/>
      <c r="AT676" s="646"/>
      <c r="AU676" s="616"/>
      <c r="AV676" s="646"/>
      <c r="AW676" s="646"/>
      <c r="AX676" s="646"/>
      <c r="AY676" s="646"/>
      <c r="AZ676" s="646"/>
      <c r="BA676" s="646"/>
      <c r="BB676" s="646"/>
      <c r="BC676" s="647"/>
      <c r="BD676" s="646"/>
      <c r="BE676" s="646"/>
      <c r="BF676" s="646"/>
      <c r="BG676" s="646"/>
      <c r="BH676" s="647"/>
      <c r="BI676" s="646"/>
      <c r="BJ676" s="646"/>
      <c r="BK676" s="646"/>
      <c r="BL676" s="647"/>
      <c r="BM676" s="1"/>
      <c r="BN676" s="646"/>
      <c r="BO676" s="646"/>
      <c r="BP676" s="646"/>
      <c r="BQ676" s="542"/>
      <c r="BR676" s="640"/>
      <c r="BS676" s="990"/>
      <c r="BT676" s="640"/>
      <c r="BU676" s="651"/>
      <c r="BY676" s="642"/>
    </row>
    <row r="677" spans="1:77" s="652" customFormat="1" hidden="1">
      <c r="A677" s="638"/>
      <c r="B677" s="998"/>
      <c r="C677" s="998"/>
      <c r="D677" s="640"/>
      <c r="E677" s="789"/>
      <c r="F677" s="987"/>
      <c r="G677" s="651"/>
      <c r="H677" s="643"/>
      <c r="I677" s="644"/>
      <c r="J677" s="645"/>
      <c r="K677" s="1"/>
      <c r="L677" s="1"/>
      <c r="M677" s="1"/>
      <c r="N677" s="571"/>
      <c r="O677" s="646"/>
      <c r="P677" s="646"/>
      <c r="Q677" s="647"/>
      <c r="R677" s="646"/>
      <c r="S677" s="646"/>
      <c r="T677" s="648"/>
      <c r="U677" s="646"/>
      <c r="V677" s="646"/>
      <c r="W677" s="647"/>
      <c r="X677" s="646"/>
      <c r="Y677" s="646"/>
      <c r="Z677" s="646"/>
      <c r="AA677" s="984"/>
      <c r="AB677" s="646"/>
      <c r="AC677" s="646"/>
      <c r="AD677" s="647"/>
      <c r="AE677" s="647"/>
      <c r="AF677" s="646"/>
      <c r="AG677" s="646"/>
      <c r="AH677" s="646"/>
      <c r="AI677" s="984"/>
      <c r="AJ677" s="646"/>
      <c r="AK677" s="646"/>
      <c r="AL677" s="646"/>
      <c r="AM677" s="647"/>
      <c r="AN677" s="646"/>
      <c r="AO677" s="646"/>
      <c r="AP677" s="646"/>
      <c r="AQ677" s="647"/>
      <c r="AR677" s="646"/>
      <c r="AS677" s="646"/>
      <c r="AT677" s="646"/>
      <c r="AU677" s="616"/>
      <c r="AV677" s="646"/>
      <c r="AW677" s="646"/>
      <c r="AX677" s="646"/>
      <c r="AY677" s="646"/>
      <c r="AZ677" s="646"/>
      <c r="BA677" s="646"/>
      <c r="BB677" s="646"/>
      <c r="BC677" s="647"/>
      <c r="BD677" s="646"/>
      <c r="BE677" s="646"/>
      <c r="BF677" s="646"/>
      <c r="BG677" s="646"/>
      <c r="BH677" s="647"/>
      <c r="BI677" s="646"/>
      <c r="BJ677" s="646"/>
      <c r="BK677" s="646"/>
      <c r="BL677" s="647"/>
      <c r="BM677" s="1"/>
      <c r="BN677" s="646"/>
      <c r="BO677" s="646"/>
      <c r="BP677" s="646"/>
      <c r="BQ677" s="542"/>
      <c r="BR677" s="640"/>
      <c r="BS677" s="990"/>
      <c r="BT677" s="640"/>
      <c r="BU677" s="651"/>
      <c r="BY677" s="642"/>
    </row>
    <row r="678" spans="1:77" s="652" customFormat="1" hidden="1">
      <c r="A678" s="638"/>
      <c r="B678" s="998"/>
      <c r="C678" s="998"/>
      <c r="D678" s="640"/>
      <c r="E678" s="789"/>
      <c r="F678" s="987"/>
      <c r="G678" s="651"/>
      <c r="H678" s="643"/>
      <c r="I678" s="644"/>
      <c r="J678" s="645"/>
      <c r="K678" s="1"/>
      <c r="L678" s="1"/>
      <c r="M678" s="1"/>
      <c r="N678" s="571"/>
      <c r="O678" s="646"/>
      <c r="P678" s="646"/>
      <c r="Q678" s="647"/>
      <c r="R678" s="646"/>
      <c r="S678" s="646"/>
      <c r="T678" s="648"/>
      <c r="U678" s="646"/>
      <c r="V678" s="646"/>
      <c r="W678" s="647"/>
      <c r="X678" s="646"/>
      <c r="Y678" s="646"/>
      <c r="Z678" s="646"/>
      <c r="AA678" s="984"/>
      <c r="AB678" s="646"/>
      <c r="AC678" s="646"/>
      <c r="AD678" s="647"/>
      <c r="AE678" s="647"/>
      <c r="AF678" s="646"/>
      <c r="AG678" s="646"/>
      <c r="AH678" s="646"/>
      <c r="AI678" s="984"/>
      <c r="AJ678" s="646"/>
      <c r="AK678" s="646"/>
      <c r="AL678" s="646"/>
      <c r="AM678" s="647"/>
      <c r="AN678" s="646"/>
      <c r="AO678" s="646"/>
      <c r="AP678" s="646"/>
      <c r="AQ678" s="647"/>
      <c r="AR678" s="646"/>
      <c r="AS678" s="646"/>
      <c r="AT678" s="646"/>
      <c r="AU678" s="616"/>
      <c r="AV678" s="646"/>
      <c r="AW678" s="646"/>
      <c r="AX678" s="646"/>
      <c r="AY678" s="646"/>
      <c r="AZ678" s="646"/>
      <c r="BA678" s="646"/>
      <c r="BB678" s="646"/>
      <c r="BC678" s="647"/>
      <c r="BD678" s="646"/>
      <c r="BE678" s="646"/>
      <c r="BF678" s="646"/>
      <c r="BG678" s="646"/>
      <c r="BH678" s="647"/>
      <c r="BI678" s="646"/>
      <c r="BJ678" s="646"/>
      <c r="BK678" s="646"/>
      <c r="BL678" s="647"/>
      <c r="BM678" s="1"/>
      <c r="BN678" s="646"/>
      <c r="BO678" s="646"/>
      <c r="BP678" s="646"/>
      <c r="BQ678" s="542"/>
      <c r="BR678" s="640"/>
      <c r="BS678" s="990"/>
      <c r="BT678" s="640"/>
      <c r="BU678" s="651"/>
      <c r="BY678" s="642"/>
    </row>
    <row r="679" spans="1:77" s="652" customFormat="1" hidden="1">
      <c r="A679" s="638"/>
      <c r="B679" s="998"/>
      <c r="C679" s="998"/>
      <c r="D679" s="640"/>
      <c r="E679" s="789"/>
      <c r="F679" s="987"/>
      <c r="G679" s="651"/>
      <c r="H679" s="643"/>
      <c r="I679" s="644"/>
      <c r="J679" s="645"/>
      <c r="K679" s="1"/>
      <c r="L679" s="1"/>
      <c r="M679" s="1"/>
      <c r="N679" s="571"/>
      <c r="O679" s="646"/>
      <c r="P679" s="646"/>
      <c r="Q679" s="647"/>
      <c r="R679" s="646"/>
      <c r="S679" s="646"/>
      <c r="T679" s="648"/>
      <c r="U679" s="646"/>
      <c r="V679" s="646"/>
      <c r="W679" s="647"/>
      <c r="X679" s="646"/>
      <c r="Y679" s="646"/>
      <c r="Z679" s="646"/>
      <c r="AA679" s="984"/>
      <c r="AB679" s="646"/>
      <c r="AC679" s="646"/>
      <c r="AD679" s="647"/>
      <c r="AE679" s="647"/>
      <c r="AF679" s="646"/>
      <c r="AG679" s="646"/>
      <c r="AH679" s="646"/>
      <c r="AI679" s="984"/>
      <c r="AJ679" s="646"/>
      <c r="AK679" s="646"/>
      <c r="AL679" s="646"/>
      <c r="AM679" s="647"/>
      <c r="AN679" s="646"/>
      <c r="AO679" s="646"/>
      <c r="AP679" s="646"/>
      <c r="AQ679" s="647"/>
      <c r="AR679" s="646"/>
      <c r="AS679" s="646"/>
      <c r="AT679" s="646"/>
      <c r="AU679" s="616"/>
      <c r="AV679" s="646"/>
      <c r="AW679" s="646"/>
      <c r="AX679" s="646"/>
      <c r="AY679" s="646"/>
      <c r="AZ679" s="646"/>
      <c r="BA679" s="646"/>
      <c r="BB679" s="646"/>
      <c r="BC679" s="647"/>
      <c r="BD679" s="646"/>
      <c r="BE679" s="646"/>
      <c r="BF679" s="646"/>
      <c r="BG679" s="646"/>
      <c r="BH679" s="647"/>
      <c r="BI679" s="646"/>
      <c r="BJ679" s="646"/>
      <c r="BK679" s="646"/>
      <c r="BL679" s="647"/>
      <c r="BM679" s="1"/>
      <c r="BN679" s="646"/>
      <c r="BO679" s="646"/>
      <c r="BP679" s="646"/>
      <c r="BQ679" s="542"/>
      <c r="BR679" s="640"/>
      <c r="BS679" s="990"/>
      <c r="BT679" s="640"/>
      <c r="BU679" s="651"/>
      <c r="BY679" s="642"/>
    </row>
    <row r="680" spans="1:77" s="652" customFormat="1" hidden="1">
      <c r="A680" s="638"/>
      <c r="B680" s="998"/>
      <c r="C680" s="998"/>
      <c r="D680" s="640"/>
      <c r="E680" s="789"/>
      <c r="F680" s="987"/>
      <c r="G680" s="651"/>
      <c r="H680" s="643"/>
      <c r="I680" s="644"/>
      <c r="J680" s="645"/>
      <c r="K680" s="1"/>
      <c r="L680" s="1"/>
      <c r="M680" s="1"/>
      <c r="N680" s="571"/>
      <c r="O680" s="646"/>
      <c r="P680" s="646"/>
      <c r="Q680" s="647"/>
      <c r="R680" s="646"/>
      <c r="S680" s="646"/>
      <c r="T680" s="648"/>
      <c r="U680" s="646"/>
      <c r="V680" s="646"/>
      <c r="W680" s="647"/>
      <c r="X680" s="646"/>
      <c r="Y680" s="646"/>
      <c r="Z680" s="646"/>
      <c r="AA680" s="984"/>
      <c r="AB680" s="646"/>
      <c r="AC680" s="646"/>
      <c r="AD680" s="647"/>
      <c r="AE680" s="647"/>
      <c r="AF680" s="646"/>
      <c r="AG680" s="646"/>
      <c r="AH680" s="646"/>
      <c r="AI680" s="984"/>
      <c r="AJ680" s="646"/>
      <c r="AK680" s="646"/>
      <c r="AL680" s="646"/>
      <c r="AM680" s="647"/>
      <c r="AN680" s="646"/>
      <c r="AO680" s="646"/>
      <c r="AP680" s="646"/>
      <c r="AQ680" s="647"/>
      <c r="AR680" s="646"/>
      <c r="AS680" s="646"/>
      <c r="AT680" s="646"/>
      <c r="AU680" s="616"/>
      <c r="AV680" s="646"/>
      <c r="AW680" s="646"/>
      <c r="AX680" s="646"/>
      <c r="AY680" s="646"/>
      <c r="AZ680" s="646"/>
      <c r="BA680" s="646"/>
      <c r="BB680" s="646"/>
      <c r="BC680" s="647"/>
      <c r="BD680" s="646"/>
      <c r="BE680" s="646"/>
      <c r="BF680" s="646"/>
      <c r="BG680" s="646"/>
      <c r="BH680" s="647"/>
      <c r="BI680" s="646"/>
      <c r="BJ680" s="646"/>
      <c r="BK680" s="646"/>
      <c r="BL680" s="647"/>
      <c r="BM680" s="1"/>
      <c r="BN680" s="646"/>
      <c r="BO680" s="646"/>
      <c r="BP680" s="646"/>
      <c r="BQ680" s="542"/>
      <c r="BR680" s="640"/>
      <c r="BS680" s="990"/>
      <c r="BT680" s="640"/>
      <c r="BU680" s="651"/>
      <c r="BY680" s="642"/>
    </row>
    <row r="681" spans="1:77" s="652" customFormat="1" hidden="1">
      <c r="A681" s="638"/>
      <c r="B681" s="998"/>
      <c r="C681" s="998"/>
      <c r="D681" s="640"/>
      <c r="E681" s="789"/>
      <c r="F681" s="987"/>
      <c r="G681" s="651"/>
      <c r="H681" s="643"/>
      <c r="I681" s="644"/>
      <c r="J681" s="645"/>
      <c r="K681" s="1"/>
      <c r="L681" s="1"/>
      <c r="M681" s="1"/>
      <c r="N681" s="571"/>
      <c r="O681" s="646"/>
      <c r="P681" s="646"/>
      <c r="Q681" s="647"/>
      <c r="R681" s="646"/>
      <c r="S681" s="646"/>
      <c r="T681" s="648"/>
      <c r="U681" s="646"/>
      <c r="V681" s="646"/>
      <c r="W681" s="647"/>
      <c r="X681" s="646"/>
      <c r="Y681" s="646"/>
      <c r="Z681" s="646"/>
      <c r="AA681" s="984"/>
      <c r="AB681" s="646"/>
      <c r="AC681" s="646"/>
      <c r="AD681" s="647"/>
      <c r="AE681" s="647"/>
      <c r="AF681" s="646"/>
      <c r="AG681" s="646"/>
      <c r="AH681" s="646"/>
      <c r="AI681" s="984"/>
      <c r="AJ681" s="646"/>
      <c r="AK681" s="646"/>
      <c r="AL681" s="646"/>
      <c r="AM681" s="647"/>
      <c r="AN681" s="646"/>
      <c r="AO681" s="646"/>
      <c r="AP681" s="646"/>
      <c r="AQ681" s="647"/>
      <c r="AR681" s="646"/>
      <c r="AS681" s="646"/>
      <c r="AT681" s="646"/>
      <c r="AU681" s="616"/>
      <c r="AV681" s="646"/>
      <c r="AW681" s="646"/>
      <c r="AX681" s="646"/>
      <c r="AY681" s="646"/>
      <c r="AZ681" s="646"/>
      <c r="BA681" s="646"/>
      <c r="BB681" s="646"/>
      <c r="BC681" s="647"/>
      <c r="BD681" s="646"/>
      <c r="BE681" s="646"/>
      <c r="BF681" s="646"/>
      <c r="BG681" s="646"/>
      <c r="BH681" s="647"/>
      <c r="BI681" s="646"/>
      <c r="BJ681" s="646"/>
      <c r="BK681" s="646"/>
      <c r="BL681" s="647"/>
      <c r="BM681" s="1"/>
      <c r="BN681" s="646"/>
      <c r="BO681" s="646"/>
      <c r="BP681" s="646"/>
      <c r="BQ681" s="542"/>
      <c r="BR681" s="640"/>
      <c r="BS681" s="990"/>
      <c r="BT681" s="640"/>
      <c r="BU681" s="651"/>
      <c r="BY681" s="642"/>
    </row>
    <row r="682" spans="1:77" s="652" customFormat="1" hidden="1">
      <c r="A682" s="638"/>
      <c r="B682" s="998"/>
      <c r="C682" s="998"/>
      <c r="D682" s="640"/>
      <c r="E682" s="789"/>
      <c r="F682" s="987"/>
      <c r="G682" s="651"/>
      <c r="H682" s="643"/>
      <c r="I682" s="644"/>
      <c r="J682" s="645"/>
      <c r="K682" s="1"/>
      <c r="L682" s="1"/>
      <c r="M682" s="1"/>
      <c r="N682" s="571"/>
      <c r="O682" s="646"/>
      <c r="P682" s="646"/>
      <c r="Q682" s="647"/>
      <c r="R682" s="646"/>
      <c r="S682" s="646"/>
      <c r="T682" s="648"/>
      <c r="U682" s="646"/>
      <c r="V682" s="646"/>
      <c r="W682" s="647"/>
      <c r="X682" s="646"/>
      <c r="Y682" s="646"/>
      <c r="Z682" s="646"/>
      <c r="AA682" s="984"/>
      <c r="AB682" s="646"/>
      <c r="AC682" s="646"/>
      <c r="AD682" s="647"/>
      <c r="AE682" s="647"/>
      <c r="AF682" s="646"/>
      <c r="AG682" s="646"/>
      <c r="AH682" s="646"/>
      <c r="AI682" s="984"/>
      <c r="AJ682" s="646"/>
      <c r="AK682" s="646"/>
      <c r="AL682" s="646"/>
      <c r="AM682" s="647"/>
      <c r="AN682" s="646"/>
      <c r="AO682" s="646"/>
      <c r="AP682" s="646"/>
      <c r="AQ682" s="647"/>
      <c r="AR682" s="646"/>
      <c r="AS682" s="646"/>
      <c r="AT682" s="646"/>
      <c r="AU682" s="616"/>
      <c r="AV682" s="646"/>
      <c r="AW682" s="646"/>
      <c r="AX682" s="646"/>
      <c r="AY682" s="646"/>
      <c r="AZ682" s="646"/>
      <c r="BA682" s="646"/>
      <c r="BB682" s="646"/>
      <c r="BC682" s="647"/>
      <c r="BD682" s="646"/>
      <c r="BE682" s="646"/>
      <c r="BF682" s="646"/>
      <c r="BG682" s="646"/>
      <c r="BH682" s="647"/>
      <c r="BI682" s="646"/>
      <c r="BJ682" s="646"/>
      <c r="BK682" s="646"/>
      <c r="BL682" s="647"/>
      <c r="BM682" s="1"/>
      <c r="BN682" s="646"/>
      <c r="BO682" s="646"/>
      <c r="BP682" s="646"/>
      <c r="BQ682" s="542"/>
      <c r="BR682" s="640"/>
      <c r="BS682" s="990"/>
      <c r="BT682" s="640"/>
      <c r="BU682" s="651"/>
      <c r="BY682" s="642"/>
    </row>
    <row r="683" spans="1:77" s="652" customFormat="1" hidden="1">
      <c r="A683" s="638"/>
      <c r="B683" s="998"/>
      <c r="C683" s="998"/>
      <c r="D683" s="640"/>
      <c r="E683" s="789"/>
      <c r="F683" s="987"/>
      <c r="G683" s="651"/>
      <c r="H683" s="643"/>
      <c r="I683" s="644"/>
      <c r="J683" s="645"/>
      <c r="K683" s="1"/>
      <c r="L683" s="1"/>
      <c r="M683" s="1"/>
      <c r="N683" s="571"/>
      <c r="O683" s="646"/>
      <c r="P683" s="646"/>
      <c r="Q683" s="647"/>
      <c r="R683" s="646"/>
      <c r="S683" s="646"/>
      <c r="T683" s="648"/>
      <c r="U683" s="646"/>
      <c r="V683" s="646"/>
      <c r="W683" s="647"/>
      <c r="X683" s="646"/>
      <c r="Y683" s="646"/>
      <c r="Z683" s="646"/>
      <c r="AA683" s="984"/>
      <c r="AB683" s="646"/>
      <c r="AC683" s="646"/>
      <c r="AD683" s="647"/>
      <c r="AE683" s="647"/>
      <c r="AF683" s="646"/>
      <c r="AG683" s="646"/>
      <c r="AH683" s="646"/>
      <c r="AI683" s="984"/>
      <c r="AJ683" s="646"/>
      <c r="AK683" s="646"/>
      <c r="AL683" s="646"/>
      <c r="AM683" s="647"/>
      <c r="AN683" s="646"/>
      <c r="AO683" s="646"/>
      <c r="AP683" s="646"/>
      <c r="AQ683" s="647"/>
      <c r="AR683" s="646"/>
      <c r="AS683" s="646"/>
      <c r="AT683" s="646"/>
      <c r="AU683" s="616"/>
      <c r="AV683" s="646"/>
      <c r="AW683" s="646"/>
      <c r="AX683" s="646"/>
      <c r="AY683" s="646"/>
      <c r="AZ683" s="646"/>
      <c r="BA683" s="646"/>
      <c r="BB683" s="646"/>
      <c r="BC683" s="647"/>
      <c r="BD683" s="646"/>
      <c r="BE683" s="646"/>
      <c r="BF683" s="646"/>
      <c r="BG683" s="646"/>
      <c r="BH683" s="647"/>
      <c r="BI683" s="646"/>
      <c r="BJ683" s="646"/>
      <c r="BK683" s="646"/>
      <c r="BL683" s="647"/>
      <c r="BM683" s="1"/>
      <c r="BN683" s="646"/>
      <c r="BO683" s="646"/>
      <c r="BP683" s="646"/>
      <c r="BQ683" s="542"/>
      <c r="BR683" s="640"/>
      <c r="BS683" s="990"/>
      <c r="BT683" s="640"/>
      <c r="BU683" s="651"/>
      <c r="BY683" s="642"/>
    </row>
    <row r="684" spans="1:77" s="652" customFormat="1" hidden="1">
      <c r="A684" s="638"/>
      <c r="B684" s="998"/>
      <c r="C684" s="998"/>
      <c r="D684" s="640"/>
      <c r="E684" s="789"/>
      <c r="F684" s="987"/>
      <c r="G684" s="651"/>
      <c r="H684" s="643"/>
      <c r="I684" s="644"/>
      <c r="J684" s="645"/>
      <c r="K684" s="1"/>
      <c r="L684" s="1"/>
      <c r="M684" s="1"/>
      <c r="N684" s="571"/>
      <c r="O684" s="646"/>
      <c r="P684" s="646"/>
      <c r="Q684" s="647"/>
      <c r="R684" s="646"/>
      <c r="S684" s="646"/>
      <c r="T684" s="648"/>
      <c r="U684" s="646"/>
      <c r="V684" s="646"/>
      <c r="W684" s="647"/>
      <c r="X684" s="646"/>
      <c r="Y684" s="646"/>
      <c r="Z684" s="646"/>
      <c r="AA684" s="984"/>
      <c r="AB684" s="646"/>
      <c r="AC684" s="646"/>
      <c r="AD684" s="647"/>
      <c r="AE684" s="647"/>
      <c r="AF684" s="646"/>
      <c r="AG684" s="646"/>
      <c r="AH684" s="646"/>
      <c r="AI684" s="984"/>
      <c r="AJ684" s="646"/>
      <c r="AK684" s="646"/>
      <c r="AL684" s="646"/>
      <c r="AM684" s="647"/>
      <c r="AN684" s="646"/>
      <c r="AO684" s="646"/>
      <c r="AP684" s="646"/>
      <c r="AQ684" s="647"/>
      <c r="AR684" s="646"/>
      <c r="AS684" s="646"/>
      <c r="AT684" s="646"/>
      <c r="AU684" s="616"/>
      <c r="AV684" s="646"/>
      <c r="AW684" s="646"/>
      <c r="AX684" s="646"/>
      <c r="AY684" s="646"/>
      <c r="AZ684" s="646"/>
      <c r="BA684" s="646"/>
      <c r="BB684" s="646"/>
      <c r="BC684" s="647"/>
      <c r="BD684" s="646"/>
      <c r="BE684" s="646"/>
      <c r="BF684" s="646"/>
      <c r="BG684" s="646"/>
      <c r="BH684" s="647"/>
      <c r="BI684" s="646"/>
      <c r="BJ684" s="646"/>
      <c r="BK684" s="646"/>
      <c r="BL684" s="647"/>
      <c r="BM684" s="1"/>
      <c r="BN684" s="646"/>
      <c r="BO684" s="646"/>
      <c r="BP684" s="646"/>
      <c r="BQ684" s="542"/>
      <c r="BR684" s="640"/>
      <c r="BS684" s="990"/>
      <c r="BT684" s="640"/>
      <c r="BU684" s="651"/>
      <c r="BY684" s="642"/>
    </row>
    <row r="685" spans="1:77" s="652" customFormat="1" hidden="1">
      <c r="A685" s="638"/>
      <c r="B685" s="998"/>
      <c r="C685" s="998"/>
      <c r="D685" s="640"/>
      <c r="E685" s="789"/>
      <c r="F685" s="987"/>
      <c r="G685" s="651"/>
      <c r="H685" s="643"/>
      <c r="I685" s="644"/>
      <c r="J685" s="645"/>
      <c r="K685" s="1"/>
      <c r="L685" s="1"/>
      <c r="M685" s="1"/>
      <c r="N685" s="571"/>
      <c r="O685" s="646"/>
      <c r="P685" s="646"/>
      <c r="Q685" s="647"/>
      <c r="R685" s="646"/>
      <c r="S685" s="646"/>
      <c r="T685" s="648"/>
      <c r="U685" s="646"/>
      <c r="V685" s="646"/>
      <c r="W685" s="647"/>
      <c r="X685" s="646"/>
      <c r="Y685" s="646"/>
      <c r="Z685" s="646"/>
      <c r="AA685" s="984"/>
      <c r="AB685" s="646"/>
      <c r="AC685" s="646"/>
      <c r="AD685" s="647"/>
      <c r="AE685" s="647"/>
      <c r="AF685" s="646"/>
      <c r="AG685" s="646"/>
      <c r="AH685" s="646"/>
      <c r="AI685" s="984"/>
      <c r="AJ685" s="646"/>
      <c r="AK685" s="646"/>
      <c r="AL685" s="646"/>
      <c r="AM685" s="647"/>
      <c r="AN685" s="646"/>
      <c r="AO685" s="646"/>
      <c r="AP685" s="646"/>
      <c r="AQ685" s="647"/>
      <c r="AR685" s="646"/>
      <c r="AS685" s="646"/>
      <c r="AT685" s="646"/>
      <c r="AU685" s="616"/>
      <c r="AV685" s="646"/>
      <c r="AW685" s="646"/>
      <c r="AX685" s="646"/>
      <c r="AY685" s="646"/>
      <c r="AZ685" s="646"/>
      <c r="BA685" s="646"/>
      <c r="BB685" s="646"/>
      <c r="BC685" s="647"/>
      <c r="BD685" s="646"/>
      <c r="BE685" s="646"/>
      <c r="BF685" s="646"/>
      <c r="BG685" s="646"/>
      <c r="BH685" s="647"/>
      <c r="BI685" s="646"/>
      <c r="BJ685" s="646"/>
      <c r="BK685" s="646"/>
      <c r="BL685" s="647"/>
      <c r="BM685" s="1"/>
      <c r="BN685" s="646"/>
      <c r="BO685" s="646"/>
      <c r="BP685" s="646"/>
      <c r="BQ685" s="542"/>
      <c r="BR685" s="640"/>
      <c r="BS685" s="990"/>
      <c r="BT685" s="640"/>
      <c r="BU685" s="651"/>
      <c r="BY685" s="642"/>
    </row>
    <row r="686" spans="1:77" s="652" customFormat="1" hidden="1">
      <c r="A686" s="638"/>
      <c r="B686" s="998"/>
      <c r="C686" s="998"/>
      <c r="D686" s="640"/>
      <c r="E686" s="641"/>
      <c r="F686" s="987"/>
      <c r="G686" s="651"/>
      <c r="H686" s="643"/>
      <c r="I686" s="644"/>
      <c r="J686" s="645"/>
      <c r="K686" s="1"/>
      <c r="L686" s="1"/>
      <c r="M686" s="1"/>
      <c r="N686" s="571"/>
      <c r="O686" s="646"/>
      <c r="P686" s="646"/>
      <c r="Q686" s="647"/>
      <c r="R686" s="646"/>
      <c r="S686" s="646"/>
      <c r="T686" s="648"/>
      <c r="U686" s="646"/>
      <c r="V686" s="646"/>
      <c r="W686" s="647"/>
      <c r="X686" s="646"/>
      <c r="Y686" s="646"/>
      <c r="Z686" s="646"/>
      <c r="AA686" s="984"/>
      <c r="AB686" s="646"/>
      <c r="AC686" s="646"/>
      <c r="AD686" s="647"/>
      <c r="AE686" s="647"/>
      <c r="AF686" s="646"/>
      <c r="AG686" s="646"/>
      <c r="AH686" s="646"/>
      <c r="AI686" s="984"/>
      <c r="AJ686" s="646"/>
      <c r="AK686" s="646"/>
      <c r="AL686" s="646"/>
      <c r="AM686" s="647"/>
      <c r="AN686" s="646"/>
      <c r="AO686" s="646"/>
      <c r="AP686" s="646"/>
      <c r="AQ686" s="647"/>
      <c r="AR686" s="646"/>
      <c r="AS686" s="646"/>
      <c r="AT686" s="646"/>
      <c r="AU686" s="616"/>
      <c r="AV686" s="646"/>
      <c r="AW686" s="646"/>
      <c r="AX686" s="646"/>
      <c r="AY686" s="646"/>
      <c r="AZ686" s="646"/>
      <c r="BA686" s="646"/>
      <c r="BB686" s="646"/>
      <c r="BC686" s="647"/>
      <c r="BD686" s="646"/>
      <c r="BE686" s="646"/>
      <c r="BF686" s="646"/>
      <c r="BG686" s="646"/>
      <c r="BH686" s="647"/>
      <c r="BI686" s="646"/>
      <c r="BJ686" s="646"/>
      <c r="BK686" s="646"/>
      <c r="BL686" s="647"/>
      <c r="BM686" s="1"/>
      <c r="BN686" s="646"/>
      <c r="BO686" s="646"/>
      <c r="BP686" s="646"/>
      <c r="BQ686" s="542"/>
      <c r="BR686" s="640"/>
      <c r="BS686" s="990"/>
      <c r="BT686" s="640"/>
      <c r="BU686" s="651"/>
      <c r="BY686" s="642"/>
    </row>
    <row r="687" spans="1:77" s="652" customFormat="1" hidden="1">
      <c r="A687" s="638"/>
      <c r="B687" s="998"/>
      <c r="C687" s="998"/>
      <c r="D687" s="640"/>
      <c r="E687" s="641"/>
      <c r="F687" s="987"/>
      <c r="G687" s="701"/>
      <c r="H687" s="702"/>
      <c r="I687" s="703"/>
      <c r="J687" s="645"/>
      <c r="K687" s="1"/>
      <c r="L687" s="1"/>
      <c r="M687" s="1"/>
      <c r="N687" s="571"/>
      <c r="O687" s="646"/>
      <c r="P687" s="646"/>
      <c r="Q687" s="647"/>
      <c r="R687" s="646"/>
      <c r="S687" s="646"/>
      <c r="T687" s="648"/>
      <c r="U687" s="646"/>
      <c r="V687" s="646"/>
      <c r="W687" s="647"/>
      <c r="X687" s="646"/>
      <c r="Y687" s="646"/>
      <c r="Z687" s="646"/>
      <c r="AA687" s="571"/>
      <c r="AB687" s="646"/>
      <c r="AC687" s="646"/>
      <c r="AD687" s="647"/>
      <c r="AE687" s="647"/>
      <c r="AF687" s="646"/>
      <c r="AG687" s="646"/>
      <c r="AH687" s="646"/>
      <c r="AI687" s="571"/>
      <c r="AJ687" s="646"/>
      <c r="AK687" s="646"/>
      <c r="AL687" s="646"/>
      <c r="AM687" s="647"/>
      <c r="AN687" s="646"/>
      <c r="AO687" s="646"/>
      <c r="AP687" s="646"/>
      <c r="AQ687" s="647"/>
      <c r="AR687" s="646"/>
      <c r="AS687" s="646"/>
      <c r="AT687" s="646"/>
      <c r="AU687" s="616"/>
      <c r="AV687" s="646"/>
      <c r="AW687" s="646"/>
      <c r="AX687" s="646"/>
      <c r="AY687" s="646"/>
      <c r="AZ687" s="646"/>
      <c r="BA687" s="646"/>
      <c r="BB687" s="646"/>
      <c r="BC687" s="647"/>
      <c r="BD687" s="646"/>
      <c r="BE687" s="646"/>
      <c r="BF687" s="646"/>
      <c r="BG687" s="646"/>
      <c r="BH687" s="647"/>
      <c r="BI687" s="646"/>
      <c r="BJ687" s="646"/>
      <c r="BK687" s="646"/>
      <c r="BL687" s="647"/>
      <c r="BM687" s="1"/>
      <c r="BN687" s="646"/>
      <c r="BO687" s="646"/>
      <c r="BP687" s="646"/>
      <c r="BQ687" s="542"/>
      <c r="BR687" s="649"/>
      <c r="BS687" s="990"/>
      <c r="BT687" s="640"/>
      <c r="BU687" s="651"/>
      <c r="BY687" s="642"/>
    </row>
    <row r="688" spans="1:77" s="652" customFormat="1" hidden="1">
      <c r="A688" s="638"/>
      <c r="B688" s="998"/>
      <c r="C688" s="998"/>
      <c r="D688" s="640"/>
      <c r="E688" s="641"/>
      <c r="F688" s="987"/>
      <c r="G688" s="701"/>
      <c r="H688" s="702"/>
      <c r="I688" s="703"/>
      <c r="J688" s="645"/>
      <c r="K688" s="1"/>
      <c r="L688" s="1"/>
      <c r="M688" s="1"/>
      <c r="N688" s="571"/>
      <c r="O688" s="646"/>
      <c r="P688" s="646"/>
      <c r="Q688" s="647"/>
      <c r="R688" s="646"/>
      <c r="S688" s="646"/>
      <c r="T688" s="648"/>
      <c r="U688" s="646"/>
      <c r="V688" s="646"/>
      <c r="W688" s="647"/>
      <c r="X688" s="646"/>
      <c r="Y688" s="646"/>
      <c r="Z688" s="646"/>
      <c r="AA688" s="571"/>
      <c r="AB688" s="646"/>
      <c r="AC688" s="646"/>
      <c r="AD688" s="647"/>
      <c r="AE688" s="647"/>
      <c r="AF688" s="646"/>
      <c r="AG688" s="646"/>
      <c r="AH688" s="646"/>
      <c r="AI688" s="571"/>
      <c r="AJ688" s="646"/>
      <c r="AK688" s="646"/>
      <c r="AL688" s="646"/>
      <c r="AM688" s="647"/>
      <c r="AN688" s="646"/>
      <c r="AO688" s="646"/>
      <c r="AP688" s="646"/>
      <c r="AQ688" s="647"/>
      <c r="AR688" s="646"/>
      <c r="AS688" s="646"/>
      <c r="AT688" s="646"/>
      <c r="AU688" s="616"/>
      <c r="AV688" s="646"/>
      <c r="AW688" s="646"/>
      <c r="AX688" s="646"/>
      <c r="AY688" s="646"/>
      <c r="AZ688" s="646"/>
      <c r="BA688" s="646"/>
      <c r="BB688" s="646"/>
      <c r="BC688" s="647"/>
      <c r="BD688" s="646"/>
      <c r="BE688" s="646"/>
      <c r="BF688" s="646"/>
      <c r="BG688" s="646"/>
      <c r="BH688" s="647"/>
      <c r="BI688" s="646"/>
      <c r="BJ688" s="646"/>
      <c r="BK688" s="646"/>
      <c r="BL688" s="647"/>
      <c r="BM688" s="1"/>
      <c r="BN688" s="646"/>
      <c r="BO688" s="646"/>
      <c r="BP688" s="646"/>
      <c r="BQ688" s="542"/>
      <c r="BR688" s="649"/>
      <c r="BS688" s="990"/>
      <c r="BT688" s="640"/>
      <c r="BU688" s="651"/>
      <c r="BY688" s="642"/>
    </row>
    <row r="689" spans="1:77" s="652" customFormat="1" hidden="1">
      <c r="A689" s="638"/>
      <c r="B689" s="998"/>
      <c r="C689" s="998"/>
      <c r="D689" s="640"/>
      <c r="E689" s="641"/>
      <c r="F689" s="987"/>
      <c r="G689" s="701"/>
      <c r="H689" s="702"/>
      <c r="I689" s="703"/>
      <c r="J689" s="645"/>
      <c r="K689" s="1"/>
      <c r="L689" s="1"/>
      <c r="M689" s="1"/>
      <c r="N689" s="571"/>
      <c r="O689" s="646"/>
      <c r="P689" s="646"/>
      <c r="Q689" s="647"/>
      <c r="R689" s="646"/>
      <c r="S689" s="646"/>
      <c r="T689" s="648"/>
      <c r="U689" s="646"/>
      <c r="V689" s="646"/>
      <c r="W689" s="647"/>
      <c r="X689" s="646"/>
      <c r="Y689" s="646"/>
      <c r="Z689" s="646"/>
      <c r="AA689" s="571"/>
      <c r="AB689" s="646"/>
      <c r="AC689" s="646"/>
      <c r="AD689" s="647"/>
      <c r="AE689" s="647"/>
      <c r="AF689" s="646"/>
      <c r="AG689" s="646"/>
      <c r="AH689" s="646"/>
      <c r="AI689" s="571"/>
      <c r="AJ689" s="646"/>
      <c r="AK689" s="646"/>
      <c r="AL689" s="646"/>
      <c r="AM689" s="647"/>
      <c r="AN689" s="646"/>
      <c r="AO689" s="646"/>
      <c r="AP689" s="646"/>
      <c r="AQ689" s="647"/>
      <c r="AR689" s="646"/>
      <c r="AS689" s="646"/>
      <c r="AT689" s="646"/>
      <c r="AU689" s="616"/>
      <c r="AV689" s="646"/>
      <c r="AW689" s="646"/>
      <c r="AX689" s="646"/>
      <c r="AY689" s="646"/>
      <c r="AZ689" s="646"/>
      <c r="BA689" s="646"/>
      <c r="BB689" s="646"/>
      <c r="BC689" s="647"/>
      <c r="BD689" s="646"/>
      <c r="BE689" s="646"/>
      <c r="BF689" s="646"/>
      <c r="BG689" s="646"/>
      <c r="BH689" s="647"/>
      <c r="BI689" s="646"/>
      <c r="BJ689" s="646"/>
      <c r="BK689" s="646"/>
      <c r="BL689" s="647"/>
      <c r="BM689" s="1"/>
      <c r="BN689" s="646"/>
      <c r="BO689" s="646"/>
      <c r="BP689" s="646"/>
      <c r="BQ689" s="542"/>
      <c r="BR689" s="649"/>
      <c r="BS689" s="990"/>
      <c r="BT689" s="640"/>
      <c r="BU689" s="651"/>
      <c r="BY689" s="642"/>
    </row>
    <row r="690" spans="1:77" s="797" customFormat="1" hidden="1">
      <c r="A690" s="992"/>
      <c r="C690" s="1011"/>
      <c r="D690" s="640"/>
      <c r="F690" s="1012"/>
      <c r="G690" s="701"/>
      <c r="H690" s="1013"/>
      <c r="I690" s="1014"/>
      <c r="J690" s="1"/>
      <c r="K690" s="1"/>
      <c r="L690" s="1"/>
      <c r="M690" s="1"/>
      <c r="AA690" s="571"/>
      <c r="AI690" s="571"/>
      <c r="AU690" s="1015"/>
      <c r="BM690" s="1"/>
      <c r="BQ690" s="542"/>
      <c r="BR690" s="640"/>
      <c r="BT690" s="640"/>
    </row>
    <row r="691" spans="1:77" s="569" customFormat="1" hidden="1">
      <c r="A691" s="671"/>
      <c r="B691" s="541"/>
      <c r="C691" s="672"/>
      <c r="D691" s="640"/>
      <c r="E691" s="572"/>
      <c r="F691" s="1016"/>
      <c r="G691" s="701"/>
      <c r="H691" s="1017"/>
      <c r="I691" s="1018"/>
      <c r="J691" s="645"/>
      <c r="K691" s="1"/>
      <c r="L691" s="1"/>
      <c r="M691" s="1"/>
      <c r="N691" s="571"/>
      <c r="O691" s="571"/>
      <c r="P691" s="571"/>
      <c r="Q691" s="571"/>
      <c r="R691" s="571"/>
      <c r="S691" s="571"/>
      <c r="T691" s="648"/>
      <c r="U691" s="571"/>
      <c r="V691" s="571"/>
      <c r="W691" s="571"/>
      <c r="X691" s="571"/>
      <c r="Y691" s="571"/>
      <c r="Z691" s="571"/>
      <c r="AA691" s="571"/>
      <c r="AB691" s="571"/>
      <c r="AC691" s="571"/>
      <c r="AD691" s="571"/>
      <c r="AE691" s="571"/>
      <c r="AF691" s="571"/>
      <c r="AG691" s="571"/>
      <c r="AH691" s="571"/>
      <c r="AI691" s="571"/>
      <c r="AJ691" s="571"/>
      <c r="AK691" s="571"/>
      <c r="AL691" s="571"/>
      <c r="AM691" s="571"/>
      <c r="AN691" s="571"/>
      <c r="AO691" s="571"/>
      <c r="AP691" s="571"/>
      <c r="AQ691" s="571"/>
      <c r="AR691" s="571"/>
      <c r="AS691" s="571"/>
      <c r="AT691" s="571"/>
      <c r="AU691" s="567"/>
      <c r="AV691" s="571"/>
      <c r="AW691" s="571"/>
      <c r="AX691" s="571"/>
      <c r="AY691" s="571"/>
      <c r="AZ691" s="571"/>
      <c r="BA691" s="571"/>
      <c r="BB691" s="571"/>
      <c r="BC691" s="571"/>
      <c r="BD691" s="571"/>
      <c r="BE691" s="571"/>
      <c r="BF691" s="571"/>
      <c r="BG691" s="571"/>
      <c r="BH691" s="571"/>
      <c r="BI691" s="571"/>
      <c r="BJ691" s="571"/>
      <c r="BK691" s="571"/>
      <c r="BL691" s="571"/>
      <c r="BM691" s="1"/>
      <c r="BN691" s="571"/>
      <c r="BO691" s="571"/>
      <c r="BP691" s="571"/>
      <c r="BQ691" s="542"/>
      <c r="BR691" s="640"/>
      <c r="BT691" s="640"/>
    </row>
    <row r="692" spans="1:77" s="593" customFormat="1" ht="26.25" hidden="1" customHeight="1">
      <c r="B692" s="594" t="s">
        <v>117</v>
      </c>
      <c r="C692" s="807" t="s">
        <v>118</v>
      </c>
      <c r="D692" s="596"/>
      <c r="E692" s="597"/>
      <c r="F692" s="596"/>
      <c r="G692" s="598"/>
      <c r="H692" s="599">
        <f t="shared" ref="H692:BP692" si="162">H693+H786</f>
        <v>126.18100000000003</v>
      </c>
      <c r="I692" s="1019">
        <f t="shared" si="162"/>
        <v>0</v>
      </c>
      <c r="J692" s="599">
        <f t="shared" si="162"/>
        <v>126.18100000000003</v>
      </c>
      <c r="K692" s="599">
        <f t="shared" si="162"/>
        <v>93.451000000000008</v>
      </c>
      <c r="L692" s="599">
        <f t="shared" si="162"/>
        <v>71.960000000000008</v>
      </c>
      <c r="M692" s="599">
        <f t="shared" si="162"/>
        <v>71.38000000000001</v>
      </c>
      <c r="N692" s="599">
        <f t="shared" si="162"/>
        <v>55.96</v>
      </c>
      <c r="O692" s="599">
        <f t="shared" si="162"/>
        <v>47.19</v>
      </c>
      <c r="P692" s="599">
        <f t="shared" si="162"/>
        <v>8.77</v>
      </c>
      <c r="Q692" s="599">
        <f t="shared" si="162"/>
        <v>0</v>
      </c>
      <c r="R692" s="596">
        <f t="shared" si="162"/>
        <v>15.419999999999998</v>
      </c>
      <c r="S692" s="599">
        <f t="shared" si="162"/>
        <v>0.58000000000000007</v>
      </c>
      <c r="T692" s="599">
        <f t="shared" si="162"/>
        <v>0</v>
      </c>
      <c r="U692" s="599">
        <f t="shared" si="162"/>
        <v>0</v>
      </c>
      <c r="V692" s="599">
        <f t="shared" si="162"/>
        <v>0</v>
      </c>
      <c r="W692" s="599">
        <f t="shared" si="162"/>
        <v>0</v>
      </c>
      <c r="X692" s="599">
        <f t="shared" si="162"/>
        <v>0</v>
      </c>
      <c r="Y692" s="599">
        <f t="shared" si="162"/>
        <v>21.491</v>
      </c>
      <c r="Z692" s="599">
        <f t="shared" si="162"/>
        <v>0</v>
      </c>
      <c r="AA692" s="599">
        <f t="shared" si="162"/>
        <v>29.160000000000004</v>
      </c>
      <c r="AB692" s="599">
        <f t="shared" si="162"/>
        <v>1.95</v>
      </c>
      <c r="AC692" s="599">
        <f t="shared" si="162"/>
        <v>1.88</v>
      </c>
      <c r="AD692" s="599">
        <f t="shared" si="162"/>
        <v>0</v>
      </c>
      <c r="AE692" s="599">
        <f t="shared" si="162"/>
        <v>0</v>
      </c>
      <c r="AF692" s="599">
        <f t="shared" si="162"/>
        <v>3.8899999999999997</v>
      </c>
      <c r="AG692" s="599">
        <f t="shared" si="162"/>
        <v>5.45</v>
      </c>
      <c r="AH692" s="599">
        <f t="shared" si="162"/>
        <v>0</v>
      </c>
      <c r="AI692" s="599">
        <f t="shared" si="162"/>
        <v>8.3199999999999985</v>
      </c>
      <c r="AJ692" s="599">
        <f t="shared" si="162"/>
        <v>5.0599999999999996</v>
      </c>
      <c r="AK692" s="599">
        <f t="shared" si="162"/>
        <v>1.55</v>
      </c>
      <c r="AL692" s="599">
        <f t="shared" si="162"/>
        <v>0</v>
      </c>
      <c r="AM692" s="599">
        <f t="shared" si="162"/>
        <v>0</v>
      </c>
      <c r="AN692" s="599">
        <f t="shared" si="162"/>
        <v>0.04</v>
      </c>
      <c r="AO692" s="599">
        <f t="shared" si="162"/>
        <v>0.68</v>
      </c>
      <c r="AP692" s="599">
        <f t="shared" si="162"/>
        <v>0.19</v>
      </c>
      <c r="AQ692" s="599">
        <f t="shared" si="162"/>
        <v>0</v>
      </c>
      <c r="AR692" s="599">
        <f t="shared" si="162"/>
        <v>0</v>
      </c>
      <c r="AS692" s="599">
        <f t="shared" si="162"/>
        <v>0</v>
      </c>
      <c r="AT692" s="599">
        <f t="shared" si="162"/>
        <v>0</v>
      </c>
      <c r="AU692" s="599">
        <f t="shared" si="162"/>
        <v>0</v>
      </c>
      <c r="AV692" s="599">
        <f t="shared" si="162"/>
        <v>0</v>
      </c>
      <c r="AW692" s="599">
        <f t="shared" si="162"/>
        <v>0</v>
      </c>
      <c r="AX692" s="599">
        <f t="shared" si="162"/>
        <v>0</v>
      </c>
      <c r="AY692" s="599">
        <f t="shared" si="162"/>
        <v>0.48000000000000004</v>
      </c>
      <c r="AZ692" s="599">
        <f t="shared" si="162"/>
        <v>2.9299999999999997</v>
      </c>
      <c r="BA692" s="599">
        <f t="shared" si="162"/>
        <v>0</v>
      </c>
      <c r="BB692" s="599">
        <f t="shared" si="162"/>
        <v>0</v>
      </c>
      <c r="BC692" s="599">
        <f t="shared" si="162"/>
        <v>0</v>
      </c>
      <c r="BD692" s="599">
        <f t="shared" si="162"/>
        <v>0</v>
      </c>
      <c r="BE692" s="599">
        <f t="shared" si="162"/>
        <v>0.8</v>
      </c>
      <c r="BF692" s="599">
        <f t="shared" si="162"/>
        <v>0</v>
      </c>
      <c r="BG692" s="599">
        <f t="shared" si="162"/>
        <v>0.01</v>
      </c>
      <c r="BH692" s="599">
        <f t="shared" si="162"/>
        <v>0.63</v>
      </c>
      <c r="BI692" s="599">
        <f t="shared" si="162"/>
        <v>0</v>
      </c>
      <c r="BJ692" s="599">
        <f t="shared" si="162"/>
        <v>2.41</v>
      </c>
      <c r="BK692" s="599">
        <f t="shared" si="162"/>
        <v>1.21</v>
      </c>
      <c r="BL692" s="599">
        <f t="shared" si="162"/>
        <v>0</v>
      </c>
      <c r="BM692" s="599">
        <f>BM693+BM786</f>
        <v>3.5699999999999994</v>
      </c>
      <c r="BN692" s="599">
        <f t="shared" si="162"/>
        <v>3.5699999999999994</v>
      </c>
      <c r="BO692" s="599">
        <f t="shared" si="162"/>
        <v>0</v>
      </c>
      <c r="BP692" s="599">
        <f t="shared" si="162"/>
        <v>0</v>
      </c>
      <c r="BQ692" s="547">
        <v>1</v>
      </c>
      <c r="BR692" s="596"/>
    </row>
    <row r="693" spans="1:77" s="626" customFormat="1" ht="14.25" hidden="1">
      <c r="B693" s="627"/>
      <c r="C693" s="561" t="s">
        <v>2709</v>
      </c>
      <c r="D693" s="628"/>
      <c r="E693" s="629"/>
      <c r="F693" s="628"/>
      <c r="G693" s="630"/>
      <c r="H693" s="631">
        <f>SUM(H694:H785)</f>
        <v>0</v>
      </c>
      <c r="I693" s="632"/>
      <c r="J693" s="630">
        <f t="shared" ref="J693:BP693" si="163">SUM(J694:J785)</f>
        <v>0</v>
      </c>
      <c r="K693" s="628">
        <f t="shared" si="163"/>
        <v>0</v>
      </c>
      <c r="L693" s="628">
        <f t="shared" si="163"/>
        <v>0</v>
      </c>
      <c r="M693" s="628">
        <f t="shared" si="163"/>
        <v>0</v>
      </c>
      <c r="N693" s="628">
        <f t="shared" si="163"/>
        <v>0</v>
      </c>
      <c r="O693" s="628">
        <f t="shared" si="163"/>
        <v>0</v>
      </c>
      <c r="P693" s="628">
        <f t="shared" si="163"/>
        <v>0</v>
      </c>
      <c r="Q693" s="628">
        <f t="shared" si="163"/>
        <v>0</v>
      </c>
      <c r="R693" s="628">
        <f t="shared" si="163"/>
        <v>0</v>
      </c>
      <c r="S693" s="628">
        <f t="shared" si="163"/>
        <v>0</v>
      </c>
      <c r="T693" s="628">
        <f t="shared" si="163"/>
        <v>0</v>
      </c>
      <c r="U693" s="628">
        <f t="shared" si="163"/>
        <v>0</v>
      </c>
      <c r="V693" s="628">
        <f t="shared" si="163"/>
        <v>0</v>
      </c>
      <c r="W693" s="628">
        <f t="shared" si="163"/>
        <v>0</v>
      </c>
      <c r="X693" s="628">
        <f t="shared" si="163"/>
        <v>0</v>
      </c>
      <c r="Y693" s="628">
        <f t="shared" si="163"/>
        <v>0</v>
      </c>
      <c r="Z693" s="628">
        <f t="shared" si="163"/>
        <v>0</v>
      </c>
      <c r="AA693" s="628">
        <f t="shared" si="163"/>
        <v>0</v>
      </c>
      <c r="AB693" s="628">
        <f t="shared" si="163"/>
        <v>0</v>
      </c>
      <c r="AC693" s="628">
        <f t="shared" si="163"/>
        <v>0</v>
      </c>
      <c r="AD693" s="628">
        <f t="shared" si="163"/>
        <v>0</v>
      </c>
      <c r="AE693" s="628">
        <f t="shared" si="163"/>
        <v>0</v>
      </c>
      <c r="AF693" s="628">
        <f t="shared" si="163"/>
        <v>0</v>
      </c>
      <c r="AG693" s="628">
        <f t="shared" si="163"/>
        <v>0</v>
      </c>
      <c r="AH693" s="628">
        <f t="shared" si="163"/>
        <v>0</v>
      </c>
      <c r="AI693" s="628">
        <f t="shared" si="163"/>
        <v>0</v>
      </c>
      <c r="AJ693" s="628">
        <f t="shared" si="163"/>
        <v>0</v>
      </c>
      <c r="AK693" s="628">
        <f t="shared" si="163"/>
        <v>0</v>
      </c>
      <c r="AL693" s="628">
        <f t="shared" si="163"/>
        <v>0</v>
      </c>
      <c r="AM693" s="628">
        <f t="shared" si="163"/>
        <v>0</v>
      </c>
      <c r="AN693" s="628">
        <f t="shared" si="163"/>
        <v>0</v>
      </c>
      <c r="AO693" s="628">
        <f t="shared" si="163"/>
        <v>0</v>
      </c>
      <c r="AP693" s="628">
        <f t="shared" si="163"/>
        <v>0</v>
      </c>
      <c r="AQ693" s="628">
        <f t="shared" si="163"/>
        <v>0</v>
      </c>
      <c r="AR693" s="628">
        <f t="shared" si="163"/>
        <v>0</v>
      </c>
      <c r="AS693" s="628">
        <f t="shared" si="163"/>
        <v>0</v>
      </c>
      <c r="AT693" s="628">
        <f t="shared" si="163"/>
        <v>0</v>
      </c>
      <c r="AU693" s="628">
        <f t="shared" si="163"/>
        <v>0</v>
      </c>
      <c r="AV693" s="628">
        <f t="shared" si="163"/>
        <v>0</v>
      </c>
      <c r="AW693" s="628">
        <f t="shared" si="163"/>
        <v>0</v>
      </c>
      <c r="AX693" s="628">
        <f t="shared" si="163"/>
        <v>0</v>
      </c>
      <c r="AY693" s="628">
        <f t="shared" si="163"/>
        <v>0</v>
      </c>
      <c r="AZ693" s="628">
        <f t="shared" si="163"/>
        <v>0</v>
      </c>
      <c r="BA693" s="628">
        <f t="shared" si="163"/>
        <v>0</v>
      </c>
      <c r="BB693" s="628">
        <f t="shared" si="163"/>
        <v>0</v>
      </c>
      <c r="BC693" s="628">
        <f t="shared" si="163"/>
        <v>0</v>
      </c>
      <c r="BD693" s="628">
        <f t="shared" si="163"/>
        <v>0</v>
      </c>
      <c r="BE693" s="628">
        <f t="shared" si="163"/>
        <v>0</v>
      </c>
      <c r="BF693" s="628">
        <f t="shared" si="163"/>
        <v>0</v>
      </c>
      <c r="BG693" s="628">
        <f t="shared" si="163"/>
        <v>0</v>
      </c>
      <c r="BH693" s="628">
        <f t="shared" si="163"/>
        <v>0</v>
      </c>
      <c r="BI693" s="628">
        <f t="shared" si="163"/>
        <v>0</v>
      </c>
      <c r="BJ693" s="628">
        <f t="shared" si="163"/>
        <v>0</v>
      </c>
      <c r="BK693" s="628">
        <f t="shared" si="163"/>
        <v>0</v>
      </c>
      <c r="BL693" s="628">
        <f t="shared" si="163"/>
        <v>0</v>
      </c>
      <c r="BM693" s="628">
        <f t="shared" si="163"/>
        <v>0</v>
      </c>
      <c r="BN693" s="628">
        <f t="shared" si="163"/>
        <v>0</v>
      </c>
      <c r="BO693" s="628">
        <f t="shared" si="163"/>
        <v>0</v>
      </c>
      <c r="BP693" s="628">
        <f t="shared" si="163"/>
        <v>0</v>
      </c>
      <c r="BQ693" s="633">
        <v>1</v>
      </c>
      <c r="BR693" s="628"/>
    </row>
    <row r="694" spans="1:77" s="619" customFormat="1" hidden="1">
      <c r="A694" s="603"/>
      <c r="B694" s="604"/>
      <c r="C694" s="604"/>
      <c r="D694" s="605"/>
      <c r="E694" s="605"/>
      <c r="F694" s="605"/>
      <c r="G694" s="607"/>
      <c r="H694" s="608"/>
      <c r="I694" s="609"/>
      <c r="J694" s="610"/>
      <c r="K694" s="611"/>
      <c r="L694" s="611"/>
      <c r="M694" s="611"/>
      <c r="N694" s="611"/>
      <c r="O694" s="612"/>
      <c r="P694" s="612"/>
      <c r="Q694" s="613"/>
      <c r="R694" s="612"/>
      <c r="S694" s="612"/>
      <c r="T694" s="615"/>
      <c r="U694" s="612"/>
      <c r="V694" s="612"/>
      <c r="W694" s="613"/>
      <c r="X694" s="612"/>
      <c r="Y694" s="612"/>
      <c r="Z694" s="612"/>
      <c r="AA694" s="611"/>
      <c r="AB694" s="612"/>
      <c r="AC694" s="612"/>
      <c r="AD694" s="613"/>
      <c r="AE694" s="613"/>
      <c r="AF694" s="612"/>
      <c r="AG694" s="612"/>
      <c r="AH694" s="612"/>
      <c r="AI694" s="611"/>
      <c r="AJ694" s="612"/>
      <c r="AK694" s="612"/>
      <c r="AL694" s="612"/>
      <c r="AM694" s="613"/>
      <c r="AN694" s="612"/>
      <c r="AO694" s="612"/>
      <c r="AP694" s="612"/>
      <c r="AQ694" s="613"/>
      <c r="AR694" s="612"/>
      <c r="AS694" s="612"/>
      <c r="AT694" s="612"/>
      <c r="AU694" s="616"/>
      <c r="AV694" s="612"/>
      <c r="AW694" s="612"/>
      <c r="AX694" s="612"/>
      <c r="AY694" s="612"/>
      <c r="AZ694" s="612"/>
      <c r="BA694" s="612"/>
      <c r="BB694" s="612"/>
      <c r="BC694" s="613"/>
      <c r="BD694" s="612"/>
      <c r="BE694" s="612"/>
      <c r="BF694" s="612"/>
      <c r="BG694" s="612"/>
      <c r="BH694" s="613"/>
      <c r="BI694" s="612"/>
      <c r="BJ694" s="612"/>
      <c r="BK694" s="612"/>
      <c r="BL694" s="613"/>
      <c r="BM694" s="611"/>
      <c r="BN694" s="612"/>
      <c r="BO694" s="612"/>
      <c r="BP694" s="612"/>
      <c r="BQ694" s="547"/>
      <c r="BR694" s="605"/>
      <c r="BS694" s="1020"/>
      <c r="BT694" s="605"/>
      <c r="BU694" s="618"/>
      <c r="BY694" s="607"/>
    </row>
    <row r="695" spans="1:77" s="619" customFormat="1" hidden="1">
      <c r="A695" s="603"/>
      <c r="B695" s="604"/>
      <c r="C695" s="604"/>
      <c r="D695" s="605"/>
      <c r="E695" s="605"/>
      <c r="F695" s="605"/>
      <c r="G695" s="607"/>
      <c r="H695" s="608"/>
      <c r="I695" s="609"/>
      <c r="J695" s="610"/>
      <c r="K695" s="611"/>
      <c r="L695" s="611"/>
      <c r="M695" s="611"/>
      <c r="N695" s="611"/>
      <c r="O695" s="612"/>
      <c r="P695" s="612"/>
      <c r="Q695" s="613"/>
      <c r="R695" s="612"/>
      <c r="S695" s="612"/>
      <c r="T695" s="615"/>
      <c r="U695" s="612"/>
      <c r="V695" s="612"/>
      <c r="W695" s="613"/>
      <c r="X695" s="612"/>
      <c r="Y695" s="612"/>
      <c r="Z695" s="612"/>
      <c r="AA695" s="611"/>
      <c r="AB695" s="612"/>
      <c r="AC695" s="612"/>
      <c r="AD695" s="613"/>
      <c r="AE695" s="613"/>
      <c r="AF695" s="612"/>
      <c r="AG695" s="612"/>
      <c r="AH695" s="612"/>
      <c r="AI695" s="611"/>
      <c r="AJ695" s="612"/>
      <c r="AK695" s="612"/>
      <c r="AL695" s="612"/>
      <c r="AM695" s="613"/>
      <c r="AN695" s="612"/>
      <c r="AO695" s="612"/>
      <c r="AP695" s="612"/>
      <c r="AQ695" s="613"/>
      <c r="AR695" s="612"/>
      <c r="AS695" s="612"/>
      <c r="AT695" s="612"/>
      <c r="AU695" s="616"/>
      <c r="AV695" s="612"/>
      <c r="AW695" s="612"/>
      <c r="AX695" s="612"/>
      <c r="AY695" s="612"/>
      <c r="AZ695" s="612"/>
      <c r="BA695" s="612"/>
      <c r="BB695" s="612"/>
      <c r="BC695" s="613"/>
      <c r="BD695" s="612"/>
      <c r="BE695" s="612"/>
      <c r="BF695" s="612"/>
      <c r="BG695" s="612"/>
      <c r="BH695" s="613"/>
      <c r="BI695" s="612"/>
      <c r="BJ695" s="612"/>
      <c r="BK695" s="612"/>
      <c r="BL695" s="613"/>
      <c r="BM695" s="611"/>
      <c r="BN695" s="612"/>
      <c r="BO695" s="612"/>
      <c r="BP695" s="612"/>
      <c r="BQ695" s="547"/>
      <c r="BR695" s="605"/>
      <c r="BS695" s="1020"/>
      <c r="BT695" s="605"/>
      <c r="BU695" s="618"/>
      <c r="BY695" s="607"/>
    </row>
    <row r="696" spans="1:77" s="619" customFormat="1" hidden="1">
      <c r="A696" s="603"/>
      <c r="B696" s="604"/>
      <c r="C696" s="604"/>
      <c r="D696" s="605"/>
      <c r="E696" s="605"/>
      <c r="F696" s="605"/>
      <c r="G696" s="607"/>
      <c r="H696" s="608"/>
      <c r="I696" s="609"/>
      <c r="J696" s="610"/>
      <c r="K696" s="611"/>
      <c r="L696" s="611"/>
      <c r="M696" s="611"/>
      <c r="N696" s="611"/>
      <c r="O696" s="612"/>
      <c r="P696" s="612"/>
      <c r="Q696" s="613"/>
      <c r="R696" s="612"/>
      <c r="S696" s="612"/>
      <c r="T696" s="615"/>
      <c r="U696" s="612"/>
      <c r="V696" s="612"/>
      <c r="W696" s="613"/>
      <c r="X696" s="612"/>
      <c r="Y696" s="612"/>
      <c r="Z696" s="612"/>
      <c r="AA696" s="611"/>
      <c r="AB696" s="612"/>
      <c r="AC696" s="612"/>
      <c r="AD696" s="613"/>
      <c r="AE696" s="613"/>
      <c r="AF696" s="612"/>
      <c r="AG696" s="612"/>
      <c r="AH696" s="612"/>
      <c r="AI696" s="611"/>
      <c r="AJ696" s="612"/>
      <c r="AK696" s="612"/>
      <c r="AL696" s="612"/>
      <c r="AM696" s="613"/>
      <c r="AN696" s="612"/>
      <c r="AO696" s="612"/>
      <c r="AP696" s="612"/>
      <c r="AQ696" s="613"/>
      <c r="AR696" s="612"/>
      <c r="AS696" s="612"/>
      <c r="AT696" s="612"/>
      <c r="AU696" s="616"/>
      <c r="AV696" s="612"/>
      <c r="AW696" s="612"/>
      <c r="AX696" s="612"/>
      <c r="AY696" s="612"/>
      <c r="AZ696" s="612"/>
      <c r="BA696" s="612"/>
      <c r="BB696" s="612"/>
      <c r="BC696" s="613"/>
      <c r="BD696" s="612"/>
      <c r="BE696" s="612"/>
      <c r="BF696" s="612"/>
      <c r="BG696" s="612"/>
      <c r="BH696" s="613"/>
      <c r="BI696" s="612"/>
      <c r="BJ696" s="612"/>
      <c r="BK696" s="612"/>
      <c r="BL696" s="613"/>
      <c r="BM696" s="611"/>
      <c r="BN696" s="612"/>
      <c r="BO696" s="612"/>
      <c r="BP696" s="612"/>
      <c r="BQ696" s="547"/>
      <c r="BR696" s="605"/>
      <c r="BS696" s="1020"/>
      <c r="BT696" s="605"/>
      <c r="BU696" s="618"/>
      <c r="BY696" s="607"/>
    </row>
    <row r="697" spans="1:77" s="619" customFormat="1" hidden="1">
      <c r="A697" s="603"/>
      <c r="B697" s="604"/>
      <c r="C697" s="604"/>
      <c r="D697" s="605"/>
      <c r="E697" s="605"/>
      <c r="F697" s="605"/>
      <c r="G697" s="607"/>
      <c r="H697" s="608"/>
      <c r="I697" s="609"/>
      <c r="J697" s="610"/>
      <c r="K697" s="611"/>
      <c r="L697" s="611"/>
      <c r="M697" s="611"/>
      <c r="N697" s="611"/>
      <c r="O697" s="612"/>
      <c r="P697" s="612"/>
      <c r="Q697" s="613"/>
      <c r="R697" s="612"/>
      <c r="S697" s="612"/>
      <c r="T697" s="615"/>
      <c r="U697" s="612"/>
      <c r="V697" s="612"/>
      <c r="W697" s="613"/>
      <c r="X697" s="612"/>
      <c r="Y697" s="612"/>
      <c r="Z697" s="612"/>
      <c r="AA697" s="611"/>
      <c r="AB697" s="612"/>
      <c r="AC697" s="612"/>
      <c r="AD697" s="613"/>
      <c r="AE697" s="613"/>
      <c r="AF697" s="612"/>
      <c r="AG697" s="612"/>
      <c r="AH697" s="612"/>
      <c r="AI697" s="611"/>
      <c r="AJ697" s="612"/>
      <c r="AK697" s="612"/>
      <c r="AL697" s="612"/>
      <c r="AM697" s="613"/>
      <c r="AN697" s="612"/>
      <c r="AO697" s="612"/>
      <c r="AP697" s="612"/>
      <c r="AQ697" s="613"/>
      <c r="AR697" s="612"/>
      <c r="AS697" s="612"/>
      <c r="AT697" s="612"/>
      <c r="AU697" s="616"/>
      <c r="AV697" s="612"/>
      <c r="AW697" s="612"/>
      <c r="AX697" s="612"/>
      <c r="AY697" s="612"/>
      <c r="AZ697" s="612"/>
      <c r="BA697" s="612"/>
      <c r="BB697" s="612"/>
      <c r="BC697" s="613"/>
      <c r="BD697" s="612"/>
      <c r="BE697" s="612"/>
      <c r="BF697" s="612"/>
      <c r="BG697" s="612"/>
      <c r="BH697" s="613"/>
      <c r="BI697" s="612"/>
      <c r="BJ697" s="612"/>
      <c r="BK697" s="612"/>
      <c r="BL697" s="613"/>
      <c r="BM697" s="611"/>
      <c r="BN697" s="612"/>
      <c r="BO697" s="612"/>
      <c r="BP697" s="612"/>
      <c r="BQ697" s="547"/>
      <c r="BR697" s="605"/>
      <c r="BS697" s="1020"/>
      <c r="BT697" s="605"/>
      <c r="BU697" s="618"/>
      <c r="BY697" s="607"/>
    </row>
    <row r="698" spans="1:77" s="619" customFormat="1" hidden="1">
      <c r="A698" s="603"/>
      <c r="B698" s="604"/>
      <c r="C698" s="604"/>
      <c r="D698" s="605"/>
      <c r="E698" s="605"/>
      <c r="F698" s="605"/>
      <c r="G698" s="607"/>
      <c r="H698" s="608"/>
      <c r="I698" s="609"/>
      <c r="J698" s="610"/>
      <c r="K698" s="611"/>
      <c r="L698" s="611"/>
      <c r="M698" s="611"/>
      <c r="N698" s="611"/>
      <c r="O698" s="612"/>
      <c r="P698" s="612"/>
      <c r="Q698" s="613"/>
      <c r="R698" s="612"/>
      <c r="S698" s="612"/>
      <c r="T698" s="615"/>
      <c r="U698" s="612"/>
      <c r="V698" s="612"/>
      <c r="W698" s="613"/>
      <c r="X698" s="612"/>
      <c r="Y698" s="612"/>
      <c r="Z698" s="612"/>
      <c r="AA698" s="611"/>
      <c r="AB698" s="612"/>
      <c r="AC698" s="612"/>
      <c r="AD698" s="613"/>
      <c r="AE698" s="613"/>
      <c r="AF698" s="612"/>
      <c r="AG698" s="612"/>
      <c r="AH698" s="612"/>
      <c r="AI698" s="611"/>
      <c r="AJ698" s="612"/>
      <c r="AK698" s="612"/>
      <c r="AL698" s="612"/>
      <c r="AM698" s="613"/>
      <c r="AN698" s="612"/>
      <c r="AO698" s="612"/>
      <c r="AP698" s="612"/>
      <c r="AQ698" s="613"/>
      <c r="AR698" s="612"/>
      <c r="AS698" s="612"/>
      <c r="AT698" s="612"/>
      <c r="AU698" s="616"/>
      <c r="AV698" s="612"/>
      <c r="AW698" s="612"/>
      <c r="AX698" s="612"/>
      <c r="AY698" s="612"/>
      <c r="AZ698" s="612"/>
      <c r="BA698" s="612"/>
      <c r="BB698" s="612"/>
      <c r="BC698" s="613"/>
      <c r="BD698" s="612"/>
      <c r="BE698" s="612"/>
      <c r="BF698" s="612"/>
      <c r="BG698" s="612"/>
      <c r="BH698" s="613"/>
      <c r="BI698" s="612"/>
      <c r="BJ698" s="612"/>
      <c r="BK698" s="612"/>
      <c r="BL698" s="613"/>
      <c r="BM698" s="611"/>
      <c r="BN698" s="612"/>
      <c r="BO698" s="612"/>
      <c r="BP698" s="612"/>
      <c r="BQ698" s="547"/>
      <c r="BR698" s="605"/>
      <c r="BS698" s="1020"/>
      <c r="BT698" s="605"/>
      <c r="BU698" s="618"/>
      <c r="BY698" s="607"/>
    </row>
    <row r="699" spans="1:77" s="619" customFormat="1" hidden="1">
      <c r="A699" s="603"/>
      <c r="B699" s="604"/>
      <c r="C699" s="604"/>
      <c r="D699" s="605"/>
      <c r="E699" s="605"/>
      <c r="F699" s="605"/>
      <c r="G699" s="607"/>
      <c r="H699" s="608"/>
      <c r="I699" s="609"/>
      <c r="J699" s="610"/>
      <c r="K699" s="611"/>
      <c r="L699" s="611"/>
      <c r="M699" s="611"/>
      <c r="N699" s="611"/>
      <c r="O699" s="612"/>
      <c r="P699" s="612"/>
      <c r="Q699" s="613"/>
      <c r="R699" s="612"/>
      <c r="S699" s="612"/>
      <c r="T699" s="615"/>
      <c r="U699" s="612"/>
      <c r="V699" s="612"/>
      <c r="W699" s="613"/>
      <c r="X699" s="612"/>
      <c r="Y699" s="612"/>
      <c r="Z699" s="612"/>
      <c r="AA699" s="611"/>
      <c r="AB699" s="612"/>
      <c r="AC699" s="612"/>
      <c r="AD699" s="613"/>
      <c r="AE699" s="613"/>
      <c r="AF699" s="612"/>
      <c r="AG699" s="612"/>
      <c r="AH699" s="612"/>
      <c r="AI699" s="611"/>
      <c r="AJ699" s="612"/>
      <c r="AK699" s="612"/>
      <c r="AL699" s="612"/>
      <c r="AM699" s="613"/>
      <c r="AN699" s="612"/>
      <c r="AO699" s="612"/>
      <c r="AP699" s="612"/>
      <c r="AQ699" s="613"/>
      <c r="AR699" s="612"/>
      <c r="AS699" s="612"/>
      <c r="AT699" s="612"/>
      <c r="AU699" s="616"/>
      <c r="AV699" s="612"/>
      <c r="AW699" s="612"/>
      <c r="AX699" s="612"/>
      <c r="AY699" s="612"/>
      <c r="AZ699" s="612"/>
      <c r="BA699" s="612"/>
      <c r="BB699" s="612"/>
      <c r="BC699" s="613"/>
      <c r="BD699" s="612"/>
      <c r="BE699" s="612"/>
      <c r="BF699" s="612"/>
      <c r="BG699" s="612"/>
      <c r="BH699" s="613"/>
      <c r="BI699" s="612"/>
      <c r="BJ699" s="612"/>
      <c r="BK699" s="612"/>
      <c r="BL699" s="613"/>
      <c r="BM699" s="611"/>
      <c r="BN699" s="612"/>
      <c r="BO699" s="612"/>
      <c r="BP699" s="612"/>
      <c r="BQ699" s="547"/>
      <c r="BR699" s="605"/>
      <c r="BS699" s="1020"/>
      <c r="BT699" s="605"/>
      <c r="BU699" s="618"/>
      <c r="BY699" s="607"/>
    </row>
    <row r="700" spans="1:77" s="619" customFormat="1" hidden="1">
      <c r="A700" s="603"/>
      <c r="B700" s="604"/>
      <c r="C700" s="604"/>
      <c r="D700" s="605"/>
      <c r="E700" s="605"/>
      <c r="F700" s="605"/>
      <c r="G700" s="607"/>
      <c r="H700" s="608"/>
      <c r="I700" s="609"/>
      <c r="J700" s="610"/>
      <c r="K700" s="611"/>
      <c r="L700" s="611"/>
      <c r="M700" s="611"/>
      <c r="N700" s="611"/>
      <c r="O700" s="612"/>
      <c r="P700" s="612"/>
      <c r="Q700" s="613"/>
      <c r="R700" s="612"/>
      <c r="S700" s="612"/>
      <c r="T700" s="615"/>
      <c r="U700" s="612"/>
      <c r="V700" s="612"/>
      <c r="W700" s="613"/>
      <c r="X700" s="612"/>
      <c r="Y700" s="612"/>
      <c r="Z700" s="612"/>
      <c r="AA700" s="611"/>
      <c r="AB700" s="612"/>
      <c r="AC700" s="612"/>
      <c r="AD700" s="613"/>
      <c r="AE700" s="613"/>
      <c r="AF700" s="612"/>
      <c r="AG700" s="612"/>
      <c r="AH700" s="612"/>
      <c r="AI700" s="611"/>
      <c r="AJ700" s="612"/>
      <c r="AK700" s="612"/>
      <c r="AL700" s="612"/>
      <c r="AM700" s="613"/>
      <c r="AN700" s="612"/>
      <c r="AO700" s="612"/>
      <c r="AP700" s="612"/>
      <c r="AQ700" s="613"/>
      <c r="AR700" s="612"/>
      <c r="AS700" s="612"/>
      <c r="AT700" s="612"/>
      <c r="AU700" s="616"/>
      <c r="AV700" s="612"/>
      <c r="AW700" s="612"/>
      <c r="AX700" s="612"/>
      <c r="AY700" s="612"/>
      <c r="AZ700" s="612"/>
      <c r="BA700" s="612"/>
      <c r="BB700" s="612"/>
      <c r="BC700" s="613"/>
      <c r="BD700" s="612"/>
      <c r="BE700" s="612"/>
      <c r="BF700" s="612"/>
      <c r="BG700" s="612"/>
      <c r="BH700" s="613"/>
      <c r="BI700" s="612"/>
      <c r="BJ700" s="612"/>
      <c r="BK700" s="612"/>
      <c r="BL700" s="613"/>
      <c r="BM700" s="611"/>
      <c r="BN700" s="612"/>
      <c r="BO700" s="612"/>
      <c r="BP700" s="612"/>
      <c r="BQ700" s="547"/>
      <c r="BR700" s="605"/>
      <c r="BS700" s="1020"/>
      <c r="BT700" s="605"/>
      <c r="BU700" s="618"/>
      <c r="BY700" s="607"/>
    </row>
    <row r="701" spans="1:77" s="619" customFormat="1" hidden="1">
      <c r="A701" s="603"/>
      <c r="B701" s="604"/>
      <c r="C701" s="604"/>
      <c r="D701" s="605"/>
      <c r="E701" s="605"/>
      <c r="F701" s="605"/>
      <c r="G701" s="607"/>
      <c r="H701" s="608"/>
      <c r="I701" s="609"/>
      <c r="J701" s="610"/>
      <c r="K701" s="611"/>
      <c r="L701" s="611"/>
      <c r="M701" s="611"/>
      <c r="N701" s="611"/>
      <c r="O701" s="612"/>
      <c r="P701" s="612"/>
      <c r="Q701" s="613"/>
      <c r="R701" s="612"/>
      <c r="S701" s="612"/>
      <c r="T701" s="615"/>
      <c r="U701" s="612"/>
      <c r="V701" s="612"/>
      <c r="W701" s="613"/>
      <c r="X701" s="612"/>
      <c r="Y701" s="612"/>
      <c r="Z701" s="612"/>
      <c r="AA701" s="611"/>
      <c r="AB701" s="612"/>
      <c r="AC701" s="612"/>
      <c r="AD701" s="613"/>
      <c r="AE701" s="613"/>
      <c r="AF701" s="612"/>
      <c r="AG701" s="612"/>
      <c r="AH701" s="612"/>
      <c r="AI701" s="611"/>
      <c r="AJ701" s="612"/>
      <c r="AK701" s="612"/>
      <c r="AL701" s="612"/>
      <c r="AM701" s="613"/>
      <c r="AN701" s="612"/>
      <c r="AO701" s="612"/>
      <c r="AP701" s="612"/>
      <c r="AQ701" s="613"/>
      <c r="AR701" s="612"/>
      <c r="AS701" s="612"/>
      <c r="AT701" s="612"/>
      <c r="AU701" s="616"/>
      <c r="AV701" s="612"/>
      <c r="AW701" s="612"/>
      <c r="AX701" s="612"/>
      <c r="AY701" s="612"/>
      <c r="AZ701" s="612"/>
      <c r="BA701" s="612"/>
      <c r="BB701" s="612"/>
      <c r="BC701" s="613"/>
      <c r="BD701" s="612"/>
      <c r="BE701" s="612"/>
      <c r="BF701" s="612"/>
      <c r="BG701" s="612"/>
      <c r="BH701" s="613"/>
      <c r="BI701" s="612"/>
      <c r="BJ701" s="612"/>
      <c r="BK701" s="612"/>
      <c r="BL701" s="613"/>
      <c r="BM701" s="611"/>
      <c r="BN701" s="612"/>
      <c r="BO701" s="612"/>
      <c r="BP701" s="612"/>
      <c r="BQ701" s="547"/>
      <c r="BR701" s="605"/>
      <c r="BS701" s="1020"/>
      <c r="BT701" s="605"/>
      <c r="BU701" s="618"/>
      <c r="BY701" s="607"/>
    </row>
    <row r="702" spans="1:77" s="619" customFormat="1" hidden="1">
      <c r="A702" s="603"/>
      <c r="B702" s="604"/>
      <c r="C702" s="604"/>
      <c r="D702" s="605"/>
      <c r="E702" s="605"/>
      <c r="F702" s="605"/>
      <c r="G702" s="607"/>
      <c r="H702" s="608"/>
      <c r="I702" s="609"/>
      <c r="J702" s="610"/>
      <c r="K702" s="611"/>
      <c r="L702" s="611"/>
      <c r="M702" s="611"/>
      <c r="N702" s="611"/>
      <c r="O702" s="612"/>
      <c r="P702" s="612"/>
      <c r="Q702" s="613"/>
      <c r="R702" s="612"/>
      <c r="S702" s="612"/>
      <c r="T702" s="615"/>
      <c r="U702" s="612"/>
      <c r="V702" s="612"/>
      <c r="W702" s="613"/>
      <c r="X702" s="612"/>
      <c r="Y702" s="612"/>
      <c r="Z702" s="612"/>
      <c r="AA702" s="611"/>
      <c r="AB702" s="612"/>
      <c r="AC702" s="612"/>
      <c r="AD702" s="613"/>
      <c r="AE702" s="613"/>
      <c r="AF702" s="612"/>
      <c r="AG702" s="612"/>
      <c r="AH702" s="612"/>
      <c r="AI702" s="611"/>
      <c r="AJ702" s="612"/>
      <c r="AK702" s="612"/>
      <c r="AL702" s="612"/>
      <c r="AM702" s="613"/>
      <c r="AN702" s="612"/>
      <c r="AO702" s="612"/>
      <c r="AP702" s="612"/>
      <c r="AQ702" s="613"/>
      <c r="AR702" s="612"/>
      <c r="AS702" s="612"/>
      <c r="AT702" s="612"/>
      <c r="AU702" s="616"/>
      <c r="AV702" s="612"/>
      <c r="AW702" s="612"/>
      <c r="AX702" s="612"/>
      <c r="AY702" s="612"/>
      <c r="AZ702" s="612"/>
      <c r="BA702" s="612"/>
      <c r="BB702" s="612"/>
      <c r="BC702" s="613"/>
      <c r="BD702" s="612"/>
      <c r="BE702" s="612"/>
      <c r="BF702" s="612"/>
      <c r="BG702" s="612"/>
      <c r="BH702" s="613"/>
      <c r="BI702" s="612"/>
      <c r="BJ702" s="612"/>
      <c r="BK702" s="612"/>
      <c r="BL702" s="613"/>
      <c r="BM702" s="611"/>
      <c r="BN702" s="612"/>
      <c r="BO702" s="612"/>
      <c r="BP702" s="612"/>
      <c r="BQ702" s="547"/>
      <c r="BR702" s="605"/>
      <c r="BS702" s="1020"/>
      <c r="BT702" s="605"/>
      <c r="BU702" s="618"/>
      <c r="BY702" s="607"/>
    </row>
    <row r="703" spans="1:77" s="619" customFormat="1" hidden="1">
      <c r="A703" s="603"/>
      <c r="B703" s="604"/>
      <c r="C703" s="604"/>
      <c r="D703" s="605"/>
      <c r="E703" s="605"/>
      <c r="F703" s="605"/>
      <c r="G703" s="607"/>
      <c r="H703" s="608"/>
      <c r="I703" s="609"/>
      <c r="J703" s="610"/>
      <c r="K703" s="611"/>
      <c r="L703" s="611"/>
      <c r="M703" s="611"/>
      <c r="N703" s="611"/>
      <c r="O703" s="612"/>
      <c r="P703" s="612"/>
      <c r="Q703" s="613"/>
      <c r="R703" s="612"/>
      <c r="S703" s="612"/>
      <c r="T703" s="615"/>
      <c r="U703" s="612"/>
      <c r="V703" s="612"/>
      <c r="W703" s="613"/>
      <c r="X703" s="612"/>
      <c r="Y703" s="612"/>
      <c r="Z703" s="612"/>
      <c r="AA703" s="611"/>
      <c r="AB703" s="612"/>
      <c r="AC703" s="612"/>
      <c r="AD703" s="613"/>
      <c r="AE703" s="613"/>
      <c r="AF703" s="612"/>
      <c r="AG703" s="612"/>
      <c r="AH703" s="612"/>
      <c r="AI703" s="611"/>
      <c r="AJ703" s="612"/>
      <c r="AK703" s="612"/>
      <c r="AL703" s="612"/>
      <c r="AM703" s="613"/>
      <c r="AN703" s="612"/>
      <c r="AO703" s="612"/>
      <c r="AP703" s="612"/>
      <c r="AQ703" s="613"/>
      <c r="AR703" s="612"/>
      <c r="AS703" s="612"/>
      <c r="AT703" s="612"/>
      <c r="AU703" s="616"/>
      <c r="AV703" s="612"/>
      <c r="AW703" s="612"/>
      <c r="AX703" s="612"/>
      <c r="AY703" s="612"/>
      <c r="AZ703" s="612"/>
      <c r="BA703" s="612"/>
      <c r="BB703" s="612"/>
      <c r="BC703" s="613"/>
      <c r="BD703" s="612"/>
      <c r="BE703" s="612"/>
      <c r="BF703" s="612"/>
      <c r="BG703" s="612"/>
      <c r="BH703" s="613"/>
      <c r="BI703" s="612"/>
      <c r="BJ703" s="612"/>
      <c r="BK703" s="612"/>
      <c r="BL703" s="613"/>
      <c r="BM703" s="611"/>
      <c r="BN703" s="612"/>
      <c r="BO703" s="612"/>
      <c r="BP703" s="612"/>
      <c r="BQ703" s="547"/>
      <c r="BR703" s="605"/>
      <c r="BS703" s="1020"/>
      <c r="BT703" s="605"/>
      <c r="BU703" s="618"/>
      <c r="BY703" s="607"/>
    </row>
    <row r="704" spans="1:77" s="619" customFormat="1" hidden="1">
      <c r="A704" s="603"/>
      <c r="B704" s="604"/>
      <c r="C704" s="604"/>
      <c r="D704" s="605"/>
      <c r="E704" s="605"/>
      <c r="F704" s="605"/>
      <c r="G704" s="607"/>
      <c r="H704" s="608"/>
      <c r="I704" s="609"/>
      <c r="J704" s="610"/>
      <c r="K704" s="611"/>
      <c r="L704" s="611"/>
      <c r="M704" s="611"/>
      <c r="N704" s="611"/>
      <c r="O704" s="612"/>
      <c r="P704" s="612"/>
      <c r="Q704" s="613"/>
      <c r="R704" s="612"/>
      <c r="S704" s="612"/>
      <c r="T704" s="615"/>
      <c r="U704" s="612"/>
      <c r="V704" s="612"/>
      <c r="W704" s="613"/>
      <c r="X704" s="612"/>
      <c r="Y704" s="612"/>
      <c r="Z704" s="612"/>
      <c r="AA704" s="611"/>
      <c r="AB704" s="612"/>
      <c r="AC704" s="612"/>
      <c r="AD704" s="613"/>
      <c r="AE704" s="613"/>
      <c r="AF704" s="612"/>
      <c r="AG704" s="612"/>
      <c r="AH704" s="612"/>
      <c r="AI704" s="611"/>
      <c r="AJ704" s="612"/>
      <c r="AK704" s="612"/>
      <c r="AL704" s="612"/>
      <c r="AM704" s="613"/>
      <c r="AN704" s="612"/>
      <c r="AO704" s="612"/>
      <c r="AP704" s="612"/>
      <c r="AQ704" s="613"/>
      <c r="AR704" s="612"/>
      <c r="AS704" s="612"/>
      <c r="AT704" s="612"/>
      <c r="AU704" s="616"/>
      <c r="AV704" s="612"/>
      <c r="AW704" s="612"/>
      <c r="AX704" s="612"/>
      <c r="AY704" s="612"/>
      <c r="AZ704" s="612"/>
      <c r="BA704" s="612"/>
      <c r="BB704" s="612"/>
      <c r="BC704" s="613"/>
      <c r="BD704" s="612"/>
      <c r="BE704" s="612"/>
      <c r="BF704" s="612"/>
      <c r="BG704" s="612"/>
      <c r="BH704" s="613"/>
      <c r="BI704" s="612"/>
      <c r="BJ704" s="612"/>
      <c r="BK704" s="612"/>
      <c r="BL704" s="613"/>
      <c r="BM704" s="611"/>
      <c r="BN704" s="612"/>
      <c r="BO704" s="612"/>
      <c r="BP704" s="612"/>
      <c r="BQ704" s="547"/>
      <c r="BR704" s="605"/>
      <c r="BS704" s="1020"/>
      <c r="BT704" s="605"/>
      <c r="BU704" s="618"/>
      <c r="BY704" s="607"/>
    </row>
    <row r="705" spans="1:77" s="619" customFormat="1" hidden="1">
      <c r="A705" s="603"/>
      <c r="B705" s="604"/>
      <c r="C705" s="604"/>
      <c r="D705" s="605"/>
      <c r="E705" s="605"/>
      <c r="F705" s="605"/>
      <c r="G705" s="607"/>
      <c r="H705" s="608"/>
      <c r="I705" s="609"/>
      <c r="J705" s="610"/>
      <c r="K705" s="611"/>
      <c r="L705" s="611"/>
      <c r="M705" s="611"/>
      <c r="N705" s="611"/>
      <c r="O705" s="612"/>
      <c r="P705" s="612"/>
      <c r="Q705" s="613"/>
      <c r="R705" s="612"/>
      <c r="S705" s="612"/>
      <c r="T705" s="615"/>
      <c r="U705" s="612"/>
      <c r="V705" s="612"/>
      <c r="W705" s="613"/>
      <c r="X705" s="612"/>
      <c r="Y705" s="612"/>
      <c r="Z705" s="612"/>
      <c r="AA705" s="611"/>
      <c r="AB705" s="612"/>
      <c r="AC705" s="612"/>
      <c r="AD705" s="613"/>
      <c r="AE705" s="613"/>
      <c r="AF705" s="612"/>
      <c r="AG705" s="612"/>
      <c r="AH705" s="612"/>
      <c r="AI705" s="611"/>
      <c r="AJ705" s="612"/>
      <c r="AK705" s="612"/>
      <c r="AL705" s="612"/>
      <c r="AM705" s="613"/>
      <c r="AN705" s="612"/>
      <c r="AO705" s="612"/>
      <c r="AP705" s="612"/>
      <c r="AQ705" s="613"/>
      <c r="AR705" s="612"/>
      <c r="AS705" s="612"/>
      <c r="AT705" s="612"/>
      <c r="AU705" s="616"/>
      <c r="AV705" s="612"/>
      <c r="AW705" s="612"/>
      <c r="AX705" s="612"/>
      <c r="AY705" s="612"/>
      <c r="AZ705" s="612"/>
      <c r="BA705" s="612"/>
      <c r="BB705" s="612"/>
      <c r="BC705" s="613"/>
      <c r="BD705" s="612"/>
      <c r="BE705" s="612"/>
      <c r="BF705" s="612"/>
      <c r="BG705" s="612"/>
      <c r="BH705" s="613"/>
      <c r="BI705" s="612"/>
      <c r="BJ705" s="612"/>
      <c r="BK705" s="612"/>
      <c r="BL705" s="613"/>
      <c r="BM705" s="611"/>
      <c r="BN705" s="612"/>
      <c r="BO705" s="612"/>
      <c r="BP705" s="612"/>
      <c r="BQ705" s="547"/>
      <c r="BR705" s="605"/>
      <c r="BS705" s="1020"/>
      <c r="BT705" s="605"/>
      <c r="BU705" s="618"/>
      <c r="BY705" s="607"/>
    </row>
    <row r="706" spans="1:77" s="619" customFormat="1" hidden="1">
      <c r="A706" s="603"/>
      <c r="B706" s="604"/>
      <c r="C706" s="604"/>
      <c r="D706" s="605"/>
      <c r="E706" s="605"/>
      <c r="F706" s="605"/>
      <c r="G706" s="607"/>
      <c r="H706" s="608"/>
      <c r="I706" s="609"/>
      <c r="J706" s="610"/>
      <c r="K706" s="611"/>
      <c r="L706" s="611"/>
      <c r="M706" s="611"/>
      <c r="N706" s="611"/>
      <c r="O706" s="612"/>
      <c r="P706" s="612"/>
      <c r="Q706" s="613"/>
      <c r="R706" s="612"/>
      <c r="S706" s="612"/>
      <c r="T706" s="615"/>
      <c r="U706" s="612"/>
      <c r="V706" s="612"/>
      <c r="W706" s="613"/>
      <c r="X706" s="612"/>
      <c r="Y706" s="612"/>
      <c r="Z706" s="612"/>
      <c r="AA706" s="611"/>
      <c r="AB706" s="612"/>
      <c r="AC706" s="612"/>
      <c r="AD706" s="613"/>
      <c r="AE706" s="613"/>
      <c r="AF706" s="612"/>
      <c r="AG706" s="612"/>
      <c r="AH706" s="612"/>
      <c r="AI706" s="611"/>
      <c r="AJ706" s="612"/>
      <c r="AK706" s="612"/>
      <c r="AL706" s="612"/>
      <c r="AM706" s="613"/>
      <c r="AN706" s="612"/>
      <c r="AO706" s="612"/>
      <c r="AP706" s="612"/>
      <c r="AQ706" s="613"/>
      <c r="AR706" s="612"/>
      <c r="AS706" s="612"/>
      <c r="AT706" s="612"/>
      <c r="AU706" s="616"/>
      <c r="AV706" s="612"/>
      <c r="AW706" s="612"/>
      <c r="AX706" s="612"/>
      <c r="AY706" s="612"/>
      <c r="AZ706" s="612"/>
      <c r="BA706" s="612"/>
      <c r="BB706" s="612"/>
      <c r="BC706" s="613"/>
      <c r="BD706" s="612"/>
      <c r="BE706" s="612"/>
      <c r="BF706" s="612"/>
      <c r="BG706" s="612"/>
      <c r="BH706" s="613"/>
      <c r="BI706" s="612"/>
      <c r="BJ706" s="612"/>
      <c r="BK706" s="612"/>
      <c r="BL706" s="613"/>
      <c r="BM706" s="611"/>
      <c r="BN706" s="612"/>
      <c r="BO706" s="612"/>
      <c r="BP706" s="612"/>
      <c r="BQ706" s="547"/>
      <c r="BR706" s="605"/>
      <c r="BS706" s="1020"/>
      <c r="BT706" s="605"/>
      <c r="BU706" s="618"/>
      <c r="BY706" s="607"/>
    </row>
    <row r="707" spans="1:77" s="619" customFormat="1" hidden="1">
      <c r="A707" s="603"/>
      <c r="B707" s="604"/>
      <c r="C707" s="604"/>
      <c r="D707" s="605"/>
      <c r="E707" s="605"/>
      <c r="F707" s="605"/>
      <c r="G707" s="607"/>
      <c r="H707" s="608"/>
      <c r="I707" s="609"/>
      <c r="J707" s="610"/>
      <c r="K707" s="611"/>
      <c r="L707" s="611"/>
      <c r="M707" s="611"/>
      <c r="N707" s="611"/>
      <c r="O707" s="612"/>
      <c r="P707" s="612"/>
      <c r="Q707" s="613"/>
      <c r="R707" s="612"/>
      <c r="S707" s="612"/>
      <c r="T707" s="615"/>
      <c r="U707" s="612"/>
      <c r="V707" s="612"/>
      <c r="W707" s="613"/>
      <c r="X707" s="612"/>
      <c r="Y707" s="612"/>
      <c r="Z707" s="612"/>
      <c r="AA707" s="611"/>
      <c r="AB707" s="612"/>
      <c r="AC707" s="612"/>
      <c r="AD707" s="613"/>
      <c r="AE707" s="613"/>
      <c r="AF707" s="612"/>
      <c r="AG707" s="612"/>
      <c r="AH707" s="612"/>
      <c r="AI707" s="611"/>
      <c r="AJ707" s="612"/>
      <c r="AK707" s="612"/>
      <c r="AL707" s="612"/>
      <c r="AM707" s="613"/>
      <c r="AN707" s="612"/>
      <c r="AO707" s="612"/>
      <c r="AP707" s="612"/>
      <c r="AQ707" s="613"/>
      <c r="AR707" s="612"/>
      <c r="AS707" s="612"/>
      <c r="AT707" s="612"/>
      <c r="AU707" s="616"/>
      <c r="AV707" s="612"/>
      <c r="AW707" s="612"/>
      <c r="AX707" s="612"/>
      <c r="AY707" s="612"/>
      <c r="AZ707" s="612"/>
      <c r="BA707" s="612"/>
      <c r="BB707" s="612"/>
      <c r="BC707" s="613"/>
      <c r="BD707" s="612"/>
      <c r="BE707" s="612"/>
      <c r="BF707" s="612"/>
      <c r="BG707" s="612"/>
      <c r="BH707" s="613"/>
      <c r="BI707" s="612"/>
      <c r="BJ707" s="612"/>
      <c r="BK707" s="612"/>
      <c r="BL707" s="613"/>
      <c r="BM707" s="611"/>
      <c r="BN707" s="612"/>
      <c r="BO707" s="612"/>
      <c r="BP707" s="612"/>
      <c r="BQ707" s="547"/>
      <c r="BR707" s="605"/>
      <c r="BS707" s="1020"/>
      <c r="BT707" s="605"/>
      <c r="BU707" s="618"/>
      <c r="BY707" s="607"/>
    </row>
    <row r="708" spans="1:77" s="619" customFormat="1" hidden="1">
      <c r="A708" s="603"/>
      <c r="B708" s="604"/>
      <c r="C708" s="604"/>
      <c r="D708" s="605"/>
      <c r="E708" s="605"/>
      <c r="F708" s="605"/>
      <c r="G708" s="607"/>
      <c r="H708" s="608"/>
      <c r="I708" s="609"/>
      <c r="J708" s="610"/>
      <c r="K708" s="611"/>
      <c r="L708" s="611"/>
      <c r="M708" s="611"/>
      <c r="N708" s="611"/>
      <c r="O708" s="612"/>
      <c r="P708" s="612"/>
      <c r="Q708" s="613"/>
      <c r="R708" s="612"/>
      <c r="S708" s="612"/>
      <c r="T708" s="615"/>
      <c r="U708" s="612"/>
      <c r="V708" s="612"/>
      <c r="W708" s="613"/>
      <c r="X708" s="612"/>
      <c r="Y708" s="612"/>
      <c r="Z708" s="612"/>
      <c r="AA708" s="611"/>
      <c r="AB708" s="612"/>
      <c r="AC708" s="612"/>
      <c r="AD708" s="613"/>
      <c r="AE708" s="613"/>
      <c r="AF708" s="612"/>
      <c r="AG708" s="612"/>
      <c r="AH708" s="612"/>
      <c r="AI708" s="611"/>
      <c r="AJ708" s="612"/>
      <c r="AK708" s="612"/>
      <c r="AL708" s="612"/>
      <c r="AM708" s="613"/>
      <c r="AN708" s="612"/>
      <c r="AO708" s="612"/>
      <c r="AP708" s="612"/>
      <c r="AQ708" s="613"/>
      <c r="AR708" s="612"/>
      <c r="AS708" s="612"/>
      <c r="AT708" s="612"/>
      <c r="AU708" s="616"/>
      <c r="AV708" s="612"/>
      <c r="AW708" s="612"/>
      <c r="AX708" s="612"/>
      <c r="AY708" s="612"/>
      <c r="AZ708" s="612"/>
      <c r="BA708" s="612"/>
      <c r="BB708" s="612"/>
      <c r="BC708" s="613"/>
      <c r="BD708" s="612"/>
      <c r="BE708" s="612"/>
      <c r="BF708" s="612"/>
      <c r="BG708" s="612"/>
      <c r="BH708" s="613"/>
      <c r="BI708" s="612"/>
      <c r="BJ708" s="612"/>
      <c r="BK708" s="612"/>
      <c r="BL708" s="613"/>
      <c r="BM708" s="611"/>
      <c r="BN708" s="612"/>
      <c r="BO708" s="612"/>
      <c r="BP708" s="612"/>
      <c r="BQ708" s="547"/>
      <c r="BR708" s="605"/>
      <c r="BS708" s="1020"/>
      <c r="BT708" s="605"/>
      <c r="BU708" s="618"/>
      <c r="BY708" s="607"/>
    </row>
    <row r="709" spans="1:77" s="619" customFormat="1" hidden="1">
      <c r="A709" s="603"/>
      <c r="B709" s="604"/>
      <c r="C709" s="604"/>
      <c r="D709" s="605"/>
      <c r="E709" s="605"/>
      <c r="F709" s="605"/>
      <c r="G709" s="607"/>
      <c r="H709" s="608"/>
      <c r="I709" s="609"/>
      <c r="J709" s="610"/>
      <c r="K709" s="611"/>
      <c r="L709" s="611"/>
      <c r="M709" s="611"/>
      <c r="N709" s="611"/>
      <c r="O709" s="612"/>
      <c r="P709" s="612"/>
      <c r="Q709" s="613"/>
      <c r="R709" s="612"/>
      <c r="S709" s="612"/>
      <c r="T709" s="615"/>
      <c r="U709" s="612"/>
      <c r="V709" s="612"/>
      <c r="W709" s="613"/>
      <c r="X709" s="612"/>
      <c r="Y709" s="612"/>
      <c r="Z709" s="612"/>
      <c r="AA709" s="611"/>
      <c r="AB709" s="612"/>
      <c r="AC709" s="612"/>
      <c r="AD709" s="613"/>
      <c r="AE709" s="613"/>
      <c r="AF709" s="612"/>
      <c r="AG709" s="612"/>
      <c r="AH709" s="612"/>
      <c r="AI709" s="611"/>
      <c r="AJ709" s="612"/>
      <c r="AK709" s="612"/>
      <c r="AL709" s="612"/>
      <c r="AM709" s="613"/>
      <c r="AN709" s="612"/>
      <c r="AO709" s="612"/>
      <c r="AP709" s="612"/>
      <c r="AQ709" s="613"/>
      <c r="AR709" s="612"/>
      <c r="AS709" s="612"/>
      <c r="AT709" s="612"/>
      <c r="AU709" s="616"/>
      <c r="AV709" s="612"/>
      <c r="AW709" s="612"/>
      <c r="AX709" s="612"/>
      <c r="AY709" s="612"/>
      <c r="AZ709" s="612"/>
      <c r="BA709" s="612"/>
      <c r="BB709" s="612"/>
      <c r="BC709" s="613"/>
      <c r="BD709" s="612"/>
      <c r="BE709" s="612"/>
      <c r="BF709" s="612"/>
      <c r="BG709" s="612"/>
      <c r="BH709" s="613"/>
      <c r="BI709" s="612"/>
      <c r="BJ709" s="612"/>
      <c r="BK709" s="612"/>
      <c r="BL709" s="613"/>
      <c r="BM709" s="611"/>
      <c r="BN709" s="612"/>
      <c r="BO709" s="612"/>
      <c r="BP709" s="612"/>
      <c r="BQ709" s="547"/>
      <c r="BR709" s="605"/>
      <c r="BS709" s="1020"/>
      <c r="BT709" s="605"/>
      <c r="BU709" s="618"/>
      <c r="BY709" s="607"/>
    </row>
    <row r="710" spans="1:77" s="619" customFormat="1" hidden="1">
      <c r="A710" s="603"/>
      <c r="B710" s="604"/>
      <c r="C710" s="604"/>
      <c r="D710" s="605"/>
      <c r="E710" s="605"/>
      <c r="F710" s="605"/>
      <c r="G710" s="607"/>
      <c r="H710" s="608"/>
      <c r="I710" s="609"/>
      <c r="J710" s="610"/>
      <c r="K710" s="611"/>
      <c r="L710" s="611"/>
      <c r="M710" s="611"/>
      <c r="N710" s="611"/>
      <c r="O710" s="612"/>
      <c r="P710" s="612"/>
      <c r="Q710" s="613"/>
      <c r="R710" s="612"/>
      <c r="S710" s="612"/>
      <c r="T710" s="615"/>
      <c r="U710" s="612"/>
      <c r="V710" s="612"/>
      <c r="W710" s="613"/>
      <c r="X710" s="612"/>
      <c r="Y710" s="612"/>
      <c r="Z710" s="612"/>
      <c r="AA710" s="611"/>
      <c r="AB710" s="612"/>
      <c r="AC710" s="612"/>
      <c r="AD710" s="613"/>
      <c r="AE710" s="613"/>
      <c r="AF710" s="612"/>
      <c r="AG710" s="612"/>
      <c r="AH710" s="612"/>
      <c r="AI710" s="611"/>
      <c r="AJ710" s="612"/>
      <c r="AK710" s="612"/>
      <c r="AL710" s="612"/>
      <c r="AM710" s="613"/>
      <c r="AN710" s="612"/>
      <c r="AO710" s="612"/>
      <c r="AP710" s="612"/>
      <c r="AQ710" s="613"/>
      <c r="AR710" s="612"/>
      <c r="AS710" s="612"/>
      <c r="AT710" s="612"/>
      <c r="AU710" s="616"/>
      <c r="AV710" s="612"/>
      <c r="AW710" s="612"/>
      <c r="AX710" s="612"/>
      <c r="AY710" s="612"/>
      <c r="AZ710" s="612"/>
      <c r="BA710" s="612"/>
      <c r="BB710" s="612"/>
      <c r="BC710" s="613"/>
      <c r="BD710" s="612"/>
      <c r="BE710" s="612"/>
      <c r="BF710" s="612"/>
      <c r="BG710" s="612"/>
      <c r="BH710" s="613"/>
      <c r="BI710" s="612"/>
      <c r="BJ710" s="612"/>
      <c r="BK710" s="612"/>
      <c r="BL710" s="613"/>
      <c r="BM710" s="611"/>
      <c r="BN710" s="612"/>
      <c r="BO710" s="612"/>
      <c r="BP710" s="612"/>
      <c r="BQ710" s="547"/>
      <c r="BR710" s="605"/>
      <c r="BS710" s="1020"/>
      <c r="BT710" s="605"/>
      <c r="BU710" s="618"/>
      <c r="BY710" s="607"/>
    </row>
    <row r="711" spans="1:77" s="619" customFormat="1" hidden="1">
      <c r="A711" s="603"/>
      <c r="B711" s="604"/>
      <c r="C711" s="604"/>
      <c r="D711" s="605"/>
      <c r="E711" s="605"/>
      <c r="F711" s="605"/>
      <c r="G711" s="607"/>
      <c r="H711" s="608"/>
      <c r="I711" s="609"/>
      <c r="J711" s="610"/>
      <c r="K711" s="611"/>
      <c r="L711" s="611"/>
      <c r="M711" s="611"/>
      <c r="N711" s="611"/>
      <c r="O711" s="612"/>
      <c r="P711" s="612"/>
      <c r="Q711" s="613"/>
      <c r="R711" s="612"/>
      <c r="S711" s="612"/>
      <c r="T711" s="615"/>
      <c r="U711" s="612"/>
      <c r="V711" s="612"/>
      <c r="W711" s="613"/>
      <c r="X711" s="612"/>
      <c r="Y711" s="612"/>
      <c r="Z711" s="612"/>
      <c r="AA711" s="611"/>
      <c r="AB711" s="612"/>
      <c r="AC711" s="612"/>
      <c r="AD711" s="613"/>
      <c r="AE711" s="613"/>
      <c r="AF711" s="612"/>
      <c r="AG711" s="612"/>
      <c r="AH711" s="612"/>
      <c r="AI711" s="611"/>
      <c r="AJ711" s="612"/>
      <c r="AK711" s="612"/>
      <c r="AL711" s="612"/>
      <c r="AM711" s="613"/>
      <c r="AN711" s="612"/>
      <c r="AO711" s="612"/>
      <c r="AP711" s="612"/>
      <c r="AQ711" s="613"/>
      <c r="AR711" s="612"/>
      <c r="AS711" s="612"/>
      <c r="AT711" s="612"/>
      <c r="AU711" s="616"/>
      <c r="AV711" s="612"/>
      <c r="AW711" s="612"/>
      <c r="AX711" s="612"/>
      <c r="AY711" s="612"/>
      <c r="AZ711" s="612"/>
      <c r="BA711" s="612"/>
      <c r="BB711" s="612"/>
      <c r="BC711" s="613"/>
      <c r="BD711" s="612"/>
      <c r="BE711" s="612"/>
      <c r="BF711" s="612"/>
      <c r="BG711" s="612"/>
      <c r="BH711" s="613"/>
      <c r="BI711" s="612"/>
      <c r="BJ711" s="612"/>
      <c r="BK711" s="612"/>
      <c r="BL711" s="613"/>
      <c r="BM711" s="611"/>
      <c r="BN711" s="612"/>
      <c r="BO711" s="612"/>
      <c r="BP711" s="612"/>
      <c r="BQ711" s="547"/>
      <c r="BR711" s="605"/>
      <c r="BS711" s="1020"/>
      <c r="BT711" s="605"/>
      <c r="BU711" s="618"/>
      <c r="BY711" s="607"/>
    </row>
    <row r="712" spans="1:77" s="619" customFormat="1" hidden="1">
      <c r="A712" s="603"/>
      <c r="B712" s="604"/>
      <c r="C712" s="604"/>
      <c r="D712" s="605"/>
      <c r="E712" s="605"/>
      <c r="F712" s="605"/>
      <c r="G712" s="607"/>
      <c r="H712" s="608"/>
      <c r="I712" s="609"/>
      <c r="J712" s="610"/>
      <c r="K712" s="611"/>
      <c r="L712" s="611"/>
      <c r="M712" s="611"/>
      <c r="N712" s="611"/>
      <c r="O712" s="612"/>
      <c r="P712" s="612"/>
      <c r="Q712" s="613"/>
      <c r="R712" s="612"/>
      <c r="S712" s="612"/>
      <c r="T712" s="615"/>
      <c r="U712" s="612"/>
      <c r="V712" s="612"/>
      <c r="W712" s="613"/>
      <c r="X712" s="612"/>
      <c r="Y712" s="612"/>
      <c r="Z712" s="612"/>
      <c r="AA712" s="611"/>
      <c r="AB712" s="612"/>
      <c r="AC712" s="612"/>
      <c r="AD712" s="613"/>
      <c r="AE712" s="613"/>
      <c r="AF712" s="612"/>
      <c r="AG712" s="612"/>
      <c r="AH712" s="612"/>
      <c r="AI712" s="611"/>
      <c r="AJ712" s="612"/>
      <c r="AK712" s="612"/>
      <c r="AL712" s="612"/>
      <c r="AM712" s="613"/>
      <c r="AN712" s="612"/>
      <c r="AO712" s="612"/>
      <c r="AP712" s="612"/>
      <c r="AQ712" s="613"/>
      <c r="AR712" s="612"/>
      <c r="AS712" s="612"/>
      <c r="AT712" s="612"/>
      <c r="AU712" s="616"/>
      <c r="AV712" s="612"/>
      <c r="AW712" s="612"/>
      <c r="AX712" s="612"/>
      <c r="AY712" s="612"/>
      <c r="AZ712" s="612"/>
      <c r="BA712" s="612"/>
      <c r="BB712" s="612"/>
      <c r="BC712" s="613"/>
      <c r="BD712" s="612"/>
      <c r="BE712" s="612"/>
      <c r="BF712" s="612"/>
      <c r="BG712" s="612"/>
      <c r="BH712" s="613"/>
      <c r="BI712" s="612"/>
      <c r="BJ712" s="612"/>
      <c r="BK712" s="612"/>
      <c r="BL712" s="613"/>
      <c r="BM712" s="611"/>
      <c r="BN712" s="612"/>
      <c r="BO712" s="612"/>
      <c r="BP712" s="612"/>
      <c r="BQ712" s="547"/>
      <c r="BR712" s="605"/>
      <c r="BS712" s="1020"/>
      <c r="BT712" s="605"/>
      <c r="BU712" s="618"/>
      <c r="BY712" s="607"/>
    </row>
    <row r="713" spans="1:77" s="619" customFormat="1" hidden="1">
      <c r="A713" s="603"/>
      <c r="B713" s="604"/>
      <c r="C713" s="604"/>
      <c r="D713" s="605"/>
      <c r="E713" s="605"/>
      <c r="F713" s="605"/>
      <c r="G713" s="607"/>
      <c r="H713" s="608"/>
      <c r="I713" s="609"/>
      <c r="J713" s="610"/>
      <c r="K713" s="611"/>
      <c r="L713" s="611"/>
      <c r="M713" s="611"/>
      <c r="N713" s="611"/>
      <c r="O713" s="612"/>
      <c r="P713" s="612"/>
      <c r="Q713" s="613"/>
      <c r="R713" s="612"/>
      <c r="S713" s="612"/>
      <c r="T713" s="615"/>
      <c r="U713" s="612"/>
      <c r="V713" s="612"/>
      <c r="W713" s="613"/>
      <c r="X713" s="612"/>
      <c r="Y713" s="612"/>
      <c r="Z713" s="612"/>
      <c r="AA713" s="611"/>
      <c r="AB713" s="612"/>
      <c r="AC713" s="612"/>
      <c r="AD713" s="613"/>
      <c r="AE713" s="613"/>
      <c r="AF713" s="612"/>
      <c r="AG713" s="612"/>
      <c r="AH713" s="612"/>
      <c r="AI713" s="611"/>
      <c r="AJ713" s="612"/>
      <c r="AK713" s="612"/>
      <c r="AL713" s="612"/>
      <c r="AM713" s="613"/>
      <c r="AN713" s="612"/>
      <c r="AO713" s="612"/>
      <c r="AP713" s="612"/>
      <c r="AQ713" s="613"/>
      <c r="AR713" s="612"/>
      <c r="AS713" s="612"/>
      <c r="AT713" s="612"/>
      <c r="AU713" s="616"/>
      <c r="AV713" s="612"/>
      <c r="AW713" s="612"/>
      <c r="AX713" s="612"/>
      <c r="AY713" s="612"/>
      <c r="AZ713" s="612"/>
      <c r="BA713" s="612"/>
      <c r="BB713" s="612"/>
      <c r="BC713" s="613"/>
      <c r="BD713" s="612"/>
      <c r="BE713" s="612"/>
      <c r="BF713" s="612"/>
      <c r="BG713" s="612"/>
      <c r="BH713" s="613"/>
      <c r="BI713" s="612"/>
      <c r="BJ713" s="612"/>
      <c r="BK713" s="612"/>
      <c r="BL713" s="613"/>
      <c r="BM713" s="611"/>
      <c r="BN713" s="612"/>
      <c r="BO713" s="612"/>
      <c r="BP713" s="612"/>
      <c r="BQ713" s="547"/>
      <c r="BR713" s="605"/>
      <c r="BS713" s="1020"/>
      <c r="BT713" s="605"/>
      <c r="BU713" s="618"/>
      <c r="BY713" s="607"/>
    </row>
    <row r="714" spans="1:77" s="619" customFormat="1" hidden="1">
      <c r="A714" s="603"/>
      <c r="B714" s="604"/>
      <c r="C714" s="604"/>
      <c r="D714" s="605"/>
      <c r="E714" s="605"/>
      <c r="F714" s="605"/>
      <c r="G714" s="607"/>
      <c r="H714" s="608"/>
      <c r="I714" s="609"/>
      <c r="J714" s="610"/>
      <c r="K714" s="611"/>
      <c r="L714" s="611"/>
      <c r="M714" s="611"/>
      <c r="N714" s="611"/>
      <c r="O714" s="612"/>
      <c r="P714" s="612"/>
      <c r="Q714" s="613"/>
      <c r="R714" s="612"/>
      <c r="S714" s="612"/>
      <c r="T714" s="615"/>
      <c r="U714" s="612"/>
      <c r="V714" s="612"/>
      <c r="W714" s="613"/>
      <c r="X714" s="612"/>
      <c r="Y714" s="612"/>
      <c r="Z714" s="612"/>
      <c r="AA714" s="611"/>
      <c r="AB714" s="612"/>
      <c r="AC714" s="612"/>
      <c r="AD714" s="613"/>
      <c r="AE714" s="613"/>
      <c r="AF714" s="612"/>
      <c r="AG714" s="612"/>
      <c r="AH714" s="612"/>
      <c r="AI714" s="611"/>
      <c r="AJ714" s="612"/>
      <c r="AK714" s="612"/>
      <c r="AL714" s="612"/>
      <c r="AM714" s="613"/>
      <c r="AN714" s="612"/>
      <c r="AO714" s="612"/>
      <c r="AP714" s="612"/>
      <c r="AQ714" s="613"/>
      <c r="AR714" s="612"/>
      <c r="AS714" s="612"/>
      <c r="AT714" s="612"/>
      <c r="AU714" s="616"/>
      <c r="AV714" s="612"/>
      <c r="AW714" s="612"/>
      <c r="AX714" s="612"/>
      <c r="AY714" s="612"/>
      <c r="AZ714" s="612"/>
      <c r="BA714" s="612"/>
      <c r="BB714" s="612"/>
      <c r="BC714" s="613"/>
      <c r="BD714" s="612"/>
      <c r="BE714" s="612"/>
      <c r="BF714" s="612"/>
      <c r="BG714" s="612"/>
      <c r="BH714" s="613"/>
      <c r="BI714" s="612"/>
      <c r="BJ714" s="612"/>
      <c r="BK714" s="612"/>
      <c r="BL714" s="613"/>
      <c r="BM714" s="611"/>
      <c r="BN714" s="612"/>
      <c r="BO714" s="612"/>
      <c r="BP714" s="612"/>
      <c r="BQ714" s="547"/>
      <c r="BR714" s="605"/>
      <c r="BS714" s="1020"/>
      <c r="BT714" s="605"/>
      <c r="BU714" s="618"/>
      <c r="BY714" s="607"/>
    </row>
    <row r="715" spans="1:77" s="619" customFormat="1" hidden="1">
      <c r="A715" s="603"/>
      <c r="B715" s="604"/>
      <c r="C715" s="604"/>
      <c r="D715" s="605"/>
      <c r="E715" s="605"/>
      <c r="F715" s="605"/>
      <c r="G715" s="607"/>
      <c r="H715" s="608"/>
      <c r="I715" s="609"/>
      <c r="J715" s="610"/>
      <c r="K715" s="611"/>
      <c r="L715" s="611"/>
      <c r="M715" s="611"/>
      <c r="N715" s="611"/>
      <c r="O715" s="612"/>
      <c r="P715" s="612"/>
      <c r="Q715" s="613"/>
      <c r="R715" s="612"/>
      <c r="S715" s="612"/>
      <c r="T715" s="615"/>
      <c r="U715" s="612"/>
      <c r="V715" s="612"/>
      <c r="W715" s="613"/>
      <c r="X715" s="612"/>
      <c r="Y715" s="612"/>
      <c r="Z715" s="612"/>
      <c r="AA715" s="611"/>
      <c r="AB715" s="612"/>
      <c r="AC715" s="612"/>
      <c r="AD715" s="613"/>
      <c r="AE715" s="613"/>
      <c r="AF715" s="612"/>
      <c r="AG715" s="612"/>
      <c r="AH715" s="612"/>
      <c r="AI715" s="611"/>
      <c r="AJ715" s="612"/>
      <c r="AK715" s="612"/>
      <c r="AL715" s="612"/>
      <c r="AM715" s="613"/>
      <c r="AN715" s="612"/>
      <c r="AO715" s="612"/>
      <c r="AP715" s="612"/>
      <c r="AQ715" s="613"/>
      <c r="AR715" s="612"/>
      <c r="AS715" s="612"/>
      <c r="AT715" s="612"/>
      <c r="AU715" s="616"/>
      <c r="AV715" s="612"/>
      <c r="AW715" s="612"/>
      <c r="AX715" s="612"/>
      <c r="AY715" s="612"/>
      <c r="AZ715" s="612"/>
      <c r="BA715" s="612"/>
      <c r="BB715" s="612"/>
      <c r="BC715" s="613"/>
      <c r="BD715" s="612"/>
      <c r="BE715" s="612"/>
      <c r="BF715" s="612"/>
      <c r="BG715" s="612"/>
      <c r="BH715" s="613"/>
      <c r="BI715" s="612"/>
      <c r="BJ715" s="612"/>
      <c r="BK715" s="612"/>
      <c r="BL715" s="613"/>
      <c r="BM715" s="611"/>
      <c r="BN715" s="612"/>
      <c r="BO715" s="612"/>
      <c r="BP715" s="612"/>
      <c r="BQ715" s="547"/>
      <c r="BR715" s="605"/>
      <c r="BS715" s="1020"/>
      <c r="BT715" s="605"/>
      <c r="BU715" s="618"/>
      <c r="BY715" s="607"/>
    </row>
    <row r="716" spans="1:77" s="619" customFormat="1" hidden="1">
      <c r="A716" s="603"/>
      <c r="B716" s="604"/>
      <c r="C716" s="604"/>
      <c r="D716" s="605"/>
      <c r="E716" s="605"/>
      <c r="F716" s="605"/>
      <c r="G716" s="607"/>
      <c r="H716" s="608"/>
      <c r="I716" s="609"/>
      <c r="J716" s="610"/>
      <c r="K716" s="611"/>
      <c r="L716" s="611"/>
      <c r="M716" s="611"/>
      <c r="N716" s="611"/>
      <c r="O716" s="612"/>
      <c r="P716" s="612"/>
      <c r="Q716" s="613"/>
      <c r="R716" s="612"/>
      <c r="S716" s="612"/>
      <c r="T716" s="615"/>
      <c r="U716" s="612"/>
      <c r="V716" s="612"/>
      <c r="W716" s="613"/>
      <c r="X716" s="612"/>
      <c r="Y716" s="612"/>
      <c r="Z716" s="612"/>
      <c r="AA716" s="611"/>
      <c r="AB716" s="612"/>
      <c r="AC716" s="612"/>
      <c r="AD716" s="613"/>
      <c r="AE716" s="613"/>
      <c r="AF716" s="612"/>
      <c r="AG716" s="612"/>
      <c r="AH716" s="612"/>
      <c r="AI716" s="611"/>
      <c r="AJ716" s="612"/>
      <c r="AK716" s="612"/>
      <c r="AL716" s="612"/>
      <c r="AM716" s="613"/>
      <c r="AN716" s="612"/>
      <c r="AO716" s="612"/>
      <c r="AP716" s="612"/>
      <c r="AQ716" s="613"/>
      <c r="AR716" s="612"/>
      <c r="AS716" s="612"/>
      <c r="AT716" s="612"/>
      <c r="AU716" s="616"/>
      <c r="AV716" s="612"/>
      <c r="AW716" s="612"/>
      <c r="AX716" s="612"/>
      <c r="AY716" s="612"/>
      <c r="AZ716" s="612"/>
      <c r="BA716" s="612"/>
      <c r="BB716" s="612"/>
      <c r="BC716" s="613"/>
      <c r="BD716" s="612"/>
      <c r="BE716" s="612"/>
      <c r="BF716" s="612"/>
      <c r="BG716" s="612"/>
      <c r="BH716" s="613"/>
      <c r="BI716" s="612"/>
      <c r="BJ716" s="612"/>
      <c r="BK716" s="612"/>
      <c r="BL716" s="613"/>
      <c r="BM716" s="611"/>
      <c r="BN716" s="612"/>
      <c r="BO716" s="612"/>
      <c r="BP716" s="612"/>
      <c r="BQ716" s="547"/>
      <c r="BR716" s="605"/>
      <c r="BS716" s="1020"/>
      <c r="BT716" s="605"/>
      <c r="BU716" s="618"/>
      <c r="BY716" s="607"/>
    </row>
    <row r="717" spans="1:77" s="619" customFormat="1" hidden="1">
      <c r="A717" s="603"/>
      <c r="B717" s="604"/>
      <c r="C717" s="604"/>
      <c r="D717" s="605"/>
      <c r="E717" s="605"/>
      <c r="F717" s="605"/>
      <c r="G717" s="607"/>
      <c r="H717" s="608"/>
      <c r="I717" s="609"/>
      <c r="J717" s="610"/>
      <c r="K717" s="611"/>
      <c r="L717" s="611"/>
      <c r="M717" s="611"/>
      <c r="N717" s="611"/>
      <c r="O717" s="612"/>
      <c r="P717" s="612"/>
      <c r="Q717" s="613"/>
      <c r="R717" s="612"/>
      <c r="S717" s="612"/>
      <c r="T717" s="615"/>
      <c r="U717" s="612"/>
      <c r="V717" s="612"/>
      <c r="W717" s="613"/>
      <c r="X717" s="612"/>
      <c r="Y717" s="612"/>
      <c r="Z717" s="612"/>
      <c r="AA717" s="611"/>
      <c r="AB717" s="612"/>
      <c r="AC717" s="612"/>
      <c r="AD717" s="613"/>
      <c r="AE717" s="613"/>
      <c r="AF717" s="612"/>
      <c r="AG717" s="612"/>
      <c r="AH717" s="612"/>
      <c r="AI717" s="611"/>
      <c r="AJ717" s="612"/>
      <c r="AK717" s="612"/>
      <c r="AL717" s="612"/>
      <c r="AM717" s="613"/>
      <c r="AN717" s="612"/>
      <c r="AO717" s="612"/>
      <c r="AP717" s="612"/>
      <c r="AQ717" s="613"/>
      <c r="AR717" s="612"/>
      <c r="AS717" s="612"/>
      <c r="AT717" s="612"/>
      <c r="AU717" s="616"/>
      <c r="AV717" s="612"/>
      <c r="AW717" s="612"/>
      <c r="AX717" s="612"/>
      <c r="AY717" s="612"/>
      <c r="AZ717" s="612"/>
      <c r="BA717" s="612"/>
      <c r="BB717" s="612"/>
      <c r="BC717" s="613"/>
      <c r="BD717" s="612"/>
      <c r="BE717" s="612"/>
      <c r="BF717" s="612"/>
      <c r="BG717" s="612"/>
      <c r="BH717" s="613"/>
      <c r="BI717" s="612"/>
      <c r="BJ717" s="612"/>
      <c r="BK717" s="612"/>
      <c r="BL717" s="613"/>
      <c r="BM717" s="611"/>
      <c r="BN717" s="612"/>
      <c r="BO717" s="612"/>
      <c r="BP717" s="612"/>
      <c r="BQ717" s="547"/>
      <c r="BR717" s="605"/>
      <c r="BS717" s="1020"/>
      <c r="BT717" s="605"/>
      <c r="BU717" s="618"/>
      <c r="BY717" s="607"/>
    </row>
    <row r="718" spans="1:77" s="619" customFormat="1" hidden="1">
      <c r="A718" s="603"/>
      <c r="B718" s="604"/>
      <c r="C718" s="604"/>
      <c r="D718" s="605"/>
      <c r="E718" s="605"/>
      <c r="F718" s="605"/>
      <c r="G718" s="607"/>
      <c r="H718" s="608"/>
      <c r="I718" s="609"/>
      <c r="J718" s="610"/>
      <c r="K718" s="611"/>
      <c r="L718" s="611"/>
      <c r="M718" s="611"/>
      <c r="N718" s="611"/>
      <c r="O718" s="612"/>
      <c r="P718" s="612"/>
      <c r="Q718" s="613"/>
      <c r="R718" s="612"/>
      <c r="S718" s="612"/>
      <c r="T718" s="615"/>
      <c r="U718" s="612"/>
      <c r="V718" s="612"/>
      <c r="W718" s="613"/>
      <c r="X718" s="612"/>
      <c r="Y718" s="612"/>
      <c r="Z718" s="612"/>
      <c r="AA718" s="611"/>
      <c r="AB718" s="612"/>
      <c r="AC718" s="612"/>
      <c r="AD718" s="613"/>
      <c r="AE718" s="613"/>
      <c r="AF718" s="612"/>
      <c r="AG718" s="612"/>
      <c r="AH718" s="612"/>
      <c r="AI718" s="611"/>
      <c r="AJ718" s="612"/>
      <c r="AK718" s="612"/>
      <c r="AL718" s="612"/>
      <c r="AM718" s="613"/>
      <c r="AN718" s="612"/>
      <c r="AO718" s="612"/>
      <c r="AP718" s="612"/>
      <c r="AQ718" s="613"/>
      <c r="AR718" s="612"/>
      <c r="AS718" s="612"/>
      <c r="AT718" s="612"/>
      <c r="AU718" s="616"/>
      <c r="AV718" s="612"/>
      <c r="AW718" s="612"/>
      <c r="AX718" s="612"/>
      <c r="AY718" s="612"/>
      <c r="AZ718" s="612"/>
      <c r="BA718" s="612"/>
      <c r="BB718" s="612"/>
      <c r="BC718" s="613"/>
      <c r="BD718" s="612"/>
      <c r="BE718" s="612"/>
      <c r="BF718" s="612"/>
      <c r="BG718" s="612"/>
      <c r="BH718" s="613"/>
      <c r="BI718" s="612"/>
      <c r="BJ718" s="612"/>
      <c r="BK718" s="612"/>
      <c r="BL718" s="613"/>
      <c r="BM718" s="611"/>
      <c r="BN718" s="612"/>
      <c r="BO718" s="612"/>
      <c r="BP718" s="612"/>
      <c r="BQ718" s="547"/>
      <c r="BR718" s="605"/>
      <c r="BS718" s="1020"/>
      <c r="BT718" s="605"/>
      <c r="BU718" s="618"/>
      <c r="BY718" s="607"/>
    </row>
    <row r="719" spans="1:77" s="619" customFormat="1" hidden="1">
      <c r="A719" s="603"/>
      <c r="B719" s="604"/>
      <c r="C719" s="604"/>
      <c r="D719" s="605"/>
      <c r="E719" s="605"/>
      <c r="F719" s="605"/>
      <c r="G719" s="607"/>
      <c r="H719" s="608"/>
      <c r="I719" s="609"/>
      <c r="J719" s="610"/>
      <c r="K719" s="611"/>
      <c r="L719" s="611"/>
      <c r="M719" s="611"/>
      <c r="N719" s="611"/>
      <c r="O719" s="612"/>
      <c r="P719" s="612"/>
      <c r="Q719" s="613"/>
      <c r="R719" s="612"/>
      <c r="S719" s="612"/>
      <c r="T719" s="615"/>
      <c r="U719" s="612"/>
      <c r="V719" s="612"/>
      <c r="W719" s="613"/>
      <c r="X719" s="612"/>
      <c r="Y719" s="612"/>
      <c r="Z719" s="612"/>
      <c r="AA719" s="611"/>
      <c r="AB719" s="612"/>
      <c r="AC719" s="612"/>
      <c r="AD719" s="613"/>
      <c r="AE719" s="613"/>
      <c r="AF719" s="612"/>
      <c r="AG719" s="612"/>
      <c r="AH719" s="612"/>
      <c r="AI719" s="611"/>
      <c r="AJ719" s="612"/>
      <c r="AK719" s="612"/>
      <c r="AL719" s="612"/>
      <c r="AM719" s="613"/>
      <c r="AN719" s="612"/>
      <c r="AO719" s="612"/>
      <c r="AP719" s="612"/>
      <c r="AQ719" s="613"/>
      <c r="AR719" s="612"/>
      <c r="AS719" s="612"/>
      <c r="AT719" s="612"/>
      <c r="AU719" s="616"/>
      <c r="AV719" s="612"/>
      <c r="AW719" s="612"/>
      <c r="AX719" s="612"/>
      <c r="AY719" s="612"/>
      <c r="AZ719" s="612"/>
      <c r="BA719" s="612"/>
      <c r="BB719" s="612"/>
      <c r="BC719" s="613"/>
      <c r="BD719" s="612"/>
      <c r="BE719" s="612"/>
      <c r="BF719" s="612"/>
      <c r="BG719" s="612"/>
      <c r="BH719" s="613"/>
      <c r="BI719" s="612"/>
      <c r="BJ719" s="612"/>
      <c r="BK719" s="612"/>
      <c r="BL719" s="613"/>
      <c r="BM719" s="611"/>
      <c r="BN719" s="612"/>
      <c r="BO719" s="612"/>
      <c r="BP719" s="612"/>
      <c r="BQ719" s="547"/>
      <c r="BR719" s="605"/>
      <c r="BS719" s="1020"/>
      <c r="BT719" s="605"/>
      <c r="BU719" s="618"/>
      <c r="BY719" s="607"/>
    </row>
    <row r="720" spans="1:77" s="619" customFormat="1" hidden="1">
      <c r="A720" s="603"/>
      <c r="B720" s="604"/>
      <c r="C720" s="604"/>
      <c r="D720" s="605"/>
      <c r="E720" s="605"/>
      <c r="F720" s="605"/>
      <c r="G720" s="607"/>
      <c r="H720" s="608"/>
      <c r="I720" s="609"/>
      <c r="J720" s="610"/>
      <c r="K720" s="611"/>
      <c r="L720" s="611"/>
      <c r="M720" s="611"/>
      <c r="N720" s="611"/>
      <c r="O720" s="612"/>
      <c r="P720" s="612"/>
      <c r="Q720" s="613"/>
      <c r="R720" s="612"/>
      <c r="S720" s="612"/>
      <c r="T720" s="615"/>
      <c r="U720" s="612"/>
      <c r="V720" s="612"/>
      <c r="W720" s="613"/>
      <c r="X720" s="612"/>
      <c r="Y720" s="612"/>
      <c r="Z720" s="612"/>
      <c r="AA720" s="611"/>
      <c r="AB720" s="612"/>
      <c r="AC720" s="612"/>
      <c r="AD720" s="613"/>
      <c r="AE720" s="613"/>
      <c r="AF720" s="612"/>
      <c r="AG720" s="612"/>
      <c r="AH720" s="612"/>
      <c r="AI720" s="611"/>
      <c r="AJ720" s="612"/>
      <c r="AK720" s="612"/>
      <c r="AL720" s="612"/>
      <c r="AM720" s="613"/>
      <c r="AN720" s="612"/>
      <c r="AO720" s="612"/>
      <c r="AP720" s="612"/>
      <c r="AQ720" s="613"/>
      <c r="AR720" s="612"/>
      <c r="AS720" s="612"/>
      <c r="AT720" s="612"/>
      <c r="AU720" s="616"/>
      <c r="AV720" s="612"/>
      <c r="AW720" s="612"/>
      <c r="AX720" s="612"/>
      <c r="AY720" s="612"/>
      <c r="AZ720" s="612"/>
      <c r="BA720" s="612"/>
      <c r="BB720" s="612"/>
      <c r="BC720" s="613"/>
      <c r="BD720" s="612"/>
      <c r="BE720" s="612"/>
      <c r="BF720" s="612"/>
      <c r="BG720" s="612"/>
      <c r="BH720" s="613"/>
      <c r="BI720" s="612"/>
      <c r="BJ720" s="612"/>
      <c r="BK720" s="612"/>
      <c r="BL720" s="613"/>
      <c r="BM720" s="611"/>
      <c r="BN720" s="612"/>
      <c r="BO720" s="612"/>
      <c r="BP720" s="612"/>
      <c r="BQ720" s="547"/>
      <c r="BR720" s="605"/>
      <c r="BS720" s="1020"/>
      <c r="BT720" s="605"/>
      <c r="BU720" s="618"/>
      <c r="BY720" s="607"/>
    </row>
    <row r="721" spans="1:77" s="619" customFormat="1" hidden="1">
      <c r="A721" s="603"/>
      <c r="B721" s="604"/>
      <c r="C721" s="604"/>
      <c r="D721" s="605"/>
      <c r="E721" s="605"/>
      <c r="F721" s="605"/>
      <c r="G721" s="607"/>
      <c r="H721" s="608"/>
      <c r="I721" s="609"/>
      <c r="J721" s="610"/>
      <c r="K721" s="611"/>
      <c r="L721" s="611"/>
      <c r="M721" s="611"/>
      <c r="N721" s="611"/>
      <c r="O721" s="612"/>
      <c r="P721" s="612"/>
      <c r="Q721" s="613"/>
      <c r="R721" s="612"/>
      <c r="S721" s="612"/>
      <c r="T721" s="615"/>
      <c r="U721" s="612"/>
      <c r="V721" s="612"/>
      <c r="W721" s="613"/>
      <c r="X721" s="612"/>
      <c r="Y721" s="612"/>
      <c r="Z721" s="612"/>
      <c r="AA721" s="611"/>
      <c r="AB721" s="612"/>
      <c r="AC721" s="612"/>
      <c r="AD721" s="613"/>
      <c r="AE721" s="613"/>
      <c r="AF721" s="612"/>
      <c r="AG721" s="612"/>
      <c r="AH721" s="612"/>
      <c r="AI721" s="611"/>
      <c r="AJ721" s="612"/>
      <c r="AK721" s="612"/>
      <c r="AL721" s="612"/>
      <c r="AM721" s="613"/>
      <c r="AN721" s="612"/>
      <c r="AO721" s="612"/>
      <c r="AP721" s="612"/>
      <c r="AQ721" s="613"/>
      <c r="AR721" s="612"/>
      <c r="AS721" s="612"/>
      <c r="AT721" s="612"/>
      <c r="AU721" s="616"/>
      <c r="AV721" s="612"/>
      <c r="AW721" s="612"/>
      <c r="AX721" s="612"/>
      <c r="AY721" s="612"/>
      <c r="AZ721" s="612"/>
      <c r="BA721" s="612"/>
      <c r="BB721" s="612"/>
      <c r="BC721" s="613"/>
      <c r="BD721" s="612"/>
      <c r="BE721" s="612"/>
      <c r="BF721" s="612"/>
      <c r="BG721" s="612"/>
      <c r="BH721" s="613"/>
      <c r="BI721" s="612"/>
      <c r="BJ721" s="612"/>
      <c r="BK721" s="612"/>
      <c r="BL721" s="613"/>
      <c r="BM721" s="611"/>
      <c r="BN721" s="612"/>
      <c r="BO721" s="612"/>
      <c r="BP721" s="612"/>
      <c r="BQ721" s="547"/>
      <c r="BR721" s="605"/>
      <c r="BS721" s="1020"/>
      <c r="BT721" s="605"/>
      <c r="BU721" s="618"/>
      <c r="BY721" s="607"/>
    </row>
    <row r="722" spans="1:77" s="619" customFormat="1" hidden="1">
      <c r="A722" s="603"/>
      <c r="B722" s="604"/>
      <c r="C722" s="604"/>
      <c r="D722" s="605"/>
      <c r="E722" s="605"/>
      <c r="F722" s="605"/>
      <c r="G722" s="607"/>
      <c r="H722" s="608"/>
      <c r="I722" s="609"/>
      <c r="J722" s="610"/>
      <c r="K722" s="611"/>
      <c r="L722" s="611"/>
      <c r="M722" s="611"/>
      <c r="N722" s="611"/>
      <c r="O722" s="612"/>
      <c r="P722" s="612"/>
      <c r="Q722" s="613"/>
      <c r="R722" s="612"/>
      <c r="S722" s="612"/>
      <c r="T722" s="615"/>
      <c r="U722" s="612"/>
      <c r="V722" s="612"/>
      <c r="W722" s="613"/>
      <c r="X722" s="612"/>
      <c r="Y722" s="612"/>
      <c r="Z722" s="612"/>
      <c r="AA722" s="611"/>
      <c r="AB722" s="612"/>
      <c r="AC722" s="612"/>
      <c r="AD722" s="613"/>
      <c r="AE722" s="613"/>
      <c r="AF722" s="612"/>
      <c r="AG722" s="612"/>
      <c r="AH722" s="612"/>
      <c r="AI722" s="611"/>
      <c r="AJ722" s="612"/>
      <c r="AK722" s="612"/>
      <c r="AL722" s="612"/>
      <c r="AM722" s="613"/>
      <c r="AN722" s="612"/>
      <c r="AO722" s="612"/>
      <c r="AP722" s="612"/>
      <c r="AQ722" s="613"/>
      <c r="AR722" s="612"/>
      <c r="AS722" s="612"/>
      <c r="AT722" s="612"/>
      <c r="AU722" s="616"/>
      <c r="AV722" s="612"/>
      <c r="AW722" s="612"/>
      <c r="AX722" s="612"/>
      <c r="AY722" s="612"/>
      <c r="AZ722" s="612"/>
      <c r="BA722" s="612"/>
      <c r="BB722" s="612"/>
      <c r="BC722" s="613"/>
      <c r="BD722" s="612"/>
      <c r="BE722" s="612"/>
      <c r="BF722" s="612"/>
      <c r="BG722" s="612"/>
      <c r="BH722" s="613"/>
      <c r="BI722" s="612"/>
      <c r="BJ722" s="612"/>
      <c r="BK722" s="612"/>
      <c r="BL722" s="613"/>
      <c r="BM722" s="611"/>
      <c r="BN722" s="612"/>
      <c r="BO722" s="612"/>
      <c r="BP722" s="612"/>
      <c r="BQ722" s="547"/>
      <c r="BR722" s="605"/>
      <c r="BS722" s="1020"/>
      <c r="BT722" s="605"/>
      <c r="BU722" s="618"/>
      <c r="BY722" s="607"/>
    </row>
    <row r="723" spans="1:77" s="619" customFormat="1" hidden="1">
      <c r="A723" s="603"/>
      <c r="B723" s="604"/>
      <c r="C723" s="604"/>
      <c r="D723" s="605"/>
      <c r="E723" s="605"/>
      <c r="F723" s="605"/>
      <c r="G723" s="607"/>
      <c r="H723" s="608"/>
      <c r="I723" s="609"/>
      <c r="J723" s="610"/>
      <c r="K723" s="611"/>
      <c r="L723" s="611"/>
      <c r="M723" s="611"/>
      <c r="N723" s="611"/>
      <c r="O723" s="612"/>
      <c r="P723" s="612"/>
      <c r="Q723" s="613"/>
      <c r="R723" s="612"/>
      <c r="S723" s="612"/>
      <c r="T723" s="615"/>
      <c r="U723" s="612"/>
      <c r="V723" s="612"/>
      <c r="W723" s="613"/>
      <c r="X723" s="612"/>
      <c r="Y723" s="612"/>
      <c r="Z723" s="612"/>
      <c r="AA723" s="611"/>
      <c r="AB723" s="612"/>
      <c r="AC723" s="612"/>
      <c r="AD723" s="613"/>
      <c r="AE723" s="613"/>
      <c r="AF723" s="612"/>
      <c r="AG723" s="612"/>
      <c r="AH723" s="612"/>
      <c r="AI723" s="611"/>
      <c r="AJ723" s="612"/>
      <c r="AK723" s="612"/>
      <c r="AL723" s="612"/>
      <c r="AM723" s="613"/>
      <c r="AN723" s="612"/>
      <c r="AO723" s="612"/>
      <c r="AP723" s="612"/>
      <c r="AQ723" s="613"/>
      <c r="AR723" s="612"/>
      <c r="AS723" s="612"/>
      <c r="AT723" s="612"/>
      <c r="AU723" s="616"/>
      <c r="AV723" s="612"/>
      <c r="AW723" s="612"/>
      <c r="AX723" s="612"/>
      <c r="AY723" s="612"/>
      <c r="AZ723" s="612"/>
      <c r="BA723" s="612"/>
      <c r="BB723" s="612"/>
      <c r="BC723" s="613"/>
      <c r="BD723" s="612"/>
      <c r="BE723" s="612"/>
      <c r="BF723" s="612"/>
      <c r="BG723" s="612"/>
      <c r="BH723" s="613"/>
      <c r="BI723" s="612"/>
      <c r="BJ723" s="612"/>
      <c r="BK723" s="612"/>
      <c r="BL723" s="613"/>
      <c r="BM723" s="611"/>
      <c r="BN723" s="612"/>
      <c r="BO723" s="612"/>
      <c r="BP723" s="612"/>
      <c r="BQ723" s="547"/>
      <c r="BR723" s="605"/>
      <c r="BS723" s="1020"/>
      <c r="BT723" s="605"/>
      <c r="BU723" s="618"/>
      <c r="BY723" s="607"/>
    </row>
    <row r="724" spans="1:77" s="619" customFormat="1" hidden="1">
      <c r="A724" s="603"/>
      <c r="B724" s="604"/>
      <c r="C724" s="604"/>
      <c r="D724" s="605"/>
      <c r="E724" s="605"/>
      <c r="F724" s="605"/>
      <c r="G724" s="607"/>
      <c r="H724" s="608"/>
      <c r="I724" s="609"/>
      <c r="J724" s="610"/>
      <c r="K724" s="611"/>
      <c r="L724" s="611"/>
      <c r="M724" s="611"/>
      <c r="N724" s="611"/>
      <c r="O724" s="612"/>
      <c r="P724" s="612"/>
      <c r="Q724" s="613"/>
      <c r="R724" s="612"/>
      <c r="S724" s="612"/>
      <c r="T724" s="615"/>
      <c r="U724" s="612"/>
      <c r="V724" s="612"/>
      <c r="W724" s="613"/>
      <c r="X724" s="612"/>
      <c r="Y724" s="612"/>
      <c r="Z724" s="612"/>
      <c r="AA724" s="611"/>
      <c r="AB724" s="612"/>
      <c r="AC724" s="612"/>
      <c r="AD724" s="613"/>
      <c r="AE724" s="613"/>
      <c r="AF724" s="612"/>
      <c r="AG724" s="612"/>
      <c r="AH724" s="612"/>
      <c r="AI724" s="611"/>
      <c r="AJ724" s="612"/>
      <c r="AK724" s="612"/>
      <c r="AL724" s="612"/>
      <c r="AM724" s="613"/>
      <c r="AN724" s="612"/>
      <c r="AO724" s="612"/>
      <c r="AP724" s="612"/>
      <c r="AQ724" s="613"/>
      <c r="AR724" s="612"/>
      <c r="AS724" s="612"/>
      <c r="AT724" s="612"/>
      <c r="AU724" s="616"/>
      <c r="AV724" s="612"/>
      <c r="AW724" s="612"/>
      <c r="AX724" s="612"/>
      <c r="AY724" s="612"/>
      <c r="AZ724" s="612"/>
      <c r="BA724" s="612"/>
      <c r="BB724" s="612"/>
      <c r="BC724" s="613"/>
      <c r="BD724" s="612"/>
      <c r="BE724" s="612"/>
      <c r="BF724" s="612"/>
      <c r="BG724" s="612"/>
      <c r="BH724" s="613"/>
      <c r="BI724" s="612"/>
      <c r="BJ724" s="612"/>
      <c r="BK724" s="612"/>
      <c r="BL724" s="613"/>
      <c r="BM724" s="611"/>
      <c r="BN724" s="612"/>
      <c r="BO724" s="612"/>
      <c r="BP724" s="612"/>
      <c r="BQ724" s="547"/>
      <c r="BR724" s="605"/>
      <c r="BS724" s="1020"/>
      <c r="BT724" s="605"/>
      <c r="BU724" s="618"/>
      <c r="BY724" s="607"/>
    </row>
    <row r="725" spans="1:77" s="619" customFormat="1" hidden="1">
      <c r="A725" s="603"/>
      <c r="B725" s="604"/>
      <c r="C725" s="604"/>
      <c r="D725" s="605"/>
      <c r="E725" s="605"/>
      <c r="F725" s="605"/>
      <c r="G725" s="607"/>
      <c r="H725" s="608"/>
      <c r="I725" s="609"/>
      <c r="J725" s="610"/>
      <c r="K725" s="611"/>
      <c r="L725" s="611"/>
      <c r="M725" s="611"/>
      <c r="N725" s="611"/>
      <c r="O725" s="612"/>
      <c r="P725" s="612"/>
      <c r="Q725" s="613"/>
      <c r="R725" s="612"/>
      <c r="S725" s="612"/>
      <c r="T725" s="615"/>
      <c r="U725" s="612"/>
      <c r="V725" s="612"/>
      <c r="W725" s="613"/>
      <c r="X725" s="612"/>
      <c r="Y725" s="612"/>
      <c r="Z725" s="612"/>
      <c r="AA725" s="611"/>
      <c r="AB725" s="612"/>
      <c r="AC725" s="612"/>
      <c r="AD725" s="613"/>
      <c r="AE725" s="613"/>
      <c r="AF725" s="612"/>
      <c r="AG725" s="612"/>
      <c r="AH725" s="612"/>
      <c r="AI725" s="611"/>
      <c r="AJ725" s="612"/>
      <c r="AK725" s="612"/>
      <c r="AL725" s="612"/>
      <c r="AM725" s="613"/>
      <c r="AN725" s="612"/>
      <c r="AO725" s="612"/>
      <c r="AP725" s="612"/>
      <c r="AQ725" s="613"/>
      <c r="AR725" s="612"/>
      <c r="AS725" s="612"/>
      <c r="AT725" s="612"/>
      <c r="AU725" s="616"/>
      <c r="AV725" s="612"/>
      <c r="AW725" s="612"/>
      <c r="AX725" s="612"/>
      <c r="AY725" s="612"/>
      <c r="AZ725" s="612"/>
      <c r="BA725" s="612"/>
      <c r="BB725" s="612"/>
      <c r="BC725" s="613"/>
      <c r="BD725" s="612"/>
      <c r="BE725" s="612"/>
      <c r="BF725" s="612"/>
      <c r="BG725" s="612"/>
      <c r="BH725" s="613"/>
      <c r="BI725" s="612"/>
      <c r="BJ725" s="612"/>
      <c r="BK725" s="612"/>
      <c r="BL725" s="613"/>
      <c r="BM725" s="611"/>
      <c r="BN725" s="612"/>
      <c r="BO725" s="612"/>
      <c r="BP725" s="612"/>
      <c r="BQ725" s="547"/>
      <c r="BR725" s="605"/>
      <c r="BS725" s="1020"/>
      <c r="BT725" s="605"/>
      <c r="BU725" s="618"/>
      <c r="BY725" s="607"/>
    </row>
    <row r="726" spans="1:77" s="619" customFormat="1" hidden="1">
      <c r="A726" s="603"/>
      <c r="B726" s="604"/>
      <c r="C726" s="604"/>
      <c r="D726" s="605"/>
      <c r="E726" s="605"/>
      <c r="F726" s="605"/>
      <c r="G726" s="607"/>
      <c r="H726" s="608"/>
      <c r="I726" s="609"/>
      <c r="J726" s="610"/>
      <c r="K726" s="611"/>
      <c r="L726" s="611"/>
      <c r="M726" s="611"/>
      <c r="N726" s="611"/>
      <c r="O726" s="612"/>
      <c r="P726" s="612"/>
      <c r="Q726" s="613"/>
      <c r="R726" s="612"/>
      <c r="S726" s="612"/>
      <c r="T726" s="615"/>
      <c r="U726" s="612"/>
      <c r="V726" s="612"/>
      <c r="W726" s="613"/>
      <c r="X726" s="612"/>
      <c r="Y726" s="612"/>
      <c r="Z726" s="612"/>
      <c r="AA726" s="611"/>
      <c r="AB726" s="612"/>
      <c r="AC726" s="612"/>
      <c r="AD726" s="613"/>
      <c r="AE726" s="613"/>
      <c r="AF726" s="612"/>
      <c r="AG726" s="612"/>
      <c r="AH726" s="612"/>
      <c r="AI726" s="611"/>
      <c r="AJ726" s="612"/>
      <c r="AK726" s="612"/>
      <c r="AL726" s="612"/>
      <c r="AM726" s="613"/>
      <c r="AN726" s="612"/>
      <c r="AO726" s="612"/>
      <c r="AP726" s="612"/>
      <c r="AQ726" s="613"/>
      <c r="AR726" s="612"/>
      <c r="AS726" s="612"/>
      <c r="AT726" s="612"/>
      <c r="AU726" s="616"/>
      <c r="AV726" s="612"/>
      <c r="AW726" s="612"/>
      <c r="AX726" s="612"/>
      <c r="AY726" s="612"/>
      <c r="AZ726" s="612"/>
      <c r="BA726" s="612"/>
      <c r="BB726" s="612"/>
      <c r="BC726" s="613"/>
      <c r="BD726" s="612"/>
      <c r="BE726" s="612"/>
      <c r="BF726" s="612"/>
      <c r="BG726" s="612"/>
      <c r="BH726" s="613"/>
      <c r="BI726" s="612"/>
      <c r="BJ726" s="612"/>
      <c r="BK726" s="612"/>
      <c r="BL726" s="613"/>
      <c r="BM726" s="611"/>
      <c r="BN726" s="612"/>
      <c r="BO726" s="612"/>
      <c r="BP726" s="612"/>
      <c r="BQ726" s="547"/>
      <c r="BR726" s="605"/>
      <c r="BS726" s="1020"/>
      <c r="BT726" s="605"/>
      <c r="BU726" s="618"/>
      <c r="BY726" s="607"/>
    </row>
    <row r="727" spans="1:77" s="619" customFormat="1" hidden="1">
      <c r="A727" s="603"/>
      <c r="B727" s="604"/>
      <c r="C727" s="604"/>
      <c r="D727" s="605"/>
      <c r="E727" s="605"/>
      <c r="F727" s="605"/>
      <c r="G727" s="607"/>
      <c r="H727" s="608"/>
      <c r="I727" s="609"/>
      <c r="J727" s="610"/>
      <c r="K727" s="611"/>
      <c r="L727" s="611"/>
      <c r="M727" s="611"/>
      <c r="N727" s="611"/>
      <c r="O727" s="612"/>
      <c r="P727" s="612"/>
      <c r="Q727" s="613"/>
      <c r="R727" s="612"/>
      <c r="S727" s="612"/>
      <c r="T727" s="615"/>
      <c r="U727" s="612"/>
      <c r="V727" s="612"/>
      <c r="W727" s="613"/>
      <c r="X727" s="612"/>
      <c r="Y727" s="612"/>
      <c r="Z727" s="612"/>
      <c r="AA727" s="611"/>
      <c r="AB727" s="612"/>
      <c r="AC727" s="612"/>
      <c r="AD727" s="613"/>
      <c r="AE727" s="613"/>
      <c r="AF727" s="612"/>
      <c r="AG727" s="612"/>
      <c r="AH727" s="612"/>
      <c r="AI727" s="611"/>
      <c r="AJ727" s="612"/>
      <c r="AK727" s="612"/>
      <c r="AL727" s="612"/>
      <c r="AM727" s="613"/>
      <c r="AN727" s="612"/>
      <c r="AO727" s="612"/>
      <c r="AP727" s="612"/>
      <c r="AQ727" s="613"/>
      <c r="AR727" s="612"/>
      <c r="AS727" s="612"/>
      <c r="AT727" s="612"/>
      <c r="AU727" s="616"/>
      <c r="AV727" s="612"/>
      <c r="AW727" s="612"/>
      <c r="AX727" s="612"/>
      <c r="AY727" s="612"/>
      <c r="AZ727" s="612"/>
      <c r="BA727" s="612"/>
      <c r="BB727" s="612"/>
      <c r="BC727" s="613"/>
      <c r="BD727" s="612"/>
      <c r="BE727" s="612"/>
      <c r="BF727" s="612"/>
      <c r="BG727" s="612"/>
      <c r="BH727" s="613"/>
      <c r="BI727" s="612"/>
      <c r="BJ727" s="612"/>
      <c r="BK727" s="612"/>
      <c r="BL727" s="613"/>
      <c r="BM727" s="611"/>
      <c r="BN727" s="612"/>
      <c r="BO727" s="612"/>
      <c r="BP727" s="612"/>
      <c r="BQ727" s="547"/>
      <c r="BR727" s="605"/>
      <c r="BS727" s="1020"/>
      <c r="BT727" s="605"/>
      <c r="BU727" s="618"/>
      <c r="BY727" s="607"/>
    </row>
    <row r="728" spans="1:77" s="619" customFormat="1" hidden="1">
      <c r="A728" s="603"/>
      <c r="B728" s="604"/>
      <c r="C728" s="604"/>
      <c r="D728" s="605"/>
      <c r="E728" s="605"/>
      <c r="F728" s="605"/>
      <c r="G728" s="607"/>
      <c r="H728" s="608"/>
      <c r="I728" s="609"/>
      <c r="J728" s="610"/>
      <c r="K728" s="611"/>
      <c r="L728" s="611"/>
      <c r="M728" s="611"/>
      <c r="N728" s="611"/>
      <c r="O728" s="612"/>
      <c r="P728" s="612"/>
      <c r="Q728" s="613"/>
      <c r="R728" s="612"/>
      <c r="S728" s="612"/>
      <c r="T728" s="615"/>
      <c r="U728" s="612"/>
      <c r="V728" s="612"/>
      <c r="W728" s="613"/>
      <c r="X728" s="612"/>
      <c r="Y728" s="612"/>
      <c r="Z728" s="612"/>
      <c r="AA728" s="611"/>
      <c r="AB728" s="612"/>
      <c r="AC728" s="612"/>
      <c r="AD728" s="613"/>
      <c r="AE728" s="613"/>
      <c r="AF728" s="612"/>
      <c r="AG728" s="612"/>
      <c r="AH728" s="612"/>
      <c r="AI728" s="611"/>
      <c r="AJ728" s="612"/>
      <c r="AK728" s="612"/>
      <c r="AL728" s="612"/>
      <c r="AM728" s="613"/>
      <c r="AN728" s="612"/>
      <c r="AO728" s="612"/>
      <c r="AP728" s="612"/>
      <c r="AQ728" s="613"/>
      <c r="AR728" s="612"/>
      <c r="AS728" s="612"/>
      <c r="AT728" s="612"/>
      <c r="AU728" s="616"/>
      <c r="AV728" s="612"/>
      <c r="AW728" s="612"/>
      <c r="AX728" s="612"/>
      <c r="AY728" s="612"/>
      <c r="AZ728" s="612"/>
      <c r="BA728" s="612"/>
      <c r="BB728" s="612"/>
      <c r="BC728" s="613"/>
      <c r="BD728" s="612"/>
      <c r="BE728" s="612"/>
      <c r="BF728" s="612"/>
      <c r="BG728" s="612"/>
      <c r="BH728" s="613"/>
      <c r="BI728" s="612"/>
      <c r="BJ728" s="612"/>
      <c r="BK728" s="612"/>
      <c r="BL728" s="613"/>
      <c r="BM728" s="611"/>
      <c r="BN728" s="612"/>
      <c r="BO728" s="612"/>
      <c r="BP728" s="612"/>
      <c r="BQ728" s="547"/>
      <c r="BR728" s="605"/>
      <c r="BS728" s="1020"/>
      <c r="BT728" s="605"/>
      <c r="BU728" s="618"/>
      <c r="BY728" s="607"/>
    </row>
    <row r="729" spans="1:77" s="619" customFormat="1" hidden="1">
      <c r="A729" s="603"/>
      <c r="B729" s="604"/>
      <c r="C729" s="604"/>
      <c r="D729" s="605"/>
      <c r="E729" s="605"/>
      <c r="F729" s="605"/>
      <c r="G729" s="607"/>
      <c r="H729" s="608"/>
      <c r="I729" s="609"/>
      <c r="J729" s="610"/>
      <c r="K729" s="611"/>
      <c r="L729" s="611"/>
      <c r="M729" s="611"/>
      <c r="N729" s="611"/>
      <c r="O729" s="612"/>
      <c r="P729" s="612"/>
      <c r="Q729" s="613"/>
      <c r="R729" s="612"/>
      <c r="S729" s="612"/>
      <c r="T729" s="615"/>
      <c r="U729" s="612"/>
      <c r="V729" s="612"/>
      <c r="W729" s="613"/>
      <c r="X729" s="612"/>
      <c r="Y729" s="612"/>
      <c r="Z729" s="612"/>
      <c r="AA729" s="611"/>
      <c r="AB729" s="612"/>
      <c r="AC729" s="612"/>
      <c r="AD729" s="613"/>
      <c r="AE729" s="613"/>
      <c r="AF729" s="612"/>
      <c r="AG729" s="612"/>
      <c r="AH729" s="612"/>
      <c r="AI729" s="611"/>
      <c r="AJ729" s="612"/>
      <c r="AK729" s="612"/>
      <c r="AL729" s="612"/>
      <c r="AM729" s="613"/>
      <c r="AN729" s="612"/>
      <c r="AO729" s="612"/>
      <c r="AP729" s="612"/>
      <c r="AQ729" s="613"/>
      <c r="AR729" s="612"/>
      <c r="AS729" s="612"/>
      <c r="AT729" s="612"/>
      <c r="AU729" s="616"/>
      <c r="AV729" s="612"/>
      <c r="AW729" s="612"/>
      <c r="AX729" s="612"/>
      <c r="AY729" s="612"/>
      <c r="AZ729" s="612"/>
      <c r="BA729" s="612"/>
      <c r="BB729" s="612"/>
      <c r="BC729" s="613"/>
      <c r="BD729" s="612"/>
      <c r="BE729" s="612"/>
      <c r="BF729" s="612"/>
      <c r="BG729" s="612"/>
      <c r="BH729" s="613"/>
      <c r="BI729" s="612"/>
      <c r="BJ729" s="612"/>
      <c r="BK729" s="612"/>
      <c r="BL729" s="613"/>
      <c r="BM729" s="611"/>
      <c r="BN729" s="612"/>
      <c r="BO729" s="612"/>
      <c r="BP729" s="612"/>
      <c r="BQ729" s="547"/>
      <c r="BR729" s="605"/>
      <c r="BS729" s="1020"/>
      <c r="BT729" s="605"/>
      <c r="BU729" s="618"/>
      <c r="BY729" s="607"/>
    </row>
    <row r="730" spans="1:77" s="619" customFormat="1" hidden="1">
      <c r="A730" s="603"/>
      <c r="B730" s="604"/>
      <c r="C730" s="604"/>
      <c r="D730" s="605"/>
      <c r="E730" s="605"/>
      <c r="F730" s="605"/>
      <c r="G730" s="607"/>
      <c r="H730" s="608"/>
      <c r="I730" s="609"/>
      <c r="J730" s="610"/>
      <c r="K730" s="611"/>
      <c r="L730" s="611"/>
      <c r="M730" s="611"/>
      <c r="N730" s="611"/>
      <c r="O730" s="612"/>
      <c r="P730" s="612"/>
      <c r="Q730" s="613"/>
      <c r="R730" s="612"/>
      <c r="S730" s="612"/>
      <c r="T730" s="615"/>
      <c r="U730" s="612"/>
      <c r="V730" s="612"/>
      <c r="W730" s="613"/>
      <c r="X730" s="612"/>
      <c r="Y730" s="612"/>
      <c r="Z730" s="612"/>
      <c r="AA730" s="611"/>
      <c r="AB730" s="612"/>
      <c r="AC730" s="612"/>
      <c r="AD730" s="613"/>
      <c r="AE730" s="613"/>
      <c r="AF730" s="612"/>
      <c r="AG730" s="612"/>
      <c r="AH730" s="612"/>
      <c r="AI730" s="611"/>
      <c r="AJ730" s="612"/>
      <c r="AK730" s="612"/>
      <c r="AL730" s="612"/>
      <c r="AM730" s="613"/>
      <c r="AN730" s="612"/>
      <c r="AO730" s="612"/>
      <c r="AP730" s="612"/>
      <c r="AQ730" s="613"/>
      <c r="AR730" s="612"/>
      <c r="AS730" s="612"/>
      <c r="AT730" s="612"/>
      <c r="AU730" s="616"/>
      <c r="AV730" s="612"/>
      <c r="AW730" s="612"/>
      <c r="AX730" s="612"/>
      <c r="AY730" s="612"/>
      <c r="AZ730" s="612"/>
      <c r="BA730" s="612"/>
      <c r="BB730" s="612"/>
      <c r="BC730" s="613"/>
      <c r="BD730" s="612"/>
      <c r="BE730" s="612"/>
      <c r="BF730" s="612"/>
      <c r="BG730" s="612"/>
      <c r="BH730" s="613"/>
      <c r="BI730" s="612"/>
      <c r="BJ730" s="612"/>
      <c r="BK730" s="612"/>
      <c r="BL730" s="613"/>
      <c r="BM730" s="611"/>
      <c r="BN730" s="612"/>
      <c r="BO730" s="612"/>
      <c r="BP730" s="612"/>
      <c r="BQ730" s="547"/>
      <c r="BR730" s="605"/>
      <c r="BS730" s="1020"/>
      <c r="BT730" s="605"/>
      <c r="BU730" s="618"/>
      <c r="BY730" s="607"/>
    </row>
    <row r="731" spans="1:77" s="619" customFormat="1" hidden="1">
      <c r="A731" s="603"/>
      <c r="B731" s="604"/>
      <c r="C731" s="604"/>
      <c r="D731" s="605"/>
      <c r="E731" s="605"/>
      <c r="F731" s="605"/>
      <c r="G731" s="607"/>
      <c r="H731" s="608"/>
      <c r="I731" s="609"/>
      <c r="J731" s="610"/>
      <c r="K731" s="611"/>
      <c r="L731" s="611"/>
      <c r="M731" s="611"/>
      <c r="N731" s="611"/>
      <c r="O731" s="612"/>
      <c r="P731" s="612"/>
      <c r="Q731" s="613"/>
      <c r="R731" s="612"/>
      <c r="S731" s="612"/>
      <c r="T731" s="615"/>
      <c r="U731" s="612"/>
      <c r="V731" s="612"/>
      <c r="W731" s="613"/>
      <c r="X731" s="612"/>
      <c r="Y731" s="612"/>
      <c r="Z731" s="612"/>
      <c r="AA731" s="611"/>
      <c r="AB731" s="612"/>
      <c r="AC731" s="612"/>
      <c r="AD731" s="613"/>
      <c r="AE731" s="613"/>
      <c r="AF731" s="612"/>
      <c r="AG731" s="612"/>
      <c r="AH731" s="612"/>
      <c r="AI731" s="611"/>
      <c r="AJ731" s="612"/>
      <c r="AK731" s="612"/>
      <c r="AL731" s="612"/>
      <c r="AM731" s="613"/>
      <c r="AN731" s="612"/>
      <c r="AO731" s="612"/>
      <c r="AP731" s="612"/>
      <c r="AQ731" s="613"/>
      <c r="AR731" s="612"/>
      <c r="AS731" s="612"/>
      <c r="AT731" s="612"/>
      <c r="AU731" s="616"/>
      <c r="AV731" s="612"/>
      <c r="AW731" s="612"/>
      <c r="AX731" s="612"/>
      <c r="AY731" s="612"/>
      <c r="AZ731" s="612"/>
      <c r="BA731" s="612"/>
      <c r="BB731" s="612"/>
      <c r="BC731" s="613"/>
      <c r="BD731" s="612"/>
      <c r="BE731" s="612"/>
      <c r="BF731" s="612"/>
      <c r="BG731" s="612"/>
      <c r="BH731" s="613"/>
      <c r="BI731" s="612"/>
      <c r="BJ731" s="612"/>
      <c r="BK731" s="612"/>
      <c r="BL731" s="613"/>
      <c r="BM731" s="611"/>
      <c r="BN731" s="612"/>
      <c r="BO731" s="612"/>
      <c r="BP731" s="612"/>
      <c r="BQ731" s="547"/>
      <c r="BR731" s="605"/>
      <c r="BS731" s="1020"/>
      <c r="BT731" s="605"/>
      <c r="BU731" s="618"/>
      <c r="BY731" s="607"/>
    </row>
    <row r="732" spans="1:77" s="619" customFormat="1" hidden="1">
      <c r="A732" s="603"/>
      <c r="B732" s="604"/>
      <c r="C732" s="604"/>
      <c r="D732" s="605"/>
      <c r="E732" s="605"/>
      <c r="F732" s="605"/>
      <c r="G732" s="607"/>
      <c r="H732" s="608"/>
      <c r="I732" s="609"/>
      <c r="J732" s="610"/>
      <c r="K732" s="611"/>
      <c r="L732" s="611"/>
      <c r="M732" s="611"/>
      <c r="N732" s="611"/>
      <c r="O732" s="612"/>
      <c r="P732" s="612"/>
      <c r="Q732" s="613"/>
      <c r="R732" s="612"/>
      <c r="S732" s="612"/>
      <c r="T732" s="615"/>
      <c r="U732" s="612"/>
      <c r="V732" s="612"/>
      <c r="W732" s="613"/>
      <c r="X732" s="612"/>
      <c r="Y732" s="612"/>
      <c r="Z732" s="612"/>
      <c r="AA732" s="611"/>
      <c r="AB732" s="612"/>
      <c r="AC732" s="612"/>
      <c r="AD732" s="613"/>
      <c r="AE732" s="613"/>
      <c r="AF732" s="612"/>
      <c r="AG732" s="612"/>
      <c r="AH732" s="612"/>
      <c r="AI732" s="611"/>
      <c r="AJ732" s="612"/>
      <c r="AK732" s="612"/>
      <c r="AL732" s="612"/>
      <c r="AM732" s="613"/>
      <c r="AN732" s="612"/>
      <c r="AO732" s="612"/>
      <c r="AP732" s="612"/>
      <c r="AQ732" s="613"/>
      <c r="AR732" s="612"/>
      <c r="AS732" s="612"/>
      <c r="AT732" s="612"/>
      <c r="AU732" s="616"/>
      <c r="AV732" s="612"/>
      <c r="AW732" s="612"/>
      <c r="AX732" s="612"/>
      <c r="AY732" s="612"/>
      <c r="AZ732" s="612"/>
      <c r="BA732" s="612"/>
      <c r="BB732" s="612"/>
      <c r="BC732" s="613"/>
      <c r="BD732" s="612"/>
      <c r="BE732" s="612"/>
      <c r="BF732" s="612"/>
      <c r="BG732" s="612"/>
      <c r="BH732" s="613"/>
      <c r="BI732" s="612"/>
      <c r="BJ732" s="612"/>
      <c r="BK732" s="612"/>
      <c r="BL732" s="613"/>
      <c r="BM732" s="611"/>
      <c r="BN732" s="612"/>
      <c r="BO732" s="612"/>
      <c r="BP732" s="612"/>
      <c r="BQ732" s="547"/>
      <c r="BR732" s="605"/>
      <c r="BS732" s="1020"/>
      <c r="BT732" s="605"/>
      <c r="BU732" s="618"/>
      <c r="BY732" s="607"/>
    </row>
    <row r="733" spans="1:77" s="619" customFormat="1" hidden="1">
      <c r="A733" s="603"/>
      <c r="B733" s="604"/>
      <c r="C733" s="604"/>
      <c r="D733" s="605"/>
      <c r="E733" s="605"/>
      <c r="F733" s="605"/>
      <c r="G733" s="607"/>
      <c r="H733" s="608"/>
      <c r="I733" s="609"/>
      <c r="J733" s="610"/>
      <c r="K733" s="611"/>
      <c r="L733" s="611"/>
      <c r="M733" s="611"/>
      <c r="N733" s="611"/>
      <c r="O733" s="612"/>
      <c r="P733" s="612"/>
      <c r="Q733" s="613"/>
      <c r="R733" s="612"/>
      <c r="S733" s="612"/>
      <c r="T733" s="615"/>
      <c r="U733" s="612"/>
      <c r="V733" s="612"/>
      <c r="W733" s="613"/>
      <c r="X733" s="612"/>
      <c r="Y733" s="612"/>
      <c r="Z733" s="612"/>
      <c r="AA733" s="611"/>
      <c r="AB733" s="612"/>
      <c r="AC733" s="612"/>
      <c r="AD733" s="613"/>
      <c r="AE733" s="613"/>
      <c r="AF733" s="612"/>
      <c r="AG733" s="612"/>
      <c r="AH733" s="612"/>
      <c r="AI733" s="611"/>
      <c r="AJ733" s="612"/>
      <c r="AK733" s="612"/>
      <c r="AL733" s="612"/>
      <c r="AM733" s="613"/>
      <c r="AN733" s="612"/>
      <c r="AO733" s="612"/>
      <c r="AP733" s="612"/>
      <c r="AQ733" s="613"/>
      <c r="AR733" s="612"/>
      <c r="AS733" s="612"/>
      <c r="AT733" s="612"/>
      <c r="AU733" s="616"/>
      <c r="AV733" s="612"/>
      <c r="AW733" s="612"/>
      <c r="AX733" s="612"/>
      <c r="AY733" s="612"/>
      <c r="AZ733" s="612"/>
      <c r="BA733" s="612"/>
      <c r="BB733" s="612"/>
      <c r="BC733" s="613"/>
      <c r="BD733" s="612"/>
      <c r="BE733" s="612"/>
      <c r="BF733" s="612"/>
      <c r="BG733" s="612"/>
      <c r="BH733" s="613"/>
      <c r="BI733" s="612"/>
      <c r="BJ733" s="612"/>
      <c r="BK733" s="612"/>
      <c r="BL733" s="613"/>
      <c r="BM733" s="611"/>
      <c r="BN733" s="612"/>
      <c r="BO733" s="612"/>
      <c r="BP733" s="612"/>
      <c r="BQ733" s="547"/>
      <c r="BR733" s="605"/>
      <c r="BS733" s="1020"/>
      <c r="BT733" s="605"/>
      <c r="BU733" s="618"/>
      <c r="BY733" s="607"/>
    </row>
    <row r="734" spans="1:77" s="619" customFormat="1" hidden="1">
      <c r="A734" s="603"/>
      <c r="B734" s="604"/>
      <c r="C734" s="604"/>
      <c r="D734" s="605"/>
      <c r="E734" s="605"/>
      <c r="F734" s="605"/>
      <c r="G734" s="607"/>
      <c r="H734" s="608"/>
      <c r="I734" s="609"/>
      <c r="J734" s="610"/>
      <c r="K734" s="611"/>
      <c r="L734" s="611"/>
      <c r="M734" s="611"/>
      <c r="N734" s="611"/>
      <c r="O734" s="612"/>
      <c r="P734" s="612"/>
      <c r="Q734" s="613"/>
      <c r="R734" s="612"/>
      <c r="S734" s="612"/>
      <c r="T734" s="615"/>
      <c r="U734" s="612"/>
      <c r="V734" s="612"/>
      <c r="W734" s="613"/>
      <c r="X734" s="612"/>
      <c r="Y734" s="612"/>
      <c r="Z734" s="612"/>
      <c r="AA734" s="611"/>
      <c r="AB734" s="612"/>
      <c r="AC734" s="612"/>
      <c r="AD734" s="613"/>
      <c r="AE734" s="613"/>
      <c r="AF734" s="612"/>
      <c r="AG734" s="612"/>
      <c r="AH734" s="612"/>
      <c r="AI734" s="611"/>
      <c r="AJ734" s="612"/>
      <c r="AK734" s="612"/>
      <c r="AL734" s="612"/>
      <c r="AM734" s="613"/>
      <c r="AN734" s="612"/>
      <c r="AO734" s="612"/>
      <c r="AP734" s="612"/>
      <c r="AQ734" s="613"/>
      <c r="AR734" s="612"/>
      <c r="AS734" s="612"/>
      <c r="AT734" s="612"/>
      <c r="AU734" s="616"/>
      <c r="AV734" s="612"/>
      <c r="AW734" s="612"/>
      <c r="AX734" s="612"/>
      <c r="AY734" s="612"/>
      <c r="AZ734" s="612"/>
      <c r="BA734" s="612"/>
      <c r="BB734" s="612"/>
      <c r="BC734" s="613"/>
      <c r="BD734" s="612"/>
      <c r="BE734" s="612"/>
      <c r="BF734" s="612"/>
      <c r="BG734" s="612"/>
      <c r="BH734" s="613"/>
      <c r="BI734" s="612"/>
      <c r="BJ734" s="612"/>
      <c r="BK734" s="612"/>
      <c r="BL734" s="613"/>
      <c r="BM734" s="611"/>
      <c r="BN734" s="612"/>
      <c r="BO734" s="612"/>
      <c r="BP734" s="612"/>
      <c r="BQ734" s="547"/>
      <c r="BR734" s="605"/>
      <c r="BS734" s="1020"/>
      <c r="BT734" s="605"/>
      <c r="BU734" s="618"/>
      <c r="BY734" s="607"/>
    </row>
    <row r="735" spans="1:77" s="619" customFormat="1" hidden="1">
      <c r="A735" s="603"/>
      <c r="B735" s="604"/>
      <c r="C735" s="604"/>
      <c r="D735" s="605"/>
      <c r="E735" s="605"/>
      <c r="F735" s="605"/>
      <c r="G735" s="607"/>
      <c r="H735" s="608"/>
      <c r="I735" s="609"/>
      <c r="J735" s="610"/>
      <c r="K735" s="611"/>
      <c r="L735" s="611"/>
      <c r="M735" s="611"/>
      <c r="N735" s="611"/>
      <c r="O735" s="612"/>
      <c r="P735" s="612"/>
      <c r="Q735" s="613"/>
      <c r="R735" s="612"/>
      <c r="S735" s="612"/>
      <c r="T735" s="615"/>
      <c r="U735" s="612"/>
      <c r="V735" s="612"/>
      <c r="W735" s="613"/>
      <c r="X735" s="612"/>
      <c r="Y735" s="612"/>
      <c r="Z735" s="612"/>
      <c r="AA735" s="611"/>
      <c r="AB735" s="612"/>
      <c r="AC735" s="612"/>
      <c r="AD735" s="613"/>
      <c r="AE735" s="613"/>
      <c r="AF735" s="612"/>
      <c r="AG735" s="612"/>
      <c r="AH735" s="612"/>
      <c r="AI735" s="611"/>
      <c r="AJ735" s="612"/>
      <c r="AK735" s="612"/>
      <c r="AL735" s="612"/>
      <c r="AM735" s="613"/>
      <c r="AN735" s="612"/>
      <c r="AO735" s="612"/>
      <c r="AP735" s="612"/>
      <c r="AQ735" s="613"/>
      <c r="AR735" s="612"/>
      <c r="AS735" s="612"/>
      <c r="AT735" s="612"/>
      <c r="AU735" s="616"/>
      <c r="AV735" s="612"/>
      <c r="AW735" s="612"/>
      <c r="AX735" s="612"/>
      <c r="AY735" s="612"/>
      <c r="AZ735" s="612"/>
      <c r="BA735" s="612"/>
      <c r="BB735" s="612"/>
      <c r="BC735" s="613"/>
      <c r="BD735" s="612"/>
      <c r="BE735" s="612"/>
      <c r="BF735" s="612"/>
      <c r="BG735" s="612"/>
      <c r="BH735" s="613"/>
      <c r="BI735" s="612"/>
      <c r="BJ735" s="612"/>
      <c r="BK735" s="612"/>
      <c r="BL735" s="613"/>
      <c r="BM735" s="611"/>
      <c r="BN735" s="612"/>
      <c r="BO735" s="612"/>
      <c r="BP735" s="612"/>
      <c r="BQ735" s="547"/>
      <c r="BR735" s="605"/>
      <c r="BS735" s="1020"/>
      <c r="BT735" s="605"/>
      <c r="BU735" s="618"/>
      <c r="BY735" s="607"/>
    </row>
    <row r="736" spans="1:77" s="619" customFormat="1" hidden="1">
      <c r="A736" s="603"/>
      <c r="B736" s="604"/>
      <c r="C736" s="604"/>
      <c r="D736" s="605"/>
      <c r="E736" s="605"/>
      <c r="F736" s="605"/>
      <c r="G736" s="607"/>
      <c r="H736" s="608"/>
      <c r="I736" s="609"/>
      <c r="J736" s="610"/>
      <c r="K736" s="611"/>
      <c r="L736" s="611"/>
      <c r="M736" s="611"/>
      <c r="N736" s="611"/>
      <c r="O736" s="612"/>
      <c r="P736" s="612"/>
      <c r="Q736" s="613"/>
      <c r="R736" s="612"/>
      <c r="S736" s="612"/>
      <c r="T736" s="615"/>
      <c r="U736" s="612"/>
      <c r="V736" s="612"/>
      <c r="W736" s="613"/>
      <c r="X736" s="612"/>
      <c r="Y736" s="612"/>
      <c r="Z736" s="612"/>
      <c r="AA736" s="611"/>
      <c r="AB736" s="612"/>
      <c r="AC736" s="612"/>
      <c r="AD736" s="613"/>
      <c r="AE736" s="613"/>
      <c r="AF736" s="612"/>
      <c r="AG736" s="612"/>
      <c r="AH736" s="612"/>
      <c r="AI736" s="611"/>
      <c r="AJ736" s="612"/>
      <c r="AK736" s="612"/>
      <c r="AL736" s="612"/>
      <c r="AM736" s="613"/>
      <c r="AN736" s="612"/>
      <c r="AO736" s="612"/>
      <c r="AP736" s="612"/>
      <c r="AQ736" s="613"/>
      <c r="AR736" s="612"/>
      <c r="AS736" s="612"/>
      <c r="AT736" s="612"/>
      <c r="AU736" s="616"/>
      <c r="AV736" s="612"/>
      <c r="AW736" s="612"/>
      <c r="AX736" s="612"/>
      <c r="AY736" s="612"/>
      <c r="AZ736" s="612"/>
      <c r="BA736" s="612"/>
      <c r="BB736" s="612"/>
      <c r="BC736" s="613"/>
      <c r="BD736" s="612"/>
      <c r="BE736" s="612"/>
      <c r="BF736" s="612"/>
      <c r="BG736" s="612"/>
      <c r="BH736" s="613"/>
      <c r="BI736" s="612"/>
      <c r="BJ736" s="612"/>
      <c r="BK736" s="612"/>
      <c r="BL736" s="613"/>
      <c r="BM736" s="611"/>
      <c r="BN736" s="612"/>
      <c r="BO736" s="612"/>
      <c r="BP736" s="612"/>
      <c r="BQ736" s="547"/>
      <c r="BR736" s="605"/>
      <c r="BS736" s="1020"/>
      <c r="BT736" s="605"/>
      <c r="BU736" s="618"/>
      <c r="BY736" s="607"/>
    </row>
    <row r="737" spans="1:77" s="619" customFormat="1" hidden="1">
      <c r="A737" s="603"/>
      <c r="B737" s="604"/>
      <c r="C737" s="604"/>
      <c r="D737" s="605"/>
      <c r="E737" s="605"/>
      <c r="F737" s="605"/>
      <c r="G737" s="607"/>
      <c r="H737" s="608"/>
      <c r="I737" s="609"/>
      <c r="J737" s="610"/>
      <c r="K737" s="611"/>
      <c r="L737" s="611"/>
      <c r="M737" s="611"/>
      <c r="N737" s="611"/>
      <c r="O737" s="612"/>
      <c r="P737" s="612"/>
      <c r="Q737" s="613"/>
      <c r="R737" s="612"/>
      <c r="S737" s="612"/>
      <c r="T737" s="615"/>
      <c r="U737" s="612"/>
      <c r="V737" s="612"/>
      <c r="W737" s="613"/>
      <c r="X737" s="612"/>
      <c r="Y737" s="612"/>
      <c r="Z737" s="612"/>
      <c r="AA737" s="611"/>
      <c r="AB737" s="612"/>
      <c r="AC737" s="612"/>
      <c r="AD737" s="613"/>
      <c r="AE737" s="613"/>
      <c r="AF737" s="612"/>
      <c r="AG737" s="612"/>
      <c r="AH737" s="612"/>
      <c r="AI737" s="611"/>
      <c r="AJ737" s="612"/>
      <c r="AK737" s="612"/>
      <c r="AL737" s="612"/>
      <c r="AM737" s="613"/>
      <c r="AN737" s="612"/>
      <c r="AO737" s="612"/>
      <c r="AP737" s="612"/>
      <c r="AQ737" s="613"/>
      <c r="AR737" s="612"/>
      <c r="AS737" s="612"/>
      <c r="AT737" s="612"/>
      <c r="AU737" s="616"/>
      <c r="AV737" s="612"/>
      <c r="AW737" s="612"/>
      <c r="AX737" s="612"/>
      <c r="AY737" s="612"/>
      <c r="AZ737" s="612"/>
      <c r="BA737" s="612"/>
      <c r="BB737" s="612"/>
      <c r="BC737" s="613"/>
      <c r="BD737" s="612"/>
      <c r="BE737" s="612"/>
      <c r="BF737" s="612"/>
      <c r="BG737" s="612"/>
      <c r="BH737" s="613"/>
      <c r="BI737" s="612"/>
      <c r="BJ737" s="612"/>
      <c r="BK737" s="612"/>
      <c r="BL737" s="613"/>
      <c r="BM737" s="611"/>
      <c r="BN737" s="612"/>
      <c r="BO737" s="612"/>
      <c r="BP737" s="612"/>
      <c r="BQ737" s="547"/>
      <c r="BR737" s="605"/>
      <c r="BS737" s="1020"/>
      <c r="BT737" s="605"/>
      <c r="BU737" s="618"/>
      <c r="BY737" s="607"/>
    </row>
    <row r="738" spans="1:77" s="619" customFormat="1" hidden="1">
      <c r="A738" s="603"/>
      <c r="B738" s="604"/>
      <c r="C738" s="604"/>
      <c r="D738" s="605"/>
      <c r="E738" s="605"/>
      <c r="F738" s="605"/>
      <c r="G738" s="607"/>
      <c r="H738" s="608"/>
      <c r="I738" s="609"/>
      <c r="J738" s="610"/>
      <c r="K738" s="611"/>
      <c r="L738" s="611"/>
      <c r="M738" s="611"/>
      <c r="N738" s="611"/>
      <c r="O738" s="612"/>
      <c r="P738" s="612"/>
      <c r="Q738" s="613"/>
      <c r="R738" s="612"/>
      <c r="S738" s="612"/>
      <c r="T738" s="615"/>
      <c r="U738" s="612"/>
      <c r="V738" s="612"/>
      <c r="W738" s="613"/>
      <c r="X738" s="612"/>
      <c r="Y738" s="612"/>
      <c r="Z738" s="612"/>
      <c r="AA738" s="611"/>
      <c r="AB738" s="612"/>
      <c r="AC738" s="612"/>
      <c r="AD738" s="613"/>
      <c r="AE738" s="613"/>
      <c r="AF738" s="612"/>
      <c r="AG738" s="612"/>
      <c r="AH738" s="612"/>
      <c r="AI738" s="611"/>
      <c r="AJ738" s="612"/>
      <c r="AK738" s="612"/>
      <c r="AL738" s="612"/>
      <c r="AM738" s="613"/>
      <c r="AN738" s="612"/>
      <c r="AO738" s="612"/>
      <c r="AP738" s="612"/>
      <c r="AQ738" s="613"/>
      <c r="AR738" s="612"/>
      <c r="AS738" s="612"/>
      <c r="AT738" s="612"/>
      <c r="AU738" s="616"/>
      <c r="AV738" s="612"/>
      <c r="AW738" s="612"/>
      <c r="AX738" s="612"/>
      <c r="AY738" s="612"/>
      <c r="AZ738" s="612"/>
      <c r="BA738" s="612"/>
      <c r="BB738" s="612"/>
      <c r="BC738" s="613"/>
      <c r="BD738" s="612"/>
      <c r="BE738" s="612"/>
      <c r="BF738" s="612"/>
      <c r="BG738" s="612"/>
      <c r="BH738" s="613"/>
      <c r="BI738" s="612"/>
      <c r="BJ738" s="612"/>
      <c r="BK738" s="612"/>
      <c r="BL738" s="613"/>
      <c r="BM738" s="611"/>
      <c r="BN738" s="612"/>
      <c r="BO738" s="612"/>
      <c r="BP738" s="612"/>
      <c r="BQ738" s="547"/>
      <c r="BR738" s="605"/>
      <c r="BS738" s="1020"/>
      <c r="BT738" s="605"/>
      <c r="BU738" s="618"/>
      <c r="BY738" s="607"/>
    </row>
    <row r="739" spans="1:77" s="619" customFormat="1" hidden="1">
      <c r="A739" s="603"/>
      <c r="B739" s="604"/>
      <c r="C739" s="604"/>
      <c r="D739" s="605"/>
      <c r="E739" s="605"/>
      <c r="F739" s="605"/>
      <c r="G739" s="607"/>
      <c r="H739" s="608"/>
      <c r="I739" s="609"/>
      <c r="J739" s="610"/>
      <c r="K739" s="611"/>
      <c r="L739" s="611"/>
      <c r="M739" s="611"/>
      <c r="N739" s="611"/>
      <c r="O739" s="612"/>
      <c r="P739" s="612"/>
      <c r="Q739" s="613"/>
      <c r="R739" s="612"/>
      <c r="S739" s="612"/>
      <c r="T739" s="615"/>
      <c r="U739" s="612"/>
      <c r="V739" s="612"/>
      <c r="W739" s="613"/>
      <c r="X739" s="612"/>
      <c r="Y739" s="612"/>
      <c r="Z739" s="612"/>
      <c r="AA739" s="611"/>
      <c r="AB739" s="612"/>
      <c r="AC739" s="612"/>
      <c r="AD739" s="613"/>
      <c r="AE739" s="613"/>
      <c r="AF739" s="612"/>
      <c r="AG739" s="612"/>
      <c r="AH739" s="612"/>
      <c r="AI739" s="611"/>
      <c r="AJ739" s="612"/>
      <c r="AK739" s="612"/>
      <c r="AL739" s="612"/>
      <c r="AM739" s="613"/>
      <c r="AN739" s="612"/>
      <c r="AO739" s="612"/>
      <c r="AP739" s="612"/>
      <c r="AQ739" s="613"/>
      <c r="AR739" s="612"/>
      <c r="AS739" s="612"/>
      <c r="AT739" s="612"/>
      <c r="AU739" s="616"/>
      <c r="AV739" s="612"/>
      <c r="AW739" s="612"/>
      <c r="AX739" s="612"/>
      <c r="AY739" s="612"/>
      <c r="AZ739" s="612"/>
      <c r="BA739" s="612"/>
      <c r="BB739" s="612"/>
      <c r="BC739" s="613"/>
      <c r="BD739" s="612"/>
      <c r="BE739" s="612"/>
      <c r="BF739" s="612"/>
      <c r="BG739" s="612"/>
      <c r="BH739" s="613"/>
      <c r="BI739" s="612"/>
      <c r="BJ739" s="612"/>
      <c r="BK739" s="612"/>
      <c r="BL739" s="613"/>
      <c r="BM739" s="611"/>
      <c r="BN739" s="612"/>
      <c r="BO739" s="612"/>
      <c r="BP739" s="612"/>
      <c r="BQ739" s="547"/>
      <c r="BR739" s="605"/>
      <c r="BS739" s="1020"/>
      <c r="BT739" s="605"/>
      <c r="BU739" s="618"/>
      <c r="BY739" s="607"/>
    </row>
    <row r="740" spans="1:77" s="619" customFormat="1" hidden="1">
      <c r="A740" s="603"/>
      <c r="B740" s="604"/>
      <c r="C740" s="604"/>
      <c r="D740" s="605"/>
      <c r="E740" s="605"/>
      <c r="F740" s="605"/>
      <c r="G740" s="607"/>
      <c r="H740" s="608"/>
      <c r="I740" s="609"/>
      <c r="J740" s="610"/>
      <c r="K740" s="611"/>
      <c r="L740" s="611"/>
      <c r="M740" s="611"/>
      <c r="N740" s="611"/>
      <c r="O740" s="612"/>
      <c r="P740" s="612"/>
      <c r="Q740" s="613"/>
      <c r="R740" s="612"/>
      <c r="S740" s="612"/>
      <c r="T740" s="615"/>
      <c r="U740" s="612"/>
      <c r="V740" s="612"/>
      <c r="W740" s="613"/>
      <c r="X740" s="612"/>
      <c r="Y740" s="612"/>
      <c r="Z740" s="612"/>
      <c r="AA740" s="611"/>
      <c r="AB740" s="612"/>
      <c r="AC740" s="612"/>
      <c r="AD740" s="613"/>
      <c r="AE740" s="613"/>
      <c r="AF740" s="612"/>
      <c r="AG740" s="612"/>
      <c r="AH740" s="612"/>
      <c r="AI740" s="611"/>
      <c r="AJ740" s="612"/>
      <c r="AK740" s="612"/>
      <c r="AL740" s="612"/>
      <c r="AM740" s="613"/>
      <c r="AN740" s="612"/>
      <c r="AO740" s="612"/>
      <c r="AP740" s="612"/>
      <c r="AQ740" s="613"/>
      <c r="AR740" s="612"/>
      <c r="AS740" s="612"/>
      <c r="AT740" s="612"/>
      <c r="AU740" s="616"/>
      <c r="AV740" s="612"/>
      <c r="AW740" s="612"/>
      <c r="AX740" s="612"/>
      <c r="AY740" s="612"/>
      <c r="AZ740" s="612"/>
      <c r="BA740" s="612"/>
      <c r="BB740" s="612"/>
      <c r="BC740" s="613"/>
      <c r="BD740" s="612"/>
      <c r="BE740" s="612"/>
      <c r="BF740" s="612"/>
      <c r="BG740" s="612"/>
      <c r="BH740" s="613"/>
      <c r="BI740" s="612"/>
      <c r="BJ740" s="612"/>
      <c r="BK740" s="612"/>
      <c r="BL740" s="613"/>
      <c r="BM740" s="611"/>
      <c r="BN740" s="612"/>
      <c r="BO740" s="612"/>
      <c r="BP740" s="612"/>
      <c r="BQ740" s="547"/>
      <c r="BR740" s="605"/>
      <c r="BS740" s="1020"/>
      <c r="BT740" s="605"/>
      <c r="BU740" s="618"/>
      <c r="BY740" s="607"/>
    </row>
    <row r="741" spans="1:77" s="619" customFormat="1" hidden="1">
      <c r="A741" s="603"/>
      <c r="B741" s="604"/>
      <c r="C741" s="604"/>
      <c r="D741" s="605"/>
      <c r="E741" s="605"/>
      <c r="F741" s="605"/>
      <c r="G741" s="607"/>
      <c r="H741" s="608"/>
      <c r="I741" s="609"/>
      <c r="J741" s="610"/>
      <c r="K741" s="611"/>
      <c r="L741" s="611"/>
      <c r="M741" s="611"/>
      <c r="N741" s="611"/>
      <c r="O741" s="612"/>
      <c r="P741" s="612"/>
      <c r="Q741" s="613"/>
      <c r="R741" s="612"/>
      <c r="S741" s="612"/>
      <c r="T741" s="615"/>
      <c r="U741" s="612"/>
      <c r="V741" s="612"/>
      <c r="W741" s="613"/>
      <c r="X741" s="612"/>
      <c r="Y741" s="612"/>
      <c r="Z741" s="612"/>
      <c r="AA741" s="611"/>
      <c r="AB741" s="612"/>
      <c r="AC741" s="612"/>
      <c r="AD741" s="613"/>
      <c r="AE741" s="613"/>
      <c r="AF741" s="612"/>
      <c r="AG741" s="612"/>
      <c r="AH741" s="612"/>
      <c r="AI741" s="611"/>
      <c r="AJ741" s="612"/>
      <c r="AK741" s="612"/>
      <c r="AL741" s="612"/>
      <c r="AM741" s="613"/>
      <c r="AN741" s="612"/>
      <c r="AO741" s="612"/>
      <c r="AP741" s="612"/>
      <c r="AQ741" s="613"/>
      <c r="AR741" s="612"/>
      <c r="AS741" s="612"/>
      <c r="AT741" s="612"/>
      <c r="AU741" s="616"/>
      <c r="AV741" s="612"/>
      <c r="AW741" s="612"/>
      <c r="AX741" s="612"/>
      <c r="AY741" s="612"/>
      <c r="AZ741" s="612"/>
      <c r="BA741" s="612"/>
      <c r="BB741" s="612"/>
      <c r="BC741" s="613"/>
      <c r="BD741" s="612"/>
      <c r="BE741" s="612"/>
      <c r="BF741" s="612"/>
      <c r="BG741" s="612"/>
      <c r="BH741" s="613"/>
      <c r="BI741" s="612"/>
      <c r="BJ741" s="612"/>
      <c r="BK741" s="612"/>
      <c r="BL741" s="613"/>
      <c r="BM741" s="611"/>
      <c r="BN741" s="612"/>
      <c r="BO741" s="612"/>
      <c r="BP741" s="612"/>
      <c r="BQ741" s="547"/>
      <c r="BR741" s="605"/>
      <c r="BS741" s="1020"/>
      <c r="BT741" s="605"/>
      <c r="BU741" s="618"/>
      <c r="BY741" s="607"/>
    </row>
    <row r="742" spans="1:77" s="619" customFormat="1" hidden="1">
      <c r="A742" s="603"/>
      <c r="B742" s="604"/>
      <c r="C742" s="604"/>
      <c r="D742" s="605"/>
      <c r="E742" s="605"/>
      <c r="F742" s="605"/>
      <c r="G742" s="607"/>
      <c r="H742" s="608"/>
      <c r="I742" s="609"/>
      <c r="J742" s="610"/>
      <c r="K742" s="611"/>
      <c r="L742" s="611"/>
      <c r="M742" s="611"/>
      <c r="N742" s="611"/>
      <c r="O742" s="612"/>
      <c r="P742" s="612"/>
      <c r="Q742" s="613"/>
      <c r="R742" s="612"/>
      <c r="S742" s="612"/>
      <c r="T742" s="615"/>
      <c r="U742" s="612"/>
      <c r="V742" s="612"/>
      <c r="W742" s="613"/>
      <c r="X742" s="612"/>
      <c r="Y742" s="612"/>
      <c r="Z742" s="612"/>
      <c r="AA742" s="611"/>
      <c r="AB742" s="612"/>
      <c r="AC742" s="612"/>
      <c r="AD742" s="613"/>
      <c r="AE742" s="613"/>
      <c r="AF742" s="612"/>
      <c r="AG742" s="612"/>
      <c r="AH742" s="612"/>
      <c r="AI742" s="611"/>
      <c r="AJ742" s="612"/>
      <c r="AK742" s="612"/>
      <c r="AL742" s="612"/>
      <c r="AM742" s="613"/>
      <c r="AN742" s="612"/>
      <c r="AO742" s="612"/>
      <c r="AP742" s="612"/>
      <c r="AQ742" s="613"/>
      <c r="AR742" s="612"/>
      <c r="AS742" s="612"/>
      <c r="AT742" s="612"/>
      <c r="AU742" s="616"/>
      <c r="AV742" s="612"/>
      <c r="AW742" s="612"/>
      <c r="AX742" s="612"/>
      <c r="AY742" s="612"/>
      <c r="AZ742" s="612"/>
      <c r="BA742" s="612"/>
      <c r="BB742" s="612"/>
      <c r="BC742" s="613"/>
      <c r="BD742" s="612"/>
      <c r="BE742" s="612"/>
      <c r="BF742" s="612"/>
      <c r="BG742" s="612"/>
      <c r="BH742" s="613"/>
      <c r="BI742" s="612"/>
      <c r="BJ742" s="612"/>
      <c r="BK742" s="612"/>
      <c r="BL742" s="613"/>
      <c r="BM742" s="611"/>
      <c r="BN742" s="612"/>
      <c r="BO742" s="612"/>
      <c r="BP742" s="612"/>
      <c r="BQ742" s="547"/>
      <c r="BR742" s="605"/>
      <c r="BS742" s="1020"/>
      <c r="BT742" s="605"/>
      <c r="BU742" s="618"/>
      <c r="BY742" s="607"/>
    </row>
    <row r="743" spans="1:77" s="619" customFormat="1" hidden="1">
      <c r="A743" s="603"/>
      <c r="B743" s="604"/>
      <c r="C743" s="604"/>
      <c r="D743" s="605"/>
      <c r="E743" s="605"/>
      <c r="F743" s="605"/>
      <c r="G743" s="607"/>
      <c r="H743" s="608"/>
      <c r="I743" s="609"/>
      <c r="J743" s="610"/>
      <c r="K743" s="611"/>
      <c r="L743" s="611"/>
      <c r="M743" s="611"/>
      <c r="N743" s="611"/>
      <c r="O743" s="612"/>
      <c r="P743" s="612"/>
      <c r="Q743" s="613"/>
      <c r="R743" s="612"/>
      <c r="S743" s="612"/>
      <c r="T743" s="615"/>
      <c r="U743" s="612"/>
      <c r="V743" s="612"/>
      <c r="W743" s="613"/>
      <c r="X743" s="612"/>
      <c r="Y743" s="612"/>
      <c r="Z743" s="612"/>
      <c r="AA743" s="611"/>
      <c r="AB743" s="612"/>
      <c r="AC743" s="612"/>
      <c r="AD743" s="613"/>
      <c r="AE743" s="613"/>
      <c r="AF743" s="612"/>
      <c r="AG743" s="612"/>
      <c r="AH743" s="612"/>
      <c r="AI743" s="611"/>
      <c r="AJ743" s="612"/>
      <c r="AK743" s="612"/>
      <c r="AL743" s="612"/>
      <c r="AM743" s="613"/>
      <c r="AN743" s="612"/>
      <c r="AO743" s="612"/>
      <c r="AP743" s="612"/>
      <c r="AQ743" s="613"/>
      <c r="AR743" s="612"/>
      <c r="AS743" s="612"/>
      <c r="AT743" s="612"/>
      <c r="AU743" s="616"/>
      <c r="AV743" s="612"/>
      <c r="AW743" s="612"/>
      <c r="AX743" s="612"/>
      <c r="AY743" s="612"/>
      <c r="AZ743" s="612"/>
      <c r="BA743" s="612"/>
      <c r="BB743" s="612"/>
      <c r="BC743" s="613"/>
      <c r="BD743" s="612"/>
      <c r="BE743" s="612"/>
      <c r="BF743" s="612"/>
      <c r="BG743" s="612"/>
      <c r="BH743" s="613"/>
      <c r="BI743" s="612"/>
      <c r="BJ743" s="612"/>
      <c r="BK743" s="612"/>
      <c r="BL743" s="613"/>
      <c r="BM743" s="611"/>
      <c r="BN743" s="612"/>
      <c r="BO743" s="612"/>
      <c r="BP743" s="612"/>
      <c r="BQ743" s="547"/>
      <c r="BR743" s="605"/>
      <c r="BS743" s="1020"/>
      <c r="BT743" s="605"/>
      <c r="BU743" s="618"/>
      <c r="BY743" s="607"/>
    </row>
    <row r="744" spans="1:77" s="619" customFormat="1" hidden="1">
      <c r="A744" s="603"/>
      <c r="B744" s="604"/>
      <c r="C744" s="604"/>
      <c r="D744" s="605"/>
      <c r="E744" s="605"/>
      <c r="F744" s="605"/>
      <c r="G744" s="607"/>
      <c r="H744" s="608"/>
      <c r="I744" s="609"/>
      <c r="J744" s="610"/>
      <c r="K744" s="611"/>
      <c r="L744" s="611"/>
      <c r="M744" s="611"/>
      <c r="N744" s="611"/>
      <c r="O744" s="612"/>
      <c r="P744" s="612"/>
      <c r="Q744" s="613"/>
      <c r="R744" s="612"/>
      <c r="S744" s="612"/>
      <c r="T744" s="615"/>
      <c r="U744" s="612"/>
      <c r="V744" s="612"/>
      <c r="W744" s="613"/>
      <c r="X744" s="612"/>
      <c r="Y744" s="612"/>
      <c r="Z744" s="612"/>
      <c r="AA744" s="611"/>
      <c r="AB744" s="612"/>
      <c r="AC744" s="612"/>
      <c r="AD744" s="613"/>
      <c r="AE744" s="613"/>
      <c r="AF744" s="612"/>
      <c r="AG744" s="612"/>
      <c r="AH744" s="612"/>
      <c r="AI744" s="611"/>
      <c r="AJ744" s="612"/>
      <c r="AK744" s="612"/>
      <c r="AL744" s="612"/>
      <c r="AM744" s="613"/>
      <c r="AN744" s="612"/>
      <c r="AO744" s="612"/>
      <c r="AP744" s="612"/>
      <c r="AQ744" s="613"/>
      <c r="AR744" s="612"/>
      <c r="AS744" s="612"/>
      <c r="AT744" s="612"/>
      <c r="AU744" s="616"/>
      <c r="AV744" s="612"/>
      <c r="AW744" s="612"/>
      <c r="AX744" s="612"/>
      <c r="AY744" s="612"/>
      <c r="AZ744" s="612"/>
      <c r="BA744" s="612"/>
      <c r="BB744" s="612"/>
      <c r="BC744" s="613"/>
      <c r="BD744" s="612"/>
      <c r="BE744" s="612"/>
      <c r="BF744" s="612"/>
      <c r="BG744" s="612"/>
      <c r="BH744" s="613"/>
      <c r="BI744" s="612"/>
      <c r="BJ744" s="612"/>
      <c r="BK744" s="612"/>
      <c r="BL744" s="613"/>
      <c r="BM744" s="611"/>
      <c r="BN744" s="612"/>
      <c r="BO744" s="612"/>
      <c r="BP744" s="612"/>
      <c r="BQ744" s="547"/>
      <c r="BR744" s="605"/>
      <c r="BS744" s="1020"/>
      <c r="BT744" s="605"/>
      <c r="BU744" s="618"/>
      <c r="BY744" s="607"/>
    </row>
    <row r="745" spans="1:77" s="619" customFormat="1" hidden="1">
      <c r="A745" s="603"/>
      <c r="B745" s="604"/>
      <c r="C745" s="604"/>
      <c r="D745" s="605"/>
      <c r="E745" s="605"/>
      <c r="F745" s="605"/>
      <c r="G745" s="607"/>
      <c r="H745" s="608"/>
      <c r="I745" s="609"/>
      <c r="J745" s="610"/>
      <c r="K745" s="611"/>
      <c r="L745" s="611"/>
      <c r="M745" s="611"/>
      <c r="N745" s="611"/>
      <c r="O745" s="612"/>
      <c r="P745" s="612"/>
      <c r="Q745" s="613"/>
      <c r="R745" s="612"/>
      <c r="S745" s="612"/>
      <c r="T745" s="615"/>
      <c r="U745" s="612"/>
      <c r="V745" s="612"/>
      <c r="W745" s="613"/>
      <c r="X745" s="612"/>
      <c r="Y745" s="612"/>
      <c r="Z745" s="612"/>
      <c r="AA745" s="611"/>
      <c r="AB745" s="612"/>
      <c r="AC745" s="612"/>
      <c r="AD745" s="613"/>
      <c r="AE745" s="613"/>
      <c r="AF745" s="612"/>
      <c r="AG745" s="612"/>
      <c r="AH745" s="612"/>
      <c r="AI745" s="611"/>
      <c r="AJ745" s="612"/>
      <c r="AK745" s="612"/>
      <c r="AL745" s="612"/>
      <c r="AM745" s="613"/>
      <c r="AN745" s="612"/>
      <c r="AO745" s="612"/>
      <c r="AP745" s="612"/>
      <c r="AQ745" s="613"/>
      <c r="AR745" s="612"/>
      <c r="AS745" s="612"/>
      <c r="AT745" s="612"/>
      <c r="AU745" s="616"/>
      <c r="AV745" s="612"/>
      <c r="AW745" s="612"/>
      <c r="AX745" s="612"/>
      <c r="AY745" s="612"/>
      <c r="AZ745" s="612"/>
      <c r="BA745" s="612"/>
      <c r="BB745" s="612"/>
      <c r="BC745" s="613"/>
      <c r="BD745" s="612"/>
      <c r="BE745" s="612"/>
      <c r="BF745" s="612"/>
      <c r="BG745" s="612"/>
      <c r="BH745" s="613"/>
      <c r="BI745" s="612"/>
      <c r="BJ745" s="612"/>
      <c r="BK745" s="612"/>
      <c r="BL745" s="613"/>
      <c r="BM745" s="611"/>
      <c r="BN745" s="612"/>
      <c r="BO745" s="612"/>
      <c r="BP745" s="612"/>
      <c r="BQ745" s="547"/>
      <c r="BR745" s="605"/>
      <c r="BS745" s="1020"/>
      <c r="BT745" s="605"/>
      <c r="BU745" s="618"/>
      <c r="BY745" s="607"/>
    </row>
    <row r="746" spans="1:77" s="619" customFormat="1" hidden="1">
      <c r="A746" s="603"/>
      <c r="B746" s="604"/>
      <c r="C746" s="604"/>
      <c r="D746" s="605"/>
      <c r="E746" s="605"/>
      <c r="F746" s="605"/>
      <c r="G746" s="607"/>
      <c r="H746" s="608"/>
      <c r="I746" s="609"/>
      <c r="J746" s="610"/>
      <c r="K746" s="611"/>
      <c r="L746" s="611"/>
      <c r="M746" s="611"/>
      <c r="N746" s="611"/>
      <c r="O746" s="612"/>
      <c r="P746" s="612"/>
      <c r="Q746" s="613"/>
      <c r="R746" s="612"/>
      <c r="S746" s="612"/>
      <c r="T746" s="615"/>
      <c r="U746" s="612"/>
      <c r="V746" s="612"/>
      <c r="W746" s="613"/>
      <c r="X746" s="612"/>
      <c r="Y746" s="612"/>
      <c r="Z746" s="612"/>
      <c r="AA746" s="611"/>
      <c r="AB746" s="612"/>
      <c r="AC746" s="612"/>
      <c r="AD746" s="613"/>
      <c r="AE746" s="613"/>
      <c r="AF746" s="612"/>
      <c r="AG746" s="612"/>
      <c r="AH746" s="612"/>
      <c r="AI746" s="611"/>
      <c r="AJ746" s="612"/>
      <c r="AK746" s="612"/>
      <c r="AL746" s="612"/>
      <c r="AM746" s="613"/>
      <c r="AN746" s="612"/>
      <c r="AO746" s="612"/>
      <c r="AP746" s="612"/>
      <c r="AQ746" s="613"/>
      <c r="AR746" s="612"/>
      <c r="AS746" s="612"/>
      <c r="AT746" s="612"/>
      <c r="AU746" s="616"/>
      <c r="AV746" s="612"/>
      <c r="AW746" s="612"/>
      <c r="AX746" s="612"/>
      <c r="AY746" s="612"/>
      <c r="AZ746" s="612"/>
      <c r="BA746" s="612"/>
      <c r="BB746" s="612"/>
      <c r="BC746" s="613"/>
      <c r="BD746" s="612"/>
      <c r="BE746" s="612"/>
      <c r="BF746" s="612"/>
      <c r="BG746" s="612"/>
      <c r="BH746" s="613"/>
      <c r="BI746" s="612"/>
      <c r="BJ746" s="612"/>
      <c r="BK746" s="612"/>
      <c r="BL746" s="613"/>
      <c r="BM746" s="611"/>
      <c r="BN746" s="612"/>
      <c r="BO746" s="612"/>
      <c r="BP746" s="612"/>
      <c r="BQ746" s="547"/>
      <c r="BR746" s="605"/>
      <c r="BS746" s="1020"/>
      <c r="BT746" s="605"/>
      <c r="BU746" s="618"/>
      <c r="BY746" s="607"/>
    </row>
    <row r="747" spans="1:77" s="619" customFormat="1" hidden="1">
      <c r="A747" s="603"/>
      <c r="B747" s="604"/>
      <c r="C747" s="604"/>
      <c r="D747" s="605"/>
      <c r="E747" s="605"/>
      <c r="F747" s="605"/>
      <c r="G747" s="607"/>
      <c r="H747" s="608"/>
      <c r="I747" s="609"/>
      <c r="J747" s="610"/>
      <c r="K747" s="611"/>
      <c r="L747" s="611"/>
      <c r="M747" s="611"/>
      <c r="N747" s="611"/>
      <c r="O747" s="612"/>
      <c r="P747" s="612"/>
      <c r="Q747" s="613"/>
      <c r="R747" s="612"/>
      <c r="S747" s="612"/>
      <c r="T747" s="615"/>
      <c r="U747" s="612"/>
      <c r="V747" s="612"/>
      <c r="W747" s="613"/>
      <c r="X747" s="612"/>
      <c r="Y747" s="612"/>
      <c r="Z747" s="612"/>
      <c r="AA747" s="611"/>
      <c r="AB747" s="612"/>
      <c r="AC747" s="612"/>
      <c r="AD747" s="613"/>
      <c r="AE747" s="613"/>
      <c r="AF747" s="612"/>
      <c r="AG747" s="612"/>
      <c r="AH747" s="612"/>
      <c r="AI747" s="611"/>
      <c r="AJ747" s="612"/>
      <c r="AK747" s="612"/>
      <c r="AL747" s="612"/>
      <c r="AM747" s="613"/>
      <c r="AN747" s="612"/>
      <c r="AO747" s="612"/>
      <c r="AP747" s="612"/>
      <c r="AQ747" s="613"/>
      <c r="AR747" s="612"/>
      <c r="AS747" s="612"/>
      <c r="AT747" s="612"/>
      <c r="AU747" s="616"/>
      <c r="AV747" s="612"/>
      <c r="AW747" s="612"/>
      <c r="AX747" s="612"/>
      <c r="AY747" s="612"/>
      <c r="AZ747" s="612"/>
      <c r="BA747" s="612"/>
      <c r="BB747" s="612"/>
      <c r="BC747" s="613"/>
      <c r="BD747" s="612"/>
      <c r="BE747" s="612"/>
      <c r="BF747" s="612"/>
      <c r="BG747" s="612"/>
      <c r="BH747" s="613"/>
      <c r="BI747" s="612"/>
      <c r="BJ747" s="612"/>
      <c r="BK747" s="612"/>
      <c r="BL747" s="613"/>
      <c r="BM747" s="611"/>
      <c r="BN747" s="612"/>
      <c r="BO747" s="612"/>
      <c r="BP747" s="612"/>
      <c r="BQ747" s="547"/>
      <c r="BR747" s="605"/>
      <c r="BS747" s="1020"/>
      <c r="BT747" s="605"/>
      <c r="BU747" s="618"/>
      <c r="BY747" s="607"/>
    </row>
    <row r="748" spans="1:77" s="619" customFormat="1" hidden="1">
      <c r="A748" s="603"/>
      <c r="B748" s="604"/>
      <c r="C748" s="604"/>
      <c r="D748" s="605"/>
      <c r="E748" s="605"/>
      <c r="F748" s="605"/>
      <c r="G748" s="607"/>
      <c r="H748" s="608"/>
      <c r="I748" s="609"/>
      <c r="J748" s="610"/>
      <c r="K748" s="611"/>
      <c r="L748" s="611"/>
      <c r="M748" s="611"/>
      <c r="N748" s="611"/>
      <c r="O748" s="612"/>
      <c r="P748" s="612"/>
      <c r="Q748" s="613"/>
      <c r="R748" s="612"/>
      <c r="S748" s="612"/>
      <c r="T748" s="615"/>
      <c r="U748" s="612"/>
      <c r="V748" s="612"/>
      <c r="W748" s="613"/>
      <c r="X748" s="612"/>
      <c r="Y748" s="612"/>
      <c r="Z748" s="612"/>
      <c r="AA748" s="611"/>
      <c r="AB748" s="612"/>
      <c r="AC748" s="612"/>
      <c r="AD748" s="613"/>
      <c r="AE748" s="613"/>
      <c r="AF748" s="612"/>
      <c r="AG748" s="612"/>
      <c r="AH748" s="612"/>
      <c r="AI748" s="611"/>
      <c r="AJ748" s="612"/>
      <c r="AK748" s="612"/>
      <c r="AL748" s="612"/>
      <c r="AM748" s="613"/>
      <c r="AN748" s="612"/>
      <c r="AO748" s="612"/>
      <c r="AP748" s="612"/>
      <c r="AQ748" s="613"/>
      <c r="AR748" s="612"/>
      <c r="AS748" s="612"/>
      <c r="AT748" s="612"/>
      <c r="AU748" s="616"/>
      <c r="AV748" s="612"/>
      <c r="AW748" s="612"/>
      <c r="AX748" s="612"/>
      <c r="AY748" s="612"/>
      <c r="AZ748" s="612"/>
      <c r="BA748" s="612"/>
      <c r="BB748" s="612"/>
      <c r="BC748" s="613"/>
      <c r="BD748" s="612"/>
      <c r="BE748" s="612"/>
      <c r="BF748" s="612"/>
      <c r="BG748" s="612"/>
      <c r="BH748" s="613"/>
      <c r="BI748" s="612"/>
      <c r="BJ748" s="612"/>
      <c r="BK748" s="612"/>
      <c r="BL748" s="613"/>
      <c r="BM748" s="611"/>
      <c r="BN748" s="612"/>
      <c r="BO748" s="612"/>
      <c r="BP748" s="612"/>
      <c r="BQ748" s="547"/>
      <c r="BR748" s="605"/>
      <c r="BS748" s="1020"/>
      <c r="BT748" s="605"/>
      <c r="BU748" s="618"/>
      <c r="BY748" s="607"/>
    </row>
    <row r="749" spans="1:77" s="619" customFormat="1" hidden="1">
      <c r="A749" s="603"/>
      <c r="B749" s="604"/>
      <c r="C749" s="604"/>
      <c r="D749" s="605"/>
      <c r="E749" s="605"/>
      <c r="F749" s="605"/>
      <c r="G749" s="607"/>
      <c r="H749" s="608"/>
      <c r="I749" s="609"/>
      <c r="J749" s="610"/>
      <c r="K749" s="611"/>
      <c r="L749" s="611"/>
      <c r="M749" s="611"/>
      <c r="N749" s="611"/>
      <c r="O749" s="612"/>
      <c r="P749" s="612"/>
      <c r="Q749" s="613"/>
      <c r="R749" s="612"/>
      <c r="S749" s="612"/>
      <c r="T749" s="615"/>
      <c r="U749" s="612"/>
      <c r="V749" s="612"/>
      <c r="W749" s="613"/>
      <c r="X749" s="612"/>
      <c r="Y749" s="612"/>
      <c r="Z749" s="612"/>
      <c r="AA749" s="611"/>
      <c r="AB749" s="612"/>
      <c r="AC749" s="612"/>
      <c r="AD749" s="613"/>
      <c r="AE749" s="613"/>
      <c r="AF749" s="612"/>
      <c r="AG749" s="612"/>
      <c r="AH749" s="612"/>
      <c r="AI749" s="611"/>
      <c r="AJ749" s="612"/>
      <c r="AK749" s="612"/>
      <c r="AL749" s="612"/>
      <c r="AM749" s="613"/>
      <c r="AN749" s="612"/>
      <c r="AO749" s="612"/>
      <c r="AP749" s="612"/>
      <c r="AQ749" s="613"/>
      <c r="AR749" s="612"/>
      <c r="AS749" s="612"/>
      <c r="AT749" s="612"/>
      <c r="AU749" s="616"/>
      <c r="AV749" s="612"/>
      <c r="AW749" s="612"/>
      <c r="AX749" s="612"/>
      <c r="AY749" s="612"/>
      <c r="AZ749" s="612"/>
      <c r="BA749" s="612"/>
      <c r="BB749" s="612"/>
      <c r="BC749" s="613"/>
      <c r="BD749" s="612"/>
      <c r="BE749" s="612"/>
      <c r="BF749" s="612"/>
      <c r="BG749" s="612"/>
      <c r="BH749" s="613"/>
      <c r="BI749" s="612"/>
      <c r="BJ749" s="612"/>
      <c r="BK749" s="612"/>
      <c r="BL749" s="613"/>
      <c r="BM749" s="611"/>
      <c r="BN749" s="612"/>
      <c r="BO749" s="612"/>
      <c r="BP749" s="612"/>
      <c r="BQ749" s="547"/>
      <c r="BR749" s="605"/>
      <c r="BS749" s="1020"/>
      <c r="BT749" s="605"/>
      <c r="BU749" s="618"/>
      <c r="BY749" s="607"/>
    </row>
    <row r="750" spans="1:77" s="619" customFormat="1" hidden="1">
      <c r="A750" s="603"/>
      <c r="B750" s="604"/>
      <c r="C750" s="604"/>
      <c r="D750" s="605"/>
      <c r="E750" s="605"/>
      <c r="F750" s="605"/>
      <c r="G750" s="607"/>
      <c r="H750" s="608"/>
      <c r="I750" s="609"/>
      <c r="J750" s="610"/>
      <c r="K750" s="611"/>
      <c r="L750" s="611"/>
      <c r="M750" s="611"/>
      <c r="N750" s="611"/>
      <c r="O750" s="612"/>
      <c r="P750" s="612"/>
      <c r="Q750" s="613"/>
      <c r="R750" s="612"/>
      <c r="S750" s="612"/>
      <c r="T750" s="615"/>
      <c r="U750" s="612"/>
      <c r="V750" s="612"/>
      <c r="W750" s="613"/>
      <c r="X750" s="612"/>
      <c r="Y750" s="612"/>
      <c r="Z750" s="612"/>
      <c r="AA750" s="611"/>
      <c r="AB750" s="612"/>
      <c r="AC750" s="612"/>
      <c r="AD750" s="613"/>
      <c r="AE750" s="613"/>
      <c r="AF750" s="612"/>
      <c r="AG750" s="612"/>
      <c r="AH750" s="612"/>
      <c r="AI750" s="611"/>
      <c r="AJ750" s="612"/>
      <c r="AK750" s="612"/>
      <c r="AL750" s="612"/>
      <c r="AM750" s="613"/>
      <c r="AN750" s="612"/>
      <c r="AO750" s="612"/>
      <c r="AP750" s="612"/>
      <c r="AQ750" s="613"/>
      <c r="AR750" s="612"/>
      <c r="AS750" s="612"/>
      <c r="AT750" s="612"/>
      <c r="AU750" s="616"/>
      <c r="AV750" s="612"/>
      <c r="AW750" s="612"/>
      <c r="AX750" s="612"/>
      <c r="AY750" s="612"/>
      <c r="AZ750" s="612"/>
      <c r="BA750" s="612"/>
      <c r="BB750" s="612"/>
      <c r="BC750" s="613"/>
      <c r="BD750" s="612"/>
      <c r="BE750" s="612"/>
      <c r="BF750" s="612"/>
      <c r="BG750" s="612"/>
      <c r="BH750" s="613"/>
      <c r="BI750" s="612"/>
      <c r="BJ750" s="612"/>
      <c r="BK750" s="612"/>
      <c r="BL750" s="613"/>
      <c r="BM750" s="611"/>
      <c r="BN750" s="612"/>
      <c r="BO750" s="612"/>
      <c r="BP750" s="612"/>
      <c r="BQ750" s="547"/>
      <c r="BR750" s="605"/>
      <c r="BS750" s="1020"/>
      <c r="BT750" s="605"/>
      <c r="BU750" s="618"/>
      <c r="BY750" s="607"/>
    </row>
    <row r="751" spans="1:77" s="619" customFormat="1" hidden="1">
      <c r="A751" s="603"/>
      <c r="B751" s="604"/>
      <c r="C751" s="604"/>
      <c r="D751" s="605"/>
      <c r="E751" s="605"/>
      <c r="F751" s="605"/>
      <c r="G751" s="607"/>
      <c r="H751" s="608"/>
      <c r="I751" s="609"/>
      <c r="J751" s="610"/>
      <c r="K751" s="611"/>
      <c r="L751" s="611"/>
      <c r="M751" s="611"/>
      <c r="N751" s="611"/>
      <c r="O751" s="612"/>
      <c r="P751" s="612"/>
      <c r="Q751" s="613"/>
      <c r="R751" s="612"/>
      <c r="S751" s="612"/>
      <c r="T751" s="615"/>
      <c r="U751" s="612"/>
      <c r="V751" s="612"/>
      <c r="W751" s="613"/>
      <c r="X751" s="612"/>
      <c r="Y751" s="612"/>
      <c r="Z751" s="612"/>
      <c r="AA751" s="611"/>
      <c r="AB751" s="612"/>
      <c r="AC751" s="612"/>
      <c r="AD751" s="613"/>
      <c r="AE751" s="613"/>
      <c r="AF751" s="612"/>
      <c r="AG751" s="612"/>
      <c r="AH751" s="612"/>
      <c r="AI751" s="611"/>
      <c r="AJ751" s="612"/>
      <c r="AK751" s="612"/>
      <c r="AL751" s="612"/>
      <c r="AM751" s="613"/>
      <c r="AN751" s="612"/>
      <c r="AO751" s="612"/>
      <c r="AP751" s="612"/>
      <c r="AQ751" s="613"/>
      <c r="AR751" s="612"/>
      <c r="AS751" s="612"/>
      <c r="AT751" s="612"/>
      <c r="AU751" s="616"/>
      <c r="AV751" s="612"/>
      <c r="AW751" s="612"/>
      <c r="AX751" s="612"/>
      <c r="AY751" s="612"/>
      <c r="AZ751" s="612"/>
      <c r="BA751" s="612"/>
      <c r="BB751" s="612"/>
      <c r="BC751" s="613"/>
      <c r="BD751" s="612"/>
      <c r="BE751" s="612"/>
      <c r="BF751" s="612"/>
      <c r="BG751" s="612"/>
      <c r="BH751" s="613"/>
      <c r="BI751" s="612"/>
      <c r="BJ751" s="612"/>
      <c r="BK751" s="612"/>
      <c r="BL751" s="613"/>
      <c r="BM751" s="611"/>
      <c r="BN751" s="612"/>
      <c r="BO751" s="612"/>
      <c r="BP751" s="612"/>
      <c r="BQ751" s="547"/>
      <c r="BR751" s="605"/>
      <c r="BS751" s="1020"/>
      <c r="BT751" s="605"/>
      <c r="BU751" s="618"/>
      <c r="BY751" s="607"/>
    </row>
    <row r="752" spans="1:77" s="619" customFormat="1" hidden="1">
      <c r="A752" s="603"/>
      <c r="B752" s="604"/>
      <c r="C752" s="604"/>
      <c r="D752" s="605"/>
      <c r="E752" s="605"/>
      <c r="F752" s="605"/>
      <c r="G752" s="607"/>
      <c r="H752" s="608"/>
      <c r="I752" s="609"/>
      <c r="J752" s="610"/>
      <c r="K752" s="611"/>
      <c r="L752" s="611"/>
      <c r="M752" s="611"/>
      <c r="N752" s="611"/>
      <c r="O752" s="612"/>
      <c r="P752" s="612"/>
      <c r="Q752" s="613"/>
      <c r="R752" s="612"/>
      <c r="S752" s="612"/>
      <c r="T752" s="615"/>
      <c r="U752" s="612"/>
      <c r="V752" s="612"/>
      <c r="W752" s="613"/>
      <c r="X752" s="612"/>
      <c r="Y752" s="612"/>
      <c r="Z752" s="612"/>
      <c r="AA752" s="611"/>
      <c r="AB752" s="612"/>
      <c r="AC752" s="612"/>
      <c r="AD752" s="613"/>
      <c r="AE752" s="613"/>
      <c r="AF752" s="612"/>
      <c r="AG752" s="612"/>
      <c r="AH752" s="612"/>
      <c r="AI752" s="611"/>
      <c r="AJ752" s="612"/>
      <c r="AK752" s="612"/>
      <c r="AL752" s="612"/>
      <c r="AM752" s="613"/>
      <c r="AN752" s="612"/>
      <c r="AO752" s="612"/>
      <c r="AP752" s="612"/>
      <c r="AQ752" s="613"/>
      <c r="AR752" s="612"/>
      <c r="AS752" s="612"/>
      <c r="AT752" s="612"/>
      <c r="AU752" s="616"/>
      <c r="AV752" s="612"/>
      <c r="AW752" s="612"/>
      <c r="AX752" s="612"/>
      <c r="AY752" s="612"/>
      <c r="AZ752" s="612"/>
      <c r="BA752" s="612"/>
      <c r="BB752" s="612"/>
      <c r="BC752" s="613"/>
      <c r="BD752" s="612"/>
      <c r="BE752" s="612"/>
      <c r="BF752" s="612"/>
      <c r="BG752" s="612"/>
      <c r="BH752" s="613"/>
      <c r="BI752" s="612"/>
      <c r="BJ752" s="612"/>
      <c r="BK752" s="612"/>
      <c r="BL752" s="613"/>
      <c r="BM752" s="611"/>
      <c r="BN752" s="612"/>
      <c r="BO752" s="612"/>
      <c r="BP752" s="612"/>
      <c r="BQ752" s="547"/>
      <c r="BR752" s="605"/>
      <c r="BS752" s="1020"/>
      <c r="BT752" s="605"/>
      <c r="BU752" s="618"/>
      <c r="BY752" s="607"/>
    </row>
    <row r="753" spans="1:77" s="619" customFormat="1" hidden="1">
      <c r="A753" s="603"/>
      <c r="B753" s="604"/>
      <c r="C753" s="604"/>
      <c r="D753" s="605"/>
      <c r="E753" s="605"/>
      <c r="F753" s="605"/>
      <c r="G753" s="607"/>
      <c r="H753" s="608"/>
      <c r="I753" s="609"/>
      <c r="J753" s="610"/>
      <c r="K753" s="611"/>
      <c r="L753" s="611"/>
      <c r="M753" s="611"/>
      <c r="N753" s="611"/>
      <c r="O753" s="612"/>
      <c r="P753" s="612"/>
      <c r="Q753" s="613"/>
      <c r="R753" s="612"/>
      <c r="S753" s="612"/>
      <c r="T753" s="615"/>
      <c r="U753" s="612"/>
      <c r="V753" s="612"/>
      <c r="W753" s="613"/>
      <c r="X753" s="612"/>
      <c r="Y753" s="612"/>
      <c r="Z753" s="612"/>
      <c r="AA753" s="611"/>
      <c r="AB753" s="612"/>
      <c r="AC753" s="612"/>
      <c r="AD753" s="613"/>
      <c r="AE753" s="613"/>
      <c r="AF753" s="612"/>
      <c r="AG753" s="612"/>
      <c r="AH753" s="612"/>
      <c r="AI753" s="611"/>
      <c r="AJ753" s="612"/>
      <c r="AK753" s="612"/>
      <c r="AL753" s="612"/>
      <c r="AM753" s="613"/>
      <c r="AN753" s="612"/>
      <c r="AO753" s="612"/>
      <c r="AP753" s="612"/>
      <c r="AQ753" s="613"/>
      <c r="AR753" s="612"/>
      <c r="AS753" s="612"/>
      <c r="AT753" s="612"/>
      <c r="AU753" s="616"/>
      <c r="AV753" s="612"/>
      <c r="AW753" s="612"/>
      <c r="AX753" s="612"/>
      <c r="AY753" s="612"/>
      <c r="AZ753" s="612"/>
      <c r="BA753" s="612"/>
      <c r="BB753" s="612"/>
      <c r="BC753" s="613"/>
      <c r="BD753" s="612"/>
      <c r="BE753" s="612"/>
      <c r="BF753" s="612"/>
      <c r="BG753" s="612"/>
      <c r="BH753" s="613"/>
      <c r="BI753" s="612"/>
      <c r="BJ753" s="612"/>
      <c r="BK753" s="612"/>
      <c r="BL753" s="613"/>
      <c r="BM753" s="611"/>
      <c r="BN753" s="612"/>
      <c r="BO753" s="612"/>
      <c r="BP753" s="612"/>
      <c r="BQ753" s="547"/>
      <c r="BR753" s="605"/>
      <c r="BS753" s="1020"/>
      <c r="BT753" s="605"/>
      <c r="BU753" s="618"/>
      <c r="BY753" s="607"/>
    </row>
    <row r="754" spans="1:77" s="619" customFormat="1" hidden="1">
      <c r="A754" s="603"/>
      <c r="B754" s="604"/>
      <c r="C754" s="604"/>
      <c r="D754" s="605"/>
      <c r="E754" s="605"/>
      <c r="F754" s="605"/>
      <c r="G754" s="607"/>
      <c r="H754" s="608"/>
      <c r="I754" s="609"/>
      <c r="J754" s="610"/>
      <c r="K754" s="611"/>
      <c r="L754" s="611"/>
      <c r="M754" s="611"/>
      <c r="N754" s="611"/>
      <c r="O754" s="612"/>
      <c r="P754" s="612"/>
      <c r="Q754" s="613"/>
      <c r="R754" s="612"/>
      <c r="S754" s="612"/>
      <c r="T754" s="615"/>
      <c r="U754" s="612"/>
      <c r="V754" s="612"/>
      <c r="W754" s="613"/>
      <c r="X754" s="612"/>
      <c r="Y754" s="612"/>
      <c r="Z754" s="612"/>
      <c r="AA754" s="611"/>
      <c r="AB754" s="612"/>
      <c r="AC754" s="612"/>
      <c r="AD754" s="613"/>
      <c r="AE754" s="613"/>
      <c r="AF754" s="612"/>
      <c r="AG754" s="612"/>
      <c r="AH754" s="612"/>
      <c r="AI754" s="611"/>
      <c r="AJ754" s="612"/>
      <c r="AK754" s="612"/>
      <c r="AL754" s="612"/>
      <c r="AM754" s="613"/>
      <c r="AN754" s="612"/>
      <c r="AO754" s="612"/>
      <c r="AP754" s="612"/>
      <c r="AQ754" s="613"/>
      <c r="AR754" s="612"/>
      <c r="AS754" s="612"/>
      <c r="AT754" s="612"/>
      <c r="AU754" s="616"/>
      <c r="AV754" s="612"/>
      <c r="AW754" s="612"/>
      <c r="AX754" s="612"/>
      <c r="AY754" s="612"/>
      <c r="AZ754" s="612"/>
      <c r="BA754" s="612"/>
      <c r="BB754" s="612"/>
      <c r="BC754" s="613"/>
      <c r="BD754" s="612"/>
      <c r="BE754" s="612"/>
      <c r="BF754" s="612"/>
      <c r="BG754" s="612"/>
      <c r="BH754" s="613"/>
      <c r="BI754" s="612"/>
      <c r="BJ754" s="612"/>
      <c r="BK754" s="612"/>
      <c r="BL754" s="613"/>
      <c r="BM754" s="611"/>
      <c r="BN754" s="612"/>
      <c r="BO754" s="612"/>
      <c r="BP754" s="612"/>
      <c r="BQ754" s="547"/>
      <c r="BR754" s="605"/>
      <c r="BS754" s="1020"/>
      <c r="BT754" s="605"/>
      <c r="BU754" s="618"/>
      <c r="BY754" s="607"/>
    </row>
    <row r="755" spans="1:77" s="619" customFormat="1" hidden="1">
      <c r="A755" s="603"/>
      <c r="B755" s="604"/>
      <c r="C755" s="604"/>
      <c r="D755" s="605"/>
      <c r="E755" s="605"/>
      <c r="F755" s="605"/>
      <c r="G755" s="607"/>
      <c r="H755" s="608"/>
      <c r="I755" s="609"/>
      <c r="J755" s="610"/>
      <c r="K755" s="611"/>
      <c r="L755" s="611"/>
      <c r="M755" s="611"/>
      <c r="N755" s="611"/>
      <c r="O755" s="612"/>
      <c r="P755" s="612"/>
      <c r="Q755" s="613"/>
      <c r="R755" s="612"/>
      <c r="S755" s="612"/>
      <c r="T755" s="615"/>
      <c r="U755" s="612"/>
      <c r="V755" s="612"/>
      <c r="W755" s="613"/>
      <c r="X755" s="612"/>
      <c r="Y755" s="612"/>
      <c r="Z755" s="612"/>
      <c r="AA755" s="611"/>
      <c r="AB755" s="612"/>
      <c r="AC755" s="612"/>
      <c r="AD755" s="613"/>
      <c r="AE755" s="613"/>
      <c r="AF755" s="612"/>
      <c r="AG755" s="612"/>
      <c r="AH755" s="612"/>
      <c r="AI755" s="611"/>
      <c r="AJ755" s="612"/>
      <c r="AK755" s="612"/>
      <c r="AL755" s="612"/>
      <c r="AM755" s="613"/>
      <c r="AN755" s="612"/>
      <c r="AO755" s="612"/>
      <c r="AP755" s="612"/>
      <c r="AQ755" s="613"/>
      <c r="AR755" s="612"/>
      <c r="AS755" s="612"/>
      <c r="AT755" s="612"/>
      <c r="AU755" s="616"/>
      <c r="AV755" s="612"/>
      <c r="AW755" s="612"/>
      <c r="AX755" s="612"/>
      <c r="AY755" s="612"/>
      <c r="AZ755" s="612"/>
      <c r="BA755" s="612"/>
      <c r="BB755" s="612"/>
      <c r="BC755" s="613"/>
      <c r="BD755" s="612"/>
      <c r="BE755" s="612"/>
      <c r="BF755" s="612"/>
      <c r="BG755" s="612"/>
      <c r="BH755" s="613"/>
      <c r="BI755" s="612"/>
      <c r="BJ755" s="612"/>
      <c r="BK755" s="612"/>
      <c r="BL755" s="613"/>
      <c r="BM755" s="611"/>
      <c r="BN755" s="612"/>
      <c r="BO755" s="612"/>
      <c r="BP755" s="612"/>
      <c r="BQ755" s="547"/>
      <c r="BR755" s="605"/>
      <c r="BS755" s="1020"/>
      <c r="BT755" s="605"/>
      <c r="BU755" s="618"/>
      <c r="BY755" s="607"/>
    </row>
    <row r="756" spans="1:77" s="619" customFormat="1" hidden="1">
      <c r="A756" s="603"/>
      <c r="B756" s="604"/>
      <c r="C756" s="604"/>
      <c r="D756" s="605"/>
      <c r="E756" s="605"/>
      <c r="F756" s="605"/>
      <c r="G756" s="607"/>
      <c r="H756" s="608"/>
      <c r="I756" s="609"/>
      <c r="J756" s="610"/>
      <c r="K756" s="611"/>
      <c r="L756" s="611"/>
      <c r="M756" s="611"/>
      <c r="N756" s="611"/>
      <c r="O756" s="612"/>
      <c r="P756" s="612"/>
      <c r="Q756" s="613"/>
      <c r="R756" s="612"/>
      <c r="S756" s="612"/>
      <c r="T756" s="615"/>
      <c r="U756" s="612"/>
      <c r="V756" s="612"/>
      <c r="W756" s="613"/>
      <c r="X756" s="612"/>
      <c r="Y756" s="612"/>
      <c r="Z756" s="612"/>
      <c r="AA756" s="611"/>
      <c r="AB756" s="612"/>
      <c r="AC756" s="612"/>
      <c r="AD756" s="613"/>
      <c r="AE756" s="613"/>
      <c r="AF756" s="612"/>
      <c r="AG756" s="612"/>
      <c r="AH756" s="612"/>
      <c r="AI756" s="611"/>
      <c r="AJ756" s="612"/>
      <c r="AK756" s="612"/>
      <c r="AL756" s="612"/>
      <c r="AM756" s="613"/>
      <c r="AN756" s="612"/>
      <c r="AO756" s="612"/>
      <c r="AP756" s="612"/>
      <c r="AQ756" s="613"/>
      <c r="AR756" s="612"/>
      <c r="AS756" s="612"/>
      <c r="AT756" s="612"/>
      <c r="AU756" s="616"/>
      <c r="AV756" s="612"/>
      <c r="AW756" s="612"/>
      <c r="AX756" s="612"/>
      <c r="AY756" s="612"/>
      <c r="AZ756" s="612"/>
      <c r="BA756" s="612"/>
      <c r="BB756" s="612"/>
      <c r="BC756" s="613"/>
      <c r="BD756" s="612"/>
      <c r="BE756" s="612"/>
      <c r="BF756" s="612"/>
      <c r="BG756" s="612"/>
      <c r="BH756" s="613"/>
      <c r="BI756" s="612"/>
      <c r="BJ756" s="612"/>
      <c r="BK756" s="612"/>
      <c r="BL756" s="613"/>
      <c r="BM756" s="611"/>
      <c r="BN756" s="612"/>
      <c r="BO756" s="612"/>
      <c r="BP756" s="612"/>
      <c r="BQ756" s="547"/>
      <c r="BR756" s="605"/>
      <c r="BS756" s="1020"/>
      <c r="BT756" s="605"/>
      <c r="BU756" s="618"/>
      <c r="BY756" s="607"/>
    </row>
    <row r="757" spans="1:77" s="619" customFormat="1" hidden="1">
      <c r="A757" s="603"/>
      <c r="B757" s="604"/>
      <c r="C757" s="604"/>
      <c r="D757" s="605"/>
      <c r="E757" s="605"/>
      <c r="F757" s="605"/>
      <c r="G757" s="607"/>
      <c r="H757" s="608"/>
      <c r="I757" s="609"/>
      <c r="J757" s="610"/>
      <c r="K757" s="611"/>
      <c r="L757" s="611"/>
      <c r="M757" s="611"/>
      <c r="N757" s="611"/>
      <c r="O757" s="612"/>
      <c r="P757" s="612"/>
      <c r="Q757" s="613"/>
      <c r="R757" s="612"/>
      <c r="S757" s="612"/>
      <c r="T757" s="615"/>
      <c r="U757" s="612"/>
      <c r="V757" s="612"/>
      <c r="W757" s="613"/>
      <c r="X757" s="612"/>
      <c r="Y757" s="612"/>
      <c r="Z757" s="612"/>
      <c r="AA757" s="611"/>
      <c r="AB757" s="612"/>
      <c r="AC757" s="612"/>
      <c r="AD757" s="613"/>
      <c r="AE757" s="613"/>
      <c r="AF757" s="612"/>
      <c r="AG757" s="612"/>
      <c r="AH757" s="612"/>
      <c r="AI757" s="611"/>
      <c r="AJ757" s="612"/>
      <c r="AK757" s="612"/>
      <c r="AL757" s="612"/>
      <c r="AM757" s="613"/>
      <c r="AN757" s="612"/>
      <c r="AO757" s="612"/>
      <c r="AP757" s="612"/>
      <c r="AQ757" s="613"/>
      <c r="AR757" s="612"/>
      <c r="AS757" s="612"/>
      <c r="AT757" s="612"/>
      <c r="AU757" s="616"/>
      <c r="AV757" s="612"/>
      <c r="AW757" s="612"/>
      <c r="AX757" s="612"/>
      <c r="AY757" s="612"/>
      <c r="AZ757" s="612"/>
      <c r="BA757" s="612"/>
      <c r="BB757" s="612"/>
      <c r="BC757" s="613"/>
      <c r="BD757" s="612"/>
      <c r="BE757" s="612"/>
      <c r="BF757" s="612"/>
      <c r="BG757" s="612"/>
      <c r="BH757" s="613"/>
      <c r="BI757" s="612"/>
      <c r="BJ757" s="612"/>
      <c r="BK757" s="612"/>
      <c r="BL757" s="613"/>
      <c r="BM757" s="611"/>
      <c r="BN757" s="612"/>
      <c r="BO757" s="612"/>
      <c r="BP757" s="612"/>
      <c r="BQ757" s="547"/>
      <c r="BR757" s="605"/>
      <c r="BS757" s="1020"/>
      <c r="BT757" s="605"/>
      <c r="BU757" s="618"/>
      <c r="BY757" s="607"/>
    </row>
    <row r="758" spans="1:77" s="619" customFormat="1" hidden="1">
      <c r="A758" s="603"/>
      <c r="B758" s="604"/>
      <c r="C758" s="604"/>
      <c r="D758" s="605"/>
      <c r="E758" s="605"/>
      <c r="F758" s="605"/>
      <c r="G758" s="607"/>
      <c r="H758" s="608"/>
      <c r="I758" s="609"/>
      <c r="J758" s="610"/>
      <c r="K758" s="611"/>
      <c r="L758" s="611"/>
      <c r="M758" s="611"/>
      <c r="N758" s="611"/>
      <c r="O758" s="612"/>
      <c r="P758" s="612"/>
      <c r="Q758" s="613"/>
      <c r="R758" s="612"/>
      <c r="S758" s="612"/>
      <c r="T758" s="615"/>
      <c r="U758" s="612"/>
      <c r="V758" s="612"/>
      <c r="W758" s="613"/>
      <c r="X758" s="612"/>
      <c r="Y758" s="612"/>
      <c r="Z758" s="612"/>
      <c r="AA758" s="611"/>
      <c r="AB758" s="612"/>
      <c r="AC758" s="612"/>
      <c r="AD758" s="613"/>
      <c r="AE758" s="613"/>
      <c r="AF758" s="612"/>
      <c r="AG758" s="612"/>
      <c r="AH758" s="612"/>
      <c r="AI758" s="611"/>
      <c r="AJ758" s="612"/>
      <c r="AK758" s="612"/>
      <c r="AL758" s="612"/>
      <c r="AM758" s="613"/>
      <c r="AN758" s="612"/>
      <c r="AO758" s="612"/>
      <c r="AP758" s="612"/>
      <c r="AQ758" s="613"/>
      <c r="AR758" s="612"/>
      <c r="AS758" s="612"/>
      <c r="AT758" s="612"/>
      <c r="AU758" s="616"/>
      <c r="AV758" s="612"/>
      <c r="AW758" s="612"/>
      <c r="AX758" s="612"/>
      <c r="AY758" s="612"/>
      <c r="AZ758" s="612"/>
      <c r="BA758" s="612"/>
      <c r="BB758" s="612"/>
      <c r="BC758" s="613"/>
      <c r="BD758" s="612"/>
      <c r="BE758" s="612"/>
      <c r="BF758" s="612"/>
      <c r="BG758" s="612"/>
      <c r="BH758" s="613"/>
      <c r="BI758" s="612"/>
      <c r="BJ758" s="612"/>
      <c r="BK758" s="612"/>
      <c r="BL758" s="613"/>
      <c r="BM758" s="611"/>
      <c r="BN758" s="612"/>
      <c r="BO758" s="612"/>
      <c r="BP758" s="612"/>
      <c r="BQ758" s="547"/>
      <c r="BR758" s="605"/>
      <c r="BS758" s="1020"/>
      <c r="BT758" s="605"/>
      <c r="BU758" s="618"/>
      <c r="BY758" s="607"/>
    </row>
    <row r="759" spans="1:77" s="619" customFormat="1" hidden="1">
      <c r="A759" s="603"/>
      <c r="B759" s="604"/>
      <c r="C759" s="604"/>
      <c r="D759" s="605"/>
      <c r="E759" s="605"/>
      <c r="F759" s="605"/>
      <c r="G759" s="607"/>
      <c r="H759" s="608"/>
      <c r="I759" s="609"/>
      <c r="J759" s="610"/>
      <c r="K759" s="611"/>
      <c r="L759" s="611"/>
      <c r="M759" s="611"/>
      <c r="N759" s="611"/>
      <c r="O759" s="612"/>
      <c r="P759" s="612"/>
      <c r="Q759" s="613"/>
      <c r="R759" s="612"/>
      <c r="S759" s="612"/>
      <c r="T759" s="615"/>
      <c r="U759" s="612"/>
      <c r="V759" s="612"/>
      <c r="W759" s="613"/>
      <c r="X759" s="612"/>
      <c r="Y759" s="612"/>
      <c r="Z759" s="612"/>
      <c r="AA759" s="611"/>
      <c r="AB759" s="612"/>
      <c r="AC759" s="612"/>
      <c r="AD759" s="613"/>
      <c r="AE759" s="613"/>
      <c r="AF759" s="612"/>
      <c r="AG759" s="612"/>
      <c r="AH759" s="612"/>
      <c r="AI759" s="611"/>
      <c r="AJ759" s="612"/>
      <c r="AK759" s="612"/>
      <c r="AL759" s="612"/>
      <c r="AM759" s="613"/>
      <c r="AN759" s="612"/>
      <c r="AO759" s="612"/>
      <c r="AP759" s="612"/>
      <c r="AQ759" s="613"/>
      <c r="AR759" s="612"/>
      <c r="AS759" s="612"/>
      <c r="AT759" s="612"/>
      <c r="AU759" s="616"/>
      <c r="AV759" s="612"/>
      <c r="AW759" s="612"/>
      <c r="AX759" s="612"/>
      <c r="AY759" s="612"/>
      <c r="AZ759" s="612"/>
      <c r="BA759" s="612"/>
      <c r="BB759" s="612"/>
      <c r="BC759" s="613"/>
      <c r="BD759" s="612"/>
      <c r="BE759" s="612"/>
      <c r="BF759" s="612"/>
      <c r="BG759" s="612"/>
      <c r="BH759" s="613"/>
      <c r="BI759" s="612"/>
      <c r="BJ759" s="612"/>
      <c r="BK759" s="612"/>
      <c r="BL759" s="613"/>
      <c r="BM759" s="611"/>
      <c r="BN759" s="612"/>
      <c r="BO759" s="612"/>
      <c r="BP759" s="612"/>
      <c r="BQ759" s="547"/>
      <c r="BR759" s="605"/>
      <c r="BS759" s="1020"/>
      <c r="BT759" s="605"/>
      <c r="BU759" s="618"/>
      <c r="BY759" s="607"/>
    </row>
    <row r="760" spans="1:77" s="619" customFormat="1" hidden="1">
      <c r="A760" s="603"/>
      <c r="B760" s="604"/>
      <c r="C760" s="604"/>
      <c r="D760" s="605"/>
      <c r="E760" s="605"/>
      <c r="F760" s="606"/>
      <c r="G760" s="607"/>
      <c r="H760" s="608"/>
      <c r="I760" s="609"/>
      <c r="J760" s="610"/>
      <c r="K760" s="611"/>
      <c r="L760" s="611"/>
      <c r="M760" s="611"/>
      <c r="N760" s="611"/>
      <c r="O760" s="612"/>
      <c r="P760" s="612"/>
      <c r="Q760" s="613"/>
      <c r="R760" s="612"/>
      <c r="S760" s="612"/>
      <c r="T760" s="615"/>
      <c r="U760" s="612"/>
      <c r="V760" s="612"/>
      <c r="W760" s="613"/>
      <c r="X760" s="612"/>
      <c r="Y760" s="612"/>
      <c r="Z760" s="612"/>
      <c r="AA760" s="611"/>
      <c r="AB760" s="612"/>
      <c r="AC760" s="612"/>
      <c r="AD760" s="613"/>
      <c r="AE760" s="613"/>
      <c r="AF760" s="612"/>
      <c r="AG760" s="612"/>
      <c r="AH760" s="612"/>
      <c r="AI760" s="611"/>
      <c r="AJ760" s="612"/>
      <c r="AK760" s="612"/>
      <c r="AL760" s="612"/>
      <c r="AM760" s="613"/>
      <c r="AN760" s="612"/>
      <c r="AO760" s="612"/>
      <c r="AP760" s="612"/>
      <c r="AQ760" s="613"/>
      <c r="AR760" s="612"/>
      <c r="AS760" s="612"/>
      <c r="AT760" s="612"/>
      <c r="AU760" s="616"/>
      <c r="AV760" s="612"/>
      <c r="AW760" s="612"/>
      <c r="AX760" s="612"/>
      <c r="AY760" s="612"/>
      <c r="AZ760" s="612"/>
      <c r="BA760" s="612"/>
      <c r="BB760" s="612"/>
      <c r="BC760" s="613"/>
      <c r="BD760" s="612"/>
      <c r="BE760" s="612"/>
      <c r="BF760" s="612"/>
      <c r="BG760" s="612"/>
      <c r="BH760" s="613"/>
      <c r="BI760" s="612"/>
      <c r="BJ760" s="612"/>
      <c r="BK760" s="612"/>
      <c r="BL760" s="613"/>
      <c r="BM760" s="611"/>
      <c r="BN760" s="612"/>
      <c r="BO760" s="612"/>
      <c r="BP760" s="612"/>
      <c r="BQ760" s="547"/>
      <c r="BR760" s="605"/>
      <c r="BS760" s="617"/>
      <c r="BT760" s="605"/>
      <c r="BU760" s="618"/>
      <c r="BY760" s="607"/>
    </row>
    <row r="761" spans="1:77" s="619" customFormat="1" hidden="1">
      <c r="A761" s="603"/>
      <c r="B761" s="604"/>
      <c r="C761" s="604"/>
      <c r="D761" s="605"/>
      <c r="E761" s="605"/>
      <c r="F761" s="635"/>
      <c r="G761" s="607"/>
      <c r="H761" s="608"/>
      <c r="I761" s="609"/>
      <c r="J761" s="610"/>
      <c r="K761" s="611"/>
      <c r="L761" s="611"/>
      <c r="M761" s="611"/>
      <c r="N761" s="611"/>
      <c r="O761" s="612"/>
      <c r="P761" s="612"/>
      <c r="Q761" s="613"/>
      <c r="R761" s="612"/>
      <c r="S761" s="612"/>
      <c r="T761" s="615"/>
      <c r="U761" s="612"/>
      <c r="V761" s="612"/>
      <c r="W761" s="613"/>
      <c r="X761" s="612"/>
      <c r="Y761" s="612"/>
      <c r="Z761" s="612"/>
      <c r="AA761" s="611"/>
      <c r="AB761" s="612"/>
      <c r="AC761" s="612"/>
      <c r="AD761" s="613"/>
      <c r="AE761" s="613"/>
      <c r="AF761" s="612"/>
      <c r="AG761" s="612"/>
      <c r="AH761" s="612"/>
      <c r="AI761" s="611"/>
      <c r="AJ761" s="612"/>
      <c r="AK761" s="612"/>
      <c r="AL761" s="612"/>
      <c r="AM761" s="613"/>
      <c r="AN761" s="612"/>
      <c r="AO761" s="612"/>
      <c r="AP761" s="612"/>
      <c r="AQ761" s="613"/>
      <c r="AR761" s="612"/>
      <c r="AS761" s="612"/>
      <c r="AT761" s="612"/>
      <c r="AU761" s="616"/>
      <c r="AV761" s="612"/>
      <c r="AW761" s="612"/>
      <c r="AX761" s="612"/>
      <c r="AY761" s="612"/>
      <c r="AZ761" s="612"/>
      <c r="BA761" s="612"/>
      <c r="BB761" s="612"/>
      <c r="BC761" s="613"/>
      <c r="BD761" s="612"/>
      <c r="BE761" s="612"/>
      <c r="BF761" s="612"/>
      <c r="BG761" s="612"/>
      <c r="BH761" s="613"/>
      <c r="BI761" s="612"/>
      <c r="BJ761" s="612"/>
      <c r="BK761" s="612"/>
      <c r="BL761" s="613"/>
      <c r="BM761" s="611"/>
      <c r="BN761" s="612"/>
      <c r="BO761" s="612"/>
      <c r="BP761" s="612"/>
      <c r="BQ761" s="547"/>
      <c r="BR761" s="605"/>
      <c r="BS761" s="1021"/>
      <c r="BT761" s="605"/>
      <c r="BU761" s="621"/>
      <c r="BY761" s="607"/>
    </row>
    <row r="762" spans="1:77" s="619" customFormat="1" hidden="1">
      <c r="A762" s="603"/>
      <c r="B762" s="604"/>
      <c r="C762" s="604"/>
      <c r="D762" s="688"/>
      <c r="E762" s="605"/>
      <c r="F762" s="635"/>
      <c r="G762" s="607"/>
      <c r="H762" s="608"/>
      <c r="I762" s="609"/>
      <c r="J762" s="610"/>
      <c r="K762" s="611"/>
      <c r="L762" s="611"/>
      <c r="M762" s="611"/>
      <c r="N762" s="611"/>
      <c r="O762" s="612"/>
      <c r="P762" s="612"/>
      <c r="Q762" s="613"/>
      <c r="R762" s="612"/>
      <c r="S762" s="612"/>
      <c r="T762" s="615"/>
      <c r="U762" s="612"/>
      <c r="V762" s="612"/>
      <c r="W762" s="613"/>
      <c r="X762" s="612"/>
      <c r="Y762" s="612"/>
      <c r="Z762" s="612"/>
      <c r="AA762" s="611"/>
      <c r="AB762" s="612"/>
      <c r="AC762" s="612"/>
      <c r="AD762" s="613"/>
      <c r="AE762" s="613"/>
      <c r="AF762" s="612"/>
      <c r="AG762" s="612"/>
      <c r="AH762" s="612"/>
      <c r="AI762" s="611"/>
      <c r="AJ762" s="612"/>
      <c r="AK762" s="612"/>
      <c r="AL762" s="612"/>
      <c r="AM762" s="613"/>
      <c r="AN762" s="612"/>
      <c r="AO762" s="968"/>
      <c r="AP762" s="612"/>
      <c r="AQ762" s="613"/>
      <c r="AR762" s="612"/>
      <c r="AS762" s="612"/>
      <c r="AT762" s="612"/>
      <c r="AU762" s="616"/>
      <c r="AV762" s="968"/>
      <c r="AW762" s="968"/>
      <c r="AX762" s="612"/>
      <c r="AY762" s="612"/>
      <c r="AZ762" s="612"/>
      <c r="BA762" s="612"/>
      <c r="BB762" s="612"/>
      <c r="BC762" s="613"/>
      <c r="BD762" s="612"/>
      <c r="BE762" s="612"/>
      <c r="BF762" s="612"/>
      <c r="BG762" s="612"/>
      <c r="BH762" s="613"/>
      <c r="BI762" s="612"/>
      <c r="BJ762" s="612"/>
      <c r="BK762" s="612"/>
      <c r="BL762" s="613"/>
      <c r="BM762" s="611"/>
      <c r="BN762" s="612"/>
      <c r="BO762" s="612"/>
      <c r="BP762" s="612"/>
      <c r="BQ762" s="547"/>
      <c r="BR762" s="688"/>
      <c r="BS762" s="1022"/>
      <c r="BT762" s="688"/>
      <c r="BU762" s="618"/>
      <c r="BY762" s="607"/>
    </row>
    <row r="763" spans="1:77" s="619" customFormat="1" hidden="1">
      <c r="A763" s="603"/>
      <c r="B763" s="1023"/>
      <c r="C763" s="1023"/>
      <c r="D763" s="688"/>
      <c r="E763" s="605"/>
      <c r="F763" s="749"/>
      <c r="G763" s="607"/>
      <c r="H763" s="608"/>
      <c r="I763" s="609"/>
      <c r="J763" s="610"/>
      <c r="K763" s="611"/>
      <c r="L763" s="611"/>
      <c r="M763" s="611"/>
      <c r="N763" s="611"/>
      <c r="O763" s="612"/>
      <c r="P763" s="612"/>
      <c r="Q763" s="613"/>
      <c r="R763" s="612"/>
      <c r="S763" s="612"/>
      <c r="T763" s="615"/>
      <c r="U763" s="612"/>
      <c r="V763" s="612"/>
      <c r="W763" s="613"/>
      <c r="X763" s="612"/>
      <c r="Y763" s="612"/>
      <c r="Z763" s="612"/>
      <c r="AA763" s="611"/>
      <c r="AB763" s="612"/>
      <c r="AC763" s="612"/>
      <c r="AD763" s="613"/>
      <c r="AE763" s="613"/>
      <c r="AF763" s="612"/>
      <c r="AG763" s="612"/>
      <c r="AH763" s="612"/>
      <c r="AI763" s="611"/>
      <c r="AJ763" s="612"/>
      <c r="AK763" s="612"/>
      <c r="AL763" s="612"/>
      <c r="AM763" s="613"/>
      <c r="AN763" s="612"/>
      <c r="AO763" s="612"/>
      <c r="AP763" s="612"/>
      <c r="AQ763" s="613"/>
      <c r="AR763" s="612"/>
      <c r="AS763" s="612"/>
      <c r="AT763" s="612"/>
      <c r="AU763" s="616"/>
      <c r="AV763" s="612"/>
      <c r="AW763" s="612"/>
      <c r="AX763" s="612"/>
      <c r="AY763" s="612"/>
      <c r="AZ763" s="612"/>
      <c r="BA763" s="612"/>
      <c r="BB763" s="612"/>
      <c r="BC763" s="613"/>
      <c r="BD763" s="612"/>
      <c r="BE763" s="612"/>
      <c r="BF763" s="612"/>
      <c r="BG763" s="612"/>
      <c r="BH763" s="613"/>
      <c r="BI763" s="612"/>
      <c r="BJ763" s="612"/>
      <c r="BK763" s="612"/>
      <c r="BL763" s="613"/>
      <c r="BM763" s="611"/>
      <c r="BN763" s="612"/>
      <c r="BO763" s="612"/>
      <c r="BP763" s="612"/>
      <c r="BQ763" s="547"/>
      <c r="BR763" s="688"/>
      <c r="BS763" s="752"/>
      <c r="BT763" s="688"/>
      <c r="BU763" s="618"/>
      <c r="BY763" s="607"/>
    </row>
    <row r="764" spans="1:77" s="619" customFormat="1" hidden="1">
      <c r="A764" s="603"/>
      <c r="B764" s="1024"/>
      <c r="C764" s="1024"/>
      <c r="D764" s="688"/>
      <c r="E764" s="605"/>
      <c r="F764" s="749"/>
      <c r="G764" s="607"/>
      <c r="H764" s="608"/>
      <c r="I764" s="609"/>
      <c r="J764" s="610"/>
      <c r="K764" s="611"/>
      <c r="L764" s="611"/>
      <c r="M764" s="611"/>
      <c r="N764" s="611"/>
      <c r="O764" s="612"/>
      <c r="P764" s="612"/>
      <c r="Q764" s="613"/>
      <c r="R764" s="612"/>
      <c r="S764" s="612"/>
      <c r="T764" s="615"/>
      <c r="U764" s="612"/>
      <c r="V764" s="612"/>
      <c r="W764" s="613"/>
      <c r="X764" s="612"/>
      <c r="Y764" s="612"/>
      <c r="Z764" s="612"/>
      <c r="AA764" s="611"/>
      <c r="AB764" s="612"/>
      <c r="AC764" s="612"/>
      <c r="AD764" s="613"/>
      <c r="AE764" s="613"/>
      <c r="AF764" s="612"/>
      <c r="AG764" s="612"/>
      <c r="AH764" s="612"/>
      <c r="AI764" s="611"/>
      <c r="AJ764" s="612"/>
      <c r="AK764" s="612"/>
      <c r="AL764" s="612"/>
      <c r="AM764" s="613"/>
      <c r="AN764" s="612"/>
      <c r="AO764" s="612"/>
      <c r="AP764" s="612"/>
      <c r="AQ764" s="613"/>
      <c r="AR764" s="612"/>
      <c r="AS764" s="612"/>
      <c r="AT764" s="612"/>
      <c r="AU764" s="616"/>
      <c r="AV764" s="612"/>
      <c r="AW764" s="612"/>
      <c r="AX764" s="612"/>
      <c r="AY764" s="612"/>
      <c r="AZ764" s="612"/>
      <c r="BA764" s="612"/>
      <c r="BB764" s="612"/>
      <c r="BC764" s="613"/>
      <c r="BD764" s="612"/>
      <c r="BE764" s="612"/>
      <c r="BF764" s="612"/>
      <c r="BG764" s="612"/>
      <c r="BH764" s="613"/>
      <c r="BI764" s="612"/>
      <c r="BJ764" s="612"/>
      <c r="BK764" s="612"/>
      <c r="BL764" s="613"/>
      <c r="BM764" s="611"/>
      <c r="BN764" s="612"/>
      <c r="BO764" s="612"/>
      <c r="BP764" s="612"/>
      <c r="BQ764" s="547"/>
      <c r="BR764" s="688"/>
      <c r="BS764" s="1025"/>
      <c r="BT764" s="688"/>
      <c r="BU764" s="618"/>
      <c r="BY764" s="607"/>
    </row>
    <row r="765" spans="1:77" s="619" customFormat="1" hidden="1">
      <c r="A765" s="603"/>
      <c r="B765" s="1024"/>
      <c r="C765" s="1024"/>
      <c r="D765" s="605"/>
      <c r="E765" s="605"/>
      <c r="F765" s="605"/>
      <c r="G765" s="607"/>
      <c r="H765" s="608"/>
      <c r="I765" s="609"/>
      <c r="J765" s="610"/>
      <c r="K765" s="611"/>
      <c r="L765" s="611"/>
      <c r="M765" s="611"/>
      <c r="N765" s="611"/>
      <c r="O765" s="612"/>
      <c r="P765" s="612"/>
      <c r="Q765" s="613"/>
      <c r="R765" s="612"/>
      <c r="S765" s="612"/>
      <c r="T765" s="615"/>
      <c r="U765" s="612"/>
      <c r="V765" s="612"/>
      <c r="W765" s="613"/>
      <c r="X765" s="612"/>
      <c r="Y765" s="612"/>
      <c r="Z765" s="612"/>
      <c r="AA765" s="611"/>
      <c r="AB765" s="612"/>
      <c r="AC765" s="612"/>
      <c r="AD765" s="613"/>
      <c r="AE765" s="613"/>
      <c r="AF765" s="612"/>
      <c r="AG765" s="612"/>
      <c r="AH765" s="612"/>
      <c r="AI765" s="611"/>
      <c r="AJ765" s="612"/>
      <c r="AK765" s="612"/>
      <c r="AL765" s="612"/>
      <c r="AM765" s="613"/>
      <c r="AN765" s="612"/>
      <c r="AO765" s="612"/>
      <c r="AP765" s="612"/>
      <c r="AQ765" s="613"/>
      <c r="AR765" s="612"/>
      <c r="AS765" s="612"/>
      <c r="AT765" s="612"/>
      <c r="AU765" s="616"/>
      <c r="AV765" s="612"/>
      <c r="AW765" s="612"/>
      <c r="AX765" s="612"/>
      <c r="AY765" s="612"/>
      <c r="AZ765" s="612"/>
      <c r="BA765" s="612"/>
      <c r="BB765" s="612"/>
      <c r="BC765" s="613"/>
      <c r="BD765" s="612"/>
      <c r="BE765" s="612"/>
      <c r="BF765" s="612"/>
      <c r="BG765" s="612"/>
      <c r="BH765" s="613"/>
      <c r="BI765" s="612"/>
      <c r="BJ765" s="612"/>
      <c r="BK765" s="612"/>
      <c r="BL765" s="613"/>
      <c r="BM765" s="611"/>
      <c r="BN765" s="612"/>
      <c r="BO765" s="612"/>
      <c r="BP765" s="612"/>
      <c r="BQ765" s="547"/>
      <c r="BR765" s="688"/>
      <c r="BS765" s="678"/>
      <c r="BT765" s="605"/>
      <c r="BU765" s="618"/>
      <c r="BY765" s="607"/>
    </row>
    <row r="766" spans="1:77" s="619" customFormat="1" hidden="1">
      <c r="A766" s="603"/>
      <c r="B766" s="1024"/>
      <c r="C766" s="1024"/>
      <c r="D766" s="605"/>
      <c r="E766" s="605"/>
      <c r="F766" s="605"/>
      <c r="G766" s="607"/>
      <c r="H766" s="608"/>
      <c r="I766" s="609"/>
      <c r="J766" s="610"/>
      <c r="K766" s="611"/>
      <c r="L766" s="611"/>
      <c r="M766" s="611"/>
      <c r="N766" s="611"/>
      <c r="O766" s="612"/>
      <c r="P766" s="612"/>
      <c r="Q766" s="613"/>
      <c r="R766" s="612"/>
      <c r="S766" s="612"/>
      <c r="T766" s="615"/>
      <c r="U766" s="612"/>
      <c r="V766" s="612"/>
      <c r="W766" s="613"/>
      <c r="X766" s="612"/>
      <c r="Y766" s="612"/>
      <c r="Z766" s="612"/>
      <c r="AA766" s="611"/>
      <c r="AB766" s="612"/>
      <c r="AC766" s="612"/>
      <c r="AD766" s="613"/>
      <c r="AE766" s="613"/>
      <c r="AF766" s="612"/>
      <c r="AG766" s="612"/>
      <c r="AH766" s="612"/>
      <c r="AI766" s="611"/>
      <c r="AJ766" s="612"/>
      <c r="AK766" s="612"/>
      <c r="AL766" s="612"/>
      <c r="AM766" s="613"/>
      <c r="AN766" s="612"/>
      <c r="AO766" s="612"/>
      <c r="AP766" s="612"/>
      <c r="AQ766" s="613"/>
      <c r="AR766" s="612"/>
      <c r="AS766" s="612"/>
      <c r="AT766" s="612"/>
      <c r="AU766" s="616"/>
      <c r="AV766" s="612"/>
      <c r="AW766" s="612"/>
      <c r="AX766" s="612"/>
      <c r="AY766" s="612"/>
      <c r="AZ766" s="612"/>
      <c r="BA766" s="612"/>
      <c r="BB766" s="612"/>
      <c r="BC766" s="613"/>
      <c r="BD766" s="612"/>
      <c r="BE766" s="612"/>
      <c r="BF766" s="612"/>
      <c r="BG766" s="612"/>
      <c r="BH766" s="613"/>
      <c r="BI766" s="612"/>
      <c r="BJ766" s="612"/>
      <c r="BK766" s="612"/>
      <c r="BL766" s="613"/>
      <c r="BM766" s="611"/>
      <c r="BN766" s="612"/>
      <c r="BO766" s="612"/>
      <c r="BP766" s="612"/>
      <c r="BQ766" s="547"/>
      <c r="BR766" s="688"/>
      <c r="BS766" s="678"/>
      <c r="BT766" s="605"/>
      <c r="BU766" s="618"/>
      <c r="BY766" s="607"/>
    </row>
    <row r="767" spans="1:77" s="619" customFormat="1" hidden="1">
      <c r="A767" s="603"/>
      <c r="B767" s="1024"/>
      <c r="C767" s="1024"/>
      <c r="D767" s="605"/>
      <c r="E767" s="605"/>
      <c r="F767" s="605"/>
      <c r="H767" s="608"/>
      <c r="I767" s="609"/>
      <c r="J767" s="610"/>
      <c r="K767" s="611"/>
      <c r="L767" s="611"/>
      <c r="M767" s="611"/>
      <c r="N767" s="611"/>
      <c r="O767" s="612"/>
      <c r="P767" s="612"/>
      <c r="Q767" s="613"/>
      <c r="R767" s="612"/>
      <c r="S767" s="612"/>
      <c r="T767" s="615"/>
      <c r="U767" s="612"/>
      <c r="V767" s="612"/>
      <c r="W767" s="613"/>
      <c r="X767" s="612"/>
      <c r="Y767" s="612"/>
      <c r="Z767" s="612"/>
      <c r="AA767" s="611"/>
      <c r="AB767" s="612"/>
      <c r="AC767" s="612"/>
      <c r="AD767" s="613"/>
      <c r="AE767" s="613"/>
      <c r="AF767" s="612"/>
      <c r="AG767" s="612"/>
      <c r="AH767" s="612"/>
      <c r="AI767" s="611"/>
      <c r="AJ767" s="612"/>
      <c r="AK767" s="612"/>
      <c r="AL767" s="612"/>
      <c r="AM767" s="613"/>
      <c r="AN767" s="612"/>
      <c r="AO767" s="612"/>
      <c r="AP767" s="612"/>
      <c r="AQ767" s="613"/>
      <c r="AR767" s="612"/>
      <c r="AS767" s="612"/>
      <c r="AT767" s="612"/>
      <c r="AU767" s="616"/>
      <c r="AV767" s="612"/>
      <c r="AW767" s="612"/>
      <c r="AX767" s="612"/>
      <c r="AY767" s="612"/>
      <c r="AZ767" s="612"/>
      <c r="BA767" s="612"/>
      <c r="BB767" s="612"/>
      <c r="BC767" s="613"/>
      <c r="BD767" s="612"/>
      <c r="BE767" s="612"/>
      <c r="BF767" s="612"/>
      <c r="BG767" s="612"/>
      <c r="BH767" s="613"/>
      <c r="BI767" s="612"/>
      <c r="BJ767" s="612"/>
      <c r="BK767" s="612"/>
      <c r="BL767" s="613"/>
      <c r="BM767" s="611"/>
      <c r="BN767" s="612"/>
      <c r="BO767" s="612"/>
      <c r="BP767" s="612"/>
      <c r="BQ767" s="547"/>
      <c r="BR767" s="688"/>
      <c r="BS767" s="678"/>
      <c r="BT767" s="605"/>
      <c r="BU767" s="618"/>
    </row>
    <row r="768" spans="1:77" s="619" customFormat="1" hidden="1">
      <c r="A768" s="603"/>
      <c r="B768" s="1024"/>
      <c r="C768" s="1024"/>
      <c r="D768" s="605"/>
      <c r="E768" s="605"/>
      <c r="F768" s="605"/>
      <c r="H768" s="608"/>
      <c r="I768" s="609"/>
      <c r="J768" s="610"/>
      <c r="K768" s="611"/>
      <c r="L768" s="611"/>
      <c r="M768" s="611"/>
      <c r="N768" s="611"/>
      <c r="O768" s="612"/>
      <c r="P768" s="612"/>
      <c r="Q768" s="613"/>
      <c r="R768" s="612"/>
      <c r="S768" s="612"/>
      <c r="T768" s="615"/>
      <c r="U768" s="612"/>
      <c r="V768" s="612"/>
      <c r="W768" s="613"/>
      <c r="X768" s="612"/>
      <c r="Y768" s="612"/>
      <c r="Z768" s="612"/>
      <c r="AA768" s="611"/>
      <c r="AB768" s="612"/>
      <c r="AC768" s="612"/>
      <c r="AD768" s="613"/>
      <c r="AE768" s="613"/>
      <c r="AF768" s="612"/>
      <c r="AG768" s="612"/>
      <c r="AH768" s="612"/>
      <c r="AI768" s="611"/>
      <c r="AJ768" s="612"/>
      <c r="AK768" s="612"/>
      <c r="AL768" s="612"/>
      <c r="AM768" s="613"/>
      <c r="AN768" s="612"/>
      <c r="AO768" s="612"/>
      <c r="AP768" s="612"/>
      <c r="AQ768" s="613"/>
      <c r="AR768" s="612"/>
      <c r="AS768" s="612"/>
      <c r="AT768" s="612"/>
      <c r="AU768" s="616"/>
      <c r="AV768" s="612"/>
      <c r="AW768" s="612"/>
      <c r="AX768" s="612"/>
      <c r="AY768" s="612"/>
      <c r="AZ768" s="612"/>
      <c r="BA768" s="612"/>
      <c r="BB768" s="612"/>
      <c r="BC768" s="613"/>
      <c r="BD768" s="612"/>
      <c r="BE768" s="612"/>
      <c r="BF768" s="612"/>
      <c r="BG768" s="612"/>
      <c r="BH768" s="613"/>
      <c r="BI768" s="612"/>
      <c r="BJ768" s="612"/>
      <c r="BK768" s="612"/>
      <c r="BL768" s="613"/>
      <c r="BM768" s="611"/>
      <c r="BN768" s="612"/>
      <c r="BO768" s="612"/>
      <c r="BP768" s="612"/>
      <c r="BQ768" s="547"/>
      <c r="BR768" s="688"/>
      <c r="BS768" s="678"/>
      <c r="BT768" s="605"/>
      <c r="BU768" s="621"/>
    </row>
    <row r="769" spans="1:77" s="619" customFormat="1" hidden="1">
      <c r="A769" s="603"/>
      <c r="B769" s="1024"/>
      <c r="C769" s="1024"/>
      <c r="D769" s="605"/>
      <c r="E769" s="605"/>
      <c r="F769" s="605"/>
      <c r="H769" s="608"/>
      <c r="I769" s="609"/>
      <c r="J769" s="610"/>
      <c r="K769" s="611"/>
      <c r="L769" s="611"/>
      <c r="M769" s="611"/>
      <c r="N769" s="611"/>
      <c r="O769" s="612"/>
      <c r="P769" s="612"/>
      <c r="Q769" s="613"/>
      <c r="R769" s="612"/>
      <c r="S769" s="612"/>
      <c r="T769" s="615"/>
      <c r="U769" s="612"/>
      <c r="V769" s="612"/>
      <c r="W769" s="613"/>
      <c r="X769" s="612"/>
      <c r="Y769" s="612"/>
      <c r="Z769" s="612"/>
      <c r="AA769" s="611"/>
      <c r="AB769" s="612"/>
      <c r="AC769" s="612"/>
      <c r="AD769" s="613"/>
      <c r="AE769" s="613"/>
      <c r="AF769" s="612"/>
      <c r="AG769" s="612"/>
      <c r="AH769" s="612"/>
      <c r="AI769" s="611"/>
      <c r="AJ769" s="612"/>
      <c r="AK769" s="612"/>
      <c r="AL769" s="612"/>
      <c r="AM769" s="613"/>
      <c r="AN769" s="612"/>
      <c r="AO769" s="612"/>
      <c r="AP769" s="612"/>
      <c r="AQ769" s="613"/>
      <c r="AR769" s="612"/>
      <c r="AS769" s="612"/>
      <c r="AT769" s="612"/>
      <c r="AU769" s="616"/>
      <c r="AV769" s="612"/>
      <c r="AW769" s="612"/>
      <c r="AX769" s="612"/>
      <c r="AY769" s="612"/>
      <c r="AZ769" s="612"/>
      <c r="BA769" s="612"/>
      <c r="BB769" s="612"/>
      <c r="BC769" s="613"/>
      <c r="BD769" s="612"/>
      <c r="BE769" s="612"/>
      <c r="BF769" s="612"/>
      <c r="BG769" s="612"/>
      <c r="BH769" s="613"/>
      <c r="BI769" s="612"/>
      <c r="BJ769" s="612"/>
      <c r="BK769" s="612"/>
      <c r="BL769" s="613"/>
      <c r="BM769" s="611"/>
      <c r="BN769" s="612"/>
      <c r="BO769" s="612"/>
      <c r="BP769" s="612"/>
      <c r="BQ769" s="547"/>
      <c r="BR769" s="688"/>
      <c r="BS769" s="1026"/>
      <c r="BT769" s="605"/>
      <c r="BU769" s="621"/>
    </row>
    <row r="770" spans="1:77" s="619" customFormat="1" hidden="1">
      <c r="A770" s="603"/>
      <c r="B770" s="1024"/>
      <c r="C770" s="1024"/>
      <c r="D770" s="605"/>
      <c r="E770" s="605"/>
      <c r="F770" s="606"/>
      <c r="H770" s="608"/>
      <c r="I770" s="609"/>
      <c r="J770" s="610"/>
      <c r="K770" s="611"/>
      <c r="L770" s="611"/>
      <c r="M770" s="611"/>
      <c r="N770" s="611"/>
      <c r="O770" s="612"/>
      <c r="P770" s="612"/>
      <c r="Q770" s="613"/>
      <c r="R770" s="612"/>
      <c r="S770" s="612"/>
      <c r="T770" s="615"/>
      <c r="U770" s="612"/>
      <c r="V770" s="612"/>
      <c r="W770" s="613"/>
      <c r="X770" s="612"/>
      <c r="Y770" s="612"/>
      <c r="Z770" s="612"/>
      <c r="AA770" s="611"/>
      <c r="AB770" s="612"/>
      <c r="AC770" s="612"/>
      <c r="AD770" s="613"/>
      <c r="AE770" s="613"/>
      <c r="AF770" s="612"/>
      <c r="AG770" s="612"/>
      <c r="AH770" s="612"/>
      <c r="AI770" s="611"/>
      <c r="AJ770" s="612"/>
      <c r="AK770" s="612"/>
      <c r="AL770" s="612"/>
      <c r="AM770" s="613"/>
      <c r="AN770" s="612"/>
      <c r="AO770" s="612"/>
      <c r="AP770" s="612"/>
      <c r="AQ770" s="613"/>
      <c r="AR770" s="612"/>
      <c r="AS770" s="612"/>
      <c r="AT770" s="612"/>
      <c r="AU770" s="616"/>
      <c r="AV770" s="612"/>
      <c r="AW770" s="612"/>
      <c r="AX770" s="612"/>
      <c r="AY770" s="612"/>
      <c r="AZ770" s="612"/>
      <c r="BA770" s="612"/>
      <c r="BB770" s="612"/>
      <c r="BC770" s="613"/>
      <c r="BD770" s="612"/>
      <c r="BE770" s="612"/>
      <c r="BF770" s="612"/>
      <c r="BG770" s="612"/>
      <c r="BH770" s="613"/>
      <c r="BI770" s="612"/>
      <c r="BJ770" s="612"/>
      <c r="BK770" s="612"/>
      <c r="BL770" s="613"/>
      <c r="BM770" s="611"/>
      <c r="BN770" s="612"/>
      <c r="BO770" s="612"/>
      <c r="BP770" s="612"/>
      <c r="BQ770" s="547"/>
      <c r="BR770" s="605"/>
      <c r="BS770" s="678"/>
      <c r="BT770" s="605"/>
      <c r="BU770" s="618"/>
    </row>
    <row r="771" spans="1:77" s="619" customFormat="1" hidden="1">
      <c r="A771" s="603"/>
      <c r="B771" s="604"/>
      <c r="C771" s="604"/>
      <c r="D771" s="605"/>
      <c r="E771" s="605"/>
      <c r="F771" s="635"/>
      <c r="H771" s="608"/>
      <c r="I771" s="609"/>
      <c r="J771" s="610"/>
      <c r="K771" s="611"/>
      <c r="L771" s="611"/>
      <c r="M771" s="611"/>
      <c r="N771" s="611"/>
      <c r="O771" s="612"/>
      <c r="P771" s="612"/>
      <c r="Q771" s="613"/>
      <c r="R771" s="612"/>
      <c r="S771" s="612"/>
      <c r="T771" s="615"/>
      <c r="U771" s="612"/>
      <c r="V771" s="612"/>
      <c r="W771" s="613"/>
      <c r="X771" s="612"/>
      <c r="Y771" s="612"/>
      <c r="Z771" s="612"/>
      <c r="AA771" s="611"/>
      <c r="AB771" s="612"/>
      <c r="AC771" s="612"/>
      <c r="AD771" s="613"/>
      <c r="AE771" s="613"/>
      <c r="AF771" s="612"/>
      <c r="AG771" s="612"/>
      <c r="AH771" s="612"/>
      <c r="AI771" s="611"/>
      <c r="AJ771" s="612"/>
      <c r="AK771" s="612"/>
      <c r="AL771" s="612"/>
      <c r="AM771" s="613"/>
      <c r="AN771" s="612"/>
      <c r="AO771" s="612"/>
      <c r="AP771" s="612"/>
      <c r="AQ771" s="613"/>
      <c r="AR771" s="612"/>
      <c r="AS771" s="612"/>
      <c r="AT771" s="612"/>
      <c r="AU771" s="616"/>
      <c r="AV771" s="612"/>
      <c r="AW771" s="612"/>
      <c r="AX771" s="612"/>
      <c r="AY771" s="612"/>
      <c r="AZ771" s="612"/>
      <c r="BA771" s="612"/>
      <c r="BB771" s="612"/>
      <c r="BC771" s="613"/>
      <c r="BD771" s="612"/>
      <c r="BE771" s="612"/>
      <c r="BF771" s="612"/>
      <c r="BG771" s="612"/>
      <c r="BH771" s="613"/>
      <c r="BI771" s="612"/>
      <c r="BJ771" s="612"/>
      <c r="BK771" s="612"/>
      <c r="BL771" s="613"/>
      <c r="BM771" s="611"/>
      <c r="BN771" s="612"/>
      <c r="BO771" s="612"/>
      <c r="BP771" s="612"/>
      <c r="BQ771" s="547"/>
      <c r="BR771" s="605"/>
      <c r="BS771" s="1026"/>
      <c r="BT771" s="605"/>
      <c r="BU771" s="618"/>
    </row>
    <row r="772" spans="1:77" s="619" customFormat="1" hidden="1">
      <c r="A772" s="603"/>
      <c r="B772" s="604"/>
      <c r="C772" s="604"/>
      <c r="D772" s="688"/>
      <c r="E772" s="605"/>
      <c r="F772" s="635"/>
      <c r="H772" s="608"/>
      <c r="I772" s="609"/>
      <c r="J772" s="610"/>
      <c r="K772" s="611"/>
      <c r="L772" s="611"/>
      <c r="M772" s="611"/>
      <c r="N772" s="611"/>
      <c r="O772" s="612"/>
      <c r="P772" s="612"/>
      <c r="Q772" s="613"/>
      <c r="R772" s="612"/>
      <c r="S772" s="612"/>
      <c r="T772" s="615"/>
      <c r="U772" s="612"/>
      <c r="V772" s="612"/>
      <c r="W772" s="613"/>
      <c r="X772" s="612"/>
      <c r="Y772" s="612"/>
      <c r="Z772" s="612"/>
      <c r="AA772" s="611"/>
      <c r="AB772" s="612"/>
      <c r="AC772" s="612"/>
      <c r="AD772" s="613"/>
      <c r="AE772" s="613"/>
      <c r="AF772" s="612"/>
      <c r="AG772" s="612"/>
      <c r="AH772" s="612"/>
      <c r="AI772" s="611"/>
      <c r="AJ772" s="612"/>
      <c r="AK772" s="612"/>
      <c r="AL772" s="612"/>
      <c r="AM772" s="613"/>
      <c r="AN772" s="612"/>
      <c r="AO772" s="612"/>
      <c r="AP772" s="612"/>
      <c r="AQ772" s="613"/>
      <c r="AR772" s="612"/>
      <c r="AS772" s="612"/>
      <c r="AT772" s="612"/>
      <c r="AU772" s="616"/>
      <c r="AV772" s="612"/>
      <c r="AW772" s="612"/>
      <c r="AX772" s="612"/>
      <c r="AY772" s="612"/>
      <c r="AZ772" s="612"/>
      <c r="BA772" s="612"/>
      <c r="BB772" s="612"/>
      <c r="BC772" s="613"/>
      <c r="BD772" s="612"/>
      <c r="BE772" s="612"/>
      <c r="BF772" s="612"/>
      <c r="BG772" s="612"/>
      <c r="BH772" s="613"/>
      <c r="BI772" s="612"/>
      <c r="BJ772" s="612"/>
      <c r="BK772" s="612"/>
      <c r="BL772" s="613"/>
      <c r="BM772" s="611"/>
      <c r="BN772" s="612"/>
      <c r="BO772" s="612"/>
      <c r="BP772" s="612"/>
      <c r="BQ772" s="547"/>
      <c r="BR772" s="688"/>
      <c r="BS772" s="1022"/>
      <c r="BT772" s="688"/>
      <c r="BU772" s="618"/>
    </row>
    <row r="773" spans="1:77" s="619" customFormat="1" hidden="1">
      <c r="A773" s="603"/>
      <c r="B773" s="1024"/>
      <c r="C773" s="1024"/>
      <c r="D773" s="605"/>
      <c r="E773" s="605"/>
      <c r="F773" s="606"/>
      <c r="H773" s="608"/>
      <c r="I773" s="609"/>
      <c r="J773" s="610"/>
      <c r="K773" s="611"/>
      <c r="L773" s="611"/>
      <c r="M773" s="611"/>
      <c r="N773" s="611"/>
      <c r="O773" s="612"/>
      <c r="P773" s="612"/>
      <c r="Q773" s="613"/>
      <c r="R773" s="612"/>
      <c r="S773" s="612"/>
      <c r="T773" s="615"/>
      <c r="U773" s="612"/>
      <c r="V773" s="612"/>
      <c r="W773" s="613"/>
      <c r="X773" s="612"/>
      <c r="Y773" s="612"/>
      <c r="Z773" s="612"/>
      <c r="AA773" s="611"/>
      <c r="AB773" s="612"/>
      <c r="AC773" s="612"/>
      <c r="AD773" s="613"/>
      <c r="AE773" s="613"/>
      <c r="AF773" s="612"/>
      <c r="AG773" s="612"/>
      <c r="AH773" s="612"/>
      <c r="AI773" s="611"/>
      <c r="AJ773" s="612"/>
      <c r="AK773" s="612"/>
      <c r="AL773" s="612"/>
      <c r="AM773" s="613"/>
      <c r="AN773" s="612"/>
      <c r="AO773" s="612"/>
      <c r="AP773" s="612"/>
      <c r="AQ773" s="613"/>
      <c r="AR773" s="612"/>
      <c r="AS773" s="612"/>
      <c r="AT773" s="612"/>
      <c r="AU773" s="616"/>
      <c r="AV773" s="612"/>
      <c r="AW773" s="612"/>
      <c r="AX773" s="612"/>
      <c r="AY773" s="612"/>
      <c r="AZ773" s="612"/>
      <c r="BA773" s="612"/>
      <c r="BB773" s="612"/>
      <c r="BC773" s="613"/>
      <c r="BD773" s="612"/>
      <c r="BE773" s="612"/>
      <c r="BF773" s="612"/>
      <c r="BG773" s="612"/>
      <c r="BH773" s="613"/>
      <c r="BI773" s="612"/>
      <c r="BJ773" s="612"/>
      <c r="BK773" s="612"/>
      <c r="BL773" s="613"/>
      <c r="BM773" s="611"/>
      <c r="BN773" s="612"/>
      <c r="BO773" s="612"/>
      <c r="BP773" s="612"/>
      <c r="BQ773" s="547"/>
      <c r="BR773" s="605"/>
      <c r="BS773" s="1026"/>
      <c r="BT773" s="605"/>
      <c r="BU773" s="618"/>
    </row>
    <row r="774" spans="1:77" s="619" customFormat="1" hidden="1">
      <c r="A774" s="603"/>
      <c r="B774" s="1027"/>
      <c r="C774" s="1027"/>
      <c r="D774" s="688"/>
      <c r="E774" s="605"/>
      <c r="F774" s="1028"/>
      <c r="H774" s="608"/>
      <c r="I774" s="609"/>
      <c r="J774" s="610"/>
      <c r="K774" s="611"/>
      <c r="L774" s="611"/>
      <c r="M774" s="611"/>
      <c r="N774" s="611"/>
      <c r="O774" s="612"/>
      <c r="P774" s="612"/>
      <c r="Q774" s="613"/>
      <c r="R774" s="612"/>
      <c r="S774" s="612"/>
      <c r="T774" s="615"/>
      <c r="U774" s="612"/>
      <c r="V774" s="612"/>
      <c r="W774" s="613"/>
      <c r="X774" s="612"/>
      <c r="Y774" s="612"/>
      <c r="Z774" s="612"/>
      <c r="AA774" s="611"/>
      <c r="AB774" s="612"/>
      <c r="AC774" s="612"/>
      <c r="AD774" s="613"/>
      <c r="AE774" s="613"/>
      <c r="AF774" s="612"/>
      <c r="AG774" s="612"/>
      <c r="AH774" s="612"/>
      <c r="AI774" s="611"/>
      <c r="AJ774" s="612"/>
      <c r="AK774" s="612"/>
      <c r="AL774" s="612"/>
      <c r="AM774" s="613"/>
      <c r="AN774" s="612"/>
      <c r="AO774" s="612"/>
      <c r="AP774" s="612"/>
      <c r="AQ774" s="613"/>
      <c r="AR774" s="612"/>
      <c r="AS774" s="612"/>
      <c r="AT774" s="612"/>
      <c r="AU774" s="616"/>
      <c r="AV774" s="612"/>
      <c r="AW774" s="612"/>
      <c r="AX774" s="612"/>
      <c r="AY774" s="612"/>
      <c r="AZ774" s="612"/>
      <c r="BA774" s="612"/>
      <c r="BB774" s="612"/>
      <c r="BC774" s="613"/>
      <c r="BD774" s="612"/>
      <c r="BE774" s="612"/>
      <c r="BF774" s="612"/>
      <c r="BG774" s="612"/>
      <c r="BH774" s="613"/>
      <c r="BI774" s="612"/>
      <c r="BJ774" s="612"/>
      <c r="BK774" s="612"/>
      <c r="BL774" s="613"/>
      <c r="BM774" s="611"/>
      <c r="BN774" s="612"/>
      <c r="BO774" s="612"/>
      <c r="BP774" s="612"/>
      <c r="BQ774" s="547"/>
      <c r="BR774" s="688"/>
      <c r="BS774" s="1029"/>
      <c r="BT774" s="688"/>
      <c r="BU774" s="618"/>
    </row>
    <row r="775" spans="1:77" s="619" customFormat="1" hidden="1">
      <c r="A775" s="603"/>
      <c r="B775" s="604"/>
      <c r="C775" s="604"/>
      <c r="D775" s="605"/>
      <c r="E775" s="605"/>
      <c r="F775" s="635"/>
      <c r="H775" s="608"/>
      <c r="I775" s="609"/>
      <c r="J775" s="610"/>
      <c r="K775" s="611"/>
      <c r="L775" s="611"/>
      <c r="M775" s="611"/>
      <c r="N775" s="611"/>
      <c r="O775" s="612"/>
      <c r="P775" s="612"/>
      <c r="Q775" s="613"/>
      <c r="R775" s="612"/>
      <c r="S775" s="612"/>
      <c r="T775" s="615"/>
      <c r="U775" s="612"/>
      <c r="V775" s="612"/>
      <c r="W775" s="613"/>
      <c r="X775" s="612"/>
      <c r="Y775" s="612"/>
      <c r="Z775" s="612"/>
      <c r="AA775" s="611"/>
      <c r="AB775" s="612"/>
      <c r="AC775" s="612"/>
      <c r="AD775" s="613"/>
      <c r="AE775" s="613"/>
      <c r="AF775" s="612"/>
      <c r="AG775" s="612"/>
      <c r="AH775" s="612"/>
      <c r="AI775" s="611"/>
      <c r="AJ775" s="612"/>
      <c r="AK775" s="612"/>
      <c r="AL775" s="612"/>
      <c r="AM775" s="613"/>
      <c r="AN775" s="612"/>
      <c r="AO775" s="612"/>
      <c r="AP775" s="612"/>
      <c r="AQ775" s="613"/>
      <c r="AR775" s="612"/>
      <c r="AS775" s="612"/>
      <c r="AT775" s="612"/>
      <c r="AU775" s="616"/>
      <c r="AV775" s="612"/>
      <c r="AW775" s="612"/>
      <c r="AX775" s="612"/>
      <c r="AY775" s="612"/>
      <c r="AZ775" s="612"/>
      <c r="BA775" s="612"/>
      <c r="BB775" s="612"/>
      <c r="BC775" s="613"/>
      <c r="BD775" s="612"/>
      <c r="BE775" s="612"/>
      <c r="BF775" s="612"/>
      <c r="BG775" s="612"/>
      <c r="BH775" s="613"/>
      <c r="BI775" s="612"/>
      <c r="BJ775" s="612"/>
      <c r="BK775" s="612"/>
      <c r="BL775" s="613"/>
      <c r="BM775" s="611"/>
      <c r="BN775" s="612"/>
      <c r="BO775" s="612"/>
      <c r="BP775" s="612"/>
      <c r="BQ775" s="547"/>
      <c r="BR775" s="605"/>
      <c r="BS775" s="1030"/>
      <c r="BT775" s="605"/>
      <c r="BU775" s="618"/>
    </row>
    <row r="776" spans="1:77" s="619" customFormat="1" hidden="1">
      <c r="A776" s="603"/>
      <c r="B776" s="1031"/>
      <c r="C776" s="1031"/>
      <c r="D776" s="688"/>
      <c r="E776" s="605"/>
      <c r="F776" s="1032"/>
      <c r="H776" s="608"/>
      <c r="I776" s="609"/>
      <c r="J776" s="610"/>
      <c r="K776" s="611"/>
      <c r="L776" s="611"/>
      <c r="M776" s="611"/>
      <c r="N776" s="611"/>
      <c r="O776" s="612"/>
      <c r="P776" s="612"/>
      <c r="Q776" s="613"/>
      <c r="R776" s="612"/>
      <c r="S776" s="612"/>
      <c r="T776" s="615"/>
      <c r="U776" s="612"/>
      <c r="V776" s="612"/>
      <c r="W776" s="613"/>
      <c r="X776" s="612"/>
      <c r="Y776" s="612"/>
      <c r="Z776" s="612"/>
      <c r="AA776" s="611"/>
      <c r="AB776" s="612"/>
      <c r="AC776" s="612"/>
      <c r="AD776" s="613"/>
      <c r="AE776" s="613"/>
      <c r="AF776" s="612"/>
      <c r="AG776" s="612"/>
      <c r="AH776" s="612"/>
      <c r="AI776" s="611"/>
      <c r="AJ776" s="612"/>
      <c r="AK776" s="612"/>
      <c r="AL776" s="612"/>
      <c r="AM776" s="613"/>
      <c r="AN776" s="612"/>
      <c r="AO776" s="612"/>
      <c r="AP776" s="612"/>
      <c r="AQ776" s="613"/>
      <c r="AR776" s="612"/>
      <c r="AS776" s="612"/>
      <c r="AT776" s="612"/>
      <c r="AU776" s="616"/>
      <c r="AV776" s="612"/>
      <c r="AW776" s="612"/>
      <c r="AX776" s="612"/>
      <c r="AY776" s="612"/>
      <c r="AZ776" s="612"/>
      <c r="BA776" s="612"/>
      <c r="BB776" s="612"/>
      <c r="BC776" s="613"/>
      <c r="BD776" s="612"/>
      <c r="BE776" s="612"/>
      <c r="BF776" s="612"/>
      <c r="BG776" s="612"/>
      <c r="BH776" s="613"/>
      <c r="BI776" s="612"/>
      <c r="BJ776" s="612"/>
      <c r="BK776" s="612"/>
      <c r="BL776" s="613"/>
      <c r="BM776" s="611"/>
      <c r="BN776" s="612"/>
      <c r="BO776" s="612"/>
      <c r="BP776" s="612"/>
      <c r="BQ776" s="547"/>
      <c r="BR776" s="688"/>
      <c r="BS776" s="1025"/>
      <c r="BT776" s="688"/>
      <c r="BU776" s="618"/>
    </row>
    <row r="777" spans="1:77" s="619" customFormat="1" hidden="1">
      <c r="A777" s="603"/>
      <c r="B777" s="1024"/>
      <c r="C777" s="1024"/>
      <c r="D777" s="688"/>
      <c r="E777" s="605"/>
      <c r="F777" s="688"/>
      <c r="H777" s="608"/>
      <c r="I777" s="609"/>
      <c r="J777" s="610"/>
      <c r="K777" s="611"/>
      <c r="L777" s="611"/>
      <c r="M777" s="611"/>
      <c r="N777" s="611"/>
      <c r="O777" s="612"/>
      <c r="P777" s="612"/>
      <c r="Q777" s="613"/>
      <c r="R777" s="612"/>
      <c r="S777" s="612"/>
      <c r="T777" s="615"/>
      <c r="U777" s="612"/>
      <c r="V777" s="612"/>
      <c r="W777" s="613"/>
      <c r="X777" s="612"/>
      <c r="Y777" s="612"/>
      <c r="Z777" s="612"/>
      <c r="AA777" s="611"/>
      <c r="AB777" s="612"/>
      <c r="AC777" s="612"/>
      <c r="AD777" s="613"/>
      <c r="AE777" s="613"/>
      <c r="AF777" s="612"/>
      <c r="AG777" s="612"/>
      <c r="AH777" s="612"/>
      <c r="AI777" s="611"/>
      <c r="AJ777" s="612"/>
      <c r="AK777" s="612"/>
      <c r="AL777" s="612"/>
      <c r="AM777" s="613"/>
      <c r="AN777" s="612"/>
      <c r="AO777" s="612"/>
      <c r="AP777" s="612"/>
      <c r="AQ777" s="613"/>
      <c r="AR777" s="612"/>
      <c r="AS777" s="612"/>
      <c r="AT777" s="612"/>
      <c r="AU777" s="616"/>
      <c r="AV777" s="612"/>
      <c r="AW777" s="612"/>
      <c r="AX777" s="612"/>
      <c r="AY777" s="612"/>
      <c r="AZ777" s="612"/>
      <c r="BA777" s="612"/>
      <c r="BB777" s="612"/>
      <c r="BC777" s="613"/>
      <c r="BD777" s="612"/>
      <c r="BE777" s="612"/>
      <c r="BF777" s="612"/>
      <c r="BG777" s="612"/>
      <c r="BH777" s="613"/>
      <c r="BI777" s="612"/>
      <c r="BJ777" s="612"/>
      <c r="BK777" s="612"/>
      <c r="BL777" s="613"/>
      <c r="BM777" s="611"/>
      <c r="BN777" s="612"/>
      <c r="BO777" s="612"/>
      <c r="BP777" s="612"/>
      <c r="BQ777" s="547"/>
      <c r="BR777" s="688"/>
      <c r="BS777" s="1025"/>
      <c r="BT777" s="688"/>
      <c r="BU777" s="618"/>
    </row>
    <row r="778" spans="1:77" s="619" customFormat="1" hidden="1">
      <c r="A778" s="603"/>
      <c r="B778" s="1033"/>
      <c r="C778" s="1033"/>
      <c r="D778" s="688"/>
      <c r="E778" s="605"/>
      <c r="F778" s="688"/>
      <c r="H778" s="608"/>
      <c r="I778" s="609"/>
      <c r="J778" s="610"/>
      <c r="K778" s="611"/>
      <c r="L778" s="611"/>
      <c r="M778" s="611"/>
      <c r="N778" s="611"/>
      <c r="O778" s="613"/>
      <c r="P778" s="612"/>
      <c r="Q778" s="613"/>
      <c r="R778" s="612"/>
      <c r="S778" s="612"/>
      <c r="T778" s="615"/>
      <c r="U778" s="612"/>
      <c r="V778" s="612"/>
      <c r="W778" s="613"/>
      <c r="X778" s="612"/>
      <c r="Y778" s="612"/>
      <c r="Z778" s="612"/>
      <c r="AA778" s="611"/>
      <c r="AB778" s="612"/>
      <c r="AC778" s="612"/>
      <c r="AD778" s="613"/>
      <c r="AE778" s="613"/>
      <c r="AF778" s="612"/>
      <c r="AG778" s="612"/>
      <c r="AH778" s="612"/>
      <c r="AI778" s="611"/>
      <c r="AJ778" s="612"/>
      <c r="AK778" s="612"/>
      <c r="AL778" s="612"/>
      <c r="AM778" s="613"/>
      <c r="AN778" s="612"/>
      <c r="AO778" s="612"/>
      <c r="AP778" s="612"/>
      <c r="AQ778" s="613"/>
      <c r="AR778" s="612"/>
      <c r="AS778" s="612"/>
      <c r="AT778" s="612"/>
      <c r="AU778" s="616"/>
      <c r="AV778" s="612"/>
      <c r="AW778" s="612"/>
      <c r="AX778" s="612"/>
      <c r="AY778" s="612"/>
      <c r="AZ778" s="612"/>
      <c r="BA778" s="612"/>
      <c r="BB778" s="612"/>
      <c r="BC778" s="613"/>
      <c r="BD778" s="612"/>
      <c r="BE778" s="612"/>
      <c r="BF778" s="612"/>
      <c r="BG778" s="612"/>
      <c r="BH778" s="613"/>
      <c r="BI778" s="612"/>
      <c r="BJ778" s="612"/>
      <c r="BK778" s="612"/>
      <c r="BL778" s="613"/>
      <c r="BM778" s="611"/>
      <c r="BN778" s="612"/>
      <c r="BO778" s="612"/>
      <c r="BP778" s="612"/>
      <c r="BQ778" s="547"/>
      <c r="BR778" s="688"/>
      <c r="BS778" s="1029"/>
      <c r="BT778" s="688"/>
      <c r="BU778" s="621"/>
    </row>
    <row r="779" spans="1:77" s="619" customFormat="1" hidden="1">
      <c r="A779" s="603"/>
      <c r="B779" s="634"/>
      <c r="C779" s="634"/>
      <c r="D779" s="605"/>
      <c r="E779" s="605"/>
      <c r="F779" s="969"/>
      <c r="G779" s="607"/>
      <c r="H779" s="608"/>
      <c r="I779" s="609"/>
      <c r="J779" s="610"/>
      <c r="K779" s="611"/>
      <c r="L779" s="611"/>
      <c r="M779" s="611"/>
      <c r="N779" s="611"/>
      <c r="O779" s="612"/>
      <c r="P779" s="969"/>
      <c r="Q779" s="613"/>
      <c r="R779" s="635"/>
      <c r="S779" s="969"/>
      <c r="T779" s="615"/>
      <c r="U779" s="969"/>
      <c r="V779" s="969"/>
      <c r="W779" s="613"/>
      <c r="X779" s="969"/>
      <c r="Y779" s="969"/>
      <c r="Z779" s="969"/>
      <c r="AA779" s="611"/>
      <c r="AB779" s="969"/>
      <c r="AC779" s="969"/>
      <c r="AD779" s="613"/>
      <c r="AE779" s="613"/>
      <c r="AF779" s="969"/>
      <c r="AG779" s="969"/>
      <c r="AH779" s="969"/>
      <c r="AI779" s="611"/>
      <c r="AJ779" s="969"/>
      <c r="AK779" s="969"/>
      <c r="AL779" s="969"/>
      <c r="AM779" s="613"/>
      <c r="AN779" s="969"/>
      <c r="AO779" s="969"/>
      <c r="AP779" s="969"/>
      <c r="AQ779" s="613"/>
      <c r="AR779" s="969"/>
      <c r="AS779" s="969"/>
      <c r="AT779" s="969"/>
      <c r="AU779" s="970"/>
      <c r="AV779" s="969"/>
      <c r="AW779" s="969"/>
      <c r="AX779" s="969"/>
      <c r="AY779" s="969"/>
      <c r="AZ779" s="969"/>
      <c r="BA779" s="969"/>
      <c r="BB779" s="969"/>
      <c r="BC779" s="613"/>
      <c r="BD779" s="969"/>
      <c r="BE779" s="969"/>
      <c r="BF779" s="969"/>
      <c r="BG779" s="969"/>
      <c r="BH779" s="613"/>
      <c r="BI779" s="969"/>
      <c r="BJ779" s="969"/>
      <c r="BK779" s="969"/>
      <c r="BL779" s="613"/>
      <c r="BM779" s="611"/>
      <c r="BN779" s="969"/>
      <c r="BO779" s="969"/>
      <c r="BP779" s="969"/>
      <c r="BQ779" s="547"/>
      <c r="BR779" s="605"/>
      <c r="BS779" s="971"/>
      <c r="BT779" s="605"/>
      <c r="BU779" s="618"/>
      <c r="BY779" s="607"/>
    </row>
    <row r="780" spans="1:77" s="619" customFormat="1" hidden="1">
      <c r="A780" s="603"/>
      <c r="B780" s="1034"/>
      <c r="C780" s="1034"/>
      <c r="D780" s="605"/>
      <c r="E780" s="605"/>
      <c r="F780" s="635"/>
      <c r="H780" s="608"/>
      <c r="I780" s="609"/>
      <c r="J780" s="610"/>
      <c r="K780" s="611"/>
      <c r="L780" s="611"/>
      <c r="M780" s="611"/>
      <c r="N780" s="611"/>
      <c r="O780" s="612"/>
      <c r="P780" s="612"/>
      <c r="Q780" s="613"/>
      <c r="R780" s="612"/>
      <c r="S780" s="612"/>
      <c r="T780" s="615"/>
      <c r="U780" s="612"/>
      <c r="V780" s="612"/>
      <c r="W780" s="613"/>
      <c r="X780" s="612"/>
      <c r="Y780" s="612"/>
      <c r="Z780" s="612"/>
      <c r="AA780" s="611"/>
      <c r="AB780" s="612"/>
      <c r="AC780" s="612"/>
      <c r="AD780" s="613"/>
      <c r="AE780" s="613"/>
      <c r="AF780" s="612"/>
      <c r="AG780" s="612"/>
      <c r="AH780" s="612"/>
      <c r="AI780" s="611"/>
      <c r="AJ780" s="612"/>
      <c r="AK780" s="612"/>
      <c r="AL780" s="612"/>
      <c r="AM780" s="613"/>
      <c r="AN780" s="612"/>
      <c r="AO780" s="612"/>
      <c r="AP780" s="612"/>
      <c r="AQ780" s="613"/>
      <c r="AR780" s="612"/>
      <c r="AS780" s="612"/>
      <c r="AT780" s="612"/>
      <c r="AU780" s="616"/>
      <c r="AV780" s="612"/>
      <c r="AW780" s="612"/>
      <c r="AX780" s="612"/>
      <c r="AY780" s="612"/>
      <c r="AZ780" s="612"/>
      <c r="BA780" s="612"/>
      <c r="BB780" s="612"/>
      <c r="BC780" s="613"/>
      <c r="BD780" s="612"/>
      <c r="BE780" s="612"/>
      <c r="BF780" s="612"/>
      <c r="BG780" s="612"/>
      <c r="BH780" s="613"/>
      <c r="BI780" s="612"/>
      <c r="BJ780" s="612"/>
      <c r="BK780" s="612"/>
      <c r="BL780" s="613"/>
      <c r="BM780" s="611"/>
      <c r="BN780" s="612"/>
      <c r="BO780" s="612"/>
      <c r="BP780" s="612"/>
      <c r="BQ780" s="547"/>
      <c r="BR780" s="605"/>
      <c r="BS780" s="678"/>
      <c r="BT780" s="605"/>
      <c r="BU780" s="618"/>
    </row>
    <row r="781" spans="1:77" s="619" customFormat="1" hidden="1">
      <c r="A781" s="603"/>
      <c r="B781" s="1024"/>
      <c r="C781" s="1024"/>
      <c r="D781" s="688"/>
      <c r="E781" s="605"/>
      <c r="F781" s="688"/>
      <c r="H781" s="608"/>
      <c r="I781" s="609"/>
      <c r="J781" s="610"/>
      <c r="K781" s="611"/>
      <c r="L781" s="611"/>
      <c r="M781" s="611"/>
      <c r="N781" s="611"/>
      <c r="O781" s="612"/>
      <c r="P781" s="612"/>
      <c r="Q781" s="613"/>
      <c r="R781" s="612"/>
      <c r="S781" s="612"/>
      <c r="T781" s="615"/>
      <c r="U781" s="612"/>
      <c r="V781" s="612"/>
      <c r="W781" s="613"/>
      <c r="X781" s="612"/>
      <c r="Y781" s="612"/>
      <c r="Z781" s="612"/>
      <c r="AA781" s="611"/>
      <c r="AB781" s="612"/>
      <c r="AC781" s="612"/>
      <c r="AD781" s="613"/>
      <c r="AE781" s="613"/>
      <c r="AF781" s="612"/>
      <c r="AG781" s="612"/>
      <c r="AH781" s="612"/>
      <c r="AI781" s="611"/>
      <c r="AJ781" s="612"/>
      <c r="AK781" s="612"/>
      <c r="AL781" s="612"/>
      <c r="AM781" s="613"/>
      <c r="AN781" s="612"/>
      <c r="AO781" s="612"/>
      <c r="AP781" s="612"/>
      <c r="AQ781" s="613"/>
      <c r="AR781" s="612"/>
      <c r="AS781" s="612"/>
      <c r="AT781" s="612"/>
      <c r="AU781" s="616"/>
      <c r="AV781" s="612"/>
      <c r="AW781" s="612"/>
      <c r="AX781" s="612"/>
      <c r="AY781" s="612"/>
      <c r="AZ781" s="612"/>
      <c r="BA781" s="612"/>
      <c r="BB781" s="612"/>
      <c r="BC781" s="613"/>
      <c r="BD781" s="612"/>
      <c r="BE781" s="612"/>
      <c r="BF781" s="612"/>
      <c r="BG781" s="612"/>
      <c r="BH781" s="613"/>
      <c r="BI781" s="612"/>
      <c r="BJ781" s="612"/>
      <c r="BK781" s="612"/>
      <c r="BL781" s="613"/>
      <c r="BM781" s="611"/>
      <c r="BN781" s="612"/>
      <c r="BO781" s="612"/>
      <c r="BP781" s="612"/>
      <c r="BQ781" s="547"/>
      <c r="BR781" s="688"/>
      <c r="BS781" s="752"/>
      <c r="BT781" s="688"/>
      <c r="BU781" s="618"/>
    </row>
    <row r="782" spans="1:77" s="619" customFormat="1" hidden="1">
      <c r="A782" s="603"/>
      <c r="B782" s="604"/>
      <c r="C782" s="604"/>
      <c r="D782" s="688"/>
      <c r="E782" s="605"/>
      <c r="F782" s="635"/>
      <c r="H782" s="608"/>
      <c r="I782" s="609"/>
      <c r="J782" s="610"/>
      <c r="K782" s="611"/>
      <c r="L782" s="611"/>
      <c r="M782" s="611"/>
      <c r="N782" s="611"/>
      <c r="O782" s="612"/>
      <c r="P782" s="612"/>
      <c r="Q782" s="613"/>
      <c r="R782" s="612"/>
      <c r="S782" s="612"/>
      <c r="T782" s="615"/>
      <c r="U782" s="612"/>
      <c r="V782" s="612"/>
      <c r="W782" s="613"/>
      <c r="X782" s="612"/>
      <c r="Y782" s="612"/>
      <c r="Z782" s="612"/>
      <c r="AA782" s="611"/>
      <c r="AB782" s="612"/>
      <c r="AC782" s="612"/>
      <c r="AD782" s="613"/>
      <c r="AE782" s="613"/>
      <c r="AF782" s="612"/>
      <c r="AG782" s="612"/>
      <c r="AH782" s="612"/>
      <c r="AI782" s="611"/>
      <c r="AJ782" s="612"/>
      <c r="AK782" s="612"/>
      <c r="AL782" s="612"/>
      <c r="AM782" s="613"/>
      <c r="AN782" s="612"/>
      <c r="AO782" s="612"/>
      <c r="AP782" s="612"/>
      <c r="AQ782" s="613"/>
      <c r="AR782" s="612"/>
      <c r="AS782" s="612"/>
      <c r="AT782" s="612"/>
      <c r="AU782" s="616"/>
      <c r="AV782" s="612"/>
      <c r="AW782" s="612"/>
      <c r="AX782" s="612"/>
      <c r="AY782" s="612"/>
      <c r="AZ782" s="612"/>
      <c r="BA782" s="612"/>
      <c r="BB782" s="612"/>
      <c r="BC782" s="613"/>
      <c r="BD782" s="612"/>
      <c r="BE782" s="612"/>
      <c r="BF782" s="612"/>
      <c r="BG782" s="612"/>
      <c r="BH782" s="613"/>
      <c r="BI782" s="612"/>
      <c r="BJ782" s="612"/>
      <c r="BK782" s="612"/>
      <c r="BL782" s="613"/>
      <c r="BM782" s="611"/>
      <c r="BN782" s="612"/>
      <c r="BO782" s="612"/>
      <c r="BP782" s="612"/>
      <c r="BQ782" s="547"/>
      <c r="BR782" s="688"/>
      <c r="BS782" s="1025"/>
      <c r="BT782" s="688"/>
      <c r="BU782" s="618"/>
    </row>
    <row r="783" spans="1:77" s="619" customFormat="1" hidden="1">
      <c r="A783" s="603"/>
      <c r="B783" s="1024"/>
      <c r="C783" s="1024"/>
      <c r="D783" s="605"/>
      <c r="E783" s="605"/>
      <c r="F783" s="605"/>
      <c r="G783" s="607"/>
      <c r="H783" s="608"/>
      <c r="I783" s="609"/>
      <c r="J783" s="610"/>
      <c r="K783" s="611"/>
      <c r="L783" s="611"/>
      <c r="M783" s="611"/>
      <c r="N783" s="611"/>
      <c r="O783" s="613"/>
      <c r="P783" s="612"/>
      <c r="Q783" s="613"/>
      <c r="R783" s="612"/>
      <c r="S783" s="612"/>
      <c r="T783" s="615"/>
      <c r="U783" s="612"/>
      <c r="V783" s="612"/>
      <c r="W783" s="613"/>
      <c r="X783" s="612"/>
      <c r="Y783" s="612"/>
      <c r="Z783" s="612"/>
      <c r="AA783" s="611"/>
      <c r="AB783" s="612"/>
      <c r="AC783" s="612"/>
      <c r="AD783" s="613"/>
      <c r="AE783" s="613"/>
      <c r="AF783" s="612"/>
      <c r="AG783" s="612"/>
      <c r="AH783" s="612"/>
      <c r="AI783" s="611"/>
      <c r="AJ783" s="612"/>
      <c r="AK783" s="612"/>
      <c r="AL783" s="612"/>
      <c r="AM783" s="613"/>
      <c r="AN783" s="612"/>
      <c r="AO783" s="612"/>
      <c r="AP783" s="612"/>
      <c r="AQ783" s="613"/>
      <c r="AR783" s="612"/>
      <c r="AS783" s="612"/>
      <c r="AT783" s="612"/>
      <c r="AU783" s="616"/>
      <c r="AV783" s="612"/>
      <c r="AW783" s="612"/>
      <c r="AX783" s="612"/>
      <c r="AY783" s="612"/>
      <c r="AZ783" s="612"/>
      <c r="BA783" s="612"/>
      <c r="BB783" s="612"/>
      <c r="BC783" s="613"/>
      <c r="BD783" s="612"/>
      <c r="BE783" s="612"/>
      <c r="BF783" s="612"/>
      <c r="BG783" s="612"/>
      <c r="BH783" s="613"/>
      <c r="BI783" s="612"/>
      <c r="BJ783" s="612"/>
      <c r="BK783" s="612"/>
      <c r="BL783" s="613"/>
      <c r="BM783" s="611"/>
      <c r="BN783" s="612"/>
      <c r="BO783" s="612"/>
      <c r="BP783" s="612"/>
      <c r="BQ783" s="547"/>
      <c r="BR783" s="605"/>
      <c r="BS783" s="617"/>
      <c r="BT783" s="605"/>
      <c r="BU783" s="618"/>
      <c r="BY783" s="607"/>
    </row>
    <row r="784" spans="1:77" s="619" customFormat="1" hidden="1">
      <c r="A784" s="603"/>
      <c r="B784" s="604"/>
      <c r="C784" s="604"/>
      <c r="D784" s="605"/>
      <c r="E784" s="605"/>
      <c r="F784" s="606"/>
      <c r="G784" s="607"/>
      <c r="H784" s="608"/>
      <c r="I784" s="609"/>
      <c r="J784" s="610"/>
      <c r="K784" s="611"/>
      <c r="L784" s="611"/>
      <c r="M784" s="611"/>
      <c r="N784" s="611"/>
      <c r="O784" s="612"/>
      <c r="P784" s="612"/>
      <c r="Q784" s="613"/>
      <c r="R784" s="612"/>
      <c r="S784" s="612"/>
      <c r="T784" s="615"/>
      <c r="U784" s="612"/>
      <c r="V784" s="612"/>
      <c r="W784" s="613"/>
      <c r="X784" s="612"/>
      <c r="Y784" s="612"/>
      <c r="Z784" s="612"/>
      <c r="AA784" s="611"/>
      <c r="AB784" s="612"/>
      <c r="AC784" s="612"/>
      <c r="AD784" s="613"/>
      <c r="AE784" s="613"/>
      <c r="AF784" s="612"/>
      <c r="AG784" s="612"/>
      <c r="AH784" s="612"/>
      <c r="AI784" s="611"/>
      <c r="AJ784" s="612"/>
      <c r="AK784" s="612"/>
      <c r="AL784" s="612"/>
      <c r="AM784" s="613"/>
      <c r="AN784" s="612"/>
      <c r="AO784" s="612"/>
      <c r="AP784" s="612"/>
      <c r="AQ784" s="613"/>
      <c r="AR784" s="612"/>
      <c r="AS784" s="612"/>
      <c r="AT784" s="612"/>
      <c r="AU784" s="616"/>
      <c r="AV784" s="612"/>
      <c r="AW784" s="612"/>
      <c r="AX784" s="612"/>
      <c r="AY784" s="612"/>
      <c r="AZ784" s="612"/>
      <c r="BA784" s="612"/>
      <c r="BB784" s="612"/>
      <c r="BC784" s="613"/>
      <c r="BD784" s="612"/>
      <c r="BE784" s="612"/>
      <c r="BF784" s="612"/>
      <c r="BG784" s="612"/>
      <c r="BH784" s="613"/>
      <c r="BI784" s="612"/>
      <c r="BJ784" s="612"/>
      <c r="BK784" s="612"/>
      <c r="BL784" s="613"/>
      <c r="BM784" s="611"/>
      <c r="BN784" s="612"/>
      <c r="BO784" s="612"/>
      <c r="BP784" s="612"/>
      <c r="BQ784" s="547"/>
      <c r="BR784" s="688"/>
      <c r="BS784" s="1021"/>
      <c r="BT784" s="605"/>
      <c r="BU784" s="618"/>
      <c r="BY784" s="607"/>
    </row>
    <row r="785" spans="1:77" s="575" customFormat="1" hidden="1">
      <c r="B785" s="576"/>
      <c r="C785" s="577"/>
      <c r="D785" s="578"/>
      <c r="E785" s="579"/>
      <c r="F785" s="578"/>
      <c r="G785" s="580"/>
      <c r="H785" s="581">
        <f>J785</f>
        <v>0</v>
      </c>
      <c r="I785" s="582"/>
      <c r="J785" s="580">
        <f>K785+AA785+BM785</f>
        <v>0</v>
      </c>
      <c r="K785" s="578">
        <f>L785+T785+X785+Y785+Z785</f>
        <v>0</v>
      </c>
      <c r="L785" s="578">
        <f>M785+S785</f>
        <v>0</v>
      </c>
      <c r="M785" s="578">
        <f>N785+R785</f>
        <v>0</v>
      </c>
      <c r="N785" s="578">
        <f>O785+P785+Q785</f>
        <v>0</v>
      </c>
      <c r="O785" s="578"/>
      <c r="P785" s="578"/>
      <c r="Q785" s="578"/>
      <c r="R785" s="578"/>
      <c r="S785" s="578"/>
      <c r="T785" s="578">
        <f t="shared" ref="T785" si="164">U785+V785+W785</f>
        <v>0</v>
      </c>
      <c r="U785" s="578"/>
      <c r="V785" s="578"/>
      <c r="W785" s="578"/>
      <c r="X785" s="578"/>
      <c r="Y785" s="578"/>
      <c r="Z785" s="578"/>
      <c r="AA785" s="578">
        <f xml:space="preserve"> SUM(AB785:AI785)+SUM(AV785:BL785)</f>
        <v>0</v>
      </c>
      <c r="AB785" s="578"/>
      <c r="AC785" s="578"/>
      <c r="AD785" s="578"/>
      <c r="AE785" s="578"/>
      <c r="AF785" s="578"/>
      <c r="AG785" s="578"/>
      <c r="AH785" s="578"/>
      <c r="AI785" s="611">
        <f t="shared" ref="AI785" si="165">SUM(AJ785:AT785)</f>
        <v>0</v>
      </c>
      <c r="AJ785" s="578"/>
      <c r="AK785" s="578"/>
      <c r="AL785" s="578"/>
      <c r="AM785" s="578"/>
      <c r="AN785" s="578"/>
      <c r="AO785" s="578"/>
      <c r="AP785" s="578"/>
      <c r="AQ785" s="578"/>
      <c r="AR785" s="578"/>
      <c r="AS785" s="578"/>
      <c r="AT785" s="578"/>
      <c r="AU785" s="567"/>
      <c r="AV785" s="578"/>
      <c r="AW785" s="578"/>
      <c r="AX785" s="578"/>
      <c r="AY785" s="578"/>
      <c r="AZ785" s="578"/>
      <c r="BA785" s="578"/>
      <c r="BB785" s="578"/>
      <c r="BC785" s="578"/>
      <c r="BD785" s="578"/>
      <c r="BE785" s="578"/>
      <c r="BF785" s="578"/>
      <c r="BG785" s="578"/>
      <c r="BH785" s="578"/>
      <c r="BI785" s="578"/>
      <c r="BJ785" s="578"/>
      <c r="BK785" s="578"/>
      <c r="BL785" s="578"/>
      <c r="BM785" s="578">
        <f>SUM(BN785:BP785)</f>
        <v>0</v>
      </c>
      <c r="BN785" s="578"/>
      <c r="BO785" s="578"/>
      <c r="BP785" s="578"/>
      <c r="BQ785" s="547">
        <v>1</v>
      </c>
      <c r="BR785" s="578"/>
    </row>
    <row r="786" spans="1:77" s="626" customFormat="1" ht="14.25" hidden="1">
      <c r="B786" s="627"/>
      <c r="C786" s="561" t="s">
        <v>2710</v>
      </c>
      <c r="D786" s="628"/>
      <c r="E786" s="629"/>
      <c r="F786" s="628"/>
      <c r="G786" s="630"/>
      <c r="H786" s="631">
        <f>SUM(H787:H1047)</f>
        <v>126.18100000000003</v>
      </c>
      <c r="I786" s="632"/>
      <c r="J786" s="630">
        <f t="shared" ref="J786:BP786" si="166">SUM(J787:J1047)</f>
        <v>126.18100000000003</v>
      </c>
      <c r="K786" s="628">
        <f t="shared" si="166"/>
        <v>93.451000000000008</v>
      </c>
      <c r="L786" s="628">
        <f t="shared" si="166"/>
        <v>71.960000000000008</v>
      </c>
      <c r="M786" s="628">
        <f t="shared" si="166"/>
        <v>71.38000000000001</v>
      </c>
      <c r="N786" s="628">
        <f t="shared" si="166"/>
        <v>55.96</v>
      </c>
      <c r="O786" s="628">
        <f t="shared" si="166"/>
        <v>47.19</v>
      </c>
      <c r="P786" s="628">
        <f t="shared" si="166"/>
        <v>8.77</v>
      </c>
      <c r="Q786" s="628">
        <f t="shared" si="166"/>
        <v>0</v>
      </c>
      <c r="R786" s="628">
        <f t="shared" si="166"/>
        <v>15.419999999999998</v>
      </c>
      <c r="S786" s="628">
        <f t="shared" si="166"/>
        <v>0.58000000000000007</v>
      </c>
      <c r="T786" s="628">
        <f t="shared" si="166"/>
        <v>0</v>
      </c>
      <c r="U786" s="628">
        <f t="shared" si="166"/>
        <v>0</v>
      </c>
      <c r="V786" s="628">
        <f t="shared" si="166"/>
        <v>0</v>
      </c>
      <c r="W786" s="628">
        <f t="shared" si="166"/>
        <v>0</v>
      </c>
      <c r="X786" s="628">
        <f t="shared" si="166"/>
        <v>0</v>
      </c>
      <c r="Y786" s="628">
        <f t="shared" si="166"/>
        <v>21.491</v>
      </c>
      <c r="Z786" s="628">
        <f t="shared" si="166"/>
        <v>0</v>
      </c>
      <c r="AA786" s="628">
        <f t="shared" si="166"/>
        <v>29.160000000000004</v>
      </c>
      <c r="AB786" s="628">
        <f t="shared" si="166"/>
        <v>1.95</v>
      </c>
      <c r="AC786" s="628">
        <f t="shared" si="166"/>
        <v>1.88</v>
      </c>
      <c r="AD786" s="628">
        <f t="shared" si="166"/>
        <v>0</v>
      </c>
      <c r="AE786" s="628">
        <f t="shared" si="166"/>
        <v>0</v>
      </c>
      <c r="AF786" s="628">
        <f t="shared" si="166"/>
        <v>3.8899999999999997</v>
      </c>
      <c r="AG786" s="628">
        <f t="shared" si="166"/>
        <v>5.45</v>
      </c>
      <c r="AH786" s="628">
        <f t="shared" si="166"/>
        <v>0</v>
      </c>
      <c r="AI786" s="628">
        <f t="shared" si="166"/>
        <v>8.3199999999999985</v>
      </c>
      <c r="AJ786" s="628">
        <f t="shared" si="166"/>
        <v>5.0599999999999996</v>
      </c>
      <c r="AK786" s="628">
        <f t="shared" si="166"/>
        <v>1.55</v>
      </c>
      <c r="AL786" s="628">
        <f t="shared" si="166"/>
        <v>0</v>
      </c>
      <c r="AM786" s="628">
        <f t="shared" si="166"/>
        <v>0</v>
      </c>
      <c r="AN786" s="628">
        <f t="shared" si="166"/>
        <v>0.04</v>
      </c>
      <c r="AO786" s="628">
        <f t="shared" si="166"/>
        <v>0.68</v>
      </c>
      <c r="AP786" s="628">
        <f t="shared" si="166"/>
        <v>0.19</v>
      </c>
      <c r="AQ786" s="628">
        <f t="shared" si="166"/>
        <v>0</v>
      </c>
      <c r="AR786" s="628">
        <f t="shared" si="166"/>
        <v>0</v>
      </c>
      <c r="AS786" s="628">
        <f t="shared" si="166"/>
        <v>0</v>
      </c>
      <c r="AT786" s="628">
        <f t="shared" si="166"/>
        <v>0</v>
      </c>
      <c r="AU786" s="628">
        <f t="shared" si="166"/>
        <v>0</v>
      </c>
      <c r="AV786" s="628">
        <f t="shared" si="166"/>
        <v>0</v>
      </c>
      <c r="AW786" s="628">
        <f t="shared" si="166"/>
        <v>0</v>
      </c>
      <c r="AX786" s="628">
        <f t="shared" si="166"/>
        <v>0</v>
      </c>
      <c r="AY786" s="628">
        <f t="shared" si="166"/>
        <v>0.48000000000000004</v>
      </c>
      <c r="AZ786" s="628">
        <f t="shared" si="166"/>
        <v>2.9299999999999997</v>
      </c>
      <c r="BA786" s="628">
        <f t="shared" si="166"/>
        <v>0</v>
      </c>
      <c r="BB786" s="628">
        <f t="shared" si="166"/>
        <v>0</v>
      </c>
      <c r="BC786" s="628">
        <f t="shared" si="166"/>
        <v>0</v>
      </c>
      <c r="BD786" s="628">
        <f t="shared" si="166"/>
        <v>0</v>
      </c>
      <c r="BE786" s="628">
        <f t="shared" si="166"/>
        <v>0.8</v>
      </c>
      <c r="BF786" s="628">
        <f t="shared" si="166"/>
        <v>0</v>
      </c>
      <c r="BG786" s="628">
        <f t="shared" si="166"/>
        <v>0.01</v>
      </c>
      <c r="BH786" s="628">
        <f t="shared" si="166"/>
        <v>0.63</v>
      </c>
      <c r="BI786" s="628">
        <f t="shared" si="166"/>
        <v>0</v>
      </c>
      <c r="BJ786" s="628">
        <f t="shared" si="166"/>
        <v>2.41</v>
      </c>
      <c r="BK786" s="628">
        <f t="shared" si="166"/>
        <v>1.21</v>
      </c>
      <c r="BL786" s="628">
        <f t="shared" si="166"/>
        <v>0</v>
      </c>
      <c r="BM786" s="628">
        <f t="shared" si="166"/>
        <v>3.5699999999999994</v>
      </c>
      <c r="BN786" s="628">
        <f t="shared" si="166"/>
        <v>3.5699999999999994</v>
      </c>
      <c r="BO786" s="628">
        <f t="shared" si="166"/>
        <v>0</v>
      </c>
      <c r="BP786" s="628">
        <f t="shared" si="166"/>
        <v>0</v>
      </c>
      <c r="BQ786" s="633">
        <v>1</v>
      </c>
      <c r="BR786" s="628"/>
    </row>
    <row r="787" spans="1:77" s="652" customFormat="1" hidden="1">
      <c r="A787" s="837"/>
      <c r="B787" s="832"/>
      <c r="C787" s="832" t="s">
        <v>119</v>
      </c>
      <c r="D787" s="640" t="s">
        <v>21</v>
      </c>
      <c r="E787" s="640" t="s">
        <v>85</v>
      </c>
      <c r="F787" s="640"/>
      <c r="G787" s="651"/>
      <c r="H787" s="643">
        <f t="shared" ref="H787:H788" si="167">J787</f>
        <v>0.27</v>
      </c>
      <c r="I787" s="644"/>
      <c r="J787" s="645">
        <f t="shared" ref="J787:J788" si="168">K787+AA787+BM787</f>
        <v>0.27</v>
      </c>
      <c r="K787" s="1">
        <f t="shared" ref="K787:K788" si="169">L787+T787+X787+Y787+Z787</f>
        <v>0.27</v>
      </c>
      <c r="L787" s="1">
        <f t="shared" ref="L787:L788" si="170">M787+S787</f>
        <v>0.13</v>
      </c>
      <c r="M787" s="1">
        <f t="shared" ref="M787:M788" si="171">N787+R787</f>
        <v>0.13</v>
      </c>
      <c r="N787" s="1">
        <f t="shared" ref="N787:N788" si="172">O787+P787+Q787</f>
        <v>0.13</v>
      </c>
      <c r="O787" s="1"/>
      <c r="P787" s="1">
        <v>0.13</v>
      </c>
      <c r="Q787" s="1"/>
      <c r="R787" s="1"/>
      <c r="S787" s="1"/>
      <c r="T787" s="1">
        <f t="shared" ref="T787:T788" si="173">U787+V787+W787</f>
        <v>0</v>
      </c>
      <c r="U787" s="1"/>
      <c r="V787" s="1"/>
      <c r="W787" s="1"/>
      <c r="X787" s="1"/>
      <c r="Y787" s="1">
        <v>0.14000000000000001</v>
      </c>
      <c r="Z787" s="1"/>
      <c r="AA787" s="1">
        <f t="shared" ref="AA787" si="174">SUM(AB787:AI787)+AW787+SUM(AY787:BC787)+SUM(BF787:BL787)</f>
        <v>0</v>
      </c>
      <c r="AB787" s="1"/>
      <c r="AC787" s="1"/>
      <c r="AD787" s="1"/>
      <c r="AE787" s="1"/>
      <c r="AF787" s="1"/>
      <c r="AG787" s="1"/>
      <c r="AH787" s="1"/>
      <c r="AI787" s="1">
        <f t="shared" ref="AI787" si="175">SUM(AJ787:AV787)+AX787+SUM(BD787:BE787)</f>
        <v>0</v>
      </c>
      <c r="AJ787" s="685"/>
      <c r="AK787" s="685"/>
      <c r="AL787" s="685"/>
      <c r="AM787" s="685"/>
      <c r="AN787" s="685"/>
      <c r="AO787" s="685"/>
      <c r="AP787" s="685"/>
      <c r="AQ787" s="685"/>
      <c r="AR787" s="685"/>
      <c r="AS787" s="685"/>
      <c r="AT787" s="685"/>
      <c r="AU787" s="685"/>
      <c r="AV787" s="685"/>
      <c r="AW787" s="1"/>
      <c r="AX787" s="685"/>
      <c r="AY787" s="1"/>
      <c r="AZ787" s="1"/>
      <c r="BA787" s="1"/>
      <c r="BB787" s="1"/>
      <c r="BC787" s="1"/>
      <c r="BD787" s="685"/>
      <c r="BE787" s="685"/>
      <c r="BF787" s="1"/>
      <c r="BG787" s="1"/>
      <c r="BH787" s="1"/>
      <c r="BI787" s="1"/>
      <c r="BJ787" s="1"/>
      <c r="BK787" s="1"/>
      <c r="BL787" s="1"/>
      <c r="BM787" s="1">
        <f t="shared" ref="BM787:BM788" si="176">SUM(BN787:BP787)</f>
        <v>0</v>
      </c>
      <c r="BN787" s="1"/>
      <c r="BO787" s="1"/>
      <c r="BP787" s="1"/>
      <c r="BQ787" s="838"/>
    </row>
    <row r="788" spans="1:77" s="652" customFormat="1" hidden="1">
      <c r="A788" s="837"/>
      <c r="B788" s="980" t="s">
        <v>114</v>
      </c>
      <c r="C788" s="832" t="s">
        <v>120</v>
      </c>
      <c r="D788" s="699" t="s">
        <v>21</v>
      </c>
      <c r="E788" s="640" t="s">
        <v>85</v>
      </c>
      <c r="F788" s="699"/>
      <c r="G788" s="651"/>
      <c r="H788" s="643">
        <f t="shared" si="167"/>
        <v>0.01</v>
      </c>
      <c r="I788" s="644"/>
      <c r="J788" s="645">
        <f t="shared" si="168"/>
        <v>0.01</v>
      </c>
      <c r="K788" s="1">
        <f t="shared" si="169"/>
        <v>0.01</v>
      </c>
      <c r="L788" s="1">
        <f t="shared" si="170"/>
        <v>0.01</v>
      </c>
      <c r="M788" s="1">
        <f t="shared" si="171"/>
        <v>0.01</v>
      </c>
      <c r="N788" s="1">
        <f t="shared" si="172"/>
        <v>0</v>
      </c>
      <c r="O788" s="1"/>
      <c r="P788" s="1"/>
      <c r="Q788" s="1"/>
      <c r="R788" s="1">
        <v>0.01</v>
      </c>
      <c r="S788" s="1"/>
      <c r="T788" s="1">
        <f t="shared" si="173"/>
        <v>0</v>
      </c>
      <c r="U788" s="1"/>
      <c r="V788" s="1"/>
      <c r="W788" s="1"/>
      <c r="X788" s="1"/>
      <c r="Y788" s="1"/>
      <c r="Z788" s="1"/>
      <c r="AA788" s="1">
        <f t="shared" ref="AA788" si="177">SUM(AB788:AI788)+AW788+SUM(AY788:BC788)+SUM(BF788:BL788)</f>
        <v>0</v>
      </c>
      <c r="AB788" s="1"/>
      <c r="AC788" s="1"/>
      <c r="AD788" s="1"/>
      <c r="AE788" s="1"/>
      <c r="AF788" s="1"/>
      <c r="AG788" s="1"/>
      <c r="AH788" s="1"/>
      <c r="AI788" s="1">
        <f t="shared" ref="AI788" si="178">SUM(AJ788:AV788)+AX788+SUM(BD788:BE788)</f>
        <v>0</v>
      </c>
      <c r="AJ788" s="685"/>
      <c r="AK788" s="685"/>
      <c r="AL788" s="685"/>
      <c r="AM788" s="685"/>
      <c r="AN788" s="685"/>
      <c r="AO788" s="685"/>
      <c r="AP788" s="685"/>
      <c r="AQ788" s="685"/>
      <c r="AR788" s="685"/>
      <c r="AS788" s="685"/>
      <c r="AT788" s="685"/>
      <c r="AU788" s="685"/>
      <c r="AV788" s="685"/>
      <c r="AW788" s="1"/>
      <c r="AX788" s="685"/>
      <c r="AY788" s="1"/>
      <c r="AZ788" s="1"/>
      <c r="BA788" s="1"/>
      <c r="BB788" s="1"/>
      <c r="BC788" s="1"/>
      <c r="BD788" s="685"/>
      <c r="BE788" s="685"/>
      <c r="BF788" s="1"/>
      <c r="BG788" s="1"/>
      <c r="BH788" s="1"/>
      <c r="BI788" s="1"/>
      <c r="BJ788" s="1"/>
      <c r="BK788" s="1"/>
      <c r="BL788" s="1"/>
      <c r="BM788" s="1">
        <f t="shared" si="176"/>
        <v>0</v>
      </c>
      <c r="BN788" s="1"/>
      <c r="BO788" s="1"/>
      <c r="BP788" s="1"/>
      <c r="BQ788" s="838"/>
    </row>
    <row r="789" spans="1:77" s="652" customFormat="1" hidden="1">
      <c r="A789" s="706"/>
      <c r="B789" s="753"/>
      <c r="C789" s="753"/>
      <c r="D789" s="640"/>
      <c r="E789" s="640"/>
      <c r="F789" s="641"/>
      <c r="G789" s="642"/>
      <c r="H789" s="643"/>
      <c r="I789" s="644"/>
      <c r="J789" s="645"/>
      <c r="K789" s="1"/>
      <c r="L789" s="1"/>
      <c r="M789" s="1"/>
      <c r="N789" s="1"/>
      <c r="O789" s="646"/>
      <c r="P789" s="646"/>
      <c r="Q789" s="647"/>
      <c r="R789" s="646"/>
      <c r="S789" s="646"/>
      <c r="T789" s="571"/>
      <c r="U789" s="646"/>
      <c r="V789" s="646"/>
      <c r="W789" s="647"/>
      <c r="X789" s="646"/>
      <c r="Y789" s="646"/>
      <c r="Z789" s="646"/>
      <c r="AA789" s="571"/>
      <c r="AB789" s="646"/>
      <c r="AC789" s="646"/>
      <c r="AD789" s="647"/>
      <c r="AE789" s="647"/>
      <c r="AF789" s="646"/>
      <c r="AG789" s="646"/>
      <c r="AH789" s="646"/>
      <c r="AI789" s="1"/>
      <c r="AJ789" s="646"/>
      <c r="AK789" s="646"/>
      <c r="AL789" s="646"/>
      <c r="AM789" s="647"/>
      <c r="AN789" s="646"/>
      <c r="AO789" s="646"/>
      <c r="AP789" s="646"/>
      <c r="AQ789" s="647"/>
      <c r="AR789" s="646"/>
      <c r="AS789" s="646"/>
      <c r="AT789" s="646"/>
      <c r="AU789" s="616"/>
      <c r="AV789" s="646"/>
      <c r="AW789" s="646"/>
      <c r="AX789" s="646"/>
      <c r="AY789" s="646"/>
      <c r="AZ789" s="646"/>
      <c r="BA789" s="646"/>
      <c r="BB789" s="646"/>
      <c r="BC789" s="647"/>
      <c r="BD789" s="646"/>
      <c r="BE789" s="646"/>
      <c r="BF789" s="646"/>
      <c r="BG789" s="646"/>
      <c r="BH789" s="647"/>
      <c r="BI789" s="646"/>
      <c r="BJ789" s="646"/>
      <c r="BK789" s="646"/>
      <c r="BL789" s="647"/>
      <c r="BM789" s="571"/>
      <c r="BN789" s="646"/>
      <c r="BO789" s="646"/>
      <c r="BP789" s="646"/>
      <c r="BQ789" s="542"/>
      <c r="BR789" s="649"/>
      <c r="BS789" s="1035"/>
      <c r="BT789" s="640"/>
      <c r="BU789" s="705"/>
      <c r="BY789" s="642"/>
    </row>
    <row r="790" spans="1:77" s="652" customFormat="1" hidden="1">
      <c r="A790" s="706"/>
      <c r="B790" s="753"/>
      <c r="C790" s="753"/>
      <c r="D790" s="640"/>
      <c r="E790" s="640"/>
      <c r="F790" s="641"/>
      <c r="G790" s="642"/>
      <c r="H790" s="643"/>
      <c r="I790" s="644"/>
      <c r="J790" s="645"/>
      <c r="K790" s="1"/>
      <c r="L790" s="1"/>
      <c r="M790" s="1"/>
      <c r="N790" s="1"/>
      <c r="O790" s="646"/>
      <c r="P790" s="646"/>
      <c r="Q790" s="647"/>
      <c r="R790" s="646"/>
      <c r="S790" s="646"/>
      <c r="T790" s="571"/>
      <c r="U790" s="646"/>
      <c r="V790" s="646"/>
      <c r="W790" s="647"/>
      <c r="X790" s="646"/>
      <c r="Y790" s="646"/>
      <c r="Z790" s="646"/>
      <c r="AA790" s="571"/>
      <c r="AB790" s="646"/>
      <c r="AC790" s="646"/>
      <c r="AD790" s="647"/>
      <c r="AE790" s="647"/>
      <c r="AF790" s="646"/>
      <c r="AG790" s="646"/>
      <c r="AH790" s="646"/>
      <c r="AI790" s="1"/>
      <c r="AJ790" s="646"/>
      <c r="AK790" s="646"/>
      <c r="AL790" s="646"/>
      <c r="AM790" s="647"/>
      <c r="AN790" s="646"/>
      <c r="AO790" s="646"/>
      <c r="AP790" s="646"/>
      <c r="AQ790" s="647"/>
      <c r="AR790" s="646"/>
      <c r="AS790" s="646"/>
      <c r="AT790" s="646"/>
      <c r="AU790" s="616"/>
      <c r="AV790" s="646"/>
      <c r="AW790" s="646"/>
      <c r="AX790" s="646"/>
      <c r="AY790" s="646"/>
      <c r="AZ790" s="646"/>
      <c r="BA790" s="646"/>
      <c r="BB790" s="646"/>
      <c r="BC790" s="647"/>
      <c r="BD790" s="646"/>
      <c r="BE790" s="646"/>
      <c r="BF790" s="646"/>
      <c r="BG790" s="646"/>
      <c r="BH790" s="647"/>
      <c r="BI790" s="646"/>
      <c r="BJ790" s="646"/>
      <c r="BK790" s="646"/>
      <c r="BL790" s="647"/>
      <c r="BM790" s="571"/>
      <c r="BN790" s="646"/>
      <c r="BO790" s="646"/>
      <c r="BP790" s="646"/>
      <c r="BQ790" s="542"/>
      <c r="BR790" s="649"/>
      <c r="BS790" s="1035"/>
      <c r="BT790" s="640"/>
      <c r="BU790" s="705"/>
      <c r="BY790" s="642"/>
    </row>
    <row r="791" spans="1:77" s="652" customFormat="1" hidden="1">
      <c r="A791" s="706"/>
      <c r="B791" s="753"/>
      <c r="C791" s="753"/>
      <c r="D791" s="640"/>
      <c r="E791" s="640"/>
      <c r="F791" s="641"/>
      <c r="G791" s="642"/>
      <c r="H791" s="643"/>
      <c r="I791" s="644"/>
      <c r="J791" s="645"/>
      <c r="K791" s="1"/>
      <c r="L791" s="1"/>
      <c r="M791" s="1"/>
      <c r="N791" s="1"/>
      <c r="O791" s="646"/>
      <c r="P791" s="646"/>
      <c r="Q791" s="647"/>
      <c r="R791" s="646"/>
      <c r="S791" s="646"/>
      <c r="T791" s="571"/>
      <c r="U791" s="646"/>
      <c r="V791" s="646"/>
      <c r="W791" s="647"/>
      <c r="X791" s="646"/>
      <c r="Y791" s="646"/>
      <c r="Z791" s="646"/>
      <c r="AA791" s="571"/>
      <c r="AB791" s="646"/>
      <c r="AC791" s="646"/>
      <c r="AD791" s="647"/>
      <c r="AE791" s="647"/>
      <c r="AF791" s="646"/>
      <c r="AG791" s="646"/>
      <c r="AH791" s="646"/>
      <c r="AI791" s="1"/>
      <c r="AJ791" s="646"/>
      <c r="AK791" s="646"/>
      <c r="AL791" s="646"/>
      <c r="AM791" s="647"/>
      <c r="AN791" s="646"/>
      <c r="AO791" s="646"/>
      <c r="AP791" s="646"/>
      <c r="AQ791" s="647"/>
      <c r="AR791" s="646"/>
      <c r="AS791" s="646"/>
      <c r="AT791" s="646"/>
      <c r="AU791" s="616"/>
      <c r="AV791" s="646"/>
      <c r="AW791" s="646"/>
      <c r="AX791" s="646"/>
      <c r="AY791" s="646"/>
      <c r="AZ791" s="646"/>
      <c r="BA791" s="646"/>
      <c r="BB791" s="646"/>
      <c r="BC791" s="647"/>
      <c r="BD791" s="646"/>
      <c r="BE791" s="646"/>
      <c r="BF791" s="646"/>
      <c r="BG791" s="646"/>
      <c r="BH791" s="647"/>
      <c r="BI791" s="646"/>
      <c r="BJ791" s="646"/>
      <c r="BK791" s="646"/>
      <c r="BL791" s="647"/>
      <c r="BM791" s="571"/>
      <c r="BN791" s="646"/>
      <c r="BO791" s="646"/>
      <c r="BP791" s="646"/>
      <c r="BQ791" s="542"/>
      <c r="BR791" s="649"/>
      <c r="BS791" s="1035"/>
      <c r="BT791" s="640"/>
      <c r="BU791" s="705"/>
      <c r="BY791" s="642"/>
    </row>
    <row r="792" spans="1:77" s="812" customFormat="1" ht="30" hidden="1">
      <c r="A792" s="638"/>
      <c r="B792" s="732">
        <v>5</v>
      </c>
      <c r="C792" s="719" t="s">
        <v>121</v>
      </c>
      <c r="D792" s="640" t="s">
        <v>21</v>
      </c>
      <c r="E792" s="809" t="s">
        <v>87</v>
      </c>
      <c r="F792" s="640"/>
      <c r="G792" s="651"/>
      <c r="H792" s="643">
        <f>J792</f>
        <v>2.21</v>
      </c>
      <c r="I792" s="644"/>
      <c r="J792" s="645">
        <f t="shared" ref="J792:J797" si="179">K792+AA792+BM792</f>
        <v>2.21</v>
      </c>
      <c r="K792" s="1">
        <f>L792+T792+X792+Y792+Z792</f>
        <v>1.0599999999999998</v>
      </c>
      <c r="L792" s="1">
        <f>M792+S792</f>
        <v>1.0599999999999998</v>
      </c>
      <c r="M792" s="1">
        <f>N792+R792</f>
        <v>0.89999999999999991</v>
      </c>
      <c r="N792" s="1">
        <f>O792+P792+Q792</f>
        <v>0.18</v>
      </c>
      <c r="O792" s="1">
        <v>0.18</v>
      </c>
      <c r="P792" s="1"/>
      <c r="Q792" s="1"/>
      <c r="R792" s="1">
        <v>0.72</v>
      </c>
      <c r="S792" s="1">
        <v>0.16</v>
      </c>
      <c r="T792" s="1">
        <f>U792+V792+W792</f>
        <v>0</v>
      </c>
      <c r="U792" s="1"/>
      <c r="V792" s="1"/>
      <c r="W792" s="1"/>
      <c r="X792" s="1"/>
      <c r="Y792" s="1"/>
      <c r="Z792" s="1"/>
      <c r="AA792" s="1">
        <f t="shared" ref="AA792:AA797" si="180">SUM(AB792:AI792)+AW792+SUM(AY792:BC792)+SUM(BF792:BL792)</f>
        <v>0.28000000000000003</v>
      </c>
      <c r="AB792" s="1"/>
      <c r="AC792" s="1"/>
      <c r="AD792" s="1"/>
      <c r="AE792" s="1"/>
      <c r="AF792" s="1"/>
      <c r="AG792" s="1"/>
      <c r="AH792" s="1"/>
      <c r="AI792" s="1">
        <f t="shared" ref="AI792:AI797" si="181">SUM(AJ792:AV792)+AX792+BD792+BE792</f>
        <v>0.14000000000000001</v>
      </c>
      <c r="AJ792" s="1"/>
      <c r="AK792" s="1"/>
      <c r="AL792" s="1"/>
      <c r="AM792" s="1"/>
      <c r="AN792" s="1"/>
      <c r="AO792" s="1"/>
      <c r="AP792" s="1"/>
      <c r="AQ792" s="1"/>
      <c r="AR792" s="1"/>
      <c r="AS792" s="1"/>
      <c r="AT792" s="1"/>
      <c r="AU792" s="1"/>
      <c r="AV792" s="1"/>
      <c r="AW792" s="1"/>
      <c r="AX792" s="1"/>
      <c r="AY792" s="1">
        <v>0.14000000000000001</v>
      </c>
      <c r="AZ792" s="1"/>
      <c r="BA792" s="1"/>
      <c r="BB792" s="1"/>
      <c r="BC792" s="1"/>
      <c r="BD792" s="1"/>
      <c r="BE792" s="1">
        <v>0.14000000000000001</v>
      </c>
      <c r="BF792" s="1"/>
      <c r="BG792" s="1"/>
      <c r="BH792" s="1"/>
      <c r="BI792" s="1"/>
      <c r="BJ792" s="1"/>
      <c r="BK792" s="1"/>
      <c r="BL792" s="1"/>
      <c r="BM792" s="1">
        <f>SUM(BN792:BP792)</f>
        <v>0.87</v>
      </c>
      <c r="BN792" s="1">
        <v>0.87</v>
      </c>
      <c r="BO792" s="1"/>
      <c r="BP792" s="1"/>
      <c r="BQ792" s="643"/>
      <c r="BR792" s="811"/>
    </row>
    <row r="793" spans="1:77" s="812" customFormat="1" hidden="1">
      <c r="A793" s="638"/>
      <c r="B793" s="732">
        <v>6</v>
      </c>
      <c r="C793" s="719" t="s">
        <v>122</v>
      </c>
      <c r="D793" s="640" t="s">
        <v>21</v>
      </c>
      <c r="E793" s="809" t="s">
        <v>87</v>
      </c>
      <c r="F793" s="640"/>
      <c r="G793" s="651"/>
      <c r="H793" s="643">
        <f t="shared" ref="H793:H797" si="182">J793</f>
        <v>0.79</v>
      </c>
      <c r="I793" s="644"/>
      <c r="J793" s="645">
        <f t="shared" si="179"/>
        <v>0.79</v>
      </c>
      <c r="K793" s="1">
        <f t="shared" ref="K793:K797" si="183">L793+T793+X793+Y793+Z793</f>
        <v>0.79</v>
      </c>
      <c r="L793" s="1">
        <f t="shared" ref="L793:L797" si="184">M793+S793</f>
        <v>0.79</v>
      </c>
      <c r="M793" s="1">
        <f t="shared" ref="M793:M797" si="185">N793+R793</f>
        <v>0.57000000000000006</v>
      </c>
      <c r="N793" s="1">
        <f t="shared" ref="N793:N797" si="186">O793+P793+Q793</f>
        <v>0.55000000000000004</v>
      </c>
      <c r="O793" s="1"/>
      <c r="P793" s="1">
        <v>0.55000000000000004</v>
      </c>
      <c r="Q793" s="1"/>
      <c r="R793" s="1">
        <v>0.02</v>
      </c>
      <c r="S793" s="1">
        <v>0.22</v>
      </c>
      <c r="T793" s="1">
        <f t="shared" ref="T793:T797" si="187">U793+V793+W793</f>
        <v>0</v>
      </c>
      <c r="U793" s="1"/>
      <c r="V793" s="1"/>
      <c r="W793" s="1"/>
      <c r="X793" s="1"/>
      <c r="Y793" s="1"/>
      <c r="Z793" s="1"/>
      <c r="AA793" s="1">
        <f t="shared" si="180"/>
        <v>0</v>
      </c>
      <c r="AB793" s="1"/>
      <c r="AC793" s="1"/>
      <c r="AD793" s="1"/>
      <c r="AE793" s="1"/>
      <c r="AF793" s="1"/>
      <c r="AG793" s="1"/>
      <c r="AH793" s="1"/>
      <c r="AI793" s="1">
        <f t="shared" si="181"/>
        <v>0</v>
      </c>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f t="shared" ref="BM793:BM797" si="188">SUM(BN793:BP793)</f>
        <v>0</v>
      </c>
      <c r="BN793" s="1"/>
      <c r="BO793" s="1"/>
      <c r="BP793" s="1"/>
      <c r="BQ793" s="643"/>
      <c r="BR793" s="811"/>
    </row>
    <row r="794" spans="1:77" s="812" customFormat="1" ht="30" hidden="1">
      <c r="A794" s="638"/>
      <c r="B794" s="732">
        <v>7</v>
      </c>
      <c r="C794" s="719" t="s">
        <v>123</v>
      </c>
      <c r="D794" s="640" t="s">
        <v>21</v>
      </c>
      <c r="E794" s="809" t="s">
        <v>87</v>
      </c>
      <c r="F794" s="640"/>
      <c r="G794" s="651"/>
      <c r="H794" s="643">
        <f t="shared" si="182"/>
        <v>3.84</v>
      </c>
      <c r="I794" s="644"/>
      <c r="J794" s="645">
        <f t="shared" si="179"/>
        <v>3.84</v>
      </c>
      <c r="K794" s="1">
        <f t="shared" si="183"/>
        <v>3.5</v>
      </c>
      <c r="L794" s="1">
        <f t="shared" si="184"/>
        <v>3.5</v>
      </c>
      <c r="M794" s="1">
        <f t="shared" si="185"/>
        <v>3.5</v>
      </c>
      <c r="N794" s="1">
        <f t="shared" si="186"/>
        <v>3.5</v>
      </c>
      <c r="O794" s="1">
        <v>3.5</v>
      </c>
      <c r="P794" s="1"/>
      <c r="Q794" s="1"/>
      <c r="R794" s="1"/>
      <c r="S794" s="1"/>
      <c r="T794" s="1">
        <f t="shared" si="187"/>
        <v>0</v>
      </c>
      <c r="U794" s="1"/>
      <c r="V794" s="1"/>
      <c r="W794" s="1"/>
      <c r="X794" s="1"/>
      <c r="Y794" s="1"/>
      <c r="Z794" s="1"/>
      <c r="AA794" s="1">
        <f t="shared" si="180"/>
        <v>0.33999999999999997</v>
      </c>
      <c r="AB794" s="1"/>
      <c r="AC794" s="1"/>
      <c r="AD794" s="1"/>
      <c r="AE794" s="1"/>
      <c r="AF794" s="1"/>
      <c r="AG794" s="1"/>
      <c r="AH794" s="1"/>
      <c r="AI794" s="1">
        <f t="shared" si="181"/>
        <v>0.33999999999999997</v>
      </c>
      <c r="AJ794" s="1">
        <v>0.18</v>
      </c>
      <c r="AK794" s="1">
        <v>0.16</v>
      </c>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f t="shared" si="188"/>
        <v>0</v>
      </c>
      <c r="BN794" s="1"/>
      <c r="BO794" s="1"/>
      <c r="BP794" s="1"/>
      <c r="BQ794" s="643"/>
      <c r="BR794" s="811"/>
    </row>
    <row r="795" spans="1:77" s="755" customFormat="1" ht="30" hidden="1">
      <c r="A795" s="638"/>
      <c r="B795" s="732">
        <v>11</v>
      </c>
      <c r="C795" s="719" t="s">
        <v>124</v>
      </c>
      <c r="D795" s="640" t="s">
        <v>21</v>
      </c>
      <c r="E795" s="809" t="s">
        <v>87</v>
      </c>
      <c r="F795" s="640"/>
      <c r="G795" s="651"/>
      <c r="H795" s="643">
        <f t="shared" si="182"/>
        <v>1.57</v>
      </c>
      <c r="I795" s="644"/>
      <c r="J795" s="645">
        <f t="shared" si="179"/>
        <v>1.57</v>
      </c>
      <c r="K795" s="1">
        <f t="shared" si="183"/>
        <v>1.49</v>
      </c>
      <c r="L795" s="1">
        <f t="shared" si="184"/>
        <v>1.49</v>
      </c>
      <c r="M795" s="1">
        <f t="shared" si="185"/>
        <v>1.49</v>
      </c>
      <c r="N795" s="1">
        <f t="shared" si="186"/>
        <v>1.07</v>
      </c>
      <c r="O795" s="1">
        <v>1.07</v>
      </c>
      <c r="P795" s="1"/>
      <c r="Q795" s="1"/>
      <c r="R795" s="1">
        <v>0.42</v>
      </c>
      <c r="S795" s="1"/>
      <c r="T795" s="1">
        <f t="shared" si="187"/>
        <v>0</v>
      </c>
      <c r="U795" s="1"/>
      <c r="V795" s="1"/>
      <c r="W795" s="1"/>
      <c r="X795" s="1"/>
      <c r="Y795" s="1"/>
      <c r="Z795" s="1"/>
      <c r="AA795" s="1">
        <f t="shared" si="180"/>
        <v>0.08</v>
      </c>
      <c r="AB795" s="1"/>
      <c r="AC795" s="1"/>
      <c r="AD795" s="1"/>
      <c r="AE795" s="1"/>
      <c r="AF795" s="1"/>
      <c r="AG795" s="1"/>
      <c r="AH795" s="1"/>
      <c r="AI795" s="1">
        <f t="shared" si="181"/>
        <v>0.08</v>
      </c>
      <c r="AJ795" s="1">
        <v>0.08</v>
      </c>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f t="shared" si="188"/>
        <v>0</v>
      </c>
      <c r="BN795" s="1"/>
      <c r="BO795" s="1"/>
      <c r="BP795" s="1"/>
      <c r="BQ795" s="643"/>
      <c r="BR795" s="1036"/>
    </row>
    <row r="796" spans="1:77" s="812" customFormat="1" hidden="1">
      <c r="A796" s="638"/>
      <c r="B796" s="732">
        <v>63</v>
      </c>
      <c r="C796" s="719" t="s">
        <v>125</v>
      </c>
      <c r="D796" s="640" t="s">
        <v>21</v>
      </c>
      <c r="E796" s="809" t="s">
        <v>87</v>
      </c>
      <c r="F796" s="640"/>
      <c r="G796" s="642"/>
      <c r="H796" s="643">
        <f t="shared" si="182"/>
        <v>0.67</v>
      </c>
      <c r="I796" s="644"/>
      <c r="J796" s="645">
        <f t="shared" si="179"/>
        <v>0.67</v>
      </c>
      <c r="K796" s="1">
        <f t="shared" si="183"/>
        <v>0.41000000000000003</v>
      </c>
      <c r="L796" s="1">
        <f t="shared" si="184"/>
        <v>0.41000000000000003</v>
      </c>
      <c r="M796" s="1">
        <f t="shared" si="185"/>
        <v>0.41000000000000003</v>
      </c>
      <c r="N796" s="1">
        <f t="shared" si="186"/>
        <v>0.41000000000000003</v>
      </c>
      <c r="O796" s="1">
        <v>0.27</v>
      </c>
      <c r="P796" s="1">
        <v>0.14000000000000001</v>
      </c>
      <c r="Q796" s="1"/>
      <c r="R796" s="1"/>
      <c r="S796" s="1"/>
      <c r="T796" s="1">
        <f t="shared" si="187"/>
        <v>0</v>
      </c>
      <c r="U796" s="1"/>
      <c r="V796" s="1"/>
      <c r="W796" s="1"/>
      <c r="X796" s="1"/>
      <c r="Y796" s="1"/>
      <c r="Z796" s="1"/>
      <c r="AA796" s="1">
        <f t="shared" si="180"/>
        <v>0.26</v>
      </c>
      <c r="AB796" s="1"/>
      <c r="AC796" s="1"/>
      <c r="AD796" s="1"/>
      <c r="AE796" s="1"/>
      <c r="AF796" s="1"/>
      <c r="AG796" s="1"/>
      <c r="AH796" s="1"/>
      <c r="AI796" s="1">
        <f t="shared" si="181"/>
        <v>0</v>
      </c>
      <c r="AJ796" s="1"/>
      <c r="AK796" s="1"/>
      <c r="AL796" s="1"/>
      <c r="AM796" s="1"/>
      <c r="AN796" s="1"/>
      <c r="AO796" s="1"/>
      <c r="AP796" s="1"/>
      <c r="AQ796" s="1"/>
      <c r="AR796" s="1"/>
      <c r="AS796" s="1"/>
      <c r="AT796" s="1"/>
      <c r="AU796" s="1"/>
      <c r="AV796" s="1"/>
      <c r="AW796" s="1"/>
      <c r="AX796" s="1"/>
      <c r="AY796" s="1">
        <v>0.26</v>
      </c>
      <c r="AZ796" s="1"/>
      <c r="BA796" s="1"/>
      <c r="BB796" s="1"/>
      <c r="BC796" s="1"/>
      <c r="BD796" s="1"/>
      <c r="BE796" s="1"/>
      <c r="BF796" s="1"/>
      <c r="BG796" s="1"/>
      <c r="BH796" s="1"/>
      <c r="BI796" s="1"/>
      <c r="BJ796" s="1"/>
      <c r="BK796" s="1"/>
      <c r="BL796" s="1"/>
      <c r="BM796" s="1">
        <f t="shared" si="188"/>
        <v>0</v>
      </c>
      <c r="BN796" s="1"/>
      <c r="BO796" s="1"/>
      <c r="BP796" s="1"/>
      <c r="BQ796" s="643"/>
      <c r="BR796" s="811"/>
    </row>
    <row r="797" spans="1:77" s="812" customFormat="1" hidden="1">
      <c r="A797" s="638"/>
      <c r="B797" s="732">
        <v>65</v>
      </c>
      <c r="C797" s="719" t="s">
        <v>126</v>
      </c>
      <c r="D797" s="640" t="s">
        <v>21</v>
      </c>
      <c r="E797" s="809" t="s">
        <v>87</v>
      </c>
      <c r="F797" s="640"/>
      <c r="G797" s="642"/>
      <c r="H797" s="643">
        <f t="shared" si="182"/>
        <v>0.60000000000000009</v>
      </c>
      <c r="I797" s="644"/>
      <c r="J797" s="645">
        <f t="shared" si="179"/>
        <v>0.60000000000000009</v>
      </c>
      <c r="K797" s="1">
        <f t="shared" si="183"/>
        <v>0.4</v>
      </c>
      <c r="L797" s="1">
        <f t="shared" si="184"/>
        <v>0.4</v>
      </c>
      <c r="M797" s="1">
        <f t="shared" si="185"/>
        <v>0.4</v>
      </c>
      <c r="N797" s="1">
        <f t="shared" si="186"/>
        <v>0.4</v>
      </c>
      <c r="O797" s="1">
        <v>0.4</v>
      </c>
      <c r="P797" s="1"/>
      <c r="Q797" s="1"/>
      <c r="R797" s="1"/>
      <c r="S797" s="1"/>
      <c r="T797" s="1">
        <f t="shared" si="187"/>
        <v>0</v>
      </c>
      <c r="U797" s="1"/>
      <c r="V797" s="1"/>
      <c r="W797" s="1"/>
      <c r="X797" s="1"/>
      <c r="Y797" s="1"/>
      <c r="Z797" s="1"/>
      <c r="AA797" s="1">
        <f t="shared" si="180"/>
        <v>0.2</v>
      </c>
      <c r="AB797" s="1"/>
      <c r="AC797" s="1"/>
      <c r="AD797" s="1"/>
      <c r="AE797" s="1"/>
      <c r="AF797" s="1"/>
      <c r="AG797" s="1"/>
      <c r="AH797" s="1"/>
      <c r="AI797" s="1">
        <f t="shared" si="181"/>
        <v>0.12</v>
      </c>
      <c r="AJ797" s="1">
        <v>0.12</v>
      </c>
      <c r="AK797" s="1"/>
      <c r="AL797" s="1"/>
      <c r="AM797" s="1"/>
      <c r="AN797" s="1"/>
      <c r="AO797" s="1"/>
      <c r="AP797" s="1"/>
      <c r="AQ797" s="1"/>
      <c r="AR797" s="1"/>
      <c r="AS797" s="1"/>
      <c r="AT797" s="1"/>
      <c r="AU797" s="1"/>
      <c r="AV797" s="1"/>
      <c r="AW797" s="1"/>
      <c r="AX797" s="1"/>
      <c r="AY797" s="1">
        <v>0.08</v>
      </c>
      <c r="AZ797" s="1"/>
      <c r="BA797" s="1"/>
      <c r="BB797" s="1"/>
      <c r="BC797" s="1"/>
      <c r="BD797" s="1"/>
      <c r="BE797" s="1"/>
      <c r="BF797" s="1"/>
      <c r="BG797" s="1"/>
      <c r="BH797" s="1"/>
      <c r="BI797" s="1"/>
      <c r="BJ797" s="1"/>
      <c r="BK797" s="1"/>
      <c r="BL797" s="1"/>
      <c r="BM797" s="1">
        <f t="shared" si="188"/>
        <v>0</v>
      </c>
      <c r="BN797" s="1"/>
      <c r="BO797" s="1"/>
      <c r="BP797" s="1"/>
      <c r="BQ797" s="643"/>
      <c r="BR797" s="811"/>
    </row>
    <row r="798" spans="1:77" s="652" customFormat="1" hidden="1">
      <c r="A798" s="706"/>
      <c r="B798" s="753"/>
      <c r="C798" s="753"/>
      <c r="D798" s="640"/>
      <c r="E798" s="640"/>
      <c r="F798" s="641"/>
      <c r="G798" s="642"/>
      <c r="H798" s="643"/>
      <c r="I798" s="644"/>
      <c r="J798" s="645"/>
      <c r="K798" s="1"/>
      <c r="L798" s="1"/>
      <c r="M798" s="1"/>
      <c r="N798" s="1"/>
      <c r="O798" s="646"/>
      <c r="P798" s="646"/>
      <c r="Q798" s="647"/>
      <c r="R798" s="646"/>
      <c r="S798" s="646"/>
      <c r="T798" s="571"/>
      <c r="U798" s="646"/>
      <c r="V798" s="646"/>
      <c r="W798" s="647"/>
      <c r="X798" s="646"/>
      <c r="Y798" s="646"/>
      <c r="Z798" s="646"/>
      <c r="AA798" s="571"/>
      <c r="AB798" s="646"/>
      <c r="AC798" s="646"/>
      <c r="AD798" s="647"/>
      <c r="AE798" s="647"/>
      <c r="AF798" s="646"/>
      <c r="AG798" s="646"/>
      <c r="AH798" s="646"/>
      <c r="AI798" s="1"/>
      <c r="AJ798" s="646"/>
      <c r="AK798" s="646"/>
      <c r="AL798" s="646"/>
      <c r="AM798" s="647"/>
      <c r="AN798" s="646"/>
      <c r="AO798" s="646"/>
      <c r="AP798" s="646"/>
      <c r="AQ798" s="647"/>
      <c r="AR798" s="646"/>
      <c r="AS798" s="646"/>
      <c r="AT798" s="646"/>
      <c r="AU798" s="616"/>
      <c r="AV798" s="646"/>
      <c r="AW798" s="646"/>
      <c r="AX798" s="646"/>
      <c r="AY798" s="646"/>
      <c r="AZ798" s="646"/>
      <c r="BA798" s="646"/>
      <c r="BB798" s="646"/>
      <c r="BC798" s="647"/>
      <c r="BD798" s="646"/>
      <c r="BE798" s="646"/>
      <c r="BF798" s="646"/>
      <c r="BG798" s="646"/>
      <c r="BH798" s="647"/>
      <c r="BI798" s="646"/>
      <c r="BJ798" s="646"/>
      <c r="BK798" s="646"/>
      <c r="BL798" s="647"/>
      <c r="BM798" s="571"/>
      <c r="BN798" s="646"/>
      <c r="BO798" s="646"/>
      <c r="BP798" s="646"/>
      <c r="BQ798" s="542"/>
      <c r="BR798" s="649"/>
      <c r="BS798" s="1035"/>
      <c r="BT798" s="640"/>
      <c r="BU798" s="705"/>
      <c r="BY798" s="642"/>
    </row>
    <row r="799" spans="1:77" s="652" customFormat="1" hidden="1">
      <c r="A799" s="706"/>
      <c r="B799" s="753"/>
      <c r="C799" s="753"/>
      <c r="D799" s="640"/>
      <c r="E799" s="640"/>
      <c r="F799" s="641"/>
      <c r="G799" s="642"/>
      <c r="H799" s="643"/>
      <c r="I799" s="644"/>
      <c r="J799" s="645"/>
      <c r="K799" s="1"/>
      <c r="L799" s="1"/>
      <c r="M799" s="1"/>
      <c r="N799" s="1"/>
      <c r="O799" s="646"/>
      <c r="P799" s="646"/>
      <c r="Q799" s="647"/>
      <c r="R799" s="646"/>
      <c r="S799" s="646"/>
      <c r="T799" s="571"/>
      <c r="U799" s="646"/>
      <c r="V799" s="646"/>
      <c r="W799" s="647"/>
      <c r="X799" s="646"/>
      <c r="Y799" s="646"/>
      <c r="Z799" s="646"/>
      <c r="AA799" s="571"/>
      <c r="AB799" s="646"/>
      <c r="AC799" s="646"/>
      <c r="AD799" s="647"/>
      <c r="AE799" s="647"/>
      <c r="AF799" s="646"/>
      <c r="AG799" s="646"/>
      <c r="AH799" s="646"/>
      <c r="AI799" s="1"/>
      <c r="AJ799" s="646"/>
      <c r="AK799" s="646"/>
      <c r="AL799" s="646"/>
      <c r="AM799" s="647"/>
      <c r="AN799" s="646"/>
      <c r="AO799" s="646"/>
      <c r="AP799" s="646"/>
      <c r="AQ799" s="647"/>
      <c r="AR799" s="646"/>
      <c r="AS799" s="646"/>
      <c r="AT799" s="646"/>
      <c r="AU799" s="616"/>
      <c r="AV799" s="646"/>
      <c r="AW799" s="646"/>
      <c r="AX799" s="646"/>
      <c r="AY799" s="646"/>
      <c r="AZ799" s="646"/>
      <c r="BA799" s="646"/>
      <c r="BB799" s="646"/>
      <c r="BC799" s="647"/>
      <c r="BD799" s="646"/>
      <c r="BE799" s="646"/>
      <c r="BF799" s="646"/>
      <c r="BG799" s="646"/>
      <c r="BH799" s="647"/>
      <c r="BI799" s="646"/>
      <c r="BJ799" s="646"/>
      <c r="BK799" s="646"/>
      <c r="BL799" s="647"/>
      <c r="BM799" s="571"/>
      <c r="BN799" s="646"/>
      <c r="BO799" s="646"/>
      <c r="BP799" s="646"/>
      <c r="BQ799" s="542"/>
      <c r="BR799" s="649"/>
      <c r="BS799" s="1035"/>
      <c r="BT799" s="640"/>
      <c r="BU799" s="705"/>
      <c r="BY799" s="642"/>
    </row>
    <row r="800" spans="1:77" s="652" customFormat="1" hidden="1">
      <c r="A800" s="706"/>
      <c r="B800" s="753"/>
      <c r="C800" s="753"/>
      <c r="D800" s="640"/>
      <c r="E800" s="640"/>
      <c r="F800" s="641"/>
      <c r="G800" s="642"/>
      <c r="H800" s="643"/>
      <c r="I800" s="644"/>
      <c r="J800" s="645"/>
      <c r="K800" s="1"/>
      <c r="L800" s="1"/>
      <c r="M800" s="1"/>
      <c r="N800" s="1"/>
      <c r="O800" s="646"/>
      <c r="P800" s="646"/>
      <c r="Q800" s="647"/>
      <c r="R800" s="646"/>
      <c r="S800" s="646"/>
      <c r="T800" s="571"/>
      <c r="U800" s="646"/>
      <c r="V800" s="646"/>
      <c r="W800" s="647"/>
      <c r="X800" s="646"/>
      <c r="Y800" s="646"/>
      <c r="Z800" s="646"/>
      <c r="AA800" s="571"/>
      <c r="AB800" s="646"/>
      <c r="AC800" s="646"/>
      <c r="AD800" s="647"/>
      <c r="AE800" s="647"/>
      <c r="AF800" s="646"/>
      <c r="AG800" s="646"/>
      <c r="AH800" s="646"/>
      <c r="AI800" s="1"/>
      <c r="AJ800" s="646"/>
      <c r="AK800" s="646"/>
      <c r="AL800" s="646"/>
      <c r="AM800" s="647"/>
      <c r="AN800" s="646"/>
      <c r="AO800" s="646"/>
      <c r="AP800" s="646"/>
      <c r="AQ800" s="647"/>
      <c r="AR800" s="646"/>
      <c r="AS800" s="646"/>
      <c r="AT800" s="646"/>
      <c r="AU800" s="616"/>
      <c r="AV800" s="646"/>
      <c r="AW800" s="646"/>
      <c r="AX800" s="646"/>
      <c r="AY800" s="646"/>
      <c r="AZ800" s="646"/>
      <c r="BA800" s="646"/>
      <c r="BB800" s="646"/>
      <c r="BC800" s="647"/>
      <c r="BD800" s="646"/>
      <c r="BE800" s="646"/>
      <c r="BF800" s="646"/>
      <c r="BG800" s="646"/>
      <c r="BH800" s="647"/>
      <c r="BI800" s="646"/>
      <c r="BJ800" s="646"/>
      <c r="BK800" s="646"/>
      <c r="BL800" s="647"/>
      <c r="BM800" s="571"/>
      <c r="BN800" s="646"/>
      <c r="BO800" s="646"/>
      <c r="BP800" s="646"/>
      <c r="BQ800" s="542"/>
      <c r="BR800" s="649"/>
      <c r="BS800" s="1035"/>
      <c r="BT800" s="640"/>
      <c r="BU800" s="705"/>
      <c r="BY800" s="642"/>
    </row>
    <row r="801" spans="1:77" s="652" customFormat="1" hidden="1">
      <c r="A801" s="706"/>
      <c r="B801" s="753"/>
      <c r="C801" s="753"/>
      <c r="D801" s="640"/>
      <c r="E801" s="640"/>
      <c r="F801" s="641"/>
      <c r="G801" s="642"/>
      <c r="H801" s="643"/>
      <c r="I801" s="644"/>
      <c r="J801" s="645"/>
      <c r="K801" s="1"/>
      <c r="L801" s="1"/>
      <c r="M801" s="1"/>
      <c r="N801" s="1"/>
      <c r="O801" s="646"/>
      <c r="P801" s="646"/>
      <c r="Q801" s="647"/>
      <c r="R801" s="646"/>
      <c r="S801" s="646"/>
      <c r="T801" s="571"/>
      <c r="U801" s="646"/>
      <c r="V801" s="646"/>
      <c r="W801" s="647"/>
      <c r="X801" s="646"/>
      <c r="Y801" s="646"/>
      <c r="Z801" s="646"/>
      <c r="AA801" s="571"/>
      <c r="AB801" s="646"/>
      <c r="AC801" s="646"/>
      <c r="AD801" s="647"/>
      <c r="AE801" s="647"/>
      <c r="AF801" s="646"/>
      <c r="AG801" s="646"/>
      <c r="AH801" s="646"/>
      <c r="AI801" s="1"/>
      <c r="AJ801" s="646"/>
      <c r="AK801" s="646"/>
      <c r="AL801" s="646"/>
      <c r="AM801" s="647"/>
      <c r="AN801" s="646"/>
      <c r="AO801" s="646"/>
      <c r="AP801" s="646"/>
      <c r="AQ801" s="647"/>
      <c r="AR801" s="646"/>
      <c r="AS801" s="646"/>
      <c r="AT801" s="646"/>
      <c r="AU801" s="616"/>
      <c r="AV801" s="646"/>
      <c r="AW801" s="646"/>
      <c r="AX801" s="646"/>
      <c r="AY801" s="646"/>
      <c r="AZ801" s="646"/>
      <c r="BA801" s="646"/>
      <c r="BB801" s="646"/>
      <c r="BC801" s="647"/>
      <c r="BD801" s="646"/>
      <c r="BE801" s="646"/>
      <c r="BF801" s="646"/>
      <c r="BG801" s="646"/>
      <c r="BH801" s="647"/>
      <c r="BI801" s="646"/>
      <c r="BJ801" s="646"/>
      <c r="BK801" s="646"/>
      <c r="BL801" s="647"/>
      <c r="BM801" s="571"/>
      <c r="BN801" s="646"/>
      <c r="BO801" s="646"/>
      <c r="BP801" s="646"/>
      <c r="BQ801" s="542"/>
      <c r="BR801" s="649"/>
      <c r="BS801" s="1035"/>
      <c r="BT801" s="640"/>
      <c r="BU801" s="705"/>
      <c r="BY801" s="642"/>
    </row>
    <row r="802" spans="1:77" s="652" customFormat="1" hidden="1">
      <c r="A802" s="706"/>
      <c r="B802" s="753"/>
      <c r="C802" s="753"/>
      <c r="D802" s="640"/>
      <c r="E802" s="640"/>
      <c r="F802" s="641"/>
      <c r="G802" s="642"/>
      <c r="H802" s="643"/>
      <c r="I802" s="644"/>
      <c r="J802" s="645"/>
      <c r="K802" s="1"/>
      <c r="L802" s="1"/>
      <c r="M802" s="1"/>
      <c r="N802" s="1"/>
      <c r="O802" s="646"/>
      <c r="P802" s="646"/>
      <c r="Q802" s="647"/>
      <c r="R802" s="646"/>
      <c r="S802" s="646"/>
      <c r="T802" s="571"/>
      <c r="U802" s="646"/>
      <c r="V802" s="646"/>
      <c r="W802" s="647"/>
      <c r="X802" s="646"/>
      <c r="Y802" s="646"/>
      <c r="Z802" s="646"/>
      <c r="AA802" s="571"/>
      <c r="AB802" s="646"/>
      <c r="AC802" s="646"/>
      <c r="AD802" s="647"/>
      <c r="AE802" s="647"/>
      <c r="AF802" s="646"/>
      <c r="AG802" s="646"/>
      <c r="AH802" s="646"/>
      <c r="AI802" s="1"/>
      <c r="AJ802" s="646"/>
      <c r="AK802" s="646"/>
      <c r="AL802" s="646"/>
      <c r="AM802" s="647"/>
      <c r="AN802" s="646"/>
      <c r="AO802" s="646"/>
      <c r="AP802" s="646"/>
      <c r="AQ802" s="647"/>
      <c r="AR802" s="646"/>
      <c r="AS802" s="646"/>
      <c r="AT802" s="646"/>
      <c r="AU802" s="616"/>
      <c r="AV802" s="646"/>
      <c r="AW802" s="646"/>
      <c r="AX802" s="646"/>
      <c r="AY802" s="646"/>
      <c r="AZ802" s="646"/>
      <c r="BA802" s="646"/>
      <c r="BB802" s="646"/>
      <c r="BC802" s="647"/>
      <c r="BD802" s="646"/>
      <c r="BE802" s="646"/>
      <c r="BF802" s="646"/>
      <c r="BG802" s="646"/>
      <c r="BH802" s="647"/>
      <c r="BI802" s="646"/>
      <c r="BJ802" s="646"/>
      <c r="BK802" s="646"/>
      <c r="BL802" s="647"/>
      <c r="BM802" s="571"/>
      <c r="BN802" s="646"/>
      <c r="BO802" s="646"/>
      <c r="BP802" s="646"/>
      <c r="BQ802" s="542"/>
      <c r="BR802" s="649"/>
      <c r="BS802" s="1035"/>
      <c r="BT802" s="640"/>
      <c r="BU802" s="705"/>
      <c r="BY802" s="642"/>
    </row>
    <row r="803" spans="1:77" s="755" customFormat="1" ht="30" hidden="1">
      <c r="A803" s="638">
        <v>4</v>
      </c>
      <c r="B803" s="714"/>
      <c r="C803" s="714" t="s">
        <v>127</v>
      </c>
      <c r="D803" s="640" t="s">
        <v>21</v>
      </c>
      <c r="E803" s="640" t="s">
        <v>79</v>
      </c>
      <c r="F803" s="1037"/>
      <c r="G803" s="642"/>
      <c r="H803" s="643">
        <f t="shared" ref="H803:H808" si="189">J803</f>
        <v>0.09</v>
      </c>
      <c r="I803" s="644"/>
      <c r="J803" s="645">
        <f t="shared" ref="J803:J815" si="190">K803+AA803+BM803</f>
        <v>0.09</v>
      </c>
      <c r="K803" s="1">
        <f t="shared" ref="K803:K808" si="191">L803+T803+X803+Y803+Z803</f>
        <v>0.09</v>
      </c>
      <c r="L803" s="1">
        <f t="shared" ref="L803:L808" si="192">M803+S803</f>
        <v>0.09</v>
      </c>
      <c r="M803" s="1">
        <f t="shared" ref="M803:M808" si="193">N803+R803</f>
        <v>0.09</v>
      </c>
      <c r="N803" s="1">
        <f t="shared" ref="N803:N808" si="194">O803+P803+Q803</f>
        <v>0</v>
      </c>
      <c r="O803" s="1"/>
      <c r="P803" s="1"/>
      <c r="Q803" s="1"/>
      <c r="R803" s="1">
        <v>0.09</v>
      </c>
      <c r="S803" s="1"/>
      <c r="T803" s="1">
        <f t="shared" ref="T803:T808" si="195">U803+V803+W803</f>
        <v>0</v>
      </c>
      <c r="U803" s="1"/>
      <c r="V803" s="1"/>
      <c r="W803" s="1"/>
      <c r="X803" s="1"/>
      <c r="Y803" s="1"/>
      <c r="Z803" s="1"/>
      <c r="AA803" s="1">
        <f t="shared" ref="AA803:AA815" si="196">SUM(AB803:AI803)+AW803+SUM(AY803:BC803)+SUM(BF803:BL803)</f>
        <v>0</v>
      </c>
      <c r="AB803" s="1"/>
      <c r="AC803" s="1"/>
      <c r="AD803" s="1"/>
      <c r="AE803" s="1"/>
      <c r="AF803" s="1"/>
      <c r="AG803" s="1"/>
      <c r="AH803" s="1"/>
      <c r="AI803" s="1">
        <f t="shared" ref="AI803:AI815" si="197">SUM(AJ803:AV803)+AX803+SUM(BD803:BE803)</f>
        <v>0</v>
      </c>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f t="shared" ref="BM803:BM808" si="198">SUM(BN803:BP803)</f>
        <v>0</v>
      </c>
      <c r="BN803" s="1"/>
      <c r="BO803" s="1"/>
      <c r="BP803" s="1"/>
      <c r="BQ803" s="645"/>
    </row>
    <row r="804" spans="1:77" s="755" customFormat="1" ht="30" hidden="1">
      <c r="A804" s="638">
        <v>5</v>
      </c>
      <c r="B804" s="1038"/>
      <c r="C804" s="1038" t="s">
        <v>128</v>
      </c>
      <c r="D804" s="640" t="s">
        <v>21</v>
      </c>
      <c r="E804" s="640" t="s">
        <v>79</v>
      </c>
      <c r="F804" s="641"/>
      <c r="G804" s="652"/>
      <c r="H804" s="643">
        <f t="shared" si="189"/>
        <v>0.51</v>
      </c>
      <c r="I804" s="644"/>
      <c r="J804" s="645">
        <f t="shared" si="190"/>
        <v>0.51</v>
      </c>
      <c r="K804" s="1">
        <f t="shared" si="191"/>
        <v>0</v>
      </c>
      <c r="L804" s="1">
        <f t="shared" si="192"/>
        <v>0</v>
      </c>
      <c r="M804" s="1">
        <f t="shared" si="193"/>
        <v>0</v>
      </c>
      <c r="N804" s="1">
        <f t="shared" si="194"/>
        <v>0</v>
      </c>
      <c r="O804" s="1"/>
      <c r="P804" s="1"/>
      <c r="Q804" s="1"/>
      <c r="R804" s="1"/>
      <c r="S804" s="1"/>
      <c r="T804" s="1">
        <f t="shared" si="195"/>
        <v>0</v>
      </c>
      <c r="U804" s="1"/>
      <c r="V804" s="1"/>
      <c r="W804" s="1"/>
      <c r="X804" s="1"/>
      <c r="Y804" s="1"/>
      <c r="Z804" s="1"/>
      <c r="AA804" s="1">
        <f t="shared" si="196"/>
        <v>0.51</v>
      </c>
      <c r="AB804" s="1"/>
      <c r="AC804" s="1"/>
      <c r="AD804" s="1"/>
      <c r="AE804" s="1"/>
      <c r="AF804" s="1"/>
      <c r="AG804" s="1">
        <v>0.51</v>
      </c>
      <c r="AH804" s="1"/>
      <c r="AI804" s="1">
        <f t="shared" si="197"/>
        <v>0</v>
      </c>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f t="shared" si="198"/>
        <v>0</v>
      </c>
      <c r="BN804" s="1"/>
      <c r="BO804" s="1"/>
      <c r="BP804" s="1"/>
      <c r="BQ804" s="645"/>
    </row>
    <row r="805" spans="1:77" s="755" customFormat="1" ht="30" hidden="1">
      <c r="A805" s="638">
        <v>6</v>
      </c>
      <c r="B805" s="852"/>
      <c r="C805" s="852" t="s">
        <v>129</v>
      </c>
      <c r="D805" s="640" t="s">
        <v>21</v>
      </c>
      <c r="E805" s="640" t="s">
        <v>79</v>
      </c>
      <c r="F805" s="699"/>
      <c r="G805" s="652"/>
      <c r="H805" s="643">
        <f t="shared" si="189"/>
        <v>0.06</v>
      </c>
      <c r="I805" s="644"/>
      <c r="J805" s="645">
        <f t="shared" si="190"/>
        <v>0.06</v>
      </c>
      <c r="K805" s="1">
        <f t="shared" si="191"/>
        <v>0.06</v>
      </c>
      <c r="L805" s="1">
        <f t="shared" si="192"/>
        <v>0.06</v>
      </c>
      <c r="M805" s="1">
        <f t="shared" si="193"/>
        <v>0.06</v>
      </c>
      <c r="N805" s="1">
        <f t="shared" si="194"/>
        <v>0.06</v>
      </c>
      <c r="O805" s="1">
        <v>0.06</v>
      </c>
      <c r="P805" s="1"/>
      <c r="Q805" s="1"/>
      <c r="R805" s="1"/>
      <c r="S805" s="1"/>
      <c r="T805" s="1">
        <f t="shared" si="195"/>
        <v>0</v>
      </c>
      <c r="U805" s="1"/>
      <c r="V805" s="1"/>
      <c r="W805" s="1"/>
      <c r="X805" s="1"/>
      <c r="Y805" s="1"/>
      <c r="Z805" s="1"/>
      <c r="AA805" s="1">
        <f t="shared" si="196"/>
        <v>0</v>
      </c>
      <c r="AB805" s="1"/>
      <c r="AC805" s="1"/>
      <c r="AD805" s="1"/>
      <c r="AE805" s="1"/>
      <c r="AF805" s="1"/>
      <c r="AG805" s="1"/>
      <c r="AH805" s="1"/>
      <c r="AI805" s="1">
        <f t="shared" si="197"/>
        <v>0</v>
      </c>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f t="shared" si="198"/>
        <v>0</v>
      </c>
      <c r="BN805" s="1"/>
      <c r="BO805" s="1"/>
      <c r="BP805" s="1"/>
      <c r="BQ805" s="645"/>
    </row>
    <row r="806" spans="1:77" s="755" customFormat="1" ht="30" hidden="1">
      <c r="A806" s="638">
        <v>7</v>
      </c>
      <c r="B806" s="719"/>
      <c r="C806" s="719" t="s">
        <v>130</v>
      </c>
      <c r="D806" s="640" t="s">
        <v>21</v>
      </c>
      <c r="E806" s="640" t="s">
        <v>79</v>
      </c>
      <c r="F806" s="641"/>
      <c r="G806" s="652"/>
      <c r="H806" s="643">
        <f t="shared" si="189"/>
        <v>0.2</v>
      </c>
      <c r="I806" s="644"/>
      <c r="J806" s="645">
        <f t="shared" si="190"/>
        <v>0.2</v>
      </c>
      <c r="K806" s="1">
        <f t="shared" si="191"/>
        <v>0.2</v>
      </c>
      <c r="L806" s="1">
        <f t="shared" si="192"/>
        <v>0.2</v>
      </c>
      <c r="M806" s="1">
        <f t="shared" si="193"/>
        <v>0.2</v>
      </c>
      <c r="N806" s="1">
        <f t="shared" si="194"/>
        <v>0.2</v>
      </c>
      <c r="O806" s="1">
        <v>0.2</v>
      </c>
      <c r="P806" s="1"/>
      <c r="Q806" s="1"/>
      <c r="R806" s="1"/>
      <c r="S806" s="1"/>
      <c r="T806" s="1">
        <f t="shared" si="195"/>
        <v>0</v>
      </c>
      <c r="U806" s="1"/>
      <c r="V806" s="1"/>
      <c r="W806" s="1"/>
      <c r="X806" s="1"/>
      <c r="Y806" s="1"/>
      <c r="Z806" s="1"/>
      <c r="AA806" s="1">
        <f t="shared" si="196"/>
        <v>0</v>
      </c>
      <c r="AB806" s="1"/>
      <c r="AC806" s="1"/>
      <c r="AD806" s="1"/>
      <c r="AE806" s="1"/>
      <c r="AF806" s="1"/>
      <c r="AG806" s="1"/>
      <c r="AH806" s="1"/>
      <c r="AI806" s="1">
        <f t="shared" si="197"/>
        <v>0</v>
      </c>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f t="shared" si="198"/>
        <v>0</v>
      </c>
      <c r="BN806" s="1"/>
      <c r="BO806" s="1"/>
      <c r="BP806" s="1"/>
      <c r="BQ806" s="645"/>
    </row>
    <row r="807" spans="1:77" s="755" customFormat="1" hidden="1">
      <c r="A807" s="638">
        <v>8</v>
      </c>
      <c r="B807" s="852"/>
      <c r="C807" s="852" t="s">
        <v>131</v>
      </c>
      <c r="D807" s="640" t="s">
        <v>21</v>
      </c>
      <c r="E807" s="640" t="s">
        <v>79</v>
      </c>
      <c r="F807" s="640"/>
      <c r="G807" s="642"/>
      <c r="H807" s="643">
        <f t="shared" si="189"/>
        <v>0.1</v>
      </c>
      <c r="I807" s="644"/>
      <c r="J807" s="645">
        <f t="shared" si="190"/>
        <v>0.1</v>
      </c>
      <c r="K807" s="1">
        <f t="shared" si="191"/>
        <v>0.1</v>
      </c>
      <c r="L807" s="1">
        <f t="shared" si="192"/>
        <v>0.1</v>
      </c>
      <c r="M807" s="1">
        <f t="shared" si="193"/>
        <v>0.1</v>
      </c>
      <c r="N807" s="1">
        <f t="shared" si="194"/>
        <v>0</v>
      </c>
      <c r="O807" s="1"/>
      <c r="P807" s="1"/>
      <c r="Q807" s="1"/>
      <c r="R807" s="1">
        <v>0.1</v>
      </c>
      <c r="S807" s="1"/>
      <c r="T807" s="1">
        <f t="shared" si="195"/>
        <v>0</v>
      </c>
      <c r="U807" s="1"/>
      <c r="V807" s="1"/>
      <c r="W807" s="1"/>
      <c r="X807" s="1"/>
      <c r="Y807" s="1"/>
      <c r="Z807" s="1"/>
      <c r="AA807" s="1">
        <f t="shared" si="196"/>
        <v>0</v>
      </c>
      <c r="AB807" s="1"/>
      <c r="AC807" s="1"/>
      <c r="AD807" s="1"/>
      <c r="AE807" s="1"/>
      <c r="AF807" s="1"/>
      <c r="AG807" s="1"/>
      <c r="AH807" s="1"/>
      <c r="AI807" s="1">
        <f t="shared" si="197"/>
        <v>0</v>
      </c>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f t="shared" si="198"/>
        <v>0</v>
      </c>
      <c r="BN807" s="1"/>
      <c r="BO807" s="1"/>
      <c r="BP807" s="1"/>
      <c r="BQ807" s="645"/>
    </row>
    <row r="808" spans="1:77" s="755" customFormat="1" ht="30" hidden="1">
      <c r="A808" s="638">
        <v>9</v>
      </c>
      <c r="B808" s="719"/>
      <c r="C808" s="719" t="s">
        <v>132</v>
      </c>
      <c r="D808" s="640" t="s">
        <v>21</v>
      </c>
      <c r="E808" s="640" t="s">
        <v>79</v>
      </c>
      <c r="F808" s="774"/>
      <c r="G808" s="642"/>
      <c r="H808" s="643">
        <f t="shared" si="189"/>
        <v>0.17</v>
      </c>
      <c r="I808" s="644"/>
      <c r="J808" s="645">
        <f t="shared" si="190"/>
        <v>0.17</v>
      </c>
      <c r="K808" s="1">
        <f t="shared" si="191"/>
        <v>0.17</v>
      </c>
      <c r="L808" s="1">
        <f t="shared" si="192"/>
        <v>0.17</v>
      </c>
      <c r="M808" s="1">
        <f t="shared" si="193"/>
        <v>0.17</v>
      </c>
      <c r="N808" s="1">
        <f t="shared" si="194"/>
        <v>0</v>
      </c>
      <c r="O808" s="1"/>
      <c r="P808" s="1"/>
      <c r="Q808" s="1"/>
      <c r="R808" s="1">
        <v>0.17</v>
      </c>
      <c r="S808" s="1"/>
      <c r="T808" s="1">
        <f t="shared" si="195"/>
        <v>0</v>
      </c>
      <c r="U808" s="1"/>
      <c r="V808" s="1"/>
      <c r="W808" s="1"/>
      <c r="X808" s="1"/>
      <c r="Y808" s="1"/>
      <c r="Z808" s="1"/>
      <c r="AA808" s="1">
        <f t="shared" si="196"/>
        <v>0</v>
      </c>
      <c r="AB808" s="1"/>
      <c r="AC808" s="1"/>
      <c r="AD808" s="1"/>
      <c r="AE808" s="1"/>
      <c r="AF808" s="1"/>
      <c r="AG808" s="1"/>
      <c r="AH808" s="1"/>
      <c r="AI808" s="1">
        <f t="shared" si="197"/>
        <v>0</v>
      </c>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f t="shared" si="198"/>
        <v>0</v>
      </c>
      <c r="BN808" s="1"/>
      <c r="BO808" s="1"/>
      <c r="BP808" s="1"/>
      <c r="BQ808" s="645"/>
    </row>
    <row r="809" spans="1:77" s="755" customFormat="1" ht="25.5" hidden="1">
      <c r="A809" s="638">
        <v>10</v>
      </c>
      <c r="B809" s="732"/>
      <c r="C809" s="733" t="s">
        <v>133</v>
      </c>
      <c r="D809" s="640" t="s">
        <v>21</v>
      </c>
      <c r="E809" s="640" t="s">
        <v>79</v>
      </c>
      <c r="F809" s="1"/>
      <c r="G809" s="645"/>
      <c r="H809" s="643">
        <f>J809</f>
        <v>0.18</v>
      </c>
      <c r="I809" s="644"/>
      <c r="J809" s="645">
        <f t="shared" si="190"/>
        <v>0.18</v>
      </c>
      <c r="K809" s="1">
        <f>L809+T809+X809+Y809+Z809</f>
        <v>0.18</v>
      </c>
      <c r="L809" s="1">
        <f>M809+S809</f>
        <v>0.18</v>
      </c>
      <c r="M809" s="1">
        <f>N809+R809</f>
        <v>0.18</v>
      </c>
      <c r="N809" s="1">
        <f>O809+P809+Q809</f>
        <v>0</v>
      </c>
      <c r="O809" s="1"/>
      <c r="P809" s="1"/>
      <c r="Q809" s="1"/>
      <c r="R809" s="1">
        <v>0.18</v>
      </c>
      <c r="S809" s="1"/>
      <c r="T809" s="1">
        <f>U809+V809+W809</f>
        <v>0</v>
      </c>
      <c r="U809" s="1"/>
      <c r="V809" s="1"/>
      <c r="W809" s="1"/>
      <c r="X809" s="1"/>
      <c r="Y809" s="1"/>
      <c r="Z809" s="1"/>
      <c r="AA809" s="1">
        <f t="shared" si="196"/>
        <v>0</v>
      </c>
      <c r="AB809" s="1"/>
      <c r="AC809" s="1"/>
      <c r="AD809" s="1"/>
      <c r="AE809" s="1"/>
      <c r="AF809" s="1"/>
      <c r="AG809" s="1"/>
      <c r="AH809" s="1"/>
      <c r="AI809" s="1">
        <f t="shared" si="197"/>
        <v>0</v>
      </c>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f>SUM(BN809:BP809)</f>
        <v>0</v>
      </c>
      <c r="BN809" s="1"/>
      <c r="BO809" s="1"/>
      <c r="BP809" s="1"/>
      <c r="BQ809" s="645"/>
    </row>
    <row r="810" spans="1:77" s="755" customFormat="1" ht="30" hidden="1">
      <c r="A810" s="638">
        <v>11</v>
      </c>
      <c r="B810" s="753"/>
      <c r="C810" s="753" t="s">
        <v>134</v>
      </c>
      <c r="D810" s="640" t="s">
        <v>21</v>
      </c>
      <c r="E810" s="640" t="s">
        <v>79</v>
      </c>
      <c r="F810" s="641"/>
      <c r="G810" s="642"/>
      <c r="H810" s="643">
        <f>J810</f>
        <v>0.04</v>
      </c>
      <c r="I810" s="644"/>
      <c r="J810" s="645">
        <f t="shared" si="190"/>
        <v>0.04</v>
      </c>
      <c r="K810" s="1">
        <f>L810+T810+X810+Y810+Z810</f>
        <v>0.04</v>
      </c>
      <c r="L810" s="1">
        <f>M810+S810</f>
        <v>0.04</v>
      </c>
      <c r="M810" s="1">
        <f>N810+R810</f>
        <v>0.04</v>
      </c>
      <c r="N810" s="1">
        <f>O810+P810+Q810</f>
        <v>0</v>
      </c>
      <c r="O810" s="1"/>
      <c r="P810" s="1"/>
      <c r="Q810" s="1"/>
      <c r="R810" s="1">
        <v>0.04</v>
      </c>
      <c r="S810" s="1"/>
      <c r="T810" s="1">
        <f>U810+V810+W810</f>
        <v>0</v>
      </c>
      <c r="U810" s="1"/>
      <c r="V810" s="1"/>
      <c r="W810" s="1"/>
      <c r="X810" s="1"/>
      <c r="Y810" s="1"/>
      <c r="Z810" s="1"/>
      <c r="AA810" s="1">
        <f t="shared" si="196"/>
        <v>0</v>
      </c>
      <c r="AB810" s="1"/>
      <c r="AC810" s="1"/>
      <c r="AD810" s="1"/>
      <c r="AE810" s="1"/>
      <c r="AF810" s="1"/>
      <c r="AG810" s="1"/>
      <c r="AH810" s="1"/>
      <c r="AI810" s="1">
        <f t="shared" si="197"/>
        <v>0</v>
      </c>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f>SUM(BN810:BP810)</f>
        <v>0</v>
      </c>
      <c r="BN810" s="1"/>
      <c r="BO810" s="1"/>
      <c r="BP810" s="1"/>
      <c r="BQ810" s="645"/>
    </row>
    <row r="811" spans="1:77" s="755" customFormat="1" ht="45" hidden="1">
      <c r="A811" s="638">
        <v>12</v>
      </c>
      <c r="B811" s="753"/>
      <c r="C811" s="753" t="s">
        <v>135</v>
      </c>
      <c r="D811" s="640" t="s">
        <v>21</v>
      </c>
      <c r="E811" s="640" t="s">
        <v>79</v>
      </c>
      <c r="F811" s="641"/>
      <c r="G811" s="642"/>
      <c r="H811" s="643">
        <f t="shared" ref="H811:H815" si="199">J811</f>
        <v>1.19</v>
      </c>
      <c r="I811" s="644"/>
      <c r="J811" s="645">
        <f t="shared" si="190"/>
        <v>1.19</v>
      </c>
      <c r="K811" s="1">
        <f t="shared" ref="K811:K815" si="200">L811+T811+X811+Y811+Z811</f>
        <v>1.19</v>
      </c>
      <c r="L811" s="1">
        <f t="shared" ref="L811:L815" si="201">M811+S811</f>
        <v>1.19</v>
      </c>
      <c r="M811" s="1">
        <f t="shared" ref="M811:M815" si="202">N811+R811</f>
        <v>1.19</v>
      </c>
      <c r="N811" s="1">
        <f t="shared" ref="N811:N815" si="203">O811+P811+Q811</f>
        <v>0</v>
      </c>
      <c r="O811" s="1"/>
      <c r="P811" s="1"/>
      <c r="Q811" s="1"/>
      <c r="R811" s="1">
        <v>1.19</v>
      </c>
      <c r="S811" s="1"/>
      <c r="T811" s="1">
        <f t="shared" ref="T811:T815" si="204">U811+V811+W811</f>
        <v>0</v>
      </c>
      <c r="U811" s="1"/>
      <c r="V811" s="1"/>
      <c r="W811" s="1"/>
      <c r="X811" s="1"/>
      <c r="Y811" s="1"/>
      <c r="Z811" s="1"/>
      <c r="AA811" s="1">
        <f t="shared" si="196"/>
        <v>0</v>
      </c>
      <c r="AB811" s="1"/>
      <c r="AC811" s="1"/>
      <c r="AD811" s="1"/>
      <c r="AE811" s="1"/>
      <c r="AF811" s="1"/>
      <c r="AG811" s="1"/>
      <c r="AH811" s="1"/>
      <c r="AI811" s="1">
        <f t="shared" si="197"/>
        <v>0</v>
      </c>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f t="shared" ref="BM811:BM815" si="205">SUM(BN811:BP811)</f>
        <v>0</v>
      </c>
      <c r="BN811" s="1"/>
      <c r="BO811" s="1"/>
      <c r="BP811" s="1"/>
      <c r="BQ811" s="645"/>
    </row>
    <row r="812" spans="1:77" s="755" customFormat="1" ht="30" hidden="1">
      <c r="A812" s="638">
        <v>93</v>
      </c>
      <c r="B812" s="753"/>
      <c r="C812" s="754" t="s">
        <v>136</v>
      </c>
      <c r="D812" s="640" t="s">
        <v>21</v>
      </c>
      <c r="E812" s="640" t="s">
        <v>79</v>
      </c>
      <c r="F812" s="641"/>
      <c r="G812" s="642"/>
      <c r="H812" s="643">
        <f t="shared" si="199"/>
        <v>0.14000000000000001</v>
      </c>
      <c r="I812" s="644"/>
      <c r="J812" s="645">
        <f t="shared" si="190"/>
        <v>0.14000000000000001</v>
      </c>
      <c r="K812" s="1">
        <f t="shared" si="200"/>
        <v>0.14000000000000001</v>
      </c>
      <c r="L812" s="1">
        <f t="shared" si="201"/>
        <v>0.14000000000000001</v>
      </c>
      <c r="M812" s="1">
        <f t="shared" si="202"/>
        <v>0.14000000000000001</v>
      </c>
      <c r="N812" s="1">
        <f t="shared" si="203"/>
        <v>0.14000000000000001</v>
      </c>
      <c r="O812" s="1">
        <v>0.14000000000000001</v>
      </c>
      <c r="P812" s="1"/>
      <c r="Q812" s="1"/>
      <c r="R812" s="1"/>
      <c r="S812" s="1"/>
      <c r="T812" s="1">
        <f t="shared" si="204"/>
        <v>0</v>
      </c>
      <c r="U812" s="1"/>
      <c r="V812" s="1"/>
      <c r="W812" s="1"/>
      <c r="X812" s="1"/>
      <c r="Y812" s="1"/>
      <c r="Z812" s="1"/>
      <c r="AA812" s="1">
        <f t="shared" si="196"/>
        <v>0</v>
      </c>
      <c r="AB812" s="1"/>
      <c r="AC812" s="1"/>
      <c r="AD812" s="1"/>
      <c r="AE812" s="1"/>
      <c r="AF812" s="1"/>
      <c r="AG812" s="1"/>
      <c r="AH812" s="1"/>
      <c r="AI812" s="1">
        <f t="shared" si="197"/>
        <v>0</v>
      </c>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f t="shared" si="205"/>
        <v>0</v>
      </c>
      <c r="BN812" s="1"/>
      <c r="BO812" s="1"/>
      <c r="BP812" s="1"/>
      <c r="BQ812" s="645"/>
    </row>
    <row r="813" spans="1:77" s="755" customFormat="1" ht="30" hidden="1">
      <c r="A813" s="638">
        <v>94</v>
      </c>
      <c r="B813" s="753"/>
      <c r="C813" s="754" t="s">
        <v>137</v>
      </c>
      <c r="D813" s="640" t="s">
        <v>21</v>
      </c>
      <c r="E813" s="640" t="s">
        <v>79</v>
      </c>
      <c r="F813" s="641"/>
      <c r="G813" s="642"/>
      <c r="H813" s="643">
        <f t="shared" si="199"/>
        <v>7.0000000000000007E-2</v>
      </c>
      <c r="I813" s="644"/>
      <c r="J813" s="645">
        <f t="shared" si="190"/>
        <v>7.0000000000000007E-2</v>
      </c>
      <c r="K813" s="1">
        <f t="shared" si="200"/>
        <v>7.0000000000000007E-2</v>
      </c>
      <c r="L813" s="1">
        <f t="shared" si="201"/>
        <v>7.0000000000000007E-2</v>
      </c>
      <c r="M813" s="1">
        <f t="shared" si="202"/>
        <v>7.0000000000000007E-2</v>
      </c>
      <c r="N813" s="1">
        <f t="shared" si="203"/>
        <v>7.0000000000000007E-2</v>
      </c>
      <c r="O813" s="1">
        <v>7.0000000000000007E-2</v>
      </c>
      <c r="P813" s="1"/>
      <c r="Q813" s="1"/>
      <c r="R813" s="1"/>
      <c r="S813" s="1"/>
      <c r="T813" s="1">
        <f t="shared" si="204"/>
        <v>0</v>
      </c>
      <c r="U813" s="1"/>
      <c r="V813" s="1"/>
      <c r="W813" s="1"/>
      <c r="X813" s="1"/>
      <c r="Y813" s="1"/>
      <c r="Z813" s="1"/>
      <c r="AA813" s="1">
        <f t="shared" si="196"/>
        <v>0</v>
      </c>
      <c r="AB813" s="1"/>
      <c r="AC813" s="1"/>
      <c r="AD813" s="1"/>
      <c r="AE813" s="1"/>
      <c r="AF813" s="1"/>
      <c r="AG813" s="1"/>
      <c r="AH813" s="1"/>
      <c r="AI813" s="1">
        <f t="shared" si="197"/>
        <v>0</v>
      </c>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f t="shared" si="205"/>
        <v>0</v>
      </c>
      <c r="BN813" s="1"/>
      <c r="BO813" s="1"/>
      <c r="BP813" s="1"/>
      <c r="BQ813" s="645"/>
    </row>
    <row r="814" spans="1:77" s="755" customFormat="1" ht="30" hidden="1">
      <c r="A814" s="638">
        <v>100</v>
      </c>
      <c r="B814" s="753"/>
      <c r="C814" s="754" t="s">
        <v>138</v>
      </c>
      <c r="D814" s="640" t="s">
        <v>21</v>
      </c>
      <c r="E814" s="640" t="s">
        <v>79</v>
      </c>
      <c r="F814" s="641"/>
      <c r="G814" s="642"/>
      <c r="H814" s="643">
        <f t="shared" si="199"/>
        <v>0.15</v>
      </c>
      <c r="I814" s="644"/>
      <c r="J814" s="645">
        <f t="shared" si="190"/>
        <v>0.15</v>
      </c>
      <c r="K814" s="1">
        <f t="shared" si="200"/>
        <v>0.15</v>
      </c>
      <c r="L814" s="1">
        <f t="shared" si="201"/>
        <v>0.15</v>
      </c>
      <c r="M814" s="1">
        <f t="shared" si="202"/>
        <v>0.15</v>
      </c>
      <c r="N814" s="1">
        <f t="shared" si="203"/>
        <v>0</v>
      </c>
      <c r="O814" s="1"/>
      <c r="P814" s="1"/>
      <c r="Q814" s="1"/>
      <c r="R814" s="1">
        <v>0.15</v>
      </c>
      <c r="S814" s="1"/>
      <c r="T814" s="1">
        <f t="shared" si="204"/>
        <v>0</v>
      </c>
      <c r="U814" s="1"/>
      <c r="V814" s="1"/>
      <c r="W814" s="1"/>
      <c r="X814" s="1"/>
      <c r="Y814" s="1"/>
      <c r="Z814" s="1"/>
      <c r="AA814" s="1">
        <f t="shared" si="196"/>
        <v>0</v>
      </c>
      <c r="AB814" s="1"/>
      <c r="AC814" s="1"/>
      <c r="AD814" s="1"/>
      <c r="AE814" s="1"/>
      <c r="AF814" s="1"/>
      <c r="AG814" s="1"/>
      <c r="AH814" s="1"/>
      <c r="AI814" s="1">
        <f t="shared" si="197"/>
        <v>0</v>
      </c>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f t="shared" si="205"/>
        <v>0</v>
      </c>
      <c r="BN814" s="1"/>
      <c r="BO814" s="1"/>
      <c r="BP814" s="1"/>
      <c r="BQ814" s="645"/>
    </row>
    <row r="815" spans="1:77" s="755" customFormat="1" ht="30" hidden="1">
      <c r="A815" s="706"/>
      <c r="B815" s="753"/>
      <c r="C815" s="753" t="s">
        <v>139</v>
      </c>
      <c r="D815" s="640" t="s">
        <v>21</v>
      </c>
      <c r="E815" s="640" t="s">
        <v>79</v>
      </c>
      <c r="F815" s="641"/>
      <c r="G815" s="642"/>
      <c r="H815" s="643">
        <f t="shared" si="199"/>
        <v>0.3</v>
      </c>
      <c r="I815" s="644"/>
      <c r="J815" s="645">
        <f t="shared" si="190"/>
        <v>0.3</v>
      </c>
      <c r="K815" s="1">
        <f t="shared" si="200"/>
        <v>0.3</v>
      </c>
      <c r="L815" s="1">
        <f t="shared" si="201"/>
        <v>0.3</v>
      </c>
      <c r="M815" s="1">
        <f t="shared" si="202"/>
        <v>0.3</v>
      </c>
      <c r="N815" s="1">
        <f t="shared" si="203"/>
        <v>0</v>
      </c>
      <c r="O815" s="1"/>
      <c r="P815" s="1"/>
      <c r="Q815" s="1"/>
      <c r="R815" s="1">
        <v>0.3</v>
      </c>
      <c r="S815" s="1"/>
      <c r="T815" s="1">
        <f t="shared" si="204"/>
        <v>0</v>
      </c>
      <c r="U815" s="1"/>
      <c r="V815" s="1"/>
      <c r="W815" s="1"/>
      <c r="X815" s="1"/>
      <c r="Y815" s="1"/>
      <c r="Z815" s="1"/>
      <c r="AA815" s="1">
        <f t="shared" si="196"/>
        <v>0</v>
      </c>
      <c r="AB815" s="1"/>
      <c r="AC815" s="1"/>
      <c r="AD815" s="1"/>
      <c r="AE815" s="1"/>
      <c r="AF815" s="1"/>
      <c r="AG815" s="1"/>
      <c r="AH815" s="1"/>
      <c r="AI815" s="1">
        <f t="shared" si="197"/>
        <v>0</v>
      </c>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f t="shared" si="205"/>
        <v>0</v>
      </c>
      <c r="BN815" s="1"/>
      <c r="BO815" s="1"/>
      <c r="BP815" s="1"/>
      <c r="BQ815" s="645"/>
    </row>
    <row r="816" spans="1:77" s="652" customFormat="1" hidden="1">
      <c r="A816" s="706"/>
      <c r="B816" s="753"/>
      <c r="C816" s="753"/>
      <c r="D816" s="640"/>
      <c r="E816" s="640"/>
      <c r="F816" s="641"/>
      <c r="G816" s="642"/>
      <c r="H816" s="643"/>
      <c r="I816" s="644"/>
      <c r="J816" s="645"/>
      <c r="K816" s="1"/>
      <c r="L816" s="1"/>
      <c r="M816" s="1"/>
      <c r="N816" s="1"/>
      <c r="O816" s="646"/>
      <c r="P816" s="646"/>
      <c r="Q816" s="647"/>
      <c r="R816" s="646"/>
      <c r="S816" s="646"/>
      <c r="T816" s="571"/>
      <c r="U816" s="646"/>
      <c r="V816" s="646"/>
      <c r="W816" s="647"/>
      <c r="X816" s="646"/>
      <c r="Y816" s="646"/>
      <c r="Z816" s="646"/>
      <c r="AA816" s="571"/>
      <c r="AB816" s="646"/>
      <c r="AC816" s="646"/>
      <c r="AD816" s="647"/>
      <c r="AE816" s="647"/>
      <c r="AF816" s="646"/>
      <c r="AG816" s="646"/>
      <c r="AH816" s="646"/>
      <c r="AI816" s="1"/>
      <c r="AJ816" s="646"/>
      <c r="AK816" s="646"/>
      <c r="AL816" s="646"/>
      <c r="AM816" s="647"/>
      <c r="AN816" s="646"/>
      <c r="AO816" s="646"/>
      <c r="AP816" s="646"/>
      <c r="AQ816" s="647"/>
      <c r="AR816" s="646"/>
      <c r="AS816" s="646"/>
      <c r="AT816" s="646"/>
      <c r="AU816" s="616"/>
      <c r="AV816" s="646"/>
      <c r="AW816" s="646"/>
      <c r="AX816" s="646"/>
      <c r="AY816" s="646"/>
      <c r="AZ816" s="646"/>
      <c r="BA816" s="646"/>
      <c r="BB816" s="646"/>
      <c r="BC816" s="647"/>
      <c r="BD816" s="646"/>
      <c r="BE816" s="646"/>
      <c r="BF816" s="646"/>
      <c r="BG816" s="646"/>
      <c r="BH816" s="647"/>
      <c r="BI816" s="646"/>
      <c r="BJ816" s="646"/>
      <c r="BK816" s="646"/>
      <c r="BL816" s="647"/>
      <c r="BM816" s="571"/>
      <c r="BN816" s="646"/>
      <c r="BO816" s="646"/>
      <c r="BP816" s="646"/>
      <c r="BQ816" s="542"/>
      <c r="BR816" s="649"/>
      <c r="BS816" s="1035"/>
      <c r="BT816" s="640"/>
      <c r="BU816" s="705"/>
      <c r="BY816" s="642"/>
    </row>
    <row r="817" spans="1:77" s="652" customFormat="1" hidden="1">
      <c r="A817" s="706"/>
      <c r="B817" s="753"/>
      <c r="C817" s="753"/>
      <c r="D817" s="640"/>
      <c r="E817" s="640"/>
      <c r="F817" s="641"/>
      <c r="G817" s="642"/>
      <c r="H817" s="643"/>
      <c r="I817" s="644"/>
      <c r="J817" s="645"/>
      <c r="K817" s="1"/>
      <c r="L817" s="1"/>
      <c r="M817" s="1"/>
      <c r="N817" s="1"/>
      <c r="O817" s="646"/>
      <c r="P817" s="646"/>
      <c r="Q817" s="647"/>
      <c r="R817" s="646"/>
      <c r="S817" s="646"/>
      <c r="T817" s="571"/>
      <c r="U817" s="646"/>
      <c r="V817" s="646"/>
      <c r="W817" s="647"/>
      <c r="X817" s="646"/>
      <c r="Y817" s="646"/>
      <c r="Z817" s="646"/>
      <c r="AA817" s="571"/>
      <c r="AB817" s="646"/>
      <c r="AC817" s="646"/>
      <c r="AD817" s="647"/>
      <c r="AE817" s="647"/>
      <c r="AF817" s="646"/>
      <c r="AG817" s="646"/>
      <c r="AH817" s="646"/>
      <c r="AI817" s="1"/>
      <c r="AJ817" s="646"/>
      <c r="AK817" s="646"/>
      <c r="AL817" s="646"/>
      <c r="AM817" s="647"/>
      <c r="AN817" s="646"/>
      <c r="AO817" s="646"/>
      <c r="AP817" s="646"/>
      <c r="AQ817" s="647"/>
      <c r="AR817" s="646"/>
      <c r="AS817" s="646"/>
      <c r="AT817" s="646"/>
      <c r="AU817" s="616"/>
      <c r="AV817" s="646"/>
      <c r="AW817" s="646"/>
      <c r="AX817" s="646"/>
      <c r="AY817" s="646"/>
      <c r="AZ817" s="646"/>
      <c r="BA817" s="646"/>
      <c r="BB817" s="646"/>
      <c r="BC817" s="647"/>
      <c r="BD817" s="646"/>
      <c r="BE817" s="646"/>
      <c r="BF817" s="646"/>
      <c r="BG817" s="646"/>
      <c r="BH817" s="647"/>
      <c r="BI817" s="646"/>
      <c r="BJ817" s="646"/>
      <c r="BK817" s="646"/>
      <c r="BL817" s="647"/>
      <c r="BM817" s="571"/>
      <c r="BN817" s="646"/>
      <c r="BO817" s="646"/>
      <c r="BP817" s="646"/>
      <c r="BQ817" s="542"/>
      <c r="BR817" s="649"/>
      <c r="BS817" s="1035"/>
      <c r="BT817" s="640"/>
      <c r="BU817" s="705"/>
      <c r="BY817" s="642"/>
    </row>
    <row r="818" spans="1:77" s="652" customFormat="1" hidden="1">
      <c r="A818" s="706"/>
      <c r="B818" s="753"/>
      <c r="C818" s="753"/>
      <c r="D818" s="640"/>
      <c r="E818" s="640"/>
      <c r="F818" s="641"/>
      <c r="G818" s="642"/>
      <c r="H818" s="643"/>
      <c r="I818" s="644"/>
      <c r="J818" s="645"/>
      <c r="K818" s="1"/>
      <c r="L818" s="1"/>
      <c r="M818" s="1"/>
      <c r="N818" s="1"/>
      <c r="O818" s="646"/>
      <c r="P818" s="646"/>
      <c r="Q818" s="647"/>
      <c r="R818" s="646"/>
      <c r="S818" s="646"/>
      <c r="T818" s="571"/>
      <c r="U818" s="646"/>
      <c r="V818" s="646"/>
      <c r="W818" s="647"/>
      <c r="X818" s="646"/>
      <c r="Y818" s="646"/>
      <c r="Z818" s="646"/>
      <c r="AA818" s="571"/>
      <c r="AB818" s="646"/>
      <c r="AC818" s="646"/>
      <c r="AD818" s="647"/>
      <c r="AE818" s="647"/>
      <c r="AF818" s="646"/>
      <c r="AG818" s="646"/>
      <c r="AH818" s="646"/>
      <c r="AI818" s="1"/>
      <c r="AJ818" s="646"/>
      <c r="AK818" s="646"/>
      <c r="AL818" s="646"/>
      <c r="AM818" s="647"/>
      <c r="AN818" s="646"/>
      <c r="AO818" s="646"/>
      <c r="AP818" s="646"/>
      <c r="AQ818" s="647"/>
      <c r="AR818" s="646"/>
      <c r="AS818" s="646"/>
      <c r="AT818" s="646"/>
      <c r="AU818" s="616"/>
      <c r="AV818" s="646"/>
      <c r="AW818" s="646"/>
      <c r="AX818" s="646"/>
      <c r="AY818" s="646"/>
      <c r="AZ818" s="646"/>
      <c r="BA818" s="646"/>
      <c r="BB818" s="646"/>
      <c r="BC818" s="647"/>
      <c r="BD818" s="646"/>
      <c r="BE818" s="646"/>
      <c r="BF818" s="646"/>
      <c r="BG818" s="646"/>
      <c r="BH818" s="647"/>
      <c r="BI818" s="646"/>
      <c r="BJ818" s="646"/>
      <c r="BK818" s="646"/>
      <c r="BL818" s="647"/>
      <c r="BM818" s="571"/>
      <c r="BN818" s="646"/>
      <c r="BO818" s="646"/>
      <c r="BP818" s="646"/>
      <c r="BQ818" s="542"/>
      <c r="BR818" s="649"/>
      <c r="BS818" s="1035"/>
      <c r="BT818" s="640"/>
      <c r="BU818" s="705"/>
      <c r="BY818" s="642"/>
    </row>
    <row r="819" spans="1:77" s="652" customFormat="1" hidden="1">
      <c r="A819" s="706"/>
      <c r="B819" s="753"/>
      <c r="C819" s="753"/>
      <c r="D819" s="640"/>
      <c r="E819" s="640"/>
      <c r="F819" s="641"/>
      <c r="G819" s="642"/>
      <c r="H819" s="643"/>
      <c r="I819" s="644"/>
      <c r="J819" s="645"/>
      <c r="K819" s="1"/>
      <c r="L819" s="1"/>
      <c r="M819" s="1"/>
      <c r="N819" s="1"/>
      <c r="O819" s="646"/>
      <c r="P819" s="646"/>
      <c r="Q819" s="647"/>
      <c r="R819" s="646"/>
      <c r="S819" s="646"/>
      <c r="T819" s="571"/>
      <c r="U819" s="646"/>
      <c r="V819" s="646"/>
      <c r="W819" s="647"/>
      <c r="X819" s="646"/>
      <c r="Y819" s="646"/>
      <c r="Z819" s="646"/>
      <c r="AA819" s="571"/>
      <c r="AB819" s="646"/>
      <c r="AC819" s="646"/>
      <c r="AD819" s="647"/>
      <c r="AE819" s="647"/>
      <c r="AF819" s="646"/>
      <c r="AG819" s="646"/>
      <c r="AH819" s="646"/>
      <c r="AI819" s="1"/>
      <c r="AJ819" s="646"/>
      <c r="AK819" s="646"/>
      <c r="AL819" s="646"/>
      <c r="AM819" s="647"/>
      <c r="AN819" s="646"/>
      <c r="AO819" s="646"/>
      <c r="AP819" s="646"/>
      <c r="AQ819" s="647"/>
      <c r="AR819" s="646"/>
      <c r="AS819" s="646"/>
      <c r="AT819" s="646"/>
      <c r="AU819" s="616"/>
      <c r="AV819" s="646"/>
      <c r="AW819" s="646"/>
      <c r="AX819" s="646"/>
      <c r="AY819" s="646"/>
      <c r="AZ819" s="646"/>
      <c r="BA819" s="646"/>
      <c r="BB819" s="646"/>
      <c r="BC819" s="647"/>
      <c r="BD819" s="646"/>
      <c r="BE819" s="646"/>
      <c r="BF819" s="646"/>
      <c r="BG819" s="646"/>
      <c r="BH819" s="647"/>
      <c r="BI819" s="646"/>
      <c r="BJ819" s="646"/>
      <c r="BK819" s="646"/>
      <c r="BL819" s="647"/>
      <c r="BM819" s="571"/>
      <c r="BN819" s="646"/>
      <c r="BO819" s="646"/>
      <c r="BP819" s="646"/>
      <c r="BQ819" s="542"/>
      <c r="BR819" s="649"/>
      <c r="BS819" s="1035"/>
      <c r="BT819" s="640"/>
      <c r="BU819" s="705"/>
      <c r="BY819" s="642"/>
    </row>
    <row r="820" spans="1:77" s="773" customFormat="1" ht="31.5" hidden="1">
      <c r="A820" s="679">
        <v>0.24</v>
      </c>
      <c r="B820" s="604">
        <v>25</v>
      </c>
      <c r="C820" s="853" t="s">
        <v>140</v>
      </c>
      <c r="D820" s="611" t="s">
        <v>21</v>
      </c>
      <c r="E820" s="774" t="s">
        <v>2714</v>
      </c>
      <c r="F820" s="611" t="s">
        <v>2727</v>
      </c>
      <c r="G820" s="610"/>
      <c r="H820" s="608">
        <f t="shared" ref="H820:H821" si="206">J820</f>
        <v>0.23</v>
      </c>
      <c r="I820" s="609">
        <v>0.01</v>
      </c>
      <c r="J820" s="610">
        <f>K820+AA820+BM820</f>
        <v>0.23</v>
      </c>
      <c r="K820" s="611">
        <f t="shared" ref="K820:K821" si="207">L820+T820+X820+Y820+Z820</f>
        <v>0</v>
      </c>
      <c r="L820" s="611">
        <f t="shared" ref="L820:L821" si="208">M820+S820</f>
        <v>0</v>
      </c>
      <c r="M820" s="611">
        <f t="shared" ref="M820:M821" si="209">N820+R820</f>
        <v>0</v>
      </c>
      <c r="N820" s="611">
        <f t="shared" ref="N820:N821" si="210">O820+P820+Q820</f>
        <v>0</v>
      </c>
      <c r="O820" s="611"/>
      <c r="P820" s="611"/>
      <c r="Q820" s="611"/>
      <c r="R820" s="611"/>
      <c r="S820" s="611"/>
      <c r="T820" s="611">
        <f t="shared" ref="T820:T821" si="211">U820+V820+W820</f>
        <v>0</v>
      </c>
      <c r="U820" s="611"/>
      <c r="V820" s="611"/>
      <c r="W820" s="611"/>
      <c r="X820" s="611"/>
      <c r="Y820" s="611"/>
      <c r="Z820" s="611"/>
      <c r="AA820" s="1">
        <f t="shared" ref="AA820:AA821" si="212">SUM(AB820:AI820)+AW820+SUM(AY820:BC820)+SUM(BF820:BL820)</f>
        <v>0.23</v>
      </c>
      <c r="AB820" s="611"/>
      <c r="AC820" s="611"/>
      <c r="AD820" s="611"/>
      <c r="AE820" s="611"/>
      <c r="AF820" s="611"/>
      <c r="AG820" s="611"/>
      <c r="AH820" s="611"/>
      <c r="AI820" s="1">
        <f t="shared" ref="AI820:AI821" si="213">SUM(AJ820:AV820)+AX820+SUM(BD820:BE820)</f>
        <v>0</v>
      </c>
      <c r="AJ820" s="611"/>
      <c r="AK820" s="611"/>
      <c r="AL820" s="611"/>
      <c r="AM820" s="611"/>
      <c r="AN820" s="611"/>
      <c r="AO820" s="611"/>
      <c r="AP820" s="611"/>
      <c r="AQ820" s="611"/>
      <c r="AR820" s="611"/>
      <c r="AS820" s="611"/>
      <c r="AT820" s="611"/>
      <c r="AU820" s="611"/>
      <c r="AV820" s="611"/>
      <c r="AW820" s="611"/>
      <c r="AX820" s="611"/>
      <c r="AY820" s="611"/>
      <c r="AZ820" s="611">
        <v>0.04</v>
      </c>
      <c r="BA820" s="611"/>
      <c r="BB820" s="611"/>
      <c r="BC820" s="611"/>
      <c r="BD820" s="611"/>
      <c r="BE820" s="611"/>
      <c r="BF820" s="611"/>
      <c r="BG820" s="611"/>
      <c r="BH820" s="611">
        <v>0.19</v>
      </c>
      <c r="BI820" s="611"/>
      <c r="BJ820" s="611"/>
      <c r="BK820" s="611"/>
      <c r="BL820" s="611"/>
      <c r="BM820" s="611">
        <f t="shared" ref="BM820:BM821" si="214">SUM(BN820:BP820)</f>
        <v>0</v>
      </c>
      <c r="BN820" s="611"/>
      <c r="BO820" s="611"/>
      <c r="BP820" s="611"/>
    </row>
    <row r="821" spans="1:77" s="773" customFormat="1" ht="31.5" hidden="1">
      <c r="A821" s="731">
        <v>3.26</v>
      </c>
      <c r="B821" s="604">
        <v>28</v>
      </c>
      <c r="C821" s="1039" t="s">
        <v>141</v>
      </c>
      <c r="D821" s="1" t="s">
        <v>21</v>
      </c>
      <c r="E821" s="774" t="s">
        <v>2714</v>
      </c>
      <c r="F821" s="1040" t="s">
        <v>2728</v>
      </c>
      <c r="G821" s="645"/>
      <c r="H821" s="643">
        <f t="shared" si="206"/>
        <v>0.62</v>
      </c>
      <c r="I821" s="644"/>
      <c r="J821" s="645">
        <f>K821+AA821+BM821</f>
        <v>0.62</v>
      </c>
      <c r="K821" s="1">
        <f t="shared" si="207"/>
        <v>0</v>
      </c>
      <c r="L821" s="1">
        <f t="shared" si="208"/>
        <v>0</v>
      </c>
      <c r="M821" s="1">
        <f t="shared" si="209"/>
        <v>0</v>
      </c>
      <c r="N821" s="1">
        <f t="shared" si="210"/>
        <v>0</v>
      </c>
      <c r="O821" s="1"/>
      <c r="P821" s="1"/>
      <c r="Q821" s="1"/>
      <c r="R821" s="1"/>
      <c r="S821" s="1"/>
      <c r="T821" s="1">
        <f t="shared" si="211"/>
        <v>0</v>
      </c>
      <c r="U821" s="1"/>
      <c r="V821" s="1"/>
      <c r="W821" s="1"/>
      <c r="X821" s="1"/>
      <c r="Y821" s="1"/>
      <c r="Z821" s="1"/>
      <c r="AA821" s="1">
        <f t="shared" si="212"/>
        <v>0.62</v>
      </c>
      <c r="AB821" s="1"/>
      <c r="AC821" s="1"/>
      <c r="AD821" s="1"/>
      <c r="AE821" s="1"/>
      <c r="AF821" s="1"/>
      <c r="AG821" s="1"/>
      <c r="AH821" s="1"/>
      <c r="AI821" s="1">
        <f t="shared" si="213"/>
        <v>0.04</v>
      </c>
      <c r="AJ821" s="1">
        <v>0.04</v>
      </c>
      <c r="AK821" s="1"/>
      <c r="AL821" s="1"/>
      <c r="AM821" s="1"/>
      <c r="AN821" s="1"/>
      <c r="AO821" s="1"/>
      <c r="AP821" s="1"/>
      <c r="AQ821" s="1"/>
      <c r="AR821" s="1"/>
      <c r="AS821" s="1"/>
      <c r="AT821" s="1"/>
      <c r="AU821" s="1"/>
      <c r="AV821" s="1"/>
      <c r="AW821" s="1"/>
      <c r="AX821" s="1"/>
      <c r="AY821" s="1"/>
      <c r="AZ821" s="1">
        <v>0.13</v>
      </c>
      <c r="BA821" s="1"/>
      <c r="BB821" s="1"/>
      <c r="BC821" s="1"/>
      <c r="BD821" s="1"/>
      <c r="BE821" s="1"/>
      <c r="BF821" s="1"/>
      <c r="BG821" s="1">
        <v>0.01</v>
      </c>
      <c r="BH821" s="1">
        <v>0.44</v>
      </c>
      <c r="BI821" s="1"/>
      <c r="BJ821" s="1"/>
      <c r="BK821" s="1"/>
      <c r="BL821" s="1"/>
      <c r="BM821" s="1">
        <f t="shared" si="214"/>
        <v>0</v>
      </c>
      <c r="BN821" s="1"/>
      <c r="BO821" s="1"/>
      <c r="BP821" s="1"/>
    </row>
    <row r="822" spans="1:77" s="652" customFormat="1" hidden="1">
      <c r="A822" s="706"/>
      <c r="B822" s="753"/>
      <c r="C822" s="753"/>
      <c r="D822" s="640"/>
      <c r="E822" s="640"/>
      <c r="F822" s="641"/>
      <c r="G822" s="642"/>
      <c r="H822" s="643"/>
      <c r="I822" s="644"/>
      <c r="J822" s="645"/>
      <c r="K822" s="1"/>
      <c r="L822" s="1"/>
      <c r="M822" s="1"/>
      <c r="N822" s="1"/>
      <c r="O822" s="646"/>
      <c r="P822" s="646"/>
      <c r="Q822" s="647"/>
      <c r="R822" s="646"/>
      <c r="S822" s="646"/>
      <c r="T822" s="571"/>
      <c r="U822" s="646"/>
      <c r="V822" s="646"/>
      <c r="W822" s="647"/>
      <c r="X822" s="646"/>
      <c r="Y822" s="646"/>
      <c r="Z822" s="646"/>
      <c r="AA822" s="571"/>
      <c r="AB822" s="646"/>
      <c r="AC822" s="646"/>
      <c r="AD822" s="647"/>
      <c r="AE822" s="647"/>
      <c r="AF822" s="646"/>
      <c r="AG822" s="646"/>
      <c r="AH822" s="646"/>
      <c r="AI822" s="1"/>
      <c r="AJ822" s="646"/>
      <c r="AK822" s="646"/>
      <c r="AL822" s="646"/>
      <c r="AM822" s="647"/>
      <c r="AN822" s="646"/>
      <c r="AO822" s="646"/>
      <c r="AP822" s="646"/>
      <c r="AQ822" s="647"/>
      <c r="AR822" s="646"/>
      <c r="AS822" s="646"/>
      <c r="AT822" s="646"/>
      <c r="AU822" s="616"/>
      <c r="AV822" s="646"/>
      <c r="AW822" s="646"/>
      <c r="AX822" s="646"/>
      <c r="AY822" s="646"/>
      <c r="AZ822" s="646"/>
      <c r="BA822" s="646"/>
      <c r="BB822" s="646"/>
      <c r="BC822" s="647"/>
      <c r="BD822" s="646"/>
      <c r="BE822" s="646"/>
      <c r="BF822" s="646"/>
      <c r="BG822" s="646"/>
      <c r="BH822" s="647"/>
      <c r="BI822" s="646"/>
      <c r="BJ822" s="646"/>
      <c r="BK822" s="646"/>
      <c r="BL822" s="647"/>
      <c r="BM822" s="571"/>
      <c r="BN822" s="646"/>
      <c r="BO822" s="646"/>
      <c r="BP822" s="646"/>
      <c r="BQ822" s="542"/>
      <c r="BR822" s="649"/>
      <c r="BS822" s="1035"/>
      <c r="BT822" s="640"/>
      <c r="BU822" s="705"/>
      <c r="BY822" s="642"/>
    </row>
    <row r="823" spans="1:77" s="652" customFormat="1" hidden="1">
      <c r="A823" s="706"/>
      <c r="B823" s="753"/>
      <c r="C823" s="753"/>
      <c r="D823" s="640"/>
      <c r="E823" s="640"/>
      <c r="F823" s="641"/>
      <c r="G823" s="642"/>
      <c r="H823" s="643"/>
      <c r="I823" s="644"/>
      <c r="J823" s="645"/>
      <c r="K823" s="1"/>
      <c r="L823" s="1"/>
      <c r="M823" s="1"/>
      <c r="N823" s="1"/>
      <c r="O823" s="646"/>
      <c r="P823" s="646"/>
      <c r="Q823" s="647"/>
      <c r="R823" s="646"/>
      <c r="S823" s="646"/>
      <c r="T823" s="571"/>
      <c r="U823" s="646"/>
      <c r="V823" s="646"/>
      <c r="W823" s="647"/>
      <c r="X823" s="646"/>
      <c r="Y823" s="646"/>
      <c r="Z823" s="646"/>
      <c r="AA823" s="571"/>
      <c r="AB823" s="646"/>
      <c r="AC823" s="646"/>
      <c r="AD823" s="647"/>
      <c r="AE823" s="647"/>
      <c r="AF823" s="646"/>
      <c r="AG823" s="646"/>
      <c r="AH823" s="646"/>
      <c r="AI823" s="1"/>
      <c r="AJ823" s="646"/>
      <c r="AK823" s="646"/>
      <c r="AL823" s="646"/>
      <c r="AM823" s="647"/>
      <c r="AN823" s="646"/>
      <c r="AO823" s="646"/>
      <c r="AP823" s="646"/>
      <c r="AQ823" s="647"/>
      <c r="AR823" s="646"/>
      <c r="AS823" s="646"/>
      <c r="AT823" s="646"/>
      <c r="AU823" s="616"/>
      <c r="AV823" s="646"/>
      <c r="AW823" s="646"/>
      <c r="AX823" s="646"/>
      <c r="AY823" s="646"/>
      <c r="AZ823" s="646"/>
      <c r="BA823" s="646"/>
      <c r="BB823" s="646"/>
      <c r="BC823" s="647"/>
      <c r="BD823" s="646"/>
      <c r="BE823" s="646"/>
      <c r="BF823" s="646"/>
      <c r="BG823" s="646"/>
      <c r="BH823" s="647"/>
      <c r="BI823" s="646"/>
      <c r="BJ823" s="646"/>
      <c r="BK823" s="646"/>
      <c r="BL823" s="647"/>
      <c r="BM823" s="571"/>
      <c r="BN823" s="646"/>
      <c r="BO823" s="646"/>
      <c r="BP823" s="646"/>
      <c r="BQ823" s="542"/>
      <c r="BR823" s="649"/>
      <c r="BS823" s="1035"/>
      <c r="BT823" s="640"/>
      <c r="BU823" s="705"/>
      <c r="BY823" s="642"/>
    </row>
    <row r="824" spans="1:77" s="773" customFormat="1" ht="30" hidden="1">
      <c r="A824" s="855"/>
      <c r="B824" s="856">
        <v>1</v>
      </c>
      <c r="C824" s="1041" t="s">
        <v>142</v>
      </c>
      <c r="D824" s="1042" t="s">
        <v>21</v>
      </c>
      <c r="E824" s="1042" t="s">
        <v>2729</v>
      </c>
      <c r="F824" s="1042" t="s">
        <v>2730</v>
      </c>
      <c r="G824" s="1043"/>
      <c r="H824" s="608">
        <f t="shared" ref="H824:H825" si="215">J824</f>
        <v>0.33</v>
      </c>
      <c r="I824" s="609"/>
      <c r="J824" s="610">
        <f>K824+AA824+BM824</f>
        <v>0.33</v>
      </c>
      <c r="K824" s="611">
        <f t="shared" ref="K824:K825" si="216">L824+T824+X824+Y824+Z824</f>
        <v>0</v>
      </c>
      <c r="L824" s="611">
        <f t="shared" ref="L824:L825" si="217">M824+S824</f>
        <v>0</v>
      </c>
      <c r="M824" s="611">
        <f t="shared" ref="M824:M825" si="218">N824+R824</f>
        <v>0</v>
      </c>
      <c r="N824" s="611">
        <f t="shared" ref="N824:N825" si="219">O824+P824+Q824</f>
        <v>0</v>
      </c>
      <c r="O824" s="611"/>
      <c r="P824" s="611"/>
      <c r="Q824" s="611"/>
      <c r="R824" s="611"/>
      <c r="S824" s="611"/>
      <c r="T824" s="611">
        <f t="shared" ref="T824:T825" si="220">U824+V824+W824</f>
        <v>0</v>
      </c>
      <c r="U824" s="611"/>
      <c r="V824" s="611"/>
      <c r="W824" s="611"/>
      <c r="X824" s="611"/>
      <c r="Y824" s="611"/>
      <c r="Z824" s="611"/>
      <c r="AA824" s="611">
        <f>SUM(AB824:AI824)+AW824+SUM(AY824:BC824)+SUM(BF824:BL824)</f>
        <v>0.33</v>
      </c>
      <c r="AB824" s="611"/>
      <c r="AC824" s="611"/>
      <c r="AD824" s="611"/>
      <c r="AE824" s="611"/>
      <c r="AF824" s="611">
        <v>0.33</v>
      </c>
      <c r="AG824" s="611"/>
      <c r="AH824" s="611"/>
      <c r="AI824" s="611">
        <f>SUM(AJ824:AV824)+AX824+SUM(BD824:BE824)</f>
        <v>0</v>
      </c>
      <c r="AJ824" s="611"/>
      <c r="AK824" s="611"/>
      <c r="AL824" s="611"/>
      <c r="AM824" s="611"/>
      <c r="AN824" s="611"/>
      <c r="AO824" s="611"/>
      <c r="AP824" s="611"/>
      <c r="AQ824" s="611"/>
      <c r="AR824" s="611"/>
      <c r="AS824" s="611"/>
      <c r="AT824" s="611"/>
      <c r="AU824" s="611"/>
      <c r="AV824" s="611"/>
      <c r="AW824" s="611"/>
      <c r="AX824" s="611"/>
      <c r="AY824" s="611"/>
      <c r="AZ824" s="611"/>
      <c r="BA824" s="611"/>
      <c r="BB824" s="611"/>
      <c r="BC824" s="611"/>
      <c r="BD824" s="611"/>
      <c r="BE824" s="611"/>
      <c r="BF824" s="611"/>
      <c r="BG824" s="611"/>
      <c r="BH824" s="611"/>
      <c r="BI824" s="611"/>
      <c r="BJ824" s="611"/>
      <c r="BK824" s="611"/>
      <c r="BL824" s="611"/>
      <c r="BM824" s="611">
        <f t="shared" ref="BM824:BM825" si="221">SUM(BN824:BP824)</f>
        <v>0</v>
      </c>
      <c r="BN824" s="611"/>
      <c r="BO824" s="611"/>
      <c r="BP824" s="611"/>
    </row>
    <row r="825" spans="1:77" s="773" customFormat="1" hidden="1">
      <c r="A825" s="855"/>
      <c r="B825" s="856">
        <v>2</v>
      </c>
      <c r="C825" s="1041" t="s">
        <v>143</v>
      </c>
      <c r="D825" s="1042" t="s">
        <v>21</v>
      </c>
      <c r="E825" s="1042" t="s">
        <v>2729</v>
      </c>
      <c r="F825" s="1042" t="s">
        <v>2731</v>
      </c>
      <c r="G825" s="1043"/>
      <c r="H825" s="608">
        <f t="shared" si="215"/>
        <v>1.18</v>
      </c>
      <c r="I825" s="609"/>
      <c r="J825" s="610">
        <f>K825+AA825+BM825</f>
        <v>1.18</v>
      </c>
      <c r="K825" s="611">
        <f t="shared" si="216"/>
        <v>0</v>
      </c>
      <c r="L825" s="611">
        <f t="shared" si="217"/>
        <v>0</v>
      </c>
      <c r="M825" s="611">
        <f t="shared" si="218"/>
        <v>0</v>
      </c>
      <c r="N825" s="611">
        <f t="shared" si="219"/>
        <v>0</v>
      </c>
      <c r="O825" s="611"/>
      <c r="P825" s="611"/>
      <c r="Q825" s="611"/>
      <c r="R825" s="611"/>
      <c r="S825" s="611"/>
      <c r="T825" s="611">
        <f t="shared" si="220"/>
        <v>0</v>
      </c>
      <c r="U825" s="611"/>
      <c r="V825" s="611"/>
      <c r="W825" s="611"/>
      <c r="X825" s="611"/>
      <c r="Y825" s="611"/>
      <c r="Z825" s="611"/>
      <c r="AA825" s="611">
        <f t="shared" ref="AA825" si="222">SUM(AB825:AI825)+AW825+SUM(AY825:BC825)+SUM(BF825:BL825)</f>
        <v>1.18</v>
      </c>
      <c r="AB825" s="611"/>
      <c r="AC825" s="611">
        <v>1.18</v>
      </c>
      <c r="AD825" s="611"/>
      <c r="AE825" s="611"/>
      <c r="AF825" s="611"/>
      <c r="AG825" s="611"/>
      <c r="AH825" s="611"/>
      <c r="AI825" s="611">
        <f t="shared" ref="AI825" si="223">SUM(AJ825:AV825)+AX825+SUM(BD825:BE825)</f>
        <v>0</v>
      </c>
      <c r="AJ825" s="611"/>
      <c r="AK825" s="611"/>
      <c r="AL825" s="611"/>
      <c r="AM825" s="611"/>
      <c r="AN825" s="611"/>
      <c r="AO825" s="611"/>
      <c r="AP825" s="611"/>
      <c r="AQ825" s="611"/>
      <c r="AR825" s="611"/>
      <c r="AS825" s="611"/>
      <c r="AT825" s="611"/>
      <c r="AU825" s="611"/>
      <c r="AV825" s="611"/>
      <c r="AW825" s="611"/>
      <c r="AX825" s="611"/>
      <c r="AY825" s="611"/>
      <c r="AZ825" s="611"/>
      <c r="BA825" s="611"/>
      <c r="BB825" s="611"/>
      <c r="BC825" s="611"/>
      <c r="BD825" s="611"/>
      <c r="BE825" s="611"/>
      <c r="BF825" s="611"/>
      <c r="BG825" s="611"/>
      <c r="BH825" s="611"/>
      <c r="BI825" s="611"/>
      <c r="BJ825" s="611"/>
      <c r="BK825" s="611"/>
      <c r="BL825" s="611"/>
      <c r="BM825" s="611">
        <f t="shared" si="221"/>
        <v>0</v>
      </c>
      <c r="BN825" s="611"/>
      <c r="BO825" s="611"/>
      <c r="BP825" s="611"/>
    </row>
    <row r="826" spans="1:77" s="652" customFormat="1" hidden="1">
      <c r="A826" s="706"/>
      <c r="B826" s="753"/>
      <c r="C826" s="753"/>
      <c r="D826" s="640"/>
      <c r="E826" s="640"/>
      <c r="F826" s="641"/>
      <c r="G826" s="642"/>
      <c r="H826" s="643"/>
      <c r="I826" s="644"/>
      <c r="J826" s="645"/>
      <c r="K826" s="1"/>
      <c r="L826" s="1"/>
      <c r="M826" s="1"/>
      <c r="N826" s="1"/>
      <c r="O826" s="646"/>
      <c r="P826" s="646"/>
      <c r="Q826" s="647"/>
      <c r="R826" s="646"/>
      <c r="S826" s="646"/>
      <c r="T826" s="571"/>
      <c r="U826" s="646"/>
      <c r="V826" s="646"/>
      <c r="W826" s="647"/>
      <c r="X826" s="646"/>
      <c r="Y826" s="646"/>
      <c r="Z826" s="646"/>
      <c r="AA826" s="571"/>
      <c r="AB826" s="646"/>
      <c r="AC826" s="646"/>
      <c r="AD826" s="647"/>
      <c r="AE826" s="647"/>
      <c r="AF826" s="646"/>
      <c r="AG826" s="646"/>
      <c r="AH826" s="646"/>
      <c r="AI826" s="1"/>
      <c r="AJ826" s="646"/>
      <c r="AK826" s="646"/>
      <c r="AL826" s="646"/>
      <c r="AM826" s="647"/>
      <c r="AN826" s="646"/>
      <c r="AO826" s="646"/>
      <c r="AP826" s="646"/>
      <c r="AQ826" s="647"/>
      <c r="AR826" s="646"/>
      <c r="AS826" s="646"/>
      <c r="AT826" s="646"/>
      <c r="AU826" s="616"/>
      <c r="AV826" s="646"/>
      <c r="AW826" s="646"/>
      <c r="AX826" s="646"/>
      <c r="AY826" s="646"/>
      <c r="AZ826" s="646"/>
      <c r="BA826" s="646"/>
      <c r="BB826" s="646"/>
      <c r="BC826" s="647"/>
      <c r="BD826" s="646"/>
      <c r="BE826" s="646"/>
      <c r="BF826" s="646"/>
      <c r="BG826" s="646"/>
      <c r="BH826" s="647"/>
      <c r="BI826" s="646"/>
      <c r="BJ826" s="646"/>
      <c r="BK826" s="646"/>
      <c r="BL826" s="647"/>
      <c r="BM826" s="571"/>
      <c r="BN826" s="646"/>
      <c r="BO826" s="646"/>
      <c r="BP826" s="646"/>
      <c r="BQ826" s="542"/>
      <c r="BR826" s="649"/>
      <c r="BS826" s="1035"/>
      <c r="BT826" s="640"/>
      <c r="BU826" s="705"/>
      <c r="BY826" s="642"/>
    </row>
    <row r="827" spans="1:77" s="652" customFormat="1" hidden="1">
      <c r="A827" s="706"/>
      <c r="B827" s="753"/>
      <c r="C827" s="753"/>
      <c r="D827" s="640"/>
      <c r="E827" s="640"/>
      <c r="F827" s="641"/>
      <c r="G827" s="642"/>
      <c r="H827" s="643"/>
      <c r="I827" s="644"/>
      <c r="J827" s="645"/>
      <c r="K827" s="1"/>
      <c r="L827" s="1"/>
      <c r="M827" s="1"/>
      <c r="N827" s="1"/>
      <c r="O827" s="646"/>
      <c r="P827" s="646"/>
      <c r="Q827" s="647"/>
      <c r="R827" s="646"/>
      <c r="S827" s="646"/>
      <c r="T827" s="571"/>
      <c r="U827" s="646"/>
      <c r="V827" s="646"/>
      <c r="W827" s="647"/>
      <c r="X827" s="646"/>
      <c r="Y827" s="646"/>
      <c r="Z827" s="646"/>
      <c r="AA827" s="571"/>
      <c r="AB827" s="646"/>
      <c r="AC827" s="646"/>
      <c r="AD827" s="647"/>
      <c r="AE827" s="647"/>
      <c r="AF827" s="646"/>
      <c r="AG827" s="646"/>
      <c r="AH827" s="646"/>
      <c r="AI827" s="1"/>
      <c r="AJ827" s="646"/>
      <c r="AK827" s="646"/>
      <c r="AL827" s="646"/>
      <c r="AM827" s="647"/>
      <c r="AN827" s="646"/>
      <c r="AO827" s="646"/>
      <c r="AP827" s="646"/>
      <c r="AQ827" s="647"/>
      <c r="AR827" s="646"/>
      <c r="AS827" s="646"/>
      <c r="AT827" s="646"/>
      <c r="AU827" s="616"/>
      <c r="AV827" s="646"/>
      <c r="AW827" s="646"/>
      <c r="AX827" s="646"/>
      <c r="AY827" s="646"/>
      <c r="AZ827" s="646"/>
      <c r="BA827" s="646"/>
      <c r="BB827" s="646"/>
      <c r="BC827" s="647"/>
      <c r="BD827" s="646"/>
      <c r="BE827" s="646"/>
      <c r="BF827" s="646"/>
      <c r="BG827" s="646"/>
      <c r="BH827" s="647"/>
      <c r="BI827" s="646"/>
      <c r="BJ827" s="646"/>
      <c r="BK827" s="646"/>
      <c r="BL827" s="647"/>
      <c r="BM827" s="571"/>
      <c r="BN827" s="646"/>
      <c r="BO827" s="646"/>
      <c r="BP827" s="646"/>
      <c r="BQ827" s="542"/>
      <c r="BR827" s="649"/>
      <c r="BS827" s="1035"/>
      <c r="BT827" s="640"/>
      <c r="BU827" s="705"/>
      <c r="BY827" s="642"/>
    </row>
    <row r="828" spans="1:77" s="773" customFormat="1" hidden="1">
      <c r="A828" s="1044"/>
      <c r="B828" s="1045">
        <v>1</v>
      </c>
      <c r="C828" s="1046" t="s">
        <v>144</v>
      </c>
      <c r="D828" s="1047" t="s">
        <v>21</v>
      </c>
      <c r="E828" s="1047" t="s">
        <v>2732</v>
      </c>
      <c r="F828" s="1047" t="s">
        <v>2733</v>
      </c>
      <c r="G828" s="1048"/>
      <c r="H828" s="655">
        <f t="shared" ref="H828:H830" si="224">J828</f>
        <v>0.06</v>
      </c>
      <c r="I828" s="656"/>
      <c r="J828" s="1049">
        <f>K828+AA828+BM828</f>
        <v>0.06</v>
      </c>
      <c r="K828" s="806">
        <f t="shared" ref="K828:K830" si="225">L828+T828+X828+Y828+Z828</f>
        <v>0</v>
      </c>
      <c r="L828" s="806">
        <f t="shared" ref="L828:L830" si="226">M828+S828</f>
        <v>0</v>
      </c>
      <c r="M828" s="806">
        <f t="shared" ref="M828:M830" si="227">N828+R828</f>
        <v>0</v>
      </c>
      <c r="N828" s="806">
        <f t="shared" ref="N828:N830" si="228">O828+P828+Q828</f>
        <v>0</v>
      </c>
      <c r="O828" s="806"/>
      <c r="P828" s="806"/>
      <c r="Q828" s="806"/>
      <c r="R828" s="806"/>
      <c r="S828" s="806"/>
      <c r="T828" s="806">
        <f t="shared" ref="T828:T830" si="229">U828+V828+W828</f>
        <v>0</v>
      </c>
      <c r="U828" s="806"/>
      <c r="V828" s="806"/>
      <c r="W828" s="806"/>
      <c r="X828" s="806"/>
      <c r="Y828" s="806"/>
      <c r="Z828" s="806"/>
      <c r="AA828" s="806">
        <f>SUM(AB828:AI828)+AW828+SUM(AY828:BC828)+SUM(BF828:BL828)</f>
        <v>0</v>
      </c>
      <c r="AB828" s="806"/>
      <c r="AC828" s="806"/>
      <c r="AD828" s="806"/>
      <c r="AE828" s="806"/>
      <c r="AF828" s="806"/>
      <c r="AG828" s="806"/>
      <c r="AH828" s="806"/>
      <c r="AI828" s="806">
        <f>SUM(AJ828:AV828)+AX828+SUM(BD828:BE828)</f>
        <v>0</v>
      </c>
      <c r="AJ828" s="806"/>
      <c r="AK828" s="806"/>
      <c r="AL828" s="806"/>
      <c r="AM828" s="806"/>
      <c r="AN828" s="806"/>
      <c r="AO828" s="806"/>
      <c r="AP828" s="806"/>
      <c r="AQ828" s="806"/>
      <c r="AR828" s="806"/>
      <c r="AS828" s="806"/>
      <c r="AT828" s="806"/>
      <c r="AU828" s="806"/>
      <c r="AV828" s="806"/>
      <c r="AW828" s="806"/>
      <c r="AX828" s="806"/>
      <c r="AY828" s="806"/>
      <c r="AZ828" s="806"/>
      <c r="BA828" s="806"/>
      <c r="BB828" s="806"/>
      <c r="BC828" s="806"/>
      <c r="BD828" s="806"/>
      <c r="BE828" s="806"/>
      <c r="BF828" s="806"/>
      <c r="BG828" s="806"/>
      <c r="BH828" s="806"/>
      <c r="BI828" s="806"/>
      <c r="BJ828" s="806"/>
      <c r="BK828" s="806"/>
      <c r="BL828" s="806"/>
      <c r="BM828" s="806">
        <f t="shared" ref="BM828:BM830" si="230">SUM(BN828:BP828)</f>
        <v>0.06</v>
      </c>
      <c r="BN828" s="806">
        <v>0.06</v>
      </c>
      <c r="BO828" s="806"/>
      <c r="BP828" s="806"/>
    </row>
    <row r="829" spans="1:77" s="773" customFormat="1" hidden="1">
      <c r="A829" s="1050"/>
      <c r="B829" s="1051">
        <v>2</v>
      </c>
      <c r="C829" s="1052" t="s">
        <v>145</v>
      </c>
      <c r="D829" s="1053" t="s">
        <v>21</v>
      </c>
      <c r="E829" s="1047" t="s">
        <v>2732</v>
      </c>
      <c r="F829" s="1053"/>
      <c r="G829" s="1054"/>
      <c r="H829" s="1055">
        <f t="shared" si="224"/>
        <v>0.3</v>
      </c>
      <c r="I829" s="1056"/>
      <c r="J829" s="1057">
        <f>K829+AA829+BM829</f>
        <v>0.3</v>
      </c>
      <c r="K829" s="685">
        <f t="shared" si="225"/>
        <v>0</v>
      </c>
      <c r="L829" s="685">
        <f t="shared" si="226"/>
        <v>0</v>
      </c>
      <c r="M829" s="685">
        <f t="shared" si="227"/>
        <v>0</v>
      </c>
      <c r="N829" s="685">
        <f t="shared" si="228"/>
        <v>0</v>
      </c>
      <c r="O829" s="685"/>
      <c r="P829" s="685"/>
      <c r="Q829" s="685"/>
      <c r="R829" s="685"/>
      <c r="S829" s="685"/>
      <c r="T829" s="685">
        <f t="shared" si="229"/>
        <v>0</v>
      </c>
      <c r="U829" s="685"/>
      <c r="V829" s="685"/>
      <c r="W829" s="685"/>
      <c r="X829" s="685"/>
      <c r="Y829" s="685"/>
      <c r="Z829" s="685"/>
      <c r="AA829" s="806">
        <f t="shared" ref="AA829:AA830" si="231">SUM(AB829:AI829)+AW829+SUM(AY829:BC829)+SUM(BF829:BL829)</f>
        <v>0.3</v>
      </c>
      <c r="AB829" s="685"/>
      <c r="AC829" s="685">
        <v>0.3</v>
      </c>
      <c r="AD829" s="685"/>
      <c r="AE829" s="685"/>
      <c r="AF829" s="685"/>
      <c r="AG829" s="685"/>
      <c r="AH829" s="685"/>
      <c r="AI829" s="806">
        <f t="shared" ref="AI829:AI830" si="232">SUM(AJ829:AV829)+AX829+SUM(BD829:BE829)</f>
        <v>0</v>
      </c>
      <c r="AJ829" s="685"/>
      <c r="AK829" s="685"/>
      <c r="AL829" s="685"/>
      <c r="AM829" s="685"/>
      <c r="AN829" s="685"/>
      <c r="AO829" s="685"/>
      <c r="AP829" s="685"/>
      <c r="AQ829" s="685"/>
      <c r="AR829" s="685"/>
      <c r="AS829" s="685"/>
      <c r="AT829" s="685"/>
      <c r="AU829" s="685"/>
      <c r="AV829" s="685"/>
      <c r="AW829" s="685"/>
      <c r="AX829" s="685"/>
      <c r="AY829" s="685"/>
      <c r="AZ829" s="685"/>
      <c r="BA829" s="685"/>
      <c r="BB829" s="685"/>
      <c r="BC829" s="685"/>
      <c r="BD829" s="685"/>
      <c r="BE829" s="685"/>
      <c r="BF829" s="685"/>
      <c r="BG829" s="685"/>
      <c r="BH829" s="685"/>
      <c r="BI829" s="685"/>
      <c r="BJ829" s="685"/>
      <c r="BK829" s="685"/>
      <c r="BL829" s="685"/>
      <c r="BM829" s="685">
        <f t="shared" si="230"/>
        <v>0</v>
      </c>
      <c r="BN829" s="685"/>
      <c r="BO829" s="685"/>
      <c r="BP829" s="685"/>
    </row>
    <row r="830" spans="1:77" s="773" customFormat="1" ht="30" hidden="1">
      <c r="A830" s="1044"/>
      <c r="B830" s="1051">
        <v>3</v>
      </c>
      <c r="C830" s="1046" t="s">
        <v>146</v>
      </c>
      <c r="D830" s="1047" t="s">
        <v>21</v>
      </c>
      <c r="E830" s="1047" t="s">
        <v>2732</v>
      </c>
      <c r="F830" s="1047" t="s">
        <v>2734</v>
      </c>
      <c r="G830" s="1048"/>
      <c r="H830" s="655">
        <f t="shared" si="224"/>
        <v>0.05</v>
      </c>
      <c r="I830" s="656"/>
      <c r="J830" s="1049">
        <f>K830+AA830+BM830</f>
        <v>0.05</v>
      </c>
      <c r="K830" s="806">
        <f t="shared" si="225"/>
        <v>0</v>
      </c>
      <c r="L830" s="806">
        <f t="shared" si="226"/>
        <v>0</v>
      </c>
      <c r="M830" s="806">
        <f t="shared" si="227"/>
        <v>0</v>
      </c>
      <c r="N830" s="806">
        <f t="shared" si="228"/>
        <v>0</v>
      </c>
      <c r="O830" s="806"/>
      <c r="P830" s="806"/>
      <c r="Q830" s="806"/>
      <c r="R830" s="806"/>
      <c r="S830" s="806"/>
      <c r="T830" s="806">
        <f t="shared" si="229"/>
        <v>0</v>
      </c>
      <c r="U830" s="806"/>
      <c r="V830" s="806"/>
      <c r="W830" s="806"/>
      <c r="X830" s="806"/>
      <c r="Y830" s="806"/>
      <c r="Z830" s="806"/>
      <c r="AA830" s="806">
        <f t="shared" si="231"/>
        <v>0.05</v>
      </c>
      <c r="AB830" s="806"/>
      <c r="AC830" s="806">
        <v>0.05</v>
      </c>
      <c r="AD830" s="806"/>
      <c r="AE830" s="806"/>
      <c r="AF830" s="806"/>
      <c r="AG830" s="806"/>
      <c r="AH830" s="806"/>
      <c r="AI830" s="806">
        <f t="shared" si="232"/>
        <v>0</v>
      </c>
      <c r="AJ830" s="806"/>
      <c r="AK830" s="806"/>
      <c r="AL830" s="806"/>
      <c r="AM830" s="806"/>
      <c r="AN830" s="806"/>
      <c r="AO830" s="806"/>
      <c r="AP830" s="806"/>
      <c r="AQ830" s="806"/>
      <c r="AR830" s="806"/>
      <c r="AS830" s="806"/>
      <c r="AT830" s="806"/>
      <c r="AU830" s="806"/>
      <c r="AV830" s="806"/>
      <c r="AW830" s="806"/>
      <c r="AX830" s="806"/>
      <c r="AY830" s="806"/>
      <c r="AZ830" s="806"/>
      <c r="BA830" s="806"/>
      <c r="BB830" s="806"/>
      <c r="BC830" s="806"/>
      <c r="BD830" s="806"/>
      <c r="BE830" s="806"/>
      <c r="BF830" s="806"/>
      <c r="BG830" s="806"/>
      <c r="BH830" s="806"/>
      <c r="BI830" s="806"/>
      <c r="BJ830" s="806"/>
      <c r="BK830" s="806"/>
      <c r="BL830" s="806"/>
      <c r="BM830" s="806">
        <f t="shared" si="230"/>
        <v>0</v>
      </c>
      <c r="BN830" s="806"/>
      <c r="BO830" s="806"/>
      <c r="BP830" s="806"/>
    </row>
    <row r="831" spans="1:77" s="652" customFormat="1" hidden="1">
      <c r="A831" s="706"/>
      <c r="B831" s="753"/>
      <c r="C831" s="753"/>
      <c r="D831" s="640"/>
      <c r="E831" s="640"/>
      <c r="F831" s="641"/>
      <c r="G831" s="642"/>
      <c r="H831" s="643"/>
      <c r="I831" s="644"/>
      <c r="J831" s="645"/>
      <c r="K831" s="1"/>
      <c r="L831" s="1"/>
      <c r="M831" s="1"/>
      <c r="N831" s="1"/>
      <c r="O831" s="646"/>
      <c r="P831" s="646"/>
      <c r="Q831" s="647"/>
      <c r="R831" s="646"/>
      <c r="S831" s="646"/>
      <c r="T831" s="571"/>
      <c r="U831" s="646"/>
      <c r="V831" s="646"/>
      <c r="W831" s="647"/>
      <c r="X831" s="646"/>
      <c r="Y831" s="646"/>
      <c r="Z831" s="646"/>
      <c r="AA831" s="571"/>
      <c r="AB831" s="646"/>
      <c r="AC831" s="646"/>
      <c r="AD831" s="647"/>
      <c r="AE831" s="647"/>
      <c r="AF831" s="646"/>
      <c r="AG831" s="646"/>
      <c r="AH831" s="646"/>
      <c r="AI831" s="1"/>
      <c r="AJ831" s="646"/>
      <c r="AK831" s="646"/>
      <c r="AL831" s="646"/>
      <c r="AM831" s="647"/>
      <c r="AN831" s="646"/>
      <c r="AO831" s="646"/>
      <c r="AP831" s="646"/>
      <c r="AQ831" s="647"/>
      <c r="AR831" s="646"/>
      <c r="AS831" s="646"/>
      <c r="AT831" s="646"/>
      <c r="AU831" s="616"/>
      <c r="AV831" s="646"/>
      <c r="AW831" s="646"/>
      <c r="AX831" s="646"/>
      <c r="AY831" s="646"/>
      <c r="AZ831" s="646"/>
      <c r="BA831" s="646"/>
      <c r="BB831" s="646"/>
      <c r="BC831" s="647"/>
      <c r="BD831" s="646"/>
      <c r="BE831" s="646"/>
      <c r="BF831" s="646"/>
      <c r="BG831" s="646"/>
      <c r="BH831" s="647"/>
      <c r="BI831" s="646"/>
      <c r="BJ831" s="646"/>
      <c r="BK831" s="646"/>
      <c r="BL831" s="647"/>
      <c r="BM831" s="571"/>
      <c r="BN831" s="646"/>
      <c r="BO831" s="646"/>
      <c r="BP831" s="646"/>
      <c r="BQ831" s="542"/>
      <c r="BR831" s="649"/>
      <c r="BS831" s="1035"/>
      <c r="BT831" s="640"/>
      <c r="BU831" s="705"/>
      <c r="BY831" s="642"/>
    </row>
    <row r="832" spans="1:77" s="652" customFormat="1" hidden="1">
      <c r="A832" s="706"/>
      <c r="B832" s="753"/>
      <c r="C832" s="753"/>
      <c r="D832" s="640"/>
      <c r="E832" s="640"/>
      <c r="F832" s="641"/>
      <c r="G832" s="642"/>
      <c r="H832" s="643"/>
      <c r="I832" s="644"/>
      <c r="J832" s="645"/>
      <c r="K832" s="1"/>
      <c r="L832" s="1"/>
      <c r="M832" s="1"/>
      <c r="N832" s="1"/>
      <c r="O832" s="646"/>
      <c r="P832" s="646"/>
      <c r="Q832" s="647"/>
      <c r="R832" s="646"/>
      <c r="S832" s="646"/>
      <c r="T832" s="571"/>
      <c r="U832" s="646"/>
      <c r="V832" s="646"/>
      <c r="W832" s="647"/>
      <c r="X832" s="646"/>
      <c r="Y832" s="646"/>
      <c r="Z832" s="646"/>
      <c r="AA832" s="571"/>
      <c r="AB832" s="646"/>
      <c r="AC832" s="646"/>
      <c r="AD832" s="647"/>
      <c r="AE832" s="647"/>
      <c r="AF832" s="646"/>
      <c r="AG832" s="646"/>
      <c r="AH832" s="646"/>
      <c r="AI832" s="1"/>
      <c r="AJ832" s="646"/>
      <c r="AK832" s="646"/>
      <c r="AL832" s="646"/>
      <c r="AM832" s="647"/>
      <c r="AN832" s="646"/>
      <c r="AO832" s="646"/>
      <c r="AP832" s="646"/>
      <c r="AQ832" s="647"/>
      <c r="AR832" s="646"/>
      <c r="AS832" s="646"/>
      <c r="AT832" s="646"/>
      <c r="AU832" s="616"/>
      <c r="AV832" s="646"/>
      <c r="AW832" s="646"/>
      <c r="AX832" s="646"/>
      <c r="AY832" s="646"/>
      <c r="AZ832" s="646"/>
      <c r="BA832" s="646"/>
      <c r="BB832" s="646"/>
      <c r="BC832" s="647"/>
      <c r="BD832" s="646"/>
      <c r="BE832" s="646"/>
      <c r="BF832" s="646"/>
      <c r="BG832" s="646"/>
      <c r="BH832" s="647"/>
      <c r="BI832" s="646"/>
      <c r="BJ832" s="646"/>
      <c r="BK832" s="646"/>
      <c r="BL832" s="647"/>
      <c r="BM832" s="571"/>
      <c r="BN832" s="646"/>
      <c r="BO832" s="646"/>
      <c r="BP832" s="646"/>
      <c r="BQ832" s="542"/>
      <c r="BR832" s="649"/>
      <c r="BS832" s="1035"/>
      <c r="BT832" s="640"/>
      <c r="BU832" s="705"/>
      <c r="BY832" s="642"/>
    </row>
    <row r="833" spans="1:77" s="773" customFormat="1" ht="25.5" hidden="1">
      <c r="A833" s="679"/>
      <c r="B833" s="680">
        <v>3</v>
      </c>
      <c r="C833" s="618" t="s">
        <v>147</v>
      </c>
      <c r="D833" s="611" t="s">
        <v>21</v>
      </c>
      <c r="E833" s="667" t="s">
        <v>93</v>
      </c>
      <c r="F833" s="611" t="s">
        <v>2735</v>
      </c>
      <c r="G833" s="610"/>
      <c r="H833" s="608">
        <f t="shared" ref="H833:H837" si="233">J833</f>
        <v>0.04</v>
      </c>
      <c r="I833" s="609">
        <v>0.03</v>
      </c>
      <c r="J833" s="610">
        <f>K833+AA833+BM833</f>
        <v>0.04</v>
      </c>
      <c r="K833" s="611">
        <f t="shared" ref="K833:K837" si="234">L833+T833+X833+Y833+Z833</f>
        <v>0</v>
      </c>
      <c r="L833" s="611">
        <f t="shared" ref="L833:L837" si="235">M833+S833</f>
        <v>0</v>
      </c>
      <c r="M833" s="611">
        <f t="shared" ref="M833:M837" si="236">N833+R833</f>
        <v>0</v>
      </c>
      <c r="N833" s="611">
        <f t="shared" ref="N833:N837" si="237">O833+P833+Q833</f>
        <v>0</v>
      </c>
      <c r="O833" s="611"/>
      <c r="P833" s="611"/>
      <c r="Q833" s="611"/>
      <c r="R833" s="611"/>
      <c r="S833" s="611"/>
      <c r="T833" s="611">
        <f t="shared" ref="T833:T837" si="238">U833+V833+W833</f>
        <v>0</v>
      </c>
      <c r="U833" s="611"/>
      <c r="V833" s="611"/>
      <c r="W833" s="611"/>
      <c r="X833" s="611"/>
      <c r="Y833" s="611"/>
      <c r="Z833" s="611"/>
      <c r="AA833" s="611">
        <f t="shared" ref="AA833:AA837" si="239">SUM(AB833:AI833)+AW833+SUM(AY833:BC833)+SUM(BF833:BL833)</f>
        <v>0.04</v>
      </c>
      <c r="AB833" s="611"/>
      <c r="AC833" s="611"/>
      <c r="AD833" s="611"/>
      <c r="AE833" s="611"/>
      <c r="AF833" s="611"/>
      <c r="AG833" s="611"/>
      <c r="AH833" s="611"/>
      <c r="AI833" s="611">
        <f t="shared" ref="AI833:AI837" si="240">SUM(AJ833:AV833)+AX833+SUM(BD833:BE833)</f>
        <v>0.04</v>
      </c>
      <c r="AJ833" s="611"/>
      <c r="AK833" s="611"/>
      <c r="AL833" s="611"/>
      <c r="AM833" s="611"/>
      <c r="AN833" s="611">
        <v>0.04</v>
      </c>
      <c r="AO833" s="611"/>
      <c r="AP833" s="611"/>
      <c r="AQ833" s="611"/>
      <c r="AR833" s="611"/>
      <c r="AS833" s="611"/>
      <c r="AT833" s="611"/>
      <c r="AU833" s="611"/>
      <c r="AV833" s="611"/>
      <c r="AW833" s="611"/>
      <c r="AX833" s="611"/>
      <c r="AY833" s="611"/>
      <c r="AZ833" s="611"/>
      <c r="BA833" s="611"/>
      <c r="BB833" s="611"/>
      <c r="BC833" s="611"/>
      <c r="BD833" s="611"/>
      <c r="BE833" s="611"/>
      <c r="BF833" s="611"/>
      <c r="BG833" s="611"/>
      <c r="BH833" s="611"/>
      <c r="BI833" s="611"/>
      <c r="BJ833" s="611"/>
      <c r="BK833" s="611"/>
      <c r="BL833" s="611"/>
      <c r="BM833" s="611">
        <f t="shared" ref="BM833:BM837" si="241">SUM(BN833:BP833)</f>
        <v>0</v>
      </c>
      <c r="BN833" s="611"/>
      <c r="BO833" s="611"/>
      <c r="BP833" s="611"/>
    </row>
    <row r="834" spans="1:77" s="773" customFormat="1" ht="25.5" hidden="1">
      <c r="A834" s="679">
        <v>7.0000000000000007E-2</v>
      </c>
      <c r="B834" s="680">
        <v>32</v>
      </c>
      <c r="C834" s="857" t="s">
        <v>148</v>
      </c>
      <c r="D834" s="611" t="s">
        <v>21</v>
      </c>
      <c r="E834" s="667" t="s">
        <v>93</v>
      </c>
      <c r="F834" s="611" t="s">
        <v>2736</v>
      </c>
      <c r="G834" s="610"/>
      <c r="H834" s="608">
        <f t="shared" si="233"/>
        <v>7.0000000000000007E-2</v>
      </c>
      <c r="I834" s="609"/>
      <c r="J834" s="610">
        <f>K834+AA834+BM834</f>
        <v>7.0000000000000007E-2</v>
      </c>
      <c r="K834" s="611">
        <f t="shared" si="234"/>
        <v>7.0000000000000007E-2</v>
      </c>
      <c r="L834" s="611">
        <f t="shared" si="235"/>
        <v>7.0000000000000007E-2</v>
      </c>
      <c r="M834" s="611">
        <f t="shared" si="236"/>
        <v>7.0000000000000007E-2</v>
      </c>
      <c r="N834" s="611">
        <f t="shared" si="237"/>
        <v>7.0000000000000007E-2</v>
      </c>
      <c r="O834" s="611">
        <v>7.0000000000000007E-2</v>
      </c>
      <c r="P834" s="611"/>
      <c r="Q834" s="611"/>
      <c r="R834" s="611"/>
      <c r="S834" s="611"/>
      <c r="T834" s="611">
        <f t="shared" si="238"/>
        <v>0</v>
      </c>
      <c r="U834" s="611"/>
      <c r="V834" s="611"/>
      <c r="W834" s="611"/>
      <c r="X834" s="611"/>
      <c r="Y834" s="611"/>
      <c r="Z834" s="611"/>
      <c r="AA834" s="611">
        <f t="shared" si="239"/>
        <v>0</v>
      </c>
      <c r="AB834" s="611"/>
      <c r="AC834" s="611"/>
      <c r="AD834" s="611"/>
      <c r="AE834" s="611"/>
      <c r="AF834" s="611"/>
      <c r="AG834" s="611"/>
      <c r="AH834" s="611"/>
      <c r="AI834" s="611">
        <f t="shared" si="240"/>
        <v>0</v>
      </c>
      <c r="AJ834" s="611"/>
      <c r="AK834" s="611"/>
      <c r="AL834" s="611"/>
      <c r="AM834" s="611"/>
      <c r="AN834" s="611"/>
      <c r="AO834" s="611"/>
      <c r="AP834" s="611"/>
      <c r="AQ834" s="611"/>
      <c r="AR834" s="611"/>
      <c r="AS834" s="611"/>
      <c r="AT834" s="611"/>
      <c r="AU834" s="611"/>
      <c r="AV834" s="611"/>
      <c r="AW834" s="611"/>
      <c r="AX834" s="611"/>
      <c r="AY834" s="611"/>
      <c r="AZ834" s="611"/>
      <c r="BA834" s="611"/>
      <c r="BB834" s="611"/>
      <c r="BC834" s="611"/>
      <c r="BD834" s="611"/>
      <c r="BE834" s="611"/>
      <c r="BF834" s="611"/>
      <c r="BG834" s="611"/>
      <c r="BH834" s="611"/>
      <c r="BI834" s="611"/>
      <c r="BJ834" s="611"/>
      <c r="BK834" s="611"/>
      <c r="BL834" s="611"/>
      <c r="BM834" s="611">
        <f t="shared" si="241"/>
        <v>0</v>
      </c>
      <c r="BN834" s="611"/>
      <c r="BO834" s="611"/>
      <c r="BP834" s="611"/>
    </row>
    <row r="835" spans="1:77" s="773" customFormat="1" hidden="1">
      <c r="A835" s="679">
        <v>2.1</v>
      </c>
      <c r="B835" s="680">
        <v>39</v>
      </c>
      <c r="C835" s="857" t="s">
        <v>149</v>
      </c>
      <c r="D835" s="611" t="s">
        <v>21</v>
      </c>
      <c r="E835" s="667" t="s">
        <v>93</v>
      </c>
      <c r="F835" s="611" t="s">
        <v>2737</v>
      </c>
      <c r="G835" s="610"/>
      <c r="H835" s="608">
        <f t="shared" si="233"/>
        <v>2.1</v>
      </c>
      <c r="I835" s="609"/>
      <c r="J835" s="610">
        <f>K835+AA835+BM835</f>
        <v>2.1</v>
      </c>
      <c r="K835" s="611">
        <f t="shared" si="234"/>
        <v>1.6800000000000002</v>
      </c>
      <c r="L835" s="611">
        <f t="shared" si="235"/>
        <v>1.6700000000000002</v>
      </c>
      <c r="M835" s="611">
        <f t="shared" si="236"/>
        <v>1.6700000000000002</v>
      </c>
      <c r="N835" s="611">
        <f t="shared" si="237"/>
        <v>1.58</v>
      </c>
      <c r="O835" s="611">
        <v>1.58</v>
      </c>
      <c r="P835" s="611"/>
      <c r="Q835" s="611"/>
      <c r="R835" s="611">
        <v>0.09</v>
      </c>
      <c r="S835" s="611"/>
      <c r="T835" s="611">
        <f t="shared" si="238"/>
        <v>0</v>
      </c>
      <c r="U835" s="611"/>
      <c r="V835" s="611"/>
      <c r="W835" s="611"/>
      <c r="X835" s="611"/>
      <c r="Y835" s="611">
        <v>0.01</v>
      </c>
      <c r="Z835" s="611"/>
      <c r="AA835" s="611">
        <f t="shared" si="239"/>
        <v>0.16</v>
      </c>
      <c r="AB835" s="611"/>
      <c r="AC835" s="611"/>
      <c r="AD835" s="611"/>
      <c r="AE835" s="611"/>
      <c r="AF835" s="611"/>
      <c r="AG835" s="611"/>
      <c r="AH835" s="611"/>
      <c r="AI835" s="611">
        <f t="shared" si="240"/>
        <v>0.16</v>
      </c>
      <c r="AJ835" s="611">
        <v>0.05</v>
      </c>
      <c r="AK835" s="611"/>
      <c r="AL835" s="611"/>
      <c r="AM835" s="611"/>
      <c r="AN835" s="611"/>
      <c r="AO835" s="611"/>
      <c r="AP835" s="611"/>
      <c r="AQ835" s="611"/>
      <c r="AR835" s="611"/>
      <c r="AS835" s="611"/>
      <c r="AT835" s="611"/>
      <c r="AU835" s="611"/>
      <c r="AV835" s="611"/>
      <c r="AW835" s="611"/>
      <c r="AX835" s="611"/>
      <c r="AY835" s="611"/>
      <c r="AZ835" s="611"/>
      <c r="BA835" s="611"/>
      <c r="BB835" s="611"/>
      <c r="BC835" s="611"/>
      <c r="BD835" s="611"/>
      <c r="BE835" s="611">
        <v>0.11</v>
      </c>
      <c r="BF835" s="611"/>
      <c r="BG835" s="611"/>
      <c r="BH835" s="611"/>
      <c r="BI835" s="611"/>
      <c r="BJ835" s="611"/>
      <c r="BK835" s="611"/>
      <c r="BL835" s="611"/>
      <c r="BM835" s="611">
        <f t="shared" si="241"/>
        <v>0.26</v>
      </c>
      <c r="BN835" s="611">
        <v>0.26</v>
      </c>
      <c r="BO835" s="611"/>
      <c r="BP835" s="611"/>
    </row>
    <row r="836" spans="1:77" s="773" customFormat="1" hidden="1">
      <c r="A836" s="679">
        <v>1.4</v>
      </c>
      <c r="B836" s="680">
        <v>51</v>
      </c>
      <c r="C836" s="857" t="s">
        <v>150</v>
      </c>
      <c r="D836" s="611" t="s">
        <v>21</v>
      </c>
      <c r="E836" s="667" t="s">
        <v>93</v>
      </c>
      <c r="F836" s="611" t="s">
        <v>2738</v>
      </c>
      <c r="G836" s="610"/>
      <c r="H836" s="608">
        <f t="shared" si="233"/>
        <v>1.01</v>
      </c>
      <c r="I836" s="609">
        <v>0.39</v>
      </c>
      <c r="J836" s="610">
        <f>K836+AA836+BM836</f>
        <v>1.01</v>
      </c>
      <c r="K836" s="611">
        <f t="shared" si="234"/>
        <v>0.54</v>
      </c>
      <c r="L836" s="611">
        <f t="shared" si="235"/>
        <v>0.54</v>
      </c>
      <c r="M836" s="611">
        <f t="shared" si="236"/>
        <v>0.54</v>
      </c>
      <c r="N836" s="611">
        <f t="shared" si="237"/>
        <v>0.41000000000000003</v>
      </c>
      <c r="O836" s="611">
        <v>0.18</v>
      </c>
      <c r="P836" s="611">
        <v>0.23</v>
      </c>
      <c r="Q836" s="611"/>
      <c r="R836" s="611">
        <v>0.13</v>
      </c>
      <c r="S836" s="611"/>
      <c r="T836" s="611">
        <f t="shared" si="238"/>
        <v>0</v>
      </c>
      <c r="U836" s="611"/>
      <c r="V836" s="611"/>
      <c r="W836" s="611"/>
      <c r="X836" s="611"/>
      <c r="Y836" s="611"/>
      <c r="Z836" s="611"/>
      <c r="AA836" s="611">
        <f t="shared" si="239"/>
        <v>0.36</v>
      </c>
      <c r="AB836" s="611">
        <v>0.05</v>
      </c>
      <c r="AC836" s="611"/>
      <c r="AD836" s="611"/>
      <c r="AE836" s="611"/>
      <c r="AF836" s="611"/>
      <c r="AG836" s="611"/>
      <c r="AH836" s="611"/>
      <c r="AI836" s="611">
        <f t="shared" si="240"/>
        <v>0.31</v>
      </c>
      <c r="AJ836" s="611">
        <v>0.1</v>
      </c>
      <c r="AK836" s="611"/>
      <c r="AL836" s="611"/>
      <c r="AM836" s="611"/>
      <c r="AN836" s="611"/>
      <c r="AO836" s="611"/>
      <c r="AP836" s="611"/>
      <c r="AQ836" s="611"/>
      <c r="AR836" s="611"/>
      <c r="AS836" s="611"/>
      <c r="AT836" s="611"/>
      <c r="AU836" s="611"/>
      <c r="AV836" s="611"/>
      <c r="AW836" s="611"/>
      <c r="AX836" s="611"/>
      <c r="AY836" s="611"/>
      <c r="AZ836" s="611"/>
      <c r="BA836" s="611"/>
      <c r="BB836" s="611"/>
      <c r="BC836" s="611"/>
      <c r="BD836" s="611"/>
      <c r="BE836" s="611">
        <v>0.21</v>
      </c>
      <c r="BF836" s="611"/>
      <c r="BG836" s="611"/>
      <c r="BH836" s="611"/>
      <c r="BI836" s="611"/>
      <c r="BJ836" s="611"/>
      <c r="BK836" s="611"/>
      <c r="BL836" s="611"/>
      <c r="BM836" s="611">
        <f t="shared" si="241"/>
        <v>0.11</v>
      </c>
      <c r="BN836" s="611">
        <v>0.11</v>
      </c>
      <c r="BO836" s="611"/>
      <c r="BP836" s="611"/>
    </row>
    <row r="837" spans="1:77" s="773" customFormat="1" hidden="1">
      <c r="A837" s="679">
        <v>1.06</v>
      </c>
      <c r="B837" s="680">
        <v>52</v>
      </c>
      <c r="C837" s="1058" t="s">
        <v>151</v>
      </c>
      <c r="D837" s="611" t="s">
        <v>21</v>
      </c>
      <c r="E837" s="667" t="s">
        <v>93</v>
      </c>
      <c r="F837" s="611" t="s">
        <v>2739</v>
      </c>
      <c r="G837" s="610"/>
      <c r="H837" s="608">
        <f t="shared" si="233"/>
        <v>1.06</v>
      </c>
      <c r="I837" s="609"/>
      <c r="J837" s="610">
        <f>K837+AA837+BM837</f>
        <v>1.06</v>
      </c>
      <c r="K837" s="611">
        <f t="shared" si="234"/>
        <v>1.01</v>
      </c>
      <c r="L837" s="611">
        <f t="shared" si="235"/>
        <v>1.01</v>
      </c>
      <c r="M837" s="611">
        <f t="shared" si="236"/>
        <v>1.01</v>
      </c>
      <c r="N837" s="611">
        <f t="shared" si="237"/>
        <v>1.01</v>
      </c>
      <c r="O837" s="611">
        <v>0.31</v>
      </c>
      <c r="P837" s="611">
        <v>0.7</v>
      </c>
      <c r="Q837" s="611"/>
      <c r="R837" s="611"/>
      <c r="S837" s="611"/>
      <c r="T837" s="611">
        <f t="shared" si="238"/>
        <v>0</v>
      </c>
      <c r="U837" s="611"/>
      <c r="V837" s="611"/>
      <c r="W837" s="611"/>
      <c r="X837" s="611"/>
      <c r="Y837" s="611"/>
      <c r="Z837" s="611"/>
      <c r="AA837" s="611">
        <f t="shared" si="239"/>
        <v>0.05</v>
      </c>
      <c r="AB837" s="611"/>
      <c r="AC837" s="611"/>
      <c r="AD837" s="611"/>
      <c r="AE837" s="611"/>
      <c r="AF837" s="611"/>
      <c r="AG837" s="611"/>
      <c r="AH837" s="611"/>
      <c r="AI837" s="611">
        <f t="shared" si="240"/>
        <v>0.05</v>
      </c>
      <c r="AJ837" s="611">
        <v>0.05</v>
      </c>
      <c r="AK837" s="611"/>
      <c r="AL837" s="611"/>
      <c r="AM837" s="611"/>
      <c r="AN837" s="611"/>
      <c r="AO837" s="611"/>
      <c r="AP837" s="611"/>
      <c r="AQ837" s="611"/>
      <c r="AR837" s="611"/>
      <c r="AS837" s="611"/>
      <c r="AT837" s="611"/>
      <c r="AU837" s="611"/>
      <c r="AV837" s="611"/>
      <c r="AW837" s="611"/>
      <c r="AX837" s="611"/>
      <c r="AY837" s="611"/>
      <c r="AZ837" s="611"/>
      <c r="BA837" s="611"/>
      <c r="BB837" s="611"/>
      <c r="BC837" s="611"/>
      <c r="BD837" s="611"/>
      <c r="BE837" s="611"/>
      <c r="BF837" s="611"/>
      <c r="BG837" s="611"/>
      <c r="BH837" s="611"/>
      <c r="BI837" s="611"/>
      <c r="BJ837" s="611"/>
      <c r="BK837" s="611"/>
      <c r="BL837" s="611"/>
      <c r="BM837" s="611">
        <f t="shared" si="241"/>
        <v>0</v>
      </c>
      <c r="BN837" s="611"/>
      <c r="BO837" s="611"/>
      <c r="BP837" s="611"/>
    </row>
    <row r="838" spans="1:77" s="652" customFormat="1" hidden="1">
      <c r="A838" s="706"/>
      <c r="B838" s="753"/>
      <c r="C838" s="753"/>
      <c r="D838" s="640"/>
      <c r="E838" s="640"/>
      <c r="F838" s="641"/>
      <c r="G838" s="642"/>
      <c r="H838" s="643"/>
      <c r="I838" s="644"/>
      <c r="J838" s="645"/>
      <c r="K838" s="1"/>
      <c r="L838" s="1"/>
      <c r="M838" s="1"/>
      <c r="N838" s="1"/>
      <c r="O838" s="646"/>
      <c r="P838" s="646"/>
      <c r="Q838" s="647"/>
      <c r="R838" s="646"/>
      <c r="S838" s="646"/>
      <c r="T838" s="571"/>
      <c r="U838" s="646"/>
      <c r="V838" s="646"/>
      <c r="W838" s="647"/>
      <c r="X838" s="646"/>
      <c r="Y838" s="646"/>
      <c r="Z838" s="646"/>
      <c r="AA838" s="571"/>
      <c r="AB838" s="646"/>
      <c r="AC838" s="646"/>
      <c r="AD838" s="647"/>
      <c r="AE838" s="647"/>
      <c r="AF838" s="646"/>
      <c r="AG838" s="646"/>
      <c r="AH838" s="646"/>
      <c r="AI838" s="1"/>
      <c r="AJ838" s="646"/>
      <c r="AK838" s="646"/>
      <c r="AL838" s="646"/>
      <c r="AM838" s="647"/>
      <c r="AN838" s="646"/>
      <c r="AO838" s="646"/>
      <c r="AP838" s="646"/>
      <c r="AQ838" s="647"/>
      <c r="AR838" s="646"/>
      <c r="AS838" s="646"/>
      <c r="AT838" s="646"/>
      <c r="AU838" s="616"/>
      <c r="AV838" s="646"/>
      <c r="AW838" s="646"/>
      <c r="AX838" s="646"/>
      <c r="AY838" s="646"/>
      <c r="AZ838" s="646"/>
      <c r="BA838" s="646"/>
      <c r="BB838" s="646"/>
      <c r="BC838" s="647"/>
      <c r="BD838" s="646"/>
      <c r="BE838" s="646"/>
      <c r="BF838" s="646"/>
      <c r="BG838" s="646"/>
      <c r="BH838" s="647"/>
      <c r="BI838" s="646"/>
      <c r="BJ838" s="646"/>
      <c r="BK838" s="646"/>
      <c r="BL838" s="647"/>
      <c r="BM838" s="571"/>
      <c r="BN838" s="646"/>
      <c r="BO838" s="646"/>
      <c r="BP838" s="646"/>
      <c r="BQ838" s="542"/>
      <c r="BR838" s="649"/>
      <c r="BS838" s="1035"/>
      <c r="BT838" s="640"/>
      <c r="BU838" s="705"/>
      <c r="BY838" s="642"/>
    </row>
    <row r="839" spans="1:77" s="652" customFormat="1" hidden="1">
      <c r="A839" s="706"/>
      <c r="B839" s="753"/>
      <c r="C839" s="753"/>
      <c r="D839" s="640"/>
      <c r="E839" s="640"/>
      <c r="F839" s="641"/>
      <c r="G839" s="642"/>
      <c r="H839" s="643"/>
      <c r="I839" s="644"/>
      <c r="J839" s="645"/>
      <c r="K839" s="1"/>
      <c r="L839" s="1"/>
      <c r="M839" s="1"/>
      <c r="N839" s="1"/>
      <c r="O839" s="646"/>
      <c r="P839" s="646"/>
      <c r="Q839" s="647"/>
      <c r="R839" s="646"/>
      <c r="S839" s="646"/>
      <c r="T839" s="571"/>
      <c r="U839" s="646"/>
      <c r="V839" s="646"/>
      <c r="W839" s="647"/>
      <c r="X839" s="646"/>
      <c r="Y839" s="646"/>
      <c r="Z839" s="646"/>
      <c r="AA839" s="571"/>
      <c r="AB839" s="646"/>
      <c r="AC839" s="646"/>
      <c r="AD839" s="647"/>
      <c r="AE839" s="647"/>
      <c r="AF839" s="646"/>
      <c r="AG839" s="646"/>
      <c r="AH839" s="646"/>
      <c r="AI839" s="1"/>
      <c r="AJ839" s="646"/>
      <c r="AK839" s="646"/>
      <c r="AL839" s="646"/>
      <c r="AM839" s="647"/>
      <c r="AN839" s="646"/>
      <c r="AO839" s="646"/>
      <c r="AP839" s="646"/>
      <c r="AQ839" s="647"/>
      <c r="AR839" s="646"/>
      <c r="AS839" s="646"/>
      <c r="AT839" s="646"/>
      <c r="AU839" s="616"/>
      <c r="AV839" s="646"/>
      <c r="AW839" s="646"/>
      <c r="AX839" s="646"/>
      <c r="AY839" s="646"/>
      <c r="AZ839" s="646"/>
      <c r="BA839" s="646"/>
      <c r="BB839" s="646"/>
      <c r="BC839" s="647"/>
      <c r="BD839" s="646"/>
      <c r="BE839" s="646"/>
      <c r="BF839" s="646"/>
      <c r="BG839" s="646"/>
      <c r="BH839" s="647"/>
      <c r="BI839" s="646"/>
      <c r="BJ839" s="646"/>
      <c r="BK839" s="646"/>
      <c r="BL839" s="647"/>
      <c r="BM839" s="571"/>
      <c r="BN839" s="646"/>
      <c r="BO839" s="646"/>
      <c r="BP839" s="646"/>
      <c r="BQ839" s="542"/>
      <c r="BR839" s="649"/>
      <c r="BS839" s="1035"/>
      <c r="BT839" s="640"/>
      <c r="BU839" s="705"/>
      <c r="BY839" s="642"/>
    </row>
    <row r="840" spans="1:77" s="652" customFormat="1" hidden="1">
      <c r="A840" s="706"/>
      <c r="B840" s="753"/>
      <c r="C840" s="753"/>
      <c r="D840" s="640"/>
      <c r="E840" s="640"/>
      <c r="F840" s="641"/>
      <c r="G840" s="642"/>
      <c r="H840" s="643"/>
      <c r="I840" s="644"/>
      <c r="J840" s="645"/>
      <c r="K840" s="1"/>
      <c r="L840" s="1"/>
      <c r="M840" s="1"/>
      <c r="N840" s="1"/>
      <c r="O840" s="646"/>
      <c r="P840" s="646"/>
      <c r="Q840" s="647"/>
      <c r="R840" s="646"/>
      <c r="S840" s="646"/>
      <c r="T840" s="571"/>
      <c r="U840" s="646"/>
      <c r="V840" s="646"/>
      <c r="W840" s="647"/>
      <c r="X840" s="646"/>
      <c r="Y840" s="646"/>
      <c r="Z840" s="646"/>
      <c r="AA840" s="571"/>
      <c r="AB840" s="646"/>
      <c r="AC840" s="646"/>
      <c r="AD840" s="647"/>
      <c r="AE840" s="647"/>
      <c r="AF840" s="646"/>
      <c r="AG840" s="646"/>
      <c r="AH840" s="646"/>
      <c r="AI840" s="1"/>
      <c r="AJ840" s="646"/>
      <c r="AK840" s="646"/>
      <c r="AL840" s="646"/>
      <c r="AM840" s="647"/>
      <c r="AN840" s="646"/>
      <c r="AO840" s="646"/>
      <c r="AP840" s="646"/>
      <c r="AQ840" s="647"/>
      <c r="AR840" s="646"/>
      <c r="AS840" s="646"/>
      <c r="AT840" s="646"/>
      <c r="AU840" s="616"/>
      <c r="AV840" s="646"/>
      <c r="AW840" s="646"/>
      <c r="AX840" s="646"/>
      <c r="AY840" s="646"/>
      <c r="AZ840" s="646"/>
      <c r="BA840" s="646"/>
      <c r="BB840" s="646"/>
      <c r="BC840" s="647"/>
      <c r="BD840" s="646"/>
      <c r="BE840" s="646"/>
      <c r="BF840" s="646"/>
      <c r="BG840" s="646"/>
      <c r="BH840" s="647"/>
      <c r="BI840" s="646"/>
      <c r="BJ840" s="646"/>
      <c r="BK840" s="646"/>
      <c r="BL840" s="647"/>
      <c r="BM840" s="571"/>
      <c r="BN840" s="646"/>
      <c r="BO840" s="646"/>
      <c r="BP840" s="646"/>
      <c r="BQ840" s="542"/>
      <c r="BR840" s="649"/>
      <c r="BS840" s="1035"/>
      <c r="BT840" s="640"/>
      <c r="BU840" s="705"/>
      <c r="BY840" s="642"/>
    </row>
    <row r="841" spans="1:77" s="773" customFormat="1" hidden="1">
      <c r="A841" s="638"/>
      <c r="B841" s="719">
        <v>1</v>
      </c>
      <c r="C841" s="1059" t="s">
        <v>152</v>
      </c>
      <c r="D841" s="640" t="s">
        <v>21</v>
      </c>
      <c r="E841" s="640" t="s">
        <v>2740</v>
      </c>
      <c r="F841" s="640"/>
      <c r="G841" s="642"/>
      <c r="H841" s="643">
        <f>J841</f>
        <v>0.74</v>
      </c>
      <c r="I841" s="644"/>
      <c r="J841" s="645">
        <f>K841+AA841+BM841</f>
        <v>0.74</v>
      </c>
      <c r="K841" s="1">
        <f>L841+T841+X841+Y841+Z841</f>
        <v>0</v>
      </c>
      <c r="L841" s="1">
        <f>M841+S841</f>
        <v>0</v>
      </c>
      <c r="M841" s="1">
        <f>N841+R841</f>
        <v>0</v>
      </c>
      <c r="N841" s="1">
        <f>O841+P841+Q841</f>
        <v>0</v>
      </c>
      <c r="O841" s="1"/>
      <c r="P841" s="1"/>
      <c r="Q841" s="1"/>
      <c r="R841" s="1"/>
      <c r="S841" s="1"/>
      <c r="T841" s="1">
        <f>U841+V841+W841</f>
        <v>0</v>
      </c>
      <c r="U841" s="1"/>
      <c r="V841" s="1"/>
      <c r="W841" s="1"/>
      <c r="X841" s="1"/>
      <c r="Y841" s="1"/>
      <c r="Z841" s="1"/>
      <c r="AA841" s="1">
        <f>SUM(AB841:AI841)+AX841+SUM(BD841:BE841)</f>
        <v>0.74</v>
      </c>
      <c r="AB841" s="1"/>
      <c r="AC841" s="1"/>
      <c r="AD841" s="1"/>
      <c r="AE841" s="1"/>
      <c r="AF841" s="1"/>
      <c r="AG841" s="1"/>
      <c r="AH841" s="1"/>
      <c r="AI841" s="1">
        <f>SUM(AJ841:AV841)+AX841+SUM(BD841:BE841)</f>
        <v>0.74</v>
      </c>
      <c r="AJ841" s="1">
        <v>0.06</v>
      </c>
      <c r="AK841" s="1"/>
      <c r="AL841" s="1"/>
      <c r="AM841" s="1"/>
      <c r="AN841" s="1"/>
      <c r="AO841" s="1">
        <v>0.68</v>
      </c>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f>SUM(BN841:BP841)</f>
        <v>0</v>
      </c>
      <c r="BN841" s="1"/>
      <c r="BO841" s="1"/>
      <c r="BP841" s="1"/>
    </row>
    <row r="842" spans="1:77" s="773" customFormat="1" ht="30" hidden="1">
      <c r="A842" s="638"/>
      <c r="B842" s="719">
        <v>2</v>
      </c>
      <c r="C842" s="832" t="s">
        <v>153</v>
      </c>
      <c r="D842" s="640" t="s">
        <v>21</v>
      </c>
      <c r="E842" s="640" t="s">
        <v>2740</v>
      </c>
      <c r="F842" s="640"/>
      <c r="G842" s="642"/>
      <c r="H842" s="643">
        <f t="shared" ref="H842:H843" si="242">J842</f>
        <v>0.45000000000000007</v>
      </c>
      <c r="I842" s="644"/>
      <c r="J842" s="645">
        <f>K842+AA842+BM842</f>
        <v>0.45000000000000007</v>
      </c>
      <c r="K842" s="1">
        <f t="shared" ref="K842:K843" si="243">L842+T842+X842+Y842+Z842</f>
        <v>0.43000000000000005</v>
      </c>
      <c r="L842" s="1">
        <f t="shared" ref="L842:L843" si="244">M842+S842</f>
        <v>0.28000000000000003</v>
      </c>
      <c r="M842" s="1">
        <f t="shared" ref="M842:M843" si="245">N842+R842</f>
        <v>0.28000000000000003</v>
      </c>
      <c r="N842" s="1">
        <f t="shared" ref="N842:N843" si="246">O842+P842+Q842</f>
        <v>0.28000000000000003</v>
      </c>
      <c r="O842" s="1">
        <v>0.28000000000000003</v>
      </c>
      <c r="P842" s="1"/>
      <c r="Q842" s="1"/>
      <c r="R842" s="1"/>
      <c r="S842" s="1"/>
      <c r="T842" s="1">
        <f t="shared" ref="T842:T843" si="247">U842+V842+W842</f>
        <v>0</v>
      </c>
      <c r="U842" s="1"/>
      <c r="V842" s="1"/>
      <c r="W842" s="1"/>
      <c r="X842" s="1"/>
      <c r="Y842" s="1">
        <v>0.15</v>
      </c>
      <c r="Z842" s="1"/>
      <c r="AA842" s="1">
        <f t="shared" ref="AA842" si="248">SUM(AB842:AI842)+AX842+SUM(BD842:BE842)</f>
        <v>0.02</v>
      </c>
      <c r="AB842" s="1"/>
      <c r="AC842" s="1"/>
      <c r="AD842" s="1"/>
      <c r="AE842" s="1"/>
      <c r="AF842" s="1"/>
      <c r="AG842" s="1"/>
      <c r="AH842" s="1"/>
      <c r="AI842" s="1">
        <f t="shared" ref="AI842" si="249">SUM(AJ842:AV842)+AX842+SUM(BD842:BE842)</f>
        <v>0.02</v>
      </c>
      <c r="AJ842" s="1">
        <v>0.02</v>
      </c>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f t="shared" ref="BM842" si="250">SUM(BN842:BP842)</f>
        <v>0</v>
      </c>
      <c r="BN842" s="1"/>
      <c r="BO842" s="1"/>
      <c r="BP842" s="1"/>
    </row>
    <row r="843" spans="1:77" s="773" customFormat="1" ht="45" hidden="1">
      <c r="A843" s="1060"/>
      <c r="B843" s="1061">
        <v>35</v>
      </c>
      <c r="C843" s="1062" t="s">
        <v>154</v>
      </c>
      <c r="D843" s="1063" t="s">
        <v>21</v>
      </c>
      <c r="E843" s="1063" t="s">
        <v>155</v>
      </c>
      <c r="F843" s="1063"/>
      <c r="G843" s="1064"/>
      <c r="H843" s="824">
        <f t="shared" si="242"/>
        <v>3.4299999999999997</v>
      </c>
      <c r="I843" s="825"/>
      <c r="J843" s="826">
        <f>K843+AA843+BM843</f>
        <v>3.4299999999999997</v>
      </c>
      <c r="K843" s="827">
        <f t="shared" si="243"/>
        <v>2.5199999999999996</v>
      </c>
      <c r="L843" s="827">
        <f t="shared" si="244"/>
        <v>2.2199999999999998</v>
      </c>
      <c r="M843" s="827">
        <f t="shared" si="245"/>
        <v>2.2199999999999998</v>
      </c>
      <c r="N843" s="827">
        <f t="shared" si="246"/>
        <v>1.45</v>
      </c>
      <c r="O843" s="827">
        <v>1.45</v>
      </c>
      <c r="P843" s="827"/>
      <c r="Q843" s="827"/>
      <c r="R843" s="827">
        <v>0.77</v>
      </c>
      <c r="S843" s="827"/>
      <c r="T843" s="827">
        <f t="shared" si="247"/>
        <v>0</v>
      </c>
      <c r="U843" s="827"/>
      <c r="V843" s="827"/>
      <c r="W843" s="827"/>
      <c r="X843" s="827"/>
      <c r="Y843" s="827">
        <v>0.3</v>
      </c>
      <c r="Z843" s="827"/>
      <c r="AA843" s="827">
        <f>SUM(AB843:AI843)+AW843+SUM(AY843:BC843)+SUM(BF843:BL843)</f>
        <v>0.90999999999999992</v>
      </c>
      <c r="AB843" s="827"/>
      <c r="AC843" s="827"/>
      <c r="AD843" s="827"/>
      <c r="AE843" s="827"/>
      <c r="AF843" s="827"/>
      <c r="AG843" s="827"/>
      <c r="AH843" s="827"/>
      <c r="AI843" s="827">
        <f>SUM(AJ843:AV843)+AX843+SUM(BD843:BE843)</f>
        <v>0.55999999999999994</v>
      </c>
      <c r="AJ843" s="827">
        <v>0.48</v>
      </c>
      <c r="AK843" s="827">
        <v>0.08</v>
      </c>
      <c r="AL843" s="827"/>
      <c r="AM843" s="827"/>
      <c r="AN843" s="827"/>
      <c r="AO843" s="827"/>
      <c r="AP843" s="827"/>
      <c r="AQ843" s="827"/>
      <c r="AR843" s="827"/>
      <c r="AS843" s="827"/>
      <c r="AT843" s="827"/>
      <c r="AU843" s="827"/>
      <c r="AV843" s="827"/>
      <c r="AW843" s="827"/>
      <c r="AX843" s="827"/>
      <c r="AY843" s="827"/>
      <c r="AZ843" s="827">
        <v>0.35</v>
      </c>
      <c r="BA843" s="827"/>
      <c r="BB843" s="827"/>
      <c r="BC843" s="827"/>
      <c r="BD843" s="827"/>
      <c r="BE843" s="827"/>
      <c r="BF843" s="827"/>
      <c r="BG843" s="827"/>
      <c r="BH843" s="827"/>
      <c r="BI843" s="827"/>
      <c r="BJ843" s="827"/>
      <c r="BK843" s="827"/>
      <c r="BL843" s="827"/>
      <c r="BM843" s="827">
        <f t="shared" ref="BM843" si="251">SUM(BN843:BP843)</f>
        <v>0</v>
      </c>
      <c r="BN843" s="827"/>
      <c r="BO843" s="827"/>
      <c r="BP843" s="827"/>
    </row>
    <row r="844" spans="1:77" s="652" customFormat="1" hidden="1">
      <c r="A844" s="706"/>
      <c r="B844" s="753"/>
      <c r="C844" s="753"/>
      <c r="D844" s="640"/>
      <c r="E844" s="640"/>
      <c r="F844" s="641"/>
      <c r="G844" s="642"/>
      <c r="H844" s="643"/>
      <c r="I844" s="644"/>
      <c r="J844" s="645"/>
      <c r="K844" s="1"/>
      <c r="L844" s="1"/>
      <c r="M844" s="1"/>
      <c r="N844" s="1"/>
      <c r="O844" s="646"/>
      <c r="P844" s="646"/>
      <c r="Q844" s="647"/>
      <c r="R844" s="646"/>
      <c r="S844" s="646"/>
      <c r="T844" s="571"/>
      <c r="U844" s="646"/>
      <c r="V844" s="646"/>
      <c r="W844" s="647"/>
      <c r="X844" s="646"/>
      <c r="Y844" s="646"/>
      <c r="Z844" s="646"/>
      <c r="AA844" s="571"/>
      <c r="AB844" s="646"/>
      <c r="AC844" s="646"/>
      <c r="AD844" s="647"/>
      <c r="AE844" s="647"/>
      <c r="AF844" s="646"/>
      <c r="AG844" s="646"/>
      <c r="AH844" s="646"/>
      <c r="AI844" s="1"/>
      <c r="AJ844" s="646"/>
      <c r="AK844" s="646"/>
      <c r="AL844" s="646"/>
      <c r="AM844" s="647"/>
      <c r="AN844" s="646"/>
      <c r="AO844" s="646"/>
      <c r="AP844" s="646"/>
      <c r="AQ844" s="647"/>
      <c r="AR844" s="646"/>
      <c r="AS844" s="646"/>
      <c r="AT844" s="646"/>
      <c r="AU844" s="616"/>
      <c r="AV844" s="646"/>
      <c r="AW844" s="646"/>
      <c r="AX844" s="646"/>
      <c r="AY844" s="646"/>
      <c r="AZ844" s="646"/>
      <c r="BA844" s="646"/>
      <c r="BB844" s="646"/>
      <c r="BC844" s="647"/>
      <c r="BD844" s="646"/>
      <c r="BE844" s="646"/>
      <c r="BF844" s="646"/>
      <c r="BG844" s="646"/>
      <c r="BH844" s="647"/>
      <c r="BI844" s="646"/>
      <c r="BJ844" s="646"/>
      <c r="BK844" s="646"/>
      <c r="BL844" s="647"/>
      <c r="BM844" s="571"/>
      <c r="BN844" s="646"/>
      <c r="BO844" s="646"/>
      <c r="BP844" s="646"/>
      <c r="BQ844" s="542"/>
      <c r="BR844" s="649"/>
      <c r="BS844" s="1035"/>
      <c r="BT844" s="640"/>
      <c r="BU844" s="705"/>
      <c r="BY844" s="642"/>
    </row>
    <row r="845" spans="1:77" s="652" customFormat="1" hidden="1">
      <c r="A845" s="706"/>
      <c r="B845" s="753"/>
      <c r="C845" s="753"/>
      <c r="D845" s="640"/>
      <c r="E845" s="640"/>
      <c r="F845" s="641"/>
      <c r="G845" s="642"/>
      <c r="H845" s="643"/>
      <c r="I845" s="644"/>
      <c r="J845" s="645"/>
      <c r="K845" s="1"/>
      <c r="L845" s="1"/>
      <c r="M845" s="1"/>
      <c r="N845" s="1"/>
      <c r="O845" s="646"/>
      <c r="P845" s="646"/>
      <c r="Q845" s="647"/>
      <c r="R845" s="646"/>
      <c r="S845" s="646"/>
      <c r="T845" s="571"/>
      <c r="U845" s="646"/>
      <c r="V845" s="646"/>
      <c r="W845" s="647"/>
      <c r="X845" s="646"/>
      <c r="Y845" s="646"/>
      <c r="Z845" s="646"/>
      <c r="AA845" s="571"/>
      <c r="AB845" s="646"/>
      <c r="AC845" s="646"/>
      <c r="AD845" s="647"/>
      <c r="AE845" s="647"/>
      <c r="AF845" s="646"/>
      <c r="AG845" s="646"/>
      <c r="AH845" s="646"/>
      <c r="AI845" s="1"/>
      <c r="AJ845" s="646"/>
      <c r="AK845" s="646"/>
      <c r="AL845" s="646"/>
      <c r="AM845" s="647"/>
      <c r="AN845" s="646"/>
      <c r="AO845" s="646"/>
      <c r="AP845" s="646"/>
      <c r="AQ845" s="647"/>
      <c r="AR845" s="646"/>
      <c r="AS845" s="646"/>
      <c r="AT845" s="646"/>
      <c r="AU845" s="616"/>
      <c r="AV845" s="646"/>
      <c r="AW845" s="646"/>
      <c r="AX845" s="646"/>
      <c r="AY845" s="646"/>
      <c r="AZ845" s="646"/>
      <c r="BA845" s="646"/>
      <c r="BB845" s="646"/>
      <c r="BC845" s="647"/>
      <c r="BD845" s="646"/>
      <c r="BE845" s="646"/>
      <c r="BF845" s="646"/>
      <c r="BG845" s="646"/>
      <c r="BH845" s="647"/>
      <c r="BI845" s="646"/>
      <c r="BJ845" s="646"/>
      <c r="BK845" s="646"/>
      <c r="BL845" s="647"/>
      <c r="BM845" s="571"/>
      <c r="BN845" s="646"/>
      <c r="BO845" s="646"/>
      <c r="BP845" s="646"/>
      <c r="BQ845" s="542"/>
      <c r="BR845" s="649"/>
      <c r="BS845" s="1035"/>
      <c r="BT845" s="640"/>
      <c r="BU845" s="705"/>
      <c r="BY845" s="642"/>
    </row>
    <row r="846" spans="1:77" s="652" customFormat="1" hidden="1">
      <c r="A846" s="706"/>
      <c r="B846" s="753"/>
      <c r="C846" s="753"/>
      <c r="D846" s="640"/>
      <c r="E846" s="640"/>
      <c r="F846" s="641"/>
      <c r="G846" s="642"/>
      <c r="H846" s="643"/>
      <c r="I846" s="644"/>
      <c r="J846" s="645"/>
      <c r="K846" s="1"/>
      <c r="L846" s="1"/>
      <c r="M846" s="1"/>
      <c r="N846" s="1"/>
      <c r="O846" s="646"/>
      <c r="P846" s="646"/>
      <c r="Q846" s="647"/>
      <c r="R846" s="646"/>
      <c r="S846" s="646"/>
      <c r="T846" s="571"/>
      <c r="U846" s="646"/>
      <c r="V846" s="646"/>
      <c r="W846" s="647"/>
      <c r="X846" s="646"/>
      <c r="Y846" s="646"/>
      <c r="Z846" s="646"/>
      <c r="AA846" s="571"/>
      <c r="AB846" s="646"/>
      <c r="AC846" s="646"/>
      <c r="AD846" s="647"/>
      <c r="AE846" s="647"/>
      <c r="AF846" s="646"/>
      <c r="AG846" s="646"/>
      <c r="AH846" s="646"/>
      <c r="AI846" s="1"/>
      <c r="AJ846" s="646"/>
      <c r="AK846" s="646"/>
      <c r="AL846" s="646"/>
      <c r="AM846" s="647"/>
      <c r="AN846" s="646"/>
      <c r="AO846" s="646"/>
      <c r="AP846" s="646"/>
      <c r="AQ846" s="647"/>
      <c r="AR846" s="646"/>
      <c r="AS846" s="646"/>
      <c r="AT846" s="646"/>
      <c r="AU846" s="616"/>
      <c r="AV846" s="646"/>
      <c r="AW846" s="646"/>
      <c r="AX846" s="646"/>
      <c r="AY846" s="646"/>
      <c r="AZ846" s="646"/>
      <c r="BA846" s="646"/>
      <c r="BB846" s="646"/>
      <c r="BC846" s="647"/>
      <c r="BD846" s="646"/>
      <c r="BE846" s="646"/>
      <c r="BF846" s="646"/>
      <c r="BG846" s="646"/>
      <c r="BH846" s="647"/>
      <c r="BI846" s="646"/>
      <c r="BJ846" s="646"/>
      <c r="BK846" s="646"/>
      <c r="BL846" s="647"/>
      <c r="BM846" s="571"/>
      <c r="BN846" s="646"/>
      <c r="BO846" s="646"/>
      <c r="BP846" s="646"/>
      <c r="BQ846" s="542"/>
      <c r="BR846" s="649"/>
      <c r="BS846" s="1035"/>
      <c r="BT846" s="640"/>
      <c r="BU846" s="705"/>
      <c r="BY846" s="642"/>
    </row>
    <row r="847" spans="1:77" s="1066" customFormat="1" hidden="1">
      <c r="A847" s="855"/>
      <c r="B847" s="1065"/>
      <c r="C847" s="618"/>
      <c r="D847" s="1042"/>
      <c r="E847" s="1042"/>
      <c r="F847" s="1042"/>
      <c r="G847" s="1043"/>
      <c r="H847" s="608"/>
      <c r="I847" s="609"/>
      <c r="J847" s="610"/>
      <c r="K847" s="611"/>
      <c r="L847" s="611"/>
      <c r="M847" s="611"/>
      <c r="N847" s="611"/>
      <c r="O847" s="611"/>
      <c r="P847" s="611"/>
      <c r="Q847" s="611"/>
      <c r="R847" s="611"/>
      <c r="S847" s="611"/>
      <c r="T847" s="611"/>
      <c r="U847" s="611"/>
      <c r="V847" s="611"/>
      <c r="W847" s="611"/>
      <c r="X847" s="611"/>
      <c r="Y847" s="611"/>
      <c r="Z847" s="611"/>
      <c r="AA847" s="611"/>
      <c r="AB847" s="611"/>
      <c r="AC847" s="611"/>
      <c r="AD847" s="611"/>
      <c r="AE847" s="611"/>
      <c r="AF847" s="611"/>
      <c r="AG847" s="611"/>
      <c r="AH847" s="611"/>
      <c r="AI847" s="611"/>
      <c r="AJ847" s="611"/>
      <c r="AK847" s="611"/>
      <c r="AL847" s="611"/>
      <c r="AM847" s="611"/>
      <c r="AN847" s="611"/>
      <c r="AO847" s="611"/>
      <c r="AP847" s="611"/>
      <c r="AQ847" s="611"/>
      <c r="AR847" s="611"/>
      <c r="AS847" s="611"/>
      <c r="AT847" s="611"/>
      <c r="AU847" s="611"/>
      <c r="AV847" s="611"/>
      <c r="AW847" s="611"/>
      <c r="AX847" s="611"/>
      <c r="AY847" s="611"/>
      <c r="AZ847" s="611"/>
      <c r="BA847" s="611"/>
      <c r="BB847" s="611"/>
      <c r="BC847" s="611"/>
      <c r="BD847" s="611"/>
      <c r="BE847" s="611"/>
      <c r="BF847" s="611"/>
      <c r="BG847" s="611"/>
      <c r="BH847" s="611"/>
      <c r="BI847" s="611"/>
      <c r="BJ847" s="611"/>
      <c r="BK847" s="611"/>
      <c r="BL847" s="611"/>
      <c r="BM847" s="611"/>
      <c r="BN847" s="611"/>
      <c r="BO847" s="611"/>
      <c r="BP847" s="611"/>
    </row>
    <row r="848" spans="1:77" s="1066" customFormat="1" hidden="1">
      <c r="A848" s="855"/>
      <c r="B848" s="1065"/>
      <c r="C848" s="618"/>
      <c r="D848" s="1042"/>
      <c r="E848" s="1042"/>
      <c r="F848" s="1042"/>
      <c r="G848" s="1043"/>
      <c r="H848" s="608"/>
      <c r="I848" s="609"/>
      <c r="J848" s="610"/>
      <c r="K848" s="611"/>
      <c r="L848" s="611"/>
      <c r="M848" s="611"/>
      <c r="N848" s="611"/>
      <c r="O848" s="611"/>
      <c r="P848" s="611"/>
      <c r="Q848" s="611"/>
      <c r="R848" s="611"/>
      <c r="S848" s="611"/>
      <c r="T848" s="611"/>
      <c r="U848" s="611"/>
      <c r="V848" s="611"/>
      <c r="W848" s="611"/>
      <c r="X848" s="611"/>
      <c r="Y848" s="611"/>
      <c r="Z848" s="611"/>
      <c r="AA848" s="611"/>
      <c r="AB848" s="611"/>
      <c r="AC848" s="611"/>
      <c r="AD848" s="611"/>
      <c r="AE848" s="611"/>
      <c r="AF848" s="611"/>
      <c r="AG848" s="611"/>
      <c r="AH848" s="611"/>
      <c r="AI848" s="611"/>
      <c r="AJ848" s="611"/>
      <c r="AK848" s="611"/>
      <c r="AL848" s="611"/>
      <c r="AM848" s="611"/>
      <c r="AN848" s="611"/>
      <c r="AO848" s="611"/>
      <c r="AP848" s="611"/>
      <c r="AQ848" s="611"/>
      <c r="AR848" s="611"/>
      <c r="AS848" s="611"/>
      <c r="AT848" s="611"/>
      <c r="AU848" s="611"/>
      <c r="AV848" s="611"/>
      <c r="AW848" s="611"/>
      <c r="AX848" s="611"/>
      <c r="AY848" s="611"/>
      <c r="AZ848" s="611"/>
      <c r="BA848" s="611"/>
      <c r="BB848" s="611"/>
      <c r="BC848" s="611"/>
      <c r="BD848" s="611"/>
      <c r="BE848" s="611"/>
      <c r="BF848" s="611"/>
      <c r="BG848" s="611"/>
      <c r="BH848" s="611"/>
      <c r="BI848" s="611"/>
      <c r="BJ848" s="611"/>
      <c r="BK848" s="611"/>
      <c r="BL848" s="611"/>
      <c r="BM848" s="611"/>
      <c r="BN848" s="611"/>
      <c r="BO848" s="611"/>
      <c r="BP848" s="611"/>
    </row>
    <row r="849" spans="1:77" s="652" customFormat="1" hidden="1">
      <c r="A849" s="706"/>
      <c r="B849" s="753"/>
      <c r="C849" s="753"/>
      <c r="D849" s="640"/>
      <c r="E849" s="640"/>
      <c r="F849" s="641"/>
      <c r="G849" s="642"/>
      <c r="H849" s="643"/>
      <c r="I849" s="644"/>
      <c r="J849" s="645"/>
      <c r="K849" s="1"/>
      <c r="L849" s="1"/>
      <c r="M849" s="1"/>
      <c r="N849" s="1"/>
      <c r="O849" s="646"/>
      <c r="P849" s="646"/>
      <c r="Q849" s="647"/>
      <c r="R849" s="646"/>
      <c r="S849" s="646"/>
      <c r="T849" s="571"/>
      <c r="U849" s="646"/>
      <c r="V849" s="646"/>
      <c r="W849" s="647"/>
      <c r="X849" s="646"/>
      <c r="Y849" s="646"/>
      <c r="Z849" s="646"/>
      <c r="AA849" s="571"/>
      <c r="AB849" s="646"/>
      <c r="AC849" s="646"/>
      <c r="AD849" s="647"/>
      <c r="AE849" s="647"/>
      <c r="AF849" s="646"/>
      <c r="AG849" s="646"/>
      <c r="AH849" s="646"/>
      <c r="AI849" s="1"/>
      <c r="AJ849" s="646"/>
      <c r="AK849" s="646"/>
      <c r="AL849" s="646"/>
      <c r="AM849" s="647"/>
      <c r="AN849" s="646"/>
      <c r="AO849" s="646"/>
      <c r="AP849" s="646"/>
      <c r="AQ849" s="647"/>
      <c r="AR849" s="646"/>
      <c r="AS849" s="646"/>
      <c r="AT849" s="646"/>
      <c r="AU849" s="616"/>
      <c r="AV849" s="646"/>
      <c r="AW849" s="646"/>
      <c r="AX849" s="646"/>
      <c r="AY849" s="646"/>
      <c r="AZ849" s="646"/>
      <c r="BA849" s="646"/>
      <c r="BB849" s="646"/>
      <c r="BC849" s="647"/>
      <c r="BD849" s="646"/>
      <c r="BE849" s="646"/>
      <c r="BF849" s="646"/>
      <c r="BG849" s="646"/>
      <c r="BH849" s="647"/>
      <c r="BI849" s="646"/>
      <c r="BJ849" s="646"/>
      <c r="BK849" s="646"/>
      <c r="BL849" s="647"/>
      <c r="BM849" s="571"/>
      <c r="BN849" s="646"/>
      <c r="BO849" s="646"/>
      <c r="BP849" s="646"/>
      <c r="BQ849" s="542"/>
      <c r="BR849" s="649"/>
      <c r="BS849" s="1035"/>
      <c r="BT849" s="640"/>
      <c r="BU849" s="705"/>
      <c r="BY849" s="642"/>
    </row>
    <row r="850" spans="1:77" s="652" customFormat="1" hidden="1">
      <c r="A850" s="706"/>
      <c r="B850" s="753"/>
      <c r="C850" s="753"/>
      <c r="D850" s="640"/>
      <c r="E850" s="640"/>
      <c r="F850" s="641"/>
      <c r="G850" s="642"/>
      <c r="H850" s="643"/>
      <c r="I850" s="644"/>
      <c r="J850" s="645"/>
      <c r="K850" s="1"/>
      <c r="L850" s="1"/>
      <c r="M850" s="1"/>
      <c r="N850" s="1"/>
      <c r="O850" s="646"/>
      <c r="P850" s="646"/>
      <c r="Q850" s="647"/>
      <c r="R850" s="646"/>
      <c r="S850" s="646"/>
      <c r="T850" s="571"/>
      <c r="U850" s="646"/>
      <c r="V850" s="646"/>
      <c r="W850" s="647"/>
      <c r="X850" s="646"/>
      <c r="Y850" s="646"/>
      <c r="Z850" s="646"/>
      <c r="AA850" s="571"/>
      <c r="AB850" s="646"/>
      <c r="AC850" s="646"/>
      <c r="AD850" s="647"/>
      <c r="AE850" s="647"/>
      <c r="AF850" s="646"/>
      <c r="AG850" s="646"/>
      <c r="AH850" s="646"/>
      <c r="AI850" s="1"/>
      <c r="AJ850" s="646"/>
      <c r="AK850" s="646"/>
      <c r="AL850" s="646"/>
      <c r="AM850" s="647"/>
      <c r="AN850" s="646"/>
      <c r="AO850" s="646"/>
      <c r="AP850" s="646"/>
      <c r="AQ850" s="647"/>
      <c r="AR850" s="646"/>
      <c r="AS850" s="646"/>
      <c r="AT850" s="646"/>
      <c r="AU850" s="616"/>
      <c r="AV850" s="646"/>
      <c r="AW850" s="646"/>
      <c r="AX850" s="646"/>
      <c r="AY850" s="646"/>
      <c r="AZ850" s="646"/>
      <c r="BA850" s="646"/>
      <c r="BB850" s="646"/>
      <c r="BC850" s="647"/>
      <c r="BD850" s="646"/>
      <c r="BE850" s="646"/>
      <c r="BF850" s="646"/>
      <c r="BG850" s="646"/>
      <c r="BH850" s="647"/>
      <c r="BI850" s="646"/>
      <c r="BJ850" s="646"/>
      <c r="BK850" s="646"/>
      <c r="BL850" s="647"/>
      <c r="BM850" s="571"/>
      <c r="BN850" s="646"/>
      <c r="BO850" s="646"/>
      <c r="BP850" s="646"/>
      <c r="BQ850" s="542"/>
      <c r="BR850" s="649"/>
      <c r="BS850" s="1035"/>
      <c r="BT850" s="640"/>
      <c r="BU850" s="705"/>
      <c r="BY850" s="642"/>
    </row>
    <row r="851" spans="1:77" s="773" customFormat="1" ht="45" hidden="1">
      <c r="A851" s="855"/>
      <c r="B851" s="856">
        <v>11</v>
      </c>
      <c r="C851" s="1041" t="s">
        <v>156</v>
      </c>
      <c r="D851" s="1042" t="s">
        <v>21</v>
      </c>
      <c r="E851" s="859" t="s">
        <v>2741</v>
      </c>
      <c r="F851" s="1042"/>
      <c r="G851" s="1043"/>
      <c r="H851" s="608">
        <f t="shared" ref="H851:H854" si="252">J851</f>
        <v>0.33</v>
      </c>
      <c r="I851" s="609"/>
      <c r="J851" s="610">
        <f>K851+AA851+BM851</f>
        <v>0.33</v>
      </c>
      <c r="K851" s="611">
        <f t="shared" ref="K851:K854" si="253">L851+T851+X851+Y851+Z851</f>
        <v>0</v>
      </c>
      <c r="L851" s="611">
        <f t="shared" ref="L851:L854" si="254">M851+S851</f>
        <v>0</v>
      </c>
      <c r="M851" s="611">
        <f t="shared" ref="M851:M854" si="255">N851+R851</f>
        <v>0</v>
      </c>
      <c r="N851" s="611">
        <f t="shared" ref="N851:N854" si="256">O851+P851+Q851</f>
        <v>0</v>
      </c>
      <c r="O851" s="611"/>
      <c r="P851" s="611"/>
      <c r="Q851" s="611"/>
      <c r="R851" s="611"/>
      <c r="S851" s="611"/>
      <c r="T851" s="611">
        <f t="shared" ref="T851:T854" si="257">U851+V851+W851</f>
        <v>0</v>
      </c>
      <c r="U851" s="611"/>
      <c r="V851" s="611"/>
      <c r="W851" s="611"/>
      <c r="X851" s="611"/>
      <c r="Y851" s="611"/>
      <c r="Z851" s="611"/>
      <c r="AA851" s="611">
        <f t="shared" ref="AA851:AA854" si="258">SUM(AB851:AI851)+AW851+SUM(AY851:BC851)+SUM(BF851:BL851)</f>
        <v>0.33</v>
      </c>
      <c r="AB851" s="611"/>
      <c r="AC851" s="611"/>
      <c r="AD851" s="611"/>
      <c r="AE851" s="611"/>
      <c r="AF851" s="611"/>
      <c r="AG851" s="611">
        <v>0.33</v>
      </c>
      <c r="AH851" s="611"/>
      <c r="AI851" s="611">
        <f t="shared" ref="AI851:AI854" si="259">SUM(AJ851:AV851)+AX851+SUM(BD851:BE851)</f>
        <v>0</v>
      </c>
      <c r="AJ851" s="611"/>
      <c r="AK851" s="611"/>
      <c r="AL851" s="611"/>
      <c r="AM851" s="611"/>
      <c r="AN851" s="611"/>
      <c r="AO851" s="611"/>
      <c r="AP851" s="611"/>
      <c r="AQ851" s="611"/>
      <c r="AR851" s="611"/>
      <c r="AS851" s="611"/>
      <c r="AT851" s="611"/>
      <c r="AU851" s="611"/>
      <c r="AV851" s="611"/>
      <c r="AW851" s="611"/>
      <c r="AX851" s="611"/>
      <c r="AY851" s="611"/>
      <c r="AZ851" s="611"/>
      <c r="BA851" s="611"/>
      <c r="BB851" s="611"/>
      <c r="BC851" s="611"/>
      <c r="BD851" s="611"/>
      <c r="BE851" s="611"/>
      <c r="BF851" s="611"/>
      <c r="BG851" s="611"/>
      <c r="BH851" s="611"/>
      <c r="BI851" s="611"/>
      <c r="BJ851" s="611"/>
      <c r="BK851" s="611"/>
      <c r="BL851" s="611"/>
      <c r="BM851" s="611">
        <f t="shared" ref="BM851:BM853" si="260">SUM(BN851:BP851)</f>
        <v>0</v>
      </c>
      <c r="BN851" s="611"/>
      <c r="BO851" s="611"/>
      <c r="BP851" s="611"/>
    </row>
    <row r="852" spans="1:77" s="773" customFormat="1" ht="30" hidden="1">
      <c r="A852" s="855"/>
      <c r="B852" s="856">
        <v>22</v>
      </c>
      <c r="C852" s="1041" t="s">
        <v>157</v>
      </c>
      <c r="D852" s="1042" t="s">
        <v>21</v>
      </c>
      <c r="E852" s="859" t="s">
        <v>2741</v>
      </c>
      <c r="F852" s="1042"/>
      <c r="G852" s="1043"/>
      <c r="H852" s="608">
        <f t="shared" si="252"/>
        <v>0.33</v>
      </c>
      <c r="I852" s="609"/>
      <c r="J852" s="610">
        <f>K852+AA852+BM852</f>
        <v>0.33</v>
      </c>
      <c r="K852" s="611">
        <f t="shared" si="253"/>
        <v>0</v>
      </c>
      <c r="L852" s="611">
        <f t="shared" si="254"/>
        <v>0</v>
      </c>
      <c r="M852" s="611">
        <f t="shared" si="255"/>
        <v>0</v>
      </c>
      <c r="N852" s="611">
        <f t="shared" si="256"/>
        <v>0</v>
      </c>
      <c r="O852" s="611"/>
      <c r="P852" s="611"/>
      <c r="Q852" s="611"/>
      <c r="R852" s="611"/>
      <c r="S852" s="611"/>
      <c r="T852" s="611">
        <f t="shared" si="257"/>
        <v>0</v>
      </c>
      <c r="U852" s="611"/>
      <c r="V852" s="611"/>
      <c r="W852" s="611"/>
      <c r="X852" s="611"/>
      <c r="Y852" s="611"/>
      <c r="Z852" s="611"/>
      <c r="AA852" s="611">
        <f t="shared" si="258"/>
        <v>0.33</v>
      </c>
      <c r="AB852" s="611"/>
      <c r="AC852" s="611"/>
      <c r="AD852" s="611"/>
      <c r="AE852" s="611"/>
      <c r="AF852" s="611"/>
      <c r="AG852" s="611">
        <v>0.33</v>
      </c>
      <c r="AH852" s="611"/>
      <c r="AI852" s="611">
        <f t="shared" si="259"/>
        <v>0</v>
      </c>
      <c r="AJ852" s="611"/>
      <c r="AK852" s="611"/>
      <c r="AL852" s="611"/>
      <c r="AM852" s="611"/>
      <c r="AN852" s="611"/>
      <c r="AO852" s="611"/>
      <c r="AP852" s="611"/>
      <c r="AQ852" s="611"/>
      <c r="AR852" s="611"/>
      <c r="AS852" s="611"/>
      <c r="AT852" s="611"/>
      <c r="AU852" s="611"/>
      <c r="AV852" s="611"/>
      <c r="AW852" s="611"/>
      <c r="AX852" s="611"/>
      <c r="AY852" s="611"/>
      <c r="AZ852" s="611"/>
      <c r="BA852" s="611"/>
      <c r="BB852" s="611"/>
      <c r="BC852" s="611"/>
      <c r="BD852" s="611"/>
      <c r="BE852" s="611"/>
      <c r="BF852" s="611"/>
      <c r="BG852" s="611"/>
      <c r="BH852" s="611"/>
      <c r="BI852" s="611"/>
      <c r="BJ852" s="611"/>
      <c r="BK852" s="611"/>
      <c r="BL852" s="611"/>
      <c r="BM852" s="611">
        <f t="shared" si="260"/>
        <v>0</v>
      </c>
      <c r="BN852" s="611"/>
      <c r="BO852" s="611"/>
      <c r="BP852" s="611"/>
    </row>
    <row r="853" spans="1:77" s="773" customFormat="1" ht="30" hidden="1">
      <c r="A853" s="855"/>
      <c r="B853" s="856">
        <v>6</v>
      </c>
      <c r="C853" s="1041" t="s">
        <v>158</v>
      </c>
      <c r="D853" s="1042" t="s">
        <v>21</v>
      </c>
      <c r="E853" s="859" t="s">
        <v>2741</v>
      </c>
      <c r="F853" s="1042"/>
      <c r="G853" s="1043"/>
      <c r="H853" s="608">
        <f t="shared" si="252"/>
        <v>0.19</v>
      </c>
      <c r="I853" s="609"/>
      <c r="J853" s="610">
        <f>K853+AA853+BM853</f>
        <v>0.19</v>
      </c>
      <c r="K853" s="611">
        <f t="shared" si="253"/>
        <v>0</v>
      </c>
      <c r="L853" s="611">
        <f t="shared" si="254"/>
        <v>0</v>
      </c>
      <c r="M853" s="611">
        <f t="shared" si="255"/>
        <v>0</v>
      </c>
      <c r="N853" s="611">
        <f t="shared" si="256"/>
        <v>0</v>
      </c>
      <c r="O853" s="611"/>
      <c r="P853" s="611"/>
      <c r="Q853" s="611"/>
      <c r="R853" s="611"/>
      <c r="S853" s="611"/>
      <c r="T853" s="611">
        <f t="shared" si="257"/>
        <v>0</v>
      </c>
      <c r="U853" s="611"/>
      <c r="V853" s="611"/>
      <c r="W853" s="611"/>
      <c r="X853" s="611"/>
      <c r="Y853" s="611"/>
      <c r="Z853" s="611"/>
      <c r="AA853" s="611">
        <f t="shared" si="258"/>
        <v>0.19</v>
      </c>
      <c r="AB853" s="611"/>
      <c r="AC853" s="611"/>
      <c r="AD853" s="611"/>
      <c r="AE853" s="611"/>
      <c r="AF853" s="611"/>
      <c r="AG853" s="611">
        <v>0.19</v>
      </c>
      <c r="AH853" s="611"/>
      <c r="AI853" s="611">
        <f t="shared" si="259"/>
        <v>0</v>
      </c>
      <c r="AJ853" s="611"/>
      <c r="AK853" s="611"/>
      <c r="AL853" s="611"/>
      <c r="AM853" s="611"/>
      <c r="AN853" s="611"/>
      <c r="AO853" s="611"/>
      <c r="AP853" s="611"/>
      <c r="AQ853" s="611"/>
      <c r="AR853" s="611"/>
      <c r="AS853" s="611"/>
      <c r="AT853" s="611"/>
      <c r="AU853" s="611"/>
      <c r="AV853" s="611"/>
      <c r="AW853" s="611"/>
      <c r="AX853" s="611"/>
      <c r="AY853" s="611"/>
      <c r="AZ853" s="611"/>
      <c r="BA853" s="611"/>
      <c r="BB853" s="611"/>
      <c r="BC853" s="611"/>
      <c r="BD853" s="611"/>
      <c r="BE853" s="611"/>
      <c r="BF853" s="611"/>
      <c r="BG853" s="611"/>
      <c r="BH853" s="611"/>
      <c r="BI853" s="611"/>
      <c r="BJ853" s="611"/>
      <c r="BK853" s="611"/>
      <c r="BL853" s="611"/>
      <c r="BM853" s="611">
        <f t="shared" si="260"/>
        <v>0</v>
      </c>
      <c r="BN853" s="611"/>
      <c r="BO853" s="611"/>
      <c r="BP853" s="611"/>
    </row>
    <row r="854" spans="1:77" s="1067" customFormat="1" ht="12.75" hidden="1">
      <c r="B854" s="1068">
        <v>38</v>
      </c>
      <c r="C854" s="1069" t="s">
        <v>159</v>
      </c>
      <c r="D854" s="1070" t="s">
        <v>21</v>
      </c>
      <c r="E854" s="1068" t="s">
        <v>2741</v>
      </c>
      <c r="F854" s="1069"/>
      <c r="G854" s="1069"/>
      <c r="H854" s="1071">
        <f t="shared" si="252"/>
        <v>0.02</v>
      </c>
      <c r="I854" s="1072"/>
      <c r="J854" s="1073">
        <f t="shared" ref="J854" si="261">K854+AA854+BM854</f>
        <v>0.02</v>
      </c>
      <c r="K854" s="1074">
        <f t="shared" si="253"/>
        <v>0</v>
      </c>
      <c r="L854" s="1074">
        <f t="shared" si="254"/>
        <v>0</v>
      </c>
      <c r="M854" s="1074">
        <f t="shared" si="255"/>
        <v>0</v>
      </c>
      <c r="N854" s="1074">
        <f t="shared" si="256"/>
        <v>0</v>
      </c>
      <c r="O854" s="1069"/>
      <c r="P854" s="1069"/>
      <c r="Q854" s="1069"/>
      <c r="R854" s="1069"/>
      <c r="S854" s="1069"/>
      <c r="T854" s="1074">
        <f t="shared" si="257"/>
        <v>0</v>
      </c>
      <c r="U854" s="1069"/>
      <c r="V854" s="1069"/>
      <c r="W854" s="1069"/>
      <c r="X854" s="1069"/>
      <c r="Y854" s="1069"/>
      <c r="Z854" s="1069"/>
      <c r="AA854" s="1074">
        <f t="shared" si="258"/>
        <v>0</v>
      </c>
      <c r="AB854" s="1069"/>
      <c r="AC854" s="1069"/>
      <c r="AD854" s="1069"/>
      <c r="AE854" s="1069"/>
      <c r="AF854" s="1069"/>
      <c r="AG854" s="1069"/>
      <c r="AH854" s="1069"/>
      <c r="AI854" s="1074">
        <f t="shared" si="259"/>
        <v>0</v>
      </c>
      <c r="AJ854" s="1069"/>
      <c r="AK854" s="1069"/>
      <c r="AL854" s="1069"/>
      <c r="AM854" s="1069"/>
      <c r="AN854" s="1069"/>
      <c r="AO854" s="1069"/>
      <c r="AP854" s="1069"/>
      <c r="AQ854" s="1069"/>
      <c r="AR854" s="1069"/>
      <c r="AS854" s="1069"/>
      <c r="AT854" s="1069"/>
      <c r="AU854" s="1069"/>
      <c r="AV854" s="1069"/>
      <c r="AW854" s="1069"/>
      <c r="AX854" s="1069"/>
      <c r="AY854" s="1069"/>
      <c r="AZ854" s="1069"/>
      <c r="BA854" s="1069"/>
      <c r="BB854" s="1069"/>
      <c r="BC854" s="1069"/>
      <c r="BD854" s="1069"/>
      <c r="BE854" s="1069"/>
      <c r="BF854" s="1069"/>
      <c r="BG854" s="1069"/>
      <c r="BH854" s="1069"/>
      <c r="BI854" s="1069"/>
      <c r="BJ854" s="1069"/>
      <c r="BK854" s="1069"/>
      <c r="BL854" s="1069"/>
      <c r="BM854" s="1074">
        <f>SUM(BN854:BP854)</f>
        <v>0.02</v>
      </c>
      <c r="BN854" s="1069">
        <v>0.02</v>
      </c>
      <c r="BO854" s="1069"/>
      <c r="BP854" s="1069"/>
    </row>
    <row r="855" spans="1:77" s="652" customFormat="1" hidden="1">
      <c r="A855" s="706"/>
      <c r="B855" s="753"/>
      <c r="C855" s="753"/>
      <c r="D855" s="640"/>
      <c r="E855" s="640"/>
      <c r="F855" s="641"/>
      <c r="G855" s="642"/>
      <c r="H855" s="643"/>
      <c r="I855" s="644"/>
      <c r="J855" s="645"/>
      <c r="K855" s="1"/>
      <c r="L855" s="1"/>
      <c r="M855" s="1"/>
      <c r="N855" s="1"/>
      <c r="O855" s="646"/>
      <c r="P855" s="646"/>
      <c r="Q855" s="647"/>
      <c r="R855" s="646"/>
      <c r="S855" s="646"/>
      <c r="T855" s="571"/>
      <c r="U855" s="646"/>
      <c r="V855" s="646"/>
      <c r="W855" s="647"/>
      <c r="X855" s="646"/>
      <c r="Y855" s="646"/>
      <c r="Z855" s="646"/>
      <c r="AA855" s="571"/>
      <c r="AB855" s="646"/>
      <c r="AC855" s="646"/>
      <c r="AD855" s="647"/>
      <c r="AE855" s="647"/>
      <c r="AF855" s="646"/>
      <c r="AG855" s="646"/>
      <c r="AH855" s="646"/>
      <c r="AI855" s="1"/>
      <c r="AJ855" s="646"/>
      <c r="AK855" s="646"/>
      <c r="AL855" s="646"/>
      <c r="AM855" s="647"/>
      <c r="AN855" s="646"/>
      <c r="AO855" s="646"/>
      <c r="AP855" s="646"/>
      <c r="AQ855" s="647"/>
      <c r="AR855" s="646"/>
      <c r="AS855" s="646"/>
      <c r="AT855" s="646"/>
      <c r="AU855" s="616"/>
      <c r="AV855" s="646"/>
      <c r="AW855" s="646"/>
      <c r="AX855" s="646"/>
      <c r="AY855" s="646"/>
      <c r="AZ855" s="646"/>
      <c r="BA855" s="646"/>
      <c r="BB855" s="646"/>
      <c r="BC855" s="647"/>
      <c r="BD855" s="646"/>
      <c r="BE855" s="646"/>
      <c r="BF855" s="646"/>
      <c r="BG855" s="646"/>
      <c r="BH855" s="647"/>
      <c r="BI855" s="646"/>
      <c r="BJ855" s="646"/>
      <c r="BK855" s="646"/>
      <c r="BL855" s="647"/>
      <c r="BM855" s="571"/>
      <c r="BN855" s="646"/>
      <c r="BO855" s="646"/>
      <c r="BP855" s="646"/>
      <c r="BQ855" s="542"/>
      <c r="BR855" s="649"/>
      <c r="BS855" s="1035"/>
      <c r="BT855" s="640"/>
      <c r="BU855" s="705"/>
      <c r="BY855" s="642"/>
    </row>
    <row r="856" spans="1:77" s="652" customFormat="1" hidden="1">
      <c r="A856" s="706"/>
      <c r="B856" s="753"/>
      <c r="C856" s="753"/>
      <c r="D856" s="640"/>
      <c r="E856" s="640"/>
      <c r="F856" s="641"/>
      <c r="G856" s="642"/>
      <c r="H856" s="643"/>
      <c r="I856" s="644"/>
      <c r="J856" s="645"/>
      <c r="K856" s="1"/>
      <c r="L856" s="1"/>
      <c r="M856" s="1"/>
      <c r="N856" s="1"/>
      <c r="O856" s="646"/>
      <c r="P856" s="646"/>
      <c r="Q856" s="647"/>
      <c r="R856" s="646"/>
      <c r="S856" s="646"/>
      <c r="T856" s="571"/>
      <c r="U856" s="646"/>
      <c r="V856" s="646"/>
      <c r="W856" s="647"/>
      <c r="X856" s="646"/>
      <c r="Y856" s="646"/>
      <c r="Z856" s="646"/>
      <c r="AA856" s="571"/>
      <c r="AB856" s="646"/>
      <c r="AC856" s="646"/>
      <c r="AD856" s="647"/>
      <c r="AE856" s="647"/>
      <c r="AF856" s="646"/>
      <c r="AG856" s="646"/>
      <c r="AH856" s="646"/>
      <c r="AI856" s="1"/>
      <c r="AJ856" s="646"/>
      <c r="AK856" s="646"/>
      <c r="AL856" s="646"/>
      <c r="AM856" s="647"/>
      <c r="AN856" s="646"/>
      <c r="AO856" s="646"/>
      <c r="AP856" s="646"/>
      <c r="AQ856" s="647"/>
      <c r="AR856" s="646"/>
      <c r="AS856" s="646"/>
      <c r="AT856" s="646"/>
      <c r="AU856" s="616"/>
      <c r="AV856" s="646"/>
      <c r="AW856" s="646"/>
      <c r="AX856" s="646"/>
      <c r="AY856" s="646"/>
      <c r="AZ856" s="646"/>
      <c r="BA856" s="646"/>
      <c r="BB856" s="646"/>
      <c r="BC856" s="647"/>
      <c r="BD856" s="646"/>
      <c r="BE856" s="646"/>
      <c r="BF856" s="646"/>
      <c r="BG856" s="646"/>
      <c r="BH856" s="647"/>
      <c r="BI856" s="646"/>
      <c r="BJ856" s="646"/>
      <c r="BK856" s="646"/>
      <c r="BL856" s="647"/>
      <c r="BM856" s="571"/>
      <c r="BN856" s="646"/>
      <c r="BO856" s="646"/>
      <c r="BP856" s="646"/>
      <c r="BQ856" s="542"/>
      <c r="BR856" s="649"/>
      <c r="BS856" s="1035"/>
      <c r="BT856" s="640"/>
      <c r="BU856" s="705"/>
      <c r="BY856" s="642"/>
    </row>
    <row r="857" spans="1:77" s="773" customFormat="1" ht="31.5" hidden="1">
      <c r="A857" s="603"/>
      <c r="B857" s="605">
        <v>1</v>
      </c>
      <c r="C857" s="1075" t="s">
        <v>160</v>
      </c>
      <c r="D857" s="605" t="s">
        <v>21</v>
      </c>
      <c r="E857" s="419" t="s">
        <v>161</v>
      </c>
      <c r="F857" s="605"/>
      <c r="G857" s="607"/>
      <c r="H857" s="608">
        <f>J857</f>
        <v>0.08</v>
      </c>
      <c r="I857" s="609"/>
      <c r="J857" s="610">
        <f t="shared" ref="J857:J862" si="262">K857+AA857+BM857</f>
        <v>0.08</v>
      </c>
      <c r="K857" s="611">
        <f>L857+T857+X857+Y857+Z857</f>
        <v>0.08</v>
      </c>
      <c r="L857" s="611">
        <f>M857+S857</f>
        <v>0.08</v>
      </c>
      <c r="M857" s="611">
        <f>N857+R857</f>
        <v>0.08</v>
      </c>
      <c r="N857" s="611">
        <f>O857+P857+Q857</f>
        <v>0</v>
      </c>
      <c r="O857" s="611"/>
      <c r="P857" s="611"/>
      <c r="Q857" s="611"/>
      <c r="R857" s="611">
        <v>0.08</v>
      </c>
      <c r="S857" s="611"/>
      <c r="T857" s="611">
        <f>U857+V857+W857</f>
        <v>0</v>
      </c>
      <c r="U857" s="611"/>
      <c r="V857" s="611"/>
      <c r="W857" s="611"/>
      <c r="X857" s="611"/>
      <c r="Y857" s="611"/>
      <c r="Z857" s="611"/>
      <c r="AA857" s="611">
        <f>SUM(AB857:AI857)+AW857+SUM(AY857:BC857)+SUM(BF857:BL857)</f>
        <v>0</v>
      </c>
      <c r="AB857" s="611"/>
      <c r="AC857" s="611"/>
      <c r="AD857" s="611"/>
      <c r="AE857" s="611"/>
      <c r="AF857" s="611"/>
      <c r="AG857" s="611"/>
      <c r="AH857" s="611"/>
      <c r="AI857" s="611">
        <f>SUM(AJ857:AV857)+AX857+SUM(BD857:BE857)</f>
        <v>0</v>
      </c>
      <c r="AJ857" s="611"/>
      <c r="AK857" s="611"/>
      <c r="AL857" s="611"/>
      <c r="AM857" s="611"/>
      <c r="AN857" s="611"/>
      <c r="AO857" s="611"/>
      <c r="AP857" s="611"/>
      <c r="AQ857" s="611"/>
      <c r="AR857" s="611"/>
      <c r="AS857" s="611"/>
      <c r="AT857" s="611"/>
      <c r="AU857" s="611"/>
      <c r="AV857" s="611"/>
      <c r="AW857" s="611"/>
      <c r="AX857" s="611"/>
      <c r="AY857" s="611"/>
      <c r="AZ857" s="611"/>
      <c r="BA857" s="611"/>
      <c r="BB857" s="611"/>
      <c r="BC857" s="611"/>
      <c r="BD857" s="611"/>
      <c r="BE857" s="611"/>
      <c r="BF857" s="611"/>
      <c r="BG857" s="611"/>
      <c r="BH857" s="611"/>
      <c r="BI857" s="611"/>
      <c r="BJ857" s="611"/>
      <c r="BK857" s="611"/>
      <c r="BL857" s="611"/>
      <c r="BM857" s="611">
        <f>SUM(BN857:BP857)</f>
        <v>0</v>
      </c>
      <c r="BN857" s="611"/>
      <c r="BO857" s="611"/>
      <c r="BP857" s="611"/>
    </row>
    <row r="858" spans="1:77" s="773" customFormat="1" ht="30" hidden="1">
      <c r="A858" s="706"/>
      <c r="B858" s="1076">
        <v>2</v>
      </c>
      <c r="C858" s="1077" t="s">
        <v>162</v>
      </c>
      <c r="D858" s="605" t="s">
        <v>21</v>
      </c>
      <c r="E858" s="640" t="s">
        <v>161</v>
      </c>
      <c r="F858" s="641"/>
      <c r="G858" s="642"/>
      <c r="H858" s="608">
        <f>J858</f>
        <v>0.3</v>
      </c>
      <c r="I858" s="609"/>
      <c r="J858" s="610">
        <f t="shared" si="262"/>
        <v>0.3</v>
      </c>
      <c r="K858" s="611">
        <f>L858+T858+X858+Y858+Z858</f>
        <v>0.3</v>
      </c>
      <c r="L858" s="611">
        <f>M858+S858</f>
        <v>0.3</v>
      </c>
      <c r="M858" s="611">
        <f>N858+R858</f>
        <v>0.3</v>
      </c>
      <c r="N858" s="611">
        <f>O858+P858+Q858</f>
        <v>0</v>
      </c>
      <c r="O858" s="611"/>
      <c r="P858" s="611"/>
      <c r="Q858" s="611"/>
      <c r="R858" s="611">
        <v>0.3</v>
      </c>
      <c r="S858" s="611"/>
      <c r="T858" s="611">
        <f>U858+V858+W858</f>
        <v>0</v>
      </c>
      <c r="U858" s="611"/>
      <c r="V858" s="611"/>
      <c r="W858" s="611"/>
      <c r="X858" s="611"/>
      <c r="Y858" s="611"/>
      <c r="Z858" s="611"/>
      <c r="AA858" s="611">
        <f t="shared" ref="AA858:AA862" si="263">SUM(AB858:AI858)+AW858+SUM(AY858:BC858)+SUM(BF858:BL858)</f>
        <v>0</v>
      </c>
      <c r="AB858" s="611"/>
      <c r="AC858" s="611"/>
      <c r="AD858" s="611"/>
      <c r="AE858" s="611"/>
      <c r="AF858" s="611"/>
      <c r="AG858" s="611"/>
      <c r="AH858" s="611"/>
      <c r="AI858" s="611">
        <f t="shared" ref="AI858:AI862" si="264">SUM(AJ858:AV858)+AX858+SUM(BD858:BE858)</f>
        <v>0</v>
      </c>
      <c r="AJ858" s="611"/>
      <c r="AK858" s="611"/>
      <c r="AL858" s="611"/>
      <c r="AM858" s="611"/>
      <c r="AN858" s="611"/>
      <c r="AO858" s="611"/>
      <c r="AP858" s="611"/>
      <c r="AQ858" s="611"/>
      <c r="AR858" s="611"/>
      <c r="AS858" s="611"/>
      <c r="AT858" s="611"/>
      <c r="AU858" s="611"/>
      <c r="AV858" s="611"/>
      <c r="AW858" s="611"/>
      <c r="AX858" s="611"/>
      <c r="AY858" s="611"/>
      <c r="AZ858" s="611"/>
      <c r="BA858" s="611"/>
      <c r="BB858" s="611"/>
      <c r="BC858" s="611"/>
      <c r="BD858" s="611"/>
      <c r="BE858" s="611"/>
      <c r="BF858" s="611"/>
      <c r="BG858" s="611"/>
      <c r="BH858" s="611"/>
      <c r="BI858" s="611"/>
      <c r="BJ858" s="611"/>
      <c r="BK858" s="611"/>
      <c r="BL858" s="611"/>
      <c r="BM858" s="611">
        <f>SUM(BN858:BP858)</f>
        <v>0</v>
      </c>
      <c r="BN858" s="611"/>
      <c r="BO858" s="611"/>
      <c r="BP858" s="611"/>
    </row>
    <row r="859" spans="1:77" s="773" customFormat="1" ht="30" hidden="1">
      <c r="A859" s="706"/>
      <c r="B859" s="1076">
        <v>3</v>
      </c>
      <c r="C859" s="1077" t="s">
        <v>163</v>
      </c>
      <c r="D859" s="605" t="s">
        <v>21</v>
      </c>
      <c r="E859" s="640" t="s">
        <v>161</v>
      </c>
      <c r="F859" s="641"/>
      <c r="G859" s="642"/>
      <c r="H859" s="608">
        <f t="shared" ref="H859:H862" si="265">J859</f>
        <v>0.3</v>
      </c>
      <c r="I859" s="609"/>
      <c r="J859" s="610">
        <f t="shared" si="262"/>
        <v>0.3</v>
      </c>
      <c r="K859" s="611">
        <f t="shared" ref="K859:K862" si="266">L859+T859+X859+Y859+Z859</f>
        <v>0.3</v>
      </c>
      <c r="L859" s="611">
        <f t="shared" ref="L859:L862" si="267">M859+S859</f>
        <v>0.3</v>
      </c>
      <c r="M859" s="611">
        <f t="shared" ref="M859:M862" si="268">N859+R859</f>
        <v>0.3</v>
      </c>
      <c r="N859" s="611">
        <f t="shared" ref="N859:N862" si="269">O859+P859+Q859</f>
        <v>0</v>
      </c>
      <c r="O859" s="611"/>
      <c r="P859" s="611"/>
      <c r="Q859" s="611"/>
      <c r="R859" s="611">
        <v>0.3</v>
      </c>
      <c r="S859" s="611"/>
      <c r="T859" s="611">
        <f t="shared" ref="T859:T862" si="270">U859+V859+W859</f>
        <v>0</v>
      </c>
      <c r="U859" s="611"/>
      <c r="V859" s="611"/>
      <c r="W859" s="611"/>
      <c r="X859" s="611"/>
      <c r="Y859" s="611"/>
      <c r="Z859" s="611"/>
      <c r="AA859" s="611">
        <f t="shared" si="263"/>
        <v>0</v>
      </c>
      <c r="AB859" s="611"/>
      <c r="AC859" s="611"/>
      <c r="AD859" s="611"/>
      <c r="AE859" s="611"/>
      <c r="AF859" s="611"/>
      <c r="AG859" s="611"/>
      <c r="AH859" s="611"/>
      <c r="AI859" s="611">
        <f t="shared" si="264"/>
        <v>0</v>
      </c>
      <c r="AJ859" s="611"/>
      <c r="AK859" s="611"/>
      <c r="AL859" s="611"/>
      <c r="AM859" s="611"/>
      <c r="AN859" s="611"/>
      <c r="AO859" s="611"/>
      <c r="AP859" s="611"/>
      <c r="AQ859" s="611"/>
      <c r="AR859" s="611"/>
      <c r="AS859" s="611"/>
      <c r="AT859" s="611"/>
      <c r="AU859" s="611"/>
      <c r="AV859" s="611"/>
      <c r="AW859" s="611"/>
      <c r="AX859" s="611"/>
      <c r="AY859" s="611"/>
      <c r="AZ859" s="611"/>
      <c r="BA859" s="611"/>
      <c r="BB859" s="611"/>
      <c r="BC859" s="611"/>
      <c r="BD859" s="611"/>
      <c r="BE859" s="611"/>
      <c r="BF859" s="611"/>
      <c r="BG859" s="611"/>
      <c r="BH859" s="611"/>
      <c r="BI859" s="611"/>
      <c r="BJ859" s="611"/>
      <c r="BK859" s="611"/>
      <c r="BL859" s="611"/>
      <c r="BM859" s="611">
        <f t="shared" ref="BM859:BM862" si="271">SUM(BN859:BP859)</f>
        <v>0</v>
      </c>
      <c r="BN859" s="611"/>
      <c r="BO859" s="611"/>
      <c r="BP859" s="611"/>
    </row>
    <row r="860" spans="1:77" s="773" customFormat="1" ht="30" hidden="1">
      <c r="A860" s="706"/>
      <c r="B860" s="1076">
        <v>4</v>
      </c>
      <c r="C860" s="1077" t="s">
        <v>164</v>
      </c>
      <c r="D860" s="605" t="s">
        <v>21</v>
      </c>
      <c r="E860" s="640" t="s">
        <v>161</v>
      </c>
      <c r="F860" s="641"/>
      <c r="G860" s="642"/>
      <c r="H860" s="608">
        <f t="shared" si="265"/>
        <v>0.2</v>
      </c>
      <c r="I860" s="609"/>
      <c r="J860" s="610">
        <f t="shared" si="262"/>
        <v>0.2</v>
      </c>
      <c r="K860" s="611">
        <f t="shared" si="266"/>
        <v>0.2</v>
      </c>
      <c r="L860" s="611">
        <f t="shared" si="267"/>
        <v>0.2</v>
      </c>
      <c r="M860" s="611">
        <f t="shared" si="268"/>
        <v>0.2</v>
      </c>
      <c r="N860" s="611">
        <f t="shared" si="269"/>
        <v>0</v>
      </c>
      <c r="O860" s="611"/>
      <c r="P860" s="611"/>
      <c r="Q860" s="611"/>
      <c r="R860" s="611">
        <v>0.2</v>
      </c>
      <c r="S860" s="611"/>
      <c r="T860" s="611">
        <f t="shared" si="270"/>
        <v>0</v>
      </c>
      <c r="U860" s="611"/>
      <c r="V860" s="611"/>
      <c r="W860" s="611"/>
      <c r="X860" s="611"/>
      <c r="Y860" s="611"/>
      <c r="Z860" s="611"/>
      <c r="AA860" s="611">
        <f t="shared" si="263"/>
        <v>0</v>
      </c>
      <c r="AB860" s="611"/>
      <c r="AC860" s="611"/>
      <c r="AD860" s="611"/>
      <c r="AE860" s="611"/>
      <c r="AF860" s="611"/>
      <c r="AG860" s="611"/>
      <c r="AH860" s="611"/>
      <c r="AI860" s="611">
        <f t="shared" si="264"/>
        <v>0</v>
      </c>
      <c r="AJ860" s="611"/>
      <c r="AK860" s="611"/>
      <c r="AL860" s="611"/>
      <c r="AM860" s="611"/>
      <c r="AN860" s="611"/>
      <c r="AO860" s="611"/>
      <c r="AP860" s="611"/>
      <c r="AQ860" s="611"/>
      <c r="AR860" s="611"/>
      <c r="AS860" s="611"/>
      <c r="AT860" s="611"/>
      <c r="AU860" s="611"/>
      <c r="AV860" s="611"/>
      <c r="AW860" s="611"/>
      <c r="AX860" s="611"/>
      <c r="AY860" s="611"/>
      <c r="AZ860" s="611"/>
      <c r="BA860" s="611"/>
      <c r="BB860" s="611"/>
      <c r="BC860" s="611"/>
      <c r="BD860" s="611"/>
      <c r="BE860" s="611"/>
      <c r="BF860" s="611"/>
      <c r="BG860" s="611"/>
      <c r="BH860" s="611"/>
      <c r="BI860" s="611"/>
      <c r="BJ860" s="611"/>
      <c r="BK860" s="611"/>
      <c r="BL860" s="611"/>
      <c r="BM860" s="611">
        <f t="shared" si="271"/>
        <v>0</v>
      </c>
      <c r="BN860" s="611"/>
      <c r="BO860" s="611"/>
      <c r="BP860" s="611"/>
    </row>
    <row r="861" spans="1:77" s="773" customFormat="1" ht="30" hidden="1">
      <c r="A861" s="706"/>
      <c r="B861" s="1076">
        <v>5</v>
      </c>
      <c r="C861" s="1078" t="s">
        <v>165</v>
      </c>
      <c r="D861" s="605" t="s">
        <v>21</v>
      </c>
      <c r="E861" s="640" t="s">
        <v>161</v>
      </c>
      <c r="F861" s="641"/>
      <c r="G861" s="642"/>
      <c r="H861" s="608">
        <f t="shared" si="265"/>
        <v>0.2</v>
      </c>
      <c r="I861" s="609"/>
      <c r="J861" s="610">
        <f t="shared" si="262"/>
        <v>0.2</v>
      </c>
      <c r="K861" s="611">
        <f t="shared" si="266"/>
        <v>0.2</v>
      </c>
      <c r="L861" s="611">
        <f t="shared" si="267"/>
        <v>0.2</v>
      </c>
      <c r="M861" s="611">
        <f t="shared" si="268"/>
        <v>0.2</v>
      </c>
      <c r="N861" s="611">
        <f t="shared" si="269"/>
        <v>0</v>
      </c>
      <c r="O861" s="611"/>
      <c r="P861" s="611"/>
      <c r="Q861" s="611"/>
      <c r="R861" s="611">
        <v>0.2</v>
      </c>
      <c r="S861" s="611"/>
      <c r="T861" s="611">
        <f t="shared" si="270"/>
        <v>0</v>
      </c>
      <c r="U861" s="611"/>
      <c r="V861" s="611"/>
      <c r="W861" s="611"/>
      <c r="X861" s="611"/>
      <c r="Y861" s="611"/>
      <c r="Z861" s="611"/>
      <c r="AA861" s="611">
        <f t="shared" si="263"/>
        <v>0</v>
      </c>
      <c r="AB861" s="611"/>
      <c r="AC861" s="611"/>
      <c r="AD861" s="611"/>
      <c r="AE861" s="611"/>
      <c r="AF861" s="611"/>
      <c r="AG861" s="611"/>
      <c r="AH861" s="611"/>
      <c r="AI861" s="611">
        <f t="shared" si="264"/>
        <v>0</v>
      </c>
      <c r="AJ861" s="611"/>
      <c r="AK861" s="611"/>
      <c r="AL861" s="611"/>
      <c r="AM861" s="611"/>
      <c r="AN861" s="611"/>
      <c r="AO861" s="611"/>
      <c r="AP861" s="611"/>
      <c r="AQ861" s="611"/>
      <c r="AR861" s="611"/>
      <c r="AS861" s="611"/>
      <c r="AT861" s="611"/>
      <c r="AU861" s="611"/>
      <c r="AV861" s="611"/>
      <c r="AW861" s="611"/>
      <c r="AX861" s="611"/>
      <c r="AY861" s="611"/>
      <c r="AZ861" s="611"/>
      <c r="BA861" s="611"/>
      <c r="BB861" s="611"/>
      <c r="BC861" s="611"/>
      <c r="BD861" s="611"/>
      <c r="BE861" s="611"/>
      <c r="BF861" s="611"/>
      <c r="BG861" s="611"/>
      <c r="BH861" s="611"/>
      <c r="BI861" s="611"/>
      <c r="BJ861" s="611"/>
      <c r="BK861" s="611"/>
      <c r="BL861" s="611"/>
      <c r="BM861" s="611">
        <f t="shared" si="271"/>
        <v>0</v>
      </c>
      <c r="BN861" s="611"/>
      <c r="BO861" s="611"/>
      <c r="BP861" s="611"/>
    </row>
    <row r="862" spans="1:77" s="773" customFormat="1" ht="38.25" hidden="1">
      <c r="A862" s="706"/>
      <c r="B862" s="1076">
        <v>6</v>
      </c>
      <c r="C862" s="841" t="s">
        <v>166</v>
      </c>
      <c r="D862" s="605" t="s">
        <v>21</v>
      </c>
      <c r="E862" s="640" t="s">
        <v>161</v>
      </c>
      <c r="F862" s="641"/>
      <c r="G862" s="642"/>
      <c r="H862" s="608">
        <f t="shared" si="265"/>
        <v>0.1</v>
      </c>
      <c r="I862" s="609"/>
      <c r="J862" s="610">
        <f t="shared" si="262"/>
        <v>0.1</v>
      </c>
      <c r="K862" s="611">
        <f t="shared" si="266"/>
        <v>0.1</v>
      </c>
      <c r="L862" s="611">
        <f t="shared" si="267"/>
        <v>0.1</v>
      </c>
      <c r="M862" s="611">
        <f t="shared" si="268"/>
        <v>0.1</v>
      </c>
      <c r="N862" s="611">
        <f t="shared" si="269"/>
        <v>0</v>
      </c>
      <c r="O862" s="611"/>
      <c r="P862" s="611"/>
      <c r="Q862" s="611"/>
      <c r="R862" s="611">
        <v>0.1</v>
      </c>
      <c r="S862" s="611"/>
      <c r="T862" s="611">
        <f t="shared" si="270"/>
        <v>0</v>
      </c>
      <c r="U862" s="611"/>
      <c r="V862" s="611"/>
      <c r="W862" s="611"/>
      <c r="X862" s="611"/>
      <c r="Y862" s="611"/>
      <c r="Z862" s="611"/>
      <c r="AA862" s="611">
        <f t="shared" si="263"/>
        <v>0</v>
      </c>
      <c r="AB862" s="611"/>
      <c r="AC862" s="611"/>
      <c r="AD862" s="611"/>
      <c r="AE862" s="611"/>
      <c r="AF862" s="611"/>
      <c r="AG862" s="611"/>
      <c r="AH862" s="611"/>
      <c r="AI862" s="611">
        <f t="shared" si="264"/>
        <v>0</v>
      </c>
      <c r="AJ862" s="611"/>
      <c r="AK862" s="611"/>
      <c r="AL862" s="611"/>
      <c r="AM862" s="611"/>
      <c r="AN862" s="611"/>
      <c r="AO862" s="611"/>
      <c r="AP862" s="611"/>
      <c r="AQ862" s="611"/>
      <c r="AR862" s="611"/>
      <c r="AS862" s="611"/>
      <c r="AT862" s="611"/>
      <c r="AU862" s="611"/>
      <c r="AV862" s="611"/>
      <c r="AW862" s="611"/>
      <c r="AX862" s="611"/>
      <c r="AY862" s="611"/>
      <c r="AZ862" s="611"/>
      <c r="BA862" s="611"/>
      <c r="BB862" s="611"/>
      <c r="BC862" s="611"/>
      <c r="BD862" s="611"/>
      <c r="BE862" s="611"/>
      <c r="BF862" s="611"/>
      <c r="BG862" s="611"/>
      <c r="BH862" s="611"/>
      <c r="BI862" s="611"/>
      <c r="BJ862" s="611"/>
      <c r="BK862" s="611"/>
      <c r="BL862" s="611"/>
      <c r="BM862" s="611">
        <f t="shared" si="271"/>
        <v>0</v>
      </c>
      <c r="BN862" s="611"/>
      <c r="BO862" s="611"/>
      <c r="BP862" s="611"/>
    </row>
    <row r="863" spans="1:77" s="652" customFormat="1" hidden="1">
      <c r="A863" s="706"/>
      <c r="B863" s="753"/>
      <c r="C863" s="753"/>
      <c r="D863" s="640"/>
      <c r="E863" s="640"/>
      <c r="F863" s="641"/>
      <c r="G863" s="642"/>
      <c r="H863" s="643"/>
      <c r="I863" s="644"/>
      <c r="J863" s="645"/>
      <c r="K863" s="1"/>
      <c r="L863" s="1"/>
      <c r="M863" s="1"/>
      <c r="N863" s="1"/>
      <c r="O863" s="646"/>
      <c r="P863" s="646"/>
      <c r="Q863" s="647"/>
      <c r="R863" s="646"/>
      <c r="S863" s="646"/>
      <c r="T863" s="571"/>
      <c r="U863" s="646"/>
      <c r="V863" s="646"/>
      <c r="W863" s="647"/>
      <c r="X863" s="646"/>
      <c r="Y863" s="646"/>
      <c r="Z863" s="646"/>
      <c r="AA863" s="571"/>
      <c r="AB863" s="646"/>
      <c r="AC863" s="646"/>
      <c r="AD863" s="647"/>
      <c r="AE863" s="647"/>
      <c r="AF863" s="646"/>
      <c r="AG863" s="646"/>
      <c r="AH863" s="646"/>
      <c r="AI863" s="1"/>
      <c r="AJ863" s="646"/>
      <c r="AK863" s="646"/>
      <c r="AL863" s="646"/>
      <c r="AM863" s="647"/>
      <c r="AN863" s="646"/>
      <c r="AO863" s="646"/>
      <c r="AP863" s="646"/>
      <c r="AQ863" s="647"/>
      <c r="AR863" s="646"/>
      <c r="AS863" s="646"/>
      <c r="AT863" s="646"/>
      <c r="AU863" s="616"/>
      <c r="AV863" s="646"/>
      <c r="AW863" s="646"/>
      <c r="AX863" s="646"/>
      <c r="AY863" s="646"/>
      <c r="AZ863" s="646"/>
      <c r="BA863" s="646"/>
      <c r="BB863" s="646"/>
      <c r="BC863" s="647"/>
      <c r="BD863" s="646"/>
      <c r="BE863" s="646"/>
      <c r="BF863" s="646"/>
      <c r="BG863" s="646"/>
      <c r="BH863" s="647"/>
      <c r="BI863" s="646"/>
      <c r="BJ863" s="646"/>
      <c r="BK863" s="646"/>
      <c r="BL863" s="647"/>
      <c r="BM863" s="571"/>
      <c r="BN863" s="646"/>
      <c r="BO863" s="646"/>
      <c r="BP863" s="646"/>
      <c r="BQ863" s="542"/>
      <c r="BR863" s="649"/>
      <c r="BS863" s="1035"/>
      <c r="BT863" s="640"/>
      <c r="BU863" s="705"/>
      <c r="BY863" s="642"/>
    </row>
    <row r="864" spans="1:77" s="652" customFormat="1" hidden="1">
      <c r="A864" s="706"/>
      <c r="B864" s="753"/>
      <c r="C864" s="753"/>
      <c r="D864" s="640"/>
      <c r="E864" s="640"/>
      <c r="F864" s="641"/>
      <c r="G864" s="642"/>
      <c r="H864" s="643"/>
      <c r="I864" s="644"/>
      <c r="J864" s="645"/>
      <c r="K864" s="1"/>
      <c r="L864" s="1"/>
      <c r="M864" s="1"/>
      <c r="N864" s="1"/>
      <c r="O864" s="646"/>
      <c r="P864" s="646"/>
      <c r="Q864" s="647"/>
      <c r="R864" s="646"/>
      <c r="S864" s="646"/>
      <c r="T864" s="571"/>
      <c r="U864" s="646"/>
      <c r="V864" s="646"/>
      <c r="W864" s="647"/>
      <c r="X864" s="646"/>
      <c r="Y864" s="646"/>
      <c r="Z864" s="646"/>
      <c r="AA864" s="571"/>
      <c r="AB864" s="646"/>
      <c r="AC864" s="646"/>
      <c r="AD864" s="647"/>
      <c r="AE864" s="647"/>
      <c r="AF864" s="646"/>
      <c r="AG864" s="646"/>
      <c r="AH864" s="646"/>
      <c r="AI864" s="1"/>
      <c r="AJ864" s="646"/>
      <c r="AK864" s="646"/>
      <c r="AL864" s="646"/>
      <c r="AM864" s="647"/>
      <c r="AN864" s="646"/>
      <c r="AO864" s="646"/>
      <c r="AP864" s="646"/>
      <c r="AQ864" s="647"/>
      <c r="AR864" s="646"/>
      <c r="AS864" s="646"/>
      <c r="AT864" s="646"/>
      <c r="AU864" s="616"/>
      <c r="AV864" s="646"/>
      <c r="AW864" s="646"/>
      <c r="AX864" s="646"/>
      <c r="AY864" s="646"/>
      <c r="AZ864" s="646"/>
      <c r="BA864" s="646"/>
      <c r="BB864" s="646"/>
      <c r="BC864" s="647"/>
      <c r="BD864" s="646"/>
      <c r="BE864" s="646"/>
      <c r="BF864" s="646"/>
      <c r="BG864" s="646"/>
      <c r="BH864" s="647"/>
      <c r="BI864" s="646"/>
      <c r="BJ864" s="646"/>
      <c r="BK864" s="646"/>
      <c r="BL864" s="647"/>
      <c r="BM864" s="571"/>
      <c r="BN864" s="646"/>
      <c r="BO864" s="646"/>
      <c r="BP864" s="646"/>
      <c r="BQ864" s="542"/>
      <c r="BR864" s="649"/>
      <c r="BS864" s="1035"/>
      <c r="BT864" s="640"/>
      <c r="BU864" s="705"/>
      <c r="BY864" s="642"/>
    </row>
    <row r="865" spans="1:77" s="652" customFormat="1" hidden="1">
      <c r="A865" s="706"/>
      <c r="B865" s="753"/>
      <c r="C865" s="753"/>
      <c r="D865" s="640"/>
      <c r="E865" s="640"/>
      <c r="F865" s="641"/>
      <c r="G865" s="642"/>
      <c r="H865" s="643"/>
      <c r="I865" s="644"/>
      <c r="J865" s="645"/>
      <c r="K865" s="1"/>
      <c r="L865" s="1"/>
      <c r="M865" s="1"/>
      <c r="N865" s="1"/>
      <c r="O865" s="646"/>
      <c r="P865" s="646"/>
      <c r="Q865" s="647"/>
      <c r="R865" s="646"/>
      <c r="S865" s="646"/>
      <c r="T865" s="571"/>
      <c r="U865" s="646"/>
      <c r="V865" s="646"/>
      <c r="W865" s="647"/>
      <c r="X865" s="646"/>
      <c r="Y865" s="646"/>
      <c r="Z865" s="646"/>
      <c r="AA865" s="571"/>
      <c r="AB865" s="646"/>
      <c r="AC865" s="646"/>
      <c r="AD865" s="647"/>
      <c r="AE865" s="647"/>
      <c r="AF865" s="646"/>
      <c r="AG865" s="646"/>
      <c r="AH865" s="646"/>
      <c r="AI865" s="1"/>
      <c r="AJ865" s="646"/>
      <c r="AK865" s="646"/>
      <c r="AL865" s="646"/>
      <c r="AM865" s="647"/>
      <c r="AN865" s="646"/>
      <c r="AO865" s="646"/>
      <c r="AP865" s="646"/>
      <c r="AQ865" s="647"/>
      <c r="AR865" s="646"/>
      <c r="AS865" s="646"/>
      <c r="AT865" s="646"/>
      <c r="AU865" s="616"/>
      <c r="AV865" s="646"/>
      <c r="AW865" s="646"/>
      <c r="AX865" s="646"/>
      <c r="AY865" s="646"/>
      <c r="AZ865" s="646"/>
      <c r="BA865" s="646"/>
      <c r="BB865" s="646"/>
      <c r="BC865" s="647"/>
      <c r="BD865" s="646"/>
      <c r="BE865" s="646"/>
      <c r="BF865" s="646"/>
      <c r="BG865" s="646"/>
      <c r="BH865" s="647"/>
      <c r="BI865" s="646"/>
      <c r="BJ865" s="646"/>
      <c r="BK865" s="646"/>
      <c r="BL865" s="647"/>
      <c r="BM865" s="571"/>
      <c r="BN865" s="646"/>
      <c r="BO865" s="646"/>
      <c r="BP865" s="646"/>
      <c r="BQ865" s="542"/>
      <c r="BR865" s="649"/>
      <c r="BS865" s="1035"/>
      <c r="BT865" s="640"/>
      <c r="BU865" s="705"/>
      <c r="BY865" s="642"/>
    </row>
    <row r="866" spans="1:77" s="755" customFormat="1" ht="47.25" hidden="1">
      <c r="A866" s="756">
        <v>2021</v>
      </c>
      <c r="B866" s="757">
        <v>18</v>
      </c>
      <c r="C866" s="1079" t="s">
        <v>167</v>
      </c>
      <c r="D866" s="759" t="s">
        <v>21</v>
      </c>
      <c r="E866" s="398" t="s">
        <v>72</v>
      </c>
      <c r="F866" s="760"/>
      <c r="G866" s="761"/>
      <c r="H866" s="762">
        <f t="shared" ref="H866:H880" si="272">J866</f>
        <v>0.6</v>
      </c>
      <c r="I866" s="763"/>
      <c r="J866" s="764">
        <f t="shared" ref="J866:J880" si="273">K866+AA866+BM866</f>
        <v>0.6</v>
      </c>
      <c r="K866" s="765">
        <f t="shared" ref="K866:K880" si="274">L866+T866+X866+Y866+Z866</f>
        <v>0.6</v>
      </c>
      <c r="L866" s="765">
        <f t="shared" ref="L866:L880" si="275">M866+S866</f>
        <v>0.6</v>
      </c>
      <c r="M866" s="765">
        <f t="shared" ref="M866:M880" si="276">N866+R866</f>
        <v>0.6</v>
      </c>
      <c r="N866" s="765">
        <f t="shared" ref="N866:N880" si="277">O866+P866+Q866</f>
        <v>0.6</v>
      </c>
      <c r="O866" s="766">
        <v>0.6</v>
      </c>
      <c r="P866" s="765"/>
      <c r="Q866" s="765"/>
      <c r="R866" s="765"/>
      <c r="S866" s="765"/>
      <c r="T866" s="765">
        <f t="shared" ref="T866:T880" si="278">U866+V866+W866</f>
        <v>0</v>
      </c>
      <c r="U866" s="765"/>
      <c r="V866" s="765"/>
      <c r="W866" s="765"/>
      <c r="X866" s="765"/>
      <c r="Y866" s="765"/>
      <c r="Z866" s="765"/>
      <c r="AA866" s="765">
        <f t="shared" ref="AA866:AA880" si="279">SUM(AB866:AI866)+AW866+SUM(AY866:BC866)+SUM(BF866:BL866)</f>
        <v>0</v>
      </c>
      <c r="AB866" s="765"/>
      <c r="AC866" s="765"/>
      <c r="AD866" s="765"/>
      <c r="AE866" s="765"/>
      <c r="AF866" s="765"/>
      <c r="AG866" s="765"/>
      <c r="AH866" s="765"/>
      <c r="AI866" s="765">
        <f t="shared" ref="AI866:AI880" si="280">SUM(AJ866:AV866)+AX866+SUM(BD866:BE866)</f>
        <v>0</v>
      </c>
      <c r="AJ866" s="765"/>
      <c r="AK866" s="765"/>
      <c r="AL866" s="765"/>
      <c r="AM866" s="765"/>
      <c r="AN866" s="765"/>
      <c r="AO866" s="765"/>
      <c r="AP866" s="765"/>
      <c r="AQ866" s="765"/>
      <c r="AR866" s="765"/>
      <c r="AS866" s="765"/>
      <c r="AT866" s="765"/>
      <c r="AU866" s="765"/>
      <c r="AV866" s="765"/>
      <c r="AW866" s="765"/>
      <c r="AX866" s="765"/>
      <c r="AY866" s="765"/>
      <c r="AZ866" s="765"/>
      <c r="BA866" s="765"/>
      <c r="BB866" s="765"/>
      <c r="BC866" s="765"/>
      <c r="BD866" s="765"/>
      <c r="BE866" s="765"/>
      <c r="BF866" s="765"/>
      <c r="BG866" s="765"/>
      <c r="BH866" s="765"/>
      <c r="BI866" s="765"/>
      <c r="BJ866" s="765"/>
      <c r="BK866" s="765"/>
      <c r="BL866" s="765"/>
      <c r="BM866" s="765">
        <f t="shared" ref="BM866:BM880" si="281">SUM(BN866:BP866)</f>
        <v>0</v>
      </c>
      <c r="BN866" s="765"/>
      <c r="BO866" s="765"/>
      <c r="BP866" s="765"/>
    </row>
    <row r="867" spans="1:77" s="755" customFormat="1" ht="31.5" hidden="1">
      <c r="A867" s="756">
        <v>2021</v>
      </c>
      <c r="B867" s="757">
        <v>19</v>
      </c>
      <c r="C867" s="1079" t="s">
        <v>168</v>
      </c>
      <c r="D867" s="759" t="s">
        <v>21</v>
      </c>
      <c r="E867" s="398" t="s">
        <v>72</v>
      </c>
      <c r="F867" s="760"/>
      <c r="G867" s="761"/>
      <c r="H867" s="762">
        <f t="shared" si="272"/>
        <v>0.33</v>
      </c>
      <c r="I867" s="763"/>
      <c r="J867" s="764">
        <f t="shared" si="273"/>
        <v>0.33</v>
      </c>
      <c r="K867" s="765">
        <f t="shared" si="274"/>
        <v>0.33</v>
      </c>
      <c r="L867" s="765">
        <f t="shared" si="275"/>
        <v>0.33</v>
      </c>
      <c r="M867" s="765">
        <f t="shared" si="276"/>
        <v>0.33</v>
      </c>
      <c r="N867" s="765">
        <f t="shared" si="277"/>
        <v>0.33</v>
      </c>
      <c r="O867" s="766">
        <v>0.33</v>
      </c>
      <c r="P867" s="765"/>
      <c r="Q867" s="765"/>
      <c r="R867" s="765"/>
      <c r="S867" s="765"/>
      <c r="T867" s="765">
        <f t="shared" si="278"/>
        <v>0</v>
      </c>
      <c r="U867" s="765"/>
      <c r="V867" s="765"/>
      <c r="W867" s="765"/>
      <c r="X867" s="765"/>
      <c r="Y867" s="765"/>
      <c r="Z867" s="765"/>
      <c r="AA867" s="765">
        <f t="shared" si="279"/>
        <v>0</v>
      </c>
      <c r="AB867" s="765"/>
      <c r="AC867" s="765"/>
      <c r="AD867" s="765"/>
      <c r="AE867" s="765"/>
      <c r="AF867" s="765"/>
      <c r="AG867" s="765"/>
      <c r="AH867" s="765"/>
      <c r="AI867" s="765">
        <f t="shared" si="280"/>
        <v>0</v>
      </c>
      <c r="AJ867" s="765"/>
      <c r="AK867" s="765"/>
      <c r="AL867" s="765"/>
      <c r="AM867" s="765"/>
      <c r="AN867" s="765"/>
      <c r="AO867" s="765"/>
      <c r="AP867" s="765"/>
      <c r="AQ867" s="765"/>
      <c r="AR867" s="765"/>
      <c r="AS867" s="765"/>
      <c r="AT867" s="765"/>
      <c r="AU867" s="765"/>
      <c r="AV867" s="765"/>
      <c r="AW867" s="765"/>
      <c r="AX867" s="765"/>
      <c r="AY867" s="765"/>
      <c r="AZ867" s="765"/>
      <c r="BA867" s="765"/>
      <c r="BB867" s="765"/>
      <c r="BC867" s="765"/>
      <c r="BD867" s="765"/>
      <c r="BE867" s="765"/>
      <c r="BF867" s="765"/>
      <c r="BG867" s="765"/>
      <c r="BH867" s="765"/>
      <c r="BI867" s="765"/>
      <c r="BJ867" s="765"/>
      <c r="BK867" s="765"/>
      <c r="BL867" s="765"/>
      <c r="BM867" s="765">
        <f t="shared" si="281"/>
        <v>0</v>
      </c>
      <c r="BN867" s="765"/>
      <c r="BO867" s="765"/>
      <c r="BP867" s="765"/>
    </row>
    <row r="868" spans="1:77" s="755" customFormat="1" ht="31.5" hidden="1">
      <c r="A868" s="756">
        <v>2021</v>
      </c>
      <c r="B868" s="757">
        <v>20</v>
      </c>
      <c r="C868" s="1080" t="s">
        <v>169</v>
      </c>
      <c r="D868" s="759" t="s">
        <v>21</v>
      </c>
      <c r="E868" s="398" t="s">
        <v>72</v>
      </c>
      <c r="F868" s="760"/>
      <c r="G868" s="761"/>
      <c r="H868" s="762">
        <f t="shared" si="272"/>
        <v>0.19</v>
      </c>
      <c r="I868" s="763"/>
      <c r="J868" s="764">
        <f t="shared" si="273"/>
        <v>0.19</v>
      </c>
      <c r="K868" s="765">
        <f t="shared" si="274"/>
        <v>0.19</v>
      </c>
      <c r="L868" s="765">
        <f t="shared" si="275"/>
        <v>0.19</v>
      </c>
      <c r="M868" s="765">
        <f t="shared" si="276"/>
        <v>0.19</v>
      </c>
      <c r="N868" s="765">
        <f t="shared" si="277"/>
        <v>0.19</v>
      </c>
      <c r="O868" s="1081">
        <v>0.19</v>
      </c>
      <c r="P868" s="765"/>
      <c r="Q868" s="765"/>
      <c r="R868" s="765"/>
      <c r="S868" s="765"/>
      <c r="T868" s="765">
        <f t="shared" si="278"/>
        <v>0</v>
      </c>
      <c r="U868" s="765"/>
      <c r="V868" s="765"/>
      <c r="W868" s="765"/>
      <c r="X868" s="765"/>
      <c r="Y868" s="765"/>
      <c r="Z868" s="765"/>
      <c r="AA868" s="765">
        <f t="shared" si="279"/>
        <v>0</v>
      </c>
      <c r="AB868" s="765"/>
      <c r="AC868" s="765"/>
      <c r="AD868" s="765"/>
      <c r="AE868" s="765"/>
      <c r="AF868" s="765"/>
      <c r="AG868" s="765"/>
      <c r="AH868" s="765"/>
      <c r="AI868" s="765">
        <f t="shared" si="280"/>
        <v>0</v>
      </c>
      <c r="AJ868" s="765"/>
      <c r="AK868" s="765"/>
      <c r="AL868" s="765"/>
      <c r="AM868" s="765"/>
      <c r="AN868" s="765"/>
      <c r="AO868" s="765"/>
      <c r="AP868" s="765"/>
      <c r="AQ868" s="765"/>
      <c r="AR868" s="765"/>
      <c r="AS868" s="765"/>
      <c r="AT868" s="765"/>
      <c r="AU868" s="765"/>
      <c r="AV868" s="765"/>
      <c r="AW868" s="765"/>
      <c r="AX868" s="765"/>
      <c r="AY868" s="765"/>
      <c r="AZ868" s="765"/>
      <c r="BA868" s="765"/>
      <c r="BB868" s="765"/>
      <c r="BC868" s="765"/>
      <c r="BD868" s="765"/>
      <c r="BE868" s="765"/>
      <c r="BF868" s="765"/>
      <c r="BG868" s="765"/>
      <c r="BH868" s="765"/>
      <c r="BI868" s="765"/>
      <c r="BJ868" s="765"/>
      <c r="BK868" s="765"/>
      <c r="BL868" s="765"/>
      <c r="BM868" s="765">
        <f t="shared" si="281"/>
        <v>0</v>
      </c>
      <c r="BN868" s="765"/>
      <c r="BO868" s="765"/>
      <c r="BP868" s="765"/>
    </row>
    <row r="869" spans="1:77" s="755" customFormat="1" ht="47.25" hidden="1">
      <c r="A869" s="756">
        <v>2021</v>
      </c>
      <c r="B869" s="757">
        <v>21</v>
      </c>
      <c r="C869" s="1082" t="s">
        <v>170</v>
      </c>
      <c r="D869" s="759" t="s">
        <v>21</v>
      </c>
      <c r="E869" s="398" t="s">
        <v>72</v>
      </c>
      <c r="F869" s="760"/>
      <c r="G869" s="761"/>
      <c r="H869" s="762">
        <f t="shared" si="272"/>
        <v>7.0000000000000007E-2</v>
      </c>
      <c r="I869" s="763"/>
      <c r="J869" s="764">
        <f t="shared" si="273"/>
        <v>7.0000000000000007E-2</v>
      </c>
      <c r="K869" s="765">
        <f t="shared" si="274"/>
        <v>7.0000000000000007E-2</v>
      </c>
      <c r="L869" s="765">
        <f t="shared" si="275"/>
        <v>7.0000000000000007E-2</v>
      </c>
      <c r="M869" s="765">
        <f t="shared" si="276"/>
        <v>7.0000000000000007E-2</v>
      </c>
      <c r="N869" s="765">
        <f t="shared" si="277"/>
        <v>7.0000000000000007E-2</v>
      </c>
      <c r="O869" s="1081">
        <v>7.0000000000000007E-2</v>
      </c>
      <c r="P869" s="765"/>
      <c r="Q869" s="765"/>
      <c r="R869" s="765"/>
      <c r="S869" s="765"/>
      <c r="T869" s="765">
        <f t="shared" si="278"/>
        <v>0</v>
      </c>
      <c r="U869" s="765"/>
      <c r="V869" s="765"/>
      <c r="W869" s="765"/>
      <c r="X869" s="765"/>
      <c r="Y869" s="765"/>
      <c r="Z869" s="765"/>
      <c r="AA869" s="765">
        <f t="shared" si="279"/>
        <v>0</v>
      </c>
      <c r="AB869" s="765"/>
      <c r="AC869" s="765"/>
      <c r="AD869" s="765"/>
      <c r="AE869" s="765"/>
      <c r="AF869" s="765"/>
      <c r="AG869" s="765"/>
      <c r="AH869" s="765"/>
      <c r="AI869" s="765">
        <f t="shared" si="280"/>
        <v>0</v>
      </c>
      <c r="AJ869" s="765"/>
      <c r="AK869" s="765"/>
      <c r="AL869" s="765"/>
      <c r="AM869" s="765"/>
      <c r="AN869" s="765"/>
      <c r="AO869" s="765"/>
      <c r="AP869" s="765"/>
      <c r="AQ869" s="765"/>
      <c r="AR869" s="765"/>
      <c r="AS869" s="765"/>
      <c r="AT869" s="765"/>
      <c r="AU869" s="765"/>
      <c r="AV869" s="765"/>
      <c r="AW869" s="765"/>
      <c r="AX869" s="765"/>
      <c r="AY869" s="765"/>
      <c r="AZ869" s="765"/>
      <c r="BA869" s="765"/>
      <c r="BB869" s="765"/>
      <c r="BC869" s="765"/>
      <c r="BD869" s="765"/>
      <c r="BE869" s="765"/>
      <c r="BF869" s="765"/>
      <c r="BG869" s="765"/>
      <c r="BH869" s="765"/>
      <c r="BI869" s="765"/>
      <c r="BJ869" s="765"/>
      <c r="BK869" s="765"/>
      <c r="BL869" s="765"/>
      <c r="BM869" s="765">
        <f t="shared" si="281"/>
        <v>0</v>
      </c>
      <c r="BN869" s="765"/>
      <c r="BO869" s="765"/>
      <c r="BP869" s="765"/>
    </row>
    <row r="870" spans="1:77" s="755" customFormat="1" ht="15.75" hidden="1">
      <c r="A870" s="1083"/>
      <c r="B870" s="757"/>
      <c r="C870" s="1084"/>
      <c r="D870" s="1085"/>
      <c r="E870" s="398"/>
      <c r="F870" s="1086"/>
      <c r="G870" s="642"/>
      <c r="H870" s="643"/>
      <c r="I870" s="644"/>
      <c r="J870" s="645"/>
      <c r="K870" s="1"/>
      <c r="L870" s="1"/>
      <c r="M870" s="1"/>
      <c r="N870" s="1"/>
      <c r="O870" s="1"/>
      <c r="P870" s="1"/>
      <c r="Q870" s="1"/>
      <c r="R870" s="1"/>
      <c r="S870" s="1"/>
      <c r="T870" s="1"/>
      <c r="U870" s="1"/>
      <c r="V870" s="1"/>
      <c r="W870" s="1"/>
      <c r="X870" s="1"/>
      <c r="Y870" s="1"/>
      <c r="Z870" s="1"/>
      <c r="AA870" s="765"/>
      <c r="AB870" s="1"/>
      <c r="AC870" s="1"/>
      <c r="AD870" s="1"/>
      <c r="AE870" s="1"/>
      <c r="AF870" s="1"/>
      <c r="AG870" s="1"/>
      <c r="AH870" s="1"/>
      <c r="AI870" s="765"/>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row>
    <row r="871" spans="1:77" s="755" customFormat="1" ht="31.5" hidden="1">
      <c r="A871" s="1083"/>
      <c r="B871" s="757">
        <v>42</v>
      </c>
      <c r="C871" s="1084" t="s">
        <v>171</v>
      </c>
      <c r="D871" s="1085" t="s">
        <v>21</v>
      </c>
      <c r="E871" s="398" t="s">
        <v>72</v>
      </c>
      <c r="F871" s="1086"/>
      <c r="G871" s="642"/>
      <c r="H871" s="643">
        <f t="shared" si="272"/>
        <v>0.5</v>
      </c>
      <c r="I871" s="644"/>
      <c r="J871" s="645">
        <f t="shared" si="273"/>
        <v>0.5</v>
      </c>
      <c r="K871" s="1">
        <f t="shared" si="274"/>
        <v>0.5</v>
      </c>
      <c r="L871" s="1">
        <f t="shared" si="275"/>
        <v>0.5</v>
      </c>
      <c r="M871" s="1">
        <f t="shared" si="276"/>
        <v>0.5</v>
      </c>
      <c r="N871" s="1">
        <f t="shared" si="277"/>
        <v>0.5</v>
      </c>
      <c r="O871" s="1"/>
      <c r="P871" s="1">
        <v>0.5</v>
      </c>
      <c r="Q871" s="1"/>
      <c r="R871" s="1"/>
      <c r="S871" s="1"/>
      <c r="T871" s="1">
        <f t="shared" si="278"/>
        <v>0</v>
      </c>
      <c r="U871" s="1"/>
      <c r="V871" s="1"/>
      <c r="W871" s="1"/>
      <c r="X871" s="1"/>
      <c r="Y871" s="1"/>
      <c r="Z871" s="1"/>
      <c r="AA871" s="765">
        <f t="shared" si="279"/>
        <v>0</v>
      </c>
      <c r="AB871" s="1"/>
      <c r="AC871" s="1"/>
      <c r="AD871" s="1"/>
      <c r="AE871" s="1"/>
      <c r="AF871" s="1"/>
      <c r="AG871" s="1"/>
      <c r="AH871" s="1"/>
      <c r="AI871" s="765">
        <f t="shared" si="280"/>
        <v>0</v>
      </c>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f t="shared" si="281"/>
        <v>0</v>
      </c>
      <c r="BN871" s="1"/>
      <c r="BO871" s="1"/>
      <c r="BP871" s="1"/>
    </row>
    <row r="872" spans="1:77" s="755" customFormat="1" ht="31.5" hidden="1">
      <c r="A872" s="1083"/>
      <c r="B872" s="757">
        <v>43</v>
      </c>
      <c r="C872" s="1084" t="s">
        <v>172</v>
      </c>
      <c r="D872" s="1085" t="s">
        <v>21</v>
      </c>
      <c r="E872" s="398" t="s">
        <v>72</v>
      </c>
      <c r="F872" s="1086"/>
      <c r="G872" s="642"/>
      <c r="H872" s="643">
        <f t="shared" si="272"/>
        <v>0.37</v>
      </c>
      <c r="I872" s="644"/>
      <c r="J872" s="645">
        <f t="shared" si="273"/>
        <v>0.37</v>
      </c>
      <c r="K872" s="1">
        <f t="shared" si="274"/>
        <v>0.37</v>
      </c>
      <c r="L872" s="1">
        <f t="shared" si="275"/>
        <v>0.37</v>
      </c>
      <c r="M872" s="1">
        <f t="shared" si="276"/>
        <v>0.37</v>
      </c>
      <c r="N872" s="1">
        <f t="shared" si="277"/>
        <v>0.37</v>
      </c>
      <c r="O872" s="1">
        <v>0.37</v>
      </c>
      <c r="P872" s="1"/>
      <c r="Q872" s="1"/>
      <c r="R872" s="1"/>
      <c r="S872" s="1"/>
      <c r="T872" s="1">
        <f t="shared" si="278"/>
        <v>0</v>
      </c>
      <c r="U872" s="1"/>
      <c r="V872" s="1"/>
      <c r="W872" s="1"/>
      <c r="X872" s="1"/>
      <c r="Y872" s="1"/>
      <c r="Z872" s="1"/>
      <c r="AA872" s="765">
        <f t="shared" si="279"/>
        <v>0</v>
      </c>
      <c r="AB872" s="1"/>
      <c r="AC872" s="1"/>
      <c r="AD872" s="1"/>
      <c r="AE872" s="1"/>
      <c r="AF872" s="1"/>
      <c r="AG872" s="1"/>
      <c r="AH872" s="1"/>
      <c r="AI872" s="765">
        <f t="shared" si="280"/>
        <v>0</v>
      </c>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f t="shared" si="281"/>
        <v>0</v>
      </c>
      <c r="BN872" s="1"/>
      <c r="BO872" s="1"/>
      <c r="BP872" s="1"/>
    </row>
    <row r="873" spans="1:77" s="755" customFormat="1" ht="31.5" hidden="1">
      <c r="A873" s="1083"/>
      <c r="B873" s="757">
        <v>44</v>
      </c>
      <c r="C873" s="1084" t="s">
        <v>173</v>
      </c>
      <c r="D873" s="1085" t="s">
        <v>21</v>
      </c>
      <c r="E873" s="398" t="s">
        <v>72</v>
      </c>
      <c r="F873" s="1086"/>
      <c r="G873" s="642"/>
      <c r="H873" s="643">
        <f t="shared" si="272"/>
        <v>0.64</v>
      </c>
      <c r="I873" s="644"/>
      <c r="J873" s="645">
        <f t="shared" si="273"/>
        <v>0.64</v>
      </c>
      <c r="K873" s="1">
        <f t="shared" si="274"/>
        <v>0.64</v>
      </c>
      <c r="L873" s="1">
        <f t="shared" si="275"/>
        <v>0.64</v>
      </c>
      <c r="M873" s="1">
        <f t="shared" si="276"/>
        <v>0.64</v>
      </c>
      <c r="N873" s="1">
        <f t="shared" si="277"/>
        <v>0.64</v>
      </c>
      <c r="O873" s="1">
        <v>0.28000000000000003</v>
      </c>
      <c r="P873" s="1">
        <v>0.36</v>
      </c>
      <c r="Q873" s="1"/>
      <c r="R873" s="1"/>
      <c r="S873" s="1"/>
      <c r="T873" s="1">
        <f t="shared" si="278"/>
        <v>0</v>
      </c>
      <c r="U873" s="1"/>
      <c r="V873" s="1"/>
      <c r="W873" s="1"/>
      <c r="X873" s="1"/>
      <c r="Y873" s="1"/>
      <c r="Z873" s="1"/>
      <c r="AA873" s="765">
        <f t="shared" si="279"/>
        <v>0</v>
      </c>
      <c r="AB873" s="1"/>
      <c r="AC873" s="1"/>
      <c r="AD873" s="1"/>
      <c r="AE873" s="1"/>
      <c r="AF873" s="1"/>
      <c r="AG873" s="1"/>
      <c r="AH873" s="1"/>
      <c r="AI873" s="765">
        <f t="shared" si="280"/>
        <v>0</v>
      </c>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f t="shared" si="281"/>
        <v>0</v>
      </c>
      <c r="BN873" s="1"/>
      <c r="BO873" s="1"/>
      <c r="BP873" s="1"/>
    </row>
    <row r="874" spans="1:77" s="755" customFormat="1" ht="31.5" hidden="1">
      <c r="A874" s="1083"/>
      <c r="B874" s="757">
        <v>46</v>
      </c>
      <c r="C874" s="1084" t="s">
        <v>174</v>
      </c>
      <c r="D874" s="1085" t="s">
        <v>21</v>
      </c>
      <c r="E874" s="398" t="s">
        <v>72</v>
      </c>
      <c r="F874" s="1086"/>
      <c r="G874" s="642"/>
      <c r="H874" s="643">
        <f t="shared" si="272"/>
        <v>0.98</v>
      </c>
      <c r="I874" s="644"/>
      <c r="J874" s="645">
        <f t="shared" si="273"/>
        <v>0.98</v>
      </c>
      <c r="K874" s="1">
        <f t="shared" si="274"/>
        <v>0.82</v>
      </c>
      <c r="L874" s="1">
        <f t="shared" si="275"/>
        <v>0.82</v>
      </c>
      <c r="M874" s="1">
        <f t="shared" si="276"/>
        <v>0.82</v>
      </c>
      <c r="N874" s="1">
        <f t="shared" si="277"/>
        <v>0.82</v>
      </c>
      <c r="O874" s="1">
        <v>0.82</v>
      </c>
      <c r="P874" s="1"/>
      <c r="Q874" s="1"/>
      <c r="R874" s="1"/>
      <c r="S874" s="1"/>
      <c r="T874" s="1">
        <f t="shared" si="278"/>
        <v>0</v>
      </c>
      <c r="U874" s="1"/>
      <c r="V874" s="1"/>
      <c r="W874" s="1"/>
      <c r="X874" s="1"/>
      <c r="Y874" s="1"/>
      <c r="Z874" s="1"/>
      <c r="AA874" s="765">
        <f t="shared" si="279"/>
        <v>0.16</v>
      </c>
      <c r="AB874" s="1"/>
      <c r="AC874" s="1"/>
      <c r="AD874" s="1"/>
      <c r="AE874" s="1"/>
      <c r="AF874" s="1"/>
      <c r="AG874" s="1"/>
      <c r="AH874" s="1"/>
      <c r="AI874" s="765">
        <f t="shared" si="280"/>
        <v>0.16</v>
      </c>
      <c r="AJ874" s="1"/>
      <c r="AK874" s="1"/>
      <c r="AL874" s="1"/>
      <c r="AM874" s="1"/>
      <c r="AN874" s="1"/>
      <c r="AO874" s="1"/>
      <c r="AP874" s="1"/>
      <c r="AQ874" s="1"/>
      <c r="AR874" s="1"/>
      <c r="AS874" s="1"/>
      <c r="AT874" s="1"/>
      <c r="AU874" s="1"/>
      <c r="AV874" s="1"/>
      <c r="AW874" s="1"/>
      <c r="AX874" s="1"/>
      <c r="AY874" s="1"/>
      <c r="AZ874" s="1"/>
      <c r="BA874" s="1"/>
      <c r="BB874" s="1"/>
      <c r="BC874" s="1"/>
      <c r="BD874" s="1"/>
      <c r="BE874" s="1">
        <v>0.16</v>
      </c>
      <c r="BF874" s="1"/>
      <c r="BG874" s="1"/>
      <c r="BH874" s="1"/>
      <c r="BI874" s="1"/>
      <c r="BJ874" s="1"/>
      <c r="BK874" s="1"/>
      <c r="BL874" s="1"/>
      <c r="BM874" s="1">
        <f t="shared" si="281"/>
        <v>0</v>
      </c>
      <c r="BN874" s="1"/>
      <c r="BO874" s="1"/>
      <c r="BP874" s="1"/>
    </row>
    <row r="875" spans="1:77" s="755" customFormat="1" ht="31.5" hidden="1">
      <c r="A875" s="1083"/>
      <c r="B875" s="757">
        <v>47</v>
      </c>
      <c r="C875" s="1084" t="s">
        <v>175</v>
      </c>
      <c r="D875" s="1085" t="s">
        <v>21</v>
      </c>
      <c r="E875" s="398" t="s">
        <v>72</v>
      </c>
      <c r="F875" s="1086"/>
      <c r="G875" s="642"/>
      <c r="H875" s="643">
        <f t="shared" si="272"/>
        <v>1.8699999999999999</v>
      </c>
      <c r="I875" s="644"/>
      <c r="J875" s="645">
        <f t="shared" si="273"/>
        <v>1.8699999999999999</v>
      </c>
      <c r="K875" s="1">
        <f t="shared" si="274"/>
        <v>1.63</v>
      </c>
      <c r="L875" s="1">
        <f t="shared" si="275"/>
        <v>1.63</v>
      </c>
      <c r="M875" s="1">
        <f t="shared" si="276"/>
        <v>1.63</v>
      </c>
      <c r="N875" s="1">
        <f t="shared" si="277"/>
        <v>1.63</v>
      </c>
      <c r="O875" s="1">
        <v>1.63</v>
      </c>
      <c r="P875" s="1"/>
      <c r="Q875" s="1"/>
      <c r="R875" s="1"/>
      <c r="S875" s="1"/>
      <c r="T875" s="1">
        <f t="shared" si="278"/>
        <v>0</v>
      </c>
      <c r="U875" s="1"/>
      <c r="V875" s="1"/>
      <c r="W875" s="1"/>
      <c r="X875" s="1"/>
      <c r="Y875" s="1"/>
      <c r="Z875" s="1"/>
      <c r="AA875" s="765">
        <f t="shared" si="279"/>
        <v>0.24</v>
      </c>
      <c r="AB875" s="1"/>
      <c r="AC875" s="1"/>
      <c r="AD875" s="1"/>
      <c r="AE875" s="1"/>
      <c r="AF875" s="1"/>
      <c r="AG875" s="1"/>
      <c r="AH875" s="1"/>
      <c r="AI875" s="765">
        <f t="shared" si="280"/>
        <v>0.24</v>
      </c>
      <c r="AJ875" s="1">
        <v>0.24</v>
      </c>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f t="shared" si="281"/>
        <v>0</v>
      </c>
      <c r="BN875" s="1"/>
      <c r="BO875" s="1"/>
      <c r="BP875" s="1"/>
    </row>
    <row r="876" spans="1:77" s="755" customFormat="1" ht="31.5" hidden="1">
      <c r="A876" s="1083"/>
      <c r="B876" s="757">
        <v>48</v>
      </c>
      <c r="C876" s="1084" t="s">
        <v>176</v>
      </c>
      <c r="D876" s="1085" t="s">
        <v>21</v>
      </c>
      <c r="E876" s="398" t="s">
        <v>72</v>
      </c>
      <c r="F876" s="1086"/>
      <c r="G876" s="642"/>
      <c r="H876" s="643">
        <f t="shared" si="272"/>
        <v>0.8</v>
      </c>
      <c r="I876" s="644"/>
      <c r="J876" s="645">
        <f t="shared" si="273"/>
        <v>0.8</v>
      </c>
      <c r="K876" s="1">
        <f t="shared" si="274"/>
        <v>0.75</v>
      </c>
      <c r="L876" s="1">
        <f t="shared" si="275"/>
        <v>0.75</v>
      </c>
      <c r="M876" s="1">
        <f t="shared" si="276"/>
        <v>0.75</v>
      </c>
      <c r="N876" s="1">
        <f t="shared" si="277"/>
        <v>0.75</v>
      </c>
      <c r="O876" s="1">
        <v>0.75</v>
      </c>
      <c r="P876" s="1"/>
      <c r="Q876" s="1"/>
      <c r="R876" s="1"/>
      <c r="S876" s="1"/>
      <c r="T876" s="1">
        <f t="shared" si="278"/>
        <v>0</v>
      </c>
      <c r="U876" s="1"/>
      <c r="V876" s="1"/>
      <c r="W876" s="1"/>
      <c r="X876" s="1"/>
      <c r="Y876" s="1"/>
      <c r="Z876" s="1"/>
      <c r="AA876" s="765">
        <f t="shared" si="279"/>
        <v>0.05</v>
      </c>
      <c r="AB876" s="1"/>
      <c r="AC876" s="1"/>
      <c r="AD876" s="1"/>
      <c r="AE876" s="1"/>
      <c r="AF876" s="1"/>
      <c r="AG876" s="1"/>
      <c r="AH876" s="1"/>
      <c r="AI876" s="765">
        <f t="shared" si="280"/>
        <v>0.05</v>
      </c>
      <c r="AJ876" s="1">
        <v>0.05</v>
      </c>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f t="shared" si="281"/>
        <v>0</v>
      </c>
      <c r="BN876" s="1"/>
      <c r="BO876" s="1"/>
      <c r="BP876" s="1"/>
    </row>
    <row r="877" spans="1:77" s="755" customFormat="1" ht="31.5" hidden="1">
      <c r="A877" s="1087"/>
      <c r="B877" s="757">
        <v>49</v>
      </c>
      <c r="C877" s="1084" t="s">
        <v>177</v>
      </c>
      <c r="D877" s="1085" t="s">
        <v>21</v>
      </c>
      <c r="E877" s="398" t="s">
        <v>72</v>
      </c>
      <c r="F877" s="1088"/>
      <c r="G877" s="642"/>
      <c r="H877" s="643">
        <f t="shared" si="272"/>
        <v>0.70000000000000007</v>
      </c>
      <c r="I877" s="644"/>
      <c r="J877" s="645">
        <f t="shared" si="273"/>
        <v>0.70000000000000007</v>
      </c>
      <c r="K877" s="1">
        <f t="shared" si="274"/>
        <v>0.65</v>
      </c>
      <c r="L877" s="1">
        <f t="shared" si="275"/>
        <v>0.65</v>
      </c>
      <c r="M877" s="1">
        <f t="shared" si="276"/>
        <v>0.65</v>
      </c>
      <c r="N877" s="1">
        <f t="shared" si="277"/>
        <v>0.65</v>
      </c>
      <c r="O877" s="1">
        <v>0.65</v>
      </c>
      <c r="P877" s="1"/>
      <c r="Q877" s="1"/>
      <c r="R877" s="1"/>
      <c r="S877" s="1"/>
      <c r="T877" s="1">
        <f t="shared" si="278"/>
        <v>0</v>
      </c>
      <c r="U877" s="1"/>
      <c r="V877" s="1"/>
      <c r="W877" s="1"/>
      <c r="X877" s="1"/>
      <c r="Y877" s="1"/>
      <c r="Z877" s="1"/>
      <c r="AA877" s="765">
        <f t="shared" si="279"/>
        <v>0.05</v>
      </c>
      <c r="AB877" s="1"/>
      <c r="AC877" s="1"/>
      <c r="AD877" s="1"/>
      <c r="AE877" s="1"/>
      <c r="AF877" s="1"/>
      <c r="AG877" s="1"/>
      <c r="AH877" s="1"/>
      <c r="AI877" s="765">
        <f t="shared" si="280"/>
        <v>0.05</v>
      </c>
      <c r="AJ877" s="1">
        <v>0.05</v>
      </c>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f t="shared" si="281"/>
        <v>0</v>
      </c>
      <c r="BN877" s="1"/>
      <c r="BO877" s="1"/>
      <c r="BP877" s="1"/>
    </row>
    <row r="878" spans="1:77" s="755" customFormat="1" ht="31.5" hidden="1">
      <c r="A878" s="638"/>
      <c r="B878" s="757">
        <v>50</v>
      </c>
      <c r="C878" s="1084" t="s">
        <v>178</v>
      </c>
      <c r="D878" s="1085" t="s">
        <v>21</v>
      </c>
      <c r="E878" s="398" t="s">
        <v>72</v>
      </c>
      <c r="F878" s="787"/>
      <c r="G878" s="642"/>
      <c r="H878" s="643">
        <f t="shared" si="272"/>
        <v>0.98</v>
      </c>
      <c r="I878" s="644"/>
      <c r="J878" s="645">
        <f t="shared" si="273"/>
        <v>0.98</v>
      </c>
      <c r="K878" s="1">
        <f t="shared" si="274"/>
        <v>0.98</v>
      </c>
      <c r="L878" s="1">
        <f t="shared" si="275"/>
        <v>0.98</v>
      </c>
      <c r="M878" s="1">
        <f t="shared" si="276"/>
        <v>0.98</v>
      </c>
      <c r="N878" s="1">
        <f t="shared" si="277"/>
        <v>0.98</v>
      </c>
      <c r="O878" s="1">
        <v>0.98</v>
      </c>
      <c r="P878" s="1"/>
      <c r="Q878" s="1"/>
      <c r="R878" s="1"/>
      <c r="S878" s="1"/>
      <c r="T878" s="1">
        <f t="shared" si="278"/>
        <v>0</v>
      </c>
      <c r="U878" s="1"/>
      <c r="V878" s="1"/>
      <c r="W878" s="1"/>
      <c r="X878" s="1"/>
      <c r="Y878" s="1"/>
      <c r="Z878" s="1"/>
      <c r="AA878" s="765">
        <f t="shared" si="279"/>
        <v>0</v>
      </c>
      <c r="AB878" s="1"/>
      <c r="AC878" s="1"/>
      <c r="AD878" s="1"/>
      <c r="AE878" s="1"/>
      <c r="AF878" s="1"/>
      <c r="AG878" s="1"/>
      <c r="AH878" s="1"/>
      <c r="AI878" s="765">
        <f t="shared" si="280"/>
        <v>0</v>
      </c>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f t="shared" si="281"/>
        <v>0</v>
      </c>
      <c r="BN878" s="1"/>
      <c r="BO878" s="1"/>
      <c r="BP878" s="1"/>
    </row>
    <row r="879" spans="1:77" s="755" customFormat="1" ht="31.5" hidden="1">
      <c r="A879" s="638"/>
      <c r="B879" s="757">
        <v>54</v>
      </c>
      <c r="C879" s="1089" t="s">
        <v>179</v>
      </c>
      <c r="D879" s="1085" t="s">
        <v>21</v>
      </c>
      <c r="E879" s="398" t="s">
        <v>72</v>
      </c>
      <c r="F879" s="774"/>
      <c r="G879" s="642"/>
      <c r="H879" s="643">
        <f t="shared" si="272"/>
        <v>1.6</v>
      </c>
      <c r="I879" s="644"/>
      <c r="J879" s="645">
        <f t="shared" si="273"/>
        <v>1.6</v>
      </c>
      <c r="K879" s="1">
        <f t="shared" si="274"/>
        <v>1.6</v>
      </c>
      <c r="L879" s="1">
        <f t="shared" si="275"/>
        <v>1.6</v>
      </c>
      <c r="M879" s="1">
        <f t="shared" si="276"/>
        <v>1.6</v>
      </c>
      <c r="N879" s="1">
        <f t="shared" si="277"/>
        <v>0</v>
      </c>
      <c r="O879" s="1"/>
      <c r="P879" s="1"/>
      <c r="Q879" s="1"/>
      <c r="R879" s="1">
        <v>1.6</v>
      </c>
      <c r="S879" s="1"/>
      <c r="T879" s="1">
        <f t="shared" si="278"/>
        <v>0</v>
      </c>
      <c r="U879" s="1"/>
      <c r="V879" s="1"/>
      <c r="W879" s="1"/>
      <c r="X879" s="1"/>
      <c r="Y879" s="1"/>
      <c r="Z879" s="1"/>
      <c r="AA879" s="765">
        <f t="shared" si="279"/>
        <v>0</v>
      </c>
      <c r="AB879" s="1"/>
      <c r="AC879" s="1"/>
      <c r="AD879" s="1"/>
      <c r="AE879" s="1"/>
      <c r="AF879" s="1"/>
      <c r="AG879" s="1"/>
      <c r="AH879" s="1"/>
      <c r="AI879" s="765">
        <f t="shared" si="280"/>
        <v>0</v>
      </c>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f t="shared" si="281"/>
        <v>0</v>
      </c>
      <c r="BN879" s="1"/>
      <c r="BO879" s="1"/>
      <c r="BP879" s="1"/>
    </row>
    <row r="880" spans="1:77" s="755" customFormat="1" ht="51" hidden="1">
      <c r="B880" s="757">
        <v>73</v>
      </c>
      <c r="C880" s="1090" t="s">
        <v>180</v>
      </c>
      <c r="D880" s="640" t="s">
        <v>21</v>
      </c>
      <c r="E880" s="641" t="s">
        <v>72</v>
      </c>
      <c r="F880" s="1091"/>
      <c r="G880" s="1091"/>
      <c r="H880" s="643">
        <f t="shared" si="272"/>
        <v>1.1000000000000001</v>
      </c>
      <c r="I880" s="644"/>
      <c r="J880" s="645">
        <f t="shared" si="273"/>
        <v>1.1000000000000001</v>
      </c>
      <c r="K880" s="1">
        <f t="shared" si="274"/>
        <v>1.1000000000000001</v>
      </c>
      <c r="L880" s="1">
        <f t="shared" si="275"/>
        <v>0.9</v>
      </c>
      <c r="M880" s="1">
        <f t="shared" si="276"/>
        <v>0.9</v>
      </c>
      <c r="N880" s="1">
        <f t="shared" si="277"/>
        <v>0.9</v>
      </c>
      <c r="O880" s="1092">
        <v>0.9</v>
      </c>
      <c r="T880" s="1">
        <f t="shared" si="278"/>
        <v>0</v>
      </c>
      <c r="Y880" s="755">
        <v>0.2</v>
      </c>
      <c r="AA880" s="765">
        <f t="shared" si="279"/>
        <v>0</v>
      </c>
      <c r="AI880" s="765">
        <f t="shared" si="280"/>
        <v>0</v>
      </c>
      <c r="BM880" s="1">
        <f t="shared" si="281"/>
        <v>0</v>
      </c>
    </row>
    <row r="881" spans="1:77" s="652" customFormat="1" hidden="1">
      <c r="A881" s="706"/>
      <c r="B881" s="753"/>
      <c r="C881" s="753"/>
      <c r="D881" s="640"/>
      <c r="E881" s="640"/>
      <c r="F881" s="641"/>
      <c r="G881" s="642"/>
      <c r="H881" s="643"/>
      <c r="I881" s="644"/>
      <c r="J881" s="645"/>
      <c r="K881" s="1"/>
      <c r="L881" s="1"/>
      <c r="M881" s="1"/>
      <c r="N881" s="1"/>
      <c r="O881" s="646"/>
      <c r="P881" s="646"/>
      <c r="Q881" s="647"/>
      <c r="R881" s="646"/>
      <c r="S881" s="646"/>
      <c r="T881" s="571"/>
      <c r="U881" s="646"/>
      <c r="V881" s="646"/>
      <c r="W881" s="647"/>
      <c r="X881" s="646"/>
      <c r="Y881" s="646"/>
      <c r="Z881" s="646"/>
      <c r="AA881" s="571"/>
      <c r="AB881" s="646"/>
      <c r="AC881" s="646"/>
      <c r="AD881" s="647"/>
      <c r="AE881" s="647"/>
      <c r="AF881" s="646"/>
      <c r="AG881" s="646"/>
      <c r="AH881" s="646"/>
      <c r="AI881" s="1"/>
      <c r="AJ881" s="646"/>
      <c r="AK881" s="646"/>
      <c r="AL881" s="646"/>
      <c r="AM881" s="647"/>
      <c r="AN881" s="646"/>
      <c r="AO881" s="646"/>
      <c r="AP881" s="646"/>
      <c r="AQ881" s="647"/>
      <c r="AR881" s="646"/>
      <c r="AS881" s="646"/>
      <c r="AT881" s="646"/>
      <c r="AU881" s="616"/>
      <c r="AV881" s="646"/>
      <c r="AW881" s="646"/>
      <c r="AX881" s="646"/>
      <c r="AY881" s="646"/>
      <c r="AZ881" s="646"/>
      <c r="BA881" s="646"/>
      <c r="BB881" s="646"/>
      <c r="BC881" s="647"/>
      <c r="BD881" s="646"/>
      <c r="BE881" s="646"/>
      <c r="BF881" s="646"/>
      <c r="BG881" s="646"/>
      <c r="BH881" s="647"/>
      <c r="BI881" s="646"/>
      <c r="BJ881" s="646"/>
      <c r="BK881" s="646"/>
      <c r="BL881" s="647"/>
      <c r="BM881" s="571"/>
      <c r="BN881" s="646"/>
      <c r="BO881" s="646"/>
      <c r="BP881" s="646"/>
      <c r="BQ881" s="542"/>
      <c r="BR881" s="649"/>
      <c r="BS881" s="1035"/>
      <c r="BT881" s="640"/>
      <c r="BU881" s="705"/>
      <c r="BY881" s="642"/>
    </row>
    <row r="882" spans="1:77" s="755" customFormat="1" ht="30" hidden="1">
      <c r="A882" s="638"/>
      <c r="B882" s="980" t="s">
        <v>114</v>
      </c>
      <c r="C882" s="854" t="s">
        <v>181</v>
      </c>
      <c r="D882" s="640" t="s">
        <v>21</v>
      </c>
      <c r="E882" s="640" t="s">
        <v>95</v>
      </c>
      <c r="F882" s="640"/>
      <c r="G882" s="642"/>
      <c r="H882" s="643">
        <f t="shared" ref="H882" si="282">I882+J882</f>
        <v>1.43</v>
      </c>
      <c r="I882" s="644"/>
      <c r="J882" s="645">
        <f>K882+AA882+BM882</f>
        <v>1.43</v>
      </c>
      <c r="K882" s="1">
        <f t="shared" ref="K882" si="283">L882+T882+X882+Y882+Z882</f>
        <v>0</v>
      </c>
      <c r="L882" s="1">
        <f t="shared" ref="L882" si="284">M882+S882</f>
        <v>0</v>
      </c>
      <c r="M882" s="1">
        <f t="shared" ref="M882" si="285">N882+R882</f>
        <v>0</v>
      </c>
      <c r="N882" s="1">
        <f t="shared" ref="N882" si="286">O882+P882+Q882</f>
        <v>0</v>
      </c>
      <c r="O882" s="1"/>
      <c r="P882" s="1"/>
      <c r="Q882" s="1"/>
      <c r="R882" s="1"/>
      <c r="S882" s="1"/>
      <c r="T882" s="1">
        <f t="shared" ref="T882" si="287">U882+V882+W882</f>
        <v>0</v>
      </c>
      <c r="U882" s="1"/>
      <c r="V882" s="1"/>
      <c r="W882" s="1"/>
      <c r="X882" s="1"/>
      <c r="Y882" s="1"/>
      <c r="Z882" s="1"/>
      <c r="AA882" s="1">
        <f t="shared" ref="AA882" si="288">SUM(AB882:AI882)+AW882+SUM(AY882:BC882)+SUM(BF882:BL882)</f>
        <v>0</v>
      </c>
      <c r="AB882" s="1"/>
      <c r="AC882" s="1"/>
      <c r="AD882" s="1"/>
      <c r="AE882" s="1"/>
      <c r="AF882" s="1"/>
      <c r="AG882" s="1"/>
      <c r="AH882" s="1"/>
      <c r="AI882" s="1">
        <f t="shared" ref="AI882" si="289">SUM(AJ882:AV882)+AX882+SUM(BD882:BE882)</f>
        <v>0</v>
      </c>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f t="shared" ref="BM882" si="290">SUM(BN882:BP882)</f>
        <v>1.43</v>
      </c>
      <c r="BN882" s="1">
        <v>1.43</v>
      </c>
      <c r="BO882" s="1"/>
      <c r="BP882" s="1"/>
    </row>
    <row r="883" spans="1:77" s="652" customFormat="1" hidden="1">
      <c r="A883" s="706"/>
      <c r="B883" s="753"/>
      <c r="C883" s="753"/>
      <c r="D883" s="640"/>
      <c r="E883" s="640"/>
      <c r="F883" s="641"/>
      <c r="G883" s="642"/>
      <c r="H883" s="643"/>
      <c r="I883" s="644"/>
      <c r="J883" s="645"/>
      <c r="K883" s="1"/>
      <c r="L883" s="1"/>
      <c r="M883" s="1"/>
      <c r="N883" s="1"/>
      <c r="O883" s="646"/>
      <c r="P883" s="646"/>
      <c r="Q883" s="647"/>
      <c r="R883" s="646"/>
      <c r="S883" s="646"/>
      <c r="T883" s="571"/>
      <c r="U883" s="646"/>
      <c r="V883" s="646"/>
      <c r="W883" s="647"/>
      <c r="X883" s="646"/>
      <c r="Y883" s="646"/>
      <c r="Z883" s="646"/>
      <c r="AA883" s="571"/>
      <c r="AB883" s="646"/>
      <c r="AC883" s="646"/>
      <c r="AD883" s="647"/>
      <c r="AE883" s="647"/>
      <c r="AF883" s="646"/>
      <c r="AG883" s="646"/>
      <c r="AH883" s="646"/>
      <c r="AI883" s="1"/>
      <c r="AJ883" s="646"/>
      <c r="AK883" s="646"/>
      <c r="AL883" s="646"/>
      <c r="AM883" s="647"/>
      <c r="AN883" s="646"/>
      <c r="AO883" s="646"/>
      <c r="AP883" s="646"/>
      <c r="AQ883" s="647"/>
      <c r="AR883" s="646"/>
      <c r="AS883" s="646"/>
      <c r="AT883" s="646"/>
      <c r="AU883" s="616"/>
      <c r="AV883" s="646"/>
      <c r="AW883" s="646"/>
      <c r="AX883" s="646"/>
      <c r="AY883" s="646"/>
      <c r="AZ883" s="646"/>
      <c r="BA883" s="646"/>
      <c r="BB883" s="646"/>
      <c r="BC883" s="647"/>
      <c r="BD883" s="646"/>
      <c r="BE883" s="646"/>
      <c r="BF883" s="646"/>
      <c r="BG883" s="646"/>
      <c r="BH883" s="647"/>
      <c r="BI883" s="646"/>
      <c r="BJ883" s="646"/>
      <c r="BK883" s="646"/>
      <c r="BL883" s="647"/>
      <c r="BM883" s="571"/>
      <c r="BN883" s="646"/>
      <c r="BO883" s="646"/>
      <c r="BP883" s="646"/>
      <c r="BQ883" s="542"/>
      <c r="BR883" s="649"/>
      <c r="BS883" s="1035"/>
      <c r="BT883" s="640"/>
      <c r="BU883" s="705"/>
      <c r="BY883" s="642"/>
    </row>
    <row r="884" spans="1:77" s="652" customFormat="1" hidden="1">
      <c r="A884" s="706"/>
      <c r="B884" s="753"/>
      <c r="C884" s="753"/>
      <c r="D884" s="640"/>
      <c r="E884" s="640"/>
      <c r="F884" s="641"/>
      <c r="G884" s="642"/>
      <c r="H884" s="643"/>
      <c r="I884" s="644"/>
      <c r="J884" s="645"/>
      <c r="K884" s="1"/>
      <c r="L884" s="1"/>
      <c r="M884" s="1"/>
      <c r="N884" s="1"/>
      <c r="O884" s="646"/>
      <c r="P884" s="646"/>
      <c r="Q884" s="647"/>
      <c r="R884" s="646"/>
      <c r="S884" s="646"/>
      <c r="T884" s="571"/>
      <c r="U884" s="646"/>
      <c r="V884" s="646"/>
      <c r="W884" s="647"/>
      <c r="X884" s="646"/>
      <c r="Y884" s="646"/>
      <c r="Z884" s="646"/>
      <c r="AA884" s="571"/>
      <c r="AB884" s="646"/>
      <c r="AC884" s="646"/>
      <c r="AD884" s="647"/>
      <c r="AE884" s="647"/>
      <c r="AF884" s="646"/>
      <c r="AG884" s="646"/>
      <c r="AH884" s="646"/>
      <c r="AI884" s="1"/>
      <c r="AJ884" s="646"/>
      <c r="AK884" s="646"/>
      <c r="AL884" s="646"/>
      <c r="AM884" s="647"/>
      <c r="AN884" s="646"/>
      <c r="AO884" s="646"/>
      <c r="AP884" s="646"/>
      <c r="AQ884" s="647"/>
      <c r="AR884" s="646"/>
      <c r="AS884" s="646"/>
      <c r="AT884" s="646"/>
      <c r="AU884" s="616"/>
      <c r="AV884" s="646"/>
      <c r="AW884" s="646"/>
      <c r="AX884" s="646"/>
      <c r="AY884" s="646"/>
      <c r="AZ884" s="646"/>
      <c r="BA884" s="646"/>
      <c r="BB884" s="646"/>
      <c r="BC884" s="647"/>
      <c r="BD884" s="646"/>
      <c r="BE884" s="646"/>
      <c r="BF884" s="646"/>
      <c r="BG884" s="646"/>
      <c r="BH884" s="647"/>
      <c r="BI884" s="646"/>
      <c r="BJ884" s="646"/>
      <c r="BK884" s="646"/>
      <c r="BL884" s="647"/>
      <c r="BM884" s="571"/>
      <c r="BN884" s="646"/>
      <c r="BO884" s="646"/>
      <c r="BP884" s="646"/>
      <c r="BQ884" s="542"/>
      <c r="BR884" s="649"/>
      <c r="BS884" s="1035"/>
      <c r="BT884" s="640"/>
      <c r="BU884" s="705"/>
      <c r="BY884" s="642"/>
    </row>
    <row r="885" spans="1:77" s="652" customFormat="1" hidden="1">
      <c r="A885" s="706"/>
      <c r="B885" s="753"/>
      <c r="C885" s="753"/>
      <c r="D885" s="640"/>
      <c r="E885" s="640"/>
      <c r="F885" s="641"/>
      <c r="G885" s="642"/>
      <c r="H885" s="643"/>
      <c r="I885" s="644"/>
      <c r="J885" s="645"/>
      <c r="K885" s="1"/>
      <c r="L885" s="1"/>
      <c r="M885" s="1"/>
      <c r="N885" s="1"/>
      <c r="O885" s="646"/>
      <c r="P885" s="646"/>
      <c r="Q885" s="647"/>
      <c r="R885" s="646"/>
      <c r="S885" s="646"/>
      <c r="T885" s="571"/>
      <c r="U885" s="646"/>
      <c r="V885" s="646"/>
      <c r="W885" s="647"/>
      <c r="X885" s="646"/>
      <c r="Y885" s="646"/>
      <c r="Z885" s="646"/>
      <c r="AA885" s="571"/>
      <c r="AB885" s="646"/>
      <c r="AC885" s="646"/>
      <c r="AD885" s="647"/>
      <c r="AE885" s="647"/>
      <c r="AF885" s="646"/>
      <c r="AG885" s="646"/>
      <c r="AH885" s="646"/>
      <c r="AI885" s="1"/>
      <c r="AJ885" s="646"/>
      <c r="AK885" s="646"/>
      <c r="AL885" s="646"/>
      <c r="AM885" s="647"/>
      <c r="AN885" s="646"/>
      <c r="AO885" s="646"/>
      <c r="AP885" s="646"/>
      <c r="AQ885" s="647"/>
      <c r="AR885" s="646"/>
      <c r="AS885" s="646"/>
      <c r="AT885" s="646"/>
      <c r="AU885" s="616"/>
      <c r="AV885" s="646"/>
      <c r="AW885" s="646"/>
      <c r="AX885" s="646"/>
      <c r="AY885" s="646"/>
      <c r="AZ885" s="646"/>
      <c r="BA885" s="646"/>
      <c r="BB885" s="646"/>
      <c r="BC885" s="647"/>
      <c r="BD885" s="646"/>
      <c r="BE885" s="646"/>
      <c r="BF885" s="646"/>
      <c r="BG885" s="646"/>
      <c r="BH885" s="647"/>
      <c r="BI885" s="646"/>
      <c r="BJ885" s="646"/>
      <c r="BK885" s="646"/>
      <c r="BL885" s="647"/>
      <c r="BM885" s="571"/>
      <c r="BN885" s="646"/>
      <c r="BO885" s="646"/>
      <c r="BP885" s="646"/>
      <c r="BQ885" s="542"/>
      <c r="BR885" s="649"/>
      <c r="BS885" s="1035"/>
      <c r="BT885" s="640"/>
      <c r="BU885" s="705"/>
      <c r="BY885" s="642"/>
    </row>
    <row r="886" spans="1:77" s="773" customFormat="1" ht="25.5" hidden="1">
      <c r="A886" s="855"/>
      <c r="B886" s="856">
        <v>3</v>
      </c>
      <c r="C886" s="618" t="s">
        <v>182</v>
      </c>
      <c r="D886" s="1042" t="s">
        <v>21</v>
      </c>
      <c r="E886" s="859" t="s">
        <v>97</v>
      </c>
      <c r="F886" s="1042"/>
      <c r="G886" s="1043"/>
      <c r="H886" s="608">
        <f t="shared" ref="H886:H891" si="291">J886</f>
        <v>0.29000000000000004</v>
      </c>
      <c r="I886" s="609"/>
      <c r="J886" s="610">
        <f t="shared" ref="J886:J891" si="292">K886+AA886+BM886</f>
        <v>0.29000000000000004</v>
      </c>
      <c r="K886" s="611">
        <f t="shared" ref="K886:K891" si="293">L886+T886+X886+Y886+Z886</f>
        <v>0.26</v>
      </c>
      <c r="L886" s="611">
        <f t="shared" ref="L886:L891" si="294">M886+S886</f>
        <v>0.26</v>
      </c>
      <c r="M886" s="611">
        <f t="shared" ref="M886:M891" si="295">N886+R886</f>
        <v>0.15</v>
      </c>
      <c r="N886" s="611">
        <f t="shared" ref="N886:N891" si="296">O886+P886+Q886</f>
        <v>0</v>
      </c>
      <c r="O886" s="611"/>
      <c r="P886" s="611"/>
      <c r="Q886" s="611"/>
      <c r="R886" s="611">
        <v>0.15</v>
      </c>
      <c r="S886" s="611">
        <v>0.11</v>
      </c>
      <c r="T886" s="611">
        <f t="shared" ref="T886:T891" si="297">U886+V886+W886</f>
        <v>0</v>
      </c>
      <c r="U886" s="611"/>
      <c r="V886" s="611"/>
      <c r="W886" s="611"/>
      <c r="X886" s="611"/>
      <c r="Y886" s="611"/>
      <c r="Z886" s="611"/>
      <c r="AA886" s="611">
        <f t="shared" ref="AA886:AA891" si="298">SUM(AB886:AI886)+AW886+SUM(AY886:BC886)+SUM(BF886:BL886)</f>
        <v>0.03</v>
      </c>
      <c r="AB886" s="611"/>
      <c r="AC886" s="611"/>
      <c r="AD886" s="611"/>
      <c r="AE886" s="611"/>
      <c r="AF886" s="611"/>
      <c r="AG886" s="611"/>
      <c r="AH886" s="611"/>
      <c r="AI886" s="611">
        <f t="shared" ref="AI886:AI891" si="299">SUM(AJ886:AV886)+AX886+SUM(BD886:BE886)</f>
        <v>0.03</v>
      </c>
      <c r="AJ886" s="611">
        <v>0.03</v>
      </c>
      <c r="AK886" s="611"/>
      <c r="AL886" s="611"/>
      <c r="AM886" s="611"/>
      <c r="AN886" s="611"/>
      <c r="AO886" s="611"/>
      <c r="AP886" s="611"/>
      <c r="AQ886" s="611"/>
      <c r="AR886" s="611"/>
      <c r="AS886" s="611"/>
      <c r="AT886" s="611"/>
      <c r="AU886" s="611"/>
      <c r="AV886" s="611"/>
      <c r="AW886" s="611"/>
      <c r="AX886" s="611"/>
      <c r="AY886" s="611"/>
      <c r="AZ886" s="611"/>
      <c r="BA886" s="611"/>
      <c r="BB886" s="611"/>
      <c r="BC886" s="611"/>
      <c r="BD886" s="611"/>
      <c r="BE886" s="611"/>
      <c r="BF886" s="611"/>
      <c r="BG886" s="611"/>
      <c r="BH886" s="611"/>
      <c r="BI886" s="611"/>
      <c r="BJ886" s="611"/>
      <c r="BK886" s="611"/>
      <c r="BL886" s="611"/>
      <c r="BM886" s="611">
        <f t="shared" ref="BM886:BM891" si="300">SUM(BN886:BP886)</f>
        <v>0</v>
      </c>
      <c r="BN886" s="611"/>
      <c r="BO886" s="611"/>
      <c r="BP886" s="611"/>
    </row>
    <row r="887" spans="1:77" s="773" customFormat="1" ht="25.5" hidden="1">
      <c r="A887" s="855"/>
      <c r="B887" s="856">
        <v>14</v>
      </c>
      <c r="C887" s="618" t="s">
        <v>183</v>
      </c>
      <c r="D887" s="1042" t="s">
        <v>21</v>
      </c>
      <c r="E887" s="859" t="s">
        <v>97</v>
      </c>
      <c r="F887" s="1042"/>
      <c r="G887" s="1043"/>
      <c r="H887" s="608">
        <f t="shared" si="291"/>
        <v>0.47</v>
      </c>
      <c r="I887" s="609"/>
      <c r="J887" s="610">
        <f t="shared" si="292"/>
        <v>0.47</v>
      </c>
      <c r="K887" s="611">
        <f t="shared" si="293"/>
        <v>0.44</v>
      </c>
      <c r="L887" s="611">
        <f t="shared" si="294"/>
        <v>0.44</v>
      </c>
      <c r="M887" s="611">
        <f t="shared" si="295"/>
        <v>0.43</v>
      </c>
      <c r="N887" s="611">
        <f t="shared" si="296"/>
        <v>0</v>
      </c>
      <c r="O887" s="611"/>
      <c r="P887" s="611"/>
      <c r="Q887" s="611"/>
      <c r="R887" s="611">
        <v>0.43</v>
      </c>
      <c r="S887" s="611">
        <v>0.01</v>
      </c>
      <c r="T887" s="611">
        <f t="shared" si="297"/>
        <v>0</v>
      </c>
      <c r="U887" s="611"/>
      <c r="V887" s="611"/>
      <c r="W887" s="611"/>
      <c r="X887" s="611"/>
      <c r="Y887" s="611"/>
      <c r="Z887" s="611"/>
      <c r="AA887" s="611">
        <f t="shared" si="298"/>
        <v>0.03</v>
      </c>
      <c r="AB887" s="611"/>
      <c r="AC887" s="611"/>
      <c r="AD887" s="611"/>
      <c r="AE887" s="611"/>
      <c r="AF887" s="611"/>
      <c r="AG887" s="611"/>
      <c r="AH887" s="611"/>
      <c r="AI887" s="611">
        <f t="shared" si="299"/>
        <v>0.03</v>
      </c>
      <c r="AJ887" s="611"/>
      <c r="AK887" s="611"/>
      <c r="AL887" s="611"/>
      <c r="AM887" s="611"/>
      <c r="AN887" s="611"/>
      <c r="AO887" s="611"/>
      <c r="AP887" s="611"/>
      <c r="AQ887" s="611"/>
      <c r="AR887" s="611"/>
      <c r="AS887" s="611"/>
      <c r="AT887" s="611"/>
      <c r="AU887" s="611"/>
      <c r="AV887" s="611"/>
      <c r="AW887" s="611"/>
      <c r="AX887" s="611"/>
      <c r="AY887" s="611"/>
      <c r="AZ887" s="611"/>
      <c r="BA887" s="611"/>
      <c r="BB887" s="611"/>
      <c r="BC887" s="611"/>
      <c r="BD887" s="611"/>
      <c r="BE887" s="611">
        <v>0.03</v>
      </c>
      <c r="BF887" s="611"/>
      <c r="BG887" s="611"/>
      <c r="BH887" s="611"/>
      <c r="BI887" s="611"/>
      <c r="BJ887" s="611"/>
      <c r="BK887" s="611"/>
      <c r="BL887" s="611"/>
      <c r="BM887" s="611">
        <f t="shared" si="300"/>
        <v>0</v>
      </c>
      <c r="BN887" s="611"/>
      <c r="BO887" s="611"/>
      <c r="BP887" s="611"/>
    </row>
    <row r="888" spans="1:77" s="828" customFormat="1" hidden="1">
      <c r="A888" s="1093"/>
      <c r="B888" s="1094"/>
      <c r="C888" s="1095"/>
      <c r="D888" s="1096"/>
      <c r="E888" s="1097"/>
      <c r="F888" s="1096"/>
      <c r="G888" s="1098"/>
      <c r="H888" s="824"/>
      <c r="I888" s="825"/>
      <c r="J888" s="826"/>
      <c r="K888" s="827"/>
      <c r="L888" s="827"/>
      <c r="M888" s="827"/>
      <c r="N888" s="827"/>
      <c r="O888" s="827"/>
      <c r="P888" s="827"/>
      <c r="Q888" s="827"/>
      <c r="R888" s="827"/>
      <c r="S888" s="827"/>
      <c r="T888" s="827"/>
      <c r="U888" s="827"/>
      <c r="V888" s="827"/>
      <c r="W888" s="827"/>
      <c r="X888" s="827"/>
      <c r="Y888" s="827"/>
      <c r="Z888" s="827"/>
      <c r="AA888" s="827"/>
      <c r="AB888" s="827"/>
      <c r="AC888" s="827"/>
      <c r="AD888" s="827"/>
      <c r="AE888" s="827"/>
      <c r="AF888" s="827"/>
      <c r="AG888" s="827"/>
      <c r="AH888" s="827"/>
      <c r="AI888" s="827"/>
      <c r="AJ888" s="827"/>
      <c r="AK888" s="827"/>
      <c r="AL888" s="827"/>
      <c r="AM888" s="827"/>
      <c r="AN888" s="827"/>
      <c r="AO888" s="827"/>
      <c r="AP888" s="827"/>
      <c r="AQ888" s="827"/>
      <c r="AR888" s="827"/>
      <c r="AS888" s="827"/>
      <c r="AT888" s="827"/>
      <c r="AU888" s="827"/>
      <c r="AV888" s="827"/>
      <c r="AW888" s="827"/>
      <c r="AX888" s="827"/>
      <c r="AY888" s="827"/>
      <c r="AZ888" s="827"/>
      <c r="BA888" s="827"/>
      <c r="BB888" s="827"/>
      <c r="BC888" s="827"/>
      <c r="BD888" s="827"/>
      <c r="BE888" s="827"/>
      <c r="BF888" s="827"/>
      <c r="BG888" s="827"/>
      <c r="BH888" s="827"/>
      <c r="BI888" s="827"/>
      <c r="BJ888" s="827"/>
      <c r="BK888" s="827"/>
      <c r="BL888" s="827"/>
      <c r="BM888" s="827"/>
      <c r="BN888" s="827"/>
      <c r="BO888" s="827"/>
      <c r="BP888" s="827"/>
    </row>
    <row r="889" spans="1:77" s="773" customFormat="1" hidden="1">
      <c r="A889" s="855">
        <v>2022</v>
      </c>
      <c r="B889" s="856">
        <v>25</v>
      </c>
      <c r="C889" s="1058" t="s">
        <v>184</v>
      </c>
      <c r="D889" s="858" t="s">
        <v>21</v>
      </c>
      <c r="E889" s="859" t="s">
        <v>97</v>
      </c>
      <c r="F889" s="858"/>
      <c r="G889" s="858"/>
      <c r="H889" s="608">
        <f t="shared" si="291"/>
        <v>0.57000000000000006</v>
      </c>
      <c r="I889" s="609"/>
      <c r="J889" s="610">
        <f t="shared" si="292"/>
        <v>0.57000000000000006</v>
      </c>
      <c r="K889" s="611">
        <f t="shared" si="293"/>
        <v>0.54</v>
      </c>
      <c r="L889" s="611">
        <f t="shared" si="294"/>
        <v>0.51</v>
      </c>
      <c r="M889" s="611">
        <f t="shared" si="295"/>
        <v>0.44</v>
      </c>
      <c r="N889" s="611">
        <f t="shared" si="296"/>
        <v>0.44</v>
      </c>
      <c r="O889" s="611">
        <v>0.44</v>
      </c>
      <c r="P889" s="611"/>
      <c r="Q889" s="611"/>
      <c r="R889" s="611"/>
      <c r="S889" s="611">
        <v>7.0000000000000007E-2</v>
      </c>
      <c r="T889" s="611">
        <f t="shared" si="297"/>
        <v>0</v>
      </c>
      <c r="U889" s="611"/>
      <c r="V889" s="611"/>
      <c r="W889" s="611"/>
      <c r="X889" s="611"/>
      <c r="Y889" s="611">
        <v>0.03</v>
      </c>
      <c r="Z889" s="611"/>
      <c r="AA889" s="611">
        <f t="shared" si="298"/>
        <v>0.02</v>
      </c>
      <c r="AB889" s="611"/>
      <c r="AC889" s="611"/>
      <c r="AD889" s="611"/>
      <c r="AE889" s="611"/>
      <c r="AF889" s="611"/>
      <c r="AG889" s="611"/>
      <c r="AH889" s="611"/>
      <c r="AI889" s="611">
        <f t="shared" si="299"/>
        <v>0.02</v>
      </c>
      <c r="AJ889" s="611"/>
      <c r="AK889" s="611">
        <v>0.02</v>
      </c>
      <c r="AL889" s="611"/>
      <c r="AM889" s="611"/>
      <c r="AN889" s="611"/>
      <c r="AO889" s="611"/>
      <c r="AP889" s="611"/>
      <c r="AQ889" s="611"/>
      <c r="AR889" s="611"/>
      <c r="AS889" s="611"/>
      <c r="AT889" s="611"/>
      <c r="AU889" s="611"/>
      <c r="AV889" s="611"/>
      <c r="AW889" s="611"/>
      <c r="AX889" s="611"/>
      <c r="AY889" s="611"/>
      <c r="AZ889" s="611"/>
      <c r="BA889" s="611"/>
      <c r="BB889" s="611"/>
      <c r="BC889" s="611"/>
      <c r="BD889" s="611"/>
      <c r="BE889" s="611"/>
      <c r="BF889" s="611"/>
      <c r="BG889" s="611"/>
      <c r="BH889" s="611"/>
      <c r="BI889" s="611"/>
      <c r="BJ889" s="611"/>
      <c r="BK889" s="611"/>
      <c r="BL889" s="611"/>
      <c r="BM889" s="611">
        <f t="shared" si="300"/>
        <v>0.01</v>
      </c>
      <c r="BN889" s="611">
        <v>0.01</v>
      </c>
      <c r="BO889" s="611"/>
      <c r="BP889" s="611"/>
    </row>
    <row r="890" spans="1:77" s="773" customFormat="1" ht="25.5" hidden="1">
      <c r="A890" s="855">
        <v>2022</v>
      </c>
      <c r="B890" s="856">
        <v>45</v>
      </c>
      <c r="C890" s="857" t="s">
        <v>185</v>
      </c>
      <c r="D890" s="858" t="s">
        <v>21</v>
      </c>
      <c r="E890" s="859" t="s">
        <v>97</v>
      </c>
      <c r="F890" s="858"/>
      <c r="G890" s="858"/>
      <c r="H890" s="608">
        <f t="shared" si="291"/>
        <v>1</v>
      </c>
      <c r="I890" s="609"/>
      <c r="J890" s="610">
        <f t="shared" si="292"/>
        <v>1</v>
      </c>
      <c r="K890" s="611">
        <f t="shared" si="293"/>
        <v>0.96</v>
      </c>
      <c r="L890" s="611">
        <f t="shared" si="294"/>
        <v>0.96</v>
      </c>
      <c r="M890" s="611">
        <f t="shared" si="295"/>
        <v>0.96</v>
      </c>
      <c r="N890" s="611">
        <f t="shared" si="296"/>
        <v>0.96</v>
      </c>
      <c r="O890" s="611">
        <v>0.96</v>
      </c>
      <c r="P890" s="611"/>
      <c r="Q890" s="611"/>
      <c r="R890" s="611"/>
      <c r="S890" s="611"/>
      <c r="T890" s="611">
        <f t="shared" si="297"/>
        <v>0</v>
      </c>
      <c r="U890" s="611"/>
      <c r="V890" s="611"/>
      <c r="W890" s="611"/>
      <c r="X890" s="611"/>
      <c r="Y890" s="611"/>
      <c r="Z890" s="611"/>
      <c r="AA890" s="611">
        <f t="shared" si="298"/>
        <v>0.04</v>
      </c>
      <c r="AB890" s="611"/>
      <c r="AC890" s="611"/>
      <c r="AD890" s="611"/>
      <c r="AE890" s="611"/>
      <c r="AF890" s="611"/>
      <c r="AG890" s="611"/>
      <c r="AH890" s="611"/>
      <c r="AI890" s="611">
        <f t="shared" si="299"/>
        <v>0.04</v>
      </c>
      <c r="AJ890" s="611">
        <v>0.04</v>
      </c>
      <c r="AK890" s="611"/>
      <c r="AL890" s="611"/>
      <c r="AM890" s="611"/>
      <c r="AN890" s="611"/>
      <c r="AO890" s="611"/>
      <c r="AP890" s="611"/>
      <c r="AQ890" s="611"/>
      <c r="AR890" s="611"/>
      <c r="AS890" s="611"/>
      <c r="AT890" s="611"/>
      <c r="AU890" s="611"/>
      <c r="AV890" s="611"/>
      <c r="AW890" s="611"/>
      <c r="AX890" s="611"/>
      <c r="AY890" s="611"/>
      <c r="AZ890" s="611"/>
      <c r="BA890" s="611"/>
      <c r="BB890" s="611"/>
      <c r="BC890" s="611"/>
      <c r="BD890" s="611"/>
      <c r="BE890" s="611"/>
      <c r="BF890" s="611"/>
      <c r="BG890" s="611"/>
      <c r="BH890" s="611"/>
      <c r="BI890" s="611"/>
      <c r="BJ890" s="611"/>
      <c r="BK890" s="611"/>
      <c r="BL890" s="611"/>
      <c r="BM890" s="611">
        <f t="shared" si="300"/>
        <v>0</v>
      </c>
      <c r="BN890" s="611"/>
      <c r="BO890" s="611"/>
      <c r="BP890" s="611"/>
    </row>
    <row r="891" spans="1:77" s="773" customFormat="1" ht="25.5" hidden="1">
      <c r="A891" s="855">
        <v>2022</v>
      </c>
      <c r="B891" s="856">
        <v>52</v>
      </c>
      <c r="C891" s="1099" t="s">
        <v>186</v>
      </c>
      <c r="D891" s="1100" t="s">
        <v>21</v>
      </c>
      <c r="E891" s="859" t="s">
        <v>97</v>
      </c>
      <c r="F891" s="858"/>
      <c r="G891" s="858"/>
      <c r="H891" s="608">
        <f t="shared" si="291"/>
        <v>0.31</v>
      </c>
      <c r="I891" s="609"/>
      <c r="J891" s="610">
        <f t="shared" si="292"/>
        <v>0.31</v>
      </c>
      <c r="K891" s="611">
        <f t="shared" si="293"/>
        <v>0.26</v>
      </c>
      <c r="L891" s="611">
        <f t="shared" si="294"/>
        <v>0.26</v>
      </c>
      <c r="M891" s="611">
        <f t="shared" si="295"/>
        <v>0.26</v>
      </c>
      <c r="N891" s="611">
        <f t="shared" si="296"/>
        <v>0.26</v>
      </c>
      <c r="O891" s="611"/>
      <c r="P891" s="611">
        <v>0.26</v>
      </c>
      <c r="Q891" s="611"/>
      <c r="R891" s="611"/>
      <c r="S891" s="611"/>
      <c r="T891" s="611">
        <f t="shared" si="297"/>
        <v>0</v>
      </c>
      <c r="U891" s="611"/>
      <c r="V891" s="611"/>
      <c r="W891" s="611"/>
      <c r="X891" s="611"/>
      <c r="Y891" s="611"/>
      <c r="Z891" s="611"/>
      <c r="AA891" s="611">
        <f t="shared" si="298"/>
        <v>0.05</v>
      </c>
      <c r="AB891" s="611"/>
      <c r="AC891" s="611"/>
      <c r="AD891" s="611"/>
      <c r="AE891" s="611"/>
      <c r="AF891" s="611"/>
      <c r="AG891" s="611"/>
      <c r="AH891" s="611"/>
      <c r="AI891" s="611">
        <f t="shared" si="299"/>
        <v>0.05</v>
      </c>
      <c r="AJ891" s="611">
        <v>0.04</v>
      </c>
      <c r="AK891" s="611">
        <v>0.01</v>
      </c>
      <c r="AL891" s="611"/>
      <c r="AM891" s="611"/>
      <c r="AN891" s="611"/>
      <c r="AO891" s="611"/>
      <c r="AP891" s="611"/>
      <c r="AQ891" s="611"/>
      <c r="AR891" s="611"/>
      <c r="AS891" s="611"/>
      <c r="AT891" s="611"/>
      <c r="AU891" s="611"/>
      <c r="AV891" s="611"/>
      <c r="AW891" s="611"/>
      <c r="AX891" s="611"/>
      <c r="AY891" s="611"/>
      <c r="AZ891" s="611"/>
      <c r="BA891" s="611"/>
      <c r="BB891" s="611"/>
      <c r="BC891" s="611"/>
      <c r="BD891" s="611"/>
      <c r="BE891" s="611"/>
      <c r="BF891" s="611"/>
      <c r="BG891" s="611"/>
      <c r="BH891" s="611"/>
      <c r="BI891" s="611"/>
      <c r="BJ891" s="611"/>
      <c r="BK891" s="611"/>
      <c r="BL891" s="611"/>
      <c r="BM891" s="611">
        <f t="shared" si="300"/>
        <v>0</v>
      </c>
      <c r="BN891" s="611"/>
      <c r="BO891" s="611"/>
      <c r="BP891" s="611"/>
    </row>
    <row r="892" spans="1:77" s="652" customFormat="1" hidden="1">
      <c r="A892" s="706"/>
      <c r="B892" s="753"/>
      <c r="C892" s="753"/>
      <c r="D892" s="640"/>
      <c r="E892" s="640"/>
      <c r="F892" s="641"/>
      <c r="G892" s="642"/>
      <c r="H892" s="643"/>
      <c r="I892" s="644"/>
      <c r="J892" s="645"/>
      <c r="K892" s="1"/>
      <c r="L892" s="1"/>
      <c r="M892" s="1"/>
      <c r="N892" s="1"/>
      <c r="O892" s="646"/>
      <c r="P892" s="646"/>
      <c r="Q892" s="647"/>
      <c r="R892" s="646"/>
      <c r="S892" s="646"/>
      <c r="T892" s="571"/>
      <c r="U892" s="646"/>
      <c r="V892" s="646"/>
      <c r="W892" s="647"/>
      <c r="X892" s="646"/>
      <c r="Y892" s="646"/>
      <c r="Z892" s="646"/>
      <c r="AA892" s="571"/>
      <c r="AB892" s="646"/>
      <c r="AC892" s="646"/>
      <c r="AD892" s="647"/>
      <c r="AE892" s="647"/>
      <c r="AF892" s="646"/>
      <c r="AG892" s="646"/>
      <c r="AH892" s="646"/>
      <c r="AI892" s="1"/>
      <c r="AJ892" s="646"/>
      <c r="AK892" s="646"/>
      <c r="AL892" s="646"/>
      <c r="AM892" s="647"/>
      <c r="AN892" s="646"/>
      <c r="AO892" s="646"/>
      <c r="AP892" s="646"/>
      <c r="AQ892" s="647"/>
      <c r="AR892" s="646"/>
      <c r="AS892" s="646"/>
      <c r="AT892" s="646"/>
      <c r="AU892" s="616"/>
      <c r="AV892" s="646"/>
      <c r="AW892" s="646"/>
      <c r="AX892" s="646"/>
      <c r="AY892" s="646"/>
      <c r="AZ892" s="646"/>
      <c r="BA892" s="646"/>
      <c r="BB892" s="646"/>
      <c r="BC892" s="647"/>
      <c r="BD892" s="646"/>
      <c r="BE892" s="646"/>
      <c r="BF892" s="646"/>
      <c r="BG892" s="646"/>
      <c r="BH892" s="647"/>
      <c r="BI892" s="646"/>
      <c r="BJ892" s="646"/>
      <c r="BK892" s="646"/>
      <c r="BL892" s="647"/>
      <c r="BM892" s="571"/>
      <c r="BN892" s="646"/>
      <c r="BO892" s="646"/>
      <c r="BP892" s="646"/>
      <c r="BQ892" s="542"/>
      <c r="BR892" s="649"/>
      <c r="BS892" s="1035"/>
      <c r="BT892" s="640"/>
      <c r="BU892" s="705"/>
      <c r="BY892" s="642"/>
    </row>
    <row r="893" spans="1:77" s="652" customFormat="1" hidden="1">
      <c r="A893" s="706"/>
      <c r="B893" s="753"/>
      <c r="C893" s="753"/>
      <c r="D893" s="640"/>
      <c r="E893" s="640"/>
      <c r="F893" s="641"/>
      <c r="G893" s="642"/>
      <c r="H893" s="643"/>
      <c r="I893" s="644"/>
      <c r="J893" s="645"/>
      <c r="K893" s="1"/>
      <c r="L893" s="1"/>
      <c r="M893" s="1"/>
      <c r="N893" s="1"/>
      <c r="O893" s="646"/>
      <c r="P893" s="646"/>
      <c r="Q893" s="647"/>
      <c r="R893" s="646"/>
      <c r="S893" s="646"/>
      <c r="T893" s="571"/>
      <c r="U893" s="646"/>
      <c r="V893" s="646"/>
      <c r="W893" s="647"/>
      <c r="X893" s="646"/>
      <c r="Y893" s="646"/>
      <c r="Z893" s="646"/>
      <c r="AA893" s="571"/>
      <c r="AB893" s="646"/>
      <c r="AC893" s="646"/>
      <c r="AD893" s="647"/>
      <c r="AE893" s="647"/>
      <c r="AF893" s="646"/>
      <c r="AG893" s="646"/>
      <c r="AH893" s="646"/>
      <c r="AI893" s="1"/>
      <c r="AJ893" s="646"/>
      <c r="AK893" s="646"/>
      <c r="AL893" s="646"/>
      <c r="AM893" s="647"/>
      <c r="AN893" s="646"/>
      <c r="AO893" s="646"/>
      <c r="AP893" s="646"/>
      <c r="AQ893" s="647"/>
      <c r="AR893" s="646"/>
      <c r="AS893" s="646"/>
      <c r="AT893" s="646"/>
      <c r="AU893" s="616"/>
      <c r="AV893" s="646"/>
      <c r="AW893" s="646"/>
      <c r="AX893" s="646"/>
      <c r="AY893" s="646"/>
      <c r="AZ893" s="646"/>
      <c r="BA893" s="646"/>
      <c r="BB893" s="646"/>
      <c r="BC893" s="647"/>
      <c r="BD893" s="646"/>
      <c r="BE893" s="646"/>
      <c r="BF893" s="646"/>
      <c r="BG893" s="646"/>
      <c r="BH893" s="647"/>
      <c r="BI893" s="646"/>
      <c r="BJ893" s="646"/>
      <c r="BK893" s="646"/>
      <c r="BL893" s="647"/>
      <c r="BM893" s="571"/>
      <c r="BN893" s="646"/>
      <c r="BO893" s="646"/>
      <c r="BP893" s="646"/>
      <c r="BQ893" s="542"/>
      <c r="BR893" s="649"/>
      <c r="BS893" s="1035"/>
      <c r="BT893" s="640"/>
      <c r="BU893" s="705"/>
      <c r="BY893" s="642"/>
    </row>
    <row r="894" spans="1:77" s="652" customFormat="1" hidden="1">
      <c r="A894" s="706"/>
      <c r="B894" s="753"/>
      <c r="C894" s="753"/>
      <c r="D894" s="640"/>
      <c r="E894" s="640"/>
      <c r="F894" s="641"/>
      <c r="G894" s="642"/>
      <c r="H894" s="643"/>
      <c r="I894" s="644"/>
      <c r="J894" s="645"/>
      <c r="K894" s="1"/>
      <c r="L894" s="1"/>
      <c r="M894" s="1"/>
      <c r="N894" s="1"/>
      <c r="O894" s="646"/>
      <c r="P894" s="646"/>
      <c r="Q894" s="647"/>
      <c r="R894" s="646"/>
      <c r="S894" s="646"/>
      <c r="T894" s="571"/>
      <c r="U894" s="646"/>
      <c r="V894" s="646"/>
      <c r="W894" s="647"/>
      <c r="X894" s="646"/>
      <c r="Y894" s="646"/>
      <c r="Z894" s="646"/>
      <c r="AA894" s="571"/>
      <c r="AB894" s="646"/>
      <c r="AC894" s="646"/>
      <c r="AD894" s="647"/>
      <c r="AE894" s="647"/>
      <c r="AF894" s="646"/>
      <c r="AG894" s="646"/>
      <c r="AH894" s="646"/>
      <c r="AI894" s="1"/>
      <c r="AJ894" s="646"/>
      <c r="AK894" s="646"/>
      <c r="AL894" s="646"/>
      <c r="AM894" s="647"/>
      <c r="AN894" s="646"/>
      <c r="AO894" s="646"/>
      <c r="AP894" s="646"/>
      <c r="AQ894" s="647"/>
      <c r="AR894" s="646"/>
      <c r="AS894" s="646"/>
      <c r="AT894" s="646"/>
      <c r="AU894" s="616"/>
      <c r="AV894" s="646"/>
      <c r="AW894" s="646"/>
      <c r="AX894" s="646"/>
      <c r="AY894" s="646"/>
      <c r="AZ894" s="646"/>
      <c r="BA894" s="646"/>
      <c r="BB894" s="646"/>
      <c r="BC894" s="647"/>
      <c r="BD894" s="646"/>
      <c r="BE894" s="646"/>
      <c r="BF894" s="646"/>
      <c r="BG894" s="646"/>
      <c r="BH894" s="647"/>
      <c r="BI894" s="646"/>
      <c r="BJ894" s="646"/>
      <c r="BK894" s="646"/>
      <c r="BL894" s="647"/>
      <c r="BM894" s="571"/>
      <c r="BN894" s="646"/>
      <c r="BO894" s="646"/>
      <c r="BP894" s="646"/>
      <c r="BQ894" s="542"/>
      <c r="BR894" s="649"/>
      <c r="BS894" s="1035"/>
      <c r="BT894" s="640"/>
      <c r="BU894" s="705"/>
      <c r="BY894" s="642"/>
    </row>
    <row r="895" spans="1:77" s="652" customFormat="1" hidden="1">
      <c r="A895" s="706"/>
      <c r="B895" s="753"/>
      <c r="C895" s="753"/>
      <c r="D895" s="640"/>
      <c r="E895" s="640"/>
      <c r="F895" s="641"/>
      <c r="G895" s="642"/>
      <c r="H895" s="643"/>
      <c r="I895" s="644"/>
      <c r="J895" s="645"/>
      <c r="K895" s="1"/>
      <c r="L895" s="1"/>
      <c r="M895" s="1"/>
      <c r="N895" s="1"/>
      <c r="O895" s="646"/>
      <c r="P895" s="646"/>
      <c r="Q895" s="647"/>
      <c r="R895" s="646"/>
      <c r="S895" s="646"/>
      <c r="T895" s="571"/>
      <c r="U895" s="646"/>
      <c r="V895" s="646"/>
      <c r="W895" s="647"/>
      <c r="X895" s="646"/>
      <c r="Y895" s="646"/>
      <c r="Z895" s="646"/>
      <c r="AA895" s="571"/>
      <c r="AB895" s="646"/>
      <c r="AC895" s="646"/>
      <c r="AD895" s="647"/>
      <c r="AE895" s="647"/>
      <c r="AF895" s="646"/>
      <c r="AG895" s="646"/>
      <c r="AH895" s="646"/>
      <c r="AI895" s="1"/>
      <c r="AJ895" s="646"/>
      <c r="AK895" s="646"/>
      <c r="AL895" s="646"/>
      <c r="AM895" s="647"/>
      <c r="AN895" s="646"/>
      <c r="AO895" s="646"/>
      <c r="AP895" s="646"/>
      <c r="AQ895" s="647"/>
      <c r="AR895" s="646"/>
      <c r="AS895" s="646"/>
      <c r="AT895" s="646"/>
      <c r="AU895" s="616"/>
      <c r="AV895" s="646"/>
      <c r="AW895" s="646"/>
      <c r="AX895" s="646"/>
      <c r="AY895" s="646"/>
      <c r="AZ895" s="646"/>
      <c r="BA895" s="646"/>
      <c r="BB895" s="646"/>
      <c r="BC895" s="647"/>
      <c r="BD895" s="646"/>
      <c r="BE895" s="646"/>
      <c r="BF895" s="646"/>
      <c r="BG895" s="646"/>
      <c r="BH895" s="647"/>
      <c r="BI895" s="646"/>
      <c r="BJ895" s="646"/>
      <c r="BK895" s="646"/>
      <c r="BL895" s="647"/>
      <c r="BM895" s="571"/>
      <c r="BN895" s="646"/>
      <c r="BO895" s="646"/>
      <c r="BP895" s="646"/>
      <c r="BQ895" s="542"/>
      <c r="BR895" s="649"/>
      <c r="BS895" s="1035"/>
      <c r="BT895" s="640"/>
      <c r="BU895" s="705"/>
      <c r="BY895" s="642"/>
    </row>
    <row r="896" spans="1:77" s="773" customFormat="1" ht="60" hidden="1">
      <c r="A896" s="638" t="s">
        <v>2742</v>
      </c>
      <c r="B896" s="640">
        <v>1</v>
      </c>
      <c r="C896" s="1101" t="s">
        <v>187</v>
      </c>
      <c r="D896" s="651" t="s">
        <v>21</v>
      </c>
      <c r="E896" s="651" t="s">
        <v>2743</v>
      </c>
      <c r="F896" s="640"/>
      <c r="G896" s="642"/>
      <c r="H896" s="643">
        <f>J896</f>
        <v>0.16000000000000003</v>
      </c>
      <c r="I896" s="644"/>
      <c r="J896" s="645">
        <f>K896+AA896+BM896</f>
        <v>0.16000000000000003</v>
      </c>
      <c r="K896" s="1">
        <f>L896+T896+X896+Y896+Z896</f>
        <v>0.15000000000000002</v>
      </c>
      <c r="L896" s="1">
        <f>M896+S896</f>
        <v>0.1</v>
      </c>
      <c r="M896" s="1">
        <v>0.1</v>
      </c>
      <c r="N896" s="1">
        <f>O896+P896+Q896</f>
        <v>0</v>
      </c>
      <c r="O896" s="1"/>
      <c r="P896" s="1"/>
      <c r="Q896" s="1"/>
      <c r="R896" s="1">
        <v>0.1</v>
      </c>
      <c r="S896" s="1"/>
      <c r="T896" s="1">
        <f>U896+V896+W896</f>
        <v>0</v>
      </c>
      <c r="U896" s="1"/>
      <c r="V896" s="1"/>
      <c r="W896" s="1"/>
      <c r="X896" s="1"/>
      <c r="Y896" s="1">
        <v>0.05</v>
      </c>
      <c r="Z896" s="1"/>
      <c r="AA896" s="1">
        <f>SUM(AB896:AI896)+AW896+SUM(AY896:BC896)+SUM(BF896:BL896)</f>
        <v>0.01</v>
      </c>
      <c r="AB896" s="1"/>
      <c r="AC896" s="1"/>
      <c r="AD896" s="1"/>
      <c r="AE896" s="1"/>
      <c r="AF896" s="1"/>
      <c r="AG896" s="1"/>
      <c r="AH896" s="1"/>
      <c r="AI896" s="1">
        <f>SUM(AJ896:AV896)+AX896+SUM(BD896:BE896)</f>
        <v>0.01</v>
      </c>
      <c r="AJ896" s="1"/>
      <c r="AK896" s="1">
        <v>0.01</v>
      </c>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f>SUM(BN896:BP896)</f>
        <v>0</v>
      </c>
      <c r="BN896" s="1"/>
      <c r="BO896" s="1"/>
      <c r="BP896" s="1"/>
    </row>
    <row r="897" spans="1:77" s="773" customFormat="1" ht="25.5" hidden="1">
      <c r="A897" s="731"/>
      <c r="B897" s="732">
        <v>2</v>
      </c>
      <c r="C897" s="1102" t="s">
        <v>188</v>
      </c>
      <c r="D897" s="1" t="s">
        <v>21</v>
      </c>
      <c r="E897" s="651" t="s">
        <v>2743</v>
      </c>
      <c r="F897" s="1"/>
      <c r="G897" s="810"/>
      <c r="H897" s="643">
        <f t="shared" ref="H897:H900" si="301">J897</f>
        <v>0.63</v>
      </c>
      <c r="I897" s="644"/>
      <c r="J897" s="645">
        <f>K897+AA897+BM897</f>
        <v>0.63</v>
      </c>
      <c r="K897" s="1">
        <f t="shared" ref="K897:K900" si="302">L897+T897+X897+Y897+Z897</f>
        <v>0</v>
      </c>
      <c r="L897" s="1">
        <f t="shared" ref="L897:L900" si="303">M897+S897</f>
        <v>0</v>
      </c>
      <c r="M897" s="1">
        <f t="shared" ref="M897:M900" si="304">N897+R897</f>
        <v>0</v>
      </c>
      <c r="N897" s="1">
        <f t="shared" ref="N897:N900" si="305">O897+P897+Q897</f>
        <v>0</v>
      </c>
      <c r="O897" s="1"/>
      <c r="P897" s="1"/>
      <c r="Q897" s="1"/>
      <c r="R897" s="1"/>
      <c r="S897" s="1"/>
      <c r="T897" s="1">
        <f t="shared" ref="T897:T900" si="306">U897+V897+W897</f>
        <v>0</v>
      </c>
      <c r="U897" s="1"/>
      <c r="V897" s="1"/>
      <c r="W897" s="1"/>
      <c r="X897" s="1"/>
      <c r="Y897" s="1"/>
      <c r="Z897" s="1"/>
      <c r="AA897" s="1">
        <f t="shared" ref="AA897:AA900" si="307">SUM(AB897:AI897)+AW897+SUM(AY897:BC897)+SUM(BF897:BL897)</f>
        <v>0.63</v>
      </c>
      <c r="AB897" s="1"/>
      <c r="AC897" s="1"/>
      <c r="AD897" s="1"/>
      <c r="AE897" s="1"/>
      <c r="AF897" s="1"/>
      <c r="AG897" s="1">
        <v>0.63</v>
      </c>
      <c r="AH897" s="1"/>
      <c r="AI897" s="1">
        <f t="shared" ref="AI897:AI900" si="308">SUM(AJ897:AV897)+AX897+SUM(BD897:BE897)</f>
        <v>0</v>
      </c>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f t="shared" ref="BM897" si="309">SUM(BN897:BP897)</f>
        <v>0</v>
      </c>
      <c r="BN897" s="1"/>
      <c r="BO897" s="1"/>
      <c r="BP897" s="1"/>
    </row>
    <row r="898" spans="1:77" s="773" customFormat="1" ht="25.5" hidden="1">
      <c r="A898" s="860"/>
      <c r="B898" s="980" t="s">
        <v>114</v>
      </c>
      <c r="C898" s="1103" t="s">
        <v>189</v>
      </c>
      <c r="D898" s="1104" t="s">
        <v>21</v>
      </c>
      <c r="E898" s="651" t="s">
        <v>2743</v>
      </c>
      <c r="F898" s="640"/>
      <c r="G898" s="864"/>
      <c r="H898" s="643">
        <f t="shared" si="301"/>
        <v>12.150000000000002</v>
      </c>
      <c r="I898" s="644"/>
      <c r="J898" s="645">
        <f>K898+AA898+BM898</f>
        <v>12.150000000000002</v>
      </c>
      <c r="K898" s="1">
        <f t="shared" si="302"/>
        <v>11.940000000000001</v>
      </c>
      <c r="L898" s="1">
        <f t="shared" si="303"/>
        <v>11.23</v>
      </c>
      <c r="M898" s="1">
        <f t="shared" si="304"/>
        <v>11.23</v>
      </c>
      <c r="N898" s="1">
        <f t="shared" si="305"/>
        <v>11.23</v>
      </c>
      <c r="O898" s="1">
        <v>11.23</v>
      </c>
      <c r="P898" s="1"/>
      <c r="Q898" s="1"/>
      <c r="R898" s="1"/>
      <c r="S898" s="1"/>
      <c r="T898" s="1">
        <f t="shared" si="306"/>
        <v>0</v>
      </c>
      <c r="U898" s="1"/>
      <c r="V898" s="1"/>
      <c r="W898" s="1"/>
      <c r="X898" s="1"/>
      <c r="Y898" s="1">
        <v>0.71</v>
      </c>
      <c r="Z898" s="1"/>
      <c r="AA898" s="1">
        <f t="shared" si="307"/>
        <v>0.21</v>
      </c>
      <c r="AB898" s="1"/>
      <c r="AC898" s="1"/>
      <c r="AD898" s="1"/>
      <c r="AE898" s="1"/>
      <c r="AF898" s="1"/>
      <c r="AG898" s="1"/>
      <c r="AH898" s="1"/>
      <c r="AI898" s="1">
        <f t="shared" si="308"/>
        <v>0.21</v>
      </c>
      <c r="AJ898" s="1">
        <v>0.18</v>
      </c>
      <c r="AK898" s="1">
        <v>0.03</v>
      </c>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row>
    <row r="899" spans="1:77" s="773" customFormat="1" ht="25.5" hidden="1">
      <c r="A899" s="860"/>
      <c r="B899" s="980" t="s">
        <v>114</v>
      </c>
      <c r="C899" s="742" t="s">
        <v>190</v>
      </c>
      <c r="D899" s="651" t="s">
        <v>21</v>
      </c>
      <c r="E899" s="651" t="s">
        <v>2743</v>
      </c>
      <c r="F899" s="782"/>
      <c r="G899" s="1105"/>
      <c r="H899" s="643">
        <f t="shared" si="301"/>
        <v>2.46</v>
      </c>
      <c r="I899" s="644"/>
      <c r="J899" s="645">
        <f>K899+AA899+BM899</f>
        <v>2.46</v>
      </c>
      <c r="K899" s="1">
        <f t="shared" si="302"/>
        <v>2.1800000000000002</v>
      </c>
      <c r="L899" s="1">
        <f t="shared" si="303"/>
        <v>1.7600000000000002</v>
      </c>
      <c r="M899" s="1">
        <f t="shared" si="304"/>
        <v>1.7600000000000002</v>
      </c>
      <c r="N899" s="1">
        <f t="shared" si="305"/>
        <v>1.1200000000000001</v>
      </c>
      <c r="O899" s="1">
        <v>1.1200000000000001</v>
      </c>
      <c r="P899" s="1"/>
      <c r="Q899" s="1"/>
      <c r="R899" s="1">
        <v>0.64</v>
      </c>
      <c r="S899" s="1"/>
      <c r="T899" s="1">
        <f t="shared" si="306"/>
        <v>0</v>
      </c>
      <c r="U899" s="1"/>
      <c r="V899" s="1"/>
      <c r="W899" s="1"/>
      <c r="X899" s="1"/>
      <c r="Y899" s="1">
        <v>0.42</v>
      </c>
      <c r="Z899" s="1"/>
      <c r="AA899" s="1">
        <f t="shared" si="307"/>
        <v>0.28000000000000003</v>
      </c>
      <c r="AB899" s="1"/>
      <c r="AC899" s="1"/>
      <c r="AD899" s="1"/>
      <c r="AE899" s="1"/>
      <c r="AF899" s="1"/>
      <c r="AG899" s="1"/>
      <c r="AH899" s="1"/>
      <c r="AI899" s="1">
        <f t="shared" si="308"/>
        <v>0.28000000000000003</v>
      </c>
      <c r="AJ899" s="1">
        <v>0.28000000000000003</v>
      </c>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f t="shared" ref="BM899:BM900" si="310">SUM(BN899:BP899)</f>
        <v>0</v>
      </c>
      <c r="BN899" s="1"/>
      <c r="BO899" s="1"/>
      <c r="BP899" s="1"/>
    </row>
    <row r="900" spans="1:77" s="773" customFormat="1" ht="25.5" hidden="1">
      <c r="A900" s="638"/>
      <c r="B900" s="640">
        <v>29</v>
      </c>
      <c r="C900" s="705" t="s">
        <v>191</v>
      </c>
      <c r="D900" s="651" t="s">
        <v>21</v>
      </c>
      <c r="E900" s="651" t="s">
        <v>2743</v>
      </c>
      <c r="F900" s="640"/>
      <c r="G900" s="642"/>
      <c r="H900" s="643">
        <f t="shared" si="301"/>
        <v>0.29000000000000004</v>
      </c>
      <c r="I900" s="644"/>
      <c r="J900" s="645">
        <f>K900+AA900+BM900</f>
        <v>0.29000000000000004</v>
      </c>
      <c r="K900" s="1">
        <f t="shared" si="302"/>
        <v>0.02</v>
      </c>
      <c r="L900" s="1">
        <f t="shared" si="303"/>
        <v>0.02</v>
      </c>
      <c r="M900" s="1">
        <f t="shared" si="304"/>
        <v>0.02</v>
      </c>
      <c r="N900" s="1">
        <f t="shared" si="305"/>
        <v>0.02</v>
      </c>
      <c r="O900" s="1">
        <v>0.02</v>
      </c>
      <c r="P900" s="1"/>
      <c r="Q900" s="1"/>
      <c r="R900" s="1"/>
      <c r="S900" s="1"/>
      <c r="T900" s="1">
        <f t="shared" si="306"/>
        <v>0</v>
      </c>
      <c r="U900" s="1"/>
      <c r="V900" s="1"/>
      <c r="W900" s="1"/>
      <c r="X900" s="1"/>
      <c r="Y900" s="1"/>
      <c r="Z900" s="1"/>
      <c r="AA900" s="1">
        <f t="shared" si="307"/>
        <v>0.27</v>
      </c>
      <c r="AB900" s="1"/>
      <c r="AC900" s="1"/>
      <c r="AD900" s="1"/>
      <c r="AE900" s="1"/>
      <c r="AF900" s="1"/>
      <c r="AG900" s="1">
        <v>0.24</v>
      </c>
      <c r="AH900" s="1"/>
      <c r="AI900" s="1">
        <f t="shared" si="308"/>
        <v>0.03</v>
      </c>
      <c r="AJ900" s="1">
        <v>0.03</v>
      </c>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f t="shared" si="310"/>
        <v>0</v>
      </c>
      <c r="BN900" s="1"/>
      <c r="BO900" s="1"/>
      <c r="BP900" s="1"/>
    </row>
    <row r="901" spans="1:77" s="652" customFormat="1" hidden="1">
      <c r="A901" s="706"/>
      <c r="B901" s="753"/>
      <c r="C901" s="753"/>
      <c r="D901" s="640"/>
      <c r="E901" s="640"/>
      <c r="F901" s="641"/>
      <c r="G901" s="642"/>
      <c r="H901" s="643"/>
      <c r="I901" s="644"/>
      <c r="J901" s="645"/>
      <c r="K901" s="1"/>
      <c r="L901" s="1"/>
      <c r="M901" s="1"/>
      <c r="N901" s="1"/>
      <c r="O901" s="646"/>
      <c r="P901" s="646"/>
      <c r="Q901" s="647"/>
      <c r="R901" s="646"/>
      <c r="S901" s="646"/>
      <c r="T901" s="571"/>
      <c r="U901" s="646"/>
      <c r="V901" s="646"/>
      <c r="W901" s="647"/>
      <c r="X901" s="646"/>
      <c r="Y901" s="646"/>
      <c r="Z901" s="646"/>
      <c r="AA901" s="571"/>
      <c r="AB901" s="646"/>
      <c r="AC901" s="646"/>
      <c r="AD901" s="647"/>
      <c r="AE901" s="647"/>
      <c r="AF901" s="646"/>
      <c r="AG901" s="646"/>
      <c r="AH901" s="646"/>
      <c r="AI901" s="1"/>
      <c r="AJ901" s="646"/>
      <c r="AK901" s="646"/>
      <c r="AL901" s="646"/>
      <c r="AM901" s="647"/>
      <c r="AN901" s="646"/>
      <c r="AO901" s="646"/>
      <c r="AP901" s="646"/>
      <c r="AQ901" s="647"/>
      <c r="AR901" s="646"/>
      <c r="AS901" s="646"/>
      <c r="AT901" s="646"/>
      <c r="AU901" s="616"/>
      <c r="AV901" s="646"/>
      <c r="AW901" s="646"/>
      <c r="AX901" s="646"/>
      <c r="AY901" s="646"/>
      <c r="AZ901" s="646"/>
      <c r="BA901" s="646"/>
      <c r="BB901" s="646"/>
      <c r="BC901" s="647"/>
      <c r="BD901" s="646"/>
      <c r="BE901" s="646"/>
      <c r="BF901" s="646"/>
      <c r="BG901" s="646"/>
      <c r="BH901" s="647"/>
      <c r="BI901" s="646"/>
      <c r="BJ901" s="646"/>
      <c r="BK901" s="646"/>
      <c r="BL901" s="647"/>
      <c r="BM901" s="571"/>
      <c r="BN901" s="646"/>
      <c r="BO901" s="646"/>
      <c r="BP901" s="646"/>
      <c r="BQ901" s="542"/>
      <c r="BR901" s="649"/>
      <c r="BS901" s="1035"/>
      <c r="BT901" s="640"/>
      <c r="BU901" s="705"/>
      <c r="BY901" s="642"/>
    </row>
    <row r="902" spans="1:77" s="652" customFormat="1" hidden="1">
      <c r="A902" s="706"/>
      <c r="B902" s="753"/>
      <c r="C902" s="753"/>
      <c r="D902" s="640"/>
      <c r="E902" s="640"/>
      <c r="F902" s="641"/>
      <c r="G902" s="642"/>
      <c r="H902" s="643"/>
      <c r="I902" s="644"/>
      <c r="J902" s="645"/>
      <c r="K902" s="1"/>
      <c r="L902" s="1"/>
      <c r="M902" s="1"/>
      <c r="N902" s="1"/>
      <c r="O902" s="646"/>
      <c r="P902" s="646"/>
      <c r="Q902" s="647"/>
      <c r="R902" s="646"/>
      <c r="S902" s="646"/>
      <c r="T902" s="571"/>
      <c r="U902" s="646"/>
      <c r="V902" s="646"/>
      <c r="W902" s="647"/>
      <c r="X902" s="646"/>
      <c r="Y902" s="646"/>
      <c r="Z902" s="646"/>
      <c r="AA902" s="571"/>
      <c r="AB902" s="646"/>
      <c r="AC902" s="646"/>
      <c r="AD902" s="647"/>
      <c r="AE902" s="647"/>
      <c r="AF902" s="646"/>
      <c r="AG902" s="646"/>
      <c r="AH902" s="646"/>
      <c r="AI902" s="1"/>
      <c r="AJ902" s="646"/>
      <c r="AK902" s="646"/>
      <c r="AL902" s="646"/>
      <c r="AM902" s="647"/>
      <c r="AN902" s="646"/>
      <c r="AO902" s="646"/>
      <c r="AP902" s="646"/>
      <c r="AQ902" s="647"/>
      <c r="AR902" s="646"/>
      <c r="AS902" s="646"/>
      <c r="AT902" s="646"/>
      <c r="AU902" s="616"/>
      <c r="AV902" s="646"/>
      <c r="AW902" s="646"/>
      <c r="AX902" s="646"/>
      <c r="AY902" s="646"/>
      <c r="AZ902" s="646"/>
      <c r="BA902" s="646"/>
      <c r="BB902" s="646"/>
      <c r="BC902" s="647"/>
      <c r="BD902" s="646"/>
      <c r="BE902" s="646"/>
      <c r="BF902" s="646"/>
      <c r="BG902" s="646"/>
      <c r="BH902" s="647"/>
      <c r="BI902" s="646"/>
      <c r="BJ902" s="646"/>
      <c r="BK902" s="646"/>
      <c r="BL902" s="647"/>
      <c r="BM902" s="571"/>
      <c r="BN902" s="646"/>
      <c r="BO902" s="646"/>
      <c r="BP902" s="646"/>
      <c r="BQ902" s="542"/>
      <c r="BR902" s="649"/>
      <c r="BS902" s="1035"/>
      <c r="BT902" s="640"/>
      <c r="BU902" s="705"/>
      <c r="BY902" s="642"/>
    </row>
    <row r="903" spans="1:77" s="652" customFormat="1" hidden="1">
      <c r="A903" s="706"/>
      <c r="B903" s="753"/>
      <c r="C903" s="753"/>
      <c r="D903" s="640"/>
      <c r="E903" s="640"/>
      <c r="F903" s="641"/>
      <c r="G903" s="642"/>
      <c r="H903" s="643"/>
      <c r="I903" s="644"/>
      <c r="J903" s="645"/>
      <c r="K903" s="1"/>
      <c r="L903" s="1"/>
      <c r="M903" s="1"/>
      <c r="N903" s="1"/>
      <c r="O903" s="646"/>
      <c r="P903" s="646"/>
      <c r="Q903" s="647"/>
      <c r="R903" s="646"/>
      <c r="S903" s="646"/>
      <c r="T903" s="571"/>
      <c r="U903" s="646"/>
      <c r="V903" s="646"/>
      <c r="W903" s="647"/>
      <c r="X903" s="646"/>
      <c r="Y903" s="646"/>
      <c r="Z903" s="646"/>
      <c r="AA903" s="571"/>
      <c r="AB903" s="646"/>
      <c r="AC903" s="646"/>
      <c r="AD903" s="647"/>
      <c r="AE903" s="647"/>
      <c r="AF903" s="646"/>
      <c r="AG903" s="646"/>
      <c r="AH903" s="646"/>
      <c r="AI903" s="1"/>
      <c r="AJ903" s="646"/>
      <c r="AK903" s="646"/>
      <c r="AL903" s="646"/>
      <c r="AM903" s="647"/>
      <c r="AN903" s="646"/>
      <c r="AO903" s="646"/>
      <c r="AP903" s="646"/>
      <c r="AQ903" s="647"/>
      <c r="AR903" s="646"/>
      <c r="AS903" s="646"/>
      <c r="AT903" s="646"/>
      <c r="AU903" s="616"/>
      <c r="AV903" s="646"/>
      <c r="AW903" s="646"/>
      <c r="AX903" s="646"/>
      <c r="AY903" s="646"/>
      <c r="AZ903" s="646"/>
      <c r="BA903" s="646"/>
      <c r="BB903" s="646"/>
      <c r="BC903" s="647"/>
      <c r="BD903" s="646"/>
      <c r="BE903" s="646"/>
      <c r="BF903" s="646"/>
      <c r="BG903" s="646"/>
      <c r="BH903" s="647"/>
      <c r="BI903" s="646"/>
      <c r="BJ903" s="646"/>
      <c r="BK903" s="646"/>
      <c r="BL903" s="647"/>
      <c r="BM903" s="571"/>
      <c r="BN903" s="646"/>
      <c r="BO903" s="646"/>
      <c r="BP903" s="646"/>
      <c r="BQ903" s="542"/>
      <c r="BR903" s="649"/>
      <c r="BS903" s="1035"/>
      <c r="BT903" s="640"/>
      <c r="BU903" s="705"/>
      <c r="BY903" s="642"/>
    </row>
    <row r="904" spans="1:77" s="812" customFormat="1" ht="25.5" hidden="1">
      <c r="A904" s="697"/>
      <c r="B904" s="700">
        <v>2</v>
      </c>
      <c r="C904" s="791" t="s">
        <v>192</v>
      </c>
      <c r="D904" s="699" t="s">
        <v>21</v>
      </c>
      <c r="E904" s="641" t="s">
        <v>2725</v>
      </c>
      <c r="F904" s="641"/>
      <c r="G904" s="701"/>
      <c r="H904" s="643">
        <f t="shared" ref="H904:H912" si="311">J904</f>
        <v>0.1</v>
      </c>
      <c r="I904" s="644"/>
      <c r="J904" s="645">
        <f t="shared" ref="J904:J912" si="312">K904+AA904+BM904</f>
        <v>0.1</v>
      </c>
      <c r="K904" s="1">
        <f t="shared" ref="K904:K912" si="313">L904+T904+X904+Y904+Z904</f>
        <v>0.1</v>
      </c>
      <c r="L904" s="1">
        <f t="shared" ref="L904:L912" si="314">M904+S904</f>
        <v>0.1</v>
      </c>
      <c r="M904" s="1">
        <f t="shared" ref="M904:M912" si="315">N904+R904</f>
        <v>0.1</v>
      </c>
      <c r="N904" s="1">
        <f t="shared" ref="N904:N912" si="316">O904+P904+Q904</f>
        <v>0.1</v>
      </c>
      <c r="O904" s="1">
        <v>0.1</v>
      </c>
      <c r="P904" s="1"/>
      <c r="Q904" s="1"/>
      <c r="R904" s="1"/>
      <c r="S904" s="1"/>
      <c r="T904" s="1">
        <f t="shared" ref="T904:T912" si="317">U904+V904+W904</f>
        <v>0</v>
      </c>
      <c r="U904" s="1"/>
      <c r="V904" s="1"/>
      <c r="W904" s="1"/>
      <c r="X904" s="1"/>
      <c r="Y904" s="1"/>
      <c r="Z904" s="1"/>
      <c r="AA904" s="1">
        <f t="shared" ref="AA904:AA912" si="318">SUM(AB904:AI904)+AW904+SUM(AY904:BC904)+SUM(BF904:BL904)</f>
        <v>0</v>
      </c>
      <c r="AB904" s="1"/>
      <c r="AC904" s="1"/>
      <c r="AD904" s="1"/>
      <c r="AE904" s="1"/>
      <c r="AF904" s="1"/>
      <c r="AG904" s="1"/>
      <c r="AH904" s="1"/>
      <c r="AI904" s="1">
        <f t="shared" ref="AI904:AI912" si="319">SUM(AJ904:AV904)+AX904+SUM(BD904:BE904)</f>
        <v>0</v>
      </c>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f t="shared" ref="BM904:BM912" si="320">SUM(BN904:BP904)</f>
        <v>0</v>
      </c>
      <c r="BN904" s="1"/>
      <c r="BO904" s="1"/>
      <c r="BP904" s="1"/>
    </row>
    <row r="905" spans="1:77" s="812" customFormat="1" ht="38.25" hidden="1">
      <c r="A905" s="706"/>
      <c r="B905" s="980">
        <v>3</v>
      </c>
      <c r="C905" s="742" t="s">
        <v>193</v>
      </c>
      <c r="D905" s="699" t="s">
        <v>21</v>
      </c>
      <c r="E905" s="641" t="s">
        <v>2725</v>
      </c>
      <c r="F905" s="641"/>
      <c r="G905" s="652"/>
      <c r="H905" s="643">
        <f t="shared" si="311"/>
        <v>0.5</v>
      </c>
      <c r="I905" s="644">
        <v>0.5</v>
      </c>
      <c r="J905" s="645">
        <f t="shared" si="312"/>
        <v>0.5</v>
      </c>
      <c r="K905" s="1">
        <f t="shared" si="313"/>
        <v>0.5</v>
      </c>
      <c r="L905" s="1">
        <f t="shared" si="314"/>
        <v>0</v>
      </c>
      <c r="M905" s="1">
        <f t="shared" si="315"/>
        <v>0</v>
      </c>
      <c r="N905" s="1">
        <f t="shared" si="316"/>
        <v>0</v>
      </c>
      <c r="O905" s="1"/>
      <c r="P905" s="1"/>
      <c r="Q905" s="1"/>
      <c r="R905" s="1"/>
      <c r="S905" s="1"/>
      <c r="T905" s="1">
        <f t="shared" si="317"/>
        <v>0</v>
      </c>
      <c r="U905" s="1"/>
      <c r="V905" s="1"/>
      <c r="W905" s="1"/>
      <c r="X905" s="1"/>
      <c r="Y905" s="1">
        <v>0.5</v>
      </c>
      <c r="Z905" s="1"/>
      <c r="AA905" s="1">
        <f t="shared" si="318"/>
        <v>0</v>
      </c>
      <c r="AB905" s="1"/>
      <c r="AC905" s="1"/>
      <c r="AD905" s="1"/>
      <c r="AE905" s="1"/>
      <c r="AF905" s="1"/>
      <c r="AG905" s="1"/>
      <c r="AH905" s="1"/>
      <c r="AI905" s="1">
        <f t="shared" si="319"/>
        <v>0</v>
      </c>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f t="shared" si="320"/>
        <v>0</v>
      </c>
      <c r="BN905" s="1"/>
      <c r="BO905" s="1"/>
      <c r="BP905" s="1"/>
    </row>
    <row r="906" spans="1:77" s="812" customFormat="1" ht="30" hidden="1">
      <c r="A906" s="706"/>
      <c r="B906" s="980">
        <v>4</v>
      </c>
      <c r="C906" s="981" t="s">
        <v>194</v>
      </c>
      <c r="D906" s="699" t="s">
        <v>21</v>
      </c>
      <c r="E906" s="641" t="s">
        <v>2725</v>
      </c>
      <c r="F906" s="641"/>
      <c r="G906" s="652"/>
      <c r="H906" s="643">
        <f t="shared" si="311"/>
        <v>0.01</v>
      </c>
      <c r="I906" s="644"/>
      <c r="J906" s="645">
        <f t="shared" si="312"/>
        <v>0.01</v>
      </c>
      <c r="K906" s="1">
        <f t="shared" si="313"/>
        <v>0.01</v>
      </c>
      <c r="L906" s="1">
        <f t="shared" si="314"/>
        <v>0.01</v>
      </c>
      <c r="M906" s="1">
        <f t="shared" si="315"/>
        <v>0.01</v>
      </c>
      <c r="N906" s="1">
        <f t="shared" si="316"/>
        <v>0.01</v>
      </c>
      <c r="O906" s="1"/>
      <c r="P906" s="1">
        <v>0.01</v>
      </c>
      <c r="Q906" s="1"/>
      <c r="R906" s="1"/>
      <c r="S906" s="1"/>
      <c r="T906" s="1">
        <f t="shared" si="317"/>
        <v>0</v>
      </c>
      <c r="U906" s="1"/>
      <c r="V906" s="1"/>
      <c r="W906" s="1"/>
      <c r="X906" s="1"/>
      <c r="Y906" s="1"/>
      <c r="Z906" s="1"/>
      <c r="AA906" s="1">
        <f t="shared" si="318"/>
        <v>0</v>
      </c>
      <c r="AB906" s="1"/>
      <c r="AC906" s="1"/>
      <c r="AD906" s="1"/>
      <c r="AE906" s="1"/>
      <c r="AF906" s="1"/>
      <c r="AG906" s="1"/>
      <c r="AH906" s="1"/>
      <c r="AI906" s="1">
        <f t="shared" si="319"/>
        <v>0</v>
      </c>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f t="shared" si="320"/>
        <v>0</v>
      </c>
      <c r="BN906" s="1"/>
      <c r="BO906" s="1"/>
      <c r="BP906" s="1"/>
    </row>
    <row r="907" spans="1:77" s="812" customFormat="1" ht="30" hidden="1">
      <c r="A907" s="706"/>
      <c r="B907" s="980">
        <v>5</v>
      </c>
      <c r="C907" s="981" t="s">
        <v>195</v>
      </c>
      <c r="D907" s="699" t="s">
        <v>21</v>
      </c>
      <c r="E907" s="641" t="s">
        <v>2725</v>
      </c>
      <c r="F907" s="641"/>
      <c r="G907" s="652"/>
      <c r="H907" s="643">
        <f t="shared" si="311"/>
        <v>1.7000000000000002</v>
      </c>
      <c r="I907" s="644"/>
      <c r="J907" s="645">
        <f t="shared" si="312"/>
        <v>1.7000000000000002</v>
      </c>
      <c r="K907" s="1">
        <f t="shared" si="313"/>
        <v>1.61</v>
      </c>
      <c r="L907" s="1">
        <f t="shared" si="314"/>
        <v>1.61</v>
      </c>
      <c r="M907" s="1">
        <f t="shared" si="315"/>
        <v>1.61</v>
      </c>
      <c r="N907" s="1">
        <f t="shared" si="316"/>
        <v>1.61</v>
      </c>
      <c r="O907" s="1"/>
      <c r="P907" s="1">
        <v>1.61</v>
      </c>
      <c r="Q907" s="1"/>
      <c r="R907" s="1"/>
      <c r="S907" s="1"/>
      <c r="T907" s="1">
        <f t="shared" si="317"/>
        <v>0</v>
      </c>
      <c r="U907" s="1"/>
      <c r="V907" s="1"/>
      <c r="W907" s="1"/>
      <c r="X907" s="1"/>
      <c r="Y907" s="1"/>
      <c r="Z907" s="1"/>
      <c r="AA907" s="1">
        <f t="shared" si="318"/>
        <v>0.09</v>
      </c>
      <c r="AB907" s="1"/>
      <c r="AC907" s="1"/>
      <c r="AD907" s="1"/>
      <c r="AE907" s="1"/>
      <c r="AF907" s="1"/>
      <c r="AG907" s="1"/>
      <c r="AH907" s="1"/>
      <c r="AI907" s="1">
        <f t="shared" si="319"/>
        <v>0.09</v>
      </c>
      <c r="AJ907" s="1">
        <v>0.09</v>
      </c>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f t="shared" si="320"/>
        <v>0</v>
      </c>
      <c r="BN907" s="1"/>
      <c r="BO907" s="1"/>
      <c r="BP907" s="1"/>
    </row>
    <row r="908" spans="1:77" s="812" customFormat="1" hidden="1">
      <c r="A908" s="706"/>
      <c r="B908" s="980">
        <v>6</v>
      </c>
      <c r="C908" s="981" t="s">
        <v>196</v>
      </c>
      <c r="D908" s="640" t="s">
        <v>21</v>
      </c>
      <c r="E908" s="641" t="s">
        <v>2725</v>
      </c>
      <c r="F908" s="641"/>
      <c r="G908" s="652"/>
      <c r="H908" s="643">
        <f t="shared" si="311"/>
        <v>1.7</v>
      </c>
      <c r="I908" s="644"/>
      <c r="J908" s="645">
        <f t="shared" si="312"/>
        <v>1.7</v>
      </c>
      <c r="K908" s="1">
        <f t="shared" si="313"/>
        <v>1.5499999999999998</v>
      </c>
      <c r="L908" s="1">
        <f t="shared" si="314"/>
        <v>0.71</v>
      </c>
      <c r="M908" s="1">
        <f t="shared" si="315"/>
        <v>0.71</v>
      </c>
      <c r="N908" s="1">
        <f t="shared" si="316"/>
        <v>0.71</v>
      </c>
      <c r="O908" s="1"/>
      <c r="P908" s="1">
        <v>0.71</v>
      </c>
      <c r="Q908" s="1"/>
      <c r="R908" s="1"/>
      <c r="S908" s="1"/>
      <c r="T908" s="1">
        <f t="shared" si="317"/>
        <v>0</v>
      </c>
      <c r="U908" s="1"/>
      <c r="V908" s="1"/>
      <c r="W908" s="1"/>
      <c r="X908" s="1"/>
      <c r="Y908" s="1">
        <v>0.84</v>
      </c>
      <c r="Z908" s="1"/>
      <c r="AA908" s="1">
        <f t="shared" si="318"/>
        <v>0.14000000000000001</v>
      </c>
      <c r="AB908" s="1"/>
      <c r="AC908" s="1"/>
      <c r="AD908" s="1"/>
      <c r="AE908" s="1"/>
      <c r="AF908" s="1"/>
      <c r="AG908" s="1"/>
      <c r="AH908" s="1"/>
      <c r="AI908" s="1">
        <f t="shared" si="319"/>
        <v>0.11</v>
      </c>
      <c r="AJ908" s="1">
        <v>0.08</v>
      </c>
      <c r="AK908" s="1">
        <v>0.03</v>
      </c>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v>0.03</v>
      </c>
      <c r="BL908" s="1"/>
      <c r="BM908" s="1">
        <f t="shared" si="320"/>
        <v>0.01</v>
      </c>
      <c r="BN908" s="1">
        <v>0.01</v>
      </c>
      <c r="BO908" s="1"/>
      <c r="BP908" s="1"/>
    </row>
    <row r="909" spans="1:77" s="812" customFormat="1" ht="25.5" hidden="1">
      <c r="A909" s="706"/>
      <c r="B909" s="980">
        <v>7</v>
      </c>
      <c r="C909" s="1106" t="s">
        <v>197</v>
      </c>
      <c r="D909" s="640" t="s">
        <v>21</v>
      </c>
      <c r="E909" s="641" t="s">
        <v>2725</v>
      </c>
      <c r="F909" s="641"/>
      <c r="G909" s="652"/>
      <c r="H909" s="643">
        <f t="shared" si="311"/>
        <v>0.5</v>
      </c>
      <c r="I909" s="644">
        <v>0.5</v>
      </c>
      <c r="J909" s="645">
        <f t="shared" si="312"/>
        <v>0.5</v>
      </c>
      <c r="K909" s="1">
        <f t="shared" si="313"/>
        <v>0.04</v>
      </c>
      <c r="L909" s="1">
        <f t="shared" si="314"/>
        <v>0.04</v>
      </c>
      <c r="M909" s="1">
        <f t="shared" si="315"/>
        <v>0.04</v>
      </c>
      <c r="N909" s="1">
        <f t="shared" si="316"/>
        <v>0.04</v>
      </c>
      <c r="O909" s="1"/>
      <c r="P909" s="1">
        <v>0.04</v>
      </c>
      <c r="Q909" s="1"/>
      <c r="R909" s="1"/>
      <c r="S909" s="1"/>
      <c r="T909" s="1">
        <f t="shared" si="317"/>
        <v>0</v>
      </c>
      <c r="U909" s="1"/>
      <c r="V909" s="1"/>
      <c r="W909" s="1"/>
      <c r="X909" s="1"/>
      <c r="Y909" s="1"/>
      <c r="Z909" s="1"/>
      <c r="AA909" s="1">
        <f t="shared" si="318"/>
        <v>0.46</v>
      </c>
      <c r="AB909" s="1"/>
      <c r="AC909" s="1"/>
      <c r="AD909" s="1"/>
      <c r="AE909" s="1"/>
      <c r="AF909" s="1"/>
      <c r="AG909" s="1"/>
      <c r="AH909" s="1"/>
      <c r="AI909" s="1">
        <f t="shared" si="319"/>
        <v>0</v>
      </c>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v>0.46</v>
      </c>
      <c r="BK909" s="1"/>
      <c r="BL909" s="1"/>
      <c r="BM909" s="1">
        <f t="shared" si="320"/>
        <v>0</v>
      </c>
      <c r="BN909" s="1"/>
      <c r="BO909" s="1"/>
      <c r="BP909" s="1"/>
    </row>
    <row r="910" spans="1:77" s="812" customFormat="1" ht="25.5" hidden="1">
      <c r="A910" s="706"/>
      <c r="B910" s="980">
        <v>8</v>
      </c>
      <c r="C910" s="1106" t="s">
        <v>198</v>
      </c>
      <c r="D910" s="640" t="s">
        <v>21</v>
      </c>
      <c r="E910" s="641" t="s">
        <v>2725</v>
      </c>
      <c r="F910" s="641"/>
      <c r="G910" s="652"/>
      <c r="H910" s="643">
        <f t="shared" si="311"/>
        <v>4.5</v>
      </c>
      <c r="I910" s="644"/>
      <c r="J910" s="645">
        <f t="shared" si="312"/>
        <v>4.5</v>
      </c>
      <c r="K910" s="1">
        <f t="shared" si="313"/>
        <v>4.4400000000000004</v>
      </c>
      <c r="L910" s="1">
        <f t="shared" si="314"/>
        <v>0.2</v>
      </c>
      <c r="M910" s="1">
        <f t="shared" si="315"/>
        <v>0.2</v>
      </c>
      <c r="N910" s="1">
        <f t="shared" si="316"/>
        <v>0.2</v>
      </c>
      <c r="O910" s="1"/>
      <c r="P910" s="1">
        <v>0.2</v>
      </c>
      <c r="Q910" s="1"/>
      <c r="R910" s="1"/>
      <c r="S910" s="1"/>
      <c r="T910" s="1">
        <f t="shared" si="317"/>
        <v>0</v>
      </c>
      <c r="U910" s="1"/>
      <c r="V910" s="1"/>
      <c r="W910" s="1"/>
      <c r="X910" s="1"/>
      <c r="Y910" s="1">
        <v>4.24</v>
      </c>
      <c r="Z910" s="1"/>
      <c r="AA910" s="1">
        <f t="shared" si="318"/>
        <v>0.04</v>
      </c>
      <c r="AB910" s="1"/>
      <c r="AC910" s="1"/>
      <c r="AD910" s="1"/>
      <c r="AE910" s="1"/>
      <c r="AF910" s="1"/>
      <c r="AG910" s="1"/>
      <c r="AH910" s="1"/>
      <c r="AI910" s="1">
        <f t="shared" si="319"/>
        <v>0.04</v>
      </c>
      <c r="AJ910" s="1">
        <v>0.04</v>
      </c>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f t="shared" si="320"/>
        <v>0.02</v>
      </c>
      <c r="BN910" s="1">
        <v>0.02</v>
      </c>
      <c r="BO910" s="1"/>
      <c r="BP910" s="1"/>
    </row>
    <row r="911" spans="1:77" s="812" customFormat="1" ht="25.5" hidden="1">
      <c r="A911" s="706"/>
      <c r="B911" s="980">
        <v>9</v>
      </c>
      <c r="C911" s="1107" t="s">
        <v>199</v>
      </c>
      <c r="D911" s="640" t="s">
        <v>21</v>
      </c>
      <c r="E911" s="641" t="s">
        <v>2725</v>
      </c>
      <c r="F911" s="641"/>
      <c r="G911" s="652"/>
      <c r="H911" s="643">
        <f t="shared" si="311"/>
        <v>6.9999999999999991</v>
      </c>
      <c r="I911" s="644"/>
      <c r="J911" s="645">
        <f t="shared" si="312"/>
        <v>6.9999999999999991</v>
      </c>
      <c r="K911" s="1">
        <f t="shared" si="313"/>
        <v>5.1099999999999994</v>
      </c>
      <c r="L911" s="1">
        <f t="shared" si="314"/>
        <v>2.0699999999999998</v>
      </c>
      <c r="M911" s="1">
        <f t="shared" si="315"/>
        <v>2.06</v>
      </c>
      <c r="N911" s="1">
        <f t="shared" si="316"/>
        <v>2</v>
      </c>
      <c r="O911" s="1"/>
      <c r="P911" s="1">
        <v>2</v>
      </c>
      <c r="Q911" s="1"/>
      <c r="R911" s="1">
        <v>0.06</v>
      </c>
      <c r="S911" s="1">
        <v>0.01</v>
      </c>
      <c r="T911" s="1">
        <f t="shared" si="317"/>
        <v>0</v>
      </c>
      <c r="U911" s="1"/>
      <c r="V911" s="1"/>
      <c r="W911" s="1"/>
      <c r="X911" s="1"/>
      <c r="Y911" s="1">
        <v>3.04</v>
      </c>
      <c r="Z911" s="1"/>
      <c r="AA911" s="1">
        <f t="shared" si="318"/>
        <v>1.6099999999999999</v>
      </c>
      <c r="AB911" s="1"/>
      <c r="AC911" s="1"/>
      <c r="AD911" s="1"/>
      <c r="AE911" s="1"/>
      <c r="AF911" s="1"/>
      <c r="AG911" s="1"/>
      <c r="AH911" s="1"/>
      <c r="AI911" s="1">
        <f t="shared" si="319"/>
        <v>1.1499999999999999</v>
      </c>
      <c r="AJ911" s="1">
        <v>0.6</v>
      </c>
      <c r="AK911" s="1">
        <v>0.4</v>
      </c>
      <c r="AL911" s="1"/>
      <c r="AM911" s="1"/>
      <c r="AN911" s="1"/>
      <c r="AO911" s="1"/>
      <c r="AP911" s="1"/>
      <c r="AQ911" s="1"/>
      <c r="AR911" s="1"/>
      <c r="AS911" s="1"/>
      <c r="AT911" s="1"/>
      <c r="AU911" s="1"/>
      <c r="AV911" s="1"/>
      <c r="AW911" s="1"/>
      <c r="AX911" s="1"/>
      <c r="AY911" s="1"/>
      <c r="AZ911" s="1">
        <v>0.2</v>
      </c>
      <c r="BA911" s="1"/>
      <c r="BB911" s="1"/>
      <c r="BC911" s="1"/>
      <c r="BD911" s="1"/>
      <c r="BE911" s="1">
        <v>0.15</v>
      </c>
      <c r="BF911" s="1"/>
      <c r="BG911" s="1"/>
      <c r="BH911" s="1"/>
      <c r="BI911" s="1"/>
      <c r="BJ911" s="1"/>
      <c r="BK911" s="1">
        <v>0.26</v>
      </c>
      <c r="BL911" s="1"/>
      <c r="BM911" s="1">
        <f t="shared" si="320"/>
        <v>0.28000000000000003</v>
      </c>
      <c r="BN911" s="1">
        <v>0.28000000000000003</v>
      </c>
      <c r="BO911" s="1"/>
      <c r="BP911" s="1"/>
    </row>
    <row r="912" spans="1:77" s="812" customFormat="1" ht="26.25" hidden="1">
      <c r="A912" s="706"/>
      <c r="B912" s="980" t="s">
        <v>114</v>
      </c>
      <c r="C912" s="722" t="s">
        <v>200</v>
      </c>
      <c r="D912" s="640" t="s">
        <v>21</v>
      </c>
      <c r="E912" s="641" t="s">
        <v>2725</v>
      </c>
      <c r="F912" s="774"/>
      <c r="G912" s="705"/>
      <c r="H912" s="643">
        <f t="shared" si="311"/>
        <v>1.6</v>
      </c>
      <c r="I912" s="644"/>
      <c r="J912" s="645">
        <f t="shared" si="312"/>
        <v>1.6</v>
      </c>
      <c r="K912" s="1">
        <f t="shared" si="313"/>
        <v>1.31</v>
      </c>
      <c r="L912" s="1">
        <f t="shared" si="314"/>
        <v>1.31</v>
      </c>
      <c r="M912" s="1">
        <f t="shared" si="315"/>
        <v>1.31</v>
      </c>
      <c r="N912" s="1">
        <f t="shared" si="316"/>
        <v>1.31</v>
      </c>
      <c r="O912" s="1"/>
      <c r="P912" s="1">
        <v>1.31</v>
      </c>
      <c r="Q912" s="1"/>
      <c r="R912" s="1"/>
      <c r="S912" s="1"/>
      <c r="T912" s="1">
        <f t="shared" si="317"/>
        <v>0</v>
      </c>
      <c r="U912" s="1"/>
      <c r="V912" s="1"/>
      <c r="W912" s="1"/>
      <c r="X912" s="1"/>
      <c r="Y912" s="1"/>
      <c r="Z912" s="1"/>
      <c r="AA912" s="1">
        <f t="shared" si="318"/>
        <v>0.27</v>
      </c>
      <c r="AB912" s="1"/>
      <c r="AC912" s="1"/>
      <c r="AD912" s="1"/>
      <c r="AE912" s="1"/>
      <c r="AF912" s="1"/>
      <c r="AG912" s="1"/>
      <c r="AH912" s="1"/>
      <c r="AI912" s="1">
        <f t="shared" si="319"/>
        <v>7.0000000000000007E-2</v>
      </c>
      <c r="AJ912" s="1">
        <v>7.0000000000000007E-2</v>
      </c>
      <c r="AK912" s="1"/>
      <c r="AL912" s="1"/>
      <c r="AM912" s="1"/>
      <c r="AN912" s="1"/>
      <c r="AO912" s="1"/>
      <c r="AP912" s="1"/>
      <c r="AQ912" s="1"/>
      <c r="AR912" s="1"/>
      <c r="AS912" s="1"/>
      <c r="AT912" s="1"/>
      <c r="AU912" s="1"/>
      <c r="AV912" s="1"/>
      <c r="AW912" s="1"/>
      <c r="AX912" s="1"/>
      <c r="AY912" s="1"/>
      <c r="AZ912" s="1">
        <v>0.2</v>
      </c>
      <c r="BA912" s="1"/>
      <c r="BB912" s="1"/>
      <c r="BC912" s="1"/>
      <c r="BD912" s="1"/>
      <c r="BE912" s="1"/>
      <c r="BF912" s="1"/>
      <c r="BG912" s="1"/>
      <c r="BH912" s="1"/>
      <c r="BI912" s="1"/>
      <c r="BJ912" s="1"/>
      <c r="BK912" s="1"/>
      <c r="BL912" s="1"/>
      <c r="BM912" s="1">
        <f t="shared" si="320"/>
        <v>0.02</v>
      </c>
      <c r="BN912" s="1">
        <v>0.02</v>
      </c>
      <c r="BO912" s="1"/>
      <c r="BP912" s="1"/>
    </row>
    <row r="913" spans="1:77" s="652" customFormat="1" hidden="1">
      <c r="A913" s="706"/>
      <c r="B913" s="753"/>
      <c r="C913" s="753"/>
      <c r="D913" s="640"/>
      <c r="E913" s="640"/>
      <c r="F913" s="641"/>
      <c r="G913" s="642"/>
      <c r="H913" s="643"/>
      <c r="I913" s="644"/>
      <c r="J913" s="645"/>
      <c r="K913" s="1"/>
      <c r="L913" s="1"/>
      <c r="M913" s="1"/>
      <c r="N913" s="1"/>
      <c r="O913" s="646"/>
      <c r="P913" s="646"/>
      <c r="Q913" s="647"/>
      <c r="R913" s="646"/>
      <c r="S913" s="646"/>
      <c r="T913" s="571"/>
      <c r="U913" s="646"/>
      <c r="V913" s="646"/>
      <c r="W913" s="647"/>
      <c r="X913" s="646"/>
      <c r="Y913" s="646"/>
      <c r="Z913" s="646"/>
      <c r="AA913" s="571"/>
      <c r="AB913" s="646"/>
      <c r="AC913" s="646"/>
      <c r="AD913" s="647"/>
      <c r="AE913" s="647"/>
      <c r="AF913" s="646"/>
      <c r="AG913" s="646"/>
      <c r="AH913" s="646"/>
      <c r="AI913" s="1"/>
      <c r="AJ913" s="646"/>
      <c r="AK913" s="646"/>
      <c r="AL913" s="646"/>
      <c r="AM913" s="647"/>
      <c r="AN913" s="646"/>
      <c r="AO913" s="646"/>
      <c r="AP913" s="646"/>
      <c r="AQ913" s="647"/>
      <c r="AR913" s="646"/>
      <c r="AS913" s="646"/>
      <c r="AT913" s="646"/>
      <c r="AU913" s="616"/>
      <c r="AV913" s="646"/>
      <c r="AW913" s="646"/>
      <c r="AX913" s="646"/>
      <c r="AY913" s="646"/>
      <c r="AZ913" s="646"/>
      <c r="BA913" s="646"/>
      <c r="BB913" s="646"/>
      <c r="BC913" s="647"/>
      <c r="BD913" s="646"/>
      <c r="BE913" s="646"/>
      <c r="BF913" s="646"/>
      <c r="BG913" s="646"/>
      <c r="BH913" s="647"/>
      <c r="BI913" s="646"/>
      <c r="BJ913" s="646"/>
      <c r="BK913" s="646"/>
      <c r="BL913" s="647"/>
      <c r="BM913" s="571"/>
      <c r="BN913" s="646"/>
      <c r="BO913" s="646"/>
      <c r="BP913" s="646"/>
      <c r="BQ913" s="542"/>
      <c r="BR913" s="649"/>
      <c r="BS913" s="1035"/>
      <c r="BT913" s="640"/>
      <c r="BU913" s="705"/>
      <c r="BY913" s="642"/>
    </row>
    <row r="914" spans="1:77" s="652" customFormat="1" hidden="1">
      <c r="A914" s="706"/>
      <c r="B914" s="753"/>
      <c r="C914" s="753"/>
      <c r="D914" s="640"/>
      <c r="E914" s="640"/>
      <c r="F914" s="641"/>
      <c r="G914" s="642"/>
      <c r="H914" s="643"/>
      <c r="I914" s="644"/>
      <c r="J914" s="645"/>
      <c r="K914" s="1"/>
      <c r="L914" s="1"/>
      <c r="M914" s="1"/>
      <c r="N914" s="1"/>
      <c r="O914" s="646"/>
      <c r="P914" s="646"/>
      <c r="Q914" s="647"/>
      <c r="R914" s="646"/>
      <c r="S914" s="646"/>
      <c r="T914" s="571"/>
      <c r="U914" s="646"/>
      <c r="V914" s="646"/>
      <c r="W914" s="647"/>
      <c r="X914" s="646"/>
      <c r="Y914" s="646"/>
      <c r="Z914" s="646"/>
      <c r="AA914" s="571"/>
      <c r="AB914" s="646"/>
      <c r="AC914" s="646"/>
      <c r="AD914" s="647"/>
      <c r="AE914" s="647"/>
      <c r="AF914" s="646"/>
      <c r="AG914" s="646"/>
      <c r="AH914" s="646"/>
      <c r="AI914" s="1"/>
      <c r="AJ914" s="646"/>
      <c r="AK914" s="646"/>
      <c r="AL914" s="646"/>
      <c r="AM914" s="647"/>
      <c r="AN914" s="646"/>
      <c r="AO914" s="646"/>
      <c r="AP914" s="646"/>
      <c r="AQ914" s="647"/>
      <c r="AR914" s="646"/>
      <c r="AS914" s="646"/>
      <c r="AT914" s="646"/>
      <c r="AU914" s="616"/>
      <c r="AV914" s="646"/>
      <c r="AW914" s="646"/>
      <c r="AX914" s="646"/>
      <c r="AY914" s="646"/>
      <c r="AZ914" s="646"/>
      <c r="BA914" s="646"/>
      <c r="BB914" s="646"/>
      <c r="BC914" s="647"/>
      <c r="BD914" s="646"/>
      <c r="BE914" s="646"/>
      <c r="BF914" s="646"/>
      <c r="BG914" s="646"/>
      <c r="BH914" s="647"/>
      <c r="BI914" s="646"/>
      <c r="BJ914" s="646"/>
      <c r="BK914" s="646"/>
      <c r="BL914" s="647"/>
      <c r="BM914" s="571"/>
      <c r="BN914" s="646"/>
      <c r="BO914" s="646"/>
      <c r="BP914" s="646"/>
      <c r="BQ914" s="542"/>
      <c r="BR914" s="649"/>
      <c r="BS914" s="1035"/>
      <c r="BT914" s="640"/>
      <c r="BU914" s="705"/>
      <c r="BY914" s="642"/>
    </row>
    <row r="915" spans="1:77" s="755" customFormat="1" ht="12.75" hidden="1">
      <c r="B915" s="804">
        <v>41</v>
      </c>
      <c r="C915" s="1091" t="s">
        <v>201</v>
      </c>
      <c r="D915" s="1108" t="s">
        <v>21</v>
      </c>
      <c r="E915" s="804" t="s">
        <v>2744</v>
      </c>
      <c r="F915" s="1091"/>
      <c r="G915" s="1091"/>
      <c r="H915" s="643">
        <f t="shared" ref="H915" si="321">J915</f>
        <v>0.2</v>
      </c>
      <c r="I915" s="644"/>
      <c r="J915" s="645">
        <f t="shared" ref="J915" si="322">K915+AA915+BM915</f>
        <v>0.2</v>
      </c>
      <c r="K915" s="1">
        <f t="shared" ref="K915" si="323">L915+T915+X915+Y915+Z915</f>
        <v>0</v>
      </c>
      <c r="L915" s="1">
        <f t="shared" ref="L915" si="324">M915+S915</f>
        <v>0</v>
      </c>
      <c r="M915" s="1">
        <f t="shared" ref="M915" si="325">N915+R915</f>
        <v>0</v>
      </c>
      <c r="N915" s="1">
        <f t="shared" ref="N915" si="326">O915+P915+Q915</f>
        <v>0</v>
      </c>
      <c r="O915" s="1091"/>
      <c r="P915" s="1091"/>
      <c r="Q915" s="1091"/>
      <c r="R915" s="1091"/>
      <c r="S915" s="1091"/>
      <c r="T915" s="1">
        <f t="shared" ref="T915" si="327">U915+V915+W915</f>
        <v>0</v>
      </c>
      <c r="U915" s="1091"/>
      <c r="V915" s="1091"/>
      <c r="W915" s="1091"/>
      <c r="X915" s="1091"/>
      <c r="Y915" s="1091"/>
      <c r="Z915" s="1091"/>
      <c r="AA915" s="1">
        <f t="shared" ref="AA915" si="328">SUM(AB915:AI915)+AW915+SUM(AY915:BC915)+SUM(BF915:BL915)</f>
        <v>0.2</v>
      </c>
      <c r="AB915" s="1091"/>
      <c r="AC915" s="1091"/>
      <c r="AD915" s="1091"/>
      <c r="AE915" s="1091"/>
      <c r="AF915" s="1091">
        <v>0.2</v>
      </c>
      <c r="AG915" s="1091"/>
      <c r="AH915" s="1091"/>
      <c r="AI915" s="1">
        <f t="shared" ref="AI915" si="329">SUM(AJ915:AV915)+AX915+SUM(BD915:BE915)</f>
        <v>0</v>
      </c>
      <c r="AJ915" s="1091"/>
      <c r="AK915" s="1091"/>
      <c r="AL915" s="1091"/>
      <c r="AM915" s="1091"/>
      <c r="AN915" s="1091"/>
      <c r="AO915" s="1091"/>
      <c r="AP915" s="1091"/>
      <c r="AQ915" s="1091"/>
      <c r="AR915" s="1091"/>
      <c r="AS915" s="1091"/>
      <c r="AT915" s="1091"/>
      <c r="AU915" s="1091"/>
      <c r="AV915" s="1091"/>
      <c r="AW915" s="1091"/>
      <c r="AX915" s="1091"/>
      <c r="AY915" s="1091"/>
      <c r="AZ915" s="1091"/>
      <c r="BA915" s="1091"/>
      <c r="BB915" s="1091"/>
      <c r="BC915" s="1091"/>
      <c r="BD915" s="1091"/>
      <c r="BE915" s="1091"/>
      <c r="BF915" s="1091"/>
      <c r="BG915" s="1091"/>
      <c r="BH915" s="1091"/>
      <c r="BI915" s="1091"/>
      <c r="BJ915" s="1091"/>
      <c r="BK915" s="1091"/>
      <c r="BL915" s="1091"/>
      <c r="BM915" s="1">
        <f t="shared" ref="BM915" si="330">SUM(BN915:BP915)</f>
        <v>0</v>
      </c>
      <c r="BN915" s="1091"/>
      <c r="BO915" s="1091"/>
      <c r="BP915" s="1091"/>
    </row>
    <row r="916" spans="1:77" s="1066" customFormat="1" ht="90" hidden="1">
      <c r="A916" s="638" t="s">
        <v>2745</v>
      </c>
      <c r="B916" s="640">
        <v>1</v>
      </c>
      <c r="C916" s="705" t="s">
        <v>202</v>
      </c>
      <c r="D916" s="640" t="s">
        <v>21</v>
      </c>
      <c r="E916" s="640" t="s">
        <v>203</v>
      </c>
      <c r="F916" s="640" t="s">
        <v>2746</v>
      </c>
      <c r="G916" s="642"/>
      <c r="H916" s="643">
        <f>J916</f>
        <v>0.34099999999999997</v>
      </c>
      <c r="I916" s="644"/>
      <c r="J916" s="645">
        <f>K916+AA916+BM916</f>
        <v>0.34099999999999997</v>
      </c>
      <c r="K916" s="1">
        <f>L916+T916+X916+Y916+Z916</f>
        <v>4.1000000000000002E-2</v>
      </c>
      <c r="L916" s="1">
        <f>M916+S916</f>
        <v>0</v>
      </c>
      <c r="M916" s="1">
        <f>N916+R916</f>
        <v>0</v>
      </c>
      <c r="N916" s="1">
        <f>O916+P916+Q916</f>
        <v>0</v>
      </c>
      <c r="O916" s="1"/>
      <c r="P916" s="1"/>
      <c r="Q916" s="1"/>
      <c r="R916" s="1"/>
      <c r="S916" s="1"/>
      <c r="T916" s="1">
        <f>U916+V916+W916</f>
        <v>0</v>
      </c>
      <c r="U916" s="1"/>
      <c r="V916" s="1"/>
      <c r="W916" s="1"/>
      <c r="X916" s="1"/>
      <c r="Y916" s="1">
        <v>4.1000000000000002E-2</v>
      </c>
      <c r="Z916" s="1"/>
      <c r="AA916" s="1">
        <f>SUM(AB916:AI916)+AW916+SUM(AY916:BC916)+SUM(BF916:BL916)</f>
        <v>0.3</v>
      </c>
      <c r="AB916" s="1"/>
      <c r="AC916" s="1"/>
      <c r="AD916" s="1"/>
      <c r="AE916" s="1"/>
      <c r="AF916" s="1"/>
      <c r="AG916" s="1"/>
      <c r="AH916" s="1"/>
      <c r="AI916" s="1">
        <f>SUM(AJ916:AV916)+AX916+SUM(BD916:BE916)</f>
        <v>0</v>
      </c>
      <c r="AJ916" s="1"/>
      <c r="AK916" s="1"/>
      <c r="AL916" s="1"/>
      <c r="AM916" s="1"/>
      <c r="AN916" s="1"/>
      <c r="AO916" s="1"/>
      <c r="AP916" s="1"/>
      <c r="AQ916" s="1"/>
      <c r="AR916" s="1"/>
      <c r="AS916" s="1"/>
      <c r="AT916" s="1"/>
      <c r="AU916" s="1"/>
      <c r="AV916" s="1"/>
      <c r="AW916" s="1"/>
      <c r="AX916" s="1"/>
      <c r="AY916" s="1"/>
      <c r="AZ916" s="1">
        <v>0.3</v>
      </c>
      <c r="BA916" s="1"/>
      <c r="BB916" s="1"/>
      <c r="BC916" s="1"/>
      <c r="BD916" s="1"/>
      <c r="BE916" s="1"/>
      <c r="BF916" s="1"/>
      <c r="BG916" s="1"/>
      <c r="BH916" s="1"/>
      <c r="BI916" s="1"/>
      <c r="BJ916" s="1"/>
      <c r="BK916" s="1"/>
      <c r="BL916" s="1"/>
      <c r="BM916" s="1">
        <f>SUM(BN916:BP916)</f>
        <v>0</v>
      </c>
      <c r="BN916" s="1"/>
      <c r="BO916" s="1"/>
      <c r="BP916" s="1"/>
    </row>
    <row r="917" spans="1:77" s="1066" customFormat="1" ht="25.5" hidden="1">
      <c r="A917" s="638"/>
      <c r="B917" s="640">
        <v>2</v>
      </c>
      <c r="C917" s="742" t="s">
        <v>204</v>
      </c>
      <c r="D917" s="640" t="s">
        <v>21</v>
      </c>
      <c r="E917" s="640" t="s">
        <v>203</v>
      </c>
      <c r="F917" s="640"/>
      <c r="G917" s="642"/>
      <c r="H917" s="643">
        <f t="shared" ref="H917:H920" si="331">J917</f>
        <v>6.0000000000000005E-2</v>
      </c>
      <c r="I917" s="644"/>
      <c r="J917" s="645">
        <f>K917+AA917+BM917</f>
        <v>6.0000000000000005E-2</v>
      </c>
      <c r="K917" s="1">
        <f>L917+T917+X917+Y917+Z917</f>
        <v>0.05</v>
      </c>
      <c r="L917" s="1">
        <f>M917+S917</f>
        <v>0</v>
      </c>
      <c r="M917" s="1">
        <f>N917+R917</f>
        <v>0</v>
      </c>
      <c r="N917" s="1">
        <f>O917+P917+Q917</f>
        <v>0</v>
      </c>
      <c r="O917" s="1"/>
      <c r="P917" s="1"/>
      <c r="Q917" s="1"/>
      <c r="R917" s="1"/>
      <c r="S917" s="1"/>
      <c r="T917" s="1">
        <f>U917+V917+W917</f>
        <v>0</v>
      </c>
      <c r="U917" s="1"/>
      <c r="V917" s="1"/>
      <c r="W917" s="1"/>
      <c r="X917" s="1"/>
      <c r="Y917" s="1">
        <v>0.05</v>
      </c>
      <c r="Z917" s="1"/>
      <c r="AA917" s="1">
        <f t="shared" ref="AA917:AA920" si="332">SUM(AB917:AI917)+AW917+SUM(AY917:BC917)+SUM(BF917:BL917)</f>
        <v>0.01</v>
      </c>
      <c r="AB917" s="1"/>
      <c r="AC917" s="1"/>
      <c r="AD917" s="1"/>
      <c r="AE917" s="1"/>
      <c r="AF917" s="1"/>
      <c r="AG917" s="1">
        <v>0.01</v>
      </c>
      <c r="AH917" s="1"/>
      <c r="AI917" s="1">
        <f t="shared" ref="AI917:AI920" si="333">SUM(AJ917:AV917)+AX917+SUM(BD917:BE917)</f>
        <v>0</v>
      </c>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f>SUM(BN917:BP917)</f>
        <v>0</v>
      </c>
      <c r="BN917" s="1"/>
      <c r="BO917" s="1"/>
      <c r="BP917" s="1"/>
    </row>
    <row r="918" spans="1:77" s="1066" customFormat="1" ht="60" hidden="1">
      <c r="A918" s="638" t="s">
        <v>2747</v>
      </c>
      <c r="B918" s="640">
        <v>3</v>
      </c>
      <c r="C918" s="1011" t="s">
        <v>205</v>
      </c>
      <c r="D918" s="640" t="s">
        <v>21</v>
      </c>
      <c r="E918" s="640" t="s">
        <v>203</v>
      </c>
      <c r="F918" s="640" t="s">
        <v>2748</v>
      </c>
      <c r="G918" s="651"/>
      <c r="H918" s="643">
        <f t="shared" si="331"/>
        <v>0.3</v>
      </c>
      <c r="I918" s="644"/>
      <c r="J918" s="645">
        <f>K918+AA918+BM918</f>
        <v>0.3</v>
      </c>
      <c r="K918" s="1">
        <f>L918+T918+X918+Y918+Z918</f>
        <v>0</v>
      </c>
      <c r="L918" s="1">
        <f>M918+S918</f>
        <v>0</v>
      </c>
      <c r="M918" s="1">
        <f>N918+R918</f>
        <v>0</v>
      </c>
      <c r="N918" s="1">
        <f>O918+P918+Q918</f>
        <v>0</v>
      </c>
      <c r="O918" s="1"/>
      <c r="P918" s="1"/>
      <c r="Q918" s="1"/>
      <c r="R918" s="1"/>
      <c r="S918" s="1"/>
      <c r="T918" s="1">
        <f>U918+V918+W918</f>
        <v>0</v>
      </c>
      <c r="U918" s="1"/>
      <c r="V918" s="1"/>
      <c r="W918" s="1"/>
      <c r="X918" s="1"/>
      <c r="Y918" s="1"/>
      <c r="Z918" s="1"/>
      <c r="AA918" s="1">
        <f t="shared" si="332"/>
        <v>0.3</v>
      </c>
      <c r="AB918" s="1"/>
      <c r="AC918" s="1"/>
      <c r="AD918" s="1"/>
      <c r="AE918" s="1"/>
      <c r="AF918" s="1"/>
      <c r="AG918" s="1">
        <v>0.3</v>
      </c>
      <c r="AH918" s="1"/>
      <c r="AI918" s="1">
        <f t="shared" si="333"/>
        <v>0</v>
      </c>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f>SUM(BN918:BP918)</f>
        <v>0</v>
      </c>
      <c r="BN918" s="1"/>
      <c r="BO918" s="1"/>
      <c r="BP918" s="1"/>
    </row>
    <row r="919" spans="1:77" s="1066" customFormat="1" ht="45" hidden="1">
      <c r="A919" s="638" t="s">
        <v>2749</v>
      </c>
      <c r="B919" s="640">
        <v>4</v>
      </c>
      <c r="C919" s="705" t="s">
        <v>206</v>
      </c>
      <c r="D919" s="640" t="s">
        <v>21</v>
      </c>
      <c r="E919" s="640" t="s">
        <v>203</v>
      </c>
      <c r="F919" s="640" t="s">
        <v>2750</v>
      </c>
      <c r="G919" s="651"/>
      <c r="H919" s="643">
        <f t="shared" si="331"/>
        <v>0.55000000000000004</v>
      </c>
      <c r="I919" s="644"/>
      <c r="J919" s="645">
        <f>K919+AA919+BM919</f>
        <v>0.55000000000000004</v>
      </c>
      <c r="K919" s="1">
        <f>L919+T919+X919+Y919+Z919</f>
        <v>0</v>
      </c>
      <c r="L919" s="1">
        <f>M919+S919</f>
        <v>0</v>
      </c>
      <c r="M919" s="1">
        <f>N919+R919</f>
        <v>0</v>
      </c>
      <c r="N919" s="1">
        <f>O919+P919+Q919</f>
        <v>0</v>
      </c>
      <c r="O919" s="1"/>
      <c r="P919" s="1"/>
      <c r="Q919" s="1"/>
      <c r="R919" s="1"/>
      <c r="S919" s="1"/>
      <c r="T919" s="1">
        <f>U919+V919+W919</f>
        <v>0</v>
      </c>
      <c r="U919" s="1"/>
      <c r="V919" s="1"/>
      <c r="W919" s="1"/>
      <c r="X919" s="1"/>
      <c r="Y919" s="1"/>
      <c r="Z919" s="1"/>
      <c r="AA919" s="1">
        <f t="shared" si="332"/>
        <v>0.55000000000000004</v>
      </c>
      <c r="AB919" s="1"/>
      <c r="AC919" s="1"/>
      <c r="AD919" s="1"/>
      <c r="AE919" s="1"/>
      <c r="AF919" s="1"/>
      <c r="AG919" s="1"/>
      <c r="AH919" s="1"/>
      <c r="AI919" s="1">
        <f t="shared" si="333"/>
        <v>0</v>
      </c>
      <c r="AJ919" s="1"/>
      <c r="AK919" s="1"/>
      <c r="AL919" s="1"/>
      <c r="AM919" s="1"/>
      <c r="AN919" s="1"/>
      <c r="AO919" s="1"/>
      <c r="AP919" s="1"/>
      <c r="AQ919" s="1"/>
      <c r="AR919" s="1"/>
      <c r="AS919" s="1"/>
      <c r="AT919" s="1"/>
      <c r="AU919" s="1"/>
      <c r="AV919" s="1"/>
      <c r="AW919" s="1"/>
      <c r="AX919" s="1"/>
      <c r="AY919" s="1"/>
      <c r="AZ919" s="1">
        <v>0.55000000000000004</v>
      </c>
      <c r="BA919" s="1"/>
      <c r="BB919" s="1"/>
      <c r="BC919" s="1"/>
      <c r="BD919" s="1"/>
      <c r="BE919" s="1"/>
      <c r="BF919" s="1"/>
      <c r="BG919" s="1"/>
      <c r="BH919" s="1"/>
      <c r="BI919" s="1"/>
      <c r="BJ919" s="1"/>
      <c r="BK919" s="1"/>
      <c r="BL919" s="1"/>
      <c r="BM919" s="1">
        <f>SUM(BN919:BP919)</f>
        <v>0</v>
      </c>
      <c r="BN919" s="1"/>
      <c r="BO919" s="1"/>
      <c r="BP919" s="1"/>
    </row>
    <row r="920" spans="1:77" s="1066" customFormat="1" ht="45" hidden="1">
      <c r="A920" s="638" t="s">
        <v>2749</v>
      </c>
      <c r="B920" s="640">
        <v>5</v>
      </c>
      <c r="C920" s="705" t="s">
        <v>207</v>
      </c>
      <c r="D920" s="640" t="s">
        <v>21</v>
      </c>
      <c r="E920" s="640" t="s">
        <v>203</v>
      </c>
      <c r="F920" s="640"/>
      <c r="G920" s="651"/>
      <c r="H920" s="643">
        <f t="shared" si="331"/>
        <v>0.19</v>
      </c>
      <c r="I920" s="644"/>
      <c r="J920" s="645">
        <f>K920+AA920+BM920</f>
        <v>0.19</v>
      </c>
      <c r="K920" s="1">
        <f>L920+T920+X920+Y920+Z920</f>
        <v>0</v>
      </c>
      <c r="L920" s="1">
        <f>M920+S920</f>
        <v>0</v>
      </c>
      <c r="M920" s="1">
        <f>N920+R920</f>
        <v>0</v>
      </c>
      <c r="N920" s="1">
        <f>O920+P920+Q920</f>
        <v>0</v>
      </c>
      <c r="O920" s="1"/>
      <c r="P920" s="1"/>
      <c r="Q920" s="1"/>
      <c r="R920" s="1"/>
      <c r="S920" s="1"/>
      <c r="T920" s="1">
        <f>U920+V920+W920</f>
        <v>0</v>
      </c>
      <c r="U920" s="1"/>
      <c r="V920" s="1"/>
      <c r="W920" s="1"/>
      <c r="X920" s="1"/>
      <c r="Y920" s="1"/>
      <c r="Z920" s="1"/>
      <c r="AA920" s="1">
        <f t="shared" si="332"/>
        <v>0.19</v>
      </c>
      <c r="AB920" s="1"/>
      <c r="AC920" s="1"/>
      <c r="AD920" s="1"/>
      <c r="AE920" s="1"/>
      <c r="AF920" s="1"/>
      <c r="AG920" s="1"/>
      <c r="AH920" s="1"/>
      <c r="AI920" s="1">
        <f t="shared" si="333"/>
        <v>0.19</v>
      </c>
      <c r="AJ920" s="1"/>
      <c r="AK920" s="1"/>
      <c r="AL920" s="1"/>
      <c r="AM920" s="1"/>
      <c r="AN920" s="1"/>
      <c r="AO920" s="1"/>
      <c r="AP920" s="1">
        <v>0.19</v>
      </c>
      <c r="AQ920" s="1"/>
      <c r="AR920" s="1"/>
      <c r="AS920" s="1"/>
      <c r="AT920" s="1"/>
      <c r="AU920" s="1"/>
      <c r="AV920" s="1"/>
      <c r="AW920" s="1"/>
      <c r="AX920" s="1"/>
      <c r="AY920" s="1"/>
      <c r="AZ920" s="1"/>
      <c r="BA920" s="1"/>
      <c r="BB920" s="1"/>
      <c r="BC920" s="1"/>
      <c r="BD920" s="1"/>
      <c r="BE920" s="1"/>
      <c r="BF920" s="1"/>
      <c r="BG920" s="1"/>
      <c r="BH920" s="1"/>
      <c r="BI920" s="1"/>
      <c r="BJ920" s="1"/>
      <c r="BK920" s="1"/>
      <c r="BL920" s="1"/>
      <c r="BM920" s="1">
        <f>SUM(BN920:BP920)</f>
        <v>0</v>
      </c>
      <c r="BN920" s="1"/>
      <c r="BO920" s="1"/>
      <c r="BP920" s="1"/>
    </row>
    <row r="921" spans="1:77" s="652" customFormat="1" hidden="1">
      <c r="A921" s="638"/>
      <c r="B921" s="719"/>
      <c r="C921" s="719"/>
      <c r="D921" s="640"/>
      <c r="E921" s="641"/>
      <c r="F921" s="1109"/>
      <c r="G921" s="642"/>
      <c r="H921" s="643"/>
      <c r="I921" s="644"/>
      <c r="J921" s="645"/>
      <c r="K921" s="1"/>
      <c r="L921" s="1"/>
      <c r="M921" s="1"/>
      <c r="N921" s="1"/>
      <c r="O921" s="646"/>
      <c r="P921" s="646"/>
      <c r="Q921" s="647"/>
      <c r="R921" s="646"/>
      <c r="S921" s="646"/>
      <c r="T921" s="571"/>
      <c r="U921" s="646"/>
      <c r="V921" s="646"/>
      <c r="W921" s="647"/>
      <c r="X921" s="646"/>
      <c r="Y921" s="646"/>
      <c r="Z921" s="646"/>
      <c r="AA921" s="571"/>
      <c r="AB921" s="646"/>
      <c r="AC921" s="646"/>
      <c r="AD921" s="647"/>
      <c r="AE921" s="647"/>
      <c r="AF921" s="646"/>
      <c r="AG921" s="646"/>
      <c r="AH921" s="646"/>
      <c r="AI921" s="1"/>
      <c r="AJ921" s="646"/>
      <c r="AK921" s="646"/>
      <c r="AL921" s="646"/>
      <c r="AM921" s="647"/>
      <c r="AN921" s="646"/>
      <c r="AO921" s="646"/>
      <c r="AP921" s="646"/>
      <c r="AQ921" s="647"/>
      <c r="AR921" s="646"/>
      <c r="AS921" s="646"/>
      <c r="AT921" s="646"/>
      <c r="AU921" s="616"/>
      <c r="AV921" s="646"/>
      <c r="AW921" s="646"/>
      <c r="AX921" s="646"/>
      <c r="AY921" s="646"/>
      <c r="AZ921" s="646"/>
      <c r="BA921" s="646"/>
      <c r="BB921" s="646"/>
      <c r="BC921" s="647"/>
      <c r="BD921" s="646"/>
      <c r="BE921" s="646"/>
      <c r="BF921" s="646"/>
      <c r="BG921" s="646"/>
      <c r="BH921" s="647"/>
      <c r="BI921" s="646"/>
      <c r="BJ921" s="646"/>
      <c r="BK921" s="646"/>
      <c r="BL921" s="647"/>
      <c r="BM921" s="571"/>
      <c r="BN921" s="646"/>
      <c r="BO921" s="646"/>
      <c r="BP921" s="646"/>
      <c r="BQ921" s="542"/>
      <c r="BR921" s="649"/>
      <c r="BS921" s="1010"/>
      <c r="BT921" s="640"/>
      <c r="BU921" s="705"/>
      <c r="BY921" s="642"/>
    </row>
    <row r="922" spans="1:77" s="652" customFormat="1" hidden="1">
      <c r="A922" s="638"/>
      <c r="B922" s="719"/>
      <c r="C922" s="719"/>
      <c r="D922" s="640"/>
      <c r="E922" s="789"/>
      <c r="F922" s="640"/>
      <c r="G922" s="642"/>
      <c r="H922" s="643"/>
      <c r="I922" s="644"/>
      <c r="J922" s="645"/>
      <c r="K922" s="1"/>
      <c r="L922" s="1"/>
      <c r="M922" s="1"/>
      <c r="N922" s="1"/>
      <c r="O922" s="646"/>
      <c r="P922" s="646"/>
      <c r="Q922" s="647"/>
      <c r="R922" s="646"/>
      <c r="S922" s="646"/>
      <c r="T922" s="571"/>
      <c r="U922" s="646"/>
      <c r="V922" s="646"/>
      <c r="W922" s="647"/>
      <c r="X922" s="646"/>
      <c r="Y922" s="646"/>
      <c r="Z922" s="646"/>
      <c r="AA922" s="571"/>
      <c r="AB922" s="646"/>
      <c r="AC922" s="646"/>
      <c r="AD922" s="647"/>
      <c r="AE922" s="647"/>
      <c r="AF922" s="646"/>
      <c r="AG922" s="646"/>
      <c r="AH922" s="646"/>
      <c r="AI922" s="1"/>
      <c r="AJ922" s="646"/>
      <c r="AK922" s="646"/>
      <c r="AL922" s="646"/>
      <c r="AM922" s="647"/>
      <c r="AN922" s="646"/>
      <c r="AO922" s="646"/>
      <c r="AP922" s="646"/>
      <c r="AQ922" s="647"/>
      <c r="AR922" s="646"/>
      <c r="AS922" s="646"/>
      <c r="AT922" s="646"/>
      <c r="AU922" s="616"/>
      <c r="AV922" s="646"/>
      <c r="AW922" s="646"/>
      <c r="AX922" s="646"/>
      <c r="AY922" s="646"/>
      <c r="AZ922" s="646"/>
      <c r="BA922" s="646"/>
      <c r="BB922" s="646"/>
      <c r="BC922" s="647"/>
      <c r="BD922" s="646"/>
      <c r="BE922" s="646"/>
      <c r="BF922" s="646"/>
      <c r="BG922" s="646"/>
      <c r="BH922" s="647"/>
      <c r="BI922" s="646"/>
      <c r="BJ922" s="646"/>
      <c r="BK922" s="646"/>
      <c r="BL922" s="647"/>
      <c r="BM922" s="571"/>
      <c r="BN922" s="646"/>
      <c r="BO922" s="646"/>
      <c r="BP922" s="646"/>
      <c r="BQ922" s="542"/>
      <c r="BR922" s="640"/>
      <c r="BS922" s="990"/>
      <c r="BT922" s="640"/>
      <c r="BU922" s="705"/>
      <c r="BY922" s="642"/>
    </row>
    <row r="923" spans="1:77" s="773" customFormat="1" hidden="1">
      <c r="A923" s="768"/>
      <c r="B923" s="1110">
        <v>1</v>
      </c>
      <c r="C923" s="1110" t="s">
        <v>208</v>
      </c>
      <c r="D923" s="770" t="s">
        <v>21</v>
      </c>
      <c r="E923" s="771" t="s">
        <v>2751</v>
      </c>
      <c r="F923" s="1111" t="s">
        <v>2752</v>
      </c>
      <c r="G923" s="1112"/>
      <c r="H923" s="702">
        <f>J923</f>
        <v>0.09</v>
      </c>
      <c r="I923" s="703"/>
      <c r="J923" s="772">
        <f>K923+AA923+BM923</f>
        <v>0.09</v>
      </c>
      <c r="K923" s="736"/>
      <c r="L923" s="736"/>
      <c r="M923" s="736"/>
      <c r="N923" s="736"/>
      <c r="O923" s="736"/>
      <c r="P923" s="736"/>
      <c r="Q923" s="736"/>
      <c r="R923" s="736"/>
      <c r="S923" s="736"/>
      <c r="T923" s="736">
        <f>U923+V923+W923</f>
        <v>0</v>
      </c>
      <c r="U923" s="736"/>
      <c r="V923" s="736"/>
      <c r="W923" s="736"/>
      <c r="X923" s="736"/>
      <c r="Y923" s="736"/>
      <c r="Z923" s="736"/>
      <c r="AA923" s="736">
        <f>SUM(AB923:AI923)+AW923+SUM(AY923:BC923)+SUM(BF923:BL923)</f>
        <v>0.09</v>
      </c>
      <c r="AB923" s="736"/>
      <c r="AC923" s="736"/>
      <c r="AD923" s="736"/>
      <c r="AE923" s="736"/>
      <c r="AF923" s="736"/>
      <c r="AG923" s="736">
        <v>0.09</v>
      </c>
      <c r="AH923" s="736"/>
      <c r="AI923" s="736">
        <f>SUM(AJ923:AV923)+AX923+SUM(BD923:BE923)</f>
        <v>0</v>
      </c>
      <c r="AJ923" s="736"/>
      <c r="AK923" s="736"/>
      <c r="AL923" s="736"/>
      <c r="AM923" s="1"/>
      <c r="AN923" s="736"/>
      <c r="AO923" s="736"/>
      <c r="AP923" s="736"/>
      <c r="AQ923" s="736"/>
      <c r="AR923" s="736"/>
      <c r="AS923" s="736"/>
      <c r="AT923" s="736"/>
      <c r="AU923" s="736"/>
      <c r="AV923" s="736"/>
      <c r="AW923" s="736"/>
      <c r="AX923" s="736"/>
      <c r="AY923" s="736"/>
      <c r="AZ923" s="736"/>
      <c r="BA923" s="736"/>
      <c r="BB923" s="736"/>
      <c r="BC923" s="736"/>
      <c r="BD923" s="736"/>
      <c r="BE923" s="736"/>
      <c r="BF923" s="736"/>
      <c r="BG923" s="736"/>
      <c r="BH923" s="736"/>
      <c r="BI923" s="736"/>
      <c r="BJ923" s="736"/>
      <c r="BK923" s="736"/>
      <c r="BL923" s="736"/>
      <c r="BM923" s="736">
        <f>SUM(BN923:BP923)</f>
        <v>0</v>
      </c>
      <c r="BN923" s="736"/>
      <c r="BO923" s="736"/>
      <c r="BP923" s="736"/>
    </row>
    <row r="924" spans="1:77" s="773" customFormat="1" ht="30" hidden="1">
      <c r="A924" s="768"/>
      <c r="B924" s="1110"/>
      <c r="C924" s="1110" t="s">
        <v>209</v>
      </c>
      <c r="D924" s="770" t="s">
        <v>21</v>
      </c>
      <c r="E924" s="771" t="s">
        <v>2751</v>
      </c>
      <c r="F924" s="1111"/>
      <c r="G924" s="1112"/>
      <c r="H924" s="1055">
        <f t="shared" ref="H924:H926" si="334">J924</f>
        <v>0.66</v>
      </c>
      <c r="I924" s="703"/>
      <c r="J924" s="772">
        <f>K924+AA924+BM924</f>
        <v>0.66</v>
      </c>
      <c r="K924" s="736">
        <f>L924+T924+X924+Y924+Z924</f>
        <v>0</v>
      </c>
      <c r="L924" s="736">
        <f>M924+S924</f>
        <v>0</v>
      </c>
      <c r="M924" s="736">
        <f>N924+R924</f>
        <v>0</v>
      </c>
      <c r="N924" s="736">
        <f>O924+P924+Q924</f>
        <v>0</v>
      </c>
      <c r="O924" s="736"/>
      <c r="P924" s="736"/>
      <c r="Q924" s="736"/>
      <c r="R924" s="736"/>
      <c r="S924" s="736"/>
      <c r="T924" s="736">
        <f t="shared" ref="T924:T926" si="335">U924+V924+W924</f>
        <v>0</v>
      </c>
      <c r="U924" s="736"/>
      <c r="V924" s="736"/>
      <c r="W924" s="736"/>
      <c r="X924" s="736"/>
      <c r="Y924" s="736"/>
      <c r="Z924" s="736"/>
      <c r="AA924" s="736">
        <f t="shared" ref="AA924:AA926" si="336">SUM(AB924:AI924)+AW924+SUM(AY924:BC924)+SUM(BF924:BL924)</f>
        <v>0.66</v>
      </c>
      <c r="AB924" s="736"/>
      <c r="AC924" s="736"/>
      <c r="AD924" s="736"/>
      <c r="AE924" s="736"/>
      <c r="AF924" s="736"/>
      <c r="AG924" s="1111">
        <v>0.66</v>
      </c>
      <c r="AH924" s="736"/>
      <c r="AI924" s="736">
        <f t="shared" ref="AI924:AI926" si="337">SUM(AJ924:AV924)+AX924+SUM(BD924:BE924)</f>
        <v>0</v>
      </c>
      <c r="AJ924" s="736"/>
      <c r="AK924" s="736"/>
      <c r="AL924" s="736"/>
      <c r="AM924" s="736"/>
      <c r="AN924" s="736"/>
      <c r="AO924" s="736"/>
      <c r="AP924" s="736"/>
      <c r="AQ924" s="736"/>
      <c r="AR924" s="736"/>
      <c r="AS924" s="736"/>
      <c r="AT924" s="736"/>
      <c r="AU924" s="736"/>
      <c r="AV924" s="736"/>
      <c r="AW924" s="736"/>
      <c r="AX924" s="736"/>
      <c r="AY924" s="736"/>
      <c r="AZ924" s="736"/>
      <c r="BA924" s="736"/>
      <c r="BB924" s="736"/>
      <c r="BC924" s="736"/>
      <c r="BD924" s="736"/>
      <c r="BE924" s="736"/>
      <c r="BF924" s="736"/>
      <c r="BG924" s="736"/>
      <c r="BH924" s="736"/>
      <c r="BI924" s="736"/>
      <c r="BJ924" s="736"/>
      <c r="BK924" s="736"/>
      <c r="BL924" s="736"/>
      <c r="BM924" s="736">
        <f t="shared" ref="BM924:BM926" si="338">SUM(BN924:BP924)</f>
        <v>0</v>
      </c>
      <c r="BN924" s="736"/>
      <c r="BO924" s="736"/>
      <c r="BP924" s="736"/>
    </row>
    <row r="925" spans="1:77" s="773" customFormat="1" ht="30" hidden="1">
      <c r="A925" s="768" t="s">
        <v>2753</v>
      </c>
      <c r="B925" s="1110"/>
      <c r="C925" s="1110" t="s">
        <v>210</v>
      </c>
      <c r="D925" s="770" t="s">
        <v>21</v>
      </c>
      <c r="E925" s="771" t="s">
        <v>2751</v>
      </c>
      <c r="F925" s="771">
        <v>0.19</v>
      </c>
      <c r="G925" s="701"/>
      <c r="H925" s="1055">
        <f t="shared" si="334"/>
        <v>0.19</v>
      </c>
      <c r="I925" s="703"/>
      <c r="J925" s="772">
        <f>K925+AA925+BM925</f>
        <v>0.19</v>
      </c>
      <c r="K925" s="736">
        <f>L925+T925+X925+Y925+Z925</f>
        <v>0.19</v>
      </c>
      <c r="L925" s="736">
        <f>M925+S925</f>
        <v>0.19</v>
      </c>
      <c r="M925" s="736">
        <f>N925+R925</f>
        <v>0.19</v>
      </c>
      <c r="N925" s="736">
        <f>O925+P925+Q925</f>
        <v>0</v>
      </c>
      <c r="O925" s="736"/>
      <c r="P925" s="736"/>
      <c r="Q925" s="736"/>
      <c r="R925" s="771">
        <v>0.19</v>
      </c>
      <c r="S925" s="736"/>
      <c r="T925" s="736">
        <f t="shared" si="335"/>
        <v>0</v>
      </c>
      <c r="U925" s="736"/>
      <c r="V925" s="736"/>
      <c r="W925" s="736"/>
      <c r="X925" s="736"/>
      <c r="Y925" s="736"/>
      <c r="Z925" s="736"/>
      <c r="AA925" s="736">
        <f t="shared" si="336"/>
        <v>0</v>
      </c>
      <c r="AB925" s="736"/>
      <c r="AC925" s="736"/>
      <c r="AD925" s="736"/>
      <c r="AE925" s="736"/>
      <c r="AF925" s="736"/>
      <c r="AG925" s="736"/>
      <c r="AH925" s="736"/>
      <c r="AI925" s="736">
        <f t="shared" si="337"/>
        <v>0</v>
      </c>
      <c r="AJ925" s="736"/>
      <c r="AK925" s="736"/>
      <c r="AL925" s="736"/>
      <c r="AM925" s="736"/>
      <c r="AN925" s="736"/>
      <c r="AO925" s="736"/>
      <c r="AP925" s="736"/>
      <c r="AQ925" s="736"/>
      <c r="AR925" s="736"/>
      <c r="AS925" s="736"/>
      <c r="AT925" s="736"/>
      <c r="AU925" s="736"/>
      <c r="AV925" s="736"/>
      <c r="AW925" s="736"/>
      <c r="AX925" s="736"/>
      <c r="AY925" s="736"/>
      <c r="AZ925" s="736"/>
      <c r="BA925" s="736"/>
      <c r="BB925" s="736"/>
      <c r="BC925" s="736"/>
      <c r="BD925" s="736"/>
      <c r="BE925" s="736"/>
      <c r="BF925" s="736"/>
      <c r="BG925" s="736"/>
      <c r="BH925" s="736"/>
      <c r="BI925" s="736"/>
      <c r="BJ925" s="736"/>
      <c r="BK925" s="736"/>
      <c r="BL925" s="736"/>
      <c r="BM925" s="736">
        <f t="shared" si="338"/>
        <v>0</v>
      </c>
      <c r="BN925" s="736"/>
      <c r="BO925" s="736"/>
      <c r="BP925" s="736"/>
    </row>
    <row r="926" spans="1:77" s="773" customFormat="1" ht="30" hidden="1">
      <c r="A926" s="706"/>
      <c r="B926" s="640">
        <v>2</v>
      </c>
      <c r="C926" s="1113" t="s">
        <v>211</v>
      </c>
      <c r="D926" s="640" t="s">
        <v>21</v>
      </c>
      <c r="E926" s="771" t="s">
        <v>2751</v>
      </c>
      <c r="F926" s="774"/>
      <c r="G926" s="651"/>
      <c r="H926" s="643">
        <f t="shared" si="334"/>
        <v>14.46</v>
      </c>
      <c r="I926" s="644"/>
      <c r="J926" s="645">
        <f>K926+AA926+BM926</f>
        <v>14.46</v>
      </c>
      <c r="K926" s="1">
        <f t="shared" ref="K926" si="339">L926+T926+X926+Y926+Z926</f>
        <v>0.98</v>
      </c>
      <c r="L926" s="1">
        <f t="shared" ref="L926" si="340">M926+S926</f>
        <v>0</v>
      </c>
      <c r="M926" s="1">
        <f t="shared" ref="M926" si="341">N926+R926</f>
        <v>0</v>
      </c>
      <c r="N926" s="1">
        <f t="shared" ref="N926" si="342">O926+P926+Q926</f>
        <v>0</v>
      </c>
      <c r="O926" s="1"/>
      <c r="P926" s="1"/>
      <c r="Q926" s="1"/>
      <c r="R926" s="1"/>
      <c r="S926" s="1"/>
      <c r="T926" s="1">
        <f t="shared" si="335"/>
        <v>0</v>
      </c>
      <c r="U926" s="1"/>
      <c r="V926" s="1"/>
      <c r="W926" s="1"/>
      <c r="X926" s="1"/>
      <c r="Y926" s="1">
        <v>0.98</v>
      </c>
      <c r="Z926" s="1"/>
      <c r="AA926" s="736">
        <f t="shared" si="336"/>
        <v>13</v>
      </c>
      <c r="AB926" s="1">
        <v>1.9</v>
      </c>
      <c r="AC926" s="1">
        <v>0.35</v>
      </c>
      <c r="AD926" s="1"/>
      <c r="AE926" s="1"/>
      <c r="AF926" s="1">
        <v>3.36</v>
      </c>
      <c r="AG926" s="1">
        <v>2.16</v>
      </c>
      <c r="AH926" s="1"/>
      <c r="AI926" s="736">
        <f t="shared" si="337"/>
        <v>1.2</v>
      </c>
      <c r="AJ926" s="1">
        <v>1.2</v>
      </c>
      <c r="AK926" s="1"/>
      <c r="AL926" s="1"/>
      <c r="AM926" s="1"/>
      <c r="AN926" s="1"/>
      <c r="AO926" s="1"/>
      <c r="AP926" s="1"/>
      <c r="AQ926" s="1"/>
      <c r="AR926" s="1"/>
      <c r="AS926" s="1"/>
      <c r="AT926" s="1"/>
      <c r="AU926" s="1"/>
      <c r="AV926" s="1"/>
      <c r="AW926" s="1"/>
      <c r="AX926" s="1"/>
      <c r="AY926" s="1"/>
      <c r="AZ926" s="1">
        <v>1.1599999999999999</v>
      </c>
      <c r="BA926" s="1"/>
      <c r="BB926" s="1"/>
      <c r="BC926" s="1"/>
      <c r="BD926" s="1"/>
      <c r="BE926" s="1"/>
      <c r="BF926" s="1"/>
      <c r="BG926" s="1"/>
      <c r="BH926" s="1"/>
      <c r="BI926" s="1"/>
      <c r="BJ926" s="1">
        <v>1.95</v>
      </c>
      <c r="BK926" s="1">
        <v>0.92</v>
      </c>
      <c r="BL926" s="1"/>
      <c r="BM926" s="1">
        <f t="shared" si="338"/>
        <v>0.48</v>
      </c>
      <c r="BN926" s="1">
        <v>0.48</v>
      </c>
      <c r="BO926" s="1"/>
      <c r="BP926" s="1"/>
    </row>
    <row r="927" spans="1:77" s="652" customFormat="1" hidden="1">
      <c r="A927" s="638"/>
      <c r="B927" s="852"/>
      <c r="C927" s="852"/>
      <c r="D927" s="640"/>
      <c r="E927" s="640"/>
      <c r="F927" s="640"/>
      <c r="G927" s="642"/>
      <c r="H927" s="643"/>
      <c r="I927" s="644"/>
      <c r="J927" s="645"/>
      <c r="K927" s="1"/>
      <c r="L927" s="1"/>
      <c r="M927" s="1"/>
      <c r="N927" s="1"/>
      <c r="O927" s="646"/>
      <c r="P927" s="646"/>
      <c r="Q927" s="647"/>
      <c r="R927" s="646"/>
      <c r="S927" s="646"/>
      <c r="T927" s="571"/>
      <c r="U927" s="646"/>
      <c r="V927" s="646"/>
      <c r="W927" s="647"/>
      <c r="X927" s="646"/>
      <c r="Y927" s="646"/>
      <c r="Z927" s="646"/>
      <c r="AA927" s="571"/>
      <c r="AB927" s="646"/>
      <c r="AC927" s="646"/>
      <c r="AD927" s="647"/>
      <c r="AE927" s="647"/>
      <c r="AF927" s="646"/>
      <c r="AG927" s="646"/>
      <c r="AH927" s="646"/>
      <c r="AI927" s="1"/>
      <c r="AJ927" s="646"/>
      <c r="AK927" s="646"/>
      <c r="AL927" s="646"/>
      <c r="AM927" s="647"/>
      <c r="AN927" s="646"/>
      <c r="AO927" s="646"/>
      <c r="AP927" s="646"/>
      <c r="AQ927" s="647"/>
      <c r="AR927" s="646"/>
      <c r="AS927" s="646"/>
      <c r="AT927" s="646"/>
      <c r="AU927" s="616"/>
      <c r="AV927" s="646"/>
      <c r="AW927" s="646"/>
      <c r="AX927" s="646"/>
      <c r="AY927" s="646"/>
      <c r="AZ927" s="646"/>
      <c r="BA927" s="646"/>
      <c r="BB927" s="646"/>
      <c r="BC927" s="647"/>
      <c r="BD927" s="646"/>
      <c r="BE927" s="646"/>
      <c r="BF927" s="646"/>
      <c r="BG927" s="646"/>
      <c r="BH927" s="647"/>
      <c r="BI927" s="646"/>
      <c r="BJ927" s="646"/>
      <c r="BK927" s="646"/>
      <c r="BL927" s="647"/>
      <c r="BM927" s="571"/>
      <c r="BN927" s="646"/>
      <c r="BO927" s="646"/>
      <c r="BP927" s="646"/>
      <c r="BQ927" s="542"/>
      <c r="BR927" s="649"/>
      <c r="BS927" s="710"/>
      <c r="BT927" s="640"/>
      <c r="BU927" s="705"/>
      <c r="BY927" s="642"/>
    </row>
    <row r="928" spans="1:77" s="652" customFormat="1" hidden="1">
      <c r="A928" s="638"/>
      <c r="B928" s="719"/>
      <c r="C928" s="719"/>
      <c r="D928" s="640"/>
      <c r="E928" s="640"/>
      <c r="F928" s="641"/>
      <c r="G928" s="642"/>
      <c r="H928" s="643"/>
      <c r="I928" s="644"/>
      <c r="J928" s="645"/>
      <c r="K928" s="1"/>
      <c r="L928" s="1"/>
      <c r="M928" s="1"/>
      <c r="N928" s="1"/>
      <c r="O928" s="646"/>
      <c r="P928" s="646"/>
      <c r="Q928" s="647"/>
      <c r="R928" s="646"/>
      <c r="S928" s="646"/>
      <c r="T928" s="571"/>
      <c r="U928" s="646"/>
      <c r="V928" s="646"/>
      <c r="W928" s="647"/>
      <c r="X928" s="646"/>
      <c r="Y928" s="646"/>
      <c r="Z928" s="646"/>
      <c r="AA928" s="571"/>
      <c r="AB928" s="646"/>
      <c r="AC928" s="646"/>
      <c r="AD928" s="647"/>
      <c r="AE928" s="647"/>
      <c r="AF928" s="646"/>
      <c r="AG928" s="646"/>
      <c r="AH928" s="646"/>
      <c r="AI928" s="1"/>
      <c r="AJ928" s="646"/>
      <c r="AK928" s="646"/>
      <c r="AL928" s="646"/>
      <c r="AM928" s="647"/>
      <c r="AN928" s="646"/>
      <c r="AO928" s="646"/>
      <c r="AP928" s="646"/>
      <c r="AQ928" s="647"/>
      <c r="AR928" s="646"/>
      <c r="AS928" s="646"/>
      <c r="AT928" s="646"/>
      <c r="AU928" s="616"/>
      <c r="AV928" s="646"/>
      <c r="AW928" s="646"/>
      <c r="AX928" s="646"/>
      <c r="AY928" s="646"/>
      <c r="AZ928" s="646"/>
      <c r="BA928" s="646"/>
      <c r="BB928" s="646"/>
      <c r="BC928" s="647"/>
      <c r="BD928" s="646"/>
      <c r="BE928" s="646"/>
      <c r="BF928" s="646"/>
      <c r="BG928" s="646"/>
      <c r="BH928" s="647"/>
      <c r="BI928" s="646"/>
      <c r="BJ928" s="646"/>
      <c r="BK928" s="646"/>
      <c r="BL928" s="647"/>
      <c r="BM928" s="571"/>
      <c r="BN928" s="646"/>
      <c r="BO928" s="646"/>
      <c r="BP928" s="646"/>
      <c r="BQ928" s="542"/>
      <c r="BR928" s="649"/>
      <c r="BS928" s="779"/>
      <c r="BT928" s="640"/>
      <c r="BU928" s="651"/>
      <c r="BY928" s="642"/>
    </row>
    <row r="929" spans="1:77" s="652" customFormat="1" hidden="1">
      <c r="A929" s="638"/>
      <c r="B929" s="852"/>
      <c r="C929" s="852"/>
      <c r="D929" s="640"/>
      <c r="E929" s="640"/>
      <c r="F929" s="641"/>
      <c r="G929" s="642"/>
      <c r="H929" s="643"/>
      <c r="I929" s="644"/>
      <c r="J929" s="645"/>
      <c r="K929" s="1"/>
      <c r="L929" s="1"/>
      <c r="M929" s="1"/>
      <c r="N929" s="1"/>
      <c r="O929" s="646"/>
      <c r="P929" s="646"/>
      <c r="Q929" s="647"/>
      <c r="R929" s="646"/>
      <c r="S929" s="646"/>
      <c r="T929" s="571"/>
      <c r="U929" s="646"/>
      <c r="V929" s="646"/>
      <c r="W929" s="647"/>
      <c r="X929" s="646"/>
      <c r="Y929" s="646"/>
      <c r="Z929" s="646"/>
      <c r="AA929" s="571"/>
      <c r="AB929" s="646"/>
      <c r="AC929" s="646"/>
      <c r="AD929" s="647"/>
      <c r="AE929" s="647"/>
      <c r="AF929" s="646"/>
      <c r="AG929" s="646"/>
      <c r="AH929" s="646"/>
      <c r="AI929" s="1"/>
      <c r="AJ929" s="646"/>
      <c r="AK929" s="646"/>
      <c r="AL929" s="646"/>
      <c r="AM929" s="647"/>
      <c r="AN929" s="646"/>
      <c r="AO929" s="646"/>
      <c r="AP929" s="646"/>
      <c r="AQ929" s="647"/>
      <c r="AR929" s="646"/>
      <c r="AS929" s="646"/>
      <c r="AT929" s="646"/>
      <c r="AU929" s="616"/>
      <c r="AV929" s="646"/>
      <c r="AW929" s="646"/>
      <c r="AX929" s="646"/>
      <c r="AY929" s="646"/>
      <c r="AZ929" s="646"/>
      <c r="BA929" s="646"/>
      <c r="BB929" s="646"/>
      <c r="BC929" s="647"/>
      <c r="BD929" s="646"/>
      <c r="BE929" s="646"/>
      <c r="BF929" s="646"/>
      <c r="BG929" s="646"/>
      <c r="BH929" s="647"/>
      <c r="BI929" s="646"/>
      <c r="BJ929" s="646"/>
      <c r="BK929" s="646"/>
      <c r="BL929" s="647"/>
      <c r="BM929" s="571"/>
      <c r="BN929" s="646"/>
      <c r="BO929" s="646"/>
      <c r="BP929" s="646"/>
      <c r="BQ929" s="542"/>
      <c r="BR929" s="649"/>
      <c r="BS929" s="779"/>
      <c r="BT929" s="640"/>
      <c r="BU929" s="651"/>
      <c r="BY929" s="642"/>
    </row>
    <row r="930" spans="1:77" s="773" customFormat="1" hidden="1">
      <c r="A930" s="706"/>
      <c r="B930" s="719">
        <v>6</v>
      </c>
      <c r="C930" s="719" t="s">
        <v>212</v>
      </c>
      <c r="D930" s="640" t="s">
        <v>21</v>
      </c>
      <c r="E930" s="640" t="s">
        <v>75</v>
      </c>
      <c r="F930" s="774"/>
      <c r="G930" s="651"/>
      <c r="H930" s="643">
        <f t="shared" ref="H930:H941" si="343">J930</f>
        <v>1.2000000000000002</v>
      </c>
      <c r="I930" s="644"/>
      <c r="J930" s="645">
        <f t="shared" ref="J930:J943" si="344">K930+AA930+BM930</f>
        <v>1.2000000000000002</v>
      </c>
      <c r="K930" s="1">
        <f t="shared" ref="K930:K941" si="345">L930+T930+X930+Y930+Z930</f>
        <v>1.1000000000000001</v>
      </c>
      <c r="L930" s="1">
        <f t="shared" ref="L930:L941" si="346">M930+S930</f>
        <v>1.1000000000000001</v>
      </c>
      <c r="M930" s="1">
        <f t="shared" ref="M930:M941" si="347">N930+R930</f>
        <v>1.1000000000000001</v>
      </c>
      <c r="N930" s="1">
        <f t="shared" ref="N930:N941" si="348">O930+P930+Q930</f>
        <v>0.57999999999999996</v>
      </c>
      <c r="O930" s="1">
        <v>0.57999999999999996</v>
      </c>
      <c r="P930" s="1"/>
      <c r="Q930" s="1"/>
      <c r="R930" s="1">
        <v>0.52</v>
      </c>
      <c r="S930" s="1"/>
      <c r="T930" s="1">
        <f t="shared" ref="T930:T941" si="349">U930+V930+W930</f>
        <v>0</v>
      </c>
      <c r="U930" s="1"/>
      <c r="V930" s="1"/>
      <c r="W930" s="1"/>
      <c r="X930" s="1"/>
      <c r="Y930" s="1"/>
      <c r="Z930" s="1"/>
      <c r="AA930" s="1">
        <f t="shared" ref="AA930:AA944" si="350">SUM(AB930:AI930)+AW930+SUM(AY930:BC930)+SUM(BF930:BL930)</f>
        <v>0.1</v>
      </c>
      <c r="AB930" s="1"/>
      <c r="AC930" s="1"/>
      <c r="AD930" s="1"/>
      <c r="AE930" s="1"/>
      <c r="AF930" s="1"/>
      <c r="AG930" s="1"/>
      <c r="AH930" s="1"/>
      <c r="AI930" s="1">
        <f t="shared" ref="AI930:AI944" si="351">SUM(AJ930:AV930)+AX930+SUM(BD930:BE930)</f>
        <v>0.1</v>
      </c>
      <c r="AJ930" s="1">
        <v>0.1</v>
      </c>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f t="shared" ref="BM930:BM941" si="352">SUM(BN930:BP930)</f>
        <v>0</v>
      </c>
      <c r="BN930" s="1"/>
      <c r="BO930" s="1"/>
      <c r="BP930" s="1"/>
    </row>
    <row r="931" spans="1:77" s="773" customFormat="1" hidden="1">
      <c r="A931" s="706"/>
      <c r="B931" s="719">
        <v>7</v>
      </c>
      <c r="C931" s="719" t="s">
        <v>213</v>
      </c>
      <c r="D931" s="640" t="s">
        <v>21</v>
      </c>
      <c r="E931" s="640" t="s">
        <v>75</v>
      </c>
      <c r="F931" s="774"/>
      <c r="G931" s="651"/>
      <c r="H931" s="643">
        <f t="shared" si="343"/>
        <v>0.7</v>
      </c>
      <c r="I931" s="644"/>
      <c r="J931" s="645">
        <f t="shared" si="344"/>
        <v>0.7</v>
      </c>
      <c r="K931" s="1">
        <f t="shared" si="345"/>
        <v>0.7</v>
      </c>
      <c r="L931" s="1">
        <f t="shared" si="346"/>
        <v>0.7</v>
      </c>
      <c r="M931" s="1">
        <f t="shared" si="347"/>
        <v>0.7</v>
      </c>
      <c r="N931" s="1">
        <f t="shared" si="348"/>
        <v>0.3</v>
      </c>
      <c r="O931" s="1">
        <v>0.3</v>
      </c>
      <c r="P931" s="1"/>
      <c r="Q931" s="1"/>
      <c r="R931" s="1">
        <v>0.4</v>
      </c>
      <c r="S931" s="1"/>
      <c r="T931" s="1">
        <f t="shared" si="349"/>
        <v>0</v>
      </c>
      <c r="U931" s="1"/>
      <c r="V931" s="1"/>
      <c r="W931" s="1"/>
      <c r="X931" s="1"/>
      <c r="Y931" s="1"/>
      <c r="Z931" s="1"/>
      <c r="AA931" s="1">
        <f t="shared" si="350"/>
        <v>0</v>
      </c>
      <c r="AB931" s="1"/>
      <c r="AC931" s="1"/>
      <c r="AD931" s="1"/>
      <c r="AE931" s="1"/>
      <c r="AF931" s="1"/>
      <c r="AG931" s="1"/>
      <c r="AH931" s="1"/>
      <c r="AI931" s="1">
        <f t="shared" si="351"/>
        <v>0</v>
      </c>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f t="shared" si="352"/>
        <v>0</v>
      </c>
      <c r="BN931" s="1"/>
      <c r="BO931" s="1"/>
      <c r="BP931" s="1"/>
    </row>
    <row r="932" spans="1:77" s="773" customFormat="1" hidden="1">
      <c r="A932" s="706"/>
      <c r="B932" s="719">
        <v>8</v>
      </c>
      <c r="C932" s="719" t="s">
        <v>214</v>
      </c>
      <c r="D932" s="640" t="s">
        <v>21</v>
      </c>
      <c r="E932" s="641" t="s">
        <v>75</v>
      </c>
      <c r="F932" s="641"/>
      <c r="G932" s="651"/>
      <c r="H932" s="643">
        <f t="shared" si="343"/>
        <v>1.5</v>
      </c>
      <c r="I932" s="644"/>
      <c r="J932" s="645">
        <f t="shared" si="344"/>
        <v>1.5</v>
      </c>
      <c r="K932" s="1">
        <f t="shared" si="345"/>
        <v>1.3</v>
      </c>
      <c r="L932" s="1">
        <f t="shared" si="346"/>
        <v>1.3</v>
      </c>
      <c r="M932" s="1">
        <f t="shared" si="347"/>
        <v>1.3</v>
      </c>
      <c r="N932" s="1">
        <f t="shared" si="348"/>
        <v>0.8</v>
      </c>
      <c r="O932" s="1">
        <v>0.8</v>
      </c>
      <c r="P932" s="1"/>
      <c r="Q932" s="1"/>
      <c r="R932" s="1">
        <v>0.5</v>
      </c>
      <c r="S932" s="1"/>
      <c r="T932" s="1">
        <f t="shared" si="349"/>
        <v>0</v>
      </c>
      <c r="U932" s="1"/>
      <c r="V932" s="1"/>
      <c r="W932" s="1"/>
      <c r="X932" s="1"/>
      <c r="Y932" s="1"/>
      <c r="Z932" s="1"/>
      <c r="AA932" s="1">
        <f t="shared" si="350"/>
        <v>0.2</v>
      </c>
      <c r="AB932" s="1"/>
      <c r="AC932" s="1"/>
      <c r="AD932" s="1"/>
      <c r="AE932" s="1"/>
      <c r="AF932" s="1"/>
      <c r="AG932" s="1"/>
      <c r="AH932" s="1"/>
      <c r="AI932" s="1">
        <f t="shared" si="351"/>
        <v>0.2</v>
      </c>
      <c r="AJ932" s="1">
        <v>0.2</v>
      </c>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f t="shared" si="352"/>
        <v>0</v>
      </c>
      <c r="BN932" s="1"/>
      <c r="BO932" s="1"/>
      <c r="BP932" s="1"/>
    </row>
    <row r="933" spans="1:77" s="773" customFormat="1" hidden="1">
      <c r="A933" s="706"/>
      <c r="B933" s="719">
        <v>9</v>
      </c>
      <c r="C933" s="719" t="s">
        <v>215</v>
      </c>
      <c r="D933" s="640" t="s">
        <v>21</v>
      </c>
      <c r="E933" s="641" t="s">
        <v>75</v>
      </c>
      <c r="F933" s="641">
        <v>5.27</v>
      </c>
      <c r="G933" s="651"/>
      <c r="H933" s="643">
        <f t="shared" si="343"/>
        <v>0.15</v>
      </c>
      <c r="I933" s="644"/>
      <c r="J933" s="645">
        <f t="shared" si="344"/>
        <v>0.15</v>
      </c>
      <c r="K933" s="1">
        <f t="shared" si="345"/>
        <v>0.15</v>
      </c>
      <c r="L933" s="1">
        <f t="shared" si="346"/>
        <v>0.15</v>
      </c>
      <c r="M933" s="1">
        <f t="shared" si="347"/>
        <v>0.15</v>
      </c>
      <c r="N933" s="1">
        <f t="shared" si="348"/>
        <v>0.15</v>
      </c>
      <c r="O933" s="1">
        <v>0.15</v>
      </c>
      <c r="P933" s="1"/>
      <c r="Q933" s="1"/>
      <c r="R933" s="1"/>
      <c r="S933" s="1"/>
      <c r="T933" s="1">
        <f t="shared" si="349"/>
        <v>0</v>
      </c>
      <c r="U933" s="1"/>
      <c r="V933" s="1"/>
      <c r="W933" s="1"/>
      <c r="X933" s="1"/>
      <c r="Y933" s="1"/>
      <c r="Z933" s="1"/>
      <c r="AA933" s="1">
        <f t="shared" si="350"/>
        <v>0</v>
      </c>
      <c r="AB933" s="1"/>
      <c r="AC933" s="1"/>
      <c r="AD933" s="1"/>
      <c r="AE933" s="1"/>
      <c r="AF933" s="1"/>
      <c r="AG933" s="1"/>
      <c r="AH933" s="1"/>
      <c r="AI933" s="1">
        <f t="shared" si="351"/>
        <v>0</v>
      </c>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f t="shared" si="352"/>
        <v>0</v>
      </c>
      <c r="BN933" s="1"/>
      <c r="BO933" s="1"/>
      <c r="BP933" s="1"/>
    </row>
    <row r="934" spans="1:77" s="773" customFormat="1" hidden="1">
      <c r="A934" s="706"/>
      <c r="B934" s="719">
        <v>30</v>
      </c>
      <c r="C934" s="719" t="s">
        <v>216</v>
      </c>
      <c r="D934" s="699" t="s">
        <v>21</v>
      </c>
      <c r="E934" s="700" t="s">
        <v>75</v>
      </c>
      <c r="F934" s="787" t="s">
        <v>217</v>
      </c>
      <c r="G934" s="651"/>
      <c r="H934" s="643">
        <f t="shared" si="343"/>
        <v>1.34</v>
      </c>
      <c r="I934" s="644"/>
      <c r="J934" s="645">
        <f t="shared" si="344"/>
        <v>1.34</v>
      </c>
      <c r="K934" s="1">
        <f t="shared" si="345"/>
        <v>1.3</v>
      </c>
      <c r="L934" s="1">
        <f t="shared" si="346"/>
        <v>0.75</v>
      </c>
      <c r="M934" s="1">
        <f t="shared" si="347"/>
        <v>0.75</v>
      </c>
      <c r="N934" s="1">
        <f t="shared" si="348"/>
        <v>0.75</v>
      </c>
      <c r="O934" s="1">
        <v>0.75</v>
      </c>
      <c r="P934" s="1"/>
      <c r="Q934" s="1"/>
      <c r="R934" s="1"/>
      <c r="S934" s="1"/>
      <c r="T934" s="1">
        <f t="shared" si="349"/>
        <v>0</v>
      </c>
      <c r="U934" s="1"/>
      <c r="V934" s="1"/>
      <c r="W934" s="1"/>
      <c r="X934" s="1"/>
      <c r="Y934" s="1">
        <v>0.55000000000000004</v>
      </c>
      <c r="Z934" s="1"/>
      <c r="AA934" s="1">
        <f t="shared" si="350"/>
        <v>0.04</v>
      </c>
      <c r="AB934" s="1"/>
      <c r="AC934" s="1"/>
      <c r="AD934" s="1"/>
      <c r="AE934" s="1"/>
      <c r="AF934" s="1"/>
      <c r="AG934" s="1"/>
      <c r="AH934" s="1"/>
      <c r="AI934" s="1">
        <f t="shared" si="351"/>
        <v>0.04</v>
      </c>
      <c r="AJ934" s="1">
        <v>0.04</v>
      </c>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f t="shared" si="352"/>
        <v>0</v>
      </c>
      <c r="BN934" s="1"/>
      <c r="BO934" s="1"/>
      <c r="BP934" s="1"/>
    </row>
    <row r="935" spans="1:77" s="773" customFormat="1" hidden="1">
      <c r="A935" s="706"/>
      <c r="B935" s="719">
        <v>31</v>
      </c>
      <c r="C935" s="719" t="s">
        <v>218</v>
      </c>
      <c r="D935" s="699" t="s">
        <v>21</v>
      </c>
      <c r="E935" s="700" t="s">
        <v>75</v>
      </c>
      <c r="F935" s="787" t="s">
        <v>2754</v>
      </c>
      <c r="G935" s="651"/>
      <c r="H935" s="643">
        <f t="shared" si="343"/>
        <v>0.54</v>
      </c>
      <c r="I935" s="644"/>
      <c r="J935" s="645">
        <f t="shared" si="344"/>
        <v>0.54</v>
      </c>
      <c r="K935" s="1">
        <f t="shared" si="345"/>
        <v>0.54</v>
      </c>
      <c r="L935" s="1">
        <f t="shared" si="346"/>
        <v>0.54</v>
      </c>
      <c r="M935" s="1">
        <f t="shared" si="347"/>
        <v>0.54</v>
      </c>
      <c r="N935" s="1">
        <f t="shared" si="348"/>
        <v>0.54</v>
      </c>
      <c r="O935" s="1">
        <v>0.54</v>
      </c>
      <c r="P935" s="1"/>
      <c r="Q935" s="1"/>
      <c r="R935" s="1"/>
      <c r="S935" s="1"/>
      <c r="T935" s="1">
        <f t="shared" si="349"/>
        <v>0</v>
      </c>
      <c r="U935" s="1"/>
      <c r="V935" s="1"/>
      <c r="W935" s="1"/>
      <c r="X935" s="1"/>
      <c r="Y935" s="1"/>
      <c r="Z935" s="1"/>
      <c r="AA935" s="1">
        <f t="shared" si="350"/>
        <v>0</v>
      </c>
      <c r="AB935" s="1"/>
      <c r="AC935" s="1"/>
      <c r="AD935" s="1"/>
      <c r="AE935" s="1"/>
      <c r="AF935" s="1"/>
      <c r="AG935" s="1"/>
      <c r="AH935" s="1"/>
      <c r="AI935" s="1">
        <f t="shared" si="351"/>
        <v>0</v>
      </c>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f t="shared" si="352"/>
        <v>0</v>
      </c>
      <c r="BN935" s="1"/>
      <c r="BO935" s="1"/>
      <c r="BP935" s="1"/>
    </row>
    <row r="936" spans="1:77" s="773" customFormat="1" hidden="1">
      <c r="A936" s="706"/>
      <c r="B936" s="639">
        <v>32</v>
      </c>
      <c r="C936" s="639" t="s">
        <v>218</v>
      </c>
      <c r="D936" s="640" t="s">
        <v>21</v>
      </c>
      <c r="E936" s="641" t="s">
        <v>75</v>
      </c>
      <c r="F936" s="641"/>
      <c r="G936" s="651"/>
      <c r="H936" s="643">
        <f t="shared" si="343"/>
        <v>0.59</v>
      </c>
      <c r="I936" s="644"/>
      <c r="J936" s="645">
        <f t="shared" si="344"/>
        <v>0.59</v>
      </c>
      <c r="K936" s="1">
        <f t="shared" si="345"/>
        <v>0.59</v>
      </c>
      <c r="L936" s="1">
        <f t="shared" si="346"/>
        <v>0.59</v>
      </c>
      <c r="M936" s="1">
        <f t="shared" si="347"/>
        <v>0.59</v>
      </c>
      <c r="N936" s="1">
        <f t="shared" si="348"/>
        <v>0.59</v>
      </c>
      <c r="O936" s="1">
        <v>0.56999999999999995</v>
      </c>
      <c r="P936" s="1">
        <v>0.02</v>
      </c>
      <c r="Q936" s="1"/>
      <c r="R936" s="1"/>
      <c r="S936" s="1"/>
      <c r="T936" s="1">
        <f t="shared" si="349"/>
        <v>0</v>
      </c>
      <c r="U936" s="1"/>
      <c r="V936" s="1"/>
      <c r="W936" s="1"/>
      <c r="X936" s="1"/>
      <c r="Y936" s="1"/>
      <c r="Z936" s="1"/>
      <c r="AA936" s="1">
        <f t="shared" si="350"/>
        <v>0</v>
      </c>
      <c r="AB936" s="1"/>
      <c r="AC936" s="1"/>
      <c r="AD936" s="1"/>
      <c r="AE936" s="1"/>
      <c r="AF936" s="1"/>
      <c r="AG936" s="1"/>
      <c r="AH936" s="1"/>
      <c r="AI936" s="1">
        <f t="shared" si="351"/>
        <v>0</v>
      </c>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f t="shared" si="352"/>
        <v>0</v>
      </c>
      <c r="BN936" s="1"/>
      <c r="BO936" s="1"/>
      <c r="BP936" s="1"/>
    </row>
    <row r="937" spans="1:77" s="773" customFormat="1" hidden="1">
      <c r="A937" s="706"/>
      <c r="B937" s="639">
        <v>33</v>
      </c>
      <c r="C937" s="639" t="s">
        <v>219</v>
      </c>
      <c r="D937" s="640" t="s">
        <v>21</v>
      </c>
      <c r="E937" s="641" t="s">
        <v>75</v>
      </c>
      <c r="F937" s="641" t="s">
        <v>2755</v>
      </c>
      <c r="G937" s="651"/>
      <c r="H937" s="643">
        <f t="shared" si="343"/>
        <v>1.77</v>
      </c>
      <c r="I937" s="644"/>
      <c r="J937" s="645">
        <f t="shared" si="344"/>
        <v>1.77</v>
      </c>
      <c r="K937" s="1">
        <f t="shared" si="345"/>
        <v>1.77</v>
      </c>
      <c r="L937" s="1">
        <f t="shared" si="346"/>
        <v>1.77</v>
      </c>
      <c r="M937" s="1">
        <f t="shared" si="347"/>
        <v>1.77</v>
      </c>
      <c r="N937" s="1">
        <f t="shared" si="348"/>
        <v>1.77</v>
      </c>
      <c r="O937" s="1">
        <v>1.77</v>
      </c>
      <c r="P937" s="1"/>
      <c r="Q937" s="1"/>
      <c r="R937" s="1"/>
      <c r="S937" s="1"/>
      <c r="T937" s="1">
        <f t="shared" si="349"/>
        <v>0</v>
      </c>
      <c r="U937" s="1"/>
      <c r="V937" s="1"/>
      <c r="W937" s="1"/>
      <c r="X937" s="1"/>
      <c r="Y937" s="1"/>
      <c r="Z937" s="1"/>
      <c r="AA937" s="1">
        <f t="shared" si="350"/>
        <v>0</v>
      </c>
      <c r="AB937" s="1"/>
      <c r="AC937" s="1"/>
      <c r="AD937" s="1"/>
      <c r="AE937" s="1"/>
      <c r="AF937" s="1"/>
      <c r="AG937" s="1"/>
      <c r="AH937" s="1"/>
      <c r="AI937" s="1">
        <f t="shared" si="351"/>
        <v>0</v>
      </c>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f t="shared" si="352"/>
        <v>0</v>
      </c>
      <c r="BN937" s="1"/>
      <c r="BO937" s="1"/>
      <c r="BP937" s="1"/>
    </row>
    <row r="938" spans="1:77" s="773" customFormat="1" hidden="1">
      <c r="A938" s="706"/>
      <c r="B938" s="719">
        <v>35</v>
      </c>
      <c r="C938" s="719" t="s">
        <v>220</v>
      </c>
      <c r="D938" s="640" t="s">
        <v>21</v>
      </c>
      <c r="E938" s="641" t="s">
        <v>75</v>
      </c>
      <c r="F938" s="641"/>
      <c r="G938" s="651"/>
      <c r="H938" s="643">
        <f t="shared" si="343"/>
        <v>1.1700000000000002</v>
      </c>
      <c r="I938" s="644"/>
      <c r="J938" s="645">
        <f t="shared" si="344"/>
        <v>1.1700000000000002</v>
      </c>
      <c r="K938" s="1">
        <f t="shared" si="345"/>
        <v>1.1000000000000001</v>
      </c>
      <c r="L938" s="1">
        <f t="shared" si="346"/>
        <v>1.1000000000000001</v>
      </c>
      <c r="M938" s="1">
        <f t="shared" si="347"/>
        <v>1.1000000000000001</v>
      </c>
      <c r="N938" s="1">
        <f t="shared" si="348"/>
        <v>0.4</v>
      </c>
      <c r="O938" s="1">
        <v>0.4</v>
      </c>
      <c r="P938" s="1"/>
      <c r="Q938" s="1"/>
      <c r="R938" s="1">
        <v>0.7</v>
      </c>
      <c r="S938" s="1"/>
      <c r="T938" s="1">
        <f t="shared" si="349"/>
        <v>0</v>
      </c>
      <c r="U938" s="1"/>
      <c r="V938" s="1"/>
      <c r="W938" s="1"/>
      <c r="X938" s="1"/>
      <c r="Y938" s="1"/>
      <c r="Z938" s="1"/>
      <c r="AA938" s="1">
        <f t="shared" si="350"/>
        <v>7.0000000000000007E-2</v>
      </c>
      <c r="AB938" s="1"/>
      <c r="AC938" s="1"/>
      <c r="AD938" s="1"/>
      <c r="AE938" s="1"/>
      <c r="AF938" s="1"/>
      <c r="AG938" s="1"/>
      <c r="AH938" s="1"/>
      <c r="AI938" s="1">
        <f t="shared" si="351"/>
        <v>7.0000000000000007E-2</v>
      </c>
      <c r="AJ938" s="1">
        <v>7.0000000000000007E-2</v>
      </c>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f t="shared" si="352"/>
        <v>0</v>
      </c>
      <c r="BN938" s="1"/>
      <c r="BO938" s="1"/>
      <c r="BP938" s="1"/>
    </row>
    <row r="939" spans="1:77" s="773" customFormat="1" ht="45" hidden="1">
      <c r="A939" s="706"/>
      <c r="B939" s="719">
        <v>39</v>
      </c>
      <c r="C939" s="719" t="s">
        <v>221</v>
      </c>
      <c r="D939" s="640" t="s">
        <v>21</v>
      </c>
      <c r="E939" s="641" t="s">
        <v>75</v>
      </c>
      <c r="F939" s="641"/>
      <c r="G939" s="651"/>
      <c r="H939" s="643">
        <f t="shared" si="343"/>
        <v>0.53</v>
      </c>
      <c r="I939" s="644"/>
      <c r="J939" s="645">
        <f t="shared" si="344"/>
        <v>0.53</v>
      </c>
      <c r="K939" s="1">
        <f t="shared" si="345"/>
        <v>0.53</v>
      </c>
      <c r="L939" s="1">
        <f t="shared" si="346"/>
        <v>0.53</v>
      </c>
      <c r="M939" s="1">
        <f t="shared" si="347"/>
        <v>0.53</v>
      </c>
      <c r="N939" s="1">
        <f t="shared" si="348"/>
        <v>0</v>
      </c>
      <c r="O939" s="1"/>
      <c r="P939" s="1"/>
      <c r="Q939" s="1"/>
      <c r="R939" s="1">
        <v>0.53</v>
      </c>
      <c r="S939" s="1"/>
      <c r="T939" s="1">
        <f t="shared" si="349"/>
        <v>0</v>
      </c>
      <c r="U939" s="1"/>
      <c r="V939" s="1"/>
      <c r="W939" s="1"/>
      <c r="X939" s="1"/>
      <c r="Y939" s="1"/>
      <c r="Z939" s="1"/>
      <c r="AA939" s="1">
        <f t="shared" si="350"/>
        <v>0</v>
      </c>
      <c r="AB939" s="1"/>
      <c r="AC939" s="1"/>
      <c r="AD939" s="1"/>
      <c r="AE939" s="1"/>
      <c r="AF939" s="1"/>
      <c r="AG939" s="1"/>
      <c r="AH939" s="1"/>
      <c r="AI939" s="1">
        <f t="shared" si="351"/>
        <v>0</v>
      </c>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f t="shared" si="352"/>
        <v>0</v>
      </c>
      <c r="BN939" s="1"/>
      <c r="BO939" s="1"/>
      <c r="BP939" s="1"/>
    </row>
    <row r="940" spans="1:77" s="773" customFormat="1" ht="30" hidden="1">
      <c r="A940" s="706"/>
      <c r="B940" s="719">
        <v>40</v>
      </c>
      <c r="C940" s="719" t="s">
        <v>222</v>
      </c>
      <c r="D940" s="640" t="s">
        <v>21</v>
      </c>
      <c r="E940" s="641" t="s">
        <v>75</v>
      </c>
      <c r="F940" s="641"/>
      <c r="G940" s="651"/>
      <c r="H940" s="643">
        <f t="shared" si="343"/>
        <v>0.47</v>
      </c>
      <c r="I940" s="644"/>
      <c r="J940" s="645">
        <f t="shared" si="344"/>
        <v>0.47</v>
      </c>
      <c r="K940" s="1">
        <f t="shared" si="345"/>
        <v>0.47</v>
      </c>
      <c r="L940" s="1">
        <f t="shared" si="346"/>
        <v>0.47</v>
      </c>
      <c r="M940" s="1">
        <f t="shared" si="347"/>
        <v>0.47</v>
      </c>
      <c r="N940" s="1">
        <f t="shared" si="348"/>
        <v>0</v>
      </c>
      <c r="O940" s="1"/>
      <c r="P940" s="1"/>
      <c r="Q940" s="1"/>
      <c r="R940" s="1">
        <v>0.47</v>
      </c>
      <c r="S940" s="1"/>
      <c r="T940" s="1">
        <f t="shared" si="349"/>
        <v>0</v>
      </c>
      <c r="U940" s="1"/>
      <c r="V940" s="1"/>
      <c r="W940" s="1"/>
      <c r="X940" s="1"/>
      <c r="Y940" s="1"/>
      <c r="Z940" s="1"/>
      <c r="AA940" s="1">
        <f t="shared" si="350"/>
        <v>0</v>
      </c>
      <c r="AB940" s="1"/>
      <c r="AC940" s="1"/>
      <c r="AD940" s="1"/>
      <c r="AE940" s="1"/>
      <c r="AF940" s="1"/>
      <c r="AG940" s="1"/>
      <c r="AH940" s="1"/>
      <c r="AI940" s="1">
        <f t="shared" si="351"/>
        <v>0</v>
      </c>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f t="shared" si="352"/>
        <v>0</v>
      </c>
      <c r="BN940" s="1"/>
      <c r="BO940" s="1"/>
      <c r="BP940" s="1"/>
    </row>
    <row r="941" spans="1:77" s="773" customFormat="1" hidden="1">
      <c r="A941" s="706"/>
      <c r="B941" s="719">
        <v>41</v>
      </c>
      <c r="C941" s="719" t="s">
        <v>223</v>
      </c>
      <c r="D941" s="640" t="s">
        <v>21</v>
      </c>
      <c r="E941" s="641" t="s">
        <v>75</v>
      </c>
      <c r="F941" s="641"/>
      <c r="G941" s="651"/>
      <c r="H941" s="643">
        <f t="shared" si="343"/>
        <v>0.76</v>
      </c>
      <c r="I941" s="644"/>
      <c r="J941" s="645">
        <f t="shared" si="344"/>
        <v>0.76</v>
      </c>
      <c r="K941" s="1">
        <f t="shared" si="345"/>
        <v>0.76</v>
      </c>
      <c r="L941" s="1">
        <f t="shared" si="346"/>
        <v>0.76</v>
      </c>
      <c r="M941" s="1">
        <f t="shared" si="347"/>
        <v>0.76</v>
      </c>
      <c r="N941" s="1">
        <f t="shared" si="348"/>
        <v>0.76</v>
      </c>
      <c r="O941" s="1">
        <v>0.76</v>
      </c>
      <c r="P941" s="1"/>
      <c r="Q941" s="1"/>
      <c r="R941" s="1"/>
      <c r="S941" s="1"/>
      <c r="T941" s="1">
        <f t="shared" si="349"/>
        <v>0</v>
      </c>
      <c r="U941" s="1"/>
      <c r="V941" s="1"/>
      <c r="W941" s="1"/>
      <c r="X941" s="1"/>
      <c r="Y941" s="1"/>
      <c r="Z941" s="1"/>
      <c r="AA941" s="1">
        <f t="shared" si="350"/>
        <v>0</v>
      </c>
      <c r="AB941" s="1"/>
      <c r="AC941" s="1"/>
      <c r="AD941" s="1"/>
      <c r="AE941" s="1"/>
      <c r="AF941" s="1"/>
      <c r="AG941" s="1"/>
      <c r="AH941" s="1"/>
      <c r="AI941" s="1">
        <f t="shared" si="351"/>
        <v>0</v>
      </c>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f t="shared" si="352"/>
        <v>0</v>
      </c>
      <c r="BN941" s="1"/>
      <c r="BO941" s="1"/>
      <c r="BP941" s="1"/>
    </row>
    <row r="942" spans="1:77" s="773" customFormat="1" ht="25.5" hidden="1">
      <c r="A942" s="768"/>
      <c r="B942" s="980" t="s">
        <v>114</v>
      </c>
      <c r="C942" s="1114" t="s">
        <v>224</v>
      </c>
      <c r="D942" s="736" t="s">
        <v>21</v>
      </c>
      <c r="E942" s="1115" t="s">
        <v>75</v>
      </c>
      <c r="F942" s="1116"/>
      <c r="G942" s="1117"/>
      <c r="H942" s="702">
        <f>J942</f>
        <v>0.26</v>
      </c>
      <c r="I942" s="703"/>
      <c r="J942" s="772">
        <f t="shared" si="344"/>
        <v>0.26</v>
      </c>
      <c r="K942" s="736">
        <f>L942+T942+X942+Y942+Z942</f>
        <v>0.26</v>
      </c>
      <c r="L942" s="736">
        <f>M942+S942</f>
        <v>0.26</v>
      </c>
      <c r="M942" s="736">
        <f>N942+R942</f>
        <v>0.26</v>
      </c>
      <c r="N942" s="736">
        <f>O942+P942+Q942</f>
        <v>0.26</v>
      </c>
      <c r="O942" s="736">
        <v>0.26</v>
      </c>
      <c r="P942" s="736"/>
      <c r="Q942" s="736"/>
      <c r="R942" s="736"/>
      <c r="S942" s="736"/>
      <c r="T942" s="736">
        <f>U942+V942+W942</f>
        <v>0</v>
      </c>
      <c r="U942" s="736"/>
      <c r="V942" s="736"/>
      <c r="W942" s="736"/>
      <c r="X942" s="736"/>
      <c r="Y942" s="736"/>
      <c r="Z942" s="736"/>
      <c r="AA942" s="1">
        <f t="shared" si="350"/>
        <v>0</v>
      </c>
      <c r="AB942" s="736"/>
      <c r="AC942" s="736"/>
      <c r="AD942" s="736"/>
      <c r="AE942" s="736"/>
      <c r="AF942" s="736"/>
      <c r="AG942" s="736"/>
      <c r="AH942" s="736"/>
      <c r="AI942" s="1">
        <f t="shared" si="351"/>
        <v>0</v>
      </c>
      <c r="AJ942" s="736"/>
      <c r="AK942" s="736"/>
      <c r="AL942" s="736"/>
      <c r="AM942" s="736"/>
      <c r="AN942" s="736"/>
      <c r="AO942" s="736"/>
      <c r="AP942" s="736"/>
      <c r="AQ942" s="736"/>
      <c r="AR942" s="736"/>
      <c r="AS942" s="736"/>
      <c r="AT942" s="736"/>
      <c r="AU942" s="736"/>
      <c r="AV942" s="736"/>
      <c r="AW942" s="736"/>
      <c r="AX942" s="736"/>
      <c r="AY942" s="736"/>
      <c r="AZ942" s="736"/>
      <c r="BA942" s="736"/>
      <c r="BB942" s="736"/>
      <c r="BC942" s="736"/>
      <c r="BD942" s="736"/>
      <c r="BE942" s="736"/>
      <c r="BF942" s="736"/>
      <c r="BG942" s="736"/>
      <c r="BH942" s="736"/>
      <c r="BI942" s="736"/>
      <c r="BJ942" s="736"/>
      <c r="BK942" s="736"/>
      <c r="BL942" s="736"/>
      <c r="BM942" s="736">
        <f>SUM(BN942:BP942)</f>
        <v>0</v>
      </c>
      <c r="BN942" s="736"/>
      <c r="BO942" s="736"/>
      <c r="BP942" s="736"/>
    </row>
    <row r="943" spans="1:77" s="1067" customFormat="1" ht="25.5" hidden="1">
      <c r="A943" s="1069"/>
      <c r="B943" s="1068">
        <v>36</v>
      </c>
      <c r="C943" s="1118" t="s">
        <v>225</v>
      </c>
      <c r="D943" s="1070" t="s">
        <v>21</v>
      </c>
      <c r="E943" s="1068" t="s">
        <v>75</v>
      </c>
      <c r="F943" s="1069"/>
      <c r="G943" s="1069"/>
      <c r="H943" s="1071">
        <f t="shared" ref="H943" si="353">J943</f>
        <v>0.64</v>
      </c>
      <c r="I943" s="1072"/>
      <c r="J943" s="1073">
        <f t="shared" si="344"/>
        <v>0.64</v>
      </c>
      <c r="K943" s="1074">
        <f t="shared" ref="K943" si="354">L943+T943+X943+Y943+Z943</f>
        <v>0.64</v>
      </c>
      <c r="L943" s="1074">
        <f t="shared" ref="L943" si="355">M943+S943</f>
        <v>0.64</v>
      </c>
      <c r="M943" s="1074">
        <f t="shared" ref="M943" si="356">N943+R943</f>
        <v>0.64</v>
      </c>
      <c r="N943" s="1074">
        <f t="shared" ref="N943" si="357">O943+P943+Q943</f>
        <v>0</v>
      </c>
      <c r="O943" s="1069"/>
      <c r="P943" s="1069"/>
      <c r="Q943" s="1069"/>
      <c r="R943" s="1069">
        <v>0.64</v>
      </c>
      <c r="S943" s="1069"/>
      <c r="T943" s="1074">
        <f t="shared" ref="T943:T944" si="358">U943+V943+W943</f>
        <v>0</v>
      </c>
      <c r="U943" s="1069"/>
      <c r="V943" s="1069"/>
      <c r="W943" s="1069"/>
      <c r="X943" s="1069"/>
      <c r="Y943" s="1069"/>
      <c r="Z943" s="1069"/>
      <c r="AA943" s="1074">
        <f t="shared" si="350"/>
        <v>0</v>
      </c>
      <c r="AB943" s="1069"/>
      <c r="AC943" s="1069"/>
      <c r="AD943" s="1069"/>
      <c r="AE943" s="1069"/>
      <c r="AF943" s="1069"/>
      <c r="AG943" s="1069"/>
      <c r="AH943" s="1069"/>
      <c r="AI943" s="1074">
        <f t="shared" si="351"/>
        <v>0</v>
      </c>
      <c r="AJ943" s="1069"/>
      <c r="AK943" s="1069"/>
      <c r="AL943" s="1069"/>
      <c r="AM943" s="1069"/>
      <c r="AN943" s="1069"/>
      <c r="AO943" s="1069"/>
      <c r="AP943" s="1069"/>
      <c r="AQ943" s="1069"/>
      <c r="AR943" s="1069"/>
      <c r="AS943" s="1069"/>
      <c r="AT943" s="1069"/>
      <c r="AU943" s="1069"/>
      <c r="AV943" s="1069"/>
      <c r="AW943" s="1069"/>
      <c r="AX943" s="1069"/>
      <c r="AY943" s="1069"/>
      <c r="AZ943" s="1069"/>
      <c r="BA943" s="1069"/>
      <c r="BB943" s="1069"/>
      <c r="BC943" s="1069"/>
      <c r="BD943" s="1069"/>
      <c r="BE943" s="1069"/>
      <c r="BF943" s="1069"/>
      <c r="BG943" s="1069"/>
      <c r="BH943" s="1069"/>
      <c r="BI943" s="1069"/>
      <c r="BJ943" s="1069"/>
      <c r="BK943" s="1069"/>
      <c r="BL943" s="1069"/>
      <c r="BM943" s="1074">
        <f t="shared" ref="BM943:BM944" si="359">SUM(BN943:BP943)</f>
        <v>0</v>
      </c>
      <c r="BN943" s="1069"/>
      <c r="BO943" s="1069"/>
      <c r="BP943" s="1069"/>
    </row>
    <row r="944" spans="1:77" s="1067" customFormat="1" ht="12.75" hidden="1">
      <c r="A944" s="1069"/>
      <c r="B944" s="1068">
        <v>37</v>
      </c>
      <c r="C944" s="1069" t="s">
        <v>226</v>
      </c>
      <c r="D944" s="1070" t="s">
        <v>21</v>
      </c>
      <c r="E944" s="1068" t="s">
        <v>75</v>
      </c>
      <c r="F944" s="1069"/>
      <c r="G944" s="1069"/>
      <c r="H944" s="1071">
        <f>J944</f>
        <v>0.36</v>
      </c>
      <c r="I944" s="1072"/>
      <c r="J944" s="1073">
        <f>K944+AA944+BM944</f>
        <v>0.36</v>
      </c>
      <c r="K944" s="1074">
        <f>L944+T944+X944+Y944+Z944</f>
        <v>0.36</v>
      </c>
      <c r="L944" s="1074">
        <f>M944+S944</f>
        <v>0.36</v>
      </c>
      <c r="M944" s="1074">
        <f>N944+R944</f>
        <v>0.36</v>
      </c>
      <c r="N944" s="1074">
        <f>O944+P944+Q944</f>
        <v>0.36</v>
      </c>
      <c r="O944" s="1069">
        <v>0.36</v>
      </c>
      <c r="P944" s="1069"/>
      <c r="Q944" s="1069"/>
      <c r="R944" s="1069"/>
      <c r="S944" s="1069"/>
      <c r="T944" s="1074">
        <f t="shared" si="358"/>
        <v>0</v>
      </c>
      <c r="U944" s="1069"/>
      <c r="V944" s="1069"/>
      <c r="W944" s="1069"/>
      <c r="X944" s="1069"/>
      <c r="Y944" s="1069"/>
      <c r="Z944" s="1069"/>
      <c r="AA944" s="1074">
        <f t="shared" si="350"/>
        <v>0</v>
      </c>
      <c r="AB944" s="1069"/>
      <c r="AC944" s="1069"/>
      <c r="AD944" s="1069"/>
      <c r="AE944" s="1069"/>
      <c r="AF944" s="1069"/>
      <c r="AG944" s="1069"/>
      <c r="AH944" s="1069"/>
      <c r="AI944" s="1074">
        <f t="shared" si="351"/>
        <v>0</v>
      </c>
      <c r="AJ944" s="1069"/>
      <c r="AK944" s="1069"/>
      <c r="AL944" s="1069"/>
      <c r="AM944" s="1069"/>
      <c r="AN944" s="1069"/>
      <c r="AO944" s="1069"/>
      <c r="AP944" s="1069"/>
      <c r="AQ944" s="1069"/>
      <c r="AR944" s="1069"/>
      <c r="AS944" s="1069"/>
      <c r="AT944" s="1069"/>
      <c r="AU944" s="1069"/>
      <c r="AV944" s="1069"/>
      <c r="AW944" s="1069"/>
      <c r="AX944" s="1069"/>
      <c r="AY944" s="1069"/>
      <c r="AZ944" s="1069"/>
      <c r="BA944" s="1069"/>
      <c r="BB944" s="1069"/>
      <c r="BC944" s="1069"/>
      <c r="BD944" s="1069"/>
      <c r="BE944" s="1069"/>
      <c r="BF944" s="1069"/>
      <c r="BG944" s="1069"/>
      <c r="BH944" s="1069"/>
      <c r="BI944" s="1069"/>
      <c r="BJ944" s="1069"/>
      <c r="BK944" s="1069"/>
      <c r="BL944" s="1069"/>
      <c r="BM944" s="1074">
        <f t="shared" si="359"/>
        <v>0</v>
      </c>
      <c r="BN944" s="1069"/>
      <c r="BO944" s="1069"/>
      <c r="BP944" s="1069"/>
    </row>
    <row r="945" spans="1:77" s="652" customFormat="1" hidden="1">
      <c r="A945" s="638"/>
      <c r="B945" s="719"/>
      <c r="C945" s="719"/>
      <c r="D945" s="640"/>
      <c r="E945" s="641"/>
      <c r="F945" s="1109"/>
      <c r="H945" s="643"/>
      <c r="I945" s="644"/>
      <c r="J945" s="645"/>
      <c r="K945" s="1"/>
      <c r="L945" s="1"/>
      <c r="M945" s="1"/>
      <c r="N945" s="1"/>
      <c r="O945" s="646"/>
      <c r="P945" s="646"/>
      <c r="Q945" s="647"/>
      <c r="R945" s="646"/>
      <c r="S945" s="646"/>
      <c r="T945" s="571"/>
      <c r="U945" s="646"/>
      <c r="V945" s="646"/>
      <c r="W945" s="647"/>
      <c r="X945" s="646"/>
      <c r="Y945" s="646"/>
      <c r="Z945" s="646"/>
      <c r="AA945" s="571"/>
      <c r="AB945" s="646"/>
      <c r="AC945" s="646"/>
      <c r="AD945" s="647"/>
      <c r="AE945" s="647"/>
      <c r="AF945" s="646"/>
      <c r="AG945" s="646"/>
      <c r="AH945" s="646"/>
      <c r="AI945" s="1"/>
      <c r="AJ945" s="646"/>
      <c r="AK945" s="646"/>
      <c r="AL945" s="646"/>
      <c r="AM945" s="647"/>
      <c r="AN945" s="646"/>
      <c r="AO945" s="646"/>
      <c r="AP945" s="646"/>
      <c r="AQ945" s="647"/>
      <c r="AR945" s="646"/>
      <c r="AS945" s="646"/>
      <c r="AT945" s="646"/>
      <c r="AU945" s="616"/>
      <c r="AV945" s="646"/>
      <c r="AW945" s="646"/>
      <c r="AX945" s="646"/>
      <c r="AY945" s="646"/>
      <c r="AZ945" s="646"/>
      <c r="BA945" s="646"/>
      <c r="BB945" s="646"/>
      <c r="BC945" s="647"/>
      <c r="BD945" s="646"/>
      <c r="BE945" s="646"/>
      <c r="BF945" s="646"/>
      <c r="BG945" s="646"/>
      <c r="BH945" s="647"/>
      <c r="BI945" s="646"/>
      <c r="BJ945" s="646"/>
      <c r="BK945" s="646"/>
      <c r="BL945" s="647"/>
      <c r="BM945" s="571"/>
      <c r="BN945" s="646"/>
      <c r="BO945" s="646"/>
      <c r="BP945" s="646"/>
      <c r="BQ945" s="542"/>
      <c r="BR945" s="640"/>
      <c r="BS945" s="1119"/>
      <c r="BT945" s="640"/>
      <c r="BU945" s="651"/>
    </row>
    <row r="946" spans="1:77" s="652" customFormat="1" hidden="1">
      <c r="A946" s="638"/>
      <c r="B946" s="998"/>
      <c r="C946" s="998"/>
      <c r="D946" s="640"/>
      <c r="E946" s="789"/>
      <c r="F946" s="640"/>
      <c r="H946" s="643"/>
      <c r="I946" s="644"/>
      <c r="J946" s="645"/>
      <c r="K946" s="1"/>
      <c r="L946" s="1"/>
      <c r="M946" s="1"/>
      <c r="N946" s="1"/>
      <c r="O946" s="646"/>
      <c r="P946" s="646"/>
      <c r="Q946" s="647"/>
      <c r="R946" s="646"/>
      <c r="S946" s="646"/>
      <c r="T946" s="571"/>
      <c r="U946" s="646"/>
      <c r="V946" s="646"/>
      <c r="W946" s="647"/>
      <c r="X946" s="646"/>
      <c r="Y946" s="646"/>
      <c r="Z946" s="646"/>
      <c r="AA946" s="571"/>
      <c r="AB946" s="646"/>
      <c r="AC946" s="646"/>
      <c r="AD946" s="647"/>
      <c r="AE946" s="647"/>
      <c r="AF946" s="646"/>
      <c r="AG946" s="646"/>
      <c r="AH946" s="646"/>
      <c r="AI946" s="1"/>
      <c r="AJ946" s="646"/>
      <c r="AK946" s="646"/>
      <c r="AL946" s="646"/>
      <c r="AM946" s="647"/>
      <c r="AN946" s="646"/>
      <c r="AO946" s="646"/>
      <c r="AP946" s="646"/>
      <c r="AQ946" s="647"/>
      <c r="AR946" s="646"/>
      <c r="AS946" s="646"/>
      <c r="AT946" s="646"/>
      <c r="AU946" s="616"/>
      <c r="AV946" s="646"/>
      <c r="AW946" s="646"/>
      <c r="AX946" s="646"/>
      <c r="AY946" s="646"/>
      <c r="AZ946" s="646"/>
      <c r="BA946" s="646"/>
      <c r="BB946" s="646"/>
      <c r="BC946" s="647"/>
      <c r="BD946" s="646"/>
      <c r="BE946" s="646"/>
      <c r="BF946" s="646"/>
      <c r="BG946" s="646"/>
      <c r="BH946" s="647"/>
      <c r="BI946" s="646"/>
      <c r="BJ946" s="646"/>
      <c r="BK946" s="646"/>
      <c r="BL946" s="647"/>
      <c r="BM946" s="571"/>
      <c r="BN946" s="646"/>
      <c r="BO946" s="646"/>
      <c r="BP946" s="646"/>
      <c r="BQ946" s="542"/>
      <c r="BR946" s="649"/>
      <c r="BS946" s="790"/>
      <c r="BT946" s="640"/>
      <c r="BU946" s="651"/>
    </row>
    <row r="947" spans="1:77" s="812" customFormat="1" hidden="1">
      <c r="A947" s="860"/>
      <c r="B947" s="861">
        <v>29</v>
      </c>
      <c r="C947" s="982" t="s">
        <v>227</v>
      </c>
      <c r="D947" s="863" t="s">
        <v>21</v>
      </c>
      <c r="E947" s="863" t="s">
        <v>100</v>
      </c>
      <c r="F947" s="863"/>
      <c r="G947" s="864"/>
      <c r="H947" s="643">
        <f t="shared" ref="H947:H951" si="360">J947</f>
        <v>7.59</v>
      </c>
      <c r="I947" s="644"/>
      <c r="J947" s="645">
        <f>K947+AA947+BM947</f>
        <v>7.59</v>
      </c>
      <c r="K947" s="1">
        <f t="shared" ref="K947:K951" si="361">L947+T947+X947+Y947+Z947</f>
        <v>7.41</v>
      </c>
      <c r="L947" s="1">
        <f t="shared" ref="L947:L951" si="362">M947+S947</f>
        <v>5.6</v>
      </c>
      <c r="M947" s="1">
        <f t="shared" ref="M947:M951" si="363">N947+R947</f>
        <v>5.6</v>
      </c>
      <c r="N947" s="1">
        <f t="shared" ref="N947:N951" si="364">O947+P947+Q947</f>
        <v>5.42</v>
      </c>
      <c r="O947" s="1">
        <v>5.42</v>
      </c>
      <c r="P947" s="1"/>
      <c r="Q947" s="1"/>
      <c r="R947" s="1">
        <v>0.18</v>
      </c>
      <c r="S947" s="1"/>
      <c r="T947" s="1">
        <f t="shared" ref="T947:T951" si="365">U947+V947+W947</f>
        <v>0</v>
      </c>
      <c r="U947" s="1"/>
      <c r="V947" s="1"/>
      <c r="W947" s="1"/>
      <c r="X947" s="1"/>
      <c r="Y947" s="1">
        <v>1.81</v>
      </c>
      <c r="Z947" s="1"/>
      <c r="AA947" s="1">
        <f xml:space="preserve"> SUM(AB947:AI947)+SUM(AV947:BL947)</f>
        <v>0.18</v>
      </c>
      <c r="AB947" s="1"/>
      <c r="AC947" s="1"/>
      <c r="AD947" s="1"/>
      <c r="AE947" s="1"/>
      <c r="AF947" s="1"/>
      <c r="AG947" s="1"/>
      <c r="AH947" s="1"/>
      <c r="AI947" s="1">
        <f t="shared" ref="AI947" si="366">SUM(AJ947:AV947)+AX947+SUM(BD947:BE947)</f>
        <v>0.18</v>
      </c>
      <c r="AJ947" s="1">
        <v>0.1</v>
      </c>
      <c r="AK947" s="1">
        <v>0.08</v>
      </c>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f t="shared" ref="BM947:BM950" si="367">SUM(BN947:BP947)</f>
        <v>0</v>
      </c>
      <c r="BN947" s="1"/>
      <c r="BO947" s="1"/>
      <c r="BP947" s="1"/>
    </row>
    <row r="948" spans="1:77" s="812" customFormat="1" ht="25.5" hidden="1">
      <c r="A948" s="860"/>
      <c r="B948" s="980" t="s">
        <v>114</v>
      </c>
      <c r="C948" s="982" t="s">
        <v>228</v>
      </c>
      <c r="D948" s="863" t="s">
        <v>21</v>
      </c>
      <c r="E948" s="863" t="s">
        <v>100</v>
      </c>
      <c r="F948" s="863"/>
      <c r="G948" s="864"/>
      <c r="H948" s="643">
        <f t="shared" si="360"/>
        <v>1.1400000000000001</v>
      </c>
      <c r="I948" s="644"/>
      <c r="J948" s="645">
        <f t="shared" ref="J948:J949" si="368">K948+AA948+BM948</f>
        <v>1.1400000000000001</v>
      </c>
      <c r="K948" s="1">
        <f t="shared" si="361"/>
        <v>1.02</v>
      </c>
      <c r="L948" s="1">
        <f t="shared" si="362"/>
        <v>1.02</v>
      </c>
      <c r="M948" s="1">
        <f t="shared" si="363"/>
        <v>1.02</v>
      </c>
      <c r="N948" s="1">
        <f t="shared" si="364"/>
        <v>1.02</v>
      </c>
      <c r="O948" s="1">
        <v>1.02</v>
      </c>
      <c r="P948" s="1"/>
      <c r="Q948" s="1"/>
      <c r="R948" s="1"/>
      <c r="S948" s="1"/>
      <c r="T948" s="1">
        <f t="shared" si="365"/>
        <v>0</v>
      </c>
      <c r="U948" s="1"/>
      <c r="V948" s="1"/>
      <c r="W948" s="1"/>
      <c r="X948" s="1"/>
      <c r="Y948" s="1"/>
      <c r="Z948" s="1"/>
      <c r="AA948" s="1">
        <f t="shared" ref="AA948:AA949" si="369">SUM(AB948:AI948)+AW948+SUM(AY948:BC948)+SUM(BF948:BL948)</f>
        <v>0.12</v>
      </c>
      <c r="AB948" s="1"/>
      <c r="AC948" s="1"/>
      <c r="AD948" s="1"/>
      <c r="AE948" s="1"/>
      <c r="AF948" s="1"/>
      <c r="AG948" s="1"/>
      <c r="AH948" s="1"/>
      <c r="AI948" s="1">
        <f t="shared" ref="AI948:AI949" si="370">SUM(AJ948:AV948)+AX948+SUM(BD948:BE948)</f>
        <v>0.12</v>
      </c>
      <c r="AJ948" s="1">
        <v>0.11</v>
      </c>
      <c r="AK948" s="1">
        <v>0.01</v>
      </c>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f t="shared" si="367"/>
        <v>0</v>
      </c>
      <c r="BN948" s="1"/>
      <c r="BO948" s="1"/>
      <c r="BP948" s="1"/>
    </row>
    <row r="949" spans="1:77" s="812" customFormat="1" ht="60" hidden="1">
      <c r="A949" s="860" t="s">
        <v>2756</v>
      </c>
      <c r="B949" s="980" t="s">
        <v>114</v>
      </c>
      <c r="C949" s="1120" t="s">
        <v>229</v>
      </c>
      <c r="D949" s="863" t="s">
        <v>21</v>
      </c>
      <c r="E949" s="863" t="s">
        <v>100</v>
      </c>
      <c r="F949" s="1085"/>
      <c r="G949" s="1121"/>
      <c r="H949" s="643">
        <f t="shared" si="360"/>
        <v>8.5500000000000007</v>
      </c>
      <c r="I949" s="644"/>
      <c r="J949" s="645">
        <f t="shared" si="368"/>
        <v>8.5500000000000007</v>
      </c>
      <c r="K949" s="1">
        <f t="shared" si="361"/>
        <v>7.59</v>
      </c>
      <c r="L949" s="1">
        <f t="shared" si="362"/>
        <v>2.77</v>
      </c>
      <c r="M949" s="1">
        <f t="shared" si="363"/>
        <v>2.77</v>
      </c>
      <c r="N949" s="1">
        <f t="shared" si="364"/>
        <v>2.31</v>
      </c>
      <c r="O949" s="1">
        <v>2.31</v>
      </c>
      <c r="P949" s="1"/>
      <c r="Q949" s="1"/>
      <c r="R949" s="1">
        <v>0.46</v>
      </c>
      <c r="S949" s="1"/>
      <c r="T949" s="1">
        <f t="shared" si="365"/>
        <v>0</v>
      </c>
      <c r="U949" s="1"/>
      <c r="V949" s="1"/>
      <c r="W949" s="1"/>
      <c r="X949" s="1"/>
      <c r="Y949" s="1">
        <v>4.82</v>
      </c>
      <c r="Z949" s="1"/>
      <c r="AA949" s="1">
        <f t="shared" si="369"/>
        <v>0.96</v>
      </c>
      <c r="AB949" s="1"/>
      <c r="AC949" s="1"/>
      <c r="AD949" s="1"/>
      <c r="AE949" s="1"/>
      <c r="AF949" s="1"/>
      <c r="AG949" s="1"/>
      <c r="AH949" s="1"/>
      <c r="AI949" s="1">
        <f t="shared" si="370"/>
        <v>0.96</v>
      </c>
      <c r="AJ949" s="1">
        <v>0.24</v>
      </c>
      <c r="AK949" s="1">
        <v>0.72</v>
      </c>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f t="shared" si="367"/>
        <v>0</v>
      </c>
      <c r="BN949" s="1"/>
      <c r="BO949" s="1"/>
      <c r="BP949" s="1"/>
    </row>
    <row r="950" spans="1:77" s="828" customFormat="1" hidden="1">
      <c r="A950" s="1093"/>
      <c r="B950" s="1122"/>
      <c r="C950" s="1123" t="s">
        <v>230</v>
      </c>
      <c r="D950" s="1096" t="s">
        <v>21</v>
      </c>
      <c r="E950" s="1096" t="s">
        <v>100</v>
      </c>
      <c r="F950" s="1096"/>
      <c r="G950" s="1098"/>
      <c r="H950" s="824">
        <f t="shared" si="360"/>
        <v>3.9</v>
      </c>
      <c r="I950" s="825"/>
      <c r="J950" s="826">
        <f>K950+AA950+BM950</f>
        <v>3.9</v>
      </c>
      <c r="K950" s="827">
        <f t="shared" si="361"/>
        <v>3.9</v>
      </c>
      <c r="L950" s="827">
        <f t="shared" si="362"/>
        <v>1.29</v>
      </c>
      <c r="M950" s="827">
        <f t="shared" si="363"/>
        <v>1.29</v>
      </c>
      <c r="N950" s="827">
        <f t="shared" si="364"/>
        <v>0</v>
      </c>
      <c r="O950" s="827"/>
      <c r="P950" s="827"/>
      <c r="Q950" s="827"/>
      <c r="R950" s="827">
        <v>1.29</v>
      </c>
      <c r="S950" s="827"/>
      <c r="T950" s="827">
        <f t="shared" si="365"/>
        <v>0</v>
      </c>
      <c r="U950" s="827"/>
      <c r="V950" s="827"/>
      <c r="W950" s="827"/>
      <c r="X950" s="827"/>
      <c r="Y950" s="827">
        <v>2.61</v>
      </c>
      <c r="Z950" s="827"/>
      <c r="AA950" s="827">
        <f xml:space="preserve"> SUM(AB950:AI950)+SUM(AV950:BL950)</f>
        <v>0</v>
      </c>
      <c r="AB950" s="827"/>
      <c r="AC950" s="827"/>
      <c r="AD950" s="827"/>
      <c r="AE950" s="827"/>
      <c r="AF950" s="827"/>
      <c r="AG950" s="827"/>
      <c r="AH950" s="827"/>
      <c r="AI950" s="827">
        <f t="shared" ref="AI950" si="371">SUM(AJ950:AV950)+AX950+SUM(BD950:BE950)</f>
        <v>0</v>
      </c>
      <c r="AJ950" s="827"/>
      <c r="AK950" s="827"/>
      <c r="AL950" s="827"/>
      <c r="AM950" s="827"/>
      <c r="AN950" s="827"/>
      <c r="AO950" s="827"/>
      <c r="AP950" s="827"/>
      <c r="AQ950" s="827"/>
      <c r="AR950" s="827"/>
      <c r="AS950" s="827"/>
      <c r="AT950" s="827"/>
      <c r="AU950" s="827"/>
      <c r="AV950" s="827"/>
      <c r="AW950" s="827"/>
      <c r="AX950" s="827"/>
      <c r="AY950" s="827"/>
      <c r="AZ950" s="827"/>
      <c r="BA950" s="827"/>
      <c r="BB950" s="827"/>
      <c r="BC950" s="827"/>
      <c r="BD950" s="827"/>
      <c r="BE950" s="827"/>
      <c r="BF950" s="827"/>
      <c r="BG950" s="827"/>
      <c r="BH950" s="827"/>
      <c r="BI950" s="827"/>
      <c r="BJ950" s="827"/>
      <c r="BK950" s="827"/>
      <c r="BL950" s="827"/>
      <c r="BM950" s="827">
        <f t="shared" si="367"/>
        <v>0</v>
      </c>
      <c r="BN950" s="827"/>
      <c r="BO950" s="827"/>
      <c r="BP950" s="827"/>
    </row>
    <row r="951" spans="1:77" s="755" customFormat="1" ht="12.75" hidden="1">
      <c r="B951" s="804">
        <v>39</v>
      </c>
      <c r="C951" s="1091" t="s">
        <v>231</v>
      </c>
      <c r="D951" s="1108" t="s">
        <v>21</v>
      </c>
      <c r="E951" s="804" t="s">
        <v>2757</v>
      </c>
      <c r="F951" s="1091"/>
      <c r="G951" s="1091"/>
      <c r="H951" s="643">
        <f t="shared" si="360"/>
        <v>1</v>
      </c>
      <c r="I951" s="644"/>
      <c r="J951" s="645">
        <f t="shared" ref="J951" si="372">K951+AA951+BM951</f>
        <v>1</v>
      </c>
      <c r="K951" s="1">
        <f t="shared" si="361"/>
        <v>1</v>
      </c>
      <c r="L951" s="1">
        <f t="shared" si="362"/>
        <v>1</v>
      </c>
      <c r="M951" s="1">
        <f t="shared" si="363"/>
        <v>1</v>
      </c>
      <c r="N951" s="1">
        <f t="shared" si="364"/>
        <v>0</v>
      </c>
      <c r="O951" s="1091"/>
      <c r="P951" s="1091"/>
      <c r="Q951" s="1091"/>
      <c r="R951" s="1091">
        <v>1</v>
      </c>
      <c r="S951" s="1091"/>
      <c r="T951" s="1">
        <f t="shared" si="365"/>
        <v>0</v>
      </c>
      <c r="U951" s="1091"/>
      <c r="V951" s="1091"/>
      <c r="W951" s="1091"/>
      <c r="X951" s="1091"/>
      <c r="Y951" s="1091"/>
      <c r="Z951" s="1091"/>
      <c r="AA951" s="1">
        <f t="shared" ref="AA951" si="373">SUM(AB951:AI951)+AW951+SUM(AY951:BC951)+SUM(BF951:BL951)</f>
        <v>0</v>
      </c>
      <c r="AB951" s="1091"/>
      <c r="AC951" s="1091"/>
      <c r="AD951" s="1091"/>
      <c r="AE951" s="1091"/>
      <c r="AF951" s="1091"/>
      <c r="AG951" s="1091"/>
      <c r="AH951" s="1091"/>
      <c r="AI951" s="1">
        <f t="shared" ref="AI951" si="374">SUM(AJ951:AV951)+AX951+SUM(BD951:BE951)</f>
        <v>0</v>
      </c>
      <c r="AJ951" s="1091"/>
      <c r="AK951" s="1091"/>
      <c r="AL951" s="1091"/>
      <c r="AM951" s="1091"/>
      <c r="AN951" s="1091"/>
      <c r="AO951" s="1091"/>
      <c r="AP951" s="1091"/>
      <c r="AQ951" s="1091"/>
      <c r="AR951" s="1091"/>
      <c r="AS951" s="1091"/>
      <c r="AT951" s="1091"/>
      <c r="AU951" s="1091"/>
      <c r="AV951" s="1091"/>
      <c r="AW951" s="1091"/>
      <c r="AX951" s="1091"/>
      <c r="AY951" s="1091"/>
      <c r="AZ951" s="1091"/>
      <c r="BA951" s="1091"/>
      <c r="BB951" s="1091"/>
      <c r="BC951" s="1091"/>
      <c r="BD951" s="1091"/>
      <c r="BE951" s="1091"/>
      <c r="BF951" s="1091"/>
      <c r="BG951" s="1091"/>
      <c r="BH951" s="1091"/>
      <c r="BI951" s="1091"/>
      <c r="BJ951" s="1091"/>
      <c r="BK951" s="1091"/>
      <c r="BL951" s="1091"/>
      <c r="BM951" s="1">
        <f t="shared" ref="BM951" si="375">SUM(BN951:BP951)</f>
        <v>0</v>
      </c>
      <c r="BN951" s="1091"/>
      <c r="BO951" s="1091"/>
      <c r="BP951" s="1091"/>
    </row>
    <row r="952" spans="1:77" s="652" customFormat="1" hidden="1">
      <c r="A952" s="638"/>
      <c r="B952" s="998"/>
      <c r="C952" s="998"/>
      <c r="D952" s="640"/>
      <c r="E952" s="789"/>
      <c r="F952" s="774"/>
      <c r="G952" s="642"/>
      <c r="H952" s="643"/>
      <c r="I952" s="644"/>
      <c r="J952" s="645"/>
      <c r="K952" s="1"/>
      <c r="L952" s="1"/>
      <c r="M952" s="1"/>
      <c r="N952" s="1"/>
      <c r="O952" s="646"/>
      <c r="P952" s="646"/>
      <c r="Q952" s="647"/>
      <c r="R952" s="646"/>
      <c r="S952" s="646"/>
      <c r="T952" s="571"/>
      <c r="U952" s="646"/>
      <c r="V952" s="646"/>
      <c r="W952" s="647"/>
      <c r="X952" s="646"/>
      <c r="Y952" s="646"/>
      <c r="Z952" s="646"/>
      <c r="AA952" s="571"/>
      <c r="AB952" s="646"/>
      <c r="AC952" s="646"/>
      <c r="AD952" s="647"/>
      <c r="AE952" s="647"/>
      <c r="AF952" s="646"/>
      <c r="AG952" s="646"/>
      <c r="AH952" s="646"/>
      <c r="AI952" s="1"/>
      <c r="AJ952" s="646"/>
      <c r="AK952" s="646"/>
      <c r="AL952" s="646"/>
      <c r="AM952" s="647"/>
      <c r="AN952" s="646"/>
      <c r="AO952" s="646"/>
      <c r="AP952" s="646"/>
      <c r="AQ952" s="647"/>
      <c r="AR952" s="646"/>
      <c r="AS952" s="646"/>
      <c r="AT952" s="646"/>
      <c r="AU952" s="616"/>
      <c r="AV952" s="646"/>
      <c r="AW952" s="646"/>
      <c r="AX952" s="646"/>
      <c r="AY952" s="646"/>
      <c r="AZ952" s="646"/>
      <c r="BA952" s="646"/>
      <c r="BB952" s="646"/>
      <c r="BC952" s="647"/>
      <c r="BD952" s="646"/>
      <c r="BE952" s="646"/>
      <c r="BF952" s="646"/>
      <c r="BG952" s="646"/>
      <c r="BH952" s="647"/>
      <c r="BI952" s="646"/>
      <c r="BJ952" s="646"/>
      <c r="BK952" s="646"/>
      <c r="BL952" s="647"/>
      <c r="BM952" s="571"/>
      <c r="BN952" s="646"/>
      <c r="BO952" s="646"/>
      <c r="BP952" s="646"/>
      <c r="BQ952" s="542"/>
      <c r="BR952" s="649"/>
      <c r="BS952" s="990"/>
      <c r="BT952" s="640"/>
      <c r="BU952" s="705"/>
      <c r="BY952" s="642"/>
    </row>
    <row r="953" spans="1:77" s="652" customFormat="1" hidden="1">
      <c r="A953" s="638"/>
      <c r="B953" s="1008"/>
      <c r="C953" s="1008"/>
      <c r="D953" s="640"/>
      <c r="E953" s="641"/>
      <c r="F953" s="1109"/>
      <c r="G953" s="642"/>
      <c r="H953" s="643"/>
      <c r="I953" s="644"/>
      <c r="J953" s="645"/>
      <c r="K953" s="1"/>
      <c r="L953" s="1"/>
      <c r="M953" s="1"/>
      <c r="N953" s="1"/>
      <c r="O953" s="646"/>
      <c r="P953" s="646"/>
      <c r="Q953" s="647"/>
      <c r="R953" s="646"/>
      <c r="S953" s="646"/>
      <c r="T953" s="571"/>
      <c r="U953" s="646"/>
      <c r="V953" s="646"/>
      <c r="W953" s="647"/>
      <c r="X953" s="646"/>
      <c r="Y953" s="646"/>
      <c r="Z953" s="646"/>
      <c r="AA953" s="571"/>
      <c r="AB953" s="646"/>
      <c r="AC953" s="646"/>
      <c r="AD953" s="647"/>
      <c r="AE953" s="647"/>
      <c r="AF953" s="646"/>
      <c r="AG953" s="646"/>
      <c r="AH953" s="646"/>
      <c r="AI953" s="1"/>
      <c r="AJ953" s="646"/>
      <c r="AK953" s="646"/>
      <c r="AL953" s="646"/>
      <c r="AM953" s="647"/>
      <c r="AN953" s="646"/>
      <c r="AO953" s="646"/>
      <c r="AP953" s="646"/>
      <c r="AQ953" s="647"/>
      <c r="AR953" s="646"/>
      <c r="AS953" s="646"/>
      <c r="AT953" s="646"/>
      <c r="AU953" s="616"/>
      <c r="AV953" s="646"/>
      <c r="AW953" s="646"/>
      <c r="AX953" s="646"/>
      <c r="AY953" s="646"/>
      <c r="AZ953" s="646"/>
      <c r="BA953" s="646"/>
      <c r="BB953" s="646"/>
      <c r="BC953" s="647"/>
      <c r="BD953" s="646"/>
      <c r="BE953" s="646"/>
      <c r="BF953" s="646"/>
      <c r="BG953" s="646"/>
      <c r="BH953" s="647"/>
      <c r="BI953" s="646"/>
      <c r="BJ953" s="646"/>
      <c r="BK953" s="646"/>
      <c r="BL953" s="647"/>
      <c r="BM953" s="571"/>
      <c r="BN953" s="646"/>
      <c r="BO953" s="646"/>
      <c r="BP953" s="646"/>
      <c r="BQ953" s="542"/>
      <c r="BR953" s="649"/>
      <c r="BS953" s="1010"/>
      <c r="BT953" s="640"/>
      <c r="BU953" s="705"/>
      <c r="BY953" s="642"/>
    </row>
    <row r="954" spans="1:77" s="652" customFormat="1" hidden="1">
      <c r="A954" s="638"/>
      <c r="B954" s="985"/>
      <c r="C954" s="985"/>
      <c r="D954" s="699"/>
      <c r="E954" s="640"/>
      <c r="F954" s="711"/>
      <c r="G954" s="642"/>
      <c r="H954" s="643"/>
      <c r="I954" s="644"/>
      <c r="J954" s="645"/>
      <c r="K954" s="1"/>
      <c r="L954" s="1"/>
      <c r="M954" s="1"/>
      <c r="N954" s="1"/>
      <c r="O954" s="646"/>
      <c r="P954" s="646"/>
      <c r="Q954" s="647"/>
      <c r="R954" s="646"/>
      <c r="S954" s="646"/>
      <c r="T954" s="571"/>
      <c r="U954" s="646"/>
      <c r="V954" s="646"/>
      <c r="W954" s="647"/>
      <c r="X954" s="646"/>
      <c r="Y954" s="646"/>
      <c r="Z954" s="646"/>
      <c r="AA954" s="571"/>
      <c r="AB954" s="646"/>
      <c r="AC954" s="646"/>
      <c r="AD954" s="647"/>
      <c r="AE954" s="647"/>
      <c r="AF954" s="646"/>
      <c r="AG954" s="646"/>
      <c r="AH954" s="646"/>
      <c r="AI954" s="1"/>
      <c r="AJ954" s="646"/>
      <c r="AK954" s="646"/>
      <c r="AL954" s="646"/>
      <c r="AM954" s="647"/>
      <c r="AN954" s="646"/>
      <c r="AO954" s="646"/>
      <c r="AP954" s="646"/>
      <c r="AQ954" s="647"/>
      <c r="AR954" s="646"/>
      <c r="AS954" s="646"/>
      <c r="AT954" s="646"/>
      <c r="AU954" s="616"/>
      <c r="AV954" s="646"/>
      <c r="AW954" s="646"/>
      <c r="AX954" s="646"/>
      <c r="AY954" s="646"/>
      <c r="AZ954" s="646"/>
      <c r="BA954" s="646"/>
      <c r="BB954" s="646"/>
      <c r="BC954" s="647"/>
      <c r="BD954" s="646"/>
      <c r="BE954" s="646"/>
      <c r="BF954" s="646"/>
      <c r="BG954" s="646"/>
      <c r="BH954" s="647"/>
      <c r="BI954" s="646"/>
      <c r="BJ954" s="646"/>
      <c r="BK954" s="646"/>
      <c r="BL954" s="647"/>
      <c r="BM954" s="571"/>
      <c r="BN954" s="646"/>
      <c r="BO954" s="646"/>
      <c r="BP954" s="646"/>
      <c r="BQ954" s="542"/>
      <c r="BR954" s="699"/>
      <c r="BS954" s="1124"/>
      <c r="BT954" s="699"/>
      <c r="BU954" s="705"/>
      <c r="BY954" s="642"/>
    </row>
    <row r="955" spans="1:77" s="652" customFormat="1" hidden="1">
      <c r="A955" s="638"/>
      <c r="B955" s="852"/>
      <c r="C955" s="852"/>
      <c r="D955" s="640"/>
      <c r="E955" s="640"/>
      <c r="F955" s="640"/>
      <c r="G955" s="642"/>
      <c r="H955" s="643"/>
      <c r="I955" s="644"/>
      <c r="J955" s="645"/>
      <c r="K955" s="1"/>
      <c r="L955" s="1"/>
      <c r="M955" s="1"/>
      <c r="N955" s="1"/>
      <c r="O955" s="646"/>
      <c r="P955" s="646"/>
      <c r="Q955" s="647"/>
      <c r="R955" s="646"/>
      <c r="S955" s="646"/>
      <c r="T955" s="571"/>
      <c r="U955" s="646"/>
      <c r="V955" s="646"/>
      <c r="W955" s="647"/>
      <c r="X955" s="646"/>
      <c r="Y955" s="646"/>
      <c r="Z955" s="646"/>
      <c r="AA955" s="571"/>
      <c r="AB955" s="646"/>
      <c r="AC955" s="646"/>
      <c r="AD955" s="647"/>
      <c r="AE955" s="647"/>
      <c r="AF955" s="646"/>
      <c r="AG955" s="646"/>
      <c r="AH955" s="646"/>
      <c r="AI955" s="1"/>
      <c r="AJ955" s="646"/>
      <c r="AK955" s="646"/>
      <c r="AL955" s="646"/>
      <c r="AM955" s="647"/>
      <c r="AN955" s="646"/>
      <c r="AO955" s="646"/>
      <c r="AP955" s="646"/>
      <c r="AQ955" s="647"/>
      <c r="AR955" s="646"/>
      <c r="AS955" s="646"/>
      <c r="AT955" s="646"/>
      <c r="AU955" s="616"/>
      <c r="AV955" s="646"/>
      <c r="AW955" s="646"/>
      <c r="AX955" s="646"/>
      <c r="AY955" s="646"/>
      <c r="AZ955" s="646"/>
      <c r="BA955" s="646"/>
      <c r="BB955" s="646"/>
      <c r="BC955" s="647"/>
      <c r="BD955" s="646"/>
      <c r="BE955" s="646"/>
      <c r="BF955" s="646"/>
      <c r="BG955" s="646"/>
      <c r="BH955" s="647"/>
      <c r="BI955" s="646"/>
      <c r="BJ955" s="646"/>
      <c r="BK955" s="646"/>
      <c r="BL955" s="647"/>
      <c r="BM955" s="571"/>
      <c r="BN955" s="646"/>
      <c r="BO955" s="646"/>
      <c r="BP955" s="646"/>
      <c r="BQ955" s="542"/>
      <c r="BR955" s="649"/>
      <c r="BS955" s="792"/>
      <c r="BT955" s="640"/>
      <c r="BU955" s="651"/>
      <c r="BY955" s="642"/>
    </row>
    <row r="956" spans="1:77" s="652" customFormat="1" hidden="1">
      <c r="A956" s="638"/>
      <c r="B956" s="852"/>
      <c r="C956" s="852"/>
      <c r="D956" s="640"/>
      <c r="E956" s="640"/>
      <c r="F956" s="641"/>
      <c r="G956" s="642"/>
      <c r="H956" s="643"/>
      <c r="I956" s="644"/>
      <c r="J956" s="645"/>
      <c r="K956" s="1"/>
      <c r="L956" s="1"/>
      <c r="M956" s="1"/>
      <c r="N956" s="1"/>
      <c r="O956" s="646"/>
      <c r="P956" s="646"/>
      <c r="Q956" s="647"/>
      <c r="R956" s="646"/>
      <c r="S956" s="646"/>
      <c r="T956" s="571"/>
      <c r="U956" s="646"/>
      <c r="V956" s="646"/>
      <c r="W956" s="647"/>
      <c r="X956" s="646"/>
      <c r="Y956" s="646"/>
      <c r="Z956" s="646"/>
      <c r="AA956" s="571"/>
      <c r="AB956" s="646"/>
      <c r="AC956" s="646"/>
      <c r="AD956" s="647"/>
      <c r="AE956" s="647"/>
      <c r="AF956" s="646"/>
      <c r="AG956" s="646"/>
      <c r="AH956" s="646"/>
      <c r="AI956" s="1"/>
      <c r="AJ956" s="646"/>
      <c r="AK956" s="646"/>
      <c r="AL956" s="646"/>
      <c r="AM956" s="647"/>
      <c r="AN956" s="646"/>
      <c r="AO956" s="646"/>
      <c r="AP956" s="646"/>
      <c r="AQ956" s="647"/>
      <c r="AR956" s="646"/>
      <c r="AS956" s="646"/>
      <c r="AT956" s="646"/>
      <c r="AU956" s="616"/>
      <c r="AV956" s="646"/>
      <c r="AW956" s="646"/>
      <c r="AX956" s="646"/>
      <c r="AY956" s="646"/>
      <c r="AZ956" s="646"/>
      <c r="BA956" s="646"/>
      <c r="BB956" s="646"/>
      <c r="BC956" s="647"/>
      <c r="BD956" s="646"/>
      <c r="BE956" s="646"/>
      <c r="BF956" s="646"/>
      <c r="BG956" s="646"/>
      <c r="BH956" s="647"/>
      <c r="BI956" s="646"/>
      <c r="BJ956" s="646"/>
      <c r="BK956" s="646"/>
      <c r="BL956" s="647"/>
      <c r="BM956" s="571"/>
      <c r="BN956" s="646"/>
      <c r="BO956" s="646"/>
      <c r="BP956" s="646"/>
      <c r="BQ956" s="542"/>
      <c r="BR956" s="649"/>
      <c r="BS956" s="784"/>
      <c r="BT956" s="640"/>
      <c r="BU956" s="705"/>
      <c r="BY956" s="642"/>
    </row>
    <row r="957" spans="1:77" s="652" customFormat="1" hidden="1">
      <c r="A957" s="638"/>
      <c r="B957" s="719"/>
      <c r="C957" s="719"/>
      <c r="D957" s="640"/>
      <c r="E957" s="640"/>
      <c r="F957" s="641"/>
      <c r="G957" s="642"/>
      <c r="H957" s="643"/>
      <c r="I957" s="644"/>
      <c r="J957" s="645"/>
      <c r="K957" s="1"/>
      <c r="L957" s="1"/>
      <c r="M957" s="1"/>
      <c r="N957" s="1"/>
      <c r="O957" s="646"/>
      <c r="P957" s="646"/>
      <c r="Q957" s="647"/>
      <c r="R957" s="646"/>
      <c r="S957" s="646"/>
      <c r="T957" s="571"/>
      <c r="U957" s="646"/>
      <c r="V957" s="646"/>
      <c r="W957" s="647"/>
      <c r="X957" s="646"/>
      <c r="Y957" s="646"/>
      <c r="Z957" s="646"/>
      <c r="AA957" s="571"/>
      <c r="AB957" s="646"/>
      <c r="AC957" s="646"/>
      <c r="AD957" s="647"/>
      <c r="AE957" s="647"/>
      <c r="AF957" s="646"/>
      <c r="AG957" s="646"/>
      <c r="AH957" s="646"/>
      <c r="AI957" s="1"/>
      <c r="AJ957" s="646"/>
      <c r="AK957" s="646"/>
      <c r="AL957" s="646"/>
      <c r="AM957" s="647"/>
      <c r="AN957" s="646"/>
      <c r="AO957" s="646"/>
      <c r="AP957" s="646"/>
      <c r="AQ957" s="647"/>
      <c r="AR957" s="646"/>
      <c r="AS957" s="646"/>
      <c r="AT957" s="646"/>
      <c r="AU957" s="616"/>
      <c r="AV957" s="646"/>
      <c r="AW957" s="646"/>
      <c r="AX957" s="646"/>
      <c r="AY957" s="646"/>
      <c r="AZ957" s="646"/>
      <c r="BA957" s="646"/>
      <c r="BB957" s="646"/>
      <c r="BC957" s="647"/>
      <c r="BD957" s="646"/>
      <c r="BE957" s="646"/>
      <c r="BF957" s="646"/>
      <c r="BG957" s="646"/>
      <c r="BH957" s="647"/>
      <c r="BI957" s="646"/>
      <c r="BJ957" s="646"/>
      <c r="BK957" s="646"/>
      <c r="BL957" s="647"/>
      <c r="BM957" s="571"/>
      <c r="BN957" s="646"/>
      <c r="BO957" s="646"/>
      <c r="BP957" s="646"/>
      <c r="BQ957" s="542"/>
      <c r="BR957" s="649"/>
      <c r="BS957" s="784"/>
      <c r="BT957" s="640"/>
      <c r="BU957" s="705"/>
      <c r="BY957" s="642"/>
    </row>
    <row r="958" spans="1:77" s="652" customFormat="1" hidden="1">
      <c r="A958" s="638"/>
      <c r="B958" s="719"/>
      <c r="C958" s="719"/>
      <c r="D958" s="640"/>
      <c r="E958" s="640"/>
      <c r="F958" s="641"/>
      <c r="G958" s="642"/>
      <c r="H958" s="643"/>
      <c r="I958" s="644"/>
      <c r="J958" s="645"/>
      <c r="K958" s="1"/>
      <c r="L958" s="1"/>
      <c r="M958" s="1"/>
      <c r="N958" s="1"/>
      <c r="O958" s="646"/>
      <c r="P958" s="646"/>
      <c r="Q958" s="647"/>
      <c r="R958" s="646"/>
      <c r="S958" s="646"/>
      <c r="T958" s="571"/>
      <c r="U958" s="646"/>
      <c r="V958" s="646"/>
      <c r="W958" s="647"/>
      <c r="X958" s="646"/>
      <c r="Y958" s="646"/>
      <c r="Z958" s="646"/>
      <c r="AA958" s="571"/>
      <c r="AB958" s="646"/>
      <c r="AC958" s="646"/>
      <c r="AD958" s="647"/>
      <c r="AE958" s="647"/>
      <c r="AF958" s="646"/>
      <c r="AG958" s="646"/>
      <c r="AH958" s="646"/>
      <c r="AI958" s="1"/>
      <c r="AJ958" s="646"/>
      <c r="AK958" s="646"/>
      <c r="AL958" s="646"/>
      <c r="AM958" s="647"/>
      <c r="AN958" s="646"/>
      <c r="AO958" s="646"/>
      <c r="AP958" s="646"/>
      <c r="AQ958" s="647"/>
      <c r="AR958" s="646"/>
      <c r="AS958" s="646"/>
      <c r="AT958" s="646"/>
      <c r="AU958" s="616"/>
      <c r="AV958" s="646"/>
      <c r="AW958" s="646"/>
      <c r="AX958" s="646"/>
      <c r="AY958" s="646"/>
      <c r="AZ958" s="646"/>
      <c r="BA958" s="646"/>
      <c r="BB958" s="646"/>
      <c r="BC958" s="647"/>
      <c r="BD958" s="646"/>
      <c r="BE958" s="646"/>
      <c r="BF958" s="646"/>
      <c r="BG958" s="646"/>
      <c r="BH958" s="647"/>
      <c r="BI958" s="646"/>
      <c r="BJ958" s="646"/>
      <c r="BK958" s="646"/>
      <c r="BL958" s="647"/>
      <c r="BM958" s="571"/>
      <c r="BN958" s="646"/>
      <c r="BO958" s="646"/>
      <c r="BP958" s="646"/>
      <c r="BQ958" s="542"/>
      <c r="BR958" s="649"/>
      <c r="BS958" s="1125"/>
      <c r="BT958" s="640"/>
      <c r="BU958" s="705"/>
      <c r="BY958" s="642"/>
    </row>
    <row r="959" spans="1:77" s="652" customFormat="1" hidden="1">
      <c r="A959" s="638"/>
      <c r="B959" s="719"/>
      <c r="C959" s="719"/>
      <c r="D959" s="640"/>
      <c r="E959" s="774"/>
      <c r="F959" s="640"/>
      <c r="G959" s="642"/>
      <c r="H959" s="643"/>
      <c r="I959" s="644"/>
      <c r="J959" s="645"/>
      <c r="K959" s="1"/>
      <c r="L959" s="1"/>
      <c r="M959" s="1"/>
      <c r="N959" s="1"/>
      <c r="O959" s="646"/>
      <c r="P959" s="646"/>
      <c r="Q959" s="647"/>
      <c r="R959" s="776"/>
      <c r="S959" s="776"/>
      <c r="T959" s="571"/>
      <c r="U959" s="646"/>
      <c r="V959" s="646"/>
      <c r="W959" s="647"/>
      <c r="X959" s="646"/>
      <c r="Y959" s="646"/>
      <c r="Z959" s="646"/>
      <c r="AA959" s="571"/>
      <c r="AB959" s="646"/>
      <c r="AC959" s="646"/>
      <c r="AD959" s="647"/>
      <c r="AE959" s="647"/>
      <c r="AF959" s="646"/>
      <c r="AG959" s="646"/>
      <c r="AH959" s="646"/>
      <c r="AI959" s="1"/>
      <c r="AJ959" s="646"/>
      <c r="AK959" s="646"/>
      <c r="AL959" s="646"/>
      <c r="AM959" s="647"/>
      <c r="AN959" s="646"/>
      <c r="AO959" s="646"/>
      <c r="AP959" s="646"/>
      <c r="AQ959" s="647"/>
      <c r="AR959" s="646"/>
      <c r="AS959" s="646"/>
      <c r="AT959" s="646"/>
      <c r="AU959" s="616"/>
      <c r="AV959" s="646"/>
      <c r="AW959" s="646"/>
      <c r="AX959" s="646"/>
      <c r="AY959" s="646"/>
      <c r="AZ959" s="646"/>
      <c r="BA959" s="646"/>
      <c r="BB959" s="646"/>
      <c r="BC959" s="647"/>
      <c r="BD959" s="646"/>
      <c r="BE959" s="646"/>
      <c r="BF959" s="646"/>
      <c r="BG959" s="646"/>
      <c r="BH959" s="647"/>
      <c r="BI959" s="646"/>
      <c r="BJ959" s="646"/>
      <c r="BK959" s="646"/>
      <c r="BL959" s="647"/>
      <c r="BM959" s="571"/>
      <c r="BN959" s="646"/>
      <c r="BO959" s="646"/>
      <c r="BP959" s="646"/>
      <c r="BQ959" s="542"/>
      <c r="BR959" s="649"/>
      <c r="BS959" s="777"/>
      <c r="BT959" s="640"/>
      <c r="BU959" s="705"/>
      <c r="BY959" s="642"/>
    </row>
    <row r="960" spans="1:77" s="652" customFormat="1" hidden="1">
      <c r="A960" s="638"/>
      <c r="B960" s="719"/>
      <c r="C960" s="719"/>
      <c r="D960" s="640"/>
      <c r="E960" s="641"/>
      <c r="F960" s="774"/>
      <c r="G960" s="642"/>
      <c r="H960" s="643"/>
      <c r="I960" s="644"/>
      <c r="J960" s="645"/>
      <c r="K960" s="1"/>
      <c r="L960" s="1"/>
      <c r="M960" s="1"/>
      <c r="N960" s="1"/>
      <c r="O960" s="646"/>
      <c r="P960" s="646"/>
      <c r="Q960" s="647"/>
      <c r="R960" s="646"/>
      <c r="S960" s="646"/>
      <c r="T960" s="571"/>
      <c r="U960" s="646"/>
      <c r="V960" s="646"/>
      <c r="W960" s="647"/>
      <c r="X960" s="646"/>
      <c r="Y960" s="646"/>
      <c r="Z960" s="646"/>
      <c r="AA960" s="571"/>
      <c r="AB960" s="646"/>
      <c r="AC960" s="646"/>
      <c r="AD960" s="647"/>
      <c r="AE960" s="647"/>
      <c r="AF960" s="646"/>
      <c r="AG960" s="646"/>
      <c r="AH960" s="646"/>
      <c r="AI960" s="1"/>
      <c r="AJ960" s="646"/>
      <c r="AK960" s="646"/>
      <c r="AL960" s="646"/>
      <c r="AM960" s="647"/>
      <c r="AN960" s="646"/>
      <c r="AO960" s="646"/>
      <c r="AP960" s="646"/>
      <c r="AQ960" s="647"/>
      <c r="AR960" s="646"/>
      <c r="AS960" s="646"/>
      <c r="AT960" s="646"/>
      <c r="AU960" s="616"/>
      <c r="AV960" s="646"/>
      <c r="AW960" s="646"/>
      <c r="AX960" s="646"/>
      <c r="AY960" s="646"/>
      <c r="AZ960" s="646"/>
      <c r="BA960" s="646"/>
      <c r="BB960" s="646"/>
      <c r="BC960" s="647"/>
      <c r="BD960" s="646"/>
      <c r="BE960" s="646"/>
      <c r="BF960" s="646"/>
      <c r="BG960" s="646"/>
      <c r="BH960" s="647"/>
      <c r="BI960" s="646"/>
      <c r="BJ960" s="646"/>
      <c r="BK960" s="646"/>
      <c r="BL960" s="647"/>
      <c r="BM960" s="571"/>
      <c r="BN960" s="646"/>
      <c r="BO960" s="646"/>
      <c r="BP960" s="646"/>
      <c r="BQ960" s="542"/>
      <c r="BR960" s="649"/>
      <c r="BS960" s="1126"/>
      <c r="BT960" s="640"/>
      <c r="BU960" s="651"/>
      <c r="BY960" s="642"/>
    </row>
    <row r="961" spans="1:77" s="652" customFormat="1" hidden="1">
      <c r="A961" s="638"/>
      <c r="B961" s="753"/>
      <c r="C961" s="753"/>
      <c r="D961" s="640"/>
      <c r="E961" s="640"/>
      <c r="F961" s="641"/>
      <c r="G961" s="642"/>
      <c r="H961" s="643"/>
      <c r="I961" s="644"/>
      <c r="J961" s="645"/>
      <c r="K961" s="1"/>
      <c r="L961" s="1"/>
      <c r="M961" s="1"/>
      <c r="N961" s="1"/>
      <c r="O961" s="646"/>
      <c r="P961" s="646"/>
      <c r="Q961" s="647"/>
      <c r="R961" s="646"/>
      <c r="S961" s="646"/>
      <c r="T961" s="571"/>
      <c r="U961" s="646"/>
      <c r="V961" s="646"/>
      <c r="W961" s="647"/>
      <c r="X961" s="646"/>
      <c r="Y961" s="646"/>
      <c r="Z961" s="646"/>
      <c r="AA961" s="571"/>
      <c r="AB961" s="646"/>
      <c r="AC961" s="646"/>
      <c r="AD961" s="647"/>
      <c r="AE961" s="647"/>
      <c r="AF961" s="646"/>
      <c r="AG961" s="646"/>
      <c r="AH961" s="646"/>
      <c r="AI961" s="1"/>
      <c r="AJ961" s="646"/>
      <c r="AK961" s="646"/>
      <c r="AL961" s="646"/>
      <c r="AM961" s="647"/>
      <c r="AN961" s="646"/>
      <c r="AO961" s="646"/>
      <c r="AP961" s="646"/>
      <c r="AQ961" s="647"/>
      <c r="AR961" s="646"/>
      <c r="AS961" s="646"/>
      <c r="AT961" s="646"/>
      <c r="AU961" s="616"/>
      <c r="AV961" s="646"/>
      <c r="AW961" s="646"/>
      <c r="AX961" s="646"/>
      <c r="AY961" s="646"/>
      <c r="AZ961" s="646"/>
      <c r="BA961" s="646"/>
      <c r="BB961" s="646"/>
      <c r="BC961" s="647"/>
      <c r="BD961" s="646"/>
      <c r="BE961" s="646"/>
      <c r="BF961" s="646"/>
      <c r="BG961" s="646"/>
      <c r="BH961" s="647"/>
      <c r="BI961" s="646"/>
      <c r="BJ961" s="646"/>
      <c r="BK961" s="646"/>
      <c r="BL961" s="647"/>
      <c r="BM961" s="571"/>
      <c r="BN961" s="646"/>
      <c r="BO961" s="646"/>
      <c r="BP961" s="646"/>
      <c r="BQ961" s="542"/>
      <c r="BR961" s="640"/>
      <c r="BS961" s="993"/>
      <c r="BT961" s="640"/>
      <c r="BU961" s="651"/>
      <c r="BY961" s="642"/>
    </row>
    <row r="962" spans="1:77" s="652" customFormat="1" hidden="1">
      <c r="A962" s="638"/>
      <c r="B962" s="753"/>
      <c r="C962" s="753"/>
      <c r="D962" s="640"/>
      <c r="E962" s="640"/>
      <c r="F962" s="641"/>
      <c r="G962" s="642"/>
      <c r="H962" s="643"/>
      <c r="I962" s="644"/>
      <c r="J962" s="645"/>
      <c r="K962" s="1"/>
      <c r="L962" s="1"/>
      <c r="M962" s="1"/>
      <c r="N962" s="1"/>
      <c r="O962" s="646"/>
      <c r="P962" s="646"/>
      <c r="Q962" s="647"/>
      <c r="R962" s="646"/>
      <c r="S962" s="646"/>
      <c r="T962" s="571"/>
      <c r="U962" s="646"/>
      <c r="V962" s="646"/>
      <c r="W962" s="647"/>
      <c r="X962" s="646"/>
      <c r="Y962" s="646"/>
      <c r="Z962" s="646"/>
      <c r="AA962" s="571"/>
      <c r="AB962" s="646"/>
      <c r="AC962" s="646"/>
      <c r="AD962" s="647"/>
      <c r="AE962" s="647"/>
      <c r="AF962" s="646"/>
      <c r="AG962" s="646"/>
      <c r="AH962" s="646"/>
      <c r="AI962" s="1"/>
      <c r="AJ962" s="646"/>
      <c r="AK962" s="646"/>
      <c r="AL962" s="646"/>
      <c r="AM962" s="647"/>
      <c r="AN962" s="646"/>
      <c r="AO962" s="646"/>
      <c r="AP962" s="646"/>
      <c r="AQ962" s="647"/>
      <c r="AR962" s="646"/>
      <c r="AS962" s="646"/>
      <c r="AT962" s="646"/>
      <c r="AU962" s="616"/>
      <c r="AV962" s="646"/>
      <c r="AW962" s="646"/>
      <c r="AX962" s="646"/>
      <c r="AY962" s="646"/>
      <c r="AZ962" s="646"/>
      <c r="BA962" s="646"/>
      <c r="BB962" s="646"/>
      <c r="BC962" s="647"/>
      <c r="BD962" s="646"/>
      <c r="BE962" s="646"/>
      <c r="BF962" s="646"/>
      <c r="BG962" s="646"/>
      <c r="BH962" s="647"/>
      <c r="BI962" s="646"/>
      <c r="BJ962" s="646"/>
      <c r="BK962" s="646"/>
      <c r="BL962" s="647"/>
      <c r="BM962" s="571"/>
      <c r="BN962" s="646"/>
      <c r="BO962" s="646"/>
      <c r="BP962" s="646"/>
      <c r="BQ962" s="542"/>
      <c r="BR962" s="640"/>
      <c r="BS962" s="993"/>
      <c r="BT962" s="640"/>
      <c r="BU962" s="651"/>
      <c r="BY962" s="642"/>
    </row>
    <row r="963" spans="1:77" s="652" customFormat="1" hidden="1">
      <c r="A963" s="638"/>
      <c r="B963" s="753"/>
      <c r="C963" s="753"/>
      <c r="D963" s="640"/>
      <c r="E963" s="640"/>
      <c r="F963" s="641"/>
      <c r="G963" s="642"/>
      <c r="H963" s="643"/>
      <c r="I963" s="644"/>
      <c r="J963" s="645"/>
      <c r="K963" s="1"/>
      <c r="L963" s="1"/>
      <c r="M963" s="1"/>
      <c r="N963" s="1"/>
      <c r="O963" s="646"/>
      <c r="P963" s="646"/>
      <c r="Q963" s="647"/>
      <c r="R963" s="646"/>
      <c r="S963" s="646"/>
      <c r="T963" s="571"/>
      <c r="U963" s="646"/>
      <c r="V963" s="646"/>
      <c r="W963" s="647"/>
      <c r="X963" s="646"/>
      <c r="Y963" s="646"/>
      <c r="Z963" s="646"/>
      <c r="AA963" s="571"/>
      <c r="AB963" s="646"/>
      <c r="AC963" s="646"/>
      <c r="AD963" s="647"/>
      <c r="AE963" s="647"/>
      <c r="AF963" s="646"/>
      <c r="AG963" s="646"/>
      <c r="AH963" s="646"/>
      <c r="AI963" s="1"/>
      <c r="AJ963" s="646"/>
      <c r="AK963" s="646"/>
      <c r="AL963" s="646"/>
      <c r="AM963" s="647"/>
      <c r="AN963" s="646"/>
      <c r="AO963" s="646"/>
      <c r="AP963" s="646"/>
      <c r="AQ963" s="647"/>
      <c r="AR963" s="646"/>
      <c r="AS963" s="646"/>
      <c r="AT963" s="646"/>
      <c r="AU963" s="616"/>
      <c r="AV963" s="646"/>
      <c r="AW963" s="646"/>
      <c r="AX963" s="646"/>
      <c r="AY963" s="646"/>
      <c r="AZ963" s="646"/>
      <c r="BA963" s="646"/>
      <c r="BB963" s="646"/>
      <c r="BC963" s="647"/>
      <c r="BD963" s="646"/>
      <c r="BE963" s="646"/>
      <c r="BF963" s="646"/>
      <c r="BG963" s="646"/>
      <c r="BH963" s="647"/>
      <c r="BI963" s="646"/>
      <c r="BJ963" s="646"/>
      <c r="BK963" s="646"/>
      <c r="BL963" s="647"/>
      <c r="BM963" s="571"/>
      <c r="BN963" s="646"/>
      <c r="BO963" s="646"/>
      <c r="BP963" s="646"/>
      <c r="BQ963" s="542"/>
      <c r="BR963" s="649"/>
      <c r="BS963" s="993"/>
      <c r="BT963" s="640"/>
      <c r="BU963" s="651"/>
      <c r="BY963" s="642"/>
    </row>
    <row r="964" spans="1:77" s="652" customFormat="1" hidden="1">
      <c r="A964" s="638"/>
      <c r="B964" s="753"/>
      <c r="C964" s="753"/>
      <c r="D964" s="640"/>
      <c r="E964" s="640"/>
      <c r="F964" s="641"/>
      <c r="G964" s="642"/>
      <c r="H964" s="643"/>
      <c r="I964" s="644"/>
      <c r="J964" s="645"/>
      <c r="K964" s="1"/>
      <c r="L964" s="1"/>
      <c r="M964" s="1"/>
      <c r="N964" s="1"/>
      <c r="O964" s="646"/>
      <c r="P964" s="646"/>
      <c r="Q964" s="647"/>
      <c r="R964" s="646"/>
      <c r="S964" s="646"/>
      <c r="T964" s="571"/>
      <c r="U964" s="646"/>
      <c r="V964" s="646"/>
      <c r="W964" s="647"/>
      <c r="X964" s="646"/>
      <c r="Y964" s="646"/>
      <c r="Z964" s="646"/>
      <c r="AA964" s="571"/>
      <c r="AB964" s="646"/>
      <c r="AC964" s="646"/>
      <c r="AD964" s="647"/>
      <c r="AE964" s="647"/>
      <c r="AF964" s="646"/>
      <c r="AG964" s="646"/>
      <c r="AH964" s="646"/>
      <c r="AI964" s="1"/>
      <c r="AJ964" s="646"/>
      <c r="AK964" s="646"/>
      <c r="AL964" s="646"/>
      <c r="AM964" s="647"/>
      <c r="AN964" s="646"/>
      <c r="AO964" s="646"/>
      <c r="AP964" s="646"/>
      <c r="AQ964" s="647"/>
      <c r="AR964" s="646"/>
      <c r="AS964" s="646"/>
      <c r="AT964" s="646"/>
      <c r="AU964" s="616"/>
      <c r="AV964" s="646"/>
      <c r="AW964" s="646"/>
      <c r="AX964" s="646"/>
      <c r="AY964" s="646"/>
      <c r="AZ964" s="646"/>
      <c r="BA964" s="646"/>
      <c r="BB964" s="646"/>
      <c r="BC964" s="647"/>
      <c r="BD964" s="646"/>
      <c r="BE964" s="646"/>
      <c r="BF964" s="646"/>
      <c r="BG964" s="646"/>
      <c r="BH964" s="647"/>
      <c r="BI964" s="646"/>
      <c r="BJ964" s="646"/>
      <c r="BK964" s="646"/>
      <c r="BL964" s="647"/>
      <c r="BM964" s="571"/>
      <c r="BN964" s="646"/>
      <c r="BO964" s="646"/>
      <c r="BP964" s="646"/>
      <c r="BQ964" s="542"/>
      <c r="BR964" s="649"/>
      <c r="BS964" s="993"/>
      <c r="BT964" s="640"/>
      <c r="BU964" s="651"/>
      <c r="BY964" s="642"/>
    </row>
    <row r="965" spans="1:77" s="652" customFormat="1" hidden="1">
      <c r="A965" s="638"/>
      <c r="B965" s="753"/>
      <c r="C965" s="753"/>
      <c r="D965" s="640"/>
      <c r="E965" s="641"/>
      <c r="F965" s="641"/>
      <c r="G965" s="642"/>
      <c r="H965" s="643"/>
      <c r="I965" s="644"/>
      <c r="J965" s="645"/>
      <c r="K965" s="1"/>
      <c r="L965" s="1"/>
      <c r="M965" s="1"/>
      <c r="N965" s="1"/>
      <c r="O965" s="646"/>
      <c r="P965" s="646"/>
      <c r="Q965" s="647"/>
      <c r="R965" s="646"/>
      <c r="S965" s="646"/>
      <c r="T965" s="571"/>
      <c r="U965" s="646"/>
      <c r="V965" s="646"/>
      <c r="W965" s="647"/>
      <c r="X965" s="646"/>
      <c r="Y965" s="646"/>
      <c r="Z965" s="646"/>
      <c r="AA965" s="571"/>
      <c r="AB965" s="646"/>
      <c r="AC965" s="646"/>
      <c r="AD965" s="647"/>
      <c r="AE965" s="647"/>
      <c r="AF965" s="646"/>
      <c r="AG965" s="646"/>
      <c r="AH965" s="646"/>
      <c r="AI965" s="1"/>
      <c r="AJ965" s="646"/>
      <c r="AK965" s="646"/>
      <c r="AL965" s="646"/>
      <c r="AM965" s="647"/>
      <c r="AN965" s="646"/>
      <c r="AO965" s="646"/>
      <c r="AP965" s="646"/>
      <c r="AQ965" s="647"/>
      <c r="AR965" s="646"/>
      <c r="AS965" s="646"/>
      <c r="AT965" s="646"/>
      <c r="AU965" s="616"/>
      <c r="AV965" s="646"/>
      <c r="AW965" s="646"/>
      <c r="AX965" s="646"/>
      <c r="AY965" s="646"/>
      <c r="AZ965" s="646"/>
      <c r="BA965" s="646"/>
      <c r="BB965" s="646"/>
      <c r="BC965" s="647"/>
      <c r="BD965" s="646"/>
      <c r="BE965" s="646"/>
      <c r="BF965" s="646"/>
      <c r="BG965" s="646"/>
      <c r="BH965" s="647"/>
      <c r="BI965" s="646"/>
      <c r="BJ965" s="646"/>
      <c r="BK965" s="646"/>
      <c r="BL965" s="647"/>
      <c r="BM965" s="571"/>
      <c r="BN965" s="646"/>
      <c r="BO965" s="646"/>
      <c r="BP965" s="646"/>
      <c r="BQ965" s="542"/>
      <c r="BR965" s="649"/>
      <c r="BS965" s="994"/>
      <c r="BT965" s="640"/>
      <c r="BU965" s="705"/>
      <c r="BY965" s="642"/>
    </row>
    <row r="966" spans="1:77" s="652" customFormat="1" hidden="1">
      <c r="A966" s="638"/>
      <c r="B966" s="753"/>
      <c r="C966" s="753"/>
      <c r="D966" s="640"/>
      <c r="E966" s="641"/>
      <c r="F966" s="641"/>
      <c r="G966" s="642"/>
      <c r="H966" s="643"/>
      <c r="I966" s="644"/>
      <c r="J966" s="645"/>
      <c r="K966" s="1"/>
      <c r="L966" s="1"/>
      <c r="M966" s="1"/>
      <c r="N966" s="1"/>
      <c r="O966" s="646"/>
      <c r="P966" s="646"/>
      <c r="Q966" s="647"/>
      <c r="R966" s="646"/>
      <c r="S966" s="646"/>
      <c r="T966" s="571"/>
      <c r="U966" s="646"/>
      <c r="V966" s="646"/>
      <c r="W966" s="647"/>
      <c r="X966" s="646"/>
      <c r="Y966" s="646"/>
      <c r="Z966" s="646"/>
      <c r="AA966" s="571"/>
      <c r="AB966" s="646"/>
      <c r="AC966" s="646"/>
      <c r="AD966" s="647"/>
      <c r="AE966" s="647"/>
      <c r="AF966" s="646"/>
      <c r="AG966" s="646"/>
      <c r="AH966" s="646"/>
      <c r="AI966" s="1"/>
      <c r="AJ966" s="646"/>
      <c r="AK966" s="646"/>
      <c r="AL966" s="646"/>
      <c r="AM966" s="647"/>
      <c r="AN966" s="646"/>
      <c r="AO966" s="646"/>
      <c r="AP966" s="646"/>
      <c r="AQ966" s="647"/>
      <c r="AR966" s="646"/>
      <c r="AS966" s="646"/>
      <c r="AT966" s="646"/>
      <c r="AU966" s="616"/>
      <c r="AV966" s="646"/>
      <c r="AW966" s="646"/>
      <c r="AX966" s="646"/>
      <c r="AY966" s="646"/>
      <c r="AZ966" s="646"/>
      <c r="BA966" s="646"/>
      <c r="BB966" s="646"/>
      <c r="BC966" s="647"/>
      <c r="BD966" s="646"/>
      <c r="BE966" s="646"/>
      <c r="BF966" s="646"/>
      <c r="BG966" s="646"/>
      <c r="BH966" s="647"/>
      <c r="BI966" s="646"/>
      <c r="BJ966" s="646"/>
      <c r="BK966" s="646"/>
      <c r="BL966" s="647"/>
      <c r="BM966" s="571"/>
      <c r="BN966" s="646"/>
      <c r="BO966" s="646"/>
      <c r="BP966" s="646"/>
      <c r="BQ966" s="542"/>
      <c r="BR966" s="649"/>
      <c r="BS966" s="994"/>
      <c r="BT966" s="640"/>
      <c r="BU966" s="705"/>
      <c r="BY966" s="642"/>
    </row>
    <row r="967" spans="1:77" s="652" customFormat="1" hidden="1">
      <c r="A967" s="638"/>
      <c r="B967" s="719"/>
      <c r="C967" s="719"/>
      <c r="D967" s="640"/>
      <c r="E967" s="640"/>
      <c r="F967" s="641"/>
      <c r="G967" s="642"/>
      <c r="H967" s="643"/>
      <c r="I967" s="644"/>
      <c r="J967" s="645"/>
      <c r="K967" s="1"/>
      <c r="L967" s="1"/>
      <c r="M967" s="1"/>
      <c r="N967" s="1"/>
      <c r="O967" s="646"/>
      <c r="P967" s="646"/>
      <c r="Q967" s="647"/>
      <c r="R967" s="646"/>
      <c r="S967" s="646"/>
      <c r="T967" s="571"/>
      <c r="U967" s="646"/>
      <c r="V967" s="646"/>
      <c r="W967" s="647"/>
      <c r="X967" s="646"/>
      <c r="Y967" s="646"/>
      <c r="Z967" s="646"/>
      <c r="AA967" s="571"/>
      <c r="AB967" s="646"/>
      <c r="AC967" s="646"/>
      <c r="AD967" s="647"/>
      <c r="AE967" s="647"/>
      <c r="AF967" s="646"/>
      <c r="AG967" s="646"/>
      <c r="AH967" s="646"/>
      <c r="AI967" s="1"/>
      <c r="AJ967" s="646"/>
      <c r="AK967" s="646"/>
      <c r="AL967" s="646"/>
      <c r="AM967" s="647"/>
      <c r="AN967" s="646"/>
      <c r="AO967" s="646"/>
      <c r="AP967" s="646"/>
      <c r="AQ967" s="647"/>
      <c r="AR967" s="646"/>
      <c r="AS967" s="646"/>
      <c r="AT967" s="646"/>
      <c r="AU967" s="616"/>
      <c r="AV967" s="646"/>
      <c r="AW967" s="646"/>
      <c r="AX967" s="646"/>
      <c r="AY967" s="646"/>
      <c r="AZ967" s="646"/>
      <c r="BA967" s="646"/>
      <c r="BB967" s="646"/>
      <c r="BC967" s="647"/>
      <c r="BD967" s="646"/>
      <c r="BE967" s="646"/>
      <c r="BF967" s="646"/>
      <c r="BG967" s="646"/>
      <c r="BH967" s="647"/>
      <c r="BI967" s="646"/>
      <c r="BJ967" s="646"/>
      <c r="BK967" s="646"/>
      <c r="BL967" s="647"/>
      <c r="BM967" s="571"/>
      <c r="BN967" s="646"/>
      <c r="BO967" s="646"/>
      <c r="BP967" s="646"/>
      <c r="BQ967" s="542"/>
      <c r="BR967" s="640"/>
      <c r="BS967" s="784"/>
      <c r="BT967" s="640"/>
      <c r="BU967" s="705"/>
      <c r="BY967" s="642"/>
    </row>
    <row r="968" spans="1:77" s="652" customFormat="1" hidden="1">
      <c r="A968" s="638"/>
      <c r="B968" s="719"/>
      <c r="C968" s="719"/>
      <c r="D968" s="640"/>
      <c r="E968" s="640"/>
      <c r="F968" s="641"/>
      <c r="G968" s="642"/>
      <c r="H968" s="643"/>
      <c r="I968" s="644"/>
      <c r="J968" s="645"/>
      <c r="K968" s="1"/>
      <c r="L968" s="1"/>
      <c r="M968" s="1"/>
      <c r="N968" s="1"/>
      <c r="O968" s="646"/>
      <c r="P968" s="646"/>
      <c r="Q968" s="647"/>
      <c r="R968" s="646"/>
      <c r="S968" s="646"/>
      <c r="T968" s="571"/>
      <c r="U968" s="646"/>
      <c r="V968" s="646"/>
      <c r="W968" s="647"/>
      <c r="X968" s="646"/>
      <c r="Y968" s="646"/>
      <c r="Z968" s="646"/>
      <c r="AA968" s="571"/>
      <c r="AB968" s="646"/>
      <c r="AC968" s="646"/>
      <c r="AD968" s="647"/>
      <c r="AE968" s="647"/>
      <c r="AF968" s="646"/>
      <c r="AG968" s="646"/>
      <c r="AH968" s="646"/>
      <c r="AI968" s="1"/>
      <c r="AJ968" s="646"/>
      <c r="AK968" s="646"/>
      <c r="AL968" s="646"/>
      <c r="AM968" s="647"/>
      <c r="AN968" s="646"/>
      <c r="AO968" s="646"/>
      <c r="AP968" s="646"/>
      <c r="AQ968" s="647"/>
      <c r="AR968" s="646"/>
      <c r="AS968" s="646"/>
      <c r="AT968" s="646"/>
      <c r="AU968" s="616"/>
      <c r="AV968" s="646"/>
      <c r="AW968" s="646"/>
      <c r="AX968" s="646"/>
      <c r="AY968" s="646"/>
      <c r="AZ968" s="646"/>
      <c r="BA968" s="646"/>
      <c r="BB968" s="646"/>
      <c r="BC968" s="647"/>
      <c r="BD968" s="646"/>
      <c r="BE968" s="646"/>
      <c r="BF968" s="646"/>
      <c r="BG968" s="646"/>
      <c r="BH968" s="647"/>
      <c r="BI968" s="646"/>
      <c r="BJ968" s="646"/>
      <c r="BK968" s="646"/>
      <c r="BL968" s="647"/>
      <c r="BM968" s="571"/>
      <c r="BN968" s="646"/>
      <c r="BO968" s="646"/>
      <c r="BP968" s="646"/>
      <c r="BQ968" s="542"/>
      <c r="BR968" s="649"/>
      <c r="BS968" s="784"/>
      <c r="BT968" s="640"/>
      <c r="BU968" s="651"/>
      <c r="BY968" s="642"/>
    </row>
    <row r="969" spans="1:77" s="652" customFormat="1" hidden="1">
      <c r="A969" s="638"/>
      <c r="B969" s="719"/>
      <c r="C969" s="719"/>
      <c r="D969" s="640"/>
      <c r="E969" s="641"/>
      <c r="F969" s="640"/>
      <c r="G969" s="642"/>
      <c r="H969" s="643"/>
      <c r="I969" s="644"/>
      <c r="J969" s="645"/>
      <c r="K969" s="1"/>
      <c r="L969" s="1"/>
      <c r="M969" s="1"/>
      <c r="N969" s="1"/>
      <c r="O969" s="646"/>
      <c r="P969" s="646"/>
      <c r="Q969" s="647"/>
      <c r="R969" s="646"/>
      <c r="S969" s="646"/>
      <c r="T969" s="571"/>
      <c r="U969" s="646"/>
      <c r="V969" s="646"/>
      <c r="W969" s="647"/>
      <c r="X969" s="646"/>
      <c r="Y969" s="646"/>
      <c r="Z969" s="646"/>
      <c r="AA969" s="571"/>
      <c r="AB969" s="646"/>
      <c r="AC969" s="646"/>
      <c r="AD969" s="647"/>
      <c r="AE969" s="647"/>
      <c r="AF969" s="646"/>
      <c r="AG969" s="646"/>
      <c r="AH969" s="646"/>
      <c r="AI969" s="1"/>
      <c r="AJ969" s="646"/>
      <c r="AK969" s="646"/>
      <c r="AL969" s="646"/>
      <c r="AM969" s="647"/>
      <c r="AN969" s="646"/>
      <c r="AO969" s="646"/>
      <c r="AP969" s="646"/>
      <c r="AQ969" s="647"/>
      <c r="AR969" s="646"/>
      <c r="AS969" s="646"/>
      <c r="AT969" s="646"/>
      <c r="AU969" s="616"/>
      <c r="AV969" s="646"/>
      <c r="AW969" s="646"/>
      <c r="AX969" s="646"/>
      <c r="AY969" s="646"/>
      <c r="AZ969" s="646"/>
      <c r="BA969" s="646"/>
      <c r="BB969" s="646"/>
      <c r="BC969" s="647"/>
      <c r="BD969" s="646"/>
      <c r="BE969" s="646"/>
      <c r="BF969" s="646"/>
      <c r="BG969" s="646"/>
      <c r="BH969" s="647"/>
      <c r="BI969" s="646"/>
      <c r="BJ969" s="646"/>
      <c r="BK969" s="646"/>
      <c r="BL969" s="647"/>
      <c r="BM969" s="571"/>
      <c r="BN969" s="646"/>
      <c r="BO969" s="646"/>
      <c r="BP969" s="646"/>
      <c r="BQ969" s="542"/>
      <c r="BR969" s="640"/>
      <c r="BS969" s="1127"/>
      <c r="BT969" s="640"/>
      <c r="BU969" s="651"/>
      <c r="BY969" s="642"/>
    </row>
    <row r="970" spans="1:77" s="652" customFormat="1" hidden="1">
      <c r="A970" s="638"/>
      <c r="B970" s="719"/>
      <c r="C970" s="719"/>
      <c r="D970" s="640"/>
      <c r="E970" s="641"/>
      <c r="F970" s="1109"/>
      <c r="G970" s="642"/>
      <c r="H970" s="643"/>
      <c r="I970" s="644"/>
      <c r="J970" s="645"/>
      <c r="K970" s="1"/>
      <c r="L970" s="1"/>
      <c r="M970" s="1"/>
      <c r="N970" s="1"/>
      <c r="O970" s="646"/>
      <c r="P970" s="646"/>
      <c r="Q970" s="647"/>
      <c r="R970" s="646"/>
      <c r="S970" s="646"/>
      <c r="T970" s="571"/>
      <c r="U970" s="646"/>
      <c r="V970" s="646"/>
      <c r="W970" s="647"/>
      <c r="X970" s="646"/>
      <c r="Y970" s="646"/>
      <c r="Z970" s="646"/>
      <c r="AA970" s="571"/>
      <c r="AB970" s="646"/>
      <c r="AC970" s="646"/>
      <c r="AD970" s="647"/>
      <c r="AE970" s="647"/>
      <c r="AF970" s="646"/>
      <c r="AG970" s="646"/>
      <c r="AH970" s="646"/>
      <c r="AI970" s="1"/>
      <c r="AJ970" s="646"/>
      <c r="AK970" s="646"/>
      <c r="AL970" s="646"/>
      <c r="AM970" s="647"/>
      <c r="AN970" s="646"/>
      <c r="AO970" s="646"/>
      <c r="AP970" s="646"/>
      <c r="AQ970" s="647"/>
      <c r="AR970" s="646"/>
      <c r="AS970" s="646"/>
      <c r="AT970" s="646"/>
      <c r="AU970" s="616"/>
      <c r="AV970" s="646"/>
      <c r="AW970" s="646"/>
      <c r="AX970" s="646"/>
      <c r="AY970" s="646"/>
      <c r="AZ970" s="646"/>
      <c r="BA970" s="646"/>
      <c r="BB970" s="646"/>
      <c r="BC970" s="647"/>
      <c r="BD970" s="646"/>
      <c r="BE970" s="646"/>
      <c r="BF970" s="646"/>
      <c r="BG970" s="646"/>
      <c r="BH970" s="647"/>
      <c r="BI970" s="646"/>
      <c r="BJ970" s="646"/>
      <c r="BK970" s="646"/>
      <c r="BL970" s="647"/>
      <c r="BM970" s="571"/>
      <c r="BN970" s="646"/>
      <c r="BO970" s="646"/>
      <c r="BP970" s="646"/>
      <c r="BQ970" s="542"/>
      <c r="BR970" s="640"/>
      <c r="BS970" s="1119"/>
      <c r="BT970" s="640"/>
      <c r="BU970" s="651"/>
      <c r="BY970" s="642"/>
    </row>
    <row r="971" spans="1:77" s="652" customFormat="1" hidden="1">
      <c r="A971" s="638"/>
      <c r="B971" s="719"/>
      <c r="C971" s="719"/>
      <c r="D971" s="640"/>
      <c r="E971" s="641"/>
      <c r="F971" s="1109"/>
      <c r="G971" s="642"/>
      <c r="H971" s="643"/>
      <c r="I971" s="644"/>
      <c r="J971" s="645"/>
      <c r="K971" s="1"/>
      <c r="L971" s="1"/>
      <c r="M971" s="1"/>
      <c r="N971" s="1"/>
      <c r="O971" s="646"/>
      <c r="P971" s="646"/>
      <c r="Q971" s="647"/>
      <c r="R971" s="646"/>
      <c r="S971" s="646"/>
      <c r="T971" s="571"/>
      <c r="U971" s="646"/>
      <c r="V971" s="646"/>
      <c r="W971" s="647"/>
      <c r="X971" s="646"/>
      <c r="Y971" s="646"/>
      <c r="Z971" s="646"/>
      <c r="AA971" s="571"/>
      <c r="AB971" s="646"/>
      <c r="AC971" s="646"/>
      <c r="AD971" s="647"/>
      <c r="AE971" s="647"/>
      <c r="AF971" s="646"/>
      <c r="AG971" s="646"/>
      <c r="AH971" s="646"/>
      <c r="AI971" s="1"/>
      <c r="AJ971" s="646"/>
      <c r="AK971" s="646"/>
      <c r="AL971" s="646"/>
      <c r="AM971" s="647"/>
      <c r="AN971" s="646"/>
      <c r="AO971" s="646"/>
      <c r="AP971" s="646"/>
      <c r="AQ971" s="647"/>
      <c r="AR971" s="646"/>
      <c r="AS971" s="646"/>
      <c r="AT971" s="646"/>
      <c r="AU971" s="616"/>
      <c r="AV971" s="646"/>
      <c r="AW971" s="646"/>
      <c r="AX971" s="646"/>
      <c r="AY971" s="646"/>
      <c r="AZ971" s="646"/>
      <c r="BA971" s="646"/>
      <c r="BB971" s="646"/>
      <c r="BC971" s="647"/>
      <c r="BD971" s="646"/>
      <c r="BE971" s="646"/>
      <c r="BF971" s="646"/>
      <c r="BG971" s="646"/>
      <c r="BH971" s="647"/>
      <c r="BI971" s="646"/>
      <c r="BJ971" s="646"/>
      <c r="BK971" s="646"/>
      <c r="BL971" s="647"/>
      <c r="BM971" s="571"/>
      <c r="BN971" s="646"/>
      <c r="BO971" s="646"/>
      <c r="BP971" s="646"/>
      <c r="BQ971" s="542"/>
      <c r="BR971" s="640"/>
      <c r="BS971" s="1119"/>
      <c r="BT971" s="640"/>
      <c r="BU971" s="651"/>
      <c r="BY971" s="642"/>
    </row>
    <row r="972" spans="1:77" s="652" customFormat="1" hidden="1">
      <c r="A972" s="638"/>
      <c r="B972" s="719"/>
      <c r="C972" s="719"/>
      <c r="D972" s="640"/>
      <c r="E972" s="641"/>
      <c r="F972" s="1109"/>
      <c r="G972" s="642"/>
      <c r="H972" s="643"/>
      <c r="I972" s="644"/>
      <c r="J972" s="645"/>
      <c r="K972" s="1"/>
      <c r="L972" s="1"/>
      <c r="M972" s="1"/>
      <c r="N972" s="1"/>
      <c r="O972" s="646"/>
      <c r="P972" s="646"/>
      <c r="Q972" s="647"/>
      <c r="R972" s="646"/>
      <c r="S972" s="646"/>
      <c r="T972" s="571"/>
      <c r="U972" s="646"/>
      <c r="V972" s="646"/>
      <c r="W972" s="647"/>
      <c r="X972" s="646"/>
      <c r="Y972" s="646"/>
      <c r="Z972" s="646"/>
      <c r="AA972" s="571"/>
      <c r="AB972" s="646"/>
      <c r="AC972" s="646"/>
      <c r="AD972" s="647"/>
      <c r="AE972" s="647"/>
      <c r="AF972" s="646"/>
      <c r="AG972" s="646"/>
      <c r="AH972" s="646"/>
      <c r="AI972" s="1"/>
      <c r="AJ972" s="646"/>
      <c r="AK972" s="646"/>
      <c r="AL972" s="646"/>
      <c r="AM972" s="647"/>
      <c r="AN972" s="646"/>
      <c r="AO972" s="646"/>
      <c r="AP972" s="646"/>
      <c r="AQ972" s="647"/>
      <c r="AR972" s="646"/>
      <c r="AS972" s="646"/>
      <c r="AT972" s="646"/>
      <c r="AU972" s="616"/>
      <c r="AV972" s="646"/>
      <c r="AW972" s="646"/>
      <c r="AX972" s="646"/>
      <c r="AY972" s="646"/>
      <c r="AZ972" s="646"/>
      <c r="BA972" s="646"/>
      <c r="BB972" s="646"/>
      <c r="BC972" s="647"/>
      <c r="BD972" s="646"/>
      <c r="BE972" s="646"/>
      <c r="BF972" s="646"/>
      <c r="BG972" s="646"/>
      <c r="BH972" s="647"/>
      <c r="BI972" s="646"/>
      <c r="BJ972" s="646"/>
      <c r="BK972" s="646"/>
      <c r="BL972" s="647"/>
      <c r="BM972" s="571"/>
      <c r="BN972" s="646"/>
      <c r="BO972" s="646"/>
      <c r="BP972" s="646"/>
      <c r="BQ972" s="542"/>
      <c r="BR972" s="640"/>
      <c r="BS972" s="1119"/>
      <c r="BT972" s="640"/>
      <c r="BU972" s="651"/>
      <c r="BY972" s="642"/>
    </row>
    <row r="973" spans="1:77" s="652" customFormat="1" hidden="1">
      <c r="A973" s="638"/>
      <c r="B973" s="719"/>
      <c r="C973" s="719"/>
      <c r="D973" s="640"/>
      <c r="E973" s="641"/>
      <c r="F973" s="1109"/>
      <c r="G973" s="642"/>
      <c r="H973" s="643"/>
      <c r="I973" s="644"/>
      <c r="J973" s="645"/>
      <c r="K973" s="1"/>
      <c r="L973" s="1"/>
      <c r="M973" s="1"/>
      <c r="N973" s="1"/>
      <c r="O973" s="646"/>
      <c r="P973" s="646"/>
      <c r="Q973" s="647"/>
      <c r="R973" s="646"/>
      <c r="S973" s="646"/>
      <c r="T973" s="571"/>
      <c r="U973" s="646"/>
      <c r="V973" s="646"/>
      <c r="W973" s="647"/>
      <c r="X973" s="646"/>
      <c r="Y973" s="646"/>
      <c r="Z973" s="646"/>
      <c r="AA973" s="571"/>
      <c r="AB973" s="646"/>
      <c r="AC973" s="646"/>
      <c r="AD973" s="647"/>
      <c r="AE973" s="647"/>
      <c r="AF973" s="646"/>
      <c r="AG973" s="646"/>
      <c r="AH973" s="646"/>
      <c r="AI973" s="1"/>
      <c r="AJ973" s="646"/>
      <c r="AK973" s="646"/>
      <c r="AL973" s="646"/>
      <c r="AM973" s="647"/>
      <c r="AN973" s="646"/>
      <c r="AO973" s="646"/>
      <c r="AP973" s="646"/>
      <c r="AQ973" s="647"/>
      <c r="AR973" s="646"/>
      <c r="AS973" s="646"/>
      <c r="AT973" s="646"/>
      <c r="AU973" s="616"/>
      <c r="AV973" s="646"/>
      <c r="AW973" s="646"/>
      <c r="AX973" s="646"/>
      <c r="AY973" s="646"/>
      <c r="AZ973" s="646"/>
      <c r="BA973" s="646"/>
      <c r="BB973" s="646"/>
      <c r="BC973" s="647"/>
      <c r="BD973" s="646"/>
      <c r="BE973" s="646"/>
      <c r="BF973" s="646"/>
      <c r="BG973" s="646"/>
      <c r="BH973" s="647"/>
      <c r="BI973" s="646"/>
      <c r="BJ973" s="646"/>
      <c r="BK973" s="646"/>
      <c r="BL973" s="647"/>
      <c r="BM973" s="571"/>
      <c r="BN973" s="646"/>
      <c r="BO973" s="646"/>
      <c r="BP973" s="646"/>
      <c r="BQ973" s="542"/>
      <c r="BR973" s="640"/>
      <c r="BS973" s="1119"/>
      <c r="BT973" s="640"/>
      <c r="BU973" s="651"/>
      <c r="BY973" s="642"/>
    </row>
    <row r="974" spans="1:77" s="652" customFormat="1" hidden="1">
      <c r="A974" s="638"/>
      <c r="B974" s="719"/>
      <c r="C974" s="719"/>
      <c r="D974" s="640"/>
      <c r="E974" s="641"/>
      <c r="F974" s="1109"/>
      <c r="G974" s="642"/>
      <c r="H974" s="643"/>
      <c r="I974" s="644"/>
      <c r="J974" s="645"/>
      <c r="K974" s="1"/>
      <c r="L974" s="1"/>
      <c r="M974" s="1"/>
      <c r="N974" s="1"/>
      <c r="O974" s="646"/>
      <c r="P974" s="646"/>
      <c r="Q974" s="647"/>
      <c r="R974" s="646"/>
      <c r="S974" s="646"/>
      <c r="T974" s="571"/>
      <c r="U974" s="646"/>
      <c r="V974" s="646"/>
      <c r="W974" s="647"/>
      <c r="X974" s="646"/>
      <c r="Y974" s="646"/>
      <c r="Z974" s="646"/>
      <c r="AA974" s="571"/>
      <c r="AB974" s="646"/>
      <c r="AC974" s="646"/>
      <c r="AD974" s="647"/>
      <c r="AE974" s="647"/>
      <c r="AF974" s="646"/>
      <c r="AG974" s="646"/>
      <c r="AH974" s="646"/>
      <c r="AI974" s="1"/>
      <c r="AJ974" s="646"/>
      <c r="AK974" s="646"/>
      <c r="AL974" s="646"/>
      <c r="AM974" s="647"/>
      <c r="AN974" s="646"/>
      <c r="AO974" s="646"/>
      <c r="AP974" s="646"/>
      <c r="AQ974" s="647"/>
      <c r="AR974" s="646"/>
      <c r="AS974" s="646"/>
      <c r="AT974" s="646"/>
      <c r="AU974" s="616"/>
      <c r="AV974" s="646"/>
      <c r="AW974" s="646"/>
      <c r="AX974" s="646"/>
      <c r="AY974" s="646"/>
      <c r="AZ974" s="646"/>
      <c r="BA974" s="646"/>
      <c r="BB974" s="646"/>
      <c r="BC974" s="647"/>
      <c r="BD974" s="646"/>
      <c r="BE974" s="646"/>
      <c r="BF974" s="646"/>
      <c r="BG974" s="646"/>
      <c r="BH974" s="647"/>
      <c r="BI974" s="646"/>
      <c r="BJ974" s="646"/>
      <c r="BK974" s="646"/>
      <c r="BL974" s="647"/>
      <c r="BM974" s="571"/>
      <c r="BN974" s="646"/>
      <c r="BO974" s="646"/>
      <c r="BP974" s="646"/>
      <c r="BQ974" s="542"/>
      <c r="BR974" s="640"/>
      <c r="BS974" s="1119"/>
      <c r="BT974" s="640"/>
      <c r="BU974" s="651"/>
      <c r="BY974" s="642"/>
    </row>
    <row r="975" spans="1:77" s="652" customFormat="1" hidden="1">
      <c r="A975" s="638"/>
      <c r="B975" s="719"/>
      <c r="C975" s="719"/>
      <c r="D975" s="640"/>
      <c r="E975" s="641"/>
      <c r="F975" s="1109"/>
      <c r="G975" s="642"/>
      <c r="H975" s="643"/>
      <c r="I975" s="644"/>
      <c r="J975" s="645"/>
      <c r="K975" s="1"/>
      <c r="L975" s="1"/>
      <c r="M975" s="1"/>
      <c r="N975" s="1"/>
      <c r="O975" s="646"/>
      <c r="P975" s="646"/>
      <c r="Q975" s="647"/>
      <c r="R975" s="646"/>
      <c r="S975" s="646"/>
      <c r="T975" s="571"/>
      <c r="U975" s="646"/>
      <c r="V975" s="646"/>
      <c r="W975" s="647"/>
      <c r="X975" s="646"/>
      <c r="Y975" s="646"/>
      <c r="Z975" s="646"/>
      <c r="AA975" s="571"/>
      <c r="AB975" s="646"/>
      <c r="AC975" s="646"/>
      <c r="AD975" s="647"/>
      <c r="AE975" s="647"/>
      <c r="AF975" s="646"/>
      <c r="AG975" s="646"/>
      <c r="AH975" s="646"/>
      <c r="AI975" s="1"/>
      <c r="AJ975" s="646"/>
      <c r="AK975" s="646"/>
      <c r="AL975" s="646"/>
      <c r="AM975" s="647"/>
      <c r="AN975" s="646"/>
      <c r="AO975" s="646"/>
      <c r="AP975" s="646"/>
      <c r="AQ975" s="647"/>
      <c r="AR975" s="646"/>
      <c r="AS975" s="646"/>
      <c r="AT975" s="646"/>
      <c r="AU975" s="616"/>
      <c r="AV975" s="646"/>
      <c r="AW975" s="646"/>
      <c r="AX975" s="646"/>
      <c r="AY975" s="646"/>
      <c r="AZ975" s="646"/>
      <c r="BA975" s="646"/>
      <c r="BB975" s="646"/>
      <c r="BC975" s="647"/>
      <c r="BD975" s="646"/>
      <c r="BE975" s="646"/>
      <c r="BF975" s="646"/>
      <c r="BG975" s="646"/>
      <c r="BH975" s="647"/>
      <c r="BI975" s="646"/>
      <c r="BJ975" s="646"/>
      <c r="BK975" s="646"/>
      <c r="BL975" s="647"/>
      <c r="BM975" s="571"/>
      <c r="BN975" s="646"/>
      <c r="BO975" s="646"/>
      <c r="BP975" s="646"/>
      <c r="BQ975" s="542"/>
      <c r="BR975" s="640"/>
      <c r="BS975" s="1119"/>
      <c r="BT975" s="640"/>
      <c r="BU975" s="651"/>
      <c r="BY975" s="642"/>
    </row>
    <row r="976" spans="1:77" s="652" customFormat="1" hidden="1">
      <c r="A976" s="638"/>
      <c r="B976" s="719"/>
      <c r="C976" s="719"/>
      <c r="D976" s="640"/>
      <c r="E976" s="641"/>
      <c r="F976" s="1109"/>
      <c r="G976" s="642"/>
      <c r="H976" s="643"/>
      <c r="I976" s="644"/>
      <c r="J976" s="645"/>
      <c r="K976" s="1"/>
      <c r="L976" s="1"/>
      <c r="M976" s="1"/>
      <c r="N976" s="1"/>
      <c r="O976" s="646"/>
      <c r="P976" s="646"/>
      <c r="Q976" s="647"/>
      <c r="R976" s="646"/>
      <c r="S976" s="646"/>
      <c r="T976" s="571"/>
      <c r="U976" s="646"/>
      <c r="V976" s="646"/>
      <c r="W976" s="647"/>
      <c r="X976" s="646"/>
      <c r="Y976" s="646"/>
      <c r="Z976" s="646"/>
      <c r="AA976" s="571"/>
      <c r="AB976" s="646"/>
      <c r="AC976" s="646"/>
      <c r="AD976" s="647"/>
      <c r="AE976" s="647"/>
      <c r="AF976" s="646"/>
      <c r="AG976" s="646"/>
      <c r="AH976" s="646"/>
      <c r="AI976" s="1"/>
      <c r="AJ976" s="646"/>
      <c r="AK976" s="646"/>
      <c r="AL976" s="646"/>
      <c r="AM976" s="647"/>
      <c r="AN976" s="646"/>
      <c r="AO976" s="646"/>
      <c r="AP976" s="646"/>
      <c r="AQ976" s="647"/>
      <c r="AR976" s="646"/>
      <c r="AS976" s="646"/>
      <c r="AT976" s="646"/>
      <c r="AU976" s="616"/>
      <c r="AV976" s="646"/>
      <c r="AW976" s="646"/>
      <c r="AX976" s="646"/>
      <c r="AY976" s="646"/>
      <c r="AZ976" s="646"/>
      <c r="BA976" s="646"/>
      <c r="BB976" s="646"/>
      <c r="BC976" s="647"/>
      <c r="BD976" s="646"/>
      <c r="BE976" s="646"/>
      <c r="BF976" s="646"/>
      <c r="BG976" s="646"/>
      <c r="BH976" s="647"/>
      <c r="BI976" s="646"/>
      <c r="BJ976" s="646"/>
      <c r="BK976" s="646"/>
      <c r="BL976" s="647"/>
      <c r="BM976" s="571"/>
      <c r="BN976" s="646"/>
      <c r="BO976" s="646"/>
      <c r="BP976" s="646"/>
      <c r="BQ976" s="542"/>
      <c r="BR976" s="649"/>
      <c r="BS976" s="1119"/>
      <c r="BT976" s="640"/>
      <c r="BU976" s="651"/>
      <c r="BY976" s="642"/>
    </row>
    <row r="977" spans="1:77" s="652" customFormat="1" hidden="1">
      <c r="A977" s="638"/>
      <c r="B977" s="719"/>
      <c r="C977" s="719"/>
      <c r="D977" s="640"/>
      <c r="E977" s="789"/>
      <c r="F977" s="640"/>
      <c r="G977" s="642"/>
      <c r="H977" s="643"/>
      <c r="I977" s="644"/>
      <c r="J977" s="645"/>
      <c r="K977" s="1"/>
      <c r="L977" s="1"/>
      <c r="M977" s="1"/>
      <c r="N977" s="1"/>
      <c r="O977" s="646"/>
      <c r="P977" s="646"/>
      <c r="Q977" s="647"/>
      <c r="R977" s="646"/>
      <c r="S977" s="646"/>
      <c r="T977" s="571"/>
      <c r="U977" s="646"/>
      <c r="V977" s="646"/>
      <c r="W977" s="647"/>
      <c r="X977" s="646"/>
      <c r="Y977" s="646"/>
      <c r="Z977" s="646"/>
      <c r="AA977" s="571"/>
      <c r="AB977" s="646"/>
      <c r="AC977" s="646"/>
      <c r="AD977" s="647"/>
      <c r="AE977" s="647"/>
      <c r="AF977" s="646"/>
      <c r="AG977" s="646"/>
      <c r="AH977" s="646"/>
      <c r="AI977" s="1"/>
      <c r="AJ977" s="646"/>
      <c r="AK977" s="646"/>
      <c r="AL977" s="646"/>
      <c r="AM977" s="647"/>
      <c r="AN977" s="646"/>
      <c r="AO977" s="646"/>
      <c r="AP977" s="646"/>
      <c r="AQ977" s="647"/>
      <c r="AR977" s="646"/>
      <c r="AS977" s="646"/>
      <c r="AT977" s="646"/>
      <c r="AU977" s="616"/>
      <c r="AV977" s="646"/>
      <c r="AW977" s="646"/>
      <c r="AX977" s="646"/>
      <c r="AY977" s="646"/>
      <c r="AZ977" s="646"/>
      <c r="BA977" s="646"/>
      <c r="BB977" s="646"/>
      <c r="BC977" s="647"/>
      <c r="BD977" s="646"/>
      <c r="BE977" s="646"/>
      <c r="BF977" s="646"/>
      <c r="BG977" s="646"/>
      <c r="BH977" s="647"/>
      <c r="BI977" s="646"/>
      <c r="BJ977" s="646"/>
      <c r="BK977" s="646"/>
      <c r="BL977" s="647"/>
      <c r="BM977" s="571"/>
      <c r="BN977" s="646"/>
      <c r="BO977" s="646"/>
      <c r="BP977" s="646"/>
      <c r="BQ977" s="542"/>
      <c r="BR977" s="649"/>
      <c r="BS977" s="790"/>
      <c r="BT977" s="640"/>
      <c r="BU977" s="651"/>
      <c r="BY977" s="642"/>
    </row>
    <row r="978" spans="1:77" s="652" customFormat="1" hidden="1">
      <c r="A978" s="638"/>
      <c r="B978" s="1128"/>
      <c r="C978" s="1128"/>
      <c r="D978" s="640"/>
      <c r="E978" s="640"/>
      <c r="F978" s="641"/>
      <c r="G978" s="642"/>
      <c r="H978" s="643"/>
      <c r="I978" s="644"/>
      <c r="J978" s="645"/>
      <c r="K978" s="1"/>
      <c r="L978" s="1"/>
      <c r="M978" s="1"/>
      <c r="N978" s="1"/>
      <c r="O978" s="646"/>
      <c r="P978" s="646"/>
      <c r="Q978" s="647"/>
      <c r="R978" s="646"/>
      <c r="S978" s="646"/>
      <c r="T978" s="571"/>
      <c r="U978" s="646"/>
      <c r="V978" s="646"/>
      <c r="W978" s="647"/>
      <c r="X978" s="646"/>
      <c r="Y978" s="646"/>
      <c r="Z978" s="646"/>
      <c r="AA978" s="571"/>
      <c r="AB978" s="646"/>
      <c r="AC978" s="646"/>
      <c r="AD978" s="647"/>
      <c r="AE978" s="647"/>
      <c r="AF978" s="646"/>
      <c r="AG978" s="646"/>
      <c r="AH978" s="646"/>
      <c r="AI978" s="1"/>
      <c r="AJ978" s="646"/>
      <c r="AK978" s="646"/>
      <c r="AL978" s="646"/>
      <c r="AM978" s="647"/>
      <c r="AN978" s="646"/>
      <c r="AO978" s="646"/>
      <c r="AP978" s="646"/>
      <c r="AQ978" s="647"/>
      <c r="AR978" s="646"/>
      <c r="AS978" s="646"/>
      <c r="AT978" s="646"/>
      <c r="AU978" s="616"/>
      <c r="AV978" s="646"/>
      <c r="AW978" s="646"/>
      <c r="AX978" s="646"/>
      <c r="AY978" s="646"/>
      <c r="AZ978" s="646"/>
      <c r="BA978" s="646"/>
      <c r="BB978" s="646"/>
      <c r="BC978" s="647"/>
      <c r="BD978" s="646"/>
      <c r="BE978" s="646"/>
      <c r="BF978" s="646"/>
      <c r="BG978" s="646"/>
      <c r="BH978" s="647"/>
      <c r="BI978" s="646"/>
      <c r="BJ978" s="646"/>
      <c r="BK978" s="646"/>
      <c r="BL978" s="647"/>
      <c r="BM978" s="571"/>
      <c r="BN978" s="646"/>
      <c r="BO978" s="646"/>
      <c r="BP978" s="646"/>
      <c r="BQ978" s="542"/>
      <c r="BR978" s="649"/>
      <c r="BS978" s="993"/>
      <c r="BT978" s="640"/>
      <c r="BU978" s="651"/>
      <c r="BY978" s="642"/>
    </row>
    <row r="979" spans="1:77" s="652" customFormat="1" hidden="1">
      <c r="A979" s="638"/>
      <c r="B979" s="1128"/>
      <c r="C979" s="1128"/>
      <c r="D979" s="640"/>
      <c r="E979" s="789"/>
      <c r="F979" s="774"/>
      <c r="G979" s="642"/>
      <c r="H979" s="643"/>
      <c r="I979" s="644"/>
      <c r="J979" s="645"/>
      <c r="K979" s="1"/>
      <c r="L979" s="1"/>
      <c r="M979" s="1"/>
      <c r="N979" s="1"/>
      <c r="O979" s="646"/>
      <c r="P979" s="646"/>
      <c r="Q979" s="647"/>
      <c r="R979" s="646"/>
      <c r="S979" s="646"/>
      <c r="T979" s="571"/>
      <c r="U979" s="646"/>
      <c r="V979" s="646"/>
      <c r="W979" s="647"/>
      <c r="X979" s="646"/>
      <c r="Y979" s="646"/>
      <c r="Z979" s="646"/>
      <c r="AA979" s="571"/>
      <c r="AB979" s="646"/>
      <c r="AC979" s="646"/>
      <c r="AD979" s="647"/>
      <c r="AE979" s="647"/>
      <c r="AF979" s="646"/>
      <c r="AG979" s="646"/>
      <c r="AH979" s="646"/>
      <c r="AI979" s="1"/>
      <c r="AJ979" s="646"/>
      <c r="AK979" s="646"/>
      <c r="AL979" s="646"/>
      <c r="AM979" s="647"/>
      <c r="AN979" s="646"/>
      <c r="AO979" s="646"/>
      <c r="AP979" s="646"/>
      <c r="AQ979" s="647"/>
      <c r="AR979" s="646"/>
      <c r="AS979" s="646"/>
      <c r="AT979" s="646"/>
      <c r="AU979" s="616"/>
      <c r="AV979" s="646"/>
      <c r="AW979" s="646"/>
      <c r="AX979" s="646"/>
      <c r="AY979" s="646"/>
      <c r="AZ979" s="646"/>
      <c r="BA979" s="646"/>
      <c r="BB979" s="646"/>
      <c r="BC979" s="647"/>
      <c r="BD979" s="646"/>
      <c r="BE979" s="646"/>
      <c r="BF979" s="646"/>
      <c r="BG979" s="646"/>
      <c r="BH979" s="647"/>
      <c r="BI979" s="646"/>
      <c r="BJ979" s="646"/>
      <c r="BK979" s="646"/>
      <c r="BL979" s="647"/>
      <c r="BM979" s="571"/>
      <c r="BN979" s="646"/>
      <c r="BO979" s="646"/>
      <c r="BP979" s="646"/>
      <c r="BQ979" s="542"/>
      <c r="BR979" s="640"/>
      <c r="BS979" s="990"/>
      <c r="BT979" s="640"/>
      <c r="BU979" s="651"/>
      <c r="BY979" s="642"/>
    </row>
    <row r="980" spans="1:77" s="652" customFormat="1" hidden="1">
      <c r="A980" s="638"/>
      <c r="B980" s="1128"/>
      <c r="C980" s="1128"/>
      <c r="D980" s="640"/>
      <c r="E980" s="789"/>
      <c r="F980" s="774"/>
      <c r="G980" s="642"/>
      <c r="H980" s="643"/>
      <c r="I980" s="644"/>
      <c r="J980" s="645"/>
      <c r="K980" s="1"/>
      <c r="L980" s="1"/>
      <c r="M980" s="1"/>
      <c r="N980" s="1"/>
      <c r="O980" s="646"/>
      <c r="P980" s="646"/>
      <c r="Q980" s="647"/>
      <c r="R980" s="646"/>
      <c r="S980" s="646"/>
      <c r="T980" s="571"/>
      <c r="U980" s="646"/>
      <c r="V980" s="646"/>
      <c r="W980" s="647"/>
      <c r="X980" s="646"/>
      <c r="Y980" s="646"/>
      <c r="Z980" s="646"/>
      <c r="AA980" s="571"/>
      <c r="AB980" s="646"/>
      <c r="AC980" s="646"/>
      <c r="AD980" s="647"/>
      <c r="AE980" s="647"/>
      <c r="AF980" s="646"/>
      <c r="AG980" s="646"/>
      <c r="AH980" s="646"/>
      <c r="AI980" s="1"/>
      <c r="AJ980" s="646"/>
      <c r="AK980" s="646"/>
      <c r="AL980" s="646"/>
      <c r="AM980" s="647"/>
      <c r="AN980" s="646"/>
      <c r="AO980" s="646"/>
      <c r="AP980" s="646"/>
      <c r="AQ980" s="647"/>
      <c r="AR980" s="646"/>
      <c r="AS980" s="646"/>
      <c r="AT980" s="646"/>
      <c r="AU980" s="616"/>
      <c r="AV980" s="646"/>
      <c r="AW980" s="646"/>
      <c r="AX980" s="646"/>
      <c r="AY980" s="646"/>
      <c r="AZ980" s="646"/>
      <c r="BA980" s="646"/>
      <c r="BB980" s="646"/>
      <c r="BC980" s="647"/>
      <c r="BD980" s="646"/>
      <c r="BE980" s="646"/>
      <c r="BF980" s="646"/>
      <c r="BG980" s="646"/>
      <c r="BH980" s="647"/>
      <c r="BI980" s="646"/>
      <c r="BJ980" s="646"/>
      <c r="BK980" s="646"/>
      <c r="BL980" s="647"/>
      <c r="BM980" s="571"/>
      <c r="BN980" s="646"/>
      <c r="BO980" s="646"/>
      <c r="BP980" s="646"/>
      <c r="BQ980" s="542"/>
      <c r="BR980" s="640"/>
      <c r="BS980" s="990"/>
      <c r="BT980" s="640"/>
      <c r="BU980" s="651"/>
      <c r="BY980" s="642"/>
    </row>
    <row r="981" spans="1:77" s="652" customFormat="1" hidden="1">
      <c r="A981" s="638"/>
      <c r="B981" s="1128"/>
      <c r="C981" s="1128"/>
      <c r="D981" s="640"/>
      <c r="E981" s="789"/>
      <c r="F981" s="774"/>
      <c r="G981" s="642"/>
      <c r="H981" s="643"/>
      <c r="I981" s="644"/>
      <c r="J981" s="645"/>
      <c r="K981" s="1"/>
      <c r="L981" s="1"/>
      <c r="M981" s="1"/>
      <c r="N981" s="1"/>
      <c r="O981" s="646"/>
      <c r="P981" s="646"/>
      <c r="Q981" s="647"/>
      <c r="R981" s="646"/>
      <c r="S981" s="646"/>
      <c r="T981" s="571"/>
      <c r="U981" s="646"/>
      <c r="V981" s="646"/>
      <c r="W981" s="647"/>
      <c r="X981" s="646"/>
      <c r="Y981" s="646"/>
      <c r="Z981" s="646"/>
      <c r="AA981" s="571"/>
      <c r="AB981" s="646"/>
      <c r="AC981" s="646"/>
      <c r="AD981" s="647"/>
      <c r="AE981" s="647"/>
      <c r="AF981" s="646"/>
      <c r="AG981" s="646"/>
      <c r="AH981" s="646"/>
      <c r="AI981" s="1"/>
      <c r="AJ981" s="646"/>
      <c r="AK981" s="646"/>
      <c r="AL981" s="646"/>
      <c r="AM981" s="647"/>
      <c r="AN981" s="646"/>
      <c r="AO981" s="646"/>
      <c r="AP981" s="646"/>
      <c r="AQ981" s="647"/>
      <c r="AR981" s="646"/>
      <c r="AS981" s="646"/>
      <c r="AT981" s="646"/>
      <c r="AU981" s="616"/>
      <c r="AV981" s="646"/>
      <c r="AW981" s="646"/>
      <c r="AX981" s="646"/>
      <c r="AY981" s="646"/>
      <c r="AZ981" s="646"/>
      <c r="BA981" s="646"/>
      <c r="BB981" s="646"/>
      <c r="BC981" s="647"/>
      <c r="BD981" s="646"/>
      <c r="BE981" s="646"/>
      <c r="BF981" s="646"/>
      <c r="BG981" s="646"/>
      <c r="BH981" s="647"/>
      <c r="BI981" s="646"/>
      <c r="BJ981" s="646"/>
      <c r="BK981" s="646"/>
      <c r="BL981" s="647"/>
      <c r="BM981" s="571"/>
      <c r="BN981" s="646"/>
      <c r="BO981" s="646"/>
      <c r="BP981" s="646"/>
      <c r="BQ981" s="542"/>
      <c r="BR981" s="640"/>
      <c r="BS981" s="990"/>
      <c r="BT981" s="640"/>
      <c r="BU981" s="651"/>
      <c r="BY981" s="642"/>
    </row>
    <row r="982" spans="1:77" s="652" customFormat="1" hidden="1">
      <c r="A982" s="638"/>
      <c r="B982" s="1128"/>
      <c r="C982" s="1128"/>
      <c r="D982" s="640"/>
      <c r="E982" s="789"/>
      <c r="F982" s="774"/>
      <c r="G982" s="642"/>
      <c r="H982" s="643"/>
      <c r="I982" s="644"/>
      <c r="J982" s="645"/>
      <c r="K982" s="1"/>
      <c r="L982" s="1"/>
      <c r="M982" s="1"/>
      <c r="N982" s="1"/>
      <c r="O982" s="646"/>
      <c r="P982" s="646"/>
      <c r="Q982" s="647"/>
      <c r="R982" s="646"/>
      <c r="S982" s="646"/>
      <c r="T982" s="571"/>
      <c r="U982" s="646"/>
      <c r="V982" s="646"/>
      <c r="W982" s="647"/>
      <c r="X982" s="646"/>
      <c r="Y982" s="646"/>
      <c r="Z982" s="646"/>
      <c r="AA982" s="571"/>
      <c r="AB982" s="646"/>
      <c r="AC982" s="646"/>
      <c r="AD982" s="647"/>
      <c r="AE982" s="647"/>
      <c r="AF982" s="646"/>
      <c r="AG982" s="646"/>
      <c r="AH982" s="646"/>
      <c r="AI982" s="1"/>
      <c r="AJ982" s="646"/>
      <c r="AK982" s="646"/>
      <c r="AL982" s="646"/>
      <c r="AM982" s="647"/>
      <c r="AN982" s="646"/>
      <c r="AO982" s="646"/>
      <c r="AP982" s="646"/>
      <c r="AQ982" s="647"/>
      <c r="AR982" s="646"/>
      <c r="AS982" s="646"/>
      <c r="AT982" s="646"/>
      <c r="AU982" s="616"/>
      <c r="AV982" s="646"/>
      <c r="AW982" s="646"/>
      <c r="AX982" s="646"/>
      <c r="AY982" s="646"/>
      <c r="AZ982" s="646"/>
      <c r="BA982" s="646"/>
      <c r="BB982" s="646"/>
      <c r="BC982" s="647"/>
      <c r="BD982" s="646"/>
      <c r="BE982" s="646"/>
      <c r="BF982" s="646"/>
      <c r="BG982" s="646"/>
      <c r="BH982" s="647"/>
      <c r="BI982" s="646"/>
      <c r="BJ982" s="646"/>
      <c r="BK982" s="646"/>
      <c r="BL982" s="647"/>
      <c r="BM982" s="571"/>
      <c r="BN982" s="646"/>
      <c r="BO982" s="646"/>
      <c r="BP982" s="646"/>
      <c r="BQ982" s="542"/>
      <c r="BR982" s="640"/>
      <c r="BS982" s="990"/>
      <c r="BT982" s="640"/>
      <c r="BU982" s="651"/>
      <c r="BY982" s="642"/>
    </row>
    <row r="983" spans="1:77" s="652" customFormat="1" hidden="1">
      <c r="A983" s="638"/>
      <c r="B983" s="1128"/>
      <c r="C983" s="1128"/>
      <c r="D983" s="640"/>
      <c r="E983" s="789"/>
      <c r="F983" s="774"/>
      <c r="G983" s="642"/>
      <c r="H983" s="643"/>
      <c r="I983" s="644"/>
      <c r="J983" s="645"/>
      <c r="K983" s="1"/>
      <c r="L983" s="1"/>
      <c r="M983" s="1"/>
      <c r="N983" s="1"/>
      <c r="O983" s="646"/>
      <c r="P983" s="646"/>
      <c r="Q983" s="647"/>
      <c r="R983" s="646"/>
      <c r="S983" s="646"/>
      <c r="T983" s="571"/>
      <c r="U983" s="646"/>
      <c r="V983" s="646"/>
      <c r="W983" s="647"/>
      <c r="X983" s="646"/>
      <c r="Y983" s="646"/>
      <c r="Z983" s="646"/>
      <c r="AA983" s="571"/>
      <c r="AB983" s="646"/>
      <c r="AC983" s="646"/>
      <c r="AD983" s="647"/>
      <c r="AE983" s="647"/>
      <c r="AF983" s="646"/>
      <c r="AG983" s="646"/>
      <c r="AH983" s="646"/>
      <c r="AI983" s="1"/>
      <c r="AJ983" s="646"/>
      <c r="AK983" s="646"/>
      <c r="AL983" s="646"/>
      <c r="AM983" s="647"/>
      <c r="AN983" s="646"/>
      <c r="AO983" s="646"/>
      <c r="AP983" s="646"/>
      <c r="AQ983" s="647"/>
      <c r="AR983" s="646"/>
      <c r="AS983" s="646"/>
      <c r="AT983" s="646"/>
      <c r="AU983" s="616"/>
      <c r="AV983" s="646"/>
      <c r="AW983" s="646"/>
      <c r="AX983" s="646"/>
      <c r="AY983" s="646"/>
      <c r="AZ983" s="646"/>
      <c r="BA983" s="646"/>
      <c r="BB983" s="646"/>
      <c r="BC983" s="647"/>
      <c r="BD983" s="646"/>
      <c r="BE983" s="646"/>
      <c r="BF983" s="646"/>
      <c r="BG983" s="646"/>
      <c r="BH983" s="647"/>
      <c r="BI983" s="646"/>
      <c r="BJ983" s="646"/>
      <c r="BK983" s="646"/>
      <c r="BL983" s="647"/>
      <c r="BM983" s="571"/>
      <c r="BN983" s="646"/>
      <c r="BO983" s="646"/>
      <c r="BP983" s="646"/>
      <c r="BQ983" s="542"/>
      <c r="BR983" s="640"/>
      <c r="BS983" s="990"/>
      <c r="BT983" s="640"/>
      <c r="BU983" s="651"/>
      <c r="BY983" s="642"/>
    </row>
    <row r="984" spans="1:77" s="652" customFormat="1" hidden="1">
      <c r="A984" s="638"/>
      <c r="B984" s="1128"/>
      <c r="C984" s="1128"/>
      <c r="D984" s="640"/>
      <c r="E984" s="789"/>
      <c r="F984" s="774"/>
      <c r="G984" s="642"/>
      <c r="H984" s="643"/>
      <c r="I984" s="644"/>
      <c r="J984" s="645"/>
      <c r="K984" s="1"/>
      <c r="L984" s="1"/>
      <c r="M984" s="1"/>
      <c r="N984" s="1"/>
      <c r="O984" s="646"/>
      <c r="P984" s="646"/>
      <c r="Q984" s="647"/>
      <c r="R984" s="646"/>
      <c r="S984" s="646"/>
      <c r="T984" s="571"/>
      <c r="U984" s="646"/>
      <c r="V984" s="646"/>
      <c r="W984" s="647"/>
      <c r="X984" s="646"/>
      <c r="Y984" s="646"/>
      <c r="Z984" s="646"/>
      <c r="AA984" s="571"/>
      <c r="AB984" s="646"/>
      <c r="AC984" s="646"/>
      <c r="AD984" s="647"/>
      <c r="AE984" s="647"/>
      <c r="AF984" s="646"/>
      <c r="AG984" s="646"/>
      <c r="AH984" s="646"/>
      <c r="AI984" s="1"/>
      <c r="AJ984" s="646"/>
      <c r="AK984" s="646"/>
      <c r="AL984" s="646"/>
      <c r="AM984" s="647"/>
      <c r="AN984" s="646"/>
      <c r="AO984" s="646"/>
      <c r="AP984" s="646"/>
      <c r="AQ984" s="647"/>
      <c r="AR984" s="646"/>
      <c r="AS984" s="646"/>
      <c r="AT984" s="646"/>
      <c r="AU984" s="616"/>
      <c r="AV984" s="646"/>
      <c r="AW984" s="646"/>
      <c r="AX984" s="646"/>
      <c r="AY984" s="646"/>
      <c r="AZ984" s="646"/>
      <c r="BA984" s="646"/>
      <c r="BB984" s="646"/>
      <c r="BC984" s="647"/>
      <c r="BD984" s="646"/>
      <c r="BE984" s="646"/>
      <c r="BF984" s="646"/>
      <c r="BG984" s="646"/>
      <c r="BH984" s="647"/>
      <c r="BI984" s="646"/>
      <c r="BJ984" s="646"/>
      <c r="BK984" s="646"/>
      <c r="BL984" s="647"/>
      <c r="BM984" s="571"/>
      <c r="BN984" s="646"/>
      <c r="BO984" s="646"/>
      <c r="BP984" s="646"/>
      <c r="BQ984" s="542"/>
      <c r="BR984" s="640"/>
      <c r="BS984" s="990"/>
      <c r="BT984" s="640"/>
      <c r="BU984" s="651"/>
      <c r="BY984" s="642"/>
    </row>
    <row r="985" spans="1:77" s="652" customFormat="1" hidden="1">
      <c r="A985" s="638"/>
      <c r="B985" s="1128"/>
      <c r="C985" s="1128"/>
      <c r="D985" s="640"/>
      <c r="E985" s="789"/>
      <c r="F985" s="774"/>
      <c r="G985" s="642"/>
      <c r="H985" s="643"/>
      <c r="I985" s="644"/>
      <c r="J985" s="645"/>
      <c r="K985" s="1"/>
      <c r="L985" s="1"/>
      <c r="M985" s="1"/>
      <c r="N985" s="1"/>
      <c r="O985" s="646"/>
      <c r="P985" s="646"/>
      <c r="Q985" s="647"/>
      <c r="R985" s="646"/>
      <c r="S985" s="646"/>
      <c r="T985" s="571"/>
      <c r="U985" s="646"/>
      <c r="V985" s="646"/>
      <c r="W985" s="647"/>
      <c r="X985" s="646"/>
      <c r="Y985" s="646"/>
      <c r="Z985" s="646"/>
      <c r="AA985" s="571"/>
      <c r="AB985" s="646"/>
      <c r="AC985" s="646"/>
      <c r="AD985" s="647"/>
      <c r="AE985" s="647"/>
      <c r="AF985" s="646"/>
      <c r="AG985" s="646"/>
      <c r="AH985" s="646"/>
      <c r="AI985" s="1"/>
      <c r="AJ985" s="646"/>
      <c r="AK985" s="646"/>
      <c r="AL985" s="646"/>
      <c r="AM985" s="647"/>
      <c r="AN985" s="646"/>
      <c r="AO985" s="646"/>
      <c r="AP985" s="646"/>
      <c r="AQ985" s="647"/>
      <c r="AR985" s="646"/>
      <c r="AS985" s="646"/>
      <c r="AT985" s="646"/>
      <c r="AU985" s="616"/>
      <c r="AV985" s="646"/>
      <c r="AW985" s="646"/>
      <c r="AX985" s="646"/>
      <c r="AY985" s="646"/>
      <c r="AZ985" s="646"/>
      <c r="BA985" s="646"/>
      <c r="BB985" s="646"/>
      <c r="BC985" s="647"/>
      <c r="BD985" s="646"/>
      <c r="BE985" s="646"/>
      <c r="BF985" s="646"/>
      <c r="BG985" s="646"/>
      <c r="BH985" s="647"/>
      <c r="BI985" s="646"/>
      <c r="BJ985" s="646"/>
      <c r="BK985" s="646"/>
      <c r="BL985" s="647"/>
      <c r="BM985" s="571"/>
      <c r="BN985" s="646"/>
      <c r="BO985" s="646"/>
      <c r="BP985" s="646"/>
      <c r="BQ985" s="542"/>
      <c r="BR985" s="640"/>
      <c r="BS985" s="990"/>
      <c r="BT985" s="640"/>
      <c r="BU985" s="651"/>
      <c r="BY985" s="642"/>
    </row>
    <row r="986" spans="1:77" s="652" customFormat="1" hidden="1">
      <c r="A986" s="638"/>
      <c r="B986" s="1128"/>
      <c r="C986" s="1128"/>
      <c r="D986" s="640"/>
      <c r="E986" s="789"/>
      <c r="F986" s="774"/>
      <c r="G986" s="642"/>
      <c r="H986" s="643"/>
      <c r="I986" s="644"/>
      <c r="J986" s="645"/>
      <c r="K986" s="1"/>
      <c r="L986" s="1"/>
      <c r="M986" s="1"/>
      <c r="N986" s="1"/>
      <c r="O986" s="646"/>
      <c r="P986" s="646"/>
      <c r="Q986" s="647"/>
      <c r="R986" s="646"/>
      <c r="S986" s="646"/>
      <c r="T986" s="571"/>
      <c r="U986" s="646"/>
      <c r="V986" s="646"/>
      <c r="W986" s="647"/>
      <c r="X986" s="646"/>
      <c r="Y986" s="646"/>
      <c r="Z986" s="646"/>
      <c r="AA986" s="571"/>
      <c r="AB986" s="646"/>
      <c r="AC986" s="646"/>
      <c r="AD986" s="647"/>
      <c r="AE986" s="647"/>
      <c r="AF986" s="646"/>
      <c r="AG986" s="646"/>
      <c r="AH986" s="646"/>
      <c r="AI986" s="1"/>
      <c r="AJ986" s="646"/>
      <c r="AK986" s="646"/>
      <c r="AL986" s="646"/>
      <c r="AM986" s="647"/>
      <c r="AN986" s="646"/>
      <c r="AO986" s="646"/>
      <c r="AP986" s="646"/>
      <c r="AQ986" s="647"/>
      <c r="AR986" s="646"/>
      <c r="AS986" s="646"/>
      <c r="AT986" s="646"/>
      <c r="AU986" s="616"/>
      <c r="AV986" s="646"/>
      <c r="AW986" s="646"/>
      <c r="AX986" s="646"/>
      <c r="AY986" s="646"/>
      <c r="AZ986" s="646"/>
      <c r="BA986" s="646"/>
      <c r="BB986" s="646"/>
      <c r="BC986" s="647"/>
      <c r="BD986" s="646"/>
      <c r="BE986" s="646"/>
      <c r="BF986" s="646"/>
      <c r="BG986" s="646"/>
      <c r="BH986" s="647"/>
      <c r="BI986" s="646"/>
      <c r="BJ986" s="646"/>
      <c r="BK986" s="646"/>
      <c r="BL986" s="647"/>
      <c r="BM986" s="571"/>
      <c r="BN986" s="646"/>
      <c r="BO986" s="646"/>
      <c r="BP986" s="646"/>
      <c r="BQ986" s="542"/>
      <c r="BR986" s="640"/>
      <c r="BS986" s="990"/>
      <c r="BT986" s="640"/>
      <c r="BU986" s="651"/>
      <c r="BY986" s="642"/>
    </row>
    <row r="987" spans="1:77" s="652" customFormat="1" hidden="1">
      <c r="A987" s="638"/>
      <c r="B987" s="1128"/>
      <c r="C987" s="1128"/>
      <c r="D987" s="640"/>
      <c r="E987" s="789"/>
      <c r="F987" s="774"/>
      <c r="G987" s="642"/>
      <c r="H987" s="643"/>
      <c r="I987" s="644"/>
      <c r="J987" s="645"/>
      <c r="K987" s="1"/>
      <c r="L987" s="1"/>
      <c r="M987" s="1"/>
      <c r="N987" s="1"/>
      <c r="O987" s="646"/>
      <c r="P987" s="646"/>
      <c r="Q987" s="647"/>
      <c r="R987" s="646"/>
      <c r="S987" s="646"/>
      <c r="T987" s="571"/>
      <c r="U987" s="646"/>
      <c r="V987" s="646"/>
      <c r="W987" s="647"/>
      <c r="X987" s="646"/>
      <c r="Y987" s="646"/>
      <c r="Z987" s="646"/>
      <c r="AA987" s="571"/>
      <c r="AB987" s="646"/>
      <c r="AC987" s="646"/>
      <c r="AD987" s="647"/>
      <c r="AE987" s="647"/>
      <c r="AF987" s="646"/>
      <c r="AG987" s="646"/>
      <c r="AH987" s="646"/>
      <c r="AI987" s="1"/>
      <c r="AJ987" s="646"/>
      <c r="AK987" s="646"/>
      <c r="AL987" s="646"/>
      <c r="AM987" s="647"/>
      <c r="AN987" s="646"/>
      <c r="AO987" s="646"/>
      <c r="AP987" s="646"/>
      <c r="AQ987" s="647"/>
      <c r="AR987" s="646"/>
      <c r="AS987" s="646"/>
      <c r="AT987" s="646"/>
      <c r="AU987" s="616"/>
      <c r="AV987" s="646"/>
      <c r="AW987" s="646"/>
      <c r="AX987" s="646"/>
      <c r="AY987" s="646"/>
      <c r="AZ987" s="646"/>
      <c r="BA987" s="646"/>
      <c r="BB987" s="646"/>
      <c r="BC987" s="647"/>
      <c r="BD987" s="646"/>
      <c r="BE987" s="646"/>
      <c r="BF987" s="646"/>
      <c r="BG987" s="646"/>
      <c r="BH987" s="647"/>
      <c r="BI987" s="646"/>
      <c r="BJ987" s="646"/>
      <c r="BK987" s="646"/>
      <c r="BL987" s="647"/>
      <c r="BM987" s="571"/>
      <c r="BN987" s="646"/>
      <c r="BO987" s="646"/>
      <c r="BP987" s="646"/>
      <c r="BQ987" s="542"/>
      <c r="BR987" s="640"/>
      <c r="BS987" s="990"/>
      <c r="BT987" s="640"/>
      <c r="BU987" s="651"/>
      <c r="BY987" s="642"/>
    </row>
    <row r="988" spans="1:77" s="652" customFormat="1" hidden="1">
      <c r="A988" s="638"/>
      <c r="B988" s="1128"/>
      <c r="C988" s="1128"/>
      <c r="D988" s="640"/>
      <c r="E988" s="789"/>
      <c r="F988" s="774"/>
      <c r="G988" s="642"/>
      <c r="H988" s="643"/>
      <c r="I988" s="644"/>
      <c r="J988" s="645"/>
      <c r="K988" s="1"/>
      <c r="L988" s="1"/>
      <c r="M988" s="1"/>
      <c r="N988" s="1"/>
      <c r="O988" s="646"/>
      <c r="P988" s="646"/>
      <c r="Q988" s="647"/>
      <c r="R988" s="646"/>
      <c r="S988" s="646"/>
      <c r="T988" s="571"/>
      <c r="U988" s="646"/>
      <c r="V988" s="646"/>
      <c r="W988" s="647"/>
      <c r="X988" s="646"/>
      <c r="Y988" s="646"/>
      <c r="Z988" s="646"/>
      <c r="AA988" s="571"/>
      <c r="AB988" s="646"/>
      <c r="AC988" s="646"/>
      <c r="AD988" s="647"/>
      <c r="AE988" s="647"/>
      <c r="AF988" s="646"/>
      <c r="AG988" s="646"/>
      <c r="AH988" s="646"/>
      <c r="AI988" s="1"/>
      <c r="AJ988" s="646"/>
      <c r="AK988" s="646"/>
      <c r="AL988" s="646"/>
      <c r="AM988" s="647"/>
      <c r="AN988" s="646"/>
      <c r="AO988" s="646"/>
      <c r="AP988" s="646"/>
      <c r="AQ988" s="647"/>
      <c r="AR988" s="646"/>
      <c r="AS988" s="646"/>
      <c r="AT988" s="646"/>
      <c r="AU988" s="616"/>
      <c r="AV988" s="646"/>
      <c r="AW988" s="646"/>
      <c r="AX988" s="646"/>
      <c r="AY988" s="646"/>
      <c r="AZ988" s="646"/>
      <c r="BA988" s="646"/>
      <c r="BB988" s="646"/>
      <c r="BC988" s="647"/>
      <c r="BD988" s="646"/>
      <c r="BE988" s="646"/>
      <c r="BF988" s="646"/>
      <c r="BG988" s="646"/>
      <c r="BH988" s="647"/>
      <c r="BI988" s="646"/>
      <c r="BJ988" s="646"/>
      <c r="BK988" s="646"/>
      <c r="BL988" s="647"/>
      <c r="BM988" s="571"/>
      <c r="BN988" s="646"/>
      <c r="BO988" s="646"/>
      <c r="BP988" s="646"/>
      <c r="BQ988" s="542"/>
      <c r="BR988" s="640"/>
      <c r="BS988" s="990"/>
      <c r="BT988" s="640"/>
      <c r="BU988" s="651"/>
      <c r="BY988" s="642"/>
    </row>
    <row r="989" spans="1:77" s="652" customFormat="1" hidden="1">
      <c r="A989" s="638"/>
      <c r="B989" s="1128"/>
      <c r="C989" s="1128"/>
      <c r="D989" s="640"/>
      <c r="E989" s="789"/>
      <c r="F989" s="774"/>
      <c r="G989" s="642"/>
      <c r="H989" s="643"/>
      <c r="I989" s="644"/>
      <c r="J989" s="645"/>
      <c r="K989" s="1"/>
      <c r="L989" s="1"/>
      <c r="M989" s="1"/>
      <c r="N989" s="1"/>
      <c r="O989" s="646"/>
      <c r="P989" s="646"/>
      <c r="Q989" s="647"/>
      <c r="R989" s="646"/>
      <c r="S989" s="646"/>
      <c r="T989" s="571"/>
      <c r="U989" s="646"/>
      <c r="V989" s="646"/>
      <c r="W989" s="647"/>
      <c r="X989" s="646"/>
      <c r="Y989" s="646"/>
      <c r="Z989" s="646"/>
      <c r="AA989" s="571"/>
      <c r="AB989" s="646"/>
      <c r="AC989" s="646"/>
      <c r="AD989" s="647"/>
      <c r="AE989" s="647"/>
      <c r="AF989" s="646"/>
      <c r="AG989" s="646"/>
      <c r="AH989" s="646"/>
      <c r="AI989" s="1"/>
      <c r="AJ989" s="646"/>
      <c r="AK989" s="646"/>
      <c r="AL989" s="646"/>
      <c r="AM989" s="647"/>
      <c r="AN989" s="646"/>
      <c r="AO989" s="646"/>
      <c r="AP989" s="646"/>
      <c r="AQ989" s="647"/>
      <c r="AR989" s="646"/>
      <c r="AS989" s="646"/>
      <c r="AT989" s="646"/>
      <c r="AU989" s="616"/>
      <c r="AV989" s="646"/>
      <c r="AW989" s="646"/>
      <c r="AX989" s="646"/>
      <c r="AY989" s="646"/>
      <c r="AZ989" s="646"/>
      <c r="BA989" s="646"/>
      <c r="BB989" s="646"/>
      <c r="BC989" s="647"/>
      <c r="BD989" s="646"/>
      <c r="BE989" s="646"/>
      <c r="BF989" s="646"/>
      <c r="BG989" s="646"/>
      <c r="BH989" s="647"/>
      <c r="BI989" s="646"/>
      <c r="BJ989" s="646"/>
      <c r="BK989" s="646"/>
      <c r="BL989" s="647"/>
      <c r="BM989" s="571"/>
      <c r="BN989" s="646"/>
      <c r="BO989" s="646"/>
      <c r="BP989" s="646"/>
      <c r="BQ989" s="542"/>
      <c r="BR989" s="640"/>
      <c r="BS989" s="990"/>
      <c r="BT989" s="640"/>
      <c r="BU989" s="651"/>
      <c r="BY989" s="642"/>
    </row>
    <row r="990" spans="1:77" s="652" customFormat="1" hidden="1">
      <c r="A990" s="638"/>
      <c r="B990" s="1128"/>
      <c r="C990" s="1128"/>
      <c r="D990" s="640"/>
      <c r="E990" s="789"/>
      <c r="F990" s="774"/>
      <c r="G990" s="642"/>
      <c r="H990" s="643"/>
      <c r="I990" s="644"/>
      <c r="J990" s="645"/>
      <c r="K990" s="1"/>
      <c r="L990" s="1"/>
      <c r="M990" s="1"/>
      <c r="N990" s="1"/>
      <c r="O990" s="646"/>
      <c r="P990" s="646"/>
      <c r="Q990" s="647"/>
      <c r="R990" s="646"/>
      <c r="S990" s="646"/>
      <c r="T990" s="571"/>
      <c r="U990" s="646"/>
      <c r="V990" s="646"/>
      <c r="W990" s="647"/>
      <c r="X990" s="646"/>
      <c r="Y990" s="646"/>
      <c r="Z990" s="646"/>
      <c r="AA990" s="571"/>
      <c r="AB990" s="646"/>
      <c r="AC990" s="646"/>
      <c r="AD990" s="647"/>
      <c r="AE990" s="647"/>
      <c r="AF990" s="646"/>
      <c r="AG990" s="646"/>
      <c r="AH990" s="646"/>
      <c r="AI990" s="1"/>
      <c r="AJ990" s="646"/>
      <c r="AK990" s="646"/>
      <c r="AL990" s="646"/>
      <c r="AM990" s="647"/>
      <c r="AN990" s="646"/>
      <c r="AO990" s="646"/>
      <c r="AP990" s="646"/>
      <c r="AQ990" s="647"/>
      <c r="AR990" s="646"/>
      <c r="AS990" s="646"/>
      <c r="AT990" s="646"/>
      <c r="AU990" s="616"/>
      <c r="AV990" s="646"/>
      <c r="AW990" s="646"/>
      <c r="AX990" s="646"/>
      <c r="AY990" s="646"/>
      <c r="AZ990" s="646"/>
      <c r="BA990" s="646"/>
      <c r="BB990" s="646"/>
      <c r="BC990" s="647"/>
      <c r="BD990" s="646"/>
      <c r="BE990" s="646"/>
      <c r="BF990" s="646"/>
      <c r="BG990" s="646"/>
      <c r="BH990" s="647"/>
      <c r="BI990" s="646"/>
      <c r="BJ990" s="646"/>
      <c r="BK990" s="646"/>
      <c r="BL990" s="647"/>
      <c r="BM990" s="571"/>
      <c r="BN990" s="646"/>
      <c r="BO990" s="646"/>
      <c r="BP990" s="646"/>
      <c r="BQ990" s="542"/>
      <c r="BR990" s="640"/>
      <c r="BS990" s="990"/>
      <c r="BT990" s="640"/>
      <c r="BU990" s="651"/>
      <c r="BY990" s="642"/>
    </row>
    <row r="991" spans="1:77" s="652" customFormat="1" hidden="1">
      <c r="A991" s="638"/>
      <c r="B991" s="1128"/>
      <c r="C991" s="1128"/>
      <c r="D991" s="640"/>
      <c r="E991" s="789"/>
      <c r="F991" s="774"/>
      <c r="G991" s="642"/>
      <c r="H991" s="643"/>
      <c r="I991" s="644"/>
      <c r="J991" s="645"/>
      <c r="K991" s="1"/>
      <c r="L991" s="1"/>
      <c r="M991" s="1"/>
      <c r="N991" s="1"/>
      <c r="O991" s="646"/>
      <c r="P991" s="646"/>
      <c r="Q991" s="647"/>
      <c r="R991" s="646"/>
      <c r="S991" s="646"/>
      <c r="T991" s="571"/>
      <c r="U991" s="646"/>
      <c r="V991" s="646"/>
      <c r="W991" s="647"/>
      <c r="X991" s="646"/>
      <c r="Y991" s="646"/>
      <c r="Z991" s="646"/>
      <c r="AA991" s="571"/>
      <c r="AB991" s="646"/>
      <c r="AC991" s="646"/>
      <c r="AD991" s="647"/>
      <c r="AE991" s="647"/>
      <c r="AF991" s="646"/>
      <c r="AG991" s="646"/>
      <c r="AH991" s="646"/>
      <c r="AI991" s="1"/>
      <c r="AJ991" s="646"/>
      <c r="AK991" s="646"/>
      <c r="AL991" s="646"/>
      <c r="AM991" s="647"/>
      <c r="AN991" s="646"/>
      <c r="AO991" s="646"/>
      <c r="AP991" s="646"/>
      <c r="AQ991" s="647"/>
      <c r="AR991" s="646"/>
      <c r="AS991" s="646"/>
      <c r="AT991" s="646"/>
      <c r="AU991" s="616"/>
      <c r="AV991" s="646"/>
      <c r="AW991" s="646"/>
      <c r="AX991" s="646"/>
      <c r="AY991" s="646"/>
      <c r="AZ991" s="646"/>
      <c r="BA991" s="646"/>
      <c r="BB991" s="646"/>
      <c r="BC991" s="647"/>
      <c r="BD991" s="646"/>
      <c r="BE991" s="646"/>
      <c r="BF991" s="646"/>
      <c r="BG991" s="646"/>
      <c r="BH991" s="647"/>
      <c r="BI991" s="646"/>
      <c r="BJ991" s="646"/>
      <c r="BK991" s="646"/>
      <c r="BL991" s="647"/>
      <c r="BM991" s="571"/>
      <c r="BN991" s="646"/>
      <c r="BO991" s="646"/>
      <c r="BP991" s="646"/>
      <c r="BQ991" s="542"/>
      <c r="BR991" s="640"/>
      <c r="BS991" s="990"/>
      <c r="BT991" s="640"/>
      <c r="BU991" s="651"/>
      <c r="BY991" s="642"/>
    </row>
    <row r="992" spans="1:77" s="652" customFormat="1" hidden="1">
      <c r="A992" s="638"/>
      <c r="B992" s="1128"/>
      <c r="C992" s="1128"/>
      <c r="D992" s="640"/>
      <c r="E992" s="789"/>
      <c r="F992" s="774"/>
      <c r="G992" s="642"/>
      <c r="H992" s="643"/>
      <c r="I992" s="644"/>
      <c r="J992" s="645"/>
      <c r="K992" s="1"/>
      <c r="L992" s="1"/>
      <c r="M992" s="1"/>
      <c r="N992" s="1"/>
      <c r="O992" s="646"/>
      <c r="P992" s="646"/>
      <c r="Q992" s="647"/>
      <c r="R992" s="646"/>
      <c r="S992" s="646"/>
      <c r="T992" s="571"/>
      <c r="U992" s="646"/>
      <c r="V992" s="646"/>
      <c r="W992" s="647"/>
      <c r="X992" s="646"/>
      <c r="Y992" s="646"/>
      <c r="Z992" s="646"/>
      <c r="AA992" s="571"/>
      <c r="AB992" s="646"/>
      <c r="AC992" s="646"/>
      <c r="AD992" s="647"/>
      <c r="AE992" s="647"/>
      <c r="AF992" s="646"/>
      <c r="AG992" s="646"/>
      <c r="AH992" s="646"/>
      <c r="AI992" s="1"/>
      <c r="AJ992" s="646"/>
      <c r="AK992" s="646"/>
      <c r="AL992" s="646"/>
      <c r="AM992" s="647"/>
      <c r="AN992" s="646"/>
      <c r="AO992" s="646"/>
      <c r="AP992" s="646"/>
      <c r="AQ992" s="647"/>
      <c r="AR992" s="646"/>
      <c r="AS992" s="646"/>
      <c r="AT992" s="646"/>
      <c r="AU992" s="616"/>
      <c r="AV992" s="646"/>
      <c r="AW992" s="646"/>
      <c r="AX992" s="646"/>
      <c r="AY992" s="646"/>
      <c r="AZ992" s="646"/>
      <c r="BA992" s="646"/>
      <c r="BB992" s="646"/>
      <c r="BC992" s="647"/>
      <c r="BD992" s="646"/>
      <c r="BE992" s="646"/>
      <c r="BF992" s="646"/>
      <c r="BG992" s="646"/>
      <c r="BH992" s="647"/>
      <c r="BI992" s="646"/>
      <c r="BJ992" s="646"/>
      <c r="BK992" s="646"/>
      <c r="BL992" s="647"/>
      <c r="BM992" s="571"/>
      <c r="BN992" s="646"/>
      <c r="BO992" s="646"/>
      <c r="BP992" s="646"/>
      <c r="BQ992" s="542"/>
      <c r="BR992" s="640"/>
      <c r="BS992" s="990"/>
      <c r="BT992" s="640"/>
      <c r="BU992" s="651"/>
      <c r="BY992" s="642"/>
    </row>
    <row r="993" spans="1:77" s="652" customFormat="1" hidden="1">
      <c r="A993" s="638"/>
      <c r="B993" s="1128"/>
      <c r="C993" s="1128"/>
      <c r="D993" s="640"/>
      <c r="E993" s="789"/>
      <c r="F993" s="774"/>
      <c r="G993" s="642"/>
      <c r="H993" s="643"/>
      <c r="I993" s="644"/>
      <c r="J993" s="645"/>
      <c r="K993" s="1"/>
      <c r="L993" s="1"/>
      <c r="M993" s="1"/>
      <c r="N993" s="1"/>
      <c r="O993" s="646"/>
      <c r="P993" s="646"/>
      <c r="Q993" s="647"/>
      <c r="R993" s="646"/>
      <c r="S993" s="646"/>
      <c r="T993" s="571"/>
      <c r="U993" s="646"/>
      <c r="V993" s="646"/>
      <c r="W993" s="647"/>
      <c r="X993" s="646"/>
      <c r="Y993" s="646"/>
      <c r="Z993" s="646"/>
      <c r="AA993" s="571"/>
      <c r="AB993" s="646"/>
      <c r="AC993" s="646"/>
      <c r="AD993" s="647"/>
      <c r="AE993" s="647"/>
      <c r="AF993" s="646"/>
      <c r="AG993" s="646"/>
      <c r="AH993" s="646"/>
      <c r="AI993" s="1"/>
      <c r="AJ993" s="646"/>
      <c r="AK993" s="646"/>
      <c r="AL993" s="646"/>
      <c r="AM993" s="647"/>
      <c r="AN993" s="646"/>
      <c r="AO993" s="646"/>
      <c r="AP993" s="646"/>
      <c r="AQ993" s="647"/>
      <c r="AR993" s="646"/>
      <c r="AS993" s="646"/>
      <c r="AT993" s="646"/>
      <c r="AU993" s="616"/>
      <c r="AV993" s="646"/>
      <c r="AW993" s="646"/>
      <c r="AX993" s="646"/>
      <c r="AY993" s="646"/>
      <c r="AZ993" s="646"/>
      <c r="BA993" s="646"/>
      <c r="BB993" s="646"/>
      <c r="BC993" s="647"/>
      <c r="BD993" s="646"/>
      <c r="BE993" s="646"/>
      <c r="BF993" s="646"/>
      <c r="BG993" s="646"/>
      <c r="BH993" s="647"/>
      <c r="BI993" s="646"/>
      <c r="BJ993" s="646"/>
      <c r="BK993" s="646"/>
      <c r="BL993" s="647"/>
      <c r="BM993" s="571"/>
      <c r="BN993" s="646"/>
      <c r="BO993" s="646"/>
      <c r="BP993" s="646"/>
      <c r="BQ993" s="542"/>
      <c r="BR993" s="640"/>
      <c r="BS993" s="990"/>
      <c r="BT993" s="640"/>
      <c r="BU993" s="651"/>
      <c r="BY993" s="642"/>
    </row>
    <row r="994" spans="1:77" s="652" customFormat="1" hidden="1">
      <c r="A994" s="638"/>
      <c r="B994" s="1128"/>
      <c r="C994" s="697"/>
      <c r="D994" s="640"/>
      <c r="E994" s="789"/>
      <c r="F994" s="774"/>
      <c r="G994" s="642"/>
      <c r="H994" s="643"/>
      <c r="I994" s="644"/>
      <c r="J994" s="645"/>
      <c r="K994" s="1"/>
      <c r="L994" s="1"/>
      <c r="M994" s="1"/>
      <c r="N994" s="1"/>
      <c r="O994" s="646"/>
      <c r="P994" s="646"/>
      <c r="Q994" s="647"/>
      <c r="R994" s="646"/>
      <c r="S994" s="646"/>
      <c r="T994" s="571"/>
      <c r="U994" s="646"/>
      <c r="V994" s="646"/>
      <c r="W994" s="647"/>
      <c r="X994" s="646"/>
      <c r="Y994" s="646"/>
      <c r="Z994" s="646"/>
      <c r="AA994" s="571"/>
      <c r="AB994" s="646"/>
      <c r="AC994" s="646"/>
      <c r="AD994" s="647"/>
      <c r="AE994" s="647"/>
      <c r="AF994" s="646"/>
      <c r="AG994" s="646"/>
      <c r="AH994" s="646"/>
      <c r="AI994" s="1"/>
      <c r="AJ994" s="646"/>
      <c r="AK994" s="646"/>
      <c r="AL994" s="646"/>
      <c r="AM994" s="647"/>
      <c r="AN994" s="646"/>
      <c r="AO994" s="646"/>
      <c r="AP994" s="646"/>
      <c r="AQ994" s="647"/>
      <c r="AR994" s="646"/>
      <c r="AS994" s="646"/>
      <c r="AT994" s="646"/>
      <c r="AU994" s="616"/>
      <c r="AV994" s="646"/>
      <c r="AW994" s="646"/>
      <c r="AX994" s="646"/>
      <c r="AY994" s="646"/>
      <c r="AZ994" s="646"/>
      <c r="BA994" s="646"/>
      <c r="BB994" s="646"/>
      <c r="BC994" s="647"/>
      <c r="BD994" s="646"/>
      <c r="BE994" s="646"/>
      <c r="BF994" s="646"/>
      <c r="BG994" s="646"/>
      <c r="BH994" s="647"/>
      <c r="BI994" s="646"/>
      <c r="BJ994" s="646"/>
      <c r="BK994" s="646"/>
      <c r="BL994" s="647"/>
      <c r="BM994" s="571"/>
      <c r="BN994" s="646"/>
      <c r="BO994" s="646"/>
      <c r="BP994" s="646"/>
      <c r="BQ994" s="542"/>
      <c r="BR994" s="640"/>
      <c r="BS994" s="990"/>
      <c r="BT994" s="640"/>
      <c r="BU994" s="651"/>
      <c r="BY994" s="642"/>
    </row>
    <row r="995" spans="1:77" s="652" customFormat="1" hidden="1">
      <c r="A995" s="638"/>
      <c r="B995" s="1128"/>
      <c r="C995" s="1128"/>
      <c r="D995" s="640"/>
      <c r="E995" s="789"/>
      <c r="F995" s="774"/>
      <c r="G995" s="642"/>
      <c r="H995" s="643"/>
      <c r="I995" s="644"/>
      <c r="J995" s="645"/>
      <c r="K995" s="1"/>
      <c r="L995" s="1"/>
      <c r="M995" s="1"/>
      <c r="N995" s="1"/>
      <c r="O995" s="646"/>
      <c r="P995" s="646"/>
      <c r="Q995" s="647"/>
      <c r="R995" s="646"/>
      <c r="S995" s="646"/>
      <c r="T995" s="571"/>
      <c r="U995" s="646"/>
      <c r="V995" s="646"/>
      <c r="W995" s="647"/>
      <c r="X995" s="646"/>
      <c r="Y995" s="646"/>
      <c r="Z995" s="646"/>
      <c r="AA995" s="571"/>
      <c r="AB995" s="646"/>
      <c r="AC995" s="646"/>
      <c r="AD995" s="647"/>
      <c r="AE995" s="647"/>
      <c r="AF995" s="646"/>
      <c r="AG995" s="646"/>
      <c r="AH995" s="646"/>
      <c r="AI995" s="1"/>
      <c r="AJ995" s="646"/>
      <c r="AK995" s="646"/>
      <c r="AL995" s="646"/>
      <c r="AM995" s="647"/>
      <c r="AN995" s="646"/>
      <c r="AO995" s="646"/>
      <c r="AP995" s="646"/>
      <c r="AQ995" s="647"/>
      <c r="AR995" s="646"/>
      <c r="AS995" s="646"/>
      <c r="AT995" s="646"/>
      <c r="AU995" s="616"/>
      <c r="AV995" s="646"/>
      <c r="AW995" s="646"/>
      <c r="AX995" s="646"/>
      <c r="AY995" s="646"/>
      <c r="AZ995" s="646"/>
      <c r="BA995" s="646"/>
      <c r="BB995" s="646"/>
      <c r="BC995" s="647"/>
      <c r="BD995" s="646"/>
      <c r="BE995" s="646"/>
      <c r="BF995" s="646"/>
      <c r="BG995" s="646"/>
      <c r="BH995" s="647"/>
      <c r="BI995" s="646"/>
      <c r="BJ995" s="646"/>
      <c r="BK995" s="646"/>
      <c r="BL995" s="647"/>
      <c r="BM995" s="571"/>
      <c r="BN995" s="646"/>
      <c r="BO995" s="646"/>
      <c r="BP995" s="646"/>
      <c r="BQ995" s="542"/>
      <c r="BR995" s="640"/>
      <c r="BS995" s="990"/>
      <c r="BT995" s="640"/>
      <c r="BU995" s="651"/>
      <c r="BY995" s="642"/>
    </row>
    <row r="996" spans="1:77" s="652" customFormat="1" hidden="1">
      <c r="A996" s="638"/>
      <c r="B996" s="1128"/>
      <c r="C996" s="1128"/>
      <c r="D996" s="640"/>
      <c r="E996" s="789"/>
      <c r="F996" s="774"/>
      <c r="G996" s="642"/>
      <c r="H996" s="643"/>
      <c r="I996" s="644"/>
      <c r="J996" s="645"/>
      <c r="K996" s="1"/>
      <c r="L996" s="1"/>
      <c r="M996" s="1"/>
      <c r="N996" s="1"/>
      <c r="O996" s="646"/>
      <c r="P996" s="646"/>
      <c r="Q996" s="647"/>
      <c r="R996" s="646"/>
      <c r="S996" s="646"/>
      <c r="T996" s="571"/>
      <c r="U996" s="646"/>
      <c r="V996" s="646"/>
      <c r="W996" s="647"/>
      <c r="X996" s="646"/>
      <c r="Y996" s="646"/>
      <c r="Z996" s="646"/>
      <c r="AA996" s="571"/>
      <c r="AB996" s="646"/>
      <c r="AC996" s="646"/>
      <c r="AD996" s="647"/>
      <c r="AE996" s="647"/>
      <c r="AF996" s="646"/>
      <c r="AG996" s="646"/>
      <c r="AH996" s="646"/>
      <c r="AI996" s="1"/>
      <c r="AJ996" s="646"/>
      <c r="AK996" s="646"/>
      <c r="AL996" s="646"/>
      <c r="AM996" s="647"/>
      <c r="AN996" s="646"/>
      <c r="AO996" s="646"/>
      <c r="AP996" s="646"/>
      <c r="AQ996" s="647"/>
      <c r="AR996" s="646"/>
      <c r="AS996" s="646"/>
      <c r="AT996" s="646"/>
      <c r="AU996" s="616"/>
      <c r="AV996" s="646"/>
      <c r="AW996" s="646"/>
      <c r="AX996" s="646"/>
      <c r="AY996" s="646"/>
      <c r="AZ996" s="646"/>
      <c r="BA996" s="646"/>
      <c r="BB996" s="646"/>
      <c r="BC996" s="647"/>
      <c r="BD996" s="646"/>
      <c r="BE996" s="646"/>
      <c r="BF996" s="646"/>
      <c r="BG996" s="646"/>
      <c r="BH996" s="647"/>
      <c r="BI996" s="646"/>
      <c r="BJ996" s="646"/>
      <c r="BK996" s="646"/>
      <c r="BL996" s="647"/>
      <c r="BM996" s="571"/>
      <c r="BN996" s="646"/>
      <c r="BO996" s="646"/>
      <c r="BP996" s="646"/>
      <c r="BQ996" s="542"/>
      <c r="BR996" s="640"/>
      <c r="BS996" s="990"/>
      <c r="BT996" s="640"/>
      <c r="BU996" s="651"/>
      <c r="BY996" s="642"/>
    </row>
    <row r="997" spans="1:77" s="652" customFormat="1" hidden="1">
      <c r="A997" s="638"/>
      <c r="B997" s="1128"/>
      <c r="C997" s="1128"/>
      <c r="D997" s="640"/>
      <c r="E997" s="789"/>
      <c r="F997" s="774"/>
      <c r="G997" s="642"/>
      <c r="H997" s="643"/>
      <c r="I997" s="644"/>
      <c r="J997" s="645"/>
      <c r="K997" s="1"/>
      <c r="L997" s="1"/>
      <c r="M997" s="1"/>
      <c r="N997" s="1"/>
      <c r="O997" s="646"/>
      <c r="P997" s="646"/>
      <c r="Q997" s="647"/>
      <c r="R997" s="646"/>
      <c r="S997" s="646"/>
      <c r="T997" s="571"/>
      <c r="U997" s="646"/>
      <c r="V997" s="646"/>
      <c r="W997" s="647"/>
      <c r="X997" s="646"/>
      <c r="Y997" s="646"/>
      <c r="Z997" s="646"/>
      <c r="AA997" s="571"/>
      <c r="AB997" s="646"/>
      <c r="AC997" s="646"/>
      <c r="AD997" s="647"/>
      <c r="AE997" s="647"/>
      <c r="AF997" s="646"/>
      <c r="AG997" s="646"/>
      <c r="AH997" s="646"/>
      <c r="AI997" s="1"/>
      <c r="AJ997" s="646"/>
      <c r="AK997" s="646"/>
      <c r="AL997" s="646"/>
      <c r="AM997" s="647"/>
      <c r="AN997" s="646"/>
      <c r="AO997" s="646"/>
      <c r="AP997" s="646"/>
      <c r="AQ997" s="647"/>
      <c r="AR997" s="646"/>
      <c r="AS997" s="646"/>
      <c r="AT997" s="646"/>
      <c r="AU997" s="616"/>
      <c r="AV997" s="646"/>
      <c r="AW997" s="646"/>
      <c r="AX997" s="646"/>
      <c r="AY997" s="646"/>
      <c r="AZ997" s="646"/>
      <c r="BA997" s="646"/>
      <c r="BB997" s="646"/>
      <c r="BC997" s="647"/>
      <c r="BD997" s="646"/>
      <c r="BE997" s="646"/>
      <c r="BF997" s="646"/>
      <c r="BG997" s="646"/>
      <c r="BH997" s="647"/>
      <c r="BI997" s="646"/>
      <c r="BJ997" s="646"/>
      <c r="BK997" s="646"/>
      <c r="BL997" s="647"/>
      <c r="BM997" s="571"/>
      <c r="BN997" s="646"/>
      <c r="BO997" s="646"/>
      <c r="BP997" s="646"/>
      <c r="BQ997" s="542"/>
      <c r="BR997" s="640"/>
      <c r="BS997" s="990"/>
      <c r="BT997" s="640"/>
      <c r="BU997" s="651"/>
      <c r="BY997" s="642"/>
    </row>
    <row r="998" spans="1:77" s="652" customFormat="1" hidden="1">
      <c r="A998" s="638"/>
      <c r="B998" s="1128"/>
      <c r="C998" s="1128"/>
      <c r="D998" s="640"/>
      <c r="E998" s="789"/>
      <c r="F998" s="774"/>
      <c r="G998" s="642"/>
      <c r="H998" s="643"/>
      <c r="I998" s="644"/>
      <c r="J998" s="645"/>
      <c r="K998" s="1"/>
      <c r="L998" s="1"/>
      <c r="M998" s="1"/>
      <c r="N998" s="1"/>
      <c r="O998" s="646"/>
      <c r="P998" s="646"/>
      <c r="Q998" s="647"/>
      <c r="R998" s="646"/>
      <c r="S998" s="646"/>
      <c r="T998" s="571"/>
      <c r="U998" s="646"/>
      <c r="V998" s="646"/>
      <c r="W998" s="647"/>
      <c r="X998" s="646"/>
      <c r="Y998" s="646"/>
      <c r="Z998" s="646"/>
      <c r="AA998" s="571"/>
      <c r="AB998" s="646"/>
      <c r="AC998" s="646"/>
      <c r="AD998" s="647"/>
      <c r="AE998" s="647"/>
      <c r="AF998" s="646"/>
      <c r="AG998" s="646"/>
      <c r="AH998" s="646"/>
      <c r="AI998" s="1"/>
      <c r="AJ998" s="646"/>
      <c r="AK998" s="646"/>
      <c r="AL998" s="646"/>
      <c r="AM998" s="647"/>
      <c r="AN998" s="646"/>
      <c r="AO998" s="646"/>
      <c r="AP998" s="646"/>
      <c r="AQ998" s="647"/>
      <c r="AR998" s="646"/>
      <c r="AS998" s="646"/>
      <c r="AT998" s="646"/>
      <c r="AU998" s="616"/>
      <c r="AV998" s="646"/>
      <c r="AW998" s="646"/>
      <c r="AX998" s="646"/>
      <c r="AY998" s="646"/>
      <c r="AZ998" s="646"/>
      <c r="BA998" s="646"/>
      <c r="BB998" s="646"/>
      <c r="BC998" s="647"/>
      <c r="BD998" s="646"/>
      <c r="BE998" s="646"/>
      <c r="BF998" s="646"/>
      <c r="BG998" s="646"/>
      <c r="BH998" s="647"/>
      <c r="BI998" s="646"/>
      <c r="BJ998" s="646"/>
      <c r="BK998" s="646"/>
      <c r="BL998" s="647"/>
      <c r="BM998" s="571"/>
      <c r="BN998" s="646"/>
      <c r="BO998" s="646"/>
      <c r="BP998" s="646"/>
      <c r="BQ998" s="542"/>
      <c r="BR998" s="640"/>
      <c r="BS998" s="990"/>
      <c r="BT998" s="640"/>
      <c r="BU998" s="651"/>
      <c r="BY998" s="642"/>
    </row>
    <row r="999" spans="1:77" s="652" customFormat="1" hidden="1">
      <c r="A999" s="638"/>
      <c r="B999" s="1128"/>
      <c r="C999" s="1128"/>
      <c r="D999" s="640"/>
      <c r="E999" s="789"/>
      <c r="F999" s="774"/>
      <c r="G999" s="642"/>
      <c r="H999" s="643"/>
      <c r="I999" s="644"/>
      <c r="J999" s="645"/>
      <c r="K999" s="1"/>
      <c r="L999" s="1"/>
      <c r="M999" s="1"/>
      <c r="N999" s="1"/>
      <c r="O999" s="646"/>
      <c r="P999" s="646"/>
      <c r="Q999" s="647"/>
      <c r="R999" s="646"/>
      <c r="S999" s="646"/>
      <c r="T999" s="571"/>
      <c r="U999" s="646"/>
      <c r="V999" s="646"/>
      <c r="W999" s="647"/>
      <c r="X999" s="646"/>
      <c r="Y999" s="646"/>
      <c r="Z999" s="646"/>
      <c r="AA999" s="571"/>
      <c r="AB999" s="646"/>
      <c r="AC999" s="646"/>
      <c r="AD999" s="647"/>
      <c r="AE999" s="647"/>
      <c r="AF999" s="646"/>
      <c r="AG999" s="646"/>
      <c r="AH999" s="646"/>
      <c r="AI999" s="1"/>
      <c r="AJ999" s="646"/>
      <c r="AK999" s="646"/>
      <c r="AL999" s="646"/>
      <c r="AM999" s="647"/>
      <c r="AN999" s="646"/>
      <c r="AO999" s="646"/>
      <c r="AP999" s="646"/>
      <c r="AQ999" s="647"/>
      <c r="AR999" s="646"/>
      <c r="AS999" s="646"/>
      <c r="AT999" s="646"/>
      <c r="AU999" s="616"/>
      <c r="AV999" s="646"/>
      <c r="AW999" s="646"/>
      <c r="AX999" s="646"/>
      <c r="AY999" s="646"/>
      <c r="AZ999" s="646"/>
      <c r="BA999" s="646"/>
      <c r="BB999" s="646"/>
      <c r="BC999" s="647"/>
      <c r="BD999" s="646"/>
      <c r="BE999" s="646"/>
      <c r="BF999" s="646"/>
      <c r="BG999" s="646"/>
      <c r="BH999" s="647"/>
      <c r="BI999" s="646"/>
      <c r="BJ999" s="646"/>
      <c r="BK999" s="646"/>
      <c r="BL999" s="647"/>
      <c r="BM999" s="571"/>
      <c r="BN999" s="646"/>
      <c r="BO999" s="646"/>
      <c r="BP999" s="646"/>
      <c r="BQ999" s="542"/>
      <c r="BR999" s="640"/>
      <c r="BS999" s="990"/>
      <c r="BT999" s="640"/>
      <c r="BU999" s="651"/>
      <c r="BY999" s="642"/>
    </row>
    <row r="1000" spans="1:77" s="652" customFormat="1" hidden="1">
      <c r="A1000" s="638"/>
      <c r="B1000" s="1128"/>
      <c r="C1000" s="1128"/>
      <c r="D1000" s="640"/>
      <c r="E1000" s="789"/>
      <c r="F1000" s="774"/>
      <c r="G1000" s="642"/>
      <c r="H1000" s="643"/>
      <c r="I1000" s="644"/>
      <c r="J1000" s="645"/>
      <c r="K1000" s="1"/>
      <c r="L1000" s="1"/>
      <c r="M1000" s="1"/>
      <c r="N1000" s="1"/>
      <c r="O1000" s="646"/>
      <c r="P1000" s="646"/>
      <c r="Q1000" s="647"/>
      <c r="R1000" s="646"/>
      <c r="S1000" s="646"/>
      <c r="T1000" s="571"/>
      <c r="U1000" s="646"/>
      <c r="V1000" s="646"/>
      <c r="W1000" s="647"/>
      <c r="X1000" s="646"/>
      <c r="Y1000" s="646"/>
      <c r="Z1000" s="646"/>
      <c r="AA1000" s="571"/>
      <c r="AB1000" s="646"/>
      <c r="AC1000" s="646"/>
      <c r="AD1000" s="647"/>
      <c r="AE1000" s="647"/>
      <c r="AF1000" s="646"/>
      <c r="AG1000" s="646"/>
      <c r="AH1000" s="646"/>
      <c r="AI1000" s="1"/>
      <c r="AJ1000" s="646"/>
      <c r="AK1000" s="646"/>
      <c r="AL1000" s="646"/>
      <c r="AM1000" s="647"/>
      <c r="AN1000" s="646"/>
      <c r="AO1000" s="646"/>
      <c r="AP1000" s="646"/>
      <c r="AQ1000" s="647"/>
      <c r="AR1000" s="646"/>
      <c r="AS1000" s="646"/>
      <c r="AT1000" s="646"/>
      <c r="AU1000" s="616"/>
      <c r="AV1000" s="646"/>
      <c r="AW1000" s="646"/>
      <c r="AX1000" s="646"/>
      <c r="AY1000" s="646"/>
      <c r="AZ1000" s="646"/>
      <c r="BA1000" s="646"/>
      <c r="BB1000" s="646"/>
      <c r="BC1000" s="647"/>
      <c r="BD1000" s="646"/>
      <c r="BE1000" s="646"/>
      <c r="BF1000" s="646"/>
      <c r="BG1000" s="646"/>
      <c r="BH1000" s="647"/>
      <c r="BI1000" s="646"/>
      <c r="BJ1000" s="646"/>
      <c r="BK1000" s="646"/>
      <c r="BL1000" s="647"/>
      <c r="BM1000" s="571"/>
      <c r="BN1000" s="646"/>
      <c r="BO1000" s="646"/>
      <c r="BP1000" s="646"/>
      <c r="BQ1000" s="542"/>
      <c r="BR1000" s="640"/>
      <c r="BS1000" s="990"/>
      <c r="BT1000" s="640"/>
      <c r="BU1000" s="651"/>
      <c r="BY1000" s="642"/>
    </row>
    <row r="1001" spans="1:77" s="652" customFormat="1" hidden="1">
      <c r="A1001" s="638"/>
      <c r="B1001" s="1128"/>
      <c r="C1001" s="1128"/>
      <c r="D1001" s="640"/>
      <c r="E1001" s="789"/>
      <c r="F1001" s="774"/>
      <c r="G1001" s="642"/>
      <c r="H1001" s="643"/>
      <c r="I1001" s="644"/>
      <c r="J1001" s="645"/>
      <c r="K1001" s="1"/>
      <c r="L1001" s="1"/>
      <c r="M1001" s="1"/>
      <c r="N1001" s="1"/>
      <c r="O1001" s="646"/>
      <c r="P1001" s="646"/>
      <c r="Q1001" s="647"/>
      <c r="R1001" s="646"/>
      <c r="S1001" s="646"/>
      <c r="T1001" s="571"/>
      <c r="U1001" s="646"/>
      <c r="V1001" s="646"/>
      <c r="W1001" s="647"/>
      <c r="X1001" s="646"/>
      <c r="Y1001" s="646"/>
      <c r="Z1001" s="646"/>
      <c r="AA1001" s="571"/>
      <c r="AB1001" s="646"/>
      <c r="AC1001" s="646"/>
      <c r="AD1001" s="647"/>
      <c r="AE1001" s="647"/>
      <c r="AF1001" s="646"/>
      <c r="AG1001" s="646"/>
      <c r="AH1001" s="646"/>
      <c r="AI1001" s="1"/>
      <c r="AJ1001" s="646"/>
      <c r="AK1001" s="646"/>
      <c r="AL1001" s="646"/>
      <c r="AM1001" s="647"/>
      <c r="AN1001" s="646"/>
      <c r="AO1001" s="646"/>
      <c r="AP1001" s="646"/>
      <c r="AQ1001" s="647"/>
      <c r="AR1001" s="646"/>
      <c r="AS1001" s="646"/>
      <c r="AT1001" s="646"/>
      <c r="AU1001" s="616"/>
      <c r="AV1001" s="646"/>
      <c r="AW1001" s="646"/>
      <c r="AX1001" s="646"/>
      <c r="AY1001" s="646"/>
      <c r="AZ1001" s="646"/>
      <c r="BA1001" s="646"/>
      <c r="BB1001" s="646"/>
      <c r="BC1001" s="647"/>
      <c r="BD1001" s="646"/>
      <c r="BE1001" s="646"/>
      <c r="BF1001" s="646"/>
      <c r="BG1001" s="646"/>
      <c r="BH1001" s="647"/>
      <c r="BI1001" s="646"/>
      <c r="BJ1001" s="646"/>
      <c r="BK1001" s="646"/>
      <c r="BL1001" s="647"/>
      <c r="BM1001" s="571"/>
      <c r="BN1001" s="646"/>
      <c r="BO1001" s="646"/>
      <c r="BP1001" s="646"/>
      <c r="BQ1001" s="542"/>
      <c r="BR1001" s="640"/>
      <c r="BS1001" s="990"/>
      <c r="BT1001" s="640"/>
      <c r="BU1001" s="651"/>
      <c r="BY1001" s="642"/>
    </row>
    <row r="1002" spans="1:77" s="652" customFormat="1" hidden="1">
      <c r="A1002" s="638"/>
      <c r="B1002" s="1128"/>
      <c r="C1002" s="1128"/>
      <c r="D1002" s="640"/>
      <c r="E1002" s="789"/>
      <c r="F1002" s="774"/>
      <c r="G1002" s="642"/>
      <c r="H1002" s="643"/>
      <c r="I1002" s="644"/>
      <c r="J1002" s="645"/>
      <c r="K1002" s="1"/>
      <c r="L1002" s="1"/>
      <c r="M1002" s="1"/>
      <c r="N1002" s="1"/>
      <c r="O1002" s="646"/>
      <c r="P1002" s="646"/>
      <c r="Q1002" s="647"/>
      <c r="R1002" s="646"/>
      <c r="S1002" s="646"/>
      <c r="T1002" s="571"/>
      <c r="U1002" s="646"/>
      <c r="V1002" s="646"/>
      <c r="W1002" s="647"/>
      <c r="X1002" s="646"/>
      <c r="Y1002" s="646"/>
      <c r="Z1002" s="646"/>
      <c r="AA1002" s="571"/>
      <c r="AB1002" s="646"/>
      <c r="AC1002" s="646"/>
      <c r="AD1002" s="647"/>
      <c r="AE1002" s="647"/>
      <c r="AF1002" s="646"/>
      <c r="AG1002" s="646"/>
      <c r="AH1002" s="646"/>
      <c r="AI1002" s="1"/>
      <c r="AJ1002" s="646"/>
      <c r="AK1002" s="646"/>
      <c r="AL1002" s="646"/>
      <c r="AM1002" s="647"/>
      <c r="AN1002" s="646"/>
      <c r="AO1002" s="646"/>
      <c r="AP1002" s="646"/>
      <c r="AQ1002" s="647"/>
      <c r="AR1002" s="646"/>
      <c r="AS1002" s="646"/>
      <c r="AT1002" s="646"/>
      <c r="AU1002" s="616"/>
      <c r="AV1002" s="646"/>
      <c r="AW1002" s="646"/>
      <c r="AX1002" s="646"/>
      <c r="AY1002" s="646"/>
      <c r="AZ1002" s="646"/>
      <c r="BA1002" s="646"/>
      <c r="BB1002" s="646"/>
      <c r="BC1002" s="647"/>
      <c r="BD1002" s="646"/>
      <c r="BE1002" s="646"/>
      <c r="BF1002" s="646"/>
      <c r="BG1002" s="646"/>
      <c r="BH1002" s="647"/>
      <c r="BI1002" s="646"/>
      <c r="BJ1002" s="646"/>
      <c r="BK1002" s="646"/>
      <c r="BL1002" s="647"/>
      <c r="BM1002" s="571"/>
      <c r="BN1002" s="646"/>
      <c r="BO1002" s="646"/>
      <c r="BP1002" s="646"/>
      <c r="BQ1002" s="542"/>
      <c r="BR1002" s="640"/>
      <c r="BS1002" s="990"/>
      <c r="BT1002" s="640"/>
      <c r="BU1002" s="651"/>
      <c r="BY1002" s="642"/>
    </row>
    <row r="1003" spans="1:77" s="652" customFormat="1" hidden="1">
      <c r="A1003" s="638"/>
      <c r="B1003" s="1128"/>
      <c r="C1003" s="1128"/>
      <c r="D1003" s="640"/>
      <c r="E1003" s="789"/>
      <c r="F1003" s="774"/>
      <c r="G1003" s="642"/>
      <c r="H1003" s="643"/>
      <c r="I1003" s="644"/>
      <c r="J1003" s="645"/>
      <c r="K1003" s="1"/>
      <c r="L1003" s="1"/>
      <c r="M1003" s="1"/>
      <c r="N1003" s="1"/>
      <c r="O1003" s="646"/>
      <c r="P1003" s="646"/>
      <c r="Q1003" s="647"/>
      <c r="R1003" s="646"/>
      <c r="S1003" s="646"/>
      <c r="T1003" s="571"/>
      <c r="U1003" s="646"/>
      <c r="V1003" s="646"/>
      <c r="W1003" s="647"/>
      <c r="X1003" s="646"/>
      <c r="Y1003" s="646"/>
      <c r="Z1003" s="646"/>
      <c r="AA1003" s="571"/>
      <c r="AB1003" s="646"/>
      <c r="AC1003" s="646"/>
      <c r="AD1003" s="647"/>
      <c r="AE1003" s="647"/>
      <c r="AF1003" s="646"/>
      <c r="AG1003" s="646"/>
      <c r="AH1003" s="646"/>
      <c r="AI1003" s="1"/>
      <c r="AJ1003" s="646"/>
      <c r="AK1003" s="646"/>
      <c r="AL1003" s="646"/>
      <c r="AM1003" s="647"/>
      <c r="AN1003" s="646"/>
      <c r="AO1003" s="646"/>
      <c r="AP1003" s="646"/>
      <c r="AQ1003" s="647"/>
      <c r="AR1003" s="646"/>
      <c r="AS1003" s="646"/>
      <c r="AT1003" s="646"/>
      <c r="AU1003" s="616"/>
      <c r="AV1003" s="646"/>
      <c r="AW1003" s="646"/>
      <c r="AX1003" s="646"/>
      <c r="AY1003" s="646"/>
      <c r="AZ1003" s="646"/>
      <c r="BA1003" s="646"/>
      <c r="BB1003" s="646"/>
      <c r="BC1003" s="647"/>
      <c r="BD1003" s="646"/>
      <c r="BE1003" s="646"/>
      <c r="BF1003" s="646"/>
      <c r="BG1003" s="646"/>
      <c r="BH1003" s="647"/>
      <c r="BI1003" s="646"/>
      <c r="BJ1003" s="646"/>
      <c r="BK1003" s="646"/>
      <c r="BL1003" s="647"/>
      <c r="BM1003" s="571"/>
      <c r="BN1003" s="646"/>
      <c r="BO1003" s="646"/>
      <c r="BP1003" s="646"/>
      <c r="BQ1003" s="542"/>
      <c r="BR1003" s="640"/>
      <c r="BS1003" s="990"/>
      <c r="BT1003" s="640"/>
      <c r="BU1003" s="651"/>
      <c r="BY1003" s="642"/>
    </row>
    <row r="1004" spans="1:77" s="652" customFormat="1" hidden="1">
      <c r="A1004" s="638"/>
      <c r="B1004" s="1128"/>
      <c r="C1004" s="1128"/>
      <c r="D1004" s="640"/>
      <c r="E1004" s="789"/>
      <c r="F1004" s="774"/>
      <c r="G1004" s="642"/>
      <c r="H1004" s="643"/>
      <c r="I1004" s="644"/>
      <c r="J1004" s="645"/>
      <c r="K1004" s="1"/>
      <c r="L1004" s="1"/>
      <c r="M1004" s="1"/>
      <c r="N1004" s="1"/>
      <c r="O1004" s="646"/>
      <c r="P1004" s="646"/>
      <c r="Q1004" s="647"/>
      <c r="R1004" s="646"/>
      <c r="S1004" s="646"/>
      <c r="T1004" s="571"/>
      <c r="U1004" s="646"/>
      <c r="V1004" s="646"/>
      <c r="W1004" s="647"/>
      <c r="X1004" s="646"/>
      <c r="Y1004" s="646"/>
      <c r="Z1004" s="646"/>
      <c r="AA1004" s="571"/>
      <c r="AB1004" s="646"/>
      <c r="AC1004" s="646"/>
      <c r="AD1004" s="647"/>
      <c r="AE1004" s="647"/>
      <c r="AF1004" s="646"/>
      <c r="AG1004" s="646"/>
      <c r="AH1004" s="646"/>
      <c r="AI1004" s="1"/>
      <c r="AJ1004" s="646"/>
      <c r="AK1004" s="646"/>
      <c r="AL1004" s="646"/>
      <c r="AM1004" s="647"/>
      <c r="AN1004" s="646"/>
      <c r="AO1004" s="646"/>
      <c r="AP1004" s="646"/>
      <c r="AQ1004" s="647"/>
      <c r="AR1004" s="646"/>
      <c r="AS1004" s="646"/>
      <c r="AT1004" s="646"/>
      <c r="AU1004" s="616"/>
      <c r="AV1004" s="646"/>
      <c r="AW1004" s="646"/>
      <c r="AX1004" s="646"/>
      <c r="AY1004" s="646"/>
      <c r="AZ1004" s="646"/>
      <c r="BA1004" s="646"/>
      <c r="BB1004" s="646"/>
      <c r="BC1004" s="647"/>
      <c r="BD1004" s="646"/>
      <c r="BE1004" s="646"/>
      <c r="BF1004" s="646"/>
      <c r="BG1004" s="646"/>
      <c r="BH1004" s="647"/>
      <c r="BI1004" s="646"/>
      <c r="BJ1004" s="646"/>
      <c r="BK1004" s="646"/>
      <c r="BL1004" s="647"/>
      <c r="BM1004" s="571"/>
      <c r="BN1004" s="646"/>
      <c r="BO1004" s="646"/>
      <c r="BP1004" s="646"/>
      <c r="BQ1004" s="542"/>
      <c r="BR1004" s="640"/>
      <c r="BS1004" s="990"/>
      <c r="BT1004" s="640"/>
      <c r="BU1004" s="651"/>
      <c r="BY1004" s="642"/>
    </row>
    <row r="1005" spans="1:77" s="652" customFormat="1" hidden="1">
      <c r="A1005" s="638"/>
      <c r="B1005" s="1128"/>
      <c r="C1005" s="1128"/>
      <c r="D1005" s="640"/>
      <c r="E1005" s="789"/>
      <c r="F1005" s="640"/>
      <c r="G1005" s="642"/>
      <c r="H1005" s="643"/>
      <c r="I1005" s="644"/>
      <c r="J1005" s="645"/>
      <c r="K1005" s="1"/>
      <c r="L1005" s="1"/>
      <c r="M1005" s="1"/>
      <c r="N1005" s="1"/>
      <c r="O1005" s="646"/>
      <c r="P1005" s="646"/>
      <c r="Q1005" s="647"/>
      <c r="R1005" s="646"/>
      <c r="S1005" s="646"/>
      <c r="T1005" s="571"/>
      <c r="U1005" s="646"/>
      <c r="V1005" s="646"/>
      <c r="W1005" s="647"/>
      <c r="X1005" s="646"/>
      <c r="Y1005" s="646"/>
      <c r="Z1005" s="646"/>
      <c r="AA1005" s="571"/>
      <c r="AB1005" s="646"/>
      <c r="AC1005" s="646"/>
      <c r="AD1005" s="647"/>
      <c r="AE1005" s="647"/>
      <c r="AF1005" s="646"/>
      <c r="AG1005" s="646"/>
      <c r="AH1005" s="646"/>
      <c r="AI1005" s="1"/>
      <c r="AJ1005" s="646"/>
      <c r="AK1005" s="646"/>
      <c r="AL1005" s="646"/>
      <c r="AM1005" s="647"/>
      <c r="AN1005" s="646"/>
      <c r="AO1005" s="646"/>
      <c r="AP1005" s="646"/>
      <c r="AQ1005" s="647"/>
      <c r="AR1005" s="646"/>
      <c r="AS1005" s="646"/>
      <c r="AT1005" s="646"/>
      <c r="AU1005" s="616"/>
      <c r="AV1005" s="646"/>
      <c r="AW1005" s="646"/>
      <c r="AX1005" s="646"/>
      <c r="AY1005" s="646"/>
      <c r="AZ1005" s="646"/>
      <c r="BA1005" s="646"/>
      <c r="BB1005" s="646"/>
      <c r="BC1005" s="647"/>
      <c r="BD1005" s="646"/>
      <c r="BE1005" s="646"/>
      <c r="BF1005" s="646"/>
      <c r="BG1005" s="646"/>
      <c r="BH1005" s="647"/>
      <c r="BI1005" s="646"/>
      <c r="BJ1005" s="646"/>
      <c r="BK1005" s="646"/>
      <c r="BL1005" s="647"/>
      <c r="BM1005" s="571"/>
      <c r="BN1005" s="646"/>
      <c r="BO1005" s="646"/>
      <c r="BP1005" s="646"/>
      <c r="BQ1005" s="542"/>
      <c r="BR1005" s="640"/>
      <c r="BS1005" s="990"/>
      <c r="BT1005" s="640"/>
      <c r="BU1005" s="651"/>
      <c r="BY1005" s="642"/>
    </row>
    <row r="1006" spans="1:77" s="652" customFormat="1" hidden="1">
      <c r="A1006" s="638"/>
      <c r="B1006" s="1128"/>
      <c r="C1006" s="1128"/>
      <c r="D1006" s="640"/>
      <c r="E1006" s="789"/>
      <c r="F1006" s="774"/>
      <c r="G1006" s="642"/>
      <c r="H1006" s="643"/>
      <c r="I1006" s="644"/>
      <c r="J1006" s="645"/>
      <c r="K1006" s="1"/>
      <c r="L1006" s="1"/>
      <c r="M1006" s="1"/>
      <c r="N1006" s="1"/>
      <c r="O1006" s="646"/>
      <c r="P1006" s="646"/>
      <c r="Q1006" s="647"/>
      <c r="R1006" s="646"/>
      <c r="S1006" s="646"/>
      <c r="T1006" s="571"/>
      <c r="U1006" s="646"/>
      <c r="V1006" s="646"/>
      <c r="W1006" s="647"/>
      <c r="X1006" s="646"/>
      <c r="Y1006" s="646"/>
      <c r="Z1006" s="646"/>
      <c r="AA1006" s="571"/>
      <c r="AB1006" s="646"/>
      <c r="AC1006" s="646"/>
      <c r="AD1006" s="647"/>
      <c r="AE1006" s="647"/>
      <c r="AF1006" s="646"/>
      <c r="AG1006" s="646"/>
      <c r="AH1006" s="646"/>
      <c r="AI1006" s="1"/>
      <c r="AJ1006" s="646"/>
      <c r="AK1006" s="646"/>
      <c r="AL1006" s="646"/>
      <c r="AM1006" s="647"/>
      <c r="AN1006" s="646"/>
      <c r="AO1006" s="646"/>
      <c r="AP1006" s="646"/>
      <c r="AQ1006" s="647"/>
      <c r="AR1006" s="646"/>
      <c r="AS1006" s="646"/>
      <c r="AT1006" s="646"/>
      <c r="AU1006" s="616"/>
      <c r="AV1006" s="646"/>
      <c r="AW1006" s="646"/>
      <c r="AX1006" s="646"/>
      <c r="AY1006" s="646"/>
      <c r="AZ1006" s="646"/>
      <c r="BA1006" s="646"/>
      <c r="BB1006" s="646"/>
      <c r="BC1006" s="647"/>
      <c r="BD1006" s="646"/>
      <c r="BE1006" s="646"/>
      <c r="BF1006" s="646"/>
      <c r="BG1006" s="646"/>
      <c r="BH1006" s="647"/>
      <c r="BI1006" s="646"/>
      <c r="BJ1006" s="646"/>
      <c r="BK1006" s="646"/>
      <c r="BL1006" s="647"/>
      <c r="BM1006" s="571"/>
      <c r="BN1006" s="646"/>
      <c r="BO1006" s="646"/>
      <c r="BP1006" s="646"/>
      <c r="BQ1006" s="542"/>
      <c r="BR1006" s="640"/>
      <c r="BS1006" s="990"/>
      <c r="BT1006" s="640"/>
      <c r="BU1006" s="651"/>
      <c r="BY1006" s="642"/>
    </row>
    <row r="1007" spans="1:77" s="652" customFormat="1" hidden="1">
      <c r="A1007" s="638"/>
      <c r="B1007" s="1128"/>
      <c r="C1007" s="1128"/>
      <c r="D1007" s="640"/>
      <c r="E1007" s="789"/>
      <c r="F1007" s="774"/>
      <c r="G1007" s="642"/>
      <c r="H1007" s="643"/>
      <c r="I1007" s="644"/>
      <c r="J1007" s="645"/>
      <c r="K1007" s="1"/>
      <c r="L1007" s="1"/>
      <c r="M1007" s="1"/>
      <c r="N1007" s="1"/>
      <c r="O1007" s="646"/>
      <c r="P1007" s="646"/>
      <c r="Q1007" s="647"/>
      <c r="R1007" s="646"/>
      <c r="S1007" s="646"/>
      <c r="T1007" s="571"/>
      <c r="U1007" s="646"/>
      <c r="V1007" s="646"/>
      <c r="W1007" s="647"/>
      <c r="X1007" s="646"/>
      <c r="Y1007" s="646"/>
      <c r="Z1007" s="646"/>
      <c r="AA1007" s="571"/>
      <c r="AB1007" s="646"/>
      <c r="AC1007" s="646"/>
      <c r="AD1007" s="647"/>
      <c r="AE1007" s="647"/>
      <c r="AF1007" s="646"/>
      <c r="AG1007" s="646"/>
      <c r="AH1007" s="646"/>
      <c r="AI1007" s="1"/>
      <c r="AJ1007" s="646"/>
      <c r="AK1007" s="646"/>
      <c r="AL1007" s="646"/>
      <c r="AM1007" s="647"/>
      <c r="AN1007" s="646"/>
      <c r="AO1007" s="646"/>
      <c r="AP1007" s="646"/>
      <c r="AQ1007" s="647"/>
      <c r="AR1007" s="646"/>
      <c r="AS1007" s="646"/>
      <c r="AT1007" s="646"/>
      <c r="AU1007" s="616"/>
      <c r="AV1007" s="646"/>
      <c r="AW1007" s="646"/>
      <c r="AX1007" s="646"/>
      <c r="AY1007" s="646"/>
      <c r="AZ1007" s="646"/>
      <c r="BA1007" s="646"/>
      <c r="BB1007" s="646"/>
      <c r="BC1007" s="647"/>
      <c r="BD1007" s="646"/>
      <c r="BE1007" s="646"/>
      <c r="BF1007" s="646"/>
      <c r="BG1007" s="646"/>
      <c r="BH1007" s="647"/>
      <c r="BI1007" s="646"/>
      <c r="BJ1007" s="646"/>
      <c r="BK1007" s="646"/>
      <c r="BL1007" s="647"/>
      <c r="BM1007" s="571"/>
      <c r="BN1007" s="646"/>
      <c r="BO1007" s="646"/>
      <c r="BP1007" s="646"/>
      <c r="BQ1007" s="542"/>
      <c r="BR1007" s="640"/>
      <c r="BS1007" s="990"/>
      <c r="BT1007" s="640"/>
      <c r="BU1007" s="651"/>
      <c r="BY1007" s="642"/>
    </row>
    <row r="1008" spans="1:77" s="652" customFormat="1" hidden="1">
      <c r="A1008" s="638"/>
      <c r="B1008" s="1128"/>
      <c r="C1008" s="1128"/>
      <c r="D1008" s="640"/>
      <c r="E1008" s="789"/>
      <c r="F1008" s="774"/>
      <c r="G1008" s="642"/>
      <c r="H1008" s="643"/>
      <c r="I1008" s="644"/>
      <c r="J1008" s="645"/>
      <c r="K1008" s="1"/>
      <c r="L1008" s="1"/>
      <c r="M1008" s="1"/>
      <c r="N1008" s="1"/>
      <c r="O1008" s="646"/>
      <c r="P1008" s="646"/>
      <c r="Q1008" s="647"/>
      <c r="R1008" s="646"/>
      <c r="S1008" s="646"/>
      <c r="T1008" s="571"/>
      <c r="U1008" s="646"/>
      <c r="V1008" s="646"/>
      <c r="W1008" s="647"/>
      <c r="X1008" s="646"/>
      <c r="Y1008" s="646"/>
      <c r="Z1008" s="646"/>
      <c r="AA1008" s="571"/>
      <c r="AB1008" s="646"/>
      <c r="AC1008" s="646"/>
      <c r="AD1008" s="647"/>
      <c r="AE1008" s="647"/>
      <c r="AF1008" s="646"/>
      <c r="AG1008" s="646"/>
      <c r="AH1008" s="646"/>
      <c r="AI1008" s="1"/>
      <c r="AJ1008" s="646"/>
      <c r="AK1008" s="646"/>
      <c r="AL1008" s="646"/>
      <c r="AM1008" s="647"/>
      <c r="AN1008" s="646"/>
      <c r="AO1008" s="646"/>
      <c r="AP1008" s="646"/>
      <c r="AQ1008" s="647"/>
      <c r="AR1008" s="646"/>
      <c r="AS1008" s="646"/>
      <c r="AT1008" s="646"/>
      <c r="AU1008" s="616"/>
      <c r="AV1008" s="646"/>
      <c r="AW1008" s="646"/>
      <c r="AX1008" s="646"/>
      <c r="AY1008" s="646"/>
      <c r="AZ1008" s="646"/>
      <c r="BA1008" s="646"/>
      <c r="BB1008" s="646"/>
      <c r="BC1008" s="647"/>
      <c r="BD1008" s="646"/>
      <c r="BE1008" s="646"/>
      <c r="BF1008" s="646"/>
      <c r="BG1008" s="646"/>
      <c r="BH1008" s="647"/>
      <c r="BI1008" s="646"/>
      <c r="BJ1008" s="646"/>
      <c r="BK1008" s="646"/>
      <c r="BL1008" s="647"/>
      <c r="BM1008" s="571"/>
      <c r="BN1008" s="646"/>
      <c r="BO1008" s="646"/>
      <c r="BP1008" s="646"/>
      <c r="BQ1008" s="542"/>
      <c r="BR1008" s="640"/>
      <c r="BS1008" s="990"/>
      <c r="BT1008" s="640"/>
      <c r="BU1008" s="651"/>
      <c r="BY1008" s="642"/>
    </row>
    <row r="1009" spans="1:77" s="652" customFormat="1" hidden="1">
      <c r="A1009" s="638"/>
      <c r="B1009" s="1128"/>
      <c r="C1009" s="1128"/>
      <c r="D1009" s="640"/>
      <c r="E1009" s="789"/>
      <c r="F1009" s="774"/>
      <c r="G1009" s="642"/>
      <c r="H1009" s="643"/>
      <c r="I1009" s="644"/>
      <c r="J1009" s="645"/>
      <c r="K1009" s="1"/>
      <c r="L1009" s="1"/>
      <c r="M1009" s="1"/>
      <c r="N1009" s="1"/>
      <c r="O1009" s="646"/>
      <c r="P1009" s="646"/>
      <c r="Q1009" s="647"/>
      <c r="R1009" s="646"/>
      <c r="S1009" s="646"/>
      <c r="T1009" s="571"/>
      <c r="U1009" s="646"/>
      <c r="V1009" s="646"/>
      <c r="W1009" s="647"/>
      <c r="X1009" s="646"/>
      <c r="Y1009" s="646"/>
      <c r="Z1009" s="646"/>
      <c r="AA1009" s="571"/>
      <c r="AB1009" s="646"/>
      <c r="AC1009" s="646"/>
      <c r="AD1009" s="647"/>
      <c r="AE1009" s="647"/>
      <c r="AF1009" s="646"/>
      <c r="AG1009" s="646"/>
      <c r="AH1009" s="646"/>
      <c r="AI1009" s="1"/>
      <c r="AJ1009" s="646"/>
      <c r="AK1009" s="646"/>
      <c r="AL1009" s="646"/>
      <c r="AM1009" s="647"/>
      <c r="AN1009" s="646"/>
      <c r="AO1009" s="646"/>
      <c r="AP1009" s="646"/>
      <c r="AQ1009" s="647"/>
      <c r="AR1009" s="646"/>
      <c r="AS1009" s="646"/>
      <c r="AT1009" s="646"/>
      <c r="AU1009" s="616"/>
      <c r="AV1009" s="646"/>
      <c r="AW1009" s="646"/>
      <c r="AX1009" s="646"/>
      <c r="AY1009" s="646"/>
      <c r="AZ1009" s="646"/>
      <c r="BA1009" s="646"/>
      <c r="BB1009" s="646"/>
      <c r="BC1009" s="647"/>
      <c r="BD1009" s="646"/>
      <c r="BE1009" s="646"/>
      <c r="BF1009" s="646"/>
      <c r="BG1009" s="646"/>
      <c r="BH1009" s="647"/>
      <c r="BI1009" s="646"/>
      <c r="BJ1009" s="646"/>
      <c r="BK1009" s="646"/>
      <c r="BL1009" s="647"/>
      <c r="BM1009" s="571"/>
      <c r="BN1009" s="646"/>
      <c r="BO1009" s="646"/>
      <c r="BP1009" s="646"/>
      <c r="BQ1009" s="542"/>
      <c r="BR1009" s="640"/>
      <c r="BS1009" s="990"/>
      <c r="BT1009" s="640"/>
      <c r="BU1009" s="651"/>
      <c r="BY1009" s="642"/>
    </row>
    <row r="1010" spans="1:77" s="652" customFormat="1" hidden="1">
      <c r="A1010" s="638"/>
      <c r="B1010" s="1128"/>
      <c r="C1010" s="1003"/>
      <c r="D1010" s="640"/>
      <c r="E1010" s="789"/>
      <c r="F1010" s="774"/>
      <c r="G1010" s="642"/>
      <c r="H1010" s="643"/>
      <c r="I1010" s="644"/>
      <c r="J1010" s="645"/>
      <c r="K1010" s="1"/>
      <c r="L1010" s="1"/>
      <c r="M1010" s="1"/>
      <c r="N1010" s="1"/>
      <c r="O1010" s="646"/>
      <c r="P1010" s="646"/>
      <c r="Q1010" s="647"/>
      <c r="R1010" s="646"/>
      <c r="S1010" s="646"/>
      <c r="T1010" s="571"/>
      <c r="U1010" s="646"/>
      <c r="V1010" s="646"/>
      <c r="W1010" s="647"/>
      <c r="X1010" s="646"/>
      <c r="Y1010" s="646"/>
      <c r="Z1010" s="646"/>
      <c r="AA1010" s="571"/>
      <c r="AB1010" s="646"/>
      <c r="AC1010" s="646"/>
      <c r="AD1010" s="647"/>
      <c r="AE1010" s="647"/>
      <c r="AF1010" s="646"/>
      <c r="AG1010" s="646"/>
      <c r="AH1010" s="646"/>
      <c r="AI1010" s="1"/>
      <c r="AJ1010" s="646"/>
      <c r="AK1010" s="646"/>
      <c r="AL1010" s="646"/>
      <c r="AM1010" s="647"/>
      <c r="AN1010" s="646"/>
      <c r="AO1010" s="646"/>
      <c r="AP1010" s="646"/>
      <c r="AQ1010" s="647"/>
      <c r="AR1010" s="646"/>
      <c r="AS1010" s="646"/>
      <c r="AT1010" s="646"/>
      <c r="AU1010" s="616"/>
      <c r="AV1010" s="646"/>
      <c r="AW1010" s="646"/>
      <c r="AX1010" s="646"/>
      <c r="AY1010" s="646"/>
      <c r="AZ1010" s="646"/>
      <c r="BA1010" s="646"/>
      <c r="BB1010" s="646"/>
      <c r="BC1010" s="647"/>
      <c r="BD1010" s="646"/>
      <c r="BE1010" s="646"/>
      <c r="BF1010" s="646"/>
      <c r="BG1010" s="646"/>
      <c r="BH1010" s="647"/>
      <c r="BI1010" s="646"/>
      <c r="BJ1010" s="646"/>
      <c r="BK1010" s="646"/>
      <c r="BL1010" s="647"/>
      <c r="BM1010" s="571"/>
      <c r="BN1010" s="646"/>
      <c r="BO1010" s="646"/>
      <c r="BP1010" s="646"/>
      <c r="BQ1010" s="542"/>
      <c r="BR1010" s="640"/>
      <c r="BS1010" s="990"/>
      <c r="BT1010" s="640"/>
      <c r="BU1010" s="651"/>
      <c r="BY1010" s="642"/>
    </row>
    <row r="1011" spans="1:77" s="652" customFormat="1" hidden="1">
      <c r="A1011" s="638"/>
      <c r="B1011" s="1128"/>
      <c r="C1011" s="1128"/>
      <c r="D1011" s="640"/>
      <c r="E1011" s="789"/>
      <c r="F1011" s="774"/>
      <c r="G1011" s="642"/>
      <c r="H1011" s="643"/>
      <c r="I1011" s="644"/>
      <c r="J1011" s="645"/>
      <c r="K1011" s="1"/>
      <c r="L1011" s="1"/>
      <c r="M1011" s="1"/>
      <c r="N1011" s="1"/>
      <c r="O1011" s="646"/>
      <c r="P1011" s="646"/>
      <c r="Q1011" s="647"/>
      <c r="R1011" s="646"/>
      <c r="S1011" s="646"/>
      <c r="T1011" s="571"/>
      <c r="U1011" s="646"/>
      <c r="V1011" s="646"/>
      <c r="W1011" s="647"/>
      <c r="X1011" s="646"/>
      <c r="Y1011" s="646"/>
      <c r="Z1011" s="646"/>
      <c r="AA1011" s="571"/>
      <c r="AB1011" s="646"/>
      <c r="AC1011" s="646"/>
      <c r="AD1011" s="647"/>
      <c r="AE1011" s="647"/>
      <c r="AF1011" s="646"/>
      <c r="AG1011" s="646"/>
      <c r="AH1011" s="646"/>
      <c r="AI1011" s="1"/>
      <c r="AJ1011" s="646"/>
      <c r="AK1011" s="646"/>
      <c r="AL1011" s="646"/>
      <c r="AM1011" s="647"/>
      <c r="AN1011" s="646"/>
      <c r="AO1011" s="646"/>
      <c r="AP1011" s="646"/>
      <c r="AQ1011" s="647"/>
      <c r="AR1011" s="646"/>
      <c r="AS1011" s="646"/>
      <c r="AT1011" s="646"/>
      <c r="AU1011" s="616"/>
      <c r="AV1011" s="646"/>
      <c r="AW1011" s="646"/>
      <c r="AX1011" s="646"/>
      <c r="AY1011" s="646"/>
      <c r="AZ1011" s="646"/>
      <c r="BA1011" s="646"/>
      <c r="BB1011" s="646"/>
      <c r="BC1011" s="647"/>
      <c r="BD1011" s="646"/>
      <c r="BE1011" s="646"/>
      <c r="BF1011" s="646"/>
      <c r="BG1011" s="646"/>
      <c r="BH1011" s="647"/>
      <c r="BI1011" s="646"/>
      <c r="BJ1011" s="646"/>
      <c r="BK1011" s="646"/>
      <c r="BL1011" s="647"/>
      <c r="BM1011" s="571"/>
      <c r="BN1011" s="646"/>
      <c r="BO1011" s="646"/>
      <c r="BP1011" s="646"/>
      <c r="BQ1011" s="542"/>
      <c r="BR1011" s="640"/>
      <c r="BS1011" s="990"/>
      <c r="BT1011" s="640"/>
      <c r="BU1011" s="651"/>
      <c r="BY1011" s="642"/>
    </row>
    <row r="1012" spans="1:77" s="652" customFormat="1" hidden="1">
      <c r="A1012" s="638"/>
      <c r="B1012" s="1128"/>
      <c r="C1012" s="1128"/>
      <c r="D1012" s="640"/>
      <c r="E1012" s="789"/>
      <c r="F1012" s="774"/>
      <c r="G1012" s="642"/>
      <c r="H1012" s="643"/>
      <c r="I1012" s="644"/>
      <c r="J1012" s="645"/>
      <c r="K1012" s="1"/>
      <c r="L1012" s="1"/>
      <c r="M1012" s="1"/>
      <c r="N1012" s="1"/>
      <c r="O1012" s="646"/>
      <c r="P1012" s="646"/>
      <c r="Q1012" s="647"/>
      <c r="R1012" s="646"/>
      <c r="S1012" s="646"/>
      <c r="T1012" s="571"/>
      <c r="U1012" s="646"/>
      <c r="V1012" s="646"/>
      <c r="W1012" s="647"/>
      <c r="X1012" s="646"/>
      <c r="Y1012" s="646"/>
      <c r="Z1012" s="646"/>
      <c r="AA1012" s="571"/>
      <c r="AB1012" s="646"/>
      <c r="AC1012" s="646"/>
      <c r="AD1012" s="647"/>
      <c r="AE1012" s="647"/>
      <c r="AF1012" s="646"/>
      <c r="AG1012" s="646"/>
      <c r="AH1012" s="646"/>
      <c r="AI1012" s="1"/>
      <c r="AJ1012" s="646"/>
      <c r="AK1012" s="646"/>
      <c r="AL1012" s="646"/>
      <c r="AM1012" s="647"/>
      <c r="AN1012" s="646"/>
      <c r="AO1012" s="646"/>
      <c r="AP1012" s="646"/>
      <c r="AQ1012" s="647"/>
      <c r="AR1012" s="646"/>
      <c r="AS1012" s="646"/>
      <c r="AT1012" s="646"/>
      <c r="AU1012" s="616"/>
      <c r="AV1012" s="646"/>
      <c r="AW1012" s="646"/>
      <c r="AX1012" s="646"/>
      <c r="AY1012" s="646"/>
      <c r="AZ1012" s="646"/>
      <c r="BA1012" s="646"/>
      <c r="BB1012" s="646"/>
      <c r="BC1012" s="647"/>
      <c r="BD1012" s="646"/>
      <c r="BE1012" s="646"/>
      <c r="BF1012" s="646"/>
      <c r="BG1012" s="646"/>
      <c r="BH1012" s="647"/>
      <c r="BI1012" s="646"/>
      <c r="BJ1012" s="646"/>
      <c r="BK1012" s="646"/>
      <c r="BL1012" s="647"/>
      <c r="BM1012" s="571"/>
      <c r="BN1012" s="646"/>
      <c r="BO1012" s="646"/>
      <c r="BP1012" s="646"/>
      <c r="BQ1012" s="542"/>
      <c r="BR1012" s="640"/>
      <c r="BS1012" s="990"/>
      <c r="BT1012" s="640"/>
      <c r="BU1012" s="651"/>
      <c r="BY1012" s="642"/>
    </row>
    <row r="1013" spans="1:77" s="652" customFormat="1" hidden="1">
      <c r="A1013" s="638"/>
      <c r="B1013" s="1128"/>
      <c r="C1013" s="1128"/>
      <c r="D1013" s="640"/>
      <c r="E1013" s="789"/>
      <c r="F1013" s="774"/>
      <c r="G1013" s="642"/>
      <c r="H1013" s="643"/>
      <c r="I1013" s="644"/>
      <c r="J1013" s="645"/>
      <c r="K1013" s="1"/>
      <c r="L1013" s="1"/>
      <c r="M1013" s="1"/>
      <c r="N1013" s="1"/>
      <c r="O1013" s="646"/>
      <c r="P1013" s="646"/>
      <c r="Q1013" s="647"/>
      <c r="R1013" s="646"/>
      <c r="S1013" s="646"/>
      <c r="T1013" s="571"/>
      <c r="U1013" s="646"/>
      <c r="V1013" s="646"/>
      <c r="W1013" s="647"/>
      <c r="X1013" s="646"/>
      <c r="Y1013" s="646"/>
      <c r="Z1013" s="646"/>
      <c r="AA1013" s="571"/>
      <c r="AB1013" s="646"/>
      <c r="AC1013" s="646"/>
      <c r="AD1013" s="647"/>
      <c r="AE1013" s="647"/>
      <c r="AF1013" s="646"/>
      <c r="AG1013" s="646"/>
      <c r="AH1013" s="646"/>
      <c r="AI1013" s="1"/>
      <c r="AJ1013" s="646"/>
      <c r="AK1013" s="646"/>
      <c r="AL1013" s="646"/>
      <c r="AM1013" s="647"/>
      <c r="AN1013" s="646"/>
      <c r="AO1013" s="646"/>
      <c r="AP1013" s="646"/>
      <c r="AQ1013" s="647"/>
      <c r="AR1013" s="646"/>
      <c r="AS1013" s="646"/>
      <c r="AT1013" s="646"/>
      <c r="AU1013" s="616"/>
      <c r="AV1013" s="646"/>
      <c r="AW1013" s="646"/>
      <c r="AX1013" s="646"/>
      <c r="AY1013" s="646"/>
      <c r="AZ1013" s="646"/>
      <c r="BA1013" s="646"/>
      <c r="BB1013" s="646"/>
      <c r="BC1013" s="647"/>
      <c r="BD1013" s="646"/>
      <c r="BE1013" s="646"/>
      <c r="BF1013" s="646"/>
      <c r="BG1013" s="646"/>
      <c r="BH1013" s="647"/>
      <c r="BI1013" s="646"/>
      <c r="BJ1013" s="646"/>
      <c r="BK1013" s="646"/>
      <c r="BL1013" s="647"/>
      <c r="BM1013" s="571"/>
      <c r="BN1013" s="646"/>
      <c r="BO1013" s="646"/>
      <c r="BP1013" s="646"/>
      <c r="BQ1013" s="542"/>
      <c r="BR1013" s="640"/>
      <c r="BS1013" s="990"/>
      <c r="BT1013" s="640"/>
      <c r="BU1013" s="651"/>
      <c r="BY1013" s="642"/>
    </row>
    <row r="1014" spans="1:77" s="652" customFormat="1" hidden="1">
      <c r="A1014" s="638"/>
      <c r="B1014" s="1128"/>
      <c r="C1014" s="1128"/>
      <c r="D1014" s="640"/>
      <c r="E1014" s="641"/>
      <c r="F1014" s="774"/>
      <c r="G1014" s="642"/>
      <c r="H1014" s="643"/>
      <c r="I1014" s="644"/>
      <c r="J1014" s="645"/>
      <c r="K1014" s="1"/>
      <c r="L1014" s="1"/>
      <c r="M1014" s="1"/>
      <c r="N1014" s="1"/>
      <c r="O1014" s="646"/>
      <c r="P1014" s="646"/>
      <c r="Q1014" s="647"/>
      <c r="R1014" s="646"/>
      <c r="S1014" s="646"/>
      <c r="T1014" s="571"/>
      <c r="U1014" s="646"/>
      <c r="V1014" s="646"/>
      <c r="W1014" s="647"/>
      <c r="X1014" s="646"/>
      <c r="Y1014" s="646"/>
      <c r="Z1014" s="646"/>
      <c r="AA1014" s="571"/>
      <c r="AB1014" s="646"/>
      <c r="AC1014" s="646"/>
      <c r="AD1014" s="647"/>
      <c r="AE1014" s="647"/>
      <c r="AF1014" s="646"/>
      <c r="AG1014" s="646"/>
      <c r="AH1014" s="646"/>
      <c r="AI1014" s="1"/>
      <c r="AJ1014" s="646"/>
      <c r="AK1014" s="646"/>
      <c r="AL1014" s="646"/>
      <c r="AM1014" s="647"/>
      <c r="AN1014" s="646"/>
      <c r="AO1014" s="646"/>
      <c r="AP1014" s="646"/>
      <c r="AQ1014" s="647"/>
      <c r="AR1014" s="646"/>
      <c r="AS1014" s="646"/>
      <c r="AT1014" s="646"/>
      <c r="AU1014" s="616"/>
      <c r="AV1014" s="646"/>
      <c r="AW1014" s="646"/>
      <c r="AX1014" s="646"/>
      <c r="AY1014" s="646"/>
      <c r="AZ1014" s="646"/>
      <c r="BA1014" s="646"/>
      <c r="BB1014" s="646"/>
      <c r="BC1014" s="647"/>
      <c r="BD1014" s="646"/>
      <c r="BE1014" s="646"/>
      <c r="BF1014" s="646"/>
      <c r="BG1014" s="646"/>
      <c r="BH1014" s="647"/>
      <c r="BI1014" s="646"/>
      <c r="BJ1014" s="646"/>
      <c r="BK1014" s="646"/>
      <c r="BL1014" s="647"/>
      <c r="BM1014" s="571"/>
      <c r="BN1014" s="646"/>
      <c r="BO1014" s="646"/>
      <c r="BP1014" s="646"/>
      <c r="BQ1014" s="542"/>
      <c r="BR1014" s="640"/>
      <c r="BS1014" s="990"/>
      <c r="BT1014" s="640"/>
      <c r="BU1014" s="651"/>
      <c r="BY1014" s="642"/>
    </row>
    <row r="1015" spans="1:77" s="652" customFormat="1" hidden="1">
      <c r="A1015" s="638"/>
      <c r="B1015" s="1128"/>
      <c r="C1015" s="1128"/>
      <c r="D1015" s="640"/>
      <c r="E1015" s="789"/>
      <c r="F1015" s="774"/>
      <c r="G1015" s="642"/>
      <c r="H1015" s="643"/>
      <c r="I1015" s="644"/>
      <c r="J1015" s="645"/>
      <c r="K1015" s="1"/>
      <c r="L1015" s="1"/>
      <c r="M1015" s="1"/>
      <c r="N1015" s="1"/>
      <c r="O1015" s="646"/>
      <c r="P1015" s="646"/>
      <c r="Q1015" s="647"/>
      <c r="R1015" s="646"/>
      <c r="S1015" s="646"/>
      <c r="T1015" s="571"/>
      <c r="U1015" s="646"/>
      <c r="V1015" s="646"/>
      <c r="W1015" s="647"/>
      <c r="X1015" s="646"/>
      <c r="Y1015" s="646"/>
      <c r="Z1015" s="646"/>
      <c r="AA1015" s="571"/>
      <c r="AB1015" s="646"/>
      <c r="AC1015" s="646"/>
      <c r="AD1015" s="647"/>
      <c r="AE1015" s="647"/>
      <c r="AF1015" s="646"/>
      <c r="AG1015" s="646"/>
      <c r="AH1015" s="646"/>
      <c r="AI1015" s="1"/>
      <c r="AJ1015" s="646"/>
      <c r="AK1015" s="646"/>
      <c r="AL1015" s="646"/>
      <c r="AM1015" s="647"/>
      <c r="AN1015" s="646"/>
      <c r="AO1015" s="646"/>
      <c r="AP1015" s="646"/>
      <c r="AQ1015" s="647"/>
      <c r="AR1015" s="646"/>
      <c r="AS1015" s="646"/>
      <c r="AT1015" s="646"/>
      <c r="AU1015" s="616"/>
      <c r="AV1015" s="646"/>
      <c r="AW1015" s="646"/>
      <c r="AX1015" s="646"/>
      <c r="AY1015" s="646"/>
      <c r="AZ1015" s="646"/>
      <c r="BA1015" s="646"/>
      <c r="BB1015" s="646"/>
      <c r="BC1015" s="647"/>
      <c r="BD1015" s="646"/>
      <c r="BE1015" s="646"/>
      <c r="BF1015" s="646"/>
      <c r="BG1015" s="646"/>
      <c r="BH1015" s="647"/>
      <c r="BI1015" s="646"/>
      <c r="BJ1015" s="646"/>
      <c r="BK1015" s="646"/>
      <c r="BL1015" s="647"/>
      <c r="BM1015" s="571"/>
      <c r="BN1015" s="646"/>
      <c r="BO1015" s="646"/>
      <c r="BP1015" s="646"/>
      <c r="BQ1015" s="542"/>
      <c r="BR1015" s="640"/>
      <c r="BS1015" s="990"/>
      <c r="BT1015" s="640"/>
      <c r="BU1015" s="651"/>
      <c r="BY1015" s="642"/>
    </row>
    <row r="1016" spans="1:77" s="652" customFormat="1" hidden="1">
      <c r="A1016" s="638"/>
      <c r="B1016" s="1128"/>
      <c r="C1016" s="1128"/>
      <c r="D1016" s="640"/>
      <c r="E1016" s="789"/>
      <c r="F1016" s="774"/>
      <c r="G1016" s="642"/>
      <c r="H1016" s="643"/>
      <c r="I1016" s="644"/>
      <c r="J1016" s="645"/>
      <c r="K1016" s="1"/>
      <c r="L1016" s="1"/>
      <c r="M1016" s="1"/>
      <c r="N1016" s="1"/>
      <c r="O1016" s="646"/>
      <c r="P1016" s="646"/>
      <c r="Q1016" s="647"/>
      <c r="R1016" s="646"/>
      <c r="S1016" s="646"/>
      <c r="T1016" s="571"/>
      <c r="U1016" s="646"/>
      <c r="V1016" s="646"/>
      <c r="W1016" s="647"/>
      <c r="X1016" s="646"/>
      <c r="Y1016" s="646"/>
      <c r="Z1016" s="646"/>
      <c r="AA1016" s="571"/>
      <c r="AB1016" s="646"/>
      <c r="AC1016" s="646"/>
      <c r="AD1016" s="647"/>
      <c r="AE1016" s="647"/>
      <c r="AF1016" s="646"/>
      <c r="AG1016" s="646"/>
      <c r="AH1016" s="646"/>
      <c r="AI1016" s="1"/>
      <c r="AJ1016" s="646"/>
      <c r="AK1016" s="646"/>
      <c r="AL1016" s="646"/>
      <c r="AM1016" s="647"/>
      <c r="AN1016" s="646"/>
      <c r="AO1016" s="646"/>
      <c r="AP1016" s="646"/>
      <c r="AQ1016" s="647"/>
      <c r="AR1016" s="646"/>
      <c r="AS1016" s="646"/>
      <c r="AT1016" s="646"/>
      <c r="AU1016" s="616"/>
      <c r="AV1016" s="646"/>
      <c r="AW1016" s="646"/>
      <c r="AX1016" s="646"/>
      <c r="AY1016" s="646"/>
      <c r="AZ1016" s="646"/>
      <c r="BA1016" s="646"/>
      <c r="BB1016" s="646"/>
      <c r="BC1016" s="647"/>
      <c r="BD1016" s="646"/>
      <c r="BE1016" s="646"/>
      <c r="BF1016" s="646"/>
      <c r="BG1016" s="646"/>
      <c r="BH1016" s="647"/>
      <c r="BI1016" s="646"/>
      <c r="BJ1016" s="646"/>
      <c r="BK1016" s="646"/>
      <c r="BL1016" s="647"/>
      <c r="BM1016" s="571"/>
      <c r="BN1016" s="646"/>
      <c r="BO1016" s="646"/>
      <c r="BP1016" s="646"/>
      <c r="BQ1016" s="542"/>
      <c r="BR1016" s="640"/>
      <c r="BS1016" s="990"/>
      <c r="BT1016" s="640"/>
      <c r="BU1016" s="651"/>
      <c r="BY1016" s="642"/>
    </row>
    <row r="1017" spans="1:77" s="652" customFormat="1" hidden="1">
      <c r="A1017" s="638"/>
      <c r="B1017" s="1128"/>
      <c r="C1017" s="1128"/>
      <c r="D1017" s="640"/>
      <c r="E1017" s="789"/>
      <c r="F1017" s="774"/>
      <c r="G1017" s="642"/>
      <c r="H1017" s="643"/>
      <c r="I1017" s="644"/>
      <c r="J1017" s="645"/>
      <c r="K1017" s="1"/>
      <c r="L1017" s="1"/>
      <c r="M1017" s="1"/>
      <c r="N1017" s="1"/>
      <c r="O1017" s="646"/>
      <c r="P1017" s="646"/>
      <c r="Q1017" s="647"/>
      <c r="R1017" s="646"/>
      <c r="S1017" s="646"/>
      <c r="T1017" s="571"/>
      <c r="U1017" s="646"/>
      <c r="V1017" s="646"/>
      <c r="W1017" s="647"/>
      <c r="X1017" s="646"/>
      <c r="Y1017" s="646"/>
      <c r="Z1017" s="646"/>
      <c r="AA1017" s="571"/>
      <c r="AB1017" s="646"/>
      <c r="AC1017" s="646"/>
      <c r="AD1017" s="647"/>
      <c r="AE1017" s="647"/>
      <c r="AF1017" s="646"/>
      <c r="AG1017" s="646"/>
      <c r="AH1017" s="646"/>
      <c r="AI1017" s="1"/>
      <c r="AJ1017" s="646"/>
      <c r="AK1017" s="646"/>
      <c r="AL1017" s="646"/>
      <c r="AM1017" s="647"/>
      <c r="AN1017" s="646"/>
      <c r="AO1017" s="646"/>
      <c r="AP1017" s="646"/>
      <c r="AQ1017" s="647"/>
      <c r="AR1017" s="646"/>
      <c r="AS1017" s="646"/>
      <c r="AT1017" s="646"/>
      <c r="AU1017" s="616"/>
      <c r="AV1017" s="646"/>
      <c r="AW1017" s="646"/>
      <c r="AX1017" s="646"/>
      <c r="AY1017" s="646"/>
      <c r="AZ1017" s="646"/>
      <c r="BA1017" s="646"/>
      <c r="BB1017" s="646"/>
      <c r="BC1017" s="647"/>
      <c r="BD1017" s="646"/>
      <c r="BE1017" s="646"/>
      <c r="BF1017" s="646"/>
      <c r="BG1017" s="646"/>
      <c r="BH1017" s="647"/>
      <c r="BI1017" s="646"/>
      <c r="BJ1017" s="646"/>
      <c r="BK1017" s="646"/>
      <c r="BL1017" s="647"/>
      <c r="BM1017" s="571"/>
      <c r="BN1017" s="646"/>
      <c r="BO1017" s="646"/>
      <c r="BP1017" s="646"/>
      <c r="BQ1017" s="542"/>
      <c r="BR1017" s="640"/>
      <c r="BS1017" s="990"/>
      <c r="BT1017" s="640"/>
      <c r="BU1017" s="651"/>
      <c r="BY1017" s="642"/>
    </row>
    <row r="1018" spans="1:77" s="652" customFormat="1" hidden="1">
      <c r="A1018" s="638"/>
      <c r="B1018" s="1128"/>
      <c r="C1018" s="1128"/>
      <c r="D1018" s="640"/>
      <c r="E1018" s="789"/>
      <c r="F1018" s="774"/>
      <c r="G1018" s="642"/>
      <c r="H1018" s="643"/>
      <c r="I1018" s="644"/>
      <c r="J1018" s="645"/>
      <c r="K1018" s="1"/>
      <c r="L1018" s="1"/>
      <c r="M1018" s="1"/>
      <c r="N1018" s="1"/>
      <c r="O1018" s="646"/>
      <c r="P1018" s="646"/>
      <c r="Q1018" s="647"/>
      <c r="R1018" s="646"/>
      <c r="S1018" s="646"/>
      <c r="T1018" s="571"/>
      <c r="U1018" s="646"/>
      <c r="V1018" s="646"/>
      <c r="W1018" s="647"/>
      <c r="X1018" s="646"/>
      <c r="Y1018" s="646"/>
      <c r="Z1018" s="646"/>
      <c r="AA1018" s="571"/>
      <c r="AB1018" s="646"/>
      <c r="AC1018" s="646"/>
      <c r="AD1018" s="647"/>
      <c r="AE1018" s="647"/>
      <c r="AF1018" s="646"/>
      <c r="AG1018" s="646"/>
      <c r="AH1018" s="646"/>
      <c r="AI1018" s="1"/>
      <c r="AJ1018" s="646"/>
      <c r="AK1018" s="646"/>
      <c r="AL1018" s="646"/>
      <c r="AM1018" s="647"/>
      <c r="AN1018" s="646"/>
      <c r="AO1018" s="646"/>
      <c r="AP1018" s="646"/>
      <c r="AQ1018" s="647"/>
      <c r="AR1018" s="646"/>
      <c r="AS1018" s="646"/>
      <c r="AT1018" s="646"/>
      <c r="AU1018" s="616"/>
      <c r="AV1018" s="646"/>
      <c r="AW1018" s="646"/>
      <c r="AX1018" s="646"/>
      <c r="AY1018" s="646"/>
      <c r="AZ1018" s="646"/>
      <c r="BA1018" s="646"/>
      <c r="BB1018" s="646"/>
      <c r="BC1018" s="647"/>
      <c r="BD1018" s="646"/>
      <c r="BE1018" s="646"/>
      <c r="BF1018" s="646"/>
      <c r="BG1018" s="646"/>
      <c r="BH1018" s="647"/>
      <c r="BI1018" s="646"/>
      <c r="BJ1018" s="646"/>
      <c r="BK1018" s="646"/>
      <c r="BL1018" s="647"/>
      <c r="BM1018" s="571"/>
      <c r="BN1018" s="646"/>
      <c r="BO1018" s="646"/>
      <c r="BP1018" s="646"/>
      <c r="BQ1018" s="542"/>
      <c r="BR1018" s="640"/>
      <c r="BS1018" s="990"/>
      <c r="BT1018" s="640"/>
      <c r="BU1018" s="651"/>
      <c r="BY1018" s="642"/>
    </row>
    <row r="1019" spans="1:77" s="1002" customFormat="1" hidden="1">
      <c r="A1019" s="780"/>
      <c r="C1019" s="1003"/>
      <c r="D1019" s="640"/>
      <c r="E1019" s="797"/>
      <c r="F1019" s="797"/>
      <c r="G1019" s="1014"/>
      <c r="H1019" s="702"/>
      <c r="I1019" s="703"/>
      <c r="J1019" s="645"/>
      <c r="K1019" s="1"/>
      <c r="L1019" s="1"/>
      <c r="M1019" s="1"/>
      <c r="N1019" s="1"/>
      <c r="R1019" s="797"/>
      <c r="AI1019" s="1"/>
      <c r="AU1019" s="1006"/>
      <c r="BM1019" s="1129"/>
      <c r="BN1019" s="1129"/>
      <c r="BQ1019" s="542"/>
      <c r="BR1019" s="640"/>
      <c r="BT1019" s="640"/>
    </row>
    <row r="1020" spans="1:77" s="1002" customFormat="1" hidden="1">
      <c r="A1020" s="780"/>
      <c r="C1020" s="1003"/>
      <c r="D1020" s="640"/>
      <c r="E1020" s="797"/>
      <c r="F1020" s="797"/>
      <c r="G1020" s="1014"/>
      <c r="H1020" s="702"/>
      <c r="I1020" s="703"/>
      <c r="J1020" s="645"/>
      <c r="K1020" s="1"/>
      <c r="L1020" s="1"/>
      <c r="M1020" s="1"/>
      <c r="N1020" s="1"/>
      <c r="R1020" s="797"/>
      <c r="AI1020" s="1"/>
      <c r="AU1020" s="1006"/>
      <c r="BM1020" s="1129"/>
      <c r="BN1020" s="1129"/>
      <c r="BQ1020" s="542"/>
      <c r="BR1020" s="640"/>
      <c r="BT1020" s="640"/>
    </row>
    <row r="1021" spans="1:77" s="797" customFormat="1" hidden="1">
      <c r="A1021" s="780"/>
      <c r="C1021" s="1011"/>
      <c r="D1021" s="640"/>
      <c r="G1021" s="1014"/>
      <c r="H1021" s="736"/>
      <c r="I1021" s="703"/>
      <c r="J1021" s="1"/>
      <c r="K1021" s="1"/>
      <c r="L1021" s="1"/>
      <c r="M1021" s="1"/>
      <c r="N1021" s="1"/>
      <c r="AI1021" s="1"/>
      <c r="AU1021" s="1015"/>
      <c r="BQ1021" s="542"/>
      <c r="BR1021" s="640"/>
      <c r="BT1021" s="640"/>
    </row>
    <row r="1022" spans="1:77" s="797" customFormat="1" hidden="1">
      <c r="A1022" s="780"/>
      <c r="C1022" s="1130"/>
      <c r="D1022" s="640"/>
      <c r="G1022" s="1014"/>
      <c r="H1022" s="736"/>
      <c r="I1022" s="703"/>
      <c r="J1022" s="1"/>
      <c r="K1022" s="1"/>
      <c r="L1022" s="1"/>
      <c r="M1022" s="1"/>
      <c r="N1022" s="1"/>
      <c r="AI1022" s="1"/>
      <c r="AU1022" s="1015"/>
      <c r="BQ1022" s="542"/>
      <c r="BR1022" s="640"/>
      <c r="BT1022" s="640"/>
    </row>
    <row r="1023" spans="1:77" s="797" customFormat="1" hidden="1">
      <c r="A1023" s="780"/>
      <c r="C1023" s="1130"/>
      <c r="D1023" s="640"/>
      <c r="G1023" s="1014"/>
      <c r="H1023" s="736"/>
      <c r="I1023" s="703"/>
      <c r="J1023" s="1"/>
      <c r="K1023" s="1"/>
      <c r="L1023" s="1"/>
      <c r="M1023" s="1"/>
      <c r="N1023" s="1"/>
      <c r="AI1023" s="1"/>
      <c r="AU1023" s="1015"/>
      <c r="BQ1023" s="542"/>
      <c r="BR1023" s="640"/>
      <c r="BT1023" s="640"/>
    </row>
    <row r="1024" spans="1:77" s="797" customFormat="1" hidden="1">
      <c r="A1024" s="780"/>
      <c r="C1024" s="1130"/>
      <c r="D1024" s="640"/>
      <c r="G1024" s="1014"/>
      <c r="H1024" s="736"/>
      <c r="I1024" s="703"/>
      <c r="J1024" s="1"/>
      <c r="K1024" s="1"/>
      <c r="L1024" s="1"/>
      <c r="M1024" s="1"/>
      <c r="N1024" s="1"/>
      <c r="AI1024" s="1"/>
      <c r="AU1024" s="1015"/>
      <c r="BQ1024" s="542"/>
      <c r="BR1024" s="640"/>
      <c r="BT1024" s="640"/>
    </row>
    <row r="1025" spans="1:72" s="797" customFormat="1" hidden="1">
      <c r="A1025" s="780"/>
      <c r="C1025" s="1130"/>
      <c r="D1025" s="640"/>
      <c r="G1025" s="1014"/>
      <c r="H1025" s="736"/>
      <c r="I1025" s="703"/>
      <c r="J1025" s="1"/>
      <c r="K1025" s="1"/>
      <c r="L1025" s="1"/>
      <c r="M1025" s="1"/>
      <c r="N1025" s="1"/>
      <c r="AI1025" s="1"/>
      <c r="AU1025" s="1015"/>
      <c r="BQ1025" s="542"/>
      <c r="BR1025" s="640"/>
      <c r="BT1025" s="640"/>
    </row>
    <row r="1026" spans="1:72" s="797" customFormat="1" hidden="1">
      <c r="A1026" s="780"/>
      <c r="C1026" s="1130"/>
      <c r="D1026" s="640"/>
      <c r="G1026" s="1014"/>
      <c r="H1026" s="736"/>
      <c r="I1026" s="703"/>
      <c r="J1026" s="1"/>
      <c r="K1026" s="1"/>
      <c r="L1026" s="1"/>
      <c r="M1026" s="1"/>
      <c r="N1026" s="1"/>
      <c r="AI1026" s="1"/>
      <c r="AU1026" s="1015"/>
      <c r="BQ1026" s="542"/>
      <c r="BR1026" s="640"/>
      <c r="BT1026" s="640"/>
    </row>
    <row r="1027" spans="1:72" s="797" customFormat="1" hidden="1">
      <c r="A1027" s="780"/>
      <c r="C1027" s="1130"/>
      <c r="D1027" s="640"/>
      <c r="G1027" s="1014"/>
      <c r="H1027" s="736"/>
      <c r="I1027" s="703"/>
      <c r="J1027" s="1"/>
      <c r="K1027" s="1"/>
      <c r="L1027" s="1"/>
      <c r="M1027" s="1"/>
      <c r="N1027" s="1"/>
      <c r="AI1027" s="1"/>
      <c r="AU1027" s="1015"/>
      <c r="BQ1027" s="542"/>
      <c r="BR1027" s="640"/>
      <c r="BT1027" s="640"/>
    </row>
    <row r="1028" spans="1:72" s="797" customFormat="1" hidden="1">
      <c r="A1028" s="780"/>
      <c r="C1028" s="1130"/>
      <c r="D1028" s="640"/>
      <c r="G1028" s="1014"/>
      <c r="H1028" s="736"/>
      <c r="I1028" s="703"/>
      <c r="J1028" s="1"/>
      <c r="K1028" s="1"/>
      <c r="L1028" s="1"/>
      <c r="M1028" s="1"/>
      <c r="N1028" s="1"/>
      <c r="AI1028" s="1"/>
      <c r="AU1028" s="1015"/>
      <c r="BQ1028" s="542"/>
      <c r="BR1028" s="640"/>
      <c r="BT1028" s="640"/>
    </row>
    <row r="1029" spans="1:72" s="797" customFormat="1" hidden="1">
      <c r="A1029" s="780"/>
      <c r="C1029" s="1130"/>
      <c r="D1029" s="640"/>
      <c r="G1029" s="1014"/>
      <c r="H1029" s="736"/>
      <c r="I1029" s="703"/>
      <c r="J1029" s="1"/>
      <c r="K1029" s="1"/>
      <c r="L1029" s="1"/>
      <c r="M1029" s="1"/>
      <c r="N1029" s="1"/>
      <c r="AI1029" s="1"/>
      <c r="AU1029" s="1015"/>
      <c r="BQ1029" s="542"/>
      <c r="BR1029" s="640"/>
      <c r="BT1029" s="640"/>
    </row>
    <row r="1030" spans="1:72" s="797" customFormat="1" hidden="1">
      <c r="A1030" s="780"/>
      <c r="C1030" s="1130"/>
      <c r="D1030" s="640"/>
      <c r="G1030" s="1014"/>
      <c r="H1030" s="736"/>
      <c r="I1030" s="703"/>
      <c r="J1030" s="1"/>
      <c r="K1030" s="1"/>
      <c r="L1030" s="1"/>
      <c r="M1030" s="1"/>
      <c r="N1030" s="1"/>
      <c r="AI1030" s="1"/>
      <c r="AU1030" s="1015"/>
      <c r="BQ1030" s="542"/>
      <c r="BR1030" s="640"/>
      <c r="BT1030" s="640"/>
    </row>
    <row r="1031" spans="1:72" s="797" customFormat="1" hidden="1">
      <c r="A1031" s="780"/>
      <c r="C1031" s="1130"/>
      <c r="D1031" s="640"/>
      <c r="G1031" s="1014"/>
      <c r="H1031" s="736"/>
      <c r="I1031" s="703"/>
      <c r="J1031" s="1"/>
      <c r="K1031" s="1"/>
      <c r="L1031" s="1"/>
      <c r="M1031" s="1"/>
      <c r="N1031" s="1"/>
      <c r="AI1031" s="1"/>
      <c r="AU1031" s="1015"/>
      <c r="BQ1031" s="542"/>
      <c r="BR1031" s="640"/>
      <c r="BT1031" s="640"/>
    </row>
    <row r="1032" spans="1:72" s="797" customFormat="1" hidden="1">
      <c r="A1032" s="780"/>
      <c r="C1032" s="1130"/>
      <c r="D1032" s="640"/>
      <c r="G1032" s="1014"/>
      <c r="H1032" s="736"/>
      <c r="I1032" s="703"/>
      <c r="J1032" s="1"/>
      <c r="K1032" s="1"/>
      <c r="L1032" s="1"/>
      <c r="M1032" s="1"/>
      <c r="N1032" s="1"/>
      <c r="AI1032" s="1"/>
      <c r="AU1032" s="1015"/>
      <c r="BQ1032" s="542"/>
      <c r="BR1032" s="640"/>
      <c r="BT1032" s="640"/>
    </row>
    <row r="1033" spans="1:72" s="797" customFormat="1" hidden="1">
      <c r="A1033" s="780"/>
      <c r="C1033" s="1130"/>
      <c r="D1033" s="640"/>
      <c r="G1033" s="1014"/>
      <c r="H1033" s="736"/>
      <c r="I1033" s="703"/>
      <c r="J1033" s="1"/>
      <c r="K1033" s="1"/>
      <c r="L1033" s="1"/>
      <c r="M1033" s="1"/>
      <c r="N1033" s="1"/>
      <c r="AI1033" s="1"/>
      <c r="AU1033" s="1015"/>
      <c r="BQ1033" s="542"/>
      <c r="BR1033" s="640"/>
      <c r="BT1033" s="640"/>
    </row>
    <row r="1034" spans="1:72" s="797" customFormat="1" hidden="1">
      <c r="A1034" s="780"/>
      <c r="C1034" s="1130"/>
      <c r="D1034" s="640"/>
      <c r="G1034" s="1014"/>
      <c r="H1034" s="736"/>
      <c r="I1034" s="703"/>
      <c r="J1034" s="1"/>
      <c r="K1034" s="1"/>
      <c r="L1034" s="1"/>
      <c r="M1034" s="1"/>
      <c r="N1034" s="1"/>
      <c r="AI1034" s="1"/>
      <c r="AU1034" s="1015"/>
      <c r="BQ1034" s="542"/>
      <c r="BR1034" s="640"/>
      <c r="BT1034" s="640"/>
    </row>
    <row r="1035" spans="1:72" s="797" customFormat="1" hidden="1">
      <c r="A1035" s="780"/>
      <c r="C1035" s="1130"/>
      <c r="D1035" s="640"/>
      <c r="G1035" s="1014"/>
      <c r="H1035" s="736"/>
      <c r="I1035" s="703"/>
      <c r="J1035" s="1"/>
      <c r="K1035" s="1"/>
      <c r="L1035" s="1"/>
      <c r="M1035" s="1"/>
      <c r="N1035" s="1"/>
      <c r="AI1035" s="1"/>
      <c r="AU1035" s="1015"/>
      <c r="BQ1035" s="542"/>
      <c r="BR1035" s="640"/>
      <c r="BT1035" s="640"/>
    </row>
    <row r="1036" spans="1:72" s="569" customFormat="1" hidden="1">
      <c r="B1036" s="541"/>
      <c r="C1036" s="1131"/>
      <c r="D1036" s="640"/>
      <c r="E1036" s="1132"/>
      <c r="F1036" s="1016"/>
      <c r="G1036" s="1014"/>
      <c r="H1036" s="574"/>
      <c r="I1036" s="546"/>
      <c r="J1036" s="645"/>
      <c r="K1036" s="1"/>
      <c r="L1036" s="1"/>
      <c r="M1036" s="1"/>
      <c r="N1036" s="1"/>
      <c r="O1036" s="571"/>
      <c r="P1036" s="571"/>
      <c r="Q1036" s="571"/>
      <c r="R1036" s="571"/>
      <c r="S1036" s="571"/>
      <c r="T1036" s="571"/>
      <c r="U1036" s="571"/>
      <c r="V1036" s="571"/>
      <c r="W1036" s="571"/>
      <c r="X1036" s="571"/>
      <c r="Y1036" s="571"/>
      <c r="Z1036" s="571"/>
      <c r="AA1036" s="571"/>
      <c r="AB1036" s="571"/>
      <c r="AC1036" s="571"/>
      <c r="AD1036" s="571"/>
      <c r="AE1036" s="571"/>
      <c r="AF1036" s="571"/>
      <c r="AG1036" s="571"/>
      <c r="AH1036" s="571"/>
      <c r="AI1036" s="1"/>
      <c r="AJ1036" s="571"/>
      <c r="AK1036" s="571"/>
      <c r="AL1036" s="571"/>
      <c r="AM1036" s="571"/>
      <c r="AN1036" s="571"/>
      <c r="AO1036" s="571"/>
      <c r="AP1036" s="571"/>
      <c r="AQ1036" s="571"/>
      <c r="AR1036" s="571"/>
      <c r="AS1036" s="571"/>
      <c r="AT1036" s="571"/>
      <c r="AU1036" s="567"/>
      <c r="AV1036" s="571"/>
      <c r="AW1036" s="571"/>
      <c r="AX1036" s="571"/>
      <c r="AY1036" s="571"/>
      <c r="AZ1036" s="571"/>
      <c r="BA1036" s="571"/>
      <c r="BB1036" s="571"/>
      <c r="BC1036" s="571"/>
      <c r="BD1036" s="571"/>
      <c r="BE1036" s="571"/>
      <c r="BF1036" s="571"/>
      <c r="BG1036" s="571"/>
      <c r="BH1036" s="571"/>
      <c r="BI1036" s="571"/>
      <c r="BJ1036" s="571"/>
      <c r="BK1036" s="571"/>
      <c r="BL1036" s="571"/>
      <c r="BM1036" s="571"/>
      <c r="BN1036" s="571"/>
      <c r="BO1036" s="571"/>
      <c r="BP1036" s="571"/>
      <c r="BQ1036" s="542"/>
      <c r="BR1036" s="640"/>
      <c r="BT1036" s="640"/>
    </row>
    <row r="1037" spans="1:72" s="569" customFormat="1" hidden="1">
      <c r="B1037" s="541"/>
      <c r="C1037" s="1131"/>
      <c r="D1037" s="640"/>
      <c r="E1037" s="1132"/>
      <c r="F1037" s="1016"/>
      <c r="G1037" s="1014"/>
      <c r="H1037" s="574"/>
      <c r="I1037" s="546"/>
      <c r="J1037" s="645"/>
      <c r="K1037" s="1"/>
      <c r="L1037" s="1"/>
      <c r="M1037" s="1"/>
      <c r="N1037" s="1"/>
      <c r="O1037" s="571"/>
      <c r="P1037" s="571"/>
      <c r="Q1037" s="571"/>
      <c r="R1037" s="571"/>
      <c r="S1037" s="571"/>
      <c r="T1037" s="571"/>
      <c r="U1037" s="571"/>
      <c r="V1037" s="571"/>
      <c r="W1037" s="571"/>
      <c r="X1037" s="571"/>
      <c r="Y1037" s="571"/>
      <c r="Z1037" s="571"/>
      <c r="AA1037" s="571"/>
      <c r="AB1037" s="571"/>
      <c r="AC1037" s="571"/>
      <c r="AD1037" s="571"/>
      <c r="AE1037" s="571"/>
      <c r="AF1037" s="571"/>
      <c r="AG1037" s="571"/>
      <c r="AH1037" s="571"/>
      <c r="AI1037" s="1"/>
      <c r="AJ1037" s="571"/>
      <c r="AK1037" s="571"/>
      <c r="AL1037" s="571"/>
      <c r="AM1037" s="571"/>
      <c r="AN1037" s="571"/>
      <c r="AO1037" s="571"/>
      <c r="AP1037" s="571"/>
      <c r="AQ1037" s="571"/>
      <c r="AR1037" s="571"/>
      <c r="AS1037" s="571"/>
      <c r="AT1037" s="571"/>
      <c r="AU1037" s="567"/>
      <c r="AV1037" s="571"/>
      <c r="AW1037" s="571"/>
      <c r="AX1037" s="571"/>
      <c r="AY1037" s="571"/>
      <c r="AZ1037" s="571"/>
      <c r="BA1037" s="571"/>
      <c r="BB1037" s="571"/>
      <c r="BC1037" s="571"/>
      <c r="BD1037" s="571"/>
      <c r="BE1037" s="571"/>
      <c r="BF1037" s="571"/>
      <c r="BG1037" s="571"/>
      <c r="BH1037" s="571"/>
      <c r="BI1037" s="571"/>
      <c r="BJ1037" s="571"/>
      <c r="BK1037" s="571"/>
      <c r="BL1037" s="571"/>
      <c r="BM1037" s="571"/>
      <c r="BN1037" s="571"/>
      <c r="BO1037" s="571"/>
      <c r="BP1037" s="571"/>
      <c r="BQ1037" s="542"/>
      <c r="BR1037" s="640"/>
      <c r="BT1037" s="640"/>
    </row>
    <row r="1038" spans="1:72" s="569" customFormat="1" hidden="1">
      <c r="B1038" s="541"/>
      <c r="C1038" s="1131"/>
      <c r="D1038" s="640"/>
      <c r="E1038" s="1132"/>
      <c r="F1038" s="1016"/>
      <c r="G1038" s="1014"/>
      <c r="H1038" s="574"/>
      <c r="I1038" s="546"/>
      <c r="J1038" s="645"/>
      <c r="K1038" s="1"/>
      <c r="L1038" s="1"/>
      <c r="M1038" s="1"/>
      <c r="N1038" s="1"/>
      <c r="O1038" s="571"/>
      <c r="P1038" s="571"/>
      <c r="Q1038" s="571"/>
      <c r="R1038" s="571"/>
      <c r="S1038" s="571"/>
      <c r="T1038" s="571"/>
      <c r="U1038" s="571"/>
      <c r="V1038" s="571"/>
      <c r="W1038" s="571"/>
      <c r="X1038" s="571"/>
      <c r="Y1038" s="571"/>
      <c r="Z1038" s="571"/>
      <c r="AA1038" s="571"/>
      <c r="AB1038" s="571"/>
      <c r="AC1038" s="571"/>
      <c r="AD1038" s="571"/>
      <c r="AE1038" s="571"/>
      <c r="AF1038" s="571"/>
      <c r="AG1038" s="571"/>
      <c r="AH1038" s="571"/>
      <c r="AI1038" s="1"/>
      <c r="AJ1038" s="571"/>
      <c r="AK1038" s="571"/>
      <c r="AL1038" s="571"/>
      <c r="AM1038" s="571"/>
      <c r="AN1038" s="571"/>
      <c r="AO1038" s="571"/>
      <c r="AP1038" s="571"/>
      <c r="AQ1038" s="571"/>
      <c r="AR1038" s="571"/>
      <c r="AS1038" s="571"/>
      <c r="AT1038" s="571"/>
      <c r="AU1038" s="567"/>
      <c r="AV1038" s="571"/>
      <c r="AW1038" s="571"/>
      <c r="AX1038" s="571"/>
      <c r="AY1038" s="571"/>
      <c r="AZ1038" s="571"/>
      <c r="BA1038" s="571"/>
      <c r="BB1038" s="571"/>
      <c r="BC1038" s="571"/>
      <c r="BD1038" s="571"/>
      <c r="BE1038" s="571"/>
      <c r="BF1038" s="571"/>
      <c r="BG1038" s="571"/>
      <c r="BH1038" s="571"/>
      <c r="BI1038" s="571"/>
      <c r="BJ1038" s="571"/>
      <c r="BK1038" s="571"/>
      <c r="BL1038" s="571"/>
      <c r="BM1038" s="571"/>
      <c r="BN1038" s="571"/>
      <c r="BO1038" s="571"/>
      <c r="BP1038" s="571"/>
      <c r="BQ1038" s="542"/>
      <c r="BR1038" s="640"/>
      <c r="BT1038" s="640"/>
    </row>
    <row r="1039" spans="1:72" s="569" customFormat="1" hidden="1">
      <c r="B1039" s="541"/>
      <c r="C1039" s="1131"/>
      <c r="D1039" s="640"/>
      <c r="E1039" s="1132"/>
      <c r="F1039" s="1016"/>
      <c r="G1039" s="1014"/>
      <c r="H1039" s="574"/>
      <c r="I1039" s="546"/>
      <c r="J1039" s="645"/>
      <c r="K1039" s="1"/>
      <c r="L1039" s="1"/>
      <c r="M1039" s="1"/>
      <c r="N1039" s="1"/>
      <c r="O1039" s="571"/>
      <c r="P1039" s="571"/>
      <c r="Q1039" s="571"/>
      <c r="R1039" s="571"/>
      <c r="S1039" s="571"/>
      <c r="T1039" s="571"/>
      <c r="U1039" s="571"/>
      <c r="V1039" s="571"/>
      <c r="W1039" s="571"/>
      <c r="X1039" s="571"/>
      <c r="Y1039" s="571"/>
      <c r="Z1039" s="571"/>
      <c r="AA1039" s="571"/>
      <c r="AB1039" s="571"/>
      <c r="AC1039" s="571"/>
      <c r="AD1039" s="571"/>
      <c r="AE1039" s="571"/>
      <c r="AF1039" s="571"/>
      <c r="AG1039" s="571"/>
      <c r="AH1039" s="571"/>
      <c r="AI1039" s="1"/>
      <c r="AJ1039" s="571"/>
      <c r="AK1039" s="571"/>
      <c r="AL1039" s="571"/>
      <c r="AM1039" s="571"/>
      <c r="AN1039" s="571"/>
      <c r="AO1039" s="571"/>
      <c r="AP1039" s="571"/>
      <c r="AQ1039" s="571"/>
      <c r="AR1039" s="571"/>
      <c r="AS1039" s="571"/>
      <c r="AT1039" s="571"/>
      <c r="AU1039" s="567"/>
      <c r="AV1039" s="571"/>
      <c r="AW1039" s="571"/>
      <c r="AX1039" s="571"/>
      <c r="AY1039" s="571"/>
      <c r="AZ1039" s="571"/>
      <c r="BA1039" s="571"/>
      <c r="BB1039" s="571"/>
      <c r="BC1039" s="571"/>
      <c r="BD1039" s="571"/>
      <c r="BE1039" s="571"/>
      <c r="BF1039" s="571"/>
      <c r="BG1039" s="571"/>
      <c r="BH1039" s="571"/>
      <c r="BI1039" s="571"/>
      <c r="BJ1039" s="571"/>
      <c r="BK1039" s="571"/>
      <c r="BL1039" s="571"/>
      <c r="BM1039" s="571"/>
      <c r="BN1039" s="571"/>
      <c r="BO1039" s="571"/>
      <c r="BP1039" s="571"/>
      <c r="BQ1039" s="542"/>
      <c r="BR1039" s="640"/>
      <c r="BT1039" s="640"/>
    </row>
    <row r="1040" spans="1:72" s="569" customFormat="1" hidden="1">
      <c r="B1040" s="541"/>
      <c r="C1040" s="1131"/>
      <c r="D1040" s="640"/>
      <c r="E1040" s="1132"/>
      <c r="F1040" s="1016"/>
      <c r="G1040" s="1014"/>
      <c r="H1040" s="574"/>
      <c r="I1040" s="546"/>
      <c r="J1040" s="645"/>
      <c r="K1040" s="1"/>
      <c r="L1040" s="1"/>
      <c r="M1040" s="1"/>
      <c r="N1040" s="1"/>
      <c r="O1040" s="571"/>
      <c r="P1040" s="571"/>
      <c r="Q1040" s="571"/>
      <c r="R1040" s="571"/>
      <c r="S1040" s="571"/>
      <c r="T1040" s="571"/>
      <c r="U1040" s="571"/>
      <c r="V1040" s="571"/>
      <c r="W1040" s="571"/>
      <c r="X1040" s="571"/>
      <c r="Y1040" s="571"/>
      <c r="Z1040" s="571"/>
      <c r="AA1040" s="571"/>
      <c r="AB1040" s="571"/>
      <c r="AC1040" s="571"/>
      <c r="AD1040" s="571"/>
      <c r="AE1040" s="571"/>
      <c r="AF1040" s="571"/>
      <c r="AG1040" s="571"/>
      <c r="AH1040" s="571"/>
      <c r="AI1040" s="1"/>
      <c r="AJ1040" s="571"/>
      <c r="AK1040" s="571"/>
      <c r="AL1040" s="571"/>
      <c r="AM1040" s="571"/>
      <c r="AN1040" s="571"/>
      <c r="AO1040" s="571"/>
      <c r="AP1040" s="571"/>
      <c r="AQ1040" s="571"/>
      <c r="AR1040" s="571"/>
      <c r="AS1040" s="571"/>
      <c r="AT1040" s="571"/>
      <c r="AU1040" s="567"/>
      <c r="AV1040" s="571"/>
      <c r="AW1040" s="571"/>
      <c r="AX1040" s="571"/>
      <c r="AY1040" s="571"/>
      <c r="AZ1040" s="571"/>
      <c r="BA1040" s="571"/>
      <c r="BB1040" s="571"/>
      <c r="BC1040" s="571"/>
      <c r="BD1040" s="571"/>
      <c r="BE1040" s="571"/>
      <c r="BF1040" s="571"/>
      <c r="BG1040" s="571"/>
      <c r="BH1040" s="571"/>
      <c r="BI1040" s="571"/>
      <c r="BJ1040" s="571"/>
      <c r="BK1040" s="571"/>
      <c r="BL1040" s="571"/>
      <c r="BM1040" s="571"/>
      <c r="BN1040" s="571"/>
      <c r="BO1040" s="571"/>
      <c r="BP1040" s="571"/>
      <c r="BQ1040" s="542"/>
      <c r="BR1040" s="640"/>
      <c r="BT1040" s="640"/>
    </row>
    <row r="1041" spans="2:74" s="569" customFormat="1" hidden="1">
      <c r="B1041" s="541"/>
      <c r="C1041" s="1131"/>
      <c r="D1041" s="640"/>
      <c r="E1041" s="1132"/>
      <c r="F1041" s="1016"/>
      <c r="G1041" s="1014"/>
      <c r="H1041" s="574"/>
      <c r="I1041" s="546"/>
      <c r="J1041" s="645"/>
      <c r="K1041" s="1"/>
      <c r="L1041" s="1"/>
      <c r="M1041" s="1"/>
      <c r="N1041" s="1"/>
      <c r="O1041" s="571"/>
      <c r="P1041" s="571"/>
      <c r="Q1041" s="571"/>
      <c r="R1041" s="571"/>
      <c r="S1041" s="571"/>
      <c r="T1041" s="571"/>
      <c r="U1041" s="571"/>
      <c r="V1041" s="571"/>
      <c r="W1041" s="571"/>
      <c r="X1041" s="571"/>
      <c r="Y1041" s="571"/>
      <c r="Z1041" s="571"/>
      <c r="AA1041" s="571"/>
      <c r="AB1041" s="571"/>
      <c r="AC1041" s="571"/>
      <c r="AD1041" s="571"/>
      <c r="AE1041" s="571"/>
      <c r="AF1041" s="571"/>
      <c r="AG1041" s="571"/>
      <c r="AH1041" s="571"/>
      <c r="AI1041" s="1"/>
      <c r="AJ1041" s="571"/>
      <c r="AK1041" s="571"/>
      <c r="AL1041" s="571"/>
      <c r="AM1041" s="571"/>
      <c r="AN1041" s="571"/>
      <c r="AO1041" s="571"/>
      <c r="AP1041" s="571"/>
      <c r="AQ1041" s="571"/>
      <c r="AR1041" s="571"/>
      <c r="AS1041" s="571"/>
      <c r="AT1041" s="571"/>
      <c r="AU1041" s="567"/>
      <c r="AV1041" s="571"/>
      <c r="AW1041" s="571"/>
      <c r="AX1041" s="571"/>
      <c r="AY1041" s="571"/>
      <c r="AZ1041" s="571"/>
      <c r="BA1041" s="571"/>
      <c r="BB1041" s="571"/>
      <c r="BC1041" s="571"/>
      <c r="BD1041" s="571"/>
      <c r="BE1041" s="571"/>
      <c r="BF1041" s="571"/>
      <c r="BG1041" s="571"/>
      <c r="BH1041" s="571"/>
      <c r="BI1041" s="571"/>
      <c r="BJ1041" s="571"/>
      <c r="BK1041" s="571"/>
      <c r="BL1041" s="571"/>
      <c r="BM1041" s="571"/>
      <c r="BN1041" s="571"/>
      <c r="BO1041" s="571"/>
      <c r="BP1041" s="571"/>
      <c r="BQ1041" s="542"/>
      <c r="BR1041" s="640"/>
      <c r="BT1041" s="640"/>
    </row>
    <row r="1042" spans="2:74" s="569" customFormat="1" hidden="1">
      <c r="B1042" s="541"/>
      <c r="C1042" s="1131"/>
      <c r="D1042" s="640"/>
      <c r="E1042" s="1132"/>
      <c r="F1042" s="1016"/>
      <c r="G1042" s="1014"/>
      <c r="H1042" s="574"/>
      <c r="I1042" s="546"/>
      <c r="J1042" s="645"/>
      <c r="K1042" s="1"/>
      <c r="L1042" s="1"/>
      <c r="M1042" s="1"/>
      <c r="N1042" s="1"/>
      <c r="O1042" s="571"/>
      <c r="P1042" s="571"/>
      <c r="Q1042" s="571"/>
      <c r="R1042" s="571"/>
      <c r="S1042" s="571"/>
      <c r="T1042" s="571"/>
      <c r="U1042" s="571"/>
      <c r="V1042" s="571"/>
      <c r="W1042" s="571"/>
      <c r="X1042" s="571"/>
      <c r="Y1042" s="571"/>
      <c r="Z1042" s="571"/>
      <c r="AA1042" s="571"/>
      <c r="AB1042" s="571"/>
      <c r="AC1042" s="571"/>
      <c r="AD1042" s="571"/>
      <c r="AE1042" s="571"/>
      <c r="AF1042" s="571"/>
      <c r="AG1042" s="571"/>
      <c r="AH1042" s="571"/>
      <c r="AI1042" s="1"/>
      <c r="AJ1042" s="571"/>
      <c r="AK1042" s="571"/>
      <c r="AL1042" s="571"/>
      <c r="AM1042" s="571"/>
      <c r="AN1042" s="571"/>
      <c r="AO1042" s="571"/>
      <c r="AP1042" s="571"/>
      <c r="AQ1042" s="571"/>
      <c r="AR1042" s="571"/>
      <c r="AS1042" s="571"/>
      <c r="AT1042" s="571"/>
      <c r="AU1042" s="567"/>
      <c r="AV1042" s="571"/>
      <c r="AW1042" s="571"/>
      <c r="AX1042" s="571"/>
      <c r="AY1042" s="571"/>
      <c r="AZ1042" s="571"/>
      <c r="BA1042" s="571"/>
      <c r="BB1042" s="571"/>
      <c r="BC1042" s="571"/>
      <c r="BD1042" s="571"/>
      <c r="BE1042" s="571"/>
      <c r="BF1042" s="571"/>
      <c r="BG1042" s="571"/>
      <c r="BH1042" s="571"/>
      <c r="BI1042" s="571"/>
      <c r="BJ1042" s="571"/>
      <c r="BK1042" s="571"/>
      <c r="BL1042" s="571"/>
      <c r="BM1042" s="571"/>
      <c r="BN1042" s="571"/>
      <c r="BO1042" s="571"/>
      <c r="BP1042" s="571"/>
      <c r="BQ1042" s="542"/>
      <c r="BR1042" s="640"/>
      <c r="BT1042" s="640"/>
    </row>
    <row r="1043" spans="2:74" s="569" customFormat="1" hidden="1">
      <c r="B1043" s="541"/>
      <c r="C1043" s="1131"/>
      <c r="D1043" s="640"/>
      <c r="E1043" s="1132"/>
      <c r="F1043" s="1016"/>
      <c r="G1043" s="573"/>
      <c r="H1043" s="574"/>
      <c r="I1043" s="546"/>
      <c r="J1043" s="645"/>
      <c r="K1043" s="1"/>
      <c r="L1043" s="1"/>
      <c r="M1043" s="1"/>
      <c r="N1043" s="1"/>
      <c r="O1043" s="571"/>
      <c r="P1043" s="571"/>
      <c r="Q1043" s="571"/>
      <c r="R1043" s="571"/>
      <c r="S1043" s="571"/>
      <c r="T1043" s="571"/>
      <c r="U1043" s="571"/>
      <c r="V1043" s="571"/>
      <c r="W1043" s="571"/>
      <c r="X1043" s="571"/>
      <c r="Y1043" s="571"/>
      <c r="Z1043" s="571"/>
      <c r="AA1043" s="571"/>
      <c r="AB1043" s="571"/>
      <c r="AC1043" s="571"/>
      <c r="AD1043" s="571"/>
      <c r="AE1043" s="571"/>
      <c r="AF1043" s="571"/>
      <c r="AG1043" s="571"/>
      <c r="AH1043" s="571"/>
      <c r="AI1043" s="1"/>
      <c r="AJ1043" s="571"/>
      <c r="AK1043" s="571"/>
      <c r="AL1043" s="571"/>
      <c r="AM1043" s="571"/>
      <c r="AN1043" s="571"/>
      <c r="AO1043" s="571"/>
      <c r="AP1043" s="571"/>
      <c r="AQ1043" s="571"/>
      <c r="AR1043" s="571"/>
      <c r="AS1043" s="571"/>
      <c r="AT1043" s="571"/>
      <c r="AU1043" s="567"/>
      <c r="AV1043" s="571"/>
      <c r="AW1043" s="571"/>
      <c r="AX1043" s="571"/>
      <c r="AY1043" s="571"/>
      <c r="AZ1043" s="571"/>
      <c r="BA1043" s="571"/>
      <c r="BB1043" s="571"/>
      <c r="BC1043" s="571"/>
      <c r="BD1043" s="571"/>
      <c r="BE1043" s="571"/>
      <c r="BF1043" s="571"/>
      <c r="BG1043" s="571"/>
      <c r="BH1043" s="571"/>
      <c r="BI1043" s="571"/>
      <c r="BJ1043" s="571"/>
      <c r="BK1043" s="571"/>
      <c r="BL1043" s="571"/>
      <c r="BM1043" s="571"/>
      <c r="BN1043" s="571"/>
      <c r="BO1043" s="571"/>
      <c r="BP1043" s="571"/>
      <c r="BQ1043" s="542"/>
      <c r="BR1043" s="640"/>
      <c r="BT1043" s="640"/>
      <c r="BV1043" s="1133"/>
    </row>
    <row r="1044" spans="2:74" s="569" customFormat="1" hidden="1">
      <c r="B1044" s="541"/>
      <c r="C1044" s="1131"/>
      <c r="D1044" s="1016"/>
      <c r="E1044" s="1132"/>
      <c r="F1044" s="1016"/>
      <c r="G1044" s="573"/>
      <c r="H1044" s="574"/>
      <c r="I1044" s="546"/>
      <c r="J1044" s="645"/>
      <c r="K1044" s="1"/>
      <c r="L1044" s="1"/>
      <c r="M1044" s="1"/>
      <c r="N1044" s="1"/>
      <c r="O1044" s="571"/>
      <c r="P1044" s="571"/>
      <c r="Q1044" s="571"/>
      <c r="R1044" s="571"/>
      <c r="S1044" s="571"/>
      <c r="T1044" s="571"/>
      <c r="U1044" s="571"/>
      <c r="V1044" s="571"/>
      <c r="W1044" s="571"/>
      <c r="X1044" s="571"/>
      <c r="Y1044" s="571"/>
      <c r="Z1044" s="571"/>
      <c r="AA1044" s="571"/>
      <c r="AB1044" s="571"/>
      <c r="AC1044" s="571"/>
      <c r="AD1044" s="571"/>
      <c r="AE1044" s="571"/>
      <c r="AF1044" s="571"/>
      <c r="AG1044" s="571"/>
      <c r="AH1044" s="571"/>
      <c r="AI1044" s="1"/>
      <c r="AJ1044" s="571"/>
      <c r="AK1044" s="571"/>
      <c r="AL1044" s="571"/>
      <c r="AM1044" s="571"/>
      <c r="AN1044" s="571"/>
      <c r="AO1044" s="571"/>
      <c r="AP1044" s="571"/>
      <c r="AQ1044" s="571"/>
      <c r="AR1044" s="571"/>
      <c r="AS1044" s="571"/>
      <c r="AT1044" s="571"/>
      <c r="AU1044" s="567"/>
      <c r="AV1044" s="571"/>
      <c r="AW1044" s="571"/>
      <c r="AX1044" s="571"/>
      <c r="AY1044" s="571"/>
      <c r="AZ1044" s="571"/>
      <c r="BA1044" s="571"/>
      <c r="BB1044" s="571"/>
      <c r="BC1044" s="571"/>
      <c r="BD1044" s="571"/>
      <c r="BE1044" s="571"/>
      <c r="BF1044" s="571"/>
      <c r="BG1044" s="571"/>
      <c r="BH1044" s="571"/>
      <c r="BI1044" s="571"/>
      <c r="BJ1044" s="571"/>
      <c r="BK1044" s="571"/>
      <c r="BL1044" s="571"/>
      <c r="BM1044" s="571"/>
      <c r="BN1044" s="571"/>
      <c r="BO1044" s="571"/>
      <c r="BP1044" s="571"/>
      <c r="BQ1044" s="542"/>
      <c r="BR1044" s="640"/>
      <c r="BT1044" s="640"/>
    </row>
    <row r="1045" spans="2:74" s="575" customFormat="1" hidden="1">
      <c r="B1045" s="576"/>
      <c r="C1045" s="1134"/>
      <c r="D1045" s="1135"/>
      <c r="E1045" s="1136"/>
      <c r="F1045" s="1135"/>
      <c r="G1045" s="580"/>
      <c r="H1045" s="581">
        <f t="shared" ref="H1045:H1047" si="376">J1045</f>
        <v>0</v>
      </c>
      <c r="I1045" s="582"/>
      <c r="J1045" s="610">
        <f>K1045+AA1045+BM1045</f>
        <v>0</v>
      </c>
      <c r="K1045" s="611">
        <f t="shared" ref="K1045:K1047" si="377">L1045+T1045+X1045+Y1045+Z1045</f>
        <v>0</v>
      </c>
      <c r="L1045" s="611">
        <f t="shared" ref="L1045:L1047" si="378">M1045+S1045</f>
        <v>0</v>
      </c>
      <c r="M1045" s="611">
        <f t="shared" ref="M1045:M1047" si="379">N1045+R1045</f>
        <v>0</v>
      </c>
      <c r="N1045" s="611">
        <f t="shared" ref="N1045:N1047" si="380">O1045+P1045+Q1045</f>
        <v>0</v>
      </c>
      <c r="O1045" s="578"/>
      <c r="P1045" s="578"/>
      <c r="Q1045" s="578"/>
      <c r="R1045" s="578"/>
      <c r="S1045" s="578"/>
      <c r="T1045" s="578">
        <f t="shared" ref="T1045:T1047" si="381">U1045+V1045+W1045</f>
        <v>0</v>
      </c>
      <c r="U1045" s="578"/>
      <c r="V1045" s="578"/>
      <c r="W1045" s="578"/>
      <c r="X1045" s="578"/>
      <c r="Y1045" s="578"/>
      <c r="Z1045" s="578"/>
      <c r="AA1045" s="578">
        <f xml:space="preserve"> SUM(AB1045:AI1045)+SUM(AV1045:BL1045)</f>
        <v>0</v>
      </c>
      <c r="AB1045" s="578"/>
      <c r="AC1045" s="578"/>
      <c r="AD1045" s="578"/>
      <c r="AE1045" s="578"/>
      <c r="AF1045" s="578"/>
      <c r="AG1045" s="578"/>
      <c r="AH1045" s="578"/>
      <c r="AI1045" s="611">
        <f t="shared" ref="AI1045:AI1046" si="382">SUM(AJ1045:AT1045)</f>
        <v>0</v>
      </c>
      <c r="AJ1045" s="578"/>
      <c r="AK1045" s="578"/>
      <c r="AL1045" s="578"/>
      <c r="AM1045" s="578"/>
      <c r="AN1045" s="578"/>
      <c r="AO1045" s="578"/>
      <c r="AP1045" s="578"/>
      <c r="AQ1045" s="578"/>
      <c r="AR1045" s="578"/>
      <c r="AS1045" s="578"/>
      <c r="AT1045" s="578"/>
      <c r="AU1045" s="567"/>
      <c r="AV1045" s="578"/>
      <c r="AW1045" s="578"/>
      <c r="AX1045" s="578"/>
      <c r="AY1045" s="578"/>
      <c r="AZ1045" s="578"/>
      <c r="BA1045" s="578"/>
      <c r="BB1045" s="578"/>
      <c r="BC1045" s="578"/>
      <c r="BD1045" s="578"/>
      <c r="BE1045" s="578"/>
      <c r="BF1045" s="578"/>
      <c r="BG1045" s="578"/>
      <c r="BH1045" s="578"/>
      <c r="BI1045" s="578"/>
      <c r="BJ1045" s="578"/>
      <c r="BK1045" s="578"/>
      <c r="BL1045" s="578"/>
      <c r="BM1045" s="578">
        <f t="shared" ref="BM1045:BM1047" si="383">SUM(BN1045:BP1045)</f>
        <v>0</v>
      </c>
      <c r="BN1045" s="578"/>
      <c r="BO1045" s="578"/>
      <c r="BP1045" s="578"/>
      <c r="BQ1045" s="547">
        <v>1</v>
      </c>
      <c r="BR1045" s="578"/>
    </row>
    <row r="1046" spans="2:74" s="575" customFormat="1" hidden="1">
      <c r="B1046" s="576"/>
      <c r="C1046" s="1134"/>
      <c r="D1046" s="1135"/>
      <c r="E1046" s="1136"/>
      <c r="F1046" s="1135"/>
      <c r="G1046" s="580"/>
      <c r="H1046" s="581">
        <f t="shared" si="376"/>
        <v>0</v>
      </c>
      <c r="I1046" s="582"/>
      <c r="J1046" s="610">
        <f>K1046+AA1046+BM1046</f>
        <v>0</v>
      </c>
      <c r="K1046" s="611">
        <f t="shared" si="377"/>
        <v>0</v>
      </c>
      <c r="L1046" s="611">
        <f t="shared" si="378"/>
        <v>0</v>
      </c>
      <c r="M1046" s="611">
        <f t="shared" si="379"/>
        <v>0</v>
      </c>
      <c r="N1046" s="611">
        <f t="shared" si="380"/>
        <v>0</v>
      </c>
      <c r="O1046" s="578"/>
      <c r="P1046" s="578"/>
      <c r="Q1046" s="578"/>
      <c r="R1046" s="578"/>
      <c r="S1046" s="578"/>
      <c r="T1046" s="578">
        <f t="shared" si="381"/>
        <v>0</v>
      </c>
      <c r="U1046" s="578"/>
      <c r="V1046" s="578"/>
      <c r="W1046" s="578"/>
      <c r="X1046" s="578"/>
      <c r="Y1046" s="578"/>
      <c r="Z1046" s="578"/>
      <c r="AA1046" s="578">
        <f xml:space="preserve"> SUM(AB1046:AI1046)+SUM(AV1046:BL1046)</f>
        <v>0</v>
      </c>
      <c r="AB1046" s="578"/>
      <c r="AC1046" s="578"/>
      <c r="AD1046" s="578"/>
      <c r="AE1046" s="578"/>
      <c r="AF1046" s="578"/>
      <c r="AG1046" s="578"/>
      <c r="AH1046" s="578"/>
      <c r="AI1046" s="611">
        <f t="shared" si="382"/>
        <v>0</v>
      </c>
      <c r="AJ1046" s="578"/>
      <c r="AK1046" s="578"/>
      <c r="AL1046" s="578"/>
      <c r="AM1046" s="578"/>
      <c r="AN1046" s="578"/>
      <c r="AO1046" s="578"/>
      <c r="AP1046" s="578"/>
      <c r="AQ1046" s="578"/>
      <c r="AR1046" s="578"/>
      <c r="AS1046" s="578"/>
      <c r="AT1046" s="578"/>
      <c r="AU1046" s="567"/>
      <c r="AV1046" s="578"/>
      <c r="AW1046" s="578"/>
      <c r="AX1046" s="578"/>
      <c r="AY1046" s="578"/>
      <c r="AZ1046" s="578"/>
      <c r="BA1046" s="578"/>
      <c r="BB1046" s="578"/>
      <c r="BC1046" s="578"/>
      <c r="BD1046" s="578"/>
      <c r="BE1046" s="578"/>
      <c r="BF1046" s="578"/>
      <c r="BG1046" s="578"/>
      <c r="BH1046" s="578"/>
      <c r="BI1046" s="578"/>
      <c r="BJ1046" s="578"/>
      <c r="BK1046" s="578"/>
      <c r="BL1046" s="578"/>
      <c r="BM1046" s="578">
        <f t="shared" si="383"/>
        <v>0</v>
      </c>
      <c r="BN1046" s="578"/>
      <c r="BO1046" s="578"/>
      <c r="BP1046" s="578"/>
      <c r="BQ1046" s="547">
        <v>1</v>
      </c>
      <c r="BR1046" s="578"/>
    </row>
    <row r="1047" spans="2:74" s="575" customFormat="1" hidden="1">
      <c r="B1047" s="576"/>
      <c r="C1047" s="1134"/>
      <c r="D1047" s="1135"/>
      <c r="E1047" s="1136"/>
      <c r="F1047" s="1135"/>
      <c r="G1047" s="580"/>
      <c r="H1047" s="581">
        <f t="shared" si="376"/>
        <v>0</v>
      </c>
      <c r="I1047" s="582"/>
      <c r="J1047" s="610">
        <f>K1047+AA1047+BM1047</f>
        <v>0</v>
      </c>
      <c r="K1047" s="611">
        <f t="shared" si="377"/>
        <v>0</v>
      </c>
      <c r="L1047" s="611">
        <f t="shared" si="378"/>
        <v>0</v>
      </c>
      <c r="M1047" s="611">
        <f t="shared" si="379"/>
        <v>0</v>
      </c>
      <c r="N1047" s="611">
        <f t="shared" si="380"/>
        <v>0</v>
      </c>
      <c r="O1047" s="578"/>
      <c r="P1047" s="578"/>
      <c r="Q1047" s="578"/>
      <c r="R1047" s="578"/>
      <c r="S1047" s="578"/>
      <c r="T1047" s="578">
        <f t="shared" si="381"/>
        <v>0</v>
      </c>
      <c r="U1047" s="578"/>
      <c r="V1047" s="578"/>
      <c r="W1047" s="578"/>
      <c r="X1047" s="578"/>
      <c r="Y1047" s="578"/>
      <c r="Z1047" s="578"/>
      <c r="AA1047" s="578">
        <f xml:space="preserve"> SUM(AB1047:AI1047)+SUM(AV1047:BL1047)</f>
        <v>0</v>
      </c>
      <c r="AB1047" s="578"/>
      <c r="AC1047" s="578"/>
      <c r="AD1047" s="578"/>
      <c r="AE1047" s="578"/>
      <c r="AF1047" s="578"/>
      <c r="AG1047" s="578"/>
      <c r="AH1047" s="578"/>
      <c r="AI1047" s="611">
        <f>SUM(AJ1047:AT1047)</f>
        <v>0</v>
      </c>
      <c r="AJ1047" s="578"/>
      <c r="AK1047" s="578"/>
      <c r="AL1047" s="578"/>
      <c r="AM1047" s="578"/>
      <c r="AN1047" s="578"/>
      <c r="AO1047" s="578"/>
      <c r="AP1047" s="578"/>
      <c r="AQ1047" s="578"/>
      <c r="AR1047" s="578"/>
      <c r="AS1047" s="578"/>
      <c r="AT1047" s="578"/>
      <c r="AU1047" s="567"/>
      <c r="AV1047" s="578"/>
      <c r="AW1047" s="578"/>
      <c r="AX1047" s="578"/>
      <c r="AY1047" s="578"/>
      <c r="AZ1047" s="578"/>
      <c r="BA1047" s="578"/>
      <c r="BB1047" s="578"/>
      <c r="BC1047" s="578"/>
      <c r="BD1047" s="578"/>
      <c r="BE1047" s="578"/>
      <c r="BF1047" s="578"/>
      <c r="BG1047" s="578"/>
      <c r="BH1047" s="578"/>
      <c r="BI1047" s="578"/>
      <c r="BJ1047" s="578"/>
      <c r="BK1047" s="578"/>
      <c r="BL1047" s="578"/>
      <c r="BM1047" s="578">
        <f t="shared" si="383"/>
        <v>0</v>
      </c>
      <c r="BN1047" s="578"/>
      <c r="BO1047" s="578"/>
      <c r="BP1047" s="578"/>
      <c r="BQ1047" s="547">
        <v>1</v>
      </c>
      <c r="BR1047" s="578"/>
    </row>
    <row r="1048" spans="2:74" s="926" customFormat="1" hidden="1">
      <c r="B1048" s="927" t="s">
        <v>232</v>
      </c>
      <c r="C1048" s="928" t="s">
        <v>2758</v>
      </c>
      <c r="D1048" s="929"/>
      <c r="E1048" s="1137"/>
      <c r="F1048" s="929"/>
      <c r="G1048" s="931"/>
      <c r="H1048" s="932">
        <f t="shared" ref="H1048:BP1048" si="384">H1049+H1053</f>
        <v>0</v>
      </c>
      <c r="I1048" s="933">
        <f t="shared" si="384"/>
        <v>0</v>
      </c>
      <c r="J1048" s="932">
        <f t="shared" si="384"/>
        <v>0</v>
      </c>
      <c r="K1048" s="932">
        <f t="shared" si="384"/>
        <v>0</v>
      </c>
      <c r="L1048" s="932">
        <f t="shared" si="384"/>
        <v>0</v>
      </c>
      <c r="M1048" s="932">
        <f t="shared" si="384"/>
        <v>0</v>
      </c>
      <c r="N1048" s="932">
        <f t="shared" si="384"/>
        <v>0</v>
      </c>
      <c r="O1048" s="932">
        <f t="shared" si="384"/>
        <v>0</v>
      </c>
      <c r="P1048" s="932">
        <f t="shared" si="384"/>
        <v>0</v>
      </c>
      <c r="Q1048" s="932">
        <f t="shared" si="384"/>
        <v>0</v>
      </c>
      <c r="R1048" s="929">
        <f t="shared" si="384"/>
        <v>0</v>
      </c>
      <c r="S1048" s="932">
        <f t="shared" si="384"/>
        <v>0</v>
      </c>
      <c r="T1048" s="932">
        <f t="shared" si="384"/>
        <v>0</v>
      </c>
      <c r="U1048" s="932">
        <f t="shared" si="384"/>
        <v>0</v>
      </c>
      <c r="V1048" s="932">
        <f t="shared" si="384"/>
        <v>0</v>
      </c>
      <c r="W1048" s="932">
        <f t="shared" si="384"/>
        <v>0</v>
      </c>
      <c r="X1048" s="932">
        <f t="shared" si="384"/>
        <v>0</v>
      </c>
      <c r="Y1048" s="932">
        <f t="shared" si="384"/>
        <v>0</v>
      </c>
      <c r="Z1048" s="932">
        <f t="shared" si="384"/>
        <v>0</v>
      </c>
      <c r="AA1048" s="932">
        <f t="shared" si="384"/>
        <v>0</v>
      </c>
      <c r="AB1048" s="932">
        <f t="shared" si="384"/>
        <v>0</v>
      </c>
      <c r="AC1048" s="932">
        <f t="shared" si="384"/>
        <v>0</v>
      </c>
      <c r="AD1048" s="932">
        <f t="shared" si="384"/>
        <v>0</v>
      </c>
      <c r="AE1048" s="932">
        <f t="shared" si="384"/>
        <v>0</v>
      </c>
      <c r="AF1048" s="932">
        <f t="shared" si="384"/>
        <v>0</v>
      </c>
      <c r="AG1048" s="932">
        <f t="shared" si="384"/>
        <v>0</v>
      </c>
      <c r="AH1048" s="932">
        <f t="shared" si="384"/>
        <v>0</v>
      </c>
      <c r="AI1048" s="932">
        <f t="shared" si="384"/>
        <v>0</v>
      </c>
      <c r="AJ1048" s="932">
        <f t="shared" si="384"/>
        <v>0</v>
      </c>
      <c r="AK1048" s="932">
        <f t="shared" si="384"/>
        <v>0</v>
      </c>
      <c r="AL1048" s="932">
        <f t="shared" si="384"/>
        <v>0</v>
      </c>
      <c r="AM1048" s="932">
        <f t="shared" si="384"/>
        <v>0</v>
      </c>
      <c r="AN1048" s="932">
        <f t="shared" si="384"/>
        <v>0</v>
      </c>
      <c r="AO1048" s="932">
        <f t="shared" si="384"/>
        <v>0</v>
      </c>
      <c r="AP1048" s="932">
        <f t="shared" si="384"/>
        <v>0</v>
      </c>
      <c r="AQ1048" s="932">
        <f t="shared" si="384"/>
        <v>0</v>
      </c>
      <c r="AR1048" s="932">
        <f t="shared" si="384"/>
        <v>0</v>
      </c>
      <c r="AS1048" s="932">
        <f t="shared" si="384"/>
        <v>0</v>
      </c>
      <c r="AT1048" s="932">
        <f t="shared" si="384"/>
        <v>0</v>
      </c>
      <c r="AU1048" s="932">
        <f t="shared" si="384"/>
        <v>0</v>
      </c>
      <c r="AV1048" s="932">
        <f t="shared" si="384"/>
        <v>0</v>
      </c>
      <c r="AW1048" s="932">
        <f t="shared" si="384"/>
        <v>0</v>
      </c>
      <c r="AX1048" s="932">
        <f t="shared" si="384"/>
        <v>0</v>
      </c>
      <c r="AY1048" s="932">
        <f t="shared" si="384"/>
        <v>0</v>
      </c>
      <c r="AZ1048" s="932">
        <f t="shared" si="384"/>
        <v>0</v>
      </c>
      <c r="BA1048" s="932">
        <f t="shared" si="384"/>
        <v>0</v>
      </c>
      <c r="BB1048" s="932">
        <f t="shared" si="384"/>
        <v>0</v>
      </c>
      <c r="BC1048" s="932">
        <f t="shared" si="384"/>
        <v>0</v>
      </c>
      <c r="BD1048" s="932">
        <f t="shared" si="384"/>
        <v>0</v>
      </c>
      <c r="BE1048" s="932">
        <f t="shared" si="384"/>
        <v>0</v>
      </c>
      <c r="BF1048" s="932">
        <f t="shared" si="384"/>
        <v>0</v>
      </c>
      <c r="BG1048" s="932">
        <f t="shared" si="384"/>
        <v>0</v>
      </c>
      <c r="BH1048" s="932">
        <f t="shared" si="384"/>
        <v>0</v>
      </c>
      <c r="BI1048" s="932">
        <f t="shared" si="384"/>
        <v>0</v>
      </c>
      <c r="BJ1048" s="932">
        <f t="shared" si="384"/>
        <v>0</v>
      </c>
      <c r="BK1048" s="932">
        <f t="shared" si="384"/>
        <v>0</v>
      </c>
      <c r="BL1048" s="932">
        <f t="shared" si="384"/>
        <v>0</v>
      </c>
      <c r="BM1048" s="932">
        <f t="shared" si="384"/>
        <v>0</v>
      </c>
      <c r="BN1048" s="932">
        <f t="shared" si="384"/>
        <v>0</v>
      </c>
      <c r="BO1048" s="932">
        <f t="shared" si="384"/>
        <v>0</v>
      </c>
      <c r="BP1048" s="932">
        <f t="shared" si="384"/>
        <v>0</v>
      </c>
      <c r="BQ1048" s="601">
        <v>1</v>
      </c>
      <c r="BR1048" s="929"/>
    </row>
    <row r="1049" spans="2:74" s="626" customFormat="1" ht="14.25" hidden="1">
      <c r="B1049" s="627"/>
      <c r="C1049" s="561" t="s">
        <v>2709</v>
      </c>
      <c r="D1049" s="628"/>
      <c r="E1049" s="629"/>
      <c r="F1049" s="628"/>
      <c r="G1049" s="630"/>
      <c r="H1049" s="631">
        <f>SUM(H1050:H1052)</f>
        <v>0</v>
      </c>
      <c r="I1049" s="632"/>
      <c r="J1049" s="630">
        <f t="shared" ref="J1049:BP1049" si="385">SUM(J1050:J1052)</f>
        <v>0</v>
      </c>
      <c r="K1049" s="628">
        <f t="shared" si="385"/>
        <v>0</v>
      </c>
      <c r="L1049" s="628">
        <f t="shared" si="385"/>
        <v>0</v>
      </c>
      <c r="M1049" s="628">
        <f t="shared" si="385"/>
        <v>0</v>
      </c>
      <c r="N1049" s="628">
        <f t="shared" si="385"/>
        <v>0</v>
      </c>
      <c r="O1049" s="628">
        <f t="shared" si="385"/>
        <v>0</v>
      </c>
      <c r="P1049" s="628">
        <f t="shared" si="385"/>
        <v>0</v>
      </c>
      <c r="Q1049" s="628">
        <f t="shared" si="385"/>
        <v>0</v>
      </c>
      <c r="R1049" s="628">
        <f t="shared" si="385"/>
        <v>0</v>
      </c>
      <c r="S1049" s="628">
        <f t="shared" si="385"/>
        <v>0</v>
      </c>
      <c r="T1049" s="628">
        <f t="shared" si="385"/>
        <v>0</v>
      </c>
      <c r="U1049" s="628">
        <f t="shared" si="385"/>
        <v>0</v>
      </c>
      <c r="V1049" s="628">
        <f t="shared" si="385"/>
        <v>0</v>
      </c>
      <c r="W1049" s="628">
        <f t="shared" si="385"/>
        <v>0</v>
      </c>
      <c r="X1049" s="628">
        <f t="shared" si="385"/>
        <v>0</v>
      </c>
      <c r="Y1049" s="628">
        <f t="shared" si="385"/>
        <v>0</v>
      </c>
      <c r="Z1049" s="628">
        <f t="shared" si="385"/>
        <v>0</v>
      </c>
      <c r="AA1049" s="628">
        <f t="shared" si="385"/>
        <v>0</v>
      </c>
      <c r="AB1049" s="628">
        <f t="shared" si="385"/>
        <v>0</v>
      </c>
      <c r="AC1049" s="628">
        <f t="shared" si="385"/>
        <v>0</v>
      </c>
      <c r="AD1049" s="628">
        <f t="shared" si="385"/>
        <v>0</v>
      </c>
      <c r="AE1049" s="628">
        <f t="shared" si="385"/>
        <v>0</v>
      </c>
      <c r="AF1049" s="628">
        <f t="shared" si="385"/>
        <v>0</v>
      </c>
      <c r="AG1049" s="628">
        <f t="shared" si="385"/>
        <v>0</v>
      </c>
      <c r="AH1049" s="628">
        <f t="shared" si="385"/>
        <v>0</v>
      </c>
      <c r="AI1049" s="628">
        <f t="shared" si="385"/>
        <v>0</v>
      </c>
      <c r="AJ1049" s="628">
        <f t="shared" si="385"/>
        <v>0</v>
      </c>
      <c r="AK1049" s="628">
        <f t="shared" si="385"/>
        <v>0</v>
      </c>
      <c r="AL1049" s="628">
        <f t="shared" si="385"/>
        <v>0</v>
      </c>
      <c r="AM1049" s="628">
        <f t="shared" si="385"/>
        <v>0</v>
      </c>
      <c r="AN1049" s="628">
        <f t="shared" si="385"/>
        <v>0</v>
      </c>
      <c r="AO1049" s="628">
        <f t="shared" si="385"/>
        <v>0</v>
      </c>
      <c r="AP1049" s="628">
        <f t="shared" si="385"/>
        <v>0</v>
      </c>
      <c r="AQ1049" s="628">
        <f t="shared" si="385"/>
        <v>0</v>
      </c>
      <c r="AR1049" s="628">
        <f t="shared" si="385"/>
        <v>0</v>
      </c>
      <c r="AS1049" s="628">
        <f t="shared" si="385"/>
        <v>0</v>
      </c>
      <c r="AT1049" s="628">
        <f t="shared" si="385"/>
        <v>0</v>
      </c>
      <c r="AU1049" s="628">
        <f t="shared" si="385"/>
        <v>0</v>
      </c>
      <c r="AV1049" s="628">
        <f t="shared" si="385"/>
        <v>0</v>
      </c>
      <c r="AW1049" s="628">
        <f t="shared" si="385"/>
        <v>0</v>
      </c>
      <c r="AX1049" s="628">
        <f t="shared" si="385"/>
        <v>0</v>
      </c>
      <c r="AY1049" s="628">
        <f t="shared" si="385"/>
        <v>0</v>
      </c>
      <c r="AZ1049" s="628">
        <f t="shared" si="385"/>
        <v>0</v>
      </c>
      <c r="BA1049" s="628">
        <f t="shared" si="385"/>
        <v>0</v>
      </c>
      <c r="BB1049" s="628">
        <f t="shared" si="385"/>
        <v>0</v>
      </c>
      <c r="BC1049" s="628">
        <f t="shared" si="385"/>
        <v>0</v>
      </c>
      <c r="BD1049" s="628">
        <f t="shared" si="385"/>
        <v>0</v>
      </c>
      <c r="BE1049" s="628">
        <f t="shared" si="385"/>
        <v>0</v>
      </c>
      <c r="BF1049" s="628">
        <f t="shared" si="385"/>
        <v>0</v>
      </c>
      <c r="BG1049" s="628">
        <f t="shared" si="385"/>
        <v>0</v>
      </c>
      <c r="BH1049" s="628">
        <f t="shared" si="385"/>
        <v>0</v>
      </c>
      <c r="BI1049" s="628">
        <f t="shared" si="385"/>
        <v>0</v>
      </c>
      <c r="BJ1049" s="628">
        <f t="shared" si="385"/>
        <v>0</v>
      </c>
      <c r="BK1049" s="628">
        <f t="shared" si="385"/>
        <v>0</v>
      </c>
      <c r="BL1049" s="628">
        <f t="shared" si="385"/>
        <v>0</v>
      </c>
      <c r="BM1049" s="628">
        <f t="shared" si="385"/>
        <v>0</v>
      </c>
      <c r="BN1049" s="628">
        <f t="shared" si="385"/>
        <v>0</v>
      </c>
      <c r="BO1049" s="628">
        <f t="shared" si="385"/>
        <v>0</v>
      </c>
      <c r="BP1049" s="628">
        <f t="shared" si="385"/>
        <v>0</v>
      </c>
      <c r="BQ1049" s="633">
        <v>1</v>
      </c>
      <c r="BR1049" s="628"/>
    </row>
    <row r="1050" spans="2:74" s="575" customFormat="1" hidden="1">
      <c r="B1050" s="576"/>
      <c r="C1050" s="577"/>
      <c r="D1050" s="578"/>
      <c r="E1050" s="579"/>
      <c r="F1050" s="578"/>
      <c r="G1050" s="580"/>
      <c r="H1050" s="581">
        <f>J1050</f>
        <v>0</v>
      </c>
      <c r="I1050" s="582"/>
      <c r="J1050" s="580">
        <f>K1050+AA1050+BM1050</f>
        <v>0</v>
      </c>
      <c r="K1050" s="578">
        <f>L1050+T1050+X1050+Y1050+Z1050</f>
        <v>0</v>
      </c>
      <c r="L1050" s="578">
        <f>M1050+S1050</f>
        <v>0</v>
      </c>
      <c r="M1050" s="578">
        <f>N1050+R1050</f>
        <v>0</v>
      </c>
      <c r="N1050" s="578">
        <f>O1050+P1050+Q1050</f>
        <v>0</v>
      </c>
      <c r="O1050" s="578"/>
      <c r="P1050" s="578"/>
      <c r="Q1050" s="578"/>
      <c r="R1050" s="578"/>
      <c r="S1050" s="578"/>
      <c r="T1050" s="578">
        <f>U1050+V1050+W1050</f>
        <v>0</v>
      </c>
      <c r="U1050" s="578"/>
      <c r="V1050" s="578"/>
      <c r="W1050" s="578"/>
      <c r="X1050" s="578"/>
      <c r="Y1050" s="578"/>
      <c r="Z1050" s="578"/>
      <c r="AA1050" s="578">
        <f xml:space="preserve"> SUM(AB1050:AI1050)+SUM(AV1050:BL1050)</f>
        <v>0</v>
      </c>
      <c r="AB1050" s="578"/>
      <c r="AC1050" s="578"/>
      <c r="AD1050" s="578"/>
      <c r="AE1050" s="578"/>
      <c r="AF1050" s="578"/>
      <c r="AG1050" s="578"/>
      <c r="AH1050" s="578"/>
      <c r="AI1050" s="578">
        <f>SUM(AJ1050:AT1050)</f>
        <v>0</v>
      </c>
      <c r="AJ1050" s="578"/>
      <c r="AK1050" s="578"/>
      <c r="AL1050" s="578"/>
      <c r="AM1050" s="578"/>
      <c r="AN1050" s="578"/>
      <c r="AO1050" s="578"/>
      <c r="AP1050" s="578"/>
      <c r="AQ1050" s="578"/>
      <c r="AR1050" s="578"/>
      <c r="AS1050" s="578"/>
      <c r="AT1050" s="578"/>
      <c r="AU1050" s="567"/>
      <c r="AV1050" s="578"/>
      <c r="AW1050" s="578"/>
      <c r="AX1050" s="578"/>
      <c r="AY1050" s="578"/>
      <c r="AZ1050" s="578"/>
      <c r="BA1050" s="578"/>
      <c r="BB1050" s="578"/>
      <c r="BC1050" s="578"/>
      <c r="BD1050" s="578"/>
      <c r="BE1050" s="578"/>
      <c r="BF1050" s="578"/>
      <c r="BG1050" s="578"/>
      <c r="BH1050" s="578"/>
      <c r="BI1050" s="578"/>
      <c r="BJ1050" s="578"/>
      <c r="BK1050" s="578"/>
      <c r="BL1050" s="578"/>
      <c r="BM1050" s="578">
        <f>SUM(BN1050:BP1050)</f>
        <v>0</v>
      </c>
      <c r="BN1050" s="578"/>
      <c r="BO1050" s="578"/>
      <c r="BP1050" s="578"/>
      <c r="BQ1050" s="547">
        <v>1</v>
      </c>
      <c r="BR1050" s="578"/>
    </row>
    <row r="1051" spans="2:74" s="575" customFormat="1" hidden="1">
      <c r="B1051" s="576"/>
      <c r="C1051" s="577"/>
      <c r="D1051" s="578"/>
      <c r="E1051" s="579"/>
      <c r="F1051" s="578"/>
      <c r="G1051" s="580"/>
      <c r="H1051" s="581">
        <f>J1051</f>
        <v>0</v>
      </c>
      <c r="I1051" s="582"/>
      <c r="J1051" s="580">
        <f>K1051+AA1051+BM1051</f>
        <v>0</v>
      </c>
      <c r="K1051" s="578">
        <f>L1051+T1051+X1051+Y1051+Z1051</f>
        <v>0</v>
      </c>
      <c r="L1051" s="578">
        <f>M1051+S1051</f>
        <v>0</v>
      </c>
      <c r="M1051" s="578">
        <f>N1051+R1051</f>
        <v>0</v>
      </c>
      <c r="N1051" s="578">
        <f>O1051+P1051+Q1051</f>
        <v>0</v>
      </c>
      <c r="O1051" s="578"/>
      <c r="P1051" s="578"/>
      <c r="Q1051" s="578"/>
      <c r="R1051" s="578"/>
      <c r="S1051" s="578"/>
      <c r="T1051" s="578">
        <f>U1051+V1051+W1051</f>
        <v>0</v>
      </c>
      <c r="U1051" s="578"/>
      <c r="V1051" s="578"/>
      <c r="W1051" s="578"/>
      <c r="X1051" s="578"/>
      <c r="Y1051" s="578"/>
      <c r="Z1051" s="578"/>
      <c r="AA1051" s="578">
        <f xml:space="preserve"> SUM(AB1051:AI1051)+SUM(AV1051:BL1051)</f>
        <v>0</v>
      </c>
      <c r="AB1051" s="578"/>
      <c r="AC1051" s="578"/>
      <c r="AD1051" s="578"/>
      <c r="AE1051" s="578"/>
      <c r="AF1051" s="578"/>
      <c r="AG1051" s="578"/>
      <c r="AH1051" s="578"/>
      <c r="AI1051" s="578">
        <f>SUM(AJ1051:AT1051)</f>
        <v>0</v>
      </c>
      <c r="AJ1051" s="578"/>
      <c r="AK1051" s="578"/>
      <c r="AL1051" s="578"/>
      <c r="AM1051" s="578"/>
      <c r="AN1051" s="578"/>
      <c r="AO1051" s="578"/>
      <c r="AP1051" s="578"/>
      <c r="AQ1051" s="578"/>
      <c r="AR1051" s="578"/>
      <c r="AS1051" s="578"/>
      <c r="AT1051" s="578"/>
      <c r="AU1051" s="567"/>
      <c r="AV1051" s="578"/>
      <c r="AW1051" s="578"/>
      <c r="AX1051" s="578"/>
      <c r="AY1051" s="578"/>
      <c r="AZ1051" s="578"/>
      <c r="BA1051" s="578"/>
      <c r="BB1051" s="578"/>
      <c r="BC1051" s="578"/>
      <c r="BD1051" s="578"/>
      <c r="BE1051" s="578"/>
      <c r="BF1051" s="578"/>
      <c r="BG1051" s="578"/>
      <c r="BH1051" s="578"/>
      <c r="BI1051" s="578"/>
      <c r="BJ1051" s="578"/>
      <c r="BK1051" s="578"/>
      <c r="BL1051" s="578"/>
      <c r="BM1051" s="578">
        <f>SUM(BN1051:BP1051)</f>
        <v>0</v>
      </c>
      <c r="BN1051" s="578"/>
      <c r="BO1051" s="578"/>
      <c r="BP1051" s="578"/>
      <c r="BQ1051" s="547">
        <v>1</v>
      </c>
      <c r="BR1051" s="578"/>
    </row>
    <row r="1052" spans="2:74" s="575" customFormat="1" hidden="1">
      <c r="B1052" s="576"/>
      <c r="C1052" s="577"/>
      <c r="D1052" s="578"/>
      <c r="E1052" s="579"/>
      <c r="F1052" s="578"/>
      <c r="G1052" s="580"/>
      <c r="H1052" s="581">
        <f>J1052</f>
        <v>0</v>
      </c>
      <c r="I1052" s="582"/>
      <c r="J1052" s="580">
        <f>K1052+AA1052+BM1052</f>
        <v>0</v>
      </c>
      <c r="K1052" s="578">
        <f>L1052+T1052+X1052+Y1052+Z1052</f>
        <v>0</v>
      </c>
      <c r="L1052" s="578">
        <f>M1052+S1052</f>
        <v>0</v>
      </c>
      <c r="M1052" s="578">
        <f>N1052+R1052</f>
        <v>0</v>
      </c>
      <c r="N1052" s="578">
        <f>O1052+P1052+Q1052</f>
        <v>0</v>
      </c>
      <c r="O1052" s="578"/>
      <c r="P1052" s="578"/>
      <c r="Q1052" s="578"/>
      <c r="R1052" s="578"/>
      <c r="S1052" s="578"/>
      <c r="T1052" s="578">
        <f>U1052+V1052+W1052</f>
        <v>0</v>
      </c>
      <c r="U1052" s="578"/>
      <c r="V1052" s="578"/>
      <c r="W1052" s="578"/>
      <c r="X1052" s="578"/>
      <c r="Y1052" s="578"/>
      <c r="Z1052" s="578"/>
      <c r="AA1052" s="578">
        <f xml:space="preserve"> SUM(AB1052:AI1052)+SUM(AV1052:BL1052)</f>
        <v>0</v>
      </c>
      <c r="AB1052" s="578"/>
      <c r="AC1052" s="578"/>
      <c r="AD1052" s="578"/>
      <c r="AE1052" s="578"/>
      <c r="AF1052" s="578"/>
      <c r="AG1052" s="578"/>
      <c r="AH1052" s="578"/>
      <c r="AI1052" s="578">
        <f>SUM(AJ1052:AT1052)</f>
        <v>0</v>
      </c>
      <c r="AJ1052" s="578"/>
      <c r="AK1052" s="578"/>
      <c r="AL1052" s="578"/>
      <c r="AM1052" s="578"/>
      <c r="AN1052" s="578"/>
      <c r="AO1052" s="578"/>
      <c r="AP1052" s="578"/>
      <c r="AQ1052" s="578"/>
      <c r="AR1052" s="578"/>
      <c r="AS1052" s="578"/>
      <c r="AT1052" s="578"/>
      <c r="AU1052" s="567"/>
      <c r="AV1052" s="578"/>
      <c r="AW1052" s="578"/>
      <c r="AX1052" s="578"/>
      <c r="AY1052" s="578"/>
      <c r="AZ1052" s="578"/>
      <c r="BA1052" s="578"/>
      <c r="BB1052" s="578"/>
      <c r="BC1052" s="578"/>
      <c r="BD1052" s="578"/>
      <c r="BE1052" s="578"/>
      <c r="BF1052" s="578"/>
      <c r="BG1052" s="578"/>
      <c r="BH1052" s="578"/>
      <c r="BI1052" s="578"/>
      <c r="BJ1052" s="578"/>
      <c r="BK1052" s="578"/>
      <c r="BL1052" s="578"/>
      <c r="BM1052" s="578">
        <f>SUM(BN1052:BP1052)</f>
        <v>0</v>
      </c>
      <c r="BN1052" s="578"/>
      <c r="BO1052" s="578"/>
      <c r="BP1052" s="578"/>
      <c r="BQ1052" s="547">
        <v>1</v>
      </c>
      <c r="BR1052" s="578"/>
    </row>
    <row r="1053" spans="2:74" s="559" customFormat="1" hidden="1">
      <c r="B1053" s="560"/>
      <c r="C1053" s="561" t="s">
        <v>2710</v>
      </c>
      <c r="D1053" s="562"/>
      <c r="E1053" s="563"/>
      <c r="F1053" s="562"/>
      <c r="G1053" s="564"/>
      <c r="H1053" s="565">
        <f>SUM(H1054:H1057)</f>
        <v>0</v>
      </c>
      <c r="I1053" s="566"/>
      <c r="J1053" s="564">
        <f t="shared" ref="J1053:BP1053" si="386">SUM(J1054:J1057)</f>
        <v>0</v>
      </c>
      <c r="K1053" s="562">
        <f t="shared" si="386"/>
        <v>0</v>
      </c>
      <c r="L1053" s="562">
        <f t="shared" si="386"/>
        <v>0</v>
      </c>
      <c r="M1053" s="562">
        <f t="shared" si="386"/>
        <v>0</v>
      </c>
      <c r="N1053" s="562">
        <f t="shared" si="386"/>
        <v>0</v>
      </c>
      <c r="O1053" s="562">
        <f t="shared" si="386"/>
        <v>0</v>
      </c>
      <c r="P1053" s="562">
        <f t="shared" si="386"/>
        <v>0</v>
      </c>
      <c r="Q1053" s="562">
        <f t="shared" si="386"/>
        <v>0</v>
      </c>
      <c r="R1053" s="562">
        <f t="shared" si="386"/>
        <v>0</v>
      </c>
      <c r="S1053" s="562">
        <f t="shared" si="386"/>
        <v>0</v>
      </c>
      <c r="T1053" s="562">
        <f t="shared" si="386"/>
        <v>0</v>
      </c>
      <c r="U1053" s="562">
        <f t="shared" si="386"/>
        <v>0</v>
      </c>
      <c r="V1053" s="562">
        <f t="shared" si="386"/>
        <v>0</v>
      </c>
      <c r="W1053" s="562">
        <f t="shared" si="386"/>
        <v>0</v>
      </c>
      <c r="X1053" s="562">
        <f t="shared" si="386"/>
        <v>0</v>
      </c>
      <c r="Y1053" s="562">
        <f t="shared" si="386"/>
        <v>0</v>
      </c>
      <c r="Z1053" s="562">
        <f t="shared" si="386"/>
        <v>0</v>
      </c>
      <c r="AA1053" s="562">
        <f t="shared" si="386"/>
        <v>0</v>
      </c>
      <c r="AB1053" s="562">
        <f t="shared" si="386"/>
        <v>0</v>
      </c>
      <c r="AC1053" s="562">
        <f t="shared" si="386"/>
        <v>0</v>
      </c>
      <c r="AD1053" s="562">
        <f t="shared" si="386"/>
        <v>0</v>
      </c>
      <c r="AE1053" s="562">
        <f t="shared" si="386"/>
        <v>0</v>
      </c>
      <c r="AF1053" s="562">
        <f t="shared" si="386"/>
        <v>0</v>
      </c>
      <c r="AG1053" s="562">
        <f t="shared" si="386"/>
        <v>0</v>
      </c>
      <c r="AH1053" s="562">
        <f t="shared" si="386"/>
        <v>0</v>
      </c>
      <c r="AI1053" s="562">
        <f t="shared" si="386"/>
        <v>0</v>
      </c>
      <c r="AJ1053" s="562">
        <f t="shared" si="386"/>
        <v>0</v>
      </c>
      <c r="AK1053" s="562">
        <f t="shared" si="386"/>
        <v>0</v>
      </c>
      <c r="AL1053" s="562">
        <f t="shared" si="386"/>
        <v>0</v>
      </c>
      <c r="AM1053" s="562">
        <f t="shared" si="386"/>
        <v>0</v>
      </c>
      <c r="AN1053" s="562">
        <f t="shared" si="386"/>
        <v>0</v>
      </c>
      <c r="AO1053" s="562">
        <f t="shared" si="386"/>
        <v>0</v>
      </c>
      <c r="AP1053" s="562">
        <f t="shared" si="386"/>
        <v>0</v>
      </c>
      <c r="AQ1053" s="562">
        <f t="shared" si="386"/>
        <v>0</v>
      </c>
      <c r="AR1053" s="562">
        <f t="shared" si="386"/>
        <v>0</v>
      </c>
      <c r="AS1053" s="562">
        <f t="shared" si="386"/>
        <v>0</v>
      </c>
      <c r="AT1053" s="562">
        <f t="shared" si="386"/>
        <v>0</v>
      </c>
      <c r="AU1053" s="562">
        <f t="shared" si="386"/>
        <v>0</v>
      </c>
      <c r="AV1053" s="562">
        <f t="shared" si="386"/>
        <v>0</v>
      </c>
      <c r="AW1053" s="562">
        <f t="shared" si="386"/>
        <v>0</v>
      </c>
      <c r="AX1053" s="562">
        <f t="shared" si="386"/>
        <v>0</v>
      </c>
      <c r="AY1053" s="562">
        <f t="shared" si="386"/>
        <v>0</v>
      </c>
      <c r="AZ1053" s="562">
        <f t="shared" si="386"/>
        <v>0</v>
      </c>
      <c r="BA1053" s="562">
        <f t="shared" si="386"/>
        <v>0</v>
      </c>
      <c r="BB1053" s="562">
        <f t="shared" si="386"/>
        <v>0</v>
      </c>
      <c r="BC1053" s="562">
        <f t="shared" si="386"/>
        <v>0</v>
      </c>
      <c r="BD1053" s="562">
        <f t="shared" si="386"/>
        <v>0</v>
      </c>
      <c r="BE1053" s="562">
        <f t="shared" si="386"/>
        <v>0</v>
      </c>
      <c r="BF1053" s="562">
        <f t="shared" si="386"/>
        <v>0</v>
      </c>
      <c r="BG1053" s="562">
        <f t="shared" si="386"/>
        <v>0</v>
      </c>
      <c r="BH1053" s="562">
        <f t="shared" si="386"/>
        <v>0</v>
      </c>
      <c r="BI1053" s="562">
        <f t="shared" si="386"/>
        <v>0</v>
      </c>
      <c r="BJ1053" s="562">
        <f t="shared" si="386"/>
        <v>0</v>
      </c>
      <c r="BK1053" s="562">
        <f t="shared" si="386"/>
        <v>0</v>
      </c>
      <c r="BL1053" s="562">
        <f t="shared" si="386"/>
        <v>0</v>
      </c>
      <c r="BM1053" s="562">
        <f t="shared" si="386"/>
        <v>0</v>
      </c>
      <c r="BN1053" s="562">
        <f t="shared" si="386"/>
        <v>0</v>
      </c>
      <c r="BO1053" s="562">
        <f t="shared" si="386"/>
        <v>0</v>
      </c>
      <c r="BP1053" s="562">
        <f t="shared" si="386"/>
        <v>0</v>
      </c>
      <c r="BQ1053" s="568">
        <v>1</v>
      </c>
      <c r="BR1053" s="562"/>
    </row>
    <row r="1054" spans="2:74" s="575" customFormat="1" ht="15.75" hidden="1">
      <c r="B1054" s="576"/>
      <c r="C1054" s="1138"/>
      <c r="D1054" s="578"/>
      <c r="E1054" s="579"/>
      <c r="F1054" s="578"/>
      <c r="G1054" s="580"/>
      <c r="H1054" s="581">
        <f>J1054</f>
        <v>0</v>
      </c>
      <c r="I1054" s="582"/>
      <c r="J1054" s="580">
        <f>K1054+AA1054+BM1054</f>
        <v>0</v>
      </c>
      <c r="K1054" s="578">
        <f>L1054+T1054+X1054+Y1054+Z1054</f>
        <v>0</v>
      </c>
      <c r="L1054" s="578">
        <f>M1054+S1054</f>
        <v>0</v>
      </c>
      <c r="M1054" s="578">
        <f>N1054+R1054</f>
        <v>0</v>
      </c>
      <c r="N1054" s="578">
        <f>O1054+P1054+Q1054</f>
        <v>0</v>
      </c>
      <c r="O1054" s="578"/>
      <c r="P1054" s="578"/>
      <c r="Q1054" s="578"/>
      <c r="R1054" s="578"/>
      <c r="S1054" s="578"/>
      <c r="T1054" s="578">
        <f>U1054+V1054+W1054</f>
        <v>0</v>
      </c>
      <c r="U1054" s="578"/>
      <c r="V1054" s="578"/>
      <c r="W1054" s="578"/>
      <c r="X1054" s="578"/>
      <c r="Y1054" s="578"/>
      <c r="Z1054" s="578"/>
      <c r="AA1054" s="578">
        <f xml:space="preserve"> SUM(AB1054:AI1054)+SUM(AV1054:BL1054)</f>
        <v>0</v>
      </c>
      <c r="AB1054" s="578"/>
      <c r="AC1054" s="578"/>
      <c r="AD1054" s="578"/>
      <c r="AE1054" s="578"/>
      <c r="AF1054" s="578"/>
      <c r="AG1054" s="578"/>
      <c r="AH1054" s="578"/>
      <c r="AI1054" s="578">
        <f>SUM(AJ1054:AT1054)</f>
        <v>0</v>
      </c>
      <c r="AJ1054" s="578"/>
      <c r="AK1054" s="578"/>
      <c r="AL1054" s="578"/>
      <c r="AM1054" s="578"/>
      <c r="AN1054" s="578"/>
      <c r="AO1054" s="578"/>
      <c r="AP1054" s="578"/>
      <c r="AQ1054" s="578"/>
      <c r="AR1054" s="578"/>
      <c r="AS1054" s="578"/>
      <c r="AT1054" s="578"/>
      <c r="AU1054" s="567"/>
      <c r="AV1054" s="578"/>
      <c r="AW1054" s="578"/>
      <c r="AX1054" s="578"/>
      <c r="AY1054" s="578"/>
      <c r="AZ1054" s="578"/>
      <c r="BA1054" s="578"/>
      <c r="BB1054" s="578"/>
      <c r="BC1054" s="578"/>
      <c r="BD1054" s="578"/>
      <c r="BE1054" s="578"/>
      <c r="BF1054" s="578"/>
      <c r="BG1054" s="578"/>
      <c r="BH1054" s="578"/>
      <c r="BI1054" s="578"/>
      <c r="BJ1054" s="578"/>
      <c r="BK1054" s="578"/>
      <c r="BL1054" s="578"/>
      <c r="BM1054" s="578">
        <f>SUM(BN1054:BP1054)</f>
        <v>0</v>
      </c>
      <c r="BN1054" s="578"/>
      <c r="BO1054" s="1139"/>
      <c r="BP1054" s="578"/>
      <c r="BQ1054" s="547">
        <v>1</v>
      </c>
      <c r="BR1054" s="605" t="s">
        <v>2759</v>
      </c>
      <c r="BT1054" s="1140" t="s">
        <v>23</v>
      </c>
    </row>
    <row r="1055" spans="2:74" s="575" customFormat="1" ht="15.75" hidden="1">
      <c r="B1055" s="576"/>
      <c r="C1055" s="1138"/>
      <c r="D1055" s="578"/>
      <c r="E1055" s="579"/>
      <c r="F1055" s="578"/>
      <c r="G1055" s="580"/>
      <c r="H1055" s="581">
        <f>J1055</f>
        <v>0</v>
      </c>
      <c r="I1055" s="582"/>
      <c r="J1055" s="580">
        <f>K1055+AA1055+BM1055</f>
        <v>0</v>
      </c>
      <c r="K1055" s="578">
        <f>L1055+T1055+X1055+Y1055+Z1055</f>
        <v>0</v>
      </c>
      <c r="L1055" s="578">
        <f>M1055+S1055</f>
        <v>0</v>
      </c>
      <c r="M1055" s="578">
        <f>N1055+R1055</f>
        <v>0</v>
      </c>
      <c r="N1055" s="578">
        <f>O1055+P1055+Q1055</f>
        <v>0</v>
      </c>
      <c r="O1055" s="578"/>
      <c r="P1055" s="578"/>
      <c r="Q1055" s="578"/>
      <c r="R1055" s="578"/>
      <c r="S1055" s="578"/>
      <c r="T1055" s="578">
        <f>U1055+V1055+W1055</f>
        <v>0</v>
      </c>
      <c r="U1055" s="578"/>
      <c r="V1055" s="578"/>
      <c r="W1055" s="578"/>
      <c r="X1055" s="578"/>
      <c r="Y1055" s="578"/>
      <c r="Z1055" s="578"/>
      <c r="AA1055" s="578">
        <f xml:space="preserve"> SUM(AB1055:AI1055)+SUM(AV1055:BL1055)</f>
        <v>0</v>
      </c>
      <c r="AB1055" s="578"/>
      <c r="AC1055" s="578"/>
      <c r="AD1055" s="578"/>
      <c r="AE1055" s="578"/>
      <c r="AF1055" s="578"/>
      <c r="AG1055" s="578"/>
      <c r="AH1055" s="578"/>
      <c r="AI1055" s="578">
        <f t="shared" ref="AI1055:AI1056" si="387">SUM(AJ1055:AT1055)</f>
        <v>0</v>
      </c>
      <c r="AJ1055" s="578"/>
      <c r="AK1055" s="578"/>
      <c r="AL1055" s="578"/>
      <c r="AM1055" s="578"/>
      <c r="AN1055" s="578"/>
      <c r="AO1055" s="578"/>
      <c r="AP1055" s="578"/>
      <c r="AQ1055" s="578"/>
      <c r="AR1055" s="578"/>
      <c r="AS1055" s="578"/>
      <c r="AT1055" s="578"/>
      <c r="AU1055" s="567"/>
      <c r="AV1055" s="578"/>
      <c r="AW1055" s="578"/>
      <c r="AX1055" s="578"/>
      <c r="AY1055" s="578"/>
      <c r="AZ1055" s="578"/>
      <c r="BA1055" s="578"/>
      <c r="BB1055" s="578"/>
      <c r="BC1055" s="578"/>
      <c r="BD1055" s="578"/>
      <c r="BE1055" s="578"/>
      <c r="BF1055" s="578"/>
      <c r="BG1055" s="578"/>
      <c r="BH1055" s="578"/>
      <c r="BI1055" s="578"/>
      <c r="BJ1055" s="578"/>
      <c r="BK1055" s="578"/>
      <c r="BL1055" s="578"/>
      <c r="BM1055" s="578">
        <f>SUM(BN1055:BP1055)</f>
        <v>0</v>
      </c>
      <c r="BN1055" s="578"/>
      <c r="BO1055" s="1139"/>
      <c r="BP1055" s="578"/>
      <c r="BQ1055" s="547">
        <v>1</v>
      </c>
      <c r="BR1055" s="605" t="s">
        <v>2759</v>
      </c>
      <c r="BT1055" s="1140" t="s">
        <v>23</v>
      </c>
    </row>
    <row r="1056" spans="2:74" s="575" customFormat="1" hidden="1">
      <c r="B1056" s="576"/>
      <c r="C1056" s="1141"/>
      <c r="D1056" s="578"/>
      <c r="E1056" s="579"/>
      <c r="F1056" s="578"/>
      <c r="G1056" s="580"/>
      <c r="H1056" s="581">
        <f>J1056</f>
        <v>0</v>
      </c>
      <c r="I1056" s="582"/>
      <c r="J1056" s="580">
        <f>K1056+AA1056+BM1056</f>
        <v>0</v>
      </c>
      <c r="K1056" s="578">
        <f>L1056+T1056+X1056+Y1056+Z1056</f>
        <v>0</v>
      </c>
      <c r="L1056" s="578">
        <f>M1056+S1056</f>
        <v>0</v>
      </c>
      <c r="M1056" s="578">
        <f>N1056+R1056</f>
        <v>0</v>
      </c>
      <c r="N1056" s="578">
        <f>O1056+P1056+Q1056</f>
        <v>0</v>
      </c>
      <c r="O1056" s="578"/>
      <c r="P1056" s="578"/>
      <c r="Q1056" s="578"/>
      <c r="R1056" s="578"/>
      <c r="S1056" s="578"/>
      <c r="T1056" s="578">
        <f>U1056+V1056+W1056</f>
        <v>0</v>
      </c>
      <c r="U1056" s="578"/>
      <c r="V1056" s="578"/>
      <c r="W1056" s="578"/>
      <c r="X1056" s="578"/>
      <c r="Y1056" s="578"/>
      <c r="Z1056" s="578"/>
      <c r="AA1056" s="578">
        <f xml:space="preserve"> SUM(AB1056:AI1056)+SUM(AV1056:BL1056)</f>
        <v>0</v>
      </c>
      <c r="AB1056" s="578"/>
      <c r="AC1056" s="578"/>
      <c r="AD1056" s="578"/>
      <c r="AE1056" s="578"/>
      <c r="AF1056" s="578"/>
      <c r="AG1056" s="578"/>
      <c r="AH1056" s="578"/>
      <c r="AI1056" s="578">
        <f t="shared" si="387"/>
        <v>0</v>
      </c>
      <c r="AJ1056" s="578"/>
      <c r="AK1056" s="578"/>
      <c r="AL1056" s="578"/>
      <c r="AM1056" s="578"/>
      <c r="AN1056" s="578"/>
      <c r="AO1056" s="578"/>
      <c r="AP1056" s="578"/>
      <c r="AQ1056" s="578"/>
      <c r="AR1056" s="578"/>
      <c r="AS1056" s="578"/>
      <c r="AT1056" s="578"/>
      <c r="AU1056" s="567"/>
      <c r="AV1056" s="578"/>
      <c r="AW1056" s="578"/>
      <c r="AX1056" s="578"/>
      <c r="AY1056" s="578"/>
      <c r="AZ1056" s="578"/>
      <c r="BA1056" s="578"/>
      <c r="BB1056" s="578"/>
      <c r="BC1056" s="578"/>
      <c r="BD1056" s="578"/>
      <c r="BE1056" s="578"/>
      <c r="BF1056" s="578"/>
      <c r="BG1056" s="578"/>
      <c r="BH1056" s="578"/>
      <c r="BI1056" s="578"/>
      <c r="BJ1056" s="578"/>
      <c r="BK1056" s="578"/>
      <c r="BL1056" s="578"/>
      <c r="BM1056" s="578">
        <f>SUM(BN1056:BP1056)</f>
        <v>0</v>
      </c>
      <c r="BN1056" s="578"/>
      <c r="BO1056" s="578"/>
      <c r="BP1056" s="578"/>
      <c r="BQ1056" s="547">
        <v>1</v>
      </c>
      <c r="BR1056" s="605" t="s">
        <v>2759</v>
      </c>
      <c r="BT1056" s="1140" t="s">
        <v>23</v>
      </c>
    </row>
    <row r="1057" spans="1:77" s="575" customFormat="1" hidden="1">
      <c r="B1057" s="576"/>
      <c r="C1057" s="577"/>
      <c r="D1057" s="578"/>
      <c r="E1057" s="579"/>
      <c r="F1057" s="578"/>
      <c r="G1057" s="580"/>
      <c r="H1057" s="581">
        <f>J1057</f>
        <v>0</v>
      </c>
      <c r="I1057" s="582"/>
      <c r="J1057" s="580">
        <f>K1057+AA1057+BM1057</f>
        <v>0</v>
      </c>
      <c r="K1057" s="578">
        <f>L1057+T1057+X1057+Y1057+Z1057</f>
        <v>0</v>
      </c>
      <c r="L1057" s="578">
        <f>M1057+S1057</f>
        <v>0</v>
      </c>
      <c r="M1057" s="578">
        <f>N1057+R1057</f>
        <v>0</v>
      </c>
      <c r="N1057" s="578">
        <f>O1057+P1057+Q1057</f>
        <v>0</v>
      </c>
      <c r="O1057" s="578"/>
      <c r="P1057" s="578"/>
      <c r="Q1057" s="578"/>
      <c r="R1057" s="578"/>
      <c r="S1057" s="578"/>
      <c r="T1057" s="578">
        <f>U1057+V1057+W1057</f>
        <v>0</v>
      </c>
      <c r="U1057" s="578"/>
      <c r="V1057" s="578"/>
      <c r="W1057" s="578"/>
      <c r="X1057" s="578"/>
      <c r="Y1057" s="578"/>
      <c r="Z1057" s="578"/>
      <c r="AA1057" s="578">
        <f xml:space="preserve"> SUM(AB1057:AI1057)+SUM(AV1057:BL1057)</f>
        <v>0</v>
      </c>
      <c r="AB1057" s="578"/>
      <c r="AC1057" s="578"/>
      <c r="AD1057" s="578"/>
      <c r="AE1057" s="578"/>
      <c r="AF1057" s="578"/>
      <c r="AG1057" s="578"/>
      <c r="AH1057" s="578"/>
      <c r="AI1057" s="578"/>
      <c r="AJ1057" s="578"/>
      <c r="AK1057" s="578"/>
      <c r="AL1057" s="578"/>
      <c r="AM1057" s="578"/>
      <c r="AN1057" s="578"/>
      <c r="AO1057" s="578"/>
      <c r="AP1057" s="578"/>
      <c r="AQ1057" s="578"/>
      <c r="AR1057" s="578"/>
      <c r="AS1057" s="578"/>
      <c r="AT1057" s="578"/>
      <c r="AU1057" s="567"/>
      <c r="AV1057" s="578"/>
      <c r="AW1057" s="578"/>
      <c r="AX1057" s="578"/>
      <c r="AY1057" s="578"/>
      <c r="AZ1057" s="578"/>
      <c r="BA1057" s="578"/>
      <c r="BB1057" s="578"/>
      <c r="BC1057" s="578"/>
      <c r="BD1057" s="578"/>
      <c r="BE1057" s="578"/>
      <c r="BF1057" s="578"/>
      <c r="BG1057" s="578"/>
      <c r="BH1057" s="578"/>
      <c r="BI1057" s="578"/>
      <c r="BJ1057" s="578"/>
      <c r="BK1057" s="578"/>
      <c r="BL1057" s="578"/>
      <c r="BM1057" s="578">
        <f>SUM(BN1057:BP1057)</f>
        <v>0</v>
      </c>
      <c r="BN1057" s="578"/>
      <c r="BO1057" s="578"/>
      <c r="BP1057" s="578"/>
      <c r="BQ1057" s="547">
        <v>1</v>
      </c>
      <c r="BR1057" s="605" t="s">
        <v>2759</v>
      </c>
      <c r="BT1057" s="1140" t="s">
        <v>23</v>
      </c>
    </row>
    <row r="1058" spans="1:77" s="593" customFormat="1" ht="14.25" hidden="1">
      <c r="B1058" s="594" t="s">
        <v>233</v>
      </c>
      <c r="C1058" s="807" t="s">
        <v>2760</v>
      </c>
      <c r="D1058" s="596"/>
      <c r="E1058" s="597"/>
      <c r="F1058" s="596"/>
      <c r="G1058" s="598"/>
      <c r="H1058" s="599">
        <f t="shared" ref="H1058:BP1058" si="388">H1059+H1193</f>
        <v>660.31439999999998</v>
      </c>
      <c r="I1058" s="1019">
        <f t="shared" si="388"/>
        <v>0</v>
      </c>
      <c r="J1058" s="599">
        <f t="shared" si="388"/>
        <v>660.5243999999999</v>
      </c>
      <c r="K1058" s="599">
        <f t="shared" si="388"/>
        <v>506.91999999999996</v>
      </c>
      <c r="L1058" s="599">
        <f t="shared" si="388"/>
        <v>448.46000000000009</v>
      </c>
      <c r="M1058" s="599">
        <f t="shared" si="388"/>
        <v>437.37</v>
      </c>
      <c r="N1058" s="599">
        <f t="shared" si="388"/>
        <v>316.88</v>
      </c>
      <c r="O1058" s="599">
        <f t="shared" si="388"/>
        <v>249.01999999999995</v>
      </c>
      <c r="P1058" s="599">
        <f t="shared" si="388"/>
        <v>67.86</v>
      </c>
      <c r="Q1058" s="599">
        <f t="shared" si="388"/>
        <v>0</v>
      </c>
      <c r="R1058" s="596">
        <f t="shared" si="388"/>
        <v>120.48999999999998</v>
      </c>
      <c r="S1058" s="599">
        <f t="shared" si="388"/>
        <v>11.090000000000002</v>
      </c>
      <c r="T1058" s="599">
        <f t="shared" si="388"/>
        <v>0.63</v>
      </c>
      <c r="U1058" s="599">
        <f t="shared" si="388"/>
        <v>0</v>
      </c>
      <c r="V1058" s="599">
        <f t="shared" si="388"/>
        <v>0.63</v>
      </c>
      <c r="W1058" s="599">
        <f t="shared" si="388"/>
        <v>0</v>
      </c>
      <c r="X1058" s="599">
        <f t="shared" si="388"/>
        <v>0</v>
      </c>
      <c r="Y1058" s="599">
        <f t="shared" si="388"/>
        <v>52.759999999999991</v>
      </c>
      <c r="Z1058" s="599">
        <f t="shared" si="388"/>
        <v>5.0699999999999994</v>
      </c>
      <c r="AA1058" s="599">
        <f t="shared" si="388"/>
        <v>121.30040000000004</v>
      </c>
      <c r="AB1058" s="599">
        <f t="shared" si="388"/>
        <v>1.86</v>
      </c>
      <c r="AC1058" s="599">
        <f t="shared" si="388"/>
        <v>0.04</v>
      </c>
      <c r="AD1058" s="599">
        <f t="shared" si="388"/>
        <v>7.08</v>
      </c>
      <c r="AE1058" s="599">
        <f t="shared" si="388"/>
        <v>0</v>
      </c>
      <c r="AF1058" s="599">
        <f t="shared" si="388"/>
        <v>0.76999999999999991</v>
      </c>
      <c r="AG1058" s="599">
        <f t="shared" si="388"/>
        <v>12.900000000000002</v>
      </c>
      <c r="AH1058" s="599">
        <f t="shared" si="388"/>
        <v>0</v>
      </c>
      <c r="AI1058" s="599">
        <f t="shared" si="388"/>
        <v>28.780000000000005</v>
      </c>
      <c r="AJ1058" s="599">
        <f t="shared" si="388"/>
        <v>6.75</v>
      </c>
      <c r="AK1058" s="599">
        <f t="shared" si="388"/>
        <v>10.429999999999996</v>
      </c>
      <c r="AL1058" s="599">
        <f t="shared" si="388"/>
        <v>0.02</v>
      </c>
      <c r="AM1058" s="599">
        <f t="shared" si="388"/>
        <v>0</v>
      </c>
      <c r="AN1058" s="599">
        <f t="shared" si="388"/>
        <v>0.17</v>
      </c>
      <c r="AO1058" s="599">
        <f t="shared" si="388"/>
        <v>3.7199999999999998</v>
      </c>
      <c r="AP1058" s="599">
        <f t="shared" si="388"/>
        <v>1.1600000000000004</v>
      </c>
      <c r="AQ1058" s="599">
        <f t="shared" si="388"/>
        <v>0</v>
      </c>
      <c r="AR1058" s="599">
        <f t="shared" si="388"/>
        <v>0.01</v>
      </c>
      <c r="AS1058" s="599">
        <f t="shared" si="388"/>
        <v>0</v>
      </c>
      <c r="AT1058" s="599">
        <f t="shared" si="388"/>
        <v>0.13</v>
      </c>
      <c r="AU1058" s="599">
        <f t="shared" si="388"/>
        <v>0</v>
      </c>
      <c r="AV1058" s="599">
        <f t="shared" si="388"/>
        <v>0</v>
      </c>
      <c r="AW1058" s="599">
        <f t="shared" si="388"/>
        <v>0</v>
      </c>
      <c r="AX1058" s="599">
        <f t="shared" si="388"/>
        <v>0.02</v>
      </c>
      <c r="AY1058" s="599">
        <f t="shared" si="388"/>
        <v>34.379999999999995</v>
      </c>
      <c r="AZ1058" s="599">
        <f t="shared" si="388"/>
        <v>23.200400000000005</v>
      </c>
      <c r="BA1058" s="599">
        <f t="shared" si="388"/>
        <v>0.11</v>
      </c>
      <c r="BB1058" s="599">
        <f t="shared" si="388"/>
        <v>0</v>
      </c>
      <c r="BC1058" s="599">
        <f t="shared" si="388"/>
        <v>0</v>
      </c>
      <c r="BD1058" s="599">
        <f t="shared" si="388"/>
        <v>0</v>
      </c>
      <c r="BE1058" s="599">
        <f t="shared" si="388"/>
        <v>6.3699999999999992</v>
      </c>
      <c r="BF1058" s="599">
        <f t="shared" si="388"/>
        <v>0</v>
      </c>
      <c r="BG1058" s="599">
        <f t="shared" si="388"/>
        <v>0.22000000000000006</v>
      </c>
      <c r="BH1058" s="599">
        <f t="shared" si="388"/>
        <v>2.9400000000000004</v>
      </c>
      <c r="BI1058" s="599">
        <f t="shared" si="388"/>
        <v>0.08</v>
      </c>
      <c r="BJ1058" s="599">
        <f t="shared" si="388"/>
        <v>1.55</v>
      </c>
      <c r="BK1058" s="599">
        <f t="shared" si="388"/>
        <v>8.6</v>
      </c>
      <c r="BL1058" s="599">
        <f t="shared" si="388"/>
        <v>0</v>
      </c>
      <c r="BM1058" s="599">
        <f t="shared" si="388"/>
        <v>32.454000000000001</v>
      </c>
      <c r="BN1058" s="599">
        <f t="shared" si="388"/>
        <v>32.454000000000001</v>
      </c>
      <c r="BO1058" s="599">
        <f t="shared" si="388"/>
        <v>0</v>
      </c>
      <c r="BP1058" s="599">
        <f t="shared" si="388"/>
        <v>0</v>
      </c>
      <c r="BQ1058" s="601">
        <v>1</v>
      </c>
      <c r="BR1058" s="596"/>
    </row>
    <row r="1059" spans="1:77" s="626" customFormat="1" ht="14.25" hidden="1">
      <c r="B1059" s="627"/>
      <c r="C1059" s="561" t="s">
        <v>2709</v>
      </c>
      <c r="D1059" s="628"/>
      <c r="E1059" s="629"/>
      <c r="F1059" s="628"/>
      <c r="G1059" s="630"/>
      <c r="H1059" s="631">
        <f>SUM(H1060:H1192)</f>
        <v>0</v>
      </c>
      <c r="I1059" s="632"/>
      <c r="J1059" s="630">
        <f t="shared" ref="J1059:BP1059" si="389">SUM(J1060:J1192)</f>
        <v>0</v>
      </c>
      <c r="K1059" s="630">
        <f t="shared" si="389"/>
        <v>0</v>
      </c>
      <c r="L1059" s="630">
        <f t="shared" si="389"/>
        <v>0</v>
      </c>
      <c r="M1059" s="630">
        <f t="shared" si="389"/>
        <v>0</v>
      </c>
      <c r="N1059" s="630">
        <f t="shared" si="389"/>
        <v>0</v>
      </c>
      <c r="O1059" s="630">
        <f t="shared" si="389"/>
        <v>0</v>
      </c>
      <c r="P1059" s="630">
        <f t="shared" si="389"/>
        <v>0</v>
      </c>
      <c r="Q1059" s="630">
        <f t="shared" si="389"/>
        <v>0</v>
      </c>
      <c r="R1059" s="628">
        <f t="shared" si="389"/>
        <v>0</v>
      </c>
      <c r="S1059" s="630">
        <f t="shared" si="389"/>
        <v>0</v>
      </c>
      <c r="T1059" s="630">
        <f t="shared" si="389"/>
        <v>0</v>
      </c>
      <c r="U1059" s="630">
        <f t="shared" si="389"/>
        <v>0</v>
      </c>
      <c r="V1059" s="630">
        <f t="shared" si="389"/>
        <v>0</v>
      </c>
      <c r="W1059" s="630">
        <f t="shared" si="389"/>
        <v>0</v>
      </c>
      <c r="X1059" s="630">
        <f t="shared" si="389"/>
        <v>0</v>
      </c>
      <c r="Y1059" s="630">
        <f t="shared" si="389"/>
        <v>0</v>
      </c>
      <c r="Z1059" s="630">
        <f t="shared" si="389"/>
        <v>0</v>
      </c>
      <c r="AA1059" s="630">
        <f t="shared" si="389"/>
        <v>0</v>
      </c>
      <c r="AB1059" s="630">
        <f t="shared" si="389"/>
        <v>0</v>
      </c>
      <c r="AC1059" s="630">
        <f t="shared" si="389"/>
        <v>0</v>
      </c>
      <c r="AD1059" s="630">
        <f t="shared" si="389"/>
        <v>0</v>
      </c>
      <c r="AE1059" s="630">
        <f t="shared" si="389"/>
        <v>0</v>
      </c>
      <c r="AF1059" s="630">
        <f t="shared" si="389"/>
        <v>0</v>
      </c>
      <c r="AG1059" s="630">
        <f t="shared" si="389"/>
        <v>0</v>
      </c>
      <c r="AH1059" s="630">
        <f t="shared" si="389"/>
        <v>0</v>
      </c>
      <c r="AI1059" s="630">
        <f t="shared" si="389"/>
        <v>0</v>
      </c>
      <c r="AJ1059" s="630">
        <f t="shared" si="389"/>
        <v>0</v>
      </c>
      <c r="AK1059" s="630">
        <f t="shared" si="389"/>
        <v>0</v>
      </c>
      <c r="AL1059" s="630">
        <f t="shared" si="389"/>
        <v>0</v>
      </c>
      <c r="AM1059" s="630">
        <f t="shared" si="389"/>
        <v>0</v>
      </c>
      <c r="AN1059" s="630">
        <f t="shared" si="389"/>
        <v>0</v>
      </c>
      <c r="AO1059" s="630">
        <f t="shared" si="389"/>
        <v>0</v>
      </c>
      <c r="AP1059" s="630">
        <f t="shared" si="389"/>
        <v>0</v>
      </c>
      <c r="AQ1059" s="630">
        <f t="shared" si="389"/>
        <v>0</v>
      </c>
      <c r="AR1059" s="630">
        <f t="shared" si="389"/>
        <v>0</v>
      </c>
      <c r="AS1059" s="630">
        <f t="shared" si="389"/>
        <v>0</v>
      </c>
      <c r="AT1059" s="630">
        <f t="shared" si="389"/>
        <v>0</v>
      </c>
      <c r="AU1059" s="630">
        <f t="shared" si="389"/>
        <v>0</v>
      </c>
      <c r="AV1059" s="630">
        <f t="shared" si="389"/>
        <v>0</v>
      </c>
      <c r="AW1059" s="630">
        <f t="shared" si="389"/>
        <v>0</v>
      </c>
      <c r="AX1059" s="630">
        <f t="shared" si="389"/>
        <v>0</v>
      </c>
      <c r="AY1059" s="630">
        <f t="shared" si="389"/>
        <v>0</v>
      </c>
      <c r="AZ1059" s="630">
        <f t="shared" si="389"/>
        <v>0</v>
      </c>
      <c r="BA1059" s="630">
        <f t="shared" si="389"/>
        <v>0</v>
      </c>
      <c r="BB1059" s="630">
        <f t="shared" si="389"/>
        <v>0</v>
      </c>
      <c r="BC1059" s="630">
        <f t="shared" si="389"/>
        <v>0</v>
      </c>
      <c r="BD1059" s="630">
        <f t="shared" si="389"/>
        <v>0</v>
      </c>
      <c r="BE1059" s="630">
        <f t="shared" si="389"/>
        <v>0</v>
      </c>
      <c r="BF1059" s="630">
        <f t="shared" si="389"/>
        <v>0</v>
      </c>
      <c r="BG1059" s="630">
        <f t="shared" si="389"/>
        <v>0</v>
      </c>
      <c r="BH1059" s="630">
        <f t="shared" si="389"/>
        <v>0</v>
      </c>
      <c r="BI1059" s="630">
        <f t="shared" si="389"/>
        <v>0</v>
      </c>
      <c r="BJ1059" s="630">
        <f t="shared" si="389"/>
        <v>0</v>
      </c>
      <c r="BK1059" s="630">
        <f t="shared" si="389"/>
        <v>0</v>
      </c>
      <c r="BL1059" s="630">
        <f t="shared" si="389"/>
        <v>0</v>
      </c>
      <c r="BM1059" s="630">
        <f t="shared" si="389"/>
        <v>0</v>
      </c>
      <c r="BN1059" s="630">
        <f t="shared" si="389"/>
        <v>0</v>
      </c>
      <c r="BO1059" s="630">
        <f t="shared" si="389"/>
        <v>0</v>
      </c>
      <c r="BP1059" s="630">
        <f t="shared" si="389"/>
        <v>0</v>
      </c>
      <c r="BQ1059" s="633">
        <v>1</v>
      </c>
      <c r="BR1059" s="628"/>
    </row>
    <row r="1060" spans="1:77" s="619" customFormat="1" hidden="1">
      <c r="A1060" s="855"/>
      <c r="B1060" s="1041"/>
      <c r="C1060" s="1041"/>
      <c r="D1060" s="859"/>
      <c r="E1060" s="859"/>
      <c r="F1060" s="859"/>
      <c r="G1060" s="1043"/>
      <c r="H1060" s="608"/>
      <c r="I1060" s="609"/>
      <c r="J1060" s="610"/>
      <c r="K1060" s="611"/>
      <c r="L1060" s="611"/>
      <c r="M1060" s="611"/>
      <c r="N1060" s="611"/>
      <c r="O1060" s="944"/>
      <c r="P1060" s="944"/>
      <c r="Q1060" s="944"/>
      <c r="R1060" s="944"/>
      <c r="S1060" s="944"/>
      <c r="T1060" s="615"/>
      <c r="U1060" s="944"/>
      <c r="V1060" s="944"/>
      <c r="W1060" s="944"/>
      <c r="X1060" s="944"/>
      <c r="Y1060" s="944"/>
      <c r="Z1060" s="944"/>
      <c r="AA1060" s="611"/>
      <c r="AB1060" s="944"/>
      <c r="AC1060" s="944"/>
      <c r="AD1060" s="944"/>
      <c r="AE1060" s="944"/>
      <c r="AF1060" s="944"/>
      <c r="AG1060" s="944"/>
      <c r="AH1060" s="944"/>
      <c r="AI1060" s="611"/>
      <c r="AJ1060" s="944"/>
      <c r="AK1060" s="944"/>
      <c r="AL1060" s="944"/>
      <c r="AM1060" s="944"/>
      <c r="AN1060" s="944"/>
      <c r="AO1060" s="944"/>
      <c r="AP1060" s="944"/>
      <c r="AQ1060" s="944"/>
      <c r="AR1060" s="944"/>
      <c r="AS1060" s="944"/>
      <c r="AT1060" s="944"/>
      <c r="AU1060" s="1142"/>
      <c r="AV1060" s="944"/>
      <c r="AW1060" s="944"/>
      <c r="AX1060" s="944"/>
      <c r="AY1060" s="944"/>
      <c r="AZ1060" s="944"/>
      <c r="BA1060" s="944"/>
      <c r="BB1060" s="944"/>
      <c r="BC1060" s="944"/>
      <c r="BD1060" s="944"/>
      <c r="BE1060" s="944"/>
      <c r="BF1060" s="944"/>
      <c r="BG1060" s="944"/>
      <c r="BH1060" s="944"/>
      <c r="BI1060" s="944"/>
      <c r="BJ1060" s="944"/>
      <c r="BK1060" s="944"/>
      <c r="BL1060" s="944"/>
      <c r="BM1060" s="611"/>
      <c r="BN1060" s="944"/>
      <c r="BO1060" s="944"/>
      <c r="BP1060" s="944"/>
      <c r="BQ1060" s="547"/>
      <c r="BR1060" s="859"/>
      <c r="BS1060" s="1143"/>
      <c r="BT1060" s="859"/>
      <c r="BU1060" s="948"/>
      <c r="BV1060" s="1144"/>
      <c r="BW1060" s="1144"/>
      <c r="BX1060" s="1144"/>
      <c r="BY1060" s="1043"/>
    </row>
    <row r="1061" spans="1:77" s="652" customFormat="1" ht="40.9" hidden="1" customHeight="1">
      <c r="A1061" s="837"/>
      <c r="B1061" s="832"/>
      <c r="C1061" s="832"/>
      <c r="D1061" s="640"/>
      <c r="E1061" s="640"/>
      <c r="F1061" s="640"/>
      <c r="G1061" s="651"/>
      <c r="H1061" s="643"/>
      <c r="I1061" s="644"/>
      <c r="J1061" s="645"/>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685"/>
      <c r="AK1061" s="685"/>
      <c r="AL1061" s="685"/>
      <c r="AM1061" s="685"/>
      <c r="AN1061" s="685"/>
      <c r="AO1061" s="685"/>
      <c r="AP1061" s="685"/>
      <c r="AQ1061" s="685"/>
      <c r="AR1061" s="685"/>
      <c r="AS1061" s="685"/>
      <c r="AT1061" s="685"/>
      <c r="AU1061" s="685"/>
      <c r="AV1061" s="685"/>
      <c r="AW1061" s="1"/>
      <c r="AX1061" s="685"/>
      <c r="AY1061" s="1"/>
      <c r="AZ1061" s="1"/>
      <c r="BA1061" s="1"/>
      <c r="BB1061" s="1"/>
      <c r="BC1061" s="1"/>
      <c r="BD1061" s="685"/>
      <c r="BE1061" s="685"/>
      <c r="BF1061" s="1"/>
      <c r="BG1061" s="1"/>
      <c r="BH1061" s="1"/>
      <c r="BI1061" s="1"/>
      <c r="BJ1061" s="1"/>
      <c r="BK1061" s="1"/>
      <c r="BL1061" s="1"/>
      <c r="BM1061" s="1"/>
      <c r="BN1061" s="1"/>
      <c r="BO1061" s="1"/>
      <c r="BP1061" s="1"/>
      <c r="BQ1061" s="838"/>
    </row>
    <row r="1062" spans="1:77" s="652" customFormat="1" hidden="1">
      <c r="A1062" s="837"/>
      <c r="B1062" s="832"/>
      <c r="C1062" s="832"/>
      <c r="D1062" s="640"/>
      <c r="E1062" s="640"/>
      <c r="F1062" s="640"/>
      <c r="G1062" s="651"/>
      <c r="H1062" s="643"/>
      <c r="I1062" s="644"/>
      <c r="J1062" s="645"/>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685"/>
      <c r="AK1062" s="685"/>
      <c r="AL1062" s="685"/>
      <c r="AM1062" s="685"/>
      <c r="AN1062" s="685"/>
      <c r="AO1062" s="685"/>
      <c r="AP1062" s="685"/>
      <c r="AQ1062" s="685"/>
      <c r="AR1062" s="685"/>
      <c r="AS1062" s="685"/>
      <c r="AT1062" s="685"/>
      <c r="AU1062" s="685"/>
      <c r="AV1062" s="685"/>
      <c r="AW1062" s="1"/>
      <c r="AX1062" s="685"/>
      <c r="AY1062" s="1"/>
      <c r="AZ1062" s="1"/>
      <c r="BA1062" s="1"/>
      <c r="BB1062" s="1"/>
      <c r="BC1062" s="1"/>
      <c r="BD1062" s="685"/>
      <c r="BE1062" s="685"/>
      <c r="BF1062" s="1"/>
      <c r="BG1062" s="1"/>
      <c r="BH1062" s="1"/>
      <c r="BI1062" s="1"/>
      <c r="BJ1062" s="1"/>
      <c r="BK1062" s="1"/>
      <c r="BL1062" s="1"/>
      <c r="BM1062" s="1"/>
      <c r="BN1062" s="1"/>
      <c r="BO1062" s="1"/>
      <c r="BP1062" s="1"/>
      <c r="BQ1062" s="838"/>
    </row>
    <row r="1063" spans="1:77" s="619" customFormat="1" hidden="1">
      <c r="A1063" s="855"/>
      <c r="B1063" s="1065"/>
      <c r="C1063" s="1041"/>
      <c r="D1063" s="1042"/>
      <c r="E1063" s="1042"/>
      <c r="F1063" s="1042"/>
      <c r="G1063" s="1043"/>
      <c r="H1063" s="608"/>
      <c r="I1063" s="609"/>
      <c r="J1063" s="610"/>
      <c r="K1063" s="611"/>
      <c r="L1063" s="611"/>
      <c r="M1063" s="611"/>
      <c r="N1063" s="611"/>
      <c r="O1063" s="858"/>
      <c r="P1063" s="858"/>
      <c r="Q1063" s="858"/>
      <c r="R1063" s="858"/>
      <c r="S1063" s="858"/>
      <c r="T1063" s="615"/>
      <c r="U1063" s="858"/>
      <c r="V1063" s="858"/>
      <c r="W1063" s="858"/>
      <c r="X1063" s="858"/>
      <c r="Y1063" s="858"/>
      <c r="Z1063" s="858"/>
      <c r="AA1063" s="611"/>
      <c r="AB1063" s="858"/>
      <c r="AC1063" s="858"/>
      <c r="AD1063" s="858"/>
      <c r="AE1063" s="858"/>
      <c r="AF1063" s="858"/>
      <c r="AG1063" s="858"/>
      <c r="AH1063" s="858"/>
      <c r="AI1063" s="611"/>
      <c r="AJ1063" s="858"/>
      <c r="AK1063" s="858"/>
      <c r="AL1063" s="858"/>
      <c r="AM1063" s="858"/>
      <c r="AN1063" s="858"/>
      <c r="AO1063" s="858"/>
      <c r="AP1063" s="858"/>
      <c r="AQ1063" s="858"/>
      <c r="AR1063" s="858"/>
      <c r="AS1063" s="858"/>
      <c r="AT1063" s="858"/>
      <c r="AU1063" s="1145"/>
      <c r="AV1063" s="858"/>
      <c r="AW1063" s="858"/>
      <c r="AX1063" s="858"/>
      <c r="AY1063" s="858"/>
      <c r="AZ1063" s="858"/>
      <c r="BA1063" s="858"/>
      <c r="BB1063" s="858"/>
      <c r="BC1063" s="858"/>
      <c r="BD1063" s="858"/>
      <c r="BE1063" s="858"/>
      <c r="BF1063" s="858"/>
      <c r="BG1063" s="858"/>
      <c r="BH1063" s="858"/>
      <c r="BI1063" s="858"/>
      <c r="BJ1063" s="858"/>
      <c r="BK1063" s="858"/>
      <c r="BL1063" s="858"/>
      <c r="BM1063" s="611"/>
      <c r="BN1063" s="858"/>
      <c r="BO1063" s="858"/>
      <c r="BP1063" s="858"/>
      <c r="BQ1063" s="547"/>
      <c r="BR1063" s="1042"/>
      <c r="BS1063" s="1143"/>
      <c r="BT1063" s="1042"/>
      <c r="BU1063" s="1146"/>
      <c r="BV1063" s="1144"/>
      <c r="BW1063" s="1144"/>
      <c r="BX1063" s="1144"/>
      <c r="BY1063" s="1043"/>
    </row>
    <row r="1064" spans="1:77" s="619" customFormat="1" hidden="1">
      <c r="A1064" s="855"/>
      <c r="B1064" s="1065"/>
      <c r="C1064" s="1041"/>
      <c r="D1064" s="1042"/>
      <c r="E1064" s="1042"/>
      <c r="F1064" s="1042"/>
      <c r="G1064" s="1043"/>
      <c r="H1064" s="608"/>
      <c r="I1064" s="609"/>
      <c r="J1064" s="610"/>
      <c r="K1064" s="611"/>
      <c r="L1064" s="611"/>
      <c r="M1064" s="611"/>
      <c r="N1064" s="611"/>
      <c r="O1064" s="858"/>
      <c r="P1064" s="858"/>
      <c r="Q1064" s="858"/>
      <c r="R1064" s="858"/>
      <c r="S1064" s="858"/>
      <c r="T1064" s="615"/>
      <c r="U1064" s="858"/>
      <c r="V1064" s="858"/>
      <c r="W1064" s="858"/>
      <c r="X1064" s="858"/>
      <c r="Y1064" s="858"/>
      <c r="Z1064" s="858"/>
      <c r="AA1064" s="611"/>
      <c r="AB1064" s="858"/>
      <c r="AC1064" s="858"/>
      <c r="AD1064" s="858"/>
      <c r="AE1064" s="858"/>
      <c r="AF1064" s="858"/>
      <c r="AG1064" s="858"/>
      <c r="AH1064" s="858"/>
      <c r="AI1064" s="611"/>
      <c r="AJ1064" s="858"/>
      <c r="AK1064" s="858"/>
      <c r="AL1064" s="858"/>
      <c r="AM1064" s="858"/>
      <c r="AN1064" s="858"/>
      <c r="AO1064" s="858"/>
      <c r="AP1064" s="858"/>
      <c r="AQ1064" s="858"/>
      <c r="AR1064" s="858"/>
      <c r="AS1064" s="858"/>
      <c r="AT1064" s="858"/>
      <c r="AU1064" s="1145"/>
      <c r="AV1064" s="858"/>
      <c r="AW1064" s="858"/>
      <c r="AX1064" s="858"/>
      <c r="AY1064" s="858"/>
      <c r="AZ1064" s="858"/>
      <c r="BA1064" s="858"/>
      <c r="BB1064" s="858"/>
      <c r="BC1064" s="858"/>
      <c r="BD1064" s="858"/>
      <c r="BE1064" s="858"/>
      <c r="BF1064" s="858"/>
      <c r="BG1064" s="858"/>
      <c r="BH1064" s="858"/>
      <c r="BI1064" s="858"/>
      <c r="BJ1064" s="858"/>
      <c r="BK1064" s="858"/>
      <c r="BL1064" s="858"/>
      <c r="BM1064" s="611"/>
      <c r="BN1064" s="858"/>
      <c r="BO1064" s="858"/>
      <c r="BP1064" s="858"/>
      <c r="BQ1064" s="547"/>
      <c r="BR1064" s="1042"/>
      <c r="BS1064" s="1143"/>
      <c r="BT1064" s="1042"/>
      <c r="BU1064" s="1146"/>
      <c r="BV1064" s="1144"/>
      <c r="BW1064" s="1144"/>
      <c r="BX1064" s="1144"/>
      <c r="BY1064" s="1043"/>
    </row>
    <row r="1065" spans="1:77" s="619" customFormat="1" hidden="1">
      <c r="A1065" s="855"/>
      <c r="B1065" s="1065"/>
      <c r="C1065" s="1041"/>
      <c r="D1065" s="1042"/>
      <c r="E1065" s="1042"/>
      <c r="F1065" s="1042"/>
      <c r="G1065" s="1043"/>
      <c r="H1065" s="608"/>
      <c r="I1065" s="609"/>
      <c r="J1065" s="610"/>
      <c r="K1065" s="611"/>
      <c r="L1065" s="611"/>
      <c r="M1065" s="611"/>
      <c r="N1065" s="611"/>
      <c r="O1065" s="858"/>
      <c r="P1065" s="858"/>
      <c r="Q1065" s="858"/>
      <c r="R1065" s="858"/>
      <c r="S1065" s="858"/>
      <c r="T1065" s="615"/>
      <c r="U1065" s="858"/>
      <c r="V1065" s="858"/>
      <c r="W1065" s="858"/>
      <c r="X1065" s="858"/>
      <c r="Y1065" s="858"/>
      <c r="Z1065" s="858"/>
      <c r="AA1065" s="611"/>
      <c r="AB1065" s="858"/>
      <c r="AC1065" s="858"/>
      <c r="AD1065" s="858"/>
      <c r="AE1065" s="858"/>
      <c r="AF1065" s="858"/>
      <c r="AG1065" s="858"/>
      <c r="AH1065" s="858"/>
      <c r="AI1065" s="611"/>
      <c r="AJ1065" s="858"/>
      <c r="AK1065" s="858"/>
      <c r="AL1065" s="858"/>
      <c r="AM1065" s="858"/>
      <c r="AN1065" s="858"/>
      <c r="AO1065" s="858"/>
      <c r="AP1065" s="858"/>
      <c r="AQ1065" s="858"/>
      <c r="AR1065" s="858"/>
      <c r="AS1065" s="858"/>
      <c r="AT1065" s="858"/>
      <c r="AU1065" s="1145"/>
      <c r="AV1065" s="858"/>
      <c r="AW1065" s="858"/>
      <c r="AX1065" s="858"/>
      <c r="AY1065" s="858"/>
      <c r="AZ1065" s="858"/>
      <c r="BA1065" s="858"/>
      <c r="BB1065" s="858"/>
      <c r="BC1065" s="858"/>
      <c r="BD1065" s="858"/>
      <c r="BE1065" s="858"/>
      <c r="BF1065" s="858"/>
      <c r="BG1065" s="858"/>
      <c r="BH1065" s="858"/>
      <c r="BI1065" s="858"/>
      <c r="BJ1065" s="858"/>
      <c r="BK1065" s="858"/>
      <c r="BL1065" s="858"/>
      <c r="BM1065" s="611"/>
      <c r="BN1065" s="858"/>
      <c r="BO1065" s="858"/>
      <c r="BP1065" s="858"/>
      <c r="BQ1065" s="547"/>
      <c r="BR1065" s="1042"/>
      <c r="BS1065" s="1143"/>
      <c r="BT1065" s="1042"/>
      <c r="BU1065" s="1146"/>
      <c r="BV1065" s="1144"/>
      <c r="BW1065" s="1144"/>
      <c r="BX1065" s="1144"/>
      <c r="BY1065" s="1043"/>
    </row>
    <row r="1066" spans="1:77" s="619" customFormat="1" hidden="1">
      <c r="A1066" s="855"/>
      <c r="B1066" s="1065"/>
      <c r="C1066" s="1041"/>
      <c r="D1066" s="1042"/>
      <c r="E1066" s="1042"/>
      <c r="F1066" s="1042"/>
      <c r="G1066" s="1043"/>
      <c r="H1066" s="608"/>
      <c r="I1066" s="609"/>
      <c r="J1066" s="610"/>
      <c r="K1066" s="611"/>
      <c r="L1066" s="611"/>
      <c r="M1066" s="611"/>
      <c r="N1066" s="611"/>
      <c r="O1066" s="858"/>
      <c r="P1066" s="858"/>
      <c r="Q1066" s="858"/>
      <c r="R1066" s="858"/>
      <c r="S1066" s="858"/>
      <c r="T1066" s="615"/>
      <c r="U1066" s="858"/>
      <c r="V1066" s="858"/>
      <c r="W1066" s="858"/>
      <c r="X1066" s="858"/>
      <c r="Y1066" s="858"/>
      <c r="Z1066" s="858"/>
      <c r="AA1066" s="611"/>
      <c r="AB1066" s="858"/>
      <c r="AC1066" s="858"/>
      <c r="AD1066" s="858"/>
      <c r="AE1066" s="858"/>
      <c r="AF1066" s="858"/>
      <c r="AG1066" s="858"/>
      <c r="AH1066" s="858"/>
      <c r="AI1066" s="611"/>
      <c r="AJ1066" s="858"/>
      <c r="AK1066" s="858"/>
      <c r="AL1066" s="858"/>
      <c r="AM1066" s="858"/>
      <c r="AN1066" s="858"/>
      <c r="AO1066" s="858"/>
      <c r="AP1066" s="858"/>
      <c r="AQ1066" s="858"/>
      <c r="AR1066" s="858"/>
      <c r="AS1066" s="858"/>
      <c r="AT1066" s="858"/>
      <c r="AU1066" s="1145"/>
      <c r="AV1066" s="858"/>
      <c r="AW1066" s="858"/>
      <c r="AX1066" s="858"/>
      <c r="AY1066" s="858"/>
      <c r="AZ1066" s="858"/>
      <c r="BA1066" s="858"/>
      <c r="BB1066" s="858"/>
      <c r="BC1066" s="858"/>
      <c r="BD1066" s="858"/>
      <c r="BE1066" s="858"/>
      <c r="BF1066" s="858"/>
      <c r="BG1066" s="858"/>
      <c r="BH1066" s="858"/>
      <c r="BI1066" s="858"/>
      <c r="BJ1066" s="858"/>
      <c r="BK1066" s="858"/>
      <c r="BL1066" s="858"/>
      <c r="BM1066" s="611"/>
      <c r="BN1066" s="858"/>
      <c r="BO1066" s="858"/>
      <c r="BP1066" s="858"/>
      <c r="BQ1066" s="547"/>
      <c r="BR1066" s="1042"/>
      <c r="BS1066" s="1143"/>
      <c r="BT1066" s="1042"/>
      <c r="BU1066" s="1146"/>
      <c r="BV1066" s="1144"/>
      <c r="BW1066" s="1144"/>
      <c r="BX1066" s="1144"/>
      <c r="BY1066" s="1043"/>
    </row>
    <row r="1067" spans="1:77" s="619" customFormat="1" hidden="1">
      <c r="A1067" s="855"/>
      <c r="B1067" s="1065"/>
      <c r="C1067" s="1041"/>
      <c r="D1067" s="1042"/>
      <c r="E1067" s="1042"/>
      <c r="F1067" s="1042"/>
      <c r="G1067" s="1043"/>
      <c r="H1067" s="608"/>
      <c r="I1067" s="609"/>
      <c r="J1067" s="610"/>
      <c r="K1067" s="611"/>
      <c r="L1067" s="611"/>
      <c r="M1067" s="611"/>
      <c r="N1067" s="611"/>
      <c r="O1067" s="858"/>
      <c r="P1067" s="858"/>
      <c r="Q1067" s="858"/>
      <c r="R1067" s="858"/>
      <c r="S1067" s="858"/>
      <c r="T1067" s="615"/>
      <c r="U1067" s="858"/>
      <c r="V1067" s="858"/>
      <c r="W1067" s="858"/>
      <c r="X1067" s="858"/>
      <c r="Y1067" s="858"/>
      <c r="Z1067" s="858"/>
      <c r="AA1067" s="611"/>
      <c r="AB1067" s="858"/>
      <c r="AC1067" s="858"/>
      <c r="AD1067" s="858"/>
      <c r="AE1067" s="858"/>
      <c r="AF1067" s="858"/>
      <c r="AG1067" s="858"/>
      <c r="AH1067" s="858"/>
      <c r="AI1067" s="611"/>
      <c r="AJ1067" s="858"/>
      <c r="AK1067" s="858"/>
      <c r="AL1067" s="858"/>
      <c r="AM1067" s="858"/>
      <c r="AN1067" s="858"/>
      <c r="AO1067" s="858"/>
      <c r="AP1067" s="858"/>
      <c r="AQ1067" s="858"/>
      <c r="AR1067" s="858"/>
      <c r="AS1067" s="858"/>
      <c r="AT1067" s="858"/>
      <c r="AU1067" s="1145"/>
      <c r="AV1067" s="858"/>
      <c r="AW1067" s="858"/>
      <c r="AX1067" s="858"/>
      <c r="AY1067" s="858"/>
      <c r="AZ1067" s="858"/>
      <c r="BA1067" s="858"/>
      <c r="BB1067" s="858"/>
      <c r="BC1067" s="858"/>
      <c r="BD1067" s="858"/>
      <c r="BE1067" s="858"/>
      <c r="BF1067" s="858"/>
      <c r="BG1067" s="858"/>
      <c r="BH1067" s="858"/>
      <c r="BI1067" s="858"/>
      <c r="BJ1067" s="858"/>
      <c r="BK1067" s="858"/>
      <c r="BL1067" s="858"/>
      <c r="BM1067" s="611"/>
      <c r="BN1067" s="858"/>
      <c r="BO1067" s="858"/>
      <c r="BP1067" s="858"/>
      <c r="BQ1067" s="547"/>
      <c r="BR1067" s="1042"/>
      <c r="BS1067" s="1143"/>
      <c r="BT1067" s="1042"/>
      <c r="BU1067" s="1146"/>
      <c r="BV1067" s="1144"/>
      <c r="BW1067" s="1144"/>
      <c r="BX1067" s="1144"/>
      <c r="BY1067" s="1043"/>
    </row>
    <row r="1068" spans="1:77" s="619" customFormat="1" hidden="1">
      <c r="A1068" s="855"/>
      <c r="B1068" s="1065"/>
      <c r="C1068" s="1041"/>
      <c r="D1068" s="1042"/>
      <c r="E1068" s="1042"/>
      <c r="F1068" s="1042"/>
      <c r="G1068" s="1043"/>
      <c r="H1068" s="608"/>
      <c r="I1068" s="609"/>
      <c r="J1068" s="610"/>
      <c r="K1068" s="611"/>
      <c r="L1068" s="611"/>
      <c r="M1068" s="611"/>
      <c r="N1068" s="611"/>
      <c r="O1068" s="858"/>
      <c r="P1068" s="858"/>
      <c r="Q1068" s="858"/>
      <c r="R1068" s="858"/>
      <c r="S1068" s="858"/>
      <c r="T1068" s="615"/>
      <c r="U1068" s="858"/>
      <c r="V1068" s="858"/>
      <c r="W1068" s="858"/>
      <c r="X1068" s="858"/>
      <c r="Y1068" s="858"/>
      <c r="Z1068" s="858"/>
      <c r="AA1068" s="611"/>
      <c r="AB1068" s="858"/>
      <c r="AC1068" s="858"/>
      <c r="AD1068" s="858"/>
      <c r="AE1068" s="858"/>
      <c r="AF1068" s="858"/>
      <c r="AG1068" s="858"/>
      <c r="AH1068" s="858"/>
      <c r="AI1068" s="611"/>
      <c r="AJ1068" s="858"/>
      <c r="AK1068" s="858"/>
      <c r="AL1068" s="858"/>
      <c r="AM1068" s="858"/>
      <c r="AN1068" s="858"/>
      <c r="AO1068" s="858"/>
      <c r="AP1068" s="858"/>
      <c r="AQ1068" s="858"/>
      <c r="AR1068" s="858"/>
      <c r="AS1068" s="858"/>
      <c r="AT1068" s="858"/>
      <c r="AU1068" s="1145"/>
      <c r="AV1068" s="858"/>
      <c r="AW1068" s="858"/>
      <c r="AX1068" s="858"/>
      <c r="AY1068" s="858"/>
      <c r="AZ1068" s="858"/>
      <c r="BA1068" s="858"/>
      <c r="BB1068" s="858"/>
      <c r="BC1068" s="858"/>
      <c r="BD1068" s="858"/>
      <c r="BE1068" s="858"/>
      <c r="BF1068" s="858"/>
      <c r="BG1068" s="858"/>
      <c r="BH1068" s="858"/>
      <c r="BI1068" s="858"/>
      <c r="BJ1068" s="858"/>
      <c r="BK1068" s="858"/>
      <c r="BL1068" s="858"/>
      <c r="BM1068" s="611"/>
      <c r="BN1068" s="858"/>
      <c r="BO1068" s="858"/>
      <c r="BP1068" s="858"/>
      <c r="BQ1068" s="547"/>
      <c r="BR1068" s="1042"/>
      <c r="BS1068" s="1143"/>
      <c r="BT1068" s="1042"/>
      <c r="BU1068" s="1146"/>
      <c r="BV1068" s="1144"/>
      <c r="BW1068" s="1144"/>
      <c r="BX1068" s="1144"/>
      <c r="BY1068" s="1043"/>
    </row>
    <row r="1069" spans="1:77" s="619" customFormat="1" hidden="1">
      <c r="A1069" s="855"/>
      <c r="B1069" s="1065"/>
      <c r="C1069" s="1041"/>
      <c r="D1069" s="1042"/>
      <c r="E1069" s="1042"/>
      <c r="F1069" s="1042"/>
      <c r="G1069" s="1043"/>
      <c r="H1069" s="608"/>
      <c r="I1069" s="609"/>
      <c r="J1069" s="610"/>
      <c r="K1069" s="611"/>
      <c r="L1069" s="611"/>
      <c r="M1069" s="611"/>
      <c r="N1069" s="611"/>
      <c r="O1069" s="858"/>
      <c r="P1069" s="858"/>
      <c r="Q1069" s="858"/>
      <c r="R1069" s="858"/>
      <c r="S1069" s="858"/>
      <c r="T1069" s="615"/>
      <c r="U1069" s="858"/>
      <c r="V1069" s="858"/>
      <c r="W1069" s="858"/>
      <c r="X1069" s="858"/>
      <c r="Y1069" s="858"/>
      <c r="Z1069" s="858"/>
      <c r="AA1069" s="611"/>
      <c r="AB1069" s="858"/>
      <c r="AC1069" s="858"/>
      <c r="AD1069" s="858"/>
      <c r="AE1069" s="858"/>
      <c r="AF1069" s="858"/>
      <c r="AG1069" s="858"/>
      <c r="AH1069" s="858"/>
      <c r="AI1069" s="611"/>
      <c r="AJ1069" s="858"/>
      <c r="AK1069" s="858"/>
      <c r="AL1069" s="858"/>
      <c r="AM1069" s="858"/>
      <c r="AN1069" s="858"/>
      <c r="AO1069" s="858"/>
      <c r="AP1069" s="858"/>
      <c r="AQ1069" s="858"/>
      <c r="AR1069" s="858"/>
      <c r="AS1069" s="858"/>
      <c r="AT1069" s="858"/>
      <c r="AU1069" s="1145"/>
      <c r="AV1069" s="858"/>
      <c r="AW1069" s="858"/>
      <c r="AX1069" s="858"/>
      <c r="AY1069" s="858"/>
      <c r="AZ1069" s="858"/>
      <c r="BA1069" s="858"/>
      <c r="BB1069" s="858"/>
      <c r="BC1069" s="858"/>
      <c r="BD1069" s="858"/>
      <c r="BE1069" s="858"/>
      <c r="BF1069" s="858"/>
      <c r="BG1069" s="858"/>
      <c r="BH1069" s="858"/>
      <c r="BI1069" s="858"/>
      <c r="BJ1069" s="858"/>
      <c r="BK1069" s="858"/>
      <c r="BL1069" s="858"/>
      <c r="BM1069" s="611"/>
      <c r="BN1069" s="858"/>
      <c r="BO1069" s="858"/>
      <c r="BP1069" s="858"/>
      <c r="BQ1069" s="547"/>
      <c r="BR1069" s="1042"/>
      <c r="BS1069" s="1143"/>
      <c r="BT1069" s="1042"/>
      <c r="BU1069" s="1146"/>
      <c r="BV1069" s="1144"/>
      <c r="BW1069" s="1144"/>
      <c r="BX1069" s="1144"/>
      <c r="BY1069" s="1043"/>
    </row>
    <row r="1070" spans="1:77" s="619" customFormat="1" hidden="1">
      <c r="A1070" s="855"/>
      <c r="B1070" s="1065"/>
      <c r="C1070" s="1041"/>
      <c r="D1070" s="1042"/>
      <c r="E1070" s="1042"/>
      <c r="F1070" s="1042"/>
      <c r="G1070" s="1043"/>
      <c r="H1070" s="608"/>
      <c r="I1070" s="609"/>
      <c r="J1070" s="610"/>
      <c r="K1070" s="611"/>
      <c r="L1070" s="611"/>
      <c r="M1070" s="611"/>
      <c r="N1070" s="611"/>
      <c r="O1070" s="858"/>
      <c r="P1070" s="858"/>
      <c r="Q1070" s="858"/>
      <c r="R1070" s="858"/>
      <c r="S1070" s="858"/>
      <c r="T1070" s="615"/>
      <c r="U1070" s="858"/>
      <c r="V1070" s="858"/>
      <c r="W1070" s="858"/>
      <c r="X1070" s="858"/>
      <c r="Y1070" s="858"/>
      <c r="Z1070" s="858"/>
      <c r="AA1070" s="611"/>
      <c r="AB1070" s="858"/>
      <c r="AC1070" s="858"/>
      <c r="AD1070" s="858"/>
      <c r="AE1070" s="858"/>
      <c r="AF1070" s="858"/>
      <c r="AG1070" s="858"/>
      <c r="AH1070" s="858"/>
      <c r="AI1070" s="611"/>
      <c r="AJ1070" s="858"/>
      <c r="AK1070" s="858"/>
      <c r="AL1070" s="858"/>
      <c r="AM1070" s="858"/>
      <c r="AN1070" s="858"/>
      <c r="AO1070" s="858"/>
      <c r="AP1070" s="858"/>
      <c r="AQ1070" s="858"/>
      <c r="AR1070" s="858"/>
      <c r="AS1070" s="858"/>
      <c r="AT1070" s="858"/>
      <c r="AU1070" s="1145"/>
      <c r="AV1070" s="858"/>
      <c r="AW1070" s="858"/>
      <c r="AX1070" s="858"/>
      <c r="AY1070" s="858"/>
      <c r="AZ1070" s="858"/>
      <c r="BA1070" s="858"/>
      <c r="BB1070" s="858"/>
      <c r="BC1070" s="858"/>
      <c r="BD1070" s="858"/>
      <c r="BE1070" s="858"/>
      <c r="BF1070" s="858"/>
      <c r="BG1070" s="858"/>
      <c r="BH1070" s="858"/>
      <c r="BI1070" s="858"/>
      <c r="BJ1070" s="858"/>
      <c r="BK1070" s="858"/>
      <c r="BL1070" s="858"/>
      <c r="BM1070" s="611"/>
      <c r="BN1070" s="858"/>
      <c r="BO1070" s="858"/>
      <c r="BP1070" s="858"/>
      <c r="BQ1070" s="547"/>
      <c r="BR1070" s="1042"/>
      <c r="BS1070" s="1143"/>
      <c r="BT1070" s="1042"/>
      <c r="BU1070" s="1146"/>
      <c r="BV1070" s="1144"/>
      <c r="BW1070" s="1144"/>
      <c r="BX1070" s="1144"/>
      <c r="BY1070" s="1043"/>
    </row>
    <row r="1071" spans="1:77" s="619" customFormat="1" hidden="1">
      <c r="A1071" s="855"/>
      <c r="B1071" s="1065"/>
      <c r="C1071" s="1041"/>
      <c r="D1071" s="1042"/>
      <c r="E1071" s="1042"/>
      <c r="F1071" s="1042"/>
      <c r="G1071" s="1043"/>
      <c r="H1071" s="608"/>
      <c r="I1071" s="609"/>
      <c r="J1071" s="610"/>
      <c r="K1071" s="611"/>
      <c r="L1071" s="611"/>
      <c r="M1071" s="611"/>
      <c r="N1071" s="611"/>
      <c r="O1071" s="858"/>
      <c r="P1071" s="858"/>
      <c r="Q1071" s="858"/>
      <c r="R1071" s="858"/>
      <c r="S1071" s="858"/>
      <c r="T1071" s="615"/>
      <c r="U1071" s="858"/>
      <c r="V1071" s="858"/>
      <c r="W1071" s="858"/>
      <c r="X1071" s="858"/>
      <c r="Y1071" s="858"/>
      <c r="Z1071" s="858"/>
      <c r="AA1071" s="611"/>
      <c r="AB1071" s="858"/>
      <c r="AC1071" s="858"/>
      <c r="AD1071" s="858"/>
      <c r="AE1071" s="858"/>
      <c r="AF1071" s="858"/>
      <c r="AG1071" s="858"/>
      <c r="AH1071" s="858"/>
      <c r="AI1071" s="611"/>
      <c r="AJ1071" s="858"/>
      <c r="AK1071" s="858"/>
      <c r="AL1071" s="858"/>
      <c r="AM1071" s="858"/>
      <c r="AN1071" s="858"/>
      <c r="AO1071" s="858"/>
      <c r="AP1071" s="858"/>
      <c r="AQ1071" s="858"/>
      <c r="AR1071" s="858"/>
      <c r="AS1071" s="858"/>
      <c r="AT1071" s="858"/>
      <c r="AU1071" s="1145"/>
      <c r="AV1071" s="858"/>
      <c r="AW1071" s="858"/>
      <c r="AX1071" s="858"/>
      <c r="AY1071" s="858"/>
      <c r="AZ1071" s="858"/>
      <c r="BA1071" s="858"/>
      <c r="BB1071" s="858"/>
      <c r="BC1071" s="858"/>
      <c r="BD1071" s="858"/>
      <c r="BE1071" s="858"/>
      <c r="BF1071" s="858"/>
      <c r="BG1071" s="858"/>
      <c r="BH1071" s="858"/>
      <c r="BI1071" s="858"/>
      <c r="BJ1071" s="858"/>
      <c r="BK1071" s="858"/>
      <c r="BL1071" s="858"/>
      <c r="BM1071" s="611"/>
      <c r="BN1071" s="858"/>
      <c r="BO1071" s="858"/>
      <c r="BP1071" s="858"/>
      <c r="BQ1071" s="547"/>
      <c r="BR1071" s="1042"/>
      <c r="BS1071" s="1143"/>
      <c r="BT1071" s="1042"/>
      <c r="BU1071" s="1146"/>
      <c r="BV1071" s="1144"/>
      <c r="BW1071" s="1144"/>
      <c r="BX1071" s="1144"/>
      <c r="BY1071" s="1043"/>
    </row>
    <row r="1072" spans="1:77" s="619" customFormat="1" hidden="1">
      <c r="A1072" s="855"/>
      <c r="B1072" s="1065"/>
      <c r="C1072" s="1041"/>
      <c r="D1072" s="1042"/>
      <c r="E1072" s="1042"/>
      <c r="F1072" s="1042"/>
      <c r="G1072" s="1043"/>
      <c r="H1072" s="608"/>
      <c r="I1072" s="609"/>
      <c r="J1072" s="610"/>
      <c r="K1072" s="611"/>
      <c r="L1072" s="611"/>
      <c r="M1072" s="611"/>
      <c r="N1072" s="611"/>
      <c r="O1072" s="858"/>
      <c r="P1072" s="858"/>
      <c r="Q1072" s="858"/>
      <c r="R1072" s="858"/>
      <c r="S1072" s="858"/>
      <c r="T1072" s="615"/>
      <c r="U1072" s="858"/>
      <c r="V1072" s="858"/>
      <c r="W1072" s="858"/>
      <c r="X1072" s="858"/>
      <c r="Y1072" s="858"/>
      <c r="Z1072" s="858"/>
      <c r="AA1072" s="611"/>
      <c r="AB1072" s="858"/>
      <c r="AC1072" s="858"/>
      <c r="AD1072" s="858"/>
      <c r="AE1072" s="858"/>
      <c r="AF1072" s="858"/>
      <c r="AG1072" s="858"/>
      <c r="AH1072" s="858"/>
      <c r="AI1072" s="611"/>
      <c r="AJ1072" s="858"/>
      <c r="AK1072" s="858"/>
      <c r="AL1072" s="858"/>
      <c r="AM1072" s="858"/>
      <c r="AN1072" s="858"/>
      <c r="AO1072" s="858"/>
      <c r="AP1072" s="858"/>
      <c r="AQ1072" s="858"/>
      <c r="AR1072" s="858"/>
      <c r="AS1072" s="858"/>
      <c r="AT1072" s="858"/>
      <c r="AU1072" s="1145"/>
      <c r="AV1072" s="858"/>
      <c r="AW1072" s="858"/>
      <c r="AX1072" s="858"/>
      <c r="AY1072" s="858"/>
      <c r="AZ1072" s="858"/>
      <c r="BA1072" s="858"/>
      <c r="BB1072" s="858"/>
      <c r="BC1072" s="858"/>
      <c r="BD1072" s="858"/>
      <c r="BE1072" s="858"/>
      <c r="BF1072" s="858"/>
      <c r="BG1072" s="858"/>
      <c r="BH1072" s="858"/>
      <c r="BI1072" s="858"/>
      <c r="BJ1072" s="858"/>
      <c r="BK1072" s="858"/>
      <c r="BL1072" s="858"/>
      <c r="BM1072" s="611"/>
      <c r="BN1072" s="858"/>
      <c r="BO1072" s="858"/>
      <c r="BP1072" s="858"/>
      <c r="BQ1072" s="547"/>
      <c r="BR1072" s="1042"/>
      <c r="BS1072" s="1143"/>
      <c r="BT1072" s="1042"/>
      <c r="BU1072" s="1146"/>
      <c r="BV1072" s="1144"/>
      <c r="BW1072" s="1144"/>
      <c r="BX1072" s="1144"/>
      <c r="BY1072" s="1043"/>
    </row>
    <row r="1073" spans="1:77" s="619" customFormat="1" hidden="1">
      <c r="A1073" s="855"/>
      <c r="B1073" s="1065"/>
      <c r="C1073" s="1041"/>
      <c r="D1073" s="1042"/>
      <c r="E1073" s="1042"/>
      <c r="F1073" s="1042"/>
      <c r="G1073" s="1043"/>
      <c r="H1073" s="608"/>
      <c r="I1073" s="609"/>
      <c r="J1073" s="610"/>
      <c r="K1073" s="611"/>
      <c r="L1073" s="611"/>
      <c r="M1073" s="611"/>
      <c r="N1073" s="611"/>
      <c r="O1073" s="858"/>
      <c r="P1073" s="858"/>
      <c r="Q1073" s="858"/>
      <c r="R1073" s="858"/>
      <c r="S1073" s="858"/>
      <c r="T1073" s="615"/>
      <c r="U1073" s="858"/>
      <c r="V1073" s="858"/>
      <c r="W1073" s="858"/>
      <c r="X1073" s="858"/>
      <c r="Y1073" s="858"/>
      <c r="Z1073" s="858"/>
      <c r="AA1073" s="611"/>
      <c r="AB1073" s="858"/>
      <c r="AC1073" s="858"/>
      <c r="AD1073" s="858"/>
      <c r="AE1073" s="858"/>
      <c r="AF1073" s="858"/>
      <c r="AG1073" s="858"/>
      <c r="AH1073" s="858"/>
      <c r="AI1073" s="611"/>
      <c r="AJ1073" s="858"/>
      <c r="AK1073" s="858"/>
      <c r="AL1073" s="858"/>
      <c r="AM1073" s="858"/>
      <c r="AN1073" s="858"/>
      <c r="AO1073" s="858"/>
      <c r="AP1073" s="858"/>
      <c r="AQ1073" s="858"/>
      <c r="AR1073" s="858"/>
      <c r="AS1073" s="858"/>
      <c r="AT1073" s="858"/>
      <c r="AU1073" s="1145"/>
      <c r="AV1073" s="858"/>
      <c r="AW1073" s="858"/>
      <c r="AX1073" s="858"/>
      <c r="AY1073" s="858"/>
      <c r="AZ1073" s="858"/>
      <c r="BA1073" s="858"/>
      <c r="BB1073" s="858"/>
      <c r="BC1073" s="858"/>
      <c r="BD1073" s="858"/>
      <c r="BE1073" s="858"/>
      <c r="BF1073" s="858"/>
      <c r="BG1073" s="858"/>
      <c r="BH1073" s="858"/>
      <c r="BI1073" s="858"/>
      <c r="BJ1073" s="858"/>
      <c r="BK1073" s="858"/>
      <c r="BL1073" s="858"/>
      <c r="BM1073" s="611"/>
      <c r="BN1073" s="858"/>
      <c r="BO1073" s="858"/>
      <c r="BP1073" s="858"/>
      <c r="BQ1073" s="547"/>
      <c r="BR1073" s="1042"/>
      <c r="BS1073" s="1143"/>
      <c r="BT1073" s="1042"/>
      <c r="BU1073" s="1146"/>
      <c r="BV1073" s="1144"/>
      <c r="BW1073" s="1144"/>
      <c r="BX1073" s="1144"/>
      <c r="BY1073" s="1043"/>
    </row>
    <row r="1074" spans="1:77" s="619" customFormat="1" hidden="1">
      <c r="A1074" s="855"/>
      <c r="B1074" s="1065"/>
      <c r="C1074" s="1041"/>
      <c r="D1074" s="1042"/>
      <c r="E1074" s="1042"/>
      <c r="F1074" s="1042"/>
      <c r="G1074" s="1043"/>
      <c r="H1074" s="608"/>
      <c r="I1074" s="609"/>
      <c r="J1074" s="610"/>
      <c r="K1074" s="611"/>
      <c r="L1074" s="611"/>
      <c r="M1074" s="611"/>
      <c r="N1074" s="611"/>
      <c r="O1074" s="858"/>
      <c r="P1074" s="858"/>
      <c r="Q1074" s="858"/>
      <c r="R1074" s="858"/>
      <c r="S1074" s="858"/>
      <c r="T1074" s="615"/>
      <c r="U1074" s="858"/>
      <c r="V1074" s="858"/>
      <c r="W1074" s="858"/>
      <c r="X1074" s="858"/>
      <c r="Y1074" s="858"/>
      <c r="Z1074" s="858"/>
      <c r="AA1074" s="611"/>
      <c r="AB1074" s="858"/>
      <c r="AC1074" s="858"/>
      <c r="AD1074" s="858"/>
      <c r="AE1074" s="858"/>
      <c r="AF1074" s="858"/>
      <c r="AG1074" s="858"/>
      <c r="AH1074" s="858"/>
      <c r="AI1074" s="611"/>
      <c r="AJ1074" s="858"/>
      <c r="AK1074" s="858"/>
      <c r="AL1074" s="858"/>
      <c r="AM1074" s="858"/>
      <c r="AN1074" s="858"/>
      <c r="AO1074" s="858"/>
      <c r="AP1074" s="858"/>
      <c r="AQ1074" s="858"/>
      <c r="AR1074" s="858"/>
      <c r="AS1074" s="858"/>
      <c r="AT1074" s="858"/>
      <c r="AU1074" s="1145"/>
      <c r="AV1074" s="858"/>
      <c r="AW1074" s="858"/>
      <c r="AX1074" s="858"/>
      <c r="AY1074" s="858"/>
      <c r="AZ1074" s="858"/>
      <c r="BA1074" s="858"/>
      <c r="BB1074" s="858"/>
      <c r="BC1074" s="858"/>
      <c r="BD1074" s="858"/>
      <c r="BE1074" s="858"/>
      <c r="BF1074" s="858"/>
      <c r="BG1074" s="858"/>
      <c r="BH1074" s="858"/>
      <c r="BI1074" s="858"/>
      <c r="BJ1074" s="858"/>
      <c r="BK1074" s="858"/>
      <c r="BL1074" s="858"/>
      <c r="BM1074" s="611"/>
      <c r="BN1074" s="858"/>
      <c r="BO1074" s="858"/>
      <c r="BP1074" s="858"/>
      <c r="BQ1074" s="547"/>
      <c r="BR1074" s="1042"/>
      <c r="BS1074" s="1143"/>
      <c r="BT1074" s="1042"/>
      <c r="BU1074" s="1146"/>
      <c r="BV1074" s="1144"/>
      <c r="BW1074" s="1144"/>
      <c r="BX1074" s="1144"/>
      <c r="BY1074" s="1043"/>
    </row>
    <row r="1075" spans="1:77" s="619" customFormat="1" hidden="1">
      <c r="A1075" s="855"/>
      <c r="B1075" s="1065"/>
      <c r="C1075" s="1041"/>
      <c r="D1075" s="1042"/>
      <c r="E1075" s="1042"/>
      <c r="F1075" s="1042"/>
      <c r="G1075" s="1043"/>
      <c r="H1075" s="608"/>
      <c r="I1075" s="609"/>
      <c r="J1075" s="610"/>
      <c r="K1075" s="611"/>
      <c r="L1075" s="611"/>
      <c r="M1075" s="611"/>
      <c r="N1075" s="611"/>
      <c r="O1075" s="858"/>
      <c r="P1075" s="858"/>
      <c r="Q1075" s="858"/>
      <c r="R1075" s="858"/>
      <c r="S1075" s="858"/>
      <c r="T1075" s="615"/>
      <c r="U1075" s="858"/>
      <c r="V1075" s="858"/>
      <c r="W1075" s="858"/>
      <c r="X1075" s="858"/>
      <c r="Y1075" s="858"/>
      <c r="Z1075" s="858"/>
      <c r="AA1075" s="611"/>
      <c r="AB1075" s="858"/>
      <c r="AC1075" s="858"/>
      <c r="AD1075" s="858"/>
      <c r="AE1075" s="858"/>
      <c r="AF1075" s="858"/>
      <c r="AG1075" s="858"/>
      <c r="AH1075" s="858"/>
      <c r="AI1075" s="611"/>
      <c r="AJ1075" s="858"/>
      <c r="AK1075" s="858"/>
      <c r="AL1075" s="858"/>
      <c r="AM1075" s="858"/>
      <c r="AN1075" s="858"/>
      <c r="AO1075" s="858"/>
      <c r="AP1075" s="858"/>
      <c r="AQ1075" s="858"/>
      <c r="AR1075" s="858"/>
      <c r="AS1075" s="858"/>
      <c r="AT1075" s="858"/>
      <c r="AU1075" s="1145"/>
      <c r="AV1075" s="858"/>
      <c r="AW1075" s="858"/>
      <c r="AX1075" s="858"/>
      <c r="AY1075" s="858"/>
      <c r="AZ1075" s="858"/>
      <c r="BA1075" s="858"/>
      <c r="BB1075" s="858"/>
      <c r="BC1075" s="858"/>
      <c r="BD1075" s="858"/>
      <c r="BE1075" s="858"/>
      <c r="BF1075" s="858"/>
      <c r="BG1075" s="858"/>
      <c r="BH1075" s="858"/>
      <c r="BI1075" s="858"/>
      <c r="BJ1075" s="858"/>
      <c r="BK1075" s="858"/>
      <c r="BL1075" s="858"/>
      <c r="BM1075" s="611"/>
      <c r="BN1075" s="858"/>
      <c r="BO1075" s="858"/>
      <c r="BP1075" s="858"/>
      <c r="BQ1075" s="547"/>
      <c r="BR1075" s="1042"/>
      <c r="BS1075" s="1143"/>
      <c r="BT1075" s="1042"/>
      <c r="BU1075" s="1146"/>
      <c r="BV1075" s="1144"/>
      <c r="BW1075" s="1144"/>
      <c r="BX1075" s="1144"/>
      <c r="BY1075" s="1043"/>
    </row>
    <row r="1076" spans="1:77" s="619" customFormat="1" hidden="1">
      <c r="A1076" s="855"/>
      <c r="B1076" s="1065"/>
      <c r="C1076" s="1041"/>
      <c r="D1076" s="1042"/>
      <c r="E1076" s="1042"/>
      <c r="F1076" s="1042"/>
      <c r="G1076" s="1043"/>
      <c r="H1076" s="608"/>
      <c r="I1076" s="609"/>
      <c r="J1076" s="610"/>
      <c r="K1076" s="611"/>
      <c r="L1076" s="611"/>
      <c r="M1076" s="611"/>
      <c r="N1076" s="611"/>
      <c r="O1076" s="858"/>
      <c r="P1076" s="858"/>
      <c r="Q1076" s="858"/>
      <c r="R1076" s="858"/>
      <c r="S1076" s="858"/>
      <c r="T1076" s="615"/>
      <c r="U1076" s="858"/>
      <c r="V1076" s="858"/>
      <c r="W1076" s="858"/>
      <c r="X1076" s="858"/>
      <c r="Y1076" s="858"/>
      <c r="Z1076" s="858"/>
      <c r="AA1076" s="611"/>
      <c r="AB1076" s="858"/>
      <c r="AC1076" s="858"/>
      <c r="AD1076" s="858"/>
      <c r="AE1076" s="858"/>
      <c r="AF1076" s="858"/>
      <c r="AG1076" s="858"/>
      <c r="AH1076" s="858"/>
      <c r="AI1076" s="611"/>
      <c r="AJ1076" s="858"/>
      <c r="AK1076" s="858"/>
      <c r="AL1076" s="858"/>
      <c r="AM1076" s="858"/>
      <c r="AN1076" s="858"/>
      <c r="AO1076" s="858"/>
      <c r="AP1076" s="858"/>
      <c r="AQ1076" s="858"/>
      <c r="AR1076" s="858"/>
      <c r="AS1076" s="858"/>
      <c r="AT1076" s="858"/>
      <c r="AU1076" s="1145"/>
      <c r="AV1076" s="858"/>
      <c r="AW1076" s="858"/>
      <c r="AX1076" s="858"/>
      <c r="AY1076" s="858"/>
      <c r="AZ1076" s="858"/>
      <c r="BA1076" s="858"/>
      <c r="BB1076" s="858"/>
      <c r="BC1076" s="858"/>
      <c r="BD1076" s="858"/>
      <c r="BE1076" s="858"/>
      <c r="BF1076" s="858"/>
      <c r="BG1076" s="858"/>
      <c r="BH1076" s="858"/>
      <c r="BI1076" s="858"/>
      <c r="BJ1076" s="858"/>
      <c r="BK1076" s="858"/>
      <c r="BL1076" s="858"/>
      <c r="BM1076" s="611"/>
      <c r="BN1076" s="858"/>
      <c r="BO1076" s="858"/>
      <c r="BP1076" s="858"/>
      <c r="BQ1076" s="547"/>
      <c r="BR1076" s="1042"/>
      <c r="BS1076" s="1143"/>
      <c r="BT1076" s="1042"/>
      <c r="BU1076" s="1146"/>
      <c r="BV1076" s="1144"/>
      <c r="BW1076" s="1144"/>
      <c r="BX1076" s="1144"/>
      <c r="BY1076" s="1043"/>
    </row>
    <row r="1077" spans="1:77" s="619" customFormat="1" hidden="1">
      <c r="A1077" s="855"/>
      <c r="B1077" s="1065"/>
      <c r="C1077" s="1041"/>
      <c r="D1077" s="1042"/>
      <c r="E1077" s="1042"/>
      <c r="F1077" s="1042"/>
      <c r="G1077" s="1043"/>
      <c r="H1077" s="608"/>
      <c r="I1077" s="609"/>
      <c r="J1077" s="610"/>
      <c r="K1077" s="611"/>
      <c r="L1077" s="611"/>
      <c r="M1077" s="611"/>
      <c r="N1077" s="611"/>
      <c r="O1077" s="858"/>
      <c r="P1077" s="858"/>
      <c r="Q1077" s="858"/>
      <c r="R1077" s="858"/>
      <c r="S1077" s="858"/>
      <c r="T1077" s="615"/>
      <c r="U1077" s="858"/>
      <c r="V1077" s="858"/>
      <c r="W1077" s="858"/>
      <c r="X1077" s="858"/>
      <c r="Y1077" s="858"/>
      <c r="Z1077" s="858"/>
      <c r="AA1077" s="611"/>
      <c r="AB1077" s="858"/>
      <c r="AC1077" s="858"/>
      <c r="AD1077" s="858"/>
      <c r="AE1077" s="858"/>
      <c r="AF1077" s="858"/>
      <c r="AG1077" s="858"/>
      <c r="AH1077" s="858"/>
      <c r="AI1077" s="611"/>
      <c r="AJ1077" s="858"/>
      <c r="AK1077" s="858"/>
      <c r="AL1077" s="858"/>
      <c r="AM1077" s="858"/>
      <c r="AN1077" s="858"/>
      <c r="AO1077" s="858"/>
      <c r="AP1077" s="858"/>
      <c r="AQ1077" s="858"/>
      <c r="AR1077" s="858"/>
      <c r="AS1077" s="858"/>
      <c r="AT1077" s="858"/>
      <c r="AU1077" s="1145"/>
      <c r="AV1077" s="858"/>
      <c r="AW1077" s="858"/>
      <c r="AX1077" s="858"/>
      <c r="AY1077" s="858"/>
      <c r="AZ1077" s="858"/>
      <c r="BA1077" s="858"/>
      <c r="BB1077" s="858"/>
      <c r="BC1077" s="858"/>
      <c r="BD1077" s="858"/>
      <c r="BE1077" s="858"/>
      <c r="BF1077" s="858"/>
      <c r="BG1077" s="858"/>
      <c r="BH1077" s="858"/>
      <c r="BI1077" s="858"/>
      <c r="BJ1077" s="858"/>
      <c r="BK1077" s="858"/>
      <c r="BL1077" s="858"/>
      <c r="BM1077" s="611"/>
      <c r="BN1077" s="858"/>
      <c r="BO1077" s="858"/>
      <c r="BP1077" s="858"/>
      <c r="BQ1077" s="547"/>
      <c r="BR1077" s="1042"/>
      <c r="BS1077" s="1143"/>
      <c r="BT1077" s="1042"/>
      <c r="BU1077" s="1146"/>
      <c r="BV1077" s="1144"/>
      <c r="BW1077" s="1144"/>
      <c r="BX1077" s="1144"/>
      <c r="BY1077" s="1043"/>
    </row>
    <row r="1078" spans="1:77" s="619" customFormat="1" hidden="1">
      <c r="A1078" s="855"/>
      <c r="B1078" s="1065"/>
      <c r="C1078" s="1041"/>
      <c r="D1078" s="1042"/>
      <c r="E1078" s="1042"/>
      <c r="F1078" s="1042"/>
      <c r="G1078" s="1043"/>
      <c r="H1078" s="608"/>
      <c r="I1078" s="609"/>
      <c r="J1078" s="610"/>
      <c r="K1078" s="611"/>
      <c r="L1078" s="611"/>
      <c r="M1078" s="611"/>
      <c r="N1078" s="611"/>
      <c r="O1078" s="858"/>
      <c r="P1078" s="858"/>
      <c r="Q1078" s="858"/>
      <c r="R1078" s="858"/>
      <c r="S1078" s="858"/>
      <c r="T1078" s="615"/>
      <c r="U1078" s="858"/>
      <c r="V1078" s="858"/>
      <c r="W1078" s="858"/>
      <c r="X1078" s="858"/>
      <c r="Y1078" s="858"/>
      <c r="Z1078" s="858"/>
      <c r="AA1078" s="611"/>
      <c r="AB1078" s="858"/>
      <c r="AC1078" s="858"/>
      <c r="AD1078" s="858"/>
      <c r="AE1078" s="858"/>
      <c r="AF1078" s="858"/>
      <c r="AG1078" s="858"/>
      <c r="AH1078" s="858"/>
      <c r="AI1078" s="611"/>
      <c r="AJ1078" s="858"/>
      <c r="AK1078" s="858"/>
      <c r="AL1078" s="858"/>
      <c r="AM1078" s="858"/>
      <c r="AN1078" s="858"/>
      <c r="AO1078" s="858"/>
      <c r="AP1078" s="858"/>
      <c r="AQ1078" s="858"/>
      <c r="AR1078" s="858"/>
      <c r="AS1078" s="858"/>
      <c r="AT1078" s="858"/>
      <c r="AU1078" s="1145"/>
      <c r="AV1078" s="858"/>
      <c r="AW1078" s="858"/>
      <c r="AX1078" s="858"/>
      <c r="AY1078" s="858"/>
      <c r="AZ1078" s="858"/>
      <c r="BA1078" s="858"/>
      <c r="BB1078" s="858"/>
      <c r="BC1078" s="858"/>
      <c r="BD1078" s="858"/>
      <c r="BE1078" s="858"/>
      <c r="BF1078" s="858"/>
      <c r="BG1078" s="858"/>
      <c r="BH1078" s="858"/>
      <c r="BI1078" s="858"/>
      <c r="BJ1078" s="858"/>
      <c r="BK1078" s="858"/>
      <c r="BL1078" s="858"/>
      <c r="BM1078" s="611"/>
      <c r="BN1078" s="858"/>
      <c r="BO1078" s="858"/>
      <c r="BP1078" s="858"/>
      <c r="BQ1078" s="547"/>
      <c r="BR1078" s="1042"/>
      <c r="BS1078" s="1143"/>
      <c r="BT1078" s="1042"/>
      <c r="BU1078" s="1146"/>
      <c r="BV1078" s="1144"/>
      <c r="BW1078" s="1144"/>
      <c r="BX1078" s="1144"/>
      <c r="BY1078" s="1043"/>
    </row>
    <row r="1079" spans="1:77" s="619" customFormat="1" hidden="1">
      <c r="A1079" s="855"/>
      <c r="B1079" s="1065"/>
      <c r="C1079" s="1041"/>
      <c r="D1079" s="1042"/>
      <c r="E1079" s="1042"/>
      <c r="F1079" s="1042"/>
      <c r="G1079" s="1043"/>
      <c r="H1079" s="608"/>
      <c r="I1079" s="609"/>
      <c r="J1079" s="610"/>
      <c r="K1079" s="611"/>
      <c r="L1079" s="611"/>
      <c r="M1079" s="611"/>
      <c r="N1079" s="611"/>
      <c r="O1079" s="858"/>
      <c r="P1079" s="858"/>
      <c r="Q1079" s="858"/>
      <c r="R1079" s="858"/>
      <c r="S1079" s="858"/>
      <c r="T1079" s="615"/>
      <c r="U1079" s="858"/>
      <c r="V1079" s="858"/>
      <c r="W1079" s="858"/>
      <c r="X1079" s="858"/>
      <c r="Y1079" s="858"/>
      <c r="Z1079" s="858"/>
      <c r="AA1079" s="611"/>
      <c r="AB1079" s="858"/>
      <c r="AC1079" s="858"/>
      <c r="AD1079" s="858"/>
      <c r="AE1079" s="858"/>
      <c r="AF1079" s="858"/>
      <c r="AG1079" s="858"/>
      <c r="AH1079" s="858"/>
      <c r="AI1079" s="611"/>
      <c r="AJ1079" s="858"/>
      <c r="AK1079" s="858"/>
      <c r="AL1079" s="858"/>
      <c r="AM1079" s="858"/>
      <c r="AN1079" s="858"/>
      <c r="AO1079" s="858"/>
      <c r="AP1079" s="858"/>
      <c r="AQ1079" s="858"/>
      <c r="AR1079" s="858"/>
      <c r="AS1079" s="858"/>
      <c r="AT1079" s="858"/>
      <c r="AU1079" s="1145"/>
      <c r="AV1079" s="858"/>
      <c r="AW1079" s="858"/>
      <c r="AX1079" s="858"/>
      <c r="AY1079" s="858"/>
      <c r="AZ1079" s="858"/>
      <c r="BA1079" s="858"/>
      <c r="BB1079" s="858"/>
      <c r="BC1079" s="858"/>
      <c r="BD1079" s="858"/>
      <c r="BE1079" s="858"/>
      <c r="BF1079" s="858"/>
      <c r="BG1079" s="858"/>
      <c r="BH1079" s="858"/>
      <c r="BI1079" s="858"/>
      <c r="BJ1079" s="858"/>
      <c r="BK1079" s="858"/>
      <c r="BL1079" s="858"/>
      <c r="BM1079" s="611"/>
      <c r="BN1079" s="858"/>
      <c r="BO1079" s="858"/>
      <c r="BP1079" s="858"/>
      <c r="BQ1079" s="547"/>
      <c r="BR1079" s="1042"/>
      <c r="BS1079" s="1143"/>
      <c r="BT1079" s="1042"/>
      <c r="BU1079" s="1146"/>
      <c r="BV1079" s="1144"/>
      <c r="BW1079" s="1144"/>
      <c r="BX1079" s="1144"/>
      <c r="BY1079" s="1043"/>
    </row>
    <row r="1080" spans="1:77" s="619" customFormat="1" hidden="1">
      <c r="A1080" s="855"/>
      <c r="B1080" s="1065"/>
      <c r="C1080" s="1041"/>
      <c r="D1080" s="1042"/>
      <c r="E1080" s="1042"/>
      <c r="F1080" s="1042"/>
      <c r="G1080" s="1043"/>
      <c r="H1080" s="608"/>
      <c r="I1080" s="609"/>
      <c r="J1080" s="610"/>
      <c r="K1080" s="611"/>
      <c r="L1080" s="611"/>
      <c r="M1080" s="611"/>
      <c r="N1080" s="611"/>
      <c r="O1080" s="858"/>
      <c r="P1080" s="858"/>
      <c r="Q1080" s="858"/>
      <c r="R1080" s="858"/>
      <c r="S1080" s="858"/>
      <c r="T1080" s="615"/>
      <c r="U1080" s="858"/>
      <c r="V1080" s="858"/>
      <c r="W1080" s="858"/>
      <c r="X1080" s="858"/>
      <c r="Y1080" s="858"/>
      <c r="Z1080" s="858"/>
      <c r="AA1080" s="611"/>
      <c r="AB1080" s="858"/>
      <c r="AC1080" s="858"/>
      <c r="AD1080" s="858"/>
      <c r="AE1080" s="858"/>
      <c r="AF1080" s="858"/>
      <c r="AG1080" s="858"/>
      <c r="AH1080" s="858"/>
      <c r="AI1080" s="611"/>
      <c r="AJ1080" s="858"/>
      <c r="AK1080" s="858"/>
      <c r="AL1080" s="858"/>
      <c r="AM1080" s="858"/>
      <c r="AN1080" s="858"/>
      <c r="AO1080" s="858"/>
      <c r="AP1080" s="858"/>
      <c r="AQ1080" s="858"/>
      <c r="AR1080" s="858"/>
      <c r="AS1080" s="858"/>
      <c r="AT1080" s="858"/>
      <c r="AU1080" s="1145"/>
      <c r="AV1080" s="858"/>
      <c r="AW1080" s="858"/>
      <c r="AX1080" s="858"/>
      <c r="AY1080" s="858"/>
      <c r="AZ1080" s="858"/>
      <c r="BA1080" s="858"/>
      <c r="BB1080" s="858"/>
      <c r="BC1080" s="858"/>
      <c r="BD1080" s="858"/>
      <c r="BE1080" s="858"/>
      <c r="BF1080" s="858"/>
      <c r="BG1080" s="858"/>
      <c r="BH1080" s="858"/>
      <c r="BI1080" s="858"/>
      <c r="BJ1080" s="858"/>
      <c r="BK1080" s="858"/>
      <c r="BL1080" s="858"/>
      <c r="BM1080" s="611"/>
      <c r="BN1080" s="858"/>
      <c r="BO1080" s="858"/>
      <c r="BP1080" s="858"/>
      <c r="BQ1080" s="547"/>
      <c r="BR1080" s="1042"/>
      <c r="BS1080" s="1143"/>
      <c r="BT1080" s="1042"/>
      <c r="BU1080" s="1146"/>
      <c r="BV1080" s="1144"/>
      <c r="BW1080" s="1144"/>
      <c r="BX1080" s="1144"/>
      <c r="BY1080" s="1043"/>
    </row>
    <row r="1081" spans="1:77" s="619" customFormat="1" hidden="1">
      <c r="A1081" s="855"/>
      <c r="B1081" s="1065"/>
      <c r="C1081" s="1041"/>
      <c r="D1081" s="1042"/>
      <c r="E1081" s="1042"/>
      <c r="F1081" s="1042"/>
      <c r="G1081" s="1043"/>
      <c r="H1081" s="608"/>
      <c r="I1081" s="609"/>
      <c r="J1081" s="610"/>
      <c r="K1081" s="611"/>
      <c r="L1081" s="611"/>
      <c r="M1081" s="611"/>
      <c r="N1081" s="611"/>
      <c r="O1081" s="858"/>
      <c r="P1081" s="858"/>
      <c r="Q1081" s="858"/>
      <c r="R1081" s="858"/>
      <c r="S1081" s="858"/>
      <c r="T1081" s="615"/>
      <c r="U1081" s="858"/>
      <c r="V1081" s="858"/>
      <c r="W1081" s="858"/>
      <c r="X1081" s="858"/>
      <c r="Y1081" s="858"/>
      <c r="Z1081" s="858"/>
      <c r="AA1081" s="611"/>
      <c r="AB1081" s="858"/>
      <c r="AC1081" s="858"/>
      <c r="AD1081" s="858"/>
      <c r="AE1081" s="858"/>
      <c r="AF1081" s="858"/>
      <c r="AG1081" s="858"/>
      <c r="AH1081" s="858"/>
      <c r="AI1081" s="611"/>
      <c r="AJ1081" s="858"/>
      <c r="AK1081" s="858"/>
      <c r="AL1081" s="858"/>
      <c r="AM1081" s="858"/>
      <c r="AN1081" s="858"/>
      <c r="AO1081" s="858"/>
      <c r="AP1081" s="858"/>
      <c r="AQ1081" s="858"/>
      <c r="AR1081" s="858"/>
      <c r="AS1081" s="858"/>
      <c r="AT1081" s="858"/>
      <c r="AU1081" s="1145"/>
      <c r="AV1081" s="858"/>
      <c r="AW1081" s="858"/>
      <c r="AX1081" s="858"/>
      <c r="AY1081" s="858"/>
      <c r="AZ1081" s="858"/>
      <c r="BA1081" s="858"/>
      <c r="BB1081" s="858"/>
      <c r="BC1081" s="858"/>
      <c r="BD1081" s="858"/>
      <c r="BE1081" s="858"/>
      <c r="BF1081" s="858"/>
      <c r="BG1081" s="858"/>
      <c r="BH1081" s="858"/>
      <c r="BI1081" s="858"/>
      <c r="BJ1081" s="858"/>
      <c r="BK1081" s="858"/>
      <c r="BL1081" s="858"/>
      <c r="BM1081" s="611"/>
      <c r="BN1081" s="858"/>
      <c r="BO1081" s="858"/>
      <c r="BP1081" s="858"/>
      <c r="BQ1081" s="547"/>
      <c r="BR1081" s="1042"/>
      <c r="BS1081" s="1143"/>
      <c r="BT1081" s="1042"/>
      <c r="BU1081" s="1146"/>
      <c r="BV1081" s="1144"/>
      <c r="BW1081" s="1144"/>
      <c r="BX1081" s="1144"/>
      <c r="BY1081" s="1043"/>
    </row>
    <row r="1082" spans="1:77" s="619" customFormat="1" hidden="1">
      <c r="A1082" s="855"/>
      <c r="B1082" s="1065"/>
      <c r="C1082" s="1041"/>
      <c r="D1082" s="1042"/>
      <c r="E1082" s="1042"/>
      <c r="F1082" s="1042"/>
      <c r="G1082" s="1043"/>
      <c r="H1082" s="608"/>
      <c r="I1082" s="609"/>
      <c r="J1082" s="610"/>
      <c r="K1082" s="611"/>
      <c r="L1082" s="611"/>
      <c r="M1082" s="611"/>
      <c r="N1082" s="611"/>
      <c r="O1082" s="858"/>
      <c r="P1082" s="858"/>
      <c r="Q1082" s="858"/>
      <c r="R1082" s="858"/>
      <c r="S1082" s="858"/>
      <c r="T1082" s="615"/>
      <c r="U1082" s="858"/>
      <c r="V1082" s="858"/>
      <c r="W1082" s="858"/>
      <c r="X1082" s="858"/>
      <c r="Y1082" s="858"/>
      <c r="Z1082" s="858"/>
      <c r="AA1082" s="611"/>
      <c r="AB1082" s="858"/>
      <c r="AC1082" s="858"/>
      <c r="AD1082" s="858"/>
      <c r="AE1082" s="858"/>
      <c r="AF1082" s="858"/>
      <c r="AG1082" s="858"/>
      <c r="AH1082" s="858"/>
      <c r="AI1082" s="611"/>
      <c r="AJ1082" s="858"/>
      <c r="AK1082" s="858"/>
      <c r="AL1082" s="858"/>
      <c r="AM1082" s="858"/>
      <c r="AN1082" s="858"/>
      <c r="AO1082" s="858"/>
      <c r="AP1082" s="858"/>
      <c r="AQ1082" s="858"/>
      <c r="AR1082" s="858"/>
      <c r="AS1082" s="858"/>
      <c r="AT1082" s="858"/>
      <c r="AU1082" s="1145"/>
      <c r="AV1082" s="858"/>
      <c r="AW1082" s="858"/>
      <c r="AX1082" s="858"/>
      <c r="AY1082" s="858"/>
      <c r="AZ1082" s="858"/>
      <c r="BA1082" s="858"/>
      <c r="BB1082" s="858"/>
      <c r="BC1082" s="858"/>
      <c r="BD1082" s="858"/>
      <c r="BE1082" s="858"/>
      <c r="BF1082" s="858"/>
      <c r="BG1082" s="858"/>
      <c r="BH1082" s="858"/>
      <c r="BI1082" s="858"/>
      <c r="BJ1082" s="858"/>
      <c r="BK1082" s="858"/>
      <c r="BL1082" s="858"/>
      <c r="BM1082" s="611"/>
      <c r="BN1082" s="858"/>
      <c r="BO1082" s="858"/>
      <c r="BP1082" s="858"/>
      <c r="BQ1082" s="547"/>
      <c r="BR1082" s="1042"/>
      <c r="BS1082" s="1143"/>
      <c r="BT1082" s="1042"/>
      <c r="BU1082" s="1146"/>
      <c r="BV1082" s="1144"/>
      <c r="BW1082" s="1144"/>
      <c r="BX1082" s="1144"/>
      <c r="BY1082" s="1043"/>
    </row>
    <row r="1083" spans="1:77" s="619" customFormat="1" hidden="1">
      <c r="A1083" s="855"/>
      <c r="B1083" s="1065"/>
      <c r="C1083" s="1041"/>
      <c r="D1083" s="1042"/>
      <c r="E1083" s="1042"/>
      <c r="F1083" s="1042"/>
      <c r="G1083" s="1043"/>
      <c r="H1083" s="608"/>
      <c r="I1083" s="609"/>
      <c r="J1083" s="610"/>
      <c r="K1083" s="611"/>
      <c r="L1083" s="611"/>
      <c r="M1083" s="611"/>
      <c r="N1083" s="611"/>
      <c r="O1083" s="858"/>
      <c r="P1083" s="858"/>
      <c r="Q1083" s="858"/>
      <c r="R1083" s="858"/>
      <c r="S1083" s="858"/>
      <c r="T1083" s="615"/>
      <c r="U1083" s="858"/>
      <c r="V1083" s="858"/>
      <c r="W1083" s="858"/>
      <c r="X1083" s="858"/>
      <c r="Y1083" s="858"/>
      <c r="Z1083" s="858"/>
      <c r="AA1083" s="611"/>
      <c r="AB1083" s="858"/>
      <c r="AC1083" s="858"/>
      <c r="AD1083" s="858"/>
      <c r="AE1083" s="858"/>
      <c r="AF1083" s="858"/>
      <c r="AG1083" s="858"/>
      <c r="AH1083" s="858"/>
      <c r="AI1083" s="611"/>
      <c r="AJ1083" s="858"/>
      <c r="AK1083" s="858"/>
      <c r="AL1083" s="858"/>
      <c r="AM1083" s="858"/>
      <c r="AN1083" s="858"/>
      <c r="AO1083" s="858"/>
      <c r="AP1083" s="858"/>
      <c r="AQ1083" s="858"/>
      <c r="AR1083" s="858"/>
      <c r="AS1083" s="858"/>
      <c r="AT1083" s="858"/>
      <c r="AU1083" s="1145"/>
      <c r="AV1083" s="858"/>
      <c r="AW1083" s="858"/>
      <c r="AX1083" s="858"/>
      <c r="AY1083" s="858"/>
      <c r="AZ1083" s="858"/>
      <c r="BA1083" s="858"/>
      <c r="BB1083" s="858"/>
      <c r="BC1083" s="858"/>
      <c r="BD1083" s="858"/>
      <c r="BE1083" s="858"/>
      <c r="BF1083" s="858"/>
      <c r="BG1083" s="858"/>
      <c r="BH1083" s="858"/>
      <c r="BI1083" s="858"/>
      <c r="BJ1083" s="858"/>
      <c r="BK1083" s="858"/>
      <c r="BL1083" s="858"/>
      <c r="BM1083" s="611"/>
      <c r="BN1083" s="858"/>
      <c r="BO1083" s="858"/>
      <c r="BP1083" s="858"/>
      <c r="BQ1083" s="547"/>
      <c r="BR1083" s="1042"/>
      <c r="BS1083" s="1143"/>
      <c r="BT1083" s="1042"/>
      <c r="BU1083" s="1146"/>
      <c r="BV1083" s="1144"/>
      <c r="BW1083" s="1144"/>
      <c r="BX1083" s="1144"/>
      <c r="BY1083" s="1043"/>
    </row>
    <row r="1084" spans="1:77" s="619" customFormat="1" hidden="1">
      <c r="A1084" s="855"/>
      <c r="B1084" s="1065"/>
      <c r="C1084" s="1041"/>
      <c r="D1084" s="1042"/>
      <c r="E1084" s="1042"/>
      <c r="F1084" s="1042"/>
      <c r="G1084" s="1043"/>
      <c r="H1084" s="608"/>
      <c r="I1084" s="609"/>
      <c r="J1084" s="610"/>
      <c r="K1084" s="611"/>
      <c r="L1084" s="611"/>
      <c r="M1084" s="611"/>
      <c r="N1084" s="611"/>
      <c r="O1084" s="858"/>
      <c r="P1084" s="858"/>
      <c r="Q1084" s="858"/>
      <c r="R1084" s="858"/>
      <c r="S1084" s="858"/>
      <c r="T1084" s="615"/>
      <c r="U1084" s="858"/>
      <c r="V1084" s="858"/>
      <c r="W1084" s="858"/>
      <c r="X1084" s="858"/>
      <c r="Y1084" s="858"/>
      <c r="Z1084" s="858"/>
      <c r="AA1084" s="611"/>
      <c r="AB1084" s="858"/>
      <c r="AC1084" s="858"/>
      <c r="AD1084" s="858"/>
      <c r="AE1084" s="858"/>
      <c r="AF1084" s="858"/>
      <c r="AG1084" s="858"/>
      <c r="AH1084" s="858"/>
      <c r="AI1084" s="611"/>
      <c r="AJ1084" s="858"/>
      <c r="AK1084" s="858"/>
      <c r="AL1084" s="858"/>
      <c r="AM1084" s="858"/>
      <c r="AN1084" s="858"/>
      <c r="AO1084" s="858"/>
      <c r="AP1084" s="858"/>
      <c r="AQ1084" s="858"/>
      <c r="AR1084" s="858"/>
      <c r="AS1084" s="858"/>
      <c r="AT1084" s="858"/>
      <c r="AU1084" s="1145"/>
      <c r="AV1084" s="858"/>
      <c r="AW1084" s="858"/>
      <c r="AX1084" s="858"/>
      <c r="AY1084" s="858"/>
      <c r="AZ1084" s="858"/>
      <c r="BA1084" s="858"/>
      <c r="BB1084" s="858"/>
      <c r="BC1084" s="858"/>
      <c r="BD1084" s="858"/>
      <c r="BE1084" s="858"/>
      <c r="BF1084" s="858"/>
      <c r="BG1084" s="858"/>
      <c r="BH1084" s="858"/>
      <c r="BI1084" s="858"/>
      <c r="BJ1084" s="858"/>
      <c r="BK1084" s="858"/>
      <c r="BL1084" s="858"/>
      <c r="BM1084" s="611"/>
      <c r="BN1084" s="858"/>
      <c r="BO1084" s="858"/>
      <c r="BP1084" s="858"/>
      <c r="BQ1084" s="547"/>
      <c r="BR1084" s="1042"/>
      <c r="BS1084" s="1143"/>
      <c r="BT1084" s="1042"/>
      <c r="BU1084" s="1146"/>
      <c r="BV1084" s="1144"/>
      <c r="BW1084" s="1144"/>
      <c r="BX1084" s="1144"/>
      <c r="BY1084" s="1043"/>
    </row>
    <row r="1085" spans="1:77" s="619" customFormat="1" hidden="1">
      <c r="A1085" s="855"/>
      <c r="B1085" s="1065"/>
      <c r="C1085" s="1041"/>
      <c r="D1085" s="1042"/>
      <c r="E1085" s="1042"/>
      <c r="F1085" s="1042"/>
      <c r="G1085" s="1043"/>
      <c r="H1085" s="608"/>
      <c r="I1085" s="609"/>
      <c r="J1085" s="610"/>
      <c r="K1085" s="611"/>
      <c r="L1085" s="611"/>
      <c r="M1085" s="611"/>
      <c r="N1085" s="611"/>
      <c r="O1085" s="858"/>
      <c r="P1085" s="858"/>
      <c r="Q1085" s="858"/>
      <c r="R1085" s="858"/>
      <c r="S1085" s="858"/>
      <c r="T1085" s="615"/>
      <c r="U1085" s="858"/>
      <c r="V1085" s="858"/>
      <c r="W1085" s="858"/>
      <c r="X1085" s="858"/>
      <c r="Y1085" s="858"/>
      <c r="Z1085" s="858"/>
      <c r="AA1085" s="611"/>
      <c r="AB1085" s="858"/>
      <c r="AC1085" s="858"/>
      <c r="AD1085" s="858"/>
      <c r="AE1085" s="858"/>
      <c r="AF1085" s="858"/>
      <c r="AG1085" s="858"/>
      <c r="AH1085" s="858"/>
      <c r="AI1085" s="611"/>
      <c r="AJ1085" s="858"/>
      <c r="AK1085" s="858"/>
      <c r="AL1085" s="858"/>
      <c r="AM1085" s="858"/>
      <c r="AN1085" s="858"/>
      <c r="AO1085" s="858"/>
      <c r="AP1085" s="858"/>
      <c r="AQ1085" s="858"/>
      <c r="AR1085" s="858"/>
      <c r="AS1085" s="858"/>
      <c r="AT1085" s="858"/>
      <c r="AU1085" s="1145"/>
      <c r="AV1085" s="858"/>
      <c r="AW1085" s="858"/>
      <c r="AX1085" s="858"/>
      <c r="AY1085" s="858"/>
      <c r="AZ1085" s="858"/>
      <c r="BA1085" s="858"/>
      <c r="BB1085" s="858"/>
      <c r="BC1085" s="858"/>
      <c r="BD1085" s="858"/>
      <c r="BE1085" s="858"/>
      <c r="BF1085" s="858"/>
      <c r="BG1085" s="858"/>
      <c r="BH1085" s="858"/>
      <c r="BI1085" s="858"/>
      <c r="BJ1085" s="858"/>
      <c r="BK1085" s="858"/>
      <c r="BL1085" s="858"/>
      <c r="BM1085" s="611"/>
      <c r="BN1085" s="858"/>
      <c r="BO1085" s="858"/>
      <c r="BP1085" s="858"/>
      <c r="BQ1085" s="547"/>
      <c r="BR1085" s="1042"/>
      <c r="BS1085" s="1143"/>
      <c r="BT1085" s="1042"/>
      <c r="BU1085" s="1146"/>
      <c r="BV1085" s="1144"/>
      <c r="BW1085" s="1144"/>
      <c r="BX1085" s="1144"/>
      <c r="BY1085" s="1043"/>
    </row>
    <row r="1086" spans="1:77" s="619" customFormat="1" hidden="1">
      <c r="A1086" s="855"/>
      <c r="B1086" s="1065"/>
      <c r="C1086" s="1041"/>
      <c r="D1086" s="1042"/>
      <c r="E1086" s="1042"/>
      <c r="F1086" s="1042"/>
      <c r="G1086" s="1043"/>
      <c r="H1086" s="608"/>
      <c r="I1086" s="609"/>
      <c r="J1086" s="610"/>
      <c r="K1086" s="611"/>
      <c r="L1086" s="611"/>
      <c r="M1086" s="611"/>
      <c r="N1086" s="611"/>
      <c r="O1086" s="858"/>
      <c r="P1086" s="858"/>
      <c r="Q1086" s="858"/>
      <c r="R1086" s="858"/>
      <c r="S1086" s="858"/>
      <c r="T1086" s="615"/>
      <c r="U1086" s="858"/>
      <c r="V1086" s="858"/>
      <c r="W1086" s="858"/>
      <c r="X1086" s="858"/>
      <c r="Y1086" s="858"/>
      <c r="Z1086" s="858"/>
      <c r="AA1086" s="611"/>
      <c r="AB1086" s="858"/>
      <c r="AC1086" s="858"/>
      <c r="AD1086" s="858"/>
      <c r="AE1086" s="858"/>
      <c r="AF1086" s="858"/>
      <c r="AG1086" s="858"/>
      <c r="AH1086" s="858"/>
      <c r="AI1086" s="611"/>
      <c r="AJ1086" s="858"/>
      <c r="AK1086" s="858"/>
      <c r="AL1086" s="858"/>
      <c r="AM1086" s="858"/>
      <c r="AN1086" s="858"/>
      <c r="AO1086" s="858"/>
      <c r="AP1086" s="858"/>
      <c r="AQ1086" s="858"/>
      <c r="AR1086" s="858"/>
      <c r="AS1086" s="858"/>
      <c r="AT1086" s="858"/>
      <c r="AU1086" s="1145"/>
      <c r="AV1086" s="858"/>
      <c r="AW1086" s="858"/>
      <c r="AX1086" s="858"/>
      <c r="AY1086" s="858"/>
      <c r="AZ1086" s="858"/>
      <c r="BA1086" s="858"/>
      <c r="BB1086" s="858"/>
      <c r="BC1086" s="858"/>
      <c r="BD1086" s="858"/>
      <c r="BE1086" s="858"/>
      <c r="BF1086" s="858"/>
      <c r="BG1086" s="858"/>
      <c r="BH1086" s="858"/>
      <c r="BI1086" s="858"/>
      <c r="BJ1086" s="858"/>
      <c r="BK1086" s="858"/>
      <c r="BL1086" s="858"/>
      <c r="BM1086" s="611"/>
      <c r="BN1086" s="858"/>
      <c r="BO1086" s="858"/>
      <c r="BP1086" s="858"/>
      <c r="BQ1086" s="547"/>
      <c r="BR1086" s="1042"/>
      <c r="BS1086" s="1143"/>
      <c r="BT1086" s="1042"/>
      <c r="BU1086" s="1146"/>
      <c r="BV1086" s="1144"/>
      <c r="BW1086" s="1144"/>
      <c r="BX1086" s="1144"/>
      <c r="BY1086" s="1043"/>
    </row>
    <row r="1087" spans="1:77" s="619" customFormat="1" hidden="1">
      <c r="A1087" s="855"/>
      <c r="B1087" s="1065"/>
      <c r="C1087" s="1041"/>
      <c r="D1087" s="1042"/>
      <c r="E1087" s="1042"/>
      <c r="F1087" s="1042"/>
      <c r="G1087" s="1043"/>
      <c r="H1087" s="608"/>
      <c r="I1087" s="609"/>
      <c r="J1087" s="610"/>
      <c r="K1087" s="611"/>
      <c r="L1087" s="611"/>
      <c r="M1087" s="611"/>
      <c r="N1087" s="611"/>
      <c r="O1087" s="858"/>
      <c r="P1087" s="858"/>
      <c r="Q1087" s="858"/>
      <c r="R1087" s="858"/>
      <c r="S1087" s="858"/>
      <c r="T1087" s="615"/>
      <c r="U1087" s="858"/>
      <c r="V1087" s="858"/>
      <c r="W1087" s="858"/>
      <c r="X1087" s="858"/>
      <c r="Y1087" s="858"/>
      <c r="Z1087" s="858"/>
      <c r="AA1087" s="611"/>
      <c r="AB1087" s="858"/>
      <c r="AC1087" s="858"/>
      <c r="AD1087" s="858"/>
      <c r="AE1087" s="858"/>
      <c r="AF1087" s="858"/>
      <c r="AG1087" s="858"/>
      <c r="AH1087" s="858"/>
      <c r="AI1087" s="611"/>
      <c r="AJ1087" s="858"/>
      <c r="AK1087" s="858"/>
      <c r="AL1087" s="858"/>
      <c r="AM1087" s="858"/>
      <c r="AN1087" s="858"/>
      <c r="AO1087" s="858"/>
      <c r="AP1087" s="858"/>
      <c r="AQ1087" s="858"/>
      <c r="AR1087" s="858"/>
      <c r="AS1087" s="858"/>
      <c r="AT1087" s="858"/>
      <c r="AU1087" s="1145"/>
      <c r="AV1087" s="858"/>
      <c r="AW1087" s="858"/>
      <c r="AX1087" s="858"/>
      <c r="AY1087" s="858"/>
      <c r="AZ1087" s="858"/>
      <c r="BA1087" s="858"/>
      <c r="BB1087" s="858"/>
      <c r="BC1087" s="858"/>
      <c r="BD1087" s="858"/>
      <c r="BE1087" s="858"/>
      <c r="BF1087" s="858"/>
      <c r="BG1087" s="858"/>
      <c r="BH1087" s="858"/>
      <c r="BI1087" s="858"/>
      <c r="BJ1087" s="858"/>
      <c r="BK1087" s="858"/>
      <c r="BL1087" s="858"/>
      <c r="BM1087" s="611"/>
      <c r="BN1087" s="858"/>
      <c r="BO1087" s="858"/>
      <c r="BP1087" s="858"/>
      <c r="BQ1087" s="547"/>
      <c r="BR1087" s="1042"/>
      <c r="BS1087" s="1143"/>
      <c r="BT1087" s="1042"/>
      <c r="BU1087" s="1146"/>
      <c r="BV1087" s="1144"/>
      <c r="BW1087" s="1144"/>
      <c r="BX1087" s="1144"/>
      <c r="BY1087" s="1043"/>
    </row>
    <row r="1088" spans="1:77" s="619" customFormat="1" hidden="1">
      <c r="A1088" s="855"/>
      <c r="B1088" s="1065"/>
      <c r="C1088" s="1041"/>
      <c r="D1088" s="1042"/>
      <c r="E1088" s="1042"/>
      <c r="F1088" s="1042"/>
      <c r="G1088" s="1043"/>
      <c r="H1088" s="608"/>
      <c r="I1088" s="609"/>
      <c r="J1088" s="610"/>
      <c r="K1088" s="611"/>
      <c r="L1088" s="611"/>
      <c r="M1088" s="611"/>
      <c r="N1088" s="611"/>
      <c r="O1088" s="858"/>
      <c r="P1088" s="858"/>
      <c r="Q1088" s="858"/>
      <c r="R1088" s="858"/>
      <c r="S1088" s="858"/>
      <c r="T1088" s="615"/>
      <c r="U1088" s="858"/>
      <c r="V1088" s="858"/>
      <c r="W1088" s="858"/>
      <c r="X1088" s="858"/>
      <c r="Y1088" s="858"/>
      <c r="Z1088" s="858"/>
      <c r="AA1088" s="611"/>
      <c r="AB1088" s="858"/>
      <c r="AC1088" s="858"/>
      <c r="AD1088" s="858"/>
      <c r="AE1088" s="858"/>
      <c r="AF1088" s="858"/>
      <c r="AG1088" s="858"/>
      <c r="AH1088" s="858"/>
      <c r="AI1088" s="611"/>
      <c r="AJ1088" s="858"/>
      <c r="AK1088" s="858"/>
      <c r="AL1088" s="858"/>
      <c r="AM1088" s="858"/>
      <c r="AN1088" s="858"/>
      <c r="AO1088" s="858"/>
      <c r="AP1088" s="858"/>
      <c r="AQ1088" s="858"/>
      <c r="AR1088" s="858"/>
      <c r="AS1088" s="858"/>
      <c r="AT1088" s="858"/>
      <c r="AU1088" s="1145"/>
      <c r="AV1088" s="858"/>
      <c r="AW1088" s="858"/>
      <c r="AX1088" s="858"/>
      <c r="AY1088" s="858"/>
      <c r="AZ1088" s="858"/>
      <c r="BA1088" s="858"/>
      <c r="BB1088" s="858"/>
      <c r="BC1088" s="858"/>
      <c r="BD1088" s="858"/>
      <c r="BE1088" s="858"/>
      <c r="BF1088" s="858"/>
      <c r="BG1088" s="858"/>
      <c r="BH1088" s="858"/>
      <c r="BI1088" s="858"/>
      <c r="BJ1088" s="858"/>
      <c r="BK1088" s="858"/>
      <c r="BL1088" s="858"/>
      <c r="BM1088" s="611"/>
      <c r="BN1088" s="858"/>
      <c r="BO1088" s="858"/>
      <c r="BP1088" s="858"/>
      <c r="BQ1088" s="547"/>
      <c r="BR1088" s="1042"/>
      <c r="BS1088" s="1143"/>
      <c r="BT1088" s="1042"/>
      <c r="BU1088" s="1146"/>
      <c r="BV1088" s="1144"/>
      <c r="BW1088" s="1144"/>
      <c r="BX1088" s="1144"/>
      <c r="BY1088" s="1043"/>
    </row>
    <row r="1089" spans="1:77" s="619" customFormat="1" hidden="1">
      <c r="A1089" s="855"/>
      <c r="B1089" s="1065"/>
      <c r="C1089" s="1041"/>
      <c r="D1089" s="1042"/>
      <c r="E1089" s="1042"/>
      <c r="F1089" s="1042"/>
      <c r="G1089" s="1043"/>
      <c r="H1089" s="608"/>
      <c r="I1089" s="609"/>
      <c r="J1089" s="610"/>
      <c r="K1089" s="611"/>
      <c r="L1089" s="611"/>
      <c r="M1089" s="611"/>
      <c r="N1089" s="611"/>
      <c r="O1089" s="858"/>
      <c r="P1089" s="858"/>
      <c r="Q1089" s="858"/>
      <c r="R1089" s="858"/>
      <c r="S1089" s="858"/>
      <c r="T1089" s="615"/>
      <c r="U1089" s="858"/>
      <c r="V1089" s="858"/>
      <c r="W1089" s="858"/>
      <c r="X1089" s="858"/>
      <c r="Y1089" s="858"/>
      <c r="Z1089" s="858"/>
      <c r="AA1089" s="611"/>
      <c r="AB1089" s="858"/>
      <c r="AC1089" s="858"/>
      <c r="AD1089" s="858"/>
      <c r="AE1089" s="858"/>
      <c r="AF1089" s="858"/>
      <c r="AG1089" s="858"/>
      <c r="AH1089" s="858"/>
      <c r="AI1089" s="611"/>
      <c r="AJ1089" s="858"/>
      <c r="AK1089" s="858"/>
      <c r="AL1089" s="858"/>
      <c r="AM1089" s="858"/>
      <c r="AN1089" s="858"/>
      <c r="AO1089" s="858"/>
      <c r="AP1089" s="858"/>
      <c r="AQ1089" s="858"/>
      <c r="AR1089" s="858"/>
      <c r="AS1089" s="858"/>
      <c r="AT1089" s="858"/>
      <c r="AU1089" s="1145"/>
      <c r="AV1089" s="858"/>
      <c r="AW1089" s="858"/>
      <c r="AX1089" s="858"/>
      <c r="AY1089" s="858"/>
      <c r="AZ1089" s="858"/>
      <c r="BA1089" s="858"/>
      <c r="BB1089" s="858"/>
      <c r="BC1089" s="858"/>
      <c r="BD1089" s="858"/>
      <c r="BE1089" s="858"/>
      <c r="BF1089" s="858"/>
      <c r="BG1089" s="858"/>
      <c r="BH1089" s="858"/>
      <c r="BI1089" s="858"/>
      <c r="BJ1089" s="858"/>
      <c r="BK1089" s="858"/>
      <c r="BL1089" s="858"/>
      <c r="BM1089" s="611"/>
      <c r="BN1089" s="858"/>
      <c r="BO1089" s="858"/>
      <c r="BP1089" s="858"/>
      <c r="BQ1089" s="547"/>
      <c r="BR1089" s="1042"/>
      <c r="BS1089" s="1143"/>
      <c r="BT1089" s="1042"/>
      <c r="BU1089" s="1146"/>
      <c r="BV1089" s="1144"/>
      <c r="BW1089" s="1144"/>
      <c r="BX1089" s="1144"/>
      <c r="BY1089" s="1043"/>
    </row>
    <row r="1090" spans="1:77" s="619" customFormat="1" hidden="1">
      <c r="A1090" s="855"/>
      <c r="B1090" s="1065"/>
      <c r="C1090" s="1041"/>
      <c r="D1090" s="1042"/>
      <c r="E1090" s="1042"/>
      <c r="F1090" s="1042"/>
      <c r="G1090" s="1043"/>
      <c r="H1090" s="608"/>
      <c r="I1090" s="609"/>
      <c r="J1090" s="610"/>
      <c r="K1090" s="611"/>
      <c r="L1090" s="611"/>
      <c r="M1090" s="611"/>
      <c r="N1090" s="611"/>
      <c r="O1090" s="858"/>
      <c r="P1090" s="858"/>
      <c r="Q1090" s="858"/>
      <c r="R1090" s="858"/>
      <c r="S1090" s="858"/>
      <c r="T1090" s="615"/>
      <c r="U1090" s="858"/>
      <c r="V1090" s="858"/>
      <c r="W1090" s="858"/>
      <c r="X1090" s="858"/>
      <c r="Y1090" s="858"/>
      <c r="Z1090" s="858"/>
      <c r="AA1090" s="611"/>
      <c r="AB1090" s="858"/>
      <c r="AC1090" s="858"/>
      <c r="AD1090" s="858"/>
      <c r="AE1090" s="858"/>
      <c r="AF1090" s="858"/>
      <c r="AG1090" s="858"/>
      <c r="AH1090" s="858"/>
      <c r="AI1090" s="611"/>
      <c r="AJ1090" s="858"/>
      <c r="AK1090" s="858"/>
      <c r="AL1090" s="858"/>
      <c r="AM1090" s="858"/>
      <c r="AN1090" s="858"/>
      <c r="AO1090" s="858"/>
      <c r="AP1090" s="858"/>
      <c r="AQ1090" s="858"/>
      <c r="AR1090" s="858"/>
      <c r="AS1090" s="858"/>
      <c r="AT1090" s="858"/>
      <c r="AU1090" s="1145"/>
      <c r="AV1090" s="858"/>
      <c r="AW1090" s="858"/>
      <c r="AX1090" s="858"/>
      <c r="AY1090" s="858"/>
      <c r="AZ1090" s="858"/>
      <c r="BA1090" s="858"/>
      <c r="BB1090" s="858"/>
      <c r="BC1090" s="858"/>
      <c r="BD1090" s="858"/>
      <c r="BE1090" s="858"/>
      <c r="BF1090" s="858"/>
      <c r="BG1090" s="858"/>
      <c r="BH1090" s="858"/>
      <c r="BI1090" s="858"/>
      <c r="BJ1090" s="858"/>
      <c r="BK1090" s="858"/>
      <c r="BL1090" s="858"/>
      <c r="BM1090" s="611"/>
      <c r="BN1090" s="858"/>
      <c r="BO1090" s="858"/>
      <c r="BP1090" s="858"/>
      <c r="BQ1090" s="547"/>
      <c r="BR1090" s="1042"/>
      <c r="BS1090" s="1143"/>
      <c r="BT1090" s="1042"/>
      <c r="BU1090" s="1146"/>
      <c r="BV1090" s="1144"/>
      <c r="BW1090" s="1144"/>
      <c r="BX1090" s="1144"/>
      <c r="BY1090" s="1043"/>
    </row>
    <row r="1091" spans="1:77" s="619" customFormat="1" hidden="1">
      <c r="A1091" s="855"/>
      <c r="B1091" s="1065"/>
      <c r="C1091" s="1041"/>
      <c r="D1091" s="1042"/>
      <c r="E1091" s="1042"/>
      <c r="F1091" s="1042"/>
      <c r="G1091" s="1043"/>
      <c r="H1091" s="608"/>
      <c r="I1091" s="609"/>
      <c r="J1091" s="610"/>
      <c r="K1091" s="611"/>
      <c r="L1091" s="611"/>
      <c r="M1091" s="611"/>
      <c r="N1091" s="611"/>
      <c r="O1091" s="858"/>
      <c r="P1091" s="858"/>
      <c r="Q1091" s="858"/>
      <c r="R1091" s="858"/>
      <c r="S1091" s="858"/>
      <c r="T1091" s="615"/>
      <c r="U1091" s="858"/>
      <c r="V1091" s="858"/>
      <c r="W1091" s="858"/>
      <c r="X1091" s="858"/>
      <c r="Y1091" s="858"/>
      <c r="Z1091" s="858"/>
      <c r="AA1091" s="611"/>
      <c r="AB1091" s="858"/>
      <c r="AC1091" s="858"/>
      <c r="AD1091" s="858"/>
      <c r="AE1091" s="858"/>
      <c r="AF1091" s="858"/>
      <c r="AG1091" s="858"/>
      <c r="AH1091" s="858"/>
      <c r="AI1091" s="611"/>
      <c r="AJ1091" s="858"/>
      <c r="AK1091" s="858"/>
      <c r="AL1091" s="858"/>
      <c r="AM1091" s="858"/>
      <c r="AN1091" s="858"/>
      <c r="AO1091" s="858"/>
      <c r="AP1091" s="858"/>
      <c r="AQ1091" s="858"/>
      <c r="AR1091" s="858"/>
      <c r="AS1091" s="858"/>
      <c r="AT1091" s="858"/>
      <c r="AU1091" s="1145"/>
      <c r="AV1091" s="858"/>
      <c r="AW1091" s="858"/>
      <c r="AX1091" s="858"/>
      <c r="AY1091" s="858"/>
      <c r="AZ1091" s="858"/>
      <c r="BA1091" s="858"/>
      <c r="BB1091" s="858"/>
      <c r="BC1091" s="858"/>
      <c r="BD1091" s="858"/>
      <c r="BE1091" s="858"/>
      <c r="BF1091" s="858"/>
      <c r="BG1091" s="858"/>
      <c r="BH1091" s="858"/>
      <c r="BI1091" s="858"/>
      <c r="BJ1091" s="858"/>
      <c r="BK1091" s="858"/>
      <c r="BL1091" s="858"/>
      <c r="BM1091" s="611"/>
      <c r="BN1091" s="858"/>
      <c r="BO1091" s="858"/>
      <c r="BP1091" s="858"/>
      <c r="BQ1091" s="547"/>
      <c r="BR1091" s="1042"/>
      <c r="BS1091" s="1143"/>
      <c r="BT1091" s="1042"/>
      <c r="BU1091" s="1146"/>
      <c r="BV1091" s="1144"/>
      <c r="BW1091" s="1144"/>
      <c r="BX1091" s="1144"/>
      <c r="BY1091" s="1043"/>
    </row>
    <row r="1092" spans="1:77" s="619" customFormat="1" hidden="1">
      <c r="A1092" s="855"/>
      <c r="B1092" s="1065"/>
      <c r="C1092" s="1041"/>
      <c r="D1092" s="1042"/>
      <c r="E1092" s="1042"/>
      <c r="F1092" s="1042"/>
      <c r="G1092" s="1043"/>
      <c r="H1092" s="608"/>
      <c r="I1092" s="609"/>
      <c r="J1092" s="610"/>
      <c r="K1092" s="611"/>
      <c r="L1092" s="611"/>
      <c r="M1092" s="611"/>
      <c r="N1092" s="611"/>
      <c r="O1092" s="858"/>
      <c r="P1092" s="858"/>
      <c r="Q1092" s="858"/>
      <c r="R1092" s="858"/>
      <c r="S1092" s="858"/>
      <c r="T1092" s="615"/>
      <c r="U1092" s="858"/>
      <c r="V1092" s="858"/>
      <c r="W1092" s="858"/>
      <c r="X1092" s="858"/>
      <c r="Y1092" s="858"/>
      <c r="Z1092" s="858"/>
      <c r="AA1092" s="611"/>
      <c r="AB1092" s="858"/>
      <c r="AC1092" s="858"/>
      <c r="AD1092" s="858"/>
      <c r="AE1092" s="858"/>
      <c r="AF1092" s="858"/>
      <c r="AG1092" s="858"/>
      <c r="AH1092" s="858"/>
      <c r="AI1092" s="611"/>
      <c r="AJ1092" s="858"/>
      <c r="AK1092" s="858"/>
      <c r="AL1092" s="858"/>
      <c r="AM1092" s="858"/>
      <c r="AN1092" s="858"/>
      <c r="AO1092" s="858"/>
      <c r="AP1092" s="858"/>
      <c r="AQ1092" s="858"/>
      <c r="AR1092" s="858"/>
      <c r="AS1092" s="858"/>
      <c r="AT1092" s="858"/>
      <c r="AU1092" s="1145"/>
      <c r="AV1092" s="858"/>
      <c r="AW1092" s="858"/>
      <c r="AX1092" s="858"/>
      <c r="AY1092" s="858"/>
      <c r="AZ1092" s="858"/>
      <c r="BA1092" s="858"/>
      <c r="BB1092" s="858"/>
      <c r="BC1092" s="858"/>
      <c r="BD1092" s="858"/>
      <c r="BE1092" s="858"/>
      <c r="BF1092" s="858"/>
      <c r="BG1092" s="858"/>
      <c r="BH1092" s="858"/>
      <c r="BI1092" s="858"/>
      <c r="BJ1092" s="858"/>
      <c r="BK1092" s="858"/>
      <c r="BL1092" s="858"/>
      <c r="BM1092" s="611"/>
      <c r="BN1092" s="858"/>
      <c r="BO1092" s="858"/>
      <c r="BP1092" s="858"/>
      <c r="BQ1092" s="547"/>
      <c r="BR1092" s="1042"/>
      <c r="BS1092" s="1143"/>
      <c r="BT1092" s="1042"/>
      <c r="BU1092" s="1146"/>
      <c r="BV1092" s="1144"/>
      <c r="BW1092" s="1144"/>
      <c r="BX1092" s="1144"/>
      <c r="BY1092" s="1043"/>
    </row>
    <row r="1093" spans="1:77" s="619" customFormat="1" hidden="1">
      <c r="A1093" s="855"/>
      <c r="B1093" s="1065"/>
      <c r="C1093" s="1041"/>
      <c r="D1093" s="1042"/>
      <c r="E1093" s="1042"/>
      <c r="F1093" s="1042"/>
      <c r="G1093" s="1043"/>
      <c r="H1093" s="608"/>
      <c r="I1093" s="609"/>
      <c r="J1093" s="610"/>
      <c r="K1093" s="611"/>
      <c r="L1093" s="611"/>
      <c r="M1093" s="611"/>
      <c r="N1093" s="611"/>
      <c r="O1093" s="858"/>
      <c r="P1093" s="858"/>
      <c r="Q1093" s="858"/>
      <c r="R1093" s="858"/>
      <c r="S1093" s="858"/>
      <c r="T1093" s="615"/>
      <c r="U1093" s="858"/>
      <c r="V1093" s="858"/>
      <c r="W1093" s="858"/>
      <c r="X1093" s="858"/>
      <c r="Y1093" s="858"/>
      <c r="Z1093" s="858"/>
      <c r="AA1093" s="611"/>
      <c r="AB1093" s="858"/>
      <c r="AC1093" s="858"/>
      <c r="AD1093" s="858"/>
      <c r="AE1093" s="858"/>
      <c r="AF1093" s="858"/>
      <c r="AG1093" s="858"/>
      <c r="AH1093" s="858"/>
      <c r="AI1093" s="611"/>
      <c r="AJ1093" s="858"/>
      <c r="AK1093" s="858"/>
      <c r="AL1093" s="858"/>
      <c r="AM1093" s="858"/>
      <c r="AN1093" s="858"/>
      <c r="AO1093" s="858"/>
      <c r="AP1093" s="858"/>
      <c r="AQ1093" s="858"/>
      <c r="AR1093" s="858"/>
      <c r="AS1093" s="858"/>
      <c r="AT1093" s="858"/>
      <c r="AU1093" s="1145"/>
      <c r="AV1093" s="858"/>
      <c r="AW1093" s="858"/>
      <c r="AX1093" s="858"/>
      <c r="AY1093" s="858"/>
      <c r="AZ1093" s="858"/>
      <c r="BA1093" s="858"/>
      <c r="BB1093" s="858"/>
      <c r="BC1093" s="858"/>
      <c r="BD1093" s="858"/>
      <c r="BE1093" s="858"/>
      <c r="BF1093" s="858"/>
      <c r="BG1093" s="858"/>
      <c r="BH1093" s="858"/>
      <c r="BI1093" s="858"/>
      <c r="BJ1093" s="858"/>
      <c r="BK1093" s="858"/>
      <c r="BL1093" s="858"/>
      <c r="BM1093" s="611"/>
      <c r="BN1093" s="858"/>
      <c r="BO1093" s="858"/>
      <c r="BP1093" s="858"/>
      <c r="BQ1093" s="547"/>
      <c r="BR1093" s="1042"/>
      <c r="BS1093" s="1143"/>
      <c r="BT1093" s="1042"/>
      <c r="BU1093" s="1146"/>
      <c r="BV1093" s="1144"/>
      <c r="BW1093" s="1144"/>
      <c r="BX1093" s="1144"/>
      <c r="BY1093" s="1043"/>
    </row>
    <row r="1094" spans="1:77" s="619" customFormat="1" hidden="1">
      <c r="A1094" s="855"/>
      <c r="B1094" s="1065"/>
      <c r="C1094" s="1041"/>
      <c r="D1094" s="1042"/>
      <c r="E1094" s="1042"/>
      <c r="F1094" s="1042"/>
      <c r="G1094" s="1043"/>
      <c r="H1094" s="608"/>
      <c r="I1094" s="609"/>
      <c r="J1094" s="610"/>
      <c r="K1094" s="611"/>
      <c r="L1094" s="611"/>
      <c r="M1094" s="611"/>
      <c r="N1094" s="611"/>
      <c r="O1094" s="858"/>
      <c r="P1094" s="858"/>
      <c r="Q1094" s="858"/>
      <c r="R1094" s="858"/>
      <c r="S1094" s="858"/>
      <c r="T1094" s="615"/>
      <c r="U1094" s="858"/>
      <c r="V1094" s="858"/>
      <c r="W1094" s="858"/>
      <c r="X1094" s="858"/>
      <c r="Y1094" s="858"/>
      <c r="Z1094" s="858"/>
      <c r="AA1094" s="611"/>
      <c r="AB1094" s="858"/>
      <c r="AC1094" s="858"/>
      <c r="AD1094" s="858"/>
      <c r="AE1094" s="858"/>
      <c r="AF1094" s="858"/>
      <c r="AG1094" s="858"/>
      <c r="AH1094" s="858"/>
      <c r="AI1094" s="611"/>
      <c r="AJ1094" s="858"/>
      <c r="AK1094" s="858"/>
      <c r="AL1094" s="858"/>
      <c r="AM1094" s="858"/>
      <c r="AN1094" s="858"/>
      <c r="AO1094" s="858"/>
      <c r="AP1094" s="858"/>
      <c r="AQ1094" s="858"/>
      <c r="AR1094" s="858"/>
      <c r="AS1094" s="858"/>
      <c r="AT1094" s="858"/>
      <c r="AU1094" s="1145"/>
      <c r="AV1094" s="858"/>
      <c r="AW1094" s="858"/>
      <c r="AX1094" s="858"/>
      <c r="AY1094" s="858"/>
      <c r="AZ1094" s="858"/>
      <c r="BA1094" s="858"/>
      <c r="BB1094" s="858"/>
      <c r="BC1094" s="858"/>
      <c r="BD1094" s="858"/>
      <c r="BE1094" s="858"/>
      <c r="BF1094" s="858"/>
      <c r="BG1094" s="858"/>
      <c r="BH1094" s="858"/>
      <c r="BI1094" s="858"/>
      <c r="BJ1094" s="858"/>
      <c r="BK1094" s="858"/>
      <c r="BL1094" s="858"/>
      <c r="BM1094" s="611"/>
      <c r="BN1094" s="858"/>
      <c r="BO1094" s="858"/>
      <c r="BP1094" s="858"/>
      <c r="BQ1094" s="547"/>
      <c r="BR1094" s="1042"/>
      <c r="BS1094" s="1143"/>
      <c r="BT1094" s="1042"/>
      <c r="BU1094" s="1146"/>
      <c r="BV1094" s="1144"/>
      <c r="BW1094" s="1144"/>
      <c r="BX1094" s="1144"/>
      <c r="BY1094" s="1043"/>
    </row>
    <row r="1095" spans="1:77" s="619" customFormat="1" hidden="1">
      <c r="A1095" s="855"/>
      <c r="B1095" s="1065"/>
      <c r="C1095" s="1041"/>
      <c r="D1095" s="1042"/>
      <c r="E1095" s="1042"/>
      <c r="F1095" s="1042"/>
      <c r="G1095" s="1043"/>
      <c r="H1095" s="608"/>
      <c r="I1095" s="609"/>
      <c r="J1095" s="610"/>
      <c r="K1095" s="611"/>
      <c r="L1095" s="611"/>
      <c r="M1095" s="611"/>
      <c r="N1095" s="611"/>
      <c r="O1095" s="858"/>
      <c r="P1095" s="858"/>
      <c r="Q1095" s="858"/>
      <c r="R1095" s="858"/>
      <c r="S1095" s="858"/>
      <c r="T1095" s="615"/>
      <c r="U1095" s="858"/>
      <c r="V1095" s="858"/>
      <c r="W1095" s="858"/>
      <c r="X1095" s="858"/>
      <c r="Y1095" s="858"/>
      <c r="Z1095" s="858"/>
      <c r="AA1095" s="611"/>
      <c r="AB1095" s="858"/>
      <c r="AC1095" s="858"/>
      <c r="AD1095" s="858"/>
      <c r="AE1095" s="858"/>
      <c r="AF1095" s="858"/>
      <c r="AG1095" s="858"/>
      <c r="AH1095" s="858"/>
      <c r="AI1095" s="611"/>
      <c r="AJ1095" s="858"/>
      <c r="AK1095" s="858"/>
      <c r="AL1095" s="858"/>
      <c r="AM1095" s="858"/>
      <c r="AN1095" s="858"/>
      <c r="AO1095" s="858"/>
      <c r="AP1095" s="858"/>
      <c r="AQ1095" s="858"/>
      <c r="AR1095" s="858"/>
      <c r="AS1095" s="858"/>
      <c r="AT1095" s="858"/>
      <c r="AU1095" s="1145"/>
      <c r="AV1095" s="858"/>
      <c r="AW1095" s="858"/>
      <c r="AX1095" s="858"/>
      <c r="AY1095" s="858"/>
      <c r="AZ1095" s="858"/>
      <c r="BA1095" s="858"/>
      <c r="BB1095" s="858"/>
      <c r="BC1095" s="858"/>
      <c r="BD1095" s="858"/>
      <c r="BE1095" s="858"/>
      <c r="BF1095" s="858"/>
      <c r="BG1095" s="858"/>
      <c r="BH1095" s="858"/>
      <c r="BI1095" s="858"/>
      <c r="BJ1095" s="858"/>
      <c r="BK1095" s="858"/>
      <c r="BL1095" s="858"/>
      <c r="BM1095" s="611"/>
      <c r="BN1095" s="858"/>
      <c r="BO1095" s="858"/>
      <c r="BP1095" s="858"/>
      <c r="BQ1095" s="547"/>
      <c r="BR1095" s="1042"/>
      <c r="BS1095" s="1143"/>
      <c r="BT1095" s="1042"/>
      <c r="BU1095" s="1146"/>
      <c r="BV1095" s="1144"/>
      <c r="BW1095" s="1144"/>
      <c r="BX1095" s="1144"/>
      <c r="BY1095" s="1043"/>
    </row>
    <row r="1096" spans="1:77" s="619" customFormat="1" hidden="1">
      <c r="A1096" s="855"/>
      <c r="B1096" s="1065"/>
      <c r="C1096" s="1041"/>
      <c r="D1096" s="1042"/>
      <c r="E1096" s="1042"/>
      <c r="F1096" s="1042"/>
      <c r="G1096" s="1043"/>
      <c r="H1096" s="608"/>
      <c r="I1096" s="609"/>
      <c r="J1096" s="610"/>
      <c r="K1096" s="611"/>
      <c r="L1096" s="611"/>
      <c r="M1096" s="611"/>
      <c r="N1096" s="611"/>
      <c r="O1096" s="858"/>
      <c r="P1096" s="858"/>
      <c r="Q1096" s="858"/>
      <c r="R1096" s="858"/>
      <c r="S1096" s="858"/>
      <c r="T1096" s="615"/>
      <c r="U1096" s="858"/>
      <c r="V1096" s="858"/>
      <c r="W1096" s="858"/>
      <c r="X1096" s="858"/>
      <c r="Y1096" s="858"/>
      <c r="Z1096" s="858"/>
      <c r="AA1096" s="611"/>
      <c r="AB1096" s="858"/>
      <c r="AC1096" s="858"/>
      <c r="AD1096" s="858"/>
      <c r="AE1096" s="858"/>
      <c r="AF1096" s="858"/>
      <c r="AG1096" s="858"/>
      <c r="AH1096" s="858"/>
      <c r="AI1096" s="611"/>
      <c r="AJ1096" s="858"/>
      <c r="AK1096" s="858"/>
      <c r="AL1096" s="858"/>
      <c r="AM1096" s="858"/>
      <c r="AN1096" s="858"/>
      <c r="AO1096" s="858"/>
      <c r="AP1096" s="858"/>
      <c r="AQ1096" s="858"/>
      <c r="AR1096" s="858"/>
      <c r="AS1096" s="858"/>
      <c r="AT1096" s="858"/>
      <c r="AU1096" s="1145"/>
      <c r="AV1096" s="858"/>
      <c r="AW1096" s="858"/>
      <c r="AX1096" s="858"/>
      <c r="AY1096" s="858"/>
      <c r="AZ1096" s="858"/>
      <c r="BA1096" s="858"/>
      <c r="BB1096" s="858"/>
      <c r="BC1096" s="858"/>
      <c r="BD1096" s="858"/>
      <c r="BE1096" s="858"/>
      <c r="BF1096" s="858"/>
      <c r="BG1096" s="858"/>
      <c r="BH1096" s="858"/>
      <c r="BI1096" s="858"/>
      <c r="BJ1096" s="858"/>
      <c r="BK1096" s="858"/>
      <c r="BL1096" s="858"/>
      <c r="BM1096" s="611"/>
      <c r="BN1096" s="858"/>
      <c r="BO1096" s="858"/>
      <c r="BP1096" s="858"/>
      <c r="BQ1096" s="547"/>
      <c r="BR1096" s="1042"/>
      <c r="BS1096" s="1143"/>
      <c r="BT1096" s="1042"/>
      <c r="BU1096" s="1146"/>
      <c r="BV1096" s="1144"/>
      <c r="BW1096" s="1144"/>
      <c r="BX1096" s="1144"/>
      <c r="BY1096" s="1043"/>
    </row>
    <row r="1097" spans="1:77" s="619" customFormat="1" hidden="1">
      <c r="A1097" s="855"/>
      <c r="B1097" s="1065"/>
      <c r="C1097" s="1041"/>
      <c r="D1097" s="1042"/>
      <c r="E1097" s="1042"/>
      <c r="F1097" s="1042"/>
      <c r="G1097" s="1043"/>
      <c r="H1097" s="608"/>
      <c r="I1097" s="609"/>
      <c r="J1097" s="610"/>
      <c r="K1097" s="611"/>
      <c r="L1097" s="611"/>
      <c r="M1097" s="611"/>
      <c r="N1097" s="611"/>
      <c r="O1097" s="858"/>
      <c r="P1097" s="858"/>
      <c r="Q1097" s="858"/>
      <c r="R1097" s="858"/>
      <c r="S1097" s="858"/>
      <c r="T1097" s="615"/>
      <c r="U1097" s="858"/>
      <c r="V1097" s="858"/>
      <c r="W1097" s="858"/>
      <c r="X1097" s="858"/>
      <c r="Y1097" s="858"/>
      <c r="Z1097" s="858"/>
      <c r="AA1097" s="611"/>
      <c r="AB1097" s="858"/>
      <c r="AC1097" s="858"/>
      <c r="AD1097" s="858"/>
      <c r="AE1097" s="858"/>
      <c r="AF1097" s="858"/>
      <c r="AG1097" s="858"/>
      <c r="AH1097" s="858"/>
      <c r="AI1097" s="611"/>
      <c r="AJ1097" s="858"/>
      <c r="AK1097" s="858"/>
      <c r="AL1097" s="858"/>
      <c r="AM1097" s="858"/>
      <c r="AN1097" s="858"/>
      <c r="AO1097" s="858"/>
      <c r="AP1097" s="858"/>
      <c r="AQ1097" s="858"/>
      <c r="AR1097" s="858"/>
      <c r="AS1097" s="858"/>
      <c r="AT1097" s="858"/>
      <c r="AU1097" s="1145"/>
      <c r="AV1097" s="858"/>
      <c r="AW1097" s="858"/>
      <c r="AX1097" s="858"/>
      <c r="AY1097" s="858"/>
      <c r="AZ1097" s="858"/>
      <c r="BA1097" s="858"/>
      <c r="BB1097" s="858"/>
      <c r="BC1097" s="858"/>
      <c r="BD1097" s="858"/>
      <c r="BE1097" s="858"/>
      <c r="BF1097" s="858"/>
      <c r="BG1097" s="858"/>
      <c r="BH1097" s="858"/>
      <c r="BI1097" s="858"/>
      <c r="BJ1097" s="858"/>
      <c r="BK1097" s="858"/>
      <c r="BL1097" s="858"/>
      <c r="BM1097" s="611"/>
      <c r="BN1097" s="858"/>
      <c r="BO1097" s="858"/>
      <c r="BP1097" s="858"/>
      <c r="BQ1097" s="547"/>
      <c r="BR1097" s="1042"/>
      <c r="BS1097" s="1143"/>
      <c r="BT1097" s="1042"/>
      <c r="BU1097" s="1146"/>
      <c r="BV1097" s="1144"/>
      <c r="BW1097" s="1144"/>
      <c r="BX1097" s="1144"/>
      <c r="BY1097" s="1043"/>
    </row>
    <row r="1098" spans="1:77" s="619" customFormat="1" hidden="1">
      <c r="A1098" s="855"/>
      <c r="B1098" s="1065"/>
      <c r="C1098" s="1041"/>
      <c r="D1098" s="1042"/>
      <c r="E1098" s="1042"/>
      <c r="F1098" s="1042"/>
      <c r="G1098" s="1043"/>
      <c r="H1098" s="608"/>
      <c r="I1098" s="609"/>
      <c r="J1098" s="610"/>
      <c r="K1098" s="611"/>
      <c r="L1098" s="611"/>
      <c r="M1098" s="611"/>
      <c r="N1098" s="611"/>
      <c r="O1098" s="858"/>
      <c r="P1098" s="858"/>
      <c r="Q1098" s="858"/>
      <c r="R1098" s="858"/>
      <c r="S1098" s="858"/>
      <c r="T1098" s="615"/>
      <c r="U1098" s="858"/>
      <c r="V1098" s="858"/>
      <c r="W1098" s="858"/>
      <c r="X1098" s="858"/>
      <c r="Y1098" s="858"/>
      <c r="Z1098" s="858"/>
      <c r="AA1098" s="611"/>
      <c r="AB1098" s="858"/>
      <c r="AC1098" s="858"/>
      <c r="AD1098" s="858"/>
      <c r="AE1098" s="858"/>
      <c r="AF1098" s="858"/>
      <c r="AG1098" s="858"/>
      <c r="AH1098" s="858"/>
      <c r="AI1098" s="611"/>
      <c r="AJ1098" s="858"/>
      <c r="AK1098" s="858"/>
      <c r="AL1098" s="858"/>
      <c r="AM1098" s="858"/>
      <c r="AN1098" s="858"/>
      <c r="AO1098" s="858"/>
      <c r="AP1098" s="858"/>
      <c r="AQ1098" s="858"/>
      <c r="AR1098" s="858"/>
      <c r="AS1098" s="858"/>
      <c r="AT1098" s="858"/>
      <c r="AU1098" s="1145"/>
      <c r="AV1098" s="858"/>
      <c r="AW1098" s="858"/>
      <c r="AX1098" s="858"/>
      <c r="AY1098" s="858"/>
      <c r="AZ1098" s="858"/>
      <c r="BA1098" s="858"/>
      <c r="BB1098" s="858"/>
      <c r="BC1098" s="858"/>
      <c r="BD1098" s="858"/>
      <c r="BE1098" s="858"/>
      <c r="BF1098" s="858"/>
      <c r="BG1098" s="858"/>
      <c r="BH1098" s="858"/>
      <c r="BI1098" s="858"/>
      <c r="BJ1098" s="858"/>
      <c r="BK1098" s="858"/>
      <c r="BL1098" s="858"/>
      <c r="BM1098" s="611"/>
      <c r="BN1098" s="858"/>
      <c r="BO1098" s="858"/>
      <c r="BP1098" s="858"/>
      <c r="BQ1098" s="547"/>
      <c r="BR1098" s="1042"/>
      <c r="BS1098" s="1143"/>
      <c r="BT1098" s="1042"/>
      <c r="BU1098" s="1146"/>
      <c r="BV1098" s="1144"/>
      <c r="BW1098" s="1144"/>
      <c r="BX1098" s="1144"/>
      <c r="BY1098" s="1043"/>
    </row>
    <row r="1099" spans="1:77" s="619" customFormat="1" hidden="1">
      <c r="A1099" s="855"/>
      <c r="B1099" s="1065"/>
      <c r="C1099" s="1041"/>
      <c r="D1099" s="1042"/>
      <c r="E1099" s="1042"/>
      <c r="F1099" s="1042"/>
      <c r="G1099" s="1043"/>
      <c r="H1099" s="608"/>
      <c r="I1099" s="609"/>
      <c r="J1099" s="610"/>
      <c r="K1099" s="611"/>
      <c r="L1099" s="611"/>
      <c r="M1099" s="611"/>
      <c r="N1099" s="611"/>
      <c r="O1099" s="858"/>
      <c r="P1099" s="858"/>
      <c r="Q1099" s="858"/>
      <c r="R1099" s="858"/>
      <c r="S1099" s="858"/>
      <c r="T1099" s="615"/>
      <c r="U1099" s="858"/>
      <c r="V1099" s="858"/>
      <c r="W1099" s="858"/>
      <c r="X1099" s="858"/>
      <c r="Y1099" s="858"/>
      <c r="Z1099" s="858"/>
      <c r="AA1099" s="611"/>
      <c r="AB1099" s="858"/>
      <c r="AC1099" s="858"/>
      <c r="AD1099" s="858"/>
      <c r="AE1099" s="858"/>
      <c r="AF1099" s="858"/>
      <c r="AG1099" s="858"/>
      <c r="AH1099" s="858"/>
      <c r="AI1099" s="611"/>
      <c r="AJ1099" s="858"/>
      <c r="AK1099" s="858"/>
      <c r="AL1099" s="858"/>
      <c r="AM1099" s="858"/>
      <c r="AN1099" s="858"/>
      <c r="AO1099" s="858"/>
      <c r="AP1099" s="858"/>
      <c r="AQ1099" s="858"/>
      <c r="AR1099" s="858"/>
      <c r="AS1099" s="858"/>
      <c r="AT1099" s="858"/>
      <c r="AU1099" s="1145"/>
      <c r="AV1099" s="858"/>
      <c r="AW1099" s="858"/>
      <c r="AX1099" s="858"/>
      <c r="AY1099" s="858"/>
      <c r="AZ1099" s="858"/>
      <c r="BA1099" s="858"/>
      <c r="BB1099" s="858"/>
      <c r="BC1099" s="858"/>
      <c r="BD1099" s="858"/>
      <c r="BE1099" s="858"/>
      <c r="BF1099" s="858"/>
      <c r="BG1099" s="858"/>
      <c r="BH1099" s="858"/>
      <c r="BI1099" s="858"/>
      <c r="BJ1099" s="858"/>
      <c r="BK1099" s="858"/>
      <c r="BL1099" s="858"/>
      <c r="BM1099" s="611"/>
      <c r="BN1099" s="858"/>
      <c r="BO1099" s="858"/>
      <c r="BP1099" s="858"/>
      <c r="BQ1099" s="547"/>
      <c r="BR1099" s="1042"/>
      <c r="BS1099" s="1143"/>
      <c r="BT1099" s="1042"/>
      <c r="BU1099" s="1146"/>
      <c r="BV1099" s="1144"/>
      <c r="BW1099" s="1144"/>
      <c r="BX1099" s="1144"/>
      <c r="BY1099" s="1043"/>
    </row>
    <row r="1100" spans="1:77" s="619" customFormat="1" hidden="1">
      <c r="A1100" s="855"/>
      <c r="B1100" s="1065"/>
      <c r="C1100" s="1041"/>
      <c r="D1100" s="1042"/>
      <c r="E1100" s="1042"/>
      <c r="F1100" s="1042"/>
      <c r="G1100" s="1043"/>
      <c r="H1100" s="608"/>
      <c r="I1100" s="609"/>
      <c r="J1100" s="610"/>
      <c r="K1100" s="611"/>
      <c r="L1100" s="611"/>
      <c r="M1100" s="611"/>
      <c r="N1100" s="611"/>
      <c r="O1100" s="858"/>
      <c r="P1100" s="858"/>
      <c r="Q1100" s="858"/>
      <c r="R1100" s="858"/>
      <c r="S1100" s="858"/>
      <c r="T1100" s="615"/>
      <c r="U1100" s="858"/>
      <c r="V1100" s="858"/>
      <c r="W1100" s="858"/>
      <c r="X1100" s="858"/>
      <c r="Y1100" s="858"/>
      <c r="Z1100" s="858"/>
      <c r="AA1100" s="611"/>
      <c r="AB1100" s="858"/>
      <c r="AC1100" s="858"/>
      <c r="AD1100" s="858"/>
      <c r="AE1100" s="858"/>
      <c r="AF1100" s="858"/>
      <c r="AG1100" s="858"/>
      <c r="AH1100" s="858"/>
      <c r="AI1100" s="611"/>
      <c r="AJ1100" s="858"/>
      <c r="AK1100" s="858"/>
      <c r="AL1100" s="858"/>
      <c r="AM1100" s="858"/>
      <c r="AN1100" s="858"/>
      <c r="AO1100" s="858"/>
      <c r="AP1100" s="858"/>
      <c r="AQ1100" s="858"/>
      <c r="AR1100" s="858"/>
      <c r="AS1100" s="858"/>
      <c r="AT1100" s="858"/>
      <c r="AU1100" s="1145"/>
      <c r="AV1100" s="858"/>
      <c r="AW1100" s="858"/>
      <c r="AX1100" s="858"/>
      <c r="AY1100" s="858"/>
      <c r="AZ1100" s="858"/>
      <c r="BA1100" s="858"/>
      <c r="BB1100" s="858"/>
      <c r="BC1100" s="858"/>
      <c r="BD1100" s="858"/>
      <c r="BE1100" s="858"/>
      <c r="BF1100" s="858"/>
      <c r="BG1100" s="858"/>
      <c r="BH1100" s="858"/>
      <c r="BI1100" s="858"/>
      <c r="BJ1100" s="858"/>
      <c r="BK1100" s="858"/>
      <c r="BL1100" s="858"/>
      <c r="BM1100" s="611"/>
      <c r="BN1100" s="858"/>
      <c r="BO1100" s="858"/>
      <c r="BP1100" s="858"/>
      <c r="BQ1100" s="547"/>
      <c r="BR1100" s="1042"/>
      <c r="BS1100" s="1143"/>
      <c r="BT1100" s="1042"/>
      <c r="BU1100" s="1146"/>
      <c r="BV1100" s="1144"/>
      <c r="BW1100" s="1144"/>
      <c r="BX1100" s="1144"/>
      <c r="BY1100" s="1043"/>
    </row>
    <row r="1101" spans="1:77" s="619" customFormat="1" hidden="1">
      <c r="A1101" s="855"/>
      <c r="B1101" s="1065"/>
      <c r="C1101" s="1041"/>
      <c r="D1101" s="1042"/>
      <c r="E1101" s="1042"/>
      <c r="F1101" s="1042"/>
      <c r="G1101" s="1043"/>
      <c r="H1101" s="608"/>
      <c r="I1101" s="609"/>
      <c r="J1101" s="610"/>
      <c r="K1101" s="611"/>
      <c r="L1101" s="611"/>
      <c r="M1101" s="611"/>
      <c r="N1101" s="611"/>
      <c r="O1101" s="858"/>
      <c r="P1101" s="858"/>
      <c r="Q1101" s="858"/>
      <c r="R1101" s="858"/>
      <c r="S1101" s="858"/>
      <c r="T1101" s="615"/>
      <c r="U1101" s="858"/>
      <c r="V1101" s="858"/>
      <c r="W1101" s="858"/>
      <c r="X1101" s="858"/>
      <c r="Y1101" s="858"/>
      <c r="Z1101" s="858"/>
      <c r="AA1101" s="611"/>
      <c r="AB1101" s="858"/>
      <c r="AC1101" s="858"/>
      <c r="AD1101" s="858"/>
      <c r="AE1101" s="858"/>
      <c r="AF1101" s="858"/>
      <c r="AG1101" s="858"/>
      <c r="AH1101" s="858"/>
      <c r="AI1101" s="611"/>
      <c r="AJ1101" s="858"/>
      <c r="AK1101" s="858"/>
      <c r="AL1101" s="858"/>
      <c r="AM1101" s="858"/>
      <c r="AN1101" s="858"/>
      <c r="AO1101" s="858"/>
      <c r="AP1101" s="858"/>
      <c r="AQ1101" s="858"/>
      <c r="AR1101" s="858"/>
      <c r="AS1101" s="858"/>
      <c r="AT1101" s="858"/>
      <c r="AU1101" s="1145"/>
      <c r="AV1101" s="858"/>
      <c r="AW1101" s="858"/>
      <c r="AX1101" s="858"/>
      <c r="AY1101" s="858"/>
      <c r="AZ1101" s="858"/>
      <c r="BA1101" s="858"/>
      <c r="BB1101" s="858"/>
      <c r="BC1101" s="858"/>
      <c r="BD1101" s="858"/>
      <c r="BE1101" s="858"/>
      <c r="BF1101" s="858"/>
      <c r="BG1101" s="858"/>
      <c r="BH1101" s="858"/>
      <c r="BI1101" s="858"/>
      <c r="BJ1101" s="858"/>
      <c r="BK1101" s="858"/>
      <c r="BL1101" s="858"/>
      <c r="BM1101" s="611"/>
      <c r="BN1101" s="858"/>
      <c r="BO1101" s="858"/>
      <c r="BP1101" s="858"/>
      <c r="BQ1101" s="547"/>
      <c r="BR1101" s="1042"/>
      <c r="BS1101" s="1143"/>
      <c r="BT1101" s="1042"/>
      <c r="BU1101" s="1146"/>
      <c r="BV1101" s="1144"/>
      <c r="BW1101" s="1144"/>
      <c r="BX1101" s="1144"/>
      <c r="BY1101" s="1043"/>
    </row>
    <row r="1102" spans="1:77" s="619" customFormat="1" hidden="1">
      <c r="A1102" s="855"/>
      <c r="B1102" s="1065"/>
      <c r="C1102" s="1041"/>
      <c r="D1102" s="1042"/>
      <c r="E1102" s="1042"/>
      <c r="F1102" s="1042"/>
      <c r="G1102" s="1043"/>
      <c r="H1102" s="608"/>
      <c r="I1102" s="609"/>
      <c r="J1102" s="610"/>
      <c r="K1102" s="611"/>
      <c r="L1102" s="611"/>
      <c r="M1102" s="611"/>
      <c r="N1102" s="611"/>
      <c r="O1102" s="858"/>
      <c r="P1102" s="858"/>
      <c r="Q1102" s="858"/>
      <c r="R1102" s="858"/>
      <c r="S1102" s="858"/>
      <c r="T1102" s="615"/>
      <c r="U1102" s="858"/>
      <c r="V1102" s="858"/>
      <c r="W1102" s="858"/>
      <c r="X1102" s="858"/>
      <c r="Y1102" s="858"/>
      <c r="Z1102" s="858"/>
      <c r="AA1102" s="611"/>
      <c r="AB1102" s="858"/>
      <c r="AC1102" s="858"/>
      <c r="AD1102" s="858"/>
      <c r="AE1102" s="858"/>
      <c r="AF1102" s="858"/>
      <c r="AG1102" s="858"/>
      <c r="AH1102" s="858"/>
      <c r="AI1102" s="611"/>
      <c r="AJ1102" s="858"/>
      <c r="AK1102" s="858"/>
      <c r="AL1102" s="858"/>
      <c r="AM1102" s="858"/>
      <c r="AN1102" s="858"/>
      <c r="AO1102" s="858"/>
      <c r="AP1102" s="858"/>
      <c r="AQ1102" s="858"/>
      <c r="AR1102" s="858"/>
      <c r="AS1102" s="858"/>
      <c r="AT1102" s="858"/>
      <c r="AU1102" s="1145"/>
      <c r="AV1102" s="858"/>
      <c r="AW1102" s="858"/>
      <c r="AX1102" s="858"/>
      <c r="AY1102" s="858"/>
      <c r="AZ1102" s="858"/>
      <c r="BA1102" s="858"/>
      <c r="BB1102" s="858"/>
      <c r="BC1102" s="858"/>
      <c r="BD1102" s="858"/>
      <c r="BE1102" s="858"/>
      <c r="BF1102" s="858"/>
      <c r="BG1102" s="858"/>
      <c r="BH1102" s="858"/>
      <c r="BI1102" s="858"/>
      <c r="BJ1102" s="858"/>
      <c r="BK1102" s="858"/>
      <c r="BL1102" s="858"/>
      <c r="BM1102" s="611"/>
      <c r="BN1102" s="858"/>
      <c r="BO1102" s="858"/>
      <c r="BP1102" s="858"/>
      <c r="BQ1102" s="547"/>
      <c r="BR1102" s="1042"/>
      <c r="BS1102" s="1143"/>
      <c r="BT1102" s="1042"/>
      <c r="BU1102" s="1146"/>
      <c r="BV1102" s="1144"/>
      <c r="BW1102" s="1144"/>
      <c r="BX1102" s="1144"/>
      <c r="BY1102" s="1043"/>
    </row>
    <row r="1103" spans="1:77" s="619" customFormat="1" hidden="1">
      <c r="A1103" s="855"/>
      <c r="B1103" s="1065"/>
      <c r="C1103" s="1041"/>
      <c r="D1103" s="1042"/>
      <c r="E1103" s="1042"/>
      <c r="F1103" s="1042"/>
      <c r="G1103" s="1043"/>
      <c r="H1103" s="608"/>
      <c r="I1103" s="609"/>
      <c r="J1103" s="610"/>
      <c r="K1103" s="611"/>
      <c r="L1103" s="611"/>
      <c r="M1103" s="611"/>
      <c r="N1103" s="611"/>
      <c r="O1103" s="858"/>
      <c r="P1103" s="858"/>
      <c r="Q1103" s="858"/>
      <c r="R1103" s="858"/>
      <c r="S1103" s="858"/>
      <c r="T1103" s="615"/>
      <c r="U1103" s="858"/>
      <c r="V1103" s="858"/>
      <c r="W1103" s="858"/>
      <c r="X1103" s="858"/>
      <c r="Y1103" s="858"/>
      <c r="Z1103" s="858"/>
      <c r="AA1103" s="611"/>
      <c r="AB1103" s="858"/>
      <c r="AC1103" s="858"/>
      <c r="AD1103" s="858"/>
      <c r="AE1103" s="858"/>
      <c r="AF1103" s="858"/>
      <c r="AG1103" s="858"/>
      <c r="AH1103" s="858"/>
      <c r="AI1103" s="611"/>
      <c r="AJ1103" s="858"/>
      <c r="AK1103" s="858"/>
      <c r="AL1103" s="858"/>
      <c r="AM1103" s="858"/>
      <c r="AN1103" s="858"/>
      <c r="AO1103" s="858"/>
      <c r="AP1103" s="858"/>
      <c r="AQ1103" s="858"/>
      <c r="AR1103" s="858"/>
      <c r="AS1103" s="858"/>
      <c r="AT1103" s="858"/>
      <c r="AU1103" s="1145"/>
      <c r="AV1103" s="858"/>
      <c r="AW1103" s="858"/>
      <c r="AX1103" s="858"/>
      <c r="AY1103" s="858"/>
      <c r="AZ1103" s="858"/>
      <c r="BA1103" s="858"/>
      <c r="BB1103" s="858"/>
      <c r="BC1103" s="858"/>
      <c r="BD1103" s="858"/>
      <c r="BE1103" s="858"/>
      <c r="BF1103" s="858"/>
      <c r="BG1103" s="858"/>
      <c r="BH1103" s="858"/>
      <c r="BI1103" s="858"/>
      <c r="BJ1103" s="858"/>
      <c r="BK1103" s="858"/>
      <c r="BL1103" s="858"/>
      <c r="BM1103" s="611"/>
      <c r="BN1103" s="858"/>
      <c r="BO1103" s="858"/>
      <c r="BP1103" s="858"/>
      <c r="BQ1103" s="547"/>
      <c r="BR1103" s="1042"/>
      <c r="BS1103" s="1143"/>
      <c r="BT1103" s="1042"/>
      <c r="BU1103" s="1146"/>
      <c r="BV1103" s="1144"/>
      <c r="BW1103" s="1144"/>
      <c r="BX1103" s="1144"/>
      <c r="BY1103" s="1043"/>
    </row>
    <row r="1104" spans="1:77" s="619" customFormat="1" hidden="1">
      <c r="A1104" s="855"/>
      <c r="B1104" s="1065"/>
      <c r="C1104" s="1041"/>
      <c r="D1104" s="1042"/>
      <c r="E1104" s="1042"/>
      <c r="F1104" s="1042"/>
      <c r="G1104" s="1043"/>
      <c r="H1104" s="608"/>
      <c r="I1104" s="609"/>
      <c r="J1104" s="610"/>
      <c r="K1104" s="611"/>
      <c r="L1104" s="611"/>
      <c r="M1104" s="611"/>
      <c r="N1104" s="611"/>
      <c r="O1104" s="858"/>
      <c r="P1104" s="858"/>
      <c r="Q1104" s="858"/>
      <c r="R1104" s="858"/>
      <c r="S1104" s="858"/>
      <c r="T1104" s="615"/>
      <c r="U1104" s="858"/>
      <c r="V1104" s="858"/>
      <c r="W1104" s="858"/>
      <c r="X1104" s="858"/>
      <c r="Y1104" s="858"/>
      <c r="Z1104" s="858"/>
      <c r="AA1104" s="611"/>
      <c r="AB1104" s="858"/>
      <c r="AC1104" s="858"/>
      <c r="AD1104" s="858"/>
      <c r="AE1104" s="858"/>
      <c r="AF1104" s="858"/>
      <c r="AG1104" s="858"/>
      <c r="AH1104" s="858"/>
      <c r="AI1104" s="611"/>
      <c r="AJ1104" s="858"/>
      <c r="AK1104" s="858"/>
      <c r="AL1104" s="858"/>
      <c r="AM1104" s="858"/>
      <c r="AN1104" s="858"/>
      <c r="AO1104" s="858"/>
      <c r="AP1104" s="858"/>
      <c r="AQ1104" s="858"/>
      <c r="AR1104" s="858"/>
      <c r="AS1104" s="858"/>
      <c r="AT1104" s="858"/>
      <c r="AU1104" s="1145"/>
      <c r="AV1104" s="858"/>
      <c r="AW1104" s="858"/>
      <c r="AX1104" s="858"/>
      <c r="AY1104" s="858"/>
      <c r="AZ1104" s="858"/>
      <c r="BA1104" s="858"/>
      <c r="BB1104" s="858"/>
      <c r="BC1104" s="858"/>
      <c r="BD1104" s="858"/>
      <c r="BE1104" s="858"/>
      <c r="BF1104" s="858"/>
      <c r="BG1104" s="858"/>
      <c r="BH1104" s="858"/>
      <c r="BI1104" s="858"/>
      <c r="BJ1104" s="858"/>
      <c r="BK1104" s="858"/>
      <c r="BL1104" s="858"/>
      <c r="BM1104" s="611"/>
      <c r="BN1104" s="858"/>
      <c r="BO1104" s="858"/>
      <c r="BP1104" s="858"/>
      <c r="BQ1104" s="547"/>
      <c r="BR1104" s="1042"/>
      <c r="BS1104" s="1143"/>
      <c r="BT1104" s="1042"/>
      <c r="BU1104" s="1146"/>
      <c r="BV1104" s="1144"/>
      <c r="BW1104" s="1144"/>
      <c r="BX1104" s="1144"/>
      <c r="BY1104" s="1043"/>
    </row>
    <row r="1105" spans="1:77" s="619" customFormat="1" hidden="1">
      <c r="A1105" s="855"/>
      <c r="B1105" s="1065"/>
      <c r="C1105" s="1041"/>
      <c r="D1105" s="1042"/>
      <c r="E1105" s="1042"/>
      <c r="F1105" s="1042"/>
      <c r="G1105" s="1043"/>
      <c r="H1105" s="608"/>
      <c r="I1105" s="609"/>
      <c r="J1105" s="610"/>
      <c r="K1105" s="611"/>
      <c r="L1105" s="611"/>
      <c r="M1105" s="611"/>
      <c r="N1105" s="611"/>
      <c r="O1105" s="858"/>
      <c r="P1105" s="858"/>
      <c r="Q1105" s="858"/>
      <c r="R1105" s="858"/>
      <c r="S1105" s="858"/>
      <c r="T1105" s="615"/>
      <c r="U1105" s="858"/>
      <c r="V1105" s="858"/>
      <c r="W1105" s="858"/>
      <c r="X1105" s="858"/>
      <c r="Y1105" s="858"/>
      <c r="Z1105" s="858"/>
      <c r="AA1105" s="611"/>
      <c r="AB1105" s="858"/>
      <c r="AC1105" s="858"/>
      <c r="AD1105" s="858"/>
      <c r="AE1105" s="858"/>
      <c r="AF1105" s="858"/>
      <c r="AG1105" s="858"/>
      <c r="AH1105" s="858"/>
      <c r="AI1105" s="611"/>
      <c r="AJ1105" s="858"/>
      <c r="AK1105" s="858"/>
      <c r="AL1105" s="858"/>
      <c r="AM1105" s="858"/>
      <c r="AN1105" s="858"/>
      <c r="AO1105" s="858"/>
      <c r="AP1105" s="858"/>
      <c r="AQ1105" s="858"/>
      <c r="AR1105" s="858"/>
      <c r="AS1105" s="858"/>
      <c r="AT1105" s="858"/>
      <c r="AU1105" s="1145"/>
      <c r="AV1105" s="858"/>
      <c r="AW1105" s="858"/>
      <c r="AX1105" s="858"/>
      <c r="AY1105" s="858"/>
      <c r="AZ1105" s="858"/>
      <c r="BA1105" s="858"/>
      <c r="BB1105" s="858"/>
      <c r="BC1105" s="858"/>
      <c r="BD1105" s="858"/>
      <c r="BE1105" s="858"/>
      <c r="BF1105" s="858"/>
      <c r="BG1105" s="858"/>
      <c r="BH1105" s="858"/>
      <c r="BI1105" s="858"/>
      <c r="BJ1105" s="858"/>
      <c r="BK1105" s="858"/>
      <c r="BL1105" s="858"/>
      <c r="BM1105" s="611"/>
      <c r="BN1105" s="858"/>
      <c r="BO1105" s="858"/>
      <c r="BP1105" s="858"/>
      <c r="BQ1105" s="547"/>
      <c r="BR1105" s="1042"/>
      <c r="BS1105" s="1143"/>
      <c r="BT1105" s="1042"/>
      <c r="BU1105" s="1146"/>
      <c r="BV1105" s="1144"/>
      <c r="BW1105" s="1144"/>
      <c r="BX1105" s="1144"/>
      <c r="BY1105" s="1043"/>
    </row>
    <row r="1106" spans="1:77" s="619" customFormat="1" hidden="1">
      <c r="A1106" s="855"/>
      <c r="B1106" s="1065"/>
      <c r="C1106" s="1041"/>
      <c r="D1106" s="1042"/>
      <c r="E1106" s="1042"/>
      <c r="F1106" s="1042"/>
      <c r="G1106" s="1043"/>
      <c r="H1106" s="608"/>
      <c r="I1106" s="609"/>
      <c r="J1106" s="610"/>
      <c r="K1106" s="611"/>
      <c r="L1106" s="611"/>
      <c r="M1106" s="611"/>
      <c r="N1106" s="611"/>
      <c r="O1106" s="858"/>
      <c r="P1106" s="858"/>
      <c r="Q1106" s="858"/>
      <c r="R1106" s="858"/>
      <c r="S1106" s="858"/>
      <c r="T1106" s="615"/>
      <c r="U1106" s="858"/>
      <c r="V1106" s="858"/>
      <c r="W1106" s="858"/>
      <c r="X1106" s="858"/>
      <c r="Y1106" s="858"/>
      <c r="Z1106" s="858"/>
      <c r="AA1106" s="611"/>
      <c r="AB1106" s="858"/>
      <c r="AC1106" s="858"/>
      <c r="AD1106" s="858"/>
      <c r="AE1106" s="858"/>
      <c r="AF1106" s="858"/>
      <c r="AG1106" s="858"/>
      <c r="AH1106" s="858"/>
      <c r="AI1106" s="611"/>
      <c r="AJ1106" s="858"/>
      <c r="AK1106" s="858"/>
      <c r="AL1106" s="858"/>
      <c r="AM1106" s="858"/>
      <c r="AN1106" s="858"/>
      <c r="AO1106" s="858"/>
      <c r="AP1106" s="858"/>
      <c r="AQ1106" s="858"/>
      <c r="AR1106" s="858"/>
      <c r="AS1106" s="858"/>
      <c r="AT1106" s="858"/>
      <c r="AU1106" s="1145"/>
      <c r="AV1106" s="858"/>
      <c r="AW1106" s="858"/>
      <c r="AX1106" s="858"/>
      <c r="AY1106" s="858"/>
      <c r="AZ1106" s="858"/>
      <c r="BA1106" s="858"/>
      <c r="BB1106" s="858"/>
      <c r="BC1106" s="858"/>
      <c r="BD1106" s="858"/>
      <c r="BE1106" s="858"/>
      <c r="BF1106" s="858"/>
      <c r="BG1106" s="858"/>
      <c r="BH1106" s="858"/>
      <c r="BI1106" s="858"/>
      <c r="BJ1106" s="858"/>
      <c r="BK1106" s="858"/>
      <c r="BL1106" s="858"/>
      <c r="BM1106" s="611"/>
      <c r="BN1106" s="858"/>
      <c r="BO1106" s="858"/>
      <c r="BP1106" s="858"/>
      <c r="BQ1106" s="547"/>
      <c r="BR1106" s="1042"/>
      <c r="BS1106" s="1143"/>
      <c r="BT1106" s="1042"/>
      <c r="BU1106" s="1146"/>
      <c r="BV1106" s="1144"/>
      <c r="BW1106" s="1144"/>
      <c r="BX1106" s="1144"/>
      <c r="BY1106" s="1043"/>
    </row>
    <row r="1107" spans="1:77" s="619" customFormat="1" hidden="1">
      <c r="A1107" s="855"/>
      <c r="B1107" s="1065"/>
      <c r="C1107" s="1041"/>
      <c r="D1107" s="1042"/>
      <c r="E1107" s="1042"/>
      <c r="F1107" s="1042"/>
      <c r="G1107" s="1043"/>
      <c r="H1107" s="608"/>
      <c r="I1107" s="609"/>
      <c r="J1107" s="610"/>
      <c r="K1107" s="611"/>
      <c r="L1107" s="611"/>
      <c r="M1107" s="611"/>
      <c r="N1107" s="611"/>
      <c r="O1107" s="858"/>
      <c r="P1107" s="858"/>
      <c r="Q1107" s="858"/>
      <c r="R1107" s="858"/>
      <c r="S1107" s="858"/>
      <c r="T1107" s="615"/>
      <c r="U1107" s="858"/>
      <c r="V1107" s="858"/>
      <c r="W1107" s="858"/>
      <c r="X1107" s="858"/>
      <c r="Y1107" s="858"/>
      <c r="Z1107" s="858"/>
      <c r="AA1107" s="611"/>
      <c r="AB1107" s="858"/>
      <c r="AC1107" s="858"/>
      <c r="AD1107" s="858"/>
      <c r="AE1107" s="858"/>
      <c r="AF1107" s="858"/>
      <c r="AG1107" s="858"/>
      <c r="AH1107" s="858"/>
      <c r="AI1107" s="611"/>
      <c r="AJ1107" s="858"/>
      <c r="AK1107" s="858"/>
      <c r="AL1107" s="858"/>
      <c r="AM1107" s="858"/>
      <c r="AN1107" s="858"/>
      <c r="AO1107" s="858"/>
      <c r="AP1107" s="858"/>
      <c r="AQ1107" s="858"/>
      <c r="AR1107" s="858"/>
      <c r="AS1107" s="858"/>
      <c r="AT1107" s="858"/>
      <c r="AU1107" s="1145"/>
      <c r="AV1107" s="858"/>
      <c r="AW1107" s="858"/>
      <c r="AX1107" s="858"/>
      <c r="AY1107" s="858"/>
      <c r="AZ1107" s="858"/>
      <c r="BA1107" s="858"/>
      <c r="BB1107" s="858"/>
      <c r="BC1107" s="858"/>
      <c r="BD1107" s="858"/>
      <c r="BE1107" s="858"/>
      <c r="BF1107" s="858"/>
      <c r="BG1107" s="858"/>
      <c r="BH1107" s="858"/>
      <c r="BI1107" s="858"/>
      <c r="BJ1107" s="858"/>
      <c r="BK1107" s="858"/>
      <c r="BL1107" s="858"/>
      <c r="BM1107" s="611"/>
      <c r="BN1107" s="858"/>
      <c r="BO1107" s="858"/>
      <c r="BP1107" s="858"/>
      <c r="BQ1107" s="547"/>
      <c r="BR1107" s="1042"/>
      <c r="BS1107" s="1143"/>
      <c r="BT1107" s="1042"/>
      <c r="BU1107" s="1146"/>
      <c r="BV1107" s="1144"/>
      <c r="BW1107" s="1144"/>
      <c r="BX1107" s="1144"/>
      <c r="BY1107" s="1043"/>
    </row>
    <row r="1108" spans="1:77" s="619" customFormat="1" hidden="1">
      <c r="A1108" s="855"/>
      <c r="B1108" s="1065"/>
      <c r="C1108" s="1041"/>
      <c r="D1108" s="1042"/>
      <c r="E1108" s="1042"/>
      <c r="F1108" s="1042"/>
      <c r="G1108" s="1043"/>
      <c r="H1108" s="608"/>
      <c r="I1108" s="609"/>
      <c r="J1108" s="610"/>
      <c r="K1108" s="611"/>
      <c r="L1108" s="611"/>
      <c r="M1108" s="611"/>
      <c r="N1108" s="611"/>
      <c r="O1108" s="858"/>
      <c r="P1108" s="858"/>
      <c r="Q1108" s="858"/>
      <c r="R1108" s="858"/>
      <c r="S1108" s="858"/>
      <c r="T1108" s="615"/>
      <c r="U1108" s="858"/>
      <c r="V1108" s="858"/>
      <c r="W1108" s="858"/>
      <c r="X1108" s="858"/>
      <c r="Y1108" s="858"/>
      <c r="Z1108" s="858"/>
      <c r="AA1108" s="611"/>
      <c r="AB1108" s="858"/>
      <c r="AC1108" s="858"/>
      <c r="AD1108" s="858"/>
      <c r="AE1108" s="858"/>
      <c r="AF1108" s="858"/>
      <c r="AG1108" s="858"/>
      <c r="AH1108" s="858"/>
      <c r="AI1108" s="611"/>
      <c r="AJ1108" s="858"/>
      <c r="AK1108" s="858"/>
      <c r="AL1108" s="858"/>
      <c r="AM1108" s="858"/>
      <c r="AN1108" s="858"/>
      <c r="AO1108" s="858"/>
      <c r="AP1108" s="858"/>
      <c r="AQ1108" s="858"/>
      <c r="AR1108" s="858"/>
      <c r="AS1108" s="858"/>
      <c r="AT1108" s="858"/>
      <c r="AU1108" s="1145"/>
      <c r="AV1108" s="858"/>
      <c r="AW1108" s="858"/>
      <c r="AX1108" s="858"/>
      <c r="AY1108" s="858"/>
      <c r="AZ1108" s="858"/>
      <c r="BA1108" s="858"/>
      <c r="BB1108" s="858"/>
      <c r="BC1108" s="858"/>
      <c r="BD1108" s="858"/>
      <c r="BE1108" s="858"/>
      <c r="BF1108" s="858"/>
      <c r="BG1108" s="858"/>
      <c r="BH1108" s="858"/>
      <c r="BI1108" s="858"/>
      <c r="BJ1108" s="858"/>
      <c r="BK1108" s="858"/>
      <c r="BL1108" s="858"/>
      <c r="BM1108" s="611"/>
      <c r="BN1108" s="858"/>
      <c r="BO1108" s="858"/>
      <c r="BP1108" s="858"/>
      <c r="BQ1108" s="547"/>
      <c r="BR1108" s="1042"/>
      <c r="BS1108" s="1143"/>
      <c r="BT1108" s="1042"/>
      <c r="BU1108" s="1146"/>
      <c r="BV1108" s="1144"/>
      <c r="BW1108" s="1144"/>
      <c r="BX1108" s="1144"/>
      <c r="BY1108" s="1043"/>
    </row>
    <row r="1109" spans="1:77" s="619" customFormat="1" hidden="1">
      <c r="A1109" s="855"/>
      <c r="B1109" s="1065"/>
      <c r="C1109" s="1041"/>
      <c r="D1109" s="1042"/>
      <c r="E1109" s="1042"/>
      <c r="F1109" s="1042"/>
      <c r="G1109" s="1043"/>
      <c r="H1109" s="608"/>
      <c r="I1109" s="609"/>
      <c r="J1109" s="610"/>
      <c r="K1109" s="611"/>
      <c r="L1109" s="611"/>
      <c r="M1109" s="611"/>
      <c r="N1109" s="611"/>
      <c r="O1109" s="858"/>
      <c r="P1109" s="858"/>
      <c r="Q1109" s="858"/>
      <c r="R1109" s="858"/>
      <c r="S1109" s="858"/>
      <c r="T1109" s="615"/>
      <c r="U1109" s="858"/>
      <c r="V1109" s="858"/>
      <c r="W1109" s="858"/>
      <c r="X1109" s="858"/>
      <c r="Y1109" s="858"/>
      <c r="Z1109" s="858"/>
      <c r="AA1109" s="611"/>
      <c r="AB1109" s="858"/>
      <c r="AC1109" s="858"/>
      <c r="AD1109" s="858"/>
      <c r="AE1109" s="858"/>
      <c r="AF1109" s="858"/>
      <c r="AG1109" s="858"/>
      <c r="AH1109" s="858"/>
      <c r="AI1109" s="611"/>
      <c r="AJ1109" s="858"/>
      <c r="AK1109" s="858"/>
      <c r="AL1109" s="858"/>
      <c r="AM1109" s="858"/>
      <c r="AN1109" s="858"/>
      <c r="AO1109" s="858"/>
      <c r="AP1109" s="858"/>
      <c r="AQ1109" s="858"/>
      <c r="AR1109" s="858"/>
      <c r="AS1109" s="858"/>
      <c r="AT1109" s="858"/>
      <c r="AU1109" s="1145"/>
      <c r="AV1109" s="858"/>
      <c r="AW1109" s="858"/>
      <c r="AX1109" s="858"/>
      <c r="AY1109" s="858"/>
      <c r="AZ1109" s="858"/>
      <c r="BA1109" s="858"/>
      <c r="BB1109" s="858"/>
      <c r="BC1109" s="858"/>
      <c r="BD1109" s="858"/>
      <c r="BE1109" s="858"/>
      <c r="BF1109" s="858"/>
      <c r="BG1109" s="858"/>
      <c r="BH1109" s="858"/>
      <c r="BI1109" s="858"/>
      <c r="BJ1109" s="858"/>
      <c r="BK1109" s="858"/>
      <c r="BL1109" s="858"/>
      <c r="BM1109" s="611"/>
      <c r="BN1109" s="858"/>
      <c r="BO1109" s="858"/>
      <c r="BP1109" s="858"/>
      <c r="BQ1109" s="547"/>
      <c r="BR1109" s="1042"/>
      <c r="BS1109" s="1143"/>
      <c r="BT1109" s="1042"/>
      <c r="BU1109" s="1146"/>
      <c r="BV1109" s="1144"/>
      <c r="BW1109" s="1144"/>
      <c r="BX1109" s="1144"/>
      <c r="BY1109" s="1043"/>
    </row>
    <row r="1110" spans="1:77" s="619" customFormat="1" hidden="1">
      <c r="A1110" s="855"/>
      <c r="B1110" s="1065"/>
      <c r="C1110" s="1041"/>
      <c r="D1110" s="1042"/>
      <c r="E1110" s="1042"/>
      <c r="F1110" s="1042"/>
      <c r="G1110" s="1043"/>
      <c r="H1110" s="608"/>
      <c r="I1110" s="609"/>
      <c r="J1110" s="610"/>
      <c r="K1110" s="611"/>
      <c r="L1110" s="611"/>
      <c r="M1110" s="611"/>
      <c r="N1110" s="611"/>
      <c r="O1110" s="858"/>
      <c r="P1110" s="858"/>
      <c r="Q1110" s="858"/>
      <c r="R1110" s="858"/>
      <c r="S1110" s="858"/>
      <c r="T1110" s="615"/>
      <c r="U1110" s="858"/>
      <c r="V1110" s="858"/>
      <c r="W1110" s="858"/>
      <c r="X1110" s="858"/>
      <c r="Y1110" s="858"/>
      <c r="Z1110" s="858"/>
      <c r="AA1110" s="611"/>
      <c r="AB1110" s="858"/>
      <c r="AC1110" s="858"/>
      <c r="AD1110" s="858"/>
      <c r="AE1110" s="858"/>
      <c r="AF1110" s="858"/>
      <c r="AG1110" s="858"/>
      <c r="AH1110" s="858"/>
      <c r="AI1110" s="611"/>
      <c r="AJ1110" s="858"/>
      <c r="AK1110" s="858"/>
      <c r="AL1110" s="858"/>
      <c r="AM1110" s="858"/>
      <c r="AN1110" s="858"/>
      <c r="AO1110" s="858"/>
      <c r="AP1110" s="858"/>
      <c r="AQ1110" s="858"/>
      <c r="AR1110" s="858"/>
      <c r="AS1110" s="858"/>
      <c r="AT1110" s="858"/>
      <c r="AU1110" s="1145"/>
      <c r="AV1110" s="858"/>
      <c r="AW1110" s="858"/>
      <c r="AX1110" s="858"/>
      <c r="AY1110" s="858"/>
      <c r="AZ1110" s="858"/>
      <c r="BA1110" s="858"/>
      <c r="BB1110" s="858"/>
      <c r="BC1110" s="858"/>
      <c r="BD1110" s="858"/>
      <c r="BE1110" s="858"/>
      <c r="BF1110" s="858"/>
      <c r="BG1110" s="858"/>
      <c r="BH1110" s="858"/>
      <c r="BI1110" s="858"/>
      <c r="BJ1110" s="858"/>
      <c r="BK1110" s="858"/>
      <c r="BL1110" s="858"/>
      <c r="BM1110" s="611"/>
      <c r="BN1110" s="858"/>
      <c r="BO1110" s="858"/>
      <c r="BP1110" s="858"/>
      <c r="BQ1110" s="547"/>
      <c r="BR1110" s="1042"/>
      <c r="BS1110" s="1143"/>
      <c r="BT1110" s="1042"/>
      <c r="BU1110" s="1146"/>
      <c r="BV1110" s="1144"/>
      <c r="BW1110" s="1144"/>
      <c r="BX1110" s="1144"/>
      <c r="BY1110" s="1043"/>
    </row>
    <row r="1111" spans="1:77" s="619" customFormat="1" hidden="1">
      <c r="A1111" s="855"/>
      <c r="B1111" s="1065"/>
      <c r="C1111" s="1041"/>
      <c r="D1111" s="1042"/>
      <c r="E1111" s="1042"/>
      <c r="F1111" s="1042"/>
      <c r="G1111" s="1043"/>
      <c r="H1111" s="608"/>
      <c r="I1111" s="609"/>
      <c r="J1111" s="610"/>
      <c r="K1111" s="611"/>
      <c r="L1111" s="611"/>
      <c r="M1111" s="611"/>
      <c r="N1111" s="611"/>
      <c r="O1111" s="858"/>
      <c r="P1111" s="858"/>
      <c r="Q1111" s="858"/>
      <c r="R1111" s="858"/>
      <c r="S1111" s="858"/>
      <c r="T1111" s="615"/>
      <c r="U1111" s="858"/>
      <c r="V1111" s="858"/>
      <c r="W1111" s="858"/>
      <c r="X1111" s="858"/>
      <c r="Y1111" s="858"/>
      <c r="Z1111" s="858"/>
      <c r="AA1111" s="611"/>
      <c r="AB1111" s="858"/>
      <c r="AC1111" s="858"/>
      <c r="AD1111" s="858"/>
      <c r="AE1111" s="858"/>
      <c r="AF1111" s="858"/>
      <c r="AG1111" s="858"/>
      <c r="AH1111" s="858"/>
      <c r="AI1111" s="611"/>
      <c r="AJ1111" s="858"/>
      <c r="AK1111" s="858"/>
      <c r="AL1111" s="858"/>
      <c r="AM1111" s="858"/>
      <c r="AN1111" s="858"/>
      <c r="AO1111" s="858"/>
      <c r="AP1111" s="858"/>
      <c r="AQ1111" s="858"/>
      <c r="AR1111" s="858"/>
      <c r="AS1111" s="858"/>
      <c r="AT1111" s="858"/>
      <c r="AU1111" s="1145"/>
      <c r="AV1111" s="858"/>
      <c r="AW1111" s="858"/>
      <c r="AX1111" s="858"/>
      <c r="AY1111" s="858"/>
      <c r="AZ1111" s="858"/>
      <c r="BA1111" s="858"/>
      <c r="BB1111" s="858"/>
      <c r="BC1111" s="858"/>
      <c r="BD1111" s="858"/>
      <c r="BE1111" s="858"/>
      <c r="BF1111" s="858"/>
      <c r="BG1111" s="858"/>
      <c r="BH1111" s="858"/>
      <c r="BI1111" s="858"/>
      <c r="BJ1111" s="858"/>
      <c r="BK1111" s="858"/>
      <c r="BL1111" s="858"/>
      <c r="BM1111" s="611"/>
      <c r="BN1111" s="858"/>
      <c r="BO1111" s="858"/>
      <c r="BP1111" s="858"/>
      <c r="BQ1111" s="547"/>
      <c r="BR1111" s="1042"/>
      <c r="BS1111" s="1143"/>
      <c r="BT1111" s="1042"/>
      <c r="BU1111" s="1146"/>
      <c r="BV1111" s="1144"/>
      <c r="BW1111" s="1144"/>
      <c r="BX1111" s="1144"/>
      <c r="BY1111" s="1043"/>
    </row>
    <row r="1112" spans="1:77" s="619" customFormat="1" hidden="1">
      <c r="A1112" s="855"/>
      <c r="B1112" s="1065"/>
      <c r="C1112" s="1041"/>
      <c r="D1112" s="1042"/>
      <c r="E1112" s="1042"/>
      <c r="F1112" s="1042"/>
      <c r="G1112" s="1043"/>
      <c r="H1112" s="608"/>
      <c r="I1112" s="609"/>
      <c r="J1112" s="610"/>
      <c r="K1112" s="611"/>
      <c r="L1112" s="611"/>
      <c r="M1112" s="611"/>
      <c r="N1112" s="611"/>
      <c r="O1112" s="858"/>
      <c r="P1112" s="858"/>
      <c r="Q1112" s="858"/>
      <c r="R1112" s="858"/>
      <c r="S1112" s="858"/>
      <c r="T1112" s="615"/>
      <c r="U1112" s="858"/>
      <c r="V1112" s="858"/>
      <c r="W1112" s="858"/>
      <c r="X1112" s="858"/>
      <c r="Y1112" s="858"/>
      <c r="Z1112" s="858"/>
      <c r="AA1112" s="611"/>
      <c r="AB1112" s="858"/>
      <c r="AC1112" s="858"/>
      <c r="AD1112" s="858"/>
      <c r="AE1112" s="858"/>
      <c r="AF1112" s="858"/>
      <c r="AG1112" s="858"/>
      <c r="AH1112" s="858"/>
      <c r="AI1112" s="611"/>
      <c r="AJ1112" s="858"/>
      <c r="AK1112" s="858"/>
      <c r="AL1112" s="858"/>
      <c r="AM1112" s="858"/>
      <c r="AN1112" s="858"/>
      <c r="AO1112" s="858"/>
      <c r="AP1112" s="858"/>
      <c r="AQ1112" s="858"/>
      <c r="AR1112" s="858"/>
      <c r="AS1112" s="858"/>
      <c r="AT1112" s="858"/>
      <c r="AU1112" s="1145"/>
      <c r="AV1112" s="858"/>
      <c r="AW1112" s="858"/>
      <c r="AX1112" s="858"/>
      <c r="AY1112" s="858"/>
      <c r="AZ1112" s="858"/>
      <c r="BA1112" s="858"/>
      <c r="BB1112" s="858"/>
      <c r="BC1112" s="858"/>
      <c r="BD1112" s="858"/>
      <c r="BE1112" s="858"/>
      <c r="BF1112" s="858"/>
      <c r="BG1112" s="858"/>
      <c r="BH1112" s="858"/>
      <c r="BI1112" s="858"/>
      <c r="BJ1112" s="858"/>
      <c r="BK1112" s="858"/>
      <c r="BL1112" s="858"/>
      <c r="BM1112" s="611"/>
      <c r="BN1112" s="858"/>
      <c r="BO1112" s="858"/>
      <c r="BP1112" s="858"/>
      <c r="BQ1112" s="547"/>
      <c r="BR1112" s="1042"/>
      <c r="BS1112" s="1143"/>
      <c r="BT1112" s="1042"/>
      <c r="BU1112" s="1146"/>
      <c r="BV1112" s="1144"/>
      <c r="BW1112" s="1144"/>
      <c r="BX1112" s="1144"/>
      <c r="BY1112" s="1043"/>
    </row>
    <row r="1113" spans="1:77" s="619" customFormat="1" hidden="1">
      <c r="A1113" s="855"/>
      <c r="B1113" s="1065"/>
      <c r="C1113" s="1041"/>
      <c r="D1113" s="1042"/>
      <c r="E1113" s="1042"/>
      <c r="F1113" s="1042"/>
      <c r="G1113" s="1043"/>
      <c r="H1113" s="608"/>
      <c r="I1113" s="609"/>
      <c r="J1113" s="610"/>
      <c r="K1113" s="611"/>
      <c r="L1113" s="611"/>
      <c r="M1113" s="611"/>
      <c r="N1113" s="611"/>
      <c r="O1113" s="858"/>
      <c r="P1113" s="858"/>
      <c r="Q1113" s="858"/>
      <c r="R1113" s="858"/>
      <c r="S1113" s="858"/>
      <c r="T1113" s="615"/>
      <c r="U1113" s="858"/>
      <c r="V1113" s="858"/>
      <c r="W1113" s="858"/>
      <c r="X1113" s="858"/>
      <c r="Y1113" s="858"/>
      <c r="Z1113" s="858"/>
      <c r="AA1113" s="611"/>
      <c r="AB1113" s="858"/>
      <c r="AC1113" s="858"/>
      <c r="AD1113" s="858"/>
      <c r="AE1113" s="858"/>
      <c r="AF1113" s="858"/>
      <c r="AG1113" s="858"/>
      <c r="AH1113" s="858"/>
      <c r="AI1113" s="611"/>
      <c r="AJ1113" s="858"/>
      <c r="AK1113" s="858"/>
      <c r="AL1113" s="858"/>
      <c r="AM1113" s="858"/>
      <c r="AN1113" s="858"/>
      <c r="AO1113" s="858"/>
      <c r="AP1113" s="858"/>
      <c r="AQ1113" s="858"/>
      <c r="AR1113" s="858"/>
      <c r="AS1113" s="858"/>
      <c r="AT1113" s="858"/>
      <c r="AU1113" s="1145"/>
      <c r="AV1113" s="858"/>
      <c r="AW1113" s="858"/>
      <c r="AX1113" s="858"/>
      <c r="AY1113" s="858"/>
      <c r="AZ1113" s="858"/>
      <c r="BA1113" s="858"/>
      <c r="BB1113" s="858"/>
      <c r="BC1113" s="858"/>
      <c r="BD1113" s="858"/>
      <c r="BE1113" s="858"/>
      <c r="BF1113" s="858"/>
      <c r="BG1113" s="858"/>
      <c r="BH1113" s="858"/>
      <c r="BI1113" s="858"/>
      <c r="BJ1113" s="858"/>
      <c r="BK1113" s="858"/>
      <c r="BL1113" s="858"/>
      <c r="BM1113" s="611"/>
      <c r="BN1113" s="858"/>
      <c r="BO1113" s="858"/>
      <c r="BP1113" s="858"/>
      <c r="BQ1113" s="547"/>
      <c r="BR1113" s="1042"/>
      <c r="BS1113" s="1143"/>
      <c r="BT1113" s="1042"/>
      <c r="BU1113" s="1146"/>
      <c r="BV1113" s="1144"/>
      <c r="BW1113" s="1144"/>
      <c r="BX1113" s="1144"/>
      <c r="BY1113" s="1043"/>
    </row>
    <row r="1114" spans="1:77" s="619" customFormat="1" hidden="1">
      <c r="A1114" s="855"/>
      <c r="B1114" s="1065"/>
      <c r="C1114" s="1041"/>
      <c r="D1114" s="1042"/>
      <c r="E1114" s="1042"/>
      <c r="F1114" s="1042"/>
      <c r="G1114" s="1043"/>
      <c r="H1114" s="608"/>
      <c r="I1114" s="609"/>
      <c r="J1114" s="610"/>
      <c r="K1114" s="611"/>
      <c r="L1114" s="611"/>
      <c r="M1114" s="611"/>
      <c r="N1114" s="611"/>
      <c r="O1114" s="858"/>
      <c r="P1114" s="858"/>
      <c r="Q1114" s="858"/>
      <c r="R1114" s="858"/>
      <c r="S1114" s="858"/>
      <c r="T1114" s="615"/>
      <c r="U1114" s="858"/>
      <c r="V1114" s="858"/>
      <c r="W1114" s="858"/>
      <c r="X1114" s="858"/>
      <c r="Y1114" s="858"/>
      <c r="Z1114" s="858"/>
      <c r="AA1114" s="611"/>
      <c r="AB1114" s="858"/>
      <c r="AC1114" s="858"/>
      <c r="AD1114" s="858"/>
      <c r="AE1114" s="858"/>
      <c r="AF1114" s="858"/>
      <c r="AG1114" s="858"/>
      <c r="AH1114" s="858"/>
      <c r="AI1114" s="611"/>
      <c r="AJ1114" s="858"/>
      <c r="AK1114" s="858"/>
      <c r="AL1114" s="858"/>
      <c r="AM1114" s="858"/>
      <c r="AN1114" s="858"/>
      <c r="AO1114" s="858"/>
      <c r="AP1114" s="858"/>
      <c r="AQ1114" s="858"/>
      <c r="AR1114" s="858"/>
      <c r="AS1114" s="858"/>
      <c r="AT1114" s="858"/>
      <c r="AU1114" s="1145"/>
      <c r="AV1114" s="858"/>
      <c r="AW1114" s="858"/>
      <c r="AX1114" s="858"/>
      <c r="AY1114" s="858"/>
      <c r="AZ1114" s="858"/>
      <c r="BA1114" s="858"/>
      <c r="BB1114" s="858"/>
      <c r="BC1114" s="858"/>
      <c r="BD1114" s="858"/>
      <c r="BE1114" s="858"/>
      <c r="BF1114" s="858"/>
      <c r="BG1114" s="858"/>
      <c r="BH1114" s="858"/>
      <c r="BI1114" s="858"/>
      <c r="BJ1114" s="858"/>
      <c r="BK1114" s="858"/>
      <c r="BL1114" s="858"/>
      <c r="BM1114" s="611"/>
      <c r="BN1114" s="858"/>
      <c r="BO1114" s="858"/>
      <c r="BP1114" s="858"/>
      <c r="BQ1114" s="547"/>
      <c r="BR1114" s="1042"/>
      <c r="BS1114" s="1143"/>
      <c r="BT1114" s="1042"/>
      <c r="BU1114" s="1146"/>
      <c r="BV1114" s="1144"/>
      <c r="BW1114" s="1144"/>
      <c r="BX1114" s="1144"/>
      <c r="BY1114" s="1043"/>
    </row>
    <row r="1115" spans="1:77" s="619" customFormat="1" hidden="1">
      <c r="A1115" s="855"/>
      <c r="B1115" s="1065"/>
      <c r="C1115" s="1041"/>
      <c r="D1115" s="1042"/>
      <c r="E1115" s="1042"/>
      <c r="F1115" s="1042"/>
      <c r="G1115" s="1043"/>
      <c r="H1115" s="608"/>
      <c r="I1115" s="609"/>
      <c r="J1115" s="610"/>
      <c r="K1115" s="611"/>
      <c r="L1115" s="611"/>
      <c r="M1115" s="611"/>
      <c r="N1115" s="611"/>
      <c r="O1115" s="858"/>
      <c r="P1115" s="858"/>
      <c r="Q1115" s="858"/>
      <c r="R1115" s="858"/>
      <c r="S1115" s="858"/>
      <c r="T1115" s="615"/>
      <c r="U1115" s="858"/>
      <c r="V1115" s="858"/>
      <c r="W1115" s="858"/>
      <c r="X1115" s="858"/>
      <c r="Y1115" s="858"/>
      <c r="Z1115" s="858"/>
      <c r="AA1115" s="611"/>
      <c r="AB1115" s="858"/>
      <c r="AC1115" s="858"/>
      <c r="AD1115" s="858"/>
      <c r="AE1115" s="858"/>
      <c r="AF1115" s="858"/>
      <c r="AG1115" s="858"/>
      <c r="AH1115" s="858"/>
      <c r="AI1115" s="611"/>
      <c r="AJ1115" s="858"/>
      <c r="AK1115" s="858"/>
      <c r="AL1115" s="858"/>
      <c r="AM1115" s="858"/>
      <c r="AN1115" s="858"/>
      <c r="AO1115" s="858"/>
      <c r="AP1115" s="858"/>
      <c r="AQ1115" s="858"/>
      <c r="AR1115" s="858"/>
      <c r="AS1115" s="858"/>
      <c r="AT1115" s="858"/>
      <c r="AU1115" s="1145"/>
      <c r="AV1115" s="858"/>
      <c r="AW1115" s="858"/>
      <c r="AX1115" s="858"/>
      <c r="AY1115" s="858"/>
      <c r="AZ1115" s="858"/>
      <c r="BA1115" s="858"/>
      <c r="BB1115" s="858"/>
      <c r="BC1115" s="858"/>
      <c r="BD1115" s="858"/>
      <c r="BE1115" s="858"/>
      <c r="BF1115" s="858"/>
      <c r="BG1115" s="858"/>
      <c r="BH1115" s="858"/>
      <c r="BI1115" s="858"/>
      <c r="BJ1115" s="858"/>
      <c r="BK1115" s="858"/>
      <c r="BL1115" s="858"/>
      <c r="BM1115" s="611"/>
      <c r="BN1115" s="858"/>
      <c r="BO1115" s="858"/>
      <c r="BP1115" s="858"/>
      <c r="BQ1115" s="547"/>
      <c r="BR1115" s="1042"/>
      <c r="BS1115" s="1143"/>
      <c r="BT1115" s="1042"/>
      <c r="BU1115" s="1146"/>
      <c r="BV1115" s="1144"/>
      <c r="BW1115" s="1144"/>
      <c r="BX1115" s="1144"/>
      <c r="BY1115" s="1043"/>
    </row>
    <row r="1116" spans="1:77" s="619" customFormat="1" hidden="1">
      <c r="A1116" s="855"/>
      <c r="B1116" s="1065"/>
      <c r="C1116" s="1041"/>
      <c r="D1116" s="1042"/>
      <c r="E1116" s="1042"/>
      <c r="F1116" s="1042"/>
      <c r="G1116" s="1043"/>
      <c r="H1116" s="608"/>
      <c r="I1116" s="609"/>
      <c r="J1116" s="610"/>
      <c r="K1116" s="611"/>
      <c r="L1116" s="611"/>
      <c r="M1116" s="611"/>
      <c r="N1116" s="611"/>
      <c r="O1116" s="858"/>
      <c r="P1116" s="858"/>
      <c r="Q1116" s="858"/>
      <c r="R1116" s="858"/>
      <c r="S1116" s="858"/>
      <c r="T1116" s="615"/>
      <c r="U1116" s="858"/>
      <c r="V1116" s="858"/>
      <c r="W1116" s="858"/>
      <c r="X1116" s="858"/>
      <c r="Y1116" s="858"/>
      <c r="Z1116" s="858"/>
      <c r="AA1116" s="611"/>
      <c r="AB1116" s="858"/>
      <c r="AC1116" s="858"/>
      <c r="AD1116" s="858"/>
      <c r="AE1116" s="858"/>
      <c r="AF1116" s="858"/>
      <c r="AG1116" s="858"/>
      <c r="AH1116" s="858"/>
      <c r="AI1116" s="611"/>
      <c r="AJ1116" s="858"/>
      <c r="AK1116" s="858"/>
      <c r="AL1116" s="858"/>
      <c r="AM1116" s="858"/>
      <c r="AN1116" s="858"/>
      <c r="AO1116" s="858"/>
      <c r="AP1116" s="858"/>
      <c r="AQ1116" s="858"/>
      <c r="AR1116" s="858"/>
      <c r="AS1116" s="858"/>
      <c r="AT1116" s="858"/>
      <c r="AU1116" s="1145"/>
      <c r="AV1116" s="858"/>
      <c r="AW1116" s="858"/>
      <c r="AX1116" s="858"/>
      <c r="AY1116" s="858"/>
      <c r="AZ1116" s="858"/>
      <c r="BA1116" s="858"/>
      <c r="BB1116" s="858"/>
      <c r="BC1116" s="858"/>
      <c r="BD1116" s="858"/>
      <c r="BE1116" s="858"/>
      <c r="BF1116" s="858"/>
      <c r="BG1116" s="858"/>
      <c r="BH1116" s="858"/>
      <c r="BI1116" s="858"/>
      <c r="BJ1116" s="858"/>
      <c r="BK1116" s="858"/>
      <c r="BL1116" s="858"/>
      <c r="BM1116" s="611"/>
      <c r="BN1116" s="858"/>
      <c r="BO1116" s="858"/>
      <c r="BP1116" s="858"/>
      <c r="BQ1116" s="547"/>
      <c r="BR1116" s="1042"/>
      <c r="BS1116" s="1143"/>
      <c r="BT1116" s="1042"/>
      <c r="BU1116" s="1146"/>
      <c r="BV1116" s="1144"/>
      <c r="BW1116" s="1144"/>
      <c r="BX1116" s="1144"/>
      <c r="BY1116" s="1043"/>
    </row>
    <row r="1117" spans="1:77" s="619" customFormat="1" hidden="1">
      <c r="A1117" s="855"/>
      <c r="B1117" s="1065"/>
      <c r="C1117" s="1041"/>
      <c r="D1117" s="1042"/>
      <c r="E1117" s="1042"/>
      <c r="F1117" s="1042"/>
      <c r="G1117" s="1043"/>
      <c r="H1117" s="608"/>
      <c r="I1117" s="609"/>
      <c r="J1117" s="610"/>
      <c r="K1117" s="611"/>
      <c r="L1117" s="611"/>
      <c r="M1117" s="611"/>
      <c r="N1117" s="611"/>
      <c r="O1117" s="858"/>
      <c r="P1117" s="858"/>
      <c r="Q1117" s="858"/>
      <c r="R1117" s="858"/>
      <c r="S1117" s="858"/>
      <c r="T1117" s="615"/>
      <c r="U1117" s="858"/>
      <c r="V1117" s="858"/>
      <c r="W1117" s="858"/>
      <c r="X1117" s="858"/>
      <c r="Y1117" s="858"/>
      <c r="Z1117" s="858"/>
      <c r="AA1117" s="611"/>
      <c r="AB1117" s="858"/>
      <c r="AC1117" s="858"/>
      <c r="AD1117" s="858"/>
      <c r="AE1117" s="858"/>
      <c r="AF1117" s="858"/>
      <c r="AG1117" s="858"/>
      <c r="AH1117" s="858"/>
      <c r="AI1117" s="611"/>
      <c r="AJ1117" s="858"/>
      <c r="AK1117" s="858"/>
      <c r="AL1117" s="858"/>
      <c r="AM1117" s="858"/>
      <c r="AN1117" s="858"/>
      <c r="AO1117" s="858"/>
      <c r="AP1117" s="858"/>
      <c r="AQ1117" s="858"/>
      <c r="AR1117" s="858"/>
      <c r="AS1117" s="858"/>
      <c r="AT1117" s="858"/>
      <c r="AU1117" s="1145"/>
      <c r="AV1117" s="858"/>
      <c r="AW1117" s="858"/>
      <c r="AX1117" s="858"/>
      <c r="AY1117" s="858"/>
      <c r="AZ1117" s="858"/>
      <c r="BA1117" s="858"/>
      <c r="BB1117" s="858"/>
      <c r="BC1117" s="858"/>
      <c r="BD1117" s="858"/>
      <c r="BE1117" s="858"/>
      <c r="BF1117" s="858"/>
      <c r="BG1117" s="858"/>
      <c r="BH1117" s="858"/>
      <c r="BI1117" s="858"/>
      <c r="BJ1117" s="858"/>
      <c r="BK1117" s="858"/>
      <c r="BL1117" s="858"/>
      <c r="BM1117" s="611"/>
      <c r="BN1117" s="858"/>
      <c r="BO1117" s="858"/>
      <c r="BP1117" s="858"/>
      <c r="BQ1117" s="547"/>
      <c r="BR1117" s="1042"/>
      <c r="BS1117" s="1143"/>
      <c r="BT1117" s="1042"/>
      <c r="BU1117" s="1146"/>
      <c r="BV1117" s="1144"/>
      <c r="BW1117" s="1144"/>
      <c r="BX1117" s="1144"/>
      <c r="BY1117" s="1043"/>
    </row>
    <row r="1118" spans="1:77" s="619" customFormat="1" hidden="1">
      <c r="A1118" s="855"/>
      <c r="B1118" s="1065"/>
      <c r="C1118" s="1041"/>
      <c r="D1118" s="1042"/>
      <c r="E1118" s="1042"/>
      <c r="F1118" s="1042"/>
      <c r="G1118" s="1043"/>
      <c r="H1118" s="608"/>
      <c r="I1118" s="609"/>
      <c r="J1118" s="610"/>
      <c r="K1118" s="611"/>
      <c r="L1118" s="611"/>
      <c r="M1118" s="611"/>
      <c r="N1118" s="611"/>
      <c r="O1118" s="858"/>
      <c r="P1118" s="858"/>
      <c r="Q1118" s="858"/>
      <c r="R1118" s="858"/>
      <c r="S1118" s="858"/>
      <c r="T1118" s="615"/>
      <c r="U1118" s="858"/>
      <c r="V1118" s="858"/>
      <c r="W1118" s="858"/>
      <c r="X1118" s="858"/>
      <c r="Y1118" s="858"/>
      <c r="Z1118" s="858"/>
      <c r="AA1118" s="611"/>
      <c r="AB1118" s="858"/>
      <c r="AC1118" s="858"/>
      <c r="AD1118" s="858"/>
      <c r="AE1118" s="858"/>
      <c r="AF1118" s="858"/>
      <c r="AG1118" s="858"/>
      <c r="AH1118" s="858"/>
      <c r="AI1118" s="611"/>
      <c r="AJ1118" s="858"/>
      <c r="AK1118" s="858"/>
      <c r="AL1118" s="858"/>
      <c r="AM1118" s="858"/>
      <c r="AN1118" s="858"/>
      <c r="AO1118" s="858"/>
      <c r="AP1118" s="858"/>
      <c r="AQ1118" s="858"/>
      <c r="AR1118" s="858"/>
      <c r="AS1118" s="858"/>
      <c r="AT1118" s="858"/>
      <c r="AU1118" s="1145"/>
      <c r="AV1118" s="858"/>
      <c r="AW1118" s="858"/>
      <c r="AX1118" s="858"/>
      <c r="AY1118" s="858"/>
      <c r="AZ1118" s="858"/>
      <c r="BA1118" s="858"/>
      <c r="BB1118" s="858"/>
      <c r="BC1118" s="858"/>
      <c r="BD1118" s="858"/>
      <c r="BE1118" s="858"/>
      <c r="BF1118" s="858"/>
      <c r="BG1118" s="858"/>
      <c r="BH1118" s="858"/>
      <c r="BI1118" s="858"/>
      <c r="BJ1118" s="858"/>
      <c r="BK1118" s="858"/>
      <c r="BL1118" s="858"/>
      <c r="BM1118" s="611"/>
      <c r="BN1118" s="858"/>
      <c r="BO1118" s="858"/>
      <c r="BP1118" s="858"/>
      <c r="BQ1118" s="547"/>
      <c r="BR1118" s="1042"/>
      <c r="BS1118" s="1143"/>
      <c r="BT1118" s="1042"/>
      <c r="BU1118" s="1146"/>
      <c r="BV1118" s="1144"/>
      <c r="BW1118" s="1144"/>
      <c r="BX1118" s="1144"/>
      <c r="BY1118" s="1043"/>
    </row>
    <row r="1119" spans="1:77" s="619" customFormat="1" hidden="1">
      <c r="A1119" s="855"/>
      <c r="B1119" s="1065"/>
      <c r="C1119" s="1041"/>
      <c r="D1119" s="1042"/>
      <c r="E1119" s="1042"/>
      <c r="F1119" s="1042"/>
      <c r="G1119" s="1043"/>
      <c r="H1119" s="608"/>
      <c r="I1119" s="609"/>
      <c r="J1119" s="610"/>
      <c r="K1119" s="611"/>
      <c r="L1119" s="611"/>
      <c r="M1119" s="611"/>
      <c r="N1119" s="611"/>
      <c r="O1119" s="858"/>
      <c r="P1119" s="858"/>
      <c r="Q1119" s="858"/>
      <c r="R1119" s="858"/>
      <c r="S1119" s="858"/>
      <c r="T1119" s="615"/>
      <c r="U1119" s="858"/>
      <c r="V1119" s="858"/>
      <c r="W1119" s="858"/>
      <c r="X1119" s="858"/>
      <c r="Y1119" s="858"/>
      <c r="Z1119" s="858"/>
      <c r="AA1119" s="611"/>
      <c r="AB1119" s="858"/>
      <c r="AC1119" s="858"/>
      <c r="AD1119" s="858"/>
      <c r="AE1119" s="858"/>
      <c r="AF1119" s="858"/>
      <c r="AG1119" s="858"/>
      <c r="AH1119" s="858"/>
      <c r="AI1119" s="611"/>
      <c r="AJ1119" s="858"/>
      <c r="AK1119" s="858"/>
      <c r="AL1119" s="858"/>
      <c r="AM1119" s="858"/>
      <c r="AN1119" s="858"/>
      <c r="AO1119" s="858"/>
      <c r="AP1119" s="858"/>
      <c r="AQ1119" s="858"/>
      <c r="AR1119" s="858"/>
      <c r="AS1119" s="858"/>
      <c r="AT1119" s="858"/>
      <c r="AU1119" s="1145"/>
      <c r="AV1119" s="858"/>
      <c r="AW1119" s="858"/>
      <c r="AX1119" s="858"/>
      <c r="AY1119" s="858"/>
      <c r="AZ1119" s="858"/>
      <c r="BA1119" s="858"/>
      <c r="BB1119" s="858"/>
      <c r="BC1119" s="858"/>
      <c r="BD1119" s="858"/>
      <c r="BE1119" s="858"/>
      <c r="BF1119" s="858"/>
      <c r="BG1119" s="858"/>
      <c r="BH1119" s="858"/>
      <c r="BI1119" s="858"/>
      <c r="BJ1119" s="858"/>
      <c r="BK1119" s="858"/>
      <c r="BL1119" s="858"/>
      <c r="BM1119" s="611"/>
      <c r="BN1119" s="858"/>
      <c r="BO1119" s="858"/>
      <c r="BP1119" s="858"/>
      <c r="BQ1119" s="547"/>
      <c r="BR1119" s="1042"/>
      <c r="BS1119" s="1143"/>
      <c r="BT1119" s="1042"/>
      <c r="BU1119" s="1146"/>
      <c r="BV1119" s="1144"/>
      <c r="BW1119" s="1144"/>
      <c r="BX1119" s="1144"/>
      <c r="BY1119" s="1043"/>
    </row>
    <row r="1120" spans="1:77" s="619" customFormat="1" hidden="1">
      <c r="A1120" s="855"/>
      <c r="B1120" s="1065"/>
      <c r="C1120" s="1041"/>
      <c r="D1120" s="1042"/>
      <c r="E1120" s="1042"/>
      <c r="F1120" s="1042"/>
      <c r="G1120" s="1043"/>
      <c r="H1120" s="608"/>
      <c r="I1120" s="609"/>
      <c r="J1120" s="610"/>
      <c r="K1120" s="611"/>
      <c r="L1120" s="611"/>
      <c r="M1120" s="611"/>
      <c r="N1120" s="611"/>
      <c r="O1120" s="858"/>
      <c r="P1120" s="858"/>
      <c r="Q1120" s="858"/>
      <c r="R1120" s="858"/>
      <c r="S1120" s="858"/>
      <c r="T1120" s="615"/>
      <c r="U1120" s="858"/>
      <c r="V1120" s="858"/>
      <c r="W1120" s="858"/>
      <c r="X1120" s="858"/>
      <c r="Y1120" s="858"/>
      <c r="Z1120" s="858"/>
      <c r="AA1120" s="611"/>
      <c r="AB1120" s="858"/>
      <c r="AC1120" s="858"/>
      <c r="AD1120" s="858"/>
      <c r="AE1120" s="858"/>
      <c r="AF1120" s="858"/>
      <c r="AG1120" s="858"/>
      <c r="AH1120" s="858"/>
      <c r="AI1120" s="611"/>
      <c r="AJ1120" s="858"/>
      <c r="AK1120" s="858"/>
      <c r="AL1120" s="858"/>
      <c r="AM1120" s="858"/>
      <c r="AN1120" s="858"/>
      <c r="AO1120" s="858"/>
      <c r="AP1120" s="858"/>
      <c r="AQ1120" s="858"/>
      <c r="AR1120" s="858"/>
      <c r="AS1120" s="858"/>
      <c r="AT1120" s="858"/>
      <c r="AU1120" s="1145"/>
      <c r="AV1120" s="858"/>
      <c r="AW1120" s="858"/>
      <c r="AX1120" s="858"/>
      <c r="AY1120" s="858"/>
      <c r="AZ1120" s="858"/>
      <c r="BA1120" s="858"/>
      <c r="BB1120" s="858"/>
      <c r="BC1120" s="858"/>
      <c r="BD1120" s="858"/>
      <c r="BE1120" s="858"/>
      <c r="BF1120" s="858"/>
      <c r="BG1120" s="858"/>
      <c r="BH1120" s="858"/>
      <c r="BI1120" s="858"/>
      <c r="BJ1120" s="858"/>
      <c r="BK1120" s="858"/>
      <c r="BL1120" s="858"/>
      <c r="BM1120" s="611"/>
      <c r="BN1120" s="858"/>
      <c r="BO1120" s="858"/>
      <c r="BP1120" s="858"/>
      <c r="BQ1120" s="547"/>
      <c r="BR1120" s="1042"/>
      <c r="BS1120" s="1143"/>
      <c r="BT1120" s="1042"/>
      <c r="BU1120" s="1146"/>
      <c r="BV1120" s="1144"/>
      <c r="BW1120" s="1144"/>
      <c r="BX1120" s="1144"/>
      <c r="BY1120" s="1043"/>
    </row>
    <row r="1121" spans="1:77" s="619" customFormat="1" hidden="1">
      <c r="A1121" s="855"/>
      <c r="B1121" s="1065"/>
      <c r="C1121" s="1041"/>
      <c r="D1121" s="1042"/>
      <c r="E1121" s="1042"/>
      <c r="F1121" s="1042"/>
      <c r="G1121" s="1043"/>
      <c r="H1121" s="608"/>
      <c r="I1121" s="609"/>
      <c r="J1121" s="610"/>
      <c r="K1121" s="611"/>
      <c r="L1121" s="611"/>
      <c r="M1121" s="611"/>
      <c r="N1121" s="611"/>
      <c r="O1121" s="858"/>
      <c r="P1121" s="858"/>
      <c r="Q1121" s="858"/>
      <c r="R1121" s="858"/>
      <c r="S1121" s="858"/>
      <c r="T1121" s="615"/>
      <c r="U1121" s="858"/>
      <c r="V1121" s="858"/>
      <c r="W1121" s="858"/>
      <c r="X1121" s="858"/>
      <c r="Y1121" s="858"/>
      <c r="Z1121" s="858"/>
      <c r="AA1121" s="611"/>
      <c r="AB1121" s="858"/>
      <c r="AC1121" s="858"/>
      <c r="AD1121" s="858"/>
      <c r="AE1121" s="858"/>
      <c r="AF1121" s="858"/>
      <c r="AG1121" s="858"/>
      <c r="AH1121" s="858"/>
      <c r="AI1121" s="611"/>
      <c r="AJ1121" s="858"/>
      <c r="AK1121" s="858"/>
      <c r="AL1121" s="858"/>
      <c r="AM1121" s="858"/>
      <c r="AN1121" s="858"/>
      <c r="AO1121" s="858"/>
      <c r="AP1121" s="858"/>
      <c r="AQ1121" s="858"/>
      <c r="AR1121" s="858"/>
      <c r="AS1121" s="858"/>
      <c r="AT1121" s="858"/>
      <c r="AU1121" s="1145"/>
      <c r="AV1121" s="858"/>
      <c r="AW1121" s="858"/>
      <c r="AX1121" s="858"/>
      <c r="AY1121" s="858"/>
      <c r="AZ1121" s="858"/>
      <c r="BA1121" s="858"/>
      <c r="BB1121" s="858"/>
      <c r="BC1121" s="858"/>
      <c r="BD1121" s="858"/>
      <c r="BE1121" s="858"/>
      <c r="BF1121" s="858"/>
      <c r="BG1121" s="858"/>
      <c r="BH1121" s="858"/>
      <c r="BI1121" s="858"/>
      <c r="BJ1121" s="858"/>
      <c r="BK1121" s="858"/>
      <c r="BL1121" s="858"/>
      <c r="BM1121" s="611"/>
      <c r="BN1121" s="858"/>
      <c r="BO1121" s="858"/>
      <c r="BP1121" s="858"/>
      <c r="BQ1121" s="547"/>
      <c r="BR1121" s="1042"/>
      <c r="BS1121" s="1143"/>
      <c r="BT1121" s="1042"/>
      <c r="BU1121" s="1146"/>
      <c r="BV1121" s="1144"/>
      <c r="BW1121" s="1144"/>
      <c r="BX1121" s="1144"/>
      <c r="BY1121" s="1043"/>
    </row>
    <row r="1122" spans="1:77" s="619" customFormat="1" hidden="1">
      <c r="A1122" s="855"/>
      <c r="B1122" s="1065"/>
      <c r="C1122" s="1041"/>
      <c r="D1122" s="1042"/>
      <c r="E1122" s="1042"/>
      <c r="F1122" s="1042"/>
      <c r="G1122" s="1043"/>
      <c r="H1122" s="608"/>
      <c r="I1122" s="609"/>
      <c r="J1122" s="610"/>
      <c r="K1122" s="611"/>
      <c r="L1122" s="611"/>
      <c r="M1122" s="611"/>
      <c r="N1122" s="611"/>
      <c r="O1122" s="858"/>
      <c r="P1122" s="858"/>
      <c r="Q1122" s="858"/>
      <c r="R1122" s="858"/>
      <c r="S1122" s="858"/>
      <c r="T1122" s="615"/>
      <c r="U1122" s="858"/>
      <c r="V1122" s="858"/>
      <c r="W1122" s="858"/>
      <c r="X1122" s="858"/>
      <c r="Y1122" s="858"/>
      <c r="Z1122" s="858"/>
      <c r="AA1122" s="611"/>
      <c r="AB1122" s="858"/>
      <c r="AC1122" s="858"/>
      <c r="AD1122" s="858"/>
      <c r="AE1122" s="858"/>
      <c r="AF1122" s="858"/>
      <c r="AG1122" s="858"/>
      <c r="AH1122" s="858"/>
      <c r="AI1122" s="611"/>
      <c r="AJ1122" s="858"/>
      <c r="AK1122" s="858"/>
      <c r="AL1122" s="858"/>
      <c r="AM1122" s="858"/>
      <c r="AN1122" s="858"/>
      <c r="AO1122" s="858"/>
      <c r="AP1122" s="858"/>
      <c r="AQ1122" s="858"/>
      <c r="AR1122" s="858"/>
      <c r="AS1122" s="858"/>
      <c r="AT1122" s="858"/>
      <c r="AU1122" s="1145"/>
      <c r="AV1122" s="858"/>
      <c r="AW1122" s="858"/>
      <c r="AX1122" s="858"/>
      <c r="AY1122" s="858"/>
      <c r="AZ1122" s="858"/>
      <c r="BA1122" s="858"/>
      <c r="BB1122" s="858"/>
      <c r="BC1122" s="858"/>
      <c r="BD1122" s="858"/>
      <c r="BE1122" s="858"/>
      <c r="BF1122" s="858"/>
      <c r="BG1122" s="858"/>
      <c r="BH1122" s="858"/>
      <c r="BI1122" s="858"/>
      <c r="BJ1122" s="858"/>
      <c r="BK1122" s="858"/>
      <c r="BL1122" s="858"/>
      <c r="BM1122" s="611"/>
      <c r="BN1122" s="858"/>
      <c r="BO1122" s="858"/>
      <c r="BP1122" s="858"/>
      <c r="BQ1122" s="547"/>
      <c r="BR1122" s="1042"/>
      <c r="BS1122" s="1143"/>
      <c r="BT1122" s="1042"/>
      <c r="BU1122" s="1146"/>
      <c r="BV1122" s="1144"/>
      <c r="BW1122" s="1144"/>
      <c r="BX1122" s="1144"/>
      <c r="BY1122" s="1043"/>
    </row>
    <row r="1123" spans="1:77" s="619" customFormat="1" hidden="1">
      <c r="A1123" s="855"/>
      <c r="B1123" s="1065"/>
      <c r="C1123" s="1041"/>
      <c r="D1123" s="1042"/>
      <c r="E1123" s="1042"/>
      <c r="F1123" s="1042"/>
      <c r="G1123" s="1043"/>
      <c r="H1123" s="608"/>
      <c r="I1123" s="609"/>
      <c r="J1123" s="610"/>
      <c r="K1123" s="611"/>
      <c r="L1123" s="611"/>
      <c r="M1123" s="611"/>
      <c r="N1123" s="611"/>
      <c r="O1123" s="858"/>
      <c r="P1123" s="858"/>
      <c r="Q1123" s="858"/>
      <c r="R1123" s="858"/>
      <c r="S1123" s="858"/>
      <c r="T1123" s="615"/>
      <c r="U1123" s="858"/>
      <c r="V1123" s="858"/>
      <c r="W1123" s="858"/>
      <c r="X1123" s="858"/>
      <c r="Y1123" s="858"/>
      <c r="Z1123" s="858"/>
      <c r="AA1123" s="611"/>
      <c r="AB1123" s="858"/>
      <c r="AC1123" s="858"/>
      <c r="AD1123" s="858"/>
      <c r="AE1123" s="858"/>
      <c r="AF1123" s="858"/>
      <c r="AG1123" s="858"/>
      <c r="AH1123" s="858"/>
      <c r="AI1123" s="611"/>
      <c r="AJ1123" s="858"/>
      <c r="AK1123" s="858"/>
      <c r="AL1123" s="858"/>
      <c r="AM1123" s="858"/>
      <c r="AN1123" s="858"/>
      <c r="AO1123" s="858"/>
      <c r="AP1123" s="858"/>
      <c r="AQ1123" s="858"/>
      <c r="AR1123" s="858"/>
      <c r="AS1123" s="858"/>
      <c r="AT1123" s="858"/>
      <c r="AU1123" s="1145"/>
      <c r="AV1123" s="858"/>
      <c r="AW1123" s="858"/>
      <c r="AX1123" s="858"/>
      <c r="AY1123" s="858"/>
      <c r="AZ1123" s="858"/>
      <c r="BA1123" s="858"/>
      <c r="BB1123" s="858"/>
      <c r="BC1123" s="858"/>
      <c r="BD1123" s="858"/>
      <c r="BE1123" s="858"/>
      <c r="BF1123" s="858"/>
      <c r="BG1123" s="858"/>
      <c r="BH1123" s="858"/>
      <c r="BI1123" s="858"/>
      <c r="BJ1123" s="858"/>
      <c r="BK1123" s="858"/>
      <c r="BL1123" s="858"/>
      <c r="BM1123" s="611"/>
      <c r="BN1123" s="858"/>
      <c r="BO1123" s="858"/>
      <c r="BP1123" s="858"/>
      <c r="BQ1123" s="547"/>
      <c r="BR1123" s="1042"/>
      <c r="BS1123" s="1143"/>
      <c r="BT1123" s="1042"/>
      <c r="BU1123" s="1146"/>
      <c r="BV1123" s="1144"/>
      <c r="BW1123" s="1144"/>
      <c r="BX1123" s="1144"/>
      <c r="BY1123" s="1043"/>
    </row>
    <row r="1124" spans="1:77" s="619" customFormat="1" hidden="1">
      <c r="A1124" s="855"/>
      <c r="B1124" s="1065"/>
      <c r="C1124" s="1041"/>
      <c r="D1124" s="1042"/>
      <c r="E1124" s="1042"/>
      <c r="F1124" s="1042"/>
      <c r="G1124" s="1043"/>
      <c r="H1124" s="608"/>
      <c r="I1124" s="609"/>
      <c r="J1124" s="610"/>
      <c r="K1124" s="611"/>
      <c r="L1124" s="611"/>
      <c r="M1124" s="611"/>
      <c r="N1124" s="611"/>
      <c r="O1124" s="858"/>
      <c r="P1124" s="858"/>
      <c r="Q1124" s="858"/>
      <c r="R1124" s="858"/>
      <c r="S1124" s="858"/>
      <c r="T1124" s="615"/>
      <c r="U1124" s="858"/>
      <c r="V1124" s="858"/>
      <c r="W1124" s="858"/>
      <c r="X1124" s="858"/>
      <c r="Y1124" s="858"/>
      <c r="Z1124" s="858"/>
      <c r="AA1124" s="611"/>
      <c r="AB1124" s="858"/>
      <c r="AC1124" s="858"/>
      <c r="AD1124" s="858"/>
      <c r="AE1124" s="858"/>
      <c r="AF1124" s="858"/>
      <c r="AG1124" s="858"/>
      <c r="AH1124" s="858"/>
      <c r="AI1124" s="611"/>
      <c r="AJ1124" s="858"/>
      <c r="AK1124" s="858"/>
      <c r="AL1124" s="858"/>
      <c r="AM1124" s="858"/>
      <c r="AN1124" s="858"/>
      <c r="AO1124" s="858"/>
      <c r="AP1124" s="858"/>
      <c r="AQ1124" s="858"/>
      <c r="AR1124" s="858"/>
      <c r="AS1124" s="858"/>
      <c r="AT1124" s="858"/>
      <c r="AU1124" s="1145"/>
      <c r="AV1124" s="858"/>
      <c r="AW1124" s="858"/>
      <c r="AX1124" s="858"/>
      <c r="AY1124" s="858"/>
      <c r="AZ1124" s="858"/>
      <c r="BA1124" s="858"/>
      <c r="BB1124" s="858"/>
      <c r="BC1124" s="858"/>
      <c r="BD1124" s="858"/>
      <c r="BE1124" s="858"/>
      <c r="BF1124" s="858"/>
      <c r="BG1124" s="858"/>
      <c r="BH1124" s="858"/>
      <c r="BI1124" s="858"/>
      <c r="BJ1124" s="858"/>
      <c r="BK1124" s="858"/>
      <c r="BL1124" s="858"/>
      <c r="BM1124" s="611"/>
      <c r="BN1124" s="858"/>
      <c r="BO1124" s="858"/>
      <c r="BP1124" s="858"/>
      <c r="BQ1124" s="547"/>
      <c r="BR1124" s="1042"/>
      <c r="BS1124" s="1143"/>
      <c r="BT1124" s="1042"/>
      <c r="BU1124" s="1146"/>
      <c r="BV1124" s="1144"/>
      <c r="BW1124" s="1144"/>
      <c r="BX1124" s="1144"/>
      <c r="BY1124" s="1043"/>
    </row>
    <row r="1125" spans="1:77" s="619" customFormat="1" hidden="1">
      <c r="A1125" s="855"/>
      <c r="B1125" s="1065"/>
      <c r="C1125" s="1041"/>
      <c r="D1125" s="1147"/>
      <c r="E1125" s="1147"/>
      <c r="F1125" s="1147"/>
      <c r="G1125" s="1043"/>
      <c r="H1125" s="608"/>
      <c r="I1125" s="609"/>
      <c r="J1125" s="610"/>
      <c r="K1125" s="611"/>
      <c r="L1125" s="611"/>
      <c r="M1125" s="611"/>
      <c r="N1125" s="611"/>
      <c r="O1125" s="1148"/>
      <c r="P1125" s="1148"/>
      <c r="Q1125" s="1148"/>
      <c r="R1125" s="1148"/>
      <c r="S1125" s="1148"/>
      <c r="T1125" s="615"/>
      <c r="U1125" s="1148"/>
      <c r="V1125" s="1148"/>
      <c r="W1125" s="1148"/>
      <c r="X1125" s="1148"/>
      <c r="Y1125" s="1148"/>
      <c r="Z1125" s="1148"/>
      <c r="AA1125" s="611"/>
      <c r="AB1125" s="1148"/>
      <c r="AC1125" s="1148"/>
      <c r="AD1125" s="1148"/>
      <c r="AE1125" s="1148"/>
      <c r="AF1125" s="1148"/>
      <c r="AG1125" s="1148"/>
      <c r="AH1125" s="1148"/>
      <c r="AI1125" s="611"/>
      <c r="AJ1125" s="1148"/>
      <c r="AK1125" s="1148"/>
      <c r="AL1125" s="1148"/>
      <c r="AM1125" s="1148"/>
      <c r="AN1125" s="1148"/>
      <c r="AO1125" s="1148"/>
      <c r="AP1125" s="1148"/>
      <c r="AQ1125" s="1148"/>
      <c r="AR1125" s="1148"/>
      <c r="AS1125" s="1148"/>
      <c r="AT1125" s="1148"/>
      <c r="AU1125" s="1149"/>
      <c r="AV1125" s="1148"/>
      <c r="AW1125" s="1148"/>
      <c r="AX1125" s="1148"/>
      <c r="AY1125" s="1148"/>
      <c r="AZ1125" s="1148"/>
      <c r="BA1125" s="1148"/>
      <c r="BB1125" s="1148"/>
      <c r="BC1125" s="1148"/>
      <c r="BD1125" s="1148"/>
      <c r="BE1125" s="1148"/>
      <c r="BF1125" s="1148"/>
      <c r="BG1125" s="1148"/>
      <c r="BH1125" s="1148"/>
      <c r="BI1125" s="1148"/>
      <c r="BJ1125" s="1148"/>
      <c r="BK1125" s="1148"/>
      <c r="BL1125" s="1148"/>
      <c r="BM1125" s="611"/>
      <c r="BN1125" s="1148"/>
      <c r="BO1125" s="1148"/>
      <c r="BP1125" s="1148"/>
      <c r="BQ1125" s="547"/>
      <c r="BR1125" s="1147"/>
      <c r="BS1125" s="1150"/>
      <c r="BT1125" s="1147"/>
      <c r="BU1125" s="1151"/>
      <c r="BV1125" s="1152"/>
      <c r="BW1125" s="1152"/>
      <c r="BX1125" s="1152"/>
      <c r="BY1125" s="1043"/>
    </row>
    <row r="1126" spans="1:77" s="619" customFormat="1" hidden="1">
      <c r="A1126" s="855"/>
      <c r="B1126" s="1065"/>
      <c r="C1126" s="1041"/>
      <c r="D1126" s="1147"/>
      <c r="E1126" s="1147"/>
      <c r="F1126" s="1147"/>
      <c r="G1126" s="1043"/>
      <c r="H1126" s="608"/>
      <c r="I1126" s="609"/>
      <c r="J1126" s="610"/>
      <c r="K1126" s="611"/>
      <c r="L1126" s="611"/>
      <c r="M1126" s="611"/>
      <c r="N1126" s="611"/>
      <c r="O1126" s="1148"/>
      <c r="P1126" s="1148"/>
      <c r="Q1126" s="1148"/>
      <c r="R1126" s="1148"/>
      <c r="S1126" s="1148"/>
      <c r="T1126" s="615"/>
      <c r="U1126" s="1148"/>
      <c r="V1126" s="1148"/>
      <c r="W1126" s="1148"/>
      <c r="X1126" s="1148"/>
      <c r="Y1126" s="1148"/>
      <c r="Z1126" s="1148"/>
      <c r="AA1126" s="611"/>
      <c r="AB1126" s="1148"/>
      <c r="AC1126" s="1148"/>
      <c r="AD1126" s="1148"/>
      <c r="AE1126" s="1148"/>
      <c r="AF1126" s="1148"/>
      <c r="AG1126" s="1148"/>
      <c r="AH1126" s="1148"/>
      <c r="AI1126" s="611"/>
      <c r="AJ1126" s="1148"/>
      <c r="AK1126" s="1148"/>
      <c r="AL1126" s="1148"/>
      <c r="AM1126" s="1148"/>
      <c r="AN1126" s="1148"/>
      <c r="AO1126" s="1148"/>
      <c r="AP1126" s="1148"/>
      <c r="AQ1126" s="1148"/>
      <c r="AR1126" s="1148"/>
      <c r="AS1126" s="1148"/>
      <c r="AT1126" s="1148"/>
      <c r="AU1126" s="1149"/>
      <c r="AV1126" s="1148"/>
      <c r="AW1126" s="1148"/>
      <c r="AX1126" s="1148"/>
      <c r="AY1126" s="1148"/>
      <c r="AZ1126" s="1148"/>
      <c r="BA1126" s="1148"/>
      <c r="BB1126" s="1148"/>
      <c r="BC1126" s="1148"/>
      <c r="BD1126" s="1148"/>
      <c r="BE1126" s="1148"/>
      <c r="BF1126" s="1148"/>
      <c r="BG1126" s="1148"/>
      <c r="BH1126" s="1148"/>
      <c r="BI1126" s="1148"/>
      <c r="BJ1126" s="1148"/>
      <c r="BK1126" s="1148"/>
      <c r="BL1126" s="1148"/>
      <c r="BM1126" s="611"/>
      <c r="BN1126" s="1148"/>
      <c r="BO1126" s="1148"/>
      <c r="BP1126" s="1148"/>
      <c r="BQ1126" s="547"/>
      <c r="BR1126" s="1147"/>
      <c r="BS1126" s="1150"/>
      <c r="BT1126" s="1147"/>
      <c r="BU1126" s="1151"/>
      <c r="BV1126" s="1152"/>
      <c r="BW1126" s="1152"/>
      <c r="BX1126" s="1152"/>
      <c r="BY1126" s="1043"/>
    </row>
    <row r="1127" spans="1:77" s="619" customFormat="1" hidden="1">
      <c r="A1127" s="855"/>
      <c r="B1127" s="1065"/>
      <c r="C1127" s="1041"/>
      <c r="D1127" s="1147"/>
      <c r="E1127" s="1147"/>
      <c r="F1127" s="1147"/>
      <c r="G1127" s="1043"/>
      <c r="H1127" s="608"/>
      <c r="I1127" s="609"/>
      <c r="J1127" s="610"/>
      <c r="K1127" s="611"/>
      <c r="L1127" s="611"/>
      <c r="M1127" s="611"/>
      <c r="N1127" s="611"/>
      <c r="O1127" s="1148"/>
      <c r="P1127" s="1148"/>
      <c r="Q1127" s="1148"/>
      <c r="R1127" s="1148"/>
      <c r="S1127" s="1148"/>
      <c r="T1127" s="615"/>
      <c r="U1127" s="1148"/>
      <c r="V1127" s="1148"/>
      <c r="W1127" s="1148"/>
      <c r="X1127" s="1148"/>
      <c r="Y1127" s="1148"/>
      <c r="Z1127" s="1148"/>
      <c r="AA1127" s="611"/>
      <c r="AB1127" s="1148"/>
      <c r="AC1127" s="1148"/>
      <c r="AD1127" s="1148"/>
      <c r="AE1127" s="1148"/>
      <c r="AF1127" s="1148"/>
      <c r="AG1127" s="1148"/>
      <c r="AH1127" s="1148"/>
      <c r="AI1127" s="611"/>
      <c r="AJ1127" s="1148"/>
      <c r="AK1127" s="1148"/>
      <c r="AL1127" s="1148"/>
      <c r="AM1127" s="1148"/>
      <c r="AN1127" s="1148"/>
      <c r="AO1127" s="1148"/>
      <c r="AP1127" s="1148"/>
      <c r="AQ1127" s="1148"/>
      <c r="AR1127" s="1148"/>
      <c r="AS1127" s="1148"/>
      <c r="AT1127" s="1148"/>
      <c r="AU1127" s="1149"/>
      <c r="AV1127" s="1148"/>
      <c r="AW1127" s="1148"/>
      <c r="AX1127" s="1148"/>
      <c r="AY1127" s="1148"/>
      <c r="AZ1127" s="1148"/>
      <c r="BA1127" s="1148"/>
      <c r="BB1127" s="1148"/>
      <c r="BC1127" s="1148"/>
      <c r="BD1127" s="1148"/>
      <c r="BE1127" s="1148"/>
      <c r="BF1127" s="1148"/>
      <c r="BG1127" s="1148"/>
      <c r="BH1127" s="1148"/>
      <c r="BI1127" s="1148"/>
      <c r="BJ1127" s="1148"/>
      <c r="BK1127" s="1148"/>
      <c r="BL1127" s="1148"/>
      <c r="BM1127" s="611"/>
      <c r="BN1127" s="1148"/>
      <c r="BO1127" s="1148"/>
      <c r="BP1127" s="1148"/>
      <c r="BQ1127" s="547"/>
      <c r="BR1127" s="1147"/>
      <c r="BS1127" s="1150"/>
      <c r="BT1127" s="1147"/>
      <c r="BU1127" s="1151"/>
      <c r="BV1127" s="1152"/>
      <c r="BW1127" s="1152"/>
      <c r="BX1127" s="1152"/>
      <c r="BY1127" s="1043"/>
    </row>
    <row r="1128" spans="1:77" s="619" customFormat="1" hidden="1">
      <c r="A1128" s="855"/>
      <c r="B1128" s="1153"/>
      <c r="C1128" s="1041"/>
      <c r="D1128" s="960"/>
      <c r="E1128" s="635"/>
      <c r="F1128" s="960"/>
      <c r="G1128" s="1043"/>
      <c r="H1128" s="608"/>
      <c r="I1128" s="609"/>
      <c r="J1128" s="610"/>
      <c r="K1128" s="611"/>
      <c r="L1128" s="611"/>
      <c r="M1128" s="611"/>
      <c r="N1128" s="611"/>
      <c r="O1128" s="963"/>
      <c r="P1128" s="963"/>
      <c r="Q1128" s="963"/>
      <c r="R1128" s="963"/>
      <c r="S1128" s="963"/>
      <c r="T1128" s="615"/>
      <c r="U1128" s="963"/>
      <c r="V1128" s="963"/>
      <c r="W1128" s="963"/>
      <c r="X1128" s="963"/>
      <c r="Y1128" s="963"/>
      <c r="Z1128" s="963"/>
      <c r="AA1128" s="611"/>
      <c r="AB1128" s="963"/>
      <c r="AC1128" s="963"/>
      <c r="AD1128" s="963"/>
      <c r="AE1128" s="963"/>
      <c r="AF1128" s="963"/>
      <c r="AG1128" s="963"/>
      <c r="AH1128" s="963"/>
      <c r="AI1128" s="611"/>
      <c r="AJ1128" s="963"/>
      <c r="AK1128" s="963"/>
      <c r="AL1128" s="963"/>
      <c r="AM1128" s="963"/>
      <c r="AN1128" s="963"/>
      <c r="AO1128" s="963"/>
      <c r="AP1128" s="963"/>
      <c r="AQ1128" s="963"/>
      <c r="AR1128" s="963"/>
      <c r="AS1128" s="963"/>
      <c r="AT1128" s="963"/>
      <c r="AU1128" s="1154"/>
      <c r="AV1128" s="963"/>
      <c r="AW1128" s="963"/>
      <c r="AX1128" s="963"/>
      <c r="AY1128" s="963"/>
      <c r="AZ1128" s="963"/>
      <c r="BA1128" s="963"/>
      <c r="BB1128" s="963"/>
      <c r="BC1128" s="963"/>
      <c r="BD1128" s="963"/>
      <c r="BE1128" s="963"/>
      <c r="BF1128" s="963"/>
      <c r="BG1128" s="963"/>
      <c r="BH1128" s="963"/>
      <c r="BI1128" s="963"/>
      <c r="BJ1128" s="963"/>
      <c r="BK1128" s="963"/>
      <c r="BL1128" s="963"/>
      <c r="BM1128" s="611"/>
      <c r="BN1128" s="963"/>
      <c r="BO1128" s="963"/>
      <c r="BP1128" s="963"/>
      <c r="BQ1128" s="547"/>
      <c r="BR1128" s="1155"/>
      <c r="BS1128" s="1156"/>
      <c r="BT1128" s="960"/>
      <c r="BU1128" s="1157"/>
      <c r="BV1128" s="1158"/>
      <c r="BW1128" s="1158"/>
      <c r="BX1128" s="1158"/>
      <c r="BY1128" s="1043"/>
    </row>
    <row r="1129" spans="1:77" s="619" customFormat="1" hidden="1">
      <c r="A1129" s="855"/>
      <c r="B1129" s="1065"/>
      <c r="C1129" s="1041"/>
      <c r="D1129" s="1147"/>
      <c r="E1129" s="1147"/>
      <c r="F1129" s="1147"/>
      <c r="G1129" s="1043"/>
      <c r="H1129" s="608"/>
      <c r="I1129" s="609"/>
      <c r="J1129" s="610"/>
      <c r="K1129" s="611"/>
      <c r="L1129" s="611"/>
      <c r="M1129" s="611"/>
      <c r="N1129" s="611"/>
      <c r="O1129" s="1148"/>
      <c r="P1129" s="1148"/>
      <c r="Q1129" s="1148"/>
      <c r="R1129" s="1148"/>
      <c r="S1129" s="1148"/>
      <c r="T1129" s="615"/>
      <c r="U1129" s="1148"/>
      <c r="V1129" s="1148"/>
      <c r="W1129" s="1148"/>
      <c r="X1129" s="1148"/>
      <c r="Y1129" s="1148"/>
      <c r="Z1129" s="1148"/>
      <c r="AA1129" s="611"/>
      <c r="AB1129" s="1148"/>
      <c r="AC1129" s="1148"/>
      <c r="AD1129" s="1148"/>
      <c r="AE1129" s="1148"/>
      <c r="AF1129" s="1148"/>
      <c r="AG1129" s="1148"/>
      <c r="AH1129" s="1148"/>
      <c r="AI1129" s="611"/>
      <c r="AJ1129" s="1148"/>
      <c r="AK1129" s="1148"/>
      <c r="AL1129" s="1148"/>
      <c r="AM1129" s="1148"/>
      <c r="AN1129" s="1148"/>
      <c r="AO1129" s="1148"/>
      <c r="AP1129" s="1148"/>
      <c r="AQ1129" s="1148"/>
      <c r="AR1129" s="1148"/>
      <c r="AS1129" s="1148"/>
      <c r="AT1129" s="1148"/>
      <c r="AU1129" s="1149"/>
      <c r="AV1129" s="1148"/>
      <c r="AW1129" s="1148"/>
      <c r="AX1129" s="1148"/>
      <c r="AY1129" s="1148"/>
      <c r="AZ1129" s="1148"/>
      <c r="BA1129" s="1148"/>
      <c r="BB1129" s="1148"/>
      <c r="BC1129" s="1148"/>
      <c r="BD1129" s="1148"/>
      <c r="BE1129" s="1148"/>
      <c r="BF1129" s="1148"/>
      <c r="BG1129" s="1148"/>
      <c r="BH1129" s="1148"/>
      <c r="BI1129" s="1148"/>
      <c r="BJ1129" s="1148"/>
      <c r="BK1129" s="1148"/>
      <c r="BL1129" s="1148"/>
      <c r="BM1129" s="611"/>
      <c r="BN1129" s="1148"/>
      <c r="BO1129" s="1148"/>
      <c r="BP1129" s="1148"/>
      <c r="BQ1129" s="547"/>
      <c r="BR1129" s="1147"/>
      <c r="BS1129" s="1150"/>
      <c r="BT1129" s="1147"/>
      <c r="BU1129" s="1151"/>
      <c r="BV1129" s="1152"/>
      <c r="BW1129" s="1152"/>
      <c r="BX1129" s="1152"/>
      <c r="BY1129" s="1043"/>
    </row>
    <row r="1130" spans="1:77" s="619" customFormat="1" hidden="1">
      <c r="A1130" s="855"/>
      <c r="B1130" s="1065"/>
      <c r="C1130" s="1041"/>
      <c r="D1130" s="1147"/>
      <c r="E1130" s="1147"/>
      <c r="F1130" s="1147"/>
      <c r="G1130" s="1043"/>
      <c r="H1130" s="608"/>
      <c r="I1130" s="609"/>
      <c r="J1130" s="610"/>
      <c r="K1130" s="611"/>
      <c r="L1130" s="611"/>
      <c r="M1130" s="611"/>
      <c r="N1130" s="611"/>
      <c r="O1130" s="1148"/>
      <c r="P1130" s="1148"/>
      <c r="Q1130" s="1148"/>
      <c r="R1130" s="1148"/>
      <c r="S1130" s="1148"/>
      <c r="T1130" s="615"/>
      <c r="U1130" s="1148"/>
      <c r="V1130" s="1148"/>
      <c r="W1130" s="1148"/>
      <c r="X1130" s="1148"/>
      <c r="Y1130" s="1148"/>
      <c r="Z1130" s="1148"/>
      <c r="AA1130" s="611"/>
      <c r="AB1130" s="1148"/>
      <c r="AC1130" s="1148"/>
      <c r="AD1130" s="1148"/>
      <c r="AE1130" s="1148"/>
      <c r="AF1130" s="1148"/>
      <c r="AG1130" s="1148"/>
      <c r="AH1130" s="1148"/>
      <c r="AI1130" s="611"/>
      <c r="AJ1130" s="1148"/>
      <c r="AK1130" s="1148"/>
      <c r="AL1130" s="1148"/>
      <c r="AM1130" s="1148"/>
      <c r="AN1130" s="1148"/>
      <c r="AO1130" s="1148"/>
      <c r="AP1130" s="1148"/>
      <c r="AQ1130" s="1148"/>
      <c r="AR1130" s="1148"/>
      <c r="AS1130" s="1148"/>
      <c r="AT1130" s="1148"/>
      <c r="AU1130" s="1149"/>
      <c r="AV1130" s="1148"/>
      <c r="AW1130" s="1148"/>
      <c r="AX1130" s="1148"/>
      <c r="AY1130" s="1148"/>
      <c r="AZ1130" s="1148"/>
      <c r="BA1130" s="1148"/>
      <c r="BB1130" s="1148"/>
      <c r="BC1130" s="1148"/>
      <c r="BD1130" s="1148"/>
      <c r="BE1130" s="1148"/>
      <c r="BF1130" s="1148"/>
      <c r="BG1130" s="1148"/>
      <c r="BH1130" s="1148"/>
      <c r="BI1130" s="1148"/>
      <c r="BJ1130" s="1148"/>
      <c r="BK1130" s="1148"/>
      <c r="BL1130" s="1148"/>
      <c r="BM1130" s="611"/>
      <c r="BN1130" s="1148"/>
      <c r="BO1130" s="1148"/>
      <c r="BP1130" s="1148"/>
      <c r="BQ1130" s="547"/>
      <c r="BR1130" s="1147"/>
      <c r="BS1130" s="1150"/>
      <c r="BT1130" s="1147"/>
      <c r="BU1130" s="1151"/>
      <c r="BV1130" s="1152"/>
      <c r="BW1130" s="1152"/>
      <c r="BX1130" s="1152"/>
      <c r="BY1130" s="1043"/>
    </row>
    <row r="1131" spans="1:77" s="619" customFormat="1" hidden="1">
      <c r="A1131" s="855"/>
      <c r="B1131" s="1065"/>
      <c r="C1131" s="1041"/>
      <c r="D1131" s="1147"/>
      <c r="E1131" s="1147"/>
      <c r="F1131" s="1147"/>
      <c r="G1131" s="1043"/>
      <c r="H1131" s="608"/>
      <c r="I1131" s="609"/>
      <c r="J1131" s="610"/>
      <c r="K1131" s="611"/>
      <c r="L1131" s="611"/>
      <c r="M1131" s="611"/>
      <c r="N1131" s="611"/>
      <c r="O1131" s="1148"/>
      <c r="P1131" s="1148"/>
      <c r="Q1131" s="1148"/>
      <c r="R1131" s="1148"/>
      <c r="S1131" s="1148"/>
      <c r="T1131" s="615"/>
      <c r="U1131" s="1148"/>
      <c r="V1131" s="1148"/>
      <c r="W1131" s="1148"/>
      <c r="X1131" s="1148"/>
      <c r="Y1131" s="1148"/>
      <c r="Z1131" s="1148"/>
      <c r="AA1131" s="611"/>
      <c r="AB1131" s="1148"/>
      <c r="AC1131" s="1148"/>
      <c r="AD1131" s="1148"/>
      <c r="AE1131" s="1148"/>
      <c r="AF1131" s="1148"/>
      <c r="AG1131" s="1148"/>
      <c r="AH1131" s="1148"/>
      <c r="AI1131" s="611"/>
      <c r="AJ1131" s="1148"/>
      <c r="AK1131" s="1148"/>
      <c r="AL1131" s="1148"/>
      <c r="AM1131" s="1148"/>
      <c r="AN1131" s="1148"/>
      <c r="AO1131" s="1148"/>
      <c r="AP1131" s="1148"/>
      <c r="AQ1131" s="1148"/>
      <c r="AR1131" s="1148"/>
      <c r="AS1131" s="1148"/>
      <c r="AT1131" s="1148"/>
      <c r="AU1131" s="1149"/>
      <c r="AV1131" s="1148"/>
      <c r="AW1131" s="1148"/>
      <c r="AX1131" s="1148"/>
      <c r="AY1131" s="1148"/>
      <c r="AZ1131" s="1148"/>
      <c r="BA1131" s="1148"/>
      <c r="BB1131" s="1148"/>
      <c r="BC1131" s="1148"/>
      <c r="BD1131" s="1148"/>
      <c r="BE1131" s="1148"/>
      <c r="BF1131" s="1148"/>
      <c r="BG1131" s="1148"/>
      <c r="BH1131" s="1148"/>
      <c r="BI1131" s="1148"/>
      <c r="BJ1131" s="1148"/>
      <c r="BK1131" s="1148"/>
      <c r="BL1131" s="1148"/>
      <c r="BM1131" s="611"/>
      <c r="BN1131" s="1148"/>
      <c r="BO1131" s="1148"/>
      <c r="BP1131" s="1148"/>
      <c r="BQ1131" s="547"/>
      <c r="BR1131" s="1147"/>
      <c r="BS1131" s="1150"/>
      <c r="BT1131" s="1147"/>
      <c r="BU1131" s="1151"/>
      <c r="BV1131" s="1152"/>
      <c r="BW1131" s="1152"/>
      <c r="BX1131" s="1152"/>
      <c r="BY1131" s="1043"/>
    </row>
    <row r="1132" spans="1:77" s="619" customFormat="1" hidden="1">
      <c r="A1132" s="855"/>
      <c r="B1132" s="1041"/>
      <c r="C1132" s="1041"/>
      <c r="D1132" s="859"/>
      <c r="E1132" s="859"/>
      <c r="F1132" s="859"/>
      <c r="G1132" s="948"/>
      <c r="H1132" s="608"/>
      <c r="I1132" s="609"/>
      <c r="J1132" s="610"/>
      <c r="K1132" s="611"/>
      <c r="L1132" s="611"/>
      <c r="M1132" s="611"/>
      <c r="N1132" s="611"/>
      <c r="O1132" s="944"/>
      <c r="P1132" s="944"/>
      <c r="Q1132" s="944"/>
      <c r="R1132" s="944"/>
      <c r="S1132" s="944"/>
      <c r="T1132" s="615"/>
      <c r="U1132" s="944"/>
      <c r="V1132" s="944"/>
      <c r="W1132" s="944"/>
      <c r="X1132" s="944"/>
      <c r="Y1132" s="944"/>
      <c r="Z1132" s="944"/>
      <c r="AA1132" s="611"/>
      <c r="AB1132" s="944"/>
      <c r="AC1132" s="944"/>
      <c r="AD1132" s="944"/>
      <c r="AE1132" s="944"/>
      <c r="AF1132" s="944"/>
      <c r="AG1132" s="944"/>
      <c r="AH1132" s="944"/>
      <c r="AI1132" s="611"/>
      <c r="AJ1132" s="944"/>
      <c r="AK1132" s="944"/>
      <c r="AL1132" s="944"/>
      <c r="AM1132" s="944"/>
      <c r="AN1132" s="944"/>
      <c r="AO1132" s="944"/>
      <c r="AP1132" s="944"/>
      <c r="AQ1132" s="944"/>
      <c r="AR1132" s="944"/>
      <c r="AS1132" s="944"/>
      <c r="AT1132" s="944"/>
      <c r="AU1132" s="1142"/>
      <c r="AV1132" s="944"/>
      <c r="AW1132" s="944"/>
      <c r="AX1132" s="944"/>
      <c r="AY1132" s="944"/>
      <c r="AZ1132" s="1159"/>
      <c r="BA1132" s="944"/>
      <c r="BB1132" s="944"/>
      <c r="BC1132" s="944"/>
      <c r="BD1132" s="944"/>
      <c r="BE1132" s="944"/>
      <c r="BF1132" s="944"/>
      <c r="BG1132" s="944"/>
      <c r="BH1132" s="944"/>
      <c r="BI1132" s="944"/>
      <c r="BJ1132" s="944"/>
      <c r="BK1132" s="944"/>
      <c r="BL1132" s="944"/>
      <c r="BM1132" s="611"/>
      <c r="BN1132" s="944"/>
      <c r="BO1132" s="944"/>
      <c r="BP1132" s="944"/>
      <c r="BQ1132" s="547"/>
      <c r="BR1132" s="859"/>
      <c r="BS1132" s="947"/>
      <c r="BT1132" s="859"/>
      <c r="BU1132" s="948"/>
      <c r="BV1132" s="1160"/>
      <c r="BW1132" s="1160"/>
      <c r="BX1132" s="1160"/>
      <c r="BY1132" s="948"/>
    </row>
    <row r="1133" spans="1:77" s="619" customFormat="1" hidden="1">
      <c r="A1133" s="949"/>
      <c r="B1133" s="1065"/>
      <c r="C1133" s="1041"/>
      <c r="D1133" s="1161"/>
      <c r="E1133" s="1147"/>
      <c r="F1133" s="1161"/>
      <c r="G1133" s="1151"/>
      <c r="H1133" s="608"/>
      <c r="I1133" s="609"/>
      <c r="J1133" s="610"/>
      <c r="K1133" s="611"/>
      <c r="L1133" s="611"/>
      <c r="M1133" s="611"/>
      <c r="N1133" s="611"/>
      <c r="O1133" s="1148"/>
      <c r="P1133" s="1162"/>
      <c r="Q1133" s="1148"/>
      <c r="R1133" s="1162"/>
      <c r="S1133" s="1162"/>
      <c r="T1133" s="615"/>
      <c r="U1133" s="1162"/>
      <c r="V1133" s="1162"/>
      <c r="W1133" s="1148"/>
      <c r="X1133" s="1162"/>
      <c r="Y1133" s="1162"/>
      <c r="Z1133" s="1162"/>
      <c r="AA1133" s="611"/>
      <c r="AB1133" s="1162"/>
      <c r="AC1133" s="1162"/>
      <c r="AD1133" s="1148"/>
      <c r="AE1133" s="1148"/>
      <c r="AF1133" s="1162"/>
      <c r="AG1133" s="1162"/>
      <c r="AH1133" s="1162"/>
      <c r="AI1133" s="611"/>
      <c r="AJ1133" s="1162"/>
      <c r="AK1133" s="1162"/>
      <c r="AL1133" s="1162"/>
      <c r="AM1133" s="1148"/>
      <c r="AN1133" s="1162"/>
      <c r="AO1133" s="1162"/>
      <c r="AP1133" s="1162"/>
      <c r="AQ1133" s="1148"/>
      <c r="AR1133" s="1162"/>
      <c r="AS1133" s="1162"/>
      <c r="AT1133" s="1162"/>
      <c r="AU1133" s="1163"/>
      <c r="AV1133" s="1162"/>
      <c r="AW1133" s="1162"/>
      <c r="AX1133" s="1162"/>
      <c r="AY1133" s="1148"/>
      <c r="AZ1133" s="1162"/>
      <c r="BA1133" s="1162"/>
      <c r="BB1133" s="1162"/>
      <c r="BC1133" s="1148"/>
      <c r="BD1133" s="1162"/>
      <c r="BE1133" s="1162"/>
      <c r="BF1133" s="1162"/>
      <c r="BG1133" s="1162"/>
      <c r="BH1133" s="1148"/>
      <c r="BI1133" s="1162"/>
      <c r="BJ1133" s="1162"/>
      <c r="BK1133" s="1162"/>
      <c r="BL1133" s="1148"/>
      <c r="BM1133" s="611"/>
      <c r="BN1133" s="1162"/>
      <c r="BO1133" s="1162"/>
      <c r="BP1133" s="1162"/>
      <c r="BQ1133" s="547"/>
      <c r="BR1133" s="1161"/>
      <c r="BS1133" s="1164"/>
      <c r="BT1133" s="1161"/>
      <c r="BU1133" s="1151"/>
      <c r="BV1133" s="1165"/>
      <c r="BW1133" s="1165"/>
      <c r="BX1133" s="1165"/>
      <c r="BY1133" s="1151"/>
    </row>
    <row r="1134" spans="1:77" s="619" customFormat="1" hidden="1">
      <c r="A1134" s="949"/>
      <c r="B1134" s="1065"/>
      <c r="C1134" s="1041"/>
      <c r="D1134" s="1161"/>
      <c r="E1134" s="1147"/>
      <c r="F1134" s="1161"/>
      <c r="G1134" s="1151"/>
      <c r="H1134" s="608"/>
      <c r="I1134" s="609"/>
      <c r="J1134" s="610"/>
      <c r="K1134" s="611"/>
      <c r="L1134" s="611"/>
      <c r="M1134" s="611"/>
      <c r="N1134" s="611"/>
      <c r="O1134" s="1162"/>
      <c r="P1134" s="1162"/>
      <c r="Q1134" s="1148"/>
      <c r="R1134" s="1148"/>
      <c r="S1134" s="1162"/>
      <c r="T1134" s="615"/>
      <c r="U1134" s="1162"/>
      <c r="V1134" s="1162"/>
      <c r="W1134" s="1148"/>
      <c r="X1134" s="1148"/>
      <c r="Y1134" s="1162"/>
      <c r="Z1134" s="1162"/>
      <c r="AA1134" s="611"/>
      <c r="AB1134" s="1162"/>
      <c r="AC1134" s="1162"/>
      <c r="AD1134" s="1148"/>
      <c r="AE1134" s="1148"/>
      <c r="AF1134" s="1162"/>
      <c r="AG1134" s="1162"/>
      <c r="AH1134" s="1162"/>
      <c r="AI1134" s="611"/>
      <c r="AJ1134" s="1162"/>
      <c r="AK1134" s="1162"/>
      <c r="AL1134" s="1162"/>
      <c r="AM1134" s="1148"/>
      <c r="AN1134" s="1162"/>
      <c r="AO1134" s="1162"/>
      <c r="AP1134" s="1162"/>
      <c r="AQ1134" s="1148"/>
      <c r="AR1134" s="1162"/>
      <c r="AS1134" s="1162"/>
      <c r="AT1134" s="1162"/>
      <c r="AU1134" s="1163"/>
      <c r="AV1134" s="1162"/>
      <c r="AW1134" s="1162"/>
      <c r="AX1134" s="1162"/>
      <c r="AY1134" s="1162"/>
      <c r="AZ1134" s="1162"/>
      <c r="BA1134" s="1162"/>
      <c r="BB1134" s="1162"/>
      <c r="BC1134" s="1148"/>
      <c r="BD1134" s="1162"/>
      <c r="BE1134" s="1162"/>
      <c r="BF1134" s="1162"/>
      <c r="BG1134" s="1162"/>
      <c r="BH1134" s="1148"/>
      <c r="BI1134" s="1162"/>
      <c r="BJ1134" s="1162"/>
      <c r="BK1134" s="1162"/>
      <c r="BL1134" s="1148"/>
      <c r="BM1134" s="611"/>
      <c r="BN1134" s="1162"/>
      <c r="BO1134" s="1162"/>
      <c r="BP1134" s="1162"/>
      <c r="BQ1134" s="547"/>
      <c r="BR1134" s="1161"/>
      <c r="BS1134" s="1164"/>
      <c r="BT1134" s="1161"/>
      <c r="BU1134" s="1151"/>
      <c r="BV1134" s="1165"/>
      <c r="BW1134" s="1165"/>
      <c r="BX1134" s="1165"/>
      <c r="BY1134" s="1151"/>
    </row>
    <row r="1135" spans="1:77" s="619" customFormat="1" hidden="1">
      <c r="A1135" s="949"/>
      <c r="B1135" s="1065"/>
      <c r="C1135" s="1041"/>
      <c r="D1135" s="1161"/>
      <c r="E1135" s="1147"/>
      <c r="F1135" s="1161"/>
      <c r="G1135" s="1151"/>
      <c r="H1135" s="608"/>
      <c r="I1135" s="609"/>
      <c r="J1135" s="610"/>
      <c r="K1135" s="611"/>
      <c r="L1135" s="611"/>
      <c r="M1135" s="611"/>
      <c r="N1135" s="611"/>
      <c r="O1135" s="1148"/>
      <c r="P1135" s="1162"/>
      <c r="Q1135" s="1148"/>
      <c r="R1135" s="1148"/>
      <c r="S1135" s="1162"/>
      <c r="T1135" s="615"/>
      <c r="U1135" s="1162"/>
      <c r="V1135" s="1162"/>
      <c r="W1135" s="1148"/>
      <c r="X1135" s="1162"/>
      <c r="Y1135" s="1148"/>
      <c r="Z1135" s="1162"/>
      <c r="AA1135" s="611"/>
      <c r="AB1135" s="1162"/>
      <c r="AC1135" s="1162"/>
      <c r="AD1135" s="1148"/>
      <c r="AE1135" s="1148"/>
      <c r="AF1135" s="1162"/>
      <c r="AG1135" s="1162"/>
      <c r="AH1135" s="1162"/>
      <c r="AI1135" s="611"/>
      <c r="AJ1135" s="1162"/>
      <c r="AK1135" s="1162"/>
      <c r="AL1135" s="1162"/>
      <c r="AM1135" s="1148"/>
      <c r="AN1135" s="1162"/>
      <c r="AO1135" s="1162"/>
      <c r="AP1135" s="1162"/>
      <c r="AQ1135" s="1148"/>
      <c r="AR1135" s="1162"/>
      <c r="AS1135" s="1162"/>
      <c r="AT1135" s="1162"/>
      <c r="AU1135" s="1163"/>
      <c r="AV1135" s="1162"/>
      <c r="AW1135" s="1162"/>
      <c r="AX1135" s="1162"/>
      <c r="AY1135" s="1162"/>
      <c r="AZ1135" s="1162"/>
      <c r="BA1135" s="1162"/>
      <c r="BB1135" s="1162"/>
      <c r="BC1135" s="1148"/>
      <c r="BD1135" s="1162"/>
      <c r="BE1135" s="1148"/>
      <c r="BF1135" s="1162"/>
      <c r="BG1135" s="1162"/>
      <c r="BH1135" s="1148"/>
      <c r="BI1135" s="1162"/>
      <c r="BJ1135" s="1162"/>
      <c r="BK1135" s="1162"/>
      <c r="BL1135" s="1148"/>
      <c r="BM1135" s="611"/>
      <c r="BN1135" s="1162"/>
      <c r="BO1135" s="1162"/>
      <c r="BP1135" s="1162"/>
      <c r="BQ1135" s="547"/>
      <c r="BR1135" s="1161"/>
      <c r="BS1135" s="1164"/>
      <c r="BT1135" s="1161"/>
      <c r="BU1135" s="1151"/>
      <c r="BV1135" s="1165"/>
      <c r="BW1135" s="1165"/>
      <c r="BX1135" s="1165"/>
      <c r="BY1135" s="1151"/>
    </row>
    <row r="1136" spans="1:77" s="619" customFormat="1" hidden="1">
      <c r="A1136" s="949"/>
      <c r="B1136" s="1065"/>
      <c r="C1136" s="1041"/>
      <c r="D1136" s="1161"/>
      <c r="E1136" s="1147"/>
      <c r="F1136" s="1161"/>
      <c r="G1136" s="1151"/>
      <c r="H1136" s="608"/>
      <c r="I1136" s="609"/>
      <c r="J1136" s="610"/>
      <c r="K1136" s="611"/>
      <c r="L1136" s="611"/>
      <c r="M1136" s="611"/>
      <c r="N1136" s="611"/>
      <c r="O1136" s="1148"/>
      <c r="P1136" s="1162"/>
      <c r="Q1136" s="1148"/>
      <c r="R1136" s="1162"/>
      <c r="S1136" s="1148"/>
      <c r="T1136" s="615"/>
      <c r="U1136" s="1162"/>
      <c r="V1136" s="1162"/>
      <c r="W1136" s="1148"/>
      <c r="X1136" s="1162"/>
      <c r="Y1136" s="1162"/>
      <c r="Z1136" s="1162"/>
      <c r="AA1136" s="611"/>
      <c r="AB1136" s="1162"/>
      <c r="AC1136" s="1162"/>
      <c r="AD1136" s="1148"/>
      <c r="AE1136" s="1148"/>
      <c r="AF1136" s="1162"/>
      <c r="AG1136" s="1148"/>
      <c r="AH1136" s="1162"/>
      <c r="AI1136" s="611"/>
      <c r="AJ1136" s="1162"/>
      <c r="AK1136" s="1162"/>
      <c r="AL1136" s="1162"/>
      <c r="AM1136" s="1148"/>
      <c r="AN1136" s="1162"/>
      <c r="AO1136" s="1162"/>
      <c r="AP1136" s="1162"/>
      <c r="AQ1136" s="1148"/>
      <c r="AR1136" s="1162"/>
      <c r="AS1136" s="1162"/>
      <c r="AT1136" s="1162"/>
      <c r="AU1136" s="1163"/>
      <c r="AV1136" s="1162"/>
      <c r="AW1136" s="1162"/>
      <c r="AX1136" s="1162"/>
      <c r="AY1136" s="1148"/>
      <c r="AZ1136" s="1162"/>
      <c r="BA1136" s="1162"/>
      <c r="BB1136" s="1162"/>
      <c r="BC1136" s="1148"/>
      <c r="BD1136" s="1162"/>
      <c r="BE1136" s="1162"/>
      <c r="BF1136" s="1162"/>
      <c r="BG1136" s="1162"/>
      <c r="BH1136" s="1148"/>
      <c r="BI1136" s="1162"/>
      <c r="BJ1136" s="1162"/>
      <c r="BK1136" s="1162"/>
      <c r="BL1136" s="1148"/>
      <c r="BM1136" s="611"/>
      <c r="BN1136" s="1162"/>
      <c r="BO1136" s="1162"/>
      <c r="BP1136" s="1162"/>
      <c r="BQ1136" s="547"/>
      <c r="BR1136" s="1161"/>
      <c r="BS1136" s="1164"/>
      <c r="BT1136" s="1161"/>
      <c r="BU1136" s="1151"/>
      <c r="BV1136" s="1165"/>
      <c r="BW1136" s="1165"/>
      <c r="BX1136" s="1165"/>
      <c r="BY1136" s="1151"/>
    </row>
    <row r="1137" spans="1:77" s="619" customFormat="1" hidden="1">
      <c r="A1137" s="958"/>
      <c r="B1137" s="1153"/>
      <c r="C1137" s="1041"/>
      <c r="D1137" s="1166"/>
      <c r="E1137" s="960"/>
      <c r="F1137" s="1166"/>
      <c r="G1137" s="1151"/>
      <c r="H1137" s="608"/>
      <c r="I1137" s="609"/>
      <c r="J1137" s="610"/>
      <c r="K1137" s="611"/>
      <c r="L1137" s="611"/>
      <c r="M1137" s="611"/>
      <c r="N1137" s="611"/>
      <c r="O1137" s="963"/>
      <c r="P1137" s="1167"/>
      <c r="Q1137" s="963"/>
      <c r="R1137" s="1167"/>
      <c r="S1137" s="1166"/>
      <c r="T1137" s="615"/>
      <c r="U1137" s="1167"/>
      <c r="V1137" s="1167"/>
      <c r="W1137" s="963"/>
      <c r="X1137" s="1167"/>
      <c r="Y1137" s="1167"/>
      <c r="Z1137" s="1167"/>
      <c r="AA1137" s="611"/>
      <c r="AB1137" s="963"/>
      <c r="AC1137" s="963"/>
      <c r="AD1137" s="963"/>
      <c r="AE1137" s="963"/>
      <c r="AF1137" s="1167"/>
      <c r="AG1137" s="963"/>
      <c r="AH1137" s="963"/>
      <c r="AI1137" s="611"/>
      <c r="AJ1137" s="1167"/>
      <c r="AK1137" s="1167"/>
      <c r="AL1137" s="1167"/>
      <c r="AM1137" s="963"/>
      <c r="AN1137" s="1167"/>
      <c r="AO1137" s="1167"/>
      <c r="AP1137" s="1167"/>
      <c r="AQ1137" s="963"/>
      <c r="AR1137" s="963"/>
      <c r="AS1137" s="963"/>
      <c r="AT1137" s="1167"/>
      <c r="AU1137" s="1168"/>
      <c r="AV1137" s="1167"/>
      <c r="AW1137" s="1167"/>
      <c r="AX1137" s="1167"/>
      <c r="AY1137" s="963"/>
      <c r="AZ1137" s="1167"/>
      <c r="BA1137" s="963"/>
      <c r="BB1137" s="963"/>
      <c r="BC1137" s="963"/>
      <c r="BD1137" s="963"/>
      <c r="BE1137" s="1167"/>
      <c r="BF1137" s="963"/>
      <c r="BG1137" s="1167"/>
      <c r="BH1137" s="963"/>
      <c r="BI1137" s="963"/>
      <c r="BJ1137" s="1167"/>
      <c r="BK1137" s="1167"/>
      <c r="BL1137" s="963"/>
      <c r="BM1137" s="611"/>
      <c r="BN1137" s="1167"/>
      <c r="BO1137" s="1167"/>
      <c r="BP1137" s="1167"/>
      <c r="BQ1137" s="547"/>
      <c r="BR1137" s="1166"/>
      <c r="BS1137" s="1169"/>
      <c r="BT1137" s="1166"/>
      <c r="BU1137" s="1157"/>
      <c r="BV1137" s="966"/>
      <c r="BW1137" s="966"/>
      <c r="BX1137" s="966"/>
      <c r="BY1137" s="1151"/>
    </row>
    <row r="1138" spans="1:77" s="619" customFormat="1" hidden="1">
      <c r="A1138" s="855"/>
      <c r="B1138" s="661"/>
      <c r="C1138" s="661"/>
      <c r="D1138" s="859"/>
      <c r="E1138" s="1170"/>
      <c r="F1138" s="1171"/>
      <c r="G1138" s="1146"/>
      <c r="H1138" s="608"/>
      <c r="I1138" s="609"/>
      <c r="J1138" s="610"/>
      <c r="K1138" s="611"/>
      <c r="L1138" s="611"/>
      <c r="M1138" s="611"/>
      <c r="N1138" s="611"/>
      <c r="O1138" s="943"/>
      <c r="P1138" s="943"/>
      <c r="Q1138" s="944"/>
      <c r="R1138" s="943"/>
      <c r="S1138" s="943"/>
      <c r="T1138" s="615"/>
      <c r="U1138" s="943"/>
      <c r="V1138" s="943"/>
      <c r="W1138" s="944"/>
      <c r="X1138" s="943"/>
      <c r="Y1138" s="943"/>
      <c r="Z1138" s="943"/>
      <c r="AA1138" s="611"/>
      <c r="AB1138" s="943"/>
      <c r="AC1138" s="943"/>
      <c r="AD1138" s="944"/>
      <c r="AE1138" s="944"/>
      <c r="AF1138" s="943"/>
      <c r="AG1138" s="943"/>
      <c r="AH1138" s="943"/>
      <c r="AI1138" s="611"/>
      <c r="AJ1138" s="943"/>
      <c r="AK1138" s="943"/>
      <c r="AL1138" s="943"/>
      <c r="AM1138" s="944"/>
      <c r="AN1138" s="943"/>
      <c r="AO1138" s="943"/>
      <c r="AP1138" s="943"/>
      <c r="AQ1138" s="944"/>
      <c r="AR1138" s="943"/>
      <c r="AS1138" s="943"/>
      <c r="AT1138" s="943"/>
      <c r="AU1138" s="945"/>
      <c r="AV1138" s="943"/>
      <c r="AW1138" s="943"/>
      <c r="AX1138" s="943"/>
      <c r="AY1138" s="943"/>
      <c r="AZ1138" s="943"/>
      <c r="BA1138" s="943"/>
      <c r="BB1138" s="943"/>
      <c r="BC1138" s="944"/>
      <c r="BD1138" s="943"/>
      <c r="BE1138" s="943"/>
      <c r="BF1138" s="943"/>
      <c r="BG1138" s="943"/>
      <c r="BH1138" s="944"/>
      <c r="BI1138" s="943"/>
      <c r="BJ1138" s="943"/>
      <c r="BK1138" s="943"/>
      <c r="BL1138" s="944"/>
      <c r="BM1138" s="611"/>
      <c r="BN1138" s="943"/>
      <c r="BO1138" s="943"/>
      <c r="BP1138" s="943"/>
      <c r="BQ1138" s="547"/>
      <c r="BR1138" s="859"/>
      <c r="BS1138" s="1172"/>
      <c r="BT1138" s="859"/>
      <c r="BU1138" s="948"/>
      <c r="BV1138" s="1144"/>
      <c r="BW1138" s="1144"/>
      <c r="BX1138" s="1144"/>
      <c r="BY1138" s="1146"/>
    </row>
    <row r="1139" spans="1:77" s="619" customFormat="1" hidden="1">
      <c r="A1139" s="958"/>
      <c r="B1139" s="1173"/>
      <c r="C1139" s="661"/>
      <c r="D1139" s="960"/>
      <c r="E1139" s="1174"/>
      <c r="F1139" s="1174"/>
      <c r="G1139" s="1175"/>
      <c r="H1139" s="608"/>
      <c r="I1139" s="609"/>
      <c r="J1139" s="610"/>
      <c r="K1139" s="611"/>
      <c r="L1139" s="611"/>
      <c r="M1139" s="611"/>
      <c r="N1139" s="611"/>
      <c r="O1139" s="962"/>
      <c r="P1139" s="962"/>
      <c r="Q1139" s="963"/>
      <c r="R1139" s="962"/>
      <c r="S1139" s="962"/>
      <c r="T1139" s="615"/>
      <c r="U1139" s="962"/>
      <c r="V1139" s="962"/>
      <c r="W1139" s="963"/>
      <c r="X1139" s="962"/>
      <c r="Y1139" s="962"/>
      <c r="Z1139" s="962"/>
      <c r="AA1139" s="611"/>
      <c r="AB1139" s="962"/>
      <c r="AC1139" s="962"/>
      <c r="AD1139" s="963"/>
      <c r="AE1139" s="963"/>
      <c r="AF1139" s="962"/>
      <c r="AG1139" s="962"/>
      <c r="AH1139" s="962"/>
      <c r="AI1139" s="611"/>
      <c r="AJ1139" s="962"/>
      <c r="AK1139" s="962"/>
      <c r="AL1139" s="962"/>
      <c r="AM1139" s="963"/>
      <c r="AN1139" s="962"/>
      <c r="AO1139" s="962"/>
      <c r="AP1139" s="962"/>
      <c r="AQ1139" s="963"/>
      <c r="AR1139" s="962"/>
      <c r="AS1139" s="962"/>
      <c r="AT1139" s="962"/>
      <c r="AU1139" s="964"/>
      <c r="AV1139" s="962"/>
      <c r="AW1139" s="962"/>
      <c r="AX1139" s="962"/>
      <c r="AY1139" s="962"/>
      <c r="AZ1139" s="962"/>
      <c r="BA1139" s="962"/>
      <c r="BB1139" s="962"/>
      <c r="BC1139" s="963"/>
      <c r="BD1139" s="962"/>
      <c r="BE1139" s="962"/>
      <c r="BF1139" s="962"/>
      <c r="BG1139" s="962"/>
      <c r="BH1139" s="963"/>
      <c r="BI1139" s="962"/>
      <c r="BJ1139" s="962"/>
      <c r="BK1139" s="962"/>
      <c r="BL1139" s="963"/>
      <c r="BM1139" s="611"/>
      <c r="BN1139" s="962"/>
      <c r="BO1139" s="962"/>
      <c r="BP1139" s="962"/>
      <c r="BQ1139" s="547"/>
      <c r="BR1139" s="960"/>
      <c r="BS1139" s="1176"/>
      <c r="BT1139" s="960"/>
      <c r="BU1139" s="1157"/>
      <c r="BV1139" s="1158"/>
      <c r="BW1139" s="1158"/>
      <c r="BX1139" s="1158"/>
      <c r="BY1139" s="1175"/>
    </row>
    <row r="1140" spans="1:77" s="619" customFormat="1" hidden="1">
      <c r="A1140" s="660"/>
      <c r="B1140" s="1177"/>
      <c r="C1140" s="1177"/>
      <c r="D1140" s="1178"/>
      <c r="E1140" s="1179"/>
      <c r="F1140" s="1180"/>
      <c r="G1140" s="957"/>
      <c r="H1140" s="608"/>
      <c r="I1140" s="609"/>
      <c r="J1140" s="610"/>
      <c r="K1140" s="611"/>
      <c r="L1140" s="611"/>
      <c r="M1140" s="611"/>
      <c r="N1140" s="611"/>
      <c r="O1140" s="1181"/>
      <c r="P1140" s="1181"/>
      <c r="Q1140" s="1182"/>
      <c r="R1140" s="1181"/>
      <c r="S1140" s="1181"/>
      <c r="T1140" s="615"/>
      <c r="U1140" s="1181"/>
      <c r="V1140" s="1181"/>
      <c r="W1140" s="1182"/>
      <c r="X1140" s="1181"/>
      <c r="Y1140" s="1181"/>
      <c r="Z1140" s="1181"/>
      <c r="AA1140" s="611"/>
      <c r="AB1140" s="1181"/>
      <c r="AC1140" s="1181"/>
      <c r="AD1140" s="1182"/>
      <c r="AE1140" s="1182"/>
      <c r="AF1140" s="1181"/>
      <c r="AG1140" s="1181"/>
      <c r="AH1140" s="1181"/>
      <c r="AI1140" s="611"/>
      <c r="AJ1140" s="1181"/>
      <c r="AK1140" s="1181"/>
      <c r="AL1140" s="1181"/>
      <c r="AM1140" s="1182"/>
      <c r="AN1140" s="1181"/>
      <c r="AO1140" s="1181"/>
      <c r="AP1140" s="1181"/>
      <c r="AQ1140" s="1182"/>
      <c r="AR1140" s="1181"/>
      <c r="AS1140" s="1181"/>
      <c r="AT1140" s="1181"/>
      <c r="AU1140" s="1183"/>
      <c r="AV1140" s="1181"/>
      <c r="AW1140" s="1181"/>
      <c r="AX1140" s="1181"/>
      <c r="AY1140" s="1181"/>
      <c r="AZ1140" s="1181"/>
      <c r="BA1140" s="1181"/>
      <c r="BB1140" s="1181"/>
      <c r="BC1140" s="1182"/>
      <c r="BD1140" s="1181"/>
      <c r="BE1140" s="1181"/>
      <c r="BF1140" s="1181"/>
      <c r="BG1140" s="1181"/>
      <c r="BH1140" s="1182"/>
      <c r="BI1140" s="1181"/>
      <c r="BJ1140" s="1181"/>
      <c r="BK1140" s="1181"/>
      <c r="BL1140" s="1182"/>
      <c r="BM1140" s="611"/>
      <c r="BN1140" s="1181"/>
      <c r="BO1140" s="1181"/>
      <c r="BP1140" s="1181"/>
      <c r="BQ1140" s="547"/>
      <c r="BR1140" s="1178"/>
      <c r="BS1140" s="1184"/>
      <c r="BT1140" s="1178"/>
      <c r="BU1140" s="870"/>
      <c r="BY1140" s="957"/>
    </row>
    <row r="1141" spans="1:77" s="619" customFormat="1" hidden="1">
      <c r="A1141" s="603"/>
      <c r="B1141" s="1031"/>
      <c r="C1141" s="1031"/>
      <c r="D1141" s="688"/>
      <c r="E1141" s="635"/>
      <c r="F1141" s="635"/>
      <c r="G1141" s="621"/>
      <c r="H1141" s="608"/>
      <c r="I1141" s="609"/>
      <c r="J1141" s="610"/>
      <c r="K1141" s="611"/>
      <c r="L1141" s="611"/>
      <c r="M1141" s="611"/>
      <c r="N1141" s="611"/>
      <c r="O1141" s="612"/>
      <c r="P1141" s="612"/>
      <c r="Q1141" s="613"/>
      <c r="R1141" s="612"/>
      <c r="S1141" s="612"/>
      <c r="T1141" s="615"/>
      <c r="U1141" s="612"/>
      <c r="V1141" s="612"/>
      <c r="W1141" s="613"/>
      <c r="X1141" s="612"/>
      <c r="Y1141" s="612"/>
      <c r="Z1141" s="612"/>
      <c r="AA1141" s="611"/>
      <c r="AB1141" s="612"/>
      <c r="AC1141" s="612"/>
      <c r="AD1141" s="613"/>
      <c r="AE1141" s="613"/>
      <c r="AF1141" s="612"/>
      <c r="AG1141" s="612"/>
      <c r="AH1141" s="612"/>
      <c r="AI1141" s="611"/>
      <c r="AJ1141" s="612"/>
      <c r="AK1141" s="612"/>
      <c r="AL1141" s="612"/>
      <c r="AM1141" s="613"/>
      <c r="AN1141" s="612"/>
      <c r="AO1141" s="612"/>
      <c r="AP1141" s="612"/>
      <c r="AQ1141" s="613"/>
      <c r="AR1141" s="612"/>
      <c r="AS1141" s="612"/>
      <c r="AT1141" s="612"/>
      <c r="AU1141" s="616"/>
      <c r="AV1141" s="612"/>
      <c r="AW1141" s="612"/>
      <c r="AX1141" s="612"/>
      <c r="AY1141" s="612"/>
      <c r="AZ1141" s="612"/>
      <c r="BA1141" s="612"/>
      <c r="BB1141" s="612"/>
      <c r="BC1141" s="613"/>
      <c r="BD1141" s="612"/>
      <c r="BE1141" s="612"/>
      <c r="BF1141" s="612"/>
      <c r="BG1141" s="612"/>
      <c r="BH1141" s="613"/>
      <c r="BI1141" s="612"/>
      <c r="BJ1141" s="612"/>
      <c r="BK1141" s="612"/>
      <c r="BL1141" s="613"/>
      <c r="BM1141" s="611"/>
      <c r="BN1141" s="612"/>
      <c r="BO1141" s="612"/>
      <c r="BP1141" s="612"/>
      <c r="BQ1141" s="547"/>
      <c r="BR1141" s="688"/>
      <c r="BS1141" s="1185"/>
      <c r="BT1141" s="688"/>
      <c r="BU1141" s="621"/>
      <c r="BV1141" s="1186"/>
      <c r="BW1141" s="1186"/>
      <c r="BX1141" s="1186"/>
      <c r="BY1141" s="621"/>
    </row>
    <row r="1142" spans="1:77" s="619" customFormat="1" hidden="1">
      <c r="A1142" s="660"/>
      <c r="B1142" s="1187"/>
      <c r="C1142" s="1187"/>
      <c r="D1142" s="605"/>
      <c r="E1142" s="635"/>
      <c r="F1142" s="635"/>
      <c r="G1142" s="876"/>
      <c r="H1142" s="608"/>
      <c r="I1142" s="609"/>
      <c r="J1142" s="610"/>
      <c r="K1142" s="611"/>
      <c r="L1142" s="611"/>
      <c r="M1142" s="611"/>
      <c r="N1142" s="611"/>
      <c r="O1142" s="612"/>
      <c r="P1142" s="612"/>
      <c r="Q1142" s="613"/>
      <c r="R1142" s="612"/>
      <c r="S1142" s="612"/>
      <c r="T1142" s="615"/>
      <c r="U1142" s="612"/>
      <c r="V1142" s="612"/>
      <c r="W1142" s="613"/>
      <c r="X1142" s="612"/>
      <c r="Y1142" s="612"/>
      <c r="Z1142" s="612"/>
      <c r="AA1142" s="611"/>
      <c r="AB1142" s="612"/>
      <c r="AC1142" s="612"/>
      <c r="AD1142" s="613"/>
      <c r="AE1142" s="613"/>
      <c r="AF1142" s="612"/>
      <c r="AG1142" s="612"/>
      <c r="AH1142" s="612"/>
      <c r="AI1142" s="611"/>
      <c r="AJ1142" s="612"/>
      <c r="AK1142" s="612"/>
      <c r="AL1142" s="612"/>
      <c r="AM1142" s="613"/>
      <c r="AN1142" s="612"/>
      <c r="AO1142" s="612"/>
      <c r="AP1142" s="612"/>
      <c r="AQ1142" s="613"/>
      <c r="AR1142" s="612"/>
      <c r="AS1142" s="612"/>
      <c r="AT1142" s="612"/>
      <c r="AU1142" s="616"/>
      <c r="AV1142" s="612"/>
      <c r="AW1142" s="612"/>
      <c r="AX1142" s="612"/>
      <c r="AY1142" s="612"/>
      <c r="AZ1142" s="612"/>
      <c r="BA1142" s="612"/>
      <c r="BB1142" s="612"/>
      <c r="BC1142" s="613"/>
      <c r="BD1142" s="612"/>
      <c r="BE1142" s="612"/>
      <c r="BF1142" s="612"/>
      <c r="BG1142" s="612"/>
      <c r="BH1142" s="613"/>
      <c r="BI1142" s="612"/>
      <c r="BJ1142" s="612"/>
      <c r="BK1142" s="612"/>
      <c r="BL1142" s="613"/>
      <c r="BM1142" s="611"/>
      <c r="BN1142" s="612"/>
      <c r="BO1142" s="612"/>
      <c r="BP1142" s="612"/>
      <c r="BQ1142" s="547"/>
      <c r="BR1142" s="688"/>
      <c r="BS1142" s="1188"/>
      <c r="BT1142" s="605"/>
      <c r="BU1142" s="621"/>
      <c r="BY1142" s="876"/>
    </row>
    <row r="1143" spans="1:77" s="619" customFormat="1" hidden="1">
      <c r="A1143" s="603"/>
      <c r="B1143" s="661"/>
      <c r="C1143" s="661"/>
      <c r="D1143" s="605"/>
      <c r="E1143" s="605"/>
      <c r="F1143" s="606"/>
      <c r="G1143" s="621"/>
      <c r="H1143" s="608"/>
      <c r="I1143" s="609"/>
      <c r="J1143" s="610"/>
      <c r="K1143" s="611"/>
      <c r="L1143" s="611"/>
      <c r="M1143" s="611"/>
      <c r="N1143" s="611"/>
      <c r="O1143" s="613"/>
      <c r="P1143" s="613"/>
      <c r="Q1143" s="613"/>
      <c r="R1143" s="613"/>
      <c r="S1143" s="613"/>
      <c r="T1143" s="615"/>
      <c r="U1143" s="613"/>
      <c r="V1143" s="613"/>
      <c r="W1143" s="613"/>
      <c r="X1143" s="613"/>
      <c r="Y1143" s="613"/>
      <c r="Z1143" s="613"/>
      <c r="AA1143" s="611"/>
      <c r="AB1143" s="613"/>
      <c r="AC1143" s="613"/>
      <c r="AD1143" s="613"/>
      <c r="AE1143" s="613"/>
      <c r="AF1143" s="613"/>
      <c r="AG1143" s="613"/>
      <c r="AH1143" s="613"/>
      <c r="AI1143" s="611"/>
      <c r="AJ1143" s="613"/>
      <c r="AK1143" s="613"/>
      <c r="AL1143" s="613"/>
      <c r="AM1143" s="613"/>
      <c r="AN1143" s="613"/>
      <c r="AO1143" s="613"/>
      <c r="AP1143" s="613"/>
      <c r="AQ1143" s="613"/>
      <c r="AR1143" s="613"/>
      <c r="AS1143" s="613"/>
      <c r="AT1143" s="613"/>
      <c r="AU1143" s="830"/>
      <c r="AV1143" s="613"/>
      <c r="AW1143" s="613"/>
      <c r="AX1143" s="613"/>
      <c r="AY1143" s="613"/>
      <c r="AZ1143" s="613"/>
      <c r="BA1143" s="613"/>
      <c r="BB1143" s="613"/>
      <c r="BC1143" s="613"/>
      <c r="BD1143" s="613"/>
      <c r="BE1143" s="613"/>
      <c r="BF1143" s="613"/>
      <c r="BG1143" s="613"/>
      <c r="BH1143" s="613"/>
      <c r="BI1143" s="613"/>
      <c r="BJ1143" s="613"/>
      <c r="BK1143" s="613"/>
      <c r="BL1143" s="613"/>
      <c r="BM1143" s="611"/>
      <c r="BN1143" s="613"/>
      <c r="BO1143" s="613"/>
      <c r="BP1143" s="613"/>
      <c r="BQ1143" s="547"/>
      <c r="BR1143" s="688"/>
      <c r="BS1143" s="1189"/>
      <c r="BT1143" s="605"/>
      <c r="BU1143" s="621"/>
      <c r="BY1143" s="621"/>
    </row>
    <row r="1144" spans="1:77" s="619" customFormat="1" hidden="1">
      <c r="A1144" s="660"/>
      <c r="B1144" s="1190"/>
      <c r="C1144" s="1190"/>
      <c r="D1144" s="688"/>
      <c r="E1144" s="635"/>
      <c r="F1144" s="1191"/>
      <c r="G1144" s="621"/>
      <c r="H1144" s="608"/>
      <c r="I1144" s="609"/>
      <c r="J1144" s="610"/>
      <c r="K1144" s="611"/>
      <c r="L1144" s="611"/>
      <c r="M1144" s="611"/>
      <c r="N1144" s="611"/>
      <c r="O1144" s="1192"/>
      <c r="P1144" s="1192"/>
      <c r="Q1144" s="1193"/>
      <c r="R1144" s="1192"/>
      <c r="S1144" s="1192"/>
      <c r="T1144" s="615"/>
      <c r="U1144" s="1192"/>
      <c r="V1144" s="1192"/>
      <c r="W1144" s="1193"/>
      <c r="X1144" s="1192"/>
      <c r="Y1144" s="1192"/>
      <c r="Z1144" s="1192"/>
      <c r="AA1144" s="611"/>
      <c r="AB1144" s="1192"/>
      <c r="AC1144" s="1192"/>
      <c r="AD1144" s="1193"/>
      <c r="AE1144" s="1193"/>
      <c r="AF1144" s="1192"/>
      <c r="AG1144" s="1192"/>
      <c r="AH1144" s="1192"/>
      <c r="AI1144" s="611"/>
      <c r="AJ1144" s="1192"/>
      <c r="AK1144" s="1192"/>
      <c r="AL1144" s="1192"/>
      <c r="AM1144" s="1193"/>
      <c r="AN1144" s="1192"/>
      <c r="AO1144" s="1192"/>
      <c r="AP1144" s="1192"/>
      <c r="AQ1144" s="1193"/>
      <c r="AR1144" s="1192"/>
      <c r="AS1144" s="1192"/>
      <c r="AT1144" s="1192"/>
      <c r="AU1144" s="1194"/>
      <c r="AV1144" s="1192"/>
      <c r="AW1144" s="1192"/>
      <c r="AX1144" s="1192"/>
      <c r="AY1144" s="1192"/>
      <c r="AZ1144" s="1192"/>
      <c r="BA1144" s="1192"/>
      <c r="BB1144" s="1192"/>
      <c r="BC1144" s="1193"/>
      <c r="BD1144" s="1192"/>
      <c r="BE1144" s="1192"/>
      <c r="BF1144" s="1192"/>
      <c r="BG1144" s="1192"/>
      <c r="BH1144" s="1193"/>
      <c r="BI1144" s="1192"/>
      <c r="BJ1144" s="1192"/>
      <c r="BK1144" s="1192"/>
      <c r="BL1144" s="1193"/>
      <c r="BM1144" s="611"/>
      <c r="BN1144" s="1192"/>
      <c r="BO1144" s="1192"/>
      <c r="BP1144" s="1192"/>
      <c r="BQ1144" s="547"/>
      <c r="BR1144" s="1195"/>
      <c r="BS1144" s="1196"/>
      <c r="BT1144" s="688"/>
      <c r="BU1144" s="621"/>
      <c r="BY1144" s="621"/>
    </row>
    <row r="1145" spans="1:77" s="619" customFormat="1" hidden="1">
      <c r="A1145" s="603"/>
      <c r="B1145" s="604"/>
      <c r="C1145" s="604"/>
      <c r="D1145" s="605"/>
      <c r="E1145" s="635"/>
      <c r="F1145" s="606"/>
      <c r="G1145" s="876"/>
      <c r="H1145" s="608"/>
      <c r="I1145" s="609"/>
      <c r="J1145" s="610"/>
      <c r="K1145" s="611"/>
      <c r="L1145" s="611"/>
      <c r="M1145" s="611"/>
      <c r="N1145" s="611"/>
      <c r="O1145" s="612"/>
      <c r="P1145" s="612"/>
      <c r="Q1145" s="613"/>
      <c r="R1145" s="612"/>
      <c r="S1145" s="612"/>
      <c r="T1145" s="615"/>
      <c r="U1145" s="612"/>
      <c r="V1145" s="612"/>
      <c r="W1145" s="613"/>
      <c r="X1145" s="612"/>
      <c r="Y1145" s="612"/>
      <c r="Z1145" s="612"/>
      <c r="AA1145" s="611"/>
      <c r="AB1145" s="612"/>
      <c r="AC1145" s="612"/>
      <c r="AD1145" s="613"/>
      <c r="AE1145" s="613"/>
      <c r="AF1145" s="612"/>
      <c r="AG1145" s="612"/>
      <c r="AH1145" s="612"/>
      <c r="AI1145" s="611"/>
      <c r="AJ1145" s="612"/>
      <c r="AK1145" s="612"/>
      <c r="AL1145" s="612"/>
      <c r="AM1145" s="613"/>
      <c r="AN1145" s="612"/>
      <c r="AO1145" s="612"/>
      <c r="AP1145" s="612"/>
      <c r="AQ1145" s="613"/>
      <c r="AR1145" s="612"/>
      <c r="AS1145" s="612"/>
      <c r="AT1145" s="612"/>
      <c r="AU1145" s="616"/>
      <c r="AV1145" s="612"/>
      <c r="AW1145" s="612"/>
      <c r="AX1145" s="612"/>
      <c r="AY1145" s="612"/>
      <c r="AZ1145" s="612"/>
      <c r="BA1145" s="612"/>
      <c r="BB1145" s="612"/>
      <c r="BC1145" s="613"/>
      <c r="BD1145" s="612"/>
      <c r="BE1145" s="612"/>
      <c r="BF1145" s="612"/>
      <c r="BG1145" s="612"/>
      <c r="BH1145" s="613"/>
      <c r="BI1145" s="612"/>
      <c r="BJ1145" s="612"/>
      <c r="BK1145" s="612"/>
      <c r="BL1145" s="613"/>
      <c r="BM1145" s="611"/>
      <c r="BN1145" s="612"/>
      <c r="BO1145" s="612"/>
      <c r="BP1145" s="612"/>
      <c r="BQ1145" s="547"/>
      <c r="BR1145" s="1195"/>
      <c r="BS1145" s="678"/>
      <c r="BT1145" s="605"/>
      <c r="BU1145" s="621"/>
      <c r="BY1145" s="876"/>
    </row>
    <row r="1146" spans="1:77" s="619" customFormat="1" hidden="1">
      <c r="A1146" s="660"/>
      <c r="B1146" s="1024"/>
      <c r="C1146" s="1024"/>
      <c r="D1146" s="605"/>
      <c r="E1146" s="635"/>
      <c r="F1146" s="606"/>
      <c r="G1146" s="876"/>
      <c r="H1146" s="608"/>
      <c r="I1146" s="609"/>
      <c r="J1146" s="610"/>
      <c r="K1146" s="611"/>
      <c r="L1146" s="611"/>
      <c r="M1146" s="611"/>
      <c r="N1146" s="611"/>
      <c r="O1146" s="612"/>
      <c r="P1146" s="612"/>
      <c r="Q1146" s="613"/>
      <c r="R1146" s="612"/>
      <c r="S1146" s="612"/>
      <c r="T1146" s="615"/>
      <c r="U1146" s="612"/>
      <c r="V1146" s="612"/>
      <c r="W1146" s="613"/>
      <c r="X1146" s="612"/>
      <c r="Y1146" s="612"/>
      <c r="Z1146" s="612"/>
      <c r="AA1146" s="611"/>
      <c r="AB1146" s="612"/>
      <c r="AC1146" s="612"/>
      <c r="AD1146" s="613"/>
      <c r="AE1146" s="613"/>
      <c r="AF1146" s="612"/>
      <c r="AG1146" s="612"/>
      <c r="AH1146" s="612"/>
      <c r="AI1146" s="611"/>
      <c r="AJ1146" s="612"/>
      <c r="AK1146" s="612"/>
      <c r="AL1146" s="612"/>
      <c r="AM1146" s="613"/>
      <c r="AN1146" s="612"/>
      <c r="AO1146" s="612"/>
      <c r="AP1146" s="612"/>
      <c r="AQ1146" s="613"/>
      <c r="AR1146" s="612"/>
      <c r="AS1146" s="612"/>
      <c r="AT1146" s="612"/>
      <c r="AU1146" s="616"/>
      <c r="AV1146" s="612"/>
      <c r="AW1146" s="612"/>
      <c r="AX1146" s="612"/>
      <c r="AY1146" s="612"/>
      <c r="AZ1146" s="612"/>
      <c r="BA1146" s="612"/>
      <c r="BB1146" s="612"/>
      <c r="BC1146" s="613"/>
      <c r="BD1146" s="612"/>
      <c r="BE1146" s="612"/>
      <c r="BF1146" s="612"/>
      <c r="BG1146" s="612"/>
      <c r="BH1146" s="613"/>
      <c r="BI1146" s="612"/>
      <c r="BJ1146" s="612"/>
      <c r="BK1146" s="612"/>
      <c r="BL1146" s="613"/>
      <c r="BM1146" s="611"/>
      <c r="BN1146" s="612"/>
      <c r="BO1146" s="612"/>
      <c r="BP1146" s="612"/>
      <c r="BQ1146" s="547"/>
      <c r="BR1146" s="1195"/>
      <c r="BS1146" s="1188"/>
      <c r="BT1146" s="605"/>
      <c r="BU1146" s="621"/>
      <c r="BY1146" s="876"/>
    </row>
    <row r="1147" spans="1:77" s="619" customFormat="1" hidden="1">
      <c r="A1147" s="603"/>
      <c r="B1147" s="1197"/>
      <c r="C1147" s="1197"/>
      <c r="D1147" s="605"/>
      <c r="E1147" s="605"/>
      <c r="F1147" s="605"/>
      <c r="G1147" s="621"/>
      <c r="H1147" s="608"/>
      <c r="I1147" s="609"/>
      <c r="J1147" s="610"/>
      <c r="K1147" s="611"/>
      <c r="L1147" s="611"/>
      <c r="M1147" s="611"/>
      <c r="N1147" s="611"/>
      <c r="O1147" s="613"/>
      <c r="P1147" s="613"/>
      <c r="Q1147" s="613"/>
      <c r="R1147" s="613"/>
      <c r="S1147" s="613"/>
      <c r="T1147" s="615"/>
      <c r="U1147" s="613"/>
      <c r="V1147" s="613"/>
      <c r="W1147" s="613"/>
      <c r="X1147" s="613"/>
      <c r="Y1147" s="613"/>
      <c r="Z1147" s="613"/>
      <c r="AA1147" s="611"/>
      <c r="AB1147" s="613"/>
      <c r="AC1147" s="613"/>
      <c r="AD1147" s="613"/>
      <c r="AE1147" s="613"/>
      <c r="AF1147" s="613"/>
      <c r="AG1147" s="613"/>
      <c r="AH1147" s="613"/>
      <c r="AI1147" s="611"/>
      <c r="AJ1147" s="613"/>
      <c r="AK1147" s="613"/>
      <c r="AL1147" s="613"/>
      <c r="AM1147" s="613"/>
      <c r="AN1147" s="613"/>
      <c r="AO1147" s="613"/>
      <c r="AP1147" s="613"/>
      <c r="AQ1147" s="613"/>
      <c r="AR1147" s="613"/>
      <c r="AS1147" s="613"/>
      <c r="AT1147" s="613"/>
      <c r="AU1147" s="830"/>
      <c r="AV1147" s="613"/>
      <c r="AW1147" s="613"/>
      <c r="AX1147" s="613"/>
      <c r="AY1147" s="613"/>
      <c r="AZ1147" s="613"/>
      <c r="BA1147" s="613"/>
      <c r="BB1147" s="613"/>
      <c r="BC1147" s="613"/>
      <c r="BD1147" s="613"/>
      <c r="BE1147" s="613"/>
      <c r="BF1147" s="613"/>
      <c r="BG1147" s="613"/>
      <c r="BH1147" s="613"/>
      <c r="BI1147" s="613"/>
      <c r="BJ1147" s="613"/>
      <c r="BK1147" s="613"/>
      <c r="BL1147" s="613"/>
      <c r="BM1147" s="611"/>
      <c r="BN1147" s="613"/>
      <c r="BO1147" s="613"/>
      <c r="BP1147" s="613"/>
      <c r="BQ1147" s="547"/>
      <c r="BR1147" s="1195"/>
      <c r="BS1147" s="1198"/>
      <c r="BT1147" s="605"/>
      <c r="BU1147" s="621"/>
      <c r="BY1147" s="621"/>
    </row>
    <row r="1148" spans="1:77" s="619" customFormat="1" hidden="1">
      <c r="A1148" s="660"/>
      <c r="B1148" s="1199"/>
      <c r="C1148" s="1199"/>
      <c r="D1148" s="688"/>
      <c r="E1148" s="635"/>
      <c r="F1148" s="1200"/>
      <c r="G1148" s="621"/>
      <c r="H1148" s="608"/>
      <c r="I1148" s="609"/>
      <c r="J1148" s="610"/>
      <c r="K1148" s="611"/>
      <c r="L1148" s="611"/>
      <c r="M1148" s="611"/>
      <c r="N1148" s="611"/>
      <c r="O1148" s="612"/>
      <c r="P1148" s="612"/>
      <c r="Q1148" s="613"/>
      <c r="R1148" s="612"/>
      <c r="S1148" s="612"/>
      <c r="T1148" s="615"/>
      <c r="U1148" s="612"/>
      <c r="V1148" s="612"/>
      <c r="W1148" s="613"/>
      <c r="X1148" s="612"/>
      <c r="Y1148" s="612"/>
      <c r="Z1148" s="612"/>
      <c r="AA1148" s="611"/>
      <c r="AB1148" s="612"/>
      <c r="AC1148" s="612"/>
      <c r="AD1148" s="613"/>
      <c r="AE1148" s="613"/>
      <c r="AF1148" s="612"/>
      <c r="AG1148" s="612"/>
      <c r="AH1148" s="612"/>
      <c r="AI1148" s="611"/>
      <c r="AJ1148" s="612"/>
      <c r="AK1148" s="612"/>
      <c r="AL1148" s="612"/>
      <c r="AM1148" s="613"/>
      <c r="AN1148" s="612"/>
      <c r="AO1148" s="612"/>
      <c r="AP1148" s="612"/>
      <c r="AQ1148" s="613"/>
      <c r="AR1148" s="612"/>
      <c r="AS1148" s="612"/>
      <c r="AT1148" s="612"/>
      <c r="AU1148" s="616"/>
      <c r="AV1148" s="612"/>
      <c r="AW1148" s="612"/>
      <c r="AX1148" s="612"/>
      <c r="AY1148" s="612"/>
      <c r="AZ1148" s="612"/>
      <c r="BA1148" s="612"/>
      <c r="BB1148" s="612"/>
      <c r="BC1148" s="613"/>
      <c r="BD1148" s="612"/>
      <c r="BE1148" s="612"/>
      <c r="BF1148" s="612"/>
      <c r="BG1148" s="612"/>
      <c r="BH1148" s="613"/>
      <c r="BI1148" s="612"/>
      <c r="BJ1148" s="612"/>
      <c r="BK1148" s="612"/>
      <c r="BL1148" s="613"/>
      <c r="BM1148" s="611"/>
      <c r="BN1148" s="612"/>
      <c r="BO1148" s="612"/>
      <c r="BP1148" s="612"/>
      <c r="BQ1148" s="547"/>
      <c r="BR1148" s="688"/>
      <c r="BS1148" s="1201"/>
      <c r="BT1148" s="688"/>
      <c r="BU1148" s="621"/>
      <c r="BY1148" s="621"/>
    </row>
    <row r="1149" spans="1:77" s="619" customFormat="1" hidden="1">
      <c r="A1149" s="603"/>
      <c r="B1149" s="1202"/>
      <c r="C1149" s="1202"/>
      <c r="D1149" s="605"/>
      <c r="E1149" s="635"/>
      <c r="F1149" s="606"/>
      <c r="G1149" s="876"/>
      <c r="H1149" s="608"/>
      <c r="I1149" s="609"/>
      <c r="J1149" s="610"/>
      <c r="K1149" s="611"/>
      <c r="L1149" s="611"/>
      <c r="M1149" s="611"/>
      <c r="N1149" s="611"/>
      <c r="O1149" s="612"/>
      <c r="P1149" s="612"/>
      <c r="Q1149" s="613"/>
      <c r="R1149" s="612"/>
      <c r="S1149" s="612"/>
      <c r="T1149" s="615"/>
      <c r="U1149" s="612"/>
      <c r="V1149" s="612"/>
      <c r="W1149" s="613"/>
      <c r="X1149" s="612"/>
      <c r="Y1149" s="612"/>
      <c r="Z1149" s="612"/>
      <c r="AA1149" s="611"/>
      <c r="AB1149" s="612"/>
      <c r="AC1149" s="612"/>
      <c r="AD1149" s="613"/>
      <c r="AE1149" s="613"/>
      <c r="AF1149" s="612"/>
      <c r="AG1149" s="612"/>
      <c r="AH1149" s="612"/>
      <c r="AI1149" s="611"/>
      <c r="AJ1149" s="612"/>
      <c r="AK1149" s="612"/>
      <c r="AL1149" s="612"/>
      <c r="AM1149" s="613"/>
      <c r="AN1149" s="612"/>
      <c r="AO1149" s="612"/>
      <c r="AP1149" s="612"/>
      <c r="AQ1149" s="613"/>
      <c r="AR1149" s="612"/>
      <c r="AS1149" s="612"/>
      <c r="AT1149" s="612"/>
      <c r="AU1149" s="616"/>
      <c r="AV1149" s="612"/>
      <c r="AW1149" s="612"/>
      <c r="AX1149" s="612"/>
      <c r="AY1149" s="612"/>
      <c r="AZ1149" s="612"/>
      <c r="BA1149" s="612"/>
      <c r="BB1149" s="612"/>
      <c r="BC1149" s="613"/>
      <c r="BD1149" s="612"/>
      <c r="BE1149" s="612"/>
      <c r="BF1149" s="612"/>
      <c r="BG1149" s="612"/>
      <c r="BH1149" s="613"/>
      <c r="BI1149" s="612"/>
      <c r="BJ1149" s="612"/>
      <c r="BK1149" s="612"/>
      <c r="BL1149" s="613"/>
      <c r="BM1149" s="611"/>
      <c r="BN1149" s="612"/>
      <c r="BO1149" s="612"/>
      <c r="BP1149" s="612"/>
      <c r="BQ1149" s="547"/>
      <c r="BR1149" s="688"/>
      <c r="BS1149" s="1203"/>
      <c r="BT1149" s="605"/>
      <c r="BU1149" s="621"/>
      <c r="BY1149" s="876"/>
    </row>
    <row r="1150" spans="1:77" s="619" customFormat="1" hidden="1">
      <c r="A1150" s="660"/>
      <c r="B1150" s="1202"/>
      <c r="C1150" s="1202"/>
      <c r="D1150" s="605"/>
      <c r="E1150" s="635"/>
      <c r="F1150" s="606"/>
      <c r="G1150" s="876"/>
      <c r="H1150" s="608"/>
      <c r="I1150" s="609"/>
      <c r="J1150" s="610"/>
      <c r="K1150" s="611"/>
      <c r="L1150" s="611"/>
      <c r="M1150" s="611"/>
      <c r="N1150" s="611"/>
      <c r="O1150" s="612"/>
      <c r="P1150" s="612"/>
      <c r="Q1150" s="613"/>
      <c r="R1150" s="612"/>
      <c r="S1150" s="612"/>
      <c r="T1150" s="615"/>
      <c r="U1150" s="612"/>
      <c r="V1150" s="612"/>
      <c r="W1150" s="613"/>
      <c r="X1150" s="612"/>
      <c r="Y1150" s="612"/>
      <c r="Z1150" s="612"/>
      <c r="AA1150" s="611"/>
      <c r="AB1150" s="612"/>
      <c r="AC1150" s="612"/>
      <c r="AD1150" s="613"/>
      <c r="AE1150" s="613"/>
      <c r="AF1150" s="612"/>
      <c r="AG1150" s="612"/>
      <c r="AH1150" s="612"/>
      <c r="AI1150" s="611"/>
      <c r="AJ1150" s="612"/>
      <c r="AK1150" s="612"/>
      <c r="AL1150" s="612"/>
      <c r="AM1150" s="613"/>
      <c r="AN1150" s="612"/>
      <c r="AO1150" s="612"/>
      <c r="AP1150" s="612"/>
      <c r="AQ1150" s="613"/>
      <c r="AR1150" s="612"/>
      <c r="AS1150" s="612"/>
      <c r="AT1150" s="612"/>
      <c r="AU1150" s="616"/>
      <c r="AV1150" s="612"/>
      <c r="AW1150" s="612"/>
      <c r="AX1150" s="612"/>
      <c r="AY1150" s="612"/>
      <c r="AZ1150" s="612"/>
      <c r="BA1150" s="612"/>
      <c r="BB1150" s="612"/>
      <c r="BC1150" s="613"/>
      <c r="BD1150" s="612"/>
      <c r="BE1150" s="612"/>
      <c r="BF1150" s="612"/>
      <c r="BG1150" s="612"/>
      <c r="BH1150" s="613"/>
      <c r="BI1150" s="612"/>
      <c r="BJ1150" s="612"/>
      <c r="BK1150" s="612"/>
      <c r="BL1150" s="613"/>
      <c r="BM1150" s="611"/>
      <c r="BN1150" s="612"/>
      <c r="BO1150" s="612"/>
      <c r="BP1150" s="612"/>
      <c r="BQ1150" s="547"/>
      <c r="BR1150" s="688"/>
      <c r="BS1150" s="1204"/>
      <c r="BT1150" s="605"/>
      <c r="BU1150" s="621"/>
      <c r="BY1150" s="876"/>
    </row>
    <row r="1151" spans="1:77" s="619" customFormat="1" hidden="1">
      <c r="A1151" s="603"/>
      <c r="B1151" s="604"/>
      <c r="C1151" s="604"/>
      <c r="D1151" s="605"/>
      <c r="E1151" s="635"/>
      <c r="F1151" s="635"/>
      <c r="G1151" s="876"/>
      <c r="H1151" s="608"/>
      <c r="I1151" s="609"/>
      <c r="J1151" s="610"/>
      <c r="K1151" s="611"/>
      <c r="L1151" s="611"/>
      <c r="M1151" s="611"/>
      <c r="N1151" s="611"/>
      <c r="O1151" s="612"/>
      <c r="P1151" s="612"/>
      <c r="Q1151" s="613"/>
      <c r="R1151" s="612"/>
      <c r="S1151" s="612"/>
      <c r="T1151" s="615"/>
      <c r="U1151" s="612"/>
      <c r="V1151" s="612"/>
      <c r="W1151" s="613"/>
      <c r="X1151" s="612"/>
      <c r="Y1151" s="612"/>
      <c r="Z1151" s="612"/>
      <c r="AA1151" s="611"/>
      <c r="AB1151" s="612"/>
      <c r="AC1151" s="612"/>
      <c r="AD1151" s="613"/>
      <c r="AE1151" s="613"/>
      <c r="AF1151" s="612"/>
      <c r="AG1151" s="612"/>
      <c r="AH1151" s="612"/>
      <c r="AI1151" s="611"/>
      <c r="AJ1151" s="612"/>
      <c r="AK1151" s="612"/>
      <c r="AL1151" s="612"/>
      <c r="AM1151" s="613"/>
      <c r="AN1151" s="612"/>
      <c r="AO1151" s="612"/>
      <c r="AP1151" s="612"/>
      <c r="AQ1151" s="613"/>
      <c r="AR1151" s="612"/>
      <c r="AS1151" s="612"/>
      <c r="AT1151" s="612"/>
      <c r="AU1151" s="616"/>
      <c r="AV1151" s="612"/>
      <c r="AW1151" s="612"/>
      <c r="AX1151" s="612"/>
      <c r="AY1151" s="612"/>
      <c r="AZ1151" s="612"/>
      <c r="BA1151" s="612"/>
      <c r="BB1151" s="612"/>
      <c r="BC1151" s="613"/>
      <c r="BD1151" s="612"/>
      <c r="BE1151" s="612"/>
      <c r="BF1151" s="612"/>
      <c r="BG1151" s="612"/>
      <c r="BH1151" s="613"/>
      <c r="BI1151" s="612"/>
      <c r="BJ1151" s="612"/>
      <c r="BK1151" s="612"/>
      <c r="BL1151" s="613"/>
      <c r="BM1151" s="611"/>
      <c r="BN1151" s="612"/>
      <c r="BO1151" s="612"/>
      <c r="BP1151" s="612"/>
      <c r="BQ1151" s="547"/>
      <c r="BR1151" s="1178"/>
      <c r="BS1151" s="678"/>
      <c r="BT1151" s="605"/>
      <c r="BU1151" s="621"/>
      <c r="BY1151" s="876"/>
    </row>
    <row r="1152" spans="1:77" s="619" customFormat="1" hidden="1">
      <c r="A1152" s="660"/>
      <c r="B1152" s="604"/>
      <c r="C1152" s="604"/>
      <c r="D1152" s="605"/>
      <c r="E1152" s="635"/>
      <c r="F1152" s="635"/>
      <c r="G1152" s="876"/>
      <c r="H1152" s="608"/>
      <c r="I1152" s="609"/>
      <c r="J1152" s="610"/>
      <c r="K1152" s="611"/>
      <c r="L1152" s="611"/>
      <c r="M1152" s="611"/>
      <c r="N1152" s="611"/>
      <c r="O1152" s="612"/>
      <c r="P1152" s="612"/>
      <c r="Q1152" s="613"/>
      <c r="R1152" s="612"/>
      <c r="S1152" s="612"/>
      <c r="T1152" s="615"/>
      <c r="U1152" s="612"/>
      <c r="V1152" s="612"/>
      <c r="W1152" s="613"/>
      <c r="X1152" s="612"/>
      <c r="Y1152" s="612"/>
      <c r="Z1152" s="612"/>
      <c r="AA1152" s="611"/>
      <c r="AB1152" s="612"/>
      <c r="AC1152" s="612"/>
      <c r="AD1152" s="613"/>
      <c r="AE1152" s="613"/>
      <c r="AF1152" s="612"/>
      <c r="AG1152" s="612"/>
      <c r="AH1152" s="612"/>
      <c r="AI1152" s="611"/>
      <c r="AJ1152" s="612"/>
      <c r="AK1152" s="612"/>
      <c r="AL1152" s="612"/>
      <c r="AM1152" s="613"/>
      <c r="AN1152" s="612"/>
      <c r="AO1152" s="612"/>
      <c r="AP1152" s="612"/>
      <c r="AQ1152" s="613"/>
      <c r="AR1152" s="612"/>
      <c r="AS1152" s="612"/>
      <c r="AT1152" s="612"/>
      <c r="AU1152" s="616"/>
      <c r="AV1152" s="612"/>
      <c r="AW1152" s="612"/>
      <c r="AX1152" s="612"/>
      <c r="AY1152" s="612"/>
      <c r="AZ1152" s="612"/>
      <c r="BA1152" s="612"/>
      <c r="BB1152" s="612"/>
      <c r="BC1152" s="613"/>
      <c r="BD1152" s="612"/>
      <c r="BE1152" s="612"/>
      <c r="BF1152" s="612"/>
      <c r="BG1152" s="612"/>
      <c r="BH1152" s="613"/>
      <c r="BI1152" s="612"/>
      <c r="BJ1152" s="612"/>
      <c r="BK1152" s="612"/>
      <c r="BL1152" s="613"/>
      <c r="BM1152" s="611"/>
      <c r="BN1152" s="612"/>
      <c r="BO1152" s="612"/>
      <c r="BP1152" s="612"/>
      <c r="BQ1152" s="547"/>
      <c r="BR1152" s="1178"/>
      <c r="BS1152" s="678"/>
      <c r="BT1152" s="605"/>
      <c r="BU1152" s="621"/>
      <c r="BY1152" s="876"/>
    </row>
    <row r="1153" spans="1:77" s="619" customFormat="1" hidden="1">
      <c r="A1153" s="603"/>
      <c r="B1153" s="604"/>
      <c r="C1153" s="604"/>
      <c r="D1153" s="605"/>
      <c r="E1153" s="635"/>
      <c r="F1153" s="1205"/>
      <c r="G1153" s="876"/>
      <c r="H1153" s="608"/>
      <c r="I1153" s="609"/>
      <c r="J1153" s="610"/>
      <c r="K1153" s="611"/>
      <c r="L1153" s="611"/>
      <c r="M1153" s="611"/>
      <c r="N1153" s="611"/>
      <c r="O1153" s="612"/>
      <c r="P1153" s="612"/>
      <c r="Q1153" s="613"/>
      <c r="R1153" s="612"/>
      <c r="S1153" s="612"/>
      <c r="T1153" s="615"/>
      <c r="U1153" s="612"/>
      <c r="V1153" s="612"/>
      <c r="W1153" s="613"/>
      <c r="X1153" s="612"/>
      <c r="Y1153" s="612"/>
      <c r="Z1153" s="612"/>
      <c r="AA1153" s="611"/>
      <c r="AB1153" s="612"/>
      <c r="AC1153" s="612"/>
      <c r="AD1153" s="613"/>
      <c r="AE1153" s="613"/>
      <c r="AF1153" s="612"/>
      <c r="AG1153" s="612"/>
      <c r="AH1153" s="612"/>
      <c r="AI1153" s="611"/>
      <c r="AJ1153" s="612"/>
      <c r="AK1153" s="612"/>
      <c r="AL1153" s="612"/>
      <c r="AM1153" s="613"/>
      <c r="AN1153" s="612"/>
      <c r="AO1153" s="612"/>
      <c r="AP1153" s="612"/>
      <c r="AQ1153" s="613"/>
      <c r="AR1153" s="612"/>
      <c r="AS1153" s="612"/>
      <c r="AT1153" s="612"/>
      <c r="AU1153" s="616"/>
      <c r="AV1153" s="612"/>
      <c r="AW1153" s="612"/>
      <c r="AX1153" s="612"/>
      <c r="AY1153" s="612"/>
      <c r="AZ1153" s="612"/>
      <c r="BA1153" s="612"/>
      <c r="BB1153" s="612"/>
      <c r="BC1153" s="613"/>
      <c r="BD1153" s="612"/>
      <c r="BE1153" s="612"/>
      <c r="BF1153" s="612"/>
      <c r="BG1153" s="612"/>
      <c r="BH1153" s="613"/>
      <c r="BI1153" s="612"/>
      <c r="BJ1153" s="612"/>
      <c r="BK1153" s="612"/>
      <c r="BL1153" s="613"/>
      <c r="BM1153" s="611"/>
      <c r="BN1153" s="612"/>
      <c r="BO1153" s="612"/>
      <c r="BP1153" s="612"/>
      <c r="BQ1153" s="547"/>
      <c r="BR1153" s="605"/>
      <c r="BS1153" s="1206"/>
      <c r="BT1153" s="605"/>
      <c r="BU1153" s="621"/>
      <c r="BY1153" s="876"/>
    </row>
    <row r="1154" spans="1:77" s="619" customFormat="1" hidden="1">
      <c r="A1154" s="660"/>
      <c r="B1154" s="1207"/>
      <c r="C1154" s="1207"/>
      <c r="D1154" s="688"/>
      <c r="E1154" s="635"/>
      <c r="F1154" s="1208"/>
      <c r="G1154" s="621"/>
      <c r="H1154" s="608"/>
      <c r="I1154" s="609"/>
      <c r="J1154" s="610"/>
      <c r="K1154" s="611"/>
      <c r="L1154" s="611"/>
      <c r="M1154" s="611"/>
      <c r="N1154" s="611"/>
      <c r="O1154" s="1209"/>
      <c r="P1154" s="1209"/>
      <c r="Q1154" s="1193"/>
      <c r="R1154" s="1209"/>
      <c r="S1154" s="1209"/>
      <c r="T1154" s="615"/>
      <c r="U1154" s="1209"/>
      <c r="V1154" s="1209"/>
      <c r="W1154" s="1193"/>
      <c r="X1154" s="1209"/>
      <c r="Y1154" s="1209"/>
      <c r="Z1154" s="1209"/>
      <c r="AA1154" s="611"/>
      <c r="AB1154" s="1209"/>
      <c r="AC1154" s="1209"/>
      <c r="AD1154" s="1193"/>
      <c r="AE1154" s="1193"/>
      <c r="AF1154" s="1209"/>
      <c r="AG1154" s="1209"/>
      <c r="AH1154" s="1209"/>
      <c r="AI1154" s="611"/>
      <c r="AJ1154" s="1209"/>
      <c r="AK1154" s="1209"/>
      <c r="AL1154" s="1209"/>
      <c r="AM1154" s="1193"/>
      <c r="AN1154" s="1209"/>
      <c r="AO1154" s="1209"/>
      <c r="AP1154" s="1209"/>
      <c r="AQ1154" s="1193"/>
      <c r="AR1154" s="1209"/>
      <c r="AS1154" s="1209"/>
      <c r="AT1154" s="1209"/>
      <c r="AU1154" s="1210"/>
      <c r="AV1154" s="1209"/>
      <c r="AW1154" s="1209"/>
      <c r="AX1154" s="1209"/>
      <c r="AY1154" s="1209"/>
      <c r="AZ1154" s="1209"/>
      <c r="BA1154" s="1209"/>
      <c r="BB1154" s="1209"/>
      <c r="BC1154" s="1193"/>
      <c r="BD1154" s="1209"/>
      <c r="BE1154" s="1209"/>
      <c r="BF1154" s="1209"/>
      <c r="BG1154" s="1209"/>
      <c r="BH1154" s="1193"/>
      <c r="BI1154" s="1209"/>
      <c r="BJ1154" s="1209"/>
      <c r="BK1154" s="1209"/>
      <c r="BL1154" s="1193"/>
      <c r="BM1154" s="611"/>
      <c r="BN1154" s="1209"/>
      <c r="BO1154" s="1209"/>
      <c r="BP1154" s="1209"/>
      <c r="BQ1154" s="547"/>
      <c r="BR1154" s="688"/>
      <c r="BS1154" s="1211"/>
      <c r="BT1154" s="688"/>
      <c r="BU1154" s="621"/>
      <c r="BY1154" s="621"/>
    </row>
    <row r="1155" spans="1:77" s="619" customFormat="1" hidden="1">
      <c r="A1155" s="603"/>
      <c r="B1155" s="661"/>
      <c r="C1155" s="661"/>
      <c r="D1155" s="605"/>
      <c r="E1155" s="605"/>
      <c r="F1155" s="606"/>
      <c r="G1155" s="621"/>
      <c r="H1155" s="608"/>
      <c r="I1155" s="609"/>
      <c r="J1155" s="610"/>
      <c r="K1155" s="611"/>
      <c r="L1155" s="611"/>
      <c r="M1155" s="611"/>
      <c r="N1155" s="611"/>
      <c r="O1155" s="613"/>
      <c r="P1155" s="613"/>
      <c r="Q1155" s="613"/>
      <c r="R1155" s="613"/>
      <c r="S1155" s="613"/>
      <c r="T1155" s="615"/>
      <c r="U1155" s="613"/>
      <c r="V1155" s="613"/>
      <c r="W1155" s="613"/>
      <c r="X1155" s="613"/>
      <c r="Y1155" s="613"/>
      <c r="Z1155" s="613"/>
      <c r="AA1155" s="611"/>
      <c r="AB1155" s="613"/>
      <c r="AC1155" s="613"/>
      <c r="AD1155" s="613"/>
      <c r="AE1155" s="613"/>
      <c r="AF1155" s="613"/>
      <c r="AG1155" s="613"/>
      <c r="AH1155" s="613"/>
      <c r="AI1155" s="611"/>
      <c r="AJ1155" s="613"/>
      <c r="AK1155" s="613"/>
      <c r="AL1155" s="613"/>
      <c r="AM1155" s="613"/>
      <c r="AN1155" s="613"/>
      <c r="AO1155" s="613"/>
      <c r="AP1155" s="613"/>
      <c r="AQ1155" s="613"/>
      <c r="AR1155" s="613"/>
      <c r="AS1155" s="613"/>
      <c r="AT1155" s="613"/>
      <c r="AU1155" s="830"/>
      <c r="AV1155" s="613"/>
      <c r="AW1155" s="613"/>
      <c r="AX1155" s="613"/>
      <c r="AY1155" s="613"/>
      <c r="AZ1155" s="613"/>
      <c r="BA1155" s="613"/>
      <c r="BB1155" s="613"/>
      <c r="BC1155" s="613"/>
      <c r="BD1155" s="613"/>
      <c r="BE1155" s="613"/>
      <c r="BF1155" s="613"/>
      <c r="BG1155" s="613"/>
      <c r="BH1155" s="613"/>
      <c r="BI1155" s="613"/>
      <c r="BJ1155" s="613"/>
      <c r="BK1155" s="613"/>
      <c r="BL1155" s="613"/>
      <c r="BM1155" s="611"/>
      <c r="BN1155" s="613"/>
      <c r="BO1155" s="613"/>
      <c r="BP1155" s="613"/>
      <c r="BQ1155" s="547"/>
      <c r="BR1155" s="1178"/>
      <c r="BS1155" s="1212"/>
      <c r="BT1155" s="605"/>
      <c r="BU1155" s="621"/>
      <c r="BY1155" s="621"/>
    </row>
    <row r="1156" spans="1:77" s="619" customFormat="1" hidden="1">
      <c r="A1156" s="660"/>
      <c r="B1156" s="634"/>
      <c r="C1156" s="634"/>
      <c r="D1156" s="688"/>
      <c r="E1156" s="605"/>
      <c r="F1156" s="635"/>
      <c r="G1156" s="621"/>
      <c r="H1156" s="608"/>
      <c r="I1156" s="609"/>
      <c r="J1156" s="610"/>
      <c r="K1156" s="611"/>
      <c r="L1156" s="611"/>
      <c r="M1156" s="611"/>
      <c r="N1156" s="611"/>
      <c r="O1156" s="612"/>
      <c r="P1156" s="612"/>
      <c r="Q1156" s="613"/>
      <c r="R1156" s="612"/>
      <c r="S1156" s="612"/>
      <c r="T1156" s="615"/>
      <c r="U1156" s="612"/>
      <c r="V1156" s="612"/>
      <c r="W1156" s="613"/>
      <c r="X1156" s="612"/>
      <c r="Y1156" s="612"/>
      <c r="Z1156" s="612"/>
      <c r="AA1156" s="611"/>
      <c r="AB1156" s="612"/>
      <c r="AC1156" s="612"/>
      <c r="AD1156" s="613"/>
      <c r="AE1156" s="613"/>
      <c r="AF1156" s="612"/>
      <c r="AG1156" s="612"/>
      <c r="AH1156" s="612"/>
      <c r="AI1156" s="611"/>
      <c r="AJ1156" s="612"/>
      <c r="AK1156" s="612"/>
      <c r="AL1156" s="612"/>
      <c r="AM1156" s="613"/>
      <c r="AN1156" s="612"/>
      <c r="AO1156" s="612"/>
      <c r="AP1156" s="612"/>
      <c r="AQ1156" s="613"/>
      <c r="AR1156" s="612"/>
      <c r="AS1156" s="612"/>
      <c r="AT1156" s="612"/>
      <c r="AU1156" s="616"/>
      <c r="AV1156" s="612"/>
      <c r="AW1156" s="612"/>
      <c r="AX1156" s="612"/>
      <c r="AY1156" s="612"/>
      <c r="AZ1156" s="612"/>
      <c r="BA1156" s="612"/>
      <c r="BB1156" s="612"/>
      <c r="BC1156" s="613"/>
      <c r="BD1156" s="612"/>
      <c r="BE1156" s="612"/>
      <c r="BF1156" s="612"/>
      <c r="BG1156" s="612"/>
      <c r="BH1156" s="613"/>
      <c r="BI1156" s="612"/>
      <c r="BJ1156" s="612"/>
      <c r="BK1156" s="612"/>
      <c r="BL1156" s="613"/>
      <c r="BM1156" s="611"/>
      <c r="BN1156" s="612"/>
      <c r="BO1156" s="612"/>
      <c r="BP1156" s="612"/>
      <c r="BQ1156" s="547"/>
      <c r="BR1156" s="688"/>
      <c r="BS1156" s="1213"/>
      <c r="BT1156" s="688"/>
      <c r="BU1156" s="621"/>
      <c r="BY1156" s="621"/>
    </row>
    <row r="1157" spans="1:77" s="619" customFormat="1" hidden="1">
      <c r="A1157" s="603"/>
      <c r="B1157" s="1031"/>
      <c r="C1157" s="1031"/>
      <c r="D1157" s="688"/>
      <c r="E1157" s="605"/>
      <c r="F1157" s="1214"/>
      <c r="G1157" s="621"/>
      <c r="H1157" s="608"/>
      <c r="I1157" s="609"/>
      <c r="J1157" s="610"/>
      <c r="K1157" s="611"/>
      <c r="L1157" s="611"/>
      <c r="M1157" s="611"/>
      <c r="N1157" s="611"/>
      <c r="O1157" s="612"/>
      <c r="P1157" s="612"/>
      <c r="Q1157" s="613"/>
      <c r="R1157" s="612"/>
      <c r="S1157" s="612"/>
      <c r="T1157" s="615"/>
      <c r="U1157" s="612"/>
      <c r="V1157" s="612"/>
      <c r="W1157" s="613"/>
      <c r="X1157" s="612"/>
      <c r="Y1157" s="612"/>
      <c r="Z1157" s="612"/>
      <c r="AA1157" s="611"/>
      <c r="AB1157" s="612"/>
      <c r="AC1157" s="612"/>
      <c r="AD1157" s="613"/>
      <c r="AE1157" s="613"/>
      <c r="AF1157" s="612"/>
      <c r="AG1157" s="612"/>
      <c r="AH1157" s="612"/>
      <c r="AI1157" s="611"/>
      <c r="AJ1157" s="612"/>
      <c r="AK1157" s="612"/>
      <c r="AL1157" s="612"/>
      <c r="AM1157" s="613"/>
      <c r="AN1157" s="612"/>
      <c r="AO1157" s="612"/>
      <c r="AP1157" s="612"/>
      <c r="AQ1157" s="613"/>
      <c r="AR1157" s="612"/>
      <c r="AS1157" s="612"/>
      <c r="AT1157" s="612"/>
      <c r="AU1157" s="616"/>
      <c r="AV1157" s="612"/>
      <c r="AW1157" s="612"/>
      <c r="AX1157" s="612"/>
      <c r="AY1157" s="612"/>
      <c r="AZ1157" s="612"/>
      <c r="BA1157" s="612"/>
      <c r="BB1157" s="612"/>
      <c r="BC1157" s="613"/>
      <c r="BD1157" s="612"/>
      <c r="BE1157" s="612"/>
      <c r="BF1157" s="612"/>
      <c r="BG1157" s="612"/>
      <c r="BH1157" s="613"/>
      <c r="BI1157" s="612"/>
      <c r="BJ1157" s="612"/>
      <c r="BK1157" s="612"/>
      <c r="BL1157" s="613"/>
      <c r="BM1157" s="611"/>
      <c r="BN1157" s="612"/>
      <c r="BO1157" s="612"/>
      <c r="BP1157" s="612"/>
      <c r="BQ1157" s="547"/>
      <c r="BR1157" s="688"/>
      <c r="BS1157" s="1025"/>
      <c r="BT1157" s="688"/>
      <c r="BU1157" s="621"/>
      <c r="BY1157" s="621"/>
    </row>
    <row r="1158" spans="1:77" s="619" customFormat="1" hidden="1">
      <c r="A1158" s="660"/>
      <c r="B1158" s="604"/>
      <c r="C1158" s="604"/>
      <c r="D1158" s="688"/>
      <c r="E1158" s="635"/>
      <c r="F1158" s="635"/>
      <c r="G1158" s="621"/>
      <c r="H1158" s="608"/>
      <c r="I1158" s="609"/>
      <c r="J1158" s="610"/>
      <c r="K1158" s="611"/>
      <c r="L1158" s="611"/>
      <c r="M1158" s="611"/>
      <c r="N1158" s="611"/>
      <c r="O1158" s="612"/>
      <c r="P1158" s="612"/>
      <c r="Q1158" s="613"/>
      <c r="R1158" s="612"/>
      <c r="S1158" s="612"/>
      <c r="T1158" s="615"/>
      <c r="U1158" s="612"/>
      <c r="V1158" s="612"/>
      <c r="W1158" s="613"/>
      <c r="X1158" s="612"/>
      <c r="Y1158" s="612"/>
      <c r="Z1158" s="612"/>
      <c r="AA1158" s="611"/>
      <c r="AB1158" s="612"/>
      <c r="AC1158" s="612"/>
      <c r="AD1158" s="613"/>
      <c r="AE1158" s="613"/>
      <c r="AF1158" s="612"/>
      <c r="AG1158" s="612"/>
      <c r="AH1158" s="612"/>
      <c r="AI1158" s="611"/>
      <c r="AJ1158" s="612"/>
      <c r="AK1158" s="612"/>
      <c r="AL1158" s="612"/>
      <c r="AM1158" s="613"/>
      <c r="AN1158" s="612"/>
      <c r="AO1158" s="612"/>
      <c r="AP1158" s="612"/>
      <c r="AQ1158" s="613"/>
      <c r="AR1158" s="612"/>
      <c r="AS1158" s="612"/>
      <c r="AT1158" s="612"/>
      <c r="AU1158" s="616"/>
      <c r="AV1158" s="612"/>
      <c r="AW1158" s="612"/>
      <c r="AX1158" s="612"/>
      <c r="AY1158" s="612"/>
      <c r="AZ1158" s="612"/>
      <c r="BA1158" s="612"/>
      <c r="BB1158" s="612"/>
      <c r="BC1158" s="613"/>
      <c r="BD1158" s="612"/>
      <c r="BE1158" s="612"/>
      <c r="BF1158" s="612"/>
      <c r="BG1158" s="612"/>
      <c r="BH1158" s="613"/>
      <c r="BI1158" s="612"/>
      <c r="BJ1158" s="612"/>
      <c r="BK1158" s="612"/>
      <c r="BL1158" s="613"/>
      <c r="BM1158" s="611"/>
      <c r="BN1158" s="612"/>
      <c r="BO1158" s="612"/>
      <c r="BP1158" s="612"/>
      <c r="BQ1158" s="547"/>
      <c r="BR1158" s="688"/>
      <c r="BS1158" s="1022"/>
      <c r="BT1158" s="688"/>
      <c r="BU1158" s="621"/>
      <c r="BY1158" s="621"/>
    </row>
    <row r="1159" spans="1:77" s="619" customFormat="1" hidden="1">
      <c r="A1159" s="603"/>
      <c r="B1159" s="1215"/>
      <c r="C1159" s="1215"/>
      <c r="D1159" s="688"/>
      <c r="E1159" s="635"/>
      <c r="F1159" s="635"/>
      <c r="G1159" s="621"/>
      <c r="H1159" s="608"/>
      <c r="I1159" s="609"/>
      <c r="J1159" s="610"/>
      <c r="K1159" s="611"/>
      <c r="L1159" s="611"/>
      <c r="M1159" s="611"/>
      <c r="N1159" s="611"/>
      <c r="O1159" s="612"/>
      <c r="P1159" s="612"/>
      <c r="Q1159" s="613"/>
      <c r="R1159" s="612"/>
      <c r="S1159" s="612"/>
      <c r="T1159" s="615"/>
      <c r="U1159" s="612"/>
      <c r="V1159" s="612"/>
      <c r="W1159" s="613"/>
      <c r="X1159" s="612"/>
      <c r="Y1159" s="612"/>
      <c r="Z1159" s="612"/>
      <c r="AA1159" s="611"/>
      <c r="AB1159" s="612"/>
      <c r="AC1159" s="612"/>
      <c r="AD1159" s="613"/>
      <c r="AE1159" s="613"/>
      <c r="AF1159" s="612"/>
      <c r="AG1159" s="612"/>
      <c r="AH1159" s="612"/>
      <c r="AI1159" s="611"/>
      <c r="AJ1159" s="612"/>
      <c r="AK1159" s="612"/>
      <c r="AL1159" s="612"/>
      <c r="AM1159" s="613"/>
      <c r="AN1159" s="612"/>
      <c r="AO1159" s="612"/>
      <c r="AP1159" s="612"/>
      <c r="AQ1159" s="613"/>
      <c r="AR1159" s="612"/>
      <c r="AS1159" s="612"/>
      <c r="AT1159" s="612"/>
      <c r="AU1159" s="616"/>
      <c r="AV1159" s="612"/>
      <c r="AW1159" s="612"/>
      <c r="AX1159" s="612"/>
      <c r="AY1159" s="612"/>
      <c r="AZ1159" s="612"/>
      <c r="BA1159" s="612"/>
      <c r="BB1159" s="612"/>
      <c r="BC1159" s="613"/>
      <c r="BD1159" s="612"/>
      <c r="BE1159" s="612"/>
      <c r="BF1159" s="612"/>
      <c r="BG1159" s="612"/>
      <c r="BH1159" s="613"/>
      <c r="BI1159" s="612"/>
      <c r="BJ1159" s="612"/>
      <c r="BK1159" s="612"/>
      <c r="BL1159" s="613"/>
      <c r="BM1159" s="611"/>
      <c r="BN1159" s="612"/>
      <c r="BO1159" s="612"/>
      <c r="BP1159" s="612"/>
      <c r="BQ1159" s="547"/>
      <c r="BR1159" s="688"/>
      <c r="BS1159" s="752"/>
      <c r="BT1159" s="688"/>
      <c r="BU1159" s="621"/>
      <c r="BY1159" s="621"/>
    </row>
    <row r="1160" spans="1:77" s="619" customFormat="1" hidden="1">
      <c r="A1160" s="660"/>
      <c r="B1160" s="1197"/>
      <c r="C1160" s="1197"/>
      <c r="D1160" s="605"/>
      <c r="E1160" s="635"/>
      <c r="F1160" s="635"/>
      <c r="G1160" s="876"/>
      <c r="H1160" s="608"/>
      <c r="I1160" s="609"/>
      <c r="J1160" s="610"/>
      <c r="K1160" s="611"/>
      <c r="L1160" s="611"/>
      <c r="M1160" s="611"/>
      <c r="N1160" s="611"/>
      <c r="O1160" s="612"/>
      <c r="P1160" s="612"/>
      <c r="Q1160" s="613"/>
      <c r="R1160" s="612"/>
      <c r="S1160" s="612"/>
      <c r="T1160" s="615"/>
      <c r="U1160" s="612"/>
      <c r="V1160" s="612"/>
      <c r="W1160" s="613"/>
      <c r="X1160" s="612"/>
      <c r="Y1160" s="612"/>
      <c r="Z1160" s="612"/>
      <c r="AA1160" s="611"/>
      <c r="AB1160" s="612"/>
      <c r="AC1160" s="612"/>
      <c r="AD1160" s="613"/>
      <c r="AE1160" s="613"/>
      <c r="AF1160" s="612"/>
      <c r="AG1160" s="612"/>
      <c r="AH1160" s="612"/>
      <c r="AI1160" s="611"/>
      <c r="AJ1160" s="612"/>
      <c r="AK1160" s="612"/>
      <c r="AL1160" s="612"/>
      <c r="AM1160" s="613"/>
      <c r="AN1160" s="612"/>
      <c r="AO1160" s="612"/>
      <c r="AP1160" s="612"/>
      <c r="AQ1160" s="613"/>
      <c r="AR1160" s="612"/>
      <c r="AS1160" s="612"/>
      <c r="AT1160" s="612"/>
      <c r="AU1160" s="616"/>
      <c r="AV1160" s="612"/>
      <c r="AW1160" s="612"/>
      <c r="AX1160" s="612"/>
      <c r="AY1160" s="612"/>
      <c r="AZ1160" s="612"/>
      <c r="BA1160" s="612"/>
      <c r="BB1160" s="612"/>
      <c r="BC1160" s="613"/>
      <c r="BD1160" s="612"/>
      <c r="BE1160" s="612"/>
      <c r="BF1160" s="612"/>
      <c r="BG1160" s="612"/>
      <c r="BH1160" s="613"/>
      <c r="BI1160" s="612"/>
      <c r="BJ1160" s="612"/>
      <c r="BK1160" s="612"/>
      <c r="BL1160" s="613"/>
      <c r="BM1160" s="611"/>
      <c r="BN1160" s="612"/>
      <c r="BO1160" s="612"/>
      <c r="BP1160" s="612"/>
      <c r="BQ1160" s="547"/>
      <c r="BR1160" s="605"/>
      <c r="BS1160" s="1026"/>
      <c r="BT1160" s="605"/>
      <c r="BU1160" s="621"/>
      <c r="BY1160" s="876"/>
    </row>
    <row r="1161" spans="1:77" s="619" customFormat="1" hidden="1">
      <c r="A1161" s="603"/>
      <c r="B1161" s="1216"/>
      <c r="C1161" s="1216"/>
      <c r="D1161" s="605"/>
      <c r="E1161" s="635"/>
      <c r="F1161" s="1205"/>
      <c r="G1161" s="876"/>
      <c r="H1161" s="608"/>
      <c r="I1161" s="609"/>
      <c r="J1161" s="610"/>
      <c r="K1161" s="611"/>
      <c r="L1161" s="611"/>
      <c r="M1161" s="611"/>
      <c r="N1161" s="611"/>
      <c r="O1161" s="612"/>
      <c r="P1161" s="612"/>
      <c r="Q1161" s="613"/>
      <c r="R1161" s="612"/>
      <c r="S1161" s="612"/>
      <c r="T1161" s="615"/>
      <c r="U1161" s="612"/>
      <c r="V1161" s="612"/>
      <c r="W1161" s="613"/>
      <c r="X1161" s="612"/>
      <c r="Y1161" s="612"/>
      <c r="Z1161" s="612"/>
      <c r="AA1161" s="611"/>
      <c r="AB1161" s="612"/>
      <c r="AC1161" s="612"/>
      <c r="AD1161" s="613"/>
      <c r="AE1161" s="613"/>
      <c r="AF1161" s="612"/>
      <c r="AG1161" s="612"/>
      <c r="AH1161" s="612"/>
      <c r="AI1161" s="611"/>
      <c r="AJ1161" s="612"/>
      <c r="AK1161" s="612"/>
      <c r="AL1161" s="612"/>
      <c r="AM1161" s="613"/>
      <c r="AN1161" s="612"/>
      <c r="AO1161" s="612"/>
      <c r="AP1161" s="612"/>
      <c r="AQ1161" s="613"/>
      <c r="AR1161" s="612"/>
      <c r="AS1161" s="612"/>
      <c r="AT1161" s="612"/>
      <c r="AU1161" s="616"/>
      <c r="AV1161" s="612"/>
      <c r="AW1161" s="612"/>
      <c r="AX1161" s="612"/>
      <c r="AY1161" s="612"/>
      <c r="AZ1161" s="612"/>
      <c r="BA1161" s="612"/>
      <c r="BB1161" s="612"/>
      <c r="BC1161" s="613"/>
      <c r="BD1161" s="612"/>
      <c r="BE1161" s="612"/>
      <c r="BF1161" s="612"/>
      <c r="BG1161" s="612"/>
      <c r="BH1161" s="613"/>
      <c r="BI1161" s="612"/>
      <c r="BJ1161" s="612"/>
      <c r="BK1161" s="612"/>
      <c r="BL1161" s="613"/>
      <c r="BM1161" s="611"/>
      <c r="BN1161" s="612"/>
      <c r="BO1161" s="612"/>
      <c r="BP1161" s="612"/>
      <c r="BQ1161" s="547"/>
      <c r="BR1161" s="605"/>
      <c r="BS1161" s="1217"/>
      <c r="BT1161" s="605"/>
      <c r="BU1161" s="621"/>
      <c r="BY1161" s="876"/>
    </row>
    <row r="1162" spans="1:77" s="619" customFormat="1" hidden="1">
      <c r="A1162" s="660"/>
      <c r="B1162" s="1197"/>
      <c r="C1162" s="1197"/>
      <c r="D1162" s="605"/>
      <c r="E1162" s="605"/>
      <c r="F1162" s="605"/>
      <c r="G1162" s="876"/>
      <c r="H1162" s="608"/>
      <c r="I1162" s="609"/>
      <c r="J1162" s="610"/>
      <c r="K1162" s="611"/>
      <c r="L1162" s="611"/>
      <c r="M1162" s="611"/>
      <c r="N1162" s="611"/>
      <c r="O1162" s="613"/>
      <c r="P1162" s="613"/>
      <c r="Q1162" s="613"/>
      <c r="R1162" s="613"/>
      <c r="S1162" s="613"/>
      <c r="T1162" s="615"/>
      <c r="U1162" s="613"/>
      <c r="V1162" s="613"/>
      <c r="W1162" s="613"/>
      <c r="X1162" s="613"/>
      <c r="Y1162" s="613"/>
      <c r="Z1162" s="613"/>
      <c r="AA1162" s="611"/>
      <c r="AB1162" s="613"/>
      <c r="AC1162" s="613"/>
      <c r="AD1162" s="613"/>
      <c r="AE1162" s="613"/>
      <c r="AF1162" s="613"/>
      <c r="AG1162" s="613"/>
      <c r="AH1162" s="613"/>
      <c r="AI1162" s="611"/>
      <c r="AJ1162" s="613"/>
      <c r="AK1162" s="613"/>
      <c r="AL1162" s="613"/>
      <c r="AM1162" s="613"/>
      <c r="AN1162" s="613"/>
      <c r="AO1162" s="613"/>
      <c r="AP1162" s="613"/>
      <c r="AQ1162" s="613"/>
      <c r="AR1162" s="613"/>
      <c r="AS1162" s="613"/>
      <c r="AT1162" s="613"/>
      <c r="AU1162" s="830"/>
      <c r="AV1162" s="613"/>
      <c r="AW1162" s="613"/>
      <c r="AX1162" s="613"/>
      <c r="AY1162" s="613"/>
      <c r="AZ1162" s="613"/>
      <c r="BA1162" s="613"/>
      <c r="BB1162" s="613"/>
      <c r="BC1162" s="613"/>
      <c r="BD1162" s="613"/>
      <c r="BE1162" s="613"/>
      <c r="BF1162" s="613"/>
      <c r="BG1162" s="613"/>
      <c r="BH1162" s="613"/>
      <c r="BI1162" s="613"/>
      <c r="BJ1162" s="613"/>
      <c r="BK1162" s="613"/>
      <c r="BL1162" s="613"/>
      <c r="BM1162" s="611"/>
      <c r="BN1162" s="613"/>
      <c r="BO1162" s="613"/>
      <c r="BP1162" s="613"/>
      <c r="BQ1162" s="547"/>
      <c r="BR1162" s="605"/>
      <c r="BS1162" s="617"/>
      <c r="BT1162" s="605"/>
      <c r="BU1162" s="621"/>
      <c r="BY1162" s="876"/>
    </row>
    <row r="1163" spans="1:77" s="619" customFormat="1" hidden="1">
      <c r="A1163" s="603"/>
      <c r="B1163" s="1197"/>
      <c r="C1163" s="1197"/>
      <c r="D1163" s="605"/>
      <c r="E1163" s="605"/>
      <c r="F1163" s="635"/>
      <c r="G1163" s="621"/>
      <c r="H1163" s="608"/>
      <c r="I1163" s="609"/>
      <c r="J1163" s="610"/>
      <c r="K1163" s="611"/>
      <c r="L1163" s="611"/>
      <c r="M1163" s="611"/>
      <c r="N1163" s="611"/>
      <c r="O1163" s="613"/>
      <c r="P1163" s="613"/>
      <c r="Q1163" s="613"/>
      <c r="R1163" s="613"/>
      <c r="S1163" s="613"/>
      <c r="T1163" s="615"/>
      <c r="U1163" s="613"/>
      <c r="V1163" s="613"/>
      <c r="W1163" s="613"/>
      <c r="X1163" s="613"/>
      <c r="Y1163" s="613"/>
      <c r="Z1163" s="613"/>
      <c r="AA1163" s="611"/>
      <c r="AB1163" s="613"/>
      <c r="AC1163" s="613"/>
      <c r="AD1163" s="613"/>
      <c r="AE1163" s="613"/>
      <c r="AF1163" s="613"/>
      <c r="AG1163" s="613"/>
      <c r="AH1163" s="613"/>
      <c r="AI1163" s="611"/>
      <c r="AJ1163" s="613"/>
      <c r="AK1163" s="613"/>
      <c r="AL1163" s="613"/>
      <c r="AM1163" s="613"/>
      <c r="AN1163" s="613"/>
      <c r="AO1163" s="613"/>
      <c r="AP1163" s="613"/>
      <c r="AQ1163" s="613"/>
      <c r="AR1163" s="613"/>
      <c r="AS1163" s="613"/>
      <c r="AT1163" s="613"/>
      <c r="AU1163" s="830"/>
      <c r="AV1163" s="613"/>
      <c r="AW1163" s="613"/>
      <c r="AX1163" s="613"/>
      <c r="AY1163" s="613"/>
      <c r="AZ1163" s="613"/>
      <c r="BA1163" s="613"/>
      <c r="BB1163" s="613"/>
      <c r="BC1163" s="613"/>
      <c r="BD1163" s="613"/>
      <c r="BE1163" s="613"/>
      <c r="BF1163" s="613"/>
      <c r="BG1163" s="613"/>
      <c r="BH1163" s="613"/>
      <c r="BI1163" s="613"/>
      <c r="BJ1163" s="613"/>
      <c r="BK1163" s="613"/>
      <c r="BL1163" s="613"/>
      <c r="BM1163" s="611"/>
      <c r="BN1163" s="613"/>
      <c r="BO1163" s="613"/>
      <c r="BP1163" s="613"/>
      <c r="BQ1163" s="547"/>
      <c r="BR1163" s="605"/>
      <c r="BS1163" s="678"/>
      <c r="BT1163" s="605"/>
      <c r="BU1163" s="621"/>
      <c r="BY1163" s="621"/>
    </row>
    <row r="1164" spans="1:77" s="619" customFormat="1" hidden="1">
      <c r="A1164" s="660"/>
      <c r="B1164" s="1190"/>
      <c r="C1164" s="1190"/>
      <c r="D1164" s="688"/>
      <c r="E1164" s="635"/>
      <c r="F1164" s="688"/>
      <c r="G1164" s="621"/>
      <c r="H1164" s="608"/>
      <c r="I1164" s="609"/>
      <c r="J1164" s="610"/>
      <c r="K1164" s="611"/>
      <c r="L1164" s="611"/>
      <c r="M1164" s="611"/>
      <c r="N1164" s="611"/>
      <c r="O1164" s="1218"/>
      <c r="P1164" s="1218"/>
      <c r="Q1164" s="613"/>
      <c r="R1164" s="1218"/>
      <c r="S1164" s="1218"/>
      <c r="T1164" s="615"/>
      <c r="U1164" s="1218"/>
      <c r="V1164" s="1218"/>
      <c r="W1164" s="613"/>
      <c r="X1164" s="1218"/>
      <c r="Y1164" s="1218"/>
      <c r="Z1164" s="1218"/>
      <c r="AA1164" s="611"/>
      <c r="AB1164" s="1218"/>
      <c r="AC1164" s="1218"/>
      <c r="AD1164" s="613"/>
      <c r="AE1164" s="613"/>
      <c r="AF1164" s="1218"/>
      <c r="AG1164" s="1218"/>
      <c r="AH1164" s="1218"/>
      <c r="AI1164" s="611"/>
      <c r="AJ1164" s="1218"/>
      <c r="AK1164" s="1218"/>
      <c r="AL1164" s="1218"/>
      <c r="AM1164" s="613"/>
      <c r="AN1164" s="1218"/>
      <c r="AO1164" s="1218"/>
      <c r="AP1164" s="1218"/>
      <c r="AQ1164" s="613"/>
      <c r="AR1164" s="1218"/>
      <c r="AS1164" s="1218"/>
      <c r="AT1164" s="1218"/>
      <c r="AU1164" s="1219"/>
      <c r="AV1164" s="1218"/>
      <c r="AW1164" s="1218"/>
      <c r="AX1164" s="1218"/>
      <c r="AY1164" s="1218"/>
      <c r="AZ1164" s="1218"/>
      <c r="BA1164" s="1218"/>
      <c r="BB1164" s="1218"/>
      <c r="BC1164" s="613"/>
      <c r="BD1164" s="1218"/>
      <c r="BE1164" s="1218"/>
      <c r="BF1164" s="1218"/>
      <c r="BG1164" s="1218"/>
      <c r="BH1164" s="613"/>
      <c r="BI1164" s="1218"/>
      <c r="BJ1164" s="1218"/>
      <c r="BK1164" s="1218"/>
      <c r="BL1164" s="613"/>
      <c r="BM1164" s="611"/>
      <c r="BN1164" s="1218"/>
      <c r="BO1164" s="1218"/>
      <c r="BP1164" s="1218"/>
      <c r="BQ1164" s="547"/>
      <c r="BR1164" s="688"/>
      <c r="BS1164" s="752"/>
      <c r="BT1164" s="688"/>
      <c r="BU1164" s="621"/>
      <c r="BY1164" s="621"/>
    </row>
    <row r="1165" spans="1:77" s="619" customFormat="1" hidden="1">
      <c r="A1165" s="603"/>
      <c r="B1165" s="1220"/>
      <c r="C1165" s="1220"/>
      <c r="D1165" s="605"/>
      <c r="E1165" s="635"/>
      <c r="F1165" s="624"/>
      <c r="G1165" s="621"/>
      <c r="H1165" s="608"/>
      <c r="I1165" s="609"/>
      <c r="J1165" s="610"/>
      <c r="K1165" s="611"/>
      <c r="L1165" s="611"/>
      <c r="M1165" s="611"/>
      <c r="N1165" s="611"/>
      <c r="O1165" s="612"/>
      <c r="P1165" s="612"/>
      <c r="Q1165" s="613"/>
      <c r="R1165" s="612"/>
      <c r="S1165" s="612"/>
      <c r="T1165" s="615"/>
      <c r="U1165" s="612"/>
      <c r="V1165" s="612"/>
      <c r="W1165" s="613"/>
      <c r="X1165" s="612"/>
      <c r="Y1165" s="612"/>
      <c r="Z1165" s="612"/>
      <c r="AA1165" s="611"/>
      <c r="AB1165" s="612"/>
      <c r="AC1165" s="612"/>
      <c r="AD1165" s="613"/>
      <c r="AE1165" s="613"/>
      <c r="AF1165" s="612"/>
      <c r="AG1165" s="612"/>
      <c r="AH1165" s="612"/>
      <c r="AI1165" s="611"/>
      <c r="AJ1165" s="612"/>
      <c r="AK1165" s="612"/>
      <c r="AL1165" s="612"/>
      <c r="AM1165" s="613"/>
      <c r="AN1165" s="612"/>
      <c r="AO1165" s="612"/>
      <c r="AP1165" s="612"/>
      <c r="AQ1165" s="613"/>
      <c r="AR1165" s="612"/>
      <c r="AS1165" s="612"/>
      <c r="AT1165" s="612"/>
      <c r="AU1165" s="616"/>
      <c r="AV1165" s="612"/>
      <c r="AW1165" s="612"/>
      <c r="AX1165" s="612"/>
      <c r="AY1165" s="612"/>
      <c r="AZ1165" s="612"/>
      <c r="BA1165" s="612"/>
      <c r="BB1165" s="612"/>
      <c r="BC1165" s="613"/>
      <c r="BD1165" s="612"/>
      <c r="BE1165" s="612"/>
      <c r="BF1165" s="612"/>
      <c r="BG1165" s="612"/>
      <c r="BH1165" s="613"/>
      <c r="BI1165" s="612"/>
      <c r="BJ1165" s="612"/>
      <c r="BK1165" s="612"/>
      <c r="BL1165" s="613"/>
      <c r="BM1165" s="611"/>
      <c r="BN1165" s="612"/>
      <c r="BO1165" s="612"/>
      <c r="BP1165" s="612"/>
      <c r="BQ1165" s="547"/>
      <c r="BR1165" s="605"/>
      <c r="BS1165" s="678"/>
      <c r="BT1165" s="605"/>
      <c r="BU1165" s="621"/>
      <c r="BY1165" s="621"/>
    </row>
    <row r="1166" spans="1:77" s="619" customFormat="1" hidden="1">
      <c r="A1166" s="660"/>
      <c r="B1166" s="1221"/>
      <c r="C1166" s="1221"/>
      <c r="D1166" s="605"/>
      <c r="E1166" s="635"/>
      <c r="F1166" s="635"/>
      <c r="G1166" s="621"/>
      <c r="H1166" s="608"/>
      <c r="I1166" s="609"/>
      <c r="J1166" s="610"/>
      <c r="K1166" s="611"/>
      <c r="L1166" s="611"/>
      <c r="M1166" s="611"/>
      <c r="N1166" s="611"/>
      <c r="O1166" s="612"/>
      <c r="P1166" s="612"/>
      <c r="Q1166" s="613"/>
      <c r="R1166" s="612"/>
      <c r="S1166" s="612"/>
      <c r="T1166" s="615"/>
      <c r="U1166" s="612"/>
      <c r="V1166" s="612"/>
      <c r="W1166" s="613"/>
      <c r="X1166" s="612"/>
      <c r="Y1166" s="612"/>
      <c r="Z1166" s="612"/>
      <c r="AA1166" s="611"/>
      <c r="AB1166" s="612"/>
      <c r="AC1166" s="612"/>
      <c r="AD1166" s="613"/>
      <c r="AE1166" s="613"/>
      <c r="AF1166" s="612"/>
      <c r="AG1166" s="612"/>
      <c r="AH1166" s="612"/>
      <c r="AI1166" s="611"/>
      <c r="AJ1166" s="612"/>
      <c r="AK1166" s="612"/>
      <c r="AL1166" s="612"/>
      <c r="AM1166" s="613"/>
      <c r="AN1166" s="612"/>
      <c r="AO1166" s="612"/>
      <c r="AP1166" s="612"/>
      <c r="AQ1166" s="613"/>
      <c r="AR1166" s="612"/>
      <c r="AS1166" s="612"/>
      <c r="AT1166" s="612"/>
      <c r="AU1166" s="616"/>
      <c r="AV1166" s="612"/>
      <c r="AW1166" s="612"/>
      <c r="AX1166" s="612"/>
      <c r="AY1166" s="612"/>
      <c r="AZ1166" s="612"/>
      <c r="BA1166" s="612"/>
      <c r="BB1166" s="612"/>
      <c r="BC1166" s="613"/>
      <c r="BD1166" s="612"/>
      <c r="BE1166" s="612"/>
      <c r="BF1166" s="612"/>
      <c r="BG1166" s="612"/>
      <c r="BH1166" s="613"/>
      <c r="BI1166" s="612"/>
      <c r="BJ1166" s="612"/>
      <c r="BK1166" s="612"/>
      <c r="BL1166" s="613"/>
      <c r="BM1166" s="611"/>
      <c r="BN1166" s="612"/>
      <c r="BO1166" s="612"/>
      <c r="BP1166" s="612"/>
      <c r="BQ1166" s="547"/>
      <c r="BR1166" s="605"/>
      <c r="BS1166" s="617"/>
      <c r="BT1166" s="605"/>
      <c r="BU1166" s="621"/>
      <c r="BY1166" s="621"/>
    </row>
    <row r="1167" spans="1:77" s="619" customFormat="1" hidden="1">
      <c r="A1167" s="603"/>
      <c r="B1167" s="1222"/>
      <c r="C1167" s="1222"/>
      <c r="D1167" s="688"/>
      <c r="E1167" s="635"/>
      <c r="F1167" s="688"/>
      <c r="G1167" s="621"/>
      <c r="H1167" s="608"/>
      <c r="I1167" s="609"/>
      <c r="J1167" s="610"/>
      <c r="K1167" s="611"/>
      <c r="L1167" s="611"/>
      <c r="M1167" s="611"/>
      <c r="N1167" s="611"/>
      <c r="O1167" s="612"/>
      <c r="P1167" s="612"/>
      <c r="Q1167" s="613"/>
      <c r="R1167" s="612"/>
      <c r="S1167" s="612"/>
      <c r="T1167" s="615"/>
      <c r="U1167" s="612"/>
      <c r="V1167" s="612"/>
      <c r="W1167" s="613"/>
      <c r="X1167" s="612"/>
      <c r="Y1167" s="612"/>
      <c r="Z1167" s="612"/>
      <c r="AA1167" s="611"/>
      <c r="AB1167" s="612"/>
      <c r="AC1167" s="612"/>
      <c r="AD1167" s="613"/>
      <c r="AE1167" s="613"/>
      <c r="AF1167" s="612"/>
      <c r="AG1167" s="612"/>
      <c r="AH1167" s="612"/>
      <c r="AI1167" s="611"/>
      <c r="AJ1167" s="612"/>
      <c r="AK1167" s="612"/>
      <c r="AL1167" s="612"/>
      <c r="AM1167" s="613"/>
      <c r="AN1167" s="612"/>
      <c r="AO1167" s="612"/>
      <c r="AP1167" s="612"/>
      <c r="AQ1167" s="613"/>
      <c r="AR1167" s="612"/>
      <c r="AS1167" s="612"/>
      <c r="AT1167" s="612"/>
      <c r="AU1167" s="616"/>
      <c r="AV1167" s="612"/>
      <c r="AW1167" s="612"/>
      <c r="AX1167" s="612"/>
      <c r="AY1167" s="612"/>
      <c r="AZ1167" s="612"/>
      <c r="BA1167" s="612"/>
      <c r="BB1167" s="612"/>
      <c r="BC1167" s="613"/>
      <c r="BD1167" s="612"/>
      <c r="BE1167" s="612"/>
      <c r="BF1167" s="612"/>
      <c r="BG1167" s="612"/>
      <c r="BH1167" s="613"/>
      <c r="BI1167" s="612"/>
      <c r="BJ1167" s="612"/>
      <c r="BK1167" s="612"/>
      <c r="BL1167" s="613"/>
      <c r="BM1167" s="611"/>
      <c r="BN1167" s="612"/>
      <c r="BO1167" s="612"/>
      <c r="BP1167" s="612"/>
      <c r="BQ1167" s="547"/>
      <c r="BR1167" s="688"/>
      <c r="BS1167" s="752"/>
      <c r="BT1167" s="688"/>
      <c r="BU1167" s="621"/>
      <c r="BY1167" s="621"/>
    </row>
    <row r="1168" spans="1:77" s="619" customFormat="1" hidden="1">
      <c r="A1168" s="660"/>
      <c r="B1168" s="604"/>
      <c r="C1168" s="604"/>
      <c r="D1168" s="688"/>
      <c r="E1168" s="635"/>
      <c r="F1168" s="1205"/>
      <c r="G1168" s="621"/>
      <c r="H1168" s="608"/>
      <c r="I1168" s="609"/>
      <c r="J1168" s="610"/>
      <c r="K1168" s="611"/>
      <c r="L1168" s="611"/>
      <c r="M1168" s="611"/>
      <c r="N1168" s="611"/>
      <c r="O1168" s="612"/>
      <c r="P1168" s="612"/>
      <c r="Q1168" s="613"/>
      <c r="R1168" s="612"/>
      <c r="S1168" s="612"/>
      <c r="T1168" s="615"/>
      <c r="U1168" s="612"/>
      <c r="V1168" s="612"/>
      <c r="W1168" s="613"/>
      <c r="X1168" s="612"/>
      <c r="Y1168" s="612"/>
      <c r="Z1168" s="612"/>
      <c r="AA1168" s="611"/>
      <c r="AB1168" s="612"/>
      <c r="AC1168" s="612"/>
      <c r="AD1168" s="613"/>
      <c r="AE1168" s="613"/>
      <c r="AF1168" s="612"/>
      <c r="AG1168" s="612"/>
      <c r="AH1168" s="612"/>
      <c r="AI1168" s="611"/>
      <c r="AJ1168" s="612"/>
      <c r="AK1168" s="612"/>
      <c r="AL1168" s="612"/>
      <c r="AM1168" s="613"/>
      <c r="AN1168" s="612"/>
      <c r="AO1168" s="612"/>
      <c r="AP1168" s="612"/>
      <c r="AQ1168" s="613"/>
      <c r="AR1168" s="612"/>
      <c r="AS1168" s="612"/>
      <c r="AT1168" s="612"/>
      <c r="AU1168" s="616"/>
      <c r="AV1168" s="612"/>
      <c r="AW1168" s="612"/>
      <c r="AX1168" s="612"/>
      <c r="AY1168" s="612"/>
      <c r="AZ1168" s="612"/>
      <c r="BA1168" s="612"/>
      <c r="BB1168" s="612"/>
      <c r="BC1168" s="613"/>
      <c r="BD1168" s="612"/>
      <c r="BE1168" s="612"/>
      <c r="BF1168" s="612"/>
      <c r="BG1168" s="612"/>
      <c r="BH1168" s="613"/>
      <c r="BI1168" s="612"/>
      <c r="BJ1168" s="612"/>
      <c r="BK1168" s="612"/>
      <c r="BL1168" s="613"/>
      <c r="BM1168" s="611"/>
      <c r="BN1168" s="612"/>
      <c r="BO1168" s="612"/>
      <c r="BP1168" s="612"/>
      <c r="BQ1168" s="547"/>
      <c r="BR1168" s="688"/>
      <c r="BS1168" s="1223"/>
      <c r="BT1168" s="688"/>
      <c r="BU1168" s="621"/>
      <c r="BY1168" s="621"/>
    </row>
    <row r="1169" spans="1:77" s="619" customFormat="1" hidden="1">
      <c r="A1169" s="603"/>
      <c r="B1169" s="604"/>
      <c r="C1169" s="604"/>
      <c r="D1169" s="605"/>
      <c r="E1169" s="635"/>
      <c r="F1169" s="606"/>
      <c r="G1169" s="876"/>
      <c r="H1169" s="608"/>
      <c r="I1169" s="609"/>
      <c r="J1169" s="610"/>
      <c r="K1169" s="611"/>
      <c r="L1169" s="611"/>
      <c r="M1169" s="611"/>
      <c r="N1169" s="611"/>
      <c r="O1169" s="612"/>
      <c r="P1169" s="612"/>
      <c r="Q1169" s="613"/>
      <c r="R1169" s="612"/>
      <c r="S1169" s="612"/>
      <c r="T1169" s="615"/>
      <c r="U1169" s="612"/>
      <c r="V1169" s="612"/>
      <c r="W1169" s="613"/>
      <c r="X1169" s="612"/>
      <c r="Y1169" s="612"/>
      <c r="Z1169" s="612"/>
      <c r="AA1169" s="611"/>
      <c r="AB1169" s="612"/>
      <c r="AC1169" s="612"/>
      <c r="AD1169" s="613"/>
      <c r="AE1169" s="613"/>
      <c r="AF1169" s="612"/>
      <c r="AG1169" s="612"/>
      <c r="AH1169" s="612"/>
      <c r="AI1169" s="611"/>
      <c r="AJ1169" s="612"/>
      <c r="AK1169" s="612"/>
      <c r="AL1169" s="612"/>
      <c r="AM1169" s="613"/>
      <c r="AN1169" s="612"/>
      <c r="AO1169" s="612"/>
      <c r="AP1169" s="612"/>
      <c r="AQ1169" s="613"/>
      <c r="AR1169" s="612"/>
      <c r="AS1169" s="612"/>
      <c r="AT1169" s="612"/>
      <c r="AU1169" s="616"/>
      <c r="AV1169" s="612"/>
      <c r="AW1169" s="612"/>
      <c r="AX1169" s="612"/>
      <c r="AY1169" s="612"/>
      <c r="AZ1169" s="612"/>
      <c r="BA1169" s="612"/>
      <c r="BB1169" s="612"/>
      <c r="BC1169" s="613"/>
      <c r="BD1169" s="612"/>
      <c r="BE1169" s="612"/>
      <c r="BF1169" s="612"/>
      <c r="BG1169" s="612"/>
      <c r="BH1169" s="613"/>
      <c r="BI1169" s="612"/>
      <c r="BJ1169" s="612"/>
      <c r="BK1169" s="612"/>
      <c r="BL1169" s="613"/>
      <c r="BM1169" s="611"/>
      <c r="BN1169" s="612"/>
      <c r="BO1169" s="612"/>
      <c r="BP1169" s="612"/>
      <c r="BQ1169" s="547"/>
      <c r="BR1169" s="605"/>
      <c r="BS1169" s="1224"/>
      <c r="BT1169" s="605"/>
      <c r="BU1169" s="621"/>
      <c r="BY1169" s="876"/>
    </row>
    <row r="1170" spans="1:77" s="619" customFormat="1" hidden="1">
      <c r="A1170" s="660"/>
      <c r="B1170" s="1197"/>
      <c r="C1170" s="1197"/>
      <c r="D1170" s="605"/>
      <c r="E1170" s="635"/>
      <c r="F1170" s="605"/>
      <c r="G1170" s="876"/>
      <c r="H1170" s="608"/>
      <c r="I1170" s="609"/>
      <c r="J1170" s="610"/>
      <c r="K1170" s="611"/>
      <c r="L1170" s="611"/>
      <c r="M1170" s="611"/>
      <c r="N1170" s="611"/>
      <c r="O1170" s="612"/>
      <c r="P1170" s="612"/>
      <c r="Q1170" s="613"/>
      <c r="R1170" s="612"/>
      <c r="S1170" s="612"/>
      <c r="T1170" s="615"/>
      <c r="U1170" s="612"/>
      <c r="V1170" s="612"/>
      <c r="W1170" s="613"/>
      <c r="X1170" s="612"/>
      <c r="Y1170" s="612"/>
      <c r="Z1170" s="612"/>
      <c r="AA1170" s="611"/>
      <c r="AB1170" s="612"/>
      <c r="AC1170" s="612"/>
      <c r="AD1170" s="613"/>
      <c r="AE1170" s="613"/>
      <c r="AF1170" s="612"/>
      <c r="AG1170" s="612"/>
      <c r="AH1170" s="612"/>
      <c r="AI1170" s="611"/>
      <c r="AJ1170" s="612"/>
      <c r="AK1170" s="612"/>
      <c r="AL1170" s="612"/>
      <c r="AM1170" s="613"/>
      <c r="AN1170" s="612"/>
      <c r="AO1170" s="612"/>
      <c r="AP1170" s="612"/>
      <c r="AQ1170" s="613"/>
      <c r="AR1170" s="612"/>
      <c r="AS1170" s="612"/>
      <c r="AT1170" s="612"/>
      <c r="AU1170" s="616"/>
      <c r="AV1170" s="612"/>
      <c r="AW1170" s="612"/>
      <c r="AX1170" s="612"/>
      <c r="AY1170" s="612"/>
      <c r="AZ1170" s="612"/>
      <c r="BA1170" s="612"/>
      <c r="BB1170" s="612"/>
      <c r="BC1170" s="613"/>
      <c r="BD1170" s="612"/>
      <c r="BE1170" s="612"/>
      <c r="BF1170" s="612"/>
      <c r="BG1170" s="612"/>
      <c r="BH1170" s="613"/>
      <c r="BI1170" s="612"/>
      <c r="BJ1170" s="612"/>
      <c r="BK1170" s="612"/>
      <c r="BL1170" s="613"/>
      <c r="BM1170" s="611"/>
      <c r="BN1170" s="612"/>
      <c r="BO1170" s="612"/>
      <c r="BP1170" s="612"/>
      <c r="BQ1170" s="547"/>
      <c r="BR1170" s="605"/>
      <c r="BS1170" s="678"/>
      <c r="BT1170" s="605"/>
      <c r="BU1170" s="621"/>
      <c r="BY1170" s="876"/>
    </row>
    <row r="1171" spans="1:77" s="619" customFormat="1" hidden="1">
      <c r="A1171" s="603"/>
      <c r="B1171" s="1197"/>
      <c r="C1171" s="1197"/>
      <c r="D1171" s="605"/>
      <c r="E1171" s="605"/>
      <c r="F1171" s="635"/>
      <c r="G1171" s="957"/>
      <c r="H1171" s="608"/>
      <c r="I1171" s="609"/>
      <c r="J1171" s="610"/>
      <c r="K1171" s="611"/>
      <c r="L1171" s="611"/>
      <c r="M1171" s="611"/>
      <c r="N1171" s="611"/>
      <c r="O1171" s="613"/>
      <c r="P1171" s="613"/>
      <c r="Q1171" s="613"/>
      <c r="R1171" s="613"/>
      <c r="S1171" s="613"/>
      <c r="T1171" s="615"/>
      <c r="U1171" s="613"/>
      <c r="V1171" s="613"/>
      <c r="W1171" s="613"/>
      <c r="X1171" s="613"/>
      <c r="Y1171" s="613"/>
      <c r="Z1171" s="613"/>
      <c r="AA1171" s="611"/>
      <c r="AB1171" s="613"/>
      <c r="AC1171" s="613"/>
      <c r="AD1171" s="613"/>
      <c r="AE1171" s="613"/>
      <c r="AF1171" s="613"/>
      <c r="AG1171" s="613"/>
      <c r="AH1171" s="613"/>
      <c r="AI1171" s="611"/>
      <c r="AJ1171" s="613"/>
      <c r="AK1171" s="613"/>
      <c r="AL1171" s="613"/>
      <c r="AM1171" s="613"/>
      <c r="AN1171" s="613"/>
      <c r="AO1171" s="613"/>
      <c r="AP1171" s="613"/>
      <c r="AQ1171" s="613"/>
      <c r="AR1171" s="613"/>
      <c r="AS1171" s="613"/>
      <c r="AT1171" s="613"/>
      <c r="AU1171" s="830"/>
      <c r="AV1171" s="613"/>
      <c r="AW1171" s="613"/>
      <c r="AX1171" s="613"/>
      <c r="AY1171" s="613"/>
      <c r="AZ1171" s="613"/>
      <c r="BA1171" s="613"/>
      <c r="BB1171" s="613"/>
      <c r="BC1171" s="613"/>
      <c r="BD1171" s="613"/>
      <c r="BE1171" s="613"/>
      <c r="BF1171" s="613"/>
      <c r="BG1171" s="613"/>
      <c r="BH1171" s="613"/>
      <c r="BI1171" s="613"/>
      <c r="BJ1171" s="613"/>
      <c r="BK1171" s="613"/>
      <c r="BL1171" s="613"/>
      <c r="BM1171" s="611"/>
      <c r="BN1171" s="613"/>
      <c r="BO1171" s="613"/>
      <c r="BP1171" s="613"/>
      <c r="BQ1171" s="547"/>
      <c r="BR1171" s="605"/>
      <c r="BS1171" s="1225"/>
      <c r="BT1171" s="605"/>
      <c r="BU1171" s="621"/>
      <c r="BY1171" s="957"/>
    </row>
    <row r="1172" spans="1:77" s="619" customFormat="1" hidden="1">
      <c r="A1172" s="660"/>
      <c r="B1172" s="604"/>
      <c r="C1172" s="604"/>
      <c r="D1172" s="605"/>
      <c r="E1172" s="635"/>
      <c r="F1172" s="1205"/>
      <c r="G1172" s="957"/>
      <c r="H1172" s="608"/>
      <c r="I1172" s="609"/>
      <c r="J1172" s="610"/>
      <c r="K1172" s="611"/>
      <c r="L1172" s="611"/>
      <c r="M1172" s="611"/>
      <c r="N1172" s="611"/>
      <c r="O1172" s="612"/>
      <c r="P1172" s="612"/>
      <c r="Q1172" s="613"/>
      <c r="R1172" s="612"/>
      <c r="S1172" s="612"/>
      <c r="T1172" s="615"/>
      <c r="U1172" s="612"/>
      <c r="V1172" s="612"/>
      <c r="W1172" s="613"/>
      <c r="X1172" s="612"/>
      <c r="Y1172" s="612"/>
      <c r="Z1172" s="612"/>
      <c r="AA1172" s="611"/>
      <c r="AB1172" s="612"/>
      <c r="AC1172" s="612"/>
      <c r="AD1172" s="613"/>
      <c r="AE1172" s="613"/>
      <c r="AF1172" s="612"/>
      <c r="AG1172" s="612"/>
      <c r="AH1172" s="612"/>
      <c r="AI1172" s="611"/>
      <c r="AJ1172" s="612"/>
      <c r="AK1172" s="612"/>
      <c r="AL1172" s="612"/>
      <c r="AM1172" s="613"/>
      <c r="AN1172" s="612"/>
      <c r="AO1172" s="612"/>
      <c r="AP1172" s="612"/>
      <c r="AQ1172" s="613"/>
      <c r="AR1172" s="612"/>
      <c r="AS1172" s="612"/>
      <c r="AT1172" s="612"/>
      <c r="AU1172" s="616"/>
      <c r="AV1172" s="612"/>
      <c r="AW1172" s="612"/>
      <c r="AX1172" s="612"/>
      <c r="AY1172" s="612"/>
      <c r="AZ1172" s="612"/>
      <c r="BA1172" s="612"/>
      <c r="BB1172" s="612"/>
      <c r="BC1172" s="613"/>
      <c r="BD1172" s="612"/>
      <c r="BE1172" s="612"/>
      <c r="BF1172" s="612"/>
      <c r="BG1172" s="612"/>
      <c r="BH1172" s="613"/>
      <c r="BI1172" s="612"/>
      <c r="BJ1172" s="612"/>
      <c r="BK1172" s="612"/>
      <c r="BL1172" s="613"/>
      <c r="BM1172" s="611"/>
      <c r="BN1172" s="612"/>
      <c r="BO1172" s="612"/>
      <c r="BP1172" s="612"/>
      <c r="BQ1172" s="547"/>
      <c r="BR1172" s="605"/>
      <c r="BS1172" s="1226"/>
      <c r="BT1172" s="605"/>
      <c r="BU1172" s="621"/>
      <c r="BY1172" s="957"/>
    </row>
    <row r="1173" spans="1:77" s="619" customFormat="1" hidden="1">
      <c r="A1173" s="603"/>
      <c r="B1173" s="604"/>
      <c r="C1173" s="604"/>
      <c r="D1173" s="605"/>
      <c r="E1173" s="635"/>
      <c r="F1173" s="1205"/>
      <c r="G1173" s="957"/>
      <c r="H1173" s="608"/>
      <c r="I1173" s="609"/>
      <c r="J1173" s="610"/>
      <c r="K1173" s="611"/>
      <c r="L1173" s="611"/>
      <c r="M1173" s="611"/>
      <c r="N1173" s="611"/>
      <c r="O1173" s="612"/>
      <c r="P1173" s="612"/>
      <c r="Q1173" s="613"/>
      <c r="R1173" s="612"/>
      <c r="S1173" s="612"/>
      <c r="T1173" s="615"/>
      <c r="U1173" s="612"/>
      <c r="V1173" s="612"/>
      <c r="W1173" s="613"/>
      <c r="X1173" s="612"/>
      <c r="Y1173" s="612"/>
      <c r="Z1173" s="612"/>
      <c r="AA1173" s="611"/>
      <c r="AB1173" s="612"/>
      <c r="AC1173" s="612"/>
      <c r="AD1173" s="613"/>
      <c r="AE1173" s="613"/>
      <c r="AF1173" s="612"/>
      <c r="AG1173" s="612"/>
      <c r="AH1173" s="612"/>
      <c r="AI1173" s="611"/>
      <c r="AJ1173" s="612"/>
      <c r="AK1173" s="612"/>
      <c r="AL1173" s="612"/>
      <c r="AM1173" s="613"/>
      <c r="AN1173" s="612"/>
      <c r="AO1173" s="612"/>
      <c r="AP1173" s="612"/>
      <c r="AQ1173" s="613"/>
      <c r="AR1173" s="612"/>
      <c r="AS1173" s="612"/>
      <c r="AT1173" s="612"/>
      <c r="AU1173" s="616"/>
      <c r="AV1173" s="612"/>
      <c r="AW1173" s="612"/>
      <c r="AX1173" s="612"/>
      <c r="AY1173" s="612"/>
      <c r="AZ1173" s="612"/>
      <c r="BA1173" s="612"/>
      <c r="BB1173" s="612"/>
      <c r="BC1173" s="613"/>
      <c r="BD1173" s="612"/>
      <c r="BE1173" s="612"/>
      <c r="BF1173" s="612"/>
      <c r="BG1173" s="612"/>
      <c r="BH1173" s="613"/>
      <c r="BI1173" s="612"/>
      <c r="BJ1173" s="612"/>
      <c r="BK1173" s="612"/>
      <c r="BL1173" s="613"/>
      <c r="BM1173" s="611"/>
      <c r="BN1173" s="612"/>
      <c r="BO1173" s="612"/>
      <c r="BP1173" s="612"/>
      <c r="BQ1173" s="547"/>
      <c r="BR1173" s="605"/>
      <c r="BS1173" s="1227"/>
      <c r="BT1173" s="605"/>
      <c r="BU1173" s="621"/>
      <c r="BY1173" s="957"/>
    </row>
    <row r="1174" spans="1:77" s="619" customFormat="1" hidden="1">
      <c r="A1174" s="660"/>
      <c r="B1174" s="604"/>
      <c r="C1174" s="604"/>
      <c r="D1174" s="688"/>
      <c r="E1174" s="635"/>
      <c r="F1174" s="1205"/>
      <c r="G1174" s="957"/>
      <c r="H1174" s="608"/>
      <c r="I1174" s="609"/>
      <c r="J1174" s="610"/>
      <c r="K1174" s="611"/>
      <c r="L1174" s="611"/>
      <c r="M1174" s="611"/>
      <c r="N1174" s="611"/>
      <c r="O1174" s="612"/>
      <c r="P1174" s="612"/>
      <c r="Q1174" s="613"/>
      <c r="R1174" s="612"/>
      <c r="S1174" s="612"/>
      <c r="T1174" s="615"/>
      <c r="U1174" s="612"/>
      <c r="V1174" s="612"/>
      <c r="W1174" s="613"/>
      <c r="X1174" s="612"/>
      <c r="Y1174" s="612"/>
      <c r="Z1174" s="612"/>
      <c r="AA1174" s="611"/>
      <c r="AB1174" s="612"/>
      <c r="AC1174" s="612"/>
      <c r="AD1174" s="613"/>
      <c r="AE1174" s="613"/>
      <c r="AF1174" s="612"/>
      <c r="AG1174" s="612"/>
      <c r="AH1174" s="612"/>
      <c r="AI1174" s="611"/>
      <c r="AJ1174" s="612"/>
      <c r="AK1174" s="612"/>
      <c r="AL1174" s="612"/>
      <c r="AM1174" s="613"/>
      <c r="AN1174" s="612"/>
      <c r="AO1174" s="612"/>
      <c r="AP1174" s="612"/>
      <c r="AQ1174" s="613"/>
      <c r="AR1174" s="612"/>
      <c r="AS1174" s="612"/>
      <c r="AT1174" s="612"/>
      <c r="AU1174" s="616"/>
      <c r="AV1174" s="612"/>
      <c r="AW1174" s="612"/>
      <c r="AX1174" s="612"/>
      <c r="AY1174" s="612"/>
      <c r="AZ1174" s="612"/>
      <c r="BA1174" s="612"/>
      <c r="BB1174" s="612"/>
      <c r="BC1174" s="613"/>
      <c r="BD1174" s="612"/>
      <c r="BE1174" s="612"/>
      <c r="BF1174" s="612"/>
      <c r="BG1174" s="612"/>
      <c r="BH1174" s="613"/>
      <c r="BI1174" s="612"/>
      <c r="BJ1174" s="612"/>
      <c r="BK1174" s="612"/>
      <c r="BL1174" s="613"/>
      <c r="BM1174" s="611"/>
      <c r="BN1174" s="612"/>
      <c r="BO1174" s="612"/>
      <c r="BP1174" s="612"/>
      <c r="BQ1174" s="547"/>
      <c r="BR1174" s="688"/>
      <c r="BS1174" s="1228"/>
      <c r="BT1174" s="688"/>
      <c r="BU1174" s="621"/>
      <c r="BY1174" s="957"/>
    </row>
    <row r="1175" spans="1:77" s="619" customFormat="1" hidden="1">
      <c r="A1175" s="603"/>
      <c r="B1175" s="604"/>
      <c r="C1175" s="604"/>
      <c r="D1175" s="605"/>
      <c r="E1175" s="635"/>
      <c r="F1175" s="1229"/>
      <c r="G1175" s="957"/>
      <c r="H1175" s="608"/>
      <c r="I1175" s="609"/>
      <c r="J1175" s="610"/>
      <c r="K1175" s="611"/>
      <c r="L1175" s="611"/>
      <c r="M1175" s="611"/>
      <c r="N1175" s="611"/>
      <c r="O1175" s="612"/>
      <c r="P1175" s="612"/>
      <c r="Q1175" s="613"/>
      <c r="R1175" s="612"/>
      <c r="S1175" s="612"/>
      <c r="T1175" s="615"/>
      <c r="U1175" s="612"/>
      <c r="V1175" s="612"/>
      <c r="W1175" s="613"/>
      <c r="X1175" s="612"/>
      <c r="Y1175" s="612"/>
      <c r="Z1175" s="612"/>
      <c r="AA1175" s="611"/>
      <c r="AB1175" s="612"/>
      <c r="AC1175" s="612"/>
      <c r="AD1175" s="613"/>
      <c r="AE1175" s="613"/>
      <c r="AF1175" s="612"/>
      <c r="AG1175" s="612"/>
      <c r="AH1175" s="612"/>
      <c r="AI1175" s="611"/>
      <c r="AJ1175" s="612"/>
      <c r="AK1175" s="612"/>
      <c r="AL1175" s="612"/>
      <c r="AM1175" s="613"/>
      <c r="AN1175" s="612"/>
      <c r="AO1175" s="612"/>
      <c r="AP1175" s="612"/>
      <c r="AQ1175" s="613"/>
      <c r="AR1175" s="612"/>
      <c r="AS1175" s="612"/>
      <c r="AT1175" s="612"/>
      <c r="AU1175" s="616"/>
      <c r="AV1175" s="612"/>
      <c r="AW1175" s="612"/>
      <c r="AX1175" s="612"/>
      <c r="AY1175" s="612"/>
      <c r="AZ1175" s="612"/>
      <c r="BA1175" s="612"/>
      <c r="BB1175" s="612"/>
      <c r="BC1175" s="613"/>
      <c r="BD1175" s="612"/>
      <c r="BE1175" s="612"/>
      <c r="BF1175" s="612"/>
      <c r="BG1175" s="612"/>
      <c r="BH1175" s="613"/>
      <c r="BI1175" s="612"/>
      <c r="BJ1175" s="612"/>
      <c r="BK1175" s="612"/>
      <c r="BL1175" s="613"/>
      <c r="BM1175" s="611"/>
      <c r="BN1175" s="612"/>
      <c r="BO1175" s="612"/>
      <c r="BP1175" s="612"/>
      <c r="BQ1175" s="547"/>
      <c r="BR1175" s="605"/>
      <c r="BS1175" s="617"/>
      <c r="BT1175" s="605"/>
      <c r="BU1175" s="621"/>
      <c r="BY1175" s="957"/>
    </row>
    <row r="1176" spans="1:77" s="619" customFormat="1" hidden="1">
      <c r="A1176" s="660"/>
      <c r="B1176" s="604"/>
      <c r="C1176" s="604"/>
      <c r="D1176" s="605"/>
      <c r="E1176" s="635"/>
      <c r="F1176" s="635"/>
      <c r="G1176" s="957"/>
      <c r="H1176" s="608"/>
      <c r="I1176" s="609"/>
      <c r="J1176" s="610"/>
      <c r="K1176" s="611"/>
      <c r="L1176" s="611"/>
      <c r="M1176" s="611"/>
      <c r="N1176" s="611"/>
      <c r="O1176" s="612"/>
      <c r="P1176" s="612"/>
      <c r="Q1176" s="613"/>
      <c r="R1176" s="612"/>
      <c r="S1176" s="612"/>
      <c r="T1176" s="615"/>
      <c r="U1176" s="612"/>
      <c r="V1176" s="612"/>
      <c r="W1176" s="613"/>
      <c r="X1176" s="612"/>
      <c r="Y1176" s="612"/>
      <c r="Z1176" s="612"/>
      <c r="AA1176" s="611"/>
      <c r="AB1176" s="612"/>
      <c r="AC1176" s="612"/>
      <c r="AD1176" s="613"/>
      <c r="AE1176" s="613"/>
      <c r="AF1176" s="612"/>
      <c r="AG1176" s="612"/>
      <c r="AH1176" s="612"/>
      <c r="AI1176" s="611"/>
      <c r="AJ1176" s="612"/>
      <c r="AK1176" s="612"/>
      <c r="AL1176" s="612"/>
      <c r="AM1176" s="613"/>
      <c r="AN1176" s="612"/>
      <c r="AO1176" s="612"/>
      <c r="AP1176" s="612"/>
      <c r="AQ1176" s="613"/>
      <c r="AR1176" s="612"/>
      <c r="AS1176" s="612"/>
      <c r="AT1176" s="612"/>
      <c r="AU1176" s="616"/>
      <c r="AV1176" s="612"/>
      <c r="AW1176" s="612"/>
      <c r="AX1176" s="612"/>
      <c r="AY1176" s="612"/>
      <c r="AZ1176" s="612"/>
      <c r="BA1176" s="612"/>
      <c r="BB1176" s="612"/>
      <c r="BC1176" s="613"/>
      <c r="BD1176" s="612"/>
      <c r="BE1176" s="612"/>
      <c r="BF1176" s="612"/>
      <c r="BG1176" s="612"/>
      <c r="BH1176" s="613"/>
      <c r="BI1176" s="612"/>
      <c r="BJ1176" s="612"/>
      <c r="BK1176" s="612"/>
      <c r="BL1176" s="613"/>
      <c r="BM1176" s="611"/>
      <c r="BN1176" s="612"/>
      <c r="BO1176" s="612"/>
      <c r="BP1176" s="612"/>
      <c r="BQ1176" s="547"/>
      <c r="BR1176" s="605"/>
      <c r="BS1176" s="1204"/>
      <c r="BT1176" s="605"/>
      <c r="BU1176" s="621"/>
      <c r="BY1176" s="957"/>
    </row>
    <row r="1177" spans="1:77" s="619" customFormat="1" hidden="1">
      <c r="A1177" s="603"/>
      <c r="B1177" s="604"/>
      <c r="C1177" s="604"/>
      <c r="D1177" s="605"/>
      <c r="E1177" s="635"/>
      <c r="F1177" s="605"/>
      <c r="G1177" s="876"/>
      <c r="H1177" s="608"/>
      <c r="I1177" s="609"/>
      <c r="J1177" s="610"/>
      <c r="K1177" s="611"/>
      <c r="L1177" s="611"/>
      <c r="M1177" s="611"/>
      <c r="N1177" s="611"/>
      <c r="O1177" s="612"/>
      <c r="P1177" s="612"/>
      <c r="Q1177" s="613"/>
      <c r="R1177" s="612"/>
      <c r="S1177" s="612"/>
      <c r="T1177" s="615"/>
      <c r="U1177" s="612"/>
      <c r="V1177" s="612"/>
      <c r="W1177" s="613"/>
      <c r="X1177" s="612"/>
      <c r="Y1177" s="612"/>
      <c r="Z1177" s="612"/>
      <c r="AA1177" s="611"/>
      <c r="AB1177" s="612"/>
      <c r="AC1177" s="612"/>
      <c r="AD1177" s="613"/>
      <c r="AE1177" s="613"/>
      <c r="AF1177" s="612"/>
      <c r="AG1177" s="612"/>
      <c r="AH1177" s="612"/>
      <c r="AI1177" s="611"/>
      <c r="AJ1177" s="612"/>
      <c r="AK1177" s="612"/>
      <c r="AL1177" s="612"/>
      <c r="AM1177" s="613"/>
      <c r="AN1177" s="612"/>
      <c r="AO1177" s="612"/>
      <c r="AP1177" s="612"/>
      <c r="AQ1177" s="613"/>
      <c r="AR1177" s="612"/>
      <c r="AS1177" s="612"/>
      <c r="AT1177" s="612"/>
      <c r="AU1177" s="616"/>
      <c r="AV1177" s="612"/>
      <c r="AW1177" s="612"/>
      <c r="AX1177" s="612"/>
      <c r="AY1177" s="612"/>
      <c r="AZ1177" s="612"/>
      <c r="BA1177" s="612"/>
      <c r="BB1177" s="612"/>
      <c r="BC1177" s="613"/>
      <c r="BD1177" s="612"/>
      <c r="BE1177" s="612"/>
      <c r="BF1177" s="612"/>
      <c r="BG1177" s="612"/>
      <c r="BH1177" s="613"/>
      <c r="BI1177" s="612"/>
      <c r="BJ1177" s="612"/>
      <c r="BK1177" s="612"/>
      <c r="BL1177" s="613"/>
      <c r="BM1177" s="611"/>
      <c r="BN1177" s="612"/>
      <c r="BO1177" s="612"/>
      <c r="BP1177" s="612"/>
      <c r="BQ1177" s="547"/>
      <c r="BR1177" s="605"/>
      <c r="BS1177" s="1206"/>
      <c r="BT1177" s="605"/>
      <c r="BU1177" s="621"/>
      <c r="BY1177" s="876"/>
    </row>
    <row r="1178" spans="1:77" s="619" customFormat="1" hidden="1">
      <c r="A1178" s="855"/>
      <c r="B1178" s="1230"/>
      <c r="C1178" s="1230"/>
      <c r="D1178" s="859"/>
      <c r="E1178" s="1170"/>
      <c r="F1178" s="942"/>
      <c r="G1178" s="948"/>
      <c r="H1178" s="608"/>
      <c r="I1178" s="609"/>
      <c r="J1178" s="610"/>
      <c r="K1178" s="611"/>
      <c r="L1178" s="611"/>
      <c r="M1178" s="611"/>
      <c r="N1178" s="611"/>
      <c r="O1178" s="943"/>
      <c r="P1178" s="943"/>
      <c r="Q1178" s="944"/>
      <c r="R1178" s="943"/>
      <c r="S1178" s="943"/>
      <c r="T1178" s="615"/>
      <c r="U1178" s="943"/>
      <c r="V1178" s="943"/>
      <c r="W1178" s="944"/>
      <c r="X1178" s="943"/>
      <c r="Y1178" s="943"/>
      <c r="Z1178" s="943"/>
      <c r="AA1178" s="611"/>
      <c r="AB1178" s="943"/>
      <c r="AC1178" s="943"/>
      <c r="AD1178" s="944"/>
      <c r="AE1178" s="944"/>
      <c r="AF1178" s="943"/>
      <c r="AG1178" s="943"/>
      <c r="AH1178" s="943"/>
      <c r="AI1178" s="611"/>
      <c r="AJ1178" s="943"/>
      <c r="AK1178" s="943"/>
      <c r="AL1178" s="943"/>
      <c r="AM1178" s="944"/>
      <c r="AN1178" s="943"/>
      <c r="AO1178" s="943"/>
      <c r="AP1178" s="943"/>
      <c r="AQ1178" s="944"/>
      <c r="AR1178" s="943"/>
      <c r="AS1178" s="943"/>
      <c r="AT1178" s="943"/>
      <c r="AU1178" s="945"/>
      <c r="AV1178" s="943"/>
      <c r="AW1178" s="943"/>
      <c r="AX1178" s="943"/>
      <c r="AY1178" s="943"/>
      <c r="AZ1178" s="943"/>
      <c r="BA1178" s="943"/>
      <c r="BB1178" s="943"/>
      <c r="BC1178" s="944"/>
      <c r="BD1178" s="943"/>
      <c r="BE1178" s="943"/>
      <c r="BF1178" s="943"/>
      <c r="BG1178" s="943"/>
      <c r="BH1178" s="944"/>
      <c r="BI1178" s="943"/>
      <c r="BJ1178" s="943"/>
      <c r="BK1178" s="943"/>
      <c r="BL1178" s="944"/>
      <c r="BM1178" s="611"/>
      <c r="BN1178" s="943"/>
      <c r="BO1178" s="943"/>
      <c r="BP1178" s="943"/>
      <c r="BQ1178" s="547"/>
      <c r="BR1178" s="859"/>
      <c r="BS1178" s="1143"/>
      <c r="BT1178" s="859"/>
      <c r="BU1178" s="948"/>
      <c r="BV1178" s="1144"/>
      <c r="BW1178" s="1144"/>
      <c r="BX1178" s="1144"/>
      <c r="BY1178" s="948"/>
    </row>
    <row r="1179" spans="1:77" s="619" customFormat="1" hidden="1">
      <c r="A1179" s="949"/>
      <c r="B1179" s="1231"/>
      <c r="C1179" s="1230"/>
      <c r="D1179" s="1147"/>
      <c r="E1179" s="1232"/>
      <c r="F1179" s="1233"/>
      <c r="G1179" s="1151"/>
      <c r="H1179" s="608"/>
      <c r="I1179" s="609"/>
      <c r="J1179" s="610"/>
      <c r="K1179" s="611"/>
      <c r="L1179" s="611"/>
      <c r="M1179" s="611"/>
      <c r="N1179" s="611"/>
      <c r="O1179" s="1234"/>
      <c r="P1179" s="1234"/>
      <c r="Q1179" s="1148"/>
      <c r="R1179" s="1234"/>
      <c r="S1179" s="1234"/>
      <c r="T1179" s="615"/>
      <c r="U1179" s="1234"/>
      <c r="V1179" s="1234"/>
      <c r="W1179" s="1148"/>
      <c r="X1179" s="1234"/>
      <c r="Y1179" s="1234"/>
      <c r="Z1179" s="1234"/>
      <c r="AA1179" s="611"/>
      <c r="AB1179" s="1234"/>
      <c r="AC1179" s="1234"/>
      <c r="AD1179" s="1148"/>
      <c r="AE1179" s="1148"/>
      <c r="AF1179" s="1234"/>
      <c r="AG1179" s="1234"/>
      <c r="AH1179" s="1234"/>
      <c r="AI1179" s="611"/>
      <c r="AJ1179" s="1234"/>
      <c r="AK1179" s="1234"/>
      <c r="AL1179" s="1234"/>
      <c r="AM1179" s="1148"/>
      <c r="AN1179" s="1234"/>
      <c r="AO1179" s="1234"/>
      <c r="AP1179" s="1234"/>
      <c r="AQ1179" s="1148"/>
      <c r="AR1179" s="1234"/>
      <c r="AS1179" s="1234"/>
      <c r="AT1179" s="1234"/>
      <c r="AU1179" s="1235"/>
      <c r="AV1179" s="1234"/>
      <c r="AW1179" s="1234"/>
      <c r="AX1179" s="1234"/>
      <c r="AY1179" s="1234"/>
      <c r="AZ1179" s="1234"/>
      <c r="BA1179" s="1234"/>
      <c r="BB1179" s="1234"/>
      <c r="BC1179" s="1148"/>
      <c r="BD1179" s="1234"/>
      <c r="BE1179" s="1234"/>
      <c r="BF1179" s="1234"/>
      <c r="BG1179" s="1234"/>
      <c r="BH1179" s="1148"/>
      <c r="BI1179" s="1234"/>
      <c r="BJ1179" s="1234"/>
      <c r="BK1179" s="1234"/>
      <c r="BL1179" s="1148"/>
      <c r="BM1179" s="611"/>
      <c r="BN1179" s="1234"/>
      <c r="BO1179" s="1234"/>
      <c r="BP1179" s="1234"/>
      <c r="BQ1179" s="547"/>
      <c r="BR1179" s="1147"/>
      <c r="BS1179" s="1150"/>
      <c r="BT1179" s="1147"/>
      <c r="BU1179" s="1151"/>
      <c r="BV1179" s="1152"/>
      <c r="BW1179" s="1152"/>
      <c r="BX1179" s="1152"/>
      <c r="BY1179" s="1151"/>
    </row>
    <row r="1180" spans="1:77" s="619" customFormat="1" hidden="1">
      <c r="A1180" s="949"/>
      <c r="B1180" s="1231"/>
      <c r="C1180" s="1230"/>
      <c r="D1180" s="1147"/>
      <c r="E1180" s="1232"/>
      <c r="F1180" s="1236"/>
      <c r="G1180" s="1151"/>
      <c r="H1180" s="608"/>
      <c r="I1180" s="609"/>
      <c r="J1180" s="610"/>
      <c r="K1180" s="611"/>
      <c r="L1180" s="611"/>
      <c r="M1180" s="611"/>
      <c r="N1180" s="611"/>
      <c r="O1180" s="1234"/>
      <c r="P1180" s="1234"/>
      <c r="Q1180" s="1148"/>
      <c r="R1180" s="1234"/>
      <c r="S1180" s="1234"/>
      <c r="T1180" s="615"/>
      <c r="U1180" s="1234"/>
      <c r="V1180" s="1234"/>
      <c r="W1180" s="1148"/>
      <c r="X1180" s="1234"/>
      <c r="Y1180" s="1234"/>
      <c r="Z1180" s="1234"/>
      <c r="AA1180" s="611"/>
      <c r="AB1180" s="1234"/>
      <c r="AC1180" s="1234"/>
      <c r="AD1180" s="1148"/>
      <c r="AE1180" s="1148"/>
      <c r="AF1180" s="1234"/>
      <c r="AG1180" s="1234"/>
      <c r="AH1180" s="1234"/>
      <c r="AI1180" s="611"/>
      <c r="AJ1180" s="1234"/>
      <c r="AK1180" s="1234"/>
      <c r="AL1180" s="1234"/>
      <c r="AM1180" s="1148"/>
      <c r="AN1180" s="1234"/>
      <c r="AO1180" s="1234"/>
      <c r="AP1180" s="1234"/>
      <c r="AQ1180" s="1148"/>
      <c r="AR1180" s="1234"/>
      <c r="AS1180" s="1234"/>
      <c r="AT1180" s="1234"/>
      <c r="AU1180" s="1235"/>
      <c r="AV1180" s="1234"/>
      <c r="AW1180" s="1234"/>
      <c r="AX1180" s="1234"/>
      <c r="AY1180" s="1234"/>
      <c r="AZ1180" s="1234"/>
      <c r="BA1180" s="1234"/>
      <c r="BB1180" s="1234"/>
      <c r="BC1180" s="1148"/>
      <c r="BD1180" s="1234"/>
      <c r="BE1180" s="1234"/>
      <c r="BF1180" s="1234"/>
      <c r="BG1180" s="1234"/>
      <c r="BH1180" s="1148"/>
      <c r="BI1180" s="1234"/>
      <c r="BJ1180" s="1234"/>
      <c r="BK1180" s="1234"/>
      <c r="BL1180" s="1148"/>
      <c r="BM1180" s="611"/>
      <c r="BN1180" s="1234"/>
      <c r="BO1180" s="1234"/>
      <c r="BP1180" s="1234"/>
      <c r="BQ1180" s="547"/>
      <c r="BR1180" s="1147"/>
      <c r="BS1180" s="1150"/>
      <c r="BT1180" s="1147"/>
      <c r="BU1180" s="1151"/>
      <c r="BV1180" s="1152"/>
      <c r="BW1180" s="1152"/>
      <c r="BX1180" s="1152"/>
      <c r="BY1180" s="1151"/>
    </row>
    <row r="1181" spans="1:77" s="619" customFormat="1" hidden="1">
      <c r="A1181" s="949"/>
      <c r="B1181" s="1231"/>
      <c r="C1181" s="1230"/>
      <c r="D1181" s="1147"/>
      <c r="E1181" s="1232"/>
      <c r="F1181" s="1236"/>
      <c r="G1181" s="1151"/>
      <c r="H1181" s="608"/>
      <c r="I1181" s="609"/>
      <c r="J1181" s="610"/>
      <c r="K1181" s="611"/>
      <c r="L1181" s="611"/>
      <c r="M1181" s="611"/>
      <c r="N1181" s="611"/>
      <c r="O1181" s="1234"/>
      <c r="P1181" s="1234"/>
      <c r="Q1181" s="1148"/>
      <c r="R1181" s="1234"/>
      <c r="S1181" s="1234"/>
      <c r="T1181" s="615"/>
      <c r="U1181" s="1234"/>
      <c r="V1181" s="1234"/>
      <c r="W1181" s="1148"/>
      <c r="X1181" s="1234"/>
      <c r="Y1181" s="1234"/>
      <c r="Z1181" s="1234"/>
      <c r="AA1181" s="611"/>
      <c r="AB1181" s="1234"/>
      <c r="AC1181" s="1234"/>
      <c r="AD1181" s="1148"/>
      <c r="AE1181" s="1148"/>
      <c r="AF1181" s="1234"/>
      <c r="AG1181" s="1234"/>
      <c r="AH1181" s="1234"/>
      <c r="AI1181" s="611"/>
      <c r="AJ1181" s="1234"/>
      <c r="AK1181" s="1234"/>
      <c r="AL1181" s="1234"/>
      <c r="AM1181" s="1148"/>
      <c r="AN1181" s="1234"/>
      <c r="AO1181" s="1234"/>
      <c r="AP1181" s="1234"/>
      <c r="AQ1181" s="1148"/>
      <c r="AR1181" s="1234"/>
      <c r="AS1181" s="1234"/>
      <c r="AT1181" s="1234"/>
      <c r="AU1181" s="1235"/>
      <c r="AV1181" s="1234"/>
      <c r="AW1181" s="1234"/>
      <c r="AX1181" s="1234"/>
      <c r="AY1181" s="1234"/>
      <c r="AZ1181" s="1234"/>
      <c r="BA1181" s="1234"/>
      <c r="BB1181" s="1234"/>
      <c r="BC1181" s="1148"/>
      <c r="BD1181" s="1234"/>
      <c r="BE1181" s="1234"/>
      <c r="BF1181" s="1234"/>
      <c r="BG1181" s="1234"/>
      <c r="BH1181" s="1148"/>
      <c r="BI1181" s="1234"/>
      <c r="BJ1181" s="1234"/>
      <c r="BK1181" s="1234"/>
      <c r="BL1181" s="1148"/>
      <c r="BM1181" s="611"/>
      <c r="BN1181" s="1234"/>
      <c r="BO1181" s="1234"/>
      <c r="BP1181" s="1234"/>
      <c r="BQ1181" s="547"/>
      <c r="BR1181" s="1147"/>
      <c r="BS1181" s="1150"/>
      <c r="BT1181" s="1147"/>
      <c r="BU1181" s="1151"/>
      <c r="BV1181" s="1152"/>
      <c r="BW1181" s="1152"/>
      <c r="BX1181" s="1152"/>
      <c r="BY1181" s="1151"/>
    </row>
    <row r="1182" spans="1:77" s="619" customFormat="1" hidden="1">
      <c r="A1182" s="949"/>
      <c r="B1182" s="1231"/>
      <c r="C1182" s="1230"/>
      <c r="D1182" s="1147"/>
      <c r="E1182" s="1232"/>
      <c r="F1182" s="1233"/>
      <c r="G1182" s="1151"/>
      <c r="H1182" s="608"/>
      <c r="I1182" s="609"/>
      <c r="J1182" s="610"/>
      <c r="K1182" s="611"/>
      <c r="L1182" s="611"/>
      <c r="M1182" s="611"/>
      <c r="N1182" s="611"/>
      <c r="O1182" s="1234"/>
      <c r="P1182" s="1234"/>
      <c r="Q1182" s="1148"/>
      <c r="R1182" s="1234"/>
      <c r="S1182" s="1234"/>
      <c r="T1182" s="615"/>
      <c r="U1182" s="1234"/>
      <c r="V1182" s="1234"/>
      <c r="W1182" s="1148"/>
      <c r="X1182" s="1234"/>
      <c r="Y1182" s="1234"/>
      <c r="Z1182" s="1234"/>
      <c r="AA1182" s="611"/>
      <c r="AB1182" s="1234"/>
      <c r="AC1182" s="1234"/>
      <c r="AD1182" s="1148"/>
      <c r="AE1182" s="1148"/>
      <c r="AF1182" s="1234"/>
      <c r="AG1182" s="1234"/>
      <c r="AH1182" s="1234"/>
      <c r="AI1182" s="611"/>
      <c r="AJ1182" s="1234"/>
      <c r="AK1182" s="1234"/>
      <c r="AL1182" s="1234"/>
      <c r="AM1182" s="1148"/>
      <c r="AN1182" s="1234"/>
      <c r="AO1182" s="1234"/>
      <c r="AP1182" s="1234"/>
      <c r="AQ1182" s="1148"/>
      <c r="AR1182" s="1234"/>
      <c r="AS1182" s="1234"/>
      <c r="AT1182" s="1234"/>
      <c r="AU1182" s="1235"/>
      <c r="AV1182" s="1234"/>
      <c r="AW1182" s="1234"/>
      <c r="AX1182" s="1234"/>
      <c r="AY1182" s="1234"/>
      <c r="AZ1182" s="1234"/>
      <c r="BA1182" s="1234"/>
      <c r="BB1182" s="1234"/>
      <c r="BC1182" s="1148"/>
      <c r="BD1182" s="1234"/>
      <c r="BE1182" s="1234"/>
      <c r="BF1182" s="1234"/>
      <c r="BG1182" s="1234"/>
      <c r="BH1182" s="1148"/>
      <c r="BI1182" s="1234"/>
      <c r="BJ1182" s="1234"/>
      <c r="BK1182" s="1234"/>
      <c r="BL1182" s="1148"/>
      <c r="BM1182" s="611"/>
      <c r="BN1182" s="1234"/>
      <c r="BO1182" s="1234"/>
      <c r="BP1182" s="1234"/>
      <c r="BQ1182" s="547"/>
      <c r="BR1182" s="1147"/>
      <c r="BS1182" s="1150"/>
      <c r="BT1182" s="1147"/>
      <c r="BU1182" s="1151"/>
      <c r="BV1182" s="1152"/>
      <c r="BW1182" s="1152"/>
      <c r="BX1182" s="1152"/>
      <c r="BY1182" s="1151"/>
    </row>
    <row r="1183" spans="1:77" s="619" customFormat="1" hidden="1">
      <c r="A1183" s="958"/>
      <c r="B1183" s="1237"/>
      <c r="C1183" s="1230"/>
      <c r="D1183" s="960"/>
      <c r="E1183" s="1174"/>
      <c r="F1183" s="1238"/>
      <c r="G1183" s="1157"/>
      <c r="H1183" s="608"/>
      <c r="I1183" s="609"/>
      <c r="J1183" s="610"/>
      <c r="K1183" s="611"/>
      <c r="L1183" s="611"/>
      <c r="M1183" s="611"/>
      <c r="N1183" s="611"/>
      <c r="O1183" s="962"/>
      <c r="P1183" s="962"/>
      <c r="Q1183" s="963"/>
      <c r="R1183" s="962"/>
      <c r="S1183" s="962"/>
      <c r="T1183" s="615"/>
      <c r="U1183" s="962"/>
      <c r="V1183" s="962"/>
      <c r="W1183" s="963"/>
      <c r="X1183" s="962"/>
      <c r="Y1183" s="962"/>
      <c r="Z1183" s="962"/>
      <c r="AA1183" s="611"/>
      <c r="AB1183" s="962"/>
      <c r="AC1183" s="962"/>
      <c r="AD1183" s="963"/>
      <c r="AE1183" s="963"/>
      <c r="AF1183" s="962"/>
      <c r="AG1183" s="962"/>
      <c r="AH1183" s="962"/>
      <c r="AI1183" s="611"/>
      <c r="AJ1183" s="962"/>
      <c r="AK1183" s="962"/>
      <c r="AL1183" s="962"/>
      <c r="AM1183" s="963"/>
      <c r="AN1183" s="962"/>
      <c r="AO1183" s="962"/>
      <c r="AP1183" s="962"/>
      <c r="AQ1183" s="963"/>
      <c r="AR1183" s="962"/>
      <c r="AS1183" s="962"/>
      <c r="AT1183" s="962"/>
      <c r="AU1183" s="964"/>
      <c r="AV1183" s="962"/>
      <c r="AW1183" s="962"/>
      <c r="AX1183" s="962"/>
      <c r="AY1183" s="962"/>
      <c r="AZ1183" s="962"/>
      <c r="BA1183" s="962"/>
      <c r="BB1183" s="962"/>
      <c r="BC1183" s="963"/>
      <c r="BD1183" s="962"/>
      <c r="BE1183" s="962"/>
      <c r="BF1183" s="962"/>
      <c r="BG1183" s="962"/>
      <c r="BH1183" s="963"/>
      <c r="BI1183" s="962"/>
      <c r="BJ1183" s="962"/>
      <c r="BK1183" s="962"/>
      <c r="BL1183" s="963"/>
      <c r="BM1183" s="611"/>
      <c r="BN1183" s="962"/>
      <c r="BO1183" s="962"/>
      <c r="BP1183" s="962"/>
      <c r="BQ1183" s="547"/>
      <c r="BR1183" s="960"/>
      <c r="BS1183" s="1156"/>
      <c r="BT1183" s="960"/>
      <c r="BU1183" s="1157"/>
      <c r="BV1183" s="1158"/>
      <c r="BW1183" s="1158"/>
      <c r="BX1183" s="1158"/>
      <c r="BY1183" s="1157"/>
    </row>
    <row r="1184" spans="1:77" s="619" customFormat="1" hidden="1">
      <c r="A1184" s="855"/>
      <c r="B1184" s="1041"/>
      <c r="C1184" s="1041"/>
      <c r="D1184" s="859"/>
      <c r="E1184" s="859"/>
      <c r="F1184" s="859"/>
      <c r="G1184" s="948"/>
      <c r="H1184" s="608"/>
      <c r="I1184" s="609"/>
      <c r="J1184" s="610"/>
      <c r="K1184" s="611"/>
      <c r="L1184" s="611"/>
      <c r="M1184" s="611"/>
      <c r="N1184" s="611"/>
      <c r="O1184" s="944"/>
      <c r="P1184" s="944"/>
      <c r="Q1184" s="944"/>
      <c r="R1184" s="944"/>
      <c r="S1184" s="944"/>
      <c r="T1184" s="615"/>
      <c r="U1184" s="944"/>
      <c r="V1184" s="944"/>
      <c r="W1184" s="944"/>
      <c r="X1184" s="944"/>
      <c r="Y1184" s="944"/>
      <c r="Z1184" s="944"/>
      <c r="AA1184" s="611"/>
      <c r="AB1184" s="944"/>
      <c r="AC1184" s="944"/>
      <c r="AD1184" s="944"/>
      <c r="AE1184" s="944"/>
      <c r="AF1184" s="944"/>
      <c r="AG1184" s="944"/>
      <c r="AH1184" s="944"/>
      <c r="AI1184" s="611"/>
      <c r="AJ1184" s="944"/>
      <c r="AK1184" s="944"/>
      <c r="AL1184" s="944"/>
      <c r="AM1184" s="944"/>
      <c r="AN1184" s="944"/>
      <c r="AO1184" s="944"/>
      <c r="AP1184" s="944"/>
      <c r="AQ1184" s="944"/>
      <c r="AR1184" s="944"/>
      <c r="AS1184" s="944"/>
      <c r="AT1184" s="944"/>
      <c r="AU1184" s="1142"/>
      <c r="AV1184" s="944"/>
      <c r="AW1184" s="944"/>
      <c r="AX1184" s="944"/>
      <c r="AY1184" s="944"/>
      <c r="AZ1184" s="944"/>
      <c r="BA1184" s="944"/>
      <c r="BB1184" s="944"/>
      <c r="BC1184" s="944"/>
      <c r="BD1184" s="944"/>
      <c r="BE1184" s="944"/>
      <c r="BF1184" s="944"/>
      <c r="BG1184" s="944"/>
      <c r="BH1184" s="944"/>
      <c r="BI1184" s="944"/>
      <c r="BJ1184" s="944"/>
      <c r="BK1184" s="944"/>
      <c r="BL1184" s="944"/>
      <c r="BM1184" s="611"/>
      <c r="BN1184" s="944"/>
      <c r="BO1184" s="944"/>
      <c r="BP1184" s="944"/>
      <c r="BQ1184" s="547"/>
      <c r="BR1184" s="859"/>
      <c r="BS1184" s="1239"/>
      <c r="BT1184" s="859"/>
      <c r="BU1184" s="948"/>
      <c r="BV1184" s="1144"/>
      <c r="BW1184" s="1144"/>
      <c r="BX1184" s="1144"/>
      <c r="BY1184" s="948"/>
    </row>
    <row r="1185" spans="1:77" s="619" customFormat="1" hidden="1">
      <c r="A1185" s="949"/>
      <c r="B1185" s="1065"/>
      <c r="C1185" s="1041"/>
      <c r="D1185" s="1147"/>
      <c r="E1185" s="1147"/>
      <c r="F1185" s="1147"/>
      <c r="G1185" s="1151"/>
      <c r="H1185" s="608"/>
      <c r="I1185" s="609"/>
      <c r="J1185" s="610"/>
      <c r="K1185" s="611"/>
      <c r="L1185" s="611"/>
      <c r="M1185" s="611"/>
      <c r="N1185" s="611"/>
      <c r="O1185" s="1148"/>
      <c r="P1185" s="1148"/>
      <c r="Q1185" s="1148"/>
      <c r="R1185" s="1148"/>
      <c r="S1185" s="1148"/>
      <c r="T1185" s="615"/>
      <c r="U1185" s="1148"/>
      <c r="V1185" s="1148"/>
      <c r="W1185" s="1148"/>
      <c r="X1185" s="1148"/>
      <c r="Y1185" s="1148"/>
      <c r="Z1185" s="1148"/>
      <c r="AA1185" s="611"/>
      <c r="AB1185" s="1148"/>
      <c r="AC1185" s="1148"/>
      <c r="AD1185" s="1148"/>
      <c r="AE1185" s="1148"/>
      <c r="AF1185" s="1148"/>
      <c r="AG1185" s="1148"/>
      <c r="AH1185" s="1148"/>
      <c r="AI1185" s="611"/>
      <c r="AJ1185" s="1148"/>
      <c r="AK1185" s="1148"/>
      <c r="AL1185" s="1148"/>
      <c r="AM1185" s="1148"/>
      <c r="AN1185" s="1148"/>
      <c r="AO1185" s="1148"/>
      <c r="AP1185" s="1148"/>
      <c r="AQ1185" s="1148"/>
      <c r="AR1185" s="1148"/>
      <c r="AS1185" s="1148"/>
      <c r="AT1185" s="1148"/>
      <c r="AU1185" s="1149"/>
      <c r="AV1185" s="1148"/>
      <c r="AW1185" s="1148"/>
      <c r="AX1185" s="1148"/>
      <c r="AY1185" s="1148"/>
      <c r="AZ1185" s="1148"/>
      <c r="BA1185" s="1148"/>
      <c r="BB1185" s="1148"/>
      <c r="BC1185" s="1148"/>
      <c r="BD1185" s="1148"/>
      <c r="BE1185" s="1148"/>
      <c r="BF1185" s="1148"/>
      <c r="BG1185" s="1148"/>
      <c r="BH1185" s="1148"/>
      <c r="BI1185" s="1148"/>
      <c r="BJ1185" s="1148"/>
      <c r="BK1185" s="1148"/>
      <c r="BL1185" s="1148"/>
      <c r="BM1185" s="611"/>
      <c r="BN1185" s="1148"/>
      <c r="BO1185" s="1148"/>
      <c r="BP1185" s="1148"/>
      <c r="BQ1185" s="547"/>
      <c r="BR1185" s="1161"/>
      <c r="BS1185" s="1240"/>
      <c r="BT1185" s="1147"/>
      <c r="BU1185" s="1151"/>
      <c r="BV1185" s="1152"/>
      <c r="BW1185" s="1152"/>
      <c r="BX1185" s="1152"/>
      <c r="BY1185" s="1151"/>
    </row>
    <row r="1186" spans="1:77" s="619" customFormat="1" hidden="1">
      <c r="A1186" s="949"/>
      <c r="B1186" s="1065"/>
      <c r="C1186" s="1041"/>
      <c r="D1186" s="1147"/>
      <c r="E1186" s="1147"/>
      <c r="F1186" s="1147"/>
      <c r="G1186" s="1151"/>
      <c r="H1186" s="608"/>
      <c r="I1186" s="609"/>
      <c r="J1186" s="610"/>
      <c r="K1186" s="611"/>
      <c r="L1186" s="611"/>
      <c r="M1186" s="611"/>
      <c r="N1186" s="611"/>
      <c r="O1186" s="1148"/>
      <c r="P1186" s="1148"/>
      <c r="Q1186" s="1148"/>
      <c r="R1186" s="1148"/>
      <c r="S1186" s="1148"/>
      <c r="T1186" s="615"/>
      <c r="U1186" s="1148"/>
      <c r="V1186" s="1148"/>
      <c r="W1186" s="1148"/>
      <c r="X1186" s="1148"/>
      <c r="Y1186" s="1148"/>
      <c r="Z1186" s="1148"/>
      <c r="AA1186" s="611"/>
      <c r="AB1186" s="1148"/>
      <c r="AC1186" s="1148"/>
      <c r="AD1186" s="1148"/>
      <c r="AE1186" s="1148"/>
      <c r="AF1186" s="1148"/>
      <c r="AG1186" s="1148"/>
      <c r="AH1186" s="1148"/>
      <c r="AI1186" s="611"/>
      <c r="AJ1186" s="1148"/>
      <c r="AK1186" s="1148"/>
      <c r="AL1186" s="1148"/>
      <c r="AM1186" s="1148"/>
      <c r="AN1186" s="1148"/>
      <c r="AO1186" s="1148"/>
      <c r="AP1186" s="1148"/>
      <c r="AQ1186" s="1148"/>
      <c r="AR1186" s="1148"/>
      <c r="AS1186" s="1148"/>
      <c r="AT1186" s="1148"/>
      <c r="AU1186" s="1149"/>
      <c r="AV1186" s="1148"/>
      <c r="AW1186" s="1148"/>
      <c r="AX1186" s="1148"/>
      <c r="AY1186" s="1148"/>
      <c r="AZ1186" s="1148"/>
      <c r="BA1186" s="1148"/>
      <c r="BB1186" s="1148"/>
      <c r="BC1186" s="1148"/>
      <c r="BD1186" s="1148"/>
      <c r="BE1186" s="1148"/>
      <c r="BF1186" s="1148"/>
      <c r="BG1186" s="1148"/>
      <c r="BH1186" s="1148"/>
      <c r="BI1186" s="1148"/>
      <c r="BJ1186" s="1148"/>
      <c r="BK1186" s="1148"/>
      <c r="BL1186" s="1148"/>
      <c r="BM1186" s="611"/>
      <c r="BN1186" s="1148"/>
      <c r="BO1186" s="1148"/>
      <c r="BP1186" s="1148"/>
      <c r="BQ1186" s="547"/>
      <c r="BR1186" s="1147"/>
      <c r="BS1186" s="1240"/>
      <c r="BT1186" s="1147"/>
      <c r="BU1186" s="1151"/>
      <c r="BV1186" s="1152"/>
      <c r="BW1186" s="1152"/>
      <c r="BX1186" s="1152"/>
      <c r="BY1186" s="1151"/>
    </row>
    <row r="1187" spans="1:77" s="619" customFormat="1" hidden="1">
      <c r="A1187" s="958"/>
      <c r="B1187" s="1153"/>
      <c r="C1187" s="1041"/>
      <c r="D1187" s="960"/>
      <c r="E1187" s="960"/>
      <c r="F1187" s="960"/>
      <c r="G1187" s="1157"/>
      <c r="H1187" s="608"/>
      <c r="I1187" s="609"/>
      <c r="J1187" s="610"/>
      <c r="K1187" s="611"/>
      <c r="L1187" s="611"/>
      <c r="M1187" s="611"/>
      <c r="N1187" s="611"/>
      <c r="O1187" s="963"/>
      <c r="P1187" s="963"/>
      <c r="Q1187" s="963"/>
      <c r="R1187" s="963"/>
      <c r="S1187" s="963"/>
      <c r="T1187" s="615"/>
      <c r="U1187" s="963"/>
      <c r="V1187" s="963"/>
      <c r="W1187" s="963"/>
      <c r="X1187" s="963"/>
      <c r="Y1187" s="963"/>
      <c r="Z1187" s="963"/>
      <c r="AA1187" s="611"/>
      <c r="AB1187" s="963"/>
      <c r="AC1187" s="963"/>
      <c r="AD1187" s="963"/>
      <c r="AE1187" s="963"/>
      <c r="AF1187" s="963"/>
      <c r="AG1187" s="963"/>
      <c r="AH1187" s="1241"/>
      <c r="AI1187" s="611"/>
      <c r="AJ1187" s="963"/>
      <c r="AK1187" s="963"/>
      <c r="AL1187" s="963"/>
      <c r="AM1187" s="963"/>
      <c r="AN1187" s="963"/>
      <c r="AO1187" s="963"/>
      <c r="AP1187" s="963"/>
      <c r="AQ1187" s="963"/>
      <c r="AR1187" s="963"/>
      <c r="AS1187" s="963"/>
      <c r="AT1187" s="963"/>
      <c r="AU1187" s="1154"/>
      <c r="AV1187" s="963"/>
      <c r="AW1187" s="963"/>
      <c r="AX1187" s="963"/>
      <c r="AY1187" s="963"/>
      <c r="AZ1187" s="963"/>
      <c r="BA1187" s="963"/>
      <c r="BB1187" s="963"/>
      <c r="BC1187" s="963"/>
      <c r="BD1187" s="963"/>
      <c r="BE1187" s="963"/>
      <c r="BF1187" s="1241"/>
      <c r="BG1187" s="963"/>
      <c r="BH1187" s="963"/>
      <c r="BI1187" s="963"/>
      <c r="BJ1187" s="963"/>
      <c r="BK1187" s="963"/>
      <c r="BL1187" s="963"/>
      <c r="BM1187" s="611"/>
      <c r="BN1187" s="963"/>
      <c r="BO1187" s="963"/>
      <c r="BP1187" s="963"/>
      <c r="BQ1187" s="547"/>
      <c r="BR1187" s="1155"/>
      <c r="BS1187" s="1242"/>
      <c r="BT1187" s="960"/>
      <c r="BU1187" s="1157"/>
      <c r="BV1187" s="1158"/>
      <c r="BW1187" s="1158"/>
      <c r="BX1187" s="1158"/>
      <c r="BY1187" s="1157"/>
    </row>
    <row r="1188" spans="1:77" s="619" customFormat="1" hidden="1">
      <c r="A1188" s="855"/>
      <c r="B1188" s="1041"/>
      <c r="C1188" s="1041"/>
      <c r="D1188" s="859"/>
      <c r="E1188" s="859"/>
      <c r="F1188" s="859"/>
      <c r="G1188" s="948"/>
      <c r="H1188" s="608"/>
      <c r="I1188" s="609"/>
      <c r="J1188" s="610"/>
      <c r="K1188" s="611"/>
      <c r="L1188" s="611"/>
      <c r="M1188" s="611"/>
      <c r="N1188" s="611"/>
      <c r="O1188" s="944"/>
      <c r="P1188" s="944"/>
      <c r="Q1188" s="944"/>
      <c r="R1188" s="944"/>
      <c r="S1188" s="944"/>
      <c r="T1188" s="615"/>
      <c r="U1188" s="944"/>
      <c r="V1188" s="944"/>
      <c r="W1188" s="944"/>
      <c r="X1188" s="944"/>
      <c r="Y1188" s="944"/>
      <c r="Z1188" s="944"/>
      <c r="AA1188" s="611"/>
      <c r="AB1188" s="944"/>
      <c r="AC1188" s="944"/>
      <c r="AD1188" s="944"/>
      <c r="AE1188" s="944"/>
      <c r="AF1188" s="944"/>
      <c r="AG1188" s="944"/>
      <c r="AH1188" s="944"/>
      <c r="AI1188" s="611"/>
      <c r="AJ1188" s="944"/>
      <c r="AK1188" s="944"/>
      <c r="AL1188" s="944"/>
      <c r="AM1188" s="944"/>
      <c r="AN1188" s="944"/>
      <c r="AO1188" s="944"/>
      <c r="AP1188" s="944"/>
      <c r="AQ1188" s="944"/>
      <c r="AR1188" s="944"/>
      <c r="AS1188" s="944"/>
      <c r="AT1188" s="944"/>
      <c r="AU1188" s="1142"/>
      <c r="AV1188" s="944"/>
      <c r="AW1188" s="944"/>
      <c r="AX1188" s="944"/>
      <c r="AY1188" s="944"/>
      <c r="AZ1188" s="944"/>
      <c r="BA1188" s="944"/>
      <c r="BB1188" s="944"/>
      <c r="BC1188" s="944"/>
      <c r="BD1188" s="944"/>
      <c r="BE1188" s="944"/>
      <c r="BF1188" s="944"/>
      <c r="BG1188" s="944"/>
      <c r="BH1188" s="944"/>
      <c r="BI1188" s="944"/>
      <c r="BJ1188" s="944"/>
      <c r="BK1188" s="944"/>
      <c r="BL1188" s="944"/>
      <c r="BM1188" s="611"/>
      <c r="BN1188" s="944"/>
      <c r="BO1188" s="944"/>
      <c r="BP1188" s="944"/>
      <c r="BQ1188" s="547"/>
      <c r="BR1188" s="859"/>
      <c r="BS1188" s="1243"/>
      <c r="BT1188" s="859"/>
      <c r="BU1188" s="948"/>
      <c r="BV1188" s="1144"/>
      <c r="BW1188" s="1144"/>
      <c r="BY1188" s="948"/>
    </row>
    <row r="1189" spans="1:77" s="619" customFormat="1" hidden="1">
      <c r="A1189" s="958"/>
      <c r="B1189" s="1153"/>
      <c r="C1189" s="1041"/>
      <c r="D1189" s="960"/>
      <c r="E1189" s="960"/>
      <c r="F1189" s="960"/>
      <c r="G1189" s="1157"/>
      <c r="H1189" s="608"/>
      <c r="I1189" s="609"/>
      <c r="J1189" s="610"/>
      <c r="K1189" s="611"/>
      <c r="L1189" s="611"/>
      <c r="M1189" s="611"/>
      <c r="N1189" s="611"/>
      <c r="O1189" s="963"/>
      <c r="P1189" s="963"/>
      <c r="Q1189" s="963"/>
      <c r="R1189" s="963"/>
      <c r="S1189" s="963"/>
      <c r="T1189" s="615"/>
      <c r="U1189" s="963"/>
      <c r="V1189" s="963"/>
      <c r="W1189" s="963"/>
      <c r="X1189" s="963"/>
      <c r="Y1189" s="963"/>
      <c r="Z1189" s="963"/>
      <c r="AA1189" s="611"/>
      <c r="AB1189" s="963"/>
      <c r="AC1189" s="963"/>
      <c r="AD1189" s="963"/>
      <c r="AE1189" s="963"/>
      <c r="AF1189" s="963"/>
      <c r="AG1189" s="963"/>
      <c r="AH1189" s="963"/>
      <c r="AI1189" s="611"/>
      <c r="AJ1189" s="963"/>
      <c r="AK1189" s="963"/>
      <c r="AL1189" s="963"/>
      <c r="AM1189" s="963"/>
      <c r="AN1189" s="963"/>
      <c r="AO1189" s="963"/>
      <c r="AP1189" s="963"/>
      <c r="AQ1189" s="963"/>
      <c r="AR1189" s="963"/>
      <c r="AS1189" s="963"/>
      <c r="AT1189" s="963"/>
      <c r="AU1189" s="1154"/>
      <c r="AV1189" s="963"/>
      <c r="AW1189" s="963"/>
      <c r="AX1189" s="963"/>
      <c r="AY1189" s="963"/>
      <c r="AZ1189" s="963"/>
      <c r="BA1189" s="963"/>
      <c r="BB1189" s="963"/>
      <c r="BC1189" s="963"/>
      <c r="BD1189" s="963"/>
      <c r="BE1189" s="963"/>
      <c r="BF1189" s="963"/>
      <c r="BG1189" s="963"/>
      <c r="BH1189" s="963"/>
      <c r="BI1189" s="963"/>
      <c r="BJ1189" s="963"/>
      <c r="BK1189" s="963"/>
      <c r="BL1189" s="963"/>
      <c r="BM1189" s="611"/>
      <c r="BN1189" s="963"/>
      <c r="BO1189" s="963"/>
      <c r="BP1189" s="963"/>
      <c r="BQ1189" s="547"/>
      <c r="BR1189" s="1155"/>
      <c r="BS1189" s="1242"/>
      <c r="BT1189" s="960"/>
      <c r="BU1189" s="1157"/>
      <c r="BV1189" s="1158"/>
      <c r="BW1189" s="1158"/>
      <c r="BY1189" s="1157"/>
    </row>
    <row r="1190" spans="1:77" s="619" customFormat="1" hidden="1">
      <c r="A1190" s="855"/>
      <c r="B1190" s="1041"/>
      <c r="C1190" s="1041"/>
      <c r="D1190" s="1244"/>
      <c r="E1190" s="1170"/>
      <c r="F1190" s="1245"/>
      <c r="G1190" s="948"/>
      <c r="H1190" s="608"/>
      <c r="I1190" s="609"/>
      <c r="J1190" s="610"/>
      <c r="K1190" s="611"/>
      <c r="L1190" s="611"/>
      <c r="M1190" s="611"/>
      <c r="N1190" s="611"/>
      <c r="O1190" s="943"/>
      <c r="P1190" s="943"/>
      <c r="Q1190" s="944"/>
      <c r="R1190" s="943"/>
      <c r="S1190" s="943"/>
      <c r="T1190" s="615"/>
      <c r="U1190" s="943"/>
      <c r="V1190" s="943"/>
      <c r="W1190" s="944"/>
      <c r="X1190" s="943"/>
      <c r="Y1190" s="943"/>
      <c r="Z1190" s="943"/>
      <c r="AA1190" s="611"/>
      <c r="AB1190" s="943"/>
      <c r="AC1190" s="943"/>
      <c r="AD1190" s="944"/>
      <c r="AE1190" s="944"/>
      <c r="AF1190" s="943"/>
      <c r="AG1190" s="943"/>
      <c r="AH1190" s="943"/>
      <c r="AI1190" s="611"/>
      <c r="AJ1190" s="943"/>
      <c r="AK1190" s="943"/>
      <c r="AL1190" s="943"/>
      <c r="AM1190" s="944"/>
      <c r="AN1190" s="943"/>
      <c r="AO1190" s="943"/>
      <c r="AP1190" s="943"/>
      <c r="AQ1190" s="944"/>
      <c r="AR1190" s="943"/>
      <c r="AS1190" s="943"/>
      <c r="AT1190" s="943"/>
      <c r="AU1190" s="945"/>
      <c r="AV1190" s="943"/>
      <c r="AW1190" s="943"/>
      <c r="AX1190" s="943"/>
      <c r="AY1190" s="943"/>
      <c r="AZ1190" s="943"/>
      <c r="BA1190" s="943"/>
      <c r="BB1190" s="943"/>
      <c r="BC1190" s="944"/>
      <c r="BD1190" s="943"/>
      <c r="BE1190" s="943"/>
      <c r="BF1190" s="943"/>
      <c r="BG1190" s="943"/>
      <c r="BH1190" s="944"/>
      <c r="BI1190" s="943"/>
      <c r="BJ1190" s="943"/>
      <c r="BK1190" s="943"/>
      <c r="BL1190" s="944"/>
      <c r="BM1190" s="611"/>
      <c r="BN1190" s="943"/>
      <c r="BO1190" s="943"/>
      <c r="BP1190" s="943"/>
      <c r="BQ1190" s="547"/>
      <c r="BR1190" s="1244"/>
      <c r="BS1190" s="1246"/>
      <c r="BT1190" s="1244"/>
      <c r="BU1190" s="948"/>
      <c r="BV1190" s="1144"/>
      <c r="BW1190" s="1144"/>
      <c r="BX1190" s="1144"/>
      <c r="BY1190" s="948"/>
    </row>
    <row r="1191" spans="1:77" s="619" customFormat="1" hidden="1">
      <c r="A1191" s="958"/>
      <c r="B1191" s="1153"/>
      <c r="C1191" s="1041"/>
      <c r="D1191" s="960"/>
      <c r="E1191" s="1174"/>
      <c r="F1191" s="1247"/>
      <c r="G1191" s="1157"/>
      <c r="H1191" s="608"/>
      <c r="I1191" s="609"/>
      <c r="J1191" s="610"/>
      <c r="K1191" s="611"/>
      <c r="L1191" s="611"/>
      <c r="M1191" s="611"/>
      <c r="N1191" s="611"/>
      <c r="O1191" s="962"/>
      <c r="P1191" s="962"/>
      <c r="Q1191" s="963"/>
      <c r="R1191" s="962"/>
      <c r="S1191" s="962"/>
      <c r="T1191" s="615"/>
      <c r="U1191" s="962"/>
      <c r="V1191" s="962"/>
      <c r="W1191" s="963"/>
      <c r="X1191" s="962"/>
      <c r="Y1191" s="962"/>
      <c r="Z1191" s="962"/>
      <c r="AA1191" s="611"/>
      <c r="AB1191" s="962"/>
      <c r="AC1191" s="962"/>
      <c r="AD1191" s="963"/>
      <c r="AE1191" s="963"/>
      <c r="AF1191" s="962"/>
      <c r="AG1191" s="962"/>
      <c r="AH1191" s="962"/>
      <c r="AI1191" s="611"/>
      <c r="AJ1191" s="962"/>
      <c r="AK1191" s="962"/>
      <c r="AL1191" s="962"/>
      <c r="AM1191" s="963"/>
      <c r="AN1191" s="962"/>
      <c r="AO1191" s="962"/>
      <c r="AP1191" s="962"/>
      <c r="AQ1191" s="963"/>
      <c r="AR1191" s="962"/>
      <c r="AS1191" s="962"/>
      <c r="AT1191" s="962"/>
      <c r="AU1191" s="964"/>
      <c r="AV1191" s="962"/>
      <c r="AW1191" s="962"/>
      <c r="AX1191" s="962"/>
      <c r="AY1191" s="962"/>
      <c r="AZ1191" s="962"/>
      <c r="BA1191" s="962"/>
      <c r="BB1191" s="962"/>
      <c r="BC1191" s="963"/>
      <c r="BD1191" s="962"/>
      <c r="BE1191" s="962"/>
      <c r="BF1191" s="962"/>
      <c r="BG1191" s="962"/>
      <c r="BH1191" s="963"/>
      <c r="BI1191" s="962"/>
      <c r="BJ1191" s="962"/>
      <c r="BK1191" s="962"/>
      <c r="BL1191" s="963"/>
      <c r="BM1191" s="611"/>
      <c r="BN1191" s="962"/>
      <c r="BO1191" s="962"/>
      <c r="BP1191" s="962"/>
      <c r="BQ1191" s="547"/>
      <c r="BR1191" s="960"/>
      <c r="BS1191" s="1248"/>
      <c r="BT1191" s="960"/>
      <c r="BU1191" s="1157"/>
      <c r="BV1191" s="1158"/>
      <c r="BW1191" s="1158"/>
      <c r="BX1191" s="1158"/>
      <c r="BY1191" s="1157"/>
    </row>
    <row r="1192" spans="1:77" s="839" customFormat="1" hidden="1">
      <c r="B1192" s="840"/>
      <c r="C1192" s="841"/>
      <c r="D1192" s="1249"/>
      <c r="E1192" s="843"/>
      <c r="F1192" s="842"/>
      <c r="G1192" s="670"/>
      <c r="H1192" s="841">
        <f>J1192</f>
        <v>0</v>
      </c>
      <c r="I1192" s="841"/>
      <c r="J1192" s="610">
        <f>K1192+AA1192+BM1192</f>
        <v>0</v>
      </c>
      <c r="K1192" s="611">
        <f>L1192+T1192+X1192+Y1192+Z1192</f>
        <v>0</v>
      </c>
      <c r="L1192" s="611">
        <f>M1192+S1192</f>
        <v>0</v>
      </c>
      <c r="M1192" s="611">
        <f>N1192+R1192</f>
        <v>0</v>
      </c>
      <c r="N1192" s="611">
        <f>O1192+P1192+Q1192</f>
        <v>0</v>
      </c>
      <c r="O1192" s="841"/>
      <c r="P1192" s="842"/>
      <c r="Q1192" s="841"/>
      <c r="R1192" s="842"/>
      <c r="S1192" s="841"/>
      <c r="T1192" s="842">
        <f>U1192+V1192+W1192</f>
        <v>0</v>
      </c>
      <c r="U1192" s="841"/>
      <c r="V1192" s="841"/>
      <c r="W1192" s="841"/>
      <c r="X1192" s="841"/>
      <c r="Y1192" s="841"/>
      <c r="Z1192" s="841"/>
      <c r="AA1192" s="842">
        <f xml:space="preserve"> SUM(AB1192:AI1192)+SUM(AV1192:BL1192)</f>
        <v>0</v>
      </c>
      <c r="AB1192" s="841"/>
      <c r="AC1192" s="841"/>
      <c r="AD1192" s="841"/>
      <c r="AE1192" s="841"/>
      <c r="AF1192" s="841"/>
      <c r="AG1192" s="841"/>
      <c r="AH1192" s="841"/>
      <c r="AI1192" s="841">
        <f>SUM(AJ1192:AT1192)</f>
        <v>0</v>
      </c>
      <c r="AJ1192" s="841"/>
      <c r="AK1192" s="841"/>
      <c r="AL1192" s="841"/>
      <c r="AM1192" s="841"/>
      <c r="AN1192" s="841"/>
      <c r="AO1192" s="841"/>
      <c r="AP1192" s="841"/>
      <c r="AQ1192" s="841"/>
      <c r="AR1192" s="841"/>
      <c r="AS1192" s="841"/>
      <c r="AT1192" s="841"/>
      <c r="AU1192" s="845"/>
      <c r="AV1192" s="841"/>
      <c r="AW1192" s="841"/>
      <c r="AX1192" s="841"/>
      <c r="AY1192" s="841"/>
      <c r="AZ1192" s="841"/>
      <c r="BA1192" s="841"/>
      <c r="BB1192" s="841"/>
      <c r="BC1192" s="841"/>
      <c r="BD1192" s="841"/>
      <c r="BE1192" s="841"/>
      <c r="BF1192" s="841"/>
      <c r="BG1192" s="841"/>
      <c r="BH1192" s="841"/>
      <c r="BI1192" s="841"/>
      <c r="BJ1192" s="841"/>
      <c r="BK1192" s="841"/>
      <c r="BL1192" s="841"/>
      <c r="BM1192" s="842">
        <f>SUM(BN1192:BP1192)</f>
        <v>0</v>
      </c>
      <c r="BN1192" s="841"/>
      <c r="BO1192" s="841"/>
      <c r="BP1192" s="841"/>
      <c r="BQ1192" s="547">
        <v>1</v>
      </c>
      <c r="BR1192" s="842"/>
      <c r="BS1192" s="846"/>
      <c r="BT1192" s="846"/>
      <c r="BU1192" s="847"/>
      <c r="BV1192" s="848"/>
      <c r="BW1192" s="848"/>
      <c r="BX1192" s="848"/>
    </row>
    <row r="1193" spans="1:77" s="626" customFormat="1" ht="14.25" hidden="1">
      <c r="B1193" s="627"/>
      <c r="C1193" s="561" t="s">
        <v>2710</v>
      </c>
      <c r="D1193" s="628"/>
      <c r="E1193" s="629"/>
      <c r="F1193" s="628"/>
      <c r="G1193" s="630"/>
      <c r="H1193" s="631">
        <f>SUM(H1194:H1560)</f>
        <v>660.31439999999998</v>
      </c>
      <c r="I1193" s="632"/>
      <c r="J1193" s="630">
        <f t="shared" ref="J1193:BP1193" si="390">SUM(J1194:J1560)</f>
        <v>660.5243999999999</v>
      </c>
      <c r="K1193" s="628">
        <f t="shared" si="390"/>
        <v>506.91999999999996</v>
      </c>
      <c r="L1193" s="628">
        <f t="shared" si="390"/>
        <v>448.46000000000009</v>
      </c>
      <c r="M1193" s="628">
        <f t="shared" si="390"/>
        <v>437.37</v>
      </c>
      <c r="N1193" s="628">
        <f t="shared" si="390"/>
        <v>316.88</v>
      </c>
      <c r="O1193" s="628">
        <f t="shared" si="390"/>
        <v>249.01999999999995</v>
      </c>
      <c r="P1193" s="628">
        <f t="shared" si="390"/>
        <v>67.86</v>
      </c>
      <c r="Q1193" s="628">
        <f t="shared" si="390"/>
        <v>0</v>
      </c>
      <c r="R1193" s="628">
        <f t="shared" si="390"/>
        <v>120.48999999999998</v>
      </c>
      <c r="S1193" s="628">
        <f t="shared" si="390"/>
        <v>11.090000000000002</v>
      </c>
      <c r="T1193" s="628">
        <f t="shared" si="390"/>
        <v>0.63</v>
      </c>
      <c r="U1193" s="628">
        <f t="shared" si="390"/>
        <v>0</v>
      </c>
      <c r="V1193" s="628">
        <f t="shared" si="390"/>
        <v>0.63</v>
      </c>
      <c r="W1193" s="628">
        <f t="shared" si="390"/>
        <v>0</v>
      </c>
      <c r="X1193" s="628">
        <f t="shared" si="390"/>
        <v>0</v>
      </c>
      <c r="Y1193" s="628">
        <f t="shared" si="390"/>
        <v>52.759999999999991</v>
      </c>
      <c r="Z1193" s="628">
        <f t="shared" si="390"/>
        <v>5.0699999999999994</v>
      </c>
      <c r="AA1193" s="628">
        <f t="shared" si="390"/>
        <v>121.30040000000004</v>
      </c>
      <c r="AB1193" s="628">
        <f t="shared" si="390"/>
        <v>1.86</v>
      </c>
      <c r="AC1193" s="628">
        <f t="shared" si="390"/>
        <v>0.04</v>
      </c>
      <c r="AD1193" s="628">
        <f t="shared" si="390"/>
        <v>7.08</v>
      </c>
      <c r="AE1193" s="628">
        <f t="shared" si="390"/>
        <v>0</v>
      </c>
      <c r="AF1193" s="628">
        <f t="shared" si="390"/>
        <v>0.76999999999999991</v>
      </c>
      <c r="AG1193" s="628">
        <f t="shared" si="390"/>
        <v>12.900000000000002</v>
      </c>
      <c r="AH1193" s="628">
        <f t="shared" si="390"/>
        <v>0</v>
      </c>
      <c r="AI1193" s="628">
        <f t="shared" si="390"/>
        <v>28.780000000000005</v>
      </c>
      <c r="AJ1193" s="628">
        <f t="shared" si="390"/>
        <v>6.75</v>
      </c>
      <c r="AK1193" s="628">
        <f t="shared" si="390"/>
        <v>10.429999999999996</v>
      </c>
      <c r="AL1193" s="628">
        <f t="shared" si="390"/>
        <v>0.02</v>
      </c>
      <c r="AM1193" s="628">
        <f t="shared" si="390"/>
        <v>0</v>
      </c>
      <c r="AN1193" s="628">
        <f t="shared" si="390"/>
        <v>0.17</v>
      </c>
      <c r="AO1193" s="628">
        <f t="shared" si="390"/>
        <v>3.7199999999999998</v>
      </c>
      <c r="AP1193" s="628">
        <f t="shared" si="390"/>
        <v>1.1600000000000004</v>
      </c>
      <c r="AQ1193" s="628">
        <f t="shared" si="390"/>
        <v>0</v>
      </c>
      <c r="AR1193" s="628">
        <f t="shared" si="390"/>
        <v>0.01</v>
      </c>
      <c r="AS1193" s="628">
        <f t="shared" si="390"/>
        <v>0</v>
      </c>
      <c r="AT1193" s="628">
        <f t="shared" si="390"/>
        <v>0.13</v>
      </c>
      <c r="AU1193" s="628">
        <f t="shared" si="390"/>
        <v>0</v>
      </c>
      <c r="AV1193" s="628">
        <f t="shared" si="390"/>
        <v>0</v>
      </c>
      <c r="AW1193" s="628">
        <f t="shared" si="390"/>
        <v>0</v>
      </c>
      <c r="AX1193" s="628">
        <f t="shared" si="390"/>
        <v>0.02</v>
      </c>
      <c r="AY1193" s="628">
        <f t="shared" si="390"/>
        <v>34.379999999999995</v>
      </c>
      <c r="AZ1193" s="628">
        <f t="shared" si="390"/>
        <v>23.200400000000005</v>
      </c>
      <c r="BA1193" s="628">
        <f t="shared" si="390"/>
        <v>0.11</v>
      </c>
      <c r="BB1193" s="628">
        <f t="shared" si="390"/>
        <v>0</v>
      </c>
      <c r="BC1193" s="628">
        <f t="shared" si="390"/>
        <v>0</v>
      </c>
      <c r="BD1193" s="628">
        <f t="shared" si="390"/>
        <v>0</v>
      </c>
      <c r="BE1193" s="628">
        <f t="shared" si="390"/>
        <v>6.3699999999999992</v>
      </c>
      <c r="BF1193" s="628">
        <f t="shared" si="390"/>
        <v>0</v>
      </c>
      <c r="BG1193" s="628">
        <f t="shared" si="390"/>
        <v>0.22000000000000006</v>
      </c>
      <c r="BH1193" s="628">
        <f t="shared" si="390"/>
        <v>2.9400000000000004</v>
      </c>
      <c r="BI1193" s="628">
        <f t="shared" si="390"/>
        <v>0.08</v>
      </c>
      <c r="BJ1193" s="628">
        <f t="shared" si="390"/>
        <v>1.55</v>
      </c>
      <c r="BK1193" s="628">
        <f t="shared" si="390"/>
        <v>8.6</v>
      </c>
      <c r="BL1193" s="628">
        <f t="shared" si="390"/>
        <v>0</v>
      </c>
      <c r="BM1193" s="628">
        <f t="shared" si="390"/>
        <v>32.454000000000001</v>
      </c>
      <c r="BN1193" s="628">
        <f t="shared" si="390"/>
        <v>32.454000000000001</v>
      </c>
      <c r="BO1193" s="628">
        <f t="shared" si="390"/>
        <v>0</v>
      </c>
      <c r="BP1193" s="628">
        <f t="shared" si="390"/>
        <v>0</v>
      </c>
      <c r="BQ1193" s="633">
        <v>1</v>
      </c>
      <c r="BR1193" s="628"/>
    </row>
    <row r="1194" spans="1:77" s="652" customFormat="1" hidden="1">
      <c r="A1194" s="837"/>
      <c r="B1194" s="832"/>
      <c r="C1194" s="832" t="s">
        <v>234</v>
      </c>
      <c r="D1194" s="640" t="s">
        <v>25</v>
      </c>
      <c r="E1194" s="640" t="s">
        <v>85</v>
      </c>
      <c r="F1194" s="640"/>
      <c r="G1194" s="651"/>
      <c r="H1194" s="643">
        <f t="shared" ref="H1194:H1211" si="391">J1194</f>
        <v>0.78</v>
      </c>
      <c r="I1194" s="644"/>
      <c r="J1194" s="645">
        <f t="shared" ref="J1194:J1220" si="392">K1194+AA1194+BM1194</f>
        <v>0.78</v>
      </c>
      <c r="K1194" s="1">
        <f t="shared" ref="K1194:K1211" si="393">L1194+T1194+X1194+Y1194+Z1194</f>
        <v>0.78</v>
      </c>
      <c r="L1194" s="1">
        <f t="shared" ref="L1194:L1211" si="394">M1194+S1194</f>
        <v>0.71</v>
      </c>
      <c r="M1194" s="1">
        <f t="shared" ref="M1194:M1211" si="395">N1194+R1194</f>
        <v>0.71</v>
      </c>
      <c r="N1194" s="1">
        <f t="shared" ref="N1194:N1211" si="396">O1194+P1194+Q1194</f>
        <v>0.71</v>
      </c>
      <c r="O1194" s="1">
        <v>0.71</v>
      </c>
      <c r="P1194" s="1"/>
      <c r="Q1194" s="1"/>
      <c r="R1194" s="1"/>
      <c r="S1194" s="1"/>
      <c r="T1194" s="1">
        <f t="shared" ref="T1194:T1211" si="397">U1194+V1194+W1194</f>
        <v>0</v>
      </c>
      <c r="U1194" s="1"/>
      <c r="V1194" s="1"/>
      <c r="W1194" s="1"/>
      <c r="X1194" s="1"/>
      <c r="Y1194" s="1">
        <v>7.0000000000000007E-2</v>
      </c>
      <c r="Z1194" s="1"/>
      <c r="AA1194" s="1">
        <f t="shared" ref="AA1194" si="398">SUM(AB1194:AI1194)+AW1194+SUM(AY1194:BC1194)+SUM(BF1194:BL1194)</f>
        <v>0</v>
      </c>
      <c r="AB1194" s="1"/>
      <c r="AC1194" s="1"/>
      <c r="AD1194" s="1"/>
      <c r="AE1194" s="1"/>
      <c r="AF1194" s="1"/>
      <c r="AG1194" s="1"/>
      <c r="AH1194" s="1"/>
      <c r="AI1194" s="1">
        <f>SUM(AJ1194:AV1194)+AX1194+SUM(BD1194:BE1194)</f>
        <v>0</v>
      </c>
      <c r="AJ1194" s="685"/>
      <c r="AK1194" s="685"/>
      <c r="AL1194" s="685"/>
      <c r="AM1194" s="685"/>
      <c r="AN1194" s="685"/>
      <c r="AO1194" s="685"/>
      <c r="AP1194" s="685"/>
      <c r="AQ1194" s="685"/>
      <c r="AR1194" s="685"/>
      <c r="AS1194" s="685"/>
      <c r="AT1194" s="685"/>
      <c r="AU1194" s="685"/>
      <c r="AV1194" s="685"/>
      <c r="AW1194" s="1"/>
      <c r="AX1194" s="685"/>
      <c r="AY1194" s="1"/>
      <c r="AZ1194" s="1"/>
      <c r="BA1194" s="1"/>
      <c r="BB1194" s="1"/>
      <c r="BC1194" s="1"/>
      <c r="BD1194" s="685"/>
      <c r="BE1194" s="685"/>
      <c r="BF1194" s="1"/>
      <c r="BG1194" s="1"/>
      <c r="BH1194" s="1"/>
      <c r="BI1194" s="1"/>
      <c r="BJ1194" s="1"/>
      <c r="BK1194" s="1"/>
      <c r="BL1194" s="1"/>
      <c r="BM1194" s="1">
        <f t="shared" ref="BM1194:BM1211" si="399">SUM(BN1194:BP1194)</f>
        <v>0</v>
      </c>
      <c r="BN1194" s="1"/>
      <c r="BO1194" s="1"/>
      <c r="BP1194" s="1"/>
      <c r="BQ1194" s="838"/>
    </row>
    <row r="1195" spans="1:77" s="652" customFormat="1" ht="30" hidden="1">
      <c r="A1195" s="837"/>
      <c r="B1195" s="832"/>
      <c r="C1195" s="832" t="s">
        <v>235</v>
      </c>
      <c r="D1195" s="640" t="s">
        <v>25</v>
      </c>
      <c r="E1195" s="640" t="s">
        <v>85</v>
      </c>
      <c r="F1195" s="640"/>
      <c r="G1195" s="651"/>
      <c r="H1195" s="643">
        <f t="shared" si="391"/>
        <v>0.65</v>
      </c>
      <c r="I1195" s="644"/>
      <c r="J1195" s="645">
        <f t="shared" si="392"/>
        <v>0.65</v>
      </c>
      <c r="K1195" s="1">
        <f t="shared" si="393"/>
        <v>0.65</v>
      </c>
      <c r="L1195" s="1">
        <f t="shared" si="394"/>
        <v>0.65</v>
      </c>
      <c r="M1195" s="1">
        <f t="shared" si="395"/>
        <v>0.65</v>
      </c>
      <c r="N1195" s="1">
        <f t="shared" si="396"/>
        <v>0</v>
      </c>
      <c r="O1195" s="1"/>
      <c r="P1195" s="1"/>
      <c r="Q1195" s="1"/>
      <c r="R1195" s="1">
        <v>0.65</v>
      </c>
      <c r="S1195" s="1"/>
      <c r="T1195" s="1">
        <f t="shared" si="397"/>
        <v>0</v>
      </c>
      <c r="U1195" s="1"/>
      <c r="V1195" s="1"/>
      <c r="W1195" s="1"/>
      <c r="X1195" s="1"/>
      <c r="Y1195" s="1"/>
      <c r="Z1195" s="1"/>
      <c r="AA1195" s="1">
        <f t="shared" ref="AA1195:AA1220" si="400">SUM(AB1195:AI1195)+AW1195+SUM(AY1195:BC1195)+SUM(BF1195:BL1195)</f>
        <v>0</v>
      </c>
      <c r="AB1195" s="1"/>
      <c r="AC1195" s="1"/>
      <c r="AD1195" s="1"/>
      <c r="AE1195" s="1"/>
      <c r="AF1195" s="1"/>
      <c r="AG1195" s="1"/>
      <c r="AH1195" s="1"/>
      <c r="AI1195" s="1">
        <f>SUM(AJ1195:AV1195)+AX1195+SUM(BD1195:BE1195)</f>
        <v>0</v>
      </c>
      <c r="AJ1195" s="685"/>
      <c r="AK1195" s="685"/>
      <c r="AL1195" s="685"/>
      <c r="AM1195" s="685"/>
      <c r="AN1195" s="685"/>
      <c r="AO1195" s="685"/>
      <c r="AP1195" s="685"/>
      <c r="AQ1195" s="685"/>
      <c r="AR1195" s="685"/>
      <c r="AS1195" s="685"/>
      <c r="AT1195" s="685"/>
      <c r="AU1195" s="685"/>
      <c r="AV1195" s="685"/>
      <c r="AW1195" s="1"/>
      <c r="AX1195" s="685"/>
      <c r="AY1195" s="1"/>
      <c r="AZ1195" s="1"/>
      <c r="BA1195" s="1"/>
      <c r="BB1195" s="1"/>
      <c r="BC1195" s="1"/>
      <c r="BD1195" s="685"/>
      <c r="BE1195" s="685"/>
      <c r="BF1195" s="1"/>
      <c r="BG1195" s="1"/>
      <c r="BH1195" s="1"/>
      <c r="BI1195" s="1"/>
      <c r="BJ1195" s="1"/>
      <c r="BK1195" s="1"/>
      <c r="BL1195" s="1"/>
      <c r="BM1195" s="1">
        <f t="shared" si="399"/>
        <v>0</v>
      </c>
      <c r="BN1195" s="1"/>
      <c r="BO1195" s="1"/>
      <c r="BP1195" s="1"/>
      <c r="BQ1195" s="838"/>
    </row>
    <row r="1196" spans="1:77" s="652" customFormat="1" ht="40.9" hidden="1" customHeight="1">
      <c r="A1196" s="837"/>
      <c r="B1196" s="832"/>
      <c r="C1196" s="832" t="s">
        <v>236</v>
      </c>
      <c r="D1196" s="640" t="s">
        <v>25</v>
      </c>
      <c r="E1196" s="640" t="s">
        <v>85</v>
      </c>
      <c r="F1196" s="640"/>
      <c r="G1196" s="651"/>
      <c r="H1196" s="643">
        <f t="shared" si="391"/>
        <v>3.65</v>
      </c>
      <c r="I1196" s="644"/>
      <c r="J1196" s="645">
        <f t="shared" si="392"/>
        <v>3.65</v>
      </c>
      <c r="K1196" s="1">
        <f t="shared" si="393"/>
        <v>3.34</v>
      </c>
      <c r="L1196" s="1">
        <f t="shared" si="394"/>
        <v>3.34</v>
      </c>
      <c r="M1196" s="1">
        <f t="shared" si="395"/>
        <v>3.34</v>
      </c>
      <c r="N1196" s="1">
        <f t="shared" si="396"/>
        <v>2.12</v>
      </c>
      <c r="O1196" s="1">
        <v>2.12</v>
      </c>
      <c r="P1196" s="1"/>
      <c r="Q1196" s="1"/>
      <c r="R1196" s="1">
        <v>1.22</v>
      </c>
      <c r="S1196" s="1"/>
      <c r="T1196" s="1">
        <f t="shared" si="397"/>
        <v>0</v>
      </c>
      <c r="U1196" s="1"/>
      <c r="V1196" s="1"/>
      <c r="W1196" s="1"/>
      <c r="X1196" s="1"/>
      <c r="Y1196" s="1"/>
      <c r="Z1196" s="1"/>
      <c r="AA1196" s="1">
        <f t="shared" si="400"/>
        <v>0.31</v>
      </c>
      <c r="AB1196" s="1"/>
      <c r="AC1196" s="1"/>
      <c r="AD1196" s="1"/>
      <c r="AE1196" s="1"/>
      <c r="AF1196" s="1"/>
      <c r="AG1196" s="1"/>
      <c r="AH1196" s="1"/>
      <c r="AI1196" s="736">
        <f>SUM(AJ1196:AV1196)+AX1196+SUM(BD1196:BE1196)</f>
        <v>0.31</v>
      </c>
      <c r="AJ1196" s="685"/>
      <c r="AK1196" s="685"/>
      <c r="AL1196" s="685"/>
      <c r="AM1196" s="685"/>
      <c r="AN1196" s="685"/>
      <c r="AO1196" s="685"/>
      <c r="AP1196" s="685"/>
      <c r="AQ1196" s="685"/>
      <c r="AR1196" s="685"/>
      <c r="AS1196" s="685"/>
      <c r="AT1196" s="685"/>
      <c r="AU1196" s="685"/>
      <c r="AV1196" s="685"/>
      <c r="AW1196" s="1"/>
      <c r="AX1196" s="685"/>
      <c r="AY1196" s="1"/>
      <c r="AZ1196" s="1"/>
      <c r="BA1196" s="1"/>
      <c r="BB1196" s="1"/>
      <c r="BC1196" s="1"/>
      <c r="BD1196" s="685"/>
      <c r="BE1196" s="685">
        <v>0.31</v>
      </c>
      <c r="BF1196" s="1"/>
      <c r="BG1196" s="1"/>
      <c r="BH1196" s="1"/>
      <c r="BI1196" s="1"/>
      <c r="BJ1196" s="1"/>
      <c r="BK1196" s="1"/>
      <c r="BL1196" s="1"/>
      <c r="BM1196" s="1">
        <f t="shared" si="399"/>
        <v>0</v>
      </c>
      <c r="BN1196" s="1"/>
      <c r="BO1196" s="1"/>
      <c r="BP1196" s="1"/>
      <c r="BQ1196" s="838"/>
    </row>
    <row r="1197" spans="1:77" s="652" customFormat="1" ht="30" hidden="1">
      <c r="A1197" s="837"/>
      <c r="B1197" s="832"/>
      <c r="C1197" s="832" t="s">
        <v>237</v>
      </c>
      <c r="D1197" s="640" t="s">
        <v>25</v>
      </c>
      <c r="E1197" s="640" t="s">
        <v>85</v>
      </c>
      <c r="F1197" s="640"/>
      <c r="G1197" s="651"/>
      <c r="H1197" s="643">
        <f t="shared" si="391"/>
        <v>2.1900000000000004</v>
      </c>
      <c r="I1197" s="644"/>
      <c r="J1197" s="645">
        <f t="shared" si="392"/>
        <v>2.1900000000000004</v>
      </c>
      <c r="K1197" s="1">
        <f t="shared" si="393"/>
        <v>2.0700000000000003</v>
      </c>
      <c r="L1197" s="1">
        <f t="shared" si="394"/>
        <v>2.0700000000000003</v>
      </c>
      <c r="M1197" s="1">
        <f t="shared" si="395"/>
        <v>2.0700000000000003</v>
      </c>
      <c r="N1197" s="1">
        <f t="shared" si="396"/>
        <v>0.26</v>
      </c>
      <c r="O1197" s="1">
        <v>0.26</v>
      </c>
      <c r="P1197" s="1"/>
      <c r="Q1197" s="1"/>
      <c r="R1197" s="1">
        <v>1.81</v>
      </c>
      <c r="S1197" s="1"/>
      <c r="T1197" s="1">
        <f t="shared" si="397"/>
        <v>0</v>
      </c>
      <c r="U1197" s="1"/>
      <c r="V1197" s="1"/>
      <c r="W1197" s="1"/>
      <c r="X1197" s="1"/>
      <c r="Y1197" s="1"/>
      <c r="Z1197" s="1"/>
      <c r="AA1197" s="1">
        <f t="shared" si="400"/>
        <v>0.12</v>
      </c>
      <c r="AB1197" s="1"/>
      <c r="AC1197" s="1"/>
      <c r="AD1197" s="1"/>
      <c r="AE1197" s="1"/>
      <c r="AF1197" s="1"/>
      <c r="AG1197" s="1"/>
      <c r="AH1197" s="1"/>
      <c r="AI1197" s="736">
        <f t="shared" ref="AI1197:AI1220" si="401">SUM(AJ1197:AV1197)+AX1197+SUM(BD1197:BE1197)</f>
        <v>0.12</v>
      </c>
      <c r="AJ1197" s="685"/>
      <c r="AK1197" s="685">
        <v>0.12</v>
      </c>
      <c r="AL1197" s="685"/>
      <c r="AM1197" s="685"/>
      <c r="AN1197" s="685"/>
      <c r="AO1197" s="685"/>
      <c r="AP1197" s="685"/>
      <c r="AQ1197" s="685"/>
      <c r="AR1197" s="685"/>
      <c r="AS1197" s="685"/>
      <c r="AT1197" s="685"/>
      <c r="AU1197" s="685"/>
      <c r="AV1197" s="685"/>
      <c r="AW1197" s="1"/>
      <c r="AX1197" s="685"/>
      <c r="AY1197" s="1"/>
      <c r="AZ1197" s="1"/>
      <c r="BA1197" s="1"/>
      <c r="BB1197" s="1"/>
      <c r="BC1197" s="1"/>
      <c r="BD1197" s="685"/>
      <c r="BE1197" s="685"/>
      <c r="BF1197" s="1"/>
      <c r="BG1197" s="1"/>
      <c r="BH1197" s="1"/>
      <c r="BI1197" s="1"/>
      <c r="BJ1197" s="1"/>
      <c r="BK1197" s="1"/>
      <c r="BL1197" s="1"/>
      <c r="BM1197" s="1">
        <f t="shared" si="399"/>
        <v>0</v>
      </c>
      <c r="BN1197" s="1"/>
      <c r="BO1197" s="1"/>
      <c r="BP1197" s="1"/>
      <c r="BQ1197" s="838"/>
    </row>
    <row r="1198" spans="1:77" s="652" customFormat="1" hidden="1">
      <c r="A1198" s="837"/>
      <c r="B1198" s="832"/>
      <c r="C1198" s="832" t="s">
        <v>238</v>
      </c>
      <c r="D1198" s="640" t="s">
        <v>25</v>
      </c>
      <c r="E1198" s="640" t="s">
        <v>85</v>
      </c>
      <c r="F1198" s="640"/>
      <c r="G1198" s="651"/>
      <c r="H1198" s="643">
        <f t="shared" si="391"/>
        <v>3.9599999999999995</v>
      </c>
      <c r="I1198" s="644"/>
      <c r="J1198" s="645">
        <f t="shared" si="392"/>
        <v>3.9599999999999995</v>
      </c>
      <c r="K1198" s="1">
        <f t="shared" si="393"/>
        <v>2.1399999999999997</v>
      </c>
      <c r="L1198" s="1">
        <f t="shared" si="394"/>
        <v>0.62</v>
      </c>
      <c r="M1198" s="1">
        <f t="shared" si="395"/>
        <v>0.61</v>
      </c>
      <c r="N1198" s="1">
        <f t="shared" si="396"/>
        <v>0.48</v>
      </c>
      <c r="O1198" s="1">
        <v>0.48</v>
      </c>
      <c r="P1198" s="1"/>
      <c r="Q1198" s="1"/>
      <c r="R1198" s="1">
        <v>0.13</v>
      </c>
      <c r="S1198" s="1">
        <v>0.01</v>
      </c>
      <c r="T1198" s="1">
        <f t="shared" si="397"/>
        <v>0</v>
      </c>
      <c r="U1198" s="1"/>
      <c r="V1198" s="1"/>
      <c r="W1198" s="1"/>
      <c r="X1198" s="1"/>
      <c r="Y1198" s="1">
        <v>0.11</v>
      </c>
      <c r="Z1198" s="1">
        <v>1.41</v>
      </c>
      <c r="AA1198" s="1">
        <f t="shared" si="400"/>
        <v>1.8199999999999998</v>
      </c>
      <c r="AB1198" s="1">
        <v>0.11</v>
      </c>
      <c r="AC1198" s="1"/>
      <c r="AD1198" s="1"/>
      <c r="AE1198" s="1"/>
      <c r="AF1198" s="1"/>
      <c r="AG1198" s="1"/>
      <c r="AH1198" s="1"/>
      <c r="AI1198" s="736">
        <f t="shared" si="401"/>
        <v>0.27</v>
      </c>
      <c r="AJ1198" s="685"/>
      <c r="AK1198" s="685">
        <v>0.27</v>
      </c>
      <c r="AL1198" s="685"/>
      <c r="AM1198" s="685"/>
      <c r="AN1198" s="685"/>
      <c r="AO1198" s="685"/>
      <c r="AP1198" s="685"/>
      <c r="AQ1198" s="685"/>
      <c r="AR1198" s="685"/>
      <c r="AS1198" s="685"/>
      <c r="AT1198" s="685"/>
      <c r="AU1198" s="685"/>
      <c r="AV1198" s="685"/>
      <c r="AW1198" s="1"/>
      <c r="AX1198" s="685"/>
      <c r="AY1198" s="1">
        <v>1.41</v>
      </c>
      <c r="AZ1198" s="1"/>
      <c r="BA1198" s="1">
        <v>0.03</v>
      </c>
      <c r="BB1198" s="1"/>
      <c r="BC1198" s="1"/>
      <c r="BD1198" s="685"/>
      <c r="BE1198" s="685"/>
      <c r="BF1198" s="1"/>
      <c r="BG1198" s="1"/>
      <c r="BH1198" s="1"/>
      <c r="BI1198" s="1"/>
      <c r="BJ1198" s="1"/>
      <c r="BK1198" s="1"/>
      <c r="BL1198" s="1"/>
      <c r="BM1198" s="1">
        <f t="shared" si="399"/>
        <v>0</v>
      </c>
      <c r="BN1198" s="1"/>
      <c r="BO1198" s="1"/>
      <c r="BP1198" s="1"/>
      <c r="BQ1198" s="838"/>
    </row>
    <row r="1199" spans="1:77" s="652" customFormat="1" ht="30" hidden="1">
      <c r="A1199" s="837"/>
      <c r="B1199" s="832"/>
      <c r="C1199" s="832" t="s">
        <v>239</v>
      </c>
      <c r="D1199" s="640" t="s">
        <v>25</v>
      </c>
      <c r="E1199" s="640" t="s">
        <v>85</v>
      </c>
      <c r="F1199" s="640"/>
      <c r="G1199" s="651"/>
      <c r="H1199" s="643">
        <f t="shared" si="391"/>
        <v>8.01</v>
      </c>
      <c r="I1199" s="644"/>
      <c r="J1199" s="645">
        <f t="shared" si="392"/>
        <v>8.01</v>
      </c>
      <c r="K1199" s="1">
        <f t="shared" si="393"/>
        <v>5.7299999999999995</v>
      </c>
      <c r="L1199" s="1">
        <f t="shared" si="394"/>
        <v>3.8499999999999996</v>
      </c>
      <c r="M1199" s="1">
        <f t="shared" si="395"/>
        <v>3.8499999999999996</v>
      </c>
      <c r="N1199" s="1">
        <f t="shared" si="396"/>
        <v>2.4699999999999998</v>
      </c>
      <c r="O1199" s="1">
        <v>1.76</v>
      </c>
      <c r="P1199" s="1">
        <v>0.71</v>
      </c>
      <c r="Q1199" s="1"/>
      <c r="R1199" s="1">
        <v>1.38</v>
      </c>
      <c r="S1199" s="1"/>
      <c r="T1199" s="1">
        <f t="shared" si="397"/>
        <v>0</v>
      </c>
      <c r="U1199" s="1"/>
      <c r="V1199" s="1"/>
      <c r="W1199" s="1"/>
      <c r="X1199" s="1"/>
      <c r="Y1199" s="1">
        <v>0.03</v>
      </c>
      <c r="Z1199" s="1">
        <v>1.85</v>
      </c>
      <c r="AA1199" s="1">
        <f t="shared" si="400"/>
        <v>2.2000000000000002</v>
      </c>
      <c r="AB1199" s="1"/>
      <c r="AC1199" s="1"/>
      <c r="AD1199" s="1"/>
      <c r="AE1199" s="1"/>
      <c r="AF1199" s="1"/>
      <c r="AG1199" s="1"/>
      <c r="AH1199" s="1"/>
      <c r="AI1199" s="736">
        <f t="shared" si="401"/>
        <v>0.27</v>
      </c>
      <c r="AJ1199" s="685"/>
      <c r="AK1199" s="685">
        <v>0.13</v>
      </c>
      <c r="AL1199" s="685"/>
      <c r="AM1199" s="685"/>
      <c r="AN1199" s="685"/>
      <c r="AO1199" s="685"/>
      <c r="AP1199" s="685">
        <v>0.14000000000000001</v>
      </c>
      <c r="AQ1199" s="685"/>
      <c r="AR1199" s="685"/>
      <c r="AS1199" s="685"/>
      <c r="AT1199" s="685"/>
      <c r="AU1199" s="685"/>
      <c r="AV1199" s="685"/>
      <c r="AW1199" s="1"/>
      <c r="AX1199" s="685"/>
      <c r="AY1199" s="1">
        <v>1.93</v>
      </c>
      <c r="AZ1199" s="1"/>
      <c r="BA1199" s="1"/>
      <c r="BB1199" s="1"/>
      <c r="BC1199" s="1"/>
      <c r="BD1199" s="685"/>
      <c r="BE1199" s="685"/>
      <c r="BF1199" s="1"/>
      <c r="BG1199" s="1"/>
      <c r="BH1199" s="1"/>
      <c r="BI1199" s="1"/>
      <c r="BJ1199" s="1"/>
      <c r="BK1199" s="1"/>
      <c r="BL1199" s="1"/>
      <c r="BM1199" s="1">
        <f t="shared" si="399"/>
        <v>0.08</v>
      </c>
      <c r="BN1199" s="1">
        <v>0.08</v>
      </c>
      <c r="BO1199" s="1"/>
      <c r="BP1199" s="1"/>
      <c r="BQ1199" s="838"/>
    </row>
    <row r="1200" spans="1:77" s="652" customFormat="1" hidden="1">
      <c r="A1200" s="837"/>
      <c r="B1200" s="832"/>
      <c r="C1200" s="832" t="s">
        <v>240</v>
      </c>
      <c r="D1200" s="640" t="s">
        <v>25</v>
      </c>
      <c r="E1200" s="640" t="s">
        <v>85</v>
      </c>
      <c r="F1200" s="640"/>
      <c r="G1200" s="651"/>
      <c r="H1200" s="643">
        <f t="shared" si="391"/>
        <v>3.1899999999999995</v>
      </c>
      <c r="I1200" s="644"/>
      <c r="J1200" s="645">
        <f t="shared" si="392"/>
        <v>3.1899999999999995</v>
      </c>
      <c r="K1200" s="1">
        <f t="shared" si="393"/>
        <v>3.1799999999999997</v>
      </c>
      <c r="L1200" s="1">
        <f t="shared" si="394"/>
        <v>3.17</v>
      </c>
      <c r="M1200" s="1">
        <f t="shared" si="395"/>
        <v>3.17</v>
      </c>
      <c r="N1200" s="1">
        <f t="shared" si="396"/>
        <v>2.9099999999999997</v>
      </c>
      <c r="O1200" s="1">
        <v>2.3199999999999998</v>
      </c>
      <c r="P1200" s="1">
        <v>0.59</v>
      </c>
      <c r="Q1200" s="1"/>
      <c r="R1200" s="1">
        <v>0.26</v>
      </c>
      <c r="S1200" s="1"/>
      <c r="T1200" s="1">
        <f t="shared" si="397"/>
        <v>0</v>
      </c>
      <c r="U1200" s="1"/>
      <c r="V1200" s="1"/>
      <c r="W1200" s="1"/>
      <c r="X1200" s="1"/>
      <c r="Y1200" s="1">
        <v>0.01</v>
      </c>
      <c r="Z1200" s="1"/>
      <c r="AA1200" s="1">
        <f t="shared" si="400"/>
        <v>0.01</v>
      </c>
      <c r="AB1200" s="1"/>
      <c r="AC1200" s="1"/>
      <c r="AD1200" s="1"/>
      <c r="AE1200" s="1"/>
      <c r="AF1200" s="1"/>
      <c r="AG1200" s="1"/>
      <c r="AH1200" s="1"/>
      <c r="AI1200" s="736">
        <f t="shared" si="401"/>
        <v>0.01</v>
      </c>
      <c r="AJ1200" s="685"/>
      <c r="AK1200" s="685">
        <v>0.01</v>
      </c>
      <c r="AL1200" s="685"/>
      <c r="AM1200" s="685"/>
      <c r="AN1200" s="685"/>
      <c r="AO1200" s="685"/>
      <c r="AP1200" s="685"/>
      <c r="AQ1200" s="685"/>
      <c r="AR1200" s="685"/>
      <c r="AS1200" s="685"/>
      <c r="AT1200" s="685"/>
      <c r="AU1200" s="685"/>
      <c r="AV1200" s="685"/>
      <c r="AW1200" s="1"/>
      <c r="AX1200" s="685"/>
      <c r="AY1200" s="1"/>
      <c r="AZ1200" s="1"/>
      <c r="BA1200" s="1"/>
      <c r="BB1200" s="1"/>
      <c r="BC1200" s="1"/>
      <c r="BD1200" s="685"/>
      <c r="BE1200" s="685"/>
      <c r="BF1200" s="1"/>
      <c r="BG1200" s="1"/>
      <c r="BH1200" s="1"/>
      <c r="BI1200" s="1"/>
      <c r="BJ1200" s="1"/>
      <c r="BK1200" s="1"/>
      <c r="BL1200" s="1"/>
      <c r="BM1200" s="1">
        <f t="shared" si="399"/>
        <v>0</v>
      </c>
      <c r="BN1200" s="1"/>
      <c r="BO1200" s="1"/>
      <c r="BP1200" s="1"/>
      <c r="BQ1200" s="838"/>
    </row>
    <row r="1201" spans="1:69" s="652" customFormat="1" hidden="1">
      <c r="A1201" s="837"/>
      <c r="B1201" s="832"/>
      <c r="C1201" s="832" t="s">
        <v>241</v>
      </c>
      <c r="D1201" s="640" t="s">
        <v>25</v>
      </c>
      <c r="E1201" s="640" t="s">
        <v>85</v>
      </c>
      <c r="F1201" s="640"/>
      <c r="G1201" s="651"/>
      <c r="H1201" s="643">
        <f t="shared" si="391"/>
        <v>3.31</v>
      </c>
      <c r="I1201" s="644"/>
      <c r="J1201" s="645">
        <f t="shared" si="392"/>
        <v>3.31</v>
      </c>
      <c r="K1201" s="1">
        <f t="shared" si="393"/>
        <v>1.9699999999999998</v>
      </c>
      <c r="L1201" s="1">
        <f t="shared" si="394"/>
        <v>1.0999999999999999</v>
      </c>
      <c r="M1201" s="1">
        <f t="shared" si="395"/>
        <v>1.0899999999999999</v>
      </c>
      <c r="N1201" s="1">
        <f t="shared" si="396"/>
        <v>0.56999999999999995</v>
      </c>
      <c r="O1201" s="1">
        <v>0.56999999999999995</v>
      </c>
      <c r="P1201" s="1"/>
      <c r="Q1201" s="1"/>
      <c r="R1201" s="1">
        <v>0.52</v>
      </c>
      <c r="S1201" s="1">
        <v>0.01</v>
      </c>
      <c r="T1201" s="1">
        <f t="shared" si="397"/>
        <v>0</v>
      </c>
      <c r="U1201" s="1"/>
      <c r="V1201" s="1"/>
      <c r="W1201" s="1"/>
      <c r="X1201" s="1"/>
      <c r="Y1201" s="1">
        <v>0.14000000000000001</v>
      </c>
      <c r="Z1201" s="1">
        <v>0.73</v>
      </c>
      <c r="AA1201" s="1">
        <f t="shared" si="400"/>
        <v>1.32</v>
      </c>
      <c r="AB1201" s="1"/>
      <c r="AC1201" s="1"/>
      <c r="AD1201" s="1"/>
      <c r="AE1201" s="1"/>
      <c r="AF1201" s="1"/>
      <c r="AG1201" s="1"/>
      <c r="AH1201" s="1"/>
      <c r="AI1201" s="736">
        <f t="shared" si="401"/>
        <v>0.24</v>
      </c>
      <c r="AJ1201" s="685"/>
      <c r="AK1201" s="685">
        <v>0.24</v>
      </c>
      <c r="AL1201" s="685"/>
      <c r="AM1201" s="685"/>
      <c r="AN1201" s="685"/>
      <c r="AO1201" s="685"/>
      <c r="AP1201" s="685"/>
      <c r="AQ1201" s="685"/>
      <c r="AR1201" s="685"/>
      <c r="AS1201" s="685"/>
      <c r="AT1201" s="685"/>
      <c r="AU1201" s="685"/>
      <c r="AV1201" s="685"/>
      <c r="AW1201" s="1"/>
      <c r="AX1201" s="685"/>
      <c r="AY1201" s="1">
        <v>1.08</v>
      </c>
      <c r="AZ1201" s="1"/>
      <c r="BA1201" s="1"/>
      <c r="BB1201" s="1"/>
      <c r="BC1201" s="1"/>
      <c r="BD1201" s="685"/>
      <c r="BE1201" s="685"/>
      <c r="BF1201" s="1"/>
      <c r="BG1201" s="1"/>
      <c r="BH1201" s="1"/>
      <c r="BI1201" s="1"/>
      <c r="BJ1201" s="1"/>
      <c r="BK1201" s="1"/>
      <c r="BL1201" s="1"/>
      <c r="BM1201" s="1">
        <f t="shared" si="399"/>
        <v>0.02</v>
      </c>
      <c r="BN1201" s="1">
        <v>0.02</v>
      </c>
      <c r="BO1201" s="1"/>
      <c r="BP1201" s="1"/>
      <c r="BQ1201" s="838"/>
    </row>
    <row r="1202" spans="1:69" s="652" customFormat="1" ht="30" hidden="1">
      <c r="A1202" s="837"/>
      <c r="B1202" s="832"/>
      <c r="C1202" s="832" t="s">
        <v>242</v>
      </c>
      <c r="D1202" s="640" t="s">
        <v>25</v>
      </c>
      <c r="E1202" s="640" t="s">
        <v>85</v>
      </c>
      <c r="F1202" s="640"/>
      <c r="G1202" s="651"/>
      <c r="H1202" s="643">
        <f t="shared" si="391"/>
        <v>0.02</v>
      </c>
      <c r="I1202" s="644"/>
      <c r="J1202" s="645">
        <f t="shared" si="392"/>
        <v>0.02</v>
      </c>
      <c r="K1202" s="1">
        <f t="shared" si="393"/>
        <v>0</v>
      </c>
      <c r="L1202" s="1">
        <f t="shared" si="394"/>
        <v>0</v>
      </c>
      <c r="M1202" s="1">
        <f t="shared" si="395"/>
        <v>0</v>
      </c>
      <c r="N1202" s="1">
        <f t="shared" si="396"/>
        <v>0</v>
      </c>
      <c r="O1202" s="1"/>
      <c r="P1202" s="1"/>
      <c r="Q1202" s="1"/>
      <c r="R1202" s="1"/>
      <c r="S1202" s="1"/>
      <c r="T1202" s="1">
        <f t="shared" si="397"/>
        <v>0</v>
      </c>
      <c r="U1202" s="1"/>
      <c r="V1202" s="1"/>
      <c r="W1202" s="1"/>
      <c r="X1202" s="1"/>
      <c r="Y1202" s="1"/>
      <c r="Z1202" s="1"/>
      <c r="AA1202" s="1">
        <f t="shared" si="400"/>
        <v>0.02</v>
      </c>
      <c r="AB1202" s="1"/>
      <c r="AC1202" s="1"/>
      <c r="AD1202" s="1"/>
      <c r="AE1202" s="1"/>
      <c r="AF1202" s="1"/>
      <c r="AG1202" s="1"/>
      <c r="AH1202" s="1"/>
      <c r="AI1202" s="1">
        <f t="shared" si="401"/>
        <v>0</v>
      </c>
      <c r="AJ1202" s="685"/>
      <c r="AK1202" s="685"/>
      <c r="AL1202" s="685"/>
      <c r="AM1202" s="685"/>
      <c r="AN1202" s="685"/>
      <c r="AO1202" s="685"/>
      <c r="AP1202" s="685"/>
      <c r="AQ1202" s="685"/>
      <c r="AR1202" s="685"/>
      <c r="AS1202" s="685"/>
      <c r="AT1202" s="685"/>
      <c r="AU1202" s="685"/>
      <c r="AV1202" s="685"/>
      <c r="AW1202" s="1"/>
      <c r="AX1202" s="685"/>
      <c r="AY1202" s="1">
        <v>0.02</v>
      </c>
      <c r="AZ1202" s="1"/>
      <c r="BA1202" s="1"/>
      <c r="BB1202" s="1"/>
      <c r="BC1202" s="1"/>
      <c r="BD1202" s="685"/>
      <c r="BE1202" s="685"/>
      <c r="BF1202" s="1"/>
      <c r="BG1202" s="1"/>
      <c r="BH1202" s="1"/>
      <c r="BI1202" s="1"/>
      <c r="BJ1202" s="1"/>
      <c r="BK1202" s="1"/>
      <c r="BL1202" s="1"/>
      <c r="BM1202" s="1">
        <f t="shared" si="399"/>
        <v>0</v>
      </c>
      <c r="BN1202" s="1"/>
      <c r="BO1202" s="1"/>
      <c r="BP1202" s="1"/>
      <c r="BQ1202" s="838"/>
    </row>
    <row r="1203" spans="1:69" s="652" customFormat="1" ht="30" hidden="1">
      <c r="A1203" s="837"/>
      <c r="B1203" s="832"/>
      <c r="C1203" s="832" t="s">
        <v>243</v>
      </c>
      <c r="D1203" s="640" t="s">
        <v>25</v>
      </c>
      <c r="E1203" s="640" t="s">
        <v>85</v>
      </c>
      <c r="F1203" s="640"/>
      <c r="G1203" s="651"/>
      <c r="H1203" s="643">
        <f t="shared" si="391"/>
        <v>0.34</v>
      </c>
      <c r="I1203" s="644"/>
      <c r="J1203" s="645">
        <f t="shared" si="392"/>
        <v>0.34</v>
      </c>
      <c r="K1203" s="1">
        <f t="shared" si="393"/>
        <v>0</v>
      </c>
      <c r="L1203" s="1">
        <f t="shared" si="394"/>
        <v>0</v>
      </c>
      <c r="M1203" s="1">
        <f t="shared" si="395"/>
        <v>0</v>
      </c>
      <c r="N1203" s="1">
        <f t="shared" si="396"/>
        <v>0</v>
      </c>
      <c r="O1203" s="1"/>
      <c r="P1203" s="1"/>
      <c r="Q1203" s="1"/>
      <c r="R1203" s="1"/>
      <c r="S1203" s="1"/>
      <c r="T1203" s="1">
        <f t="shared" si="397"/>
        <v>0</v>
      </c>
      <c r="U1203" s="1"/>
      <c r="V1203" s="1"/>
      <c r="W1203" s="1"/>
      <c r="X1203" s="1"/>
      <c r="Y1203" s="1"/>
      <c r="Z1203" s="1"/>
      <c r="AA1203" s="1">
        <f t="shared" si="400"/>
        <v>0.34</v>
      </c>
      <c r="AB1203" s="1"/>
      <c r="AC1203" s="1"/>
      <c r="AD1203" s="1"/>
      <c r="AE1203" s="1"/>
      <c r="AF1203" s="1"/>
      <c r="AG1203" s="1"/>
      <c r="AH1203" s="1"/>
      <c r="AI1203" s="1">
        <f t="shared" si="401"/>
        <v>0</v>
      </c>
      <c r="AJ1203" s="685"/>
      <c r="AK1203" s="685"/>
      <c r="AL1203" s="685"/>
      <c r="AM1203" s="685"/>
      <c r="AN1203" s="685"/>
      <c r="AO1203" s="685"/>
      <c r="AP1203" s="685"/>
      <c r="AQ1203" s="685"/>
      <c r="AR1203" s="685"/>
      <c r="AS1203" s="685"/>
      <c r="AT1203" s="685"/>
      <c r="AU1203" s="685"/>
      <c r="AV1203" s="685"/>
      <c r="AW1203" s="1"/>
      <c r="AX1203" s="685"/>
      <c r="AY1203" s="1">
        <v>0.34</v>
      </c>
      <c r="AZ1203" s="1"/>
      <c r="BA1203" s="1"/>
      <c r="BB1203" s="1"/>
      <c r="BC1203" s="1"/>
      <c r="BD1203" s="685"/>
      <c r="BE1203" s="685"/>
      <c r="BF1203" s="1"/>
      <c r="BG1203" s="1"/>
      <c r="BH1203" s="1"/>
      <c r="BI1203" s="1"/>
      <c r="BJ1203" s="1"/>
      <c r="BK1203" s="1"/>
      <c r="BL1203" s="1"/>
      <c r="BM1203" s="1">
        <f t="shared" si="399"/>
        <v>0</v>
      </c>
      <c r="BN1203" s="1"/>
      <c r="BO1203" s="1"/>
      <c r="BP1203" s="1"/>
      <c r="BQ1203" s="838"/>
    </row>
    <row r="1204" spans="1:69" s="652" customFormat="1" ht="30" hidden="1">
      <c r="A1204" s="837"/>
      <c r="B1204" s="832"/>
      <c r="C1204" s="832" t="s">
        <v>244</v>
      </c>
      <c r="D1204" s="640" t="s">
        <v>25</v>
      </c>
      <c r="E1204" s="640" t="s">
        <v>85</v>
      </c>
      <c r="F1204" s="640"/>
      <c r="G1204" s="651"/>
      <c r="H1204" s="643">
        <f t="shared" si="391"/>
        <v>0.05</v>
      </c>
      <c r="I1204" s="644"/>
      <c r="J1204" s="645">
        <f t="shared" si="392"/>
        <v>0.05</v>
      </c>
      <c r="K1204" s="1">
        <f t="shared" si="393"/>
        <v>0</v>
      </c>
      <c r="L1204" s="1">
        <f t="shared" si="394"/>
        <v>0</v>
      </c>
      <c r="M1204" s="1">
        <f t="shared" si="395"/>
        <v>0</v>
      </c>
      <c r="N1204" s="1">
        <f t="shared" si="396"/>
        <v>0</v>
      </c>
      <c r="O1204" s="1"/>
      <c r="P1204" s="1"/>
      <c r="Q1204" s="1"/>
      <c r="R1204" s="1"/>
      <c r="S1204" s="1"/>
      <c r="T1204" s="1">
        <f t="shared" si="397"/>
        <v>0</v>
      </c>
      <c r="U1204" s="1"/>
      <c r="V1204" s="1"/>
      <c r="W1204" s="1"/>
      <c r="X1204" s="1"/>
      <c r="Y1204" s="1"/>
      <c r="Z1204" s="1"/>
      <c r="AA1204" s="1">
        <f t="shared" si="400"/>
        <v>0.05</v>
      </c>
      <c r="AB1204" s="1"/>
      <c r="AC1204" s="1"/>
      <c r="AD1204" s="1"/>
      <c r="AE1204" s="1"/>
      <c r="AF1204" s="1">
        <v>0.03</v>
      </c>
      <c r="AG1204" s="1"/>
      <c r="AH1204" s="1"/>
      <c r="AI1204" s="1">
        <f t="shared" si="401"/>
        <v>0</v>
      </c>
      <c r="AJ1204" s="685"/>
      <c r="AK1204" s="685"/>
      <c r="AL1204" s="685"/>
      <c r="AM1204" s="685"/>
      <c r="AN1204" s="685"/>
      <c r="AO1204" s="685"/>
      <c r="AP1204" s="685"/>
      <c r="AQ1204" s="685"/>
      <c r="AR1204" s="685"/>
      <c r="AS1204" s="685"/>
      <c r="AT1204" s="685"/>
      <c r="AU1204" s="685"/>
      <c r="AV1204" s="685"/>
      <c r="AW1204" s="1"/>
      <c r="AX1204" s="685"/>
      <c r="AY1204" s="1">
        <v>0.02</v>
      </c>
      <c r="AZ1204" s="1"/>
      <c r="BA1204" s="1"/>
      <c r="BB1204" s="1"/>
      <c r="BC1204" s="1"/>
      <c r="BD1204" s="685"/>
      <c r="BE1204" s="685"/>
      <c r="BF1204" s="1"/>
      <c r="BG1204" s="1"/>
      <c r="BH1204" s="1"/>
      <c r="BI1204" s="1"/>
      <c r="BJ1204" s="1"/>
      <c r="BK1204" s="1"/>
      <c r="BL1204" s="1"/>
      <c r="BM1204" s="1">
        <f t="shared" si="399"/>
        <v>0</v>
      </c>
      <c r="BN1204" s="1"/>
      <c r="BO1204" s="1"/>
      <c r="BP1204" s="1"/>
      <c r="BQ1204" s="838"/>
    </row>
    <row r="1205" spans="1:69" s="1254" customFormat="1" hidden="1">
      <c r="A1205" s="1250"/>
      <c r="B1205" s="1251"/>
      <c r="C1205" s="832" t="s">
        <v>245</v>
      </c>
      <c r="D1205" s="640" t="s">
        <v>25</v>
      </c>
      <c r="E1205" s="640" t="s">
        <v>85</v>
      </c>
      <c r="F1205" s="770"/>
      <c r="G1205" s="701"/>
      <c r="H1205" s="702">
        <f t="shared" si="391"/>
        <v>0.56000000000000005</v>
      </c>
      <c r="I1205" s="703"/>
      <c r="J1205" s="772">
        <f t="shared" si="392"/>
        <v>0.56000000000000005</v>
      </c>
      <c r="K1205" s="736">
        <f t="shared" si="393"/>
        <v>0.33</v>
      </c>
      <c r="L1205" s="736">
        <f t="shared" si="394"/>
        <v>7.0000000000000007E-2</v>
      </c>
      <c r="M1205" s="736">
        <f t="shared" si="395"/>
        <v>7.0000000000000007E-2</v>
      </c>
      <c r="N1205" s="736">
        <f t="shared" si="396"/>
        <v>0.02</v>
      </c>
      <c r="O1205" s="736"/>
      <c r="P1205" s="736">
        <v>0.02</v>
      </c>
      <c r="Q1205" s="736"/>
      <c r="R1205" s="736">
        <v>0.05</v>
      </c>
      <c r="S1205" s="736"/>
      <c r="T1205" s="736">
        <f t="shared" si="397"/>
        <v>0</v>
      </c>
      <c r="U1205" s="736"/>
      <c r="V1205" s="736"/>
      <c r="W1205" s="736"/>
      <c r="X1205" s="736"/>
      <c r="Y1205" s="736">
        <v>0.26</v>
      </c>
      <c r="Z1205" s="736"/>
      <c r="AA1205" s="1">
        <f t="shared" si="400"/>
        <v>0.23</v>
      </c>
      <c r="AB1205" s="736"/>
      <c r="AC1205" s="736"/>
      <c r="AD1205" s="736"/>
      <c r="AE1205" s="736"/>
      <c r="AF1205" s="736"/>
      <c r="AG1205" s="736"/>
      <c r="AH1205" s="736"/>
      <c r="AI1205" s="1">
        <f t="shared" si="401"/>
        <v>0</v>
      </c>
      <c r="AJ1205" s="1252"/>
      <c r="AK1205" s="1252"/>
      <c r="AL1205" s="1252"/>
      <c r="AM1205" s="1252"/>
      <c r="AN1205" s="1252"/>
      <c r="AO1205" s="1252"/>
      <c r="AP1205" s="1252"/>
      <c r="AQ1205" s="1252"/>
      <c r="AR1205" s="1252"/>
      <c r="AS1205" s="1252"/>
      <c r="AT1205" s="1252"/>
      <c r="AU1205" s="1252"/>
      <c r="AV1205" s="1252"/>
      <c r="AW1205" s="736"/>
      <c r="AX1205" s="1252"/>
      <c r="AY1205" s="736">
        <v>0.23</v>
      </c>
      <c r="AZ1205" s="736"/>
      <c r="BA1205" s="736"/>
      <c r="BB1205" s="736"/>
      <c r="BC1205" s="736"/>
      <c r="BD1205" s="1252"/>
      <c r="BE1205" s="1252"/>
      <c r="BF1205" s="736"/>
      <c r="BG1205" s="736"/>
      <c r="BH1205" s="736"/>
      <c r="BI1205" s="736"/>
      <c r="BJ1205" s="736"/>
      <c r="BK1205" s="736"/>
      <c r="BL1205" s="736"/>
      <c r="BM1205" s="736">
        <f t="shared" si="399"/>
        <v>0</v>
      </c>
      <c r="BN1205" s="736"/>
      <c r="BO1205" s="736"/>
      <c r="BP1205" s="736"/>
      <c r="BQ1205" s="1253"/>
    </row>
    <row r="1206" spans="1:69" s="652" customFormat="1" ht="30" hidden="1">
      <c r="A1206" s="837"/>
      <c r="B1206" s="832"/>
      <c r="C1206" s="832" t="s">
        <v>246</v>
      </c>
      <c r="D1206" s="640" t="s">
        <v>25</v>
      </c>
      <c r="E1206" s="640" t="s">
        <v>85</v>
      </c>
      <c r="F1206" s="640"/>
      <c r="G1206" s="651"/>
      <c r="H1206" s="643">
        <f t="shared" si="391"/>
        <v>2.7600000000000002</v>
      </c>
      <c r="I1206" s="644"/>
      <c r="J1206" s="645">
        <f t="shared" si="392"/>
        <v>2.7600000000000002</v>
      </c>
      <c r="K1206" s="1">
        <f t="shared" si="393"/>
        <v>2.7600000000000002</v>
      </c>
      <c r="L1206" s="1">
        <f t="shared" si="394"/>
        <v>2.7600000000000002</v>
      </c>
      <c r="M1206" s="1">
        <f t="shared" si="395"/>
        <v>2.7600000000000002</v>
      </c>
      <c r="N1206" s="1">
        <f t="shared" si="396"/>
        <v>0.6</v>
      </c>
      <c r="O1206" s="1">
        <v>0.6</v>
      </c>
      <c r="P1206" s="1"/>
      <c r="Q1206" s="1"/>
      <c r="R1206" s="1">
        <v>2.16</v>
      </c>
      <c r="S1206" s="1"/>
      <c r="T1206" s="1">
        <f t="shared" si="397"/>
        <v>0</v>
      </c>
      <c r="U1206" s="1"/>
      <c r="V1206" s="1"/>
      <c r="W1206" s="1"/>
      <c r="X1206" s="1"/>
      <c r="Y1206" s="1"/>
      <c r="Z1206" s="1"/>
      <c r="AA1206" s="1">
        <f t="shared" si="400"/>
        <v>0</v>
      </c>
      <c r="AB1206" s="1"/>
      <c r="AC1206" s="1"/>
      <c r="AD1206" s="1"/>
      <c r="AE1206" s="1"/>
      <c r="AF1206" s="1"/>
      <c r="AG1206" s="1"/>
      <c r="AH1206" s="1"/>
      <c r="AI1206" s="1">
        <f t="shared" si="401"/>
        <v>0</v>
      </c>
      <c r="AJ1206" s="685"/>
      <c r="AK1206" s="685"/>
      <c r="AL1206" s="685"/>
      <c r="AM1206" s="685"/>
      <c r="AN1206" s="685"/>
      <c r="AO1206" s="685"/>
      <c r="AP1206" s="685"/>
      <c r="AQ1206" s="685"/>
      <c r="AR1206" s="685"/>
      <c r="AS1206" s="685"/>
      <c r="AT1206" s="685"/>
      <c r="AU1206" s="685"/>
      <c r="AV1206" s="685"/>
      <c r="AW1206" s="1"/>
      <c r="AX1206" s="685"/>
      <c r="AY1206" s="1"/>
      <c r="AZ1206" s="1"/>
      <c r="BA1206" s="1"/>
      <c r="BB1206" s="1"/>
      <c r="BC1206" s="1"/>
      <c r="BD1206" s="685"/>
      <c r="BE1206" s="685"/>
      <c r="BF1206" s="1"/>
      <c r="BG1206" s="1"/>
      <c r="BH1206" s="1"/>
      <c r="BI1206" s="1"/>
      <c r="BJ1206" s="1"/>
      <c r="BK1206" s="1"/>
      <c r="BL1206" s="1"/>
      <c r="BM1206" s="1">
        <f t="shared" si="399"/>
        <v>0</v>
      </c>
      <c r="BN1206" s="1"/>
      <c r="BO1206" s="1"/>
      <c r="BP1206" s="1"/>
      <c r="BQ1206" s="838"/>
    </row>
    <row r="1207" spans="1:69" s="652" customFormat="1" ht="30" hidden="1">
      <c r="A1207" s="837"/>
      <c r="B1207" s="832"/>
      <c r="C1207" s="832" t="s">
        <v>247</v>
      </c>
      <c r="D1207" s="640" t="s">
        <v>25</v>
      </c>
      <c r="E1207" s="640" t="s">
        <v>85</v>
      </c>
      <c r="F1207" s="640"/>
      <c r="G1207" s="651"/>
      <c r="H1207" s="643">
        <f t="shared" si="391"/>
        <v>0.42</v>
      </c>
      <c r="I1207" s="644"/>
      <c r="J1207" s="645">
        <f t="shared" si="392"/>
        <v>0.42</v>
      </c>
      <c r="K1207" s="1">
        <f t="shared" si="393"/>
        <v>0.42</v>
      </c>
      <c r="L1207" s="1">
        <f t="shared" si="394"/>
        <v>0.42</v>
      </c>
      <c r="M1207" s="1">
        <f t="shared" si="395"/>
        <v>0.42</v>
      </c>
      <c r="N1207" s="1">
        <f t="shared" si="396"/>
        <v>0</v>
      </c>
      <c r="O1207" s="1"/>
      <c r="P1207" s="1"/>
      <c r="Q1207" s="1"/>
      <c r="R1207" s="1">
        <v>0.42</v>
      </c>
      <c r="S1207" s="1"/>
      <c r="T1207" s="1">
        <f t="shared" si="397"/>
        <v>0</v>
      </c>
      <c r="U1207" s="1"/>
      <c r="V1207" s="1"/>
      <c r="W1207" s="1"/>
      <c r="X1207" s="1"/>
      <c r="Y1207" s="1"/>
      <c r="Z1207" s="1"/>
      <c r="AA1207" s="1">
        <f t="shared" si="400"/>
        <v>0</v>
      </c>
      <c r="AB1207" s="1"/>
      <c r="AC1207" s="1"/>
      <c r="AD1207" s="1"/>
      <c r="AE1207" s="1"/>
      <c r="AF1207" s="1"/>
      <c r="AG1207" s="1"/>
      <c r="AH1207" s="1"/>
      <c r="AI1207" s="1">
        <f t="shared" si="401"/>
        <v>0</v>
      </c>
      <c r="AJ1207" s="685"/>
      <c r="AK1207" s="685"/>
      <c r="AL1207" s="685"/>
      <c r="AM1207" s="685"/>
      <c r="AN1207" s="685"/>
      <c r="AO1207" s="685"/>
      <c r="AP1207" s="685"/>
      <c r="AQ1207" s="685"/>
      <c r="AR1207" s="685"/>
      <c r="AS1207" s="685"/>
      <c r="AT1207" s="685"/>
      <c r="AU1207" s="685"/>
      <c r="AV1207" s="685"/>
      <c r="AW1207" s="1"/>
      <c r="AX1207" s="685"/>
      <c r="AY1207" s="1"/>
      <c r="AZ1207" s="1"/>
      <c r="BA1207" s="1"/>
      <c r="BB1207" s="1"/>
      <c r="BC1207" s="1"/>
      <c r="BD1207" s="685"/>
      <c r="BE1207" s="685"/>
      <c r="BF1207" s="1"/>
      <c r="BG1207" s="1"/>
      <c r="BH1207" s="1"/>
      <c r="BI1207" s="1"/>
      <c r="BJ1207" s="1"/>
      <c r="BK1207" s="1"/>
      <c r="BL1207" s="1"/>
      <c r="BM1207" s="1">
        <f t="shared" si="399"/>
        <v>0</v>
      </c>
      <c r="BN1207" s="1"/>
      <c r="BO1207" s="1"/>
      <c r="BP1207" s="1"/>
      <c r="BQ1207" s="838"/>
    </row>
    <row r="1208" spans="1:69" s="652" customFormat="1" hidden="1">
      <c r="A1208" s="837"/>
      <c r="B1208" s="832"/>
      <c r="C1208" s="832" t="s">
        <v>248</v>
      </c>
      <c r="D1208" s="640" t="s">
        <v>25</v>
      </c>
      <c r="E1208" s="640" t="s">
        <v>85</v>
      </c>
      <c r="F1208" s="640"/>
      <c r="G1208" s="651"/>
      <c r="H1208" s="643">
        <f t="shared" si="391"/>
        <v>0.43</v>
      </c>
      <c r="I1208" s="644"/>
      <c r="J1208" s="645">
        <f t="shared" si="392"/>
        <v>0.43</v>
      </c>
      <c r="K1208" s="1">
        <f t="shared" si="393"/>
        <v>0.43</v>
      </c>
      <c r="L1208" s="1">
        <f t="shared" si="394"/>
        <v>0.43</v>
      </c>
      <c r="M1208" s="1">
        <f t="shared" si="395"/>
        <v>0.43</v>
      </c>
      <c r="N1208" s="1">
        <f t="shared" si="396"/>
        <v>0</v>
      </c>
      <c r="O1208" s="1"/>
      <c r="P1208" s="1"/>
      <c r="Q1208" s="1"/>
      <c r="R1208" s="1">
        <v>0.43</v>
      </c>
      <c r="S1208" s="1"/>
      <c r="T1208" s="1">
        <f t="shared" si="397"/>
        <v>0</v>
      </c>
      <c r="U1208" s="1"/>
      <c r="V1208" s="1"/>
      <c r="W1208" s="1"/>
      <c r="X1208" s="1"/>
      <c r="Y1208" s="1"/>
      <c r="Z1208" s="1"/>
      <c r="AA1208" s="1">
        <f t="shared" si="400"/>
        <v>0</v>
      </c>
      <c r="AB1208" s="1"/>
      <c r="AC1208" s="1"/>
      <c r="AD1208" s="1"/>
      <c r="AE1208" s="1"/>
      <c r="AF1208" s="1"/>
      <c r="AG1208" s="1"/>
      <c r="AH1208" s="1"/>
      <c r="AI1208" s="1">
        <f t="shared" si="401"/>
        <v>0</v>
      </c>
      <c r="AJ1208" s="685"/>
      <c r="AK1208" s="685"/>
      <c r="AL1208" s="685"/>
      <c r="AM1208" s="685"/>
      <c r="AN1208" s="685"/>
      <c r="AO1208" s="685"/>
      <c r="AP1208" s="685"/>
      <c r="AQ1208" s="685"/>
      <c r="AR1208" s="685"/>
      <c r="AS1208" s="685"/>
      <c r="AT1208" s="685"/>
      <c r="AU1208" s="685"/>
      <c r="AV1208" s="685"/>
      <c r="AW1208" s="1"/>
      <c r="AX1208" s="685"/>
      <c r="AY1208" s="1"/>
      <c r="AZ1208" s="1"/>
      <c r="BA1208" s="1"/>
      <c r="BB1208" s="1"/>
      <c r="BC1208" s="1"/>
      <c r="BD1208" s="685"/>
      <c r="BE1208" s="685"/>
      <c r="BF1208" s="1"/>
      <c r="BG1208" s="1"/>
      <c r="BH1208" s="1"/>
      <c r="BI1208" s="1"/>
      <c r="BJ1208" s="1"/>
      <c r="BK1208" s="1"/>
      <c r="BL1208" s="1"/>
      <c r="BM1208" s="1">
        <f t="shared" si="399"/>
        <v>0</v>
      </c>
      <c r="BN1208" s="1"/>
      <c r="BO1208" s="1"/>
      <c r="BP1208" s="1"/>
      <c r="BQ1208" s="838"/>
    </row>
    <row r="1209" spans="1:69" s="652" customFormat="1" ht="38.450000000000003" hidden="1" customHeight="1">
      <c r="A1209" s="837"/>
      <c r="B1209" s="832"/>
      <c r="C1209" s="832" t="s">
        <v>249</v>
      </c>
      <c r="D1209" s="640" t="s">
        <v>25</v>
      </c>
      <c r="E1209" s="640" t="s">
        <v>85</v>
      </c>
      <c r="F1209" s="640"/>
      <c r="G1209" s="651"/>
      <c r="H1209" s="643">
        <f t="shared" si="391"/>
        <v>1.88</v>
      </c>
      <c r="I1209" s="644"/>
      <c r="J1209" s="645">
        <f t="shared" si="392"/>
        <v>1.88</v>
      </c>
      <c r="K1209" s="1">
        <f t="shared" si="393"/>
        <v>1.88</v>
      </c>
      <c r="L1209" s="1">
        <f t="shared" si="394"/>
        <v>1.88</v>
      </c>
      <c r="M1209" s="1">
        <f t="shared" si="395"/>
        <v>1.88</v>
      </c>
      <c r="N1209" s="1">
        <f t="shared" si="396"/>
        <v>0.21</v>
      </c>
      <c r="O1209" s="1">
        <v>0.21</v>
      </c>
      <c r="P1209" s="1"/>
      <c r="Q1209" s="1"/>
      <c r="R1209" s="1">
        <v>1.67</v>
      </c>
      <c r="S1209" s="1"/>
      <c r="T1209" s="1">
        <f t="shared" si="397"/>
        <v>0</v>
      </c>
      <c r="U1209" s="1"/>
      <c r="V1209" s="1"/>
      <c r="W1209" s="1"/>
      <c r="X1209" s="1"/>
      <c r="Y1209" s="1"/>
      <c r="Z1209" s="1"/>
      <c r="AA1209" s="1">
        <f t="shared" si="400"/>
        <v>0</v>
      </c>
      <c r="AB1209" s="1"/>
      <c r="AC1209" s="1"/>
      <c r="AD1209" s="1"/>
      <c r="AE1209" s="1"/>
      <c r="AF1209" s="1"/>
      <c r="AG1209" s="1"/>
      <c r="AH1209" s="1"/>
      <c r="AI1209" s="1">
        <f t="shared" si="401"/>
        <v>0</v>
      </c>
      <c r="AJ1209" s="685"/>
      <c r="AK1209" s="685"/>
      <c r="AL1209" s="685"/>
      <c r="AM1209" s="685"/>
      <c r="AN1209" s="685"/>
      <c r="AO1209" s="685"/>
      <c r="AP1209" s="685"/>
      <c r="AQ1209" s="685"/>
      <c r="AR1209" s="685"/>
      <c r="AS1209" s="685"/>
      <c r="AT1209" s="685"/>
      <c r="AU1209" s="685"/>
      <c r="AV1209" s="685"/>
      <c r="AW1209" s="1"/>
      <c r="AX1209" s="685"/>
      <c r="AY1209" s="1"/>
      <c r="AZ1209" s="1"/>
      <c r="BA1209" s="1"/>
      <c r="BB1209" s="1"/>
      <c r="BC1209" s="1"/>
      <c r="BD1209" s="685"/>
      <c r="BE1209" s="685"/>
      <c r="BF1209" s="1"/>
      <c r="BG1209" s="1"/>
      <c r="BH1209" s="1"/>
      <c r="BI1209" s="1"/>
      <c r="BJ1209" s="1"/>
      <c r="BK1209" s="1"/>
      <c r="BL1209" s="1"/>
      <c r="BM1209" s="1">
        <f t="shared" si="399"/>
        <v>0</v>
      </c>
      <c r="BN1209" s="1"/>
      <c r="BO1209" s="1"/>
      <c r="BP1209" s="1"/>
      <c r="BQ1209" s="838"/>
    </row>
    <row r="1210" spans="1:69" s="652" customFormat="1" hidden="1">
      <c r="A1210" s="837"/>
      <c r="B1210" s="832"/>
      <c r="C1210" s="832" t="s">
        <v>250</v>
      </c>
      <c r="D1210" s="640" t="s">
        <v>25</v>
      </c>
      <c r="E1210" s="640" t="s">
        <v>85</v>
      </c>
      <c r="F1210" s="640"/>
      <c r="G1210" s="651"/>
      <c r="H1210" s="643">
        <f t="shared" si="391"/>
        <v>1.6600000000000001</v>
      </c>
      <c r="I1210" s="644"/>
      <c r="J1210" s="645">
        <f t="shared" si="392"/>
        <v>1.6600000000000001</v>
      </c>
      <c r="K1210" s="1">
        <f t="shared" si="393"/>
        <v>1.54</v>
      </c>
      <c r="L1210" s="1">
        <f t="shared" si="394"/>
        <v>1.27</v>
      </c>
      <c r="M1210" s="1">
        <f t="shared" si="395"/>
        <v>1.27</v>
      </c>
      <c r="N1210" s="1">
        <f t="shared" si="396"/>
        <v>1.17</v>
      </c>
      <c r="O1210" s="1">
        <v>1.17</v>
      </c>
      <c r="P1210" s="1"/>
      <c r="Q1210" s="1"/>
      <c r="R1210" s="1">
        <v>0.1</v>
      </c>
      <c r="S1210" s="1"/>
      <c r="T1210" s="1">
        <f t="shared" si="397"/>
        <v>0</v>
      </c>
      <c r="U1210" s="1"/>
      <c r="V1210" s="1"/>
      <c r="W1210" s="1"/>
      <c r="X1210" s="1"/>
      <c r="Y1210" s="1">
        <v>0.27</v>
      </c>
      <c r="Z1210" s="1"/>
      <c r="AA1210" s="1">
        <f t="shared" si="400"/>
        <v>0.12</v>
      </c>
      <c r="AB1210" s="1"/>
      <c r="AC1210" s="1"/>
      <c r="AD1210" s="1"/>
      <c r="AE1210" s="1"/>
      <c r="AF1210" s="1"/>
      <c r="AG1210" s="1"/>
      <c r="AH1210" s="1"/>
      <c r="AI1210" s="1">
        <f t="shared" si="401"/>
        <v>0</v>
      </c>
      <c r="AJ1210" s="685"/>
      <c r="AK1210" s="685"/>
      <c r="AL1210" s="685"/>
      <c r="AM1210" s="685"/>
      <c r="AN1210" s="685"/>
      <c r="AO1210" s="685"/>
      <c r="AP1210" s="685"/>
      <c r="AQ1210" s="685"/>
      <c r="AR1210" s="685"/>
      <c r="AS1210" s="685"/>
      <c r="AT1210" s="685"/>
      <c r="AU1210" s="685"/>
      <c r="AV1210" s="685"/>
      <c r="AW1210" s="1"/>
      <c r="AX1210" s="685"/>
      <c r="AY1210" s="1">
        <v>0.12</v>
      </c>
      <c r="AZ1210" s="1"/>
      <c r="BA1210" s="1"/>
      <c r="BB1210" s="1"/>
      <c r="BC1210" s="1"/>
      <c r="BD1210" s="685"/>
      <c r="BE1210" s="685"/>
      <c r="BF1210" s="1"/>
      <c r="BG1210" s="1"/>
      <c r="BH1210" s="1"/>
      <c r="BI1210" s="1"/>
      <c r="BJ1210" s="1"/>
      <c r="BK1210" s="1"/>
      <c r="BL1210" s="1"/>
      <c r="BM1210" s="1">
        <f t="shared" si="399"/>
        <v>0</v>
      </c>
      <c r="BN1210" s="1"/>
      <c r="BO1210" s="1"/>
      <c r="BP1210" s="1"/>
      <c r="BQ1210" s="838"/>
    </row>
    <row r="1211" spans="1:69" s="652" customFormat="1" ht="30" hidden="1">
      <c r="A1211" s="837"/>
      <c r="B1211" s="832"/>
      <c r="C1211" s="832" t="s">
        <v>251</v>
      </c>
      <c r="D1211" s="640" t="s">
        <v>25</v>
      </c>
      <c r="E1211" s="640" t="s">
        <v>85</v>
      </c>
      <c r="F1211" s="640"/>
      <c r="G1211" s="651"/>
      <c r="H1211" s="643">
        <f t="shared" si="391"/>
        <v>0.39</v>
      </c>
      <c r="I1211" s="644"/>
      <c r="J1211" s="645">
        <f t="shared" si="392"/>
        <v>0.39</v>
      </c>
      <c r="K1211" s="1">
        <f t="shared" si="393"/>
        <v>0.39</v>
      </c>
      <c r="L1211" s="1">
        <f t="shared" si="394"/>
        <v>0.39</v>
      </c>
      <c r="M1211" s="1">
        <f t="shared" si="395"/>
        <v>0.39</v>
      </c>
      <c r="N1211" s="1">
        <f t="shared" si="396"/>
        <v>0.39</v>
      </c>
      <c r="O1211" s="1">
        <v>0.03</v>
      </c>
      <c r="P1211" s="1">
        <v>0.36</v>
      </c>
      <c r="Q1211" s="1"/>
      <c r="R1211" s="1"/>
      <c r="S1211" s="1"/>
      <c r="T1211" s="1">
        <f t="shared" si="397"/>
        <v>0</v>
      </c>
      <c r="U1211" s="1"/>
      <c r="V1211" s="1"/>
      <c r="W1211" s="1"/>
      <c r="X1211" s="1"/>
      <c r="Y1211" s="1"/>
      <c r="Z1211" s="1"/>
      <c r="AA1211" s="1">
        <f t="shared" si="400"/>
        <v>0</v>
      </c>
      <c r="AB1211" s="1"/>
      <c r="AC1211" s="1"/>
      <c r="AD1211" s="1"/>
      <c r="AE1211" s="1"/>
      <c r="AF1211" s="1"/>
      <c r="AG1211" s="1"/>
      <c r="AH1211" s="1"/>
      <c r="AI1211" s="1">
        <f t="shared" si="401"/>
        <v>0</v>
      </c>
      <c r="AJ1211" s="685"/>
      <c r="AK1211" s="685"/>
      <c r="AL1211" s="685"/>
      <c r="AM1211" s="685"/>
      <c r="AN1211" s="685"/>
      <c r="AO1211" s="685"/>
      <c r="AP1211" s="685"/>
      <c r="AQ1211" s="685"/>
      <c r="AR1211" s="685"/>
      <c r="AS1211" s="685"/>
      <c r="AT1211" s="685"/>
      <c r="AU1211" s="685"/>
      <c r="AV1211" s="685"/>
      <c r="AW1211" s="1"/>
      <c r="AX1211" s="685"/>
      <c r="AY1211" s="1"/>
      <c r="AZ1211" s="1"/>
      <c r="BA1211" s="1"/>
      <c r="BB1211" s="1"/>
      <c r="BC1211" s="1"/>
      <c r="BD1211" s="685"/>
      <c r="BE1211" s="685"/>
      <c r="BF1211" s="1"/>
      <c r="BG1211" s="1"/>
      <c r="BH1211" s="1"/>
      <c r="BI1211" s="1"/>
      <c r="BJ1211" s="1"/>
      <c r="BK1211" s="1"/>
      <c r="BL1211" s="1"/>
      <c r="BM1211" s="1">
        <f t="shared" si="399"/>
        <v>0</v>
      </c>
      <c r="BN1211" s="1"/>
      <c r="BO1211" s="1"/>
      <c r="BP1211" s="1"/>
      <c r="BQ1211" s="838"/>
    </row>
    <row r="1212" spans="1:69" s="652" customFormat="1" hidden="1">
      <c r="A1212" s="837"/>
      <c r="B1212" s="832"/>
      <c r="C1212" s="832" t="s">
        <v>252</v>
      </c>
      <c r="D1212" s="640" t="s">
        <v>25</v>
      </c>
      <c r="E1212" s="640" t="s">
        <v>85</v>
      </c>
      <c r="F1212" s="640"/>
      <c r="G1212" s="651"/>
      <c r="H1212" s="643">
        <f>J1212</f>
        <v>0.1</v>
      </c>
      <c r="I1212" s="644"/>
      <c r="J1212" s="645">
        <f t="shared" si="392"/>
        <v>0.1</v>
      </c>
      <c r="K1212" s="1">
        <f>L1212+T1212+X1212+Y1212+Z1212</f>
        <v>0.1</v>
      </c>
      <c r="L1212" s="1">
        <f>M1212+S1212</f>
        <v>0</v>
      </c>
      <c r="M1212" s="1">
        <f>N1212+R1212</f>
        <v>0</v>
      </c>
      <c r="N1212" s="1">
        <f>O1212+P1212+Q1212</f>
        <v>0</v>
      </c>
      <c r="O1212" s="1"/>
      <c r="P1212" s="1"/>
      <c r="Q1212" s="1"/>
      <c r="R1212" s="1"/>
      <c r="S1212" s="1"/>
      <c r="T1212" s="1">
        <f>U1212+V1212+W1212</f>
        <v>0</v>
      </c>
      <c r="U1212" s="1"/>
      <c r="V1212" s="1"/>
      <c r="W1212" s="1"/>
      <c r="X1212" s="1"/>
      <c r="Y1212" s="1">
        <v>0.1</v>
      </c>
      <c r="Z1212" s="1"/>
      <c r="AA1212" s="1">
        <f t="shared" si="400"/>
        <v>0</v>
      </c>
      <c r="AB1212" s="1"/>
      <c r="AC1212" s="1"/>
      <c r="AD1212" s="1"/>
      <c r="AE1212" s="1"/>
      <c r="AF1212" s="1"/>
      <c r="AG1212" s="1"/>
      <c r="AH1212" s="1"/>
      <c r="AI1212" s="1">
        <f t="shared" si="401"/>
        <v>0</v>
      </c>
      <c r="AJ1212" s="685"/>
      <c r="AK1212" s="685"/>
      <c r="AL1212" s="685"/>
      <c r="AM1212" s="685"/>
      <c r="AN1212" s="685"/>
      <c r="AO1212" s="685"/>
      <c r="AP1212" s="685"/>
      <c r="AQ1212" s="685"/>
      <c r="AR1212" s="685"/>
      <c r="AS1212" s="685"/>
      <c r="AT1212" s="685"/>
      <c r="AU1212" s="685"/>
      <c r="AV1212" s="685"/>
      <c r="AW1212" s="1"/>
      <c r="AX1212" s="685"/>
      <c r="AY1212" s="1"/>
      <c r="AZ1212" s="1"/>
      <c r="BA1212" s="1"/>
      <c r="BB1212" s="1"/>
      <c r="BC1212" s="1"/>
      <c r="BD1212" s="685"/>
      <c r="BE1212" s="685"/>
      <c r="BF1212" s="1"/>
      <c r="BG1212" s="1"/>
      <c r="BH1212" s="1"/>
      <c r="BI1212" s="1"/>
      <c r="BJ1212" s="1"/>
      <c r="BK1212" s="1"/>
      <c r="BL1212" s="1"/>
      <c r="BM1212" s="1">
        <f>SUM(BN1212:BP1212)</f>
        <v>0</v>
      </c>
      <c r="BN1212" s="1"/>
      <c r="BO1212" s="1"/>
      <c r="BP1212" s="1"/>
      <c r="BQ1212" s="838"/>
    </row>
    <row r="1213" spans="1:69" s="652" customFormat="1" ht="30" hidden="1">
      <c r="A1213" s="837"/>
      <c r="B1213" s="980" t="s">
        <v>114</v>
      </c>
      <c r="C1213" s="832" t="s">
        <v>253</v>
      </c>
      <c r="D1213" s="640" t="s">
        <v>25</v>
      </c>
      <c r="E1213" s="640" t="s">
        <v>85</v>
      </c>
      <c r="F1213" s="640"/>
      <c r="G1213" s="651"/>
      <c r="H1213" s="643">
        <f t="shared" ref="H1213:H1219" si="402">J1213</f>
        <v>0.5</v>
      </c>
      <c r="I1213" s="644"/>
      <c r="J1213" s="645">
        <f t="shared" si="392"/>
        <v>0.5</v>
      </c>
      <c r="K1213" s="1">
        <f t="shared" ref="K1213:K1220" si="403">L1213+T1213+X1213+Y1213+Z1213</f>
        <v>0.37</v>
      </c>
      <c r="L1213" s="1">
        <f t="shared" ref="L1213:L1220" si="404">M1213+S1213</f>
        <v>0.33</v>
      </c>
      <c r="M1213" s="1">
        <f t="shared" ref="M1213:M1220" si="405">N1213+R1213</f>
        <v>0.33</v>
      </c>
      <c r="N1213" s="1">
        <f t="shared" ref="N1213:N1220" si="406">O1213+P1213+Q1213</f>
        <v>0.33</v>
      </c>
      <c r="O1213" s="1"/>
      <c r="P1213" s="1">
        <v>0.33</v>
      </c>
      <c r="Q1213" s="1"/>
      <c r="R1213" s="1"/>
      <c r="S1213" s="1"/>
      <c r="T1213" s="1">
        <f t="shared" ref="T1213:T1220" si="407">U1213+V1213+W1213</f>
        <v>0</v>
      </c>
      <c r="U1213" s="1"/>
      <c r="V1213" s="1"/>
      <c r="W1213" s="1"/>
      <c r="X1213" s="1"/>
      <c r="Y1213" s="1">
        <v>0.04</v>
      </c>
      <c r="Z1213" s="1"/>
      <c r="AA1213" s="1">
        <f t="shared" si="400"/>
        <v>0.13</v>
      </c>
      <c r="AB1213" s="1"/>
      <c r="AC1213" s="1"/>
      <c r="AD1213" s="1"/>
      <c r="AE1213" s="1"/>
      <c r="AF1213" s="1"/>
      <c r="AG1213" s="1"/>
      <c r="AH1213" s="1"/>
      <c r="AI1213" s="1">
        <f t="shared" si="401"/>
        <v>0</v>
      </c>
      <c r="AJ1213" s="685"/>
      <c r="AK1213" s="685"/>
      <c r="AL1213" s="685"/>
      <c r="AM1213" s="685"/>
      <c r="AN1213" s="685"/>
      <c r="AO1213" s="685"/>
      <c r="AP1213" s="685"/>
      <c r="AQ1213" s="685"/>
      <c r="AR1213" s="685"/>
      <c r="AS1213" s="685"/>
      <c r="AT1213" s="685"/>
      <c r="AU1213" s="685"/>
      <c r="AV1213" s="685"/>
      <c r="AW1213" s="1"/>
      <c r="AX1213" s="685"/>
      <c r="AY1213" s="1">
        <v>0.13</v>
      </c>
      <c r="AZ1213" s="1"/>
      <c r="BA1213" s="1"/>
      <c r="BB1213" s="1"/>
      <c r="BC1213" s="1"/>
      <c r="BD1213" s="685"/>
      <c r="BE1213" s="685"/>
      <c r="BF1213" s="1"/>
      <c r="BG1213" s="1"/>
      <c r="BH1213" s="1"/>
      <c r="BI1213" s="1"/>
      <c r="BJ1213" s="1"/>
      <c r="BK1213" s="1"/>
      <c r="BL1213" s="1"/>
      <c r="BM1213" s="1">
        <f t="shared" ref="BM1213:BM1220" si="408">SUM(BN1213:BP1213)</f>
        <v>0</v>
      </c>
      <c r="BN1213" s="1"/>
      <c r="BO1213" s="1"/>
      <c r="BP1213" s="1"/>
      <c r="BQ1213" s="838"/>
    </row>
    <row r="1214" spans="1:69" s="652" customFormat="1" ht="48.6" hidden="1" customHeight="1">
      <c r="A1214" s="837"/>
      <c r="B1214" s="832"/>
      <c r="C1214" s="832" t="s">
        <v>254</v>
      </c>
      <c r="D1214" s="640" t="s">
        <v>25</v>
      </c>
      <c r="E1214" s="640" t="s">
        <v>85</v>
      </c>
      <c r="F1214" s="640"/>
      <c r="G1214" s="651"/>
      <c r="H1214" s="643">
        <f t="shared" si="402"/>
        <v>0.21999999999999997</v>
      </c>
      <c r="I1214" s="644"/>
      <c r="J1214" s="645">
        <f t="shared" si="392"/>
        <v>0.21999999999999997</v>
      </c>
      <c r="K1214" s="1">
        <f t="shared" si="403"/>
        <v>0.16999999999999998</v>
      </c>
      <c r="L1214" s="1">
        <f t="shared" si="404"/>
        <v>0.15</v>
      </c>
      <c r="M1214" s="1">
        <f t="shared" si="405"/>
        <v>0.15</v>
      </c>
      <c r="N1214" s="1">
        <f t="shared" si="406"/>
        <v>0.02</v>
      </c>
      <c r="O1214" s="1"/>
      <c r="P1214" s="1">
        <v>0.02</v>
      </c>
      <c r="Q1214" s="1"/>
      <c r="R1214" s="1">
        <v>0.13</v>
      </c>
      <c r="S1214" s="1"/>
      <c r="T1214" s="1">
        <f t="shared" si="407"/>
        <v>0</v>
      </c>
      <c r="U1214" s="1"/>
      <c r="V1214" s="1"/>
      <c r="W1214" s="1"/>
      <c r="X1214" s="1"/>
      <c r="Y1214" s="1">
        <v>0.02</v>
      </c>
      <c r="Z1214" s="1"/>
      <c r="AA1214" s="1">
        <f t="shared" si="400"/>
        <v>0</v>
      </c>
      <c r="AB1214" s="1"/>
      <c r="AC1214" s="1"/>
      <c r="AD1214" s="1"/>
      <c r="AE1214" s="1"/>
      <c r="AF1214" s="1"/>
      <c r="AG1214" s="1"/>
      <c r="AH1214" s="1"/>
      <c r="AI1214" s="1">
        <f t="shared" si="401"/>
        <v>0</v>
      </c>
      <c r="AJ1214" s="685"/>
      <c r="AK1214" s="685"/>
      <c r="AL1214" s="685"/>
      <c r="AM1214" s="685"/>
      <c r="AN1214" s="685"/>
      <c r="AO1214" s="685"/>
      <c r="AP1214" s="685"/>
      <c r="AQ1214" s="685"/>
      <c r="AR1214" s="685"/>
      <c r="AS1214" s="685"/>
      <c r="AT1214" s="685"/>
      <c r="AU1214" s="685"/>
      <c r="AV1214" s="685"/>
      <c r="AW1214" s="1"/>
      <c r="AX1214" s="685"/>
      <c r="AY1214" s="1"/>
      <c r="AZ1214" s="1"/>
      <c r="BA1214" s="1"/>
      <c r="BB1214" s="1"/>
      <c r="BC1214" s="1"/>
      <c r="BD1214" s="685"/>
      <c r="BE1214" s="685"/>
      <c r="BF1214" s="1"/>
      <c r="BG1214" s="1"/>
      <c r="BH1214" s="1"/>
      <c r="BI1214" s="1"/>
      <c r="BJ1214" s="1"/>
      <c r="BK1214" s="1"/>
      <c r="BL1214" s="1"/>
      <c r="BM1214" s="1">
        <f t="shared" si="408"/>
        <v>0.05</v>
      </c>
      <c r="BN1214" s="1">
        <v>0.05</v>
      </c>
      <c r="BO1214" s="1"/>
      <c r="BP1214" s="1"/>
      <c r="BQ1214" s="838"/>
    </row>
    <row r="1215" spans="1:69" s="652" customFormat="1" ht="34.15" hidden="1" customHeight="1">
      <c r="A1215" s="837"/>
      <c r="B1215" s="832"/>
      <c r="C1215" s="832" t="s">
        <v>255</v>
      </c>
      <c r="D1215" s="640" t="s">
        <v>25</v>
      </c>
      <c r="E1215" s="640" t="s">
        <v>85</v>
      </c>
      <c r="F1215" s="640"/>
      <c r="G1215" s="651"/>
      <c r="H1215" s="643">
        <f t="shared" si="402"/>
        <v>0.4</v>
      </c>
      <c r="I1215" s="644"/>
      <c r="J1215" s="645">
        <f t="shared" si="392"/>
        <v>0.4</v>
      </c>
      <c r="K1215" s="1">
        <f t="shared" si="403"/>
        <v>0.32</v>
      </c>
      <c r="L1215" s="1">
        <f t="shared" si="404"/>
        <v>0.2</v>
      </c>
      <c r="M1215" s="1">
        <f t="shared" si="405"/>
        <v>0.2</v>
      </c>
      <c r="N1215" s="1">
        <f t="shared" si="406"/>
        <v>0.2</v>
      </c>
      <c r="O1215" s="1"/>
      <c r="P1215" s="1">
        <v>0.2</v>
      </c>
      <c r="Q1215" s="1"/>
      <c r="R1215" s="1"/>
      <c r="S1215" s="1"/>
      <c r="T1215" s="1">
        <f t="shared" si="407"/>
        <v>0</v>
      </c>
      <c r="U1215" s="1"/>
      <c r="V1215" s="1"/>
      <c r="W1215" s="1"/>
      <c r="X1215" s="1"/>
      <c r="Y1215" s="1">
        <v>0.12</v>
      </c>
      <c r="Z1215" s="1"/>
      <c r="AA1215" s="1">
        <f t="shared" si="400"/>
        <v>0.08</v>
      </c>
      <c r="AB1215" s="1"/>
      <c r="AC1215" s="1"/>
      <c r="AD1215" s="1"/>
      <c r="AE1215" s="1"/>
      <c r="AF1215" s="1"/>
      <c r="AG1215" s="1"/>
      <c r="AH1215" s="1"/>
      <c r="AI1215" s="1">
        <f t="shared" si="401"/>
        <v>0</v>
      </c>
      <c r="AJ1215" s="685"/>
      <c r="AK1215" s="685"/>
      <c r="AL1215" s="685"/>
      <c r="AM1215" s="685"/>
      <c r="AN1215" s="685"/>
      <c r="AO1215" s="685"/>
      <c r="AP1215" s="685"/>
      <c r="AQ1215" s="685"/>
      <c r="AR1215" s="685"/>
      <c r="AS1215" s="685"/>
      <c r="AT1215" s="685"/>
      <c r="AU1215" s="685"/>
      <c r="AV1215" s="685"/>
      <c r="AW1215" s="1"/>
      <c r="AX1215" s="685"/>
      <c r="AY1215" s="1">
        <v>0.08</v>
      </c>
      <c r="AZ1215" s="1"/>
      <c r="BA1215" s="1"/>
      <c r="BB1215" s="1"/>
      <c r="BC1215" s="1"/>
      <c r="BD1215" s="685"/>
      <c r="BE1215" s="685"/>
      <c r="BF1215" s="1"/>
      <c r="BG1215" s="1"/>
      <c r="BH1215" s="1"/>
      <c r="BI1215" s="1"/>
      <c r="BJ1215" s="1"/>
      <c r="BK1215" s="1"/>
      <c r="BL1215" s="1"/>
      <c r="BM1215" s="1">
        <f t="shared" si="408"/>
        <v>0</v>
      </c>
      <c r="BN1215" s="1"/>
      <c r="BO1215" s="1"/>
      <c r="BP1215" s="1"/>
      <c r="BQ1215" s="838"/>
    </row>
    <row r="1216" spans="1:69" s="652" customFormat="1" hidden="1">
      <c r="A1216" s="837"/>
      <c r="B1216" s="832"/>
      <c r="C1216" s="832" t="s">
        <v>256</v>
      </c>
      <c r="D1216" s="640" t="s">
        <v>25</v>
      </c>
      <c r="E1216" s="640" t="s">
        <v>85</v>
      </c>
      <c r="F1216" s="640"/>
      <c r="G1216" s="651"/>
      <c r="H1216" s="643">
        <f t="shared" si="402"/>
        <v>1.06</v>
      </c>
      <c r="I1216" s="644"/>
      <c r="J1216" s="645">
        <f t="shared" si="392"/>
        <v>1.06</v>
      </c>
      <c r="K1216" s="1">
        <f t="shared" si="403"/>
        <v>1.05</v>
      </c>
      <c r="L1216" s="1">
        <f t="shared" si="404"/>
        <v>1.05</v>
      </c>
      <c r="M1216" s="1">
        <f t="shared" si="405"/>
        <v>1.05</v>
      </c>
      <c r="N1216" s="1">
        <f t="shared" si="406"/>
        <v>1.05</v>
      </c>
      <c r="O1216" s="1">
        <v>1.05</v>
      </c>
      <c r="P1216" s="1"/>
      <c r="Q1216" s="1"/>
      <c r="R1216" s="1"/>
      <c r="S1216" s="1"/>
      <c r="T1216" s="1">
        <f t="shared" si="407"/>
        <v>0</v>
      </c>
      <c r="U1216" s="1"/>
      <c r="V1216" s="1"/>
      <c r="W1216" s="1"/>
      <c r="X1216" s="1"/>
      <c r="Y1216" s="1"/>
      <c r="Z1216" s="1"/>
      <c r="AA1216" s="1">
        <f t="shared" si="400"/>
        <v>0.01</v>
      </c>
      <c r="AB1216" s="1"/>
      <c r="AC1216" s="1"/>
      <c r="AD1216" s="1"/>
      <c r="AE1216" s="1"/>
      <c r="AF1216" s="1"/>
      <c r="AG1216" s="1"/>
      <c r="AH1216" s="1"/>
      <c r="AI1216" s="736">
        <f t="shared" si="401"/>
        <v>0.01</v>
      </c>
      <c r="AJ1216" s="685"/>
      <c r="AK1216" s="685">
        <v>0.01</v>
      </c>
      <c r="AL1216" s="685"/>
      <c r="AM1216" s="685"/>
      <c r="AN1216" s="685"/>
      <c r="AO1216" s="685"/>
      <c r="AP1216" s="685"/>
      <c r="AQ1216" s="685"/>
      <c r="AR1216" s="685"/>
      <c r="AS1216" s="685"/>
      <c r="AT1216" s="685"/>
      <c r="AU1216" s="685"/>
      <c r="AV1216" s="685"/>
      <c r="AW1216" s="1"/>
      <c r="AX1216" s="685"/>
      <c r="AY1216" s="1"/>
      <c r="AZ1216" s="1"/>
      <c r="BA1216" s="1"/>
      <c r="BB1216" s="1"/>
      <c r="BC1216" s="1"/>
      <c r="BD1216" s="685"/>
      <c r="BE1216" s="685"/>
      <c r="BF1216" s="1"/>
      <c r="BG1216" s="1"/>
      <c r="BH1216" s="1"/>
      <c r="BI1216" s="1"/>
      <c r="BJ1216" s="1"/>
      <c r="BK1216" s="1"/>
      <c r="BL1216" s="1"/>
      <c r="BM1216" s="1">
        <f t="shared" si="408"/>
        <v>0</v>
      </c>
      <c r="BN1216" s="1"/>
      <c r="BO1216" s="1"/>
      <c r="BP1216" s="1"/>
      <c r="BQ1216" s="838"/>
    </row>
    <row r="1217" spans="1:77" s="652" customFormat="1" hidden="1">
      <c r="A1217" s="837"/>
      <c r="B1217" s="980" t="s">
        <v>114</v>
      </c>
      <c r="C1217" s="832" t="s">
        <v>257</v>
      </c>
      <c r="D1217" s="640" t="s">
        <v>25</v>
      </c>
      <c r="E1217" s="640" t="s">
        <v>85</v>
      </c>
      <c r="F1217" s="640"/>
      <c r="G1217" s="651"/>
      <c r="H1217" s="643">
        <f t="shared" si="402"/>
        <v>5.03</v>
      </c>
      <c r="I1217" s="644"/>
      <c r="J1217" s="645">
        <f t="shared" si="392"/>
        <v>5.03</v>
      </c>
      <c r="K1217" s="1">
        <f t="shared" si="403"/>
        <v>5.03</v>
      </c>
      <c r="L1217" s="1">
        <f t="shared" si="404"/>
        <v>5.03</v>
      </c>
      <c r="M1217" s="1">
        <f t="shared" si="405"/>
        <v>5.03</v>
      </c>
      <c r="N1217" s="1">
        <f t="shared" si="406"/>
        <v>1.22</v>
      </c>
      <c r="O1217" s="1">
        <v>1.22</v>
      </c>
      <c r="P1217" s="1"/>
      <c r="Q1217" s="1"/>
      <c r="R1217" s="1">
        <v>3.81</v>
      </c>
      <c r="S1217" s="1"/>
      <c r="T1217" s="1">
        <f t="shared" si="407"/>
        <v>0</v>
      </c>
      <c r="U1217" s="1"/>
      <c r="V1217" s="1"/>
      <c r="W1217" s="1"/>
      <c r="X1217" s="1"/>
      <c r="Y1217" s="1"/>
      <c r="Z1217" s="1"/>
      <c r="AA1217" s="1">
        <f t="shared" si="400"/>
        <v>0</v>
      </c>
      <c r="AB1217" s="1"/>
      <c r="AC1217" s="1"/>
      <c r="AD1217" s="1"/>
      <c r="AE1217" s="1"/>
      <c r="AF1217" s="1"/>
      <c r="AG1217" s="1"/>
      <c r="AH1217" s="1"/>
      <c r="AI1217" s="1">
        <f t="shared" si="401"/>
        <v>0</v>
      </c>
      <c r="AJ1217" s="685"/>
      <c r="AK1217" s="685"/>
      <c r="AL1217" s="685"/>
      <c r="AM1217" s="685"/>
      <c r="AN1217" s="685"/>
      <c r="AO1217" s="685"/>
      <c r="AP1217" s="685"/>
      <c r="AQ1217" s="685"/>
      <c r="AR1217" s="685"/>
      <c r="AS1217" s="685"/>
      <c r="AT1217" s="685"/>
      <c r="AU1217" s="685"/>
      <c r="AV1217" s="685"/>
      <c r="AW1217" s="1"/>
      <c r="AX1217" s="685"/>
      <c r="AY1217" s="1"/>
      <c r="AZ1217" s="1"/>
      <c r="BA1217" s="1"/>
      <c r="BB1217" s="1"/>
      <c r="BC1217" s="1"/>
      <c r="BD1217" s="685"/>
      <c r="BE1217" s="685"/>
      <c r="BF1217" s="1"/>
      <c r="BG1217" s="1"/>
      <c r="BH1217" s="1"/>
      <c r="BI1217" s="1"/>
      <c r="BJ1217" s="1"/>
      <c r="BK1217" s="1"/>
      <c r="BL1217" s="1"/>
      <c r="BM1217" s="1">
        <f t="shared" si="408"/>
        <v>0</v>
      </c>
      <c r="BN1217" s="1"/>
      <c r="BO1217" s="1"/>
      <c r="BP1217" s="1"/>
      <c r="BQ1217" s="838"/>
    </row>
    <row r="1218" spans="1:77" s="652" customFormat="1" ht="30" hidden="1">
      <c r="A1218" s="837"/>
      <c r="B1218" s="1000"/>
      <c r="C1218" s="1000" t="s">
        <v>258</v>
      </c>
      <c r="D1218" s="640" t="s">
        <v>25</v>
      </c>
      <c r="E1218" s="640" t="s">
        <v>85</v>
      </c>
      <c r="F1218" s="641"/>
      <c r="G1218" s="651"/>
      <c r="H1218" s="643">
        <f t="shared" si="402"/>
        <v>2</v>
      </c>
      <c r="I1218" s="644"/>
      <c r="J1218" s="645">
        <f t="shared" si="392"/>
        <v>2</v>
      </c>
      <c r="K1218" s="1">
        <f t="shared" si="403"/>
        <v>2</v>
      </c>
      <c r="L1218" s="1">
        <f t="shared" si="404"/>
        <v>2</v>
      </c>
      <c r="M1218" s="1">
        <f t="shared" si="405"/>
        <v>2</v>
      </c>
      <c r="N1218" s="1">
        <f t="shared" si="406"/>
        <v>0.23</v>
      </c>
      <c r="O1218" s="1">
        <v>0.23</v>
      </c>
      <c r="P1218" s="1"/>
      <c r="Q1218" s="1"/>
      <c r="R1218" s="1">
        <v>1.77</v>
      </c>
      <c r="S1218" s="1"/>
      <c r="T1218" s="1">
        <f t="shared" si="407"/>
        <v>0</v>
      </c>
      <c r="U1218" s="1"/>
      <c r="V1218" s="1"/>
      <c r="W1218" s="1"/>
      <c r="X1218" s="1"/>
      <c r="Y1218" s="1"/>
      <c r="Z1218" s="1"/>
      <c r="AA1218" s="1">
        <f t="shared" si="400"/>
        <v>0</v>
      </c>
      <c r="AB1218" s="1"/>
      <c r="AC1218" s="1"/>
      <c r="AD1218" s="1"/>
      <c r="AE1218" s="1"/>
      <c r="AF1218" s="1"/>
      <c r="AG1218" s="1"/>
      <c r="AH1218" s="1"/>
      <c r="AI1218" s="1">
        <f t="shared" si="401"/>
        <v>0</v>
      </c>
      <c r="AJ1218" s="685"/>
      <c r="AK1218" s="685"/>
      <c r="AL1218" s="685"/>
      <c r="AM1218" s="685"/>
      <c r="AN1218" s="685"/>
      <c r="AO1218" s="685"/>
      <c r="AP1218" s="685"/>
      <c r="AQ1218" s="685"/>
      <c r="AR1218" s="685"/>
      <c r="AS1218" s="685"/>
      <c r="AT1218" s="685"/>
      <c r="AU1218" s="685"/>
      <c r="AV1218" s="685"/>
      <c r="AW1218" s="1"/>
      <c r="AX1218" s="685"/>
      <c r="AY1218" s="1"/>
      <c r="AZ1218" s="1"/>
      <c r="BA1218" s="1"/>
      <c r="BB1218" s="1"/>
      <c r="BC1218" s="1"/>
      <c r="BD1218" s="685"/>
      <c r="BE1218" s="685"/>
      <c r="BF1218" s="1"/>
      <c r="BG1218" s="1"/>
      <c r="BH1218" s="1"/>
      <c r="BI1218" s="1"/>
      <c r="BJ1218" s="1"/>
      <c r="BK1218" s="1"/>
      <c r="BL1218" s="1"/>
      <c r="BM1218" s="1">
        <f t="shared" si="408"/>
        <v>0</v>
      </c>
      <c r="BN1218" s="1"/>
      <c r="BO1218" s="1"/>
      <c r="BP1218" s="1"/>
      <c r="BQ1218" s="838"/>
    </row>
    <row r="1219" spans="1:77" s="652" customFormat="1" hidden="1">
      <c r="A1219" s="837"/>
      <c r="B1219" s="832"/>
      <c r="C1219" s="832" t="s">
        <v>259</v>
      </c>
      <c r="D1219" s="640" t="s">
        <v>25</v>
      </c>
      <c r="E1219" s="640" t="s">
        <v>85</v>
      </c>
      <c r="F1219" s="640"/>
      <c r="G1219" s="651"/>
      <c r="H1219" s="643">
        <f t="shared" si="402"/>
        <v>0.22</v>
      </c>
      <c r="I1219" s="644"/>
      <c r="J1219" s="645">
        <f t="shared" si="392"/>
        <v>0.22</v>
      </c>
      <c r="K1219" s="1">
        <f t="shared" si="403"/>
        <v>0.13</v>
      </c>
      <c r="L1219" s="1">
        <f t="shared" si="404"/>
        <v>0</v>
      </c>
      <c r="M1219" s="1">
        <f t="shared" si="405"/>
        <v>0</v>
      </c>
      <c r="N1219" s="1">
        <f t="shared" si="406"/>
        <v>0</v>
      </c>
      <c r="O1219" s="1"/>
      <c r="P1219" s="1"/>
      <c r="Q1219" s="1"/>
      <c r="R1219" s="1"/>
      <c r="S1219" s="1"/>
      <c r="T1219" s="1">
        <f t="shared" si="407"/>
        <v>0</v>
      </c>
      <c r="U1219" s="1"/>
      <c r="V1219" s="1"/>
      <c r="W1219" s="1"/>
      <c r="X1219" s="1"/>
      <c r="Y1219" s="1">
        <v>0.13</v>
      </c>
      <c r="Z1219" s="1"/>
      <c r="AA1219" s="1">
        <f t="shared" si="400"/>
        <v>0.09</v>
      </c>
      <c r="AB1219" s="1"/>
      <c r="AC1219" s="1"/>
      <c r="AD1219" s="1"/>
      <c r="AE1219" s="1"/>
      <c r="AF1219" s="1"/>
      <c r="AG1219" s="1"/>
      <c r="AH1219" s="1"/>
      <c r="AI1219" s="1">
        <f t="shared" si="401"/>
        <v>0</v>
      </c>
      <c r="AJ1219" s="685"/>
      <c r="AK1219" s="685"/>
      <c r="AL1219" s="685"/>
      <c r="AM1219" s="685"/>
      <c r="AN1219" s="685"/>
      <c r="AO1219" s="685"/>
      <c r="AP1219" s="685"/>
      <c r="AQ1219" s="685"/>
      <c r="AR1219" s="685"/>
      <c r="AS1219" s="685"/>
      <c r="AT1219" s="685"/>
      <c r="AU1219" s="685"/>
      <c r="AV1219" s="685"/>
      <c r="AW1219" s="1"/>
      <c r="AX1219" s="685"/>
      <c r="AY1219" s="1">
        <v>0.09</v>
      </c>
      <c r="AZ1219" s="1"/>
      <c r="BA1219" s="1"/>
      <c r="BB1219" s="1"/>
      <c r="BC1219" s="1"/>
      <c r="BD1219" s="685"/>
      <c r="BE1219" s="685"/>
      <c r="BF1219" s="1"/>
      <c r="BG1219" s="1"/>
      <c r="BH1219" s="1"/>
      <c r="BI1219" s="1"/>
      <c r="BJ1219" s="1"/>
      <c r="BK1219" s="1"/>
      <c r="BL1219" s="1"/>
      <c r="BM1219" s="1">
        <f t="shared" si="408"/>
        <v>0</v>
      </c>
      <c r="BN1219" s="1"/>
      <c r="BO1219" s="1"/>
      <c r="BP1219" s="1"/>
      <c r="BQ1219" s="838"/>
    </row>
    <row r="1220" spans="1:77" s="619" customFormat="1" ht="45" hidden="1">
      <c r="A1220" s="949"/>
      <c r="B1220" s="1041"/>
      <c r="C1220" s="1041" t="s">
        <v>260</v>
      </c>
      <c r="D1220" s="640" t="s">
        <v>25</v>
      </c>
      <c r="E1220" s="640" t="s">
        <v>85</v>
      </c>
      <c r="F1220" s="858"/>
      <c r="G1220" s="858"/>
      <c r="H1220" s="608"/>
      <c r="I1220" s="609"/>
      <c r="J1220" s="645">
        <f t="shared" si="392"/>
        <v>0.18</v>
      </c>
      <c r="K1220" s="1">
        <f t="shared" si="403"/>
        <v>0</v>
      </c>
      <c r="L1220" s="1">
        <f t="shared" si="404"/>
        <v>0</v>
      </c>
      <c r="M1220" s="1">
        <f t="shared" si="405"/>
        <v>0</v>
      </c>
      <c r="N1220" s="1">
        <f t="shared" si="406"/>
        <v>0</v>
      </c>
      <c r="O1220" s="858"/>
      <c r="P1220" s="858"/>
      <c r="Q1220" s="858"/>
      <c r="R1220" s="858"/>
      <c r="S1220" s="858"/>
      <c r="T1220" s="1">
        <f t="shared" si="407"/>
        <v>0</v>
      </c>
      <c r="U1220" s="858"/>
      <c r="V1220" s="858"/>
      <c r="W1220" s="858"/>
      <c r="X1220" s="858"/>
      <c r="Y1220" s="858"/>
      <c r="Z1220" s="858"/>
      <c r="AA1220" s="1">
        <f t="shared" si="400"/>
        <v>0.18</v>
      </c>
      <c r="AB1220" s="858"/>
      <c r="AC1220" s="858"/>
      <c r="AD1220" s="858"/>
      <c r="AE1220" s="858"/>
      <c r="AF1220" s="858"/>
      <c r="AG1220" s="858"/>
      <c r="AH1220" s="858"/>
      <c r="AI1220" s="1">
        <f t="shared" si="401"/>
        <v>0</v>
      </c>
      <c r="AJ1220" s="858"/>
      <c r="AK1220" s="858"/>
      <c r="AL1220" s="858"/>
      <c r="AM1220" s="858"/>
      <c r="AN1220" s="858"/>
      <c r="AO1220" s="858"/>
      <c r="AP1220" s="858"/>
      <c r="AQ1220" s="858"/>
      <c r="AR1220" s="858"/>
      <c r="AS1220" s="858"/>
      <c r="AT1220" s="858"/>
      <c r="AU1220" s="1145"/>
      <c r="AV1220" s="858"/>
      <c r="AW1220" s="1042"/>
      <c r="AX1220" s="858"/>
      <c r="AY1220" s="858">
        <v>0.18</v>
      </c>
      <c r="AZ1220" s="1042"/>
      <c r="BA1220" s="858"/>
      <c r="BB1220" s="858"/>
      <c r="BC1220" s="858"/>
      <c r="BD1220" s="858"/>
      <c r="BE1220" s="858"/>
      <c r="BF1220" s="858"/>
      <c r="BG1220" s="858"/>
      <c r="BH1220" s="858"/>
      <c r="BI1220" s="858"/>
      <c r="BJ1220" s="858"/>
      <c r="BK1220" s="858"/>
      <c r="BL1220" s="858"/>
      <c r="BM1220" s="1">
        <f t="shared" si="408"/>
        <v>0</v>
      </c>
      <c r="BN1220" s="858"/>
      <c r="BO1220" s="858"/>
      <c r="BP1220" s="858"/>
      <c r="BQ1220" s="547"/>
      <c r="BR1220" s="858"/>
      <c r="BS1220" s="858"/>
      <c r="BT1220" s="858"/>
      <c r="BU1220" s="858"/>
      <c r="BV1220" s="1042"/>
      <c r="BW1220" s="858"/>
      <c r="BX1220" s="858"/>
      <c r="BY1220" s="858"/>
    </row>
    <row r="1221" spans="1:77" s="619" customFormat="1" hidden="1">
      <c r="A1221" s="949"/>
      <c r="B1221" s="1041"/>
      <c r="C1221" s="1041"/>
      <c r="D1221" s="858"/>
      <c r="E1221" s="1042"/>
      <c r="F1221" s="858"/>
      <c r="G1221" s="858"/>
      <c r="H1221" s="608"/>
      <c r="I1221" s="609"/>
      <c r="J1221" s="610"/>
      <c r="K1221" s="611"/>
      <c r="L1221" s="611"/>
      <c r="M1221" s="611"/>
      <c r="N1221" s="611"/>
      <c r="O1221" s="858"/>
      <c r="P1221" s="858"/>
      <c r="Q1221" s="858"/>
      <c r="R1221" s="858"/>
      <c r="S1221" s="858"/>
      <c r="T1221" s="615"/>
      <c r="U1221" s="858"/>
      <c r="V1221" s="858"/>
      <c r="W1221" s="858"/>
      <c r="X1221" s="858"/>
      <c r="Y1221" s="858"/>
      <c r="Z1221" s="858"/>
      <c r="AA1221" s="611"/>
      <c r="AB1221" s="858"/>
      <c r="AC1221" s="858"/>
      <c r="AD1221" s="858"/>
      <c r="AE1221" s="858"/>
      <c r="AF1221" s="858"/>
      <c r="AG1221" s="858"/>
      <c r="AH1221" s="858"/>
      <c r="AI1221" s="611"/>
      <c r="AJ1221" s="858"/>
      <c r="AK1221" s="858"/>
      <c r="AL1221" s="858"/>
      <c r="AM1221" s="858"/>
      <c r="AN1221" s="858"/>
      <c r="AO1221" s="858"/>
      <c r="AP1221" s="858"/>
      <c r="AQ1221" s="858"/>
      <c r="AR1221" s="858"/>
      <c r="AS1221" s="858"/>
      <c r="AT1221" s="858"/>
      <c r="AU1221" s="1145"/>
      <c r="AV1221" s="858"/>
      <c r="AW1221" s="1042"/>
      <c r="AX1221" s="858"/>
      <c r="AY1221" s="858"/>
      <c r="AZ1221" s="1042"/>
      <c r="BA1221" s="858"/>
      <c r="BB1221" s="858"/>
      <c r="BC1221" s="858"/>
      <c r="BD1221" s="858"/>
      <c r="BE1221" s="858"/>
      <c r="BF1221" s="858"/>
      <c r="BG1221" s="858"/>
      <c r="BH1221" s="858"/>
      <c r="BI1221" s="858"/>
      <c r="BJ1221" s="858"/>
      <c r="BK1221" s="858"/>
      <c r="BL1221" s="858"/>
      <c r="BM1221" s="611"/>
      <c r="BN1221" s="858"/>
      <c r="BO1221" s="858"/>
      <c r="BP1221" s="858"/>
      <c r="BQ1221" s="547"/>
      <c r="BR1221" s="858"/>
      <c r="BS1221" s="858"/>
      <c r="BT1221" s="858"/>
      <c r="BU1221" s="858"/>
      <c r="BV1221" s="1042"/>
      <c r="BW1221" s="858"/>
      <c r="BX1221" s="858"/>
      <c r="BY1221" s="858"/>
    </row>
    <row r="1222" spans="1:77" s="619" customFormat="1" hidden="1">
      <c r="A1222" s="949"/>
      <c r="B1222" s="1041"/>
      <c r="C1222" s="1041"/>
      <c r="D1222" s="858"/>
      <c r="E1222" s="1042"/>
      <c r="F1222" s="858"/>
      <c r="G1222" s="858"/>
      <c r="H1222" s="608"/>
      <c r="I1222" s="609"/>
      <c r="J1222" s="610"/>
      <c r="K1222" s="611"/>
      <c r="L1222" s="611"/>
      <c r="M1222" s="611"/>
      <c r="N1222" s="611"/>
      <c r="O1222" s="858"/>
      <c r="P1222" s="858"/>
      <c r="Q1222" s="858"/>
      <c r="R1222" s="858"/>
      <c r="S1222" s="858"/>
      <c r="T1222" s="615"/>
      <c r="U1222" s="858"/>
      <c r="V1222" s="858"/>
      <c r="W1222" s="858"/>
      <c r="X1222" s="858"/>
      <c r="Y1222" s="858"/>
      <c r="Z1222" s="858"/>
      <c r="AA1222" s="611"/>
      <c r="AB1222" s="858"/>
      <c r="AC1222" s="858"/>
      <c r="AD1222" s="858"/>
      <c r="AE1222" s="858"/>
      <c r="AF1222" s="858"/>
      <c r="AG1222" s="858"/>
      <c r="AH1222" s="858"/>
      <c r="AI1222" s="611"/>
      <c r="AJ1222" s="858"/>
      <c r="AK1222" s="858"/>
      <c r="AL1222" s="858"/>
      <c r="AM1222" s="858"/>
      <c r="AN1222" s="858"/>
      <c r="AO1222" s="858"/>
      <c r="AP1222" s="858"/>
      <c r="AQ1222" s="858"/>
      <c r="AR1222" s="858"/>
      <c r="AS1222" s="858"/>
      <c r="AT1222" s="858"/>
      <c r="AU1222" s="1145"/>
      <c r="AV1222" s="858"/>
      <c r="AW1222" s="1042"/>
      <c r="AX1222" s="858"/>
      <c r="AY1222" s="858"/>
      <c r="AZ1222" s="1042"/>
      <c r="BA1222" s="858"/>
      <c r="BB1222" s="858"/>
      <c r="BC1222" s="858"/>
      <c r="BD1222" s="858"/>
      <c r="BE1222" s="858"/>
      <c r="BF1222" s="858"/>
      <c r="BG1222" s="858"/>
      <c r="BH1222" s="858"/>
      <c r="BI1222" s="858"/>
      <c r="BJ1222" s="858"/>
      <c r="BK1222" s="858"/>
      <c r="BL1222" s="858"/>
      <c r="BM1222" s="611"/>
      <c r="BN1222" s="858"/>
      <c r="BO1222" s="858"/>
      <c r="BP1222" s="858"/>
      <c r="BQ1222" s="547"/>
      <c r="BR1222" s="858"/>
      <c r="BS1222" s="858"/>
      <c r="BT1222" s="858"/>
      <c r="BU1222" s="858"/>
      <c r="BV1222" s="1042"/>
      <c r="BW1222" s="858"/>
      <c r="BX1222" s="858"/>
      <c r="BY1222" s="858"/>
    </row>
    <row r="1223" spans="1:77" s="619" customFormat="1" hidden="1">
      <c r="A1223" s="949"/>
      <c r="B1223" s="1041"/>
      <c r="C1223" s="1041"/>
      <c r="D1223" s="858"/>
      <c r="E1223" s="1042"/>
      <c r="F1223" s="858"/>
      <c r="G1223" s="858"/>
      <c r="H1223" s="608"/>
      <c r="I1223" s="609"/>
      <c r="J1223" s="610"/>
      <c r="K1223" s="611"/>
      <c r="L1223" s="611"/>
      <c r="M1223" s="611"/>
      <c r="N1223" s="611"/>
      <c r="O1223" s="858"/>
      <c r="P1223" s="858"/>
      <c r="Q1223" s="858"/>
      <c r="R1223" s="858"/>
      <c r="S1223" s="858"/>
      <c r="T1223" s="615"/>
      <c r="U1223" s="858"/>
      <c r="V1223" s="858"/>
      <c r="W1223" s="858"/>
      <c r="X1223" s="858"/>
      <c r="Y1223" s="858"/>
      <c r="Z1223" s="858"/>
      <c r="AA1223" s="611"/>
      <c r="AB1223" s="858"/>
      <c r="AC1223" s="858"/>
      <c r="AD1223" s="858"/>
      <c r="AE1223" s="858"/>
      <c r="AF1223" s="858"/>
      <c r="AG1223" s="858"/>
      <c r="AH1223" s="858"/>
      <c r="AI1223" s="611"/>
      <c r="AJ1223" s="858"/>
      <c r="AK1223" s="858"/>
      <c r="AL1223" s="858"/>
      <c r="AM1223" s="858"/>
      <c r="AN1223" s="858"/>
      <c r="AO1223" s="858"/>
      <c r="AP1223" s="858"/>
      <c r="AQ1223" s="858"/>
      <c r="AR1223" s="858"/>
      <c r="AS1223" s="858"/>
      <c r="AT1223" s="858"/>
      <c r="AU1223" s="1145"/>
      <c r="AV1223" s="858"/>
      <c r="AW1223" s="1042"/>
      <c r="AX1223" s="858"/>
      <c r="AY1223" s="858"/>
      <c r="AZ1223" s="1042"/>
      <c r="BA1223" s="858"/>
      <c r="BB1223" s="858"/>
      <c r="BC1223" s="858"/>
      <c r="BD1223" s="858"/>
      <c r="BE1223" s="858"/>
      <c r="BF1223" s="858"/>
      <c r="BG1223" s="858"/>
      <c r="BH1223" s="858"/>
      <c r="BI1223" s="858"/>
      <c r="BJ1223" s="858"/>
      <c r="BK1223" s="858"/>
      <c r="BL1223" s="858"/>
      <c r="BM1223" s="611"/>
      <c r="BN1223" s="858"/>
      <c r="BO1223" s="858"/>
      <c r="BP1223" s="858"/>
      <c r="BQ1223" s="547"/>
      <c r="BR1223" s="858"/>
      <c r="BS1223" s="858"/>
      <c r="BT1223" s="858"/>
      <c r="BU1223" s="858"/>
      <c r="BV1223" s="1042"/>
      <c r="BW1223" s="858"/>
      <c r="BX1223" s="858"/>
      <c r="BY1223" s="858"/>
    </row>
    <row r="1224" spans="1:77" s="828" customFormat="1" ht="12.75" hidden="1">
      <c r="A1224" s="820"/>
      <c r="B1224" s="820"/>
      <c r="C1224" s="820" t="s">
        <v>81</v>
      </c>
      <c r="D1224" s="820" t="s">
        <v>25</v>
      </c>
      <c r="E1224" s="820" t="s">
        <v>87</v>
      </c>
      <c r="F1224" s="820">
        <v>27.4</v>
      </c>
      <c r="G1224" s="823">
        <f>F1224-H1224</f>
        <v>0</v>
      </c>
      <c r="H1224" s="824">
        <f t="shared" ref="H1224:H1252" si="409">J1224</f>
        <v>27.4</v>
      </c>
      <c r="I1224" s="825"/>
      <c r="J1224" s="826">
        <f t="shared" ref="J1224:J1252" si="410">K1224+AA1224+BM1224</f>
        <v>27.4</v>
      </c>
      <c r="K1224" s="827">
        <f t="shared" ref="K1224:K1252" si="411">L1224+T1224+X1224+Y1224+Z1224</f>
        <v>22.02</v>
      </c>
      <c r="L1224" s="827">
        <f t="shared" ref="L1224:L1252" si="412">M1224+S1224</f>
        <v>22.02</v>
      </c>
      <c r="M1224" s="827">
        <f t="shared" ref="M1224:M1252" si="413">N1224+R1224</f>
        <v>19.68</v>
      </c>
      <c r="N1224" s="827">
        <f t="shared" ref="N1224:N1252" si="414">O1224+P1224+Q1224</f>
        <v>8.3800000000000008</v>
      </c>
      <c r="O1224" s="827">
        <v>3.15</v>
      </c>
      <c r="P1224" s="828">
        <v>5.23</v>
      </c>
      <c r="R1224" s="828">
        <v>11.3</v>
      </c>
      <c r="S1224" s="828">
        <v>2.34</v>
      </c>
      <c r="T1224" s="827">
        <f t="shared" ref="T1224:T1251" si="415">U1224+V1224+W1224</f>
        <v>0</v>
      </c>
      <c r="AA1224" s="827">
        <f t="shared" ref="AA1224:AA1251" si="416">SUM(AB1224:AI1224)+AW1224+SUM(AY1224:BC1224)+SUM(BF1224:BL1224)</f>
        <v>2.15</v>
      </c>
      <c r="AI1224" s="827">
        <f t="shared" ref="AI1224" si="417">SUM(AJ1224:AV1224)+AX1224+SUM(BD1224:BE1224)</f>
        <v>2.15</v>
      </c>
      <c r="AK1224" s="828">
        <v>2.15</v>
      </c>
      <c r="BM1224" s="827">
        <f t="shared" ref="BM1224:BM1251" si="418">SUM(BN1224:BP1224)</f>
        <v>3.23</v>
      </c>
      <c r="BN1224" s="828">
        <v>3.23</v>
      </c>
    </row>
    <row r="1225" spans="1:77" s="812" customFormat="1" ht="30" hidden="1">
      <c r="A1225" s="638"/>
      <c r="B1225" s="732">
        <v>14</v>
      </c>
      <c r="C1225" s="719" t="s">
        <v>261</v>
      </c>
      <c r="D1225" s="640" t="s">
        <v>25</v>
      </c>
      <c r="E1225" s="809" t="s">
        <v>87</v>
      </c>
      <c r="F1225" s="640"/>
      <c r="G1225" s="651"/>
      <c r="H1225" s="643">
        <f t="shared" si="409"/>
        <v>2.2999999999999998</v>
      </c>
      <c r="I1225" s="644"/>
      <c r="J1225" s="645">
        <f t="shared" si="410"/>
        <v>2.2999999999999998</v>
      </c>
      <c r="K1225" s="1">
        <f t="shared" si="411"/>
        <v>2.2999999999999998</v>
      </c>
      <c r="L1225" s="1">
        <f t="shared" si="412"/>
        <v>2.2999999999999998</v>
      </c>
      <c r="M1225" s="1">
        <f t="shared" si="413"/>
        <v>2.2999999999999998</v>
      </c>
      <c r="N1225" s="1">
        <f t="shared" si="414"/>
        <v>0</v>
      </c>
      <c r="O1225" s="1"/>
      <c r="P1225" s="1"/>
      <c r="Q1225" s="1"/>
      <c r="R1225" s="1">
        <v>2.2999999999999998</v>
      </c>
      <c r="S1225" s="1"/>
      <c r="T1225" s="1">
        <f t="shared" si="415"/>
        <v>0</v>
      </c>
      <c r="U1225" s="1"/>
      <c r="V1225" s="1"/>
      <c r="W1225" s="1"/>
      <c r="X1225" s="1"/>
      <c r="Y1225" s="1"/>
      <c r="Z1225" s="1"/>
      <c r="AA1225" s="1">
        <f t="shared" si="416"/>
        <v>0</v>
      </c>
      <c r="AB1225" s="1"/>
      <c r="AC1225" s="1"/>
      <c r="AD1225" s="1"/>
      <c r="AE1225" s="1"/>
      <c r="AF1225" s="1"/>
      <c r="AG1225" s="1"/>
      <c r="AH1225" s="1"/>
      <c r="AI1225" s="1">
        <f t="shared" ref="AI1225:AI1251" si="419">SUM(AJ1225:AV1225)+AX1225+BD1225+BE1225</f>
        <v>0</v>
      </c>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f t="shared" si="418"/>
        <v>0</v>
      </c>
      <c r="BN1225" s="1"/>
      <c r="BO1225" s="1"/>
      <c r="BP1225" s="1"/>
      <c r="BQ1225" s="643"/>
      <c r="BR1225" s="811"/>
    </row>
    <row r="1226" spans="1:77" s="812" customFormat="1" ht="30" hidden="1">
      <c r="A1226" s="638"/>
      <c r="B1226" s="732">
        <v>16</v>
      </c>
      <c r="C1226" s="719" t="s">
        <v>262</v>
      </c>
      <c r="D1226" s="640" t="s">
        <v>25</v>
      </c>
      <c r="E1226" s="809" t="s">
        <v>87</v>
      </c>
      <c r="F1226" s="640"/>
      <c r="G1226" s="651"/>
      <c r="H1226" s="643">
        <f t="shared" si="409"/>
        <v>0.44</v>
      </c>
      <c r="I1226" s="644"/>
      <c r="J1226" s="645">
        <f t="shared" si="410"/>
        <v>0.44</v>
      </c>
      <c r="K1226" s="1">
        <f t="shared" si="411"/>
        <v>0.44</v>
      </c>
      <c r="L1226" s="1">
        <f t="shared" si="412"/>
        <v>0.44</v>
      </c>
      <c r="M1226" s="1">
        <f t="shared" si="413"/>
        <v>0.44</v>
      </c>
      <c r="N1226" s="1">
        <f t="shared" si="414"/>
        <v>0.44</v>
      </c>
      <c r="O1226" s="1">
        <v>0.44</v>
      </c>
      <c r="P1226" s="1"/>
      <c r="Q1226" s="1"/>
      <c r="R1226" s="1"/>
      <c r="S1226" s="1"/>
      <c r="T1226" s="1">
        <f t="shared" si="415"/>
        <v>0</v>
      </c>
      <c r="U1226" s="1"/>
      <c r="V1226" s="1"/>
      <c r="W1226" s="1"/>
      <c r="X1226" s="1"/>
      <c r="Y1226" s="1"/>
      <c r="Z1226" s="1"/>
      <c r="AA1226" s="1">
        <f t="shared" si="416"/>
        <v>0</v>
      </c>
      <c r="AB1226" s="1"/>
      <c r="AC1226" s="1"/>
      <c r="AD1226" s="1"/>
      <c r="AE1226" s="1"/>
      <c r="AF1226" s="1"/>
      <c r="AG1226" s="1"/>
      <c r="AH1226" s="1"/>
      <c r="AI1226" s="1">
        <f t="shared" si="419"/>
        <v>0</v>
      </c>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f t="shared" si="418"/>
        <v>0</v>
      </c>
      <c r="BN1226" s="1"/>
      <c r="BO1226" s="1"/>
      <c r="BP1226" s="1"/>
      <c r="BQ1226" s="643"/>
      <c r="BR1226" s="811"/>
    </row>
    <row r="1227" spans="1:77" s="812" customFormat="1" ht="30" hidden="1">
      <c r="A1227" s="638"/>
      <c r="B1227" s="732">
        <v>18</v>
      </c>
      <c r="C1227" s="719" t="s">
        <v>263</v>
      </c>
      <c r="D1227" s="640" t="s">
        <v>25</v>
      </c>
      <c r="E1227" s="809" t="s">
        <v>87</v>
      </c>
      <c r="F1227" s="640"/>
      <c r="G1227" s="651"/>
      <c r="H1227" s="643">
        <f t="shared" si="409"/>
        <v>0.33000000000000007</v>
      </c>
      <c r="I1227" s="644"/>
      <c r="J1227" s="645">
        <f t="shared" si="410"/>
        <v>0.33000000000000007</v>
      </c>
      <c r="K1227" s="1">
        <f t="shared" si="411"/>
        <v>0.30000000000000004</v>
      </c>
      <c r="L1227" s="1">
        <f t="shared" si="412"/>
        <v>0.30000000000000004</v>
      </c>
      <c r="M1227" s="1">
        <f t="shared" si="413"/>
        <v>0.16</v>
      </c>
      <c r="N1227" s="1">
        <f t="shared" si="414"/>
        <v>0.13</v>
      </c>
      <c r="O1227" s="1">
        <v>0.13</v>
      </c>
      <c r="P1227" s="1"/>
      <c r="Q1227" s="1"/>
      <c r="R1227" s="1">
        <v>0.03</v>
      </c>
      <c r="S1227" s="1">
        <v>0.14000000000000001</v>
      </c>
      <c r="T1227" s="1">
        <f t="shared" si="415"/>
        <v>0</v>
      </c>
      <c r="U1227" s="1"/>
      <c r="V1227" s="1"/>
      <c r="W1227" s="1"/>
      <c r="X1227" s="1"/>
      <c r="Y1227" s="1"/>
      <c r="Z1227" s="1"/>
      <c r="AA1227" s="1">
        <f t="shared" si="416"/>
        <v>0.03</v>
      </c>
      <c r="AB1227" s="1"/>
      <c r="AC1227" s="1"/>
      <c r="AD1227" s="1"/>
      <c r="AE1227" s="1"/>
      <c r="AF1227" s="1"/>
      <c r="AG1227" s="1"/>
      <c r="AH1227" s="1"/>
      <c r="AI1227" s="1">
        <f t="shared" si="419"/>
        <v>0</v>
      </c>
      <c r="AJ1227" s="1"/>
      <c r="AK1227" s="1"/>
      <c r="AL1227" s="1"/>
      <c r="AM1227" s="1"/>
      <c r="AN1227" s="1"/>
      <c r="AO1227" s="1"/>
      <c r="AP1227" s="1"/>
      <c r="AQ1227" s="1"/>
      <c r="AR1227" s="1"/>
      <c r="AS1227" s="1"/>
      <c r="AT1227" s="1"/>
      <c r="AU1227" s="1"/>
      <c r="AV1227" s="1"/>
      <c r="AW1227" s="1"/>
      <c r="AX1227" s="1"/>
      <c r="AY1227" s="1">
        <v>0.03</v>
      </c>
      <c r="AZ1227" s="1"/>
      <c r="BA1227" s="1"/>
      <c r="BB1227" s="1"/>
      <c r="BC1227" s="1"/>
      <c r="BD1227" s="1"/>
      <c r="BE1227" s="1"/>
      <c r="BF1227" s="1"/>
      <c r="BG1227" s="1"/>
      <c r="BH1227" s="1"/>
      <c r="BI1227" s="1"/>
      <c r="BJ1227" s="1"/>
      <c r="BK1227" s="1"/>
      <c r="BL1227" s="1"/>
      <c r="BM1227" s="1">
        <f t="shared" si="418"/>
        <v>0</v>
      </c>
      <c r="BN1227" s="1"/>
      <c r="BO1227" s="1"/>
      <c r="BP1227" s="1"/>
      <c r="BQ1227" s="643"/>
      <c r="BR1227" s="811"/>
    </row>
    <row r="1228" spans="1:77" s="812" customFormat="1" ht="30" hidden="1">
      <c r="A1228" s="638"/>
      <c r="B1228" s="732">
        <v>28</v>
      </c>
      <c r="C1228" s="719" t="s">
        <v>264</v>
      </c>
      <c r="D1228" s="640" t="s">
        <v>25</v>
      </c>
      <c r="E1228" s="809" t="s">
        <v>87</v>
      </c>
      <c r="F1228" s="640"/>
      <c r="G1228" s="651"/>
      <c r="H1228" s="643">
        <f t="shared" si="409"/>
        <v>0.2</v>
      </c>
      <c r="I1228" s="644"/>
      <c r="J1228" s="645">
        <f t="shared" si="410"/>
        <v>0.2</v>
      </c>
      <c r="K1228" s="1">
        <f t="shared" si="411"/>
        <v>0.2</v>
      </c>
      <c r="L1228" s="1">
        <f t="shared" si="412"/>
        <v>0.2</v>
      </c>
      <c r="M1228" s="1">
        <f t="shared" si="413"/>
        <v>0.2</v>
      </c>
      <c r="N1228" s="1">
        <f t="shared" si="414"/>
        <v>0.2</v>
      </c>
      <c r="O1228" s="1">
        <v>0.2</v>
      </c>
      <c r="P1228" s="1"/>
      <c r="Q1228" s="1"/>
      <c r="R1228" s="1"/>
      <c r="S1228" s="1"/>
      <c r="T1228" s="1">
        <f t="shared" si="415"/>
        <v>0</v>
      </c>
      <c r="U1228" s="1"/>
      <c r="V1228" s="1"/>
      <c r="W1228" s="1"/>
      <c r="X1228" s="1"/>
      <c r="Y1228" s="1"/>
      <c r="Z1228" s="1"/>
      <c r="AA1228" s="1">
        <f t="shared" si="416"/>
        <v>0</v>
      </c>
      <c r="AB1228" s="1"/>
      <c r="AC1228" s="1"/>
      <c r="AD1228" s="1"/>
      <c r="AE1228" s="1"/>
      <c r="AF1228" s="1"/>
      <c r="AG1228" s="1"/>
      <c r="AH1228" s="1"/>
      <c r="AI1228" s="1">
        <f t="shared" si="419"/>
        <v>0</v>
      </c>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f t="shared" si="418"/>
        <v>0</v>
      </c>
      <c r="BN1228" s="1"/>
      <c r="BO1228" s="1"/>
      <c r="BP1228" s="1"/>
      <c r="BQ1228" s="643"/>
      <c r="BR1228" s="811"/>
    </row>
    <row r="1229" spans="1:77" s="812" customFormat="1" ht="30" hidden="1">
      <c r="A1229" s="638"/>
      <c r="B1229" s="732">
        <v>36</v>
      </c>
      <c r="C1229" s="719" t="s">
        <v>265</v>
      </c>
      <c r="D1229" s="640" t="s">
        <v>25</v>
      </c>
      <c r="E1229" s="809" t="s">
        <v>87</v>
      </c>
      <c r="F1229" s="640"/>
      <c r="G1229" s="651"/>
      <c r="H1229" s="643">
        <f t="shared" si="409"/>
        <v>1.28</v>
      </c>
      <c r="I1229" s="644"/>
      <c r="J1229" s="645">
        <f t="shared" si="410"/>
        <v>1.28</v>
      </c>
      <c r="K1229" s="1">
        <f t="shared" si="411"/>
        <v>1.28</v>
      </c>
      <c r="L1229" s="1">
        <f t="shared" si="412"/>
        <v>1.28</v>
      </c>
      <c r="M1229" s="1">
        <f t="shared" si="413"/>
        <v>1.28</v>
      </c>
      <c r="N1229" s="1">
        <f t="shared" si="414"/>
        <v>1.28</v>
      </c>
      <c r="O1229" s="1"/>
      <c r="P1229" s="1">
        <v>1.28</v>
      </c>
      <c r="Q1229" s="1"/>
      <c r="R1229" s="1"/>
      <c r="S1229" s="1"/>
      <c r="T1229" s="1">
        <f t="shared" si="415"/>
        <v>0</v>
      </c>
      <c r="U1229" s="1"/>
      <c r="V1229" s="1"/>
      <c r="W1229" s="1"/>
      <c r="X1229" s="1"/>
      <c r="Y1229" s="1"/>
      <c r="Z1229" s="1"/>
      <c r="AA1229" s="1">
        <f t="shared" si="416"/>
        <v>0</v>
      </c>
      <c r="AB1229" s="1"/>
      <c r="AC1229" s="1"/>
      <c r="AD1229" s="1"/>
      <c r="AE1229" s="1"/>
      <c r="AF1229" s="1"/>
      <c r="AG1229" s="1"/>
      <c r="AH1229" s="1"/>
      <c r="AI1229" s="1">
        <f t="shared" si="419"/>
        <v>0</v>
      </c>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f t="shared" si="418"/>
        <v>0</v>
      </c>
      <c r="BN1229" s="1"/>
      <c r="BO1229" s="1"/>
      <c r="BP1229" s="1"/>
      <c r="BQ1229" s="643"/>
      <c r="BR1229" s="811"/>
    </row>
    <row r="1230" spans="1:77" s="812" customFormat="1" ht="30" hidden="1">
      <c r="A1230" s="638"/>
      <c r="B1230" s="732">
        <v>38</v>
      </c>
      <c r="C1230" s="719" t="s">
        <v>266</v>
      </c>
      <c r="D1230" s="640" t="s">
        <v>25</v>
      </c>
      <c r="E1230" s="809" t="s">
        <v>87</v>
      </c>
      <c r="F1230" s="640"/>
      <c r="G1230" s="651"/>
      <c r="H1230" s="643">
        <f t="shared" si="409"/>
        <v>1.17</v>
      </c>
      <c r="I1230" s="644"/>
      <c r="J1230" s="645">
        <f t="shared" si="410"/>
        <v>1.17</v>
      </c>
      <c r="K1230" s="1">
        <f t="shared" si="411"/>
        <v>1.17</v>
      </c>
      <c r="L1230" s="1">
        <f t="shared" si="412"/>
        <v>1.17</v>
      </c>
      <c r="M1230" s="1">
        <f t="shared" si="413"/>
        <v>1.17</v>
      </c>
      <c r="N1230" s="1">
        <f t="shared" si="414"/>
        <v>1.17</v>
      </c>
      <c r="O1230" s="1"/>
      <c r="P1230" s="1">
        <v>1.17</v>
      </c>
      <c r="Q1230" s="1"/>
      <c r="R1230" s="1"/>
      <c r="S1230" s="1"/>
      <c r="T1230" s="1">
        <f t="shared" si="415"/>
        <v>0</v>
      </c>
      <c r="U1230" s="1"/>
      <c r="V1230" s="1"/>
      <c r="W1230" s="1"/>
      <c r="X1230" s="1"/>
      <c r="Y1230" s="1"/>
      <c r="Z1230" s="1"/>
      <c r="AA1230" s="1">
        <f t="shared" si="416"/>
        <v>0</v>
      </c>
      <c r="AB1230" s="1"/>
      <c r="AC1230" s="1"/>
      <c r="AD1230" s="1"/>
      <c r="AE1230" s="1"/>
      <c r="AF1230" s="1"/>
      <c r="AG1230" s="1"/>
      <c r="AH1230" s="1"/>
      <c r="AI1230" s="1">
        <f t="shared" si="419"/>
        <v>0</v>
      </c>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f t="shared" si="418"/>
        <v>0</v>
      </c>
      <c r="BN1230" s="1"/>
      <c r="BO1230" s="1"/>
      <c r="BP1230" s="1"/>
      <c r="BQ1230" s="643"/>
      <c r="BR1230" s="811"/>
    </row>
    <row r="1231" spans="1:77" s="812" customFormat="1" ht="30" hidden="1">
      <c r="A1231" s="638"/>
      <c r="B1231" s="732">
        <v>40</v>
      </c>
      <c r="C1231" s="719" t="s">
        <v>267</v>
      </c>
      <c r="D1231" s="640" t="s">
        <v>25</v>
      </c>
      <c r="E1231" s="809" t="s">
        <v>87</v>
      </c>
      <c r="F1231" s="640"/>
      <c r="G1231" s="651"/>
      <c r="H1231" s="643">
        <f t="shared" si="409"/>
        <v>0.92</v>
      </c>
      <c r="I1231" s="644"/>
      <c r="J1231" s="645">
        <f t="shared" si="410"/>
        <v>0.92</v>
      </c>
      <c r="K1231" s="1">
        <f t="shared" si="411"/>
        <v>0.92</v>
      </c>
      <c r="L1231" s="1">
        <f t="shared" si="412"/>
        <v>0.92</v>
      </c>
      <c r="M1231" s="1">
        <f t="shared" si="413"/>
        <v>0.92</v>
      </c>
      <c r="N1231" s="1">
        <f t="shared" si="414"/>
        <v>0.92</v>
      </c>
      <c r="O1231" s="1"/>
      <c r="P1231" s="1">
        <v>0.92</v>
      </c>
      <c r="Q1231" s="1"/>
      <c r="R1231" s="1"/>
      <c r="S1231" s="1"/>
      <c r="T1231" s="1">
        <f t="shared" si="415"/>
        <v>0</v>
      </c>
      <c r="U1231" s="1"/>
      <c r="V1231" s="1"/>
      <c r="W1231" s="1"/>
      <c r="X1231" s="1"/>
      <c r="Y1231" s="1"/>
      <c r="Z1231" s="1"/>
      <c r="AA1231" s="1">
        <f t="shared" si="416"/>
        <v>0</v>
      </c>
      <c r="AB1231" s="1"/>
      <c r="AC1231" s="1"/>
      <c r="AD1231" s="1"/>
      <c r="AE1231" s="1"/>
      <c r="AF1231" s="1"/>
      <c r="AG1231" s="1"/>
      <c r="AH1231" s="1"/>
      <c r="AI1231" s="1">
        <f t="shared" si="419"/>
        <v>0</v>
      </c>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f t="shared" si="418"/>
        <v>0</v>
      </c>
      <c r="BN1231" s="1"/>
      <c r="BO1231" s="1"/>
      <c r="BP1231" s="1"/>
      <c r="BQ1231" s="643"/>
      <c r="BR1231" s="811"/>
    </row>
    <row r="1232" spans="1:77" s="812" customFormat="1" ht="30" hidden="1">
      <c r="A1232" s="638"/>
      <c r="B1232" s="732">
        <v>43</v>
      </c>
      <c r="C1232" s="719" t="s">
        <v>268</v>
      </c>
      <c r="D1232" s="640" t="s">
        <v>25</v>
      </c>
      <c r="E1232" s="809" t="s">
        <v>87</v>
      </c>
      <c r="F1232" s="640"/>
      <c r="G1232" s="651"/>
      <c r="H1232" s="643">
        <f t="shared" si="409"/>
        <v>1.37</v>
      </c>
      <c r="I1232" s="644"/>
      <c r="J1232" s="645">
        <f t="shared" si="410"/>
        <v>1.37</v>
      </c>
      <c r="K1232" s="1">
        <f t="shared" si="411"/>
        <v>1.37</v>
      </c>
      <c r="L1232" s="1">
        <f t="shared" si="412"/>
        <v>1.37</v>
      </c>
      <c r="M1232" s="1">
        <f t="shared" si="413"/>
        <v>1.37</v>
      </c>
      <c r="N1232" s="1">
        <f t="shared" si="414"/>
        <v>1.37</v>
      </c>
      <c r="O1232" s="1"/>
      <c r="P1232" s="1">
        <v>1.37</v>
      </c>
      <c r="Q1232" s="1"/>
      <c r="R1232" s="1"/>
      <c r="S1232" s="1"/>
      <c r="T1232" s="1">
        <f t="shared" si="415"/>
        <v>0</v>
      </c>
      <c r="U1232" s="1"/>
      <c r="V1232" s="1"/>
      <c r="W1232" s="1"/>
      <c r="X1232" s="1"/>
      <c r="Y1232" s="1"/>
      <c r="Z1232" s="1"/>
      <c r="AA1232" s="1">
        <f t="shared" si="416"/>
        <v>0</v>
      </c>
      <c r="AB1232" s="1"/>
      <c r="AC1232" s="1"/>
      <c r="AD1232" s="1"/>
      <c r="AE1232" s="1"/>
      <c r="AF1232" s="1"/>
      <c r="AG1232" s="1"/>
      <c r="AH1232" s="1"/>
      <c r="AI1232" s="1">
        <f t="shared" si="419"/>
        <v>0</v>
      </c>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f t="shared" si="418"/>
        <v>0</v>
      </c>
      <c r="BN1232" s="1"/>
      <c r="BO1232" s="1"/>
      <c r="BP1232" s="1"/>
      <c r="BQ1232" s="643"/>
      <c r="BR1232" s="811"/>
    </row>
    <row r="1233" spans="1:70" s="812" customFormat="1" ht="30" hidden="1">
      <c r="A1233" s="638"/>
      <c r="B1233" s="732">
        <v>45</v>
      </c>
      <c r="C1233" s="719" t="s">
        <v>269</v>
      </c>
      <c r="D1233" s="640" t="s">
        <v>25</v>
      </c>
      <c r="E1233" s="809" t="s">
        <v>87</v>
      </c>
      <c r="F1233" s="640"/>
      <c r="G1233" s="651"/>
      <c r="H1233" s="643">
        <f t="shared" si="409"/>
        <v>0.38</v>
      </c>
      <c r="I1233" s="644"/>
      <c r="J1233" s="645">
        <f t="shared" si="410"/>
        <v>0.38</v>
      </c>
      <c r="K1233" s="1">
        <f t="shared" si="411"/>
        <v>0.38</v>
      </c>
      <c r="L1233" s="1">
        <f t="shared" si="412"/>
        <v>0.38</v>
      </c>
      <c r="M1233" s="1">
        <f t="shared" si="413"/>
        <v>0.38</v>
      </c>
      <c r="N1233" s="1">
        <f t="shared" si="414"/>
        <v>0.38</v>
      </c>
      <c r="O1233" s="1"/>
      <c r="P1233" s="1">
        <v>0.38</v>
      </c>
      <c r="Q1233" s="1"/>
      <c r="R1233" s="1"/>
      <c r="S1233" s="1"/>
      <c r="T1233" s="1">
        <f t="shared" si="415"/>
        <v>0</v>
      </c>
      <c r="U1233" s="1"/>
      <c r="V1233" s="1"/>
      <c r="W1233" s="1"/>
      <c r="X1233" s="1"/>
      <c r="Y1233" s="1"/>
      <c r="Z1233" s="1"/>
      <c r="AA1233" s="1">
        <f t="shared" si="416"/>
        <v>0</v>
      </c>
      <c r="AB1233" s="1"/>
      <c r="AC1233" s="1"/>
      <c r="AD1233" s="1"/>
      <c r="AE1233" s="1"/>
      <c r="AF1233" s="1"/>
      <c r="AG1233" s="1"/>
      <c r="AH1233" s="1"/>
      <c r="AI1233" s="1">
        <f t="shared" si="419"/>
        <v>0</v>
      </c>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f t="shared" si="418"/>
        <v>0</v>
      </c>
      <c r="BN1233" s="1"/>
      <c r="BO1233" s="1"/>
      <c r="BP1233" s="1"/>
      <c r="BQ1233" s="643"/>
      <c r="BR1233" s="811"/>
    </row>
    <row r="1234" spans="1:70" s="812" customFormat="1" ht="30" hidden="1">
      <c r="A1234" s="638"/>
      <c r="B1234" s="732">
        <v>64</v>
      </c>
      <c r="C1234" s="719" t="s">
        <v>270</v>
      </c>
      <c r="D1234" s="640" t="s">
        <v>25</v>
      </c>
      <c r="E1234" s="809" t="s">
        <v>87</v>
      </c>
      <c r="F1234" s="640"/>
      <c r="G1234" s="642"/>
      <c r="H1234" s="643">
        <f t="shared" si="409"/>
        <v>1.5899999999999999</v>
      </c>
      <c r="I1234" s="644"/>
      <c r="J1234" s="645">
        <f t="shared" si="410"/>
        <v>1.5899999999999999</v>
      </c>
      <c r="K1234" s="1">
        <f t="shared" si="411"/>
        <v>1.42</v>
      </c>
      <c r="L1234" s="1">
        <f t="shared" si="412"/>
        <v>1.42</v>
      </c>
      <c r="M1234" s="1">
        <f t="shared" si="413"/>
        <v>0.99</v>
      </c>
      <c r="N1234" s="1">
        <f t="shared" si="414"/>
        <v>0.67999999999999994</v>
      </c>
      <c r="O1234" s="1">
        <v>0.35</v>
      </c>
      <c r="P1234" s="1">
        <v>0.33</v>
      </c>
      <c r="Q1234" s="1"/>
      <c r="R1234" s="1">
        <v>0.31</v>
      </c>
      <c r="S1234" s="1">
        <v>0.43</v>
      </c>
      <c r="T1234" s="1">
        <f t="shared" si="415"/>
        <v>0</v>
      </c>
      <c r="U1234" s="1"/>
      <c r="V1234" s="1"/>
      <c r="W1234" s="1"/>
      <c r="X1234" s="1"/>
      <c r="Y1234" s="1"/>
      <c r="Z1234" s="1"/>
      <c r="AA1234" s="1">
        <f t="shared" si="416"/>
        <v>0.17</v>
      </c>
      <c r="AB1234" s="1"/>
      <c r="AC1234" s="1"/>
      <c r="AD1234" s="1"/>
      <c r="AE1234" s="1"/>
      <c r="AF1234" s="1"/>
      <c r="AG1234" s="1"/>
      <c r="AH1234" s="1"/>
      <c r="AI1234" s="1">
        <f t="shared" si="419"/>
        <v>0.14000000000000001</v>
      </c>
      <c r="AJ1234" s="1"/>
      <c r="AK1234" s="1"/>
      <c r="AL1234" s="1"/>
      <c r="AM1234" s="1"/>
      <c r="AN1234" s="1"/>
      <c r="AO1234" s="1"/>
      <c r="AP1234" s="1"/>
      <c r="AQ1234" s="1"/>
      <c r="AR1234" s="1"/>
      <c r="AS1234" s="1"/>
      <c r="AT1234" s="1"/>
      <c r="AU1234" s="1"/>
      <c r="AV1234" s="1"/>
      <c r="AW1234" s="1"/>
      <c r="AX1234" s="1"/>
      <c r="AY1234" s="1">
        <v>0.01</v>
      </c>
      <c r="AZ1234" s="1"/>
      <c r="BA1234" s="1"/>
      <c r="BB1234" s="1"/>
      <c r="BC1234" s="1"/>
      <c r="BD1234" s="1"/>
      <c r="BE1234" s="1">
        <v>0.14000000000000001</v>
      </c>
      <c r="BF1234" s="1"/>
      <c r="BG1234" s="1">
        <v>0.02</v>
      </c>
      <c r="BH1234" s="1"/>
      <c r="BI1234" s="1"/>
      <c r="BJ1234" s="1"/>
      <c r="BK1234" s="1"/>
      <c r="BL1234" s="1"/>
      <c r="BM1234" s="1">
        <f t="shared" si="418"/>
        <v>0</v>
      </c>
      <c r="BN1234" s="1"/>
      <c r="BO1234" s="1"/>
      <c r="BP1234" s="1"/>
      <c r="BQ1234" s="643"/>
      <c r="BR1234" s="811"/>
    </row>
    <row r="1235" spans="1:70" s="812" customFormat="1" hidden="1">
      <c r="A1235" s="638"/>
      <c r="B1235" s="732">
        <v>66</v>
      </c>
      <c r="C1235" s="719" t="s">
        <v>271</v>
      </c>
      <c r="D1235" s="640" t="s">
        <v>25</v>
      </c>
      <c r="E1235" s="809" t="s">
        <v>87</v>
      </c>
      <c r="F1235" s="640">
        <v>3.87</v>
      </c>
      <c r="G1235" s="1255">
        <f>F1235-H1235</f>
        <v>0.7200000000000002</v>
      </c>
      <c r="H1235" s="643">
        <f t="shared" si="409"/>
        <v>3.15</v>
      </c>
      <c r="I1235" s="644"/>
      <c r="J1235" s="645">
        <f t="shared" si="410"/>
        <v>3.15</v>
      </c>
      <c r="K1235" s="1">
        <f t="shared" si="411"/>
        <v>2.02</v>
      </c>
      <c r="L1235" s="1">
        <f t="shared" si="412"/>
        <v>2.02</v>
      </c>
      <c r="M1235" s="1">
        <f t="shared" si="413"/>
        <v>2.02</v>
      </c>
      <c r="N1235" s="1">
        <f t="shared" si="414"/>
        <v>1</v>
      </c>
      <c r="O1235" s="1">
        <v>1</v>
      </c>
      <c r="P1235" s="1"/>
      <c r="Q1235" s="1"/>
      <c r="R1235" s="1">
        <v>1.02</v>
      </c>
      <c r="S1235" s="1"/>
      <c r="T1235" s="1">
        <f t="shared" si="415"/>
        <v>0</v>
      </c>
      <c r="U1235" s="1"/>
      <c r="V1235" s="1"/>
      <c r="W1235" s="1"/>
      <c r="X1235" s="1"/>
      <c r="Y1235" s="1"/>
      <c r="Z1235" s="1"/>
      <c r="AA1235" s="1">
        <f t="shared" si="416"/>
        <v>0.46</v>
      </c>
      <c r="AB1235" s="1"/>
      <c r="AC1235" s="1"/>
      <c r="AD1235" s="1"/>
      <c r="AE1235" s="1"/>
      <c r="AF1235" s="1"/>
      <c r="AG1235" s="1"/>
      <c r="AH1235" s="1"/>
      <c r="AI1235" s="1">
        <f t="shared" si="419"/>
        <v>0</v>
      </c>
      <c r="AJ1235" s="1"/>
      <c r="AK1235" s="1"/>
      <c r="AL1235" s="1"/>
      <c r="AM1235" s="1"/>
      <c r="AN1235" s="1"/>
      <c r="AO1235" s="1"/>
      <c r="AP1235" s="1"/>
      <c r="AQ1235" s="1"/>
      <c r="AR1235" s="1"/>
      <c r="AS1235" s="1"/>
      <c r="AT1235" s="1"/>
      <c r="AU1235" s="1"/>
      <c r="AV1235" s="1"/>
      <c r="AW1235" s="1"/>
      <c r="AX1235" s="1"/>
      <c r="AY1235" s="1">
        <v>0.46</v>
      </c>
      <c r="AZ1235" s="1"/>
      <c r="BA1235" s="1"/>
      <c r="BB1235" s="1"/>
      <c r="BC1235" s="1"/>
      <c r="BD1235" s="1"/>
      <c r="BE1235" s="1"/>
      <c r="BF1235" s="1"/>
      <c r="BG1235" s="1"/>
      <c r="BH1235" s="1"/>
      <c r="BI1235" s="1"/>
      <c r="BJ1235" s="1"/>
      <c r="BK1235" s="1"/>
      <c r="BL1235" s="1"/>
      <c r="BM1235" s="1">
        <f t="shared" si="418"/>
        <v>0.67</v>
      </c>
      <c r="BN1235" s="1">
        <v>0.67</v>
      </c>
      <c r="BO1235" s="1"/>
      <c r="BP1235" s="1"/>
      <c r="BQ1235" s="643"/>
      <c r="BR1235" s="811"/>
    </row>
    <row r="1236" spans="1:70" s="812" customFormat="1" ht="30" hidden="1">
      <c r="A1236" s="638"/>
      <c r="B1236" s="732">
        <v>67</v>
      </c>
      <c r="C1236" s="719" t="s">
        <v>272</v>
      </c>
      <c r="D1236" s="640" t="s">
        <v>25</v>
      </c>
      <c r="E1236" s="809" t="s">
        <v>87</v>
      </c>
      <c r="F1236" s="640">
        <v>2.2599999999999998</v>
      </c>
      <c r="G1236" s="1255">
        <f t="shared" ref="G1236:G1251" si="420">F1236-H1236</f>
        <v>0.62999999999999989</v>
      </c>
      <c r="H1236" s="643">
        <f t="shared" si="409"/>
        <v>1.63</v>
      </c>
      <c r="I1236" s="644"/>
      <c r="J1236" s="645">
        <f t="shared" si="410"/>
        <v>1.63</v>
      </c>
      <c r="K1236" s="1">
        <f t="shared" si="411"/>
        <v>1.3499999999999999</v>
      </c>
      <c r="L1236" s="1">
        <f t="shared" si="412"/>
        <v>1.3499999999999999</v>
      </c>
      <c r="M1236" s="1">
        <f t="shared" si="413"/>
        <v>1.3499999999999999</v>
      </c>
      <c r="N1236" s="1">
        <f t="shared" si="414"/>
        <v>1.1499999999999999</v>
      </c>
      <c r="O1236" s="1">
        <v>0.4</v>
      </c>
      <c r="P1236" s="1">
        <v>0.75</v>
      </c>
      <c r="Q1236" s="1"/>
      <c r="R1236" s="1">
        <v>0.2</v>
      </c>
      <c r="S1236" s="1"/>
      <c r="T1236" s="1">
        <f t="shared" si="415"/>
        <v>0</v>
      </c>
      <c r="U1236" s="1"/>
      <c r="V1236" s="1"/>
      <c r="W1236" s="1"/>
      <c r="X1236" s="1"/>
      <c r="Y1236" s="1"/>
      <c r="Z1236" s="1"/>
      <c r="AA1236" s="1">
        <f t="shared" si="416"/>
        <v>0.28000000000000003</v>
      </c>
      <c r="AB1236" s="1"/>
      <c r="AC1236" s="1"/>
      <c r="AD1236" s="1"/>
      <c r="AE1236" s="1"/>
      <c r="AF1236" s="1"/>
      <c r="AG1236" s="1"/>
      <c r="AH1236" s="1"/>
      <c r="AI1236" s="1">
        <f t="shared" si="419"/>
        <v>0</v>
      </c>
      <c r="AJ1236" s="1"/>
      <c r="AK1236" s="1"/>
      <c r="AL1236" s="1"/>
      <c r="AM1236" s="1"/>
      <c r="AN1236" s="1"/>
      <c r="AO1236" s="1"/>
      <c r="AP1236" s="1"/>
      <c r="AQ1236" s="1"/>
      <c r="AR1236" s="1"/>
      <c r="AS1236" s="1"/>
      <c r="AT1236" s="1"/>
      <c r="AU1236" s="1"/>
      <c r="AV1236" s="1"/>
      <c r="AW1236" s="1"/>
      <c r="AX1236" s="1"/>
      <c r="AY1236" s="1">
        <v>0.28000000000000003</v>
      </c>
      <c r="AZ1236" s="1"/>
      <c r="BA1236" s="1"/>
      <c r="BB1236" s="1"/>
      <c r="BC1236" s="1"/>
      <c r="BD1236" s="1"/>
      <c r="BE1236" s="1"/>
      <c r="BF1236" s="1"/>
      <c r="BG1236" s="1"/>
      <c r="BH1236" s="1"/>
      <c r="BI1236" s="1"/>
      <c r="BJ1236" s="1"/>
      <c r="BK1236" s="1"/>
      <c r="BL1236" s="1"/>
      <c r="BM1236" s="1">
        <f t="shared" si="418"/>
        <v>0</v>
      </c>
      <c r="BN1236" s="1"/>
      <c r="BO1236" s="1"/>
      <c r="BP1236" s="1"/>
      <c r="BQ1236" s="643"/>
      <c r="BR1236" s="811"/>
    </row>
    <row r="1237" spans="1:70" s="812" customFormat="1" ht="30" hidden="1">
      <c r="A1237" s="638"/>
      <c r="B1237" s="732">
        <v>68</v>
      </c>
      <c r="C1237" s="719" t="s">
        <v>273</v>
      </c>
      <c r="D1237" s="640" t="s">
        <v>25</v>
      </c>
      <c r="E1237" s="809" t="s">
        <v>87</v>
      </c>
      <c r="F1237" s="640">
        <v>5.09</v>
      </c>
      <c r="G1237" s="1255">
        <f t="shared" si="420"/>
        <v>3.1599999999999997</v>
      </c>
      <c r="H1237" s="643">
        <f t="shared" si="409"/>
        <v>1.9300000000000002</v>
      </c>
      <c r="I1237" s="644"/>
      <c r="J1237" s="645">
        <f t="shared" si="410"/>
        <v>1.9300000000000002</v>
      </c>
      <c r="K1237" s="1">
        <f t="shared" si="411"/>
        <v>0.86</v>
      </c>
      <c r="L1237" s="1">
        <f t="shared" si="412"/>
        <v>0.86</v>
      </c>
      <c r="M1237" s="1">
        <f t="shared" si="413"/>
        <v>0.35</v>
      </c>
      <c r="N1237" s="1">
        <f t="shared" si="414"/>
        <v>0</v>
      </c>
      <c r="O1237" s="1"/>
      <c r="P1237" s="1"/>
      <c r="Q1237" s="1"/>
      <c r="R1237" s="1">
        <v>0.35</v>
      </c>
      <c r="S1237" s="1">
        <v>0.51</v>
      </c>
      <c r="T1237" s="1">
        <f t="shared" si="415"/>
        <v>0</v>
      </c>
      <c r="U1237" s="1"/>
      <c r="V1237" s="1"/>
      <c r="W1237" s="1"/>
      <c r="X1237" s="1"/>
      <c r="Y1237" s="1"/>
      <c r="Z1237" s="1"/>
      <c r="AA1237" s="1">
        <f t="shared" si="416"/>
        <v>1.07</v>
      </c>
      <c r="AB1237" s="1"/>
      <c r="AC1237" s="1"/>
      <c r="AD1237" s="1"/>
      <c r="AE1237" s="1"/>
      <c r="AF1237" s="1"/>
      <c r="AG1237" s="1"/>
      <c r="AH1237" s="1"/>
      <c r="AI1237" s="1">
        <f t="shared" si="419"/>
        <v>0.03</v>
      </c>
      <c r="AJ1237" s="1"/>
      <c r="AK1237" s="1">
        <v>0.03</v>
      </c>
      <c r="AL1237" s="1"/>
      <c r="AM1237" s="1"/>
      <c r="AN1237" s="1"/>
      <c r="AO1237" s="1"/>
      <c r="AP1237" s="1"/>
      <c r="AQ1237" s="1"/>
      <c r="AR1237" s="1"/>
      <c r="AS1237" s="1"/>
      <c r="AT1237" s="1"/>
      <c r="AU1237" s="1"/>
      <c r="AV1237" s="1"/>
      <c r="AW1237" s="1"/>
      <c r="AX1237" s="1"/>
      <c r="AY1237" s="1">
        <v>1.02</v>
      </c>
      <c r="AZ1237" s="1"/>
      <c r="BA1237" s="1"/>
      <c r="BB1237" s="1"/>
      <c r="BC1237" s="1"/>
      <c r="BD1237" s="1"/>
      <c r="BE1237" s="1"/>
      <c r="BF1237" s="1"/>
      <c r="BG1237" s="1"/>
      <c r="BH1237" s="1"/>
      <c r="BI1237" s="1"/>
      <c r="BJ1237" s="1"/>
      <c r="BK1237" s="1">
        <v>0.02</v>
      </c>
      <c r="BL1237" s="1"/>
      <c r="BM1237" s="1">
        <f t="shared" si="418"/>
        <v>0</v>
      </c>
      <c r="BN1237" s="1"/>
      <c r="BO1237" s="1"/>
      <c r="BP1237" s="1"/>
      <c r="BQ1237" s="643"/>
      <c r="BR1237" s="811"/>
    </row>
    <row r="1238" spans="1:70" s="812" customFormat="1" hidden="1">
      <c r="A1238" s="638"/>
      <c r="B1238" s="732">
        <v>69</v>
      </c>
      <c r="C1238" s="719" t="s">
        <v>274</v>
      </c>
      <c r="D1238" s="640" t="s">
        <v>25</v>
      </c>
      <c r="E1238" s="809" t="s">
        <v>87</v>
      </c>
      <c r="F1238" s="640">
        <v>2.39</v>
      </c>
      <c r="G1238" s="1255">
        <f t="shared" si="420"/>
        <v>0.43000000000000038</v>
      </c>
      <c r="H1238" s="643">
        <f t="shared" si="409"/>
        <v>1.9599999999999997</v>
      </c>
      <c r="I1238" s="644"/>
      <c r="J1238" s="645">
        <f t="shared" si="410"/>
        <v>1.9599999999999997</v>
      </c>
      <c r="K1238" s="1">
        <f t="shared" si="411"/>
        <v>1.7599999999999998</v>
      </c>
      <c r="L1238" s="1">
        <f t="shared" si="412"/>
        <v>1.7599999999999998</v>
      </c>
      <c r="M1238" s="1">
        <f t="shared" si="413"/>
        <v>1.7599999999999998</v>
      </c>
      <c r="N1238" s="1">
        <f t="shared" si="414"/>
        <v>0.35</v>
      </c>
      <c r="O1238" s="1"/>
      <c r="P1238" s="1">
        <v>0.35</v>
      </c>
      <c r="Q1238" s="1"/>
      <c r="R1238" s="1">
        <v>1.41</v>
      </c>
      <c r="S1238" s="1"/>
      <c r="T1238" s="1">
        <f t="shared" si="415"/>
        <v>0</v>
      </c>
      <c r="U1238" s="1"/>
      <c r="V1238" s="1"/>
      <c r="W1238" s="1"/>
      <c r="X1238" s="1"/>
      <c r="Y1238" s="1"/>
      <c r="Z1238" s="1"/>
      <c r="AA1238" s="1">
        <f t="shared" si="416"/>
        <v>0.2</v>
      </c>
      <c r="AB1238" s="1"/>
      <c r="AC1238" s="1"/>
      <c r="AD1238" s="1"/>
      <c r="AE1238" s="1"/>
      <c r="AF1238" s="1"/>
      <c r="AG1238" s="1"/>
      <c r="AH1238" s="1"/>
      <c r="AI1238" s="1">
        <f t="shared" si="419"/>
        <v>0</v>
      </c>
      <c r="AJ1238" s="1"/>
      <c r="AK1238" s="1"/>
      <c r="AL1238" s="1"/>
      <c r="AM1238" s="1"/>
      <c r="AN1238" s="1"/>
      <c r="AO1238" s="1"/>
      <c r="AP1238" s="1"/>
      <c r="AQ1238" s="1"/>
      <c r="AR1238" s="1"/>
      <c r="AS1238" s="1"/>
      <c r="AT1238" s="1"/>
      <c r="AU1238" s="1"/>
      <c r="AV1238" s="1"/>
      <c r="AW1238" s="1"/>
      <c r="AX1238" s="1"/>
      <c r="AY1238" s="1">
        <v>0.2</v>
      </c>
      <c r="AZ1238" s="1"/>
      <c r="BA1238" s="1"/>
      <c r="BB1238" s="1"/>
      <c r="BC1238" s="1"/>
      <c r="BD1238" s="1"/>
      <c r="BE1238" s="1"/>
      <c r="BF1238" s="1"/>
      <c r="BG1238" s="1"/>
      <c r="BH1238" s="1"/>
      <c r="BI1238" s="1"/>
      <c r="BJ1238" s="1"/>
      <c r="BK1238" s="1"/>
      <c r="BL1238" s="1"/>
      <c r="BM1238" s="1">
        <f t="shared" si="418"/>
        <v>0</v>
      </c>
      <c r="BN1238" s="1"/>
      <c r="BO1238" s="1"/>
      <c r="BP1238" s="1"/>
      <c r="BQ1238" s="643"/>
      <c r="BR1238" s="811"/>
    </row>
    <row r="1239" spans="1:70" s="812" customFormat="1" hidden="1">
      <c r="A1239" s="638"/>
      <c r="B1239" s="732">
        <v>70</v>
      </c>
      <c r="C1239" s="719" t="s">
        <v>275</v>
      </c>
      <c r="D1239" s="640" t="s">
        <v>25</v>
      </c>
      <c r="E1239" s="809" t="s">
        <v>87</v>
      </c>
      <c r="F1239" s="640">
        <v>2.0299999999999998</v>
      </c>
      <c r="G1239" s="1255">
        <f t="shared" si="420"/>
        <v>1.0399999999999998</v>
      </c>
      <c r="H1239" s="643">
        <f t="shared" si="409"/>
        <v>0.99</v>
      </c>
      <c r="I1239" s="644"/>
      <c r="J1239" s="645">
        <f t="shared" si="410"/>
        <v>0.99</v>
      </c>
      <c r="K1239" s="1">
        <f t="shared" si="411"/>
        <v>0</v>
      </c>
      <c r="L1239" s="1">
        <f t="shared" si="412"/>
        <v>0</v>
      </c>
      <c r="M1239" s="1">
        <f t="shared" si="413"/>
        <v>0</v>
      </c>
      <c r="N1239" s="1">
        <f t="shared" si="414"/>
        <v>0</v>
      </c>
      <c r="O1239" s="1"/>
      <c r="P1239" s="1"/>
      <c r="Q1239" s="1"/>
      <c r="R1239" s="1"/>
      <c r="S1239" s="1"/>
      <c r="T1239" s="1">
        <f t="shared" si="415"/>
        <v>0</v>
      </c>
      <c r="U1239" s="1"/>
      <c r="V1239" s="1"/>
      <c r="W1239" s="1"/>
      <c r="X1239" s="1"/>
      <c r="Y1239" s="1"/>
      <c r="Z1239" s="1"/>
      <c r="AA1239" s="1">
        <f t="shared" si="416"/>
        <v>0.99</v>
      </c>
      <c r="AB1239" s="1"/>
      <c r="AC1239" s="1"/>
      <c r="AD1239" s="1"/>
      <c r="AE1239" s="1"/>
      <c r="AF1239" s="1"/>
      <c r="AG1239" s="1"/>
      <c r="AH1239" s="1"/>
      <c r="AI1239" s="1">
        <f t="shared" si="419"/>
        <v>0</v>
      </c>
      <c r="AJ1239" s="1"/>
      <c r="AK1239" s="1"/>
      <c r="AL1239" s="1"/>
      <c r="AM1239" s="1"/>
      <c r="AN1239" s="1"/>
      <c r="AO1239" s="1"/>
      <c r="AP1239" s="1"/>
      <c r="AQ1239" s="1"/>
      <c r="AR1239" s="1"/>
      <c r="AS1239" s="1"/>
      <c r="AT1239" s="1"/>
      <c r="AU1239" s="1"/>
      <c r="AV1239" s="1"/>
      <c r="AW1239" s="1"/>
      <c r="AX1239" s="1"/>
      <c r="AY1239" s="1">
        <v>0.98</v>
      </c>
      <c r="AZ1239" s="1"/>
      <c r="BA1239" s="1"/>
      <c r="BB1239" s="1"/>
      <c r="BC1239" s="1"/>
      <c r="BD1239" s="1"/>
      <c r="BE1239" s="1"/>
      <c r="BF1239" s="1"/>
      <c r="BG1239" s="1">
        <v>0.01</v>
      </c>
      <c r="BH1239" s="1"/>
      <c r="BI1239" s="1"/>
      <c r="BJ1239" s="1"/>
      <c r="BK1239" s="1"/>
      <c r="BL1239" s="1"/>
      <c r="BM1239" s="1">
        <f t="shared" si="418"/>
        <v>0</v>
      </c>
      <c r="BN1239" s="1"/>
      <c r="BO1239" s="1"/>
      <c r="BP1239" s="1"/>
      <c r="BQ1239" s="643"/>
      <c r="BR1239" s="811"/>
    </row>
    <row r="1240" spans="1:70" s="812" customFormat="1" hidden="1">
      <c r="A1240" s="638"/>
      <c r="B1240" s="732">
        <v>71</v>
      </c>
      <c r="C1240" s="719" t="s">
        <v>276</v>
      </c>
      <c r="D1240" s="640" t="s">
        <v>25</v>
      </c>
      <c r="E1240" s="809" t="s">
        <v>87</v>
      </c>
      <c r="F1240" s="774">
        <v>4.08</v>
      </c>
      <c r="G1240" s="1255">
        <f t="shared" si="420"/>
        <v>3.66</v>
      </c>
      <c r="H1240" s="643">
        <f t="shared" si="409"/>
        <v>0.42000000000000004</v>
      </c>
      <c r="I1240" s="644"/>
      <c r="J1240" s="645">
        <f t="shared" si="410"/>
        <v>0.42000000000000004</v>
      </c>
      <c r="K1240" s="1">
        <f t="shared" si="411"/>
        <v>0.2</v>
      </c>
      <c r="L1240" s="1">
        <f t="shared" si="412"/>
        <v>0.2</v>
      </c>
      <c r="M1240" s="1">
        <f t="shared" si="413"/>
        <v>0.1</v>
      </c>
      <c r="N1240" s="1">
        <f t="shared" si="414"/>
        <v>0</v>
      </c>
      <c r="O1240" s="1"/>
      <c r="P1240" s="1"/>
      <c r="Q1240" s="1"/>
      <c r="R1240" s="1">
        <v>0.1</v>
      </c>
      <c r="S1240" s="1">
        <v>0.1</v>
      </c>
      <c r="T1240" s="1">
        <f t="shared" si="415"/>
        <v>0</v>
      </c>
      <c r="U1240" s="1"/>
      <c r="V1240" s="1"/>
      <c r="W1240" s="1"/>
      <c r="X1240" s="1"/>
      <c r="Y1240" s="1"/>
      <c r="Z1240" s="1"/>
      <c r="AA1240" s="1">
        <f t="shared" si="416"/>
        <v>0.22</v>
      </c>
      <c r="AB1240" s="1"/>
      <c r="AC1240" s="1"/>
      <c r="AD1240" s="1"/>
      <c r="AE1240" s="1"/>
      <c r="AF1240" s="1"/>
      <c r="AG1240" s="1"/>
      <c r="AH1240" s="1"/>
      <c r="AI1240" s="1">
        <f t="shared" si="419"/>
        <v>0.06</v>
      </c>
      <c r="AJ1240" s="1"/>
      <c r="AK1240" s="1"/>
      <c r="AL1240" s="1"/>
      <c r="AM1240" s="1"/>
      <c r="AN1240" s="1"/>
      <c r="AO1240" s="1"/>
      <c r="AP1240" s="1"/>
      <c r="AQ1240" s="1"/>
      <c r="AR1240" s="1"/>
      <c r="AS1240" s="1"/>
      <c r="AT1240" s="1"/>
      <c r="AU1240" s="1"/>
      <c r="AV1240" s="1"/>
      <c r="AW1240" s="1"/>
      <c r="AX1240" s="1"/>
      <c r="AY1240" s="1">
        <v>0.16</v>
      </c>
      <c r="AZ1240" s="1"/>
      <c r="BA1240" s="1"/>
      <c r="BB1240" s="1"/>
      <c r="BC1240" s="1"/>
      <c r="BD1240" s="1"/>
      <c r="BE1240" s="1">
        <v>0.06</v>
      </c>
      <c r="BF1240" s="1"/>
      <c r="BG1240" s="1"/>
      <c r="BH1240" s="1"/>
      <c r="BI1240" s="1"/>
      <c r="BJ1240" s="1"/>
      <c r="BK1240" s="1"/>
      <c r="BL1240" s="1"/>
      <c r="BM1240" s="1">
        <f t="shared" si="418"/>
        <v>0</v>
      </c>
      <c r="BN1240" s="1"/>
      <c r="BO1240" s="1"/>
      <c r="BP1240" s="1"/>
      <c r="BQ1240" s="643"/>
      <c r="BR1240" s="811"/>
    </row>
    <row r="1241" spans="1:70" s="812" customFormat="1" hidden="1">
      <c r="A1241" s="638"/>
      <c r="B1241" s="732">
        <v>72</v>
      </c>
      <c r="C1241" s="719" t="s">
        <v>277</v>
      </c>
      <c r="D1241" s="640" t="s">
        <v>25</v>
      </c>
      <c r="E1241" s="809" t="s">
        <v>87</v>
      </c>
      <c r="F1241" s="641">
        <v>3.19</v>
      </c>
      <c r="G1241" s="1255">
        <f t="shared" si="420"/>
        <v>1.0499999999999998</v>
      </c>
      <c r="H1241" s="643">
        <f t="shared" si="409"/>
        <v>2.14</v>
      </c>
      <c r="I1241" s="644"/>
      <c r="J1241" s="645">
        <f t="shared" si="410"/>
        <v>2.14</v>
      </c>
      <c r="K1241" s="1">
        <f t="shared" si="411"/>
        <v>0.36000000000000004</v>
      </c>
      <c r="L1241" s="1">
        <f t="shared" si="412"/>
        <v>0.35000000000000003</v>
      </c>
      <c r="M1241" s="1">
        <f t="shared" si="413"/>
        <v>0.27</v>
      </c>
      <c r="N1241" s="1">
        <f t="shared" si="414"/>
        <v>0.27</v>
      </c>
      <c r="O1241" s="1">
        <v>0.13</v>
      </c>
      <c r="P1241" s="1">
        <v>0.14000000000000001</v>
      </c>
      <c r="Q1241" s="1"/>
      <c r="R1241" s="1"/>
      <c r="S1241" s="1">
        <v>0.08</v>
      </c>
      <c r="T1241" s="1">
        <f t="shared" si="415"/>
        <v>0</v>
      </c>
      <c r="U1241" s="1"/>
      <c r="V1241" s="1"/>
      <c r="W1241" s="1"/>
      <c r="X1241" s="1"/>
      <c r="Y1241" s="1">
        <v>0.01</v>
      </c>
      <c r="Z1241" s="1"/>
      <c r="AA1241" s="1">
        <f t="shared" si="416"/>
        <v>1.78</v>
      </c>
      <c r="AB1241" s="1"/>
      <c r="AC1241" s="1"/>
      <c r="AD1241" s="1"/>
      <c r="AE1241" s="1"/>
      <c r="AF1241" s="1"/>
      <c r="AG1241" s="1"/>
      <c r="AH1241" s="1"/>
      <c r="AI1241" s="1">
        <f t="shared" si="419"/>
        <v>0</v>
      </c>
      <c r="AJ1241" s="1"/>
      <c r="AK1241" s="1"/>
      <c r="AL1241" s="1"/>
      <c r="AM1241" s="1"/>
      <c r="AN1241" s="1"/>
      <c r="AO1241" s="1"/>
      <c r="AP1241" s="1"/>
      <c r="AQ1241" s="1"/>
      <c r="AR1241" s="1"/>
      <c r="AS1241" s="1"/>
      <c r="AT1241" s="1"/>
      <c r="AU1241" s="1"/>
      <c r="AV1241" s="1"/>
      <c r="AW1241" s="1"/>
      <c r="AX1241" s="1"/>
      <c r="AY1241" s="1">
        <v>1.78</v>
      </c>
      <c r="AZ1241" s="1"/>
      <c r="BA1241" s="1"/>
      <c r="BB1241" s="1"/>
      <c r="BC1241" s="1"/>
      <c r="BD1241" s="1"/>
      <c r="BE1241" s="1"/>
      <c r="BF1241" s="1"/>
      <c r="BG1241" s="1"/>
      <c r="BH1241" s="1"/>
      <c r="BI1241" s="1"/>
      <c r="BJ1241" s="1"/>
      <c r="BK1241" s="1"/>
      <c r="BL1241" s="1"/>
      <c r="BM1241" s="1">
        <f t="shared" si="418"/>
        <v>0</v>
      </c>
      <c r="BN1241" s="1"/>
      <c r="BO1241" s="1"/>
      <c r="BP1241" s="1"/>
      <c r="BQ1241" s="643"/>
      <c r="BR1241" s="811"/>
    </row>
    <row r="1242" spans="1:70" s="812" customFormat="1" hidden="1">
      <c r="A1242" s="638"/>
      <c r="B1242" s="732">
        <v>73</v>
      </c>
      <c r="C1242" s="719" t="s">
        <v>278</v>
      </c>
      <c r="D1242" s="640" t="s">
        <v>25</v>
      </c>
      <c r="E1242" s="809" t="s">
        <v>87</v>
      </c>
      <c r="F1242" s="641">
        <v>1.39</v>
      </c>
      <c r="G1242" s="1255">
        <f t="shared" si="420"/>
        <v>0.8899999999999999</v>
      </c>
      <c r="H1242" s="643">
        <f t="shared" si="409"/>
        <v>0.5</v>
      </c>
      <c r="I1242" s="644"/>
      <c r="J1242" s="645">
        <f t="shared" si="410"/>
        <v>0.5</v>
      </c>
      <c r="K1242" s="1">
        <f t="shared" si="411"/>
        <v>7.0000000000000007E-2</v>
      </c>
      <c r="L1242" s="1">
        <f t="shared" si="412"/>
        <v>7.0000000000000007E-2</v>
      </c>
      <c r="M1242" s="1">
        <f t="shared" si="413"/>
        <v>7.0000000000000007E-2</v>
      </c>
      <c r="N1242" s="1">
        <f t="shared" si="414"/>
        <v>0.04</v>
      </c>
      <c r="O1242" s="1"/>
      <c r="P1242" s="1">
        <v>0.04</v>
      </c>
      <c r="Q1242" s="1"/>
      <c r="R1242" s="1">
        <v>0.03</v>
      </c>
      <c r="S1242" s="1"/>
      <c r="T1242" s="1">
        <f t="shared" si="415"/>
        <v>0</v>
      </c>
      <c r="U1242" s="1"/>
      <c r="V1242" s="1"/>
      <c r="W1242" s="1"/>
      <c r="X1242" s="1"/>
      <c r="Y1242" s="1"/>
      <c r="Z1242" s="1"/>
      <c r="AA1242" s="1">
        <f t="shared" si="416"/>
        <v>0.43</v>
      </c>
      <c r="AB1242" s="1"/>
      <c r="AC1242" s="1"/>
      <c r="AD1242" s="1"/>
      <c r="AE1242" s="1"/>
      <c r="AF1242" s="1"/>
      <c r="AG1242" s="1"/>
      <c r="AH1242" s="1"/>
      <c r="AI1242" s="1">
        <f t="shared" si="419"/>
        <v>0</v>
      </c>
      <c r="AJ1242" s="1"/>
      <c r="AK1242" s="1"/>
      <c r="AL1242" s="1"/>
      <c r="AM1242" s="1"/>
      <c r="AN1242" s="1"/>
      <c r="AO1242" s="1"/>
      <c r="AP1242" s="1"/>
      <c r="AQ1242" s="1"/>
      <c r="AR1242" s="1"/>
      <c r="AS1242" s="1"/>
      <c r="AT1242" s="1"/>
      <c r="AU1242" s="1"/>
      <c r="AV1242" s="1"/>
      <c r="AW1242" s="1"/>
      <c r="AX1242" s="1"/>
      <c r="AY1242" s="1">
        <v>0.42</v>
      </c>
      <c r="AZ1242" s="1"/>
      <c r="BA1242" s="1"/>
      <c r="BB1242" s="1"/>
      <c r="BC1242" s="1"/>
      <c r="BD1242" s="1"/>
      <c r="BE1242" s="1"/>
      <c r="BF1242" s="1"/>
      <c r="BG1242" s="1">
        <v>0.01</v>
      </c>
      <c r="BH1242" s="1"/>
      <c r="BI1242" s="1"/>
      <c r="BJ1242" s="1"/>
      <c r="BK1242" s="1"/>
      <c r="BL1242" s="1"/>
      <c r="BM1242" s="1">
        <f t="shared" si="418"/>
        <v>0</v>
      </c>
      <c r="BN1242" s="1"/>
      <c r="BO1242" s="1"/>
      <c r="BP1242" s="1"/>
      <c r="BQ1242" s="643"/>
      <c r="BR1242" s="811"/>
    </row>
    <row r="1243" spans="1:70" s="812" customFormat="1" hidden="1">
      <c r="A1243" s="638"/>
      <c r="B1243" s="732">
        <v>74</v>
      </c>
      <c r="C1243" s="852" t="s">
        <v>279</v>
      </c>
      <c r="D1243" s="640" t="s">
        <v>25</v>
      </c>
      <c r="E1243" s="809" t="s">
        <v>87</v>
      </c>
      <c r="F1243" s="787">
        <v>5.0599999999999996</v>
      </c>
      <c r="G1243" s="1255">
        <f t="shared" si="420"/>
        <v>2.3699999999999997</v>
      </c>
      <c r="H1243" s="643">
        <f t="shared" si="409"/>
        <v>2.69</v>
      </c>
      <c r="I1243" s="644"/>
      <c r="J1243" s="645">
        <f t="shared" si="410"/>
        <v>2.69</v>
      </c>
      <c r="K1243" s="1">
        <f t="shared" si="411"/>
        <v>0.7</v>
      </c>
      <c r="L1243" s="1">
        <f t="shared" si="412"/>
        <v>0.7</v>
      </c>
      <c r="M1243" s="1">
        <f t="shared" si="413"/>
        <v>0.4</v>
      </c>
      <c r="N1243" s="1">
        <f t="shared" si="414"/>
        <v>0.2</v>
      </c>
      <c r="O1243" s="1">
        <v>0.2</v>
      </c>
      <c r="P1243" s="1"/>
      <c r="Q1243" s="1"/>
      <c r="R1243" s="1">
        <v>0.2</v>
      </c>
      <c r="S1243" s="1">
        <v>0.3</v>
      </c>
      <c r="T1243" s="1">
        <f t="shared" si="415"/>
        <v>0</v>
      </c>
      <c r="U1243" s="1"/>
      <c r="V1243" s="1"/>
      <c r="W1243" s="1"/>
      <c r="X1243" s="1"/>
      <c r="Y1243" s="1"/>
      <c r="Z1243" s="1"/>
      <c r="AA1243" s="1">
        <f t="shared" si="416"/>
        <v>1.99</v>
      </c>
      <c r="AB1243" s="1"/>
      <c r="AC1243" s="1"/>
      <c r="AD1243" s="1"/>
      <c r="AE1243" s="1"/>
      <c r="AF1243" s="1"/>
      <c r="AG1243" s="1"/>
      <c r="AH1243" s="1"/>
      <c r="AI1243" s="1">
        <f t="shared" si="419"/>
        <v>0</v>
      </c>
      <c r="AJ1243" s="1"/>
      <c r="AK1243" s="1"/>
      <c r="AL1243" s="1"/>
      <c r="AM1243" s="1"/>
      <c r="AN1243" s="1"/>
      <c r="AO1243" s="1"/>
      <c r="AP1243" s="1"/>
      <c r="AQ1243" s="1"/>
      <c r="AR1243" s="1"/>
      <c r="AS1243" s="1"/>
      <c r="AT1243" s="1"/>
      <c r="AU1243" s="1"/>
      <c r="AV1243" s="1"/>
      <c r="AW1243" s="1"/>
      <c r="AX1243" s="1"/>
      <c r="AY1243" s="1">
        <v>1.98</v>
      </c>
      <c r="AZ1243" s="1"/>
      <c r="BA1243" s="1"/>
      <c r="BB1243" s="1"/>
      <c r="BC1243" s="1"/>
      <c r="BD1243" s="1"/>
      <c r="BE1243" s="1"/>
      <c r="BF1243" s="1"/>
      <c r="BG1243" s="1"/>
      <c r="BH1243" s="1"/>
      <c r="BI1243" s="1">
        <v>0.01</v>
      </c>
      <c r="BJ1243" s="1"/>
      <c r="BK1243" s="1"/>
      <c r="BL1243" s="1"/>
      <c r="BM1243" s="1">
        <f t="shared" si="418"/>
        <v>0</v>
      </c>
      <c r="BN1243" s="1"/>
      <c r="BO1243" s="1"/>
      <c r="BP1243" s="1"/>
      <c r="BQ1243" s="643"/>
      <c r="BR1243" s="811"/>
    </row>
    <row r="1244" spans="1:70" s="812" customFormat="1" hidden="1">
      <c r="A1244" s="638"/>
      <c r="B1244" s="732">
        <v>75</v>
      </c>
      <c r="C1244" s="852" t="s">
        <v>280</v>
      </c>
      <c r="D1244" s="640" t="s">
        <v>25</v>
      </c>
      <c r="E1244" s="809" t="s">
        <v>87</v>
      </c>
      <c r="F1244" s="787">
        <v>4.38</v>
      </c>
      <c r="G1244" s="1255">
        <f t="shared" si="420"/>
        <v>1.6799999999999997</v>
      </c>
      <c r="H1244" s="643">
        <f t="shared" si="409"/>
        <v>2.7</v>
      </c>
      <c r="I1244" s="644"/>
      <c r="J1244" s="645">
        <f t="shared" si="410"/>
        <v>2.7</v>
      </c>
      <c r="K1244" s="1">
        <f t="shared" si="411"/>
        <v>1.67</v>
      </c>
      <c r="L1244" s="1">
        <f t="shared" si="412"/>
        <v>1.67</v>
      </c>
      <c r="M1244" s="1">
        <f t="shared" si="413"/>
        <v>1.55</v>
      </c>
      <c r="N1244" s="1">
        <f t="shared" si="414"/>
        <v>1.3</v>
      </c>
      <c r="O1244" s="1">
        <v>0.5</v>
      </c>
      <c r="P1244" s="1">
        <v>0.8</v>
      </c>
      <c r="Q1244" s="1"/>
      <c r="R1244" s="1">
        <v>0.25</v>
      </c>
      <c r="S1244" s="1">
        <v>0.12</v>
      </c>
      <c r="T1244" s="1">
        <f t="shared" si="415"/>
        <v>0</v>
      </c>
      <c r="U1244" s="1"/>
      <c r="V1244" s="1"/>
      <c r="W1244" s="1"/>
      <c r="X1244" s="1"/>
      <c r="Y1244" s="1"/>
      <c r="Z1244" s="1"/>
      <c r="AA1244" s="1">
        <f t="shared" si="416"/>
        <v>1.03</v>
      </c>
      <c r="AB1244" s="1"/>
      <c r="AC1244" s="1"/>
      <c r="AD1244" s="1"/>
      <c r="AE1244" s="1"/>
      <c r="AF1244" s="1"/>
      <c r="AG1244" s="1"/>
      <c r="AH1244" s="1"/>
      <c r="AI1244" s="1">
        <f t="shared" si="419"/>
        <v>0.01</v>
      </c>
      <c r="AJ1244" s="1"/>
      <c r="AK1244" s="1"/>
      <c r="AL1244" s="1"/>
      <c r="AM1244" s="1"/>
      <c r="AN1244" s="1"/>
      <c r="AO1244" s="1"/>
      <c r="AP1244" s="1"/>
      <c r="AQ1244" s="1"/>
      <c r="AR1244" s="1"/>
      <c r="AS1244" s="1"/>
      <c r="AT1244" s="1"/>
      <c r="AU1244" s="1"/>
      <c r="AV1244" s="1"/>
      <c r="AW1244" s="1"/>
      <c r="AX1244" s="1"/>
      <c r="AY1244" s="1">
        <v>1.02</v>
      </c>
      <c r="AZ1244" s="1"/>
      <c r="BA1244" s="1"/>
      <c r="BB1244" s="1"/>
      <c r="BC1244" s="1"/>
      <c r="BD1244" s="1"/>
      <c r="BE1244" s="1">
        <v>0.01</v>
      </c>
      <c r="BF1244" s="1"/>
      <c r="BG1244" s="1"/>
      <c r="BH1244" s="1"/>
      <c r="BI1244" s="1"/>
      <c r="BJ1244" s="1"/>
      <c r="BK1244" s="1"/>
      <c r="BL1244" s="1"/>
      <c r="BM1244" s="1">
        <f t="shared" si="418"/>
        <v>0</v>
      </c>
      <c r="BN1244" s="1"/>
      <c r="BO1244" s="1"/>
      <c r="BP1244" s="1"/>
      <c r="BQ1244" s="643"/>
      <c r="BR1244" s="811"/>
    </row>
    <row r="1245" spans="1:70" s="812" customFormat="1" hidden="1">
      <c r="A1245" s="638"/>
      <c r="B1245" s="732">
        <v>76</v>
      </c>
      <c r="C1245" s="852" t="s">
        <v>281</v>
      </c>
      <c r="D1245" s="640" t="s">
        <v>25</v>
      </c>
      <c r="E1245" s="809" t="s">
        <v>87</v>
      </c>
      <c r="F1245" s="640">
        <v>3.47</v>
      </c>
      <c r="G1245" s="1255">
        <f t="shared" si="420"/>
        <v>0.20000000000000018</v>
      </c>
      <c r="H1245" s="643">
        <f t="shared" si="409"/>
        <v>3.27</v>
      </c>
      <c r="I1245" s="644"/>
      <c r="J1245" s="645">
        <f t="shared" si="410"/>
        <v>3.27</v>
      </c>
      <c r="K1245" s="1">
        <f t="shared" si="411"/>
        <v>1.66</v>
      </c>
      <c r="L1245" s="1">
        <f t="shared" si="412"/>
        <v>1.66</v>
      </c>
      <c r="M1245" s="1">
        <f t="shared" si="413"/>
        <v>1.44</v>
      </c>
      <c r="N1245" s="1">
        <f t="shared" si="414"/>
        <v>1</v>
      </c>
      <c r="O1245" s="1">
        <v>0.56999999999999995</v>
      </c>
      <c r="P1245" s="1">
        <v>0.43</v>
      </c>
      <c r="Q1245" s="1"/>
      <c r="R1245" s="1">
        <v>0.44</v>
      </c>
      <c r="S1245" s="1">
        <v>0.22</v>
      </c>
      <c r="T1245" s="1">
        <f t="shared" si="415"/>
        <v>0</v>
      </c>
      <c r="U1245" s="1"/>
      <c r="V1245" s="1"/>
      <c r="W1245" s="1"/>
      <c r="X1245" s="1"/>
      <c r="Y1245" s="1"/>
      <c r="Z1245" s="1"/>
      <c r="AA1245" s="1">
        <f t="shared" si="416"/>
        <v>1.55</v>
      </c>
      <c r="AB1245" s="1"/>
      <c r="AC1245" s="1"/>
      <c r="AD1245" s="1"/>
      <c r="AE1245" s="1"/>
      <c r="AF1245" s="1"/>
      <c r="AG1245" s="1"/>
      <c r="AH1245" s="1"/>
      <c r="AI1245" s="1">
        <f t="shared" si="419"/>
        <v>0.33</v>
      </c>
      <c r="AJ1245" s="1"/>
      <c r="AK1245" s="1"/>
      <c r="AL1245" s="1"/>
      <c r="AM1245" s="1"/>
      <c r="AN1245" s="1"/>
      <c r="AO1245" s="1"/>
      <c r="AP1245" s="1"/>
      <c r="AQ1245" s="1"/>
      <c r="AR1245" s="1"/>
      <c r="AS1245" s="1"/>
      <c r="AT1245" s="1"/>
      <c r="AU1245" s="1"/>
      <c r="AV1245" s="1"/>
      <c r="AW1245" s="1"/>
      <c r="AX1245" s="1"/>
      <c r="AY1245" s="1">
        <v>1.22</v>
      </c>
      <c r="AZ1245" s="1"/>
      <c r="BA1245" s="1"/>
      <c r="BB1245" s="1"/>
      <c r="BC1245" s="1"/>
      <c r="BD1245" s="1"/>
      <c r="BE1245" s="1">
        <v>0.33</v>
      </c>
      <c r="BF1245" s="1"/>
      <c r="BG1245" s="1"/>
      <c r="BH1245" s="1"/>
      <c r="BI1245" s="1"/>
      <c r="BJ1245" s="1"/>
      <c r="BK1245" s="1"/>
      <c r="BL1245" s="1"/>
      <c r="BM1245" s="1">
        <f t="shared" si="418"/>
        <v>0.06</v>
      </c>
      <c r="BN1245" s="1">
        <v>0.06</v>
      </c>
      <c r="BO1245" s="1"/>
      <c r="BP1245" s="1"/>
      <c r="BQ1245" s="643"/>
      <c r="BR1245" s="811"/>
    </row>
    <row r="1246" spans="1:70" s="812" customFormat="1" hidden="1">
      <c r="A1246" s="638"/>
      <c r="B1246" s="732">
        <v>77</v>
      </c>
      <c r="C1246" s="852" t="s">
        <v>282</v>
      </c>
      <c r="D1246" s="640" t="s">
        <v>25</v>
      </c>
      <c r="E1246" s="809" t="s">
        <v>87</v>
      </c>
      <c r="F1246" s="640">
        <v>1.33</v>
      </c>
      <c r="G1246" s="1255">
        <f t="shared" si="420"/>
        <v>0.99</v>
      </c>
      <c r="H1246" s="643">
        <f t="shared" si="409"/>
        <v>0.34</v>
      </c>
      <c r="I1246" s="644"/>
      <c r="J1246" s="645">
        <f t="shared" si="410"/>
        <v>0.34</v>
      </c>
      <c r="K1246" s="1">
        <f t="shared" si="411"/>
        <v>0.19</v>
      </c>
      <c r="L1246" s="1">
        <f t="shared" si="412"/>
        <v>0.01</v>
      </c>
      <c r="M1246" s="1">
        <f t="shared" si="413"/>
        <v>0.01</v>
      </c>
      <c r="N1246" s="1">
        <f t="shared" si="414"/>
        <v>0</v>
      </c>
      <c r="O1246" s="1"/>
      <c r="P1246" s="1"/>
      <c r="Q1246" s="1"/>
      <c r="R1246" s="1">
        <v>0.01</v>
      </c>
      <c r="S1246" s="1"/>
      <c r="T1246" s="1">
        <f t="shared" si="415"/>
        <v>0</v>
      </c>
      <c r="U1246" s="1"/>
      <c r="V1246" s="1"/>
      <c r="W1246" s="1"/>
      <c r="X1246" s="1"/>
      <c r="Y1246" s="1">
        <v>0.18</v>
      </c>
      <c r="Z1246" s="1"/>
      <c r="AA1246" s="1">
        <f t="shared" si="416"/>
        <v>0.15000000000000002</v>
      </c>
      <c r="AB1246" s="1"/>
      <c r="AC1246" s="1"/>
      <c r="AD1246" s="1"/>
      <c r="AE1246" s="1"/>
      <c r="AF1246" s="1"/>
      <c r="AG1246" s="1"/>
      <c r="AH1246" s="1"/>
      <c r="AI1246" s="1">
        <f t="shared" si="419"/>
        <v>0</v>
      </c>
      <c r="AJ1246" s="1"/>
      <c r="AK1246" s="1"/>
      <c r="AL1246" s="1"/>
      <c r="AM1246" s="1"/>
      <c r="AN1246" s="1"/>
      <c r="AO1246" s="1"/>
      <c r="AP1246" s="1"/>
      <c r="AQ1246" s="1"/>
      <c r="AR1246" s="1"/>
      <c r="AS1246" s="1"/>
      <c r="AT1246" s="1"/>
      <c r="AU1246" s="1"/>
      <c r="AV1246" s="1"/>
      <c r="AW1246" s="1"/>
      <c r="AX1246" s="1"/>
      <c r="AY1246" s="1">
        <v>0.14000000000000001</v>
      </c>
      <c r="AZ1246" s="1"/>
      <c r="BA1246" s="1"/>
      <c r="BB1246" s="1"/>
      <c r="BC1246" s="1"/>
      <c r="BD1246" s="1"/>
      <c r="BE1246" s="1"/>
      <c r="BF1246" s="1"/>
      <c r="BG1246" s="1"/>
      <c r="BH1246" s="1"/>
      <c r="BI1246" s="1"/>
      <c r="BJ1246" s="1"/>
      <c r="BK1246" s="1">
        <v>0.01</v>
      </c>
      <c r="BL1246" s="1"/>
      <c r="BM1246" s="1">
        <f t="shared" si="418"/>
        <v>0</v>
      </c>
      <c r="BN1246" s="1"/>
      <c r="BO1246" s="1"/>
      <c r="BP1246" s="1"/>
      <c r="BQ1246" s="643"/>
      <c r="BR1246" s="811"/>
    </row>
    <row r="1247" spans="1:70" s="812" customFormat="1" hidden="1">
      <c r="A1247" s="638"/>
      <c r="B1247" s="732">
        <v>80</v>
      </c>
      <c r="C1247" s="852" t="s">
        <v>283</v>
      </c>
      <c r="D1247" s="640" t="s">
        <v>25</v>
      </c>
      <c r="E1247" s="809" t="s">
        <v>87</v>
      </c>
      <c r="F1247" s="640">
        <v>1.85</v>
      </c>
      <c r="G1247" s="1255">
        <f t="shared" si="420"/>
        <v>-0.12000000000000011</v>
      </c>
      <c r="H1247" s="643">
        <f t="shared" si="409"/>
        <v>1.9700000000000002</v>
      </c>
      <c r="I1247" s="644"/>
      <c r="J1247" s="645">
        <f t="shared" si="410"/>
        <v>1.9700000000000002</v>
      </c>
      <c r="K1247" s="1">
        <f t="shared" si="411"/>
        <v>1.9500000000000002</v>
      </c>
      <c r="L1247" s="1">
        <f t="shared" si="412"/>
        <v>1.9500000000000002</v>
      </c>
      <c r="M1247" s="1">
        <f t="shared" si="413"/>
        <v>1.9500000000000002</v>
      </c>
      <c r="N1247" s="1">
        <f t="shared" si="414"/>
        <v>1.6</v>
      </c>
      <c r="O1247" s="1"/>
      <c r="P1247" s="1">
        <v>1.6</v>
      </c>
      <c r="Q1247" s="1"/>
      <c r="R1247" s="1">
        <v>0.35</v>
      </c>
      <c r="S1247" s="1"/>
      <c r="T1247" s="1">
        <f t="shared" si="415"/>
        <v>0</v>
      </c>
      <c r="U1247" s="1"/>
      <c r="V1247" s="1"/>
      <c r="W1247" s="1"/>
      <c r="X1247" s="1"/>
      <c r="Y1247" s="1"/>
      <c r="Z1247" s="1"/>
      <c r="AA1247" s="1">
        <f t="shared" si="416"/>
        <v>0.02</v>
      </c>
      <c r="AB1247" s="1"/>
      <c r="AC1247" s="1"/>
      <c r="AD1247" s="1"/>
      <c r="AE1247" s="1"/>
      <c r="AF1247" s="1"/>
      <c r="AG1247" s="1"/>
      <c r="AH1247" s="1"/>
      <c r="AI1247" s="1">
        <f t="shared" si="419"/>
        <v>0.02</v>
      </c>
      <c r="AJ1247" s="1"/>
      <c r="AK1247" s="1">
        <v>0.02</v>
      </c>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f t="shared" si="418"/>
        <v>0</v>
      </c>
      <c r="BN1247" s="1"/>
      <c r="BO1247" s="1"/>
      <c r="BP1247" s="1"/>
      <c r="BQ1247" s="643"/>
      <c r="BR1247" s="811"/>
    </row>
    <row r="1248" spans="1:70" s="812" customFormat="1" hidden="1">
      <c r="A1248" s="638"/>
      <c r="B1248" s="732">
        <v>81</v>
      </c>
      <c r="C1248" s="852" t="s">
        <v>284</v>
      </c>
      <c r="D1248" s="640" t="s">
        <v>25</v>
      </c>
      <c r="E1248" s="809" t="s">
        <v>87</v>
      </c>
      <c r="F1248" s="774">
        <v>1.61</v>
      </c>
      <c r="G1248" s="1255">
        <f t="shared" si="420"/>
        <v>0.76000000000000012</v>
      </c>
      <c r="H1248" s="643">
        <f t="shared" si="409"/>
        <v>0.85</v>
      </c>
      <c r="I1248" s="644"/>
      <c r="J1248" s="645">
        <f t="shared" si="410"/>
        <v>0.85</v>
      </c>
      <c r="K1248" s="1">
        <f t="shared" si="411"/>
        <v>0.78999999999999992</v>
      </c>
      <c r="L1248" s="1">
        <f t="shared" si="412"/>
        <v>0.78999999999999992</v>
      </c>
      <c r="M1248" s="1">
        <f t="shared" si="413"/>
        <v>0.78999999999999992</v>
      </c>
      <c r="N1248" s="1">
        <f t="shared" si="414"/>
        <v>0.78999999999999992</v>
      </c>
      <c r="O1248" s="1">
        <v>0.1</v>
      </c>
      <c r="P1248" s="1">
        <v>0.69</v>
      </c>
      <c r="Q1248" s="1"/>
      <c r="R1248" s="1"/>
      <c r="S1248" s="1"/>
      <c r="T1248" s="1">
        <f t="shared" si="415"/>
        <v>0</v>
      </c>
      <c r="U1248" s="1"/>
      <c r="V1248" s="1"/>
      <c r="W1248" s="1"/>
      <c r="X1248" s="1"/>
      <c r="Y1248" s="1"/>
      <c r="Z1248" s="1"/>
      <c r="AA1248" s="1">
        <f t="shared" si="416"/>
        <v>6.0000000000000005E-2</v>
      </c>
      <c r="AB1248" s="1"/>
      <c r="AC1248" s="1"/>
      <c r="AD1248" s="1"/>
      <c r="AE1248" s="1"/>
      <c r="AF1248" s="1"/>
      <c r="AG1248" s="1"/>
      <c r="AH1248" s="1"/>
      <c r="AI1248" s="1">
        <f t="shared" si="419"/>
        <v>0.05</v>
      </c>
      <c r="AJ1248" s="1"/>
      <c r="AK1248" s="1">
        <v>0.05</v>
      </c>
      <c r="AL1248" s="1"/>
      <c r="AM1248" s="1"/>
      <c r="AN1248" s="1"/>
      <c r="AO1248" s="1"/>
      <c r="AP1248" s="1"/>
      <c r="AQ1248" s="1"/>
      <c r="AR1248" s="1"/>
      <c r="AS1248" s="1"/>
      <c r="AT1248" s="1"/>
      <c r="AU1248" s="1"/>
      <c r="AV1248" s="1"/>
      <c r="AW1248" s="1"/>
      <c r="AX1248" s="1"/>
      <c r="AY1248" s="1">
        <v>0.01</v>
      </c>
      <c r="AZ1248" s="1"/>
      <c r="BA1248" s="1"/>
      <c r="BB1248" s="1"/>
      <c r="BC1248" s="1"/>
      <c r="BD1248" s="1"/>
      <c r="BE1248" s="1"/>
      <c r="BF1248" s="1"/>
      <c r="BG1248" s="1"/>
      <c r="BH1248" s="1"/>
      <c r="BI1248" s="1"/>
      <c r="BJ1248" s="1"/>
      <c r="BK1248" s="1"/>
      <c r="BL1248" s="1"/>
      <c r="BM1248" s="1">
        <f t="shared" si="418"/>
        <v>0</v>
      </c>
      <c r="BN1248" s="1"/>
      <c r="BO1248" s="1"/>
      <c r="BP1248" s="1"/>
      <c r="BQ1248" s="643"/>
      <c r="BR1248" s="811"/>
    </row>
    <row r="1249" spans="1:77" s="812" customFormat="1" hidden="1">
      <c r="A1249" s="638"/>
      <c r="B1249" s="732">
        <v>82</v>
      </c>
      <c r="C1249" s="852" t="s">
        <v>285</v>
      </c>
      <c r="D1249" s="640" t="s">
        <v>25</v>
      </c>
      <c r="E1249" s="809" t="s">
        <v>87</v>
      </c>
      <c r="F1249" s="641">
        <v>2.77</v>
      </c>
      <c r="G1249" s="1255">
        <f t="shared" si="420"/>
        <v>0.20999999999999996</v>
      </c>
      <c r="H1249" s="643">
        <f t="shared" si="409"/>
        <v>2.56</v>
      </c>
      <c r="I1249" s="644"/>
      <c r="J1249" s="645">
        <f t="shared" si="410"/>
        <v>2.56</v>
      </c>
      <c r="K1249" s="1">
        <f t="shared" si="411"/>
        <v>1.94</v>
      </c>
      <c r="L1249" s="1">
        <f t="shared" si="412"/>
        <v>1.94</v>
      </c>
      <c r="M1249" s="1">
        <f t="shared" si="413"/>
        <v>1.94</v>
      </c>
      <c r="N1249" s="1">
        <f t="shared" si="414"/>
        <v>0.73</v>
      </c>
      <c r="O1249" s="1">
        <v>0.37</v>
      </c>
      <c r="P1249" s="1">
        <v>0.36</v>
      </c>
      <c r="Q1249" s="1"/>
      <c r="R1249" s="1">
        <v>1.21</v>
      </c>
      <c r="S1249" s="1"/>
      <c r="T1249" s="1">
        <f t="shared" si="415"/>
        <v>0</v>
      </c>
      <c r="U1249" s="1"/>
      <c r="V1249" s="1"/>
      <c r="W1249" s="1"/>
      <c r="X1249" s="1"/>
      <c r="Y1249" s="1"/>
      <c r="Z1249" s="1"/>
      <c r="AA1249" s="1">
        <f t="shared" si="416"/>
        <v>0.62</v>
      </c>
      <c r="AB1249" s="1"/>
      <c r="AC1249" s="1"/>
      <c r="AD1249" s="1"/>
      <c r="AE1249" s="1"/>
      <c r="AF1249" s="1"/>
      <c r="AG1249" s="1"/>
      <c r="AH1249" s="1"/>
      <c r="AI1249" s="1">
        <f t="shared" si="419"/>
        <v>0.2</v>
      </c>
      <c r="AJ1249" s="1"/>
      <c r="AK1249" s="1">
        <v>0.05</v>
      </c>
      <c r="AL1249" s="1"/>
      <c r="AM1249" s="1"/>
      <c r="AN1249" s="1"/>
      <c r="AO1249" s="1"/>
      <c r="AP1249" s="1"/>
      <c r="AQ1249" s="1"/>
      <c r="AR1249" s="1"/>
      <c r="AS1249" s="1"/>
      <c r="AT1249" s="1"/>
      <c r="AU1249" s="1"/>
      <c r="AV1249" s="1"/>
      <c r="AW1249" s="1"/>
      <c r="AX1249" s="1"/>
      <c r="AY1249" s="1">
        <v>0.42</v>
      </c>
      <c r="AZ1249" s="1"/>
      <c r="BA1249" s="1"/>
      <c r="BB1249" s="1"/>
      <c r="BC1249" s="1"/>
      <c r="BD1249" s="1"/>
      <c r="BE1249" s="1">
        <v>0.15</v>
      </c>
      <c r="BF1249" s="1"/>
      <c r="BG1249" s="1"/>
      <c r="BH1249" s="1"/>
      <c r="BI1249" s="1"/>
      <c r="BJ1249" s="1"/>
      <c r="BK1249" s="1"/>
      <c r="BL1249" s="1"/>
      <c r="BM1249" s="1">
        <f t="shared" si="418"/>
        <v>0</v>
      </c>
      <c r="BN1249" s="1"/>
      <c r="BO1249" s="1"/>
      <c r="BP1249" s="1"/>
      <c r="BQ1249" s="643"/>
      <c r="BR1249" s="811"/>
    </row>
    <row r="1250" spans="1:77" s="812" customFormat="1" hidden="1">
      <c r="A1250" s="638"/>
      <c r="B1250" s="732">
        <v>83</v>
      </c>
      <c r="C1250" s="719" t="s">
        <v>286</v>
      </c>
      <c r="D1250" s="640" t="s">
        <v>25</v>
      </c>
      <c r="E1250" s="809" t="s">
        <v>87</v>
      </c>
      <c r="F1250" s="641">
        <v>1.21</v>
      </c>
      <c r="G1250" s="1255">
        <f t="shared" si="420"/>
        <v>0.24999999999999989</v>
      </c>
      <c r="H1250" s="643">
        <f t="shared" si="409"/>
        <v>0.96000000000000008</v>
      </c>
      <c r="I1250" s="644"/>
      <c r="J1250" s="645">
        <f t="shared" si="410"/>
        <v>0.96000000000000008</v>
      </c>
      <c r="K1250" s="1">
        <f t="shared" si="411"/>
        <v>0.57000000000000006</v>
      </c>
      <c r="L1250" s="1">
        <f t="shared" si="412"/>
        <v>0.57000000000000006</v>
      </c>
      <c r="M1250" s="1">
        <f t="shared" si="413"/>
        <v>0.57000000000000006</v>
      </c>
      <c r="N1250" s="1">
        <f t="shared" si="414"/>
        <v>0.56000000000000005</v>
      </c>
      <c r="O1250" s="1"/>
      <c r="P1250" s="1">
        <v>0.56000000000000005</v>
      </c>
      <c r="Q1250" s="1"/>
      <c r="R1250" s="1">
        <v>0.01</v>
      </c>
      <c r="S1250" s="1"/>
      <c r="T1250" s="1">
        <f t="shared" si="415"/>
        <v>0</v>
      </c>
      <c r="U1250" s="1"/>
      <c r="V1250" s="1"/>
      <c r="W1250" s="1"/>
      <c r="X1250" s="1"/>
      <c r="Y1250" s="1"/>
      <c r="Z1250" s="1"/>
      <c r="AA1250" s="1">
        <f t="shared" si="416"/>
        <v>0.39</v>
      </c>
      <c r="AB1250" s="1"/>
      <c r="AC1250" s="1"/>
      <c r="AD1250" s="1"/>
      <c r="AE1250" s="1"/>
      <c r="AF1250" s="1"/>
      <c r="AG1250" s="1"/>
      <c r="AH1250" s="1"/>
      <c r="AI1250" s="1">
        <f t="shared" si="419"/>
        <v>0.01</v>
      </c>
      <c r="AJ1250" s="1"/>
      <c r="AK1250" s="1"/>
      <c r="AL1250" s="1"/>
      <c r="AM1250" s="1"/>
      <c r="AN1250" s="1"/>
      <c r="AO1250" s="1"/>
      <c r="AP1250" s="1">
        <v>0.01</v>
      </c>
      <c r="AQ1250" s="1"/>
      <c r="AR1250" s="1"/>
      <c r="AS1250" s="1"/>
      <c r="AT1250" s="1"/>
      <c r="AU1250" s="1"/>
      <c r="AV1250" s="1"/>
      <c r="AW1250" s="1"/>
      <c r="AX1250" s="1"/>
      <c r="AY1250" s="1">
        <v>0.37</v>
      </c>
      <c r="AZ1250" s="1"/>
      <c r="BA1250" s="1"/>
      <c r="BB1250" s="1"/>
      <c r="BC1250" s="1"/>
      <c r="BD1250" s="1"/>
      <c r="BE1250" s="1"/>
      <c r="BF1250" s="1"/>
      <c r="BG1250" s="1">
        <v>0.01</v>
      </c>
      <c r="BH1250" s="1"/>
      <c r="BI1250" s="1"/>
      <c r="BJ1250" s="1"/>
      <c r="BK1250" s="1"/>
      <c r="BL1250" s="1"/>
      <c r="BM1250" s="1">
        <f t="shared" si="418"/>
        <v>0</v>
      </c>
      <c r="BN1250" s="1"/>
      <c r="BO1250" s="1"/>
      <c r="BP1250" s="1"/>
      <c r="BQ1250" s="643"/>
      <c r="BR1250" s="811"/>
    </row>
    <row r="1251" spans="1:77" s="812" customFormat="1" ht="30" hidden="1">
      <c r="A1251" s="638"/>
      <c r="B1251" s="732">
        <v>84</v>
      </c>
      <c r="C1251" s="852" t="s">
        <v>287</v>
      </c>
      <c r="D1251" s="640" t="s">
        <v>25</v>
      </c>
      <c r="E1251" s="809" t="s">
        <v>87</v>
      </c>
      <c r="F1251" s="774">
        <v>1.38</v>
      </c>
      <c r="G1251" s="1255">
        <f t="shared" si="420"/>
        <v>0.83999999999999986</v>
      </c>
      <c r="H1251" s="643">
        <f t="shared" si="409"/>
        <v>0.54</v>
      </c>
      <c r="I1251" s="644"/>
      <c r="J1251" s="645">
        <f t="shared" si="410"/>
        <v>0.54</v>
      </c>
      <c r="K1251" s="1">
        <f t="shared" si="411"/>
        <v>0.14000000000000001</v>
      </c>
      <c r="L1251" s="1">
        <f t="shared" si="412"/>
        <v>0.14000000000000001</v>
      </c>
      <c r="M1251" s="1">
        <f t="shared" si="413"/>
        <v>0.14000000000000001</v>
      </c>
      <c r="N1251" s="1">
        <f t="shared" si="414"/>
        <v>0.14000000000000001</v>
      </c>
      <c r="O1251" s="1">
        <v>0.08</v>
      </c>
      <c r="P1251" s="1">
        <v>0.06</v>
      </c>
      <c r="Q1251" s="1"/>
      <c r="R1251" s="1"/>
      <c r="S1251" s="1"/>
      <c r="T1251" s="1">
        <f t="shared" si="415"/>
        <v>0</v>
      </c>
      <c r="U1251" s="1"/>
      <c r="V1251" s="1"/>
      <c r="W1251" s="1"/>
      <c r="X1251" s="1"/>
      <c r="Y1251" s="1"/>
      <c r="Z1251" s="1"/>
      <c r="AA1251" s="1">
        <f t="shared" si="416"/>
        <v>0.4</v>
      </c>
      <c r="AB1251" s="1"/>
      <c r="AC1251" s="1"/>
      <c r="AD1251" s="1"/>
      <c r="AE1251" s="1"/>
      <c r="AF1251" s="1"/>
      <c r="AG1251" s="1"/>
      <c r="AH1251" s="1"/>
      <c r="AI1251" s="1">
        <f t="shared" si="419"/>
        <v>7.0000000000000007E-2</v>
      </c>
      <c r="AJ1251" s="1"/>
      <c r="AK1251" s="1"/>
      <c r="AL1251" s="1"/>
      <c r="AM1251" s="1"/>
      <c r="AN1251" s="1"/>
      <c r="AO1251" s="1">
        <v>7.0000000000000007E-2</v>
      </c>
      <c r="AP1251" s="1"/>
      <c r="AQ1251" s="1"/>
      <c r="AR1251" s="1"/>
      <c r="AS1251" s="1"/>
      <c r="AT1251" s="1"/>
      <c r="AU1251" s="1"/>
      <c r="AV1251" s="1"/>
      <c r="AW1251" s="1"/>
      <c r="AX1251" s="1"/>
      <c r="AY1251" s="1">
        <v>0.33</v>
      </c>
      <c r="AZ1251" s="1"/>
      <c r="BA1251" s="1"/>
      <c r="BB1251" s="1"/>
      <c r="BC1251" s="1"/>
      <c r="BD1251" s="1"/>
      <c r="BE1251" s="1"/>
      <c r="BF1251" s="1"/>
      <c r="BG1251" s="1"/>
      <c r="BH1251" s="1"/>
      <c r="BI1251" s="1"/>
      <c r="BJ1251" s="1"/>
      <c r="BK1251" s="1"/>
      <c r="BL1251" s="1"/>
      <c r="BM1251" s="1">
        <f t="shared" si="418"/>
        <v>0</v>
      </c>
      <c r="BN1251" s="1"/>
      <c r="BO1251" s="1"/>
      <c r="BP1251" s="1"/>
      <c r="BQ1251" s="643"/>
      <c r="BR1251" s="811"/>
    </row>
    <row r="1252" spans="1:77" s="812" customFormat="1" ht="30" hidden="1">
      <c r="C1252" s="754" t="s">
        <v>288</v>
      </c>
      <c r="D1252" s="640" t="s">
        <v>25</v>
      </c>
      <c r="E1252" s="1256" t="s">
        <v>87</v>
      </c>
      <c r="H1252" s="643">
        <f t="shared" si="409"/>
        <v>0.23</v>
      </c>
      <c r="I1252" s="644"/>
      <c r="J1252" s="645">
        <f t="shared" si="410"/>
        <v>0.23</v>
      </c>
      <c r="K1252" s="1">
        <f t="shared" si="411"/>
        <v>0.23</v>
      </c>
      <c r="L1252" s="1">
        <f t="shared" si="412"/>
        <v>0.23</v>
      </c>
      <c r="M1252" s="1">
        <f t="shared" si="413"/>
        <v>0.23</v>
      </c>
      <c r="N1252" s="1">
        <f t="shared" si="414"/>
        <v>0.23</v>
      </c>
      <c r="P1252" s="812">
        <v>0.23</v>
      </c>
    </row>
    <row r="1253" spans="1:77" s="619" customFormat="1" hidden="1">
      <c r="A1253" s="949"/>
      <c r="B1253" s="1041"/>
      <c r="C1253" s="1041"/>
      <c r="D1253" s="858"/>
      <c r="E1253" s="1042"/>
      <c r="F1253" s="858"/>
      <c r="G1253" s="858"/>
      <c r="H1253" s="608"/>
      <c r="I1253" s="609"/>
      <c r="J1253" s="610"/>
      <c r="K1253" s="611"/>
      <c r="L1253" s="611"/>
      <c r="M1253" s="611"/>
      <c r="N1253" s="611"/>
      <c r="O1253" s="858"/>
      <c r="P1253" s="858"/>
      <c r="Q1253" s="858"/>
      <c r="R1253" s="858"/>
      <c r="S1253" s="858"/>
      <c r="T1253" s="615"/>
      <c r="U1253" s="858"/>
      <c r="V1253" s="858"/>
      <c r="W1253" s="858"/>
      <c r="X1253" s="858"/>
      <c r="Y1253" s="858"/>
      <c r="Z1253" s="858"/>
      <c r="AA1253" s="611"/>
      <c r="AB1253" s="858"/>
      <c r="AC1253" s="858"/>
      <c r="AD1253" s="858"/>
      <c r="AE1253" s="858"/>
      <c r="AF1253" s="858"/>
      <c r="AG1253" s="858"/>
      <c r="AH1253" s="858"/>
      <c r="AI1253" s="611"/>
      <c r="AJ1253" s="858"/>
      <c r="AK1253" s="858"/>
      <c r="AL1253" s="858"/>
      <c r="AM1253" s="858"/>
      <c r="AN1253" s="858"/>
      <c r="AO1253" s="858"/>
      <c r="AP1253" s="858"/>
      <c r="AQ1253" s="858"/>
      <c r="AR1253" s="858"/>
      <c r="AS1253" s="858"/>
      <c r="AT1253" s="858"/>
      <c r="AU1253" s="1145"/>
      <c r="AV1253" s="858"/>
      <c r="AW1253" s="1042"/>
      <c r="AX1253" s="858"/>
      <c r="AY1253" s="858"/>
      <c r="AZ1253" s="1042"/>
      <c r="BA1253" s="858"/>
      <c r="BB1253" s="858"/>
      <c r="BC1253" s="858"/>
      <c r="BD1253" s="858"/>
      <c r="BE1253" s="858"/>
      <c r="BF1253" s="858"/>
      <c r="BG1253" s="858"/>
      <c r="BH1253" s="858"/>
      <c r="BI1253" s="858"/>
      <c r="BJ1253" s="858"/>
      <c r="BK1253" s="858"/>
      <c r="BL1253" s="858"/>
      <c r="BM1253" s="611"/>
      <c r="BN1253" s="858"/>
      <c r="BO1253" s="858"/>
      <c r="BP1253" s="858"/>
      <c r="BQ1253" s="547"/>
      <c r="BR1253" s="858"/>
      <c r="BS1253" s="858"/>
      <c r="BT1253" s="858"/>
      <c r="BU1253" s="858"/>
      <c r="BV1253" s="1042"/>
      <c r="BW1253" s="858"/>
      <c r="BX1253" s="858"/>
      <c r="BY1253" s="858"/>
    </row>
    <row r="1254" spans="1:77" s="619" customFormat="1" hidden="1">
      <c r="A1254" s="949"/>
      <c r="B1254" s="1041"/>
      <c r="C1254" s="1041"/>
      <c r="D1254" s="858"/>
      <c r="E1254" s="1042"/>
      <c r="F1254" s="858"/>
      <c r="G1254" s="858"/>
      <c r="H1254" s="608"/>
      <c r="I1254" s="609"/>
      <c r="J1254" s="610"/>
      <c r="K1254" s="611"/>
      <c r="L1254" s="611"/>
      <c r="M1254" s="611"/>
      <c r="N1254" s="611"/>
      <c r="O1254" s="858"/>
      <c r="P1254" s="858"/>
      <c r="Q1254" s="858"/>
      <c r="R1254" s="858"/>
      <c r="S1254" s="858"/>
      <c r="T1254" s="615"/>
      <c r="U1254" s="858"/>
      <c r="V1254" s="858"/>
      <c r="W1254" s="858"/>
      <c r="X1254" s="858"/>
      <c r="Y1254" s="858"/>
      <c r="Z1254" s="858"/>
      <c r="AA1254" s="611"/>
      <c r="AB1254" s="858"/>
      <c r="AC1254" s="858"/>
      <c r="AD1254" s="858"/>
      <c r="AE1254" s="858"/>
      <c r="AF1254" s="858"/>
      <c r="AG1254" s="858"/>
      <c r="AH1254" s="858"/>
      <c r="AI1254" s="611"/>
      <c r="AJ1254" s="858"/>
      <c r="AK1254" s="858"/>
      <c r="AL1254" s="858"/>
      <c r="AM1254" s="858"/>
      <c r="AN1254" s="858"/>
      <c r="AO1254" s="858"/>
      <c r="AP1254" s="858"/>
      <c r="AQ1254" s="858"/>
      <c r="AR1254" s="858"/>
      <c r="AS1254" s="858"/>
      <c r="AT1254" s="858"/>
      <c r="AU1254" s="1145"/>
      <c r="AV1254" s="858"/>
      <c r="AW1254" s="1042"/>
      <c r="AX1254" s="858"/>
      <c r="AY1254" s="858"/>
      <c r="AZ1254" s="1042"/>
      <c r="BA1254" s="858"/>
      <c r="BB1254" s="858"/>
      <c r="BC1254" s="858"/>
      <c r="BD1254" s="858"/>
      <c r="BE1254" s="858"/>
      <c r="BF1254" s="858"/>
      <c r="BG1254" s="858"/>
      <c r="BH1254" s="858"/>
      <c r="BI1254" s="858"/>
      <c r="BJ1254" s="858"/>
      <c r="BK1254" s="858"/>
      <c r="BL1254" s="858"/>
      <c r="BM1254" s="611"/>
      <c r="BN1254" s="858"/>
      <c r="BO1254" s="858"/>
      <c r="BP1254" s="858"/>
      <c r="BQ1254" s="547"/>
      <c r="BR1254" s="858"/>
      <c r="BS1254" s="858"/>
      <c r="BT1254" s="858"/>
      <c r="BU1254" s="858"/>
      <c r="BV1254" s="1042"/>
      <c r="BW1254" s="858"/>
      <c r="BX1254" s="858"/>
      <c r="BY1254" s="858"/>
    </row>
    <row r="1255" spans="1:77" s="1067" customFormat="1" ht="15.75" hidden="1">
      <c r="A1255" s="1069"/>
      <c r="B1255" s="1068">
        <v>10</v>
      </c>
      <c r="C1255" s="1257" t="s">
        <v>289</v>
      </c>
      <c r="D1255" s="1068" t="s">
        <v>25</v>
      </c>
      <c r="E1255" s="1258" t="s">
        <v>79</v>
      </c>
      <c r="F1255" s="1069"/>
      <c r="G1255" s="1259"/>
      <c r="H1255" s="1071">
        <f t="shared" ref="H1255:H1288" si="421">J1255</f>
        <v>6.9</v>
      </c>
      <c r="I1255" s="1072"/>
      <c r="J1255" s="1073">
        <f t="shared" ref="J1255:J1266" si="422">K1255+AA1255+BM1255</f>
        <v>6.9</v>
      </c>
      <c r="K1255" s="1074">
        <f t="shared" ref="K1255:K1288" si="423">L1255+T1255+X1255+Y1255+Z1255</f>
        <v>4.08</v>
      </c>
      <c r="L1255" s="1074">
        <f t="shared" ref="L1255:L1288" si="424">M1255+S1255</f>
        <v>4.08</v>
      </c>
      <c r="M1255" s="1074">
        <f t="shared" ref="M1255:M1288" si="425">N1255+R1255</f>
        <v>4.08</v>
      </c>
      <c r="N1255" s="1074">
        <f t="shared" ref="N1255:N1288" si="426">O1255+P1255+Q1255</f>
        <v>0</v>
      </c>
      <c r="O1255" s="1069"/>
      <c r="P1255" s="1069"/>
      <c r="Q1255" s="1069"/>
      <c r="R1255" s="1069">
        <v>4.08</v>
      </c>
      <c r="S1255" s="1069"/>
      <c r="T1255" s="1074">
        <f t="shared" ref="T1255:T1288" si="427">U1255+V1255+W1255</f>
        <v>0</v>
      </c>
      <c r="U1255" s="1069"/>
      <c r="V1255" s="1069"/>
      <c r="W1255" s="1069"/>
      <c r="X1255" s="1069"/>
      <c r="Y1255" s="1069"/>
      <c r="Z1255" s="1069"/>
      <c r="AA1255" s="1074">
        <f t="shared" ref="AA1255:AA1256" si="428">SUM(AB1255:AI1255)+AW1255+SUM(AY1255:BC1255)+SUM(BF1255:BL1255)</f>
        <v>2.82</v>
      </c>
      <c r="AB1255" s="1069"/>
      <c r="AC1255" s="1069"/>
      <c r="AD1255" s="1069"/>
      <c r="AE1255" s="1069"/>
      <c r="AF1255" s="1069"/>
      <c r="AG1255" s="1069"/>
      <c r="AH1255" s="1069"/>
      <c r="AI1255" s="1074">
        <f t="shared" ref="AI1255:AI1288" si="429">SUM(AJ1255:AV1255)+AX1255+SUM(BD1255:BE1255)</f>
        <v>0</v>
      </c>
      <c r="AJ1255" s="1069"/>
      <c r="AK1255" s="1069"/>
      <c r="AL1255" s="1069"/>
      <c r="AM1255" s="1069"/>
      <c r="AN1255" s="1069"/>
      <c r="AO1255" s="1069"/>
      <c r="AP1255" s="1069"/>
      <c r="AQ1255" s="1069"/>
      <c r="AR1255" s="1069"/>
      <c r="AS1255" s="1069"/>
      <c r="AT1255" s="1069"/>
      <c r="AU1255" s="1069"/>
      <c r="AV1255" s="1069"/>
      <c r="AW1255" s="1069"/>
      <c r="AX1255" s="1069"/>
      <c r="AY1255" s="1069">
        <v>2.82</v>
      </c>
      <c r="AZ1255" s="1069"/>
      <c r="BA1255" s="1069"/>
      <c r="BB1255" s="1069"/>
      <c r="BC1255" s="1069"/>
      <c r="BD1255" s="1069"/>
      <c r="BE1255" s="1069"/>
      <c r="BF1255" s="1069"/>
      <c r="BG1255" s="1069"/>
      <c r="BH1255" s="1069"/>
      <c r="BI1255" s="1069"/>
      <c r="BJ1255" s="1069"/>
      <c r="BK1255" s="1069"/>
      <c r="BL1255" s="1069"/>
      <c r="BM1255" s="1074">
        <f t="shared" ref="BM1255:BM1288" si="430">SUM(BN1255:BP1255)</f>
        <v>0</v>
      </c>
      <c r="BN1255" s="1069"/>
      <c r="BO1255" s="1069"/>
      <c r="BP1255" s="1069"/>
    </row>
    <row r="1256" spans="1:77" s="1067" customFormat="1" ht="15.75" hidden="1">
      <c r="A1256" s="1069"/>
      <c r="B1256" s="1068">
        <v>11</v>
      </c>
      <c r="C1256" s="1257" t="s">
        <v>290</v>
      </c>
      <c r="D1256" s="1068" t="s">
        <v>25</v>
      </c>
      <c r="E1256" s="1258" t="s">
        <v>79</v>
      </c>
      <c r="F1256" s="1069"/>
      <c r="G1256" s="1069"/>
      <c r="H1256" s="1071">
        <f t="shared" si="421"/>
        <v>2.96</v>
      </c>
      <c r="I1256" s="1072"/>
      <c r="J1256" s="1073">
        <f t="shared" si="422"/>
        <v>2.96</v>
      </c>
      <c r="K1256" s="1074">
        <f t="shared" si="423"/>
        <v>1.41</v>
      </c>
      <c r="L1256" s="1074">
        <f t="shared" si="424"/>
        <v>1.2</v>
      </c>
      <c r="M1256" s="1074">
        <f t="shared" si="425"/>
        <v>1.2</v>
      </c>
      <c r="N1256" s="1074">
        <f t="shared" si="426"/>
        <v>0.3</v>
      </c>
      <c r="O1256" s="1069">
        <v>0.3</v>
      </c>
      <c r="P1256" s="1069"/>
      <c r="Q1256" s="1069"/>
      <c r="R1256" s="1069">
        <v>0.9</v>
      </c>
      <c r="S1256" s="1069"/>
      <c r="T1256" s="1074">
        <f t="shared" si="427"/>
        <v>0</v>
      </c>
      <c r="U1256" s="1069"/>
      <c r="V1256" s="1069"/>
      <c r="W1256" s="1069"/>
      <c r="X1256" s="1069"/>
      <c r="Y1256" s="1069">
        <v>0.21</v>
      </c>
      <c r="Z1256" s="1069"/>
      <c r="AA1256" s="1074">
        <f t="shared" si="428"/>
        <v>1.5499999999999998</v>
      </c>
      <c r="AB1256" s="1069"/>
      <c r="AC1256" s="1069"/>
      <c r="AD1256" s="1069"/>
      <c r="AE1256" s="1069"/>
      <c r="AF1256" s="1069"/>
      <c r="AG1256" s="1069">
        <v>0.35</v>
      </c>
      <c r="AH1256" s="1069"/>
      <c r="AI1256" s="1074">
        <f t="shared" si="429"/>
        <v>0</v>
      </c>
      <c r="AJ1256" s="1069"/>
      <c r="AK1256" s="1069"/>
      <c r="AL1256" s="1069"/>
      <c r="AM1256" s="1069"/>
      <c r="AN1256" s="1069"/>
      <c r="AO1256" s="1069"/>
      <c r="AP1256" s="1069"/>
      <c r="AQ1256" s="1069"/>
      <c r="AR1256" s="1069"/>
      <c r="AS1256" s="1069"/>
      <c r="AT1256" s="1069"/>
      <c r="AU1256" s="1069"/>
      <c r="AV1256" s="1069"/>
      <c r="AW1256" s="1069"/>
      <c r="AX1256" s="1069"/>
      <c r="AY1256" s="1069"/>
      <c r="AZ1256" s="1069">
        <v>1.2</v>
      </c>
      <c r="BA1256" s="1069"/>
      <c r="BB1256" s="1069"/>
      <c r="BC1256" s="1069"/>
      <c r="BD1256" s="1069"/>
      <c r="BE1256" s="1069"/>
      <c r="BF1256" s="1069"/>
      <c r="BG1256" s="1069"/>
      <c r="BH1256" s="1069"/>
      <c r="BI1256" s="1069"/>
      <c r="BJ1256" s="1069"/>
      <c r="BK1256" s="1069"/>
      <c r="BL1256" s="1069"/>
      <c r="BM1256" s="1074">
        <f t="shared" si="430"/>
        <v>0</v>
      </c>
      <c r="BN1256" s="1069"/>
      <c r="BO1256" s="1069"/>
      <c r="BP1256" s="1069"/>
    </row>
    <row r="1257" spans="1:77" s="755" customFormat="1" ht="45" hidden="1">
      <c r="A1257" s="638">
        <v>13</v>
      </c>
      <c r="B1257" s="753"/>
      <c r="C1257" s="753" t="s">
        <v>291</v>
      </c>
      <c r="D1257" s="640" t="s">
        <v>25</v>
      </c>
      <c r="E1257" s="640" t="s">
        <v>79</v>
      </c>
      <c r="F1257" s="641"/>
      <c r="G1257" s="642"/>
      <c r="H1257" s="643">
        <f t="shared" si="421"/>
        <v>1.26</v>
      </c>
      <c r="I1257" s="644"/>
      <c r="J1257" s="645">
        <f t="shared" si="422"/>
        <v>1.26</v>
      </c>
      <c r="K1257" s="1">
        <f t="shared" si="423"/>
        <v>1.26</v>
      </c>
      <c r="L1257" s="1">
        <f t="shared" si="424"/>
        <v>1.26</v>
      </c>
      <c r="M1257" s="1">
        <f t="shared" si="425"/>
        <v>0.48</v>
      </c>
      <c r="N1257" s="1">
        <f t="shared" si="426"/>
        <v>0</v>
      </c>
      <c r="O1257" s="1"/>
      <c r="P1257" s="1"/>
      <c r="Q1257" s="1"/>
      <c r="R1257" s="1">
        <v>0.48</v>
      </c>
      <c r="S1257" s="1">
        <v>0.78</v>
      </c>
      <c r="T1257" s="1">
        <f t="shared" si="427"/>
        <v>0</v>
      </c>
      <c r="U1257" s="1"/>
      <c r="V1257" s="1"/>
      <c r="W1257" s="1"/>
      <c r="X1257" s="1"/>
      <c r="Y1257" s="1"/>
      <c r="Z1257" s="1"/>
      <c r="AA1257" s="1">
        <f t="shared" ref="AA1257:AA1284" si="431">SUM(AB1257:AI1257)+AW1257+SUM(AY1257:BC1257)+SUM(BF1257:BL1257)</f>
        <v>0</v>
      </c>
      <c r="AB1257" s="1"/>
      <c r="AC1257" s="1"/>
      <c r="AD1257" s="1"/>
      <c r="AE1257" s="1"/>
      <c r="AF1257" s="1"/>
      <c r="AG1257" s="1"/>
      <c r="AH1257" s="1"/>
      <c r="AI1257" s="1">
        <f t="shared" si="429"/>
        <v>0</v>
      </c>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f t="shared" si="430"/>
        <v>0</v>
      </c>
      <c r="BN1257" s="1"/>
      <c r="BO1257" s="1"/>
      <c r="BP1257" s="1"/>
      <c r="BQ1257" s="645"/>
    </row>
    <row r="1258" spans="1:77" s="755" customFormat="1" ht="30" hidden="1">
      <c r="A1258" s="638">
        <v>18</v>
      </c>
      <c r="B1258" s="753"/>
      <c r="C1258" s="753" t="s">
        <v>292</v>
      </c>
      <c r="D1258" s="640" t="s">
        <v>25</v>
      </c>
      <c r="E1258" s="640" t="s">
        <v>79</v>
      </c>
      <c r="F1258" s="641">
        <v>1.38</v>
      </c>
      <c r="G1258" s="1260">
        <f>F1258-J1258</f>
        <v>0.29999999999999982</v>
      </c>
      <c r="H1258" s="643">
        <f t="shared" si="421"/>
        <v>1.08</v>
      </c>
      <c r="I1258" s="644"/>
      <c r="J1258" s="645">
        <f t="shared" si="422"/>
        <v>1.08</v>
      </c>
      <c r="K1258" s="1">
        <f t="shared" si="423"/>
        <v>0.31</v>
      </c>
      <c r="L1258" s="1">
        <f t="shared" si="424"/>
        <v>0.31</v>
      </c>
      <c r="M1258" s="1">
        <f t="shared" si="425"/>
        <v>0.31</v>
      </c>
      <c r="N1258" s="1">
        <f t="shared" si="426"/>
        <v>0</v>
      </c>
      <c r="O1258" s="1"/>
      <c r="P1258" s="1"/>
      <c r="Q1258" s="1"/>
      <c r="R1258" s="1">
        <v>0.31</v>
      </c>
      <c r="S1258" s="1"/>
      <c r="T1258" s="1">
        <f t="shared" si="427"/>
        <v>0</v>
      </c>
      <c r="U1258" s="1"/>
      <c r="V1258" s="1"/>
      <c r="W1258" s="1"/>
      <c r="X1258" s="1"/>
      <c r="Y1258" s="1"/>
      <c r="Z1258" s="1"/>
      <c r="AA1258" s="1">
        <f t="shared" si="431"/>
        <v>0.77</v>
      </c>
      <c r="AB1258" s="1">
        <v>0.1</v>
      </c>
      <c r="AC1258" s="1"/>
      <c r="AD1258" s="1"/>
      <c r="AE1258" s="1"/>
      <c r="AF1258" s="1"/>
      <c r="AG1258" s="1"/>
      <c r="AH1258" s="1"/>
      <c r="AI1258" s="1">
        <f t="shared" si="429"/>
        <v>0.08</v>
      </c>
      <c r="AJ1258" s="1"/>
      <c r="AK1258" s="1"/>
      <c r="AL1258" s="1"/>
      <c r="AM1258" s="1"/>
      <c r="AN1258" s="1"/>
      <c r="AO1258" s="1"/>
      <c r="AP1258" s="1">
        <v>0.08</v>
      </c>
      <c r="AQ1258" s="1"/>
      <c r="AR1258" s="1"/>
      <c r="AS1258" s="1"/>
      <c r="AT1258" s="1"/>
      <c r="AU1258" s="1"/>
      <c r="AV1258" s="1"/>
      <c r="AW1258" s="1"/>
      <c r="AX1258" s="1"/>
      <c r="AY1258" s="1">
        <v>0.3</v>
      </c>
      <c r="AZ1258" s="1">
        <v>0.26</v>
      </c>
      <c r="BA1258" s="1"/>
      <c r="BB1258" s="1"/>
      <c r="BC1258" s="1"/>
      <c r="BD1258" s="1"/>
      <c r="BE1258" s="1"/>
      <c r="BF1258" s="1"/>
      <c r="BG1258" s="1">
        <v>0.03</v>
      </c>
      <c r="BH1258" s="1"/>
      <c r="BI1258" s="1"/>
      <c r="BJ1258" s="1"/>
      <c r="BK1258" s="1"/>
      <c r="BL1258" s="1"/>
      <c r="BM1258" s="1">
        <f t="shared" si="430"/>
        <v>0</v>
      </c>
      <c r="BN1258" s="1"/>
      <c r="BO1258" s="1"/>
      <c r="BP1258" s="1"/>
      <c r="BQ1258" s="645"/>
    </row>
    <row r="1259" spans="1:77" s="755" customFormat="1" ht="45" hidden="1">
      <c r="A1259" s="638">
        <v>19</v>
      </c>
      <c r="B1259" s="753"/>
      <c r="C1259" s="753" t="s">
        <v>293</v>
      </c>
      <c r="D1259" s="640" t="s">
        <v>25</v>
      </c>
      <c r="E1259" s="640" t="s">
        <v>79</v>
      </c>
      <c r="F1259" s="641">
        <v>0.89</v>
      </c>
      <c r="G1259" s="1260">
        <f>F1259-J1259</f>
        <v>0.49000000000000005</v>
      </c>
      <c r="H1259" s="643">
        <f t="shared" si="421"/>
        <v>0.39999999999999997</v>
      </c>
      <c r="I1259" s="644"/>
      <c r="J1259" s="645">
        <f t="shared" si="422"/>
        <v>0.39999999999999997</v>
      </c>
      <c r="K1259" s="1">
        <f t="shared" si="423"/>
        <v>0</v>
      </c>
      <c r="L1259" s="1">
        <f t="shared" si="424"/>
        <v>0</v>
      </c>
      <c r="M1259" s="1">
        <f t="shared" si="425"/>
        <v>0</v>
      </c>
      <c r="N1259" s="1">
        <f t="shared" si="426"/>
        <v>0</v>
      </c>
      <c r="O1259" s="1"/>
      <c r="P1259" s="1"/>
      <c r="Q1259" s="1"/>
      <c r="R1259" s="1"/>
      <c r="S1259" s="1"/>
      <c r="T1259" s="1">
        <f t="shared" si="427"/>
        <v>0</v>
      </c>
      <c r="U1259" s="1"/>
      <c r="V1259" s="1"/>
      <c r="W1259" s="1"/>
      <c r="X1259" s="1"/>
      <c r="Y1259" s="1"/>
      <c r="Z1259" s="1"/>
      <c r="AA1259" s="1">
        <f t="shared" si="431"/>
        <v>0.33999999999999997</v>
      </c>
      <c r="AB1259" s="1">
        <v>0.05</v>
      </c>
      <c r="AC1259" s="1"/>
      <c r="AD1259" s="1"/>
      <c r="AE1259" s="1"/>
      <c r="AF1259" s="1"/>
      <c r="AG1259" s="1"/>
      <c r="AH1259" s="1"/>
      <c r="AI1259" s="1">
        <f t="shared" si="429"/>
        <v>0</v>
      </c>
      <c r="AJ1259" s="1"/>
      <c r="AK1259" s="1"/>
      <c r="AL1259" s="1"/>
      <c r="AM1259" s="1"/>
      <c r="AN1259" s="1"/>
      <c r="AO1259" s="1"/>
      <c r="AP1259" s="1"/>
      <c r="AQ1259" s="1"/>
      <c r="AR1259" s="1"/>
      <c r="AS1259" s="1"/>
      <c r="AT1259" s="1"/>
      <c r="AU1259" s="1"/>
      <c r="AV1259" s="1"/>
      <c r="AW1259" s="1"/>
      <c r="AX1259" s="1"/>
      <c r="AY1259" s="1">
        <v>0.25</v>
      </c>
      <c r="AZ1259" s="1"/>
      <c r="BA1259" s="1"/>
      <c r="BB1259" s="1"/>
      <c r="BC1259" s="1"/>
      <c r="BD1259" s="1"/>
      <c r="BE1259" s="1"/>
      <c r="BF1259" s="1"/>
      <c r="BG1259" s="1">
        <v>0.04</v>
      </c>
      <c r="BH1259" s="1"/>
      <c r="BI1259" s="1"/>
      <c r="BJ1259" s="1"/>
      <c r="BK1259" s="1"/>
      <c r="BL1259" s="1"/>
      <c r="BM1259" s="1">
        <f t="shared" si="430"/>
        <v>0.06</v>
      </c>
      <c r="BN1259" s="1">
        <v>0.06</v>
      </c>
      <c r="BO1259" s="1"/>
      <c r="BP1259" s="1"/>
      <c r="BQ1259" s="645"/>
    </row>
    <row r="1260" spans="1:77" s="755" customFormat="1" ht="45" hidden="1">
      <c r="A1260" s="638">
        <v>29</v>
      </c>
      <c r="B1260" s="753"/>
      <c r="C1260" s="753" t="s">
        <v>294</v>
      </c>
      <c r="D1260" s="640" t="s">
        <v>25</v>
      </c>
      <c r="E1260" s="640" t="s">
        <v>79</v>
      </c>
      <c r="F1260" s="641"/>
      <c r="G1260" s="642"/>
      <c r="H1260" s="643">
        <f t="shared" si="421"/>
        <v>0.13</v>
      </c>
      <c r="I1260" s="644"/>
      <c r="J1260" s="645">
        <f t="shared" si="422"/>
        <v>0.13</v>
      </c>
      <c r="K1260" s="1">
        <f t="shared" si="423"/>
        <v>0</v>
      </c>
      <c r="L1260" s="1">
        <f t="shared" si="424"/>
        <v>0</v>
      </c>
      <c r="M1260" s="1">
        <f t="shared" si="425"/>
        <v>0</v>
      </c>
      <c r="N1260" s="1">
        <f t="shared" si="426"/>
        <v>0</v>
      </c>
      <c r="O1260" s="1"/>
      <c r="P1260" s="1"/>
      <c r="Q1260" s="1"/>
      <c r="R1260" s="1"/>
      <c r="S1260" s="1"/>
      <c r="T1260" s="1">
        <f t="shared" si="427"/>
        <v>0</v>
      </c>
      <c r="U1260" s="1"/>
      <c r="V1260" s="1"/>
      <c r="W1260" s="1"/>
      <c r="X1260" s="1"/>
      <c r="Y1260" s="1"/>
      <c r="Z1260" s="1"/>
      <c r="AA1260" s="1">
        <f t="shared" si="431"/>
        <v>0.13</v>
      </c>
      <c r="AB1260" s="1">
        <v>0.13</v>
      </c>
      <c r="AC1260" s="1"/>
      <c r="AD1260" s="1"/>
      <c r="AE1260" s="1"/>
      <c r="AF1260" s="1"/>
      <c r="AG1260" s="1"/>
      <c r="AH1260" s="1"/>
      <c r="AI1260" s="1">
        <f t="shared" si="429"/>
        <v>0</v>
      </c>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f t="shared" si="430"/>
        <v>0</v>
      </c>
      <c r="BN1260" s="1"/>
      <c r="BO1260" s="1"/>
      <c r="BP1260" s="1"/>
      <c r="BQ1260" s="645"/>
    </row>
    <row r="1261" spans="1:77" s="755" customFormat="1" ht="45" hidden="1">
      <c r="A1261" s="638">
        <v>31</v>
      </c>
      <c r="B1261" s="753"/>
      <c r="C1261" s="753" t="s">
        <v>295</v>
      </c>
      <c r="D1261" s="640" t="s">
        <v>25</v>
      </c>
      <c r="E1261" s="640" t="s">
        <v>79</v>
      </c>
      <c r="F1261" s="641"/>
      <c r="G1261" s="642"/>
      <c r="H1261" s="643">
        <f t="shared" si="421"/>
        <v>0.95</v>
      </c>
      <c r="I1261" s="644"/>
      <c r="J1261" s="645">
        <f t="shared" si="422"/>
        <v>0.95</v>
      </c>
      <c r="K1261" s="1">
        <f t="shared" si="423"/>
        <v>0.95</v>
      </c>
      <c r="L1261" s="1">
        <f t="shared" si="424"/>
        <v>0.95</v>
      </c>
      <c r="M1261" s="1">
        <f t="shared" si="425"/>
        <v>0.95</v>
      </c>
      <c r="N1261" s="1">
        <f t="shared" si="426"/>
        <v>0</v>
      </c>
      <c r="O1261" s="1"/>
      <c r="P1261" s="1"/>
      <c r="Q1261" s="1"/>
      <c r="R1261" s="1">
        <v>0.95</v>
      </c>
      <c r="S1261" s="1"/>
      <c r="T1261" s="1">
        <f t="shared" si="427"/>
        <v>0</v>
      </c>
      <c r="U1261" s="1"/>
      <c r="V1261" s="1"/>
      <c r="W1261" s="1"/>
      <c r="X1261" s="1"/>
      <c r="Y1261" s="1"/>
      <c r="Z1261" s="1"/>
      <c r="AA1261" s="1">
        <f t="shared" si="431"/>
        <v>0</v>
      </c>
      <c r="AB1261" s="1"/>
      <c r="AC1261" s="1"/>
      <c r="AD1261" s="1"/>
      <c r="AE1261" s="1"/>
      <c r="AF1261" s="1"/>
      <c r="AG1261" s="1"/>
      <c r="AH1261" s="1"/>
      <c r="AI1261" s="1">
        <f t="shared" si="429"/>
        <v>0</v>
      </c>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f t="shared" si="430"/>
        <v>0</v>
      </c>
      <c r="BN1261" s="1"/>
      <c r="BO1261" s="1"/>
      <c r="BP1261" s="1"/>
      <c r="BQ1261" s="645"/>
    </row>
    <row r="1262" spans="1:77" s="755" customFormat="1" ht="45" hidden="1">
      <c r="A1262" s="638">
        <v>33</v>
      </c>
      <c r="B1262" s="753"/>
      <c r="C1262" s="753" t="s">
        <v>296</v>
      </c>
      <c r="D1262" s="640" t="s">
        <v>25</v>
      </c>
      <c r="E1262" s="640" t="s">
        <v>79</v>
      </c>
      <c r="F1262" s="641"/>
      <c r="G1262" s="642"/>
      <c r="H1262" s="643">
        <f t="shared" si="421"/>
        <v>0.54</v>
      </c>
      <c r="I1262" s="644"/>
      <c r="J1262" s="645">
        <f t="shared" si="422"/>
        <v>0.54</v>
      </c>
      <c r="K1262" s="1">
        <f t="shared" si="423"/>
        <v>0.54</v>
      </c>
      <c r="L1262" s="1">
        <f t="shared" si="424"/>
        <v>0.54</v>
      </c>
      <c r="M1262" s="1">
        <f t="shared" si="425"/>
        <v>0.54</v>
      </c>
      <c r="N1262" s="1">
        <f t="shared" si="426"/>
        <v>0.54</v>
      </c>
      <c r="O1262" s="1">
        <v>0.54</v>
      </c>
      <c r="P1262" s="1"/>
      <c r="Q1262" s="1"/>
      <c r="R1262" s="1"/>
      <c r="S1262" s="1"/>
      <c r="T1262" s="1">
        <f t="shared" si="427"/>
        <v>0</v>
      </c>
      <c r="U1262" s="1"/>
      <c r="V1262" s="1"/>
      <c r="W1262" s="1"/>
      <c r="X1262" s="1"/>
      <c r="Y1262" s="1"/>
      <c r="Z1262" s="1"/>
      <c r="AA1262" s="1">
        <f t="shared" si="431"/>
        <v>0</v>
      </c>
      <c r="AB1262" s="1"/>
      <c r="AC1262" s="1"/>
      <c r="AD1262" s="1"/>
      <c r="AE1262" s="1"/>
      <c r="AF1262" s="1"/>
      <c r="AG1262" s="1"/>
      <c r="AH1262" s="1"/>
      <c r="AI1262" s="1">
        <f t="shared" si="429"/>
        <v>0</v>
      </c>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f t="shared" si="430"/>
        <v>0</v>
      </c>
      <c r="BN1262" s="1"/>
      <c r="BO1262" s="1"/>
      <c r="BP1262" s="1"/>
      <c r="BQ1262" s="645"/>
    </row>
    <row r="1263" spans="1:77" s="755" customFormat="1" ht="30" hidden="1">
      <c r="A1263" s="638">
        <v>50</v>
      </c>
      <c r="B1263" s="753"/>
      <c r="C1263" s="753" t="s">
        <v>297</v>
      </c>
      <c r="D1263" s="640" t="s">
        <v>25</v>
      </c>
      <c r="E1263" s="640" t="s">
        <v>79</v>
      </c>
      <c r="F1263" s="641">
        <v>3.69</v>
      </c>
      <c r="G1263" s="1255">
        <f>F1263-J1263</f>
        <v>0.73999999999999977</v>
      </c>
      <c r="H1263" s="643">
        <f t="shared" si="421"/>
        <v>2.95</v>
      </c>
      <c r="I1263" s="644"/>
      <c r="J1263" s="645">
        <f t="shared" si="422"/>
        <v>2.95</v>
      </c>
      <c r="K1263" s="1">
        <f t="shared" si="423"/>
        <v>2.08</v>
      </c>
      <c r="L1263" s="1">
        <f t="shared" si="424"/>
        <v>2.08</v>
      </c>
      <c r="M1263" s="1">
        <f t="shared" si="425"/>
        <v>2.08</v>
      </c>
      <c r="N1263" s="1">
        <f t="shared" si="426"/>
        <v>0</v>
      </c>
      <c r="O1263" s="1"/>
      <c r="P1263" s="1"/>
      <c r="Q1263" s="1"/>
      <c r="R1263" s="1">
        <v>2.08</v>
      </c>
      <c r="S1263" s="1"/>
      <c r="T1263" s="1">
        <f t="shared" si="427"/>
        <v>0</v>
      </c>
      <c r="U1263" s="1"/>
      <c r="V1263" s="1"/>
      <c r="W1263" s="1"/>
      <c r="X1263" s="1"/>
      <c r="Y1263" s="1"/>
      <c r="Z1263" s="1"/>
      <c r="AA1263" s="1">
        <f t="shared" si="431"/>
        <v>0.87000000000000011</v>
      </c>
      <c r="AB1263" s="1">
        <v>0.37</v>
      </c>
      <c r="AC1263" s="1"/>
      <c r="AD1263" s="1"/>
      <c r="AE1263" s="1"/>
      <c r="AF1263" s="1"/>
      <c r="AG1263" s="1">
        <v>0.17</v>
      </c>
      <c r="AH1263" s="1"/>
      <c r="AI1263" s="1">
        <f t="shared" si="429"/>
        <v>0</v>
      </c>
      <c r="AJ1263" s="1"/>
      <c r="AK1263" s="1"/>
      <c r="AL1263" s="1"/>
      <c r="AM1263" s="1"/>
      <c r="AN1263" s="1"/>
      <c r="AO1263" s="1"/>
      <c r="AP1263" s="1"/>
      <c r="AQ1263" s="1"/>
      <c r="AR1263" s="1"/>
      <c r="AS1263" s="1"/>
      <c r="AT1263" s="1"/>
      <c r="AU1263" s="1"/>
      <c r="AV1263" s="1"/>
      <c r="AW1263" s="1"/>
      <c r="AX1263" s="1"/>
      <c r="AY1263" s="1">
        <v>0.33</v>
      </c>
      <c r="AZ1263" s="1"/>
      <c r="BA1263" s="1"/>
      <c r="BB1263" s="1"/>
      <c r="BC1263" s="1"/>
      <c r="BD1263" s="1"/>
      <c r="BE1263" s="1"/>
      <c r="BF1263" s="1"/>
      <c r="BG1263" s="1"/>
      <c r="BH1263" s="1"/>
      <c r="BI1263" s="1"/>
      <c r="BJ1263" s="1"/>
      <c r="BK1263" s="1"/>
      <c r="BL1263" s="1"/>
      <c r="BM1263" s="1">
        <f t="shared" si="430"/>
        <v>0</v>
      </c>
      <c r="BN1263" s="1"/>
      <c r="BO1263" s="1"/>
      <c r="BP1263" s="1"/>
      <c r="BQ1263" s="645"/>
    </row>
    <row r="1264" spans="1:77" s="755" customFormat="1" ht="30" hidden="1">
      <c r="A1264" s="638">
        <v>51</v>
      </c>
      <c r="B1264" s="753"/>
      <c r="C1264" s="753" t="s">
        <v>298</v>
      </c>
      <c r="D1264" s="640" t="s">
        <v>25</v>
      </c>
      <c r="E1264" s="640" t="s">
        <v>79</v>
      </c>
      <c r="F1264" s="641">
        <v>0.41</v>
      </c>
      <c r="G1264" s="1255">
        <f t="shared" ref="G1264:G1277" si="432">F1264-J1264</f>
        <v>0</v>
      </c>
      <c r="H1264" s="643">
        <f t="shared" si="421"/>
        <v>0.41000000000000003</v>
      </c>
      <c r="I1264" s="644"/>
      <c r="J1264" s="645">
        <f t="shared" si="422"/>
        <v>0.41000000000000003</v>
      </c>
      <c r="K1264" s="1">
        <f t="shared" si="423"/>
        <v>0.38</v>
      </c>
      <c r="L1264" s="1">
        <f t="shared" si="424"/>
        <v>0.38</v>
      </c>
      <c r="M1264" s="1">
        <f t="shared" si="425"/>
        <v>0.38</v>
      </c>
      <c r="N1264" s="1">
        <f t="shared" si="426"/>
        <v>0</v>
      </c>
      <c r="O1264" s="1"/>
      <c r="P1264" s="1"/>
      <c r="Q1264" s="1"/>
      <c r="R1264" s="1">
        <v>0.38</v>
      </c>
      <c r="S1264" s="1"/>
      <c r="T1264" s="1">
        <f t="shared" si="427"/>
        <v>0</v>
      </c>
      <c r="U1264" s="1"/>
      <c r="V1264" s="1"/>
      <c r="W1264" s="1"/>
      <c r="X1264" s="1"/>
      <c r="Y1264" s="1"/>
      <c r="Z1264" s="1"/>
      <c r="AA1264" s="1">
        <f t="shared" si="431"/>
        <v>0.03</v>
      </c>
      <c r="AB1264" s="1"/>
      <c r="AC1264" s="1"/>
      <c r="AD1264" s="1"/>
      <c r="AE1264" s="1"/>
      <c r="AF1264" s="1"/>
      <c r="AG1264" s="1"/>
      <c r="AH1264" s="1"/>
      <c r="AI1264" s="1">
        <f t="shared" si="429"/>
        <v>0</v>
      </c>
      <c r="AJ1264" s="1"/>
      <c r="AK1264" s="1"/>
      <c r="AL1264" s="1"/>
      <c r="AM1264" s="1"/>
      <c r="AN1264" s="1"/>
      <c r="AO1264" s="1"/>
      <c r="AP1264" s="1"/>
      <c r="AQ1264" s="1"/>
      <c r="AR1264" s="1"/>
      <c r="AS1264" s="1"/>
      <c r="AT1264" s="1"/>
      <c r="AU1264" s="1"/>
      <c r="AV1264" s="1"/>
      <c r="AW1264" s="1"/>
      <c r="AX1264" s="1"/>
      <c r="AY1264" s="1">
        <v>0.03</v>
      </c>
      <c r="AZ1264" s="1"/>
      <c r="BA1264" s="1"/>
      <c r="BB1264" s="1"/>
      <c r="BC1264" s="1"/>
      <c r="BD1264" s="1"/>
      <c r="BE1264" s="1"/>
      <c r="BF1264" s="1"/>
      <c r="BG1264" s="1"/>
      <c r="BH1264" s="1"/>
      <c r="BI1264" s="1"/>
      <c r="BJ1264" s="1"/>
      <c r="BK1264" s="1"/>
      <c r="BL1264" s="1"/>
      <c r="BM1264" s="1">
        <f t="shared" si="430"/>
        <v>0</v>
      </c>
      <c r="BN1264" s="1"/>
      <c r="BO1264" s="1"/>
      <c r="BP1264" s="1"/>
      <c r="BQ1264" s="645"/>
    </row>
    <row r="1265" spans="1:69" s="755" customFormat="1" hidden="1">
      <c r="A1265" s="638">
        <v>52</v>
      </c>
      <c r="B1265" s="753"/>
      <c r="C1265" s="753" t="s">
        <v>299</v>
      </c>
      <c r="D1265" s="640" t="s">
        <v>25</v>
      </c>
      <c r="E1265" s="640" t="s">
        <v>79</v>
      </c>
      <c r="F1265" s="641">
        <v>1.92</v>
      </c>
      <c r="G1265" s="1255">
        <f t="shared" si="432"/>
        <v>7.9999999999999849E-2</v>
      </c>
      <c r="H1265" s="643">
        <f t="shared" si="421"/>
        <v>1.84</v>
      </c>
      <c r="I1265" s="644"/>
      <c r="J1265" s="645">
        <f t="shared" si="422"/>
        <v>1.84</v>
      </c>
      <c r="K1265" s="1">
        <f t="shared" si="423"/>
        <v>1.31</v>
      </c>
      <c r="L1265" s="1">
        <f t="shared" si="424"/>
        <v>0.95</v>
      </c>
      <c r="M1265" s="1">
        <f t="shared" si="425"/>
        <v>0.95</v>
      </c>
      <c r="N1265" s="1">
        <f t="shared" si="426"/>
        <v>0</v>
      </c>
      <c r="O1265" s="1"/>
      <c r="P1265" s="1"/>
      <c r="Q1265" s="1"/>
      <c r="R1265" s="1">
        <v>0.95</v>
      </c>
      <c r="S1265" s="1"/>
      <c r="T1265" s="1">
        <f t="shared" si="427"/>
        <v>0</v>
      </c>
      <c r="U1265" s="1"/>
      <c r="V1265" s="1"/>
      <c r="W1265" s="1"/>
      <c r="X1265" s="1"/>
      <c r="Y1265" s="1">
        <v>0.36</v>
      </c>
      <c r="Z1265" s="1"/>
      <c r="AA1265" s="1">
        <f t="shared" si="431"/>
        <v>0.53</v>
      </c>
      <c r="AB1265" s="1"/>
      <c r="AC1265" s="1"/>
      <c r="AD1265" s="1"/>
      <c r="AE1265" s="1"/>
      <c r="AF1265" s="1"/>
      <c r="AG1265" s="1"/>
      <c r="AH1265" s="1"/>
      <c r="AI1265" s="1">
        <f t="shared" si="429"/>
        <v>0.18</v>
      </c>
      <c r="AJ1265" s="1"/>
      <c r="AK1265" s="1"/>
      <c r="AL1265" s="1"/>
      <c r="AM1265" s="1"/>
      <c r="AN1265" s="1">
        <v>0.12</v>
      </c>
      <c r="AO1265" s="1"/>
      <c r="AP1265" s="1">
        <v>0.06</v>
      </c>
      <c r="AQ1265" s="1"/>
      <c r="AR1265" s="1"/>
      <c r="AS1265" s="1"/>
      <c r="AT1265" s="1"/>
      <c r="AU1265" s="1"/>
      <c r="AV1265" s="1"/>
      <c r="AW1265" s="1"/>
      <c r="AX1265" s="1"/>
      <c r="AY1265" s="1">
        <v>0.35</v>
      </c>
      <c r="AZ1265" s="1"/>
      <c r="BA1265" s="1"/>
      <c r="BB1265" s="1"/>
      <c r="BC1265" s="1"/>
      <c r="BD1265" s="1"/>
      <c r="BE1265" s="1"/>
      <c r="BF1265" s="1"/>
      <c r="BG1265" s="1"/>
      <c r="BH1265" s="1"/>
      <c r="BI1265" s="1"/>
      <c r="BJ1265" s="1"/>
      <c r="BK1265" s="1"/>
      <c r="BL1265" s="1"/>
      <c r="BM1265" s="1">
        <f t="shared" si="430"/>
        <v>0</v>
      </c>
      <c r="BN1265" s="1"/>
      <c r="BO1265" s="1"/>
      <c r="BP1265" s="1"/>
      <c r="BQ1265" s="645"/>
    </row>
    <row r="1266" spans="1:69" s="755" customFormat="1" hidden="1">
      <c r="A1266" s="638">
        <v>54</v>
      </c>
      <c r="B1266" s="753"/>
      <c r="C1266" s="753" t="s">
        <v>300</v>
      </c>
      <c r="D1266" s="640" t="s">
        <v>25</v>
      </c>
      <c r="E1266" s="640" t="s">
        <v>79</v>
      </c>
      <c r="F1266" s="641">
        <v>3.3</v>
      </c>
      <c r="G1266" s="1255">
        <f t="shared" si="432"/>
        <v>5.9999999999999609E-2</v>
      </c>
      <c r="H1266" s="643">
        <f t="shared" si="421"/>
        <v>3.24</v>
      </c>
      <c r="I1266" s="644"/>
      <c r="J1266" s="645">
        <f t="shared" si="422"/>
        <v>3.24</v>
      </c>
      <c r="K1266" s="1">
        <f t="shared" si="423"/>
        <v>1.4500000000000002</v>
      </c>
      <c r="L1266" s="1">
        <f t="shared" si="424"/>
        <v>1.4400000000000002</v>
      </c>
      <c r="M1266" s="1">
        <f t="shared" si="425"/>
        <v>1.3900000000000001</v>
      </c>
      <c r="N1266" s="1">
        <f t="shared" si="426"/>
        <v>0.09</v>
      </c>
      <c r="O1266" s="1">
        <v>0.09</v>
      </c>
      <c r="P1266" s="1"/>
      <c r="Q1266" s="1"/>
      <c r="R1266" s="1">
        <v>1.3</v>
      </c>
      <c r="S1266" s="1">
        <v>0.05</v>
      </c>
      <c r="T1266" s="1">
        <f t="shared" si="427"/>
        <v>0</v>
      </c>
      <c r="U1266" s="1"/>
      <c r="V1266" s="1"/>
      <c r="W1266" s="1"/>
      <c r="X1266" s="1"/>
      <c r="Y1266" s="1">
        <v>0.01</v>
      </c>
      <c r="Z1266" s="1"/>
      <c r="AA1266" s="1">
        <f t="shared" si="431"/>
        <v>1.5</v>
      </c>
      <c r="AB1266" s="1"/>
      <c r="AC1266" s="1"/>
      <c r="AD1266" s="1"/>
      <c r="AE1266" s="1"/>
      <c r="AF1266" s="1"/>
      <c r="AG1266" s="1"/>
      <c r="AH1266" s="1"/>
      <c r="AI1266" s="1">
        <f t="shared" si="429"/>
        <v>0.1</v>
      </c>
      <c r="AJ1266" s="1"/>
      <c r="AK1266" s="1">
        <v>0.1</v>
      </c>
      <c r="AL1266" s="1"/>
      <c r="AM1266" s="1"/>
      <c r="AN1266" s="1"/>
      <c r="AO1266" s="1"/>
      <c r="AP1266" s="1"/>
      <c r="AQ1266" s="1"/>
      <c r="AR1266" s="1"/>
      <c r="AS1266" s="1"/>
      <c r="AT1266" s="1"/>
      <c r="AU1266" s="1"/>
      <c r="AV1266" s="1"/>
      <c r="AW1266" s="1"/>
      <c r="AX1266" s="1"/>
      <c r="AY1266" s="1">
        <v>0.24</v>
      </c>
      <c r="AZ1266" s="1"/>
      <c r="BA1266" s="1"/>
      <c r="BB1266" s="1"/>
      <c r="BC1266" s="1"/>
      <c r="BD1266" s="1"/>
      <c r="BE1266" s="1"/>
      <c r="BF1266" s="1"/>
      <c r="BG1266" s="1"/>
      <c r="BH1266" s="1"/>
      <c r="BI1266" s="1"/>
      <c r="BJ1266" s="1"/>
      <c r="BK1266" s="1">
        <v>1.1599999999999999</v>
      </c>
      <c r="BL1266" s="1"/>
      <c r="BM1266" s="1">
        <f t="shared" si="430"/>
        <v>0.28999999999999998</v>
      </c>
      <c r="BN1266" s="1">
        <v>0.28999999999999998</v>
      </c>
      <c r="BO1266" s="1"/>
      <c r="BP1266" s="1"/>
      <c r="BQ1266" s="645"/>
    </row>
    <row r="1267" spans="1:69" s="755" customFormat="1" hidden="1">
      <c r="A1267" s="638"/>
      <c r="B1267" s="753"/>
      <c r="C1267" s="753"/>
      <c r="D1267" s="640"/>
      <c r="E1267" s="640"/>
      <c r="F1267" s="641"/>
      <c r="G1267" s="1255"/>
      <c r="H1267" s="643"/>
      <c r="I1267" s="644"/>
      <c r="J1267" s="645"/>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645"/>
    </row>
    <row r="1268" spans="1:69" s="755" customFormat="1" ht="30" hidden="1">
      <c r="A1268" s="638">
        <v>56</v>
      </c>
      <c r="B1268" s="753"/>
      <c r="C1268" s="753" t="s">
        <v>301</v>
      </c>
      <c r="D1268" s="640" t="s">
        <v>25</v>
      </c>
      <c r="E1268" s="640" t="s">
        <v>79</v>
      </c>
      <c r="F1268" s="641">
        <v>1.37</v>
      </c>
      <c r="G1268" s="1255">
        <f t="shared" si="432"/>
        <v>0.53</v>
      </c>
      <c r="H1268" s="643">
        <f t="shared" si="421"/>
        <v>0.84000000000000008</v>
      </c>
      <c r="I1268" s="644"/>
      <c r="J1268" s="645">
        <f t="shared" ref="J1268:J1285" si="433">K1268+AA1268+BM1268</f>
        <v>0.84000000000000008</v>
      </c>
      <c r="K1268" s="1">
        <f t="shared" si="423"/>
        <v>0.31</v>
      </c>
      <c r="L1268" s="1">
        <f t="shared" si="424"/>
        <v>0.31</v>
      </c>
      <c r="M1268" s="1">
        <f t="shared" si="425"/>
        <v>0.31</v>
      </c>
      <c r="N1268" s="1">
        <f t="shared" si="426"/>
        <v>0.25</v>
      </c>
      <c r="O1268" s="1">
        <v>0.25</v>
      </c>
      <c r="P1268" s="1"/>
      <c r="Q1268" s="1"/>
      <c r="R1268" s="1">
        <v>0.06</v>
      </c>
      <c r="S1268" s="1"/>
      <c r="T1268" s="1">
        <f t="shared" si="427"/>
        <v>0</v>
      </c>
      <c r="U1268" s="1"/>
      <c r="V1268" s="1"/>
      <c r="W1268" s="1"/>
      <c r="X1268" s="1"/>
      <c r="Y1268" s="1"/>
      <c r="Z1268" s="1"/>
      <c r="AA1268" s="1">
        <f t="shared" si="431"/>
        <v>0.53</v>
      </c>
      <c r="AB1268" s="1"/>
      <c r="AC1268" s="1"/>
      <c r="AD1268" s="1"/>
      <c r="AE1268" s="1"/>
      <c r="AF1268" s="1"/>
      <c r="AG1268" s="1">
        <v>0.08</v>
      </c>
      <c r="AH1268" s="1"/>
      <c r="AI1268" s="1">
        <f t="shared" si="429"/>
        <v>0</v>
      </c>
      <c r="AJ1268" s="1"/>
      <c r="AK1268" s="1"/>
      <c r="AL1268" s="1"/>
      <c r="AM1268" s="1"/>
      <c r="AN1268" s="1"/>
      <c r="AO1268" s="1"/>
      <c r="AP1268" s="1"/>
      <c r="AQ1268" s="1"/>
      <c r="AR1268" s="1"/>
      <c r="AS1268" s="1"/>
      <c r="AT1268" s="1"/>
      <c r="AU1268" s="1"/>
      <c r="AV1268" s="1"/>
      <c r="AW1268" s="1"/>
      <c r="AX1268" s="1"/>
      <c r="AY1268" s="1">
        <v>0.45</v>
      </c>
      <c r="AZ1268" s="1"/>
      <c r="BA1268" s="1"/>
      <c r="BB1268" s="1"/>
      <c r="BC1268" s="1"/>
      <c r="BD1268" s="1"/>
      <c r="BE1268" s="1"/>
      <c r="BF1268" s="1"/>
      <c r="BG1268" s="1"/>
      <c r="BH1268" s="1"/>
      <c r="BI1268" s="1"/>
      <c r="BJ1268" s="1"/>
      <c r="BK1268" s="1"/>
      <c r="BL1268" s="1"/>
      <c r="BM1268" s="1">
        <f t="shared" si="430"/>
        <v>0</v>
      </c>
      <c r="BN1268" s="1"/>
      <c r="BO1268" s="1"/>
      <c r="BP1268" s="1"/>
      <c r="BQ1268" s="645"/>
    </row>
    <row r="1269" spans="1:69" s="755" customFormat="1" ht="30" hidden="1">
      <c r="A1269" s="638">
        <v>57</v>
      </c>
      <c r="B1269" s="753"/>
      <c r="C1269" s="754" t="s">
        <v>302</v>
      </c>
      <c r="D1269" s="640" t="s">
        <v>25</v>
      </c>
      <c r="E1269" s="640" t="s">
        <v>79</v>
      </c>
      <c r="F1269" s="641">
        <v>3.28</v>
      </c>
      <c r="G1269" s="1255">
        <f t="shared" si="432"/>
        <v>1.1599999999999997</v>
      </c>
      <c r="H1269" s="643">
        <f t="shared" si="421"/>
        <v>2.12</v>
      </c>
      <c r="I1269" s="644"/>
      <c r="J1269" s="645">
        <f t="shared" si="433"/>
        <v>2.12</v>
      </c>
      <c r="K1269" s="1">
        <f t="shared" si="423"/>
        <v>1.94</v>
      </c>
      <c r="L1269" s="1">
        <f t="shared" si="424"/>
        <v>1.94</v>
      </c>
      <c r="M1269" s="1">
        <f t="shared" si="425"/>
        <v>1.94</v>
      </c>
      <c r="N1269" s="1">
        <f t="shared" si="426"/>
        <v>0</v>
      </c>
      <c r="O1269" s="1"/>
      <c r="P1269" s="1"/>
      <c r="Q1269" s="1"/>
      <c r="R1269" s="1">
        <v>1.94</v>
      </c>
      <c r="S1269" s="1"/>
      <c r="T1269" s="1">
        <f t="shared" si="427"/>
        <v>0</v>
      </c>
      <c r="U1269" s="1"/>
      <c r="V1269" s="1"/>
      <c r="W1269" s="1"/>
      <c r="X1269" s="1"/>
      <c r="Y1269" s="1"/>
      <c r="Z1269" s="1"/>
      <c r="AA1269" s="1">
        <f t="shared" si="431"/>
        <v>0.18000000000000002</v>
      </c>
      <c r="AB1269" s="1"/>
      <c r="AC1269" s="1"/>
      <c r="AD1269" s="1"/>
      <c r="AE1269" s="1"/>
      <c r="AF1269" s="1">
        <v>0.05</v>
      </c>
      <c r="AG1269" s="1"/>
      <c r="AH1269" s="1"/>
      <c r="AI1269" s="1">
        <f t="shared" si="429"/>
        <v>0.1</v>
      </c>
      <c r="AJ1269" s="1"/>
      <c r="AK1269" s="1">
        <v>0.1</v>
      </c>
      <c r="AL1269" s="1"/>
      <c r="AM1269" s="1"/>
      <c r="AN1269" s="1"/>
      <c r="AO1269" s="1"/>
      <c r="AP1269" s="1"/>
      <c r="AQ1269" s="1"/>
      <c r="AR1269" s="1"/>
      <c r="AS1269" s="1"/>
      <c r="AT1269" s="1"/>
      <c r="AU1269" s="1"/>
      <c r="AV1269" s="1"/>
      <c r="AW1269" s="1"/>
      <c r="AX1269" s="1"/>
      <c r="AY1269" s="1">
        <v>0.02</v>
      </c>
      <c r="AZ1269" s="1"/>
      <c r="BA1269" s="1"/>
      <c r="BB1269" s="1"/>
      <c r="BC1269" s="1"/>
      <c r="BD1269" s="1"/>
      <c r="BE1269" s="1"/>
      <c r="BF1269" s="1"/>
      <c r="BG1269" s="1">
        <v>0.01</v>
      </c>
      <c r="BH1269" s="1"/>
      <c r="BI1269" s="1"/>
      <c r="BJ1269" s="1"/>
      <c r="BK1269" s="1"/>
      <c r="BL1269" s="1"/>
      <c r="BM1269" s="1">
        <f t="shared" si="430"/>
        <v>0</v>
      </c>
      <c r="BN1269" s="1"/>
      <c r="BO1269" s="1"/>
      <c r="BP1269" s="1"/>
      <c r="BQ1269" s="645"/>
    </row>
    <row r="1270" spans="1:69" s="755" customFormat="1" ht="30" hidden="1">
      <c r="A1270" s="638">
        <v>58</v>
      </c>
      <c r="B1270" s="753"/>
      <c r="C1270" s="753" t="s">
        <v>303</v>
      </c>
      <c r="D1270" s="640" t="s">
        <v>25</v>
      </c>
      <c r="E1270" s="640" t="s">
        <v>79</v>
      </c>
      <c r="F1270" s="641">
        <v>1.18</v>
      </c>
      <c r="G1270" s="1255">
        <f t="shared" si="432"/>
        <v>1.0000000000000009E-2</v>
      </c>
      <c r="H1270" s="643">
        <f t="shared" si="421"/>
        <v>1.17</v>
      </c>
      <c r="I1270" s="644"/>
      <c r="J1270" s="645">
        <f t="shared" si="433"/>
        <v>1.17</v>
      </c>
      <c r="K1270" s="1">
        <f t="shared" si="423"/>
        <v>0.69</v>
      </c>
      <c r="L1270" s="1">
        <f t="shared" si="424"/>
        <v>0.69</v>
      </c>
      <c r="M1270" s="1">
        <f t="shared" si="425"/>
        <v>0.69</v>
      </c>
      <c r="N1270" s="1">
        <f t="shared" si="426"/>
        <v>0.24</v>
      </c>
      <c r="O1270" s="1">
        <v>0.24</v>
      </c>
      <c r="P1270" s="1"/>
      <c r="Q1270" s="1"/>
      <c r="R1270" s="1">
        <v>0.45</v>
      </c>
      <c r="S1270" s="1"/>
      <c r="T1270" s="1">
        <f t="shared" si="427"/>
        <v>0</v>
      </c>
      <c r="U1270" s="1"/>
      <c r="V1270" s="1"/>
      <c r="W1270" s="1"/>
      <c r="X1270" s="1"/>
      <c r="Y1270" s="1"/>
      <c r="Z1270" s="1"/>
      <c r="AA1270" s="1">
        <f t="shared" si="431"/>
        <v>0.48</v>
      </c>
      <c r="AB1270" s="1"/>
      <c r="AC1270" s="1"/>
      <c r="AD1270" s="1"/>
      <c r="AE1270" s="1"/>
      <c r="AF1270" s="1"/>
      <c r="AG1270" s="1"/>
      <c r="AH1270" s="1"/>
      <c r="AI1270" s="1">
        <f t="shared" si="429"/>
        <v>0</v>
      </c>
      <c r="AJ1270" s="1"/>
      <c r="AK1270" s="1"/>
      <c r="AL1270" s="1"/>
      <c r="AM1270" s="1"/>
      <c r="AN1270" s="1"/>
      <c r="AO1270" s="1"/>
      <c r="AP1270" s="1"/>
      <c r="AQ1270" s="1"/>
      <c r="AR1270" s="1"/>
      <c r="AS1270" s="1"/>
      <c r="AT1270" s="1"/>
      <c r="AU1270" s="1"/>
      <c r="AV1270" s="1"/>
      <c r="AW1270" s="1"/>
      <c r="AX1270" s="1"/>
      <c r="AY1270" s="1">
        <v>0.48</v>
      </c>
      <c r="AZ1270" s="1"/>
      <c r="BA1270" s="1"/>
      <c r="BB1270" s="1"/>
      <c r="BC1270" s="1"/>
      <c r="BD1270" s="1"/>
      <c r="BE1270" s="1"/>
      <c r="BF1270" s="1"/>
      <c r="BG1270" s="1"/>
      <c r="BH1270" s="1"/>
      <c r="BI1270" s="1"/>
      <c r="BJ1270" s="1"/>
      <c r="BK1270" s="1"/>
      <c r="BL1270" s="1"/>
      <c r="BM1270" s="1">
        <f t="shared" si="430"/>
        <v>0</v>
      </c>
      <c r="BN1270" s="1"/>
      <c r="BO1270" s="1"/>
      <c r="BP1270" s="1"/>
      <c r="BQ1270" s="645"/>
    </row>
    <row r="1271" spans="1:69" s="755" customFormat="1" ht="30" hidden="1">
      <c r="A1271" s="638">
        <v>59</v>
      </c>
      <c r="B1271" s="753"/>
      <c r="C1271" s="754" t="s">
        <v>304</v>
      </c>
      <c r="D1271" s="640" t="s">
        <v>25</v>
      </c>
      <c r="E1271" s="640" t="s">
        <v>79</v>
      </c>
      <c r="F1271" s="641">
        <v>2.16</v>
      </c>
      <c r="G1271" s="1255">
        <f t="shared" si="432"/>
        <v>0.2200000000000002</v>
      </c>
      <c r="H1271" s="643">
        <f t="shared" si="421"/>
        <v>1.94</v>
      </c>
      <c r="I1271" s="644"/>
      <c r="J1271" s="645">
        <f t="shared" si="433"/>
        <v>1.94</v>
      </c>
      <c r="K1271" s="1">
        <f t="shared" si="423"/>
        <v>1.58</v>
      </c>
      <c r="L1271" s="1">
        <f t="shared" si="424"/>
        <v>1.58</v>
      </c>
      <c r="M1271" s="1">
        <f t="shared" si="425"/>
        <v>1.58</v>
      </c>
      <c r="N1271" s="1">
        <f t="shared" si="426"/>
        <v>1.58</v>
      </c>
      <c r="O1271" s="1">
        <v>1.58</v>
      </c>
      <c r="P1271" s="1"/>
      <c r="Q1271" s="1"/>
      <c r="R1271" s="1"/>
      <c r="S1271" s="1"/>
      <c r="T1271" s="1">
        <f t="shared" si="427"/>
        <v>0</v>
      </c>
      <c r="U1271" s="1"/>
      <c r="V1271" s="1"/>
      <c r="W1271" s="1"/>
      <c r="X1271" s="1"/>
      <c r="Y1271" s="1"/>
      <c r="Z1271" s="1"/>
      <c r="AA1271" s="1">
        <f t="shared" si="431"/>
        <v>0.36</v>
      </c>
      <c r="AB1271" s="1"/>
      <c r="AC1271" s="1"/>
      <c r="AD1271" s="1"/>
      <c r="AE1271" s="1"/>
      <c r="AF1271" s="1"/>
      <c r="AG1271" s="1"/>
      <c r="AH1271" s="1"/>
      <c r="AI1271" s="1">
        <f t="shared" si="429"/>
        <v>0</v>
      </c>
      <c r="AJ1271" s="1"/>
      <c r="AK1271" s="1"/>
      <c r="AL1271" s="1"/>
      <c r="AM1271" s="1"/>
      <c r="AN1271" s="1"/>
      <c r="AO1271" s="1"/>
      <c r="AP1271" s="1"/>
      <c r="AQ1271" s="1"/>
      <c r="AR1271" s="1"/>
      <c r="AS1271" s="1"/>
      <c r="AT1271" s="1"/>
      <c r="AU1271" s="1"/>
      <c r="AV1271" s="1"/>
      <c r="AW1271" s="1"/>
      <c r="AX1271" s="1"/>
      <c r="AY1271" s="1">
        <v>0.36</v>
      </c>
      <c r="AZ1271" s="1"/>
      <c r="BA1271" s="1"/>
      <c r="BB1271" s="1"/>
      <c r="BC1271" s="1"/>
      <c r="BD1271" s="1"/>
      <c r="BE1271" s="1"/>
      <c r="BF1271" s="1"/>
      <c r="BG1271" s="1"/>
      <c r="BH1271" s="1"/>
      <c r="BI1271" s="1"/>
      <c r="BJ1271" s="1"/>
      <c r="BK1271" s="1"/>
      <c r="BL1271" s="1"/>
      <c r="BM1271" s="1">
        <f t="shared" si="430"/>
        <v>0</v>
      </c>
      <c r="BN1271" s="1"/>
      <c r="BO1271" s="1"/>
      <c r="BP1271" s="1"/>
      <c r="BQ1271" s="645"/>
    </row>
    <row r="1272" spans="1:69" s="755" customFormat="1" ht="30" hidden="1">
      <c r="A1272" s="638">
        <v>60</v>
      </c>
      <c r="B1272" s="753"/>
      <c r="C1272" s="754" t="s">
        <v>305</v>
      </c>
      <c r="D1272" s="640" t="s">
        <v>25</v>
      </c>
      <c r="E1272" s="640" t="s">
        <v>79</v>
      </c>
      <c r="F1272" s="641">
        <v>1.59</v>
      </c>
      <c r="G1272" s="1255">
        <f t="shared" si="432"/>
        <v>0.27</v>
      </c>
      <c r="H1272" s="643">
        <f t="shared" si="421"/>
        <v>1.32</v>
      </c>
      <c r="I1272" s="644"/>
      <c r="J1272" s="645">
        <f t="shared" si="433"/>
        <v>1.32</v>
      </c>
      <c r="K1272" s="1">
        <f t="shared" si="423"/>
        <v>0.65</v>
      </c>
      <c r="L1272" s="1">
        <f t="shared" si="424"/>
        <v>0.65</v>
      </c>
      <c r="M1272" s="1">
        <f t="shared" si="425"/>
        <v>0.65</v>
      </c>
      <c r="N1272" s="1">
        <f t="shared" si="426"/>
        <v>0.55000000000000004</v>
      </c>
      <c r="O1272" s="1">
        <v>0.55000000000000004</v>
      </c>
      <c r="P1272" s="1"/>
      <c r="Q1272" s="1"/>
      <c r="R1272" s="1">
        <v>0.1</v>
      </c>
      <c r="S1272" s="1"/>
      <c r="T1272" s="1">
        <f t="shared" si="427"/>
        <v>0</v>
      </c>
      <c r="U1272" s="1"/>
      <c r="V1272" s="1"/>
      <c r="W1272" s="1"/>
      <c r="X1272" s="1"/>
      <c r="Y1272" s="1"/>
      <c r="Z1272" s="1"/>
      <c r="AA1272" s="1">
        <f t="shared" si="431"/>
        <v>0.58000000000000007</v>
      </c>
      <c r="AB1272" s="1"/>
      <c r="AC1272" s="1"/>
      <c r="AD1272" s="1"/>
      <c r="AE1272" s="1"/>
      <c r="AF1272" s="1"/>
      <c r="AG1272" s="1"/>
      <c r="AH1272" s="1"/>
      <c r="AI1272" s="1">
        <f t="shared" si="429"/>
        <v>0</v>
      </c>
      <c r="AJ1272" s="1"/>
      <c r="AK1272" s="1"/>
      <c r="AL1272" s="1"/>
      <c r="AM1272" s="1"/>
      <c r="AN1272" s="1"/>
      <c r="AO1272" s="1"/>
      <c r="AP1272" s="1"/>
      <c r="AQ1272" s="1"/>
      <c r="AR1272" s="1"/>
      <c r="AS1272" s="1"/>
      <c r="AT1272" s="1"/>
      <c r="AU1272" s="1"/>
      <c r="AV1272" s="1"/>
      <c r="AW1272" s="1"/>
      <c r="AX1272" s="1"/>
      <c r="AY1272" s="1">
        <v>0.54</v>
      </c>
      <c r="AZ1272" s="1"/>
      <c r="BA1272" s="1"/>
      <c r="BB1272" s="1"/>
      <c r="BC1272" s="1"/>
      <c r="BD1272" s="1"/>
      <c r="BE1272" s="1"/>
      <c r="BF1272" s="1"/>
      <c r="BG1272" s="1"/>
      <c r="BH1272" s="1"/>
      <c r="BI1272" s="1"/>
      <c r="BJ1272" s="1"/>
      <c r="BK1272" s="1">
        <v>0.04</v>
      </c>
      <c r="BL1272" s="1"/>
      <c r="BM1272" s="1">
        <f t="shared" si="430"/>
        <v>0.09</v>
      </c>
      <c r="BN1272" s="1">
        <v>0.09</v>
      </c>
      <c r="BO1272" s="1"/>
      <c r="BP1272" s="1"/>
      <c r="BQ1272" s="645"/>
    </row>
    <row r="1273" spans="1:69" s="755" customFormat="1" ht="30" hidden="1">
      <c r="A1273" s="638">
        <v>61</v>
      </c>
      <c r="B1273" s="753"/>
      <c r="C1273" s="754" t="s">
        <v>306</v>
      </c>
      <c r="D1273" s="640" t="s">
        <v>25</v>
      </c>
      <c r="E1273" s="640" t="s">
        <v>79</v>
      </c>
      <c r="F1273" s="641">
        <v>2.27</v>
      </c>
      <c r="G1273" s="1255">
        <f t="shared" si="432"/>
        <v>0</v>
      </c>
      <c r="H1273" s="643">
        <f t="shared" si="421"/>
        <v>2.27</v>
      </c>
      <c r="I1273" s="644"/>
      <c r="J1273" s="645">
        <f t="shared" si="433"/>
        <v>2.27</v>
      </c>
      <c r="K1273" s="1">
        <f t="shared" si="423"/>
        <v>1.22</v>
      </c>
      <c r="L1273" s="1">
        <f t="shared" si="424"/>
        <v>1.22</v>
      </c>
      <c r="M1273" s="1">
        <f t="shared" si="425"/>
        <v>1.22</v>
      </c>
      <c r="N1273" s="1">
        <f t="shared" si="426"/>
        <v>0.49</v>
      </c>
      <c r="O1273" s="1">
        <v>0.49</v>
      </c>
      <c r="P1273" s="1"/>
      <c r="Q1273" s="1"/>
      <c r="R1273" s="1">
        <v>0.73</v>
      </c>
      <c r="S1273" s="1"/>
      <c r="T1273" s="1">
        <f t="shared" si="427"/>
        <v>0</v>
      </c>
      <c r="U1273" s="1"/>
      <c r="V1273" s="1"/>
      <c r="W1273" s="1"/>
      <c r="X1273" s="1"/>
      <c r="Y1273" s="1"/>
      <c r="Z1273" s="1"/>
      <c r="AA1273" s="1">
        <f t="shared" si="431"/>
        <v>0.75</v>
      </c>
      <c r="AB1273" s="1"/>
      <c r="AC1273" s="1"/>
      <c r="AD1273" s="1"/>
      <c r="AE1273" s="1"/>
      <c r="AF1273" s="1"/>
      <c r="AG1273" s="1"/>
      <c r="AH1273" s="1"/>
      <c r="AI1273" s="1">
        <f t="shared" si="429"/>
        <v>0</v>
      </c>
      <c r="AJ1273" s="1"/>
      <c r="AK1273" s="1"/>
      <c r="AL1273" s="1"/>
      <c r="AM1273" s="1"/>
      <c r="AN1273" s="1"/>
      <c r="AO1273" s="1"/>
      <c r="AP1273" s="1"/>
      <c r="AQ1273" s="1"/>
      <c r="AR1273" s="1"/>
      <c r="AS1273" s="1"/>
      <c r="AT1273" s="1"/>
      <c r="AU1273" s="1"/>
      <c r="AV1273" s="1"/>
      <c r="AW1273" s="1"/>
      <c r="AX1273" s="1"/>
      <c r="AY1273" s="1">
        <v>0.75</v>
      </c>
      <c r="AZ1273" s="1"/>
      <c r="BA1273" s="1"/>
      <c r="BB1273" s="1"/>
      <c r="BC1273" s="1"/>
      <c r="BD1273" s="1"/>
      <c r="BE1273" s="1"/>
      <c r="BF1273" s="1"/>
      <c r="BG1273" s="1"/>
      <c r="BH1273" s="1"/>
      <c r="BI1273" s="1"/>
      <c r="BJ1273" s="1"/>
      <c r="BK1273" s="1"/>
      <c r="BL1273" s="1"/>
      <c r="BM1273" s="1">
        <f t="shared" si="430"/>
        <v>0.3</v>
      </c>
      <c r="BN1273" s="1">
        <v>0.3</v>
      </c>
      <c r="BO1273" s="1"/>
      <c r="BP1273" s="1"/>
      <c r="BQ1273" s="645"/>
    </row>
    <row r="1274" spans="1:69" s="755" customFormat="1" ht="30" hidden="1">
      <c r="A1274" s="638">
        <v>62</v>
      </c>
      <c r="B1274" s="753"/>
      <c r="C1274" s="753" t="s">
        <v>307</v>
      </c>
      <c r="D1274" s="640" t="s">
        <v>25</v>
      </c>
      <c r="E1274" s="640" t="s">
        <v>79</v>
      </c>
      <c r="F1274" s="641">
        <v>0.46</v>
      </c>
      <c r="G1274" s="1255">
        <f t="shared" si="432"/>
        <v>7.0000000000000007E-2</v>
      </c>
      <c r="H1274" s="643">
        <f t="shared" si="421"/>
        <v>0.39</v>
      </c>
      <c r="I1274" s="644"/>
      <c r="J1274" s="645">
        <f t="shared" si="433"/>
        <v>0.39</v>
      </c>
      <c r="K1274" s="1">
        <f t="shared" si="423"/>
        <v>0.22</v>
      </c>
      <c r="L1274" s="1">
        <f t="shared" si="424"/>
        <v>0.09</v>
      </c>
      <c r="M1274" s="1">
        <f t="shared" si="425"/>
        <v>0.09</v>
      </c>
      <c r="N1274" s="1">
        <f t="shared" si="426"/>
        <v>0</v>
      </c>
      <c r="O1274" s="1"/>
      <c r="P1274" s="1"/>
      <c r="Q1274" s="1"/>
      <c r="R1274" s="1">
        <v>0.09</v>
      </c>
      <c r="S1274" s="1"/>
      <c r="T1274" s="1">
        <f t="shared" si="427"/>
        <v>0</v>
      </c>
      <c r="U1274" s="1"/>
      <c r="V1274" s="1"/>
      <c r="W1274" s="1"/>
      <c r="X1274" s="1"/>
      <c r="Y1274" s="1">
        <v>0.13</v>
      </c>
      <c r="Z1274" s="1"/>
      <c r="AA1274" s="1">
        <f t="shared" si="431"/>
        <v>0.16999999999999998</v>
      </c>
      <c r="AB1274" s="1"/>
      <c r="AC1274" s="1"/>
      <c r="AD1274" s="1"/>
      <c r="AE1274" s="1"/>
      <c r="AF1274" s="1"/>
      <c r="AG1274" s="1"/>
      <c r="AH1274" s="1"/>
      <c r="AI1274" s="1">
        <f t="shared" si="429"/>
        <v>0.08</v>
      </c>
      <c r="AJ1274" s="1"/>
      <c r="AK1274" s="1"/>
      <c r="AL1274" s="1"/>
      <c r="AM1274" s="1"/>
      <c r="AN1274" s="1"/>
      <c r="AO1274" s="1">
        <v>0.08</v>
      </c>
      <c r="AP1274" s="1"/>
      <c r="AQ1274" s="1"/>
      <c r="AR1274" s="1"/>
      <c r="AS1274" s="1"/>
      <c r="AT1274" s="1"/>
      <c r="AU1274" s="1"/>
      <c r="AV1274" s="1"/>
      <c r="AW1274" s="1"/>
      <c r="AX1274" s="1"/>
      <c r="AY1274" s="1">
        <v>0.09</v>
      </c>
      <c r="AZ1274" s="1"/>
      <c r="BA1274" s="1"/>
      <c r="BB1274" s="1"/>
      <c r="BC1274" s="1"/>
      <c r="BD1274" s="1"/>
      <c r="BE1274" s="1"/>
      <c r="BF1274" s="1"/>
      <c r="BG1274" s="1"/>
      <c r="BH1274" s="1"/>
      <c r="BI1274" s="1"/>
      <c r="BJ1274" s="1"/>
      <c r="BK1274" s="1"/>
      <c r="BL1274" s="1"/>
      <c r="BM1274" s="1">
        <f t="shared" si="430"/>
        <v>0</v>
      </c>
      <c r="BN1274" s="1"/>
      <c r="BO1274" s="1"/>
      <c r="BP1274" s="1"/>
      <c r="BQ1274" s="645"/>
    </row>
    <row r="1275" spans="1:69" s="755" customFormat="1" ht="30" hidden="1">
      <c r="A1275" s="638">
        <v>63</v>
      </c>
      <c r="B1275" s="753"/>
      <c r="C1275" s="754" t="s">
        <v>308</v>
      </c>
      <c r="D1275" s="640" t="s">
        <v>25</v>
      </c>
      <c r="E1275" s="640" t="s">
        <v>79</v>
      </c>
      <c r="F1275" s="641">
        <v>0.69</v>
      </c>
      <c r="G1275" s="1255">
        <f t="shared" si="432"/>
        <v>9.9999999999998979E-3</v>
      </c>
      <c r="H1275" s="643">
        <f t="shared" si="421"/>
        <v>0.68</v>
      </c>
      <c r="I1275" s="644"/>
      <c r="J1275" s="645">
        <f t="shared" si="433"/>
        <v>0.68</v>
      </c>
      <c r="K1275" s="1">
        <f t="shared" si="423"/>
        <v>0.46</v>
      </c>
      <c r="L1275" s="1">
        <f t="shared" si="424"/>
        <v>0.46</v>
      </c>
      <c r="M1275" s="1">
        <f t="shared" si="425"/>
        <v>0.46</v>
      </c>
      <c r="N1275" s="1">
        <f t="shared" si="426"/>
        <v>0</v>
      </c>
      <c r="O1275" s="1"/>
      <c r="P1275" s="1"/>
      <c r="Q1275" s="1"/>
      <c r="R1275" s="1">
        <v>0.46</v>
      </c>
      <c r="S1275" s="1"/>
      <c r="T1275" s="1">
        <f t="shared" si="427"/>
        <v>0</v>
      </c>
      <c r="U1275" s="1"/>
      <c r="V1275" s="1"/>
      <c r="W1275" s="1"/>
      <c r="X1275" s="1"/>
      <c r="Y1275" s="1"/>
      <c r="Z1275" s="1"/>
      <c r="AA1275" s="1">
        <f t="shared" si="431"/>
        <v>0.21000000000000002</v>
      </c>
      <c r="AB1275" s="1"/>
      <c r="AC1275" s="1"/>
      <c r="AD1275" s="1"/>
      <c r="AE1275" s="1"/>
      <c r="AF1275" s="1">
        <v>0.09</v>
      </c>
      <c r="AG1275" s="1"/>
      <c r="AH1275" s="1"/>
      <c r="AI1275" s="1">
        <f t="shared" si="429"/>
        <v>0</v>
      </c>
      <c r="AJ1275" s="1"/>
      <c r="AK1275" s="1"/>
      <c r="AL1275" s="1"/>
      <c r="AM1275" s="1"/>
      <c r="AN1275" s="1"/>
      <c r="AO1275" s="1"/>
      <c r="AP1275" s="1"/>
      <c r="AQ1275" s="1"/>
      <c r="AR1275" s="1"/>
      <c r="AS1275" s="1"/>
      <c r="AT1275" s="1"/>
      <c r="AU1275" s="1"/>
      <c r="AV1275" s="1"/>
      <c r="AW1275" s="1"/>
      <c r="AX1275" s="1"/>
      <c r="AY1275" s="1">
        <v>0.11</v>
      </c>
      <c r="AZ1275" s="1"/>
      <c r="BA1275" s="1"/>
      <c r="BB1275" s="1"/>
      <c r="BC1275" s="1"/>
      <c r="BD1275" s="1"/>
      <c r="BE1275" s="1"/>
      <c r="BF1275" s="1"/>
      <c r="BG1275" s="1"/>
      <c r="BH1275" s="1"/>
      <c r="BI1275" s="1"/>
      <c r="BJ1275" s="1"/>
      <c r="BK1275" s="1">
        <v>0.01</v>
      </c>
      <c r="BL1275" s="1"/>
      <c r="BM1275" s="1">
        <f t="shared" si="430"/>
        <v>0.01</v>
      </c>
      <c r="BN1275" s="1">
        <v>0.01</v>
      </c>
      <c r="BO1275" s="1"/>
      <c r="BP1275" s="1"/>
      <c r="BQ1275" s="645"/>
    </row>
    <row r="1276" spans="1:69" s="755" customFormat="1" ht="30" hidden="1">
      <c r="A1276" s="638">
        <v>64</v>
      </c>
      <c r="B1276" s="753"/>
      <c r="C1276" s="753" t="s">
        <v>309</v>
      </c>
      <c r="D1276" s="640" t="s">
        <v>25</v>
      </c>
      <c r="E1276" s="640" t="s">
        <v>79</v>
      </c>
      <c r="F1276" s="641">
        <v>0.51</v>
      </c>
      <c r="G1276" s="1255">
        <f t="shared" si="432"/>
        <v>0</v>
      </c>
      <c r="H1276" s="643">
        <f t="shared" si="421"/>
        <v>0.51</v>
      </c>
      <c r="I1276" s="644"/>
      <c r="J1276" s="645">
        <f t="shared" si="433"/>
        <v>0.51</v>
      </c>
      <c r="K1276" s="1">
        <f t="shared" si="423"/>
        <v>0.25</v>
      </c>
      <c r="L1276" s="1">
        <f t="shared" si="424"/>
        <v>0.25</v>
      </c>
      <c r="M1276" s="1">
        <f t="shared" si="425"/>
        <v>0.25</v>
      </c>
      <c r="N1276" s="1">
        <f t="shared" si="426"/>
        <v>0</v>
      </c>
      <c r="O1276" s="1"/>
      <c r="P1276" s="1"/>
      <c r="Q1276" s="1"/>
      <c r="R1276" s="1">
        <v>0.25</v>
      </c>
      <c r="S1276" s="1"/>
      <c r="T1276" s="1">
        <f t="shared" si="427"/>
        <v>0</v>
      </c>
      <c r="U1276" s="1"/>
      <c r="V1276" s="1"/>
      <c r="W1276" s="1"/>
      <c r="X1276" s="1"/>
      <c r="Y1276" s="1"/>
      <c r="Z1276" s="1"/>
      <c r="AA1276" s="1">
        <f t="shared" si="431"/>
        <v>0.26</v>
      </c>
      <c r="AB1276" s="1"/>
      <c r="AC1276" s="1"/>
      <c r="AD1276" s="1"/>
      <c r="AE1276" s="1"/>
      <c r="AF1276" s="1"/>
      <c r="AG1276" s="1"/>
      <c r="AH1276" s="1"/>
      <c r="AI1276" s="1">
        <f t="shared" si="429"/>
        <v>0</v>
      </c>
      <c r="AJ1276" s="1"/>
      <c r="AK1276" s="1"/>
      <c r="AL1276" s="1"/>
      <c r="AM1276" s="1"/>
      <c r="AN1276" s="1"/>
      <c r="AO1276" s="1"/>
      <c r="AP1276" s="1"/>
      <c r="AQ1276" s="1"/>
      <c r="AR1276" s="1"/>
      <c r="AS1276" s="1"/>
      <c r="AT1276" s="1"/>
      <c r="AU1276" s="1"/>
      <c r="AV1276" s="1"/>
      <c r="AW1276" s="1"/>
      <c r="AX1276" s="1"/>
      <c r="AY1276" s="1">
        <v>0.26</v>
      </c>
      <c r="AZ1276" s="1"/>
      <c r="BA1276" s="1"/>
      <c r="BB1276" s="1"/>
      <c r="BC1276" s="1"/>
      <c r="BD1276" s="1"/>
      <c r="BE1276" s="1"/>
      <c r="BF1276" s="1"/>
      <c r="BG1276" s="1"/>
      <c r="BH1276" s="1"/>
      <c r="BI1276" s="1"/>
      <c r="BJ1276" s="1"/>
      <c r="BK1276" s="1"/>
      <c r="BL1276" s="1"/>
      <c r="BM1276" s="1">
        <f t="shared" si="430"/>
        <v>0</v>
      </c>
      <c r="BN1276" s="1"/>
      <c r="BO1276" s="1"/>
      <c r="BP1276" s="1"/>
      <c r="BQ1276" s="645"/>
    </row>
    <row r="1277" spans="1:69" s="755" customFormat="1" ht="30" hidden="1">
      <c r="A1277" s="638">
        <v>65</v>
      </c>
      <c r="B1277" s="753"/>
      <c r="C1277" s="754" t="s">
        <v>310</v>
      </c>
      <c r="D1277" s="640" t="s">
        <v>25</v>
      </c>
      <c r="E1277" s="640" t="s">
        <v>79</v>
      </c>
      <c r="F1277" s="641">
        <v>1.94</v>
      </c>
      <c r="G1277" s="1255">
        <f t="shared" si="432"/>
        <v>0</v>
      </c>
      <c r="H1277" s="643">
        <f t="shared" si="421"/>
        <v>1.94</v>
      </c>
      <c r="I1277" s="644"/>
      <c r="J1277" s="645">
        <f t="shared" si="433"/>
        <v>1.94</v>
      </c>
      <c r="K1277" s="1">
        <f t="shared" si="423"/>
        <v>0.88</v>
      </c>
      <c r="L1277" s="1">
        <f t="shared" si="424"/>
        <v>0.88</v>
      </c>
      <c r="M1277" s="1">
        <f t="shared" si="425"/>
        <v>0.88</v>
      </c>
      <c r="N1277" s="1">
        <f t="shared" si="426"/>
        <v>0</v>
      </c>
      <c r="O1277" s="1"/>
      <c r="P1277" s="1"/>
      <c r="Q1277" s="1"/>
      <c r="R1277" s="1">
        <v>0.88</v>
      </c>
      <c r="S1277" s="1"/>
      <c r="T1277" s="1">
        <f t="shared" si="427"/>
        <v>0</v>
      </c>
      <c r="U1277" s="1"/>
      <c r="V1277" s="1"/>
      <c r="W1277" s="1"/>
      <c r="X1277" s="1"/>
      <c r="Y1277" s="1"/>
      <c r="Z1277" s="1"/>
      <c r="AA1277" s="1">
        <f t="shared" si="431"/>
        <v>1.06</v>
      </c>
      <c r="AB1277" s="1"/>
      <c r="AC1277" s="1"/>
      <c r="AD1277" s="1"/>
      <c r="AE1277" s="1"/>
      <c r="AF1277" s="1"/>
      <c r="AG1277" s="1"/>
      <c r="AH1277" s="1"/>
      <c r="AI1277" s="1">
        <f t="shared" si="429"/>
        <v>0</v>
      </c>
      <c r="AJ1277" s="1"/>
      <c r="AK1277" s="1"/>
      <c r="AL1277" s="1"/>
      <c r="AM1277" s="1"/>
      <c r="AN1277" s="1"/>
      <c r="AO1277" s="1"/>
      <c r="AP1277" s="1"/>
      <c r="AQ1277" s="1"/>
      <c r="AR1277" s="1"/>
      <c r="AS1277" s="1"/>
      <c r="AT1277" s="1"/>
      <c r="AU1277" s="1"/>
      <c r="AV1277" s="1"/>
      <c r="AW1277" s="1"/>
      <c r="AX1277" s="1"/>
      <c r="AY1277" s="1">
        <v>1.06</v>
      </c>
      <c r="AZ1277" s="1"/>
      <c r="BA1277" s="1"/>
      <c r="BB1277" s="1"/>
      <c r="BC1277" s="1"/>
      <c r="BD1277" s="1"/>
      <c r="BE1277" s="1"/>
      <c r="BF1277" s="1"/>
      <c r="BG1277" s="1"/>
      <c r="BH1277" s="1"/>
      <c r="BI1277" s="1"/>
      <c r="BJ1277" s="1"/>
      <c r="BK1277" s="1"/>
      <c r="BL1277" s="1"/>
      <c r="BM1277" s="1">
        <f t="shared" si="430"/>
        <v>0</v>
      </c>
      <c r="BN1277" s="1"/>
      <c r="BO1277" s="1"/>
      <c r="BP1277" s="1"/>
      <c r="BQ1277" s="645"/>
    </row>
    <row r="1278" spans="1:69" s="755" customFormat="1" ht="30" hidden="1">
      <c r="A1278" s="638">
        <v>97</v>
      </c>
      <c r="B1278" s="753"/>
      <c r="C1278" s="754" t="s">
        <v>311</v>
      </c>
      <c r="D1278" s="640" t="s">
        <v>25</v>
      </c>
      <c r="E1278" s="640" t="s">
        <v>79</v>
      </c>
      <c r="F1278" s="641"/>
      <c r="G1278" s="1255">
        <f>F1278-H1278</f>
        <v>-1.96</v>
      </c>
      <c r="H1278" s="643">
        <f t="shared" si="421"/>
        <v>1.96</v>
      </c>
      <c r="I1278" s="644"/>
      <c r="J1278" s="645">
        <f t="shared" si="433"/>
        <v>1.96</v>
      </c>
      <c r="K1278" s="1">
        <f t="shared" si="423"/>
        <v>1.59</v>
      </c>
      <c r="L1278" s="1">
        <f t="shared" si="424"/>
        <v>1.59</v>
      </c>
      <c r="M1278" s="1">
        <f t="shared" si="425"/>
        <v>1.59</v>
      </c>
      <c r="N1278" s="1">
        <f t="shared" si="426"/>
        <v>1.59</v>
      </c>
      <c r="O1278" s="1">
        <v>1.59</v>
      </c>
      <c r="P1278" s="1"/>
      <c r="Q1278" s="1"/>
      <c r="R1278" s="1"/>
      <c r="S1278" s="1"/>
      <c r="T1278" s="1">
        <f t="shared" si="427"/>
        <v>0</v>
      </c>
      <c r="U1278" s="1"/>
      <c r="V1278" s="1"/>
      <c r="W1278" s="1"/>
      <c r="X1278" s="1"/>
      <c r="Y1278" s="1"/>
      <c r="Z1278" s="1"/>
      <c r="AA1278" s="1">
        <f t="shared" si="431"/>
        <v>0.37</v>
      </c>
      <c r="AB1278" s="1"/>
      <c r="AC1278" s="1"/>
      <c r="AD1278" s="1"/>
      <c r="AE1278" s="1"/>
      <c r="AF1278" s="1"/>
      <c r="AG1278" s="1"/>
      <c r="AH1278" s="1"/>
      <c r="AI1278" s="1">
        <f t="shared" si="429"/>
        <v>0.34</v>
      </c>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v>0.34</v>
      </c>
      <c r="BF1278" s="1"/>
      <c r="BG1278" s="1"/>
      <c r="BH1278" s="1"/>
      <c r="BI1278" s="1"/>
      <c r="BJ1278" s="1"/>
      <c r="BK1278" s="1">
        <v>0.03</v>
      </c>
      <c r="BL1278" s="1"/>
      <c r="BM1278" s="1">
        <f t="shared" si="430"/>
        <v>0</v>
      </c>
      <c r="BN1278" s="1"/>
      <c r="BO1278" s="1"/>
      <c r="BP1278" s="1"/>
      <c r="BQ1278" s="645"/>
    </row>
    <row r="1279" spans="1:69" s="755" customFormat="1" hidden="1">
      <c r="A1279" s="638">
        <v>99</v>
      </c>
      <c r="B1279" s="753"/>
      <c r="C1279" s="754" t="s">
        <v>312</v>
      </c>
      <c r="D1279" s="640" t="s">
        <v>25</v>
      </c>
      <c r="E1279" s="640" t="s">
        <v>79</v>
      </c>
      <c r="F1279" s="641"/>
      <c r="G1279" s="642"/>
      <c r="H1279" s="643">
        <f t="shared" si="421"/>
        <v>0.84</v>
      </c>
      <c r="I1279" s="644"/>
      <c r="J1279" s="645">
        <f t="shared" si="433"/>
        <v>0.84</v>
      </c>
      <c r="K1279" s="1">
        <f t="shared" si="423"/>
        <v>0.84</v>
      </c>
      <c r="L1279" s="1">
        <f t="shared" si="424"/>
        <v>0</v>
      </c>
      <c r="M1279" s="1">
        <f t="shared" si="425"/>
        <v>0</v>
      </c>
      <c r="N1279" s="1">
        <f t="shared" si="426"/>
        <v>0</v>
      </c>
      <c r="O1279" s="1"/>
      <c r="P1279" s="1"/>
      <c r="Q1279" s="1"/>
      <c r="R1279" s="1"/>
      <c r="S1279" s="1"/>
      <c r="T1279" s="1">
        <f t="shared" si="427"/>
        <v>0</v>
      </c>
      <c r="U1279" s="1"/>
      <c r="V1279" s="1"/>
      <c r="W1279" s="1"/>
      <c r="X1279" s="1"/>
      <c r="Y1279" s="1">
        <v>0.84</v>
      </c>
      <c r="Z1279" s="1"/>
      <c r="AA1279" s="1">
        <f t="shared" si="431"/>
        <v>0</v>
      </c>
      <c r="AB1279" s="1"/>
      <c r="AC1279" s="1"/>
      <c r="AD1279" s="1"/>
      <c r="AE1279" s="1"/>
      <c r="AF1279" s="1"/>
      <c r="AG1279" s="1"/>
      <c r="AH1279" s="1"/>
      <c r="AI1279" s="1">
        <f t="shared" si="429"/>
        <v>0</v>
      </c>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f t="shared" si="430"/>
        <v>0</v>
      </c>
      <c r="BN1279" s="1"/>
      <c r="BO1279" s="1"/>
      <c r="BP1279" s="1"/>
      <c r="BQ1279" s="645"/>
    </row>
    <row r="1280" spans="1:69" s="755" customFormat="1" ht="30" hidden="1">
      <c r="A1280" s="706"/>
      <c r="B1280" s="753"/>
      <c r="C1280" s="754" t="s">
        <v>313</v>
      </c>
      <c r="D1280" s="640" t="s">
        <v>25</v>
      </c>
      <c r="E1280" s="640" t="s">
        <v>79</v>
      </c>
      <c r="F1280" s="641"/>
      <c r="G1280" s="642"/>
      <c r="H1280" s="643">
        <f t="shared" si="421"/>
        <v>0.2</v>
      </c>
      <c r="I1280" s="644"/>
      <c r="J1280" s="645">
        <f t="shared" si="433"/>
        <v>0.2</v>
      </c>
      <c r="K1280" s="1">
        <f t="shared" si="423"/>
        <v>0.2</v>
      </c>
      <c r="L1280" s="1">
        <f t="shared" si="424"/>
        <v>0.2</v>
      </c>
      <c r="M1280" s="1">
        <f t="shared" si="425"/>
        <v>0.2</v>
      </c>
      <c r="N1280" s="1">
        <f t="shared" si="426"/>
        <v>0.2</v>
      </c>
      <c r="O1280" s="1">
        <v>0.2</v>
      </c>
      <c r="P1280" s="1"/>
      <c r="Q1280" s="1"/>
      <c r="R1280" s="1"/>
      <c r="S1280" s="1"/>
      <c r="T1280" s="1">
        <f t="shared" si="427"/>
        <v>0</v>
      </c>
      <c r="U1280" s="1"/>
      <c r="V1280" s="1"/>
      <c r="W1280" s="1"/>
      <c r="X1280" s="1"/>
      <c r="Y1280" s="1"/>
      <c r="Z1280" s="1"/>
      <c r="AA1280" s="1">
        <f t="shared" si="431"/>
        <v>0</v>
      </c>
      <c r="AB1280" s="1"/>
      <c r="AC1280" s="1"/>
      <c r="AD1280" s="1"/>
      <c r="AE1280" s="1"/>
      <c r="AF1280" s="1"/>
      <c r="AG1280" s="1"/>
      <c r="AH1280" s="1"/>
      <c r="AI1280" s="1">
        <f t="shared" si="429"/>
        <v>0</v>
      </c>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f t="shared" si="430"/>
        <v>0</v>
      </c>
      <c r="BN1280" s="1"/>
      <c r="BO1280" s="1"/>
      <c r="BP1280" s="1"/>
      <c r="BQ1280" s="645"/>
    </row>
    <row r="1281" spans="1:77" s="755" customFormat="1" ht="30" hidden="1">
      <c r="A1281" s="706"/>
      <c r="B1281" s="753"/>
      <c r="C1281" s="754" t="s">
        <v>314</v>
      </c>
      <c r="D1281" s="640" t="s">
        <v>25</v>
      </c>
      <c r="E1281" s="640" t="s">
        <v>79</v>
      </c>
      <c r="F1281" s="641">
        <v>1.56</v>
      </c>
      <c r="G1281" s="1255"/>
      <c r="H1281" s="643">
        <f t="shared" si="421"/>
        <v>1.56</v>
      </c>
      <c r="I1281" s="644"/>
      <c r="J1281" s="645">
        <f t="shared" si="433"/>
        <v>1.56</v>
      </c>
      <c r="K1281" s="1">
        <f t="shared" si="423"/>
        <v>1.44</v>
      </c>
      <c r="L1281" s="1">
        <f t="shared" si="424"/>
        <v>1.24</v>
      </c>
      <c r="M1281" s="1">
        <f t="shared" si="425"/>
        <v>1.24</v>
      </c>
      <c r="N1281" s="1">
        <f t="shared" si="426"/>
        <v>0</v>
      </c>
      <c r="O1281" s="1"/>
      <c r="P1281" s="1"/>
      <c r="Q1281" s="1"/>
      <c r="R1281" s="1">
        <v>1.24</v>
      </c>
      <c r="S1281" s="1"/>
      <c r="T1281" s="1">
        <f t="shared" si="427"/>
        <v>0</v>
      </c>
      <c r="U1281" s="1"/>
      <c r="V1281" s="1"/>
      <c r="W1281" s="1"/>
      <c r="X1281" s="1"/>
      <c r="Y1281" s="1">
        <v>0.2</v>
      </c>
      <c r="Z1281" s="1"/>
      <c r="AA1281" s="1">
        <f t="shared" si="431"/>
        <v>0.12</v>
      </c>
      <c r="AB1281" s="1"/>
      <c r="AC1281" s="1"/>
      <c r="AD1281" s="1"/>
      <c r="AE1281" s="1"/>
      <c r="AF1281" s="1"/>
      <c r="AG1281" s="1"/>
      <c r="AH1281" s="1"/>
      <c r="AI1281" s="1">
        <f t="shared" si="429"/>
        <v>0</v>
      </c>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v>0.12</v>
      </c>
      <c r="BL1281" s="1"/>
      <c r="BM1281" s="1">
        <f t="shared" si="430"/>
        <v>0</v>
      </c>
      <c r="BN1281" s="1"/>
      <c r="BO1281" s="1"/>
      <c r="BP1281" s="1"/>
      <c r="BQ1281" s="645"/>
    </row>
    <row r="1282" spans="1:77" s="755" customFormat="1" ht="30" hidden="1">
      <c r="A1282" s="706"/>
      <c r="B1282" s="753"/>
      <c r="C1282" s="754" t="s">
        <v>288</v>
      </c>
      <c r="D1282" s="640" t="s">
        <v>25</v>
      </c>
      <c r="E1282" s="640" t="s">
        <v>79</v>
      </c>
      <c r="F1282" s="641"/>
      <c r="G1282" s="642"/>
      <c r="H1282" s="643">
        <f t="shared" si="421"/>
        <v>0.7</v>
      </c>
      <c r="I1282" s="644"/>
      <c r="J1282" s="645">
        <f t="shared" si="433"/>
        <v>0.7</v>
      </c>
      <c r="K1282" s="1">
        <f t="shared" si="423"/>
        <v>0.7</v>
      </c>
      <c r="L1282" s="1">
        <f t="shared" si="424"/>
        <v>0.7</v>
      </c>
      <c r="M1282" s="1">
        <f t="shared" si="425"/>
        <v>0.7</v>
      </c>
      <c r="N1282" s="1">
        <f t="shared" si="426"/>
        <v>0.62</v>
      </c>
      <c r="O1282" s="1">
        <v>0.62</v>
      </c>
      <c r="P1282" s="1"/>
      <c r="Q1282" s="1"/>
      <c r="R1282" s="1">
        <v>0.08</v>
      </c>
      <c r="S1282" s="1"/>
      <c r="T1282" s="1">
        <f t="shared" si="427"/>
        <v>0</v>
      </c>
      <c r="U1282" s="1"/>
      <c r="V1282" s="1"/>
      <c r="W1282" s="1"/>
      <c r="X1282" s="1"/>
      <c r="Y1282" s="1"/>
      <c r="Z1282" s="1"/>
      <c r="AA1282" s="1">
        <f t="shared" si="431"/>
        <v>0</v>
      </c>
      <c r="AB1282" s="1"/>
      <c r="AC1282" s="1"/>
      <c r="AD1282" s="1"/>
      <c r="AE1282" s="1"/>
      <c r="AF1282" s="1"/>
      <c r="AG1282" s="1"/>
      <c r="AH1282" s="1"/>
      <c r="AI1282" s="1">
        <f t="shared" si="429"/>
        <v>0</v>
      </c>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f t="shared" si="430"/>
        <v>0</v>
      </c>
      <c r="BN1282" s="1"/>
      <c r="BO1282" s="1"/>
      <c r="BP1282" s="1"/>
      <c r="BQ1282" s="645"/>
    </row>
    <row r="1283" spans="1:77" s="755" customFormat="1" ht="12.75" hidden="1">
      <c r="A1283" s="1091"/>
      <c r="B1283" s="804">
        <v>21</v>
      </c>
      <c r="C1283" s="800" t="s">
        <v>315</v>
      </c>
      <c r="D1283" s="1108" t="s">
        <v>25</v>
      </c>
      <c r="E1283" s="804" t="s">
        <v>79</v>
      </c>
      <c r="F1283" s="1091">
        <v>2.4900000000000002</v>
      </c>
      <c r="G1283" s="1091"/>
      <c r="H1283" s="643">
        <f t="shared" si="421"/>
        <v>2.4900000000000002</v>
      </c>
      <c r="I1283" s="644"/>
      <c r="J1283" s="645">
        <f t="shared" si="433"/>
        <v>2.4900000000000002</v>
      </c>
      <c r="K1283" s="1">
        <f t="shared" si="423"/>
        <v>2.39</v>
      </c>
      <c r="L1283" s="1">
        <f t="shared" si="424"/>
        <v>2.39</v>
      </c>
      <c r="M1283" s="1">
        <f t="shared" si="425"/>
        <v>2.39</v>
      </c>
      <c r="N1283" s="1">
        <f t="shared" si="426"/>
        <v>0</v>
      </c>
      <c r="O1283" s="1091"/>
      <c r="P1283" s="1091"/>
      <c r="Q1283" s="1091"/>
      <c r="R1283" s="1091">
        <v>2.39</v>
      </c>
      <c r="S1283" s="1091"/>
      <c r="T1283" s="1">
        <f t="shared" si="427"/>
        <v>0</v>
      </c>
      <c r="U1283" s="1091"/>
      <c r="V1283" s="1091"/>
      <c r="W1283" s="1091"/>
      <c r="X1283" s="1091"/>
      <c r="Y1283" s="1091"/>
      <c r="Z1283" s="1091"/>
      <c r="AA1283" s="1">
        <f t="shared" si="431"/>
        <v>0.1</v>
      </c>
      <c r="AB1283" s="1091"/>
      <c r="AC1283" s="1091"/>
      <c r="AD1283" s="1091"/>
      <c r="AE1283" s="1091"/>
      <c r="AF1283" s="1091"/>
      <c r="AG1283" s="1091"/>
      <c r="AH1283" s="1091"/>
      <c r="AI1283" s="1">
        <f t="shared" si="429"/>
        <v>0.1</v>
      </c>
      <c r="AJ1283" s="1091"/>
      <c r="AK1283" s="1091"/>
      <c r="AL1283" s="1091"/>
      <c r="AM1283" s="1091"/>
      <c r="AN1283" s="1091"/>
      <c r="AO1283" s="1091"/>
      <c r="AP1283" s="1091">
        <v>0.1</v>
      </c>
      <c r="AQ1283" s="1091"/>
      <c r="AR1283" s="1091"/>
      <c r="AS1283" s="1091"/>
      <c r="AT1283" s="1091"/>
      <c r="AU1283" s="1091"/>
      <c r="AV1283" s="1091"/>
      <c r="AW1283" s="1091"/>
      <c r="AX1283" s="1091"/>
      <c r="AY1283" s="1091"/>
      <c r="AZ1283" s="1091"/>
      <c r="BA1283" s="1091"/>
      <c r="BB1283" s="1091"/>
      <c r="BC1283" s="1091"/>
      <c r="BD1283" s="1091"/>
      <c r="BE1283" s="1091"/>
      <c r="BF1283" s="1091"/>
      <c r="BG1283" s="1091"/>
      <c r="BH1283" s="1091"/>
      <c r="BI1283" s="1091"/>
      <c r="BJ1283" s="1091"/>
      <c r="BK1283" s="1091"/>
      <c r="BL1283" s="1091"/>
      <c r="BM1283" s="1">
        <f t="shared" si="430"/>
        <v>0</v>
      </c>
      <c r="BN1283" s="1091"/>
      <c r="BO1283" s="1091"/>
      <c r="BP1283" s="1091"/>
    </row>
    <row r="1284" spans="1:77" s="755" customFormat="1" ht="12.75" hidden="1">
      <c r="A1284" s="1091"/>
      <c r="B1284" s="804">
        <v>22</v>
      </c>
      <c r="C1284" s="800" t="s">
        <v>316</v>
      </c>
      <c r="D1284" s="1108" t="s">
        <v>25</v>
      </c>
      <c r="E1284" s="804" t="s">
        <v>79</v>
      </c>
      <c r="F1284" s="1091"/>
      <c r="G1284" s="1091"/>
      <c r="H1284" s="643">
        <f t="shared" si="421"/>
        <v>0.55000000000000004</v>
      </c>
      <c r="I1284" s="644"/>
      <c r="J1284" s="645">
        <f t="shared" si="433"/>
        <v>0.55000000000000004</v>
      </c>
      <c r="K1284" s="1">
        <f t="shared" si="423"/>
        <v>0.35</v>
      </c>
      <c r="L1284" s="1">
        <f t="shared" si="424"/>
        <v>0.35</v>
      </c>
      <c r="M1284" s="1">
        <f t="shared" si="425"/>
        <v>0.35</v>
      </c>
      <c r="N1284" s="1">
        <f t="shared" si="426"/>
        <v>0.22</v>
      </c>
      <c r="O1284" s="1091">
        <v>0.22</v>
      </c>
      <c r="P1284" s="1091"/>
      <c r="Q1284" s="1091"/>
      <c r="R1284" s="1091">
        <v>0.13</v>
      </c>
      <c r="S1284" s="1091"/>
      <c r="T1284" s="1">
        <f t="shared" si="427"/>
        <v>0</v>
      </c>
      <c r="U1284" s="1091"/>
      <c r="V1284" s="1091"/>
      <c r="W1284" s="1091"/>
      <c r="X1284" s="1091"/>
      <c r="Y1284" s="1091"/>
      <c r="Z1284" s="1091"/>
      <c r="AA1284" s="1">
        <f t="shared" si="431"/>
        <v>0.2</v>
      </c>
      <c r="AB1284" s="1091"/>
      <c r="AC1284" s="1091"/>
      <c r="AD1284" s="1091"/>
      <c r="AE1284" s="1091"/>
      <c r="AF1284" s="1091"/>
      <c r="AG1284" s="1091"/>
      <c r="AH1284" s="1091"/>
      <c r="AI1284" s="1">
        <f t="shared" si="429"/>
        <v>0.2</v>
      </c>
      <c r="AJ1284" s="1091"/>
      <c r="AK1284" s="1091"/>
      <c r="AL1284" s="1091"/>
      <c r="AM1284" s="1091"/>
      <c r="AN1284" s="1091"/>
      <c r="AO1284" s="1091"/>
      <c r="AP1284" s="1091">
        <v>0.2</v>
      </c>
      <c r="AQ1284" s="1091"/>
      <c r="AR1284" s="1091"/>
      <c r="AS1284" s="1091"/>
      <c r="AT1284" s="1091"/>
      <c r="AU1284" s="1091"/>
      <c r="AV1284" s="1091"/>
      <c r="AW1284" s="1091"/>
      <c r="AX1284" s="1091"/>
      <c r="AY1284" s="1091"/>
      <c r="AZ1284" s="1091"/>
      <c r="BA1284" s="1091"/>
      <c r="BB1284" s="1091"/>
      <c r="BC1284" s="1091"/>
      <c r="BD1284" s="1091"/>
      <c r="BE1284" s="1091"/>
      <c r="BF1284" s="1091"/>
      <c r="BG1284" s="1091"/>
      <c r="BH1284" s="1091"/>
      <c r="BI1284" s="1091"/>
      <c r="BJ1284" s="1091"/>
      <c r="BK1284" s="1091"/>
      <c r="BL1284" s="1091"/>
      <c r="BM1284" s="1">
        <f t="shared" si="430"/>
        <v>0</v>
      </c>
      <c r="BN1284" s="1091"/>
      <c r="BO1284" s="1091"/>
      <c r="BP1284" s="1091"/>
    </row>
    <row r="1285" spans="1:77" s="1264" customFormat="1">
      <c r="A1285" s="1060" t="s">
        <v>2761</v>
      </c>
      <c r="B1285" s="1261"/>
      <c r="C1285" s="1262" t="s">
        <v>796</v>
      </c>
      <c r="D1285" s="1063" t="s">
        <v>25</v>
      </c>
      <c r="E1285" s="1063" t="s">
        <v>79</v>
      </c>
      <c r="F1285" s="1263"/>
      <c r="G1285" s="1064"/>
      <c r="H1285" s="824">
        <f t="shared" si="421"/>
        <v>1.0900000000000001</v>
      </c>
      <c r="I1285" s="825"/>
      <c r="J1285" s="826">
        <f t="shared" si="433"/>
        <v>1.0900000000000001</v>
      </c>
      <c r="K1285" s="827">
        <f t="shared" si="423"/>
        <v>1.0900000000000001</v>
      </c>
      <c r="L1285" s="827">
        <f t="shared" si="424"/>
        <v>1.0900000000000001</v>
      </c>
      <c r="M1285" s="827">
        <f t="shared" si="425"/>
        <v>1.0900000000000001</v>
      </c>
      <c r="N1285" s="827">
        <f t="shared" si="426"/>
        <v>1.0900000000000001</v>
      </c>
      <c r="O1285" s="827">
        <v>1.0900000000000001</v>
      </c>
      <c r="P1285" s="827"/>
      <c r="Q1285" s="827"/>
      <c r="R1285" s="827"/>
      <c r="S1285" s="827"/>
      <c r="T1285" s="827">
        <f t="shared" si="427"/>
        <v>0</v>
      </c>
      <c r="U1285" s="827"/>
      <c r="V1285" s="827"/>
      <c r="W1285" s="827"/>
      <c r="X1285" s="827"/>
      <c r="Y1285" s="827"/>
      <c r="Z1285" s="827"/>
      <c r="AA1285" s="827">
        <f t="shared" ref="AA1285" si="434">SUM(AB1285:AI1285)+AW1285+SUM(AY1285:BC1285)+SUM(BF1285:BL1285)</f>
        <v>0</v>
      </c>
      <c r="AB1285" s="827"/>
      <c r="AC1285" s="827"/>
      <c r="AD1285" s="827"/>
      <c r="AE1285" s="827"/>
      <c r="AF1285" s="827"/>
      <c r="AG1285" s="827"/>
      <c r="AH1285" s="827"/>
      <c r="AI1285" s="827">
        <f t="shared" si="429"/>
        <v>0</v>
      </c>
      <c r="AJ1285" s="827"/>
      <c r="AK1285" s="827"/>
      <c r="AL1285" s="827"/>
      <c r="AM1285" s="1"/>
      <c r="AN1285" s="827"/>
      <c r="AO1285" s="827"/>
      <c r="AP1285" s="827"/>
      <c r="AQ1285" s="827"/>
      <c r="AR1285" s="827"/>
      <c r="AS1285" s="827"/>
      <c r="AT1285" s="827"/>
      <c r="AU1285" s="827"/>
      <c r="AV1285" s="827"/>
      <c r="AW1285" s="827"/>
      <c r="AX1285" s="827"/>
      <c r="AY1285" s="827"/>
      <c r="AZ1285" s="827"/>
      <c r="BA1285" s="827"/>
      <c r="BB1285" s="827"/>
      <c r="BC1285" s="827"/>
      <c r="BD1285" s="827"/>
      <c r="BE1285" s="827"/>
      <c r="BF1285" s="827"/>
      <c r="BG1285" s="827"/>
      <c r="BH1285" s="827"/>
      <c r="BI1285" s="827"/>
      <c r="BJ1285" s="827"/>
      <c r="BK1285" s="827"/>
      <c r="BL1285" s="827"/>
      <c r="BM1285" s="827">
        <f t="shared" si="430"/>
        <v>0</v>
      </c>
      <c r="BN1285" s="827"/>
      <c r="BO1285" s="827"/>
      <c r="BP1285" s="827"/>
      <c r="BQ1285" s="826"/>
    </row>
    <row r="1286" spans="1:77" s="773" customFormat="1" ht="30" hidden="1">
      <c r="A1286" s="1265"/>
      <c r="B1286" s="1266">
        <v>3</v>
      </c>
      <c r="C1286" s="1267" t="s">
        <v>317</v>
      </c>
      <c r="D1286" s="1268" t="s">
        <v>25</v>
      </c>
      <c r="E1286" s="771" t="s">
        <v>2762</v>
      </c>
      <c r="F1286" s="1269" t="s">
        <v>318</v>
      </c>
      <c r="G1286" s="1270"/>
      <c r="H1286" s="1271">
        <f t="shared" si="421"/>
        <v>0.26</v>
      </c>
      <c r="I1286" s="1272"/>
      <c r="J1286" s="1273">
        <f>K1286+AA1286+BM1286</f>
        <v>0.26</v>
      </c>
      <c r="K1286" s="728">
        <f t="shared" si="423"/>
        <v>7.0000000000000007E-2</v>
      </c>
      <c r="L1286" s="728">
        <f t="shared" si="424"/>
        <v>7.0000000000000007E-2</v>
      </c>
      <c r="M1286" s="728">
        <f t="shared" si="425"/>
        <v>0</v>
      </c>
      <c r="N1286" s="728">
        <f t="shared" si="426"/>
        <v>0</v>
      </c>
      <c r="O1286" s="728"/>
      <c r="P1286" s="728"/>
      <c r="Q1286" s="728"/>
      <c r="R1286" s="728"/>
      <c r="S1286" s="728">
        <v>7.0000000000000007E-2</v>
      </c>
      <c r="T1286" s="728">
        <f t="shared" si="427"/>
        <v>0</v>
      </c>
      <c r="U1286" s="728"/>
      <c r="V1286" s="728"/>
      <c r="W1286" s="728"/>
      <c r="X1286" s="728"/>
      <c r="Y1286" s="728"/>
      <c r="Z1286" s="728"/>
      <c r="AA1286" s="736">
        <f t="shared" ref="AA1286:AA1287" si="435">SUM(AB1286:AI1286)+AW1286+SUM(AY1286:BC1286)+SUM(BF1286:BL1286)</f>
        <v>0.19</v>
      </c>
      <c r="AB1286" s="728"/>
      <c r="AC1286" s="728"/>
      <c r="AD1286" s="728"/>
      <c r="AE1286" s="728"/>
      <c r="AF1286" s="728">
        <v>7.0000000000000007E-2</v>
      </c>
      <c r="AG1286" s="728"/>
      <c r="AH1286" s="728"/>
      <c r="AI1286" s="736">
        <f t="shared" si="429"/>
        <v>0</v>
      </c>
      <c r="AJ1286" s="728"/>
      <c r="AK1286" s="728"/>
      <c r="AL1286" s="728"/>
      <c r="AM1286" s="728"/>
      <c r="AN1286" s="728"/>
      <c r="AO1286" s="728"/>
      <c r="AP1286" s="728"/>
      <c r="AQ1286" s="728"/>
      <c r="AR1286" s="728"/>
      <c r="AS1286" s="728"/>
      <c r="AT1286" s="728"/>
      <c r="AU1286" s="728"/>
      <c r="AV1286" s="728"/>
      <c r="AW1286" s="728"/>
      <c r="AX1286" s="728"/>
      <c r="AY1286" s="728"/>
      <c r="AZ1286" s="728">
        <v>0.11</v>
      </c>
      <c r="BA1286" s="728"/>
      <c r="BB1286" s="728"/>
      <c r="BC1286" s="728"/>
      <c r="BD1286" s="728"/>
      <c r="BE1286" s="728"/>
      <c r="BF1286" s="728"/>
      <c r="BG1286" s="728"/>
      <c r="BH1286" s="728"/>
      <c r="BI1286" s="728"/>
      <c r="BJ1286" s="728">
        <v>0.01</v>
      </c>
      <c r="BK1286" s="728"/>
      <c r="BL1286" s="728"/>
      <c r="BM1286" s="728">
        <f t="shared" si="430"/>
        <v>0</v>
      </c>
      <c r="BN1286" s="728"/>
      <c r="BO1286" s="728"/>
      <c r="BP1286" s="728"/>
    </row>
    <row r="1287" spans="1:77" s="773" customFormat="1" ht="30" hidden="1">
      <c r="A1287" s="1265"/>
      <c r="B1287" s="1266">
        <v>5</v>
      </c>
      <c r="C1287" s="1267" t="s">
        <v>319</v>
      </c>
      <c r="D1287" s="1268" t="s">
        <v>25</v>
      </c>
      <c r="E1287" s="771" t="s">
        <v>2762</v>
      </c>
      <c r="F1287" s="1269" t="s">
        <v>2763</v>
      </c>
      <c r="G1287" s="1270"/>
      <c r="H1287" s="1271">
        <f t="shared" si="421"/>
        <v>0.01</v>
      </c>
      <c r="I1287" s="1272"/>
      <c r="J1287" s="1273">
        <f>K1287+AA1287+BM1287</f>
        <v>0.01</v>
      </c>
      <c r="K1287" s="728">
        <f t="shared" si="423"/>
        <v>0</v>
      </c>
      <c r="L1287" s="728">
        <f t="shared" si="424"/>
        <v>0</v>
      </c>
      <c r="M1287" s="728">
        <f t="shared" si="425"/>
        <v>0</v>
      </c>
      <c r="N1287" s="728">
        <f t="shared" si="426"/>
        <v>0</v>
      </c>
      <c r="O1287" s="728"/>
      <c r="P1287" s="728"/>
      <c r="Q1287" s="728"/>
      <c r="R1287" s="728"/>
      <c r="S1287" s="728"/>
      <c r="T1287" s="728">
        <f t="shared" si="427"/>
        <v>0</v>
      </c>
      <c r="U1287" s="728"/>
      <c r="V1287" s="728"/>
      <c r="W1287" s="728"/>
      <c r="X1287" s="728"/>
      <c r="Y1287" s="728"/>
      <c r="Z1287" s="728"/>
      <c r="AA1287" s="736">
        <f t="shared" si="435"/>
        <v>0.01</v>
      </c>
      <c r="AB1287" s="728"/>
      <c r="AC1287" s="728"/>
      <c r="AD1287" s="728"/>
      <c r="AE1287" s="728"/>
      <c r="AF1287" s="728"/>
      <c r="AG1287" s="728"/>
      <c r="AH1287" s="728"/>
      <c r="AI1287" s="736">
        <f t="shared" si="429"/>
        <v>0</v>
      </c>
      <c r="AJ1287" s="728"/>
      <c r="AK1287" s="728"/>
      <c r="AL1287" s="728"/>
      <c r="AM1287" s="728"/>
      <c r="AN1287" s="728"/>
      <c r="AO1287" s="728"/>
      <c r="AP1287" s="728"/>
      <c r="AQ1287" s="728"/>
      <c r="AR1287" s="728"/>
      <c r="AS1287" s="728"/>
      <c r="AT1287" s="728"/>
      <c r="AU1287" s="728"/>
      <c r="AV1287" s="728"/>
      <c r="AW1287" s="728"/>
      <c r="AX1287" s="728"/>
      <c r="AY1287" s="728"/>
      <c r="AZ1287" s="728">
        <v>0.01</v>
      </c>
      <c r="BA1287" s="728"/>
      <c r="BB1287" s="728"/>
      <c r="BC1287" s="728"/>
      <c r="BD1287" s="728"/>
      <c r="BE1287" s="728"/>
      <c r="BF1287" s="728"/>
      <c r="BG1287" s="728"/>
      <c r="BH1287" s="728"/>
      <c r="BI1287" s="728"/>
      <c r="BJ1287" s="728"/>
      <c r="BK1287" s="728"/>
      <c r="BL1287" s="728"/>
      <c r="BM1287" s="728">
        <f t="shared" si="430"/>
        <v>0</v>
      </c>
      <c r="BN1287" s="728"/>
      <c r="BO1287" s="728"/>
      <c r="BP1287" s="728"/>
    </row>
    <row r="1288" spans="1:77" s="737" customFormat="1" ht="12.75" hidden="1">
      <c r="A1288" s="800"/>
      <c r="B1288" s="800"/>
      <c r="C1288" s="800" t="s">
        <v>320</v>
      </c>
      <c r="D1288" s="800" t="s">
        <v>25</v>
      </c>
      <c r="E1288" s="800" t="s">
        <v>2762</v>
      </c>
      <c r="F1288" s="800"/>
      <c r="G1288" s="800"/>
      <c r="H1288" s="1274">
        <f t="shared" si="421"/>
        <v>0.04</v>
      </c>
      <c r="I1288" s="1275"/>
      <c r="J1288" s="1276">
        <f t="shared" ref="J1288" si="436">K1288+AA1288+BM1288</f>
        <v>0.04</v>
      </c>
      <c r="K1288" s="1277">
        <f t="shared" si="423"/>
        <v>0.01</v>
      </c>
      <c r="L1288" s="1277">
        <f t="shared" si="424"/>
        <v>0</v>
      </c>
      <c r="M1288" s="1277">
        <f t="shared" si="425"/>
        <v>0</v>
      </c>
      <c r="N1288" s="1277">
        <f t="shared" si="426"/>
        <v>0</v>
      </c>
      <c r="O1288" s="800"/>
      <c r="P1288" s="800"/>
      <c r="Q1288" s="800"/>
      <c r="R1288" s="800"/>
      <c r="S1288" s="800"/>
      <c r="T1288" s="1277">
        <f t="shared" si="427"/>
        <v>0</v>
      </c>
      <c r="U1288" s="800"/>
      <c r="V1288" s="800"/>
      <c r="W1288" s="800"/>
      <c r="X1288" s="800"/>
      <c r="Y1288" s="800">
        <v>0.01</v>
      </c>
      <c r="Z1288" s="800"/>
      <c r="AA1288" s="1277">
        <f t="shared" ref="AA1288" si="437">SUM(AB1288:AI1288)+AW1288+SUM(AY1288:BC1288)+SUM(BF1288:BL1288)</f>
        <v>0.03</v>
      </c>
      <c r="AB1288" s="800"/>
      <c r="AC1288" s="800"/>
      <c r="AD1288" s="800"/>
      <c r="AE1288" s="800"/>
      <c r="AF1288" s="800"/>
      <c r="AG1288" s="800"/>
      <c r="AH1288" s="800"/>
      <c r="AI1288" s="1277">
        <f t="shared" si="429"/>
        <v>0</v>
      </c>
      <c r="AJ1288" s="800"/>
      <c r="AK1288" s="800"/>
      <c r="AL1288" s="800"/>
      <c r="AM1288" s="800"/>
      <c r="AN1288" s="800"/>
      <c r="AO1288" s="800"/>
      <c r="AP1288" s="800"/>
      <c r="AQ1288" s="800"/>
      <c r="AR1288" s="800"/>
      <c r="AS1288" s="800"/>
      <c r="AT1288" s="800"/>
      <c r="AU1288" s="800"/>
      <c r="AV1288" s="800"/>
      <c r="AW1288" s="800"/>
      <c r="AX1288" s="800"/>
      <c r="AY1288" s="800"/>
      <c r="AZ1288" s="800">
        <v>0.02</v>
      </c>
      <c r="BA1288" s="800"/>
      <c r="BB1288" s="800"/>
      <c r="BC1288" s="800"/>
      <c r="BD1288" s="800"/>
      <c r="BE1288" s="800"/>
      <c r="BF1288" s="800"/>
      <c r="BG1288" s="800"/>
      <c r="BH1288" s="800"/>
      <c r="BI1288" s="800"/>
      <c r="BJ1288" s="800">
        <v>0.01</v>
      </c>
      <c r="BK1288" s="800"/>
      <c r="BL1288" s="800"/>
      <c r="BM1288" s="1277">
        <f t="shared" si="430"/>
        <v>0</v>
      </c>
      <c r="BN1288" s="800"/>
      <c r="BO1288" s="800"/>
      <c r="BP1288" s="800"/>
    </row>
    <row r="1289" spans="1:77" s="652" customFormat="1" hidden="1">
      <c r="A1289" s="1087"/>
      <c r="B1289" s="1278"/>
      <c r="C1289" s="1279"/>
      <c r="D1289" s="1280"/>
      <c r="E1289" s="1281"/>
      <c r="F1289" s="1280"/>
      <c r="G1289" s="1280"/>
      <c r="H1289" s="643"/>
      <c r="I1289" s="644"/>
      <c r="J1289" s="645"/>
      <c r="K1289" s="1"/>
      <c r="L1289" s="1"/>
      <c r="M1289" s="1"/>
      <c r="N1289" s="1"/>
      <c r="O1289" s="1280"/>
      <c r="P1289" s="1280"/>
      <c r="Q1289" s="1280"/>
      <c r="R1289" s="1280"/>
      <c r="S1289" s="1280"/>
      <c r="T1289" s="648"/>
      <c r="U1289" s="1280"/>
      <c r="V1289" s="1280"/>
      <c r="W1289" s="1280"/>
      <c r="X1289" s="1280"/>
      <c r="Y1289" s="1280"/>
      <c r="Z1289" s="1280"/>
      <c r="AA1289" s="1"/>
      <c r="AB1289" s="1280"/>
      <c r="AC1289" s="1280"/>
      <c r="AD1289" s="1280"/>
      <c r="AE1289" s="1280"/>
      <c r="AF1289" s="1280"/>
      <c r="AG1289" s="1280"/>
      <c r="AH1289" s="1280"/>
      <c r="AI1289" s="1"/>
      <c r="AJ1289" s="1280"/>
      <c r="AK1289" s="1280"/>
      <c r="AL1289" s="1280"/>
      <c r="AM1289" s="1280"/>
      <c r="AN1289" s="1280"/>
      <c r="AO1289" s="1280"/>
      <c r="AP1289" s="1280"/>
      <c r="AQ1289" s="1280"/>
      <c r="AR1289" s="1280"/>
      <c r="AS1289" s="1280"/>
      <c r="AT1289" s="1280"/>
      <c r="AU1289" s="1282"/>
      <c r="AV1289" s="1280"/>
      <c r="AW1289" s="1281"/>
      <c r="AX1289" s="1280"/>
      <c r="AY1289" s="1280"/>
      <c r="AZ1289" s="1281"/>
      <c r="BA1289" s="1280"/>
      <c r="BB1289" s="1280"/>
      <c r="BC1289" s="1280"/>
      <c r="BD1289" s="1280"/>
      <c r="BE1289" s="1280"/>
      <c r="BF1289" s="1280"/>
      <c r="BG1289" s="1280"/>
      <c r="BH1289" s="1280"/>
      <c r="BI1289" s="1280"/>
      <c r="BJ1289" s="1280"/>
      <c r="BK1289" s="1280"/>
      <c r="BL1289" s="1280"/>
      <c r="BM1289" s="1"/>
      <c r="BN1289" s="1280"/>
      <c r="BO1289" s="1280"/>
      <c r="BP1289" s="1280"/>
      <c r="BQ1289" s="542"/>
      <c r="BR1289" s="1280"/>
      <c r="BS1289" s="1280"/>
      <c r="BT1289" s="1280"/>
      <c r="BU1289" s="1280"/>
      <c r="BV1289" s="1281"/>
      <c r="BW1289" s="1280"/>
      <c r="BX1289" s="1280"/>
      <c r="BY1289" s="1280"/>
    </row>
    <row r="1290" spans="1:77" s="773" customFormat="1" ht="31.5" hidden="1">
      <c r="A1290" s="638"/>
      <c r="B1290" s="719">
        <v>1</v>
      </c>
      <c r="C1290" s="1283" t="s">
        <v>321</v>
      </c>
      <c r="D1290" s="640" t="s">
        <v>25</v>
      </c>
      <c r="E1290" s="774" t="s">
        <v>2714</v>
      </c>
      <c r="F1290" s="640" t="s">
        <v>2764</v>
      </c>
      <c r="G1290" s="642"/>
      <c r="H1290" s="643">
        <f t="shared" ref="H1290:H1293" si="438">J1290</f>
        <v>0.05</v>
      </c>
      <c r="I1290" s="644"/>
      <c r="J1290" s="645">
        <f t="shared" ref="J1290:J1298" si="439">K1290+AA1290+BM1290</f>
        <v>0.05</v>
      </c>
      <c r="K1290" s="1">
        <f t="shared" ref="K1290:K1298" si="440">L1290+T1290+X1290+Y1290+Z1290</f>
        <v>0</v>
      </c>
      <c r="L1290" s="1">
        <f t="shared" ref="L1290:L1298" si="441">M1290+S1290</f>
        <v>0</v>
      </c>
      <c r="M1290" s="1">
        <f t="shared" ref="M1290:M1298" si="442">N1290+R1290</f>
        <v>0</v>
      </c>
      <c r="N1290" s="1">
        <f t="shared" ref="N1290:N1298" si="443">O1290+P1290+Q1290</f>
        <v>0</v>
      </c>
      <c r="O1290" s="646"/>
      <c r="P1290" s="646"/>
      <c r="Q1290" s="647"/>
      <c r="R1290" s="776"/>
      <c r="S1290" s="646"/>
      <c r="T1290" s="648">
        <f t="shared" ref="T1290:T1298" si="444">U1290+V1290+W1290</f>
        <v>0</v>
      </c>
      <c r="U1290" s="646"/>
      <c r="V1290" s="646"/>
      <c r="W1290" s="647"/>
      <c r="X1290" s="646"/>
      <c r="Y1290" s="646"/>
      <c r="Z1290" s="646"/>
      <c r="AA1290" s="1">
        <f>SUM(AB1290:AI1290)+AW1290+SUM(AY1290:BC1290)+SUM(BF1290:BL1290)</f>
        <v>0.05</v>
      </c>
      <c r="AB1290" s="646"/>
      <c r="AC1290" s="646"/>
      <c r="AD1290" s="647"/>
      <c r="AE1290" s="647"/>
      <c r="AF1290" s="646"/>
      <c r="AG1290" s="646"/>
      <c r="AH1290" s="646"/>
      <c r="AI1290" s="1">
        <f>SUM(AJ1290:AV1290)+AX1290+SUM(BD1290:BE1290)</f>
        <v>0</v>
      </c>
      <c r="AJ1290" s="646"/>
      <c r="AK1290" s="646"/>
      <c r="AL1290" s="646"/>
      <c r="AM1290" s="647"/>
      <c r="AN1290" s="646"/>
      <c r="AO1290" s="646"/>
      <c r="AP1290" s="646"/>
      <c r="AQ1290" s="647"/>
      <c r="AR1290" s="646"/>
      <c r="AS1290" s="646"/>
      <c r="AT1290" s="646"/>
      <c r="AU1290" s="646"/>
      <c r="AV1290" s="646"/>
      <c r="AW1290" s="646"/>
      <c r="AX1290" s="646"/>
      <c r="AY1290" s="646"/>
      <c r="AZ1290" s="646">
        <v>0.05</v>
      </c>
      <c r="BA1290" s="646"/>
      <c r="BB1290" s="646"/>
      <c r="BC1290" s="647"/>
      <c r="BD1290" s="646"/>
      <c r="BE1290" s="646"/>
      <c r="BF1290" s="646"/>
      <c r="BG1290" s="646"/>
      <c r="BH1290" s="647"/>
      <c r="BI1290" s="646"/>
      <c r="BJ1290" s="646"/>
      <c r="BK1290" s="646"/>
      <c r="BL1290" s="647"/>
      <c r="BM1290" s="1">
        <f t="shared" ref="BM1290:BM1298" si="445">SUM(BN1290:BP1290)</f>
        <v>0</v>
      </c>
      <c r="BN1290" s="646"/>
      <c r="BO1290" s="646"/>
      <c r="BP1290" s="646"/>
    </row>
    <row r="1291" spans="1:77" s="773" customFormat="1" ht="31.5" hidden="1">
      <c r="A1291" s="603"/>
      <c r="B1291" s="604">
        <v>2</v>
      </c>
      <c r="C1291" s="1284" t="s">
        <v>322</v>
      </c>
      <c r="D1291" s="605" t="s">
        <v>25</v>
      </c>
      <c r="E1291" s="774" t="s">
        <v>2714</v>
      </c>
      <c r="F1291" s="605" t="s">
        <v>2765</v>
      </c>
      <c r="G1291" s="607"/>
      <c r="H1291" s="608">
        <f t="shared" si="438"/>
        <v>0.13</v>
      </c>
      <c r="I1291" s="609"/>
      <c r="J1291" s="610">
        <f t="shared" si="439"/>
        <v>0.13</v>
      </c>
      <c r="K1291" s="611">
        <f t="shared" si="440"/>
        <v>0</v>
      </c>
      <c r="L1291" s="611">
        <f t="shared" si="441"/>
        <v>0</v>
      </c>
      <c r="M1291" s="611">
        <f t="shared" si="442"/>
        <v>0</v>
      </c>
      <c r="N1291" s="611">
        <f t="shared" si="443"/>
        <v>0</v>
      </c>
      <c r="O1291" s="612"/>
      <c r="P1291" s="612"/>
      <c r="Q1291" s="613"/>
      <c r="R1291" s="614"/>
      <c r="S1291" s="612"/>
      <c r="T1291" s="615">
        <f t="shared" si="444"/>
        <v>0</v>
      </c>
      <c r="U1291" s="612"/>
      <c r="V1291" s="612"/>
      <c r="W1291" s="613"/>
      <c r="X1291" s="612"/>
      <c r="Y1291" s="612"/>
      <c r="Z1291" s="612"/>
      <c r="AA1291" s="1">
        <f t="shared" ref="AA1291:AA1298" si="446">SUM(AB1291:AI1291)+AW1291+SUM(AY1291:BC1291)+SUM(BF1291:BL1291)</f>
        <v>0.13</v>
      </c>
      <c r="AB1291" s="612"/>
      <c r="AC1291" s="612"/>
      <c r="AD1291" s="613"/>
      <c r="AE1291" s="613"/>
      <c r="AF1291" s="612"/>
      <c r="AG1291" s="612"/>
      <c r="AH1291" s="612"/>
      <c r="AI1291" s="1">
        <f t="shared" ref="AI1291:AI1298" si="447">SUM(AJ1291:AV1291)+AX1291+SUM(BD1291:BE1291)</f>
        <v>0</v>
      </c>
      <c r="AJ1291" s="612"/>
      <c r="AK1291" s="612"/>
      <c r="AL1291" s="612"/>
      <c r="AM1291" s="613"/>
      <c r="AN1291" s="612"/>
      <c r="AO1291" s="612"/>
      <c r="AP1291" s="612"/>
      <c r="AQ1291" s="613"/>
      <c r="AR1291" s="612"/>
      <c r="AS1291" s="612"/>
      <c r="AT1291" s="612"/>
      <c r="AU1291" s="612"/>
      <c r="AV1291" s="612"/>
      <c r="AW1291" s="612"/>
      <c r="AX1291" s="612"/>
      <c r="AY1291" s="612"/>
      <c r="AZ1291" s="612">
        <v>0.13</v>
      </c>
      <c r="BA1291" s="612"/>
      <c r="BB1291" s="612"/>
      <c r="BC1291" s="613"/>
      <c r="BD1291" s="612"/>
      <c r="BE1291" s="612"/>
      <c r="BF1291" s="612"/>
      <c r="BG1291" s="612"/>
      <c r="BH1291" s="613"/>
      <c r="BI1291" s="612"/>
      <c r="BJ1291" s="612"/>
      <c r="BK1291" s="612"/>
      <c r="BL1291" s="613"/>
      <c r="BM1291" s="611">
        <f t="shared" si="445"/>
        <v>0</v>
      </c>
      <c r="BN1291" s="612"/>
      <c r="BO1291" s="612"/>
      <c r="BP1291" s="612"/>
    </row>
    <row r="1292" spans="1:77" s="773" customFormat="1" ht="15.75" hidden="1">
      <c r="A1292" s="603"/>
      <c r="B1292" s="604">
        <v>3</v>
      </c>
      <c r="C1292" s="1284" t="s">
        <v>323</v>
      </c>
      <c r="D1292" s="605" t="s">
        <v>25</v>
      </c>
      <c r="E1292" s="774" t="s">
        <v>2714</v>
      </c>
      <c r="F1292" s="605" t="s">
        <v>2766</v>
      </c>
      <c r="G1292" s="607"/>
      <c r="H1292" s="608">
        <f t="shared" si="438"/>
        <v>0.04</v>
      </c>
      <c r="I1292" s="609"/>
      <c r="J1292" s="610">
        <f t="shared" si="439"/>
        <v>0.04</v>
      </c>
      <c r="K1292" s="611">
        <f t="shared" si="440"/>
        <v>0</v>
      </c>
      <c r="L1292" s="611">
        <f t="shared" si="441"/>
        <v>0</v>
      </c>
      <c r="M1292" s="611">
        <f t="shared" si="442"/>
        <v>0</v>
      </c>
      <c r="N1292" s="611">
        <f t="shared" si="443"/>
        <v>0</v>
      </c>
      <c r="O1292" s="612"/>
      <c r="P1292" s="612"/>
      <c r="Q1292" s="613"/>
      <c r="R1292" s="614"/>
      <c r="S1292" s="612"/>
      <c r="T1292" s="615">
        <f t="shared" si="444"/>
        <v>0</v>
      </c>
      <c r="U1292" s="612"/>
      <c r="V1292" s="612"/>
      <c r="W1292" s="613"/>
      <c r="X1292" s="612"/>
      <c r="Y1292" s="612"/>
      <c r="Z1292" s="612"/>
      <c r="AA1292" s="1">
        <f t="shared" si="446"/>
        <v>0.04</v>
      </c>
      <c r="AB1292" s="612"/>
      <c r="AC1292" s="612"/>
      <c r="AD1292" s="613"/>
      <c r="AE1292" s="613"/>
      <c r="AF1292" s="612"/>
      <c r="AG1292" s="612"/>
      <c r="AH1292" s="612"/>
      <c r="AI1292" s="1">
        <f t="shared" si="447"/>
        <v>0</v>
      </c>
      <c r="AJ1292" s="612"/>
      <c r="AK1292" s="612"/>
      <c r="AL1292" s="612"/>
      <c r="AM1292" s="613"/>
      <c r="AN1292" s="612"/>
      <c r="AO1292" s="612"/>
      <c r="AP1292" s="612"/>
      <c r="AQ1292" s="613"/>
      <c r="AR1292" s="612"/>
      <c r="AS1292" s="612"/>
      <c r="AT1292" s="612"/>
      <c r="AU1292" s="612"/>
      <c r="AV1292" s="612"/>
      <c r="AW1292" s="612"/>
      <c r="AX1292" s="612"/>
      <c r="AY1292" s="612"/>
      <c r="AZ1292" s="612">
        <v>0.04</v>
      </c>
      <c r="BA1292" s="612"/>
      <c r="BB1292" s="612"/>
      <c r="BC1292" s="613"/>
      <c r="BD1292" s="612"/>
      <c r="BE1292" s="612"/>
      <c r="BF1292" s="612"/>
      <c r="BG1292" s="612"/>
      <c r="BH1292" s="613"/>
      <c r="BI1292" s="612"/>
      <c r="BJ1292" s="612"/>
      <c r="BK1292" s="612"/>
      <c r="BL1292" s="613"/>
      <c r="BM1292" s="611">
        <f t="shared" si="445"/>
        <v>0</v>
      </c>
      <c r="BN1292" s="612"/>
      <c r="BO1292" s="612"/>
      <c r="BP1292" s="612"/>
    </row>
    <row r="1293" spans="1:77" s="773" customFormat="1" ht="30" hidden="1">
      <c r="A1293" s="603"/>
      <c r="B1293" s="604">
        <v>12</v>
      </c>
      <c r="C1293" s="853" t="s">
        <v>324</v>
      </c>
      <c r="D1293" s="605" t="s">
        <v>25</v>
      </c>
      <c r="E1293" s="774" t="s">
        <v>2714</v>
      </c>
      <c r="F1293" s="605" t="s">
        <v>2767</v>
      </c>
      <c r="G1293" s="621"/>
      <c r="H1293" s="608">
        <f t="shared" si="438"/>
        <v>0.2</v>
      </c>
      <c r="I1293" s="609"/>
      <c r="J1293" s="610">
        <f t="shared" si="439"/>
        <v>0.2</v>
      </c>
      <c r="K1293" s="611">
        <f t="shared" si="440"/>
        <v>0</v>
      </c>
      <c r="L1293" s="611">
        <f t="shared" si="441"/>
        <v>0</v>
      </c>
      <c r="M1293" s="611">
        <f t="shared" si="442"/>
        <v>0</v>
      </c>
      <c r="N1293" s="611">
        <f t="shared" si="443"/>
        <v>0</v>
      </c>
      <c r="O1293" s="612"/>
      <c r="P1293" s="612"/>
      <c r="Q1293" s="613"/>
      <c r="R1293" s="612"/>
      <c r="S1293" s="612"/>
      <c r="T1293" s="615">
        <f t="shared" si="444"/>
        <v>0</v>
      </c>
      <c r="U1293" s="612"/>
      <c r="V1293" s="612"/>
      <c r="W1293" s="613"/>
      <c r="X1293" s="612"/>
      <c r="Y1293" s="612"/>
      <c r="Z1293" s="612"/>
      <c r="AA1293" s="1">
        <f t="shared" si="446"/>
        <v>0.2</v>
      </c>
      <c r="AB1293" s="612"/>
      <c r="AC1293" s="612"/>
      <c r="AD1293" s="613"/>
      <c r="AE1293" s="613"/>
      <c r="AF1293" s="612"/>
      <c r="AG1293" s="612"/>
      <c r="AH1293" s="612"/>
      <c r="AI1293" s="1">
        <f t="shared" si="447"/>
        <v>0.06</v>
      </c>
      <c r="AJ1293" s="612">
        <v>0.06</v>
      </c>
      <c r="AK1293" s="612"/>
      <c r="AL1293" s="612"/>
      <c r="AM1293" s="613"/>
      <c r="AN1293" s="612"/>
      <c r="AO1293" s="612"/>
      <c r="AP1293" s="612"/>
      <c r="AQ1293" s="613"/>
      <c r="AR1293" s="612"/>
      <c r="AS1293" s="612"/>
      <c r="AT1293" s="612"/>
      <c r="AU1293" s="612"/>
      <c r="AV1293" s="612"/>
      <c r="AW1293" s="612"/>
      <c r="AX1293" s="612"/>
      <c r="AY1293" s="612"/>
      <c r="AZ1293" s="612">
        <v>0.14000000000000001</v>
      </c>
      <c r="BA1293" s="612"/>
      <c r="BB1293" s="612"/>
      <c r="BC1293" s="613"/>
      <c r="BD1293" s="612"/>
      <c r="BE1293" s="612"/>
      <c r="BF1293" s="612"/>
      <c r="BG1293" s="612"/>
      <c r="BH1293" s="613"/>
      <c r="BI1293" s="612"/>
      <c r="BJ1293" s="612"/>
      <c r="BK1293" s="612"/>
      <c r="BL1293" s="613"/>
      <c r="BM1293" s="611">
        <f t="shared" si="445"/>
        <v>0</v>
      </c>
      <c r="BN1293" s="613"/>
      <c r="BO1293" s="613"/>
      <c r="BP1293" s="613"/>
    </row>
    <row r="1294" spans="1:77" s="773" customFormat="1" ht="31.5" hidden="1">
      <c r="A1294" s="679">
        <v>1.21</v>
      </c>
      <c r="B1294" s="604">
        <v>18</v>
      </c>
      <c r="C1294" s="853" t="s">
        <v>325</v>
      </c>
      <c r="D1294" s="611" t="s">
        <v>25</v>
      </c>
      <c r="E1294" s="774" t="s">
        <v>2714</v>
      </c>
      <c r="F1294" s="605" t="s">
        <v>2768</v>
      </c>
      <c r="G1294" s="610"/>
      <c r="H1294" s="608">
        <f>J1294</f>
        <v>0.11</v>
      </c>
      <c r="I1294" s="609">
        <v>1.1000000000000001</v>
      </c>
      <c r="J1294" s="610">
        <f t="shared" si="439"/>
        <v>0.11</v>
      </c>
      <c r="K1294" s="611">
        <f t="shared" si="440"/>
        <v>0</v>
      </c>
      <c r="L1294" s="611">
        <f t="shared" si="441"/>
        <v>0</v>
      </c>
      <c r="M1294" s="611">
        <f t="shared" si="442"/>
        <v>0</v>
      </c>
      <c r="N1294" s="611">
        <f t="shared" si="443"/>
        <v>0</v>
      </c>
      <c r="O1294" s="611"/>
      <c r="P1294" s="611"/>
      <c r="Q1294" s="611"/>
      <c r="R1294" s="611"/>
      <c r="S1294" s="611"/>
      <c r="T1294" s="611">
        <f t="shared" si="444"/>
        <v>0</v>
      </c>
      <c r="U1294" s="611"/>
      <c r="V1294" s="611"/>
      <c r="W1294" s="611"/>
      <c r="X1294" s="611"/>
      <c r="Y1294" s="611"/>
      <c r="Z1294" s="611"/>
      <c r="AA1294" s="1">
        <f t="shared" si="446"/>
        <v>0.11</v>
      </c>
      <c r="AB1294" s="611"/>
      <c r="AC1294" s="611"/>
      <c r="AD1294" s="611"/>
      <c r="AE1294" s="611"/>
      <c r="AF1294" s="611"/>
      <c r="AG1294" s="611"/>
      <c r="AH1294" s="611"/>
      <c r="AI1294" s="1">
        <f t="shared" si="447"/>
        <v>0.02</v>
      </c>
      <c r="AJ1294" s="611"/>
      <c r="AK1294" s="611"/>
      <c r="AL1294" s="611"/>
      <c r="AM1294" s="611"/>
      <c r="AN1294" s="611"/>
      <c r="AO1294" s="611">
        <v>0.02</v>
      </c>
      <c r="AP1294" s="611"/>
      <c r="AQ1294" s="611"/>
      <c r="AR1294" s="611"/>
      <c r="AS1294" s="611"/>
      <c r="AT1294" s="611"/>
      <c r="AU1294" s="611"/>
      <c r="AV1294" s="611"/>
      <c r="AW1294" s="611"/>
      <c r="AX1294" s="611"/>
      <c r="AY1294" s="611"/>
      <c r="AZ1294" s="611"/>
      <c r="BA1294" s="611"/>
      <c r="BB1294" s="611"/>
      <c r="BC1294" s="611"/>
      <c r="BD1294" s="611"/>
      <c r="BE1294" s="611"/>
      <c r="BF1294" s="611"/>
      <c r="BG1294" s="611">
        <v>0.01</v>
      </c>
      <c r="BH1294" s="611">
        <v>0.08</v>
      </c>
      <c r="BI1294" s="611"/>
      <c r="BJ1294" s="611"/>
      <c r="BK1294" s="611"/>
      <c r="BL1294" s="611"/>
      <c r="BM1294" s="611">
        <f t="shared" si="445"/>
        <v>0</v>
      </c>
      <c r="BN1294" s="611"/>
      <c r="BO1294" s="611"/>
      <c r="BP1294" s="611"/>
    </row>
    <row r="1295" spans="1:77" s="773" customFormat="1" ht="31.5" hidden="1">
      <c r="A1295" s="731">
        <v>2.04</v>
      </c>
      <c r="B1295" s="604">
        <v>26</v>
      </c>
      <c r="C1295" s="1039" t="s">
        <v>326</v>
      </c>
      <c r="D1295" s="1" t="s">
        <v>25</v>
      </c>
      <c r="E1295" s="774" t="s">
        <v>2714</v>
      </c>
      <c r="F1295" s="1" t="s">
        <v>2727</v>
      </c>
      <c r="G1295" s="645"/>
      <c r="H1295" s="643">
        <f t="shared" ref="H1295:H1298" si="448">J1295</f>
        <v>2.34</v>
      </c>
      <c r="I1295" s="644">
        <v>0.06</v>
      </c>
      <c r="J1295" s="645">
        <f t="shared" si="439"/>
        <v>2.34</v>
      </c>
      <c r="K1295" s="1">
        <f t="shared" si="440"/>
        <v>0</v>
      </c>
      <c r="L1295" s="1">
        <f t="shared" si="441"/>
        <v>0</v>
      </c>
      <c r="M1295" s="1">
        <f t="shared" si="442"/>
        <v>0</v>
      </c>
      <c r="N1295" s="1">
        <f t="shared" si="443"/>
        <v>0</v>
      </c>
      <c r="O1295" s="1"/>
      <c r="P1295" s="1"/>
      <c r="Q1295" s="1"/>
      <c r="R1295" s="1"/>
      <c r="S1295" s="1"/>
      <c r="T1295" s="1">
        <f t="shared" si="444"/>
        <v>0</v>
      </c>
      <c r="U1295" s="1"/>
      <c r="V1295" s="1"/>
      <c r="W1295" s="1"/>
      <c r="X1295" s="1"/>
      <c r="Y1295" s="1"/>
      <c r="Z1295" s="1"/>
      <c r="AA1295" s="1">
        <f t="shared" si="446"/>
        <v>2.34</v>
      </c>
      <c r="AB1295" s="1"/>
      <c r="AC1295" s="1"/>
      <c r="AD1295" s="1"/>
      <c r="AE1295" s="1"/>
      <c r="AF1295" s="1">
        <v>0.01</v>
      </c>
      <c r="AG1295" s="1"/>
      <c r="AH1295" s="1"/>
      <c r="AI1295" s="1">
        <f t="shared" si="447"/>
        <v>0.36</v>
      </c>
      <c r="AJ1295" s="1"/>
      <c r="AK1295" s="1"/>
      <c r="AL1295" s="1"/>
      <c r="AM1295" s="1"/>
      <c r="AN1295" s="1"/>
      <c r="AO1295" s="1">
        <v>0.31</v>
      </c>
      <c r="AP1295" s="1"/>
      <c r="AQ1295" s="1"/>
      <c r="AR1295" s="1"/>
      <c r="AS1295" s="1"/>
      <c r="AT1295" s="1">
        <v>0.05</v>
      </c>
      <c r="AU1295" s="1"/>
      <c r="AV1295" s="1"/>
      <c r="AW1295" s="1"/>
      <c r="AX1295" s="1"/>
      <c r="AY1295" s="1"/>
      <c r="AZ1295" s="1">
        <v>0.21</v>
      </c>
      <c r="BA1295" s="1"/>
      <c r="BB1295" s="1"/>
      <c r="BC1295" s="1"/>
      <c r="BD1295" s="1"/>
      <c r="BE1295" s="1"/>
      <c r="BF1295" s="1"/>
      <c r="BG1295" s="1">
        <v>0.01</v>
      </c>
      <c r="BH1295" s="1">
        <v>1.75</v>
      </c>
      <c r="BI1295" s="1"/>
      <c r="BJ1295" s="1"/>
      <c r="BK1295" s="1"/>
      <c r="BL1295" s="1"/>
      <c r="BM1295" s="1">
        <f t="shared" si="445"/>
        <v>0</v>
      </c>
      <c r="BN1295" s="1"/>
      <c r="BO1295" s="1"/>
      <c r="BP1295" s="1"/>
    </row>
    <row r="1296" spans="1:77" s="773" customFormat="1" ht="15.75" hidden="1">
      <c r="A1296" s="679">
        <v>0.64</v>
      </c>
      <c r="B1296" s="604">
        <v>27</v>
      </c>
      <c r="C1296" s="853" t="s">
        <v>327</v>
      </c>
      <c r="D1296" s="611" t="s">
        <v>25</v>
      </c>
      <c r="E1296" s="774" t="s">
        <v>2714</v>
      </c>
      <c r="F1296" s="1285" t="s">
        <v>2769</v>
      </c>
      <c r="G1296" s="610"/>
      <c r="H1296" s="608">
        <f t="shared" si="448"/>
        <v>0.44</v>
      </c>
      <c r="I1296" s="609">
        <v>0.2</v>
      </c>
      <c r="J1296" s="610">
        <f t="shared" si="439"/>
        <v>0.44</v>
      </c>
      <c r="K1296" s="611">
        <f t="shared" si="440"/>
        <v>0</v>
      </c>
      <c r="L1296" s="611">
        <f t="shared" si="441"/>
        <v>0</v>
      </c>
      <c r="M1296" s="611">
        <f t="shared" si="442"/>
        <v>0</v>
      </c>
      <c r="N1296" s="611">
        <f t="shared" si="443"/>
        <v>0</v>
      </c>
      <c r="O1296" s="611"/>
      <c r="P1296" s="611"/>
      <c r="Q1296" s="611"/>
      <c r="R1296" s="611"/>
      <c r="S1296" s="611"/>
      <c r="T1296" s="611">
        <f t="shared" si="444"/>
        <v>0</v>
      </c>
      <c r="U1296" s="611"/>
      <c r="V1296" s="611"/>
      <c r="W1296" s="611"/>
      <c r="X1296" s="611"/>
      <c r="Y1296" s="611"/>
      <c r="Z1296" s="611"/>
      <c r="AA1296" s="1">
        <f t="shared" si="446"/>
        <v>0.44</v>
      </c>
      <c r="AB1296" s="611"/>
      <c r="AC1296" s="611"/>
      <c r="AD1296" s="611"/>
      <c r="AE1296" s="611"/>
      <c r="AF1296" s="611"/>
      <c r="AG1296" s="611"/>
      <c r="AH1296" s="611"/>
      <c r="AI1296" s="1">
        <f t="shared" si="447"/>
        <v>0.38</v>
      </c>
      <c r="AJ1296" s="611"/>
      <c r="AK1296" s="611"/>
      <c r="AL1296" s="611"/>
      <c r="AM1296" s="611"/>
      <c r="AN1296" s="611"/>
      <c r="AO1296" s="611">
        <v>0.38</v>
      </c>
      <c r="AP1296" s="611"/>
      <c r="AQ1296" s="611"/>
      <c r="AR1296" s="611"/>
      <c r="AS1296" s="611"/>
      <c r="AT1296" s="611"/>
      <c r="AU1296" s="611"/>
      <c r="AV1296" s="611"/>
      <c r="AW1296" s="611"/>
      <c r="AX1296" s="611"/>
      <c r="AY1296" s="611"/>
      <c r="AZ1296" s="611">
        <v>0.01</v>
      </c>
      <c r="BA1296" s="611"/>
      <c r="BB1296" s="611"/>
      <c r="BC1296" s="611"/>
      <c r="BD1296" s="611"/>
      <c r="BE1296" s="611"/>
      <c r="BF1296" s="611"/>
      <c r="BG1296" s="611"/>
      <c r="BH1296" s="611">
        <v>0.05</v>
      </c>
      <c r="BI1296" s="611"/>
      <c r="BJ1296" s="611"/>
      <c r="BK1296" s="611"/>
      <c r="BL1296" s="611"/>
      <c r="BM1296" s="611">
        <f t="shared" si="445"/>
        <v>0</v>
      </c>
      <c r="BN1296" s="611"/>
      <c r="BO1296" s="611"/>
      <c r="BP1296" s="611"/>
    </row>
    <row r="1297" spans="1:77" s="812" customFormat="1" ht="31.5" hidden="1">
      <c r="A1297" s="706"/>
      <c r="B1297" s="719">
        <v>31</v>
      </c>
      <c r="C1297" s="1039" t="s">
        <v>328</v>
      </c>
      <c r="D1297" s="699" t="s">
        <v>25</v>
      </c>
      <c r="E1297" s="774" t="s">
        <v>2714</v>
      </c>
      <c r="F1297" s="641">
        <v>1.34</v>
      </c>
      <c r="G1297" s="642">
        <v>0.28000000000000003</v>
      </c>
      <c r="H1297" s="643">
        <f t="shared" si="448"/>
        <v>1.21</v>
      </c>
      <c r="I1297" s="644"/>
      <c r="J1297" s="645">
        <f t="shared" si="439"/>
        <v>1.21</v>
      </c>
      <c r="K1297" s="1">
        <f t="shared" si="440"/>
        <v>0</v>
      </c>
      <c r="L1297" s="1">
        <f t="shared" si="441"/>
        <v>0</v>
      </c>
      <c r="M1297" s="1">
        <f t="shared" si="442"/>
        <v>0</v>
      </c>
      <c r="N1297" s="1">
        <f t="shared" si="443"/>
        <v>0</v>
      </c>
      <c r="O1297" s="1"/>
      <c r="P1297" s="1"/>
      <c r="Q1297" s="1"/>
      <c r="R1297" s="1"/>
      <c r="S1297" s="1"/>
      <c r="T1297" s="1">
        <f t="shared" si="444"/>
        <v>0</v>
      </c>
      <c r="U1297" s="1"/>
      <c r="V1297" s="1"/>
      <c r="W1297" s="1"/>
      <c r="X1297" s="1"/>
      <c r="Y1297" s="1"/>
      <c r="Z1297" s="1"/>
      <c r="AA1297" s="1">
        <f t="shared" si="446"/>
        <v>1.21</v>
      </c>
      <c r="AB1297" s="1"/>
      <c r="AC1297" s="1"/>
      <c r="AD1297" s="1"/>
      <c r="AE1297" s="1"/>
      <c r="AF1297" s="1"/>
      <c r="AG1297" s="1"/>
      <c r="AH1297" s="1"/>
      <c r="AI1297" s="1">
        <f t="shared" si="447"/>
        <v>0</v>
      </c>
      <c r="AJ1297" s="1"/>
      <c r="AK1297" s="1"/>
      <c r="AL1297" s="1"/>
      <c r="AM1297" s="1"/>
      <c r="AN1297" s="1"/>
      <c r="AO1297" s="1"/>
      <c r="AP1297" s="1"/>
      <c r="AQ1297" s="1"/>
      <c r="AR1297" s="1"/>
      <c r="AS1297" s="1"/>
      <c r="AT1297" s="1"/>
      <c r="AU1297" s="1"/>
      <c r="AV1297" s="1"/>
      <c r="AW1297" s="1"/>
      <c r="AX1297" s="1"/>
      <c r="AY1297" s="1"/>
      <c r="AZ1297" s="1">
        <v>0.15</v>
      </c>
      <c r="BA1297" s="1"/>
      <c r="BB1297" s="1"/>
      <c r="BC1297" s="1"/>
      <c r="BD1297" s="1"/>
      <c r="BE1297" s="1"/>
      <c r="BF1297" s="1"/>
      <c r="BG1297" s="1"/>
      <c r="BH1297" s="1">
        <v>1.06</v>
      </c>
      <c r="BI1297" s="1"/>
      <c r="BJ1297" s="1"/>
      <c r="BK1297" s="1"/>
      <c r="BL1297" s="1"/>
      <c r="BM1297" s="1">
        <f t="shared" si="445"/>
        <v>0</v>
      </c>
      <c r="BN1297" s="1"/>
      <c r="BO1297" s="1"/>
      <c r="BP1297" s="1"/>
    </row>
    <row r="1298" spans="1:77" s="812" customFormat="1" ht="15.75" hidden="1">
      <c r="A1298" s="706"/>
      <c r="B1298" s="719">
        <v>32</v>
      </c>
      <c r="C1298" s="1039" t="s">
        <v>329</v>
      </c>
      <c r="D1298" s="640" t="s">
        <v>25</v>
      </c>
      <c r="E1298" s="774" t="s">
        <v>2714</v>
      </c>
      <c r="F1298" s="641" t="s">
        <v>2770</v>
      </c>
      <c r="G1298" s="642"/>
      <c r="H1298" s="643">
        <f t="shared" si="448"/>
        <v>0.01</v>
      </c>
      <c r="I1298" s="644"/>
      <c r="J1298" s="645">
        <f t="shared" si="439"/>
        <v>0.01</v>
      </c>
      <c r="K1298" s="1">
        <f t="shared" si="440"/>
        <v>0</v>
      </c>
      <c r="L1298" s="1">
        <f t="shared" si="441"/>
        <v>0</v>
      </c>
      <c r="M1298" s="1">
        <f t="shared" si="442"/>
        <v>0</v>
      </c>
      <c r="N1298" s="1">
        <f t="shared" si="443"/>
        <v>0</v>
      </c>
      <c r="O1298" s="1"/>
      <c r="P1298" s="1"/>
      <c r="Q1298" s="1"/>
      <c r="R1298" s="1"/>
      <c r="S1298" s="1"/>
      <c r="T1298" s="1">
        <f t="shared" si="444"/>
        <v>0</v>
      </c>
      <c r="U1298" s="1"/>
      <c r="V1298" s="1"/>
      <c r="W1298" s="1"/>
      <c r="X1298" s="1"/>
      <c r="Y1298" s="1"/>
      <c r="Z1298" s="1"/>
      <c r="AA1298" s="1">
        <f t="shared" si="446"/>
        <v>0.01</v>
      </c>
      <c r="AB1298" s="1"/>
      <c r="AC1298" s="1"/>
      <c r="AD1298" s="1"/>
      <c r="AE1298" s="1"/>
      <c r="AF1298" s="1"/>
      <c r="AG1298" s="1"/>
      <c r="AH1298" s="1"/>
      <c r="AI1298" s="1">
        <f t="shared" si="447"/>
        <v>0</v>
      </c>
      <c r="AJ1298" s="1"/>
      <c r="AK1298" s="1"/>
      <c r="AL1298" s="1"/>
      <c r="AM1298" s="1"/>
      <c r="AN1298" s="1"/>
      <c r="AO1298" s="1"/>
      <c r="AP1298" s="1"/>
      <c r="AQ1298" s="1"/>
      <c r="AR1298" s="1"/>
      <c r="AS1298" s="1"/>
      <c r="AT1298" s="1"/>
      <c r="AU1298" s="1"/>
      <c r="AV1298" s="1"/>
      <c r="AW1298" s="1"/>
      <c r="AX1298" s="1"/>
      <c r="AY1298" s="1"/>
      <c r="AZ1298" s="1">
        <v>0.01</v>
      </c>
      <c r="BA1298" s="1"/>
      <c r="BB1298" s="1"/>
      <c r="BC1298" s="1"/>
      <c r="BD1298" s="1"/>
      <c r="BE1298" s="1"/>
      <c r="BF1298" s="1"/>
      <c r="BG1298" s="1"/>
      <c r="BH1298" s="1"/>
      <c r="BI1298" s="1"/>
      <c r="BJ1298" s="1"/>
      <c r="BK1298" s="1"/>
      <c r="BL1298" s="1"/>
      <c r="BM1298" s="1">
        <f t="shared" si="445"/>
        <v>0</v>
      </c>
      <c r="BN1298" s="1"/>
      <c r="BO1298" s="1"/>
      <c r="BP1298" s="1"/>
    </row>
    <row r="1299" spans="1:77" s="652" customFormat="1" hidden="1">
      <c r="A1299" s="860"/>
      <c r="B1299" s="1279"/>
      <c r="C1299" s="1279"/>
      <c r="D1299" s="1286"/>
      <c r="E1299" s="1287"/>
      <c r="F1299" s="1288"/>
      <c r="G1299" s="1286"/>
      <c r="H1299" s="643"/>
      <c r="I1299" s="644"/>
      <c r="J1299" s="645"/>
      <c r="K1299" s="1"/>
      <c r="L1299" s="1"/>
      <c r="M1299" s="1"/>
      <c r="N1299" s="1"/>
      <c r="O1299" s="1289"/>
      <c r="P1299" s="1289"/>
      <c r="Q1299" s="1290"/>
      <c r="R1299" s="1289"/>
      <c r="S1299" s="1289"/>
      <c r="T1299" s="648"/>
      <c r="U1299" s="1289"/>
      <c r="V1299" s="1289"/>
      <c r="W1299" s="1290"/>
      <c r="X1299" s="1289"/>
      <c r="Y1299" s="1289"/>
      <c r="Z1299" s="1289"/>
      <c r="AA1299" s="1"/>
      <c r="AB1299" s="1289"/>
      <c r="AC1299" s="1289"/>
      <c r="AD1299" s="1290"/>
      <c r="AE1299" s="1290"/>
      <c r="AF1299" s="1289"/>
      <c r="AG1299" s="1289"/>
      <c r="AH1299" s="1289"/>
      <c r="AI1299" s="1"/>
      <c r="AJ1299" s="1289"/>
      <c r="AK1299" s="1289"/>
      <c r="AL1299" s="1289"/>
      <c r="AM1299" s="1290"/>
      <c r="AN1299" s="1289"/>
      <c r="AO1299" s="1289"/>
      <c r="AP1299" s="1289"/>
      <c r="AQ1299" s="1290"/>
      <c r="AR1299" s="1289"/>
      <c r="AS1299" s="1289"/>
      <c r="AT1299" s="1289"/>
      <c r="AU1299" s="945"/>
      <c r="AV1299" s="1289"/>
      <c r="AW1299" s="1289"/>
      <c r="AX1299" s="1289"/>
      <c r="AY1299" s="1289"/>
      <c r="AZ1299" s="1289"/>
      <c r="BA1299" s="1289"/>
      <c r="BB1299" s="1289"/>
      <c r="BC1299" s="1290"/>
      <c r="BD1299" s="1289"/>
      <c r="BE1299" s="1289"/>
      <c r="BF1299" s="1289"/>
      <c r="BG1299" s="1289"/>
      <c r="BH1299" s="1290"/>
      <c r="BI1299" s="1289"/>
      <c r="BJ1299" s="1289"/>
      <c r="BK1299" s="1289"/>
      <c r="BL1299" s="1290"/>
      <c r="BM1299" s="1"/>
      <c r="BN1299" s="1289"/>
      <c r="BO1299" s="1289"/>
      <c r="BP1299" s="1289"/>
      <c r="BQ1299" s="542"/>
      <c r="BR1299" s="1291"/>
      <c r="BS1299" s="1292"/>
      <c r="BT1299" s="1286"/>
      <c r="BU1299" s="1286"/>
      <c r="BV1299" s="1286"/>
      <c r="BW1299" s="1286"/>
      <c r="BX1299" s="1286"/>
      <c r="BY1299" s="1286"/>
    </row>
    <row r="1300" spans="1:77" s="652" customFormat="1" hidden="1">
      <c r="A1300" s="1087"/>
      <c r="B1300" s="1278"/>
      <c r="C1300" s="1279"/>
      <c r="D1300" s="1293"/>
      <c r="E1300" s="1294"/>
      <c r="F1300" s="1295"/>
      <c r="G1300" s="1293"/>
      <c r="H1300" s="643"/>
      <c r="I1300" s="644"/>
      <c r="J1300" s="645"/>
      <c r="K1300" s="1"/>
      <c r="L1300" s="1"/>
      <c r="M1300" s="1"/>
      <c r="N1300" s="1"/>
      <c r="O1300" s="1296"/>
      <c r="P1300" s="1296"/>
      <c r="Q1300" s="1297"/>
      <c r="R1300" s="1296"/>
      <c r="S1300" s="1296"/>
      <c r="T1300" s="648"/>
      <c r="U1300" s="1296"/>
      <c r="V1300" s="1296"/>
      <c r="W1300" s="1297"/>
      <c r="X1300" s="1296"/>
      <c r="Y1300" s="1296"/>
      <c r="Z1300" s="1296"/>
      <c r="AA1300" s="1"/>
      <c r="AB1300" s="1296"/>
      <c r="AC1300" s="1296"/>
      <c r="AD1300" s="1297"/>
      <c r="AE1300" s="1297"/>
      <c r="AF1300" s="1296"/>
      <c r="AG1300" s="1296"/>
      <c r="AH1300" s="1296"/>
      <c r="AI1300" s="1"/>
      <c r="AJ1300" s="1296"/>
      <c r="AK1300" s="1296"/>
      <c r="AL1300" s="1296"/>
      <c r="AM1300" s="1297"/>
      <c r="AN1300" s="1296"/>
      <c r="AO1300" s="1296"/>
      <c r="AP1300" s="1296"/>
      <c r="AQ1300" s="1297"/>
      <c r="AR1300" s="1296"/>
      <c r="AS1300" s="1296"/>
      <c r="AT1300" s="1296"/>
      <c r="AU1300" s="964"/>
      <c r="AV1300" s="1296"/>
      <c r="AW1300" s="1296"/>
      <c r="AX1300" s="1296"/>
      <c r="AY1300" s="1296"/>
      <c r="AZ1300" s="1296"/>
      <c r="BA1300" s="1296"/>
      <c r="BB1300" s="1296"/>
      <c r="BC1300" s="1297"/>
      <c r="BD1300" s="1296"/>
      <c r="BE1300" s="1296"/>
      <c r="BF1300" s="1296"/>
      <c r="BG1300" s="1296"/>
      <c r="BH1300" s="1297"/>
      <c r="BI1300" s="1296"/>
      <c r="BJ1300" s="1296"/>
      <c r="BK1300" s="1296"/>
      <c r="BL1300" s="1297"/>
      <c r="BM1300" s="1"/>
      <c r="BN1300" s="1296"/>
      <c r="BO1300" s="1296"/>
      <c r="BP1300" s="1296"/>
      <c r="BQ1300" s="542"/>
      <c r="BR1300" s="1298"/>
      <c r="BS1300" s="1299"/>
      <c r="BT1300" s="1293"/>
      <c r="BU1300" s="1293"/>
      <c r="BV1300" s="1293"/>
      <c r="BW1300" s="1293"/>
      <c r="BX1300" s="1293"/>
      <c r="BY1300" s="1293"/>
    </row>
    <row r="1301" spans="1:77" s="755" customFormat="1" ht="25.5" hidden="1">
      <c r="A1301" s="860"/>
      <c r="B1301" s="1300" t="s">
        <v>330</v>
      </c>
      <c r="C1301" s="1103" t="s">
        <v>331</v>
      </c>
      <c r="D1301" s="1286" t="s">
        <v>25</v>
      </c>
      <c r="E1301" s="1286" t="s">
        <v>332</v>
      </c>
      <c r="F1301" s="1286" t="s">
        <v>2771</v>
      </c>
      <c r="G1301" s="864"/>
      <c r="H1301" s="643">
        <f>J1301</f>
        <v>0.03</v>
      </c>
      <c r="I1301" s="644"/>
      <c r="J1301" s="645">
        <f>K1301+AA1301+BM1301</f>
        <v>0.03</v>
      </c>
      <c r="K1301" s="1">
        <f>L1301+T1301+X1301+Y1301+Z1301</f>
        <v>0</v>
      </c>
      <c r="L1301" s="1">
        <f>M1301+S1301</f>
        <v>0</v>
      </c>
      <c r="M1301" s="1">
        <f>N1301+R1301</f>
        <v>0</v>
      </c>
      <c r="N1301" s="1">
        <f>O1301+P1301+Q1301</f>
        <v>0</v>
      </c>
      <c r="O1301" s="1"/>
      <c r="P1301" s="1"/>
      <c r="Q1301" s="1"/>
      <c r="R1301" s="1"/>
      <c r="S1301" s="1"/>
      <c r="T1301" s="1">
        <f>U1301+V1301+W1301</f>
        <v>0</v>
      </c>
      <c r="U1301" s="1"/>
      <c r="V1301" s="1"/>
      <c r="W1301" s="1"/>
      <c r="X1301" s="1"/>
      <c r="Y1301" s="1"/>
      <c r="Z1301" s="1"/>
      <c r="AA1301" s="1">
        <f>SUM(AB1301:AI1301)+AW1301+SUM(AY1301:BC1301)+SUM(BF1301:BL1301)</f>
        <v>0.03</v>
      </c>
      <c r="AB1301" s="1"/>
      <c r="AC1301" s="1"/>
      <c r="AD1301" s="1"/>
      <c r="AE1301" s="1"/>
      <c r="AF1301" s="1"/>
      <c r="AG1301" s="1"/>
      <c r="AH1301" s="1"/>
      <c r="AI1301" s="1">
        <f>SUM(AJ1301:AV1301)+AX1301+SUM(BD1301:BE1301)</f>
        <v>0</v>
      </c>
      <c r="AJ1301" s="1"/>
      <c r="AK1301" s="1"/>
      <c r="AL1301" s="1"/>
      <c r="AM1301" s="1"/>
      <c r="AN1301" s="1"/>
      <c r="AO1301" s="1"/>
      <c r="AP1301" s="1"/>
      <c r="AQ1301" s="1"/>
      <c r="AR1301" s="1"/>
      <c r="AS1301" s="1"/>
      <c r="AT1301" s="1"/>
      <c r="AU1301" s="1"/>
      <c r="AV1301" s="1"/>
      <c r="AW1301" s="1"/>
      <c r="AX1301" s="1"/>
      <c r="AY1301" s="1"/>
      <c r="AZ1301" s="1">
        <v>0.03</v>
      </c>
      <c r="BA1301" s="1"/>
      <c r="BB1301" s="1"/>
      <c r="BC1301" s="1"/>
      <c r="BD1301" s="1"/>
      <c r="BE1301" s="1"/>
      <c r="BF1301" s="1"/>
      <c r="BG1301" s="1"/>
      <c r="BH1301" s="1"/>
      <c r="BI1301" s="1"/>
      <c r="BJ1301" s="1"/>
      <c r="BK1301" s="1"/>
      <c r="BL1301" s="1"/>
      <c r="BM1301" s="1">
        <f>SUM(BN1301:BP1301)</f>
        <v>0</v>
      </c>
      <c r="BN1301" s="1"/>
      <c r="BO1301" s="1"/>
      <c r="BP1301" s="1"/>
    </row>
    <row r="1302" spans="1:77" s="755" customFormat="1" ht="25.5" hidden="1">
      <c r="A1302" s="860" t="s">
        <v>333</v>
      </c>
      <c r="B1302" s="1300" t="s">
        <v>330</v>
      </c>
      <c r="C1302" s="862" t="s">
        <v>334</v>
      </c>
      <c r="D1302" s="863" t="s">
        <v>25</v>
      </c>
      <c r="E1302" s="1286" t="s">
        <v>332</v>
      </c>
      <c r="F1302" s="863"/>
      <c r="G1302" s="864"/>
      <c r="H1302" s="643">
        <f>I1302+J1302</f>
        <v>0.44999999999999996</v>
      </c>
      <c r="I1302" s="644">
        <v>0.03</v>
      </c>
      <c r="J1302" s="645">
        <f>K1302+AA1302+BM1302</f>
        <v>0.42</v>
      </c>
      <c r="K1302" s="1">
        <f t="shared" ref="K1302:K1303" si="449">L1302+T1302+X1302+Y1302+Z1302</f>
        <v>0.42</v>
      </c>
      <c r="L1302" s="1">
        <f t="shared" ref="L1302:L1303" si="450">M1302+S1302</f>
        <v>0.42</v>
      </c>
      <c r="M1302" s="1">
        <f t="shared" ref="M1302:M1303" si="451">N1302+R1302</f>
        <v>0.42</v>
      </c>
      <c r="N1302" s="1">
        <f t="shared" ref="N1302:N1303" si="452">O1302+P1302+Q1302</f>
        <v>0.42</v>
      </c>
      <c r="O1302" s="1">
        <v>0.42</v>
      </c>
      <c r="P1302" s="1"/>
      <c r="Q1302" s="1"/>
      <c r="R1302" s="1"/>
      <c r="S1302" s="1"/>
      <c r="T1302" s="1">
        <f t="shared" ref="T1302:T1303" si="453">U1302+V1302+W1302</f>
        <v>0</v>
      </c>
      <c r="U1302" s="1"/>
      <c r="V1302" s="1"/>
      <c r="W1302" s="1"/>
      <c r="X1302" s="1"/>
      <c r="Y1302" s="1"/>
      <c r="Z1302" s="1"/>
      <c r="AA1302" s="1">
        <f t="shared" ref="AA1302:AA1303" si="454">SUM(AB1302:AI1302)+AW1302+SUM(AY1302:BC1302)+SUM(BF1302:BL1302)</f>
        <v>0</v>
      </c>
      <c r="AB1302" s="1"/>
      <c r="AC1302" s="1"/>
      <c r="AD1302" s="1"/>
      <c r="AE1302" s="1"/>
      <c r="AF1302" s="1"/>
      <c r="AG1302" s="1"/>
      <c r="AH1302" s="1"/>
      <c r="AI1302" s="1">
        <f t="shared" ref="AI1302:AI1303" si="455">SUM(AJ1302:AV1302)+AX1302+SUM(BD1302:BE1302)</f>
        <v>0</v>
      </c>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f t="shared" ref="BM1302:BM1303" si="456">SUM(BN1302:BP1302)</f>
        <v>0</v>
      </c>
      <c r="BN1302" s="1"/>
      <c r="BO1302" s="1"/>
      <c r="BP1302" s="1"/>
    </row>
    <row r="1303" spans="1:77" s="1305" customFormat="1" hidden="1">
      <c r="A1303" s="803"/>
      <c r="B1303" s="803"/>
      <c r="C1303" s="803" t="s">
        <v>320</v>
      </c>
      <c r="D1303" s="803" t="s">
        <v>25</v>
      </c>
      <c r="E1303" s="1286" t="s">
        <v>332</v>
      </c>
      <c r="F1303" s="803"/>
      <c r="G1303" s="803"/>
      <c r="H1303" s="1301">
        <f t="shared" ref="H1303" si="457">J1303</f>
        <v>0.29000000000000004</v>
      </c>
      <c r="I1303" s="1302"/>
      <c r="J1303" s="1303">
        <f t="shared" ref="J1303" si="458">K1303+AA1303+BM1303</f>
        <v>0.29000000000000004</v>
      </c>
      <c r="K1303" s="1304">
        <f t="shared" si="449"/>
        <v>0</v>
      </c>
      <c r="L1303" s="1304">
        <f t="shared" si="450"/>
        <v>0</v>
      </c>
      <c r="M1303" s="1304">
        <f t="shared" si="451"/>
        <v>0</v>
      </c>
      <c r="N1303" s="1304">
        <f t="shared" si="452"/>
        <v>0</v>
      </c>
      <c r="O1303" s="803"/>
      <c r="P1303" s="803"/>
      <c r="Q1303" s="803"/>
      <c r="R1303" s="803"/>
      <c r="S1303" s="803"/>
      <c r="T1303" s="1304">
        <f t="shared" si="453"/>
        <v>0</v>
      </c>
      <c r="U1303" s="803"/>
      <c r="V1303" s="803"/>
      <c r="W1303" s="803"/>
      <c r="X1303" s="803"/>
      <c r="Y1303" s="803"/>
      <c r="Z1303" s="803"/>
      <c r="AA1303" s="1304">
        <f t="shared" si="454"/>
        <v>0.27</v>
      </c>
      <c r="AB1303" s="803"/>
      <c r="AC1303" s="803"/>
      <c r="AD1303" s="803"/>
      <c r="AE1303" s="803"/>
      <c r="AF1303" s="803"/>
      <c r="AG1303" s="803"/>
      <c r="AH1303" s="803"/>
      <c r="AI1303" s="1304">
        <f t="shared" si="455"/>
        <v>0.05</v>
      </c>
      <c r="AJ1303" s="803"/>
      <c r="AK1303" s="803"/>
      <c r="AL1303" s="803"/>
      <c r="AM1303" s="803"/>
      <c r="AN1303" s="803"/>
      <c r="AO1303" s="803">
        <v>0.05</v>
      </c>
      <c r="AP1303" s="803"/>
      <c r="AQ1303" s="803"/>
      <c r="AR1303" s="803"/>
      <c r="AS1303" s="803"/>
      <c r="AT1303" s="803"/>
      <c r="AU1303" s="803"/>
      <c r="AV1303" s="803"/>
      <c r="AW1303" s="803"/>
      <c r="AX1303" s="803"/>
      <c r="AY1303" s="803"/>
      <c r="AZ1303" s="803">
        <v>0.12</v>
      </c>
      <c r="BA1303" s="803"/>
      <c r="BB1303" s="803"/>
      <c r="BC1303" s="803"/>
      <c r="BD1303" s="803"/>
      <c r="BE1303" s="803"/>
      <c r="BF1303" s="803"/>
      <c r="BG1303" s="803"/>
      <c r="BH1303" s="803"/>
      <c r="BI1303" s="803"/>
      <c r="BJ1303" s="803"/>
      <c r="BK1303" s="803">
        <v>0.1</v>
      </c>
      <c r="BL1303" s="803"/>
      <c r="BM1303" s="1304">
        <f t="shared" si="456"/>
        <v>0.02</v>
      </c>
      <c r="BN1303" s="803">
        <v>0.02</v>
      </c>
      <c r="BO1303" s="803"/>
      <c r="BP1303" s="803"/>
    </row>
    <row r="1304" spans="1:77" s="652" customFormat="1" hidden="1">
      <c r="A1304" s="860"/>
      <c r="B1304" s="1279"/>
      <c r="C1304" s="1279"/>
      <c r="D1304" s="1286"/>
      <c r="E1304" s="1287"/>
      <c r="F1304" s="1288"/>
      <c r="G1304" s="1104"/>
      <c r="H1304" s="643"/>
      <c r="I1304" s="644"/>
      <c r="J1304" s="645"/>
      <c r="K1304" s="1"/>
      <c r="L1304" s="1"/>
      <c r="M1304" s="1"/>
      <c r="N1304" s="1"/>
      <c r="O1304" s="1289"/>
      <c r="P1304" s="1289"/>
      <c r="Q1304" s="1290"/>
      <c r="R1304" s="1289"/>
      <c r="S1304" s="1289"/>
      <c r="T1304" s="648"/>
      <c r="U1304" s="1289"/>
      <c r="V1304" s="1289"/>
      <c r="W1304" s="1290"/>
      <c r="X1304" s="1289"/>
      <c r="Y1304" s="1289"/>
      <c r="Z1304" s="1289"/>
      <c r="AA1304" s="1"/>
      <c r="AB1304" s="1289"/>
      <c r="AC1304" s="1289"/>
      <c r="AD1304" s="1290"/>
      <c r="AE1304" s="1290"/>
      <c r="AF1304" s="1289"/>
      <c r="AG1304" s="1289"/>
      <c r="AH1304" s="1289"/>
      <c r="AI1304" s="1"/>
      <c r="AJ1304" s="1289"/>
      <c r="AK1304" s="1289"/>
      <c r="AL1304" s="1289"/>
      <c r="AM1304" s="1290"/>
      <c r="AN1304" s="1289"/>
      <c r="AO1304" s="1289"/>
      <c r="AP1304" s="1289"/>
      <c r="AQ1304" s="1290"/>
      <c r="AR1304" s="1289"/>
      <c r="AS1304" s="1289"/>
      <c r="AT1304" s="1289"/>
      <c r="AU1304" s="945"/>
      <c r="AV1304" s="1289"/>
      <c r="AW1304" s="1289"/>
      <c r="AX1304" s="1289"/>
      <c r="AY1304" s="1289"/>
      <c r="AZ1304" s="1289"/>
      <c r="BA1304" s="1289"/>
      <c r="BB1304" s="1289"/>
      <c r="BC1304" s="1290"/>
      <c r="BD1304" s="1289"/>
      <c r="BE1304" s="1289"/>
      <c r="BF1304" s="1289"/>
      <c r="BG1304" s="1289"/>
      <c r="BH1304" s="1290"/>
      <c r="BI1304" s="1289"/>
      <c r="BJ1304" s="1289"/>
      <c r="BK1304" s="1289"/>
      <c r="BL1304" s="1290"/>
      <c r="BM1304" s="1"/>
      <c r="BN1304" s="1289"/>
      <c r="BO1304" s="1289"/>
      <c r="BP1304" s="1289"/>
      <c r="BQ1304" s="542"/>
      <c r="BR1304" s="1291"/>
      <c r="BS1304" s="1306"/>
      <c r="BT1304" s="1286"/>
      <c r="BU1304" s="1307"/>
      <c r="BV1304" s="1308"/>
      <c r="BW1304" s="1308"/>
      <c r="BX1304" s="1308"/>
      <c r="BY1304" s="1104"/>
    </row>
    <row r="1305" spans="1:77" s="773" customFormat="1" hidden="1">
      <c r="A1305" s="679"/>
      <c r="B1305" s="680"/>
      <c r="C1305" s="1309" t="s">
        <v>335</v>
      </c>
      <c r="D1305" s="611" t="s">
        <v>25</v>
      </c>
      <c r="E1305" s="667" t="s">
        <v>93</v>
      </c>
      <c r="F1305" s="611"/>
      <c r="G1305" s="610"/>
      <c r="H1305" s="608">
        <f>J1305</f>
        <v>8.1999999999999993</v>
      </c>
      <c r="I1305" s="609">
        <v>0.57999999999999996</v>
      </c>
      <c r="J1305" s="610">
        <f>K1305+AA1305+BM1305</f>
        <v>8.1999999999999993</v>
      </c>
      <c r="K1305" s="611">
        <f>L1305+T1305+X1305+Y1305+Z1305</f>
        <v>6.6</v>
      </c>
      <c r="L1305" s="611">
        <f>M1305+S1305</f>
        <v>6.25</v>
      </c>
      <c r="M1305" s="611">
        <f>N1305+R1305</f>
        <v>6.25</v>
      </c>
      <c r="N1305" s="611">
        <f>O1305+P1305+Q1305</f>
        <v>5.79</v>
      </c>
      <c r="O1305" s="611">
        <v>5.79</v>
      </c>
      <c r="P1305" s="611"/>
      <c r="Q1305" s="611"/>
      <c r="R1305" s="611">
        <v>0.46</v>
      </c>
      <c r="S1305" s="611"/>
      <c r="T1305" s="611">
        <f>U1305+V1305+W1305</f>
        <v>0</v>
      </c>
      <c r="U1305" s="611"/>
      <c r="V1305" s="611"/>
      <c r="W1305" s="611"/>
      <c r="X1305" s="611"/>
      <c r="Y1305" s="611">
        <v>0.35</v>
      </c>
      <c r="Z1305" s="611"/>
      <c r="AA1305" s="611">
        <f>SUM(AB1305:AI1305)+AW1305+SUM(AY1305:BC1305)+SUM(BF1305:BL1305)</f>
        <v>1.52</v>
      </c>
      <c r="AB1305" s="611"/>
      <c r="AC1305" s="611"/>
      <c r="AD1305" s="611"/>
      <c r="AE1305" s="611"/>
      <c r="AF1305" s="611"/>
      <c r="AG1305" s="611"/>
      <c r="AH1305" s="611"/>
      <c r="AI1305" s="611">
        <f>SUM(AJ1305:AV1305)+AX1305+SUM(BD1305:BE1305)</f>
        <v>0.66999999999999993</v>
      </c>
      <c r="AJ1305" s="611"/>
      <c r="AK1305" s="611">
        <v>0.25</v>
      </c>
      <c r="AL1305" s="611"/>
      <c r="AM1305" s="611"/>
      <c r="AN1305" s="611"/>
      <c r="AO1305" s="611"/>
      <c r="AP1305" s="611"/>
      <c r="AQ1305" s="611"/>
      <c r="AR1305" s="611"/>
      <c r="AS1305" s="611"/>
      <c r="AT1305" s="611"/>
      <c r="AU1305" s="611"/>
      <c r="AV1305" s="611"/>
      <c r="AW1305" s="611"/>
      <c r="AX1305" s="611"/>
      <c r="AY1305" s="611"/>
      <c r="AZ1305" s="611"/>
      <c r="BA1305" s="611"/>
      <c r="BB1305" s="611"/>
      <c r="BC1305" s="611"/>
      <c r="BD1305" s="611"/>
      <c r="BE1305" s="611">
        <v>0.42</v>
      </c>
      <c r="BF1305" s="611"/>
      <c r="BG1305" s="611"/>
      <c r="BH1305" s="611"/>
      <c r="BI1305" s="611"/>
      <c r="BJ1305" s="611"/>
      <c r="BK1305" s="611">
        <v>0.85</v>
      </c>
      <c r="BL1305" s="611"/>
      <c r="BM1305" s="611">
        <f>SUM(BN1305:BP1305)</f>
        <v>0.08</v>
      </c>
      <c r="BN1305" s="611">
        <v>0.08</v>
      </c>
      <c r="BO1305" s="611"/>
      <c r="BP1305" s="611"/>
    </row>
    <row r="1306" spans="1:77" s="773" customFormat="1" ht="25.5" hidden="1">
      <c r="A1306" s="679">
        <v>2</v>
      </c>
      <c r="B1306" s="680">
        <v>4</v>
      </c>
      <c r="C1306" s="1310" t="s">
        <v>336</v>
      </c>
      <c r="D1306" s="611" t="s">
        <v>25</v>
      </c>
      <c r="E1306" s="667" t="s">
        <v>93</v>
      </c>
      <c r="F1306" s="611" t="s">
        <v>2772</v>
      </c>
      <c r="G1306" s="610"/>
      <c r="H1306" s="608">
        <f t="shared" ref="H1306:H1321" si="459">J1306</f>
        <v>1.96</v>
      </c>
      <c r="I1306" s="609">
        <v>0.04</v>
      </c>
      <c r="J1306" s="610">
        <f t="shared" ref="J1306:J1323" si="460">K1306+AA1306+BM1306</f>
        <v>1.96</v>
      </c>
      <c r="K1306" s="611">
        <f t="shared" ref="K1306:K1321" si="461">L1306+T1306+X1306+Y1306+Z1306</f>
        <v>1.66</v>
      </c>
      <c r="L1306" s="611">
        <f t="shared" ref="L1306:L1321" si="462">M1306+S1306</f>
        <v>1.66</v>
      </c>
      <c r="M1306" s="611">
        <f t="shared" ref="M1306:M1321" si="463">N1306+R1306</f>
        <v>1.66</v>
      </c>
      <c r="N1306" s="611">
        <f t="shared" ref="N1306:N1321" si="464">O1306+P1306+Q1306</f>
        <v>1.66</v>
      </c>
      <c r="O1306" s="611">
        <v>1.66</v>
      </c>
      <c r="P1306" s="611"/>
      <c r="Q1306" s="611"/>
      <c r="R1306" s="611"/>
      <c r="S1306" s="611"/>
      <c r="T1306" s="611">
        <f t="shared" ref="T1306:T1321" si="465">U1306+V1306+W1306</f>
        <v>0</v>
      </c>
      <c r="U1306" s="611"/>
      <c r="V1306" s="611"/>
      <c r="W1306" s="611"/>
      <c r="X1306" s="611"/>
      <c r="Y1306" s="611"/>
      <c r="Z1306" s="611"/>
      <c r="AA1306" s="611">
        <f t="shared" ref="AA1306:AA1323" si="466">SUM(AB1306:AI1306)+AW1306+SUM(AY1306:BC1306)+SUM(BF1306:BL1306)</f>
        <v>0.3</v>
      </c>
      <c r="AB1306" s="611"/>
      <c r="AC1306" s="611"/>
      <c r="AD1306" s="611"/>
      <c r="AE1306" s="611"/>
      <c r="AF1306" s="611"/>
      <c r="AG1306" s="611"/>
      <c r="AH1306" s="611"/>
      <c r="AI1306" s="611">
        <f t="shared" ref="AI1306:AI1323" si="467">SUM(AJ1306:AV1306)+AX1306+SUM(BD1306:BE1306)</f>
        <v>0.3</v>
      </c>
      <c r="AJ1306" s="611"/>
      <c r="AK1306" s="611">
        <v>0.3</v>
      </c>
      <c r="AL1306" s="611"/>
      <c r="AM1306" s="611"/>
      <c r="AN1306" s="611"/>
      <c r="AO1306" s="611"/>
      <c r="AP1306" s="611"/>
      <c r="AQ1306" s="611"/>
      <c r="AR1306" s="611"/>
      <c r="AS1306" s="611"/>
      <c r="AT1306" s="611"/>
      <c r="AU1306" s="611"/>
      <c r="AV1306" s="611"/>
      <c r="AW1306" s="611"/>
      <c r="AX1306" s="611"/>
      <c r="AY1306" s="611"/>
      <c r="AZ1306" s="611"/>
      <c r="BA1306" s="611"/>
      <c r="BB1306" s="611"/>
      <c r="BC1306" s="611"/>
      <c r="BD1306" s="611"/>
      <c r="BE1306" s="611"/>
      <c r="BF1306" s="611"/>
      <c r="BG1306" s="611"/>
      <c r="BH1306" s="611"/>
      <c r="BI1306" s="611"/>
      <c r="BJ1306" s="611"/>
      <c r="BK1306" s="611"/>
      <c r="BL1306" s="611"/>
      <c r="BM1306" s="611">
        <f t="shared" ref="BM1306:BM1321" si="468">SUM(BN1306:BP1306)</f>
        <v>0</v>
      </c>
      <c r="BN1306" s="611"/>
      <c r="BO1306" s="611"/>
      <c r="BP1306" s="611"/>
    </row>
    <row r="1307" spans="1:77" s="773" customFormat="1" hidden="1">
      <c r="A1307" s="679">
        <v>0.6</v>
      </c>
      <c r="B1307" s="680">
        <v>7</v>
      </c>
      <c r="C1307" s="1311" t="s">
        <v>337</v>
      </c>
      <c r="D1307" s="611" t="s">
        <v>25</v>
      </c>
      <c r="E1307" s="667" t="s">
        <v>93</v>
      </c>
      <c r="F1307" s="611" t="s">
        <v>2773</v>
      </c>
      <c r="G1307" s="610"/>
      <c r="H1307" s="608">
        <f t="shared" si="459"/>
        <v>0.6</v>
      </c>
      <c r="I1307" s="609"/>
      <c r="J1307" s="610">
        <f t="shared" si="460"/>
        <v>0.6</v>
      </c>
      <c r="K1307" s="611">
        <f t="shared" si="461"/>
        <v>0.6</v>
      </c>
      <c r="L1307" s="611">
        <f t="shared" si="462"/>
        <v>0.6</v>
      </c>
      <c r="M1307" s="611">
        <f t="shared" si="463"/>
        <v>0.6</v>
      </c>
      <c r="N1307" s="611">
        <f t="shared" si="464"/>
        <v>0.45</v>
      </c>
      <c r="O1307" s="611">
        <v>0.45</v>
      </c>
      <c r="P1307" s="611"/>
      <c r="Q1307" s="611"/>
      <c r="R1307" s="611">
        <v>0.15</v>
      </c>
      <c r="S1307" s="611"/>
      <c r="T1307" s="611">
        <f t="shared" si="465"/>
        <v>0</v>
      </c>
      <c r="U1307" s="611"/>
      <c r="V1307" s="611"/>
      <c r="W1307" s="611"/>
      <c r="X1307" s="611"/>
      <c r="Y1307" s="611"/>
      <c r="Z1307" s="611"/>
      <c r="AA1307" s="611">
        <f t="shared" si="466"/>
        <v>0</v>
      </c>
      <c r="AB1307" s="611"/>
      <c r="AC1307" s="611"/>
      <c r="AD1307" s="611"/>
      <c r="AE1307" s="611"/>
      <c r="AF1307" s="611"/>
      <c r="AG1307" s="611"/>
      <c r="AH1307" s="611"/>
      <c r="AI1307" s="611">
        <f t="shared" si="467"/>
        <v>0</v>
      </c>
      <c r="AJ1307" s="611"/>
      <c r="AK1307" s="611"/>
      <c r="AL1307" s="611"/>
      <c r="AM1307" s="611"/>
      <c r="AN1307" s="611"/>
      <c r="AO1307" s="611"/>
      <c r="AP1307" s="611"/>
      <c r="AQ1307" s="611"/>
      <c r="AR1307" s="611"/>
      <c r="AS1307" s="611"/>
      <c r="AT1307" s="611"/>
      <c r="AU1307" s="611"/>
      <c r="AV1307" s="611"/>
      <c r="AW1307" s="611"/>
      <c r="AX1307" s="611"/>
      <c r="AY1307" s="611"/>
      <c r="AZ1307" s="611"/>
      <c r="BA1307" s="611"/>
      <c r="BB1307" s="611"/>
      <c r="BC1307" s="611"/>
      <c r="BD1307" s="611"/>
      <c r="BE1307" s="611"/>
      <c r="BF1307" s="611"/>
      <c r="BG1307" s="611"/>
      <c r="BH1307" s="611"/>
      <c r="BI1307" s="611"/>
      <c r="BJ1307" s="611"/>
      <c r="BK1307" s="611"/>
      <c r="BL1307" s="611"/>
      <c r="BM1307" s="611">
        <f t="shared" si="468"/>
        <v>0</v>
      </c>
      <c r="BN1307" s="611"/>
      <c r="BO1307" s="611"/>
      <c r="BP1307" s="611"/>
    </row>
    <row r="1308" spans="1:77" s="773" customFormat="1" ht="25.5" hidden="1">
      <c r="A1308" s="679">
        <v>1.61</v>
      </c>
      <c r="B1308" s="680">
        <v>9</v>
      </c>
      <c r="C1308" s="1102" t="s">
        <v>293</v>
      </c>
      <c r="D1308" s="611" t="s">
        <v>25</v>
      </c>
      <c r="E1308" s="667" t="s">
        <v>93</v>
      </c>
      <c r="F1308" s="611"/>
      <c r="G1308" s="610"/>
      <c r="H1308" s="608">
        <f t="shared" si="459"/>
        <v>0.51</v>
      </c>
      <c r="I1308" s="609">
        <v>1.1000000000000001</v>
      </c>
      <c r="J1308" s="610">
        <f t="shared" si="460"/>
        <v>0.51</v>
      </c>
      <c r="K1308" s="611">
        <f t="shared" si="461"/>
        <v>0.08</v>
      </c>
      <c r="L1308" s="611">
        <f t="shared" si="462"/>
        <v>0.08</v>
      </c>
      <c r="M1308" s="611">
        <f t="shared" si="463"/>
        <v>0.08</v>
      </c>
      <c r="N1308" s="611">
        <f t="shared" si="464"/>
        <v>0.04</v>
      </c>
      <c r="O1308" s="611">
        <v>0.04</v>
      </c>
      <c r="P1308" s="611"/>
      <c r="Q1308" s="611"/>
      <c r="R1308" s="611">
        <v>0.04</v>
      </c>
      <c r="S1308" s="611"/>
      <c r="T1308" s="611">
        <f t="shared" si="465"/>
        <v>0</v>
      </c>
      <c r="U1308" s="611"/>
      <c r="V1308" s="611"/>
      <c r="W1308" s="611"/>
      <c r="X1308" s="611"/>
      <c r="Y1308" s="611"/>
      <c r="Z1308" s="611"/>
      <c r="AA1308" s="611">
        <f t="shared" si="466"/>
        <v>0.43</v>
      </c>
      <c r="AB1308" s="611"/>
      <c r="AC1308" s="611">
        <v>0.02</v>
      </c>
      <c r="AD1308" s="611"/>
      <c r="AE1308" s="611"/>
      <c r="AF1308" s="611"/>
      <c r="AG1308" s="611">
        <v>0.01</v>
      </c>
      <c r="AH1308" s="611"/>
      <c r="AI1308" s="611">
        <f t="shared" si="467"/>
        <v>0.22000000000000003</v>
      </c>
      <c r="AJ1308" s="611"/>
      <c r="AK1308" s="611">
        <v>0.17</v>
      </c>
      <c r="AL1308" s="611"/>
      <c r="AM1308" s="611"/>
      <c r="AN1308" s="611"/>
      <c r="AO1308" s="611"/>
      <c r="AP1308" s="611"/>
      <c r="AQ1308" s="611"/>
      <c r="AR1308" s="611"/>
      <c r="AS1308" s="611"/>
      <c r="AT1308" s="611"/>
      <c r="AU1308" s="611"/>
      <c r="AV1308" s="611"/>
      <c r="AW1308" s="611"/>
      <c r="AX1308" s="611"/>
      <c r="AY1308" s="611">
        <v>0.18</v>
      </c>
      <c r="AZ1308" s="611"/>
      <c r="BA1308" s="611"/>
      <c r="BB1308" s="611"/>
      <c r="BC1308" s="611"/>
      <c r="BD1308" s="611"/>
      <c r="BE1308" s="611">
        <v>0.05</v>
      </c>
      <c r="BF1308" s="611"/>
      <c r="BG1308" s="611"/>
      <c r="BH1308" s="611"/>
      <c r="BI1308" s="611"/>
      <c r="BJ1308" s="611"/>
      <c r="BK1308" s="611"/>
      <c r="BL1308" s="611"/>
      <c r="BM1308" s="611">
        <f t="shared" si="468"/>
        <v>0</v>
      </c>
      <c r="BN1308" s="611"/>
      <c r="BO1308" s="611"/>
      <c r="BP1308" s="611"/>
    </row>
    <row r="1309" spans="1:77" s="773" customFormat="1" ht="30" hidden="1">
      <c r="A1309" s="679">
        <v>0.38</v>
      </c>
      <c r="B1309" s="680">
        <v>15</v>
      </c>
      <c r="C1309" s="499" t="s">
        <v>338</v>
      </c>
      <c r="D1309" s="611" t="s">
        <v>25</v>
      </c>
      <c r="E1309" s="667" t="s">
        <v>93</v>
      </c>
      <c r="F1309" s="611"/>
      <c r="G1309" s="610"/>
      <c r="H1309" s="608">
        <f t="shared" si="459"/>
        <v>0.37</v>
      </c>
      <c r="I1309" s="609">
        <v>0.01</v>
      </c>
      <c r="J1309" s="610">
        <f t="shared" si="460"/>
        <v>0.37</v>
      </c>
      <c r="K1309" s="611">
        <f t="shared" si="461"/>
        <v>0.35</v>
      </c>
      <c r="L1309" s="611">
        <f t="shared" si="462"/>
        <v>0.35</v>
      </c>
      <c r="M1309" s="611">
        <f t="shared" si="463"/>
        <v>0.35</v>
      </c>
      <c r="N1309" s="611">
        <f t="shared" si="464"/>
        <v>0.35</v>
      </c>
      <c r="O1309" s="611">
        <v>0.35</v>
      </c>
      <c r="P1309" s="611"/>
      <c r="Q1309" s="611"/>
      <c r="R1309" s="611"/>
      <c r="S1309" s="611"/>
      <c r="T1309" s="611">
        <f t="shared" si="465"/>
        <v>0</v>
      </c>
      <c r="U1309" s="611"/>
      <c r="V1309" s="611"/>
      <c r="W1309" s="611"/>
      <c r="X1309" s="611"/>
      <c r="Y1309" s="611"/>
      <c r="Z1309" s="611"/>
      <c r="AA1309" s="611">
        <f t="shared" si="466"/>
        <v>0.02</v>
      </c>
      <c r="AB1309" s="611"/>
      <c r="AC1309" s="611"/>
      <c r="AD1309" s="611"/>
      <c r="AE1309" s="611"/>
      <c r="AF1309" s="611"/>
      <c r="AG1309" s="611"/>
      <c r="AH1309" s="611"/>
      <c r="AI1309" s="611">
        <f t="shared" si="467"/>
        <v>0</v>
      </c>
      <c r="AJ1309" s="611"/>
      <c r="AK1309" s="611"/>
      <c r="AL1309" s="611"/>
      <c r="AM1309" s="611"/>
      <c r="AN1309" s="611"/>
      <c r="AO1309" s="611"/>
      <c r="AP1309" s="611"/>
      <c r="AQ1309" s="611"/>
      <c r="AR1309" s="611"/>
      <c r="AS1309" s="611"/>
      <c r="AT1309" s="611"/>
      <c r="AU1309" s="611"/>
      <c r="AV1309" s="611"/>
      <c r="AW1309" s="611"/>
      <c r="AX1309" s="611"/>
      <c r="AY1309" s="611">
        <v>0.02</v>
      </c>
      <c r="AZ1309" s="611"/>
      <c r="BA1309" s="611"/>
      <c r="BB1309" s="611"/>
      <c r="BC1309" s="611"/>
      <c r="BD1309" s="611"/>
      <c r="BE1309" s="611"/>
      <c r="BF1309" s="611"/>
      <c r="BG1309" s="611"/>
      <c r="BH1309" s="611"/>
      <c r="BI1309" s="611"/>
      <c r="BJ1309" s="611"/>
      <c r="BK1309" s="611"/>
      <c r="BL1309" s="611"/>
      <c r="BM1309" s="611">
        <f t="shared" si="468"/>
        <v>0</v>
      </c>
      <c r="BN1309" s="611"/>
      <c r="BO1309" s="611"/>
      <c r="BP1309" s="611"/>
    </row>
    <row r="1310" spans="1:77" s="773" customFormat="1" ht="30" hidden="1">
      <c r="A1310" s="679">
        <v>0.38</v>
      </c>
      <c r="B1310" s="680">
        <v>17</v>
      </c>
      <c r="C1310" s="499" t="s">
        <v>339</v>
      </c>
      <c r="D1310" s="611" t="s">
        <v>25</v>
      </c>
      <c r="E1310" s="667" t="s">
        <v>93</v>
      </c>
      <c r="F1310" s="611"/>
      <c r="G1310" s="610"/>
      <c r="H1310" s="608">
        <f t="shared" si="459"/>
        <v>0.15</v>
      </c>
      <c r="I1310" s="609">
        <v>0.23</v>
      </c>
      <c r="J1310" s="610">
        <f t="shared" si="460"/>
        <v>0.15</v>
      </c>
      <c r="K1310" s="611">
        <f t="shared" si="461"/>
        <v>0.15</v>
      </c>
      <c r="L1310" s="611">
        <f t="shared" si="462"/>
        <v>0.15</v>
      </c>
      <c r="M1310" s="611">
        <f t="shared" si="463"/>
        <v>0.15</v>
      </c>
      <c r="N1310" s="611">
        <f t="shared" si="464"/>
        <v>0.15</v>
      </c>
      <c r="O1310" s="611">
        <v>0.15</v>
      </c>
      <c r="P1310" s="611"/>
      <c r="Q1310" s="611"/>
      <c r="R1310" s="611"/>
      <c r="S1310" s="611"/>
      <c r="T1310" s="611">
        <f t="shared" si="465"/>
        <v>0</v>
      </c>
      <c r="U1310" s="611"/>
      <c r="V1310" s="611"/>
      <c r="W1310" s="611"/>
      <c r="X1310" s="611"/>
      <c r="Y1310" s="611"/>
      <c r="Z1310" s="611"/>
      <c r="AA1310" s="611">
        <f t="shared" si="466"/>
        <v>0</v>
      </c>
      <c r="AB1310" s="611"/>
      <c r="AC1310" s="611"/>
      <c r="AD1310" s="611"/>
      <c r="AE1310" s="611"/>
      <c r="AF1310" s="611"/>
      <c r="AG1310" s="611"/>
      <c r="AH1310" s="611"/>
      <c r="AI1310" s="611">
        <f t="shared" si="467"/>
        <v>0</v>
      </c>
      <c r="AJ1310" s="611"/>
      <c r="AK1310" s="611"/>
      <c r="AL1310" s="611"/>
      <c r="AM1310" s="611"/>
      <c r="AN1310" s="611"/>
      <c r="AO1310" s="611"/>
      <c r="AP1310" s="611"/>
      <c r="AQ1310" s="611"/>
      <c r="AR1310" s="611"/>
      <c r="AS1310" s="611"/>
      <c r="AT1310" s="611"/>
      <c r="AU1310" s="611"/>
      <c r="AV1310" s="611"/>
      <c r="AW1310" s="611"/>
      <c r="AX1310" s="611"/>
      <c r="AY1310" s="611"/>
      <c r="AZ1310" s="611"/>
      <c r="BA1310" s="611"/>
      <c r="BB1310" s="611"/>
      <c r="BC1310" s="611"/>
      <c r="BD1310" s="611"/>
      <c r="BE1310" s="611"/>
      <c r="BF1310" s="611"/>
      <c r="BG1310" s="611"/>
      <c r="BH1310" s="611"/>
      <c r="BI1310" s="611"/>
      <c r="BJ1310" s="611"/>
      <c r="BK1310" s="611"/>
      <c r="BL1310" s="611"/>
      <c r="BM1310" s="611">
        <f t="shared" si="468"/>
        <v>0</v>
      </c>
      <c r="BN1310" s="611"/>
      <c r="BO1310" s="611"/>
      <c r="BP1310" s="611"/>
    </row>
    <row r="1311" spans="1:77" s="773" customFormat="1" ht="25.5" hidden="1">
      <c r="A1311" s="679">
        <v>0.51</v>
      </c>
      <c r="B1311" s="680">
        <v>19</v>
      </c>
      <c r="C1311" s="979" t="s">
        <v>340</v>
      </c>
      <c r="D1311" s="611" t="s">
        <v>25</v>
      </c>
      <c r="E1311" s="667" t="s">
        <v>93</v>
      </c>
      <c r="F1311" s="611" t="s">
        <v>2774</v>
      </c>
      <c r="G1311" s="610"/>
      <c r="H1311" s="608">
        <f t="shared" si="459"/>
        <v>0.51</v>
      </c>
      <c r="I1311" s="609"/>
      <c r="J1311" s="610">
        <f t="shared" si="460"/>
        <v>0.51</v>
      </c>
      <c r="K1311" s="611">
        <f t="shared" si="461"/>
        <v>0</v>
      </c>
      <c r="L1311" s="611">
        <f t="shared" si="462"/>
        <v>0</v>
      </c>
      <c r="M1311" s="611">
        <f t="shared" si="463"/>
        <v>0</v>
      </c>
      <c r="N1311" s="611">
        <f t="shared" si="464"/>
        <v>0</v>
      </c>
      <c r="O1311" s="611"/>
      <c r="P1311" s="611"/>
      <c r="Q1311" s="611"/>
      <c r="R1311" s="611"/>
      <c r="S1311" s="611"/>
      <c r="T1311" s="611">
        <f t="shared" si="465"/>
        <v>0</v>
      </c>
      <c r="U1311" s="611"/>
      <c r="V1311" s="611"/>
      <c r="W1311" s="611"/>
      <c r="X1311" s="611"/>
      <c r="Y1311" s="611"/>
      <c r="Z1311" s="611"/>
      <c r="AA1311" s="611">
        <f t="shared" si="466"/>
        <v>0.51</v>
      </c>
      <c r="AB1311" s="611">
        <v>0.51</v>
      </c>
      <c r="AC1311" s="611"/>
      <c r="AD1311" s="611"/>
      <c r="AE1311" s="611"/>
      <c r="AF1311" s="611"/>
      <c r="AG1311" s="611"/>
      <c r="AH1311" s="611"/>
      <c r="AI1311" s="611">
        <f t="shared" si="467"/>
        <v>0</v>
      </c>
      <c r="AJ1311" s="611"/>
      <c r="AK1311" s="611"/>
      <c r="AL1311" s="611"/>
      <c r="AM1311" s="611"/>
      <c r="AN1311" s="611"/>
      <c r="AO1311" s="611"/>
      <c r="AP1311" s="611"/>
      <c r="AQ1311" s="611"/>
      <c r="AR1311" s="611"/>
      <c r="AS1311" s="611"/>
      <c r="AT1311" s="611"/>
      <c r="AU1311" s="611"/>
      <c r="AV1311" s="611"/>
      <c r="AW1311" s="611"/>
      <c r="AX1311" s="611"/>
      <c r="AY1311" s="611"/>
      <c r="AZ1311" s="611"/>
      <c r="BA1311" s="611"/>
      <c r="BB1311" s="611"/>
      <c r="BC1311" s="611"/>
      <c r="BD1311" s="611"/>
      <c r="BE1311" s="611"/>
      <c r="BF1311" s="611"/>
      <c r="BG1311" s="611"/>
      <c r="BH1311" s="611"/>
      <c r="BI1311" s="611"/>
      <c r="BJ1311" s="611"/>
      <c r="BK1311" s="611"/>
      <c r="BL1311" s="611"/>
      <c r="BM1311" s="611">
        <f t="shared" si="468"/>
        <v>0</v>
      </c>
      <c r="BN1311" s="611"/>
      <c r="BO1311" s="611"/>
      <c r="BP1311" s="611"/>
    </row>
    <row r="1312" spans="1:77" s="773" customFormat="1" ht="25.5" hidden="1">
      <c r="A1312" s="679">
        <v>1.21</v>
      </c>
      <c r="B1312" s="680">
        <v>21</v>
      </c>
      <c r="C1312" s="1077" t="s">
        <v>341</v>
      </c>
      <c r="D1312" s="611" t="s">
        <v>25</v>
      </c>
      <c r="E1312" s="667" t="s">
        <v>93</v>
      </c>
      <c r="F1312" s="611" t="s">
        <v>2775</v>
      </c>
      <c r="G1312" s="610"/>
      <c r="H1312" s="608">
        <f t="shared" si="459"/>
        <v>0.71</v>
      </c>
      <c r="I1312" s="609">
        <v>0.5</v>
      </c>
      <c r="J1312" s="610">
        <f t="shared" si="460"/>
        <v>0.71</v>
      </c>
      <c r="K1312" s="611">
        <f t="shared" si="461"/>
        <v>0.71</v>
      </c>
      <c r="L1312" s="611">
        <f t="shared" si="462"/>
        <v>0.71</v>
      </c>
      <c r="M1312" s="611">
        <f t="shared" si="463"/>
        <v>0.71</v>
      </c>
      <c r="N1312" s="611">
        <f t="shared" si="464"/>
        <v>0.71</v>
      </c>
      <c r="O1312" s="611">
        <v>0.71</v>
      </c>
      <c r="P1312" s="611"/>
      <c r="Q1312" s="611"/>
      <c r="R1312" s="611"/>
      <c r="S1312" s="611"/>
      <c r="T1312" s="611">
        <f t="shared" si="465"/>
        <v>0</v>
      </c>
      <c r="U1312" s="611"/>
      <c r="V1312" s="611"/>
      <c r="W1312" s="611"/>
      <c r="X1312" s="611"/>
      <c r="Y1312" s="611"/>
      <c r="Z1312" s="611"/>
      <c r="AA1312" s="611">
        <f t="shared" si="466"/>
        <v>0</v>
      </c>
      <c r="AB1312" s="611"/>
      <c r="AC1312" s="611"/>
      <c r="AD1312" s="611"/>
      <c r="AE1312" s="611"/>
      <c r="AF1312" s="611"/>
      <c r="AG1312" s="611"/>
      <c r="AH1312" s="611"/>
      <c r="AI1312" s="611">
        <f t="shared" si="467"/>
        <v>0</v>
      </c>
      <c r="AJ1312" s="611"/>
      <c r="AK1312" s="611"/>
      <c r="AL1312" s="611"/>
      <c r="AM1312" s="611"/>
      <c r="AN1312" s="611"/>
      <c r="AO1312" s="611"/>
      <c r="AP1312" s="611"/>
      <c r="AQ1312" s="611"/>
      <c r="AR1312" s="611"/>
      <c r="AS1312" s="611"/>
      <c r="AT1312" s="611"/>
      <c r="AU1312" s="611"/>
      <c r="AV1312" s="611"/>
      <c r="AW1312" s="611"/>
      <c r="AX1312" s="611"/>
      <c r="AY1312" s="611"/>
      <c r="AZ1312" s="611"/>
      <c r="BA1312" s="611"/>
      <c r="BB1312" s="611"/>
      <c r="BC1312" s="611"/>
      <c r="BD1312" s="611"/>
      <c r="BE1312" s="611"/>
      <c r="BF1312" s="611"/>
      <c r="BG1312" s="611"/>
      <c r="BH1312" s="611"/>
      <c r="BI1312" s="611"/>
      <c r="BJ1312" s="611"/>
      <c r="BK1312" s="611"/>
      <c r="BL1312" s="611"/>
      <c r="BM1312" s="611">
        <f t="shared" si="468"/>
        <v>0</v>
      </c>
      <c r="BN1312" s="611"/>
      <c r="BO1312" s="611"/>
      <c r="BP1312" s="611"/>
    </row>
    <row r="1313" spans="1:77" s="773" customFormat="1" ht="25.5" hidden="1">
      <c r="A1313" s="679">
        <v>1.61</v>
      </c>
      <c r="B1313" s="680">
        <v>25</v>
      </c>
      <c r="C1313" s="841" t="s">
        <v>342</v>
      </c>
      <c r="D1313" s="611" t="s">
        <v>25</v>
      </c>
      <c r="E1313" s="667" t="s">
        <v>93</v>
      </c>
      <c r="F1313" s="611" t="s">
        <v>2776</v>
      </c>
      <c r="G1313" s="610"/>
      <c r="H1313" s="608">
        <f t="shared" si="459"/>
        <v>1.38</v>
      </c>
      <c r="I1313" s="609">
        <v>0.23</v>
      </c>
      <c r="J1313" s="610">
        <f t="shared" si="460"/>
        <v>1.38</v>
      </c>
      <c r="K1313" s="611">
        <f t="shared" si="461"/>
        <v>1.26</v>
      </c>
      <c r="L1313" s="611">
        <f t="shared" si="462"/>
        <v>1.1000000000000001</v>
      </c>
      <c r="M1313" s="611">
        <f t="shared" si="463"/>
        <v>1.1000000000000001</v>
      </c>
      <c r="N1313" s="611">
        <f t="shared" si="464"/>
        <v>1.1000000000000001</v>
      </c>
      <c r="O1313" s="611">
        <v>1.1000000000000001</v>
      </c>
      <c r="P1313" s="611"/>
      <c r="Q1313" s="611"/>
      <c r="R1313" s="611"/>
      <c r="S1313" s="611"/>
      <c r="T1313" s="611">
        <f t="shared" si="465"/>
        <v>0</v>
      </c>
      <c r="U1313" s="611"/>
      <c r="V1313" s="611"/>
      <c r="W1313" s="611"/>
      <c r="X1313" s="611"/>
      <c r="Y1313" s="611">
        <v>0.16</v>
      </c>
      <c r="Z1313" s="611"/>
      <c r="AA1313" s="611">
        <f t="shared" si="466"/>
        <v>0</v>
      </c>
      <c r="AB1313" s="611"/>
      <c r="AC1313" s="611"/>
      <c r="AD1313" s="611"/>
      <c r="AE1313" s="611"/>
      <c r="AF1313" s="611"/>
      <c r="AG1313" s="611"/>
      <c r="AH1313" s="611"/>
      <c r="AI1313" s="611">
        <f t="shared" si="467"/>
        <v>0</v>
      </c>
      <c r="AJ1313" s="611"/>
      <c r="AK1313" s="611"/>
      <c r="AL1313" s="611"/>
      <c r="AM1313" s="611"/>
      <c r="AN1313" s="611"/>
      <c r="AO1313" s="611"/>
      <c r="AP1313" s="611"/>
      <c r="AQ1313" s="611"/>
      <c r="AR1313" s="611"/>
      <c r="AS1313" s="611"/>
      <c r="AT1313" s="611"/>
      <c r="AU1313" s="611"/>
      <c r="AV1313" s="611"/>
      <c r="AW1313" s="611"/>
      <c r="AX1313" s="611"/>
      <c r="AY1313" s="611"/>
      <c r="AZ1313" s="611"/>
      <c r="BA1313" s="611"/>
      <c r="BB1313" s="611"/>
      <c r="BC1313" s="611"/>
      <c r="BD1313" s="611"/>
      <c r="BE1313" s="611"/>
      <c r="BF1313" s="611"/>
      <c r="BG1313" s="611"/>
      <c r="BH1313" s="611"/>
      <c r="BI1313" s="611"/>
      <c r="BJ1313" s="611"/>
      <c r="BK1313" s="611"/>
      <c r="BL1313" s="611"/>
      <c r="BM1313" s="611">
        <f t="shared" si="468"/>
        <v>0.12</v>
      </c>
      <c r="BN1313" s="611">
        <v>0.12</v>
      </c>
      <c r="BO1313" s="611"/>
      <c r="BP1313" s="611"/>
    </row>
    <row r="1314" spans="1:77" s="773" customFormat="1" hidden="1">
      <c r="A1314" s="679">
        <v>0.17</v>
      </c>
      <c r="B1314" s="680">
        <v>35</v>
      </c>
      <c r="C1314" s="857" t="s">
        <v>343</v>
      </c>
      <c r="D1314" s="611" t="s">
        <v>25</v>
      </c>
      <c r="E1314" s="667" t="s">
        <v>93</v>
      </c>
      <c r="F1314" s="611" t="s">
        <v>2736</v>
      </c>
      <c r="G1314" s="610"/>
      <c r="H1314" s="608">
        <f t="shared" si="459"/>
        <v>0.17</v>
      </c>
      <c r="I1314" s="609"/>
      <c r="J1314" s="610">
        <f t="shared" si="460"/>
        <v>0.17</v>
      </c>
      <c r="K1314" s="611">
        <f t="shared" si="461"/>
        <v>0.17</v>
      </c>
      <c r="L1314" s="611">
        <f t="shared" si="462"/>
        <v>0.17</v>
      </c>
      <c r="M1314" s="611">
        <f t="shared" si="463"/>
        <v>0.17</v>
      </c>
      <c r="N1314" s="611">
        <f t="shared" si="464"/>
        <v>0.17</v>
      </c>
      <c r="O1314" s="611">
        <v>0.17</v>
      </c>
      <c r="P1314" s="611"/>
      <c r="Q1314" s="611"/>
      <c r="R1314" s="611"/>
      <c r="S1314" s="611"/>
      <c r="T1314" s="611">
        <f t="shared" si="465"/>
        <v>0</v>
      </c>
      <c r="U1314" s="611"/>
      <c r="V1314" s="611"/>
      <c r="W1314" s="611"/>
      <c r="X1314" s="611"/>
      <c r="Y1314" s="611"/>
      <c r="Z1314" s="611"/>
      <c r="AA1314" s="611">
        <f t="shared" si="466"/>
        <v>0</v>
      </c>
      <c r="AB1314" s="611"/>
      <c r="AC1314" s="611"/>
      <c r="AD1314" s="611"/>
      <c r="AE1314" s="611"/>
      <c r="AF1314" s="611"/>
      <c r="AG1314" s="611"/>
      <c r="AH1314" s="611"/>
      <c r="AI1314" s="611">
        <f t="shared" si="467"/>
        <v>0</v>
      </c>
      <c r="AJ1314" s="611"/>
      <c r="AK1314" s="611"/>
      <c r="AL1314" s="611"/>
      <c r="AM1314" s="611"/>
      <c r="AN1314" s="611"/>
      <c r="AO1314" s="611"/>
      <c r="AP1314" s="611"/>
      <c r="AQ1314" s="611"/>
      <c r="AR1314" s="611"/>
      <c r="AS1314" s="611"/>
      <c r="AT1314" s="611"/>
      <c r="AU1314" s="611"/>
      <c r="AV1314" s="611"/>
      <c r="AW1314" s="611"/>
      <c r="AX1314" s="611"/>
      <c r="AY1314" s="611"/>
      <c r="AZ1314" s="611"/>
      <c r="BA1314" s="611"/>
      <c r="BB1314" s="611"/>
      <c r="BC1314" s="611"/>
      <c r="BD1314" s="611"/>
      <c r="BE1314" s="611"/>
      <c r="BF1314" s="611"/>
      <c r="BG1314" s="611"/>
      <c r="BH1314" s="611"/>
      <c r="BI1314" s="611"/>
      <c r="BJ1314" s="611"/>
      <c r="BK1314" s="611"/>
      <c r="BL1314" s="611"/>
      <c r="BM1314" s="611">
        <f t="shared" si="468"/>
        <v>0</v>
      </c>
      <c r="BN1314" s="611"/>
      <c r="BO1314" s="611"/>
      <c r="BP1314" s="611"/>
    </row>
    <row r="1315" spans="1:77" s="773" customFormat="1" hidden="1">
      <c r="A1315" s="679">
        <v>2.57</v>
      </c>
      <c r="B1315" s="680">
        <v>36</v>
      </c>
      <c r="C1315" s="857" t="s">
        <v>344</v>
      </c>
      <c r="D1315" s="611" t="s">
        <v>25</v>
      </c>
      <c r="E1315" s="667" t="s">
        <v>93</v>
      </c>
      <c r="F1315" s="611" t="s">
        <v>2736</v>
      </c>
      <c r="G1315" s="610"/>
      <c r="H1315" s="608">
        <f t="shared" si="459"/>
        <v>2.34</v>
      </c>
      <c r="I1315" s="609">
        <v>0.23</v>
      </c>
      <c r="J1315" s="610">
        <f t="shared" si="460"/>
        <v>2.34</v>
      </c>
      <c r="K1315" s="611">
        <f t="shared" si="461"/>
        <v>2.0699999999999998</v>
      </c>
      <c r="L1315" s="611">
        <f t="shared" si="462"/>
        <v>2.0699999999999998</v>
      </c>
      <c r="M1315" s="611">
        <f t="shared" si="463"/>
        <v>2.0699999999999998</v>
      </c>
      <c r="N1315" s="611">
        <f t="shared" si="464"/>
        <v>2.0499999999999998</v>
      </c>
      <c r="O1315" s="611">
        <v>2.0499999999999998</v>
      </c>
      <c r="P1315" s="611"/>
      <c r="Q1315" s="611"/>
      <c r="R1315" s="611">
        <v>0.02</v>
      </c>
      <c r="S1315" s="611"/>
      <c r="T1315" s="611">
        <f t="shared" si="465"/>
        <v>0</v>
      </c>
      <c r="U1315" s="611"/>
      <c r="V1315" s="611"/>
      <c r="W1315" s="611"/>
      <c r="X1315" s="611"/>
      <c r="Y1315" s="611"/>
      <c r="Z1315" s="611"/>
      <c r="AA1315" s="611">
        <f t="shared" si="466"/>
        <v>0.26</v>
      </c>
      <c r="AB1315" s="611"/>
      <c r="AC1315" s="611"/>
      <c r="AD1315" s="611"/>
      <c r="AE1315" s="611"/>
      <c r="AF1315" s="611"/>
      <c r="AG1315" s="611"/>
      <c r="AH1315" s="611"/>
      <c r="AI1315" s="611">
        <f t="shared" si="467"/>
        <v>0.24</v>
      </c>
      <c r="AJ1315" s="611"/>
      <c r="AK1315" s="611"/>
      <c r="AL1315" s="611"/>
      <c r="AM1315" s="611"/>
      <c r="AN1315" s="611"/>
      <c r="AO1315" s="611"/>
      <c r="AP1315" s="611"/>
      <c r="AQ1315" s="611"/>
      <c r="AR1315" s="611"/>
      <c r="AS1315" s="611"/>
      <c r="AT1315" s="611"/>
      <c r="AU1315" s="611"/>
      <c r="AV1315" s="611"/>
      <c r="AW1315" s="611"/>
      <c r="AX1315" s="611"/>
      <c r="AY1315" s="611">
        <v>0.02</v>
      </c>
      <c r="AZ1315" s="611"/>
      <c r="BA1315" s="611"/>
      <c r="BB1315" s="611"/>
      <c r="BC1315" s="611"/>
      <c r="BD1315" s="611"/>
      <c r="BE1315" s="611">
        <v>0.24</v>
      </c>
      <c r="BF1315" s="611"/>
      <c r="BG1315" s="611"/>
      <c r="BH1315" s="611"/>
      <c r="BI1315" s="611"/>
      <c r="BJ1315" s="611"/>
      <c r="BK1315" s="611"/>
      <c r="BL1315" s="611"/>
      <c r="BM1315" s="611">
        <f t="shared" si="468"/>
        <v>0.01</v>
      </c>
      <c r="BN1315" s="611">
        <v>0.01</v>
      </c>
      <c r="BO1315" s="611"/>
      <c r="BP1315" s="611"/>
    </row>
    <row r="1316" spans="1:77" s="773" customFormat="1" hidden="1">
      <c r="A1316" s="679">
        <v>3.5</v>
      </c>
      <c r="B1316" s="680">
        <v>38</v>
      </c>
      <c r="C1316" s="857" t="s">
        <v>345</v>
      </c>
      <c r="D1316" s="611" t="s">
        <v>25</v>
      </c>
      <c r="E1316" s="667" t="s">
        <v>93</v>
      </c>
      <c r="F1316" s="611" t="s">
        <v>2777</v>
      </c>
      <c r="G1316" s="610"/>
      <c r="H1316" s="608">
        <f t="shared" si="459"/>
        <v>3.23</v>
      </c>
      <c r="I1316" s="609">
        <v>0.27</v>
      </c>
      <c r="J1316" s="610">
        <f t="shared" si="460"/>
        <v>3.23</v>
      </c>
      <c r="K1316" s="611">
        <f t="shared" si="461"/>
        <v>3.01</v>
      </c>
      <c r="L1316" s="611">
        <f t="shared" si="462"/>
        <v>3.01</v>
      </c>
      <c r="M1316" s="611">
        <f t="shared" si="463"/>
        <v>3.01</v>
      </c>
      <c r="N1316" s="611">
        <f t="shared" si="464"/>
        <v>2.75</v>
      </c>
      <c r="O1316" s="611">
        <v>2.75</v>
      </c>
      <c r="P1316" s="611"/>
      <c r="Q1316" s="611"/>
      <c r="R1316" s="611">
        <v>0.26</v>
      </c>
      <c r="S1316" s="611"/>
      <c r="T1316" s="611">
        <f t="shared" si="465"/>
        <v>0</v>
      </c>
      <c r="U1316" s="611"/>
      <c r="V1316" s="611"/>
      <c r="W1316" s="611"/>
      <c r="X1316" s="611"/>
      <c r="Y1316" s="611"/>
      <c r="Z1316" s="611"/>
      <c r="AA1316" s="611">
        <f t="shared" si="466"/>
        <v>0.22</v>
      </c>
      <c r="AB1316" s="611"/>
      <c r="AC1316" s="611"/>
      <c r="AD1316" s="611"/>
      <c r="AE1316" s="611"/>
      <c r="AF1316" s="611"/>
      <c r="AG1316" s="611"/>
      <c r="AH1316" s="611"/>
      <c r="AI1316" s="611">
        <f t="shared" si="467"/>
        <v>0.22</v>
      </c>
      <c r="AJ1316" s="611"/>
      <c r="AK1316" s="611"/>
      <c r="AL1316" s="611"/>
      <c r="AM1316" s="611"/>
      <c r="AN1316" s="611"/>
      <c r="AO1316" s="611"/>
      <c r="AP1316" s="611"/>
      <c r="AQ1316" s="611"/>
      <c r="AR1316" s="611"/>
      <c r="AS1316" s="611"/>
      <c r="AT1316" s="611"/>
      <c r="AU1316" s="611"/>
      <c r="AV1316" s="611"/>
      <c r="AW1316" s="611"/>
      <c r="AX1316" s="611"/>
      <c r="AY1316" s="611"/>
      <c r="AZ1316" s="611"/>
      <c r="BA1316" s="611"/>
      <c r="BB1316" s="611"/>
      <c r="BC1316" s="611"/>
      <c r="BD1316" s="611"/>
      <c r="BE1316" s="611">
        <v>0.22</v>
      </c>
      <c r="BF1316" s="611"/>
      <c r="BG1316" s="611"/>
      <c r="BH1316" s="611"/>
      <c r="BI1316" s="611"/>
      <c r="BJ1316" s="611"/>
      <c r="BK1316" s="611"/>
      <c r="BL1316" s="611"/>
      <c r="BM1316" s="611">
        <f t="shared" si="468"/>
        <v>0</v>
      </c>
      <c r="BN1316" s="611"/>
      <c r="BO1316" s="611"/>
      <c r="BP1316" s="611"/>
    </row>
    <row r="1317" spans="1:77" s="773" customFormat="1" hidden="1">
      <c r="A1317" s="731">
        <v>0.28000000000000003</v>
      </c>
      <c r="B1317" s="680">
        <v>41</v>
      </c>
      <c r="C1317" s="982" t="s">
        <v>346</v>
      </c>
      <c r="D1317" s="1" t="s">
        <v>25</v>
      </c>
      <c r="E1317" s="735" t="s">
        <v>93</v>
      </c>
      <c r="F1317" s="1" t="s">
        <v>2778</v>
      </c>
      <c r="G1317" s="645"/>
      <c r="H1317" s="643">
        <f t="shared" si="459"/>
        <v>0.05</v>
      </c>
      <c r="I1317" s="644">
        <v>0.23</v>
      </c>
      <c r="J1317" s="645">
        <f t="shared" si="460"/>
        <v>0.05</v>
      </c>
      <c r="K1317" s="1">
        <f t="shared" si="461"/>
        <v>0.05</v>
      </c>
      <c r="L1317" s="1">
        <f t="shared" si="462"/>
        <v>0.05</v>
      </c>
      <c r="M1317" s="1">
        <f t="shared" si="463"/>
        <v>0.05</v>
      </c>
      <c r="N1317" s="1">
        <f t="shared" si="464"/>
        <v>0</v>
      </c>
      <c r="O1317" s="1"/>
      <c r="P1317" s="1"/>
      <c r="Q1317" s="1"/>
      <c r="R1317" s="1">
        <v>0.05</v>
      </c>
      <c r="S1317" s="1"/>
      <c r="T1317" s="1">
        <f t="shared" si="465"/>
        <v>0</v>
      </c>
      <c r="U1317" s="1"/>
      <c r="V1317" s="1"/>
      <c r="W1317" s="1"/>
      <c r="X1317" s="1"/>
      <c r="Y1317" s="1"/>
      <c r="Z1317" s="1"/>
      <c r="AA1317" s="611">
        <f t="shared" si="466"/>
        <v>0</v>
      </c>
      <c r="AB1317" s="1"/>
      <c r="AC1317" s="1"/>
      <c r="AD1317" s="1"/>
      <c r="AE1317" s="1"/>
      <c r="AF1317" s="1"/>
      <c r="AG1317" s="1"/>
      <c r="AH1317" s="1"/>
      <c r="AI1317" s="611">
        <f t="shared" si="467"/>
        <v>0</v>
      </c>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f t="shared" si="468"/>
        <v>0</v>
      </c>
      <c r="BN1317" s="1"/>
      <c r="BO1317" s="1"/>
      <c r="BP1317" s="1"/>
    </row>
    <row r="1318" spans="1:77" s="773" customFormat="1" hidden="1">
      <c r="A1318" s="679">
        <v>0.33</v>
      </c>
      <c r="B1318" s="680">
        <v>43</v>
      </c>
      <c r="C1318" s="857" t="s">
        <v>347</v>
      </c>
      <c r="D1318" s="611" t="s">
        <v>25</v>
      </c>
      <c r="E1318" s="667" t="s">
        <v>93</v>
      </c>
      <c r="F1318" s="611" t="s">
        <v>2779</v>
      </c>
      <c r="G1318" s="610"/>
      <c r="H1318" s="608">
        <f t="shared" si="459"/>
        <v>0.3</v>
      </c>
      <c r="I1318" s="609">
        <v>0.03</v>
      </c>
      <c r="J1318" s="610">
        <f t="shared" si="460"/>
        <v>0.3</v>
      </c>
      <c r="K1318" s="611">
        <f t="shared" si="461"/>
        <v>0.3</v>
      </c>
      <c r="L1318" s="611">
        <f t="shared" si="462"/>
        <v>0.3</v>
      </c>
      <c r="M1318" s="611">
        <f t="shared" si="463"/>
        <v>0.3</v>
      </c>
      <c r="N1318" s="611">
        <f t="shared" si="464"/>
        <v>0.3</v>
      </c>
      <c r="O1318" s="611">
        <v>0.3</v>
      </c>
      <c r="P1318" s="611"/>
      <c r="Q1318" s="611"/>
      <c r="R1318" s="611"/>
      <c r="S1318" s="611"/>
      <c r="T1318" s="611">
        <f t="shared" si="465"/>
        <v>0</v>
      </c>
      <c r="U1318" s="611"/>
      <c r="V1318" s="611"/>
      <c r="W1318" s="611"/>
      <c r="X1318" s="611"/>
      <c r="Y1318" s="611"/>
      <c r="Z1318" s="611"/>
      <c r="AA1318" s="611">
        <f t="shared" si="466"/>
        <v>0</v>
      </c>
      <c r="AB1318" s="611"/>
      <c r="AC1318" s="611"/>
      <c r="AD1318" s="611"/>
      <c r="AE1318" s="611"/>
      <c r="AF1318" s="611"/>
      <c r="AG1318" s="611"/>
      <c r="AH1318" s="611"/>
      <c r="AI1318" s="611">
        <f t="shared" si="467"/>
        <v>0</v>
      </c>
      <c r="AJ1318" s="611"/>
      <c r="AK1318" s="611"/>
      <c r="AL1318" s="611"/>
      <c r="AM1318" s="611"/>
      <c r="AN1318" s="611"/>
      <c r="AO1318" s="611"/>
      <c r="AP1318" s="611"/>
      <c r="AQ1318" s="611"/>
      <c r="AR1318" s="611"/>
      <c r="AS1318" s="611"/>
      <c r="AT1318" s="611"/>
      <c r="AU1318" s="611"/>
      <c r="AV1318" s="611"/>
      <c r="AW1318" s="611"/>
      <c r="AX1318" s="611"/>
      <c r="AY1318" s="611"/>
      <c r="AZ1318" s="611"/>
      <c r="BA1318" s="611"/>
      <c r="BB1318" s="611"/>
      <c r="BC1318" s="611"/>
      <c r="BD1318" s="611"/>
      <c r="BE1318" s="611"/>
      <c r="BF1318" s="611"/>
      <c r="BG1318" s="611"/>
      <c r="BH1318" s="611"/>
      <c r="BI1318" s="611"/>
      <c r="BJ1318" s="611"/>
      <c r="BK1318" s="611"/>
      <c r="BL1318" s="611"/>
      <c r="BM1318" s="611">
        <f t="shared" si="468"/>
        <v>0</v>
      </c>
      <c r="BN1318" s="611"/>
      <c r="BO1318" s="611"/>
      <c r="BP1318" s="611"/>
    </row>
    <row r="1319" spans="1:77" s="773" customFormat="1" hidden="1">
      <c r="A1319" s="679">
        <v>1.63</v>
      </c>
      <c r="B1319" s="680">
        <v>45</v>
      </c>
      <c r="C1319" s="857" t="s">
        <v>348</v>
      </c>
      <c r="D1319" s="611" t="s">
        <v>25</v>
      </c>
      <c r="E1319" s="667" t="s">
        <v>93</v>
      </c>
      <c r="F1319" s="611" t="s">
        <v>2780</v>
      </c>
      <c r="G1319" s="610"/>
      <c r="H1319" s="608">
        <f t="shared" si="459"/>
        <v>1.33</v>
      </c>
      <c r="I1319" s="609">
        <v>0.3</v>
      </c>
      <c r="J1319" s="610">
        <f t="shared" si="460"/>
        <v>1.33</v>
      </c>
      <c r="K1319" s="611">
        <f t="shared" si="461"/>
        <v>0.85</v>
      </c>
      <c r="L1319" s="611">
        <f t="shared" si="462"/>
        <v>0.85</v>
      </c>
      <c r="M1319" s="611">
        <f t="shared" si="463"/>
        <v>0.85</v>
      </c>
      <c r="N1319" s="611">
        <f t="shared" si="464"/>
        <v>0.85</v>
      </c>
      <c r="O1319" s="611">
        <v>0.03</v>
      </c>
      <c r="P1319" s="611">
        <v>0.82</v>
      </c>
      <c r="Q1319" s="611"/>
      <c r="R1319" s="611"/>
      <c r="S1319" s="611"/>
      <c r="T1319" s="611">
        <f t="shared" si="465"/>
        <v>0</v>
      </c>
      <c r="U1319" s="611"/>
      <c r="V1319" s="611"/>
      <c r="W1319" s="611"/>
      <c r="X1319" s="611"/>
      <c r="Y1319" s="611"/>
      <c r="Z1319" s="611"/>
      <c r="AA1319" s="611">
        <f t="shared" si="466"/>
        <v>0.48</v>
      </c>
      <c r="AB1319" s="611"/>
      <c r="AC1319" s="611"/>
      <c r="AD1319" s="611"/>
      <c r="AE1319" s="611"/>
      <c r="AF1319" s="611"/>
      <c r="AG1319" s="611"/>
      <c r="AH1319" s="611"/>
      <c r="AI1319" s="611">
        <f t="shared" si="467"/>
        <v>0</v>
      </c>
      <c r="AJ1319" s="611"/>
      <c r="AK1319" s="611"/>
      <c r="AL1319" s="611"/>
      <c r="AM1319" s="611"/>
      <c r="AN1319" s="611"/>
      <c r="AO1319" s="611"/>
      <c r="AP1319" s="611"/>
      <c r="AQ1319" s="611"/>
      <c r="AR1319" s="611"/>
      <c r="AS1319" s="611"/>
      <c r="AT1319" s="611"/>
      <c r="AU1319" s="611"/>
      <c r="AV1319" s="611"/>
      <c r="AW1319" s="611"/>
      <c r="AX1319" s="611"/>
      <c r="AY1319" s="611">
        <v>0.48</v>
      </c>
      <c r="AZ1319" s="611"/>
      <c r="BA1319" s="611"/>
      <c r="BB1319" s="611"/>
      <c r="BC1319" s="611"/>
      <c r="BD1319" s="611"/>
      <c r="BE1319" s="611"/>
      <c r="BF1319" s="611"/>
      <c r="BG1319" s="611"/>
      <c r="BH1319" s="611"/>
      <c r="BI1319" s="611"/>
      <c r="BJ1319" s="611"/>
      <c r="BK1319" s="611"/>
      <c r="BL1319" s="611"/>
      <c r="BM1319" s="611">
        <f t="shared" si="468"/>
        <v>0</v>
      </c>
      <c r="BN1319" s="611"/>
      <c r="BO1319" s="611"/>
      <c r="BP1319" s="611"/>
    </row>
    <row r="1320" spans="1:77" s="773" customFormat="1" hidden="1">
      <c r="A1320" s="679">
        <v>0.14000000000000001</v>
      </c>
      <c r="B1320" s="680">
        <v>49</v>
      </c>
      <c r="C1320" s="1312" t="s">
        <v>349</v>
      </c>
      <c r="D1320" s="611" t="s">
        <v>25</v>
      </c>
      <c r="E1320" s="667" t="s">
        <v>93</v>
      </c>
      <c r="F1320" s="611" t="s">
        <v>2778</v>
      </c>
      <c r="G1320" s="610"/>
      <c r="H1320" s="608">
        <f t="shared" si="459"/>
        <v>0.14000000000000001</v>
      </c>
      <c r="I1320" s="609"/>
      <c r="J1320" s="610">
        <f t="shared" si="460"/>
        <v>0.14000000000000001</v>
      </c>
      <c r="K1320" s="611">
        <f t="shared" si="461"/>
        <v>0.1</v>
      </c>
      <c r="L1320" s="611">
        <f t="shared" si="462"/>
        <v>0.1</v>
      </c>
      <c r="M1320" s="611">
        <f t="shared" si="463"/>
        <v>0.1</v>
      </c>
      <c r="N1320" s="611">
        <f t="shared" si="464"/>
        <v>0.02</v>
      </c>
      <c r="O1320" s="611">
        <v>0.02</v>
      </c>
      <c r="P1320" s="611"/>
      <c r="Q1320" s="611"/>
      <c r="R1320" s="611">
        <v>0.08</v>
      </c>
      <c r="S1320" s="611"/>
      <c r="T1320" s="611">
        <f t="shared" si="465"/>
        <v>0</v>
      </c>
      <c r="U1320" s="611"/>
      <c r="V1320" s="611"/>
      <c r="W1320" s="611"/>
      <c r="X1320" s="611"/>
      <c r="Y1320" s="611"/>
      <c r="Z1320" s="611"/>
      <c r="AA1320" s="611">
        <f t="shared" si="466"/>
        <v>0</v>
      </c>
      <c r="AB1320" s="611"/>
      <c r="AC1320" s="611"/>
      <c r="AD1320" s="611"/>
      <c r="AE1320" s="611"/>
      <c r="AF1320" s="611"/>
      <c r="AG1320" s="611"/>
      <c r="AH1320" s="611"/>
      <c r="AI1320" s="611">
        <f t="shared" si="467"/>
        <v>0</v>
      </c>
      <c r="AJ1320" s="611"/>
      <c r="AK1320" s="611"/>
      <c r="AL1320" s="611"/>
      <c r="AM1320" s="611"/>
      <c r="AN1320" s="611"/>
      <c r="AO1320" s="611"/>
      <c r="AP1320" s="611"/>
      <c r="AQ1320" s="611"/>
      <c r="AR1320" s="611"/>
      <c r="AS1320" s="611"/>
      <c r="AT1320" s="611"/>
      <c r="AU1320" s="611"/>
      <c r="AV1320" s="611"/>
      <c r="AW1320" s="611"/>
      <c r="AX1320" s="611"/>
      <c r="AY1320" s="611"/>
      <c r="AZ1320" s="611"/>
      <c r="BA1320" s="611"/>
      <c r="BB1320" s="611"/>
      <c r="BC1320" s="611"/>
      <c r="BD1320" s="611"/>
      <c r="BE1320" s="611"/>
      <c r="BF1320" s="611"/>
      <c r="BG1320" s="611"/>
      <c r="BH1320" s="611"/>
      <c r="BI1320" s="611"/>
      <c r="BJ1320" s="611"/>
      <c r="BK1320" s="611"/>
      <c r="BL1320" s="611"/>
      <c r="BM1320" s="611">
        <f t="shared" si="468"/>
        <v>0.04</v>
      </c>
      <c r="BN1320" s="611">
        <v>0.04</v>
      </c>
      <c r="BO1320" s="611"/>
      <c r="BP1320" s="611"/>
    </row>
    <row r="1321" spans="1:77" s="773" customFormat="1" ht="38.25" hidden="1">
      <c r="A1321" s="1313">
        <v>8.2200000000000006</v>
      </c>
      <c r="B1321" s="680">
        <v>59</v>
      </c>
      <c r="C1321" s="1314" t="s">
        <v>350</v>
      </c>
      <c r="D1321" s="1315" t="s">
        <v>25</v>
      </c>
      <c r="E1321" s="1316" t="s">
        <v>93</v>
      </c>
      <c r="F1321" s="1317"/>
      <c r="G1321" s="1318"/>
      <c r="H1321" s="1055">
        <f t="shared" si="459"/>
        <v>7.6599999999999993</v>
      </c>
      <c r="I1321" s="1056">
        <v>0.56000000000000005</v>
      </c>
      <c r="J1321" s="1057">
        <f t="shared" si="460"/>
        <v>7.6599999999999993</v>
      </c>
      <c r="K1321" s="685">
        <f t="shared" si="461"/>
        <v>6.9799999999999995</v>
      </c>
      <c r="L1321" s="685">
        <f t="shared" si="462"/>
        <v>6.93</v>
      </c>
      <c r="M1321" s="685">
        <f t="shared" si="463"/>
        <v>6.87</v>
      </c>
      <c r="N1321" s="685">
        <f t="shared" si="464"/>
        <v>6.84</v>
      </c>
      <c r="O1321" s="685">
        <v>3.64</v>
      </c>
      <c r="P1321" s="685">
        <v>3.2</v>
      </c>
      <c r="Q1321" s="685"/>
      <c r="R1321" s="685">
        <v>0.03</v>
      </c>
      <c r="S1321" s="685">
        <v>0.06</v>
      </c>
      <c r="T1321" s="685">
        <f t="shared" si="465"/>
        <v>0</v>
      </c>
      <c r="U1321" s="685"/>
      <c r="V1321" s="685"/>
      <c r="W1321" s="685"/>
      <c r="X1321" s="685"/>
      <c r="Y1321" s="685">
        <v>0.05</v>
      </c>
      <c r="Z1321" s="685"/>
      <c r="AA1321" s="611">
        <f t="shared" si="466"/>
        <v>0.54</v>
      </c>
      <c r="AB1321" s="685"/>
      <c r="AC1321" s="685"/>
      <c r="AD1321" s="685"/>
      <c r="AE1321" s="685"/>
      <c r="AF1321" s="685"/>
      <c r="AG1321" s="685"/>
      <c r="AH1321" s="685"/>
      <c r="AI1321" s="611">
        <f t="shared" si="467"/>
        <v>0.54</v>
      </c>
      <c r="AJ1321" s="685"/>
      <c r="AK1321" s="685">
        <v>0.28999999999999998</v>
      </c>
      <c r="AL1321" s="685"/>
      <c r="AM1321" s="685"/>
      <c r="AN1321" s="685"/>
      <c r="AO1321" s="685"/>
      <c r="AP1321" s="685"/>
      <c r="AQ1321" s="685"/>
      <c r="AR1321" s="685"/>
      <c r="AS1321" s="685"/>
      <c r="AT1321" s="685"/>
      <c r="AU1321" s="685"/>
      <c r="AV1321" s="685"/>
      <c r="AW1321" s="685"/>
      <c r="AX1321" s="685"/>
      <c r="AY1321" s="685"/>
      <c r="AZ1321" s="685"/>
      <c r="BA1321" s="685"/>
      <c r="BB1321" s="685"/>
      <c r="BC1321" s="685"/>
      <c r="BD1321" s="685"/>
      <c r="BE1321" s="685">
        <v>0.25</v>
      </c>
      <c r="BF1321" s="685"/>
      <c r="BG1321" s="685"/>
      <c r="BH1321" s="685"/>
      <c r="BI1321" s="685"/>
      <c r="BJ1321" s="685"/>
      <c r="BK1321" s="685"/>
      <c r="BL1321" s="685"/>
      <c r="BM1321" s="685">
        <f t="shared" si="468"/>
        <v>0.14000000000000001</v>
      </c>
      <c r="BN1321" s="685">
        <v>0.14000000000000001</v>
      </c>
      <c r="BO1321" s="685"/>
      <c r="BP1321" s="685"/>
    </row>
    <row r="1322" spans="1:77" s="773" customFormat="1" ht="25.5" hidden="1">
      <c r="A1322" s="679">
        <v>1.97</v>
      </c>
      <c r="B1322" s="980" t="s">
        <v>114</v>
      </c>
      <c r="C1322" s="1319" t="s">
        <v>351</v>
      </c>
      <c r="D1322" s="611" t="s">
        <v>25</v>
      </c>
      <c r="E1322" s="606" t="s">
        <v>93</v>
      </c>
      <c r="F1322" s="611"/>
      <c r="G1322" s="610"/>
      <c r="H1322" s="608">
        <f>J1322</f>
        <v>1.7000000000000002</v>
      </c>
      <c r="I1322" s="609">
        <v>0.27</v>
      </c>
      <c r="J1322" s="610">
        <f t="shared" si="460"/>
        <v>1.7000000000000002</v>
      </c>
      <c r="K1322" s="611">
        <f>L1322+T1322+X1322+Y1322+Z1322</f>
        <v>1.32</v>
      </c>
      <c r="L1322" s="611">
        <f>M1322+S1322</f>
        <v>1.32</v>
      </c>
      <c r="M1322" s="611">
        <f>N1322+R1322</f>
        <v>1.32</v>
      </c>
      <c r="N1322" s="611">
        <f>O1322+P1322+Q1322</f>
        <v>1.32</v>
      </c>
      <c r="O1322" s="611">
        <v>1</v>
      </c>
      <c r="P1322" s="611">
        <v>0.32</v>
      </c>
      <c r="Q1322" s="611"/>
      <c r="R1322" s="611"/>
      <c r="S1322" s="611"/>
      <c r="T1322" s="611">
        <f>U1322+V1322+W1322</f>
        <v>0</v>
      </c>
      <c r="U1322" s="611"/>
      <c r="V1322" s="611"/>
      <c r="W1322" s="611"/>
      <c r="X1322" s="611"/>
      <c r="Y1322" s="611"/>
      <c r="Z1322" s="611"/>
      <c r="AA1322" s="611">
        <f t="shared" si="466"/>
        <v>0.38</v>
      </c>
      <c r="AB1322" s="611"/>
      <c r="AC1322" s="611"/>
      <c r="AD1322" s="611"/>
      <c r="AE1322" s="611"/>
      <c r="AF1322" s="611"/>
      <c r="AG1322" s="611"/>
      <c r="AH1322" s="611"/>
      <c r="AI1322" s="611">
        <f t="shared" si="467"/>
        <v>0.38</v>
      </c>
      <c r="AJ1322" s="611"/>
      <c r="AK1322" s="611"/>
      <c r="AL1322" s="611"/>
      <c r="AM1322" s="611"/>
      <c r="AN1322" s="611"/>
      <c r="AO1322" s="611"/>
      <c r="AP1322" s="611"/>
      <c r="AQ1322" s="611"/>
      <c r="AR1322" s="611"/>
      <c r="AS1322" s="611"/>
      <c r="AT1322" s="611"/>
      <c r="AU1322" s="611"/>
      <c r="AV1322" s="611"/>
      <c r="AW1322" s="611"/>
      <c r="AX1322" s="611"/>
      <c r="AY1322" s="611"/>
      <c r="AZ1322" s="611"/>
      <c r="BA1322" s="611"/>
      <c r="BB1322" s="611"/>
      <c r="BC1322" s="611"/>
      <c r="BD1322" s="611"/>
      <c r="BE1322" s="611">
        <v>0.38</v>
      </c>
      <c r="BF1322" s="611"/>
      <c r="BG1322" s="611"/>
      <c r="BH1322" s="611"/>
      <c r="BI1322" s="611"/>
      <c r="BJ1322" s="611"/>
      <c r="BK1322" s="611"/>
      <c r="BL1322" s="611"/>
      <c r="BM1322" s="611">
        <f>SUM(BN1322:BP1322)</f>
        <v>0</v>
      </c>
      <c r="BN1322" s="611"/>
      <c r="BO1322" s="611"/>
      <c r="BP1322" s="611"/>
    </row>
    <row r="1323" spans="1:77" s="652" customFormat="1" ht="30" hidden="1">
      <c r="A1323" s="1320"/>
      <c r="B1323" s="714"/>
      <c r="C1323" s="714" t="s">
        <v>352</v>
      </c>
      <c r="D1323" s="611" t="s">
        <v>25</v>
      </c>
      <c r="E1323" s="606" t="s">
        <v>93</v>
      </c>
      <c r="F1323" s="1321"/>
      <c r="G1323" s="651"/>
      <c r="H1323" s="608">
        <f>J1323</f>
        <v>2.0099999999999998</v>
      </c>
      <c r="I1323" s="609">
        <v>1.27</v>
      </c>
      <c r="J1323" s="610">
        <f t="shared" si="460"/>
        <v>2.0099999999999998</v>
      </c>
      <c r="K1323" s="611">
        <f>L1323+T1323+X1323+Y1323+Z1323</f>
        <v>0</v>
      </c>
      <c r="L1323" s="611">
        <f>M1323+S1323</f>
        <v>0</v>
      </c>
      <c r="M1323" s="611">
        <f>N1323+R1323</f>
        <v>0</v>
      </c>
      <c r="N1323" s="611">
        <f>O1323+P1323+Q1323</f>
        <v>0</v>
      </c>
      <c r="O1323" s="646"/>
      <c r="P1323" s="646"/>
      <c r="Q1323" s="647"/>
      <c r="R1323" s="646"/>
      <c r="S1323" s="646"/>
      <c r="T1323" s="648"/>
      <c r="U1323" s="646"/>
      <c r="V1323" s="646"/>
      <c r="W1323" s="647"/>
      <c r="X1323" s="646"/>
      <c r="Y1323" s="646"/>
      <c r="Z1323" s="646"/>
      <c r="AA1323" s="611">
        <f t="shared" si="466"/>
        <v>2.0099999999999998</v>
      </c>
      <c r="AB1323" s="646"/>
      <c r="AC1323" s="646"/>
      <c r="AD1323" s="647"/>
      <c r="AE1323" s="647"/>
      <c r="AF1323" s="646"/>
      <c r="AG1323" s="646"/>
      <c r="AH1323" s="646"/>
      <c r="AI1323" s="611">
        <f t="shared" si="467"/>
        <v>2.0099999999999998</v>
      </c>
      <c r="AJ1323" s="646"/>
      <c r="AK1323" s="646">
        <v>2.0099999999999998</v>
      </c>
      <c r="AL1323" s="646"/>
      <c r="AM1323" s="647"/>
      <c r="AN1323" s="646"/>
      <c r="AO1323" s="646"/>
      <c r="AP1323" s="646"/>
      <c r="AQ1323" s="647"/>
      <c r="AR1323" s="646"/>
      <c r="AS1323" s="646"/>
      <c r="AT1323" s="646"/>
      <c r="AU1323" s="616"/>
      <c r="AV1323" s="646"/>
      <c r="AW1323" s="646"/>
      <c r="AX1323" s="646"/>
      <c r="AY1323" s="646"/>
      <c r="AZ1323" s="646"/>
      <c r="BA1323" s="646"/>
      <c r="BB1323" s="646"/>
      <c r="BC1323" s="647"/>
      <c r="BD1323" s="646"/>
      <c r="BE1323" s="646"/>
      <c r="BF1323" s="646"/>
      <c r="BG1323" s="646"/>
      <c r="BH1323" s="647"/>
      <c r="BI1323" s="646"/>
      <c r="BJ1323" s="646"/>
      <c r="BK1323" s="646"/>
      <c r="BL1323" s="647"/>
      <c r="BM1323" s="1"/>
      <c r="BN1323" s="646"/>
      <c r="BO1323" s="646"/>
      <c r="BP1323" s="646"/>
      <c r="BQ1323" s="542"/>
      <c r="BR1323" s="649"/>
      <c r="BS1323" s="1322"/>
      <c r="BT1323" s="640"/>
      <c r="BU1323" s="651"/>
      <c r="BY1323" s="651"/>
    </row>
    <row r="1324" spans="1:77" s="652" customFormat="1" hidden="1">
      <c r="A1324" s="638"/>
      <c r="B1324" s="714"/>
      <c r="C1324" s="714"/>
      <c r="D1324" s="640"/>
      <c r="E1324" s="641"/>
      <c r="F1324" s="1321"/>
      <c r="G1324" s="651"/>
      <c r="H1324" s="643"/>
      <c r="I1324" s="644"/>
      <c r="J1324" s="645"/>
      <c r="K1324" s="1"/>
      <c r="L1324" s="1"/>
      <c r="M1324" s="1"/>
      <c r="N1324" s="1"/>
      <c r="O1324" s="646"/>
      <c r="P1324" s="646"/>
      <c r="Q1324" s="647"/>
      <c r="R1324" s="646"/>
      <c r="S1324" s="646"/>
      <c r="T1324" s="648"/>
      <c r="U1324" s="646"/>
      <c r="V1324" s="646"/>
      <c r="W1324" s="647"/>
      <c r="X1324" s="646"/>
      <c r="Y1324" s="646"/>
      <c r="Z1324" s="646"/>
      <c r="AA1324" s="1"/>
      <c r="AB1324" s="646"/>
      <c r="AC1324" s="646"/>
      <c r="AD1324" s="647"/>
      <c r="AE1324" s="647"/>
      <c r="AF1324" s="646"/>
      <c r="AG1324" s="646"/>
      <c r="AH1324" s="646"/>
      <c r="AI1324" s="1"/>
      <c r="AJ1324" s="646"/>
      <c r="AK1324" s="646"/>
      <c r="AL1324" s="646"/>
      <c r="AM1324" s="647"/>
      <c r="AN1324" s="646"/>
      <c r="AO1324" s="646"/>
      <c r="AP1324" s="646"/>
      <c r="AQ1324" s="647"/>
      <c r="AR1324" s="646"/>
      <c r="AS1324" s="646"/>
      <c r="AT1324" s="646"/>
      <c r="AU1324" s="616"/>
      <c r="AV1324" s="646"/>
      <c r="AW1324" s="646"/>
      <c r="AX1324" s="646"/>
      <c r="AY1324" s="646"/>
      <c r="AZ1324" s="646"/>
      <c r="BA1324" s="646"/>
      <c r="BB1324" s="646"/>
      <c r="BC1324" s="647"/>
      <c r="BD1324" s="646"/>
      <c r="BE1324" s="646"/>
      <c r="BF1324" s="646"/>
      <c r="BG1324" s="646"/>
      <c r="BH1324" s="647"/>
      <c r="BI1324" s="646"/>
      <c r="BJ1324" s="646"/>
      <c r="BK1324" s="646"/>
      <c r="BL1324" s="647"/>
      <c r="BM1324" s="1"/>
      <c r="BN1324" s="646"/>
      <c r="BO1324" s="646"/>
      <c r="BP1324" s="646"/>
      <c r="BQ1324" s="542"/>
      <c r="BR1324" s="649"/>
      <c r="BS1324" s="1322"/>
      <c r="BT1324" s="640"/>
      <c r="BU1324" s="651"/>
      <c r="BY1324" s="651"/>
    </row>
    <row r="1325" spans="1:77" s="1323" customFormat="1" ht="12.75" hidden="1">
      <c r="A1325" s="1257"/>
      <c r="B1325" s="1068">
        <v>3</v>
      </c>
      <c r="C1325" s="1257" t="s">
        <v>353</v>
      </c>
      <c r="D1325" s="1068" t="s">
        <v>25</v>
      </c>
      <c r="E1325" s="1068" t="s">
        <v>2740</v>
      </c>
      <c r="F1325" s="1257"/>
      <c r="G1325" s="1257"/>
      <c r="H1325" s="1071">
        <f t="shared" ref="H1325:H1336" si="469">J1325</f>
        <v>0.15000000000000002</v>
      </c>
      <c r="I1325" s="1072"/>
      <c r="J1325" s="1073">
        <f t="shared" ref="J1325:J1335" si="470">K1325+AA1325+BM1325</f>
        <v>0.15000000000000002</v>
      </c>
      <c r="K1325" s="1074">
        <f t="shared" ref="K1325:K1336" si="471">L1325+T1325+X1325+Y1325+Z1325</f>
        <v>0.03</v>
      </c>
      <c r="L1325" s="1074">
        <f t="shared" ref="L1325:L1336" si="472">M1325+S1325</f>
        <v>0</v>
      </c>
      <c r="M1325" s="1074">
        <f t="shared" ref="M1325:M1336" si="473">N1325+R1325</f>
        <v>0</v>
      </c>
      <c r="N1325" s="1074">
        <f t="shared" ref="N1325:N1336" si="474">O1325+P1325+Q1325</f>
        <v>0</v>
      </c>
      <c r="O1325" s="1257"/>
      <c r="P1325" s="1257"/>
      <c r="Q1325" s="1257"/>
      <c r="R1325" s="1257"/>
      <c r="S1325" s="1257"/>
      <c r="T1325" s="1074">
        <f t="shared" ref="T1325:T1336" si="475">U1325+V1325+W1325</f>
        <v>0</v>
      </c>
      <c r="U1325" s="1257"/>
      <c r="V1325" s="1257"/>
      <c r="W1325" s="1257"/>
      <c r="X1325" s="1257"/>
      <c r="Y1325" s="1257">
        <v>0.03</v>
      </c>
      <c r="Z1325" s="1257"/>
      <c r="AA1325" s="1074">
        <f t="shared" ref="AA1325" si="476">SUM(AB1325:AI1325)+AW1325+SUM(AY1325:BC1325)+SUM(BF1325:BL1325)</f>
        <v>0.12000000000000001</v>
      </c>
      <c r="AB1325" s="1257"/>
      <c r="AC1325" s="1257"/>
      <c r="AD1325" s="1257"/>
      <c r="AE1325" s="1257"/>
      <c r="AF1325" s="1257"/>
      <c r="AG1325" s="1257"/>
      <c r="AH1325" s="1257"/>
      <c r="AI1325" s="1074">
        <f t="shared" ref="AI1325" si="477">SUM(AJ1325:AV1325)+AX1325+SUM(BD1325:BE1325)</f>
        <v>0.02</v>
      </c>
      <c r="AJ1325" s="1257"/>
      <c r="AK1325" s="1257">
        <v>0.02</v>
      </c>
      <c r="AL1325" s="1257"/>
      <c r="AM1325" s="1257"/>
      <c r="AN1325" s="1257"/>
      <c r="AO1325" s="1257"/>
      <c r="AP1325" s="1257"/>
      <c r="AQ1325" s="1257"/>
      <c r="AR1325" s="1257"/>
      <c r="AS1325" s="1257"/>
      <c r="AT1325" s="1257"/>
      <c r="AU1325" s="1257"/>
      <c r="AV1325" s="1257"/>
      <c r="AW1325" s="1257"/>
      <c r="AX1325" s="1257"/>
      <c r="AY1325" s="1257"/>
      <c r="AZ1325" s="1257">
        <v>0.1</v>
      </c>
      <c r="BA1325" s="1257"/>
      <c r="BB1325" s="1257"/>
      <c r="BC1325" s="1257"/>
      <c r="BD1325" s="1257"/>
      <c r="BE1325" s="1257"/>
      <c r="BF1325" s="1257"/>
      <c r="BG1325" s="1257"/>
      <c r="BH1325" s="1257"/>
      <c r="BI1325" s="1257"/>
      <c r="BJ1325" s="1257"/>
      <c r="BK1325" s="1257"/>
      <c r="BL1325" s="1257"/>
      <c r="BM1325" s="1074">
        <f t="shared" ref="BM1325:BM1329" si="478">SUM(BN1325:BP1325)</f>
        <v>0</v>
      </c>
      <c r="BN1325" s="1257"/>
      <c r="BO1325" s="1257"/>
      <c r="BP1325" s="1257"/>
    </row>
    <row r="1326" spans="1:77" s="773" customFormat="1" ht="45" hidden="1">
      <c r="A1326" s="603"/>
      <c r="B1326" s="604">
        <v>3</v>
      </c>
      <c r="C1326" s="1324" t="s">
        <v>334</v>
      </c>
      <c r="D1326" s="605" t="s">
        <v>25</v>
      </c>
      <c r="E1326" s="640" t="s">
        <v>2740</v>
      </c>
      <c r="F1326" s="605"/>
      <c r="G1326" s="607"/>
      <c r="H1326" s="608">
        <f t="shared" si="469"/>
        <v>3.51</v>
      </c>
      <c r="I1326" s="609"/>
      <c r="J1326" s="610">
        <f t="shared" si="470"/>
        <v>3.51</v>
      </c>
      <c r="K1326" s="611">
        <f t="shared" si="471"/>
        <v>3.48</v>
      </c>
      <c r="L1326" s="611">
        <f t="shared" si="472"/>
        <v>3.45</v>
      </c>
      <c r="M1326" s="611">
        <f t="shared" si="473"/>
        <v>3.45</v>
      </c>
      <c r="N1326" s="611">
        <f t="shared" si="474"/>
        <v>3.37</v>
      </c>
      <c r="O1326" s="611">
        <v>3.37</v>
      </c>
      <c r="P1326" s="611"/>
      <c r="Q1326" s="611"/>
      <c r="R1326" s="611">
        <v>0.08</v>
      </c>
      <c r="S1326" s="611"/>
      <c r="T1326" s="611">
        <f t="shared" si="475"/>
        <v>0</v>
      </c>
      <c r="U1326" s="611"/>
      <c r="V1326" s="611"/>
      <c r="W1326" s="611"/>
      <c r="X1326" s="611"/>
      <c r="Y1326" s="611">
        <v>0.03</v>
      </c>
      <c r="Z1326" s="611"/>
      <c r="AA1326" s="1">
        <f t="shared" ref="AA1326:AA1335" si="479">SUM(AB1326:AI1326)+AX1326+SUM(BD1326:BE1326)</f>
        <v>0.03</v>
      </c>
      <c r="AB1326" s="611"/>
      <c r="AC1326" s="611"/>
      <c r="AD1326" s="611"/>
      <c r="AE1326" s="611"/>
      <c r="AF1326" s="611"/>
      <c r="AG1326" s="611"/>
      <c r="AH1326" s="611"/>
      <c r="AI1326" s="1">
        <f t="shared" ref="AI1326:AI1335" si="480">SUM(AJ1326:AV1326)+AX1326+SUM(BD1326:BE1326)</f>
        <v>0.03</v>
      </c>
      <c r="AJ1326" s="611"/>
      <c r="AK1326" s="611">
        <v>0.03</v>
      </c>
      <c r="AL1326" s="611"/>
      <c r="AM1326" s="611"/>
      <c r="AN1326" s="611"/>
      <c r="AO1326" s="611"/>
      <c r="AP1326" s="611"/>
      <c r="AQ1326" s="611"/>
      <c r="AR1326" s="611"/>
      <c r="AS1326" s="611"/>
      <c r="AT1326" s="611"/>
      <c r="AU1326" s="611"/>
      <c r="AV1326" s="611"/>
      <c r="AW1326" s="611"/>
      <c r="AX1326" s="611"/>
      <c r="AY1326" s="611"/>
      <c r="AZ1326" s="611">
        <v>0.14000000000000001</v>
      </c>
      <c r="BA1326" s="611"/>
      <c r="BB1326" s="611"/>
      <c r="BC1326" s="611"/>
      <c r="BD1326" s="611"/>
      <c r="BE1326" s="611"/>
      <c r="BF1326" s="611"/>
      <c r="BG1326" s="611"/>
      <c r="BH1326" s="611"/>
      <c r="BI1326" s="611"/>
      <c r="BJ1326" s="611"/>
      <c r="BK1326" s="611">
        <v>0.08</v>
      </c>
      <c r="BL1326" s="611"/>
      <c r="BM1326" s="611">
        <f t="shared" si="478"/>
        <v>0</v>
      </c>
      <c r="BN1326" s="611"/>
      <c r="BO1326" s="611"/>
      <c r="BP1326" s="611"/>
    </row>
    <row r="1327" spans="1:77" s="773" customFormat="1" ht="60" hidden="1">
      <c r="A1327" s="638" t="s">
        <v>2781</v>
      </c>
      <c r="B1327" s="719">
        <v>5</v>
      </c>
      <c r="C1327" s="1325" t="s">
        <v>354</v>
      </c>
      <c r="D1327" s="640" t="s">
        <v>25</v>
      </c>
      <c r="E1327" s="640" t="s">
        <v>2740</v>
      </c>
      <c r="F1327" s="640"/>
      <c r="G1327" s="642"/>
      <c r="H1327" s="643">
        <f t="shared" si="469"/>
        <v>2.9600000000000004</v>
      </c>
      <c r="I1327" s="644">
        <v>1</v>
      </c>
      <c r="J1327" s="645">
        <f t="shared" si="470"/>
        <v>2.9600000000000004</v>
      </c>
      <c r="K1327" s="1">
        <f t="shared" si="471"/>
        <v>1.9800000000000002</v>
      </c>
      <c r="L1327" s="1">
        <f t="shared" si="472"/>
        <v>1.8900000000000001</v>
      </c>
      <c r="M1327" s="1">
        <f t="shared" si="473"/>
        <v>1.8900000000000001</v>
      </c>
      <c r="N1327" s="1">
        <f t="shared" si="474"/>
        <v>1.6800000000000002</v>
      </c>
      <c r="O1327" s="1">
        <v>1.54</v>
      </c>
      <c r="P1327" s="1">
        <v>0.14000000000000001</v>
      </c>
      <c r="Q1327" s="1"/>
      <c r="R1327" s="1">
        <v>0.21</v>
      </c>
      <c r="S1327" s="1"/>
      <c r="T1327" s="1">
        <f t="shared" si="475"/>
        <v>0</v>
      </c>
      <c r="U1327" s="1"/>
      <c r="V1327" s="1"/>
      <c r="W1327" s="1"/>
      <c r="X1327" s="1"/>
      <c r="Y1327" s="1">
        <v>0.09</v>
      </c>
      <c r="Z1327" s="1"/>
      <c r="AA1327" s="1">
        <f t="shared" si="479"/>
        <v>0.98000000000000009</v>
      </c>
      <c r="AB1327" s="1"/>
      <c r="AC1327" s="1"/>
      <c r="AD1327" s="1"/>
      <c r="AE1327" s="1"/>
      <c r="AF1327" s="1"/>
      <c r="AG1327" s="1">
        <v>0.21</v>
      </c>
      <c r="AH1327" s="1"/>
      <c r="AI1327" s="1">
        <f t="shared" si="480"/>
        <v>0.72000000000000008</v>
      </c>
      <c r="AJ1327" s="1"/>
      <c r="AK1327" s="1">
        <v>0.62</v>
      </c>
      <c r="AL1327" s="1"/>
      <c r="AM1327" s="1"/>
      <c r="AN1327" s="1">
        <v>0.03</v>
      </c>
      <c r="AO1327" s="1"/>
      <c r="AP1327" s="1"/>
      <c r="AQ1327" s="1"/>
      <c r="AR1327" s="1"/>
      <c r="AS1327" s="1"/>
      <c r="AT1327" s="1">
        <v>0.02</v>
      </c>
      <c r="AU1327" s="1"/>
      <c r="AV1327" s="1"/>
      <c r="AW1327" s="1"/>
      <c r="AX1327" s="1"/>
      <c r="AY1327" s="1"/>
      <c r="AZ1327" s="1">
        <v>0.41</v>
      </c>
      <c r="BA1327" s="1"/>
      <c r="BB1327" s="1"/>
      <c r="BC1327" s="1"/>
      <c r="BD1327" s="1"/>
      <c r="BE1327" s="1">
        <v>0.05</v>
      </c>
      <c r="BF1327" s="1"/>
      <c r="BG1327" s="1"/>
      <c r="BH1327" s="1"/>
      <c r="BI1327" s="1"/>
      <c r="BJ1327" s="1"/>
      <c r="BK1327" s="1"/>
      <c r="BL1327" s="1"/>
      <c r="BM1327" s="1">
        <f t="shared" si="478"/>
        <v>0</v>
      </c>
      <c r="BN1327" s="1"/>
      <c r="BO1327" s="1"/>
      <c r="BP1327" s="1"/>
    </row>
    <row r="1328" spans="1:77" s="773" customFormat="1" hidden="1">
      <c r="A1328" s="603"/>
      <c r="B1328" s="604">
        <v>6</v>
      </c>
      <c r="C1328" s="1059" t="s">
        <v>355</v>
      </c>
      <c r="D1328" s="640" t="s">
        <v>25</v>
      </c>
      <c r="E1328" s="640" t="s">
        <v>2740</v>
      </c>
      <c r="F1328" s="605"/>
      <c r="G1328" s="607"/>
      <c r="H1328" s="608">
        <f t="shared" si="469"/>
        <v>0.06</v>
      </c>
      <c r="I1328" s="609"/>
      <c r="J1328" s="610">
        <f t="shared" si="470"/>
        <v>0.06</v>
      </c>
      <c r="K1328" s="611">
        <f t="shared" si="471"/>
        <v>0.04</v>
      </c>
      <c r="L1328" s="611">
        <f t="shared" si="472"/>
        <v>0.04</v>
      </c>
      <c r="M1328" s="611">
        <f t="shared" si="473"/>
        <v>0.04</v>
      </c>
      <c r="N1328" s="611">
        <f t="shared" si="474"/>
        <v>0.04</v>
      </c>
      <c r="O1328" s="611">
        <v>0.04</v>
      </c>
      <c r="P1328" s="611"/>
      <c r="Q1328" s="611"/>
      <c r="R1328" s="611"/>
      <c r="S1328" s="611"/>
      <c r="T1328" s="611">
        <f t="shared" si="475"/>
        <v>0</v>
      </c>
      <c r="U1328" s="611"/>
      <c r="V1328" s="611"/>
      <c r="W1328" s="611"/>
      <c r="X1328" s="611"/>
      <c r="Y1328" s="611"/>
      <c r="Z1328" s="611"/>
      <c r="AA1328" s="1">
        <f t="shared" si="479"/>
        <v>0</v>
      </c>
      <c r="AB1328" s="611"/>
      <c r="AC1328" s="611"/>
      <c r="AD1328" s="611"/>
      <c r="AE1328" s="611"/>
      <c r="AF1328" s="611"/>
      <c r="AG1328" s="611"/>
      <c r="AH1328" s="611"/>
      <c r="AI1328" s="1">
        <f t="shared" si="480"/>
        <v>0</v>
      </c>
      <c r="AJ1328" s="611"/>
      <c r="AK1328" s="611"/>
      <c r="AL1328" s="611"/>
      <c r="AM1328" s="611"/>
      <c r="AN1328" s="611"/>
      <c r="AO1328" s="611"/>
      <c r="AP1328" s="611"/>
      <c r="AQ1328" s="611"/>
      <c r="AR1328" s="611"/>
      <c r="AS1328" s="611"/>
      <c r="AT1328" s="611"/>
      <c r="AU1328" s="611"/>
      <c r="AV1328" s="611"/>
      <c r="AW1328" s="611"/>
      <c r="AX1328" s="611"/>
      <c r="AY1328" s="611"/>
      <c r="AZ1328" s="611">
        <v>0.27</v>
      </c>
      <c r="BA1328" s="611"/>
      <c r="BB1328" s="611"/>
      <c r="BC1328" s="611"/>
      <c r="BD1328" s="611"/>
      <c r="BE1328" s="611"/>
      <c r="BF1328" s="611"/>
      <c r="BG1328" s="611"/>
      <c r="BH1328" s="611"/>
      <c r="BI1328" s="611"/>
      <c r="BJ1328" s="611"/>
      <c r="BK1328" s="611"/>
      <c r="BL1328" s="611"/>
      <c r="BM1328" s="611">
        <f t="shared" si="478"/>
        <v>0.02</v>
      </c>
      <c r="BN1328" s="611">
        <v>0.02</v>
      </c>
      <c r="BO1328" s="611"/>
      <c r="BP1328" s="611"/>
    </row>
    <row r="1329" spans="1:77" s="773" customFormat="1" ht="30" hidden="1">
      <c r="A1329" s="638"/>
      <c r="B1329" s="719">
        <v>7</v>
      </c>
      <c r="C1329" s="832" t="s">
        <v>356</v>
      </c>
      <c r="D1329" s="640" t="s">
        <v>25</v>
      </c>
      <c r="E1329" s="640" t="s">
        <v>2740</v>
      </c>
      <c r="F1329" s="640"/>
      <c r="G1329" s="642"/>
      <c r="H1329" s="643">
        <f t="shared" si="469"/>
        <v>0.5</v>
      </c>
      <c r="I1329" s="644"/>
      <c r="J1329" s="645">
        <f t="shared" si="470"/>
        <v>0.5</v>
      </c>
      <c r="K1329" s="1">
        <f t="shared" si="471"/>
        <v>0.49</v>
      </c>
      <c r="L1329" s="1">
        <f t="shared" si="472"/>
        <v>0.01</v>
      </c>
      <c r="M1329" s="1">
        <f t="shared" si="473"/>
        <v>0.01</v>
      </c>
      <c r="N1329" s="1">
        <f t="shared" si="474"/>
        <v>0</v>
      </c>
      <c r="O1329" s="1"/>
      <c r="P1329" s="1"/>
      <c r="Q1329" s="1"/>
      <c r="R1329" s="1">
        <v>0.01</v>
      </c>
      <c r="S1329" s="1"/>
      <c r="T1329" s="1">
        <f t="shared" si="475"/>
        <v>0</v>
      </c>
      <c r="U1329" s="1"/>
      <c r="V1329" s="1"/>
      <c r="W1329" s="1"/>
      <c r="X1329" s="1"/>
      <c r="Y1329" s="1">
        <v>0.48</v>
      </c>
      <c r="Z1329" s="1"/>
      <c r="AA1329" s="1">
        <f t="shared" si="479"/>
        <v>0</v>
      </c>
      <c r="AB1329" s="1"/>
      <c r="AC1329" s="1"/>
      <c r="AD1329" s="1"/>
      <c r="AE1329" s="1"/>
      <c r="AF1329" s="1"/>
      <c r="AG1329" s="1"/>
      <c r="AH1329" s="1"/>
      <c r="AI1329" s="1">
        <f t="shared" si="480"/>
        <v>0</v>
      </c>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f t="shared" si="478"/>
        <v>0.01</v>
      </c>
      <c r="BN1329" s="1">
        <v>0.01</v>
      </c>
      <c r="BO1329" s="1"/>
      <c r="BP1329" s="1"/>
    </row>
    <row r="1330" spans="1:77" s="773" customFormat="1" ht="30" hidden="1">
      <c r="A1330" s="638"/>
      <c r="B1330" s="719">
        <v>17</v>
      </c>
      <c r="C1330" s="1326" t="s">
        <v>357</v>
      </c>
      <c r="D1330" s="640" t="s">
        <v>25</v>
      </c>
      <c r="E1330" s="640" t="s">
        <v>2740</v>
      </c>
      <c r="F1330" s="640"/>
      <c r="G1330" s="642"/>
      <c r="H1330" s="643">
        <f t="shared" si="469"/>
        <v>0.91000000000000014</v>
      </c>
      <c r="I1330" s="644"/>
      <c r="J1330" s="645">
        <f t="shared" si="470"/>
        <v>0.91000000000000014</v>
      </c>
      <c r="K1330" s="1">
        <f t="shared" si="471"/>
        <v>0.84000000000000008</v>
      </c>
      <c r="L1330" s="1">
        <f t="shared" si="472"/>
        <v>0.84000000000000008</v>
      </c>
      <c r="M1330" s="1">
        <f t="shared" si="473"/>
        <v>0.84000000000000008</v>
      </c>
      <c r="N1330" s="1">
        <f t="shared" si="474"/>
        <v>0.58000000000000007</v>
      </c>
      <c r="O1330" s="1">
        <v>0.4</v>
      </c>
      <c r="P1330" s="1">
        <v>0.18</v>
      </c>
      <c r="Q1330" s="1"/>
      <c r="R1330" s="1">
        <v>0.26</v>
      </c>
      <c r="S1330" s="1"/>
      <c r="T1330" s="1">
        <f t="shared" si="475"/>
        <v>0</v>
      </c>
      <c r="U1330" s="1"/>
      <c r="V1330" s="1"/>
      <c r="W1330" s="1"/>
      <c r="X1330" s="1"/>
      <c r="Y1330" s="1"/>
      <c r="Z1330" s="1"/>
      <c r="AA1330" s="1">
        <f t="shared" si="479"/>
        <v>7.0000000000000007E-2</v>
      </c>
      <c r="AB1330" s="1"/>
      <c r="AC1330" s="1"/>
      <c r="AD1330" s="1"/>
      <c r="AE1330" s="1"/>
      <c r="AF1330" s="1"/>
      <c r="AG1330" s="1"/>
      <c r="AH1330" s="1"/>
      <c r="AI1330" s="1">
        <f t="shared" si="480"/>
        <v>0.05</v>
      </c>
      <c r="AJ1330" s="1"/>
      <c r="AK1330" s="1">
        <v>0.03</v>
      </c>
      <c r="AL1330" s="1"/>
      <c r="AM1330" s="1"/>
      <c r="AN1330" s="1"/>
      <c r="AO1330" s="1"/>
      <c r="AP1330" s="1"/>
      <c r="AQ1330" s="1"/>
      <c r="AR1330" s="1"/>
      <c r="AS1330" s="1"/>
      <c r="AT1330" s="1"/>
      <c r="AU1330" s="1"/>
      <c r="AV1330" s="1"/>
      <c r="AW1330" s="1"/>
      <c r="AX1330" s="1"/>
      <c r="AY1330" s="1"/>
      <c r="AZ1330" s="1">
        <v>0.06</v>
      </c>
      <c r="BA1330" s="1"/>
      <c r="BB1330" s="1"/>
      <c r="BC1330" s="1"/>
      <c r="BD1330" s="1"/>
      <c r="BE1330" s="1">
        <v>0.02</v>
      </c>
      <c r="BF1330" s="1"/>
      <c r="BG1330" s="1"/>
      <c r="BH1330" s="1"/>
      <c r="BI1330" s="1"/>
      <c r="BJ1330" s="1"/>
      <c r="BK1330" s="1"/>
      <c r="BL1330" s="1"/>
      <c r="BM1330" s="1"/>
      <c r="BN1330" s="1"/>
      <c r="BO1330" s="1"/>
      <c r="BP1330" s="1"/>
    </row>
    <row r="1331" spans="1:77" s="773" customFormat="1" ht="30" hidden="1">
      <c r="A1331" s="638"/>
      <c r="B1331" s="719">
        <v>19</v>
      </c>
      <c r="C1331" s="1326" t="s">
        <v>358</v>
      </c>
      <c r="D1331" s="640" t="s">
        <v>25</v>
      </c>
      <c r="E1331" s="640" t="s">
        <v>2740</v>
      </c>
      <c r="F1331" s="640"/>
      <c r="G1331" s="642"/>
      <c r="H1331" s="643">
        <f t="shared" si="469"/>
        <v>1.1900000000000002</v>
      </c>
      <c r="I1331" s="644"/>
      <c r="J1331" s="645">
        <f t="shared" si="470"/>
        <v>1.1900000000000002</v>
      </c>
      <c r="K1331" s="1">
        <f t="shared" si="471"/>
        <v>1.1500000000000001</v>
      </c>
      <c r="L1331" s="1">
        <f t="shared" si="472"/>
        <v>1.1500000000000001</v>
      </c>
      <c r="M1331" s="1">
        <f t="shared" si="473"/>
        <v>1.1500000000000001</v>
      </c>
      <c r="N1331" s="1">
        <f t="shared" si="474"/>
        <v>1.1000000000000001</v>
      </c>
      <c r="O1331" s="1">
        <v>0.8</v>
      </c>
      <c r="P1331" s="1">
        <v>0.3</v>
      </c>
      <c r="Q1331" s="1"/>
      <c r="R1331" s="1">
        <v>0.05</v>
      </c>
      <c r="S1331" s="1"/>
      <c r="T1331" s="1">
        <f t="shared" si="475"/>
        <v>0</v>
      </c>
      <c r="U1331" s="1"/>
      <c r="V1331" s="1"/>
      <c r="W1331" s="1"/>
      <c r="X1331" s="1"/>
      <c r="Y1331" s="1"/>
      <c r="Z1331" s="1"/>
      <c r="AA1331" s="1">
        <f t="shared" si="479"/>
        <v>0.04</v>
      </c>
      <c r="AB1331" s="1"/>
      <c r="AC1331" s="1"/>
      <c r="AD1331" s="1"/>
      <c r="AE1331" s="1"/>
      <c r="AF1331" s="1"/>
      <c r="AG1331" s="1"/>
      <c r="AH1331" s="1"/>
      <c r="AI1331" s="1">
        <f t="shared" si="480"/>
        <v>0.04</v>
      </c>
      <c r="AJ1331" s="1"/>
      <c r="AK1331" s="1">
        <v>0.04</v>
      </c>
      <c r="AL1331" s="1"/>
      <c r="AM1331" s="1"/>
      <c r="AN1331" s="1"/>
      <c r="AO1331" s="1"/>
      <c r="AP1331" s="1"/>
      <c r="AQ1331" s="1"/>
      <c r="AR1331" s="1"/>
      <c r="AS1331" s="1"/>
      <c r="AT1331" s="1"/>
      <c r="AU1331" s="1"/>
      <c r="AV1331" s="1"/>
      <c r="AW1331" s="1"/>
      <c r="AX1331" s="1"/>
      <c r="AY1331" s="1"/>
      <c r="AZ1331" s="1">
        <v>0.25</v>
      </c>
      <c r="BA1331" s="1"/>
      <c r="BB1331" s="1"/>
      <c r="BC1331" s="1"/>
      <c r="BD1331" s="1"/>
      <c r="BE1331" s="1"/>
      <c r="BF1331" s="1"/>
      <c r="BG1331" s="1"/>
      <c r="BH1331" s="1"/>
      <c r="BI1331" s="1"/>
      <c r="BJ1331" s="1"/>
      <c r="BK1331" s="1">
        <v>0.04</v>
      </c>
      <c r="BL1331" s="1"/>
      <c r="BM1331" s="1">
        <f t="shared" ref="BM1331:BM1335" si="481">SUM(BN1331:BP1331)</f>
        <v>0</v>
      </c>
      <c r="BN1331" s="1">
        <v>0</v>
      </c>
      <c r="BO1331" s="1"/>
      <c r="BP1331" s="1"/>
    </row>
    <row r="1332" spans="1:77" s="773" customFormat="1" ht="30" hidden="1">
      <c r="A1332" s="638"/>
      <c r="B1332" s="719">
        <v>21</v>
      </c>
      <c r="C1332" s="1326" t="s">
        <v>359</v>
      </c>
      <c r="D1332" s="640" t="s">
        <v>25</v>
      </c>
      <c r="E1332" s="640" t="s">
        <v>2740</v>
      </c>
      <c r="F1332" s="640"/>
      <c r="G1332" s="642"/>
      <c r="H1332" s="643">
        <f t="shared" si="469"/>
        <v>0.76</v>
      </c>
      <c r="I1332" s="644">
        <v>0.11</v>
      </c>
      <c r="J1332" s="645">
        <f t="shared" si="470"/>
        <v>0.76</v>
      </c>
      <c r="K1332" s="1">
        <f t="shared" si="471"/>
        <v>0.29000000000000004</v>
      </c>
      <c r="L1332" s="1">
        <f t="shared" si="472"/>
        <v>0.29000000000000004</v>
      </c>
      <c r="M1332" s="1">
        <f t="shared" si="473"/>
        <v>0.29000000000000004</v>
      </c>
      <c r="N1332" s="1">
        <f t="shared" si="474"/>
        <v>0.2</v>
      </c>
      <c r="O1332" s="1"/>
      <c r="P1332" s="1">
        <v>0.2</v>
      </c>
      <c r="Q1332" s="1"/>
      <c r="R1332" s="1">
        <v>0.09</v>
      </c>
      <c r="S1332" s="1"/>
      <c r="T1332" s="1">
        <f t="shared" si="475"/>
        <v>0</v>
      </c>
      <c r="U1332" s="1"/>
      <c r="V1332" s="1"/>
      <c r="W1332" s="1"/>
      <c r="X1332" s="1"/>
      <c r="Y1332" s="1"/>
      <c r="Z1332" s="1"/>
      <c r="AA1332" s="1">
        <f t="shared" si="479"/>
        <v>0.44</v>
      </c>
      <c r="AB1332" s="1"/>
      <c r="AC1332" s="1"/>
      <c r="AD1332" s="1"/>
      <c r="AE1332" s="1"/>
      <c r="AF1332" s="1"/>
      <c r="AG1332" s="1"/>
      <c r="AH1332" s="1"/>
      <c r="AI1332" s="1">
        <f t="shared" si="480"/>
        <v>0.22</v>
      </c>
      <c r="AJ1332" s="1"/>
      <c r="AK1332" s="1"/>
      <c r="AL1332" s="1"/>
      <c r="AM1332" s="1"/>
      <c r="AN1332" s="1"/>
      <c r="AO1332" s="1"/>
      <c r="AP1332" s="1"/>
      <c r="AQ1332" s="1"/>
      <c r="AR1332" s="1"/>
      <c r="AS1332" s="1"/>
      <c r="AT1332" s="1"/>
      <c r="AU1332" s="1"/>
      <c r="AV1332" s="1"/>
      <c r="AW1332" s="1"/>
      <c r="AX1332" s="1"/>
      <c r="AY1332" s="1"/>
      <c r="AZ1332" s="1">
        <v>0.1</v>
      </c>
      <c r="BA1332" s="1"/>
      <c r="BB1332" s="1"/>
      <c r="BC1332" s="1"/>
      <c r="BD1332" s="1"/>
      <c r="BE1332" s="1">
        <v>0.22</v>
      </c>
      <c r="BF1332" s="1"/>
      <c r="BG1332" s="1"/>
      <c r="BH1332" s="1"/>
      <c r="BI1332" s="1"/>
      <c r="BJ1332" s="1"/>
      <c r="BK1332" s="1">
        <v>0.04</v>
      </c>
      <c r="BL1332" s="1"/>
      <c r="BM1332" s="1">
        <f t="shared" si="481"/>
        <v>0.03</v>
      </c>
      <c r="BN1332" s="1">
        <v>0.03</v>
      </c>
      <c r="BO1332" s="1"/>
      <c r="BP1332" s="1"/>
    </row>
    <row r="1333" spans="1:77" s="812" customFormat="1" ht="30" hidden="1">
      <c r="A1333" s="638"/>
      <c r="B1333" s="719">
        <v>23</v>
      </c>
      <c r="C1333" s="832" t="s">
        <v>360</v>
      </c>
      <c r="D1333" s="640" t="s">
        <v>25</v>
      </c>
      <c r="E1333" s="640" t="s">
        <v>2740</v>
      </c>
      <c r="F1333" s="640"/>
      <c r="G1333" s="642"/>
      <c r="H1333" s="643">
        <f t="shared" si="469"/>
        <v>7.0000000000000007E-2</v>
      </c>
      <c r="I1333" s="644"/>
      <c r="J1333" s="645">
        <f t="shared" si="470"/>
        <v>7.0000000000000007E-2</v>
      </c>
      <c r="K1333" s="1">
        <f t="shared" si="471"/>
        <v>0.05</v>
      </c>
      <c r="L1333" s="1">
        <f t="shared" si="472"/>
        <v>0.05</v>
      </c>
      <c r="M1333" s="1">
        <f t="shared" si="473"/>
        <v>0.05</v>
      </c>
      <c r="N1333" s="1">
        <f t="shared" si="474"/>
        <v>0</v>
      </c>
      <c r="O1333" s="1"/>
      <c r="P1333" s="1"/>
      <c r="Q1333" s="1"/>
      <c r="R1333" s="1">
        <v>0.05</v>
      </c>
      <c r="S1333" s="1"/>
      <c r="T1333" s="1">
        <f t="shared" si="475"/>
        <v>0</v>
      </c>
      <c r="U1333" s="1"/>
      <c r="V1333" s="1"/>
      <c r="W1333" s="1"/>
      <c r="X1333" s="1"/>
      <c r="Y1333" s="1"/>
      <c r="Z1333" s="1"/>
      <c r="AA1333" s="1">
        <f t="shared" si="479"/>
        <v>0.02</v>
      </c>
      <c r="AB1333" s="1"/>
      <c r="AC1333" s="1"/>
      <c r="AD1333" s="1"/>
      <c r="AE1333" s="1"/>
      <c r="AF1333" s="1"/>
      <c r="AG1333" s="1"/>
      <c r="AH1333" s="1"/>
      <c r="AI1333" s="1">
        <f t="shared" si="480"/>
        <v>0.02</v>
      </c>
      <c r="AJ1333" s="1"/>
      <c r="AK1333" s="1">
        <v>0.02</v>
      </c>
      <c r="AL1333" s="1"/>
      <c r="AM1333" s="1"/>
      <c r="AN1333" s="1"/>
      <c r="AO1333" s="1"/>
      <c r="AP1333" s="1"/>
      <c r="AQ1333" s="1"/>
      <c r="AR1333" s="1"/>
      <c r="AS1333" s="1"/>
      <c r="AT1333" s="1"/>
      <c r="AU1333" s="1"/>
      <c r="AV1333" s="1"/>
      <c r="AW1333" s="1"/>
      <c r="AX1333" s="1"/>
      <c r="AY1333" s="1"/>
      <c r="AZ1333" s="1">
        <v>0.02</v>
      </c>
      <c r="BA1333" s="1"/>
      <c r="BB1333" s="1"/>
      <c r="BC1333" s="1"/>
      <c r="BD1333" s="1"/>
      <c r="BE1333" s="1"/>
      <c r="BF1333" s="1"/>
      <c r="BG1333" s="1"/>
      <c r="BH1333" s="1"/>
      <c r="BI1333" s="1"/>
      <c r="BJ1333" s="1"/>
      <c r="BK1333" s="1"/>
      <c r="BL1333" s="1"/>
      <c r="BM1333" s="1">
        <f t="shared" si="481"/>
        <v>0</v>
      </c>
      <c r="BN1333" s="1"/>
      <c r="BO1333" s="1"/>
      <c r="BP1333" s="1"/>
    </row>
    <row r="1334" spans="1:77" s="773" customFormat="1" ht="30" hidden="1">
      <c r="A1334" s="603"/>
      <c r="B1334" s="604">
        <v>26</v>
      </c>
      <c r="C1334" s="604" t="s">
        <v>361</v>
      </c>
      <c r="D1334" s="605" t="s">
        <v>25</v>
      </c>
      <c r="E1334" s="640" t="s">
        <v>2740</v>
      </c>
      <c r="F1334" s="605"/>
      <c r="G1334" s="607"/>
      <c r="H1334" s="608">
        <f t="shared" si="469"/>
        <v>0.18</v>
      </c>
      <c r="I1334" s="609"/>
      <c r="J1334" s="610">
        <f t="shared" si="470"/>
        <v>0.18</v>
      </c>
      <c r="K1334" s="611">
        <f t="shared" si="471"/>
        <v>0.18</v>
      </c>
      <c r="L1334" s="611">
        <f t="shared" si="472"/>
        <v>0</v>
      </c>
      <c r="M1334" s="611">
        <f t="shared" si="473"/>
        <v>0</v>
      </c>
      <c r="N1334" s="611">
        <f t="shared" si="474"/>
        <v>0</v>
      </c>
      <c r="O1334" s="611"/>
      <c r="P1334" s="611"/>
      <c r="Q1334" s="611"/>
      <c r="R1334" s="611"/>
      <c r="S1334" s="611"/>
      <c r="T1334" s="611">
        <f t="shared" si="475"/>
        <v>0</v>
      </c>
      <c r="U1334" s="611"/>
      <c r="V1334" s="611"/>
      <c r="W1334" s="611"/>
      <c r="X1334" s="611"/>
      <c r="Y1334" s="611">
        <v>0.18</v>
      </c>
      <c r="Z1334" s="611"/>
      <c r="AA1334" s="1">
        <f t="shared" si="479"/>
        <v>0</v>
      </c>
      <c r="AB1334" s="611"/>
      <c r="AC1334" s="611"/>
      <c r="AD1334" s="611"/>
      <c r="AE1334" s="611"/>
      <c r="AF1334" s="611"/>
      <c r="AG1334" s="611"/>
      <c r="AH1334" s="611"/>
      <c r="AI1334" s="1">
        <f t="shared" si="480"/>
        <v>0</v>
      </c>
      <c r="AJ1334" s="611"/>
      <c r="AK1334" s="611"/>
      <c r="AL1334" s="611"/>
      <c r="AM1334" s="611"/>
      <c r="AN1334" s="611"/>
      <c r="AO1334" s="611"/>
      <c r="AP1334" s="611"/>
      <c r="AQ1334" s="611"/>
      <c r="AR1334" s="611"/>
      <c r="AS1334" s="611"/>
      <c r="AT1334" s="611"/>
      <c r="AU1334" s="611"/>
      <c r="AV1334" s="611"/>
      <c r="AW1334" s="611"/>
      <c r="AX1334" s="611"/>
      <c r="AY1334" s="611"/>
      <c r="AZ1334" s="611">
        <v>0.15</v>
      </c>
      <c r="BA1334" s="611"/>
      <c r="BB1334" s="611"/>
      <c r="BC1334" s="611"/>
      <c r="BD1334" s="611"/>
      <c r="BE1334" s="611"/>
      <c r="BF1334" s="611"/>
      <c r="BG1334" s="611"/>
      <c r="BH1334" s="611"/>
      <c r="BI1334" s="611"/>
      <c r="BJ1334" s="611"/>
      <c r="BK1334" s="611"/>
      <c r="BL1334" s="611"/>
      <c r="BM1334" s="611">
        <f t="shared" si="481"/>
        <v>0</v>
      </c>
      <c r="BN1334" s="611"/>
      <c r="BO1334" s="611"/>
      <c r="BP1334" s="611"/>
    </row>
    <row r="1335" spans="1:77" s="773" customFormat="1" ht="30" hidden="1">
      <c r="A1335" s="603"/>
      <c r="B1335" s="980" t="s">
        <v>114</v>
      </c>
      <c r="C1335" s="604" t="s">
        <v>362</v>
      </c>
      <c r="D1335" s="605" t="s">
        <v>25</v>
      </c>
      <c r="E1335" s="640" t="s">
        <v>2740</v>
      </c>
      <c r="F1335" s="605"/>
      <c r="G1335" s="607"/>
      <c r="H1335" s="608">
        <f t="shared" si="469"/>
        <v>4.7699999999999996</v>
      </c>
      <c r="I1335" s="609"/>
      <c r="J1335" s="610">
        <f t="shared" si="470"/>
        <v>4.7699999999999996</v>
      </c>
      <c r="K1335" s="611">
        <f t="shared" si="471"/>
        <v>4.55</v>
      </c>
      <c r="L1335" s="611">
        <f t="shared" si="472"/>
        <v>4.34</v>
      </c>
      <c r="M1335" s="611">
        <f t="shared" si="473"/>
        <v>4.34</v>
      </c>
      <c r="N1335" s="611">
        <f t="shared" si="474"/>
        <v>3.6</v>
      </c>
      <c r="O1335" s="611">
        <v>3.6</v>
      </c>
      <c r="P1335" s="611"/>
      <c r="Q1335" s="611"/>
      <c r="R1335" s="611">
        <v>0.74</v>
      </c>
      <c r="S1335" s="611"/>
      <c r="T1335" s="611">
        <f t="shared" si="475"/>
        <v>0</v>
      </c>
      <c r="U1335" s="611"/>
      <c r="V1335" s="611"/>
      <c r="W1335" s="611"/>
      <c r="X1335" s="611"/>
      <c r="Y1335" s="611">
        <v>0.21</v>
      </c>
      <c r="Z1335" s="611"/>
      <c r="AA1335" s="1">
        <f t="shared" si="479"/>
        <v>0.22000000000000003</v>
      </c>
      <c r="AB1335" s="611"/>
      <c r="AC1335" s="611"/>
      <c r="AD1335" s="611"/>
      <c r="AE1335" s="611"/>
      <c r="AF1335" s="611"/>
      <c r="AG1335" s="611"/>
      <c r="AH1335" s="611"/>
      <c r="AI1335" s="1">
        <f t="shared" si="480"/>
        <v>0.12000000000000001</v>
      </c>
      <c r="AJ1335" s="611"/>
      <c r="AK1335" s="611">
        <v>0.02</v>
      </c>
      <c r="AL1335" s="611"/>
      <c r="AM1335" s="611"/>
      <c r="AN1335" s="611"/>
      <c r="AO1335" s="611"/>
      <c r="AP1335" s="611"/>
      <c r="AQ1335" s="611"/>
      <c r="AR1335" s="611"/>
      <c r="AS1335" s="611"/>
      <c r="AT1335" s="611"/>
      <c r="AU1335" s="611"/>
      <c r="AV1335" s="611"/>
      <c r="AW1335" s="611"/>
      <c r="AX1335" s="611"/>
      <c r="AY1335" s="611"/>
      <c r="AZ1335" s="611"/>
      <c r="BA1335" s="611"/>
      <c r="BB1335" s="611"/>
      <c r="BC1335" s="611"/>
      <c r="BD1335" s="611"/>
      <c r="BE1335" s="611">
        <v>0.1</v>
      </c>
      <c r="BF1335" s="611"/>
      <c r="BG1335" s="611"/>
      <c r="BH1335" s="611"/>
      <c r="BI1335" s="611"/>
      <c r="BJ1335" s="611"/>
      <c r="BK1335" s="611"/>
      <c r="BL1335" s="611"/>
      <c r="BM1335" s="611">
        <f t="shared" si="481"/>
        <v>0</v>
      </c>
      <c r="BN1335" s="611"/>
      <c r="BO1335" s="611"/>
      <c r="BP1335" s="611"/>
    </row>
    <row r="1336" spans="1:77" s="773" customFormat="1" ht="30" hidden="1">
      <c r="A1336" s="1060"/>
      <c r="B1336" s="1061">
        <v>37</v>
      </c>
      <c r="C1336" s="1062" t="s">
        <v>363</v>
      </c>
      <c r="D1336" s="1063" t="s">
        <v>25</v>
      </c>
      <c r="E1336" s="1063" t="s">
        <v>155</v>
      </c>
      <c r="F1336" s="1063"/>
      <c r="G1336" s="1064"/>
      <c r="H1336" s="824">
        <f t="shared" si="469"/>
        <v>15.860000000000001</v>
      </c>
      <c r="I1336" s="825">
        <v>0.45</v>
      </c>
      <c r="J1336" s="826">
        <f>K1336+AA1336+BM1336</f>
        <v>15.860000000000001</v>
      </c>
      <c r="K1336" s="827">
        <f t="shared" si="471"/>
        <v>15.47</v>
      </c>
      <c r="L1336" s="827">
        <f t="shared" si="472"/>
        <v>14.92</v>
      </c>
      <c r="M1336" s="827">
        <f t="shared" si="473"/>
        <v>14.92</v>
      </c>
      <c r="N1336" s="827">
        <f t="shared" si="474"/>
        <v>14.6</v>
      </c>
      <c r="O1336" s="827">
        <v>14.6</v>
      </c>
      <c r="P1336" s="827"/>
      <c r="Q1336" s="827"/>
      <c r="R1336" s="827">
        <v>0.32</v>
      </c>
      <c r="S1336" s="827"/>
      <c r="T1336" s="827">
        <f t="shared" si="475"/>
        <v>0</v>
      </c>
      <c r="U1336" s="827"/>
      <c r="V1336" s="827"/>
      <c r="W1336" s="827"/>
      <c r="X1336" s="827"/>
      <c r="Y1336" s="827">
        <v>0.55000000000000004</v>
      </c>
      <c r="Z1336" s="827"/>
      <c r="AA1336" s="827">
        <f>SUM(AB1336:AI1336)+AW1336+SUM(AY1336:BC1336)+SUM(BF1336:BL1336)</f>
        <v>0.29000000000000004</v>
      </c>
      <c r="AB1336" s="827"/>
      <c r="AC1336" s="827"/>
      <c r="AD1336" s="827"/>
      <c r="AE1336" s="827"/>
      <c r="AF1336" s="827"/>
      <c r="AG1336" s="827"/>
      <c r="AH1336" s="827"/>
      <c r="AI1336" s="827">
        <f>SUM(AJ1336:AV1336)+AX1336+SUM(BD1336:BE1336)</f>
        <v>0.13</v>
      </c>
      <c r="AJ1336" s="827"/>
      <c r="AK1336" s="827">
        <v>0.08</v>
      </c>
      <c r="AL1336" s="827"/>
      <c r="AM1336" s="827"/>
      <c r="AN1336" s="827"/>
      <c r="AO1336" s="827"/>
      <c r="AP1336" s="827"/>
      <c r="AQ1336" s="827"/>
      <c r="AR1336" s="827"/>
      <c r="AS1336" s="827"/>
      <c r="AT1336" s="827"/>
      <c r="AU1336" s="827"/>
      <c r="AV1336" s="827"/>
      <c r="AW1336" s="827"/>
      <c r="AX1336" s="827"/>
      <c r="AY1336" s="827"/>
      <c r="AZ1336" s="827">
        <v>0.16</v>
      </c>
      <c r="BA1336" s="827"/>
      <c r="BB1336" s="827"/>
      <c r="BC1336" s="827"/>
      <c r="BD1336" s="827"/>
      <c r="BE1336" s="827">
        <v>0.05</v>
      </c>
      <c r="BF1336" s="827"/>
      <c r="BG1336" s="827"/>
      <c r="BH1336" s="827"/>
      <c r="BI1336" s="827"/>
      <c r="BJ1336" s="827"/>
      <c r="BK1336" s="827"/>
      <c r="BL1336" s="827"/>
      <c r="BM1336" s="827">
        <f t="shared" ref="BM1336" si="482">SUM(BN1336:BP1336)</f>
        <v>0.1</v>
      </c>
      <c r="BN1336" s="827">
        <v>0.1</v>
      </c>
      <c r="BO1336" s="827"/>
      <c r="BP1336" s="827"/>
    </row>
    <row r="1337" spans="1:77" s="652" customFormat="1" hidden="1">
      <c r="A1337" s="638"/>
      <c r="B1337" s="719"/>
      <c r="C1337" s="719"/>
      <c r="D1337" s="640"/>
      <c r="E1337" s="641"/>
      <c r="F1337" s="641"/>
      <c r="G1337" s="989"/>
      <c r="H1337" s="643"/>
      <c r="I1337" s="644"/>
      <c r="J1337" s="645"/>
      <c r="K1337" s="1"/>
      <c r="L1337" s="1"/>
      <c r="M1337" s="1"/>
      <c r="N1337" s="1"/>
      <c r="O1337" s="646"/>
      <c r="P1337" s="646"/>
      <c r="Q1337" s="647"/>
      <c r="R1337" s="646"/>
      <c r="S1337" s="646"/>
      <c r="T1337" s="648"/>
      <c r="U1337" s="646"/>
      <c r="V1337" s="646"/>
      <c r="W1337" s="647"/>
      <c r="X1337" s="646"/>
      <c r="Y1337" s="646"/>
      <c r="Z1337" s="646"/>
      <c r="AA1337" s="1"/>
      <c r="AB1337" s="646"/>
      <c r="AC1337" s="646"/>
      <c r="AD1337" s="647"/>
      <c r="AE1337" s="647"/>
      <c r="AF1337" s="646"/>
      <c r="AG1337" s="646"/>
      <c r="AH1337" s="646"/>
      <c r="AI1337" s="1"/>
      <c r="AJ1337" s="646"/>
      <c r="AK1337" s="646"/>
      <c r="AL1337" s="646"/>
      <c r="AM1337" s="647"/>
      <c r="AN1337" s="646"/>
      <c r="AO1337" s="646"/>
      <c r="AP1337" s="646"/>
      <c r="AQ1337" s="647"/>
      <c r="AR1337" s="646"/>
      <c r="AS1337" s="646"/>
      <c r="AT1337" s="646"/>
      <c r="AU1337" s="616"/>
      <c r="AV1337" s="646"/>
      <c r="AW1337" s="646"/>
      <c r="AX1337" s="646"/>
      <c r="AY1337" s="646"/>
      <c r="AZ1337" s="646"/>
      <c r="BA1337" s="646"/>
      <c r="BB1337" s="646"/>
      <c r="BC1337" s="647"/>
      <c r="BD1337" s="646"/>
      <c r="BE1337" s="646"/>
      <c r="BF1337" s="646"/>
      <c r="BG1337" s="646"/>
      <c r="BH1337" s="647"/>
      <c r="BI1337" s="646"/>
      <c r="BJ1337" s="646"/>
      <c r="BK1337" s="646"/>
      <c r="BL1337" s="647"/>
      <c r="BM1337" s="1"/>
      <c r="BN1337" s="646"/>
      <c r="BO1337" s="646"/>
      <c r="BP1337" s="646"/>
      <c r="BQ1337" s="542"/>
      <c r="BR1337" s="640"/>
      <c r="BS1337" s="710"/>
      <c r="BT1337" s="640"/>
      <c r="BU1337" s="651"/>
      <c r="BY1337" s="989"/>
    </row>
    <row r="1338" spans="1:77" s="773" customFormat="1" hidden="1">
      <c r="A1338" s="855"/>
      <c r="B1338" s="856">
        <v>5</v>
      </c>
      <c r="C1338" s="1041" t="s">
        <v>364</v>
      </c>
      <c r="D1338" s="1042" t="s">
        <v>25</v>
      </c>
      <c r="E1338" s="859" t="s">
        <v>2782</v>
      </c>
      <c r="F1338" s="1042"/>
      <c r="G1338" s="1043"/>
      <c r="H1338" s="608">
        <f t="shared" ref="H1338:H1342" si="483">J1338</f>
        <v>0.56000000000000005</v>
      </c>
      <c r="I1338" s="609"/>
      <c r="J1338" s="610">
        <f>K1338+AA1338+BM1338</f>
        <v>0.56000000000000005</v>
      </c>
      <c r="K1338" s="611">
        <f t="shared" ref="K1338:K1342" si="484">L1338+T1338+X1338+Y1338+Z1338</f>
        <v>0.15</v>
      </c>
      <c r="L1338" s="611">
        <f t="shared" ref="L1338:L1342" si="485">M1338+S1338</f>
        <v>0.15</v>
      </c>
      <c r="M1338" s="611">
        <f t="shared" ref="M1338:M1342" si="486">N1338+R1338</f>
        <v>0.15</v>
      </c>
      <c r="N1338" s="611">
        <f t="shared" ref="N1338:N1342" si="487">O1338+P1338+Q1338</f>
        <v>0</v>
      </c>
      <c r="O1338" s="611"/>
      <c r="P1338" s="611"/>
      <c r="Q1338" s="611"/>
      <c r="R1338" s="611">
        <v>0.15</v>
      </c>
      <c r="S1338" s="611"/>
      <c r="T1338" s="611">
        <f t="shared" ref="T1338:T1342" si="488">U1338+V1338+W1338</f>
        <v>0</v>
      </c>
      <c r="U1338" s="611"/>
      <c r="V1338" s="611"/>
      <c r="W1338" s="611"/>
      <c r="X1338" s="611"/>
      <c r="Y1338" s="611"/>
      <c r="Z1338" s="611"/>
      <c r="AA1338" s="611">
        <f t="shared" ref="AA1338:AA1342" si="489">SUM(AB1338:AI1338)+AW1338+SUM(AY1338:BC1338)+SUM(BF1338:BL1338)</f>
        <v>0.38</v>
      </c>
      <c r="AB1338" s="611"/>
      <c r="AC1338" s="611"/>
      <c r="AD1338" s="611"/>
      <c r="AE1338" s="611"/>
      <c r="AF1338" s="611">
        <v>0.04</v>
      </c>
      <c r="AG1338" s="611"/>
      <c r="AH1338" s="611"/>
      <c r="AI1338" s="611">
        <f t="shared" ref="AI1338:AI1342" si="490">SUM(AJ1338:AV1338)+AX1338+SUM(BD1338:BE1338)</f>
        <v>7.0000000000000007E-2</v>
      </c>
      <c r="AJ1338" s="611"/>
      <c r="AK1338" s="611"/>
      <c r="AL1338" s="611"/>
      <c r="AM1338" s="611"/>
      <c r="AN1338" s="611"/>
      <c r="AO1338" s="611"/>
      <c r="AP1338" s="611"/>
      <c r="AQ1338" s="611"/>
      <c r="AR1338" s="611"/>
      <c r="AS1338" s="611"/>
      <c r="AT1338" s="611"/>
      <c r="AU1338" s="611"/>
      <c r="AV1338" s="611"/>
      <c r="AW1338" s="611"/>
      <c r="AX1338" s="611"/>
      <c r="AY1338" s="611"/>
      <c r="AZ1338" s="611">
        <v>0.27</v>
      </c>
      <c r="BA1338" s="611"/>
      <c r="BB1338" s="611"/>
      <c r="BC1338" s="611"/>
      <c r="BD1338" s="611"/>
      <c r="BE1338" s="611">
        <v>7.0000000000000007E-2</v>
      </c>
      <c r="BF1338" s="611"/>
      <c r="BG1338" s="611"/>
      <c r="BH1338" s="611"/>
      <c r="BI1338" s="611"/>
      <c r="BJ1338" s="611"/>
      <c r="BK1338" s="611"/>
      <c r="BL1338" s="611"/>
      <c r="BM1338" s="611">
        <f t="shared" ref="BM1338:BM1342" si="491">SUM(BN1338:BP1338)</f>
        <v>0.03</v>
      </c>
      <c r="BN1338" s="611">
        <v>0.03</v>
      </c>
      <c r="BO1338" s="611"/>
      <c r="BP1338" s="611"/>
    </row>
    <row r="1339" spans="1:77" s="773" customFormat="1" ht="30" hidden="1">
      <c r="A1339" s="855"/>
      <c r="B1339" s="856">
        <v>6</v>
      </c>
      <c r="C1339" s="1041" t="s">
        <v>365</v>
      </c>
      <c r="D1339" s="1042" t="s">
        <v>25</v>
      </c>
      <c r="E1339" s="859" t="s">
        <v>2782</v>
      </c>
      <c r="F1339" s="1042"/>
      <c r="G1339" s="1043"/>
      <c r="H1339" s="608">
        <f t="shared" si="483"/>
        <v>1.4200000000000002</v>
      </c>
      <c r="I1339" s="609"/>
      <c r="J1339" s="610">
        <f>K1339+AA1339+BM1339</f>
        <v>1.4200000000000002</v>
      </c>
      <c r="K1339" s="611">
        <f t="shared" si="484"/>
        <v>0</v>
      </c>
      <c r="L1339" s="611">
        <f t="shared" si="485"/>
        <v>0</v>
      </c>
      <c r="M1339" s="611">
        <f t="shared" si="486"/>
        <v>0</v>
      </c>
      <c r="N1339" s="611">
        <f t="shared" si="487"/>
        <v>0</v>
      </c>
      <c r="O1339" s="611"/>
      <c r="P1339" s="611"/>
      <c r="Q1339" s="611"/>
      <c r="R1339" s="611"/>
      <c r="S1339" s="611"/>
      <c r="T1339" s="611">
        <f t="shared" si="488"/>
        <v>0</v>
      </c>
      <c r="U1339" s="611"/>
      <c r="V1339" s="611"/>
      <c r="W1339" s="611"/>
      <c r="X1339" s="611"/>
      <c r="Y1339" s="611"/>
      <c r="Z1339" s="611"/>
      <c r="AA1339" s="611">
        <f t="shared" si="489"/>
        <v>1.3800000000000001</v>
      </c>
      <c r="AB1339" s="611"/>
      <c r="AC1339" s="611"/>
      <c r="AD1339" s="611"/>
      <c r="AE1339" s="611"/>
      <c r="AF1339" s="611"/>
      <c r="AG1339" s="611"/>
      <c r="AH1339" s="611"/>
      <c r="AI1339" s="611">
        <f t="shared" si="490"/>
        <v>0.24</v>
      </c>
      <c r="AJ1339" s="611"/>
      <c r="AK1339" s="611"/>
      <c r="AL1339" s="611"/>
      <c r="AM1339" s="611"/>
      <c r="AN1339" s="611"/>
      <c r="AO1339" s="611">
        <v>0.24</v>
      </c>
      <c r="AP1339" s="611"/>
      <c r="AQ1339" s="611"/>
      <c r="AR1339" s="611"/>
      <c r="AS1339" s="611"/>
      <c r="AT1339" s="611"/>
      <c r="AU1339" s="611"/>
      <c r="AV1339" s="611"/>
      <c r="AW1339" s="611"/>
      <c r="AX1339" s="611"/>
      <c r="AY1339" s="611"/>
      <c r="AZ1339" s="611">
        <v>1.07</v>
      </c>
      <c r="BA1339" s="611"/>
      <c r="BB1339" s="611"/>
      <c r="BC1339" s="611"/>
      <c r="BD1339" s="611"/>
      <c r="BE1339" s="611"/>
      <c r="BF1339" s="611"/>
      <c r="BG1339" s="611"/>
      <c r="BH1339" s="611"/>
      <c r="BI1339" s="611">
        <v>7.0000000000000007E-2</v>
      </c>
      <c r="BJ1339" s="611"/>
      <c r="BK1339" s="611"/>
      <c r="BL1339" s="611"/>
      <c r="BM1339" s="611">
        <f t="shared" si="491"/>
        <v>0.04</v>
      </c>
      <c r="BN1339" s="611">
        <v>0.04</v>
      </c>
      <c r="BO1339" s="611"/>
      <c r="BP1339" s="611"/>
    </row>
    <row r="1340" spans="1:77" s="773" customFormat="1" ht="30" hidden="1">
      <c r="A1340" s="855"/>
      <c r="B1340" s="856">
        <v>9</v>
      </c>
      <c r="C1340" s="1327" t="s">
        <v>366</v>
      </c>
      <c r="D1340" s="1042" t="s">
        <v>25</v>
      </c>
      <c r="E1340" s="859" t="s">
        <v>2782</v>
      </c>
      <c r="F1340" s="1042"/>
      <c r="G1340" s="1043"/>
      <c r="H1340" s="608">
        <f t="shared" si="483"/>
        <v>0.03</v>
      </c>
      <c r="I1340" s="609"/>
      <c r="J1340" s="610">
        <f>K1340+AA1340+BM1340</f>
        <v>0.03</v>
      </c>
      <c r="K1340" s="611">
        <f t="shared" si="484"/>
        <v>0</v>
      </c>
      <c r="L1340" s="611">
        <f t="shared" si="485"/>
        <v>0</v>
      </c>
      <c r="M1340" s="611">
        <f t="shared" si="486"/>
        <v>0</v>
      </c>
      <c r="N1340" s="611">
        <f t="shared" si="487"/>
        <v>0</v>
      </c>
      <c r="O1340" s="611"/>
      <c r="P1340" s="611"/>
      <c r="Q1340" s="611"/>
      <c r="R1340" s="611"/>
      <c r="S1340" s="611"/>
      <c r="T1340" s="611">
        <f t="shared" si="488"/>
        <v>0</v>
      </c>
      <c r="U1340" s="611"/>
      <c r="V1340" s="611"/>
      <c r="W1340" s="611"/>
      <c r="X1340" s="611"/>
      <c r="Y1340" s="611"/>
      <c r="Z1340" s="611"/>
      <c r="AA1340" s="611">
        <f t="shared" si="489"/>
        <v>0.03</v>
      </c>
      <c r="AB1340" s="611"/>
      <c r="AC1340" s="611"/>
      <c r="AD1340" s="611"/>
      <c r="AE1340" s="611"/>
      <c r="AF1340" s="611">
        <v>0.03</v>
      </c>
      <c r="AG1340" s="611"/>
      <c r="AH1340" s="611"/>
      <c r="AI1340" s="611">
        <f t="shared" si="490"/>
        <v>0</v>
      </c>
      <c r="AJ1340" s="611"/>
      <c r="AK1340" s="611"/>
      <c r="AL1340" s="611"/>
      <c r="AM1340" s="611"/>
      <c r="AN1340" s="611"/>
      <c r="AO1340" s="611"/>
      <c r="AP1340" s="611"/>
      <c r="AQ1340" s="611"/>
      <c r="AR1340" s="611"/>
      <c r="AS1340" s="611"/>
      <c r="AT1340" s="611"/>
      <c r="AU1340" s="611"/>
      <c r="AV1340" s="611"/>
      <c r="AW1340" s="611"/>
      <c r="AX1340" s="611"/>
      <c r="AY1340" s="611"/>
      <c r="AZ1340" s="611"/>
      <c r="BA1340" s="611"/>
      <c r="BB1340" s="611"/>
      <c r="BC1340" s="611"/>
      <c r="BD1340" s="611"/>
      <c r="BE1340" s="611"/>
      <c r="BF1340" s="611"/>
      <c r="BG1340" s="611"/>
      <c r="BH1340" s="611"/>
      <c r="BI1340" s="611"/>
      <c r="BJ1340" s="611"/>
      <c r="BK1340" s="611"/>
      <c r="BL1340" s="611"/>
      <c r="BM1340" s="611">
        <f t="shared" si="491"/>
        <v>0</v>
      </c>
      <c r="BN1340" s="611"/>
      <c r="BO1340" s="611"/>
      <c r="BP1340" s="611"/>
    </row>
    <row r="1341" spans="1:77" s="773" customFormat="1" hidden="1">
      <c r="A1341" s="855"/>
      <c r="B1341" s="856">
        <v>14</v>
      </c>
      <c r="C1341" s="1041" t="s">
        <v>367</v>
      </c>
      <c r="D1341" s="1042" t="s">
        <v>25</v>
      </c>
      <c r="E1341" s="859" t="s">
        <v>2782</v>
      </c>
      <c r="F1341" s="1042"/>
      <c r="G1341" s="1043"/>
      <c r="H1341" s="608">
        <f t="shared" si="483"/>
        <v>0.09</v>
      </c>
      <c r="I1341" s="609"/>
      <c r="J1341" s="610">
        <f>K1341+AA1341+BM1341</f>
        <v>0.09</v>
      </c>
      <c r="K1341" s="611">
        <f t="shared" si="484"/>
        <v>0.02</v>
      </c>
      <c r="L1341" s="611">
        <f t="shared" si="485"/>
        <v>0.02</v>
      </c>
      <c r="M1341" s="611">
        <f t="shared" si="486"/>
        <v>0.02</v>
      </c>
      <c r="N1341" s="611">
        <f t="shared" si="487"/>
        <v>0</v>
      </c>
      <c r="O1341" s="611"/>
      <c r="P1341" s="611"/>
      <c r="Q1341" s="611"/>
      <c r="R1341" s="611">
        <v>0.02</v>
      </c>
      <c r="S1341" s="611"/>
      <c r="T1341" s="611">
        <f t="shared" si="488"/>
        <v>0</v>
      </c>
      <c r="U1341" s="611"/>
      <c r="V1341" s="611"/>
      <c r="W1341" s="611"/>
      <c r="X1341" s="611"/>
      <c r="Y1341" s="611"/>
      <c r="Z1341" s="611"/>
      <c r="AA1341" s="611">
        <f t="shared" si="489"/>
        <v>6.9999999999999993E-2</v>
      </c>
      <c r="AB1341" s="611"/>
      <c r="AC1341" s="611"/>
      <c r="AD1341" s="611"/>
      <c r="AE1341" s="611"/>
      <c r="AF1341" s="611"/>
      <c r="AG1341" s="611"/>
      <c r="AH1341" s="611"/>
      <c r="AI1341" s="611">
        <f t="shared" si="490"/>
        <v>0.06</v>
      </c>
      <c r="AJ1341" s="611"/>
      <c r="AK1341" s="611"/>
      <c r="AL1341" s="611"/>
      <c r="AM1341" s="611"/>
      <c r="AN1341" s="611"/>
      <c r="AO1341" s="611">
        <v>0.06</v>
      </c>
      <c r="AP1341" s="611"/>
      <c r="AQ1341" s="611"/>
      <c r="AR1341" s="611"/>
      <c r="AS1341" s="611"/>
      <c r="AT1341" s="611"/>
      <c r="AU1341" s="611"/>
      <c r="AV1341" s="611"/>
      <c r="AW1341" s="611"/>
      <c r="AX1341" s="611"/>
      <c r="AY1341" s="611"/>
      <c r="AZ1341" s="611">
        <v>0.01</v>
      </c>
      <c r="BA1341" s="611"/>
      <c r="BB1341" s="611"/>
      <c r="BC1341" s="611"/>
      <c r="BD1341" s="611"/>
      <c r="BE1341" s="611"/>
      <c r="BF1341" s="611"/>
      <c r="BG1341" s="611"/>
      <c r="BH1341" s="611"/>
      <c r="BI1341" s="611"/>
      <c r="BJ1341" s="611"/>
      <c r="BK1341" s="611"/>
      <c r="BL1341" s="611"/>
      <c r="BM1341" s="611">
        <f t="shared" si="491"/>
        <v>0</v>
      </c>
      <c r="BN1341" s="611"/>
      <c r="BO1341" s="611"/>
      <c r="BP1341" s="611"/>
    </row>
    <row r="1342" spans="1:77" s="773" customFormat="1" hidden="1">
      <c r="A1342" s="855"/>
      <c r="B1342" s="856">
        <v>15</v>
      </c>
      <c r="C1342" s="1041" t="s">
        <v>368</v>
      </c>
      <c r="D1342" s="1042" t="s">
        <v>25</v>
      </c>
      <c r="E1342" s="859" t="s">
        <v>2782</v>
      </c>
      <c r="F1342" s="1042"/>
      <c r="G1342" s="1043"/>
      <c r="H1342" s="608">
        <f t="shared" si="483"/>
        <v>0.13</v>
      </c>
      <c r="I1342" s="609"/>
      <c r="J1342" s="610">
        <f>K1342+AA1342+BM1342</f>
        <v>0.13</v>
      </c>
      <c r="K1342" s="611">
        <f t="shared" si="484"/>
        <v>0</v>
      </c>
      <c r="L1342" s="611">
        <f t="shared" si="485"/>
        <v>0</v>
      </c>
      <c r="M1342" s="611">
        <f t="shared" si="486"/>
        <v>0</v>
      </c>
      <c r="N1342" s="611">
        <f t="shared" si="487"/>
        <v>0</v>
      </c>
      <c r="O1342" s="611"/>
      <c r="P1342" s="611"/>
      <c r="Q1342" s="611"/>
      <c r="R1342" s="611"/>
      <c r="S1342" s="611"/>
      <c r="T1342" s="611">
        <f t="shared" si="488"/>
        <v>0</v>
      </c>
      <c r="U1342" s="611"/>
      <c r="V1342" s="611"/>
      <c r="W1342" s="611"/>
      <c r="X1342" s="611"/>
      <c r="Y1342" s="611"/>
      <c r="Z1342" s="611"/>
      <c r="AA1342" s="611">
        <f t="shared" si="489"/>
        <v>0.13</v>
      </c>
      <c r="AB1342" s="611"/>
      <c r="AC1342" s="611"/>
      <c r="AD1342" s="611"/>
      <c r="AE1342" s="611"/>
      <c r="AF1342" s="611"/>
      <c r="AG1342" s="611"/>
      <c r="AH1342" s="611"/>
      <c r="AI1342" s="611">
        <f t="shared" si="490"/>
        <v>0.02</v>
      </c>
      <c r="AJ1342" s="611"/>
      <c r="AK1342" s="611"/>
      <c r="AL1342" s="611"/>
      <c r="AM1342" s="611"/>
      <c r="AN1342" s="611"/>
      <c r="AO1342" s="611">
        <v>0.01</v>
      </c>
      <c r="AP1342" s="611"/>
      <c r="AQ1342" s="611"/>
      <c r="AR1342" s="611"/>
      <c r="AS1342" s="611"/>
      <c r="AT1342" s="611"/>
      <c r="AU1342" s="611"/>
      <c r="AV1342" s="611"/>
      <c r="AW1342" s="611"/>
      <c r="AX1342" s="611"/>
      <c r="AY1342" s="611"/>
      <c r="AZ1342" s="611">
        <v>0.11</v>
      </c>
      <c r="BA1342" s="611"/>
      <c r="BB1342" s="611"/>
      <c r="BC1342" s="611"/>
      <c r="BD1342" s="611"/>
      <c r="BE1342" s="611">
        <v>0.01</v>
      </c>
      <c r="BF1342" s="611"/>
      <c r="BG1342" s="611"/>
      <c r="BH1342" s="611"/>
      <c r="BI1342" s="611"/>
      <c r="BJ1342" s="611"/>
      <c r="BK1342" s="611"/>
      <c r="BL1342" s="611"/>
      <c r="BM1342" s="611">
        <f t="shared" si="491"/>
        <v>0</v>
      </c>
      <c r="BN1342" s="611"/>
      <c r="BO1342" s="611"/>
      <c r="BP1342" s="611"/>
    </row>
    <row r="1343" spans="1:77" s="652" customFormat="1" hidden="1">
      <c r="A1343" s="1320"/>
      <c r="B1343" s="714"/>
      <c r="C1343" s="714"/>
      <c r="D1343" s="640"/>
      <c r="E1343" s="641"/>
      <c r="F1343" s="1321"/>
      <c r="G1343" s="989"/>
      <c r="H1343" s="643"/>
      <c r="I1343" s="644"/>
      <c r="J1343" s="645"/>
      <c r="K1343" s="1"/>
      <c r="L1343" s="1"/>
      <c r="M1343" s="1"/>
      <c r="N1343" s="1"/>
      <c r="O1343" s="646"/>
      <c r="P1343" s="646"/>
      <c r="Q1343" s="647"/>
      <c r="R1343" s="646"/>
      <c r="S1343" s="646"/>
      <c r="T1343" s="648"/>
      <c r="U1343" s="646"/>
      <c r="V1343" s="646"/>
      <c r="W1343" s="647"/>
      <c r="X1343" s="646"/>
      <c r="Y1343" s="646"/>
      <c r="Z1343" s="646"/>
      <c r="AA1343" s="1"/>
      <c r="AB1343" s="646"/>
      <c r="AC1343" s="646"/>
      <c r="AD1343" s="647"/>
      <c r="AE1343" s="647"/>
      <c r="AF1343" s="646"/>
      <c r="AG1343" s="646"/>
      <c r="AH1343" s="646"/>
      <c r="AI1343" s="1"/>
      <c r="AJ1343" s="646"/>
      <c r="AK1343" s="646"/>
      <c r="AL1343" s="646"/>
      <c r="AM1343" s="647"/>
      <c r="AN1343" s="646"/>
      <c r="AO1343" s="646"/>
      <c r="AP1343" s="646"/>
      <c r="AQ1343" s="647"/>
      <c r="AR1343" s="646"/>
      <c r="AS1343" s="646"/>
      <c r="AT1343" s="646"/>
      <c r="AU1343" s="616"/>
      <c r="AV1343" s="646"/>
      <c r="AW1343" s="646"/>
      <c r="AX1343" s="646"/>
      <c r="AY1343" s="646"/>
      <c r="AZ1343" s="646"/>
      <c r="BA1343" s="646"/>
      <c r="BB1343" s="646"/>
      <c r="BC1343" s="647"/>
      <c r="BD1343" s="646"/>
      <c r="BE1343" s="646"/>
      <c r="BF1343" s="646"/>
      <c r="BG1343" s="646"/>
      <c r="BH1343" s="647"/>
      <c r="BI1343" s="646"/>
      <c r="BJ1343" s="646"/>
      <c r="BK1343" s="646"/>
      <c r="BL1343" s="647"/>
      <c r="BM1343" s="1"/>
      <c r="BN1343" s="646"/>
      <c r="BO1343" s="646"/>
      <c r="BP1343" s="646"/>
      <c r="BQ1343" s="542"/>
      <c r="BR1343" s="649"/>
      <c r="BS1343" s="1322"/>
      <c r="BT1343" s="640"/>
      <c r="BU1343" s="651"/>
      <c r="BY1343" s="989"/>
    </row>
    <row r="1344" spans="1:77" s="652" customFormat="1" hidden="1">
      <c r="A1344" s="638"/>
      <c r="B1344" s="714"/>
      <c r="C1344" s="714"/>
      <c r="D1344" s="640"/>
      <c r="E1344" s="641"/>
      <c r="F1344" s="1321"/>
      <c r="G1344" s="989"/>
      <c r="H1344" s="643"/>
      <c r="I1344" s="644"/>
      <c r="J1344" s="645"/>
      <c r="K1344" s="1"/>
      <c r="L1344" s="1"/>
      <c r="M1344" s="1"/>
      <c r="N1344" s="1"/>
      <c r="O1344" s="646"/>
      <c r="P1344" s="646"/>
      <c r="Q1344" s="647"/>
      <c r="R1344" s="646"/>
      <c r="S1344" s="646"/>
      <c r="T1344" s="648"/>
      <c r="U1344" s="646"/>
      <c r="V1344" s="646"/>
      <c r="W1344" s="647"/>
      <c r="X1344" s="646"/>
      <c r="Y1344" s="646"/>
      <c r="Z1344" s="646"/>
      <c r="AA1344" s="1"/>
      <c r="AB1344" s="646"/>
      <c r="AC1344" s="646"/>
      <c r="AD1344" s="647"/>
      <c r="AE1344" s="647"/>
      <c r="AF1344" s="646"/>
      <c r="AG1344" s="646"/>
      <c r="AH1344" s="646"/>
      <c r="AI1344" s="1"/>
      <c r="AJ1344" s="646"/>
      <c r="AK1344" s="646"/>
      <c r="AL1344" s="646"/>
      <c r="AM1344" s="647"/>
      <c r="AN1344" s="646"/>
      <c r="AO1344" s="646"/>
      <c r="AP1344" s="646"/>
      <c r="AQ1344" s="647"/>
      <c r="AR1344" s="646"/>
      <c r="AS1344" s="646"/>
      <c r="AT1344" s="646"/>
      <c r="AU1344" s="616"/>
      <c r="AV1344" s="646"/>
      <c r="AW1344" s="646"/>
      <c r="AX1344" s="646"/>
      <c r="AY1344" s="646"/>
      <c r="AZ1344" s="646"/>
      <c r="BA1344" s="646"/>
      <c r="BB1344" s="646"/>
      <c r="BC1344" s="647"/>
      <c r="BD1344" s="646"/>
      <c r="BE1344" s="646"/>
      <c r="BF1344" s="646"/>
      <c r="BG1344" s="646"/>
      <c r="BH1344" s="647"/>
      <c r="BI1344" s="646"/>
      <c r="BJ1344" s="646"/>
      <c r="BK1344" s="646"/>
      <c r="BL1344" s="647"/>
      <c r="BM1344" s="1"/>
      <c r="BN1344" s="646"/>
      <c r="BO1344" s="646"/>
      <c r="BP1344" s="646"/>
      <c r="BQ1344" s="542"/>
      <c r="BR1344" s="649"/>
      <c r="BS1344" s="1322"/>
      <c r="BT1344" s="640"/>
      <c r="BU1344" s="651"/>
      <c r="BY1344" s="989"/>
    </row>
    <row r="1345" spans="1:68" s="1330" customFormat="1" hidden="1">
      <c r="A1345" s="1050"/>
      <c r="B1345" s="1328">
        <v>1</v>
      </c>
      <c r="C1345" s="1052" t="s">
        <v>369</v>
      </c>
      <c r="D1345" s="1329" t="s">
        <v>25</v>
      </c>
      <c r="E1345" s="1329" t="s">
        <v>2741</v>
      </c>
      <c r="F1345" s="1329"/>
      <c r="G1345" s="1054"/>
      <c r="H1345" s="1055">
        <f>J1345</f>
        <v>0.03</v>
      </c>
      <c r="I1345" s="1056"/>
      <c r="J1345" s="1057">
        <f t="shared" ref="J1345:J1363" si="492">K1345+AA1345+BM1345</f>
        <v>0.03</v>
      </c>
      <c r="K1345" s="685">
        <f>L1345+T1345+X1345+Y1345+Z1345</f>
        <v>0</v>
      </c>
      <c r="L1345" s="685">
        <f>M1345+S1345</f>
        <v>0</v>
      </c>
      <c r="M1345" s="685">
        <f>N1345+R1345</f>
        <v>0</v>
      </c>
      <c r="N1345" s="685">
        <f>O1345+P1345+Q1345</f>
        <v>0</v>
      </c>
      <c r="O1345" s="685"/>
      <c r="P1345" s="685"/>
      <c r="Q1345" s="685"/>
      <c r="R1345" s="685"/>
      <c r="S1345" s="685"/>
      <c r="T1345" s="685">
        <f>U1345+V1345+W1345</f>
        <v>0</v>
      </c>
      <c r="U1345" s="685"/>
      <c r="V1345" s="685"/>
      <c r="W1345" s="685"/>
      <c r="X1345" s="685"/>
      <c r="Y1345" s="685"/>
      <c r="Z1345" s="685"/>
      <c r="AA1345" s="685">
        <f>SUM(AB1345:AI1345)+AW1345+SUM(AY1345:BC1345)+SUM(BF1345:BL1345)</f>
        <v>0.03</v>
      </c>
      <c r="AB1345" s="685"/>
      <c r="AC1345" s="685"/>
      <c r="AD1345" s="685"/>
      <c r="AE1345" s="685"/>
      <c r="AF1345" s="685"/>
      <c r="AG1345" s="685"/>
      <c r="AH1345" s="685"/>
      <c r="AI1345" s="685">
        <f>SUM(AJ1345:AV1345)+AX1345+SUM(BD1345:BE1345)</f>
        <v>0</v>
      </c>
      <c r="AJ1345" s="685"/>
      <c r="AK1345" s="685"/>
      <c r="AL1345" s="685"/>
      <c r="AM1345" s="685"/>
      <c r="AN1345" s="685"/>
      <c r="AO1345" s="685"/>
      <c r="AP1345" s="685"/>
      <c r="AQ1345" s="685"/>
      <c r="AR1345" s="685"/>
      <c r="AS1345" s="685"/>
      <c r="AT1345" s="685"/>
      <c r="AU1345" s="685"/>
      <c r="AV1345" s="685"/>
      <c r="AW1345" s="685"/>
      <c r="AX1345" s="685"/>
      <c r="AY1345" s="685"/>
      <c r="AZ1345" s="685">
        <v>0.03</v>
      </c>
      <c r="BA1345" s="685"/>
      <c r="BB1345" s="685"/>
      <c r="BC1345" s="685"/>
      <c r="BD1345" s="685"/>
      <c r="BE1345" s="685"/>
      <c r="BF1345" s="685"/>
      <c r="BG1345" s="685"/>
      <c r="BH1345" s="685"/>
      <c r="BI1345" s="685"/>
      <c r="BJ1345" s="685"/>
      <c r="BK1345" s="685"/>
      <c r="BL1345" s="685"/>
      <c r="BM1345" s="685">
        <f>SUM(BN1345:BP1345)</f>
        <v>0</v>
      </c>
      <c r="BN1345" s="685"/>
      <c r="BO1345" s="685"/>
      <c r="BP1345" s="685"/>
    </row>
    <row r="1346" spans="1:68" s="1330" customFormat="1" hidden="1">
      <c r="A1346" s="1050"/>
      <c r="B1346" s="1051">
        <v>2</v>
      </c>
      <c r="C1346" s="1052" t="s">
        <v>370</v>
      </c>
      <c r="D1346" s="1053" t="s">
        <v>25</v>
      </c>
      <c r="E1346" s="1329" t="s">
        <v>2741</v>
      </c>
      <c r="F1346" s="1053"/>
      <c r="G1346" s="1054"/>
      <c r="H1346" s="1055">
        <f t="shared" ref="H1346:H1363" si="493">J1346</f>
        <v>0.33</v>
      </c>
      <c r="I1346" s="1056"/>
      <c r="J1346" s="1057">
        <f t="shared" si="492"/>
        <v>0.33</v>
      </c>
      <c r="K1346" s="685">
        <f t="shared" ref="K1346:K1363" si="494">L1346+T1346+X1346+Y1346+Z1346</f>
        <v>0</v>
      </c>
      <c r="L1346" s="685">
        <f t="shared" ref="L1346:L1363" si="495">M1346+S1346</f>
        <v>0</v>
      </c>
      <c r="M1346" s="685">
        <f t="shared" ref="M1346:M1363" si="496">N1346+R1346</f>
        <v>0</v>
      </c>
      <c r="N1346" s="685">
        <f t="shared" ref="N1346:N1363" si="497">O1346+P1346+Q1346</f>
        <v>0</v>
      </c>
      <c r="O1346" s="685"/>
      <c r="P1346" s="685"/>
      <c r="Q1346" s="685"/>
      <c r="R1346" s="685"/>
      <c r="S1346" s="685"/>
      <c r="T1346" s="685">
        <f t="shared" ref="T1346:T1363" si="498">U1346+V1346+W1346</f>
        <v>0</v>
      </c>
      <c r="U1346" s="685"/>
      <c r="V1346" s="685"/>
      <c r="W1346" s="685"/>
      <c r="X1346" s="685"/>
      <c r="Y1346" s="685"/>
      <c r="Z1346" s="685"/>
      <c r="AA1346" s="685">
        <f t="shared" ref="AA1346:AA1358" si="499">SUM(AB1346:AI1346)+AW1346+SUM(AY1346:BC1346)+SUM(BF1346:BL1346)</f>
        <v>0.33</v>
      </c>
      <c r="AB1346" s="685">
        <v>0.02</v>
      </c>
      <c r="AC1346" s="685"/>
      <c r="AD1346" s="685"/>
      <c r="AE1346" s="685"/>
      <c r="AF1346" s="685"/>
      <c r="AG1346" s="685">
        <v>0.31</v>
      </c>
      <c r="AH1346" s="685"/>
      <c r="AI1346" s="685">
        <f t="shared" ref="AI1346:AI1358" si="500">SUM(AJ1346:AV1346)+AX1346+SUM(BD1346:BE1346)</f>
        <v>0</v>
      </c>
      <c r="AJ1346" s="685"/>
      <c r="AK1346" s="685"/>
      <c r="AL1346" s="685"/>
      <c r="AM1346" s="685"/>
      <c r="AN1346" s="685"/>
      <c r="AO1346" s="685"/>
      <c r="AP1346" s="685"/>
      <c r="AQ1346" s="685"/>
      <c r="AR1346" s="685"/>
      <c r="AS1346" s="685"/>
      <c r="AT1346" s="685"/>
      <c r="AU1346" s="685"/>
      <c r="AV1346" s="685"/>
      <c r="AW1346" s="685"/>
      <c r="AX1346" s="685"/>
      <c r="AY1346" s="685"/>
      <c r="AZ1346" s="685"/>
      <c r="BA1346" s="685"/>
      <c r="BB1346" s="685"/>
      <c r="BC1346" s="685"/>
      <c r="BD1346" s="685"/>
      <c r="BE1346" s="685"/>
      <c r="BF1346" s="685"/>
      <c r="BG1346" s="685"/>
      <c r="BH1346" s="685"/>
      <c r="BI1346" s="685"/>
      <c r="BJ1346" s="685"/>
      <c r="BK1346" s="685"/>
      <c r="BL1346" s="685"/>
      <c r="BM1346" s="685">
        <f t="shared" ref="BM1346:BM1363" si="501">SUM(BN1346:BP1346)</f>
        <v>0</v>
      </c>
      <c r="BN1346" s="685"/>
      <c r="BO1346" s="685"/>
      <c r="BP1346" s="685"/>
    </row>
    <row r="1347" spans="1:68" s="1330" customFormat="1" hidden="1">
      <c r="A1347" s="1050"/>
      <c r="B1347" s="1051">
        <v>3</v>
      </c>
      <c r="C1347" s="1052" t="s">
        <v>371</v>
      </c>
      <c r="D1347" s="1053" t="s">
        <v>25</v>
      </c>
      <c r="E1347" s="1329" t="s">
        <v>2741</v>
      </c>
      <c r="F1347" s="1053"/>
      <c r="G1347" s="1054"/>
      <c r="H1347" s="1055">
        <f t="shared" si="493"/>
        <v>0.30000000000000004</v>
      </c>
      <c r="I1347" s="1056"/>
      <c r="J1347" s="1057">
        <f t="shared" si="492"/>
        <v>0.30000000000000004</v>
      </c>
      <c r="K1347" s="685">
        <f t="shared" si="494"/>
        <v>7.0000000000000007E-2</v>
      </c>
      <c r="L1347" s="685">
        <f t="shared" si="495"/>
        <v>7.0000000000000007E-2</v>
      </c>
      <c r="M1347" s="685">
        <f t="shared" si="496"/>
        <v>7.0000000000000007E-2</v>
      </c>
      <c r="N1347" s="685">
        <f t="shared" si="497"/>
        <v>7.0000000000000007E-2</v>
      </c>
      <c r="O1347" s="685">
        <v>7.0000000000000007E-2</v>
      </c>
      <c r="P1347" s="685"/>
      <c r="Q1347" s="685"/>
      <c r="R1347" s="685"/>
      <c r="S1347" s="685"/>
      <c r="T1347" s="685">
        <f t="shared" si="498"/>
        <v>0</v>
      </c>
      <c r="U1347" s="685"/>
      <c r="V1347" s="685"/>
      <c r="W1347" s="685"/>
      <c r="X1347" s="685"/>
      <c r="Y1347" s="685"/>
      <c r="Z1347" s="685"/>
      <c r="AA1347" s="685">
        <f t="shared" si="499"/>
        <v>0.23</v>
      </c>
      <c r="AB1347" s="685"/>
      <c r="AC1347" s="685"/>
      <c r="AD1347" s="685"/>
      <c r="AE1347" s="685"/>
      <c r="AF1347" s="685"/>
      <c r="AG1347" s="685"/>
      <c r="AH1347" s="685"/>
      <c r="AI1347" s="685">
        <f t="shared" si="500"/>
        <v>0</v>
      </c>
      <c r="AJ1347" s="685"/>
      <c r="AK1347" s="685"/>
      <c r="AL1347" s="685"/>
      <c r="AM1347" s="685"/>
      <c r="AN1347" s="685"/>
      <c r="AO1347" s="685"/>
      <c r="AP1347" s="685"/>
      <c r="AQ1347" s="685"/>
      <c r="AR1347" s="685"/>
      <c r="AS1347" s="685"/>
      <c r="AT1347" s="685"/>
      <c r="AU1347" s="685"/>
      <c r="AV1347" s="685"/>
      <c r="AW1347" s="685"/>
      <c r="AX1347" s="685"/>
      <c r="AY1347" s="685"/>
      <c r="AZ1347" s="685">
        <v>0.23</v>
      </c>
      <c r="BA1347" s="685"/>
      <c r="BB1347" s="685"/>
      <c r="BC1347" s="685"/>
      <c r="BD1347" s="685"/>
      <c r="BE1347" s="685"/>
      <c r="BF1347" s="685"/>
      <c r="BG1347" s="685"/>
      <c r="BH1347" s="685"/>
      <c r="BI1347" s="685"/>
      <c r="BJ1347" s="685"/>
      <c r="BK1347" s="685"/>
      <c r="BL1347" s="685"/>
      <c r="BM1347" s="685">
        <f t="shared" si="501"/>
        <v>0</v>
      </c>
      <c r="BN1347" s="685"/>
      <c r="BO1347" s="685"/>
      <c r="BP1347" s="685"/>
    </row>
    <row r="1348" spans="1:68" s="1330" customFormat="1" hidden="1">
      <c r="A1348" s="1050"/>
      <c r="B1348" s="1051">
        <v>4</v>
      </c>
      <c r="C1348" s="1052" t="s">
        <v>372</v>
      </c>
      <c r="D1348" s="1053" t="s">
        <v>25</v>
      </c>
      <c r="E1348" s="1329" t="s">
        <v>2741</v>
      </c>
      <c r="F1348" s="1053"/>
      <c r="G1348" s="1054"/>
      <c r="H1348" s="1055">
        <f t="shared" si="493"/>
        <v>0.21</v>
      </c>
      <c r="I1348" s="1056"/>
      <c r="J1348" s="1057">
        <f t="shared" si="492"/>
        <v>0.21</v>
      </c>
      <c r="K1348" s="685">
        <f t="shared" si="494"/>
        <v>0</v>
      </c>
      <c r="L1348" s="685">
        <f t="shared" si="495"/>
        <v>0</v>
      </c>
      <c r="M1348" s="685">
        <f t="shared" si="496"/>
        <v>0</v>
      </c>
      <c r="N1348" s="685">
        <f t="shared" si="497"/>
        <v>0</v>
      </c>
      <c r="O1348" s="685"/>
      <c r="P1348" s="685"/>
      <c r="Q1348" s="685"/>
      <c r="R1348" s="685"/>
      <c r="S1348" s="685"/>
      <c r="T1348" s="685">
        <f t="shared" si="498"/>
        <v>0</v>
      </c>
      <c r="U1348" s="685"/>
      <c r="V1348" s="685"/>
      <c r="W1348" s="685"/>
      <c r="X1348" s="685"/>
      <c r="Y1348" s="685"/>
      <c r="Z1348" s="685"/>
      <c r="AA1348" s="685">
        <f t="shared" si="499"/>
        <v>0.21</v>
      </c>
      <c r="AB1348" s="685"/>
      <c r="AC1348" s="685"/>
      <c r="AD1348" s="685"/>
      <c r="AE1348" s="685"/>
      <c r="AF1348" s="685"/>
      <c r="AG1348" s="685"/>
      <c r="AH1348" s="685"/>
      <c r="AI1348" s="685">
        <f t="shared" si="500"/>
        <v>0</v>
      </c>
      <c r="AJ1348" s="685"/>
      <c r="AK1348" s="685"/>
      <c r="AL1348" s="685"/>
      <c r="AM1348" s="685"/>
      <c r="AN1348" s="685"/>
      <c r="AO1348" s="685"/>
      <c r="AP1348" s="685"/>
      <c r="AQ1348" s="685"/>
      <c r="AR1348" s="685"/>
      <c r="AS1348" s="685"/>
      <c r="AT1348" s="685"/>
      <c r="AU1348" s="685"/>
      <c r="AV1348" s="685"/>
      <c r="AW1348" s="685"/>
      <c r="AX1348" s="685"/>
      <c r="AY1348" s="685"/>
      <c r="AZ1348" s="685">
        <v>0.21</v>
      </c>
      <c r="BA1348" s="685"/>
      <c r="BB1348" s="685"/>
      <c r="BC1348" s="685"/>
      <c r="BD1348" s="685"/>
      <c r="BE1348" s="685"/>
      <c r="BF1348" s="685"/>
      <c r="BG1348" s="685"/>
      <c r="BH1348" s="685"/>
      <c r="BI1348" s="685"/>
      <c r="BJ1348" s="685"/>
      <c r="BK1348" s="685"/>
      <c r="BL1348" s="685"/>
      <c r="BM1348" s="685">
        <f t="shared" si="501"/>
        <v>0</v>
      </c>
      <c r="BN1348" s="685"/>
      <c r="BO1348" s="685"/>
      <c r="BP1348" s="685"/>
    </row>
    <row r="1349" spans="1:68" s="828" customFormat="1" hidden="1">
      <c r="A1349" s="1093"/>
      <c r="B1349" s="1094">
        <v>5</v>
      </c>
      <c r="C1349" s="1331" t="s">
        <v>373</v>
      </c>
      <c r="D1349" s="1096" t="s">
        <v>25</v>
      </c>
      <c r="E1349" s="1097" t="s">
        <v>2741</v>
      </c>
      <c r="F1349" s="1096"/>
      <c r="G1349" s="1098"/>
      <c r="H1349" s="824">
        <f t="shared" si="493"/>
        <v>0.43000000000000005</v>
      </c>
      <c r="I1349" s="825"/>
      <c r="J1349" s="826">
        <f t="shared" si="492"/>
        <v>0.43000000000000005</v>
      </c>
      <c r="K1349" s="827">
        <f t="shared" si="494"/>
        <v>0.15000000000000002</v>
      </c>
      <c r="L1349" s="827">
        <f t="shared" si="495"/>
        <v>7.0000000000000007E-2</v>
      </c>
      <c r="M1349" s="827">
        <f t="shared" si="496"/>
        <v>7.0000000000000007E-2</v>
      </c>
      <c r="N1349" s="827">
        <f t="shared" si="497"/>
        <v>7.0000000000000007E-2</v>
      </c>
      <c r="O1349" s="827">
        <v>7.0000000000000007E-2</v>
      </c>
      <c r="P1349" s="827"/>
      <c r="Q1349" s="827"/>
      <c r="R1349" s="827"/>
      <c r="S1349" s="827"/>
      <c r="T1349" s="827">
        <f t="shared" si="498"/>
        <v>0</v>
      </c>
      <c r="U1349" s="827"/>
      <c r="V1349" s="827"/>
      <c r="W1349" s="827"/>
      <c r="X1349" s="827"/>
      <c r="Y1349" s="827">
        <v>0.08</v>
      </c>
      <c r="Z1349" s="827"/>
      <c r="AA1349" s="827">
        <f t="shared" si="499"/>
        <v>0.21000000000000002</v>
      </c>
      <c r="AB1349" s="827"/>
      <c r="AC1349" s="827"/>
      <c r="AD1349" s="827"/>
      <c r="AE1349" s="827"/>
      <c r="AF1349" s="827"/>
      <c r="AG1349" s="827"/>
      <c r="AH1349" s="827"/>
      <c r="AI1349" s="827">
        <f t="shared" si="500"/>
        <v>0</v>
      </c>
      <c r="AJ1349" s="827"/>
      <c r="AK1349" s="827"/>
      <c r="AL1349" s="827"/>
      <c r="AM1349" s="685"/>
      <c r="AN1349" s="827"/>
      <c r="AO1349" s="827"/>
      <c r="AP1349" s="827"/>
      <c r="AQ1349" s="827"/>
      <c r="AR1349" s="827"/>
      <c r="AS1349" s="827"/>
      <c r="AT1349" s="827"/>
      <c r="AU1349" s="827"/>
      <c r="AV1349" s="827"/>
      <c r="AW1349" s="827"/>
      <c r="AX1349" s="827"/>
      <c r="AY1349" s="827"/>
      <c r="AZ1349" s="827">
        <v>0.2</v>
      </c>
      <c r="BA1349" s="827"/>
      <c r="BB1349" s="827"/>
      <c r="BC1349" s="827"/>
      <c r="BD1349" s="827"/>
      <c r="BE1349" s="827"/>
      <c r="BF1349" s="827"/>
      <c r="BG1349" s="827">
        <v>0.01</v>
      </c>
      <c r="BH1349" s="827"/>
      <c r="BI1349" s="827"/>
      <c r="BJ1349" s="827"/>
      <c r="BK1349" s="827"/>
      <c r="BL1349" s="827"/>
      <c r="BM1349" s="827">
        <f t="shared" si="501"/>
        <v>7.0000000000000007E-2</v>
      </c>
      <c r="BN1349" s="827">
        <v>7.0000000000000007E-2</v>
      </c>
      <c r="BO1349" s="827"/>
      <c r="BP1349" s="827"/>
    </row>
    <row r="1350" spans="1:68" s="1330" customFormat="1" hidden="1">
      <c r="A1350" s="1050"/>
      <c r="B1350" s="1051">
        <v>8</v>
      </c>
      <c r="C1350" s="1052" t="s">
        <v>374</v>
      </c>
      <c r="D1350" s="1053" t="s">
        <v>25</v>
      </c>
      <c r="E1350" s="1329" t="s">
        <v>2741</v>
      </c>
      <c r="F1350" s="1053"/>
      <c r="G1350" s="1332"/>
      <c r="H1350" s="1333">
        <f t="shared" si="493"/>
        <v>0.33999999999999997</v>
      </c>
      <c r="I1350" s="1334"/>
      <c r="J1350" s="1335">
        <f t="shared" si="492"/>
        <v>0.33999999999999997</v>
      </c>
      <c r="K1350" s="1336">
        <f t="shared" si="494"/>
        <v>0</v>
      </c>
      <c r="L1350" s="1336">
        <f t="shared" si="495"/>
        <v>0</v>
      </c>
      <c r="M1350" s="1336">
        <f t="shared" si="496"/>
        <v>0</v>
      </c>
      <c r="N1350" s="1336">
        <f t="shared" si="497"/>
        <v>0</v>
      </c>
      <c r="O1350" s="1336"/>
      <c r="P1350" s="1336"/>
      <c r="Q1350" s="1336"/>
      <c r="R1350" s="1336"/>
      <c r="S1350" s="1336"/>
      <c r="T1350" s="1336">
        <f t="shared" si="498"/>
        <v>0</v>
      </c>
      <c r="U1350" s="1336"/>
      <c r="V1350" s="1336"/>
      <c r="W1350" s="1336"/>
      <c r="X1350" s="1336"/>
      <c r="Y1350" s="1336"/>
      <c r="Z1350" s="1336"/>
      <c r="AA1350" s="685">
        <f t="shared" si="499"/>
        <v>0.33999999999999997</v>
      </c>
      <c r="AB1350" s="1336"/>
      <c r="AC1350" s="1336"/>
      <c r="AD1350" s="1336"/>
      <c r="AE1350" s="1336"/>
      <c r="AF1350" s="1336"/>
      <c r="AG1350" s="1336">
        <v>0.3</v>
      </c>
      <c r="AH1350" s="1336"/>
      <c r="AI1350" s="685">
        <f t="shared" si="500"/>
        <v>0</v>
      </c>
      <c r="AJ1350" s="1336"/>
      <c r="AK1350" s="1336"/>
      <c r="AL1350" s="1336"/>
      <c r="AM1350" s="1336"/>
      <c r="AN1350" s="1336"/>
      <c r="AO1350" s="1336"/>
      <c r="AP1350" s="1336"/>
      <c r="AQ1350" s="1336"/>
      <c r="AR1350" s="1336"/>
      <c r="AS1350" s="1336"/>
      <c r="AT1350" s="1336"/>
      <c r="AU1350" s="1336"/>
      <c r="AV1350" s="1336"/>
      <c r="AW1350" s="1336"/>
      <c r="AX1350" s="1336"/>
      <c r="AY1350" s="1336"/>
      <c r="AZ1350" s="1336">
        <v>0.04</v>
      </c>
      <c r="BA1350" s="1336"/>
      <c r="BB1350" s="1336"/>
      <c r="BC1350" s="1336"/>
      <c r="BD1350" s="1336"/>
      <c r="BE1350" s="1336"/>
      <c r="BF1350" s="1336"/>
      <c r="BG1350" s="1336"/>
      <c r="BH1350" s="1336"/>
      <c r="BI1350" s="1336"/>
      <c r="BJ1350" s="1336"/>
      <c r="BK1350" s="1336"/>
      <c r="BL1350" s="1336"/>
      <c r="BM1350" s="1336">
        <f t="shared" si="501"/>
        <v>0</v>
      </c>
      <c r="BN1350" s="1336"/>
      <c r="BO1350" s="1336"/>
      <c r="BP1350" s="1336"/>
    </row>
    <row r="1351" spans="1:68" s="1330" customFormat="1" ht="45" hidden="1">
      <c r="A1351" s="1050"/>
      <c r="B1351" s="1051">
        <v>9</v>
      </c>
      <c r="C1351" s="1052" t="s">
        <v>375</v>
      </c>
      <c r="D1351" s="1053" t="s">
        <v>25</v>
      </c>
      <c r="E1351" s="1329" t="s">
        <v>2741</v>
      </c>
      <c r="F1351" s="1053"/>
      <c r="G1351" s="1332"/>
      <c r="H1351" s="1333">
        <f t="shared" si="493"/>
        <v>0.26</v>
      </c>
      <c r="I1351" s="1334"/>
      <c r="J1351" s="1335">
        <f t="shared" si="492"/>
        <v>0.26</v>
      </c>
      <c r="K1351" s="1336">
        <f t="shared" si="494"/>
        <v>0</v>
      </c>
      <c r="L1351" s="1336">
        <f t="shared" si="495"/>
        <v>0</v>
      </c>
      <c r="M1351" s="1336">
        <f t="shared" si="496"/>
        <v>0</v>
      </c>
      <c r="N1351" s="1336">
        <f t="shared" si="497"/>
        <v>0</v>
      </c>
      <c r="O1351" s="1336"/>
      <c r="P1351" s="1336"/>
      <c r="Q1351" s="1336"/>
      <c r="R1351" s="1336"/>
      <c r="S1351" s="1336"/>
      <c r="T1351" s="1336">
        <f t="shared" si="498"/>
        <v>0</v>
      </c>
      <c r="U1351" s="1336"/>
      <c r="V1351" s="1336"/>
      <c r="W1351" s="1336"/>
      <c r="X1351" s="1336"/>
      <c r="Y1351" s="1336"/>
      <c r="Z1351" s="1336"/>
      <c r="AA1351" s="685">
        <f t="shared" si="499"/>
        <v>0.26</v>
      </c>
      <c r="AB1351" s="1336"/>
      <c r="AC1351" s="1336"/>
      <c r="AD1351" s="1336"/>
      <c r="AE1351" s="1336"/>
      <c r="AF1351" s="1336"/>
      <c r="AG1351" s="1336">
        <v>0.26</v>
      </c>
      <c r="AH1351" s="1336"/>
      <c r="AI1351" s="685">
        <f t="shared" si="500"/>
        <v>0</v>
      </c>
      <c r="AJ1351" s="1336"/>
      <c r="AK1351" s="1336"/>
      <c r="AL1351" s="1336"/>
      <c r="AM1351" s="1336"/>
      <c r="AN1351" s="1336"/>
      <c r="AO1351" s="1336"/>
      <c r="AP1351" s="1336"/>
      <c r="AQ1351" s="1336"/>
      <c r="AR1351" s="1336"/>
      <c r="AS1351" s="1336"/>
      <c r="AT1351" s="1336"/>
      <c r="AU1351" s="1336"/>
      <c r="AV1351" s="1336"/>
      <c r="AW1351" s="1336"/>
      <c r="AX1351" s="1336"/>
      <c r="AY1351" s="1336"/>
      <c r="AZ1351" s="1336"/>
      <c r="BA1351" s="1336"/>
      <c r="BB1351" s="1336"/>
      <c r="BC1351" s="1336"/>
      <c r="BD1351" s="1336"/>
      <c r="BE1351" s="1336"/>
      <c r="BF1351" s="1336"/>
      <c r="BG1351" s="1336"/>
      <c r="BH1351" s="1336"/>
      <c r="BI1351" s="1336"/>
      <c r="BJ1351" s="1336"/>
      <c r="BK1351" s="1336"/>
      <c r="BL1351" s="1336"/>
      <c r="BM1351" s="1336">
        <f t="shared" si="501"/>
        <v>0</v>
      </c>
      <c r="BN1351" s="1336"/>
      <c r="BO1351" s="1336"/>
      <c r="BP1351" s="1336"/>
    </row>
    <row r="1352" spans="1:68" s="1330" customFormat="1" ht="30" hidden="1">
      <c r="A1352" s="1050"/>
      <c r="B1352" s="1051">
        <v>12</v>
      </c>
      <c r="C1352" s="1052" t="s">
        <v>376</v>
      </c>
      <c r="D1352" s="1053" t="s">
        <v>25</v>
      </c>
      <c r="E1352" s="1329" t="s">
        <v>2741</v>
      </c>
      <c r="F1352" s="1053"/>
      <c r="G1352" s="1054"/>
      <c r="H1352" s="1055">
        <f t="shared" si="493"/>
        <v>0.41</v>
      </c>
      <c r="I1352" s="1056"/>
      <c r="J1352" s="1057">
        <f t="shared" si="492"/>
        <v>0.41</v>
      </c>
      <c r="K1352" s="685">
        <f t="shared" si="494"/>
        <v>0</v>
      </c>
      <c r="L1352" s="685">
        <f t="shared" si="495"/>
        <v>0</v>
      </c>
      <c r="M1352" s="685">
        <f t="shared" si="496"/>
        <v>0</v>
      </c>
      <c r="N1352" s="685">
        <f t="shared" si="497"/>
        <v>0</v>
      </c>
      <c r="O1352" s="685"/>
      <c r="P1352" s="685"/>
      <c r="Q1352" s="685"/>
      <c r="R1352" s="685"/>
      <c r="S1352" s="685"/>
      <c r="T1352" s="685">
        <f t="shared" si="498"/>
        <v>0</v>
      </c>
      <c r="U1352" s="685"/>
      <c r="V1352" s="685"/>
      <c r="W1352" s="685"/>
      <c r="X1352" s="685"/>
      <c r="Y1352" s="685"/>
      <c r="Z1352" s="685"/>
      <c r="AA1352" s="685">
        <f t="shared" si="499"/>
        <v>0.41</v>
      </c>
      <c r="AB1352" s="685"/>
      <c r="AC1352" s="685"/>
      <c r="AD1352" s="685"/>
      <c r="AE1352" s="685"/>
      <c r="AF1352" s="685"/>
      <c r="AG1352" s="685">
        <v>0.41</v>
      </c>
      <c r="AH1352" s="685"/>
      <c r="AI1352" s="685">
        <f t="shared" si="500"/>
        <v>0</v>
      </c>
      <c r="AJ1352" s="685"/>
      <c r="AK1352" s="685"/>
      <c r="AL1352" s="685"/>
      <c r="AM1352" s="685"/>
      <c r="AN1352" s="685"/>
      <c r="AO1352" s="685"/>
      <c r="AP1352" s="685"/>
      <c r="AQ1352" s="685"/>
      <c r="AR1352" s="685"/>
      <c r="AS1352" s="685"/>
      <c r="AT1352" s="685"/>
      <c r="AU1352" s="685"/>
      <c r="AV1352" s="685"/>
      <c r="AW1352" s="685"/>
      <c r="AX1352" s="685"/>
      <c r="AY1352" s="685"/>
      <c r="AZ1352" s="685"/>
      <c r="BA1352" s="685"/>
      <c r="BB1352" s="685"/>
      <c r="BC1352" s="685"/>
      <c r="BD1352" s="685"/>
      <c r="BE1352" s="685"/>
      <c r="BF1352" s="685"/>
      <c r="BG1352" s="685"/>
      <c r="BH1352" s="685"/>
      <c r="BI1352" s="685"/>
      <c r="BJ1352" s="685"/>
      <c r="BK1352" s="685"/>
      <c r="BL1352" s="685"/>
      <c r="BM1352" s="685">
        <f t="shared" si="501"/>
        <v>0</v>
      </c>
      <c r="BN1352" s="685"/>
      <c r="BO1352" s="685"/>
      <c r="BP1352" s="685"/>
    </row>
    <row r="1353" spans="1:68" s="1330" customFormat="1" hidden="1">
      <c r="A1353" s="1050"/>
      <c r="B1353" s="1051">
        <v>14</v>
      </c>
      <c r="C1353" s="1052" t="s">
        <v>377</v>
      </c>
      <c r="D1353" s="1053" t="s">
        <v>25</v>
      </c>
      <c r="E1353" s="1329" t="s">
        <v>2741</v>
      </c>
      <c r="F1353" s="1053"/>
      <c r="G1353" s="1054"/>
      <c r="H1353" s="1055">
        <f t="shared" si="493"/>
        <v>0.02</v>
      </c>
      <c r="I1353" s="1056"/>
      <c r="J1353" s="1057">
        <f t="shared" si="492"/>
        <v>0.02</v>
      </c>
      <c r="K1353" s="685">
        <f t="shared" si="494"/>
        <v>0</v>
      </c>
      <c r="L1353" s="685">
        <f t="shared" si="495"/>
        <v>0</v>
      </c>
      <c r="M1353" s="685">
        <f t="shared" si="496"/>
        <v>0</v>
      </c>
      <c r="N1353" s="685">
        <f t="shared" si="497"/>
        <v>0</v>
      </c>
      <c r="O1353" s="685"/>
      <c r="P1353" s="685"/>
      <c r="Q1353" s="685"/>
      <c r="R1353" s="685"/>
      <c r="S1353" s="685"/>
      <c r="T1353" s="685">
        <f t="shared" si="498"/>
        <v>0</v>
      </c>
      <c r="U1353" s="685"/>
      <c r="V1353" s="685"/>
      <c r="W1353" s="685"/>
      <c r="X1353" s="685"/>
      <c r="Y1353" s="685"/>
      <c r="Z1353" s="685"/>
      <c r="AA1353" s="685">
        <f t="shared" si="499"/>
        <v>0.02</v>
      </c>
      <c r="AB1353" s="685"/>
      <c r="AC1353" s="685"/>
      <c r="AD1353" s="685"/>
      <c r="AE1353" s="685"/>
      <c r="AF1353" s="685"/>
      <c r="AG1353" s="685">
        <v>0.01</v>
      </c>
      <c r="AH1353" s="685"/>
      <c r="AI1353" s="685">
        <f t="shared" si="500"/>
        <v>0</v>
      </c>
      <c r="AJ1353" s="685"/>
      <c r="AK1353" s="685"/>
      <c r="AL1353" s="685"/>
      <c r="AM1353" s="685"/>
      <c r="AN1353" s="685"/>
      <c r="AO1353" s="685"/>
      <c r="AP1353" s="685"/>
      <c r="AQ1353" s="685"/>
      <c r="AR1353" s="685"/>
      <c r="AS1353" s="685"/>
      <c r="AT1353" s="685"/>
      <c r="AU1353" s="685"/>
      <c r="AV1353" s="685"/>
      <c r="AW1353" s="685"/>
      <c r="AX1353" s="685"/>
      <c r="AY1353" s="685"/>
      <c r="AZ1353" s="685">
        <v>0.01</v>
      </c>
      <c r="BA1353" s="685"/>
      <c r="BB1353" s="685"/>
      <c r="BC1353" s="685"/>
      <c r="BD1353" s="685"/>
      <c r="BE1353" s="685"/>
      <c r="BF1353" s="685"/>
      <c r="BG1353" s="685"/>
      <c r="BH1353" s="685"/>
      <c r="BI1353" s="685"/>
      <c r="BJ1353" s="685"/>
      <c r="BK1353" s="685"/>
      <c r="BL1353" s="685"/>
      <c r="BM1353" s="685">
        <f t="shared" si="501"/>
        <v>0</v>
      </c>
      <c r="BN1353" s="685"/>
      <c r="BO1353" s="685"/>
      <c r="BP1353" s="685"/>
    </row>
    <row r="1354" spans="1:68" s="1330" customFormat="1" ht="30" hidden="1">
      <c r="A1354" s="1050"/>
      <c r="B1354" s="1051">
        <v>16</v>
      </c>
      <c r="C1354" s="1052" t="s">
        <v>378</v>
      </c>
      <c r="D1354" s="1053" t="s">
        <v>25</v>
      </c>
      <c r="E1354" s="1329" t="s">
        <v>2741</v>
      </c>
      <c r="F1354" s="1053"/>
      <c r="G1354" s="1054"/>
      <c r="H1354" s="1055">
        <f t="shared" si="493"/>
        <v>1.03</v>
      </c>
      <c r="I1354" s="1056"/>
      <c r="J1354" s="1057">
        <f t="shared" si="492"/>
        <v>1.03</v>
      </c>
      <c r="K1354" s="685">
        <f t="shared" si="494"/>
        <v>0</v>
      </c>
      <c r="L1354" s="685">
        <f t="shared" si="495"/>
        <v>0</v>
      </c>
      <c r="M1354" s="685">
        <f t="shared" si="496"/>
        <v>0</v>
      </c>
      <c r="N1354" s="685">
        <f t="shared" si="497"/>
        <v>0</v>
      </c>
      <c r="O1354" s="685"/>
      <c r="P1354" s="685"/>
      <c r="Q1354" s="685"/>
      <c r="R1354" s="685"/>
      <c r="S1354" s="685"/>
      <c r="T1354" s="685">
        <f t="shared" si="498"/>
        <v>0</v>
      </c>
      <c r="U1354" s="685"/>
      <c r="V1354" s="685"/>
      <c r="W1354" s="685"/>
      <c r="X1354" s="685"/>
      <c r="Y1354" s="685"/>
      <c r="Z1354" s="685"/>
      <c r="AA1354" s="685">
        <f t="shared" si="499"/>
        <v>1.03</v>
      </c>
      <c r="AB1354" s="685"/>
      <c r="AC1354" s="685"/>
      <c r="AD1354" s="685"/>
      <c r="AE1354" s="685"/>
      <c r="AF1354" s="685"/>
      <c r="AG1354" s="685">
        <v>1.03</v>
      </c>
      <c r="AH1354" s="685"/>
      <c r="AI1354" s="685">
        <f t="shared" si="500"/>
        <v>0</v>
      </c>
      <c r="AJ1354" s="685"/>
      <c r="AK1354" s="685"/>
      <c r="AL1354" s="685"/>
      <c r="AM1354" s="685"/>
      <c r="AN1354" s="685"/>
      <c r="AO1354" s="685"/>
      <c r="AP1354" s="685"/>
      <c r="AQ1354" s="685"/>
      <c r="AR1354" s="685"/>
      <c r="AS1354" s="685"/>
      <c r="AT1354" s="685"/>
      <c r="AU1354" s="685"/>
      <c r="AV1354" s="685"/>
      <c r="AW1354" s="685"/>
      <c r="AX1354" s="685"/>
      <c r="AY1354" s="685"/>
      <c r="AZ1354" s="685"/>
      <c r="BA1354" s="685"/>
      <c r="BB1354" s="685"/>
      <c r="BC1354" s="685"/>
      <c r="BD1354" s="685"/>
      <c r="BE1354" s="685"/>
      <c r="BF1354" s="685"/>
      <c r="BG1354" s="685"/>
      <c r="BH1354" s="685"/>
      <c r="BI1354" s="685"/>
      <c r="BJ1354" s="685"/>
      <c r="BK1354" s="685"/>
      <c r="BL1354" s="685"/>
      <c r="BM1354" s="685">
        <f t="shared" si="501"/>
        <v>0</v>
      </c>
      <c r="BN1354" s="685"/>
      <c r="BO1354" s="685"/>
      <c r="BP1354" s="685"/>
    </row>
    <row r="1355" spans="1:68" s="1330" customFormat="1" ht="30" hidden="1">
      <c r="A1355" s="1050"/>
      <c r="B1355" s="1051">
        <v>18</v>
      </c>
      <c r="C1355" s="1052" t="s">
        <v>379</v>
      </c>
      <c r="D1355" s="1053" t="s">
        <v>25</v>
      </c>
      <c r="E1355" s="1329" t="s">
        <v>2741</v>
      </c>
      <c r="F1355" s="1053"/>
      <c r="G1355" s="1054"/>
      <c r="H1355" s="1055">
        <f t="shared" si="493"/>
        <v>0.22</v>
      </c>
      <c r="I1355" s="1056"/>
      <c r="J1355" s="1057">
        <f t="shared" si="492"/>
        <v>0.22</v>
      </c>
      <c r="K1355" s="685">
        <f t="shared" si="494"/>
        <v>0</v>
      </c>
      <c r="L1355" s="685">
        <f t="shared" si="495"/>
        <v>0</v>
      </c>
      <c r="M1355" s="685">
        <f t="shared" si="496"/>
        <v>0</v>
      </c>
      <c r="N1355" s="685">
        <f t="shared" si="497"/>
        <v>0</v>
      </c>
      <c r="O1355" s="685"/>
      <c r="P1355" s="685"/>
      <c r="Q1355" s="685"/>
      <c r="R1355" s="685"/>
      <c r="S1355" s="685"/>
      <c r="T1355" s="685">
        <f t="shared" si="498"/>
        <v>0</v>
      </c>
      <c r="U1355" s="685"/>
      <c r="V1355" s="685"/>
      <c r="W1355" s="685"/>
      <c r="X1355" s="685"/>
      <c r="Y1355" s="685"/>
      <c r="Z1355" s="685"/>
      <c r="AA1355" s="685">
        <f t="shared" si="499"/>
        <v>0.22</v>
      </c>
      <c r="AB1355" s="685"/>
      <c r="AC1355" s="685"/>
      <c r="AD1355" s="685"/>
      <c r="AE1355" s="685"/>
      <c r="AF1355" s="685"/>
      <c r="AG1355" s="685">
        <v>0.22</v>
      </c>
      <c r="AH1355" s="685"/>
      <c r="AI1355" s="685">
        <f t="shared" si="500"/>
        <v>0</v>
      </c>
      <c r="AJ1355" s="685"/>
      <c r="AK1355" s="685"/>
      <c r="AL1355" s="685"/>
      <c r="AM1355" s="685"/>
      <c r="AN1355" s="685"/>
      <c r="AO1355" s="685"/>
      <c r="AP1355" s="685"/>
      <c r="AQ1355" s="685"/>
      <c r="AR1355" s="685"/>
      <c r="AS1355" s="685"/>
      <c r="AT1355" s="685"/>
      <c r="AU1355" s="685"/>
      <c r="AV1355" s="685"/>
      <c r="AW1355" s="685"/>
      <c r="AX1355" s="685"/>
      <c r="AY1355" s="685"/>
      <c r="AZ1355" s="685"/>
      <c r="BA1355" s="685"/>
      <c r="BB1355" s="685"/>
      <c r="BC1355" s="685"/>
      <c r="BD1355" s="685"/>
      <c r="BE1355" s="685"/>
      <c r="BF1355" s="685"/>
      <c r="BG1355" s="685"/>
      <c r="BH1355" s="685"/>
      <c r="BI1355" s="685"/>
      <c r="BJ1355" s="685"/>
      <c r="BK1355" s="685"/>
      <c r="BL1355" s="685"/>
      <c r="BM1355" s="685">
        <f t="shared" si="501"/>
        <v>0</v>
      </c>
      <c r="BN1355" s="685"/>
      <c r="BO1355" s="685"/>
      <c r="BP1355" s="685"/>
    </row>
    <row r="1356" spans="1:68" s="1330" customFormat="1" ht="30" hidden="1">
      <c r="A1356" s="1050"/>
      <c r="B1356" s="1051">
        <v>19</v>
      </c>
      <c r="C1356" s="1052" t="s">
        <v>380</v>
      </c>
      <c r="D1356" s="1053" t="s">
        <v>25</v>
      </c>
      <c r="E1356" s="1329" t="s">
        <v>2741</v>
      </c>
      <c r="F1356" s="1053"/>
      <c r="G1356" s="1054"/>
      <c r="H1356" s="1055">
        <f t="shared" si="493"/>
        <v>0.11799999999999999</v>
      </c>
      <c r="I1356" s="1056"/>
      <c r="J1356" s="1057">
        <f t="shared" si="492"/>
        <v>0.11799999999999999</v>
      </c>
      <c r="K1356" s="685">
        <f t="shared" si="494"/>
        <v>0</v>
      </c>
      <c r="L1356" s="685">
        <f t="shared" si="495"/>
        <v>0</v>
      </c>
      <c r="M1356" s="685">
        <f t="shared" si="496"/>
        <v>0</v>
      </c>
      <c r="N1356" s="685">
        <f t="shared" si="497"/>
        <v>0</v>
      </c>
      <c r="O1356" s="685"/>
      <c r="P1356" s="685"/>
      <c r="Q1356" s="685"/>
      <c r="R1356" s="685"/>
      <c r="S1356" s="685"/>
      <c r="T1356" s="685">
        <f t="shared" si="498"/>
        <v>0</v>
      </c>
      <c r="U1356" s="685"/>
      <c r="V1356" s="685"/>
      <c r="W1356" s="685"/>
      <c r="X1356" s="685"/>
      <c r="Y1356" s="685"/>
      <c r="Z1356" s="685"/>
      <c r="AA1356" s="685">
        <f t="shared" si="499"/>
        <v>0.11799999999999999</v>
      </c>
      <c r="AB1356" s="685"/>
      <c r="AC1356" s="685"/>
      <c r="AD1356" s="685"/>
      <c r="AE1356" s="685"/>
      <c r="AF1356" s="685"/>
      <c r="AG1356" s="685">
        <v>0.11</v>
      </c>
      <c r="AH1356" s="685"/>
      <c r="AI1356" s="685">
        <f t="shared" si="500"/>
        <v>0</v>
      </c>
      <c r="AJ1356" s="685"/>
      <c r="AK1356" s="685"/>
      <c r="AL1356" s="685"/>
      <c r="AM1356" s="685"/>
      <c r="AN1356" s="685"/>
      <c r="AO1356" s="685"/>
      <c r="AP1356" s="685"/>
      <c r="AQ1356" s="685"/>
      <c r="AR1356" s="685"/>
      <c r="AS1356" s="685"/>
      <c r="AT1356" s="685"/>
      <c r="AU1356" s="685"/>
      <c r="AV1356" s="685"/>
      <c r="AW1356" s="685"/>
      <c r="AX1356" s="685"/>
      <c r="AY1356" s="685"/>
      <c r="AZ1356" s="685">
        <v>8.0000000000000002E-3</v>
      </c>
      <c r="BA1356" s="685"/>
      <c r="BB1356" s="685"/>
      <c r="BC1356" s="685"/>
      <c r="BD1356" s="685"/>
      <c r="BE1356" s="685"/>
      <c r="BF1356" s="685"/>
      <c r="BG1356" s="685"/>
      <c r="BH1356" s="685"/>
      <c r="BI1356" s="685"/>
      <c r="BJ1356" s="685"/>
      <c r="BK1356" s="685"/>
      <c r="BL1356" s="685"/>
      <c r="BM1356" s="685">
        <f t="shared" si="501"/>
        <v>0</v>
      </c>
      <c r="BN1356" s="685"/>
      <c r="BO1356" s="685"/>
      <c r="BP1356" s="685"/>
    </row>
    <row r="1357" spans="1:68" s="1330" customFormat="1" ht="30" hidden="1">
      <c r="A1357" s="1050"/>
      <c r="B1357" s="1051">
        <v>21</v>
      </c>
      <c r="C1357" s="1315" t="s">
        <v>381</v>
      </c>
      <c r="D1357" s="1053" t="s">
        <v>25</v>
      </c>
      <c r="E1357" s="1329" t="s">
        <v>2741</v>
      </c>
      <c r="F1357" s="1053"/>
      <c r="G1357" s="1054"/>
      <c r="H1357" s="1055">
        <f t="shared" si="493"/>
        <v>0.26</v>
      </c>
      <c r="I1357" s="1056"/>
      <c r="J1357" s="1057">
        <f t="shared" si="492"/>
        <v>0.26</v>
      </c>
      <c r="K1357" s="685">
        <f t="shared" si="494"/>
        <v>0</v>
      </c>
      <c r="L1357" s="685">
        <f t="shared" si="495"/>
        <v>0</v>
      </c>
      <c r="M1357" s="685">
        <f t="shared" si="496"/>
        <v>0</v>
      </c>
      <c r="N1357" s="685">
        <f t="shared" si="497"/>
        <v>0</v>
      </c>
      <c r="O1357" s="685"/>
      <c r="P1357" s="685"/>
      <c r="Q1357" s="685"/>
      <c r="R1357" s="685"/>
      <c r="S1357" s="685"/>
      <c r="T1357" s="685">
        <f t="shared" si="498"/>
        <v>0</v>
      </c>
      <c r="U1357" s="685"/>
      <c r="V1357" s="685"/>
      <c r="W1357" s="685"/>
      <c r="X1357" s="685"/>
      <c r="Y1357" s="685"/>
      <c r="Z1357" s="685"/>
      <c r="AA1357" s="685">
        <f t="shared" si="499"/>
        <v>0.26</v>
      </c>
      <c r="AB1357" s="685"/>
      <c r="AC1357" s="685"/>
      <c r="AD1357" s="685"/>
      <c r="AE1357" s="685"/>
      <c r="AF1357" s="685"/>
      <c r="AG1357" s="685"/>
      <c r="AH1357" s="685"/>
      <c r="AI1357" s="685">
        <f t="shared" si="500"/>
        <v>0</v>
      </c>
      <c r="AJ1357" s="685"/>
      <c r="AK1357" s="685"/>
      <c r="AL1357" s="685"/>
      <c r="AM1357" s="685"/>
      <c r="AN1357" s="685"/>
      <c r="AO1357" s="685"/>
      <c r="AP1357" s="685"/>
      <c r="AQ1357" s="685"/>
      <c r="AR1357" s="685"/>
      <c r="AS1357" s="685"/>
      <c r="AT1357" s="685"/>
      <c r="AU1357" s="685"/>
      <c r="AV1357" s="685"/>
      <c r="AW1357" s="685"/>
      <c r="AX1357" s="685"/>
      <c r="AY1357" s="685"/>
      <c r="AZ1357" s="685">
        <v>0.26</v>
      </c>
      <c r="BA1357" s="685"/>
      <c r="BB1357" s="685"/>
      <c r="BC1357" s="685"/>
      <c r="BD1357" s="685"/>
      <c r="BE1357" s="685"/>
      <c r="BF1357" s="685"/>
      <c r="BG1357" s="685"/>
      <c r="BH1357" s="685"/>
      <c r="BI1357" s="685"/>
      <c r="BJ1357" s="685"/>
      <c r="BK1357" s="685"/>
      <c r="BL1357" s="685"/>
      <c r="BM1357" s="685">
        <f t="shared" si="501"/>
        <v>0</v>
      </c>
      <c r="BN1357" s="685"/>
      <c r="BO1357" s="685"/>
      <c r="BP1357" s="685"/>
    </row>
    <row r="1358" spans="1:68" s="1330" customFormat="1" ht="30" hidden="1">
      <c r="A1358" s="1050"/>
      <c r="B1358" s="1051">
        <v>23</v>
      </c>
      <c r="C1358" s="1337" t="s">
        <v>382</v>
      </c>
      <c r="D1358" s="1053" t="s">
        <v>25</v>
      </c>
      <c r="E1358" s="1329" t="s">
        <v>2741</v>
      </c>
      <c r="F1358" s="1053"/>
      <c r="G1358" s="1054"/>
      <c r="H1358" s="1055">
        <f t="shared" si="493"/>
        <v>0.24</v>
      </c>
      <c r="I1358" s="1056"/>
      <c r="J1358" s="1057">
        <f t="shared" si="492"/>
        <v>0.24</v>
      </c>
      <c r="K1358" s="685">
        <f t="shared" si="494"/>
        <v>0</v>
      </c>
      <c r="L1358" s="685">
        <f t="shared" si="495"/>
        <v>0</v>
      </c>
      <c r="M1358" s="685">
        <f t="shared" si="496"/>
        <v>0</v>
      </c>
      <c r="N1358" s="685">
        <f t="shared" si="497"/>
        <v>0</v>
      </c>
      <c r="O1358" s="685"/>
      <c r="P1358" s="685"/>
      <c r="Q1358" s="685"/>
      <c r="R1358" s="685"/>
      <c r="S1358" s="685"/>
      <c r="T1358" s="685">
        <f t="shared" si="498"/>
        <v>0</v>
      </c>
      <c r="U1358" s="685"/>
      <c r="V1358" s="685"/>
      <c r="W1358" s="685"/>
      <c r="X1358" s="685"/>
      <c r="Y1358" s="685"/>
      <c r="Z1358" s="685"/>
      <c r="AA1358" s="685">
        <f t="shared" si="499"/>
        <v>0.24</v>
      </c>
      <c r="AB1358" s="685"/>
      <c r="AC1358" s="685"/>
      <c r="AD1358" s="685"/>
      <c r="AE1358" s="685"/>
      <c r="AF1358" s="685"/>
      <c r="AG1358" s="685">
        <v>0.24</v>
      </c>
      <c r="AH1358" s="685"/>
      <c r="AI1358" s="685">
        <f t="shared" si="500"/>
        <v>0</v>
      </c>
      <c r="AJ1358" s="685"/>
      <c r="AK1358" s="685"/>
      <c r="AL1358" s="685"/>
      <c r="AM1358" s="685"/>
      <c r="AN1358" s="685"/>
      <c r="AO1358" s="685"/>
      <c r="AP1358" s="685"/>
      <c r="AQ1358" s="685"/>
      <c r="AR1358" s="685"/>
      <c r="AS1358" s="685"/>
      <c r="AT1358" s="685"/>
      <c r="AU1358" s="685"/>
      <c r="AV1358" s="685"/>
      <c r="AW1358" s="685"/>
      <c r="AX1358" s="685"/>
      <c r="AY1358" s="685"/>
      <c r="AZ1358" s="685"/>
      <c r="BA1358" s="685"/>
      <c r="BB1358" s="685"/>
      <c r="BC1358" s="685"/>
      <c r="BD1358" s="685"/>
      <c r="BE1358" s="685"/>
      <c r="BF1358" s="685"/>
      <c r="BG1358" s="685"/>
      <c r="BH1358" s="685"/>
      <c r="BI1358" s="685"/>
      <c r="BJ1358" s="685"/>
      <c r="BK1358" s="685"/>
      <c r="BL1358" s="685"/>
      <c r="BM1358" s="685">
        <f t="shared" si="501"/>
        <v>0</v>
      </c>
      <c r="BN1358" s="685"/>
      <c r="BO1358" s="685"/>
      <c r="BP1358" s="685"/>
    </row>
    <row r="1359" spans="1:68" s="1067" customFormat="1" ht="25.5" hidden="1">
      <c r="A1359" s="1069"/>
      <c r="B1359" s="1068">
        <v>5</v>
      </c>
      <c r="C1359" s="1338" t="s">
        <v>383</v>
      </c>
      <c r="D1359" s="1068" t="s">
        <v>25</v>
      </c>
      <c r="E1359" s="1068" t="s">
        <v>2741</v>
      </c>
      <c r="F1359" s="1257"/>
      <c r="G1359" s="1069"/>
      <c r="H1359" s="1071">
        <f t="shared" si="493"/>
        <v>0.03</v>
      </c>
      <c r="I1359" s="1072"/>
      <c r="J1359" s="1073">
        <f t="shared" si="492"/>
        <v>0.03</v>
      </c>
      <c r="K1359" s="1074">
        <f t="shared" si="494"/>
        <v>0</v>
      </c>
      <c r="L1359" s="1074">
        <f t="shared" si="495"/>
        <v>0</v>
      </c>
      <c r="M1359" s="1074">
        <f t="shared" si="496"/>
        <v>0</v>
      </c>
      <c r="N1359" s="1074">
        <f t="shared" si="497"/>
        <v>0</v>
      </c>
      <c r="O1359" s="1069"/>
      <c r="P1359" s="1069"/>
      <c r="Q1359" s="1069"/>
      <c r="R1359" s="1069"/>
      <c r="S1359" s="1069"/>
      <c r="T1359" s="1074">
        <f t="shared" si="498"/>
        <v>0</v>
      </c>
      <c r="U1359" s="1069"/>
      <c r="V1359" s="1069"/>
      <c r="W1359" s="1069"/>
      <c r="X1359" s="1069"/>
      <c r="Y1359" s="1069"/>
      <c r="Z1359" s="1069"/>
      <c r="AA1359" s="1074">
        <f t="shared" ref="AA1359:AA1363" si="502">SUM(AB1359:AI1359)+AW1359+SUM(AY1359:BC1359)+SUM(BF1359:BL1359)</f>
        <v>0.03</v>
      </c>
      <c r="AB1359" s="1069"/>
      <c r="AC1359" s="1069"/>
      <c r="AD1359" s="1069"/>
      <c r="AE1359" s="1069"/>
      <c r="AF1359" s="1069"/>
      <c r="AG1359" s="1069"/>
      <c r="AH1359" s="1069"/>
      <c r="AI1359" s="1074">
        <f t="shared" ref="AI1359:AI1363" si="503">SUM(AJ1359:AV1359)+AX1359+SUM(BD1359:BE1359)</f>
        <v>0.03</v>
      </c>
      <c r="AJ1359" s="1069"/>
      <c r="AK1359" s="1069">
        <v>0.03</v>
      </c>
      <c r="AL1359" s="1069"/>
      <c r="AM1359" s="1069"/>
      <c r="AN1359" s="1069"/>
      <c r="AO1359" s="1069"/>
      <c r="AP1359" s="1069"/>
      <c r="AQ1359" s="1069"/>
      <c r="AR1359" s="1069"/>
      <c r="AS1359" s="1069"/>
      <c r="AT1359" s="1069"/>
      <c r="AU1359" s="1069"/>
      <c r="AV1359" s="1069"/>
      <c r="AW1359" s="1069"/>
      <c r="AX1359" s="1069"/>
      <c r="AY1359" s="1069"/>
      <c r="AZ1359" s="1069"/>
      <c r="BA1359" s="1069"/>
      <c r="BB1359" s="1069"/>
      <c r="BC1359" s="1069"/>
      <c r="BD1359" s="1069"/>
      <c r="BE1359" s="1069"/>
      <c r="BF1359" s="1069"/>
      <c r="BG1359" s="1069"/>
      <c r="BH1359" s="1069"/>
      <c r="BI1359" s="1069"/>
      <c r="BJ1359" s="1069"/>
      <c r="BK1359" s="1069"/>
      <c r="BL1359" s="1069"/>
      <c r="BM1359" s="1074">
        <f t="shared" si="501"/>
        <v>0</v>
      </c>
      <c r="BN1359" s="1069"/>
      <c r="BO1359" s="1069"/>
      <c r="BP1359" s="1069"/>
    </row>
    <row r="1360" spans="1:68" s="1067" customFormat="1" ht="12.75" hidden="1">
      <c r="A1360" s="1069"/>
      <c r="B1360" s="1068">
        <v>6</v>
      </c>
      <c r="C1360" s="1257" t="s">
        <v>384</v>
      </c>
      <c r="D1360" s="1068" t="s">
        <v>25</v>
      </c>
      <c r="E1360" s="1068" t="s">
        <v>2741</v>
      </c>
      <c r="F1360" s="1257"/>
      <c r="G1360" s="1069"/>
      <c r="H1360" s="1071">
        <f t="shared" si="493"/>
        <v>0.1</v>
      </c>
      <c r="I1360" s="1072"/>
      <c r="J1360" s="1073">
        <f t="shared" si="492"/>
        <v>0.1</v>
      </c>
      <c r="K1360" s="1074">
        <f t="shared" si="494"/>
        <v>0</v>
      </c>
      <c r="L1360" s="1074">
        <f t="shared" si="495"/>
        <v>0</v>
      </c>
      <c r="M1360" s="1074">
        <f t="shared" si="496"/>
        <v>0</v>
      </c>
      <c r="N1360" s="1074">
        <f t="shared" si="497"/>
        <v>0</v>
      </c>
      <c r="O1360" s="1069"/>
      <c r="P1360" s="1069"/>
      <c r="Q1360" s="1069"/>
      <c r="R1360" s="1069"/>
      <c r="S1360" s="1069"/>
      <c r="T1360" s="1074">
        <f t="shared" si="498"/>
        <v>0</v>
      </c>
      <c r="U1360" s="1069"/>
      <c r="V1360" s="1069"/>
      <c r="W1360" s="1069"/>
      <c r="X1360" s="1069"/>
      <c r="Y1360" s="1069"/>
      <c r="Z1360" s="1069"/>
      <c r="AA1360" s="1074">
        <f t="shared" si="502"/>
        <v>0.1</v>
      </c>
      <c r="AB1360" s="1069"/>
      <c r="AC1360" s="1069"/>
      <c r="AD1360" s="1069"/>
      <c r="AE1360" s="1069"/>
      <c r="AF1360" s="1069"/>
      <c r="AG1360" s="1069"/>
      <c r="AH1360" s="1069"/>
      <c r="AI1360" s="1074">
        <f t="shared" si="503"/>
        <v>0</v>
      </c>
      <c r="AJ1360" s="1069"/>
      <c r="AK1360" s="1069"/>
      <c r="AL1360" s="1069"/>
      <c r="AM1360" s="1069"/>
      <c r="AN1360" s="1069"/>
      <c r="AO1360" s="1069"/>
      <c r="AP1360" s="1069"/>
      <c r="AQ1360" s="1069"/>
      <c r="AR1360" s="1069"/>
      <c r="AS1360" s="1069"/>
      <c r="AT1360" s="1069"/>
      <c r="AU1360" s="1069"/>
      <c r="AV1360" s="1069"/>
      <c r="AW1360" s="1069"/>
      <c r="AX1360" s="1069"/>
      <c r="AY1360" s="1069"/>
      <c r="AZ1360" s="1069">
        <v>0.1</v>
      </c>
      <c r="BA1360" s="1069"/>
      <c r="BB1360" s="1069"/>
      <c r="BC1360" s="1069"/>
      <c r="BD1360" s="1069"/>
      <c r="BE1360" s="1069"/>
      <c r="BF1360" s="1069"/>
      <c r="BG1360" s="1069"/>
      <c r="BH1360" s="1069"/>
      <c r="BI1360" s="1069"/>
      <c r="BJ1360" s="1069"/>
      <c r="BK1360" s="1069"/>
      <c r="BL1360" s="1069"/>
      <c r="BM1360" s="1074">
        <f t="shared" si="501"/>
        <v>0</v>
      </c>
      <c r="BN1360" s="1069"/>
      <c r="BO1360" s="1069"/>
      <c r="BP1360" s="1069"/>
    </row>
    <row r="1361" spans="1:77" s="1067" customFormat="1" ht="12.75" hidden="1">
      <c r="A1361" s="1069"/>
      <c r="B1361" s="1068">
        <v>7</v>
      </c>
      <c r="C1361" s="1257" t="s">
        <v>385</v>
      </c>
      <c r="D1361" s="1068" t="s">
        <v>25</v>
      </c>
      <c r="E1361" s="1068" t="s">
        <v>2741</v>
      </c>
      <c r="F1361" s="1069"/>
      <c r="G1361" s="1069"/>
      <c r="H1361" s="1071">
        <f t="shared" si="493"/>
        <v>0.17</v>
      </c>
      <c r="I1361" s="1072"/>
      <c r="J1361" s="1073">
        <f t="shared" si="492"/>
        <v>0.17</v>
      </c>
      <c r="K1361" s="1074">
        <f t="shared" si="494"/>
        <v>0</v>
      </c>
      <c r="L1361" s="1074">
        <f t="shared" si="495"/>
        <v>0</v>
      </c>
      <c r="M1361" s="1074">
        <f t="shared" si="496"/>
        <v>0</v>
      </c>
      <c r="N1361" s="1074">
        <f t="shared" si="497"/>
        <v>0</v>
      </c>
      <c r="O1361" s="1069"/>
      <c r="P1361" s="1069"/>
      <c r="Q1361" s="1069"/>
      <c r="R1361" s="1069"/>
      <c r="S1361" s="1069"/>
      <c r="T1361" s="1074">
        <f t="shared" si="498"/>
        <v>0</v>
      </c>
      <c r="U1361" s="1069"/>
      <c r="V1361" s="1069"/>
      <c r="W1361" s="1069"/>
      <c r="X1361" s="1069"/>
      <c r="Y1361" s="1069"/>
      <c r="Z1361" s="1069"/>
      <c r="AA1361" s="1074">
        <f t="shared" si="502"/>
        <v>0.17</v>
      </c>
      <c r="AB1361" s="1069"/>
      <c r="AC1361" s="1069"/>
      <c r="AD1361" s="1069"/>
      <c r="AE1361" s="1069"/>
      <c r="AF1361" s="1069"/>
      <c r="AG1361" s="1069"/>
      <c r="AH1361" s="1069"/>
      <c r="AI1361" s="1074">
        <f t="shared" si="503"/>
        <v>0</v>
      </c>
      <c r="AJ1361" s="1069"/>
      <c r="AK1361" s="1069"/>
      <c r="AL1361" s="1069"/>
      <c r="AM1361" s="1069"/>
      <c r="AN1361" s="1069"/>
      <c r="AO1361" s="1069"/>
      <c r="AP1361" s="1069"/>
      <c r="AQ1361" s="1069"/>
      <c r="AR1361" s="1069"/>
      <c r="AS1361" s="1069"/>
      <c r="AT1361" s="1069"/>
      <c r="AU1361" s="1069"/>
      <c r="AV1361" s="1069"/>
      <c r="AW1361" s="1069"/>
      <c r="AX1361" s="1069"/>
      <c r="AY1361" s="1069"/>
      <c r="AZ1361" s="1069">
        <v>0.17</v>
      </c>
      <c r="BA1361" s="1069"/>
      <c r="BB1361" s="1069"/>
      <c r="BC1361" s="1069"/>
      <c r="BD1361" s="1069"/>
      <c r="BE1361" s="1069"/>
      <c r="BF1361" s="1069"/>
      <c r="BG1361" s="1069"/>
      <c r="BH1361" s="1069"/>
      <c r="BI1361" s="1069"/>
      <c r="BJ1361" s="1069"/>
      <c r="BK1361" s="1069"/>
      <c r="BL1361" s="1069"/>
      <c r="BM1361" s="1074">
        <f t="shared" si="501"/>
        <v>0</v>
      </c>
      <c r="BN1361" s="1069"/>
      <c r="BO1361" s="1069"/>
      <c r="BP1361" s="1069"/>
    </row>
    <row r="1362" spans="1:77" s="1067" customFormat="1" ht="15.75" hidden="1">
      <c r="A1362" s="1069"/>
      <c r="B1362" s="1068">
        <v>17</v>
      </c>
      <c r="C1362" s="1069" t="s">
        <v>386</v>
      </c>
      <c r="D1362" s="1068" t="s">
        <v>25</v>
      </c>
      <c r="E1362" s="1258" t="s">
        <v>2741</v>
      </c>
      <c r="F1362" s="1069"/>
      <c r="G1362" s="1069"/>
      <c r="H1362" s="1071">
        <f t="shared" si="493"/>
        <v>0.1</v>
      </c>
      <c r="I1362" s="1072"/>
      <c r="J1362" s="1073">
        <f t="shared" si="492"/>
        <v>0.1</v>
      </c>
      <c r="K1362" s="1074">
        <f t="shared" si="494"/>
        <v>0</v>
      </c>
      <c r="L1362" s="1074">
        <f t="shared" si="495"/>
        <v>0</v>
      </c>
      <c r="M1362" s="1074">
        <f t="shared" si="496"/>
        <v>0</v>
      </c>
      <c r="N1362" s="1074">
        <f t="shared" si="497"/>
        <v>0</v>
      </c>
      <c r="O1362" s="1069"/>
      <c r="P1362" s="1069"/>
      <c r="Q1362" s="1069"/>
      <c r="R1362" s="1069"/>
      <c r="S1362" s="1069"/>
      <c r="T1362" s="1074">
        <f t="shared" si="498"/>
        <v>0</v>
      </c>
      <c r="U1362" s="1069"/>
      <c r="V1362" s="1069"/>
      <c r="W1362" s="1069"/>
      <c r="X1362" s="1069"/>
      <c r="Y1362" s="1069"/>
      <c r="Z1362" s="1069"/>
      <c r="AA1362" s="1074">
        <f t="shared" si="502"/>
        <v>0.1</v>
      </c>
      <c r="AB1362" s="1069"/>
      <c r="AC1362" s="1069"/>
      <c r="AD1362" s="1069"/>
      <c r="AE1362" s="1069"/>
      <c r="AF1362" s="1069"/>
      <c r="AG1362" s="1069">
        <v>0.02</v>
      </c>
      <c r="AH1362" s="1069"/>
      <c r="AI1362" s="1074">
        <f t="shared" si="503"/>
        <v>0</v>
      </c>
      <c r="AJ1362" s="1069"/>
      <c r="AK1362" s="1069"/>
      <c r="AL1362" s="1069"/>
      <c r="AM1362" s="1069"/>
      <c r="AN1362" s="1069"/>
      <c r="AO1362" s="1069"/>
      <c r="AP1362" s="1069"/>
      <c r="AQ1362" s="1069"/>
      <c r="AR1362" s="1069"/>
      <c r="AS1362" s="1069"/>
      <c r="AT1362" s="1069"/>
      <c r="AU1362" s="1069"/>
      <c r="AV1362" s="1069"/>
      <c r="AW1362" s="1069"/>
      <c r="AX1362" s="1069"/>
      <c r="AY1362" s="1069"/>
      <c r="AZ1362" s="1069">
        <v>0.08</v>
      </c>
      <c r="BA1362" s="1069"/>
      <c r="BB1362" s="1069"/>
      <c r="BC1362" s="1069"/>
      <c r="BD1362" s="1069"/>
      <c r="BE1362" s="1069"/>
      <c r="BF1362" s="1069"/>
      <c r="BG1362" s="1069"/>
      <c r="BH1362" s="1069"/>
      <c r="BI1362" s="1069"/>
      <c r="BJ1362" s="1069"/>
      <c r="BK1362" s="1069"/>
      <c r="BL1362" s="1069"/>
      <c r="BM1362" s="1074">
        <f t="shared" si="501"/>
        <v>0</v>
      </c>
      <c r="BN1362" s="1069"/>
      <c r="BO1362" s="1069"/>
      <c r="BP1362" s="1069"/>
    </row>
    <row r="1363" spans="1:77" s="1067" customFormat="1" ht="15.75" hidden="1">
      <c r="A1363" s="1069"/>
      <c r="B1363" s="1068">
        <v>18</v>
      </c>
      <c r="C1363" s="1339" t="s">
        <v>387</v>
      </c>
      <c r="D1363" s="1068" t="s">
        <v>25</v>
      </c>
      <c r="E1363" s="1258" t="s">
        <v>2741</v>
      </c>
      <c r="F1363" s="1069"/>
      <c r="G1363" s="1069"/>
      <c r="H1363" s="1071">
        <f t="shared" si="493"/>
        <v>0.02</v>
      </c>
      <c r="I1363" s="1072"/>
      <c r="J1363" s="1073">
        <f t="shared" si="492"/>
        <v>0.02</v>
      </c>
      <c r="K1363" s="1074">
        <f t="shared" si="494"/>
        <v>0.02</v>
      </c>
      <c r="L1363" s="1074">
        <f t="shared" si="495"/>
        <v>0.02</v>
      </c>
      <c r="M1363" s="1074">
        <f t="shared" si="496"/>
        <v>0.02</v>
      </c>
      <c r="N1363" s="1074">
        <f t="shared" si="497"/>
        <v>0</v>
      </c>
      <c r="O1363" s="1069"/>
      <c r="P1363" s="1069"/>
      <c r="Q1363" s="1069"/>
      <c r="R1363" s="1069">
        <v>0.02</v>
      </c>
      <c r="S1363" s="1069"/>
      <c r="T1363" s="1074">
        <f t="shared" si="498"/>
        <v>0</v>
      </c>
      <c r="U1363" s="1069"/>
      <c r="V1363" s="1069"/>
      <c r="W1363" s="1069"/>
      <c r="X1363" s="1069"/>
      <c r="Y1363" s="1069"/>
      <c r="Z1363" s="1069"/>
      <c r="AA1363" s="1074">
        <f t="shared" si="502"/>
        <v>0</v>
      </c>
      <c r="AB1363" s="1069"/>
      <c r="AC1363" s="1069"/>
      <c r="AD1363" s="1069"/>
      <c r="AE1363" s="1069"/>
      <c r="AF1363" s="1069"/>
      <c r="AG1363" s="1069"/>
      <c r="AH1363" s="1069"/>
      <c r="AI1363" s="1074">
        <f t="shared" si="503"/>
        <v>0</v>
      </c>
      <c r="AJ1363" s="1069"/>
      <c r="AK1363" s="1069"/>
      <c r="AL1363" s="1069"/>
      <c r="AM1363" s="1069"/>
      <c r="AN1363" s="1069"/>
      <c r="AO1363" s="1069"/>
      <c r="AP1363" s="1069"/>
      <c r="AQ1363" s="1069"/>
      <c r="AR1363" s="1069"/>
      <c r="AS1363" s="1069"/>
      <c r="AT1363" s="1069"/>
      <c r="AU1363" s="1069"/>
      <c r="AV1363" s="1069"/>
      <c r="AW1363" s="1069"/>
      <c r="AX1363" s="1069"/>
      <c r="AY1363" s="1069"/>
      <c r="AZ1363" s="1069"/>
      <c r="BA1363" s="1069"/>
      <c r="BB1363" s="1069"/>
      <c r="BC1363" s="1069"/>
      <c r="BD1363" s="1069"/>
      <c r="BE1363" s="1069"/>
      <c r="BF1363" s="1069"/>
      <c r="BG1363" s="1069"/>
      <c r="BH1363" s="1069"/>
      <c r="BI1363" s="1069"/>
      <c r="BJ1363" s="1069"/>
      <c r="BK1363" s="1069"/>
      <c r="BL1363" s="1069"/>
      <c r="BM1363" s="1074">
        <f t="shared" si="501"/>
        <v>0</v>
      </c>
      <c r="BN1363" s="1069"/>
      <c r="BO1363" s="1069"/>
      <c r="BP1363" s="1069"/>
    </row>
    <row r="1364" spans="1:77" s="812" customFormat="1" hidden="1">
      <c r="A1364" s="860"/>
      <c r="B1364" s="1085"/>
      <c r="C1364" s="1340"/>
      <c r="D1364" s="1085"/>
      <c r="E1364" s="1300"/>
      <c r="F1364" s="1085"/>
      <c r="G1364" s="1105"/>
      <c r="H1364" s="643"/>
      <c r="I1364" s="644"/>
      <c r="J1364" s="645"/>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row>
    <row r="1365" spans="1:77" s="652" customFormat="1" hidden="1">
      <c r="A1365" s="1320"/>
      <c r="B1365" s="1341"/>
      <c r="C1365" s="1341"/>
      <c r="D1365" s="640"/>
      <c r="E1365" s="641"/>
      <c r="F1365" s="1321"/>
      <c r="G1365" s="651"/>
      <c r="H1365" s="643"/>
      <c r="I1365" s="644"/>
      <c r="J1365" s="645"/>
      <c r="K1365" s="1"/>
      <c r="L1365" s="1"/>
      <c r="M1365" s="1"/>
      <c r="N1365" s="1"/>
      <c r="O1365" s="646"/>
      <c r="P1365" s="646"/>
      <c r="Q1365" s="647"/>
      <c r="R1365" s="646"/>
      <c r="S1365" s="646"/>
      <c r="T1365" s="648"/>
      <c r="U1365" s="646"/>
      <c r="V1365" s="646"/>
      <c r="W1365" s="647"/>
      <c r="X1365" s="646"/>
      <c r="Y1365" s="646"/>
      <c r="Z1365" s="646"/>
      <c r="AA1365" s="1"/>
      <c r="AB1365" s="646"/>
      <c r="AC1365" s="646"/>
      <c r="AD1365" s="647"/>
      <c r="AE1365" s="647"/>
      <c r="AF1365" s="646"/>
      <c r="AG1365" s="646"/>
      <c r="AH1365" s="646"/>
      <c r="AI1365" s="1"/>
      <c r="AJ1365" s="646"/>
      <c r="AK1365" s="646"/>
      <c r="AL1365" s="646"/>
      <c r="AM1365" s="647"/>
      <c r="AN1365" s="646"/>
      <c r="AO1365" s="646"/>
      <c r="AP1365" s="646"/>
      <c r="AQ1365" s="647"/>
      <c r="AR1365" s="646"/>
      <c r="AS1365" s="646"/>
      <c r="AT1365" s="646"/>
      <c r="AU1365" s="616"/>
      <c r="AV1365" s="646"/>
      <c r="AW1365" s="646"/>
      <c r="AX1365" s="646"/>
      <c r="AY1365" s="646"/>
      <c r="AZ1365" s="646"/>
      <c r="BA1365" s="646"/>
      <c r="BB1365" s="646"/>
      <c r="BC1365" s="647"/>
      <c r="BD1365" s="646"/>
      <c r="BE1365" s="646"/>
      <c r="BF1365" s="646"/>
      <c r="BG1365" s="646"/>
      <c r="BH1365" s="647"/>
      <c r="BI1365" s="646"/>
      <c r="BJ1365" s="646"/>
      <c r="BK1365" s="646"/>
      <c r="BL1365" s="647"/>
      <c r="BM1365" s="1"/>
      <c r="BN1365" s="646"/>
      <c r="BO1365" s="646"/>
      <c r="BP1365" s="646"/>
      <c r="BQ1365" s="542"/>
      <c r="BR1365" s="649"/>
      <c r="BS1365" s="1322"/>
      <c r="BT1365" s="640"/>
      <c r="BU1365" s="651"/>
      <c r="BY1365" s="651"/>
    </row>
    <row r="1366" spans="1:77" s="652" customFormat="1" hidden="1">
      <c r="A1366" s="638"/>
      <c r="B1366" s="714"/>
      <c r="C1366" s="714"/>
      <c r="D1366" s="640"/>
      <c r="E1366" s="641"/>
      <c r="F1366" s="1321"/>
      <c r="G1366" s="989"/>
      <c r="H1366" s="643"/>
      <c r="I1366" s="644"/>
      <c r="J1366" s="645"/>
      <c r="K1366" s="1"/>
      <c r="L1366" s="1"/>
      <c r="M1366" s="1"/>
      <c r="N1366" s="1"/>
      <c r="O1366" s="646"/>
      <c r="P1366" s="646"/>
      <c r="Q1366" s="647"/>
      <c r="R1366" s="646"/>
      <c r="S1366" s="646"/>
      <c r="T1366" s="648"/>
      <c r="U1366" s="646"/>
      <c r="V1366" s="646"/>
      <c r="W1366" s="647"/>
      <c r="X1366" s="646"/>
      <c r="Y1366" s="646"/>
      <c r="Z1366" s="646"/>
      <c r="AA1366" s="1"/>
      <c r="AB1366" s="646"/>
      <c r="AC1366" s="646"/>
      <c r="AD1366" s="647"/>
      <c r="AE1366" s="647"/>
      <c r="AF1366" s="646"/>
      <c r="AG1366" s="646"/>
      <c r="AH1366" s="646"/>
      <c r="AI1366" s="1"/>
      <c r="AJ1366" s="646"/>
      <c r="AK1366" s="646"/>
      <c r="AL1366" s="646"/>
      <c r="AM1366" s="647"/>
      <c r="AN1366" s="646"/>
      <c r="AO1366" s="646"/>
      <c r="AP1366" s="646"/>
      <c r="AQ1366" s="647"/>
      <c r="AR1366" s="646"/>
      <c r="AS1366" s="646"/>
      <c r="AT1366" s="646"/>
      <c r="AU1366" s="616"/>
      <c r="AV1366" s="646"/>
      <c r="AW1366" s="646"/>
      <c r="AX1366" s="646"/>
      <c r="AY1366" s="646"/>
      <c r="AZ1366" s="646"/>
      <c r="BA1366" s="646"/>
      <c r="BB1366" s="646"/>
      <c r="BC1366" s="647"/>
      <c r="BD1366" s="646"/>
      <c r="BE1366" s="646"/>
      <c r="BF1366" s="646"/>
      <c r="BG1366" s="646"/>
      <c r="BH1366" s="647"/>
      <c r="BI1366" s="646"/>
      <c r="BJ1366" s="646"/>
      <c r="BK1366" s="646"/>
      <c r="BL1366" s="647"/>
      <c r="BM1366" s="1"/>
      <c r="BN1366" s="646"/>
      <c r="BO1366" s="646"/>
      <c r="BP1366" s="646"/>
      <c r="BQ1366" s="542"/>
      <c r="BR1366" s="649"/>
      <c r="BS1366" s="1322"/>
      <c r="BT1366" s="640"/>
      <c r="BU1366" s="651"/>
      <c r="BY1366" s="989"/>
    </row>
    <row r="1367" spans="1:77" s="773" customFormat="1" ht="30" hidden="1">
      <c r="A1367" s="855"/>
      <c r="B1367" s="1076">
        <v>8</v>
      </c>
      <c r="C1367" s="1342" t="s">
        <v>388</v>
      </c>
      <c r="D1367" s="859" t="s">
        <v>25</v>
      </c>
      <c r="E1367" s="640" t="s">
        <v>161</v>
      </c>
      <c r="F1367" s="859"/>
      <c r="G1367" s="1043"/>
      <c r="H1367" s="608">
        <f>J1367</f>
        <v>0.03</v>
      </c>
      <c r="I1367" s="609"/>
      <c r="J1367" s="610">
        <f>K1367+AA1367+BM1367</f>
        <v>0.03</v>
      </c>
      <c r="K1367" s="611">
        <f>L1367+T1367+X1367+Y1367+Z1367</f>
        <v>0</v>
      </c>
      <c r="L1367" s="611">
        <f>M1367+S1367</f>
        <v>0</v>
      </c>
      <c r="M1367" s="611">
        <f>N1367+R1367</f>
        <v>0</v>
      </c>
      <c r="N1367" s="611">
        <f>O1367+P1367+Q1367</f>
        <v>0</v>
      </c>
      <c r="O1367" s="611"/>
      <c r="P1367" s="611"/>
      <c r="Q1367" s="611"/>
      <c r="R1367" s="611"/>
      <c r="S1367" s="611"/>
      <c r="T1367" s="611">
        <f>U1367+V1367+W1367</f>
        <v>0</v>
      </c>
      <c r="U1367" s="611"/>
      <c r="V1367" s="611"/>
      <c r="W1367" s="611"/>
      <c r="X1367" s="611"/>
      <c r="Y1367" s="611"/>
      <c r="Z1367" s="611"/>
      <c r="AA1367" s="611">
        <f t="shared" ref="AA1367:AA1371" si="504">SUM(AB1367:AI1367)+AW1367+SUM(AY1367:BC1367)+SUM(BF1367:BL1367)</f>
        <v>0.03</v>
      </c>
      <c r="AB1367" s="611"/>
      <c r="AC1367" s="611"/>
      <c r="AD1367" s="611"/>
      <c r="AE1367" s="611"/>
      <c r="AF1367" s="611"/>
      <c r="AG1367" s="611"/>
      <c r="AH1367" s="611"/>
      <c r="AI1367" s="611">
        <f t="shared" ref="AI1367:AI1371" si="505">SUM(AJ1367:AV1367)+AX1367+SUM(BD1367:BE1367)</f>
        <v>0</v>
      </c>
      <c r="AJ1367" s="611"/>
      <c r="AK1367" s="611"/>
      <c r="AL1367" s="611"/>
      <c r="AM1367" s="611"/>
      <c r="AN1367" s="611"/>
      <c r="AO1367" s="611"/>
      <c r="AP1367" s="611"/>
      <c r="AQ1367" s="611"/>
      <c r="AR1367" s="611"/>
      <c r="AS1367" s="611"/>
      <c r="AT1367" s="611"/>
      <c r="AU1367" s="611"/>
      <c r="AV1367" s="611"/>
      <c r="AW1367" s="611"/>
      <c r="AX1367" s="611"/>
      <c r="AY1367" s="611"/>
      <c r="AZ1367" s="1343">
        <v>0.03</v>
      </c>
      <c r="BA1367" s="611"/>
      <c r="BB1367" s="611"/>
      <c r="BC1367" s="611"/>
      <c r="BD1367" s="611"/>
      <c r="BE1367" s="611"/>
      <c r="BF1367" s="611"/>
      <c r="BG1367" s="611"/>
      <c r="BH1367" s="611"/>
      <c r="BI1367" s="611"/>
      <c r="BJ1367" s="611"/>
      <c r="BK1367" s="611"/>
      <c r="BL1367" s="611"/>
      <c r="BM1367" s="611">
        <f>SUM(BN1367:BP1367)</f>
        <v>0</v>
      </c>
      <c r="BN1367" s="611"/>
      <c r="BO1367" s="611"/>
      <c r="BP1367" s="611"/>
    </row>
    <row r="1368" spans="1:77" s="773" customFormat="1" ht="30" hidden="1">
      <c r="A1368" s="855"/>
      <c r="B1368" s="1076">
        <v>9</v>
      </c>
      <c r="C1368" s="1342" t="s">
        <v>389</v>
      </c>
      <c r="D1368" s="859" t="s">
        <v>25</v>
      </c>
      <c r="E1368" s="640" t="s">
        <v>161</v>
      </c>
      <c r="F1368" s="1042"/>
      <c r="G1368" s="1043"/>
      <c r="H1368" s="608">
        <f t="shared" ref="H1368:H1369" si="506">J1368</f>
        <v>0.01</v>
      </c>
      <c r="I1368" s="609"/>
      <c r="J1368" s="610">
        <f>K1368+AA1368+BM1368</f>
        <v>0.01</v>
      </c>
      <c r="K1368" s="611">
        <f t="shared" ref="K1368:K1369" si="507">L1368+T1368+X1368+Y1368+Z1368</f>
        <v>0</v>
      </c>
      <c r="L1368" s="611">
        <f t="shared" ref="L1368:L1369" si="508">M1368+S1368</f>
        <v>0</v>
      </c>
      <c r="M1368" s="611">
        <f t="shared" ref="M1368:M1369" si="509">N1368+R1368</f>
        <v>0</v>
      </c>
      <c r="N1368" s="611">
        <f t="shared" ref="N1368:N1369" si="510">O1368+P1368+Q1368</f>
        <v>0</v>
      </c>
      <c r="O1368" s="611"/>
      <c r="P1368" s="611"/>
      <c r="Q1368" s="611"/>
      <c r="R1368" s="611"/>
      <c r="S1368" s="611"/>
      <c r="T1368" s="611">
        <f t="shared" ref="T1368:T1369" si="511">U1368+V1368+W1368</f>
        <v>0</v>
      </c>
      <c r="U1368" s="611"/>
      <c r="V1368" s="611"/>
      <c r="W1368" s="611"/>
      <c r="X1368" s="611"/>
      <c r="Y1368" s="611"/>
      <c r="Z1368" s="611"/>
      <c r="AA1368" s="611">
        <f t="shared" si="504"/>
        <v>0.01</v>
      </c>
      <c r="AB1368" s="611"/>
      <c r="AC1368" s="611"/>
      <c r="AD1368" s="611"/>
      <c r="AE1368" s="611"/>
      <c r="AF1368" s="611"/>
      <c r="AG1368" s="611"/>
      <c r="AH1368" s="611"/>
      <c r="AI1368" s="611">
        <f t="shared" si="505"/>
        <v>0</v>
      </c>
      <c r="AJ1368" s="611"/>
      <c r="AK1368" s="611"/>
      <c r="AL1368" s="611"/>
      <c r="AM1368" s="611"/>
      <c r="AN1368" s="611"/>
      <c r="AO1368" s="611"/>
      <c r="AP1368" s="611"/>
      <c r="AQ1368" s="611"/>
      <c r="AR1368" s="611"/>
      <c r="AS1368" s="611"/>
      <c r="AT1368" s="611"/>
      <c r="AU1368" s="611"/>
      <c r="AV1368" s="611"/>
      <c r="AW1368" s="611"/>
      <c r="AX1368" s="611"/>
      <c r="AY1368" s="611"/>
      <c r="AZ1368" s="1343">
        <v>0.01</v>
      </c>
      <c r="BA1368" s="611"/>
      <c r="BB1368" s="611"/>
      <c r="BC1368" s="611"/>
      <c r="BD1368" s="611"/>
      <c r="BE1368" s="611"/>
      <c r="BF1368" s="611"/>
      <c r="BG1368" s="611"/>
      <c r="BH1368" s="611"/>
      <c r="BI1368" s="611"/>
      <c r="BJ1368" s="611"/>
      <c r="BK1368" s="611"/>
      <c r="BL1368" s="611"/>
      <c r="BM1368" s="611">
        <f t="shared" ref="BM1368:BM1369" si="512">SUM(BN1368:BP1368)</f>
        <v>0</v>
      </c>
      <c r="BN1368" s="611"/>
      <c r="BO1368" s="611"/>
      <c r="BP1368" s="611"/>
    </row>
    <row r="1369" spans="1:77" s="773" customFormat="1" ht="30" hidden="1">
      <c r="A1369" s="855"/>
      <c r="B1369" s="1076">
        <v>10</v>
      </c>
      <c r="C1369" s="1342" t="s">
        <v>390</v>
      </c>
      <c r="D1369" s="859" t="s">
        <v>25</v>
      </c>
      <c r="E1369" s="640" t="s">
        <v>161</v>
      </c>
      <c r="F1369" s="1042"/>
      <c r="G1369" s="1043"/>
      <c r="H1369" s="608">
        <f t="shared" si="506"/>
        <v>0.02</v>
      </c>
      <c r="I1369" s="609"/>
      <c r="J1369" s="610">
        <f>K1369+AA1369+BM1369</f>
        <v>0.02</v>
      </c>
      <c r="K1369" s="611">
        <f t="shared" si="507"/>
        <v>0</v>
      </c>
      <c r="L1369" s="611">
        <f t="shared" si="508"/>
        <v>0</v>
      </c>
      <c r="M1369" s="611">
        <f t="shared" si="509"/>
        <v>0</v>
      </c>
      <c r="N1369" s="611">
        <f t="shared" si="510"/>
        <v>0</v>
      </c>
      <c r="O1369" s="611"/>
      <c r="P1369" s="611"/>
      <c r="Q1369" s="611"/>
      <c r="R1369" s="611"/>
      <c r="S1369" s="611"/>
      <c r="T1369" s="611">
        <f t="shared" si="511"/>
        <v>0</v>
      </c>
      <c r="U1369" s="611"/>
      <c r="V1369" s="611"/>
      <c r="W1369" s="611"/>
      <c r="X1369" s="611"/>
      <c r="Y1369" s="611"/>
      <c r="Z1369" s="611"/>
      <c r="AA1369" s="611">
        <f t="shared" si="504"/>
        <v>0.02</v>
      </c>
      <c r="AB1369" s="611"/>
      <c r="AC1369" s="611"/>
      <c r="AD1369" s="611"/>
      <c r="AE1369" s="611"/>
      <c r="AF1369" s="611"/>
      <c r="AG1369" s="611"/>
      <c r="AH1369" s="611"/>
      <c r="AI1369" s="611">
        <f t="shared" si="505"/>
        <v>0</v>
      </c>
      <c r="AJ1369" s="611"/>
      <c r="AK1369" s="611"/>
      <c r="AL1369" s="611"/>
      <c r="AM1369" s="611"/>
      <c r="AN1369" s="611"/>
      <c r="AO1369" s="611"/>
      <c r="AP1369" s="611"/>
      <c r="AQ1369" s="611"/>
      <c r="AR1369" s="611"/>
      <c r="AS1369" s="611"/>
      <c r="AT1369" s="611"/>
      <c r="AU1369" s="611"/>
      <c r="AV1369" s="611"/>
      <c r="AW1369" s="611"/>
      <c r="AX1369" s="611"/>
      <c r="AY1369" s="611"/>
      <c r="AZ1369" s="1343">
        <v>0.02</v>
      </c>
      <c r="BA1369" s="611"/>
      <c r="BB1369" s="611"/>
      <c r="BC1369" s="611"/>
      <c r="BD1369" s="611"/>
      <c r="BE1369" s="611"/>
      <c r="BF1369" s="611"/>
      <c r="BG1369" s="611"/>
      <c r="BH1369" s="611"/>
      <c r="BI1369" s="611"/>
      <c r="BJ1369" s="611"/>
      <c r="BK1369" s="611"/>
      <c r="BL1369" s="611"/>
      <c r="BM1369" s="611">
        <f t="shared" si="512"/>
        <v>0</v>
      </c>
      <c r="BN1369" s="611"/>
      <c r="BO1369" s="611"/>
      <c r="BP1369" s="611"/>
    </row>
    <row r="1370" spans="1:77" s="773" customFormat="1" ht="30" hidden="1">
      <c r="A1370" s="855"/>
      <c r="B1370" s="1076">
        <v>11</v>
      </c>
      <c r="C1370" s="1344" t="s">
        <v>292</v>
      </c>
      <c r="D1370" s="858" t="s">
        <v>25</v>
      </c>
      <c r="E1370" s="1042" t="s">
        <v>161</v>
      </c>
      <c r="F1370" s="858"/>
      <c r="G1370" s="944"/>
      <c r="H1370" s="608">
        <f>J1370</f>
        <v>1.26</v>
      </c>
      <c r="I1370" s="609"/>
      <c r="J1370" s="610">
        <f>K1370+AA1370+BM1370</f>
        <v>1.26</v>
      </c>
      <c r="K1370" s="611">
        <f>L1370+T1370+X1370+Y1370+Z1370</f>
        <v>1.17</v>
      </c>
      <c r="L1370" s="611">
        <f>M1370+S1370</f>
        <v>1.17</v>
      </c>
      <c r="M1370" s="611">
        <f>N1370+R1370</f>
        <v>1.17</v>
      </c>
      <c r="N1370" s="611">
        <f>O1370+P1370+Q1370</f>
        <v>0</v>
      </c>
      <c r="O1370" s="611"/>
      <c r="P1370" s="611"/>
      <c r="Q1370" s="611"/>
      <c r="R1370" s="806">
        <v>1.17</v>
      </c>
      <c r="S1370" s="611"/>
      <c r="T1370" s="611">
        <f>U1370+V1370+W1370</f>
        <v>0</v>
      </c>
      <c r="U1370" s="611"/>
      <c r="V1370" s="611"/>
      <c r="W1370" s="611"/>
      <c r="X1370" s="611"/>
      <c r="Y1370" s="611"/>
      <c r="Z1370" s="611"/>
      <c r="AA1370" s="611">
        <f t="shared" si="504"/>
        <v>0.09</v>
      </c>
      <c r="AB1370" s="611"/>
      <c r="AC1370" s="611"/>
      <c r="AD1370" s="611"/>
      <c r="AE1370" s="611"/>
      <c r="AF1370" s="611">
        <v>0.09</v>
      </c>
      <c r="AG1370" s="611"/>
      <c r="AH1370" s="611"/>
      <c r="AI1370" s="611">
        <f t="shared" si="505"/>
        <v>0</v>
      </c>
      <c r="AJ1370" s="611"/>
      <c r="AK1370" s="611"/>
      <c r="AL1370" s="611"/>
      <c r="AM1370" s="611"/>
      <c r="AN1370" s="611"/>
      <c r="AO1370" s="611"/>
      <c r="AP1370" s="611"/>
      <c r="AQ1370" s="611"/>
      <c r="AR1370" s="611"/>
      <c r="AS1370" s="611"/>
      <c r="AT1370" s="611"/>
      <c r="AU1370" s="611"/>
      <c r="AV1370" s="611"/>
      <c r="AW1370" s="611"/>
      <c r="AX1370" s="611"/>
      <c r="AY1370" s="611"/>
      <c r="AZ1370" s="611"/>
      <c r="BA1370" s="611"/>
      <c r="BB1370" s="611"/>
      <c r="BC1370" s="611"/>
      <c r="BD1370" s="611"/>
      <c r="BE1370" s="611"/>
      <c r="BF1370" s="611"/>
      <c r="BG1370" s="611"/>
      <c r="BH1370" s="611"/>
      <c r="BI1370" s="611"/>
      <c r="BJ1370" s="611"/>
      <c r="BK1370" s="611"/>
      <c r="BL1370" s="611"/>
      <c r="BM1370" s="611">
        <f>SUM(BN1370:BP1370)</f>
        <v>0</v>
      </c>
      <c r="BN1370" s="611"/>
      <c r="BO1370" s="611"/>
      <c r="BP1370" s="611"/>
    </row>
    <row r="1371" spans="1:77" s="773" customFormat="1" ht="30" hidden="1">
      <c r="A1371" s="949"/>
      <c r="B1371" s="1076">
        <v>12</v>
      </c>
      <c r="C1371" s="1345" t="s">
        <v>391</v>
      </c>
      <c r="D1371" s="858" t="s">
        <v>25</v>
      </c>
      <c r="E1371" s="1042" t="s">
        <v>161</v>
      </c>
      <c r="F1371" s="858"/>
      <c r="G1371" s="858"/>
      <c r="H1371" s="608">
        <f t="shared" ref="H1371" si="513">J1371</f>
        <v>0.15000000000000002</v>
      </c>
      <c r="I1371" s="609"/>
      <c r="J1371" s="610">
        <f>K1371+AA1371+BM1371</f>
        <v>0.15000000000000002</v>
      </c>
      <c r="K1371" s="611">
        <f t="shared" ref="K1371" si="514">L1371+T1371+X1371+Y1371+Z1371</f>
        <v>0.08</v>
      </c>
      <c r="L1371" s="611">
        <f t="shared" ref="L1371" si="515">M1371+S1371</f>
        <v>0.08</v>
      </c>
      <c r="M1371" s="611">
        <f t="shared" ref="M1371" si="516">N1371+R1371</f>
        <v>0.04</v>
      </c>
      <c r="N1371" s="611">
        <f t="shared" ref="N1371" si="517">O1371+P1371+Q1371</f>
        <v>0</v>
      </c>
      <c r="O1371" s="611"/>
      <c r="P1371" s="611"/>
      <c r="Q1371" s="611"/>
      <c r="R1371" s="611">
        <v>0.04</v>
      </c>
      <c r="S1371" s="611">
        <v>0.04</v>
      </c>
      <c r="T1371" s="611">
        <f t="shared" ref="T1371" si="518">U1371+V1371+W1371</f>
        <v>0</v>
      </c>
      <c r="U1371" s="611"/>
      <c r="V1371" s="611"/>
      <c r="W1371" s="611"/>
      <c r="X1371" s="611"/>
      <c r="Y1371" s="611"/>
      <c r="Z1371" s="611"/>
      <c r="AA1371" s="611">
        <f t="shared" si="504"/>
        <v>7.0000000000000007E-2</v>
      </c>
      <c r="AB1371" s="611"/>
      <c r="AC1371" s="611"/>
      <c r="AD1371" s="611"/>
      <c r="AE1371" s="611"/>
      <c r="AF1371" s="611"/>
      <c r="AG1371" s="611"/>
      <c r="AH1371" s="611"/>
      <c r="AI1371" s="611">
        <f t="shared" si="505"/>
        <v>0</v>
      </c>
      <c r="AJ1371" s="611"/>
      <c r="AK1371" s="611"/>
      <c r="AL1371" s="611"/>
      <c r="AM1371" s="611"/>
      <c r="AN1371" s="611"/>
      <c r="AO1371" s="611"/>
      <c r="AP1371" s="611"/>
      <c r="AQ1371" s="611"/>
      <c r="AR1371" s="611"/>
      <c r="AS1371" s="611"/>
      <c r="AT1371" s="611"/>
      <c r="AU1371" s="611"/>
      <c r="AV1371" s="611"/>
      <c r="AW1371" s="611"/>
      <c r="AX1371" s="611"/>
      <c r="AY1371" s="611"/>
      <c r="AZ1371" s="611">
        <v>7.0000000000000007E-2</v>
      </c>
      <c r="BA1371" s="611"/>
      <c r="BB1371" s="611"/>
      <c r="BC1371" s="611"/>
      <c r="BD1371" s="611"/>
      <c r="BE1371" s="611"/>
      <c r="BF1371" s="611"/>
      <c r="BG1371" s="611"/>
      <c r="BH1371" s="611"/>
      <c r="BI1371" s="611"/>
      <c r="BJ1371" s="611"/>
      <c r="BK1371" s="611"/>
      <c r="BL1371" s="611"/>
      <c r="BM1371" s="611">
        <f t="shared" ref="BM1371" si="519">SUM(BN1371:BP1371)</f>
        <v>0</v>
      </c>
      <c r="BN1371" s="611"/>
      <c r="BO1371" s="611"/>
      <c r="BP1371" s="611"/>
    </row>
    <row r="1372" spans="1:77" s="652" customFormat="1" hidden="1">
      <c r="A1372" s="1320"/>
      <c r="B1372" s="714"/>
      <c r="C1372" s="714"/>
      <c r="D1372" s="640"/>
      <c r="E1372" s="641"/>
      <c r="F1372" s="1321"/>
      <c r="G1372" s="989"/>
      <c r="H1372" s="643"/>
      <c r="I1372" s="644"/>
      <c r="J1372" s="645"/>
      <c r="K1372" s="1"/>
      <c r="L1372" s="1"/>
      <c r="M1372" s="1"/>
      <c r="N1372" s="1"/>
      <c r="O1372" s="646"/>
      <c r="P1372" s="646"/>
      <c r="Q1372" s="647"/>
      <c r="R1372" s="646"/>
      <c r="S1372" s="646"/>
      <c r="T1372" s="648"/>
      <c r="U1372" s="646"/>
      <c r="V1372" s="646"/>
      <c r="W1372" s="647"/>
      <c r="X1372" s="646"/>
      <c r="Y1372" s="646"/>
      <c r="Z1372" s="646"/>
      <c r="AA1372" s="1"/>
      <c r="AB1372" s="646"/>
      <c r="AC1372" s="646"/>
      <c r="AD1372" s="647"/>
      <c r="AE1372" s="647"/>
      <c r="AF1372" s="646"/>
      <c r="AG1372" s="646"/>
      <c r="AH1372" s="646"/>
      <c r="AI1372" s="1"/>
      <c r="AJ1372" s="646"/>
      <c r="AK1372" s="646"/>
      <c r="AL1372" s="646"/>
      <c r="AM1372" s="647"/>
      <c r="AN1372" s="646"/>
      <c r="AO1372" s="646"/>
      <c r="AP1372" s="646"/>
      <c r="AQ1372" s="647"/>
      <c r="AR1372" s="646"/>
      <c r="AS1372" s="646"/>
      <c r="AT1372" s="646"/>
      <c r="AU1372" s="616"/>
      <c r="AV1372" s="646"/>
      <c r="AW1372" s="646"/>
      <c r="AX1372" s="646"/>
      <c r="AY1372" s="646"/>
      <c r="AZ1372" s="646"/>
      <c r="BA1372" s="646"/>
      <c r="BB1372" s="646"/>
      <c r="BC1372" s="647"/>
      <c r="BD1372" s="646"/>
      <c r="BE1372" s="646"/>
      <c r="BF1372" s="646"/>
      <c r="BG1372" s="646"/>
      <c r="BH1372" s="647"/>
      <c r="BI1372" s="646"/>
      <c r="BJ1372" s="646"/>
      <c r="BK1372" s="646"/>
      <c r="BL1372" s="647"/>
      <c r="BM1372" s="1"/>
      <c r="BN1372" s="646"/>
      <c r="BO1372" s="646"/>
      <c r="BP1372" s="646"/>
      <c r="BQ1372" s="542"/>
      <c r="BR1372" s="649"/>
      <c r="BS1372" s="1322"/>
      <c r="BT1372" s="640"/>
      <c r="BU1372" s="651"/>
      <c r="BY1372" s="989"/>
    </row>
    <row r="1373" spans="1:77" s="619" customFormat="1" hidden="1">
      <c r="A1373" s="603"/>
      <c r="B1373" s="634"/>
      <c r="C1373" s="634"/>
      <c r="D1373" s="605"/>
      <c r="E1373" s="635"/>
      <c r="F1373" s="1205"/>
      <c r="G1373" s="876"/>
      <c r="H1373" s="608"/>
      <c r="I1373" s="609"/>
      <c r="J1373" s="610"/>
      <c r="K1373" s="611"/>
      <c r="L1373" s="611"/>
      <c r="M1373" s="611"/>
      <c r="N1373" s="611"/>
      <c r="O1373" s="612"/>
      <c r="P1373" s="612"/>
      <c r="Q1373" s="613"/>
      <c r="R1373" s="612"/>
      <c r="S1373" s="612"/>
      <c r="T1373" s="615"/>
      <c r="U1373" s="612"/>
      <c r="V1373" s="612"/>
      <c r="W1373" s="613"/>
      <c r="X1373" s="612"/>
      <c r="Y1373" s="612"/>
      <c r="Z1373" s="612"/>
      <c r="AA1373" s="611"/>
      <c r="AB1373" s="612"/>
      <c r="AC1373" s="612"/>
      <c r="AD1373" s="613"/>
      <c r="AE1373" s="613"/>
      <c r="AF1373" s="612"/>
      <c r="AG1373" s="612"/>
      <c r="AH1373" s="612"/>
      <c r="AI1373" s="611"/>
      <c r="AJ1373" s="612"/>
      <c r="AK1373" s="612"/>
      <c r="AL1373" s="612"/>
      <c r="AM1373" s="613"/>
      <c r="AN1373" s="612"/>
      <c r="AO1373" s="612"/>
      <c r="AP1373" s="612"/>
      <c r="AQ1373" s="613"/>
      <c r="AR1373" s="612"/>
      <c r="AS1373" s="612"/>
      <c r="AT1373" s="612"/>
      <c r="AU1373" s="616"/>
      <c r="AV1373" s="612"/>
      <c r="AW1373" s="612"/>
      <c r="AX1373" s="612"/>
      <c r="AY1373" s="612"/>
      <c r="AZ1373" s="612"/>
      <c r="BA1373" s="612"/>
      <c r="BB1373" s="612"/>
      <c r="BC1373" s="613"/>
      <c r="BD1373" s="612"/>
      <c r="BE1373" s="612"/>
      <c r="BF1373" s="612"/>
      <c r="BG1373" s="612"/>
      <c r="BH1373" s="613"/>
      <c r="BI1373" s="612"/>
      <c r="BJ1373" s="612"/>
      <c r="BK1373" s="612"/>
      <c r="BL1373" s="613"/>
      <c r="BM1373" s="611"/>
      <c r="BN1373" s="612"/>
      <c r="BO1373" s="612"/>
      <c r="BP1373" s="612"/>
      <c r="BQ1373" s="547"/>
      <c r="BR1373" s="622"/>
      <c r="BS1373" s="871"/>
      <c r="BT1373" s="605"/>
      <c r="BU1373" s="621"/>
      <c r="BY1373" s="876"/>
    </row>
    <row r="1374" spans="1:77" s="755" customFormat="1" ht="31.5" hidden="1">
      <c r="A1374" s="756">
        <v>2021</v>
      </c>
      <c r="B1374" s="757">
        <v>3</v>
      </c>
      <c r="C1374" s="767" t="s">
        <v>392</v>
      </c>
      <c r="D1374" s="759" t="s">
        <v>25</v>
      </c>
      <c r="E1374" s="398" t="s">
        <v>72</v>
      </c>
      <c r="F1374" s="760"/>
      <c r="G1374" s="761"/>
      <c r="H1374" s="762">
        <f t="shared" ref="H1374:H1377" si="520">J1374</f>
        <v>0.39</v>
      </c>
      <c r="I1374" s="763"/>
      <c r="J1374" s="764">
        <f t="shared" ref="J1374:J1386" si="521">K1374+AA1374+BM1374</f>
        <v>0.39</v>
      </c>
      <c r="K1374" s="765">
        <f t="shared" ref="K1374:K1382" si="522">L1374+T1374+X1374+Y1374+Z1374</f>
        <v>0.18</v>
      </c>
      <c r="L1374" s="765">
        <f t="shared" ref="L1374:L1382" si="523">M1374+S1374</f>
        <v>0.16</v>
      </c>
      <c r="M1374" s="765">
        <f t="shared" ref="M1374:M1382" si="524">N1374+R1374</f>
        <v>0.16</v>
      </c>
      <c r="N1374" s="765">
        <f t="shared" ref="N1374:N1382" si="525">O1374+P1374+Q1374</f>
        <v>0.11</v>
      </c>
      <c r="O1374" s="765">
        <v>0.1</v>
      </c>
      <c r="P1374" s="765">
        <v>0.01</v>
      </c>
      <c r="Q1374" s="765"/>
      <c r="R1374" s="765">
        <v>0.05</v>
      </c>
      <c r="S1374" s="765"/>
      <c r="T1374" s="765">
        <f t="shared" ref="T1374:T1377" si="526">U1374+V1374+W1374</f>
        <v>0</v>
      </c>
      <c r="U1374" s="765"/>
      <c r="V1374" s="765"/>
      <c r="W1374" s="765"/>
      <c r="X1374" s="765"/>
      <c r="Y1374" s="765">
        <v>0.02</v>
      </c>
      <c r="Z1374" s="765"/>
      <c r="AA1374" s="765">
        <f t="shared" ref="AA1374:AA1377" si="527">SUM(AB1374:AI1374)+AW1374+SUM(AY1374:BC1374)+SUM(BF1374:BL1374)</f>
        <v>0.21</v>
      </c>
      <c r="AB1374" s="765"/>
      <c r="AC1374" s="765"/>
      <c r="AD1374" s="765"/>
      <c r="AE1374" s="765"/>
      <c r="AF1374" s="765"/>
      <c r="AG1374" s="765"/>
      <c r="AH1374" s="765"/>
      <c r="AI1374" s="765">
        <f t="shared" ref="AI1374:AI1377" si="528">SUM(AJ1374:AV1374)+AX1374+SUM(BD1374:BE1374)</f>
        <v>0</v>
      </c>
      <c r="AJ1374" s="765"/>
      <c r="AK1374" s="765"/>
      <c r="AL1374" s="765"/>
      <c r="AM1374" s="765"/>
      <c r="AN1374" s="765"/>
      <c r="AO1374" s="765"/>
      <c r="AP1374" s="765"/>
      <c r="AQ1374" s="765"/>
      <c r="AR1374" s="765"/>
      <c r="AS1374" s="765"/>
      <c r="AT1374" s="765"/>
      <c r="AU1374" s="765"/>
      <c r="AV1374" s="765"/>
      <c r="AW1374" s="765"/>
      <c r="AX1374" s="765"/>
      <c r="AY1374" s="765">
        <v>0.21</v>
      </c>
      <c r="AZ1374" s="765"/>
      <c r="BA1374" s="765"/>
      <c r="BB1374" s="765"/>
      <c r="BC1374" s="765"/>
      <c r="BD1374" s="765"/>
      <c r="BE1374" s="765"/>
      <c r="BF1374" s="765"/>
      <c r="BG1374" s="765"/>
      <c r="BH1374" s="765"/>
      <c r="BI1374" s="765"/>
      <c r="BJ1374" s="765"/>
      <c r="BK1374" s="765"/>
      <c r="BL1374" s="765"/>
      <c r="BM1374" s="765">
        <f t="shared" ref="BM1374:BM1377" si="529">SUM(BN1374:BP1374)</f>
        <v>0</v>
      </c>
      <c r="BN1374" s="765"/>
      <c r="BO1374" s="765"/>
      <c r="BP1374" s="765"/>
    </row>
    <row r="1375" spans="1:77" s="755" customFormat="1" ht="31.5" hidden="1">
      <c r="A1375" s="756">
        <v>2021</v>
      </c>
      <c r="B1375" s="757">
        <v>4</v>
      </c>
      <c r="C1375" s="767" t="s">
        <v>393</v>
      </c>
      <c r="D1375" s="759" t="s">
        <v>25</v>
      </c>
      <c r="E1375" s="398" t="s">
        <v>72</v>
      </c>
      <c r="F1375" s="760"/>
      <c r="G1375" s="761"/>
      <c r="H1375" s="762">
        <f t="shared" si="520"/>
        <v>0.4</v>
      </c>
      <c r="I1375" s="763"/>
      <c r="J1375" s="764">
        <f t="shared" si="521"/>
        <v>0.4</v>
      </c>
      <c r="K1375" s="765">
        <f t="shared" si="522"/>
        <v>0</v>
      </c>
      <c r="L1375" s="765">
        <f t="shared" si="523"/>
        <v>0</v>
      </c>
      <c r="M1375" s="765">
        <f t="shared" si="524"/>
        <v>0</v>
      </c>
      <c r="N1375" s="765">
        <f t="shared" si="525"/>
        <v>0</v>
      </c>
      <c r="O1375" s="765"/>
      <c r="P1375" s="765"/>
      <c r="Q1375" s="765"/>
      <c r="R1375" s="765"/>
      <c r="S1375" s="765"/>
      <c r="T1375" s="765">
        <f t="shared" si="526"/>
        <v>0</v>
      </c>
      <c r="U1375" s="765"/>
      <c r="V1375" s="765"/>
      <c r="W1375" s="765"/>
      <c r="X1375" s="765"/>
      <c r="Y1375" s="765"/>
      <c r="Z1375" s="765"/>
      <c r="AA1375" s="765">
        <f t="shared" si="527"/>
        <v>0.4</v>
      </c>
      <c r="AB1375" s="765"/>
      <c r="AC1375" s="765"/>
      <c r="AD1375" s="765"/>
      <c r="AE1375" s="765"/>
      <c r="AF1375" s="765"/>
      <c r="AG1375" s="765"/>
      <c r="AH1375" s="765"/>
      <c r="AI1375" s="765">
        <f t="shared" si="528"/>
        <v>0</v>
      </c>
      <c r="AJ1375" s="765"/>
      <c r="AK1375" s="765"/>
      <c r="AL1375" s="765"/>
      <c r="AM1375" s="765"/>
      <c r="AN1375" s="765"/>
      <c r="AO1375" s="765"/>
      <c r="AP1375" s="765"/>
      <c r="AQ1375" s="765"/>
      <c r="AR1375" s="765"/>
      <c r="AS1375" s="765"/>
      <c r="AT1375" s="765"/>
      <c r="AU1375" s="765"/>
      <c r="AV1375" s="765"/>
      <c r="AW1375" s="765"/>
      <c r="AX1375" s="765"/>
      <c r="AY1375" s="765">
        <v>0.4</v>
      </c>
      <c r="AZ1375" s="765"/>
      <c r="BA1375" s="765"/>
      <c r="BB1375" s="765"/>
      <c r="BC1375" s="765"/>
      <c r="BD1375" s="765"/>
      <c r="BE1375" s="765"/>
      <c r="BF1375" s="765"/>
      <c r="BG1375" s="765"/>
      <c r="BH1375" s="765"/>
      <c r="BI1375" s="765"/>
      <c r="BJ1375" s="765"/>
      <c r="BK1375" s="765"/>
      <c r="BL1375" s="765"/>
      <c r="BM1375" s="765">
        <f t="shared" si="529"/>
        <v>0</v>
      </c>
      <c r="BN1375" s="765"/>
      <c r="BO1375" s="765"/>
      <c r="BP1375" s="765"/>
    </row>
    <row r="1376" spans="1:77" s="755" customFormat="1" ht="31.5" hidden="1">
      <c r="A1376" s="756">
        <v>2021</v>
      </c>
      <c r="B1376" s="757">
        <v>5</v>
      </c>
      <c r="C1376" s="767" t="s">
        <v>394</v>
      </c>
      <c r="D1376" s="759" t="s">
        <v>25</v>
      </c>
      <c r="E1376" s="398" t="s">
        <v>72</v>
      </c>
      <c r="F1376" s="760"/>
      <c r="G1376" s="761"/>
      <c r="H1376" s="762">
        <f t="shared" si="520"/>
        <v>1.1000000000000001</v>
      </c>
      <c r="I1376" s="763"/>
      <c r="J1376" s="764">
        <f t="shared" si="521"/>
        <v>1.1000000000000001</v>
      </c>
      <c r="K1376" s="765">
        <f t="shared" si="522"/>
        <v>1.1000000000000001</v>
      </c>
      <c r="L1376" s="765">
        <f t="shared" si="523"/>
        <v>1</v>
      </c>
      <c r="M1376" s="765">
        <f t="shared" si="524"/>
        <v>1</v>
      </c>
      <c r="N1376" s="765">
        <f t="shared" si="525"/>
        <v>0.5</v>
      </c>
      <c r="O1376" s="765">
        <v>0.5</v>
      </c>
      <c r="P1376" s="765"/>
      <c r="Q1376" s="765"/>
      <c r="R1376" s="765">
        <v>0.5</v>
      </c>
      <c r="S1376" s="765"/>
      <c r="T1376" s="765">
        <f t="shared" si="526"/>
        <v>0</v>
      </c>
      <c r="U1376" s="765"/>
      <c r="V1376" s="765"/>
      <c r="W1376" s="765"/>
      <c r="X1376" s="765"/>
      <c r="Y1376" s="765">
        <v>0.1</v>
      </c>
      <c r="Z1376" s="765"/>
      <c r="AA1376" s="765">
        <f t="shared" si="527"/>
        <v>0</v>
      </c>
      <c r="AB1376" s="765"/>
      <c r="AC1376" s="765"/>
      <c r="AD1376" s="765"/>
      <c r="AE1376" s="765"/>
      <c r="AF1376" s="765"/>
      <c r="AG1376" s="765"/>
      <c r="AH1376" s="765"/>
      <c r="AI1376" s="765">
        <f t="shared" si="528"/>
        <v>0</v>
      </c>
      <c r="AJ1376" s="765"/>
      <c r="AK1376" s="765"/>
      <c r="AL1376" s="765"/>
      <c r="AM1376" s="765"/>
      <c r="AN1376" s="765"/>
      <c r="AO1376" s="765"/>
      <c r="AP1376" s="765"/>
      <c r="AQ1376" s="765"/>
      <c r="AR1376" s="765"/>
      <c r="AS1376" s="765"/>
      <c r="AT1376" s="765"/>
      <c r="AU1376" s="765"/>
      <c r="AV1376" s="765"/>
      <c r="AW1376" s="765"/>
      <c r="AX1376" s="765"/>
      <c r="AY1376" s="765"/>
      <c r="AZ1376" s="765"/>
      <c r="BA1376" s="765"/>
      <c r="BB1376" s="765"/>
      <c r="BC1376" s="765"/>
      <c r="BD1376" s="765"/>
      <c r="BE1376" s="765"/>
      <c r="BF1376" s="765"/>
      <c r="BG1376" s="765"/>
      <c r="BH1376" s="765"/>
      <c r="BI1376" s="765"/>
      <c r="BJ1376" s="765"/>
      <c r="BK1376" s="765"/>
      <c r="BL1376" s="765"/>
      <c r="BM1376" s="765">
        <f t="shared" si="529"/>
        <v>0</v>
      </c>
      <c r="BN1376" s="765"/>
      <c r="BO1376" s="765"/>
      <c r="BP1376" s="765"/>
    </row>
    <row r="1377" spans="1:77" s="755" customFormat="1" ht="31.5" hidden="1">
      <c r="A1377" s="756">
        <v>2021</v>
      </c>
      <c r="B1377" s="757">
        <v>16</v>
      </c>
      <c r="C1377" s="1346" t="s">
        <v>395</v>
      </c>
      <c r="D1377" s="759" t="s">
        <v>25</v>
      </c>
      <c r="E1377" s="398" t="s">
        <v>72</v>
      </c>
      <c r="F1377" s="759" t="s">
        <v>2720</v>
      </c>
      <c r="G1377" s="761"/>
      <c r="H1377" s="762">
        <f t="shared" si="520"/>
        <v>1.25</v>
      </c>
      <c r="I1377" s="763"/>
      <c r="J1377" s="764">
        <f t="shared" si="521"/>
        <v>1.25</v>
      </c>
      <c r="K1377" s="765">
        <f t="shared" si="522"/>
        <v>1.25</v>
      </c>
      <c r="L1377" s="765">
        <f t="shared" si="523"/>
        <v>1.25</v>
      </c>
      <c r="M1377" s="765">
        <f t="shared" si="524"/>
        <v>1.25</v>
      </c>
      <c r="N1377" s="765">
        <f t="shared" si="525"/>
        <v>1.25</v>
      </c>
      <c r="O1377" s="765">
        <v>1.25</v>
      </c>
      <c r="P1377" s="765"/>
      <c r="Q1377" s="765"/>
      <c r="R1377" s="765"/>
      <c r="S1377" s="765"/>
      <c r="T1377" s="765">
        <f t="shared" si="526"/>
        <v>0</v>
      </c>
      <c r="U1377" s="765"/>
      <c r="V1377" s="765"/>
      <c r="W1377" s="765"/>
      <c r="X1377" s="765"/>
      <c r="Y1377" s="765"/>
      <c r="Z1377" s="765"/>
      <c r="AA1377" s="765">
        <f t="shared" si="527"/>
        <v>0</v>
      </c>
      <c r="AB1377" s="765"/>
      <c r="AC1377" s="765"/>
      <c r="AD1377" s="765"/>
      <c r="AE1377" s="765"/>
      <c r="AF1377" s="765"/>
      <c r="AG1377" s="765"/>
      <c r="AH1377" s="765"/>
      <c r="AI1377" s="765">
        <f t="shared" si="528"/>
        <v>0</v>
      </c>
      <c r="AJ1377" s="765"/>
      <c r="AK1377" s="765"/>
      <c r="AL1377" s="765"/>
      <c r="AM1377" s="765"/>
      <c r="AN1377" s="765"/>
      <c r="AO1377" s="765"/>
      <c r="AP1377" s="765"/>
      <c r="AQ1377" s="765"/>
      <c r="AR1377" s="765"/>
      <c r="AS1377" s="765"/>
      <c r="AT1377" s="765"/>
      <c r="AU1377" s="765"/>
      <c r="AV1377" s="765"/>
      <c r="AW1377" s="765"/>
      <c r="AX1377" s="765"/>
      <c r="AY1377" s="765"/>
      <c r="AZ1377" s="765"/>
      <c r="BA1377" s="765"/>
      <c r="BB1377" s="765"/>
      <c r="BC1377" s="765"/>
      <c r="BD1377" s="765"/>
      <c r="BE1377" s="765"/>
      <c r="BF1377" s="765"/>
      <c r="BG1377" s="765"/>
      <c r="BH1377" s="765"/>
      <c r="BI1377" s="765"/>
      <c r="BJ1377" s="765"/>
      <c r="BK1377" s="765"/>
      <c r="BL1377" s="765"/>
      <c r="BM1377" s="765">
        <f t="shared" si="529"/>
        <v>0</v>
      </c>
      <c r="BN1377" s="765"/>
      <c r="BO1377" s="765"/>
      <c r="BP1377" s="765"/>
    </row>
    <row r="1378" spans="1:77" s="755" customFormat="1" ht="31.5" hidden="1">
      <c r="A1378" s="1083"/>
      <c r="B1378" s="757">
        <v>28</v>
      </c>
      <c r="C1378" s="1084" t="s">
        <v>396</v>
      </c>
      <c r="D1378" s="1085" t="s">
        <v>25</v>
      </c>
      <c r="E1378" s="398" t="s">
        <v>72</v>
      </c>
      <c r="F1378" s="1086"/>
      <c r="G1378" s="1255"/>
      <c r="H1378" s="643">
        <f t="shared" ref="H1378:H1380" si="530">J1378+I1378</f>
        <v>1.0900000000000001</v>
      </c>
      <c r="I1378" s="644"/>
      <c r="J1378" s="645">
        <f t="shared" si="521"/>
        <v>1.0900000000000001</v>
      </c>
      <c r="K1378" s="1">
        <f t="shared" si="522"/>
        <v>1.0900000000000001</v>
      </c>
      <c r="L1378" s="1">
        <f t="shared" si="523"/>
        <v>1.0900000000000001</v>
      </c>
      <c r="M1378" s="1">
        <f t="shared" si="524"/>
        <v>1.0900000000000001</v>
      </c>
      <c r="N1378" s="1">
        <f t="shared" si="525"/>
        <v>1.0900000000000001</v>
      </c>
      <c r="O1378" s="1"/>
      <c r="P1378" s="1">
        <v>1.0900000000000001</v>
      </c>
      <c r="Q1378" s="1"/>
      <c r="R1378" s="1"/>
      <c r="S1378" s="1"/>
      <c r="T1378" s="1"/>
      <c r="U1378" s="1"/>
      <c r="V1378" s="1"/>
      <c r="W1378" s="1"/>
      <c r="X1378" s="1"/>
      <c r="Y1378" s="1"/>
      <c r="Z1378" s="1"/>
      <c r="AA1378" s="765"/>
      <c r="AB1378" s="1"/>
      <c r="AC1378" s="1"/>
      <c r="AD1378" s="1"/>
      <c r="AE1378" s="1"/>
      <c r="AF1378" s="1"/>
      <c r="AG1378" s="1"/>
      <c r="AH1378" s="1"/>
      <c r="AI1378" s="765"/>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row>
    <row r="1379" spans="1:77" s="755" customFormat="1" ht="31.5" hidden="1">
      <c r="A1379" s="1083">
        <v>2021</v>
      </c>
      <c r="B1379" s="757">
        <v>30</v>
      </c>
      <c r="C1379" s="1084" t="s">
        <v>397</v>
      </c>
      <c r="D1379" s="1085" t="s">
        <v>25</v>
      </c>
      <c r="E1379" s="398" t="s">
        <v>72</v>
      </c>
      <c r="F1379" s="1086"/>
      <c r="G1379" s="642"/>
      <c r="H1379" s="643">
        <f t="shared" si="530"/>
        <v>1.1100000000000001</v>
      </c>
      <c r="I1379" s="644"/>
      <c r="J1379" s="645">
        <f t="shared" si="521"/>
        <v>1.1100000000000001</v>
      </c>
      <c r="K1379" s="1">
        <f t="shared" si="522"/>
        <v>1.01</v>
      </c>
      <c r="L1379" s="1">
        <f t="shared" si="523"/>
        <v>1.01</v>
      </c>
      <c r="M1379" s="1">
        <f t="shared" si="524"/>
        <v>1.01</v>
      </c>
      <c r="N1379" s="1">
        <f t="shared" si="525"/>
        <v>0.94</v>
      </c>
      <c r="O1379" s="1">
        <v>0.94</v>
      </c>
      <c r="P1379" s="1"/>
      <c r="Q1379" s="1"/>
      <c r="R1379" s="1">
        <v>7.0000000000000007E-2</v>
      </c>
      <c r="S1379" s="1"/>
      <c r="T1379" s="1">
        <f t="shared" ref="T1379:T1381" si="531">U1379+V1379+W1379</f>
        <v>0</v>
      </c>
      <c r="U1379" s="1"/>
      <c r="V1379" s="1"/>
      <c r="W1379" s="1"/>
      <c r="X1379" s="1"/>
      <c r="Y1379" s="1"/>
      <c r="Z1379" s="1"/>
      <c r="AA1379" s="765">
        <f t="shared" ref="AA1379:AA1381" si="532">SUM(AB1379:AI1379)+AW1379+SUM(AY1379:BC1379)+SUM(BF1379:BL1379)</f>
        <v>0.1</v>
      </c>
      <c r="AB1379" s="1"/>
      <c r="AC1379" s="1"/>
      <c r="AD1379" s="1"/>
      <c r="AE1379" s="1"/>
      <c r="AF1379" s="1"/>
      <c r="AG1379" s="1"/>
      <c r="AH1379" s="1"/>
      <c r="AI1379" s="765">
        <f t="shared" ref="AI1379:AI1381" si="533">SUM(AJ1379:AV1379)+AX1379+SUM(BD1379:BE1379)</f>
        <v>0.1</v>
      </c>
      <c r="AJ1379" s="1"/>
      <c r="AK1379" s="1"/>
      <c r="AL1379" s="1"/>
      <c r="AM1379" s="1"/>
      <c r="AN1379" s="1"/>
      <c r="AO1379" s="1"/>
      <c r="AP1379" s="1">
        <v>0.1</v>
      </c>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row>
    <row r="1380" spans="1:77" s="755" customFormat="1" ht="31.5" hidden="1">
      <c r="A1380" s="1083">
        <v>2021</v>
      </c>
      <c r="B1380" s="757">
        <v>32</v>
      </c>
      <c r="C1380" s="1084" t="s">
        <v>398</v>
      </c>
      <c r="D1380" s="1085" t="s">
        <v>25</v>
      </c>
      <c r="E1380" s="398" t="s">
        <v>72</v>
      </c>
      <c r="F1380" s="1086"/>
      <c r="G1380" s="642"/>
      <c r="H1380" s="643">
        <f t="shared" si="530"/>
        <v>1.31</v>
      </c>
      <c r="I1380" s="644"/>
      <c r="J1380" s="645">
        <f t="shared" si="521"/>
        <v>1.31</v>
      </c>
      <c r="K1380" s="1">
        <f t="shared" si="522"/>
        <v>1.24</v>
      </c>
      <c r="L1380" s="1">
        <f t="shared" si="523"/>
        <v>1.24</v>
      </c>
      <c r="M1380" s="1">
        <f t="shared" si="524"/>
        <v>1.24</v>
      </c>
      <c r="N1380" s="1">
        <f t="shared" si="525"/>
        <v>1.24</v>
      </c>
      <c r="O1380" s="1">
        <v>1.24</v>
      </c>
      <c r="P1380" s="1"/>
      <c r="Q1380" s="1"/>
      <c r="R1380" s="1"/>
      <c r="S1380" s="1"/>
      <c r="T1380" s="1">
        <f t="shared" si="531"/>
        <v>0</v>
      </c>
      <c r="U1380" s="1"/>
      <c r="V1380" s="1"/>
      <c r="W1380" s="1"/>
      <c r="X1380" s="1"/>
      <c r="Y1380" s="1"/>
      <c r="Z1380" s="1"/>
      <c r="AA1380" s="765">
        <f t="shared" si="532"/>
        <v>7.0000000000000007E-2</v>
      </c>
      <c r="AB1380" s="1"/>
      <c r="AC1380" s="1"/>
      <c r="AD1380" s="1"/>
      <c r="AE1380" s="1"/>
      <c r="AF1380" s="1"/>
      <c r="AG1380" s="1"/>
      <c r="AH1380" s="1"/>
      <c r="AI1380" s="765">
        <f t="shared" si="533"/>
        <v>7.0000000000000007E-2</v>
      </c>
      <c r="AJ1380" s="1"/>
      <c r="AK1380" s="1"/>
      <c r="AL1380" s="1"/>
      <c r="AM1380" s="1"/>
      <c r="AN1380" s="1"/>
      <c r="AO1380" s="1"/>
      <c r="AP1380" s="1"/>
      <c r="AQ1380" s="1"/>
      <c r="AR1380" s="1"/>
      <c r="AS1380" s="1"/>
      <c r="AT1380" s="1">
        <v>0.05</v>
      </c>
      <c r="AU1380" s="1"/>
      <c r="AV1380" s="1"/>
      <c r="AW1380" s="1"/>
      <c r="AX1380" s="1">
        <v>0.02</v>
      </c>
      <c r="AY1380" s="1"/>
      <c r="AZ1380" s="1"/>
      <c r="BA1380" s="1"/>
      <c r="BB1380" s="1"/>
      <c r="BC1380" s="1"/>
      <c r="BD1380" s="1"/>
      <c r="BE1380" s="1"/>
      <c r="BF1380" s="1"/>
      <c r="BG1380" s="1"/>
      <c r="BH1380" s="1"/>
      <c r="BI1380" s="1"/>
      <c r="BJ1380" s="1"/>
      <c r="BK1380" s="1"/>
      <c r="BL1380" s="1"/>
      <c r="BM1380" s="1"/>
      <c r="BN1380" s="1"/>
      <c r="BO1380" s="1"/>
      <c r="BP1380" s="1"/>
    </row>
    <row r="1381" spans="1:77" s="755" customFormat="1" ht="31.5" hidden="1">
      <c r="A1381" s="1083">
        <v>2021</v>
      </c>
      <c r="B1381" s="757">
        <v>34</v>
      </c>
      <c r="C1381" s="1084" t="s">
        <v>399</v>
      </c>
      <c r="D1381" s="1085" t="s">
        <v>25</v>
      </c>
      <c r="E1381" s="398" t="s">
        <v>72</v>
      </c>
      <c r="F1381" s="1086"/>
      <c r="G1381" s="642"/>
      <c r="H1381" s="643">
        <f t="shared" ref="H1381:H1382" si="534">J1381</f>
        <v>0.71</v>
      </c>
      <c r="I1381" s="644"/>
      <c r="J1381" s="645">
        <f t="shared" si="521"/>
        <v>0.71</v>
      </c>
      <c r="K1381" s="1">
        <f t="shared" si="522"/>
        <v>0.69</v>
      </c>
      <c r="L1381" s="1">
        <f t="shared" si="523"/>
        <v>0.69</v>
      </c>
      <c r="M1381" s="1">
        <f t="shared" si="524"/>
        <v>0.69</v>
      </c>
      <c r="N1381" s="1">
        <f t="shared" si="525"/>
        <v>0.69</v>
      </c>
      <c r="O1381" s="1">
        <v>0.69</v>
      </c>
      <c r="P1381" s="1"/>
      <c r="Q1381" s="1"/>
      <c r="R1381" s="1"/>
      <c r="S1381" s="1"/>
      <c r="T1381" s="1">
        <f t="shared" si="531"/>
        <v>0</v>
      </c>
      <c r="U1381" s="1"/>
      <c r="V1381" s="1"/>
      <c r="W1381" s="1"/>
      <c r="X1381" s="1"/>
      <c r="Y1381" s="1"/>
      <c r="Z1381" s="1"/>
      <c r="AA1381" s="765">
        <f t="shared" si="532"/>
        <v>0.02</v>
      </c>
      <c r="AB1381" s="1"/>
      <c r="AC1381" s="1"/>
      <c r="AD1381" s="1"/>
      <c r="AE1381" s="1"/>
      <c r="AF1381" s="1"/>
      <c r="AG1381" s="1"/>
      <c r="AH1381" s="1"/>
      <c r="AI1381" s="765">
        <f t="shared" si="533"/>
        <v>0.01</v>
      </c>
      <c r="AJ1381" s="1"/>
      <c r="AK1381" s="1">
        <v>0.01</v>
      </c>
      <c r="AL1381" s="1"/>
      <c r="AM1381" s="1"/>
      <c r="AN1381" s="1"/>
      <c r="AO1381" s="1"/>
      <c r="AP1381" s="1"/>
      <c r="AQ1381" s="1"/>
      <c r="AR1381" s="1"/>
      <c r="AS1381" s="1"/>
      <c r="AT1381" s="1"/>
      <c r="AU1381" s="1"/>
      <c r="AV1381" s="1"/>
      <c r="AW1381" s="1"/>
      <c r="AX1381" s="1"/>
      <c r="AY1381" s="1">
        <v>0.01</v>
      </c>
      <c r="AZ1381" s="1"/>
      <c r="BA1381" s="1"/>
      <c r="BB1381" s="1"/>
      <c r="BC1381" s="1"/>
      <c r="BD1381" s="1"/>
      <c r="BE1381" s="1"/>
      <c r="BF1381" s="1"/>
      <c r="BG1381" s="1"/>
      <c r="BH1381" s="1"/>
      <c r="BI1381" s="1"/>
      <c r="BJ1381" s="1"/>
      <c r="BK1381" s="1"/>
      <c r="BL1381" s="1"/>
      <c r="BM1381" s="1">
        <f t="shared" ref="BM1381" si="535">SUM(BN1381:BP1381)</f>
        <v>0</v>
      </c>
      <c r="BN1381" s="1"/>
      <c r="BO1381" s="1"/>
      <c r="BP1381" s="1"/>
    </row>
    <row r="1382" spans="1:77" s="755" customFormat="1" ht="31.5" hidden="1">
      <c r="A1382" s="1083"/>
      <c r="B1382" s="757">
        <v>37</v>
      </c>
      <c r="C1382" s="1347" t="s">
        <v>400</v>
      </c>
      <c r="D1382" s="1085" t="s">
        <v>25</v>
      </c>
      <c r="E1382" s="398" t="s">
        <v>72</v>
      </c>
      <c r="F1382" s="1348"/>
      <c r="G1382" s="642"/>
      <c r="H1382" s="643">
        <f t="shared" si="534"/>
        <v>0.6</v>
      </c>
      <c r="I1382" s="644"/>
      <c r="J1382" s="645">
        <f t="shared" si="521"/>
        <v>0.6</v>
      </c>
      <c r="K1382" s="1">
        <f t="shared" si="522"/>
        <v>0.6</v>
      </c>
      <c r="L1382" s="1">
        <f t="shared" si="523"/>
        <v>0.6</v>
      </c>
      <c r="M1382" s="1">
        <f t="shared" si="524"/>
        <v>0.6</v>
      </c>
      <c r="N1382" s="1">
        <f t="shared" si="525"/>
        <v>0.6</v>
      </c>
      <c r="O1382" s="1">
        <v>0.6</v>
      </c>
      <c r="P1382" s="1"/>
      <c r="Q1382" s="1"/>
      <c r="R1382" s="1"/>
      <c r="S1382" s="1"/>
      <c r="T1382" s="1"/>
      <c r="U1382" s="1"/>
      <c r="V1382" s="1"/>
      <c r="W1382" s="1"/>
      <c r="X1382" s="1"/>
      <c r="Y1382" s="1"/>
      <c r="Z1382" s="1"/>
      <c r="AA1382" s="765"/>
      <c r="AB1382" s="1"/>
      <c r="AC1382" s="1"/>
      <c r="AD1382" s="1"/>
      <c r="AE1382" s="1"/>
      <c r="AF1382" s="1"/>
      <c r="AG1382" s="1"/>
      <c r="AH1382" s="1"/>
      <c r="AI1382" s="765"/>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row>
    <row r="1383" spans="1:77" s="755" customFormat="1" ht="31.5" hidden="1">
      <c r="A1383" s="1083"/>
      <c r="B1383" s="757">
        <v>39</v>
      </c>
      <c r="C1383" s="1349" t="s">
        <v>401</v>
      </c>
      <c r="D1383" s="1085" t="s">
        <v>25</v>
      </c>
      <c r="E1383" s="398" t="s">
        <v>72</v>
      </c>
      <c r="F1383" s="1086"/>
      <c r="G1383" s="642"/>
      <c r="H1383" s="643">
        <f>J1383</f>
        <v>0.47</v>
      </c>
      <c r="I1383" s="644"/>
      <c r="J1383" s="645">
        <f t="shared" si="521"/>
        <v>0.47</v>
      </c>
      <c r="K1383" s="1">
        <f>L1383+T1383+X1383+Y1383+Z1383</f>
        <v>0.31</v>
      </c>
      <c r="L1383" s="1">
        <f>M1383+S1383</f>
        <v>0.31</v>
      </c>
      <c r="M1383" s="1">
        <f>N1383+R1383</f>
        <v>0.31</v>
      </c>
      <c r="N1383" s="1">
        <f>O1383+P1383+Q1383</f>
        <v>0.31</v>
      </c>
      <c r="O1383" s="1">
        <f>0.26+0.05</f>
        <v>0.31</v>
      </c>
      <c r="P1383" s="1"/>
      <c r="Q1383" s="1"/>
      <c r="R1383" s="1"/>
      <c r="S1383" s="1"/>
      <c r="T1383" s="1">
        <f>U1383+V1383+W1383</f>
        <v>0</v>
      </c>
      <c r="U1383" s="1"/>
      <c r="V1383" s="1"/>
      <c r="W1383" s="1"/>
      <c r="X1383" s="1"/>
      <c r="Y1383" s="1"/>
      <c r="Z1383" s="1"/>
      <c r="AA1383" s="765">
        <f t="shared" ref="AA1383:AA1389" si="536">SUM(AB1383:AI1383)+AW1383+SUM(AY1383:BC1383)+SUM(BF1383:BL1383)</f>
        <v>0.16</v>
      </c>
      <c r="AB1383" s="1"/>
      <c r="AC1383" s="1"/>
      <c r="AD1383" s="1"/>
      <c r="AE1383" s="1"/>
      <c r="AF1383" s="1"/>
      <c r="AG1383" s="1"/>
      <c r="AH1383" s="1"/>
      <c r="AI1383" s="765">
        <f t="shared" ref="AI1383:AI1389" si="537">SUM(AJ1383:AV1383)+AX1383+SUM(BD1383:BE1383)</f>
        <v>0</v>
      </c>
      <c r="AJ1383" s="1"/>
      <c r="AK1383" s="1"/>
      <c r="AL1383" s="1"/>
      <c r="AM1383" s="1"/>
      <c r="AN1383" s="1"/>
      <c r="AO1383" s="1"/>
      <c r="AP1383" s="1"/>
      <c r="AQ1383" s="1"/>
      <c r="AR1383" s="1"/>
      <c r="AS1383" s="1"/>
      <c r="AT1383" s="1"/>
      <c r="AU1383" s="1"/>
      <c r="AV1383" s="1"/>
      <c r="AW1383" s="1"/>
      <c r="AX1383" s="1"/>
      <c r="AY1383" s="1">
        <f>0.09+0.07</f>
        <v>0.16</v>
      </c>
      <c r="AZ1383" s="1"/>
      <c r="BA1383" s="1"/>
      <c r="BB1383" s="1"/>
      <c r="BC1383" s="1"/>
      <c r="BD1383" s="1"/>
      <c r="BE1383" s="1"/>
      <c r="BF1383" s="1"/>
      <c r="BG1383" s="1"/>
      <c r="BH1383" s="1"/>
      <c r="BI1383" s="1"/>
      <c r="BJ1383" s="1"/>
      <c r="BK1383" s="1"/>
      <c r="BL1383" s="1"/>
      <c r="BM1383" s="1">
        <f>SUM(BN1383:BP1383)</f>
        <v>0</v>
      </c>
      <c r="BN1383" s="1"/>
      <c r="BO1383" s="1"/>
      <c r="BP1383" s="1"/>
    </row>
    <row r="1384" spans="1:77" s="755" customFormat="1" ht="31.5" hidden="1">
      <c r="A1384" s="638"/>
      <c r="B1384" s="757">
        <v>53</v>
      </c>
      <c r="C1384" s="1089" t="s">
        <v>402</v>
      </c>
      <c r="D1384" s="1085" t="s">
        <v>25</v>
      </c>
      <c r="E1384" s="398" t="s">
        <v>72</v>
      </c>
      <c r="F1384" s="774"/>
      <c r="G1384" s="642"/>
      <c r="H1384" s="643">
        <f t="shared" ref="H1384:H1387" si="538">J1384</f>
        <v>0.52</v>
      </c>
      <c r="I1384" s="644"/>
      <c r="J1384" s="645">
        <f t="shared" si="521"/>
        <v>0.52</v>
      </c>
      <c r="K1384" s="1">
        <f t="shared" ref="K1384:K1387" si="539">L1384+T1384+X1384+Y1384+Z1384</f>
        <v>0.52</v>
      </c>
      <c r="L1384" s="1">
        <f t="shared" ref="L1384:L1387" si="540">M1384+S1384</f>
        <v>0.52</v>
      </c>
      <c r="M1384" s="1">
        <f t="shared" ref="M1384:M1387" si="541">N1384+R1384</f>
        <v>0.52</v>
      </c>
      <c r="N1384" s="1">
        <f t="shared" ref="N1384:N1387" si="542">O1384+P1384+Q1384</f>
        <v>0.52</v>
      </c>
      <c r="O1384" s="1">
        <v>0.45</v>
      </c>
      <c r="P1384" s="1">
        <v>7.0000000000000007E-2</v>
      </c>
      <c r="Q1384" s="1"/>
      <c r="R1384" s="1"/>
      <c r="S1384" s="1"/>
      <c r="T1384" s="1">
        <f t="shared" ref="T1384:T1387" si="543">U1384+V1384+W1384</f>
        <v>0</v>
      </c>
      <c r="U1384" s="1"/>
      <c r="V1384" s="1"/>
      <c r="W1384" s="1"/>
      <c r="X1384" s="1"/>
      <c r="Y1384" s="1"/>
      <c r="Z1384" s="1"/>
      <c r="AA1384" s="765">
        <f t="shared" si="536"/>
        <v>0</v>
      </c>
      <c r="AB1384" s="1"/>
      <c r="AC1384" s="1"/>
      <c r="AD1384" s="1"/>
      <c r="AE1384" s="1"/>
      <c r="AF1384" s="1"/>
      <c r="AG1384" s="1"/>
      <c r="AH1384" s="1"/>
      <c r="AI1384" s="765">
        <f t="shared" si="537"/>
        <v>0</v>
      </c>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f t="shared" ref="BM1384:BM1389" si="544">SUM(BN1384:BP1384)</f>
        <v>0</v>
      </c>
      <c r="BN1384" s="1"/>
      <c r="BO1384" s="1"/>
      <c r="BP1384" s="1"/>
    </row>
    <row r="1385" spans="1:77" s="755" customFormat="1" ht="31.5" hidden="1">
      <c r="A1385" s="638"/>
      <c r="B1385" s="757">
        <v>57</v>
      </c>
      <c r="C1385" s="1089" t="s">
        <v>403</v>
      </c>
      <c r="D1385" s="640" t="s">
        <v>25</v>
      </c>
      <c r="E1385" s="398" t="s">
        <v>72</v>
      </c>
      <c r="F1385" s="774">
        <v>1.22</v>
      </c>
      <c r="G1385" s="642"/>
      <c r="H1385" s="643">
        <f t="shared" si="538"/>
        <v>1.22</v>
      </c>
      <c r="I1385" s="644"/>
      <c r="J1385" s="645">
        <f t="shared" si="521"/>
        <v>1.22</v>
      </c>
      <c r="K1385" s="1">
        <f t="shared" si="539"/>
        <v>1.22</v>
      </c>
      <c r="L1385" s="1">
        <f t="shared" si="540"/>
        <v>1.22</v>
      </c>
      <c r="M1385" s="1">
        <f t="shared" si="541"/>
        <v>1.22</v>
      </c>
      <c r="N1385" s="1">
        <f t="shared" si="542"/>
        <v>1.22</v>
      </c>
      <c r="O1385" s="1">
        <v>1.22</v>
      </c>
      <c r="P1385" s="1"/>
      <c r="Q1385" s="1"/>
      <c r="R1385" s="1"/>
      <c r="S1385" s="1"/>
      <c r="T1385" s="1">
        <f t="shared" si="543"/>
        <v>0</v>
      </c>
      <c r="U1385" s="1"/>
      <c r="V1385" s="1"/>
      <c r="W1385" s="1"/>
      <c r="X1385" s="1"/>
      <c r="Y1385" s="1"/>
      <c r="Z1385" s="1"/>
      <c r="AA1385" s="765">
        <f t="shared" si="536"/>
        <v>0</v>
      </c>
      <c r="AB1385" s="1"/>
      <c r="AC1385" s="1"/>
      <c r="AD1385" s="1"/>
      <c r="AE1385" s="1"/>
      <c r="AF1385" s="1"/>
      <c r="AG1385" s="1"/>
      <c r="AH1385" s="1"/>
      <c r="AI1385" s="765">
        <f t="shared" si="537"/>
        <v>0</v>
      </c>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f t="shared" si="544"/>
        <v>0</v>
      </c>
      <c r="BN1385" s="1"/>
      <c r="BO1385" s="1"/>
      <c r="BP1385" s="1"/>
    </row>
    <row r="1386" spans="1:77" s="755" customFormat="1" ht="31.5" hidden="1">
      <c r="A1386" s="638"/>
      <c r="B1386" s="757">
        <v>59</v>
      </c>
      <c r="C1386" s="1089" t="s">
        <v>404</v>
      </c>
      <c r="D1386" s="640" t="s">
        <v>25</v>
      </c>
      <c r="E1386" s="398" t="s">
        <v>72</v>
      </c>
      <c r="F1386" s="774"/>
      <c r="G1386" s="642"/>
      <c r="H1386" s="643">
        <f t="shared" si="538"/>
        <v>0.94</v>
      </c>
      <c r="I1386" s="644"/>
      <c r="J1386" s="645">
        <f t="shared" si="521"/>
        <v>0.94</v>
      </c>
      <c r="K1386" s="1">
        <f t="shared" si="539"/>
        <v>0.94</v>
      </c>
      <c r="L1386" s="1">
        <f t="shared" si="540"/>
        <v>0.94</v>
      </c>
      <c r="M1386" s="1">
        <f t="shared" si="541"/>
        <v>0.94</v>
      </c>
      <c r="N1386" s="1">
        <f t="shared" si="542"/>
        <v>0.94</v>
      </c>
      <c r="O1386" s="1">
        <v>0.94</v>
      </c>
      <c r="P1386" s="1"/>
      <c r="Q1386" s="1"/>
      <c r="R1386" s="1"/>
      <c r="S1386" s="1"/>
      <c r="T1386" s="1">
        <f t="shared" si="543"/>
        <v>0</v>
      </c>
      <c r="U1386" s="1"/>
      <c r="V1386" s="1"/>
      <c r="W1386" s="1"/>
      <c r="X1386" s="1"/>
      <c r="Y1386" s="1"/>
      <c r="Z1386" s="1"/>
      <c r="AA1386" s="765">
        <f t="shared" si="536"/>
        <v>0</v>
      </c>
      <c r="AB1386" s="1"/>
      <c r="AC1386" s="1"/>
      <c r="AD1386" s="1"/>
      <c r="AE1386" s="1"/>
      <c r="AF1386" s="1"/>
      <c r="AG1386" s="1"/>
      <c r="AH1386" s="1"/>
      <c r="AI1386" s="765">
        <f t="shared" si="537"/>
        <v>0</v>
      </c>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f t="shared" si="544"/>
        <v>0</v>
      </c>
      <c r="BN1386" s="1"/>
      <c r="BO1386" s="1"/>
      <c r="BP1386" s="1"/>
    </row>
    <row r="1387" spans="1:77" s="755" customFormat="1" ht="31.5" hidden="1">
      <c r="A1387" s="638"/>
      <c r="B1387" s="757">
        <v>65</v>
      </c>
      <c r="C1387" s="714" t="s">
        <v>405</v>
      </c>
      <c r="D1387" s="640" t="s">
        <v>25</v>
      </c>
      <c r="E1387" s="398" t="s">
        <v>72</v>
      </c>
      <c r="F1387" s="774"/>
      <c r="G1387" s="642"/>
      <c r="H1387" s="643">
        <f t="shared" si="538"/>
        <v>0.44</v>
      </c>
      <c r="I1387" s="644"/>
      <c r="J1387" s="645">
        <f>K1387+AA1387+BM1387</f>
        <v>0.44</v>
      </c>
      <c r="K1387" s="1">
        <f t="shared" si="539"/>
        <v>0.44</v>
      </c>
      <c r="L1387" s="1">
        <f t="shared" si="540"/>
        <v>0.44</v>
      </c>
      <c r="M1387" s="1">
        <f t="shared" si="541"/>
        <v>0.44</v>
      </c>
      <c r="N1387" s="1">
        <f t="shared" si="542"/>
        <v>0.44</v>
      </c>
      <c r="O1387" s="1">
        <v>0.44</v>
      </c>
      <c r="P1387" s="1"/>
      <c r="Q1387" s="1"/>
      <c r="R1387" s="1"/>
      <c r="S1387" s="1"/>
      <c r="T1387" s="1">
        <f t="shared" si="543"/>
        <v>0</v>
      </c>
      <c r="U1387" s="1"/>
      <c r="V1387" s="1"/>
      <c r="W1387" s="1"/>
      <c r="X1387" s="1"/>
      <c r="Y1387" s="1"/>
      <c r="Z1387" s="1"/>
      <c r="AA1387" s="765">
        <f t="shared" si="536"/>
        <v>0</v>
      </c>
      <c r="AB1387" s="1"/>
      <c r="AC1387" s="1"/>
      <c r="AD1387" s="1"/>
      <c r="AE1387" s="1"/>
      <c r="AF1387" s="1"/>
      <c r="AG1387" s="1"/>
      <c r="AH1387" s="1"/>
      <c r="AI1387" s="765">
        <f t="shared" si="537"/>
        <v>0</v>
      </c>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f t="shared" si="544"/>
        <v>0</v>
      </c>
      <c r="BN1387" s="1"/>
      <c r="BO1387" s="1"/>
      <c r="BP1387" s="1"/>
    </row>
    <row r="1388" spans="1:77" s="755" customFormat="1" ht="15.75" hidden="1">
      <c r="B1388" s="757">
        <v>69</v>
      </c>
      <c r="C1388" s="1350" t="s">
        <v>406</v>
      </c>
      <c r="D1388" s="1085" t="s">
        <v>25</v>
      </c>
      <c r="E1388" s="1351" t="s">
        <v>72</v>
      </c>
      <c r="F1388" s="755">
        <v>3.24</v>
      </c>
      <c r="G1388" s="1036">
        <f>F1388-H1388</f>
        <v>1.51</v>
      </c>
      <c r="H1388" s="643">
        <f>J1388</f>
        <v>1.7300000000000002</v>
      </c>
      <c r="I1388" s="644"/>
      <c r="J1388" s="645">
        <f>K1388+AA1388+BM1388</f>
        <v>1.7300000000000002</v>
      </c>
      <c r="K1388" s="1">
        <f>L1388+T1388+X1388+Y1388+Z1388</f>
        <v>0.6100000000000001</v>
      </c>
      <c r="L1388" s="1">
        <f>M1388+S1388</f>
        <v>0.6100000000000001</v>
      </c>
      <c r="M1388" s="1">
        <f>N1388+R1388</f>
        <v>0.6100000000000001</v>
      </c>
      <c r="N1388" s="1">
        <f>O1388+P1388+Q1388</f>
        <v>0.54</v>
      </c>
      <c r="O1388" s="755">
        <v>0.03</v>
      </c>
      <c r="P1388" s="755">
        <v>0.51</v>
      </c>
      <c r="R1388" s="755">
        <v>7.0000000000000007E-2</v>
      </c>
      <c r="T1388" s="1">
        <f>U1388+V1388+W1388</f>
        <v>0</v>
      </c>
      <c r="AA1388" s="765">
        <f t="shared" si="536"/>
        <v>1.1200000000000001</v>
      </c>
      <c r="AI1388" s="765">
        <f t="shared" si="537"/>
        <v>0.02</v>
      </c>
      <c r="AP1388" s="755">
        <v>0.02</v>
      </c>
      <c r="AY1388" s="755">
        <v>1.1000000000000001</v>
      </c>
      <c r="BM1388" s="1">
        <f t="shared" si="544"/>
        <v>0</v>
      </c>
    </row>
    <row r="1389" spans="1:77" s="755" customFormat="1" ht="38.25" hidden="1">
      <c r="B1389" s="757">
        <v>71</v>
      </c>
      <c r="C1389" s="1090" t="s">
        <v>407</v>
      </c>
      <c r="D1389" s="640" t="s">
        <v>25</v>
      </c>
      <c r="E1389" s="641" t="s">
        <v>72</v>
      </c>
      <c r="F1389" s="1091"/>
      <c r="G1389" s="1091"/>
      <c r="H1389" s="643">
        <f t="shared" ref="H1389" si="545">J1389</f>
        <v>1.93</v>
      </c>
      <c r="I1389" s="644"/>
      <c r="J1389" s="645">
        <f t="shared" ref="J1389" si="546">K1389+AA1389+BM1389</f>
        <v>1.93</v>
      </c>
      <c r="K1389" s="1">
        <f t="shared" ref="K1389" si="547">L1389+T1389+X1389+Y1389+Z1389</f>
        <v>1.78</v>
      </c>
      <c r="L1389" s="1">
        <f t="shared" ref="L1389" si="548">M1389+S1389</f>
        <v>1.78</v>
      </c>
      <c r="M1389" s="1">
        <f t="shared" ref="M1389" si="549">N1389+R1389</f>
        <v>1.78</v>
      </c>
      <c r="N1389" s="1">
        <f t="shared" ref="N1389" si="550">O1389+P1389+Q1389</f>
        <v>1.78</v>
      </c>
      <c r="O1389" s="1092">
        <v>1.78</v>
      </c>
      <c r="T1389" s="1">
        <f t="shared" ref="T1389" si="551">U1389+V1389+W1389</f>
        <v>0</v>
      </c>
      <c r="AA1389" s="765">
        <f t="shared" si="536"/>
        <v>0.15</v>
      </c>
      <c r="AI1389" s="765">
        <f t="shared" si="537"/>
        <v>0.15</v>
      </c>
      <c r="AP1389" s="755">
        <v>0.15</v>
      </c>
      <c r="BM1389" s="1">
        <f t="shared" si="544"/>
        <v>0</v>
      </c>
    </row>
    <row r="1390" spans="1:77" s="619" customFormat="1" hidden="1">
      <c r="A1390" s="660"/>
      <c r="B1390" s="1222"/>
      <c r="C1390" s="1222"/>
      <c r="D1390" s="605"/>
      <c r="E1390" s="635"/>
      <c r="F1390" s="1205"/>
      <c r="G1390" s="870"/>
      <c r="H1390" s="608"/>
      <c r="I1390" s="609"/>
      <c r="J1390" s="610"/>
      <c r="K1390" s="611"/>
      <c r="L1390" s="611"/>
      <c r="M1390" s="611"/>
      <c r="N1390" s="611"/>
      <c r="O1390" s="612"/>
      <c r="P1390" s="612"/>
      <c r="Q1390" s="613"/>
      <c r="R1390" s="612"/>
      <c r="S1390" s="612"/>
      <c r="T1390" s="615"/>
      <c r="U1390" s="612"/>
      <c r="V1390" s="612"/>
      <c r="W1390" s="613"/>
      <c r="X1390" s="612"/>
      <c r="Y1390" s="612"/>
      <c r="Z1390" s="612"/>
      <c r="AA1390" s="611"/>
      <c r="AB1390" s="612"/>
      <c r="AC1390" s="612"/>
      <c r="AD1390" s="613"/>
      <c r="AE1390" s="613"/>
      <c r="AF1390" s="612"/>
      <c r="AG1390" s="612"/>
      <c r="AH1390" s="612"/>
      <c r="AI1390" s="611"/>
      <c r="AJ1390" s="612"/>
      <c r="AK1390" s="612"/>
      <c r="AL1390" s="612"/>
      <c r="AM1390" s="613"/>
      <c r="AN1390" s="612"/>
      <c r="AO1390" s="612"/>
      <c r="AP1390" s="612"/>
      <c r="AQ1390" s="613"/>
      <c r="AR1390" s="612"/>
      <c r="AS1390" s="612"/>
      <c r="AT1390" s="612"/>
      <c r="AU1390" s="616"/>
      <c r="AV1390" s="612"/>
      <c r="AW1390" s="612"/>
      <c r="AX1390" s="612"/>
      <c r="AY1390" s="612"/>
      <c r="AZ1390" s="612"/>
      <c r="BA1390" s="612"/>
      <c r="BB1390" s="612"/>
      <c r="BC1390" s="613"/>
      <c r="BD1390" s="612"/>
      <c r="BE1390" s="612"/>
      <c r="BF1390" s="612"/>
      <c r="BG1390" s="612"/>
      <c r="BH1390" s="613"/>
      <c r="BI1390" s="612"/>
      <c r="BJ1390" s="612"/>
      <c r="BK1390" s="612"/>
      <c r="BL1390" s="613"/>
      <c r="BM1390" s="611"/>
      <c r="BN1390" s="612"/>
      <c r="BO1390" s="612"/>
      <c r="BP1390" s="612"/>
      <c r="BQ1390" s="547"/>
      <c r="BR1390" s="622"/>
      <c r="BS1390" s="871"/>
      <c r="BT1390" s="605"/>
      <c r="BU1390" s="621"/>
      <c r="BY1390" s="870"/>
    </row>
    <row r="1391" spans="1:77" s="619" customFormat="1" hidden="1">
      <c r="A1391" s="660"/>
      <c r="B1391" s="1222"/>
      <c r="C1391" s="1222"/>
      <c r="D1391" s="605"/>
      <c r="E1391" s="635"/>
      <c r="F1391" s="1205"/>
      <c r="G1391" s="870"/>
      <c r="H1391" s="608"/>
      <c r="I1391" s="609"/>
      <c r="J1391" s="610"/>
      <c r="K1391" s="611"/>
      <c r="L1391" s="611"/>
      <c r="M1391" s="611"/>
      <c r="N1391" s="611"/>
      <c r="O1391" s="612"/>
      <c r="P1391" s="612"/>
      <c r="Q1391" s="613"/>
      <c r="R1391" s="612"/>
      <c r="S1391" s="612"/>
      <c r="T1391" s="615"/>
      <c r="U1391" s="612"/>
      <c r="V1391" s="612"/>
      <c r="W1391" s="613"/>
      <c r="X1391" s="612"/>
      <c r="Y1391" s="612"/>
      <c r="Z1391" s="612"/>
      <c r="AA1391" s="611"/>
      <c r="AB1391" s="612"/>
      <c r="AC1391" s="612"/>
      <c r="AD1391" s="613"/>
      <c r="AE1391" s="613"/>
      <c r="AF1391" s="612"/>
      <c r="AG1391" s="612"/>
      <c r="AH1391" s="612"/>
      <c r="AI1391" s="611"/>
      <c r="AJ1391" s="612"/>
      <c r="AK1391" s="612"/>
      <c r="AL1391" s="612"/>
      <c r="AM1391" s="613"/>
      <c r="AN1391" s="612"/>
      <c r="AO1391" s="612"/>
      <c r="AP1391" s="612"/>
      <c r="AQ1391" s="613"/>
      <c r="AR1391" s="612"/>
      <c r="AS1391" s="612"/>
      <c r="AT1391" s="612"/>
      <c r="AU1391" s="616"/>
      <c r="AV1391" s="612"/>
      <c r="AW1391" s="612"/>
      <c r="AX1391" s="612"/>
      <c r="AY1391" s="612"/>
      <c r="AZ1391" s="612"/>
      <c r="BA1391" s="612"/>
      <c r="BB1391" s="612"/>
      <c r="BC1391" s="613"/>
      <c r="BD1391" s="612"/>
      <c r="BE1391" s="612"/>
      <c r="BF1391" s="612"/>
      <c r="BG1391" s="612"/>
      <c r="BH1391" s="613"/>
      <c r="BI1391" s="612"/>
      <c r="BJ1391" s="612"/>
      <c r="BK1391" s="612"/>
      <c r="BL1391" s="613"/>
      <c r="BM1391" s="611"/>
      <c r="BN1391" s="612"/>
      <c r="BO1391" s="612"/>
      <c r="BP1391" s="612"/>
      <c r="BQ1391" s="547"/>
      <c r="BR1391" s="622"/>
      <c r="BS1391" s="871"/>
      <c r="BT1391" s="605"/>
      <c r="BU1391" s="621"/>
      <c r="BY1391" s="870"/>
    </row>
    <row r="1392" spans="1:77" s="619" customFormat="1" hidden="1">
      <c r="A1392" s="660"/>
      <c r="B1392" s="1222"/>
      <c r="C1392" s="1222"/>
      <c r="D1392" s="605"/>
      <c r="E1392" s="635"/>
      <c r="F1392" s="1205"/>
      <c r="G1392" s="870"/>
      <c r="H1392" s="608"/>
      <c r="I1392" s="609"/>
      <c r="J1392" s="610"/>
      <c r="K1392" s="611"/>
      <c r="L1392" s="611"/>
      <c r="M1392" s="611"/>
      <c r="N1392" s="611"/>
      <c r="O1392" s="612"/>
      <c r="P1392" s="612"/>
      <c r="Q1392" s="613"/>
      <c r="R1392" s="612"/>
      <c r="S1392" s="612"/>
      <c r="T1392" s="615"/>
      <c r="U1392" s="612"/>
      <c r="V1392" s="612"/>
      <c r="W1392" s="613"/>
      <c r="X1392" s="612"/>
      <c r="Y1392" s="612"/>
      <c r="Z1392" s="612"/>
      <c r="AA1392" s="611"/>
      <c r="AB1392" s="612"/>
      <c r="AC1392" s="612"/>
      <c r="AD1392" s="613"/>
      <c r="AE1392" s="613"/>
      <c r="AF1392" s="612"/>
      <c r="AG1392" s="612"/>
      <c r="AH1392" s="612"/>
      <c r="AI1392" s="611"/>
      <c r="AJ1392" s="612"/>
      <c r="AK1392" s="612"/>
      <c r="AL1392" s="612"/>
      <c r="AM1392" s="613"/>
      <c r="AN1392" s="612"/>
      <c r="AO1392" s="612"/>
      <c r="AP1392" s="612"/>
      <c r="AQ1392" s="613"/>
      <c r="AR1392" s="612"/>
      <c r="AS1392" s="612"/>
      <c r="AT1392" s="612"/>
      <c r="AU1392" s="616"/>
      <c r="AV1392" s="612"/>
      <c r="AW1392" s="612"/>
      <c r="AX1392" s="612"/>
      <c r="AY1392" s="612"/>
      <c r="AZ1392" s="612"/>
      <c r="BA1392" s="612"/>
      <c r="BB1392" s="612"/>
      <c r="BC1392" s="613"/>
      <c r="BD1392" s="612"/>
      <c r="BE1392" s="612"/>
      <c r="BF1392" s="612"/>
      <c r="BG1392" s="612"/>
      <c r="BH1392" s="613"/>
      <c r="BI1392" s="612"/>
      <c r="BJ1392" s="612"/>
      <c r="BK1392" s="612"/>
      <c r="BL1392" s="613"/>
      <c r="BM1392" s="611"/>
      <c r="BN1392" s="612"/>
      <c r="BO1392" s="612"/>
      <c r="BP1392" s="612"/>
      <c r="BQ1392" s="547"/>
      <c r="BR1392" s="622"/>
      <c r="BS1392" s="871"/>
      <c r="BT1392" s="605"/>
      <c r="BU1392" s="621"/>
      <c r="BY1392" s="870"/>
    </row>
    <row r="1393" spans="1:77" s="619" customFormat="1" hidden="1">
      <c r="A1393" s="660"/>
      <c r="B1393" s="1222"/>
      <c r="C1393" s="1222"/>
      <c r="D1393" s="605"/>
      <c r="E1393" s="635"/>
      <c r="F1393" s="1205"/>
      <c r="G1393" s="870"/>
      <c r="H1393" s="608"/>
      <c r="I1393" s="609"/>
      <c r="J1393" s="610"/>
      <c r="K1393" s="611"/>
      <c r="L1393" s="611"/>
      <c r="M1393" s="611"/>
      <c r="N1393" s="611"/>
      <c r="O1393" s="612"/>
      <c r="P1393" s="612"/>
      <c r="Q1393" s="613"/>
      <c r="R1393" s="612"/>
      <c r="S1393" s="612"/>
      <c r="T1393" s="615"/>
      <c r="U1393" s="612"/>
      <c r="V1393" s="612"/>
      <c r="W1393" s="613"/>
      <c r="X1393" s="612"/>
      <c r="Y1393" s="612"/>
      <c r="Z1393" s="612"/>
      <c r="AA1393" s="611"/>
      <c r="AB1393" s="612"/>
      <c r="AC1393" s="612"/>
      <c r="AD1393" s="613"/>
      <c r="AE1393" s="613"/>
      <c r="AF1393" s="612"/>
      <c r="AG1393" s="612"/>
      <c r="AH1393" s="612"/>
      <c r="AI1393" s="611"/>
      <c r="AJ1393" s="612"/>
      <c r="AK1393" s="612"/>
      <c r="AL1393" s="612"/>
      <c r="AM1393" s="613"/>
      <c r="AN1393" s="612"/>
      <c r="AO1393" s="612"/>
      <c r="AP1393" s="612"/>
      <c r="AQ1393" s="613"/>
      <c r="AR1393" s="612"/>
      <c r="AS1393" s="612"/>
      <c r="AT1393" s="612"/>
      <c r="AU1393" s="616"/>
      <c r="AV1393" s="612"/>
      <c r="AW1393" s="612"/>
      <c r="AX1393" s="612"/>
      <c r="AY1393" s="612"/>
      <c r="AZ1393" s="612"/>
      <c r="BA1393" s="612"/>
      <c r="BB1393" s="612"/>
      <c r="BC1393" s="613"/>
      <c r="BD1393" s="612"/>
      <c r="BE1393" s="612"/>
      <c r="BF1393" s="612"/>
      <c r="BG1393" s="612"/>
      <c r="BH1393" s="613"/>
      <c r="BI1393" s="612"/>
      <c r="BJ1393" s="612"/>
      <c r="BK1393" s="612"/>
      <c r="BL1393" s="613"/>
      <c r="BM1393" s="611"/>
      <c r="BN1393" s="612"/>
      <c r="BO1393" s="612"/>
      <c r="BP1393" s="612"/>
      <c r="BQ1393" s="547"/>
      <c r="BR1393" s="622"/>
      <c r="BS1393" s="871"/>
      <c r="BT1393" s="605"/>
      <c r="BU1393" s="621"/>
      <c r="BY1393" s="870"/>
    </row>
    <row r="1394" spans="1:77" s="755" customFormat="1" ht="30" hidden="1">
      <c r="A1394" s="638"/>
      <c r="B1394" s="640">
        <v>1</v>
      </c>
      <c r="C1394" s="767" t="s">
        <v>408</v>
      </c>
      <c r="D1394" s="640" t="s">
        <v>25</v>
      </c>
      <c r="E1394" s="640" t="s">
        <v>95</v>
      </c>
      <c r="F1394" s="640"/>
      <c r="G1394" s="642"/>
      <c r="H1394" s="643">
        <f t="shared" ref="H1394:H1397" si="552">J1394</f>
        <v>1.4400000000000002</v>
      </c>
      <c r="I1394" s="644"/>
      <c r="J1394" s="645">
        <f t="shared" ref="J1394:J1400" si="553">K1394+AA1394+BM1394</f>
        <v>1.4400000000000002</v>
      </c>
      <c r="K1394" s="1">
        <f t="shared" ref="K1394:K1400" si="554">L1394+T1394+X1394+Y1394+Z1394</f>
        <v>1.4300000000000002</v>
      </c>
      <c r="L1394" s="1">
        <f t="shared" ref="L1394:L1400" si="555">M1394+S1394</f>
        <v>1.4300000000000002</v>
      </c>
      <c r="M1394" s="1">
        <f t="shared" ref="M1394:M1400" si="556">N1394+R1394</f>
        <v>1.1000000000000001</v>
      </c>
      <c r="N1394" s="1">
        <f t="shared" ref="N1394:N1400" si="557">O1394+P1394+Q1394</f>
        <v>0.7</v>
      </c>
      <c r="O1394" s="1">
        <v>0.7</v>
      </c>
      <c r="P1394" s="1"/>
      <c r="Q1394" s="1"/>
      <c r="R1394" s="1">
        <v>0.4</v>
      </c>
      <c r="S1394" s="1">
        <v>0.33</v>
      </c>
      <c r="T1394" s="1">
        <f t="shared" ref="T1394:T1400" si="558">U1394+V1394+W1394</f>
        <v>0</v>
      </c>
      <c r="U1394" s="1"/>
      <c r="V1394" s="1"/>
      <c r="W1394" s="1"/>
      <c r="X1394" s="1"/>
      <c r="Y1394" s="1"/>
      <c r="Z1394" s="1"/>
      <c r="AA1394" s="1">
        <f>SUM(AB1394:AI1394)+AW1394+SUM(AY1394:BC1394)+SUM(BF1394:BL1394)</f>
        <v>0.01</v>
      </c>
      <c r="AB1394" s="1"/>
      <c r="AC1394" s="1"/>
      <c r="AD1394" s="1"/>
      <c r="AE1394" s="1"/>
      <c r="AF1394" s="1"/>
      <c r="AG1394" s="1"/>
      <c r="AH1394" s="1"/>
      <c r="AI1394" s="1">
        <f>SUM(AJ1394:AV1394)+AX1394+SUM(BD1394:BE1394)</f>
        <v>0</v>
      </c>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v>0.01</v>
      </c>
      <c r="BH1394" s="1"/>
      <c r="BI1394" s="1"/>
      <c r="BJ1394" s="1"/>
      <c r="BK1394" s="1"/>
      <c r="BL1394" s="1"/>
      <c r="BM1394" s="1">
        <f t="shared" ref="BM1394:BM1399" si="559">SUM(BN1394:BP1394)</f>
        <v>0</v>
      </c>
      <c r="BN1394" s="1"/>
      <c r="BO1394" s="1"/>
      <c r="BP1394" s="1"/>
    </row>
    <row r="1395" spans="1:77" s="755" customFormat="1" ht="30" hidden="1">
      <c r="A1395" s="638"/>
      <c r="B1395" s="640">
        <v>7</v>
      </c>
      <c r="C1395" s="1352" t="s">
        <v>409</v>
      </c>
      <c r="D1395" s="640" t="s">
        <v>25</v>
      </c>
      <c r="E1395" s="640" t="s">
        <v>95</v>
      </c>
      <c r="F1395" s="640"/>
      <c r="G1395" s="642"/>
      <c r="H1395" s="643">
        <f t="shared" si="552"/>
        <v>3.13</v>
      </c>
      <c r="I1395" s="644"/>
      <c r="J1395" s="645">
        <f t="shared" si="553"/>
        <v>3.13</v>
      </c>
      <c r="K1395" s="1">
        <f t="shared" si="554"/>
        <v>3.06</v>
      </c>
      <c r="L1395" s="1">
        <f t="shared" si="555"/>
        <v>3.06</v>
      </c>
      <c r="M1395" s="1">
        <f t="shared" si="556"/>
        <v>3.06</v>
      </c>
      <c r="N1395" s="1">
        <f t="shared" si="557"/>
        <v>3</v>
      </c>
      <c r="O1395" s="1">
        <v>3</v>
      </c>
      <c r="P1395" s="1"/>
      <c r="Q1395" s="1"/>
      <c r="R1395" s="1">
        <v>0.06</v>
      </c>
      <c r="S1395" s="1"/>
      <c r="T1395" s="1">
        <f t="shared" si="558"/>
        <v>0</v>
      </c>
      <c r="U1395" s="1"/>
      <c r="V1395" s="1"/>
      <c r="W1395" s="1"/>
      <c r="X1395" s="1"/>
      <c r="Y1395" s="1"/>
      <c r="Z1395" s="1"/>
      <c r="AA1395" s="1">
        <f t="shared" ref="AA1395:AA1399" si="560">SUM(AB1395:AI1395)+AW1395+SUM(AY1395:BC1395)+SUM(BF1395:BL1395)</f>
        <v>7.0000000000000007E-2</v>
      </c>
      <c r="AB1395" s="1"/>
      <c r="AC1395" s="1"/>
      <c r="AD1395" s="1"/>
      <c r="AE1395" s="1"/>
      <c r="AF1395" s="1"/>
      <c r="AG1395" s="1"/>
      <c r="AH1395" s="1"/>
      <c r="AI1395" s="1">
        <f t="shared" ref="AI1395:AI1399" si="561">SUM(AJ1395:AV1395)+AX1395+SUM(BD1395:BE1395)</f>
        <v>7.0000000000000007E-2</v>
      </c>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v>7.0000000000000007E-2</v>
      </c>
      <c r="BF1395" s="1"/>
      <c r="BG1395" s="1"/>
      <c r="BH1395" s="1"/>
      <c r="BI1395" s="1"/>
      <c r="BJ1395" s="1"/>
      <c r="BK1395" s="1"/>
      <c r="BL1395" s="1"/>
      <c r="BM1395" s="1">
        <f t="shared" si="559"/>
        <v>0</v>
      </c>
      <c r="BN1395" s="1"/>
      <c r="BO1395" s="1"/>
      <c r="BP1395" s="1"/>
    </row>
    <row r="1396" spans="1:77" s="755" customFormat="1" ht="30" hidden="1">
      <c r="A1396" s="638"/>
      <c r="B1396" s="640">
        <v>11</v>
      </c>
      <c r="C1396" s="1353" t="s">
        <v>410</v>
      </c>
      <c r="D1396" s="640" t="s">
        <v>25</v>
      </c>
      <c r="E1396" s="640" t="s">
        <v>95</v>
      </c>
      <c r="F1396" s="640"/>
      <c r="G1396" s="642"/>
      <c r="H1396" s="643">
        <f t="shared" si="552"/>
        <v>2.62</v>
      </c>
      <c r="I1396" s="644"/>
      <c r="J1396" s="645">
        <f t="shared" si="553"/>
        <v>2.62</v>
      </c>
      <c r="K1396" s="1">
        <f t="shared" si="554"/>
        <v>2.62</v>
      </c>
      <c r="L1396" s="1">
        <f t="shared" si="555"/>
        <v>2.62</v>
      </c>
      <c r="M1396" s="1">
        <f t="shared" si="556"/>
        <v>2.62</v>
      </c>
      <c r="N1396" s="1">
        <f t="shared" si="557"/>
        <v>2.62</v>
      </c>
      <c r="O1396" s="1354">
        <v>2.62</v>
      </c>
      <c r="P1396" s="1"/>
      <c r="Q1396" s="1"/>
      <c r="R1396" s="1"/>
      <c r="S1396" s="1"/>
      <c r="T1396" s="1">
        <f t="shared" si="558"/>
        <v>0</v>
      </c>
      <c r="U1396" s="1"/>
      <c r="V1396" s="1"/>
      <c r="W1396" s="1"/>
      <c r="X1396" s="1"/>
      <c r="Y1396" s="1"/>
      <c r="Z1396" s="1"/>
      <c r="AA1396" s="1">
        <f t="shared" si="560"/>
        <v>0</v>
      </c>
      <c r="AB1396" s="1"/>
      <c r="AC1396" s="1"/>
      <c r="AD1396" s="1"/>
      <c r="AE1396" s="1"/>
      <c r="AF1396" s="1"/>
      <c r="AG1396" s="1"/>
      <c r="AH1396" s="1"/>
      <c r="AI1396" s="1">
        <f t="shared" si="561"/>
        <v>0</v>
      </c>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f t="shared" si="559"/>
        <v>0</v>
      </c>
      <c r="BN1396" s="1"/>
      <c r="BO1396" s="1"/>
      <c r="BP1396" s="1"/>
    </row>
    <row r="1397" spans="1:77" s="755" customFormat="1" ht="45" hidden="1">
      <c r="A1397" s="638"/>
      <c r="B1397" s="980" t="s">
        <v>114</v>
      </c>
      <c r="C1397" s="1352" t="s">
        <v>411</v>
      </c>
      <c r="D1397" s="640" t="s">
        <v>25</v>
      </c>
      <c r="E1397" s="640" t="s">
        <v>95</v>
      </c>
      <c r="F1397" s="640"/>
      <c r="G1397" s="642"/>
      <c r="H1397" s="643">
        <f t="shared" si="552"/>
        <v>2.34</v>
      </c>
      <c r="I1397" s="644"/>
      <c r="J1397" s="645">
        <f t="shared" si="553"/>
        <v>2.34</v>
      </c>
      <c r="K1397" s="1">
        <f t="shared" si="554"/>
        <v>2.31</v>
      </c>
      <c r="L1397" s="1">
        <f t="shared" si="555"/>
        <v>1.46</v>
      </c>
      <c r="M1397" s="1">
        <f t="shared" si="556"/>
        <v>1.06</v>
      </c>
      <c r="N1397" s="1">
        <f t="shared" si="557"/>
        <v>1.06</v>
      </c>
      <c r="O1397" s="1">
        <v>1.06</v>
      </c>
      <c r="P1397" s="1"/>
      <c r="Q1397" s="1"/>
      <c r="R1397" s="1"/>
      <c r="S1397" s="1">
        <v>0.4</v>
      </c>
      <c r="T1397" s="1">
        <f t="shared" si="558"/>
        <v>0</v>
      </c>
      <c r="U1397" s="1"/>
      <c r="V1397" s="1"/>
      <c r="W1397" s="1"/>
      <c r="X1397" s="1"/>
      <c r="Y1397" s="1">
        <v>0.85</v>
      </c>
      <c r="Z1397" s="1"/>
      <c r="AA1397" s="1">
        <f t="shared" si="560"/>
        <v>0.03</v>
      </c>
      <c r="AB1397" s="1"/>
      <c r="AC1397" s="1"/>
      <c r="AD1397" s="1"/>
      <c r="AE1397" s="1"/>
      <c r="AF1397" s="1"/>
      <c r="AG1397" s="1"/>
      <c r="AH1397" s="1"/>
      <c r="AI1397" s="1">
        <f t="shared" si="561"/>
        <v>0</v>
      </c>
      <c r="AJ1397" s="1"/>
      <c r="AK1397" s="1"/>
      <c r="AL1397" s="1"/>
      <c r="AM1397" s="1"/>
      <c r="AN1397" s="1"/>
      <c r="AO1397" s="1"/>
      <c r="AP1397" s="1"/>
      <c r="AQ1397" s="1"/>
      <c r="AR1397" s="1"/>
      <c r="AS1397" s="1"/>
      <c r="AT1397" s="1"/>
      <c r="AU1397" s="1"/>
      <c r="AV1397" s="1"/>
      <c r="AW1397" s="1"/>
      <c r="AX1397" s="1"/>
      <c r="AY1397" s="1">
        <v>0.03</v>
      </c>
      <c r="AZ1397" s="1"/>
      <c r="BA1397" s="1"/>
      <c r="BB1397" s="1"/>
      <c r="BC1397" s="1"/>
      <c r="BD1397" s="1"/>
      <c r="BE1397" s="1"/>
      <c r="BF1397" s="1"/>
      <c r="BG1397" s="1"/>
      <c r="BH1397" s="1"/>
      <c r="BI1397" s="1"/>
      <c r="BJ1397" s="1"/>
      <c r="BK1397" s="1"/>
      <c r="BL1397" s="1"/>
      <c r="BM1397" s="1">
        <f t="shared" si="559"/>
        <v>0</v>
      </c>
      <c r="BN1397" s="1"/>
      <c r="BO1397" s="1"/>
      <c r="BP1397" s="1"/>
    </row>
    <row r="1398" spans="1:77" s="755" customFormat="1" ht="30" hidden="1">
      <c r="A1398" s="638"/>
      <c r="B1398" s="980" t="s">
        <v>114</v>
      </c>
      <c r="C1398" s="854" t="s">
        <v>412</v>
      </c>
      <c r="D1398" s="640" t="s">
        <v>25</v>
      </c>
      <c r="E1398" s="640" t="s">
        <v>95</v>
      </c>
      <c r="F1398" s="640"/>
      <c r="G1398" s="642"/>
      <c r="H1398" s="643">
        <f t="shared" ref="H1398" si="562">I1398+J1398</f>
        <v>37.799999999999997</v>
      </c>
      <c r="I1398" s="644"/>
      <c r="J1398" s="645">
        <f t="shared" si="553"/>
        <v>37.799999999999997</v>
      </c>
      <c r="K1398" s="1">
        <f t="shared" si="554"/>
        <v>26.549999999999997</v>
      </c>
      <c r="L1398" s="1">
        <f t="shared" si="555"/>
        <v>25.979999999999997</v>
      </c>
      <c r="M1398" s="1">
        <f t="shared" si="556"/>
        <v>25.979999999999997</v>
      </c>
      <c r="N1398" s="1">
        <f t="shared" si="557"/>
        <v>25.979999999999997</v>
      </c>
      <c r="O1398" s="1">
        <f>9.6-0.57+16.95</f>
        <v>25.979999999999997</v>
      </c>
      <c r="P1398" s="1"/>
      <c r="Q1398" s="1"/>
      <c r="R1398" s="1"/>
      <c r="S1398" s="1"/>
      <c r="T1398" s="1">
        <f t="shared" si="558"/>
        <v>0</v>
      </c>
      <c r="U1398" s="1"/>
      <c r="V1398" s="1"/>
      <c r="W1398" s="1"/>
      <c r="X1398" s="1"/>
      <c r="Y1398" s="1">
        <f>0.39+0.18</f>
        <v>0.57000000000000006</v>
      </c>
      <c r="Z1398" s="1"/>
      <c r="AA1398" s="1">
        <f t="shared" si="560"/>
        <v>7.08</v>
      </c>
      <c r="AB1398" s="1"/>
      <c r="AC1398" s="1"/>
      <c r="AD1398" s="1">
        <v>7.08</v>
      </c>
      <c r="AE1398" s="1"/>
      <c r="AF1398" s="1"/>
      <c r="AG1398" s="1"/>
      <c r="AH1398" s="1"/>
      <c r="AI1398" s="1">
        <f t="shared" si="561"/>
        <v>0</v>
      </c>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f t="shared" si="559"/>
        <v>4.17</v>
      </c>
      <c r="BN1398" s="1">
        <v>4.17</v>
      </c>
      <c r="BO1398" s="1"/>
      <c r="BP1398" s="1"/>
    </row>
    <row r="1399" spans="1:77" s="755" customFormat="1" ht="30" hidden="1">
      <c r="A1399" s="638"/>
      <c r="B1399" s="640">
        <v>28</v>
      </c>
      <c r="C1399" s="1355" t="s">
        <v>413</v>
      </c>
      <c r="D1399" s="640" t="s">
        <v>25</v>
      </c>
      <c r="E1399" s="640" t="s">
        <v>95</v>
      </c>
      <c r="F1399" s="640"/>
      <c r="G1399" s="642"/>
      <c r="H1399" s="643">
        <f t="shared" ref="H1399:H1400" si="563">J1399</f>
        <v>1.55</v>
      </c>
      <c r="I1399" s="644"/>
      <c r="J1399" s="645">
        <f t="shared" si="553"/>
        <v>1.55</v>
      </c>
      <c r="K1399" s="1">
        <f t="shared" si="554"/>
        <v>1.35</v>
      </c>
      <c r="L1399" s="1">
        <f t="shared" si="555"/>
        <v>1.2000000000000002</v>
      </c>
      <c r="M1399" s="1">
        <f t="shared" si="556"/>
        <v>0.8</v>
      </c>
      <c r="N1399" s="1">
        <f t="shared" si="557"/>
        <v>0.8</v>
      </c>
      <c r="O1399" s="1">
        <v>0.8</v>
      </c>
      <c r="P1399" s="1"/>
      <c r="Q1399" s="1"/>
      <c r="R1399" s="1"/>
      <c r="S1399" s="1">
        <v>0.4</v>
      </c>
      <c r="T1399" s="1">
        <f t="shared" si="558"/>
        <v>0</v>
      </c>
      <c r="U1399" s="1"/>
      <c r="V1399" s="1"/>
      <c r="W1399" s="1"/>
      <c r="X1399" s="1"/>
      <c r="Y1399" s="1">
        <v>0.15</v>
      </c>
      <c r="Z1399" s="1"/>
      <c r="AA1399" s="1">
        <f t="shared" si="560"/>
        <v>0.2</v>
      </c>
      <c r="AB1399" s="1"/>
      <c r="AC1399" s="1"/>
      <c r="AD1399" s="1"/>
      <c r="AE1399" s="1"/>
      <c r="AF1399" s="1"/>
      <c r="AG1399" s="1"/>
      <c r="AH1399" s="1"/>
      <c r="AI1399" s="1">
        <f t="shared" si="561"/>
        <v>0</v>
      </c>
      <c r="AJ1399" s="1"/>
      <c r="AK1399" s="1"/>
      <c r="AL1399" s="1"/>
      <c r="AM1399" s="1"/>
      <c r="AN1399" s="1"/>
      <c r="AO1399" s="1"/>
      <c r="AP1399" s="1"/>
      <c r="AQ1399" s="1"/>
      <c r="AR1399" s="1"/>
      <c r="AS1399" s="1"/>
      <c r="AT1399" s="1"/>
      <c r="AU1399" s="1"/>
      <c r="AV1399" s="1"/>
      <c r="AW1399" s="1"/>
      <c r="AX1399" s="1"/>
      <c r="AY1399" s="1">
        <v>0.2</v>
      </c>
      <c r="AZ1399" s="1"/>
      <c r="BA1399" s="1"/>
      <c r="BB1399" s="1"/>
      <c r="BC1399" s="1"/>
      <c r="BD1399" s="1"/>
      <c r="BE1399" s="1"/>
      <c r="BF1399" s="1"/>
      <c r="BG1399" s="1"/>
      <c r="BH1399" s="1"/>
      <c r="BI1399" s="1"/>
      <c r="BJ1399" s="1"/>
      <c r="BK1399" s="1"/>
      <c r="BL1399" s="1"/>
      <c r="BM1399" s="1">
        <f t="shared" si="559"/>
        <v>0</v>
      </c>
      <c r="BN1399" s="1"/>
      <c r="BO1399" s="1"/>
      <c r="BP1399" s="1"/>
    </row>
    <row r="1400" spans="1:77" s="1067" customFormat="1" ht="12.75" hidden="1">
      <c r="A1400" s="1069">
        <v>1</v>
      </c>
      <c r="B1400" s="1068">
        <v>8</v>
      </c>
      <c r="C1400" s="1257" t="s">
        <v>408</v>
      </c>
      <c r="D1400" s="1068" t="s">
        <v>25</v>
      </c>
      <c r="E1400" s="1068" t="s">
        <v>414</v>
      </c>
      <c r="F1400" s="1069"/>
      <c r="G1400" s="1069"/>
      <c r="H1400" s="1071">
        <f t="shared" si="563"/>
        <v>1.4300000000000002</v>
      </c>
      <c r="I1400" s="1072"/>
      <c r="J1400" s="1073">
        <f t="shared" si="553"/>
        <v>1.4300000000000002</v>
      </c>
      <c r="K1400" s="1074">
        <f t="shared" si="554"/>
        <v>1.4300000000000002</v>
      </c>
      <c r="L1400" s="1074">
        <f t="shared" si="555"/>
        <v>1.4300000000000002</v>
      </c>
      <c r="M1400" s="1074">
        <f t="shared" si="556"/>
        <v>1.35</v>
      </c>
      <c r="N1400" s="1074">
        <f t="shared" si="557"/>
        <v>0.7</v>
      </c>
      <c r="O1400" s="1069">
        <v>0.7</v>
      </c>
      <c r="P1400" s="1069"/>
      <c r="Q1400" s="1069"/>
      <c r="R1400" s="1069">
        <v>0.65</v>
      </c>
      <c r="S1400" s="1069">
        <v>0.08</v>
      </c>
      <c r="T1400" s="1074">
        <f t="shared" si="558"/>
        <v>0</v>
      </c>
      <c r="U1400" s="1069"/>
      <c r="V1400" s="1069"/>
      <c r="W1400" s="1069"/>
      <c r="X1400" s="1069"/>
      <c r="Y1400" s="1069"/>
      <c r="Z1400" s="1069"/>
      <c r="AA1400" s="1074">
        <f t="shared" ref="AA1400" si="564">SUM(AB1400:AI1400)+AW1400+SUM(AY1400:BC1400)+SUM(BF1400:BL1400)</f>
        <v>0</v>
      </c>
      <c r="AB1400" s="1069"/>
      <c r="AC1400" s="1069"/>
      <c r="AD1400" s="1069"/>
      <c r="AE1400" s="1069"/>
      <c r="AF1400" s="1069"/>
      <c r="AG1400" s="1069"/>
      <c r="AH1400" s="1069"/>
      <c r="AI1400" s="1074">
        <f t="shared" ref="AI1400" si="565">SUM(AJ1400:AV1400)+AX1400+SUM(BD1400:BE1400)</f>
        <v>0</v>
      </c>
      <c r="AJ1400" s="1069"/>
      <c r="AK1400" s="1069"/>
      <c r="AL1400" s="1069"/>
      <c r="AM1400" s="1069"/>
      <c r="AN1400" s="1069"/>
      <c r="AO1400" s="1069"/>
      <c r="AP1400" s="1069"/>
      <c r="AQ1400" s="1069"/>
      <c r="AR1400" s="1069"/>
      <c r="AS1400" s="1069"/>
      <c r="AT1400" s="1069"/>
      <c r="AU1400" s="1069"/>
      <c r="AV1400" s="1069"/>
      <c r="AW1400" s="1069"/>
      <c r="AX1400" s="1069"/>
      <c r="AY1400" s="1069"/>
      <c r="AZ1400" s="1069"/>
      <c r="BA1400" s="1069"/>
      <c r="BB1400" s="1069"/>
      <c r="BC1400" s="1069"/>
      <c r="BD1400" s="1069"/>
      <c r="BE1400" s="1069"/>
      <c r="BF1400" s="1069"/>
      <c r="BG1400" s="1069"/>
      <c r="BH1400" s="1069"/>
      <c r="BI1400" s="1069"/>
      <c r="BJ1400" s="1069"/>
      <c r="BK1400" s="1069"/>
      <c r="BL1400" s="1069"/>
      <c r="BM1400" s="1074">
        <f t="shared" ref="BM1400" si="566">SUM(BN1400:BP1400)</f>
        <v>0</v>
      </c>
      <c r="BN1400" s="1069"/>
      <c r="BO1400" s="1069"/>
      <c r="BP1400" s="1069"/>
    </row>
    <row r="1401" spans="1:77" s="619" customFormat="1" hidden="1">
      <c r="A1401" s="660"/>
      <c r="B1401" s="1222"/>
      <c r="C1401" s="1222"/>
      <c r="D1401" s="605"/>
      <c r="E1401" s="635"/>
      <c r="F1401" s="1205"/>
      <c r="G1401" s="870"/>
      <c r="H1401" s="608"/>
      <c r="I1401" s="609"/>
      <c r="J1401" s="610"/>
      <c r="K1401" s="611"/>
      <c r="L1401" s="611"/>
      <c r="M1401" s="611"/>
      <c r="N1401" s="611"/>
      <c r="O1401" s="612"/>
      <c r="P1401" s="612"/>
      <c r="Q1401" s="613"/>
      <c r="R1401" s="612"/>
      <c r="S1401" s="612"/>
      <c r="T1401" s="615"/>
      <c r="U1401" s="612"/>
      <c r="V1401" s="612"/>
      <c r="W1401" s="613"/>
      <c r="X1401" s="612"/>
      <c r="Y1401" s="612"/>
      <c r="Z1401" s="612"/>
      <c r="AA1401" s="611"/>
      <c r="AB1401" s="612"/>
      <c r="AC1401" s="612"/>
      <c r="AD1401" s="613"/>
      <c r="AE1401" s="613"/>
      <c r="AF1401" s="612"/>
      <c r="AG1401" s="612"/>
      <c r="AH1401" s="612"/>
      <c r="AI1401" s="611"/>
      <c r="AJ1401" s="612"/>
      <c r="AK1401" s="612"/>
      <c r="AL1401" s="612"/>
      <c r="AM1401" s="613"/>
      <c r="AN1401" s="612"/>
      <c r="AO1401" s="612"/>
      <c r="AP1401" s="612"/>
      <c r="AQ1401" s="613"/>
      <c r="AR1401" s="612"/>
      <c r="AS1401" s="612"/>
      <c r="AT1401" s="612"/>
      <c r="AU1401" s="616"/>
      <c r="AV1401" s="612"/>
      <c r="AW1401" s="612"/>
      <c r="AX1401" s="612"/>
      <c r="AY1401" s="612"/>
      <c r="AZ1401" s="612"/>
      <c r="BA1401" s="612"/>
      <c r="BB1401" s="612"/>
      <c r="BC1401" s="613"/>
      <c r="BD1401" s="612"/>
      <c r="BE1401" s="612"/>
      <c r="BF1401" s="612"/>
      <c r="BG1401" s="612"/>
      <c r="BH1401" s="613"/>
      <c r="BI1401" s="612"/>
      <c r="BJ1401" s="612"/>
      <c r="BK1401" s="612"/>
      <c r="BL1401" s="613"/>
      <c r="BM1401" s="611"/>
      <c r="BN1401" s="612"/>
      <c r="BO1401" s="612"/>
      <c r="BP1401" s="612"/>
      <c r="BQ1401" s="547"/>
      <c r="BR1401" s="622"/>
      <c r="BS1401" s="871"/>
      <c r="BT1401" s="605"/>
      <c r="BU1401" s="621"/>
      <c r="BY1401" s="870"/>
    </row>
    <row r="1402" spans="1:77" s="619" customFormat="1" hidden="1">
      <c r="A1402" s="660"/>
      <c r="B1402" s="1222"/>
      <c r="C1402" s="1222"/>
      <c r="D1402" s="605"/>
      <c r="E1402" s="635"/>
      <c r="F1402" s="1205"/>
      <c r="G1402" s="870"/>
      <c r="H1402" s="608"/>
      <c r="I1402" s="609"/>
      <c r="J1402" s="610"/>
      <c r="K1402" s="611"/>
      <c r="L1402" s="611"/>
      <c r="M1402" s="611"/>
      <c r="N1402" s="611"/>
      <c r="O1402" s="612"/>
      <c r="P1402" s="612"/>
      <c r="Q1402" s="613"/>
      <c r="R1402" s="612"/>
      <c r="S1402" s="612"/>
      <c r="T1402" s="615"/>
      <c r="U1402" s="612"/>
      <c r="V1402" s="612"/>
      <c r="W1402" s="613"/>
      <c r="X1402" s="612"/>
      <c r="Y1402" s="612"/>
      <c r="Z1402" s="612"/>
      <c r="AA1402" s="611"/>
      <c r="AB1402" s="612"/>
      <c r="AC1402" s="612"/>
      <c r="AD1402" s="613"/>
      <c r="AE1402" s="613"/>
      <c r="AF1402" s="612"/>
      <c r="AG1402" s="612"/>
      <c r="AH1402" s="612"/>
      <c r="AI1402" s="611"/>
      <c r="AJ1402" s="612"/>
      <c r="AK1402" s="612"/>
      <c r="AL1402" s="612"/>
      <c r="AM1402" s="613"/>
      <c r="AN1402" s="612"/>
      <c r="AO1402" s="612"/>
      <c r="AP1402" s="612"/>
      <c r="AQ1402" s="613"/>
      <c r="AR1402" s="612"/>
      <c r="AS1402" s="612"/>
      <c r="AT1402" s="612"/>
      <c r="AU1402" s="616"/>
      <c r="AV1402" s="612"/>
      <c r="AW1402" s="612"/>
      <c r="AX1402" s="612"/>
      <c r="AY1402" s="612"/>
      <c r="AZ1402" s="612"/>
      <c r="BA1402" s="612"/>
      <c r="BB1402" s="612"/>
      <c r="BC1402" s="613"/>
      <c r="BD1402" s="612"/>
      <c r="BE1402" s="612"/>
      <c r="BF1402" s="612"/>
      <c r="BG1402" s="612"/>
      <c r="BH1402" s="613"/>
      <c r="BI1402" s="612"/>
      <c r="BJ1402" s="612"/>
      <c r="BK1402" s="612"/>
      <c r="BL1402" s="613"/>
      <c r="BM1402" s="611"/>
      <c r="BN1402" s="612"/>
      <c r="BO1402" s="612"/>
      <c r="BP1402" s="612"/>
      <c r="BQ1402" s="547"/>
      <c r="BR1402" s="622"/>
      <c r="BS1402" s="871"/>
      <c r="BT1402" s="605"/>
      <c r="BU1402" s="621"/>
      <c r="BY1402" s="870"/>
    </row>
    <row r="1403" spans="1:77" s="773" customFormat="1" ht="25.5" hidden="1">
      <c r="A1403" s="855"/>
      <c r="B1403" s="856">
        <v>22</v>
      </c>
      <c r="C1403" s="841" t="s">
        <v>415</v>
      </c>
      <c r="D1403" s="1042" t="s">
        <v>25</v>
      </c>
      <c r="E1403" s="859" t="s">
        <v>97</v>
      </c>
      <c r="F1403" s="1042"/>
      <c r="G1403" s="1043"/>
      <c r="H1403" s="608">
        <f t="shared" ref="H1403:H1418" si="567">J1403</f>
        <v>0.54</v>
      </c>
      <c r="I1403" s="609">
        <v>0.25</v>
      </c>
      <c r="J1403" s="610">
        <f t="shared" ref="J1403:J1418" si="568">K1403+AA1403+BM1403</f>
        <v>0.54</v>
      </c>
      <c r="K1403" s="611">
        <f t="shared" ref="K1403:K1418" si="569">L1403+T1403+X1403+Y1403+Z1403</f>
        <v>0.4</v>
      </c>
      <c r="L1403" s="611">
        <f t="shared" ref="L1403:L1418" si="570">M1403+S1403</f>
        <v>0.4</v>
      </c>
      <c r="M1403" s="611">
        <f t="shared" ref="M1403:M1418" si="571">N1403+R1403</f>
        <v>0.4</v>
      </c>
      <c r="N1403" s="611">
        <f t="shared" ref="N1403:N1418" si="572">O1403+P1403+Q1403</f>
        <v>0.25</v>
      </c>
      <c r="O1403" s="611"/>
      <c r="P1403" s="611">
        <v>0.25</v>
      </c>
      <c r="Q1403" s="611"/>
      <c r="R1403" s="611">
        <v>0.15</v>
      </c>
      <c r="S1403" s="611"/>
      <c r="T1403" s="611">
        <f t="shared" ref="T1403:T1418" si="573">U1403+V1403+W1403</f>
        <v>0</v>
      </c>
      <c r="U1403" s="611"/>
      <c r="V1403" s="611"/>
      <c r="W1403" s="611"/>
      <c r="X1403" s="611"/>
      <c r="Y1403" s="611"/>
      <c r="Z1403" s="611"/>
      <c r="AA1403" s="611">
        <f t="shared" ref="AA1403:AA1417" si="574">SUM(AB1403:AI1403)+AW1403+SUM(AY1403:BC1403)+SUM(BF1403:BL1403)</f>
        <v>0.14000000000000001</v>
      </c>
      <c r="AB1403" s="611"/>
      <c r="AC1403" s="611"/>
      <c r="AD1403" s="611"/>
      <c r="AE1403" s="611"/>
      <c r="AF1403" s="611"/>
      <c r="AG1403" s="611"/>
      <c r="AH1403" s="611"/>
      <c r="AI1403" s="611">
        <f t="shared" ref="AI1403:AI1417" si="575">SUM(AJ1403:AV1403)+AX1403+SUM(BD1403:BE1403)</f>
        <v>0.1</v>
      </c>
      <c r="AJ1403" s="611"/>
      <c r="AK1403" s="611">
        <v>0.06</v>
      </c>
      <c r="AL1403" s="611"/>
      <c r="AM1403" s="611"/>
      <c r="AN1403" s="611"/>
      <c r="AO1403" s="611"/>
      <c r="AP1403" s="611"/>
      <c r="AQ1403" s="611"/>
      <c r="AR1403" s="611"/>
      <c r="AS1403" s="611"/>
      <c r="AT1403" s="611"/>
      <c r="AU1403" s="611"/>
      <c r="AV1403" s="611"/>
      <c r="AW1403" s="611"/>
      <c r="AX1403" s="611"/>
      <c r="AY1403" s="611">
        <v>0.04</v>
      </c>
      <c r="AZ1403" s="611"/>
      <c r="BA1403" s="611"/>
      <c r="BB1403" s="611"/>
      <c r="BC1403" s="611"/>
      <c r="BD1403" s="611"/>
      <c r="BE1403" s="611">
        <v>0.04</v>
      </c>
      <c r="BF1403" s="611"/>
      <c r="BG1403" s="611"/>
      <c r="BH1403" s="611"/>
      <c r="BI1403" s="611"/>
      <c r="BJ1403" s="611"/>
      <c r="BK1403" s="611"/>
      <c r="BL1403" s="611"/>
      <c r="BM1403" s="611">
        <f t="shared" ref="BM1403:BM1418" si="576">SUM(BN1403:BP1403)</f>
        <v>0</v>
      </c>
      <c r="BN1403" s="611"/>
      <c r="BO1403" s="611"/>
      <c r="BP1403" s="611"/>
    </row>
    <row r="1404" spans="1:77" s="773" customFormat="1" ht="25.5" hidden="1">
      <c r="A1404" s="855">
        <v>2022</v>
      </c>
      <c r="B1404" s="856">
        <v>26</v>
      </c>
      <c r="C1404" s="857" t="s">
        <v>416</v>
      </c>
      <c r="D1404" s="858" t="s">
        <v>25</v>
      </c>
      <c r="E1404" s="859" t="s">
        <v>97</v>
      </c>
      <c r="F1404" s="858"/>
      <c r="G1404" s="858"/>
      <c r="H1404" s="608">
        <f t="shared" si="567"/>
        <v>0.42000000000000004</v>
      </c>
      <c r="I1404" s="609">
        <v>0.64</v>
      </c>
      <c r="J1404" s="610">
        <f t="shared" si="568"/>
        <v>0.42000000000000004</v>
      </c>
      <c r="K1404" s="611">
        <f t="shared" si="569"/>
        <v>0.41000000000000003</v>
      </c>
      <c r="L1404" s="611">
        <f t="shared" si="570"/>
        <v>0.41000000000000003</v>
      </c>
      <c r="M1404" s="611">
        <f t="shared" si="571"/>
        <v>0.39</v>
      </c>
      <c r="N1404" s="611">
        <f t="shared" si="572"/>
        <v>0.33</v>
      </c>
      <c r="O1404" s="611">
        <v>0.33</v>
      </c>
      <c r="P1404" s="611"/>
      <c r="Q1404" s="611"/>
      <c r="R1404" s="611">
        <v>0.06</v>
      </c>
      <c r="S1404" s="611">
        <v>0.02</v>
      </c>
      <c r="T1404" s="611">
        <f t="shared" si="573"/>
        <v>0</v>
      </c>
      <c r="U1404" s="611"/>
      <c r="V1404" s="611"/>
      <c r="W1404" s="611"/>
      <c r="X1404" s="611"/>
      <c r="Y1404" s="611"/>
      <c r="Z1404" s="611"/>
      <c r="AA1404" s="611">
        <f t="shared" si="574"/>
        <v>0.01</v>
      </c>
      <c r="AB1404" s="611"/>
      <c r="AC1404" s="611"/>
      <c r="AD1404" s="611"/>
      <c r="AE1404" s="611"/>
      <c r="AF1404" s="611"/>
      <c r="AG1404" s="611"/>
      <c r="AH1404" s="611"/>
      <c r="AI1404" s="611">
        <f t="shared" si="575"/>
        <v>0.01</v>
      </c>
      <c r="AJ1404" s="611"/>
      <c r="AK1404" s="611">
        <v>0.01</v>
      </c>
      <c r="AL1404" s="611"/>
      <c r="AM1404" s="611"/>
      <c r="AN1404" s="611"/>
      <c r="AO1404" s="611"/>
      <c r="AP1404" s="611"/>
      <c r="AQ1404" s="611"/>
      <c r="AR1404" s="611"/>
      <c r="AS1404" s="611"/>
      <c r="AT1404" s="611"/>
      <c r="AU1404" s="611"/>
      <c r="AV1404" s="611"/>
      <c r="AW1404" s="611"/>
      <c r="AX1404" s="611"/>
      <c r="AY1404" s="611"/>
      <c r="AZ1404" s="611"/>
      <c r="BA1404" s="611"/>
      <c r="BB1404" s="611"/>
      <c r="BC1404" s="611"/>
      <c r="BD1404" s="611"/>
      <c r="BE1404" s="611"/>
      <c r="BF1404" s="611"/>
      <c r="BG1404" s="611"/>
      <c r="BH1404" s="611"/>
      <c r="BI1404" s="611"/>
      <c r="BJ1404" s="611"/>
      <c r="BK1404" s="611"/>
      <c r="BL1404" s="611"/>
      <c r="BM1404" s="611">
        <f t="shared" si="576"/>
        <v>0</v>
      </c>
      <c r="BN1404" s="611"/>
      <c r="BO1404" s="611"/>
      <c r="BP1404" s="611"/>
    </row>
    <row r="1405" spans="1:77" s="773" customFormat="1" ht="25.5" hidden="1">
      <c r="A1405" s="855">
        <v>2022</v>
      </c>
      <c r="B1405" s="856">
        <v>28</v>
      </c>
      <c r="C1405" s="857" t="s">
        <v>417</v>
      </c>
      <c r="D1405" s="858" t="s">
        <v>25</v>
      </c>
      <c r="E1405" s="859" t="s">
        <v>97</v>
      </c>
      <c r="F1405" s="858"/>
      <c r="G1405" s="858"/>
      <c r="H1405" s="608">
        <f t="shared" si="567"/>
        <v>2.23</v>
      </c>
      <c r="I1405" s="609">
        <v>0.39</v>
      </c>
      <c r="J1405" s="610">
        <f t="shared" si="568"/>
        <v>2.23</v>
      </c>
      <c r="K1405" s="611">
        <f t="shared" si="569"/>
        <v>1.37</v>
      </c>
      <c r="L1405" s="611">
        <f t="shared" si="570"/>
        <v>1.37</v>
      </c>
      <c r="M1405" s="611">
        <f t="shared" si="571"/>
        <v>1.23</v>
      </c>
      <c r="N1405" s="611">
        <f t="shared" si="572"/>
        <v>0.68</v>
      </c>
      <c r="O1405" s="611">
        <v>0.68</v>
      </c>
      <c r="P1405" s="611"/>
      <c r="Q1405" s="611"/>
      <c r="R1405" s="611">
        <v>0.55000000000000004</v>
      </c>
      <c r="S1405" s="611">
        <v>0.14000000000000001</v>
      </c>
      <c r="T1405" s="611">
        <f t="shared" si="573"/>
        <v>0</v>
      </c>
      <c r="U1405" s="611"/>
      <c r="V1405" s="611"/>
      <c r="W1405" s="611"/>
      <c r="X1405" s="611"/>
      <c r="Y1405" s="611"/>
      <c r="Z1405" s="611"/>
      <c r="AA1405" s="611">
        <f t="shared" si="574"/>
        <v>0.44</v>
      </c>
      <c r="AB1405" s="611"/>
      <c r="AC1405" s="611"/>
      <c r="AD1405" s="611"/>
      <c r="AE1405" s="611"/>
      <c r="AF1405" s="611"/>
      <c r="AG1405" s="611"/>
      <c r="AH1405" s="611"/>
      <c r="AI1405" s="611">
        <f t="shared" si="575"/>
        <v>0</v>
      </c>
      <c r="AJ1405" s="611"/>
      <c r="AK1405" s="611"/>
      <c r="AL1405" s="611"/>
      <c r="AM1405" s="611"/>
      <c r="AN1405" s="611"/>
      <c r="AO1405" s="611"/>
      <c r="AP1405" s="611"/>
      <c r="AQ1405" s="611"/>
      <c r="AR1405" s="611"/>
      <c r="AS1405" s="611"/>
      <c r="AT1405" s="611"/>
      <c r="AU1405" s="611"/>
      <c r="AV1405" s="611"/>
      <c r="AW1405" s="611"/>
      <c r="AX1405" s="611"/>
      <c r="AY1405" s="611">
        <v>0.44</v>
      </c>
      <c r="AZ1405" s="611"/>
      <c r="BA1405" s="611"/>
      <c r="BB1405" s="611"/>
      <c r="BC1405" s="611"/>
      <c r="BD1405" s="611"/>
      <c r="BE1405" s="611"/>
      <c r="BF1405" s="611"/>
      <c r="BG1405" s="611"/>
      <c r="BH1405" s="611"/>
      <c r="BI1405" s="611"/>
      <c r="BJ1405" s="611"/>
      <c r="BK1405" s="611"/>
      <c r="BL1405" s="611"/>
      <c r="BM1405" s="611">
        <f t="shared" si="576"/>
        <v>0.42</v>
      </c>
      <c r="BN1405" s="611">
        <v>0.42</v>
      </c>
      <c r="BO1405" s="611"/>
      <c r="BP1405" s="611"/>
    </row>
    <row r="1406" spans="1:77" s="773" customFormat="1" hidden="1">
      <c r="A1406" s="855">
        <v>2022</v>
      </c>
      <c r="B1406" s="856">
        <v>32</v>
      </c>
      <c r="C1406" s="1058" t="s">
        <v>418</v>
      </c>
      <c r="D1406" s="858" t="s">
        <v>25</v>
      </c>
      <c r="E1406" s="859" t="s">
        <v>97</v>
      </c>
      <c r="F1406" s="858"/>
      <c r="G1406" s="858"/>
      <c r="H1406" s="608">
        <f t="shared" si="567"/>
        <v>0.41000000000000003</v>
      </c>
      <c r="I1406" s="609">
        <v>0.95</v>
      </c>
      <c r="J1406" s="610">
        <f t="shared" si="568"/>
        <v>0.41000000000000003</v>
      </c>
      <c r="K1406" s="611">
        <f t="shared" si="569"/>
        <v>0.41000000000000003</v>
      </c>
      <c r="L1406" s="611">
        <f t="shared" si="570"/>
        <v>0.41000000000000003</v>
      </c>
      <c r="M1406" s="611">
        <f t="shared" si="571"/>
        <v>0.41000000000000003</v>
      </c>
      <c r="N1406" s="611">
        <f t="shared" si="572"/>
        <v>0.34</v>
      </c>
      <c r="O1406" s="611">
        <v>0.34</v>
      </c>
      <c r="P1406" s="611"/>
      <c r="Q1406" s="611"/>
      <c r="R1406" s="611">
        <v>7.0000000000000007E-2</v>
      </c>
      <c r="S1406" s="611"/>
      <c r="T1406" s="611">
        <f t="shared" si="573"/>
        <v>0</v>
      </c>
      <c r="U1406" s="611"/>
      <c r="V1406" s="611"/>
      <c r="W1406" s="611"/>
      <c r="X1406" s="611"/>
      <c r="Y1406" s="611"/>
      <c r="Z1406" s="611"/>
      <c r="AA1406" s="611">
        <f t="shared" si="574"/>
        <v>0</v>
      </c>
      <c r="AB1406" s="611"/>
      <c r="AC1406" s="611"/>
      <c r="AD1406" s="611"/>
      <c r="AE1406" s="611"/>
      <c r="AF1406" s="611"/>
      <c r="AG1406" s="611"/>
      <c r="AH1406" s="611"/>
      <c r="AI1406" s="611">
        <f t="shared" si="575"/>
        <v>0</v>
      </c>
      <c r="AJ1406" s="611"/>
      <c r="AK1406" s="611"/>
      <c r="AL1406" s="611"/>
      <c r="AM1406" s="611"/>
      <c r="AN1406" s="611"/>
      <c r="AO1406" s="611"/>
      <c r="AP1406" s="611"/>
      <c r="AQ1406" s="611"/>
      <c r="AR1406" s="611"/>
      <c r="AS1406" s="611"/>
      <c r="AT1406" s="611"/>
      <c r="AU1406" s="611"/>
      <c r="AV1406" s="611"/>
      <c r="AW1406" s="611"/>
      <c r="AX1406" s="611"/>
      <c r="AY1406" s="611"/>
      <c r="AZ1406" s="611"/>
      <c r="BA1406" s="611"/>
      <c r="BB1406" s="611"/>
      <c r="BC1406" s="611"/>
      <c r="BD1406" s="611"/>
      <c r="BE1406" s="611"/>
      <c r="BF1406" s="611"/>
      <c r="BG1406" s="611"/>
      <c r="BH1406" s="611"/>
      <c r="BI1406" s="611"/>
      <c r="BJ1406" s="611"/>
      <c r="BK1406" s="611"/>
      <c r="BL1406" s="611"/>
      <c r="BM1406" s="611">
        <f t="shared" si="576"/>
        <v>0</v>
      </c>
      <c r="BN1406" s="611"/>
      <c r="BO1406" s="611"/>
      <c r="BP1406" s="611"/>
    </row>
    <row r="1407" spans="1:77" s="773" customFormat="1" ht="25.5" hidden="1">
      <c r="A1407" s="855">
        <v>2022</v>
      </c>
      <c r="B1407" s="856">
        <v>38</v>
      </c>
      <c r="C1407" s="857" t="s">
        <v>419</v>
      </c>
      <c r="D1407" s="858" t="s">
        <v>25</v>
      </c>
      <c r="E1407" s="859" t="s">
        <v>97</v>
      </c>
      <c r="F1407" s="858"/>
      <c r="G1407" s="858"/>
      <c r="H1407" s="608">
        <f t="shared" si="567"/>
        <v>1.47</v>
      </c>
      <c r="I1407" s="609"/>
      <c r="J1407" s="610">
        <f t="shared" si="568"/>
        <v>1.47</v>
      </c>
      <c r="K1407" s="611">
        <f t="shared" si="569"/>
        <v>1.47</v>
      </c>
      <c r="L1407" s="611">
        <f t="shared" si="570"/>
        <v>1.47</v>
      </c>
      <c r="M1407" s="611">
        <f t="shared" si="571"/>
        <v>1.47</v>
      </c>
      <c r="N1407" s="611">
        <f t="shared" si="572"/>
        <v>0.94</v>
      </c>
      <c r="O1407" s="611">
        <v>0.94</v>
      </c>
      <c r="P1407" s="611"/>
      <c r="Q1407" s="611"/>
      <c r="R1407" s="611">
        <v>0.53</v>
      </c>
      <c r="S1407" s="611"/>
      <c r="T1407" s="611">
        <f t="shared" si="573"/>
        <v>0</v>
      </c>
      <c r="U1407" s="611"/>
      <c r="V1407" s="611"/>
      <c r="W1407" s="611"/>
      <c r="X1407" s="611"/>
      <c r="Y1407" s="611"/>
      <c r="Z1407" s="611"/>
      <c r="AA1407" s="611">
        <f t="shared" si="574"/>
        <v>0</v>
      </c>
      <c r="AB1407" s="611"/>
      <c r="AC1407" s="611"/>
      <c r="AD1407" s="611"/>
      <c r="AE1407" s="611"/>
      <c r="AF1407" s="611"/>
      <c r="AG1407" s="611"/>
      <c r="AH1407" s="611"/>
      <c r="AI1407" s="611">
        <f t="shared" si="575"/>
        <v>0</v>
      </c>
      <c r="AJ1407" s="611"/>
      <c r="AK1407" s="611"/>
      <c r="AL1407" s="611"/>
      <c r="AM1407" s="611"/>
      <c r="AN1407" s="611"/>
      <c r="AO1407" s="611"/>
      <c r="AP1407" s="611"/>
      <c r="AQ1407" s="611"/>
      <c r="AR1407" s="611"/>
      <c r="AS1407" s="611"/>
      <c r="AT1407" s="611"/>
      <c r="AU1407" s="611"/>
      <c r="AV1407" s="611"/>
      <c r="AW1407" s="611"/>
      <c r="AX1407" s="611"/>
      <c r="AY1407" s="611"/>
      <c r="AZ1407" s="611"/>
      <c r="BA1407" s="611"/>
      <c r="BB1407" s="611"/>
      <c r="BC1407" s="611"/>
      <c r="BD1407" s="611"/>
      <c r="BE1407" s="611"/>
      <c r="BF1407" s="611"/>
      <c r="BG1407" s="611"/>
      <c r="BH1407" s="611"/>
      <c r="BI1407" s="611"/>
      <c r="BJ1407" s="611"/>
      <c r="BK1407" s="611"/>
      <c r="BL1407" s="611"/>
      <c r="BM1407" s="611">
        <f t="shared" si="576"/>
        <v>0</v>
      </c>
      <c r="BN1407" s="611"/>
      <c r="BO1407" s="611"/>
      <c r="BP1407" s="611"/>
    </row>
    <row r="1408" spans="1:77" s="773" customFormat="1" ht="25.5" hidden="1">
      <c r="A1408" s="855">
        <v>2022</v>
      </c>
      <c r="B1408" s="856">
        <v>40</v>
      </c>
      <c r="C1408" s="1058" t="s">
        <v>420</v>
      </c>
      <c r="D1408" s="858" t="s">
        <v>25</v>
      </c>
      <c r="E1408" s="859" t="s">
        <v>97</v>
      </c>
      <c r="F1408" s="858"/>
      <c r="G1408" s="858"/>
      <c r="H1408" s="608">
        <f t="shared" si="567"/>
        <v>2.5299999999999998</v>
      </c>
      <c r="I1408" s="609"/>
      <c r="J1408" s="610">
        <f t="shared" si="568"/>
        <v>2.5299999999999998</v>
      </c>
      <c r="K1408" s="611">
        <f t="shared" si="569"/>
        <v>2.5099999999999998</v>
      </c>
      <c r="L1408" s="611">
        <f t="shared" si="570"/>
        <v>2.5099999999999998</v>
      </c>
      <c r="M1408" s="611">
        <f t="shared" si="571"/>
        <v>2.5099999999999998</v>
      </c>
      <c r="N1408" s="611">
        <f t="shared" si="572"/>
        <v>1.48</v>
      </c>
      <c r="O1408" s="611">
        <v>1.3</v>
      </c>
      <c r="P1408" s="611">
        <v>0.18</v>
      </c>
      <c r="Q1408" s="611"/>
      <c r="R1408" s="611">
        <v>1.03</v>
      </c>
      <c r="S1408" s="611"/>
      <c r="T1408" s="611">
        <f t="shared" si="573"/>
        <v>0</v>
      </c>
      <c r="U1408" s="611"/>
      <c r="V1408" s="611"/>
      <c r="W1408" s="611"/>
      <c r="X1408" s="611"/>
      <c r="Y1408" s="611"/>
      <c r="Z1408" s="611"/>
      <c r="AA1408" s="611">
        <f t="shared" si="574"/>
        <v>0.02</v>
      </c>
      <c r="AB1408" s="611"/>
      <c r="AC1408" s="611"/>
      <c r="AD1408" s="611"/>
      <c r="AE1408" s="611"/>
      <c r="AF1408" s="611"/>
      <c r="AG1408" s="611"/>
      <c r="AH1408" s="611"/>
      <c r="AI1408" s="611">
        <f t="shared" si="575"/>
        <v>0.02</v>
      </c>
      <c r="AJ1408" s="611"/>
      <c r="AK1408" s="611"/>
      <c r="AL1408" s="611"/>
      <c r="AM1408" s="611"/>
      <c r="AN1408" s="611"/>
      <c r="AO1408" s="611"/>
      <c r="AP1408" s="611"/>
      <c r="AQ1408" s="611"/>
      <c r="AR1408" s="611"/>
      <c r="AS1408" s="611"/>
      <c r="AT1408" s="611"/>
      <c r="AU1408" s="611"/>
      <c r="AV1408" s="611"/>
      <c r="AW1408" s="611"/>
      <c r="AX1408" s="611"/>
      <c r="AY1408" s="611"/>
      <c r="AZ1408" s="611"/>
      <c r="BA1408" s="611"/>
      <c r="BB1408" s="611"/>
      <c r="BC1408" s="611"/>
      <c r="BD1408" s="611"/>
      <c r="BE1408" s="611">
        <v>0.02</v>
      </c>
      <c r="BF1408" s="611"/>
      <c r="BG1408" s="611"/>
      <c r="BH1408" s="611"/>
      <c r="BI1408" s="611"/>
      <c r="BJ1408" s="611"/>
      <c r="BK1408" s="611"/>
      <c r="BL1408" s="611"/>
      <c r="BM1408" s="611">
        <f t="shared" si="576"/>
        <v>0</v>
      </c>
      <c r="BN1408" s="611"/>
      <c r="BO1408" s="611"/>
      <c r="BP1408" s="611"/>
    </row>
    <row r="1409" spans="1:77" s="773" customFormat="1" ht="25.5" hidden="1">
      <c r="A1409" s="855">
        <v>2022</v>
      </c>
      <c r="B1409" s="856">
        <v>43</v>
      </c>
      <c r="C1409" s="857" t="s">
        <v>421</v>
      </c>
      <c r="D1409" s="858" t="s">
        <v>25</v>
      </c>
      <c r="E1409" s="859" t="s">
        <v>97</v>
      </c>
      <c r="F1409" s="858"/>
      <c r="G1409" s="858"/>
      <c r="H1409" s="608">
        <f t="shared" si="567"/>
        <v>1.2</v>
      </c>
      <c r="I1409" s="609"/>
      <c r="J1409" s="610">
        <f t="shared" si="568"/>
        <v>1.2</v>
      </c>
      <c r="K1409" s="611">
        <f t="shared" si="569"/>
        <v>1.2</v>
      </c>
      <c r="L1409" s="611">
        <f t="shared" si="570"/>
        <v>1.2</v>
      </c>
      <c r="M1409" s="611">
        <f t="shared" si="571"/>
        <v>1.2</v>
      </c>
      <c r="N1409" s="611">
        <f t="shared" si="572"/>
        <v>1.19</v>
      </c>
      <c r="O1409" s="611">
        <v>1.19</v>
      </c>
      <c r="P1409" s="611"/>
      <c r="Q1409" s="611"/>
      <c r="R1409" s="611">
        <v>0.01</v>
      </c>
      <c r="S1409" s="611"/>
      <c r="T1409" s="611">
        <f t="shared" si="573"/>
        <v>0</v>
      </c>
      <c r="U1409" s="611"/>
      <c r="V1409" s="611"/>
      <c r="W1409" s="611"/>
      <c r="X1409" s="611"/>
      <c r="Y1409" s="611"/>
      <c r="Z1409" s="611"/>
      <c r="AA1409" s="611">
        <f t="shared" si="574"/>
        <v>0</v>
      </c>
      <c r="AB1409" s="611"/>
      <c r="AC1409" s="611"/>
      <c r="AD1409" s="611"/>
      <c r="AE1409" s="611"/>
      <c r="AF1409" s="611"/>
      <c r="AG1409" s="611"/>
      <c r="AH1409" s="611"/>
      <c r="AI1409" s="611">
        <f t="shared" si="575"/>
        <v>0</v>
      </c>
      <c r="AJ1409" s="611"/>
      <c r="AK1409" s="611"/>
      <c r="AL1409" s="611"/>
      <c r="AM1409" s="611"/>
      <c r="AN1409" s="611"/>
      <c r="AO1409" s="611"/>
      <c r="AP1409" s="611"/>
      <c r="AQ1409" s="611"/>
      <c r="AR1409" s="611"/>
      <c r="AS1409" s="611"/>
      <c r="AT1409" s="611"/>
      <c r="AU1409" s="611"/>
      <c r="AV1409" s="611"/>
      <c r="AW1409" s="611"/>
      <c r="AX1409" s="611"/>
      <c r="AY1409" s="611"/>
      <c r="AZ1409" s="611"/>
      <c r="BA1409" s="611"/>
      <c r="BB1409" s="611"/>
      <c r="BC1409" s="611"/>
      <c r="BD1409" s="611"/>
      <c r="BE1409" s="611"/>
      <c r="BF1409" s="611"/>
      <c r="BG1409" s="611"/>
      <c r="BH1409" s="611"/>
      <c r="BI1409" s="611"/>
      <c r="BJ1409" s="611"/>
      <c r="BK1409" s="611"/>
      <c r="BL1409" s="611"/>
      <c r="BM1409" s="611">
        <f t="shared" si="576"/>
        <v>0</v>
      </c>
      <c r="BN1409" s="611"/>
      <c r="BO1409" s="611"/>
      <c r="BP1409" s="611"/>
    </row>
    <row r="1410" spans="1:77" s="773" customFormat="1" ht="25.5" hidden="1">
      <c r="A1410" s="855">
        <v>2022</v>
      </c>
      <c r="B1410" s="856">
        <v>47</v>
      </c>
      <c r="C1410" s="857" t="s">
        <v>422</v>
      </c>
      <c r="D1410" s="858" t="s">
        <v>25</v>
      </c>
      <c r="E1410" s="859" t="s">
        <v>97</v>
      </c>
      <c r="F1410" s="858"/>
      <c r="G1410" s="858"/>
      <c r="H1410" s="608">
        <f t="shared" si="567"/>
        <v>2.4400000000000004</v>
      </c>
      <c r="I1410" s="609"/>
      <c r="J1410" s="610">
        <f t="shared" si="568"/>
        <v>2.4400000000000004</v>
      </c>
      <c r="K1410" s="611">
        <f t="shared" si="569"/>
        <v>1.86</v>
      </c>
      <c r="L1410" s="611">
        <f t="shared" si="570"/>
        <v>1.86</v>
      </c>
      <c r="M1410" s="611">
        <f t="shared" si="571"/>
        <v>1.83</v>
      </c>
      <c r="N1410" s="611">
        <f t="shared" si="572"/>
        <v>1.78</v>
      </c>
      <c r="O1410" s="611"/>
      <c r="P1410" s="611">
        <v>1.78</v>
      </c>
      <c r="Q1410" s="611"/>
      <c r="R1410" s="611">
        <v>0.05</v>
      </c>
      <c r="S1410" s="611">
        <v>0.03</v>
      </c>
      <c r="T1410" s="611">
        <f t="shared" si="573"/>
        <v>0</v>
      </c>
      <c r="U1410" s="611"/>
      <c r="V1410" s="611"/>
      <c r="W1410" s="611"/>
      <c r="X1410" s="611"/>
      <c r="Y1410" s="611"/>
      <c r="Z1410" s="611"/>
      <c r="AA1410" s="611">
        <f t="shared" si="574"/>
        <v>0.58000000000000007</v>
      </c>
      <c r="AB1410" s="611"/>
      <c r="AC1410" s="611"/>
      <c r="AD1410" s="611"/>
      <c r="AE1410" s="611"/>
      <c r="AF1410" s="611"/>
      <c r="AG1410" s="611"/>
      <c r="AH1410" s="611"/>
      <c r="AI1410" s="611">
        <f t="shared" si="575"/>
        <v>0.58000000000000007</v>
      </c>
      <c r="AJ1410" s="611">
        <v>0.53</v>
      </c>
      <c r="AK1410" s="611">
        <v>0.05</v>
      </c>
      <c r="AL1410" s="611"/>
      <c r="AM1410" s="611"/>
      <c r="AN1410" s="611"/>
      <c r="AO1410" s="611"/>
      <c r="AP1410" s="611"/>
      <c r="AQ1410" s="611"/>
      <c r="AR1410" s="611"/>
      <c r="AS1410" s="611"/>
      <c r="AT1410" s="611"/>
      <c r="AU1410" s="611"/>
      <c r="AV1410" s="611"/>
      <c r="AW1410" s="611"/>
      <c r="AX1410" s="611"/>
      <c r="AY1410" s="611"/>
      <c r="AZ1410" s="611"/>
      <c r="BA1410" s="611"/>
      <c r="BB1410" s="611"/>
      <c r="BC1410" s="611"/>
      <c r="BD1410" s="611"/>
      <c r="BE1410" s="611"/>
      <c r="BF1410" s="611"/>
      <c r="BG1410" s="611"/>
      <c r="BH1410" s="611"/>
      <c r="BI1410" s="611"/>
      <c r="BJ1410" s="611"/>
      <c r="BK1410" s="611"/>
      <c r="BL1410" s="611"/>
      <c r="BM1410" s="611">
        <f t="shared" si="576"/>
        <v>0</v>
      </c>
      <c r="BN1410" s="611"/>
      <c r="BO1410" s="611"/>
      <c r="BP1410" s="611"/>
    </row>
    <row r="1411" spans="1:77" s="773" customFormat="1" hidden="1">
      <c r="A1411" s="855">
        <v>2022</v>
      </c>
      <c r="B1411" s="856">
        <v>49</v>
      </c>
      <c r="C1411" s="1058" t="s">
        <v>423</v>
      </c>
      <c r="D1411" s="858" t="s">
        <v>25</v>
      </c>
      <c r="E1411" s="859" t="s">
        <v>97</v>
      </c>
      <c r="F1411" s="858"/>
      <c r="G1411" s="858"/>
      <c r="H1411" s="608">
        <f t="shared" si="567"/>
        <v>0.63</v>
      </c>
      <c r="I1411" s="609">
        <v>1.24</v>
      </c>
      <c r="J1411" s="610">
        <f t="shared" si="568"/>
        <v>0.63</v>
      </c>
      <c r="K1411" s="611">
        <f t="shared" si="569"/>
        <v>0.13</v>
      </c>
      <c r="L1411" s="611">
        <f t="shared" si="570"/>
        <v>0.13</v>
      </c>
      <c r="M1411" s="611">
        <f t="shared" si="571"/>
        <v>0.09</v>
      </c>
      <c r="N1411" s="611">
        <f t="shared" si="572"/>
        <v>0.03</v>
      </c>
      <c r="O1411" s="611">
        <v>0.03</v>
      </c>
      <c r="P1411" s="611"/>
      <c r="Q1411" s="611"/>
      <c r="R1411" s="611">
        <v>0.06</v>
      </c>
      <c r="S1411" s="611">
        <v>0.04</v>
      </c>
      <c r="T1411" s="611">
        <f t="shared" si="573"/>
        <v>0</v>
      </c>
      <c r="U1411" s="611"/>
      <c r="V1411" s="611"/>
      <c r="W1411" s="611"/>
      <c r="X1411" s="611"/>
      <c r="Y1411" s="611"/>
      <c r="Z1411" s="611"/>
      <c r="AA1411" s="611">
        <f t="shared" si="574"/>
        <v>0.5</v>
      </c>
      <c r="AB1411" s="611"/>
      <c r="AC1411" s="611"/>
      <c r="AD1411" s="611"/>
      <c r="AE1411" s="611"/>
      <c r="AF1411" s="611"/>
      <c r="AG1411" s="611"/>
      <c r="AH1411" s="611"/>
      <c r="AI1411" s="611">
        <f t="shared" si="575"/>
        <v>0.04</v>
      </c>
      <c r="AJ1411" s="611"/>
      <c r="AK1411" s="611"/>
      <c r="AL1411" s="611"/>
      <c r="AM1411" s="611"/>
      <c r="AN1411" s="611"/>
      <c r="AO1411" s="611"/>
      <c r="AP1411" s="611">
        <v>0.04</v>
      </c>
      <c r="AQ1411" s="611"/>
      <c r="AR1411" s="611"/>
      <c r="AS1411" s="611"/>
      <c r="AT1411" s="611"/>
      <c r="AU1411" s="611"/>
      <c r="AV1411" s="611"/>
      <c r="AW1411" s="611"/>
      <c r="AX1411" s="611"/>
      <c r="AY1411" s="611">
        <v>0.46</v>
      </c>
      <c r="AZ1411" s="611"/>
      <c r="BA1411" s="611"/>
      <c r="BB1411" s="611"/>
      <c r="BC1411" s="611"/>
      <c r="BD1411" s="611"/>
      <c r="BE1411" s="611"/>
      <c r="BF1411" s="611"/>
      <c r="BG1411" s="611"/>
      <c r="BH1411" s="611"/>
      <c r="BI1411" s="611"/>
      <c r="BJ1411" s="611"/>
      <c r="BK1411" s="611"/>
      <c r="BL1411" s="611"/>
      <c r="BM1411" s="611">
        <f t="shared" si="576"/>
        <v>0</v>
      </c>
      <c r="BN1411" s="611"/>
      <c r="BO1411" s="611"/>
      <c r="BP1411" s="611"/>
    </row>
    <row r="1412" spans="1:77" s="773" customFormat="1" ht="25.5" hidden="1">
      <c r="A1412" s="855">
        <v>2022</v>
      </c>
      <c r="B1412" s="856">
        <v>51</v>
      </c>
      <c r="C1412" s="1099" t="s">
        <v>424</v>
      </c>
      <c r="D1412" s="1100" t="s">
        <v>25</v>
      </c>
      <c r="E1412" s="859" t="s">
        <v>97</v>
      </c>
      <c r="F1412" s="858"/>
      <c r="G1412" s="858"/>
      <c r="H1412" s="608">
        <f t="shared" si="567"/>
        <v>4.6100000000000003</v>
      </c>
      <c r="I1412" s="609">
        <v>0.19</v>
      </c>
      <c r="J1412" s="610">
        <f t="shared" si="568"/>
        <v>4.6100000000000003</v>
      </c>
      <c r="K1412" s="611">
        <f t="shared" si="569"/>
        <v>4.57</v>
      </c>
      <c r="L1412" s="611">
        <f t="shared" si="570"/>
        <v>4.57</v>
      </c>
      <c r="M1412" s="611">
        <f t="shared" si="571"/>
        <v>4.57</v>
      </c>
      <c r="N1412" s="611">
        <f t="shared" si="572"/>
        <v>4.33</v>
      </c>
      <c r="O1412" s="611"/>
      <c r="P1412" s="611">
        <v>4.33</v>
      </c>
      <c r="Q1412" s="611"/>
      <c r="R1412" s="611">
        <v>0.24</v>
      </c>
      <c r="S1412" s="611"/>
      <c r="T1412" s="611">
        <f t="shared" si="573"/>
        <v>0</v>
      </c>
      <c r="U1412" s="611"/>
      <c r="V1412" s="611"/>
      <c r="W1412" s="611"/>
      <c r="X1412" s="611"/>
      <c r="Y1412" s="611"/>
      <c r="Z1412" s="611"/>
      <c r="AA1412" s="611">
        <f t="shared" si="574"/>
        <v>0.04</v>
      </c>
      <c r="AB1412" s="611"/>
      <c r="AC1412" s="611"/>
      <c r="AD1412" s="611"/>
      <c r="AE1412" s="611"/>
      <c r="AF1412" s="611"/>
      <c r="AG1412" s="611"/>
      <c r="AH1412" s="611"/>
      <c r="AI1412" s="611">
        <f t="shared" si="575"/>
        <v>0.04</v>
      </c>
      <c r="AJ1412" s="611"/>
      <c r="AK1412" s="611">
        <v>0.04</v>
      </c>
      <c r="AL1412" s="611"/>
      <c r="AM1412" s="611"/>
      <c r="AN1412" s="611"/>
      <c r="AO1412" s="611"/>
      <c r="AP1412" s="611"/>
      <c r="AQ1412" s="611"/>
      <c r="AR1412" s="611"/>
      <c r="AS1412" s="611"/>
      <c r="AT1412" s="611"/>
      <c r="AU1412" s="611"/>
      <c r="AV1412" s="611"/>
      <c r="AW1412" s="611"/>
      <c r="AX1412" s="611"/>
      <c r="AY1412" s="611"/>
      <c r="AZ1412" s="611"/>
      <c r="BA1412" s="611"/>
      <c r="BB1412" s="611"/>
      <c r="BC1412" s="611"/>
      <c r="BD1412" s="611"/>
      <c r="BE1412" s="611"/>
      <c r="BF1412" s="611"/>
      <c r="BG1412" s="611"/>
      <c r="BH1412" s="611"/>
      <c r="BI1412" s="611"/>
      <c r="BJ1412" s="611"/>
      <c r="BK1412" s="611"/>
      <c r="BL1412" s="611"/>
      <c r="BM1412" s="611">
        <f t="shared" si="576"/>
        <v>0</v>
      </c>
      <c r="BN1412" s="611"/>
      <c r="BO1412" s="611"/>
      <c r="BP1412" s="611"/>
    </row>
    <row r="1413" spans="1:77" s="773" customFormat="1" hidden="1">
      <c r="A1413" s="855">
        <v>2022</v>
      </c>
      <c r="B1413" s="856">
        <v>57</v>
      </c>
      <c r="C1413" s="1099" t="s">
        <v>425</v>
      </c>
      <c r="D1413" s="1100" t="s">
        <v>25</v>
      </c>
      <c r="E1413" s="859" t="s">
        <v>97</v>
      </c>
      <c r="F1413" s="858"/>
      <c r="G1413" s="858"/>
      <c r="H1413" s="608">
        <f t="shared" si="567"/>
        <v>1.91</v>
      </c>
      <c r="I1413" s="609">
        <v>0.15</v>
      </c>
      <c r="J1413" s="610">
        <f t="shared" si="568"/>
        <v>1.91</v>
      </c>
      <c r="K1413" s="611">
        <f t="shared" si="569"/>
        <v>1.18</v>
      </c>
      <c r="L1413" s="611">
        <f t="shared" si="570"/>
        <v>1.18</v>
      </c>
      <c r="M1413" s="611">
        <f t="shared" si="571"/>
        <v>0.92999999999999994</v>
      </c>
      <c r="N1413" s="611">
        <f t="shared" si="572"/>
        <v>0.72</v>
      </c>
      <c r="O1413" s="611">
        <v>0.72</v>
      </c>
      <c r="P1413" s="611"/>
      <c r="Q1413" s="611"/>
      <c r="R1413" s="611">
        <v>0.21</v>
      </c>
      <c r="S1413" s="611">
        <v>0.25</v>
      </c>
      <c r="T1413" s="611">
        <f t="shared" si="573"/>
        <v>0</v>
      </c>
      <c r="U1413" s="611"/>
      <c r="V1413" s="611"/>
      <c r="W1413" s="611"/>
      <c r="X1413" s="611"/>
      <c r="Y1413" s="611"/>
      <c r="Z1413" s="611"/>
      <c r="AA1413" s="611">
        <f t="shared" si="574"/>
        <v>0.64999999999999991</v>
      </c>
      <c r="AB1413" s="611"/>
      <c r="AC1413" s="611"/>
      <c r="AD1413" s="611"/>
      <c r="AE1413" s="611"/>
      <c r="AF1413" s="611"/>
      <c r="AG1413" s="611"/>
      <c r="AH1413" s="611"/>
      <c r="AI1413" s="611">
        <f t="shared" si="575"/>
        <v>0.44999999999999996</v>
      </c>
      <c r="AJ1413" s="611"/>
      <c r="AK1413" s="611">
        <v>0.03</v>
      </c>
      <c r="AL1413" s="611"/>
      <c r="AM1413" s="611"/>
      <c r="AN1413" s="611"/>
      <c r="AO1413" s="611"/>
      <c r="AP1413" s="611"/>
      <c r="AQ1413" s="611"/>
      <c r="AR1413" s="611"/>
      <c r="AS1413" s="611"/>
      <c r="AT1413" s="611"/>
      <c r="AU1413" s="611"/>
      <c r="AV1413" s="611"/>
      <c r="AW1413" s="611"/>
      <c r="AX1413" s="611"/>
      <c r="AY1413" s="611">
        <v>0.2</v>
      </c>
      <c r="AZ1413" s="611"/>
      <c r="BA1413" s="611"/>
      <c r="BB1413" s="611"/>
      <c r="BC1413" s="611"/>
      <c r="BD1413" s="611"/>
      <c r="BE1413" s="611">
        <v>0.42</v>
      </c>
      <c r="BF1413" s="611"/>
      <c r="BG1413" s="611"/>
      <c r="BH1413" s="611"/>
      <c r="BI1413" s="611"/>
      <c r="BJ1413" s="611"/>
      <c r="BK1413" s="611"/>
      <c r="BL1413" s="611"/>
      <c r="BM1413" s="611">
        <f t="shared" si="576"/>
        <v>0.08</v>
      </c>
      <c r="BN1413" s="611">
        <v>0.08</v>
      </c>
      <c r="BO1413" s="611"/>
      <c r="BP1413" s="611"/>
    </row>
    <row r="1414" spans="1:77" s="773" customFormat="1" hidden="1">
      <c r="A1414" s="855">
        <v>2022</v>
      </c>
      <c r="B1414" s="856">
        <v>58</v>
      </c>
      <c r="C1414" s="1099" t="s">
        <v>426</v>
      </c>
      <c r="D1414" s="1100" t="s">
        <v>25</v>
      </c>
      <c r="E1414" s="859" t="s">
        <v>97</v>
      </c>
      <c r="F1414" s="858"/>
      <c r="G1414" s="858"/>
      <c r="H1414" s="608">
        <f t="shared" si="567"/>
        <v>5.82</v>
      </c>
      <c r="I1414" s="609">
        <v>0.5</v>
      </c>
      <c r="J1414" s="610">
        <f t="shared" si="568"/>
        <v>5.82</v>
      </c>
      <c r="K1414" s="611">
        <f t="shared" si="569"/>
        <v>5.3800000000000008</v>
      </c>
      <c r="L1414" s="611">
        <f t="shared" si="570"/>
        <v>5.3800000000000008</v>
      </c>
      <c r="M1414" s="611">
        <f t="shared" si="571"/>
        <v>5.1000000000000005</v>
      </c>
      <c r="N1414" s="611">
        <f t="shared" si="572"/>
        <v>4.24</v>
      </c>
      <c r="O1414" s="611">
        <v>4.24</v>
      </c>
      <c r="P1414" s="611"/>
      <c r="Q1414" s="611"/>
      <c r="R1414" s="611">
        <v>0.86</v>
      </c>
      <c r="S1414" s="611">
        <v>0.28000000000000003</v>
      </c>
      <c r="T1414" s="611">
        <f t="shared" si="573"/>
        <v>0</v>
      </c>
      <c r="U1414" s="611"/>
      <c r="V1414" s="611"/>
      <c r="W1414" s="611"/>
      <c r="X1414" s="611"/>
      <c r="Y1414" s="611"/>
      <c r="Z1414" s="611"/>
      <c r="AA1414" s="611">
        <f t="shared" si="574"/>
        <v>0.3</v>
      </c>
      <c r="AB1414" s="611"/>
      <c r="AC1414" s="611"/>
      <c r="AD1414" s="611"/>
      <c r="AE1414" s="611"/>
      <c r="AF1414" s="611"/>
      <c r="AG1414" s="611"/>
      <c r="AH1414" s="611"/>
      <c r="AI1414" s="611">
        <f t="shared" si="575"/>
        <v>0.21</v>
      </c>
      <c r="AJ1414" s="611"/>
      <c r="AK1414" s="611">
        <v>0.15</v>
      </c>
      <c r="AL1414" s="611"/>
      <c r="AM1414" s="611"/>
      <c r="AN1414" s="611"/>
      <c r="AO1414" s="611"/>
      <c r="AP1414" s="611"/>
      <c r="AQ1414" s="611"/>
      <c r="AR1414" s="611"/>
      <c r="AS1414" s="611"/>
      <c r="AT1414" s="611"/>
      <c r="AU1414" s="611"/>
      <c r="AV1414" s="611"/>
      <c r="AW1414" s="611"/>
      <c r="AX1414" s="611"/>
      <c r="AY1414" s="611">
        <v>0.09</v>
      </c>
      <c r="AZ1414" s="611"/>
      <c r="BA1414" s="611"/>
      <c r="BB1414" s="611"/>
      <c r="BC1414" s="611"/>
      <c r="BD1414" s="611"/>
      <c r="BE1414" s="611">
        <v>0.06</v>
      </c>
      <c r="BF1414" s="611"/>
      <c r="BG1414" s="611"/>
      <c r="BH1414" s="611"/>
      <c r="BI1414" s="611"/>
      <c r="BJ1414" s="611"/>
      <c r="BK1414" s="611"/>
      <c r="BL1414" s="611"/>
      <c r="BM1414" s="611">
        <f t="shared" si="576"/>
        <v>0.14000000000000001</v>
      </c>
      <c r="BN1414" s="611">
        <v>0.14000000000000001</v>
      </c>
      <c r="BO1414" s="611"/>
      <c r="BP1414" s="611"/>
    </row>
    <row r="1415" spans="1:77" s="773" customFormat="1" hidden="1">
      <c r="A1415" s="855">
        <v>2022</v>
      </c>
      <c r="B1415" s="856">
        <v>59</v>
      </c>
      <c r="C1415" s="1099" t="s">
        <v>427</v>
      </c>
      <c r="D1415" s="1100" t="s">
        <v>25</v>
      </c>
      <c r="E1415" s="859" t="s">
        <v>97</v>
      </c>
      <c r="F1415" s="858"/>
      <c r="G1415" s="858"/>
      <c r="H1415" s="608">
        <f t="shared" si="567"/>
        <v>1.02</v>
      </c>
      <c r="I1415" s="609">
        <v>0.06</v>
      </c>
      <c r="J1415" s="610">
        <f t="shared" si="568"/>
        <v>1.02</v>
      </c>
      <c r="K1415" s="611">
        <f t="shared" si="569"/>
        <v>0.73</v>
      </c>
      <c r="L1415" s="611">
        <f t="shared" si="570"/>
        <v>0.73</v>
      </c>
      <c r="M1415" s="611">
        <f t="shared" si="571"/>
        <v>0.73</v>
      </c>
      <c r="N1415" s="611">
        <f t="shared" si="572"/>
        <v>0.42000000000000004</v>
      </c>
      <c r="O1415" s="611">
        <v>0.2</v>
      </c>
      <c r="P1415" s="611">
        <v>0.22</v>
      </c>
      <c r="Q1415" s="611"/>
      <c r="R1415" s="611">
        <v>0.31</v>
      </c>
      <c r="S1415" s="611"/>
      <c r="T1415" s="611">
        <f t="shared" si="573"/>
        <v>0</v>
      </c>
      <c r="U1415" s="611"/>
      <c r="V1415" s="611"/>
      <c r="W1415" s="611"/>
      <c r="X1415" s="611"/>
      <c r="Y1415" s="611"/>
      <c r="Z1415" s="611"/>
      <c r="AA1415" s="611">
        <f t="shared" si="574"/>
        <v>0.21</v>
      </c>
      <c r="AB1415" s="611"/>
      <c r="AC1415" s="611"/>
      <c r="AD1415" s="611"/>
      <c r="AE1415" s="611"/>
      <c r="AF1415" s="611"/>
      <c r="AG1415" s="611"/>
      <c r="AH1415" s="611"/>
      <c r="AI1415" s="611">
        <f t="shared" si="575"/>
        <v>6.0000000000000005E-2</v>
      </c>
      <c r="AJ1415" s="611"/>
      <c r="AK1415" s="611">
        <v>0.01</v>
      </c>
      <c r="AL1415" s="611"/>
      <c r="AM1415" s="611"/>
      <c r="AN1415" s="611"/>
      <c r="AO1415" s="611"/>
      <c r="AP1415" s="611"/>
      <c r="AQ1415" s="611"/>
      <c r="AR1415" s="611"/>
      <c r="AS1415" s="611"/>
      <c r="AT1415" s="611"/>
      <c r="AU1415" s="611"/>
      <c r="AV1415" s="611"/>
      <c r="AW1415" s="611"/>
      <c r="AX1415" s="611"/>
      <c r="AY1415" s="611">
        <v>0.15</v>
      </c>
      <c r="AZ1415" s="611"/>
      <c r="BA1415" s="611"/>
      <c r="BB1415" s="611"/>
      <c r="BC1415" s="611"/>
      <c r="BD1415" s="611"/>
      <c r="BE1415" s="611">
        <v>0.05</v>
      </c>
      <c r="BF1415" s="611"/>
      <c r="BG1415" s="611"/>
      <c r="BH1415" s="611"/>
      <c r="BI1415" s="611"/>
      <c r="BJ1415" s="611"/>
      <c r="BK1415" s="611"/>
      <c r="BL1415" s="611"/>
      <c r="BM1415" s="611">
        <f t="shared" si="576"/>
        <v>0.08</v>
      </c>
      <c r="BN1415" s="611">
        <v>0.08</v>
      </c>
      <c r="BO1415" s="611"/>
      <c r="BP1415" s="611"/>
    </row>
    <row r="1416" spans="1:77" s="773" customFormat="1" hidden="1">
      <c r="A1416" s="855">
        <v>2022</v>
      </c>
      <c r="B1416" s="856">
        <v>60</v>
      </c>
      <c r="C1416" s="1099" t="s">
        <v>428</v>
      </c>
      <c r="D1416" s="1100" t="s">
        <v>25</v>
      </c>
      <c r="E1416" s="859" t="s">
        <v>97</v>
      </c>
      <c r="F1416" s="858"/>
      <c r="G1416" s="858"/>
      <c r="H1416" s="608">
        <f t="shared" si="567"/>
        <v>4.41</v>
      </c>
      <c r="I1416" s="609">
        <v>0.57999999999999996</v>
      </c>
      <c r="J1416" s="610">
        <f t="shared" si="568"/>
        <v>4.41</v>
      </c>
      <c r="K1416" s="611">
        <f t="shared" si="569"/>
        <v>2.2700000000000005</v>
      </c>
      <c r="L1416" s="611">
        <f t="shared" si="570"/>
        <v>2.2700000000000005</v>
      </c>
      <c r="M1416" s="611">
        <f t="shared" si="571"/>
        <v>2.0700000000000003</v>
      </c>
      <c r="N1416" s="611">
        <f t="shared" si="572"/>
        <v>1.2000000000000002</v>
      </c>
      <c r="O1416" s="611">
        <v>0.68</v>
      </c>
      <c r="P1416" s="611">
        <v>0.52</v>
      </c>
      <c r="Q1416" s="611"/>
      <c r="R1416" s="611">
        <v>0.87</v>
      </c>
      <c r="S1416" s="611">
        <v>0.2</v>
      </c>
      <c r="T1416" s="611">
        <f t="shared" si="573"/>
        <v>0</v>
      </c>
      <c r="U1416" s="611"/>
      <c r="V1416" s="611"/>
      <c r="W1416" s="611"/>
      <c r="X1416" s="611"/>
      <c r="Y1416" s="611"/>
      <c r="Z1416" s="611"/>
      <c r="AA1416" s="611">
        <f t="shared" si="574"/>
        <v>2.04</v>
      </c>
      <c r="AB1416" s="611"/>
      <c r="AC1416" s="611"/>
      <c r="AD1416" s="611"/>
      <c r="AE1416" s="611"/>
      <c r="AF1416" s="611"/>
      <c r="AG1416" s="611"/>
      <c r="AH1416" s="611"/>
      <c r="AI1416" s="611">
        <f t="shared" si="575"/>
        <v>0.28000000000000003</v>
      </c>
      <c r="AJ1416" s="611"/>
      <c r="AK1416" s="611">
        <v>0.04</v>
      </c>
      <c r="AL1416" s="611"/>
      <c r="AM1416" s="611"/>
      <c r="AN1416" s="611"/>
      <c r="AO1416" s="611">
        <v>0.14000000000000001</v>
      </c>
      <c r="AP1416" s="611">
        <v>7.0000000000000007E-2</v>
      </c>
      <c r="AQ1416" s="611"/>
      <c r="AR1416" s="611"/>
      <c r="AS1416" s="611"/>
      <c r="AT1416" s="611"/>
      <c r="AU1416" s="611"/>
      <c r="AV1416" s="611"/>
      <c r="AW1416" s="611"/>
      <c r="AX1416" s="611"/>
      <c r="AY1416" s="611">
        <v>1.72</v>
      </c>
      <c r="AZ1416" s="611"/>
      <c r="BA1416" s="611"/>
      <c r="BB1416" s="611"/>
      <c r="BC1416" s="611"/>
      <c r="BD1416" s="611"/>
      <c r="BE1416" s="611">
        <v>0.03</v>
      </c>
      <c r="BF1416" s="611"/>
      <c r="BG1416" s="611"/>
      <c r="BH1416" s="611"/>
      <c r="BI1416" s="611"/>
      <c r="BJ1416" s="611"/>
      <c r="BK1416" s="611">
        <v>0.04</v>
      </c>
      <c r="BL1416" s="611"/>
      <c r="BM1416" s="611">
        <f t="shared" si="576"/>
        <v>0.1</v>
      </c>
      <c r="BN1416" s="611">
        <v>0.1</v>
      </c>
      <c r="BO1416" s="611"/>
      <c r="BP1416" s="611"/>
    </row>
    <row r="1417" spans="1:77" s="812" customFormat="1" hidden="1">
      <c r="A1417" s="860"/>
      <c r="B1417" s="1085">
        <v>19</v>
      </c>
      <c r="C1417" s="1356" t="s">
        <v>429</v>
      </c>
      <c r="D1417" s="863" t="s">
        <v>25</v>
      </c>
      <c r="E1417" s="1286" t="s">
        <v>97</v>
      </c>
      <c r="F1417" s="863"/>
      <c r="G1417" s="864"/>
      <c r="H1417" s="643">
        <f t="shared" si="567"/>
        <v>0.16999999999999998</v>
      </c>
      <c r="I1417" s="644">
        <v>0.04</v>
      </c>
      <c r="J1417" s="645">
        <f t="shared" si="568"/>
        <v>0.16999999999999998</v>
      </c>
      <c r="K1417" s="1">
        <f t="shared" si="569"/>
        <v>0.12</v>
      </c>
      <c r="L1417" s="1">
        <f t="shared" si="570"/>
        <v>0.12</v>
      </c>
      <c r="M1417" s="1">
        <f t="shared" si="571"/>
        <v>0.12</v>
      </c>
      <c r="N1417" s="1">
        <f t="shared" si="572"/>
        <v>0.12</v>
      </c>
      <c r="O1417" s="1">
        <v>0.12</v>
      </c>
      <c r="P1417" s="1"/>
      <c r="Q1417" s="1"/>
      <c r="R1417" s="1"/>
      <c r="S1417" s="1"/>
      <c r="T1417" s="1">
        <f t="shared" si="573"/>
        <v>0</v>
      </c>
      <c r="U1417" s="1"/>
      <c r="V1417" s="1"/>
      <c r="W1417" s="1"/>
      <c r="X1417" s="1"/>
      <c r="Y1417" s="1"/>
      <c r="Z1417" s="1"/>
      <c r="AA1417" s="1">
        <f t="shared" si="574"/>
        <v>0.05</v>
      </c>
      <c r="AB1417" s="1"/>
      <c r="AC1417" s="1"/>
      <c r="AD1417" s="1"/>
      <c r="AE1417" s="1"/>
      <c r="AF1417" s="1"/>
      <c r="AG1417" s="1"/>
      <c r="AH1417" s="1"/>
      <c r="AI1417" s="1">
        <f t="shared" si="575"/>
        <v>0</v>
      </c>
      <c r="AJ1417" s="1"/>
      <c r="AK1417" s="1"/>
      <c r="AL1417" s="1"/>
      <c r="AM1417" s="1"/>
      <c r="AN1417" s="1"/>
      <c r="AO1417" s="1"/>
      <c r="AP1417" s="1"/>
      <c r="AQ1417" s="1"/>
      <c r="AR1417" s="1"/>
      <c r="AS1417" s="1"/>
      <c r="AT1417" s="1"/>
      <c r="AU1417" s="1"/>
      <c r="AV1417" s="1"/>
      <c r="AW1417" s="1"/>
      <c r="AX1417" s="1"/>
      <c r="AY1417" s="1">
        <v>0.05</v>
      </c>
      <c r="AZ1417" s="1"/>
      <c r="BA1417" s="1"/>
      <c r="BB1417" s="1"/>
      <c r="BC1417" s="1"/>
      <c r="BD1417" s="1"/>
      <c r="BE1417" s="1"/>
      <c r="BF1417" s="1"/>
      <c r="BG1417" s="1"/>
      <c r="BH1417" s="1"/>
      <c r="BI1417" s="1"/>
      <c r="BJ1417" s="1"/>
      <c r="BK1417" s="1"/>
      <c r="BL1417" s="1"/>
      <c r="BM1417" s="1">
        <f t="shared" si="576"/>
        <v>0</v>
      </c>
      <c r="BN1417" s="1"/>
      <c r="BO1417" s="1"/>
      <c r="BP1417" s="1"/>
    </row>
    <row r="1418" spans="1:77" s="1067" customFormat="1" ht="12.75" hidden="1">
      <c r="A1418" s="1069"/>
      <c r="B1418" s="1068">
        <v>1</v>
      </c>
      <c r="C1418" s="1257" t="s">
        <v>430</v>
      </c>
      <c r="D1418" s="1068" t="s">
        <v>25</v>
      </c>
      <c r="E1418" s="1068" t="s">
        <v>431</v>
      </c>
      <c r="F1418" s="1257"/>
      <c r="G1418" s="1069"/>
      <c r="H1418" s="1071">
        <f t="shared" si="567"/>
        <v>0</v>
      </c>
      <c r="I1418" s="1072"/>
      <c r="J1418" s="1073">
        <f t="shared" si="568"/>
        <v>0</v>
      </c>
      <c r="K1418" s="1074">
        <f t="shared" si="569"/>
        <v>0</v>
      </c>
      <c r="L1418" s="1074">
        <f t="shared" si="570"/>
        <v>0</v>
      </c>
      <c r="M1418" s="1074">
        <f t="shared" si="571"/>
        <v>0</v>
      </c>
      <c r="N1418" s="1074">
        <f t="shared" si="572"/>
        <v>0</v>
      </c>
      <c r="O1418" s="1069"/>
      <c r="P1418" s="1069"/>
      <c r="Q1418" s="1069"/>
      <c r="R1418" s="1069"/>
      <c r="S1418" s="1069"/>
      <c r="T1418" s="1074">
        <f t="shared" si="573"/>
        <v>0</v>
      </c>
      <c r="U1418" s="1069"/>
      <c r="V1418" s="1069"/>
      <c r="W1418" s="1069"/>
      <c r="X1418" s="1069"/>
      <c r="Y1418" s="1069"/>
      <c r="Z1418" s="1069"/>
      <c r="AA1418" s="1074">
        <f t="shared" ref="AA1418" si="577">SUM(AB1418:AI1418)+AW1418+SUM(AY1418:BC1418)+SUM(BF1418:BL1418)</f>
        <v>0</v>
      </c>
      <c r="AB1418" s="1069"/>
      <c r="AC1418" s="1069"/>
      <c r="AD1418" s="1069"/>
      <c r="AE1418" s="1069"/>
      <c r="AF1418" s="1069"/>
      <c r="AG1418" s="1069"/>
      <c r="AH1418" s="1069"/>
      <c r="AI1418" s="1074">
        <f t="shared" ref="AI1418" si="578">SUM(AJ1418:AV1418)+AX1418+SUM(BD1418:BE1418)</f>
        <v>0</v>
      </c>
      <c r="AJ1418" s="1069"/>
      <c r="AK1418" s="1069"/>
      <c r="AL1418" s="1069"/>
      <c r="AM1418" s="1069"/>
      <c r="AN1418" s="1069"/>
      <c r="AO1418" s="1069"/>
      <c r="AP1418" s="1069"/>
      <c r="AQ1418" s="1069"/>
      <c r="AR1418" s="1069"/>
      <c r="AS1418" s="1069"/>
      <c r="AT1418" s="1069"/>
      <c r="AU1418" s="1069"/>
      <c r="AV1418" s="1069"/>
      <c r="AW1418" s="1069"/>
      <c r="AX1418" s="1069"/>
      <c r="AY1418" s="1069"/>
      <c r="AZ1418" s="1069"/>
      <c r="BA1418" s="1069"/>
      <c r="BB1418" s="1069"/>
      <c r="BC1418" s="1069"/>
      <c r="BD1418" s="1069"/>
      <c r="BE1418" s="1069"/>
      <c r="BF1418" s="1069"/>
      <c r="BG1418" s="1069"/>
      <c r="BH1418" s="1069"/>
      <c r="BI1418" s="1069"/>
      <c r="BJ1418" s="1069"/>
      <c r="BK1418" s="1069"/>
      <c r="BL1418" s="1069"/>
      <c r="BM1418" s="1074">
        <f t="shared" si="576"/>
        <v>0</v>
      </c>
      <c r="BN1418" s="1069"/>
      <c r="BO1418" s="1069"/>
      <c r="BP1418" s="1069"/>
    </row>
    <row r="1419" spans="1:77" s="619" customFormat="1" hidden="1">
      <c r="A1419" s="660"/>
      <c r="B1419" s="1222"/>
      <c r="C1419" s="1222"/>
      <c r="D1419" s="605"/>
      <c r="E1419" s="635"/>
      <c r="F1419" s="1205"/>
      <c r="G1419" s="870"/>
      <c r="H1419" s="608"/>
      <c r="I1419" s="609"/>
      <c r="J1419" s="610"/>
      <c r="K1419" s="611"/>
      <c r="L1419" s="611"/>
      <c r="M1419" s="611"/>
      <c r="N1419" s="611"/>
      <c r="O1419" s="612"/>
      <c r="P1419" s="612"/>
      <c r="Q1419" s="613"/>
      <c r="R1419" s="612"/>
      <c r="S1419" s="612"/>
      <c r="T1419" s="615"/>
      <c r="U1419" s="612"/>
      <c r="V1419" s="612"/>
      <c r="W1419" s="613"/>
      <c r="X1419" s="612"/>
      <c r="Y1419" s="612"/>
      <c r="Z1419" s="612"/>
      <c r="AA1419" s="611"/>
      <c r="AB1419" s="612"/>
      <c r="AC1419" s="612"/>
      <c r="AD1419" s="613"/>
      <c r="AE1419" s="613"/>
      <c r="AF1419" s="612"/>
      <c r="AG1419" s="612"/>
      <c r="AH1419" s="612"/>
      <c r="AI1419" s="611"/>
      <c r="AJ1419" s="612"/>
      <c r="AK1419" s="612"/>
      <c r="AL1419" s="612"/>
      <c r="AM1419" s="613"/>
      <c r="AN1419" s="612"/>
      <c r="AO1419" s="612"/>
      <c r="AP1419" s="612"/>
      <c r="AQ1419" s="613"/>
      <c r="AR1419" s="612"/>
      <c r="AS1419" s="612"/>
      <c r="AT1419" s="612"/>
      <c r="AU1419" s="616"/>
      <c r="AV1419" s="612"/>
      <c r="AW1419" s="612"/>
      <c r="AX1419" s="612"/>
      <c r="AY1419" s="612"/>
      <c r="AZ1419" s="612"/>
      <c r="BA1419" s="612"/>
      <c r="BB1419" s="612"/>
      <c r="BC1419" s="613"/>
      <c r="BD1419" s="612"/>
      <c r="BE1419" s="612"/>
      <c r="BF1419" s="612"/>
      <c r="BG1419" s="612"/>
      <c r="BH1419" s="613"/>
      <c r="BI1419" s="612"/>
      <c r="BJ1419" s="612"/>
      <c r="BK1419" s="612"/>
      <c r="BL1419" s="613"/>
      <c r="BM1419" s="611"/>
      <c r="BN1419" s="612"/>
      <c r="BO1419" s="612"/>
      <c r="BP1419" s="612"/>
      <c r="BQ1419" s="547"/>
      <c r="BR1419" s="622"/>
      <c r="BS1419" s="871"/>
      <c r="BT1419" s="605"/>
      <c r="BU1419" s="621"/>
      <c r="BY1419" s="870"/>
    </row>
    <row r="1420" spans="1:77" s="755" customFormat="1" ht="47.25" hidden="1">
      <c r="A1420" s="1091"/>
      <c r="B1420" s="804">
        <v>19</v>
      </c>
      <c r="C1420" s="767" t="s">
        <v>432</v>
      </c>
      <c r="D1420" s="804" t="s">
        <v>25</v>
      </c>
      <c r="E1420" s="1357" t="s">
        <v>2783</v>
      </c>
      <c r="F1420" s="1091"/>
      <c r="G1420" s="1091"/>
      <c r="H1420" s="643">
        <f t="shared" ref="H1420:H1429" si="579">J1420</f>
        <v>0.54</v>
      </c>
      <c r="I1420" s="644"/>
      <c r="J1420" s="645">
        <f t="shared" ref="J1420:J1426" si="580">K1420+AA1420+BM1420</f>
        <v>0.54</v>
      </c>
      <c r="K1420" s="1">
        <f t="shared" ref="K1420:K1429" si="581">L1420+T1420+X1420+Y1420+Z1420</f>
        <v>7.0000000000000007E-2</v>
      </c>
      <c r="L1420" s="1">
        <f t="shared" ref="L1420:L1429" si="582">M1420+S1420</f>
        <v>7.0000000000000007E-2</v>
      </c>
      <c r="M1420" s="1">
        <f t="shared" ref="M1420:M1429" si="583">N1420+R1420</f>
        <v>7.0000000000000007E-2</v>
      </c>
      <c r="N1420" s="1">
        <f t="shared" ref="N1420:N1429" si="584">O1420+P1420+Q1420</f>
        <v>0</v>
      </c>
      <c r="O1420" s="1091"/>
      <c r="P1420" s="1091"/>
      <c r="Q1420" s="1091"/>
      <c r="R1420" s="1091">
        <v>7.0000000000000007E-2</v>
      </c>
      <c r="S1420" s="1091"/>
      <c r="T1420" s="1">
        <f t="shared" ref="T1420:T1429" si="585">U1420+V1420+W1420</f>
        <v>0</v>
      </c>
      <c r="U1420" s="1091"/>
      <c r="V1420" s="1091"/>
      <c r="W1420" s="1091"/>
      <c r="X1420" s="1091"/>
      <c r="Y1420" s="1091"/>
      <c r="Z1420" s="1091"/>
      <c r="AA1420" s="1">
        <f t="shared" ref="AA1420:AA1426" si="586">SUM(AB1420:AI1420)+AW1420+SUM(AY1420:BC1420)+SUM(BF1420:BL1420)</f>
        <v>0.47</v>
      </c>
      <c r="AB1420" s="1091"/>
      <c r="AC1420" s="1091"/>
      <c r="AD1420" s="1091"/>
      <c r="AE1420" s="1091"/>
      <c r="AF1420" s="1091"/>
      <c r="AG1420" s="1091">
        <v>0.11</v>
      </c>
      <c r="AH1420" s="1091"/>
      <c r="AI1420" s="1">
        <f t="shared" ref="AI1420:AI1426" si="587">SUM(AJ1420:AV1420)+AX1420+SUM(BD1420:BE1420)</f>
        <v>0</v>
      </c>
      <c r="AJ1420" s="1091"/>
      <c r="AK1420" s="1091"/>
      <c r="AL1420" s="1091"/>
      <c r="AM1420" s="1091"/>
      <c r="AN1420" s="1091"/>
      <c r="AO1420" s="1091"/>
      <c r="AP1420" s="1091"/>
      <c r="AQ1420" s="1091"/>
      <c r="AR1420" s="1091"/>
      <c r="AS1420" s="1091"/>
      <c r="AT1420" s="1091"/>
      <c r="AU1420" s="1091"/>
      <c r="AV1420" s="1091"/>
      <c r="AW1420" s="1091"/>
      <c r="AX1420" s="1091"/>
      <c r="AY1420" s="1091"/>
      <c r="AZ1420" s="1091">
        <v>0.13</v>
      </c>
      <c r="BA1420" s="1091"/>
      <c r="BB1420" s="1091"/>
      <c r="BC1420" s="1091"/>
      <c r="BD1420" s="1091"/>
      <c r="BE1420" s="1091"/>
      <c r="BF1420" s="1091"/>
      <c r="BG1420" s="1091"/>
      <c r="BH1420" s="1091"/>
      <c r="BI1420" s="1091"/>
      <c r="BJ1420" s="1091"/>
      <c r="BK1420" s="1091">
        <v>0.23</v>
      </c>
      <c r="BL1420" s="1091"/>
      <c r="BM1420" s="1">
        <f t="shared" ref="BM1420:BM1429" si="588">SUM(BN1420:BP1420)</f>
        <v>0</v>
      </c>
      <c r="BN1420" s="1091"/>
      <c r="BO1420" s="1091"/>
      <c r="BP1420" s="1091"/>
    </row>
    <row r="1421" spans="1:77" s="773" customFormat="1" ht="25.5" hidden="1">
      <c r="A1421" s="855"/>
      <c r="B1421" s="856">
        <v>3</v>
      </c>
      <c r="C1421" s="1310" t="s">
        <v>433</v>
      </c>
      <c r="D1421" s="1042" t="s">
        <v>25</v>
      </c>
      <c r="E1421" s="859" t="s">
        <v>2784</v>
      </c>
      <c r="F1421" s="1042"/>
      <c r="G1421" s="1043"/>
      <c r="H1421" s="608">
        <f t="shared" si="579"/>
        <v>0.04</v>
      </c>
      <c r="I1421" s="609"/>
      <c r="J1421" s="610">
        <f t="shared" si="580"/>
        <v>0.04</v>
      </c>
      <c r="K1421" s="611">
        <f t="shared" si="581"/>
        <v>0.02</v>
      </c>
      <c r="L1421" s="611">
        <f t="shared" si="582"/>
        <v>0</v>
      </c>
      <c r="M1421" s="611">
        <f t="shared" si="583"/>
        <v>0</v>
      </c>
      <c r="N1421" s="611">
        <f t="shared" si="584"/>
        <v>0</v>
      </c>
      <c r="O1421" s="611"/>
      <c r="P1421" s="611"/>
      <c r="Q1421" s="611"/>
      <c r="R1421" s="611"/>
      <c r="S1421" s="611"/>
      <c r="T1421" s="611">
        <f t="shared" si="585"/>
        <v>0</v>
      </c>
      <c r="U1421" s="611"/>
      <c r="V1421" s="611"/>
      <c r="W1421" s="611"/>
      <c r="X1421" s="611"/>
      <c r="Y1421" s="611">
        <v>0.02</v>
      </c>
      <c r="Z1421" s="611"/>
      <c r="AA1421" s="611">
        <f t="shared" si="586"/>
        <v>0.02</v>
      </c>
      <c r="AB1421" s="611"/>
      <c r="AC1421" s="611"/>
      <c r="AD1421" s="611"/>
      <c r="AE1421" s="611"/>
      <c r="AF1421" s="611"/>
      <c r="AG1421" s="611"/>
      <c r="AH1421" s="611"/>
      <c r="AI1421" s="611">
        <f t="shared" si="587"/>
        <v>0</v>
      </c>
      <c r="AJ1421" s="611"/>
      <c r="AK1421" s="611"/>
      <c r="AL1421" s="611"/>
      <c r="AM1421" s="611"/>
      <c r="AN1421" s="611"/>
      <c r="AO1421" s="611"/>
      <c r="AP1421" s="611"/>
      <c r="AQ1421" s="611"/>
      <c r="AR1421" s="611"/>
      <c r="AS1421" s="611"/>
      <c r="AT1421" s="611"/>
      <c r="AU1421" s="611"/>
      <c r="AV1421" s="611"/>
      <c r="AW1421" s="611"/>
      <c r="AX1421" s="611"/>
      <c r="AY1421" s="611"/>
      <c r="AZ1421" s="611">
        <v>0.02</v>
      </c>
      <c r="BA1421" s="611"/>
      <c r="BB1421" s="611"/>
      <c r="BC1421" s="611"/>
      <c r="BD1421" s="611"/>
      <c r="BE1421" s="611"/>
      <c r="BF1421" s="611"/>
      <c r="BG1421" s="611"/>
      <c r="BH1421" s="611"/>
      <c r="BI1421" s="611"/>
      <c r="BJ1421" s="611"/>
      <c r="BK1421" s="611"/>
      <c r="BL1421" s="611"/>
      <c r="BM1421" s="611">
        <f t="shared" si="588"/>
        <v>0</v>
      </c>
      <c r="BN1421" s="611"/>
      <c r="BO1421" s="611"/>
      <c r="BP1421" s="611"/>
    </row>
    <row r="1422" spans="1:77" s="773" customFormat="1" ht="25.5" hidden="1">
      <c r="A1422" s="855"/>
      <c r="B1422" s="856">
        <v>6</v>
      </c>
      <c r="C1422" s="1358" t="s">
        <v>434</v>
      </c>
      <c r="D1422" s="1042" t="s">
        <v>25</v>
      </c>
      <c r="E1422" s="859" t="s">
        <v>2784</v>
      </c>
      <c r="F1422" s="1042"/>
      <c r="G1422" s="1043"/>
      <c r="H1422" s="608">
        <f t="shared" si="579"/>
        <v>0.74</v>
      </c>
      <c r="I1422" s="609"/>
      <c r="J1422" s="610">
        <f t="shared" si="580"/>
        <v>0.74</v>
      </c>
      <c r="K1422" s="611">
        <f t="shared" si="581"/>
        <v>0</v>
      </c>
      <c r="L1422" s="611">
        <f t="shared" si="582"/>
        <v>0</v>
      </c>
      <c r="M1422" s="611">
        <f t="shared" si="583"/>
        <v>0</v>
      </c>
      <c r="N1422" s="611">
        <f t="shared" si="584"/>
        <v>0</v>
      </c>
      <c r="O1422" s="611"/>
      <c r="P1422" s="611"/>
      <c r="Q1422" s="611"/>
      <c r="R1422" s="611"/>
      <c r="S1422" s="611"/>
      <c r="T1422" s="611">
        <f t="shared" si="585"/>
        <v>0</v>
      </c>
      <c r="U1422" s="611"/>
      <c r="V1422" s="611"/>
      <c r="W1422" s="611"/>
      <c r="X1422" s="611"/>
      <c r="Y1422" s="611"/>
      <c r="Z1422" s="611"/>
      <c r="AA1422" s="611">
        <f t="shared" si="586"/>
        <v>0.74</v>
      </c>
      <c r="AB1422" s="611"/>
      <c r="AC1422" s="611"/>
      <c r="AD1422" s="611"/>
      <c r="AE1422" s="611"/>
      <c r="AF1422" s="611"/>
      <c r="AG1422" s="611">
        <v>0.74</v>
      </c>
      <c r="AH1422" s="611"/>
      <c r="AI1422" s="611">
        <f t="shared" si="587"/>
        <v>0</v>
      </c>
      <c r="AJ1422" s="611"/>
      <c r="AK1422" s="611"/>
      <c r="AL1422" s="611"/>
      <c r="AM1422" s="611"/>
      <c r="AN1422" s="611"/>
      <c r="AO1422" s="611"/>
      <c r="AP1422" s="611"/>
      <c r="AQ1422" s="611"/>
      <c r="AR1422" s="611"/>
      <c r="AS1422" s="611"/>
      <c r="AT1422" s="611"/>
      <c r="AU1422" s="611"/>
      <c r="AV1422" s="611"/>
      <c r="AW1422" s="611"/>
      <c r="AX1422" s="611"/>
      <c r="AY1422" s="611"/>
      <c r="AZ1422" s="611"/>
      <c r="BA1422" s="611"/>
      <c r="BB1422" s="611"/>
      <c r="BC1422" s="611"/>
      <c r="BD1422" s="611"/>
      <c r="BE1422" s="611"/>
      <c r="BF1422" s="611"/>
      <c r="BG1422" s="611"/>
      <c r="BH1422" s="611"/>
      <c r="BI1422" s="611"/>
      <c r="BJ1422" s="611"/>
      <c r="BK1422" s="611"/>
      <c r="BL1422" s="611"/>
      <c r="BM1422" s="611">
        <f t="shared" si="588"/>
        <v>0</v>
      </c>
      <c r="BN1422" s="611"/>
      <c r="BO1422" s="611"/>
      <c r="BP1422" s="611"/>
    </row>
    <row r="1423" spans="1:77" s="773" customFormat="1" ht="38.25" hidden="1">
      <c r="A1423" s="855"/>
      <c r="B1423" s="856">
        <v>7</v>
      </c>
      <c r="C1423" s="1359" t="s">
        <v>435</v>
      </c>
      <c r="D1423" s="1042" t="s">
        <v>25</v>
      </c>
      <c r="E1423" s="859" t="s">
        <v>2784</v>
      </c>
      <c r="F1423" s="1042"/>
      <c r="G1423" s="1043"/>
      <c r="H1423" s="608">
        <f t="shared" si="579"/>
        <v>7.0000000000000007E-2</v>
      </c>
      <c r="I1423" s="609">
        <v>0.25</v>
      </c>
      <c r="J1423" s="610">
        <f t="shared" si="580"/>
        <v>7.0000000000000007E-2</v>
      </c>
      <c r="K1423" s="611">
        <f t="shared" si="581"/>
        <v>0</v>
      </c>
      <c r="L1423" s="611">
        <f t="shared" si="582"/>
        <v>0</v>
      </c>
      <c r="M1423" s="611">
        <f t="shared" si="583"/>
        <v>0</v>
      </c>
      <c r="N1423" s="611">
        <f t="shared" si="584"/>
        <v>0</v>
      </c>
      <c r="O1423" s="611"/>
      <c r="P1423" s="611"/>
      <c r="Q1423" s="611"/>
      <c r="R1423" s="611"/>
      <c r="S1423" s="611"/>
      <c r="T1423" s="611">
        <f t="shared" si="585"/>
        <v>0</v>
      </c>
      <c r="U1423" s="611"/>
      <c r="V1423" s="611"/>
      <c r="W1423" s="611"/>
      <c r="X1423" s="611"/>
      <c r="Y1423" s="611"/>
      <c r="Z1423" s="611"/>
      <c r="AA1423" s="611">
        <f t="shared" si="586"/>
        <v>7.0000000000000007E-2</v>
      </c>
      <c r="AB1423" s="611"/>
      <c r="AC1423" s="611"/>
      <c r="AD1423" s="611"/>
      <c r="AE1423" s="611"/>
      <c r="AF1423" s="611"/>
      <c r="AG1423" s="611"/>
      <c r="AH1423" s="611"/>
      <c r="AI1423" s="611">
        <f t="shared" si="587"/>
        <v>0</v>
      </c>
      <c r="AJ1423" s="611"/>
      <c r="AK1423" s="611"/>
      <c r="AL1423" s="611"/>
      <c r="AM1423" s="611"/>
      <c r="AN1423" s="611"/>
      <c r="AO1423" s="611"/>
      <c r="AP1423" s="611"/>
      <c r="AQ1423" s="611"/>
      <c r="AR1423" s="611"/>
      <c r="AS1423" s="611"/>
      <c r="AT1423" s="611"/>
      <c r="AU1423" s="611"/>
      <c r="AV1423" s="611"/>
      <c r="AW1423" s="611"/>
      <c r="AX1423" s="611"/>
      <c r="AY1423" s="611"/>
      <c r="AZ1423" s="611">
        <v>7.0000000000000007E-2</v>
      </c>
      <c r="BA1423" s="611"/>
      <c r="BB1423" s="611"/>
      <c r="BC1423" s="611"/>
      <c r="BD1423" s="611"/>
      <c r="BE1423" s="611"/>
      <c r="BF1423" s="611"/>
      <c r="BG1423" s="611"/>
      <c r="BH1423" s="611"/>
      <c r="BI1423" s="611"/>
      <c r="BJ1423" s="611"/>
      <c r="BK1423" s="611"/>
      <c r="BL1423" s="611"/>
      <c r="BM1423" s="611">
        <f t="shared" si="588"/>
        <v>0</v>
      </c>
      <c r="BN1423" s="611"/>
      <c r="BO1423" s="611"/>
      <c r="BP1423" s="611"/>
    </row>
    <row r="1424" spans="1:77" s="773" customFormat="1" ht="45" hidden="1">
      <c r="A1424" s="855">
        <v>2022</v>
      </c>
      <c r="B1424" s="856">
        <v>10</v>
      </c>
      <c r="C1424" s="1360" t="s">
        <v>436</v>
      </c>
      <c r="D1424" s="858" t="s">
        <v>25</v>
      </c>
      <c r="E1424" s="859" t="s">
        <v>2784</v>
      </c>
      <c r="F1424" s="858"/>
      <c r="G1424" s="858"/>
      <c r="H1424" s="608">
        <f t="shared" si="579"/>
        <v>1.3</v>
      </c>
      <c r="I1424" s="609">
        <v>1.92</v>
      </c>
      <c r="J1424" s="610">
        <f t="shared" si="580"/>
        <v>1.3</v>
      </c>
      <c r="K1424" s="611">
        <f t="shared" si="581"/>
        <v>0.26</v>
      </c>
      <c r="L1424" s="611">
        <f t="shared" si="582"/>
        <v>0.08</v>
      </c>
      <c r="M1424" s="611">
        <f t="shared" si="583"/>
        <v>0.08</v>
      </c>
      <c r="N1424" s="611">
        <f t="shared" si="584"/>
        <v>0</v>
      </c>
      <c r="O1424" s="611"/>
      <c r="P1424" s="611"/>
      <c r="Q1424" s="611"/>
      <c r="R1424" s="611">
        <v>0.08</v>
      </c>
      <c r="S1424" s="611"/>
      <c r="T1424" s="611">
        <f t="shared" si="585"/>
        <v>0</v>
      </c>
      <c r="U1424" s="611"/>
      <c r="V1424" s="611"/>
      <c r="W1424" s="611"/>
      <c r="X1424" s="611"/>
      <c r="Y1424" s="611">
        <v>0.18</v>
      </c>
      <c r="Z1424" s="611"/>
      <c r="AA1424" s="611">
        <f t="shared" si="586"/>
        <v>0.71</v>
      </c>
      <c r="AB1424" s="611"/>
      <c r="AC1424" s="611"/>
      <c r="AD1424" s="611"/>
      <c r="AE1424" s="611"/>
      <c r="AF1424" s="611"/>
      <c r="AG1424" s="611">
        <v>0.44</v>
      </c>
      <c r="AH1424" s="611"/>
      <c r="AI1424" s="611">
        <f t="shared" si="587"/>
        <v>0</v>
      </c>
      <c r="AJ1424" s="611"/>
      <c r="AK1424" s="611"/>
      <c r="AL1424" s="611"/>
      <c r="AM1424" s="611"/>
      <c r="AN1424" s="611"/>
      <c r="AO1424" s="611"/>
      <c r="AP1424" s="611"/>
      <c r="AQ1424" s="611"/>
      <c r="AR1424" s="611"/>
      <c r="AS1424" s="611"/>
      <c r="AT1424" s="611"/>
      <c r="AU1424" s="611"/>
      <c r="AV1424" s="611"/>
      <c r="AW1424" s="611"/>
      <c r="AX1424" s="611"/>
      <c r="AY1424" s="611"/>
      <c r="AZ1424" s="611">
        <v>0.27</v>
      </c>
      <c r="BA1424" s="611"/>
      <c r="BB1424" s="611"/>
      <c r="BC1424" s="611"/>
      <c r="BD1424" s="611"/>
      <c r="BE1424" s="611"/>
      <c r="BF1424" s="611"/>
      <c r="BG1424" s="611"/>
      <c r="BH1424" s="611"/>
      <c r="BI1424" s="611"/>
      <c r="BJ1424" s="611"/>
      <c r="BK1424" s="611"/>
      <c r="BL1424" s="611"/>
      <c r="BM1424" s="611">
        <f t="shared" si="588"/>
        <v>0.33</v>
      </c>
      <c r="BN1424" s="611">
        <v>0.33</v>
      </c>
      <c r="BO1424" s="611"/>
      <c r="BP1424" s="611"/>
    </row>
    <row r="1425" spans="1:77" s="773" customFormat="1" ht="30" hidden="1">
      <c r="A1425" s="855">
        <v>2022</v>
      </c>
      <c r="B1425" s="856">
        <v>12</v>
      </c>
      <c r="C1425" s="1360" t="s">
        <v>437</v>
      </c>
      <c r="D1425" s="858" t="s">
        <v>25</v>
      </c>
      <c r="E1425" s="859" t="s">
        <v>2784</v>
      </c>
      <c r="F1425" s="858"/>
      <c r="G1425" s="858"/>
      <c r="H1425" s="608">
        <f t="shared" si="579"/>
        <v>0.29000000000000004</v>
      </c>
      <c r="I1425" s="609">
        <v>0.11</v>
      </c>
      <c r="J1425" s="610">
        <f t="shared" si="580"/>
        <v>0.29000000000000004</v>
      </c>
      <c r="K1425" s="611">
        <f t="shared" si="581"/>
        <v>0</v>
      </c>
      <c r="L1425" s="611">
        <f t="shared" si="582"/>
        <v>0</v>
      </c>
      <c r="M1425" s="611">
        <f t="shared" si="583"/>
        <v>0</v>
      </c>
      <c r="N1425" s="611">
        <f t="shared" si="584"/>
        <v>0</v>
      </c>
      <c r="O1425" s="611"/>
      <c r="P1425" s="611"/>
      <c r="Q1425" s="611"/>
      <c r="R1425" s="611"/>
      <c r="S1425" s="611"/>
      <c r="T1425" s="611">
        <f t="shared" si="585"/>
        <v>0</v>
      </c>
      <c r="U1425" s="611"/>
      <c r="V1425" s="611"/>
      <c r="W1425" s="611"/>
      <c r="X1425" s="611"/>
      <c r="Y1425" s="611"/>
      <c r="Z1425" s="611"/>
      <c r="AA1425" s="611">
        <f t="shared" si="586"/>
        <v>0.29000000000000004</v>
      </c>
      <c r="AB1425" s="611"/>
      <c r="AC1425" s="611"/>
      <c r="AD1425" s="611"/>
      <c r="AE1425" s="611"/>
      <c r="AF1425" s="611"/>
      <c r="AG1425" s="611">
        <v>0.28000000000000003</v>
      </c>
      <c r="AH1425" s="611"/>
      <c r="AI1425" s="611">
        <f t="shared" si="587"/>
        <v>0.01</v>
      </c>
      <c r="AJ1425" s="611"/>
      <c r="AK1425" s="611">
        <v>0.01</v>
      </c>
      <c r="AL1425" s="611"/>
      <c r="AM1425" s="611"/>
      <c r="AN1425" s="611"/>
      <c r="AO1425" s="611"/>
      <c r="AP1425" s="611"/>
      <c r="AQ1425" s="611"/>
      <c r="AR1425" s="611"/>
      <c r="AS1425" s="611"/>
      <c r="AT1425" s="611"/>
      <c r="AU1425" s="611"/>
      <c r="AV1425" s="611"/>
      <c r="AW1425" s="611"/>
      <c r="AX1425" s="611"/>
      <c r="AY1425" s="611"/>
      <c r="AZ1425" s="611"/>
      <c r="BA1425" s="611"/>
      <c r="BB1425" s="611"/>
      <c r="BC1425" s="611"/>
      <c r="BD1425" s="611"/>
      <c r="BE1425" s="611"/>
      <c r="BF1425" s="611"/>
      <c r="BG1425" s="611"/>
      <c r="BH1425" s="611"/>
      <c r="BI1425" s="611"/>
      <c r="BJ1425" s="611"/>
      <c r="BK1425" s="611"/>
      <c r="BL1425" s="611"/>
      <c r="BM1425" s="611">
        <f t="shared" si="588"/>
        <v>0</v>
      </c>
      <c r="BN1425" s="611"/>
      <c r="BO1425" s="611"/>
      <c r="BP1425" s="611"/>
    </row>
    <row r="1426" spans="1:77" s="773" customFormat="1" ht="30" hidden="1">
      <c r="A1426" s="855">
        <v>2022</v>
      </c>
      <c r="B1426" s="856">
        <v>14</v>
      </c>
      <c r="C1426" s="1360" t="s">
        <v>438</v>
      </c>
      <c r="D1426" s="858" t="s">
        <v>25</v>
      </c>
      <c r="E1426" s="859" t="s">
        <v>2784</v>
      </c>
      <c r="F1426" s="858"/>
      <c r="G1426" s="858"/>
      <c r="H1426" s="608">
        <f t="shared" si="579"/>
        <v>0.67999999999999994</v>
      </c>
      <c r="I1426" s="609">
        <v>0.33</v>
      </c>
      <c r="J1426" s="610">
        <f t="shared" si="580"/>
        <v>0.67999999999999994</v>
      </c>
      <c r="K1426" s="611">
        <f t="shared" si="581"/>
        <v>0</v>
      </c>
      <c r="L1426" s="611">
        <f t="shared" si="582"/>
        <v>0</v>
      </c>
      <c r="M1426" s="611">
        <f t="shared" si="583"/>
        <v>0</v>
      </c>
      <c r="N1426" s="611">
        <f t="shared" si="584"/>
        <v>0</v>
      </c>
      <c r="O1426" s="611"/>
      <c r="P1426" s="611"/>
      <c r="Q1426" s="611"/>
      <c r="R1426" s="611"/>
      <c r="S1426" s="611"/>
      <c r="T1426" s="611">
        <f t="shared" si="585"/>
        <v>0</v>
      </c>
      <c r="U1426" s="611"/>
      <c r="V1426" s="611"/>
      <c r="W1426" s="611"/>
      <c r="X1426" s="611"/>
      <c r="Y1426" s="611"/>
      <c r="Z1426" s="611"/>
      <c r="AA1426" s="611">
        <f t="shared" si="586"/>
        <v>0.67999999999999994</v>
      </c>
      <c r="AB1426" s="611"/>
      <c r="AC1426" s="611"/>
      <c r="AD1426" s="611"/>
      <c r="AE1426" s="611"/>
      <c r="AF1426" s="611"/>
      <c r="AG1426" s="611">
        <v>0.5</v>
      </c>
      <c r="AH1426" s="611"/>
      <c r="AI1426" s="611">
        <f t="shared" si="587"/>
        <v>0.09</v>
      </c>
      <c r="AJ1426" s="611"/>
      <c r="AK1426" s="611"/>
      <c r="AL1426" s="611"/>
      <c r="AM1426" s="611"/>
      <c r="AN1426" s="611"/>
      <c r="AO1426" s="611"/>
      <c r="AP1426" s="611">
        <v>0.09</v>
      </c>
      <c r="AQ1426" s="611"/>
      <c r="AR1426" s="611"/>
      <c r="AS1426" s="611"/>
      <c r="AT1426" s="611"/>
      <c r="AU1426" s="611"/>
      <c r="AV1426" s="611"/>
      <c r="AW1426" s="611"/>
      <c r="AX1426" s="611"/>
      <c r="AY1426" s="611"/>
      <c r="AZ1426" s="611">
        <v>0.09</v>
      </c>
      <c r="BA1426" s="611"/>
      <c r="BB1426" s="611"/>
      <c r="BC1426" s="611"/>
      <c r="BD1426" s="611"/>
      <c r="BE1426" s="611"/>
      <c r="BF1426" s="611"/>
      <c r="BG1426" s="611"/>
      <c r="BH1426" s="611"/>
      <c r="BI1426" s="611"/>
      <c r="BJ1426" s="611"/>
      <c r="BK1426" s="611"/>
      <c r="BL1426" s="611"/>
      <c r="BM1426" s="611">
        <f t="shared" si="588"/>
        <v>0</v>
      </c>
      <c r="BN1426" s="611"/>
      <c r="BO1426" s="611"/>
      <c r="BP1426" s="611"/>
    </row>
    <row r="1427" spans="1:77" s="773" customFormat="1" hidden="1">
      <c r="A1427" s="679"/>
      <c r="B1427" s="680"/>
      <c r="C1427" s="1309" t="s">
        <v>439</v>
      </c>
      <c r="D1427" s="858" t="s">
        <v>25</v>
      </c>
      <c r="E1427" s="667" t="s">
        <v>2784</v>
      </c>
      <c r="F1427" s="611"/>
      <c r="G1427" s="610"/>
      <c r="H1427" s="608">
        <f t="shared" si="579"/>
        <v>2.74</v>
      </c>
      <c r="I1427" s="609">
        <v>2.1</v>
      </c>
      <c r="J1427" s="610">
        <f>K1427+AA1427+BM1427</f>
        <v>2.74</v>
      </c>
      <c r="K1427" s="611">
        <f t="shared" si="581"/>
        <v>0</v>
      </c>
      <c r="L1427" s="611">
        <f t="shared" si="582"/>
        <v>0</v>
      </c>
      <c r="M1427" s="611">
        <f t="shared" si="583"/>
        <v>0</v>
      </c>
      <c r="N1427" s="611">
        <f t="shared" si="584"/>
        <v>0</v>
      </c>
      <c r="O1427" s="611"/>
      <c r="P1427" s="611"/>
      <c r="Q1427" s="611"/>
      <c r="R1427" s="611"/>
      <c r="S1427" s="611"/>
      <c r="T1427" s="611">
        <f t="shared" si="585"/>
        <v>0</v>
      </c>
      <c r="U1427" s="611"/>
      <c r="V1427" s="611"/>
      <c r="W1427" s="611"/>
      <c r="X1427" s="611"/>
      <c r="Y1427" s="611"/>
      <c r="Z1427" s="611"/>
      <c r="AA1427" s="611">
        <f t="shared" ref="AA1427:AA1428" si="589">SUM(AB1427:AI1427)+AW1427+SUM(AY1427:BC1427)+SUM(BF1427:BL1427)</f>
        <v>2.74</v>
      </c>
      <c r="AB1427" s="611"/>
      <c r="AC1427" s="611"/>
      <c r="AD1427" s="611"/>
      <c r="AE1427" s="611"/>
      <c r="AF1427" s="611"/>
      <c r="AG1427" s="611">
        <v>0.92</v>
      </c>
      <c r="AH1427" s="611"/>
      <c r="AI1427" s="611">
        <f t="shared" ref="AI1427:AI1428" si="590">SUM(AJ1427:AV1427)+AX1427+SUM(BD1427:BE1427)</f>
        <v>0</v>
      </c>
      <c r="AJ1427" s="611"/>
      <c r="AK1427" s="611"/>
      <c r="AL1427" s="611"/>
      <c r="AM1427" s="611"/>
      <c r="AN1427" s="611"/>
      <c r="AO1427" s="611"/>
      <c r="AP1427" s="611"/>
      <c r="AQ1427" s="611"/>
      <c r="AR1427" s="611"/>
      <c r="AS1427" s="611"/>
      <c r="AT1427" s="611"/>
      <c r="AU1427" s="611"/>
      <c r="AV1427" s="611"/>
      <c r="AW1427" s="611"/>
      <c r="AX1427" s="611"/>
      <c r="AY1427" s="611"/>
      <c r="AZ1427" s="611">
        <v>1.82</v>
      </c>
      <c r="BA1427" s="611"/>
      <c r="BB1427" s="611"/>
      <c r="BC1427" s="611"/>
      <c r="BD1427" s="611"/>
      <c r="BE1427" s="611"/>
      <c r="BF1427" s="611"/>
      <c r="BG1427" s="611"/>
      <c r="BH1427" s="611"/>
      <c r="BI1427" s="611"/>
      <c r="BJ1427" s="611"/>
      <c r="BK1427" s="611"/>
      <c r="BL1427" s="611"/>
      <c r="BM1427" s="611">
        <f t="shared" si="588"/>
        <v>0</v>
      </c>
      <c r="BN1427" s="611"/>
      <c r="BO1427" s="611"/>
      <c r="BP1427" s="611"/>
    </row>
    <row r="1428" spans="1:77" s="773" customFormat="1" hidden="1">
      <c r="A1428" s="679"/>
      <c r="B1428" s="680"/>
      <c r="C1428" s="1309" t="s">
        <v>440</v>
      </c>
      <c r="D1428" s="858" t="s">
        <v>25</v>
      </c>
      <c r="E1428" s="667" t="s">
        <v>2784</v>
      </c>
      <c r="F1428" s="611"/>
      <c r="G1428" s="610"/>
      <c r="H1428" s="608">
        <f t="shared" si="579"/>
        <v>1.8699999999999999</v>
      </c>
      <c r="I1428" s="609">
        <v>2.36</v>
      </c>
      <c r="J1428" s="610">
        <f>K1428+AA1428+BM1428</f>
        <v>1.8699999999999999</v>
      </c>
      <c r="K1428" s="611">
        <f t="shared" si="581"/>
        <v>0</v>
      </c>
      <c r="L1428" s="611">
        <f t="shared" si="582"/>
        <v>0</v>
      </c>
      <c r="M1428" s="611">
        <f t="shared" si="583"/>
        <v>0</v>
      </c>
      <c r="N1428" s="611">
        <f t="shared" si="584"/>
        <v>0</v>
      </c>
      <c r="O1428" s="611"/>
      <c r="P1428" s="611"/>
      <c r="Q1428" s="611"/>
      <c r="R1428" s="611"/>
      <c r="S1428" s="611"/>
      <c r="T1428" s="611">
        <f t="shared" si="585"/>
        <v>0</v>
      </c>
      <c r="U1428" s="611"/>
      <c r="V1428" s="611"/>
      <c r="W1428" s="611"/>
      <c r="X1428" s="611"/>
      <c r="Y1428" s="611"/>
      <c r="Z1428" s="611"/>
      <c r="AA1428" s="611">
        <f t="shared" si="589"/>
        <v>1.8699999999999999</v>
      </c>
      <c r="AB1428" s="611">
        <v>0.26</v>
      </c>
      <c r="AC1428" s="611"/>
      <c r="AD1428" s="611"/>
      <c r="AE1428" s="611"/>
      <c r="AF1428" s="611"/>
      <c r="AG1428" s="611">
        <v>0.15</v>
      </c>
      <c r="AH1428" s="611"/>
      <c r="AI1428" s="611">
        <f t="shared" si="590"/>
        <v>0.06</v>
      </c>
      <c r="AJ1428" s="611"/>
      <c r="AK1428" s="611"/>
      <c r="AL1428" s="611"/>
      <c r="AM1428" s="611"/>
      <c r="AN1428" s="611"/>
      <c r="AO1428" s="611">
        <v>0.06</v>
      </c>
      <c r="AP1428" s="611"/>
      <c r="AQ1428" s="611"/>
      <c r="AR1428" s="611"/>
      <c r="AS1428" s="611"/>
      <c r="AT1428" s="611"/>
      <c r="AU1428" s="611"/>
      <c r="AV1428" s="611"/>
      <c r="AW1428" s="611"/>
      <c r="AX1428" s="611"/>
      <c r="AY1428" s="611"/>
      <c r="AZ1428" s="611">
        <v>1.4</v>
      </c>
      <c r="BA1428" s="611"/>
      <c r="BB1428" s="611"/>
      <c r="BC1428" s="611"/>
      <c r="BD1428" s="611"/>
      <c r="BE1428" s="611"/>
      <c r="BF1428" s="611"/>
      <c r="BG1428" s="611"/>
      <c r="BH1428" s="611"/>
      <c r="BI1428" s="611"/>
      <c r="BJ1428" s="611"/>
      <c r="BK1428" s="611"/>
      <c r="BL1428" s="611"/>
      <c r="BM1428" s="611">
        <f t="shared" si="588"/>
        <v>0</v>
      </c>
      <c r="BN1428" s="611"/>
      <c r="BO1428" s="611"/>
      <c r="BP1428" s="611"/>
    </row>
    <row r="1429" spans="1:77" s="737" customFormat="1" ht="12.75" hidden="1">
      <c r="A1429" s="800"/>
      <c r="B1429" s="800"/>
      <c r="C1429" s="800" t="s">
        <v>320</v>
      </c>
      <c r="D1429" s="800" t="s">
        <v>25</v>
      </c>
      <c r="E1429" s="800" t="s">
        <v>2783</v>
      </c>
      <c r="F1429" s="800"/>
      <c r="G1429" s="800"/>
      <c r="H1429" s="1274">
        <f t="shared" si="579"/>
        <v>6.0000000000000005E-2</v>
      </c>
      <c r="I1429" s="1275"/>
      <c r="J1429" s="1276">
        <f t="shared" ref="J1429" si="591">K1429+AA1429+BM1429</f>
        <v>6.0000000000000005E-2</v>
      </c>
      <c r="K1429" s="1277">
        <f t="shared" si="581"/>
        <v>0</v>
      </c>
      <c r="L1429" s="1277">
        <f t="shared" si="582"/>
        <v>0</v>
      </c>
      <c r="M1429" s="1277">
        <f t="shared" si="583"/>
        <v>0</v>
      </c>
      <c r="N1429" s="1277">
        <f t="shared" si="584"/>
        <v>0</v>
      </c>
      <c r="O1429" s="800"/>
      <c r="P1429" s="800"/>
      <c r="Q1429" s="800"/>
      <c r="R1429" s="800"/>
      <c r="S1429" s="800"/>
      <c r="T1429" s="1277">
        <f t="shared" si="585"/>
        <v>0</v>
      </c>
      <c r="U1429" s="800"/>
      <c r="V1429" s="800"/>
      <c r="W1429" s="800"/>
      <c r="X1429" s="800"/>
      <c r="Y1429" s="800"/>
      <c r="Z1429" s="800"/>
      <c r="AA1429" s="1277">
        <f t="shared" ref="AA1429" si="592">SUM(AB1429:AI1429)+AW1429+SUM(AY1429:BC1429)+SUM(BF1429:BL1429)</f>
        <v>0.05</v>
      </c>
      <c r="AB1429" s="800"/>
      <c r="AC1429" s="800"/>
      <c r="AD1429" s="800"/>
      <c r="AE1429" s="800"/>
      <c r="AF1429" s="800"/>
      <c r="AG1429" s="800"/>
      <c r="AH1429" s="800"/>
      <c r="AI1429" s="1277">
        <f t="shared" ref="AI1429" si="593">SUM(AJ1429:AV1429)+AX1429+SUM(BD1429:BE1429)</f>
        <v>0.02</v>
      </c>
      <c r="AJ1429" s="800"/>
      <c r="AK1429" s="800">
        <v>0.02</v>
      </c>
      <c r="AL1429" s="800"/>
      <c r="AM1429" s="800"/>
      <c r="AN1429" s="800"/>
      <c r="AO1429" s="800"/>
      <c r="AP1429" s="800"/>
      <c r="AQ1429" s="800"/>
      <c r="AR1429" s="800"/>
      <c r="AS1429" s="800"/>
      <c r="AT1429" s="800"/>
      <c r="AU1429" s="800"/>
      <c r="AV1429" s="800"/>
      <c r="AW1429" s="800"/>
      <c r="AX1429" s="800"/>
      <c r="AY1429" s="800"/>
      <c r="AZ1429" s="800">
        <v>0.03</v>
      </c>
      <c r="BA1429" s="800"/>
      <c r="BB1429" s="800"/>
      <c r="BC1429" s="800"/>
      <c r="BD1429" s="800"/>
      <c r="BE1429" s="800"/>
      <c r="BF1429" s="800"/>
      <c r="BG1429" s="800"/>
      <c r="BH1429" s="800"/>
      <c r="BI1429" s="800"/>
      <c r="BJ1429" s="800"/>
      <c r="BK1429" s="800"/>
      <c r="BL1429" s="800"/>
      <c r="BM1429" s="1277">
        <f t="shared" si="588"/>
        <v>0.01</v>
      </c>
      <c r="BN1429" s="800">
        <v>0.01</v>
      </c>
      <c r="BO1429" s="800"/>
      <c r="BP1429" s="800"/>
    </row>
    <row r="1430" spans="1:77" s="619" customFormat="1" hidden="1">
      <c r="A1430" s="660"/>
      <c r="B1430" s="1222"/>
      <c r="C1430" s="1222"/>
      <c r="D1430" s="605"/>
      <c r="E1430" s="635"/>
      <c r="F1430" s="1205"/>
      <c r="G1430" s="870"/>
      <c r="H1430" s="608"/>
      <c r="I1430" s="609"/>
      <c r="J1430" s="610"/>
      <c r="K1430" s="611"/>
      <c r="L1430" s="611"/>
      <c r="M1430" s="611"/>
      <c r="N1430" s="611"/>
      <c r="O1430" s="612"/>
      <c r="P1430" s="612"/>
      <c r="Q1430" s="613"/>
      <c r="R1430" s="612"/>
      <c r="S1430" s="612"/>
      <c r="T1430" s="615"/>
      <c r="U1430" s="612"/>
      <c r="V1430" s="612"/>
      <c r="W1430" s="613"/>
      <c r="X1430" s="612"/>
      <c r="Y1430" s="612"/>
      <c r="Z1430" s="612"/>
      <c r="AA1430" s="611"/>
      <c r="AB1430" s="612"/>
      <c r="AC1430" s="612"/>
      <c r="AD1430" s="613"/>
      <c r="AE1430" s="613"/>
      <c r="AF1430" s="612"/>
      <c r="AG1430" s="612"/>
      <c r="AH1430" s="612"/>
      <c r="AI1430" s="611"/>
      <c r="AJ1430" s="612"/>
      <c r="AK1430" s="612"/>
      <c r="AL1430" s="612"/>
      <c r="AM1430" s="613"/>
      <c r="AN1430" s="612"/>
      <c r="AO1430" s="612"/>
      <c r="AP1430" s="612"/>
      <c r="AQ1430" s="613"/>
      <c r="AR1430" s="612"/>
      <c r="AS1430" s="612"/>
      <c r="AT1430" s="612"/>
      <c r="AU1430" s="616"/>
      <c r="AV1430" s="612"/>
      <c r="AW1430" s="612"/>
      <c r="AX1430" s="612"/>
      <c r="AY1430" s="612"/>
      <c r="AZ1430" s="612"/>
      <c r="BA1430" s="612"/>
      <c r="BB1430" s="612"/>
      <c r="BC1430" s="613"/>
      <c r="BD1430" s="612"/>
      <c r="BE1430" s="612"/>
      <c r="BF1430" s="612"/>
      <c r="BG1430" s="612"/>
      <c r="BH1430" s="613"/>
      <c r="BI1430" s="612"/>
      <c r="BJ1430" s="612"/>
      <c r="BK1430" s="612"/>
      <c r="BL1430" s="613"/>
      <c r="BM1430" s="611"/>
      <c r="BN1430" s="612"/>
      <c r="BO1430" s="612"/>
      <c r="BP1430" s="612"/>
      <c r="BQ1430" s="547"/>
      <c r="BR1430" s="622"/>
      <c r="BS1430" s="871"/>
      <c r="BT1430" s="605"/>
      <c r="BU1430" s="621"/>
      <c r="BY1430" s="870"/>
    </row>
    <row r="1431" spans="1:77" s="773" customFormat="1" ht="25.5" hidden="1">
      <c r="A1431" s="731"/>
      <c r="B1431" s="651">
        <v>9</v>
      </c>
      <c r="C1431" s="1361" t="s">
        <v>441</v>
      </c>
      <c r="D1431" s="1" t="s">
        <v>25</v>
      </c>
      <c r="E1431" s="651" t="s">
        <v>2743</v>
      </c>
      <c r="F1431" s="1"/>
      <c r="G1431" s="810"/>
      <c r="H1431" s="608">
        <f>I1431+J1431</f>
        <v>1.2300000000000002</v>
      </c>
      <c r="I1431" s="609">
        <v>0.04</v>
      </c>
      <c r="J1431" s="610">
        <f t="shared" ref="J1431:J1436" si="594">K1431+AA1431+BM1431</f>
        <v>1.1900000000000002</v>
      </c>
      <c r="K1431" s="611">
        <f t="shared" ref="K1431:K1437" si="595">L1431+T1431+X1431+Y1431+Z1431</f>
        <v>1.1000000000000001</v>
      </c>
      <c r="L1431" s="611">
        <f t="shared" ref="L1431:L1437" si="596">M1431+S1431</f>
        <v>1.1000000000000001</v>
      </c>
      <c r="M1431" s="611">
        <f t="shared" ref="M1431:M1437" si="597">N1431+R1431</f>
        <v>1.1000000000000001</v>
      </c>
      <c r="N1431" s="611">
        <f t="shared" ref="N1431:N1437" si="598">O1431+P1431+Q1431</f>
        <v>1.01</v>
      </c>
      <c r="O1431" s="611">
        <v>1.01</v>
      </c>
      <c r="P1431" s="611"/>
      <c r="Q1431" s="611"/>
      <c r="R1431" s="611">
        <v>0.09</v>
      </c>
      <c r="S1431" s="611"/>
      <c r="T1431" s="611">
        <f t="shared" ref="T1431:T1437" si="599">U1431+V1431+W1431</f>
        <v>0</v>
      </c>
      <c r="U1431" s="611"/>
      <c r="V1431" s="611"/>
      <c r="W1431" s="611"/>
      <c r="X1431" s="611"/>
      <c r="Y1431" s="611"/>
      <c r="Z1431" s="611"/>
      <c r="AA1431" s="1">
        <f t="shared" ref="AA1431:AA1436" si="600">SUM(AB1431:AI1431)+AW1431+SUM(AY1431:BC1431)+SUM(BF1431:BL1431)</f>
        <v>0.09</v>
      </c>
      <c r="AB1431" s="611"/>
      <c r="AC1431" s="611"/>
      <c r="AD1431" s="611"/>
      <c r="AE1431" s="611"/>
      <c r="AF1431" s="611"/>
      <c r="AG1431" s="611"/>
      <c r="AH1431" s="611"/>
      <c r="AI1431" s="1">
        <f t="shared" ref="AI1431:AI1436" si="601">SUM(AJ1431:AV1431)+AX1431+SUM(BD1431:BE1431)</f>
        <v>0.09</v>
      </c>
      <c r="AJ1431" s="611"/>
      <c r="AK1431" s="611"/>
      <c r="AL1431" s="611"/>
      <c r="AM1431" s="611"/>
      <c r="AN1431" s="611"/>
      <c r="AO1431" s="611"/>
      <c r="AP1431" s="611"/>
      <c r="AQ1431" s="611"/>
      <c r="AR1431" s="611"/>
      <c r="AS1431" s="611"/>
      <c r="AT1431" s="611"/>
      <c r="AU1431" s="611"/>
      <c r="AV1431" s="611"/>
      <c r="AW1431" s="611"/>
      <c r="AX1431" s="611"/>
      <c r="AY1431" s="611"/>
      <c r="AZ1431" s="611"/>
      <c r="BA1431" s="611"/>
      <c r="BB1431" s="611"/>
      <c r="BC1431" s="611"/>
      <c r="BD1431" s="611"/>
      <c r="BE1431" s="611">
        <v>0.09</v>
      </c>
      <c r="BF1431" s="611"/>
      <c r="BG1431" s="611"/>
      <c r="BH1431" s="611"/>
      <c r="BI1431" s="611"/>
      <c r="BJ1431" s="611"/>
      <c r="BK1431" s="611"/>
      <c r="BL1431" s="611"/>
      <c r="BM1431" s="611">
        <f t="shared" ref="BM1431:BM1435" si="602">SUM(BN1431:BP1431)</f>
        <v>0</v>
      </c>
      <c r="BN1431" s="611"/>
      <c r="BO1431" s="611"/>
      <c r="BP1431" s="611"/>
    </row>
    <row r="1432" spans="1:77" s="773" customFormat="1" hidden="1">
      <c r="A1432" s="860"/>
      <c r="B1432" s="640">
        <v>11</v>
      </c>
      <c r="C1432" s="862" t="s">
        <v>442</v>
      </c>
      <c r="D1432" s="1307" t="s">
        <v>25</v>
      </c>
      <c r="E1432" s="651" t="s">
        <v>2743</v>
      </c>
      <c r="F1432" s="640"/>
      <c r="G1432" s="864"/>
      <c r="H1432" s="643">
        <f t="shared" ref="H1432:H1433" si="603">J1432</f>
        <v>1.19</v>
      </c>
      <c r="I1432" s="644"/>
      <c r="J1432" s="645">
        <f t="shared" si="594"/>
        <v>1.19</v>
      </c>
      <c r="K1432" s="1">
        <f t="shared" si="595"/>
        <v>0.01</v>
      </c>
      <c r="L1432" s="1">
        <f t="shared" si="596"/>
        <v>0</v>
      </c>
      <c r="M1432" s="1">
        <f t="shared" si="597"/>
        <v>0</v>
      </c>
      <c r="N1432" s="1">
        <f t="shared" si="598"/>
        <v>0</v>
      </c>
      <c r="O1432" s="1"/>
      <c r="P1432" s="1"/>
      <c r="Q1432" s="1"/>
      <c r="R1432" s="1"/>
      <c r="S1432" s="1"/>
      <c r="T1432" s="1">
        <f t="shared" si="599"/>
        <v>0</v>
      </c>
      <c r="U1432" s="1"/>
      <c r="V1432" s="1"/>
      <c r="W1432" s="1"/>
      <c r="X1432" s="1"/>
      <c r="Y1432" s="1">
        <v>0.01</v>
      </c>
      <c r="Z1432" s="1"/>
      <c r="AA1432" s="1">
        <f t="shared" si="600"/>
        <v>1.18</v>
      </c>
      <c r="AB1432" s="1"/>
      <c r="AC1432" s="1"/>
      <c r="AD1432" s="1"/>
      <c r="AE1432" s="1"/>
      <c r="AF1432" s="1"/>
      <c r="AG1432" s="1"/>
      <c r="AH1432" s="1"/>
      <c r="AI1432" s="1">
        <f t="shared" si="601"/>
        <v>0.01</v>
      </c>
      <c r="AJ1432" s="1"/>
      <c r="AK1432" s="1"/>
      <c r="AL1432" s="1"/>
      <c r="AM1432" s="1"/>
      <c r="AN1432" s="1">
        <v>0.01</v>
      </c>
      <c r="AO1432" s="1"/>
      <c r="AP1432" s="1"/>
      <c r="AQ1432" s="1"/>
      <c r="AR1432" s="1"/>
      <c r="AS1432" s="1"/>
      <c r="AT1432" s="1"/>
      <c r="AU1432" s="1"/>
      <c r="AV1432" s="1"/>
      <c r="AW1432" s="1"/>
      <c r="AX1432" s="1"/>
      <c r="AY1432" s="1"/>
      <c r="AZ1432" s="1">
        <v>1.17</v>
      </c>
      <c r="BA1432" s="1"/>
      <c r="BB1432" s="1"/>
      <c r="BC1432" s="1"/>
      <c r="BD1432" s="1"/>
      <c r="BE1432" s="1"/>
      <c r="BF1432" s="1"/>
      <c r="BG1432" s="1"/>
      <c r="BH1432" s="1"/>
      <c r="BI1432" s="1"/>
      <c r="BJ1432" s="1"/>
      <c r="BK1432" s="1"/>
      <c r="BL1432" s="1"/>
      <c r="BM1432" s="1">
        <f t="shared" si="602"/>
        <v>0</v>
      </c>
      <c r="BN1432" s="1"/>
      <c r="BO1432" s="1"/>
      <c r="BP1432" s="1"/>
    </row>
    <row r="1433" spans="1:77" s="1366" customFormat="1" ht="60" hidden="1">
      <c r="A1433" s="1362" t="s">
        <v>2785</v>
      </c>
      <c r="B1433" s="1363">
        <v>12</v>
      </c>
      <c r="C1433" s="1112" t="s">
        <v>352</v>
      </c>
      <c r="D1433" s="1364" t="s">
        <v>25</v>
      </c>
      <c r="E1433" s="701" t="s">
        <v>2743</v>
      </c>
      <c r="F1433" s="770"/>
      <c r="G1433" s="1365"/>
      <c r="H1433" s="702">
        <f t="shared" si="603"/>
        <v>2.8699999999999997</v>
      </c>
      <c r="I1433" s="703"/>
      <c r="J1433" s="772">
        <f t="shared" si="594"/>
        <v>2.8699999999999997</v>
      </c>
      <c r="K1433" s="736">
        <f t="shared" si="595"/>
        <v>2.76</v>
      </c>
      <c r="L1433" s="736">
        <f t="shared" si="596"/>
        <v>2.2599999999999998</v>
      </c>
      <c r="M1433" s="736">
        <f t="shared" si="597"/>
        <v>2.2599999999999998</v>
      </c>
      <c r="N1433" s="736">
        <f t="shared" si="598"/>
        <v>1.88</v>
      </c>
      <c r="O1433" s="736">
        <v>1.88</v>
      </c>
      <c r="P1433" s="736"/>
      <c r="Q1433" s="736"/>
      <c r="R1433" s="736">
        <v>0.38</v>
      </c>
      <c r="S1433" s="736"/>
      <c r="T1433" s="736">
        <f t="shared" si="599"/>
        <v>0</v>
      </c>
      <c r="U1433" s="736"/>
      <c r="V1433" s="736"/>
      <c r="W1433" s="736"/>
      <c r="X1433" s="736"/>
      <c r="Y1433" s="736">
        <v>0.5</v>
      </c>
      <c r="Z1433" s="736"/>
      <c r="AA1433" s="736">
        <f t="shared" si="600"/>
        <v>0.11</v>
      </c>
      <c r="AB1433" s="736"/>
      <c r="AC1433" s="736"/>
      <c r="AD1433" s="736"/>
      <c r="AE1433" s="736"/>
      <c r="AF1433" s="736"/>
      <c r="AG1433" s="736"/>
      <c r="AH1433" s="736"/>
      <c r="AI1433" s="736">
        <f t="shared" si="601"/>
        <v>0</v>
      </c>
      <c r="AJ1433" s="736"/>
      <c r="AK1433" s="736"/>
      <c r="AL1433" s="736"/>
      <c r="AM1433" s="1"/>
      <c r="AN1433" s="736"/>
      <c r="AO1433" s="736"/>
      <c r="AP1433" s="736"/>
      <c r="AQ1433" s="736"/>
      <c r="AR1433" s="736"/>
      <c r="AS1433" s="736"/>
      <c r="AT1433" s="736"/>
      <c r="AU1433" s="736"/>
      <c r="AV1433" s="736"/>
      <c r="AW1433" s="736"/>
      <c r="AX1433" s="736"/>
      <c r="AY1433" s="736"/>
      <c r="AZ1433" s="736">
        <v>0.11</v>
      </c>
      <c r="BA1433" s="736"/>
      <c r="BB1433" s="736"/>
      <c r="BC1433" s="736"/>
      <c r="BD1433" s="736"/>
      <c r="BE1433" s="736"/>
      <c r="BF1433" s="736"/>
      <c r="BG1433" s="736"/>
      <c r="BH1433" s="736"/>
      <c r="BI1433" s="736"/>
      <c r="BJ1433" s="736"/>
      <c r="BK1433" s="736"/>
      <c r="BL1433" s="736"/>
      <c r="BM1433" s="736">
        <f t="shared" si="602"/>
        <v>0</v>
      </c>
      <c r="BN1433" s="736"/>
      <c r="BO1433" s="736"/>
      <c r="BP1433" s="736"/>
    </row>
    <row r="1434" spans="1:77" s="773" customFormat="1" ht="25.5" hidden="1">
      <c r="A1434" s="860"/>
      <c r="B1434" s="980" t="s">
        <v>114</v>
      </c>
      <c r="C1434" s="1103" t="s">
        <v>443</v>
      </c>
      <c r="D1434" s="1104" t="s">
        <v>25</v>
      </c>
      <c r="E1434" s="651" t="s">
        <v>2743</v>
      </c>
      <c r="F1434" s="640"/>
      <c r="G1434" s="864"/>
      <c r="H1434" s="608">
        <f>I1434+J1434</f>
        <v>24.13</v>
      </c>
      <c r="I1434" s="644">
        <v>0.45</v>
      </c>
      <c r="J1434" s="645">
        <f t="shared" si="594"/>
        <v>23.68</v>
      </c>
      <c r="K1434" s="1">
        <f t="shared" si="595"/>
        <v>23.68</v>
      </c>
      <c r="L1434" s="1">
        <f t="shared" si="596"/>
        <v>20.66</v>
      </c>
      <c r="M1434" s="1">
        <f t="shared" si="597"/>
        <v>20.66</v>
      </c>
      <c r="N1434" s="1">
        <f t="shared" si="598"/>
        <v>20.66</v>
      </c>
      <c r="O1434" s="1">
        <v>20.66</v>
      </c>
      <c r="P1434" s="1"/>
      <c r="Q1434" s="1"/>
      <c r="R1434" s="1"/>
      <c r="S1434" s="1"/>
      <c r="T1434" s="1">
        <f t="shared" si="599"/>
        <v>0</v>
      </c>
      <c r="U1434" s="1"/>
      <c r="V1434" s="1"/>
      <c r="W1434" s="1"/>
      <c r="X1434" s="1"/>
      <c r="Y1434" s="1">
        <v>3.02</v>
      </c>
      <c r="Z1434" s="1"/>
      <c r="AA1434" s="1">
        <f t="shared" si="600"/>
        <v>0</v>
      </c>
      <c r="AB1434" s="1"/>
      <c r="AC1434" s="1"/>
      <c r="AD1434" s="1"/>
      <c r="AE1434" s="1"/>
      <c r="AF1434" s="1"/>
      <c r="AG1434" s="1"/>
      <c r="AH1434" s="1"/>
      <c r="AI1434" s="1">
        <f t="shared" si="601"/>
        <v>0</v>
      </c>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c r="BL1434" s="1"/>
      <c r="BM1434" s="1">
        <f t="shared" si="602"/>
        <v>0</v>
      </c>
      <c r="BN1434" s="1"/>
      <c r="BO1434" s="1"/>
      <c r="BP1434" s="1"/>
    </row>
    <row r="1435" spans="1:77" s="773" customFormat="1" ht="25.5" hidden="1">
      <c r="A1435" s="860"/>
      <c r="B1435" s="980" t="s">
        <v>114</v>
      </c>
      <c r="C1435" s="742" t="s">
        <v>444</v>
      </c>
      <c r="D1435" s="1367" t="s">
        <v>25</v>
      </c>
      <c r="E1435" s="651" t="s">
        <v>2743</v>
      </c>
      <c r="F1435" s="1368"/>
      <c r="G1435" s="864"/>
      <c r="H1435" s="608">
        <f>I1435+J1435</f>
        <v>6.6499999999999995</v>
      </c>
      <c r="I1435" s="644">
        <v>1.1399999999999999</v>
      </c>
      <c r="J1435" s="645">
        <f t="shared" si="594"/>
        <v>5.51</v>
      </c>
      <c r="K1435" s="1">
        <f t="shared" si="595"/>
        <v>5.35</v>
      </c>
      <c r="L1435" s="1">
        <f t="shared" si="596"/>
        <v>3.9</v>
      </c>
      <c r="M1435" s="1">
        <f t="shared" si="597"/>
        <v>3.9</v>
      </c>
      <c r="N1435" s="1">
        <f t="shared" si="598"/>
        <v>2.2999999999999998</v>
      </c>
      <c r="O1435" s="1">
        <v>2.2999999999999998</v>
      </c>
      <c r="P1435" s="1"/>
      <c r="Q1435" s="1"/>
      <c r="R1435" s="1">
        <v>1.6</v>
      </c>
      <c r="S1435" s="1"/>
      <c r="T1435" s="1">
        <f t="shared" si="599"/>
        <v>0</v>
      </c>
      <c r="U1435" s="1"/>
      <c r="V1435" s="1"/>
      <c r="W1435" s="1"/>
      <c r="X1435" s="1"/>
      <c r="Y1435" s="1">
        <v>1.45</v>
      </c>
      <c r="Z1435" s="1"/>
      <c r="AA1435" s="1">
        <f t="shared" si="600"/>
        <v>0.08</v>
      </c>
      <c r="AB1435" s="1"/>
      <c r="AC1435" s="1"/>
      <c r="AD1435" s="1"/>
      <c r="AE1435" s="1"/>
      <c r="AF1435" s="1"/>
      <c r="AG1435" s="1"/>
      <c r="AH1435" s="1"/>
      <c r="AI1435" s="1">
        <f t="shared" si="601"/>
        <v>0</v>
      </c>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v>0.08</v>
      </c>
      <c r="BL1435" s="1"/>
      <c r="BM1435" s="1">
        <f t="shared" si="602"/>
        <v>0.08</v>
      </c>
      <c r="BN1435" s="1">
        <v>0.08</v>
      </c>
      <c r="BO1435" s="1"/>
      <c r="BP1435" s="1"/>
    </row>
    <row r="1436" spans="1:77" s="1379" customFormat="1" hidden="1">
      <c r="A1436" s="1369"/>
      <c r="B1436" s="1370"/>
      <c r="C1436" s="1370" t="s">
        <v>445</v>
      </c>
      <c r="D1436" s="1371" t="s">
        <v>25</v>
      </c>
      <c r="E1436" s="1372" t="s">
        <v>2743</v>
      </c>
      <c r="F1436" s="1373"/>
      <c r="G1436" s="1374">
        <f>I1436+J1436</f>
        <v>5.87</v>
      </c>
      <c r="H1436" s="1375"/>
      <c r="I1436" s="1056">
        <v>4.18</v>
      </c>
      <c r="J1436" s="1057">
        <f t="shared" si="594"/>
        <v>1.6900000000000002</v>
      </c>
      <c r="K1436" s="685">
        <f t="shared" si="595"/>
        <v>7.0000000000000007E-2</v>
      </c>
      <c r="L1436" s="685">
        <f t="shared" si="596"/>
        <v>7.0000000000000007E-2</v>
      </c>
      <c r="M1436" s="685">
        <f t="shared" si="597"/>
        <v>7.0000000000000007E-2</v>
      </c>
      <c r="N1436" s="685">
        <f t="shared" si="598"/>
        <v>7.0000000000000007E-2</v>
      </c>
      <c r="O1436" s="616">
        <v>7.0000000000000007E-2</v>
      </c>
      <c r="P1436" s="616"/>
      <c r="Q1436" s="830"/>
      <c r="R1436" s="616"/>
      <c r="S1436" s="616"/>
      <c r="T1436" s="1">
        <f t="shared" si="599"/>
        <v>0</v>
      </c>
      <c r="U1436" s="616"/>
      <c r="V1436" s="616"/>
      <c r="W1436" s="830"/>
      <c r="X1436" s="616"/>
      <c r="Y1436" s="616"/>
      <c r="Z1436" s="616"/>
      <c r="AA1436" s="1">
        <f t="shared" si="600"/>
        <v>1.62</v>
      </c>
      <c r="AB1436" s="616"/>
      <c r="AC1436" s="616"/>
      <c r="AD1436" s="830"/>
      <c r="AE1436" s="830"/>
      <c r="AF1436" s="616">
        <v>0.05</v>
      </c>
      <c r="AG1436" s="616">
        <v>0.27</v>
      </c>
      <c r="AH1436" s="616"/>
      <c r="AI1436" s="1">
        <f t="shared" si="601"/>
        <v>0.01</v>
      </c>
      <c r="AJ1436" s="616"/>
      <c r="AK1436" s="616"/>
      <c r="AL1436" s="616"/>
      <c r="AM1436" s="830"/>
      <c r="AN1436" s="616"/>
      <c r="AO1436" s="616"/>
      <c r="AP1436" s="616"/>
      <c r="AQ1436" s="830"/>
      <c r="AR1436" s="616"/>
      <c r="AS1436" s="616"/>
      <c r="AT1436" s="616">
        <v>0.01</v>
      </c>
      <c r="AU1436" s="616"/>
      <c r="AV1436" s="616"/>
      <c r="AW1436" s="616"/>
      <c r="AX1436" s="616"/>
      <c r="AY1436" s="616"/>
      <c r="AZ1436" s="616">
        <v>1.29</v>
      </c>
      <c r="BA1436" s="616"/>
      <c r="BB1436" s="616"/>
      <c r="BC1436" s="830"/>
      <c r="BD1436" s="616"/>
      <c r="BE1436" s="616"/>
      <c r="BF1436" s="616"/>
      <c r="BG1436" s="616"/>
      <c r="BH1436" s="830"/>
      <c r="BI1436" s="616"/>
      <c r="BJ1436" s="616"/>
      <c r="BK1436" s="616"/>
      <c r="BL1436" s="830"/>
      <c r="BM1436" s="685"/>
      <c r="BN1436" s="616"/>
      <c r="BO1436" s="616"/>
      <c r="BP1436" s="616"/>
      <c r="BQ1436" s="1376"/>
      <c r="BR1436" s="1377"/>
      <c r="BS1436" s="1378"/>
      <c r="BT1436" s="1315"/>
      <c r="BU1436" s="1372"/>
      <c r="BY1436" s="1380"/>
    </row>
    <row r="1437" spans="1:77" s="773" customFormat="1" hidden="1">
      <c r="A1437" s="679"/>
      <c r="B1437" s="680"/>
      <c r="C1437" s="1309" t="s">
        <v>335</v>
      </c>
      <c r="D1437" s="1371" t="s">
        <v>25</v>
      </c>
      <c r="E1437" s="667" t="s">
        <v>446</v>
      </c>
      <c r="F1437" s="611"/>
      <c r="G1437" s="610"/>
      <c r="H1437" s="608">
        <f t="shared" ref="H1437" si="604">J1437</f>
        <v>4.24</v>
      </c>
      <c r="I1437" s="609"/>
      <c r="J1437" s="610">
        <f>K1437+AA1437+BM1437</f>
        <v>4.24</v>
      </c>
      <c r="K1437" s="611">
        <f t="shared" si="595"/>
        <v>1.68</v>
      </c>
      <c r="L1437" s="611">
        <f t="shared" si="596"/>
        <v>1.68</v>
      </c>
      <c r="M1437" s="611">
        <f t="shared" si="597"/>
        <v>1.68</v>
      </c>
      <c r="N1437" s="611">
        <f t="shared" si="598"/>
        <v>1.68</v>
      </c>
      <c r="O1437" s="611">
        <v>1.68</v>
      </c>
      <c r="P1437" s="611"/>
      <c r="Q1437" s="611"/>
      <c r="R1437" s="611"/>
      <c r="S1437" s="611"/>
      <c r="T1437" s="611">
        <f t="shared" si="599"/>
        <v>0</v>
      </c>
      <c r="U1437" s="611"/>
      <c r="V1437" s="611"/>
      <c r="W1437" s="611"/>
      <c r="X1437" s="611"/>
      <c r="Y1437" s="611"/>
      <c r="Z1437" s="611"/>
      <c r="AA1437" s="611">
        <f t="shared" ref="AA1437" si="605">SUM(AB1437:AI1437)+AW1437+SUM(AY1437:BC1437)+SUM(BF1437:BL1437)</f>
        <v>2.56</v>
      </c>
      <c r="AB1437" s="611"/>
      <c r="AC1437" s="611"/>
      <c r="AD1437" s="611"/>
      <c r="AE1437" s="611"/>
      <c r="AF1437" s="611"/>
      <c r="AG1437" s="611"/>
      <c r="AH1437" s="611"/>
      <c r="AI1437" s="611">
        <f t="shared" ref="AI1437" si="606">SUM(AJ1437:AV1437)+AX1437+SUM(BD1437:BE1437)</f>
        <v>2.56</v>
      </c>
      <c r="AJ1437" s="611"/>
      <c r="AK1437" s="611"/>
      <c r="AL1437" s="611"/>
      <c r="AM1437" s="611"/>
      <c r="AN1437" s="611"/>
      <c r="AO1437" s="611">
        <v>2.21</v>
      </c>
      <c r="AP1437" s="611"/>
      <c r="AQ1437" s="611"/>
      <c r="AR1437" s="611"/>
      <c r="AS1437" s="611"/>
      <c r="AT1437" s="611"/>
      <c r="AU1437" s="611"/>
      <c r="AV1437" s="611"/>
      <c r="AW1437" s="611"/>
      <c r="AX1437" s="611"/>
      <c r="AY1437" s="611"/>
      <c r="AZ1437" s="611"/>
      <c r="BA1437" s="611"/>
      <c r="BB1437" s="611"/>
      <c r="BC1437" s="611"/>
      <c r="BD1437" s="611"/>
      <c r="BE1437" s="611">
        <v>0.35</v>
      </c>
      <c r="BF1437" s="611"/>
      <c r="BG1437" s="611"/>
      <c r="BH1437" s="611"/>
      <c r="BI1437" s="611"/>
      <c r="BJ1437" s="611"/>
      <c r="BK1437" s="611"/>
      <c r="BL1437" s="611"/>
      <c r="BM1437" s="611">
        <f t="shared" ref="BM1437" si="607">SUM(BN1437:BP1437)</f>
        <v>0</v>
      </c>
      <c r="BN1437" s="611"/>
      <c r="BO1437" s="611"/>
      <c r="BP1437" s="611"/>
    </row>
    <row r="1438" spans="1:77" s="619" customFormat="1" hidden="1">
      <c r="A1438" s="660"/>
      <c r="B1438" s="1222"/>
      <c r="C1438" s="1222"/>
      <c r="D1438" s="605"/>
      <c r="E1438" s="635"/>
      <c r="F1438" s="1205"/>
      <c r="G1438" s="870"/>
      <c r="H1438" s="608"/>
      <c r="I1438" s="609"/>
      <c r="J1438" s="610"/>
      <c r="K1438" s="611"/>
      <c r="L1438" s="611"/>
      <c r="M1438" s="611"/>
      <c r="N1438" s="611"/>
      <c r="O1438" s="612"/>
      <c r="P1438" s="612"/>
      <c r="Q1438" s="613"/>
      <c r="R1438" s="612"/>
      <c r="S1438" s="612"/>
      <c r="T1438" s="615"/>
      <c r="U1438" s="612"/>
      <c r="V1438" s="612"/>
      <c r="W1438" s="613"/>
      <c r="X1438" s="612"/>
      <c r="Y1438" s="612"/>
      <c r="Z1438" s="612"/>
      <c r="AA1438" s="611"/>
      <c r="AB1438" s="612"/>
      <c r="AC1438" s="612"/>
      <c r="AD1438" s="613"/>
      <c r="AE1438" s="613"/>
      <c r="AF1438" s="612"/>
      <c r="AG1438" s="612"/>
      <c r="AH1438" s="612"/>
      <c r="AI1438" s="611"/>
      <c r="AJ1438" s="612"/>
      <c r="AK1438" s="612"/>
      <c r="AL1438" s="612"/>
      <c r="AM1438" s="613"/>
      <c r="AN1438" s="612"/>
      <c r="AO1438" s="612"/>
      <c r="AP1438" s="612"/>
      <c r="AQ1438" s="613"/>
      <c r="AR1438" s="612"/>
      <c r="AS1438" s="612"/>
      <c r="AT1438" s="612"/>
      <c r="AU1438" s="616"/>
      <c r="AV1438" s="612"/>
      <c r="AW1438" s="612"/>
      <c r="AX1438" s="612"/>
      <c r="AY1438" s="612"/>
      <c r="AZ1438" s="612"/>
      <c r="BA1438" s="612"/>
      <c r="BB1438" s="612"/>
      <c r="BC1438" s="613"/>
      <c r="BD1438" s="612"/>
      <c r="BE1438" s="612"/>
      <c r="BF1438" s="612"/>
      <c r="BG1438" s="612"/>
      <c r="BH1438" s="613"/>
      <c r="BI1438" s="612"/>
      <c r="BJ1438" s="612"/>
      <c r="BK1438" s="612"/>
      <c r="BL1438" s="613"/>
      <c r="BM1438" s="611"/>
      <c r="BN1438" s="612"/>
      <c r="BO1438" s="612"/>
      <c r="BP1438" s="612"/>
      <c r="BQ1438" s="547"/>
      <c r="BR1438" s="622"/>
      <c r="BS1438" s="871"/>
      <c r="BT1438" s="605"/>
      <c r="BU1438" s="621"/>
      <c r="BY1438" s="870"/>
    </row>
    <row r="1439" spans="1:77" s="812" customFormat="1" ht="38.25" hidden="1">
      <c r="A1439" s="706"/>
      <c r="B1439" s="980">
        <v>10</v>
      </c>
      <c r="C1439" s="1381" t="s">
        <v>447</v>
      </c>
      <c r="D1439" s="640" t="s">
        <v>25</v>
      </c>
      <c r="E1439" s="641" t="s">
        <v>2725</v>
      </c>
      <c r="F1439" s="641"/>
      <c r="G1439" s="652"/>
      <c r="H1439" s="643">
        <f t="shared" ref="H1439:H1444" si="608">J1439</f>
        <v>1.59</v>
      </c>
      <c r="I1439" s="644"/>
      <c r="J1439" s="645">
        <f t="shared" ref="J1439:J1447" si="609">K1439+AA1439+BM1439</f>
        <v>1.59</v>
      </c>
      <c r="K1439" s="1">
        <f t="shared" ref="K1439:K1444" si="610">L1439+T1439+X1439+Y1439+Z1439</f>
        <v>0.67</v>
      </c>
      <c r="L1439" s="1">
        <f t="shared" ref="L1439:L1444" si="611">M1439+S1439</f>
        <v>0.66</v>
      </c>
      <c r="M1439" s="1">
        <f t="shared" ref="M1439:M1444" si="612">N1439+R1439</f>
        <v>0.66</v>
      </c>
      <c r="N1439" s="1">
        <f t="shared" ref="N1439:N1444" si="613">O1439+P1439+Q1439</f>
        <v>0.66</v>
      </c>
      <c r="O1439" s="1"/>
      <c r="P1439" s="1">
        <v>0.66</v>
      </c>
      <c r="Q1439" s="1"/>
      <c r="R1439" s="1"/>
      <c r="S1439" s="1"/>
      <c r="T1439" s="1">
        <f t="shared" ref="T1439:T1444" si="614">U1439+V1439+W1439</f>
        <v>0</v>
      </c>
      <c r="U1439" s="1"/>
      <c r="V1439" s="1"/>
      <c r="W1439" s="1"/>
      <c r="X1439" s="1"/>
      <c r="Y1439" s="1">
        <v>0.01</v>
      </c>
      <c r="Z1439" s="1"/>
      <c r="AA1439" s="1">
        <f t="shared" ref="AA1439:AA1447" si="615">SUM(AB1439:AI1439)+AW1439+SUM(AY1439:BC1439)+SUM(BF1439:BL1439)</f>
        <v>0.92</v>
      </c>
      <c r="AB1439" s="1"/>
      <c r="AC1439" s="1"/>
      <c r="AD1439" s="1"/>
      <c r="AE1439" s="1"/>
      <c r="AF1439" s="1"/>
      <c r="AG1439" s="1"/>
      <c r="AH1439" s="1"/>
      <c r="AI1439" s="1">
        <f t="shared" ref="AI1439:AI1447" si="616">SUM(AJ1439:AV1439)+AX1439+SUM(BD1439:BE1439)</f>
        <v>0.3</v>
      </c>
      <c r="AJ1439" s="1">
        <v>0.3</v>
      </c>
      <c r="AK1439" s="1"/>
      <c r="AL1439" s="1"/>
      <c r="AM1439" s="1"/>
      <c r="AN1439" s="1"/>
      <c r="AO1439" s="1"/>
      <c r="AP1439" s="1"/>
      <c r="AQ1439" s="1"/>
      <c r="AR1439" s="1"/>
      <c r="AS1439" s="1"/>
      <c r="AT1439" s="1"/>
      <c r="AU1439" s="1"/>
      <c r="AV1439" s="1"/>
      <c r="AW1439" s="1"/>
      <c r="AX1439" s="1"/>
      <c r="AY1439" s="1"/>
      <c r="AZ1439" s="1">
        <v>0.1</v>
      </c>
      <c r="BA1439" s="1"/>
      <c r="BB1439" s="1"/>
      <c r="BC1439" s="1"/>
      <c r="BD1439" s="1"/>
      <c r="BE1439" s="1"/>
      <c r="BF1439" s="1"/>
      <c r="BG1439" s="1"/>
      <c r="BH1439" s="1"/>
      <c r="BI1439" s="1"/>
      <c r="BJ1439" s="1"/>
      <c r="BK1439" s="1">
        <v>0.52</v>
      </c>
      <c r="BL1439" s="1"/>
      <c r="BM1439" s="1">
        <f t="shared" ref="BM1439:BM1444" si="617">SUM(BN1439:BP1439)</f>
        <v>0</v>
      </c>
      <c r="BN1439" s="1"/>
      <c r="BO1439" s="1"/>
      <c r="BP1439" s="1"/>
    </row>
    <row r="1440" spans="1:77" s="812" customFormat="1" ht="25.5" hidden="1">
      <c r="A1440" s="697"/>
      <c r="B1440" s="980">
        <v>12</v>
      </c>
      <c r="C1440" s="1106" t="s">
        <v>448</v>
      </c>
      <c r="D1440" s="640" t="s">
        <v>25</v>
      </c>
      <c r="E1440" s="641" t="s">
        <v>2725</v>
      </c>
      <c r="F1440" s="641"/>
      <c r="G1440" s="701"/>
      <c r="H1440" s="643">
        <f t="shared" si="608"/>
        <v>1.3900000000000001</v>
      </c>
      <c r="I1440" s="644"/>
      <c r="J1440" s="645">
        <f t="shared" si="609"/>
        <v>1.3900000000000001</v>
      </c>
      <c r="K1440" s="1">
        <f t="shared" si="610"/>
        <v>0</v>
      </c>
      <c r="L1440" s="1">
        <f t="shared" si="611"/>
        <v>0</v>
      </c>
      <c r="M1440" s="1">
        <f t="shared" si="612"/>
        <v>0</v>
      </c>
      <c r="N1440" s="1">
        <f t="shared" si="613"/>
        <v>0</v>
      </c>
      <c r="O1440" s="1"/>
      <c r="P1440" s="1"/>
      <c r="Q1440" s="1"/>
      <c r="R1440" s="1"/>
      <c r="S1440" s="1"/>
      <c r="T1440" s="1">
        <f t="shared" si="614"/>
        <v>0</v>
      </c>
      <c r="U1440" s="1"/>
      <c r="V1440" s="1"/>
      <c r="W1440" s="1"/>
      <c r="X1440" s="1"/>
      <c r="Y1440" s="1"/>
      <c r="Z1440" s="1"/>
      <c r="AA1440" s="1">
        <f t="shared" si="615"/>
        <v>1.37</v>
      </c>
      <c r="AB1440" s="1"/>
      <c r="AC1440" s="1"/>
      <c r="AD1440" s="1"/>
      <c r="AE1440" s="1"/>
      <c r="AF1440" s="1"/>
      <c r="AG1440" s="1"/>
      <c r="AH1440" s="1"/>
      <c r="AI1440" s="1">
        <f t="shared" si="616"/>
        <v>0.05</v>
      </c>
      <c r="AJ1440" s="1">
        <v>0.05</v>
      </c>
      <c r="AK1440" s="1"/>
      <c r="AL1440" s="1"/>
      <c r="AM1440" s="1"/>
      <c r="AN1440" s="1"/>
      <c r="AO1440" s="1"/>
      <c r="AP1440" s="1"/>
      <c r="AQ1440" s="1"/>
      <c r="AR1440" s="1"/>
      <c r="AS1440" s="1"/>
      <c r="AT1440" s="1"/>
      <c r="AU1440" s="1"/>
      <c r="AV1440" s="1"/>
      <c r="AW1440" s="1"/>
      <c r="AX1440" s="1"/>
      <c r="AY1440" s="1"/>
      <c r="AZ1440" s="1">
        <v>0.98</v>
      </c>
      <c r="BA1440" s="1"/>
      <c r="BB1440" s="1"/>
      <c r="BC1440" s="1"/>
      <c r="BD1440" s="1"/>
      <c r="BE1440" s="1"/>
      <c r="BF1440" s="1"/>
      <c r="BG1440" s="1"/>
      <c r="BH1440" s="1"/>
      <c r="BI1440" s="1"/>
      <c r="BJ1440" s="1"/>
      <c r="BK1440" s="1">
        <v>0.34</v>
      </c>
      <c r="BL1440" s="1"/>
      <c r="BM1440" s="1">
        <f t="shared" si="617"/>
        <v>0.02</v>
      </c>
      <c r="BN1440" s="1">
        <v>0.02</v>
      </c>
      <c r="BO1440" s="1"/>
      <c r="BP1440" s="1"/>
    </row>
    <row r="1441" spans="1:77" s="812" customFormat="1" hidden="1">
      <c r="A1441" s="697"/>
      <c r="B1441" s="980">
        <v>13</v>
      </c>
      <c r="C1441" s="791" t="s">
        <v>449</v>
      </c>
      <c r="D1441" s="640" t="s">
        <v>25</v>
      </c>
      <c r="E1441" s="641" t="s">
        <v>2725</v>
      </c>
      <c r="F1441" s="641"/>
      <c r="G1441" s="701"/>
      <c r="H1441" s="643">
        <f t="shared" si="608"/>
        <v>5.4099999999999993</v>
      </c>
      <c r="I1441" s="644"/>
      <c r="J1441" s="645">
        <f t="shared" si="609"/>
        <v>5.4099999999999993</v>
      </c>
      <c r="K1441" s="1">
        <f t="shared" si="610"/>
        <v>3.2199999999999998</v>
      </c>
      <c r="L1441" s="1">
        <f t="shared" si="611"/>
        <v>1.24</v>
      </c>
      <c r="M1441" s="1">
        <f t="shared" si="612"/>
        <v>1.24</v>
      </c>
      <c r="N1441" s="1">
        <f t="shared" si="613"/>
        <v>1.24</v>
      </c>
      <c r="O1441" s="1"/>
      <c r="P1441" s="1">
        <v>1.24</v>
      </c>
      <c r="Q1441" s="1"/>
      <c r="R1441" s="1"/>
      <c r="S1441" s="1"/>
      <c r="T1441" s="1">
        <f t="shared" si="614"/>
        <v>0</v>
      </c>
      <c r="U1441" s="1"/>
      <c r="V1441" s="1"/>
      <c r="W1441" s="1"/>
      <c r="X1441" s="1"/>
      <c r="Y1441" s="1">
        <v>1.98</v>
      </c>
      <c r="Z1441" s="1"/>
      <c r="AA1441" s="1">
        <f t="shared" si="615"/>
        <v>2.17</v>
      </c>
      <c r="AB1441" s="1"/>
      <c r="AC1441" s="1"/>
      <c r="AD1441" s="1"/>
      <c r="AE1441" s="1"/>
      <c r="AF1441" s="1"/>
      <c r="AG1441" s="1"/>
      <c r="AH1441" s="1"/>
      <c r="AI1441" s="1">
        <f t="shared" si="616"/>
        <v>0.37</v>
      </c>
      <c r="AJ1441" s="1">
        <v>0.27</v>
      </c>
      <c r="AK1441" s="1">
        <v>0.1</v>
      </c>
      <c r="AL1441" s="1"/>
      <c r="AM1441" s="1"/>
      <c r="AN1441" s="1"/>
      <c r="AO1441" s="1"/>
      <c r="AP1441" s="1"/>
      <c r="AQ1441" s="1"/>
      <c r="AR1441" s="1"/>
      <c r="AS1441" s="1"/>
      <c r="AT1441" s="1"/>
      <c r="AU1441" s="1"/>
      <c r="AV1441" s="1"/>
      <c r="AW1441" s="1"/>
      <c r="AX1441" s="1"/>
      <c r="AY1441" s="1"/>
      <c r="AZ1441" s="1">
        <v>1.29</v>
      </c>
      <c r="BA1441" s="1"/>
      <c r="BB1441" s="1"/>
      <c r="BC1441" s="1"/>
      <c r="BD1441" s="1"/>
      <c r="BE1441" s="1"/>
      <c r="BF1441" s="1"/>
      <c r="BG1441" s="1"/>
      <c r="BH1441" s="1"/>
      <c r="BI1441" s="1"/>
      <c r="BJ1441" s="1">
        <v>0.47</v>
      </c>
      <c r="BK1441" s="1">
        <v>0.04</v>
      </c>
      <c r="BL1441" s="1"/>
      <c r="BM1441" s="1">
        <f t="shared" si="617"/>
        <v>0.02</v>
      </c>
      <c r="BN1441" s="1">
        <v>0.02</v>
      </c>
      <c r="BO1441" s="1"/>
      <c r="BP1441" s="1"/>
    </row>
    <row r="1442" spans="1:77" s="812" customFormat="1" ht="25.5" hidden="1">
      <c r="A1442" s="706"/>
      <c r="B1442" s="980">
        <v>14</v>
      </c>
      <c r="C1442" s="791" t="s">
        <v>450</v>
      </c>
      <c r="D1442" s="640" t="s">
        <v>25</v>
      </c>
      <c r="E1442" s="641" t="s">
        <v>2725</v>
      </c>
      <c r="F1442" s="641"/>
      <c r="G1442" s="642"/>
      <c r="H1442" s="643">
        <f t="shared" si="608"/>
        <v>2.02</v>
      </c>
      <c r="I1442" s="644"/>
      <c r="J1442" s="645">
        <f t="shared" si="609"/>
        <v>2.02</v>
      </c>
      <c r="K1442" s="1">
        <f t="shared" si="610"/>
        <v>0</v>
      </c>
      <c r="L1442" s="1">
        <f t="shared" si="611"/>
        <v>0</v>
      </c>
      <c r="M1442" s="1">
        <f t="shared" si="612"/>
        <v>0</v>
      </c>
      <c r="N1442" s="1">
        <f t="shared" si="613"/>
        <v>0</v>
      </c>
      <c r="O1442" s="1"/>
      <c r="P1442" s="1"/>
      <c r="Q1442" s="1"/>
      <c r="R1442" s="1"/>
      <c r="S1442" s="1"/>
      <c r="T1442" s="1">
        <f t="shared" si="614"/>
        <v>0</v>
      </c>
      <c r="U1442" s="1"/>
      <c r="V1442" s="1"/>
      <c r="W1442" s="1"/>
      <c r="X1442" s="1"/>
      <c r="Y1442" s="1"/>
      <c r="Z1442" s="1"/>
      <c r="AA1442" s="1">
        <f t="shared" si="615"/>
        <v>1.8599999999999999</v>
      </c>
      <c r="AB1442" s="1"/>
      <c r="AC1442" s="1"/>
      <c r="AD1442" s="1"/>
      <c r="AE1442" s="1"/>
      <c r="AF1442" s="1"/>
      <c r="AG1442" s="1">
        <v>0.21</v>
      </c>
      <c r="AH1442" s="1"/>
      <c r="AI1442" s="1">
        <f t="shared" si="616"/>
        <v>1.52</v>
      </c>
      <c r="AJ1442" s="1">
        <v>1.52</v>
      </c>
      <c r="AK1442" s="1"/>
      <c r="AL1442" s="1"/>
      <c r="AM1442" s="1"/>
      <c r="AN1442" s="1"/>
      <c r="AO1442" s="1"/>
      <c r="AP1442" s="1"/>
      <c r="AQ1442" s="1"/>
      <c r="AR1442" s="1"/>
      <c r="AS1442" s="1"/>
      <c r="AT1442" s="1"/>
      <c r="AU1442" s="1"/>
      <c r="AV1442" s="1"/>
      <c r="AW1442" s="1"/>
      <c r="AX1442" s="1"/>
      <c r="AY1442" s="1"/>
      <c r="AZ1442" s="1">
        <v>0.13</v>
      </c>
      <c r="BA1442" s="1"/>
      <c r="BB1442" s="1"/>
      <c r="BC1442" s="1"/>
      <c r="BD1442" s="1"/>
      <c r="BE1442" s="1"/>
      <c r="BF1442" s="1"/>
      <c r="BG1442" s="1"/>
      <c r="BH1442" s="1"/>
      <c r="BI1442" s="1"/>
      <c r="BJ1442" s="1"/>
      <c r="BK1442" s="1"/>
      <c r="BL1442" s="1"/>
      <c r="BM1442" s="1">
        <f t="shared" si="617"/>
        <v>0.16</v>
      </c>
      <c r="BN1442" s="1">
        <v>0.16</v>
      </c>
      <c r="BO1442" s="1"/>
      <c r="BP1442" s="1"/>
    </row>
    <row r="1443" spans="1:77" s="812" customFormat="1" ht="15.75" hidden="1">
      <c r="A1443" s="720"/>
      <c r="B1443" s="980">
        <v>26</v>
      </c>
      <c r="C1443" s="981" t="s">
        <v>451</v>
      </c>
      <c r="D1443" s="723" t="s">
        <v>25</v>
      </c>
      <c r="E1443" s="641" t="s">
        <v>2725</v>
      </c>
      <c r="F1443" s="725" t="s">
        <v>2786</v>
      </c>
      <c r="G1443" s="726"/>
      <c r="H1443" s="643">
        <f t="shared" si="608"/>
        <v>0.76</v>
      </c>
      <c r="I1443" s="644">
        <v>1</v>
      </c>
      <c r="J1443" s="645">
        <f t="shared" si="609"/>
        <v>0.76</v>
      </c>
      <c r="K1443" s="1">
        <f t="shared" si="610"/>
        <v>0</v>
      </c>
      <c r="L1443" s="1">
        <f t="shared" si="611"/>
        <v>0</v>
      </c>
      <c r="M1443" s="1">
        <f t="shared" si="612"/>
        <v>0</v>
      </c>
      <c r="N1443" s="1">
        <f t="shared" si="613"/>
        <v>0</v>
      </c>
      <c r="O1443" s="1"/>
      <c r="P1443" s="1"/>
      <c r="Q1443" s="1"/>
      <c r="R1443" s="1"/>
      <c r="S1443" s="1"/>
      <c r="T1443" s="1">
        <f t="shared" si="614"/>
        <v>0</v>
      </c>
      <c r="U1443" s="1"/>
      <c r="V1443" s="1"/>
      <c r="W1443" s="1"/>
      <c r="X1443" s="1"/>
      <c r="Y1443" s="1"/>
      <c r="Z1443" s="1"/>
      <c r="AA1443" s="1">
        <f t="shared" si="615"/>
        <v>0.76</v>
      </c>
      <c r="AB1443" s="1"/>
      <c r="AC1443" s="1"/>
      <c r="AD1443" s="1"/>
      <c r="AE1443" s="1"/>
      <c r="AF1443" s="1"/>
      <c r="AG1443" s="1"/>
      <c r="AH1443" s="1"/>
      <c r="AI1443" s="1">
        <f t="shared" si="616"/>
        <v>0.1</v>
      </c>
      <c r="AJ1443" s="1">
        <v>0.1</v>
      </c>
      <c r="AK1443" s="1"/>
      <c r="AL1443" s="1"/>
      <c r="AM1443" s="1"/>
      <c r="AN1443" s="1"/>
      <c r="AO1443" s="1"/>
      <c r="AP1443" s="1"/>
      <c r="AQ1443" s="1"/>
      <c r="AR1443" s="1"/>
      <c r="AS1443" s="1"/>
      <c r="AT1443" s="1"/>
      <c r="AU1443" s="1"/>
      <c r="AV1443" s="1"/>
      <c r="AW1443" s="1"/>
      <c r="AX1443" s="1"/>
      <c r="AY1443" s="1"/>
      <c r="AZ1443" s="1">
        <v>0.66</v>
      </c>
      <c r="BA1443" s="1"/>
      <c r="BB1443" s="1"/>
      <c r="BC1443" s="1"/>
      <c r="BD1443" s="1"/>
      <c r="BE1443" s="1"/>
      <c r="BF1443" s="1"/>
      <c r="BG1443" s="1"/>
      <c r="BH1443" s="1"/>
      <c r="BI1443" s="1"/>
      <c r="BJ1443" s="1"/>
      <c r="BK1443" s="1"/>
      <c r="BL1443" s="1"/>
      <c r="BM1443" s="1">
        <f t="shared" si="617"/>
        <v>0</v>
      </c>
      <c r="BN1443" s="1"/>
      <c r="BO1443" s="1"/>
      <c r="BP1443" s="1"/>
    </row>
    <row r="1444" spans="1:77" s="812" customFormat="1" ht="25.5" hidden="1">
      <c r="A1444" s="731">
        <v>23.67</v>
      </c>
      <c r="B1444" s="980" t="s">
        <v>114</v>
      </c>
      <c r="C1444" s="722" t="s">
        <v>452</v>
      </c>
      <c r="D1444" s="734" t="s">
        <v>25</v>
      </c>
      <c r="E1444" s="641" t="s">
        <v>2725</v>
      </c>
      <c r="F1444" s="736"/>
      <c r="G1444" s="645"/>
      <c r="H1444" s="643">
        <f t="shared" si="608"/>
        <v>22.64</v>
      </c>
      <c r="I1444" s="644">
        <v>1.03</v>
      </c>
      <c r="J1444" s="645">
        <f t="shared" si="609"/>
        <v>22.64</v>
      </c>
      <c r="K1444" s="1">
        <f t="shared" si="610"/>
        <v>21.21</v>
      </c>
      <c r="L1444" s="1">
        <f t="shared" si="611"/>
        <v>21.16</v>
      </c>
      <c r="M1444" s="1">
        <f t="shared" si="612"/>
        <v>21.16</v>
      </c>
      <c r="N1444" s="1">
        <f t="shared" si="613"/>
        <v>21.16</v>
      </c>
      <c r="O1444" s="1">
        <v>17.2</v>
      </c>
      <c r="P1444" s="1">
        <v>3.96</v>
      </c>
      <c r="Q1444" s="1"/>
      <c r="R1444" s="1"/>
      <c r="S1444" s="1"/>
      <c r="T1444" s="1">
        <f t="shared" si="614"/>
        <v>0</v>
      </c>
      <c r="U1444" s="1"/>
      <c r="V1444" s="1"/>
      <c r="W1444" s="1"/>
      <c r="X1444" s="1"/>
      <c r="Y1444" s="1">
        <v>0.05</v>
      </c>
      <c r="Z1444" s="1"/>
      <c r="AA1444" s="1">
        <f t="shared" si="615"/>
        <v>1.39</v>
      </c>
      <c r="AB1444" s="1"/>
      <c r="AC1444" s="1"/>
      <c r="AD1444" s="1"/>
      <c r="AE1444" s="1"/>
      <c r="AF1444" s="1"/>
      <c r="AG1444" s="1"/>
      <c r="AH1444" s="1"/>
      <c r="AI1444" s="1">
        <f t="shared" si="616"/>
        <v>0.23</v>
      </c>
      <c r="AJ1444" s="1"/>
      <c r="AK1444" s="1"/>
      <c r="AL1444" s="1"/>
      <c r="AM1444" s="1"/>
      <c r="AN1444" s="1"/>
      <c r="AO1444" s="1"/>
      <c r="AP1444" s="1"/>
      <c r="AQ1444" s="1"/>
      <c r="AR1444" s="1"/>
      <c r="AS1444" s="1"/>
      <c r="AT1444" s="1"/>
      <c r="AU1444" s="1"/>
      <c r="AV1444" s="1"/>
      <c r="AW1444" s="1"/>
      <c r="AX1444" s="1"/>
      <c r="AY1444" s="1"/>
      <c r="AZ1444" s="1">
        <v>1.1599999999999999</v>
      </c>
      <c r="BA1444" s="1"/>
      <c r="BB1444" s="1"/>
      <c r="BC1444" s="1"/>
      <c r="BD1444" s="1"/>
      <c r="BE1444" s="1">
        <v>0.23</v>
      </c>
      <c r="BF1444" s="1"/>
      <c r="BG1444" s="1"/>
      <c r="BH1444" s="1"/>
      <c r="BI1444" s="1"/>
      <c r="BJ1444" s="1"/>
      <c r="BK1444" s="1"/>
      <c r="BL1444" s="1"/>
      <c r="BM1444" s="1">
        <f t="shared" si="617"/>
        <v>0.04</v>
      </c>
      <c r="BN1444" s="1">
        <v>0.04</v>
      </c>
      <c r="BO1444" s="1"/>
      <c r="BP1444" s="1"/>
    </row>
    <row r="1445" spans="1:77" s="812" customFormat="1" ht="25.5" hidden="1">
      <c r="A1445" s="731">
        <v>1.38</v>
      </c>
      <c r="B1445" s="980">
        <v>34</v>
      </c>
      <c r="C1445" s="742" t="s">
        <v>453</v>
      </c>
      <c r="D1445" s="1" t="s">
        <v>25</v>
      </c>
      <c r="E1445" s="641" t="s">
        <v>2725</v>
      </c>
      <c r="F1445" s="1"/>
      <c r="G1445" s="645"/>
      <c r="H1445" s="643">
        <f>J1445</f>
        <v>1.26</v>
      </c>
      <c r="I1445" s="644">
        <v>0.12</v>
      </c>
      <c r="J1445" s="645">
        <f t="shared" si="609"/>
        <v>1.26</v>
      </c>
      <c r="K1445" s="1">
        <f>L1445+T1445+X1445+Y1445+Z1445</f>
        <v>1.26</v>
      </c>
      <c r="L1445" s="1">
        <f>M1445+S1445</f>
        <v>1.26</v>
      </c>
      <c r="M1445" s="1">
        <f>N1445+R1445</f>
        <v>1.26</v>
      </c>
      <c r="N1445" s="1">
        <f>O1445+P1445+Q1445</f>
        <v>1.26</v>
      </c>
      <c r="O1445" s="1">
        <v>1.26</v>
      </c>
      <c r="P1445" s="1"/>
      <c r="Q1445" s="1"/>
      <c r="R1445" s="1"/>
      <c r="S1445" s="1"/>
      <c r="T1445" s="1">
        <f>U1445+V1445+W1445</f>
        <v>0</v>
      </c>
      <c r="U1445" s="1"/>
      <c r="V1445" s="1"/>
      <c r="W1445" s="1"/>
      <c r="X1445" s="1"/>
      <c r="Y1445" s="1"/>
      <c r="Z1445" s="1"/>
      <c r="AA1445" s="1">
        <f t="shared" si="615"/>
        <v>0</v>
      </c>
      <c r="AB1445" s="1"/>
      <c r="AC1445" s="1"/>
      <c r="AD1445" s="1"/>
      <c r="AE1445" s="1"/>
      <c r="AF1445" s="1"/>
      <c r="AG1445" s="1"/>
      <c r="AH1445" s="1"/>
      <c r="AI1445" s="1">
        <f t="shared" si="616"/>
        <v>0</v>
      </c>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c r="BL1445" s="1"/>
      <c r="BM1445" s="1">
        <f>SUM(BN1445:BP1445)</f>
        <v>0</v>
      </c>
      <c r="BN1445" s="1"/>
      <c r="BO1445" s="1"/>
      <c r="BP1445" s="1"/>
    </row>
    <row r="1446" spans="1:77" s="812" customFormat="1" hidden="1">
      <c r="A1446" s="706"/>
      <c r="B1446" s="980" t="s">
        <v>114</v>
      </c>
      <c r="C1446" s="639" t="s">
        <v>454</v>
      </c>
      <c r="D1446" s="640" t="s">
        <v>25</v>
      </c>
      <c r="E1446" s="641" t="s">
        <v>2725</v>
      </c>
      <c r="F1446" s="774"/>
      <c r="G1446" s="705"/>
      <c r="H1446" s="643">
        <f t="shared" ref="H1446:H1447" si="618">J1446</f>
        <v>7.96</v>
      </c>
      <c r="I1446" s="644">
        <v>1.01</v>
      </c>
      <c r="J1446" s="645">
        <f t="shared" si="609"/>
        <v>7.96</v>
      </c>
      <c r="K1446" s="1">
        <f t="shared" ref="K1446:K1447" si="619">L1446+T1446+X1446+Y1446+Z1446</f>
        <v>6.49</v>
      </c>
      <c r="L1446" s="1">
        <f t="shared" ref="L1446:L1447" si="620">M1446+S1446</f>
        <v>6.49</v>
      </c>
      <c r="M1446" s="1">
        <f t="shared" ref="M1446:M1447" si="621">N1446+R1446</f>
        <v>6.49</v>
      </c>
      <c r="N1446" s="1">
        <f t="shared" ref="N1446:N1447" si="622">O1446+P1446+Q1446</f>
        <v>6.49</v>
      </c>
      <c r="O1446" s="1">
        <v>6.49</v>
      </c>
      <c r="P1446" s="1"/>
      <c r="Q1446" s="1"/>
      <c r="R1446" s="1"/>
      <c r="S1446" s="1"/>
      <c r="T1446" s="1">
        <f t="shared" ref="T1446:T1447" si="623">U1446+V1446+W1446</f>
        <v>0</v>
      </c>
      <c r="U1446" s="1"/>
      <c r="V1446" s="1"/>
      <c r="W1446" s="1"/>
      <c r="X1446" s="1"/>
      <c r="Y1446" s="1"/>
      <c r="Z1446" s="1"/>
      <c r="AA1446" s="1">
        <f t="shared" si="615"/>
        <v>1.1200000000000001</v>
      </c>
      <c r="AB1446" s="1"/>
      <c r="AC1446" s="1"/>
      <c r="AD1446" s="1"/>
      <c r="AE1446" s="1"/>
      <c r="AF1446" s="1"/>
      <c r="AG1446" s="1"/>
      <c r="AH1446" s="1"/>
      <c r="AI1446" s="1">
        <f t="shared" si="616"/>
        <v>0</v>
      </c>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v>1.04</v>
      </c>
      <c r="BK1446" s="1">
        <v>0.08</v>
      </c>
      <c r="BL1446" s="1"/>
      <c r="BM1446" s="1">
        <f t="shared" ref="BM1446" si="624">SUM(BN1446:BP1446)</f>
        <v>0.35</v>
      </c>
      <c r="BN1446" s="1">
        <v>0.35</v>
      </c>
      <c r="BO1446" s="1"/>
      <c r="BP1446" s="1"/>
    </row>
    <row r="1447" spans="1:77" s="737" customFormat="1" hidden="1">
      <c r="A1447" s="800"/>
      <c r="B1447" s="800"/>
      <c r="C1447" s="800" t="s">
        <v>320</v>
      </c>
      <c r="D1447" s="800" t="s">
        <v>25</v>
      </c>
      <c r="E1447" s="641" t="s">
        <v>2725</v>
      </c>
      <c r="F1447" s="800"/>
      <c r="G1447" s="800"/>
      <c r="H1447" s="1274">
        <f t="shared" si="618"/>
        <v>0.42</v>
      </c>
      <c r="I1447" s="1275"/>
      <c r="J1447" s="1276">
        <f t="shared" si="609"/>
        <v>0.42</v>
      </c>
      <c r="K1447" s="1277">
        <f t="shared" si="619"/>
        <v>0</v>
      </c>
      <c r="L1447" s="1277">
        <f t="shared" si="620"/>
        <v>0</v>
      </c>
      <c r="M1447" s="1277">
        <f t="shared" si="621"/>
        <v>0</v>
      </c>
      <c r="N1447" s="1277">
        <f t="shared" si="622"/>
        <v>0</v>
      </c>
      <c r="O1447" s="800"/>
      <c r="P1447" s="800"/>
      <c r="Q1447" s="800"/>
      <c r="R1447" s="800"/>
      <c r="S1447" s="800"/>
      <c r="T1447" s="1277">
        <f t="shared" si="623"/>
        <v>0</v>
      </c>
      <c r="U1447" s="800"/>
      <c r="V1447" s="800"/>
      <c r="W1447" s="800"/>
      <c r="X1447" s="800"/>
      <c r="Y1447" s="800"/>
      <c r="Z1447" s="800"/>
      <c r="AA1447" s="1277">
        <f t="shared" si="615"/>
        <v>0.12000000000000001</v>
      </c>
      <c r="AB1447" s="800"/>
      <c r="AC1447" s="800"/>
      <c r="AD1447" s="800"/>
      <c r="AE1447" s="800"/>
      <c r="AF1447" s="800"/>
      <c r="AG1447" s="800"/>
      <c r="AH1447" s="800"/>
      <c r="AI1447" s="1277">
        <f t="shared" si="616"/>
        <v>0</v>
      </c>
      <c r="AJ1447" s="800"/>
      <c r="AK1447" s="800"/>
      <c r="AL1447" s="800"/>
      <c r="AM1447" s="800"/>
      <c r="AN1447" s="800"/>
      <c r="AO1447" s="800"/>
      <c r="AP1447" s="800"/>
      <c r="AQ1447" s="800"/>
      <c r="AR1447" s="800"/>
      <c r="AS1447" s="800"/>
      <c r="AT1447" s="800"/>
      <c r="AU1447" s="800"/>
      <c r="AV1447" s="800"/>
      <c r="AW1447" s="800"/>
      <c r="AX1447" s="800"/>
      <c r="AY1447" s="800"/>
      <c r="AZ1447" s="800">
        <v>0.1</v>
      </c>
      <c r="BA1447" s="800"/>
      <c r="BB1447" s="800"/>
      <c r="BC1447" s="800"/>
      <c r="BD1447" s="800"/>
      <c r="BE1447" s="800"/>
      <c r="BF1447" s="800"/>
      <c r="BG1447" s="800"/>
      <c r="BH1447" s="800"/>
      <c r="BI1447" s="800"/>
      <c r="BJ1447" s="800">
        <v>0.02</v>
      </c>
      <c r="BK1447" s="800"/>
      <c r="BL1447" s="800"/>
      <c r="BM1447" s="1277">
        <f t="shared" ref="BM1447" si="625">SUM(BN1447:BP1447)</f>
        <v>0.3</v>
      </c>
      <c r="BN1447" s="800">
        <v>0.3</v>
      </c>
      <c r="BO1447" s="800"/>
      <c r="BP1447" s="800"/>
    </row>
    <row r="1448" spans="1:77" s="619" customFormat="1" hidden="1">
      <c r="A1448" s="660"/>
      <c r="B1448" s="634"/>
      <c r="C1448" s="634"/>
      <c r="D1448" s="605"/>
      <c r="E1448" s="635"/>
      <c r="F1448" s="1205"/>
      <c r="G1448" s="870"/>
      <c r="H1448" s="608"/>
      <c r="I1448" s="609"/>
      <c r="J1448" s="610"/>
      <c r="K1448" s="611"/>
      <c r="L1448" s="611"/>
      <c r="M1448" s="611"/>
      <c r="N1448" s="611"/>
      <c r="O1448" s="612"/>
      <c r="P1448" s="612"/>
      <c r="Q1448" s="613"/>
      <c r="R1448" s="612"/>
      <c r="S1448" s="612"/>
      <c r="T1448" s="615"/>
      <c r="U1448" s="612"/>
      <c r="V1448" s="612"/>
      <c r="W1448" s="613"/>
      <c r="X1448" s="612"/>
      <c r="Y1448" s="612"/>
      <c r="Z1448" s="612"/>
      <c r="AA1448" s="611"/>
      <c r="AB1448" s="612"/>
      <c r="AC1448" s="612"/>
      <c r="AD1448" s="613"/>
      <c r="AE1448" s="613"/>
      <c r="AF1448" s="612"/>
      <c r="AG1448" s="612"/>
      <c r="AH1448" s="612"/>
      <c r="AI1448" s="611"/>
      <c r="AJ1448" s="612"/>
      <c r="AK1448" s="612"/>
      <c r="AL1448" s="612"/>
      <c r="AM1448" s="613"/>
      <c r="AN1448" s="612"/>
      <c r="AO1448" s="612"/>
      <c r="AP1448" s="612"/>
      <c r="AQ1448" s="613"/>
      <c r="AR1448" s="612"/>
      <c r="AS1448" s="612"/>
      <c r="AT1448" s="612"/>
      <c r="AU1448" s="616"/>
      <c r="AV1448" s="612"/>
      <c r="AW1448" s="612"/>
      <c r="AX1448" s="612"/>
      <c r="AY1448" s="612"/>
      <c r="AZ1448" s="612"/>
      <c r="BA1448" s="612"/>
      <c r="BB1448" s="612"/>
      <c r="BC1448" s="613"/>
      <c r="BD1448" s="612"/>
      <c r="BE1448" s="612"/>
      <c r="BF1448" s="612"/>
      <c r="BG1448" s="612"/>
      <c r="BH1448" s="613"/>
      <c r="BI1448" s="612"/>
      <c r="BJ1448" s="612"/>
      <c r="BK1448" s="612"/>
      <c r="BL1448" s="613"/>
      <c r="BM1448" s="611"/>
      <c r="BN1448" s="612"/>
      <c r="BO1448" s="612"/>
      <c r="BP1448" s="612"/>
      <c r="BQ1448" s="547"/>
      <c r="BR1448" s="622"/>
      <c r="BS1448" s="620"/>
      <c r="BT1448" s="605"/>
      <c r="BU1448" s="621"/>
      <c r="BY1448" s="870"/>
    </row>
    <row r="1449" spans="1:77" s="619" customFormat="1" hidden="1">
      <c r="A1449" s="603"/>
      <c r="B1449" s="634"/>
      <c r="C1449" s="634"/>
      <c r="D1449" s="605"/>
      <c r="E1449" s="635"/>
      <c r="F1449" s="1205"/>
      <c r="G1449" s="870"/>
      <c r="H1449" s="608"/>
      <c r="I1449" s="609"/>
      <c r="J1449" s="610"/>
      <c r="K1449" s="611"/>
      <c r="L1449" s="611"/>
      <c r="M1449" s="611"/>
      <c r="N1449" s="611"/>
      <c r="O1449" s="612"/>
      <c r="P1449" s="612"/>
      <c r="Q1449" s="613"/>
      <c r="R1449" s="612"/>
      <c r="S1449" s="612"/>
      <c r="T1449" s="615"/>
      <c r="U1449" s="612"/>
      <c r="V1449" s="612"/>
      <c r="W1449" s="613"/>
      <c r="X1449" s="612"/>
      <c r="Y1449" s="612"/>
      <c r="Z1449" s="612"/>
      <c r="AA1449" s="611"/>
      <c r="AB1449" s="612"/>
      <c r="AC1449" s="612"/>
      <c r="AD1449" s="613"/>
      <c r="AE1449" s="613"/>
      <c r="AF1449" s="612"/>
      <c r="AG1449" s="612"/>
      <c r="AH1449" s="612"/>
      <c r="AI1449" s="611"/>
      <c r="AJ1449" s="612"/>
      <c r="AK1449" s="612"/>
      <c r="AL1449" s="612"/>
      <c r="AM1449" s="613"/>
      <c r="AN1449" s="612"/>
      <c r="AO1449" s="612"/>
      <c r="AP1449" s="612"/>
      <c r="AQ1449" s="613"/>
      <c r="AR1449" s="612"/>
      <c r="AS1449" s="612"/>
      <c r="AT1449" s="612"/>
      <c r="AU1449" s="616"/>
      <c r="AV1449" s="612"/>
      <c r="AW1449" s="612"/>
      <c r="AX1449" s="612"/>
      <c r="AY1449" s="612"/>
      <c r="AZ1449" s="612"/>
      <c r="BA1449" s="612"/>
      <c r="BB1449" s="612"/>
      <c r="BC1449" s="613"/>
      <c r="BD1449" s="612"/>
      <c r="BE1449" s="612"/>
      <c r="BF1449" s="612"/>
      <c r="BG1449" s="612"/>
      <c r="BH1449" s="613"/>
      <c r="BI1449" s="612"/>
      <c r="BJ1449" s="612"/>
      <c r="BK1449" s="612"/>
      <c r="BL1449" s="613"/>
      <c r="BM1449" s="611"/>
      <c r="BN1449" s="612"/>
      <c r="BO1449" s="612"/>
      <c r="BP1449" s="612"/>
      <c r="BQ1449" s="547"/>
      <c r="BR1449" s="622"/>
      <c r="BS1449" s="871"/>
      <c r="BT1449" s="605"/>
      <c r="BU1449" s="621"/>
      <c r="BY1449" s="870"/>
    </row>
    <row r="1450" spans="1:77" s="1066" customFormat="1" ht="25.5" hidden="1">
      <c r="A1450" s="860"/>
      <c r="B1450" s="640">
        <v>6</v>
      </c>
      <c r="C1450" s="1103" t="s">
        <v>455</v>
      </c>
      <c r="D1450" s="1286" t="s">
        <v>25</v>
      </c>
      <c r="E1450" s="640" t="s">
        <v>203</v>
      </c>
      <c r="F1450" s="1286"/>
      <c r="G1450" s="864"/>
      <c r="H1450" s="643">
        <f t="shared" ref="H1450:H1463" si="626">J1450</f>
        <v>0.03</v>
      </c>
      <c r="I1450" s="644">
        <v>0.17</v>
      </c>
      <c r="J1450" s="645">
        <f t="shared" ref="J1450:J1458" si="627">K1450+AA1450+BM1450</f>
        <v>0.03</v>
      </c>
      <c r="K1450" s="1">
        <f t="shared" ref="K1450:K1463" si="628">L1450+T1450+X1450+Y1450+Z1450</f>
        <v>0.02</v>
      </c>
      <c r="L1450" s="1">
        <f t="shared" ref="L1450:L1463" si="629">M1450+S1450</f>
        <v>0</v>
      </c>
      <c r="M1450" s="1">
        <f t="shared" ref="M1450:M1463" si="630">N1450+R1450</f>
        <v>0</v>
      </c>
      <c r="N1450" s="1">
        <f t="shared" ref="N1450:N1463" si="631">O1450+P1450+Q1450</f>
        <v>0</v>
      </c>
      <c r="O1450" s="1"/>
      <c r="P1450" s="1"/>
      <c r="Q1450" s="1"/>
      <c r="R1450" s="1"/>
      <c r="S1450" s="1"/>
      <c r="T1450" s="1">
        <f t="shared" ref="T1450:T1463" si="632">U1450+V1450+W1450</f>
        <v>0</v>
      </c>
      <c r="U1450" s="1"/>
      <c r="V1450" s="1"/>
      <c r="W1450" s="1"/>
      <c r="X1450" s="1"/>
      <c r="Y1450" s="1">
        <v>0.02</v>
      </c>
      <c r="Z1450" s="1"/>
      <c r="AA1450" s="1">
        <f t="shared" ref="AA1450:AA1463" si="633">SUM(AB1450:AI1450)+AW1450+SUM(AY1450:BC1450)+SUM(BF1450:BL1450)</f>
        <v>0.01</v>
      </c>
      <c r="AB1450" s="1"/>
      <c r="AC1450" s="1"/>
      <c r="AD1450" s="1"/>
      <c r="AE1450" s="1"/>
      <c r="AF1450" s="1"/>
      <c r="AG1450" s="1"/>
      <c r="AH1450" s="1"/>
      <c r="AI1450" s="1">
        <f t="shared" ref="AI1450:AI1463" si="634">SUM(AJ1450:AV1450)+AX1450+SUM(BD1450:BE1450)</f>
        <v>0</v>
      </c>
      <c r="AJ1450" s="1"/>
      <c r="AK1450" s="1"/>
      <c r="AL1450" s="1"/>
      <c r="AM1450" s="1"/>
      <c r="AN1450" s="1"/>
      <c r="AO1450" s="1"/>
      <c r="AP1450" s="1"/>
      <c r="AQ1450" s="1"/>
      <c r="AR1450" s="1"/>
      <c r="AS1450" s="1"/>
      <c r="AT1450" s="1"/>
      <c r="AU1450" s="1"/>
      <c r="AV1450" s="1"/>
      <c r="AW1450" s="1"/>
      <c r="AX1450" s="1"/>
      <c r="AY1450" s="1"/>
      <c r="AZ1450" s="1">
        <v>0.01</v>
      </c>
      <c r="BA1450" s="1"/>
      <c r="BB1450" s="1"/>
      <c r="BC1450" s="1"/>
      <c r="BD1450" s="1"/>
      <c r="BE1450" s="1"/>
      <c r="BF1450" s="1"/>
      <c r="BG1450" s="1"/>
      <c r="BH1450" s="1"/>
      <c r="BI1450" s="1"/>
      <c r="BJ1450" s="1"/>
      <c r="BK1450" s="1"/>
      <c r="BL1450" s="1"/>
      <c r="BM1450" s="1">
        <f t="shared" ref="BM1450:BM1457" si="635">SUM(BN1450:BP1450)</f>
        <v>0</v>
      </c>
      <c r="BN1450" s="1"/>
      <c r="BO1450" s="1"/>
      <c r="BP1450" s="1"/>
    </row>
    <row r="1451" spans="1:77" s="1066" customFormat="1" hidden="1">
      <c r="A1451" s="860"/>
      <c r="B1451" s="640">
        <v>7</v>
      </c>
      <c r="C1451" s="705" t="s">
        <v>456</v>
      </c>
      <c r="D1451" s="1286" t="s">
        <v>25</v>
      </c>
      <c r="E1451" s="640" t="s">
        <v>203</v>
      </c>
      <c r="F1451" s="863"/>
      <c r="G1451" s="864"/>
      <c r="H1451" s="643">
        <f t="shared" si="626"/>
        <v>9.9999999999999992E-2</v>
      </c>
      <c r="I1451" s="644">
        <v>0.02</v>
      </c>
      <c r="J1451" s="645">
        <f t="shared" si="627"/>
        <v>9.9999999999999992E-2</v>
      </c>
      <c r="K1451" s="1">
        <f t="shared" si="628"/>
        <v>0</v>
      </c>
      <c r="L1451" s="1">
        <f t="shared" si="629"/>
        <v>0</v>
      </c>
      <c r="M1451" s="1">
        <f t="shared" si="630"/>
        <v>0</v>
      </c>
      <c r="N1451" s="1">
        <f t="shared" si="631"/>
        <v>0</v>
      </c>
      <c r="O1451" s="1"/>
      <c r="P1451" s="1"/>
      <c r="Q1451" s="1"/>
      <c r="R1451" s="1"/>
      <c r="S1451" s="1"/>
      <c r="T1451" s="1">
        <f t="shared" si="632"/>
        <v>0</v>
      </c>
      <c r="U1451" s="1"/>
      <c r="V1451" s="1"/>
      <c r="W1451" s="1"/>
      <c r="X1451" s="1"/>
      <c r="Y1451" s="1"/>
      <c r="Z1451" s="1"/>
      <c r="AA1451" s="1">
        <f t="shared" si="633"/>
        <v>9.9999999999999992E-2</v>
      </c>
      <c r="AB1451" s="1"/>
      <c r="AC1451" s="1"/>
      <c r="AD1451" s="1"/>
      <c r="AE1451" s="1"/>
      <c r="AF1451" s="1"/>
      <c r="AG1451" s="1"/>
      <c r="AH1451" s="1"/>
      <c r="AI1451" s="1">
        <f t="shared" si="634"/>
        <v>0.09</v>
      </c>
      <c r="AJ1451" s="1"/>
      <c r="AK1451" s="1"/>
      <c r="AL1451" s="1"/>
      <c r="AM1451" s="1"/>
      <c r="AN1451" s="1"/>
      <c r="AO1451" s="1">
        <v>0.09</v>
      </c>
      <c r="AP1451" s="1"/>
      <c r="AQ1451" s="1"/>
      <c r="AR1451" s="1"/>
      <c r="AS1451" s="1"/>
      <c r="AT1451" s="1"/>
      <c r="AU1451" s="1"/>
      <c r="AV1451" s="1"/>
      <c r="AW1451" s="1"/>
      <c r="AX1451" s="1"/>
      <c r="AY1451" s="1"/>
      <c r="AZ1451" s="1">
        <v>0.01</v>
      </c>
      <c r="BA1451" s="1"/>
      <c r="BB1451" s="1"/>
      <c r="BC1451" s="1"/>
      <c r="BD1451" s="1"/>
      <c r="BE1451" s="1"/>
      <c r="BF1451" s="1"/>
      <c r="BG1451" s="1"/>
      <c r="BH1451" s="1"/>
      <c r="BI1451" s="1"/>
      <c r="BJ1451" s="1"/>
      <c r="BK1451" s="1"/>
      <c r="BL1451" s="1"/>
      <c r="BM1451" s="1">
        <f t="shared" si="635"/>
        <v>0</v>
      </c>
      <c r="BN1451" s="1"/>
      <c r="BO1451" s="1"/>
      <c r="BP1451" s="1"/>
    </row>
    <row r="1452" spans="1:77" s="1066" customFormat="1" ht="38.25" hidden="1">
      <c r="A1452" s="860"/>
      <c r="B1452" s="640">
        <v>8</v>
      </c>
      <c r="C1452" s="862" t="s">
        <v>457</v>
      </c>
      <c r="D1452" s="1286" t="s">
        <v>25</v>
      </c>
      <c r="E1452" s="640" t="s">
        <v>203</v>
      </c>
      <c r="F1452" s="1382"/>
      <c r="G1452" s="1382"/>
      <c r="H1452" s="643">
        <f t="shared" si="626"/>
        <v>0.09</v>
      </c>
      <c r="I1452" s="644">
        <v>0.01</v>
      </c>
      <c r="J1452" s="645">
        <f t="shared" si="627"/>
        <v>0.09</v>
      </c>
      <c r="K1452" s="1">
        <f t="shared" si="628"/>
        <v>0</v>
      </c>
      <c r="L1452" s="1">
        <f t="shared" si="629"/>
        <v>0</v>
      </c>
      <c r="M1452" s="1">
        <f t="shared" si="630"/>
        <v>0</v>
      </c>
      <c r="N1452" s="1">
        <f t="shared" si="631"/>
        <v>0</v>
      </c>
      <c r="O1452" s="1"/>
      <c r="P1452" s="1"/>
      <c r="Q1452" s="1"/>
      <c r="R1452" s="1"/>
      <c r="S1452" s="1"/>
      <c r="T1452" s="1">
        <f t="shared" si="632"/>
        <v>0</v>
      </c>
      <c r="U1452" s="1"/>
      <c r="V1452" s="1"/>
      <c r="W1452" s="1"/>
      <c r="X1452" s="1"/>
      <c r="Y1452" s="1"/>
      <c r="Z1452" s="1"/>
      <c r="AA1452" s="1">
        <f t="shared" si="633"/>
        <v>0.09</v>
      </c>
      <c r="AB1452" s="1"/>
      <c r="AC1452" s="1"/>
      <c r="AD1452" s="1"/>
      <c r="AE1452" s="1"/>
      <c r="AF1452" s="1"/>
      <c r="AG1452" s="1"/>
      <c r="AH1452" s="1"/>
      <c r="AI1452" s="1">
        <f t="shared" si="634"/>
        <v>0</v>
      </c>
      <c r="AJ1452" s="1"/>
      <c r="AK1452" s="1"/>
      <c r="AL1452" s="1"/>
      <c r="AM1452" s="1"/>
      <c r="AN1452" s="1"/>
      <c r="AO1452" s="1"/>
      <c r="AP1452" s="1"/>
      <c r="AQ1452" s="1"/>
      <c r="AR1452" s="1"/>
      <c r="AS1452" s="1"/>
      <c r="AT1452" s="1"/>
      <c r="AU1452" s="1"/>
      <c r="AV1452" s="1"/>
      <c r="AW1452" s="1"/>
      <c r="AX1452" s="1"/>
      <c r="AY1452" s="1"/>
      <c r="AZ1452" s="1">
        <f>0.09-AJ1452</f>
        <v>0.09</v>
      </c>
      <c r="BA1452" s="1"/>
      <c r="BB1452" s="1"/>
      <c r="BC1452" s="1"/>
      <c r="BD1452" s="1"/>
      <c r="BE1452" s="1"/>
      <c r="BF1452" s="1"/>
      <c r="BG1452" s="1"/>
      <c r="BH1452" s="1"/>
      <c r="BI1452" s="1"/>
      <c r="BJ1452" s="1"/>
      <c r="BK1452" s="1"/>
      <c r="BL1452" s="1"/>
      <c r="BM1452" s="1">
        <f t="shared" si="635"/>
        <v>0</v>
      </c>
      <c r="BN1452" s="1"/>
      <c r="BO1452" s="1"/>
      <c r="BP1452" s="1"/>
    </row>
    <row r="1453" spans="1:77" s="1066" customFormat="1" hidden="1">
      <c r="A1453" s="860"/>
      <c r="B1453" s="640">
        <v>9</v>
      </c>
      <c r="C1453" s="1383" t="s">
        <v>458</v>
      </c>
      <c r="D1453" s="1286" t="s">
        <v>25</v>
      </c>
      <c r="E1453" s="640" t="s">
        <v>203</v>
      </c>
      <c r="F1453" s="992" t="s">
        <v>2787</v>
      </c>
      <c r="G1453" s="1290"/>
      <c r="H1453" s="643">
        <f t="shared" si="626"/>
        <v>0.09</v>
      </c>
      <c r="I1453" s="644"/>
      <c r="J1453" s="645">
        <f t="shared" si="627"/>
        <v>0.09</v>
      </c>
      <c r="K1453" s="1">
        <f t="shared" si="628"/>
        <v>0</v>
      </c>
      <c r="L1453" s="1">
        <f t="shared" si="629"/>
        <v>0</v>
      </c>
      <c r="M1453" s="1">
        <f t="shared" si="630"/>
        <v>0</v>
      </c>
      <c r="N1453" s="1">
        <f t="shared" si="631"/>
        <v>0</v>
      </c>
      <c r="O1453" s="1"/>
      <c r="P1453" s="1"/>
      <c r="Q1453" s="1"/>
      <c r="R1453" s="1"/>
      <c r="S1453" s="1"/>
      <c r="T1453" s="1">
        <f t="shared" si="632"/>
        <v>0</v>
      </c>
      <c r="U1453" s="1"/>
      <c r="V1453" s="1"/>
      <c r="W1453" s="1"/>
      <c r="X1453" s="1"/>
      <c r="Y1453" s="1"/>
      <c r="Z1453" s="1"/>
      <c r="AA1453" s="1">
        <f t="shared" si="633"/>
        <v>0.09</v>
      </c>
      <c r="AB1453" s="1"/>
      <c r="AC1453" s="1"/>
      <c r="AD1453" s="1"/>
      <c r="AE1453" s="1"/>
      <c r="AF1453" s="1"/>
      <c r="AG1453" s="1"/>
      <c r="AH1453" s="1"/>
      <c r="AI1453" s="1">
        <f t="shared" si="634"/>
        <v>0.01</v>
      </c>
      <c r="AJ1453" s="1"/>
      <c r="AK1453" s="1"/>
      <c r="AL1453" s="1">
        <v>0.01</v>
      </c>
      <c r="AM1453" s="1"/>
      <c r="AN1453" s="1"/>
      <c r="AO1453" s="1"/>
      <c r="AP1453" s="1"/>
      <c r="AQ1453" s="1"/>
      <c r="AR1453" s="1"/>
      <c r="AS1453" s="1"/>
      <c r="AT1453" s="1"/>
      <c r="AU1453" s="1"/>
      <c r="AV1453" s="1"/>
      <c r="AW1453" s="1"/>
      <c r="AX1453" s="1"/>
      <c r="AY1453" s="1"/>
      <c r="AZ1453" s="1">
        <v>0.08</v>
      </c>
      <c r="BA1453" s="1"/>
      <c r="BB1453" s="1"/>
      <c r="BC1453" s="1"/>
      <c r="BD1453" s="1"/>
      <c r="BE1453" s="1"/>
      <c r="BF1453" s="1"/>
      <c r="BG1453" s="1"/>
      <c r="BH1453" s="1"/>
      <c r="BI1453" s="1"/>
      <c r="BJ1453" s="1"/>
      <c r="BK1453" s="1"/>
      <c r="BL1453" s="1"/>
      <c r="BM1453" s="1">
        <f t="shared" si="635"/>
        <v>0</v>
      </c>
      <c r="BN1453" s="1"/>
      <c r="BO1453" s="1"/>
      <c r="BP1453" s="1"/>
    </row>
    <row r="1454" spans="1:77" s="1066" customFormat="1" hidden="1">
      <c r="A1454" s="860"/>
      <c r="B1454" s="640">
        <v>10</v>
      </c>
      <c r="C1454" s="1383" t="s">
        <v>459</v>
      </c>
      <c r="D1454" s="863" t="s">
        <v>25</v>
      </c>
      <c r="E1454" s="640" t="s">
        <v>203</v>
      </c>
      <c r="F1454" s="992" t="s">
        <v>2788</v>
      </c>
      <c r="G1454" s="864"/>
      <c r="H1454" s="643">
        <f t="shared" si="626"/>
        <v>0.21</v>
      </c>
      <c r="I1454" s="644"/>
      <c r="J1454" s="645">
        <f t="shared" si="627"/>
        <v>0.21</v>
      </c>
      <c r="K1454" s="1">
        <f t="shared" si="628"/>
        <v>0</v>
      </c>
      <c r="L1454" s="1">
        <f t="shared" si="629"/>
        <v>0</v>
      </c>
      <c r="M1454" s="1">
        <f t="shared" si="630"/>
        <v>0</v>
      </c>
      <c r="N1454" s="1">
        <f t="shared" si="631"/>
        <v>0</v>
      </c>
      <c r="O1454" s="1"/>
      <c r="P1454" s="1"/>
      <c r="Q1454" s="1"/>
      <c r="R1454" s="1"/>
      <c r="S1454" s="1"/>
      <c r="T1454" s="1">
        <f t="shared" si="632"/>
        <v>0</v>
      </c>
      <c r="U1454" s="1"/>
      <c r="V1454" s="1"/>
      <c r="W1454" s="1"/>
      <c r="X1454" s="1"/>
      <c r="Y1454" s="1"/>
      <c r="Z1454" s="1"/>
      <c r="AA1454" s="1">
        <f t="shared" si="633"/>
        <v>0.21</v>
      </c>
      <c r="AB1454" s="1"/>
      <c r="AC1454" s="1"/>
      <c r="AD1454" s="1"/>
      <c r="AE1454" s="1"/>
      <c r="AF1454" s="1"/>
      <c r="AG1454" s="1">
        <v>0.02</v>
      </c>
      <c r="AH1454" s="1"/>
      <c r="AI1454" s="1">
        <f t="shared" si="634"/>
        <v>0.01</v>
      </c>
      <c r="AJ1454" s="1"/>
      <c r="AK1454" s="1"/>
      <c r="AL1454" s="1"/>
      <c r="AM1454" s="1"/>
      <c r="AN1454" s="1"/>
      <c r="AO1454" s="1"/>
      <c r="AP1454" s="1"/>
      <c r="AQ1454" s="1"/>
      <c r="AR1454" s="1"/>
      <c r="AS1454" s="1"/>
      <c r="AT1454" s="1"/>
      <c r="AU1454" s="1"/>
      <c r="AV1454" s="1"/>
      <c r="AW1454" s="1"/>
      <c r="AX1454" s="1"/>
      <c r="AY1454" s="1"/>
      <c r="AZ1454" s="1">
        <v>0.18</v>
      </c>
      <c r="BA1454" s="1"/>
      <c r="BB1454" s="1"/>
      <c r="BC1454" s="1"/>
      <c r="BD1454" s="1"/>
      <c r="BE1454" s="1">
        <v>0.01</v>
      </c>
      <c r="BF1454" s="1"/>
      <c r="BG1454" s="1"/>
      <c r="BH1454" s="1"/>
      <c r="BI1454" s="1"/>
      <c r="BJ1454" s="1"/>
      <c r="BK1454" s="1"/>
      <c r="BL1454" s="1"/>
      <c r="BM1454" s="1">
        <f t="shared" si="635"/>
        <v>0</v>
      </c>
      <c r="BN1454" s="1"/>
      <c r="BO1454" s="1"/>
      <c r="BP1454" s="1"/>
    </row>
    <row r="1455" spans="1:77" s="1066" customFormat="1" hidden="1">
      <c r="A1455" s="860"/>
      <c r="B1455" s="640">
        <v>11</v>
      </c>
      <c r="C1455" s="1383" t="s">
        <v>460</v>
      </c>
      <c r="D1455" s="863" t="s">
        <v>25</v>
      </c>
      <c r="E1455" s="640" t="s">
        <v>203</v>
      </c>
      <c r="F1455" s="992" t="s">
        <v>2789</v>
      </c>
      <c r="G1455" s="1382"/>
      <c r="H1455" s="643">
        <f t="shared" si="626"/>
        <v>0.71</v>
      </c>
      <c r="I1455" s="644"/>
      <c r="J1455" s="645">
        <f t="shared" si="627"/>
        <v>0.71</v>
      </c>
      <c r="K1455" s="1">
        <f t="shared" si="628"/>
        <v>0.24</v>
      </c>
      <c r="L1455" s="1">
        <f t="shared" si="629"/>
        <v>0</v>
      </c>
      <c r="M1455" s="1">
        <f t="shared" si="630"/>
        <v>0</v>
      </c>
      <c r="N1455" s="1">
        <f t="shared" si="631"/>
        <v>0</v>
      </c>
      <c r="O1455" s="1"/>
      <c r="P1455" s="1"/>
      <c r="Q1455" s="1"/>
      <c r="R1455" s="1"/>
      <c r="S1455" s="1"/>
      <c r="T1455" s="1">
        <f t="shared" si="632"/>
        <v>0</v>
      </c>
      <c r="U1455" s="1"/>
      <c r="V1455" s="1"/>
      <c r="W1455" s="1"/>
      <c r="X1455" s="1"/>
      <c r="Y1455" s="1">
        <v>0.24</v>
      </c>
      <c r="Z1455" s="1"/>
      <c r="AA1455" s="1">
        <f t="shared" si="633"/>
        <v>0.33999999999999997</v>
      </c>
      <c r="AB1455" s="1"/>
      <c r="AC1455" s="1"/>
      <c r="AD1455" s="1"/>
      <c r="AE1455" s="1"/>
      <c r="AF1455" s="1"/>
      <c r="AG1455" s="1">
        <v>0.05</v>
      </c>
      <c r="AH1455" s="1"/>
      <c r="AI1455" s="1">
        <f t="shared" si="634"/>
        <v>0</v>
      </c>
      <c r="AJ1455" s="1"/>
      <c r="AK1455" s="1"/>
      <c r="AL1455" s="1"/>
      <c r="AM1455" s="1"/>
      <c r="AN1455" s="1"/>
      <c r="AO1455" s="1"/>
      <c r="AP1455" s="1"/>
      <c r="AQ1455" s="1"/>
      <c r="AR1455" s="1"/>
      <c r="AS1455" s="1"/>
      <c r="AT1455" s="1"/>
      <c r="AU1455" s="1"/>
      <c r="AV1455" s="1"/>
      <c r="AW1455" s="1"/>
      <c r="AX1455" s="1"/>
      <c r="AY1455" s="1"/>
      <c r="AZ1455" s="1">
        <v>0.28999999999999998</v>
      </c>
      <c r="BA1455" s="1"/>
      <c r="BB1455" s="1"/>
      <c r="BC1455" s="1"/>
      <c r="BD1455" s="1"/>
      <c r="BE1455" s="1"/>
      <c r="BF1455" s="1"/>
      <c r="BG1455" s="1"/>
      <c r="BH1455" s="1"/>
      <c r="BI1455" s="1"/>
      <c r="BJ1455" s="1"/>
      <c r="BK1455" s="1"/>
      <c r="BL1455" s="1"/>
      <c r="BM1455" s="1">
        <f t="shared" si="635"/>
        <v>0.13</v>
      </c>
      <c r="BN1455" s="1">
        <v>0.13</v>
      </c>
      <c r="BO1455" s="1"/>
      <c r="BP1455" s="1"/>
    </row>
    <row r="1456" spans="1:77" s="1066" customFormat="1" ht="30" hidden="1">
      <c r="A1456" s="860"/>
      <c r="B1456" s="640">
        <v>12</v>
      </c>
      <c r="C1456" s="1383" t="s">
        <v>461</v>
      </c>
      <c r="D1456" s="863" t="s">
        <v>25</v>
      </c>
      <c r="E1456" s="640" t="s">
        <v>203</v>
      </c>
      <c r="F1456" s="992" t="s">
        <v>2790</v>
      </c>
      <c r="G1456" s="1382"/>
      <c r="H1456" s="643">
        <f t="shared" si="626"/>
        <v>0.16000000000000003</v>
      </c>
      <c r="I1456" s="644"/>
      <c r="J1456" s="645">
        <f t="shared" si="627"/>
        <v>0.16000000000000003</v>
      </c>
      <c r="K1456" s="1">
        <f t="shared" si="628"/>
        <v>0.01</v>
      </c>
      <c r="L1456" s="1">
        <f t="shared" si="629"/>
        <v>0</v>
      </c>
      <c r="M1456" s="1">
        <f t="shared" si="630"/>
        <v>0</v>
      </c>
      <c r="N1456" s="1">
        <f t="shared" si="631"/>
        <v>0</v>
      </c>
      <c r="O1456" s="1"/>
      <c r="P1456" s="1"/>
      <c r="Q1456" s="1"/>
      <c r="R1456" s="1"/>
      <c r="S1456" s="1"/>
      <c r="T1456" s="1">
        <f t="shared" si="632"/>
        <v>0</v>
      </c>
      <c r="U1456" s="1"/>
      <c r="V1456" s="1"/>
      <c r="W1456" s="1"/>
      <c r="X1456" s="1"/>
      <c r="Y1456" s="1">
        <v>0.01</v>
      </c>
      <c r="Z1456" s="1"/>
      <c r="AA1456" s="1">
        <f t="shared" si="633"/>
        <v>0.15000000000000002</v>
      </c>
      <c r="AB1456" s="1"/>
      <c r="AC1456" s="1"/>
      <c r="AD1456" s="1"/>
      <c r="AE1456" s="1"/>
      <c r="AF1456" s="1"/>
      <c r="AG1456" s="1">
        <v>0.05</v>
      </c>
      <c r="AH1456" s="1"/>
      <c r="AI1456" s="1">
        <f t="shared" si="634"/>
        <v>0</v>
      </c>
      <c r="AJ1456" s="1"/>
      <c r="AK1456" s="1"/>
      <c r="AL1456" s="1"/>
      <c r="AM1456" s="1"/>
      <c r="AN1456" s="1"/>
      <c r="AO1456" s="1"/>
      <c r="AP1456" s="1"/>
      <c r="AQ1456" s="1"/>
      <c r="AR1456" s="1"/>
      <c r="AS1456" s="1"/>
      <c r="AT1456" s="1"/>
      <c r="AU1456" s="1"/>
      <c r="AV1456" s="1"/>
      <c r="AW1456" s="1"/>
      <c r="AX1456" s="1"/>
      <c r="AY1456" s="1"/>
      <c r="AZ1456" s="1">
        <v>0.1</v>
      </c>
      <c r="BA1456" s="1"/>
      <c r="BB1456" s="1"/>
      <c r="BC1456" s="1"/>
      <c r="BD1456" s="1"/>
      <c r="BE1456" s="1"/>
      <c r="BF1456" s="1"/>
      <c r="BG1456" s="1"/>
      <c r="BH1456" s="1"/>
      <c r="BI1456" s="1"/>
      <c r="BJ1456" s="1"/>
      <c r="BK1456" s="1"/>
      <c r="BL1456" s="1"/>
      <c r="BM1456" s="1">
        <f t="shared" si="635"/>
        <v>0</v>
      </c>
      <c r="BN1456" s="1"/>
      <c r="BO1456" s="1"/>
      <c r="BP1456" s="1"/>
    </row>
    <row r="1457" spans="1:77" s="1066" customFormat="1" hidden="1">
      <c r="A1457" s="731"/>
      <c r="B1457" s="640">
        <v>13</v>
      </c>
      <c r="C1457" s="705" t="s">
        <v>462</v>
      </c>
      <c r="D1457" s="863" t="s">
        <v>25</v>
      </c>
      <c r="E1457" s="640" t="s">
        <v>203</v>
      </c>
      <c r="F1457" s="1"/>
      <c r="G1457" s="645"/>
      <c r="H1457" s="643">
        <f t="shared" si="626"/>
        <v>0.1</v>
      </c>
      <c r="I1457" s="644"/>
      <c r="J1457" s="645">
        <f t="shared" si="627"/>
        <v>0.1</v>
      </c>
      <c r="K1457" s="1">
        <f t="shared" si="628"/>
        <v>0</v>
      </c>
      <c r="L1457" s="1">
        <f t="shared" si="629"/>
        <v>0</v>
      </c>
      <c r="M1457" s="1">
        <f t="shared" si="630"/>
        <v>0</v>
      </c>
      <c r="N1457" s="1">
        <f t="shared" si="631"/>
        <v>0</v>
      </c>
      <c r="O1457" s="1"/>
      <c r="P1457" s="1"/>
      <c r="Q1457" s="1"/>
      <c r="R1457" s="1"/>
      <c r="S1457" s="1"/>
      <c r="T1457" s="1">
        <f t="shared" si="632"/>
        <v>0</v>
      </c>
      <c r="U1457" s="1"/>
      <c r="V1457" s="1"/>
      <c r="W1457" s="1"/>
      <c r="X1457" s="1"/>
      <c r="Y1457" s="1"/>
      <c r="Z1457" s="1"/>
      <c r="AA1457" s="1">
        <f t="shared" si="633"/>
        <v>0.1</v>
      </c>
      <c r="AB1457" s="1"/>
      <c r="AC1457" s="1"/>
      <c r="AD1457" s="1"/>
      <c r="AE1457" s="1"/>
      <c r="AF1457" s="1"/>
      <c r="AG1457" s="1"/>
      <c r="AH1457" s="1"/>
      <c r="AI1457" s="1">
        <f t="shared" si="634"/>
        <v>0.05</v>
      </c>
      <c r="AJ1457" s="1"/>
      <c r="AK1457" s="1"/>
      <c r="AL1457" s="1"/>
      <c r="AM1457" s="1"/>
      <c r="AN1457" s="1"/>
      <c r="AO1457" s="1"/>
      <c r="AP1457" s="1">
        <v>0.05</v>
      </c>
      <c r="AQ1457" s="1"/>
      <c r="AR1457" s="1"/>
      <c r="AS1457" s="1"/>
      <c r="AT1457" s="1"/>
      <c r="AU1457" s="1"/>
      <c r="AV1457" s="1"/>
      <c r="AW1457" s="1"/>
      <c r="AX1457" s="1"/>
      <c r="AY1457" s="1"/>
      <c r="AZ1457" s="1">
        <v>0.05</v>
      </c>
      <c r="BA1457" s="1"/>
      <c r="BB1457" s="1"/>
      <c r="BC1457" s="1"/>
      <c r="BD1457" s="1"/>
      <c r="BE1457" s="1"/>
      <c r="BF1457" s="1"/>
      <c r="BG1457" s="1"/>
      <c r="BH1457" s="1"/>
      <c r="BI1457" s="1"/>
      <c r="BJ1457" s="1"/>
      <c r="BK1457" s="1"/>
      <c r="BL1457" s="1"/>
      <c r="BM1457" s="1">
        <f t="shared" si="635"/>
        <v>0</v>
      </c>
      <c r="BN1457" s="1"/>
      <c r="BO1457" s="1"/>
      <c r="BP1457" s="1"/>
    </row>
    <row r="1458" spans="1:77" s="1066" customFormat="1" ht="30" hidden="1">
      <c r="A1458" s="860"/>
      <c r="B1458" s="640">
        <v>32</v>
      </c>
      <c r="C1458" s="1383" t="s">
        <v>463</v>
      </c>
      <c r="D1458" s="863" t="s">
        <v>25</v>
      </c>
      <c r="E1458" s="640" t="s">
        <v>203</v>
      </c>
      <c r="F1458" s="992" t="s">
        <v>2791</v>
      </c>
      <c r="G1458" s="1382"/>
      <c r="H1458" s="643">
        <f t="shared" si="626"/>
        <v>7.2399999999999992E-2</v>
      </c>
      <c r="I1458" s="644">
        <v>0.2</v>
      </c>
      <c r="J1458" s="645">
        <f t="shared" si="627"/>
        <v>7.2399999999999992E-2</v>
      </c>
      <c r="K1458" s="1">
        <f t="shared" si="628"/>
        <v>0</v>
      </c>
      <c r="L1458" s="1">
        <f t="shared" si="629"/>
        <v>0</v>
      </c>
      <c r="M1458" s="1">
        <f t="shared" si="630"/>
        <v>0</v>
      </c>
      <c r="N1458" s="1">
        <f t="shared" si="631"/>
        <v>0</v>
      </c>
      <c r="O1458" s="1"/>
      <c r="P1458" s="1"/>
      <c r="Q1458" s="1"/>
      <c r="R1458" s="1"/>
      <c r="S1458" s="1"/>
      <c r="T1458" s="1">
        <f t="shared" si="632"/>
        <v>0</v>
      </c>
      <c r="U1458" s="1"/>
      <c r="V1458" s="1"/>
      <c r="W1458" s="1"/>
      <c r="X1458" s="1"/>
      <c r="Y1458" s="1"/>
      <c r="Z1458" s="1"/>
      <c r="AA1458" s="1">
        <f t="shared" si="633"/>
        <v>7.2399999999999992E-2</v>
      </c>
      <c r="AB1458" s="1"/>
      <c r="AC1458" s="1"/>
      <c r="AD1458" s="1"/>
      <c r="AE1458" s="1"/>
      <c r="AF1458" s="1"/>
      <c r="AG1458" s="1"/>
      <c r="AH1458" s="1"/>
      <c r="AI1458" s="1">
        <f t="shared" si="634"/>
        <v>0</v>
      </c>
      <c r="AJ1458" s="1"/>
      <c r="AK1458" s="1"/>
      <c r="AL1458" s="1"/>
      <c r="AM1458" s="1"/>
      <c r="AN1458" s="1"/>
      <c r="AO1458" s="1"/>
      <c r="AP1458" s="1"/>
      <c r="AQ1458" s="1"/>
      <c r="AR1458" s="1"/>
      <c r="AS1458" s="1"/>
      <c r="AT1458" s="1"/>
      <c r="AU1458" s="1"/>
      <c r="AV1458" s="1"/>
      <c r="AW1458" s="1"/>
      <c r="AX1458" s="1"/>
      <c r="AY1458" s="1"/>
      <c r="AZ1458" s="1">
        <f>0.03+0.0054+0.037</f>
        <v>7.2399999999999992E-2</v>
      </c>
      <c r="BA1458" s="1"/>
      <c r="BB1458" s="1"/>
      <c r="BC1458" s="1"/>
      <c r="BD1458" s="1"/>
      <c r="BE1458" s="1"/>
      <c r="BF1458" s="1"/>
      <c r="BG1458" s="1"/>
      <c r="BH1458" s="1"/>
      <c r="BI1458" s="1"/>
      <c r="BJ1458" s="1"/>
      <c r="BK1458" s="1"/>
      <c r="BL1458" s="1"/>
      <c r="BM1458" s="1">
        <f t="shared" ref="BM1458" si="636">SUM(BN1458:BP1458)</f>
        <v>0</v>
      </c>
      <c r="BN1458" s="1"/>
      <c r="BO1458" s="1"/>
      <c r="BP1458" s="1"/>
    </row>
    <row r="1459" spans="1:77" s="1066" customFormat="1" hidden="1">
      <c r="A1459" s="638"/>
      <c r="B1459" s="640"/>
      <c r="C1459" s="1383"/>
      <c r="D1459" s="640"/>
      <c r="E1459" s="640"/>
      <c r="F1459" s="640"/>
      <c r="G1459" s="642"/>
      <c r="H1459" s="643"/>
      <c r="I1459" s="644"/>
      <c r="J1459" s="645"/>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row>
    <row r="1460" spans="1:77" s="1066" customFormat="1" ht="30" hidden="1">
      <c r="A1460" s="638"/>
      <c r="B1460" s="640">
        <v>34</v>
      </c>
      <c r="C1460" s="1383" t="s">
        <v>464</v>
      </c>
      <c r="D1460" s="640" t="s">
        <v>25</v>
      </c>
      <c r="E1460" s="640" t="s">
        <v>203</v>
      </c>
      <c r="F1460" s="640"/>
      <c r="G1460" s="642"/>
      <c r="H1460" s="643">
        <f t="shared" si="626"/>
        <v>0.03</v>
      </c>
      <c r="I1460" s="644">
        <v>0.54</v>
      </c>
      <c r="J1460" s="645">
        <f>K1460+AA1460+BM1460</f>
        <v>0.03</v>
      </c>
      <c r="K1460" s="1">
        <f t="shared" si="628"/>
        <v>0.03</v>
      </c>
      <c r="L1460" s="1">
        <f t="shared" si="629"/>
        <v>0.03</v>
      </c>
      <c r="M1460" s="1">
        <f t="shared" si="630"/>
        <v>0.03</v>
      </c>
      <c r="N1460" s="1">
        <f t="shared" si="631"/>
        <v>0</v>
      </c>
      <c r="O1460" s="1"/>
      <c r="P1460" s="1"/>
      <c r="Q1460" s="1"/>
      <c r="R1460" s="1">
        <v>0.03</v>
      </c>
      <c r="S1460" s="1"/>
      <c r="T1460" s="1">
        <f t="shared" si="632"/>
        <v>0</v>
      </c>
      <c r="U1460" s="1"/>
      <c r="V1460" s="1"/>
      <c r="W1460" s="1"/>
      <c r="X1460" s="1"/>
      <c r="Y1460" s="1"/>
      <c r="Z1460" s="1"/>
      <c r="AA1460" s="1">
        <f t="shared" si="633"/>
        <v>0</v>
      </c>
      <c r="AB1460" s="1"/>
      <c r="AC1460" s="1"/>
      <c r="AD1460" s="1"/>
      <c r="AE1460" s="1"/>
      <c r="AF1460" s="1"/>
      <c r="AG1460" s="1"/>
      <c r="AH1460" s="1"/>
      <c r="AI1460" s="1">
        <f t="shared" si="634"/>
        <v>0</v>
      </c>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c r="BL1460" s="1"/>
      <c r="BM1460" s="1">
        <f t="shared" ref="BM1460:BM1462" si="637">SUM(BN1460:BP1460)</f>
        <v>0</v>
      </c>
      <c r="BN1460" s="1"/>
      <c r="BO1460" s="1"/>
      <c r="BP1460" s="1"/>
    </row>
    <row r="1461" spans="1:77" s="1066" customFormat="1" ht="45" hidden="1">
      <c r="A1461" s="638" t="s">
        <v>2792</v>
      </c>
      <c r="B1461" s="640">
        <v>30</v>
      </c>
      <c r="C1461" s="1383" t="s">
        <v>465</v>
      </c>
      <c r="D1461" s="640" t="s">
        <v>25</v>
      </c>
      <c r="E1461" s="640" t="s">
        <v>203</v>
      </c>
      <c r="F1461" s="640" t="s">
        <v>2793</v>
      </c>
      <c r="G1461" s="642"/>
      <c r="H1461" s="643">
        <f t="shared" si="626"/>
        <v>0.37</v>
      </c>
      <c r="I1461" s="644">
        <v>0.41</v>
      </c>
      <c r="J1461" s="645">
        <f>K1461+AA1461+BM1461</f>
        <v>0.37</v>
      </c>
      <c r="K1461" s="1">
        <f t="shared" si="628"/>
        <v>0</v>
      </c>
      <c r="L1461" s="1">
        <f t="shared" si="629"/>
        <v>0</v>
      </c>
      <c r="M1461" s="1">
        <f t="shared" si="630"/>
        <v>0</v>
      </c>
      <c r="N1461" s="1">
        <f t="shared" si="631"/>
        <v>0</v>
      </c>
      <c r="O1461" s="1"/>
      <c r="P1461" s="1"/>
      <c r="Q1461" s="1"/>
      <c r="R1461" s="1"/>
      <c r="S1461" s="1"/>
      <c r="T1461" s="1">
        <f t="shared" si="632"/>
        <v>0</v>
      </c>
      <c r="U1461" s="1"/>
      <c r="V1461" s="1"/>
      <c r="W1461" s="1"/>
      <c r="X1461" s="1"/>
      <c r="Y1461" s="1"/>
      <c r="Z1461" s="1"/>
      <c r="AA1461" s="1">
        <f t="shared" si="633"/>
        <v>0.37</v>
      </c>
      <c r="AB1461" s="1"/>
      <c r="AC1461" s="1"/>
      <c r="AD1461" s="1"/>
      <c r="AE1461" s="1"/>
      <c r="AF1461" s="1"/>
      <c r="AG1461" s="1"/>
      <c r="AH1461" s="1"/>
      <c r="AI1461" s="1">
        <f t="shared" si="634"/>
        <v>0</v>
      </c>
      <c r="AJ1461" s="1"/>
      <c r="AK1461" s="1"/>
      <c r="AL1461" s="1"/>
      <c r="AM1461" s="1"/>
      <c r="AN1461" s="1"/>
      <c r="AO1461" s="1"/>
      <c r="AP1461" s="1"/>
      <c r="AQ1461" s="1"/>
      <c r="AR1461" s="1"/>
      <c r="AS1461" s="1"/>
      <c r="AT1461" s="1"/>
      <c r="AU1461" s="1"/>
      <c r="AV1461" s="1"/>
      <c r="AW1461" s="1"/>
      <c r="AX1461" s="1"/>
      <c r="AY1461" s="1"/>
      <c r="AZ1461" s="1">
        <v>0.37</v>
      </c>
      <c r="BA1461" s="1"/>
      <c r="BB1461" s="1"/>
      <c r="BC1461" s="1"/>
      <c r="BD1461" s="1"/>
      <c r="BE1461" s="1"/>
      <c r="BF1461" s="1"/>
      <c r="BG1461" s="1"/>
      <c r="BH1461" s="1"/>
      <c r="BI1461" s="1"/>
      <c r="BJ1461" s="1"/>
      <c r="BK1461" s="1"/>
      <c r="BL1461" s="1"/>
      <c r="BM1461" s="1">
        <f t="shared" si="637"/>
        <v>0</v>
      </c>
      <c r="BN1461" s="1"/>
      <c r="BO1461" s="1"/>
      <c r="BP1461" s="1"/>
    </row>
    <row r="1462" spans="1:77" s="1066" customFormat="1" ht="45" hidden="1">
      <c r="A1462" s="638" t="s">
        <v>2792</v>
      </c>
      <c r="B1462" s="640">
        <v>31</v>
      </c>
      <c r="C1462" s="1383" t="s">
        <v>466</v>
      </c>
      <c r="D1462" s="640" t="s">
        <v>25</v>
      </c>
      <c r="E1462" s="640" t="s">
        <v>203</v>
      </c>
      <c r="F1462" s="992" t="s">
        <v>2794</v>
      </c>
      <c r="G1462" s="642"/>
      <c r="H1462" s="643">
        <f t="shared" si="626"/>
        <v>0.27</v>
      </c>
      <c r="I1462" s="644">
        <v>0.6</v>
      </c>
      <c r="J1462" s="645">
        <f>K1462+AA1462+BM1462</f>
        <v>0.27</v>
      </c>
      <c r="K1462" s="1">
        <f t="shared" si="628"/>
        <v>0</v>
      </c>
      <c r="L1462" s="1">
        <f t="shared" si="629"/>
        <v>0</v>
      </c>
      <c r="M1462" s="1">
        <f t="shared" si="630"/>
        <v>0</v>
      </c>
      <c r="N1462" s="1">
        <f t="shared" si="631"/>
        <v>0</v>
      </c>
      <c r="O1462" s="1"/>
      <c r="P1462" s="1"/>
      <c r="Q1462" s="1"/>
      <c r="R1462" s="1"/>
      <c r="S1462" s="1"/>
      <c r="T1462" s="1">
        <f t="shared" si="632"/>
        <v>0</v>
      </c>
      <c r="U1462" s="1"/>
      <c r="V1462" s="1"/>
      <c r="W1462" s="1"/>
      <c r="X1462" s="1"/>
      <c r="Y1462" s="1"/>
      <c r="Z1462" s="1"/>
      <c r="AA1462" s="1">
        <f t="shared" si="633"/>
        <v>0.27</v>
      </c>
      <c r="AB1462" s="1"/>
      <c r="AC1462" s="1"/>
      <c r="AD1462" s="1"/>
      <c r="AE1462" s="1"/>
      <c r="AF1462" s="1"/>
      <c r="AG1462" s="1"/>
      <c r="AH1462" s="1"/>
      <c r="AI1462" s="1">
        <f t="shared" si="634"/>
        <v>0</v>
      </c>
      <c r="AJ1462" s="1"/>
      <c r="AK1462" s="1"/>
      <c r="AL1462" s="1"/>
      <c r="AM1462" s="1"/>
      <c r="AN1462" s="1"/>
      <c r="AO1462" s="1"/>
      <c r="AP1462" s="1"/>
      <c r="AQ1462" s="1"/>
      <c r="AR1462" s="1"/>
      <c r="AS1462" s="1"/>
      <c r="AT1462" s="1"/>
      <c r="AU1462" s="1"/>
      <c r="AV1462" s="1"/>
      <c r="AW1462" s="1"/>
      <c r="AX1462" s="1"/>
      <c r="AY1462" s="1"/>
      <c r="AZ1462" s="1">
        <v>0.27</v>
      </c>
      <c r="BA1462" s="1"/>
      <c r="BB1462" s="1"/>
      <c r="BC1462" s="1"/>
      <c r="BD1462" s="1"/>
      <c r="BE1462" s="1"/>
      <c r="BF1462" s="1"/>
      <c r="BG1462" s="1"/>
      <c r="BH1462" s="1"/>
      <c r="BI1462" s="1"/>
      <c r="BJ1462" s="1"/>
      <c r="BK1462" s="1"/>
      <c r="BL1462" s="1"/>
      <c r="BM1462" s="1">
        <f t="shared" si="637"/>
        <v>0</v>
      </c>
      <c r="BN1462" s="1"/>
      <c r="BO1462" s="1"/>
      <c r="BP1462" s="1"/>
    </row>
    <row r="1463" spans="1:77" s="755" customFormat="1" ht="12.75" hidden="1">
      <c r="B1463" s="804">
        <v>42</v>
      </c>
      <c r="C1463" s="1091" t="s">
        <v>467</v>
      </c>
      <c r="D1463" s="1108" t="s">
        <v>25</v>
      </c>
      <c r="E1463" s="804" t="s">
        <v>2744</v>
      </c>
      <c r="F1463" s="1091"/>
      <c r="G1463" s="1091"/>
      <c r="H1463" s="643">
        <f t="shared" si="626"/>
        <v>0.31</v>
      </c>
      <c r="I1463" s="644"/>
      <c r="J1463" s="645">
        <f t="shared" ref="J1463" si="638">K1463+AA1463+BM1463</f>
        <v>0.31</v>
      </c>
      <c r="K1463" s="1">
        <f t="shared" si="628"/>
        <v>0</v>
      </c>
      <c r="L1463" s="1">
        <f t="shared" si="629"/>
        <v>0</v>
      </c>
      <c r="M1463" s="1">
        <f t="shared" si="630"/>
        <v>0</v>
      </c>
      <c r="N1463" s="1">
        <f t="shared" si="631"/>
        <v>0</v>
      </c>
      <c r="O1463" s="1091"/>
      <c r="P1463" s="1091"/>
      <c r="Q1463" s="1091"/>
      <c r="R1463" s="1091"/>
      <c r="S1463" s="1091"/>
      <c r="T1463" s="1">
        <f t="shared" si="632"/>
        <v>0</v>
      </c>
      <c r="U1463" s="1091"/>
      <c r="V1463" s="1091"/>
      <c r="W1463" s="1091"/>
      <c r="X1463" s="1091"/>
      <c r="Y1463" s="1091"/>
      <c r="Z1463" s="1091"/>
      <c r="AA1463" s="1">
        <f t="shared" si="633"/>
        <v>0.31</v>
      </c>
      <c r="AB1463" s="1091"/>
      <c r="AC1463" s="1091"/>
      <c r="AD1463" s="1091"/>
      <c r="AE1463" s="1091"/>
      <c r="AF1463" s="1091">
        <v>0.31</v>
      </c>
      <c r="AG1463" s="1091"/>
      <c r="AH1463" s="1091"/>
      <c r="AI1463" s="1">
        <f t="shared" si="634"/>
        <v>0</v>
      </c>
      <c r="AJ1463" s="1091"/>
      <c r="AK1463" s="1091"/>
      <c r="AL1463" s="1091"/>
      <c r="AM1463" s="1091"/>
      <c r="AN1463" s="1091"/>
      <c r="AO1463" s="1091"/>
      <c r="AP1463" s="1091"/>
      <c r="AQ1463" s="1091"/>
      <c r="AR1463" s="1091"/>
      <c r="AS1463" s="1091"/>
      <c r="AT1463" s="1091"/>
      <c r="AU1463" s="1091"/>
      <c r="AV1463" s="1091"/>
      <c r="AW1463" s="1091"/>
      <c r="AX1463" s="1091"/>
      <c r="AY1463" s="1091"/>
      <c r="AZ1463" s="1091"/>
      <c r="BA1463" s="1091"/>
      <c r="BB1463" s="1091"/>
      <c r="BC1463" s="1091"/>
      <c r="BD1463" s="1091"/>
      <c r="BE1463" s="1091"/>
      <c r="BF1463" s="1091"/>
      <c r="BG1463" s="1091"/>
      <c r="BH1463" s="1091"/>
      <c r="BI1463" s="1091"/>
      <c r="BJ1463" s="1091"/>
      <c r="BK1463" s="1091"/>
      <c r="BL1463" s="1091"/>
      <c r="BM1463" s="1">
        <f t="shared" ref="BM1463" si="639">SUM(BN1463:BP1463)</f>
        <v>0</v>
      </c>
      <c r="BN1463" s="1091"/>
      <c r="BO1463" s="1091"/>
      <c r="BP1463" s="1091"/>
    </row>
    <row r="1464" spans="1:77" s="619" customFormat="1" hidden="1">
      <c r="A1464" s="660"/>
      <c r="B1464" s="604"/>
      <c r="C1464" s="604"/>
      <c r="D1464" s="605"/>
      <c r="E1464" s="635"/>
      <c r="F1464" s="1205"/>
      <c r="G1464" s="876"/>
      <c r="H1464" s="608"/>
      <c r="I1464" s="609"/>
      <c r="J1464" s="610"/>
      <c r="K1464" s="611"/>
      <c r="L1464" s="611"/>
      <c r="M1464" s="611"/>
      <c r="N1464" s="611"/>
      <c r="O1464" s="612"/>
      <c r="P1464" s="612"/>
      <c r="Q1464" s="613"/>
      <c r="R1464" s="612"/>
      <c r="S1464" s="612"/>
      <c r="T1464" s="615"/>
      <c r="U1464" s="612"/>
      <c r="V1464" s="612"/>
      <c r="W1464" s="613"/>
      <c r="X1464" s="612"/>
      <c r="Y1464" s="612"/>
      <c r="Z1464" s="612"/>
      <c r="AA1464" s="611"/>
      <c r="AB1464" s="612"/>
      <c r="AC1464" s="612"/>
      <c r="AD1464" s="613"/>
      <c r="AE1464" s="613"/>
      <c r="AF1464" s="612"/>
      <c r="AG1464" s="612"/>
      <c r="AH1464" s="612"/>
      <c r="AI1464" s="611"/>
      <c r="AJ1464" s="612"/>
      <c r="AK1464" s="612"/>
      <c r="AL1464" s="612"/>
      <c r="AM1464" s="613"/>
      <c r="AN1464" s="612"/>
      <c r="AO1464" s="612"/>
      <c r="AP1464" s="612"/>
      <c r="AQ1464" s="613"/>
      <c r="AR1464" s="612"/>
      <c r="AS1464" s="612"/>
      <c r="AT1464" s="612"/>
      <c r="AU1464" s="616"/>
      <c r="AV1464" s="612"/>
      <c r="AW1464" s="612"/>
      <c r="AX1464" s="612"/>
      <c r="AY1464" s="612"/>
      <c r="AZ1464" s="612"/>
      <c r="BA1464" s="612"/>
      <c r="BB1464" s="612"/>
      <c r="BC1464" s="613"/>
      <c r="BD1464" s="612"/>
      <c r="BE1464" s="612"/>
      <c r="BF1464" s="612"/>
      <c r="BG1464" s="612"/>
      <c r="BH1464" s="613"/>
      <c r="BI1464" s="612"/>
      <c r="BJ1464" s="612"/>
      <c r="BK1464" s="612"/>
      <c r="BL1464" s="613"/>
      <c r="BM1464" s="611"/>
      <c r="BN1464" s="612"/>
      <c r="BO1464" s="612"/>
      <c r="BP1464" s="612"/>
      <c r="BQ1464" s="547"/>
      <c r="BR1464" s="605"/>
      <c r="BS1464" s="1227"/>
      <c r="BT1464" s="605"/>
      <c r="BU1464" s="621"/>
      <c r="BY1464" s="876"/>
    </row>
    <row r="1465" spans="1:77" s="1067" customFormat="1" ht="15.75" hidden="1">
      <c r="A1465" s="1069"/>
      <c r="B1465" s="1068">
        <v>12</v>
      </c>
      <c r="C1465" s="1069" t="s">
        <v>468</v>
      </c>
      <c r="D1465" s="1068" t="s">
        <v>25</v>
      </c>
      <c r="E1465" s="1258" t="s">
        <v>2751</v>
      </c>
      <c r="F1465" s="1069"/>
      <c r="G1465" s="1069"/>
      <c r="H1465" s="1071">
        <f t="shared" ref="H1465:H1485" si="640">J1465</f>
        <v>7.0000000000000007E-2</v>
      </c>
      <c r="I1465" s="1072"/>
      <c r="J1465" s="1073">
        <f t="shared" ref="J1465:J1485" si="641">K1465+AA1465+BM1465</f>
        <v>7.0000000000000007E-2</v>
      </c>
      <c r="K1465" s="1074">
        <f t="shared" ref="K1465" si="642">L1465+T1465+X1465+Y1465+Z1465</f>
        <v>0</v>
      </c>
      <c r="L1465" s="1074">
        <f t="shared" ref="L1465" si="643">M1465+S1465</f>
        <v>0</v>
      </c>
      <c r="M1465" s="1074">
        <f t="shared" ref="M1465" si="644">N1465+R1465</f>
        <v>0</v>
      </c>
      <c r="N1465" s="1074">
        <f t="shared" ref="N1465" si="645">O1465+P1465+Q1465</f>
        <v>0</v>
      </c>
      <c r="O1465" s="1069"/>
      <c r="P1465" s="1069"/>
      <c r="Q1465" s="1069"/>
      <c r="R1465" s="1069"/>
      <c r="S1465" s="1069"/>
      <c r="T1465" s="1074">
        <f t="shared" ref="T1465:T1485" si="646">U1465+V1465+W1465</f>
        <v>0</v>
      </c>
      <c r="U1465" s="1069"/>
      <c r="V1465" s="1069"/>
      <c r="W1465" s="1069"/>
      <c r="X1465" s="1069"/>
      <c r="Y1465" s="1069"/>
      <c r="Z1465" s="1069"/>
      <c r="AA1465" s="1074">
        <f t="shared" ref="AA1465:AA1485" si="647">SUM(AB1465:AI1465)+AW1465+SUM(AY1465:BC1465)+SUM(BF1465:BL1465)</f>
        <v>7.0000000000000007E-2</v>
      </c>
      <c r="AB1465" s="1069"/>
      <c r="AC1465" s="1069"/>
      <c r="AD1465" s="1069"/>
      <c r="AE1465" s="1069"/>
      <c r="AF1465" s="1069"/>
      <c r="AG1465" s="1069"/>
      <c r="AH1465" s="1069"/>
      <c r="AI1465" s="1074">
        <f t="shared" ref="AI1465:AI1485" si="648">SUM(AJ1465:AV1465)+AX1465+SUM(BD1465:BE1465)</f>
        <v>0</v>
      </c>
      <c r="AJ1465" s="1069"/>
      <c r="AK1465" s="1069"/>
      <c r="AL1465" s="1069"/>
      <c r="AM1465" s="1069"/>
      <c r="AN1465" s="1069"/>
      <c r="AO1465" s="1069"/>
      <c r="AP1465" s="1069"/>
      <c r="AQ1465" s="1069"/>
      <c r="AR1465" s="1069"/>
      <c r="AS1465" s="1069"/>
      <c r="AT1465" s="1069"/>
      <c r="AU1465" s="1069"/>
      <c r="AV1465" s="1069"/>
      <c r="AW1465" s="1069"/>
      <c r="AX1465" s="1069"/>
      <c r="AY1465" s="1069"/>
      <c r="AZ1465" s="1069">
        <v>7.0000000000000007E-2</v>
      </c>
      <c r="BA1465" s="1069"/>
      <c r="BB1465" s="1069"/>
      <c r="BC1465" s="1069"/>
      <c r="BD1465" s="1069"/>
      <c r="BE1465" s="1069"/>
      <c r="BF1465" s="1069"/>
      <c r="BG1465" s="1069"/>
      <c r="BH1465" s="1069"/>
      <c r="BI1465" s="1069"/>
      <c r="BJ1465" s="1069"/>
      <c r="BK1465" s="1069"/>
      <c r="BL1465" s="1069"/>
      <c r="BM1465" s="1074">
        <f t="shared" ref="BM1465:BM1485" si="649">SUM(BN1465:BP1465)</f>
        <v>0</v>
      </c>
      <c r="BN1465" s="1069"/>
      <c r="BO1465" s="1069"/>
      <c r="BP1465" s="1069"/>
    </row>
    <row r="1466" spans="1:77" s="773" customFormat="1" ht="30" hidden="1">
      <c r="A1466" s="768"/>
      <c r="B1466" s="1110"/>
      <c r="C1466" s="1110" t="s">
        <v>469</v>
      </c>
      <c r="D1466" s="770" t="s">
        <v>25</v>
      </c>
      <c r="E1466" s="771" t="s">
        <v>2751</v>
      </c>
      <c r="F1466" s="1111"/>
      <c r="G1466" s="1112">
        <v>1.3</v>
      </c>
      <c r="H1466" s="1055">
        <f t="shared" si="640"/>
        <v>1.2999999999999998</v>
      </c>
      <c r="I1466" s="703"/>
      <c r="J1466" s="772">
        <f t="shared" si="641"/>
        <v>1.2999999999999998</v>
      </c>
      <c r="K1466" s="736">
        <f>L1466+T1466+X1466+Y1466+Z1466</f>
        <v>0.7</v>
      </c>
      <c r="L1466" s="736">
        <f>M1466+S1466</f>
        <v>0.7</v>
      </c>
      <c r="M1466" s="736">
        <f>N1466+R1466</f>
        <v>0.7</v>
      </c>
      <c r="N1466" s="736">
        <f>O1466+P1466+Q1466</f>
        <v>0</v>
      </c>
      <c r="O1466" s="736"/>
      <c r="P1466" s="736"/>
      <c r="Q1466" s="736"/>
      <c r="R1466" s="736">
        <v>0.7</v>
      </c>
      <c r="S1466" s="736"/>
      <c r="T1466" s="736">
        <f t="shared" si="646"/>
        <v>0</v>
      </c>
      <c r="U1466" s="736"/>
      <c r="V1466" s="736"/>
      <c r="W1466" s="736"/>
      <c r="X1466" s="736"/>
      <c r="Y1466" s="736"/>
      <c r="Z1466" s="736"/>
      <c r="AA1466" s="736">
        <f t="shared" si="647"/>
        <v>0</v>
      </c>
      <c r="AB1466" s="736"/>
      <c r="AC1466" s="736"/>
      <c r="AD1466" s="736"/>
      <c r="AE1466" s="736"/>
      <c r="AF1466" s="736"/>
      <c r="AG1466" s="736"/>
      <c r="AH1466" s="736"/>
      <c r="AI1466" s="736">
        <f t="shared" si="648"/>
        <v>0</v>
      </c>
      <c r="AJ1466" s="736"/>
      <c r="AK1466" s="736"/>
      <c r="AL1466" s="736"/>
      <c r="AM1466" s="736"/>
      <c r="AN1466" s="736"/>
      <c r="AO1466" s="736"/>
      <c r="AP1466" s="736"/>
      <c r="AQ1466" s="736"/>
      <c r="AR1466" s="736"/>
      <c r="AS1466" s="736"/>
      <c r="AT1466" s="736"/>
      <c r="AU1466" s="736"/>
      <c r="AV1466" s="736"/>
      <c r="AW1466" s="736"/>
      <c r="AX1466" s="736"/>
      <c r="AY1466" s="736"/>
      <c r="AZ1466" s="736"/>
      <c r="BA1466" s="736"/>
      <c r="BB1466" s="736"/>
      <c r="BC1466" s="736"/>
      <c r="BD1466" s="736"/>
      <c r="BE1466" s="736"/>
      <c r="BF1466" s="736"/>
      <c r="BG1466" s="736"/>
      <c r="BH1466" s="736"/>
      <c r="BI1466" s="736"/>
      <c r="BJ1466" s="736"/>
      <c r="BK1466" s="736"/>
      <c r="BL1466" s="736"/>
      <c r="BM1466" s="736">
        <f t="shared" si="649"/>
        <v>0.6</v>
      </c>
      <c r="BN1466" s="736">
        <v>0.6</v>
      </c>
      <c r="BO1466" s="736"/>
      <c r="BP1466" s="736"/>
    </row>
    <row r="1467" spans="1:77" s="773" customFormat="1" ht="30" hidden="1">
      <c r="A1467" s="768"/>
      <c r="B1467" s="1110"/>
      <c r="C1467" s="1110" t="s">
        <v>470</v>
      </c>
      <c r="D1467" s="770" t="s">
        <v>25</v>
      </c>
      <c r="E1467" s="771" t="s">
        <v>2751</v>
      </c>
      <c r="F1467" s="1111"/>
      <c r="G1467" s="1112"/>
      <c r="H1467" s="1055">
        <f t="shared" si="640"/>
        <v>3.71</v>
      </c>
      <c r="I1467" s="703"/>
      <c r="J1467" s="772">
        <f t="shared" si="641"/>
        <v>3.71</v>
      </c>
      <c r="K1467" s="736">
        <f>L1467+T1467+X1467+Y1467+Z1467</f>
        <v>0</v>
      </c>
      <c r="L1467" s="736">
        <f>M1467+S1467</f>
        <v>0</v>
      </c>
      <c r="M1467" s="736">
        <f>N1467+R1467</f>
        <v>0</v>
      </c>
      <c r="N1467" s="736">
        <f>O1467+P1467+Q1467</f>
        <v>0</v>
      </c>
      <c r="O1467" s="736"/>
      <c r="P1467" s="736"/>
      <c r="Q1467" s="736"/>
      <c r="R1467" s="736"/>
      <c r="S1467" s="736"/>
      <c r="T1467" s="736">
        <f t="shared" si="646"/>
        <v>0</v>
      </c>
      <c r="U1467" s="736"/>
      <c r="V1467" s="736"/>
      <c r="W1467" s="736"/>
      <c r="X1467" s="736"/>
      <c r="Y1467" s="736"/>
      <c r="Z1467" s="736"/>
      <c r="AA1467" s="736">
        <f t="shared" si="647"/>
        <v>3.71</v>
      </c>
      <c r="AB1467" s="736"/>
      <c r="AC1467" s="736"/>
      <c r="AD1467" s="736"/>
      <c r="AE1467" s="736"/>
      <c r="AF1467" s="736"/>
      <c r="AG1467" s="1111">
        <v>3.71</v>
      </c>
      <c r="AH1467" s="736"/>
      <c r="AI1467" s="736">
        <f t="shared" si="648"/>
        <v>0</v>
      </c>
      <c r="AJ1467" s="736"/>
      <c r="AK1467" s="736"/>
      <c r="AL1467" s="736"/>
      <c r="AM1467" s="736"/>
      <c r="AN1467" s="736"/>
      <c r="AO1467" s="736"/>
      <c r="AP1467" s="736"/>
      <c r="AQ1467" s="736"/>
      <c r="AR1467" s="736"/>
      <c r="AS1467" s="736"/>
      <c r="AT1467" s="736"/>
      <c r="AU1467" s="736"/>
      <c r="AV1467" s="736"/>
      <c r="AW1467" s="736"/>
      <c r="AX1467" s="736"/>
      <c r="AY1467" s="736"/>
      <c r="AZ1467" s="736"/>
      <c r="BA1467" s="736"/>
      <c r="BB1467" s="736"/>
      <c r="BC1467" s="736"/>
      <c r="BD1467" s="736"/>
      <c r="BE1467" s="736"/>
      <c r="BF1467" s="736"/>
      <c r="BG1467" s="736"/>
      <c r="BH1467" s="736"/>
      <c r="BI1467" s="736"/>
      <c r="BJ1467" s="736"/>
      <c r="BK1467" s="736"/>
      <c r="BL1467" s="736"/>
      <c r="BM1467" s="736">
        <f t="shared" si="649"/>
        <v>0</v>
      </c>
      <c r="BN1467" s="736"/>
      <c r="BO1467" s="736"/>
      <c r="BP1467" s="736"/>
    </row>
    <row r="1468" spans="1:77" s="773" customFormat="1" hidden="1">
      <c r="A1468" s="1384"/>
      <c r="B1468" s="1385">
        <v>10</v>
      </c>
      <c r="C1468" s="1385" t="s">
        <v>471</v>
      </c>
      <c r="D1468" s="1386" t="s">
        <v>25</v>
      </c>
      <c r="E1468" s="771" t="s">
        <v>2751</v>
      </c>
      <c r="F1468" s="1387"/>
      <c r="G1468" s="1319"/>
      <c r="H1468" s="655">
        <f t="shared" si="640"/>
        <v>0.18</v>
      </c>
      <c r="I1468" s="656"/>
      <c r="J1468" s="1049">
        <f t="shared" si="641"/>
        <v>0.18</v>
      </c>
      <c r="K1468" s="806">
        <f t="shared" ref="K1468:K1482" si="650">L1468+T1468+X1468+Y1468+Z1468</f>
        <v>0</v>
      </c>
      <c r="L1468" s="806">
        <f t="shared" ref="L1468:L1482" si="651">M1468+S1468</f>
        <v>0</v>
      </c>
      <c r="M1468" s="806">
        <f t="shared" ref="M1468:M1482" si="652">N1468+R1468</f>
        <v>0</v>
      </c>
      <c r="N1468" s="806">
        <f t="shared" ref="N1468:N1482" si="653">O1468+P1468+Q1468</f>
        <v>0</v>
      </c>
      <c r="O1468" s="806"/>
      <c r="P1468" s="806"/>
      <c r="Q1468" s="806"/>
      <c r="R1468" s="806"/>
      <c r="S1468" s="806"/>
      <c r="T1468" s="806">
        <f t="shared" si="646"/>
        <v>0</v>
      </c>
      <c r="U1468" s="806"/>
      <c r="V1468" s="806"/>
      <c r="W1468" s="806"/>
      <c r="X1468" s="806"/>
      <c r="Y1468" s="806"/>
      <c r="Z1468" s="806"/>
      <c r="AA1468" s="736">
        <f t="shared" si="647"/>
        <v>0.18</v>
      </c>
      <c r="AB1468" s="806"/>
      <c r="AC1468" s="806"/>
      <c r="AD1468" s="806"/>
      <c r="AE1468" s="806"/>
      <c r="AF1468" s="806"/>
      <c r="AG1468" s="806"/>
      <c r="AH1468" s="806"/>
      <c r="AI1468" s="736">
        <f t="shared" si="648"/>
        <v>0.15</v>
      </c>
      <c r="AJ1468" s="806">
        <v>0.15</v>
      </c>
      <c r="AK1468" s="806"/>
      <c r="AL1468" s="806"/>
      <c r="AM1468" s="685"/>
      <c r="AN1468" s="806"/>
      <c r="AO1468" s="806"/>
      <c r="AP1468" s="806"/>
      <c r="AQ1468" s="806"/>
      <c r="AR1468" s="806"/>
      <c r="AS1468" s="806"/>
      <c r="AT1468" s="806"/>
      <c r="AU1468" s="806"/>
      <c r="AV1468" s="806"/>
      <c r="AW1468" s="806"/>
      <c r="AX1468" s="806"/>
      <c r="AY1468" s="806"/>
      <c r="AZ1468" s="806">
        <v>0.03</v>
      </c>
      <c r="BA1468" s="806"/>
      <c r="BB1468" s="806"/>
      <c r="BC1468" s="806"/>
      <c r="BD1468" s="806"/>
      <c r="BE1468" s="806"/>
      <c r="BF1468" s="806"/>
      <c r="BG1468" s="806"/>
      <c r="BH1468" s="806"/>
      <c r="BI1468" s="806"/>
      <c r="BJ1468" s="806"/>
      <c r="BK1468" s="806"/>
      <c r="BL1468" s="806"/>
      <c r="BM1468" s="806">
        <f t="shared" si="649"/>
        <v>0</v>
      </c>
      <c r="BN1468" s="806"/>
      <c r="BO1468" s="806"/>
      <c r="BP1468" s="806"/>
    </row>
    <row r="1469" spans="1:77" s="773" customFormat="1" ht="60" hidden="1">
      <c r="A1469" s="1384" t="s">
        <v>2795</v>
      </c>
      <c r="B1469" s="1388">
        <v>11</v>
      </c>
      <c r="C1469" s="1388" t="s">
        <v>472</v>
      </c>
      <c r="D1469" s="1389" t="s">
        <v>25</v>
      </c>
      <c r="E1469" s="771" t="s">
        <v>2751</v>
      </c>
      <c r="F1469" s="1390" t="s">
        <v>2796</v>
      </c>
      <c r="G1469" s="1319"/>
      <c r="H1469" s="655">
        <f t="shared" si="640"/>
        <v>0.16399999999999998</v>
      </c>
      <c r="I1469" s="656">
        <v>1.0900000000000001</v>
      </c>
      <c r="J1469" s="1049">
        <f t="shared" si="641"/>
        <v>0.16399999999999998</v>
      </c>
      <c r="K1469" s="806">
        <f t="shared" si="650"/>
        <v>0</v>
      </c>
      <c r="L1469" s="806">
        <f t="shared" si="651"/>
        <v>0</v>
      </c>
      <c r="M1469" s="806">
        <f t="shared" si="652"/>
        <v>0</v>
      </c>
      <c r="N1469" s="806">
        <f t="shared" si="653"/>
        <v>0</v>
      </c>
      <c r="O1469" s="806"/>
      <c r="P1469" s="806"/>
      <c r="Q1469" s="806"/>
      <c r="R1469" s="806"/>
      <c r="S1469" s="806"/>
      <c r="T1469" s="806">
        <f t="shared" si="646"/>
        <v>0</v>
      </c>
      <c r="U1469" s="806"/>
      <c r="V1469" s="806"/>
      <c r="W1469" s="806"/>
      <c r="X1469" s="806"/>
      <c r="Y1469" s="806"/>
      <c r="Z1469" s="806"/>
      <c r="AA1469" s="736">
        <f t="shared" si="647"/>
        <v>0.15999999999999998</v>
      </c>
      <c r="AB1469" s="806"/>
      <c r="AC1469" s="806"/>
      <c r="AD1469" s="806"/>
      <c r="AE1469" s="806"/>
      <c r="AF1469" s="806"/>
      <c r="AG1469" s="806"/>
      <c r="AH1469" s="806"/>
      <c r="AI1469" s="736">
        <f t="shared" si="648"/>
        <v>0.02</v>
      </c>
      <c r="AJ1469" s="806"/>
      <c r="AK1469" s="806"/>
      <c r="AL1469" s="806">
        <v>0.01</v>
      </c>
      <c r="AM1469" s="685"/>
      <c r="AN1469" s="806">
        <v>0.01</v>
      </c>
      <c r="AO1469" s="806"/>
      <c r="AP1469" s="806"/>
      <c r="AQ1469" s="806"/>
      <c r="AR1469" s="806"/>
      <c r="AS1469" s="806"/>
      <c r="AT1469" s="806"/>
      <c r="AU1469" s="806"/>
      <c r="AV1469" s="806"/>
      <c r="AW1469" s="806"/>
      <c r="AX1469" s="806"/>
      <c r="AY1469" s="806"/>
      <c r="AZ1469" s="806">
        <v>0.12</v>
      </c>
      <c r="BA1469" s="806">
        <v>0.02</v>
      </c>
      <c r="BB1469" s="806"/>
      <c r="BC1469" s="806"/>
      <c r="BD1469" s="806"/>
      <c r="BE1469" s="806"/>
      <c r="BF1469" s="806"/>
      <c r="BG1469" s="806"/>
      <c r="BH1469" s="806"/>
      <c r="BI1469" s="806"/>
      <c r="BJ1469" s="806"/>
      <c r="BK1469" s="806"/>
      <c r="BL1469" s="806"/>
      <c r="BM1469" s="806">
        <f t="shared" si="649"/>
        <v>4.0000000000000001E-3</v>
      </c>
      <c r="BN1469" s="806">
        <v>4.0000000000000001E-3</v>
      </c>
      <c r="BO1469" s="806"/>
      <c r="BP1469" s="806"/>
    </row>
    <row r="1470" spans="1:77" s="773" customFormat="1" hidden="1">
      <c r="A1470" s="679"/>
      <c r="B1470" s="680"/>
      <c r="C1470" s="1309" t="s">
        <v>335</v>
      </c>
      <c r="D1470" s="611" t="s">
        <v>25</v>
      </c>
      <c r="E1470" s="667" t="s">
        <v>2797</v>
      </c>
      <c r="F1470" s="611"/>
      <c r="G1470" s="610"/>
      <c r="H1470" s="608">
        <f t="shared" si="640"/>
        <v>2.89</v>
      </c>
      <c r="I1470" s="609">
        <v>1.62</v>
      </c>
      <c r="J1470" s="610">
        <f>K1470+AA1470+BM1470</f>
        <v>2.89</v>
      </c>
      <c r="K1470" s="611">
        <f t="shared" si="650"/>
        <v>2.2600000000000002</v>
      </c>
      <c r="L1470" s="611">
        <f t="shared" si="651"/>
        <v>0.9</v>
      </c>
      <c r="M1470" s="611">
        <f t="shared" si="652"/>
        <v>0.9</v>
      </c>
      <c r="N1470" s="611">
        <f t="shared" si="653"/>
        <v>0</v>
      </c>
      <c r="O1470" s="611"/>
      <c r="P1470" s="611"/>
      <c r="Q1470" s="611"/>
      <c r="R1470" s="611">
        <v>0.9</v>
      </c>
      <c r="S1470" s="611"/>
      <c r="T1470" s="611">
        <f t="shared" si="646"/>
        <v>0</v>
      </c>
      <c r="U1470" s="611"/>
      <c r="V1470" s="611"/>
      <c r="W1470" s="611"/>
      <c r="X1470" s="611"/>
      <c r="Y1470" s="611">
        <v>1.36</v>
      </c>
      <c r="Z1470" s="611"/>
      <c r="AA1470" s="611">
        <f t="shared" ref="AA1470" si="654">SUM(AB1470:AI1470)+AW1470+SUM(AY1470:BC1470)+SUM(BF1470:BL1470)</f>
        <v>0.63</v>
      </c>
      <c r="AB1470" s="611"/>
      <c r="AC1470" s="611"/>
      <c r="AD1470" s="611"/>
      <c r="AE1470" s="611"/>
      <c r="AF1470" s="611"/>
      <c r="AG1470" s="611"/>
      <c r="AH1470" s="611"/>
      <c r="AI1470" s="611">
        <f t="shared" ref="AI1470" si="655">SUM(AJ1470:AV1470)+AX1470+SUM(BD1470:BE1470)</f>
        <v>0.1</v>
      </c>
      <c r="AJ1470" s="611"/>
      <c r="AK1470" s="611">
        <v>0.1</v>
      </c>
      <c r="AL1470" s="611"/>
      <c r="AM1470" s="611"/>
      <c r="AN1470" s="611"/>
      <c r="AO1470" s="611"/>
      <c r="AP1470" s="611"/>
      <c r="AQ1470" s="611"/>
      <c r="AR1470" s="611"/>
      <c r="AS1470" s="611"/>
      <c r="AT1470" s="611"/>
      <c r="AU1470" s="611"/>
      <c r="AV1470" s="611"/>
      <c r="AW1470" s="611"/>
      <c r="AX1470" s="611"/>
      <c r="AY1470" s="611"/>
      <c r="AZ1470" s="611">
        <v>0.53</v>
      </c>
      <c r="BA1470" s="611"/>
      <c r="BB1470" s="611"/>
      <c r="BC1470" s="611"/>
      <c r="BD1470" s="611"/>
      <c r="BE1470" s="611"/>
      <c r="BF1470" s="611"/>
      <c r="BG1470" s="611"/>
      <c r="BH1470" s="611"/>
      <c r="BI1470" s="611"/>
      <c r="BJ1470" s="611"/>
      <c r="BK1470" s="611"/>
      <c r="BL1470" s="611"/>
      <c r="BM1470" s="611">
        <f t="shared" si="649"/>
        <v>0</v>
      </c>
      <c r="BN1470" s="611"/>
      <c r="BO1470" s="611"/>
      <c r="BP1470" s="611"/>
    </row>
    <row r="1471" spans="1:77" s="773" customFormat="1" hidden="1">
      <c r="A1471" s="1384"/>
      <c r="B1471" s="1385">
        <v>14</v>
      </c>
      <c r="C1471" s="1385" t="s">
        <v>473</v>
      </c>
      <c r="D1471" s="1389" t="s">
        <v>25</v>
      </c>
      <c r="E1471" s="771" t="s">
        <v>2751</v>
      </c>
      <c r="F1471" s="623"/>
      <c r="G1471" s="1319"/>
      <c r="H1471" s="655">
        <f t="shared" si="640"/>
        <v>0.18</v>
      </c>
      <c r="I1471" s="656"/>
      <c r="J1471" s="1049">
        <f t="shared" si="641"/>
        <v>0.18</v>
      </c>
      <c r="K1471" s="806">
        <f t="shared" si="650"/>
        <v>0</v>
      </c>
      <c r="L1471" s="806">
        <f t="shared" si="651"/>
        <v>0</v>
      </c>
      <c r="M1471" s="806">
        <f t="shared" si="652"/>
        <v>0</v>
      </c>
      <c r="N1471" s="806">
        <f t="shared" si="653"/>
        <v>0</v>
      </c>
      <c r="O1471" s="806"/>
      <c r="P1471" s="806"/>
      <c r="Q1471" s="806"/>
      <c r="R1471" s="806"/>
      <c r="S1471" s="806"/>
      <c r="T1471" s="806">
        <f t="shared" si="646"/>
        <v>0</v>
      </c>
      <c r="U1471" s="806"/>
      <c r="V1471" s="806"/>
      <c r="W1471" s="806"/>
      <c r="X1471" s="806"/>
      <c r="Y1471" s="806"/>
      <c r="Z1471" s="806"/>
      <c r="AA1471" s="736">
        <f t="shared" si="647"/>
        <v>0.18</v>
      </c>
      <c r="AB1471" s="806"/>
      <c r="AC1471" s="806"/>
      <c r="AD1471" s="806"/>
      <c r="AE1471" s="806"/>
      <c r="AF1471" s="806"/>
      <c r="AG1471" s="806"/>
      <c r="AH1471" s="806"/>
      <c r="AI1471" s="736">
        <f t="shared" si="648"/>
        <v>0</v>
      </c>
      <c r="AJ1471" s="806"/>
      <c r="AK1471" s="806"/>
      <c r="AL1471" s="806"/>
      <c r="AM1471" s="685"/>
      <c r="AN1471" s="806"/>
      <c r="AO1471" s="806"/>
      <c r="AP1471" s="806"/>
      <c r="AQ1471" s="806"/>
      <c r="AR1471" s="806"/>
      <c r="AS1471" s="806"/>
      <c r="AT1471" s="806"/>
      <c r="AU1471" s="806"/>
      <c r="AV1471" s="806"/>
      <c r="AW1471" s="806"/>
      <c r="AX1471" s="806"/>
      <c r="AY1471" s="806"/>
      <c r="AZ1471" s="806">
        <v>0.18</v>
      </c>
      <c r="BA1471" s="806"/>
      <c r="BB1471" s="806"/>
      <c r="BC1471" s="806"/>
      <c r="BD1471" s="806"/>
      <c r="BE1471" s="806"/>
      <c r="BF1471" s="806"/>
      <c r="BG1471" s="806"/>
      <c r="BH1471" s="806"/>
      <c r="BI1471" s="806"/>
      <c r="BJ1471" s="806"/>
      <c r="BK1471" s="806"/>
      <c r="BL1471" s="806"/>
      <c r="BM1471" s="806">
        <f t="shared" si="649"/>
        <v>0</v>
      </c>
      <c r="BN1471" s="806"/>
      <c r="BO1471" s="806"/>
      <c r="BP1471" s="806"/>
    </row>
    <row r="1472" spans="1:77" s="773" customFormat="1" ht="45" hidden="1">
      <c r="A1472" s="1384" t="s">
        <v>2798</v>
      </c>
      <c r="B1472" s="1391">
        <v>15</v>
      </c>
      <c r="C1472" s="1391" t="s">
        <v>474</v>
      </c>
      <c r="D1472" s="1386" t="s">
        <v>25</v>
      </c>
      <c r="E1472" s="771" t="s">
        <v>2751</v>
      </c>
      <c r="F1472" s="623"/>
      <c r="G1472" s="654"/>
      <c r="H1472" s="655">
        <f t="shared" si="640"/>
        <v>0.09</v>
      </c>
      <c r="I1472" s="656"/>
      <c r="J1472" s="1049">
        <f t="shared" si="641"/>
        <v>0.09</v>
      </c>
      <c r="K1472" s="806">
        <f t="shared" si="650"/>
        <v>0</v>
      </c>
      <c r="L1472" s="806">
        <f t="shared" si="651"/>
        <v>0</v>
      </c>
      <c r="M1472" s="806">
        <f t="shared" si="652"/>
        <v>0</v>
      </c>
      <c r="N1472" s="806">
        <f t="shared" si="653"/>
        <v>0</v>
      </c>
      <c r="O1472" s="806"/>
      <c r="P1472" s="806"/>
      <c r="Q1472" s="806"/>
      <c r="R1472" s="806"/>
      <c r="S1472" s="806"/>
      <c r="T1472" s="806">
        <f t="shared" si="646"/>
        <v>0</v>
      </c>
      <c r="U1472" s="806"/>
      <c r="V1472" s="806"/>
      <c r="W1472" s="806"/>
      <c r="X1472" s="806"/>
      <c r="Y1472" s="806"/>
      <c r="Z1472" s="806"/>
      <c r="AA1472" s="736">
        <f t="shared" si="647"/>
        <v>0.09</v>
      </c>
      <c r="AB1472" s="806"/>
      <c r="AC1472" s="806"/>
      <c r="AD1472" s="806"/>
      <c r="AE1472" s="806"/>
      <c r="AF1472" s="806"/>
      <c r="AG1472" s="806"/>
      <c r="AH1472" s="806"/>
      <c r="AI1472" s="736">
        <f t="shared" si="648"/>
        <v>0</v>
      </c>
      <c r="AJ1472" s="806"/>
      <c r="AK1472" s="806"/>
      <c r="AL1472" s="806"/>
      <c r="AM1472" s="685"/>
      <c r="AN1472" s="806"/>
      <c r="AO1472" s="806"/>
      <c r="AP1472" s="806"/>
      <c r="AQ1472" s="806"/>
      <c r="AR1472" s="806"/>
      <c r="AS1472" s="806"/>
      <c r="AT1472" s="806"/>
      <c r="AU1472" s="806"/>
      <c r="AV1472" s="806"/>
      <c r="AW1472" s="806"/>
      <c r="AX1472" s="806"/>
      <c r="AY1472" s="806"/>
      <c r="AZ1472" s="806">
        <v>0.09</v>
      </c>
      <c r="BA1472" s="806"/>
      <c r="BB1472" s="806"/>
      <c r="BC1472" s="806"/>
      <c r="BD1472" s="806"/>
      <c r="BE1472" s="806"/>
      <c r="BF1472" s="806"/>
      <c r="BG1472" s="806"/>
      <c r="BH1472" s="806"/>
      <c r="BI1472" s="806"/>
      <c r="BJ1472" s="806"/>
      <c r="BK1472" s="806"/>
      <c r="BL1472" s="806"/>
      <c r="BM1472" s="806">
        <f t="shared" si="649"/>
        <v>0</v>
      </c>
      <c r="BN1472" s="806"/>
      <c r="BO1472" s="806"/>
      <c r="BP1472" s="806"/>
    </row>
    <row r="1473" spans="1:68" s="773" customFormat="1" ht="45" hidden="1">
      <c r="A1473" s="768" t="s">
        <v>2798</v>
      </c>
      <c r="B1473" s="769">
        <v>16</v>
      </c>
      <c r="C1473" s="769" t="s">
        <v>475</v>
      </c>
      <c r="D1473" s="770" t="s">
        <v>25</v>
      </c>
      <c r="E1473" s="771" t="s">
        <v>2751</v>
      </c>
      <c r="F1473" s="770"/>
      <c r="G1473" s="701"/>
      <c r="H1473" s="702">
        <f t="shared" si="640"/>
        <v>0.96</v>
      </c>
      <c r="I1473" s="703"/>
      <c r="J1473" s="772">
        <f t="shared" si="641"/>
        <v>0.96</v>
      </c>
      <c r="K1473" s="736">
        <f t="shared" si="650"/>
        <v>0.22</v>
      </c>
      <c r="L1473" s="736">
        <f t="shared" si="651"/>
        <v>0.12</v>
      </c>
      <c r="M1473" s="736">
        <f t="shared" si="652"/>
        <v>0.12</v>
      </c>
      <c r="N1473" s="736">
        <f t="shared" si="653"/>
        <v>0</v>
      </c>
      <c r="O1473" s="736"/>
      <c r="P1473" s="736"/>
      <c r="Q1473" s="736"/>
      <c r="R1473" s="736">
        <v>0.12</v>
      </c>
      <c r="S1473" s="736"/>
      <c r="T1473" s="736">
        <f t="shared" si="646"/>
        <v>0</v>
      </c>
      <c r="U1473" s="736"/>
      <c r="V1473" s="736"/>
      <c r="W1473" s="736"/>
      <c r="X1473" s="736"/>
      <c r="Y1473" s="736">
        <v>0.1</v>
      </c>
      <c r="Z1473" s="736"/>
      <c r="AA1473" s="736">
        <f t="shared" si="647"/>
        <v>0.74</v>
      </c>
      <c r="AB1473" s="736"/>
      <c r="AC1473" s="736"/>
      <c r="AD1473" s="736"/>
      <c r="AE1473" s="736"/>
      <c r="AF1473" s="736"/>
      <c r="AG1473" s="736"/>
      <c r="AH1473" s="736"/>
      <c r="AI1473" s="736">
        <f t="shared" si="648"/>
        <v>0</v>
      </c>
      <c r="AJ1473" s="736"/>
      <c r="AK1473" s="736"/>
      <c r="AL1473" s="736"/>
      <c r="AM1473" s="685"/>
      <c r="AN1473" s="736"/>
      <c r="AO1473" s="736"/>
      <c r="AP1473" s="736"/>
      <c r="AQ1473" s="736"/>
      <c r="AR1473" s="736"/>
      <c r="AS1473" s="736"/>
      <c r="AT1473" s="736"/>
      <c r="AU1473" s="736"/>
      <c r="AV1473" s="736"/>
      <c r="AW1473" s="736"/>
      <c r="AX1473" s="736"/>
      <c r="AY1473" s="736"/>
      <c r="AZ1473" s="736">
        <v>0.6</v>
      </c>
      <c r="BA1473" s="736"/>
      <c r="BB1473" s="736"/>
      <c r="BC1473" s="736"/>
      <c r="BD1473" s="736"/>
      <c r="BE1473" s="736"/>
      <c r="BF1473" s="736"/>
      <c r="BG1473" s="736"/>
      <c r="BH1473" s="736"/>
      <c r="BI1473" s="736"/>
      <c r="BJ1473" s="736"/>
      <c r="BK1473" s="736">
        <v>0.14000000000000001</v>
      </c>
      <c r="BL1473" s="736"/>
      <c r="BM1473" s="736">
        <f t="shared" si="649"/>
        <v>0</v>
      </c>
      <c r="BN1473" s="736"/>
      <c r="BO1473" s="736"/>
      <c r="BP1473" s="736"/>
    </row>
    <row r="1474" spans="1:68" s="773" customFormat="1" ht="38.25" hidden="1">
      <c r="A1474" s="1392" t="s">
        <v>2799</v>
      </c>
      <c r="B1474" s="1363">
        <v>18</v>
      </c>
      <c r="C1474" s="1393" t="s">
        <v>476</v>
      </c>
      <c r="D1474" s="736" t="s">
        <v>25</v>
      </c>
      <c r="E1474" s="771" t="s">
        <v>2751</v>
      </c>
      <c r="F1474" s="736"/>
      <c r="G1474" s="772"/>
      <c r="H1474" s="702">
        <f t="shared" si="640"/>
        <v>0.26</v>
      </c>
      <c r="I1474" s="703">
        <v>0.41</v>
      </c>
      <c r="J1474" s="772">
        <f t="shared" si="641"/>
        <v>0.26</v>
      </c>
      <c r="K1474" s="736">
        <f t="shared" si="650"/>
        <v>0</v>
      </c>
      <c r="L1474" s="736">
        <f t="shared" si="651"/>
        <v>0</v>
      </c>
      <c r="M1474" s="736">
        <f t="shared" si="652"/>
        <v>0</v>
      </c>
      <c r="N1474" s="736">
        <f t="shared" si="653"/>
        <v>0</v>
      </c>
      <c r="O1474" s="736"/>
      <c r="P1474" s="736"/>
      <c r="Q1474" s="736"/>
      <c r="R1474" s="736"/>
      <c r="S1474" s="736"/>
      <c r="T1474" s="736">
        <f t="shared" si="646"/>
        <v>0</v>
      </c>
      <c r="U1474" s="736"/>
      <c r="V1474" s="736"/>
      <c r="W1474" s="736"/>
      <c r="X1474" s="736"/>
      <c r="Y1474" s="736"/>
      <c r="Z1474" s="736"/>
      <c r="AA1474" s="736">
        <f t="shared" si="647"/>
        <v>0.26</v>
      </c>
      <c r="AB1474" s="736"/>
      <c r="AC1474" s="736"/>
      <c r="AD1474" s="736"/>
      <c r="AE1474" s="736"/>
      <c r="AF1474" s="736"/>
      <c r="AG1474" s="736"/>
      <c r="AH1474" s="736"/>
      <c r="AI1474" s="736">
        <f t="shared" si="648"/>
        <v>0.01</v>
      </c>
      <c r="AJ1474" s="736"/>
      <c r="AK1474" s="736"/>
      <c r="AL1474" s="736"/>
      <c r="AM1474" s="685"/>
      <c r="AN1474" s="736"/>
      <c r="AO1474" s="736"/>
      <c r="AP1474" s="736"/>
      <c r="AQ1474" s="736"/>
      <c r="AR1474" s="736">
        <v>0.01</v>
      </c>
      <c r="AS1474" s="736"/>
      <c r="AT1474" s="736"/>
      <c r="AU1474" s="736"/>
      <c r="AV1474" s="736"/>
      <c r="AW1474" s="736"/>
      <c r="AX1474" s="736"/>
      <c r="AY1474" s="736"/>
      <c r="AZ1474" s="736">
        <v>0.25</v>
      </c>
      <c r="BA1474" s="736"/>
      <c r="BB1474" s="736"/>
      <c r="BC1474" s="736"/>
      <c r="BD1474" s="736"/>
      <c r="BE1474" s="736"/>
      <c r="BF1474" s="736"/>
      <c r="BG1474" s="736"/>
      <c r="BH1474" s="736"/>
      <c r="BI1474" s="736"/>
      <c r="BJ1474" s="736"/>
      <c r="BK1474" s="736"/>
      <c r="BL1474" s="736"/>
      <c r="BM1474" s="736">
        <f t="shared" si="649"/>
        <v>0</v>
      </c>
      <c r="BN1474" s="736"/>
      <c r="BO1474" s="736"/>
      <c r="BP1474" s="736"/>
    </row>
    <row r="1475" spans="1:68" s="773" customFormat="1" ht="25.5" hidden="1">
      <c r="A1475" s="1392" t="s">
        <v>2800</v>
      </c>
      <c r="B1475" s="1363">
        <v>19</v>
      </c>
      <c r="C1475" s="1393" t="s">
        <v>477</v>
      </c>
      <c r="D1475" s="736" t="s">
        <v>25</v>
      </c>
      <c r="E1475" s="771" t="s">
        <v>2751</v>
      </c>
      <c r="F1475" s="736"/>
      <c r="G1475" s="772"/>
      <c r="H1475" s="702">
        <f t="shared" si="640"/>
        <v>0.23</v>
      </c>
      <c r="I1475" s="703">
        <v>0.3</v>
      </c>
      <c r="J1475" s="772">
        <f t="shared" si="641"/>
        <v>0.23</v>
      </c>
      <c r="K1475" s="736">
        <f t="shared" si="650"/>
        <v>0</v>
      </c>
      <c r="L1475" s="736">
        <f t="shared" si="651"/>
        <v>0</v>
      </c>
      <c r="M1475" s="736">
        <f t="shared" si="652"/>
        <v>0</v>
      </c>
      <c r="N1475" s="736">
        <f t="shared" si="653"/>
        <v>0</v>
      </c>
      <c r="O1475" s="736"/>
      <c r="P1475" s="736"/>
      <c r="Q1475" s="736"/>
      <c r="R1475" s="736"/>
      <c r="S1475" s="736"/>
      <c r="T1475" s="736">
        <f t="shared" si="646"/>
        <v>0</v>
      </c>
      <c r="U1475" s="736"/>
      <c r="V1475" s="736"/>
      <c r="W1475" s="736"/>
      <c r="X1475" s="736"/>
      <c r="Y1475" s="736"/>
      <c r="Z1475" s="736"/>
      <c r="AA1475" s="736">
        <f t="shared" si="647"/>
        <v>0.23</v>
      </c>
      <c r="AB1475" s="736"/>
      <c r="AC1475" s="736"/>
      <c r="AD1475" s="736"/>
      <c r="AE1475" s="736"/>
      <c r="AF1475" s="736"/>
      <c r="AG1475" s="736"/>
      <c r="AH1475" s="736"/>
      <c r="AI1475" s="736">
        <f t="shared" si="648"/>
        <v>0</v>
      </c>
      <c r="AJ1475" s="736"/>
      <c r="AK1475" s="736"/>
      <c r="AL1475" s="736"/>
      <c r="AM1475" s="685"/>
      <c r="AN1475" s="736"/>
      <c r="AO1475" s="736"/>
      <c r="AP1475" s="736"/>
      <c r="AQ1475" s="736"/>
      <c r="AR1475" s="736"/>
      <c r="AS1475" s="736"/>
      <c r="AT1475" s="736"/>
      <c r="AU1475" s="736"/>
      <c r="AV1475" s="736"/>
      <c r="AW1475" s="736"/>
      <c r="AX1475" s="736"/>
      <c r="AY1475" s="736"/>
      <c r="AZ1475" s="736">
        <v>0.22</v>
      </c>
      <c r="BA1475" s="736"/>
      <c r="BB1475" s="736"/>
      <c r="BC1475" s="736"/>
      <c r="BD1475" s="736"/>
      <c r="BE1475" s="736"/>
      <c r="BF1475" s="736"/>
      <c r="BG1475" s="736">
        <v>0.01</v>
      </c>
      <c r="BH1475" s="736"/>
      <c r="BI1475" s="736"/>
      <c r="BJ1475" s="736"/>
      <c r="BK1475" s="736"/>
      <c r="BL1475" s="736"/>
      <c r="BM1475" s="736">
        <f t="shared" si="649"/>
        <v>0</v>
      </c>
      <c r="BN1475" s="736"/>
      <c r="BO1475" s="736"/>
      <c r="BP1475" s="736"/>
    </row>
    <row r="1476" spans="1:68" s="773" customFormat="1" hidden="1">
      <c r="A1476" s="1392" t="s">
        <v>2801</v>
      </c>
      <c r="B1476" s="1363">
        <v>20</v>
      </c>
      <c r="C1476" s="1393" t="s">
        <v>478</v>
      </c>
      <c r="D1476" s="736" t="s">
        <v>25</v>
      </c>
      <c r="E1476" s="771" t="s">
        <v>2751</v>
      </c>
      <c r="F1476" s="736"/>
      <c r="G1476" s="772"/>
      <c r="H1476" s="702">
        <f t="shared" si="640"/>
        <v>1.04</v>
      </c>
      <c r="I1476" s="703">
        <v>0.56999999999999995</v>
      </c>
      <c r="J1476" s="772">
        <f t="shared" si="641"/>
        <v>1.04</v>
      </c>
      <c r="K1476" s="736">
        <f t="shared" si="650"/>
        <v>0</v>
      </c>
      <c r="L1476" s="736">
        <f t="shared" si="651"/>
        <v>0</v>
      </c>
      <c r="M1476" s="736">
        <f t="shared" si="652"/>
        <v>0</v>
      </c>
      <c r="N1476" s="736">
        <f t="shared" si="653"/>
        <v>0</v>
      </c>
      <c r="O1476" s="736"/>
      <c r="P1476" s="736"/>
      <c r="Q1476" s="736"/>
      <c r="R1476" s="736"/>
      <c r="S1476" s="736"/>
      <c r="T1476" s="736">
        <f t="shared" si="646"/>
        <v>0</v>
      </c>
      <c r="U1476" s="736"/>
      <c r="V1476" s="736"/>
      <c r="W1476" s="736"/>
      <c r="X1476" s="736"/>
      <c r="Y1476" s="736"/>
      <c r="Z1476" s="736"/>
      <c r="AA1476" s="736">
        <f t="shared" si="647"/>
        <v>0.15</v>
      </c>
      <c r="AB1476" s="736"/>
      <c r="AC1476" s="736"/>
      <c r="AD1476" s="736"/>
      <c r="AE1476" s="736"/>
      <c r="AF1476" s="736"/>
      <c r="AG1476" s="736"/>
      <c r="AH1476" s="736"/>
      <c r="AI1476" s="736">
        <f t="shared" si="648"/>
        <v>0</v>
      </c>
      <c r="AJ1476" s="736"/>
      <c r="AK1476" s="736"/>
      <c r="AL1476" s="736"/>
      <c r="AM1476" s="685"/>
      <c r="AN1476" s="736"/>
      <c r="AO1476" s="736"/>
      <c r="AP1476" s="736"/>
      <c r="AQ1476" s="736"/>
      <c r="AR1476" s="736"/>
      <c r="AS1476" s="736"/>
      <c r="AT1476" s="736"/>
      <c r="AU1476" s="736"/>
      <c r="AV1476" s="736"/>
      <c r="AW1476" s="736"/>
      <c r="AX1476" s="736"/>
      <c r="AY1476" s="736"/>
      <c r="AZ1476" s="736">
        <v>0.15</v>
      </c>
      <c r="BA1476" s="736"/>
      <c r="BB1476" s="736"/>
      <c r="BC1476" s="736"/>
      <c r="BD1476" s="736"/>
      <c r="BE1476" s="736"/>
      <c r="BF1476" s="736"/>
      <c r="BG1476" s="736"/>
      <c r="BH1476" s="736"/>
      <c r="BI1476" s="736"/>
      <c r="BJ1476" s="736"/>
      <c r="BK1476" s="736"/>
      <c r="BL1476" s="736"/>
      <c r="BM1476" s="736">
        <f t="shared" si="649"/>
        <v>0.89</v>
      </c>
      <c r="BN1476" s="736">
        <v>0.89</v>
      </c>
      <c r="BO1476" s="736"/>
      <c r="BP1476" s="736"/>
    </row>
    <row r="1477" spans="1:68" s="773" customFormat="1" ht="25.5" hidden="1">
      <c r="A1477" s="1392" t="s">
        <v>2800</v>
      </c>
      <c r="B1477" s="1363">
        <v>22</v>
      </c>
      <c r="C1477" s="1393" t="s">
        <v>479</v>
      </c>
      <c r="D1477" s="736" t="s">
        <v>25</v>
      </c>
      <c r="E1477" s="771" t="s">
        <v>2751</v>
      </c>
      <c r="F1477" s="736"/>
      <c r="G1477" s="772"/>
      <c r="H1477" s="702">
        <f t="shared" si="640"/>
        <v>1.02</v>
      </c>
      <c r="I1477" s="703"/>
      <c r="J1477" s="772">
        <f t="shared" si="641"/>
        <v>1.02</v>
      </c>
      <c r="K1477" s="736">
        <f t="shared" si="650"/>
        <v>0.08</v>
      </c>
      <c r="L1477" s="736">
        <f t="shared" si="651"/>
        <v>0.08</v>
      </c>
      <c r="M1477" s="736">
        <f t="shared" si="652"/>
        <v>0.08</v>
      </c>
      <c r="N1477" s="736">
        <f t="shared" si="653"/>
        <v>0</v>
      </c>
      <c r="O1477" s="736"/>
      <c r="P1477" s="736"/>
      <c r="Q1477" s="736"/>
      <c r="R1477" s="736">
        <v>0.08</v>
      </c>
      <c r="S1477" s="736"/>
      <c r="T1477" s="736">
        <f t="shared" si="646"/>
        <v>0</v>
      </c>
      <c r="U1477" s="736"/>
      <c r="V1477" s="736"/>
      <c r="W1477" s="736"/>
      <c r="X1477" s="736"/>
      <c r="Y1477" s="736"/>
      <c r="Z1477" s="736"/>
      <c r="AA1477" s="736">
        <f t="shared" si="647"/>
        <v>0.85</v>
      </c>
      <c r="AB1477" s="736"/>
      <c r="AC1477" s="736"/>
      <c r="AD1477" s="736"/>
      <c r="AE1477" s="736"/>
      <c r="AF1477" s="736"/>
      <c r="AG1477" s="736"/>
      <c r="AH1477" s="736"/>
      <c r="AI1477" s="736">
        <f t="shared" si="648"/>
        <v>0.7</v>
      </c>
      <c r="AJ1477" s="736">
        <v>0.7</v>
      </c>
      <c r="AK1477" s="736"/>
      <c r="AL1477" s="736"/>
      <c r="AM1477" s="685"/>
      <c r="AN1477" s="736"/>
      <c r="AO1477" s="736"/>
      <c r="AP1477" s="736"/>
      <c r="AQ1477" s="736"/>
      <c r="AR1477" s="736"/>
      <c r="AS1477" s="736"/>
      <c r="AT1477" s="736"/>
      <c r="AU1477" s="736"/>
      <c r="AV1477" s="736"/>
      <c r="AW1477" s="736"/>
      <c r="AX1477" s="736"/>
      <c r="AY1477" s="736"/>
      <c r="AZ1477" s="736">
        <v>0.15</v>
      </c>
      <c r="BA1477" s="736"/>
      <c r="BB1477" s="736"/>
      <c r="BC1477" s="736"/>
      <c r="BD1477" s="736"/>
      <c r="BE1477" s="736"/>
      <c r="BF1477" s="736"/>
      <c r="BG1477" s="736"/>
      <c r="BH1477" s="736"/>
      <c r="BI1477" s="736"/>
      <c r="BJ1477" s="736"/>
      <c r="BK1477" s="736"/>
      <c r="BL1477" s="736"/>
      <c r="BM1477" s="736">
        <f t="shared" si="649"/>
        <v>0.09</v>
      </c>
      <c r="BN1477" s="736">
        <v>0.09</v>
      </c>
      <c r="BO1477" s="736"/>
      <c r="BP1477" s="736"/>
    </row>
    <row r="1478" spans="1:68" s="773" customFormat="1" ht="25.5" hidden="1">
      <c r="A1478" s="1392" t="s">
        <v>2800</v>
      </c>
      <c r="B1478" s="1363">
        <v>23</v>
      </c>
      <c r="C1478" s="1393" t="s">
        <v>480</v>
      </c>
      <c r="D1478" s="736" t="s">
        <v>25</v>
      </c>
      <c r="E1478" s="771" t="s">
        <v>2751</v>
      </c>
      <c r="F1478" s="736"/>
      <c r="G1478" s="772"/>
      <c r="H1478" s="702">
        <f t="shared" si="640"/>
        <v>0.08</v>
      </c>
      <c r="I1478" s="703">
        <v>0.49</v>
      </c>
      <c r="J1478" s="772">
        <f t="shared" si="641"/>
        <v>0.08</v>
      </c>
      <c r="K1478" s="736">
        <f t="shared" si="650"/>
        <v>0</v>
      </c>
      <c r="L1478" s="736">
        <f t="shared" si="651"/>
        <v>0</v>
      </c>
      <c r="M1478" s="736">
        <f t="shared" si="652"/>
        <v>0</v>
      </c>
      <c r="N1478" s="736">
        <f t="shared" si="653"/>
        <v>0</v>
      </c>
      <c r="O1478" s="736"/>
      <c r="P1478" s="736"/>
      <c r="Q1478" s="736"/>
      <c r="R1478" s="736"/>
      <c r="S1478" s="736"/>
      <c r="T1478" s="736">
        <f t="shared" si="646"/>
        <v>0</v>
      </c>
      <c r="U1478" s="736"/>
      <c r="V1478" s="736"/>
      <c r="W1478" s="736"/>
      <c r="X1478" s="736"/>
      <c r="Y1478" s="736"/>
      <c r="Z1478" s="736"/>
      <c r="AA1478" s="736">
        <f t="shared" si="647"/>
        <v>0.08</v>
      </c>
      <c r="AB1478" s="736"/>
      <c r="AC1478" s="736"/>
      <c r="AD1478" s="736"/>
      <c r="AE1478" s="736"/>
      <c r="AF1478" s="736"/>
      <c r="AG1478" s="736"/>
      <c r="AH1478" s="736"/>
      <c r="AI1478" s="736">
        <f t="shared" si="648"/>
        <v>0</v>
      </c>
      <c r="AJ1478" s="736"/>
      <c r="AK1478" s="736"/>
      <c r="AL1478" s="736"/>
      <c r="AM1478" s="685"/>
      <c r="AN1478" s="736"/>
      <c r="AO1478" s="736"/>
      <c r="AP1478" s="736"/>
      <c r="AQ1478" s="736"/>
      <c r="AR1478" s="736"/>
      <c r="AS1478" s="736"/>
      <c r="AT1478" s="736"/>
      <c r="AU1478" s="736"/>
      <c r="AV1478" s="736"/>
      <c r="AW1478" s="736"/>
      <c r="AX1478" s="736"/>
      <c r="AY1478" s="736"/>
      <c r="AZ1478" s="736">
        <v>0.08</v>
      </c>
      <c r="BA1478" s="736"/>
      <c r="BB1478" s="736"/>
      <c r="BC1478" s="736"/>
      <c r="BD1478" s="736"/>
      <c r="BE1478" s="736"/>
      <c r="BF1478" s="736"/>
      <c r="BG1478" s="736"/>
      <c r="BH1478" s="736"/>
      <c r="BI1478" s="736"/>
      <c r="BJ1478" s="736"/>
      <c r="BK1478" s="736"/>
      <c r="BL1478" s="736"/>
      <c r="BM1478" s="736">
        <f t="shared" si="649"/>
        <v>0</v>
      </c>
      <c r="BN1478" s="736"/>
      <c r="BO1478" s="736"/>
      <c r="BP1478" s="736"/>
    </row>
    <row r="1479" spans="1:68" s="773" customFormat="1" ht="25.5" hidden="1">
      <c r="A1479" s="1392" t="s">
        <v>2800</v>
      </c>
      <c r="B1479" s="1363">
        <v>24</v>
      </c>
      <c r="C1479" s="1393" t="s">
        <v>481</v>
      </c>
      <c r="D1479" s="736" t="s">
        <v>25</v>
      </c>
      <c r="E1479" s="771" t="s">
        <v>2751</v>
      </c>
      <c r="F1479" s="736"/>
      <c r="G1479" s="772"/>
      <c r="H1479" s="702">
        <f t="shared" si="640"/>
        <v>0.05</v>
      </c>
      <c r="I1479" s="703">
        <v>0.02</v>
      </c>
      <c r="J1479" s="772">
        <f t="shared" si="641"/>
        <v>0.05</v>
      </c>
      <c r="K1479" s="736">
        <f t="shared" si="650"/>
        <v>0</v>
      </c>
      <c r="L1479" s="736">
        <f t="shared" si="651"/>
        <v>0</v>
      </c>
      <c r="M1479" s="736">
        <f t="shared" si="652"/>
        <v>0</v>
      </c>
      <c r="N1479" s="736">
        <f t="shared" si="653"/>
        <v>0</v>
      </c>
      <c r="O1479" s="736"/>
      <c r="P1479" s="736"/>
      <c r="Q1479" s="736"/>
      <c r="R1479" s="736"/>
      <c r="S1479" s="736"/>
      <c r="T1479" s="736">
        <f t="shared" si="646"/>
        <v>0</v>
      </c>
      <c r="U1479" s="736"/>
      <c r="V1479" s="736"/>
      <c r="W1479" s="736"/>
      <c r="X1479" s="736"/>
      <c r="Y1479" s="736"/>
      <c r="Z1479" s="736"/>
      <c r="AA1479" s="736">
        <f t="shared" si="647"/>
        <v>0.05</v>
      </c>
      <c r="AB1479" s="736"/>
      <c r="AC1479" s="736"/>
      <c r="AD1479" s="736"/>
      <c r="AE1479" s="736"/>
      <c r="AF1479" s="736"/>
      <c r="AG1479" s="736"/>
      <c r="AH1479" s="736"/>
      <c r="AI1479" s="736">
        <f t="shared" si="648"/>
        <v>0.05</v>
      </c>
      <c r="AJ1479" s="736"/>
      <c r="AK1479" s="736"/>
      <c r="AL1479" s="736"/>
      <c r="AM1479" s="685"/>
      <c r="AN1479" s="736"/>
      <c r="AO1479" s="736"/>
      <c r="AP1479" s="736">
        <v>0.05</v>
      </c>
      <c r="AQ1479" s="736"/>
      <c r="AR1479" s="736"/>
      <c r="AS1479" s="736"/>
      <c r="AT1479" s="736"/>
      <c r="AU1479" s="736"/>
      <c r="AV1479" s="736"/>
      <c r="AW1479" s="736"/>
      <c r="AX1479" s="736"/>
      <c r="AY1479" s="736"/>
      <c r="AZ1479" s="736"/>
      <c r="BA1479" s="736"/>
      <c r="BB1479" s="736"/>
      <c r="BC1479" s="736"/>
      <c r="BD1479" s="736"/>
      <c r="BE1479" s="736"/>
      <c r="BF1479" s="736"/>
      <c r="BG1479" s="736"/>
      <c r="BH1479" s="736"/>
      <c r="BI1479" s="736"/>
      <c r="BJ1479" s="736"/>
      <c r="BK1479" s="736"/>
      <c r="BL1479" s="736"/>
      <c r="BM1479" s="736">
        <f t="shared" si="649"/>
        <v>0</v>
      </c>
      <c r="BN1479" s="736"/>
      <c r="BO1479" s="736"/>
      <c r="BP1479" s="736"/>
    </row>
    <row r="1480" spans="1:68" s="773" customFormat="1" hidden="1">
      <c r="A1480" s="1394" t="s">
        <v>2802</v>
      </c>
      <c r="B1480" s="770">
        <v>26</v>
      </c>
      <c r="C1480" s="769" t="s">
        <v>482</v>
      </c>
      <c r="D1480" s="770" t="s">
        <v>25</v>
      </c>
      <c r="E1480" s="771" t="s">
        <v>2751</v>
      </c>
      <c r="F1480" s="1111"/>
      <c r="G1480" s="701"/>
      <c r="H1480" s="702">
        <f t="shared" si="640"/>
        <v>0.08</v>
      </c>
      <c r="I1480" s="703">
        <v>0.5</v>
      </c>
      <c r="J1480" s="772">
        <f t="shared" si="641"/>
        <v>0.08</v>
      </c>
      <c r="K1480" s="736">
        <f t="shared" si="650"/>
        <v>0</v>
      </c>
      <c r="L1480" s="736">
        <f t="shared" si="651"/>
        <v>0</v>
      </c>
      <c r="M1480" s="736">
        <f t="shared" si="652"/>
        <v>0</v>
      </c>
      <c r="N1480" s="736">
        <f t="shared" si="653"/>
        <v>0</v>
      </c>
      <c r="O1480" s="736"/>
      <c r="P1480" s="736"/>
      <c r="Q1480" s="736"/>
      <c r="R1480" s="736"/>
      <c r="S1480" s="736"/>
      <c r="T1480" s="736">
        <f t="shared" si="646"/>
        <v>0</v>
      </c>
      <c r="U1480" s="736"/>
      <c r="V1480" s="736"/>
      <c r="W1480" s="736"/>
      <c r="X1480" s="736"/>
      <c r="Y1480" s="736"/>
      <c r="Z1480" s="736"/>
      <c r="AA1480" s="736">
        <f t="shared" si="647"/>
        <v>0.08</v>
      </c>
      <c r="AB1480" s="736"/>
      <c r="AC1480" s="736"/>
      <c r="AD1480" s="736"/>
      <c r="AE1480" s="736"/>
      <c r="AF1480" s="736"/>
      <c r="AG1480" s="736"/>
      <c r="AH1480" s="736"/>
      <c r="AI1480" s="736">
        <f t="shared" si="648"/>
        <v>0</v>
      </c>
      <c r="AJ1480" s="736"/>
      <c r="AK1480" s="736"/>
      <c r="AL1480" s="736"/>
      <c r="AM1480" s="685"/>
      <c r="AN1480" s="736"/>
      <c r="AO1480" s="736"/>
      <c r="AP1480" s="736"/>
      <c r="AQ1480" s="736"/>
      <c r="AR1480" s="736"/>
      <c r="AS1480" s="736"/>
      <c r="AT1480" s="736"/>
      <c r="AU1480" s="736"/>
      <c r="AV1480" s="736"/>
      <c r="AW1480" s="736"/>
      <c r="AX1480" s="736"/>
      <c r="AY1480" s="736"/>
      <c r="AZ1480" s="736">
        <v>0.08</v>
      </c>
      <c r="BA1480" s="736"/>
      <c r="BB1480" s="736"/>
      <c r="BC1480" s="736"/>
      <c r="BD1480" s="736"/>
      <c r="BE1480" s="736"/>
      <c r="BF1480" s="736"/>
      <c r="BG1480" s="736"/>
      <c r="BH1480" s="736"/>
      <c r="BI1480" s="736"/>
      <c r="BJ1480" s="736"/>
      <c r="BK1480" s="736"/>
      <c r="BL1480" s="736"/>
      <c r="BM1480" s="736">
        <f t="shared" si="649"/>
        <v>0</v>
      </c>
      <c r="BN1480" s="736"/>
      <c r="BO1480" s="736"/>
      <c r="BP1480" s="736"/>
    </row>
    <row r="1481" spans="1:68" s="773" customFormat="1" hidden="1">
      <c r="A1481" s="768" t="s">
        <v>2803</v>
      </c>
      <c r="B1481" s="1110">
        <v>27</v>
      </c>
      <c r="C1481" s="1110" t="s">
        <v>483</v>
      </c>
      <c r="D1481" s="770" t="s">
        <v>25</v>
      </c>
      <c r="E1481" s="771" t="s">
        <v>2751</v>
      </c>
      <c r="F1481" s="771"/>
      <c r="G1481" s="701"/>
      <c r="H1481" s="702">
        <f t="shared" si="640"/>
        <v>0.05</v>
      </c>
      <c r="I1481" s="703">
        <v>0.6</v>
      </c>
      <c r="J1481" s="772">
        <f t="shared" si="641"/>
        <v>0.05</v>
      </c>
      <c r="K1481" s="736">
        <f t="shared" si="650"/>
        <v>0</v>
      </c>
      <c r="L1481" s="736">
        <f t="shared" si="651"/>
        <v>0</v>
      </c>
      <c r="M1481" s="736">
        <f t="shared" si="652"/>
        <v>0</v>
      </c>
      <c r="N1481" s="736">
        <f t="shared" si="653"/>
        <v>0</v>
      </c>
      <c r="O1481" s="736"/>
      <c r="P1481" s="736"/>
      <c r="Q1481" s="736"/>
      <c r="R1481" s="736"/>
      <c r="S1481" s="736"/>
      <c r="T1481" s="736">
        <f t="shared" si="646"/>
        <v>0</v>
      </c>
      <c r="U1481" s="736"/>
      <c r="V1481" s="736"/>
      <c r="W1481" s="736"/>
      <c r="X1481" s="736"/>
      <c r="Y1481" s="736"/>
      <c r="Z1481" s="736"/>
      <c r="AA1481" s="736">
        <f t="shared" si="647"/>
        <v>0.05</v>
      </c>
      <c r="AB1481" s="736"/>
      <c r="AC1481" s="736"/>
      <c r="AD1481" s="736"/>
      <c r="AE1481" s="736"/>
      <c r="AF1481" s="736"/>
      <c r="AG1481" s="736"/>
      <c r="AH1481" s="736"/>
      <c r="AI1481" s="736">
        <f t="shared" si="648"/>
        <v>0</v>
      </c>
      <c r="AJ1481" s="736"/>
      <c r="AK1481" s="736"/>
      <c r="AL1481" s="736"/>
      <c r="AM1481" s="685"/>
      <c r="AN1481" s="736"/>
      <c r="AO1481" s="736"/>
      <c r="AP1481" s="736"/>
      <c r="AQ1481" s="736"/>
      <c r="AR1481" s="736"/>
      <c r="AS1481" s="736"/>
      <c r="AT1481" s="736"/>
      <c r="AU1481" s="736"/>
      <c r="AV1481" s="736"/>
      <c r="AW1481" s="736"/>
      <c r="AX1481" s="736"/>
      <c r="AY1481" s="736"/>
      <c r="AZ1481" s="736">
        <v>0.05</v>
      </c>
      <c r="BA1481" s="736"/>
      <c r="BB1481" s="736"/>
      <c r="BC1481" s="736"/>
      <c r="BD1481" s="736"/>
      <c r="BE1481" s="736"/>
      <c r="BF1481" s="736"/>
      <c r="BG1481" s="736"/>
      <c r="BH1481" s="736"/>
      <c r="BI1481" s="736"/>
      <c r="BJ1481" s="736"/>
      <c r="BK1481" s="736"/>
      <c r="BL1481" s="736"/>
      <c r="BM1481" s="736">
        <f t="shared" si="649"/>
        <v>0</v>
      </c>
      <c r="BN1481" s="736"/>
      <c r="BO1481" s="736"/>
      <c r="BP1481" s="736"/>
    </row>
    <row r="1482" spans="1:68" s="773" customFormat="1" hidden="1">
      <c r="A1482" s="768" t="s">
        <v>2803</v>
      </c>
      <c r="B1482" s="769">
        <v>30</v>
      </c>
      <c r="C1482" s="769" t="s">
        <v>484</v>
      </c>
      <c r="D1482" s="770" t="s">
        <v>25</v>
      </c>
      <c r="E1482" s="771" t="s">
        <v>2751</v>
      </c>
      <c r="F1482" s="1111"/>
      <c r="G1482" s="701"/>
      <c r="H1482" s="702">
        <f t="shared" si="640"/>
        <v>0.16</v>
      </c>
      <c r="I1482" s="703">
        <v>0.4</v>
      </c>
      <c r="J1482" s="772">
        <f t="shared" si="641"/>
        <v>0.16</v>
      </c>
      <c r="K1482" s="736">
        <f t="shared" si="650"/>
        <v>0</v>
      </c>
      <c r="L1482" s="736">
        <f t="shared" si="651"/>
        <v>0</v>
      </c>
      <c r="M1482" s="736">
        <f t="shared" si="652"/>
        <v>0</v>
      </c>
      <c r="N1482" s="736">
        <f t="shared" si="653"/>
        <v>0</v>
      </c>
      <c r="O1482" s="736"/>
      <c r="P1482" s="736"/>
      <c r="Q1482" s="736"/>
      <c r="R1482" s="736"/>
      <c r="S1482" s="736"/>
      <c r="T1482" s="736">
        <f t="shared" si="646"/>
        <v>0</v>
      </c>
      <c r="U1482" s="736"/>
      <c r="V1482" s="736"/>
      <c r="W1482" s="736"/>
      <c r="X1482" s="736"/>
      <c r="Y1482" s="736"/>
      <c r="Z1482" s="736"/>
      <c r="AA1482" s="736">
        <f t="shared" si="647"/>
        <v>0.16</v>
      </c>
      <c r="AB1482" s="736"/>
      <c r="AC1482" s="736"/>
      <c r="AD1482" s="736"/>
      <c r="AE1482" s="736"/>
      <c r="AF1482" s="736"/>
      <c r="AG1482" s="736"/>
      <c r="AH1482" s="736"/>
      <c r="AI1482" s="736">
        <f t="shared" si="648"/>
        <v>0</v>
      </c>
      <c r="AJ1482" s="736"/>
      <c r="AK1482" s="736"/>
      <c r="AL1482" s="736"/>
      <c r="AM1482" s="685"/>
      <c r="AN1482" s="736"/>
      <c r="AO1482" s="736"/>
      <c r="AP1482" s="736"/>
      <c r="AQ1482" s="736"/>
      <c r="AR1482" s="736"/>
      <c r="AS1482" s="736"/>
      <c r="AT1482" s="736"/>
      <c r="AU1482" s="736"/>
      <c r="AV1482" s="736"/>
      <c r="AW1482" s="736"/>
      <c r="AX1482" s="736"/>
      <c r="AY1482" s="736"/>
      <c r="AZ1482" s="736">
        <v>0.16</v>
      </c>
      <c r="BA1482" s="736"/>
      <c r="BB1482" s="736"/>
      <c r="BC1482" s="736"/>
      <c r="BD1482" s="736"/>
      <c r="BE1482" s="736"/>
      <c r="BF1482" s="736"/>
      <c r="BG1482" s="736"/>
      <c r="BH1482" s="736"/>
      <c r="BI1482" s="736"/>
      <c r="BJ1482" s="736"/>
      <c r="BK1482" s="736"/>
      <c r="BL1482" s="736"/>
      <c r="BM1482" s="736">
        <f t="shared" si="649"/>
        <v>0</v>
      </c>
      <c r="BN1482" s="736"/>
      <c r="BO1482" s="736"/>
      <c r="BP1482" s="736"/>
    </row>
    <row r="1483" spans="1:68" s="773" customFormat="1" ht="30" hidden="1">
      <c r="A1483" s="768" t="s">
        <v>2753</v>
      </c>
      <c r="B1483" s="1110"/>
      <c r="C1483" s="1110" t="s">
        <v>485</v>
      </c>
      <c r="D1483" s="770" t="s">
        <v>25</v>
      </c>
      <c r="E1483" s="771" t="s">
        <v>2751</v>
      </c>
      <c r="F1483" s="771">
        <v>2.97</v>
      </c>
      <c r="G1483" s="701"/>
      <c r="H1483" s="1055">
        <f t="shared" si="640"/>
        <v>2.97</v>
      </c>
      <c r="I1483" s="703"/>
      <c r="J1483" s="772">
        <f t="shared" si="641"/>
        <v>2.97</v>
      </c>
      <c r="K1483" s="736">
        <f>L1483+T1483+X1483+Y1483+Z1483</f>
        <v>2.97</v>
      </c>
      <c r="L1483" s="736">
        <f>M1483+S1483</f>
        <v>2.97</v>
      </c>
      <c r="M1483" s="736">
        <f>N1483+R1483</f>
        <v>2.97</v>
      </c>
      <c r="N1483" s="736">
        <f>O1483+P1483+Q1483</f>
        <v>0</v>
      </c>
      <c r="O1483" s="736"/>
      <c r="P1483" s="736"/>
      <c r="Q1483" s="736"/>
      <c r="R1483" s="771">
        <v>2.97</v>
      </c>
      <c r="S1483" s="736"/>
      <c r="T1483" s="736">
        <f t="shared" si="646"/>
        <v>0</v>
      </c>
      <c r="U1483" s="736"/>
      <c r="V1483" s="736"/>
      <c r="W1483" s="736"/>
      <c r="X1483" s="736"/>
      <c r="Y1483" s="736"/>
      <c r="Z1483" s="736"/>
      <c r="AA1483" s="736">
        <f t="shared" si="647"/>
        <v>0</v>
      </c>
      <c r="AB1483" s="736"/>
      <c r="AC1483" s="736"/>
      <c r="AD1483" s="736"/>
      <c r="AE1483" s="736"/>
      <c r="AF1483" s="736"/>
      <c r="AG1483" s="736"/>
      <c r="AH1483" s="736"/>
      <c r="AI1483" s="736">
        <f t="shared" si="648"/>
        <v>0</v>
      </c>
      <c r="AJ1483" s="736"/>
      <c r="AK1483" s="736"/>
      <c r="AL1483" s="736"/>
      <c r="AM1483" s="736"/>
      <c r="AN1483" s="736"/>
      <c r="AO1483" s="736"/>
      <c r="AP1483" s="736"/>
      <c r="AQ1483" s="736"/>
      <c r="AR1483" s="736"/>
      <c r="AS1483" s="736"/>
      <c r="AT1483" s="736"/>
      <c r="AU1483" s="736"/>
      <c r="AV1483" s="736"/>
      <c r="AW1483" s="736"/>
      <c r="AX1483" s="736"/>
      <c r="AY1483" s="736"/>
      <c r="AZ1483" s="736"/>
      <c r="BA1483" s="736"/>
      <c r="BB1483" s="736"/>
      <c r="BC1483" s="736"/>
      <c r="BD1483" s="736"/>
      <c r="BE1483" s="736"/>
      <c r="BF1483" s="736"/>
      <c r="BG1483" s="736"/>
      <c r="BH1483" s="736"/>
      <c r="BI1483" s="736"/>
      <c r="BJ1483" s="736"/>
      <c r="BK1483" s="736"/>
      <c r="BL1483" s="736"/>
      <c r="BM1483" s="736">
        <f t="shared" si="649"/>
        <v>0</v>
      </c>
      <c r="BN1483" s="736"/>
      <c r="BO1483" s="736"/>
      <c r="BP1483" s="736"/>
    </row>
    <row r="1484" spans="1:68" s="773" customFormat="1" hidden="1">
      <c r="A1484" s="768"/>
      <c r="B1484" s="1110"/>
      <c r="C1484" s="1110" t="s">
        <v>486</v>
      </c>
      <c r="D1484" s="770" t="s">
        <v>25</v>
      </c>
      <c r="E1484" s="771" t="s">
        <v>2751</v>
      </c>
      <c r="F1484" s="1111"/>
      <c r="G1484" s="701"/>
      <c r="H1484" s="1055">
        <f t="shared" si="640"/>
        <v>0.89</v>
      </c>
      <c r="I1484" s="703"/>
      <c r="J1484" s="772">
        <f t="shared" si="641"/>
        <v>0.89</v>
      </c>
      <c r="K1484" s="736">
        <f>L1484+T1484+X1484+Y1484+Z1484</f>
        <v>0.89</v>
      </c>
      <c r="L1484" s="736">
        <f>M1484+S1484</f>
        <v>0.09</v>
      </c>
      <c r="M1484" s="736">
        <f>N1484+R1484</f>
        <v>0.09</v>
      </c>
      <c r="N1484" s="736">
        <f>O1484+P1484+Q1484</f>
        <v>0</v>
      </c>
      <c r="O1484" s="736"/>
      <c r="P1484" s="736"/>
      <c r="Q1484" s="736"/>
      <c r="R1484" s="736">
        <v>0.09</v>
      </c>
      <c r="S1484" s="736"/>
      <c r="T1484" s="736">
        <f t="shared" si="646"/>
        <v>0</v>
      </c>
      <c r="U1484" s="736"/>
      <c r="V1484" s="736"/>
      <c r="W1484" s="736"/>
      <c r="X1484" s="736"/>
      <c r="Y1484" s="736">
        <v>0.8</v>
      </c>
      <c r="Z1484" s="736"/>
      <c r="AA1484" s="736">
        <f t="shared" si="647"/>
        <v>0</v>
      </c>
      <c r="AB1484" s="736"/>
      <c r="AC1484" s="736"/>
      <c r="AD1484" s="736"/>
      <c r="AE1484" s="736"/>
      <c r="AF1484" s="736"/>
      <c r="AG1484" s="736"/>
      <c r="AH1484" s="736"/>
      <c r="AI1484" s="736">
        <f t="shared" si="648"/>
        <v>0</v>
      </c>
      <c r="AJ1484" s="736"/>
      <c r="AK1484" s="736"/>
      <c r="AL1484" s="736"/>
      <c r="AM1484" s="736"/>
      <c r="AN1484" s="736"/>
      <c r="AO1484" s="736"/>
      <c r="AP1484" s="736"/>
      <c r="AQ1484" s="736"/>
      <c r="AR1484" s="736"/>
      <c r="AS1484" s="736"/>
      <c r="AT1484" s="736"/>
      <c r="AU1484" s="736"/>
      <c r="AV1484" s="736"/>
      <c r="AW1484" s="736"/>
      <c r="AX1484" s="736"/>
      <c r="AY1484" s="736"/>
      <c r="AZ1484" s="736"/>
      <c r="BA1484" s="736"/>
      <c r="BB1484" s="736"/>
      <c r="BC1484" s="736"/>
      <c r="BD1484" s="736"/>
      <c r="BE1484" s="736"/>
      <c r="BF1484" s="736"/>
      <c r="BG1484" s="736"/>
      <c r="BH1484" s="736"/>
      <c r="BI1484" s="736"/>
      <c r="BJ1484" s="736"/>
      <c r="BK1484" s="736"/>
      <c r="BL1484" s="736"/>
      <c r="BM1484" s="736">
        <f t="shared" si="649"/>
        <v>0</v>
      </c>
      <c r="BN1484" s="736"/>
      <c r="BO1484" s="736"/>
      <c r="BP1484" s="736"/>
    </row>
    <row r="1485" spans="1:68" s="773" customFormat="1" ht="30" hidden="1">
      <c r="A1485" s="706"/>
      <c r="B1485" s="1395">
        <v>6</v>
      </c>
      <c r="C1485" s="1113" t="s">
        <v>487</v>
      </c>
      <c r="D1485" s="640" t="s">
        <v>25</v>
      </c>
      <c r="E1485" s="771" t="s">
        <v>2751</v>
      </c>
      <c r="F1485" s="641"/>
      <c r="G1485" s="651"/>
      <c r="H1485" s="643">
        <f t="shared" si="640"/>
        <v>2.1800000000000002</v>
      </c>
      <c r="I1485" s="644"/>
      <c r="J1485" s="645">
        <f t="shared" si="641"/>
        <v>2.1800000000000002</v>
      </c>
      <c r="K1485" s="1">
        <f t="shared" ref="K1485" si="656">L1485+T1485+X1485+Y1485+Z1485</f>
        <v>0.45</v>
      </c>
      <c r="L1485" s="1">
        <f t="shared" ref="L1485" si="657">M1485+S1485</f>
        <v>0</v>
      </c>
      <c r="M1485" s="1">
        <f t="shared" ref="M1485" si="658">N1485+R1485</f>
        <v>0</v>
      </c>
      <c r="N1485" s="1">
        <f t="shared" ref="N1485" si="659">O1485+P1485+Q1485</f>
        <v>0</v>
      </c>
      <c r="O1485" s="1"/>
      <c r="P1485" s="1"/>
      <c r="Q1485" s="1"/>
      <c r="R1485" s="1"/>
      <c r="S1485" s="1"/>
      <c r="T1485" s="1">
        <f t="shared" si="646"/>
        <v>0</v>
      </c>
      <c r="U1485" s="1"/>
      <c r="V1485" s="1"/>
      <c r="W1485" s="1"/>
      <c r="X1485" s="1"/>
      <c r="Y1485" s="1">
        <v>0.45</v>
      </c>
      <c r="Z1485" s="1"/>
      <c r="AA1485" s="736">
        <f t="shared" si="647"/>
        <v>1.73</v>
      </c>
      <c r="AB1485" s="1">
        <v>0.25</v>
      </c>
      <c r="AC1485" s="1">
        <v>0.02</v>
      </c>
      <c r="AD1485" s="1"/>
      <c r="AE1485" s="1"/>
      <c r="AF1485" s="1"/>
      <c r="AG1485" s="1">
        <v>1.46</v>
      </c>
      <c r="AH1485" s="1"/>
      <c r="AI1485" s="736">
        <f t="shared" si="648"/>
        <v>0</v>
      </c>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f t="shared" si="649"/>
        <v>0</v>
      </c>
      <c r="BN1485" s="1"/>
      <c r="BO1485" s="1"/>
      <c r="BP1485" s="1"/>
    </row>
    <row r="1486" spans="1:68" s="773" customFormat="1" hidden="1">
      <c r="A1486" s="706"/>
      <c r="B1486" s="1395"/>
      <c r="C1486" s="1113"/>
      <c r="D1486" s="640"/>
      <c r="E1486" s="771"/>
      <c r="F1486" s="641"/>
      <c r="G1486" s="651"/>
      <c r="H1486" s="643"/>
      <c r="I1486" s="644"/>
      <c r="J1486" s="645"/>
      <c r="K1486" s="1"/>
      <c r="L1486" s="1"/>
      <c r="M1486" s="1"/>
      <c r="N1486" s="1"/>
      <c r="O1486" s="1"/>
      <c r="P1486" s="1"/>
      <c r="Q1486" s="1"/>
      <c r="R1486" s="1"/>
      <c r="S1486" s="1"/>
      <c r="T1486" s="1"/>
      <c r="U1486" s="1"/>
      <c r="V1486" s="1"/>
      <c r="W1486" s="1"/>
      <c r="X1486" s="1"/>
      <c r="Y1486" s="1"/>
      <c r="Z1486" s="1"/>
      <c r="AA1486" s="736"/>
      <c r="AB1486" s="1"/>
      <c r="AC1486" s="1"/>
      <c r="AD1486" s="1"/>
      <c r="AE1486" s="1"/>
      <c r="AF1486" s="1"/>
      <c r="AG1486" s="1"/>
      <c r="AH1486" s="1"/>
      <c r="AI1486" s="736"/>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row>
    <row r="1487" spans="1:68" s="773" customFormat="1" hidden="1">
      <c r="A1487" s="706"/>
      <c r="B1487" s="1395"/>
      <c r="C1487" s="1113"/>
      <c r="D1487" s="640"/>
      <c r="E1487" s="771"/>
      <c r="F1487" s="641"/>
      <c r="G1487" s="651"/>
      <c r="H1487" s="643"/>
      <c r="I1487" s="644"/>
      <c r="J1487" s="645"/>
      <c r="K1487" s="1"/>
      <c r="L1487" s="1"/>
      <c r="M1487" s="1"/>
      <c r="N1487" s="1"/>
      <c r="O1487" s="1"/>
      <c r="P1487" s="1"/>
      <c r="Q1487" s="1"/>
      <c r="R1487" s="1"/>
      <c r="S1487" s="1"/>
      <c r="T1487" s="1"/>
      <c r="U1487" s="1"/>
      <c r="V1487" s="1"/>
      <c r="W1487" s="1"/>
      <c r="X1487" s="1"/>
      <c r="Y1487" s="1"/>
      <c r="Z1487" s="1"/>
      <c r="AA1487" s="736"/>
      <c r="AB1487" s="1"/>
      <c r="AC1487" s="1"/>
      <c r="AD1487" s="1"/>
      <c r="AE1487" s="1"/>
      <c r="AF1487" s="1"/>
      <c r="AG1487" s="1"/>
      <c r="AH1487" s="1"/>
      <c r="AI1487" s="736"/>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row>
    <row r="1488" spans="1:68" s="773" customFormat="1" hidden="1">
      <c r="A1488" s="706"/>
      <c r="B1488" s="1395"/>
      <c r="C1488" s="1113"/>
      <c r="D1488" s="640"/>
      <c r="E1488" s="771"/>
      <c r="F1488" s="641"/>
      <c r="G1488" s="651"/>
      <c r="H1488" s="643"/>
      <c r="I1488" s="644"/>
      <c r="J1488" s="645"/>
      <c r="K1488" s="1"/>
      <c r="L1488" s="1"/>
      <c r="M1488" s="1"/>
      <c r="N1488" s="1"/>
      <c r="O1488" s="1"/>
      <c r="P1488" s="1"/>
      <c r="Q1488" s="1"/>
      <c r="R1488" s="1"/>
      <c r="S1488" s="1"/>
      <c r="T1488" s="1"/>
      <c r="U1488" s="1"/>
      <c r="V1488" s="1"/>
      <c r="W1488" s="1"/>
      <c r="X1488" s="1"/>
      <c r="Y1488" s="1"/>
      <c r="Z1488" s="1"/>
      <c r="AA1488" s="736"/>
      <c r="AB1488" s="1"/>
      <c r="AC1488" s="1"/>
      <c r="AD1488" s="1"/>
      <c r="AE1488" s="1"/>
      <c r="AF1488" s="1"/>
      <c r="AG1488" s="1"/>
      <c r="AH1488" s="1"/>
      <c r="AI1488" s="736"/>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row>
    <row r="1489" spans="1:68" s="773" customFormat="1" hidden="1">
      <c r="A1489" s="706"/>
      <c r="B1489" s="1395"/>
      <c r="C1489" s="1113"/>
      <c r="D1489" s="640"/>
      <c r="E1489" s="771"/>
      <c r="F1489" s="641"/>
      <c r="G1489" s="651"/>
      <c r="H1489" s="643"/>
      <c r="I1489" s="644"/>
      <c r="J1489" s="645"/>
      <c r="K1489" s="1"/>
      <c r="L1489" s="1"/>
      <c r="M1489" s="1"/>
      <c r="N1489" s="1"/>
      <c r="O1489" s="1"/>
      <c r="P1489" s="1"/>
      <c r="Q1489" s="1"/>
      <c r="R1489" s="1"/>
      <c r="S1489" s="1"/>
      <c r="T1489" s="1"/>
      <c r="U1489" s="1"/>
      <c r="V1489" s="1"/>
      <c r="W1489" s="1"/>
      <c r="X1489" s="1"/>
      <c r="Y1489" s="1"/>
      <c r="Z1489" s="1"/>
      <c r="AA1489" s="736"/>
      <c r="AB1489" s="1"/>
      <c r="AC1489" s="1"/>
      <c r="AD1489" s="1"/>
      <c r="AE1489" s="1"/>
      <c r="AF1489" s="1"/>
      <c r="AG1489" s="1"/>
      <c r="AH1489" s="1"/>
      <c r="AI1489" s="736"/>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row>
    <row r="1490" spans="1:68" s="773" customFormat="1" hidden="1">
      <c r="A1490" s="855"/>
      <c r="B1490" s="1041">
        <v>1</v>
      </c>
      <c r="C1490" s="618" t="s">
        <v>488</v>
      </c>
      <c r="D1490" s="859" t="s">
        <v>25</v>
      </c>
      <c r="E1490" s="859" t="s">
        <v>489</v>
      </c>
      <c r="F1490" s="859"/>
      <c r="G1490" s="1043"/>
      <c r="H1490" s="608">
        <f>J1490</f>
        <v>0.09</v>
      </c>
      <c r="I1490" s="609">
        <v>0.05</v>
      </c>
      <c r="J1490" s="610">
        <f t="shared" ref="J1490:J1503" si="660">K1490+AA1490+BM1490</f>
        <v>0.09</v>
      </c>
      <c r="K1490" s="611">
        <f>L1490+T1490+X1490+Y1490+Z1490</f>
        <v>0</v>
      </c>
      <c r="L1490" s="611">
        <f>M1490+S1490</f>
        <v>0</v>
      </c>
      <c r="M1490" s="611">
        <f>N1490+R1490</f>
        <v>0</v>
      </c>
      <c r="N1490" s="611">
        <f>O1490+P1490+Q1490</f>
        <v>0</v>
      </c>
      <c r="O1490" s="611"/>
      <c r="P1490" s="611"/>
      <c r="Q1490" s="611"/>
      <c r="R1490" s="611"/>
      <c r="S1490" s="611"/>
      <c r="T1490" s="611">
        <f>U1490+V1490+W1490</f>
        <v>0</v>
      </c>
      <c r="U1490" s="611"/>
      <c r="V1490" s="611"/>
      <c r="W1490" s="611"/>
      <c r="X1490" s="611"/>
      <c r="Y1490" s="611"/>
      <c r="Z1490" s="611"/>
      <c r="AA1490" s="611">
        <f>SUM(AB1490:AI1490)+AW1490+SUM(AY1490:BC1490)+SUM(BF1490:BL1490)</f>
        <v>0.09</v>
      </c>
      <c r="AB1490" s="611"/>
      <c r="AC1490" s="611"/>
      <c r="AD1490" s="611"/>
      <c r="AE1490" s="611"/>
      <c r="AF1490" s="611"/>
      <c r="AG1490" s="611"/>
      <c r="AH1490" s="611"/>
      <c r="AI1490" s="611">
        <f>SUM(AJ1490:AV1490)+AX1490+SUM(BD1490:BE1490)</f>
        <v>0</v>
      </c>
      <c r="AJ1490" s="611"/>
      <c r="AK1490" s="611"/>
      <c r="AL1490" s="611"/>
      <c r="AM1490" s="611"/>
      <c r="AN1490" s="611"/>
      <c r="AO1490" s="611"/>
      <c r="AP1490" s="611"/>
      <c r="AQ1490" s="611"/>
      <c r="AR1490" s="611"/>
      <c r="AS1490" s="611"/>
      <c r="AT1490" s="611"/>
      <c r="AU1490" s="611"/>
      <c r="AV1490" s="611"/>
      <c r="AW1490" s="611"/>
      <c r="AX1490" s="611"/>
      <c r="AY1490" s="611"/>
      <c r="AZ1490" s="611">
        <v>0.09</v>
      </c>
      <c r="BA1490" s="611"/>
      <c r="BB1490" s="611"/>
      <c r="BC1490" s="611"/>
      <c r="BD1490" s="611"/>
      <c r="BE1490" s="611"/>
      <c r="BF1490" s="611"/>
      <c r="BG1490" s="611"/>
      <c r="BH1490" s="611"/>
      <c r="BI1490" s="611"/>
      <c r="BJ1490" s="611"/>
      <c r="BK1490" s="611"/>
      <c r="BL1490" s="611"/>
      <c r="BM1490" s="611">
        <f>SUM(BN1490:BP1490)</f>
        <v>0</v>
      </c>
      <c r="BN1490" s="611"/>
      <c r="BO1490" s="611"/>
      <c r="BP1490" s="611"/>
    </row>
    <row r="1491" spans="1:68" s="773" customFormat="1" ht="25.5" hidden="1">
      <c r="A1491" s="855"/>
      <c r="B1491" s="1065">
        <v>3</v>
      </c>
      <c r="C1491" s="1396" t="s">
        <v>490</v>
      </c>
      <c r="D1491" s="1042" t="s">
        <v>25</v>
      </c>
      <c r="E1491" s="859" t="s">
        <v>489</v>
      </c>
      <c r="F1491" s="1042"/>
      <c r="G1491" s="1043"/>
      <c r="H1491" s="608">
        <f t="shared" ref="H1491:H1492" si="661">J1491</f>
        <v>0.06</v>
      </c>
      <c r="I1491" s="609">
        <v>0.1</v>
      </c>
      <c r="J1491" s="610">
        <f t="shared" si="660"/>
        <v>0.06</v>
      </c>
      <c r="K1491" s="611">
        <f t="shared" ref="K1491:K1492" si="662">L1491+T1491+X1491+Y1491+Z1491</f>
        <v>0</v>
      </c>
      <c r="L1491" s="611">
        <f t="shared" ref="L1491:L1492" si="663">M1491+S1491</f>
        <v>0</v>
      </c>
      <c r="M1491" s="611">
        <f t="shared" ref="M1491:M1492" si="664">N1491+R1491</f>
        <v>0</v>
      </c>
      <c r="N1491" s="611">
        <f t="shared" ref="N1491:N1492" si="665">O1491+P1491+Q1491</f>
        <v>0</v>
      </c>
      <c r="O1491" s="611"/>
      <c r="P1491" s="611"/>
      <c r="Q1491" s="611"/>
      <c r="R1491" s="611"/>
      <c r="S1491" s="611"/>
      <c r="T1491" s="611">
        <f t="shared" ref="T1491:T1492" si="666">U1491+V1491+W1491</f>
        <v>0</v>
      </c>
      <c r="U1491" s="611"/>
      <c r="V1491" s="611"/>
      <c r="W1491" s="611"/>
      <c r="X1491" s="611"/>
      <c r="Y1491" s="611"/>
      <c r="Z1491" s="611"/>
      <c r="AA1491" s="611">
        <f t="shared" ref="AA1491:AA1503" si="667" xml:space="preserve"> SUM(AB1491:AI1491)+SUM(AV1491:BL1491)</f>
        <v>0.06</v>
      </c>
      <c r="AB1491" s="611"/>
      <c r="AC1491" s="611"/>
      <c r="AD1491" s="611"/>
      <c r="AE1491" s="611"/>
      <c r="AF1491" s="611"/>
      <c r="AG1491" s="611"/>
      <c r="AH1491" s="611"/>
      <c r="AI1491" s="611">
        <f t="shared" ref="AI1491:AI1503" si="668">SUM(AJ1491:AV1491)+AX1491+SUM(BD1491:BE1491)</f>
        <v>0</v>
      </c>
      <c r="AJ1491" s="611"/>
      <c r="AK1491" s="611"/>
      <c r="AL1491" s="611"/>
      <c r="AM1491" s="611"/>
      <c r="AN1491" s="611"/>
      <c r="AO1491" s="611"/>
      <c r="AP1491" s="611"/>
      <c r="AQ1491" s="611"/>
      <c r="AR1491" s="611"/>
      <c r="AS1491" s="611"/>
      <c r="AT1491" s="611"/>
      <c r="AU1491" s="611"/>
      <c r="AV1491" s="611"/>
      <c r="AW1491" s="611"/>
      <c r="AX1491" s="611"/>
      <c r="AY1491" s="611"/>
      <c r="AZ1491" s="611"/>
      <c r="BA1491" s="611">
        <v>0.06</v>
      </c>
      <c r="BB1491" s="611"/>
      <c r="BC1491" s="611"/>
      <c r="BD1491" s="611"/>
      <c r="BE1491" s="611"/>
      <c r="BF1491" s="611"/>
      <c r="BG1491" s="611"/>
      <c r="BH1491" s="611"/>
      <c r="BI1491" s="611"/>
      <c r="BJ1491" s="611"/>
      <c r="BK1491" s="611"/>
      <c r="BL1491" s="611"/>
      <c r="BM1491" s="611">
        <f t="shared" ref="BM1491:BM1492" si="669">SUM(BN1491:BP1491)</f>
        <v>0</v>
      </c>
      <c r="BN1491" s="611"/>
      <c r="BO1491" s="611"/>
      <c r="BP1491" s="611"/>
    </row>
    <row r="1492" spans="1:68" s="773" customFormat="1" hidden="1">
      <c r="A1492" s="855"/>
      <c r="B1492" s="1065">
        <v>4</v>
      </c>
      <c r="C1492" s="1311" t="s">
        <v>491</v>
      </c>
      <c r="D1492" s="1042" t="s">
        <v>25</v>
      </c>
      <c r="E1492" s="1042" t="s">
        <v>489</v>
      </c>
      <c r="F1492" s="1042"/>
      <c r="G1492" s="1043"/>
      <c r="H1492" s="608">
        <f t="shared" si="661"/>
        <v>0.01</v>
      </c>
      <c r="I1492" s="609"/>
      <c r="J1492" s="610">
        <f t="shared" si="660"/>
        <v>0.01</v>
      </c>
      <c r="K1492" s="611">
        <f t="shared" si="662"/>
        <v>0</v>
      </c>
      <c r="L1492" s="611">
        <f t="shared" si="663"/>
        <v>0</v>
      </c>
      <c r="M1492" s="611">
        <f t="shared" si="664"/>
        <v>0</v>
      </c>
      <c r="N1492" s="611">
        <f t="shared" si="665"/>
        <v>0</v>
      </c>
      <c r="O1492" s="611"/>
      <c r="P1492" s="611"/>
      <c r="Q1492" s="611"/>
      <c r="R1492" s="611"/>
      <c r="S1492" s="611"/>
      <c r="T1492" s="611">
        <f t="shared" si="666"/>
        <v>0</v>
      </c>
      <c r="U1492" s="611"/>
      <c r="V1492" s="611"/>
      <c r="W1492" s="611"/>
      <c r="X1492" s="611"/>
      <c r="Y1492" s="611"/>
      <c r="Z1492" s="611"/>
      <c r="AA1492" s="611">
        <f t="shared" si="667"/>
        <v>0</v>
      </c>
      <c r="AB1492" s="611"/>
      <c r="AC1492" s="611"/>
      <c r="AD1492" s="611"/>
      <c r="AE1492" s="611"/>
      <c r="AF1492" s="611"/>
      <c r="AG1492" s="611"/>
      <c r="AH1492" s="611"/>
      <c r="AI1492" s="611">
        <f t="shared" si="668"/>
        <v>0</v>
      </c>
      <c r="AJ1492" s="611"/>
      <c r="AK1492" s="611"/>
      <c r="AL1492" s="611"/>
      <c r="AM1492" s="611"/>
      <c r="AN1492" s="611"/>
      <c r="AO1492" s="611"/>
      <c r="AP1492" s="611"/>
      <c r="AQ1492" s="611"/>
      <c r="AR1492" s="611"/>
      <c r="AS1492" s="611"/>
      <c r="AT1492" s="611"/>
      <c r="AU1492" s="611"/>
      <c r="AV1492" s="611"/>
      <c r="AW1492" s="611"/>
      <c r="AX1492" s="611"/>
      <c r="AY1492" s="611"/>
      <c r="AZ1492" s="611"/>
      <c r="BA1492" s="611"/>
      <c r="BB1492" s="611"/>
      <c r="BC1492" s="611"/>
      <c r="BD1492" s="611"/>
      <c r="BE1492" s="611"/>
      <c r="BF1492" s="611"/>
      <c r="BG1492" s="611"/>
      <c r="BH1492" s="611"/>
      <c r="BI1492" s="611"/>
      <c r="BJ1492" s="611"/>
      <c r="BK1492" s="611"/>
      <c r="BL1492" s="611"/>
      <c r="BM1492" s="611">
        <f t="shared" si="669"/>
        <v>0.01</v>
      </c>
      <c r="BN1492" s="611">
        <v>0.01</v>
      </c>
      <c r="BO1492" s="611"/>
      <c r="BP1492" s="611"/>
    </row>
    <row r="1493" spans="1:68" s="773" customFormat="1" hidden="1">
      <c r="A1493" s="855">
        <v>2022</v>
      </c>
      <c r="B1493" s="1397">
        <v>9</v>
      </c>
      <c r="C1493" s="1398" t="s">
        <v>492</v>
      </c>
      <c r="D1493" s="858" t="s">
        <v>25</v>
      </c>
      <c r="E1493" s="1042" t="s">
        <v>489</v>
      </c>
      <c r="F1493" s="858"/>
      <c r="G1493" s="944"/>
      <c r="H1493" s="608">
        <f>J1493</f>
        <v>0.04</v>
      </c>
      <c r="I1493" s="609"/>
      <c r="J1493" s="610">
        <f t="shared" si="660"/>
        <v>0.04</v>
      </c>
      <c r="K1493" s="611">
        <f>L1493+T1493+X1493+Y1493+Z1493</f>
        <v>0</v>
      </c>
      <c r="L1493" s="611">
        <f>M1493+S1493</f>
        <v>0</v>
      </c>
      <c r="M1493" s="611">
        <f>N1493+R1493</f>
        <v>0</v>
      </c>
      <c r="N1493" s="611">
        <f>O1493+P1493+Q1493</f>
        <v>0</v>
      </c>
      <c r="O1493" s="611"/>
      <c r="P1493" s="611"/>
      <c r="Q1493" s="611"/>
      <c r="R1493" s="611"/>
      <c r="S1493" s="611"/>
      <c r="T1493" s="611">
        <f>U1493+V1493+W1493</f>
        <v>0</v>
      </c>
      <c r="U1493" s="611"/>
      <c r="V1493" s="611"/>
      <c r="W1493" s="611"/>
      <c r="X1493" s="611"/>
      <c r="Y1493" s="611"/>
      <c r="Z1493" s="611"/>
      <c r="AA1493" s="611">
        <f t="shared" si="667"/>
        <v>0.04</v>
      </c>
      <c r="AB1493" s="611"/>
      <c r="AC1493" s="611"/>
      <c r="AD1493" s="611"/>
      <c r="AE1493" s="611"/>
      <c r="AF1493" s="611"/>
      <c r="AG1493" s="611"/>
      <c r="AH1493" s="611"/>
      <c r="AI1493" s="611">
        <f t="shared" si="668"/>
        <v>0</v>
      </c>
      <c r="AJ1493" s="611"/>
      <c r="AK1493" s="611"/>
      <c r="AL1493" s="611"/>
      <c r="AM1493" s="611"/>
      <c r="AN1493" s="611"/>
      <c r="AO1493" s="611"/>
      <c r="AP1493" s="611"/>
      <c r="AQ1493" s="611"/>
      <c r="AR1493" s="611"/>
      <c r="AS1493" s="611"/>
      <c r="AT1493" s="611"/>
      <c r="AU1493" s="611"/>
      <c r="AV1493" s="611"/>
      <c r="AW1493" s="611"/>
      <c r="AX1493" s="611"/>
      <c r="AY1493" s="611"/>
      <c r="AZ1493" s="611">
        <v>0.04</v>
      </c>
      <c r="BA1493" s="611"/>
      <c r="BB1493" s="611"/>
      <c r="BC1493" s="611"/>
      <c r="BD1493" s="611"/>
      <c r="BE1493" s="611"/>
      <c r="BF1493" s="611"/>
      <c r="BG1493" s="611"/>
      <c r="BH1493" s="611"/>
      <c r="BI1493" s="611"/>
      <c r="BJ1493" s="611"/>
      <c r="BK1493" s="611"/>
      <c r="BL1493" s="611"/>
      <c r="BM1493" s="611">
        <f>SUM(BN1493:BP1493)</f>
        <v>0</v>
      </c>
      <c r="BN1493" s="611"/>
      <c r="BO1493" s="611"/>
      <c r="BP1493" s="611"/>
    </row>
    <row r="1494" spans="1:68" s="773" customFormat="1" hidden="1">
      <c r="A1494" s="855">
        <v>2022</v>
      </c>
      <c r="B1494" s="1397">
        <v>10</v>
      </c>
      <c r="C1494" s="1398" t="s">
        <v>493</v>
      </c>
      <c r="D1494" s="858" t="s">
        <v>25</v>
      </c>
      <c r="E1494" s="1042" t="s">
        <v>489</v>
      </c>
      <c r="F1494" s="858"/>
      <c r="G1494" s="858"/>
      <c r="H1494" s="608">
        <f t="shared" ref="H1494:H1503" si="670">J1494</f>
        <v>0.02</v>
      </c>
      <c r="I1494" s="609"/>
      <c r="J1494" s="610">
        <f t="shared" si="660"/>
        <v>0.02</v>
      </c>
      <c r="K1494" s="611">
        <f t="shared" ref="K1494:K1503" si="671">L1494+T1494+X1494+Y1494+Z1494</f>
        <v>0</v>
      </c>
      <c r="L1494" s="611">
        <f t="shared" ref="L1494:L1503" si="672">M1494+S1494</f>
        <v>0</v>
      </c>
      <c r="M1494" s="611">
        <f t="shared" ref="M1494:M1503" si="673">N1494+R1494</f>
        <v>0</v>
      </c>
      <c r="N1494" s="611">
        <f t="shared" ref="N1494:N1503" si="674">O1494+P1494+Q1494</f>
        <v>0</v>
      </c>
      <c r="O1494" s="611"/>
      <c r="P1494" s="611"/>
      <c r="Q1494" s="611"/>
      <c r="R1494" s="611"/>
      <c r="S1494" s="611"/>
      <c r="T1494" s="611">
        <f t="shared" ref="T1494:T1503" si="675">U1494+V1494+W1494</f>
        <v>0</v>
      </c>
      <c r="U1494" s="611"/>
      <c r="V1494" s="611"/>
      <c r="W1494" s="611"/>
      <c r="X1494" s="611"/>
      <c r="Y1494" s="611"/>
      <c r="Z1494" s="611"/>
      <c r="AA1494" s="611">
        <f t="shared" si="667"/>
        <v>0.02</v>
      </c>
      <c r="AB1494" s="611"/>
      <c r="AC1494" s="611"/>
      <c r="AD1494" s="611"/>
      <c r="AE1494" s="611"/>
      <c r="AF1494" s="611"/>
      <c r="AG1494" s="611"/>
      <c r="AH1494" s="611"/>
      <c r="AI1494" s="611">
        <f t="shared" si="668"/>
        <v>0</v>
      </c>
      <c r="AJ1494" s="611"/>
      <c r="AK1494" s="611"/>
      <c r="AL1494" s="611"/>
      <c r="AM1494" s="611"/>
      <c r="AN1494" s="611"/>
      <c r="AO1494" s="611"/>
      <c r="AP1494" s="611"/>
      <c r="AQ1494" s="611"/>
      <c r="AR1494" s="611"/>
      <c r="AS1494" s="611"/>
      <c r="AT1494" s="611"/>
      <c r="AU1494" s="611"/>
      <c r="AV1494" s="611"/>
      <c r="AW1494" s="611"/>
      <c r="AX1494" s="611"/>
      <c r="AY1494" s="611"/>
      <c r="AZ1494" s="611">
        <v>0.02</v>
      </c>
      <c r="BA1494" s="611"/>
      <c r="BB1494" s="611"/>
      <c r="BC1494" s="611"/>
      <c r="BD1494" s="611"/>
      <c r="BE1494" s="611"/>
      <c r="BF1494" s="611"/>
      <c r="BG1494" s="611"/>
      <c r="BH1494" s="611"/>
      <c r="BI1494" s="611"/>
      <c r="BJ1494" s="611"/>
      <c r="BK1494" s="611"/>
      <c r="BL1494" s="611"/>
      <c r="BM1494" s="611">
        <f t="shared" ref="BM1494:BM1503" si="676">SUM(BN1494:BP1494)</f>
        <v>0</v>
      </c>
      <c r="BN1494" s="611"/>
      <c r="BO1494" s="611"/>
      <c r="BP1494" s="611"/>
    </row>
    <row r="1495" spans="1:68" s="773" customFormat="1" hidden="1">
      <c r="A1495" s="855">
        <v>2022</v>
      </c>
      <c r="B1495" s="1397">
        <v>11</v>
      </c>
      <c r="C1495" s="1398" t="s">
        <v>494</v>
      </c>
      <c r="D1495" s="858" t="s">
        <v>25</v>
      </c>
      <c r="E1495" s="1042" t="s">
        <v>489</v>
      </c>
      <c r="F1495" s="858"/>
      <c r="G1495" s="858"/>
      <c r="H1495" s="608">
        <f t="shared" si="670"/>
        <v>0.02</v>
      </c>
      <c r="I1495" s="609"/>
      <c r="J1495" s="610">
        <f t="shared" si="660"/>
        <v>0.02</v>
      </c>
      <c r="K1495" s="611">
        <f t="shared" si="671"/>
        <v>0</v>
      </c>
      <c r="L1495" s="611">
        <f t="shared" si="672"/>
        <v>0</v>
      </c>
      <c r="M1495" s="611">
        <f t="shared" si="673"/>
        <v>0</v>
      </c>
      <c r="N1495" s="611">
        <f t="shared" si="674"/>
        <v>0</v>
      </c>
      <c r="O1495" s="611"/>
      <c r="P1495" s="611"/>
      <c r="Q1495" s="611"/>
      <c r="R1495" s="611"/>
      <c r="S1495" s="611"/>
      <c r="T1495" s="611">
        <f t="shared" si="675"/>
        <v>0</v>
      </c>
      <c r="U1495" s="611"/>
      <c r="V1495" s="611"/>
      <c r="W1495" s="611"/>
      <c r="X1495" s="611"/>
      <c r="Y1495" s="611"/>
      <c r="Z1495" s="611"/>
      <c r="AA1495" s="611">
        <f t="shared" si="667"/>
        <v>0.02</v>
      </c>
      <c r="AB1495" s="611"/>
      <c r="AC1495" s="611"/>
      <c r="AD1495" s="611"/>
      <c r="AE1495" s="611"/>
      <c r="AF1495" s="611"/>
      <c r="AG1495" s="611"/>
      <c r="AH1495" s="611"/>
      <c r="AI1495" s="611">
        <f t="shared" si="668"/>
        <v>0</v>
      </c>
      <c r="AJ1495" s="611"/>
      <c r="AK1495" s="611"/>
      <c r="AL1495" s="611"/>
      <c r="AM1495" s="611"/>
      <c r="AN1495" s="611"/>
      <c r="AO1495" s="611"/>
      <c r="AP1495" s="611"/>
      <c r="AQ1495" s="611"/>
      <c r="AR1495" s="611"/>
      <c r="AS1495" s="611"/>
      <c r="AT1495" s="611"/>
      <c r="AU1495" s="611"/>
      <c r="AV1495" s="611"/>
      <c r="AW1495" s="611"/>
      <c r="AX1495" s="611"/>
      <c r="AY1495" s="611"/>
      <c r="AZ1495" s="611">
        <v>0.02</v>
      </c>
      <c r="BA1495" s="611"/>
      <c r="BB1495" s="611"/>
      <c r="BC1495" s="611"/>
      <c r="BD1495" s="611"/>
      <c r="BE1495" s="611"/>
      <c r="BF1495" s="611"/>
      <c r="BG1495" s="611"/>
      <c r="BH1495" s="611"/>
      <c r="BI1495" s="611"/>
      <c r="BJ1495" s="611"/>
      <c r="BK1495" s="611"/>
      <c r="BL1495" s="611"/>
      <c r="BM1495" s="611">
        <f t="shared" si="676"/>
        <v>0</v>
      </c>
      <c r="BN1495" s="611"/>
      <c r="BO1495" s="611"/>
      <c r="BP1495" s="611"/>
    </row>
    <row r="1496" spans="1:68" s="773" customFormat="1" hidden="1">
      <c r="A1496" s="855">
        <v>2022</v>
      </c>
      <c r="B1496" s="1397">
        <v>12</v>
      </c>
      <c r="C1496" s="1398" t="s">
        <v>495</v>
      </c>
      <c r="D1496" s="858" t="s">
        <v>25</v>
      </c>
      <c r="E1496" s="1042" t="s">
        <v>489</v>
      </c>
      <c r="F1496" s="858"/>
      <c r="G1496" s="858"/>
      <c r="H1496" s="608">
        <f t="shared" si="670"/>
        <v>0.01</v>
      </c>
      <c r="I1496" s="609"/>
      <c r="J1496" s="610">
        <f t="shared" si="660"/>
        <v>0.01</v>
      </c>
      <c r="K1496" s="611">
        <f t="shared" si="671"/>
        <v>0</v>
      </c>
      <c r="L1496" s="611">
        <f t="shared" si="672"/>
        <v>0</v>
      </c>
      <c r="M1496" s="611">
        <f t="shared" si="673"/>
        <v>0</v>
      </c>
      <c r="N1496" s="611">
        <f t="shared" si="674"/>
        <v>0</v>
      </c>
      <c r="O1496" s="611"/>
      <c r="P1496" s="611"/>
      <c r="Q1496" s="611"/>
      <c r="R1496" s="611"/>
      <c r="S1496" s="611"/>
      <c r="T1496" s="611">
        <f t="shared" si="675"/>
        <v>0</v>
      </c>
      <c r="U1496" s="611"/>
      <c r="V1496" s="611"/>
      <c r="W1496" s="611"/>
      <c r="X1496" s="611"/>
      <c r="Y1496" s="611"/>
      <c r="Z1496" s="611"/>
      <c r="AA1496" s="611">
        <f t="shared" si="667"/>
        <v>0.01</v>
      </c>
      <c r="AB1496" s="611"/>
      <c r="AC1496" s="611"/>
      <c r="AD1496" s="611"/>
      <c r="AE1496" s="611"/>
      <c r="AF1496" s="611"/>
      <c r="AG1496" s="611"/>
      <c r="AH1496" s="611"/>
      <c r="AI1496" s="611">
        <f t="shared" si="668"/>
        <v>0</v>
      </c>
      <c r="AJ1496" s="611"/>
      <c r="AK1496" s="611"/>
      <c r="AL1496" s="611"/>
      <c r="AM1496" s="611"/>
      <c r="AN1496" s="611"/>
      <c r="AO1496" s="611"/>
      <c r="AP1496" s="611"/>
      <c r="AQ1496" s="611"/>
      <c r="AR1496" s="611"/>
      <c r="AS1496" s="611"/>
      <c r="AT1496" s="611"/>
      <c r="AU1496" s="611"/>
      <c r="AV1496" s="611"/>
      <c r="AW1496" s="611"/>
      <c r="AX1496" s="611"/>
      <c r="AY1496" s="611"/>
      <c r="AZ1496" s="611">
        <v>0.01</v>
      </c>
      <c r="BA1496" s="611"/>
      <c r="BB1496" s="611"/>
      <c r="BC1496" s="611"/>
      <c r="BD1496" s="611"/>
      <c r="BE1496" s="611"/>
      <c r="BF1496" s="611"/>
      <c r="BG1496" s="611"/>
      <c r="BH1496" s="611"/>
      <c r="BI1496" s="611"/>
      <c r="BJ1496" s="611"/>
      <c r="BK1496" s="611"/>
      <c r="BL1496" s="611"/>
      <c r="BM1496" s="611">
        <f t="shared" si="676"/>
        <v>0</v>
      </c>
      <c r="BN1496" s="611"/>
      <c r="BO1496" s="611"/>
      <c r="BP1496" s="611"/>
    </row>
    <row r="1497" spans="1:68" s="773" customFormat="1" hidden="1">
      <c r="A1497" s="855">
        <v>2022</v>
      </c>
      <c r="B1497" s="1397">
        <v>13</v>
      </c>
      <c r="C1497" s="1398" t="s">
        <v>496</v>
      </c>
      <c r="D1497" s="858" t="s">
        <v>25</v>
      </c>
      <c r="E1497" s="1042" t="s">
        <v>489</v>
      </c>
      <c r="F1497" s="858"/>
      <c r="G1497" s="858"/>
      <c r="H1497" s="608">
        <f t="shared" si="670"/>
        <v>0.06</v>
      </c>
      <c r="I1497" s="609"/>
      <c r="J1497" s="610">
        <f t="shared" si="660"/>
        <v>0.06</v>
      </c>
      <c r="K1497" s="611">
        <f t="shared" si="671"/>
        <v>0</v>
      </c>
      <c r="L1497" s="611">
        <f t="shared" si="672"/>
        <v>0</v>
      </c>
      <c r="M1497" s="611">
        <f t="shared" si="673"/>
        <v>0</v>
      </c>
      <c r="N1497" s="611">
        <f t="shared" si="674"/>
        <v>0</v>
      </c>
      <c r="O1497" s="611"/>
      <c r="P1497" s="611"/>
      <c r="Q1497" s="611"/>
      <c r="R1497" s="611"/>
      <c r="S1497" s="611"/>
      <c r="T1497" s="611">
        <f t="shared" si="675"/>
        <v>0</v>
      </c>
      <c r="U1497" s="611"/>
      <c r="V1497" s="611"/>
      <c r="W1497" s="611"/>
      <c r="X1497" s="611"/>
      <c r="Y1497" s="611"/>
      <c r="Z1497" s="611"/>
      <c r="AA1497" s="611">
        <f t="shared" si="667"/>
        <v>0.06</v>
      </c>
      <c r="AB1497" s="611">
        <v>0.06</v>
      </c>
      <c r="AC1497" s="611"/>
      <c r="AD1497" s="611"/>
      <c r="AE1497" s="611"/>
      <c r="AF1497" s="611"/>
      <c r="AG1497" s="611"/>
      <c r="AH1497" s="611"/>
      <c r="AI1497" s="611">
        <f t="shared" si="668"/>
        <v>0</v>
      </c>
      <c r="AJ1497" s="611"/>
      <c r="AK1497" s="611"/>
      <c r="AL1497" s="611"/>
      <c r="AM1497" s="611"/>
      <c r="AN1497" s="611"/>
      <c r="AO1497" s="611"/>
      <c r="AP1497" s="611"/>
      <c r="AQ1497" s="611"/>
      <c r="AR1497" s="611"/>
      <c r="AS1497" s="611"/>
      <c r="AT1497" s="611"/>
      <c r="AU1497" s="611"/>
      <c r="AV1497" s="611"/>
      <c r="AW1497" s="611"/>
      <c r="AX1497" s="611"/>
      <c r="AY1497" s="611"/>
      <c r="AZ1497" s="611"/>
      <c r="BA1497" s="611"/>
      <c r="BB1497" s="611"/>
      <c r="BC1497" s="611"/>
      <c r="BD1497" s="611"/>
      <c r="BE1497" s="611"/>
      <c r="BF1497" s="611"/>
      <c r="BG1497" s="611"/>
      <c r="BH1497" s="611"/>
      <c r="BI1497" s="611"/>
      <c r="BJ1497" s="611"/>
      <c r="BK1497" s="611"/>
      <c r="BL1497" s="611"/>
      <c r="BM1497" s="611">
        <f t="shared" si="676"/>
        <v>0</v>
      </c>
      <c r="BN1497" s="611"/>
      <c r="BO1497" s="611"/>
      <c r="BP1497" s="611"/>
    </row>
    <row r="1498" spans="1:68" s="773" customFormat="1" hidden="1">
      <c r="A1498" s="855">
        <v>2022</v>
      </c>
      <c r="B1498" s="1397">
        <v>14</v>
      </c>
      <c r="C1498" s="1398" t="s">
        <v>497</v>
      </c>
      <c r="D1498" s="858" t="s">
        <v>25</v>
      </c>
      <c r="E1498" s="1042" t="s">
        <v>489</v>
      </c>
      <c r="F1498" s="858"/>
      <c r="G1498" s="858"/>
      <c r="H1498" s="608">
        <f t="shared" si="670"/>
        <v>0.01</v>
      </c>
      <c r="I1498" s="609"/>
      <c r="J1498" s="610">
        <f t="shared" si="660"/>
        <v>0.01</v>
      </c>
      <c r="K1498" s="611">
        <f t="shared" si="671"/>
        <v>0</v>
      </c>
      <c r="L1498" s="611">
        <f t="shared" si="672"/>
        <v>0</v>
      </c>
      <c r="M1498" s="611">
        <f t="shared" si="673"/>
        <v>0</v>
      </c>
      <c r="N1498" s="611">
        <f t="shared" si="674"/>
        <v>0</v>
      </c>
      <c r="O1498" s="611"/>
      <c r="P1498" s="611"/>
      <c r="Q1498" s="611"/>
      <c r="R1498" s="611"/>
      <c r="S1498" s="611"/>
      <c r="T1498" s="611">
        <f t="shared" si="675"/>
        <v>0</v>
      </c>
      <c r="U1498" s="611"/>
      <c r="V1498" s="611"/>
      <c r="W1498" s="611"/>
      <c r="X1498" s="611"/>
      <c r="Y1498" s="611"/>
      <c r="Z1498" s="611"/>
      <c r="AA1498" s="611">
        <f t="shared" si="667"/>
        <v>0.01</v>
      </c>
      <c r="AB1498" s="611"/>
      <c r="AC1498" s="611"/>
      <c r="AD1498" s="611"/>
      <c r="AE1498" s="611"/>
      <c r="AF1498" s="611"/>
      <c r="AG1498" s="611"/>
      <c r="AH1498" s="611"/>
      <c r="AI1498" s="611">
        <f t="shared" si="668"/>
        <v>0</v>
      </c>
      <c r="AJ1498" s="611"/>
      <c r="AK1498" s="611"/>
      <c r="AL1498" s="611"/>
      <c r="AM1498" s="611"/>
      <c r="AN1498" s="611"/>
      <c r="AO1498" s="611"/>
      <c r="AP1498" s="611"/>
      <c r="AQ1498" s="611"/>
      <c r="AR1498" s="611"/>
      <c r="AS1498" s="611"/>
      <c r="AT1498" s="611"/>
      <c r="AU1498" s="611"/>
      <c r="AV1498" s="611"/>
      <c r="AW1498" s="611"/>
      <c r="AX1498" s="611"/>
      <c r="AY1498" s="611"/>
      <c r="AZ1498" s="611">
        <v>0.01</v>
      </c>
      <c r="BA1498" s="611"/>
      <c r="BB1498" s="611"/>
      <c r="BC1498" s="611"/>
      <c r="BD1498" s="611"/>
      <c r="BE1498" s="611"/>
      <c r="BF1498" s="611"/>
      <c r="BG1498" s="611"/>
      <c r="BH1498" s="611"/>
      <c r="BI1498" s="611"/>
      <c r="BJ1498" s="611"/>
      <c r="BK1498" s="611"/>
      <c r="BL1498" s="611"/>
      <c r="BM1498" s="611">
        <f t="shared" si="676"/>
        <v>0</v>
      </c>
      <c r="BN1498" s="611"/>
      <c r="BO1498" s="611"/>
      <c r="BP1498" s="611"/>
    </row>
    <row r="1499" spans="1:68" s="773" customFormat="1" hidden="1">
      <c r="A1499" s="855">
        <v>2022</v>
      </c>
      <c r="B1499" s="1397">
        <v>15</v>
      </c>
      <c r="C1499" s="1398" t="s">
        <v>498</v>
      </c>
      <c r="D1499" s="858" t="s">
        <v>25</v>
      </c>
      <c r="E1499" s="1042" t="s">
        <v>489</v>
      </c>
      <c r="F1499" s="858"/>
      <c r="G1499" s="858"/>
      <c r="H1499" s="608">
        <f t="shared" si="670"/>
        <v>0.01</v>
      </c>
      <c r="I1499" s="609"/>
      <c r="J1499" s="610">
        <f t="shared" si="660"/>
        <v>0.01</v>
      </c>
      <c r="K1499" s="611">
        <f t="shared" si="671"/>
        <v>0</v>
      </c>
      <c r="L1499" s="611">
        <f t="shared" si="672"/>
        <v>0</v>
      </c>
      <c r="M1499" s="611">
        <f t="shared" si="673"/>
        <v>0</v>
      </c>
      <c r="N1499" s="611">
        <f t="shared" si="674"/>
        <v>0</v>
      </c>
      <c r="O1499" s="611"/>
      <c r="P1499" s="611"/>
      <c r="Q1499" s="611"/>
      <c r="R1499" s="611"/>
      <c r="S1499" s="611"/>
      <c r="T1499" s="611">
        <f t="shared" si="675"/>
        <v>0</v>
      </c>
      <c r="U1499" s="611"/>
      <c r="V1499" s="611"/>
      <c r="W1499" s="611"/>
      <c r="X1499" s="611"/>
      <c r="Y1499" s="611"/>
      <c r="Z1499" s="611"/>
      <c r="AA1499" s="611">
        <f t="shared" si="667"/>
        <v>0.01</v>
      </c>
      <c r="AB1499" s="611"/>
      <c r="AC1499" s="611"/>
      <c r="AD1499" s="611"/>
      <c r="AE1499" s="611"/>
      <c r="AF1499" s="611"/>
      <c r="AG1499" s="611"/>
      <c r="AH1499" s="611"/>
      <c r="AI1499" s="611">
        <f t="shared" si="668"/>
        <v>0</v>
      </c>
      <c r="AJ1499" s="611"/>
      <c r="AK1499" s="611"/>
      <c r="AL1499" s="611"/>
      <c r="AM1499" s="611"/>
      <c r="AN1499" s="611"/>
      <c r="AO1499" s="611"/>
      <c r="AP1499" s="611"/>
      <c r="AQ1499" s="611"/>
      <c r="AR1499" s="611"/>
      <c r="AS1499" s="611"/>
      <c r="AT1499" s="611"/>
      <c r="AU1499" s="611"/>
      <c r="AV1499" s="611"/>
      <c r="AW1499" s="611"/>
      <c r="AX1499" s="611"/>
      <c r="AY1499" s="611"/>
      <c r="AZ1499" s="611">
        <v>0.01</v>
      </c>
      <c r="BA1499" s="611"/>
      <c r="BB1499" s="611"/>
      <c r="BC1499" s="611"/>
      <c r="BD1499" s="611"/>
      <c r="BE1499" s="611"/>
      <c r="BF1499" s="611"/>
      <c r="BG1499" s="611"/>
      <c r="BH1499" s="611"/>
      <c r="BI1499" s="611"/>
      <c r="BJ1499" s="611"/>
      <c r="BK1499" s="611"/>
      <c r="BL1499" s="611"/>
      <c r="BM1499" s="611">
        <f t="shared" si="676"/>
        <v>0</v>
      </c>
      <c r="BN1499" s="611"/>
      <c r="BO1499" s="611"/>
      <c r="BP1499" s="611"/>
    </row>
    <row r="1500" spans="1:68" s="773" customFormat="1" hidden="1">
      <c r="A1500" s="855">
        <v>2022</v>
      </c>
      <c r="B1500" s="1397">
        <v>19</v>
      </c>
      <c r="C1500" s="1399" t="s">
        <v>499</v>
      </c>
      <c r="D1500" s="858" t="s">
        <v>25</v>
      </c>
      <c r="E1500" s="1042" t="s">
        <v>489</v>
      </c>
      <c r="F1500" s="858"/>
      <c r="G1500" s="858"/>
      <c r="H1500" s="608">
        <f t="shared" si="670"/>
        <v>0.05</v>
      </c>
      <c r="I1500" s="609">
        <v>0.03</v>
      </c>
      <c r="J1500" s="610">
        <f t="shared" si="660"/>
        <v>0.05</v>
      </c>
      <c r="K1500" s="611">
        <f t="shared" si="671"/>
        <v>0</v>
      </c>
      <c r="L1500" s="611">
        <f t="shared" si="672"/>
        <v>0</v>
      </c>
      <c r="M1500" s="611">
        <f t="shared" si="673"/>
        <v>0</v>
      </c>
      <c r="N1500" s="611">
        <f t="shared" si="674"/>
        <v>0</v>
      </c>
      <c r="O1500" s="611"/>
      <c r="P1500" s="611"/>
      <c r="Q1500" s="611"/>
      <c r="R1500" s="611"/>
      <c r="S1500" s="611"/>
      <c r="T1500" s="611">
        <f t="shared" si="675"/>
        <v>0</v>
      </c>
      <c r="U1500" s="611"/>
      <c r="V1500" s="611"/>
      <c r="W1500" s="611"/>
      <c r="X1500" s="611"/>
      <c r="Y1500" s="611"/>
      <c r="Z1500" s="611"/>
      <c r="AA1500" s="611">
        <f t="shared" si="667"/>
        <v>0.04</v>
      </c>
      <c r="AB1500" s="611"/>
      <c r="AC1500" s="611"/>
      <c r="AD1500" s="611"/>
      <c r="AE1500" s="611"/>
      <c r="AF1500" s="611"/>
      <c r="AG1500" s="611"/>
      <c r="AH1500" s="611"/>
      <c r="AI1500" s="611">
        <f t="shared" si="668"/>
        <v>0.02</v>
      </c>
      <c r="AJ1500" s="611"/>
      <c r="AK1500" s="611"/>
      <c r="AL1500" s="611"/>
      <c r="AM1500" s="611"/>
      <c r="AN1500" s="611"/>
      <c r="AO1500" s="611"/>
      <c r="AP1500" s="611"/>
      <c r="AQ1500" s="611"/>
      <c r="AR1500" s="611"/>
      <c r="AS1500" s="611"/>
      <c r="AT1500" s="611"/>
      <c r="AU1500" s="611"/>
      <c r="AV1500" s="611"/>
      <c r="AW1500" s="611"/>
      <c r="AX1500" s="611"/>
      <c r="AY1500" s="611"/>
      <c r="AZ1500" s="611"/>
      <c r="BA1500" s="611"/>
      <c r="BB1500" s="611"/>
      <c r="BC1500" s="611"/>
      <c r="BD1500" s="611"/>
      <c r="BE1500" s="611">
        <v>0.02</v>
      </c>
      <c r="BF1500" s="611"/>
      <c r="BG1500" s="611"/>
      <c r="BH1500" s="611"/>
      <c r="BI1500" s="611"/>
      <c r="BJ1500" s="611"/>
      <c r="BK1500" s="611"/>
      <c r="BL1500" s="611"/>
      <c r="BM1500" s="611">
        <f t="shared" si="676"/>
        <v>0.01</v>
      </c>
      <c r="BN1500" s="611">
        <v>0.01</v>
      </c>
      <c r="BO1500" s="611"/>
      <c r="BP1500" s="611"/>
    </row>
    <row r="1501" spans="1:68" s="773" customFormat="1" hidden="1">
      <c r="A1501" s="855">
        <v>2022</v>
      </c>
      <c r="B1501" s="1397">
        <v>23</v>
      </c>
      <c r="C1501" s="1399" t="s">
        <v>500</v>
      </c>
      <c r="D1501" s="858" t="s">
        <v>25</v>
      </c>
      <c r="E1501" s="1042" t="s">
        <v>489</v>
      </c>
      <c r="F1501" s="858"/>
      <c r="G1501" s="858"/>
      <c r="H1501" s="608">
        <f t="shared" si="670"/>
        <v>0.09</v>
      </c>
      <c r="I1501" s="609">
        <v>0.03</v>
      </c>
      <c r="J1501" s="610">
        <f t="shared" si="660"/>
        <v>0.09</v>
      </c>
      <c r="K1501" s="611">
        <f t="shared" si="671"/>
        <v>0</v>
      </c>
      <c r="L1501" s="611">
        <f t="shared" si="672"/>
        <v>0</v>
      </c>
      <c r="M1501" s="611">
        <f t="shared" si="673"/>
        <v>0</v>
      </c>
      <c r="N1501" s="611">
        <f t="shared" si="674"/>
        <v>0</v>
      </c>
      <c r="O1501" s="611"/>
      <c r="P1501" s="611"/>
      <c r="Q1501" s="611"/>
      <c r="R1501" s="611"/>
      <c r="S1501" s="611"/>
      <c r="T1501" s="611">
        <f t="shared" si="675"/>
        <v>0</v>
      </c>
      <c r="U1501" s="611"/>
      <c r="V1501" s="611"/>
      <c r="W1501" s="611"/>
      <c r="X1501" s="611"/>
      <c r="Y1501" s="611"/>
      <c r="Z1501" s="611"/>
      <c r="AA1501" s="611">
        <f t="shared" si="667"/>
        <v>0.08</v>
      </c>
      <c r="AB1501" s="611"/>
      <c r="AC1501" s="611"/>
      <c r="AD1501" s="611"/>
      <c r="AE1501" s="611"/>
      <c r="AF1501" s="611"/>
      <c r="AG1501" s="611"/>
      <c r="AH1501" s="611"/>
      <c r="AI1501" s="611">
        <f t="shared" si="668"/>
        <v>0.04</v>
      </c>
      <c r="AJ1501" s="611"/>
      <c r="AK1501" s="611"/>
      <c r="AL1501" s="611"/>
      <c r="AM1501" s="611"/>
      <c r="AN1501" s="611"/>
      <c r="AO1501" s="611"/>
      <c r="AP1501" s="611"/>
      <c r="AQ1501" s="611"/>
      <c r="AR1501" s="611"/>
      <c r="AS1501" s="611"/>
      <c r="AT1501" s="611"/>
      <c r="AU1501" s="611"/>
      <c r="AV1501" s="611"/>
      <c r="AW1501" s="611"/>
      <c r="AX1501" s="611"/>
      <c r="AY1501" s="611"/>
      <c r="AZ1501" s="611"/>
      <c r="BA1501" s="611"/>
      <c r="BB1501" s="611"/>
      <c r="BC1501" s="611"/>
      <c r="BD1501" s="611"/>
      <c r="BE1501" s="611">
        <v>0.04</v>
      </c>
      <c r="BF1501" s="611"/>
      <c r="BG1501" s="611"/>
      <c r="BH1501" s="611"/>
      <c r="BI1501" s="611"/>
      <c r="BJ1501" s="611"/>
      <c r="BK1501" s="611"/>
      <c r="BL1501" s="611"/>
      <c r="BM1501" s="611">
        <f t="shared" si="676"/>
        <v>0.01</v>
      </c>
      <c r="BN1501" s="611">
        <v>0.01</v>
      </c>
      <c r="BO1501" s="611"/>
      <c r="BP1501" s="611"/>
    </row>
    <row r="1502" spans="1:68" s="773" customFormat="1" hidden="1">
      <c r="A1502" s="855">
        <v>2022</v>
      </c>
      <c r="B1502" s="1397">
        <v>24</v>
      </c>
      <c r="C1502" s="1399" t="s">
        <v>501</v>
      </c>
      <c r="D1502" s="858" t="s">
        <v>25</v>
      </c>
      <c r="E1502" s="1042" t="s">
        <v>489</v>
      </c>
      <c r="F1502" s="858"/>
      <c r="G1502" s="858"/>
      <c r="H1502" s="608">
        <f t="shared" si="670"/>
        <v>0.16999999999999998</v>
      </c>
      <c r="I1502" s="609"/>
      <c r="J1502" s="610">
        <f t="shared" si="660"/>
        <v>0.16999999999999998</v>
      </c>
      <c r="K1502" s="611">
        <f t="shared" si="671"/>
        <v>0</v>
      </c>
      <c r="L1502" s="611">
        <f t="shared" si="672"/>
        <v>0</v>
      </c>
      <c r="M1502" s="611">
        <f t="shared" si="673"/>
        <v>0</v>
      </c>
      <c r="N1502" s="611">
        <f t="shared" si="674"/>
        <v>0</v>
      </c>
      <c r="O1502" s="611"/>
      <c r="P1502" s="611"/>
      <c r="Q1502" s="611"/>
      <c r="R1502" s="611"/>
      <c r="S1502" s="611"/>
      <c r="T1502" s="611">
        <f t="shared" si="675"/>
        <v>0</v>
      </c>
      <c r="U1502" s="611"/>
      <c r="V1502" s="611"/>
      <c r="W1502" s="611"/>
      <c r="X1502" s="611"/>
      <c r="Y1502" s="611"/>
      <c r="Z1502" s="611"/>
      <c r="AA1502" s="611">
        <f t="shared" si="667"/>
        <v>0.16999999999999998</v>
      </c>
      <c r="AB1502" s="611"/>
      <c r="AC1502" s="611"/>
      <c r="AD1502" s="611"/>
      <c r="AE1502" s="611"/>
      <c r="AF1502" s="611"/>
      <c r="AG1502" s="611"/>
      <c r="AH1502" s="611"/>
      <c r="AI1502" s="611">
        <f t="shared" si="668"/>
        <v>0.09</v>
      </c>
      <c r="AJ1502" s="611">
        <v>0.01</v>
      </c>
      <c r="AK1502" s="611"/>
      <c r="AL1502" s="611"/>
      <c r="AM1502" s="611"/>
      <c r="AN1502" s="611"/>
      <c r="AO1502" s="611"/>
      <c r="AP1502" s="611"/>
      <c r="AQ1502" s="611"/>
      <c r="AR1502" s="611"/>
      <c r="AS1502" s="611"/>
      <c r="AT1502" s="611"/>
      <c r="AU1502" s="611"/>
      <c r="AV1502" s="611"/>
      <c r="AW1502" s="611"/>
      <c r="AX1502" s="611"/>
      <c r="AY1502" s="611"/>
      <c r="AZ1502" s="611"/>
      <c r="BA1502" s="611"/>
      <c r="BB1502" s="611"/>
      <c r="BC1502" s="611"/>
      <c r="BD1502" s="611"/>
      <c r="BE1502" s="611">
        <v>0.08</v>
      </c>
      <c r="BF1502" s="611"/>
      <c r="BG1502" s="611"/>
      <c r="BH1502" s="611"/>
      <c r="BI1502" s="611"/>
      <c r="BJ1502" s="611"/>
      <c r="BK1502" s="611"/>
      <c r="BL1502" s="611"/>
      <c r="BM1502" s="611">
        <f t="shared" si="676"/>
        <v>0</v>
      </c>
      <c r="BN1502" s="611"/>
      <c r="BO1502" s="611"/>
      <c r="BP1502" s="611"/>
    </row>
    <row r="1503" spans="1:68" s="773" customFormat="1" hidden="1">
      <c r="A1503" s="855">
        <v>2022</v>
      </c>
      <c r="B1503" s="1397">
        <v>25</v>
      </c>
      <c r="C1503" s="1099" t="s">
        <v>502</v>
      </c>
      <c r="D1503" s="1100" t="s">
        <v>25</v>
      </c>
      <c r="E1503" s="1146" t="s">
        <v>489</v>
      </c>
      <c r="F1503" s="1100"/>
      <c r="G1503" s="1100"/>
      <c r="H1503" s="608">
        <f t="shared" si="670"/>
        <v>0.02</v>
      </c>
      <c r="I1503" s="609"/>
      <c r="J1503" s="610">
        <f t="shared" si="660"/>
        <v>0.02</v>
      </c>
      <c r="K1503" s="611">
        <f t="shared" si="671"/>
        <v>0</v>
      </c>
      <c r="L1503" s="611">
        <f t="shared" si="672"/>
        <v>0</v>
      </c>
      <c r="M1503" s="611">
        <f t="shared" si="673"/>
        <v>0</v>
      </c>
      <c r="N1503" s="611">
        <f t="shared" si="674"/>
        <v>0</v>
      </c>
      <c r="O1503" s="611"/>
      <c r="P1503" s="611"/>
      <c r="Q1503" s="611"/>
      <c r="R1503" s="611"/>
      <c r="S1503" s="611"/>
      <c r="T1503" s="611">
        <f t="shared" si="675"/>
        <v>0</v>
      </c>
      <c r="U1503" s="611"/>
      <c r="V1503" s="611"/>
      <c r="W1503" s="611"/>
      <c r="X1503" s="611"/>
      <c r="Y1503" s="611"/>
      <c r="Z1503" s="611"/>
      <c r="AA1503" s="611">
        <f t="shared" si="667"/>
        <v>0</v>
      </c>
      <c r="AB1503" s="611"/>
      <c r="AC1503" s="611"/>
      <c r="AD1503" s="611"/>
      <c r="AE1503" s="611"/>
      <c r="AF1503" s="611"/>
      <c r="AG1503" s="611"/>
      <c r="AH1503" s="611"/>
      <c r="AI1503" s="611">
        <f t="shared" si="668"/>
        <v>0</v>
      </c>
      <c r="AJ1503" s="611"/>
      <c r="AK1503" s="611"/>
      <c r="AL1503" s="611"/>
      <c r="AM1503" s="611"/>
      <c r="AN1503" s="611"/>
      <c r="AO1503" s="611"/>
      <c r="AP1503" s="611"/>
      <c r="AQ1503" s="611"/>
      <c r="AR1503" s="611"/>
      <c r="AS1503" s="611"/>
      <c r="AT1503" s="611"/>
      <c r="AU1503" s="611"/>
      <c r="AV1503" s="611"/>
      <c r="AW1503" s="611"/>
      <c r="AX1503" s="611"/>
      <c r="AY1503" s="611"/>
      <c r="AZ1503" s="611"/>
      <c r="BA1503" s="611"/>
      <c r="BB1503" s="611"/>
      <c r="BC1503" s="611"/>
      <c r="BD1503" s="611"/>
      <c r="BE1503" s="827"/>
      <c r="BF1503" s="611"/>
      <c r="BG1503" s="611"/>
      <c r="BH1503" s="611"/>
      <c r="BI1503" s="611"/>
      <c r="BJ1503" s="611"/>
      <c r="BK1503" s="611"/>
      <c r="BL1503" s="611"/>
      <c r="BM1503" s="611">
        <f t="shared" si="676"/>
        <v>0.02</v>
      </c>
      <c r="BN1503" s="611">
        <v>0.02</v>
      </c>
      <c r="BO1503" s="611"/>
      <c r="BP1503" s="611"/>
    </row>
    <row r="1504" spans="1:68" s="773" customFormat="1" hidden="1">
      <c r="A1504" s="855"/>
      <c r="B1504" s="1397"/>
      <c r="C1504" s="1099"/>
      <c r="D1504" s="1400"/>
      <c r="E1504" s="957"/>
      <c r="F1504" s="1400"/>
      <c r="G1504" s="1400"/>
      <c r="H1504" s="608"/>
      <c r="I1504" s="609"/>
      <c r="J1504" s="610"/>
      <c r="K1504" s="611"/>
      <c r="L1504" s="611"/>
      <c r="M1504" s="611"/>
      <c r="N1504" s="611"/>
      <c r="O1504" s="611"/>
      <c r="P1504" s="611"/>
      <c r="Q1504" s="611"/>
      <c r="R1504" s="611"/>
      <c r="S1504" s="611"/>
      <c r="T1504" s="611"/>
      <c r="U1504" s="611"/>
      <c r="V1504" s="611"/>
      <c r="W1504" s="611"/>
      <c r="X1504" s="611"/>
      <c r="Y1504" s="611"/>
      <c r="Z1504" s="611"/>
      <c r="AA1504" s="611"/>
      <c r="AB1504" s="611"/>
      <c r="AC1504" s="611"/>
      <c r="AD1504" s="611"/>
      <c r="AE1504" s="611"/>
      <c r="AF1504" s="611"/>
      <c r="AG1504" s="611"/>
      <c r="AH1504" s="611"/>
      <c r="AI1504" s="611"/>
      <c r="AJ1504" s="611"/>
      <c r="AK1504" s="611"/>
      <c r="AL1504" s="611"/>
      <c r="AM1504" s="611"/>
      <c r="AN1504" s="611"/>
      <c r="AO1504" s="611"/>
      <c r="AP1504" s="611"/>
      <c r="AQ1504" s="611"/>
      <c r="AR1504" s="611"/>
      <c r="AS1504" s="611"/>
      <c r="AT1504" s="611"/>
      <c r="AU1504" s="611"/>
      <c r="AV1504" s="611"/>
      <c r="AW1504" s="611"/>
      <c r="AX1504" s="611"/>
      <c r="AY1504" s="611"/>
      <c r="AZ1504" s="611"/>
      <c r="BA1504" s="611"/>
      <c r="BB1504" s="611"/>
      <c r="BC1504" s="611"/>
      <c r="BD1504" s="611"/>
      <c r="BE1504" s="827"/>
      <c r="BF1504" s="611"/>
      <c r="BG1504" s="611"/>
      <c r="BH1504" s="611"/>
      <c r="BI1504" s="611"/>
      <c r="BJ1504" s="611"/>
      <c r="BK1504" s="611"/>
      <c r="BL1504" s="611"/>
      <c r="BM1504" s="611"/>
      <c r="BN1504" s="611"/>
      <c r="BO1504" s="611"/>
      <c r="BP1504" s="611"/>
    </row>
    <row r="1505" spans="1:68" s="773" customFormat="1" hidden="1">
      <c r="A1505" s="855"/>
      <c r="B1505" s="1397"/>
      <c r="C1505" s="1099"/>
      <c r="D1505" s="1400"/>
      <c r="E1505" s="957"/>
      <c r="F1505" s="1400"/>
      <c r="G1505" s="1400"/>
      <c r="H1505" s="608"/>
      <c r="I1505" s="609"/>
      <c r="J1505" s="610"/>
      <c r="K1505" s="611"/>
      <c r="L1505" s="611"/>
      <c r="M1505" s="611"/>
      <c r="N1505" s="611"/>
      <c r="O1505" s="611"/>
      <c r="P1505" s="611"/>
      <c r="Q1505" s="611"/>
      <c r="R1505" s="611"/>
      <c r="S1505" s="611"/>
      <c r="T1505" s="611"/>
      <c r="U1505" s="611"/>
      <c r="V1505" s="611"/>
      <c r="W1505" s="611"/>
      <c r="X1505" s="611"/>
      <c r="Y1505" s="611"/>
      <c r="Z1505" s="611"/>
      <c r="AA1505" s="611"/>
      <c r="AB1505" s="611"/>
      <c r="AC1505" s="611"/>
      <c r="AD1505" s="611"/>
      <c r="AE1505" s="611"/>
      <c r="AF1505" s="611"/>
      <c r="AG1505" s="611"/>
      <c r="AH1505" s="611"/>
      <c r="AI1505" s="611"/>
      <c r="AJ1505" s="611"/>
      <c r="AK1505" s="611"/>
      <c r="AL1505" s="611"/>
      <c r="AM1505" s="611"/>
      <c r="AN1505" s="611"/>
      <c r="AO1505" s="611"/>
      <c r="AP1505" s="611"/>
      <c r="AQ1505" s="611"/>
      <c r="AR1505" s="611"/>
      <c r="AS1505" s="611"/>
      <c r="AT1505" s="611"/>
      <c r="AU1505" s="611"/>
      <c r="AV1505" s="611"/>
      <c r="AW1505" s="611"/>
      <c r="AX1505" s="611"/>
      <c r="AY1505" s="611"/>
      <c r="AZ1505" s="611"/>
      <c r="BA1505" s="611"/>
      <c r="BB1505" s="611"/>
      <c r="BC1505" s="611"/>
      <c r="BD1505" s="611"/>
      <c r="BE1505" s="827"/>
      <c r="BF1505" s="611"/>
      <c r="BG1505" s="611"/>
      <c r="BH1505" s="611"/>
      <c r="BI1505" s="611"/>
      <c r="BJ1505" s="611"/>
      <c r="BK1505" s="611"/>
      <c r="BL1505" s="611"/>
      <c r="BM1505" s="611"/>
      <c r="BN1505" s="611"/>
      <c r="BO1505" s="611"/>
      <c r="BP1505" s="611"/>
    </row>
    <row r="1506" spans="1:68" s="1067" customFormat="1" ht="12.75" hidden="1">
      <c r="A1506" s="1069"/>
      <c r="B1506" s="1068">
        <v>21</v>
      </c>
      <c r="C1506" s="1069" t="s">
        <v>503</v>
      </c>
      <c r="D1506" s="1068" t="s">
        <v>25</v>
      </c>
      <c r="E1506" s="1068" t="s">
        <v>75</v>
      </c>
      <c r="F1506" s="1069"/>
      <c r="G1506" s="1069"/>
      <c r="H1506" s="1071">
        <f t="shared" ref="H1506:H1509" si="677">J1506</f>
        <v>0.08</v>
      </c>
      <c r="I1506" s="1072"/>
      <c r="J1506" s="1073">
        <f t="shared" ref="J1506:J1527" si="678">K1506+AA1506+BM1506</f>
        <v>0.08</v>
      </c>
      <c r="K1506" s="1074">
        <f t="shared" ref="K1506:K1533" si="679">L1506+T1506+X1506+Y1506+Z1506</f>
        <v>0</v>
      </c>
      <c r="L1506" s="1074">
        <f t="shared" ref="L1506:L1533" si="680">M1506+S1506</f>
        <v>0</v>
      </c>
      <c r="M1506" s="1074">
        <f t="shared" ref="M1506:M1533" si="681">N1506+R1506</f>
        <v>0</v>
      </c>
      <c r="N1506" s="1074">
        <f t="shared" ref="N1506:N1533" si="682">O1506+P1506+Q1506</f>
        <v>0</v>
      </c>
      <c r="O1506" s="1069"/>
      <c r="P1506" s="1069"/>
      <c r="Q1506" s="1069"/>
      <c r="R1506" s="1069"/>
      <c r="S1506" s="1069"/>
      <c r="T1506" s="1074">
        <f t="shared" ref="T1506:T1509" si="683">U1506+V1506+W1506</f>
        <v>0</v>
      </c>
      <c r="U1506" s="1069"/>
      <c r="V1506" s="1069"/>
      <c r="W1506" s="1069"/>
      <c r="X1506" s="1069"/>
      <c r="Y1506" s="1069"/>
      <c r="Z1506" s="1069"/>
      <c r="AA1506" s="1074">
        <f t="shared" ref="AA1506:AA1517" si="684">SUM(AB1506:AI1506)+AW1506+SUM(AY1506:BC1506)+SUM(BF1506:BL1506)</f>
        <v>7.0000000000000007E-2</v>
      </c>
      <c r="AB1506" s="1069"/>
      <c r="AC1506" s="1069"/>
      <c r="AD1506" s="1069"/>
      <c r="AE1506" s="1069"/>
      <c r="AF1506" s="1069"/>
      <c r="AG1506" s="1069"/>
      <c r="AH1506" s="1069"/>
      <c r="AI1506" s="1074">
        <f t="shared" ref="AI1506:AI1517" si="685">SUM(AJ1506:AV1506)+AX1506+SUM(BD1506:BE1506)</f>
        <v>0</v>
      </c>
      <c r="AJ1506" s="1069"/>
      <c r="AK1506" s="1069"/>
      <c r="AL1506" s="1069"/>
      <c r="AM1506" s="1069"/>
      <c r="AN1506" s="1069"/>
      <c r="AO1506" s="1069"/>
      <c r="AP1506" s="1069"/>
      <c r="AQ1506" s="1069"/>
      <c r="AR1506" s="1069"/>
      <c r="AS1506" s="1069"/>
      <c r="AT1506" s="1069"/>
      <c r="AU1506" s="1069"/>
      <c r="AV1506" s="1069"/>
      <c r="AW1506" s="1069"/>
      <c r="AX1506" s="1069"/>
      <c r="AY1506" s="1069">
        <v>0.03</v>
      </c>
      <c r="AZ1506" s="1069"/>
      <c r="BA1506" s="1069"/>
      <c r="BB1506" s="1069"/>
      <c r="BC1506" s="1069"/>
      <c r="BD1506" s="1069"/>
      <c r="BE1506" s="1069"/>
      <c r="BF1506" s="1069"/>
      <c r="BG1506" s="1069">
        <v>0.04</v>
      </c>
      <c r="BH1506" s="1069"/>
      <c r="BI1506" s="1069"/>
      <c r="BJ1506" s="1069"/>
      <c r="BK1506" s="1069"/>
      <c r="BL1506" s="1069"/>
      <c r="BM1506" s="1074">
        <f t="shared" ref="BM1506:BM1509" si="686">SUM(BN1506:BP1506)</f>
        <v>0.01</v>
      </c>
      <c r="BN1506" s="1069">
        <v>0.01</v>
      </c>
      <c r="BO1506" s="1069"/>
      <c r="BP1506" s="1069"/>
    </row>
    <row r="1507" spans="1:68" s="1067" customFormat="1" ht="12.75" hidden="1">
      <c r="A1507" s="1069"/>
      <c r="B1507" s="1068">
        <v>22</v>
      </c>
      <c r="C1507" s="1069" t="s">
        <v>504</v>
      </c>
      <c r="D1507" s="1068" t="s">
        <v>25</v>
      </c>
      <c r="E1507" s="1068" t="s">
        <v>75</v>
      </c>
      <c r="F1507" s="1069"/>
      <c r="G1507" s="1069"/>
      <c r="H1507" s="1071">
        <f t="shared" si="677"/>
        <v>0.35000000000000003</v>
      </c>
      <c r="I1507" s="1072"/>
      <c r="J1507" s="1073">
        <f t="shared" si="678"/>
        <v>0.35000000000000003</v>
      </c>
      <c r="K1507" s="1074">
        <f t="shared" si="679"/>
        <v>0.30000000000000004</v>
      </c>
      <c r="L1507" s="1074">
        <f t="shared" si="680"/>
        <v>0.30000000000000004</v>
      </c>
      <c r="M1507" s="1074">
        <f t="shared" si="681"/>
        <v>0.2</v>
      </c>
      <c r="N1507" s="1074">
        <f t="shared" si="682"/>
        <v>0</v>
      </c>
      <c r="O1507" s="1069"/>
      <c r="P1507" s="1069"/>
      <c r="Q1507" s="1069"/>
      <c r="R1507" s="1069">
        <v>0.2</v>
      </c>
      <c r="S1507" s="1069">
        <v>0.1</v>
      </c>
      <c r="T1507" s="1074">
        <f t="shared" si="683"/>
        <v>0</v>
      </c>
      <c r="U1507" s="1069"/>
      <c r="V1507" s="1069"/>
      <c r="W1507" s="1069"/>
      <c r="X1507" s="1069"/>
      <c r="Y1507" s="1069"/>
      <c r="Z1507" s="1069"/>
      <c r="AA1507" s="1074">
        <f t="shared" si="684"/>
        <v>0.05</v>
      </c>
      <c r="AB1507" s="1069"/>
      <c r="AC1507" s="1069"/>
      <c r="AD1507" s="1069"/>
      <c r="AE1507" s="1069"/>
      <c r="AF1507" s="1069"/>
      <c r="AG1507" s="1069"/>
      <c r="AH1507" s="1069"/>
      <c r="AI1507" s="1074">
        <f t="shared" si="685"/>
        <v>0</v>
      </c>
      <c r="AJ1507" s="1069"/>
      <c r="AK1507" s="1069"/>
      <c r="AL1507" s="1069"/>
      <c r="AM1507" s="1069"/>
      <c r="AN1507" s="1069"/>
      <c r="AO1507" s="1069"/>
      <c r="AP1507" s="1069"/>
      <c r="AQ1507" s="1069"/>
      <c r="AR1507" s="1069"/>
      <c r="AS1507" s="1069"/>
      <c r="AT1507" s="1069"/>
      <c r="AU1507" s="1069"/>
      <c r="AV1507" s="1069"/>
      <c r="AW1507" s="1069"/>
      <c r="AX1507" s="1069"/>
      <c r="AY1507" s="1069">
        <v>0.05</v>
      </c>
      <c r="AZ1507" s="1069"/>
      <c r="BA1507" s="1069"/>
      <c r="BB1507" s="1069"/>
      <c r="BC1507" s="1069"/>
      <c r="BD1507" s="1069"/>
      <c r="BE1507" s="1069"/>
      <c r="BF1507" s="1069"/>
      <c r="BG1507" s="1069"/>
      <c r="BH1507" s="1069"/>
      <c r="BI1507" s="1069"/>
      <c r="BJ1507" s="1069"/>
      <c r="BK1507" s="1069"/>
      <c r="BL1507" s="1069"/>
      <c r="BM1507" s="1074">
        <f t="shared" si="686"/>
        <v>0</v>
      </c>
      <c r="BN1507" s="1069"/>
      <c r="BO1507" s="1069"/>
      <c r="BP1507" s="1069"/>
    </row>
    <row r="1508" spans="1:68" s="773" customFormat="1" hidden="1">
      <c r="A1508" s="706"/>
      <c r="B1508" s="719">
        <v>2</v>
      </c>
      <c r="C1508" s="719" t="s">
        <v>505</v>
      </c>
      <c r="D1508" s="640" t="s">
        <v>25</v>
      </c>
      <c r="E1508" s="774" t="s">
        <v>75</v>
      </c>
      <c r="F1508" s="640">
        <v>2.4</v>
      </c>
      <c r="G1508" s="651"/>
      <c r="H1508" s="643">
        <f t="shared" si="677"/>
        <v>1.56</v>
      </c>
      <c r="I1508" s="644"/>
      <c r="J1508" s="645">
        <f t="shared" si="678"/>
        <v>1.56</v>
      </c>
      <c r="K1508" s="1">
        <f t="shared" si="679"/>
        <v>1.51</v>
      </c>
      <c r="L1508" s="1">
        <f t="shared" si="680"/>
        <v>1.51</v>
      </c>
      <c r="M1508" s="1">
        <f t="shared" si="681"/>
        <v>1.51</v>
      </c>
      <c r="N1508" s="1">
        <f t="shared" si="682"/>
        <v>0.2</v>
      </c>
      <c r="O1508" s="1">
        <v>0.2</v>
      </c>
      <c r="P1508" s="1"/>
      <c r="Q1508" s="1"/>
      <c r="R1508" s="1">
        <v>1.31</v>
      </c>
      <c r="S1508" s="1"/>
      <c r="T1508" s="1">
        <f t="shared" si="683"/>
        <v>0</v>
      </c>
      <c r="U1508" s="1"/>
      <c r="V1508" s="1"/>
      <c r="W1508" s="1"/>
      <c r="X1508" s="1"/>
      <c r="Y1508" s="1"/>
      <c r="Z1508" s="1"/>
      <c r="AA1508" s="1">
        <f t="shared" si="684"/>
        <v>0.05</v>
      </c>
      <c r="AB1508" s="1"/>
      <c r="AC1508" s="1"/>
      <c r="AD1508" s="1"/>
      <c r="AE1508" s="1"/>
      <c r="AF1508" s="1"/>
      <c r="AG1508" s="1"/>
      <c r="AH1508" s="1"/>
      <c r="AI1508" s="1">
        <f t="shared" si="685"/>
        <v>0</v>
      </c>
      <c r="AJ1508" s="1"/>
      <c r="AK1508" s="1"/>
      <c r="AL1508" s="1"/>
      <c r="AM1508" s="1"/>
      <c r="AN1508" s="1"/>
      <c r="AO1508" s="1"/>
      <c r="AP1508" s="1"/>
      <c r="AQ1508" s="1"/>
      <c r="AR1508" s="1"/>
      <c r="AS1508" s="1"/>
      <c r="AT1508" s="1"/>
      <c r="AU1508" s="1"/>
      <c r="AV1508" s="1"/>
      <c r="AW1508" s="1"/>
      <c r="AX1508" s="1"/>
      <c r="AY1508" s="1"/>
      <c r="AZ1508" s="1">
        <v>0.05</v>
      </c>
      <c r="BA1508" s="1"/>
      <c r="BB1508" s="1"/>
      <c r="BC1508" s="1"/>
      <c r="BD1508" s="1"/>
      <c r="BE1508" s="1"/>
      <c r="BF1508" s="1"/>
      <c r="BG1508" s="1"/>
      <c r="BH1508" s="1"/>
      <c r="BI1508" s="1"/>
      <c r="BJ1508" s="1"/>
      <c r="BK1508" s="1"/>
      <c r="BL1508" s="1"/>
      <c r="BM1508" s="1">
        <f t="shared" si="686"/>
        <v>0</v>
      </c>
      <c r="BN1508" s="1"/>
      <c r="BO1508" s="1"/>
      <c r="BP1508" s="1"/>
    </row>
    <row r="1509" spans="1:68" s="773" customFormat="1" hidden="1">
      <c r="A1509" s="706"/>
      <c r="B1509" s="719">
        <v>4</v>
      </c>
      <c r="C1509" s="719" t="s">
        <v>506</v>
      </c>
      <c r="D1509" s="640" t="s">
        <v>25</v>
      </c>
      <c r="E1509" s="640" t="s">
        <v>75</v>
      </c>
      <c r="F1509" s="774">
        <v>2.19</v>
      </c>
      <c r="G1509" s="651"/>
      <c r="H1509" s="643">
        <f t="shared" si="677"/>
        <v>2.19</v>
      </c>
      <c r="I1509" s="644"/>
      <c r="J1509" s="645">
        <f t="shared" si="678"/>
        <v>2.19</v>
      </c>
      <c r="K1509" s="1">
        <f t="shared" si="679"/>
        <v>1.8399999999999999</v>
      </c>
      <c r="L1509" s="1">
        <f t="shared" si="680"/>
        <v>1.23</v>
      </c>
      <c r="M1509" s="1">
        <f t="shared" si="681"/>
        <v>1.23</v>
      </c>
      <c r="N1509" s="1">
        <f t="shared" si="682"/>
        <v>0.4</v>
      </c>
      <c r="O1509" s="1">
        <v>0.4</v>
      </c>
      <c r="P1509" s="1"/>
      <c r="Q1509" s="1"/>
      <c r="R1509" s="1">
        <v>0.83</v>
      </c>
      <c r="S1509" s="1"/>
      <c r="T1509" s="1">
        <f t="shared" si="683"/>
        <v>0</v>
      </c>
      <c r="U1509" s="1"/>
      <c r="V1509" s="1"/>
      <c r="W1509" s="1"/>
      <c r="X1509" s="1"/>
      <c r="Y1509" s="1"/>
      <c r="Z1509" s="1">
        <v>0.61</v>
      </c>
      <c r="AA1509" s="1">
        <f t="shared" si="684"/>
        <v>0.35</v>
      </c>
      <c r="AB1509" s="1"/>
      <c r="AC1509" s="1"/>
      <c r="AD1509" s="1"/>
      <c r="AE1509" s="1"/>
      <c r="AF1509" s="1"/>
      <c r="AG1509" s="1"/>
      <c r="AH1509" s="1"/>
      <c r="AI1509" s="1">
        <f t="shared" si="685"/>
        <v>0.35</v>
      </c>
      <c r="AJ1509" s="1">
        <v>0.35</v>
      </c>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c r="BL1509" s="1"/>
      <c r="BM1509" s="1">
        <f t="shared" si="686"/>
        <v>0</v>
      </c>
      <c r="BN1509" s="1"/>
      <c r="BO1509" s="1"/>
      <c r="BP1509" s="1"/>
    </row>
    <row r="1510" spans="1:68" s="828" customFormat="1" hidden="1">
      <c r="A1510" s="1401"/>
      <c r="B1510" s="1061"/>
      <c r="C1510" s="1061"/>
      <c r="D1510" s="1063"/>
      <c r="E1510" s="1063"/>
      <c r="F1510" s="1402"/>
      <c r="G1510" s="1403"/>
      <c r="H1510" s="824"/>
      <c r="I1510" s="825"/>
      <c r="J1510" s="826"/>
      <c r="K1510" s="827"/>
      <c r="L1510" s="827"/>
      <c r="M1510" s="827"/>
      <c r="N1510" s="827"/>
      <c r="O1510" s="827"/>
      <c r="P1510" s="827"/>
      <c r="Q1510" s="827"/>
      <c r="R1510" s="827"/>
      <c r="S1510" s="827"/>
      <c r="T1510" s="827"/>
      <c r="U1510" s="827"/>
      <c r="V1510" s="827"/>
      <c r="W1510" s="827"/>
      <c r="X1510" s="827"/>
      <c r="Y1510" s="827"/>
      <c r="Z1510" s="827"/>
      <c r="AA1510" s="827"/>
      <c r="AB1510" s="827"/>
      <c r="AC1510" s="827"/>
      <c r="AD1510" s="827"/>
      <c r="AE1510" s="827"/>
      <c r="AF1510" s="827"/>
      <c r="AG1510" s="827"/>
      <c r="AH1510" s="827"/>
      <c r="AI1510" s="827"/>
      <c r="AJ1510" s="827"/>
      <c r="AK1510" s="827"/>
      <c r="AL1510" s="827"/>
      <c r="AM1510" s="1"/>
      <c r="AN1510" s="827"/>
      <c r="AO1510" s="827"/>
      <c r="AP1510" s="827"/>
      <c r="AQ1510" s="827"/>
      <c r="AR1510" s="827"/>
      <c r="AS1510" s="827"/>
      <c r="AT1510" s="827"/>
      <c r="AU1510" s="827"/>
      <c r="AV1510" s="827"/>
      <c r="AW1510" s="827"/>
      <c r="AX1510" s="827"/>
      <c r="AY1510" s="827"/>
      <c r="AZ1510" s="827"/>
      <c r="BA1510" s="827"/>
      <c r="BB1510" s="827"/>
      <c r="BC1510" s="827"/>
      <c r="BD1510" s="827"/>
      <c r="BE1510" s="827"/>
      <c r="BF1510" s="827"/>
      <c r="BG1510" s="827"/>
      <c r="BH1510" s="827"/>
      <c r="BI1510" s="827"/>
      <c r="BJ1510" s="827"/>
      <c r="BK1510" s="827"/>
      <c r="BL1510" s="827"/>
      <c r="BM1510" s="827"/>
      <c r="BN1510" s="827"/>
      <c r="BO1510" s="827"/>
      <c r="BP1510" s="827"/>
    </row>
    <row r="1511" spans="1:68" s="773" customFormat="1" ht="30" hidden="1">
      <c r="A1511" s="706"/>
      <c r="B1511" s="719">
        <v>34</v>
      </c>
      <c r="C1511" s="719" t="s">
        <v>508</v>
      </c>
      <c r="D1511" s="640" t="s">
        <v>25</v>
      </c>
      <c r="E1511" s="641" t="s">
        <v>75</v>
      </c>
      <c r="F1511" s="641"/>
      <c r="G1511" s="651"/>
      <c r="H1511" s="643">
        <f t="shared" ref="H1511:H1525" si="687">J1511</f>
        <v>13.82</v>
      </c>
      <c r="I1511" s="644"/>
      <c r="J1511" s="645">
        <f t="shared" si="678"/>
        <v>13.82</v>
      </c>
      <c r="K1511" s="1">
        <f t="shared" si="679"/>
        <v>12.14</v>
      </c>
      <c r="L1511" s="1">
        <f t="shared" si="680"/>
        <v>10.1</v>
      </c>
      <c r="M1511" s="1">
        <f t="shared" si="681"/>
        <v>10.1</v>
      </c>
      <c r="N1511" s="1">
        <f t="shared" si="682"/>
        <v>9.1</v>
      </c>
      <c r="O1511" s="1">
        <v>9.1</v>
      </c>
      <c r="P1511" s="1"/>
      <c r="Q1511" s="1"/>
      <c r="R1511" s="1">
        <v>1</v>
      </c>
      <c r="S1511" s="1"/>
      <c r="T1511" s="1">
        <f t="shared" ref="T1511:T1533" si="688">U1511+V1511+W1511</f>
        <v>0</v>
      </c>
      <c r="U1511" s="1"/>
      <c r="V1511" s="1"/>
      <c r="W1511" s="1"/>
      <c r="X1511" s="1"/>
      <c r="Y1511" s="1">
        <v>2.04</v>
      </c>
      <c r="Z1511" s="1"/>
      <c r="AA1511" s="1">
        <f t="shared" si="684"/>
        <v>1.5</v>
      </c>
      <c r="AB1511" s="1"/>
      <c r="AC1511" s="1"/>
      <c r="AD1511" s="1"/>
      <c r="AE1511" s="1"/>
      <c r="AF1511" s="1"/>
      <c r="AG1511" s="1"/>
      <c r="AH1511" s="1"/>
      <c r="AI1511" s="1">
        <f t="shared" si="685"/>
        <v>1.5</v>
      </c>
      <c r="AJ1511" s="1">
        <v>1.5</v>
      </c>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c r="BL1511" s="1"/>
      <c r="BM1511" s="1">
        <f t="shared" ref="BM1511:BM1516" si="689">SUM(BN1511:BP1511)</f>
        <v>0.18</v>
      </c>
      <c r="BN1511" s="1">
        <v>0.18</v>
      </c>
      <c r="BO1511" s="1"/>
      <c r="BP1511" s="1"/>
    </row>
    <row r="1512" spans="1:68" s="773" customFormat="1" ht="25.5" hidden="1">
      <c r="A1512" s="706"/>
      <c r="B1512" s="795">
        <v>44</v>
      </c>
      <c r="C1512" s="796" t="s">
        <v>509</v>
      </c>
      <c r="D1512" s="651" t="s">
        <v>25</v>
      </c>
      <c r="E1512" s="797" t="s">
        <v>75</v>
      </c>
      <c r="F1512" s="651"/>
      <c r="G1512" s="795"/>
      <c r="H1512" s="643">
        <f t="shared" si="687"/>
        <v>3.07</v>
      </c>
      <c r="I1512" s="644"/>
      <c r="J1512" s="645">
        <f t="shared" si="678"/>
        <v>3.07</v>
      </c>
      <c r="K1512" s="1">
        <f t="shared" si="679"/>
        <v>2.46</v>
      </c>
      <c r="L1512" s="1">
        <f t="shared" si="680"/>
        <v>2.1</v>
      </c>
      <c r="M1512" s="1">
        <f t="shared" si="681"/>
        <v>2.1</v>
      </c>
      <c r="N1512" s="1">
        <f t="shared" si="682"/>
        <v>1.5</v>
      </c>
      <c r="O1512" s="1">
        <v>1.5</v>
      </c>
      <c r="P1512" s="1"/>
      <c r="Q1512" s="1"/>
      <c r="R1512" s="1">
        <v>0.6</v>
      </c>
      <c r="S1512" s="1"/>
      <c r="T1512" s="1">
        <f t="shared" si="688"/>
        <v>0</v>
      </c>
      <c r="U1512" s="1"/>
      <c r="V1512" s="1"/>
      <c r="W1512" s="1"/>
      <c r="X1512" s="1"/>
      <c r="Y1512" s="1">
        <v>0.36</v>
      </c>
      <c r="Z1512" s="1"/>
      <c r="AA1512" s="1">
        <f t="shared" si="684"/>
        <v>0.21000000000000002</v>
      </c>
      <c r="AB1512" s="1"/>
      <c r="AC1512" s="1"/>
      <c r="AD1512" s="1"/>
      <c r="AE1512" s="1"/>
      <c r="AF1512" s="1"/>
      <c r="AG1512" s="1"/>
      <c r="AH1512" s="1"/>
      <c r="AI1512" s="1">
        <f t="shared" si="685"/>
        <v>0.01</v>
      </c>
      <c r="AJ1512" s="1">
        <v>0.01</v>
      </c>
      <c r="AK1512" s="1"/>
      <c r="AL1512" s="1"/>
      <c r="AM1512" s="1"/>
      <c r="AN1512" s="1"/>
      <c r="AO1512" s="1"/>
      <c r="AP1512" s="1"/>
      <c r="AQ1512" s="1"/>
      <c r="AR1512" s="1"/>
      <c r="AS1512" s="1"/>
      <c r="AT1512" s="1"/>
      <c r="AU1512" s="1"/>
      <c r="AV1512" s="1"/>
      <c r="AW1512" s="1"/>
      <c r="AX1512" s="1"/>
      <c r="AY1512" s="1">
        <v>0.2</v>
      </c>
      <c r="AZ1512" s="1"/>
      <c r="BA1512" s="1"/>
      <c r="BB1512" s="1"/>
      <c r="BC1512" s="1"/>
      <c r="BD1512" s="1"/>
      <c r="BE1512" s="1"/>
      <c r="BF1512" s="1"/>
      <c r="BG1512" s="1"/>
      <c r="BH1512" s="1"/>
      <c r="BI1512" s="1"/>
      <c r="BJ1512" s="1"/>
      <c r="BK1512" s="1"/>
      <c r="BL1512" s="1"/>
      <c r="BM1512" s="1">
        <f t="shared" si="689"/>
        <v>0.4</v>
      </c>
      <c r="BN1512" s="1">
        <v>0.4</v>
      </c>
      <c r="BO1512" s="1"/>
      <c r="BP1512" s="1"/>
    </row>
    <row r="1513" spans="1:68" s="773" customFormat="1" hidden="1">
      <c r="A1513" s="1404"/>
      <c r="B1513" s="800">
        <v>45</v>
      </c>
      <c r="C1513" s="800" t="s">
        <v>260</v>
      </c>
      <c r="D1513" s="1405" t="s">
        <v>25</v>
      </c>
      <c r="E1513" s="801" t="s">
        <v>75</v>
      </c>
      <c r="F1513" s="1405"/>
      <c r="G1513" s="804"/>
      <c r="H1513" s="1406">
        <f t="shared" si="687"/>
        <v>2.74</v>
      </c>
      <c r="I1513" s="1407"/>
      <c r="J1513" s="1408">
        <f t="shared" si="678"/>
        <v>2.74</v>
      </c>
      <c r="K1513" s="4">
        <f t="shared" si="679"/>
        <v>0.24</v>
      </c>
      <c r="L1513" s="4">
        <f t="shared" si="680"/>
        <v>0.24</v>
      </c>
      <c r="M1513" s="4">
        <f t="shared" si="681"/>
        <v>0.24</v>
      </c>
      <c r="N1513" s="4">
        <f t="shared" si="682"/>
        <v>0.24</v>
      </c>
      <c r="O1513" s="4">
        <v>0.24</v>
      </c>
      <c r="P1513" s="4"/>
      <c r="Q1513" s="4"/>
      <c r="R1513" s="4"/>
      <c r="S1513" s="4"/>
      <c r="T1513" s="4">
        <f t="shared" si="688"/>
        <v>0</v>
      </c>
      <c r="U1513" s="4"/>
      <c r="V1513" s="4"/>
      <c r="W1513" s="4"/>
      <c r="X1513" s="4"/>
      <c r="Y1513" s="4"/>
      <c r="Z1513" s="4"/>
      <c r="AA1513" s="1">
        <f t="shared" si="684"/>
        <v>2.5</v>
      </c>
      <c r="AB1513" s="4"/>
      <c r="AC1513" s="4"/>
      <c r="AD1513" s="4"/>
      <c r="AE1513" s="4"/>
      <c r="AF1513" s="4"/>
      <c r="AG1513" s="4"/>
      <c r="AH1513" s="4"/>
      <c r="AI1513" s="1">
        <f t="shared" si="685"/>
        <v>1.2</v>
      </c>
      <c r="AJ1513" s="4">
        <v>1.2</v>
      </c>
      <c r="AK1513" s="4"/>
      <c r="AL1513" s="4"/>
      <c r="AM1513" s="4"/>
      <c r="AN1513" s="4"/>
      <c r="AO1513" s="4"/>
      <c r="AP1513" s="4"/>
      <c r="AQ1513" s="4"/>
      <c r="AR1513" s="4"/>
      <c r="AS1513" s="4"/>
      <c r="AT1513" s="4"/>
      <c r="AU1513" s="4"/>
      <c r="AV1513" s="4"/>
      <c r="AW1513" s="4"/>
      <c r="AX1513" s="4"/>
      <c r="AY1513" s="4">
        <v>1.3</v>
      </c>
      <c r="AZ1513" s="4"/>
      <c r="BA1513" s="4"/>
      <c r="BB1513" s="4"/>
      <c r="BC1513" s="4"/>
      <c r="BD1513" s="4"/>
      <c r="BE1513" s="4"/>
      <c r="BF1513" s="4"/>
      <c r="BG1513" s="4"/>
      <c r="BH1513" s="4"/>
      <c r="BI1513" s="4"/>
      <c r="BJ1513" s="4"/>
      <c r="BK1513" s="4"/>
      <c r="BL1513" s="4"/>
      <c r="BM1513" s="4">
        <f t="shared" si="689"/>
        <v>0</v>
      </c>
      <c r="BN1513" s="4"/>
      <c r="BO1513" s="4"/>
      <c r="BP1513" s="4"/>
    </row>
    <row r="1514" spans="1:68" s="773" customFormat="1" hidden="1">
      <c r="A1514" s="706"/>
      <c r="B1514" s="800">
        <v>46</v>
      </c>
      <c r="C1514" s="800" t="s">
        <v>510</v>
      </c>
      <c r="D1514" s="651" t="s">
        <v>25</v>
      </c>
      <c r="E1514" s="801" t="s">
        <v>75</v>
      </c>
      <c r="F1514" s="651">
        <v>3.13</v>
      </c>
      <c r="G1514" s="1409">
        <f>F1514-H1514</f>
        <v>0</v>
      </c>
      <c r="H1514" s="643">
        <f t="shared" si="687"/>
        <v>3.1300000000000003</v>
      </c>
      <c r="I1514" s="644"/>
      <c r="J1514" s="645">
        <f t="shared" si="678"/>
        <v>3.1300000000000003</v>
      </c>
      <c r="K1514" s="1">
        <f t="shared" si="679"/>
        <v>2.91</v>
      </c>
      <c r="L1514" s="1">
        <f t="shared" si="680"/>
        <v>2.48</v>
      </c>
      <c r="M1514" s="1">
        <f t="shared" si="681"/>
        <v>2.48</v>
      </c>
      <c r="N1514" s="1">
        <f t="shared" si="682"/>
        <v>0.54</v>
      </c>
      <c r="O1514" s="1">
        <v>0.54</v>
      </c>
      <c r="P1514" s="1"/>
      <c r="Q1514" s="1"/>
      <c r="R1514" s="1">
        <v>1.94</v>
      </c>
      <c r="S1514" s="1"/>
      <c r="T1514" s="1">
        <f t="shared" si="688"/>
        <v>0</v>
      </c>
      <c r="U1514" s="1"/>
      <c r="V1514" s="1"/>
      <c r="W1514" s="1"/>
      <c r="X1514" s="1"/>
      <c r="Y1514" s="1">
        <v>0.43</v>
      </c>
      <c r="Z1514" s="1"/>
      <c r="AA1514" s="1">
        <f t="shared" si="684"/>
        <v>0.22</v>
      </c>
      <c r="AB1514" s="1"/>
      <c r="AC1514" s="1"/>
      <c r="AD1514" s="1"/>
      <c r="AE1514" s="1"/>
      <c r="AF1514" s="1"/>
      <c r="AG1514" s="1"/>
      <c r="AH1514" s="1"/>
      <c r="AI1514" s="1">
        <f t="shared" si="685"/>
        <v>0.22</v>
      </c>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v>0.22</v>
      </c>
      <c r="BF1514" s="1"/>
      <c r="BG1514" s="1"/>
      <c r="BH1514" s="1"/>
      <c r="BI1514" s="1"/>
      <c r="BJ1514" s="1"/>
      <c r="BK1514" s="1"/>
      <c r="BL1514" s="1"/>
      <c r="BM1514" s="1">
        <f t="shared" si="689"/>
        <v>0</v>
      </c>
      <c r="BN1514" s="1"/>
      <c r="BO1514" s="1"/>
      <c r="BP1514" s="1"/>
    </row>
    <row r="1515" spans="1:68" s="773" customFormat="1" ht="25.5" hidden="1">
      <c r="A1515" s="768"/>
      <c r="B1515" s="980" t="s">
        <v>114</v>
      </c>
      <c r="C1515" s="1114" t="s">
        <v>511</v>
      </c>
      <c r="D1515" s="736" t="s">
        <v>25</v>
      </c>
      <c r="E1515" s="1115" t="s">
        <v>75</v>
      </c>
      <c r="F1515" s="736"/>
      <c r="G1515" s="772"/>
      <c r="H1515" s="702">
        <f t="shared" si="687"/>
        <v>0.04</v>
      </c>
      <c r="I1515" s="703"/>
      <c r="J1515" s="772">
        <f t="shared" si="678"/>
        <v>0.04</v>
      </c>
      <c r="K1515" s="736">
        <f t="shared" si="679"/>
        <v>0.04</v>
      </c>
      <c r="L1515" s="736">
        <f t="shared" si="680"/>
        <v>0.04</v>
      </c>
      <c r="M1515" s="736">
        <f t="shared" si="681"/>
        <v>0.04</v>
      </c>
      <c r="N1515" s="736">
        <f t="shared" si="682"/>
        <v>0.04</v>
      </c>
      <c r="O1515" s="736">
        <v>0.04</v>
      </c>
      <c r="P1515" s="736"/>
      <c r="Q1515" s="736"/>
      <c r="R1515" s="736"/>
      <c r="S1515" s="736"/>
      <c r="T1515" s="736">
        <f t="shared" si="688"/>
        <v>0</v>
      </c>
      <c r="U1515" s="736"/>
      <c r="V1515" s="736"/>
      <c r="W1515" s="736"/>
      <c r="X1515" s="736"/>
      <c r="Y1515" s="736"/>
      <c r="Z1515" s="736"/>
      <c r="AA1515" s="1">
        <f t="shared" si="684"/>
        <v>0</v>
      </c>
      <c r="AB1515" s="736"/>
      <c r="AC1515" s="736"/>
      <c r="AD1515" s="736"/>
      <c r="AE1515" s="736"/>
      <c r="AF1515" s="736"/>
      <c r="AG1515" s="736"/>
      <c r="AH1515" s="736"/>
      <c r="AI1515" s="1">
        <f t="shared" si="685"/>
        <v>0</v>
      </c>
      <c r="AJ1515" s="736"/>
      <c r="AK1515" s="736"/>
      <c r="AL1515" s="736"/>
      <c r="AM1515" s="736"/>
      <c r="AN1515" s="736"/>
      <c r="AO1515" s="736"/>
      <c r="AP1515" s="736"/>
      <c r="AQ1515" s="736"/>
      <c r="AR1515" s="736"/>
      <c r="AS1515" s="736"/>
      <c r="AT1515" s="736"/>
      <c r="AU1515" s="736"/>
      <c r="AV1515" s="736"/>
      <c r="AW1515" s="736"/>
      <c r="AX1515" s="736"/>
      <c r="AY1515" s="736"/>
      <c r="AZ1515" s="736"/>
      <c r="BA1515" s="736"/>
      <c r="BB1515" s="736"/>
      <c r="BC1515" s="736"/>
      <c r="BD1515" s="736"/>
      <c r="BE1515" s="736"/>
      <c r="BF1515" s="736"/>
      <c r="BG1515" s="736"/>
      <c r="BH1515" s="736"/>
      <c r="BI1515" s="736"/>
      <c r="BJ1515" s="736"/>
      <c r="BK1515" s="736"/>
      <c r="BL1515" s="736"/>
      <c r="BM1515" s="736">
        <f t="shared" si="689"/>
        <v>0</v>
      </c>
      <c r="BN1515" s="736"/>
      <c r="BO1515" s="736"/>
      <c r="BP1515" s="736"/>
    </row>
    <row r="1516" spans="1:68" s="773" customFormat="1" hidden="1">
      <c r="A1516" s="794"/>
      <c r="B1516" s="1410"/>
      <c r="C1516" s="733" t="s">
        <v>512</v>
      </c>
      <c r="D1516" s="1" t="s">
        <v>25</v>
      </c>
      <c r="E1516" s="1115" t="s">
        <v>75</v>
      </c>
      <c r="F1516" s="808"/>
      <c r="G1516" s="1411"/>
      <c r="H1516" s="643">
        <f t="shared" si="687"/>
        <v>1.56</v>
      </c>
      <c r="I1516" s="644"/>
      <c r="J1516" s="645">
        <f t="shared" si="678"/>
        <v>1.56</v>
      </c>
      <c r="K1516" s="1">
        <f t="shared" si="679"/>
        <v>1.36</v>
      </c>
      <c r="L1516" s="1">
        <f t="shared" si="680"/>
        <v>1.36</v>
      </c>
      <c r="M1516" s="1">
        <f t="shared" si="681"/>
        <v>1.36</v>
      </c>
      <c r="N1516" s="1">
        <f t="shared" si="682"/>
        <v>1.0900000000000001</v>
      </c>
      <c r="O1516" s="1">
        <v>1.0900000000000001</v>
      </c>
      <c r="P1516" s="1"/>
      <c r="Q1516" s="1"/>
      <c r="R1516" s="1">
        <v>0.27</v>
      </c>
      <c r="S1516" s="1"/>
      <c r="T1516" s="1">
        <f t="shared" si="688"/>
        <v>0</v>
      </c>
      <c r="U1516" s="1"/>
      <c r="V1516" s="1"/>
      <c r="W1516" s="1"/>
      <c r="X1516" s="1"/>
      <c r="Y1516" s="1"/>
      <c r="Z1516" s="1"/>
      <c r="AA1516" s="1">
        <f t="shared" si="684"/>
        <v>0.2</v>
      </c>
      <c r="AB1516" s="1"/>
      <c r="AC1516" s="1"/>
      <c r="AD1516" s="1"/>
      <c r="AE1516" s="1"/>
      <c r="AF1516" s="1"/>
      <c r="AG1516" s="1"/>
      <c r="AH1516" s="1"/>
      <c r="AI1516" s="1">
        <f t="shared" si="685"/>
        <v>0.2</v>
      </c>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v>0.2</v>
      </c>
      <c r="BF1516" s="1"/>
      <c r="BG1516" s="1"/>
      <c r="BH1516" s="1"/>
      <c r="BI1516" s="1"/>
      <c r="BJ1516" s="1"/>
      <c r="BK1516" s="1"/>
      <c r="BL1516" s="1"/>
      <c r="BM1516" s="1">
        <f t="shared" si="689"/>
        <v>0</v>
      </c>
      <c r="BN1516" s="1"/>
      <c r="BO1516" s="1"/>
      <c r="BP1516" s="1"/>
    </row>
    <row r="1517" spans="1:68" s="1414" customFormat="1" hidden="1">
      <c r="A1517" s="1412"/>
      <c r="B1517" s="1412"/>
      <c r="C1517" s="1412" t="s">
        <v>81</v>
      </c>
      <c r="D1517" s="1412" t="s">
        <v>25</v>
      </c>
      <c r="E1517" s="821" t="s">
        <v>75</v>
      </c>
      <c r="F1517" s="1412">
        <v>60.53</v>
      </c>
      <c r="G1517" s="1413">
        <f>F1517-H1517</f>
        <v>0</v>
      </c>
      <c r="H1517" s="1071">
        <f t="shared" si="687"/>
        <v>60.53</v>
      </c>
      <c r="I1517" s="1072"/>
      <c r="J1517" s="1073">
        <f t="shared" si="678"/>
        <v>60.53</v>
      </c>
      <c r="K1517" s="1074">
        <f t="shared" si="679"/>
        <v>41.78</v>
      </c>
      <c r="L1517" s="1074">
        <f t="shared" si="680"/>
        <v>33.54</v>
      </c>
      <c r="M1517" s="1074">
        <f t="shared" si="681"/>
        <v>30.38</v>
      </c>
      <c r="N1517" s="1074">
        <f t="shared" si="682"/>
        <v>6.5500000000000007</v>
      </c>
      <c r="O1517" s="1074">
        <v>2.36</v>
      </c>
      <c r="P1517" s="1414">
        <v>4.1900000000000004</v>
      </c>
      <c r="R1517" s="1414">
        <v>23.83</v>
      </c>
      <c r="S1517" s="1414">
        <v>3.16</v>
      </c>
      <c r="T1517" s="1074">
        <f t="shared" si="688"/>
        <v>0</v>
      </c>
      <c r="Y1517" s="1414">
        <v>8.24</v>
      </c>
      <c r="AA1517" s="1074">
        <f t="shared" si="684"/>
        <v>1.27</v>
      </c>
      <c r="AI1517" s="1074">
        <f t="shared" si="685"/>
        <v>1.27</v>
      </c>
      <c r="AK1517" s="1414">
        <v>1.27</v>
      </c>
      <c r="BM1517" s="1074">
        <f t="shared" ref="BM1517:BM1533" si="690">SUM(BN1517:BP1517)</f>
        <v>17.48</v>
      </c>
      <c r="BN1517" s="1414">
        <v>17.48</v>
      </c>
    </row>
    <row r="1518" spans="1:68" s="737" customFormat="1" ht="12.75" hidden="1">
      <c r="A1518" s="800"/>
      <c r="B1518" s="804">
        <v>2</v>
      </c>
      <c r="C1518" s="800" t="s">
        <v>513</v>
      </c>
      <c r="D1518" s="804" t="s">
        <v>25</v>
      </c>
      <c r="E1518" s="804" t="s">
        <v>75</v>
      </c>
      <c r="F1518" s="800"/>
      <c r="G1518" s="800"/>
      <c r="H1518" s="1274">
        <f t="shared" si="687"/>
        <v>1.03</v>
      </c>
      <c r="I1518" s="1275"/>
      <c r="J1518" s="1276">
        <f t="shared" si="678"/>
        <v>1.03</v>
      </c>
      <c r="K1518" s="1277">
        <f t="shared" si="679"/>
        <v>1.03</v>
      </c>
      <c r="L1518" s="1277">
        <f t="shared" si="680"/>
        <v>1</v>
      </c>
      <c r="M1518" s="1277">
        <f t="shared" si="681"/>
        <v>0.60000000000000009</v>
      </c>
      <c r="N1518" s="1277">
        <f t="shared" si="682"/>
        <v>0.05</v>
      </c>
      <c r="O1518" s="800">
        <v>0.05</v>
      </c>
      <c r="P1518" s="800"/>
      <c r="Q1518" s="800"/>
      <c r="R1518" s="800">
        <v>0.55000000000000004</v>
      </c>
      <c r="S1518" s="800">
        <v>0.4</v>
      </c>
      <c r="T1518" s="1277">
        <f t="shared" si="688"/>
        <v>0</v>
      </c>
      <c r="U1518" s="800"/>
      <c r="V1518" s="800"/>
      <c r="W1518" s="800"/>
      <c r="X1518" s="800"/>
      <c r="Y1518" s="800">
        <v>0.03</v>
      </c>
      <c r="Z1518" s="800"/>
      <c r="AA1518" s="1277">
        <f t="shared" ref="AA1518:AA1522" si="691">SUM(AB1518:AI1518)+AW1518+SUM(AY1518:BC1518)+SUM(BF1518:BL1518)</f>
        <v>0</v>
      </c>
      <c r="AB1518" s="800"/>
      <c r="AC1518" s="800"/>
      <c r="AD1518" s="800"/>
      <c r="AE1518" s="800"/>
      <c r="AF1518" s="800"/>
      <c r="AG1518" s="800"/>
      <c r="AH1518" s="800"/>
      <c r="AI1518" s="1277">
        <f t="shared" ref="AI1518:AI1522" si="692">SUM(AJ1518:AV1518)+AX1518+SUM(BD1518:BE1518)</f>
        <v>0</v>
      </c>
      <c r="AJ1518" s="800"/>
      <c r="AK1518" s="800"/>
      <c r="AL1518" s="800"/>
      <c r="AM1518" s="800"/>
      <c r="AN1518" s="800"/>
      <c r="AO1518" s="800"/>
      <c r="AP1518" s="800"/>
      <c r="AQ1518" s="800"/>
      <c r="AR1518" s="800"/>
      <c r="AS1518" s="800"/>
      <c r="AT1518" s="800"/>
      <c r="AU1518" s="800"/>
      <c r="AV1518" s="800"/>
      <c r="AW1518" s="800"/>
      <c r="AX1518" s="800"/>
      <c r="AY1518" s="800"/>
      <c r="AZ1518" s="800"/>
      <c r="BA1518" s="800"/>
      <c r="BB1518" s="800"/>
      <c r="BC1518" s="800"/>
      <c r="BD1518" s="800"/>
      <c r="BE1518" s="800"/>
      <c r="BF1518" s="800"/>
      <c r="BG1518" s="800"/>
      <c r="BH1518" s="800"/>
      <c r="BI1518" s="800"/>
      <c r="BJ1518" s="800"/>
      <c r="BK1518" s="800"/>
      <c r="BL1518" s="800"/>
      <c r="BM1518" s="1277">
        <f t="shared" si="690"/>
        <v>0</v>
      </c>
      <c r="BN1518" s="800"/>
      <c r="BO1518" s="800"/>
      <c r="BP1518" s="800"/>
    </row>
    <row r="1519" spans="1:68" s="737" customFormat="1" ht="12.75" hidden="1">
      <c r="A1519" s="800"/>
      <c r="B1519" s="804">
        <v>10</v>
      </c>
      <c r="C1519" s="800" t="s">
        <v>514</v>
      </c>
      <c r="D1519" s="804" t="s">
        <v>25</v>
      </c>
      <c r="E1519" s="804" t="s">
        <v>75</v>
      </c>
      <c r="F1519" s="800"/>
      <c r="G1519" s="800"/>
      <c r="H1519" s="1274">
        <f t="shared" si="687"/>
        <v>3.86</v>
      </c>
      <c r="I1519" s="1275"/>
      <c r="J1519" s="1276">
        <f t="shared" si="678"/>
        <v>3.86</v>
      </c>
      <c r="K1519" s="1277">
        <f t="shared" si="679"/>
        <v>3.5</v>
      </c>
      <c r="L1519" s="1277">
        <f t="shared" si="680"/>
        <v>3.31</v>
      </c>
      <c r="M1519" s="1277">
        <f t="shared" si="681"/>
        <v>3.31</v>
      </c>
      <c r="N1519" s="1277">
        <f t="shared" si="682"/>
        <v>1.53</v>
      </c>
      <c r="O1519" s="800">
        <v>1.53</v>
      </c>
      <c r="P1519" s="800"/>
      <c r="Q1519" s="800"/>
      <c r="R1519" s="800">
        <v>1.78</v>
      </c>
      <c r="S1519" s="800"/>
      <c r="T1519" s="1277">
        <f t="shared" si="688"/>
        <v>0</v>
      </c>
      <c r="U1519" s="800"/>
      <c r="V1519" s="800"/>
      <c r="W1519" s="800"/>
      <c r="X1519" s="800"/>
      <c r="Y1519" s="800">
        <v>0.19</v>
      </c>
      <c r="Z1519" s="800"/>
      <c r="AA1519" s="1277">
        <f t="shared" si="691"/>
        <v>0.36</v>
      </c>
      <c r="AB1519" s="800"/>
      <c r="AC1519" s="800"/>
      <c r="AD1519" s="800"/>
      <c r="AE1519" s="800"/>
      <c r="AF1519" s="800"/>
      <c r="AG1519" s="800">
        <v>0.21</v>
      </c>
      <c r="AH1519" s="800"/>
      <c r="AI1519" s="1277">
        <f t="shared" si="692"/>
        <v>0</v>
      </c>
      <c r="AJ1519" s="800"/>
      <c r="AK1519" s="800"/>
      <c r="AL1519" s="800"/>
      <c r="AM1519" s="800"/>
      <c r="AN1519" s="800"/>
      <c r="AO1519" s="800"/>
      <c r="AP1519" s="800"/>
      <c r="AQ1519" s="800"/>
      <c r="AR1519" s="800"/>
      <c r="AS1519" s="800"/>
      <c r="AT1519" s="800"/>
      <c r="AU1519" s="800"/>
      <c r="AV1519" s="800"/>
      <c r="AW1519" s="800"/>
      <c r="AX1519" s="800"/>
      <c r="AY1519" s="800">
        <v>0.15</v>
      </c>
      <c r="AZ1519" s="800"/>
      <c r="BA1519" s="800"/>
      <c r="BB1519" s="800"/>
      <c r="BC1519" s="800"/>
      <c r="BD1519" s="800"/>
      <c r="BE1519" s="800"/>
      <c r="BF1519" s="800"/>
      <c r="BG1519" s="800"/>
      <c r="BH1519" s="800"/>
      <c r="BI1519" s="800"/>
      <c r="BJ1519" s="800"/>
      <c r="BK1519" s="800"/>
      <c r="BL1519" s="800"/>
      <c r="BM1519" s="1277">
        <f t="shared" si="690"/>
        <v>0</v>
      </c>
      <c r="BN1519" s="800"/>
      <c r="BO1519" s="800"/>
      <c r="BP1519" s="800"/>
    </row>
    <row r="1520" spans="1:68" s="839" customFormat="1" ht="12.75" hidden="1">
      <c r="A1520" s="1415"/>
      <c r="B1520" s="1416">
        <v>11</v>
      </c>
      <c r="C1520" s="1415" t="s">
        <v>515</v>
      </c>
      <c r="D1520" s="1416" t="s">
        <v>25</v>
      </c>
      <c r="E1520" s="1416" t="s">
        <v>75</v>
      </c>
      <c r="F1520" s="1415">
        <v>2.31</v>
      </c>
      <c r="G1520" s="1417">
        <f>F1520-H1520</f>
        <v>0</v>
      </c>
      <c r="H1520" s="1418">
        <f t="shared" si="687"/>
        <v>2.31</v>
      </c>
      <c r="I1520" s="1419"/>
      <c r="J1520" s="881">
        <f t="shared" si="678"/>
        <v>2.31</v>
      </c>
      <c r="K1520" s="1420">
        <f t="shared" si="679"/>
        <v>2.2000000000000002</v>
      </c>
      <c r="L1520" s="1420">
        <f t="shared" si="680"/>
        <v>1.73</v>
      </c>
      <c r="M1520" s="1420">
        <f t="shared" si="681"/>
        <v>1.73</v>
      </c>
      <c r="N1520" s="1420">
        <f t="shared" si="682"/>
        <v>0.54</v>
      </c>
      <c r="O1520" s="1415">
        <v>0.54</v>
      </c>
      <c r="P1520" s="1415"/>
      <c r="Q1520" s="1415"/>
      <c r="R1520" s="1415">
        <v>1.19</v>
      </c>
      <c r="S1520" s="1415"/>
      <c r="T1520" s="1420">
        <f t="shared" si="688"/>
        <v>0</v>
      </c>
      <c r="U1520" s="1415"/>
      <c r="V1520" s="1415"/>
      <c r="W1520" s="1415"/>
      <c r="X1520" s="1415"/>
      <c r="Y1520" s="1415"/>
      <c r="Z1520" s="1415">
        <v>0.47</v>
      </c>
      <c r="AA1520" s="1420">
        <f t="shared" si="691"/>
        <v>0.11</v>
      </c>
      <c r="AB1520" s="1415"/>
      <c r="AC1520" s="1415"/>
      <c r="AD1520" s="1415"/>
      <c r="AE1520" s="1415"/>
      <c r="AF1520" s="1415"/>
      <c r="AG1520" s="1415"/>
      <c r="AH1520" s="1415"/>
      <c r="AI1520" s="1420">
        <f t="shared" si="692"/>
        <v>0.11</v>
      </c>
      <c r="AJ1520" s="1415"/>
      <c r="AK1520" s="1415"/>
      <c r="AL1520" s="1415"/>
      <c r="AM1520" s="1415"/>
      <c r="AN1520" s="1415"/>
      <c r="AO1520" s="1415"/>
      <c r="AP1520" s="1415"/>
      <c r="AQ1520" s="1415"/>
      <c r="AR1520" s="1415"/>
      <c r="AS1520" s="1415"/>
      <c r="AT1520" s="1415"/>
      <c r="AU1520" s="1415"/>
      <c r="AV1520" s="1415"/>
      <c r="AW1520" s="1415"/>
      <c r="AX1520" s="1415"/>
      <c r="AY1520" s="1415"/>
      <c r="AZ1520" s="1415"/>
      <c r="BA1520" s="1415"/>
      <c r="BB1520" s="1415"/>
      <c r="BC1520" s="1415"/>
      <c r="BD1520" s="1415"/>
      <c r="BE1520" s="1415">
        <v>0.11</v>
      </c>
      <c r="BF1520" s="1415"/>
      <c r="BG1520" s="1415"/>
      <c r="BH1520" s="1415"/>
      <c r="BI1520" s="1415"/>
      <c r="BJ1520" s="1415"/>
      <c r="BK1520" s="1415"/>
      <c r="BL1520" s="1415"/>
      <c r="BM1520" s="1420">
        <f t="shared" si="690"/>
        <v>0</v>
      </c>
      <c r="BN1520" s="1415"/>
      <c r="BO1520" s="1415"/>
      <c r="BP1520" s="1415"/>
    </row>
    <row r="1521" spans="1:68" s="737" customFormat="1" ht="12.75" hidden="1">
      <c r="A1521" s="800"/>
      <c r="B1521" s="804">
        <v>13</v>
      </c>
      <c r="C1521" s="800" t="s">
        <v>516</v>
      </c>
      <c r="D1521" s="804" t="s">
        <v>25</v>
      </c>
      <c r="E1521" s="804" t="s">
        <v>75</v>
      </c>
      <c r="F1521" s="800"/>
      <c r="G1521" s="800"/>
      <c r="H1521" s="1274">
        <f t="shared" si="687"/>
        <v>2.11</v>
      </c>
      <c r="I1521" s="1275"/>
      <c r="J1521" s="1276">
        <f t="shared" si="678"/>
        <v>2.11</v>
      </c>
      <c r="K1521" s="1277">
        <f t="shared" si="679"/>
        <v>2.11</v>
      </c>
      <c r="L1521" s="1277">
        <f t="shared" si="680"/>
        <v>2.11</v>
      </c>
      <c r="M1521" s="1277">
        <f t="shared" si="681"/>
        <v>2.11</v>
      </c>
      <c r="N1521" s="1277">
        <f t="shared" si="682"/>
        <v>0.87</v>
      </c>
      <c r="O1521" s="800">
        <v>0.87</v>
      </c>
      <c r="P1521" s="800"/>
      <c r="Q1521" s="800"/>
      <c r="R1521" s="800">
        <v>1.24</v>
      </c>
      <c r="S1521" s="800"/>
      <c r="T1521" s="1277">
        <f t="shared" si="688"/>
        <v>0</v>
      </c>
      <c r="U1521" s="800"/>
      <c r="V1521" s="800"/>
      <c r="W1521" s="800"/>
      <c r="X1521" s="800"/>
      <c r="Y1521" s="800"/>
      <c r="Z1521" s="800"/>
      <c r="AA1521" s="1277">
        <f t="shared" si="691"/>
        <v>0</v>
      </c>
      <c r="AB1521" s="800"/>
      <c r="AC1521" s="800"/>
      <c r="AD1521" s="800"/>
      <c r="AE1521" s="800"/>
      <c r="AF1521" s="800"/>
      <c r="AG1521" s="800"/>
      <c r="AH1521" s="800"/>
      <c r="AI1521" s="1277">
        <f t="shared" si="692"/>
        <v>0</v>
      </c>
      <c r="AJ1521" s="800"/>
      <c r="AK1521" s="800"/>
      <c r="AL1521" s="800"/>
      <c r="AM1521" s="800"/>
      <c r="AN1521" s="800"/>
      <c r="AO1521" s="800"/>
      <c r="AP1521" s="800"/>
      <c r="AQ1521" s="800"/>
      <c r="AR1521" s="800"/>
      <c r="AS1521" s="800"/>
      <c r="AT1521" s="800"/>
      <c r="AU1521" s="800"/>
      <c r="AV1521" s="800"/>
      <c r="AW1521" s="800"/>
      <c r="AX1521" s="800"/>
      <c r="AY1521" s="800"/>
      <c r="AZ1521" s="800"/>
      <c r="BA1521" s="800"/>
      <c r="BB1521" s="800"/>
      <c r="BC1521" s="800"/>
      <c r="BD1521" s="800"/>
      <c r="BE1521" s="800"/>
      <c r="BF1521" s="800"/>
      <c r="BG1521" s="800"/>
      <c r="BH1521" s="800"/>
      <c r="BI1521" s="800"/>
      <c r="BJ1521" s="800"/>
      <c r="BK1521" s="800"/>
      <c r="BL1521" s="800"/>
      <c r="BM1521" s="1277">
        <f t="shared" si="690"/>
        <v>0</v>
      </c>
      <c r="BN1521" s="800"/>
      <c r="BO1521" s="800"/>
      <c r="BP1521" s="800"/>
    </row>
    <row r="1522" spans="1:68" s="737" customFormat="1" ht="25.5" hidden="1">
      <c r="A1522" s="800"/>
      <c r="B1522" s="804">
        <v>15</v>
      </c>
      <c r="C1522" s="1421" t="s">
        <v>517</v>
      </c>
      <c r="D1522" s="804" t="s">
        <v>25</v>
      </c>
      <c r="E1522" s="804" t="s">
        <v>75</v>
      </c>
      <c r="F1522" s="800"/>
      <c r="G1522" s="800"/>
      <c r="H1522" s="1274">
        <f t="shared" si="687"/>
        <v>1.4</v>
      </c>
      <c r="I1522" s="1275"/>
      <c r="J1522" s="1276">
        <f t="shared" si="678"/>
        <v>1.4</v>
      </c>
      <c r="K1522" s="1277">
        <f t="shared" si="679"/>
        <v>0.54</v>
      </c>
      <c r="L1522" s="1277">
        <f t="shared" si="680"/>
        <v>0.54</v>
      </c>
      <c r="M1522" s="1277">
        <f t="shared" si="681"/>
        <v>0.54</v>
      </c>
      <c r="N1522" s="1277">
        <f t="shared" si="682"/>
        <v>0.06</v>
      </c>
      <c r="O1522" s="800">
        <v>0.06</v>
      </c>
      <c r="P1522" s="800"/>
      <c r="Q1522" s="800"/>
      <c r="R1522" s="800">
        <v>0.48</v>
      </c>
      <c r="S1522" s="800"/>
      <c r="T1522" s="1277">
        <f t="shared" si="688"/>
        <v>0</v>
      </c>
      <c r="U1522" s="800"/>
      <c r="V1522" s="800"/>
      <c r="W1522" s="800"/>
      <c r="X1522" s="800"/>
      <c r="Y1522" s="800"/>
      <c r="Z1522" s="800"/>
      <c r="AA1522" s="1277">
        <f t="shared" si="691"/>
        <v>0.86</v>
      </c>
      <c r="AB1522" s="800"/>
      <c r="AC1522" s="800"/>
      <c r="AD1522" s="800"/>
      <c r="AE1522" s="800"/>
      <c r="AF1522" s="800"/>
      <c r="AG1522" s="800"/>
      <c r="AH1522" s="800"/>
      <c r="AI1522" s="1277">
        <f t="shared" si="692"/>
        <v>0.86</v>
      </c>
      <c r="AJ1522" s="800"/>
      <c r="AK1522" s="800"/>
      <c r="AL1522" s="800"/>
      <c r="AM1522" s="800"/>
      <c r="AN1522" s="800"/>
      <c r="AO1522" s="800"/>
      <c r="AP1522" s="800"/>
      <c r="AQ1522" s="800"/>
      <c r="AR1522" s="800"/>
      <c r="AS1522" s="800"/>
      <c r="AT1522" s="800"/>
      <c r="AU1522" s="800"/>
      <c r="AV1522" s="800"/>
      <c r="AW1522" s="800"/>
      <c r="AX1522" s="800"/>
      <c r="AY1522" s="800"/>
      <c r="AZ1522" s="800"/>
      <c r="BA1522" s="800"/>
      <c r="BB1522" s="800"/>
      <c r="BC1522" s="800"/>
      <c r="BD1522" s="800"/>
      <c r="BE1522" s="800">
        <v>0.86</v>
      </c>
      <c r="BF1522" s="800"/>
      <c r="BG1522" s="800"/>
      <c r="BH1522" s="800"/>
      <c r="BI1522" s="800"/>
      <c r="BJ1522" s="800"/>
      <c r="BK1522" s="800"/>
      <c r="BL1522" s="800"/>
      <c r="BM1522" s="1277">
        <f t="shared" si="690"/>
        <v>0</v>
      </c>
      <c r="BN1522" s="800"/>
      <c r="BO1522" s="800"/>
      <c r="BP1522" s="800"/>
    </row>
    <row r="1523" spans="1:68" s="812" customFormat="1" hidden="1">
      <c r="A1523" s="860"/>
      <c r="B1523" s="861">
        <v>23</v>
      </c>
      <c r="C1523" s="982" t="s">
        <v>518</v>
      </c>
      <c r="D1523" s="863" t="s">
        <v>25</v>
      </c>
      <c r="E1523" s="863" t="s">
        <v>100</v>
      </c>
      <c r="F1523" s="863"/>
      <c r="G1523" s="864"/>
      <c r="H1523" s="643">
        <f t="shared" si="687"/>
        <v>4.83</v>
      </c>
      <c r="I1523" s="644">
        <v>5.31</v>
      </c>
      <c r="J1523" s="645">
        <f t="shared" si="678"/>
        <v>4.83</v>
      </c>
      <c r="K1523" s="1">
        <f t="shared" si="679"/>
        <v>4.3999999999999995</v>
      </c>
      <c r="L1523" s="1">
        <f t="shared" si="680"/>
        <v>4.3</v>
      </c>
      <c r="M1523" s="1">
        <f t="shared" si="681"/>
        <v>4.3</v>
      </c>
      <c r="N1523" s="1">
        <f t="shared" si="682"/>
        <v>4.3</v>
      </c>
      <c r="O1523" s="1">
        <v>4.3</v>
      </c>
      <c r="P1523" s="1"/>
      <c r="Q1523" s="1"/>
      <c r="R1523" s="1"/>
      <c r="S1523" s="1"/>
      <c r="T1523" s="1">
        <f t="shared" si="688"/>
        <v>0</v>
      </c>
      <c r="U1523" s="1"/>
      <c r="V1523" s="1"/>
      <c r="W1523" s="1"/>
      <c r="X1523" s="1"/>
      <c r="Y1523" s="1">
        <v>0.1</v>
      </c>
      <c r="Z1523" s="1"/>
      <c r="AA1523" s="1">
        <f t="shared" ref="AA1523:AA1527" si="693">SUM(AB1523:AI1523)+AW1523+SUM(AY1523:BC1523)+SUM(BF1523:BL1523)</f>
        <v>0.2</v>
      </c>
      <c r="AB1523" s="1"/>
      <c r="AC1523" s="1"/>
      <c r="AD1523" s="1"/>
      <c r="AE1523" s="1"/>
      <c r="AF1523" s="1"/>
      <c r="AG1523" s="1"/>
      <c r="AH1523" s="1"/>
      <c r="AI1523" s="1">
        <f t="shared" ref="AI1523:AI1527" si="694">SUM(AJ1523:AV1523)+AX1523+SUM(BD1523:BE1523)</f>
        <v>0.1</v>
      </c>
      <c r="AJ1523" s="1"/>
      <c r="AK1523" s="1">
        <v>0.1</v>
      </c>
      <c r="AL1523" s="1"/>
      <c r="AM1523" s="1"/>
      <c r="AN1523" s="1"/>
      <c r="AO1523" s="1"/>
      <c r="AP1523" s="1"/>
      <c r="AQ1523" s="1"/>
      <c r="AR1523" s="1"/>
      <c r="AS1523" s="1"/>
      <c r="AT1523" s="1"/>
      <c r="AU1523" s="1"/>
      <c r="AV1523" s="1"/>
      <c r="AW1523" s="1"/>
      <c r="AX1523" s="1"/>
      <c r="AY1523" s="1">
        <v>0.1</v>
      </c>
      <c r="AZ1523" s="1"/>
      <c r="BA1523" s="1"/>
      <c r="BB1523" s="1"/>
      <c r="BC1523" s="1"/>
      <c r="BD1523" s="1"/>
      <c r="BE1523" s="1"/>
      <c r="BF1523" s="1"/>
      <c r="BG1523" s="1"/>
      <c r="BH1523" s="1"/>
      <c r="BI1523" s="1"/>
      <c r="BJ1523" s="1"/>
      <c r="BK1523" s="1"/>
      <c r="BL1523" s="1"/>
      <c r="BM1523" s="1">
        <f t="shared" si="690"/>
        <v>0.23</v>
      </c>
      <c r="BN1523" s="1">
        <v>0.23</v>
      </c>
      <c r="BO1523" s="1"/>
      <c r="BP1523" s="1"/>
    </row>
    <row r="1524" spans="1:68" s="812" customFormat="1" hidden="1">
      <c r="A1524" s="860"/>
      <c r="B1524" s="861">
        <v>24</v>
      </c>
      <c r="C1524" s="982" t="s">
        <v>519</v>
      </c>
      <c r="D1524" s="863" t="s">
        <v>25</v>
      </c>
      <c r="E1524" s="863" t="s">
        <v>100</v>
      </c>
      <c r="F1524" s="863"/>
      <c r="G1524" s="864"/>
      <c r="H1524" s="643">
        <f t="shared" si="687"/>
        <v>7.2</v>
      </c>
      <c r="I1524" s="644"/>
      <c r="J1524" s="645">
        <f t="shared" si="678"/>
        <v>7.2</v>
      </c>
      <c r="K1524" s="1">
        <f t="shared" si="679"/>
        <v>7.2</v>
      </c>
      <c r="L1524" s="1">
        <f t="shared" si="680"/>
        <v>7.2</v>
      </c>
      <c r="M1524" s="1">
        <f t="shared" si="681"/>
        <v>7.2</v>
      </c>
      <c r="N1524" s="1">
        <f t="shared" si="682"/>
        <v>7.2</v>
      </c>
      <c r="O1524" s="1">
        <v>7.2</v>
      </c>
      <c r="P1524" s="1"/>
      <c r="Q1524" s="1"/>
      <c r="R1524" s="1"/>
      <c r="S1524" s="1"/>
      <c r="T1524" s="1">
        <f t="shared" si="688"/>
        <v>0</v>
      </c>
      <c r="U1524" s="1"/>
      <c r="V1524" s="1"/>
      <c r="W1524" s="1"/>
      <c r="X1524" s="1"/>
      <c r="Y1524" s="1"/>
      <c r="Z1524" s="1"/>
      <c r="AA1524" s="1">
        <f t="shared" si="693"/>
        <v>0</v>
      </c>
      <c r="AB1524" s="1"/>
      <c r="AC1524" s="1"/>
      <c r="AD1524" s="1"/>
      <c r="AE1524" s="1"/>
      <c r="AF1524" s="1"/>
      <c r="AG1524" s="1"/>
      <c r="AH1524" s="1"/>
      <c r="AI1524" s="1">
        <f t="shared" si="694"/>
        <v>0</v>
      </c>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f t="shared" si="690"/>
        <v>0</v>
      </c>
      <c r="BN1524" s="1"/>
      <c r="BO1524" s="1"/>
      <c r="BP1524" s="1"/>
    </row>
    <row r="1525" spans="1:68" s="812" customFormat="1" hidden="1">
      <c r="A1525" s="860"/>
      <c r="B1525" s="861">
        <v>28</v>
      </c>
      <c r="C1525" s="1120" t="s">
        <v>520</v>
      </c>
      <c r="D1525" s="863" t="s">
        <v>25</v>
      </c>
      <c r="E1525" s="863" t="s">
        <v>100</v>
      </c>
      <c r="F1525" s="863"/>
      <c r="G1525" s="864"/>
      <c r="H1525" s="643">
        <f t="shared" si="687"/>
        <v>1.25</v>
      </c>
      <c r="I1525" s="644">
        <v>1.91</v>
      </c>
      <c r="J1525" s="645">
        <f t="shared" si="678"/>
        <v>1.25</v>
      </c>
      <c r="K1525" s="1">
        <f t="shared" si="679"/>
        <v>1.1499999999999999</v>
      </c>
      <c r="L1525" s="1">
        <f t="shared" si="680"/>
        <v>0.95</v>
      </c>
      <c r="M1525" s="1">
        <f t="shared" si="681"/>
        <v>0.95</v>
      </c>
      <c r="N1525" s="1">
        <f t="shared" si="682"/>
        <v>0.95</v>
      </c>
      <c r="O1525" s="1">
        <v>0.95</v>
      </c>
      <c r="P1525" s="1"/>
      <c r="Q1525" s="1"/>
      <c r="R1525" s="1"/>
      <c r="S1525" s="1"/>
      <c r="T1525" s="1">
        <f t="shared" si="688"/>
        <v>0</v>
      </c>
      <c r="U1525" s="1"/>
      <c r="V1525" s="1"/>
      <c r="W1525" s="1"/>
      <c r="X1525" s="1"/>
      <c r="Y1525" s="1">
        <v>0.2</v>
      </c>
      <c r="Z1525" s="1"/>
      <c r="AA1525" s="1">
        <f t="shared" si="693"/>
        <v>0.1</v>
      </c>
      <c r="AB1525" s="1"/>
      <c r="AC1525" s="1"/>
      <c r="AD1525" s="1"/>
      <c r="AE1525" s="1"/>
      <c r="AF1525" s="1"/>
      <c r="AG1525" s="1"/>
      <c r="AH1525" s="1"/>
      <c r="AI1525" s="1">
        <f t="shared" si="694"/>
        <v>0.1</v>
      </c>
      <c r="AJ1525" s="1"/>
      <c r="AK1525" s="1">
        <v>0.1</v>
      </c>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f t="shared" si="690"/>
        <v>0</v>
      </c>
      <c r="BN1525" s="1"/>
      <c r="BO1525" s="1"/>
      <c r="BP1525" s="1"/>
    </row>
    <row r="1526" spans="1:68" s="812" customFormat="1" hidden="1">
      <c r="A1526" s="860"/>
      <c r="B1526" s="980" t="s">
        <v>114</v>
      </c>
      <c r="C1526" s="982" t="s">
        <v>521</v>
      </c>
      <c r="D1526" s="863" t="s">
        <v>25</v>
      </c>
      <c r="E1526" s="863" t="s">
        <v>100</v>
      </c>
      <c r="F1526" s="863"/>
      <c r="G1526" s="864"/>
      <c r="H1526" s="643">
        <f>J1526</f>
        <v>17.27</v>
      </c>
      <c r="I1526" s="644">
        <v>1.72</v>
      </c>
      <c r="J1526" s="645">
        <f t="shared" si="678"/>
        <v>17.27</v>
      </c>
      <c r="K1526" s="1">
        <f t="shared" si="679"/>
        <v>16.919999999999998</v>
      </c>
      <c r="L1526" s="1">
        <f t="shared" si="680"/>
        <v>16.77</v>
      </c>
      <c r="M1526" s="1">
        <f t="shared" si="681"/>
        <v>16.77</v>
      </c>
      <c r="N1526" s="1">
        <f t="shared" si="682"/>
        <v>16.77</v>
      </c>
      <c r="O1526" s="1">
        <v>8.8699999999999992</v>
      </c>
      <c r="P1526" s="1">
        <v>7.9</v>
      </c>
      <c r="Q1526" s="1"/>
      <c r="R1526" s="1"/>
      <c r="S1526" s="1"/>
      <c r="T1526" s="1">
        <f t="shared" si="688"/>
        <v>0</v>
      </c>
      <c r="U1526" s="1"/>
      <c r="V1526" s="1"/>
      <c r="W1526" s="1"/>
      <c r="X1526" s="1"/>
      <c r="Y1526" s="1">
        <v>0.15</v>
      </c>
      <c r="Z1526" s="1"/>
      <c r="AA1526" s="1">
        <f t="shared" si="693"/>
        <v>0.32</v>
      </c>
      <c r="AB1526" s="1"/>
      <c r="AC1526" s="1"/>
      <c r="AD1526" s="1"/>
      <c r="AE1526" s="1"/>
      <c r="AF1526" s="1"/>
      <c r="AG1526" s="1"/>
      <c r="AH1526" s="1"/>
      <c r="AI1526" s="1">
        <f t="shared" si="694"/>
        <v>0.32</v>
      </c>
      <c r="AJ1526" s="1"/>
      <c r="AK1526" s="1">
        <v>0.32</v>
      </c>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f t="shared" si="690"/>
        <v>0.03</v>
      </c>
      <c r="BN1526" s="1">
        <v>0.03</v>
      </c>
      <c r="BO1526" s="1"/>
      <c r="BP1526" s="1"/>
    </row>
    <row r="1527" spans="1:68" s="812" customFormat="1" hidden="1">
      <c r="B1527" s="980" t="s">
        <v>114</v>
      </c>
      <c r="C1527" s="1120" t="s">
        <v>522</v>
      </c>
      <c r="D1527" s="812" t="s">
        <v>25</v>
      </c>
      <c r="E1527" s="863" t="s">
        <v>100</v>
      </c>
      <c r="F1527" s="1422"/>
      <c r="G1527" s="1422"/>
      <c r="H1527" s="643">
        <f t="shared" ref="H1527:H1533" si="695">J1527</f>
        <v>42.76</v>
      </c>
      <c r="I1527" s="644"/>
      <c r="J1527" s="645">
        <f t="shared" si="678"/>
        <v>42.76</v>
      </c>
      <c r="K1527" s="1">
        <f t="shared" si="679"/>
        <v>38.33</v>
      </c>
      <c r="L1527" s="1">
        <f t="shared" si="680"/>
        <v>26.549999999999997</v>
      </c>
      <c r="M1527" s="1">
        <f t="shared" si="681"/>
        <v>26.549999999999997</v>
      </c>
      <c r="N1527" s="1">
        <f t="shared" si="682"/>
        <v>20.7</v>
      </c>
      <c r="O1527" s="812">
        <v>10.83</v>
      </c>
      <c r="P1527" s="812">
        <v>9.8699999999999992</v>
      </c>
      <c r="R1527" s="812">
        <v>5.85</v>
      </c>
      <c r="T1527" s="1">
        <f t="shared" si="688"/>
        <v>0</v>
      </c>
      <c r="Y1527" s="812">
        <v>11.78</v>
      </c>
      <c r="AA1527" s="1">
        <f t="shared" si="693"/>
        <v>4.43</v>
      </c>
      <c r="AI1527" s="1">
        <f t="shared" si="694"/>
        <v>0</v>
      </c>
      <c r="BK1527" s="1">
        <v>4.43</v>
      </c>
      <c r="BM1527" s="1">
        <f t="shared" si="690"/>
        <v>0</v>
      </c>
    </row>
    <row r="1528" spans="1:68" s="812" customFormat="1" ht="75" hidden="1">
      <c r="A1528" s="860" t="s">
        <v>2804</v>
      </c>
      <c r="B1528" s="861"/>
      <c r="C1528" s="1423" t="s">
        <v>523</v>
      </c>
      <c r="D1528" s="863" t="s">
        <v>25</v>
      </c>
      <c r="E1528" s="863" t="s">
        <v>100</v>
      </c>
      <c r="F1528" s="863"/>
      <c r="G1528" s="864"/>
      <c r="H1528" s="643">
        <f t="shared" si="695"/>
        <v>5.45</v>
      </c>
      <c r="I1528" s="644"/>
      <c r="J1528" s="645">
        <f>K1528+AA1528+BM1528</f>
        <v>5.45</v>
      </c>
      <c r="K1528" s="1">
        <f t="shared" si="679"/>
        <v>5.45</v>
      </c>
      <c r="L1528" s="1">
        <f t="shared" si="680"/>
        <v>0</v>
      </c>
      <c r="M1528" s="1">
        <f t="shared" si="681"/>
        <v>0</v>
      </c>
      <c r="N1528" s="1">
        <f t="shared" si="682"/>
        <v>0</v>
      </c>
      <c r="O1528" s="1"/>
      <c r="P1528" s="1"/>
      <c r="Q1528" s="1"/>
      <c r="R1528" s="1"/>
      <c r="S1528" s="1"/>
      <c r="T1528" s="1">
        <f t="shared" si="688"/>
        <v>0.63</v>
      </c>
      <c r="U1528" s="1"/>
      <c r="V1528" s="1">
        <v>0.63</v>
      </c>
      <c r="W1528" s="1"/>
      <c r="X1528" s="1"/>
      <c r="Y1528" s="1">
        <v>4.82</v>
      </c>
      <c r="Z1528" s="1"/>
      <c r="AA1528" s="1">
        <f xml:space="preserve"> SUM(AB1528:AI1528)+SUM(AV1528:BL1528)</f>
        <v>0</v>
      </c>
      <c r="AB1528" s="1"/>
      <c r="AC1528" s="1"/>
      <c r="AD1528" s="1"/>
      <c r="AE1528" s="1"/>
      <c r="AF1528" s="1"/>
      <c r="AG1528" s="1"/>
      <c r="AH1528" s="1"/>
      <c r="AI1528" s="1">
        <f t="shared" ref="AI1528:AI1531" si="696">SUM(AJ1528:AV1528)+AX1528+SUM(BD1528:BE1528)</f>
        <v>0</v>
      </c>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f t="shared" si="690"/>
        <v>0</v>
      </c>
      <c r="BN1528" s="1"/>
      <c r="BO1528" s="1"/>
      <c r="BP1528" s="1"/>
    </row>
    <row r="1529" spans="1:68" s="773" customFormat="1" ht="25.5" hidden="1">
      <c r="A1529" s="1050"/>
      <c r="B1529" s="1397"/>
      <c r="C1529" s="1424" t="s">
        <v>524</v>
      </c>
      <c r="D1529" s="1053" t="s">
        <v>25</v>
      </c>
      <c r="E1529" s="1053" t="s">
        <v>100</v>
      </c>
      <c r="F1529" s="1053"/>
      <c r="G1529" s="1054"/>
      <c r="H1529" s="824">
        <f t="shared" si="695"/>
        <v>2.02</v>
      </c>
      <c r="I1529" s="825"/>
      <c r="J1529" s="826">
        <f t="shared" ref="J1529:J1530" si="697">K1529+AA1529+BM1529</f>
        <v>2.02</v>
      </c>
      <c r="K1529" s="827">
        <f t="shared" si="679"/>
        <v>2.02</v>
      </c>
      <c r="L1529" s="827">
        <f t="shared" si="680"/>
        <v>2.02</v>
      </c>
      <c r="M1529" s="827">
        <f t="shared" si="681"/>
        <v>2.02</v>
      </c>
      <c r="N1529" s="827">
        <f t="shared" si="682"/>
        <v>0.12</v>
      </c>
      <c r="O1529" s="685">
        <v>0.12</v>
      </c>
      <c r="P1529" s="685"/>
      <c r="Q1529" s="685"/>
      <c r="R1529" s="685">
        <v>1.9</v>
      </c>
      <c r="S1529" s="685"/>
      <c r="T1529" s="827">
        <f t="shared" si="688"/>
        <v>0</v>
      </c>
      <c r="U1529" s="685"/>
      <c r="V1529" s="685"/>
      <c r="W1529" s="685"/>
      <c r="X1529" s="685"/>
      <c r="Y1529" s="685"/>
      <c r="Z1529" s="685"/>
      <c r="AA1529" s="827">
        <f t="shared" ref="AA1529:AA1531" si="698" xml:space="preserve"> SUM(AB1529:AI1529)+SUM(AV1529:BL1529)</f>
        <v>0</v>
      </c>
      <c r="AB1529" s="685"/>
      <c r="AC1529" s="685"/>
      <c r="AD1529" s="685"/>
      <c r="AE1529" s="685"/>
      <c r="AF1529" s="685"/>
      <c r="AG1529" s="685"/>
      <c r="AH1529" s="685"/>
      <c r="AI1529" s="827">
        <f t="shared" si="696"/>
        <v>0</v>
      </c>
      <c r="AJ1529" s="685"/>
      <c r="AK1529" s="685"/>
      <c r="AL1529" s="685"/>
      <c r="AM1529" s="685"/>
      <c r="AN1529" s="685"/>
      <c r="AO1529" s="685"/>
      <c r="AP1529" s="685"/>
      <c r="AQ1529" s="685"/>
      <c r="AR1529" s="685"/>
      <c r="AS1529" s="685"/>
      <c r="AT1529" s="1074"/>
      <c r="AU1529" s="1074"/>
      <c r="AV1529" s="827"/>
      <c r="AW1529" s="685"/>
      <c r="AX1529" s="685"/>
      <c r="AY1529" s="685"/>
      <c r="AZ1529" s="685"/>
      <c r="BA1529" s="685"/>
      <c r="BB1529" s="685"/>
      <c r="BC1529" s="685"/>
      <c r="BD1529" s="685"/>
      <c r="BE1529" s="685"/>
      <c r="BF1529" s="685"/>
      <c r="BG1529" s="685"/>
      <c r="BH1529" s="685"/>
      <c r="BI1529" s="685"/>
      <c r="BJ1529" s="685"/>
      <c r="BK1529" s="685"/>
      <c r="BL1529" s="685"/>
      <c r="BM1529" s="827">
        <f t="shared" si="690"/>
        <v>0</v>
      </c>
      <c r="BN1529" s="685"/>
      <c r="BO1529" s="685"/>
      <c r="BP1529" s="685"/>
    </row>
    <row r="1530" spans="1:68" s="773" customFormat="1" ht="25.5" hidden="1">
      <c r="A1530" s="1050"/>
      <c r="B1530" s="1397"/>
      <c r="C1530" s="1425" t="s">
        <v>525</v>
      </c>
      <c r="D1530" s="1053" t="s">
        <v>25</v>
      </c>
      <c r="E1530" s="1053" t="s">
        <v>100</v>
      </c>
      <c r="F1530" s="1053"/>
      <c r="G1530" s="1054"/>
      <c r="H1530" s="824">
        <f t="shared" si="695"/>
        <v>0.29000000000000004</v>
      </c>
      <c r="I1530" s="825"/>
      <c r="J1530" s="826">
        <f t="shared" si="697"/>
        <v>0.29000000000000004</v>
      </c>
      <c r="K1530" s="827">
        <f t="shared" si="679"/>
        <v>0.2</v>
      </c>
      <c r="L1530" s="827">
        <f t="shared" si="680"/>
        <v>0.2</v>
      </c>
      <c r="M1530" s="827">
        <f t="shared" si="681"/>
        <v>0.2</v>
      </c>
      <c r="N1530" s="827">
        <f t="shared" si="682"/>
        <v>0.2</v>
      </c>
      <c r="O1530" s="685">
        <v>0.2</v>
      </c>
      <c r="P1530" s="685"/>
      <c r="Q1530" s="685"/>
      <c r="R1530" s="685"/>
      <c r="S1530" s="685"/>
      <c r="T1530" s="827">
        <f t="shared" si="688"/>
        <v>0</v>
      </c>
      <c r="U1530" s="685"/>
      <c r="V1530" s="685"/>
      <c r="W1530" s="685"/>
      <c r="X1530" s="685"/>
      <c r="Y1530" s="685"/>
      <c r="Z1530" s="685"/>
      <c r="AA1530" s="827">
        <f t="shared" si="698"/>
        <v>0.09</v>
      </c>
      <c r="AB1530" s="685"/>
      <c r="AC1530" s="685"/>
      <c r="AD1530" s="685"/>
      <c r="AE1530" s="685"/>
      <c r="AF1530" s="685"/>
      <c r="AG1530" s="685"/>
      <c r="AH1530" s="685"/>
      <c r="AI1530" s="827">
        <f t="shared" si="696"/>
        <v>0.09</v>
      </c>
      <c r="AJ1530" s="685"/>
      <c r="AK1530" s="685">
        <v>0.09</v>
      </c>
      <c r="AL1530" s="685"/>
      <c r="AM1530" s="685"/>
      <c r="AN1530" s="685"/>
      <c r="AO1530" s="685"/>
      <c r="AP1530" s="685"/>
      <c r="AQ1530" s="685"/>
      <c r="AR1530" s="685"/>
      <c r="AS1530" s="685"/>
      <c r="AT1530" s="1074"/>
      <c r="AU1530" s="1074"/>
      <c r="AV1530" s="827"/>
      <c r="AW1530" s="685"/>
      <c r="AX1530" s="685"/>
      <c r="AY1530" s="685"/>
      <c r="AZ1530" s="685"/>
      <c r="BA1530" s="685"/>
      <c r="BB1530" s="685"/>
      <c r="BC1530" s="685"/>
      <c r="BD1530" s="685"/>
      <c r="BE1530" s="685"/>
      <c r="BF1530" s="685"/>
      <c r="BG1530" s="685"/>
      <c r="BH1530" s="685"/>
      <c r="BI1530" s="685"/>
      <c r="BJ1530" s="685"/>
      <c r="BK1530" s="685"/>
      <c r="BL1530" s="685"/>
      <c r="BM1530" s="827">
        <f t="shared" si="690"/>
        <v>0</v>
      </c>
      <c r="BN1530" s="685"/>
      <c r="BO1530" s="685"/>
      <c r="BP1530" s="685"/>
    </row>
    <row r="1531" spans="1:68" s="773" customFormat="1" hidden="1">
      <c r="A1531" s="1050"/>
      <c r="B1531" s="1397">
        <v>9</v>
      </c>
      <c r="C1531" s="845" t="s">
        <v>526</v>
      </c>
      <c r="D1531" s="1053" t="s">
        <v>25</v>
      </c>
      <c r="E1531" s="1053" t="s">
        <v>100</v>
      </c>
      <c r="F1531" s="1053"/>
      <c r="G1531" s="1054"/>
      <c r="H1531" s="1055">
        <f t="shared" si="695"/>
        <v>12.9</v>
      </c>
      <c r="I1531" s="1056">
        <v>0.8</v>
      </c>
      <c r="J1531" s="1057">
        <f>K1531+AA1531+BL1531</f>
        <v>12.9</v>
      </c>
      <c r="K1531" s="685">
        <f t="shared" si="679"/>
        <v>11.35</v>
      </c>
      <c r="L1531" s="685">
        <f t="shared" si="680"/>
        <v>7.85</v>
      </c>
      <c r="M1531" s="685">
        <f t="shared" si="681"/>
        <v>7.85</v>
      </c>
      <c r="N1531" s="685">
        <f t="shared" si="682"/>
        <v>7.85</v>
      </c>
      <c r="O1531" s="685">
        <v>7.85</v>
      </c>
      <c r="P1531" s="685"/>
      <c r="Q1531" s="685"/>
      <c r="R1531" s="685"/>
      <c r="S1531" s="685"/>
      <c r="T1531" s="827">
        <f t="shared" si="688"/>
        <v>0</v>
      </c>
      <c r="U1531" s="685"/>
      <c r="V1531" s="685"/>
      <c r="W1531" s="685"/>
      <c r="X1531" s="685"/>
      <c r="Y1531" s="685">
        <v>3.5</v>
      </c>
      <c r="Z1531" s="685"/>
      <c r="AA1531" s="827">
        <f t="shared" si="698"/>
        <v>1.55</v>
      </c>
      <c r="AB1531" s="685"/>
      <c r="AC1531" s="685"/>
      <c r="AD1531" s="685"/>
      <c r="AE1531" s="685"/>
      <c r="AF1531" s="685"/>
      <c r="AG1531" s="685"/>
      <c r="AH1531" s="685"/>
      <c r="AI1531" s="827">
        <f t="shared" si="696"/>
        <v>0.78</v>
      </c>
      <c r="AJ1531" s="685"/>
      <c r="AK1531" s="685">
        <v>0.73</v>
      </c>
      <c r="AL1531" s="685"/>
      <c r="AM1531" s="685"/>
      <c r="AN1531" s="685"/>
      <c r="AO1531" s="685"/>
      <c r="AP1531" s="685"/>
      <c r="AQ1531" s="685"/>
      <c r="AR1531" s="685"/>
      <c r="AS1531" s="685"/>
      <c r="AT1531" s="1074"/>
      <c r="AU1531" s="827"/>
      <c r="AV1531" s="685"/>
      <c r="AW1531" s="685"/>
      <c r="AX1531" s="685"/>
      <c r="AY1531" s="685">
        <v>0.72</v>
      </c>
      <c r="AZ1531" s="685"/>
      <c r="BA1531" s="685"/>
      <c r="BB1531" s="685"/>
      <c r="BC1531" s="685"/>
      <c r="BD1531" s="685"/>
      <c r="BE1531" s="685">
        <v>0.05</v>
      </c>
      <c r="BF1531" s="685"/>
      <c r="BG1531" s="685"/>
      <c r="BH1531" s="685"/>
      <c r="BI1531" s="685"/>
      <c r="BJ1531" s="685"/>
      <c r="BK1531" s="685"/>
      <c r="BL1531" s="685"/>
      <c r="BM1531" s="827">
        <f t="shared" si="690"/>
        <v>0.15</v>
      </c>
      <c r="BN1531" s="685">
        <v>0.15</v>
      </c>
      <c r="BO1531" s="685"/>
    </row>
    <row r="1532" spans="1:68" s="1067" customFormat="1" ht="12.75" hidden="1">
      <c r="A1532" s="1069"/>
      <c r="B1532" s="1068">
        <v>25</v>
      </c>
      <c r="C1532" s="1069" t="s">
        <v>527</v>
      </c>
      <c r="D1532" s="1069" t="s">
        <v>2757</v>
      </c>
      <c r="E1532" s="1069"/>
      <c r="F1532" s="1069">
        <v>20.02</v>
      </c>
      <c r="G1532" s="1259">
        <f>F1532-H1532</f>
        <v>0.21000000000000085</v>
      </c>
      <c r="H1532" s="1071">
        <f t="shared" si="695"/>
        <v>19.809999999999999</v>
      </c>
      <c r="I1532" s="1072"/>
      <c r="J1532" s="1073">
        <f t="shared" ref="J1532:J1533" si="699">K1532+AA1532+BM1532</f>
        <v>19.809999999999999</v>
      </c>
      <c r="K1532" s="1074">
        <f t="shared" si="679"/>
        <v>18.5</v>
      </c>
      <c r="L1532" s="1074">
        <f t="shared" si="680"/>
        <v>15.330000000000002</v>
      </c>
      <c r="M1532" s="1074">
        <f t="shared" si="681"/>
        <v>15.330000000000002</v>
      </c>
      <c r="N1532" s="1074">
        <f t="shared" si="682"/>
        <v>12.280000000000001</v>
      </c>
      <c r="O1532" s="1069">
        <v>5.28</v>
      </c>
      <c r="P1532" s="1069">
        <v>7</v>
      </c>
      <c r="Q1532" s="1069"/>
      <c r="R1532" s="1069">
        <v>3.05</v>
      </c>
      <c r="S1532" s="1069"/>
      <c r="T1532" s="1074">
        <f t="shared" si="688"/>
        <v>0</v>
      </c>
      <c r="U1532" s="1069"/>
      <c r="V1532" s="1069"/>
      <c r="W1532" s="1069"/>
      <c r="X1532" s="1069"/>
      <c r="Y1532" s="1069">
        <v>3.17</v>
      </c>
      <c r="Z1532" s="1069"/>
      <c r="AA1532" s="1074">
        <f t="shared" ref="AA1532:AA1533" si="700">SUM(AB1532:AI1532)+AW1532+SUM(AY1532:BC1532)+SUM(BF1532:BL1532)</f>
        <v>0.97</v>
      </c>
      <c r="AB1532" s="1069"/>
      <c r="AC1532" s="1069"/>
      <c r="AD1532" s="1069"/>
      <c r="AE1532" s="1069"/>
      <c r="AF1532" s="1069"/>
      <c r="AG1532" s="1069"/>
      <c r="AH1532" s="1069"/>
      <c r="AI1532" s="1074">
        <f t="shared" ref="AI1532:AI1533" si="701">SUM(AJ1532:AV1532)+AX1532+SUM(BD1532:BE1532)</f>
        <v>0</v>
      </c>
      <c r="AJ1532" s="1069"/>
      <c r="AK1532" s="1069"/>
      <c r="AL1532" s="1069"/>
      <c r="AM1532" s="1069"/>
      <c r="AN1532" s="1069"/>
      <c r="AO1532" s="1069"/>
      <c r="AP1532" s="1069"/>
      <c r="AQ1532" s="1069"/>
      <c r="AR1532" s="1069"/>
      <c r="AS1532" s="1069"/>
      <c r="AT1532" s="1069"/>
      <c r="AU1532" s="1069"/>
      <c r="AV1532" s="1069"/>
      <c r="AW1532" s="1069"/>
      <c r="AX1532" s="1069"/>
      <c r="AY1532" s="1069">
        <v>0.97</v>
      </c>
      <c r="AZ1532" s="1069"/>
      <c r="BA1532" s="1069"/>
      <c r="BB1532" s="1069"/>
      <c r="BC1532" s="1069"/>
      <c r="BD1532" s="1069"/>
      <c r="BE1532" s="1069"/>
      <c r="BF1532" s="1069"/>
      <c r="BG1532" s="1069"/>
      <c r="BH1532" s="1069"/>
      <c r="BI1532" s="1069"/>
      <c r="BJ1532" s="1069"/>
      <c r="BK1532" s="1069"/>
      <c r="BL1532" s="1069"/>
      <c r="BM1532" s="1074">
        <f t="shared" si="690"/>
        <v>0.34</v>
      </c>
      <c r="BN1532" s="1069">
        <v>0.34</v>
      </c>
      <c r="BO1532" s="1069"/>
      <c r="BP1532" s="1069"/>
    </row>
    <row r="1533" spans="1:68" s="1067" customFormat="1" ht="26.25" hidden="1">
      <c r="A1533" s="1069"/>
      <c r="B1533" s="1068">
        <v>9</v>
      </c>
      <c r="C1533" s="1338" t="s">
        <v>528</v>
      </c>
      <c r="D1533" s="1068" t="s">
        <v>25</v>
      </c>
      <c r="E1533" s="1258" t="s">
        <v>2757</v>
      </c>
      <c r="F1533" s="1069"/>
      <c r="G1533" s="1069"/>
      <c r="H1533" s="1071">
        <f t="shared" si="695"/>
        <v>3</v>
      </c>
      <c r="I1533" s="1072"/>
      <c r="J1533" s="1073">
        <f t="shared" si="699"/>
        <v>3</v>
      </c>
      <c r="K1533" s="1074">
        <f t="shared" si="679"/>
        <v>3</v>
      </c>
      <c r="L1533" s="1074">
        <f t="shared" si="680"/>
        <v>3</v>
      </c>
      <c r="M1533" s="1074">
        <f t="shared" si="681"/>
        <v>3</v>
      </c>
      <c r="N1533" s="1074">
        <f t="shared" si="682"/>
        <v>3</v>
      </c>
      <c r="O1533" s="1069">
        <v>3</v>
      </c>
      <c r="P1533" s="1069"/>
      <c r="Q1533" s="1069"/>
      <c r="R1533" s="1069"/>
      <c r="S1533" s="1069"/>
      <c r="T1533" s="1074">
        <f t="shared" si="688"/>
        <v>0</v>
      </c>
      <c r="U1533" s="1069"/>
      <c r="V1533" s="1069"/>
      <c r="W1533" s="1069"/>
      <c r="X1533" s="1069"/>
      <c r="Y1533" s="1069"/>
      <c r="Z1533" s="1069"/>
      <c r="AA1533" s="1074">
        <f t="shared" si="700"/>
        <v>0</v>
      </c>
      <c r="AB1533" s="1069"/>
      <c r="AC1533" s="1069"/>
      <c r="AD1533" s="1069"/>
      <c r="AE1533" s="1069"/>
      <c r="AF1533" s="1069"/>
      <c r="AG1533" s="1069"/>
      <c r="AH1533" s="1069"/>
      <c r="AI1533" s="1074">
        <f t="shared" si="701"/>
        <v>0</v>
      </c>
      <c r="AJ1533" s="1069"/>
      <c r="AK1533" s="1069"/>
      <c r="AL1533" s="1069"/>
      <c r="AM1533" s="1069"/>
      <c r="AN1533" s="1069"/>
      <c r="AO1533" s="1069"/>
      <c r="AP1533" s="1069"/>
      <c r="AQ1533" s="1069"/>
      <c r="AR1533" s="1069"/>
      <c r="AS1533" s="1069"/>
      <c r="AT1533" s="1069"/>
      <c r="AU1533" s="1069"/>
      <c r="AV1533" s="1069"/>
      <c r="AW1533" s="1069"/>
      <c r="AX1533" s="1069"/>
      <c r="AY1533" s="1069"/>
      <c r="AZ1533" s="1069"/>
      <c r="BA1533" s="1069"/>
      <c r="BB1533" s="1069"/>
      <c r="BC1533" s="1069"/>
      <c r="BD1533" s="1069"/>
      <c r="BE1533" s="1069"/>
      <c r="BF1533" s="1069"/>
      <c r="BG1533" s="1069"/>
      <c r="BH1533" s="1069"/>
      <c r="BI1533" s="1069"/>
      <c r="BJ1533" s="1069"/>
      <c r="BK1533" s="1069"/>
      <c r="BL1533" s="1069"/>
      <c r="BM1533" s="1074">
        <f t="shared" si="690"/>
        <v>0</v>
      </c>
      <c r="BN1533" s="1069"/>
      <c r="BO1533" s="1069"/>
      <c r="BP1533" s="1069"/>
    </row>
    <row r="1534" spans="1:68" s="812" customFormat="1" hidden="1">
      <c r="A1534" s="860"/>
      <c r="B1534" s="861"/>
      <c r="C1534" s="1426"/>
      <c r="D1534" s="1085"/>
      <c r="E1534" s="1085"/>
      <c r="F1534" s="1085"/>
      <c r="G1534" s="1427"/>
      <c r="H1534" s="643"/>
      <c r="I1534" s="644"/>
      <c r="J1534" s="645"/>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row>
    <row r="1535" spans="1:68" s="737" customFormat="1" ht="12.75" hidden="1">
      <c r="A1535" s="800"/>
      <c r="B1535" s="804"/>
      <c r="C1535" s="800"/>
      <c r="D1535" s="804"/>
      <c r="E1535" s="804"/>
      <c r="F1535" s="800"/>
      <c r="G1535" s="800"/>
      <c r="H1535" s="1274"/>
      <c r="I1535" s="1275"/>
      <c r="J1535" s="1276"/>
      <c r="K1535" s="1277"/>
      <c r="L1535" s="1277"/>
      <c r="M1535" s="1277"/>
      <c r="N1535" s="1277"/>
      <c r="O1535" s="800"/>
      <c r="P1535" s="800"/>
      <c r="Q1535" s="800"/>
      <c r="R1535" s="800"/>
      <c r="S1535" s="800"/>
      <c r="T1535" s="1277"/>
      <c r="U1535" s="800"/>
      <c r="V1535" s="800"/>
      <c r="W1535" s="800"/>
      <c r="X1535" s="800"/>
      <c r="Y1535" s="800"/>
      <c r="Z1535" s="800"/>
      <c r="AA1535" s="1277"/>
      <c r="AB1535" s="800"/>
      <c r="AC1535" s="800"/>
      <c r="AD1535" s="800"/>
      <c r="AE1535" s="800"/>
      <c r="AF1535" s="800"/>
      <c r="AG1535" s="800"/>
      <c r="AH1535" s="800"/>
      <c r="AI1535" s="1277"/>
      <c r="AJ1535" s="800"/>
      <c r="AK1535" s="800"/>
      <c r="AL1535" s="800"/>
      <c r="AM1535" s="800"/>
      <c r="AN1535" s="800"/>
      <c r="AO1535" s="800"/>
      <c r="AP1535" s="800"/>
      <c r="AQ1535" s="800"/>
      <c r="AR1535" s="800"/>
      <c r="AS1535" s="800"/>
      <c r="AT1535" s="800"/>
      <c r="AU1535" s="800"/>
      <c r="AV1535" s="800"/>
      <c r="AW1535" s="800"/>
      <c r="AX1535" s="800"/>
      <c r="AY1535" s="800"/>
      <c r="AZ1535" s="800"/>
      <c r="BA1535" s="800"/>
      <c r="BB1535" s="800"/>
      <c r="BC1535" s="800"/>
      <c r="BD1535" s="800"/>
      <c r="BE1535" s="800"/>
      <c r="BF1535" s="800"/>
      <c r="BG1535" s="800"/>
      <c r="BH1535" s="800"/>
      <c r="BI1535" s="800"/>
      <c r="BJ1535" s="800"/>
      <c r="BK1535" s="800"/>
      <c r="BL1535" s="800"/>
      <c r="BM1535" s="1277"/>
      <c r="BN1535" s="800"/>
      <c r="BO1535" s="800"/>
      <c r="BP1535" s="800"/>
    </row>
    <row r="1536" spans="1:68" s="812" customFormat="1" ht="25.5" hidden="1">
      <c r="A1536" s="860"/>
      <c r="B1536" s="861"/>
      <c r="C1536" s="1426" t="s">
        <v>529</v>
      </c>
      <c r="D1536" s="1085" t="s">
        <v>25</v>
      </c>
      <c r="E1536" s="1085" t="s">
        <v>2805</v>
      </c>
      <c r="F1536" s="1085"/>
      <c r="G1536" s="1427"/>
      <c r="H1536" s="643"/>
      <c r="I1536" s="644"/>
      <c r="J1536" s="645"/>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v>0.23</v>
      </c>
      <c r="BA1536" s="1"/>
      <c r="BB1536" s="1"/>
      <c r="BC1536" s="1"/>
      <c r="BD1536" s="1"/>
      <c r="BE1536" s="1"/>
      <c r="BF1536" s="1"/>
      <c r="BG1536" s="1"/>
      <c r="BH1536" s="1"/>
      <c r="BI1536" s="1"/>
      <c r="BJ1536" s="1"/>
      <c r="BK1536" s="1"/>
      <c r="BL1536" s="1"/>
      <c r="BM1536" s="1"/>
      <c r="BN1536" s="1"/>
      <c r="BO1536" s="1"/>
    </row>
    <row r="1537" spans="1:77" s="812" customFormat="1" hidden="1">
      <c r="A1537" s="860"/>
      <c r="B1537" s="861"/>
      <c r="C1537" s="1426"/>
      <c r="D1537" s="1085"/>
      <c r="E1537" s="1085"/>
      <c r="F1537" s="1085"/>
      <c r="G1537" s="1427"/>
      <c r="H1537" s="643"/>
      <c r="I1537" s="644"/>
      <c r="J1537" s="645"/>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row>
    <row r="1538" spans="1:77" s="1067" customFormat="1" ht="15.75" hidden="1">
      <c r="A1538" s="1069"/>
      <c r="B1538" s="1068">
        <v>13</v>
      </c>
      <c r="C1538" s="1428" t="s">
        <v>530</v>
      </c>
      <c r="D1538" s="1068" t="s">
        <v>25</v>
      </c>
      <c r="E1538" s="1258" t="s">
        <v>2740</v>
      </c>
      <c r="F1538" s="1069"/>
      <c r="G1538" s="1069"/>
      <c r="H1538" s="1071">
        <f t="shared" ref="H1538:H1542" si="702">J1538</f>
        <v>0.2</v>
      </c>
      <c r="I1538" s="1072"/>
      <c r="J1538" s="1073">
        <f t="shared" ref="J1538:J1542" si="703">K1538+AA1538+BM1538</f>
        <v>0.2</v>
      </c>
      <c r="K1538" s="1074">
        <f t="shared" ref="K1538:K1542" si="704">L1538+T1538+X1538+Y1538+Z1538</f>
        <v>0.05</v>
      </c>
      <c r="L1538" s="1074">
        <f t="shared" ref="L1538:L1542" si="705">M1538+S1538</f>
        <v>0</v>
      </c>
      <c r="M1538" s="1074">
        <f t="shared" ref="M1538:M1542" si="706">N1538+R1538</f>
        <v>0</v>
      </c>
      <c r="N1538" s="1074">
        <f t="shared" ref="N1538:N1542" si="707">O1538+P1538+Q1538</f>
        <v>0</v>
      </c>
      <c r="O1538" s="1069"/>
      <c r="P1538" s="1069"/>
      <c r="Q1538" s="1069"/>
      <c r="R1538" s="1069"/>
      <c r="S1538" s="1069"/>
      <c r="T1538" s="1074">
        <f t="shared" ref="T1538:T1542" si="708">U1538+V1538+W1538</f>
        <v>0</v>
      </c>
      <c r="U1538" s="1069"/>
      <c r="V1538" s="1069"/>
      <c r="W1538" s="1069"/>
      <c r="X1538" s="1069"/>
      <c r="Y1538" s="1069">
        <v>0.05</v>
      </c>
      <c r="Z1538" s="1069"/>
      <c r="AA1538" s="1074">
        <f t="shared" ref="AA1538:AA1542" si="709">SUM(AB1538:AI1538)+AW1538+SUM(AY1538:BC1538)+SUM(BF1538:BL1538)</f>
        <v>0.15000000000000002</v>
      </c>
      <c r="AB1538" s="1069"/>
      <c r="AC1538" s="1069"/>
      <c r="AD1538" s="1069"/>
      <c r="AE1538" s="1069"/>
      <c r="AF1538" s="1069"/>
      <c r="AG1538" s="1069">
        <v>0.05</v>
      </c>
      <c r="AH1538" s="1069"/>
      <c r="AI1538" s="1074">
        <f t="shared" ref="AI1538:AI1542" si="710">SUM(AJ1538:AV1538)+AX1538+SUM(BD1538:BE1538)</f>
        <v>0</v>
      </c>
      <c r="AJ1538" s="1069"/>
      <c r="AK1538" s="1069"/>
      <c r="AL1538" s="1069"/>
      <c r="AM1538" s="1069"/>
      <c r="AN1538" s="1069"/>
      <c r="AO1538" s="1069"/>
      <c r="AP1538" s="1069"/>
      <c r="AQ1538" s="1069"/>
      <c r="AR1538" s="1069"/>
      <c r="AS1538" s="1069"/>
      <c r="AT1538" s="1069"/>
      <c r="AU1538" s="1069"/>
      <c r="AV1538" s="1069"/>
      <c r="AW1538" s="1069"/>
      <c r="AX1538" s="1069"/>
      <c r="AY1538" s="1069"/>
      <c r="AZ1538" s="1069">
        <v>0.1</v>
      </c>
      <c r="BA1538" s="1069"/>
      <c r="BB1538" s="1069"/>
      <c r="BC1538" s="1069"/>
      <c r="BD1538" s="1069"/>
      <c r="BE1538" s="1069"/>
      <c r="BF1538" s="1069"/>
      <c r="BG1538" s="1069"/>
      <c r="BH1538" s="1069"/>
      <c r="BI1538" s="1069"/>
      <c r="BJ1538" s="1069"/>
      <c r="BK1538" s="1069"/>
      <c r="BL1538" s="1069"/>
      <c r="BM1538" s="1074">
        <f t="shared" ref="BM1538:BM1542" si="711">SUM(BN1538:BP1538)</f>
        <v>0</v>
      </c>
      <c r="BN1538" s="1069"/>
      <c r="BO1538" s="1069"/>
      <c r="BP1538" s="1069"/>
    </row>
    <row r="1539" spans="1:77" s="1067" customFormat="1" ht="15.75" hidden="1">
      <c r="A1539" s="1069"/>
      <c r="B1539" s="1068">
        <v>14</v>
      </c>
      <c r="C1539" s="1428" t="s">
        <v>531</v>
      </c>
      <c r="D1539" s="1068" t="s">
        <v>25</v>
      </c>
      <c r="E1539" s="1258" t="s">
        <v>2740</v>
      </c>
      <c r="F1539" s="1069"/>
      <c r="G1539" s="1069"/>
      <c r="H1539" s="1071">
        <f t="shared" si="702"/>
        <v>0.2</v>
      </c>
      <c r="I1539" s="1072"/>
      <c r="J1539" s="1073">
        <f t="shared" si="703"/>
        <v>0.2</v>
      </c>
      <c r="K1539" s="1074">
        <f t="shared" si="704"/>
        <v>0.05</v>
      </c>
      <c r="L1539" s="1074">
        <f t="shared" si="705"/>
        <v>0</v>
      </c>
      <c r="M1539" s="1074">
        <f t="shared" si="706"/>
        <v>0</v>
      </c>
      <c r="N1539" s="1074">
        <f t="shared" si="707"/>
        <v>0</v>
      </c>
      <c r="O1539" s="1069"/>
      <c r="P1539" s="1069"/>
      <c r="Q1539" s="1069"/>
      <c r="R1539" s="1069"/>
      <c r="S1539" s="1069"/>
      <c r="T1539" s="1074">
        <f t="shared" si="708"/>
        <v>0</v>
      </c>
      <c r="U1539" s="1069"/>
      <c r="V1539" s="1069"/>
      <c r="W1539" s="1069"/>
      <c r="X1539" s="1069"/>
      <c r="Y1539" s="1069">
        <v>0.05</v>
      </c>
      <c r="Z1539" s="1069"/>
      <c r="AA1539" s="1074">
        <f t="shared" si="709"/>
        <v>0.15</v>
      </c>
      <c r="AB1539" s="1069"/>
      <c r="AC1539" s="1069"/>
      <c r="AD1539" s="1069"/>
      <c r="AE1539" s="1069"/>
      <c r="AF1539" s="1069"/>
      <c r="AG1539" s="1069"/>
      <c r="AH1539" s="1069"/>
      <c r="AI1539" s="1074">
        <f t="shared" si="710"/>
        <v>0</v>
      </c>
      <c r="AJ1539" s="1069"/>
      <c r="AK1539" s="1069"/>
      <c r="AL1539" s="1069"/>
      <c r="AM1539" s="1069"/>
      <c r="AN1539" s="1069"/>
      <c r="AO1539" s="1069"/>
      <c r="AP1539" s="1069"/>
      <c r="AQ1539" s="1069"/>
      <c r="AR1539" s="1069"/>
      <c r="AS1539" s="1069"/>
      <c r="AT1539" s="1069"/>
      <c r="AU1539" s="1069"/>
      <c r="AV1539" s="1069"/>
      <c r="AW1539" s="1069"/>
      <c r="AX1539" s="1069"/>
      <c r="AY1539" s="1069"/>
      <c r="AZ1539" s="1069">
        <v>0.15</v>
      </c>
      <c r="BA1539" s="1069"/>
      <c r="BB1539" s="1069"/>
      <c r="BC1539" s="1069"/>
      <c r="BD1539" s="1069"/>
      <c r="BE1539" s="1069"/>
      <c r="BF1539" s="1069"/>
      <c r="BG1539" s="1069"/>
      <c r="BH1539" s="1069"/>
      <c r="BI1539" s="1069"/>
      <c r="BJ1539" s="1069"/>
      <c r="BK1539" s="1069"/>
      <c r="BL1539" s="1069"/>
      <c r="BM1539" s="1074">
        <f t="shared" si="711"/>
        <v>0</v>
      </c>
      <c r="BN1539" s="1069"/>
      <c r="BO1539" s="1069"/>
      <c r="BP1539" s="1069"/>
    </row>
    <row r="1540" spans="1:77" s="1067" customFormat="1" ht="15.75" hidden="1">
      <c r="A1540" s="1069"/>
      <c r="B1540" s="1068">
        <v>15</v>
      </c>
      <c r="C1540" s="1429" t="s">
        <v>532</v>
      </c>
      <c r="D1540" s="1068" t="s">
        <v>25</v>
      </c>
      <c r="E1540" s="1258" t="s">
        <v>2740</v>
      </c>
      <c r="F1540" s="1069"/>
      <c r="G1540" s="1069"/>
      <c r="H1540" s="1071">
        <f t="shared" si="702"/>
        <v>0.5</v>
      </c>
      <c r="I1540" s="1072"/>
      <c r="J1540" s="1073">
        <f t="shared" si="703"/>
        <v>0.5</v>
      </c>
      <c r="K1540" s="1074">
        <f t="shared" si="704"/>
        <v>0.3</v>
      </c>
      <c r="L1540" s="1074">
        <f t="shared" si="705"/>
        <v>0</v>
      </c>
      <c r="M1540" s="1074">
        <f t="shared" si="706"/>
        <v>0</v>
      </c>
      <c r="N1540" s="1074">
        <f t="shared" si="707"/>
        <v>0</v>
      </c>
      <c r="O1540" s="1069"/>
      <c r="P1540" s="1069"/>
      <c r="Q1540" s="1069"/>
      <c r="R1540" s="1069"/>
      <c r="S1540" s="1069"/>
      <c r="T1540" s="1074">
        <f t="shared" si="708"/>
        <v>0</v>
      </c>
      <c r="U1540" s="1069"/>
      <c r="V1540" s="1069"/>
      <c r="W1540" s="1069"/>
      <c r="X1540" s="1069"/>
      <c r="Y1540" s="1069">
        <v>0.3</v>
      </c>
      <c r="Z1540" s="1069"/>
      <c r="AA1540" s="1074">
        <f t="shared" si="709"/>
        <v>0.2</v>
      </c>
      <c r="AB1540" s="1069"/>
      <c r="AC1540" s="1069"/>
      <c r="AD1540" s="1069"/>
      <c r="AE1540" s="1069"/>
      <c r="AF1540" s="1069"/>
      <c r="AG1540" s="1069"/>
      <c r="AH1540" s="1069"/>
      <c r="AI1540" s="1074">
        <f t="shared" si="710"/>
        <v>0</v>
      </c>
      <c r="AJ1540" s="1069"/>
      <c r="AK1540" s="1069"/>
      <c r="AL1540" s="1069"/>
      <c r="AM1540" s="1069"/>
      <c r="AN1540" s="1069"/>
      <c r="AO1540" s="1069"/>
      <c r="AP1540" s="1069"/>
      <c r="AQ1540" s="1069"/>
      <c r="AR1540" s="1069"/>
      <c r="AS1540" s="1069"/>
      <c r="AT1540" s="1069"/>
      <c r="AU1540" s="1069"/>
      <c r="AV1540" s="1069"/>
      <c r="AW1540" s="1069"/>
      <c r="AX1540" s="1069"/>
      <c r="AY1540" s="1069"/>
      <c r="AZ1540" s="1069"/>
      <c r="BA1540" s="1069"/>
      <c r="BB1540" s="1069"/>
      <c r="BC1540" s="1069"/>
      <c r="BD1540" s="1069"/>
      <c r="BE1540" s="1069"/>
      <c r="BF1540" s="1069"/>
      <c r="BG1540" s="1069"/>
      <c r="BH1540" s="1069"/>
      <c r="BI1540" s="1069"/>
      <c r="BJ1540" s="1069"/>
      <c r="BK1540" s="1069">
        <v>0.2</v>
      </c>
      <c r="BL1540" s="1069"/>
      <c r="BM1540" s="1074">
        <f t="shared" si="711"/>
        <v>0</v>
      </c>
      <c r="BN1540" s="1069"/>
      <c r="BO1540" s="1069"/>
      <c r="BP1540" s="1069"/>
    </row>
    <row r="1541" spans="1:77" s="1067" customFormat="1" ht="15.75" hidden="1">
      <c r="A1541" s="1069"/>
      <c r="B1541" s="1068">
        <v>23</v>
      </c>
      <c r="C1541" s="1069" t="s">
        <v>533</v>
      </c>
      <c r="D1541" s="1068" t="s">
        <v>25</v>
      </c>
      <c r="E1541" s="1258" t="s">
        <v>2740</v>
      </c>
      <c r="F1541" s="1069"/>
      <c r="G1541" s="1069"/>
      <c r="H1541" s="1071">
        <f t="shared" si="702"/>
        <v>0.28000000000000003</v>
      </c>
      <c r="I1541" s="1072"/>
      <c r="J1541" s="1073">
        <f t="shared" si="703"/>
        <v>0.28000000000000003</v>
      </c>
      <c r="K1541" s="1074">
        <f t="shared" si="704"/>
        <v>0</v>
      </c>
      <c r="L1541" s="1074">
        <f t="shared" si="705"/>
        <v>0</v>
      </c>
      <c r="M1541" s="1074">
        <f t="shared" si="706"/>
        <v>0</v>
      </c>
      <c r="N1541" s="1074">
        <f t="shared" si="707"/>
        <v>0</v>
      </c>
      <c r="O1541" s="1069"/>
      <c r="P1541" s="1069"/>
      <c r="Q1541" s="1069"/>
      <c r="R1541" s="1069"/>
      <c r="S1541" s="1069"/>
      <c r="T1541" s="1074">
        <f t="shared" si="708"/>
        <v>0</v>
      </c>
      <c r="U1541" s="1069"/>
      <c r="V1541" s="1069"/>
      <c r="W1541" s="1069"/>
      <c r="X1541" s="1069"/>
      <c r="Y1541" s="1069"/>
      <c r="Z1541" s="1069"/>
      <c r="AA1541" s="1074">
        <f t="shared" si="709"/>
        <v>0.28000000000000003</v>
      </c>
      <c r="AB1541" s="1069"/>
      <c r="AC1541" s="1069"/>
      <c r="AD1541" s="1069"/>
      <c r="AE1541" s="1069"/>
      <c r="AF1541" s="1069"/>
      <c r="AG1541" s="1069"/>
      <c r="AH1541" s="1069"/>
      <c r="AI1541" s="1074">
        <f t="shared" si="710"/>
        <v>0</v>
      </c>
      <c r="AJ1541" s="1069"/>
      <c r="AK1541" s="1069"/>
      <c r="AL1541" s="1069"/>
      <c r="AM1541" s="1069"/>
      <c r="AN1541" s="1069"/>
      <c r="AO1541" s="1069"/>
      <c r="AP1541" s="1069"/>
      <c r="AQ1541" s="1069"/>
      <c r="AR1541" s="1069"/>
      <c r="AS1541" s="1069"/>
      <c r="AT1541" s="1069"/>
      <c r="AU1541" s="1069"/>
      <c r="AV1541" s="1069"/>
      <c r="AW1541" s="1069"/>
      <c r="AX1541" s="1069"/>
      <c r="AY1541" s="1069"/>
      <c r="AZ1541" s="1069">
        <v>0.28000000000000003</v>
      </c>
      <c r="BA1541" s="1069"/>
      <c r="BB1541" s="1069"/>
      <c r="BC1541" s="1069"/>
      <c r="BD1541" s="1069"/>
      <c r="BE1541" s="1069"/>
      <c r="BF1541" s="1069"/>
      <c r="BG1541" s="1069"/>
      <c r="BH1541" s="1069"/>
      <c r="BI1541" s="1069"/>
      <c r="BJ1541" s="1069"/>
      <c r="BK1541" s="1069"/>
      <c r="BL1541" s="1069"/>
      <c r="BM1541" s="1074">
        <f t="shared" si="711"/>
        <v>0</v>
      </c>
      <c r="BN1541" s="1069"/>
      <c r="BO1541" s="1069"/>
      <c r="BP1541" s="1069"/>
    </row>
    <row r="1542" spans="1:77" s="1067" customFormat="1" ht="15.75" hidden="1">
      <c r="A1542" s="1069"/>
      <c r="B1542" s="1068">
        <v>16</v>
      </c>
      <c r="C1542" s="1069" t="s">
        <v>534</v>
      </c>
      <c r="D1542" s="1068" t="s">
        <v>25</v>
      </c>
      <c r="E1542" s="1258" t="s">
        <v>2729</v>
      </c>
      <c r="F1542" s="1069"/>
      <c r="G1542" s="1069"/>
      <c r="H1542" s="1071">
        <f t="shared" si="702"/>
        <v>0.01</v>
      </c>
      <c r="I1542" s="1072"/>
      <c r="J1542" s="1073">
        <f t="shared" si="703"/>
        <v>0.01</v>
      </c>
      <c r="K1542" s="1074">
        <f t="shared" si="704"/>
        <v>0</v>
      </c>
      <c r="L1542" s="1074">
        <f t="shared" si="705"/>
        <v>0</v>
      </c>
      <c r="M1542" s="1074">
        <f t="shared" si="706"/>
        <v>0</v>
      </c>
      <c r="N1542" s="1074">
        <f t="shared" si="707"/>
        <v>0</v>
      </c>
      <c r="O1542" s="1069"/>
      <c r="P1542" s="1069"/>
      <c r="Q1542" s="1069"/>
      <c r="R1542" s="1069"/>
      <c r="S1542" s="1069"/>
      <c r="T1542" s="1074">
        <f t="shared" si="708"/>
        <v>0</v>
      </c>
      <c r="U1542" s="1069"/>
      <c r="V1542" s="1069"/>
      <c r="W1542" s="1069"/>
      <c r="X1542" s="1069"/>
      <c r="Y1542" s="1069"/>
      <c r="Z1542" s="1069"/>
      <c r="AA1542" s="1074">
        <f t="shared" si="709"/>
        <v>0.01</v>
      </c>
      <c r="AB1542" s="1069"/>
      <c r="AC1542" s="1069"/>
      <c r="AD1542" s="1069"/>
      <c r="AE1542" s="1069"/>
      <c r="AF1542" s="1069"/>
      <c r="AG1542" s="1069"/>
      <c r="AH1542" s="1069"/>
      <c r="AI1542" s="1074">
        <f t="shared" si="710"/>
        <v>0</v>
      </c>
      <c r="AJ1542" s="1069"/>
      <c r="AK1542" s="1069"/>
      <c r="AL1542" s="1069"/>
      <c r="AM1542" s="1069"/>
      <c r="AN1542" s="1069"/>
      <c r="AO1542" s="1069"/>
      <c r="AP1542" s="1069"/>
      <c r="AQ1542" s="1069"/>
      <c r="AR1542" s="1069"/>
      <c r="AS1542" s="1069"/>
      <c r="AT1542" s="1069"/>
      <c r="AU1542" s="1069"/>
      <c r="AV1542" s="1069"/>
      <c r="AW1542" s="1069"/>
      <c r="AX1542" s="1069"/>
      <c r="AY1542" s="1069"/>
      <c r="AZ1542" s="1069">
        <v>0.01</v>
      </c>
      <c r="BA1542" s="1069"/>
      <c r="BB1542" s="1069"/>
      <c r="BC1542" s="1069"/>
      <c r="BD1542" s="1069"/>
      <c r="BE1542" s="1069"/>
      <c r="BF1542" s="1069"/>
      <c r="BG1542" s="1069"/>
      <c r="BH1542" s="1069"/>
      <c r="BI1542" s="1069"/>
      <c r="BJ1542" s="1069"/>
      <c r="BK1542" s="1069"/>
      <c r="BL1542" s="1069"/>
      <c r="BM1542" s="1074">
        <f t="shared" si="711"/>
        <v>0</v>
      </c>
      <c r="BN1542" s="1069"/>
      <c r="BO1542" s="1069"/>
      <c r="BP1542" s="1069"/>
    </row>
    <row r="1543" spans="1:77" s="812" customFormat="1" hidden="1">
      <c r="A1543" s="860"/>
      <c r="B1543" s="861"/>
      <c r="C1543" s="1426"/>
      <c r="D1543" s="1085"/>
      <c r="E1543" s="1085"/>
      <c r="F1543" s="1085"/>
      <c r="G1543" s="1427"/>
      <c r="H1543" s="643"/>
      <c r="I1543" s="644"/>
      <c r="J1543" s="645"/>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row>
    <row r="1544" spans="1:77" s="812" customFormat="1" hidden="1">
      <c r="A1544" s="860"/>
      <c r="B1544" s="861"/>
      <c r="C1544" s="1426"/>
      <c r="D1544" s="1085"/>
      <c r="E1544" s="1085"/>
      <c r="F1544" s="1085"/>
      <c r="G1544" s="1427"/>
      <c r="H1544" s="643"/>
      <c r="I1544" s="644"/>
      <c r="J1544" s="645"/>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row>
    <row r="1545" spans="1:77" s="773" customFormat="1" hidden="1">
      <c r="A1545" s="855"/>
      <c r="B1545" s="1397"/>
      <c r="C1545" s="1099"/>
      <c r="D1545" s="1400"/>
      <c r="E1545" s="957"/>
      <c r="F1545" s="1400"/>
      <c r="G1545" s="1400"/>
      <c r="H1545" s="608"/>
      <c r="I1545" s="609"/>
      <c r="J1545" s="610"/>
      <c r="K1545" s="611"/>
      <c r="L1545" s="611"/>
      <c r="M1545" s="611"/>
      <c r="N1545" s="611"/>
      <c r="O1545" s="611"/>
      <c r="P1545" s="611"/>
      <c r="Q1545" s="611"/>
      <c r="R1545" s="611"/>
      <c r="S1545" s="611"/>
      <c r="T1545" s="611"/>
      <c r="U1545" s="611"/>
      <c r="V1545" s="611"/>
      <c r="W1545" s="611"/>
      <c r="X1545" s="611"/>
      <c r="Y1545" s="611"/>
      <c r="Z1545" s="611"/>
      <c r="AA1545" s="611"/>
      <c r="AB1545" s="611"/>
      <c r="AC1545" s="611"/>
      <c r="AD1545" s="611"/>
      <c r="AE1545" s="611"/>
      <c r="AF1545" s="611"/>
      <c r="AG1545" s="611"/>
      <c r="AH1545" s="611"/>
      <c r="AI1545" s="611"/>
      <c r="AJ1545" s="611"/>
      <c r="AK1545" s="611"/>
      <c r="AL1545" s="611"/>
      <c r="AM1545" s="611"/>
      <c r="AN1545" s="611"/>
      <c r="AO1545" s="611"/>
      <c r="AP1545" s="611"/>
      <c r="AQ1545" s="611"/>
      <c r="AR1545" s="611"/>
      <c r="AS1545" s="611"/>
      <c r="AT1545" s="611"/>
      <c r="AU1545" s="611"/>
      <c r="AV1545" s="611"/>
      <c r="AW1545" s="611"/>
      <c r="AX1545" s="611"/>
      <c r="AY1545" s="611"/>
      <c r="AZ1545" s="611"/>
      <c r="BA1545" s="611"/>
      <c r="BB1545" s="611"/>
      <c r="BC1545" s="611"/>
      <c r="BD1545" s="611"/>
      <c r="BE1545" s="827"/>
      <c r="BF1545" s="611"/>
      <c r="BG1545" s="611"/>
      <c r="BH1545" s="611"/>
      <c r="BI1545" s="611"/>
      <c r="BJ1545" s="611"/>
      <c r="BK1545" s="611"/>
      <c r="BL1545" s="611"/>
      <c r="BM1545" s="611"/>
      <c r="BN1545" s="611"/>
      <c r="BO1545" s="611"/>
      <c r="BP1545" s="611"/>
    </row>
    <row r="1546" spans="1:77" s="773" customFormat="1" hidden="1">
      <c r="A1546" s="855"/>
      <c r="B1546" s="1397"/>
      <c r="C1546" s="1099"/>
      <c r="D1546" s="1400"/>
      <c r="E1546" s="957"/>
      <c r="F1546" s="1400"/>
      <c r="G1546" s="1400"/>
      <c r="H1546" s="608"/>
      <c r="I1546" s="609"/>
      <c r="J1546" s="610"/>
      <c r="K1546" s="611"/>
      <c r="L1546" s="611"/>
      <c r="M1546" s="611"/>
      <c r="N1546" s="611"/>
      <c r="O1546" s="611"/>
      <c r="P1546" s="611"/>
      <c r="Q1546" s="611"/>
      <c r="R1546" s="611"/>
      <c r="S1546" s="611"/>
      <c r="T1546" s="611"/>
      <c r="U1546" s="611"/>
      <c r="V1546" s="611"/>
      <c r="W1546" s="611"/>
      <c r="X1546" s="611"/>
      <c r="Y1546" s="611"/>
      <c r="Z1546" s="611"/>
      <c r="AA1546" s="611"/>
      <c r="AB1546" s="611"/>
      <c r="AC1546" s="611"/>
      <c r="AD1546" s="611"/>
      <c r="AE1546" s="611"/>
      <c r="AF1546" s="611"/>
      <c r="AG1546" s="611"/>
      <c r="AH1546" s="611"/>
      <c r="AI1546" s="611"/>
      <c r="AJ1546" s="611"/>
      <c r="AK1546" s="611"/>
      <c r="AL1546" s="611"/>
      <c r="AM1546" s="611"/>
      <c r="AN1546" s="611"/>
      <c r="AO1546" s="611"/>
      <c r="AP1546" s="611"/>
      <c r="AQ1546" s="611"/>
      <c r="AR1546" s="611"/>
      <c r="AS1546" s="611"/>
      <c r="AT1546" s="611"/>
      <c r="AU1546" s="611"/>
      <c r="AV1546" s="611"/>
      <c r="AW1546" s="611"/>
      <c r="AX1546" s="611"/>
      <c r="AY1546" s="611"/>
      <c r="AZ1546" s="611"/>
      <c r="BA1546" s="611"/>
      <c r="BB1546" s="611"/>
      <c r="BC1546" s="611"/>
      <c r="BD1546" s="611"/>
      <c r="BE1546" s="827"/>
      <c r="BF1546" s="611"/>
      <c r="BG1546" s="611"/>
      <c r="BH1546" s="611"/>
      <c r="BI1546" s="611"/>
      <c r="BJ1546" s="611"/>
      <c r="BK1546" s="611"/>
      <c r="BL1546" s="611"/>
      <c r="BM1546" s="611"/>
      <c r="BN1546" s="611"/>
      <c r="BO1546" s="611"/>
      <c r="BP1546" s="611"/>
    </row>
    <row r="1547" spans="1:77" s="618" customFormat="1" hidden="1">
      <c r="A1547" s="1430"/>
      <c r="B1547" s="634"/>
      <c r="C1547" s="634"/>
      <c r="D1547" s="605"/>
      <c r="E1547" s="635"/>
      <c r="F1547" s="1205"/>
      <c r="G1547" s="654"/>
      <c r="H1547" s="655"/>
      <c r="I1547" s="656"/>
      <c r="J1547" s="610"/>
      <c r="K1547" s="611"/>
      <c r="L1547" s="611"/>
      <c r="M1547" s="611"/>
      <c r="N1547" s="611"/>
      <c r="O1547" s="612"/>
      <c r="P1547" s="612"/>
      <c r="Q1547" s="613"/>
      <c r="R1547" s="612"/>
      <c r="S1547" s="612"/>
      <c r="T1547" s="615"/>
      <c r="U1547" s="612"/>
      <c r="V1547" s="612"/>
      <c r="W1547" s="613"/>
      <c r="X1547" s="612"/>
      <c r="Y1547" s="612"/>
      <c r="Z1547" s="612"/>
      <c r="AA1547" s="611"/>
      <c r="AB1547" s="612"/>
      <c r="AC1547" s="612"/>
      <c r="AD1547" s="613"/>
      <c r="AE1547" s="613"/>
      <c r="AF1547" s="612"/>
      <c r="AG1547" s="612"/>
      <c r="AH1547" s="612"/>
      <c r="AI1547" s="611"/>
      <c r="AJ1547" s="612"/>
      <c r="AK1547" s="612"/>
      <c r="AL1547" s="612"/>
      <c r="AM1547" s="613"/>
      <c r="AN1547" s="612"/>
      <c r="AO1547" s="612"/>
      <c r="AP1547" s="612"/>
      <c r="AQ1547" s="613"/>
      <c r="AR1547" s="612"/>
      <c r="AS1547" s="612"/>
      <c r="AT1547" s="612"/>
      <c r="AU1547" s="616"/>
      <c r="AV1547" s="612"/>
      <c r="AW1547" s="612"/>
      <c r="AX1547" s="612"/>
      <c r="AY1547" s="612"/>
      <c r="AZ1547" s="612"/>
      <c r="BA1547" s="612"/>
      <c r="BB1547" s="612"/>
      <c r="BC1547" s="613"/>
      <c r="BD1547" s="612"/>
      <c r="BE1547" s="612"/>
      <c r="BF1547" s="612"/>
      <c r="BG1547" s="612"/>
      <c r="BH1547" s="613"/>
      <c r="BI1547" s="612"/>
      <c r="BJ1547" s="612"/>
      <c r="BK1547" s="612"/>
      <c r="BL1547" s="613"/>
      <c r="BM1547" s="611"/>
      <c r="BN1547" s="612"/>
      <c r="BO1547" s="612"/>
      <c r="BP1547" s="612"/>
      <c r="BQ1547" s="547"/>
      <c r="BR1547" s="622"/>
      <c r="BS1547" s="604"/>
      <c r="BT1547" s="605"/>
      <c r="BU1547" s="621"/>
      <c r="BY1547" s="621"/>
    </row>
    <row r="1548" spans="1:77" s="575" customFormat="1" hidden="1">
      <c r="B1548" s="576"/>
      <c r="C1548" s="577"/>
      <c r="D1548" s="578"/>
      <c r="E1548" s="579"/>
      <c r="F1548" s="578"/>
      <c r="G1548" s="580"/>
      <c r="H1548" s="581"/>
      <c r="I1548" s="582"/>
      <c r="J1548" s="610"/>
      <c r="K1548" s="611"/>
      <c r="L1548" s="611"/>
      <c r="M1548" s="611"/>
      <c r="N1548" s="611"/>
      <c r="O1548" s="578"/>
      <c r="P1548" s="578"/>
      <c r="Q1548" s="578"/>
      <c r="R1548" s="578"/>
      <c r="S1548" s="578"/>
      <c r="T1548" s="578"/>
      <c r="U1548" s="578"/>
      <c r="V1548" s="578"/>
      <c r="W1548" s="578"/>
      <c r="X1548" s="578"/>
      <c r="Y1548" s="578"/>
      <c r="Z1548" s="578"/>
      <c r="AA1548" s="578"/>
      <c r="AB1548" s="578"/>
      <c r="AC1548" s="578"/>
      <c r="AD1548" s="578"/>
      <c r="AE1548" s="578"/>
      <c r="AF1548" s="578"/>
      <c r="AG1548" s="578"/>
      <c r="AH1548" s="578"/>
      <c r="AI1548" s="578"/>
      <c r="AJ1548" s="578"/>
      <c r="AK1548" s="578"/>
      <c r="AL1548" s="578"/>
      <c r="AM1548" s="578"/>
      <c r="AN1548" s="578"/>
      <c r="AO1548" s="578"/>
      <c r="AP1548" s="578"/>
      <c r="AQ1548" s="578"/>
      <c r="AR1548" s="578"/>
      <c r="AS1548" s="578"/>
      <c r="AT1548" s="578"/>
      <c r="AU1548" s="567"/>
      <c r="AV1548" s="578"/>
      <c r="AW1548" s="578"/>
      <c r="AX1548" s="578"/>
      <c r="AY1548" s="578"/>
      <c r="AZ1548" s="578"/>
      <c r="BA1548" s="578"/>
      <c r="BB1548" s="578"/>
      <c r="BC1548" s="578"/>
      <c r="BD1548" s="578"/>
      <c r="BE1548" s="578"/>
      <c r="BF1548" s="578"/>
      <c r="BG1548" s="578"/>
      <c r="BH1548" s="578"/>
      <c r="BI1548" s="578"/>
      <c r="BJ1548" s="578"/>
      <c r="BK1548" s="578"/>
      <c r="BL1548" s="578"/>
      <c r="BM1548" s="578"/>
      <c r="BN1548" s="578"/>
      <c r="BO1548" s="578"/>
      <c r="BP1548" s="578"/>
      <c r="BQ1548" s="547"/>
      <c r="BR1548" s="622"/>
      <c r="BT1548" s="605"/>
    </row>
    <row r="1549" spans="1:77" s="575" customFormat="1" hidden="1">
      <c r="B1549" s="576"/>
      <c r="C1549" s="577"/>
      <c r="D1549" s="578"/>
      <c r="E1549" s="579"/>
      <c r="F1549" s="578"/>
      <c r="G1549" s="580"/>
      <c r="H1549" s="581"/>
      <c r="I1549" s="582"/>
      <c r="J1549" s="610"/>
      <c r="K1549" s="611"/>
      <c r="L1549" s="611"/>
      <c r="M1549" s="611"/>
      <c r="N1549" s="611"/>
      <c r="O1549" s="578"/>
      <c r="P1549" s="578"/>
      <c r="Q1549" s="578"/>
      <c r="R1549" s="578"/>
      <c r="S1549" s="578"/>
      <c r="T1549" s="578"/>
      <c r="U1549" s="578"/>
      <c r="V1549" s="578"/>
      <c r="W1549" s="578"/>
      <c r="X1549" s="578"/>
      <c r="Y1549" s="578"/>
      <c r="Z1549" s="578"/>
      <c r="AA1549" s="578"/>
      <c r="AB1549" s="578"/>
      <c r="AC1549" s="578"/>
      <c r="AD1549" s="578"/>
      <c r="AE1549" s="578"/>
      <c r="AF1549" s="578"/>
      <c r="AG1549" s="578"/>
      <c r="AH1549" s="578"/>
      <c r="AI1549" s="578"/>
      <c r="AJ1549" s="578"/>
      <c r="AK1549" s="578"/>
      <c r="AL1549" s="578"/>
      <c r="AM1549" s="578"/>
      <c r="AN1549" s="578"/>
      <c r="AO1549" s="578"/>
      <c r="AP1549" s="578"/>
      <c r="AQ1549" s="578"/>
      <c r="AR1549" s="578"/>
      <c r="AS1549" s="578"/>
      <c r="AT1549" s="578"/>
      <c r="AU1549" s="567"/>
      <c r="AV1549" s="578"/>
      <c r="AW1549" s="578"/>
      <c r="AX1549" s="578"/>
      <c r="AY1549" s="578"/>
      <c r="AZ1549" s="578"/>
      <c r="BA1549" s="578"/>
      <c r="BB1549" s="578"/>
      <c r="BC1549" s="578"/>
      <c r="BD1549" s="578"/>
      <c r="BE1549" s="578"/>
      <c r="BF1549" s="578"/>
      <c r="BG1549" s="578"/>
      <c r="BH1549" s="578"/>
      <c r="BI1549" s="578"/>
      <c r="BJ1549" s="578"/>
      <c r="BK1549" s="578"/>
      <c r="BL1549" s="578"/>
      <c r="BM1549" s="578"/>
      <c r="BN1549" s="578"/>
      <c r="BO1549" s="578"/>
      <c r="BP1549" s="578"/>
      <c r="BQ1549" s="547"/>
      <c r="BR1549" s="622"/>
      <c r="BT1549" s="605"/>
    </row>
    <row r="1550" spans="1:77" s="575" customFormat="1" hidden="1">
      <c r="B1550" s="576"/>
      <c r="C1550" s="577"/>
      <c r="D1550" s="578"/>
      <c r="E1550" s="579"/>
      <c r="F1550" s="578"/>
      <c r="G1550" s="580"/>
      <c r="H1550" s="581"/>
      <c r="I1550" s="582"/>
      <c r="J1550" s="610"/>
      <c r="K1550" s="611"/>
      <c r="L1550" s="611"/>
      <c r="M1550" s="611"/>
      <c r="N1550" s="611"/>
      <c r="O1550" s="578"/>
      <c r="P1550" s="578"/>
      <c r="Q1550" s="578"/>
      <c r="R1550" s="578"/>
      <c r="S1550" s="578"/>
      <c r="T1550" s="578"/>
      <c r="U1550" s="578"/>
      <c r="V1550" s="578"/>
      <c r="W1550" s="578"/>
      <c r="X1550" s="578"/>
      <c r="Y1550" s="578"/>
      <c r="Z1550" s="578"/>
      <c r="AA1550" s="578"/>
      <c r="AB1550" s="578"/>
      <c r="AC1550" s="578"/>
      <c r="AD1550" s="578"/>
      <c r="AE1550" s="578"/>
      <c r="AF1550" s="578"/>
      <c r="AG1550" s="578"/>
      <c r="AH1550" s="578"/>
      <c r="AI1550" s="578"/>
      <c r="AJ1550" s="578"/>
      <c r="AK1550" s="578"/>
      <c r="AL1550" s="578"/>
      <c r="AM1550" s="578"/>
      <c r="AN1550" s="578"/>
      <c r="AO1550" s="578"/>
      <c r="AP1550" s="578"/>
      <c r="AQ1550" s="578"/>
      <c r="AR1550" s="578"/>
      <c r="AS1550" s="578"/>
      <c r="AT1550" s="578"/>
      <c r="AU1550" s="567"/>
      <c r="AV1550" s="578"/>
      <c r="AW1550" s="578"/>
      <c r="AX1550" s="578"/>
      <c r="AY1550" s="578"/>
      <c r="AZ1550" s="578"/>
      <c r="BA1550" s="578"/>
      <c r="BB1550" s="578"/>
      <c r="BC1550" s="578"/>
      <c r="BD1550" s="578"/>
      <c r="BE1550" s="578"/>
      <c r="BF1550" s="578"/>
      <c r="BG1550" s="578"/>
      <c r="BH1550" s="578"/>
      <c r="BI1550" s="578"/>
      <c r="BJ1550" s="578"/>
      <c r="BK1550" s="578"/>
      <c r="BL1550" s="578"/>
      <c r="BM1550" s="578"/>
      <c r="BN1550" s="578"/>
      <c r="BO1550" s="578"/>
      <c r="BP1550" s="578"/>
      <c r="BQ1550" s="547"/>
      <c r="BR1550" s="622"/>
      <c r="BT1550" s="605"/>
    </row>
    <row r="1551" spans="1:77" s="575" customFormat="1" hidden="1">
      <c r="B1551" s="576"/>
      <c r="C1551" s="577"/>
      <c r="D1551" s="578"/>
      <c r="E1551" s="579"/>
      <c r="F1551" s="578"/>
      <c r="G1551" s="580"/>
      <c r="H1551" s="581"/>
      <c r="I1551" s="582"/>
      <c r="J1551" s="610"/>
      <c r="K1551" s="611"/>
      <c r="L1551" s="611"/>
      <c r="M1551" s="611"/>
      <c r="N1551" s="611"/>
      <c r="O1551" s="578"/>
      <c r="P1551" s="578"/>
      <c r="Q1551" s="578"/>
      <c r="R1551" s="578"/>
      <c r="S1551" s="578"/>
      <c r="T1551" s="578"/>
      <c r="U1551" s="578"/>
      <c r="V1551" s="578"/>
      <c r="W1551" s="578"/>
      <c r="X1551" s="578"/>
      <c r="Y1551" s="578"/>
      <c r="Z1551" s="578"/>
      <c r="AA1551" s="578"/>
      <c r="AB1551" s="578"/>
      <c r="AC1551" s="578"/>
      <c r="AD1551" s="578"/>
      <c r="AE1551" s="578"/>
      <c r="AF1551" s="578"/>
      <c r="AG1551" s="578"/>
      <c r="AH1551" s="578"/>
      <c r="AI1551" s="578"/>
      <c r="AJ1551" s="578"/>
      <c r="AK1551" s="578"/>
      <c r="AL1551" s="578"/>
      <c r="AM1551" s="578"/>
      <c r="AN1551" s="578"/>
      <c r="AO1551" s="578"/>
      <c r="AP1551" s="578"/>
      <c r="AQ1551" s="578"/>
      <c r="AR1551" s="578"/>
      <c r="AS1551" s="578"/>
      <c r="AT1551" s="578"/>
      <c r="AU1551" s="567"/>
      <c r="AV1551" s="578"/>
      <c r="AW1551" s="578"/>
      <c r="AX1551" s="578"/>
      <c r="AY1551" s="578"/>
      <c r="AZ1551" s="578"/>
      <c r="BA1551" s="578"/>
      <c r="BB1551" s="578"/>
      <c r="BC1551" s="578"/>
      <c r="BD1551" s="578"/>
      <c r="BE1551" s="578"/>
      <c r="BF1551" s="578"/>
      <c r="BG1551" s="578"/>
      <c r="BH1551" s="578"/>
      <c r="BI1551" s="578"/>
      <c r="BJ1551" s="578"/>
      <c r="BK1551" s="578"/>
      <c r="BL1551" s="578"/>
      <c r="BM1551" s="578"/>
      <c r="BN1551" s="578"/>
      <c r="BO1551" s="578"/>
      <c r="BP1551" s="578"/>
      <c r="BQ1551" s="547"/>
      <c r="BR1551" s="622"/>
      <c r="BT1551" s="605"/>
    </row>
    <row r="1552" spans="1:77" s="575" customFormat="1" ht="31.5" hidden="1" customHeight="1">
      <c r="B1552" s="576"/>
      <c r="C1552" s="577"/>
      <c r="D1552" s="578"/>
      <c r="E1552" s="579"/>
      <c r="F1552" s="578"/>
      <c r="G1552" s="580"/>
      <c r="H1552" s="581"/>
      <c r="I1552" s="582"/>
      <c r="J1552" s="610"/>
      <c r="K1552" s="611"/>
      <c r="L1552" s="611"/>
      <c r="M1552" s="611"/>
      <c r="N1552" s="611"/>
      <c r="O1552" s="578"/>
      <c r="P1552" s="578"/>
      <c r="Q1552" s="578"/>
      <c r="R1552" s="578"/>
      <c r="S1552" s="578"/>
      <c r="T1552" s="578"/>
      <c r="U1552" s="578"/>
      <c r="V1552" s="578"/>
      <c r="W1552" s="578"/>
      <c r="X1552" s="578"/>
      <c r="Y1552" s="578"/>
      <c r="Z1552" s="578"/>
      <c r="AA1552" s="578"/>
      <c r="AB1552" s="578"/>
      <c r="AC1552" s="578"/>
      <c r="AD1552" s="578"/>
      <c r="AE1552" s="578"/>
      <c r="AF1552" s="578"/>
      <c r="AG1552" s="578"/>
      <c r="AH1552" s="578"/>
      <c r="AI1552" s="578"/>
      <c r="AJ1552" s="578"/>
      <c r="AK1552" s="578"/>
      <c r="AL1552" s="578"/>
      <c r="AM1552" s="578"/>
      <c r="AN1552" s="578"/>
      <c r="AO1552" s="578"/>
      <c r="AP1552" s="578"/>
      <c r="AQ1552" s="578"/>
      <c r="AR1552" s="578"/>
      <c r="AS1552" s="578"/>
      <c r="AT1552" s="578"/>
      <c r="AU1552" s="567"/>
      <c r="AV1552" s="578"/>
      <c r="AW1552" s="578"/>
      <c r="AX1552" s="578"/>
      <c r="AY1552" s="578"/>
      <c r="AZ1552" s="578"/>
      <c r="BA1552" s="578"/>
      <c r="BB1552" s="578"/>
      <c r="BC1552" s="578"/>
      <c r="BD1552" s="578"/>
      <c r="BE1552" s="578"/>
      <c r="BF1552" s="578"/>
      <c r="BG1552" s="578"/>
      <c r="BH1552" s="578"/>
      <c r="BI1552" s="578"/>
      <c r="BJ1552" s="578"/>
      <c r="BK1552" s="578"/>
      <c r="BL1552" s="578"/>
      <c r="BM1552" s="578"/>
      <c r="BN1552" s="578"/>
      <c r="BO1552" s="578"/>
      <c r="BP1552" s="578"/>
      <c r="BQ1552" s="547"/>
      <c r="BR1552" s="622"/>
      <c r="BT1552" s="605"/>
    </row>
    <row r="1553" spans="1:77" s="575" customFormat="1" ht="16.5" hidden="1" customHeight="1">
      <c r="B1553" s="576"/>
      <c r="C1553" s="577"/>
      <c r="D1553" s="578"/>
      <c r="E1553" s="579"/>
      <c r="F1553" s="578"/>
      <c r="G1553" s="580"/>
      <c r="H1553" s="581"/>
      <c r="I1553" s="582"/>
      <c r="J1553" s="610"/>
      <c r="K1553" s="611"/>
      <c r="L1553" s="611"/>
      <c r="M1553" s="611"/>
      <c r="N1553" s="611"/>
      <c r="O1553" s="578"/>
      <c r="P1553" s="578"/>
      <c r="Q1553" s="578"/>
      <c r="R1553" s="578"/>
      <c r="S1553" s="578"/>
      <c r="T1553" s="578"/>
      <c r="U1553" s="578"/>
      <c r="V1553" s="578"/>
      <c r="W1553" s="578"/>
      <c r="X1553" s="578"/>
      <c r="Y1553" s="578"/>
      <c r="Z1553" s="578"/>
      <c r="AA1553" s="578"/>
      <c r="AB1553" s="578"/>
      <c r="AC1553" s="578"/>
      <c r="AD1553" s="578"/>
      <c r="AE1553" s="578"/>
      <c r="AF1553" s="578"/>
      <c r="AG1553" s="578"/>
      <c r="AH1553" s="578"/>
      <c r="AI1553" s="578"/>
      <c r="AJ1553" s="578"/>
      <c r="AK1553" s="578"/>
      <c r="AL1553" s="578"/>
      <c r="AM1553" s="578"/>
      <c r="AN1553" s="578"/>
      <c r="AO1553" s="578"/>
      <c r="AP1553" s="578"/>
      <c r="AQ1553" s="578"/>
      <c r="AR1553" s="578"/>
      <c r="AS1553" s="578"/>
      <c r="AT1553" s="578"/>
      <c r="AU1553" s="567"/>
      <c r="AV1553" s="578"/>
      <c r="AW1553" s="578"/>
      <c r="AX1553" s="578"/>
      <c r="AY1553" s="578"/>
      <c r="AZ1553" s="578"/>
      <c r="BA1553" s="578"/>
      <c r="BB1553" s="578"/>
      <c r="BC1553" s="578"/>
      <c r="BD1553" s="578"/>
      <c r="BE1553" s="578"/>
      <c r="BF1553" s="578"/>
      <c r="BG1553" s="578"/>
      <c r="BH1553" s="578"/>
      <c r="BI1553" s="578"/>
      <c r="BJ1553" s="578"/>
      <c r="BK1553" s="578"/>
      <c r="BL1553" s="578"/>
      <c r="BM1553" s="578"/>
      <c r="BN1553" s="578"/>
      <c r="BO1553" s="578"/>
      <c r="BP1553" s="578"/>
      <c r="BQ1553" s="547"/>
      <c r="BR1553" s="622"/>
      <c r="BT1553" s="605"/>
    </row>
    <row r="1554" spans="1:77" s="575" customFormat="1" hidden="1">
      <c r="B1554" s="576"/>
      <c r="C1554" s="577"/>
      <c r="D1554" s="578"/>
      <c r="E1554" s="579"/>
      <c r="F1554" s="578"/>
      <c r="G1554" s="580"/>
      <c r="H1554" s="581"/>
      <c r="I1554" s="582"/>
      <c r="J1554" s="610"/>
      <c r="K1554" s="611"/>
      <c r="L1554" s="611"/>
      <c r="M1554" s="611"/>
      <c r="N1554" s="611"/>
      <c r="O1554" s="578"/>
      <c r="P1554" s="578"/>
      <c r="Q1554" s="578"/>
      <c r="R1554" s="578"/>
      <c r="S1554" s="578"/>
      <c r="T1554" s="578"/>
      <c r="U1554" s="578"/>
      <c r="V1554" s="578"/>
      <c r="W1554" s="578"/>
      <c r="X1554" s="578"/>
      <c r="Y1554" s="578"/>
      <c r="Z1554" s="578"/>
      <c r="AA1554" s="578"/>
      <c r="AB1554" s="578"/>
      <c r="AC1554" s="578"/>
      <c r="AD1554" s="578"/>
      <c r="AE1554" s="578"/>
      <c r="AF1554" s="578"/>
      <c r="AG1554" s="578"/>
      <c r="AH1554" s="578"/>
      <c r="AI1554" s="578"/>
      <c r="AJ1554" s="578"/>
      <c r="AK1554" s="578"/>
      <c r="AL1554" s="578"/>
      <c r="AM1554" s="578"/>
      <c r="AN1554" s="578"/>
      <c r="AO1554" s="578"/>
      <c r="AP1554" s="578"/>
      <c r="AQ1554" s="578"/>
      <c r="AR1554" s="578"/>
      <c r="AS1554" s="578"/>
      <c r="AT1554" s="578"/>
      <c r="AU1554" s="567"/>
      <c r="AV1554" s="578"/>
      <c r="AW1554" s="578"/>
      <c r="AX1554" s="578"/>
      <c r="AY1554" s="578"/>
      <c r="AZ1554" s="578"/>
      <c r="BA1554" s="578"/>
      <c r="BB1554" s="578"/>
      <c r="BC1554" s="578"/>
      <c r="BD1554" s="578"/>
      <c r="BE1554" s="578"/>
      <c r="BF1554" s="578"/>
      <c r="BG1554" s="578"/>
      <c r="BH1554" s="578"/>
      <c r="BI1554" s="578"/>
      <c r="BJ1554" s="578"/>
      <c r="BK1554" s="578"/>
      <c r="BL1554" s="578"/>
      <c r="BM1554" s="578"/>
      <c r="BN1554" s="578"/>
      <c r="BO1554" s="578"/>
      <c r="BP1554" s="578"/>
      <c r="BQ1554" s="547"/>
      <c r="BR1554" s="622"/>
      <c r="BT1554" s="605"/>
    </row>
    <row r="1555" spans="1:77" s="575" customFormat="1" hidden="1">
      <c r="B1555" s="576"/>
      <c r="C1555" s="577"/>
      <c r="D1555" s="578"/>
      <c r="E1555" s="579"/>
      <c r="F1555" s="578"/>
      <c r="G1555" s="580"/>
      <c r="H1555" s="581"/>
      <c r="I1555" s="582"/>
      <c r="J1555" s="610"/>
      <c r="K1555" s="611"/>
      <c r="L1555" s="611"/>
      <c r="M1555" s="611"/>
      <c r="N1555" s="611"/>
      <c r="O1555" s="578"/>
      <c r="P1555" s="578"/>
      <c r="Q1555" s="578"/>
      <c r="R1555" s="578"/>
      <c r="S1555" s="578"/>
      <c r="T1555" s="578"/>
      <c r="U1555" s="578"/>
      <c r="V1555" s="578"/>
      <c r="W1555" s="578"/>
      <c r="X1555" s="578"/>
      <c r="Y1555" s="578"/>
      <c r="Z1555" s="578"/>
      <c r="AA1555" s="578"/>
      <c r="AB1555" s="578"/>
      <c r="AC1555" s="578"/>
      <c r="AD1555" s="578"/>
      <c r="AE1555" s="578"/>
      <c r="AF1555" s="578"/>
      <c r="AG1555" s="578"/>
      <c r="AH1555" s="578"/>
      <c r="AI1555" s="578"/>
      <c r="AJ1555" s="578"/>
      <c r="AK1555" s="578"/>
      <c r="AL1555" s="578"/>
      <c r="AM1555" s="578"/>
      <c r="AN1555" s="578"/>
      <c r="AO1555" s="578"/>
      <c r="AP1555" s="578"/>
      <c r="AQ1555" s="578"/>
      <c r="AR1555" s="578"/>
      <c r="AS1555" s="578"/>
      <c r="AT1555" s="578"/>
      <c r="AU1555" s="567"/>
      <c r="AV1555" s="578"/>
      <c r="AW1555" s="578"/>
      <c r="AX1555" s="578"/>
      <c r="AY1555" s="578"/>
      <c r="AZ1555" s="578"/>
      <c r="BA1555" s="578"/>
      <c r="BB1555" s="578"/>
      <c r="BC1555" s="578"/>
      <c r="BD1555" s="578"/>
      <c r="BE1555" s="578"/>
      <c r="BF1555" s="578"/>
      <c r="BG1555" s="578"/>
      <c r="BH1555" s="578"/>
      <c r="BI1555" s="578"/>
      <c r="BJ1555" s="578"/>
      <c r="BK1555" s="578"/>
      <c r="BL1555" s="578"/>
      <c r="BM1555" s="578"/>
      <c r="BN1555" s="578"/>
      <c r="BO1555" s="578"/>
      <c r="BP1555" s="578"/>
      <c r="BQ1555" s="547"/>
      <c r="BR1555" s="622"/>
      <c r="BT1555" s="605"/>
    </row>
    <row r="1556" spans="1:77" s="575" customFormat="1" hidden="1">
      <c r="B1556" s="576"/>
      <c r="C1556" s="577"/>
      <c r="D1556" s="578"/>
      <c r="E1556" s="579"/>
      <c r="F1556" s="578"/>
      <c r="G1556" s="580"/>
      <c r="H1556" s="581"/>
      <c r="I1556" s="582"/>
      <c r="J1556" s="610"/>
      <c r="K1556" s="611"/>
      <c r="L1556" s="611"/>
      <c r="M1556" s="611"/>
      <c r="N1556" s="611"/>
      <c r="O1556" s="578"/>
      <c r="P1556" s="578"/>
      <c r="Q1556" s="578"/>
      <c r="R1556" s="578"/>
      <c r="S1556" s="578"/>
      <c r="T1556" s="578"/>
      <c r="U1556" s="578"/>
      <c r="V1556" s="578"/>
      <c r="W1556" s="578"/>
      <c r="X1556" s="578"/>
      <c r="Y1556" s="578"/>
      <c r="Z1556" s="578"/>
      <c r="AA1556" s="578"/>
      <c r="AB1556" s="578"/>
      <c r="AC1556" s="578"/>
      <c r="AD1556" s="578"/>
      <c r="AE1556" s="578"/>
      <c r="AF1556" s="578"/>
      <c r="AG1556" s="578"/>
      <c r="AH1556" s="578"/>
      <c r="AI1556" s="578"/>
      <c r="AJ1556" s="578"/>
      <c r="AK1556" s="578"/>
      <c r="AL1556" s="578"/>
      <c r="AM1556" s="578"/>
      <c r="AN1556" s="578"/>
      <c r="AO1556" s="578"/>
      <c r="AP1556" s="578"/>
      <c r="AQ1556" s="578"/>
      <c r="AR1556" s="578"/>
      <c r="AS1556" s="578"/>
      <c r="AT1556" s="578"/>
      <c r="AU1556" s="567"/>
      <c r="AV1556" s="578"/>
      <c r="AW1556" s="578"/>
      <c r="AX1556" s="578"/>
      <c r="AY1556" s="578"/>
      <c r="AZ1556" s="578"/>
      <c r="BA1556" s="578"/>
      <c r="BB1556" s="578"/>
      <c r="BC1556" s="578"/>
      <c r="BD1556" s="578"/>
      <c r="BE1556" s="578"/>
      <c r="BF1556" s="578"/>
      <c r="BG1556" s="578"/>
      <c r="BH1556" s="578"/>
      <c r="BI1556" s="578"/>
      <c r="BJ1556" s="578"/>
      <c r="BK1556" s="578"/>
      <c r="BL1556" s="578"/>
      <c r="BM1556" s="578"/>
      <c r="BN1556" s="578"/>
      <c r="BO1556" s="578"/>
      <c r="BP1556" s="578"/>
      <c r="BQ1556" s="547"/>
      <c r="BR1556" s="622"/>
      <c r="BT1556" s="605"/>
    </row>
    <row r="1557" spans="1:77" s="575" customFormat="1" hidden="1">
      <c r="B1557" s="576"/>
      <c r="C1557" s="1309"/>
      <c r="D1557" s="578"/>
      <c r="E1557" s="579"/>
      <c r="F1557" s="578"/>
      <c r="G1557" s="580"/>
      <c r="H1557" s="581"/>
      <c r="I1557" s="582"/>
      <c r="J1557" s="610"/>
      <c r="K1557" s="611"/>
      <c r="L1557" s="611"/>
      <c r="M1557" s="611"/>
      <c r="N1557" s="611"/>
      <c r="O1557" s="578"/>
      <c r="P1557" s="578"/>
      <c r="Q1557" s="578"/>
      <c r="R1557" s="578"/>
      <c r="S1557" s="578"/>
      <c r="T1557" s="578"/>
      <c r="U1557" s="578"/>
      <c r="V1557" s="578"/>
      <c r="W1557" s="578"/>
      <c r="X1557" s="578"/>
      <c r="Y1557" s="578"/>
      <c r="Z1557" s="578"/>
      <c r="AA1557" s="578"/>
      <c r="AB1557" s="578"/>
      <c r="AC1557" s="578"/>
      <c r="AD1557" s="578"/>
      <c r="AE1557" s="578"/>
      <c r="AF1557" s="578"/>
      <c r="AG1557" s="578"/>
      <c r="AH1557" s="578"/>
      <c r="AI1557" s="578"/>
      <c r="AJ1557" s="578"/>
      <c r="AK1557" s="578"/>
      <c r="AL1557" s="578"/>
      <c r="AM1557" s="578"/>
      <c r="AN1557" s="578"/>
      <c r="AO1557" s="578"/>
      <c r="AP1557" s="578"/>
      <c r="AQ1557" s="578"/>
      <c r="AR1557" s="578"/>
      <c r="AS1557" s="578"/>
      <c r="AT1557" s="578"/>
      <c r="AU1557" s="567"/>
      <c r="AV1557" s="578"/>
      <c r="AW1557" s="578"/>
      <c r="AX1557" s="578"/>
      <c r="AY1557" s="578"/>
      <c r="AZ1557" s="578"/>
      <c r="BA1557" s="578"/>
      <c r="BB1557" s="578"/>
      <c r="BC1557" s="578"/>
      <c r="BD1557" s="578"/>
      <c r="BE1557" s="578"/>
      <c r="BF1557" s="578"/>
      <c r="BG1557" s="578"/>
      <c r="BH1557" s="578"/>
      <c r="BI1557" s="578"/>
      <c r="BJ1557" s="578"/>
      <c r="BK1557" s="578"/>
      <c r="BL1557" s="578"/>
      <c r="BM1557" s="578"/>
      <c r="BN1557" s="578"/>
      <c r="BO1557" s="578"/>
      <c r="BP1557" s="578"/>
      <c r="BQ1557" s="547"/>
      <c r="BR1557" s="578"/>
    </row>
    <row r="1558" spans="1:77" s="575" customFormat="1" hidden="1">
      <c r="B1558" s="576"/>
      <c r="C1558" s="1309"/>
      <c r="D1558" s="578"/>
      <c r="E1558" s="579"/>
      <c r="F1558" s="578"/>
      <c r="G1558" s="580"/>
      <c r="H1558" s="581"/>
      <c r="I1558" s="582"/>
      <c r="J1558" s="610"/>
      <c r="K1558" s="611"/>
      <c r="L1558" s="611"/>
      <c r="M1558" s="611"/>
      <c r="N1558" s="611"/>
      <c r="O1558" s="578"/>
      <c r="P1558" s="578"/>
      <c r="Q1558" s="578"/>
      <c r="R1558" s="578"/>
      <c r="S1558" s="578"/>
      <c r="T1558" s="578"/>
      <c r="U1558" s="578"/>
      <c r="V1558" s="578"/>
      <c r="W1558" s="578"/>
      <c r="X1558" s="578"/>
      <c r="Y1558" s="578"/>
      <c r="Z1558" s="578"/>
      <c r="AA1558" s="578"/>
      <c r="AB1558" s="578"/>
      <c r="AC1558" s="578"/>
      <c r="AD1558" s="578"/>
      <c r="AE1558" s="578"/>
      <c r="AF1558" s="578"/>
      <c r="AG1558" s="578"/>
      <c r="AH1558" s="578"/>
      <c r="AI1558" s="578"/>
      <c r="AJ1558" s="578"/>
      <c r="AK1558" s="578"/>
      <c r="AL1558" s="578"/>
      <c r="AM1558" s="578"/>
      <c r="AN1558" s="578"/>
      <c r="AO1558" s="578"/>
      <c r="AP1558" s="578"/>
      <c r="AQ1558" s="578"/>
      <c r="AR1558" s="578"/>
      <c r="AS1558" s="578"/>
      <c r="AT1558" s="578"/>
      <c r="AU1558" s="567"/>
      <c r="AV1558" s="578"/>
      <c r="AW1558" s="578"/>
      <c r="AX1558" s="578"/>
      <c r="AY1558" s="578"/>
      <c r="AZ1558" s="578"/>
      <c r="BA1558" s="578"/>
      <c r="BB1558" s="578"/>
      <c r="BC1558" s="578"/>
      <c r="BD1558" s="578"/>
      <c r="BE1558" s="578"/>
      <c r="BF1558" s="578"/>
      <c r="BG1558" s="578"/>
      <c r="BH1558" s="578"/>
      <c r="BI1558" s="578"/>
      <c r="BJ1558" s="578"/>
      <c r="BK1558" s="578"/>
      <c r="BL1558" s="578"/>
      <c r="BM1558" s="578"/>
      <c r="BN1558" s="578"/>
      <c r="BO1558" s="578"/>
      <c r="BP1558" s="578"/>
      <c r="BQ1558" s="547"/>
      <c r="BR1558" s="578"/>
    </row>
    <row r="1559" spans="1:77" s="575" customFormat="1" hidden="1">
      <c r="B1559" s="576"/>
      <c r="C1559" s="577"/>
      <c r="D1559" s="578"/>
      <c r="E1559" s="579"/>
      <c r="F1559" s="578"/>
      <c r="G1559" s="580"/>
      <c r="H1559" s="581">
        <f t="shared" ref="H1559" si="712">J1559</f>
        <v>0</v>
      </c>
      <c r="I1559" s="582"/>
      <c r="J1559" s="610">
        <f>K1559+AA1559+BM1559</f>
        <v>0</v>
      </c>
      <c r="K1559" s="611">
        <f t="shared" ref="K1559:K1560" si="713">L1559+T1559+X1559+Y1559+Z1559</f>
        <v>0</v>
      </c>
      <c r="L1559" s="611">
        <f t="shared" ref="L1559:L1560" si="714">M1559+S1559</f>
        <v>0</v>
      </c>
      <c r="M1559" s="611">
        <f t="shared" ref="M1559:M1560" si="715">N1559+R1559</f>
        <v>0</v>
      </c>
      <c r="N1559" s="611">
        <f t="shared" ref="N1559:N1560" si="716">O1559+P1559+Q1559</f>
        <v>0</v>
      </c>
      <c r="O1559" s="578"/>
      <c r="P1559" s="578"/>
      <c r="Q1559" s="578"/>
      <c r="R1559" s="578"/>
      <c r="S1559" s="578"/>
      <c r="T1559" s="578">
        <f t="shared" ref="T1559" si="717">U1559+V1559+W1559</f>
        <v>0</v>
      </c>
      <c r="U1559" s="578"/>
      <c r="V1559" s="578"/>
      <c r="W1559" s="578"/>
      <c r="X1559" s="578"/>
      <c r="Y1559" s="578"/>
      <c r="Z1559" s="578"/>
      <c r="AA1559" s="578">
        <f xml:space="preserve"> SUM(AB1559:AI1559)+SUM(AV1559:BL1559)</f>
        <v>0</v>
      </c>
      <c r="AB1559" s="578"/>
      <c r="AC1559" s="578"/>
      <c r="AD1559" s="578"/>
      <c r="AE1559" s="578"/>
      <c r="AF1559" s="578"/>
      <c r="AG1559" s="578"/>
      <c r="AH1559" s="578"/>
      <c r="AI1559" s="578"/>
      <c r="AJ1559" s="578"/>
      <c r="AK1559" s="578"/>
      <c r="AL1559" s="578"/>
      <c r="AM1559" s="578"/>
      <c r="AN1559" s="578"/>
      <c r="AO1559" s="578"/>
      <c r="AP1559" s="578"/>
      <c r="AQ1559" s="578"/>
      <c r="AR1559" s="578"/>
      <c r="AS1559" s="578"/>
      <c r="AT1559" s="578"/>
      <c r="AU1559" s="567"/>
      <c r="AV1559" s="578"/>
      <c r="AW1559" s="578"/>
      <c r="AX1559" s="578"/>
      <c r="AY1559" s="578"/>
      <c r="AZ1559" s="578"/>
      <c r="BA1559" s="578"/>
      <c r="BB1559" s="578"/>
      <c r="BC1559" s="578"/>
      <c r="BD1559" s="578"/>
      <c r="BE1559" s="578"/>
      <c r="BF1559" s="578"/>
      <c r="BG1559" s="578"/>
      <c r="BH1559" s="578"/>
      <c r="BI1559" s="578"/>
      <c r="BJ1559" s="578"/>
      <c r="BK1559" s="578"/>
      <c r="BL1559" s="578"/>
      <c r="BM1559" s="578">
        <f t="shared" ref="BM1559" si="718">SUM(BN1559:BP1559)</f>
        <v>0</v>
      </c>
      <c r="BN1559" s="578"/>
      <c r="BO1559" s="578"/>
      <c r="BP1559" s="578"/>
      <c r="BQ1559" s="547">
        <v>1</v>
      </c>
      <c r="BR1559" s="578"/>
    </row>
    <row r="1560" spans="1:77" s="575" customFormat="1" hidden="1">
      <c r="B1560" s="576"/>
      <c r="C1560" s="577"/>
      <c r="D1560" s="578"/>
      <c r="E1560" s="579"/>
      <c r="F1560" s="578"/>
      <c r="G1560" s="580"/>
      <c r="H1560" s="581">
        <f>J1560</f>
        <v>0</v>
      </c>
      <c r="I1560" s="582"/>
      <c r="J1560" s="610">
        <f>K1560+AA1560+BM1560</f>
        <v>0</v>
      </c>
      <c r="K1560" s="611">
        <f t="shared" si="713"/>
        <v>0</v>
      </c>
      <c r="L1560" s="611">
        <f t="shared" si="714"/>
        <v>0</v>
      </c>
      <c r="M1560" s="611">
        <f t="shared" si="715"/>
        <v>0</v>
      </c>
      <c r="N1560" s="611">
        <f t="shared" si="716"/>
        <v>0</v>
      </c>
      <c r="O1560" s="578"/>
      <c r="P1560" s="578"/>
      <c r="Q1560" s="578"/>
      <c r="R1560" s="578"/>
      <c r="S1560" s="578"/>
      <c r="T1560" s="578">
        <f>U1560+V1560+W1560</f>
        <v>0</v>
      </c>
      <c r="U1560" s="578"/>
      <c r="V1560" s="578"/>
      <c r="W1560" s="578"/>
      <c r="X1560" s="578"/>
      <c r="Y1560" s="578"/>
      <c r="Z1560" s="578"/>
      <c r="AA1560" s="578">
        <f xml:space="preserve"> SUM(AB1560:AI1560)+SUM(AV1560:BL1560)</f>
        <v>0</v>
      </c>
      <c r="AB1560" s="578"/>
      <c r="AC1560" s="578"/>
      <c r="AD1560" s="578"/>
      <c r="AE1560" s="578"/>
      <c r="AF1560" s="578"/>
      <c r="AG1560" s="578"/>
      <c r="AH1560" s="578"/>
      <c r="AI1560" s="578"/>
      <c r="AJ1560" s="578"/>
      <c r="AK1560" s="578"/>
      <c r="AL1560" s="578"/>
      <c r="AM1560" s="578"/>
      <c r="AN1560" s="578"/>
      <c r="AO1560" s="578"/>
      <c r="AP1560" s="578"/>
      <c r="AQ1560" s="578"/>
      <c r="AR1560" s="578"/>
      <c r="AS1560" s="578"/>
      <c r="AT1560" s="578"/>
      <c r="AU1560" s="567"/>
      <c r="AV1560" s="578"/>
      <c r="AW1560" s="578"/>
      <c r="AX1560" s="578"/>
      <c r="AY1560" s="578"/>
      <c r="AZ1560" s="578"/>
      <c r="BA1560" s="578"/>
      <c r="BB1560" s="578"/>
      <c r="BC1560" s="578"/>
      <c r="BD1560" s="578"/>
      <c r="BE1560" s="578"/>
      <c r="BF1560" s="578"/>
      <c r="BG1560" s="578"/>
      <c r="BH1560" s="578"/>
      <c r="BI1560" s="578"/>
      <c r="BJ1560" s="578"/>
      <c r="BK1560" s="578"/>
      <c r="BL1560" s="578"/>
      <c r="BM1560" s="578">
        <f>SUM(BN1560:BP1560)</f>
        <v>0</v>
      </c>
      <c r="BN1560" s="578"/>
      <c r="BO1560" s="578"/>
      <c r="BP1560" s="578"/>
      <c r="BQ1560" s="547">
        <v>1</v>
      </c>
      <c r="BR1560" s="578"/>
    </row>
    <row r="1561" spans="1:77" s="593" customFormat="1" ht="14.25" hidden="1">
      <c r="B1561" s="594" t="s">
        <v>535</v>
      </c>
      <c r="C1561" s="807" t="s">
        <v>536</v>
      </c>
      <c r="D1561" s="596"/>
      <c r="E1561" s="597"/>
      <c r="F1561" s="596"/>
      <c r="G1561" s="598"/>
      <c r="H1561" s="599">
        <f t="shared" ref="H1561:BP1561" si="719">H1562+H1607</f>
        <v>52.711300000000008</v>
      </c>
      <c r="I1561" s="1019">
        <f t="shared" si="719"/>
        <v>0</v>
      </c>
      <c r="J1561" s="599">
        <f t="shared" si="719"/>
        <v>52.711300000000008</v>
      </c>
      <c r="K1561" s="599">
        <f t="shared" si="719"/>
        <v>30.260000000000005</v>
      </c>
      <c r="L1561" s="599">
        <f t="shared" si="719"/>
        <v>20.720000000000006</v>
      </c>
      <c r="M1561" s="599">
        <f t="shared" si="719"/>
        <v>20.290000000000003</v>
      </c>
      <c r="N1561" s="599">
        <f t="shared" si="719"/>
        <v>16.910000000000004</v>
      </c>
      <c r="O1561" s="599">
        <f t="shared" si="719"/>
        <v>15.73</v>
      </c>
      <c r="P1561" s="599">
        <f t="shared" si="719"/>
        <v>1.1800000000000002</v>
      </c>
      <c r="Q1561" s="599">
        <f t="shared" si="719"/>
        <v>0</v>
      </c>
      <c r="R1561" s="596">
        <f t="shared" si="719"/>
        <v>3.38</v>
      </c>
      <c r="S1561" s="599">
        <f t="shared" si="719"/>
        <v>0.43</v>
      </c>
      <c r="T1561" s="599">
        <f t="shared" si="719"/>
        <v>0</v>
      </c>
      <c r="U1561" s="599">
        <f t="shared" si="719"/>
        <v>0</v>
      </c>
      <c r="V1561" s="599">
        <f t="shared" si="719"/>
        <v>0</v>
      </c>
      <c r="W1561" s="599">
        <f t="shared" si="719"/>
        <v>0</v>
      </c>
      <c r="X1561" s="599">
        <f t="shared" si="719"/>
        <v>0</v>
      </c>
      <c r="Y1561" s="599">
        <f t="shared" si="719"/>
        <v>9.5000000000000018</v>
      </c>
      <c r="Z1561" s="599">
        <f t="shared" si="719"/>
        <v>0.04</v>
      </c>
      <c r="AA1561" s="599">
        <f t="shared" si="719"/>
        <v>22.4513</v>
      </c>
      <c r="AB1561" s="599">
        <f t="shared" si="719"/>
        <v>0</v>
      </c>
      <c r="AC1561" s="599">
        <f t="shared" si="719"/>
        <v>0</v>
      </c>
      <c r="AD1561" s="599">
        <f t="shared" si="719"/>
        <v>4.55</v>
      </c>
      <c r="AE1561" s="599">
        <f t="shared" si="719"/>
        <v>0</v>
      </c>
      <c r="AF1561" s="599">
        <f t="shared" si="719"/>
        <v>0.02</v>
      </c>
      <c r="AG1561" s="599">
        <f t="shared" si="719"/>
        <v>0.03</v>
      </c>
      <c r="AH1561" s="599">
        <f t="shared" si="719"/>
        <v>0</v>
      </c>
      <c r="AI1561" s="599">
        <f t="shared" si="719"/>
        <v>16.651299999999999</v>
      </c>
      <c r="AJ1561" s="599">
        <f t="shared" si="719"/>
        <v>1.41</v>
      </c>
      <c r="AK1561" s="599">
        <f t="shared" si="719"/>
        <v>0</v>
      </c>
      <c r="AL1561" s="599">
        <f t="shared" si="719"/>
        <v>0</v>
      </c>
      <c r="AM1561" s="599">
        <f t="shared" si="719"/>
        <v>0</v>
      </c>
      <c r="AN1561" s="599">
        <f t="shared" si="719"/>
        <v>0</v>
      </c>
      <c r="AO1561" s="599">
        <f t="shared" si="719"/>
        <v>6.13E-2</v>
      </c>
      <c r="AP1561" s="599">
        <f t="shared" si="719"/>
        <v>0</v>
      </c>
      <c r="AQ1561" s="599">
        <f t="shared" si="719"/>
        <v>0</v>
      </c>
      <c r="AR1561" s="599">
        <f t="shared" si="719"/>
        <v>0</v>
      </c>
      <c r="AS1561" s="599">
        <f t="shared" si="719"/>
        <v>0</v>
      </c>
      <c r="AT1561" s="599">
        <f t="shared" si="719"/>
        <v>0</v>
      </c>
      <c r="AU1561" s="599">
        <f t="shared" si="719"/>
        <v>0</v>
      </c>
      <c r="AV1561" s="599">
        <f t="shared" si="719"/>
        <v>0</v>
      </c>
      <c r="AW1561" s="599">
        <f t="shared" si="719"/>
        <v>0</v>
      </c>
      <c r="AX1561" s="599">
        <f t="shared" si="719"/>
        <v>15</v>
      </c>
      <c r="AY1561" s="599">
        <f t="shared" si="719"/>
        <v>0.44000000000000006</v>
      </c>
      <c r="AZ1561" s="599">
        <f t="shared" si="719"/>
        <v>0.1</v>
      </c>
      <c r="BA1561" s="599">
        <f t="shared" si="719"/>
        <v>0</v>
      </c>
      <c r="BB1561" s="599">
        <f t="shared" si="719"/>
        <v>0</v>
      </c>
      <c r="BC1561" s="599">
        <f t="shared" si="719"/>
        <v>0</v>
      </c>
      <c r="BD1561" s="599">
        <f t="shared" si="719"/>
        <v>0</v>
      </c>
      <c r="BE1561" s="599">
        <f t="shared" si="719"/>
        <v>0.18</v>
      </c>
      <c r="BF1561" s="599">
        <f t="shared" si="719"/>
        <v>0</v>
      </c>
      <c r="BG1561" s="599">
        <f t="shared" si="719"/>
        <v>0</v>
      </c>
      <c r="BH1561" s="599">
        <f t="shared" si="719"/>
        <v>0</v>
      </c>
      <c r="BI1561" s="599">
        <f t="shared" si="719"/>
        <v>0</v>
      </c>
      <c r="BJ1561" s="599">
        <f t="shared" si="719"/>
        <v>0</v>
      </c>
      <c r="BK1561" s="599">
        <f t="shared" si="719"/>
        <v>0.66</v>
      </c>
      <c r="BL1561" s="599">
        <f t="shared" si="719"/>
        <v>0</v>
      </c>
      <c r="BM1561" s="599">
        <f t="shared" si="719"/>
        <v>0</v>
      </c>
      <c r="BN1561" s="599">
        <f t="shared" si="719"/>
        <v>0</v>
      </c>
      <c r="BO1561" s="599">
        <f t="shared" si="719"/>
        <v>0</v>
      </c>
      <c r="BP1561" s="599">
        <f t="shared" si="719"/>
        <v>0</v>
      </c>
      <c r="BQ1561" s="601">
        <v>1</v>
      </c>
      <c r="BR1561" s="596"/>
    </row>
    <row r="1562" spans="1:77" s="626" customFormat="1" ht="14.25" hidden="1">
      <c r="B1562" s="627"/>
      <c r="C1562" s="561" t="s">
        <v>2806</v>
      </c>
      <c r="D1562" s="628"/>
      <c r="E1562" s="629"/>
      <c r="F1562" s="628"/>
      <c r="G1562" s="630"/>
      <c r="H1562" s="631">
        <f>SUM(H1563:H1606)</f>
        <v>0</v>
      </c>
      <c r="I1562" s="632"/>
      <c r="J1562" s="630">
        <f t="shared" ref="J1562:BP1562" si="720">SUM(J1563:J1606)</f>
        <v>0</v>
      </c>
      <c r="K1562" s="628">
        <f t="shared" si="720"/>
        <v>0</v>
      </c>
      <c r="L1562" s="628">
        <f t="shared" si="720"/>
        <v>0</v>
      </c>
      <c r="M1562" s="628">
        <f t="shared" si="720"/>
        <v>0</v>
      </c>
      <c r="N1562" s="628">
        <f t="shared" si="720"/>
        <v>0</v>
      </c>
      <c r="O1562" s="628">
        <f t="shared" si="720"/>
        <v>0</v>
      </c>
      <c r="P1562" s="628">
        <f t="shared" si="720"/>
        <v>0</v>
      </c>
      <c r="Q1562" s="628">
        <f t="shared" si="720"/>
        <v>0</v>
      </c>
      <c r="R1562" s="628">
        <f t="shared" si="720"/>
        <v>0</v>
      </c>
      <c r="S1562" s="628">
        <f t="shared" si="720"/>
        <v>0</v>
      </c>
      <c r="T1562" s="628">
        <f t="shared" si="720"/>
        <v>0</v>
      </c>
      <c r="U1562" s="628">
        <f t="shared" si="720"/>
        <v>0</v>
      </c>
      <c r="V1562" s="628">
        <f t="shared" si="720"/>
        <v>0</v>
      </c>
      <c r="W1562" s="628">
        <f t="shared" si="720"/>
        <v>0</v>
      </c>
      <c r="X1562" s="628">
        <f t="shared" si="720"/>
        <v>0</v>
      </c>
      <c r="Y1562" s="628">
        <f t="shared" si="720"/>
        <v>0</v>
      </c>
      <c r="Z1562" s="628">
        <f t="shared" si="720"/>
        <v>0</v>
      </c>
      <c r="AA1562" s="628">
        <f t="shared" si="720"/>
        <v>0</v>
      </c>
      <c r="AB1562" s="628">
        <f t="shared" si="720"/>
        <v>0</v>
      </c>
      <c r="AC1562" s="628">
        <f t="shared" si="720"/>
        <v>0</v>
      </c>
      <c r="AD1562" s="628">
        <f t="shared" si="720"/>
        <v>0</v>
      </c>
      <c r="AE1562" s="628">
        <f t="shared" si="720"/>
        <v>0</v>
      </c>
      <c r="AF1562" s="628">
        <f t="shared" si="720"/>
        <v>0</v>
      </c>
      <c r="AG1562" s="628">
        <f t="shared" si="720"/>
        <v>0</v>
      </c>
      <c r="AH1562" s="628">
        <f t="shared" si="720"/>
        <v>0</v>
      </c>
      <c r="AI1562" s="628">
        <f t="shared" si="720"/>
        <v>0</v>
      </c>
      <c r="AJ1562" s="628">
        <f t="shared" si="720"/>
        <v>0</v>
      </c>
      <c r="AK1562" s="628">
        <f t="shared" si="720"/>
        <v>0</v>
      </c>
      <c r="AL1562" s="628">
        <f t="shared" si="720"/>
        <v>0</v>
      </c>
      <c r="AM1562" s="628">
        <f t="shared" si="720"/>
        <v>0</v>
      </c>
      <c r="AN1562" s="628">
        <f t="shared" si="720"/>
        <v>0</v>
      </c>
      <c r="AO1562" s="628">
        <f t="shared" si="720"/>
        <v>0</v>
      </c>
      <c r="AP1562" s="628">
        <f t="shared" si="720"/>
        <v>0</v>
      </c>
      <c r="AQ1562" s="628">
        <f t="shared" si="720"/>
        <v>0</v>
      </c>
      <c r="AR1562" s="628">
        <f t="shared" si="720"/>
        <v>0</v>
      </c>
      <c r="AS1562" s="628">
        <f t="shared" si="720"/>
        <v>0</v>
      </c>
      <c r="AT1562" s="628">
        <f t="shared" si="720"/>
        <v>0</v>
      </c>
      <c r="AU1562" s="628">
        <f t="shared" si="720"/>
        <v>0</v>
      </c>
      <c r="AV1562" s="628">
        <f t="shared" si="720"/>
        <v>0</v>
      </c>
      <c r="AW1562" s="628">
        <f t="shared" si="720"/>
        <v>0</v>
      </c>
      <c r="AX1562" s="628">
        <f t="shared" si="720"/>
        <v>0</v>
      </c>
      <c r="AY1562" s="628">
        <f t="shared" si="720"/>
        <v>0</v>
      </c>
      <c r="AZ1562" s="628">
        <f t="shared" si="720"/>
        <v>0</v>
      </c>
      <c r="BA1562" s="628">
        <f t="shared" si="720"/>
        <v>0</v>
      </c>
      <c r="BB1562" s="628">
        <f t="shared" si="720"/>
        <v>0</v>
      </c>
      <c r="BC1562" s="628">
        <f t="shared" si="720"/>
        <v>0</v>
      </c>
      <c r="BD1562" s="628">
        <f t="shared" si="720"/>
        <v>0</v>
      </c>
      <c r="BE1562" s="628">
        <f t="shared" si="720"/>
        <v>0</v>
      </c>
      <c r="BF1562" s="628">
        <f t="shared" si="720"/>
        <v>0</v>
      </c>
      <c r="BG1562" s="628">
        <f t="shared" si="720"/>
        <v>0</v>
      </c>
      <c r="BH1562" s="628">
        <f t="shared" si="720"/>
        <v>0</v>
      </c>
      <c r="BI1562" s="628">
        <f t="shared" si="720"/>
        <v>0</v>
      </c>
      <c r="BJ1562" s="628">
        <f t="shared" si="720"/>
        <v>0</v>
      </c>
      <c r="BK1562" s="628">
        <f t="shared" si="720"/>
        <v>0</v>
      </c>
      <c r="BL1562" s="628">
        <f t="shared" si="720"/>
        <v>0</v>
      </c>
      <c r="BM1562" s="628">
        <f t="shared" si="720"/>
        <v>0</v>
      </c>
      <c r="BN1562" s="628">
        <f t="shared" si="720"/>
        <v>0</v>
      </c>
      <c r="BO1562" s="628">
        <f t="shared" si="720"/>
        <v>0</v>
      </c>
      <c r="BP1562" s="628">
        <f t="shared" si="720"/>
        <v>0</v>
      </c>
      <c r="BQ1562" s="633">
        <v>1</v>
      </c>
      <c r="BR1562" s="628"/>
    </row>
    <row r="1563" spans="1:77" s="619" customFormat="1" hidden="1">
      <c r="A1563" s="603"/>
      <c r="B1563" s="634"/>
      <c r="C1563" s="634"/>
      <c r="D1563" s="688"/>
      <c r="E1563" s="635"/>
      <c r="F1563" s="635"/>
      <c r="G1563" s="621"/>
      <c r="H1563" s="608"/>
      <c r="I1563" s="609"/>
      <c r="J1563" s="610"/>
      <c r="K1563" s="611"/>
      <c r="L1563" s="611"/>
      <c r="M1563" s="611"/>
      <c r="N1563" s="611"/>
      <c r="O1563" s="612"/>
      <c r="P1563" s="612"/>
      <c r="Q1563" s="613"/>
      <c r="R1563" s="612"/>
      <c r="S1563" s="612"/>
      <c r="T1563" s="615"/>
      <c r="U1563" s="612"/>
      <c r="V1563" s="612"/>
      <c r="W1563" s="613"/>
      <c r="X1563" s="612"/>
      <c r="Y1563" s="612"/>
      <c r="Z1563" s="612"/>
      <c r="AA1563" s="611"/>
      <c r="AB1563" s="612"/>
      <c r="AC1563" s="612"/>
      <c r="AD1563" s="613"/>
      <c r="AE1563" s="613"/>
      <c r="AF1563" s="612"/>
      <c r="AG1563" s="612"/>
      <c r="AH1563" s="612"/>
      <c r="AI1563" s="611"/>
      <c r="AJ1563" s="612"/>
      <c r="AK1563" s="612"/>
      <c r="AL1563" s="612"/>
      <c r="AM1563" s="613"/>
      <c r="AN1563" s="612"/>
      <c r="AO1563" s="612"/>
      <c r="AP1563" s="612"/>
      <c r="AQ1563" s="613"/>
      <c r="AR1563" s="612"/>
      <c r="AS1563" s="612"/>
      <c r="AT1563" s="612"/>
      <c r="AU1563" s="616"/>
      <c r="AV1563" s="612"/>
      <c r="AW1563" s="612"/>
      <c r="AX1563" s="612"/>
      <c r="AY1563" s="612"/>
      <c r="AZ1563" s="612"/>
      <c r="BA1563" s="612"/>
      <c r="BB1563" s="612"/>
      <c r="BC1563" s="613"/>
      <c r="BD1563" s="612"/>
      <c r="BE1563" s="612"/>
      <c r="BF1563" s="612"/>
      <c r="BG1563" s="612"/>
      <c r="BH1563" s="613"/>
      <c r="BI1563" s="612"/>
      <c r="BJ1563" s="612"/>
      <c r="BK1563" s="612"/>
      <c r="BL1563" s="613"/>
      <c r="BM1563" s="611"/>
      <c r="BN1563" s="612"/>
      <c r="BO1563" s="612"/>
      <c r="BP1563" s="612"/>
      <c r="BQ1563" s="547"/>
      <c r="BR1563" s="688"/>
      <c r="BS1563" s="1431"/>
      <c r="BT1563" s="688"/>
      <c r="BU1563" s="621"/>
      <c r="BY1563" s="621"/>
    </row>
    <row r="1564" spans="1:77" s="619" customFormat="1" hidden="1">
      <c r="A1564" s="660"/>
      <c r="B1564" s="1432"/>
      <c r="C1564" s="1432"/>
      <c r="D1564" s="1433"/>
      <c r="E1564" s="1179"/>
      <c r="F1564" s="1179"/>
      <c r="G1564" s="870"/>
      <c r="H1564" s="608"/>
      <c r="I1564" s="609"/>
      <c r="J1564" s="610"/>
      <c r="K1564" s="611"/>
      <c r="L1564" s="611"/>
      <c r="M1564" s="611"/>
      <c r="N1564" s="611"/>
      <c r="O1564" s="1181"/>
      <c r="P1564" s="1181"/>
      <c r="Q1564" s="1182"/>
      <c r="R1564" s="1181"/>
      <c r="S1564" s="1181"/>
      <c r="T1564" s="615"/>
      <c r="U1564" s="1181"/>
      <c r="V1564" s="1181"/>
      <c r="W1564" s="1182"/>
      <c r="X1564" s="1181"/>
      <c r="Y1564" s="1181"/>
      <c r="Z1564" s="1181"/>
      <c r="AA1564" s="611"/>
      <c r="AB1564" s="1181"/>
      <c r="AC1564" s="1181"/>
      <c r="AD1564" s="1182"/>
      <c r="AE1564" s="1182"/>
      <c r="AF1564" s="1181"/>
      <c r="AG1564" s="1181"/>
      <c r="AH1564" s="1181"/>
      <c r="AI1564" s="611"/>
      <c r="AJ1564" s="1181"/>
      <c r="AK1564" s="1181"/>
      <c r="AL1564" s="1181"/>
      <c r="AM1564" s="1182"/>
      <c r="AN1564" s="1181"/>
      <c r="AO1564" s="1181"/>
      <c r="AP1564" s="1181"/>
      <c r="AQ1564" s="1182"/>
      <c r="AR1564" s="1181"/>
      <c r="AS1564" s="1181"/>
      <c r="AT1564" s="1181"/>
      <c r="AU1564" s="1183"/>
      <c r="AV1564" s="1181"/>
      <c r="AW1564" s="1181"/>
      <c r="AX1564" s="1181"/>
      <c r="AY1564" s="1181"/>
      <c r="AZ1564" s="1181"/>
      <c r="BA1564" s="1181"/>
      <c r="BB1564" s="1181"/>
      <c r="BC1564" s="1182"/>
      <c r="BD1564" s="1181"/>
      <c r="BE1564" s="1181"/>
      <c r="BF1564" s="1181"/>
      <c r="BG1564" s="1181"/>
      <c r="BH1564" s="1182"/>
      <c r="BI1564" s="1181"/>
      <c r="BJ1564" s="1181"/>
      <c r="BK1564" s="1181"/>
      <c r="BL1564" s="1182"/>
      <c r="BM1564" s="611"/>
      <c r="BN1564" s="1181"/>
      <c r="BO1564" s="1181"/>
      <c r="BP1564" s="1181"/>
      <c r="BQ1564" s="547"/>
      <c r="BR1564" s="1433"/>
      <c r="BS1564" s="1434"/>
      <c r="BT1564" s="1433"/>
      <c r="BU1564" s="870"/>
      <c r="BY1564" s="870"/>
    </row>
    <row r="1565" spans="1:77" s="619" customFormat="1" hidden="1">
      <c r="A1565" s="660"/>
      <c r="B1565" s="1432"/>
      <c r="C1565" s="1432"/>
      <c r="D1565" s="1433"/>
      <c r="E1565" s="1179"/>
      <c r="F1565" s="1179"/>
      <c r="G1565" s="870"/>
      <c r="H1565" s="608"/>
      <c r="I1565" s="609"/>
      <c r="J1565" s="610"/>
      <c r="K1565" s="611"/>
      <c r="L1565" s="611"/>
      <c r="M1565" s="611"/>
      <c r="N1565" s="611"/>
      <c r="O1565" s="1181"/>
      <c r="P1565" s="1181"/>
      <c r="Q1565" s="1182"/>
      <c r="R1565" s="1181"/>
      <c r="S1565" s="1181"/>
      <c r="T1565" s="615"/>
      <c r="U1565" s="1181"/>
      <c r="V1565" s="1181"/>
      <c r="W1565" s="1182"/>
      <c r="X1565" s="1181"/>
      <c r="Y1565" s="1181"/>
      <c r="Z1565" s="1181"/>
      <c r="AA1565" s="611"/>
      <c r="AB1565" s="1181"/>
      <c r="AC1565" s="1181"/>
      <c r="AD1565" s="1182"/>
      <c r="AE1565" s="1182"/>
      <c r="AF1565" s="1181"/>
      <c r="AG1565" s="1181"/>
      <c r="AH1565" s="1181"/>
      <c r="AI1565" s="611"/>
      <c r="AJ1565" s="1181"/>
      <c r="AK1565" s="1181"/>
      <c r="AL1565" s="1181"/>
      <c r="AM1565" s="1182"/>
      <c r="AN1565" s="1181"/>
      <c r="AO1565" s="1181"/>
      <c r="AP1565" s="1181"/>
      <c r="AQ1565" s="1182"/>
      <c r="AR1565" s="1181"/>
      <c r="AS1565" s="1181"/>
      <c r="AT1565" s="1181"/>
      <c r="AU1565" s="1183"/>
      <c r="AV1565" s="1181"/>
      <c r="AW1565" s="1181"/>
      <c r="AX1565" s="1181"/>
      <c r="AY1565" s="1181"/>
      <c r="AZ1565" s="1181"/>
      <c r="BA1565" s="1181"/>
      <c r="BB1565" s="1181"/>
      <c r="BC1565" s="1182"/>
      <c r="BD1565" s="1181"/>
      <c r="BE1565" s="1181"/>
      <c r="BF1565" s="1181"/>
      <c r="BG1565" s="1181"/>
      <c r="BH1565" s="1182"/>
      <c r="BI1565" s="1181"/>
      <c r="BJ1565" s="1181"/>
      <c r="BK1565" s="1181"/>
      <c r="BL1565" s="1182"/>
      <c r="BM1565" s="611"/>
      <c r="BN1565" s="1181"/>
      <c r="BO1565" s="1181"/>
      <c r="BP1565" s="1181"/>
      <c r="BQ1565" s="547"/>
      <c r="BR1565" s="1433"/>
      <c r="BS1565" s="1434"/>
      <c r="BT1565" s="1433"/>
      <c r="BU1565" s="870"/>
      <c r="BY1565" s="870"/>
    </row>
    <row r="1566" spans="1:77" s="619" customFormat="1" hidden="1">
      <c r="A1566" s="660"/>
      <c r="B1566" s="1432"/>
      <c r="C1566" s="1432"/>
      <c r="D1566" s="1433"/>
      <c r="E1566" s="1179"/>
      <c r="F1566" s="1179"/>
      <c r="G1566" s="870"/>
      <c r="H1566" s="608"/>
      <c r="I1566" s="609"/>
      <c r="J1566" s="610"/>
      <c r="K1566" s="611"/>
      <c r="L1566" s="611"/>
      <c r="M1566" s="611"/>
      <c r="N1566" s="611"/>
      <c r="O1566" s="1181"/>
      <c r="P1566" s="1181"/>
      <c r="Q1566" s="1182"/>
      <c r="R1566" s="1181"/>
      <c r="S1566" s="1181"/>
      <c r="T1566" s="615"/>
      <c r="U1566" s="1181"/>
      <c r="V1566" s="1181"/>
      <c r="W1566" s="1182"/>
      <c r="X1566" s="1181"/>
      <c r="Y1566" s="1181"/>
      <c r="Z1566" s="1181"/>
      <c r="AA1566" s="611"/>
      <c r="AB1566" s="1181"/>
      <c r="AC1566" s="1181"/>
      <c r="AD1566" s="1182"/>
      <c r="AE1566" s="1182"/>
      <c r="AF1566" s="1181"/>
      <c r="AG1566" s="1181"/>
      <c r="AH1566" s="1181"/>
      <c r="AI1566" s="611"/>
      <c r="AJ1566" s="1181"/>
      <c r="AK1566" s="1181"/>
      <c r="AL1566" s="1181"/>
      <c r="AM1566" s="1182"/>
      <c r="AN1566" s="1181"/>
      <c r="AO1566" s="1181"/>
      <c r="AP1566" s="1181"/>
      <c r="AQ1566" s="1182"/>
      <c r="AR1566" s="1181"/>
      <c r="AS1566" s="1181"/>
      <c r="AT1566" s="1181"/>
      <c r="AU1566" s="1183"/>
      <c r="AV1566" s="1181"/>
      <c r="AW1566" s="1181"/>
      <c r="AX1566" s="1181"/>
      <c r="AY1566" s="1181"/>
      <c r="AZ1566" s="1181"/>
      <c r="BA1566" s="1181"/>
      <c r="BB1566" s="1181"/>
      <c r="BC1566" s="1182"/>
      <c r="BD1566" s="1181"/>
      <c r="BE1566" s="1181"/>
      <c r="BF1566" s="1181"/>
      <c r="BG1566" s="1181"/>
      <c r="BH1566" s="1182"/>
      <c r="BI1566" s="1181"/>
      <c r="BJ1566" s="1181"/>
      <c r="BK1566" s="1181"/>
      <c r="BL1566" s="1182"/>
      <c r="BM1566" s="611"/>
      <c r="BN1566" s="1181"/>
      <c r="BO1566" s="1181"/>
      <c r="BP1566" s="1181"/>
      <c r="BQ1566" s="547"/>
      <c r="BR1566" s="1433"/>
      <c r="BS1566" s="1434"/>
      <c r="BT1566" s="1433"/>
      <c r="BU1566" s="870"/>
      <c r="BY1566" s="870"/>
    </row>
    <row r="1567" spans="1:77" s="619" customFormat="1" hidden="1">
      <c r="A1567" s="660"/>
      <c r="B1567" s="1432"/>
      <c r="C1567" s="1432"/>
      <c r="D1567" s="1433"/>
      <c r="E1567" s="1179"/>
      <c r="F1567" s="1179"/>
      <c r="G1567" s="870"/>
      <c r="H1567" s="608"/>
      <c r="I1567" s="609"/>
      <c r="J1567" s="610"/>
      <c r="K1567" s="611"/>
      <c r="L1567" s="611"/>
      <c r="M1567" s="611"/>
      <c r="N1567" s="611"/>
      <c r="O1567" s="1181"/>
      <c r="P1567" s="1181"/>
      <c r="Q1567" s="1182"/>
      <c r="R1567" s="1181"/>
      <c r="S1567" s="1181"/>
      <c r="T1567" s="615"/>
      <c r="U1567" s="1181"/>
      <c r="V1567" s="1181"/>
      <c r="W1567" s="1182"/>
      <c r="X1567" s="1181"/>
      <c r="Y1567" s="1181"/>
      <c r="Z1567" s="1181"/>
      <c r="AA1567" s="611"/>
      <c r="AB1567" s="1181"/>
      <c r="AC1567" s="1181"/>
      <c r="AD1567" s="1182"/>
      <c r="AE1567" s="1182"/>
      <c r="AF1567" s="1181"/>
      <c r="AG1567" s="1181"/>
      <c r="AH1567" s="1181"/>
      <c r="AI1567" s="611"/>
      <c r="AJ1567" s="1181"/>
      <c r="AK1567" s="1181"/>
      <c r="AL1567" s="1181"/>
      <c r="AM1567" s="1182"/>
      <c r="AN1567" s="1181"/>
      <c r="AO1567" s="1181"/>
      <c r="AP1567" s="1181"/>
      <c r="AQ1567" s="1182"/>
      <c r="AR1567" s="1181"/>
      <c r="AS1567" s="1181"/>
      <c r="AT1567" s="1181"/>
      <c r="AU1567" s="1183"/>
      <c r="AV1567" s="1181"/>
      <c r="AW1567" s="1181"/>
      <c r="AX1567" s="1181"/>
      <c r="AY1567" s="1181"/>
      <c r="AZ1567" s="1181"/>
      <c r="BA1567" s="1181"/>
      <c r="BB1567" s="1181"/>
      <c r="BC1567" s="1182"/>
      <c r="BD1567" s="1181"/>
      <c r="BE1567" s="1181"/>
      <c r="BF1567" s="1181"/>
      <c r="BG1567" s="1181"/>
      <c r="BH1567" s="1182"/>
      <c r="BI1567" s="1181"/>
      <c r="BJ1567" s="1181"/>
      <c r="BK1567" s="1181"/>
      <c r="BL1567" s="1182"/>
      <c r="BM1567" s="611"/>
      <c r="BN1567" s="1181"/>
      <c r="BO1567" s="1181"/>
      <c r="BP1567" s="1181"/>
      <c r="BQ1567" s="547"/>
      <c r="BR1567" s="1433"/>
      <c r="BS1567" s="1434"/>
      <c r="BT1567" s="1433"/>
      <c r="BU1567" s="870"/>
      <c r="BY1567" s="870"/>
    </row>
    <row r="1568" spans="1:77" s="619" customFormat="1" hidden="1">
      <c r="A1568" s="660"/>
      <c r="B1568" s="1432"/>
      <c r="C1568" s="1432"/>
      <c r="D1568" s="1433"/>
      <c r="E1568" s="1179"/>
      <c r="F1568" s="1179"/>
      <c r="G1568" s="870"/>
      <c r="H1568" s="608"/>
      <c r="I1568" s="609"/>
      <c r="J1568" s="610"/>
      <c r="K1568" s="611"/>
      <c r="L1568" s="611"/>
      <c r="M1568" s="611"/>
      <c r="N1568" s="611"/>
      <c r="O1568" s="1181"/>
      <c r="P1568" s="1181"/>
      <c r="Q1568" s="1182"/>
      <c r="R1568" s="1181"/>
      <c r="S1568" s="1181"/>
      <c r="T1568" s="615"/>
      <c r="U1568" s="1181"/>
      <c r="V1568" s="1181"/>
      <c r="W1568" s="1182"/>
      <c r="X1568" s="1181"/>
      <c r="Y1568" s="1181"/>
      <c r="Z1568" s="1181"/>
      <c r="AA1568" s="611"/>
      <c r="AB1568" s="1181"/>
      <c r="AC1568" s="1181"/>
      <c r="AD1568" s="1182"/>
      <c r="AE1568" s="1182"/>
      <c r="AF1568" s="1181"/>
      <c r="AG1568" s="1181"/>
      <c r="AH1568" s="1181"/>
      <c r="AI1568" s="611"/>
      <c r="AJ1568" s="1181"/>
      <c r="AK1568" s="1181"/>
      <c r="AL1568" s="1181"/>
      <c r="AM1568" s="1182"/>
      <c r="AN1568" s="1181"/>
      <c r="AO1568" s="1181"/>
      <c r="AP1568" s="1181"/>
      <c r="AQ1568" s="1182"/>
      <c r="AR1568" s="1181"/>
      <c r="AS1568" s="1181"/>
      <c r="AT1568" s="1181"/>
      <c r="AU1568" s="1183"/>
      <c r="AV1568" s="1181"/>
      <c r="AW1568" s="1181"/>
      <c r="AX1568" s="1181"/>
      <c r="AY1568" s="1181"/>
      <c r="AZ1568" s="1181"/>
      <c r="BA1568" s="1181"/>
      <c r="BB1568" s="1181"/>
      <c r="BC1568" s="1182"/>
      <c r="BD1568" s="1181"/>
      <c r="BE1568" s="1181"/>
      <c r="BF1568" s="1181"/>
      <c r="BG1568" s="1181"/>
      <c r="BH1568" s="1182"/>
      <c r="BI1568" s="1181"/>
      <c r="BJ1568" s="1181"/>
      <c r="BK1568" s="1181"/>
      <c r="BL1568" s="1182"/>
      <c r="BM1568" s="611"/>
      <c r="BN1568" s="1181"/>
      <c r="BO1568" s="1181"/>
      <c r="BP1568" s="1181"/>
      <c r="BQ1568" s="547"/>
      <c r="BR1568" s="1433"/>
      <c r="BS1568" s="1434"/>
      <c r="BT1568" s="1433"/>
      <c r="BU1568" s="870"/>
      <c r="BY1568" s="870"/>
    </row>
    <row r="1569" spans="1:77" s="619" customFormat="1" hidden="1">
      <c r="A1569" s="660"/>
      <c r="B1569" s="1432"/>
      <c r="C1569" s="1432"/>
      <c r="D1569" s="1433"/>
      <c r="E1569" s="1179"/>
      <c r="F1569" s="1179"/>
      <c r="G1569" s="870"/>
      <c r="H1569" s="608"/>
      <c r="I1569" s="609"/>
      <c r="J1569" s="610"/>
      <c r="K1569" s="611"/>
      <c r="L1569" s="611"/>
      <c r="M1569" s="611"/>
      <c r="N1569" s="611"/>
      <c r="O1569" s="1181"/>
      <c r="P1569" s="1181"/>
      <c r="Q1569" s="1182"/>
      <c r="R1569" s="1181"/>
      <c r="S1569" s="1181"/>
      <c r="T1569" s="615"/>
      <c r="U1569" s="1181"/>
      <c r="V1569" s="1181"/>
      <c r="W1569" s="1182"/>
      <c r="X1569" s="1181"/>
      <c r="Y1569" s="1181"/>
      <c r="Z1569" s="1181"/>
      <c r="AA1569" s="611"/>
      <c r="AB1569" s="1181"/>
      <c r="AC1569" s="1181"/>
      <c r="AD1569" s="1182"/>
      <c r="AE1569" s="1182"/>
      <c r="AF1569" s="1181"/>
      <c r="AG1569" s="1181"/>
      <c r="AH1569" s="1181"/>
      <c r="AI1569" s="611"/>
      <c r="AJ1569" s="1181"/>
      <c r="AK1569" s="1181"/>
      <c r="AL1569" s="1181"/>
      <c r="AM1569" s="1182"/>
      <c r="AN1569" s="1181"/>
      <c r="AO1569" s="1181"/>
      <c r="AP1569" s="1181"/>
      <c r="AQ1569" s="1182"/>
      <c r="AR1569" s="1181"/>
      <c r="AS1569" s="1181"/>
      <c r="AT1569" s="1181"/>
      <c r="AU1569" s="1183"/>
      <c r="AV1569" s="1181"/>
      <c r="AW1569" s="1181"/>
      <c r="AX1569" s="1181"/>
      <c r="AY1569" s="1181"/>
      <c r="AZ1569" s="1181"/>
      <c r="BA1569" s="1181"/>
      <c r="BB1569" s="1181"/>
      <c r="BC1569" s="1182"/>
      <c r="BD1569" s="1181"/>
      <c r="BE1569" s="1181"/>
      <c r="BF1569" s="1181"/>
      <c r="BG1569" s="1181"/>
      <c r="BH1569" s="1182"/>
      <c r="BI1569" s="1181"/>
      <c r="BJ1569" s="1181"/>
      <c r="BK1569" s="1181"/>
      <c r="BL1569" s="1182"/>
      <c r="BM1569" s="611"/>
      <c r="BN1569" s="1181"/>
      <c r="BO1569" s="1181"/>
      <c r="BP1569" s="1181"/>
      <c r="BQ1569" s="547"/>
      <c r="BR1569" s="1433"/>
      <c r="BS1569" s="1434"/>
      <c r="BT1569" s="1433"/>
      <c r="BU1569" s="870"/>
      <c r="BY1569" s="870"/>
    </row>
    <row r="1570" spans="1:77" s="619" customFormat="1" hidden="1">
      <c r="A1570" s="660"/>
      <c r="B1570" s="1432"/>
      <c r="C1570" s="1432"/>
      <c r="D1570" s="1433"/>
      <c r="E1570" s="1179"/>
      <c r="F1570" s="1179"/>
      <c r="G1570" s="870"/>
      <c r="H1570" s="608"/>
      <c r="I1570" s="609"/>
      <c r="J1570" s="610"/>
      <c r="K1570" s="611"/>
      <c r="L1570" s="611"/>
      <c r="M1570" s="611"/>
      <c r="N1570" s="611"/>
      <c r="O1570" s="1181"/>
      <c r="P1570" s="1181"/>
      <c r="Q1570" s="1182"/>
      <c r="R1570" s="1181"/>
      <c r="S1570" s="1181"/>
      <c r="T1570" s="615"/>
      <c r="U1570" s="1181"/>
      <c r="V1570" s="1181"/>
      <c r="W1570" s="1182"/>
      <c r="X1570" s="1181"/>
      <c r="Y1570" s="1181"/>
      <c r="Z1570" s="1181"/>
      <c r="AA1570" s="611"/>
      <c r="AB1570" s="1181"/>
      <c r="AC1570" s="1181"/>
      <c r="AD1570" s="1182"/>
      <c r="AE1570" s="1182"/>
      <c r="AF1570" s="1181"/>
      <c r="AG1570" s="1181"/>
      <c r="AH1570" s="1181"/>
      <c r="AI1570" s="611"/>
      <c r="AJ1570" s="1181"/>
      <c r="AK1570" s="1181"/>
      <c r="AL1570" s="1181"/>
      <c r="AM1570" s="1182"/>
      <c r="AN1570" s="1181"/>
      <c r="AO1570" s="1181"/>
      <c r="AP1570" s="1181"/>
      <c r="AQ1570" s="1182"/>
      <c r="AR1570" s="1181"/>
      <c r="AS1570" s="1181"/>
      <c r="AT1570" s="1181"/>
      <c r="AU1570" s="1183"/>
      <c r="AV1570" s="1181"/>
      <c r="AW1570" s="1181"/>
      <c r="AX1570" s="1181"/>
      <c r="AY1570" s="1181"/>
      <c r="AZ1570" s="1181"/>
      <c r="BA1570" s="1181"/>
      <c r="BB1570" s="1181"/>
      <c r="BC1570" s="1182"/>
      <c r="BD1570" s="1181"/>
      <c r="BE1570" s="1181"/>
      <c r="BF1570" s="1181"/>
      <c r="BG1570" s="1181"/>
      <c r="BH1570" s="1182"/>
      <c r="BI1570" s="1181"/>
      <c r="BJ1570" s="1181"/>
      <c r="BK1570" s="1181"/>
      <c r="BL1570" s="1182"/>
      <c r="BM1570" s="611"/>
      <c r="BN1570" s="1181"/>
      <c r="BO1570" s="1181"/>
      <c r="BP1570" s="1181"/>
      <c r="BQ1570" s="547"/>
      <c r="BR1570" s="1433"/>
      <c r="BS1570" s="1434"/>
      <c r="BT1570" s="1433"/>
      <c r="BU1570" s="870"/>
      <c r="BY1570" s="870"/>
    </row>
    <row r="1571" spans="1:77" s="619" customFormat="1" hidden="1">
      <c r="A1571" s="660"/>
      <c r="B1571" s="1432"/>
      <c r="C1571" s="1432"/>
      <c r="D1571" s="1433"/>
      <c r="E1571" s="1179"/>
      <c r="F1571" s="1179"/>
      <c r="G1571" s="870"/>
      <c r="H1571" s="608"/>
      <c r="I1571" s="609"/>
      <c r="J1571" s="610"/>
      <c r="K1571" s="611"/>
      <c r="L1571" s="611"/>
      <c r="M1571" s="611"/>
      <c r="N1571" s="611"/>
      <c r="O1571" s="1181"/>
      <c r="P1571" s="1181"/>
      <c r="Q1571" s="1182"/>
      <c r="R1571" s="1181"/>
      <c r="S1571" s="1181"/>
      <c r="T1571" s="615"/>
      <c r="U1571" s="1181"/>
      <c r="V1571" s="1181"/>
      <c r="W1571" s="1182"/>
      <c r="X1571" s="1181"/>
      <c r="Y1571" s="1181"/>
      <c r="Z1571" s="1181"/>
      <c r="AA1571" s="611"/>
      <c r="AB1571" s="1181"/>
      <c r="AC1571" s="1181"/>
      <c r="AD1571" s="1182"/>
      <c r="AE1571" s="1182"/>
      <c r="AF1571" s="1181"/>
      <c r="AG1571" s="1181"/>
      <c r="AH1571" s="1181"/>
      <c r="AI1571" s="611"/>
      <c r="AJ1571" s="1181"/>
      <c r="AK1571" s="1181"/>
      <c r="AL1571" s="1181"/>
      <c r="AM1571" s="1182"/>
      <c r="AN1571" s="1181"/>
      <c r="AO1571" s="1181"/>
      <c r="AP1571" s="1181"/>
      <c r="AQ1571" s="1182"/>
      <c r="AR1571" s="1181"/>
      <c r="AS1571" s="1181"/>
      <c r="AT1571" s="1181"/>
      <c r="AU1571" s="1183"/>
      <c r="AV1571" s="1181"/>
      <c r="AW1571" s="1181"/>
      <c r="AX1571" s="1181"/>
      <c r="AY1571" s="1181"/>
      <c r="AZ1571" s="1181"/>
      <c r="BA1571" s="1181"/>
      <c r="BB1571" s="1181"/>
      <c r="BC1571" s="1182"/>
      <c r="BD1571" s="1181"/>
      <c r="BE1571" s="1181"/>
      <c r="BF1571" s="1181"/>
      <c r="BG1571" s="1181"/>
      <c r="BH1571" s="1182"/>
      <c r="BI1571" s="1181"/>
      <c r="BJ1571" s="1181"/>
      <c r="BK1571" s="1181"/>
      <c r="BL1571" s="1182"/>
      <c r="BM1571" s="611"/>
      <c r="BN1571" s="1181"/>
      <c r="BO1571" s="1181"/>
      <c r="BP1571" s="1181"/>
      <c r="BQ1571" s="547"/>
      <c r="BR1571" s="1433"/>
      <c r="BS1571" s="1434"/>
      <c r="BT1571" s="1433"/>
      <c r="BU1571" s="870"/>
      <c r="BY1571" s="870"/>
    </row>
    <row r="1572" spans="1:77" s="619" customFormat="1" hidden="1">
      <c r="A1572" s="660"/>
      <c r="B1572" s="1432"/>
      <c r="C1572" s="1432"/>
      <c r="D1572" s="1433"/>
      <c r="E1572" s="1179"/>
      <c r="F1572" s="1179"/>
      <c r="G1572" s="870"/>
      <c r="H1572" s="608"/>
      <c r="I1572" s="609"/>
      <c r="J1572" s="610"/>
      <c r="K1572" s="611"/>
      <c r="L1572" s="611"/>
      <c r="M1572" s="611"/>
      <c r="N1572" s="611"/>
      <c r="O1572" s="1181"/>
      <c r="P1572" s="1181"/>
      <c r="Q1572" s="1182"/>
      <c r="R1572" s="1181"/>
      <c r="S1572" s="1181"/>
      <c r="T1572" s="615"/>
      <c r="U1572" s="1181"/>
      <c r="V1572" s="1181"/>
      <c r="W1572" s="1182"/>
      <c r="X1572" s="1181"/>
      <c r="Y1572" s="1181"/>
      <c r="Z1572" s="1181"/>
      <c r="AA1572" s="611"/>
      <c r="AB1572" s="1181"/>
      <c r="AC1572" s="1181"/>
      <c r="AD1572" s="1182"/>
      <c r="AE1572" s="1182"/>
      <c r="AF1572" s="1181"/>
      <c r="AG1572" s="1181"/>
      <c r="AH1572" s="1181"/>
      <c r="AI1572" s="611"/>
      <c r="AJ1572" s="1181"/>
      <c r="AK1572" s="1181"/>
      <c r="AL1572" s="1181"/>
      <c r="AM1572" s="1182"/>
      <c r="AN1572" s="1181"/>
      <c r="AO1572" s="1181"/>
      <c r="AP1572" s="1181"/>
      <c r="AQ1572" s="1182"/>
      <c r="AR1572" s="1181"/>
      <c r="AS1572" s="1181"/>
      <c r="AT1572" s="1181"/>
      <c r="AU1572" s="1183"/>
      <c r="AV1572" s="1181"/>
      <c r="AW1572" s="1181"/>
      <c r="AX1572" s="1181"/>
      <c r="AY1572" s="1181"/>
      <c r="AZ1572" s="1181"/>
      <c r="BA1572" s="1181"/>
      <c r="BB1572" s="1181"/>
      <c r="BC1572" s="1182"/>
      <c r="BD1572" s="1181"/>
      <c r="BE1572" s="1181"/>
      <c r="BF1572" s="1181"/>
      <c r="BG1572" s="1181"/>
      <c r="BH1572" s="1182"/>
      <c r="BI1572" s="1181"/>
      <c r="BJ1572" s="1181"/>
      <c r="BK1572" s="1181"/>
      <c r="BL1572" s="1182"/>
      <c r="BM1572" s="611"/>
      <c r="BN1572" s="1181"/>
      <c r="BO1572" s="1181"/>
      <c r="BP1572" s="1181"/>
      <c r="BQ1572" s="547"/>
      <c r="BR1572" s="1433"/>
      <c r="BS1572" s="1434"/>
      <c r="BT1572" s="1433"/>
      <c r="BU1572" s="870"/>
      <c r="BY1572" s="870"/>
    </row>
    <row r="1573" spans="1:77" s="619" customFormat="1" hidden="1">
      <c r="A1573" s="660"/>
      <c r="B1573" s="1432"/>
      <c r="C1573" s="1432"/>
      <c r="D1573" s="1433"/>
      <c r="E1573" s="1179"/>
      <c r="F1573" s="1179"/>
      <c r="G1573" s="870"/>
      <c r="H1573" s="608"/>
      <c r="I1573" s="609"/>
      <c r="J1573" s="610"/>
      <c r="K1573" s="611"/>
      <c r="L1573" s="611"/>
      <c r="M1573" s="611"/>
      <c r="N1573" s="611"/>
      <c r="O1573" s="1181"/>
      <c r="P1573" s="1181"/>
      <c r="Q1573" s="1182"/>
      <c r="R1573" s="1181"/>
      <c r="S1573" s="1181"/>
      <c r="T1573" s="615"/>
      <c r="U1573" s="1181"/>
      <c r="V1573" s="1181"/>
      <c r="W1573" s="1182"/>
      <c r="X1573" s="1181"/>
      <c r="Y1573" s="1181"/>
      <c r="Z1573" s="1181"/>
      <c r="AA1573" s="611"/>
      <c r="AB1573" s="1181"/>
      <c r="AC1573" s="1181"/>
      <c r="AD1573" s="1182"/>
      <c r="AE1573" s="1182"/>
      <c r="AF1573" s="1181"/>
      <c r="AG1573" s="1181"/>
      <c r="AH1573" s="1181"/>
      <c r="AI1573" s="611"/>
      <c r="AJ1573" s="1181"/>
      <c r="AK1573" s="1181"/>
      <c r="AL1573" s="1181"/>
      <c r="AM1573" s="1182"/>
      <c r="AN1573" s="1181"/>
      <c r="AO1573" s="1181"/>
      <c r="AP1573" s="1181"/>
      <c r="AQ1573" s="1182"/>
      <c r="AR1573" s="1181"/>
      <c r="AS1573" s="1181"/>
      <c r="AT1573" s="1181"/>
      <c r="AU1573" s="1183"/>
      <c r="AV1573" s="1181"/>
      <c r="AW1573" s="1181"/>
      <c r="AX1573" s="1181"/>
      <c r="AY1573" s="1181"/>
      <c r="AZ1573" s="1181"/>
      <c r="BA1573" s="1181"/>
      <c r="BB1573" s="1181"/>
      <c r="BC1573" s="1182"/>
      <c r="BD1573" s="1181"/>
      <c r="BE1573" s="1181"/>
      <c r="BF1573" s="1181"/>
      <c r="BG1573" s="1181"/>
      <c r="BH1573" s="1182"/>
      <c r="BI1573" s="1181"/>
      <c r="BJ1573" s="1181"/>
      <c r="BK1573" s="1181"/>
      <c r="BL1573" s="1182"/>
      <c r="BM1573" s="611"/>
      <c r="BN1573" s="1181"/>
      <c r="BO1573" s="1181"/>
      <c r="BP1573" s="1181"/>
      <c r="BQ1573" s="547"/>
      <c r="BR1573" s="1433"/>
      <c r="BS1573" s="1434"/>
      <c r="BT1573" s="1433"/>
      <c r="BU1573" s="870"/>
      <c r="BY1573" s="870"/>
    </row>
    <row r="1574" spans="1:77" s="619" customFormat="1" hidden="1">
      <c r="A1574" s="660"/>
      <c r="B1574" s="1432"/>
      <c r="C1574" s="1432"/>
      <c r="D1574" s="1433"/>
      <c r="E1574" s="1179"/>
      <c r="F1574" s="1179"/>
      <c r="G1574" s="870"/>
      <c r="H1574" s="608"/>
      <c r="I1574" s="609"/>
      <c r="J1574" s="610"/>
      <c r="K1574" s="611"/>
      <c r="L1574" s="611"/>
      <c r="M1574" s="611"/>
      <c r="N1574" s="611"/>
      <c r="O1574" s="1181"/>
      <c r="P1574" s="1181"/>
      <c r="Q1574" s="1182"/>
      <c r="R1574" s="1181"/>
      <c r="S1574" s="1181"/>
      <c r="T1574" s="615"/>
      <c r="U1574" s="1181"/>
      <c r="V1574" s="1181"/>
      <c r="W1574" s="1182"/>
      <c r="X1574" s="1181"/>
      <c r="Y1574" s="1181"/>
      <c r="Z1574" s="1181"/>
      <c r="AA1574" s="611"/>
      <c r="AB1574" s="1181"/>
      <c r="AC1574" s="1181"/>
      <c r="AD1574" s="1182"/>
      <c r="AE1574" s="1182"/>
      <c r="AF1574" s="1181"/>
      <c r="AG1574" s="1181"/>
      <c r="AH1574" s="1181"/>
      <c r="AI1574" s="611"/>
      <c r="AJ1574" s="1181"/>
      <c r="AK1574" s="1181"/>
      <c r="AL1574" s="1181"/>
      <c r="AM1574" s="1182"/>
      <c r="AN1574" s="1181"/>
      <c r="AO1574" s="1181"/>
      <c r="AP1574" s="1181"/>
      <c r="AQ1574" s="1182"/>
      <c r="AR1574" s="1181"/>
      <c r="AS1574" s="1181"/>
      <c r="AT1574" s="1181"/>
      <c r="AU1574" s="1183"/>
      <c r="AV1574" s="1181"/>
      <c r="AW1574" s="1181"/>
      <c r="AX1574" s="1181"/>
      <c r="AY1574" s="1181"/>
      <c r="AZ1574" s="1181"/>
      <c r="BA1574" s="1181"/>
      <c r="BB1574" s="1181"/>
      <c r="BC1574" s="1182"/>
      <c r="BD1574" s="1181"/>
      <c r="BE1574" s="1181"/>
      <c r="BF1574" s="1181"/>
      <c r="BG1574" s="1181"/>
      <c r="BH1574" s="1182"/>
      <c r="BI1574" s="1181"/>
      <c r="BJ1574" s="1181"/>
      <c r="BK1574" s="1181"/>
      <c r="BL1574" s="1182"/>
      <c r="BM1574" s="611"/>
      <c r="BN1574" s="1181"/>
      <c r="BO1574" s="1181"/>
      <c r="BP1574" s="1181"/>
      <c r="BQ1574" s="547"/>
      <c r="BR1574" s="1433"/>
      <c r="BS1574" s="1434"/>
      <c r="BT1574" s="1433"/>
      <c r="BU1574" s="870"/>
      <c r="BY1574" s="870"/>
    </row>
    <row r="1575" spans="1:77" s="619" customFormat="1" hidden="1">
      <c r="A1575" s="660"/>
      <c r="B1575" s="1432"/>
      <c r="C1575" s="1432"/>
      <c r="D1575" s="1433"/>
      <c r="E1575" s="1179"/>
      <c r="F1575" s="1179"/>
      <c r="G1575" s="870"/>
      <c r="H1575" s="608"/>
      <c r="I1575" s="609"/>
      <c r="J1575" s="610"/>
      <c r="K1575" s="611"/>
      <c r="L1575" s="611"/>
      <c r="M1575" s="611"/>
      <c r="N1575" s="611"/>
      <c r="O1575" s="1181"/>
      <c r="P1575" s="1181"/>
      <c r="Q1575" s="1182"/>
      <c r="R1575" s="1181"/>
      <c r="S1575" s="1181"/>
      <c r="T1575" s="615"/>
      <c r="U1575" s="1181"/>
      <c r="V1575" s="1181"/>
      <c r="W1575" s="1182"/>
      <c r="X1575" s="1181"/>
      <c r="Y1575" s="1181"/>
      <c r="Z1575" s="1181"/>
      <c r="AA1575" s="611"/>
      <c r="AB1575" s="1181"/>
      <c r="AC1575" s="1181"/>
      <c r="AD1575" s="1182"/>
      <c r="AE1575" s="1182"/>
      <c r="AF1575" s="1181"/>
      <c r="AG1575" s="1181"/>
      <c r="AH1575" s="1181"/>
      <c r="AI1575" s="611"/>
      <c r="AJ1575" s="1181"/>
      <c r="AK1575" s="1181"/>
      <c r="AL1575" s="1181"/>
      <c r="AM1575" s="1182"/>
      <c r="AN1575" s="1181"/>
      <c r="AO1575" s="1181"/>
      <c r="AP1575" s="1181"/>
      <c r="AQ1575" s="1182"/>
      <c r="AR1575" s="1181"/>
      <c r="AS1575" s="1181"/>
      <c r="AT1575" s="1181"/>
      <c r="AU1575" s="1183"/>
      <c r="AV1575" s="1181"/>
      <c r="AW1575" s="1181"/>
      <c r="AX1575" s="1181"/>
      <c r="AY1575" s="1181"/>
      <c r="AZ1575" s="1181"/>
      <c r="BA1575" s="1181"/>
      <c r="BB1575" s="1181"/>
      <c r="BC1575" s="1182"/>
      <c r="BD1575" s="1181"/>
      <c r="BE1575" s="1181"/>
      <c r="BF1575" s="1181"/>
      <c r="BG1575" s="1181"/>
      <c r="BH1575" s="1182"/>
      <c r="BI1575" s="1181"/>
      <c r="BJ1575" s="1181"/>
      <c r="BK1575" s="1181"/>
      <c r="BL1575" s="1182"/>
      <c r="BM1575" s="611"/>
      <c r="BN1575" s="1181"/>
      <c r="BO1575" s="1181"/>
      <c r="BP1575" s="1181"/>
      <c r="BQ1575" s="547"/>
      <c r="BR1575" s="1433"/>
      <c r="BS1575" s="1434"/>
      <c r="BT1575" s="1433"/>
      <c r="BU1575" s="870"/>
      <c r="BY1575" s="870"/>
    </row>
    <row r="1576" spans="1:77" s="619" customFormat="1" hidden="1">
      <c r="A1576" s="660"/>
      <c r="B1576" s="1432"/>
      <c r="C1576" s="1432"/>
      <c r="D1576" s="1433"/>
      <c r="E1576" s="1179"/>
      <c r="F1576" s="1179"/>
      <c r="G1576" s="870"/>
      <c r="H1576" s="608"/>
      <c r="I1576" s="609"/>
      <c r="J1576" s="610"/>
      <c r="K1576" s="611"/>
      <c r="L1576" s="611"/>
      <c r="M1576" s="611"/>
      <c r="N1576" s="611"/>
      <c r="O1576" s="1181"/>
      <c r="P1576" s="1181"/>
      <c r="Q1576" s="1182"/>
      <c r="R1576" s="1181"/>
      <c r="S1576" s="1181"/>
      <c r="T1576" s="615"/>
      <c r="U1576" s="1181"/>
      <c r="V1576" s="1181"/>
      <c r="W1576" s="1182"/>
      <c r="X1576" s="1181"/>
      <c r="Y1576" s="1181"/>
      <c r="Z1576" s="1181"/>
      <c r="AA1576" s="611"/>
      <c r="AB1576" s="1181"/>
      <c r="AC1576" s="1181"/>
      <c r="AD1576" s="1182"/>
      <c r="AE1576" s="1182"/>
      <c r="AF1576" s="1181"/>
      <c r="AG1576" s="1181"/>
      <c r="AH1576" s="1181"/>
      <c r="AI1576" s="611"/>
      <c r="AJ1576" s="1181"/>
      <c r="AK1576" s="1181"/>
      <c r="AL1576" s="1181"/>
      <c r="AM1576" s="1182"/>
      <c r="AN1576" s="1181"/>
      <c r="AO1576" s="1181"/>
      <c r="AP1576" s="1181"/>
      <c r="AQ1576" s="1182"/>
      <c r="AR1576" s="1181"/>
      <c r="AS1576" s="1181"/>
      <c r="AT1576" s="1181"/>
      <c r="AU1576" s="1183"/>
      <c r="AV1576" s="1181"/>
      <c r="AW1576" s="1181"/>
      <c r="AX1576" s="1181"/>
      <c r="AY1576" s="1181"/>
      <c r="AZ1576" s="1181"/>
      <c r="BA1576" s="1181"/>
      <c r="BB1576" s="1181"/>
      <c r="BC1576" s="1182"/>
      <c r="BD1576" s="1181"/>
      <c r="BE1576" s="1181"/>
      <c r="BF1576" s="1181"/>
      <c r="BG1576" s="1181"/>
      <c r="BH1576" s="1182"/>
      <c r="BI1576" s="1181"/>
      <c r="BJ1576" s="1181"/>
      <c r="BK1576" s="1181"/>
      <c r="BL1576" s="1182"/>
      <c r="BM1576" s="611"/>
      <c r="BN1576" s="1181"/>
      <c r="BO1576" s="1181"/>
      <c r="BP1576" s="1181"/>
      <c r="BQ1576" s="547"/>
      <c r="BR1576" s="1433"/>
      <c r="BS1576" s="1434"/>
      <c r="BT1576" s="1433"/>
      <c r="BU1576" s="870"/>
      <c r="BY1576" s="870"/>
    </row>
    <row r="1577" spans="1:77" s="619" customFormat="1" hidden="1">
      <c r="A1577" s="660"/>
      <c r="B1577" s="1432"/>
      <c r="C1577" s="1432"/>
      <c r="D1577" s="1433"/>
      <c r="E1577" s="1179"/>
      <c r="F1577" s="1179"/>
      <c r="G1577" s="870"/>
      <c r="H1577" s="608"/>
      <c r="I1577" s="609"/>
      <c r="J1577" s="610"/>
      <c r="K1577" s="611"/>
      <c r="L1577" s="611"/>
      <c r="M1577" s="611"/>
      <c r="N1577" s="611"/>
      <c r="O1577" s="1181"/>
      <c r="P1577" s="1181"/>
      <c r="Q1577" s="1182"/>
      <c r="R1577" s="1181"/>
      <c r="S1577" s="1181"/>
      <c r="T1577" s="615"/>
      <c r="U1577" s="1181"/>
      <c r="V1577" s="1181"/>
      <c r="W1577" s="1182"/>
      <c r="X1577" s="1181"/>
      <c r="Y1577" s="1181"/>
      <c r="Z1577" s="1181"/>
      <c r="AA1577" s="611"/>
      <c r="AB1577" s="1181"/>
      <c r="AC1577" s="1181"/>
      <c r="AD1577" s="1182"/>
      <c r="AE1577" s="1182"/>
      <c r="AF1577" s="1181"/>
      <c r="AG1577" s="1181"/>
      <c r="AH1577" s="1181"/>
      <c r="AI1577" s="611"/>
      <c r="AJ1577" s="1181"/>
      <c r="AK1577" s="1181"/>
      <c r="AL1577" s="1181"/>
      <c r="AM1577" s="1182"/>
      <c r="AN1577" s="1181"/>
      <c r="AO1577" s="1181"/>
      <c r="AP1577" s="1181"/>
      <c r="AQ1577" s="1182"/>
      <c r="AR1577" s="1181"/>
      <c r="AS1577" s="1181"/>
      <c r="AT1577" s="1181"/>
      <c r="AU1577" s="1183"/>
      <c r="AV1577" s="1181"/>
      <c r="AW1577" s="1181"/>
      <c r="AX1577" s="1181"/>
      <c r="AY1577" s="1181"/>
      <c r="AZ1577" s="1181"/>
      <c r="BA1577" s="1181"/>
      <c r="BB1577" s="1181"/>
      <c r="BC1577" s="1182"/>
      <c r="BD1577" s="1181"/>
      <c r="BE1577" s="1181"/>
      <c r="BF1577" s="1181"/>
      <c r="BG1577" s="1181"/>
      <c r="BH1577" s="1182"/>
      <c r="BI1577" s="1181"/>
      <c r="BJ1577" s="1181"/>
      <c r="BK1577" s="1181"/>
      <c r="BL1577" s="1182"/>
      <c r="BM1577" s="611"/>
      <c r="BN1577" s="1181"/>
      <c r="BO1577" s="1181"/>
      <c r="BP1577" s="1181"/>
      <c r="BQ1577" s="547"/>
      <c r="BR1577" s="1433"/>
      <c r="BS1577" s="1434"/>
      <c r="BT1577" s="1433"/>
      <c r="BU1577" s="870"/>
      <c r="BY1577" s="870"/>
    </row>
    <row r="1578" spans="1:77" s="619" customFormat="1" hidden="1">
      <c r="A1578" s="660"/>
      <c r="B1578" s="1432"/>
      <c r="C1578" s="1432"/>
      <c r="D1578" s="1433"/>
      <c r="E1578" s="1179"/>
      <c r="F1578" s="1179"/>
      <c r="G1578" s="870"/>
      <c r="H1578" s="608"/>
      <c r="I1578" s="609"/>
      <c r="J1578" s="610"/>
      <c r="K1578" s="611"/>
      <c r="L1578" s="611"/>
      <c r="M1578" s="611"/>
      <c r="N1578" s="611"/>
      <c r="O1578" s="1181"/>
      <c r="P1578" s="1181"/>
      <c r="Q1578" s="1182"/>
      <c r="R1578" s="1181"/>
      <c r="S1578" s="1181"/>
      <c r="T1578" s="615"/>
      <c r="U1578" s="1181"/>
      <c r="V1578" s="1181"/>
      <c r="W1578" s="1182"/>
      <c r="X1578" s="1181"/>
      <c r="Y1578" s="1181"/>
      <c r="Z1578" s="1181"/>
      <c r="AA1578" s="611"/>
      <c r="AB1578" s="1181"/>
      <c r="AC1578" s="1181"/>
      <c r="AD1578" s="1182"/>
      <c r="AE1578" s="1182"/>
      <c r="AF1578" s="1181"/>
      <c r="AG1578" s="1181"/>
      <c r="AH1578" s="1181"/>
      <c r="AI1578" s="611"/>
      <c r="AJ1578" s="1181"/>
      <c r="AK1578" s="1181"/>
      <c r="AL1578" s="1181"/>
      <c r="AM1578" s="1182"/>
      <c r="AN1578" s="1181"/>
      <c r="AO1578" s="1181"/>
      <c r="AP1578" s="1181"/>
      <c r="AQ1578" s="1182"/>
      <c r="AR1578" s="1181"/>
      <c r="AS1578" s="1181"/>
      <c r="AT1578" s="1181"/>
      <c r="AU1578" s="1183"/>
      <c r="AV1578" s="1181"/>
      <c r="AW1578" s="1181"/>
      <c r="AX1578" s="1181"/>
      <c r="AY1578" s="1181"/>
      <c r="AZ1578" s="1181"/>
      <c r="BA1578" s="1181"/>
      <c r="BB1578" s="1181"/>
      <c r="BC1578" s="1182"/>
      <c r="BD1578" s="1181"/>
      <c r="BE1578" s="1181"/>
      <c r="BF1578" s="1181"/>
      <c r="BG1578" s="1181"/>
      <c r="BH1578" s="1182"/>
      <c r="BI1578" s="1181"/>
      <c r="BJ1578" s="1181"/>
      <c r="BK1578" s="1181"/>
      <c r="BL1578" s="1182"/>
      <c r="BM1578" s="611"/>
      <c r="BN1578" s="1181"/>
      <c r="BO1578" s="1181"/>
      <c r="BP1578" s="1181"/>
      <c r="BQ1578" s="547"/>
      <c r="BR1578" s="1433"/>
      <c r="BS1578" s="1434"/>
      <c r="BT1578" s="1433"/>
      <c r="BU1578" s="870"/>
      <c r="BY1578" s="870"/>
    </row>
    <row r="1579" spans="1:77" s="619" customFormat="1" hidden="1">
      <c r="A1579" s="660"/>
      <c r="B1579" s="1432"/>
      <c r="C1579" s="1432"/>
      <c r="D1579" s="1433"/>
      <c r="E1579" s="1179"/>
      <c r="F1579" s="1179"/>
      <c r="G1579" s="870"/>
      <c r="H1579" s="608"/>
      <c r="I1579" s="609"/>
      <c r="J1579" s="610"/>
      <c r="K1579" s="611"/>
      <c r="L1579" s="611"/>
      <c r="M1579" s="611"/>
      <c r="N1579" s="611"/>
      <c r="O1579" s="1181"/>
      <c r="P1579" s="1181"/>
      <c r="Q1579" s="1182"/>
      <c r="R1579" s="1181"/>
      <c r="S1579" s="1181"/>
      <c r="T1579" s="615"/>
      <c r="U1579" s="1181"/>
      <c r="V1579" s="1181"/>
      <c r="W1579" s="1182"/>
      <c r="X1579" s="1181"/>
      <c r="Y1579" s="1181"/>
      <c r="Z1579" s="1181"/>
      <c r="AA1579" s="611"/>
      <c r="AB1579" s="1181"/>
      <c r="AC1579" s="1181"/>
      <c r="AD1579" s="1182"/>
      <c r="AE1579" s="1182"/>
      <c r="AF1579" s="1181"/>
      <c r="AG1579" s="1181"/>
      <c r="AH1579" s="1181"/>
      <c r="AI1579" s="611"/>
      <c r="AJ1579" s="1181"/>
      <c r="AK1579" s="1181"/>
      <c r="AL1579" s="1181"/>
      <c r="AM1579" s="1182"/>
      <c r="AN1579" s="1181"/>
      <c r="AO1579" s="1181"/>
      <c r="AP1579" s="1181"/>
      <c r="AQ1579" s="1182"/>
      <c r="AR1579" s="1181"/>
      <c r="AS1579" s="1181"/>
      <c r="AT1579" s="1181"/>
      <c r="AU1579" s="1183"/>
      <c r="AV1579" s="1181"/>
      <c r="AW1579" s="1181"/>
      <c r="AX1579" s="1181"/>
      <c r="AY1579" s="1181"/>
      <c r="AZ1579" s="1181"/>
      <c r="BA1579" s="1181"/>
      <c r="BB1579" s="1181"/>
      <c r="BC1579" s="1182"/>
      <c r="BD1579" s="1181"/>
      <c r="BE1579" s="1181"/>
      <c r="BF1579" s="1181"/>
      <c r="BG1579" s="1181"/>
      <c r="BH1579" s="1182"/>
      <c r="BI1579" s="1181"/>
      <c r="BJ1579" s="1181"/>
      <c r="BK1579" s="1181"/>
      <c r="BL1579" s="1182"/>
      <c r="BM1579" s="611"/>
      <c r="BN1579" s="1181"/>
      <c r="BO1579" s="1181"/>
      <c r="BP1579" s="1181"/>
      <c r="BQ1579" s="547"/>
      <c r="BR1579" s="1433"/>
      <c r="BS1579" s="1434"/>
      <c r="BT1579" s="1433"/>
      <c r="BU1579" s="870"/>
      <c r="BY1579" s="870"/>
    </row>
    <row r="1580" spans="1:77" s="619" customFormat="1" hidden="1">
      <c r="A1580" s="660"/>
      <c r="B1580" s="1432"/>
      <c r="C1580" s="1432"/>
      <c r="D1580" s="1433"/>
      <c r="E1580" s="1179"/>
      <c r="F1580" s="1179"/>
      <c r="G1580" s="870"/>
      <c r="H1580" s="608"/>
      <c r="I1580" s="609"/>
      <c r="J1580" s="610"/>
      <c r="K1580" s="611"/>
      <c r="L1580" s="611"/>
      <c r="M1580" s="611"/>
      <c r="N1580" s="611"/>
      <c r="O1580" s="1181"/>
      <c r="P1580" s="1181"/>
      <c r="Q1580" s="1182"/>
      <c r="R1580" s="1181"/>
      <c r="S1580" s="1181"/>
      <c r="T1580" s="615"/>
      <c r="U1580" s="1181"/>
      <c r="V1580" s="1181"/>
      <c r="W1580" s="1182"/>
      <c r="X1580" s="1181"/>
      <c r="Y1580" s="1181"/>
      <c r="Z1580" s="1181"/>
      <c r="AA1580" s="611"/>
      <c r="AB1580" s="1181"/>
      <c r="AC1580" s="1181"/>
      <c r="AD1580" s="1182"/>
      <c r="AE1580" s="1182"/>
      <c r="AF1580" s="1181"/>
      <c r="AG1580" s="1181"/>
      <c r="AH1580" s="1181"/>
      <c r="AI1580" s="611"/>
      <c r="AJ1580" s="1181"/>
      <c r="AK1580" s="1181"/>
      <c r="AL1580" s="1181"/>
      <c r="AM1580" s="1182"/>
      <c r="AN1580" s="1181"/>
      <c r="AO1580" s="1181"/>
      <c r="AP1580" s="1181"/>
      <c r="AQ1580" s="1182"/>
      <c r="AR1580" s="1181"/>
      <c r="AS1580" s="1181"/>
      <c r="AT1580" s="1181"/>
      <c r="AU1580" s="1183"/>
      <c r="AV1580" s="1181"/>
      <c r="AW1580" s="1181"/>
      <c r="AX1580" s="1181"/>
      <c r="AY1580" s="1181"/>
      <c r="AZ1580" s="1181"/>
      <c r="BA1580" s="1181"/>
      <c r="BB1580" s="1181"/>
      <c r="BC1580" s="1182"/>
      <c r="BD1580" s="1181"/>
      <c r="BE1580" s="1181"/>
      <c r="BF1580" s="1181"/>
      <c r="BG1580" s="1181"/>
      <c r="BH1580" s="1182"/>
      <c r="BI1580" s="1181"/>
      <c r="BJ1580" s="1181"/>
      <c r="BK1580" s="1181"/>
      <c r="BL1580" s="1182"/>
      <c r="BM1580" s="611"/>
      <c r="BN1580" s="1181"/>
      <c r="BO1580" s="1181"/>
      <c r="BP1580" s="1181"/>
      <c r="BQ1580" s="547"/>
      <c r="BR1580" s="1433"/>
      <c r="BS1580" s="1434"/>
      <c r="BT1580" s="1433"/>
      <c r="BU1580" s="870"/>
      <c r="BY1580" s="870"/>
    </row>
    <row r="1581" spans="1:77" s="619" customFormat="1" hidden="1">
      <c r="A1581" s="660"/>
      <c r="B1581" s="1432"/>
      <c r="C1581" s="1432"/>
      <c r="D1581" s="1433"/>
      <c r="E1581" s="1179"/>
      <c r="F1581" s="1179"/>
      <c r="G1581" s="870"/>
      <c r="H1581" s="608"/>
      <c r="I1581" s="609"/>
      <c r="J1581" s="610"/>
      <c r="K1581" s="611"/>
      <c r="L1581" s="611"/>
      <c r="M1581" s="611"/>
      <c r="N1581" s="611"/>
      <c r="O1581" s="1181"/>
      <c r="P1581" s="1181"/>
      <c r="Q1581" s="1182"/>
      <c r="R1581" s="1181"/>
      <c r="S1581" s="1181"/>
      <c r="T1581" s="615"/>
      <c r="U1581" s="1181"/>
      <c r="V1581" s="1181"/>
      <c r="W1581" s="1182"/>
      <c r="X1581" s="1181"/>
      <c r="Y1581" s="1181"/>
      <c r="Z1581" s="1181"/>
      <c r="AA1581" s="611"/>
      <c r="AB1581" s="1181"/>
      <c r="AC1581" s="1181"/>
      <c r="AD1581" s="1182"/>
      <c r="AE1581" s="1182"/>
      <c r="AF1581" s="1181"/>
      <c r="AG1581" s="1181"/>
      <c r="AH1581" s="1181"/>
      <c r="AI1581" s="611"/>
      <c r="AJ1581" s="1181"/>
      <c r="AK1581" s="1181"/>
      <c r="AL1581" s="1181"/>
      <c r="AM1581" s="1182"/>
      <c r="AN1581" s="1181"/>
      <c r="AO1581" s="1181"/>
      <c r="AP1581" s="1181"/>
      <c r="AQ1581" s="1182"/>
      <c r="AR1581" s="1181"/>
      <c r="AS1581" s="1181"/>
      <c r="AT1581" s="1181"/>
      <c r="AU1581" s="1183"/>
      <c r="AV1581" s="1181"/>
      <c r="AW1581" s="1181"/>
      <c r="AX1581" s="1181"/>
      <c r="AY1581" s="1181"/>
      <c r="AZ1581" s="1181"/>
      <c r="BA1581" s="1181"/>
      <c r="BB1581" s="1181"/>
      <c r="BC1581" s="1182"/>
      <c r="BD1581" s="1181"/>
      <c r="BE1581" s="1181"/>
      <c r="BF1581" s="1181"/>
      <c r="BG1581" s="1181"/>
      <c r="BH1581" s="1182"/>
      <c r="BI1581" s="1181"/>
      <c r="BJ1581" s="1181"/>
      <c r="BK1581" s="1181"/>
      <c r="BL1581" s="1182"/>
      <c r="BM1581" s="611"/>
      <c r="BN1581" s="1181"/>
      <c r="BO1581" s="1181"/>
      <c r="BP1581" s="1181"/>
      <c r="BQ1581" s="547"/>
      <c r="BR1581" s="1433"/>
      <c r="BS1581" s="1434"/>
      <c r="BT1581" s="1433"/>
      <c r="BU1581" s="870"/>
      <c r="BY1581" s="870"/>
    </row>
    <row r="1582" spans="1:77" s="619" customFormat="1" hidden="1">
      <c r="A1582" s="660"/>
      <c r="B1582" s="1432"/>
      <c r="C1582" s="1432"/>
      <c r="D1582" s="1433"/>
      <c r="E1582" s="1179"/>
      <c r="F1582" s="1179"/>
      <c r="G1582" s="870"/>
      <c r="H1582" s="608"/>
      <c r="I1582" s="609"/>
      <c r="J1582" s="610"/>
      <c r="K1582" s="611"/>
      <c r="L1582" s="611"/>
      <c r="M1582" s="611"/>
      <c r="N1582" s="611"/>
      <c r="O1582" s="1181"/>
      <c r="P1582" s="1181"/>
      <c r="Q1582" s="1182"/>
      <c r="R1582" s="1181"/>
      <c r="S1582" s="1181"/>
      <c r="T1582" s="615"/>
      <c r="U1582" s="1181"/>
      <c r="V1582" s="1181"/>
      <c r="W1582" s="1182"/>
      <c r="X1582" s="1181"/>
      <c r="Y1582" s="1181"/>
      <c r="Z1582" s="1181"/>
      <c r="AA1582" s="611"/>
      <c r="AB1582" s="1181"/>
      <c r="AC1582" s="1181"/>
      <c r="AD1582" s="1182"/>
      <c r="AE1582" s="1182"/>
      <c r="AF1582" s="1181"/>
      <c r="AG1582" s="1181"/>
      <c r="AH1582" s="1181"/>
      <c r="AI1582" s="611"/>
      <c r="AJ1582" s="1181"/>
      <c r="AK1582" s="1181"/>
      <c r="AL1582" s="1181"/>
      <c r="AM1582" s="1182"/>
      <c r="AN1582" s="1181"/>
      <c r="AO1582" s="1181"/>
      <c r="AP1582" s="1181"/>
      <c r="AQ1582" s="1182"/>
      <c r="AR1582" s="1181"/>
      <c r="AS1582" s="1181"/>
      <c r="AT1582" s="1181"/>
      <c r="AU1582" s="1183"/>
      <c r="AV1582" s="1181"/>
      <c r="AW1582" s="1181"/>
      <c r="AX1582" s="1181"/>
      <c r="AY1582" s="1181"/>
      <c r="AZ1582" s="1181"/>
      <c r="BA1582" s="1181"/>
      <c r="BB1582" s="1181"/>
      <c r="BC1582" s="1182"/>
      <c r="BD1582" s="1181"/>
      <c r="BE1582" s="1181"/>
      <c r="BF1582" s="1181"/>
      <c r="BG1582" s="1181"/>
      <c r="BH1582" s="1182"/>
      <c r="BI1582" s="1181"/>
      <c r="BJ1582" s="1181"/>
      <c r="BK1582" s="1181"/>
      <c r="BL1582" s="1182"/>
      <c r="BM1582" s="611"/>
      <c r="BN1582" s="1181"/>
      <c r="BO1582" s="1181"/>
      <c r="BP1582" s="1181"/>
      <c r="BQ1582" s="547"/>
      <c r="BR1582" s="1433"/>
      <c r="BS1582" s="1434"/>
      <c r="BT1582" s="1433"/>
      <c r="BU1582" s="870"/>
      <c r="BY1582" s="870"/>
    </row>
    <row r="1583" spans="1:77" s="619" customFormat="1" hidden="1">
      <c r="A1583" s="660"/>
      <c r="B1583" s="1432"/>
      <c r="C1583" s="1432"/>
      <c r="D1583" s="1433"/>
      <c r="E1583" s="1179"/>
      <c r="F1583" s="1179"/>
      <c r="G1583" s="870"/>
      <c r="H1583" s="608"/>
      <c r="I1583" s="609"/>
      <c r="J1583" s="610"/>
      <c r="K1583" s="611"/>
      <c r="L1583" s="611"/>
      <c r="M1583" s="611"/>
      <c r="N1583" s="611"/>
      <c r="O1583" s="1181"/>
      <c r="P1583" s="1181"/>
      <c r="Q1583" s="1182"/>
      <c r="R1583" s="1181"/>
      <c r="S1583" s="1181"/>
      <c r="T1583" s="615"/>
      <c r="U1583" s="1181"/>
      <c r="V1583" s="1181"/>
      <c r="W1583" s="1182"/>
      <c r="X1583" s="1181"/>
      <c r="Y1583" s="1181"/>
      <c r="Z1583" s="1181"/>
      <c r="AA1583" s="611"/>
      <c r="AB1583" s="1181"/>
      <c r="AC1583" s="1181"/>
      <c r="AD1583" s="1182"/>
      <c r="AE1583" s="1182"/>
      <c r="AF1583" s="1181"/>
      <c r="AG1583" s="1181"/>
      <c r="AH1583" s="1181"/>
      <c r="AI1583" s="611"/>
      <c r="AJ1583" s="1181"/>
      <c r="AK1583" s="1181"/>
      <c r="AL1583" s="1181"/>
      <c r="AM1583" s="1182"/>
      <c r="AN1583" s="1181"/>
      <c r="AO1583" s="1181"/>
      <c r="AP1583" s="1181"/>
      <c r="AQ1583" s="1182"/>
      <c r="AR1583" s="1181"/>
      <c r="AS1583" s="1181"/>
      <c r="AT1583" s="1181"/>
      <c r="AU1583" s="1183"/>
      <c r="AV1583" s="1181"/>
      <c r="AW1583" s="1181"/>
      <c r="AX1583" s="1181"/>
      <c r="AY1583" s="1181"/>
      <c r="AZ1583" s="1181"/>
      <c r="BA1583" s="1181"/>
      <c r="BB1583" s="1181"/>
      <c r="BC1583" s="1182"/>
      <c r="BD1583" s="1181"/>
      <c r="BE1583" s="1181"/>
      <c r="BF1583" s="1181"/>
      <c r="BG1583" s="1181"/>
      <c r="BH1583" s="1182"/>
      <c r="BI1583" s="1181"/>
      <c r="BJ1583" s="1181"/>
      <c r="BK1583" s="1181"/>
      <c r="BL1583" s="1182"/>
      <c r="BM1583" s="611"/>
      <c r="BN1583" s="1181"/>
      <c r="BO1583" s="1181"/>
      <c r="BP1583" s="1181"/>
      <c r="BQ1583" s="547"/>
      <c r="BR1583" s="1433"/>
      <c r="BS1583" s="1434"/>
      <c r="BT1583" s="1433"/>
      <c r="BU1583" s="870"/>
      <c r="BY1583" s="870"/>
    </row>
    <row r="1584" spans="1:77" s="619" customFormat="1" hidden="1">
      <c r="A1584" s="660"/>
      <c r="B1584" s="1432"/>
      <c r="C1584" s="1432"/>
      <c r="D1584" s="1433"/>
      <c r="E1584" s="1179"/>
      <c r="F1584" s="1179"/>
      <c r="G1584" s="870"/>
      <c r="H1584" s="608"/>
      <c r="I1584" s="609"/>
      <c r="J1584" s="610"/>
      <c r="K1584" s="611"/>
      <c r="L1584" s="611"/>
      <c r="M1584" s="611"/>
      <c r="N1584" s="611"/>
      <c r="O1584" s="1181"/>
      <c r="P1584" s="1181"/>
      <c r="Q1584" s="1182"/>
      <c r="R1584" s="1181"/>
      <c r="S1584" s="1181"/>
      <c r="T1584" s="615"/>
      <c r="U1584" s="1181"/>
      <c r="V1584" s="1181"/>
      <c r="W1584" s="1182"/>
      <c r="X1584" s="1181"/>
      <c r="Y1584" s="1181"/>
      <c r="Z1584" s="1181"/>
      <c r="AA1584" s="611"/>
      <c r="AB1584" s="1181"/>
      <c r="AC1584" s="1181"/>
      <c r="AD1584" s="1182"/>
      <c r="AE1584" s="1182"/>
      <c r="AF1584" s="1181"/>
      <c r="AG1584" s="1181"/>
      <c r="AH1584" s="1181"/>
      <c r="AI1584" s="611"/>
      <c r="AJ1584" s="1181"/>
      <c r="AK1584" s="1181"/>
      <c r="AL1584" s="1181"/>
      <c r="AM1584" s="1182"/>
      <c r="AN1584" s="1181"/>
      <c r="AO1584" s="1181"/>
      <c r="AP1584" s="1181"/>
      <c r="AQ1584" s="1182"/>
      <c r="AR1584" s="1181"/>
      <c r="AS1584" s="1181"/>
      <c r="AT1584" s="1181"/>
      <c r="AU1584" s="1183"/>
      <c r="AV1584" s="1181"/>
      <c r="AW1584" s="1181"/>
      <c r="AX1584" s="1181"/>
      <c r="AY1584" s="1181"/>
      <c r="AZ1584" s="1181"/>
      <c r="BA1584" s="1181"/>
      <c r="BB1584" s="1181"/>
      <c r="BC1584" s="1182"/>
      <c r="BD1584" s="1181"/>
      <c r="BE1584" s="1181"/>
      <c r="BF1584" s="1181"/>
      <c r="BG1584" s="1181"/>
      <c r="BH1584" s="1182"/>
      <c r="BI1584" s="1181"/>
      <c r="BJ1584" s="1181"/>
      <c r="BK1584" s="1181"/>
      <c r="BL1584" s="1182"/>
      <c r="BM1584" s="611"/>
      <c r="BN1584" s="1181"/>
      <c r="BO1584" s="1181"/>
      <c r="BP1584" s="1181"/>
      <c r="BQ1584" s="547"/>
      <c r="BR1584" s="1433"/>
      <c r="BS1584" s="1434"/>
      <c r="BT1584" s="1433"/>
      <c r="BU1584" s="870"/>
      <c r="BY1584" s="870"/>
    </row>
    <row r="1585" spans="1:77" s="619" customFormat="1" hidden="1">
      <c r="A1585" s="855"/>
      <c r="B1585" s="661"/>
      <c r="C1585" s="661"/>
      <c r="D1585" s="859"/>
      <c r="E1585" s="1170"/>
      <c r="F1585" s="1435"/>
      <c r="G1585" s="621"/>
      <c r="H1585" s="608"/>
      <c r="I1585" s="609"/>
      <c r="J1585" s="610"/>
      <c r="K1585" s="611"/>
      <c r="L1585" s="611"/>
      <c r="M1585" s="611"/>
      <c r="N1585" s="611"/>
      <c r="O1585" s="943"/>
      <c r="P1585" s="943"/>
      <c r="Q1585" s="944"/>
      <c r="R1585" s="943"/>
      <c r="S1585" s="943"/>
      <c r="T1585" s="615"/>
      <c r="U1585" s="943"/>
      <c r="V1585" s="943"/>
      <c r="W1585" s="944"/>
      <c r="X1585" s="943"/>
      <c r="Y1585" s="943"/>
      <c r="Z1585" s="943"/>
      <c r="AA1585" s="611"/>
      <c r="AB1585" s="943"/>
      <c r="AC1585" s="943"/>
      <c r="AD1585" s="944"/>
      <c r="AE1585" s="944"/>
      <c r="AF1585" s="943"/>
      <c r="AG1585" s="943"/>
      <c r="AH1585" s="943"/>
      <c r="AI1585" s="611"/>
      <c r="AJ1585" s="943"/>
      <c r="AK1585" s="943"/>
      <c r="AL1585" s="943"/>
      <c r="AM1585" s="944"/>
      <c r="AN1585" s="943"/>
      <c r="AO1585" s="943"/>
      <c r="AP1585" s="943"/>
      <c r="AQ1585" s="944"/>
      <c r="AR1585" s="943"/>
      <c r="AS1585" s="943"/>
      <c r="AT1585" s="943"/>
      <c r="AU1585" s="945"/>
      <c r="AV1585" s="943"/>
      <c r="AW1585" s="943"/>
      <c r="AX1585" s="943"/>
      <c r="AY1585" s="943"/>
      <c r="AZ1585" s="943"/>
      <c r="BA1585" s="943"/>
      <c r="BB1585" s="943"/>
      <c r="BC1585" s="944"/>
      <c r="BD1585" s="943"/>
      <c r="BE1585" s="943"/>
      <c r="BF1585" s="943"/>
      <c r="BG1585" s="943"/>
      <c r="BH1585" s="944"/>
      <c r="BI1585" s="943"/>
      <c r="BJ1585" s="943"/>
      <c r="BK1585" s="943"/>
      <c r="BL1585" s="944"/>
      <c r="BM1585" s="611"/>
      <c r="BN1585" s="943"/>
      <c r="BO1585" s="943"/>
      <c r="BP1585" s="943"/>
      <c r="BQ1585" s="547"/>
      <c r="BR1585" s="859"/>
      <c r="BS1585" s="1436"/>
      <c r="BT1585" s="859"/>
      <c r="BU1585" s="948"/>
      <c r="BV1585" s="1144"/>
      <c r="BW1585" s="1144"/>
      <c r="BX1585" s="1144"/>
      <c r="BY1585" s="948"/>
    </row>
    <row r="1586" spans="1:77" s="619" customFormat="1" hidden="1">
      <c r="A1586" s="958"/>
      <c r="B1586" s="1173"/>
      <c r="C1586" s="661"/>
      <c r="D1586" s="960"/>
      <c r="E1586" s="1174"/>
      <c r="F1586" s="1437"/>
      <c r="G1586" s="621"/>
      <c r="H1586" s="608"/>
      <c r="I1586" s="609"/>
      <c r="J1586" s="610"/>
      <c r="K1586" s="611"/>
      <c r="L1586" s="611"/>
      <c r="M1586" s="611"/>
      <c r="N1586" s="611"/>
      <c r="O1586" s="962"/>
      <c r="P1586" s="962"/>
      <c r="Q1586" s="963"/>
      <c r="R1586" s="962"/>
      <c r="S1586" s="962"/>
      <c r="T1586" s="615"/>
      <c r="U1586" s="962"/>
      <c r="V1586" s="962"/>
      <c r="W1586" s="963"/>
      <c r="X1586" s="962"/>
      <c r="Y1586" s="962"/>
      <c r="Z1586" s="962"/>
      <c r="AA1586" s="611"/>
      <c r="AB1586" s="962"/>
      <c r="AC1586" s="962"/>
      <c r="AD1586" s="963"/>
      <c r="AE1586" s="963"/>
      <c r="AF1586" s="962"/>
      <c r="AG1586" s="962"/>
      <c r="AH1586" s="962"/>
      <c r="AI1586" s="611"/>
      <c r="AJ1586" s="962"/>
      <c r="AK1586" s="962"/>
      <c r="AL1586" s="962"/>
      <c r="AM1586" s="963"/>
      <c r="AN1586" s="962"/>
      <c r="AO1586" s="962"/>
      <c r="AP1586" s="962"/>
      <c r="AQ1586" s="963"/>
      <c r="AR1586" s="962"/>
      <c r="AS1586" s="962"/>
      <c r="AT1586" s="962"/>
      <c r="AU1586" s="964"/>
      <c r="AV1586" s="962"/>
      <c r="AW1586" s="962"/>
      <c r="AX1586" s="962"/>
      <c r="AY1586" s="962"/>
      <c r="AZ1586" s="962"/>
      <c r="BA1586" s="962"/>
      <c r="BB1586" s="962"/>
      <c r="BC1586" s="963"/>
      <c r="BD1586" s="962"/>
      <c r="BE1586" s="962"/>
      <c r="BF1586" s="962"/>
      <c r="BG1586" s="962"/>
      <c r="BH1586" s="963"/>
      <c r="BI1586" s="962"/>
      <c r="BJ1586" s="962"/>
      <c r="BK1586" s="962"/>
      <c r="BL1586" s="963"/>
      <c r="BM1586" s="611"/>
      <c r="BN1586" s="962"/>
      <c r="BO1586" s="962"/>
      <c r="BP1586" s="962"/>
      <c r="BQ1586" s="547"/>
      <c r="BR1586" s="960"/>
      <c r="BS1586" s="1438"/>
      <c r="BT1586" s="960"/>
      <c r="BU1586" s="1157"/>
      <c r="BV1586" s="1158"/>
      <c r="BW1586" s="1158"/>
      <c r="BX1586" s="1158"/>
      <c r="BY1586" s="1439"/>
    </row>
    <row r="1587" spans="1:77" s="619" customFormat="1" hidden="1">
      <c r="A1587" s="603"/>
      <c r="B1587" s="1440"/>
      <c r="C1587" s="1440"/>
      <c r="D1587" s="605"/>
      <c r="E1587" s="635"/>
      <c r="F1587" s="1441"/>
      <c r="G1587" s="621"/>
      <c r="H1587" s="608"/>
      <c r="I1587" s="609"/>
      <c r="J1587" s="610"/>
      <c r="K1587" s="611"/>
      <c r="L1587" s="611"/>
      <c r="M1587" s="611"/>
      <c r="N1587" s="611"/>
      <c r="O1587" s="612"/>
      <c r="P1587" s="612"/>
      <c r="Q1587" s="613"/>
      <c r="R1587" s="612"/>
      <c r="S1587" s="612"/>
      <c r="T1587" s="615"/>
      <c r="U1587" s="612"/>
      <c r="V1587" s="612"/>
      <c r="W1587" s="613"/>
      <c r="X1587" s="612"/>
      <c r="Y1587" s="612"/>
      <c r="Z1587" s="612"/>
      <c r="AA1587" s="611"/>
      <c r="AB1587" s="612"/>
      <c r="AC1587" s="612"/>
      <c r="AD1587" s="613"/>
      <c r="AE1587" s="613"/>
      <c r="AF1587" s="612"/>
      <c r="AG1587" s="612"/>
      <c r="AH1587" s="612"/>
      <c r="AI1587" s="611"/>
      <c r="AJ1587" s="612"/>
      <c r="AK1587" s="612"/>
      <c r="AL1587" s="612"/>
      <c r="AM1587" s="613"/>
      <c r="AN1587" s="612"/>
      <c r="AO1587" s="612"/>
      <c r="AP1587" s="612"/>
      <c r="AQ1587" s="613"/>
      <c r="AR1587" s="612"/>
      <c r="AS1587" s="612"/>
      <c r="AT1587" s="612"/>
      <c r="AU1587" s="616"/>
      <c r="AV1587" s="612"/>
      <c r="AW1587" s="612"/>
      <c r="AX1587" s="612"/>
      <c r="AY1587" s="612"/>
      <c r="AZ1587" s="612"/>
      <c r="BA1587" s="612"/>
      <c r="BB1587" s="612"/>
      <c r="BC1587" s="613"/>
      <c r="BD1587" s="612"/>
      <c r="BE1587" s="612"/>
      <c r="BF1587" s="612"/>
      <c r="BG1587" s="612"/>
      <c r="BH1587" s="613"/>
      <c r="BI1587" s="612"/>
      <c r="BJ1587" s="612"/>
      <c r="BK1587" s="612"/>
      <c r="BL1587" s="613"/>
      <c r="BM1587" s="611"/>
      <c r="BN1587" s="612"/>
      <c r="BO1587" s="612"/>
      <c r="BP1587" s="612"/>
      <c r="BQ1587" s="547"/>
      <c r="BR1587" s="605"/>
      <c r="BS1587" s="1184"/>
      <c r="BT1587" s="605"/>
      <c r="BU1587" s="621"/>
      <c r="BY1587" s="607"/>
    </row>
    <row r="1588" spans="1:77" s="619" customFormat="1" hidden="1">
      <c r="A1588" s="603"/>
      <c r="B1588" s="604"/>
      <c r="C1588" s="604"/>
      <c r="D1588" s="605"/>
      <c r="E1588" s="635"/>
      <c r="F1588" s="1032"/>
      <c r="G1588" s="621"/>
      <c r="H1588" s="608"/>
      <c r="I1588" s="609"/>
      <c r="J1588" s="610"/>
      <c r="K1588" s="611"/>
      <c r="L1588" s="611"/>
      <c r="M1588" s="611"/>
      <c r="N1588" s="611"/>
      <c r="O1588" s="612"/>
      <c r="P1588" s="612"/>
      <c r="Q1588" s="613"/>
      <c r="R1588" s="612"/>
      <c r="S1588" s="612"/>
      <c r="T1588" s="615"/>
      <c r="U1588" s="612"/>
      <c r="V1588" s="612"/>
      <c r="W1588" s="613"/>
      <c r="X1588" s="612"/>
      <c r="Y1588" s="612"/>
      <c r="Z1588" s="612"/>
      <c r="AA1588" s="611"/>
      <c r="AB1588" s="612"/>
      <c r="AC1588" s="612"/>
      <c r="AD1588" s="613"/>
      <c r="AE1588" s="613"/>
      <c r="AF1588" s="612"/>
      <c r="AG1588" s="612"/>
      <c r="AH1588" s="612"/>
      <c r="AI1588" s="611"/>
      <c r="AJ1588" s="612"/>
      <c r="AK1588" s="612"/>
      <c r="AL1588" s="612"/>
      <c r="AM1588" s="613"/>
      <c r="AN1588" s="612"/>
      <c r="AO1588" s="612"/>
      <c r="AP1588" s="612"/>
      <c r="AQ1588" s="613"/>
      <c r="AR1588" s="612"/>
      <c r="AS1588" s="612"/>
      <c r="AT1588" s="612"/>
      <c r="AU1588" s="616"/>
      <c r="AV1588" s="612"/>
      <c r="AW1588" s="612"/>
      <c r="AX1588" s="612"/>
      <c r="AY1588" s="612"/>
      <c r="AZ1588" s="612"/>
      <c r="BA1588" s="612"/>
      <c r="BB1588" s="612"/>
      <c r="BC1588" s="613"/>
      <c r="BD1588" s="612"/>
      <c r="BE1588" s="612"/>
      <c r="BF1588" s="612"/>
      <c r="BG1588" s="612"/>
      <c r="BH1588" s="613"/>
      <c r="BI1588" s="612"/>
      <c r="BJ1588" s="612"/>
      <c r="BK1588" s="612"/>
      <c r="BL1588" s="613"/>
      <c r="BM1588" s="611"/>
      <c r="BN1588" s="612"/>
      <c r="BO1588" s="612"/>
      <c r="BP1588" s="612"/>
      <c r="BQ1588" s="547"/>
      <c r="BR1588" s="605"/>
      <c r="BS1588" s="678"/>
      <c r="BT1588" s="605"/>
      <c r="BU1588" s="621"/>
      <c r="BY1588" s="621"/>
    </row>
    <row r="1589" spans="1:77" s="619" customFormat="1" hidden="1">
      <c r="A1589" s="603"/>
      <c r="B1589" s="634"/>
      <c r="C1589" s="634"/>
      <c r="D1589" s="688"/>
      <c r="E1589" s="635"/>
      <c r="F1589" s="1032"/>
      <c r="G1589" s="621"/>
      <c r="H1589" s="608"/>
      <c r="I1589" s="609"/>
      <c r="J1589" s="610"/>
      <c r="K1589" s="611"/>
      <c r="L1589" s="611"/>
      <c r="M1589" s="611"/>
      <c r="N1589" s="611"/>
      <c r="O1589" s="612"/>
      <c r="P1589" s="612"/>
      <c r="Q1589" s="613"/>
      <c r="R1589" s="612"/>
      <c r="S1589" s="612"/>
      <c r="T1589" s="615"/>
      <c r="U1589" s="612"/>
      <c r="V1589" s="612"/>
      <c r="W1589" s="613"/>
      <c r="X1589" s="612"/>
      <c r="Y1589" s="612"/>
      <c r="Z1589" s="612"/>
      <c r="AA1589" s="611"/>
      <c r="AB1589" s="612"/>
      <c r="AC1589" s="612"/>
      <c r="AD1589" s="613"/>
      <c r="AE1589" s="613"/>
      <c r="AF1589" s="612"/>
      <c r="AG1589" s="612"/>
      <c r="AH1589" s="612"/>
      <c r="AI1589" s="611"/>
      <c r="AJ1589" s="612"/>
      <c r="AK1589" s="612"/>
      <c r="AL1589" s="612"/>
      <c r="AM1589" s="613"/>
      <c r="AN1589" s="612"/>
      <c r="AO1589" s="612"/>
      <c r="AP1589" s="612"/>
      <c r="AQ1589" s="613"/>
      <c r="AR1589" s="612"/>
      <c r="AS1589" s="612"/>
      <c r="AT1589" s="612"/>
      <c r="AU1589" s="616"/>
      <c r="AV1589" s="612"/>
      <c r="AW1589" s="612"/>
      <c r="AX1589" s="612"/>
      <c r="AY1589" s="612"/>
      <c r="AZ1589" s="612"/>
      <c r="BA1589" s="612"/>
      <c r="BB1589" s="612"/>
      <c r="BC1589" s="613"/>
      <c r="BD1589" s="612"/>
      <c r="BE1589" s="612"/>
      <c r="BF1589" s="612"/>
      <c r="BG1589" s="612"/>
      <c r="BH1589" s="613"/>
      <c r="BI1589" s="612"/>
      <c r="BJ1589" s="612"/>
      <c r="BK1589" s="612"/>
      <c r="BL1589" s="613"/>
      <c r="BM1589" s="611"/>
      <c r="BN1589" s="612"/>
      <c r="BO1589" s="612"/>
      <c r="BP1589" s="612"/>
      <c r="BQ1589" s="547"/>
      <c r="BR1589" s="688"/>
      <c r="BS1589" s="1025"/>
      <c r="BT1589" s="688"/>
      <c r="BU1589" s="621"/>
      <c r="BY1589" s="607"/>
    </row>
    <row r="1590" spans="1:77" s="619" customFormat="1" hidden="1">
      <c r="A1590" s="603"/>
      <c r="B1590" s="1442"/>
      <c r="C1590" s="1442"/>
      <c r="D1590" s="688"/>
      <c r="E1590" s="635"/>
      <c r="F1590" s="1443"/>
      <c r="G1590" s="621"/>
      <c r="H1590" s="608"/>
      <c r="I1590" s="609"/>
      <c r="J1590" s="610"/>
      <c r="K1590" s="611"/>
      <c r="L1590" s="611"/>
      <c r="M1590" s="611"/>
      <c r="N1590" s="611"/>
      <c r="O1590" s="1209"/>
      <c r="P1590" s="1209"/>
      <c r="Q1590" s="1193"/>
      <c r="R1590" s="1209"/>
      <c r="S1590" s="1209"/>
      <c r="T1590" s="615"/>
      <c r="U1590" s="1209"/>
      <c r="V1590" s="1209"/>
      <c r="W1590" s="1193"/>
      <c r="X1590" s="1209"/>
      <c r="Y1590" s="1209"/>
      <c r="Z1590" s="1209"/>
      <c r="AA1590" s="611"/>
      <c r="AB1590" s="1209"/>
      <c r="AC1590" s="1209"/>
      <c r="AD1590" s="1193"/>
      <c r="AE1590" s="1193"/>
      <c r="AF1590" s="1209"/>
      <c r="AG1590" s="1209"/>
      <c r="AH1590" s="1209"/>
      <c r="AI1590" s="611"/>
      <c r="AJ1590" s="1209"/>
      <c r="AK1590" s="1209"/>
      <c r="AL1590" s="1209"/>
      <c r="AM1590" s="1193"/>
      <c r="AN1590" s="1209"/>
      <c r="AO1590" s="1209"/>
      <c r="AP1590" s="1209"/>
      <c r="AQ1590" s="1193"/>
      <c r="AR1590" s="1209"/>
      <c r="AS1590" s="1209"/>
      <c r="AT1590" s="1209"/>
      <c r="AU1590" s="1210"/>
      <c r="AV1590" s="1209"/>
      <c r="AW1590" s="1209"/>
      <c r="AX1590" s="1209"/>
      <c r="AY1590" s="1209"/>
      <c r="AZ1590" s="1209"/>
      <c r="BA1590" s="1209"/>
      <c r="BB1590" s="1209"/>
      <c r="BC1590" s="1193"/>
      <c r="BD1590" s="1209"/>
      <c r="BE1590" s="1209"/>
      <c r="BF1590" s="1209"/>
      <c r="BG1590" s="1209"/>
      <c r="BH1590" s="1193"/>
      <c r="BI1590" s="1209"/>
      <c r="BJ1590" s="1209"/>
      <c r="BK1590" s="1209"/>
      <c r="BL1590" s="1193"/>
      <c r="BM1590" s="611"/>
      <c r="BN1590" s="1209"/>
      <c r="BO1590" s="1209"/>
      <c r="BP1590" s="1209"/>
      <c r="BQ1590" s="547"/>
      <c r="BR1590" s="688"/>
      <c r="BS1590" s="1444"/>
      <c r="BT1590" s="688"/>
      <c r="BU1590" s="621"/>
      <c r="BY1590" s="607"/>
    </row>
    <row r="1591" spans="1:77" s="619" customFormat="1" hidden="1">
      <c r="A1591" s="603"/>
      <c r="B1591" s="1445"/>
      <c r="C1591" s="1445"/>
      <c r="D1591" s="605"/>
      <c r="E1591" s="635"/>
      <c r="F1591" s="1032"/>
      <c r="G1591" s="621"/>
      <c r="H1591" s="608"/>
      <c r="I1591" s="609"/>
      <c r="J1591" s="610"/>
      <c r="K1591" s="611"/>
      <c r="L1591" s="611"/>
      <c r="M1591" s="611"/>
      <c r="N1591" s="611"/>
      <c r="O1591" s="612"/>
      <c r="P1591" s="612"/>
      <c r="Q1591" s="613"/>
      <c r="R1591" s="612"/>
      <c r="S1591" s="612"/>
      <c r="T1591" s="615"/>
      <c r="U1591" s="612"/>
      <c r="V1591" s="612"/>
      <c r="W1591" s="613"/>
      <c r="X1591" s="612"/>
      <c r="Y1591" s="612"/>
      <c r="Z1591" s="612"/>
      <c r="AA1591" s="611"/>
      <c r="AB1591" s="612"/>
      <c r="AC1591" s="612"/>
      <c r="AD1591" s="613"/>
      <c r="AE1591" s="613"/>
      <c r="AF1591" s="612"/>
      <c r="AG1591" s="612"/>
      <c r="AH1591" s="612"/>
      <c r="AI1591" s="611"/>
      <c r="AJ1591" s="612"/>
      <c r="AK1591" s="612"/>
      <c r="AL1591" s="612"/>
      <c r="AM1591" s="613"/>
      <c r="AN1591" s="612"/>
      <c r="AO1591" s="612"/>
      <c r="AP1591" s="612"/>
      <c r="AQ1591" s="613"/>
      <c r="AR1591" s="612"/>
      <c r="AS1591" s="612"/>
      <c r="AT1591" s="612"/>
      <c r="AU1591" s="616"/>
      <c r="AV1591" s="612"/>
      <c r="AW1591" s="612"/>
      <c r="AX1591" s="612"/>
      <c r="AY1591" s="612"/>
      <c r="AZ1591" s="612"/>
      <c r="BA1591" s="612"/>
      <c r="BB1591" s="612"/>
      <c r="BC1591" s="613"/>
      <c r="BD1591" s="612"/>
      <c r="BE1591" s="612"/>
      <c r="BF1591" s="612"/>
      <c r="BG1591" s="612"/>
      <c r="BH1591" s="613"/>
      <c r="BI1591" s="612"/>
      <c r="BJ1591" s="612"/>
      <c r="BK1591" s="612"/>
      <c r="BL1591" s="613"/>
      <c r="BM1591" s="611"/>
      <c r="BN1591" s="612"/>
      <c r="BO1591" s="612"/>
      <c r="BP1591" s="612"/>
      <c r="BQ1591" s="547"/>
      <c r="BR1591" s="605"/>
      <c r="BS1591" s="617"/>
      <c r="BT1591" s="605"/>
      <c r="BU1591" s="621"/>
      <c r="BY1591" s="607"/>
    </row>
    <row r="1592" spans="1:77" s="619" customFormat="1" hidden="1">
      <c r="A1592" s="603"/>
      <c r="B1592" s="661"/>
      <c r="C1592" s="661"/>
      <c r="D1592" s="605"/>
      <c r="E1592" s="635"/>
      <c r="F1592" s="1441"/>
      <c r="G1592" s="621"/>
      <c r="H1592" s="608"/>
      <c r="I1592" s="609"/>
      <c r="J1592" s="610"/>
      <c r="K1592" s="611"/>
      <c r="L1592" s="611"/>
      <c r="M1592" s="611"/>
      <c r="N1592" s="611"/>
      <c r="O1592" s="612"/>
      <c r="P1592" s="612"/>
      <c r="Q1592" s="613"/>
      <c r="R1592" s="612"/>
      <c r="S1592" s="612"/>
      <c r="T1592" s="615"/>
      <c r="U1592" s="612"/>
      <c r="V1592" s="612"/>
      <c r="W1592" s="613"/>
      <c r="X1592" s="612"/>
      <c r="Y1592" s="612"/>
      <c r="Z1592" s="612"/>
      <c r="AA1592" s="611"/>
      <c r="AB1592" s="612"/>
      <c r="AC1592" s="612"/>
      <c r="AD1592" s="613"/>
      <c r="AE1592" s="613"/>
      <c r="AF1592" s="612"/>
      <c r="AG1592" s="612"/>
      <c r="AH1592" s="612"/>
      <c r="AI1592" s="611"/>
      <c r="AJ1592" s="612"/>
      <c r="AK1592" s="612"/>
      <c r="AL1592" s="612"/>
      <c r="AM1592" s="613"/>
      <c r="AN1592" s="612"/>
      <c r="AO1592" s="612"/>
      <c r="AP1592" s="612"/>
      <c r="AQ1592" s="613"/>
      <c r="AR1592" s="612"/>
      <c r="AS1592" s="612"/>
      <c r="AT1592" s="612"/>
      <c r="AU1592" s="616"/>
      <c r="AV1592" s="612"/>
      <c r="AW1592" s="612"/>
      <c r="AX1592" s="612"/>
      <c r="AY1592" s="612"/>
      <c r="AZ1592" s="612"/>
      <c r="BA1592" s="612"/>
      <c r="BB1592" s="612"/>
      <c r="BC1592" s="613"/>
      <c r="BD1592" s="612"/>
      <c r="BE1592" s="612"/>
      <c r="BF1592" s="612"/>
      <c r="BG1592" s="612"/>
      <c r="BH1592" s="613"/>
      <c r="BI1592" s="612"/>
      <c r="BJ1592" s="612"/>
      <c r="BK1592" s="612"/>
      <c r="BL1592" s="613"/>
      <c r="BM1592" s="611"/>
      <c r="BN1592" s="612"/>
      <c r="BO1592" s="612"/>
      <c r="BP1592" s="612"/>
      <c r="BQ1592" s="547"/>
      <c r="BR1592" s="622"/>
      <c r="BS1592" s="1446"/>
      <c r="BT1592" s="605"/>
      <c r="BU1592" s="621"/>
      <c r="BY1592" s="876"/>
    </row>
    <row r="1593" spans="1:77" s="619" customFormat="1" hidden="1">
      <c r="A1593" s="603"/>
      <c r="B1593" s="1440"/>
      <c r="C1593" s="1440"/>
      <c r="D1593" s="605"/>
      <c r="E1593" s="635"/>
      <c r="F1593" s="1441"/>
      <c r="G1593" s="621"/>
      <c r="H1593" s="608"/>
      <c r="I1593" s="609"/>
      <c r="J1593" s="610"/>
      <c r="K1593" s="611"/>
      <c r="L1593" s="611"/>
      <c r="M1593" s="611"/>
      <c r="N1593" s="611"/>
      <c r="O1593" s="612"/>
      <c r="P1593" s="612"/>
      <c r="Q1593" s="613"/>
      <c r="R1593" s="612"/>
      <c r="S1593" s="612"/>
      <c r="T1593" s="615"/>
      <c r="U1593" s="612"/>
      <c r="V1593" s="612"/>
      <c r="W1593" s="613"/>
      <c r="X1593" s="612"/>
      <c r="Y1593" s="612"/>
      <c r="Z1593" s="612"/>
      <c r="AA1593" s="611"/>
      <c r="AB1593" s="612"/>
      <c r="AC1593" s="612"/>
      <c r="AD1593" s="613"/>
      <c r="AE1593" s="613"/>
      <c r="AF1593" s="612"/>
      <c r="AG1593" s="612"/>
      <c r="AH1593" s="612"/>
      <c r="AI1593" s="611"/>
      <c r="AJ1593" s="612"/>
      <c r="AK1593" s="612"/>
      <c r="AL1593" s="612"/>
      <c r="AM1593" s="613"/>
      <c r="AN1593" s="612"/>
      <c r="AO1593" s="612"/>
      <c r="AP1593" s="612"/>
      <c r="AQ1593" s="613"/>
      <c r="AR1593" s="612"/>
      <c r="AS1593" s="612"/>
      <c r="AT1593" s="612"/>
      <c r="AU1593" s="616"/>
      <c r="AV1593" s="612"/>
      <c r="AW1593" s="612"/>
      <c r="AX1593" s="612"/>
      <c r="AY1593" s="612"/>
      <c r="AZ1593" s="612"/>
      <c r="BA1593" s="612"/>
      <c r="BB1593" s="612"/>
      <c r="BC1593" s="613"/>
      <c r="BD1593" s="612"/>
      <c r="BE1593" s="612"/>
      <c r="BF1593" s="612"/>
      <c r="BG1593" s="612"/>
      <c r="BH1593" s="613"/>
      <c r="BI1593" s="612"/>
      <c r="BJ1593" s="612"/>
      <c r="BK1593" s="612"/>
      <c r="BL1593" s="613"/>
      <c r="BM1593" s="611"/>
      <c r="BN1593" s="612"/>
      <c r="BO1593" s="612"/>
      <c r="BP1593" s="612"/>
      <c r="BQ1593" s="547"/>
      <c r="BR1593" s="605"/>
      <c r="BS1593" s="1447"/>
      <c r="BT1593" s="605"/>
      <c r="BU1593" s="621"/>
      <c r="BY1593" s="607"/>
    </row>
    <row r="1594" spans="1:77" s="619" customFormat="1" hidden="1">
      <c r="A1594" s="603"/>
      <c r="B1594" s="1448"/>
      <c r="C1594" s="1448"/>
      <c r="D1594" s="605"/>
      <c r="E1594" s="605"/>
      <c r="F1594" s="1449"/>
      <c r="G1594" s="621"/>
      <c r="H1594" s="608"/>
      <c r="I1594" s="609"/>
      <c r="J1594" s="610"/>
      <c r="K1594" s="611"/>
      <c r="L1594" s="611"/>
      <c r="M1594" s="611"/>
      <c r="N1594" s="611"/>
      <c r="O1594" s="613"/>
      <c r="P1594" s="613"/>
      <c r="Q1594" s="613"/>
      <c r="R1594" s="613"/>
      <c r="S1594" s="613"/>
      <c r="T1594" s="615"/>
      <c r="U1594" s="613"/>
      <c r="V1594" s="613"/>
      <c r="W1594" s="613"/>
      <c r="X1594" s="613"/>
      <c r="Y1594" s="613"/>
      <c r="Z1594" s="613"/>
      <c r="AA1594" s="611"/>
      <c r="AB1594" s="613"/>
      <c r="AC1594" s="613"/>
      <c r="AD1594" s="613"/>
      <c r="AE1594" s="613"/>
      <c r="AF1594" s="613"/>
      <c r="AG1594" s="613"/>
      <c r="AH1594" s="613"/>
      <c r="AI1594" s="611"/>
      <c r="AJ1594" s="613"/>
      <c r="AK1594" s="613"/>
      <c r="AL1594" s="613"/>
      <c r="AM1594" s="613"/>
      <c r="AN1594" s="613"/>
      <c r="AO1594" s="613"/>
      <c r="AP1594" s="613"/>
      <c r="AQ1594" s="613"/>
      <c r="AR1594" s="613"/>
      <c r="AS1594" s="613"/>
      <c r="AT1594" s="613"/>
      <c r="AU1594" s="830"/>
      <c r="AV1594" s="613"/>
      <c r="AW1594" s="613"/>
      <c r="AX1594" s="613"/>
      <c r="AY1594" s="613"/>
      <c r="AZ1594" s="613"/>
      <c r="BA1594" s="613"/>
      <c r="BB1594" s="613"/>
      <c r="BC1594" s="613"/>
      <c r="BD1594" s="613"/>
      <c r="BE1594" s="613"/>
      <c r="BF1594" s="613"/>
      <c r="BG1594" s="613"/>
      <c r="BH1594" s="613"/>
      <c r="BI1594" s="613"/>
      <c r="BJ1594" s="613"/>
      <c r="BK1594" s="613"/>
      <c r="BL1594" s="613"/>
      <c r="BM1594" s="611"/>
      <c r="BN1594" s="613"/>
      <c r="BO1594" s="613"/>
      <c r="BP1594" s="613"/>
      <c r="BQ1594" s="547"/>
      <c r="BR1594" s="605"/>
      <c r="BS1594" s="1450"/>
      <c r="BT1594" s="605"/>
      <c r="BU1594" s="621"/>
      <c r="BY1594" s="621"/>
    </row>
    <row r="1595" spans="1:77" s="619" customFormat="1" hidden="1">
      <c r="A1595" s="603"/>
      <c r="B1595" s="1031"/>
      <c r="C1595" s="1031"/>
      <c r="D1595" s="688"/>
      <c r="E1595" s="635"/>
      <c r="F1595" s="1032"/>
      <c r="G1595" s="621"/>
      <c r="H1595" s="608"/>
      <c r="I1595" s="609"/>
      <c r="J1595" s="610"/>
      <c r="K1595" s="611"/>
      <c r="L1595" s="611"/>
      <c r="M1595" s="611"/>
      <c r="N1595" s="611"/>
      <c r="O1595" s="612"/>
      <c r="P1595" s="612"/>
      <c r="Q1595" s="613"/>
      <c r="R1595" s="612"/>
      <c r="S1595" s="612"/>
      <c r="T1595" s="615"/>
      <c r="U1595" s="612"/>
      <c r="V1595" s="612"/>
      <c r="W1595" s="613"/>
      <c r="X1595" s="612"/>
      <c r="Y1595" s="612"/>
      <c r="Z1595" s="612"/>
      <c r="AA1595" s="611"/>
      <c r="AB1595" s="612"/>
      <c r="AC1595" s="612"/>
      <c r="AD1595" s="613"/>
      <c r="AE1595" s="613"/>
      <c r="AF1595" s="612"/>
      <c r="AG1595" s="612"/>
      <c r="AH1595" s="612"/>
      <c r="AI1595" s="611"/>
      <c r="AJ1595" s="612"/>
      <c r="AK1595" s="612"/>
      <c r="AL1595" s="612"/>
      <c r="AM1595" s="613"/>
      <c r="AN1595" s="612"/>
      <c r="AO1595" s="612"/>
      <c r="AP1595" s="612"/>
      <c r="AQ1595" s="613"/>
      <c r="AR1595" s="612"/>
      <c r="AS1595" s="612"/>
      <c r="AT1595" s="612"/>
      <c r="AU1595" s="616"/>
      <c r="AV1595" s="612"/>
      <c r="AW1595" s="612"/>
      <c r="AX1595" s="612"/>
      <c r="AY1595" s="612"/>
      <c r="AZ1595" s="612"/>
      <c r="BA1595" s="612"/>
      <c r="BB1595" s="612"/>
      <c r="BC1595" s="613"/>
      <c r="BD1595" s="612"/>
      <c r="BE1595" s="612"/>
      <c r="BF1595" s="612"/>
      <c r="BG1595" s="612"/>
      <c r="BH1595" s="613"/>
      <c r="BI1595" s="612"/>
      <c r="BJ1595" s="612"/>
      <c r="BK1595" s="612"/>
      <c r="BL1595" s="613"/>
      <c r="BM1595" s="611"/>
      <c r="BN1595" s="612"/>
      <c r="BO1595" s="612"/>
      <c r="BP1595" s="612"/>
      <c r="BQ1595" s="547"/>
      <c r="BR1595" s="688"/>
      <c r="BS1595" s="752"/>
      <c r="BT1595" s="688"/>
      <c r="BU1595" s="621"/>
      <c r="BY1595" s="607"/>
    </row>
    <row r="1596" spans="1:77" s="619" customFormat="1" hidden="1">
      <c r="A1596" s="603"/>
      <c r="B1596" s="1448"/>
      <c r="C1596" s="1448"/>
      <c r="D1596" s="605"/>
      <c r="E1596" s="635"/>
      <c r="F1596" s="1441"/>
      <c r="G1596" s="621"/>
      <c r="H1596" s="608"/>
      <c r="I1596" s="609"/>
      <c r="J1596" s="610"/>
      <c r="K1596" s="611"/>
      <c r="L1596" s="611"/>
      <c r="M1596" s="611"/>
      <c r="N1596" s="611"/>
      <c r="O1596" s="612"/>
      <c r="P1596" s="612"/>
      <c r="Q1596" s="613"/>
      <c r="R1596" s="612"/>
      <c r="S1596" s="612"/>
      <c r="T1596" s="615"/>
      <c r="U1596" s="612"/>
      <c r="V1596" s="612"/>
      <c r="W1596" s="613"/>
      <c r="X1596" s="612"/>
      <c r="Y1596" s="612"/>
      <c r="Z1596" s="612"/>
      <c r="AA1596" s="611"/>
      <c r="AB1596" s="612"/>
      <c r="AC1596" s="612"/>
      <c r="AD1596" s="613"/>
      <c r="AE1596" s="613"/>
      <c r="AF1596" s="612"/>
      <c r="AG1596" s="612"/>
      <c r="AH1596" s="612"/>
      <c r="AI1596" s="611"/>
      <c r="AJ1596" s="612"/>
      <c r="AK1596" s="612"/>
      <c r="AL1596" s="612"/>
      <c r="AM1596" s="613"/>
      <c r="AN1596" s="612"/>
      <c r="AO1596" s="612"/>
      <c r="AP1596" s="612"/>
      <c r="AQ1596" s="613"/>
      <c r="AR1596" s="612"/>
      <c r="AS1596" s="612"/>
      <c r="AT1596" s="612"/>
      <c r="AU1596" s="616"/>
      <c r="AV1596" s="612"/>
      <c r="AW1596" s="612"/>
      <c r="AX1596" s="612"/>
      <c r="AY1596" s="612"/>
      <c r="AZ1596" s="612"/>
      <c r="BA1596" s="612"/>
      <c r="BB1596" s="612"/>
      <c r="BC1596" s="613"/>
      <c r="BD1596" s="612"/>
      <c r="BE1596" s="612"/>
      <c r="BF1596" s="612"/>
      <c r="BG1596" s="612"/>
      <c r="BH1596" s="613"/>
      <c r="BI1596" s="612"/>
      <c r="BJ1596" s="612"/>
      <c r="BK1596" s="612"/>
      <c r="BL1596" s="613"/>
      <c r="BM1596" s="611"/>
      <c r="BN1596" s="612"/>
      <c r="BO1596" s="612"/>
      <c r="BP1596" s="612"/>
      <c r="BQ1596" s="547"/>
      <c r="BR1596" s="622"/>
      <c r="BS1596" s="1446"/>
      <c r="BT1596" s="605"/>
      <c r="BU1596" s="621"/>
      <c r="BY1596" s="876"/>
    </row>
    <row r="1597" spans="1:77" s="619" customFormat="1" hidden="1">
      <c r="A1597" s="603"/>
      <c r="B1597" s="604"/>
      <c r="C1597" s="604"/>
      <c r="D1597" s="605"/>
      <c r="E1597" s="635"/>
      <c r="F1597" s="1032"/>
      <c r="G1597" s="621"/>
      <c r="H1597" s="608"/>
      <c r="I1597" s="609"/>
      <c r="J1597" s="610"/>
      <c r="K1597" s="611"/>
      <c r="L1597" s="611"/>
      <c r="M1597" s="611"/>
      <c r="N1597" s="611"/>
      <c r="O1597" s="612"/>
      <c r="P1597" s="612"/>
      <c r="Q1597" s="613"/>
      <c r="R1597" s="612"/>
      <c r="S1597" s="612"/>
      <c r="T1597" s="615"/>
      <c r="U1597" s="612"/>
      <c r="V1597" s="612"/>
      <c r="W1597" s="613"/>
      <c r="X1597" s="612"/>
      <c r="Y1597" s="612"/>
      <c r="Z1597" s="612"/>
      <c r="AA1597" s="611"/>
      <c r="AB1597" s="612"/>
      <c r="AC1597" s="612"/>
      <c r="AD1597" s="613"/>
      <c r="AE1597" s="613"/>
      <c r="AF1597" s="612"/>
      <c r="AG1597" s="612"/>
      <c r="AH1597" s="612"/>
      <c r="AI1597" s="611"/>
      <c r="AJ1597" s="612"/>
      <c r="AK1597" s="612"/>
      <c r="AL1597" s="612"/>
      <c r="AM1597" s="613"/>
      <c r="AN1597" s="612"/>
      <c r="AO1597" s="612"/>
      <c r="AP1597" s="612"/>
      <c r="AQ1597" s="613"/>
      <c r="AR1597" s="612"/>
      <c r="AS1597" s="612"/>
      <c r="AT1597" s="612"/>
      <c r="AU1597" s="616"/>
      <c r="AV1597" s="612"/>
      <c r="AW1597" s="612"/>
      <c r="AX1597" s="612"/>
      <c r="AY1597" s="612"/>
      <c r="AZ1597" s="612"/>
      <c r="BA1597" s="612"/>
      <c r="BB1597" s="612"/>
      <c r="BC1597" s="613"/>
      <c r="BD1597" s="612"/>
      <c r="BE1597" s="612"/>
      <c r="BF1597" s="612"/>
      <c r="BG1597" s="612"/>
      <c r="BH1597" s="613"/>
      <c r="BI1597" s="612"/>
      <c r="BJ1597" s="612"/>
      <c r="BK1597" s="612"/>
      <c r="BL1597" s="613"/>
      <c r="BM1597" s="611"/>
      <c r="BN1597" s="612"/>
      <c r="BO1597" s="612"/>
      <c r="BP1597" s="612"/>
      <c r="BQ1597" s="547"/>
      <c r="BR1597" s="605"/>
      <c r="BS1597" s="1026"/>
      <c r="BT1597" s="605"/>
      <c r="BU1597" s="621"/>
      <c r="BY1597" s="621"/>
    </row>
    <row r="1598" spans="1:77" s="619" customFormat="1" hidden="1">
      <c r="A1598" s="603"/>
      <c r="B1598" s="604"/>
      <c r="C1598" s="604"/>
      <c r="D1598" s="688"/>
      <c r="E1598" s="635"/>
      <c r="F1598" s="1032"/>
      <c r="G1598" s="621"/>
      <c r="H1598" s="608"/>
      <c r="I1598" s="609"/>
      <c r="J1598" s="610"/>
      <c r="K1598" s="611"/>
      <c r="L1598" s="611"/>
      <c r="M1598" s="611"/>
      <c r="N1598" s="611"/>
      <c r="O1598" s="612"/>
      <c r="P1598" s="612"/>
      <c r="Q1598" s="613"/>
      <c r="R1598" s="612"/>
      <c r="S1598" s="612"/>
      <c r="T1598" s="615"/>
      <c r="U1598" s="612"/>
      <c r="V1598" s="612"/>
      <c r="W1598" s="613"/>
      <c r="X1598" s="612"/>
      <c r="Y1598" s="612"/>
      <c r="Z1598" s="612"/>
      <c r="AA1598" s="611"/>
      <c r="AB1598" s="612"/>
      <c r="AC1598" s="612"/>
      <c r="AD1598" s="613"/>
      <c r="AE1598" s="613"/>
      <c r="AF1598" s="612"/>
      <c r="AG1598" s="612"/>
      <c r="AH1598" s="612"/>
      <c r="AI1598" s="611"/>
      <c r="AJ1598" s="612"/>
      <c r="AK1598" s="612"/>
      <c r="AL1598" s="612"/>
      <c r="AM1598" s="613"/>
      <c r="AN1598" s="612"/>
      <c r="AO1598" s="612"/>
      <c r="AP1598" s="612"/>
      <c r="AQ1598" s="613"/>
      <c r="AR1598" s="612"/>
      <c r="AS1598" s="612"/>
      <c r="AT1598" s="612"/>
      <c r="AU1598" s="616"/>
      <c r="AV1598" s="612"/>
      <c r="AW1598" s="612"/>
      <c r="AX1598" s="612"/>
      <c r="AY1598" s="612"/>
      <c r="AZ1598" s="612"/>
      <c r="BA1598" s="612"/>
      <c r="BB1598" s="612"/>
      <c r="BC1598" s="613"/>
      <c r="BD1598" s="612"/>
      <c r="BE1598" s="612"/>
      <c r="BF1598" s="612"/>
      <c r="BG1598" s="612"/>
      <c r="BH1598" s="613"/>
      <c r="BI1598" s="612"/>
      <c r="BJ1598" s="612"/>
      <c r="BK1598" s="612"/>
      <c r="BL1598" s="613"/>
      <c r="BM1598" s="611"/>
      <c r="BN1598" s="612"/>
      <c r="BO1598" s="612"/>
      <c r="BP1598" s="612"/>
      <c r="BQ1598" s="547"/>
      <c r="BR1598" s="688"/>
      <c r="BS1598" s="752"/>
      <c r="BT1598" s="688"/>
      <c r="BU1598" s="621"/>
      <c r="BY1598" s="607"/>
    </row>
    <row r="1599" spans="1:77" s="619" customFormat="1" hidden="1">
      <c r="A1599" s="603"/>
      <c r="B1599" s="1199"/>
      <c r="C1599" s="1199"/>
      <c r="D1599" s="688"/>
      <c r="E1599" s="635"/>
      <c r="F1599" s="1032"/>
      <c r="G1599" s="621"/>
      <c r="H1599" s="608"/>
      <c r="I1599" s="609"/>
      <c r="J1599" s="610"/>
      <c r="K1599" s="611"/>
      <c r="L1599" s="611"/>
      <c r="M1599" s="611"/>
      <c r="N1599" s="611"/>
      <c r="O1599" s="612"/>
      <c r="P1599" s="612"/>
      <c r="Q1599" s="613"/>
      <c r="R1599" s="612"/>
      <c r="S1599" s="612"/>
      <c r="T1599" s="615"/>
      <c r="U1599" s="612"/>
      <c r="V1599" s="612"/>
      <c r="W1599" s="613"/>
      <c r="X1599" s="612"/>
      <c r="Y1599" s="612"/>
      <c r="Z1599" s="612"/>
      <c r="AA1599" s="611"/>
      <c r="AB1599" s="612"/>
      <c r="AC1599" s="612"/>
      <c r="AD1599" s="613"/>
      <c r="AE1599" s="613"/>
      <c r="AF1599" s="612"/>
      <c r="AG1599" s="612"/>
      <c r="AH1599" s="612"/>
      <c r="AI1599" s="611"/>
      <c r="AJ1599" s="612"/>
      <c r="AK1599" s="612"/>
      <c r="AL1599" s="612"/>
      <c r="AM1599" s="613"/>
      <c r="AN1599" s="612"/>
      <c r="AO1599" s="612"/>
      <c r="AP1599" s="612"/>
      <c r="AQ1599" s="613"/>
      <c r="AR1599" s="612"/>
      <c r="AS1599" s="612"/>
      <c r="AT1599" s="612"/>
      <c r="AU1599" s="616"/>
      <c r="AV1599" s="612"/>
      <c r="AW1599" s="612"/>
      <c r="AX1599" s="612"/>
      <c r="AY1599" s="612"/>
      <c r="AZ1599" s="612"/>
      <c r="BA1599" s="612"/>
      <c r="BB1599" s="612"/>
      <c r="BC1599" s="613"/>
      <c r="BD1599" s="612"/>
      <c r="BE1599" s="612"/>
      <c r="BF1599" s="612"/>
      <c r="BG1599" s="612"/>
      <c r="BH1599" s="613"/>
      <c r="BI1599" s="612"/>
      <c r="BJ1599" s="612"/>
      <c r="BK1599" s="612"/>
      <c r="BL1599" s="613"/>
      <c r="BM1599" s="611"/>
      <c r="BN1599" s="612"/>
      <c r="BO1599" s="612"/>
      <c r="BP1599" s="612"/>
      <c r="BQ1599" s="547"/>
      <c r="BR1599" s="688"/>
      <c r="BS1599" s="750"/>
      <c r="BT1599" s="688"/>
      <c r="BU1599" s="621"/>
      <c r="BY1599" s="607"/>
    </row>
    <row r="1600" spans="1:77" s="619" customFormat="1" hidden="1">
      <c r="A1600" s="603"/>
      <c r="B1600" s="1445"/>
      <c r="C1600" s="1445"/>
      <c r="D1600" s="605"/>
      <c r="E1600" s="635"/>
      <c r="F1600" s="1032"/>
      <c r="G1600" s="621"/>
      <c r="H1600" s="608"/>
      <c r="I1600" s="609"/>
      <c r="J1600" s="610"/>
      <c r="K1600" s="611"/>
      <c r="L1600" s="611"/>
      <c r="M1600" s="611"/>
      <c r="N1600" s="611"/>
      <c r="O1600" s="612"/>
      <c r="P1600" s="612"/>
      <c r="Q1600" s="613"/>
      <c r="R1600" s="612"/>
      <c r="S1600" s="612"/>
      <c r="T1600" s="615"/>
      <c r="U1600" s="612"/>
      <c r="V1600" s="612"/>
      <c r="W1600" s="613"/>
      <c r="X1600" s="612"/>
      <c r="Y1600" s="612"/>
      <c r="Z1600" s="612"/>
      <c r="AA1600" s="611"/>
      <c r="AB1600" s="612"/>
      <c r="AC1600" s="612"/>
      <c r="AD1600" s="613"/>
      <c r="AE1600" s="613"/>
      <c r="AF1600" s="612"/>
      <c r="AG1600" s="612"/>
      <c r="AH1600" s="612"/>
      <c r="AI1600" s="611"/>
      <c r="AJ1600" s="612"/>
      <c r="AK1600" s="612"/>
      <c r="AL1600" s="612"/>
      <c r="AM1600" s="613"/>
      <c r="AN1600" s="612"/>
      <c r="AO1600" s="612"/>
      <c r="AP1600" s="612"/>
      <c r="AQ1600" s="613"/>
      <c r="AR1600" s="612"/>
      <c r="AS1600" s="612"/>
      <c r="AT1600" s="612"/>
      <c r="AU1600" s="616"/>
      <c r="AV1600" s="612"/>
      <c r="AW1600" s="612"/>
      <c r="AX1600" s="612"/>
      <c r="AY1600" s="612"/>
      <c r="AZ1600" s="612"/>
      <c r="BA1600" s="612"/>
      <c r="BB1600" s="612"/>
      <c r="BC1600" s="613"/>
      <c r="BD1600" s="612"/>
      <c r="BE1600" s="612"/>
      <c r="BF1600" s="612"/>
      <c r="BG1600" s="612"/>
      <c r="BH1600" s="613"/>
      <c r="BI1600" s="612"/>
      <c r="BJ1600" s="612"/>
      <c r="BK1600" s="612"/>
      <c r="BL1600" s="613"/>
      <c r="BM1600" s="611"/>
      <c r="BN1600" s="612"/>
      <c r="BO1600" s="612"/>
      <c r="BP1600" s="612"/>
      <c r="BQ1600" s="547"/>
      <c r="BR1600" s="605"/>
      <c r="BS1600" s="678"/>
      <c r="BT1600" s="605"/>
      <c r="BU1600" s="621"/>
      <c r="BY1600" s="607"/>
    </row>
    <row r="1601" spans="1:77" s="619" customFormat="1" hidden="1">
      <c r="A1601" s="855"/>
      <c r="B1601" s="661"/>
      <c r="C1601" s="661"/>
      <c r="D1601" s="605"/>
      <c r="E1601" s="635"/>
      <c r="F1601" s="635"/>
      <c r="G1601" s="621"/>
      <c r="H1601" s="608"/>
      <c r="I1601" s="609"/>
      <c r="J1601" s="610"/>
      <c r="K1601" s="611"/>
      <c r="L1601" s="611"/>
      <c r="M1601" s="611"/>
      <c r="N1601" s="611"/>
      <c r="O1601" s="943"/>
      <c r="P1601" s="943"/>
      <c r="Q1601" s="944"/>
      <c r="R1601" s="943"/>
      <c r="S1601" s="943"/>
      <c r="T1601" s="615"/>
      <c r="U1601" s="943"/>
      <c r="V1601" s="943"/>
      <c r="W1601" s="944"/>
      <c r="X1601" s="943"/>
      <c r="Y1601" s="943"/>
      <c r="Z1601" s="943"/>
      <c r="AA1601" s="611"/>
      <c r="AB1601" s="943"/>
      <c r="AC1601" s="943"/>
      <c r="AD1601" s="944"/>
      <c r="AE1601" s="944"/>
      <c r="AF1601" s="943"/>
      <c r="AG1601" s="943"/>
      <c r="AH1601" s="943"/>
      <c r="AI1601" s="611"/>
      <c r="AJ1601" s="943"/>
      <c r="AK1601" s="943"/>
      <c r="AL1601" s="943"/>
      <c r="AM1601" s="944"/>
      <c r="AN1601" s="943"/>
      <c r="AO1601" s="943"/>
      <c r="AP1601" s="943"/>
      <c r="AQ1601" s="944"/>
      <c r="AR1601" s="943"/>
      <c r="AS1601" s="943"/>
      <c r="AT1601" s="943"/>
      <c r="AU1601" s="945"/>
      <c r="AV1601" s="943"/>
      <c r="AW1601" s="943"/>
      <c r="AX1601" s="943"/>
      <c r="AY1601" s="943"/>
      <c r="AZ1601" s="943"/>
      <c r="BA1601" s="943"/>
      <c r="BB1601" s="943"/>
      <c r="BC1601" s="944"/>
      <c r="BD1601" s="943"/>
      <c r="BE1601" s="943"/>
      <c r="BF1601" s="943"/>
      <c r="BG1601" s="943"/>
      <c r="BH1601" s="944"/>
      <c r="BI1601" s="943"/>
      <c r="BJ1601" s="943"/>
      <c r="BK1601" s="943"/>
      <c r="BL1601" s="944"/>
      <c r="BM1601" s="611"/>
      <c r="BN1601" s="943"/>
      <c r="BO1601" s="943"/>
      <c r="BP1601" s="943"/>
      <c r="BQ1601" s="547"/>
      <c r="BR1601" s="859"/>
      <c r="BS1601" s="1451"/>
      <c r="BT1601" s="859"/>
      <c r="BU1601" s="948"/>
      <c r="BV1601" s="1144"/>
      <c r="BW1601" s="1144"/>
      <c r="BX1601" s="1144"/>
      <c r="BY1601" s="948"/>
    </row>
    <row r="1602" spans="1:77" s="619" customFormat="1" hidden="1">
      <c r="A1602" s="949"/>
      <c r="B1602" s="1452"/>
      <c r="C1602" s="661"/>
      <c r="D1602" s="605"/>
      <c r="E1602" s="635"/>
      <c r="F1602" s="635"/>
      <c r="G1602" s="621"/>
      <c r="H1602" s="608"/>
      <c r="I1602" s="609"/>
      <c r="J1602" s="610"/>
      <c r="K1602" s="611"/>
      <c r="L1602" s="611"/>
      <c r="M1602" s="611"/>
      <c r="N1602" s="611"/>
      <c r="O1602" s="1234"/>
      <c r="P1602" s="1234"/>
      <c r="Q1602" s="1148"/>
      <c r="R1602" s="1234"/>
      <c r="S1602" s="1234"/>
      <c r="T1602" s="615"/>
      <c r="U1602" s="1234"/>
      <c r="V1602" s="1234"/>
      <c r="W1602" s="1148"/>
      <c r="X1602" s="1234"/>
      <c r="Y1602" s="1234"/>
      <c r="Z1602" s="1234"/>
      <c r="AA1602" s="611"/>
      <c r="AB1602" s="1234"/>
      <c r="AC1602" s="1234"/>
      <c r="AD1602" s="1148"/>
      <c r="AE1602" s="1148"/>
      <c r="AF1602" s="1234"/>
      <c r="AG1602" s="1234"/>
      <c r="AH1602" s="1234"/>
      <c r="AI1602" s="611"/>
      <c r="AJ1602" s="1234"/>
      <c r="AK1602" s="1234"/>
      <c r="AL1602" s="1234"/>
      <c r="AM1602" s="1148"/>
      <c r="AN1602" s="1234"/>
      <c r="AO1602" s="1234"/>
      <c r="AP1602" s="1234"/>
      <c r="AQ1602" s="1148"/>
      <c r="AR1602" s="1234"/>
      <c r="AS1602" s="1234"/>
      <c r="AT1602" s="1234"/>
      <c r="AU1602" s="1235"/>
      <c r="AV1602" s="1234"/>
      <c r="AW1602" s="1234"/>
      <c r="AX1602" s="1234"/>
      <c r="AY1602" s="1234"/>
      <c r="AZ1602" s="1234"/>
      <c r="BA1602" s="1234"/>
      <c r="BB1602" s="1234"/>
      <c r="BC1602" s="1148"/>
      <c r="BD1602" s="1234"/>
      <c r="BE1602" s="1234"/>
      <c r="BF1602" s="1234"/>
      <c r="BG1602" s="1234"/>
      <c r="BH1602" s="1148"/>
      <c r="BI1602" s="1234"/>
      <c r="BJ1602" s="1234"/>
      <c r="BK1602" s="1234"/>
      <c r="BL1602" s="1148"/>
      <c r="BM1602" s="611"/>
      <c r="BN1602" s="1234"/>
      <c r="BO1602" s="1234"/>
      <c r="BP1602" s="1234"/>
      <c r="BQ1602" s="547"/>
      <c r="BR1602" s="1147"/>
      <c r="BS1602" s="1150"/>
      <c r="BT1602" s="1147"/>
      <c r="BU1602" s="1151"/>
      <c r="BV1602" s="1152"/>
      <c r="BW1602" s="1152"/>
      <c r="BX1602" s="1152"/>
      <c r="BY1602" s="1151"/>
    </row>
    <row r="1603" spans="1:77" s="619" customFormat="1" hidden="1">
      <c r="A1603" s="958"/>
      <c r="B1603" s="1173"/>
      <c r="C1603" s="661"/>
      <c r="D1603" s="605"/>
      <c r="E1603" s="635"/>
      <c r="F1603" s="635"/>
      <c r="G1603" s="621"/>
      <c r="H1603" s="608"/>
      <c r="I1603" s="609"/>
      <c r="J1603" s="610"/>
      <c r="K1603" s="611"/>
      <c r="L1603" s="611"/>
      <c r="M1603" s="611"/>
      <c r="N1603" s="611"/>
      <c r="O1603" s="962"/>
      <c r="P1603" s="962"/>
      <c r="Q1603" s="963"/>
      <c r="R1603" s="962"/>
      <c r="S1603" s="962"/>
      <c r="T1603" s="615"/>
      <c r="U1603" s="962"/>
      <c r="V1603" s="962"/>
      <c r="W1603" s="963"/>
      <c r="X1603" s="962"/>
      <c r="Y1603" s="962"/>
      <c r="Z1603" s="962"/>
      <c r="AA1603" s="611"/>
      <c r="AB1603" s="962"/>
      <c r="AC1603" s="962"/>
      <c r="AD1603" s="963"/>
      <c r="AE1603" s="963"/>
      <c r="AF1603" s="962"/>
      <c r="AG1603" s="962"/>
      <c r="AH1603" s="962"/>
      <c r="AI1603" s="611"/>
      <c r="AJ1603" s="962"/>
      <c r="AK1603" s="962"/>
      <c r="AL1603" s="962"/>
      <c r="AM1603" s="963"/>
      <c r="AN1603" s="962"/>
      <c r="AO1603" s="962"/>
      <c r="AP1603" s="962"/>
      <c r="AQ1603" s="963"/>
      <c r="AR1603" s="962"/>
      <c r="AS1603" s="962"/>
      <c r="AT1603" s="962"/>
      <c r="AU1603" s="964"/>
      <c r="AV1603" s="962"/>
      <c r="AW1603" s="962"/>
      <c r="AX1603" s="962"/>
      <c r="AY1603" s="962"/>
      <c r="AZ1603" s="962"/>
      <c r="BA1603" s="962"/>
      <c r="BB1603" s="962"/>
      <c r="BC1603" s="963"/>
      <c r="BD1603" s="962"/>
      <c r="BE1603" s="962"/>
      <c r="BF1603" s="962"/>
      <c r="BG1603" s="962"/>
      <c r="BH1603" s="963"/>
      <c r="BI1603" s="962"/>
      <c r="BJ1603" s="962"/>
      <c r="BK1603" s="962"/>
      <c r="BL1603" s="963"/>
      <c r="BM1603" s="611"/>
      <c r="BN1603" s="962"/>
      <c r="BO1603" s="962"/>
      <c r="BP1603" s="962"/>
      <c r="BQ1603" s="547"/>
      <c r="BR1603" s="960"/>
      <c r="BS1603" s="1453"/>
      <c r="BT1603" s="960"/>
      <c r="BU1603" s="1157"/>
      <c r="BV1603" s="1158"/>
      <c r="BW1603" s="1158"/>
      <c r="BX1603" s="1158"/>
      <c r="BY1603" s="1157"/>
    </row>
    <row r="1604" spans="1:77" s="619" customFormat="1" hidden="1">
      <c r="A1604" s="603"/>
      <c r="B1604" s="1202"/>
      <c r="C1604" s="1202"/>
      <c r="D1604" s="605"/>
      <c r="E1604" s="605"/>
      <c r="F1604" s="620"/>
      <c r="G1604" s="621"/>
      <c r="H1604" s="608"/>
      <c r="I1604" s="609"/>
      <c r="J1604" s="610"/>
      <c r="K1604" s="611"/>
      <c r="L1604" s="611"/>
      <c r="M1604" s="611"/>
      <c r="N1604" s="611"/>
      <c r="O1604" s="613"/>
      <c r="P1604" s="613"/>
      <c r="Q1604" s="613"/>
      <c r="R1604" s="613"/>
      <c r="S1604" s="613"/>
      <c r="T1604" s="615"/>
      <c r="U1604" s="613"/>
      <c r="V1604" s="613"/>
      <c r="W1604" s="613"/>
      <c r="X1604" s="613"/>
      <c r="Y1604" s="613"/>
      <c r="Z1604" s="613"/>
      <c r="AA1604" s="611"/>
      <c r="AB1604" s="613"/>
      <c r="AC1604" s="613"/>
      <c r="AD1604" s="613"/>
      <c r="AE1604" s="613"/>
      <c r="AF1604" s="613"/>
      <c r="AG1604" s="613"/>
      <c r="AH1604" s="613"/>
      <c r="AI1604" s="611"/>
      <c r="AJ1604" s="613"/>
      <c r="AK1604" s="613"/>
      <c r="AL1604" s="613"/>
      <c r="AM1604" s="613"/>
      <c r="AN1604" s="613"/>
      <c r="AO1604" s="613"/>
      <c r="AP1604" s="613"/>
      <c r="AQ1604" s="613"/>
      <c r="AR1604" s="613"/>
      <c r="AS1604" s="613"/>
      <c r="AT1604" s="613"/>
      <c r="AU1604" s="830"/>
      <c r="AV1604" s="613"/>
      <c r="AW1604" s="613"/>
      <c r="AX1604" s="613"/>
      <c r="AY1604" s="613"/>
      <c r="AZ1604" s="613"/>
      <c r="BA1604" s="613"/>
      <c r="BB1604" s="613"/>
      <c r="BC1604" s="613"/>
      <c r="BD1604" s="613"/>
      <c r="BE1604" s="613"/>
      <c r="BF1604" s="613"/>
      <c r="BG1604" s="613"/>
      <c r="BH1604" s="613"/>
      <c r="BI1604" s="613"/>
      <c r="BJ1604" s="613"/>
      <c r="BK1604" s="613"/>
      <c r="BL1604" s="613"/>
      <c r="BM1604" s="611"/>
      <c r="BN1604" s="613"/>
      <c r="BO1604" s="613"/>
      <c r="BP1604" s="613"/>
      <c r="BQ1604" s="547"/>
      <c r="BR1604" s="605"/>
      <c r="BS1604" s="1184"/>
      <c r="BT1604" s="605"/>
      <c r="BU1604" s="621"/>
      <c r="BY1604" s="607"/>
    </row>
    <row r="1605" spans="1:77" s="619" customFormat="1" hidden="1">
      <c r="A1605" s="603"/>
      <c r="B1605" s="1445"/>
      <c r="C1605" s="1445"/>
      <c r="D1605" s="605"/>
      <c r="E1605" s="605"/>
      <c r="F1605" s="1454"/>
      <c r="G1605" s="621"/>
      <c r="H1605" s="608"/>
      <c r="I1605" s="609"/>
      <c r="J1605" s="610"/>
      <c r="K1605" s="611"/>
      <c r="L1605" s="611"/>
      <c r="M1605" s="611"/>
      <c r="N1605" s="611"/>
      <c r="O1605" s="613"/>
      <c r="P1605" s="613"/>
      <c r="Q1605" s="613"/>
      <c r="R1605" s="613"/>
      <c r="S1605" s="613"/>
      <c r="T1605" s="615"/>
      <c r="U1605" s="613"/>
      <c r="V1605" s="613"/>
      <c r="W1605" s="613"/>
      <c r="X1605" s="613"/>
      <c r="Y1605" s="613"/>
      <c r="Z1605" s="613"/>
      <c r="AA1605" s="611"/>
      <c r="AB1605" s="613"/>
      <c r="AC1605" s="613"/>
      <c r="AD1605" s="613"/>
      <c r="AE1605" s="613"/>
      <c r="AF1605" s="613"/>
      <c r="AG1605" s="613"/>
      <c r="AH1605" s="613"/>
      <c r="AI1605" s="611"/>
      <c r="AJ1605" s="613"/>
      <c r="AK1605" s="613"/>
      <c r="AL1605" s="613"/>
      <c r="AM1605" s="613"/>
      <c r="AN1605" s="613"/>
      <c r="AO1605" s="613"/>
      <c r="AP1605" s="613"/>
      <c r="AQ1605" s="613"/>
      <c r="AR1605" s="613"/>
      <c r="AS1605" s="613"/>
      <c r="AT1605" s="613"/>
      <c r="AU1605" s="830"/>
      <c r="AV1605" s="613"/>
      <c r="AW1605" s="613"/>
      <c r="AX1605" s="613"/>
      <c r="AY1605" s="613"/>
      <c r="AZ1605" s="613"/>
      <c r="BA1605" s="613"/>
      <c r="BB1605" s="613"/>
      <c r="BC1605" s="613"/>
      <c r="BD1605" s="613"/>
      <c r="BE1605" s="613"/>
      <c r="BF1605" s="613"/>
      <c r="BG1605" s="613"/>
      <c r="BH1605" s="613"/>
      <c r="BI1605" s="613"/>
      <c r="BJ1605" s="613"/>
      <c r="BK1605" s="613"/>
      <c r="BL1605" s="613"/>
      <c r="BM1605" s="611"/>
      <c r="BN1605" s="613"/>
      <c r="BO1605" s="613"/>
      <c r="BP1605" s="613"/>
      <c r="BQ1605" s="547"/>
      <c r="BR1605" s="605"/>
      <c r="BS1605" s="1455"/>
      <c r="BT1605" s="605"/>
      <c r="BU1605" s="621"/>
      <c r="BY1605" s="621"/>
    </row>
    <row r="1606" spans="1:77" s="839" customFormat="1" hidden="1">
      <c r="B1606" s="840"/>
      <c r="C1606" s="841"/>
      <c r="D1606" s="842"/>
      <c r="E1606" s="843"/>
      <c r="F1606" s="1456"/>
      <c r="G1606" s="670"/>
      <c r="H1606" s="841"/>
      <c r="I1606" s="841"/>
      <c r="J1606" s="842">
        <f>K1606+AA1606+BM1606</f>
        <v>0</v>
      </c>
      <c r="K1606" s="842">
        <f>L1606+T1606+X1606+Y1606+Z1606</f>
        <v>0</v>
      </c>
      <c r="L1606" s="842">
        <f>M1606+S1606</f>
        <v>0</v>
      </c>
      <c r="M1606" s="842">
        <f>N1606+R1606</f>
        <v>0</v>
      </c>
      <c r="N1606" s="841">
        <f>O1606+P1606+Q1606</f>
        <v>0</v>
      </c>
      <c r="O1606" s="841"/>
      <c r="P1606" s="842"/>
      <c r="Q1606" s="841"/>
      <c r="R1606" s="842"/>
      <c r="S1606" s="841"/>
      <c r="T1606" s="842">
        <f>U1606+V1606+W1606</f>
        <v>0</v>
      </c>
      <c r="U1606" s="841"/>
      <c r="V1606" s="841"/>
      <c r="W1606" s="841"/>
      <c r="X1606" s="841"/>
      <c r="Y1606" s="841"/>
      <c r="Z1606" s="841"/>
      <c r="AA1606" s="842">
        <f xml:space="preserve"> SUM(AB1606:AI1606)+SUM(AV1606:BL1606)</f>
        <v>0</v>
      </c>
      <c r="AB1606" s="841"/>
      <c r="AC1606" s="841"/>
      <c r="AD1606" s="841"/>
      <c r="AE1606" s="841"/>
      <c r="AF1606" s="841"/>
      <c r="AG1606" s="841"/>
      <c r="AH1606" s="841"/>
      <c r="AI1606" s="841">
        <f>SUM(AJ1606:AT1606)</f>
        <v>0</v>
      </c>
      <c r="AJ1606" s="841"/>
      <c r="AK1606" s="841"/>
      <c r="AL1606" s="841"/>
      <c r="AM1606" s="841"/>
      <c r="AN1606" s="841"/>
      <c r="AO1606" s="841"/>
      <c r="AP1606" s="841"/>
      <c r="AQ1606" s="841"/>
      <c r="AR1606" s="841"/>
      <c r="AS1606" s="841"/>
      <c r="AT1606" s="841"/>
      <c r="AU1606" s="845"/>
      <c r="AV1606" s="841"/>
      <c r="AW1606" s="841"/>
      <c r="AX1606" s="841"/>
      <c r="AY1606" s="841"/>
      <c r="AZ1606" s="841"/>
      <c r="BA1606" s="841"/>
      <c r="BB1606" s="841"/>
      <c r="BC1606" s="841"/>
      <c r="BD1606" s="841"/>
      <c r="BE1606" s="841"/>
      <c r="BF1606" s="841"/>
      <c r="BG1606" s="841"/>
      <c r="BH1606" s="841"/>
      <c r="BI1606" s="841"/>
      <c r="BJ1606" s="841"/>
      <c r="BK1606" s="841"/>
      <c r="BL1606" s="841"/>
      <c r="BM1606" s="842">
        <f>SUM(BN1606:BP1606)</f>
        <v>0</v>
      </c>
      <c r="BN1606" s="841"/>
      <c r="BO1606" s="841"/>
      <c r="BP1606" s="841"/>
      <c r="BQ1606" s="547">
        <v>1</v>
      </c>
      <c r="BR1606" s="842"/>
      <c r="BS1606" s="846"/>
      <c r="BT1606" s="846"/>
      <c r="BU1606" s="847"/>
      <c r="BV1606" s="848"/>
      <c r="BW1606" s="848"/>
      <c r="BX1606" s="848"/>
    </row>
    <row r="1607" spans="1:77" s="559" customFormat="1" hidden="1">
      <c r="B1607" s="560"/>
      <c r="C1607" s="561" t="s">
        <v>2710</v>
      </c>
      <c r="D1607" s="562"/>
      <c r="E1607" s="563"/>
      <c r="F1607" s="1457"/>
      <c r="G1607" s="564"/>
      <c r="H1607" s="565">
        <f>SUM(H1608:H1736)</f>
        <v>52.711300000000008</v>
      </c>
      <c r="I1607" s="566"/>
      <c r="J1607" s="564">
        <f t="shared" ref="J1607:BP1607" si="721">SUM(J1608:J1736)</f>
        <v>52.711300000000008</v>
      </c>
      <c r="K1607" s="562">
        <f t="shared" si="721"/>
        <v>30.260000000000005</v>
      </c>
      <c r="L1607" s="562">
        <f t="shared" si="721"/>
        <v>20.720000000000006</v>
      </c>
      <c r="M1607" s="562">
        <f t="shared" si="721"/>
        <v>20.290000000000003</v>
      </c>
      <c r="N1607" s="562">
        <f t="shared" si="721"/>
        <v>16.910000000000004</v>
      </c>
      <c r="O1607" s="562">
        <f t="shared" si="721"/>
        <v>15.73</v>
      </c>
      <c r="P1607" s="562">
        <f t="shared" si="721"/>
        <v>1.1800000000000002</v>
      </c>
      <c r="Q1607" s="562">
        <f t="shared" si="721"/>
        <v>0</v>
      </c>
      <c r="R1607" s="562">
        <f t="shared" si="721"/>
        <v>3.38</v>
      </c>
      <c r="S1607" s="562">
        <f t="shared" si="721"/>
        <v>0.43</v>
      </c>
      <c r="T1607" s="562">
        <f t="shared" si="721"/>
        <v>0</v>
      </c>
      <c r="U1607" s="562">
        <f t="shared" si="721"/>
        <v>0</v>
      </c>
      <c r="V1607" s="562">
        <f t="shared" si="721"/>
        <v>0</v>
      </c>
      <c r="W1607" s="562">
        <f t="shared" si="721"/>
        <v>0</v>
      </c>
      <c r="X1607" s="562">
        <f t="shared" si="721"/>
        <v>0</v>
      </c>
      <c r="Y1607" s="562">
        <f t="shared" si="721"/>
        <v>9.5000000000000018</v>
      </c>
      <c r="Z1607" s="562">
        <f t="shared" si="721"/>
        <v>0.04</v>
      </c>
      <c r="AA1607" s="562">
        <f t="shared" si="721"/>
        <v>22.4513</v>
      </c>
      <c r="AB1607" s="562">
        <f t="shared" si="721"/>
        <v>0</v>
      </c>
      <c r="AC1607" s="562">
        <f t="shared" si="721"/>
        <v>0</v>
      </c>
      <c r="AD1607" s="562">
        <f t="shared" si="721"/>
        <v>4.55</v>
      </c>
      <c r="AE1607" s="562">
        <f t="shared" si="721"/>
        <v>0</v>
      </c>
      <c r="AF1607" s="562">
        <f t="shared" si="721"/>
        <v>0.02</v>
      </c>
      <c r="AG1607" s="562">
        <f t="shared" si="721"/>
        <v>0.03</v>
      </c>
      <c r="AH1607" s="562">
        <f t="shared" si="721"/>
        <v>0</v>
      </c>
      <c r="AI1607" s="562">
        <f t="shared" si="721"/>
        <v>16.651299999999999</v>
      </c>
      <c r="AJ1607" s="562">
        <f t="shared" si="721"/>
        <v>1.41</v>
      </c>
      <c r="AK1607" s="562">
        <f t="shared" si="721"/>
        <v>0</v>
      </c>
      <c r="AL1607" s="562">
        <f t="shared" si="721"/>
        <v>0</v>
      </c>
      <c r="AM1607" s="562">
        <f t="shared" si="721"/>
        <v>0</v>
      </c>
      <c r="AN1607" s="562">
        <f t="shared" si="721"/>
        <v>0</v>
      </c>
      <c r="AO1607" s="562">
        <f t="shared" si="721"/>
        <v>6.13E-2</v>
      </c>
      <c r="AP1607" s="562">
        <f t="shared" si="721"/>
        <v>0</v>
      </c>
      <c r="AQ1607" s="562">
        <f t="shared" si="721"/>
        <v>0</v>
      </c>
      <c r="AR1607" s="562">
        <f t="shared" si="721"/>
        <v>0</v>
      </c>
      <c r="AS1607" s="562">
        <f t="shared" si="721"/>
        <v>0</v>
      </c>
      <c r="AT1607" s="562">
        <f t="shared" si="721"/>
        <v>0</v>
      </c>
      <c r="AU1607" s="562">
        <f t="shared" si="721"/>
        <v>0</v>
      </c>
      <c r="AV1607" s="562">
        <f t="shared" si="721"/>
        <v>0</v>
      </c>
      <c r="AW1607" s="562">
        <f t="shared" si="721"/>
        <v>0</v>
      </c>
      <c r="AX1607" s="562">
        <f t="shared" si="721"/>
        <v>15</v>
      </c>
      <c r="AY1607" s="562">
        <f t="shared" si="721"/>
        <v>0.44000000000000006</v>
      </c>
      <c r="AZ1607" s="562">
        <f t="shared" si="721"/>
        <v>0.1</v>
      </c>
      <c r="BA1607" s="562">
        <f t="shared" si="721"/>
        <v>0</v>
      </c>
      <c r="BB1607" s="562">
        <f t="shared" si="721"/>
        <v>0</v>
      </c>
      <c r="BC1607" s="562">
        <f t="shared" si="721"/>
        <v>0</v>
      </c>
      <c r="BD1607" s="562">
        <f t="shared" si="721"/>
        <v>0</v>
      </c>
      <c r="BE1607" s="562">
        <f t="shared" si="721"/>
        <v>0.18</v>
      </c>
      <c r="BF1607" s="562">
        <f t="shared" si="721"/>
        <v>0</v>
      </c>
      <c r="BG1607" s="562">
        <f t="shared" si="721"/>
        <v>0</v>
      </c>
      <c r="BH1607" s="562">
        <f t="shared" si="721"/>
        <v>0</v>
      </c>
      <c r="BI1607" s="562">
        <f t="shared" si="721"/>
        <v>0</v>
      </c>
      <c r="BJ1607" s="562">
        <f t="shared" si="721"/>
        <v>0</v>
      </c>
      <c r="BK1607" s="562">
        <f t="shared" si="721"/>
        <v>0.66</v>
      </c>
      <c r="BL1607" s="562">
        <f t="shared" si="721"/>
        <v>0</v>
      </c>
      <c r="BM1607" s="562">
        <f t="shared" si="721"/>
        <v>0</v>
      </c>
      <c r="BN1607" s="562">
        <f t="shared" si="721"/>
        <v>0</v>
      </c>
      <c r="BO1607" s="562">
        <f t="shared" si="721"/>
        <v>0</v>
      </c>
      <c r="BP1607" s="562">
        <f t="shared" si="721"/>
        <v>0</v>
      </c>
      <c r="BQ1607" s="568">
        <v>1</v>
      </c>
      <c r="BR1607" s="562"/>
    </row>
    <row r="1608" spans="1:77" s="652" customFormat="1" hidden="1">
      <c r="A1608" s="860"/>
      <c r="B1608" s="1458"/>
      <c r="C1608" s="1458"/>
      <c r="D1608" s="640"/>
      <c r="E1608" s="640"/>
      <c r="F1608" s="1459"/>
      <c r="G1608" s="651"/>
      <c r="H1608" s="643"/>
      <c r="I1608" s="644"/>
      <c r="J1608" s="645"/>
      <c r="K1608" s="1"/>
      <c r="L1608" s="1"/>
      <c r="M1608" s="1"/>
      <c r="N1608" s="1"/>
      <c r="O1608" s="1290"/>
      <c r="P1608" s="1290"/>
      <c r="Q1608" s="1290"/>
      <c r="R1608" s="1290"/>
      <c r="S1608" s="1290"/>
      <c r="T1608" s="648"/>
      <c r="U1608" s="1290"/>
      <c r="V1608" s="1290"/>
      <c r="W1608" s="1290"/>
      <c r="X1608" s="1290"/>
      <c r="Y1608" s="1290"/>
      <c r="Z1608" s="1290"/>
      <c r="AA1608" s="1"/>
      <c r="AB1608" s="1290"/>
      <c r="AC1608" s="1290"/>
      <c r="AD1608" s="1290"/>
      <c r="AE1608" s="1290"/>
      <c r="AF1608" s="1290"/>
      <c r="AG1608" s="1290"/>
      <c r="AH1608" s="1290"/>
      <c r="AI1608" s="1"/>
      <c r="AJ1608" s="1290"/>
      <c r="AK1608" s="1290"/>
      <c r="AL1608" s="1290"/>
      <c r="AM1608" s="1290"/>
      <c r="AN1608" s="1290"/>
      <c r="AO1608" s="1290"/>
      <c r="AP1608" s="1290"/>
      <c r="AQ1608" s="1290"/>
      <c r="AR1608" s="1290"/>
      <c r="AS1608" s="1290"/>
      <c r="AT1608" s="1290"/>
      <c r="AU1608" s="1142"/>
      <c r="AV1608" s="1290"/>
      <c r="AW1608" s="1290"/>
      <c r="AX1608" s="1290"/>
      <c r="AY1608" s="1290"/>
      <c r="AZ1608" s="1290"/>
      <c r="BA1608" s="1290"/>
      <c r="BB1608" s="1290"/>
      <c r="BC1608" s="1290"/>
      <c r="BD1608" s="1290"/>
      <c r="BE1608" s="1290"/>
      <c r="BF1608" s="1290"/>
      <c r="BG1608" s="1290"/>
      <c r="BH1608" s="1290"/>
      <c r="BI1608" s="1290"/>
      <c r="BJ1608" s="1290"/>
      <c r="BK1608" s="1290"/>
      <c r="BL1608" s="1290"/>
      <c r="BM1608" s="1"/>
      <c r="BN1608" s="1290"/>
      <c r="BO1608" s="1290"/>
      <c r="BP1608" s="1290"/>
      <c r="BQ1608" s="542"/>
      <c r="BR1608" s="1286"/>
      <c r="BS1608" s="1460"/>
      <c r="BT1608" s="1286"/>
      <c r="BU1608" s="1307"/>
      <c r="BY1608" s="1307"/>
    </row>
    <row r="1609" spans="1:77" s="652" customFormat="1" ht="37.15" hidden="1" customHeight="1">
      <c r="A1609" s="837"/>
      <c r="B1609" s="832"/>
      <c r="C1609" s="832" t="s">
        <v>537</v>
      </c>
      <c r="D1609" s="640" t="s">
        <v>26</v>
      </c>
      <c r="E1609" s="640" t="s">
        <v>85</v>
      </c>
      <c r="F1609" s="640"/>
      <c r="G1609" s="651"/>
      <c r="H1609" s="643">
        <f t="shared" ref="H1609:H1615" si="722">J1609</f>
        <v>0.22</v>
      </c>
      <c r="I1609" s="644"/>
      <c r="J1609" s="645">
        <f t="shared" ref="J1609:J1615" si="723">K1609+AA1609+BM1609</f>
        <v>0.22</v>
      </c>
      <c r="K1609" s="1">
        <f t="shared" ref="K1609:K1615" si="724">L1609+T1609+X1609+Y1609+Z1609</f>
        <v>0.2</v>
      </c>
      <c r="L1609" s="1">
        <f t="shared" ref="L1609:L1615" si="725">M1609+S1609</f>
        <v>0.2</v>
      </c>
      <c r="M1609" s="1">
        <f t="shared" ref="M1609:M1615" si="726">N1609+R1609</f>
        <v>0.2</v>
      </c>
      <c r="N1609" s="1">
        <f t="shared" ref="N1609:N1615" si="727">O1609+P1609+Q1609</f>
        <v>0.1</v>
      </c>
      <c r="O1609" s="1">
        <v>0.1</v>
      </c>
      <c r="P1609" s="1"/>
      <c r="Q1609" s="1"/>
      <c r="R1609" s="1">
        <v>0.1</v>
      </c>
      <c r="S1609" s="1"/>
      <c r="T1609" s="1">
        <f t="shared" ref="T1609:T1615" si="728">U1609+V1609+W1609</f>
        <v>0</v>
      </c>
      <c r="U1609" s="1"/>
      <c r="V1609" s="1"/>
      <c r="W1609" s="1"/>
      <c r="X1609" s="1"/>
      <c r="Y1609" s="1"/>
      <c r="Z1609" s="1"/>
      <c r="AA1609" s="1">
        <f t="shared" ref="AA1609:AA1615" si="729">SUM(AB1609:AI1609)+AW1609+SUM(AY1609:BC1609)+SUM(BF1609:BL1609)</f>
        <v>0.02</v>
      </c>
      <c r="AB1609" s="1"/>
      <c r="AC1609" s="1"/>
      <c r="AD1609" s="1"/>
      <c r="AE1609" s="1"/>
      <c r="AF1609" s="1"/>
      <c r="AG1609" s="1"/>
      <c r="AH1609" s="1"/>
      <c r="AI1609" s="1">
        <f t="shared" ref="AI1609:AI1615" si="730">SUM(AJ1609:AV1609)+AX1609+SUM(BD1609:BE1609)</f>
        <v>0</v>
      </c>
      <c r="AJ1609" s="685"/>
      <c r="AK1609" s="685"/>
      <c r="AL1609" s="685"/>
      <c r="AM1609" s="685"/>
      <c r="AN1609" s="685"/>
      <c r="AO1609" s="685"/>
      <c r="AP1609" s="685"/>
      <c r="AQ1609" s="685"/>
      <c r="AR1609" s="685"/>
      <c r="AS1609" s="685"/>
      <c r="AT1609" s="685"/>
      <c r="AU1609" s="685"/>
      <c r="AV1609" s="685"/>
      <c r="AW1609" s="1"/>
      <c r="AX1609" s="685"/>
      <c r="AY1609" s="1">
        <v>0.02</v>
      </c>
      <c r="AZ1609" s="1"/>
      <c r="BA1609" s="1"/>
      <c r="BB1609" s="1"/>
      <c r="BC1609" s="1"/>
      <c r="BD1609" s="685"/>
      <c r="BE1609" s="685"/>
      <c r="BF1609" s="1"/>
      <c r="BG1609" s="1"/>
      <c r="BH1609" s="1"/>
      <c r="BI1609" s="1"/>
      <c r="BJ1609" s="1"/>
      <c r="BK1609" s="1"/>
      <c r="BL1609" s="1"/>
      <c r="BM1609" s="1">
        <f t="shared" ref="BM1609:BM1615" si="731">SUM(BN1609:BP1609)</f>
        <v>0</v>
      </c>
      <c r="BN1609" s="1"/>
      <c r="BO1609" s="1"/>
      <c r="BP1609" s="1"/>
      <c r="BQ1609" s="838"/>
    </row>
    <row r="1610" spans="1:77" s="652" customFormat="1" ht="40.15" hidden="1" customHeight="1">
      <c r="A1610" s="837"/>
      <c r="B1610" s="832"/>
      <c r="C1610" s="832" t="s">
        <v>538</v>
      </c>
      <c r="D1610" s="640" t="s">
        <v>26</v>
      </c>
      <c r="E1610" s="640" t="s">
        <v>85</v>
      </c>
      <c r="F1610" s="640"/>
      <c r="G1610" s="651"/>
      <c r="H1610" s="643">
        <f t="shared" si="722"/>
        <v>7.0000000000000007E-2</v>
      </c>
      <c r="I1610" s="644"/>
      <c r="J1610" s="645">
        <f t="shared" si="723"/>
        <v>7.0000000000000007E-2</v>
      </c>
      <c r="K1610" s="1">
        <f t="shared" si="724"/>
        <v>7.0000000000000007E-2</v>
      </c>
      <c r="L1610" s="1">
        <f t="shared" si="725"/>
        <v>7.0000000000000007E-2</v>
      </c>
      <c r="M1610" s="1">
        <f t="shared" si="726"/>
        <v>7.0000000000000007E-2</v>
      </c>
      <c r="N1610" s="1">
        <f t="shared" si="727"/>
        <v>0</v>
      </c>
      <c r="O1610" s="1"/>
      <c r="P1610" s="1"/>
      <c r="Q1610" s="1"/>
      <c r="R1610" s="1">
        <v>7.0000000000000007E-2</v>
      </c>
      <c r="S1610" s="1"/>
      <c r="T1610" s="1">
        <f t="shared" si="728"/>
        <v>0</v>
      </c>
      <c r="U1610" s="1"/>
      <c r="V1610" s="1"/>
      <c r="W1610" s="1"/>
      <c r="X1610" s="1"/>
      <c r="Y1610" s="1"/>
      <c r="Z1610" s="1"/>
      <c r="AA1610" s="1">
        <f t="shared" si="729"/>
        <v>0</v>
      </c>
      <c r="AB1610" s="1"/>
      <c r="AC1610" s="1"/>
      <c r="AD1610" s="1"/>
      <c r="AE1610" s="1"/>
      <c r="AF1610" s="1"/>
      <c r="AG1610" s="1"/>
      <c r="AH1610" s="1"/>
      <c r="AI1610" s="1">
        <f t="shared" si="730"/>
        <v>0</v>
      </c>
      <c r="AJ1610" s="685"/>
      <c r="AK1610" s="685"/>
      <c r="AL1610" s="685"/>
      <c r="AM1610" s="685"/>
      <c r="AN1610" s="685"/>
      <c r="AO1610" s="685"/>
      <c r="AP1610" s="685"/>
      <c r="AQ1610" s="685"/>
      <c r="AR1610" s="685"/>
      <c r="AS1610" s="685"/>
      <c r="AT1610" s="685"/>
      <c r="AU1610" s="685"/>
      <c r="AV1610" s="685"/>
      <c r="AW1610" s="1"/>
      <c r="AX1610" s="685"/>
      <c r="AY1610" s="1"/>
      <c r="AZ1610" s="1"/>
      <c r="BA1610" s="1"/>
      <c r="BB1610" s="1"/>
      <c r="BC1610" s="1"/>
      <c r="BD1610" s="685"/>
      <c r="BE1610" s="685"/>
      <c r="BF1610" s="1"/>
      <c r="BG1610" s="1"/>
      <c r="BH1610" s="1"/>
      <c r="BI1610" s="1"/>
      <c r="BJ1610" s="1"/>
      <c r="BK1610" s="1"/>
      <c r="BL1610" s="1"/>
      <c r="BM1610" s="1">
        <f t="shared" si="731"/>
        <v>0</v>
      </c>
      <c r="BN1610" s="1"/>
      <c r="BO1610" s="1"/>
      <c r="BP1610" s="1"/>
      <c r="BQ1610" s="838"/>
    </row>
    <row r="1611" spans="1:77" s="652" customFormat="1" hidden="1">
      <c r="A1611" s="837"/>
      <c r="B1611" s="832"/>
      <c r="C1611" s="832" t="s">
        <v>539</v>
      </c>
      <c r="D1611" s="640" t="s">
        <v>26</v>
      </c>
      <c r="E1611" s="640" t="s">
        <v>85</v>
      </c>
      <c r="F1611" s="640"/>
      <c r="G1611" s="651"/>
      <c r="H1611" s="643">
        <f t="shared" si="722"/>
        <v>0.2</v>
      </c>
      <c r="I1611" s="644"/>
      <c r="J1611" s="645">
        <f t="shared" si="723"/>
        <v>0.2</v>
      </c>
      <c r="K1611" s="1">
        <f t="shared" si="724"/>
        <v>0.2</v>
      </c>
      <c r="L1611" s="1">
        <f t="shared" si="725"/>
        <v>0.2</v>
      </c>
      <c r="M1611" s="1">
        <f t="shared" si="726"/>
        <v>0.2</v>
      </c>
      <c r="N1611" s="1">
        <f t="shared" si="727"/>
        <v>0.1</v>
      </c>
      <c r="O1611" s="1">
        <v>0.1</v>
      </c>
      <c r="P1611" s="1"/>
      <c r="Q1611" s="1"/>
      <c r="R1611" s="1">
        <v>0.1</v>
      </c>
      <c r="S1611" s="1"/>
      <c r="T1611" s="1">
        <f t="shared" si="728"/>
        <v>0</v>
      </c>
      <c r="U1611" s="1"/>
      <c r="V1611" s="1"/>
      <c r="W1611" s="1"/>
      <c r="X1611" s="1"/>
      <c r="Y1611" s="1"/>
      <c r="Z1611" s="1"/>
      <c r="AA1611" s="1">
        <f t="shared" si="729"/>
        <v>0</v>
      </c>
      <c r="AB1611" s="1"/>
      <c r="AC1611" s="1"/>
      <c r="AD1611" s="1"/>
      <c r="AE1611" s="1"/>
      <c r="AF1611" s="1"/>
      <c r="AG1611" s="1"/>
      <c r="AH1611" s="1"/>
      <c r="AI1611" s="1">
        <f t="shared" si="730"/>
        <v>0</v>
      </c>
      <c r="AJ1611" s="685"/>
      <c r="AK1611" s="685"/>
      <c r="AL1611" s="685"/>
      <c r="AM1611" s="685"/>
      <c r="AN1611" s="685"/>
      <c r="AO1611" s="685"/>
      <c r="AP1611" s="685"/>
      <c r="AQ1611" s="685"/>
      <c r="AR1611" s="685"/>
      <c r="AS1611" s="685"/>
      <c r="AT1611" s="685"/>
      <c r="AU1611" s="685"/>
      <c r="AV1611" s="685"/>
      <c r="AW1611" s="1"/>
      <c r="AX1611" s="685"/>
      <c r="AY1611" s="1"/>
      <c r="AZ1611" s="1"/>
      <c r="BA1611" s="1"/>
      <c r="BB1611" s="1"/>
      <c r="BC1611" s="1"/>
      <c r="BD1611" s="685"/>
      <c r="BE1611" s="685"/>
      <c r="BF1611" s="1"/>
      <c r="BG1611" s="1"/>
      <c r="BH1611" s="1"/>
      <c r="BI1611" s="1"/>
      <c r="BJ1611" s="1"/>
      <c r="BK1611" s="1"/>
      <c r="BL1611" s="1"/>
      <c r="BM1611" s="1">
        <f t="shared" si="731"/>
        <v>0</v>
      </c>
      <c r="BN1611" s="1"/>
      <c r="BO1611" s="1"/>
      <c r="BP1611" s="1"/>
      <c r="BQ1611" s="838"/>
    </row>
    <row r="1612" spans="1:77" s="652" customFormat="1" hidden="1">
      <c r="A1612" s="837"/>
      <c r="B1612" s="832"/>
      <c r="C1612" s="832" t="s">
        <v>540</v>
      </c>
      <c r="D1612" s="640" t="s">
        <v>26</v>
      </c>
      <c r="E1612" s="640" t="s">
        <v>85</v>
      </c>
      <c r="F1612" s="640"/>
      <c r="G1612" s="651"/>
      <c r="H1612" s="643">
        <f t="shared" si="722"/>
        <v>0.02</v>
      </c>
      <c r="I1612" s="644"/>
      <c r="J1612" s="645">
        <f t="shared" si="723"/>
        <v>0.02</v>
      </c>
      <c r="K1612" s="1">
        <f t="shared" si="724"/>
        <v>0.02</v>
      </c>
      <c r="L1612" s="1">
        <f t="shared" si="725"/>
        <v>0.02</v>
      </c>
      <c r="M1612" s="1">
        <f t="shared" si="726"/>
        <v>0.02</v>
      </c>
      <c r="N1612" s="1">
        <f t="shared" si="727"/>
        <v>0.01</v>
      </c>
      <c r="O1612" s="1">
        <v>0.01</v>
      </c>
      <c r="P1612" s="1"/>
      <c r="Q1612" s="1"/>
      <c r="R1612" s="1">
        <v>0.01</v>
      </c>
      <c r="S1612" s="1"/>
      <c r="T1612" s="1">
        <f t="shared" si="728"/>
        <v>0</v>
      </c>
      <c r="U1612" s="1"/>
      <c r="V1612" s="1"/>
      <c r="W1612" s="1"/>
      <c r="X1612" s="1"/>
      <c r="Y1612" s="1"/>
      <c r="Z1612" s="1"/>
      <c r="AA1612" s="1">
        <f t="shared" si="729"/>
        <v>0</v>
      </c>
      <c r="AB1612" s="1"/>
      <c r="AC1612" s="1"/>
      <c r="AD1612" s="1"/>
      <c r="AE1612" s="1"/>
      <c r="AF1612" s="1"/>
      <c r="AG1612" s="1"/>
      <c r="AH1612" s="1"/>
      <c r="AI1612" s="1">
        <f t="shared" si="730"/>
        <v>0</v>
      </c>
      <c r="AJ1612" s="685"/>
      <c r="AK1612" s="685"/>
      <c r="AL1612" s="685"/>
      <c r="AM1612" s="685"/>
      <c r="AN1612" s="685"/>
      <c r="AO1612" s="685"/>
      <c r="AP1612" s="685"/>
      <c r="AQ1612" s="685"/>
      <c r="AR1612" s="685"/>
      <c r="AS1612" s="685"/>
      <c r="AT1612" s="685"/>
      <c r="AU1612" s="685"/>
      <c r="AV1612" s="685"/>
      <c r="AW1612" s="1"/>
      <c r="AX1612" s="685"/>
      <c r="AY1612" s="1"/>
      <c r="AZ1612" s="1"/>
      <c r="BA1612" s="1"/>
      <c r="BB1612" s="1"/>
      <c r="BC1612" s="1"/>
      <c r="BD1612" s="685"/>
      <c r="BE1612" s="685"/>
      <c r="BF1612" s="1"/>
      <c r="BG1612" s="1"/>
      <c r="BH1612" s="1"/>
      <c r="BI1612" s="1"/>
      <c r="BJ1612" s="1"/>
      <c r="BK1612" s="1"/>
      <c r="BL1612" s="1"/>
      <c r="BM1612" s="1">
        <f t="shared" si="731"/>
        <v>0</v>
      </c>
      <c r="BN1612" s="1"/>
      <c r="BO1612" s="1"/>
      <c r="BP1612" s="1"/>
      <c r="BQ1612" s="838"/>
    </row>
    <row r="1613" spans="1:77" s="652" customFormat="1" ht="30" hidden="1">
      <c r="A1613" s="837"/>
      <c r="B1613" s="832"/>
      <c r="C1613" s="832" t="s">
        <v>541</v>
      </c>
      <c r="D1613" s="640" t="s">
        <v>26</v>
      </c>
      <c r="E1613" s="640" t="s">
        <v>85</v>
      </c>
      <c r="F1613" s="640"/>
      <c r="G1613" s="651"/>
      <c r="H1613" s="643">
        <f t="shared" si="722"/>
        <v>0.01</v>
      </c>
      <c r="I1613" s="644"/>
      <c r="J1613" s="645">
        <f t="shared" si="723"/>
        <v>0.01</v>
      </c>
      <c r="K1613" s="1">
        <f t="shared" si="724"/>
        <v>0</v>
      </c>
      <c r="L1613" s="1">
        <f t="shared" si="725"/>
        <v>0</v>
      </c>
      <c r="M1613" s="1">
        <f t="shared" si="726"/>
        <v>0</v>
      </c>
      <c r="N1613" s="1">
        <f t="shared" si="727"/>
        <v>0</v>
      </c>
      <c r="O1613" s="1"/>
      <c r="P1613" s="1"/>
      <c r="Q1613" s="1"/>
      <c r="R1613" s="1"/>
      <c r="S1613" s="1"/>
      <c r="T1613" s="1">
        <f t="shared" si="728"/>
        <v>0</v>
      </c>
      <c r="U1613" s="1"/>
      <c r="V1613" s="1"/>
      <c r="W1613" s="1"/>
      <c r="X1613" s="1"/>
      <c r="Y1613" s="1"/>
      <c r="Z1613" s="1"/>
      <c r="AA1613" s="1">
        <f t="shared" si="729"/>
        <v>0.01</v>
      </c>
      <c r="AB1613" s="1"/>
      <c r="AC1613" s="1"/>
      <c r="AD1613" s="1"/>
      <c r="AE1613" s="1"/>
      <c r="AF1613" s="1"/>
      <c r="AG1613" s="1"/>
      <c r="AH1613" s="1"/>
      <c r="AI1613" s="1">
        <f t="shared" si="730"/>
        <v>0</v>
      </c>
      <c r="AJ1613" s="685"/>
      <c r="AK1613" s="685"/>
      <c r="AL1613" s="685"/>
      <c r="AM1613" s="685"/>
      <c r="AN1613" s="685"/>
      <c r="AO1613" s="685"/>
      <c r="AP1613" s="685"/>
      <c r="AQ1613" s="685"/>
      <c r="AR1613" s="685"/>
      <c r="AS1613" s="685"/>
      <c r="AT1613" s="685"/>
      <c r="AU1613" s="685"/>
      <c r="AV1613" s="685"/>
      <c r="AW1613" s="1"/>
      <c r="AX1613" s="685"/>
      <c r="AY1613" s="1">
        <v>0.01</v>
      </c>
      <c r="AZ1613" s="1"/>
      <c r="BA1613" s="1"/>
      <c r="BB1613" s="1"/>
      <c r="BC1613" s="1"/>
      <c r="BD1613" s="685"/>
      <c r="BE1613" s="685"/>
      <c r="BF1613" s="1"/>
      <c r="BG1613" s="1"/>
      <c r="BH1613" s="1"/>
      <c r="BI1613" s="1"/>
      <c r="BJ1613" s="1"/>
      <c r="BK1613" s="1"/>
      <c r="BL1613" s="1"/>
      <c r="BM1613" s="1">
        <f t="shared" si="731"/>
        <v>0</v>
      </c>
      <c r="BN1613" s="1"/>
      <c r="BO1613" s="1"/>
      <c r="BP1613" s="1"/>
      <c r="BQ1613" s="838"/>
    </row>
    <row r="1614" spans="1:77" s="652" customFormat="1" hidden="1">
      <c r="A1614" s="837"/>
      <c r="B1614" s="980" t="s">
        <v>114</v>
      </c>
      <c r="C1614" s="832" t="s">
        <v>542</v>
      </c>
      <c r="D1614" s="699" t="s">
        <v>26</v>
      </c>
      <c r="E1614" s="640" t="s">
        <v>85</v>
      </c>
      <c r="F1614" s="699"/>
      <c r="G1614" s="651"/>
      <c r="H1614" s="643">
        <f t="shared" si="722"/>
        <v>0.06</v>
      </c>
      <c r="I1614" s="644"/>
      <c r="J1614" s="645">
        <f t="shared" si="723"/>
        <v>0.06</v>
      </c>
      <c r="K1614" s="1">
        <f t="shared" si="724"/>
        <v>0.06</v>
      </c>
      <c r="L1614" s="1">
        <f t="shared" si="725"/>
        <v>0.06</v>
      </c>
      <c r="M1614" s="1">
        <f t="shared" si="726"/>
        <v>0.06</v>
      </c>
      <c r="N1614" s="1">
        <f t="shared" si="727"/>
        <v>0</v>
      </c>
      <c r="O1614" s="1"/>
      <c r="P1614" s="1"/>
      <c r="Q1614" s="1"/>
      <c r="R1614" s="1">
        <v>0.06</v>
      </c>
      <c r="S1614" s="1"/>
      <c r="T1614" s="1">
        <f t="shared" si="728"/>
        <v>0</v>
      </c>
      <c r="U1614" s="1"/>
      <c r="V1614" s="1"/>
      <c r="W1614" s="1"/>
      <c r="X1614" s="1"/>
      <c r="Y1614" s="1"/>
      <c r="Z1614" s="1"/>
      <c r="AA1614" s="1">
        <f t="shared" si="729"/>
        <v>0</v>
      </c>
      <c r="AB1614" s="1"/>
      <c r="AC1614" s="1"/>
      <c r="AD1614" s="1"/>
      <c r="AE1614" s="1"/>
      <c r="AF1614" s="1"/>
      <c r="AG1614" s="1"/>
      <c r="AH1614" s="1"/>
      <c r="AI1614" s="1">
        <f t="shared" si="730"/>
        <v>0</v>
      </c>
      <c r="AJ1614" s="685"/>
      <c r="AK1614" s="685"/>
      <c r="AL1614" s="685"/>
      <c r="AM1614" s="685"/>
      <c r="AN1614" s="685"/>
      <c r="AO1614" s="685"/>
      <c r="AP1614" s="685"/>
      <c r="AQ1614" s="685"/>
      <c r="AR1614" s="685"/>
      <c r="AS1614" s="685"/>
      <c r="AT1614" s="685"/>
      <c r="AU1614" s="685"/>
      <c r="AV1614" s="685"/>
      <c r="AW1614" s="1"/>
      <c r="AX1614" s="685"/>
      <c r="AY1614" s="1"/>
      <c r="AZ1614" s="1"/>
      <c r="BA1614" s="1"/>
      <c r="BB1614" s="1"/>
      <c r="BC1614" s="1"/>
      <c r="BD1614" s="685"/>
      <c r="BE1614" s="685"/>
      <c r="BF1614" s="1"/>
      <c r="BG1614" s="1"/>
      <c r="BH1614" s="1"/>
      <c r="BI1614" s="1"/>
      <c r="BJ1614" s="1"/>
      <c r="BK1614" s="1"/>
      <c r="BL1614" s="1"/>
      <c r="BM1614" s="1">
        <f t="shared" si="731"/>
        <v>0</v>
      </c>
      <c r="BN1614" s="1"/>
      <c r="BO1614" s="1"/>
      <c r="BP1614" s="1"/>
      <c r="BQ1614" s="838"/>
    </row>
    <row r="1615" spans="1:77" s="652" customFormat="1" ht="30" hidden="1">
      <c r="A1615" s="638"/>
      <c r="B1615" s="832"/>
      <c r="C1615" s="1000" t="s">
        <v>543</v>
      </c>
      <c r="D1615" s="640" t="s">
        <v>26</v>
      </c>
      <c r="E1615" s="640" t="s">
        <v>85</v>
      </c>
      <c r="F1615" s="641"/>
      <c r="G1615" s="651"/>
      <c r="H1615" s="643">
        <f t="shared" si="722"/>
        <v>0.06</v>
      </c>
      <c r="I1615" s="644"/>
      <c r="J1615" s="645">
        <f t="shared" si="723"/>
        <v>0.06</v>
      </c>
      <c r="K1615" s="1">
        <f t="shared" si="724"/>
        <v>0.06</v>
      </c>
      <c r="L1615" s="1">
        <f t="shared" si="725"/>
        <v>0.06</v>
      </c>
      <c r="M1615" s="1">
        <f t="shared" si="726"/>
        <v>0.06</v>
      </c>
      <c r="N1615" s="1">
        <f t="shared" si="727"/>
        <v>0</v>
      </c>
      <c r="O1615" s="1"/>
      <c r="P1615" s="1"/>
      <c r="Q1615" s="1"/>
      <c r="R1615" s="1">
        <v>0.06</v>
      </c>
      <c r="S1615" s="1"/>
      <c r="T1615" s="1">
        <f t="shared" si="728"/>
        <v>0</v>
      </c>
      <c r="U1615" s="1"/>
      <c r="V1615" s="1"/>
      <c r="W1615" s="1"/>
      <c r="X1615" s="1"/>
      <c r="Y1615" s="1"/>
      <c r="Z1615" s="1"/>
      <c r="AA1615" s="1">
        <f t="shared" si="729"/>
        <v>0</v>
      </c>
      <c r="AB1615" s="1"/>
      <c r="AC1615" s="1"/>
      <c r="AD1615" s="1"/>
      <c r="AE1615" s="1"/>
      <c r="AF1615" s="1"/>
      <c r="AG1615" s="1"/>
      <c r="AH1615" s="1"/>
      <c r="AI1615" s="1">
        <f t="shared" si="730"/>
        <v>0</v>
      </c>
      <c r="AJ1615" s="685"/>
      <c r="AK1615" s="685"/>
      <c r="AL1615" s="685"/>
      <c r="AM1615" s="685"/>
      <c r="AN1615" s="685"/>
      <c r="AO1615" s="685"/>
      <c r="AP1615" s="685"/>
      <c r="AQ1615" s="685"/>
      <c r="AR1615" s="685"/>
      <c r="AS1615" s="685"/>
      <c r="AT1615" s="685"/>
      <c r="AU1615" s="685"/>
      <c r="AV1615" s="685"/>
      <c r="AW1615" s="1"/>
      <c r="AX1615" s="685"/>
      <c r="AY1615" s="1"/>
      <c r="AZ1615" s="1"/>
      <c r="BA1615" s="1"/>
      <c r="BB1615" s="1"/>
      <c r="BC1615" s="1"/>
      <c r="BD1615" s="685"/>
      <c r="BE1615" s="685"/>
      <c r="BF1615" s="1"/>
      <c r="BG1615" s="1"/>
      <c r="BH1615" s="1"/>
      <c r="BI1615" s="1"/>
      <c r="BJ1615" s="1"/>
      <c r="BK1615" s="1"/>
      <c r="BL1615" s="1"/>
      <c r="BM1615" s="1">
        <f t="shared" si="731"/>
        <v>0</v>
      </c>
      <c r="BN1615" s="1"/>
      <c r="BO1615" s="1"/>
      <c r="BP1615" s="1"/>
      <c r="BQ1615" s="838"/>
    </row>
    <row r="1616" spans="1:77" s="652" customFormat="1" hidden="1">
      <c r="A1616" s="1083"/>
      <c r="B1616" s="1461"/>
      <c r="C1616" s="1458"/>
      <c r="D1616" s="640"/>
      <c r="E1616" s="640"/>
      <c r="F1616" s="1462"/>
      <c r="G1616" s="651"/>
      <c r="H1616" s="643"/>
      <c r="I1616" s="644"/>
      <c r="J1616" s="645"/>
      <c r="K1616" s="1"/>
      <c r="L1616" s="1"/>
      <c r="M1616" s="1"/>
      <c r="N1616" s="1"/>
      <c r="O1616" s="1463"/>
      <c r="P1616" s="1463"/>
      <c r="Q1616" s="1463"/>
      <c r="R1616" s="1463"/>
      <c r="S1616" s="1463"/>
      <c r="T1616" s="648"/>
      <c r="U1616" s="1463"/>
      <c r="V1616" s="1463"/>
      <c r="W1616" s="1463"/>
      <c r="X1616" s="1463"/>
      <c r="Y1616" s="1463"/>
      <c r="Z1616" s="1463"/>
      <c r="AA1616" s="1"/>
      <c r="AB1616" s="1463"/>
      <c r="AC1616" s="1463"/>
      <c r="AD1616" s="1463"/>
      <c r="AE1616" s="1463"/>
      <c r="AF1616" s="1463"/>
      <c r="AG1616" s="1463"/>
      <c r="AH1616" s="1463"/>
      <c r="AI1616" s="1"/>
      <c r="AJ1616" s="1463"/>
      <c r="AK1616" s="1463"/>
      <c r="AL1616" s="1463"/>
      <c r="AM1616" s="1463"/>
      <c r="AN1616" s="1463"/>
      <c r="AO1616" s="1463"/>
      <c r="AP1616" s="1463"/>
      <c r="AQ1616" s="1463"/>
      <c r="AR1616" s="1463"/>
      <c r="AS1616" s="1463"/>
      <c r="AT1616" s="1463"/>
      <c r="AU1616" s="1149"/>
      <c r="AV1616" s="1463"/>
      <c r="AW1616" s="1463"/>
      <c r="AX1616" s="1463"/>
      <c r="AY1616" s="1463"/>
      <c r="AZ1616" s="1463"/>
      <c r="BA1616" s="1463"/>
      <c r="BB1616" s="1463"/>
      <c r="BC1616" s="1463"/>
      <c r="BD1616" s="1463"/>
      <c r="BE1616" s="1463"/>
      <c r="BF1616" s="1463"/>
      <c r="BG1616" s="1463"/>
      <c r="BH1616" s="1463"/>
      <c r="BI1616" s="1463"/>
      <c r="BJ1616" s="1463"/>
      <c r="BK1616" s="1463"/>
      <c r="BL1616" s="1463"/>
      <c r="BM1616" s="1"/>
      <c r="BN1616" s="1463"/>
      <c r="BO1616" s="1463"/>
      <c r="BP1616" s="1463"/>
      <c r="BQ1616" s="542"/>
      <c r="BR1616" s="1464"/>
      <c r="BS1616" s="1465"/>
      <c r="BT1616" s="1464"/>
      <c r="BU1616" s="1466"/>
      <c r="BY1616" s="1466"/>
    </row>
    <row r="1617" spans="1:77" s="652" customFormat="1" hidden="1">
      <c r="A1617" s="1083"/>
      <c r="B1617" s="1461"/>
      <c r="C1617" s="1458"/>
      <c r="D1617" s="640"/>
      <c r="E1617" s="640"/>
      <c r="F1617" s="1462"/>
      <c r="G1617" s="651"/>
      <c r="H1617" s="643"/>
      <c r="I1617" s="644"/>
      <c r="J1617" s="645"/>
      <c r="K1617" s="1"/>
      <c r="L1617" s="1"/>
      <c r="M1617" s="1"/>
      <c r="N1617" s="1"/>
      <c r="O1617" s="1463"/>
      <c r="P1617" s="1463"/>
      <c r="Q1617" s="1463"/>
      <c r="R1617" s="1463"/>
      <c r="S1617" s="1463"/>
      <c r="T1617" s="648"/>
      <c r="U1617" s="1463"/>
      <c r="V1617" s="1463"/>
      <c r="W1617" s="1463"/>
      <c r="X1617" s="1463"/>
      <c r="Y1617" s="1463"/>
      <c r="Z1617" s="1463"/>
      <c r="AA1617" s="1"/>
      <c r="AB1617" s="1463"/>
      <c r="AC1617" s="1463"/>
      <c r="AD1617" s="1463"/>
      <c r="AE1617" s="1463"/>
      <c r="AF1617" s="1463"/>
      <c r="AG1617" s="1463"/>
      <c r="AH1617" s="1463"/>
      <c r="AI1617" s="1"/>
      <c r="AJ1617" s="1463"/>
      <c r="AK1617" s="1463"/>
      <c r="AL1617" s="1463"/>
      <c r="AM1617" s="1463"/>
      <c r="AN1617" s="1463"/>
      <c r="AO1617" s="1463"/>
      <c r="AP1617" s="1463"/>
      <c r="AQ1617" s="1463"/>
      <c r="AR1617" s="1463"/>
      <c r="AS1617" s="1463"/>
      <c r="AT1617" s="1463"/>
      <c r="AU1617" s="1149"/>
      <c r="AV1617" s="1463"/>
      <c r="AW1617" s="1463"/>
      <c r="AX1617" s="1463"/>
      <c r="AY1617" s="1463"/>
      <c r="AZ1617" s="1463"/>
      <c r="BA1617" s="1463"/>
      <c r="BB1617" s="1463"/>
      <c r="BC1617" s="1463"/>
      <c r="BD1617" s="1463"/>
      <c r="BE1617" s="1463"/>
      <c r="BF1617" s="1463"/>
      <c r="BG1617" s="1463"/>
      <c r="BH1617" s="1463"/>
      <c r="BI1617" s="1463"/>
      <c r="BJ1617" s="1463"/>
      <c r="BK1617" s="1463"/>
      <c r="BL1617" s="1463"/>
      <c r="BM1617" s="1"/>
      <c r="BN1617" s="1463"/>
      <c r="BO1617" s="1463"/>
      <c r="BP1617" s="1463"/>
      <c r="BQ1617" s="542"/>
      <c r="BR1617" s="1464"/>
      <c r="BS1617" s="1465"/>
      <c r="BT1617" s="1464"/>
      <c r="BU1617" s="1466"/>
      <c r="BY1617" s="1466"/>
    </row>
    <row r="1618" spans="1:77" s="652" customFormat="1" hidden="1">
      <c r="A1618" s="1083"/>
      <c r="B1618" s="1461"/>
      <c r="C1618" s="1458"/>
      <c r="D1618" s="640"/>
      <c r="E1618" s="640"/>
      <c r="F1618" s="1462"/>
      <c r="G1618" s="651"/>
      <c r="H1618" s="643"/>
      <c r="I1618" s="644"/>
      <c r="J1618" s="645"/>
      <c r="K1618" s="1"/>
      <c r="L1618" s="1"/>
      <c r="M1618" s="1"/>
      <c r="N1618" s="1"/>
      <c r="O1618" s="1463"/>
      <c r="P1618" s="1463"/>
      <c r="Q1618" s="1463"/>
      <c r="R1618" s="1463"/>
      <c r="S1618" s="1463"/>
      <c r="T1618" s="648"/>
      <c r="U1618" s="1463"/>
      <c r="V1618" s="1463"/>
      <c r="W1618" s="1463"/>
      <c r="X1618" s="1463"/>
      <c r="Y1618" s="1463"/>
      <c r="Z1618" s="1463"/>
      <c r="AA1618" s="1"/>
      <c r="AB1618" s="1463"/>
      <c r="AC1618" s="1463"/>
      <c r="AD1618" s="1463"/>
      <c r="AE1618" s="1463"/>
      <c r="AF1618" s="1463"/>
      <c r="AG1618" s="1463"/>
      <c r="AH1618" s="1463"/>
      <c r="AI1618" s="1"/>
      <c r="AJ1618" s="1463"/>
      <c r="AK1618" s="1463"/>
      <c r="AL1618" s="1463"/>
      <c r="AM1618" s="1463"/>
      <c r="AN1618" s="1463"/>
      <c r="AO1618" s="1463"/>
      <c r="AP1618" s="1463"/>
      <c r="AQ1618" s="1463"/>
      <c r="AR1618" s="1463"/>
      <c r="AS1618" s="1463"/>
      <c r="AT1618" s="1463"/>
      <c r="AU1618" s="1149"/>
      <c r="AV1618" s="1463"/>
      <c r="AW1618" s="1463"/>
      <c r="AX1618" s="1463"/>
      <c r="AY1618" s="1463"/>
      <c r="AZ1618" s="1463"/>
      <c r="BA1618" s="1463"/>
      <c r="BB1618" s="1463"/>
      <c r="BC1618" s="1463"/>
      <c r="BD1618" s="1463"/>
      <c r="BE1618" s="1463"/>
      <c r="BF1618" s="1463"/>
      <c r="BG1618" s="1463"/>
      <c r="BH1618" s="1463"/>
      <c r="BI1618" s="1463"/>
      <c r="BJ1618" s="1463"/>
      <c r="BK1618" s="1463"/>
      <c r="BL1618" s="1463"/>
      <c r="BM1618" s="1"/>
      <c r="BN1618" s="1463"/>
      <c r="BO1618" s="1463"/>
      <c r="BP1618" s="1463"/>
      <c r="BQ1618" s="542"/>
      <c r="BR1618" s="1464"/>
      <c r="BS1618" s="1465"/>
      <c r="BT1618" s="1464"/>
      <c r="BU1618" s="1466"/>
      <c r="BY1618" s="1466"/>
    </row>
    <row r="1619" spans="1:77" s="652" customFormat="1" hidden="1">
      <c r="A1619" s="1083"/>
      <c r="B1619" s="1461"/>
      <c r="C1619" s="1458"/>
      <c r="D1619" s="640"/>
      <c r="E1619" s="640"/>
      <c r="F1619" s="1462"/>
      <c r="G1619" s="651"/>
      <c r="H1619" s="643"/>
      <c r="I1619" s="644"/>
      <c r="J1619" s="645"/>
      <c r="K1619" s="1"/>
      <c r="L1619" s="1"/>
      <c r="M1619" s="1"/>
      <c r="N1619" s="1"/>
      <c r="O1619" s="1463"/>
      <c r="P1619" s="1463"/>
      <c r="Q1619" s="1463"/>
      <c r="R1619" s="1463"/>
      <c r="S1619" s="1463"/>
      <c r="T1619" s="648"/>
      <c r="U1619" s="1463"/>
      <c r="V1619" s="1463"/>
      <c r="W1619" s="1463"/>
      <c r="X1619" s="1463"/>
      <c r="Y1619" s="1463"/>
      <c r="Z1619" s="1463"/>
      <c r="AA1619" s="1"/>
      <c r="AB1619" s="1463"/>
      <c r="AC1619" s="1463"/>
      <c r="AD1619" s="1463"/>
      <c r="AE1619" s="1463"/>
      <c r="AF1619" s="1463"/>
      <c r="AG1619" s="1463"/>
      <c r="AH1619" s="1463"/>
      <c r="AI1619" s="1"/>
      <c r="AJ1619" s="1463"/>
      <c r="AK1619" s="1463"/>
      <c r="AL1619" s="1463"/>
      <c r="AM1619" s="1463"/>
      <c r="AN1619" s="1463"/>
      <c r="AO1619" s="1463"/>
      <c r="AP1619" s="1463"/>
      <c r="AQ1619" s="1463"/>
      <c r="AR1619" s="1463"/>
      <c r="AS1619" s="1463"/>
      <c r="AT1619" s="1463"/>
      <c r="AU1619" s="1149"/>
      <c r="AV1619" s="1463"/>
      <c r="AW1619" s="1463"/>
      <c r="AX1619" s="1463"/>
      <c r="AY1619" s="1463"/>
      <c r="AZ1619" s="1463"/>
      <c r="BA1619" s="1463"/>
      <c r="BB1619" s="1463"/>
      <c r="BC1619" s="1463"/>
      <c r="BD1619" s="1463"/>
      <c r="BE1619" s="1463"/>
      <c r="BF1619" s="1463"/>
      <c r="BG1619" s="1463"/>
      <c r="BH1619" s="1463"/>
      <c r="BI1619" s="1463"/>
      <c r="BJ1619" s="1463"/>
      <c r="BK1619" s="1463"/>
      <c r="BL1619" s="1463"/>
      <c r="BM1619" s="1"/>
      <c r="BN1619" s="1463"/>
      <c r="BO1619" s="1463"/>
      <c r="BP1619" s="1463"/>
      <c r="BQ1619" s="542"/>
      <c r="BR1619" s="1464"/>
      <c r="BS1619" s="1465"/>
      <c r="BT1619" s="1464"/>
      <c r="BU1619" s="1466"/>
      <c r="BY1619" s="1466"/>
    </row>
    <row r="1620" spans="1:77" s="812" customFormat="1" hidden="1">
      <c r="A1620" s="638"/>
      <c r="B1620" s="732">
        <v>78</v>
      </c>
      <c r="C1620" s="982" t="s">
        <v>544</v>
      </c>
      <c r="D1620" s="640" t="s">
        <v>26</v>
      </c>
      <c r="E1620" s="809" t="s">
        <v>87</v>
      </c>
      <c r="F1620" s="640"/>
      <c r="G1620" s="1255">
        <f t="shared" ref="G1620:G1621" si="732">F1620-H1620</f>
        <v>-0.02</v>
      </c>
      <c r="H1620" s="643">
        <f t="shared" ref="H1620:H1621" si="733">J1620</f>
        <v>0.02</v>
      </c>
      <c r="I1620" s="644"/>
      <c r="J1620" s="645">
        <f>K1620+AA1620+BM1620</f>
        <v>0.02</v>
      </c>
      <c r="K1620" s="1">
        <f t="shared" ref="K1620:K1621" si="734">L1620+T1620+X1620+Y1620+Z1620</f>
        <v>0</v>
      </c>
      <c r="L1620" s="1">
        <f t="shared" ref="L1620:L1621" si="735">M1620+S1620</f>
        <v>0</v>
      </c>
      <c r="M1620" s="1">
        <f t="shared" ref="M1620:M1621" si="736">N1620+R1620</f>
        <v>0</v>
      </c>
      <c r="N1620" s="1">
        <f t="shared" ref="N1620:N1621" si="737">O1620+P1620+Q1620</f>
        <v>0</v>
      </c>
      <c r="O1620" s="1"/>
      <c r="P1620" s="1"/>
      <c r="Q1620" s="1"/>
      <c r="R1620" s="1"/>
      <c r="S1620" s="1"/>
      <c r="T1620" s="1">
        <f t="shared" ref="T1620:T1621" si="738">U1620+V1620+W1620</f>
        <v>0</v>
      </c>
      <c r="U1620" s="1"/>
      <c r="V1620" s="1"/>
      <c r="W1620" s="1"/>
      <c r="X1620" s="1"/>
      <c r="Y1620" s="1"/>
      <c r="Z1620" s="1"/>
      <c r="AA1620" s="1">
        <f t="shared" ref="AA1620:AA1621" si="739">SUM(AB1620:AI1620)+AW1620+SUM(AY1620:BC1620)+SUM(BF1620:BL1620)</f>
        <v>0.02</v>
      </c>
      <c r="AB1620" s="1"/>
      <c r="AC1620" s="1"/>
      <c r="AD1620" s="1"/>
      <c r="AE1620" s="1"/>
      <c r="AF1620" s="1"/>
      <c r="AG1620" s="1"/>
      <c r="AH1620" s="1"/>
      <c r="AI1620" s="1">
        <f t="shared" ref="AI1620:AI1621" si="740">SUM(AJ1620:AV1620)+AX1620+BD1620+BE1620</f>
        <v>0</v>
      </c>
      <c r="AJ1620" s="1"/>
      <c r="AK1620" s="1"/>
      <c r="AL1620" s="1"/>
      <c r="AM1620" s="1"/>
      <c r="AN1620" s="1"/>
      <c r="AO1620" s="1"/>
      <c r="AP1620" s="1"/>
      <c r="AQ1620" s="1"/>
      <c r="AR1620" s="1"/>
      <c r="AS1620" s="1"/>
      <c r="AT1620" s="1"/>
      <c r="AU1620" s="1"/>
      <c r="AV1620" s="1"/>
      <c r="AW1620" s="1"/>
      <c r="AX1620" s="1"/>
      <c r="AY1620" s="1">
        <v>0.02</v>
      </c>
      <c r="AZ1620" s="1"/>
      <c r="BA1620" s="1"/>
      <c r="BB1620" s="1"/>
      <c r="BC1620" s="1"/>
      <c r="BD1620" s="1"/>
      <c r="BE1620" s="1"/>
      <c r="BF1620" s="1"/>
      <c r="BG1620" s="1"/>
      <c r="BH1620" s="1"/>
      <c r="BI1620" s="1"/>
      <c r="BJ1620" s="1"/>
      <c r="BK1620" s="1"/>
      <c r="BL1620" s="1"/>
      <c r="BM1620" s="1">
        <f t="shared" ref="BM1620:BM1621" si="741">SUM(BN1620:BP1620)</f>
        <v>0</v>
      </c>
      <c r="BN1620" s="1"/>
      <c r="BO1620" s="1"/>
      <c r="BP1620" s="1"/>
      <c r="BQ1620" s="643"/>
      <c r="BR1620" s="811"/>
    </row>
    <row r="1621" spans="1:77" s="812" customFormat="1" ht="25.5" hidden="1">
      <c r="A1621" s="638"/>
      <c r="B1621" s="732">
        <v>79</v>
      </c>
      <c r="C1621" s="982" t="s">
        <v>545</v>
      </c>
      <c r="D1621" s="640" t="s">
        <v>26</v>
      </c>
      <c r="E1621" s="809" t="s">
        <v>87</v>
      </c>
      <c r="F1621" s="640"/>
      <c r="G1621" s="1255">
        <f t="shared" si="732"/>
        <v>-0.4</v>
      </c>
      <c r="H1621" s="643">
        <f t="shared" si="733"/>
        <v>0.4</v>
      </c>
      <c r="I1621" s="644"/>
      <c r="J1621" s="645">
        <f>K1621+AA1621+BM1621</f>
        <v>0.4</v>
      </c>
      <c r="K1621" s="1">
        <f t="shared" si="734"/>
        <v>0.4</v>
      </c>
      <c r="L1621" s="1">
        <f t="shared" si="735"/>
        <v>0.4</v>
      </c>
      <c r="M1621" s="1">
        <f t="shared" si="736"/>
        <v>0.1</v>
      </c>
      <c r="N1621" s="1">
        <f t="shared" si="737"/>
        <v>0</v>
      </c>
      <c r="O1621" s="1"/>
      <c r="P1621" s="1"/>
      <c r="Q1621" s="1"/>
      <c r="R1621" s="1">
        <v>0.1</v>
      </c>
      <c r="S1621" s="1">
        <v>0.3</v>
      </c>
      <c r="T1621" s="1">
        <f t="shared" si="738"/>
        <v>0</v>
      </c>
      <c r="U1621" s="1"/>
      <c r="V1621" s="1"/>
      <c r="W1621" s="1"/>
      <c r="X1621" s="1"/>
      <c r="Y1621" s="1"/>
      <c r="Z1621" s="1"/>
      <c r="AA1621" s="1">
        <f t="shared" si="739"/>
        <v>0</v>
      </c>
      <c r="AB1621" s="1"/>
      <c r="AC1621" s="1"/>
      <c r="AD1621" s="1"/>
      <c r="AE1621" s="1"/>
      <c r="AF1621" s="1"/>
      <c r="AG1621" s="1"/>
      <c r="AH1621" s="1"/>
      <c r="AI1621" s="1">
        <f t="shared" si="740"/>
        <v>0</v>
      </c>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c r="BL1621" s="1"/>
      <c r="BM1621" s="1">
        <f t="shared" si="741"/>
        <v>0</v>
      </c>
      <c r="BN1621" s="1"/>
      <c r="BO1621" s="1"/>
      <c r="BP1621" s="1"/>
      <c r="BQ1621" s="643"/>
      <c r="BR1621" s="811"/>
    </row>
    <row r="1622" spans="1:77" s="652" customFormat="1" hidden="1">
      <c r="A1622" s="1083"/>
      <c r="B1622" s="1461"/>
      <c r="C1622" s="1458"/>
      <c r="D1622" s="640"/>
      <c r="E1622" s="640"/>
      <c r="F1622" s="1462"/>
      <c r="G1622" s="651"/>
      <c r="H1622" s="643"/>
      <c r="I1622" s="644"/>
      <c r="J1622" s="645"/>
      <c r="K1622" s="1"/>
      <c r="L1622" s="1"/>
      <c r="M1622" s="1"/>
      <c r="N1622" s="1"/>
      <c r="O1622" s="1463"/>
      <c r="P1622" s="1463"/>
      <c r="Q1622" s="1463"/>
      <c r="R1622" s="1463"/>
      <c r="S1622" s="1463"/>
      <c r="T1622" s="648"/>
      <c r="U1622" s="1463"/>
      <c r="V1622" s="1463"/>
      <c r="W1622" s="1463"/>
      <c r="X1622" s="1463"/>
      <c r="Y1622" s="1463"/>
      <c r="Z1622" s="1463"/>
      <c r="AA1622" s="1"/>
      <c r="AB1622" s="1463"/>
      <c r="AC1622" s="1463"/>
      <c r="AD1622" s="1463"/>
      <c r="AE1622" s="1463"/>
      <c r="AF1622" s="1463"/>
      <c r="AG1622" s="1463"/>
      <c r="AH1622" s="1463"/>
      <c r="AI1622" s="1"/>
      <c r="AJ1622" s="1463"/>
      <c r="AK1622" s="1463"/>
      <c r="AL1622" s="1463"/>
      <c r="AM1622" s="1463"/>
      <c r="AN1622" s="1463"/>
      <c r="AO1622" s="1463"/>
      <c r="AP1622" s="1463"/>
      <c r="AQ1622" s="1463"/>
      <c r="AR1622" s="1463"/>
      <c r="AS1622" s="1463"/>
      <c r="AT1622" s="1463"/>
      <c r="AU1622" s="1149"/>
      <c r="AV1622" s="1463"/>
      <c r="AW1622" s="1463"/>
      <c r="AX1622" s="1463"/>
      <c r="AY1622" s="1463"/>
      <c r="AZ1622" s="1463"/>
      <c r="BA1622" s="1463"/>
      <c r="BB1622" s="1463"/>
      <c r="BC1622" s="1463"/>
      <c r="BD1622" s="1463"/>
      <c r="BE1622" s="1463"/>
      <c r="BF1622" s="1463"/>
      <c r="BG1622" s="1463"/>
      <c r="BH1622" s="1463"/>
      <c r="BI1622" s="1463"/>
      <c r="BJ1622" s="1463"/>
      <c r="BK1622" s="1463"/>
      <c r="BL1622" s="1463"/>
      <c r="BM1622" s="1"/>
      <c r="BN1622" s="1463"/>
      <c r="BO1622" s="1463"/>
      <c r="BP1622" s="1463"/>
      <c r="BQ1622" s="542"/>
      <c r="BR1622" s="1464"/>
      <c r="BS1622" s="1465"/>
      <c r="BT1622" s="1464"/>
      <c r="BU1622" s="1466"/>
      <c r="BY1622" s="1466"/>
    </row>
    <row r="1623" spans="1:77" s="652" customFormat="1" hidden="1">
      <c r="A1623" s="1083"/>
      <c r="B1623" s="1461"/>
      <c r="C1623" s="1458"/>
      <c r="D1623" s="640"/>
      <c r="E1623" s="640"/>
      <c r="F1623" s="1462"/>
      <c r="G1623" s="651"/>
      <c r="H1623" s="643"/>
      <c r="I1623" s="644"/>
      <c r="J1623" s="645"/>
      <c r="K1623" s="1"/>
      <c r="L1623" s="1"/>
      <c r="M1623" s="1"/>
      <c r="N1623" s="1"/>
      <c r="O1623" s="1463"/>
      <c r="P1623" s="1463"/>
      <c r="Q1623" s="1463"/>
      <c r="R1623" s="1463"/>
      <c r="S1623" s="1463"/>
      <c r="T1623" s="648"/>
      <c r="U1623" s="1463"/>
      <c r="V1623" s="1463"/>
      <c r="W1623" s="1463"/>
      <c r="X1623" s="1463"/>
      <c r="Y1623" s="1463"/>
      <c r="Z1623" s="1463"/>
      <c r="AA1623" s="1"/>
      <c r="AB1623" s="1463"/>
      <c r="AC1623" s="1463"/>
      <c r="AD1623" s="1463"/>
      <c r="AE1623" s="1463"/>
      <c r="AF1623" s="1463"/>
      <c r="AG1623" s="1463"/>
      <c r="AH1623" s="1463"/>
      <c r="AI1623" s="1"/>
      <c r="AJ1623" s="1463"/>
      <c r="AK1623" s="1463"/>
      <c r="AL1623" s="1463"/>
      <c r="AM1623" s="1463"/>
      <c r="AN1623" s="1463"/>
      <c r="AO1623" s="1463"/>
      <c r="AP1623" s="1463"/>
      <c r="AQ1623" s="1463"/>
      <c r="AR1623" s="1463"/>
      <c r="AS1623" s="1463"/>
      <c r="AT1623" s="1463"/>
      <c r="AU1623" s="1149"/>
      <c r="AV1623" s="1463"/>
      <c r="AW1623" s="1463"/>
      <c r="AX1623" s="1463"/>
      <c r="AY1623" s="1463"/>
      <c r="AZ1623" s="1463"/>
      <c r="BA1623" s="1463"/>
      <c r="BB1623" s="1463"/>
      <c r="BC1623" s="1463"/>
      <c r="BD1623" s="1463"/>
      <c r="BE1623" s="1463"/>
      <c r="BF1623" s="1463"/>
      <c r="BG1623" s="1463"/>
      <c r="BH1623" s="1463"/>
      <c r="BI1623" s="1463"/>
      <c r="BJ1623" s="1463"/>
      <c r="BK1623" s="1463"/>
      <c r="BL1623" s="1463"/>
      <c r="BM1623" s="1"/>
      <c r="BN1623" s="1463"/>
      <c r="BO1623" s="1463"/>
      <c r="BP1623" s="1463"/>
      <c r="BQ1623" s="542"/>
      <c r="BR1623" s="1464"/>
      <c r="BS1623" s="1465"/>
      <c r="BT1623" s="1464"/>
      <c r="BU1623" s="1466"/>
      <c r="BY1623" s="1466"/>
    </row>
    <row r="1624" spans="1:77" s="755" customFormat="1" ht="48.6" hidden="1" customHeight="1">
      <c r="A1624" s="638">
        <v>53</v>
      </c>
      <c r="B1624" s="753"/>
      <c r="C1624" s="753" t="s">
        <v>546</v>
      </c>
      <c r="D1624" s="640" t="s">
        <v>26</v>
      </c>
      <c r="E1624" s="640" t="s">
        <v>79</v>
      </c>
      <c r="F1624" s="641"/>
      <c r="G1624" s="1255">
        <f t="shared" ref="G1624:G1625" si="742">F1624-J1624</f>
        <v>-0.41000000000000003</v>
      </c>
      <c r="H1624" s="643">
        <f t="shared" ref="H1624:H1625" si="743">J1624</f>
        <v>0.41000000000000003</v>
      </c>
      <c r="I1624" s="644"/>
      <c r="J1624" s="645">
        <f>K1624+AA1624+BM1624</f>
        <v>0.41000000000000003</v>
      </c>
      <c r="K1624" s="1">
        <f t="shared" ref="K1624:K1625" si="744">L1624+T1624+X1624+Y1624+Z1624</f>
        <v>0.32</v>
      </c>
      <c r="L1624" s="1">
        <f t="shared" ref="L1624:L1625" si="745">M1624+S1624</f>
        <v>0.28000000000000003</v>
      </c>
      <c r="M1624" s="1">
        <f t="shared" ref="M1624:M1625" si="746">N1624+R1624</f>
        <v>0.26</v>
      </c>
      <c r="N1624" s="1">
        <f t="shared" ref="N1624:N1625" si="747">O1624+P1624+Q1624</f>
        <v>0.08</v>
      </c>
      <c r="O1624" s="1">
        <v>0.08</v>
      </c>
      <c r="P1624" s="1"/>
      <c r="Q1624" s="1"/>
      <c r="R1624" s="1">
        <v>0.18</v>
      </c>
      <c r="S1624" s="1">
        <v>0.02</v>
      </c>
      <c r="T1624" s="1">
        <f t="shared" ref="T1624:T1625" si="748">U1624+V1624+W1624</f>
        <v>0</v>
      </c>
      <c r="U1624" s="1"/>
      <c r="V1624" s="1"/>
      <c r="W1624" s="1"/>
      <c r="X1624" s="1"/>
      <c r="Y1624" s="1">
        <v>0.04</v>
      </c>
      <c r="Z1624" s="1"/>
      <c r="AA1624" s="1">
        <f t="shared" ref="AA1624:AA1625" si="749">SUM(AB1624:AI1624)+AW1624+SUM(AY1624:BC1624)+SUM(BF1624:BL1624)</f>
        <v>0.09</v>
      </c>
      <c r="AB1624" s="1"/>
      <c r="AC1624" s="1"/>
      <c r="AD1624" s="1"/>
      <c r="AE1624" s="1"/>
      <c r="AF1624" s="1"/>
      <c r="AG1624" s="1"/>
      <c r="AH1624" s="1"/>
      <c r="AI1624" s="1">
        <f t="shared" ref="AI1624:AI1625" si="750">SUM(AJ1624:AV1624)+AX1624+SUM(BD1624:BE1624)</f>
        <v>0</v>
      </c>
      <c r="AJ1624" s="1"/>
      <c r="AK1624" s="1"/>
      <c r="AL1624" s="1"/>
      <c r="AM1624" s="1"/>
      <c r="AN1624" s="1"/>
      <c r="AO1624" s="1"/>
      <c r="AP1624" s="1"/>
      <c r="AQ1624" s="1"/>
      <c r="AR1624" s="1"/>
      <c r="AS1624" s="1"/>
      <c r="AT1624" s="1"/>
      <c r="AU1624" s="1"/>
      <c r="AV1624" s="1"/>
      <c r="AW1624" s="1"/>
      <c r="AX1624" s="1"/>
      <c r="AY1624" s="1">
        <v>0.09</v>
      </c>
      <c r="AZ1624" s="1"/>
      <c r="BA1624" s="1"/>
      <c r="BB1624" s="1"/>
      <c r="BC1624" s="1"/>
      <c r="BD1624" s="1"/>
      <c r="BE1624" s="1"/>
      <c r="BF1624" s="1"/>
      <c r="BG1624" s="1"/>
      <c r="BH1624" s="1"/>
      <c r="BI1624" s="1"/>
      <c r="BJ1624" s="1"/>
      <c r="BK1624" s="1"/>
      <c r="BL1624" s="1"/>
      <c r="BM1624" s="1">
        <f t="shared" ref="BM1624:BM1625" si="751">SUM(BN1624:BP1624)</f>
        <v>0</v>
      </c>
      <c r="BN1624" s="1"/>
      <c r="BO1624" s="1"/>
      <c r="BP1624" s="1"/>
      <c r="BQ1624" s="645"/>
    </row>
    <row r="1625" spans="1:77" s="1469" customFormat="1" ht="30" hidden="1">
      <c r="A1625" s="1313">
        <v>55</v>
      </c>
      <c r="B1625" s="1467"/>
      <c r="C1625" s="1467" t="s">
        <v>547</v>
      </c>
      <c r="D1625" s="1315" t="s">
        <v>26</v>
      </c>
      <c r="E1625" s="1315" t="s">
        <v>79</v>
      </c>
      <c r="F1625" s="1317">
        <v>0.68</v>
      </c>
      <c r="G1625" s="1468">
        <f t="shared" si="742"/>
        <v>0</v>
      </c>
      <c r="H1625" s="1055">
        <f t="shared" si="743"/>
        <v>0.68</v>
      </c>
      <c r="I1625" s="1056"/>
      <c r="J1625" s="1057">
        <f>K1625+AA1625+BM1625</f>
        <v>0.68</v>
      </c>
      <c r="K1625" s="685">
        <f t="shared" si="744"/>
        <v>0</v>
      </c>
      <c r="L1625" s="685">
        <f t="shared" si="745"/>
        <v>0</v>
      </c>
      <c r="M1625" s="685">
        <f t="shared" si="746"/>
        <v>0</v>
      </c>
      <c r="N1625" s="685">
        <f t="shared" si="747"/>
        <v>0</v>
      </c>
      <c r="O1625" s="685"/>
      <c r="P1625" s="685"/>
      <c r="Q1625" s="685"/>
      <c r="R1625" s="685"/>
      <c r="S1625" s="685"/>
      <c r="T1625" s="685">
        <f t="shared" si="748"/>
        <v>0</v>
      </c>
      <c r="U1625" s="685"/>
      <c r="V1625" s="685"/>
      <c r="W1625" s="685"/>
      <c r="X1625" s="685"/>
      <c r="Y1625" s="685"/>
      <c r="Z1625" s="685"/>
      <c r="AA1625" s="685">
        <f t="shared" si="749"/>
        <v>0.68</v>
      </c>
      <c r="AB1625" s="685"/>
      <c r="AC1625" s="685"/>
      <c r="AD1625" s="685"/>
      <c r="AE1625" s="685"/>
      <c r="AF1625" s="685"/>
      <c r="AG1625" s="685"/>
      <c r="AH1625" s="685"/>
      <c r="AI1625" s="685">
        <f t="shared" si="750"/>
        <v>0</v>
      </c>
      <c r="AJ1625" s="685"/>
      <c r="AK1625" s="685"/>
      <c r="AL1625" s="685"/>
      <c r="AM1625" s="685"/>
      <c r="AN1625" s="685"/>
      <c r="AO1625" s="685"/>
      <c r="AP1625" s="685"/>
      <c r="AQ1625" s="685"/>
      <c r="AR1625" s="685"/>
      <c r="AS1625" s="685"/>
      <c r="AT1625" s="685"/>
      <c r="AU1625" s="685"/>
      <c r="AV1625" s="685"/>
      <c r="AW1625" s="685"/>
      <c r="AX1625" s="685"/>
      <c r="AY1625" s="685">
        <v>0.04</v>
      </c>
      <c r="AZ1625" s="685"/>
      <c r="BA1625" s="685"/>
      <c r="BB1625" s="685"/>
      <c r="BC1625" s="685"/>
      <c r="BD1625" s="685"/>
      <c r="BE1625" s="685"/>
      <c r="BF1625" s="685"/>
      <c r="BG1625" s="685"/>
      <c r="BH1625" s="685"/>
      <c r="BI1625" s="685"/>
      <c r="BJ1625" s="685"/>
      <c r="BK1625" s="685">
        <v>0.64</v>
      </c>
      <c r="BL1625" s="685"/>
      <c r="BM1625" s="685">
        <f t="shared" si="751"/>
        <v>0</v>
      </c>
      <c r="BN1625" s="685"/>
      <c r="BO1625" s="685"/>
      <c r="BP1625" s="685"/>
      <c r="BQ1625" s="1057"/>
    </row>
    <row r="1626" spans="1:77" s="652" customFormat="1" hidden="1">
      <c r="A1626" s="1083"/>
      <c r="B1626" s="1461"/>
      <c r="C1626" s="1458"/>
      <c r="D1626" s="640"/>
      <c r="E1626" s="640"/>
      <c r="F1626" s="1462"/>
      <c r="G1626" s="651"/>
      <c r="H1626" s="643"/>
      <c r="I1626" s="644"/>
      <c r="J1626" s="645"/>
      <c r="K1626" s="1"/>
      <c r="L1626" s="1"/>
      <c r="M1626" s="1"/>
      <c r="N1626" s="1"/>
      <c r="O1626" s="1463"/>
      <c r="P1626" s="1463"/>
      <c r="Q1626" s="1463"/>
      <c r="R1626" s="1463"/>
      <c r="S1626" s="1463"/>
      <c r="T1626" s="648"/>
      <c r="U1626" s="1463"/>
      <c r="V1626" s="1463"/>
      <c r="W1626" s="1463"/>
      <c r="X1626" s="1463"/>
      <c r="Y1626" s="1463"/>
      <c r="Z1626" s="1463"/>
      <c r="AA1626" s="1"/>
      <c r="AB1626" s="1463"/>
      <c r="AC1626" s="1463"/>
      <c r="AD1626" s="1463"/>
      <c r="AE1626" s="1463"/>
      <c r="AF1626" s="1463"/>
      <c r="AG1626" s="1463"/>
      <c r="AH1626" s="1463"/>
      <c r="AI1626" s="1"/>
      <c r="AJ1626" s="1463"/>
      <c r="AK1626" s="1463"/>
      <c r="AL1626" s="1463"/>
      <c r="AM1626" s="1463"/>
      <c r="AN1626" s="1463"/>
      <c r="AO1626" s="1463"/>
      <c r="AP1626" s="1463"/>
      <c r="AQ1626" s="1463"/>
      <c r="AR1626" s="1463"/>
      <c r="AS1626" s="1463"/>
      <c r="AT1626" s="1463"/>
      <c r="AU1626" s="1149"/>
      <c r="AV1626" s="1463"/>
      <c r="AW1626" s="1463"/>
      <c r="AX1626" s="1463"/>
      <c r="AY1626" s="1463"/>
      <c r="AZ1626" s="1463"/>
      <c r="BA1626" s="1463"/>
      <c r="BB1626" s="1463"/>
      <c r="BC1626" s="1463"/>
      <c r="BD1626" s="1463"/>
      <c r="BE1626" s="1463"/>
      <c r="BF1626" s="1463"/>
      <c r="BG1626" s="1463"/>
      <c r="BH1626" s="1463"/>
      <c r="BI1626" s="1463"/>
      <c r="BJ1626" s="1463"/>
      <c r="BK1626" s="1463"/>
      <c r="BL1626" s="1463"/>
      <c r="BM1626" s="1"/>
      <c r="BN1626" s="1463"/>
      <c r="BO1626" s="1463"/>
      <c r="BP1626" s="1463"/>
      <c r="BQ1626" s="542"/>
      <c r="BR1626" s="1464"/>
      <c r="BS1626" s="1465"/>
      <c r="BT1626" s="1464"/>
      <c r="BU1626" s="1466"/>
      <c r="BY1626" s="1466"/>
    </row>
    <row r="1627" spans="1:77" s="652" customFormat="1" hidden="1">
      <c r="A1627" s="1083"/>
      <c r="B1627" s="1461"/>
      <c r="C1627" s="1458"/>
      <c r="D1627" s="640"/>
      <c r="E1627" s="640"/>
      <c r="F1627" s="1462"/>
      <c r="G1627" s="651"/>
      <c r="H1627" s="643"/>
      <c r="I1627" s="644"/>
      <c r="J1627" s="645"/>
      <c r="K1627" s="1"/>
      <c r="L1627" s="1"/>
      <c r="M1627" s="1"/>
      <c r="N1627" s="1"/>
      <c r="O1627" s="1463"/>
      <c r="P1627" s="1463"/>
      <c r="Q1627" s="1463"/>
      <c r="R1627" s="1463"/>
      <c r="S1627" s="1463"/>
      <c r="T1627" s="648"/>
      <c r="U1627" s="1463"/>
      <c r="V1627" s="1463"/>
      <c r="W1627" s="1463"/>
      <c r="X1627" s="1463"/>
      <c r="Y1627" s="1463"/>
      <c r="Z1627" s="1463"/>
      <c r="AA1627" s="1"/>
      <c r="AB1627" s="1463"/>
      <c r="AC1627" s="1463"/>
      <c r="AD1627" s="1463"/>
      <c r="AE1627" s="1463"/>
      <c r="AF1627" s="1463"/>
      <c r="AG1627" s="1463"/>
      <c r="AH1627" s="1463"/>
      <c r="AI1627" s="1"/>
      <c r="AJ1627" s="1463"/>
      <c r="AK1627" s="1463"/>
      <c r="AL1627" s="1463"/>
      <c r="AM1627" s="1463"/>
      <c r="AN1627" s="1463"/>
      <c r="AO1627" s="1463"/>
      <c r="AP1627" s="1463"/>
      <c r="AQ1627" s="1463"/>
      <c r="AR1627" s="1463"/>
      <c r="AS1627" s="1463"/>
      <c r="AT1627" s="1463"/>
      <c r="AU1627" s="1149"/>
      <c r="AV1627" s="1463"/>
      <c r="AW1627" s="1463"/>
      <c r="AX1627" s="1463"/>
      <c r="AY1627" s="1463"/>
      <c r="AZ1627" s="1463"/>
      <c r="BA1627" s="1463"/>
      <c r="BB1627" s="1463"/>
      <c r="BC1627" s="1463"/>
      <c r="BD1627" s="1463"/>
      <c r="BE1627" s="1463"/>
      <c r="BF1627" s="1463"/>
      <c r="BG1627" s="1463"/>
      <c r="BH1627" s="1463"/>
      <c r="BI1627" s="1463"/>
      <c r="BJ1627" s="1463"/>
      <c r="BK1627" s="1463"/>
      <c r="BL1627" s="1463"/>
      <c r="BM1627" s="1"/>
      <c r="BN1627" s="1463"/>
      <c r="BO1627" s="1463"/>
      <c r="BP1627" s="1463"/>
      <c r="BQ1627" s="542"/>
      <c r="BR1627" s="1464"/>
      <c r="BS1627" s="1465"/>
      <c r="BT1627" s="1464"/>
      <c r="BU1627" s="1466"/>
      <c r="BY1627" s="1466"/>
    </row>
    <row r="1628" spans="1:77" s="773" customFormat="1" hidden="1">
      <c r="A1628" s="679">
        <v>0.13</v>
      </c>
      <c r="B1628" s="680">
        <v>10</v>
      </c>
      <c r="C1628" s="1470" t="s">
        <v>548</v>
      </c>
      <c r="D1628" s="611" t="s">
        <v>26</v>
      </c>
      <c r="E1628" s="667" t="s">
        <v>93</v>
      </c>
      <c r="F1628" s="611"/>
      <c r="G1628" s="610"/>
      <c r="H1628" s="608">
        <f t="shared" ref="H1628:H1630" si="752">J1628</f>
        <v>0.13</v>
      </c>
      <c r="I1628" s="609"/>
      <c r="J1628" s="610">
        <f t="shared" ref="J1628:J1630" si="753">K1628+AA1628+BM1628</f>
        <v>0.13</v>
      </c>
      <c r="K1628" s="611">
        <f t="shared" ref="K1628:K1630" si="754">L1628+T1628+X1628+Y1628+Z1628</f>
        <v>0</v>
      </c>
      <c r="L1628" s="611">
        <f t="shared" ref="L1628:L1630" si="755">M1628+S1628</f>
        <v>0</v>
      </c>
      <c r="M1628" s="611">
        <f t="shared" ref="M1628:M1630" si="756">N1628+R1628</f>
        <v>0</v>
      </c>
      <c r="N1628" s="611">
        <f t="shared" ref="N1628:N1630" si="757">O1628+P1628+Q1628</f>
        <v>0</v>
      </c>
      <c r="O1628" s="611"/>
      <c r="P1628" s="611"/>
      <c r="Q1628" s="611"/>
      <c r="R1628" s="611"/>
      <c r="S1628" s="611"/>
      <c r="T1628" s="611">
        <f t="shared" ref="T1628:T1630" si="758">U1628+V1628+W1628</f>
        <v>0</v>
      </c>
      <c r="U1628" s="611"/>
      <c r="V1628" s="611"/>
      <c r="W1628" s="611"/>
      <c r="X1628" s="611"/>
      <c r="Y1628" s="611"/>
      <c r="Z1628" s="611"/>
      <c r="AA1628" s="611">
        <f t="shared" ref="AA1628:AA1630" si="759">SUM(AB1628:AI1628)+AW1628+SUM(AY1628:BC1628)+SUM(BF1628:BL1628)</f>
        <v>0.13</v>
      </c>
      <c r="AB1628" s="611"/>
      <c r="AC1628" s="611"/>
      <c r="AD1628" s="611"/>
      <c r="AE1628" s="611"/>
      <c r="AF1628" s="611"/>
      <c r="AG1628" s="611"/>
      <c r="AH1628" s="611"/>
      <c r="AI1628" s="611">
        <f t="shared" ref="AI1628:AI1630" si="760">SUM(AJ1628:AV1628)+AX1628+SUM(BD1628:BE1628)</f>
        <v>0.13</v>
      </c>
      <c r="AJ1628" s="611">
        <v>0.13</v>
      </c>
      <c r="AK1628" s="611"/>
      <c r="AL1628" s="611"/>
      <c r="AM1628" s="611"/>
      <c r="AN1628" s="611"/>
      <c r="AO1628" s="611"/>
      <c r="AP1628" s="611"/>
      <c r="AQ1628" s="611"/>
      <c r="AR1628" s="611"/>
      <c r="AS1628" s="611"/>
      <c r="AT1628" s="611"/>
      <c r="AU1628" s="611"/>
      <c r="AV1628" s="611"/>
      <c r="AW1628" s="611"/>
      <c r="AX1628" s="611"/>
      <c r="AY1628" s="611"/>
      <c r="AZ1628" s="611"/>
      <c r="BA1628" s="611"/>
      <c r="BB1628" s="611"/>
      <c r="BC1628" s="611"/>
      <c r="BD1628" s="611"/>
      <c r="BE1628" s="611"/>
      <c r="BF1628" s="611"/>
      <c r="BG1628" s="611"/>
      <c r="BH1628" s="611"/>
      <c r="BI1628" s="611"/>
      <c r="BJ1628" s="611"/>
      <c r="BK1628" s="611"/>
      <c r="BL1628" s="611"/>
      <c r="BM1628" s="611">
        <f t="shared" ref="BM1628:BM1630" si="761">SUM(BN1628:BP1628)</f>
        <v>0</v>
      </c>
      <c r="BN1628" s="611"/>
      <c r="BO1628" s="611"/>
      <c r="BP1628" s="611"/>
    </row>
    <row r="1629" spans="1:77" s="773" customFormat="1" hidden="1">
      <c r="A1629" s="679">
        <v>0.3</v>
      </c>
      <c r="B1629" s="680">
        <v>11</v>
      </c>
      <c r="C1629" s="1470" t="s">
        <v>549</v>
      </c>
      <c r="D1629" s="611" t="s">
        <v>26</v>
      </c>
      <c r="E1629" s="667" t="s">
        <v>93</v>
      </c>
      <c r="F1629" s="611"/>
      <c r="G1629" s="610"/>
      <c r="H1629" s="608">
        <f t="shared" si="752"/>
        <v>0.3</v>
      </c>
      <c r="I1629" s="609"/>
      <c r="J1629" s="610">
        <f t="shared" si="753"/>
        <v>0.3</v>
      </c>
      <c r="K1629" s="611">
        <f t="shared" si="754"/>
        <v>0</v>
      </c>
      <c r="L1629" s="611">
        <f t="shared" si="755"/>
        <v>0</v>
      </c>
      <c r="M1629" s="611">
        <f t="shared" si="756"/>
        <v>0</v>
      </c>
      <c r="N1629" s="611">
        <f t="shared" si="757"/>
        <v>0</v>
      </c>
      <c r="O1629" s="611"/>
      <c r="P1629" s="611"/>
      <c r="Q1629" s="611"/>
      <c r="R1629" s="611"/>
      <c r="S1629" s="611"/>
      <c r="T1629" s="611">
        <f t="shared" si="758"/>
        <v>0</v>
      </c>
      <c r="U1629" s="611"/>
      <c r="V1629" s="611"/>
      <c r="W1629" s="611"/>
      <c r="X1629" s="611"/>
      <c r="Y1629" s="611"/>
      <c r="Z1629" s="611"/>
      <c r="AA1629" s="611">
        <f t="shared" si="759"/>
        <v>0.3</v>
      </c>
      <c r="AB1629" s="611"/>
      <c r="AC1629" s="611"/>
      <c r="AD1629" s="611"/>
      <c r="AE1629" s="611"/>
      <c r="AF1629" s="611"/>
      <c r="AG1629" s="611"/>
      <c r="AH1629" s="611"/>
      <c r="AI1629" s="611">
        <f t="shared" si="760"/>
        <v>0.3</v>
      </c>
      <c r="AJ1629" s="611">
        <v>0.3</v>
      </c>
      <c r="AK1629" s="611"/>
      <c r="AL1629" s="611"/>
      <c r="AM1629" s="611"/>
      <c r="AN1629" s="611"/>
      <c r="AO1629" s="611"/>
      <c r="AP1629" s="611"/>
      <c r="AQ1629" s="611"/>
      <c r="AR1629" s="611"/>
      <c r="AS1629" s="611"/>
      <c r="AT1629" s="611"/>
      <c r="AU1629" s="611"/>
      <c r="AV1629" s="611"/>
      <c r="AW1629" s="611"/>
      <c r="AX1629" s="611"/>
      <c r="AY1629" s="611"/>
      <c r="AZ1629" s="611"/>
      <c r="BA1629" s="611"/>
      <c r="BB1629" s="611"/>
      <c r="BC1629" s="611"/>
      <c r="BD1629" s="611"/>
      <c r="BE1629" s="611"/>
      <c r="BF1629" s="611"/>
      <c r="BG1629" s="611"/>
      <c r="BH1629" s="611"/>
      <c r="BI1629" s="611"/>
      <c r="BJ1629" s="611"/>
      <c r="BK1629" s="611"/>
      <c r="BL1629" s="611"/>
      <c r="BM1629" s="611">
        <f t="shared" si="761"/>
        <v>0</v>
      </c>
      <c r="BN1629" s="611"/>
      <c r="BO1629" s="611"/>
      <c r="BP1629" s="611"/>
    </row>
    <row r="1630" spans="1:77" s="773" customFormat="1" hidden="1">
      <c r="A1630" s="679">
        <v>0.05</v>
      </c>
      <c r="B1630" s="680">
        <v>34</v>
      </c>
      <c r="C1630" s="857" t="s">
        <v>550</v>
      </c>
      <c r="D1630" s="611" t="s">
        <v>26</v>
      </c>
      <c r="E1630" s="667" t="s">
        <v>93</v>
      </c>
      <c r="F1630" s="611" t="s">
        <v>2736</v>
      </c>
      <c r="G1630" s="610"/>
      <c r="H1630" s="608">
        <f t="shared" si="752"/>
        <v>0.05</v>
      </c>
      <c r="I1630" s="609"/>
      <c r="J1630" s="610">
        <f t="shared" si="753"/>
        <v>0.05</v>
      </c>
      <c r="K1630" s="611">
        <f t="shared" si="754"/>
        <v>0.05</v>
      </c>
      <c r="L1630" s="611">
        <f t="shared" si="755"/>
        <v>0.05</v>
      </c>
      <c r="M1630" s="611">
        <f t="shared" si="756"/>
        <v>0.05</v>
      </c>
      <c r="N1630" s="611">
        <f t="shared" si="757"/>
        <v>0.05</v>
      </c>
      <c r="O1630" s="611">
        <v>0.05</v>
      </c>
      <c r="P1630" s="611"/>
      <c r="Q1630" s="611"/>
      <c r="R1630" s="611"/>
      <c r="S1630" s="611"/>
      <c r="T1630" s="611">
        <f t="shared" si="758"/>
        <v>0</v>
      </c>
      <c r="U1630" s="611"/>
      <c r="V1630" s="611"/>
      <c r="W1630" s="611"/>
      <c r="X1630" s="611"/>
      <c r="Y1630" s="611"/>
      <c r="Z1630" s="611"/>
      <c r="AA1630" s="611">
        <f t="shared" si="759"/>
        <v>0</v>
      </c>
      <c r="AB1630" s="611"/>
      <c r="AC1630" s="611"/>
      <c r="AD1630" s="611"/>
      <c r="AE1630" s="611"/>
      <c r="AF1630" s="611"/>
      <c r="AG1630" s="611"/>
      <c r="AH1630" s="611"/>
      <c r="AI1630" s="611">
        <f t="shared" si="760"/>
        <v>0</v>
      </c>
      <c r="AJ1630" s="611"/>
      <c r="AK1630" s="611"/>
      <c r="AL1630" s="611"/>
      <c r="AM1630" s="611"/>
      <c r="AN1630" s="611"/>
      <c r="AO1630" s="611"/>
      <c r="AP1630" s="611"/>
      <c r="AQ1630" s="611"/>
      <c r="AR1630" s="611"/>
      <c r="AS1630" s="611"/>
      <c r="AT1630" s="611"/>
      <c r="AU1630" s="611"/>
      <c r="AV1630" s="611"/>
      <c r="AW1630" s="611"/>
      <c r="AX1630" s="611"/>
      <c r="AY1630" s="611"/>
      <c r="AZ1630" s="611"/>
      <c r="BA1630" s="611"/>
      <c r="BB1630" s="611"/>
      <c r="BC1630" s="611"/>
      <c r="BD1630" s="611"/>
      <c r="BE1630" s="611"/>
      <c r="BF1630" s="611"/>
      <c r="BG1630" s="611"/>
      <c r="BH1630" s="611"/>
      <c r="BI1630" s="611"/>
      <c r="BJ1630" s="611"/>
      <c r="BK1630" s="611"/>
      <c r="BL1630" s="611"/>
      <c r="BM1630" s="611">
        <f t="shared" si="761"/>
        <v>0</v>
      </c>
      <c r="BN1630" s="611"/>
      <c r="BO1630" s="611"/>
      <c r="BP1630" s="611"/>
    </row>
    <row r="1631" spans="1:77" s="652" customFormat="1" hidden="1">
      <c r="A1631" s="1083"/>
      <c r="B1631" s="1461"/>
      <c r="C1631" s="1458"/>
      <c r="D1631" s="640"/>
      <c r="E1631" s="640"/>
      <c r="F1631" s="1462"/>
      <c r="G1631" s="651"/>
      <c r="H1631" s="643"/>
      <c r="I1631" s="644"/>
      <c r="J1631" s="645"/>
      <c r="K1631" s="1"/>
      <c r="L1631" s="1"/>
      <c r="M1631" s="1"/>
      <c r="N1631" s="1"/>
      <c r="O1631" s="1463"/>
      <c r="P1631" s="1463"/>
      <c r="Q1631" s="1463"/>
      <c r="R1631" s="1463"/>
      <c r="S1631" s="1463"/>
      <c r="T1631" s="648"/>
      <c r="U1631" s="1463"/>
      <c r="V1631" s="1463"/>
      <c r="W1631" s="1463"/>
      <c r="X1631" s="1463"/>
      <c r="Y1631" s="1463"/>
      <c r="Z1631" s="1463"/>
      <c r="AA1631" s="1"/>
      <c r="AB1631" s="1463"/>
      <c r="AC1631" s="1463"/>
      <c r="AD1631" s="1463"/>
      <c r="AE1631" s="1463"/>
      <c r="AF1631" s="1463"/>
      <c r="AG1631" s="1463"/>
      <c r="AH1631" s="1463"/>
      <c r="AI1631" s="1"/>
      <c r="AJ1631" s="1463"/>
      <c r="AK1631" s="1463"/>
      <c r="AL1631" s="1463"/>
      <c r="AM1631" s="1463"/>
      <c r="AN1631" s="1463"/>
      <c r="AO1631" s="1463"/>
      <c r="AP1631" s="1463"/>
      <c r="AQ1631" s="1463"/>
      <c r="AR1631" s="1463"/>
      <c r="AS1631" s="1463"/>
      <c r="AT1631" s="1463"/>
      <c r="AU1631" s="1149"/>
      <c r="AV1631" s="1463"/>
      <c r="AW1631" s="1463"/>
      <c r="AX1631" s="1463"/>
      <c r="AY1631" s="1463"/>
      <c r="AZ1631" s="1463"/>
      <c r="BA1631" s="1463"/>
      <c r="BB1631" s="1463"/>
      <c r="BC1631" s="1463"/>
      <c r="BD1631" s="1463"/>
      <c r="BE1631" s="1463"/>
      <c r="BF1631" s="1463"/>
      <c r="BG1631" s="1463"/>
      <c r="BH1631" s="1463"/>
      <c r="BI1631" s="1463"/>
      <c r="BJ1631" s="1463"/>
      <c r="BK1631" s="1463"/>
      <c r="BL1631" s="1463"/>
      <c r="BM1631" s="1"/>
      <c r="BN1631" s="1463"/>
      <c r="BO1631" s="1463"/>
      <c r="BP1631" s="1463"/>
      <c r="BQ1631" s="542"/>
      <c r="BR1631" s="1464"/>
      <c r="BS1631" s="1465"/>
      <c r="BT1631" s="1464"/>
      <c r="BU1631" s="1466"/>
      <c r="BY1631" s="1466"/>
    </row>
    <row r="1632" spans="1:77" s="652" customFormat="1" hidden="1">
      <c r="A1632" s="1083"/>
      <c r="B1632" s="1461"/>
      <c r="C1632" s="1458"/>
      <c r="D1632" s="640"/>
      <c r="E1632" s="640"/>
      <c r="F1632" s="1462"/>
      <c r="G1632" s="651"/>
      <c r="H1632" s="643"/>
      <c r="I1632" s="644"/>
      <c r="J1632" s="645"/>
      <c r="K1632" s="1"/>
      <c r="L1632" s="1"/>
      <c r="M1632" s="1"/>
      <c r="N1632" s="1"/>
      <c r="O1632" s="1463"/>
      <c r="P1632" s="1463"/>
      <c r="Q1632" s="1463"/>
      <c r="R1632" s="1463"/>
      <c r="S1632" s="1463"/>
      <c r="T1632" s="648"/>
      <c r="U1632" s="1463"/>
      <c r="V1632" s="1463"/>
      <c r="W1632" s="1463"/>
      <c r="X1632" s="1463"/>
      <c r="Y1632" s="1463"/>
      <c r="Z1632" s="1463"/>
      <c r="AA1632" s="1"/>
      <c r="AB1632" s="1463"/>
      <c r="AC1632" s="1463"/>
      <c r="AD1632" s="1463"/>
      <c r="AE1632" s="1463"/>
      <c r="AF1632" s="1463"/>
      <c r="AG1632" s="1463"/>
      <c r="AH1632" s="1463"/>
      <c r="AI1632" s="1"/>
      <c r="AJ1632" s="1463"/>
      <c r="AK1632" s="1463"/>
      <c r="AL1632" s="1463"/>
      <c r="AM1632" s="1463"/>
      <c r="AN1632" s="1463"/>
      <c r="AO1632" s="1463"/>
      <c r="AP1632" s="1463"/>
      <c r="AQ1632" s="1463"/>
      <c r="AR1632" s="1463"/>
      <c r="AS1632" s="1463"/>
      <c r="AT1632" s="1463"/>
      <c r="AU1632" s="1149"/>
      <c r="AV1632" s="1463"/>
      <c r="AW1632" s="1463"/>
      <c r="AX1632" s="1463"/>
      <c r="AY1632" s="1463"/>
      <c r="AZ1632" s="1463"/>
      <c r="BA1632" s="1463"/>
      <c r="BB1632" s="1463"/>
      <c r="BC1632" s="1463"/>
      <c r="BD1632" s="1463"/>
      <c r="BE1632" s="1463"/>
      <c r="BF1632" s="1463"/>
      <c r="BG1632" s="1463"/>
      <c r="BH1632" s="1463"/>
      <c r="BI1632" s="1463"/>
      <c r="BJ1632" s="1463"/>
      <c r="BK1632" s="1463"/>
      <c r="BL1632" s="1463"/>
      <c r="BM1632" s="1"/>
      <c r="BN1632" s="1463"/>
      <c r="BO1632" s="1463"/>
      <c r="BP1632" s="1463"/>
      <c r="BQ1632" s="542"/>
      <c r="BR1632" s="1464"/>
      <c r="BS1632" s="1465"/>
      <c r="BT1632" s="1464"/>
      <c r="BU1632" s="1466"/>
      <c r="BY1632" s="1466"/>
    </row>
    <row r="1633" spans="1:77" s="755" customFormat="1" ht="31.5" hidden="1">
      <c r="A1633" s="756">
        <v>2021</v>
      </c>
      <c r="B1633" s="757">
        <v>8</v>
      </c>
      <c r="C1633" s="1471" t="s">
        <v>551</v>
      </c>
      <c r="D1633" s="759" t="s">
        <v>26</v>
      </c>
      <c r="E1633" s="398" t="s">
        <v>72</v>
      </c>
      <c r="F1633" s="760"/>
      <c r="G1633" s="761"/>
      <c r="H1633" s="762">
        <f t="shared" ref="H1633:H1634" si="762">J1633</f>
        <v>1.4300000000000002</v>
      </c>
      <c r="I1633" s="763"/>
      <c r="J1633" s="764">
        <f>K1633+AA1633+BM1633</f>
        <v>1.4300000000000002</v>
      </c>
      <c r="K1633" s="765">
        <f t="shared" ref="K1633:K1634" si="763">L1633+T1633+X1633+Y1633+Z1633</f>
        <v>1.4300000000000002</v>
      </c>
      <c r="L1633" s="765">
        <f t="shared" ref="L1633:L1634" si="764">M1633+S1633</f>
        <v>1.4300000000000002</v>
      </c>
      <c r="M1633" s="765">
        <f t="shared" ref="M1633:M1634" si="765">N1633+R1633</f>
        <v>1.4300000000000002</v>
      </c>
      <c r="N1633" s="765">
        <f t="shared" ref="N1633:N1634" si="766">O1633+P1633+Q1633</f>
        <v>1.4300000000000002</v>
      </c>
      <c r="O1633" s="765">
        <v>0.8</v>
      </c>
      <c r="P1633" s="765">
        <v>0.63</v>
      </c>
      <c r="Q1633" s="765"/>
      <c r="R1633" s="765"/>
      <c r="S1633" s="765"/>
      <c r="T1633" s="765">
        <f t="shared" ref="T1633:T1634" si="767">U1633+V1633+W1633</f>
        <v>0</v>
      </c>
      <c r="U1633" s="765"/>
      <c r="V1633" s="765"/>
      <c r="W1633" s="765"/>
      <c r="X1633" s="765"/>
      <c r="Y1633" s="765"/>
      <c r="Z1633" s="765"/>
      <c r="AA1633" s="765">
        <f t="shared" ref="AA1633:AA1636" si="768">SUM(AB1633:AI1633)+AW1633+SUM(AY1633:BC1633)+SUM(BF1633:BL1633)</f>
        <v>0</v>
      </c>
      <c r="AB1633" s="765"/>
      <c r="AC1633" s="765"/>
      <c r="AD1633" s="765"/>
      <c r="AE1633" s="765"/>
      <c r="AF1633" s="765"/>
      <c r="AG1633" s="765"/>
      <c r="AH1633" s="765"/>
      <c r="AI1633" s="765">
        <f t="shared" ref="AI1633:AI1636" si="769">SUM(AJ1633:AV1633)+AX1633+SUM(BD1633:BE1633)</f>
        <v>0</v>
      </c>
      <c r="AJ1633" s="765"/>
      <c r="AK1633" s="765"/>
      <c r="AL1633" s="765"/>
      <c r="AM1633" s="765"/>
      <c r="AN1633" s="765"/>
      <c r="AO1633" s="765"/>
      <c r="AP1633" s="765"/>
      <c r="AQ1633" s="765"/>
      <c r="AR1633" s="765"/>
      <c r="AS1633" s="765"/>
      <c r="AT1633" s="765"/>
      <c r="AU1633" s="765"/>
      <c r="AV1633" s="765"/>
      <c r="AW1633" s="765"/>
      <c r="AX1633" s="765"/>
      <c r="AY1633" s="765"/>
      <c r="AZ1633" s="765"/>
      <c r="BA1633" s="765"/>
      <c r="BB1633" s="765"/>
      <c r="BC1633" s="765"/>
      <c r="BD1633" s="765"/>
      <c r="BE1633" s="765"/>
      <c r="BF1633" s="765"/>
      <c r="BG1633" s="765"/>
      <c r="BH1633" s="765"/>
      <c r="BI1633" s="765"/>
      <c r="BJ1633" s="765"/>
      <c r="BK1633" s="765"/>
      <c r="BL1633" s="765"/>
      <c r="BM1633" s="765">
        <f t="shared" ref="BM1633:BM1634" si="770">SUM(BN1633:BP1633)</f>
        <v>0</v>
      </c>
      <c r="BN1633" s="765"/>
      <c r="BO1633" s="765"/>
      <c r="BP1633" s="765"/>
    </row>
    <row r="1634" spans="1:77" s="755" customFormat="1" ht="31.5" hidden="1">
      <c r="A1634" s="756">
        <v>2021</v>
      </c>
      <c r="B1634" s="757">
        <v>9</v>
      </c>
      <c r="C1634" s="758" t="s">
        <v>552</v>
      </c>
      <c r="D1634" s="759" t="s">
        <v>26</v>
      </c>
      <c r="E1634" s="398" t="s">
        <v>72</v>
      </c>
      <c r="F1634" s="760"/>
      <c r="G1634" s="761"/>
      <c r="H1634" s="762">
        <f t="shared" si="762"/>
        <v>0.21</v>
      </c>
      <c r="I1634" s="763"/>
      <c r="J1634" s="764">
        <f>K1634+AA1634+BM1634</f>
        <v>0.21</v>
      </c>
      <c r="K1634" s="765">
        <f t="shared" si="763"/>
        <v>0.21</v>
      </c>
      <c r="L1634" s="765">
        <f t="shared" si="764"/>
        <v>0.21</v>
      </c>
      <c r="M1634" s="765">
        <f t="shared" si="765"/>
        <v>0.21</v>
      </c>
      <c r="N1634" s="765">
        <f t="shared" si="766"/>
        <v>0</v>
      </c>
      <c r="O1634" s="765"/>
      <c r="P1634" s="765"/>
      <c r="Q1634" s="765"/>
      <c r="R1634" s="765">
        <v>0.21</v>
      </c>
      <c r="S1634" s="765"/>
      <c r="T1634" s="765">
        <f t="shared" si="767"/>
        <v>0</v>
      </c>
      <c r="U1634" s="765"/>
      <c r="V1634" s="765"/>
      <c r="W1634" s="765"/>
      <c r="X1634" s="765"/>
      <c r="Y1634" s="765"/>
      <c r="Z1634" s="765"/>
      <c r="AA1634" s="765">
        <f t="shared" si="768"/>
        <v>0</v>
      </c>
      <c r="AB1634" s="765"/>
      <c r="AC1634" s="765"/>
      <c r="AD1634" s="765"/>
      <c r="AE1634" s="765"/>
      <c r="AF1634" s="765"/>
      <c r="AG1634" s="765"/>
      <c r="AH1634" s="765"/>
      <c r="AI1634" s="765">
        <f t="shared" si="769"/>
        <v>0</v>
      </c>
      <c r="AJ1634" s="765"/>
      <c r="AK1634" s="765"/>
      <c r="AL1634" s="765"/>
      <c r="AM1634" s="765"/>
      <c r="AN1634" s="765"/>
      <c r="AO1634" s="765"/>
      <c r="AP1634" s="765"/>
      <c r="AQ1634" s="765"/>
      <c r="AR1634" s="765"/>
      <c r="AS1634" s="765"/>
      <c r="AT1634" s="765"/>
      <c r="AU1634" s="765"/>
      <c r="AV1634" s="765"/>
      <c r="AW1634" s="765"/>
      <c r="AX1634" s="765"/>
      <c r="AY1634" s="765"/>
      <c r="AZ1634" s="765"/>
      <c r="BA1634" s="765"/>
      <c r="BB1634" s="765"/>
      <c r="BC1634" s="765"/>
      <c r="BD1634" s="765"/>
      <c r="BE1634" s="765"/>
      <c r="BF1634" s="765"/>
      <c r="BG1634" s="765"/>
      <c r="BH1634" s="765"/>
      <c r="BI1634" s="765"/>
      <c r="BJ1634" s="765"/>
      <c r="BK1634" s="765"/>
      <c r="BL1634" s="765"/>
      <c r="BM1634" s="765">
        <f t="shared" si="770"/>
        <v>0</v>
      </c>
      <c r="BN1634" s="765"/>
      <c r="BO1634" s="765"/>
      <c r="BP1634" s="765"/>
    </row>
    <row r="1635" spans="1:77" s="755" customFormat="1" ht="15.75" hidden="1">
      <c r="A1635" s="638"/>
      <c r="B1635" s="757">
        <v>68</v>
      </c>
      <c r="C1635" s="753" t="s">
        <v>553</v>
      </c>
      <c r="D1635" s="640" t="s">
        <v>26</v>
      </c>
      <c r="E1635" s="641" t="s">
        <v>72</v>
      </c>
      <c r="F1635" s="641"/>
      <c r="G1635" s="642"/>
      <c r="H1635" s="643">
        <f>J1635</f>
        <v>1.0900000000000001</v>
      </c>
      <c r="I1635" s="644"/>
      <c r="J1635" s="645">
        <f>K1635+AA1635+BM1635</f>
        <v>1.0900000000000001</v>
      </c>
      <c r="K1635" s="1">
        <f>L1635+T1635+X1635+Y1635+Z1635</f>
        <v>1.0900000000000001</v>
      </c>
      <c r="L1635" s="1">
        <f>M1635+S1635</f>
        <v>0.44</v>
      </c>
      <c r="M1635" s="1">
        <f>N1635+R1635</f>
        <v>0.44</v>
      </c>
      <c r="N1635" s="1">
        <f>O1635+P1635+Q1635</f>
        <v>0</v>
      </c>
      <c r="O1635" s="1"/>
      <c r="P1635" s="1"/>
      <c r="Q1635" s="1"/>
      <c r="R1635" s="1">
        <v>0.44</v>
      </c>
      <c r="S1635" s="1"/>
      <c r="T1635" s="1">
        <f>U1635+V1635+W1635</f>
        <v>0</v>
      </c>
      <c r="U1635" s="1"/>
      <c r="V1635" s="1"/>
      <c r="W1635" s="1"/>
      <c r="X1635" s="1"/>
      <c r="Y1635" s="1">
        <v>0.61</v>
      </c>
      <c r="Z1635" s="1">
        <v>0.04</v>
      </c>
      <c r="AA1635" s="765">
        <f t="shared" si="768"/>
        <v>0</v>
      </c>
      <c r="AB1635" s="1"/>
      <c r="AC1635" s="1"/>
      <c r="AD1635" s="1"/>
      <c r="AE1635" s="1"/>
      <c r="AF1635" s="1"/>
      <c r="AG1635" s="1"/>
      <c r="AH1635" s="1"/>
      <c r="AI1635" s="765">
        <f t="shared" si="769"/>
        <v>0</v>
      </c>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f>SUM(BN1635:BP1635)</f>
        <v>0</v>
      </c>
      <c r="BN1635" s="1"/>
      <c r="BO1635" s="1"/>
      <c r="BP1635" s="1"/>
    </row>
    <row r="1636" spans="1:77" s="755" customFormat="1" ht="39" hidden="1">
      <c r="A1636" s="1472"/>
      <c r="B1636" s="757">
        <v>74</v>
      </c>
      <c r="C1636" s="1090" t="s">
        <v>554</v>
      </c>
      <c r="D1636" s="640" t="s">
        <v>26</v>
      </c>
      <c r="E1636" s="398" t="s">
        <v>72</v>
      </c>
      <c r="F1636" s="774"/>
      <c r="G1636" s="651"/>
      <c r="H1636" s="643">
        <f t="shared" ref="H1636" si="771">J1636+I1636</f>
        <v>0.4</v>
      </c>
      <c r="I1636" s="644"/>
      <c r="J1636" s="645">
        <f>K1636+AA1636+BM1636</f>
        <v>0.4</v>
      </c>
      <c r="K1636" s="1">
        <f>L1636+T1636+X1636+Y1636+Z1636</f>
        <v>0.4</v>
      </c>
      <c r="L1636" s="1">
        <f>M1636+S1636</f>
        <v>0.4</v>
      </c>
      <c r="M1636" s="1">
        <f>N1636+R1636</f>
        <v>0.4</v>
      </c>
      <c r="N1636" s="1">
        <f>O1636+P1636+Q1636</f>
        <v>0.4</v>
      </c>
      <c r="O1636" s="1">
        <v>0.4</v>
      </c>
      <c r="P1636" s="1"/>
      <c r="Q1636" s="1"/>
      <c r="R1636" s="1"/>
      <c r="S1636" s="1"/>
      <c r="T1636" s="1">
        <f>U1636+V1636+W1636</f>
        <v>0</v>
      </c>
      <c r="U1636" s="1"/>
      <c r="V1636" s="1"/>
      <c r="W1636" s="1"/>
      <c r="X1636" s="1"/>
      <c r="Y1636" s="1"/>
      <c r="Z1636" s="1"/>
      <c r="AA1636" s="765">
        <f t="shared" si="768"/>
        <v>0</v>
      </c>
      <c r="AB1636" s="1"/>
      <c r="AC1636" s="1"/>
      <c r="AD1636" s="1"/>
      <c r="AE1636" s="1"/>
      <c r="AF1636" s="1"/>
      <c r="AG1636" s="1"/>
      <c r="AH1636" s="1"/>
      <c r="AI1636" s="765">
        <f t="shared" si="769"/>
        <v>0</v>
      </c>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f>SUM(BN1636:BP1636)</f>
        <v>0</v>
      </c>
      <c r="BN1636" s="1"/>
      <c r="BO1636" s="1"/>
      <c r="BP1636" s="1"/>
    </row>
    <row r="1637" spans="1:77" s="652" customFormat="1" hidden="1">
      <c r="A1637" s="1083"/>
      <c r="B1637" s="1461"/>
      <c r="C1637" s="1458"/>
      <c r="D1637" s="640"/>
      <c r="E1637" s="640"/>
      <c r="F1637" s="1462"/>
      <c r="G1637" s="651"/>
      <c r="H1637" s="643"/>
      <c r="I1637" s="644"/>
      <c r="J1637" s="645"/>
      <c r="K1637" s="1"/>
      <c r="L1637" s="1"/>
      <c r="M1637" s="1"/>
      <c r="N1637" s="1"/>
      <c r="O1637" s="1463"/>
      <c r="P1637" s="1463"/>
      <c r="Q1637" s="1463"/>
      <c r="R1637" s="1463"/>
      <c r="S1637" s="1463"/>
      <c r="T1637" s="648"/>
      <c r="U1637" s="1463"/>
      <c r="V1637" s="1463"/>
      <c r="W1637" s="1463"/>
      <c r="X1637" s="1463"/>
      <c r="Y1637" s="1463"/>
      <c r="Z1637" s="1463"/>
      <c r="AA1637" s="1"/>
      <c r="AB1637" s="1463"/>
      <c r="AC1637" s="1463"/>
      <c r="AD1637" s="1463"/>
      <c r="AE1637" s="1463"/>
      <c r="AF1637" s="1463"/>
      <c r="AG1637" s="1463"/>
      <c r="AH1637" s="1463"/>
      <c r="AI1637" s="1"/>
      <c r="AJ1637" s="1463"/>
      <c r="AK1637" s="1463"/>
      <c r="AL1637" s="1463"/>
      <c r="AM1637" s="1463"/>
      <c r="AN1637" s="1463"/>
      <c r="AO1637" s="1463"/>
      <c r="AP1637" s="1463"/>
      <c r="AQ1637" s="1463"/>
      <c r="AR1637" s="1463"/>
      <c r="AS1637" s="1463"/>
      <c r="AT1637" s="1463"/>
      <c r="AU1637" s="1149"/>
      <c r="AV1637" s="1463"/>
      <c r="AW1637" s="1463"/>
      <c r="AX1637" s="1463"/>
      <c r="AY1637" s="1463"/>
      <c r="AZ1637" s="1463"/>
      <c r="BA1637" s="1463"/>
      <c r="BB1637" s="1463"/>
      <c r="BC1637" s="1463"/>
      <c r="BD1637" s="1463"/>
      <c r="BE1637" s="1463"/>
      <c r="BF1637" s="1463"/>
      <c r="BG1637" s="1463"/>
      <c r="BH1637" s="1463"/>
      <c r="BI1637" s="1463"/>
      <c r="BJ1637" s="1463"/>
      <c r="BK1637" s="1463"/>
      <c r="BL1637" s="1463"/>
      <c r="BM1637" s="1"/>
      <c r="BN1637" s="1463"/>
      <c r="BO1637" s="1463"/>
      <c r="BP1637" s="1463"/>
      <c r="BQ1637" s="542"/>
      <c r="BR1637" s="1464"/>
      <c r="BS1637" s="1465"/>
      <c r="BT1637" s="1464"/>
      <c r="BU1637" s="1466"/>
      <c r="BY1637" s="1466"/>
    </row>
    <row r="1638" spans="1:77" s="652" customFormat="1" hidden="1">
      <c r="A1638" s="1083"/>
      <c r="B1638" s="1461"/>
      <c r="C1638" s="1458"/>
      <c r="D1638" s="640"/>
      <c r="E1638" s="640"/>
      <c r="F1638" s="1462"/>
      <c r="G1638" s="651"/>
      <c r="H1638" s="643"/>
      <c r="I1638" s="644"/>
      <c r="J1638" s="645"/>
      <c r="K1638" s="1"/>
      <c r="L1638" s="1"/>
      <c r="M1638" s="1"/>
      <c r="N1638" s="1"/>
      <c r="O1638" s="1463"/>
      <c r="P1638" s="1463"/>
      <c r="Q1638" s="1463"/>
      <c r="R1638" s="1463"/>
      <c r="S1638" s="1463"/>
      <c r="T1638" s="648"/>
      <c r="U1638" s="1463"/>
      <c r="V1638" s="1463"/>
      <c r="W1638" s="1463"/>
      <c r="X1638" s="1463"/>
      <c r="Y1638" s="1463"/>
      <c r="Z1638" s="1463"/>
      <c r="AA1638" s="1"/>
      <c r="AB1638" s="1463"/>
      <c r="AC1638" s="1463"/>
      <c r="AD1638" s="1463"/>
      <c r="AE1638" s="1463"/>
      <c r="AF1638" s="1463"/>
      <c r="AG1638" s="1463"/>
      <c r="AH1638" s="1463"/>
      <c r="AI1638" s="1"/>
      <c r="AJ1638" s="1463"/>
      <c r="AK1638" s="1463"/>
      <c r="AL1638" s="1463"/>
      <c r="AM1638" s="1463"/>
      <c r="AN1638" s="1463"/>
      <c r="AO1638" s="1463"/>
      <c r="AP1638" s="1463"/>
      <c r="AQ1638" s="1463"/>
      <c r="AR1638" s="1463"/>
      <c r="AS1638" s="1463"/>
      <c r="AT1638" s="1463"/>
      <c r="AU1638" s="1149"/>
      <c r="AV1638" s="1463"/>
      <c r="AW1638" s="1463"/>
      <c r="AX1638" s="1463"/>
      <c r="AY1638" s="1463"/>
      <c r="AZ1638" s="1463"/>
      <c r="BA1638" s="1463"/>
      <c r="BB1638" s="1463"/>
      <c r="BC1638" s="1463"/>
      <c r="BD1638" s="1463"/>
      <c r="BE1638" s="1463"/>
      <c r="BF1638" s="1463"/>
      <c r="BG1638" s="1463"/>
      <c r="BH1638" s="1463"/>
      <c r="BI1638" s="1463"/>
      <c r="BJ1638" s="1463"/>
      <c r="BK1638" s="1463"/>
      <c r="BL1638" s="1463"/>
      <c r="BM1638" s="1"/>
      <c r="BN1638" s="1463"/>
      <c r="BO1638" s="1463"/>
      <c r="BP1638" s="1463"/>
      <c r="BQ1638" s="542"/>
      <c r="BR1638" s="1464"/>
      <c r="BS1638" s="1465"/>
      <c r="BT1638" s="1464"/>
      <c r="BU1638" s="1466"/>
      <c r="BY1638" s="1466"/>
    </row>
    <row r="1639" spans="1:77" s="755" customFormat="1" ht="30" hidden="1">
      <c r="A1639" s="638"/>
      <c r="B1639" s="640">
        <v>6</v>
      </c>
      <c r="C1639" s="1352" t="s">
        <v>555</v>
      </c>
      <c r="D1639" s="640" t="s">
        <v>26</v>
      </c>
      <c r="E1639" s="640" t="s">
        <v>95</v>
      </c>
      <c r="F1639" s="640"/>
      <c r="G1639" s="642"/>
      <c r="H1639" s="643">
        <f t="shared" ref="H1639:H1640" si="772">J1639</f>
        <v>0.11</v>
      </c>
      <c r="I1639" s="644"/>
      <c r="J1639" s="645">
        <f t="shared" ref="J1639:J1644" si="773">K1639+AA1639+BM1639</f>
        <v>0.11</v>
      </c>
      <c r="K1639" s="1">
        <f t="shared" ref="K1639:K1644" si="774">L1639+T1639+X1639+Y1639+Z1639</f>
        <v>0.11</v>
      </c>
      <c r="L1639" s="1">
        <f t="shared" ref="L1639:L1644" si="775">M1639+S1639</f>
        <v>0.11</v>
      </c>
      <c r="M1639" s="1">
        <f t="shared" ref="M1639:M1644" si="776">N1639+R1639</f>
        <v>0.11</v>
      </c>
      <c r="N1639" s="1">
        <f t="shared" ref="N1639:N1644" si="777">O1639+P1639+Q1639</f>
        <v>0.11</v>
      </c>
      <c r="O1639" s="1">
        <v>0.11</v>
      </c>
      <c r="P1639" s="1"/>
      <c r="Q1639" s="1"/>
      <c r="R1639" s="1"/>
      <c r="S1639" s="1"/>
      <c r="T1639" s="1">
        <f t="shared" ref="T1639:T1644" si="778">U1639+V1639+W1639</f>
        <v>0</v>
      </c>
      <c r="U1639" s="1"/>
      <c r="V1639" s="1"/>
      <c r="W1639" s="1"/>
      <c r="X1639" s="1"/>
      <c r="Y1639" s="1"/>
      <c r="Z1639" s="1"/>
      <c r="AA1639" s="1">
        <f t="shared" ref="AA1639:AA1644" si="779">SUM(AB1639:AI1639)+AW1639+SUM(AY1639:BC1639)+SUM(BF1639:BL1639)</f>
        <v>0</v>
      </c>
      <c r="AB1639" s="1"/>
      <c r="AC1639" s="1"/>
      <c r="AD1639" s="1"/>
      <c r="AE1639" s="1"/>
      <c r="AF1639" s="1"/>
      <c r="AG1639" s="1"/>
      <c r="AH1639" s="1"/>
      <c r="AI1639" s="1">
        <f t="shared" ref="AI1639:AI1644" si="780">SUM(AJ1639:AV1639)+AX1639+SUM(BD1639:BE1639)</f>
        <v>0</v>
      </c>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c r="BL1639" s="1"/>
      <c r="BM1639" s="1">
        <f t="shared" ref="BM1639:BM1644" si="781">SUM(BN1639:BP1639)</f>
        <v>0</v>
      </c>
      <c r="BN1639" s="1"/>
      <c r="BO1639" s="1"/>
      <c r="BP1639" s="1"/>
    </row>
    <row r="1640" spans="1:77" s="755" customFormat="1" ht="30" hidden="1">
      <c r="A1640" s="638"/>
      <c r="B1640" s="640">
        <v>12</v>
      </c>
      <c r="C1640" s="1353" t="s">
        <v>556</v>
      </c>
      <c r="D1640" s="640" t="s">
        <v>26</v>
      </c>
      <c r="E1640" s="640" t="s">
        <v>95</v>
      </c>
      <c r="F1640" s="640"/>
      <c r="G1640" s="642"/>
      <c r="H1640" s="643">
        <f t="shared" si="772"/>
        <v>0.11</v>
      </c>
      <c r="I1640" s="644"/>
      <c r="J1640" s="645">
        <f t="shared" si="773"/>
        <v>0.11</v>
      </c>
      <c r="K1640" s="1">
        <f t="shared" si="774"/>
        <v>0.11</v>
      </c>
      <c r="L1640" s="1">
        <f t="shared" si="775"/>
        <v>0.11</v>
      </c>
      <c r="M1640" s="1">
        <f t="shared" si="776"/>
        <v>0.11</v>
      </c>
      <c r="N1640" s="1">
        <f t="shared" si="777"/>
        <v>0.11</v>
      </c>
      <c r="O1640" s="1354">
        <v>0.11</v>
      </c>
      <c r="P1640" s="1"/>
      <c r="Q1640" s="1"/>
      <c r="R1640" s="1"/>
      <c r="S1640" s="1"/>
      <c r="T1640" s="1">
        <f t="shared" si="778"/>
        <v>0</v>
      </c>
      <c r="U1640" s="1"/>
      <c r="V1640" s="1"/>
      <c r="W1640" s="1"/>
      <c r="X1640" s="1"/>
      <c r="Y1640" s="1"/>
      <c r="Z1640" s="1"/>
      <c r="AA1640" s="1">
        <f t="shared" si="779"/>
        <v>0</v>
      </c>
      <c r="AB1640" s="1"/>
      <c r="AC1640" s="1"/>
      <c r="AD1640" s="1"/>
      <c r="AE1640" s="1"/>
      <c r="AF1640" s="1"/>
      <c r="AG1640" s="1"/>
      <c r="AH1640" s="1"/>
      <c r="AI1640" s="1">
        <f t="shared" si="780"/>
        <v>0</v>
      </c>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c r="BL1640" s="1"/>
      <c r="BM1640" s="1">
        <f t="shared" si="781"/>
        <v>0</v>
      </c>
      <c r="BN1640" s="1"/>
      <c r="BO1640" s="1"/>
      <c r="BP1640" s="1"/>
    </row>
    <row r="1641" spans="1:77" s="755" customFormat="1" ht="30" hidden="1">
      <c r="A1641" s="638"/>
      <c r="B1641" s="980" t="s">
        <v>114</v>
      </c>
      <c r="C1641" s="854" t="s">
        <v>557</v>
      </c>
      <c r="D1641" s="640" t="s">
        <v>26</v>
      </c>
      <c r="E1641" s="640" t="s">
        <v>95</v>
      </c>
      <c r="F1641" s="640"/>
      <c r="G1641" s="642"/>
      <c r="H1641" s="643">
        <f>I1641+J1641</f>
        <v>4.55</v>
      </c>
      <c r="I1641" s="644"/>
      <c r="J1641" s="645">
        <f t="shared" si="773"/>
        <v>4.55</v>
      </c>
      <c r="K1641" s="1">
        <f t="shared" si="774"/>
        <v>0</v>
      </c>
      <c r="L1641" s="1">
        <f t="shared" si="775"/>
        <v>0</v>
      </c>
      <c r="M1641" s="1">
        <f t="shared" si="776"/>
        <v>0</v>
      </c>
      <c r="N1641" s="1">
        <f t="shared" si="777"/>
        <v>0</v>
      </c>
      <c r="O1641" s="1"/>
      <c r="P1641" s="1"/>
      <c r="Q1641" s="1"/>
      <c r="R1641" s="1"/>
      <c r="S1641" s="1"/>
      <c r="T1641" s="1">
        <f t="shared" si="778"/>
        <v>0</v>
      </c>
      <c r="U1641" s="1"/>
      <c r="V1641" s="1"/>
      <c r="W1641" s="1"/>
      <c r="X1641" s="1"/>
      <c r="Y1641" s="1"/>
      <c r="Z1641" s="1"/>
      <c r="AA1641" s="1">
        <f t="shared" si="779"/>
        <v>4.55</v>
      </c>
      <c r="AB1641" s="1"/>
      <c r="AC1641" s="1"/>
      <c r="AD1641" s="1">
        <v>4.55</v>
      </c>
      <c r="AE1641" s="1"/>
      <c r="AF1641" s="1"/>
      <c r="AG1641" s="1"/>
      <c r="AH1641" s="1"/>
      <c r="AI1641" s="1">
        <f t="shared" si="780"/>
        <v>0</v>
      </c>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c r="BL1641" s="1"/>
      <c r="BM1641" s="1">
        <f t="shared" si="781"/>
        <v>0</v>
      </c>
      <c r="BN1641" s="1"/>
      <c r="BO1641" s="1"/>
      <c r="BP1641" s="1"/>
    </row>
    <row r="1642" spans="1:77" s="755" customFormat="1" ht="31.5" hidden="1">
      <c r="A1642" s="638"/>
      <c r="B1642" s="640">
        <v>30</v>
      </c>
      <c r="C1642" s="758" t="s">
        <v>558</v>
      </c>
      <c r="D1642" s="640" t="s">
        <v>26</v>
      </c>
      <c r="E1642" s="640" t="s">
        <v>95</v>
      </c>
      <c r="F1642" s="640"/>
      <c r="G1642" s="642"/>
      <c r="H1642" s="643">
        <f t="shared" ref="H1642:H1644" si="782">J1642</f>
        <v>0.35</v>
      </c>
      <c r="I1642" s="644"/>
      <c r="J1642" s="645">
        <f t="shared" si="773"/>
        <v>0.35</v>
      </c>
      <c r="K1642" s="1">
        <f t="shared" si="774"/>
        <v>0.35</v>
      </c>
      <c r="L1642" s="1">
        <f t="shared" si="775"/>
        <v>0.35</v>
      </c>
      <c r="M1642" s="1">
        <f t="shared" si="776"/>
        <v>0.35</v>
      </c>
      <c r="N1642" s="1">
        <f t="shared" si="777"/>
        <v>0.35</v>
      </c>
      <c r="O1642" s="1473">
        <v>0.35</v>
      </c>
      <c r="P1642" s="1"/>
      <c r="Q1642" s="1"/>
      <c r="R1642" s="1"/>
      <c r="S1642" s="1"/>
      <c r="T1642" s="1">
        <f t="shared" si="778"/>
        <v>0</v>
      </c>
      <c r="U1642" s="1"/>
      <c r="V1642" s="1"/>
      <c r="W1642" s="1"/>
      <c r="X1642" s="1"/>
      <c r="Y1642" s="1"/>
      <c r="Z1642" s="1"/>
      <c r="AA1642" s="1">
        <f t="shared" si="779"/>
        <v>0</v>
      </c>
      <c r="AB1642" s="1"/>
      <c r="AC1642" s="1"/>
      <c r="AD1642" s="1"/>
      <c r="AE1642" s="1"/>
      <c r="AF1642" s="1"/>
      <c r="AG1642" s="1"/>
      <c r="AH1642" s="1"/>
      <c r="AI1642" s="1">
        <f t="shared" si="780"/>
        <v>0</v>
      </c>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c r="BL1642" s="1"/>
      <c r="BM1642" s="1">
        <f t="shared" si="781"/>
        <v>0</v>
      </c>
      <c r="BN1642" s="1"/>
      <c r="BO1642" s="1"/>
      <c r="BP1642" s="1"/>
    </row>
    <row r="1643" spans="1:77" s="755" customFormat="1" ht="31.5" hidden="1">
      <c r="A1643" s="638"/>
      <c r="B1643" s="640">
        <v>31</v>
      </c>
      <c r="C1643" s="758" t="s">
        <v>559</v>
      </c>
      <c r="D1643" s="640" t="s">
        <v>26</v>
      </c>
      <c r="E1643" s="640" t="s">
        <v>95</v>
      </c>
      <c r="F1643" s="640"/>
      <c r="G1643" s="642"/>
      <c r="H1643" s="643">
        <f t="shared" si="782"/>
        <v>0.25</v>
      </c>
      <c r="I1643" s="644"/>
      <c r="J1643" s="645">
        <f t="shared" si="773"/>
        <v>0.25</v>
      </c>
      <c r="K1643" s="1">
        <f t="shared" si="774"/>
        <v>0.25</v>
      </c>
      <c r="L1643" s="1">
        <f t="shared" si="775"/>
        <v>0.25</v>
      </c>
      <c r="M1643" s="1">
        <f t="shared" si="776"/>
        <v>0.25</v>
      </c>
      <c r="N1643" s="1">
        <f t="shared" si="777"/>
        <v>0.25</v>
      </c>
      <c r="O1643" s="1473">
        <v>0.25</v>
      </c>
      <c r="P1643" s="1"/>
      <c r="Q1643" s="1"/>
      <c r="R1643" s="1"/>
      <c r="S1643" s="1"/>
      <c r="T1643" s="1">
        <f t="shared" si="778"/>
        <v>0</v>
      </c>
      <c r="U1643" s="1"/>
      <c r="V1643" s="1"/>
      <c r="W1643" s="1"/>
      <c r="X1643" s="1"/>
      <c r="Y1643" s="1"/>
      <c r="Z1643" s="1"/>
      <c r="AA1643" s="1">
        <f t="shared" si="779"/>
        <v>0</v>
      </c>
      <c r="AB1643" s="1"/>
      <c r="AC1643" s="1"/>
      <c r="AD1643" s="1"/>
      <c r="AE1643" s="1"/>
      <c r="AF1643" s="1"/>
      <c r="AG1643" s="1"/>
      <c r="AH1643" s="1"/>
      <c r="AI1643" s="1">
        <f t="shared" si="780"/>
        <v>0</v>
      </c>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f t="shared" si="781"/>
        <v>0</v>
      </c>
      <c r="BN1643" s="1"/>
      <c r="BO1643" s="1"/>
      <c r="BP1643" s="1"/>
    </row>
    <row r="1644" spans="1:77" s="755" customFormat="1" ht="30" hidden="1">
      <c r="A1644" s="638"/>
      <c r="B1644" s="640">
        <v>32</v>
      </c>
      <c r="C1644" s="758" t="s">
        <v>560</v>
      </c>
      <c r="D1644" s="640" t="s">
        <v>26</v>
      </c>
      <c r="E1644" s="640" t="s">
        <v>95</v>
      </c>
      <c r="F1644" s="640"/>
      <c r="G1644" s="642"/>
      <c r="H1644" s="643">
        <f t="shared" si="782"/>
        <v>0.2</v>
      </c>
      <c r="I1644" s="644"/>
      <c r="J1644" s="645">
        <f t="shared" si="773"/>
        <v>0.2</v>
      </c>
      <c r="K1644" s="1">
        <f t="shared" si="774"/>
        <v>0.2</v>
      </c>
      <c r="L1644" s="1">
        <f t="shared" si="775"/>
        <v>0.2</v>
      </c>
      <c r="M1644" s="1">
        <f t="shared" si="776"/>
        <v>0.2</v>
      </c>
      <c r="N1644" s="1">
        <f t="shared" si="777"/>
        <v>0.2</v>
      </c>
      <c r="O1644" s="1473">
        <v>0.2</v>
      </c>
      <c r="P1644" s="1"/>
      <c r="Q1644" s="1"/>
      <c r="R1644" s="1"/>
      <c r="S1644" s="1"/>
      <c r="T1644" s="1">
        <f t="shared" si="778"/>
        <v>0</v>
      </c>
      <c r="U1644" s="1"/>
      <c r="V1644" s="1"/>
      <c r="W1644" s="1"/>
      <c r="X1644" s="1"/>
      <c r="Y1644" s="1"/>
      <c r="Z1644" s="1"/>
      <c r="AA1644" s="1">
        <f t="shared" si="779"/>
        <v>0</v>
      </c>
      <c r="AB1644" s="1"/>
      <c r="AC1644" s="1"/>
      <c r="AD1644" s="1"/>
      <c r="AE1644" s="1"/>
      <c r="AF1644" s="1"/>
      <c r="AG1644" s="1"/>
      <c r="AH1644" s="1"/>
      <c r="AI1644" s="1">
        <f t="shared" si="780"/>
        <v>0</v>
      </c>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f t="shared" si="781"/>
        <v>0</v>
      </c>
      <c r="BN1644" s="1"/>
      <c r="BO1644" s="1"/>
      <c r="BP1644" s="1"/>
    </row>
    <row r="1645" spans="1:77" s="652" customFormat="1" hidden="1">
      <c r="A1645" s="1083"/>
      <c r="B1645" s="1461"/>
      <c r="C1645" s="1458"/>
      <c r="D1645" s="640"/>
      <c r="E1645" s="640"/>
      <c r="F1645" s="1462"/>
      <c r="G1645" s="651"/>
      <c r="H1645" s="643"/>
      <c r="I1645" s="644"/>
      <c r="J1645" s="645"/>
      <c r="K1645" s="1"/>
      <c r="L1645" s="1"/>
      <c r="M1645" s="1"/>
      <c r="N1645" s="1"/>
      <c r="O1645" s="1463"/>
      <c r="P1645" s="1463"/>
      <c r="Q1645" s="1463"/>
      <c r="R1645" s="1463"/>
      <c r="S1645" s="1463"/>
      <c r="T1645" s="648"/>
      <c r="U1645" s="1463"/>
      <c r="V1645" s="1463"/>
      <c r="W1645" s="1463"/>
      <c r="X1645" s="1463"/>
      <c r="Y1645" s="1463"/>
      <c r="Z1645" s="1463"/>
      <c r="AA1645" s="1"/>
      <c r="AB1645" s="1463"/>
      <c r="AC1645" s="1463"/>
      <c r="AD1645" s="1463"/>
      <c r="AE1645" s="1463"/>
      <c r="AF1645" s="1463"/>
      <c r="AG1645" s="1463"/>
      <c r="AH1645" s="1463"/>
      <c r="AI1645" s="1"/>
      <c r="AJ1645" s="1463"/>
      <c r="AK1645" s="1463"/>
      <c r="AL1645" s="1463"/>
      <c r="AM1645" s="1463"/>
      <c r="AN1645" s="1463"/>
      <c r="AO1645" s="1463"/>
      <c r="AP1645" s="1463"/>
      <c r="AQ1645" s="1463"/>
      <c r="AR1645" s="1463"/>
      <c r="AS1645" s="1463"/>
      <c r="AT1645" s="1463"/>
      <c r="AU1645" s="1149"/>
      <c r="AV1645" s="1463"/>
      <c r="AW1645" s="1463"/>
      <c r="AX1645" s="1463"/>
      <c r="AY1645" s="1463"/>
      <c r="AZ1645" s="1463"/>
      <c r="BA1645" s="1463"/>
      <c r="BB1645" s="1463"/>
      <c r="BC1645" s="1463"/>
      <c r="BD1645" s="1463"/>
      <c r="BE1645" s="1463"/>
      <c r="BF1645" s="1463"/>
      <c r="BG1645" s="1463"/>
      <c r="BH1645" s="1463"/>
      <c r="BI1645" s="1463"/>
      <c r="BJ1645" s="1463"/>
      <c r="BK1645" s="1463"/>
      <c r="BL1645" s="1463"/>
      <c r="BM1645" s="1"/>
      <c r="BN1645" s="1463"/>
      <c r="BO1645" s="1463"/>
      <c r="BP1645" s="1463"/>
      <c r="BQ1645" s="542"/>
      <c r="BR1645" s="1464"/>
      <c r="BS1645" s="1465"/>
      <c r="BT1645" s="1464"/>
      <c r="BU1645" s="1466"/>
      <c r="BY1645" s="1466"/>
    </row>
    <row r="1646" spans="1:77" s="652" customFormat="1" hidden="1">
      <c r="A1646" s="1083"/>
      <c r="B1646" s="1461"/>
      <c r="C1646" s="1458"/>
      <c r="D1646" s="640"/>
      <c r="E1646" s="640"/>
      <c r="F1646" s="1462"/>
      <c r="G1646" s="651"/>
      <c r="H1646" s="643"/>
      <c r="I1646" s="644"/>
      <c r="J1646" s="645"/>
      <c r="K1646" s="1"/>
      <c r="L1646" s="1"/>
      <c r="M1646" s="1"/>
      <c r="N1646" s="1"/>
      <c r="O1646" s="1463"/>
      <c r="P1646" s="1463"/>
      <c r="Q1646" s="1463"/>
      <c r="R1646" s="1463"/>
      <c r="S1646" s="1463"/>
      <c r="T1646" s="648"/>
      <c r="U1646" s="1463"/>
      <c r="V1646" s="1463"/>
      <c r="W1646" s="1463"/>
      <c r="X1646" s="1463"/>
      <c r="Y1646" s="1463"/>
      <c r="Z1646" s="1463"/>
      <c r="AA1646" s="1"/>
      <c r="AB1646" s="1463"/>
      <c r="AC1646" s="1463"/>
      <c r="AD1646" s="1463"/>
      <c r="AE1646" s="1463"/>
      <c r="AF1646" s="1463"/>
      <c r="AG1646" s="1463"/>
      <c r="AH1646" s="1463"/>
      <c r="AI1646" s="1"/>
      <c r="AJ1646" s="1463"/>
      <c r="AK1646" s="1463"/>
      <c r="AL1646" s="1463"/>
      <c r="AM1646" s="1463"/>
      <c r="AN1646" s="1463"/>
      <c r="AO1646" s="1463"/>
      <c r="AP1646" s="1463"/>
      <c r="AQ1646" s="1463"/>
      <c r="AR1646" s="1463"/>
      <c r="AS1646" s="1463"/>
      <c r="AT1646" s="1463"/>
      <c r="AU1646" s="1149"/>
      <c r="AV1646" s="1463"/>
      <c r="AW1646" s="1463"/>
      <c r="AX1646" s="1463"/>
      <c r="AY1646" s="1463"/>
      <c r="AZ1646" s="1463"/>
      <c r="BA1646" s="1463"/>
      <c r="BB1646" s="1463"/>
      <c r="BC1646" s="1463"/>
      <c r="BD1646" s="1463"/>
      <c r="BE1646" s="1463"/>
      <c r="BF1646" s="1463"/>
      <c r="BG1646" s="1463"/>
      <c r="BH1646" s="1463"/>
      <c r="BI1646" s="1463"/>
      <c r="BJ1646" s="1463"/>
      <c r="BK1646" s="1463"/>
      <c r="BL1646" s="1463"/>
      <c r="BM1646" s="1"/>
      <c r="BN1646" s="1463"/>
      <c r="BO1646" s="1463"/>
      <c r="BP1646" s="1463"/>
      <c r="BQ1646" s="542"/>
      <c r="BR1646" s="1464"/>
      <c r="BS1646" s="1465"/>
      <c r="BT1646" s="1464"/>
      <c r="BU1646" s="1466"/>
      <c r="BY1646" s="1466"/>
    </row>
    <row r="1647" spans="1:77" s="773" customFormat="1" ht="25.5" hidden="1">
      <c r="A1647" s="855">
        <v>2022</v>
      </c>
      <c r="B1647" s="856">
        <v>56</v>
      </c>
      <c r="C1647" s="1474" t="s">
        <v>561</v>
      </c>
      <c r="D1647" s="1100" t="s">
        <v>26</v>
      </c>
      <c r="E1647" s="859" t="s">
        <v>97</v>
      </c>
      <c r="F1647" s="858"/>
      <c r="G1647" s="858"/>
      <c r="H1647" s="608">
        <f t="shared" ref="H1647:H1649" si="783">J1647</f>
        <v>0.58000000000000007</v>
      </c>
      <c r="I1647" s="609">
        <v>0.21</v>
      </c>
      <c r="J1647" s="610">
        <f>K1647+AA1647+BM1647</f>
        <v>0.58000000000000007</v>
      </c>
      <c r="K1647" s="611">
        <f t="shared" ref="K1647:K1649" si="784">L1647+T1647+X1647+Y1647+Z1647</f>
        <v>0.46</v>
      </c>
      <c r="L1647" s="611">
        <f t="shared" ref="L1647:L1649" si="785">M1647+S1647</f>
        <v>0.46</v>
      </c>
      <c r="M1647" s="611">
        <f t="shared" ref="M1647:M1649" si="786">N1647+R1647</f>
        <v>0.46</v>
      </c>
      <c r="N1647" s="611">
        <f t="shared" ref="N1647:N1649" si="787">O1647+P1647+Q1647</f>
        <v>0.46</v>
      </c>
      <c r="O1647" s="611"/>
      <c r="P1647" s="611">
        <v>0.46</v>
      </c>
      <c r="Q1647" s="611"/>
      <c r="R1647" s="611"/>
      <c r="S1647" s="611"/>
      <c r="T1647" s="611">
        <f t="shared" ref="T1647:T1649" si="788">U1647+V1647+W1647</f>
        <v>0</v>
      </c>
      <c r="U1647" s="611"/>
      <c r="V1647" s="611"/>
      <c r="W1647" s="611"/>
      <c r="X1647" s="611"/>
      <c r="Y1647" s="611"/>
      <c r="Z1647" s="611"/>
      <c r="AA1647" s="611">
        <f t="shared" ref="AA1647:AA1649" si="789">SUM(AB1647:AI1647)+AW1647+SUM(AY1647:BC1647)+SUM(BF1647:BL1647)</f>
        <v>0.12</v>
      </c>
      <c r="AB1647" s="611"/>
      <c r="AC1647" s="611"/>
      <c r="AD1647" s="611"/>
      <c r="AE1647" s="611"/>
      <c r="AF1647" s="611"/>
      <c r="AG1647" s="611"/>
      <c r="AH1647" s="611"/>
      <c r="AI1647" s="611">
        <f t="shared" ref="AI1647:AI1649" si="790">SUM(AJ1647:AV1647)+AX1647+SUM(BD1647:BE1647)</f>
        <v>0.12</v>
      </c>
      <c r="AJ1647" s="611">
        <v>0.04</v>
      </c>
      <c r="AK1647" s="611"/>
      <c r="AL1647" s="611"/>
      <c r="AM1647" s="611"/>
      <c r="AN1647" s="611"/>
      <c r="AO1647" s="611"/>
      <c r="AP1647" s="611"/>
      <c r="AQ1647" s="611"/>
      <c r="AR1647" s="611"/>
      <c r="AS1647" s="611"/>
      <c r="AT1647" s="611"/>
      <c r="AU1647" s="611"/>
      <c r="AV1647" s="611"/>
      <c r="AW1647" s="611"/>
      <c r="AX1647" s="611"/>
      <c r="AY1647" s="611"/>
      <c r="AZ1647" s="611"/>
      <c r="BA1647" s="611"/>
      <c r="BB1647" s="611"/>
      <c r="BC1647" s="611"/>
      <c r="BD1647" s="611"/>
      <c r="BE1647" s="611">
        <v>0.08</v>
      </c>
      <c r="BF1647" s="611"/>
      <c r="BG1647" s="611"/>
      <c r="BH1647" s="611"/>
      <c r="BI1647" s="611"/>
      <c r="BJ1647" s="611"/>
      <c r="BK1647" s="611"/>
      <c r="BL1647" s="611"/>
      <c r="BM1647" s="611">
        <f t="shared" ref="BM1647:BM1649" si="791">SUM(BN1647:BP1647)</f>
        <v>0</v>
      </c>
      <c r="BN1647" s="611"/>
      <c r="BO1647" s="611"/>
      <c r="BP1647" s="611"/>
    </row>
    <row r="1648" spans="1:77" s="773" customFormat="1" ht="25.5" hidden="1">
      <c r="A1648" s="855"/>
      <c r="B1648" s="856">
        <v>23</v>
      </c>
      <c r="C1648" s="841" t="s">
        <v>562</v>
      </c>
      <c r="D1648" s="1042" t="s">
        <v>26</v>
      </c>
      <c r="E1648" s="859" t="s">
        <v>97</v>
      </c>
      <c r="F1648" s="1042"/>
      <c r="G1648" s="1043"/>
      <c r="H1648" s="608">
        <f t="shared" si="783"/>
        <v>0.27</v>
      </c>
      <c r="I1648" s="609"/>
      <c r="J1648" s="610">
        <f>K1648+AA1648+BM1648</f>
        <v>0.27</v>
      </c>
      <c r="K1648" s="611">
        <f t="shared" si="784"/>
        <v>0.16</v>
      </c>
      <c r="L1648" s="611">
        <f t="shared" si="785"/>
        <v>0.16</v>
      </c>
      <c r="M1648" s="611">
        <f t="shared" si="786"/>
        <v>0.13</v>
      </c>
      <c r="N1648" s="611">
        <f t="shared" si="787"/>
        <v>0.09</v>
      </c>
      <c r="O1648" s="611"/>
      <c r="P1648" s="611">
        <v>0.09</v>
      </c>
      <c r="Q1648" s="611"/>
      <c r="R1648" s="611">
        <v>0.04</v>
      </c>
      <c r="S1648" s="611">
        <v>0.03</v>
      </c>
      <c r="T1648" s="611">
        <f t="shared" si="788"/>
        <v>0</v>
      </c>
      <c r="U1648" s="611"/>
      <c r="V1648" s="611"/>
      <c r="W1648" s="611"/>
      <c r="X1648" s="611"/>
      <c r="Y1648" s="611"/>
      <c r="Z1648" s="611"/>
      <c r="AA1648" s="611">
        <f t="shared" si="789"/>
        <v>0.11</v>
      </c>
      <c r="AB1648" s="611"/>
      <c r="AC1648" s="611"/>
      <c r="AD1648" s="611"/>
      <c r="AE1648" s="611"/>
      <c r="AF1648" s="611"/>
      <c r="AG1648" s="611"/>
      <c r="AH1648" s="611"/>
      <c r="AI1648" s="611">
        <f t="shared" si="790"/>
        <v>0.11</v>
      </c>
      <c r="AJ1648" s="611">
        <v>0.02</v>
      </c>
      <c r="AK1648" s="611"/>
      <c r="AL1648" s="611"/>
      <c r="AM1648" s="611"/>
      <c r="AN1648" s="611"/>
      <c r="AO1648" s="611"/>
      <c r="AP1648" s="611"/>
      <c r="AQ1648" s="611"/>
      <c r="AR1648" s="611"/>
      <c r="AS1648" s="611"/>
      <c r="AT1648" s="611"/>
      <c r="AU1648" s="611"/>
      <c r="AV1648" s="611"/>
      <c r="AW1648" s="611"/>
      <c r="AX1648" s="611"/>
      <c r="AY1648" s="611"/>
      <c r="AZ1648" s="611"/>
      <c r="BA1648" s="611"/>
      <c r="BB1648" s="611"/>
      <c r="BC1648" s="611"/>
      <c r="BD1648" s="611"/>
      <c r="BE1648" s="611">
        <v>0.09</v>
      </c>
      <c r="BF1648" s="611"/>
      <c r="BG1648" s="611"/>
      <c r="BH1648" s="611"/>
      <c r="BI1648" s="611"/>
      <c r="BJ1648" s="611"/>
      <c r="BK1648" s="611"/>
      <c r="BL1648" s="611"/>
      <c r="BM1648" s="611">
        <f t="shared" si="791"/>
        <v>0</v>
      </c>
      <c r="BN1648" s="611"/>
      <c r="BO1648" s="611"/>
      <c r="BP1648" s="611"/>
    </row>
    <row r="1649" spans="1:77" s="1379" customFormat="1" ht="46.15" hidden="1" customHeight="1">
      <c r="A1649" s="1475"/>
      <c r="B1649" s="1476"/>
      <c r="C1649" s="1477" t="s">
        <v>546</v>
      </c>
      <c r="D1649" s="1053" t="s">
        <v>26</v>
      </c>
      <c r="E1649" s="1329" t="s">
        <v>97</v>
      </c>
      <c r="F1649" s="1478"/>
      <c r="G1649" s="1372"/>
      <c r="H1649" s="1055">
        <f t="shared" si="783"/>
        <v>0.58000000000000007</v>
      </c>
      <c r="I1649" s="1056"/>
      <c r="J1649" s="1057">
        <f>K1649+AA1649+BM1649</f>
        <v>0.58000000000000007</v>
      </c>
      <c r="K1649" s="685">
        <f t="shared" si="784"/>
        <v>0.31000000000000005</v>
      </c>
      <c r="L1649" s="685">
        <f t="shared" si="785"/>
        <v>0.28000000000000003</v>
      </c>
      <c r="M1649" s="685">
        <f t="shared" si="786"/>
        <v>0.2</v>
      </c>
      <c r="N1649" s="685">
        <f t="shared" si="787"/>
        <v>0.2</v>
      </c>
      <c r="O1649" s="1149">
        <v>0.2</v>
      </c>
      <c r="P1649" s="1149"/>
      <c r="Q1649" s="1149"/>
      <c r="R1649" s="1149"/>
      <c r="S1649" s="1149">
        <v>0.08</v>
      </c>
      <c r="T1649" s="685">
        <f t="shared" si="788"/>
        <v>0</v>
      </c>
      <c r="U1649" s="1149"/>
      <c r="V1649" s="1149"/>
      <c r="W1649" s="1149"/>
      <c r="X1649" s="1149"/>
      <c r="Y1649" s="1149">
        <v>0.03</v>
      </c>
      <c r="Z1649" s="1149"/>
      <c r="AA1649" s="685">
        <f t="shared" si="789"/>
        <v>0.27</v>
      </c>
      <c r="AB1649" s="1149"/>
      <c r="AC1649" s="1149"/>
      <c r="AD1649" s="1149"/>
      <c r="AE1649" s="1149"/>
      <c r="AF1649" s="1149"/>
      <c r="AG1649" s="1149"/>
      <c r="AH1649" s="1149"/>
      <c r="AI1649" s="685">
        <f t="shared" si="790"/>
        <v>0.01</v>
      </c>
      <c r="AJ1649" s="1149"/>
      <c r="AK1649" s="1149"/>
      <c r="AL1649" s="1149"/>
      <c r="AM1649" s="1149"/>
      <c r="AN1649" s="1149"/>
      <c r="AO1649" s="1149"/>
      <c r="AP1649" s="1149"/>
      <c r="AQ1649" s="1149"/>
      <c r="AR1649" s="1149"/>
      <c r="AS1649" s="1149"/>
      <c r="AT1649" s="1149"/>
      <c r="AU1649" s="1149"/>
      <c r="AV1649" s="1149"/>
      <c r="AW1649" s="1149"/>
      <c r="AX1649" s="1149"/>
      <c r="AY1649" s="1149">
        <v>0.26</v>
      </c>
      <c r="AZ1649" s="1149"/>
      <c r="BA1649" s="1149"/>
      <c r="BB1649" s="1149"/>
      <c r="BC1649" s="1149"/>
      <c r="BD1649" s="1149"/>
      <c r="BE1649" s="1149">
        <v>0.01</v>
      </c>
      <c r="BF1649" s="1149"/>
      <c r="BG1649" s="1149"/>
      <c r="BH1649" s="1149"/>
      <c r="BI1649" s="1149"/>
      <c r="BJ1649" s="1149"/>
      <c r="BK1649" s="1149"/>
      <c r="BL1649" s="1149"/>
      <c r="BM1649" s="685">
        <f t="shared" si="791"/>
        <v>0</v>
      </c>
      <c r="BN1649" s="1149"/>
      <c r="BO1649" s="1149"/>
      <c r="BP1649" s="1149"/>
      <c r="BQ1649" s="1376"/>
      <c r="BR1649" s="1479"/>
      <c r="BS1649" s="1480"/>
      <c r="BT1649" s="1479"/>
      <c r="BU1649" s="1481"/>
      <c r="BY1649" s="1481"/>
    </row>
    <row r="1650" spans="1:77" s="652" customFormat="1" hidden="1">
      <c r="A1650" s="1083"/>
      <c r="B1650" s="1461"/>
      <c r="C1650" s="1458"/>
      <c r="D1650" s="640"/>
      <c r="E1650" s="640"/>
      <c r="F1650" s="1462"/>
      <c r="G1650" s="651"/>
      <c r="H1650" s="643"/>
      <c r="I1650" s="644"/>
      <c r="J1650" s="645"/>
      <c r="K1650" s="1"/>
      <c r="L1650" s="1"/>
      <c r="M1650" s="1"/>
      <c r="N1650" s="1"/>
      <c r="O1650" s="1463"/>
      <c r="P1650" s="1463"/>
      <c r="Q1650" s="1463"/>
      <c r="R1650" s="1463"/>
      <c r="S1650" s="1463"/>
      <c r="T1650" s="648"/>
      <c r="U1650" s="1463"/>
      <c r="V1650" s="1463"/>
      <c r="W1650" s="1463"/>
      <c r="X1650" s="1463"/>
      <c r="Y1650" s="1463"/>
      <c r="Z1650" s="1463"/>
      <c r="AA1650" s="1"/>
      <c r="AB1650" s="1463"/>
      <c r="AC1650" s="1463"/>
      <c r="AD1650" s="1463"/>
      <c r="AE1650" s="1463"/>
      <c r="AF1650" s="1463"/>
      <c r="AG1650" s="1463"/>
      <c r="AH1650" s="1463"/>
      <c r="AI1650" s="1"/>
      <c r="AJ1650" s="1463"/>
      <c r="AK1650" s="1463"/>
      <c r="AL1650" s="1463"/>
      <c r="AM1650" s="1463"/>
      <c r="AN1650" s="1463"/>
      <c r="AO1650" s="1463"/>
      <c r="AP1650" s="1463"/>
      <c r="AQ1650" s="1463"/>
      <c r="AR1650" s="1463"/>
      <c r="AS1650" s="1463"/>
      <c r="AT1650" s="1463"/>
      <c r="AU1650" s="1149"/>
      <c r="AV1650" s="1463"/>
      <c r="AW1650" s="1463"/>
      <c r="AX1650" s="1463"/>
      <c r="AY1650" s="1463"/>
      <c r="AZ1650" s="1463"/>
      <c r="BA1650" s="1463"/>
      <c r="BB1650" s="1463"/>
      <c r="BC1650" s="1463"/>
      <c r="BD1650" s="1463"/>
      <c r="BE1650" s="1463"/>
      <c r="BF1650" s="1463"/>
      <c r="BG1650" s="1463"/>
      <c r="BH1650" s="1463"/>
      <c r="BI1650" s="1463"/>
      <c r="BJ1650" s="1463"/>
      <c r="BK1650" s="1463"/>
      <c r="BL1650" s="1463"/>
      <c r="BM1650" s="1"/>
      <c r="BN1650" s="1463"/>
      <c r="BO1650" s="1463"/>
      <c r="BP1650" s="1463"/>
      <c r="BQ1650" s="542"/>
      <c r="BR1650" s="1464"/>
      <c r="BS1650" s="1465"/>
      <c r="BT1650" s="1464"/>
      <c r="BU1650" s="1466"/>
      <c r="BY1650" s="1466"/>
    </row>
    <row r="1651" spans="1:77" s="773" customFormat="1" hidden="1">
      <c r="A1651" s="860"/>
      <c r="B1651" s="980" t="s">
        <v>114</v>
      </c>
      <c r="C1651" s="1103" t="s">
        <v>563</v>
      </c>
      <c r="D1651" s="1104" t="s">
        <v>26</v>
      </c>
      <c r="E1651" s="651" t="s">
        <v>2743</v>
      </c>
      <c r="F1651" s="640"/>
      <c r="G1651" s="864"/>
      <c r="H1651" s="643">
        <f>J1651</f>
        <v>6.72</v>
      </c>
      <c r="I1651" s="644"/>
      <c r="J1651" s="645">
        <f>K1651+AA1651+BM1651</f>
        <v>6.72</v>
      </c>
      <c r="K1651" s="1">
        <f t="shared" ref="K1651:K1652" si="792">L1651+T1651+X1651+Y1651+Z1651</f>
        <v>6.72</v>
      </c>
      <c r="L1651" s="1">
        <f t="shared" ref="L1651:L1652" si="793">M1651+S1651</f>
        <v>6.72</v>
      </c>
      <c r="M1651" s="1">
        <f t="shared" ref="M1651:M1652" si="794">N1651+R1651</f>
        <v>6.72</v>
      </c>
      <c r="N1651" s="1">
        <f t="shared" ref="N1651:N1652" si="795">O1651+P1651+Q1651</f>
        <v>6.72</v>
      </c>
      <c r="O1651" s="685">
        <v>6.72</v>
      </c>
      <c r="P1651" s="1"/>
      <c r="Q1651" s="1"/>
      <c r="R1651" s="1"/>
      <c r="S1651" s="1"/>
      <c r="T1651" s="1">
        <f t="shared" ref="T1651:T1652" si="796">U1651+V1651+W1651</f>
        <v>0</v>
      </c>
      <c r="U1651" s="1"/>
      <c r="V1651" s="1"/>
      <c r="W1651" s="1"/>
      <c r="X1651" s="1"/>
      <c r="Y1651" s="1"/>
      <c r="Z1651" s="1"/>
      <c r="AA1651" s="1">
        <f t="shared" ref="AA1651:AA1652" si="797">SUM(AB1651:AI1651)+AW1651+SUM(AY1651:BC1651)+SUM(BF1651:BL1651)</f>
        <v>0</v>
      </c>
      <c r="AB1651" s="1"/>
      <c r="AC1651" s="1"/>
      <c r="AD1651" s="1"/>
      <c r="AE1651" s="1"/>
      <c r="AF1651" s="1"/>
      <c r="AG1651" s="1"/>
      <c r="AH1651" s="1"/>
      <c r="AI1651" s="1">
        <f t="shared" ref="AI1651:AI1652" si="798">SUM(AJ1651:AV1651)+AX1651+SUM(BD1651:BE1651)</f>
        <v>0</v>
      </c>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row>
    <row r="1652" spans="1:77" s="773" customFormat="1" ht="25.5" hidden="1">
      <c r="A1652" s="1482"/>
      <c r="B1652" s="732">
        <v>26</v>
      </c>
      <c r="C1652" s="1483" t="s">
        <v>564</v>
      </c>
      <c r="D1652" s="651" t="s">
        <v>26</v>
      </c>
      <c r="E1652" s="651" t="s">
        <v>2743</v>
      </c>
      <c r="F1652" s="1484"/>
      <c r="G1652" s="651"/>
      <c r="H1652" s="643">
        <f t="shared" ref="H1652" si="799">J1652</f>
        <v>8.1299999999999997E-2</v>
      </c>
      <c r="I1652" s="644"/>
      <c r="J1652" s="645">
        <f>K1652+AA1652+BM1652</f>
        <v>8.1299999999999997E-2</v>
      </c>
      <c r="K1652" s="1">
        <f t="shared" si="792"/>
        <v>0.02</v>
      </c>
      <c r="L1652" s="1">
        <f t="shared" si="793"/>
        <v>0.02</v>
      </c>
      <c r="M1652" s="1">
        <f t="shared" si="794"/>
        <v>0.02</v>
      </c>
      <c r="N1652" s="1">
        <f t="shared" si="795"/>
        <v>0.01</v>
      </c>
      <c r="O1652" s="1">
        <v>0.01</v>
      </c>
      <c r="P1652" s="1"/>
      <c r="Q1652" s="1"/>
      <c r="R1652" s="1">
        <v>0.01</v>
      </c>
      <c r="S1652" s="1"/>
      <c r="T1652" s="1">
        <f t="shared" si="796"/>
        <v>0</v>
      </c>
      <c r="U1652" s="1"/>
      <c r="V1652" s="1"/>
      <c r="W1652" s="1"/>
      <c r="X1652" s="1"/>
      <c r="Y1652" s="1"/>
      <c r="Z1652" s="1"/>
      <c r="AA1652" s="1">
        <f t="shared" si="797"/>
        <v>6.13E-2</v>
      </c>
      <c r="AB1652" s="1"/>
      <c r="AC1652" s="1"/>
      <c r="AD1652" s="1"/>
      <c r="AE1652" s="1"/>
      <c r="AF1652" s="1"/>
      <c r="AG1652" s="1"/>
      <c r="AH1652" s="1"/>
      <c r="AI1652" s="1">
        <f t="shared" si="798"/>
        <v>6.13E-2</v>
      </c>
      <c r="AJ1652" s="1"/>
      <c r="AK1652" s="1"/>
      <c r="AL1652" s="1"/>
      <c r="AM1652" s="1"/>
      <c r="AN1652" s="1"/>
      <c r="AO1652" s="1">
        <f>0.0013+0.06</f>
        <v>6.13E-2</v>
      </c>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f t="shared" ref="BM1652" si="800">SUM(BN1652:BP1652)</f>
        <v>0</v>
      </c>
      <c r="BN1652" s="1"/>
      <c r="BO1652" s="1"/>
      <c r="BP1652" s="1"/>
    </row>
    <row r="1653" spans="1:77" s="652" customFormat="1" hidden="1">
      <c r="A1653" s="1083"/>
      <c r="B1653" s="1461"/>
      <c r="C1653" s="1458"/>
      <c r="D1653" s="640"/>
      <c r="E1653" s="640"/>
      <c r="F1653" s="1462"/>
      <c r="G1653" s="651"/>
      <c r="H1653" s="643"/>
      <c r="I1653" s="644"/>
      <c r="J1653" s="645"/>
      <c r="K1653" s="1"/>
      <c r="L1653" s="1"/>
      <c r="M1653" s="1"/>
      <c r="N1653" s="1"/>
      <c r="O1653" s="1463"/>
      <c r="P1653" s="1463"/>
      <c r="Q1653" s="1463"/>
      <c r="R1653" s="1463"/>
      <c r="S1653" s="1463"/>
      <c r="T1653" s="648"/>
      <c r="U1653" s="1463"/>
      <c r="V1653" s="1463"/>
      <c r="W1653" s="1463"/>
      <c r="X1653" s="1463"/>
      <c r="Y1653" s="1463"/>
      <c r="Z1653" s="1463"/>
      <c r="AA1653" s="1"/>
      <c r="AB1653" s="1463"/>
      <c r="AC1653" s="1463"/>
      <c r="AD1653" s="1463"/>
      <c r="AE1653" s="1463"/>
      <c r="AF1653" s="1463"/>
      <c r="AG1653" s="1463"/>
      <c r="AH1653" s="1463"/>
      <c r="AI1653" s="1"/>
      <c r="AJ1653" s="1463"/>
      <c r="AK1653" s="1463"/>
      <c r="AL1653" s="1463"/>
      <c r="AM1653" s="1463"/>
      <c r="AN1653" s="1463"/>
      <c r="AO1653" s="1463"/>
      <c r="AP1653" s="1463"/>
      <c r="AQ1653" s="1463"/>
      <c r="AR1653" s="1463"/>
      <c r="AS1653" s="1463"/>
      <c r="AT1653" s="1463"/>
      <c r="AU1653" s="1149"/>
      <c r="AV1653" s="1463"/>
      <c r="AW1653" s="1463"/>
      <c r="AX1653" s="1463"/>
      <c r="AY1653" s="1463"/>
      <c r="AZ1653" s="1463"/>
      <c r="BA1653" s="1463"/>
      <c r="BB1653" s="1463"/>
      <c r="BC1653" s="1463"/>
      <c r="BD1653" s="1463"/>
      <c r="BE1653" s="1463"/>
      <c r="BF1653" s="1463"/>
      <c r="BG1653" s="1463"/>
      <c r="BH1653" s="1463"/>
      <c r="BI1653" s="1463"/>
      <c r="BJ1653" s="1463"/>
      <c r="BK1653" s="1463"/>
      <c r="BL1653" s="1463"/>
      <c r="BM1653" s="1"/>
      <c r="BN1653" s="1463"/>
      <c r="BO1653" s="1463"/>
      <c r="BP1653" s="1463"/>
      <c r="BQ1653" s="542"/>
      <c r="BR1653" s="1464"/>
      <c r="BS1653" s="1465"/>
      <c r="BT1653" s="1464"/>
      <c r="BU1653" s="1466"/>
      <c r="BY1653" s="1466"/>
    </row>
    <row r="1654" spans="1:77" s="773" customFormat="1" ht="30" hidden="1">
      <c r="A1654" s="706"/>
      <c r="B1654" s="1395">
        <v>9</v>
      </c>
      <c r="C1654" s="1113" t="s">
        <v>565</v>
      </c>
      <c r="D1654" s="699" t="s">
        <v>26</v>
      </c>
      <c r="E1654" s="771" t="s">
        <v>2751</v>
      </c>
      <c r="F1654" s="787"/>
      <c r="G1654" s="651"/>
      <c r="H1654" s="643">
        <f t="shared" ref="H1654" si="801">J1654</f>
        <v>0.08</v>
      </c>
      <c r="I1654" s="644"/>
      <c r="J1654" s="645">
        <f>K1654+AA1654+BM1654</f>
        <v>0.08</v>
      </c>
      <c r="K1654" s="1">
        <f t="shared" ref="K1654" si="802">L1654+T1654+X1654+Y1654+Z1654</f>
        <v>0.01</v>
      </c>
      <c r="L1654" s="1">
        <f t="shared" ref="L1654" si="803">M1654+S1654</f>
        <v>0.01</v>
      </c>
      <c r="M1654" s="1">
        <f t="shared" ref="M1654" si="804">N1654+R1654</f>
        <v>0.01</v>
      </c>
      <c r="N1654" s="1">
        <f t="shared" ref="N1654" si="805">O1654+P1654+Q1654</f>
        <v>0</v>
      </c>
      <c r="O1654" s="1"/>
      <c r="P1654" s="1"/>
      <c r="Q1654" s="1"/>
      <c r="R1654" s="1">
        <v>0.01</v>
      </c>
      <c r="S1654" s="1"/>
      <c r="T1654" s="1">
        <f t="shared" ref="T1654" si="806">U1654+V1654+W1654</f>
        <v>0</v>
      </c>
      <c r="U1654" s="1"/>
      <c r="V1654" s="1"/>
      <c r="W1654" s="1"/>
      <c r="X1654" s="1"/>
      <c r="Y1654" s="1"/>
      <c r="Z1654" s="1"/>
      <c r="AA1654" s="736">
        <f t="shared" ref="AA1654" si="807">SUM(AB1654:AI1654)+AW1654+SUM(AY1654:BC1654)+SUM(BF1654:BL1654)</f>
        <v>7.0000000000000007E-2</v>
      </c>
      <c r="AB1654" s="1"/>
      <c r="AC1654" s="1"/>
      <c r="AD1654" s="1"/>
      <c r="AE1654" s="1"/>
      <c r="AF1654" s="1">
        <v>0.02</v>
      </c>
      <c r="AG1654" s="1">
        <v>0.03</v>
      </c>
      <c r="AH1654" s="1"/>
      <c r="AI1654" s="736">
        <f t="shared" ref="AI1654" si="808">SUM(AJ1654:AV1654)+AX1654+SUM(BD1654:BE1654)</f>
        <v>0</v>
      </c>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v>0.02</v>
      </c>
      <c r="BL1654" s="1"/>
      <c r="BM1654" s="1">
        <f t="shared" ref="BM1654" si="809">SUM(BN1654:BP1654)</f>
        <v>0</v>
      </c>
      <c r="BN1654" s="1"/>
      <c r="BO1654" s="1"/>
      <c r="BP1654" s="1"/>
    </row>
    <row r="1655" spans="1:77" s="652" customFormat="1" hidden="1">
      <c r="A1655" s="1083"/>
      <c r="B1655" s="1461"/>
      <c r="C1655" s="1458"/>
      <c r="D1655" s="640"/>
      <c r="E1655" s="640"/>
      <c r="F1655" s="1462"/>
      <c r="G1655" s="651"/>
      <c r="H1655" s="643"/>
      <c r="I1655" s="644"/>
      <c r="J1655" s="645"/>
      <c r="K1655" s="1"/>
      <c r="L1655" s="1"/>
      <c r="M1655" s="1"/>
      <c r="N1655" s="1"/>
      <c r="O1655" s="1463"/>
      <c r="P1655" s="1463"/>
      <c r="Q1655" s="1463"/>
      <c r="R1655" s="1463"/>
      <c r="S1655" s="1463"/>
      <c r="T1655" s="648"/>
      <c r="U1655" s="1463"/>
      <c r="V1655" s="1463"/>
      <c r="W1655" s="1463"/>
      <c r="X1655" s="1463"/>
      <c r="Y1655" s="1463"/>
      <c r="Z1655" s="1463"/>
      <c r="AA1655" s="1"/>
      <c r="AB1655" s="1463"/>
      <c r="AC1655" s="1463"/>
      <c r="AD1655" s="1463"/>
      <c r="AE1655" s="1463"/>
      <c r="AF1655" s="1463"/>
      <c r="AG1655" s="1463"/>
      <c r="AH1655" s="1463"/>
      <c r="AI1655" s="1"/>
      <c r="AJ1655" s="1463"/>
      <c r="AK1655" s="1463"/>
      <c r="AL1655" s="1463"/>
      <c r="AM1655" s="1463"/>
      <c r="AN1655" s="1463"/>
      <c r="AO1655" s="1463"/>
      <c r="AP1655" s="1463"/>
      <c r="AQ1655" s="1463"/>
      <c r="AR1655" s="1463"/>
      <c r="AS1655" s="1463"/>
      <c r="AT1655" s="1463"/>
      <c r="AU1655" s="1149"/>
      <c r="AV1655" s="1463"/>
      <c r="AW1655" s="1463"/>
      <c r="AX1655" s="1463"/>
      <c r="AY1655" s="1463"/>
      <c r="AZ1655" s="1463"/>
      <c r="BA1655" s="1463"/>
      <c r="BB1655" s="1463"/>
      <c r="BC1655" s="1463"/>
      <c r="BD1655" s="1463"/>
      <c r="BE1655" s="1463"/>
      <c r="BF1655" s="1463"/>
      <c r="BG1655" s="1463"/>
      <c r="BH1655" s="1463"/>
      <c r="BI1655" s="1463"/>
      <c r="BJ1655" s="1463"/>
      <c r="BK1655" s="1463"/>
      <c r="BL1655" s="1463"/>
      <c r="BM1655" s="1"/>
      <c r="BN1655" s="1463"/>
      <c r="BO1655" s="1463"/>
      <c r="BP1655" s="1463"/>
      <c r="BQ1655" s="542"/>
      <c r="BR1655" s="1464"/>
      <c r="BS1655" s="1465"/>
      <c r="BT1655" s="1464"/>
      <c r="BU1655" s="1466"/>
      <c r="BY1655" s="1466"/>
    </row>
    <row r="1656" spans="1:77" s="652" customFormat="1" hidden="1">
      <c r="A1656" s="1083"/>
      <c r="B1656" s="1461"/>
      <c r="C1656" s="1458"/>
      <c r="D1656" s="640"/>
      <c r="E1656" s="640"/>
      <c r="F1656" s="1462"/>
      <c r="G1656" s="651"/>
      <c r="H1656" s="643"/>
      <c r="I1656" s="644"/>
      <c r="J1656" s="645"/>
      <c r="K1656" s="1"/>
      <c r="L1656" s="1"/>
      <c r="M1656" s="1"/>
      <c r="N1656" s="1"/>
      <c r="O1656" s="1463"/>
      <c r="P1656" s="1463"/>
      <c r="Q1656" s="1463"/>
      <c r="R1656" s="1463"/>
      <c r="S1656" s="1463"/>
      <c r="T1656" s="648"/>
      <c r="U1656" s="1463"/>
      <c r="V1656" s="1463"/>
      <c r="W1656" s="1463"/>
      <c r="X1656" s="1463"/>
      <c r="Y1656" s="1463"/>
      <c r="Z1656" s="1463"/>
      <c r="AA1656" s="1"/>
      <c r="AB1656" s="1463"/>
      <c r="AC1656" s="1463"/>
      <c r="AD1656" s="1463"/>
      <c r="AE1656" s="1463"/>
      <c r="AF1656" s="1463"/>
      <c r="AG1656" s="1463"/>
      <c r="AH1656" s="1463"/>
      <c r="AI1656" s="1"/>
      <c r="AJ1656" s="1463"/>
      <c r="AK1656" s="1463"/>
      <c r="AL1656" s="1463"/>
      <c r="AM1656" s="1463"/>
      <c r="AN1656" s="1463"/>
      <c r="AO1656" s="1463"/>
      <c r="AP1656" s="1463"/>
      <c r="AQ1656" s="1463"/>
      <c r="AR1656" s="1463"/>
      <c r="AS1656" s="1463"/>
      <c r="AT1656" s="1463"/>
      <c r="AU1656" s="1149"/>
      <c r="AV1656" s="1463"/>
      <c r="AW1656" s="1463"/>
      <c r="AX1656" s="1463"/>
      <c r="AY1656" s="1463"/>
      <c r="AZ1656" s="1463"/>
      <c r="BA1656" s="1463"/>
      <c r="BB1656" s="1463"/>
      <c r="BC1656" s="1463"/>
      <c r="BD1656" s="1463"/>
      <c r="BE1656" s="1463"/>
      <c r="BF1656" s="1463"/>
      <c r="BG1656" s="1463"/>
      <c r="BH1656" s="1463"/>
      <c r="BI1656" s="1463"/>
      <c r="BJ1656" s="1463"/>
      <c r="BK1656" s="1463"/>
      <c r="BL1656" s="1463"/>
      <c r="BM1656" s="1"/>
      <c r="BN1656" s="1463"/>
      <c r="BO1656" s="1463"/>
      <c r="BP1656" s="1463"/>
      <c r="BQ1656" s="542"/>
      <c r="BR1656" s="1464"/>
      <c r="BS1656" s="1465"/>
      <c r="BT1656" s="1464"/>
      <c r="BU1656" s="1466"/>
      <c r="BY1656" s="1466"/>
    </row>
    <row r="1657" spans="1:77" s="652" customFormat="1" hidden="1">
      <c r="A1657" s="1083"/>
      <c r="B1657" s="1461"/>
      <c r="C1657" s="1458"/>
      <c r="D1657" s="640"/>
      <c r="E1657" s="640"/>
      <c r="F1657" s="1462"/>
      <c r="G1657" s="651"/>
      <c r="H1657" s="643"/>
      <c r="I1657" s="644"/>
      <c r="J1657" s="645"/>
      <c r="K1657" s="1"/>
      <c r="L1657" s="1"/>
      <c r="M1657" s="1"/>
      <c r="N1657" s="1"/>
      <c r="O1657" s="1463"/>
      <c r="P1657" s="1463"/>
      <c r="Q1657" s="1463"/>
      <c r="R1657" s="1463"/>
      <c r="S1657" s="1463"/>
      <c r="T1657" s="648"/>
      <c r="U1657" s="1463"/>
      <c r="V1657" s="1463"/>
      <c r="W1657" s="1463"/>
      <c r="X1657" s="1463"/>
      <c r="Y1657" s="1463"/>
      <c r="Z1657" s="1463"/>
      <c r="AA1657" s="1"/>
      <c r="AB1657" s="1463"/>
      <c r="AC1657" s="1463"/>
      <c r="AD1657" s="1463"/>
      <c r="AE1657" s="1463"/>
      <c r="AF1657" s="1463"/>
      <c r="AG1657" s="1463"/>
      <c r="AH1657" s="1463"/>
      <c r="AI1657" s="1"/>
      <c r="AJ1657" s="1463"/>
      <c r="AK1657" s="1463"/>
      <c r="AL1657" s="1463"/>
      <c r="AM1657" s="1463"/>
      <c r="AN1657" s="1463"/>
      <c r="AO1657" s="1463"/>
      <c r="AP1657" s="1463"/>
      <c r="AQ1657" s="1463"/>
      <c r="AR1657" s="1463"/>
      <c r="AS1657" s="1463"/>
      <c r="AT1657" s="1463"/>
      <c r="AU1657" s="1149"/>
      <c r="AV1657" s="1463"/>
      <c r="AW1657" s="1463"/>
      <c r="AX1657" s="1463"/>
      <c r="AY1657" s="1463"/>
      <c r="AZ1657" s="1463"/>
      <c r="BA1657" s="1463"/>
      <c r="BB1657" s="1463"/>
      <c r="BC1657" s="1463"/>
      <c r="BD1657" s="1463"/>
      <c r="BE1657" s="1463"/>
      <c r="BF1657" s="1463"/>
      <c r="BG1657" s="1463"/>
      <c r="BH1657" s="1463"/>
      <c r="BI1657" s="1463"/>
      <c r="BJ1657" s="1463"/>
      <c r="BK1657" s="1463"/>
      <c r="BL1657" s="1463"/>
      <c r="BM1657" s="1"/>
      <c r="BN1657" s="1463"/>
      <c r="BO1657" s="1463"/>
      <c r="BP1657" s="1463"/>
      <c r="BQ1657" s="542"/>
      <c r="BR1657" s="1464"/>
      <c r="BS1657" s="1465"/>
      <c r="BT1657" s="1464"/>
      <c r="BU1657" s="1466"/>
      <c r="BY1657" s="1466"/>
    </row>
    <row r="1658" spans="1:77" s="812" customFormat="1" hidden="1">
      <c r="A1658" s="860"/>
      <c r="B1658" s="980" t="s">
        <v>114</v>
      </c>
      <c r="C1658" s="982" t="s">
        <v>566</v>
      </c>
      <c r="D1658" s="863" t="s">
        <v>26</v>
      </c>
      <c r="E1658" s="863" t="s">
        <v>100</v>
      </c>
      <c r="F1658" s="863"/>
      <c r="G1658" s="864"/>
      <c r="H1658" s="643">
        <f t="shared" ref="H1658" si="810">J1658</f>
        <v>5.07</v>
      </c>
      <c r="I1658" s="644">
        <v>0.22</v>
      </c>
      <c r="J1658" s="645">
        <f t="shared" ref="J1658:J1663" si="811">K1658+AA1658+BM1658</f>
        <v>5.07</v>
      </c>
      <c r="K1658" s="1">
        <f t="shared" ref="K1658:K1663" si="812">L1658+T1658+X1658+Y1658+Z1658</f>
        <v>4.83</v>
      </c>
      <c r="L1658" s="1">
        <f t="shared" ref="L1658:L1663" si="813">M1658+S1658</f>
        <v>4.7</v>
      </c>
      <c r="M1658" s="1">
        <f t="shared" ref="M1658:M1663" si="814">N1658+R1658</f>
        <v>4.7</v>
      </c>
      <c r="N1658" s="1">
        <f t="shared" ref="N1658:N1663" si="815">O1658+P1658+Q1658</f>
        <v>4.7</v>
      </c>
      <c r="O1658" s="1">
        <v>4.7</v>
      </c>
      <c r="P1658" s="1"/>
      <c r="Q1658" s="1"/>
      <c r="R1658" s="1"/>
      <c r="S1658" s="1"/>
      <c r="T1658" s="1">
        <f t="shared" ref="T1658:T1660" si="816">U1658+V1658+W1658</f>
        <v>0</v>
      </c>
      <c r="U1658" s="1"/>
      <c r="V1658" s="1"/>
      <c r="W1658" s="1"/>
      <c r="X1658" s="1"/>
      <c r="Y1658" s="1">
        <v>0.13</v>
      </c>
      <c r="Z1658" s="1"/>
      <c r="AA1658" s="1">
        <f t="shared" ref="AA1658:AA1660" si="817">SUM(AB1658:AI1658)+AW1658+SUM(AY1658:BC1658)+SUM(BF1658:BL1658)</f>
        <v>0.24</v>
      </c>
      <c r="AB1658" s="1"/>
      <c r="AC1658" s="1"/>
      <c r="AD1658" s="1"/>
      <c r="AE1658" s="1"/>
      <c r="AF1658" s="1"/>
      <c r="AG1658" s="1"/>
      <c r="AH1658" s="1"/>
      <c r="AI1658" s="1">
        <f t="shared" ref="AI1658:AI1660" si="818">SUM(AJ1658:AV1658)+AX1658+SUM(BD1658:BE1658)</f>
        <v>0.24</v>
      </c>
      <c r="AJ1658" s="1">
        <v>0.24</v>
      </c>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f t="shared" ref="BM1658:BM1659" si="819">SUM(BN1658:BP1658)</f>
        <v>0</v>
      </c>
      <c r="BN1658" s="1"/>
      <c r="BO1658" s="1"/>
      <c r="BP1658" s="1"/>
    </row>
    <row r="1659" spans="1:77" s="812" customFormat="1" hidden="1">
      <c r="A1659" s="860"/>
      <c r="B1659" s="980" t="s">
        <v>114</v>
      </c>
      <c r="C1659" s="1120" t="s">
        <v>567</v>
      </c>
      <c r="D1659" s="863" t="s">
        <v>26</v>
      </c>
      <c r="E1659" s="863" t="s">
        <v>100</v>
      </c>
      <c r="F1659" s="640">
        <v>7.77</v>
      </c>
      <c r="G1659" s="1260">
        <f>H1659-F1659</f>
        <v>2.1800000000000015</v>
      </c>
      <c r="H1659" s="643">
        <f>J1659</f>
        <v>9.9500000000000011</v>
      </c>
      <c r="I1659" s="644"/>
      <c r="J1659" s="645">
        <f t="shared" si="811"/>
        <v>9.9500000000000011</v>
      </c>
      <c r="K1659" s="1">
        <f t="shared" si="812"/>
        <v>9.5100000000000016</v>
      </c>
      <c r="L1659" s="1">
        <f t="shared" si="813"/>
        <v>1.1200000000000001</v>
      </c>
      <c r="M1659" s="1">
        <f t="shared" si="814"/>
        <v>1.1200000000000001</v>
      </c>
      <c r="N1659" s="1">
        <f t="shared" si="815"/>
        <v>0</v>
      </c>
      <c r="O1659" s="1"/>
      <c r="P1659" s="1"/>
      <c r="Q1659" s="1"/>
      <c r="R1659" s="1">
        <v>1.1200000000000001</v>
      </c>
      <c r="S1659" s="1"/>
      <c r="T1659" s="1">
        <f t="shared" si="816"/>
        <v>0</v>
      </c>
      <c r="U1659" s="1"/>
      <c r="V1659" s="1"/>
      <c r="W1659" s="1"/>
      <c r="X1659" s="1"/>
      <c r="Y1659" s="1">
        <v>8.39</v>
      </c>
      <c r="Z1659" s="1"/>
      <c r="AA1659" s="1">
        <f t="shared" si="817"/>
        <v>0.44</v>
      </c>
      <c r="AB1659" s="1"/>
      <c r="AC1659" s="1"/>
      <c r="AD1659" s="1"/>
      <c r="AE1659" s="1"/>
      <c r="AF1659" s="1"/>
      <c r="AG1659" s="1"/>
      <c r="AH1659" s="1"/>
      <c r="AI1659" s="1">
        <f t="shared" si="818"/>
        <v>0.44</v>
      </c>
      <c r="AJ1659" s="1">
        <v>0.44</v>
      </c>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f t="shared" si="819"/>
        <v>0</v>
      </c>
      <c r="BN1659" s="1"/>
      <c r="BO1659" s="1"/>
      <c r="BP1659" s="1"/>
    </row>
    <row r="1660" spans="1:77" s="812" customFormat="1" hidden="1">
      <c r="B1660" s="980" t="s">
        <v>114</v>
      </c>
      <c r="C1660" s="1120" t="s">
        <v>568</v>
      </c>
      <c r="D1660" s="1485" t="s">
        <v>26</v>
      </c>
      <c r="E1660" s="863" t="s">
        <v>100</v>
      </c>
      <c r="F1660" s="1422"/>
      <c r="G1660" s="1422"/>
      <c r="H1660" s="643">
        <f t="shared" ref="H1660:H1663" si="820">J1660</f>
        <v>15</v>
      </c>
      <c r="I1660" s="644"/>
      <c r="J1660" s="645">
        <f t="shared" si="811"/>
        <v>15</v>
      </c>
      <c r="K1660" s="1">
        <f t="shared" si="812"/>
        <v>0</v>
      </c>
      <c r="L1660" s="1">
        <f t="shared" si="813"/>
        <v>0</v>
      </c>
      <c r="M1660" s="1">
        <f t="shared" si="814"/>
        <v>0</v>
      </c>
      <c r="N1660" s="1">
        <f t="shared" si="815"/>
        <v>0</v>
      </c>
      <c r="T1660" s="1">
        <f t="shared" si="816"/>
        <v>0</v>
      </c>
      <c r="AA1660" s="1">
        <f t="shared" si="817"/>
        <v>15</v>
      </c>
      <c r="AI1660" s="1">
        <f t="shared" si="818"/>
        <v>15</v>
      </c>
      <c r="AX1660" s="812">
        <v>15</v>
      </c>
      <c r="BM1660" s="1"/>
    </row>
    <row r="1661" spans="1:77" s="652" customFormat="1" hidden="1">
      <c r="A1661" s="1083"/>
      <c r="B1661" s="1461"/>
      <c r="C1661" s="1458" t="s">
        <v>569</v>
      </c>
      <c r="D1661" s="1485" t="s">
        <v>26</v>
      </c>
      <c r="E1661" s="863" t="s">
        <v>100</v>
      </c>
      <c r="F1661" s="1462"/>
      <c r="G1661" s="651"/>
      <c r="H1661" s="643">
        <f t="shared" si="820"/>
        <v>0.2</v>
      </c>
      <c r="I1661" s="644"/>
      <c r="J1661" s="645">
        <f t="shared" si="811"/>
        <v>0.2</v>
      </c>
      <c r="K1661" s="1">
        <f t="shared" si="812"/>
        <v>0.2</v>
      </c>
      <c r="L1661" s="1">
        <f t="shared" si="813"/>
        <v>0.2</v>
      </c>
      <c r="M1661" s="1">
        <f t="shared" si="814"/>
        <v>0.2</v>
      </c>
      <c r="N1661" s="1">
        <f t="shared" si="815"/>
        <v>0.2</v>
      </c>
      <c r="O1661" s="1463">
        <v>0.2</v>
      </c>
      <c r="P1661" s="1463"/>
      <c r="Q1661" s="1463"/>
      <c r="R1661" s="1463"/>
      <c r="S1661" s="1463"/>
      <c r="T1661" s="648"/>
      <c r="U1661" s="1463"/>
      <c r="V1661" s="1463"/>
      <c r="W1661" s="1463"/>
      <c r="X1661" s="1463"/>
      <c r="Y1661" s="1463"/>
      <c r="Z1661" s="1463"/>
      <c r="AA1661" s="1"/>
      <c r="AB1661" s="1463"/>
      <c r="AC1661" s="1463"/>
      <c r="AD1661" s="1463"/>
      <c r="AE1661" s="1463"/>
      <c r="AF1661" s="1463"/>
      <c r="AG1661" s="1463"/>
      <c r="AH1661" s="1463"/>
      <c r="AI1661" s="1"/>
      <c r="AJ1661" s="1463"/>
      <c r="AK1661" s="1463"/>
      <c r="AL1661" s="1463"/>
      <c r="AM1661" s="1463"/>
      <c r="AN1661" s="1463"/>
      <c r="AO1661" s="1463"/>
      <c r="AP1661" s="1463"/>
      <c r="AQ1661" s="1463"/>
      <c r="AR1661" s="1463"/>
      <c r="AS1661" s="1463"/>
      <c r="AT1661" s="1463"/>
      <c r="AU1661" s="1149"/>
      <c r="AV1661" s="1463"/>
      <c r="AW1661" s="1463"/>
      <c r="AX1661" s="1463"/>
      <c r="AY1661" s="1463"/>
      <c r="AZ1661" s="1463"/>
      <c r="BA1661" s="1463"/>
      <c r="BB1661" s="1463"/>
      <c r="BC1661" s="1463"/>
      <c r="BD1661" s="1463"/>
      <c r="BE1661" s="1463"/>
      <c r="BF1661" s="1463"/>
      <c r="BG1661" s="1463"/>
      <c r="BH1661" s="1463"/>
      <c r="BI1661" s="1463"/>
      <c r="BJ1661" s="1463"/>
      <c r="BK1661" s="1463"/>
      <c r="BL1661" s="1463"/>
      <c r="BM1661" s="1"/>
      <c r="BN1661" s="1463"/>
      <c r="BO1661" s="1463"/>
      <c r="BP1661" s="1463"/>
      <c r="BQ1661" s="542"/>
      <c r="BR1661" s="1464"/>
      <c r="BS1661" s="1465"/>
      <c r="BT1661" s="1464"/>
      <c r="BU1661" s="1466"/>
      <c r="BY1661" s="1466"/>
    </row>
    <row r="1662" spans="1:77" s="1067" customFormat="1" ht="25.5" hidden="1">
      <c r="A1662" s="1069"/>
      <c r="B1662" s="1068">
        <v>25</v>
      </c>
      <c r="C1662" s="1118" t="s">
        <v>570</v>
      </c>
      <c r="D1662" s="1070" t="s">
        <v>26</v>
      </c>
      <c r="E1662" s="1068" t="s">
        <v>2757</v>
      </c>
      <c r="F1662" s="1069"/>
      <c r="G1662" s="1069"/>
      <c r="H1662" s="1071">
        <f t="shared" si="820"/>
        <v>0.5</v>
      </c>
      <c r="I1662" s="1072"/>
      <c r="J1662" s="1073">
        <f t="shared" si="811"/>
        <v>0.5</v>
      </c>
      <c r="K1662" s="1074">
        <f t="shared" si="812"/>
        <v>0.5</v>
      </c>
      <c r="L1662" s="1074">
        <f t="shared" si="813"/>
        <v>0.5</v>
      </c>
      <c r="M1662" s="1074">
        <f t="shared" si="814"/>
        <v>0.5</v>
      </c>
      <c r="N1662" s="1074">
        <f t="shared" si="815"/>
        <v>0.5</v>
      </c>
      <c r="O1662" s="1069">
        <v>0.5</v>
      </c>
      <c r="P1662" s="1069"/>
      <c r="Q1662" s="1069"/>
      <c r="R1662" s="1069"/>
      <c r="S1662" s="1069"/>
      <c r="T1662" s="1074">
        <f t="shared" ref="T1662:T1663" si="821">U1662+V1662+W1662</f>
        <v>0</v>
      </c>
      <c r="U1662" s="1069"/>
      <c r="V1662" s="1069"/>
      <c r="W1662" s="1069"/>
      <c r="X1662" s="1069"/>
      <c r="Y1662" s="1069"/>
      <c r="Z1662" s="1069"/>
      <c r="AA1662" s="1074">
        <f t="shared" ref="AA1662:AA1663" si="822">SUM(AB1662:AI1662)+AW1662+SUM(AY1662:BC1662)+SUM(BF1662:BL1662)</f>
        <v>0</v>
      </c>
      <c r="AB1662" s="1069"/>
      <c r="AC1662" s="1069"/>
      <c r="AD1662" s="1069"/>
      <c r="AE1662" s="1069"/>
      <c r="AF1662" s="1069"/>
      <c r="AG1662" s="1069"/>
      <c r="AH1662" s="1069"/>
      <c r="AI1662" s="1074">
        <f t="shared" ref="AI1662:AI1663" si="823">SUM(AJ1662:AV1662)+AX1662+SUM(BD1662:BE1662)</f>
        <v>0</v>
      </c>
      <c r="AJ1662" s="1069"/>
      <c r="AK1662" s="1069"/>
      <c r="AL1662" s="1069"/>
      <c r="AM1662" s="1069"/>
      <c r="AN1662" s="1069"/>
      <c r="AO1662" s="1069"/>
      <c r="AP1662" s="1069"/>
      <c r="AQ1662" s="1069"/>
      <c r="AR1662" s="1069"/>
      <c r="AS1662" s="1069"/>
      <c r="AT1662" s="1069"/>
      <c r="AU1662" s="1069"/>
      <c r="AV1662" s="1069"/>
      <c r="AW1662" s="1069"/>
      <c r="AX1662" s="1069"/>
      <c r="AY1662" s="1069"/>
      <c r="AZ1662" s="1069"/>
      <c r="BA1662" s="1069"/>
      <c r="BB1662" s="1069"/>
      <c r="BC1662" s="1069"/>
      <c r="BD1662" s="1069"/>
      <c r="BE1662" s="1069"/>
      <c r="BF1662" s="1069"/>
      <c r="BG1662" s="1069"/>
      <c r="BH1662" s="1069"/>
      <c r="BI1662" s="1069"/>
      <c r="BJ1662" s="1069"/>
      <c r="BK1662" s="1069"/>
      <c r="BL1662" s="1069"/>
      <c r="BM1662" s="1074">
        <f t="shared" ref="BM1662:BM1663" si="824">SUM(BN1662:BP1662)</f>
        <v>0</v>
      </c>
      <c r="BN1662" s="1069"/>
      <c r="BO1662" s="1069"/>
      <c r="BP1662" s="1069"/>
    </row>
    <row r="1663" spans="1:77" s="1067" customFormat="1" ht="15.75" hidden="1">
      <c r="A1663" s="1069"/>
      <c r="B1663" s="1068">
        <v>30</v>
      </c>
      <c r="C1663" s="1069" t="s">
        <v>571</v>
      </c>
      <c r="D1663" s="1070" t="s">
        <v>26</v>
      </c>
      <c r="E1663" s="1486" t="s">
        <v>100</v>
      </c>
      <c r="F1663" s="1069"/>
      <c r="G1663" s="1069"/>
      <c r="H1663" s="1071">
        <f t="shared" si="820"/>
        <v>0.53</v>
      </c>
      <c r="I1663" s="1072"/>
      <c r="J1663" s="1073">
        <f t="shared" si="811"/>
        <v>0.53</v>
      </c>
      <c r="K1663" s="1074">
        <f t="shared" si="812"/>
        <v>0.53</v>
      </c>
      <c r="L1663" s="1074">
        <f t="shared" si="813"/>
        <v>0.53</v>
      </c>
      <c r="M1663" s="1074">
        <f t="shared" si="814"/>
        <v>0.53</v>
      </c>
      <c r="N1663" s="1074">
        <f t="shared" si="815"/>
        <v>0.53</v>
      </c>
      <c r="O1663" s="1069">
        <v>0.53</v>
      </c>
      <c r="P1663" s="1069"/>
      <c r="Q1663" s="1069"/>
      <c r="R1663" s="1069"/>
      <c r="S1663" s="1069"/>
      <c r="T1663" s="1074">
        <f t="shared" si="821"/>
        <v>0</v>
      </c>
      <c r="U1663" s="1069"/>
      <c r="V1663" s="1069"/>
      <c r="W1663" s="1069"/>
      <c r="X1663" s="1069"/>
      <c r="Y1663" s="1069"/>
      <c r="Z1663" s="1069"/>
      <c r="AA1663" s="1074">
        <f t="shared" si="822"/>
        <v>0</v>
      </c>
      <c r="AB1663" s="1069"/>
      <c r="AC1663" s="1069"/>
      <c r="AD1663" s="1069"/>
      <c r="AE1663" s="1069"/>
      <c r="AF1663" s="1069"/>
      <c r="AG1663" s="1069"/>
      <c r="AH1663" s="1069"/>
      <c r="AI1663" s="1074">
        <f t="shared" si="823"/>
        <v>0</v>
      </c>
      <c r="AJ1663" s="1069"/>
      <c r="AK1663" s="1069"/>
      <c r="AL1663" s="1069"/>
      <c r="AM1663" s="1069"/>
      <c r="AN1663" s="1069"/>
      <c r="AO1663" s="1069"/>
      <c r="AP1663" s="1069"/>
      <c r="AQ1663" s="1069"/>
      <c r="AR1663" s="1069"/>
      <c r="AS1663" s="1069"/>
      <c r="AT1663" s="1069"/>
      <c r="AU1663" s="1069"/>
      <c r="AV1663" s="1069"/>
      <c r="AW1663" s="1069"/>
      <c r="AX1663" s="1069"/>
      <c r="AY1663" s="1069"/>
      <c r="AZ1663" s="1069"/>
      <c r="BA1663" s="1069"/>
      <c r="BB1663" s="1069"/>
      <c r="BC1663" s="1069"/>
      <c r="BD1663" s="1069"/>
      <c r="BE1663" s="1069"/>
      <c r="BF1663" s="1069"/>
      <c r="BG1663" s="1069"/>
      <c r="BH1663" s="1069"/>
      <c r="BI1663" s="1069"/>
      <c r="BJ1663" s="1069"/>
      <c r="BK1663" s="1069"/>
      <c r="BL1663" s="1069"/>
      <c r="BM1663" s="1074">
        <f t="shared" si="824"/>
        <v>0</v>
      </c>
      <c r="BN1663" s="1069"/>
      <c r="BO1663" s="1069"/>
      <c r="BP1663" s="1069"/>
    </row>
    <row r="1664" spans="1:77" s="652" customFormat="1" hidden="1">
      <c r="A1664" s="1083"/>
      <c r="B1664" s="1461"/>
      <c r="C1664" s="1458"/>
      <c r="D1664" s="640"/>
      <c r="E1664" s="640"/>
      <c r="F1664" s="1462"/>
      <c r="G1664" s="651"/>
      <c r="H1664" s="643"/>
      <c r="I1664" s="644"/>
      <c r="J1664" s="645"/>
      <c r="K1664" s="1"/>
      <c r="L1664" s="1"/>
      <c r="M1664" s="1"/>
      <c r="N1664" s="1"/>
      <c r="O1664" s="1463"/>
      <c r="P1664" s="1463"/>
      <c r="Q1664" s="1463"/>
      <c r="R1664" s="1463"/>
      <c r="S1664" s="1463"/>
      <c r="T1664" s="648"/>
      <c r="U1664" s="1463"/>
      <c r="V1664" s="1463"/>
      <c r="W1664" s="1463"/>
      <c r="X1664" s="1463"/>
      <c r="Y1664" s="1463"/>
      <c r="Z1664" s="1463"/>
      <c r="AA1664" s="1"/>
      <c r="AB1664" s="1463"/>
      <c r="AC1664" s="1463"/>
      <c r="AD1664" s="1463"/>
      <c r="AE1664" s="1463"/>
      <c r="AF1664" s="1463"/>
      <c r="AG1664" s="1463"/>
      <c r="AH1664" s="1463"/>
      <c r="AI1664" s="1"/>
      <c r="AJ1664" s="1463"/>
      <c r="AK1664" s="1463"/>
      <c r="AL1664" s="1463"/>
      <c r="AM1664" s="1463"/>
      <c r="AN1664" s="1463"/>
      <c r="AO1664" s="1463"/>
      <c r="AP1664" s="1463"/>
      <c r="AQ1664" s="1463"/>
      <c r="AR1664" s="1463"/>
      <c r="AS1664" s="1463"/>
      <c r="AT1664" s="1463"/>
      <c r="AU1664" s="1149"/>
      <c r="AV1664" s="1463"/>
      <c r="AW1664" s="1463"/>
      <c r="AX1664" s="1463"/>
      <c r="AY1664" s="1463"/>
      <c r="AZ1664" s="1463"/>
      <c r="BA1664" s="1463"/>
      <c r="BB1664" s="1463"/>
      <c r="BC1664" s="1463"/>
      <c r="BD1664" s="1463"/>
      <c r="BE1664" s="1463"/>
      <c r="BF1664" s="1463"/>
      <c r="BG1664" s="1463"/>
      <c r="BH1664" s="1463"/>
      <c r="BI1664" s="1463"/>
      <c r="BJ1664" s="1463"/>
      <c r="BK1664" s="1463"/>
      <c r="BL1664" s="1463"/>
      <c r="BM1664" s="1"/>
      <c r="BN1664" s="1463"/>
      <c r="BO1664" s="1463"/>
      <c r="BP1664" s="1463"/>
      <c r="BQ1664" s="542"/>
      <c r="BR1664" s="1464"/>
      <c r="BS1664" s="1465"/>
      <c r="BT1664" s="1464"/>
      <c r="BU1664" s="1466"/>
      <c r="BY1664" s="1466"/>
    </row>
    <row r="1665" spans="1:77" s="1067" customFormat="1" ht="25.5" hidden="1">
      <c r="A1665" s="1069"/>
      <c r="B1665" s="1068">
        <v>26</v>
      </c>
      <c r="C1665" s="1118" t="s">
        <v>572</v>
      </c>
      <c r="D1665" s="1070" t="s">
        <v>26</v>
      </c>
      <c r="E1665" s="1068" t="s">
        <v>75</v>
      </c>
      <c r="F1665" s="1069"/>
      <c r="G1665" s="1069"/>
      <c r="H1665" s="1071">
        <f t="shared" ref="H1665:H1669" si="825">J1665</f>
        <v>0.21000000000000002</v>
      </c>
      <c r="I1665" s="1072"/>
      <c r="J1665" s="1073">
        <f t="shared" ref="J1665:J1669" si="826">K1665+AA1665+BM1665</f>
        <v>0.21000000000000002</v>
      </c>
      <c r="K1665" s="1074">
        <f t="shared" ref="K1665:K1669" si="827">L1665+T1665+X1665+Y1665+Z1665</f>
        <v>0.21000000000000002</v>
      </c>
      <c r="L1665" s="1074">
        <f t="shared" ref="L1665:L1669" si="828">M1665+S1665</f>
        <v>0.21000000000000002</v>
      </c>
      <c r="M1665" s="1074">
        <f t="shared" ref="M1665:M1669" si="829">N1665+R1665</f>
        <v>0.21000000000000002</v>
      </c>
      <c r="N1665" s="1074">
        <f t="shared" ref="N1665:N1669" si="830">O1665+P1665+Q1665</f>
        <v>0.01</v>
      </c>
      <c r="O1665" s="1069">
        <v>0.01</v>
      </c>
      <c r="P1665" s="1069"/>
      <c r="Q1665" s="1069"/>
      <c r="R1665" s="1069">
        <v>0.2</v>
      </c>
      <c r="S1665" s="1069"/>
      <c r="T1665" s="1074">
        <f t="shared" ref="T1665:T1669" si="831">U1665+V1665+W1665</f>
        <v>0</v>
      </c>
      <c r="U1665" s="1069"/>
      <c r="V1665" s="1069"/>
      <c r="W1665" s="1069"/>
      <c r="X1665" s="1069"/>
      <c r="Y1665" s="1069"/>
      <c r="Z1665" s="1069"/>
      <c r="AA1665" s="1074">
        <f t="shared" ref="AA1665:AA1669" si="832">SUM(AB1665:AI1665)+AW1665+SUM(AY1665:BC1665)+SUM(BF1665:BL1665)</f>
        <v>0</v>
      </c>
      <c r="AB1665" s="1069"/>
      <c r="AC1665" s="1069"/>
      <c r="AD1665" s="1069"/>
      <c r="AE1665" s="1069"/>
      <c r="AF1665" s="1069"/>
      <c r="AG1665" s="1069"/>
      <c r="AH1665" s="1069"/>
      <c r="AI1665" s="1074">
        <f t="shared" ref="AI1665:AI1669" si="833">SUM(AJ1665:AV1665)+AX1665+SUM(BD1665:BE1665)</f>
        <v>0</v>
      </c>
      <c r="AJ1665" s="1069"/>
      <c r="AK1665" s="1069"/>
      <c r="AL1665" s="1069"/>
      <c r="AM1665" s="1069"/>
      <c r="AN1665" s="1069"/>
      <c r="AO1665" s="1069"/>
      <c r="AP1665" s="1069"/>
      <c r="AQ1665" s="1069"/>
      <c r="AR1665" s="1069"/>
      <c r="AS1665" s="1069"/>
      <c r="AT1665" s="1069"/>
      <c r="AU1665" s="1069"/>
      <c r="AV1665" s="1069"/>
      <c r="AW1665" s="1069"/>
      <c r="AX1665" s="1069"/>
      <c r="AY1665" s="1069"/>
      <c r="AZ1665" s="1069"/>
      <c r="BA1665" s="1069"/>
      <c r="BB1665" s="1069"/>
      <c r="BC1665" s="1069"/>
      <c r="BD1665" s="1069"/>
      <c r="BE1665" s="1069"/>
      <c r="BF1665" s="1069"/>
      <c r="BG1665" s="1069"/>
      <c r="BH1665" s="1069"/>
      <c r="BI1665" s="1069"/>
      <c r="BJ1665" s="1069"/>
      <c r="BK1665" s="1069"/>
      <c r="BL1665" s="1069"/>
      <c r="BM1665" s="1074">
        <f t="shared" ref="BM1665:BM1669" si="834">SUM(BN1665:BP1665)</f>
        <v>0</v>
      </c>
      <c r="BN1665" s="1069"/>
      <c r="BO1665" s="1069"/>
      <c r="BP1665" s="1069"/>
    </row>
    <row r="1666" spans="1:77" s="755" customFormat="1" ht="25.5" hidden="1">
      <c r="A1666" s="1091"/>
      <c r="B1666" s="804">
        <v>24</v>
      </c>
      <c r="C1666" s="1090" t="s">
        <v>573</v>
      </c>
      <c r="D1666" s="1108" t="s">
        <v>26</v>
      </c>
      <c r="E1666" s="804" t="s">
        <v>2807</v>
      </c>
      <c r="F1666" s="1091"/>
      <c r="G1666" s="1091"/>
      <c r="H1666" s="643">
        <f t="shared" si="825"/>
        <v>0.21</v>
      </c>
      <c r="I1666" s="644"/>
      <c r="J1666" s="645">
        <f t="shared" si="826"/>
        <v>0.21</v>
      </c>
      <c r="K1666" s="1">
        <f t="shared" si="827"/>
        <v>0.21</v>
      </c>
      <c r="L1666" s="1">
        <f t="shared" si="828"/>
        <v>0.21</v>
      </c>
      <c r="M1666" s="1">
        <f t="shared" si="829"/>
        <v>0.21</v>
      </c>
      <c r="N1666" s="1">
        <f t="shared" si="830"/>
        <v>0</v>
      </c>
      <c r="O1666" s="1091"/>
      <c r="P1666" s="1091"/>
      <c r="Q1666" s="1091"/>
      <c r="R1666" s="1091">
        <v>0.21</v>
      </c>
      <c r="S1666" s="1091"/>
      <c r="T1666" s="1">
        <f t="shared" si="831"/>
        <v>0</v>
      </c>
      <c r="U1666" s="1091"/>
      <c r="V1666" s="1091"/>
      <c r="W1666" s="1091"/>
      <c r="X1666" s="1091"/>
      <c r="Y1666" s="1091"/>
      <c r="Z1666" s="1091"/>
      <c r="AA1666" s="1">
        <f t="shared" si="832"/>
        <v>0</v>
      </c>
      <c r="AB1666" s="1091"/>
      <c r="AC1666" s="1091"/>
      <c r="AD1666" s="1091"/>
      <c r="AE1666" s="1091"/>
      <c r="AF1666" s="1091"/>
      <c r="AG1666" s="1091"/>
      <c r="AH1666" s="1091"/>
      <c r="AI1666" s="1">
        <f t="shared" si="833"/>
        <v>0</v>
      </c>
      <c r="AJ1666" s="1091"/>
      <c r="AK1666" s="1091"/>
      <c r="AL1666" s="1091"/>
      <c r="AM1666" s="1091"/>
      <c r="AN1666" s="1091"/>
      <c r="AO1666" s="1091"/>
      <c r="AP1666" s="1091"/>
      <c r="AQ1666" s="1091"/>
      <c r="AR1666" s="1091"/>
      <c r="AS1666" s="1091"/>
      <c r="AT1666" s="1091"/>
      <c r="AU1666" s="1091"/>
      <c r="AV1666" s="1091"/>
      <c r="AW1666" s="1091"/>
      <c r="AX1666" s="1091"/>
      <c r="AY1666" s="1091"/>
      <c r="AZ1666" s="1091"/>
      <c r="BA1666" s="1091"/>
      <c r="BB1666" s="1091"/>
      <c r="BC1666" s="1091"/>
      <c r="BD1666" s="1091"/>
      <c r="BE1666" s="1091"/>
      <c r="BF1666" s="1091"/>
      <c r="BG1666" s="1091"/>
      <c r="BH1666" s="1091"/>
      <c r="BI1666" s="1091"/>
      <c r="BJ1666" s="1091"/>
      <c r="BK1666" s="1091"/>
      <c r="BL1666" s="1091"/>
      <c r="BM1666" s="1">
        <f t="shared" si="834"/>
        <v>0</v>
      </c>
      <c r="BN1666" s="1091"/>
      <c r="BO1666" s="1091"/>
      <c r="BP1666" s="1091"/>
    </row>
    <row r="1667" spans="1:77" s="755" customFormat="1" ht="25.5" hidden="1">
      <c r="A1667" s="1091"/>
      <c r="B1667" s="804">
        <v>27</v>
      </c>
      <c r="C1667" s="1090" t="s">
        <v>574</v>
      </c>
      <c r="D1667" s="1108" t="s">
        <v>26</v>
      </c>
      <c r="E1667" s="804" t="s">
        <v>2808</v>
      </c>
      <c r="F1667" s="1091"/>
      <c r="G1667" s="1091"/>
      <c r="H1667" s="643">
        <f t="shared" si="825"/>
        <v>0.2</v>
      </c>
      <c r="I1667" s="644"/>
      <c r="J1667" s="645">
        <f t="shared" si="826"/>
        <v>0.2</v>
      </c>
      <c r="K1667" s="1">
        <f t="shared" si="827"/>
        <v>0.1</v>
      </c>
      <c r="L1667" s="1">
        <f t="shared" si="828"/>
        <v>0.1</v>
      </c>
      <c r="M1667" s="1">
        <f t="shared" si="829"/>
        <v>0.1</v>
      </c>
      <c r="N1667" s="1">
        <f t="shared" si="830"/>
        <v>0</v>
      </c>
      <c r="O1667" s="1091"/>
      <c r="P1667" s="1091"/>
      <c r="Q1667" s="1091"/>
      <c r="R1667" s="1091">
        <v>0.1</v>
      </c>
      <c r="S1667" s="1091"/>
      <c r="T1667" s="1">
        <f t="shared" si="831"/>
        <v>0</v>
      </c>
      <c r="U1667" s="1091"/>
      <c r="V1667" s="1091"/>
      <c r="W1667" s="1091"/>
      <c r="X1667" s="1091"/>
      <c r="Y1667" s="1091"/>
      <c r="Z1667" s="1091"/>
      <c r="AA1667" s="1">
        <f t="shared" si="832"/>
        <v>0.1</v>
      </c>
      <c r="AB1667" s="1091"/>
      <c r="AC1667" s="1091"/>
      <c r="AD1667" s="1091"/>
      <c r="AE1667" s="1091"/>
      <c r="AF1667" s="1091"/>
      <c r="AG1667" s="1091"/>
      <c r="AH1667" s="1091"/>
      <c r="AI1667" s="1">
        <f t="shared" si="833"/>
        <v>0</v>
      </c>
      <c r="AJ1667" s="1091"/>
      <c r="AK1667" s="1091"/>
      <c r="AL1667" s="1091"/>
      <c r="AM1667" s="1091"/>
      <c r="AN1667" s="1091"/>
      <c r="AO1667" s="1091"/>
      <c r="AP1667" s="1091"/>
      <c r="AQ1667" s="1091"/>
      <c r="AR1667" s="1091"/>
      <c r="AS1667" s="1091"/>
      <c r="AT1667" s="1091"/>
      <c r="AU1667" s="1091"/>
      <c r="AV1667" s="1091"/>
      <c r="AW1667" s="1091"/>
      <c r="AX1667" s="1091"/>
      <c r="AY1667" s="1091"/>
      <c r="AZ1667" s="1091">
        <v>0.1</v>
      </c>
      <c r="BA1667" s="1091"/>
      <c r="BB1667" s="1091"/>
      <c r="BC1667" s="1091"/>
      <c r="BD1667" s="1091"/>
      <c r="BE1667" s="1091"/>
      <c r="BF1667" s="1091"/>
      <c r="BG1667" s="1091"/>
      <c r="BH1667" s="1091"/>
      <c r="BI1667" s="1091"/>
      <c r="BJ1667" s="1091"/>
      <c r="BK1667" s="1091"/>
      <c r="BL1667" s="1091"/>
      <c r="BM1667" s="1">
        <f t="shared" si="834"/>
        <v>0</v>
      </c>
      <c r="BN1667" s="1091"/>
      <c r="BO1667" s="1091"/>
      <c r="BP1667" s="1091"/>
    </row>
    <row r="1668" spans="1:77" s="755" customFormat="1" ht="15.75" hidden="1">
      <c r="A1668" s="1091"/>
      <c r="B1668" s="804">
        <v>28</v>
      </c>
      <c r="C1668" s="1091" t="s">
        <v>571</v>
      </c>
      <c r="D1668" s="1108" t="s">
        <v>26</v>
      </c>
      <c r="E1668" s="1487" t="s">
        <v>2743</v>
      </c>
      <c r="F1668" s="1091"/>
      <c r="G1668" s="1091"/>
      <c r="H1668" s="643">
        <f t="shared" si="825"/>
        <v>0.6</v>
      </c>
      <c r="I1668" s="644"/>
      <c r="J1668" s="645">
        <f t="shared" si="826"/>
        <v>0.6</v>
      </c>
      <c r="K1668" s="1">
        <f t="shared" si="827"/>
        <v>0.6</v>
      </c>
      <c r="L1668" s="1">
        <f t="shared" si="828"/>
        <v>0.3</v>
      </c>
      <c r="M1668" s="1">
        <f t="shared" si="829"/>
        <v>0.3</v>
      </c>
      <c r="N1668" s="1">
        <f t="shared" si="830"/>
        <v>0.3</v>
      </c>
      <c r="O1668" s="1091">
        <v>0.3</v>
      </c>
      <c r="P1668" s="1091"/>
      <c r="Q1668" s="1091"/>
      <c r="R1668" s="1091"/>
      <c r="S1668" s="1091"/>
      <c r="T1668" s="1">
        <f t="shared" si="831"/>
        <v>0</v>
      </c>
      <c r="U1668" s="1091"/>
      <c r="V1668" s="1091"/>
      <c r="W1668" s="1091"/>
      <c r="X1668" s="1091"/>
      <c r="Y1668" s="1091">
        <v>0.3</v>
      </c>
      <c r="Z1668" s="1091"/>
      <c r="AA1668" s="1">
        <f t="shared" si="832"/>
        <v>0</v>
      </c>
      <c r="AB1668" s="1091"/>
      <c r="AC1668" s="1091"/>
      <c r="AD1668" s="1091"/>
      <c r="AE1668" s="1091"/>
      <c r="AF1668" s="1091"/>
      <c r="AG1668" s="1091"/>
      <c r="AH1668" s="1091"/>
      <c r="AI1668" s="1">
        <f t="shared" si="833"/>
        <v>0</v>
      </c>
      <c r="AJ1668" s="1091"/>
      <c r="AK1668" s="1091"/>
      <c r="AL1668" s="1091"/>
      <c r="AM1668" s="1091"/>
      <c r="AN1668" s="1091"/>
      <c r="AO1668" s="1091"/>
      <c r="AP1668" s="1091"/>
      <c r="AQ1668" s="1091"/>
      <c r="AR1668" s="1091"/>
      <c r="AS1668" s="1091"/>
      <c r="AT1668" s="1091"/>
      <c r="AU1668" s="1091"/>
      <c r="AV1668" s="1091"/>
      <c r="AW1668" s="1091"/>
      <c r="AX1668" s="1091"/>
      <c r="AY1668" s="1091"/>
      <c r="AZ1668" s="1091"/>
      <c r="BA1668" s="1091"/>
      <c r="BB1668" s="1091"/>
      <c r="BC1668" s="1091"/>
      <c r="BD1668" s="1091"/>
      <c r="BE1668" s="1091"/>
      <c r="BF1668" s="1091"/>
      <c r="BG1668" s="1091"/>
      <c r="BH1668" s="1091"/>
      <c r="BI1668" s="1091"/>
      <c r="BJ1668" s="1091"/>
      <c r="BK1668" s="1091"/>
      <c r="BL1668" s="1091"/>
      <c r="BM1668" s="1">
        <f t="shared" si="834"/>
        <v>0</v>
      </c>
      <c r="BN1668" s="1091"/>
      <c r="BO1668" s="1091"/>
      <c r="BP1668" s="1091"/>
    </row>
    <row r="1669" spans="1:77" s="755" customFormat="1" ht="15.75" hidden="1">
      <c r="A1669" s="1091"/>
      <c r="B1669" s="804">
        <v>29</v>
      </c>
      <c r="C1669" s="1091" t="s">
        <v>571</v>
      </c>
      <c r="D1669" s="1108" t="s">
        <v>26</v>
      </c>
      <c r="E1669" s="1487" t="s">
        <v>575</v>
      </c>
      <c r="F1669" s="1091"/>
      <c r="G1669" s="1091"/>
      <c r="H1669" s="643">
        <f t="shared" si="825"/>
        <v>0.6</v>
      </c>
      <c r="I1669" s="644"/>
      <c r="J1669" s="645">
        <f t="shared" si="826"/>
        <v>0.6</v>
      </c>
      <c r="K1669" s="1">
        <f t="shared" si="827"/>
        <v>0.36</v>
      </c>
      <c r="L1669" s="1">
        <f t="shared" si="828"/>
        <v>0.36</v>
      </c>
      <c r="M1669" s="1">
        <f t="shared" si="829"/>
        <v>0.36</v>
      </c>
      <c r="N1669" s="1">
        <f t="shared" si="830"/>
        <v>0</v>
      </c>
      <c r="O1669" s="1091"/>
      <c r="P1669" s="1091"/>
      <c r="Q1669" s="1091"/>
      <c r="R1669" s="1091">
        <v>0.36</v>
      </c>
      <c r="S1669" s="1091"/>
      <c r="T1669" s="1">
        <f t="shared" si="831"/>
        <v>0</v>
      </c>
      <c r="U1669" s="1091"/>
      <c r="V1669" s="1091"/>
      <c r="W1669" s="1091"/>
      <c r="X1669" s="1091"/>
      <c r="Y1669" s="1091"/>
      <c r="Z1669" s="1091"/>
      <c r="AA1669" s="1">
        <f t="shared" si="832"/>
        <v>0.24</v>
      </c>
      <c r="AB1669" s="1091"/>
      <c r="AC1669" s="1091"/>
      <c r="AD1669" s="1091"/>
      <c r="AE1669" s="1091"/>
      <c r="AF1669" s="1091"/>
      <c r="AG1669" s="1091"/>
      <c r="AH1669" s="1091"/>
      <c r="AI1669" s="1">
        <f t="shared" si="833"/>
        <v>0.24</v>
      </c>
      <c r="AJ1669" s="1091">
        <v>0.24</v>
      </c>
      <c r="AK1669" s="1091"/>
      <c r="AL1669" s="1091"/>
      <c r="AM1669" s="1091"/>
      <c r="AN1669" s="1091"/>
      <c r="AO1669" s="1091"/>
      <c r="AP1669" s="1091"/>
      <c r="AQ1669" s="1091"/>
      <c r="AR1669" s="1091"/>
      <c r="AS1669" s="1091"/>
      <c r="AT1669" s="1091"/>
      <c r="AU1669" s="1091"/>
      <c r="AV1669" s="1091"/>
      <c r="AW1669" s="1091"/>
      <c r="AX1669" s="1091"/>
      <c r="AY1669" s="1091"/>
      <c r="AZ1669" s="1091"/>
      <c r="BA1669" s="1091"/>
      <c r="BB1669" s="1091"/>
      <c r="BC1669" s="1091"/>
      <c r="BD1669" s="1091"/>
      <c r="BE1669" s="1091"/>
      <c r="BF1669" s="1091"/>
      <c r="BG1669" s="1091"/>
      <c r="BH1669" s="1091"/>
      <c r="BI1669" s="1091"/>
      <c r="BJ1669" s="1091"/>
      <c r="BK1669" s="1091"/>
      <c r="BL1669" s="1091"/>
      <c r="BM1669" s="1">
        <f t="shared" si="834"/>
        <v>0</v>
      </c>
      <c r="BN1669" s="1091"/>
      <c r="BO1669" s="1091"/>
      <c r="BP1669" s="1091"/>
    </row>
    <row r="1670" spans="1:77" s="652" customFormat="1" hidden="1">
      <c r="A1670" s="1083"/>
      <c r="B1670" s="1461"/>
      <c r="C1670" s="1458"/>
      <c r="D1670" s="640"/>
      <c r="E1670" s="640"/>
      <c r="F1670" s="1462"/>
      <c r="G1670" s="651"/>
      <c r="H1670" s="643"/>
      <c r="I1670" s="644"/>
      <c r="J1670" s="645"/>
      <c r="K1670" s="1"/>
      <c r="L1670" s="1"/>
      <c r="M1670" s="1"/>
      <c r="N1670" s="1"/>
      <c r="O1670" s="1463"/>
      <c r="P1670" s="1463"/>
      <c r="Q1670" s="1463"/>
      <c r="R1670" s="1463"/>
      <c r="S1670" s="1463"/>
      <c r="T1670" s="648"/>
      <c r="U1670" s="1463"/>
      <c r="V1670" s="1463"/>
      <c r="W1670" s="1463"/>
      <c r="X1670" s="1463"/>
      <c r="Y1670" s="1463"/>
      <c r="Z1670" s="1463"/>
      <c r="AA1670" s="1"/>
      <c r="AB1670" s="1463"/>
      <c r="AC1670" s="1463"/>
      <c r="AD1670" s="1463"/>
      <c r="AE1670" s="1463"/>
      <c r="AF1670" s="1463"/>
      <c r="AG1670" s="1463"/>
      <c r="AH1670" s="1463"/>
      <c r="AI1670" s="1"/>
      <c r="AJ1670" s="1463"/>
      <c r="AK1670" s="1463"/>
      <c r="AL1670" s="1463"/>
      <c r="AM1670" s="1463"/>
      <c r="AN1670" s="1463"/>
      <c r="AO1670" s="1463"/>
      <c r="AP1670" s="1463"/>
      <c r="AQ1670" s="1463"/>
      <c r="AR1670" s="1463"/>
      <c r="AS1670" s="1463"/>
      <c r="AT1670" s="1463"/>
      <c r="AU1670" s="1149"/>
      <c r="AV1670" s="1463"/>
      <c r="AW1670" s="1463"/>
      <c r="AX1670" s="1463"/>
      <c r="AY1670" s="1463"/>
      <c r="AZ1670" s="1463"/>
      <c r="BA1670" s="1463"/>
      <c r="BB1670" s="1463"/>
      <c r="BC1670" s="1463"/>
      <c r="BD1670" s="1463"/>
      <c r="BE1670" s="1463"/>
      <c r="BF1670" s="1463"/>
      <c r="BG1670" s="1463"/>
      <c r="BH1670" s="1463"/>
      <c r="BI1670" s="1463"/>
      <c r="BJ1670" s="1463"/>
      <c r="BK1670" s="1463"/>
      <c r="BL1670" s="1463"/>
      <c r="BM1670" s="1"/>
      <c r="BN1670" s="1463"/>
      <c r="BO1670" s="1463"/>
      <c r="BP1670" s="1463"/>
      <c r="BQ1670" s="542"/>
      <c r="BR1670" s="1464"/>
      <c r="BS1670" s="1465"/>
      <c r="BT1670" s="1464"/>
      <c r="BU1670" s="1466"/>
      <c r="BY1670" s="1466"/>
    </row>
    <row r="1671" spans="1:77" s="652" customFormat="1" hidden="1">
      <c r="A1671" s="1083"/>
      <c r="B1671" s="1461"/>
      <c r="C1671" s="1458"/>
      <c r="D1671" s="640"/>
      <c r="E1671" s="640"/>
      <c r="F1671" s="1462"/>
      <c r="G1671" s="651"/>
      <c r="H1671" s="643"/>
      <c r="I1671" s="644"/>
      <c r="J1671" s="645"/>
      <c r="K1671" s="1"/>
      <c r="L1671" s="1"/>
      <c r="M1671" s="1"/>
      <c r="N1671" s="1"/>
      <c r="O1671" s="1463"/>
      <c r="P1671" s="1463"/>
      <c r="Q1671" s="1463"/>
      <c r="R1671" s="1463"/>
      <c r="S1671" s="1463"/>
      <c r="T1671" s="648"/>
      <c r="U1671" s="1463"/>
      <c r="V1671" s="1463"/>
      <c r="W1671" s="1463"/>
      <c r="X1671" s="1463"/>
      <c r="Y1671" s="1463"/>
      <c r="Z1671" s="1463"/>
      <c r="AA1671" s="1"/>
      <c r="AB1671" s="1463"/>
      <c r="AC1671" s="1463"/>
      <c r="AD1671" s="1463"/>
      <c r="AE1671" s="1463"/>
      <c r="AF1671" s="1463"/>
      <c r="AG1671" s="1463"/>
      <c r="AH1671" s="1463"/>
      <c r="AI1671" s="1"/>
      <c r="AJ1671" s="1463"/>
      <c r="AK1671" s="1463"/>
      <c r="AL1671" s="1463"/>
      <c r="AM1671" s="1463"/>
      <c r="AN1671" s="1463"/>
      <c r="AO1671" s="1463"/>
      <c r="AP1671" s="1463"/>
      <c r="AQ1671" s="1463"/>
      <c r="AR1671" s="1463"/>
      <c r="AS1671" s="1463"/>
      <c r="AT1671" s="1463"/>
      <c r="AU1671" s="1149"/>
      <c r="AV1671" s="1463"/>
      <c r="AW1671" s="1463"/>
      <c r="AX1671" s="1463"/>
      <c r="AY1671" s="1463"/>
      <c r="AZ1671" s="1463"/>
      <c r="BA1671" s="1463"/>
      <c r="BB1671" s="1463"/>
      <c r="BC1671" s="1463"/>
      <c r="BD1671" s="1463"/>
      <c r="BE1671" s="1463"/>
      <c r="BF1671" s="1463"/>
      <c r="BG1671" s="1463"/>
      <c r="BH1671" s="1463"/>
      <c r="BI1671" s="1463"/>
      <c r="BJ1671" s="1463"/>
      <c r="BK1671" s="1463"/>
      <c r="BL1671" s="1463"/>
      <c r="BM1671" s="1"/>
      <c r="BN1671" s="1463"/>
      <c r="BO1671" s="1463"/>
      <c r="BP1671" s="1463"/>
      <c r="BQ1671" s="542"/>
      <c r="BR1671" s="1464"/>
      <c r="BS1671" s="1465"/>
      <c r="BT1671" s="1464"/>
      <c r="BU1671" s="1466"/>
      <c r="BY1671" s="1466"/>
    </row>
    <row r="1672" spans="1:77" s="652" customFormat="1" hidden="1">
      <c r="A1672" s="1083"/>
      <c r="B1672" s="1461"/>
      <c r="C1672" s="1458"/>
      <c r="D1672" s="640"/>
      <c r="E1672" s="640"/>
      <c r="F1672" s="1462"/>
      <c r="G1672" s="651"/>
      <c r="H1672" s="643"/>
      <c r="I1672" s="644"/>
      <c r="J1672" s="645"/>
      <c r="K1672" s="1"/>
      <c r="L1672" s="1"/>
      <c r="M1672" s="1"/>
      <c r="N1672" s="1"/>
      <c r="O1672" s="1463"/>
      <c r="P1672" s="1463"/>
      <c r="Q1672" s="1463"/>
      <c r="R1672" s="1463"/>
      <c r="S1672" s="1463"/>
      <c r="T1672" s="648"/>
      <c r="U1672" s="1463"/>
      <c r="V1672" s="1463"/>
      <c r="W1672" s="1463"/>
      <c r="X1672" s="1463"/>
      <c r="Y1672" s="1463"/>
      <c r="Z1672" s="1463"/>
      <c r="AA1672" s="1"/>
      <c r="AB1672" s="1463"/>
      <c r="AC1672" s="1463"/>
      <c r="AD1672" s="1463"/>
      <c r="AE1672" s="1463"/>
      <c r="AF1672" s="1463"/>
      <c r="AG1672" s="1463"/>
      <c r="AH1672" s="1463"/>
      <c r="AI1672" s="1"/>
      <c r="AJ1672" s="1463"/>
      <c r="AK1672" s="1463"/>
      <c r="AL1672" s="1463"/>
      <c r="AM1672" s="1463"/>
      <c r="AN1672" s="1463"/>
      <c r="AO1672" s="1463"/>
      <c r="AP1672" s="1463"/>
      <c r="AQ1672" s="1463"/>
      <c r="AR1672" s="1463"/>
      <c r="AS1672" s="1463"/>
      <c r="AT1672" s="1463"/>
      <c r="AU1672" s="1149"/>
      <c r="AV1672" s="1463"/>
      <c r="AW1672" s="1463"/>
      <c r="AX1672" s="1463"/>
      <c r="AY1672" s="1463"/>
      <c r="AZ1672" s="1463"/>
      <c r="BA1672" s="1463"/>
      <c r="BB1672" s="1463"/>
      <c r="BC1672" s="1463"/>
      <c r="BD1672" s="1463"/>
      <c r="BE1672" s="1463"/>
      <c r="BF1672" s="1463"/>
      <c r="BG1672" s="1463"/>
      <c r="BH1672" s="1463"/>
      <c r="BI1672" s="1463"/>
      <c r="BJ1672" s="1463"/>
      <c r="BK1672" s="1463"/>
      <c r="BL1672" s="1463"/>
      <c r="BM1672" s="1"/>
      <c r="BN1672" s="1463"/>
      <c r="BO1672" s="1463"/>
      <c r="BP1672" s="1463"/>
      <c r="BQ1672" s="542"/>
      <c r="BR1672" s="1464"/>
      <c r="BS1672" s="1465"/>
      <c r="BT1672" s="1464"/>
      <c r="BU1672" s="1466"/>
      <c r="BY1672" s="1466"/>
    </row>
    <row r="1673" spans="1:77" s="652" customFormat="1" hidden="1">
      <c r="A1673" s="1083"/>
      <c r="B1673" s="1461"/>
      <c r="C1673" s="1458"/>
      <c r="D1673" s="640"/>
      <c r="E1673" s="640"/>
      <c r="F1673" s="1462"/>
      <c r="G1673" s="651"/>
      <c r="H1673" s="643"/>
      <c r="I1673" s="644"/>
      <c r="J1673" s="645"/>
      <c r="K1673" s="1"/>
      <c r="L1673" s="1"/>
      <c r="M1673" s="1"/>
      <c r="N1673" s="1"/>
      <c r="O1673" s="1463"/>
      <c r="P1673" s="1463"/>
      <c r="Q1673" s="1463"/>
      <c r="R1673" s="1463"/>
      <c r="S1673" s="1463"/>
      <c r="T1673" s="648"/>
      <c r="U1673" s="1463"/>
      <c r="V1673" s="1463"/>
      <c r="W1673" s="1463"/>
      <c r="X1673" s="1463"/>
      <c r="Y1673" s="1463"/>
      <c r="Z1673" s="1463"/>
      <c r="AA1673" s="1"/>
      <c r="AB1673" s="1463"/>
      <c r="AC1673" s="1463"/>
      <c r="AD1673" s="1463"/>
      <c r="AE1673" s="1463"/>
      <c r="AF1673" s="1463"/>
      <c r="AG1673" s="1463"/>
      <c r="AH1673" s="1463"/>
      <c r="AI1673" s="1"/>
      <c r="AJ1673" s="1463"/>
      <c r="AK1673" s="1463"/>
      <c r="AL1673" s="1463"/>
      <c r="AM1673" s="1463"/>
      <c r="AN1673" s="1463"/>
      <c r="AO1673" s="1463"/>
      <c r="AP1673" s="1463"/>
      <c r="AQ1673" s="1463"/>
      <c r="AR1673" s="1463"/>
      <c r="AS1673" s="1463"/>
      <c r="AT1673" s="1463"/>
      <c r="AU1673" s="1149"/>
      <c r="AV1673" s="1463"/>
      <c r="AW1673" s="1463"/>
      <c r="AX1673" s="1463"/>
      <c r="AY1673" s="1463"/>
      <c r="AZ1673" s="1463"/>
      <c r="BA1673" s="1463"/>
      <c r="BB1673" s="1463"/>
      <c r="BC1673" s="1463"/>
      <c r="BD1673" s="1463"/>
      <c r="BE1673" s="1463"/>
      <c r="BF1673" s="1463"/>
      <c r="BG1673" s="1463"/>
      <c r="BH1673" s="1463"/>
      <c r="BI1673" s="1463"/>
      <c r="BJ1673" s="1463"/>
      <c r="BK1673" s="1463"/>
      <c r="BL1673" s="1463"/>
      <c r="BM1673" s="1"/>
      <c r="BN1673" s="1463"/>
      <c r="BO1673" s="1463"/>
      <c r="BP1673" s="1463"/>
      <c r="BQ1673" s="542"/>
      <c r="BR1673" s="1464"/>
      <c r="BS1673" s="1465"/>
      <c r="BT1673" s="1464"/>
      <c r="BU1673" s="1466"/>
      <c r="BY1673" s="1466"/>
    </row>
    <row r="1674" spans="1:77" s="652" customFormat="1" hidden="1">
      <c r="A1674" s="1083"/>
      <c r="B1674" s="1461"/>
      <c r="C1674" s="1458"/>
      <c r="D1674" s="640"/>
      <c r="E1674" s="640"/>
      <c r="F1674" s="1462"/>
      <c r="G1674" s="651"/>
      <c r="H1674" s="643"/>
      <c r="I1674" s="644"/>
      <c r="J1674" s="645"/>
      <c r="K1674" s="1"/>
      <c r="L1674" s="1"/>
      <c r="M1674" s="1"/>
      <c r="N1674" s="1"/>
      <c r="O1674" s="1463"/>
      <c r="P1674" s="1463"/>
      <c r="Q1674" s="1463"/>
      <c r="R1674" s="1463"/>
      <c r="S1674" s="1463"/>
      <c r="T1674" s="648"/>
      <c r="U1674" s="1463"/>
      <c r="V1674" s="1463"/>
      <c r="W1674" s="1463"/>
      <c r="X1674" s="1463"/>
      <c r="Y1674" s="1463"/>
      <c r="Z1674" s="1463"/>
      <c r="AA1674" s="1"/>
      <c r="AB1674" s="1463"/>
      <c r="AC1674" s="1463"/>
      <c r="AD1674" s="1463"/>
      <c r="AE1674" s="1463"/>
      <c r="AF1674" s="1463"/>
      <c r="AG1674" s="1463"/>
      <c r="AH1674" s="1463"/>
      <c r="AI1674" s="1"/>
      <c r="AJ1674" s="1463"/>
      <c r="AK1674" s="1463"/>
      <c r="AL1674" s="1463"/>
      <c r="AM1674" s="1463"/>
      <c r="AN1674" s="1463"/>
      <c r="AO1674" s="1463"/>
      <c r="AP1674" s="1463"/>
      <c r="AQ1674" s="1463"/>
      <c r="AR1674" s="1463"/>
      <c r="AS1674" s="1463"/>
      <c r="AT1674" s="1463"/>
      <c r="AU1674" s="1149"/>
      <c r="AV1674" s="1463"/>
      <c r="AW1674" s="1463"/>
      <c r="AX1674" s="1463"/>
      <c r="AY1674" s="1463"/>
      <c r="AZ1674" s="1463"/>
      <c r="BA1674" s="1463"/>
      <c r="BB1674" s="1463"/>
      <c r="BC1674" s="1463"/>
      <c r="BD1674" s="1463"/>
      <c r="BE1674" s="1463"/>
      <c r="BF1674" s="1463"/>
      <c r="BG1674" s="1463"/>
      <c r="BH1674" s="1463"/>
      <c r="BI1674" s="1463"/>
      <c r="BJ1674" s="1463"/>
      <c r="BK1674" s="1463"/>
      <c r="BL1674" s="1463"/>
      <c r="BM1674" s="1"/>
      <c r="BN1674" s="1463"/>
      <c r="BO1674" s="1463"/>
      <c r="BP1674" s="1463"/>
      <c r="BQ1674" s="542"/>
      <c r="BR1674" s="1464"/>
      <c r="BS1674" s="1465"/>
      <c r="BT1674" s="1464"/>
      <c r="BU1674" s="1466"/>
      <c r="BY1674" s="1466"/>
    </row>
    <row r="1675" spans="1:77" s="652" customFormat="1" hidden="1">
      <c r="A1675" s="1083"/>
      <c r="B1675" s="1461"/>
      <c r="C1675" s="1458"/>
      <c r="D1675" s="640"/>
      <c r="E1675" s="640"/>
      <c r="F1675" s="1462"/>
      <c r="G1675" s="651"/>
      <c r="H1675" s="643"/>
      <c r="I1675" s="644"/>
      <c r="J1675" s="645"/>
      <c r="K1675" s="1"/>
      <c r="L1675" s="1"/>
      <c r="M1675" s="1"/>
      <c r="N1675" s="1"/>
      <c r="O1675" s="1463"/>
      <c r="P1675" s="1463"/>
      <c r="Q1675" s="1463"/>
      <c r="R1675" s="1463"/>
      <c r="S1675" s="1463"/>
      <c r="T1675" s="648"/>
      <c r="U1675" s="1463"/>
      <c r="V1675" s="1463"/>
      <c r="W1675" s="1463"/>
      <c r="X1675" s="1463"/>
      <c r="Y1675" s="1463"/>
      <c r="Z1675" s="1463"/>
      <c r="AA1675" s="1"/>
      <c r="AB1675" s="1463"/>
      <c r="AC1675" s="1463"/>
      <c r="AD1675" s="1463"/>
      <c r="AE1675" s="1463"/>
      <c r="AF1675" s="1463"/>
      <c r="AG1675" s="1463"/>
      <c r="AH1675" s="1463"/>
      <c r="AI1675" s="1"/>
      <c r="AJ1675" s="1463"/>
      <c r="AK1675" s="1463"/>
      <c r="AL1675" s="1463"/>
      <c r="AM1675" s="1463"/>
      <c r="AN1675" s="1463"/>
      <c r="AO1675" s="1463"/>
      <c r="AP1675" s="1463"/>
      <c r="AQ1675" s="1463"/>
      <c r="AR1675" s="1463"/>
      <c r="AS1675" s="1463"/>
      <c r="AT1675" s="1463"/>
      <c r="AU1675" s="1149"/>
      <c r="AV1675" s="1463"/>
      <c r="AW1675" s="1463"/>
      <c r="AX1675" s="1463"/>
      <c r="AY1675" s="1463"/>
      <c r="AZ1675" s="1463"/>
      <c r="BA1675" s="1463"/>
      <c r="BB1675" s="1463"/>
      <c r="BC1675" s="1463"/>
      <c r="BD1675" s="1463"/>
      <c r="BE1675" s="1463"/>
      <c r="BF1675" s="1463"/>
      <c r="BG1675" s="1463"/>
      <c r="BH1675" s="1463"/>
      <c r="BI1675" s="1463"/>
      <c r="BJ1675" s="1463"/>
      <c r="BK1675" s="1463"/>
      <c r="BL1675" s="1463"/>
      <c r="BM1675" s="1"/>
      <c r="BN1675" s="1463"/>
      <c r="BO1675" s="1463"/>
      <c r="BP1675" s="1463"/>
      <c r="BQ1675" s="542"/>
      <c r="BR1675" s="1464"/>
      <c r="BS1675" s="1465"/>
      <c r="BT1675" s="1464"/>
      <c r="BU1675" s="1466"/>
      <c r="BY1675" s="1466"/>
    </row>
    <row r="1676" spans="1:77" s="652" customFormat="1" hidden="1">
      <c r="A1676" s="1083"/>
      <c r="B1676" s="1461"/>
      <c r="C1676" s="1458"/>
      <c r="D1676" s="640"/>
      <c r="E1676" s="640"/>
      <c r="F1676" s="1462"/>
      <c r="G1676" s="651"/>
      <c r="H1676" s="643"/>
      <c r="I1676" s="644"/>
      <c r="J1676" s="645"/>
      <c r="K1676" s="1"/>
      <c r="L1676" s="1"/>
      <c r="M1676" s="1"/>
      <c r="N1676" s="1"/>
      <c r="O1676" s="1463"/>
      <c r="P1676" s="1463"/>
      <c r="Q1676" s="1463"/>
      <c r="R1676" s="1463"/>
      <c r="S1676" s="1463"/>
      <c r="T1676" s="648"/>
      <c r="U1676" s="1463"/>
      <c r="V1676" s="1463"/>
      <c r="W1676" s="1463"/>
      <c r="X1676" s="1463"/>
      <c r="Y1676" s="1463"/>
      <c r="Z1676" s="1463"/>
      <c r="AA1676" s="1"/>
      <c r="AB1676" s="1463"/>
      <c r="AC1676" s="1463"/>
      <c r="AD1676" s="1463"/>
      <c r="AE1676" s="1463"/>
      <c r="AF1676" s="1463"/>
      <c r="AG1676" s="1463"/>
      <c r="AH1676" s="1463"/>
      <c r="AI1676" s="1"/>
      <c r="AJ1676" s="1463"/>
      <c r="AK1676" s="1463"/>
      <c r="AL1676" s="1463"/>
      <c r="AM1676" s="1463"/>
      <c r="AN1676" s="1463"/>
      <c r="AO1676" s="1463"/>
      <c r="AP1676" s="1463"/>
      <c r="AQ1676" s="1463"/>
      <c r="AR1676" s="1463"/>
      <c r="AS1676" s="1463"/>
      <c r="AT1676" s="1463"/>
      <c r="AU1676" s="1149"/>
      <c r="AV1676" s="1463"/>
      <c r="AW1676" s="1463"/>
      <c r="AX1676" s="1463"/>
      <c r="AY1676" s="1463"/>
      <c r="AZ1676" s="1463"/>
      <c r="BA1676" s="1463"/>
      <c r="BB1676" s="1463"/>
      <c r="BC1676" s="1463"/>
      <c r="BD1676" s="1463"/>
      <c r="BE1676" s="1463"/>
      <c r="BF1676" s="1463"/>
      <c r="BG1676" s="1463"/>
      <c r="BH1676" s="1463"/>
      <c r="BI1676" s="1463"/>
      <c r="BJ1676" s="1463"/>
      <c r="BK1676" s="1463"/>
      <c r="BL1676" s="1463"/>
      <c r="BM1676" s="1"/>
      <c r="BN1676" s="1463"/>
      <c r="BO1676" s="1463"/>
      <c r="BP1676" s="1463"/>
      <c r="BQ1676" s="542"/>
      <c r="BR1676" s="1464"/>
      <c r="BS1676" s="1465"/>
      <c r="BT1676" s="1464"/>
      <c r="BU1676" s="1466"/>
      <c r="BY1676" s="1466"/>
    </row>
    <row r="1677" spans="1:77" s="652" customFormat="1" hidden="1">
      <c r="A1677" s="1083"/>
      <c r="B1677" s="1461"/>
      <c r="C1677" s="1458"/>
      <c r="D1677" s="640"/>
      <c r="E1677" s="640"/>
      <c r="F1677" s="1462"/>
      <c r="G1677" s="651"/>
      <c r="H1677" s="643"/>
      <c r="I1677" s="644"/>
      <c r="J1677" s="645"/>
      <c r="K1677" s="1"/>
      <c r="L1677" s="1"/>
      <c r="M1677" s="1"/>
      <c r="N1677" s="1"/>
      <c r="O1677" s="1463"/>
      <c r="P1677" s="1463"/>
      <c r="Q1677" s="1463"/>
      <c r="R1677" s="1463"/>
      <c r="S1677" s="1463"/>
      <c r="T1677" s="648"/>
      <c r="U1677" s="1463"/>
      <c r="V1677" s="1463"/>
      <c r="W1677" s="1463"/>
      <c r="X1677" s="1463"/>
      <c r="Y1677" s="1463"/>
      <c r="Z1677" s="1463"/>
      <c r="AA1677" s="1"/>
      <c r="AB1677" s="1463"/>
      <c r="AC1677" s="1463"/>
      <c r="AD1677" s="1463"/>
      <c r="AE1677" s="1463"/>
      <c r="AF1677" s="1463"/>
      <c r="AG1677" s="1463"/>
      <c r="AH1677" s="1463"/>
      <c r="AI1677" s="1"/>
      <c r="AJ1677" s="1463"/>
      <c r="AK1677" s="1463"/>
      <c r="AL1677" s="1463"/>
      <c r="AM1677" s="1463"/>
      <c r="AN1677" s="1463"/>
      <c r="AO1677" s="1463"/>
      <c r="AP1677" s="1463"/>
      <c r="AQ1677" s="1463"/>
      <c r="AR1677" s="1463"/>
      <c r="AS1677" s="1463"/>
      <c r="AT1677" s="1463"/>
      <c r="AU1677" s="1149"/>
      <c r="AV1677" s="1463"/>
      <c r="AW1677" s="1463"/>
      <c r="AX1677" s="1463"/>
      <c r="AY1677" s="1463"/>
      <c r="AZ1677" s="1463"/>
      <c r="BA1677" s="1463"/>
      <c r="BB1677" s="1463"/>
      <c r="BC1677" s="1463"/>
      <c r="BD1677" s="1463"/>
      <c r="BE1677" s="1463"/>
      <c r="BF1677" s="1463"/>
      <c r="BG1677" s="1463"/>
      <c r="BH1677" s="1463"/>
      <c r="BI1677" s="1463"/>
      <c r="BJ1677" s="1463"/>
      <c r="BK1677" s="1463"/>
      <c r="BL1677" s="1463"/>
      <c r="BM1677" s="1"/>
      <c r="BN1677" s="1463"/>
      <c r="BO1677" s="1463"/>
      <c r="BP1677" s="1463"/>
      <c r="BQ1677" s="542"/>
      <c r="BR1677" s="1464"/>
      <c r="BS1677" s="1465"/>
      <c r="BT1677" s="1464"/>
      <c r="BU1677" s="1466"/>
      <c r="BY1677" s="1466"/>
    </row>
    <row r="1678" spans="1:77" s="652" customFormat="1" hidden="1">
      <c r="A1678" s="1083"/>
      <c r="B1678" s="1461"/>
      <c r="C1678" s="1458"/>
      <c r="D1678" s="640"/>
      <c r="E1678" s="640"/>
      <c r="F1678" s="1462"/>
      <c r="G1678" s="651"/>
      <c r="H1678" s="643"/>
      <c r="I1678" s="644"/>
      <c r="J1678" s="645"/>
      <c r="K1678" s="1"/>
      <c r="L1678" s="1"/>
      <c r="M1678" s="1"/>
      <c r="N1678" s="1"/>
      <c r="O1678" s="1463"/>
      <c r="P1678" s="1463"/>
      <c r="Q1678" s="1463"/>
      <c r="R1678" s="1463"/>
      <c r="S1678" s="1463"/>
      <c r="T1678" s="648"/>
      <c r="U1678" s="1463"/>
      <c r="V1678" s="1463"/>
      <c r="W1678" s="1463"/>
      <c r="X1678" s="1463"/>
      <c r="Y1678" s="1463"/>
      <c r="Z1678" s="1463"/>
      <c r="AA1678" s="1"/>
      <c r="AB1678" s="1463"/>
      <c r="AC1678" s="1463"/>
      <c r="AD1678" s="1463"/>
      <c r="AE1678" s="1463"/>
      <c r="AF1678" s="1463"/>
      <c r="AG1678" s="1463"/>
      <c r="AH1678" s="1463"/>
      <c r="AI1678" s="1"/>
      <c r="AJ1678" s="1463"/>
      <c r="AK1678" s="1463"/>
      <c r="AL1678" s="1463"/>
      <c r="AM1678" s="1463"/>
      <c r="AN1678" s="1463"/>
      <c r="AO1678" s="1463"/>
      <c r="AP1678" s="1463"/>
      <c r="AQ1678" s="1463"/>
      <c r="AR1678" s="1463"/>
      <c r="AS1678" s="1463"/>
      <c r="AT1678" s="1463"/>
      <c r="AU1678" s="1149"/>
      <c r="AV1678" s="1463"/>
      <c r="AW1678" s="1463"/>
      <c r="AX1678" s="1463"/>
      <c r="AY1678" s="1463"/>
      <c r="AZ1678" s="1463"/>
      <c r="BA1678" s="1463"/>
      <c r="BB1678" s="1463"/>
      <c r="BC1678" s="1463"/>
      <c r="BD1678" s="1463"/>
      <c r="BE1678" s="1463"/>
      <c r="BF1678" s="1463"/>
      <c r="BG1678" s="1463"/>
      <c r="BH1678" s="1463"/>
      <c r="BI1678" s="1463"/>
      <c r="BJ1678" s="1463"/>
      <c r="BK1678" s="1463"/>
      <c r="BL1678" s="1463"/>
      <c r="BM1678" s="1"/>
      <c r="BN1678" s="1463"/>
      <c r="BO1678" s="1463"/>
      <c r="BP1678" s="1463"/>
      <c r="BQ1678" s="542"/>
      <c r="BR1678" s="1464"/>
      <c r="BS1678" s="1465"/>
      <c r="BT1678" s="1464"/>
      <c r="BU1678" s="1466"/>
      <c r="BY1678" s="1466"/>
    </row>
    <row r="1679" spans="1:77" s="652" customFormat="1" hidden="1">
      <c r="A1679" s="1087"/>
      <c r="B1679" s="1488"/>
      <c r="C1679" s="1458"/>
      <c r="D1679" s="640"/>
      <c r="E1679" s="640"/>
      <c r="F1679" s="1462"/>
      <c r="G1679" s="651"/>
      <c r="H1679" s="643"/>
      <c r="I1679" s="644"/>
      <c r="J1679" s="645"/>
      <c r="K1679" s="1"/>
      <c r="L1679" s="1"/>
      <c r="M1679" s="1"/>
      <c r="N1679" s="1"/>
      <c r="O1679" s="1297"/>
      <c r="P1679" s="1297"/>
      <c r="Q1679" s="1297"/>
      <c r="R1679" s="1297"/>
      <c r="S1679" s="1297"/>
      <c r="T1679" s="648"/>
      <c r="U1679" s="1297"/>
      <c r="V1679" s="1297"/>
      <c r="W1679" s="1297"/>
      <c r="X1679" s="1297"/>
      <c r="Y1679" s="1297"/>
      <c r="Z1679" s="1297"/>
      <c r="AA1679" s="1"/>
      <c r="AB1679" s="1297"/>
      <c r="AC1679" s="1297"/>
      <c r="AD1679" s="1297"/>
      <c r="AE1679" s="1297"/>
      <c r="AF1679" s="1297"/>
      <c r="AG1679" s="1297"/>
      <c r="AH1679" s="1297"/>
      <c r="AI1679" s="1"/>
      <c r="AJ1679" s="1297"/>
      <c r="AK1679" s="1297"/>
      <c r="AL1679" s="1297"/>
      <c r="AM1679" s="1297"/>
      <c r="AN1679" s="1297"/>
      <c r="AO1679" s="1297"/>
      <c r="AP1679" s="1297"/>
      <c r="AQ1679" s="1297"/>
      <c r="AR1679" s="1297"/>
      <c r="AS1679" s="1297"/>
      <c r="AT1679" s="1297"/>
      <c r="AU1679" s="1154"/>
      <c r="AV1679" s="1297"/>
      <c r="AW1679" s="1297"/>
      <c r="AX1679" s="1297"/>
      <c r="AY1679" s="1297"/>
      <c r="AZ1679" s="1297"/>
      <c r="BA1679" s="1297"/>
      <c r="BB1679" s="1297"/>
      <c r="BC1679" s="1297"/>
      <c r="BD1679" s="1297"/>
      <c r="BE1679" s="1297"/>
      <c r="BF1679" s="1297"/>
      <c r="BG1679" s="1297"/>
      <c r="BH1679" s="1297"/>
      <c r="BI1679" s="1297"/>
      <c r="BJ1679" s="1297"/>
      <c r="BK1679" s="1297"/>
      <c r="BL1679" s="1297"/>
      <c r="BM1679" s="1"/>
      <c r="BN1679" s="1297"/>
      <c r="BO1679" s="1297"/>
      <c r="BP1679" s="1297"/>
      <c r="BQ1679" s="542"/>
      <c r="BR1679" s="1293"/>
      <c r="BS1679" s="1489"/>
      <c r="BT1679" s="1293"/>
      <c r="BU1679" s="1490"/>
      <c r="BY1679" s="1466"/>
    </row>
    <row r="1680" spans="1:77" s="652" customFormat="1" hidden="1">
      <c r="A1680" s="860"/>
      <c r="B1680" s="1120"/>
      <c r="C1680" s="1120"/>
      <c r="D1680" s="640"/>
      <c r="E1680" s="641"/>
      <c r="F1680" s="1109"/>
      <c r="G1680" s="651"/>
      <c r="H1680" s="643"/>
      <c r="I1680" s="644"/>
      <c r="J1680" s="645"/>
      <c r="K1680" s="1"/>
      <c r="L1680" s="1"/>
      <c r="M1680" s="1"/>
      <c r="N1680" s="1"/>
      <c r="O1680" s="1289"/>
      <c r="P1680" s="1289"/>
      <c r="Q1680" s="1290"/>
      <c r="R1680" s="1289"/>
      <c r="S1680" s="1289"/>
      <c r="T1680" s="648"/>
      <c r="U1680" s="1289"/>
      <c r="V1680" s="1289"/>
      <c r="W1680" s="1290"/>
      <c r="X1680" s="1289"/>
      <c r="Y1680" s="1289"/>
      <c r="Z1680" s="1289"/>
      <c r="AA1680" s="1"/>
      <c r="AB1680" s="1289"/>
      <c r="AC1680" s="1289"/>
      <c r="AD1680" s="1290"/>
      <c r="AE1680" s="1290"/>
      <c r="AF1680" s="1289"/>
      <c r="AG1680" s="1289"/>
      <c r="AH1680" s="1289"/>
      <c r="AI1680" s="1"/>
      <c r="AJ1680" s="1289"/>
      <c r="AK1680" s="1289"/>
      <c r="AL1680" s="1289"/>
      <c r="AM1680" s="1290"/>
      <c r="AN1680" s="1289"/>
      <c r="AO1680" s="1289"/>
      <c r="AP1680" s="1289"/>
      <c r="AQ1680" s="1290"/>
      <c r="AR1680" s="1289"/>
      <c r="AS1680" s="1289"/>
      <c r="AT1680" s="1289"/>
      <c r="AU1680" s="945"/>
      <c r="AV1680" s="1289"/>
      <c r="AW1680" s="1289"/>
      <c r="AX1680" s="1289"/>
      <c r="AY1680" s="1289"/>
      <c r="AZ1680" s="1289"/>
      <c r="BA1680" s="1289"/>
      <c r="BB1680" s="1289"/>
      <c r="BC1680" s="1290"/>
      <c r="BD1680" s="1289"/>
      <c r="BE1680" s="1289"/>
      <c r="BF1680" s="1289"/>
      <c r="BG1680" s="1289"/>
      <c r="BH1680" s="1290"/>
      <c r="BI1680" s="1289"/>
      <c r="BJ1680" s="1289"/>
      <c r="BK1680" s="1289"/>
      <c r="BL1680" s="1290"/>
      <c r="BM1680" s="1"/>
      <c r="BN1680" s="1289"/>
      <c r="BO1680" s="1289"/>
      <c r="BP1680" s="1289"/>
      <c r="BQ1680" s="542"/>
      <c r="BR1680" s="1291"/>
      <c r="BS1680" s="1491"/>
      <c r="BT1680" s="1286"/>
      <c r="BU1680" s="1307"/>
      <c r="BV1680" s="1308"/>
      <c r="BW1680" s="1308"/>
      <c r="BX1680" s="1308"/>
      <c r="BY1680" s="1307"/>
    </row>
    <row r="1681" spans="1:77" s="652" customFormat="1" hidden="1">
      <c r="A1681" s="1087"/>
      <c r="B1681" s="1492"/>
      <c r="C1681" s="1120"/>
      <c r="D1681" s="640"/>
      <c r="E1681" s="641"/>
      <c r="F1681" s="1109"/>
      <c r="G1681" s="651"/>
      <c r="H1681" s="643"/>
      <c r="I1681" s="644"/>
      <c r="J1681" s="645"/>
      <c r="K1681" s="1"/>
      <c r="L1681" s="1"/>
      <c r="M1681" s="1"/>
      <c r="N1681" s="1"/>
      <c r="O1681" s="1296"/>
      <c r="P1681" s="1296"/>
      <c r="Q1681" s="1297"/>
      <c r="R1681" s="1296"/>
      <c r="S1681" s="1296"/>
      <c r="T1681" s="648"/>
      <c r="U1681" s="1296"/>
      <c r="V1681" s="1296"/>
      <c r="W1681" s="1297"/>
      <c r="X1681" s="1296"/>
      <c r="Y1681" s="1296"/>
      <c r="Z1681" s="1296"/>
      <c r="AA1681" s="1"/>
      <c r="AB1681" s="1296"/>
      <c r="AC1681" s="1296"/>
      <c r="AD1681" s="1297"/>
      <c r="AE1681" s="1297"/>
      <c r="AF1681" s="1296"/>
      <c r="AG1681" s="1296"/>
      <c r="AH1681" s="1296"/>
      <c r="AI1681" s="1"/>
      <c r="AJ1681" s="1296"/>
      <c r="AK1681" s="1296"/>
      <c r="AL1681" s="1296"/>
      <c r="AM1681" s="1297"/>
      <c r="AN1681" s="1296"/>
      <c r="AO1681" s="1296"/>
      <c r="AP1681" s="1296"/>
      <c r="AQ1681" s="1297"/>
      <c r="AR1681" s="1296"/>
      <c r="AS1681" s="1296"/>
      <c r="AT1681" s="1296"/>
      <c r="AU1681" s="964"/>
      <c r="AV1681" s="1296"/>
      <c r="AW1681" s="1296"/>
      <c r="AX1681" s="1296"/>
      <c r="AY1681" s="1296"/>
      <c r="AZ1681" s="1296"/>
      <c r="BA1681" s="1296"/>
      <c r="BB1681" s="1296"/>
      <c r="BC1681" s="1297"/>
      <c r="BD1681" s="1296"/>
      <c r="BE1681" s="1296"/>
      <c r="BF1681" s="1296"/>
      <c r="BG1681" s="1296"/>
      <c r="BH1681" s="1297"/>
      <c r="BI1681" s="1296"/>
      <c r="BJ1681" s="1296"/>
      <c r="BK1681" s="1296"/>
      <c r="BL1681" s="1297"/>
      <c r="BM1681" s="1"/>
      <c r="BN1681" s="1296"/>
      <c r="BO1681" s="1296"/>
      <c r="BP1681" s="1296"/>
      <c r="BQ1681" s="542"/>
      <c r="BR1681" s="1298"/>
      <c r="BS1681" s="1493"/>
      <c r="BT1681" s="1293"/>
      <c r="BU1681" s="1490"/>
      <c r="BV1681" s="1494"/>
      <c r="BW1681" s="1494"/>
      <c r="BX1681" s="1494"/>
      <c r="BY1681" s="1495"/>
    </row>
    <row r="1682" spans="1:77" s="652" customFormat="1" hidden="1">
      <c r="A1682" s="1496"/>
      <c r="B1682" s="1497"/>
      <c r="C1682" s="1497"/>
      <c r="D1682" s="640"/>
      <c r="E1682" s="641"/>
      <c r="F1682" s="1109"/>
      <c r="G1682" s="651"/>
      <c r="H1682" s="643"/>
      <c r="I1682" s="644"/>
      <c r="J1682" s="645"/>
      <c r="K1682" s="1"/>
      <c r="L1682" s="1"/>
      <c r="M1682" s="1"/>
      <c r="N1682" s="1"/>
      <c r="O1682" s="646"/>
      <c r="P1682" s="646"/>
      <c r="Q1682" s="647"/>
      <c r="R1682" s="646"/>
      <c r="S1682" s="646"/>
      <c r="T1682" s="648"/>
      <c r="U1682" s="646"/>
      <c r="V1682" s="646"/>
      <c r="W1682" s="647"/>
      <c r="X1682" s="646"/>
      <c r="Y1682" s="646"/>
      <c r="Z1682" s="646"/>
      <c r="AA1682" s="1"/>
      <c r="AB1682" s="646"/>
      <c r="AC1682" s="646"/>
      <c r="AD1682" s="647"/>
      <c r="AE1682" s="647"/>
      <c r="AF1682" s="646"/>
      <c r="AG1682" s="646"/>
      <c r="AH1682" s="646"/>
      <c r="AI1682" s="1"/>
      <c r="AJ1682" s="646"/>
      <c r="AK1682" s="646"/>
      <c r="AL1682" s="646"/>
      <c r="AM1682" s="647"/>
      <c r="AN1682" s="646"/>
      <c r="AO1682" s="646"/>
      <c r="AP1682" s="646"/>
      <c r="AQ1682" s="647"/>
      <c r="AR1682" s="646"/>
      <c r="AS1682" s="646"/>
      <c r="AT1682" s="646"/>
      <c r="AU1682" s="616"/>
      <c r="AV1682" s="646"/>
      <c r="AW1682" s="646"/>
      <c r="AX1682" s="646"/>
      <c r="AY1682" s="646"/>
      <c r="AZ1682" s="646"/>
      <c r="BA1682" s="646"/>
      <c r="BB1682" s="646"/>
      <c r="BC1682" s="647"/>
      <c r="BD1682" s="646"/>
      <c r="BE1682" s="646"/>
      <c r="BF1682" s="646"/>
      <c r="BG1682" s="646"/>
      <c r="BH1682" s="647"/>
      <c r="BI1682" s="646"/>
      <c r="BJ1682" s="646"/>
      <c r="BK1682" s="646"/>
      <c r="BL1682" s="647"/>
      <c r="BM1682" s="1"/>
      <c r="BN1682" s="646"/>
      <c r="BO1682" s="646"/>
      <c r="BP1682" s="646"/>
      <c r="BQ1682" s="542"/>
      <c r="BR1682" s="649"/>
      <c r="BS1682" s="1498"/>
      <c r="BT1682" s="640"/>
      <c r="BU1682" s="651"/>
      <c r="BY1682" s="651"/>
    </row>
    <row r="1683" spans="1:77" s="652" customFormat="1" hidden="1">
      <c r="A1683" s="720"/>
      <c r="B1683" s="1279"/>
      <c r="C1683" s="1279"/>
      <c r="D1683" s="640"/>
      <c r="E1683" s="641"/>
      <c r="F1683" s="641"/>
      <c r="G1683" s="651"/>
      <c r="H1683" s="643"/>
      <c r="I1683" s="644"/>
      <c r="J1683" s="645"/>
      <c r="K1683" s="1"/>
      <c r="L1683" s="1"/>
      <c r="M1683" s="1"/>
      <c r="N1683" s="1"/>
      <c r="O1683" s="1289"/>
      <c r="P1683" s="1289"/>
      <c r="Q1683" s="1290"/>
      <c r="R1683" s="1289"/>
      <c r="S1683" s="1289"/>
      <c r="T1683" s="648"/>
      <c r="U1683" s="1289"/>
      <c r="V1683" s="1289"/>
      <c r="W1683" s="1290"/>
      <c r="X1683" s="1289"/>
      <c r="Y1683" s="1289"/>
      <c r="Z1683" s="1289"/>
      <c r="AA1683" s="1"/>
      <c r="AB1683" s="1289"/>
      <c r="AC1683" s="1289"/>
      <c r="AD1683" s="1290"/>
      <c r="AE1683" s="1290"/>
      <c r="AF1683" s="1289"/>
      <c r="AG1683" s="1289"/>
      <c r="AH1683" s="1289"/>
      <c r="AI1683" s="1"/>
      <c r="AJ1683" s="1289"/>
      <c r="AK1683" s="1289"/>
      <c r="AL1683" s="1289"/>
      <c r="AM1683" s="1290"/>
      <c r="AN1683" s="1289"/>
      <c r="AO1683" s="1289"/>
      <c r="AP1683" s="1289"/>
      <c r="AQ1683" s="1290"/>
      <c r="AR1683" s="1289"/>
      <c r="AS1683" s="1289"/>
      <c r="AT1683" s="1289"/>
      <c r="AU1683" s="945"/>
      <c r="AV1683" s="1289"/>
      <c r="AW1683" s="1289"/>
      <c r="AX1683" s="1289"/>
      <c r="AY1683" s="1289"/>
      <c r="AZ1683" s="1289"/>
      <c r="BA1683" s="1289"/>
      <c r="BB1683" s="1289"/>
      <c r="BC1683" s="1290"/>
      <c r="BD1683" s="1289"/>
      <c r="BE1683" s="1289"/>
      <c r="BF1683" s="1289"/>
      <c r="BG1683" s="1289"/>
      <c r="BH1683" s="1290"/>
      <c r="BI1683" s="1289"/>
      <c r="BJ1683" s="1289"/>
      <c r="BK1683" s="1289"/>
      <c r="BL1683" s="1290"/>
      <c r="BM1683" s="1"/>
      <c r="BN1683" s="1289"/>
      <c r="BO1683" s="1289"/>
      <c r="BP1683" s="1289"/>
      <c r="BQ1683" s="542"/>
      <c r="BR1683" s="1291"/>
      <c r="BS1683" s="1499"/>
      <c r="BT1683" s="1286"/>
      <c r="BU1683" s="1307"/>
      <c r="BV1683" s="1308"/>
      <c r="BW1683" s="1308"/>
      <c r="BX1683" s="1308"/>
      <c r="BY1683" s="1307"/>
    </row>
    <row r="1684" spans="1:77" s="652" customFormat="1" hidden="1">
      <c r="A1684" s="720"/>
      <c r="B1684" s="1500"/>
      <c r="C1684" s="1279"/>
      <c r="D1684" s="640"/>
      <c r="E1684" s="641"/>
      <c r="F1684" s="1109"/>
      <c r="G1684" s="651"/>
      <c r="H1684" s="643"/>
      <c r="I1684" s="644"/>
      <c r="J1684" s="645"/>
      <c r="K1684" s="1"/>
      <c r="L1684" s="1"/>
      <c r="M1684" s="1"/>
      <c r="N1684" s="1"/>
      <c r="O1684" s="1501"/>
      <c r="P1684" s="1501"/>
      <c r="Q1684" s="1463"/>
      <c r="R1684" s="1501"/>
      <c r="S1684" s="1501"/>
      <c r="T1684" s="648"/>
      <c r="U1684" s="1501"/>
      <c r="V1684" s="1501"/>
      <c r="W1684" s="1463"/>
      <c r="X1684" s="1501"/>
      <c r="Y1684" s="1501"/>
      <c r="Z1684" s="1501"/>
      <c r="AA1684" s="1"/>
      <c r="AB1684" s="1501"/>
      <c r="AC1684" s="1501"/>
      <c r="AD1684" s="1463"/>
      <c r="AE1684" s="1463"/>
      <c r="AF1684" s="1501"/>
      <c r="AG1684" s="1501"/>
      <c r="AH1684" s="1501"/>
      <c r="AI1684" s="1"/>
      <c r="AJ1684" s="1501"/>
      <c r="AK1684" s="1501"/>
      <c r="AL1684" s="1501"/>
      <c r="AM1684" s="1463"/>
      <c r="AN1684" s="1501"/>
      <c r="AO1684" s="1501"/>
      <c r="AP1684" s="1501"/>
      <c r="AQ1684" s="1463"/>
      <c r="AR1684" s="1501"/>
      <c r="AS1684" s="1501"/>
      <c r="AT1684" s="1501"/>
      <c r="AU1684" s="1235"/>
      <c r="AV1684" s="1501"/>
      <c r="AW1684" s="1501"/>
      <c r="AX1684" s="1501"/>
      <c r="AY1684" s="1501"/>
      <c r="AZ1684" s="1501"/>
      <c r="BA1684" s="1501"/>
      <c r="BB1684" s="1501"/>
      <c r="BC1684" s="1463"/>
      <c r="BD1684" s="1501"/>
      <c r="BE1684" s="1501"/>
      <c r="BF1684" s="1501"/>
      <c r="BG1684" s="1501"/>
      <c r="BH1684" s="1463"/>
      <c r="BI1684" s="1501"/>
      <c r="BJ1684" s="1501"/>
      <c r="BK1684" s="1501"/>
      <c r="BL1684" s="1463"/>
      <c r="BM1684" s="1"/>
      <c r="BN1684" s="1501"/>
      <c r="BO1684" s="1501"/>
      <c r="BP1684" s="1501"/>
      <c r="BQ1684" s="542"/>
      <c r="BR1684" s="1502"/>
      <c r="BS1684" s="1503"/>
      <c r="BT1684" s="1464"/>
      <c r="BU1684" s="1466"/>
      <c r="BV1684" s="1504"/>
      <c r="BW1684" s="1504"/>
      <c r="BX1684" s="1505"/>
      <c r="BY1684" s="1466"/>
    </row>
    <row r="1685" spans="1:77" s="652" customFormat="1" hidden="1">
      <c r="A1685" s="720"/>
      <c r="B1685" s="1500"/>
      <c r="C1685" s="1279"/>
      <c r="D1685" s="640"/>
      <c r="E1685" s="641"/>
      <c r="F1685" s="641"/>
      <c r="G1685" s="651"/>
      <c r="H1685" s="643"/>
      <c r="I1685" s="644"/>
      <c r="J1685" s="645"/>
      <c r="K1685" s="1"/>
      <c r="L1685" s="1"/>
      <c r="M1685" s="1"/>
      <c r="N1685" s="1"/>
      <c r="O1685" s="1501"/>
      <c r="P1685" s="1501"/>
      <c r="Q1685" s="1463"/>
      <c r="R1685" s="1501"/>
      <c r="S1685" s="1501"/>
      <c r="T1685" s="648"/>
      <c r="U1685" s="1501"/>
      <c r="V1685" s="1501"/>
      <c r="W1685" s="1463"/>
      <c r="X1685" s="1501"/>
      <c r="Y1685" s="1501"/>
      <c r="Z1685" s="1501"/>
      <c r="AA1685" s="1"/>
      <c r="AB1685" s="1501"/>
      <c r="AC1685" s="1501"/>
      <c r="AD1685" s="1463"/>
      <c r="AE1685" s="1463"/>
      <c r="AF1685" s="1501"/>
      <c r="AG1685" s="1501"/>
      <c r="AH1685" s="1501"/>
      <c r="AI1685" s="1"/>
      <c r="AJ1685" s="1501"/>
      <c r="AK1685" s="1501"/>
      <c r="AL1685" s="1501"/>
      <c r="AM1685" s="1463"/>
      <c r="AN1685" s="1501"/>
      <c r="AO1685" s="1501"/>
      <c r="AP1685" s="1501"/>
      <c r="AQ1685" s="1463"/>
      <c r="AR1685" s="1501"/>
      <c r="AS1685" s="1501"/>
      <c r="AT1685" s="1501"/>
      <c r="AU1685" s="1235"/>
      <c r="AV1685" s="1501"/>
      <c r="AW1685" s="1501"/>
      <c r="AX1685" s="1501"/>
      <c r="AY1685" s="1501"/>
      <c r="AZ1685" s="1501"/>
      <c r="BA1685" s="1501"/>
      <c r="BB1685" s="1501"/>
      <c r="BC1685" s="1463"/>
      <c r="BD1685" s="1501"/>
      <c r="BE1685" s="1501"/>
      <c r="BF1685" s="1501"/>
      <c r="BG1685" s="1501"/>
      <c r="BH1685" s="1463"/>
      <c r="BI1685" s="1501"/>
      <c r="BJ1685" s="1501"/>
      <c r="BK1685" s="1501"/>
      <c r="BL1685" s="1463"/>
      <c r="BM1685" s="1"/>
      <c r="BN1685" s="1501"/>
      <c r="BO1685" s="1501"/>
      <c r="BP1685" s="1501"/>
      <c r="BQ1685" s="542"/>
      <c r="BR1685" s="1502"/>
      <c r="BS1685" s="1506"/>
      <c r="BT1685" s="1464"/>
      <c r="BU1685" s="1466"/>
      <c r="BV1685" s="1504"/>
      <c r="BW1685" s="1504"/>
      <c r="BX1685" s="1507"/>
      <c r="BY1685" s="1466"/>
    </row>
    <row r="1686" spans="1:77" s="652" customFormat="1" hidden="1">
      <c r="A1686" s="720"/>
      <c r="B1686" s="1500"/>
      <c r="C1686" s="1279"/>
      <c r="D1686" s="640"/>
      <c r="E1686" s="641"/>
      <c r="F1686" s="641"/>
      <c r="G1686" s="651"/>
      <c r="H1686" s="643"/>
      <c r="I1686" s="644"/>
      <c r="J1686" s="645"/>
      <c r="K1686" s="1"/>
      <c r="L1686" s="1"/>
      <c r="M1686" s="1"/>
      <c r="N1686" s="1"/>
      <c r="O1686" s="1501"/>
      <c r="P1686" s="1501"/>
      <c r="Q1686" s="1463"/>
      <c r="R1686" s="1501"/>
      <c r="S1686" s="1501"/>
      <c r="T1686" s="648"/>
      <c r="U1686" s="1501"/>
      <c r="V1686" s="1501"/>
      <c r="W1686" s="1463"/>
      <c r="X1686" s="1501"/>
      <c r="Y1686" s="1501"/>
      <c r="Z1686" s="1501"/>
      <c r="AA1686" s="1"/>
      <c r="AB1686" s="1501"/>
      <c r="AC1686" s="1501"/>
      <c r="AD1686" s="1463"/>
      <c r="AE1686" s="1463"/>
      <c r="AF1686" s="1501"/>
      <c r="AG1686" s="1501"/>
      <c r="AH1686" s="1501"/>
      <c r="AI1686" s="1"/>
      <c r="AJ1686" s="1501"/>
      <c r="AK1686" s="1501"/>
      <c r="AL1686" s="1501"/>
      <c r="AM1686" s="1463"/>
      <c r="AN1686" s="1501"/>
      <c r="AO1686" s="1501"/>
      <c r="AP1686" s="1501"/>
      <c r="AQ1686" s="1463"/>
      <c r="AR1686" s="1501"/>
      <c r="AS1686" s="1501"/>
      <c r="AT1686" s="1501"/>
      <c r="AU1686" s="1235"/>
      <c r="AV1686" s="1501"/>
      <c r="AW1686" s="1501"/>
      <c r="AX1686" s="1501"/>
      <c r="AY1686" s="1501"/>
      <c r="AZ1686" s="1501"/>
      <c r="BA1686" s="1501"/>
      <c r="BB1686" s="1501"/>
      <c r="BC1686" s="1463"/>
      <c r="BD1686" s="1501"/>
      <c r="BE1686" s="1501"/>
      <c r="BF1686" s="1501"/>
      <c r="BG1686" s="1501"/>
      <c r="BH1686" s="1463"/>
      <c r="BI1686" s="1501"/>
      <c r="BJ1686" s="1501"/>
      <c r="BK1686" s="1501"/>
      <c r="BL1686" s="1463"/>
      <c r="BM1686" s="1"/>
      <c r="BN1686" s="1501"/>
      <c r="BO1686" s="1501"/>
      <c r="BP1686" s="1501"/>
      <c r="BQ1686" s="542"/>
      <c r="BR1686" s="1502"/>
      <c r="BS1686" s="1506"/>
      <c r="BT1686" s="1464"/>
      <c r="BU1686" s="1466"/>
      <c r="BV1686" s="1504"/>
      <c r="BW1686" s="1504"/>
      <c r="BX1686" s="1504"/>
      <c r="BY1686" s="1466"/>
    </row>
    <row r="1687" spans="1:77" s="652" customFormat="1" hidden="1">
      <c r="A1687" s="720"/>
      <c r="B1687" s="1278"/>
      <c r="C1687" s="1279"/>
      <c r="D1687" s="640"/>
      <c r="E1687" s="641"/>
      <c r="F1687" s="641"/>
      <c r="G1687" s="651"/>
      <c r="H1687" s="643"/>
      <c r="I1687" s="644"/>
      <c r="J1687" s="645"/>
      <c r="K1687" s="1"/>
      <c r="L1687" s="1"/>
      <c r="M1687" s="1"/>
      <c r="N1687" s="1"/>
      <c r="O1687" s="1296"/>
      <c r="P1687" s="1296"/>
      <c r="Q1687" s="1297"/>
      <c r="R1687" s="1296"/>
      <c r="S1687" s="1296"/>
      <c r="T1687" s="648"/>
      <c r="U1687" s="1296"/>
      <c r="V1687" s="1296"/>
      <c r="W1687" s="1297"/>
      <c r="X1687" s="1296"/>
      <c r="Y1687" s="1296"/>
      <c r="Z1687" s="1296"/>
      <c r="AA1687" s="1"/>
      <c r="AB1687" s="1296"/>
      <c r="AC1687" s="1296"/>
      <c r="AD1687" s="1297"/>
      <c r="AE1687" s="1297"/>
      <c r="AF1687" s="1296"/>
      <c r="AG1687" s="1296"/>
      <c r="AH1687" s="1296"/>
      <c r="AI1687" s="1"/>
      <c r="AJ1687" s="1296"/>
      <c r="AK1687" s="1296"/>
      <c r="AL1687" s="1296"/>
      <c r="AM1687" s="1297"/>
      <c r="AN1687" s="1296"/>
      <c r="AO1687" s="1296"/>
      <c r="AP1687" s="1296"/>
      <c r="AQ1687" s="1297"/>
      <c r="AR1687" s="1296"/>
      <c r="AS1687" s="1296"/>
      <c r="AT1687" s="1296"/>
      <c r="AU1687" s="964"/>
      <c r="AV1687" s="1296"/>
      <c r="AW1687" s="1296"/>
      <c r="AX1687" s="1296"/>
      <c r="AY1687" s="1296"/>
      <c r="AZ1687" s="1296"/>
      <c r="BA1687" s="1296"/>
      <c r="BB1687" s="1296"/>
      <c r="BC1687" s="1297"/>
      <c r="BD1687" s="1296"/>
      <c r="BE1687" s="1296"/>
      <c r="BF1687" s="1296"/>
      <c r="BG1687" s="1296"/>
      <c r="BH1687" s="1297"/>
      <c r="BI1687" s="1296"/>
      <c r="BJ1687" s="1296"/>
      <c r="BK1687" s="1296"/>
      <c r="BL1687" s="1297"/>
      <c r="BM1687" s="1"/>
      <c r="BN1687" s="1296"/>
      <c r="BO1687" s="1296"/>
      <c r="BP1687" s="1296"/>
      <c r="BQ1687" s="542"/>
      <c r="BR1687" s="1298"/>
      <c r="BS1687" s="1508"/>
      <c r="BT1687" s="1293"/>
      <c r="BU1687" s="1490"/>
      <c r="BV1687" s="1494"/>
      <c r="BW1687" s="1494"/>
      <c r="BX1687" s="1494"/>
      <c r="BY1687" s="1490"/>
    </row>
    <row r="1688" spans="1:77" s="652" customFormat="1" hidden="1">
      <c r="A1688" s="860"/>
      <c r="B1688" s="1458"/>
      <c r="C1688" s="1458"/>
      <c r="D1688" s="640"/>
      <c r="E1688" s="641"/>
      <c r="F1688" s="1109"/>
      <c r="G1688" s="651"/>
      <c r="H1688" s="643"/>
      <c r="I1688" s="644"/>
      <c r="J1688" s="645"/>
      <c r="K1688" s="1"/>
      <c r="L1688" s="1"/>
      <c r="M1688" s="1"/>
      <c r="N1688" s="1"/>
      <c r="O1688" s="1289"/>
      <c r="P1688" s="1289"/>
      <c r="Q1688" s="1290"/>
      <c r="R1688" s="1289"/>
      <c r="S1688" s="1289"/>
      <c r="T1688" s="648"/>
      <c r="U1688" s="1289"/>
      <c r="V1688" s="1289"/>
      <c r="W1688" s="1290"/>
      <c r="X1688" s="1289"/>
      <c r="Y1688" s="1289"/>
      <c r="Z1688" s="1289"/>
      <c r="AA1688" s="1"/>
      <c r="AB1688" s="1289"/>
      <c r="AC1688" s="1289"/>
      <c r="AD1688" s="1290"/>
      <c r="AE1688" s="1290"/>
      <c r="AF1688" s="1289"/>
      <c r="AG1688" s="1289"/>
      <c r="AH1688" s="1289"/>
      <c r="AI1688" s="1"/>
      <c r="AJ1688" s="1289"/>
      <c r="AK1688" s="1289"/>
      <c r="AL1688" s="1289"/>
      <c r="AM1688" s="1290"/>
      <c r="AN1688" s="1289"/>
      <c r="AO1688" s="1289"/>
      <c r="AP1688" s="1289"/>
      <c r="AQ1688" s="1290"/>
      <c r="AR1688" s="1289"/>
      <c r="AS1688" s="1289"/>
      <c r="AT1688" s="1289"/>
      <c r="AU1688" s="945"/>
      <c r="AV1688" s="1289"/>
      <c r="AW1688" s="1289"/>
      <c r="AX1688" s="1289"/>
      <c r="AY1688" s="1289"/>
      <c r="AZ1688" s="1289"/>
      <c r="BA1688" s="1289"/>
      <c r="BB1688" s="1289"/>
      <c r="BC1688" s="1290"/>
      <c r="BD1688" s="1289"/>
      <c r="BE1688" s="1289"/>
      <c r="BF1688" s="1289"/>
      <c r="BG1688" s="1289"/>
      <c r="BH1688" s="1290"/>
      <c r="BI1688" s="1289"/>
      <c r="BJ1688" s="1289"/>
      <c r="BK1688" s="1289"/>
      <c r="BL1688" s="1290"/>
      <c r="BM1688" s="1"/>
      <c r="BN1688" s="1289"/>
      <c r="BO1688" s="1289"/>
      <c r="BP1688" s="1289"/>
      <c r="BQ1688" s="542"/>
      <c r="BR1688" s="1291"/>
      <c r="BS1688" s="1491"/>
      <c r="BT1688" s="1286"/>
      <c r="BU1688" s="1307"/>
      <c r="BV1688" s="1308"/>
      <c r="BW1688" s="1308"/>
      <c r="BX1688" s="1308"/>
      <c r="BY1688" s="1104"/>
    </row>
    <row r="1689" spans="1:77" s="652" customFormat="1" hidden="1">
      <c r="A1689" s="1083"/>
      <c r="B1689" s="1461"/>
      <c r="C1689" s="1458"/>
      <c r="D1689" s="640"/>
      <c r="E1689" s="641"/>
      <c r="F1689" s="1109"/>
      <c r="G1689" s="651"/>
      <c r="H1689" s="643"/>
      <c r="I1689" s="644"/>
      <c r="J1689" s="645"/>
      <c r="K1689" s="1"/>
      <c r="L1689" s="1"/>
      <c r="M1689" s="1"/>
      <c r="N1689" s="1"/>
      <c r="O1689" s="1501"/>
      <c r="P1689" s="1501"/>
      <c r="Q1689" s="1463"/>
      <c r="R1689" s="1501"/>
      <c r="S1689" s="1501"/>
      <c r="T1689" s="648"/>
      <c r="U1689" s="1501"/>
      <c r="V1689" s="1501"/>
      <c r="W1689" s="1463"/>
      <c r="X1689" s="1501"/>
      <c r="Y1689" s="1501"/>
      <c r="Z1689" s="1501"/>
      <c r="AA1689" s="1"/>
      <c r="AB1689" s="1501"/>
      <c r="AC1689" s="1501"/>
      <c r="AD1689" s="1463"/>
      <c r="AE1689" s="1463"/>
      <c r="AF1689" s="1501"/>
      <c r="AG1689" s="1501"/>
      <c r="AH1689" s="1501"/>
      <c r="AI1689" s="1"/>
      <c r="AJ1689" s="1501"/>
      <c r="AK1689" s="1501"/>
      <c r="AL1689" s="1501"/>
      <c r="AM1689" s="1463"/>
      <c r="AN1689" s="1501"/>
      <c r="AO1689" s="1501"/>
      <c r="AP1689" s="1501"/>
      <c r="AQ1689" s="1463"/>
      <c r="AR1689" s="1501"/>
      <c r="AS1689" s="1501"/>
      <c r="AT1689" s="1501"/>
      <c r="AU1689" s="1235"/>
      <c r="AV1689" s="1501"/>
      <c r="AW1689" s="1501"/>
      <c r="AX1689" s="1501"/>
      <c r="AY1689" s="1501"/>
      <c r="AZ1689" s="1501"/>
      <c r="BA1689" s="1501"/>
      <c r="BB1689" s="1501"/>
      <c r="BC1689" s="1463"/>
      <c r="BD1689" s="1501"/>
      <c r="BE1689" s="1501"/>
      <c r="BF1689" s="1501"/>
      <c r="BG1689" s="1501"/>
      <c r="BH1689" s="1463"/>
      <c r="BI1689" s="1501"/>
      <c r="BJ1689" s="1501"/>
      <c r="BK1689" s="1501"/>
      <c r="BL1689" s="1463"/>
      <c r="BM1689" s="1"/>
      <c r="BN1689" s="1501"/>
      <c r="BO1689" s="1501"/>
      <c r="BP1689" s="1501"/>
      <c r="BQ1689" s="542"/>
      <c r="BR1689" s="1502"/>
      <c r="BS1689" s="1509"/>
      <c r="BT1689" s="1464"/>
      <c r="BU1689" s="1466"/>
      <c r="BV1689" s="1504"/>
      <c r="BW1689" s="1504"/>
      <c r="BX1689" s="1504"/>
      <c r="BY1689" s="1466"/>
    </row>
    <row r="1690" spans="1:77" s="652" customFormat="1" hidden="1">
      <c r="A1690" s="1083"/>
      <c r="B1690" s="1461"/>
      <c r="C1690" s="1458"/>
      <c r="D1690" s="640"/>
      <c r="E1690" s="641"/>
      <c r="F1690" s="1109"/>
      <c r="G1690" s="651"/>
      <c r="H1690" s="643"/>
      <c r="I1690" s="644"/>
      <c r="J1690" s="645"/>
      <c r="K1690" s="1"/>
      <c r="L1690" s="1"/>
      <c r="M1690" s="1"/>
      <c r="N1690" s="1"/>
      <c r="O1690" s="1501"/>
      <c r="P1690" s="1501"/>
      <c r="Q1690" s="1463"/>
      <c r="R1690" s="1501"/>
      <c r="S1690" s="1501"/>
      <c r="T1690" s="648"/>
      <c r="U1690" s="1501"/>
      <c r="V1690" s="1501"/>
      <c r="W1690" s="1463"/>
      <c r="X1690" s="1501"/>
      <c r="Y1690" s="1501"/>
      <c r="Z1690" s="1501"/>
      <c r="AA1690" s="1"/>
      <c r="AB1690" s="1501"/>
      <c r="AC1690" s="1501"/>
      <c r="AD1690" s="1463"/>
      <c r="AE1690" s="1463"/>
      <c r="AF1690" s="1501"/>
      <c r="AG1690" s="1501"/>
      <c r="AH1690" s="1501"/>
      <c r="AI1690" s="1"/>
      <c r="AJ1690" s="1501"/>
      <c r="AK1690" s="1501"/>
      <c r="AL1690" s="1501"/>
      <c r="AM1690" s="1463"/>
      <c r="AN1690" s="1501"/>
      <c r="AO1690" s="1501"/>
      <c r="AP1690" s="1501"/>
      <c r="AQ1690" s="1463"/>
      <c r="AR1690" s="1501"/>
      <c r="AS1690" s="1501"/>
      <c r="AT1690" s="1501"/>
      <c r="AU1690" s="1235"/>
      <c r="AV1690" s="1501"/>
      <c r="AW1690" s="1501"/>
      <c r="AX1690" s="1501"/>
      <c r="AY1690" s="1501"/>
      <c r="AZ1690" s="1501"/>
      <c r="BA1690" s="1501"/>
      <c r="BB1690" s="1501"/>
      <c r="BC1690" s="1463"/>
      <c r="BD1690" s="1501"/>
      <c r="BE1690" s="1501"/>
      <c r="BF1690" s="1501"/>
      <c r="BG1690" s="1501"/>
      <c r="BH1690" s="1463"/>
      <c r="BI1690" s="1501"/>
      <c r="BJ1690" s="1501"/>
      <c r="BK1690" s="1501"/>
      <c r="BL1690" s="1463"/>
      <c r="BM1690" s="1"/>
      <c r="BN1690" s="1501"/>
      <c r="BO1690" s="1501"/>
      <c r="BP1690" s="1501"/>
      <c r="BQ1690" s="542"/>
      <c r="BR1690" s="1502"/>
      <c r="BS1690" s="1509"/>
      <c r="BT1690" s="1464"/>
      <c r="BU1690" s="1466"/>
      <c r="BV1690" s="1504"/>
      <c r="BW1690" s="1504"/>
      <c r="BX1690" s="1504"/>
      <c r="BY1690" s="1466"/>
    </row>
    <row r="1691" spans="1:77" s="652" customFormat="1" hidden="1">
      <c r="A1691" s="1087"/>
      <c r="B1691" s="1488"/>
      <c r="C1691" s="1458"/>
      <c r="D1691" s="640"/>
      <c r="E1691" s="641"/>
      <c r="F1691" s="1109"/>
      <c r="G1691" s="651"/>
      <c r="H1691" s="643"/>
      <c r="I1691" s="644"/>
      <c r="J1691" s="645"/>
      <c r="K1691" s="1"/>
      <c r="L1691" s="1"/>
      <c r="M1691" s="1"/>
      <c r="N1691" s="1"/>
      <c r="O1691" s="1296"/>
      <c r="P1691" s="1296"/>
      <c r="Q1691" s="1297"/>
      <c r="R1691" s="1296"/>
      <c r="S1691" s="1296"/>
      <c r="T1691" s="648"/>
      <c r="U1691" s="1296"/>
      <c r="V1691" s="1296"/>
      <c r="W1691" s="1297"/>
      <c r="X1691" s="1296"/>
      <c r="Y1691" s="1296"/>
      <c r="Z1691" s="1296"/>
      <c r="AA1691" s="1"/>
      <c r="AB1691" s="1296"/>
      <c r="AC1691" s="1296"/>
      <c r="AD1691" s="1297"/>
      <c r="AE1691" s="1297"/>
      <c r="AF1691" s="1296"/>
      <c r="AG1691" s="1296"/>
      <c r="AH1691" s="1296"/>
      <c r="AI1691" s="1"/>
      <c r="AJ1691" s="1296"/>
      <c r="AK1691" s="1296"/>
      <c r="AL1691" s="1296"/>
      <c r="AM1691" s="1297"/>
      <c r="AN1691" s="1296"/>
      <c r="AO1691" s="1296"/>
      <c r="AP1691" s="1296"/>
      <c r="AQ1691" s="1297"/>
      <c r="AR1691" s="1296"/>
      <c r="AS1691" s="1296"/>
      <c r="AT1691" s="1296"/>
      <c r="AU1691" s="964"/>
      <c r="AV1691" s="1296"/>
      <c r="AW1691" s="1296"/>
      <c r="AX1691" s="1296"/>
      <c r="AY1691" s="1296"/>
      <c r="AZ1691" s="1296"/>
      <c r="BA1691" s="1296"/>
      <c r="BB1691" s="1296"/>
      <c r="BC1691" s="1297"/>
      <c r="BD1691" s="1296"/>
      <c r="BE1691" s="1296"/>
      <c r="BF1691" s="1296"/>
      <c r="BG1691" s="1296"/>
      <c r="BH1691" s="1297"/>
      <c r="BI1691" s="1296"/>
      <c r="BJ1691" s="1296"/>
      <c r="BK1691" s="1296"/>
      <c r="BL1691" s="1297"/>
      <c r="BM1691" s="1"/>
      <c r="BN1691" s="1296"/>
      <c r="BO1691" s="1296"/>
      <c r="BP1691" s="1296"/>
      <c r="BQ1691" s="542"/>
      <c r="BR1691" s="1298"/>
      <c r="BS1691" s="1493"/>
      <c r="BT1691" s="1293"/>
      <c r="BU1691" s="1490"/>
      <c r="BV1691" s="1494"/>
      <c r="BW1691" s="1494"/>
      <c r="BX1691" s="1494"/>
      <c r="BY1691" s="1495"/>
    </row>
    <row r="1692" spans="1:77" s="652" customFormat="1" hidden="1">
      <c r="A1692" s="860"/>
      <c r="B1692" s="1279"/>
      <c r="C1692" s="1279"/>
      <c r="D1692" s="640"/>
      <c r="E1692" s="641"/>
      <c r="F1692" s="1109"/>
      <c r="G1692" s="651"/>
      <c r="H1692" s="643"/>
      <c r="I1692" s="644"/>
      <c r="J1692" s="645"/>
      <c r="K1692" s="1"/>
      <c r="L1692" s="1"/>
      <c r="M1692" s="1"/>
      <c r="N1692" s="1"/>
      <c r="O1692" s="1289"/>
      <c r="P1692" s="1289"/>
      <c r="Q1692" s="1290"/>
      <c r="R1692" s="1289"/>
      <c r="S1692" s="1289"/>
      <c r="T1692" s="648"/>
      <c r="U1692" s="1289"/>
      <c r="V1692" s="1289"/>
      <c r="W1692" s="1290"/>
      <c r="X1692" s="1289"/>
      <c r="Y1692" s="1289"/>
      <c r="Z1692" s="1289"/>
      <c r="AA1692" s="1"/>
      <c r="AB1692" s="1289"/>
      <c r="AC1692" s="1289"/>
      <c r="AD1692" s="1290"/>
      <c r="AE1692" s="1290"/>
      <c r="AF1692" s="1289"/>
      <c r="AG1692" s="1289"/>
      <c r="AH1692" s="1289"/>
      <c r="AI1692" s="1"/>
      <c r="AJ1692" s="1289"/>
      <c r="AK1692" s="1289"/>
      <c r="AL1692" s="1289"/>
      <c r="AM1692" s="1290"/>
      <c r="AN1692" s="1289"/>
      <c r="AO1692" s="1289"/>
      <c r="AP1692" s="1289"/>
      <c r="AQ1692" s="1290"/>
      <c r="AR1692" s="1289"/>
      <c r="AS1692" s="1289"/>
      <c r="AT1692" s="1289"/>
      <c r="AU1692" s="945"/>
      <c r="AV1692" s="1289"/>
      <c r="AW1692" s="1289"/>
      <c r="AX1692" s="1289"/>
      <c r="AY1692" s="1289"/>
      <c r="AZ1692" s="1289"/>
      <c r="BA1692" s="1289"/>
      <c r="BB1692" s="1289"/>
      <c r="BC1692" s="1290"/>
      <c r="BD1692" s="1289"/>
      <c r="BE1692" s="1289"/>
      <c r="BF1692" s="1289"/>
      <c r="BG1692" s="1289"/>
      <c r="BH1692" s="1290"/>
      <c r="BI1692" s="1289"/>
      <c r="BJ1692" s="1289"/>
      <c r="BK1692" s="1289"/>
      <c r="BL1692" s="1290"/>
      <c r="BM1692" s="1"/>
      <c r="BN1692" s="1289"/>
      <c r="BO1692" s="1289"/>
      <c r="BP1692" s="1289"/>
      <c r="BQ1692" s="542"/>
      <c r="BR1692" s="1291"/>
      <c r="BS1692" s="1491"/>
      <c r="BT1692" s="1286"/>
      <c r="BU1692" s="1307"/>
      <c r="BV1692" s="1308"/>
      <c r="BW1692" s="1308"/>
      <c r="BX1692" s="1308"/>
      <c r="BY1692" s="1307"/>
    </row>
    <row r="1693" spans="1:77" s="652" customFormat="1" hidden="1">
      <c r="A1693" s="1083"/>
      <c r="B1693" s="1500"/>
      <c r="C1693" s="1279"/>
      <c r="D1693" s="640"/>
      <c r="E1693" s="641"/>
      <c r="F1693" s="1109"/>
      <c r="G1693" s="651"/>
      <c r="H1693" s="643"/>
      <c r="I1693" s="644"/>
      <c r="J1693" s="645"/>
      <c r="K1693" s="1"/>
      <c r="L1693" s="1"/>
      <c r="M1693" s="1"/>
      <c r="N1693" s="1"/>
      <c r="O1693" s="1501"/>
      <c r="P1693" s="1501"/>
      <c r="Q1693" s="1463"/>
      <c r="R1693" s="1501"/>
      <c r="S1693" s="1501"/>
      <c r="T1693" s="648"/>
      <c r="U1693" s="1501"/>
      <c r="V1693" s="1501"/>
      <c r="W1693" s="1463"/>
      <c r="X1693" s="1501"/>
      <c r="Y1693" s="1501"/>
      <c r="Z1693" s="1501"/>
      <c r="AA1693" s="1"/>
      <c r="AB1693" s="1501"/>
      <c r="AC1693" s="1501"/>
      <c r="AD1693" s="1463"/>
      <c r="AE1693" s="1463"/>
      <c r="AF1693" s="1501"/>
      <c r="AG1693" s="1501"/>
      <c r="AH1693" s="1501"/>
      <c r="AI1693" s="1"/>
      <c r="AJ1693" s="1501"/>
      <c r="AK1693" s="1501"/>
      <c r="AL1693" s="1501"/>
      <c r="AM1693" s="1463"/>
      <c r="AN1693" s="1501"/>
      <c r="AO1693" s="1501"/>
      <c r="AP1693" s="1501"/>
      <c r="AQ1693" s="1463"/>
      <c r="AR1693" s="1501"/>
      <c r="AS1693" s="1501"/>
      <c r="AT1693" s="1501"/>
      <c r="AU1693" s="1235"/>
      <c r="AV1693" s="1501"/>
      <c r="AW1693" s="1501"/>
      <c r="AX1693" s="1501"/>
      <c r="AY1693" s="1501"/>
      <c r="AZ1693" s="1501"/>
      <c r="BA1693" s="1501"/>
      <c r="BB1693" s="1501"/>
      <c r="BC1693" s="1463"/>
      <c r="BD1693" s="1501"/>
      <c r="BE1693" s="1501"/>
      <c r="BF1693" s="1501"/>
      <c r="BG1693" s="1501"/>
      <c r="BH1693" s="1463"/>
      <c r="BI1693" s="1501"/>
      <c r="BJ1693" s="1501"/>
      <c r="BK1693" s="1501"/>
      <c r="BL1693" s="1463"/>
      <c r="BM1693" s="1"/>
      <c r="BN1693" s="1501"/>
      <c r="BO1693" s="1501"/>
      <c r="BP1693" s="1501"/>
      <c r="BQ1693" s="542"/>
      <c r="BR1693" s="1502"/>
      <c r="BS1693" s="1509"/>
      <c r="BT1693" s="1464"/>
      <c r="BU1693" s="1466"/>
      <c r="BV1693" s="1504"/>
      <c r="BW1693" s="1504"/>
      <c r="BX1693" s="1504"/>
      <c r="BY1693" s="1466"/>
    </row>
    <row r="1694" spans="1:77" s="652" customFormat="1" hidden="1">
      <c r="A1694" s="1083"/>
      <c r="B1694" s="1500"/>
      <c r="C1694" s="1279"/>
      <c r="D1694" s="640"/>
      <c r="E1694" s="641"/>
      <c r="F1694" s="1109"/>
      <c r="G1694" s="651"/>
      <c r="H1694" s="643"/>
      <c r="I1694" s="644"/>
      <c r="J1694" s="645"/>
      <c r="K1694" s="1"/>
      <c r="L1694" s="1"/>
      <c r="M1694" s="1"/>
      <c r="N1694" s="1"/>
      <c r="O1694" s="1501"/>
      <c r="P1694" s="1501"/>
      <c r="Q1694" s="1463"/>
      <c r="R1694" s="1501"/>
      <c r="S1694" s="1501"/>
      <c r="T1694" s="648"/>
      <c r="U1694" s="1501"/>
      <c r="V1694" s="1501"/>
      <c r="W1694" s="1463"/>
      <c r="X1694" s="1501"/>
      <c r="Y1694" s="1501"/>
      <c r="Z1694" s="1501"/>
      <c r="AA1694" s="1"/>
      <c r="AB1694" s="1501"/>
      <c r="AC1694" s="1501"/>
      <c r="AD1694" s="1463"/>
      <c r="AE1694" s="1463"/>
      <c r="AF1694" s="1501"/>
      <c r="AG1694" s="1501"/>
      <c r="AH1694" s="1501"/>
      <c r="AI1694" s="1"/>
      <c r="AJ1694" s="1501"/>
      <c r="AK1694" s="1501"/>
      <c r="AL1694" s="1501"/>
      <c r="AM1694" s="1463"/>
      <c r="AN1694" s="1501"/>
      <c r="AO1694" s="1501"/>
      <c r="AP1694" s="1501"/>
      <c r="AQ1694" s="1463"/>
      <c r="AR1694" s="1501"/>
      <c r="AS1694" s="1501"/>
      <c r="AT1694" s="1501"/>
      <c r="AU1694" s="1235"/>
      <c r="AV1694" s="1501"/>
      <c r="AW1694" s="1501"/>
      <c r="AX1694" s="1501"/>
      <c r="AY1694" s="1501"/>
      <c r="AZ1694" s="1501"/>
      <c r="BA1694" s="1501"/>
      <c r="BB1694" s="1501"/>
      <c r="BC1694" s="1463"/>
      <c r="BD1694" s="1501"/>
      <c r="BE1694" s="1501"/>
      <c r="BF1694" s="1501"/>
      <c r="BG1694" s="1501"/>
      <c r="BH1694" s="1463"/>
      <c r="BI1694" s="1501"/>
      <c r="BJ1694" s="1501"/>
      <c r="BK1694" s="1501"/>
      <c r="BL1694" s="1463"/>
      <c r="BM1694" s="1"/>
      <c r="BN1694" s="1501"/>
      <c r="BO1694" s="1501"/>
      <c r="BP1694" s="1501"/>
      <c r="BQ1694" s="542"/>
      <c r="BR1694" s="1502"/>
      <c r="BS1694" s="1509"/>
      <c r="BT1694" s="1464"/>
      <c r="BU1694" s="1466"/>
      <c r="BV1694" s="1504"/>
      <c r="BW1694" s="1504"/>
      <c r="BX1694" s="1504"/>
      <c r="BY1694" s="1466"/>
    </row>
    <row r="1695" spans="1:77" s="652" customFormat="1" hidden="1">
      <c r="A1695" s="1083"/>
      <c r="B1695" s="1500"/>
      <c r="C1695" s="1279"/>
      <c r="D1695" s="640"/>
      <c r="E1695" s="641"/>
      <c r="F1695" s="1109"/>
      <c r="G1695" s="651"/>
      <c r="H1695" s="643"/>
      <c r="I1695" s="644"/>
      <c r="J1695" s="645"/>
      <c r="K1695" s="1"/>
      <c r="L1695" s="1"/>
      <c r="M1695" s="1"/>
      <c r="N1695" s="1"/>
      <c r="O1695" s="1501"/>
      <c r="P1695" s="1501"/>
      <c r="Q1695" s="1463"/>
      <c r="R1695" s="1501"/>
      <c r="S1695" s="1501"/>
      <c r="T1695" s="648"/>
      <c r="U1695" s="1501"/>
      <c r="V1695" s="1501"/>
      <c r="W1695" s="1463"/>
      <c r="X1695" s="1501"/>
      <c r="Y1695" s="1501"/>
      <c r="Z1695" s="1501"/>
      <c r="AA1695" s="1"/>
      <c r="AB1695" s="1501"/>
      <c r="AC1695" s="1501"/>
      <c r="AD1695" s="1463"/>
      <c r="AE1695" s="1463"/>
      <c r="AF1695" s="1501"/>
      <c r="AG1695" s="1501"/>
      <c r="AH1695" s="1501"/>
      <c r="AI1695" s="1"/>
      <c r="AJ1695" s="1501"/>
      <c r="AK1695" s="1501"/>
      <c r="AL1695" s="1501"/>
      <c r="AM1695" s="1463"/>
      <c r="AN1695" s="1501"/>
      <c r="AO1695" s="1501"/>
      <c r="AP1695" s="1501"/>
      <c r="AQ1695" s="1463"/>
      <c r="AR1695" s="1501"/>
      <c r="AS1695" s="1501"/>
      <c r="AT1695" s="1501"/>
      <c r="AU1695" s="1235"/>
      <c r="AV1695" s="1501"/>
      <c r="AW1695" s="1501"/>
      <c r="AX1695" s="1501"/>
      <c r="AY1695" s="1501"/>
      <c r="AZ1695" s="1501"/>
      <c r="BA1695" s="1501"/>
      <c r="BB1695" s="1501"/>
      <c r="BC1695" s="1463"/>
      <c r="BD1695" s="1501"/>
      <c r="BE1695" s="1501"/>
      <c r="BF1695" s="1501"/>
      <c r="BG1695" s="1501"/>
      <c r="BH1695" s="1463"/>
      <c r="BI1695" s="1501"/>
      <c r="BJ1695" s="1501"/>
      <c r="BK1695" s="1501"/>
      <c r="BL1695" s="1463"/>
      <c r="BM1695" s="1"/>
      <c r="BN1695" s="1501"/>
      <c r="BO1695" s="1501"/>
      <c r="BP1695" s="1501"/>
      <c r="BQ1695" s="542"/>
      <c r="BR1695" s="1502"/>
      <c r="BS1695" s="1509"/>
      <c r="BT1695" s="1464"/>
      <c r="BU1695" s="1466"/>
      <c r="BV1695" s="1504"/>
      <c r="BW1695" s="1504"/>
      <c r="BX1695" s="1504"/>
      <c r="BY1695" s="1466"/>
    </row>
    <row r="1696" spans="1:77" s="652" customFormat="1" hidden="1">
      <c r="A1696" s="1087"/>
      <c r="B1696" s="1278"/>
      <c r="C1696" s="1279"/>
      <c r="D1696" s="640"/>
      <c r="E1696" s="641"/>
      <c r="F1696" s="1109"/>
      <c r="G1696" s="651"/>
      <c r="H1696" s="643"/>
      <c r="I1696" s="644"/>
      <c r="J1696" s="645"/>
      <c r="K1696" s="1"/>
      <c r="L1696" s="1"/>
      <c r="M1696" s="1"/>
      <c r="N1696" s="1"/>
      <c r="O1696" s="1296"/>
      <c r="P1696" s="1296"/>
      <c r="Q1696" s="1297"/>
      <c r="R1696" s="1296"/>
      <c r="S1696" s="1296"/>
      <c r="T1696" s="648"/>
      <c r="U1696" s="1296"/>
      <c r="V1696" s="1296"/>
      <c r="W1696" s="1297"/>
      <c r="X1696" s="1296"/>
      <c r="Y1696" s="1296"/>
      <c r="Z1696" s="1296"/>
      <c r="AA1696" s="1"/>
      <c r="AB1696" s="1296"/>
      <c r="AC1696" s="1296"/>
      <c r="AD1696" s="1297"/>
      <c r="AE1696" s="1297"/>
      <c r="AF1696" s="1296"/>
      <c r="AG1696" s="1296"/>
      <c r="AH1696" s="1296"/>
      <c r="AI1696" s="1"/>
      <c r="AJ1696" s="1296"/>
      <c r="AK1696" s="1296"/>
      <c r="AL1696" s="1296"/>
      <c r="AM1696" s="1297"/>
      <c r="AN1696" s="1296"/>
      <c r="AO1696" s="1296"/>
      <c r="AP1696" s="1296"/>
      <c r="AQ1696" s="1297"/>
      <c r="AR1696" s="1296"/>
      <c r="AS1696" s="1296"/>
      <c r="AT1696" s="1296"/>
      <c r="AU1696" s="964"/>
      <c r="AV1696" s="1296"/>
      <c r="AW1696" s="1296"/>
      <c r="AX1696" s="1296"/>
      <c r="AY1696" s="1296"/>
      <c r="AZ1696" s="1296"/>
      <c r="BA1696" s="1296"/>
      <c r="BB1696" s="1296"/>
      <c r="BC1696" s="1297"/>
      <c r="BD1696" s="1296"/>
      <c r="BE1696" s="1296"/>
      <c r="BF1696" s="1296"/>
      <c r="BG1696" s="1296"/>
      <c r="BH1696" s="1297"/>
      <c r="BI1696" s="1296"/>
      <c r="BJ1696" s="1296"/>
      <c r="BK1696" s="1296"/>
      <c r="BL1696" s="1297"/>
      <c r="BM1696" s="1"/>
      <c r="BN1696" s="1296"/>
      <c r="BO1696" s="1296"/>
      <c r="BP1696" s="1296"/>
      <c r="BQ1696" s="542"/>
      <c r="BR1696" s="1298"/>
      <c r="BS1696" s="1493"/>
      <c r="BT1696" s="1293"/>
      <c r="BU1696" s="1490"/>
      <c r="BV1696" s="1494"/>
      <c r="BW1696" s="1494"/>
      <c r="BX1696" s="1494"/>
      <c r="BY1696" s="1510"/>
    </row>
    <row r="1697" spans="1:77" s="652" customFormat="1" hidden="1">
      <c r="A1697" s="860"/>
      <c r="B1697" s="1458"/>
      <c r="C1697" s="1458"/>
      <c r="D1697" s="640"/>
      <c r="E1697" s="641"/>
      <c r="F1697" s="1109"/>
      <c r="G1697" s="651"/>
      <c r="H1697" s="643"/>
      <c r="I1697" s="644"/>
      <c r="J1697" s="645"/>
      <c r="K1697" s="1"/>
      <c r="L1697" s="1"/>
      <c r="M1697" s="1"/>
      <c r="N1697" s="1"/>
      <c r="O1697" s="1289"/>
      <c r="P1697" s="1289"/>
      <c r="Q1697" s="1290"/>
      <c r="R1697" s="1289"/>
      <c r="S1697" s="1289"/>
      <c r="T1697" s="648"/>
      <c r="U1697" s="1289"/>
      <c r="V1697" s="1289"/>
      <c r="W1697" s="1290"/>
      <c r="X1697" s="1289"/>
      <c r="Y1697" s="1289"/>
      <c r="Z1697" s="1289"/>
      <c r="AA1697" s="1"/>
      <c r="AB1697" s="1289"/>
      <c r="AC1697" s="1289"/>
      <c r="AD1697" s="1290"/>
      <c r="AE1697" s="1290"/>
      <c r="AF1697" s="1289"/>
      <c r="AG1697" s="1289"/>
      <c r="AH1697" s="1289"/>
      <c r="AI1697" s="1"/>
      <c r="AJ1697" s="1289"/>
      <c r="AK1697" s="1289"/>
      <c r="AL1697" s="1289"/>
      <c r="AM1697" s="1290"/>
      <c r="AN1697" s="1289"/>
      <c r="AO1697" s="1289"/>
      <c r="AP1697" s="1289"/>
      <c r="AQ1697" s="1290"/>
      <c r="AR1697" s="1289"/>
      <c r="AS1697" s="1289"/>
      <c r="AT1697" s="1289"/>
      <c r="AU1697" s="945"/>
      <c r="AV1697" s="1289"/>
      <c r="AW1697" s="1289"/>
      <c r="AX1697" s="1289"/>
      <c r="AY1697" s="1289"/>
      <c r="AZ1697" s="1289"/>
      <c r="BA1697" s="1289"/>
      <c r="BB1697" s="1289"/>
      <c r="BC1697" s="1290"/>
      <c r="BD1697" s="1289"/>
      <c r="BE1697" s="1289"/>
      <c r="BF1697" s="1289"/>
      <c r="BG1697" s="1289"/>
      <c r="BH1697" s="1290"/>
      <c r="BI1697" s="1289"/>
      <c r="BJ1697" s="1289"/>
      <c r="BK1697" s="1289"/>
      <c r="BL1697" s="1290"/>
      <c r="BM1697" s="1"/>
      <c r="BN1697" s="1289"/>
      <c r="BO1697" s="1289"/>
      <c r="BP1697" s="1289"/>
      <c r="BQ1697" s="542"/>
      <c r="BR1697" s="1291"/>
      <c r="BS1697" s="1491"/>
      <c r="BT1697" s="1286"/>
      <c r="BU1697" s="1307"/>
      <c r="BV1697" s="1308"/>
      <c r="BW1697" s="1308"/>
      <c r="BX1697" s="1308"/>
      <c r="BY1697" s="1307"/>
    </row>
    <row r="1698" spans="1:77" s="652" customFormat="1" hidden="1">
      <c r="A1698" s="1087"/>
      <c r="B1698" s="1488"/>
      <c r="C1698" s="1458"/>
      <c r="D1698" s="1511"/>
      <c r="E1698" s="1512"/>
      <c r="F1698" s="1513"/>
      <c r="G1698" s="989"/>
      <c r="H1698" s="643"/>
      <c r="I1698" s="644"/>
      <c r="J1698" s="645"/>
      <c r="K1698" s="1"/>
      <c r="L1698" s="1"/>
      <c r="M1698" s="1"/>
      <c r="N1698" s="1"/>
      <c r="O1698" s="1296"/>
      <c r="P1698" s="1296"/>
      <c r="Q1698" s="1297"/>
      <c r="R1698" s="1296"/>
      <c r="S1698" s="1296"/>
      <c r="T1698" s="648"/>
      <c r="U1698" s="1296"/>
      <c r="V1698" s="1296"/>
      <c r="W1698" s="1297"/>
      <c r="X1698" s="1296"/>
      <c r="Y1698" s="1296"/>
      <c r="Z1698" s="1296"/>
      <c r="AA1698" s="1"/>
      <c r="AB1698" s="1296"/>
      <c r="AC1698" s="1296"/>
      <c r="AD1698" s="1297"/>
      <c r="AE1698" s="1297"/>
      <c r="AF1698" s="1296"/>
      <c r="AG1698" s="1296"/>
      <c r="AH1698" s="1296"/>
      <c r="AI1698" s="1"/>
      <c r="AJ1698" s="1296"/>
      <c r="AK1698" s="1296"/>
      <c r="AL1698" s="1296"/>
      <c r="AM1698" s="1297"/>
      <c r="AN1698" s="1296"/>
      <c r="AO1698" s="1296"/>
      <c r="AP1698" s="1296"/>
      <c r="AQ1698" s="1297"/>
      <c r="AR1698" s="1296"/>
      <c r="AS1698" s="1296"/>
      <c r="AT1698" s="1296"/>
      <c r="AU1698" s="964"/>
      <c r="AV1698" s="1296"/>
      <c r="AW1698" s="1296"/>
      <c r="AX1698" s="1296"/>
      <c r="AY1698" s="1296"/>
      <c r="AZ1698" s="1296"/>
      <c r="BA1698" s="1296"/>
      <c r="BB1698" s="1296"/>
      <c r="BC1698" s="1297"/>
      <c r="BD1698" s="1296"/>
      <c r="BE1698" s="1296"/>
      <c r="BF1698" s="1296"/>
      <c r="BG1698" s="1296"/>
      <c r="BH1698" s="1297"/>
      <c r="BI1698" s="1296"/>
      <c r="BJ1698" s="1296"/>
      <c r="BK1698" s="1296"/>
      <c r="BL1698" s="1297"/>
      <c r="BM1698" s="1"/>
      <c r="BN1698" s="1296"/>
      <c r="BO1698" s="1296"/>
      <c r="BP1698" s="1296"/>
      <c r="BQ1698" s="542"/>
      <c r="BR1698" s="1298"/>
      <c r="BS1698" s="1493"/>
      <c r="BT1698" s="1293"/>
      <c r="BU1698" s="1490"/>
      <c r="BV1698" s="1494"/>
      <c r="BW1698" s="1494"/>
      <c r="BX1698" s="1494"/>
      <c r="BY1698" s="1490"/>
    </row>
    <row r="1699" spans="1:77" s="652" customFormat="1" hidden="1">
      <c r="A1699" s="638"/>
      <c r="B1699" s="707"/>
      <c r="C1699" s="707"/>
      <c r="D1699" s="640"/>
      <c r="E1699" s="641"/>
      <c r="F1699" s="1109"/>
      <c r="G1699" s="642"/>
      <c r="H1699" s="643"/>
      <c r="I1699" s="644"/>
      <c r="J1699" s="645"/>
      <c r="K1699" s="1"/>
      <c r="L1699" s="1"/>
      <c r="M1699" s="1"/>
      <c r="N1699" s="1"/>
      <c r="O1699" s="646"/>
      <c r="P1699" s="646"/>
      <c r="Q1699" s="647"/>
      <c r="R1699" s="646"/>
      <c r="S1699" s="646"/>
      <c r="T1699" s="648"/>
      <c r="U1699" s="646"/>
      <c r="V1699" s="646"/>
      <c r="W1699" s="647"/>
      <c r="X1699" s="646"/>
      <c r="Y1699" s="646"/>
      <c r="Z1699" s="646"/>
      <c r="AA1699" s="1"/>
      <c r="AB1699" s="646"/>
      <c r="AC1699" s="646"/>
      <c r="AD1699" s="647"/>
      <c r="AE1699" s="647"/>
      <c r="AF1699" s="646"/>
      <c r="AG1699" s="646"/>
      <c r="AH1699" s="646"/>
      <c r="AI1699" s="1"/>
      <c r="AJ1699" s="646"/>
      <c r="AK1699" s="646"/>
      <c r="AL1699" s="646"/>
      <c r="AM1699" s="647"/>
      <c r="AN1699" s="646"/>
      <c r="AO1699" s="646"/>
      <c r="AP1699" s="646"/>
      <c r="AQ1699" s="647"/>
      <c r="AR1699" s="646"/>
      <c r="AS1699" s="646"/>
      <c r="AT1699" s="646"/>
      <c r="AU1699" s="616"/>
      <c r="AV1699" s="646"/>
      <c r="AW1699" s="646"/>
      <c r="AX1699" s="646"/>
      <c r="AY1699" s="646"/>
      <c r="AZ1699" s="646"/>
      <c r="BA1699" s="646"/>
      <c r="BB1699" s="646"/>
      <c r="BC1699" s="647"/>
      <c r="BD1699" s="646"/>
      <c r="BE1699" s="646"/>
      <c r="BF1699" s="646"/>
      <c r="BG1699" s="646"/>
      <c r="BH1699" s="647"/>
      <c r="BI1699" s="646"/>
      <c r="BJ1699" s="646"/>
      <c r="BK1699" s="646"/>
      <c r="BL1699" s="647"/>
      <c r="BM1699" s="1"/>
      <c r="BN1699" s="646"/>
      <c r="BO1699" s="646"/>
      <c r="BP1699" s="646"/>
      <c r="BQ1699" s="542"/>
      <c r="BR1699" s="649"/>
      <c r="BS1699" s="1010"/>
      <c r="BT1699" s="640"/>
      <c r="BU1699" s="651"/>
      <c r="BY1699" s="642"/>
    </row>
    <row r="1700" spans="1:77" s="652" customFormat="1" hidden="1">
      <c r="A1700" s="1496"/>
      <c r="B1700" s="1497"/>
      <c r="C1700" s="1497"/>
      <c r="D1700" s="640"/>
      <c r="E1700" s="641"/>
      <c r="F1700" s="1109"/>
      <c r="G1700" s="642"/>
      <c r="H1700" s="643"/>
      <c r="I1700" s="644"/>
      <c r="J1700" s="645"/>
      <c r="K1700" s="1"/>
      <c r="L1700" s="1"/>
      <c r="M1700" s="1"/>
      <c r="N1700" s="1"/>
      <c r="O1700" s="646"/>
      <c r="P1700" s="646"/>
      <c r="Q1700" s="647"/>
      <c r="R1700" s="646"/>
      <c r="S1700" s="646"/>
      <c r="T1700" s="648"/>
      <c r="U1700" s="646"/>
      <c r="V1700" s="646"/>
      <c r="W1700" s="647"/>
      <c r="X1700" s="646"/>
      <c r="Y1700" s="646"/>
      <c r="Z1700" s="646"/>
      <c r="AA1700" s="1"/>
      <c r="AB1700" s="646"/>
      <c r="AC1700" s="646"/>
      <c r="AD1700" s="647"/>
      <c r="AE1700" s="647"/>
      <c r="AF1700" s="646"/>
      <c r="AG1700" s="646"/>
      <c r="AH1700" s="646"/>
      <c r="AI1700" s="1"/>
      <c r="AJ1700" s="646"/>
      <c r="AK1700" s="646"/>
      <c r="AL1700" s="646"/>
      <c r="AM1700" s="647"/>
      <c r="AN1700" s="646"/>
      <c r="AO1700" s="646"/>
      <c r="AP1700" s="646"/>
      <c r="AQ1700" s="647"/>
      <c r="AR1700" s="646"/>
      <c r="AS1700" s="646"/>
      <c r="AT1700" s="646"/>
      <c r="AU1700" s="616"/>
      <c r="AV1700" s="646"/>
      <c r="AW1700" s="646"/>
      <c r="AX1700" s="646"/>
      <c r="AY1700" s="646"/>
      <c r="AZ1700" s="646"/>
      <c r="BA1700" s="646"/>
      <c r="BB1700" s="646"/>
      <c r="BC1700" s="647"/>
      <c r="BD1700" s="646"/>
      <c r="BE1700" s="646"/>
      <c r="BF1700" s="646"/>
      <c r="BG1700" s="646"/>
      <c r="BH1700" s="647"/>
      <c r="BI1700" s="646"/>
      <c r="BJ1700" s="646"/>
      <c r="BK1700" s="646"/>
      <c r="BL1700" s="647"/>
      <c r="BM1700" s="1"/>
      <c r="BN1700" s="646"/>
      <c r="BO1700" s="646"/>
      <c r="BP1700" s="646"/>
      <c r="BQ1700" s="542"/>
      <c r="BR1700" s="649"/>
      <c r="BS1700" s="1010"/>
      <c r="BT1700" s="640"/>
      <c r="BU1700" s="651"/>
      <c r="BY1700" s="642"/>
    </row>
    <row r="1701" spans="1:77" s="652" customFormat="1" hidden="1">
      <c r="A1701" s="638"/>
      <c r="B1701" s="1497"/>
      <c r="C1701" s="1497"/>
      <c r="D1701" s="640"/>
      <c r="E1701" s="641"/>
      <c r="F1701" s="1109"/>
      <c r="G1701" s="651"/>
      <c r="H1701" s="643"/>
      <c r="I1701" s="644"/>
      <c r="J1701" s="645"/>
      <c r="K1701" s="1"/>
      <c r="L1701" s="1"/>
      <c r="M1701" s="1"/>
      <c r="N1701" s="1"/>
      <c r="O1701" s="646"/>
      <c r="P1701" s="646"/>
      <c r="Q1701" s="647"/>
      <c r="R1701" s="646"/>
      <c r="S1701" s="646"/>
      <c r="T1701" s="648"/>
      <c r="U1701" s="646"/>
      <c r="V1701" s="646"/>
      <c r="W1701" s="647"/>
      <c r="X1701" s="646"/>
      <c r="Y1701" s="646"/>
      <c r="Z1701" s="646"/>
      <c r="AA1701" s="1"/>
      <c r="AB1701" s="646"/>
      <c r="AC1701" s="646"/>
      <c r="AD1701" s="647"/>
      <c r="AE1701" s="647"/>
      <c r="AF1701" s="646"/>
      <c r="AG1701" s="646"/>
      <c r="AH1701" s="646"/>
      <c r="AI1701" s="1"/>
      <c r="AJ1701" s="646"/>
      <c r="AK1701" s="646"/>
      <c r="AL1701" s="646"/>
      <c r="AM1701" s="647"/>
      <c r="AN1701" s="646"/>
      <c r="AO1701" s="646"/>
      <c r="AP1701" s="646"/>
      <c r="AQ1701" s="647"/>
      <c r="AR1701" s="646"/>
      <c r="AS1701" s="646"/>
      <c r="AT1701" s="646"/>
      <c r="AU1701" s="616"/>
      <c r="AV1701" s="646"/>
      <c r="AW1701" s="646"/>
      <c r="AX1701" s="646"/>
      <c r="AY1701" s="646"/>
      <c r="AZ1701" s="646"/>
      <c r="BA1701" s="646"/>
      <c r="BB1701" s="646"/>
      <c r="BC1701" s="647"/>
      <c r="BD1701" s="646"/>
      <c r="BE1701" s="646"/>
      <c r="BF1701" s="646"/>
      <c r="BG1701" s="646"/>
      <c r="BH1701" s="647"/>
      <c r="BI1701" s="646"/>
      <c r="BJ1701" s="646"/>
      <c r="BK1701" s="646"/>
      <c r="BL1701" s="647"/>
      <c r="BM1701" s="1"/>
      <c r="BN1701" s="646"/>
      <c r="BO1701" s="646"/>
      <c r="BP1701" s="646"/>
      <c r="BQ1701" s="542"/>
      <c r="BR1701" s="649"/>
      <c r="BS1701" s="1010"/>
      <c r="BT1701" s="640"/>
      <c r="BU1701" s="651"/>
      <c r="BY1701" s="651"/>
    </row>
    <row r="1702" spans="1:77" s="652" customFormat="1" hidden="1">
      <c r="A1702" s="860"/>
      <c r="B1702" s="1458"/>
      <c r="C1702" s="1458"/>
      <c r="D1702" s="1286"/>
      <c r="E1702" s="1287"/>
      <c r="F1702" s="1514"/>
      <c r="G1702" s="1515"/>
      <c r="H1702" s="643"/>
      <c r="I1702" s="644"/>
      <c r="J1702" s="645"/>
      <c r="K1702" s="1"/>
      <c r="L1702" s="1"/>
      <c r="M1702" s="1"/>
      <c r="N1702" s="1"/>
      <c r="O1702" s="1289"/>
      <c r="P1702" s="1289"/>
      <c r="Q1702" s="1290"/>
      <c r="R1702" s="1289"/>
      <c r="S1702" s="1289"/>
      <c r="T1702" s="648"/>
      <c r="U1702" s="1289"/>
      <c r="V1702" s="1289"/>
      <c r="W1702" s="1290"/>
      <c r="X1702" s="1289"/>
      <c r="Y1702" s="1289"/>
      <c r="Z1702" s="1289"/>
      <c r="AA1702" s="1"/>
      <c r="AB1702" s="1289"/>
      <c r="AC1702" s="1289"/>
      <c r="AD1702" s="1290"/>
      <c r="AE1702" s="1290"/>
      <c r="AF1702" s="1289"/>
      <c r="AG1702" s="1289"/>
      <c r="AH1702" s="1289"/>
      <c r="AI1702" s="1"/>
      <c r="AJ1702" s="1289"/>
      <c r="AK1702" s="1289"/>
      <c r="AL1702" s="1289"/>
      <c r="AM1702" s="1290"/>
      <c r="AN1702" s="1289"/>
      <c r="AO1702" s="1289"/>
      <c r="AP1702" s="1289"/>
      <c r="AQ1702" s="1290"/>
      <c r="AR1702" s="1289"/>
      <c r="AS1702" s="1289"/>
      <c r="AT1702" s="1289"/>
      <c r="AU1702" s="945"/>
      <c r="AV1702" s="1289"/>
      <c r="AW1702" s="1289"/>
      <c r="AX1702" s="1289"/>
      <c r="AY1702" s="1289"/>
      <c r="AZ1702" s="1289"/>
      <c r="BA1702" s="1289"/>
      <c r="BB1702" s="1289"/>
      <c r="BC1702" s="1290"/>
      <c r="BD1702" s="1289"/>
      <c r="BE1702" s="1289"/>
      <c r="BF1702" s="1289"/>
      <c r="BG1702" s="1289"/>
      <c r="BH1702" s="1290"/>
      <c r="BI1702" s="1289"/>
      <c r="BJ1702" s="1289"/>
      <c r="BK1702" s="1289"/>
      <c r="BL1702" s="1290"/>
      <c r="BM1702" s="1"/>
      <c r="BN1702" s="1289"/>
      <c r="BO1702" s="1289"/>
      <c r="BP1702" s="1289"/>
      <c r="BQ1702" s="542"/>
      <c r="BR1702" s="1291"/>
      <c r="BS1702" s="1491"/>
      <c r="BT1702" s="1286"/>
      <c r="BU1702" s="1307"/>
      <c r="BV1702" s="1308"/>
      <c r="BW1702" s="1308"/>
      <c r="BX1702" s="1308"/>
      <c r="BY1702" s="1515"/>
    </row>
    <row r="1703" spans="1:77" s="652" customFormat="1" hidden="1">
      <c r="A1703" s="1087"/>
      <c r="B1703" s="1488"/>
      <c r="C1703" s="1458"/>
      <c r="D1703" s="1293"/>
      <c r="E1703" s="1294"/>
      <c r="F1703" s="1516"/>
      <c r="G1703" s="1517"/>
      <c r="H1703" s="643"/>
      <c r="I1703" s="644"/>
      <c r="J1703" s="645"/>
      <c r="K1703" s="1"/>
      <c r="L1703" s="1"/>
      <c r="M1703" s="1"/>
      <c r="N1703" s="1"/>
      <c r="O1703" s="1296"/>
      <c r="P1703" s="1296"/>
      <c r="Q1703" s="1297"/>
      <c r="R1703" s="1296"/>
      <c r="S1703" s="1296"/>
      <c r="T1703" s="648"/>
      <c r="U1703" s="1296"/>
      <c r="V1703" s="1296"/>
      <c r="W1703" s="1297"/>
      <c r="X1703" s="1296"/>
      <c r="Y1703" s="1296"/>
      <c r="Z1703" s="1296"/>
      <c r="AA1703" s="1"/>
      <c r="AB1703" s="1296"/>
      <c r="AC1703" s="1296"/>
      <c r="AD1703" s="1297"/>
      <c r="AE1703" s="1297"/>
      <c r="AF1703" s="1296"/>
      <c r="AG1703" s="1296"/>
      <c r="AH1703" s="1296"/>
      <c r="AI1703" s="1"/>
      <c r="AJ1703" s="1296"/>
      <c r="AK1703" s="1296"/>
      <c r="AL1703" s="1296"/>
      <c r="AM1703" s="1297"/>
      <c r="AN1703" s="1296"/>
      <c r="AO1703" s="1296"/>
      <c r="AP1703" s="1296"/>
      <c r="AQ1703" s="1297"/>
      <c r="AR1703" s="1296"/>
      <c r="AS1703" s="1296"/>
      <c r="AT1703" s="1296"/>
      <c r="AU1703" s="964"/>
      <c r="AV1703" s="1296"/>
      <c r="AW1703" s="1296"/>
      <c r="AX1703" s="1296"/>
      <c r="AY1703" s="1296"/>
      <c r="AZ1703" s="1296"/>
      <c r="BA1703" s="1296"/>
      <c r="BB1703" s="1296"/>
      <c r="BC1703" s="1297"/>
      <c r="BD1703" s="1296"/>
      <c r="BE1703" s="1296"/>
      <c r="BF1703" s="1296"/>
      <c r="BG1703" s="1296"/>
      <c r="BH1703" s="1297"/>
      <c r="BI1703" s="1296"/>
      <c r="BJ1703" s="1296"/>
      <c r="BK1703" s="1296"/>
      <c r="BL1703" s="1297"/>
      <c r="BM1703" s="1"/>
      <c r="BN1703" s="1296"/>
      <c r="BO1703" s="1296"/>
      <c r="BP1703" s="1296"/>
      <c r="BQ1703" s="542"/>
      <c r="BR1703" s="1298"/>
      <c r="BS1703" s="1518"/>
      <c r="BT1703" s="1293"/>
      <c r="BU1703" s="1490"/>
      <c r="BV1703" s="1494"/>
      <c r="BW1703" s="1494"/>
      <c r="BX1703" s="1494"/>
      <c r="BY1703" s="1517"/>
    </row>
    <row r="1704" spans="1:77" s="652" customFormat="1" hidden="1">
      <c r="A1704" s="638"/>
      <c r="B1704" s="1497"/>
      <c r="C1704" s="1497"/>
      <c r="D1704" s="640"/>
      <c r="E1704" s="641"/>
      <c r="F1704" s="1109"/>
      <c r="G1704" s="651"/>
      <c r="H1704" s="643"/>
      <c r="I1704" s="644"/>
      <c r="J1704" s="645"/>
      <c r="K1704" s="1"/>
      <c r="L1704" s="1"/>
      <c r="M1704" s="1"/>
      <c r="N1704" s="1"/>
      <c r="O1704" s="646"/>
      <c r="P1704" s="646"/>
      <c r="Q1704" s="647"/>
      <c r="R1704" s="646"/>
      <c r="S1704" s="646"/>
      <c r="T1704" s="648"/>
      <c r="U1704" s="646"/>
      <c r="V1704" s="646"/>
      <c r="W1704" s="647"/>
      <c r="X1704" s="646"/>
      <c r="Y1704" s="646"/>
      <c r="Z1704" s="646"/>
      <c r="AA1704" s="1"/>
      <c r="AB1704" s="646"/>
      <c r="AC1704" s="646"/>
      <c r="AD1704" s="647"/>
      <c r="AE1704" s="647"/>
      <c r="AF1704" s="646"/>
      <c r="AG1704" s="646"/>
      <c r="AH1704" s="646"/>
      <c r="AI1704" s="1"/>
      <c r="AJ1704" s="646"/>
      <c r="AK1704" s="646"/>
      <c r="AL1704" s="646"/>
      <c r="AM1704" s="647"/>
      <c r="AN1704" s="646"/>
      <c r="AO1704" s="646"/>
      <c r="AP1704" s="646"/>
      <c r="AQ1704" s="647"/>
      <c r="AR1704" s="646"/>
      <c r="AS1704" s="646"/>
      <c r="AT1704" s="646"/>
      <c r="AU1704" s="616"/>
      <c r="AV1704" s="646"/>
      <c r="AW1704" s="646"/>
      <c r="AX1704" s="646"/>
      <c r="AY1704" s="646"/>
      <c r="AZ1704" s="646"/>
      <c r="BA1704" s="646"/>
      <c r="BB1704" s="646"/>
      <c r="BC1704" s="647"/>
      <c r="BD1704" s="646"/>
      <c r="BE1704" s="646"/>
      <c r="BF1704" s="646"/>
      <c r="BG1704" s="646"/>
      <c r="BH1704" s="647"/>
      <c r="BI1704" s="646"/>
      <c r="BJ1704" s="646"/>
      <c r="BK1704" s="646"/>
      <c r="BL1704" s="647"/>
      <c r="BM1704" s="1"/>
      <c r="BN1704" s="646"/>
      <c r="BO1704" s="646"/>
      <c r="BP1704" s="646"/>
      <c r="BQ1704" s="542"/>
      <c r="BR1704" s="649"/>
      <c r="BS1704" s="1010"/>
      <c r="BT1704" s="640"/>
      <c r="BU1704" s="651"/>
      <c r="BY1704" s="651"/>
    </row>
    <row r="1705" spans="1:77" s="652" customFormat="1" hidden="1">
      <c r="A1705" s="1496"/>
      <c r="B1705" s="1497"/>
      <c r="C1705" s="1497"/>
      <c r="D1705" s="640"/>
      <c r="E1705" s="641"/>
      <c r="F1705" s="1109"/>
      <c r="G1705" s="642"/>
      <c r="H1705" s="643"/>
      <c r="I1705" s="644"/>
      <c r="J1705" s="645"/>
      <c r="K1705" s="1"/>
      <c r="L1705" s="1"/>
      <c r="M1705" s="1"/>
      <c r="N1705" s="1"/>
      <c r="O1705" s="646"/>
      <c r="P1705" s="646"/>
      <c r="Q1705" s="647"/>
      <c r="R1705" s="646"/>
      <c r="S1705" s="646"/>
      <c r="T1705" s="648"/>
      <c r="U1705" s="646"/>
      <c r="V1705" s="646"/>
      <c r="W1705" s="647"/>
      <c r="X1705" s="646"/>
      <c r="Y1705" s="646"/>
      <c r="Z1705" s="646"/>
      <c r="AA1705" s="1"/>
      <c r="AB1705" s="646"/>
      <c r="AC1705" s="646"/>
      <c r="AD1705" s="647"/>
      <c r="AE1705" s="647"/>
      <c r="AF1705" s="646"/>
      <c r="AG1705" s="646"/>
      <c r="AH1705" s="646"/>
      <c r="AI1705" s="1"/>
      <c r="AJ1705" s="646"/>
      <c r="AK1705" s="646"/>
      <c r="AL1705" s="646"/>
      <c r="AM1705" s="647"/>
      <c r="AN1705" s="646"/>
      <c r="AO1705" s="646"/>
      <c r="AP1705" s="646"/>
      <c r="AQ1705" s="647"/>
      <c r="AR1705" s="646"/>
      <c r="AS1705" s="646"/>
      <c r="AT1705" s="646"/>
      <c r="AU1705" s="616"/>
      <c r="AV1705" s="646"/>
      <c r="AW1705" s="646"/>
      <c r="AX1705" s="646"/>
      <c r="AY1705" s="646"/>
      <c r="AZ1705" s="646"/>
      <c r="BA1705" s="646"/>
      <c r="BB1705" s="646"/>
      <c r="BC1705" s="647"/>
      <c r="BD1705" s="646"/>
      <c r="BE1705" s="646"/>
      <c r="BF1705" s="646"/>
      <c r="BG1705" s="646"/>
      <c r="BH1705" s="647"/>
      <c r="BI1705" s="646"/>
      <c r="BJ1705" s="646"/>
      <c r="BK1705" s="646"/>
      <c r="BL1705" s="647"/>
      <c r="BM1705" s="1"/>
      <c r="BN1705" s="646"/>
      <c r="BO1705" s="646"/>
      <c r="BP1705" s="646"/>
      <c r="BQ1705" s="542"/>
      <c r="BR1705" s="649"/>
      <c r="BS1705" s="1010"/>
      <c r="BT1705" s="640"/>
      <c r="BU1705" s="651"/>
      <c r="BY1705" s="642"/>
    </row>
    <row r="1706" spans="1:77" s="652" customFormat="1" hidden="1">
      <c r="A1706" s="638"/>
      <c r="B1706" s="1279"/>
      <c r="C1706" s="1279"/>
      <c r="D1706" s="640"/>
      <c r="E1706" s="641"/>
      <c r="F1706" s="1109"/>
      <c r="G1706" s="651"/>
      <c r="H1706" s="643"/>
      <c r="I1706" s="644"/>
      <c r="J1706" s="645"/>
      <c r="K1706" s="1"/>
      <c r="L1706" s="1"/>
      <c r="M1706" s="1"/>
      <c r="N1706" s="1"/>
      <c r="O1706" s="646"/>
      <c r="P1706" s="646"/>
      <c r="Q1706" s="647"/>
      <c r="R1706" s="646"/>
      <c r="S1706" s="646"/>
      <c r="T1706" s="648"/>
      <c r="U1706" s="646"/>
      <c r="V1706" s="646"/>
      <c r="W1706" s="647"/>
      <c r="X1706" s="646"/>
      <c r="Y1706" s="646"/>
      <c r="Z1706" s="646"/>
      <c r="AA1706" s="1"/>
      <c r="AB1706" s="646"/>
      <c r="AC1706" s="646"/>
      <c r="AD1706" s="647"/>
      <c r="AE1706" s="647"/>
      <c r="AF1706" s="646"/>
      <c r="AG1706" s="646"/>
      <c r="AH1706" s="646"/>
      <c r="AI1706" s="1"/>
      <c r="AJ1706" s="646"/>
      <c r="AK1706" s="646"/>
      <c r="AL1706" s="646"/>
      <c r="AM1706" s="647"/>
      <c r="AN1706" s="646"/>
      <c r="AO1706" s="646"/>
      <c r="AP1706" s="646"/>
      <c r="AQ1706" s="647"/>
      <c r="AR1706" s="646"/>
      <c r="AS1706" s="646"/>
      <c r="AT1706" s="646"/>
      <c r="AU1706" s="616"/>
      <c r="AV1706" s="646"/>
      <c r="AW1706" s="646"/>
      <c r="AX1706" s="646"/>
      <c r="AY1706" s="646"/>
      <c r="AZ1706" s="646"/>
      <c r="BA1706" s="646"/>
      <c r="BB1706" s="646"/>
      <c r="BC1706" s="647"/>
      <c r="BD1706" s="646"/>
      <c r="BE1706" s="646"/>
      <c r="BF1706" s="646"/>
      <c r="BG1706" s="646"/>
      <c r="BH1706" s="647"/>
      <c r="BI1706" s="646"/>
      <c r="BJ1706" s="646"/>
      <c r="BK1706" s="646"/>
      <c r="BL1706" s="647"/>
      <c r="BM1706" s="1"/>
      <c r="BN1706" s="646"/>
      <c r="BO1706" s="646"/>
      <c r="BP1706" s="646"/>
      <c r="BQ1706" s="542"/>
      <c r="BR1706" s="649"/>
      <c r="BS1706" s="1010"/>
      <c r="BT1706" s="640"/>
      <c r="BU1706" s="651"/>
      <c r="BY1706" s="651"/>
    </row>
    <row r="1707" spans="1:77" s="652" customFormat="1" hidden="1">
      <c r="A1707" s="1496"/>
      <c r="B1707" s="719"/>
      <c r="C1707" s="719"/>
      <c r="D1707" s="640"/>
      <c r="E1707" s="641"/>
      <c r="F1707" s="640"/>
      <c r="G1707" s="642"/>
      <c r="H1707" s="643"/>
      <c r="I1707" s="644"/>
      <c r="J1707" s="645"/>
      <c r="K1707" s="1"/>
      <c r="L1707" s="1"/>
      <c r="M1707" s="1"/>
      <c r="N1707" s="1"/>
      <c r="O1707" s="646"/>
      <c r="P1707" s="646"/>
      <c r="Q1707" s="647"/>
      <c r="R1707" s="776"/>
      <c r="S1707" s="776"/>
      <c r="T1707" s="648"/>
      <c r="U1707" s="646"/>
      <c r="V1707" s="646"/>
      <c r="W1707" s="647"/>
      <c r="X1707" s="646"/>
      <c r="Y1707" s="646"/>
      <c r="Z1707" s="646"/>
      <c r="AA1707" s="1"/>
      <c r="AB1707" s="646"/>
      <c r="AC1707" s="646"/>
      <c r="AD1707" s="647"/>
      <c r="AE1707" s="647"/>
      <c r="AF1707" s="646"/>
      <c r="AG1707" s="646"/>
      <c r="AH1707" s="646"/>
      <c r="AI1707" s="1"/>
      <c r="AJ1707" s="646"/>
      <c r="AK1707" s="646"/>
      <c r="AL1707" s="646"/>
      <c r="AM1707" s="647"/>
      <c r="AN1707" s="646"/>
      <c r="AO1707" s="646"/>
      <c r="AP1707" s="646"/>
      <c r="AQ1707" s="647"/>
      <c r="AR1707" s="646"/>
      <c r="AS1707" s="646"/>
      <c r="AT1707" s="646"/>
      <c r="AU1707" s="616"/>
      <c r="AV1707" s="646"/>
      <c r="AW1707" s="646"/>
      <c r="AX1707" s="646"/>
      <c r="AY1707" s="646"/>
      <c r="AZ1707" s="646"/>
      <c r="BA1707" s="646"/>
      <c r="BB1707" s="646"/>
      <c r="BC1707" s="647"/>
      <c r="BD1707" s="646"/>
      <c r="BE1707" s="646"/>
      <c r="BF1707" s="646"/>
      <c r="BG1707" s="646"/>
      <c r="BH1707" s="647"/>
      <c r="BI1707" s="646"/>
      <c r="BJ1707" s="646"/>
      <c r="BK1707" s="646"/>
      <c r="BL1707" s="647"/>
      <c r="BM1707" s="1"/>
      <c r="BN1707" s="646"/>
      <c r="BO1707" s="646"/>
      <c r="BP1707" s="646"/>
      <c r="BQ1707" s="542"/>
      <c r="BR1707" s="640"/>
      <c r="BS1707" s="777"/>
      <c r="BT1707" s="640"/>
      <c r="BU1707" s="651"/>
      <c r="BY1707" s="642"/>
    </row>
    <row r="1708" spans="1:77" s="652" customFormat="1" hidden="1">
      <c r="A1708" s="1496"/>
      <c r="B1708" s="719"/>
      <c r="C1708" s="719"/>
      <c r="D1708" s="640"/>
      <c r="E1708" s="641"/>
      <c r="F1708" s="1109"/>
      <c r="G1708" s="642"/>
      <c r="H1708" s="643"/>
      <c r="I1708" s="644"/>
      <c r="J1708" s="645"/>
      <c r="K1708" s="1"/>
      <c r="L1708" s="1"/>
      <c r="M1708" s="1"/>
      <c r="N1708" s="1"/>
      <c r="O1708" s="646"/>
      <c r="P1708" s="646"/>
      <c r="Q1708" s="647"/>
      <c r="R1708" s="646"/>
      <c r="S1708" s="646"/>
      <c r="T1708" s="648"/>
      <c r="U1708" s="646"/>
      <c r="V1708" s="646"/>
      <c r="W1708" s="647"/>
      <c r="X1708" s="646"/>
      <c r="Y1708" s="646"/>
      <c r="Z1708" s="646"/>
      <c r="AA1708" s="1"/>
      <c r="AB1708" s="646"/>
      <c r="AC1708" s="646"/>
      <c r="AD1708" s="647"/>
      <c r="AE1708" s="647"/>
      <c r="AF1708" s="646"/>
      <c r="AG1708" s="646"/>
      <c r="AH1708" s="646"/>
      <c r="AI1708" s="1"/>
      <c r="AJ1708" s="646"/>
      <c r="AK1708" s="646"/>
      <c r="AL1708" s="646"/>
      <c r="AM1708" s="647"/>
      <c r="AN1708" s="646"/>
      <c r="AO1708" s="646"/>
      <c r="AP1708" s="646"/>
      <c r="AQ1708" s="647"/>
      <c r="AR1708" s="646"/>
      <c r="AS1708" s="646"/>
      <c r="AT1708" s="646"/>
      <c r="AU1708" s="616"/>
      <c r="AV1708" s="646"/>
      <c r="AW1708" s="646"/>
      <c r="AX1708" s="646"/>
      <c r="AY1708" s="646"/>
      <c r="AZ1708" s="646"/>
      <c r="BA1708" s="646"/>
      <c r="BB1708" s="646"/>
      <c r="BC1708" s="647"/>
      <c r="BD1708" s="646"/>
      <c r="BE1708" s="646"/>
      <c r="BF1708" s="646"/>
      <c r="BG1708" s="646"/>
      <c r="BH1708" s="647"/>
      <c r="BI1708" s="646"/>
      <c r="BJ1708" s="646"/>
      <c r="BK1708" s="646"/>
      <c r="BL1708" s="647"/>
      <c r="BM1708" s="1"/>
      <c r="BN1708" s="832"/>
      <c r="BO1708" s="832"/>
      <c r="BP1708" s="832"/>
      <c r="BQ1708" s="542"/>
      <c r="BR1708" s="649"/>
      <c r="BS1708" s="1010"/>
      <c r="BT1708" s="640"/>
      <c r="BU1708" s="651"/>
      <c r="BY1708" s="642"/>
    </row>
    <row r="1709" spans="1:77" s="652" customFormat="1" hidden="1">
      <c r="A1709" s="638"/>
      <c r="B1709" s="719"/>
      <c r="C1709" s="719"/>
      <c r="D1709" s="640"/>
      <c r="E1709" s="641"/>
      <c r="F1709" s="1109"/>
      <c r="G1709" s="642"/>
      <c r="H1709" s="643"/>
      <c r="I1709" s="644"/>
      <c r="J1709" s="645"/>
      <c r="K1709" s="1"/>
      <c r="L1709" s="1"/>
      <c r="M1709" s="1"/>
      <c r="N1709" s="1"/>
      <c r="O1709" s="646"/>
      <c r="P1709" s="646"/>
      <c r="Q1709" s="647"/>
      <c r="R1709" s="646"/>
      <c r="S1709" s="646"/>
      <c r="T1709" s="648"/>
      <c r="U1709" s="646"/>
      <c r="V1709" s="646"/>
      <c r="W1709" s="647"/>
      <c r="X1709" s="646"/>
      <c r="Y1709" s="646"/>
      <c r="Z1709" s="646"/>
      <c r="AA1709" s="1"/>
      <c r="AB1709" s="646"/>
      <c r="AC1709" s="646"/>
      <c r="AD1709" s="647"/>
      <c r="AE1709" s="647"/>
      <c r="AF1709" s="646"/>
      <c r="AG1709" s="646"/>
      <c r="AH1709" s="646"/>
      <c r="AI1709" s="1"/>
      <c r="AJ1709" s="646"/>
      <c r="AK1709" s="646"/>
      <c r="AL1709" s="646"/>
      <c r="AM1709" s="647"/>
      <c r="AN1709" s="646"/>
      <c r="AO1709" s="646"/>
      <c r="AP1709" s="646"/>
      <c r="AQ1709" s="647"/>
      <c r="AR1709" s="646"/>
      <c r="AS1709" s="646"/>
      <c r="AT1709" s="646"/>
      <c r="AU1709" s="616"/>
      <c r="AV1709" s="646"/>
      <c r="AW1709" s="646"/>
      <c r="AX1709" s="646"/>
      <c r="AY1709" s="646"/>
      <c r="AZ1709" s="646"/>
      <c r="BA1709" s="646"/>
      <c r="BB1709" s="646"/>
      <c r="BC1709" s="647"/>
      <c r="BD1709" s="646"/>
      <c r="BE1709" s="646"/>
      <c r="BF1709" s="646"/>
      <c r="BG1709" s="646"/>
      <c r="BH1709" s="647"/>
      <c r="BI1709" s="646"/>
      <c r="BJ1709" s="646"/>
      <c r="BK1709" s="646"/>
      <c r="BL1709" s="647"/>
      <c r="BM1709" s="1"/>
      <c r="BN1709" s="646"/>
      <c r="BO1709" s="646"/>
      <c r="BP1709" s="646"/>
      <c r="BQ1709" s="542"/>
      <c r="BR1709" s="649"/>
      <c r="BS1709" s="1010"/>
      <c r="BT1709" s="640"/>
      <c r="BU1709" s="651"/>
      <c r="BY1709" s="642"/>
    </row>
    <row r="1710" spans="1:77" s="652" customFormat="1" hidden="1">
      <c r="A1710" s="1496"/>
      <c r="B1710" s="719"/>
      <c r="C1710" s="719"/>
      <c r="D1710" s="640"/>
      <c r="E1710" s="641"/>
      <c r="F1710" s="1109"/>
      <c r="G1710" s="642"/>
      <c r="H1710" s="643"/>
      <c r="I1710" s="644"/>
      <c r="J1710" s="645"/>
      <c r="K1710" s="1"/>
      <c r="L1710" s="1"/>
      <c r="M1710" s="1"/>
      <c r="N1710" s="1"/>
      <c r="O1710" s="646"/>
      <c r="P1710" s="646"/>
      <c r="Q1710" s="647"/>
      <c r="R1710" s="646"/>
      <c r="S1710" s="646"/>
      <c r="T1710" s="648"/>
      <c r="U1710" s="646"/>
      <c r="V1710" s="646"/>
      <c r="W1710" s="647"/>
      <c r="X1710" s="646"/>
      <c r="Y1710" s="646"/>
      <c r="Z1710" s="646"/>
      <c r="AA1710" s="1"/>
      <c r="AB1710" s="646"/>
      <c r="AC1710" s="646"/>
      <c r="AD1710" s="647"/>
      <c r="AE1710" s="647"/>
      <c r="AF1710" s="646"/>
      <c r="AG1710" s="646"/>
      <c r="AH1710" s="646"/>
      <c r="AI1710" s="1"/>
      <c r="AJ1710" s="646"/>
      <c r="AK1710" s="646"/>
      <c r="AL1710" s="646"/>
      <c r="AM1710" s="647"/>
      <c r="AN1710" s="646"/>
      <c r="AO1710" s="646"/>
      <c r="AP1710" s="646"/>
      <c r="AQ1710" s="647"/>
      <c r="AR1710" s="646"/>
      <c r="AS1710" s="646"/>
      <c r="AT1710" s="646"/>
      <c r="AU1710" s="616"/>
      <c r="AV1710" s="646"/>
      <c r="AW1710" s="646"/>
      <c r="AX1710" s="646"/>
      <c r="AY1710" s="646"/>
      <c r="AZ1710" s="646"/>
      <c r="BA1710" s="646"/>
      <c r="BB1710" s="646"/>
      <c r="BC1710" s="647"/>
      <c r="BD1710" s="646"/>
      <c r="BE1710" s="646"/>
      <c r="BF1710" s="646"/>
      <c r="BG1710" s="646"/>
      <c r="BH1710" s="647"/>
      <c r="BI1710" s="646"/>
      <c r="BJ1710" s="646"/>
      <c r="BK1710" s="646"/>
      <c r="BL1710" s="647"/>
      <c r="BM1710" s="1"/>
      <c r="BN1710" s="646"/>
      <c r="BO1710" s="646"/>
      <c r="BP1710" s="646"/>
      <c r="BQ1710" s="542"/>
      <c r="BR1710" s="649"/>
      <c r="BS1710" s="1010"/>
      <c r="BT1710" s="640"/>
      <c r="BU1710" s="651"/>
      <c r="BY1710" s="642"/>
    </row>
    <row r="1711" spans="1:77" s="652" customFormat="1" hidden="1">
      <c r="A1711" s="1496"/>
      <c r="B1711" s="1000"/>
      <c r="C1711" s="1000"/>
      <c r="D1711" s="640"/>
      <c r="E1711" s="641"/>
      <c r="F1711" s="1109"/>
      <c r="G1711" s="642"/>
      <c r="H1711" s="643"/>
      <c r="I1711" s="644"/>
      <c r="J1711" s="645"/>
      <c r="K1711" s="1"/>
      <c r="L1711" s="1"/>
      <c r="M1711" s="1"/>
      <c r="N1711" s="1"/>
      <c r="O1711" s="646"/>
      <c r="P1711" s="646"/>
      <c r="Q1711" s="647"/>
      <c r="R1711" s="646"/>
      <c r="S1711" s="646"/>
      <c r="T1711" s="648"/>
      <c r="U1711" s="646"/>
      <c r="V1711" s="646"/>
      <c r="W1711" s="647"/>
      <c r="X1711" s="646"/>
      <c r="Y1711" s="646"/>
      <c r="Z1711" s="646"/>
      <c r="AA1711" s="1"/>
      <c r="AB1711" s="646"/>
      <c r="AC1711" s="646"/>
      <c r="AD1711" s="647"/>
      <c r="AE1711" s="647"/>
      <c r="AF1711" s="646"/>
      <c r="AG1711" s="646"/>
      <c r="AH1711" s="646"/>
      <c r="AI1711" s="1"/>
      <c r="AJ1711" s="646"/>
      <c r="AK1711" s="646"/>
      <c r="AL1711" s="646"/>
      <c r="AM1711" s="647"/>
      <c r="AN1711" s="646"/>
      <c r="AO1711" s="646"/>
      <c r="AP1711" s="646"/>
      <c r="AQ1711" s="647"/>
      <c r="AR1711" s="646"/>
      <c r="AS1711" s="646"/>
      <c r="AT1711" s="646"/>
      <c r="AU1711" s="616"/>
      <c r="AV1711" s="646"/>
      <c r="AW1711" s="646"/>
      <c r="AX1711" s="646"/>
      <c r="AY1711" s="646"/>
      <c r="AZ1711" s="646"/>
      <c r="BA1711" s="646"/>
      <c r="BB1711" s="646"/>
      <c r="BC1711" s="647"/>
      <c r="BD1711" s="646"/>
      <c r="BE1711" s="646"/>
      <c r="BF1711" s="646"/>
      <c r="BG1711" s="646"/>
      <c r="BH1711" s="647"/>
      <c r="BI1711" s="646"/>
      <c r="BJ1711" s="646"/>
      <c r="BK1711" s="646"/>
      <c r="BL1711" s="647"/>
      <c r="BM1711" s="1"/>
      <c r="BN1711" s="646"/>
      <c r="BO1711" s="646"/>
      <c r="BP1711" s="646"/>
      <c r="BQ1711" s="542"/>
      <c r="BR1711" s="649"/>
      <c r="BS1711" s="1519"/>
      <c r="BT1711" s="640"/>
      <c r="BU1711" s="651"/>
      <c r="BY1711" s="642"/>
    </row>
    <row r="1712" spans="1:77" s="652" customFormat="1" hidden="1">
      <c r="A1712" s="638"/>
      <c r="B1712" s="719"/>
      <c r="C1712" s="719"/>
      <c r="D1712" s="640"/>
      <c r="E1712" s="641"/>
      <c r="F1712" s="832"/>
      <c r="G1712" s="642"/>
      <c r="H1712" s="643"/>
      <c r="I1712" s="644"/>
      <c r="J1712" s="645"/>
      <c r="K1712" s="1"/>
      <c r="L1712" s="1"/>
      <c r="M1712" s="1"/>
      <c r="N1712" s="1"/>
      <c r="O1712" s="646"/>
      <c r="P1712" s="646"/>
      <c r="Q1712" s="647"/>
      <c r="R1712" s="646"/>
      <c r="S1712" s="646"/>
      <c r="T1712" s="648"/>
      <c r="U1712" s="646"/>
      <c r="V1712" s="646"/>
      <c r="W1712" s="647"/>
      <c r="X1712" s="646"/>
      <c r="Y1712" s="646"/>
      <c r="Z1712" s="646"/>
      <c r="AA1712" s="1"/>
      <c r="AB1712" s="646"/>
      <c r="AC1712" s="646"/>
      <c r="AD1712" s="647"/>
      <c r="AE1712" s="647"/>
      <c r="AF1712" s="646"/>
      <c r="AG1712" s="646"/>
      <c r="AH1712" s="646"/>
      <c r="AI1712" s="1"/>
      <c r="AJ1712" s="646"/>
      <c r="AK1712" s="646"/>
      <c r="AL1712" s="646"/>
      <c r="AM1712" s="647"/>
      <c r="AN1712" s="646"/>
      <c r="AO1712" s="646"/>
      <c r="AP1712" s="646"/>
      <c r="AQ1712" s="647"/>
      <c r="AR1712" s="646"/>
      <c r="AS1712" s="646"/>
      <c r="AT1712" s="646"/>
      <c r="AU1712" s="616"/>
      <c r="AV1712" s="646"/>
      <c r="AW1712" s="646"/>
      <c r="AX1712" s="646"/>
      <c r="AY1712" s="646"/>
      <c r="AZ1712" s="646"/>
      <c r="BA1712" s="646"/>
      <c r="BB1712" s="646"/>
      <c r="BC1712" s="647"/>
      <c r="BD1712" s="646"/>
      <c r="BE1712" s="646"/>
      <c r="BF1712" s="646"/>
      <c r="BG1712" s="646"/>
      <c r="BH1712" s="647"/>
      <c r="BI1712" s="646"/>
      <c r="BJ1712" s="646"/>
      <c r="BK1712" s="646"/>
      <c r="BL1712" s="647"/>
      <c r="BM1712" s="1"/>
      <c r="BN1712" s="646"/>
      <c r="BO1712" s="646"/>
      <c r="BP1712" s="646"/>
      <c r="BQ1712" s="542"/>
      <c r="BR1712" s="649"/>
      <c r="BS1712" s="1010"/>
      <c r="BT1712" s="640"/>
      <c r="BU1712" s="651"/>
      <c r="BY1712" s="642"/>
    </row>
    <row r="1713" spans="1:77" s="652" customFormat="1" hidden="1">
      <c r="A1713" s="638"/>
      <c r="B1713" s="1497"/>
      <c r="C1713" s="1497"/>
      <c r="D1713" s="640"/>
      <c r="E1713" s="641"/>
      <c r="F1713" s="1109"/>
      <c r="G1713" s="651"/>
      <c r="H1713" s="643"/>
      <c r="I1713" s="644"/>
      <c r="J1713" s="645"/>
      <c r="K1713" s="1"/>
      <c r="L1713" s="1"/>
      <c r="M1713" s="1"/>
      <c r="N1713" s="1"/>
      <c r="O1713" s="646"/>
      <c r="P1713" s="646"/>
      <c r="Q1713" s="647"/>
      <c r="R1713" s="646"/>
      <c r="S1713" s="646"/>
      <c r="T1713" s="648"/>
      <c r="U1713" s="646"/>
      <c r="V1713" s="646"/>
      <c r="W1713" s="647"/>
      <c r="X1713" s="646"/>
      <c r="Y1713" s="646"/>
      <c r="Z1713" s="646"/>
      <c r="AA1713" s="1"/>
      <c r="AB1713" s="646"/>
      <c r="AC1713" s="646"/>
      <c r="AD1713" s="647"/>
      <c r="AE1713" s="647"/>
      <c r="AF1713" s="646"/>
      <c r="AG1713" s="646"/>
      <c r="AH1713" s="646"/>
      <c r="AI1713" s="1"/>
      <c r="AJ1713" s="646"/>
      <c r="AK1713" s="646"/>
      <c r="AL1713" s="646"/>
      <c r="AM1713" s="647"/>
      <c r="AN1713" s="646"/>
      <c r="AO1713" s="646"/>
      <c r="AP1713" s="646"/>
      <c r="AQ1713" s="647"/>
      <c r="AR1713" s="646"/>
      <c r="AS1713" s="646"/>
      <c r="AT1713" s="646"/>
      <c r="AU1713" s="616"/>
      <c r="AV1713" s="646"/>
      <c r="AW1713" s="646"/>
      <c r="AX1713" s="646"/>
      <c r="AY1713" s="646"/>
      <c r="AZ1713" s="646"/>
      <c r="BA1713" s="646"/>
      <c r="BB1713" s="646"/>
      <c r="BC1713" s="647"/>
      <c r="BD1713" s="646"/>
      <c r="BE1713" s="646"/>
      <c r="BF1713" s="646"/>
      <c r="BG1713" s="646"/>
      <c r="BH1713" s="647"/>
      <c r="BI1713" s="646"/>
      <c r="BJ1713" s="646"/>
      <c r="BK1713" s="646"/>
      <c r="BL1713" s="647"/>
      <c r="BM1713" s="1"/>
      <c r="BN1713" s="646"/>
      <c r="BO1713" s="646"/>
      <c r="BP1713" s="646"/>
      <c r="BQ1713" s="542"/>
      <c r="BR1713" s="649"/>
      <c r="BS1713" s="1010"/>
      <c r="BT1713" s="640"/>
      <c r="BU1713" s="651"/>
      <c r="BY1713" s="651"/>
    </row>
    <row r="1714" spans="1:77" s="652" customFormat="1" hidden="1">
      <c r="A1714" s="1496"/>
      <c r="B1714" s="1497"/>
      <c r="C1714" s="1497"/>
      <c r="D1714" s="640"/>
      <c r="E1714" s="641"/>
      <c r="F1714" s="1109"/>
      <c r="G1714" s="642"/>
      <c r="H1714" s="643"/>
      <c r="I1714" s="644"/>
      <c r="J1714" s="645"/>
      <c r="K1714" s="1"/>
      <c r="L1714" s="1"/>
      <c r="M1714" s="1"/>
      <c r="N1714" s="1"/>
      <c r="O1714" s="646"/>
      <c r="P1714" s="646"/>
      <c r="Q1714" s="647"/>
      <c r="R1714" s="646"/>
      <c r="S1714" s="646"/>
      <c r="T1714" s="648"/>
      <c r="U1714" s="646"/>
      <c r="V1714" s="646"/>
      <c r="W1714" s="647"/>
      <c r="X1714" s="646"/>
      <c r="Y1714" s="646"/>
      <c r="Z1714" s="646"/>
      <c r="AA1714" s="1"/>
      <c r="AB1714" s="646"/>
      <c r="AC1714" s="646"/>
      <c r="AD1714" s="647"/>
      <c r="AE1714" s="647"/>
      <c r="AF1714" s="646"/>
      <c r="AG1714" s="646"/>
      <c r="AH1714" s="646"/>
      <c r="AI1714" s="1"/>
      <c r="AJ1714" s="646"/>
      <c r="AK1714" s="646"/>
      <c r="AL1714" s="646"/>
      <c r="AM1714" s="647"/>
      <c r="AN1714" s="646"/>
      <c r="AO1714" s="646"/>
      <c r="AP1714" s="646"/>
      <c r="AQ1714" s="647"/>
      <c r="AR1714" s="646"/>
      <c r="AS1714" s="646"/>
      <c r="AT1714" s="646"/>
      <c r="AU1714" s="616"/>
      <c r="AV1714" s="646"/>
      <c r="AW1714" s="646"/>
      <c r="AX1714" s="646"/>
      <c r="AY1714" s="646"/>
      <c r="AZ1714" s="646"/>
      <c r="BA1714" s="646"/>
      <c r="BB1714" s="646"/>
      <c r="BC1714" s="647"/>
      <c r="BD1714" s="646"/>
      <c r="BE1714" s="646"/>
      <c r="BF1714" s="646"/>
      <c r="BG1714" s="646"/>
      <c r="BH1714" s="647"/>
      <c r="BI1714" s="646"/>
      <c r="BJ1714" s="646"/>
      <c r="BK1714" s="646"/>
      <c r="BL1714" s="647"/>
      <c r="BM1714" s="1"/>
      <c r="BN1714" s="646"/>
      <c r="BO1714" s="646"/>
      <c r="BP1714" s="646"/>
      <c r="BQ1714" s="542"/>
      <c r="BR1714" s="649"/>
      <c r="BS1714" s="1010"/>
      <c r="BT1714" s="640"/>
      <c r="BU1714" s="651"/>
      <c r="BY1714" s="642"/>
    </row>
    <row r="1715" spans="1:77" s="652" customFormat="1" hidden="1">
      <c r="A1715" s="638"/>
      <c r="B1715" s="1498"/>
      <c r="C1715" s="1498"/>
      <c r="D1715" s="640"/>
      <c r="E1715" s="641"/>
      <c r="F1715" s="1109"/>
      <c r="G1715" s="1520"/>
      <c r="H1715" s="643"/>
      <c r="I1715" s="644"/>
      <c r="J1715" s="645"/>
      <c r="K1715" s="1"/>
      <c r="L1715" s="1"/>
      <c r="M1715" s="1"/>
      <c r="N1715" s="1"/>
      <c r="O1715" s="646"/>
      <c r="P1715" s="646"/>
      <c r="Q1715" s="647"/>
      <c r="R1715" s="646"/>
      <c r="S1715" s="646"/>
      <c r="T1715" s="648"/>
      <c r="U1715" s="646"/>
      <c r="V1715" s="646"/>
      <c r="W1715" s="647"/>
      <c r="X1715" s="646"/>
      <c r="Y1715" s="646"/>
      <c r="Z1715" s="646"/>
      <c r="AA1715" s="1"/>
      <c r="AB1715" s="646"/>
      <c r="AC1715" s="646"/>
      <c r="AD1715" s="647"/>
      <c r="AE1715" s="647"/>
      <c r="AF1715" s="646"/>
      <c r="AG1715" s="646"/>
      <c r="AH1715" s="646"/>
      <c r="AI1715" s="1"/>
      <c r="AJ1715" s="646"/>
      <c r="AK1715" s="646"/>
      <c r="AL1715" s="646"/>
      <c r="AM1715" s="647"/>
      <c r="AN1715" s="646"/>
      <c r="AO1715" s="646"/>
      <c r="AP1715" s="646"/>
      <c r="AQ1715" s="647"/>
      <c r="AR1715" s="646"/>
      <c r="AS1715" s="646"/>
      <c r="AT1715" s="646"/>
      <c r="AU1715" s="616"/>
      <c r="AV1715" s="646"/>
      <c r="AW1715" s="646"/>
      <c r="AX1715" s="646"/>
      <c r="AY1715" s="646"/>
      <c r="AZ1715" s="646"/>
      <c r="BA1715" s="646"/>
      <c r="BB1715" s="646"/>
      <c r="BC1715" s="647"/>
      <c r="BD1715" s="646"/>
      <c r="BE1715" s="646"/>
      <c r="BF1715" s="646"/>
      <c r="BG1715" s="646"/>
      <c r="BH1715" s="647"/>
      <c r="BI1715" s="646"/>
      <c r="BJ1715" s="646"/>
      <c r="BK1715" s="646"/>
      <c r="BL1715" s="647"/>
      <c r="BM1715" s="1"/>
      <c r="BN1715" s="646"/>
      <c r="BO1715" s="646"/>
      <c r="BP1715" s="646"/>
      <c r="BQ1715" s="542"/>
      <c r="BR1715" s="649"/>
      <c r="BS1715" s="1010"/>
      <c r="BT1715" s="640"/>
      <c r="BU1715" s="651"/>
      <c r="BY1715" s="1520"/>
    </row>
    <row r="1716" spans="1:77" s="652" customFormat="1" hidden="1">
      <c r="A1716" s="1496"/>
      <c r="B1716" s="1521"/>
      <c r="C1716" s="1521"/>
      <c r="D1716" s="640"/>
      <c r="E1716" s="641"/>
      <c r="F1716" s="1109"/>
      <c r="G1716" s="642"/>
      <c r="H1716" s="643"/>
      <c r="I1716" s="644"/>
      <c r="J1716" s="645"/>
      <c r="K1716" s="1"/>
      <c r="L1716" s="1"/>
      <c r="M1716" s="1"/>
      <c r="N1716" s="1"/>
      <c r="O1716" s="646"/>
      <c r="P1716" s="646"/>
      <c r="Q1716" s="647"/>
      <c r="R1716" s="646"/>
      <c r="S1716" s="646"/>
      <c r="T1716" s="648"/>
      <c r="U1716" s="646"/>
      <c r="V1716" s="646"/>
      <c r="W1716" s="647"/>
      <c r="X1716" s="646"/>
      <c r="Y1716" s="646"/>
      <c r="Z1716" s="646"/>
      <c r="AA1716" s="1"/>
      <c r="AB1716" s="646"/>
      <c r="AC1716" s="646"/>
      <c r="AD1716" s="647"/>
      <c r="AE1716" s="647"/>
      <c r="AF1716" s="646"/>
      <c r="AG1716" s="646"/>
      <c r="AH1716" s="646"/>
      <c r="AI1716" s="1"/>
      <c r="AJ1716" s="646"/>
      <c r="AK1716" s="646"/>
      <c r="AL1716" s="646"/>
      <c r="AM1716" s="647"/>
      <c r="AN1716" s="646"/>
      <c r="AO1716" s="646"/>
      <c r="AP1716" s="646"/>
      <c r="AQ1716" s="647"/>
      <c r="AR1716" s="646"/>
      <c r="AS1716" s="646"/>
      <c r="AT1716" s="646"/>
      <c r="AU1716" s="616"/>
      <c r="AV1716" s="646"/>
      <c r="AW1716" s="646"/>
      <c r="AX1716" s="646"/>
      <c r="AY1716" s="646"/>
      <c r="AZ1716" s="646"/>
      <c r="BA1716" s="646"/>
      <c r="BB1716" s="646"/>
      <c r="BC1716" s="647"/>
      <c r="BD1716" s="646"/>
      <c r="BE1716" s="646"/>
      <c r="BF1716" s="646"/>
      <c r="BG1716" s="646"/>
      <c r="BH1716" s="647"/>
      <c r="BI1716" s="646"/>
      <c r="BJ1716" s="646"/>
      <c r="BK1716" s="646"/>
      <c r="BL1716" s="647"/>
      <c r="BM1716" s="1"/>
      <c r="BN1716" s="646"/>
      <c r="BO1716" s="646"/>
      <c r="BP1716" s="646"/>
      <c r="BQ1716" s="542"/>
      <c r="BR1716" s="649"/>
      <c r="BS1716" s="1010"/>
      <c r="BT1716" s="640"/>
      <c r="BU1716" s="651"/>
      <c r="BY1716" s="642"/>
    </row>
    <row r="1717" spans="1:77" s="652" customFormat="1" hidden="1">
      <c r="A1717" s="1496"/>
      <c r="B1717" s="753"/>
      <c r="C1717" s="753"/>
      <c r="D1717" s="640"/>
      <c r="E1717" s="641"/>
      <c r="F1717" s="641"/>
      <c r="G1717" s="642"/>
      <c r="H1717" s="643"/>
      <c r="I1717" s="644"/>
      <c r="J1717" s="645"/>
      <c r="K1717" s="1"/>
      <c r="L1717" s="1"/>
      <c r="M1717" s="1"/>
      <c r="N1717" s="1"/>
      <c r="O1717" s="646"/>
      <c r="P1717" s="646"/>
      <c r="Q1717" s="647"/>
      <c r="R1717" s="646"/>
      <c r="S1717" s="646"/>
      <c r="T1717" s="648"/>
      <c r="U1717" s="646"/>
      <c r="V1717" s="646"/>
      <c r="W1717" s="647"/>
      <c r="X1717" s="646"/>
      <c r="Y1717" s="646"/>
      <c r="Z1717" s="646"/>
      <c r="AA1717" s="1"/>
      <c r="AB1717" s="646"/>
      <c r="AC1717" s="646"/>
      <c r="AD1717" s="647"/>
      <c r="AE1717" s="647"/>
      <c r="AF1717" s="646"/>
      <c r="AG1717" s="646"/>
      <c r="AH1717" s="646"/>
      <c r="AI1717" s="1"/>
      <c r="AJ1717" s="646"/>
      <c r="AK1717" s="646"/>
      <c r="AL1717" s="646"/>
      <c r="AM1717" s="647"/>
      <c r="AN1717" s="646"/>
      <c r="AO1717" s="646"/>
      <c r="AP1717" s="646"/>
      <c r="AQ1717" s="647"/>
      <c r="AR1717" s="646"/>
      <c r="AS1717" s="646"/>
      <c r="AT1717" s="646"/>
      <c r="AU1717" s="616"/>
      <c r="AV1717" s="646"/>
      <c r="AW1717" s="646"/>
      <c r="AX1717" s="646"/>
      <c r="AY1717" s="646"/>
      <c r="AZ1717" s="646"/>
      <c r="BA1717" s="646"/>
      <c r="BB1717" s="646"/>
      <c r="BC1717" s="647"/>
      <c r="BD1717" s="646"/>
      <c r="BE1717" s="646"/>
      <c r="BF1717" s="646"/>
      <c r="BG1717" s="646"/>
      <c r="BH1717" s="647"/>
      <c r="BI1717" s="646"/>
      <c r="BJ1717" s="646"/>
      <c r="BK1717" s="646"/>
      <c r="BL1717" s="647"/>
      <c r="BM1717" s="1"/>
      <c r="BN1717" s="646"/>
      <c r="BO1717" s="646"/>
      <c r="BP1717" s="646"/>
      <c r="BQ1717" s="542"/>
      <c r="BR1717" s="649"/>
      <c r="BS1717" s="994"/>
      <c r="BT1717" s="640"/>
      <c r="BU1717" s="705"/>
      <c r="BY1717" s="642"/>
    </row>
    <row r="1718" spans="1:77" s="652" customFormat="1" hidden="1">
      <c r="A1718" s="638"/>
      <c r="B1718" s="704"/>
      <c r="C1718" s="704"/>
      <c r="D1718" s="699"/>
      <c r="E1718" s="641"/>
      <c r="F1718" s="1109"/>
      <c r="G1718" s="642"/>
      <c r="H1718" s="643"/>
      <c r="I1718" s="644"/>
      <c r="J1718" s="645"/>
      <c r="K1718" s="1"/>
      <c r="L1718" s="1"/>
      <c r="M1718" s="1"/>
      <c r="N1718" s="1"/>
      <c r="O1718" s="646"/>
      <c r="P1718" s="646"/>
      <c r="Q1718" s="647"/>
      <c r="R1718" s="646"/>
      <c r="S1718" s="646"/>
      <c r="T1718" s="648"/>
      <c r="U1718" s="646"/>
      <c r="V1718" s="646"/>
      <c r="W1718" s="647"/>
      <c r="X1718" s="646"/>
      <c r="Y1718" s="646"/>
      <c r="Z1718" s="646"/>
      <c r="AA1718" s="1"/>
      <c r="AB1718" s="646"/>
      <c r="AC1718" s="646"/>
      <c r="AD1718" s="647"/>
      <c r="AE1718" s="647"/>
      <c r="AF1718" s="646"/>
      <c r="AG1718" s="646"/>
      <c r="AH1718" s="646"/>
      <c r="AI1718" s="1"/>
      <c r="AJ1718" s="646"/>
      <c r="AK1718" s="646"/>
      <c r="AL1718" s="646"/>
      <c r="AM1718" s="647"/>
      <c r="AN1718" s="646"/>
      <c r="AO1718" s="646"/>
      <c r="AP1718" s="646"/>
      <c r="AQ1718" s="647"/>
      <c r="AR1718" s="646"/>
      <c r="AS1718" s="646"/>
      <c r="AT1718" s="646"/>
      <c r="AU1718" s="616"/>
      <c r="AV1718" s="646"/>
      <c r="AW1718" s="646"/>
      <c r="AX1718" s="646"/>
      <c r="AY1718" s="646"/>
      <c r="AZ1718" s="646"/>
      <c r="BA1718" s="646"/>
      <c r="BB1718" s="646"/>
      <c r="BC1718" s="647"/>
      <c r="BD1718" s="646"/>
      <c r="BE1718" s="646"/>
      <c r="BF1718" s="646"/>
      <c r="BG1718" s="646"/>
      <c r="BH1718" s="647"/>
      <c r="BI1718" s="646"/>
      <c r="BJ1718" s="646"/>
      <c r="BK1718" s="646"/>
      <c r="BL1718" s="647"/>
      <c r="BM1718" s="1"/>
      <c r="BN1718" s="646"/>
      <c r="BO1718" s="646"/>
      <c r="BP1718" s="646"/>
      <c r="BQ1718" s="542"/>
      <c r="BR1718" s="649"/>
      <c r="BS1718" s="788"/>
      <c r="BT1718" s="699"/>
      <c r="BU1718" s="651"/>
      <c r="BY1718" s="642"/>
    </row>
    <row r="1719" spans="1:77" s="652" customFormat="1" hidden="1">
      <c r="A1719" s="638"/>
      <c r="B1719" s="1000"/>
      <c r="C1719" s="1000"/>
      <c r="D1719" s="640"/>
      <c r="E1719" s="641"/>
      <c r="F1719" s="1109"/>
      <c r="G1719" s="642"/>
      <c r="H1719" s="643"/>
      <c r="I1719" s="644"/>
      <c r="J1719" s="645"/>
      <c r="K1719" s="1"/>
      <c r="L1719" s="1"/>
      <c r="M1719" s="1"/>
      <c r="N1719" s="1"/>
      <c r="O1719" s="646"/>
      <c r="P1719" s="646"/>
      <c r="Q1719" s="647"/>
      <c r="R1719" s="646"/>
      <c r="S1719" s="646"/>
      <c r="T1719" s="648"/>
      <c r="U1719" s="646"/>
      <c r="V1719" s="646"/>
      <c r="W1719" s="647"/>
      <c r="X1719" s="646"/>
      <c r="Y1719" s="646"/>
      <c r="Z1719" s="646"/>
      <c r="AA1719" s="1"/>
      <c r="AB1719" s="646"/>
      <c r="AC1719" s="646"/>
      <c r="AD1719" s="647"/>
      <c r="AE1719" s="647"/>
      <c r="AF1719" s="646"/>
      <c r="AG1719" s="646"/>
      <c r="AH1719" s="646"/>
      <c r="AI1719" s="1"/>
      <c r="AJ1719" s="646"/>
      <c r="AK1719" s="646"/>
      <c r="AL1719" s="646"/>
      <c r="AM1719" s="647"/>
      <c r="AN1719" s="646"/>
      <c r="AO1719" s="646"/>
      <c r="AP1719" s="646"/>
      <c r="AQ1719" s="647"/>
      <c r="AR1719" s="646"/>
      <c r="AS1719" s="646"/>
      <c r="AT1719" s="646"/>
      <c r="AU1719" s="616"/>
      <c r="AV1719" s="646"/>
      <c r="AW1719" s="646"/>
      <c r="AX1719" s="646"/>
      <c r="AY1719" s="646"/>
      <c r="AZ1719" s="646"/>
      <c r="BA1719" s="646"/>
      <c r="BB1719" s="646"/>
      <c r="BC1719" s="647"/>
      <c r="BD1719" s="646"/>
      <c r="BE1719" s="646"/>
      <c r="BF1719" s="646"/>
      <c r="BG1719" s="646"/>
      <c r="BH1719" s="647"/>
      <c r="BI1719" s="646"/>
      <c r="BJ1719" s="646"/>
      <c r="BK1719" s="646"/>
      <c r="BL1719" s="647"/>
      <c r="BM1719" s="1"/>
      <c r="BN1719" s="646"/>
      <c r="BO1719" s="646"/>
      <c r="BP1719" s="646"/>
      <c r="BQ1719" s="542"/>
      <c r="BR1719" s="649"/>
      <c r="BS1719" s="1010"/>
      <c r="BT1719" s="640"/>
      <c r="BU1719" s="651"/>
      <c r="BY1719" s="642"/>
    </row>
    <row r="1720" spans="1:77" s="652" customFormat="1" hidden="1">
      <c r="A1720" s="1496"/>
      <c r="B1720" s="1000"/>
      <c r="C1720" s="1000"/>
      <c r="D1720" s="640"/>
      <c r="E1720" s="641"/>
      <c r="F1720" s="1109"/>
      <c r="G1720" s="642"/>
      <c r="H1720" s="643"/>
      <c r="I1720" s="644"/>
      <c r="J1720" s="645"/>
      <c r="K1720" s="1"/>
      <c r="L1720" s="1"/>
      <c r="M1720" s="1"/>
      <c r="N1720" s="1"/>
      <c r="O1720" s="646"/>
      <c r="P1720" s="646"/>
      <c r="Q1720" s="647"/>
      <c r="R1720" s="646"/>
      <c r="S1720" s="646"/>
      <c r="T1720" s="648"/>
      <c r="U1720" s="646"/>
      <c r="V1720" s="646"/>
      <c r="W1720" s="647"/>
      <c r="X1720" s="646"/>
      <c r="Y1720" s="646"/>
      <c r="Z1720" s="646"/>
      <c r="AA1720" s="1"/>
      <c r="AB1720" s="646"/>
      <c r="AC1720" s="646"/>
      <c r="AD1720" s="647"/>
      <c r="AE1720" s="647"/>
      <c r="AF1720" s="646"/>
      <c r="AG1720" s="646"/>
      <c r="AH1720" s="646"/>
      <c r="AI1720" s="1"/>
      <c r="AJ1720" s="646"/>
      <c r="AK1720" s="646"/>
      <c r="AL1720" s="646"/>
      <c r="AM1720" s="647"/>
      <c r="AN1720" s="646"/>
      <c r="AO1720" s="646"/>
      <c r="AP1720" s="646"/>
      <c r="AQ1720" s="647"/>
      <c r="AR1720" s="646"/>
      <c r="AS1720" s="646"/>
      <c r="AT1720" s="646"/>
      <c r="AU1720" s="616"/>
      <c r="AV1720" s="646"/>
      <c r="AW1720" s="646"/>
      <c r="AX1720" s="646"/>
      <c r="AY1720" s="646"/>
      <c r="AZ1720" s="646"/>
      <c r="BA1720" s="646"/>
      <c r="BB1720" s="646"/>
      <c r="BC1720" s="647"/>
      <c r="BD1720" s="646"/>
      <c r="BE1720" s="646"/>
      <c r="BF1720" s="646"/>
      <c r="BG1720" s="646"/>
      <c r="BH1720" s="647"/>
      <c r="BI1720" s="646"/>
      <c r="BJ1720" s="646"/>
      <c r="BK1720" s="646"/>
      <c r="BL1720" s="647"/>
      <c r="BM1720" s="1"/>
      <c r="BN1720" s="646"/>
      <c r="BO1720" s="646"/>
      <c r="BP1720" s="646"/>
      <c r="BQ1720" s="542"/>
      <c r="BR1720" s="649"/>
      <c r="BS1720" s="1010"/>
      <c r="BT1720" s="640"/>
      <c r="BU1720" s="651"/>
      <c r="BY1720" s="642"/>
    </row>
    <row r="1721" spans="1:77" s="652" customFormat="1" hidden="1">
      <c r="A1721" s="1496"/>
      <c r="B1721" s="1000"/>
      <c r="C1721" s="1000"/>
      <c r="D1721" s="640"/>
      <c r="E1721" s="641"/>
      <c r="F1721" s="1109"/>
      <c r="G1721" s="642"/>
      <c r="H1721" s="643"/>
      <c r="I1721" s="644"/>
      <c r="J1721" s="645"/>
      <c r="K1721" s="1"/>
      <c r="L1721" s="1"/>
      <c r="M1721" s="1"/>
      <c r="N1721" s="1"/>
      <c r="O1721" s="646"/>
      <c r="P1721" s="646"/>
      <c r="Q1721" s="647"/>
      <c r="R1721" s="646"/>
      <c r="S1721" s="646"/>
      <c r="T1721" s="648"/>
      <c r="U1721" s="646"/>
      <c r="V1721" s="646"/>
      <c r="W1721" s="647"/>
      <c r="X1721" s="646"/>
      <c r="Y1721" s="646"/>
      <c r="Z1721" s="646"/>
      <c r="AA1721" s="1"/>
      <c r="AB1721" s="646"/>
      <c r="AC1721" s="646"/>
      <c r="AD1721" s="647"/>
      <c r="AE1721" s="647"/>
      <c r="AF1721" s="646"/>
      <c r="AG1721" s="646"/>
      <c r="AH1721" s="646"/>
      <c r="AI1721" s="1"/>
      <c r="AJ1721" s="646"/>
      <c r="AK1721" s="646"/>
      <c r="AL1721" s="646"/>
      <c r="AM1721" s="647"/>
      <c r="AN1721" s="646"/>
      <c r="AO1721" s="646"/>
      <c r="AP1721" s="646"/>
      <c r="AQ1721" s="647"/>
      <c r="AR1721" s="646"/>
      <c r="AS1721" s="646"/>
      <c r="AT1721" s="646"/>
      <c r="AU1721" s="616"/>
      <c r="AV1721" s="646"/>
      <c r="AW1721" s="646"/>
      <c r="AX1721" s="646"/>
      <c r="AY1721" s="646"/>
      <c r="AZ1721" s="646"/>
      <c r="BA1721" s="646"/>
      <c r="BB1721" s="646"/>
      <c r="BC1721" s="647"/>
      <c r="BD1721" s="646"/>
      <c r="BE1721" s="646"/>
      <c r="BF1721" s="646"/>
      <c r="BG1721" s="646"/>
      <c r="BH1721" s="647"/>
      <c r="BI1721" s="646"/>
      <c r="BJ1721" s="646"/>
      <c r="BK1721" s="646"/>
      <c r="BL1721" s="647"/>
      <c r="BM1721" s="1"/>
      <c r="BN1721" s="646"/>
      <c r="BO1721" s="646"/>
      <c r="BP1721" s="646"/>
      <c r="BQ1721" s="542"/>
      <c r="BR1721" s="649"/>
      <c r="BS1721" s="1010"/>
      <c r="BT1721" s="640"/>
      <c r="BU1721" s="651"/>
      <c r="BY1721" s="642"/>
    </row>
    <row r="1722" spans="1:77" s="652" customFormat="1" hidden="1">
      <c r="A1722" s="638"/>
      <c r="B1722" s="719"/>
      <c r="C1722" s="719"/>
      <c r="D1722" s="640"/>
      <c r="E1722" s="641"/>
      <c r="F1722" s="1109"/>
      <c r="G1722" s="642"/>
      <c r="H1722" s="643"/>
      <c r="I1722" s="644"/>
      <c r="J1722" s="645"/>
      <c r="K1722" s="1"/>
      <c r="L1722" s="1"/>
      <c r="M1722" s="1"/>
      <c r="N1722" s="1"/>
      <c r="O1722" s="646"/>
      <c r="P1722" s="646"/>
      <c r="Q1722" s="647"/>
      <c r="R1722" s="646"/>
      <c r="S1722" s="646"/>
      <c r="T1722" s="648"/>
      <c r="U1722" s="646"/>
      <c r="V1722" s="646"/>
      <c r="W1722" s="647"/>
      <c r="X1722" s="646"/>
      <c r="Y1722" s="646"/>
      <c r="Z1722" s="646"/>
      <c r="AA1722" s="1"/>
      <c r="AB1722" s="646"/>
      <c r="AC1722" s="646"/>
      <c r="AD1722" s="647"/>
      <c r="AE1722" s="647"/>
      <c r="AF1722" s="646"/>
      <c r="AG1722" s="646"/>
      <c r="AH1722" s="646"/>
      <c r="AI1722" s="1"/>
      <c r="AJ1722" s="646"/>
      <c r="AK1722" s="646"/>
      <c r="AL1722" s="646"/>
      <c r="AM1722" s="647"/>
      <c r="AN1722" s="646"/>
      <c r="AO1722" s="646"/>
      <c r="AP1722" s="646"/>
      <c r="AQ1722" s="647"/>
      <c r="AR1722" s="646"/>
      <c r="AS1722" s="646"/>
      <c r="AT1722" s="646"/>
      <c r="AU1722" s="616"/>
      <c r="AV1722" s="646"/>
      <c r="AW1722" s="646"/>
      <c r="AX1722" s="646"/>
      <c r="AY1722" s="646"/>
      <c r="AZ1722" s="646"/>
      <c r="BA1722" s="646"/>
      <c r="BB1722" s="646"/>
      <c r="BC1722" s="647"/>
      <c r="BD1722" s="646"/>
      <c r="BE1722" s="646"/>
      <c r="BF1722" s="646"/>
      <c r="BG1722" s="646"/>
      <c r="BH1722" s="647"/>
      <c r="BI1722" s="646"/>
      <c r="BJ1722" s="646"/>
      <c r="BK1722" s="646"/>
      <c r="BL1722" s="647"/>
      <c r="BM1722" s="1"/>
      <c r="BN1722" s="646"/>
      <c r="BO1722" s="646"/>
      <c r="BP1722" s="646"/>
      <c r="BQ1722" s="542"/>
      <c r="BR1722" s="649"/>
      <c r="BS1722" s="1119"/>
      <c r="BT1722" s="640"/>
      <c r="BU1722" s="651"/>
      <c r="BY1722" s="642"/>
    </row>
    <row r="1723" spans="1:77" s="652" customFormat="1" hidden="1">
      <c r="A1723" s="638"/>
      <c r="B1723" s="719"/>
      <c r="C1723" s="719"/>
      <c r="D1723" s="640"/>
      <c r="E1723" s="641"/>
      <c r="F1723" s="1109"/>
      <c r="G1723" s="642"/>
      <c r="H1723" s="643"/>
      <c r="I1723" s="644"/>
      <c r="J1723" s="645"/>
      <c r="K1723" s="1"/>
      <c r="L1723" s="1"/>
      <c r="M1723" s="1"/>
      <c r="N1723" s="1"/>
      <c r="O1723" s="646"/>
      <c r="P1723" s="646"/>
      <c r="Q1723" s="647"/>
      <c r="R1723" s="646"/>
      <c r="S1723" s="646"/>
      <c r="T1723" s="648"/>
      <c r="U1723" s="646"/>
      <c r="V1723" s="646"/>
      <c r="W1723" s="647"/>
      <c r="X1723" s="646"/>
      <c r="Y1723" s="646"/>
      <c r="Z1723" s="646"/>
      <c r="AA1723" s="1"/>
      <c r="AB1723" s="646"/>
      <c r="AC1723" s="646"/>
      <c r="AD1723" s="647"/>
      <c r="AE1723" s="647"/>
      <c r="AF1723" s="646"/>
      <c r="AG1723" s="646"/>
      <c r="AH1723" s="646"/>
      <c r="AI1723" s="1"/>
      <c r="AJ1723" s="646"/>
      <c r="AK1723" s="646"/>
      <c r="AL1723" s="646"/>
      <c r="AM1723" s="647"/>
      <c r="AN1723" s="646"/>
      <c r="AO1723" s="646"/>
      <c r="AP1723" s="646"/>
      <c r="AQ1723" s="647"/>
      <c r="AR1723" s="646"/>
      <c r="AS1723" s="646"/>
      <c r="AT1723" s="646"/>
      <c r="AU1723" s="616"/>
      <c r="AV1723" s="646"/>
      <c r="AW1723" s="646"/>
      <c r="AX1723" s="646"/>
      <c r="AY1723" s="646"/>
      <c r="AZ1723" s="646"/>
      <c r="BA1723" s="646"/>
      <c r="BB1723" s="646"/>
      <c r="BC1723" s="647"/>
      <c r="BD1723" s="646"/>
      <c r="BE1723" s="646"/>
      <c r="BF1723" s="646"/>
      <c r="BG1723" s="646"/>
      <c r="BH1723" s="647"/>
      <c r="BI1723" s="646"/>
      <c r="BJ1723" s="646"/>
      <c r="BK1723" s="646"/>
      <c r="BL1723" s="647"/>
      <c r="BM1723" s="1"/>
      <c r="BN1723" s="646"/>
      <c r="BO1723" s="646"/>
      <c r="BP1723" s="646"/>
      <c r="BQ1723" s="542"/>
      <c r="BR1723" s="649"/>
      <c r="BS1723" s="1119"/>
      <c r="BT1723" s="640"/>
      <c r="BU1723" s="651"/>
      <c r="BY1723" s="642"/>
    </row>
    <row r="1724" spans="1:77" s="652" customFormat="1" hidden="1">
      <c r="A1724" s="1496"/>
      <c r="B1724" s="1000"/>
      <c r="C1724" s="1000"/>
      <c r="D1724" s="640"/>
      <c r="E1724" s="641"/>
      <c r="F1724" s="641"/>
      <c r="G1724" s="642"/>
      <c r="H1724" s="643"/>
      <c r="I1724" s="644"/>
      <c r="J1724" s="645"/>
      <c r="K1724" s="1"/>
      <c r="L1724" s="1"/>
      <c r="M1724" s="1"/>
      <c r="N1724" s="1"/>
      <c r="O1724" s="646"/>
      <c r="P1724" s="646"/>
      <c r="Q1724" s="647"/>
      <c r="R1724" s="646"/>
      <c r="S1724" s="646"/>
      <c r="T1724" s="648"/>
      <c r="U1724" s="646"/>
      <c r="V1724" s="646"/>
      <c r="W1724" s="647"/>
      <c r="X1724" s="646"/>
      <c r="Y1724" s="646"/>
      <c r="Z1724" s="646"/>
      <c r="AA1724" s="1"/>
      <c r="AB1724" s="646"/>
      <c r="AC1724" s="646"/>
      <c r="AD1724" s="647"/>
      <c r="AE1724" s="647"/>
      <c r="AF1724" s="646"/>
      <c r="AG1724" s="646"/>
      <c r="AH1724" s="646"/>
      <c r="AI1724" s="1"/>
      <c r="AJ1724" s="646"/>
      <c r="AK1724" s="646"/>
      <c r="AL1724" s="646"/>
      <c r="AM1724" s="647"/>
      <c r="AN1724" s="646"/>
      <c r="AO1724" s="646"/>
      <c r="AP1724" s="646"/>
      <c r="AQ1724" s="647"/>
      <c r="AR1724" s="646"/>
      <c r="AS1724" s="646"/>
      <c r="AT1724" s="646"/>
      <c r="AU1724" s="616"/>
      <c r="AV1724" s="646"/>
      <c r="AW1724" s="646"/>
      <c r="AX1724" s="646"/>
      <c r="AY1724" s="646"/>
      <c r="AZ1724" s="646"/>
      <c r="BA1724" s="646"/>
      <c r="BB1724" s="646"/>
      <c r="BC1724" s="647"/>
      <c r="BD1724" s="646"/>
      <c r="BE1724" s="646"/>
      <c r="BF1724" s="646"/>
      <c r="BG1724" s="646"/>
      <c r="BH1724" s="647"/>
      <c r="BI1724" s="646"/>
      <c r="BJ1724" s="646"/>
      <c r="BK1724" s="646"/>
      <c r="BL1724" s="647"/>
      <c r="BM1724" s="1"/>
      <c r="BN1724" s="646"/>
      <c r="BO1724" s="646"/>
      <c r="BP1724" s="646"/>
      <c r="BQ1724" s="542"/>
      <c r="BR1724" s="649"/>
      <c r="BS1724" s="1522"/>
      <c r="BT1724" s="640"/>
      <c r="BU1724" s="651"/>
      <c r="BY1724" s="642"/>
    </row>
    <row r="1725" spans="1:77" s="652" customFormat="1" hidden="1">
      <c r="A1725" s="638"/>
      <c r="B1725" s="1000"/>
      <c r="C1725" s="1000"/>
      <c r="D1725" s="640"/>
      <c r="E1725" s="641"/>
      <c r="F1725" s="641"/>
      <c r="G1725" s="642"/>
      <c r="H1725" s="643"/>
      <c r="I1725" s="644"/>
      <c r="J1725" s="645"/>
      <c r="K1725" s="1"/>
      <c r="L1725" s="1"/>
      <c r="M1725" s="1"/>
      <c r="N1725" s="1"/>
      <c r="O1725" s="646"/>
      <c r="P1725" s="646"/>
      <c r="Q1725" s="647"/>
      <c r="R1725" s="646"/>
      <c r="S1725" s="646"/>
      <c r="T1725" s="648"/>
      <c r="U1725" s="646"/>
      <c r="V1725" s="646"/>
      <c r="W1725" s="647"/>
      <c r="X1725" s="646"/>
      <c r="Y1725" s="646"/>
      <c r="Z1725" s="646"/>
      <c r="AA1725" s="1"/>
      <c r="AB1725" s="646"/>
      <c r="AC1725" s="646"/>
      <c r="AD1725" s="647"/>
      <c r="AE1725" s="647"/>
      <c r="AF1725" s="646"/>
      <c r="AG1725" s="646"/>
      <c r="AH1725" s="646"/>
      <c r="AI1725" s="1"/>
      <c r="AJ1725" s="646"/>
      <c r="AK1725" s="646"/>
      <c r="AL1725" s="646"/>
      <c r="AM1725" s="647"/>
      <c r="AN1725" s="646"/>
      <c r="AO1725" s="646"/>
      <c r="AP1725" s="646"/>
      <c r="AQ1725" s="647"/>
      <c r="AR1725" s="646"/>
      <c r="AS1725" s="646"/>
      <c r="AT1725" s="646"/>
      <c r="AU1725" s="616"/>
      <c r="AV1725" s="646"/>
      <c r="AW1725" s="646"/>
      <c r="AX1725" s="646"/>
      <c r="AY1725" s="646"/>
      <c r="AZ1725" s="646"/>
      <c r="BA1725" s="646"/>
      <c r="BB1725" s="646"/>
      <c r="BC1725" s="647"/>
      <c r="BD1725" s="646"/>
      <c r="BE1725" s="646"/>
      <c r="BF1725" s="646"/>
      <c r="BG1725" s="646"/>
      <c r="BH1725" s="647"/>
      <c r="BI1725" s="646"/>
      <c r="BJ1725" s="646"/>
      <c r="BK1725" s="646"/>
      <c r="BL1725" s="647"/>
      <c r="BM1725" s="1"/>
      <c r="BN1725" s="646"/>
      <c r="BO1725" s="646"/>
      <c r="BP1725" s="646"/>
      <c r="BQ1725" s="542"/>
      <c r="BR1725" s="649"/>
      <c r="BS1725" s="650"/>
      <c r="BT1725" s="640"/>
      <c r="BU1725" s="651"/>
      <c r="BY1725" s="642"/>
    </row>
    <row r="1726" spans="1:77" s="652" customFormat="1" hidden="1">
      <c r="A1726" s="638"/>
      <c r="B1726" s="1000"/>
      <c r="C1726" s="1000"/>
      <c r="D1726" s="640"/>
      <c r="E1726" s="641"/>
      <c r="F1726" s="1109"/>
      <c r="G1726" s="642"/>
      <c r="H1726" s="643"/>
      <c r="I1726" s="644"/>
      <c r="J1726" s="645"/>
      <c r="K1726" s="1"/>
      <c r="L1726" s="1"/>
      <c r="M1726" s="1"/>
      <c r="N1726" s="1"/>
      <c r="O1726" s="646"/>
      <c r="P1726" s="646"/>
      <c r="Q1726" s="647"/>
      <c r="R1726" s="646"/>
      <c r="S1726" s="646"/>
      <c r="T1726" s="648"/>
      <c r="U1726" s="646"/>
      <c r="V1726" s="646"/>
      <c r="W1726" s="647"/>
      <c r="X1726" s="646"/>
      <c r="Y1726" s="646"/>
      <c r="Z1726" s="646"/>
      <c r="AA1726" s="1"/>
      <c r="AB1726" s="646"/>
      <c r="AC1726" s="646"/>
      <c r="AD1726" s="647"/>
      <c r="AE1726" s="647"/>
      <c r="AF1726" s="646"/>
      <c r="AG1726" s="646"/>
      <c r="AH1726" s="646"/>
      <c r="AI1726" s="1"/>
      <c r="AJ1726" s="646"/>
      <c r="AK1726" s="646"/>
      <c r="AL1726" s="646"/>
      <c r="AM1726" s="647"/>
      <c r="AN1726" s="646"/>
      <c r="AO1726" s="646"/>
      <c r="AP1726" s="646"/>
      <c r="AQ1726" s="647"/>
      <c r="AR1726" s="646"/>
      <c r="AS1726" s="646"/>
      <c r="AT1726" s="646"/>
      <c r="AU1726" s="616"/>
      <c r="AV1726" s="646"/>
      <c r="AW1726" s="646"/>
      <c r="AX1726" s="646"/>
      <c r="AY1726" s="646"/>
      <c r="AZ1726" s="646"/>
      <c r="BA1726" s="646"/>
      <c r="BB1726" s="646"/>
      <c r="BC1726" s="647"/>
      <c r="BD1726" s="646"/>
      <c r="BE1726" s="646"/>
      <c r="BF1726" s="646"/>
      <c r="BG1726" s="646"/>
      <c r="BH1726" s="647"/>
      <c r="BI1726" s="646"/>
      <c r="BJ1726" s="646"/>
      <c r="BK1726" s="646"/>
      <c r="BL1726" s="647"/>
      <c r="BM1726" s="1"/>
      <c r="BN1726" s="646"/>
      <c r="BO1726" s="646"/>
      <c r="BP1726" s="646"/>
      <c r="BQ1726" s="542"/>
      <c r="BR1726" s="649"/>
      <c r="BS1726" s="1010"/>
      <c r="BT1726" s="640"/>
      <c r="BU1726" s="651"/>
      <c r="BY1726" s="642"/>
    </row>
    <row r="1727" spans="1:77" s="652" customFormat="1" hidden="1">
      <c r="A1727" s="1496"/>
      <c r="B1727" s="1000"/>
      <c r="C1727" s="1000"/>
      <c r="D1727" s="640"/>
      <c r="E1727" s="641"/>
      <c r="F1727" s="1109"/>
      <c r="G1727" s="642"/>
      <c r="H1727" s="643"/>
      <c r="I1727" s="644"/>
      <c r="J1727" s="645"/>
      <c r="K1727" s="1"/>
      <c r="L1727" s="1"/>
      <c r="M1727" s="1"/>
      <c r="N1727" s="1"/>
      <c r="O1727" s="646"/>
      <c r="P1727" s="646"/>
      <c r="Q1727" s="647"/>
      <c r="R1727" s="646"/>
      <c r="S1727" s="646"/>
      <c r="T1727" s="648"/>
      <c r="U1727" s="646"/>
      <c r="V1727" s="646"/>
      <c r="W1727" s="647"/>
      <c r="X1727" s="646"/>
      <c r="Y1727" s="646"/>
      <c r="Z1727" s="646"/>
      <c r="AA1727" s="1"/>
      <c r="AB1727" s="646"/>
      <c r="AC1727" s="646"/>
      <c r="AD1727" s="647"/>
      <c r="AE1727" s="647"/>
      <c r="AF1727" s="646"/>
      <c r="AG1727" s="646"/>
      <c r="AH1727" s="646"/>
      <c r="AI1727" s="1"/>
      <c r="AJ1727" s="646"/>
      <c r="AK1727" s="646"/>
      <c r="AL1727" s="646"/>
      <c r="AM1727" s="647"/>
      <c r="AN1727" s="646"/>
      <c r="AO1727" s="646"/>
      <c r="AP1727" s="646"/>
      <c r="AQ1727" s="647"/>
      <c r="AR1727" s="646"/>
      <c r="AS1727" s="646"/>
      <c r="AT1727" s="646"/>
      <c r="AU1727" s="616"/>
      <c r="AV1727" s="646"/>
      <c r="AW1727" s="646"/>
      <c r="AX1727" s="646"/>
      <c r="AY1727" s="646"/>
      <c r="AZ1727" s="646"/>
      <c r="BA1727" s="646"/>
      <c r="BB1727" s="646"/>
      <c r="BC1727" s="647"/>
      <c r="BD1727" s="646"/>
      <c r="BE1727" s="646"/>
      <c r="BF1727" s="646"/>
      <c r="BG1727" s="646"/>
      <c r="BH1727" s="647"/>
      <c r="BI1727" s="646"/>
      <c r="BJ1727" s="646"/>
      <c r="BK1727" s="646"/>
      <c r="BL1727" s="647"/>
      <c r="BM1727" s="1"/>
      <c r="BN1727" s="646"/>
      <c r="BO1727" s="646"/>
      <c r="BP1727" s="646"/>
      <c r="BQ1727" s="542"/>
      <c r="BR1727" s="649"/>
      <c r="BS1727" s="1010"/>
      <c r="BT1727" s="640"/>
      <c r="BU1727" s="651"/>
      <c r="BY1727" s="642"/>
    </row>
    <row r="1728" spans="1:77" s="652" customFormat="1" hidden="1">
      <c r="A1728" s="638"/>
      <c r="B1728" s="1000"/>
      <c r="C1728" s="1000"/>
      <c r="D1728" s="640"/>
      <c r="E1728" s="641"/>
      <c r="F1728" s="1109"/>
      <c r="G1728" s="642"/>
      <c r="H1728" s="643"/>
      <c r="I1728" s="644"/>
      <c r="J1728" s="645"/>
      <c r="K1728" s="1"/>
      <c r="L1728" s="1"/>
      <c r="M1728" s="1"/>
      <c r="N1728" s="1"/>
      <c r="O1728" s="646"/>
      <c r="P1728" s="646"/>
      <c r="Q1728" s="647"/>
      <c r="R1728" s="646"/>
      <c r="S1728" s="646"/>
      <c r="T1728" s="648"/>
      <c r="U1728" s="646"/>
      <c r="V1728" s="646"/>
      <c r="W1728" s="647"/>
      <c r="X1728" s="646"/>
      <c r="Y1728" s="646"/>
      <c r="Z1728" s="646"/>
      <c r="AA1728" s="1"/>
      <c r="AB1728" s="646"/>
      <c r="AC1728" s="646"/>
      <c r="AD1728" s="647"/>
      <c r="AE1728" s="647"/>
      <c r="AF1728" s="646"/>
      <c r="AG1728" s="646"/>
      <c r="AH1728" s="646"/>
      <c r="AI1728" s="1"/>
      <c r="AJ1728" s="646"/>
      <c r="AK1728" s="646"/>
      <c r="AL1728" s="646"/>
      <c r="AM1728" s="647"/>
      <c r="AN1728" s="646"/>
      <c r="AO1728" s="646"/>
      <c r="AP1728" s="646"/>
      <c r="AQ1728" s="647"/>
      <c r="AR1728" s="646"/>
      <c r="AS1728" s="646"/>
      <c r="AT1728" s="646"/>
      <c r="AU1728" s="616"/>
      <c r="AV1728" s="646"/>
      <c r="AW1728" s="646"/>
      <c r="AX1728" s="646"/>
      <c r="AY1728" s="646"/>
      <c r="AZ1728" s="646"/>
      <c r="BA1728" s="646"/>
      <c r="BB1728" s="646"/>
      <c r="BC1728" s="647"/>
      <c r="BD1728" s="646"/>
      <c r="BE1728" s="646"/>
      <c r="BF1728" s="646"/>
      <c r="BG1728" s="646"/>
      <c r="BH1728" s="647"/>
      <c r="BI1728" s="646"/>
      <c r="BJ1728" s="646"/>
      <c r="BK1728" s="646"/>
      <c r="BL1728" s="647"/>
      <c r="BM1728" s="1"/>
      <c r="BN1728" s="646"/>
      <c r="BO1728" s="646"/>
      <c r="BP1728" s="646"/>
      <c r="BQ1728" s="542"/>
      <c r="BR1728" s="649"/>
      <c r="BS1728" s="1519"/>
      <c r="BT1728" s="640"/>
      <c r="BU1728" s="651"/>
      <c r="BY1728" s="642"/>
    </row>
    <row r="1729" spans="1:77" s="652" customFormat="1" hidden="1">
      <c r="A1729" s="1496"/>
      <c r="B1729" s="1497"/>
      <c r="C1729" s="1497"/>
      <c r="D1729" s="640"/>
      <c r="E1729" s="641"/>
      <c r="F1729" s="1109"/>
      <c r="G1729" s="642"/>
      <c r="H1729" s="643"/>
      <c r="I1729" s="644"/>
      <c r="J1729" s="645"/>
      <c r="K1729" s="1"/>
      <c r="L1729" s="1"/>
      <c r="M1729" s="1"/>
      <c r="N1729" s="1"/>
      <c r="O1729" s="646"/>
      <c r="P1729" s="646"/>
      <c r="Q1729" s="647"/>
      <c r="R1729" s="646"/>
      <c r="S1729" s="646"/>
      <c r="T1729" s="648"/>
      <c r="U1729" s="646"/>
      <c r="V1729" s="646"/>
      <c r="W1729" s="647"/>
      <c r="X1729" s="646"/>
      <c r="Y1729" s="646"/>
      <c r="Z1729" s="646"/>
      <c r="AA1729" s="1"/>
      <c r="AB1729" s="646"/>
      <c r="AC1729" s="646"/>
      <c r="AD1729" s="647"/>
      <c r="AE1729" s="647"/>
      <c r="AF1729" s="646"/>
      <c r="AG1729" s="646"/>
      <c r="AH1729" s="646"/>
      <c r="AI1729" s="1"/>
      <c r="AJ1729" s="646"/>
      <c r="AK1729" s="646"/>
      <c r="AL1729" s="646"/>
      <c r="AM1729" s="647"/>
      <c r="AN1729" s="646"/>
      <c r="AO1729" s="646"/>
      <c r="AP1729" s="646"/>
      <c r="AQ1729" s="647"/>
      <c r="AR1729" s="646"/>
      <c r="AS1729" s="646"/>
      <c r="AT1729" s="646"/>
      <c r="AU1729" s="616"/>
      <c r="AV1729" s="646"/>
      <c r="AW1729" s="646"/>
      <c r="AX1729" s="646"/>
      <c r="AY1729" s="646"/>
      <c r="AZ1729" s="646"/>
      <c r="BA1729" s="646"/>
      <c r="BB1729" s="646"/>
      <c r="BC1729" s="647"/>
      <c r="BD1729" s="646"/>
      <c r="BE1729" s="646"/>
      <c r="BF1729" s="646"/>
      <c r="BG1729" s="646"/>
      <c r="BH1729" s="647"/>
      <c r="BI1729" s="646"/>
      <c r="BJ1729" s="646"/>
      <c r="BK1729" s="646"/>
      <c r="BL1729" s="647"/>
      <c r="BM1729" s="1"/>
      <c r="BN1729" s="646"/>
      <c r="BO1729" s="646"/>
      <c r="BP1729" s="646"/>
      <c r="BQ1729" s="542"/>
      <c r="BR1729" s="649"/>
      <c r="BS1729" s="1010"/>
      <c r="BT1729" s="640"/>
      <c r="BU1729" s="651"/>
      <c r="BY1729" s="642"/>
    </row>
    <row r="1730" spans="1:77" s="652" customFormat="1" hidden="1">
      <c r="A1730" s="1496"/>
      <c r="B1730" s="1000"/>
      <c r="C1730" s="1000"/>
      <c r="D1730" s="640"/>
      <c r="E1730" s="641"/>
      <c r="F1730" s="1109"/>
      <c r="G1730" s="642"/>
      <c r="H1730" s="643"/>
      <c r="I1730" s="644"/>
      <c r="J1730" s="645"/>
      <c r="K1730" s="1"/>
      <c r="L1730" s="1"/>
      <c r="M1730" s="1"/>
      <c r="N1730" s="1"/>
      <c r="O1730" s="646"/>
      <c r="P1730" s="646"/>
      <c r="Q1730" s="647"/>
      <c r="R1730" s="646"/>
      <c r="S1730" s="646"/>
      <c r="T1730" s="648"/>
      <c r="U1730" s="646"/>
      <c r="V1730" s="646"/>
      <c r="W1730" s="647"/>
      <c r="X1730" s="646"/>
      <c r="Y1730" s="646"/>
      <c r="Z1730" s="646"/>
      <c r="AA1730" s="1"/>
      <c r="AB1730" s="646"/>
      <c r="AC1730" s="646"/>
      <c r="AD1730" s="647"/>
      <c r="AE1730" s="647"/>
      <c r="AF1730" s="646"/>
      <c r="AG1730" s="646"/>
      <c r="AH1730" s="646"/>
      <c r="AI1730" s="1"/>
      <c r="AJ1730" s="646"/>
      <c r="AK1730" s="646"/>
      <c r="AL1730" s="646"/>
      <c r="AM1730" s="647"/>
      <c r="AN1730" s="646"/>
      <c r="AO1730" s="646"/>
      <c r="AP1730" s="646"/>
      <c r="AQ1730" s="647"/>
      <c r="AR1730" s="646"/>
      <c r="AS1730" s="646"/>
      <c r="AT1730" s="646"/>
      <c r="AU1730" s="616"/>
      <c r="AV1730" s="646"/>
      <c r="AW1730" s="646"/>
      <c r="AX1730" s="646"/>
      <c r="AY1730" s="646"/>
      <c r="AZ1730" s="646"/>
      <c r="BA1730" s="646"/>
      <c r="BB1730" s="646"/>
      <c r="BC1730" s="647"/>
      <c r="BD1730" s="646"/>
      <c r="BE1730" s="646"/>
      <c r="BF1730" s="646"/>
      <c r="BG1730" s="646"/>
      <c r="BH1730" s="647"/>
      <c r="BI1730" s="646"/>
      <c r="BJ1730" s="646"/>
      <c r="BK1730" s="646"/>
      <c r="BL1730" s="647"/>
      <c r="BM1730" s="1"/>
      <c r="BN1730" s="646"/>
      <c r="BO1730" s="646"/>
      <c r="BP1730" s="646"/>
      <c r="BQ1730" s="542"/>
      <c r="BR1730" s="649"/>
      <c r="BS1730" s="1010"/>
      <c r="BT1730" s="640"/>
      <c r="BU1730" s="651"/>
      <c r="BY1730" s="642"/>
    </row>
    <row r="1731" spans="1:77" s="652" customFormat="1" hidden="1">
      <c r="A1731" s="638"/>
      <c r="B1731" s="1497"/>
      <c r="C1731" s="1497"/>
      <c r="D1731" s="640"/>
      <c r="E1731" s="641"/>
      <c r="F1731" s="1109"/>
      <c r="G1731" s="642"/>
      <c r="H1731" s="643"/>
      <c r="I1731" s="644"/>
      <c r="J1731" s="645"/>
      <c r="K1731" s="1"/>
      <c r="L1731" s="1"/>
      <c r="M1731" s="1"/>
      <c r="N1731" s="1"/>
      <c r="O1731" s="646"/>
      <c r="P1731" s="646"/>
      <c r="Q1731" s="647"/>
      <c r="R1731" s="646"/>
      <c r="S1731" s="646"/>
      <c r="T1731" s="648"/>
      <c r="U1731" s="646"/>
      <c r="V1731" s="646"/>
      <c r="W1731" s="647"/>
      <c r="X1731" s="646"/>
      <c r="Y1731" s="646"/>
      <c r="Z1731" s="646"/>
      <c r="AA1731" s="1"/>
      <c r="AB1731" s="646"/>
      <c r="AC1731" s="646"/>
      <c r="AD1731" s="647"/>
      <c r="AE1731" s="647"/>
      <c r="AF1731" s="646"/>
      <c r="AG1731" s="646"/>
      <c r="AH1731" s="646"/>
      <c r="AI1731" s="1"/>
      <c r="AJ1731" s="646"/>
      <c r="AK1731" s="646"/>
      <c r="AL1731" s="646"/>
      <c r="AM1731" s="647"/>
      <c r="AN1731" s="646"/>
      <c r="AO1731" s="646"/>
      <c r="AP1731" s="646"/>
      <c r="AQ1731" s="647"/>
      <c r="AR1731" s="646"/>
      <c r="AS1731" s="646"/>
      <c r="AT1731" s="646"/>
      <c r="AU1731" s="616"/>
      <c r="AV1731" s="646"/>
      <c r="AW1731" s="646"/>
      <c r="AX1731" s="646"/>
      <c r="AY1731" s="646"/>
      <c r="AZ1731" s="646"/>
      <c r="BA1731" s="646"/>
      <c r="BB1731" s="646"/>
      <c r="BC1731" s="647"/>
      <c r="BD1731" s="646"/>
      <c r="BE1731" s="646"/>
      <c r="BF1731" s="646"/>
      <c r="BG1731" s="646"/>
      <c r="BH1731" s="647"/>
      <c r="BI1731" s="646"/>
      <c r="BJ1731" s="646"/>
      <c r="BK1731" s="646"/>
      <c r="BL1731" s="647"/>
      <c r="BM1731" s="1"/>
      <c r="BN1731" s="646"/>
      <c r="BO1731" s="646"/>
      <c r="BP1731" s="646"/>
      <c r="BQ1731" s="542"/>
      <c r="BR1731" s="649"/>
      <c r="BS1731" s="1010"/>
      <c r="BT1731" s="640"/>
      <c r="BU1731" s="651"/>
      <c r="BY1731" s="642"/>
    </row>
    <row r="1732" spans="1:77" s="652" customFormat="1" hidden="1">
      <c r="A1732" s="638"/>
      <c r="B1732" s="1497"/>
      <c r="C1732" s="1497"/>
      <c r="D1732" s="640"/>
      <c r="E1732" s="641"/>
      <c r="F1732" s="1109"/>
      <c r="G1732" s="642"/>
      <c r="H1732" s="643"/>
      <c r="I1732" s="644"/>
      <c r="J1732" s="645"/>
      <c r="K1732" s="1"/>
      <c r="L1732" s="1"/>
      <c r="M1732" s="1"/>
      <c r="N1732" s="1"/>
      <c r="O1732" s="646"/>
      <c r="P1732" s="646"/>
      <c r="Q1732" s="647"/>
      <c r="R1732" s="646"/>
      <c r="S1732" s="646"/>
      <c r="T1732" s="648"/>
      <c r="U1732" s="646"/>
      <c r="V1732" s="646"/>
      <c r="W1732" s="647"/>
      <c r="X1732" s="646"/>
      <c r="Y1732" s="646"/>
      <c r="Z1732" s="646"/>
      <c r="AA1732" s="1"/>
      <c r="AB1732" s="646"/>
      <c r="AC1732" s="646"/>
      <c r="AD1732" s="647"/>
      <c r="AE1732" s="647"/>
      <c r="AF1732" s="646"/>
      <c r="AG1732" s="646"/>
      <c r="AH1732" s="646"/>
      <c r="AI1732" s="1"/>
      <c r="AJ1732" s="646"/>
      <c r="AK1732" s="646"/>
      <c r="AL1732" s="646"/>
      <c r="AM1732" s="647"/>
      <c r="AN1732" s="646"/>
      <c r="AO1732" s="646"/>
      <c r="AP1732" s="646"/>
      <c r="AQ1732" s="647"/>
      <c r="AR1732" s="646"/>
      <c r="AS1732" s="646"/>
      <c r="AT1732" s="646"/>
      <c r="AU1732" s="616"/>
      <c r="AV1732" s="646"/>
      <c r="AW1732" s="646"/>
      <c r="AX1732" s="646"/>
      <c r="AY1732" s="646"/>
      <c r="AZ1732" s="646"/>
      <c r="BA1732" s="646"/>
      <c r="BB1732" s="646"/>
      <c r="BC1732" s="647"/>
      <c r="BD1732" s="646"/>
      <c r="BE1732" s="646"/>
      <c r="BF1732" s="646"/>
      <c r="BG1732" s="646"/>
      <c r="BH1732" s="647"/>
      <c r="BI1732" s="646"/>
      <c r="BJ1732" s="646"/>
      <c r="BK1732" s="646"/>
      <c r="BL1732" s="647"/>
      <c r="BM1732" s="1"/>
      <c r="BN1732" s="646"/>
      <c r="BO1732" s="646"/>
      <c r="BP1732" s="646"/>
      <c r="BQ1732" s="542"/>
      <c r="BR1732" s="649"/>
      <c r="BS1732" s="1010"/>
      <c r="BT1732" s="640"/>
      <c r="BU1732" s="651"/>
      <c r="BY1732" s="642"/>
    </row>
    <row r="1733" spans="1:77" s="652" customFormat="1" hidden="1">
      <c r="A1733" s="638"/>
      <c r="B1733" s="1497"/>
      <c r="C1733" s="1497"/>
      <c r="D1733" s="640"/>
      <c r="E1733" s="641"/>
      <c r="F1733" s="1109"/>
      <c r="G1733" s="642"/>
      <c r="H1733" s="643"/>
      <c r="I1733" s="644"/>
      <c r="J1733" s="645"/>
      <c r="K1733" s="1"/>
      <c r="L1733" s="1"/>
      <c r="M1733" s="1"/>
      <c r="N1733" s="1"/>
      <c r="O1733" s="646"/>
      <c r="P1733" s="646"/>
      <c r="Q1733" s="647"/>
      <c r="R1733" s="646"/>
      <c r="S1733" s="646"/>
      <c r="T1733" s="648"/>
      <c r="U1733" s="646"/>
      <c r="V1733" s="646"/>
      <c r="W1733" s="647"/>
      <c r="X1733" s="646"/>
      <c r="Y1733" s="646"/>
      <c r="Z1733" s="646"/>
      <c r="AA1733" s="1"/>
      <c r="AB1733" s="646"/>
      <c r="AC1733" s="646"/>
      <c r="AD1733" s="647"/>
      <c r="AE1733" s="647"/>
      <c r="AF1733" s="646"/>
      <c r="AG1733" s="646"/>
      <c r="AH1733" s="646"/>
      <c r="AI1733" s="1"/>
      <c r="AJ1733" s="646"/>
      <c r="AK1733" s="646"/>
      <c r="AL1733" s="646"/>
      <c r="AM1733" s="647"/>
      <c r="AN1733" s="646"/>
      <c r="AO1733" s="646"/>
      <c r="AP1733" s="646"/>
      <c r="AQ1733" s="647"/>
      <c r="AR1733" s="646"/>
      <c r="AS1733" s="646"/>
      <c r="AT1733" s="646"/>
      <c r="AU1733" s="616"/>
      <c r="AV1733" s="646"/>
      <c r="AW1733" s="646"/>
      <c r="AX1733" s="646"/>
      <c r="AY1733" s="646"/>
      <c r="AZ1733" s="646"/>
      <c r="BA1733" s="646"/>
      <c r="BB1733" s="646"/>
      <c r="BC1733" s="647"/>
      <c r="BD1733" s="646"/>
      <c r="BE1733" s="646"/>
      <c r="BF1733" s="646"/>
      <c r="BG1733" s="646"/>
      <c r="BH1733" s="647"/>
      <c r="BI1733" s="646"/>
      <c r="BJ1733" s="646"/>
      <c r="BK1733" s="646"/>
      <c r="BL1733" s="647"/>
      <c r="BM1733" s="1"/>
      <c r="BN1733" s="646"/>
      <c r="BO1733" s="646"/>
      <c r="BP1733" s="646"/>
      <c r="BQ1733" s="542"/>
      <c r="BR1733" s="649"/>
      <c r="BS1733" s="1010"/>
      <c r="BT1733" s="640"/>
      <c r="BU1733" s="651"/>
      <c r="BY1733" s="642"/>
    </row>
    <row r="1734" spans="1:77" s="652" customFormat="1" hidden="1">
      <c r="A1734" s="1496"/>
      <c r="B1734" s="719"/>
      <c r="C1734" s="719"/>
      <c r="D1734" s="640"/>
      <c r="E1734" s="641"/>
      <c r="F1734" s="1109"/>
      <c r="G1734" s="642"/>
      <c r="H1734" s="643"/>
      <c r="I1734" s="644"/>
      <c r="J1734" s="645"/>
      <c r="K1734" s="1"/>
      <c r="L1734" s="1"/>
      <c r="M1734" s="1"/>
      <c r="N1734" s="1"/>
      <c r="O1734" s="646"/>
      <c r="P1734" s="646"/>
      <c r="Q1734" s="647"/>
      <c r="R1734" s="646"/>
      <c r="S1734" s="646"/>
      <c r="T1734" s="648"/>
      <c r="U1734" s="646"/>
      <c r="V1734" s="646"/>
      <c r="W1734" s="647"/>
      <c r="X1734" s="646"/>
      <c r="Y1734" s="646"/>
      <c r="Z1734" s="646"/>
      <c r="AA1734" s="1"/>
      <c r="AB1734" s="646"/>
      <c r="AC1734" s="646"/>
      <c r="AD1734" s="647"/>
      <c r="AE1734" s="647"/>
      <c r="AF1734" s="646"/>
      <c r="AG1734" s="646"/>
      <c r="AH1734" s="646"/>
      <c r="AI1734" s="1"/>
      <c r="AJ1734" s="646"/>
      <c r="AK1734" s="646"/>
      <c r="AL1734" s="646"/>
      <c r="AM1734" s="647"/>
      <c r="AN1734" s="646"/>
      <c r="AO1734" s="646"/>
      <c r="AP1734" s="646"/>
      <c r="AQ1734" s="647"/>
      <c r="AR1734" s="646"/>
      <c r="AS1734" s="646"/>
      <c r="AT1734" s="646"/>
      <c r="AU1734" s="616"/>
      <c r="AV1734" s="646"/>
      <c r="AW1734" s="646"/>
      <c r="AX1734" s="646"/>
      <c r="AY1734" s="646"/>
      <c r="AZ1734" s="646"/>
      <c r="BA1734" s="646"/>
      <c r="BB1734" s="646"/>
      <c r="BC1734" s="647"/>
      <c r="BD1734" s="646"/>
      <c r="BE1734" s="646"/>
      <c r="BF1734" s="646"/>
      <c r="BG1734" s="646"/>
      <c r="BH1734" s="647"/>
      <c r="BI1734" s="646"/>
      <c r="BJ1734" s="646"/>
      <c r="BK1734" s="646"/>
      <c r="BL1734" s="647"/>
      <c r="BM1734" s="1"/>
      <c r="BN1734" s="646"/>
      <c r="BO1734" s="646"/>
      <c r="BP1734" s="646"/>
      <c r="BQ1734" s="542"/>
      <c r="BR1734" s="649"/>
      <c r="BS1734" s="1010"/>
      <c r="BT1734" s="640"/>
      <c r="BU1734" s="651"/>
      <c r="BY1734" s="642"/>
    </row>
    <row r="1735" spans="1:77" s="652" customFormat="1" hidden="1">
      <c r="A1735" s="638"/>
      <c r="B1735" s="1523"/>
      <c r="C1735" s="1523"/>
      <c r="D1735" s="640"/>
      <c r="E1735" s="641"/>
      <c r="F1735" s="1109"/>
      <c r="G1735" s="642"/>
      <c r="H1735" s="643"/>
      <c r="I1735" s="644"/>
      <c r="J1735" s="645"/>
      <c r="K1735" s="1"/>
      <c r="L1735" s="1"/>
      <c r="M1735" s="1"/>
      <c r="N1735" s="1"/>
      <c r="O1735" s="646"/>
      <c r="P1735" s="646"/>
      <c r="Q1735" s="647"/>
      <c r="R1735" s="646"/>
      <c r="S1735" s="646"/>
      <c r="T1735" s="648"/>
      <c r="U1735" s="646"/>
      <c r="V1735" s="646"/>
      <c r="W1735" s="647"/>
      <c r="X1735" s="646"/>
      <c r="Y1735" s="646"/>
      <c r="Z1735" s="646"/>
      <c r="AA1735" s="1"/>
      <c r="AB1735" s="646"/>
      <c r="AC1735" s="646"/>
      <c r="AD1735" s="647"/>
      <c r="AE1735" s="647"/>
      <c r="AF1735" s="646"/>
      <c r="AG1735" s="646"/>
      <c r="AH1735" s="646"/>
      <c r="AI1735" s="1"/>
      <c r="AJ1735" s="646"/>
      <c r="AK1735" s="646"/>
      <c r="AL1735" s="646"/>
      <c r="AM1735" s="647"/>
      <c r="AN1735" s="646"/>
      <c r="AO1735" s="646"/>
      <c r="AP1735" s="646"/>
      <c r="AQ1735" s="647"/>
      <c r="AR1735" s="646"/>
      <c r="AS1735" s="646"/>
      <c r="AT1735" s="646"/>
      <c r="AU1735" s="616"/>
      <c r="AV1735" s="646"/>
      <c r="AW1735" s="646"/>
      <c r="AX1735" s="646"/>
      <c r="AY1735" s="646"/>
      <c r="AZ1735" s="646"/>
      <c r="BA1735" s="646"/>
      <c r="BB1735" s="646"/>
      <c r="BC1735" s="647"/>
      <c r="BD1735" s="646"/>
      <c r="BE1735" s="646"/>
      <c r="BF1735" s="646"/>
      <c r="BG1735" s="646"/>
      <c r="BH1735" s="647"/>
      <c r="BI1735" s="646"/>
      <c r="BJ1735" s="646"/>
      <c r="BK1735" s="646"/>
      <c r="BL1735" s="647"/>
      <c r="BM1735" s="1"/>
      <c r="BN1735" s="646"/>
      <c r="BO1735" s="646"/>
      <c r="BP1735" s="646"/>
      <c r="BQ1735" s="542"/>
      <c r="BR1735" s="649"/>
      <c r="BS1735" s="1010"/>
      <c r="BT1735" s="640"/>
      <c r="BU1735" s="651"/>
      <c r="BY1735" s="642"/>
    </row>
    <row r="1736" spans="1:77" s="652" customFormat="1" hidden="1">
      <c r="A1736" s="638"/>
      <c r="B1736" s="1523"/>
      <c r="C1736" s="1523"/>
      <c r="D1736" s="640"/>
      <c r="E1736" s="641"/>
      <c r="F1736" s="1109"/>
      <c r="G1736" s="642"/>
      <c r="H1736" s="643"/>
      <c r="I1736" s="644"/>
      <c r="J1736" s="645"/>
      <c r="K1736" s="1"/>
      <c r="L1736" s="1"/>
      <c r="M1736" s="1"/>
      <c r="N1736" s="1"/>
      <c r="O1736" s="646"/>
      <c r="P1736" s="646"/>
      <c r="Q1736" s="647"/>
      <c r="R1736" s="646"/>
      <c r="S1736" s="646"/>
      <c r="T1736" s="648"/>
      <c r="U1736" s="646"/>
      <c r="V1736" s="646"/>
      <c r="W1736" s="647"/>
      <c r="X1736" s="646"/>
      <c r="Y1736" s="646"/>
      <c r="Z1736" s="646"/>
      <c r="AA1736" s="1"/>
      <c r="AB1736" s="646"/>
      <c r="AC1736" s="646"/>
      <c r="AD1736" s="647"/>
      <c r="AE1736" s="647"/>
      <c r="AF1736" s="646"/>
      <c r="AG1736" s="646"/>
      <c r="AH1736" s="646"/>
      <c r="AI1736" s="1"/>
      <c r="AJ1736" s="646"/>
      <c r="AK1736" s="646"/>
      <c r="AL1736" s="646"/>
      <c r="AM1736" s="647"/>
      <c r="AN1736" s="646"/>
      <c r="AO1736" s="646"/>
      <c r="AP1736" s="646"/>
      <c r="AQ1736" s="647"/>
      <c r="AR1736" s="646"/>
      <c r="AS1736" s="646"/>
      <c r="AT1736" s="646"/>
      <c r="AU1736" s="616"/>
      <c r="AV1736" s="646"/>
      <c r="AW1736" s="646"/>
      <c r="AX1736" s="646"/>
      <c r="AY1736" s="646"/>
      <c r="AZ1736" s="646"/>
      <c r="BA1736" s="646"/>
      <c r="BB1736" s="646"/>
      <c r="BC1736" s="647"/>
      <c r="BD1736" s="646"/>
      <c r="BE1736" s="646"/>
      <c r="BF1736" s="646"/>
      <c r="BG1736" s="646"/>
      <c r="BH1736" s="647"/>
      <c r="BI1736" s="646"/>
      <c r="BJ1736" s="646"/>
      <c r="BK1736" s="646"/>
      <c r="BL1736" s="647"/>
      <c r="BM1736" s="1"/>
      <c r="BN1736" s="646"/>
      <c r="BO1736" s="646"/>
      <c r="BP1736" s="646"/>
      <c r="BQ1736" s="542"/>
      <c r="BR1736" s="649"/>
      <c r="BS1736" s="1010"/>
      <c r="BT1736" s="640"/>
      <c r="BU1736" s="651"/>
      <c r="BY1736" s="642"/>
    </row>
    <row r="1737" spans="1:77" s="593" customFormat="1" ht="14.25" hidden="1">
      <c r="B1737" s="594" t="s">
        <v>576</v>
      </c>
      <c r="C1737" s="807" t="s">
        <v>577</v>
      </c>
      <c r="D1737" s="596"/>
      <c r="E1737" s="597"/>
      <c r="F1737" s="596"/>
      <c r="G1737" s="598"/>
      <c r="H1737" s="599">
        <f t="shared" ref="H1737:BP1737" si="835">H1738+H1758</f>
        <v>6.73</v>
      </c>
      <c r="I1737" s="1019">
        <f t="shared" si="835"/>
        <v>0</v>
      </c>
      <c r="J1737" s="599">
        <f t="shared" si="835"/>
        <v>6.73</v>
      </c>
      <c r="K1737" s="599">
        <f t="shared" si="835"/>
        <v>3.02</v>
      </c>
      <c r="L1737" s="599">
        <f t="shared" si="835"/>
        <v>0</v>
      </c>
      <c r="M1737" s="599">
        <f t="shared" si="835"/>
        <v>0</v>
      </c>
      <c r="N1737" s="599">
        <f t="shared" si="835"/>
        <v>0</v>
      </c>
      <c r="O1737" s="599">
        <f t="shared" si="835"/>
        <v>0</v>
      </c>
      <c r="P1737" s="599">
        <f t="shared" si="835"/>
        <v>0</v>
      </c>
      <c r="Q1737" s="599">
        <f t="shared" si="835"/>
        <v>0</v>
      </c>
      <c r="R1737" s="596">
        <f t="shared" si="835"/>
        <v>0</v>
      </c>
      <c r="S1737" s="599">
        <f t="shared" si="835"/>
        <v>0</v>
      </c>
      <c r="T1737" s="599">
        <f t="shared" si="835"/>
        <v>0</v>
      </c>
      <c r="U1737" s="599">
        <f t="shared" si="835"/>
        <v>0</v>
      </c>
      <c r="V1737" s="599">
        <f t="shared" si="835"/>
        <v>0</v>
      </c>
      <c r="W1737" s="599">
        <f t="shared" si="835"/>
        <v>0</v>
      </c>
      <c r="X1737" s="599">
        <f t="shared" si="835"/>
        <v>0</v>
      </c>
      <c r="Y1737" s="599">
        <f t="shared" si="835"/>
        <v>3.02</v>
      </c>
      <c r="Z1737" s="599">
        <f t="shared" si="835"/>
        <v>0</v>
      </c>
      <c r="AA1737" s="599">
        <f t="shared" si="835"/>
        <v>3.71</v>
      </c>
      <c r="AB1737" s="599">
        <f t="shared" si="835"/>
        <v>0</v>
      </c>
      <c r="AC1737" s="599">
        <f t="shared" si="835"/>
        <v>0</v>
      </c>
      <c r="AD1737" s="599">
        <f t="shared" si="835"/>
        <v>0</v>
      </c>
      <c r="AE1737" s="599">
        <f t="shared" si="835"/>
        <v>0</v>
      </c>
      <c r="AF1737" s="599">
        <f t="shared" si="835"/>
        <v>0</v>
      </c>
      <c r="AG1737" s="599">
        <f t="shared" si="835"/>
        <v>2.61</v>
      </c>
      <c r="AH1737" s="599">
        <f t="shared" si="835"/>
        <v>0</v>
      </c>
      <c r="AI1737" s="599">
        <f t="shared" si="835"/>
        <v>0.84000000000000008</v>
      </c>
      <c r="AJ1737" s="599">
        <f t="shared" si="835"/>
        <v>0.28000000000000003</v>
      </c>
      <c r="AK1737" s="599">
        <f t="shared" si="835"/>
        <v>0</v>
      </c>
      <c r="AL1737" s="599">
        <f t="shared" si="835"/>
        <v>0</v>
      </c>
      <c r="AM1737" s="599">
        <f t="shared" si="835"/>
        <v>0</v>
      </c>
      <c r="AN1737" s="599">
        <f t="shared" si="835"/>
        <v>0</v>
      </c>
      <c r="AO1737" s="599">
        <f t="shared" si="835"/>
        <v>0</v>
      </c>
      <c r="AP1737" s="599">
        <f t="shared" si="835"/>
        <v>0.56000000000000005</v>
      </c>
      <c r="AQ1737" s="599">
        <f t="shared" si="835"/>
        <v>0</v>
      </c>
      <c r="AR1737" s="599">
        <f t="shared" si="835"/>
        <v>0</v>
      </c>
      <c r="AS1737" s="599">
        <f t="shared" si="835"/>
        <v>0</v>
      </c>
      <c r="AT1737" s="599">
        <f t="shared" si="835"/>
        <v>0</v>
      </c>
      <c r="AU1737" s="599">
        <f t="shared" si="835"/>
        <v>0</v>
      </c>
      <c r="AV1737" s="599">
        <f t="shared" si="835"/>
        <v>0</v>
      </c>
      <c r="AW1737" s="599">
        <f t="shared" si="835"/>
        <v>0</v>
      </c>
      <c r="AX1737" s="599">
        <f t="shared" si="835"/>
        <v>0</v>
      </c>
      <c r="AY1737" s="599">
        <f t="shared" si="835"/>
        <v>0</v>
      </c>
      <c r="AZ1737" s="599">
        <f t="shared" si="835"/>
        <v>0.26</v>
      </c>
      <c r="BA1737" s="599">
        <f t="shared" si="835"/>
        <v>0</v>
      </c>
      <c r="BB1737" s="599">
        <f t="shared" si="835"/>
        <v>0</v>
      </c>
      <c r="BC1737" s="599">
        <f t="shared" si="835"/>
        <v>0</v>
      </c>
      <c r="BD1737" s="599">
        <f t="shared" si="835"/>
        <v>0</v>
      </c>
      <c r="BE1737" s="599">
        <f t="shared" si="835"/>
        <v>0</v>
      </c>
      <c r="BF1737" s="599">
        <f t="shared" si="835"/>
        <v>0</v>
      </c>
      <c r="BG1737" s="599">
        <f t="shared" si="835"/>
        <v>0</v>
      </c>
      <c r="BH1737" s="599">
        <f t="shared" si="835"/>
        <v>0</v>
      </c>
      <c r="BI1737" s="599">
        <f t="shared" si="835"/>
        <v>0</v>
      </c>
      <c r="BJ1737" s="599">
        <f t="shared" si="835"/>
        <v>0</v>
      </c>
      <c r="BK1737" s="599">
        <f t="shared" si="835"/>
        <v>0</v>
      </c>
      <c r="BL1737" s="599">
        <f t="shared" si="835"/>
        <v>0</v>
      </c>
      <c r="BM1737" s="599">
        <f t="shared" si="835"/>
        <v>0</v>
      </c>
      <c r="BN1737" s="599">
        <f t="shared" si="835"/>
        <v>0</v>
      </c>
      <c r="BO1737" s="599">
        <f t="shared" si="835"/>
        <v>0</v>
      </c>
      <c r="BP1737" s="599">
        <f t="shared" si="835"/>
        <v>0</v>
      </c>
      <c r="BQ1737" s="601">
        <v>1</v>
      </c>
      <c r="BR1737" s="596"/>
    </row>
    <row r="1738" spans="1:77" s="559" customFormat="1" hidden="1">
      <c r="B1738" s="560"/>
      <c r="C1738" s="561" t="s">
        <v>2709</v>
      </c>
      <c r="D1738" s="562"/>
      <c r="E1738" s="563"/>
      <c r="F1738" s="562"/>
      <c r="G1738" s="564"/>
      <c r="H1738" s="565">
        <f>SUM(H1739:H1757)</f>
        <v>0</v>
      </c>
      <c r="I1738" s="565">
        <f t="shared" ref="I1738:BP1738" si="836">SUM(I1739:I1757)</f>
        <v>0</v>
      </c>
      <c r="J1738" s="565">
        <f t="shared" si="836"/>
        <v>0</v>
      </c>
      <c r="K1738" s="565">
        <f t="shared" si="836"/>
        <v>0</v>
      </c>
      <c r="L1738" s="565">
        <f t="shared" si="836"/>
        <v>0</v>
      </c>
      <c r="M1738" s="565">
        <f t="shared" si="836"/>
        <v>0</v>
      </c>
      <c r="N1738" s="565">
        <f t="shared" si="836"/>
        <v>0</v>
      </c>
      <c r="O1738" s="565">
        <f t="shared" si="836"/>
        <v>0</v>
      </c>
      <c r="P1738" s="565">
        <f t="shared" si="836"/>
        <v>0</v>
      </c>
      <c r="Q1738" s="565">
        <f t="shared" si="836"/>
        <v>0</v>
      </c>
      <c r="R1738" s="565">
        <f t="shared" si="836"/>
        <v>0</v>
      </c>
      <c r="S1738" s="565">
        <f t="shared" si="836"/>
        <v>0</v>
      </c>
      <c r="T1738" s="565">
        <f t="shared" si="836"/>
        <v>0</v>
      </c>
      <c r="U1738" s="565">
        <f t="shared" si="836"/>
        <v>0</v>
      </c>
      <c r="V1738" s="565">
        <f t="shared" si="836"/>
        <v>0</v>
      </c>
      <c r="W1738" s="565">
        <f t="shared" si="836"/>
        <v>0</v>
      </c>
      <c r="X1738" s="565">
        <f t="shared" si="836"/>
        <v>0</v>
      </c>
      <c r="Y1738" s="565">
        <f t="shared" si="836"/>
        <v>0</v>
      </c>
      <c r="Z1738" s="565">
        <f t="shared" si="836"/>
        <v>0</v>
      </c>
      <c r="AA1738" s="565">
        <f t="shared" si="836"/>
        <v>0</v>
      </c>
      <c r="AB1738" s="565">
        <f t="shared" si="836"/>
        <v>0</v>
      </c>
      <c r="AC1738" s="565">
        <f t="shared" si="836"/>
        <v>0</v>
      </c>
      <c r="AD1738" s="565">
        <f t="shared" si="836"/>
        <v>0</v>
      </c>
      <c r="AE1738" s="565">
        <f t="shared" si="836"/>
        <v>0</v>
      </c>
      <c r="AF1738" s="565">
        <f t="shared" si="836"/>
        <v>0</v>
      </c>
      <c r="AG1738" s="565">
        <f t="shared" si="836"/>
        <v>0</v>
      </c>
      <c r="AH1738" s="565">
        <f t="shared" si="836"/>
        <v>0</v>
      </c>
      <c r="AI1738" s="565">
        <f t="shared" si="836"/>
        <v>0</v>
      </c>
      <c r="AJ1738" s="565">
        <f t="shared" si="836"/>
        <v>0</v>
      </c>
      <c r="AK1738" s="565">
        <f t="shared" si="836"/>
        <v>0</v>
      </c>
      <c r="AL1738" s="565">
        <f t="shared" si="836"/>
        <v>0</v>
      </c>
      <c r="AM1738" s="565">
        <f t="shared" si="836"/>
        <v>0</v>
      </c>
      <c r="AN1738" s="565">
        <f t="shared" si="836"/>
        <v>0</v>
      </c>
      <c r="AO1738" s="565">
        <f t="shared" si="836"/>
        <v>0</v>
      </c>
      <c r="AP1738" s="565">
        <f t="shared" si="836"/>
        <v>0</v>
      </c>
      <c r="AQ1738" s="565">
        <f t="shared" si="836"/>
        <v>0</v>
      </c>
      <c r="AR1738" s="565">
        <f t="shared" si="836"/>
        <v>0</v>
      </c>
      <c r="AS1738" s="565">
        <f t="shared" si="836"/>
        <v>0</v>
      </c>
      <c r="AT1738" s="565">
        <f t="shared" si="836"/>
        <v>0</v>
      </c>
      <c r="AU1738" s="565">
        <f t="shared" si="836"/>
        <v>0</v>
      </c>
      <c r="AV1738" s="565">
        <f t="shared" si="836"/>
        <v>0</v>
      </c>
      <c r="AW1738" s="565">
        <f t="shared" si="836"/>
        <v>0</v>
      </c>
      <c r="AX1738" s="565">
        <f t="shared" si="836"/>
        <v>0</v>
      </c>
      <c r="AY1738" s="565">
        <f t="shared" si="836"/>
        <v>0</v>
      </c>
      <c r="AZ1738" s="565">
        <f t="shared" si="836"/>
        <v>0</v>
      </c>
      <c r="BA1738" s="565">
        <f t="shared" si="836"/>
        <v>0</v>
      </c>
      <c r="BB1738" s="565">
        <f t="shared" si="836"/>
        <v>0</v>
      </c>
      <c r="BC1738" s="565">
        <f t="shared" si="836"/>
        <v>0</v>
      </c>
      <c r="BD1738" s="565">
        <f t="shared" si="836"/>
        <v>0</v>
      </c>
      <c r="BE1738" s="565">
        <f t="shared" si="836"/>
        <v>0</v>
      </c>
      <c r="BF1738" s="565">
        <f t="shared" si="836"/>
        <v>0</v>
      </c>
      <c r="BG1738" s="565">
        <f t="shared" si="836"/>
        <v>0</v>
      </c>
      <c r="BH1738" s="565">
        <f t="shared" si="836"/>
        <v>0</v>
      </c>
      <c r="BI1738" s="565">
        <f t="shared" si="836"/>
        <v>0</v>
      </c>
      <c r="BJ1738" s="565">
        <f t="shared" si="836"/>
        <v>0</v>
      </c>
      <c r="BK1738" s="565">
        <f t="shared" si="836"/>
        <v>0</v>
      </c>
      <c r="BL1738" s="565">
        <f t="shared" si="836"/>
        <v>0</v>
      </c>
      <c r="BM1738" s="565">
        <f t="shared" si="836"/>
        <v>0</v>
      </c>
      <c r="BN1738" s="565">
        <f t="shared" si="836"/>
        <v>0</v>
      </c>
      <c r="BO1738" s="565">
        <f t="shared" si="836"/>
        <v>0</v>
      </c>
      <c r="BP1738" s="565">
        <f t="shared" si="836"/>
        <v>0</v>
      </c>
      <c r="BQ1738" s="568">
        <v>1</v>
      </c>
      <c r="BR1738" s="562"/>
    </row>
    <row r="1739" spans="1:77" hidden="1">
      <c r="A1739" s="569"/>
      <c r="B1739" s="541"/>
      <c r="C1739" s="570"/>
      <c r="D1739" s="571"/>
      <c r="E1739" s="572"/>
      <c r="F1739" s="571"/>
      <c r="G1739" s="573"/>
      <c r="H1739" s="574"/>
      <c r="I1739" s="546"/>
      <c r="J1739" s="573"/>
      <c r="K1739" s="571"/>
      <c r="L1739" s="571"/>
      <c r="M1739" s="571"/>
      <c r="N1739" s="571"/>
      <c r="O1739" s="571"/>
      <c r="P1739" s="571"/>
      <c r="Q1739" s="571"/>
      <c r="R1739" s="571"/>
      <c r="S1739" s="571"/>
      <c r="T1739" s="571"/>
      <c r="U1739" s="571"/>
      <c r="V1739" s="571"/>
      <c r="W1739" s="571"/>
      <c r="X1739" s="571"/>
      <c r="Y1739" s="571"/>
      <c r="Z1739" s="571"/>
      <c r="AA1739" s="571"/>
      <c r="AB1739" s="571"/>
      <c r="AC1739" s="571"/>
      <c r="AD1739" s="571"/>
      <c r="AE1739" s="571"/>
      <c r="AF1739" s="571"/>
      <c r="AG1739" s="571"/>
      <c r="AH1739" s="571"/>
      <c r="AI1739" s="571"/>
      <c r="AJ1739" s="571"/>
      <c r="AK1739" s="571"/>
      <c r="AL1739" s="571"/>
      <c r="AM1739" s="571"/>
      <c r="AN1739" s="571"/>
      <c r="AO1739" s="571"/>
      <c r="AP1739" s="571"/>
      <c r="AQ1739" s="571"/>
      <c r="AR1739" s="571"/>
      <c r="AS1739" s="571"/>
      <c r="AT1739" s="571"/>
      <c r="AU1739" s="567"/>
      <c r="AV1739" s="571"/>
      <c r="AW1739" s="571"/>
      <c r="AX1739" s="571"/>
      <c r="AY1739" s="571"/>
      <c r="AZ1739" s="571"/>
      <c r="BA1739" s="571"/>
      <c r="BB1739" s="571"/>
      <c r="BC1739" s="571"/>
      <c r="BD1739" s="571"/>
      <c r="BE1739" s="571"/>
      <c r="BF1739" s="571"/>
      <c r="BG1739" s="571"/>
      <c r="BH1739" s="571"/>
      <c r="BI1739" s="571"/>
      <c r="BJ1739" s="571"/>
      <c r="BK1739" s="571"/>
      <c r="BL1739" s="571"/>
      <c r="BM1739" s="571"/>
      <c r="BN1739" s="571"/>
      <c r="BO1739" s="571"/>
      <c r="BP1739" s="571"/>
      <c r="BQ1739" s="542"/>
      <c r="BR1739" s="571"/>
      <c r="BS1739" s="1524"/>
      <c r="BT1739" s="569"/>
      <c r="BU1739" s="569"/>
    </row>
    <row r="1740" spans="1:77" hidden="1">
      <c r="A1740" s="569"/>
      <c r="B1740" s="541"/>
      <c r="C1740" s="570"/>
      <c r="D1740" s="571"/>
      <c r="E1740" s="572"/>
      <c r="F1740" s="571"/>
      <c r="G1740" s="573"/>
      <c r="H1740" s="574"/>
      <c r="I1740" s="546"/>
      <c r="J1740" s="573"/>
      <c r="K1740" s="571"/>
      <c r="L1740" s="571"/>
      <c r="M1740" s="571"/>
      <c r="N1740" s="571"/>
      <c r="O1740" s="571"/>
      <c r="P1740" s="571"/>
      <c r="Q1740" s="571"/>
      <c r="R1740" s="571"/>
      <c r="S1740" s="571"/>
      <c r="T1740" s="571"/>
      <c r="U1740" s="571"/>
      <c r="V1740" s="571"/>
      <c r="W1740" s="571"/>
      <c r="X1740" s="571"/>
      <c r="Y1740" s="571"/>
      <c r="Z1740" s="571"/>
      <c r="AA1740" s="571"/>
      <c r="AB1740" s="571"/>
      <c r="AC1740" s="571"/>
      <c r="AD1740" s="571"/>
      <c r="AE1740" s="571"/>
      <c r="AF1740" s="571"/>
      <c r="AG1740" s="571"/>
      <c r="AH1740" s="571"/>
      <c r="AI1740" s="571"/>
      <c r="AJ1740" s="571"/>
      <c r="AK1740" s="571"/>
      <c r="AL1740" s="571"/>
      <c r="AM1740" s="571"/>
      <c r="AN1740" s="571"/>
      <c r="AO1740" s="571"/>
      <c r="AP1740" s="571"/>
      <c r="AQ1740" s="571"/>
      <c r="AR1740" s="571"/>
      <c r="AS1740" s="571"/>
      <c r="AT1740" s="571"/>
      <c r="AU1740" s="567"/>
      <c r="AV1740" s="571"/>
      <c r="AW1740" s="571"/>
      <c r="AX1740" s="571"/>
      <c r="AY1740" s="571"/>
      <c r="AZ1740" s="571"/>
      <c r="BA1740" s="571"/>
      <c r="BB1740" s="571"/>
      <c r="BC1740" s="571"/>
      <c r="BD1740" s="571"/>
      <c r="BE1740" s="571"/>
      <c r="BF1740" s="571"/>
      <c r="BG1740" s="571"/>
      <c r="BH1740" s="571"/>
      <c r="BI1740" s="571"/>
      <c r="BJ1740" s="571"/>
      <c r="BK1740" s="571"/>
      <c r="BL1740" s="571"/>
      <c r="BM1740" s="571"/>
      <c r="BN1740" s="571"/>
      <c r="BO1740" s="571"/>
      <c r="BP1740" s="571"/>
      <c r="BQ1740" s="542"/>
      <c r="BR1740" s="571"/>
      <c r="BS1740" s="1524"/>
      <c r="BT1740" s="569"/>
      <c r="BU1740" s="569"/>
    </row>
    <row r="1741" spans="1:77" hidden="1">
      <c r="A1741" s="569"/>
      <c r="B1741" s="541"/>
      <c r="C1741" s="570"/>
      <c r="D1741" s="571"/>
      <c r="E1741" s="572"/>
      <c r="F1741" s="571"/>
      <c r="G1741" s="573"/>
      <c r="H1741" s="574"/>
      <c r="I1741" s="546"/>
      <c r="J1741" s="573"/>
      <c r="K1741" s="571"/>
      <c r="L1741" s="571"/>
      <c r="M1741" s="571"/>
      <c r="N1741" s="571"/>
      <c r="O1741" s="571"/>
      <c r="P1741" s="571"/>
      <c r="Q1741" s="571"/>
      <c r="R1741" s="571"/>
      <c r="S1741" s="571"/>
      <c r="T1741" s="571"/>
      <c r="U1741" s="571"/>
      <c r="V1741" s="571"/>
      <c r="W1741" s="571"/>
      <c r="X1741" s="571"/>
      <c r="Y1741" s="571"/>
      <c r="Z1741" s="571"/>
      <c r="AA1741" s="571"/>
      <c r="AB1741" s="571"/>
      <c r="AC1741" s="571"/>
      <c r="AD1741" s="571"/>
      <c r="AE1741" s="571"/>
      <c r="AF1741" s="571"/>
      <c r="AG1741" s="571"/>
      <c r="AH1741" s="571"/>
      <c r="AI1741" s="571"/>
      <c r="AJ1741" s="571"/>
      <c r="AK1741" s="571"/>
      <c r="AL1741" s="571"/>
      <c r="AM1741" s="571"/>
      <c r="AN1741" s="571"/>
      <c r="AO1741" s="571"/>
      <c r="AP1741" s="571"/>
      <c r="AQ1741" s="571"/>
      <c r="AR1741" s="571"/>
      <c r="AS1741" s="571"/>
      <c r="AT1741" s="571"/>
      <c r="AU1741" s="567"/>
      <c r="AV1741" s="571"/>
      <c r="AW1741" s="571"/>
      <c r="AX1741" s="571"/>
      <c r="AY1741" s="571"/>
      <c r="AZ1741" s="571"/>
      <c r="BA1741" s="571"/>
      <c r="BB1741" s="571"/>
      <c r="BC1741" s="571"/>
      <c r="BD1741" s="571"/>
      <c r="BE1741" s="571"/>
      <c r="BF1741" s="571"/>
      <c r="BG1741" s="571"/>
      <c r="BH1741" s="571"/>
      <c r="BI1741" s="571"/>
      <c r="BJ1741" s="571"/>
      <c r="BK1741" s="571"/>
      <c r="BL1741" s="571"/>
      <c r="BM1741" s="571"/>
      <c r="BN1741" s="571"/>
      <c r="BO1741" s="571"/>
      <c r="BP1741" s="571"/>
      <c r="BQ1741" s="542"/>
      <c r="BR1741" s="571"/>
      <c r="BS1741" s="1524"/>
      <c r="BT1741" s="569"/>
      <c r="BU1741" s="569"/>
    </row>
    <row r="1742" spans="1:77" hidden="1">
      <c r="A1742" s="569"/>
      <c r="B1742" s="541"/>
      <c r="C1742" s="570"/>
      <c r="D1742" s="571"/>
      <c r="E1742" s="572"/>
      <c r="F1742" s="571"/>
      <c r="G1742" s="573"/>
      <c r="H1742" s="574"/>
      <c r="I1742" s="546"/>
      <c r="J1742" s="573"/>
      <c r="K1742" s="571"/>
      <c r="L1742" s="571"/>
      <c r="M1742" s="571"/>
      <c r="N1742" s="571"/>
      <c r="O1742" s="571"/>
      <c r="P1742" s="571"/>
      <c r="Q1742" s="571"/>
      <c r="R1742" s="571"/>
      <c r="S1742" s="571"/>
      <c r="T1742" s="571"/>
      <c r="U1742" s="571"/>
      <c r="V1742" s="571"/>
      <c r="W1742" s="571"/>
      <c r="X1742" s="571"/>
      <c r="Y1742" s="571"/>
      <c r="Z1742" s="571"/>
      <c r="AA1742" s="571"/>
      <c r="AB1742" s="571"/>
      <c r="AC1742" s="571"/>
      <c r="AD1742" s="571"/>
      <c r="AE1742" s="571"/>
      <c r="AF1742" s="571"/>
      <c r="AG1742" s="571"/>
      <c r="AH1742" s="571"/>
      <c r="AI1742" s="571"/>
      <c r="AJ1742" s="571"/>
      <c r="AK1742" s="571"/>
      <c r="AL1742" s="571"/>
      <c r="AM1742" s="571"/>
      <c r="AN1742" s="571"/>
      <c r="AO1742" s="571"/>
      <c r="AP1742" s="571"/>
      <c r="AQ1742" s="571"/>
      <c r="AR1742" s="571"/>
      <c r="AS1742" s="571"/>
      <c r="AT1742" s="571"/>
      <c r="AU1742" s="567"/>
      <c r="AV1742" s="571"/>
      <c r="AW1742" s="571"/>
      <c r="AX1742" s="571"/>
      <c r="AY1742" s="571"/>
      <c r="AZ1742" s="571"/>
      <c r="BA1742" s="571"/>
      <c r="BB1742" s="571"/>
      <c r="BC1742" s="571"/>
      <c r="BD1742" s="571"/>
      <c r="BE1742" s="571"/>
      <c r="BF1742" s="571"/>
      <c r="BG1742" s="571"/>
      <c r="BH1742" s="571"/>
      <c r="BI1742" s="571"/>
      <c r="BJ1742" s="571"/>
      <c r="BK1742" s="571"/>
      <c r="BL1742" s="571"/>
      <c r="BM1742" s="571"/>
      <c r="BN1742" s="571"/>
      <c r="BO1742" s="571"/>
      <c r="BP1742" s="571"/>
      <c r="BQ1742" s="542"/>
      <c r="BR1742" s="571"/>
      <c r="BS1742" s="1524"/>
      <c r="BT1742" s="569"/>
      <c r="BU1742" s="569"/>
    </row>
    <row r="1743" spans="1:77" hidden="1">
      <c r="A1743" s="569"/>
      <c r="B1743" s="541"/>
      <c r="C1743" s="570"/>
      <c r="D1743" s="571"/>
      <c r="E1743" s="572"/>
      <c r="F1743" s="571"/>
      <c r="G1743" s="573"/>
      <c r="H1743" s="574"/>
      <c r="I1743" s="546"/>
      <c r="J1743" s="573"/>
      <c r="K1743" s="571"/>
      <c r="L1743" s="571"/>
      <c r="M1743" s="571"/>
      <c r="N1743" s="571"/>
      <c r="O1743" s="571"/>
      <c r="P1743" s="571"/>
      <c r="Q1743" s="571"/>
      <c r="R1743" s="571"/>
      <c r="S1743" s="571"/>
      <c r="T1743" s="571"/>
      <c r="U1743" s="571"/>
      <c r="V1743" s="571"/>
      <c r="W1743" s="571"/>
      <c r="X1743" s="571"/>
      <c r="Y1743" s="571"/>
      <c r="Z1743" s="571"/>
      <c r="AA1743" s="571"/>
      <c r="AB1743" s="571"/>
      <c r="AC1743" s="571"/>
      <c r="AD1743" s="571"/>
      <c r="AE1743" s="571"/>
      <c r="AF1743" s="571"/>
      <c r="AG1743" s="571"/>
      <c r="AH1743" s="571"/>
      <c r="AI1743" s="571"/>
      <c r="AJ1743" s="571"/>
      <c r="AK1743" s="571"/>
      <c r="AL1743" s="571"/>
      <c r="AM1743" s="571"/>
      <c r="AN1743" s="571"/>
      <c r="AO1743" s="571"/>
      <c r="AP1743" s="571"/>
      <c r="AQ1743" s="571"/>
      <c r="AR1743" s="571"/>
      <c r="AS1743" s="571"/>
      <c r="AT1743" s="571"/>
      <c r="AU1743" s="567"/>
      <c r="AV1743" s="571"/>
      <c r="AW1743" s="571"/>
      <c r="AX1743" s="571"/>
      <c r="AY1743" s="571"/>
      <c r="AZ1743" s="571"/>
      <c r="BA1743" s="571"/>
      <c r="BB1743" s="571"/>
      <c r="BC1743" s="571"/>
      <c r="BD1743" s="571"/>
      <c r="BE1743" s="571"/>
      <c r="BF1743" s="571"/>
      <c r="BG1743" s="571"/>
      <c r="BH1743" s="571"/>
      <c r="BI1743" s="571"/>
      <c r="BJ1743" s="571"/>
      <c r="BK1743" s="571"/>
      <c r="BL1743" s="571"/>
      <c r="BM1743" s="571"/>
      <c r="BN1743" s="571"/>
      <c r="BO1743" s="571"/>
      <c r="BP1743" s="571"/>
      <c r="BQ1743" s="542"/>
      <c r="BR1743" s="571"/>
      <c r="BS1743" s="1524"/>
      <c r="BT1743" s="569"/>
      <c r="BU1743" s="569"/>
    </row>
    <row r="1744" spans="1:77" hidden="1">
      <c r="A1744" s="569"/>
      <c r="B1744" s="541"/>
      <c r="C1744" s="570"/>
      <c r="D1744" s="571"/>
      <c r="E1744" s="572"/>
      <c r="F1744" s="571"/>
      <c r="G1744" s="573"/>
      <c r="H1744" s="574"/>
      <c r="I1744" s="546"/>
      <c r="J1744" s="573"/>
      <c r="K1744" s="571"/>
      <c r="L1744" s="571"/>
      <c r="M1744" s="571"/>
      <c r="N1744" s="571"/>
      <c r="O1744" s="571"/>
      <c r="P1744" s="571"/>
      <c r="Q1744" s="571"/>
      <c r="R1744" s="571"/>
      <c r="S1744" s="571"/>
      <c r="T1744" s="571"/>
      <c r="U1744" s="571"/>
      <c r="V1744" s="571"/>
      <c r="W1744" s="571"/>
      <c r="X1744" s="571"/>
      <c r="Y1744" s="571"/>
      <c r="Z1744" s="571"/>
      <c r="AA1744" s="571"/>
      <c r="AB1744" s="571"/>
      <c r="AC1744" s="571"/>
      <c r="AD1744" s="571"/>
      <c r="AE1744" s="571"/>
      <c r="AF1744" s="571"/>
      <c r="AG1744" s="571"/>
      <c r="AH1744" s="571"/>
      <c r="AI1744" s="571"/>
      <c r="AJ1744" s="571"/>
      <c r="AK1744" s="571"/>
      <c r="AL1744" s="571"/>
      <c r="AM1744" s="571"/>
      <c r="AN1744" s="571"/>
      <c r="AO1744" s="571"/>
      <c r="AP1744" s="571"/>
      <c r="AQ1744" s="571"/>
      <c r="AR1744" s="571"/>
      <c r="AS1744" s="571"/>
      <c r="AT1744" s="571"/>
      <c r="AU1744" s="567"/>
      <c r="AV1744" s="571"/>
      <c r="AW1744" s="571"/>
      <c r="AX1744" s="571"/>
      <c r="AY1744" s="571"/>
      <c r="AZ1744" s="571"/>
      <c r="BA1744" s="571"/>
      <c r="BB1744" s="571"/>
      <c r="BC1744" s="571"/>
      <c r="BD1744" s="571"/>
      <c r="BE1744" s="571"/>
      <c r="BF1744" s="571"/>
      <c r="BG1744" s="571"/>
      <c r="BH1744" s="571"/>
      <c r="BI1744" s="571"/>
      <c r="BJ1744" s="571"/>
      <c r="BK1744" s="571"/>
      <c r="BL1744" s="571"/>
      <c r="BM1744" s="571"/>
      <c r="BN1744" s="571"/>
      <c r="BO1744" s="571"/>
      <c r="BP1744" s="571"/>
      <c r="BQ1744" s="542"/>
      <c r="BR1744" s="571"/>
      <c r="BS1744" s="1524"/>
      <c r="BT1744" s="569"/>
      <c r="BU1744" s="569"/>
    </row>
    <row r="1745" spans="1:77" hidden="1">
      <c r="A1745" s="569"/>
      <c r="B1745" s="541"/>
      <c r="C1745" s="570"/>
      <c r="D1745" s="571"/>
      <c r="E1745" s="572"/>
      <c r="F1745" s="571"/>
      <c r="G1745" s="573"/>
      <c r="H1745" s="574"/>
      <c r="I1745" s="546"/>
      <c r="J1745" s="573"/>
      <c r="K1745" s="571"/>
      <c r="L1745" s="571"/>
      <c r="M1745" s="571"/>
      <c r="N1745" s="571"/>
      <c r="O1745" s="571"/>
      <c r="P1745" s="571"/>
      <c r="Q1745" s="571"/>
      <c r="R1745" s="571"/>
      <c r="S1745" s="571"/>
      <c r="T1745" s="571"/>
      <c r="U1745" s="571"/>
      <c r="V1745" s="571"/>
      <c r="W1745" s="571"/>
      <c r="X1745" s="571"/>
      <c r="Y1745" s="571"/>
      <c r="Z1745" s="571"/>
      <c r="AA1745" s="571"/>
      <c r="AB1745" s="571"/>
      <c r="AC1745" s="571"/>
      <c r="AD1745" s="571"/>
      <c r="AE1745" s="571"/>
      <c r="AF1745" s="571"/>
      <c r="AG1745" s="571"/>
      <c r="AH1745" s="571"/>
      <c r="AI1745" s="571"/>
      <c r="AJ1745" s="571"/>
      <c r="AK1745" s="571"/>
      <c r="AL1745" s="571"/>
      <c r="AM1745" s="571"/>
      <c r="AN1745" s="571"/>
      <c r="AO1745" s="571"/>
      <c r="AP1745" s="571"/>
      <c r="AQ1745" s="571"/>
      <c r="AR1745" s="571"/>
      <c r="AS1745" s="571"/>
      <c r="AT1745" s="571"/>
      <c r="AU1745" s="567"/>
      <c r="AV1745" s="571"/>
      <c r="AW1745" s="571"/>
      <c r="AX1745" s="571"/>
      <c r="AY1745" s="571"/>
      <c r="AZ1745" s="571"/>
      <c r="BA1745" s="571"/>
      <c r="BB1745" s="571"/>
      <c r="BC1745" s="571"/>
      <c r="BD1745" s="571"/>
      <c r="BE1745" s="571"/>
      <c r="BF1745" s="571"/>
      <c r="BG1745" s="571"/>
      <c r="BH1745" s="571"/>
      <c r="BI1745" s="571"/>
      <c r="BJ1745" s="571"/>
      <c r="BK1745" s="571"/>
      <c r="BL1745" s="571"/>
      <c r="BM1745" s="571"/>
      <c r="BN1745" s="571"/>
      <c r="BO1745" s="571"/>
      <c r="BP1745" s="571"/>
      <c r="BQ1745" s="542"/>
      <c r="BR1745" s="571"/>
      <c r="BS1745" s="1524"/>
      <c r="BT1745" s="569"/>
      <c r="BU1745" s="569"/>
    </row>
    <row r="1746" spans="1:77" hidden="1">
      <c r="A1746" s="569"/>
      <c r="B1746" s="541"/>
      <c r="C1746" s="570"/>
      <c r="D1746" s="571"/>
      <c r="E1746" s="572"/>
      <c r="F1746" s="571"/>
      <c r="G1746" s="573"/>
      <c r="H1746" s="574"/>
      <c r="I1746" s="546"/>
      <c r="J1746" s="573"/>
      <c r="K1746" s="571"/>
      <c r="L1746" s="571"/>
      <c r="M1746" s="571"/>
      <c r="N1746" s="571"/>
      <c r="O1746" s="571"/>
      <c r="P1746" s="571"/>
      <c r="Q1746" s="571"/>
      <c r="R1746" s="571"/>
      <c r="S1746" s="571"/>
      <c r="T1746" s="571"/>
      <c r="U1746" s="571"/>
      <c r="V1746" s="571"/>
      <c r="W1746" s="571"/>
      <c r="X1746" s="571"/>
      <c r="Y1746" s="571"/>
      <c r="Z1746" s="571"/>
      <c r="AA1746" s="571"/>
      <c r="AB1746" s="571"/>
      <c r="AC1746" s="571"/>
      <c r="AD1746" s="571"/>
      <c r="AE1746" s="571"/>
      <c r="AF1746" s="571"/>
      <c r="AG1746" s="571"/>
      <c r="AH1746" s="571"/>
      <c r="AI1746" s="571"/>
      <c r="AJ1746" s="571"/>
      <c r="AK1746" s="571"/>
      <c r="AL1746" s="571"/>
      <c r="AM1746" s="571"/>
      <c r="AN1746" s="571"/>
      <c r="AO1746" s="571"/>
      <c r="AP1746" s="571"/>
      <c r="AQ1746" s="571"/>
      <c r="AR1746" s="571"/>
      <c r="AS1746" s="571"/>
      <c r="AT1746" s="571"/>
      <c r="AU1746" s="567"/>
      <c r="AV1746" s="571"/>
      <c r="AW1746" s="571"/>
      <c r="AX1746" s="571"/>
      <c r="AY1746" s="571"/>
      <c r="AZ1746" s="571"/>
      <c r="BA1746" s="571"/>
      <c r="BB1746" s="571"/>
      <c r="BC1746" s="571"/>
      <c r="BD1746" s="571"/>
      <c r="BE1746" s="571"/>
      <c r="BF1746" s="571"/>
      <c r="BG1746" s="571"/>
      <c r="BH1746" s="571"/>
      <c r="BI1746" s="571"/>
      <c r="BJ1746" s="571"/>
      <c r="BK1746" s="571"/>
      <c r="BL1746" s="571"/>
      <c r="BM1746" s="571"/>
      <c r="BN1746" s="571"/>
      <c r="BO1746" s="571"/>
      <c r="BP1746" s="571"/>
      <c r="BQ1746" s="542"/>
      <c r="BR1746" s="571"/>
      <c r="BS1746" s="1524"/>
      <c r="BT1746" s="569"/>
      <c r="BU1746" s="569"/>
    </row>
    <row r="1747" spans="1:77" hidden="1">
      <c r="A1747" s="569"/>
      <c r="B1747" s="541"/>
      <c r="C1747" s="570"/>
      <c r="D1747" s="571"/>
      <c r="E1747" s="572"/>
      <c r="F1747" s="571"/>
      <c r="G1747" s="573"/>
      <c r="H1747" s="574"/>
      <c r="I1747" s="546"/>
      <c r="J1747" s="573"/>
      <c r="K1747" s="571"/>
      <c r="L1747" s="571"/>
      <c r="M1747" s="571"/>
      <c r="N1747" s="571"/>
      <c r="O1747" s="571"/>
      <c r="P1747" s="571"/>
      <c r="Q1747" s="571"/>
      <c r="R1747" s="571"/>
      <c r="S1747" s="571"/>
      <c r="T1747" s="571"/>
      <c r="U1747" s="571"/>
      <c r="V1747" s="571"/>
      <c r="W1747" s="571"/>
      <c r="X1747" s="571"/>
      <c r="Y1747" s="571"/>
      <c r="Z1747" s="571"/>
      <c r="AA1747" s="571"/>
      <c r="AB1747" s="571"/>
      <c r="AC1747" s="571"/>
      <c r="AD1747" s="571"/>
      <c r="AE1747" s="571"/>
      <c r="AF1747" s="571"/>
      <c r="AG1747" s="571"/>
      <c r="AH1747" s="571"/>
      <c r="AI1747" s="571"/>
      <c r="AJ1747" s="571"/>
      <c r="AK1747" s="571"/>
      <c r="AL1747" s="571"/>
      <c r="AM1747" s="571"/>
      <c r="AN1747" s="571"/>
      <c r="AO1747" s="571"/>
      <c r="AP1747" s="571"/>
      <c r="AQ1747" s="571"/>
      <c r="AR1747" s="571"/>
      <c r="AS1747" s="571"/>
      <c r="AT1747" s="571"/>
      <c r="AU1747" s="567"/>
      <c r="AV1747" s="571"/>
      <c r="AW1747" s="571"/>
      <c r="AX1747" s="571"/>
      <c r="AY1747" s="571"/>
      <c r="AZ1747" s="571"/>
      <c r="BA1747" s="571"/>
      <c r="BB1747" s="571"/>
      <c r="BC1747" s="571"/>
      <c r="BD1747" s="571"/>
      <c r="BE1747" s="571"/>
      <c r="BF1747" s="571"/>
      <c r="BG1747" s="571"/>
      <c r="BH1747" s="571"/>
      <c r="BI1747" s="571"/>
      <c r="BJ1747" s="571"/>
      <c r="BK1747" s="571"/>
      <c r="BL1747" s="571"/>
      <c r="BM1747" s="571"/>
      <c r="BN1747" s="571"/>
      <c r="BO1747" s="571"/>
      <c r="BP1747" s="571"/>
      <c r="BQ1747" s="542"/>
      <c r="BR1747" s="571"/>
      <c r="BS1747" s="1524"/>
      <c r="BT1747" s="569"/>
      <c r="BU1747" s="569"/>
    </row>
    <row r="1748" spans="1:77" hidden="1">
      <c r="A1748" s="569"/>
      <c r="B1748" s="541"/>
      <c r="C1748" s="570"/>
      <c r="D1748" s="571"/>
      <c r="E1748" s="572"/>
      <c r="F1748" s="571"/>
      <c r="G1748" s="573"/>
      <c r="H1748" s="574"/>
      <c r="I1748" s="546"/>
      <c r="J1748" s="573"/>
      <c r="K1748" s="571"/>
      <c r="L1748" s="571"/>
      <c r="M1748" s="571"/>
      <c r="N1748" s="571"/>
      <c r="O1748" s="571"/>
      <c r="P1748" s="571"/>
      <c r="Q1748" s="571"/>
      <c r="R1748" s="571"/>
      <c r="S1748" s="571"/>
      <c r="T1748" s="571"/>
      <c r="U1748" s="571"/>
      <c r="V1748" s="571"/>
      <c r="W1748" s="571"/>
      <c r="X1748" s="571"/>
      <c r="Y1748" s="571"/>
      <c r="Z1748" s="571"/>
      <c r="AA1748" s="571"/>
      <c r="AB1748" s="571"/>
      <c r="AC1748" s="571"/>
      <c r="AD1748" s="571"/>
      <c r="AE1748" s="571"/>
      <c r="AF1748" s="571"/>
      <c r="AG1748" s="571"/>
      <c r="AH1748" s="571"/>
      <c r="AI1748" s="571"/>
      <c r="AJ1748" s="571"/>
      <c r="AK1748" s="571"/>
      <c r="AL1748" s="571"/>
      <c r="AM1748" s="571"/>
      <c r="AN1748" s="571"/>
      <c r="AO1748" s="571"/>
      <c r="AP1748" s="571"/>
      <c r="AQ1748" s="571"/>
      <c r="AR1748" s="571"/>
      <c r="AS1748" s="571"/>
      <c r="AT1748" s="571"/>
      <c r="AU1748" s="567"/>
      <c r="AV1748" s="571"/>
      <c r="AW1748" s="571"/>
      <c r="AX1748" s="571"/>
      <c r="AY1748" s="571"/>
      <c r="AZ1748" s="571"/>
      <c r="BA1748" s="571"/>
      <c r="BB1748" s="571"/>
      <c r="BC1748" s="571"/>
      <c r="BD1748" s="571"/>
      <c r="BE1748" s="571"/>
      <c r="BF1748" s="571"/>
      <c r="BG1748" s="571"/>
      <c r="BH1748" s="571"/>
      <c r="BI1748" s="571"/>
      <c r="BJ1748" s="571"/>
      <c r="BK1748" s="571"/>
      <c r="BL1748" s="571"/>
      <c r="BM1748" s="571"/>
      <c r="BN1748" s="571"/>
      <c r="BO1748" s="571"/>
      <c r="BP1748" s="571"/>
      <c r="BQ1748" s="542"/>
      <c r="BR1748" s="571"/>
      <c r="BS1748" s="1524"/>
      <c r="BT1748" s="569"/>
      <c r="BU1748" s="569"/>
    </row>
    <row r="1749" spans="1:77" hidden="1">
      <c r="A1749" s="569"/>
      <c r="B1749" s="541"/>
      <c r="C1749" s="570"/>
      <c r="D1749" s="571"/>
      <c r="E1749" s="572"/>
      <c r="F1749" s="571"/>
      <c r="G1749" s="573"/>
      <c r="H1749" s="574"/>
      <c r="I1749" s="546"/>
      <c r="J1749" s="573"/>
      <c r="K1749" s="571"/>
      <c r="L1749" s="571"/>
      <c r="M1749" s="571"/>
      <c r="N1749" s="571"/>
      <c r="O1749" s="571"/>
      <c r="P1749" s="571"/>
      <c r="Q1749" s="571"/>
      <c r="R1749" s="571"/>
      <c r="S1749" s="571"/>
      <c r="T1749" s="571"/>
      <c r="U1749" s="571"/>
      <c r="V1749" s="571"/>
      <c r="W1749" s="571"/>
      <c r="X1749" s="571"/>
      <c r="Y1749" s="571"/>
      <c r="Z1749" s="571"/>
      <c r="AA1749" s="571"/>
      <c r="AB1749" s="571"/>
      <c r="AC1749" s="571"/>
      <c r="AD1749" s="571"/>
      <c r="AE1749" s="571"/>
      <c r="AF1749" s="571"/>
      <c r="AG1749" s="571"/>
      <c r="AH1749" s="571"/>
      <c r="AI1749" s="571"/>
      <c r="AJ1749" s="571"/>
      <c r="AK1749" s="571"/>
      <c r="AL1749" s="571"/>
      <c r="AM1749" s="571"/>
      <c r="AN1749" s="571"/>
      <c r="AO1749" s="571"/>
      <c r="AP1749" s="571"/>
      <c r="AQ1749" s="571"/>
      <c r="AR1749" s="571"/>
      <c r="AS1749" s="571"/>
      <c r="AT1749" s="571"/>
      <c r="AU1749" s="567"/>
      <c r="AV1749" s="571"/>
      <c r="AW1749" s="571"/>
      <c r="AX1749" s="571"/>
      <c r="AY1749" s="571"/>
      <c r="AZ1749" s="571"/>
      <c r="BA1749" s="571"/>
      <c r="BB1749" s="571"/>
      <c r="BC1749" s="571"/>
      <c r="BD1749" s="571"/>
      <c r="BE1749" s="571"/>
      <c r="BF1749" s="571"/>
      <c r="BG1749" s="571"/>
      <c r="BH1749" s="571"/>
      <c r="BI1749" s="571"/>
      <c r="BJ1749" s="571"/>
      <c r="BK1749" s="571"/>
      <c r="BL1749" s="571"/>
      <c r="BM1749" s="571"/>
      <c r="BN1749" s="571"/>
      <c r="BO1749" s="571"/>
      <c r="BP1749" s="571"/>
      <c r="BQ1749" s="542"/>
      <c r="BR1749" s="571"/>
      <c r="BS1749" s="1524"/>
      <c r="BT1749" s="569"/>
      <c r="BU1749" s="569"/>
    </row>
    <row r="1750" spans="1:77" hidden="1">
      <c r="A1750" s="569"/>
      <c r="B1750" s="541"/>
      <c r="C1750" s="570"/>
      <c r="D1750" s="571"/>
      <c r="E1750" s="572"/>
      <c r="F1750" s="571"/>
      <c r="G1750" s="573"/>
      <c r="H1750" s="574"/>
      <c r="I1750" s="546"/>
      <c r="J1750" s="573"/>
      <c r="K1750" s="571"/>
      <c r="L1750" s="571"/>
      <c r="M1750" s="571"/>
      <c r="N1750" s="571"/>
      <c r="O1750" s="571"/>
      <c r="P1750" s="571"/>
      <c r="Q1750" s="571"/>
      <c r="R1750" s="571"/>
      <c r="S1750" s="571"/>
      <c r="T1750" s="571"/>
      <c r="U1750" s="571"/>
      <c r="V1750" s="571"/>
      <c r="W1750" s="571"/>
      <c r="X1750" s="571"/>
      <c r="Y1750" s="571"/>
      <c r="Z1750" s="571"/>
      <c r="AA1750" s="571"/>
      <c r="AB1750" s="571"/>
      <c r="AC1750" s="571"/>
      <c r="AD1750" s="571"/>
      <c r="AE1750" s="571"/>
      <c r="AF1750" s="571"/>
      <c r="AG1750" s="571"/>
      <c r="AH1750" s="571"/>
      <c r="AI1750" s="571"/>
      <c r="AJ1750" s="571"/>
      <c r="AK1750" s="571"/>
      <c r="AL1750" s="571"/>
      <c r="AM1750" s="571"/>
      <c r="AN1750" s="571"/>
      <c r="AO1750" s="571"/>
      <c r="AP1750" s="571"/>
      <c r="AQ1750" s="571"/>
      <c r="AR1750" s="571"/>
      <c r="AS1750" s="571"/>
      <c r="AT1750" s="571"/>
      <c r="AU1750" s="567"/>
      <c r="AV1750" s="571"/>
      <c r="AW1750" s="571"/>
      <c r="AX1750" s="571"/>
      <c r="AY1750" s="571"/>
      <c r="AZ1750" s="571"/>
      <c r="BA1750" s="571"/>
      <c r="BB1750" s="571"/>
      <c r="BC1750" s="571"/>
      <c r="BD1750" s="571"/>
      <c r="BE1750" s="571"/>
      <c r="BF1750" s="571"/>
      <c r="BG1750" s="571"/>
      <c r="BH1750" s="571"/>
      <c r="BI1750" s="571"/>
      <c r="BJ1750" s="571"/>
      <c r="BK1750" s="571"/>
      <c r="BL1750" s="571"/>
      <c r="BM1750" s="571"/>
      <c r="BN1750" s="571"/>
      <c r="BO1750" s="571"/>
      <c r="BP1750" s="571"/>
      <c r="BQ1750" s="542"/>
      <c r="BR1750" s="571"/>
      <c r="BS1750" s="1524"/>
      <c r="BT1750" s="569"/>
      <c r="BU1750" s="569"/>
    </row>
    <row r="1751" spans="1:77" hidden="1">
      <c r="A1751" s="569"/>
      <c r="B1751" s="541"/>
      <c r="C1751" s="570"/>
      <c r="D1751" s="571"/>
      <c r="E1751" s="572"/>
      <c r="F1751" s="571"/>
      <c r="G1751" s="573"/>
      <c r="H1751" s="574"/>
      <c r="I1751" s="546"/>
      <c r="J1751" s="573"/>
      <c r="K1751" s="571"/>
      <c r="L1751" s="571"/>
      <c r="M1751" s="571"/>
      <c r="N1751" s="571"/>
      <c r="O1751" s="571"/>
      <c r="P1751" s="571"/>
      <c r="Q1751" s="571"/>
      <c r="R1751" s="571"/>
      <c r="S1751" s="571"/>
      <c r="T1751" s="571"/>
      <c r="U1751" s="571"/>
      <c r="V1751" s="571"/>
      <c r="W1751" s="571"/>
      <c r="X1751" s="571"/>
      <c r="Y1751" s="571"/>
      <c r="Z1751" s="571"/>
      <c r="AA1751" s="571"/>
      <c r="AB1751" s="571"/>
      <c r="AC1751" s="571"/>
      <c r="AD1751" s="571"/>
      <c r="AE1751" s="571"/>
      <c r="AF1751" s="571"/>
      <c r="AG1751" s="571"/>
      <c r="AH1751" s="571"/>
      <c r="AI1751" s="571"/>
      <c r="AJ1751" s="571"/>
      <c r="AK1751" s="571"/>
      <c r="AL1751" s="571"/>
      <c r="AM1751" s="571"/>
      <c r="AN1751" s="571"/>
      <c r="AO1751" s="571"/>
      <c r="AP1751" s="571"/>
      <c r="AQ1751" s="571"/>
      <c r="AR1751" s="571"/>
      <c r="AS1751" s="571"/>
      <c r="AT1751" s="571"/>
      <c r="AU1751" s="567"/>
      <c r="AV1751" s="571"/>
      <c r="AW1751" s="571"/>
      <c r="AX1751" s="571"/>
      <c r="AY1751" s="571"/>
      <c r="AZ1751" s="571"/>
      <c r="BA1751" s="571"/>
      <c r="BB1751" s="571"/>
      <c r="BC1751" s="571"/>
      <c r="BD1751" s="571"/>
      <c r="BE1751" s="571"/>
      <c r="BF1751" s="571"/>
      <c r="BG1751" s="571"/>
      <c r="BH1751" s="571"/>
      <c r="BI1751" s="571"/>
      <c r="BJ1751" s="571"/>
      <c r="BK1751" s="571"/>
      <c r="BL1751" s="571"/>
      <c r="BM1751" s="571"/>
      <c r="BN1751" s="571"/>
      <c r="BO1751" s="571"/>
      <c r="BP1751" s="571"/>
      <c r="BQ1751" s="542"/>
      <c r="BR1751" s="571"/>
      <c r="BS1751" s="1524"/>
      <c r="BT1751" s="569"/>
      <c r="BU1751" s="569"/>
    </row>
    <row r="1752" spans="1:77" hidden="1">
      <c r="A1752" s="569"/>
      <c r="B1752" s="541"/>
      <c r="C1752" s="570"/>
      <c r="D1752" s="571"/>
      <c r="E1752" s="572"/>
      <c r="F1752" s="571"/>
      <c r="G1752" s="573"/>
      <c r="H1752" s="574"/>
      <c r="I1752" s="546"/>
      <c r="J1752" s="573"/>
      <c r="K1752" s="571"/>
      <c r="L1752" s="571"/>
      <c r="M1752" s="571"/>
      <c r="N1752" s="571"/>
      <c r="O1752" s="571"/>
      <c r="P1752" s="571"/>
      <c r="Q1752" s="571"/>
      <c r="R1752" s="571"/>
      <c r="S1752" s="571"/>
      <c r="T1752" s="571"/>
      <c r="U1752" s="571"/>
      <c r="V1752" s="571"/>
      <c r="W1752" s="571"/>
      <c r="X1752" s="571"/>
      <c r="Y1752" s="571"/>
      <c r="Z1752" s="571"/>
      <c r="AA1752" s="571"/>
      <c r="AB1752" s="571"/>
      <c r="AC1752" s="571"/>
      <c r="AD1752" s="571"/>
      <c r="AE1752" s="571"/>
      <c r="AF1752" s="571"/>
      <c r="AG1752" s="571"/>
      <c r="AH1752" s="571"/>
      <c r="AI1752" s="571"/>
      <c r="AJ1752" s="571"/>
      <c r="AK1752" s="571"/>
      <c r="AL1752" s="571"/>
      <c r="AM1752" s="571"/>
      <c r="AN1752" s="571"/>
      <c r="AO1752" s="571"/>
      <c r="AP1752" s="571"/>
      <c r="AQ1752" s="571"/>
      <c r="AR1752" s="571"/>
      <c r="AS1752" s="571"/>
      <c r="AT1752" s="571"/>
      <c r="AU1752" s="567"/>
      <c r="AV1752" s="571"/>
      <c r="AW1752" s="571"/>
      <c r="AX1752" s="571"/>
      <c r="AY1752" s="571"/>
      <c r="AZ1752" s="571"/>
      <c r="BA1752" s="571"/>
      <c r="BB1752" s="571"/>
      <c r="BC1752" s="571"/>
      <c r="BD1752" s="571"/>
      <c r="BE1752" s="571"/>
      <c r="BF1752" s="571"/>
      <c r="BG1752" s="571"/>
      <c r="BH1752" s="571"/>
      <c r="BI1752" s="571"/>
      <c r="BJ1752" s="571"/>
      <c r="BK1752" s="571"/>
      <c r="BL1752" s="571"/>
      <c r="BM1752" s="571"/>
      <c r="BN1752" s="571"/>
      <c r="BO1752" s="571"/>
      <c r="BP1752" s="571"/>
      <c r="BQ1752" s="542"/>
      <c r="BR1752" s="571"/>
      <c r="BS1752" s="1524"/>
      <c r="BT1752" s="569"/>
      <c r="BU1752" s="569"/>
    </row>
    <row r="1753" spans="1:77" s="619" customFormat="1" hidden="1">
      <c r="A1753" s="603"/>
      <c r="B1753" s="604"/>
      <c r="C1753" s="604"/>
      <c r="D1753" s="605"/>
      <c r="E1753" s="635"/>
      <c r="F1753" s="605"/>
      <c r="G1753" s="621"/>
      <c r="H1753" s="608"/>
      <c r="I1753" s="609"/>
      <c r="J1753" s="610"/>
      <c r="K1753" s="611"/>
      <c r="L1753" s="611"/>
      <c r="M1753" s="611"/>
      <c r="N1753" s="611"/>
      <c r="O1753" s="612"/>
      <c r="P1753" s="612"/>
      <c r="Q1753" s="613"/>
      <c r="R1753" s="612"/>
      <c r="S1753" s="612"/>
      <c r="T1753" s="615"/>
      <c r="U1753" s="612"/>
      <c r="V1753" s="612"/>
      <c r="W1753" s="613"/>
      <c r="X1753" s="612"/>
      <c r="Y1753" s="612"/>
      <c r="Z1753" s="612"/>
      <c r="AA1753" s="611"/>
      <c r="AB1753" s="612"/>
      <c r="AC1753" s="612"/>
      <c r="AD1753" s="613"/>
      <c r="AE1753" s="613"/>
      <c r="AF1753" s="612"/>
      <c r="AG1753" s="612"/>
      <c r="AH1753" s="612"/>
      <c r="AI1753" s="611"/>
      <c r="AJ1753" s="612"/>
      <c r="AK1753" s="612"/>
      <c r="AL1753" s="612"/>
      <c r="AM1753" s="613"/>
      <c r="AN1753" s="612"/>
      <c r="AO1753" s="612"/>
      <c r="AP1753" s="612"/>
      <c r="AQ1753" s="613"/>
      <c r="AR1753" s="612"/>
      <c r="AS1753" s="612"/>
      <c r="AT1753" s="612"/>
      <c r="AU1753" s="616"/>
      <c r="AV1753" s="612"/>
      <c r="AW1753" s="612"/>
      <c r="AX1753" s="612"/>
      <c r="AY1753" s="612"/>
      <c r="AZ1753" s="612"/>
      <c r="BA1753" s="612"/>
      <c r="BB1753" s="612"/>
      <c r="BC1753" s="613"/>
      <c r="BD1753" s="612"/>
      <c r="BE1753" s="612"/>
      <c r="BF1753" s="612"/>
      <c r="BG1753" s="612"/>
      <c r="BH1753" s="613"/>
      <c r="BI1753" s="612"/>
      <c r="BJ1753" s="612"/>
      <c r="BK1753" s="612"/>
      <c r="BL1753" s="613"/>
      <c r="BM1753" s="611"/>
      <c r="BN1753" s="612"/>
      <c r="BO1753" s="612"/>
      <c r="BP1753" s="612"/>
      <c r="BQ1753" s="547"/>
      <c r="BR1753" s="622"/>
      <c r="BS1753" s="617"/>
      <c r="BT1753" s="605"/>
      <c r="BU1753" s="621"/>
      <c r="BY1753" s="607"/>
    </row>
    <row r="1754" spans="1:77" s="839" customFormat="1" hidden="1">
      <c r="B1754" s="840"/>
      <c r="C1754" s="841"/>
      <c r="D1754" s="842"/>
      <c r="E1754" s="843"/>
      <c r="F1754" s="844"/>
      <c r="G1754" s="670"/>
      <c r="H1754" s="841"/>
      <c r="I1754" s="841"/>
      <c r="J1754" s="842"/>
      <c r="K1754" s="842"/>
      <c r="L1754" s="842"/>
      <c r="M1754" s="842"/>
      <c r="N1754" s="841"/>
      <c r="O1754" s="841"/>
      <c r="P1754" s="842"/>
      <c r="Q1754" s="841"/>
      <c r="R1754" s="842"/>
      <c r="S1754" s="841"/>
      <c r="T1754" s="842"/>
      <c r="U1754" s="841"/>
      <c r="V1754" s="841"/>
      <c r="W1754" s="841"/>
      <c r="X1754" s="841"/>
      <c r="Y1754" s="841"/>
      <c r="Z1754" s="841"/>
      <c r="AA1754" s="842"/>
      <c r="AB1754" s="841"/>
      <c r="AC1754" s="841"/>
      <c r="AD1754" s="841"/>
      <c r="AE1754" s="841"/>
      <c r="AF1754" s="841"/>
      <c r="AG1754" s="841"/>
      <c r="AH1754" s="841"/>
      <c r="AI1754" s="841"/>
      <c r="AJ1754" s="841"/>
      <c r="AK1754" s="841"/>
      <c r="AL1754" s="841"/>
      <c r="AM1754" s="841"/>
      <c r="AN1754" s="841"/>
      <c r="AO1754" s="841"/>
      <c r="AP1754" s="841"/>
      <c r="AQ1754" s="841"/>
      <c r="AR1754" s="841"/>
      <c r="AS1754" s="841"/>
      <c r="AT1754" s="841"/>
      <c r="AU1754" s="845"/>
      <c r="AV1754" s="841"/>
      <c r="AW1754" s="841"/>
      <c r="AX1754" s="841"/>
      <c r="AY1754" s="841"/>
      <c r="AZ1754" s="841"/>
      <c r="BA1754" s="841"/>
      <c r="BB1754" s="841"/>
      <c r="BC1754" s="841"/>
      <c r="BD1754" s="841"/>
      <c r="BE1754" s="841"/>
      <c r="BF1754" s="841"/>
      <c r="BG1754" s="841"/>
      <c r="BH1754" s="841"/>
      <c r="BI1754" s="841"/>
      <c r="BJ1754" s="841"/>
      <c r="BK1754" s="841"/>
      <c r="BL1754" s="841"/>
      <c r="BM1754" s="842"/>
      <c r="BN1754" s="841"/>
      <c r="BO1754" s="841"/>
      <c r="BP1754" s="841"/>
      <c r="BQ1754" s="547"/>
      <c r="BR1754" s="842"/>
      <c r="BS1754" s="846"/>
      <c r="BT1754" s="846"/>
      <c r="BU1754" s="847"/>
      <c r="BV1754" s="848"/>
      <c r="BW1754" s="848"/>
      <c r="BX1754" s="848"/>
    </row>
    <row r="1755" spans="1:77" s="839" customFormat="1" hidden="1">
      <c r="B1755" s="840"/>
      <c r="C1755" s="841"/>
      <c r="D1755" s="842"/>
      <c r="E1755" s="843"/>
      <c r="F1755" s="844"/>
      <c r="G1755" s="670"/>
      <c r="H1755" s="841"/>
      <c r="I1755" s="841"/>
      <c r="J1755" s="842"/>
      <c r="K1755" s="842"/>
      <c r="L1755" s="842"/>
      <c r="M1755" s="842"/>
      <c r="N1755" s="841"/>
      <c r="O1755" s="841"/>
      <c r="P1755" s="842"/>
      <c r="Q1755" s="841"/>
      <c r="R1755" s="842"/>
      <c r="S1755" s="841"/>
      <c r="T1755" s="842"/>
      <c r="U1755" s="841"/>
      <c r="V1755" s="841"/>
      <c r="W1755" s="841"/>
      <c r="X1755" s="841"/>
      <c r="Y1755" s="841"/>
      <c r="Z1755" s="841"/>
      <c r="AA1755" s="842"/>
      <c r="AB1755" s="841"/>
      <c r="AC1755" s="841"/>
      <c r="AD1755" s="841"/>
      <c r="AE1755" s="841"/>
      <c r="AF1755" s="841"/>
      <c r="AG1755" s="841"/>
      <c r="AH1755" s="841"/>
      <c r="AI1755" s="841"/>
      <c r="AJ1755" s="841"/>
      <c r="AK1755" s="841"/>
      <c r="AL1755" s="841"/>
      <c r="AM1755" s="841"/>
      <c r="AN1755" s="841"/>
      <c r="AO1755" s="841"/>
      <c r="AP1755" s="841"/>
      <c r="AQ1755" s="841"/>
      <c r="AR1755" s="841"/>
      <c r="AS1755" s="841"/>
      <c r="AT1755" s="841"/>
      <c r="AU1755" s="845"/>
      <c r="AV1755" s="841"/>
      <c r="AW1755" s="841"/>
      <c r="AX1755" s="841"/>
      <c r="AY1755" s="841"/>
      <c r="AZ1755" s="841"/>
      <c r="BA1755" s="841"/>
      <c r="BB1755" s="841"/>
      <c r="BC1755" s="841"/>
      <c r="BD1755" s="841"/>
      <c r="BE1755" s="841"/>
      <c r="BF1755" s="841"/>
      <c r="BG1755" s="841"/>
      <c r="BH1755" s="841"/>
      <c r="BI1755" s="841"/>
      <c r="BJ1755" s="841"/>
      <c r="BK1755" s="841"/>
      <c r="BL1755" s="841"/>
      <c r="BM1755" s="842"/>
      <c r="BN1755" s="841"/>
      <c r="BO1755" s="841"/>
      <c r="BP1755" s="841"/>
      <c r="BQ1755" s="547"/>
      <c r="BR1755" s="842"/>
      <c r="BS1755" s="846"/>
      <c r="BT1755" s="846"/>
      <c r="BU1755" s="847"/>
      <c r="BV1755" s="848"/>
      <c r="BW1755" s="848"/>
      <c r="BX1755" s="848"/>
    </row>
    <row r="1756" spans="1:77" s="679" customFormat="1" hidden="1">
      <c r="B1756" s="680"/>
      <c r="C1756" s="841"/>
      <c r="D1756" s="842"/>
      <c r="E1756" s="667"/>
      <c r="F1756" s="844"/>
      <c r="G1756" s="610"/>
      <c r="H1756" s="608"/>
      <c r="I1756" s="609"/>
      <c r="J1756" s="610"/>
      <c r="K1756" s="611"/>
      <c r="L1756" s="611"/>
      <c r="M1756" s="611"/>
      <c r="N1756" s="611"/>
      <c r="O1756" s="611"/>
      <c r="P1756" s="611"/>
      <c r="Q1756" s="611"/>
      <c r="R1756" s="611"/>
      <c r="S1756" s="611"/>
      <c r="T1756" s="611"/>
      <c r="U1756" s="611"/>
      <c r="V1756" s="611"/>
      <c r="W1756" s="611"/>
      <c r="X1756" s="611"/>
      <c r="Y1756" s="611"/>
      <c r="Z1756" s="611"/>
      <c r="AA1756" s="611"/>
      <c r="AB1756" s="611"/>
      <c r="AC1756" s="611"/>
      <c r="AD1756" s="611"/>
      <c r="AE1756" s="611"/>
      <c r="AF1756" s="611"/>
      <c r="AG1756" s="611"/>
      <c r="AH1756" s="611"/>
      <c r="AI1756" s="611"/>
      <c r="AJ1756" s="611"/>
      <c r="AK1756" s="611"/>
      <c r="AL1756" s="611"/>
      <c r="AM1756" s="611"/>
      <c r="AN1756" s="611"/>
      <c r="AO1756" s="611"/>
      <c r="AP1756" s="611"/>
      <c r="AQ1756" s="611"/>
      <c r="AR1756" s="611"/>
      <c r="AS1756" s="611"/>
      <c r="AT1756" s="611"/>
      <c r="AU1756" s="685"/>
      <c r="AV1756" s="611"/>
      <c r="AW1756" s="611"/>
      <c r="AX1756" s="611"/>
      <c r="AY1756" s="611"/>
      <c r="AZ1756" s="611"/>
      <c r="BA1756" s="611"/>
      <c r="BB1756" s="611"/>
      <c r="BC1756" s="611"/>
      <c r="BD1756" s="611"/>
      <c r="BE1756" s="611"/>
      <c r="BF1756" s="611"/>
      <c r="BG1756" s="611"/>
      <c r="BH1756" s="611"/>
      <c r="BI1756" s="611"/>
      <c r="BJ1756" s="611"/>
      <c r="BK1756" s="611"/>
      <c r="BL1756" s="611"/>
      <c r="BM1756" s="611"/>
      <c r="BN1756" s="611"/>
      <c r="BO1756" s="611"/>
      <c r="BP1756" s="611"/>
      <c r="BQ1756" s="547">
        <v>1</v>
      </c>
      <c r="BR1756" s="611"/>
    </row>
    <row r="1757" spans="1:77" s="575" customFormat="1" hidden="1">
      <c r="B1757" s="576"/>
      <c r="C1757" s="577"/>
      <c r="D1757" s="578"/>
      <c r="E1757" s="579"/>
      <c r="F1757" s="578"/>
      <c r="G1757" s="580"/>
      <c r="H1757" s="581">
        <f>J1757</f>
        <v>0</v>
      </c>
      <c r="I1757" s="582"/>
      <c r="J1757" s="580">
        <f>K1757+AA1757+BM1757</f>
        <v>0</v>
      </c>
      <c r="K1757" s="578">
        <f>L1757+T1757+X1757+Y1757+Z1757</f>
        <v>0</v>
      </c>
      <c r="L1757" s="578">
        <f>M1757+S1757</f>
        <v>0</v>
      </c>
      <c r="M1757" s="578">
        <f>N1757+R1757</f>
        <v>0</v>
      </c>
      <c r="N1757" s="578">
        <f>O1757+P1757+Q1757</f>
        <v>0</v>
      </c>
      <c r="O1757" s="578"/>
      <c r="P1757" s="578"/>
      <c r="Q1757" s="578"/>
      <c r="R1757" s="578"/>
      <c r="S1757" s="578"/>
      <c r="T1757" s="578">
        <f>U1757+V1757+W1757</f>
        <v>0</v>
      </c>
      <c r="U1757" s="578"/>
      <c r="V1757" s="578"/>
      <c r="W1757" s="578"/>
      <c r="X1757" s="578"/>
      <c r="Y1757" s="578"/>
      <c r="Z1757" s="578"/>
      <c r="AA1757" s="578">
        <f xml:space="preserve"> SUM(AB1757:AI1757)+SUM(AV1757:BL1757)</f>
        <v>0</v>
      </c>
      <c r="AB1757" s="578"/>
      <c r="AC1757" s="578"/>
      <c r="AD1757" s="578"/>
      <c r="AE1757" s="578"/>
      <c r="AF1757" s="578"/>
      <c r="AG1757" s="578"/>
      <c r="AH1757" s="578"/>
      <c r="AI1757" s="578">
        <f>SUM(AJ1757:AT1757)</f>
        <v>0</v>
      </c>
      <c r="AJ1757" s="578"/>
      <c r="AK1757" s="578"/>
      <c r="AL1757" s="578"/>
      <c r="AM1757" s="578"/>
      <c r="AN1757" s="578"/>
      <c r="AO1757" s="578"/>
      <c r="AP1757" s="578"/>
      <c r="AQ1757" s="578"/>
      <c r="AR1757" s="578"/>
      <c r="AS1757" s="578"/>
      <c r="AT1757" s="578"/>
      <c r="AU1757" s="567"/>
      <c r="AV1757" s="578"/>
      <c r="AW1757" s="578"/>
      <c r="AX1757" s="578"/>
      <c r="AY1757" s="578"/>
      <c r="AZ1757" s="578"/>
      <c r="BA1757" s="578"/>
      <c r="BB1757" s="578"/>
      <c r="BC1757" s="578"/>
      <c r="BD1757" s="578"/>
      <c r="BE1757" s="578"/>
      <c r="BF1757" s="578"/>
      <c r="BG1757" s="578"/>
      <c r="BH1757" s="578"/>
      <c r="BI1757" s="578"/>
      <c r="BJ1757" s="578"/>
      <c r="BK1757" s="578"/>
      <c r="BL1757" s="578"/>
      <c r="BM1757" s="578">
        <f>SUM(BN1757:BP1757)</f>
        <v>0</v>
      </c>
      <c r="BN1757" s="578"/>
      <c r="BO1757" s="578"/>
      <c r="BP1757" s="578"/>
      <c r="BQ1757" s="547">
        <v>1</v>
      </c>
      <c r="BR1757" s="578"/>
    </row>
    <row r="1758" spans="1:77" s="559" customFormat="1" hidden="1">
      <c r="B1758" s="560"/>
      <c r="C1758" s="561" t="s">
        <v>2710</v>
      </c>
      <c r="D1758" s="562"/>
      <c r="E1758" s="563"/>
      <c r="F1758" s="562"/>
      <c r="G1758" s="564"/>
      <c r="H1758" s="565">
        <f>SUM(H1759:H1794)</f>
        <v>6.73</v>
      </c>
      <c r="I1758" s="566"/>
      <c r="J1758" s="564">
        <f t="shared" ref="J1758:BP1758" si="837">SUM(J1759:J1794)</f>
        <v>6.73</v>
      </c>
      <c r="K1758" s="562">
        <f t="shared" si="837"/>
        <v>3.02</v>
      </c>
      <c r="L1758" s="562">
        <f t="shared" si="837"/>
        <v>0</v>
      </c>
      <c r="M1758" s="562">
        <f t="shared" si="837"/>
        <v>0</v>
      </c>
      <c r="N1758" s="562">
        <f t="shared" si="837"/>
        <v>0</v>
      </c>
      <c r="O1758" s="562">
        <f t="shared" si="837"/>
        <v>0</v>
      </c>
      <c r="P1758" s="562">
        <f t="shared" si="837"/>
        <v>0</v>
      </c>
      <c r="Q1758" s="562">
        <f t="shared" si="837"/>
        <v>0</v>
      </c>
      <c r="R1758" s="562">
        <f t="shared" si="837"/>
        <v>0</v>
      </c>
      <c r="S1758" s="562">
        <f t="shared" si="837"/>
        <v>0</v>
      </c>
      <c r="T1758" s="562">
        <f t="shared" si="837"/>
        <v>0</v>
      </c>
      <c r="U1758" s="562">
        <f t="shared" si="837"/>
        <v>0</v>
      </c>
      <c r="V1758" s="562">
        <f t="shared" si="837"/>
        <v>0</v>
      </c>
      <c r="W1758" s="562">
        <f t="shared" si="837"/>
        <v>0</v>
      </c>
      <c r="X1758" s="562">
        <f t="shared" si="837"/>
        <v>0</v>
      </c>
      <c r="Y1758" s="562">
        <f t="shared" si="837"/>
        <v>3.02</v>
      </c>
      <c r="Z1758" s="562">
        <f t="shared" si="837"/>
        <v>0</v>
      </c>
      <c r="AA1758" s="562">
        <f t="shared" si="837"/>
        <v>3.71</v>
      </c>
      <c r="AB1758" s="562">
        <f t="shared" si="837"/>
        <v>0</v>
      </c>
      <c r="AC1758" s="562">
        <f t="shared" si="837"/>
        <v>0</v>
      </c>
      <c r="AD1758" s="562">
        <f t="shared" si="837"/>
        <v>0</v>
      </c>
      <c r="AE1758" s="562">
        <f t="shared" si="837"/>
        <v>0</v>
      </c>
      <c r="AF1758" s="562">
        <f t="shared" si="837"/>
        <v>0</v>
      </c>
      <c r="AG1758" s="562">
        <f t="shared" si="837"/>
        <v>2.61</v>
      </c>
      <c r="AH1758" s="562">
        <f t="shared" si="837"/>
        <v>0</v>
      </c>
      <c r="AI1758" s="562">
        <f t="shared" si="837"/>
        <v>0.84000000000000008</v>
      </c>
      <c r="AJ1758" s="562">
        <f t="shared" si="837"/>
        <v>0.28000000000000003</v>
      </c>
      <c r="AK1758" s="562">
        <f t="shared" si="837"/>
        <v>0</v>
      </c>
      <c r="AL1758" s="562">
        <f t="shared" si="837"/>
        <v>0</v>
      </c>
      <c r="AM1758" s="562">
        <f t="shared" si="837"/>
        <v>0</v>
      </c>
      <c r="AN1758" s="562">
        <f t="shared" si="837"/>
        <v>0</v>
      </c>
      <c r="AO1758" s="562">
        <f t="shared" si="837"/>
        <v>0</v>
      </c>
      <c r="AP1758" s="562">
        <f t="shared" si="837"/>
        <v>0.56000000000000005</v>
      </c>
      <c r="AQ1758" s="562">
        <f t="shared" si="837"/>
        <v>0</v>
      </c>
      <c r="AR1758" s="562">
        <f t="shared" si="837"/>
        <v>0</v>
      </c>
      <c r="AS1758" s="562">
        <f t="shared" si="837"/>
        <v>0</v>
      </c>
      <c r="AT1758" s="562">
        <f t="shared" si="837"/>
        <v>0</v>
      </c>
      <c r="AU1758" s="562">
        <f t="shared" si="837"/>
        <v>0</v>
      </c>
      <c r="AV1758" s="562">
        <f t="shared" si="837"/>
        <v>0</v>
      </c>
      <c r="AW1758" s="562">
        <f t="shared" si="837"/>
        <v>0</v>
      </c>
      <c r="AX1758" s="562">
        <f t="shared" si="837"/>
        <v>0</v>
      </c>
      <c r="AY1758" s="562">
        <f t="shared" si="837"/>
        <v>0</v>
      </c>
      <c r="AZ1758" s="562">
        <f t="shared" si="837"/>
        <v>0.26</v>
      </c>
      <c r="BA1758" s="562">
        <f t="shared" si="837"/>
        <v>0</v>
      </c>
      <c r="BB1758" s="562">
        <f t="shared" si="837"/>
        <v>0</v>
      </c>
      <c r="BC1758" s="562">
        <f t="shared" si="837"/>
        <v>0</v>
      </c>
      <c r="BD1758" s="562">
        <f t="shared" si="837"/>
        <v>0</v>
      </c>
      <c r="BE1758" s="562">
        <f t="shared" si="837"/>
        <v>0</v>
      </c>
      <c r="BF1758" s="562">
        <f t="shared" si="837"/>
        <v>0</v>
      </c>
      <c r="BG1758" s="562">
        <f t="shared" si="837"/>
        <v>0</v>
      </c>
      <c r="BH1758" s="562">
        <f t="shared" si="837"/>
        <v>0</v>
      </c>
      <c r="BI1758" s="562">
        <f t="shared" si="837"/>
        <v>0</v>
      </c>
      <c r="BJ1758" s="562">
        <f t="shared" si="837"/>
        <v>0</v>
      </c>
      <c r="BK1758" s="562">
        <f t="shared" si="837"/>
        <v>0</v>
      </c>
      <c r="BL1758" s="562">
        <f t="shared" si="837"/>
        <v>0</v>
      </c>
      <c r="BM1758" s="562">
        <f t="shared" si="837"/>
        <v>0</v>
      </c>
      <c r="BN1758" s="562">
        <f t="shared" si="837"/>
        <v>0</v>
      </c>
      <c r="BO1758" s="562">
        <f t="shared" si="837"/>
        <v>0</v>
      </c>
      <c r="BP1758" s="562">
        <f t="shared" si="837"/>
        <v>0</v>
      </c>
      <c r="BQ1758" s="568">
        <v>1</v>
      </c>
      <c r="BR1758" s="562"/>
    </row>
    <row r="1759" spans="1:77" s="773" customFormat="1" ht="30" hidden="1">
      <c r="A1759" s="1265"/>
      <c r="B1759" s="1266">
        <v>4</v>
      </c>
      <c r="C1759" s="1267" t="s">
        <v>578</v>
      </c>
      <c r="D1759" s="1268" t="s">
        <v>27</v>
      </c>
      <c r="E1759" s="771" t="s">
        <v>2762</v>
      </c>
      <c r="F1759" s="1269" t="s">
        <v>2809</v>
      </c>
      <c r="G1759" s="1270"/>
      <c r="H1759" s="1271">
        <f t="shared" ref="H1759:H1766" si="838">J1759</f>
        <v>0.1</v>
      </c>
      <c r="I1759" s="1272"/>
      <c r="J1759" s="1273">
        <f t="shared" ref="J1759:J1765" si="839">K1759+AA1759+BM1759</f>
        <v>0.1</v>
      </c>
      <c r="K1759" s="728">
        <f t="shared" ref="K1759:K1766" si="840">L1759+T1759+X1759+Y1759+Z1759</f>
        <v>0</v>
      </c>
      <c r="L1759" s="728">
        <f t="shared" ref="L1759:L1766" si="841">M1759+S1759</f>
        <v>0</v>
      </c>
      <c r="M1759" s="728">
        <f t="shared" ref="M1759:M1766" si="842">N1759+R1759</f>
        <v>0</v>
      </c>
      <c r="N1759" s="728">
        <f t="shared" ref="N1759:N1766" si="843">O1759+P1759+Q1759</f>
        <v>0</v>
      </c>
      <c r="O1759" s="728"/>
      <c r="P1759" s="728"/>
      <c r="Q1759" s="728"/>
      <c r="R1759" s="728"/>
      <c r="S1759" s="728"/>
      <c r="T1759" s="728">
        <f t="shared" ref="T1759:T1766" si="844">U1759+V1759+W1759</f>
        <v>0</v>
      </c>
      <c r="U1759" s="728"/>
      <c r="V1759" s="728"/>
      <c r="W1759" s="728"/>
      <c r="X1759" s="728"/>
      <c r="Y1759" s="728"/>
      <c r="Z1759" s="728"/>
      <c r="AA1759" s="736">
        <f t="shared" ref="AA1759" si="845">SUM(AB1759:AI1759)+AW1759+SUM(AY1759:BC1759)+SUM(BF1759:BL1759)</f>
        <v>0.1</v>
      </c>
      <c r="AB1759" s="728"/>
      <c r="AC1759" s="728"/>
      <c r="AD1759" s="728"/>
      <c r="AE1759" s="728"/>
      <c r="AF1759" s="728"/>
      <c r="AG1759" s="728">
        <v>0.1</v>
      </c>
      <c r="AH1759" s="728"/>
      <c r="AI1759" s="736">
        <f t="shared" ref="AI1759" si="846">SUM(AJ1759:AV1759)+AX1759+SUM(BD1759:BE1759)</f>
        <v>0</v>
      </c>
      <c r="AJ1759" s="728"/>
      <c r="AK1759" s="728"/>
      <c r="AL1759" s="728"/>
      <c r="AM1759" s="728"/>
      <c r="AN1759" s="728"/>
      <c r="AO1759" s="728"/>
      <c r="AP1759" s="728"/>
      <c r="AQ1759" s="728"/>
      <c r="AR1759" s="728"/>
      <c r="AS1759" s="728"/>
      <c r="AT1759" s="728"/>
      <c r="AU1759" s="728"/>
      <c r="AV1759" s="728"/>
      <c r="AW1759" s="728"/>
      <c r="AX1759" s="728"/>
      <c r="AY1759" s="728"/>
      <c r="AZ1759" s="728"/>
      <c r="BA1759" s="728"/>
      <c r="BB1759" s="728"/>
      <c r="BC1759" s="728"/>
      <c r="BD1759" s="728"/>
      <c r="BE1759" s="728"/>
      <c r="BF1759" s="728"/>
      <c r="BG1759" s="728"/>
      <c r="BH1759" s="728"/>
      <c r="BI1759" s="728"/>
      <c r="BJ1759" s="728"/>
      <c r="BK1759" s="728"/>
      <c r="BL1759" s="728"/>
      <c r="BM1759" s="728">
        <f t="shared" ref="BM1759:BM1765" si="847">SUM(BN1759:BP1759)</f>
        <v>0</v>
      </c>
      <c r="BN1759" s="728"/>
      <c r="BO1759" s="728"/>
      <c r="BP1759" s="728"/>
    </row>
    <row r="1760" spans="1:77" s="773" customFormat="1" ht="30" hidden="1">
      <c r="A1760" s="638" t="s">
        <v>2810</v>
      </c>
      <c r="B1760" s="719">
        <v>4</v>
      </c>
      <c r="C1760" s="1525" t="s">
        <v>579</v>
      </c>
      <c r="D1760" s="640" t="s">
        <v>27</v>
      </c>
      <c r="E1760" s="774" t="s">
        <v>2714</v>
      </c>
      <c r="F1760" s="640" t="s">
        <v>2811</v>
      </c>
      <c r="G1760" s="642"/>
      <c r="H1760" s="643">
        <f t="shared" si="838"/>
        <v>0.19</v>
      </c>
      <c r="I1760" s="644"/>
      <c r="J1760" s="645">
        <f t="shared" si="839"/>
        <v>0.19</v>
      </c>
      <c r="K1760" s="1">
        <f t="shared" si="840"/>
        <v>0</v>
      </c>
      <c r="L1760" s="1">
        <f t="shared" si="841"/>
        <v>0</v>
      </c>
      <c r="M1760" s="1">
        <f t="shared" si="842"/>
        <v>0</v>
      </c>
      <c r="N1760" s="1">
        <f t="shared" si="843"/>
        <v>0</v>
      </c>
      <c r="O1760" s="646"/>
      <c r="P1760" s="646"/>
      <c r="Q1760" s="647"/>
      <c r="R1760" s="776"/>
      <c r="S1760" s="646"/>
      <c r="T1760" s="648">
        <f t="shared" si="844"/>
        <v>0</v>
      </c>
      <c r="U1760" s="646"/>
      <c r="V1760" s="646"/>
      <c r="W1760" s="647"/>
      <c r="X1760" s="646"/>
      <c r="Y1760" s="646"/>
      <c r="Z1760" s="646"/>
      <c r="AA1760" s="1">
        <f t="shared" ref="AA1760" si="848">SUM(AB1760:AI1760)+AW1760+SUM(AY1760:BC1760)+SUM(BF1760:BL1760)</f>
        <v>0.19</v>
      </c>
      <c r="AB1760" s="646"/>
      <c r="AC1760" s="646"/>
      <c r="AD1760" s="647"/>
      <c r="AE1760" s="647"/>
      <c r="AF1760" s="646"/>
      <c r="AG1760" s="646"/>
      <c r="AH1760" s="646"/>
      <c r="AI1760" s="1">
        <f t="shared" ref="AI1760" si="849">SUM(AJ1760:AV1760)+AX1760+SUM(BD1760:BE1760)</f>
        <v>0</v>
      </c>
      <c r="AJ1760" s="646"/>
      <c r="AK1760" s="646"/>
      <c r="AL1760" s="646"/>
      <c r="AM1760" s="647"/>
      <c r="AN1760" s="646"/>
      <c r="AO1760" s="646"/>
      <c r="AP1760" s="646"/>
      <c r="AQ1760" s="647"/>
      <c r="AR1760" s="646"/>
      <c r="AS1760" s="646"/>
      <c r="AT1760" s="646"/>
      <c r="AU1760" s="646"/>
      <c r="AV1760" s="646"/>
      <c r="AW1760" s="646"/>
      <c r="AX1760" s="646"/>
      <c r="AY1760" s="646"/>
      <c r="AZ1760" s="646">
        <v>0.19</v>
      </c>
      <c r="BA1760" s="646"/>
      <c r="BB1760" s="646"/>
      <c r="BC1760" s="647"/>
      <c r="BD1760" s="646"/>
      <c r="BE1760" s="646"/>
      <c r="BF1760" s="646"/>
      <c r="BG1760" s="646"/>
      <c r="BH1760" s="647"/>
      <c r="BI1760" s="646"/>
      <c r="BJ1760" s="646"/>
      <c r="BK1760" s="646"/>
      <c r="BL1760" s="647"/>
      <c r="BM1760" s="1">
        <f t="shared" si="847"/>
        <v>0</v>
      </c>
      <c r="BN1760" s="646"/>
      <c r="BO1760" s="646"/>
      <c r="BP1760" s="646"/>
    </row>
    <row r="1761" spans="1:77" s="773" customFormat="1" ht="15.75" hidden="1">
      <c r="A1761" s="1526"/>
      <c r="B1761" s="769">
        <v>1</v>
      </c>
      <c r="C1761" s="1527" t="s">
        <v>580</v>
      </c>
      <c r="D1761" s="770" t="s">
        <v>27</v>
      </c>
      <c r="E1761" s="1111" t="s">
        <v>581</v>
      </c>
      <c r="F1761" s="770" t="s">
        <v>2812</v>
      </c>
      <c r="G1761" s="1528"/>
      <c r="H1761" s="702">
        <f t="shared" si="838"/>
        <v>0.08</v>
      </c>
      <c r="I1761" s="703"/>
      <c r="J1761" s="772">
        <f t="shared" si="839"/>
        <v>0.08</v>
      </c>
      <c r="K1761" s="736">
        <f t="shared" si="840"/>
        <v>0</v>
      </c>
      <c r="L1761" s="736">
        <f t="shared" si="841"/>
        <v>0</v>
      </c>
      <c r="M1761" s="736">
        <f t="shared" si="842"/>
        <v>0</v>
      </c>
      <c r="N1761" s="736">
        <f t="shared" si="843"/>
        <v>0</v>
      </c>
      <c r="O1761" s="1529"/>
      <c r="P1761" s="1529"/>
      <c r="Q1761" s="1530"/>
      <c r="R1761" s="1531"/>
      <c r="S1761" s="1529"/>
      <c r="T1761" s="1532">
        <f t="shared" si="844"/>
        <v>0</v>
      </c>
      <c r="U1761" s="1529"/>
      <c r="V1761" s="1529"/>
      <c r="W1761" s="1530"/>
      <c r="X1761" s="1529"/>
      <c r="Y1761" s="1529"/>
      <c r="Z1761" s="1529"/>
      <c r="AA1761" s="736">
        <f>SUM(AB1761:AI1761)+AW1761+SUM(AY1761:BC1761)+SUM(BF1761:BL1761)</f>
        <v>0.08</v>
      </c>
      <c r="AB1761" s="1529"/>
      <c r="AC1761" s="1529"/>
      <c r="AD1761" s="1530"/>
      <c r="AE1761" s="1530"/>
      <c r="AF1761" s="1529"/>
      <c r="AG1761" s="1529"/>
      <c r="AH1761" s="1529"/>
      <c r="AI1761" s="736">
        <f>SUM(AJ1761:AV1761)+AX1761+SUM(BD1761:BE1761)</f>
        <v>0.08</v>
      </c>
      <c r="AJ1761" s="1529"/>
      <c r="AK1761" s="1529"/>
      <c r="AL1761" s="1529"/>
      <c r="AM1761" s="1530"/>
      <c r="AN1761" s="1529"/>
      <c r="AO1761" s="1529"/>
      <c r="AP1761" s="1529">
        <v>0.08</v>
      </c>
      <c r="AQ1761" s="1530"/>
      <c r="AR1761" s="1529"/>
      <c r="AS1761" s="1529"/>
      <c r="AT1761" s="1529"/>
      <c r="AU1761" s="1529"/>
      <c r="AV1761" s="1529"/>
      <c r="AW1761" s="1529"/>
      <c r="AX1761" s="1529"/>
      <c r="AY1761" s="1529"/>
      <c r="AZ1761" s="1529"/>
      <c r="BA1761" s="1529"/>
      <c r="BB1761" s="1529"/>
      <c r="BC1761" s="1530"/>
      <c r="BD1761" s="1529"/>
      <c r="BE1761" s="1529"/>
      <c r="BF1761" s="1529"/>
      <c r="BG1761" s="1529"/>
      <c r="BH1761" s="1530"/>
      <c r="BI1761" s="1529"/>
      <c r="BJ1761" s="1529"/>
      <c r="BK1761" s="1529"/>
      <c r="BL1761" s="1530"/>
      <c r="BM1761" s="736">
        <f t="shared" si="847"/>
        <v>0</v>
      </c>
      <c r="BN1761" s="1529"/>
      <c r="BO1761" s="1529"/>
      <c r="BP1761" s="1529"/>
    </row>
    <row r="1762" spans="1:77" s="773" customFormat="1" ht="30" hidden="1">
      <c r="A1762" s="855">
        <v>2022</v>
      </c>
      <c r="B1762" s="856">
        <v>13</v>
      </c>
      <c r="C1762" s="1360" t="s">
        <v>582</v>
      </c>
      <c r="D1762" s="858" t="s">
        <v>27</v>
      </c>
      <c r="E1762" s="859" t="s">
        <v>2784</v>
      </c>
      <c r="F1762" s="858"/>
      <c r="G1762" s="858"/>
      <c r="H1762" s="608">
        <f t="shared" si="838"/>
        <v>2.5499999999999998</v>
      </c>
      <c r="I1762" s="609"/>
      <c r="J1762" s="610">
        <f t="shared" si="839"/>
        <v>2.5499999999999998</v>
      </c>
      <c r="K1762" s="611">
        <f t="shared" si="840"/>
        <v>0</v>
      </c>
      <c r="L1762" s="611">
        <f t="shared" si="841"/>
        <v>0</v>
      </c>
      <c r="M1762" s="611">
        <f t="shared" si="842"/>
        <v>0</v>
      </c>
      <c r="N1762" s="611">
        <f t="shared" si="843"/>
        <v>0</v>
      </c>
      <c r="O1762" s="611"/>
      <c r="P1762" s="611"/>
      <c r="Q1762" s="611"/>
      <c r="R1762" s="611"/>
      <c r="S1762" s="611"/>
      <c r="T1762" s="611">
        <f t="shared" si="844"/>
        <v>0</v>
      </c>
      <c r="U1762" s="611"/>
      <c r="V1762" s="611"/>
      <c r="W1762" s="611"/>
      <c r="X1762" s="611"/>
      <c r="Y1762" s="611"/>
      <c r="Z1762" s="611"/>
      <c r="AA1762" s="611">
        <f t="shared" ref="AA1762" si="850">SUM(AB1762:AI1762)+AW1762+SUM(AY1762:BC1762)+SUM(BF1762:BL1762)</f>
        <v>2.5499999999999998</v>
      </c>
      <c r="AB1762" s="611"/>
      <c r="AC1762" s="611"/>
      <c r="AD1762" s="611"/>
      <c r="AE1762" s="611"/>
      <c r="AF1762" s="611"/>
      <c r="AG1762" s="611">
        <v>2.2799999999999998</v>
      </c>
      <c r="AH1762" s="611"/>
      <c r="AI1762" s="611">
        <f t="shared" ref="AI1762" si="851">SUM(AJ1762:AV1762)+AX1762+SUM(BD1762:BE1762)</f>
        <v>0.2</v>
      </c>
      <c r="AJ1762" s="611"/>
      <c r="AK1762" s="611"/>
      <c r="AL1762" s="611"/>
      <c r="AM1762" s="611"/>
      <c r="AN1762" s="611"/>
      <c r="AO1762" s="611"/>
      <c r="AP1762" s="611">
        <v>0.2</v>
      </c>
      <c r="AQ1762" s="611"/>
      <c r="AR1762" s="611"/>
      <c r="AS1762" s="611"/>
      <c r="AT1762" s="611"/>
      <c r="AU1762" s="611"/>
      <c r="AV1762" s="611"/>
      <c r="AW1762" s="611"/>
      <c r="AX1762" s="611"/>
      <c r="AY1762" s="611"/>
      <c r="AZ1762" s="611">
        <v>7.0000000000000007E-2</v>
      </c>
      <c r="BA1762" s="611"/>
      <c r="BB1762" s="611"/>
      <c r="BC1762" s="611"/>
      <c r="BD1762" s="611"/>
      <c r="BE1762" s="611"/>
      <c r="BF1762" s="611"/>
      <c r="BG1762" s="611"/>
      <c r="BH1762" s="611"/>
      <c r="BI1762" s="611"/>
      <c r="BJ1762" s="611"/>
      <c r="BK1762" s="611"/>
      <c r="BL1762" s="611"/>
      <c r="BM1762" s="611">
        <f t="shared" si="847"/>
        <v>0</v>
      </c>
      <c r="BN1762" s="611"/>
      <c r="BO1762" s="611"/>
      <c r="BP1762" s="611"/>
    </row>
    <row r="1763" spans="1:77" s="773" customFormat="1" ht="25.5" hidden="1">
      <c r="A1763" s="860"/>
      <c r="B1763" s="980" t="s">
        <v>114</v>
      </c>
      <c r="C1763" s="742" t="s">
        <v>583</v>
      </c>
      <c r="D1763" s="651" t="s">
        <v>27</v>
      </c>
      <c r="E1763" s="651" t="s">
        <v>2743</v>
      </c>
      <c r="F1763" s="782"/>
      <c r="G1763" s="1105"/>
      <c r="H1763" s="643">
        <f t="shared" si="838"/>
        <v>3.3</v>
      </c>
      <c r="I1763" s="644"/>
      <c r="J1763" s="645">
        <f t="shared" si="839"/>
        <v>3.3</v>
      </c>
      <c r="K1763" s="1">
        <f t="shared" si="840"/>
        <v>3.02</v>
      </c>
      <c r="L1763" s="1">
        <f t="shared" si="841"/>
        <v>0</v>
      </c>
      <c r="M1763" s="1">
        <f t="shared" si="842"/>
        <v>0</v>
      </c>
      <c r="N1763" s="1">
        <f t="shared" si="843"/>
        <v>0</v>
      </c>
      <c r="O1763" s="1"/>
      <c r="P1763" s="1"/>
      <c r="Q1763" s="1"/>
      <c r="R1763" s="1"/>
      <c r="S1763" s="1"/>
      <c r="T1763" s="1">
        <f t="shared" si="844"/>
        <v>0</v>
      </c>
      <c r="U1763" s="1"/>
      <c r="V1763" s="1"/>
      <c r="W1763" s="1"/>
      <c r="X1763" s="1"/>
      <c r="Y1763" s="1">
        <v>3.02</v>
      </c>
      <c r="Z1763" s="1"/>
      <c r="AA1763" s="1">
        <f t="shared" ref="AA1763:AA1765" si="852">SUM(AB1763:AI1763)+AW1763+SUM(AY1763:BC1763)+SUM(BF1763:BL1763)</f>
        <v>0.28000000000000003</v>
      </c>
      <c r="AB1763" s="1"/>
      <c r="AC1763" s="1"/>
      <c r="AD1763" s="1"/>
      <c r="AE1763" s="1"/>
      <c r="AF1763" s="1"/>
      <c r="AG1763" s="1"/>
      <c r="AH1763" s="1"/>
      <c r="AI1763" s="1">
        <f t="shared" ref="AI1763:AI1765" si="853">SUM(AJ1763:AV1763)+AX1763+SUM(BD1763:BE1763)</f>
        <v>0.28000000000000003</v>
      </c>
      <c r="AJ1763" s="1">
        <v>0.28000000000000003</v>
      </c>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f t="shared" si="847"/>
        <v>0</v>
      </c>
      <c r="BN1763" s="1"/>
      <c r="BO1763" s="1"/>
      <c r="BP1763" s="1"/>
    </row>
    <row r="1764" spans="1:77" s="773" customFormat="1" hidden="1">
      <c r="A1764" s="768" t="s">
        <v>2803</v>
      </c>
      <c r="B1764" s="769">
        <v>36</v>
      </c>
      <c r="C1764" s="769" t="s">
        <v>584</v>
      </c>
      <c r="D1764" s="770" t="s">
        <v>27</v>
      </c>
      <c r="E1764" s="771" t="s">
        <v>2751</v>
      </c>
      <c r="F1764" s="771" t="s">
        <v>585</v>
      </c>
      <c r="G1764" s="701"/>
      <c r="H1764" s="702">
        <f t="shared" si="838"/>
        <v>0.12</v>
      </c>
      <c r="I1764" s="703"/>
      <c r="J1764" s="772">
        <f t="shared" si="839"/>
        <v>0.12</v>
      </c>
      <c r="K1764" s="736">
        <f t="shared" si="840"/>
        <v>0</v>
      </c>
      <c r="L1764" s="736">
        <f t="shared" si="841"/>
        <v>0</v>
      </c>
      <c r="M1764" s="736">
        <f t="shared" si="842"/>
        <v>0</v>
      </c>
      <c r="N1764" s="736">
        <f t="shared" si="843"/>
        <v>0</v>
      </c>
      <c r="O1764" s="736"/>
      <c r="P1764" s="736"/>
      <c r="Q1764" s="736"/>
      <c r="R1764" s="736"/>
      <c r="S1764" s="736"/>
      <c r="T1764" s="736">
        <f t="shared" si="844"/>
        <v>0</v>
      </c>
      <c r="U1764" s="736"/>
      <c r="V1764" s="736"/>
      <c r="W1764" s="736"/>
      <c r="X1764" s="736"/>
      <c r="Y1764" s="736"/>
      <c r="Z1764" s="736"/>
      <c r="AA1764" s="736">
        <f t="shared" si="852"/>
        <v>0.12</v>
      </c>
      <c r="AB1764" s="736"/>
      <c r="AC1764" s="736"/>
      <c r="AD1764" s="736"/>
      <c r="AE1764" s="736"/>
      <c r="AF1764" s="736"/>
      <c r="AG1764" s="736">
        <v>0.12</v>
      </c>
      <c r="AH1764" s="736"/>
      <c r="AI1764" s="736">
        <f t="shared" si="853"/>
        <v>0</v>
      </c>
      <c r="AJ1764" s="736"/>
      <c r="AK1764" s="736"/>
      <c r="AL1764" s="736"/>
      <c r="AM1764" s="685"/>
      <c r="AN1764" s="736"/>
      <c r="AO1764" s="736"/>
      <c r="AP1764" s="736"/>
      <c r="AQ1764" s="736"/>
      <c r="AR1764" s="736"/>
      <c r="AS1764" s="736"/>
      <c r="AT1764" s="736"/>
      <c r="AU1764" s="736"/>
      <c r="AV1764" s="736"/>
      <c r="AW1764" s="736"/>
      <c r="AX1764" s="736"/>
      <c r="AY1764" s="736"/>
      <c r="AZ1764" s="736"/>
      <c r="BA1764" s="736"/>
      <c r="BB1764" s="736"/>
      <c r="BC1764" s="736"/>
      <c r="BD1764" s="736"/>
      <c r="BE1764" s="736"/>
      <c r="BF1764" s="736"/>
      <c r="BG1764" s="736"/>
      <c r="BH1764" s="736"/>
      <c r="BI1764" s="736"/>
      <c r="BJ1764" s="736"/>
      <c r="BK1764" s="736"/>
      <c r="BL1764" s="736"/>
      <c r="BM1764" s="736">
        <f t="shared" si="847"/>
        <v>0</v>
      </c>
      <c r="BN1764" s="736"/>
      <c r="BO1764" s="736"/>
      <c r="BP1764" s="736"/>
    </row>
    <row r="1765" spans="1:77" s="773" customFormat="1" ht="30" hidden="1">
      <c r="A1765" s="706"/>
      <c r="B1765" s="1395">
        <v>4</v>
      </c>
      <c r="C1765" s="1113" t="s">
        <v>586</v>
      </c>
      <c r="D1765" s="640" t="s">
        <v>27</v>
      </c>
      <c r="E1765" s="771" t="s">
        <v>2751</v>
      </c>
      <c r="F1765" s="774"/>
      <c r="G1765" s="651"/>
      <c r="H1765" s="643">
        <f t="shared" si="838"/>
        <v>0.11</v>
      </c>
      <c r="I1765" s="644"/>
      <c r="J1765" s="645">
        <f t="shared" si="839"/>
        <v>0.11</v>
      </c>
      <c r="K1765" s="1">
        <f t="shared" si="840"/>
        <v>0</v>
      </c>
      <c r="L1765" s="1">
        <f t="shared" si="841"/>
        <v>0</v>
      </c>
      <c r="M1765" s="1">
        <f t="shared" si="842"/>
        <v>0</v>
      </c>
      <c r="N1765" s="1">
        <f t="shared" si="843"/>
        <v>0</v>
      </c>
      <c r="O1765" s="1"/>
      <c r="P1765" s="1"/>
      <c r="Q1765" s="1"/>
      <c r="R1765" s="1"/>
      <c r="S1765" s="1"/>
      <c r="T1765" s="1">
        <f t="shared" si="844"/>
        <v>0</v>
      </c>
      <c r="U1765" s="1"/>
      <c r="V1765" s="1"/>
      <c r="W1765" s="1"/>
      <c r="X1765" s="1"/>
      <c r="Y1765" s="1"/>
      <c r="Z1765" s="1"/>
      <c r="AA1765" s="736">
        <f t="shared" si="852"/>
        <v>0.11</v>
      </c>
      <c r="AB1765" s="1"/>
      <c r="AC1765" s="1"/>
      <c r="AD1765" s="1"/>
      <c r="AE1765" s="1"/>
      <c r="AF1765" s="1"/>
      <c r="AG1765" s="1">
        <v>0.11</v>
      </c>
      <c r="AH1765" s="1"/>
      <c r="AI1765" s="736">
        <f t="shared" si="853"/>
        <v>0</v>
      </c>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f t="shared" si="847"/>
        <v>0</v>
      </c>
      <c r="BN1765" s="1"/>
      <c r="BO1765" s="1"/>
      <c r="BP1765" s="1"/>
    </row>
    <row r="1766" spans="1:77" s="773" customFormat="1" hidden="1">
      <c r="A1766" s="855"/>
      <c r="B1766" s="1065">
        <v>6</v>
      </c>
      <c r="C1766" s="1399" t="s">
        <v>587</v>
      </c>
      <c r="D1766" s="1042" t="s">
        <v>27</v>
      </c>
      <c r="E1766" s="1042" t="s">
        <v>489</v>
      </c>
      <c r="F1766" s="1042"/>
      <c r="G1766" s="1043"/>
      <c r="H1766" s="608">
        <f t="shared" si="838"/>
        <v>0.28000000000000003</v>
      </c>
      <c r="I1766" s="609"/>
      <c r="J1766" s="610">
        <f>K1766+AA1766+BM1766</f>
        <v>0.28000000000000003</v>
      </c>
      <c r="K1766" s="611">
        <f t="shared" si="840"/>
        <v>0</v>
      </c>
      <c r="L1766" s="611">
        <f t="shared" si="841"/>
        <v>0</v>
      </c>
      <c r="M1766" s="611">
        <f t="shared" si="842"/>
        <v>0</v>
      </c>
      <c r="N1766" s="611">
        <f t="shared" si="843"/>
        <v>0</v>
      </c>
      <c r="O1766" s="611"/>
      <c r="P1766" s="611"/>
      <c r="Q1766" s="611"/>
      <c r="R1766" s="611"/>
      <c r="S1766" s="611"/>
      <c r="T1766" s="611">
        <f t="shared" si="844"/>
        <v>0</v>
      </c>
      <c r="U1766" s="611"/>
      <c r="V1766" s="611"/>
      <c r="W1766" s="611"/>
      <c r="X1766" s="611"/>
      <c r="Y1766" s="611"/>
      <c r="Z1766" s="611"/>
      <c r="AA1766" s="611">
        <f xml:space="preserve"> SUM(AB1766:AI1766)+SUM(AV1766:BL1766)</f>
        <v>0.28000000000000003</v>
      </c>
      <c r="AB1766" s="611"/>
      <c r="AC1766" s="611"/>
      <c r="AD1766" s="611"/>
      <c r="AE1766" s="611"/>
      <c r="AF1766" s="611"/>
      <c r="AG1766" s="611"/>
      <c r="AH1766" s="611"/>
      <c r="AI1766" s="611">
        <f t="shared" ref="AI1766" si="854">SUM(AJ1766:AV1766)+AX1766+SUM(BD1766:BE1766)</f>
        <v>0.28000000000000003</v>
      </c>
      <c r="AJ1766" s="611"/>
      <c r="AK1766" s="611"/>
      <c r="AL1766" s="611"/>
      <c r="AM1766" s="611"/>
      <c r="AN1766" s="611"/>
      <c r="AO1766" s="611"/>
      <c r="AP1766" s="611">
        <v>0.28000000000000003</v>
      </c>
      <c r="AQ1766" s="611"/>
      <c r="AR1766" s="611"/>
      <c r="AS1766" s="611"/>
      <c r="AT1766" s="611"/>
      <c r="AU1766" s="611"/>
      <c r="AV1766" s="611"/>
      <c r="AW1766" s="611"/>
      <c r="AX1766" s="611"/>
      <c r="AY1766" s="611"/>
      <c r="AZ1766" s="611"/>
      <c r="BA1766" s="611"/>
      <c r="BB1766" s="611"/>
      <c r="BC1766" s="611"/>
      <c r="BD1766" s="611"/>
      <c r="BE1766" s="827"/>
      <c r="BF1766" s="611"/>
      <c r="BG1766" s="611"/>
      <c r="BH1766" s="611"/>
      <c r="BI1766" s="611"/>
      <c r="BJ1766" s="611"/>
      <c r="BK1766" s="611"/>
      <c r="BL1766" s="611"/>
      <c r="BM1766" s="611">
        <f t="shared" ref="BM1766" si="855">SUM(BN1766:BP1766)</f>
        <v>0</v>
      </c>
      <c r="BN1766" s="611"/>
      <c r="BO1766" s="611"/>
      <c r="BP1766" s="611"/>
    </row>
    <row r="1767" spans="1:77" s="619" customFormat="1" hidden="1">
      <c r="A1767" s="603"/>
      <c r="B1767" s="1533"/>
      <c r="C1767" s="1533"/>
      <c r="D1767" s="605"/>
      <c r="E1767" s="635"/>
      <c r="F1767" s="605"/>
      <c r="G1767" s="621"/>
      <c r="H1767" s="608"/>
      <c r="I1767" s="609"/>
      <c r="J1767" s="610"/>
      <c r="K1767" s="611"/>
      <c r="L1767" s="611"/>
      <c r="M1767" s="611"/>
      <c r="N1767" s="611"/>
      <c r="O1767" s="612"/>
      <c r="P1767" s="612"/>
      <c r="Q1767" s="613"/>
      <c r="R1767" s="612"/>
      <c r="S1767" s="612"/>
      <c r="T1767" s="615"/>
      <c r="U1767" s="612"/>
      <c r="V1767" s="612"/>
      <c r="W1767" s="613"/>
      <c r="X1767" s="612"/>
      <c r="Y1767" s="612"/>
      <c r="Z1767" s="612"/>
      <c r="AA1767" s="611"/>
      <c r="AB1767" s="612"/>
      <c r="AC1767" s="612"/>
      <c r="AD1767" s="613"/>
      <c r="AE1767" s="613"/>
      <c r="AF1767" s="612"/>
      <c r="AG1767" s="612"/>
      <c r="AH1767" s="612"/>
      <c r="AI1767" s="611"/>
      <c r="AJ1767" s="612"/>
      <c r="AK1767" s="612"/>
      <c r="AL1767" s="612"/>
      <c r="AM1767" s="613"/>
      <c r="AN1767" s="612"/>
      <c r="AO1767" s="612"/>
      <c r="AP1767" s="612"/>
      <c r="AQ1767" s="613"/>
      <c r="AR1767" s="612"/>
      <c r="AS1767" s="612"/>
      <c r="AT1767" s="612"/>
      <c r="AU1767" s="616"/>
      <c r="AV1767" s="612"/>
      <c r="AW1767" s="612"/>
      <c r="AX1767" s="612"/>
      <c r="AY1767" s="612"/>
      <c r="AZ1767" s="612"/>
      <c r="BA1767" s="612"/>
      <c r="BB1767" s="612"/>
      <c r="BC1767" s="613"/>
      <c r="BD1767" s="612"/>
      <c r="BE1767" s="612"/>
      <c r="BF1767" s="612"/>
      <c r="BG1767" s="612"/>
      <c r="BH1767" s="613"/>
      <c r="BI1767" s="612"/>
      <c r="BJ1767" s="612"/>
      <c r="BK1767" s="612"/>
      <c r="BL1767" s="613"/>
      <c r="BM1767" s="611"/>
      <c r="BN1767" s="612"/>
      <c r="BO1767" s="612"/>
      <c r="BP1767" s="612"/>
      <c r="BQ1767" s="547"/>
      <c r="BR1767" s="622"/>
      <c r="BS1767" s="1206"/>
      <c r="BT1767" s="605"/>
      <c r="BU1767" s="621"/>
      <c r="BY1767" s="607"/>
    </row>
    <row r="1768" spans="1:77" s="619" customFormat="1" hidden="1">
      <c r="A1768" s="603"/>
      <c r="B1768" s="1533"/>
      <c r="C1768" s="1533"/>
      <c r="D1768" s="605"/>
      <c r="E1768" s="635"/>
      <c r="F1768" s="605"/>
      <c r="G1768" s="621"/>
      <c r="H1768" s="608"/>
      <c r="I1768" s="609"/>
      <c r="J1768" s="610"/>
      <c r="K1768" s="611"/>
      <c r="L1768" s="611"/>
      <c r="M1768" s="611"/>
      <c r="N1768" s="611"/>
      <c r="O1768" s="612"/>
      <c r="P1768" s="612"/>
      <c r="Q1768" s="613"/>
      <c r="R1768" s="612"/>
      <c r="S1768" s="612"/>
      <c r="T1768" s="615"/>
      <c r="U1768" s="612"/>
      <c r="V1768" s="612"/>
      <c r="W1768" s="613"/>
      <c r="X1768" s="612"/>
      <c r="Y1768" s="612"/>
      <c r="Z1768" s="612"/>
      <c r="AA1768" s="611"/>
      <c r="AB1768" s="612"/>
      <c r="AC1768" s="612"/>
      <c r="AD1768" s="613"/>
      <c r="AE1768" s="613"/>
      <c r="AF1768" s="612"/>
      <c r="AG1768" s="612"/>
      <c r="AH1768" s="612"/>
      <c r="AI1768" s="611"/>
      <c r="AJ1768" s="612"/>
      <c r="AK1768" s="612"/>
      <c r="AL1768" s="612"/>
      <c r="AM1768" s="613"/>
      <c r="AN1768" s="612"/>
      <c r="AO1768" s="612"/>
      <c r="AP1768" s="612"/>
      <c r="AQ1768" s="613"/>
      <c r="AR1768" s="612"/>
      <c r="AS1768" s="612"/>
      <c r="AT1768" s="612"/>
      <c r="AU1768" s="616"/>
      <c r="AV1768" s="612"/>
      <c r="AW1768" s="612"/>
      <c r="AX1768" s="612"/>
      <c r="AY1768" s="612"/>
      <c r="AZ1768" s="612"/>
      <c r="BA1768" s="612"/>
      <c r="BB1768" s="612"/>
      <c r="BC1768" s="613"/>
      <c r="BD1768" s="612"/>
      <c r="BE1768" s="612"/>
      <c r="BF1768" s="612"/>
      <c r="BG1768" s="612"/>
      <c r="BH1768" s="613"/>
      <c r="BI1768" s="612"/>
      <c r="BJ1768" s="612"/>
      <c r="BK1768" s="612"/>
      <c r="BL1768" s="613"/>
      <c r="BM1768" s="611"/>
      <c r="BN1768" s="612"/>
      <c r="BO1768" s="612"/>
      <c r="BP1768" s="612"/>
      <c r="BQ1768" s="547"/>
      <c r="BR1768" s="622"/>
      <c r="BS1768" s="1206"/>
      <c r="BT1768" s="605"/>
      <c r="BU1768" s="621"/>
      <c r="BY1768" s="607"/>
    </row>
    <row r="1769" spans="1:77" s="619" customFormat="1" hidden="1">
      <c r="A1769" s="603"/>
      <c r="B1769" s="1533"/>
      <c r="C1769" s="1533"/>
      <c r="D1769" s="605"/>
      <c r="E1769" s="635"/>
      <c r="F1769" s="605"/>
      <c r="G1769" s="621"/>
      <c r="H1769" s="608"/>
      <c r="I1769" s="609"/>
      <c r="J1769" s="610"/>
      <c r="K1769" s="611"/>
      <c r="L1769" s="611"/>
      <c r="M1769" s="611"/>
      <c r="N1769" s="611"/>
      <c r="O1769" s="612"/>
      <c r="P1769" s="612"/>
      <c r="Q1769" s="613"/>
      <c r="R1769" s="612"/>
      <c r="S1769" s="612"/>
      <c r="T1769" s="615"/>
      <c r="U1769" s="612"/>
      <c r="V1769" s="612"/>
      <c r="W1769" s="613"/>
      <c r="X1769" s="612"/>
      <c r="Y1769" s="612"/>
      <c r="Z1769" s="612"/>
      <c r="AA1769" s="611"/>
      <c r="AB1769" s="612"/>
      <c r="AC1769" s="612"/>
      <c r="AD1769" s="613"/>
      <c r="AE1769" s="613"/>
      <c r="AF1769" s="612"/>
      <c r="AG1769" s="612"/>
      <c r="AH1769" s="612"/>
      <c r="AI1769" s="611"/>
      <c r="AJ1769" s="612"/>
      <c r="AK1769" s="612"/>
      <c r="AL1769" s="612"/>
      <c r="AM1769" s="613"/>
      <c r="AN1769" s="612"/>
      <c r="AO1769" s="612"/>
      <c r="AP1769" s="612"/>
      <c r="AQ1769" s="613"/>
      <c r="AR1769" s="612"/>
      <c r="AS1769" s="612"/>
      <c r="AT1769" s="612"/>
      <c r="AU1769" s="616"/>
      <c r="AV1769" s="612"/>
      <c r="AW1769" s="612"/>
      <c r="AX1769" s="612"/>
      <c r="AY1769" s="612"/>
      <c r="AZ1769" s="612"/>
      <c r="BA1769" s="612"/>
      <c r="BB1769" s="612"/>
      <c r="BC1769" s="613"/>
      <c r="BD1769" s="612"/>
      <c r="BE1769" s="612"/>
      <c r="BF1769" s="612"/>
      <c r="BG1769" s="612"/>
      <c r="BH1769" s="613"/>
      <c r="BI1769" s="612"/>
      <c r="BJ1769" s="612"/>
      <c r="BK1769" s="612"/>
      <c r="BL1769" s="613"/>
      <c r="BM1769" s="611"/>
      <c r="BN1769" s="612"/>
      <c r="BO1769" s="612"/>
      <c r="BP1769" s="612"/>
      <c r="BQ1769" s="547"/>
      <c r="BR1769" s="622"/>
      <c r="BS1769" s="1206"/>
      <c r="BT1769" s="605"/>
      <c r="BU1769" s="621"/>
      <c r="BY1769" s="607"/>
    </row>
    <row r="1770" spans="1:77" s="619" customFormat="1" hidden="1">
      <c r="A1770" s="603"/>
      <c r="B1770" s="1533"/>
      <c r="C1770" s="1533"/>
      <c r="D1770" s="605"/>
      <c r="E1770" s="635"/>
      <c r="F1770" s="605"/>
      <c r="G1770" s="621"/>
      <c r="H1770" s="608"/>
      <c r="I1770" s="609"/>
      <c r="J1770" s="610"/>
      <c r="K1770" s="611"/>
      <c r="L1770" s="611"/>
      <c r="M1770" s="611"/>
      <c r="N1770" s="611"/>
      <c r="O1770" s="612"/>
      <c r="P1770" s="612"/>
      <c r="Q1770" s="613"/>
      <c r="R1770" s="612"/>
      <c r="S1770" s="612"/>
      <c r="T1770" s="615"/>
      <c r="U1770" s="612"/>
      <c r="V1770" s="612"/>
      <c r="W1770" s="613"/>
      <c r="X1770" s="612"/>
      <c r="Y1770" s="612"/>
      <c r="Z1770" s="612"/>
      <c r="AA1770" s="611"/>
      <c r="AB1770" s="612"/>
      <c r="AC1770" s="612"/>
      <c r="AD1770" s="613"/>
      <c r="AE1770" s="613"/>
      <c r="AF1770" s="612"/>
      <c r="AG1770" s="612"/>
      <c r="AH1770" s="612"/>
      <c r="AI1770" s="611"/>
      <c r="AJ1770" s="612"/>
      <c r="AK1770" s="612"/>
      <c r="AL1770" s="612"/>
      <c r="AM1770" s="613"/>
      <c r="AN1770" s="612"/>
      <c r="AO1770" s="612"/>
      <c r="AP1770" s="612"/>
      <c r="AQ1770" s="613"/>
      <c r="AR1770" s="612"/>
      <c r="AS1770" s="612"/>
      <c r="AT1770" s="612"/>
      <c r="AU1770" s="616"/>
      <c r="AV1770" s="612"/>
      <c r="AW1770" s="612"/>
      <c r="AX1770" s="612"/>
      <c r="AY1770" s="612"/>
      <c r="AZ1770" s="612"/>
      <c r="BA1770" s="612"/>
      <c r="BB1770" s="612"/>
      <c r="BC1770" s="613"/>
      <c r="BD1770" s="612"/>
      <c r="BE1770" s="612"/>
      <c r="BF1770" s="612"/>
      <c r="BG1770" s="612"/>
      <c r="BH1770" s="613"/>
      <c r="BI1770" s="612"/>
      <c r="BJ1770" s="612"/>
      <c r="BK1770" s="612"/>
      <c r="BL1770" s="613"/>
      <c r="BM1770" s="611"/>
      <c r="BN1770" s="612"/>
      <c r="BO1770" s="612"/>
      <c r="BP1770" s="612"/>
      <c r="BQ1770" s="547"/>
      <c r="BR1770" s="622"/>
      <c r="BS1770" s="1206"/>
      <c r="BT1770" s="605"/>
      <c r="BU1770" s="621"/>
      <c r="BY1770" s="607"/>
    </row>
    <row r="1771" spans="1:77" s="619" customFormat="1" hidden="1">
      <c r="A1771" s="603"/>
      <c r="B1771" s="1533"/>
      <c r="C1771" s="1533"/>
      <c r="D1771" s="605"/>
      <c r="E1771" s="635"/>
      <c r="F1771" s="605"/>
      <c r="G1771" s="621"/>
      <c r="H1771" s="608"/>
      <c r="I1771" s="609"/>
      <c r="J1771" s="610"/>
      <c r="K1771" s="611"/>
      <c r="L1771" s="611"/>
      <c r="M1771" s="611"/>
      <c r="N1771" s="611"/>
      <c r="O1771" s="612"/>
      <c r="P1771" s="612"/>
      <c r="Q1771" s="613"/>
      <c r="R1771" s="612"/>
      <c r="S1771" s="612"/>
      <c r="T1771" s="615"/>
      <c r="U1771" s="612"/>
      <c r="V1771" s="612"/>
      <c r="W1771" s="613"/>
      <c r="X1771" s="612"/>
      <c r="Y1771" s="612"/>
      <c r="Z1771" s="612"/>
      <c r="AA1771" s="611"/>
      <c r="AB1771" s="612"/>
      <c r="AC1771" s="612"/>
      <c r="AD1771" s="613"/>
      <c r="AE1771" s="613"/>
      <c r="AF1771" s="612"/>
      <c r="AG1771" s="612"/>
      <c r="AH1771" s="612"/>
      <c r="AI1771" s="611"/>
      <c r="AJ1771" s="612"/>
      <c r="AK1771" s="612"/>
      <c r="AL1771" s="612"/>
      <c r="AM1771" s="613"/>
      <c r="AN1771" s="612"/>
      <c r="AO1771" s="612"/>
      <c r="AP1771" s="612"/>
      <c r="AQ1771" s="613"/>
      <c r="AR1771" s="612"/>
      <c r="AS1771" s="612"/>
      <c r="AT1771" s="612"/>
      <c r="AU1771" s="616"/>
      <c r="AV1771" s="612"/>
      <c r="AW1771" s="612"/>
      <c r="AX1771" s="612"/>
      <c r="AY1771" s="612"/>
      <c r="AZ1771" s="612"/>
      <c r="BA1771" s="612"/>
      <c r="BB1771" s="612"/>
      <c r="BC1771" s="613"/>
      <c r="BD1771" s="612"/>
      <c r="BE1771" s="612"/>
      <c r="BF1771" s="612"/>
      <c r="BG1771" s="612"/>
      <c r="BH1771" s="613"/>
      <c r="BI1771" s="612"/>
      <c r="BJ1771" s="612"/>
      <c r="BK1771" s="612"/>
      <c r="BL1771" s="613"/>
      <c r="BM1771" s="611"/>
      <c r="BN1771" s="612"/>
      <c r="BO1771" s="612"/>
      <c r="BP1771" s="612"/>
      <c r="BQ1771" s="547"/>
      <c r="BR1771" s="622"/>
      <c r="BS1771" s="1206"/>
      <c r="BT1771" s="605"/>
      <c r="BU1771" s="621"/>
      <c r="BY1771" s="607"/>
    </row>
    <row r="1772" spans="1:77" s="619" customFormat="1" hidden="1">
      <c r="A1772" s="603"/>
      <c r="B1772" s="1533"/>
      <c r="C1772" s="1533"/>
      <c r="D1772" s="605"/>
      <c r="E1772" s="635"/>
      <c r="F1772" s="605"/>
      <c r="G1772" s="621"/>
      <c r="H1772" s="608"/>
      <c r="I1772" s="609"/>
      <c r="J1772" s="610"/>
      <c r="K1772" s="611"/>
      <c r="L1772" s="611"/>
      <c r="M1772" s="611"/>
      <c r="N1772" s="611"/>
      <c r="O1772" s="612"/>
      <c r="P1772" s="612"/>
      <c r="Q1772" s="613"/>
      <c r="R1772" s="612"/>
      <c r="S1772" s="612"/>
      <c r="T1772" s="615"/>
      <c r="U1772" s="612"/>
      <c r="V1772" s="612"/>
      <c r="W1772" s="613"/>
      <c r="X1772" s="612"/>
      <c r="Y1772" s="612"/>
      <c r="Z1772" s="612"/>
      <c r="AA1772" s="611"/>
      <c r="AB1772" s="612"/>
      <c r="AC1772" s="612"/>
      <c r="AD1772" s="613"/>
      <c r="AE1772" s="613"/>
      <c r="AF1772" s="612"/>
      <c r="AG1772" s="612"/>
      <c r="AH1772" s="612"/>
      <c r="AI1772" s="611"/>
      <c r="AJ1772" s="612"/>
      <c r="AK1772" s="612"/>
      <c r="AL1772" s="612"/>
      <c r="AM1772" s="613"/>
      <c r="AN1772" s="612"/>
      <c r="AO1772" s="612"/>
      <c r="AP1772" s="612"/>
      <c r="AQ1772" s="613"/>
      <c r="AR1772" s="612"/>
      <c r="AS1772" s="612"/>
      <c r="AT1772" s="612"/>
      <c r="AU1772" s="616"/>
      <c r="AV1772" s="612"/>
      <c r="AW1772" s="612"/>
      <c r="AX1772" s="612"/>
      <c r="AY1772" s="612"/>
      <c r="AZ1772" s="612"/>
      <c r="BA1772" s="612"/>
      <c r="BB1772" s="612"/>
      <c r="BC1772" s="613"/>
      <c r="BD1772" s="612"/>
      <c r="BE1772" s="612"/>
      <c r="BF1772" s="612"/>
      <c r="BG1772" s="612"/>
      <c r="BH1772" s="613"/>
      <c r="BI1772" s="612"/>
      <c r="BJ1772" s="612"/>
      <c r="BK1772" s="612"/>
      <c r="BL1772" s="613"/>
      <c r="BM1772" s="611"/>
      <c r="BN1772" s="612"/>
      <c r="BO1772" s="612"/>
      <c r="BP1772" s="612"/>
      <c r="BQ1772" s="547"/>
      <c r="BR1772" s="622"/>
      <c r="BS1772" s="1206"/>
      <c r="BT1772" s="605"/>
      <c r="BU1772" s="621"/>
      <c r="BY1772" s="607"/>
    </row>
    <row r="1773" spans="1:77" s="619" customFormat="1" hidden="1">
      <c r="A1773" s="603"/>
      <c r="B1773" s="1533"/>
      <c r="C1773" s="1533"/>
      <c r="D1773" s="605"/>
      <c r="E1773" s="635"/>
      <c r="F1773" s="605"/>
      <c r="G1773" s="621"/>
      <c r="H1773" s="608"/>
      <c r="I1773" s="609"/>
      <c r="J1773" s="610"/>
      <c r="K1773" s="611"/>
      <c r="L1773" s="611"/>
      <c r="M1773" s="611"/>
      <c r="N1773" s="611"/>
      <c r="O1773" s="612"/>
      <c r="P1773" s="612"/>
      <c r="Q1773" s="613"/>
      <c r="R1773" s="612"/>
      <c r="S1773" s="612"/>
      <c r="T1773" s="615"/>
      <c r="U1773" s="612"/>
      <c r="V1773" s="612"/>
      <c r="W1773" s="613"/>
      <c r="X1773" s="612"/>
      <c r="Y1773" s="612"/>
      <c r="Z1773" s="612"/>
      <c r="AA1773" s="611"/>
      <c r="AB1773" s="612"/>
      <c r="AC1773" s="612"/>
      <c r="AD1773" s="613"/>
      <c r="AE1773" s="613"/>
      <c r="AF1773" s="612"/>
      <c r="AG1773" s="612"/>
      <c r="AH1773" s="612"/>
      <c r="AI1773" s="611"/>
      <c r="AJ1773" s="612"/>
      <c r="AK1773" s="612"/>
      <c r="AL1773" s="612"/>
      <c r="AM1773" s="613"/>
      <c r="AN1773" s="612"/>
      <c r="AO1773" s="612"/>
      <c r="AP1773" s="612"/>
      <c r="AQ1773" s="613"/>
      <c r="AR1773" s="612"/>
      <c r="AS1773" s="612"/>
      <c r="AT1773" s="612"/>
      <c r="AU1773" s="616"/>
      <c r="AV1773" s="612"/>
      <c r="AW1773" s="612"/>
      <c r="AX1773" s="612"/>
      <c r="AY1773" s="612"/>
      <c r="AZ1773" s="612"/>
      <c r="BA1773" s="612"/>
      <c r="BB1773" s="612"/>
      <c r="BC1773" s="613"/>
      <c r="BD1773" s="612"/>
      <c r="BE1773" s="612"/>
      <c r="BF1773" s="612"/>
      <c r="BG1773" s="612"/>
      <c r="BH1773" s="613"/>
      <c r="BI1773" s="612"/>
      <c r="BJ1773" s="612"/>
      <c r="BK1773" s="612"/>
      <c r="BL1773" s="613"/>
      <c r="BM1773" s="611"/>
      <c r="BN1773" s="612"/>
      <c r="BO1773" s="612"/>
      <c r="BP1773" s="612"/>
      <c r="BQ1773" s="547"/>
      <c r="BR1773" s="622"/>
      <c r="BS1773" s="1206"/>
      <c r="BT1773" s="605"/>
      <c r="BU1773" s="621"/>
      <c r="BY1773" s="607"/>
    </row>
    <row r="1774" spans="1:77" s="619" customFormat="1" hidden="1">
      <c r="A1774" s="603"/>
      <c r="B1774" s="1533"/>
      <c r="C1774" s="1533"/>
      <c r="D1774" s="605"/>
      <c r="E1774" s="635"/>
      <c r="F1774" s="605"/>
      <c r="G1774" s="621"/>
      <c r="H1774" s="608"/>
      <c r="I1774" s="609"/>
      <c r="J1774" s="610"/>
      <c r="K1774" s="611"/>
      <c r="L1774" s="611"/>
      <c r="M1774" s="611"/>
      <c r="N1774" s="611"/>
      <c r="O1774" s="612"/>
      <c r="P1774" s="612"/>
      <c r="Q1774" s="613"/>
      <c r="R1774" s="612"/>
      <c r="S1774" s="612"/>
      <c r="T1774" s="615"/>
      <c r="U1774" s="612"/>
      <c r="V1774" s="612"/>
      <c r="W1774" s="613"/>
      <c r="X1774" s="612"/>
      <c r="Y1774" s="612"/>
      <c r="Z1774" s="612"/>
      <c r="AA1774" s="611"/>
      <c r="AB1774" s="612"/>
      <c r="AC1774" s="612"/>
      <c r="AD1774" s="613"/>
      <c r="AE1774" s="613"/>
      <c r="AF1774" s="612"/>
      <c r="AG1774" s="612"/>
      <c r="AH1774" s="612"/>
      <c r="AI1774" s="611"/>
      <c r="AJ1774" s="612"/>
      <c r="AK1774" s="612"/>
      <c r="AL1774" s="612"/>
      <c r="AM1774" s="613"/>
      <c r="AN1774" s="612"/>
      <c r="AO1774" s="612"/>
      <c r="AP1774" s="612"/>
      <c r="AQ1774" s="613"/>
      <c r="AR1774" s="612"/>
      <c r="AS1774" s="612"/>
      <c r="AT1774" s="612"/>
      <c r="AU1774" s="616"/>
      <c r="AV1774" s="612"/>
      <c r="AW1774" s="612"/>
      <c r="AX1774" s="612"/>
      <c r="AY1774" s="612"/>
      <c r="AZ1774" s="612"/>
      <c r="BA1774" s="612"/>
      <c r="BB1774" s="612"/>
      <c r="BC1774" s="613"/>
      <c r="BD1774" s="612"/>
      <c r="BE1774" s="612"/>
      <c r="BF1774" s="612"/>
      <c r="BG1774" s="612"/>
      <c r="BH1774" s="613"/>
      <c r="BI1774" s="612"/>
      <c r="BJ1774" s="612"/>
      <c r="BK1774" s="612"/>
      <c r="BL1774" s="613"/>
      <c r="BM1774" s="611"/>
      <c r="BN1774" s="612"/>
      <c r="BO1774" s="612"/>
      <c r="BP1774" s="612"/>
      <c r="BQ1774" s="547"/>
      <c r="BR1774" s="622"/>
      <c r="BS1774" s="1206"/>
      <c r="BT1774" s="605"/>
      <c r="BU1774" s="621"/>
      <c r="BY1774" s="607"/>
    </row>
    <row r="1775" spans="1:77" s="619" customFormat="1" hidden="1">
      <c r="A1775" s="603"/>
      <c r="B1775" s="1533"/>
      <c r="C1775" s="1533"/>
      <c r="D1775" s="605"/>
      <c r="E1775" s="635"/>
      <c r="F1775" s="605"/>
      <c r="G1775" s="621"/>
      <c r="H1775" s="608"/>
      <c r="I1775" s="609"/>
      <c r="J1775" s="610"/>
      <c r="K1775" s="611"/>
      <c r="L1775" s="611"/>
      <c r="M1775" s="611"/>
      <c r="N1775" s="611"/>
      <c r="O1775" s="612"/>
      <c r="P1775" s="612"/>
      <c r="Q1775" s="613"/>
      <c r="R1775" s="612"/>
      <c r="S1775" s="612"/>
      <c r="T1775" s="615"/>
      <c r="U1775" s="612"/>
      <c r="V1775" s="612"/>
      <c r="W1775" s="613"/>
      <c r="X1775" s="612"/>
      <c r="Y1775" s="612"/>
      <c r="Z1775" s="612"/>
      <c r="AA1775" s="611"/>
      <c r="AB1775" s="612"/>
      <c r="AC1775" s="612"/>
      <c r="AD1775" s="613"/>
      <c r="AE1775" s="613"/>
      <c r="AF1775" s="612"/>
      <c r="AG1775" s="612"/>
      <c r="AH1775" s="612"/>
      <c r="AI1775" s="611"/>
      <c r="AJ1775" s="612"/>
      <c r="AK1775" s="612"/>
      <c r="AL1775" s="612"/>
      <c r="AM1775" s="613"/>
      <c r="AN1775" s="612"/>
      <c r="AO1775" s="612"/>
      <c r="AP1775" s="612"/>
      <c r="AQ1775" s="613"/>
      <c r="AR1775" s="612"/>
      <c r="AS1775" s="612"/>
      <c r="AT1775" s="612"/>
      <c r="AU1775" s="616"/>
      <c r="AV1775" s="612"/>
      <c r="AW1775" s="612"/>
      <c r="AX1775" s="612"/>
      <c r="AY1775" s="612"/>
      <c r="AZ1775" s="612"/>
      <c r="BA1775" s="612"/>
      <c r="BB1775" s="612"/>
      <c r="BC1775" s="613"/>
      <c r="BD1775" s="612"/>
      <c r="BE1775" s="612"/>
      <c r="BF1775" s="612"/>
      <c r="BG1775" s="612"/>
      <c r="BH1775" s="613"/>
      <c r="BI1775" s="612"/>
      <c r="BJ1775" s="612"/>
      <c r="BK1775" s="612"/>
      <c r="BL1775" s="613"/>
      <c r="BM1775" s="611"/>
      <c r="BN1775" s="612"/>
      <c r="BO1775" s="612"/>
      <c r="BP1775" s="612"/>
      <c r="BQ1775" s="547"/>
      <c r="BR1775" s="622"/>
      <c r="BS1775" s="1206"/>
      <c r="BT1775" s="605"/>
      <c r="BU1775" s="621"/>
      <c r="BY1775" s="607"/>
    </row>
    <row r="1776" spans="1:77" s="619" customFormat="1" hidden="1">
      <c r="A1776" s="603"/>
      <c r="B1776" s="1533"/>
      <c r="C1776" s="1533"/>
      <c r="D1776" s="605"/>
      <c r="E1776" s="635"/>
      <c r="F1776" s="605"/>
      <c r="G1776" s="621"/>
      <c r="H1776" s="608"/>
      <c r="I1776" s="609"/>
      <c r="J1776" s="610"/>
      <c r="K1776" s="611"/>
      <c r="L1776" s="611"/>
      <c r="M1776" s="611"/>
      <c r="N1776" s="611"/>
      <c r="O1776" s="612"/>
      <c r="P1776" s="612"/>
      <c r="Q1776" s="613"/>
      <c r="R1776" s="612"/>
      <c r="S1776" s="612"/>
      <c r="T1776" s="615"/>
      <c r="U1776" s="612"/>
      <c r="V1776" s="612"/>
      <c r="W1776" s="613"/>
      <c r="X1776" s="612"/>
      <c r="Y1776" s="612"/>
      <c r="Z1776" s="612"/>
      <c r="AA1776" s="611"/>
      <c r="AB1776" s="612"/>
      <c r="AC1776" s="612"/>
      <c r="AD1776" s="613"/>
      <c r="AE1776" s="613"/>
      <c r="AF1776" s="612"/>
      <c r="AG1776" s="612"/>
      <c r="AH1776" s="612"/>
      <c r="AI1776" s="611"/>
      <c r="AJ1776" s="612"/>
      <c r="AK1776" s="612"/>
      <c r="AL1776" s="612"/>
      <c r="AM1776" s="613"/>
      <c r="AN1776" s="612"/>
      <c r="AO1776" s="612"/>
      <c r="AP1776" s="612"/>
      <c r="AQ1776" s="613"/>
      <c r="AR1776" s="612"/>
      <c r="AS1776" s="612"/>
      <c r="AT1776" s="612"/>
      <c r="AU1776" s="616"/>
      <c r="AV1776" s="612"/>
      <c r="AW1776" s="612"/>
      <c r="AX1776" s="612"/>
      <c r="AY1776" s="612"/>
      <c r="AZ1776" s="612"/>
      <c r="BA1776" s="612"/>
      <c r="BB1776" s="612"/>
      <c r="BC1776" s="613"/>
      <c r="BD1776" s="612"/>
      <c r="BE1776" s="612"/>
      <c r="BF1776" s="612"/>
      <c r="BG1776" s="612"/>
      <c r="BH1776" s="613"/>
      <c r="BI1776" s="612"/>
      <c r="BJ1776" s="612"/>
      <c r="BK1776" s="612"/>
      <c r="BL1776" s="613"/>
      <c r="BM1776" s="611"/>
      <c r="BN1776" s="612"/>
      <c r="BO1776" s="612"/>
      <c r="BP1776" s="612"/>
      <c r="BQ1776" s="547"/>
      <c r="BR1776" s="622"/>
      <c r="BS1776" s="1206"/>
      <c r="BT1776" s="605"/>
      <c r="BU1776" s="621"/>
      <c r="BY1776" s="607"/>
    </row>
    <row r="1777" spans="1:77" s="619" customFormat="1" hidden="1">
      <c r="A1777" s="603"/>
      <c r="B1777" s="1533"/>
      <c r="C1777" s="1533"/>
      <c r="D1777" s="605"/>
      <c r="E1777" s="635"/>
      <c r="F1777" s="605"/>
      <c r="G1777" s="621"/>
      <c r="H1777" s="608"/>
      <c r="I1777" s="609"/>
      <c r="J1777" s="610"/>
      <c r="K1777" s="611"/>
      <c r="L1777" s="611"/>
      <c r="M1777" s="611"/>
      <c r="N1777" s="611"/>
      <c r="O1777" s="612"/>
      <c r="P1777" s="612"/>
      <c r="Q1777" s="613"/>
      <c r="R1777" s="612"/>
      <c r="S1777" s="612"/>
      <c r="T1777" s="615"/>
      <c r="U1777" s="612"/>
      <c r="V1777" s="612"/>
      <c r="W1777" s="613"/>
      <c r="X1777" s="612"/>
      <c r="Y1777" s="612"/>
      <c r="Z1777" s="612"/>
      <c r="AA1777" s="611"/>
      <c r="AB1777" s="612"/>
      <c r="AC1777" s="612"/>
      <c r="AD1777" s="613"/>
      <c r="AE1777" s="613"/>
      <c r="AF1777" s="612"/>
      <c r="AG1777" s="612"/>
      <c r="AH1777" s="612"/>
      <c r="AI1777" s="611"/>
      <c r="AJ1777" s="612"/>
      <c r="AK1777" s="612"/>
      <c r="AL1777" s="612"/>
      <c r="AM1777" s="613"/>
      <c r="AN1777" s="612"/>
      <c r="AO1777" s="612"/>
      <c r="AP1777" s="612"/>
      <c r="AQ1777" s="613"/>
      <c r="AR1777" s="612"/>
      <c r="AS1777" s="612"/>
      <c r="AT1777" s="612"/>
      <c r="AU1777" s="616"/>
      <c r="AV1777" s="612"/>
      <c r="AW1777" s="612"/>
      <c r="AX1777" s="612"/>
      <c r="AY1777" s="612"/>
      <c r="AZ1777" s="612"/>
      <c r="BA1777" s="612"/>
      <c r="BB1777" s="612"/>
      <c r="BC1777" s="613"/>
      <c r="BD1777" s="612"/>
      <c r="BE1777" s="612"/>
      <c r="BF1777" s="612"/>
      <c r="BG1777" s="612"/>
      <c r="BH1777" s="613"/>
      <c r="BI1777" s="612"/>
      <c r="BJ1777" s="612"/>
      <c r="BK1777" s="612"/>
      <c r="BL1777" s="613"/>
      <c r="BM1777" s="611"/>
      <c r="BN1777" s="612"/>
      <c r="BO1777" s="612"/>
      <c r="BP1777" s="612"/>
      <c r="BQ1777" s="547"/>
      <c r="BR1777" s="622"/>
      <c r="BS1777" s="1206"/>
      <c r="BT1777" s="605"/>
      <c r="BU1777" s="621"/>
      <c r="BY1777" s="607"/>
    </row>
    <row r="1778" spans="1:77" s="619" customFormat="1" hidden="1">
      <c r="A1778" s="603"/>
      <c r="B1778" s="1533"/>
      <c r="C1778" s="1533"/>
      <c r="D1778" s="605"/>
      <c r="E1778" s="635"/>
      <c r="F1778" s="605"/>
      <c r="G1778" s="621"/>
      <c r="H1778" s="608"/>
      <c r="I1778" s="609"/>
      <c r="J1778" s="610"/>
      <c r="K1778" s="611"/>
      <c r="L1778" s="611"/>
      <c r="M1778" s="611"/>
      <c r="N1778" s="611"/>
      <c r="O1778" s="612"/>
      <c r="P1778" s="612"/>
      <c r="Q1778" s="613"/>
      <c r="R1778" s="612"/>
      <c r="S1778" s="612"/>
      <c r="T1778" s="615"/>
      <c r="U1778" s="612"/>
      <c r="V1778" s="612"/>
      <c r="W1778" s="613"/>
      <c r="X1778" s="612"/>
      <c r="Y1778" s="612"/>
      <c r="Z1778" s="612"/>
      <c r="AA1778" s="611"/>
      <c r="AB1778" s="612"/>
      <c r="AC1778" s="612"/>
      <c r="AD1778" s="613"/>
      <c r="AE1778" s="613"/>
      <c r="AF1778" s="612"/>
      <c r="AG1778" s="612"/>
      <c r="AH1778" s="612"/>
      <c r="AI1778" s="611"/>
      <c r="AJ1778" s="612"/>
      <c r="AK1778" s="612"/>
      <c r="AL1778" s="612"/>
      <c r="AM1778" s="613"/>
      <c r="AN1778" s="612"/>
      <c r="AO1778" s="612"/>
      <c r="AP1778" s="612"/>
      <c r="AQ1778" s="613"/>
      <c r="AR1778" s="612"/>
      <c r="AS1778" s="612"/>
      <c r="AT1778" s="612"/>
      <c r="AU1778" s="616"/>
      <c r="AV1778" s="612"/>
      <c r="AW1778" s="612"/>
      <c r="AX1778" s="612"/>
      <c r="AY1778" s="612"/>
      <c r="AZ1778" s="612"/>
      <c r="BA1778" s="612"/>
      <c r="BB1778" s="612"/>
      <c r="BC1778" s="613"/>
      <c r="BD1778" s="612"/>
      <c r="BE1778" s="612"/>
      <c r="BF1778" s="612"/>
      <c r="BG1778" s="612"/>
      <c r="BH1778" s="613"/>
      <c r="BI1778" s="612"/>
      <c r="BJ1778" s="612"/>
      <c r="BK1778" s="612"/>
      <c r="BL1778" s="613"/>
      <c r="BM1778" s="611"/>
      <c r="BN1778" s="612"/>
      <c r="BO1778" s="612"/>
      <c r="BP1778" s="612"/>
      <c r="BQ1778" s="547"/>
      <c r="BR1778" s="622"/>
      <c r="BS1778" s="1206"/>
      <c r="BT1778" s="605"/>
      <c r="BU1778" s="621"/>
      <c r="BY1778" s="607"/>
    </row>
    <row r="1779" spans="1:77" s="619" customFormat="1" hidden="1">
      <c r="A1779" s="603"/>
      <c r="B1779" s="1533"/>
      <c r="C1779" s="1533"/>
      <c r="D1779" s="605"/>
      <c r="E1779" s="635"/>
      <c r="F1779" s="605"/>
      <c r="G1779" s="621"/>
      <c r="H1779" s="608"/>
      <c r="I1779" s="609"/>
      <c r="J1779" s="610"/>
      <c r="K1779" s="611"/>
      <c r="L1779" s="611"/>
      <c r="M1779" s="611"/>
      <c r="N1779" s="611"/>
      <c r="O1779" s="612"/>
      <c r="P1779" s="612"/>
      <c r="Q1779" s="613"/>
      <c r="R1779" s="612"/>
      <c r="S1779" s="612"/>
      <c r="T1779" s="615"/>
      <c r="U1779" s="612"/>
      <c r="V1779" s="612"/>
      <c r="W1779" s="613"/>
      <c r="X1779" s="612"/>
      <c r="Y1779" s="612"/>
      <c r="Z1779" s="612"/>
      <c r="AA1779" s="611"/>
      <c r="AB1779" s="612"/>
      <c r="AC1779" s="612"/>
      <c r="AD1779" s="613"/>
      <c r="AE1779" s="613"/>
      <c r="AF1779" s="612"/>
      <c r="AG1779" s="612"/>
      <c r="AH1779" s="612"/>
      <c r="AI1779" s="611"/>
      <c r="AJ1779" s="612"/>
      <c r="AK1779" s="612"/>
      <c r="AL1779" s="612"/>
      <c r="AM1779" s="613"/>
      <c r="AN1779" s="612"/>
      <c r="AO1779" s="612"/>
      <c r="AP1779" s="612"/>
      <c r="AQ1779" s="613"/>
      <c r="AR1779" s="612"/>
      <c r="AS1779" s="612"/>
      <c r="AT1779" s="612"/>
      <c r="AU1779" s="616"/>
      <c r="AV1779" s="612"/>
      <c r="AW1779" s="612"/>
      <c r="AX1779" s="612"/>
      <c r="AY1779" s="612"/>
      <c r="AZ1779" s="612"/>
      <c r="BA1779" s="612"/>
      <c r="BB1779" s="612"/>
      <c r="BC1779" s="613"/>
      <c r="BD1779" s="612"/>
      <c r="BE1779" s="612"/>
      <c r="BF1779" s="612"/>
      <c r="BG1779" s="612"/>
      <c r="BH1779" s="613"/>
      <c r="BI1779" s="612"/>
      <c r="BJ1779" s="612"/>
      <c r="BK1779" s="612"/>
      <c r="BL1779" s="613"/>
      <c r="BM1779" s="611"/>
      <c r="BN1779" s="612"/>
      <c r="BO1779" s="612"/>
      <c r="BP1779" s="612"/>
      <c r="BQ1779" s="547"/>
      <c r="BR1779" s="622"/>
      <c r="BS1779" s="1206"/>
      <c r="BT1779" s="605"/>
      <c r="BU1779" s="621"/>
      <c r="BY1779" s="607"/>
    </row>
    <row r="1780" spans="1:77" s="619" customFormat="1" hidden="1">
      <c r="A1780" s="603"/>
      <c r="B1780" s="1533"/>
      <c r="C1780" s="1533"/>
      <c r="D1780" s="605"/>
      <c r="E1780" s="635"/>
      <c r="F1780" s="605"/>
      <c r="G1780" s="621"/>
      <c r="H1780" s="608"/>
      <c r="I1780" s="609"/>
      <c r="J1780" s="610"/>
      <c r="K1780" s="611"/>
      <c r="L1780" s="611"/>
      <c r="M1780" s="611"/>
      <c r="N1780" s="611"/>
      <c r="O1780" s="612"/>
      <c r="P1780" s="612"/>
      <c r="Q1780" s="613"/>
      <c r="R1780" s="612"/>
      <c r="S1780" s="612"/>
      <c r="T1780" s="615"/>
      <c r="U1780" s="612"/>
      <c r="V1780" s="612"/>
      <c r="W1780" s="613"/>
      <c r="X1780" s="612"/>
      <c r="Y1780" s="612"/>
      <c r="Z1780" s="612"/>
      <c r="AA1780" s="611"/>
      <c r="AB1780" s="612"/>
      <c r="AC1780" s="612"/>
      <c r="AD1780" s="613"/>
      <c r="AE1780" s="613"/>
      <c r="AF1780" s="612"/>
      <c r="AG1780" s="612"/>
      <c r="AH1780" s="612"/>
      <c r="AI1780" s="611"/>
      <c r="AJ1780" s="612"/>
      <c r="AK1780" s="612"/>
      <c r="AL1780" s="612"/>
      <c r="AM1780" s="613"/>
      <c r="AN1780" s="612"/>
      <c r="AO1780" s="612"/>
      <c r="AP1780" s="612"/>
      <c r="AQ1780" s="613"/>
      <c r="AR1780" s="612"/>
      <c r="AS1780" s="612"/>
      <c r="AT1780" s="612"/>
      <c r="AU1780" s="616"/>
      <c r="AV1780" s="612"/>
      <c r="AW1780" s="612"/>
      <c r="AX1780" s="612"/>
      <c r="AY1780" s="612"/>
      <c r="AZ1780" s="612"/>
      <c r="BA1780" s="612"/>
      <c r="BB1780" s="612"/>
      <c r="BC1780" s="613"/>
      <c r="BD1780" s="612"/>
      <c r="BE1780" s="612"/>
      <c r="BF1780" s="612"/>
      <c r="BG1780" s="612"/>
      <c r="BH1780" s="613"/>
      <c r="BI1780" s="612"/>
      <c r="BJ1780" s="612"/>
      <c r="BK1780" s="612"/>
      <c r="BL1780" s="613"/>
      <c r="BM1780" s="611"/>
      <c r="BN1780" s="612"/>
      <c r="BO1780" s="612"/>
      <c r="BP1780" s="612"/>
      <c r="BQ1780" s="547"/>
      <c r="BR1780" s="622"/>
      <c r="BS1780" s="1206"/>
      <c r="BT1780" s="605"/>
      <c r="BU1780" s="621"/>
      <c r="BY1780" s="607"/>
    </row>
    <row r="1781" spans="1:77" s="619" customFormat="1" hidden="1">
      <c r="A1781" s="603"/>
      <c r="B1781" s="1533"/>
      <c r="C1781" s="1533"/>
      <c r="D1781" s="605"/>
      <c r="E1781" s="635"/>
      <c r="F1781" s="605"/>
      <c r="G1781" s="621"/>
      <c r="H1781" s="608"/>
      <c r="I1781" s="609"/>
      <c r="J1781" s="610"/>
      <c r="K1781" s="611"/>
      <c r="L1781" s="611"/>
      <c r="M1781" s="611"/>
      <c r="N1781" s="611"/>
      <c r="O1781" s="612"/>
      <c r="P1781" s="612"/>
      <c r="Q1781" s="613"/>
      <c r="R1781" s="612"/>
      <c r="S1781" s="612"/>
      <c r="T1781" s="615"/>
      <c r="U1781" s="612"/>
      <c r="V1781" s="612"/>
      <c r="W1781" s="613"/>
      <c r="X1781" s="612"/>
      <c r="Y1781" s="612"/>
      <c r="Z1781" s="612"/>
      <c r="AA1781" s="611"/>
      <c r="AB1781" s="612"/>
      <c r="AC1781" s="612"/>
      <c r="AD1781" s="613"/>
      <c r="AE1781" s="613"/>
      <c r="AF1781" s="612"/>
      <c r="AG1781" s="612"/>
      <c r="AH1781" s="612"/>
      <c r="AI1781" s="611"/>
      <c r="AJ1781" s="612"/>
      <c r="AK1781" s="612"/>
      <c r="AL1781" s="612"/>
      <c r="AM1781" s="613"/>
      <c r="AN1781" s="612"/>
      <c r="AO1781" s="612"/>
      <c r="AP1781" s="612"/>
      <c r="AQ1781" s="613"/>
      <c r="AR1781" s="612"/>
      <c r="AS1781" s="612"/>
      <c r="AT1781" s="612"/>
      <c r="AU1781" s="616"/>
      <c r="AV1781" s="612"/>
      <c r="AW1781" s="612"/>
      <c r="AX1781" s="612"/>
      <c r="AY1781" s="612"/>
      <c r="AZ1781" s="612"/>
      <c r="BA1781" s="612"/>
      <c r="BB1781" s="612"/>
      <c r="BC1781" s="613"/>
      <c r="BD1781" s="612"/>
      <c r="BE1781" s="612"/>
      <c r="BF1781" s="612"/>
      <c r="BG1781" s="612"/>
      <c r="BH1781" s="613"/>
      <c r="BI1781" s="612"/>
      <c r="BJ1781" s="612"/>
      <c r="BK1781" s="612"/>
      <c r="BL1781" s="613"/>
      <c r="BM1781" s="611"/>
      <c r="BN1781" s="612"/>
      <c r="BO1781" s="612"/>
      <c r="BP1781" s="612"/>
      <c r="BQ1781" s="547"/>
      <c r="BR1781" s="622"/>
      <c r="BS1781" s="1206"/>
      <c r="BT1781" s="605"/>
      <c r="BU1781" s="621"/>
      <c r="BY1781" s="607"/>
    </row>
    <row r="1782" spans="1:77" s="619" customFormat="1" hidden="1">
      <c r="A1782" s="603"/>
      <c r="B1782" s="1533"/>
      <c r="C1782" s="1533"/>
      <c r="D1782" s="605"/>
      <c r="E1782" s="635"/>
      <c r="F1782" s="605"/>
      <c r="G1782" s="621"/>
      <c r="H1782" s="608"/>
      <c r="I1782" s="609"/>
      <c r="J1782" s="610"/>
      <c r="K1782" s="611"/>
      <c r="L1782" s="611"/>
      <c r="M1782" s="611"/>
      <c r="N1782" s="611"/>
      <c r="O1782" s="612"/>
      <c r="P1782" s="612"/>
      <c r="Q1782" s="613"/>
      <c r="R1782" s="612"/>
      <c r="S1782" s="612"/>
      <c r="T1782" s="615"/>
      <c r="U1782" s="612"/>
      <c r="V1782" s="612"/>
      <c r="W1782" s="613"/>
      <c r="X1782" s="612"/>
      <c r="Y1782" s="612"/>
      <c r="Z1782" s="612"/>
      <c r="AA1782" s="611"/>
      <c r="AB1782" s="612"/>
      <c r="AC1782" s="612"/>
      <c r="AD1782" s="613"/>
      <c r="AE1782" s="613"/>
      <c r="AF1782" s="612"/>
      <c r="AG1782" s="612"/>
      <c r="AH1782" s="612"/>
      <c r="AI1782" s="611"/>
      <c r="AJ1782" s="612"/>
      <c r="AK1782" s="612"/>
      <c r="AL1782" s="612"/>
      <c r="AM1782" s="613"/>
      <c r="AN1782" s="612"/>
      <c r="AO1782" s="612"/>
      <c r="AP1782" s="612"/>
      <c r="AQ1782" s="613"/>
      <c r="AR1782" s="612"/>
      <c r="AS1782" s="612"/>
      <c r="AT1782" s="612"/>
      <c r="AU1782" s="616"/>
      <c r="AV1782" s="612"/>
      <c r="AW1782" s="612"/>
      <c r="AX1782" s="612"/>
      <c r="AY1782" s="612"/>
      <c r="AZ1782" s="612"/>
      <c r="BA1782" s="612"/>
      <c r="BB1782" s="612"/>
      <c r="BC1782" s="613"/>
      <c r="BD1782" s="612"/>
      <c r="BE1782" s="612"/>
      <c r="BF1782" s="612"/>
      <c r="BG1782" s="612"/>
      <c r="BH1782" s="613"/>
      <c r="BI1782" s="612"/>
      <c r="BJ1782" s="612"/>
      <c r="BK1782" s="612"/>
      <c r="BL1782" s="613"/>
      <c r="BM1782" s="611"/>
      <c r="BN1782" s="612"/>
      <c r="BO1782" s="612"/>
      <c r="BP1782" s="612"/>
      <c r="BQ1782" s="547"/>
      <c r="BR1782" s="622"/>
      <c r="BS1782" s="1206"/>
      <c r="BT1782" s="605"/>
      <c r="BU1782" s="621"/>
      <c r="BY1782" s="607"/>
    </row>
    <row r="1783" spans="1:77" s="619" customFormat="1" hidden="1">
      <c r="A1783" s="603"/>
      <c r="B1783" s="1533"/>
      <c r="C1783" s="1533"/>
      <c r="D1783" s="605"/>
      <c r="E1783" s="635"/>
      <c r="F1783" s="605"/>
      <c r="G1783" s="621"/>
      <c r="H1783" s="608"/>
      <c r="I1783" s="609"/>
      <c r="J1783" s="610"/>
      <c r="K1783" s="611"/>
      <c r="L1783" s="611"/>
      <c r="M1783" s="611"/>
      <c r="N1783" s="611"/>
      <c r="O1783" s="612"/>
      <c r="P1783" s="612"/>
      <c r="Q1783" s="613"/>
      <c r="R1783" s="612"/>
      <c r="S1783" s="612"/>
      <c r="T1783" s="615"/>
      <c r="U1783" s="612"/>
      <c r="V1783" s="612"/>
      <c r="W1783" s="613"/>
      <c r="X1783" s="612"/>
      <c r="Y1783" s="612"/>
      <c r="Z1783" s="612"/>
      <c r="AA1783" s="611"/>
      <c r="AB1783" s="612"/>
      <c r="AC1783" s="612"/>
      <c r="AD1783" s="613"/>
      <c r="AE1783" s="613"/>
      <c r="AF1783" s="612"/>
      <c r="AG1783" s="612"/>
      <c r="AH1783" s="612"/>
      <c r="AI1783" s="611"/>
      <c r="AJ1783" s="612"/>
      <c r="AK1783" s="612"/>
      <c r="AL1783" s="612"/>
      <c r="AM1783" s="613"/>
      <c r="AN1783" s="612"/>
      <c r="AO1783" s="612"/>
      <c r="AP1783" s="612"/>
      <c r="AQ1783" s="613"/>
      <c r="AR1783" s="612"/>
      <c r="AS1783" s="612"/>
      <c r="AT1783" s="612"/>
      <c r="AU1783" s="616"/>
      <c r="AV1783" s="612"/>
      <c r="AW1783" s="612"/>
      <c r="AX1783" s="612"/>
      <c r="AY1783" s="612"/>
      <c r="AZ1783" s="612"/>
      <c r="BA1783" s="612"/>
      <c r="BB1783" s="612"/>
      <c r="BC1783" s="613"/>
      <c r="BD1783" s="612"/>
      <c r="BE1783" s="612"/>
      <c r="BF1783" s="612"/>
      <c r="BG1783" s="612"/>
      <c r="BH1783" s="613"/>
      <c r="BI1783" s="612"/>
      <c r="BJ1783" s="612"/>
      <c r="BK1783" s="612"/>
      <c r="BL1783" s="613"/>
      <c r="BM1783" s="611"/>
      <c r="BN1783" s="612"/>
      <c r="BO1783" s="612"/>
      <c r="BP1783" s="612"/>
      <c r="BQ1783" s="547"/>
      <c r="BR1783" s="622"/>
      <c r="BS1783" s="1206"/>
      <c r="BT1783" s="605"/>
      <c r="BU1783" s="621"/>
      <c r="BY1783" s="607"/>
    </row>
    <row r="1784" spans="1:77" s="619" customFormat="1" hidden="1">
      <c r="A1784" s="603"/>
      <c r="B1784" s="1533"/>
      <c r="C1784" s="1533"/>
      <c r="D1784" s="605"/>
      <c r="E1784" s="635"/>
      <c r="F1784" s="605"/>
      <c r="G1784" s="621"/>
      <c r="H1784" s="608"/>
      <c r="I1784" s="609"/>
      <c r="J1784" s="610"/>
      <c r="K1784" s="611"/>
      <c r="L1784" s="611"/>
      <c r="M1784" s="611"/>
      <c r="N1784" s="611"/>
      <c r="O1784" s="612"/>
      <c r="P1784" s="612"/>
      <c r="Q1784" s="613"/>
      <c r="R1784" s="612"/>
      <c r="S1784" s="612"/>
      <c r="T1784" s="615"/>
      <c r="U1784" s="612"/>
      <c r="V1784" s="612"/>
      <c r="W1784" s="613"/>
      <c r="X1784" s="612"/>
      <c r="Y1784" s="612"/>
      <c r="Z1784" s="612"/>
      <c r="AA1784" s="611"/>
      <c r="AB1784" s="612"/>
      <c r="AC1784" s="612"/>
      <c r="AD1784" s="613"/>
      <c r="AE1784" s="613"/>
      <c r="AF1784" s="612"/>
      <c r="AG1784" s="612"/>
      <c r="AH1784" s="612"/>
      <c r="AI1784" s="611"/>
      <c r="AJ1784" s="612"/>
      <c r="AK1784" s="612"/>
      <c r="AL1784" s="612"/>
      <c r="AM1784" s="613"/>
      <c r="AN1784" s="612"/>
      <c r="AO1784" s="612"/>
      <c r="AP1784" s="612"/>
      <c r="AQ1784" s="613"/>
      <c r="AR1784" s="612"/>
      <c r="AS1784" s="612"/>
      <c r="AT1784" s="612"/>
      <c r="AU1784" s="616"/>
      <c r="AV1784" s="612"/>
      <c r="AW1784" s="612"/>
      <c r="AX1784" s="612"/>
      <c r="AY1784" s="612"/>
      <c r="AZ1784" s="612"/>
      <c r="BA1784" s="612"/>
      <c r="BB1784" s="612"/>
      <c r="BC1784" s="613"/>
      <c r="BD1784" s="612"/>
      <c r="BE1784" s="612"/>
      <c r="BF1784" s="612"/>
      <c r="BG1784" s="612"/>
      <c r="BH1784" s="613"/>
      <c r="BI1784" s="612"/>
      <c r="BJ1784" s="612"/>
      <c r="BK1784" s="612"/>
      <c r="BL1784" s="613"/>
      <c r="BM1784" s="611"/>
      <c r="BN1784" s="612"/>
      <c r="BO1784" s="612"/>
      <c r="BP1784" s="612"/>
      <c r="BQ1784" s="547"/>
      <c r="BR1784" s="622"/>
      <c r="BS1784" s="1206"/>
      <c r="BT1784" s="605"/>
      <c r="BU1784" s="621"/>
      <c r="BY1784" s="607"/>
    </row>
    <row r="1785" spans="1:77" s="619" customFormat="1" hidden="1">
      <c r="A1785" s="603"/>
      <c r="B1785" s="1533"/>
      <c r="C1785" s="1533"/>
      <c r="D1785" s="605"/>
      <c r="E1785" s="635"/>
      <c r="F1785" s="605"/>
      <c r="G1785" s="621"/>
      <c r="H1785" s="608"/>
      <c r="I1785" s="609"/>
      <c r="J1785" s="610"/>
      <c r="K1785" s="611"/>
      <c r="L1785" s="611"/>
      <c r="M1785" s="611"/>
      <c r="N1785" s="611"/>
      <c r="O1785" s="612"/>
      <c r="P1785" s="612"/>
      <c r="Q1785" s="613"/>
      <c r="R1785" s="612"/>
      <c r="S1785" s="612"/>
      <c r="T1785" s="615"/>
      <c r="U1785" s="612"/>
      <c r="V1785" s="612"/>
      <c r="W1785" s="613"/>
      <c r="X1785" s="612"/>
      <c r="Y1785" s="612"/>
      <c r="Z1785" s="612"/>
      <c r="AA1785" s="611"/>
      <c r="AB1785" s="612"/>
      <c r="AC1785" s="612"/>
      <c r="AD1785" s="613"/>
      <c r="AE1785" s="613"/>
      <c r="AF1785" s="612"/>
      <c r="AG1785" s="612"/>
      <c r="AH1785" s="612"/>
      <c r="AI1785" s="611"/>
      <c r="AJ1785" s="612"/>
      <c r="AK1785" s="612"/>
      <c r="AL1785" s="612"/>
      <c r="AM1785" s="613"/>
      <c r="AN1785" s="612"/>
      <c r="AO1785" s="612"/>
      <c r="AP1785" s="612"/>
      <c r="AQ1785" s="613"/>
      <c r="AR1785" s="612"/>
      <c r="AS1785" s="612"/>
      <c r="AT1785" s="612"/>
      <c r="AU1785" s="616"/>
      <c r="AV1785" s="612"/>
      <c r="AW1785" s="612"/>
      <c r="AX1785" s="612"/>
      <c r="AY1785" s="612"/>
      <c r="AZ1785" s="612"/>
      <c r="BA1785" s="612"/>
      <c r="BB1785" s="612"/>
      <c r="BC1785" s="613"/>
      <c r="BD1785" s="612"/>
      <c r="BE1785" s="612"/>
      <c r="BF1785" s="612"/>
      <c r="BG1785" s="612"/>
      <c r="BH1785" s="613"/>
      <c r="BI1785" s="612"/>
      <c r="BJ1785" s="612"/>
      <c r="BK1785" s="612"/>
      <c r="BL1785" s="613"/>
      <c r="BM1785" s="611"/>
      <c r="BN1785" s="612"/>
      <c r="BO1785" s="612"/>
      <c r="BP1785" s="612"/>
      <c r="BQ1785" s="547"/>
      <c r="BR1785" s="622"/>
      <c r="BS1785" s="1206"/>
      <c r="BT1785" s="605"/>
      <c r="BU1785" s="621"/>
      <c r="BY1785" s="607"/>
    </row>
    <row r="1786" spans="1:77" s="619" customFormat="1" hidden="1">
      <c r="A1786" s="603"/>
      <c r="B1786" s="1533"/>
      <c r="C1786" s="1533"/>
      <c r="D1786" s="605"/>
      <c r="E1786" s="635"/>
      <c r="F1786" s="605"/>
      <c r="G1786" s="621"/>
      <c r="H1786" s="608"/>
      <c r="I1786" s="609"/>
      <c r="J1786" s="610"/>
      <c r="K1786" s="611"/>
      <c r="L1786" s="611"/>
      <c r="M1786" s="611"/>
      <c r="N1786" s="611"/>
      <c r="O1786" s="612"/>
      <c r="P1786" s="612"/>
      <c r="Q1786" s="613"/>
      <c r="R1786" s="612"/>
      <c r="S1786" s="612"/>
      <c r="T1786" s="615"/>
      <c r="U1786" s="612"/>
      <c r="V1786" s="612"/>
      <c r="W1786" s="613"/>
      <c r="X1786" s="612"/>
      <c r="Y1786" s="612"/>
      <c r="Z1786" s="612"/>
      <c r="AA1786" s="611"/>
      <c r="AB1786" s="612"/>
      <c r="AC1786" s="612"/>
      <c r="AD1786" s="613"/>
      <c r="AE1786" s="613"/>
      <c r="AF1786" s="612"/>
      <c r="AG1786" s="612"/>
      <c r="AH1786" s="612"/>
      <c r="AI1786" s="611"/>
      <c r="AJ1786" s="612"/>
      <c r="AK1786" s="612"/>
      <c r="AL1786" s="612"/>
      <c r="AM1786" s="613"/>
      <c r="AN1786" s="612"/>
      <c r="AO1786" s="612"/>
      <c r="AP1786" s="612"/>
      <c r="AQ1786" s="613"/>
      <c r="AR1786" s="612"/>
      <c r="AS1786" s="612"/>
      <c r="AT1786" s="612"/>
      <c r="AU1786" s="616"/>
      <c r="AV1786" s="612"/>
      <c r="AW1786" s="612"/>
      <c r="AX1786" s="612"/>
      <c r="AY1786" s="612"/>
      <c r="AZ1786" s="612"/>
      <c r="BA1786" s="612"/>
      <c r="BB1786" s="612"/>
      <c r="BC1786" s="613"/>
      <c r="BD1786" s="612"/>
      <c r="BE1786" s="612"/>
      <c r="BF1786" s="612"/>
      <c r="BG1786" s="612"/>
      <c r="BH1786" s="613"/>
      <c r="BI1786" s="612"/>
      <c r="BJ1786" s="612"/>
      <c r="BK1786" s="612"/>
      <c r="BL1786" s="613"/>
      <c r="BM1786" s="611"/>
      <c r="BN1786" s="612"/>
      <c r="BO1786" s="612"/>
      <c r="BP1786" s="612"/>
      <c r="BQ1786" s="547"/>
      <c r="BR1786" s="622"/>
      <c r="BS1786" s="1206"/>
      <c r="BT1786" s="605"/>
      <c r="BU1786" s="621"/>
      <c r="BY1786" s="607"/>
    </row>
    <row r="1787" spans="1:77" s="619" customFormat="1" hidden="1">
      <c r="A1787" s="603"/>
      <c r="B1787" s="1534"/>
      <c r="C1787" s="1534"/>
      <c r="D1787" s="605"/>
      <c r="E1787" s="635"/>
      <c r="F1787" s="605"/>
      <c r="G1787" s="621"/>
      <c r="H1787" s="608"/>
      <c r="I1787" s="609"/>
      <c r="J1787" s="610"/>
      <c r="K1787" s="611"/>
      <c r="L1787" s="611"/>
      <c r="M1787" s="611"/>
      <c r="N1787" s="611"/>
      <c r="O1787" s="612"/>
      <c r="P1787" s="612"/>
      <c r="Q1787" s="613"/>
      <c r="R1787" s="612"/>
      <c r="S1787" s="612"/>
      <c r="T1787" s="615"/>
      <c r="U1787" s="612"/>
      <c r="V1787" s="612"/>
      <c r="W1787" s="613"/>
      <c r="X1787" s="612"/>
      <c r="Y1787" s="612"/>
      <c r="Z1787" s="612"/>
      <c r="AA1787" s="611"/>
      <c r="AB1787" s="612"/>
      <c r="AC1787" s="612"/>
      <c r="AD1787" s="613"/>
      <c r="AE1787" s="613"/>
      <c r="AF1787" s="612"/>
      <c r="AG1787" s="612"/>
      <c r="AH1787" s="612"/>
      <c r="AI1787" s="611"/>
      <c r="AJ1787" s="612"/>
      <c r="AK1787" s="612"/>
      <c r="AL1787" s="612"/>
      <c r="AM1787" s="613"/>
      <c r="AN1787" s="612"/>
      <c r="AO1787" s="612"/>
      <c r="AP1787" s="612"/>
      <c r="AQ1787" s="613"/>
      <c r="AR1787" s="612"/>
      <c r="AS1787" s="612"/>
      <c r="AT1787" s="612"/>
      <c r="AU1787" s="616"/>
      <c r="AV1787" s="612"/>
      <c r="AW1787" s="612"/>
      <c r="AX1787" s="612"/>
      <c r="AY1787" s="612"/>
      <c r="AZ1787" s="612"/>
      <c r="BA1787" s="612"/>
      <c r="BB1787" s="612"/>
      <c r="BC1787" s="613"/>
      <c r="BD1787" s="612"/>
      <c r="BE1787" s="612"/>
      <c r="BF1787" s="612"/>
      <c r="BG1787" s="612"/>
      <c r="BH1787" s="613"/>
      <c r="BI1787" s="612"/>
      <c r="BJ1787" s="612"/>
      <c r="BK1787" s="612"/>
      <c r="BL1787" s="613"/>
      <c r="BM1787" s="611"/>
      <c r="BN1787" s="612"/>
      <c r="BO1787" s="612"/>
      <c r="BP1787" s="612"/>
      <c r="BQ1787" s="547"/>
      <c r="BR1787" s="622"/>
      <c r="BS1787" s="1206"/>
      <c r="BT1787" s="605"/>
      <c r="BU1787" s="621"/>
      <c r="BY1787" s="607"/>
    </row>
    <row r="1788" spans="1:77" s="619" customFormat="1" hidden="1">
      <c r="A1788" s="603"/>
      <c r="B1788" s="604"/>
      <c r="C1788" s="604"/>
      <c r="D1788" s="605"/>
      <c r="E1788" s="635"/>
      <c r="F1788" s="605"/>
      <c r="G1788" s="621"/>
      <c r="H1788" s="608"/>
      <c r="I1788" s="609"/>
      <c r="J1788" s="610"/>
      <c r="K1788" s="611"/>
      <c r="L1788" s="611"/>
      <c r="M1788" s="611"/>
      <c r="N1788" s="611"/>
      <c r="O1788" s="612"/>
      <c r="P1788" s="612"/>
      <c r="Q1788" s="613"/>
      <c r="R1788" s="612"/>
      <c r="S1788" s="612"/>
      <c r="T1788" s="615"/>
      <c r="U1788" s="612"/>
      <c r="V1788" s="612"/>
      <c r="W1788" s="613"/>
      <c r="X1788" s="612"/>
      <c r="Y1788" s="612"/>
      <c r="Z1788" s="612"/>
      <c r="AA1788" s="611"/>
      <c r="AB1788" s="612"/>
      <c r="AC1788" s="612"/>
      <c r="AD1788" s="613"/>
      <c r="AE1788" s="613"/>
      <c r="AF1788" s="612"/>
      <c r="AG1788" s="612"/>
      <c r="AH1788" s="612"/>
      <c r="AI1788" s="611"/>
      <c r="AJ1788" s="612"/>
      <c r="AK1788" s="612"/>
      <c r="AL1788" s="612"/>
      <c r="AM1788" s="613"/>
      <c r="AN1788" s="612"/>
      <c r="AO1788" s="612"/>
      <c r="AP1788" s="612"/>
      <c r="AQ1788" s="613"/>
      <c r="AR1788" s="612"/>
      <c r="AS1788" s="612"/>
      <c r="AT1788" s="612"/>
      <c r="AU1788" s="616"/>
      <c r="AV1788" s="612"/>
      <c r="AW1788" s="612"/>
      <c r="AX1788" s="612"/>
      <c r="AY1788" s="612"/>
      <c r="AZ1788" s="612"/>
      <c r="BA1788" s="612"/>
      <c r="BB1788" s="612"/>
      <c r="BC1788" s="613"/>
      <c r="BD1788" s="612"/>
      <c r="BE1788" s="612"/>
      <c r="BF1788" s="612"/>
      <c r="BG1788" s="612"/>
      <c r="BH1788" s="613"/>
      <c r="BI1788" s="612"/>
      <c r="BJ1788" s="612"/>
      <c r="BK1788" s="612"/>
      <c r="BL1788" s="613"/>
      <c r="BM1788" s="611"/>
      <c r="BN1788" s="612"/>
      <c r="BO1788" s="612"/>
      <c r="BP1788" s="612"/>
      <c r="BQ1788" s="547"/>
      <c r="BR1788" s="622"/>
      <c r="BS1788" s="617"/>
      <c r="BT1788" s="605"/>
      <c r="BU1788" s="621"/>
      <c r="BY1788" s="607"/>
    </row>
    <row r="1789" spans="1:77" s="619" customFormat="1" hidden="1">
      <c r="A1789" s="603"/>
      <c r="B1789" s="604"/>
      <c r="C1789" s="604"/>
      <c r="D1789" s="605"/>
      <c r="E1789" s="635"/>
      <c r="F1789" s="605"/>
      <c r="G1789" s="621"/>
      <c r="H1789" s="608"/>
      <c r="I1789" s="609"/>
      <c r="J1789" s="610"/>
      <c r="K1789" s="611"/>
      <c r="L1789" s="611"/>
      <c r="M1789" s="611"/>
      <c r="N1789" s="611"/>
      <c r="O1789" s="612"/>
      <c r="P1789" s="612"/>
      <c r="Q1789" s="613"/>
      <c r="R1789" s="612"/>
      <c r="S1789" s="612"/>
      <c r="T1789" s="615"/>
      <c r="U1789" s="612"/>
      <c r="V1789" s="612"/>
      <c r="W1789" s="613"/>
      <c r="X1789" s="612"/>
      <c r="Y1789" s="612"/>
      <c r="Z1789" s="612"/>
      <c r="AA1789" s="611"/>
      <c r="AB1789" s="612"/>
      <c r="AC1789" s="612"/>
      <c r="AD1789" s="613"/>
      <c r="AE1789" s="613"/>
      <c r="AF1789" s="612"/>
      <c r="AG1789" s="612"/>
      <c r="AH1789" s="612"/>
      <c r="AI1789" s="611"/>
      <c r="AJ1789" s="612"/>
      <c r="AK1789" s="612"/>
      <c r="AL1789" s="612"/>
      <c r="AM1789" s="613"/>
      <c r="AN1789" s="612"/>
      <c r="AO1789" s="612"/>
      <c r="AP1789" s="612"/>
      <c r="AQ1789" s="613"/>
      <c r="AR1789" s="612"/>
      <c r="AS1789" s="612"/>
      <c r="AT1789" s="612"/>
      <c r="AU1789" s="616"/>
      <c r="AV1789" s="612"/>
      <c r="AW1789" s="612"/>
      <c r="AX1789" s="612"/>
      <c r="AY1789" s="612"/>
      <c r="AZ1789" s="612"/>
      <c r="BA1789" s="612"/>
      <c r="BB1789" s="612"/>
      <c r="BC1789" s="613"/>
      <c r="BD1789" s="612"/>
      <c r="BE1789" s="612"/>
      <c r="BF1789" s="612"/>
      <c r="BG1789" s="612"/>
      <c r="BH1789" s="613"/>
      <c r="BI1789" s="612"/>
      <c r="BJ1789" s="612"/>
      <c r="BK1789" s="612"/>
      <c r="BL1789" s="613"/>
      <c r="BM1789" s="611"/>
      <c r="BN1789" s="612"/>
      <c r="BO1789" s="612"/>
      <c r="BP1789" s="612"/>
      <c r="BQ1789" s="547"/>
      <c r="BR1789" s="622"/>
      <c r="BS1789" s="617"/>
      <c r="BT1789" s="605"/>
      <c r="BU1789" s="621"/>
      <c r="BY1789" s="607"/>
    </row>
    <row r="1790" spans="1:77" s="618" customFormat="1" hidden="1">
      <c r="A1790" s="653"/>
      <c r="B1790" s="604"/>
      <c r="C1790" s="604"/>
      <c r="D1790" s="605"/>
      <c r="E1790" s="635"/>
      <c r="F1790" s="605"/>
      <c r="G1790" s="654"/>
      <c r="H1790" s="655"/>
      <c r="I1790" s="656"/>
      <c r="J1790" s="610"/>
      <c r="K1790" s="611"/>
      <c r="L1790" s="611"/>
      <c r="M1790" s="611"/>
      <c r="N1790" s="611"/>
      <c r="O1790" s="612"/>
      <c r="P1790" s="612"/>
      <c r="Q1790" s="613"/>
      <c r="R1790" s="612"/>
      <c r="S1790" s="612"/>
      <c r="T1790" s="615"/>
      <c r="U1790" s="612"/>
      <c r="V1790" s="612"/>
      <c r="W1790" s="613"/>
      <c r="X1790" s="612"/>
      <c r="Y1790" s="612"/>
      <c r="Z1790" s="612"/>
      <c r="AA1790" s="611"/>
      <c r="AB1790" s="612"/>
      <c r="AC1790" s="612"/>
      <c r="AD1790" s="613"/>
      <c r="AE1790" s="613"/>
      <c r="AF1790" s="612"/>
      <c r="AG1790" s="612"/>
      <c r="AH1790" s="612"/>
      <c r="AI1790" s="611"/>
      <c r="AJ1790" s="612"/>
      <c r="AK1790" s="612"/>
      <c r="AL1790" s="612"/>
      <c r="AM1790" s="613"/>
      <c r="AN1790" s="612"/>
      <c r="AO1790" s="612"/>
      <c r="AP1790" s="612"/>
      <c r="AQ1790" s="613"/>
      <c r="AR1790" s="612"/>
      <c r="AS1790" s="612"/>
      <c r="AT1790" s="612"/>
      <c r="AU1790" s="616"/>
      <c r="AV1790" s="612"/>
      <c r="AW1790" s="612"/>
      <c r="AX1790" s="612"/>
      <c r="AY1790" s="612"/>
      <c r="AZ1790" s="612"/>
      <c r="BA1790" s="612"/>
      <c r="BB1790" s="612"/>
      <c r="BC1790" s="613"/>
      <c r="BD1790" s="612"/>
      <c r="BE1790" s="612"/>
      <c r="BF1790" s="612"/>
      <c r="BG1790" s="612"/>
      <c r="BH1790" s="613"/>
      <c r="BI1790" s="612"/>
      <c r="BJ1790" s="612"/>
      <c r="BK1790" s="612"/>
      <c r="BL1790" s="613"/>
      <c r="BM1790" s="611"/>
      <c r="BN1790" s="612"/>
      <c r="BO1790" s="612"/>
      <c r="BP1790" s="612"/>
      <c r="BQ1790" s="547"/>
      <c r="BR1790" s="622"/>
      <c r="BS1790" s="604"/>
      <c r="BT1790" s="605"/>
      <c r="BU1790" s="621"/>
      <c r="BY1790" s="621"/>
    </row>
    <row r="1791" spans="1:77" s="1535" customFormat="1" hidden="1">
      <c r="B1791" s="1536"/>
      <c r="C1791" s="1537"/>
      <c r="D1791" s="1538"/>
      <c r="E1791" s="1539"/>
      <c r="F1791" s="1540"/>
      <c r="G1791" s="1541"/>
      <c r="H1791" s="608"/>
      <c r="I1791" s="1542"/>
      <c r="J1791" s="610"/>
      <c r="K1791" s="611"/>
      <c r="L1791" s="611"/>
      <c r="M1791" s="611"/>
      <c r="N1791" s="611"/>
      <c r="O1791" s="1543"/>
      <c r="P1791" s="1543"/>
      <c r="Q1791" s="1543"/>
      <c r="R1791" s="1538"/>
      <c r="S1791" s="1543"/>
      <c r="T1791" s="611"/>
      <c r="U1791" s="1543"/>
      <c r="V1791" s="1543"/>
      <c r="W1791" s="1543"/>
      <c r="X1791" s="1543"/>
      <c r="Y1791" s="1543"/>
      <c r="Z1791" s="1543"/>
      <c r="AA1791" s="611"/>
      <c r="AB1791" s="1543"/>
      <c r="AC1791" s="1543"/>
      <c r="AD1791" s="1543"/>
      <c r="AE1791" s="1543"/>
      <c r="AF1791" s="1543"/>
      <c r="AG1791" s="1543"/>
      <c r="AH1791" s="1543"/>
      <c r="AI1791" s="611"/>
      <c r="AJ1791" s="1543"/>
      <c r="AK1791" s="1543"/>
      <c r="AL1791" s="1543"/>
      <c r="AM1791" s="1543"/>
      <c r="AN1791" s="1543"/>
      <c r="AO1791" s="1543"/>
      <c r="AP1791" s="1543"/>
      <c r="AQ1791" s="1543"/>
      <c r="AR1791" s="1543"/>
      <c r="AS1791" s="1543"/>
      <c r="AT1791" s="1543"/>
      <c r="AU1791" s="1544"/>
      <c r="AV1791" s="1543"/>
      <c r="AW1791" s="1543"/>
      <c r="AX1791" s="1543"/>
      <c r="AY1791" s="1543"/>
      <c r="AZ1791" s="1543"/>
      <c r="BA1791" s="1543"/>
      <c r="BB1791" s="1543"/>
      <c r="BC1791" s="1543"/>
      <c r="BD1791" s="1543"/>
      <c r="BE1791" s="1543"/>
      <c r="BF1791" s="1543"/>
      <c r="BG1791" s="1543"/>
      <c r="BH1791" s="1543"/>
      <c r="BI1791" s="1543"/>
      <c r="BJ1791" s="1543"/>
      <c r="BK1791" s="1543"/>
      <c r="BL1791" s="1543"/>
      <c r="BM1791" s="611"/>
      <c r="BN1791" s="1543"/>
      <c r="BO1791" s="1543"/>
      <c r="BP1791" s="1543"/>
      <c r="BQ1791" s="547"/>
    </row>
    <row r="1792" spans="1:77" s="1535" customFormat="1" hidden="1">
      <c r="B1792" s="1536"/>
      <c r="C1792" s="1537"/>
      <c r="D1792" s="1538"/>
      <c r="E1792" s="1539"/>
      <c r="F1792" s="1540"/>
      <c r="G1792" s="1541"/>
      <c r="H1792" s="608"/>
      <c r="I1792" s="1542"/>
      <c r="J1792" s="610"/>
      <c r="K1792" s="611"/>
      <c r="L1792" s="611"/>
      <c r="M1792" s="611"/>
      <c r="N1792" s="611"/>
      <c r="O1792" s="1543"/>
      <c r="P1792" s="1543"/>
      <c r="Q1792" s="1543"/>
      <c r="R1792" s="1538"/>
      <c r="S1792" s="1543"/>
      <c r="T1792" s="611"/>
      <c r="U1792" s="1543"/>
      <c r="V1792" s="1543"/>
      <c r="W1792" s="1543"/>
      <c r="X1792" s="1543"/>
      <c r="Y1792" s="1543"/>
      <c r="Z1792" s="1543"/>
      <c r="AA1792" s="611"/>
      <c r="AB1792" s="1543"/>
      <c r="AC1792" s="1543"/>
      <c r="AD1792" s="1543"/>
      <c r="AE1792" s="1543"/>
      <c r="AF1792" s="1543"/>
      <c r="AG1792" s="1543"/>
      <c r="AH1792" s="1543"/>
      <c r="AI1792" s="611"/>
      <c r="AJ1792" s="1543"/>
      <c r="AK1792" s="1543"/>
      <c r="AL1792" s="1543"/>
      <c r="AM1792" s="1543"/>
      <c r="AN1792" s="1543"/>
      <c r="AO1792" s="1543"/>
      <c r="AP1792" s="1543"/>
      <c r="AQ1792" s="1543"/>
      <c r="AR1792" s="1543"/>
      <c r="AS1792" s="1543"/>
      <c r="AT1792" s="1543"/>
      <c r="AU1792" s="1544"/>
      <c r="AV1792" s="1543"/>
      <c r="AW1792" s="1543"/>
      <c r="AX1792" s="1543"/>
      <c r="AY1792" s="1543"/>
      <c r="AZ1792" s="1543"/>
      <c r="BA1792" s="1543"/>
      <c r="BB1792" s="1543"/>
      <c r="BC1792" s="1543"/>
      <c r="BD1792" s="1543"/>
      <c r="BE1792" s="1543"/>
      <c r="BF1792" s="1543"/>
      <c r="BG1792" s="1543"/>
      <c r="BH1792" s="1543"/>
      <c r="BI1792" s="1543"/>
      <c r="BJ1792" s="1543"/>
      <c r="BK1792" s="1543"/>
      <c r="BL1792" s="1543"/>
      <c r="BM1792" s="611"/>
      <c r="BN1792" s="1543"/>
      <c r="BO1792" s="1543"/>
      <c r="BP1792" s="1543"/>
      <c r="BQ1792" s="547">
        <v>1</v>
      </c>
    </row>
    <row r="1793" spans="1:77" s="679" customFormat="1" hidden="1">
      <c r="B1793" s="680"/>
      <c r="C1793" s="1309"/>
      <c r="D1793" s="611"/>
      <c r="E1793" s="667"/>
      <c r="F1793" s="611"/>
      <c r="G1793" s="610"/>
      <c r="H1793" s="608"/>
      <c r="I1793" s="609"/>
      <c r="J1793" s="610"/>
      <c r="K1793" s="611"/>
      <c r="L1793" s="611"/>
      <c r="M1793" s="611"/>
      <c r="N1793" s="611"/>
      <c r="O1793" s="611"/>
      <c r="P1793" s="611"/>
      <c r="Q1793" s="611"/>
      <c r="R1793" s="611"/>
      <c r="S1793" s="1545"/>
      <c r="T1793" s="611"/>
      <c r="U1793" s="611"/>
      <c r="V1793" s="611"/>
      <c r="W1793" s="611"/>
      <c r="X1793" s="611"/>
      <c r="Y1793" s="611"/>
      <c r="Z1793" s="611"/>
      <c r="AA1793" s="611"/>
      <c r="AB1793" s="611"/>
      <c r="AC1793" s="611"/>
      <c r="AD1793" s="611"/>
      <c r="AE1793" s="611"/>
      <c r="AF1793" s="611"/>
      <c r="AG1793" s="611"/>
      <c r="AH1793" s="611"/>
      <c r="AI1793" s="611"/>
      <c r="AJ1793" s="611"/>
      <c r="AK1793" s="611"/>
      <c r="AL1793" s="611"/>
      <c r="AM1793" s="611"/>
      <c r="AN1793" s="611"/>
      <c r="AO1793" s="611"/>
      <c r="AP1793" s="611"/>
      <c r="AQ1793" s="611"/>
      <c r="AR1793" s="611"/>
      <c r="AS1793" s="611"/>
      <c r="AT1793" s="611"/>
      <c r="AU1793" s="685"/>
      <c r="AV1793" s="611"/>
      <c r="AW1793" s="611"/>
      <c r="AX1793" s="611"/>
      <c r="AY1793" s="611"/>
      <c r="AZ1793" s="611"/>
      <c r="BA1793" s="611"/>
      <c r="BB1793" s="611"/>
      <c r="BC1793" s="611"/>
      <c r="BD1793" s="611"/>
      <c r="BE1793" s="611"/>
      <c r="BF1793" s="611"/>
      <c r="BG1793" s="611"/>
      <c r="BH1793" s="611"/>
      <c r="BI1793" s="611"/>
      <c r="BJ1793" s="611"/>
      <c r="BK1793" s="611"/>
      <c r="BL1793" s="611"/>
      <c r="BM1793" s="611"/>
      <c r="BN1793" s="611"/>
      <c r="BO1793" s="611"/>
      <c r="BP1793" s="611"/>
      <c r="BQ1793" s="547">
        <v>1</v>
      </c>
      <c r="BR1793" s="611"/>
    </row>
    <row r="1794" spans="1:77" s="575" customFormat="1" hidden="1">
      <c r="B1794" s="576"/>
      <c r="C1794" s="577"/>
      <c r="D1794" s="578"/>
      <c r="E1794" s="579"/>
      <c r="F1794" s="578"/>
      <c r="G1794" s="580"/>
      <c r="H1794" s="581">
        <f>J1794</f>
        <v>0</v>
      </c>
      <c r="I1794" s="582"/>
      <c r="J1794" s="580">
        <f>K1794+AA1794+BM1794</f>
        <v>0</v>
      </c>
      <c r="K1794" s="578">
        <f>L1794+T1794+X1794+Y1794+Z1794</f>
        <v>0</v>
      </c>
      <c r="L1794" s="578">
        <f>M1794+S1794</f>
        <v>0</v>
      </c>
      <c r="M1794" s="578">
        <f>N1794+R1794</f>
        <v>0</v>
      </c>
      <c r="N1794" s="578">
        <f>O1794+P1794+Q1794</f>
        <v>0</v>
      </c>
      <c r="O1794" s="578"/>
      <c r="P1794" s="578"/>
      <c r="Q1794" s="578"/>
      <c r="R1794" s="578"/>
      <c r="S1794" s="578"/>
      <c r="T1794" s="578">
        <f>U1794+V1794+W1794</f>
        <v>0</v>
      </c>
      <c r="U1794" s="578"/>
      <c r="V1794" s="578"/>
      <c r="W1794" s="578"/>
      <c r="X1794" s="578"/>
      <c r="Y1794" s="578"/>
      <c r="Z1794" s="578"/>
      <c r="AA1794" s="578">
        <f xml:space="preserve"> SUM(AB1794:AI1794)+SUM(AV1794:BL1794)</f>
        <v>0</v>
      </c>
      <c r="AB1794" s="578"/>
      <c r="AC1794" s="578"/>
      <c r="AD1794" s="578"/>
      <c r="AE1794" s="578"/>
      <c r="AF1794" s="578"/>
      <c r="AG1794" s="578"/>
      <c r="AH1794" s="578"/>
      <c r="AI1794" s="578"/>
      <c r="AJ1794" s="578"/>
      <c r="AK1794" s="578"/>
      <c r="AL1794" s="578"/>
      <c r="AM1794" s="578"/>
      <c r="AN1794" s="578"/>
      <c r="AO1794" s="578"/>
      <c r="AP1794" s="578"/>
      <c r="AQ1794" s="578"/>
      <c r="AR1794" s="578"/>
      <c r="AS1794" s="578"/>
      <c r="AT1794" s="578"/>
      <c r="AU1794" s="567"/>
      <c r="AV1794" s="578"/>
      <c r="AW1794" s="578"/>
      <c r="AX1794" s="578"/>
      <c r="AY1794" s="578"/>
      <c r="AZ1794" s="578"/>
      <c r="BA1794" s="578"/>
      <c r="BB1794" s="578"/>
      <c r="BC1794" s="578"/>
      <c r="BD1794" s="578"/>
      <c r="BE1794" s="578"/>
      <c r="BF1794" s="578"/>
      <c r="BG1794" s="578"/>
      <c r="BH1794" s="578"/>
      <c r="BI1794" s="578"/>
      <c r="BJ1794" s="578"/>
      <c r="BK1794" s="578"/>
      <c r="BL1794" s="578"/>
      <c r="BM1794" s="578">
        <f>SUM(BN1794:BP1794)</f>
        <v>0</v>
      </c>
      <c r="BN1794" s="578"/>
      <c r="BO1794" s="578"/>
      <c r="BP1794" s="578"/>
      <c r="BQ1794" s="547">
        <v>1</v>
      </c>
      <c r="BR1794" s="578"/>
    </row>
    <row r="1795" spans="1:77" s="593" customFormat="1" ht="14.25" hidden="1">
      <c r="B1795" s="594" t="s">
        <v>588</v>
      </c>
      <c r="C1795" s="1546" t="s">
        <v>589</v>
      </c>
      <c r="D1795" s="596"/>
      <c r="E1795" s="597"/>
      <c r="F1795" s="596"/>
      <c r="G1795" s="598"/>
      <c r="H1795" s="599">
        <f t="shared" ref="H1795:BP1795" si="856">H1796+H1800</f>
        <v>0</v>
      </c>
      <c r="I1795" s="1019">
        <f t="shared" si="856"/>
        <v>0</v>
      </c>
      <c r="J1795" s="599">
        <f t="shared" si="856"/>
        <v>0</v>
      </c>
      <c r="K1795" s="599">
        <f t="shared" si="856"/>
        <v>0</v>
      </c>
      <c r="L1795" s="599">
        <f t="shared" si="856"/>
        <v>0</v>
      </c>
      <c r="M1795" s="599">
        <f t="shared" si="856"/>
        <v>0</v>
      </c>
      <c r="N1795" s="599">
        <f t="shared" si="856"/>
        <v>0</v>
      </c>
      <c r="O1795" s="599">
        <f t="shared" si="856"/>
        <v>0</v>
      </c>
      <c r="P1795" s="599">
        <f t="shared" si="856"/>
        <v>0</v>
      </c>
      <c r="Q1795" s="599">
        <f t="shared" si="856"/>
        <v>0</v>
      </c>
      <c r="R1795" s="596">
        <f t="shared" si="856"/>
        <v>0</v>
      </c>
      <c r="S1795" s="599">
        <f t="shared" si="856"/>
        <v>0</v>
      </c>
      <c r="T1795" s="599">
        <f t="shared" si="856"/>
        <v>0</v>
      </c>
      <c r="U1795" s="599">
        <f t="shared" si="856"/>
        <v>0</v>
      </c>
      <c r="V1795" s="599">
        <f t="shared" si="856"/>
        <v>0</v>
      </c>
      <c r="W1795" s="599">
        <f t="shared" si="856"/>
        <v>0</v>
      </c>
      <c r="X1795" s="599">
        <f t="shared" si="856"/>
        <v>0</v>
      </c>
      <c r="Y1795" s="599">
        <f t="shared" si="856"/>
        <v>0</v>
      </c>
      <c r="Z1795" s="599">
        <f t="shared" si="856"/>
        <v>0</v>
      </c>
      <c r="AA1795" s="599">
        <f t="shared" si="856"/>
        <v>0</v>
      </c>
      <c r="AB1795" s="599">
        <f t="shared" si="856"/>
        <v>0</v>
      </c>
      <c r="AC1795" s="599">
        <f t="shared" si="856"/>
        <v>0</v>
      </c>
      <c r="AD1795" s="599">
        <f t="shared" si="856"/>
        <v>0</v>
      </c>
      <c r="AE1795" s="599">
        <f t="shared" si="856"/>
        <v>0</v>
      </c>
      <c r="AF1795" s="599">
        <f t="shared" si="856"/>
        <v>0</v>
      </c>
      <c r="AG1795" s="599">
        <f t="shared" si="856"/>
        <v>0</v>
      </c>
      <c r="AH1795" s="599">
        <f t="shared" si="856"/>
        <v>0</v>
      </c>
      <c r="AI1795" s="599">
        <f t="shared" si="856"/>
        <v>0</v>
      </c>
      <c r="AJ1795" s="599">
        <f t="shared" si="856"/>
        <v>0</v>
      </c>
      <c r="AK1795" s="599">
        <f t="shared" si="856"/>
        <v>0</v>
      </c>
      <c r="AL1795" s="599">
        <f t="shared" si="856"/>
        <v>0</v>
      </c>
      <c r="AM1795" s="599">
        <f t="shared" si="856"/>
        <v>0</v>
      </c>
      <c r="AN1795" s="599">
        <f t="shared" si="856"/>
        <v>0</v>
      </c>
      <c r="AO1795" s="599">
        <f t="shared" si="856"/>
        <v>0</v>
      </c>
      <c r="AP1795" s="599">
        <f t="shared" si="856"/>
        <v>0</v>
      </c>
      <c r="AQ1795" s="599">
        <f t="shared" si="856"/>
        <v>0</v>
      </c>
      <c r="AR1795" s="599">
        <f t="shared" si="856"/>
        <v>0</v>
      </c>
      <c r="AS1795" s="599">
        <f t="shared" si="856"/>
        <v>0</v>
      </c>
      <c r="AT1795" s="599">
        <f t="shared" si="856"/>
        <v>0</v>
      </c>
      <c r="AU1795" s="599">
        <f t="shared" si="856"/>
        <v>0</v>
      </c>
      <c r="AV1795" s="599">
        <f t="shared" si="856"/>
        <v>0</v>
      </c>
      <c r="AW1795" s="599">
        <f t="shared" si="856"/>
        <v>0</v>
      </c>
      <c r="AX1795" s="599">
        <f t="shared" si="856"/>
        <v>0</v>
      </c>
      <c r="AY1795" s="599">
        <f t="shared" si="856"/>
        <v>0</v>
      </c>
      <c r="AZ1795" s="599">
        <f t="shared" si="856"/>
        <v>0</v>
      </c>
      <c r="BA1795" s="599">
        <f t="shared" si="856"/>
        <v>0</v>
      </c>
      <c r="BB1795" s="599">
        <f t="shared" si="856"/>
        <v>0</v>
      </c>
      <c r="BC1795" s="599">
        <f t="shared" si="856"/>
        <v>0</v>
      </c>
      <c r="BD1795" s="599">
        <f t="shared" si="856"/>
        <v>0</v>
      </c>
      <c r="BE1795" s="599">
        <f t="shared" si="856"/>
        <v>0</v>
      </c>
      <c r="BF1795" s="599">
        <f t="shared" si="856"/>
        <v>0</v>
      </c>
      <c r="BG1795" s="599">
        <f t="shared" si="856"/>
        <v>0</v>
      </c>
      <c r="BH1795" s="599">
        <f t="shared" si="856"/>
        <v>0</v>
      </c>
      <c r="BI1795" s="599">
        <f t="shared" si="856"/>
        <v>0</v>
      </c>
      <c r="BJ1795" s="599">
        <f t="shared" si="856"/>
        <v>0</v>
      </c>
      <c r="BK1795" s="599">
        <f t="shared" si="856"/>
        <v>0</v>
      </c>
      <c r="BL1795" s="599">
        <f t="shared" si="856"/>
        <v>0</v>
      </c>
      <c r="BM1795" s="599">
        <f t="shared" si="856"/>
        <v>0</v>
      </c>
      <c r="BN1795" s="599">
        <f t="shared" si="856"/>
        <v>0</v>
      </c>
      <c r="BO1795" s="599">
        <f t="shared" si="856"/>
        <v>0</v>
      </c>
      <c r="BP1795" s="599">
        <f t="shared" si="856"/>
        <v>0</v>
      </c>
      <c r="BQ1795" s="601">
        <v>1</v>
      </c>
      <c r="BR1795" s="596"/>
    </row>
    <row r="1796" spans="1:77" s="559" customFormat="1" hidden="1">
      <c r="B1796" s="560"/>
      <c r="C1796" s="561" t="s">
        <v>2709</v>
      </c>
      <c r="D1796" s="562"/>
      <c r="E1796" s="563"/>
      <c r="F1796" s="562"/>
      <c r="G1796" s="564"/>
      <c r="H1796" s="565">
        <f>SUM(H1797:H1799)</f>
        <v>0</v>
      </c>
      <c r="I1796" s="566"/>
      <c r="J1796" s="564">
        <f t="shared" ref="J1796:BP1796" si="857">SUM(J1797:J1799)</f>
        <v>0</v>
      </c>
      <c r="K1796" s="562">
        <f t="shared" si="857"/>
        <v>0</v>
      </c>
      <c r="L1796" s="562">
        <f t="shared" si="857"/>
        <v>0</v>
      </c>
      <c r="M1796" s="562">
        <f t="shared" si="857"/>
        <v>0</v>
      </c>
      <c r="N1796" s="562">
        <f t="shared" si="857"/>
        <v>0</v>
      </c>
      <c r="O1796" s="562">
        <f t="shared" si="857"/>
        <v>0</v>
      </c>
      <c r="P1796" s="562">
        <f t="shared" si="857"/>
        <v>0</v>
      </c>
      <c r="Q1796" s="562">
        <f t="shared" si="857"/>
        <v>0</v>
      </c>
      <c r="R1796" s="562">
        <f t="shared" si="857"/>
        <v>0</v>
      </c>
      <c r="S1796" s="562">
        <f t="shared" si="857"/>
        <v>0</v>
      </c>
      <c r="T1796" s="562">
        <f t="shared" si="857"/>
        <v>0</v>
      </c>
      <c r="U1796" s="562">
        <f t="shared" si="857"/>
        <v>0</v>
      </c>
      <c r="V1796" s="562">
        <f t="shared" si="857"/>
        <v>0</v>
      </c>
      <c r="W1796" s="562">
        <f t="shared" si="857"/>
        <v>0</v>
      </c>
      <c r="X1796" s="562">
        <f t="shared" si="857"/>
        <v>0</v>
      </c>
      <c r="Y1796" s="562">
        <f t="shared" si="857"/>
        <v>0</v>
      </c>
      <c r="Z1796" s="562">
        <f t="shared" si="857"/>
        <v>0</v>
      </c>
      <c r="AA1796" s="562">
        <f t="shared" si="857"/>
        <v>0</v>
      </c>
      <c r="AB1796" s="562">
        <f t="shared" si="857"/>
        <v>0</v>
      </c>
      <c r="AC1796" s="562">
        <f t="shared" si="857"/>
        <v>0</v>
      </c>
      <c r="AD1796" s="562">
        <f t="shared" si="857"/>
        <v>0</v>
      </c>
      <c r="AE1796" s="562">
        <f t="shared" si="857"/>
        <v>0</v>
      </c>
      <c r="AF1796" s="562">
        <f t="shared" si="857"/>
        <v>0</v>
      </c>
      <c r="AG1796" s="562">
        <f t="shared" si="857"/>
        <v>0</v>
      </c>
      <c r="AH1796" s="562">
        <f t="shared" si="857"/>
        <v>0</v>
      </c>
      <c r="AI1796" s="562">
        <f t="shared" si="857"/>
        <v>0</v>
      </c>
      <c r="AJ1796" s="562">
        <f t="shared" si="857"/>
        <v>0</v>
      </c>
      <c r="AK1796" s="562">
        <f t="shared" si="857"/>
        <v>0</v>
      </c>
      <c r="AL1796" s="562">
        <f t="shared" si="857"/>
        <v>0</v>
      </c>
      <c r="AM1796" s="562">
        <f t="shared" si="857"/>
        <v>0</v>
      </c>
      <c r="AN1796" s="562">
        <f t="shared" si="857"/>
        <v>0</v>
      </c>
      <c r="AO1796" s="562">
        <f t="shared" si="857"/>
        <v>0</v>
      </c>
      <c r="AP1796" s="562">
        <f t="shared" si="857"/>
        <v>0</v>
      </c>
      <c r="AQ1796" s="562">
        <f t="shared" si="857"/>
        <v>0</v>
      </c>
      <c r="AR1796" s="562">
        <f t="shared" si="857"/>
        <v>0</v>
      </c>
      <c r="AS1796" s="562">
        <f t="shared" si="857"/>
        <v>0</v>
      </c>
      <c r="AT1796" s="562">
        <f t="shared" si="857"/>
        <v>0</v>
      </c>
      <c r="AU1796" s="562">
        <f t="shared" si="857"/>
        <v>0</v>
      </c>
      <c r="AV1796" s="562">
        <f t="shared" si="857"/>
        <v>0</v>
      </c>
      <c r="AW1796" s="562">
        <f t="shared" si="857"/>
        <v>0</v>
      </c>
      <c r="AX1796" s="562">
        <f t="shared" si="857"/>
        <v>0</v>
      </c>
      <c r="AY1796" s="562">
        <f t="shared" si="857"/>
        <v>0</v>
      </c>
      <c r="AZ1796" s="562">
        <f t="shared" si="857"/>
        <v>0</v>
      </c>
      <c r="BA1796" s="562">
        <f t="shared" si="857"/>
        <v>0</v>
      </c>
      <c r="BB1796" s="562">
        <f t="shared" si="857"/>
        <v>0</v>
      </c>
      <c r="BC1796" s="562">
        <f t="shared" si="857"/>
        <v>0</v>
      </c>
      <c r="BD1796" s="562">
        <f t="shared" si="857"/>
        <v>0</v>
      </c>
      <c r="BE1796" s="562">
        <f t="shared" si="857"/>
        <v>0</v>
      </c>
      <c r="BF1796" s="562">
        <f t="shared" si="857"/>
        <v>0</v>
      </c>
      <c r="BG1796" s="562">
        <f t="shared" si="857"/>
        <v>0</v>
      </c>
      <c r="BH1796" s="562">
        <f t="shared" si="857"/>
        <v>0</v>
      </c>
      <c r="BI1796" s="562">
        <f t="shared" si="857"/>
        <v>0</v>
      </c>
      <c r="BJ1796" s="562">
        <f t="shared" si="857"/>
        <v>0</v>
      </c>
      <c r="BK1796" s="562">
        <f t="shared" si="857"/>
        <v>0</v>
      </c>
      <c r="BL1796" s="562">
        <f t="shared" si="857"/>
        <v>0</v>
      </c>
      <c r="BM1796" s="562">
        <f t="shared" si="857"/>
        <v>0</v>
      </c>
      <c r="BN1796" s="562">
        <f t="shared" si="857"/>
        <v>0</v>
      </c>
      <c r="BO1796" s="562">
        <f t="shared" si="857"/>
        <v>0</v>
      </c>
      <c r="BP1796" s="562">
        <f t="shared" si="857"/>
        <v>0</v>
      </c>
      <c r="BQ1796" s="568">
        <v>1</v>
      </c>
      <c r="BR1796" s="562"/>
    </row>
    <row r="1797" spans="1:77" s="575" customFormat="1" hidden="1">
      <c r="B1797" s="576"/>
      <c r="C1797" s="577"/>
      <c r="D1797" s="578"/>
      <c r="E1797" s="579"/>
      <c r="F1797" s="578"/>
      <c r="G1797" s="580"/>
      <c r="H1797" s="581">
        <f>J1797</f>
        <v>0</v>
      </c>
      <c r="I1797" s="582"/>
      <c r="J1797" s="580">
        <f>K1797+AA1797+BM1797</f>
        <v>0</v>
      </c>
      <c r="K1797" s="578">
        <f>L1797+T1797+X1797+Y1797+Z1797</f>
        <v>0</v>
      </c>
      <c r="L1797" s="578">
        <f>M1797+S1797</f>
        <v>0</v>
      </c>
      <c r="M1797" s="578">
        <f>N1797+R1797</f>
        <v>0</v>
      </c>
      <c r="N1797" s="578">
        <f>O1797+P1797+Q1797</f>
        <v>0</v>
      </c>
      <c r="O1797" s="578"/>
      <c r="P1797" s="578"/>
      <c r="Q1797" s="578"/>
      <c r="R1797" s="578"/>
      <c r="S1797" s="578"/>
      <c r="T1797" s="578">
        <f>U1797+V1797+W1797</f>
        <v>0</v>
      </c>
      <c r="U1797" s="578"/>
      <c r="V1797" s="578"/>
      <c r="W1797" s="578"/>
      <c r="X1797" s="578"/>
      <c r="Y1797" s="578"/>
      <c r="Z1797" s="578"/>
      <c r="AA1797" s="578">
        <f xml:space="preserve"> SUM(AB1797:AI1797)+SUM(AV1797:BL1797)</f>
        <v>0</v>
      </c>
      <c r="AB1797" s="578"/>
      <c r="AC1797" s="578"/>
      <c r="AD1797" s="578"/>
      <c r="AE1797" s="578"/>
      <c r="AF1797" s="578"/>
      <c r="AG1797" s="578"/>
      <c r="AH1797" s="578"/>
      <c r="AI1797" s="578">
        <f>SUM(AJ1797:AT1797)</f>
        <v>0</v>
      </c>
      <c r="AJ1797" s="578"/>
      <c r="AK1797" s="578"/>
      <c r="AL1797" s="578"/>
      <c r="AM1797" s="578"/>
      <c r="AN1797" s="578"/>
      <c r="AO1797" s="578"/>
      <c r="AP1797" s="578"/>
      <c r="AQ1797" s="578"/>
      <c r="AR1797" s="578"/>
      <c r="AS1797" s="578"/>
      <c r="AT1797" s="578"/>
      <c r="AU1797" s="567"/>
      <c r="AV1797" s="578"/>
      <c r="AW1797" s="578"/>
      <c r="AX1797" s="578"/>
      <c r="AY1797" s="578"/>
      <c r="AZ1797" s="578"/>
      <c r="BA1797" s="578"/>
      <c r="BB1797" s="578"/>
      <c r="BC1797" s="578"/>
      <c r="BD1797" s="578"/>
      <c r="BE1797" s="578"/>
      <c r="BF1797" s="578"/>
      <c r="BG1797" s="578"/>
      <c r="BH1797" s="578"/>
      <c r="BI1797" s="578"/>
      <c r="BJ1797" s="578"/>
      <c r="BK1797" s="578"/>
      <c r="BL1797" s="578"/>
      <c r="BM1797" s="578">
        <f>SUM(BN1797:BP1797)</f>
        <v>0</v>
      </c>
      <c r="BN1797" s="578"/>
      <c r="BO1797" s="578"/>
      <c r="BP1797" s="578"/>
      <c r="BQ1797" s="547">
        <v>1</v>
      </c>
      <c r="BR1797" s="578"/>
    </row>
    <row r="1798" spans="1:77" s="839" customFormat="1" hidden="1">
      <c r="B1798" s="840"/>
      <c r="C1798" s="1309"/>
      <c r="D1798" s="611"/>
      <c r="E1798" s="667"/>
      <c r="F1798" s="844"/>
      <c r="G1798" s="670"/>
      <c r="H1798" s="841"/>
      <c r="I1798" s="841"/>
      <c r="J1798" s="842"/>
      <c r="K1798" s="842"/>
      <c r="L1798" s="842"/>
      <c r="M1798" s="842"/>
      <c r="N1798" s="841"/>
      <c r="O1798" s="841"/>
      <c r="P1798" s="842"/>
      <c r="Q1798" s="841"/>
      <c r="R1798" s="842"/>
      <c r="S1798" s="841"/>
      <c r="T1798" s="842"/>
      <c r="U1798" s="841"/>
      <c r="V1798" s="841"/>
      <c r="W1798" s="841"/>
      <c r="X1798" s="841"/>
      <c r="Y1798" s="841"/>
      <c r="Z1798" s="841"/>
      <c r="AA1798" s="842"/>
      <c r="AB1798" s="841"/>
      <c r="AC1798" s="841"/>
      <c r="AD1798" s="841"/>
      <c r="AE1798" s="841"/>
      <c r="AF1798" s="841"/>
      <c r="AG1798" s="841"/>
      <c r="AH1798" s="841"/>
      <c r="AI1798" s="841"/>
      <c r="AJ1798" s="841"/>
      <c r="AK1798" s="841"/>
      <c r="AL1798" s="841"/>
      <c r="AM1798" s="841"/>
      <c r="AN1798" s="841"/>
      <c r="AO1798" s="841"/>
      <c r="AP1798" s="841"/>
      <c r="AQ1798" s="841"/>
      <c r="AR1798" s="841"/>
      <c r="AS1798" s="841"/>
      <c r="AT1798" s="841"/>
      <c r="AU1798" s="845"/>
      <c r="AV1798" s="841"/>
      <c r="AW1798" s="841"/>
      <c r="AX1798" s="841"/>
      <c r="AY1798" s="841"/>
      <c r="AZ1798" s="841"/>
      <c r="BA1798" s="841"/>
      <c r="BB1798" s="841"/>
      <c r="BC1798" s="841"/>
      <c r="BD1798" s="841"/>
      <c r="BE1798" s="841"/>
      <c r="BF1798" s="841"/>
      <c r="BG1798" s="841"/>
      <c r="BH1798" s="841"/>
      <c r="BI1798" s="841"/>
      <c r="BJ1798" s="841"/>
      <c r="BK1798" s="841"/>
      <c r="BL1798" s="841"/>
      <c r="BM1798" s="842"/>
      <c r="BN1798" s="842"/>
      <c r="BO1798" s="842"/>
      <c r="BP1798" s="842"/>
      <c r="BQ1798" s="547">
        <v>1</v>
      </c>
      <c r="BR1798" s="842"/>
      <c r="BS1798" s="846"/>
      <c r="BT1798" s="846"/>
      <c r="BU1798" s="847"/>
      <c r="BV1798" s="848"/>
      <c r="BW1798" s="848"/>
      <c r="BX1798" s="848"/>
      <c r="BY1798" s="839">
        <v>1</v>
      </c>
    </row>
    <row r="1799" spans="1:77" s="575" customFormat="1" hidden="1">
      <c r="B1799" s="576"/>
      <c r="C1799" s="577"/>
      <c r="D1799" s="578"/>
      <c r="E1799" s="579"/>
      <c r="F1799" s="578"/>
      <c r="G1799" s="580"/>
      <c r="H1799" s="581">
        <f>J1799</f>
        <v>0</v>
      </c>
      <c r="I1799" s="582"/>
      <c r="J1799" s="580">
        <f>K1799+AA1799+BM1799</f>
        <v>0</v>
      </c>
      <c r="K1799" s="578">
        <f>L1799+T1799+X1799+Y1799+Z1799</f>
        <v>0</v>
      </c>
      <c r="L1799" s="578">
        <f>M1799+S1799</f>
        <v>0</v>
      </c>
      <c r="M1799" s="578">
        <f>N1799+R1799</f>
        <v>0</v>
      </c>
      <c r="N1799" s="578">
        <f>O1799+P1799+Q1799</f>
        <v>0</v>
      </c>
      <c r="O1799" s="578"/>
      <c r="P1799" s="578"/>
      <c r="Q1799" s="578"/>
      <c r="R1799" s="578"/>
      <c r="S1799" s="578"/>
      <c r="T1799" s="578">
        <f>U1799+V1799+W1799</f>
        <v>0</v>
      </c>
      <c r="U1799" s="578"/>
      <c r="V1799" s="578"/>
      <c r="W1799" s="578"/>
      <c r="X1799" s="578"/>
      <c r="Y1799" s="578"/>
      <c r="Z1799" s="578"/>
      <c r="AA1799" s="578">
        <f xml:space="preserve"> SUM(AB1799:AI1799)+SUM(AV1799:BL1799)</f>
        <v>0</v>
      </c>
      <c r="AB1799" s="578"/>
      <c r="AC1799" s="578"/>
      <c r="AD1799" s="578"/>
      <c r="AE1799" s="578"/>
      <c r="AF1799" s="578"/>
      <c r="AG1799" s="578"/>
      <c r="AH1799" s="578"/>
      <c r="AI1799" s="578">
        <f>SUM(AJ1799:AT1799)</f>
        <v>0</v>
      </c>
      <c r="AJ1799" s="578"/>
      <c r="AK1799" s="578"/>
      <c r="AL1799" s="578"/>
      <c r="AM1799" s="578"/>
      <c r="AN1799" s="578"/>
      <c r="AO1799" s="578"/>
      <c r="AP1799" s="578"/>
      <c r="AQ1799" s="578"/>
      <c r="AR1799" s="578"/>
      <c r="AS1799" s="578"/>
      <c r="AT1799" s="578"/>
      <c r="AU1799" s="567"/>
      <c r="AV1799" s="578"/>
      <c r="AW1799" s="578"/>
      <c r="AX1799" s="578"/>
      <c r="AY1799" s="578"/>
      <c r="AZ1799" s="578"/>
      <c r="BA1799" s="578"/>
      <c r="BB1799" s="578"/>
      <c r="BC1799" s="578"/>
      <c r="BD1799" s="578"/>
      <c r="BE1799" s="578"/>
      <c r="BF1799" s="578"/>
      <c r="BG1799" s="578"/>
      <c r="BH1799" s="578"/>
      <c r="BI1799" s="578"/>
      <c r="BJ1799" s="578"/>
      <c r="BK1799" s="578"/>
      <c r="BL1799" s="578"/>
      <c r="BM1799" s="578">
        <f>SUM(BN1799:BP1799)</f>
        <v>0</v>
      </c>
      <c r="BN1799" s="578"/>
      <c r="BO1799" s="578"/>
      <c r="BP1799" s="578"/>
      <c r="BQ1799" s="547">
        <v>1</v>
      </c>
      <c r="BR1799" s="578"/>
    </row>
    <row r="1800" spans="1:77" s="559" customFormat="1" hidden="1">
      <c r="B1800" s="560"/>
      <c r="C1800" s="561" t="s">
        <v>2710</v>
      </c>
      <c r="D1800" s="562"/>
      <c r="E1800" s="563"/>
      <c r="F1800" s="562"/>
      <c r="G1800" s="564"/>
      <c r="H1800" s="565">
        <f>SUM(H1801:H1804)</f>
        <v>0</v>
      </c>
      <c r="I1800" s="565">
        <f t="shared" ref="I1800:BP1800" si="858">SUM(I1801:I1804)</f>
        <v>0</v>
      </c>
      <c r="J1800" s="565">
        <f t="shared" si="858"/>
        <v>0</v>
      </c>
      <c r="K1800" s="565">
        <f t="shared" si="858"/>
        <v>0</v>
      </c>
      <c r="L1800" s="565">
        <f t="shared" si="858"/>
        <v>0</v>
      </c>
      <c r="M1800" s="565">
        <f t="shared" si="858"/>
        <v>0</v>
      </c>
      <c r="N1800" s="565">
        <f t="shared" si="858"/>
        <v>0</v>
      </c>
      <c r="O1800" s="565">
        <f t="shared" si="858"/>
        <v>0</v>
      </c>
      <c r="P1800" s="565">
        <f t="shared" si="858"/>
        <v>0</v>
      </c>
      <c r="Q1800" s="565">
        <f t="shared" si="858"/>
        <v>0</v>
      </c>
      <c r="R1800" s="565">
        <f t="shared" si="858"/>
        <v>0</v>
      </c>
      <c r="S1800" s="565">
        <f t="shared" si="858"/>
        <v>0</v>
      </c>
      <c r="T1800" s="565">
        <f t="shared" si="858"/>
        <v>0</v>
      </c>
      <c r="U1800" s="565">
        <f t="shared" si="858"/>
        <v>0</v>
      </c>
      <c r="V1800" s="565">
        <f t="shared" si="858"/>
        <v>0</v>
      </c>
      <c r="W1800" s="565">
        <f t="shared" si="858"/>
        <v>0</v>
      </c>
      <c r="X1800" s="565">
        <f t="shared" si="858"/>
        <v>0</v>
      </c>
      <c r="Y1800" s="565">
        <f t="shared" si="858"/>
        <v>0</v>
      </c>
      <c r="Z1800" s="565">
        <f t="shared" si="858"/>
        <v>0</v>
      </c>
      <c r="AA1800" s="565">
        <f t="shared" si="858"/>
        <v>0</v>
      </c>
      <c r="AB1800" s="565">
        <f t="shared" si="858"/>
        <v>0</v>
      </c>
      <c r="AC1800" s="565">
        <f t="shared" si="858"/>
        <v>0</v>
      </c>
      <c r="AD1800" s="565">
        <f t="shared" si="858"/>
        <v>0</v>
      </c>
      <c r="AE1800" s="565">
        <f t="shared" si="858"/>
        <v>0</v>
      </c>
      <c r="AF1800" s="565">
        <f t="shared" si="858"/>
        <v>0</v>
      </c>
      <c r="AG1800" s="565">
        <f t="shared" si="858"/>
        <v>0</v>
      </c>
      <c r="AH1800" s="565">
        <f t="shared" si="858"/>
        <v>0</v>
      </c>
      <c r="AI1800" s="565">
        <f t="shared" si="858"/>
        <v>0</v>
      </c>
      <c r="AJ1800" s="565">
        <f t="shared" si="858"/>
        <v>0</v>
      </c>
      <c r="AK1800" s="565">
        <f t="shared" si="858"/>
        <v>0</v>
      </c>
      <c r="AL1800" s="565">
        <f t="shared" si="858"/>
        <v>0</v>
      </c>
      <c r="AM1800" s="565">
        <f t="shared" si="858"/>
        <v>0</v>
      </c>
      <c r="AN1800" s="565">
        <f t="shared" si="858"/>
        <v>0</v>
      </c>
      <c r="AO1800" s="565">
        <f t="shared" si="858"/>
        <v>0</v>
      </c>
      <c r="AP1800" s="565">
        <f t="shared" si="858"/>
        <v>0</v>
      </c>
      <c r="AQ1800" s="565">
        <f t="shared" si="858"/>
        <v>0</v>
      </c>
      <c r="AR1800" s="565">
        <f t="shared" si="858"/>
        <v>0</v>
      </c>
      <c r="AS1800" s="565">
        <f t="shared" si="858"/>
        <v>0</v>
      </c>
      <c r="AT1800" s="565">
        <f t="shared" si="858"/>
        <v>0</v>
      </c>
      <c r="AU1800" s="565">
        <f t="shared" si="858"/>
        <v>0</v>
      </c>
      <c r="AV1800" s="565">
        <f t="shared" si="858"/>
        <v>0</v>
      </c>
      <c r="AW1800" s="565">
        <f t="shared" si="858"/>
        <v>0</v>
      </c>
      <c r="AX1800" s="565">
        <f t="shared" si="858"/>
        <v>0</v>
      </c>
      <c r="AY1800" s="565">
        <f t="shared" si="858"/>
        <v>0</v>
      </c>
      <c r="AZ1800" s="565">
        <f t="shared" si="858"/>
        <v>0</v>
      </c>
      <c r="BA1800" s="565">
        <f t="shared" si="858"/>
        <v>0</v>
      </c>
      <c r="BB1800" s="565">
        <f t="shared" si="858"/>
        <v>0</v>
      </c>
      <c r="BC1800" s="565">
        <f t="shared" si="858"/>
        <v>0</v>
      </c>
      <c r="BD1800" s="565">
        <f t="shared" si="858"/>
        <v>0</v>
      </c>
      <c r="BE1800" s="565">
        <f t="shared" si="858"/>
        <v>0</v>
      </c>
      <c r="BF1800" s="565">
        <f t="shared" si="858"/>
        <v>0</v>
      </c>
      <c r="BG1800" s="565">
        <f t="shared" si="858"/>
        <v>0</v>
      </c>
      <c r="BH1800" s="565">
        <f t="shared" si="858"/>
        <v>0</v>
      </c>
      <c r="BI1800" s="565">
        <f t="shared" si="858"/>
        <v>0</v>
      </c>
      <c r="BJ1800" s="565">
        <f t="shared" si="858"/>
        <v>0</v>
      </c>
      <c r="BK1800" s="565">
        <f t="shared" si="858"/>
        <v>0</v>
      </c>
      <c r="BL1800" s="565">
        <f t="shared" si="858"/>
        <v>0</v>
      </c>
      <c r="BM1800" s="565">
        <f t="shared" si="858"/>
        <v>0</v>
      </c>
      <c r="BN1800" s="565">
        <f t="shared" si="858"/>
        <v>0</v>
      </c>
      <c r="BO1800" s="565">
        <f t="shared" si="858"/>
        <v>0</v>
      </c>
      <c r="BP1800" s="565">
        <f t="shared" si="858"/>
        <v>0</v>
      </c>
      <c r="BQ1800" s="568">
        <v>1</v>
      </c>
      <c r="BR1800" s="562"/>
    </row>
    <row r="1801" spans="1:77" s="569" customFormat="1" hidden="1">
      <c r="B1801" s="541"/>
      <c r="C1801" s="570"/>
      <c r="D1801" s="571"/>
      <c r="E1801" s="572"/>
      <c r="F1801" s="571"/>
      <c r="G1801" s="573"/>
      <c r="H1801" s="574"/>
      <c r="I1801" s="546"/>
      <c r="J1801" s="573"/>
      <c r="K1801" s="571"/>
      <c r="L1801" s="571"/>
      <c r="M1801" s="571"/>
      <c r="N1801" s="571"/>
      <c r="O1801" s="571"/>
      <c r="P1801" s="571"/>
      <c r="Q1801" s="571"/>
      <c r="R1801" s="571"/>
      <c r="S1801" s="571"/>
      <c r="T1801" s="571"/>
      <c r="U1801" s="571"/>
      <c r="V1801" s="571"/>
      <c r="W1801" s="571"/>
      <c r="X1801" s="571"/>
      <c r="Y1801" s="571"/>
      <c r="Z1801" s="571"/>
      <c r="AA1801" s="571"/>
      <c r="AB1801" s="571"/>
      <c r="AC1801" s="571"/>
      <c r="AD1801" s="571"/>
      <c r="AE1801" s="571"/>
      <c r="AF1801" s="571"/>
      <c r="AG1801" s="571"/>
      <c r="AH1801" s="571"/>
      <c r="AI1801" s="571"/>
      <c r="AJ1801" s="571"/>
      <c r="AK1801" s="571"/>
      <c r="AL1801" s="571"/>
      <c r="AM1801" s="571"/>
      <c r="AN1801" s="571"/>
      <c r="AO1801" s="571"/>
      <c r="AP1801" s="571"/>
      <c r="AQ1801" s="571"/>
      <c r="AR1801" s="571"/>
      <c r="AS1801" s="571"/>
      <c r="AT1801" s="571"/>
      <c r="AU1801" s="567"/>
      <c r="AV1801" s="571"/>
      <c r="AW1801" s="571"/>
      <c r="AX1801" s="571"/>
      <c r="AY1801" s="571"/>
      <c r="AZ1801" s="571"/>
      <c r="BA1801" s="571"/>
      <c r="BB1801" s="571"/>
      <c r="BC1801" s="571"/>
      <c r="BD1801" s="571"/>
      <c r="BE1801" s="571"/>
      <c r="BF1801" s="571"/>
      <c r="BG1801" s="571"/>
      <c r="BH1801" s="571"/>
      <c r="BI1801" s="571"/>
      <c r="BJ1801" s="571"/>
      <c r="BK1801" s="571"/>
      <c r="BL1801" s="571"/>
      <c r="BM1801" s="571"/>
      <c r="BN1801" s="571"/>
      <c r="BO1801" s="571"/>
      <c r="BP1801" s="571"/>
      <c r="BQ1801" s="542"/>
      <c r="BR1801" s="571"/>
    </row>
    <row r="1802" spans="1:77" s="569" customFormat="1" hidden="1">
      <c r="B1802" s="541"/>
      <c r="C1802" s="570"/>
      <c r="D1802" s="571"/>
      <c r="E1802" s="572"/>
      <c r="F1802" s="571"/>
      <c r="G1802" s="573"/>
      <c r="H1802" s="574"/>
      <c r="I1802" s="546"/>
      <c r="J1802" s="573"/>
      <c r="K1802" s="571"/>
      <c r="L1802" s="571"/>
      <c r="M1802" s="571"/>
      <c r="N1802" s="571"/>
      <c r="O1802" s="571"/>
      <c r="P1802" s="571"/>
      <c r="Q1802" s="571"/>
      <c r="R1802" s="571"/>
      <c r="S1802" s="571"/>
      <c r="T1802" s="571"/>
      <c r="U1802" s="571"/>
      <c r="V1802" s="571"/>
      <c r="W1802" s="571"/>
      <c r="X1802" s="571"/>
      <c r="Y1802" s="571"/>
      <c r="Z1802" s="571"/>
      <c r="AA1802" s="571"/>
      <c r="AB1802" s="571"/>
      <c r="AC1802" s="571"/>
      <c r="AD1802" s="571"/>
      <c r="AE1802" s="571"/>
      <c r="AF1802" s="571"/>
      <c r="AG1802" s="571"/>
      <c r="AH1802" s="571"/>
      <c r="AI1802" s="571"/>
      <c r="AJ1802" s="571"/>
      <c r="AK1802" s="571"/>
      <c r="AL1802" s="571"/>
      <c r="AM1802" s="571"/>
      <c r="AN1802" s="571"/>
      <c r="AO1802" s="571"/>
      <c r="AP1802" s="571"/>
      <c r="AQ1802" s="571"/>
      <c r="AR1802" s="571"/>
      <c r="AS1802" s="571"/>
      <c r="AT1802" s="571"/>
      <c r="AU1802" s="567"/>
      <c r="AV1802" s="571"/>
      <c r="AW1802" s="571"/>
      <c r="AX1802" s="571"/>
      <c r="AY1802" s="571"/>
      <c r="AZ1802" s="571"/>
      <c r="BA1802" s="571"/>
      <c r="BB1802" s="571"/>
      <c r="BC1802" s="571"/>
      <c r="BD1802" s="571"/>
      <c r="BE1802" s="571"/>
      <c r="BF1802" s="571"/>
      <c r="BG1802" s="571"/>
      <c r="BH1802" s="571"/>
      <c r="BI1802" s="571"/>
      <c r="BJ1802" s="571"/>
      <c r="BK1802" s="571"/>
      <c r="BL1802" s="571"/>
      <c r="BM1802" s="571"/>
      <c r="BN1802" s="571"/>
      <c r="BO1802" s="571"/>
      <c r="BP1802" s="571"/>
      <c r="BQ1802" s="542"/>
      <c r="BR1802" s="571"/>
    </row>
    <row r="1803" spans="1:77" s="679" customFormat="1" hidden="1">
      <c r="A1803" s="653"/>
      <c r="B1803" s="680"/>
      <c r="C1803" s="1309"/>
      <c r="D1803" s="611"/>
      <c r="E1803" s="635"/>
      <c r="F1803" s="611"/>
      <c r="G1803" s="806"/>
      <c r="H1803" s="655">
        <f>J1803</f>
        <v>0</v>
      </c>
      <c r="I1803" s="656"/>
      <c r="J1803" s="610">
        <f>K1803+AA1803+BM1803</f>
        <v>0</v>
      </c>
      <c r="K1803" s="611">
        <f>L1803+T1803+X1803+Y1803+Z1803</f>
        <v>0</v>
      </c>
      <c r="L1803" s="611">
        <f>M1803+S1803</f>
        <v>0</v>
      </c>
      <c r="M1803" s="611">
        <f>N1803+R1803</f>
        <v>0</v>
      </c>
      <c r="N1803" s="611">
        <f>O1803+P1803+Q1803</f>
        <v>0</v>
      </c>
      <c r="O1803" s="611"/>
      <c r="P1803" s="611"/>
      <c r="Q1803" s="611"/>
      <c r="R1803" s="611"/>
      <c r="S1803" s="611"/>
      <c r="T1803" s="611">
        <f>U1803+V1803+W1803</f>
        <v>0</v>
      </c>
      <c r="U1803" s="611"/>
      <c r="V1803" s="611"/>
      <c r="W1803" s="611"/>
      <c r="X1803" s="611"/>
      <c r="Y1803" s="611"/>
      <c r="Z1803" s="611"/>
      <c r="AA1803" s="611">
        <f xml:space="preserve"> SUM(AB1803:AI1803)+SUM(AV1803:BL1803)</f>
        <v>0</v>
      </c>
      <c r="AB1803" s="611"/>
      <c r="AC1803" s="611"/>
      <c r="AD1803" s="611"/>
      <c r="AE1803" s="611"/>
      <c r="AF1803" s="611"/>
      <c r="AG1803" s="611"/>
      <c r="AH1803" s="611"/>
      <c r="AI1803" s="611"/>
      <c r="AJ1803" s="611"/>
      <c r="AK1803" s="611"/>
      <c r="AL1803" s="611"/>
      <c r="AM1803" s="611"/>
      <c r="AN1803" s="611"/>
      <c r="AO1803" s="611"/>
      <c r="AP1803" s="611"/>
      <c r="AQ1803" s="611"/>
      <c r="AR1803" s="611"/>
      <c r="AS1803" s="611"/>
      <c r="AT1803" s="611"/>
      <c r="AU1803" s="685"/>
      <c r="AV1803" s="611"/>
      <c r="AW1803" s="611"/>
      <c r="AX1803" s="611"/>
      <c r="AY1803" s="611"/>
      <c r="AZ1803" s="611"/>
      <c r="BA1803" s="611"/>
      <c r="BB1803" s="611"/>
      <c r="BC1803" s="611"/>
      <c r="BD1803" s="611"/>
      <c r="BE1803" s="611"/>
      <c r="BF1803" s="611"/>
      <c r="BG1803" s="611"/>
      <c r="BH1803" s="611"/>
      <c r="BI1803" s="611"/>
      <c r="BJ1803" s="611"/>
      <c r="BK1803" s="611"/>
      <c r="BL1803" s="611"/>
      <c r="BM1803" s="611">
        <f>SUM(BN1803:BP1803)</f>
        <v>0</v>
      </c>
      <c r="BN1803" s="611"/>
      <c r="BO1803" s="611"/>
      <c r="BP1803" s="611"/>
      <c r="BQ1803" s="547">
        <v>1</v>
      </c>
      <c r="BR1803" s="611"/>
    </row>
    <row r="1804" spans="1:77" s="575" customFormat="1" hidden="1">
      <c r="B1804" s="576"/>
      <c r="C1804" s="577"/>
      <c r="D1804" s="578"/>
      <c r="E1804" s="579"/>
      <c r="F1804" s="578"/>
      <c r="G1804" s="580"/>
      <c r="H1804" s="581">
        <f>J1804</f>
        <v>0</v>
      </c>
      <c r="I1804" s="582"/>
      <c r="J1804" s="580">
        <f>K1804+AA1804+BM1804</f>
        <v>0</v>
      </c>
      <c r="K1804" s="578">
        <f>L1804+T1804+X1804+Y1804+Z1804</f>
        <v>0</v>
      </c>
      <c r="L1804" s="578">
        <f>M1804+S1804</f>
        <v>0</v>
      </c>
      <c r="M1804" s="578">
        <f>N1804+R1804</f>
        <v>0</v>
      </c>
      <c r="N1804" s="578">
        <f>O1804+P1804+Q1804</f>
        <v>0</v>
      </c>
      <c r="O1804" s="578"/>
      <c r="P1804" s="578"/>
      <c r="Q1804" s="578"/>
      <c r="R1804" s="578"/>
      <c r="S1804" s="578"/>
      <c r="T1804" s="578">
        <f>U1804+V1804+W1804</f>
        <v>0</v>
      </c>
      <c r="U1804" s="578"/>
      <c r="V1804" s="578"/>
      <c r="W1804" s="578"/>
      <c r="X1804" s="578"/>
      <c r="Y1804" s="578"/>
      <c r="Z1804" s="578"/>
      <c r="AA1804" s="578">
        <f xml:space="preserve"> SUM(AB1804:AI1804)+SUM(AV1804:BL1804)</f>
        <v>0</v>
      </c>
      <c r="AB1804" s="578"/>
      <c r="AC1804" s="578"/>
      <c r="AD1804" s="578"/>
      <c r="AE1804" s="578"/>
      <c r="AF1804" s="578"/>
      <c r="AG1804" s="578"/>
      <c r="AH1804" s="578"/>
      <c r="AI1804" s="578"/>
      <c r="AJ1804" s="578"/>
      <c r="AK1804" s="578"/>
      <c r="AL1804" s="578"/>
      <c r="AM1804" s="578"/>
      <c r="AN1804" s="578"/>
      <c r="AO1804" s="578"/>
      <c r="AP1804" s="578"/>
      <c r="AQ1804" s="578"/>
      <c r="AR1804" s="578"/>
      <c r="AS1804" s="578"/>
      <c r="AT1804" s="578"/>
      <c r="AU1804" s="567"/>
      <c r="AV1804" s="578"/>
      <c r="AW1804" s="578"/>
      <c r="AX1804" s="578"/>
      <c r="AY1804" s="578"/>
      <c r="AZ1804" s="578"/>
      <c r="BA1804" s="578"/>
      <c r="BB1804" s="578"/>
      <c r="BC1804" s="578"/>
      <c r="BD1804" s="578"/>
      <c r="BE1804" s="578"/>
      <c r="BF1804" s="578"/>
      <c r="BG1804" s="578"/>
      <c r="BH1804" s="578"/>
      <c r="BI1804" s="578"/>
      <c r="BJ1804" s="578"/>
      <c r="BK1804" s="578"/>
      <c r="BL1804" s="578"/>
      <c r="BM1804" s="578">
        <f>SUM(BN1804:BP1804)</f>
        <v>0</v>
      </c>
      <c r="BN1804" s="578"/>
      <c r="BO1804" s="578"/>
      <c r="BP1804" s="578"/>
      <c r="BQ1804" s="547">
        <v>1</v>
      </c>
      <c r="BR1804" s="578"/>
    </row>
    <row r="1805" spans="1:77" s="593" customFormat="1" ht="14.25" hidden="1">
      <c r="B1805" s="594" t="s">
        <v>590</v>
      </c>
      <c r="C1805" s="1546" t="s">
        <v>591</v>
      </c>
      <c r="D1805" s="596"/>
      <c r="E1805" s="597"/>
      <c r="F1805" s="596"/>
      <c r="G1805" s="598"/>
      <c r="H1805" s="599">
        <f t="shared" ref="H1805:BP1805" si="859">H1806+H1828</f>
        <v>17.66</v>
      </c>
      <c r="I1805" s="1019">
        <f t="shared" si="859"/>
        <v>0</v>
      </c>
      <c r="J1805" s="599">
        <f>J1806+J1828</f>
        <v>17.66</v>
      </c>
      <c r="K1805" s="599">
        <f t="shared" si="859"/>
        <v>12.490000000000002</v>
      </c>
      <c r="L1805" s="599">
        <f t="shared" si="859"/>
        <v>11.580000000000002</v>
      </c>
      <c r="M1805" s="599">
        <f t="shared" si="859"/>
        <v>11.260000000000002</v>
      </c>
      <c r="N1805" s="599">
        <f t="shared" si="859"/>
        <v>11.180000000000001</v>
      </c>
      <c r="O1805" s="599">
        <f t="shared" si="859"/>
        <v>9.7700000000000014</v>
      </c>
      <c r="P1805" s="599">
        <f t="shared" si="859"/>
        <v>1.41</v>
      </c>
      <c r="Q1805" s="599">
        <f t="shared" si="859"/>
        <v>0</v>
      </c>
      <c r="R1805" s="596">
        <f t="shared" si="859"/>
        <v>0.08</v>
      </c>
      <c r="S1805" s="599">
        <f t="shared" si="859"/>
        <v>0.32</v>
      </c>
      <c r="T1805" s="599">
        <f t="shared" si="859"/>
        <v>0</v>
      </c>
      <c r="U1805" s="599">
        <f t="shared" si="859"/>
        <v>0</v>
      </c>
      <c r="V1805" s="599">
        <f t="shared" si="859"/>
        <v>0</v>
      </c>
      <c r="W1805" s="599">
        <f t="shared" si="859"/>
        <v>0</v>
      </c>
      <c r="X1805" s="599">
        <f t="shared" si="859"/>
        <v>0</v>
      </c>
      <c r="Y1805" s="599">
        <f t="shared" si="859"/>
        <v>0.91</v>
      </c>
      <c r="Z1805" s="599">
        <f t="shared" si="859"/>
        <v>0</v>
      </c>
      <c r="AA1805" s="599">
        <f t="shared" si="859"/>
        <v>5.17</v>
      </c>
      <c r="AB1805" s="599">
        <f t="shared" si="859"/>
        <v>0</v>
      </c>
      <c r="AC1805" s="599">
        <f t="shared" si="859"/>
        <v>0</v>
      </c>
      <c r="AD1805" s="599">
        <f t="shared" si="859"/>
        <v>0</v>
      </c>
      <c r="AE1805" s="599">
        <f t="shared" si="859"/>
        <v>0</v>
      </c>
      <c r="AF1805" s="599">
        <f t="shared" si="859"/>
        <v>0</v>
      </c>
      <c r="AG1805" s="599">
        <f t="shared" si="859"/>
        <v>0</v>
      </c>
      <c r="AH1805" s="599">
        <f t="shared" si="859"/>
        <v>0</v>
      </c>
      <c r="AI1805" s="599">
        <f t="shared" si="859"/>
        <v>4.99</v>
      </c>
      <c r="AJ1805" s="599">
        <f t="shared" si="859"/>
        <v>0.38</v>
      </c>
      <c r="AK1805" s="599">
        <f t="shared" si="859"/>
        <v>0.06</v>
      </c>
      <c r="AL1805" s="599">
        <f t="shared" si="859"/>
        <v>0</v>
      </c>
      <c r="AM1805" s="599">
        <f t="shared" si="859"/>
        <v>0</v>
      </c>
      <c r="AN1805" s="599">
        <f t="shared" si="859"/>
        <v>0</v>
      </c>
      <c r="AO1805" s="599">
        <f t="shared" si="859"/>
        <v>0</v>
      </c>
      <c r="AP1805" s="599">
        <f t="shared" si="859"/>
        <v>0</v>
      </c>
      <c r="AQ1805" s="599">
        <f t="shared" si="859"/>
        <v>0</v>
      </c>
      <c r="AR1805" s="599">
        <f t="shared" si="859"/>
        <v>0</v>
      </c>
      <c r="AS1805" s="599">
        <f t="shared" si="859"/>
        <v>0</v>
      </c>
      <c r="AT1805" s="599">
        <f t="shared" si="859"/>
        <v>0</v>
      </c>
      <c r="AU1805" s="599">
        <f t="shared" si="859"/>
        <v>0</v>
      </c>
      <c r="AV1805" s="599">
        <f t="shared" si="859"/>
        <v>0</v>
      </c>
      <c r="AW1805" s="599">
        <f t="shared" si="859"/>
        <v>0</v>
      </c>
      <c r="AX1805" s="599">
        <f t="shared" si="859"/>
        <v>0</v>
      </c>
      <c r="AY1805" s="599">
        <f t="shared" si="859"/>
        <v>0</v>
      </c>
      <c r="AZ1805" s="599">
        <f t="shared" si="859"/>
        <v>0</v>
      </c>
      <c r="BA1805" s="599">
        <f t="shared" si="859"/>
        <v>0</v>
      </c>
      <c r="BB1805" s="599">
        <f t="shared" si="859"/>
        <v>0</v>
      </c>
      <c r="BC1805" s="599">
        <f t="shared" si="859"/>
        <v>0</v>
      </c>
      <c r="BD1805" s="599">
        <f t="shared" si="859"/>
        <v>0</v>
      </c>
      <c r="BE1805" s="599">
        <f t="shared" si="859"/>
        <v>4.55</v>
      </c>
      <c r="BF1805" s="599">
        <f t="shared" si="859"/>
        <v>0</v>
      </c>
      <c r="BG1805" s="599">
        <f t="shared" si="859"/>
        <v>0</v>
      </c>
      <c r="BH1805" s="599">
        <f t="shared" si="859"/>
        <v>0</v>
      </c>
      <c r="BI1805" s="599">
        <f t="shared" si="859"/>
        <v>0</v>
      </c>
      <c r="BJ1805" s="599">
        <f t="shared" si="859"/>
        <v>0</v>
      </c>
      <c r="BK1805" s="599">
        <f t="shared" si="859"/>
        <v>0.18</v>
      </c>
      <c r="BL1805" s="599">
        <f t="shared" si="859"/>
        <v>0</v>
      </c>
      <c r="BM1805" s="599">
        <f t="shared" si="859"/>
        <v>0</v>
      </c>
      <c r="BN1805" s="599">
        <f t="shared" si="859"/>
        <v>0</v>
      </c>
      <c r="BO1805" s="599">
        <f t="shared" si="859"/>
        <v>0</v>
      </c>
      <c r="BP1805" s="599">
        <f t="shared" si="859"/>
        <v>0</v>
      </c>
      <c r="BQ1805" s="601">
        <v>1</v>
      </c>
      <c r="BR1805" s="596"/>
    </row>
    <row r="1806" spans="1:77" s="559" customFormat="1" hidden="1">
      <c r="B1806" s="560"/>
      <c r="C1806" s="561" t="s">
        <v>2709</v>
      </c>
      <c r="D1806" s="562"/>
      <c r="E1806" s="563"/>
      <c r="F1806" s="562"/>
      <c r="G1806" s="564"/>
      <c r="H1806" s="565">
        <f>SUM(H1807:H1827)</f>
        <v>0</v>
      </c>
      <c r="I1806" s="566"/>
      <c r="J1806" s="564">
        <f>SUM(J1807:J1827)</f>
        <v>0</v>
      </c>
      <c r="K1806" s="562">
        <f t="shared" ref="K1806:BP1806" si="860">SUM(K1807:K1827)</f>
        <v>0</v>
      </c>
      <c r="L1806" s="562">
        <f t="shared" si="860"/>
        <v>0</v>
      </c>
      <c r="M1806" s="562">
        <f t="shared" si="860"/>
        <v>0</v>
      </c>
      <c r="N1806" s="562">
        <f t="shared" si="860"/>
        <v>0</v>
      </c>
      <c r="O1806" s="562">
        <f t="shared" si="860"/>
        <v>0</v>
      </c>
      <c r="P1806" s="562">
        <f t="shared" si="860"/>
        <v>0</v>
      </c>
      <c r="Q1806" s="562">
        <f t="shared" si="860"/>
        <v>0</v>
      </c>
      <c r="R1806" s="562">
        <f t="shared" si="860"/>
        <v>0</v>
      </c>
      <c r="S1806" s="562">
        <f t="shared" si="860"/>
        <v>0</v>
      </c>
      <c r="T1806" s="562">
        <f t="shared" si="860"/>
        <v>0</v>
      </c>
      <c r="U1806" s="562">
        <f t="shared" si="860"/>
        <v>0</v>
      </c>
      <c r="V1806" s="562">
        <f t="shared" si="860"/>
        <v>0</v>
      </c>
      <c r="W1806" s="562">
        <f t="shared" si="860"/>
        <v>0</v>
      </c>
      <c r="X1806" s="562">
        <f t="shared" si="860"/>
        <v>0</v>
      </c>
      <c r="Y1806" s="562">
        <f t="shared" si="860"/>
        <v>0</v>
      </c>
      <c r="Z1806" s="562">
        <f t="shared" si="860"/>
        <v>0</v>
      </c>
      <c r="AA1806" s="562">
        <f t="shared" si="860"/>
        <v>0</v>
      </c>
      <c r="AB1806" s="562">
        <f t="shared" si="860"/>
        <v>0</v>
      </c>
      <c r="AC1806" s="562">
        <f t="shared" si="860"/>
        <v>0</v>
      </c>
      <c r="AD1806" s="562">
        <f t="shared" si="860"/>
        <v>0</v>
      </c>
      <c r="AE1806" s="562">
        <f t="shared" si="860"/>
        <v>0</v>
      </c>
      <c r="AF1806" s="562">
        <f t="shared" si="860"/>
        <v>0</v>
      </c>
      <c r="AG1806" s="562">
        <f t="shared" si="860"/>
        <v>0</v>
      </c>
      <c r="AH1806" s="562">
        <f t="shared" si="860"/>
        <v>0</v>
      </c>
      <c r="AI1806" s="562">
        <f t="shared" si="860"/>
        <v>0</v>
      </c>
      <c r="AJ1806" s="562">
        <f t="shared" si="860"/>
        <v>0</v>
      </c>
      <c r="AK1806" s="562">
        <f t="shared" si="860"/>
        <v>0</v>
      </c>
      <c r="AL1806" s="562">
        <f t="shared" si="860"/>
        <v>0</v>
      </c>
      <c r="AM1806" s="562">
        <f t="shared" si="860"/>
        <v>0</v>
      </c>
      <c r="AN1806" s="562">
        <f t="shared" si="860"/>
        <v>0</v>
      </c>
      <c r="AO1806" s="562">
        <f t="shared" si="860"/>
        <v>0</v>
      </c>
      <c r="AP1806" s="562">
        <f t="shared" si="860"/>
        <v>0</v>
      </c>
      <c r="AQ1806" s="562">
        <f t="shared" si="860"/>
        <v>0</v>
      </c>
      <c r="AR1806" s="562">
        <f t="shared" si="860"/>
        <v>0</v>
      </c>
      <c r="AS1806" s="562">
        <f t="shared" si="860"/>
        <v>0</v>
      </c>
      <c r="AT1806" s="562">
        <f t="shared" si="860"/>
        <v>0</v>
      </c>
      <c r="AU1806" s="562">
        <f t="shared" si="860"/>
        <v>0</v>
      </c>
      <c r="AV1806" s="562">
        <f t="shared" si="860"/>
        <v>0</v>
      </c>
      <c r="AW1806" s="562">
        <f t="shared" si="860"/>
        <v>0</v>
      </c>
      <c r="AX1806" s="562">
        <f t="shared" si="860"/>
        <v>0</v>
      </c>
      <c r="AY1806" s="562">
        <f t="shared" si="860"/>
        <v>0</v>
      </c>
      <c r="AZ1806" s="562">
        <f t="shared" si="860"/>
        <v>0</v>
      </c>
      <c r="BA1806" s="562">
        <f t="shared" si="860"/>
        <v>0</v>
      </c>
      <c r="BB1806" s="562">
        <f t="shared" si="860"/>
        <v>0</v>
      </c>
      <c r="BC1806" s="562">
        <f t="shared" si="860"/>
        <v>0</v>
      </c>
      <c r="BD1806" s="562">
        <f t="shared" si="860"/>
        <v>0</v>
      </c>
      <c r="BE1806" s="562">
        <f t="shared" si="860"/>
        <v>0</v>
      </c>
      <c r="BF1806" s="562">
        <f t="shared" si="860"/>
        <v>0</v>
      </c>
      <c r="BG1806" s="562">
        <f t="shared" si="860"/>
        <v>0</v>
      </c>
      <c r="BH1806" s="562">
        <f t="shared" si="860"/>
        <v>0</v>
      </c>
      <c r="BI1806" s="562">
        <f t="shared" si="860"/>
        <v>0</v>
      </c>
      <c r="BJ1806" s="562">
        <f t="shared" si="860"/>
        <v>0</v>
      </c>
      <c r="BK1806" s="562">
        <f t="shared" si="860"/>
        <v>0</v>
      </c>
      <c r="BL1806" s="562">
        <f t="shared" si="860"/>
        <v>0</v>
      </c>
      <c r="BM1806" s="562">
        <f t="shared" si="860"/>
        <v>0</v>
      </c>
      <c r="BN1806" s="562">
        <f t="shared" si="860"/>
        <v>0</v>
      </c>
      <c r="BO1806" s="562">
        <f t="shared" si="860"/>
        <v>0</v>
      </c>
      <c r="BP1806" s="562">
        <f t="shared" si="860"/>
        <v>0</v>
      </c>
      <c r="BQ1806" s="568">
        <v>1</v>
      </c>
      <c r="BR1806" s="562"/>
    </row>
    <row r="1807" spans="1:77" s="619" customFormat="1" hidden="1">
      <c r="A1807" s="686"/>
      <c r="B1807" s="1215"/>
      <c r="C1807" s="1215"/>
      <c r="D1807" s="688"/>
      <c r="E1807" s="1547"/>
      <c r="F1807" s="1029"/>
      <c r="G1807" s="621"/>
      <c r="H1807" s="608"/>
      <c r="I1807" s="609"/>
      <c r="J1807" s="610"/>
      <c r="K1807" s="611"/>
      <c r="L1807" s="611"/>
      <c r="M1807" s="611"/>
      <c r="N1807" s="611"/>
      <c r="O1807" s="1218"/>
      <c r="P1807" s="1218"/>
      <c r="Q1807" s="613"/>
      <c r="R1807" s="1218"/>
      <c r="S1807" s="1218"/>
      <c r="T1807" s="615"/>
      <c r="U1807" s="1218"/>
      <c r="V1807" s="1218"/>
      <c r="W1807" s="613"/>
      <c r="X1807" s="1218"/>
      <c r="Y1807" s="1218"/>
      <c r="Z1807" s="1218"/>
      <c r="AA1807" s="611"/>
      <c r="AB1807" s="1218"/>
      <c r="AC1807" s="1218"/>
      <c r="AD1807" s="613"/>
      <c r="AE1807" s="613"/>
      <c r="AF1807" s="1218"/>
      <c r="AG1807" s="1218"/>
      <c r="AH1807" s="1218"/>
      <c r="AI1807" s="611"/>
      <c r="AJ1807" s="1218"/>
      <c r="AK1807" s="1218"/>
      <c r="AL1807" s="1218"/>
      <c r="AM1807" s="613"/>
      <c r="AN1807" s="1218"/>
      <c r="AO1807" s="1218"/>
      <c r="AP1807" s="1218"/>
      <c r="AQ1807" s="613"/>
      <c r="AR1807" s="1218"/>
      <c r="AS1807" s="1218"/>
      <c r="AT1807" s="1218"/>
      <c r="AU1807" s="1219"/>
      <c r="AV1807" s="1218"/>
      <c r="AW1807" s="1218"/>
      <c r="AX1807" s="1218"/>
      <c r="AY1807" s="1218"/>
      <c r="AZ1807" s="1218"/>
      <c r="BA1807" s="1218"/>
      <c r="BB1807" s="1218"/>
      <c r="BC1807" s="613"/>
      <c r="BD1807" s="1218"/>
      <c r="BE1807" s="1218"/>
      <c r="BF1807" s="1218"/>
      <c r="BG1807" s="1218"/>
      <c r="BH1807" s="613"/>
      <c r="BI1807" s="1218"/>
      <c r="BJ1807" s="1218"/>
      <c r="BK1807" s="1218"/>
      <c r="BL1807" s="613"/>
      <c r="BM1807" s="611"/>
      <c r="BN1807" s="1218"/>
      <c r="BO1807" s="1218"/>
      <c r="BP1807" s="1218"/>
      <c r="BQ1807" s="547"/>
      <c r="BR1807" s="688"/>
      <c r="BS1807" s="1431"/>
      <c r="BT1807" s="688"/>
      <c r="BU1807" s="621"/>
      <c r="BY1807" s="607"/>
    </row>
    <row r="1808" spans="1:77" s="619" customFormat="1" hidden="1">
      <c r="A1808" s="686"/>
      <c r="B1808" s="1215"/>
      <c r="C1808" s="1215"/>
      <c r="D1808" s="688"/>
      <c r="E1808" s="1547"/>
      <c r="F1808" s="1029"/>
      <c r="G1808" s="621"/>
      <c r="H1808" s="608"/>
      <c r="I1808" s="609"/>
      <c r="J1808" s="610"/>
      <c r="K1808" s="611"/>
      <c r="L1808" s="611"/>
      <c r="M1808" s="611"/>
      <c r="N1808" s="611"/>
      <c r="O1808" s="1218"/>
      <c r="P1808" s="1218"/>
      <c r="Q1808" s="613"/>
      <c r="R1808" s="1218"/>
      <c r="S1808" s="1218"/>
      <c r="T1808" s="615"/>
      <c r="U1808" s="1218"/>
      <c r="V1808" s="1218"/>
      <c r="W1808" s="613"/>
      <c r="X1808" s="1218"/>
      <c r="Y1808" s="1218"/>
      <c r="Z1808" s="1218"/>
      <c r="AA1808" s="611"/>
      <c r="AB1808" s="1218"/>
      <c r="AC1808" s="1218"/>
      <c r="AD1808" s="613"/>
      <c r="AE1808" s="613"/>
      <c r="AF1808" s="1218"/>
      <c r="AG1808" s="1218"/>
      <c r="AH1808" s="1218"/>
      <c r="AI1808" s="611"/>
      <c r="AJ1808" s="1218"/>
      <c r="AK1808" s="1218"/>
      <c r="AL1808" s="1218"/>
      <c r="AM1808" s="613"/>
      <c r="AN1808" s="1218"/>
      <c r="AO1808" s="1218"/>
      <c r="AP1808" s="1218"/>
      <c r="AQ1808" s="613"/>
      <c r="AR1808" s="1218"/>
      <c r="AS1808" s="1218"/>
      <c r="AT1808" s="1218"/>
      <c r="AU1808" s="1219"/>
      <c r="AV1808" s="1218"/>
      <c r="AW1808" s="1218"/>
      <c r="AX1808" s="1218"/>
      <c r="AY1808" s="1218"/>
      <c r="AZ1808" s="1218"/>
      <c r="BA1808" s="1218"/>
      <c r="BB1808" s="1218"/>
      <c r="BC1808" s="613"/>
      <c r="BD1808" s="1218"/>
      <c r="BE1808" s="1218"/>
      <c r="BF1808" s="1218"/>
      <c r="BG1808" s="1218"/>
      <c r="BH1808" s="613"/>
      <c r="BI1808" s="1218"/>
      <c r="BJ1808" s="1218"/>
      <c r="BK1808" s="1218"/>
      <c r="BL1808" s="613"/>
      <c r="BM1808" s="611"/>
      <c r="BN1808" s="1218"/>
      <c r="BO1808" s="1218"/>
      <c r="BP1808" s="1218"/>
      <c r="BQ1808" s="547"/>
      <c r="BR1808" s="688"/>
      <c r="BS1808" s="1204"/>
      <c r="BT1808" s="688"/>
      <c r="BU1808" s="621"/>
      <c r="BY1808" s="607"/>
    </row>
    <row r="1809" spans="1:77" s="619" customFormat="1" hidden="1">
      <c r="A1809" s="686"/>
      <c r="B1809" s="1215"/>
      <c r="C1809" s="1215"/>
      <c r="D1809" s="688"/>
      <c r="E1809" s="1547"/>
      <c r="F1809" s="1029"/>
      <c r="G1809" s="621"/>
      <c r="H1809" s="608"/>
      <c r="I1809" s="609"/>
      <c r="J1809" s="610"/>
      <c r="K1809" s="611"/>
      <c r="L1809" s="611"/>
      <c r="M1809" s="611"/>
      <c r="N1809" s="611"/>
      <c r="O1809" s="1218"/>
      <c r="P1809" s="1218"/>
      <c r="Q1809" s="613"/>
      <c r="R1809" s="1218"/>
      <c r="S1809" s="1218"/>
      <c r="T1809" s="615"/>
      <c r="U1809" s="1218"/>
      <c r="V1809" s="1218"/>
      <c r="W1809" s="613"/>
      <c r="X1809" s="1218"/>
      <c r="Y1809" s="1218"/>
      <c r="Z1809" s="1218"/>
      <c r="AA1809" s="611"/>
      <c r="AB1809" s="1218"/>
      <c r="AC1809" s="1218"/>
      <c r="AD1809" s="613"/>
      <c r="AE1809" s="613"/>
      <c r="AF1809" s="1218"/>
      <c r="AG1809" s="1218"/>
      <c r="AH1809" s="1218"/>
      <c r="AI1809" s="611"/>
      <c r="AJ1809" s="1218"/>
      <c r="AK1809" s="1218"/>
      <c r="AL1809" s="1218"/>
      <c r="AM1809" s="613"/>
      <c r="AN1809" s="1218"/>
      <c r="AO1809" s="1218"/>
      <c r="AP1809" s="1218"/>
      <c r="AQ1809" s="613"/>
      <c r="AR1809" s="1218"/>
      <c r="AS1809" s="1218"/>
      <c r="AT1809" s="1218"/>
      <c r="AU1809" s="1219"/>
      <c r="AV1809" s="1218"/>
      <c r="AW1809" s="1218"/>
      <c r="AX1809" s="1218"/>
      <c r="AY1809" s="1218"/>
      <c r="AZ1809" s="1218"/>
      <c r="BA1809" s="1218"/>
      <c r="BB1809" s="1218"/>
      <c r="BC1809" s="613"/>
      <c r="BD1809" s="1218"/>
      <c r="BE1809" s="1218"/>
      <c r="BF1809" s="1218"/>
      <c r="BG1809" s="1218"/>
      <c r="BH1809" s="613"/>
      <c r="BI1809" s="1218"/>
      <c r="BJ1809" s="1218"/>
      <c r="BK1809" s="1218"/>
      <c r="BL1809" s="613"/>
      <c r="BM1809" s="611"/>
      <c r="BN1809" s="1218"/>
      <c r="BO1809" s="1218"/>
      <c r="BP1809" s="1218"/>
      <c r="BQ1809" s="547"/>
      <c r="BR1809" s="688"/>
      <c r="BS1809" s="1204"/>
      <c r="BT1809" s="688"/>
      <c r="BU1809" s="621"/>
      <c r="BY1809" s="607"/>
    </row>
    <row r="1810" spans="1:77" s="619" customFormat="1" hidden="1">
      <c r="A1810" s="686"/>
      <c r="B1810" s="1215"/>
      <c r="C1810" s="1215"/>
      <c r="D1810" s="688"/>
      <c r="E1810" s="1547"/>
      <c r="F1810" s="1029"/>
      <c r="G1810" s="621"/>
      <c r="H1810" s="608"/>
      <c r="I1810" s="609"/>
      <c r="J1810" s="610"/>
      <c r="K1810" s="611"/>
      <c r="L1810" s="611"/>
      <c r="M1810" s="611"/>
      <c r="N1810" s="611"/>
      <c r="O1810" s="1218"/>
      <c r="P1810" s="1218"/>
      <c r="Q1810" s="613"/>
      <c r="R1810" s="1218"/>
      <c r="S1810" s="1218"/>
      <c r="T1810" s="615"/>
      <c r="U1810" s="1218"/>
      <c r="V1810" s="1218"/>
      <c r="W1810" s="613"/>
      <c r="X1810" s="1218"/>
      <c r="Y1810" s="1218"/>
      <c r="Z1810" s="1218"/>
      <c r="AA1810" s="611"/>
      <c r="AB1810" s="1218"/>
      <c r="AC1810" s="1218"/>
      <c r="AD1810" s="613"/>
      <c r="AE1810" s="613"/>
      <c r="AF1810" s="1218"/>
      <c r="AG1810" s="1218"/>
      <c r="AH1810" s="1218"/>
      <c r="AI1810" s="611"/>
      <c r="AJ1810" s="1218"/>
      <c r="AK1810" s="1218"/>
      <c r="AL1810" s="1218"/>
      <c r="AM1810" s="613"/>
      <c r="AN1810" s="1218"/>
      <c r="AO1810" s="1218"/>
      <c r="AP1810" s="1218"/>
      <c r="AQ1810" s="613"/>
      <c r="AR1810" s="1218"/>
      <c r="AS1810" s="1218"/>
      <c r="AT1810" s="1218"/>
      <c r="AU1810" s="1219"/>
      <c r="AV1810" s="1218"/>
      <c r="AW1810" s="1218"/>
      <c r="AX1810" s="1218"/>
      <c r="AY1810" s="1218"/>
      <c r="AZ1810" s="1218"/>
      <c r="BA1810" s="1218"/>
      <c r="BB1810" s="1218"/>
      <c r="BC1810" s="613"/>
      <c r="BD1810" s="1218"/>
      <c r="BE1810" s="1218"/>
      <c r="BF1810" s="1218"/>
      <c r="BG1810" s="1218"/>
      <c r="BH1810" s="613"/>
      <c r="BI1810" s="1218"/>
      <c r="BJ1810" s="1218"/>
      <c r="BK1810" s="1218"/>
      <c r="BL1810" s="613"/>
      <c r="BM1810" s="611"/>
      <c r="BN1810" s="1218"/>
      <c r="BO1810" s="1218"/>
      <c r="BP1810" s="1218"/>
      <c r="BQ1810" s="547"/>
      <c r="BR1810" s="688"/>
      <c r="BS1810" s="1204"/>
      <c r="BT1810" s="688"/>
      <c r="BU1810" s="621"/>
      <c r="BY1810" s="607"/>
    </row>
    <row r="1811" spans="1:77" s="619" customFormat="1" hidden="1">
      <c r="A1811" s="686"/>
      <c r="B1811" s="1215"/>
      <c r="C1811" s="1215"/>
      <c r="D1811" s="688"/>
      <c r="E1811" s="1547"/>
      <c r="F1811" s="1029"/>
      <c r="G1811" s="621"/>
      <c r="H1811" s="608"/>
      <c r="I1811" s="609"/>
      <c r="J1811" s="610"/>
      <c r="K1811" s="611"/>
      <c r="L1811" s="611"/>
      <c r="M1811" s="611"/>
      <c r="N1811" s="611"/>
      <c r="O1811" s="1218"/>
      <c r="P1811" s="1218"/>
      <c r="Q1811" s="613"/>
      <c r="R1811" s="1218"/>
      <c r="S1811" s="1218"/>
      <c r="T1811" s="615"/>
      <c r="U1811" s="1218"/>
      <c r="V1811" s="1218"/>
      <c r="W1811" s="613"/>
      <c r="X1811" s="1218"/>
      <c r="Y1811" s="1218"/>
      <c r="Z1811" s="1218"/>
      <c r="AA1811" s="611"/>
      <c r="AB1811" s="1218"/>
      <c r="AC1811" s="1218"/>
      <c r="AD1811" s="613"/>
      <c r="AE1811" s="613"/>
      <c r="AF1811" s="1218"/>
      <c r="AG1811" s="1218"/>
      <c r="AH1811" s="1218"/>
      <c r="AI1811" s="611"/>
      <c r="AJ1811" s="1218"/>
      <c r="AK1811" s="1218"/>
      <c r="AL1811" s="1218"/>
      <c r="AM1811" s="613"/>
      <c r="AN1811" s="1218"/>
      <c r="AO1811" s="1218"/>
      <c r="AP1811" s="1218"/>
      <c r="AQ1811" s="613"/>
      <c r="AR1811" s="1218"/>
      <c r="AS1811" s="1218"/>
      <c r="AT1811" s="1218"/>
      <c r="AU1811" s="1219"/>
      <c r="AV1811" s="1218"/>
      <c r="AW1811" s="1218"/>
      <c r="AX1811" s="1218"/>
      <c r="AY1811" s="1218"/>
      <c r="AZ1811" s="1218"/>
      <c r="BA1811" s="1218"/>
      <c r="BB1811" s="1218"/>
      <c r="BC1811" s="613"/>
      <c r="BD1811" s="1218"/>
      <c r="BE1811" s="1218"/>
      <c r="BF1811" s="1218"/>
      <c r="BG1811" s="1218"/>
      <c r="BH1811" s="613"/>
      <c r="BI1811" s="1218"/>
      <c r="BJ1811" s="1218"/>
      <c r="BK1811" s="1218"/>
      <c r="BL1811" s="613"/>
      <c r="BM1811" s="611"/>
      <c r="BN1811" s="1218"/>
      <c r="BO1811" s="1218"/>
      <c r="BP1811" s="1218"/>
      <c r="BQ1811" s="547"/>
      <c r="BR1811" s="688"/>
      <c r="BS1811" s="1204"/>
      <c r="BT1811" s="688"/>
      <c r="BU1811" s="621"/>
      <c r="BY1811" s="607"/>
    </row>
    <row r="1812" spans="1:77" s="619" customFormat="1" hidden="1">
      <c r="A1812" s="686"/>
      <c r="B1812" s="1215"/>
      <c r="C1812" s="1215"/>
      <c r="D1812" s="688"/>
      <c r="E1812" s="1547"/>
      <c r="F1812" s="1029"/>
      <c r="G1812" s="621"/>
      <c r="H1812" s="608"/>
      <c r="I1812" s="609"/>
      <c r="J1812" s="610"/>
      <c r="K1812" s="611"/>
      <c r="L1812" s="611"/>
      <c r="M1812" s="611"/>
      <c r="N1812" s="611"/>
      <c r="O1812" s="1218"/>
      <c r="P1812" s="1218"/>
      <c r="Q1812" s="613"/>
      <c r="R1812" s="1218"/>
      <c r="S1812" s="1218"/>
      <c r="T1812" s="615"/>
      <c r="U1812" s="1218"/>
      <c r="V1812" s="1218"/>
      <c r="W1812" s="613"/>
      <c r="X1812" s="1218"/>
      <c r="Y1812" s="1218"/>
      <c r="Z1812" s="1218"/>
      <c r="AA1812" s="611"/>
      <c r="AB1812" s="1218"/>
      <c r="AC1812" s="1218"/>
      <c r="AD1812" s="613"/>
      <c r="AE1812" s="613"/>
      <c r="AF1812" s="1218"/>
      <c r="AG1812" s="1218"/>
      <c r="AH1812" s="1218"/>
      <c r="AI1812" s="611"/>
      <c r="AJ1812" s="1218"/>
      <c r="AK1812" s="1218"/>
      <c r="AL1812" s="1218"/>
      <c r="AM1812" s="613"/>
      <c r="AN1812" s="1218"/>
      <c r="AO1812" s="1218"/>
      <c r="AP1812" s="1218"/>
      <c r="AQ1812" s="613"/>
      <c r="AR1812" s="1218"/>
      <c r="AS1812" s="1218"/>
      <c r="AT1812" s="1218"/>
      <c r="AU1812" s="1219"/>
      <c r="AV1812" s="1218"/>
      <c r="AW1812" s="1218"/>
      <c r="AX1812" s="1218"/>
      <c r="AY1812" s="1218"/>
      <c r="AZ1812" s="1218"/>
      <c r="BA1812" s="1218"/>
      <c r="BB1812" s="1218"/>
      <c r="BC1812" s="613"/>
      <c r="BD1812" s="1218"/>
      <c r="BE1812" s="1218"/>
      <c r="BF1812" s="1218"/>
      <c r="BG1812" s="1218"/>
      <c r="BH1812" s="613"/>
      <c r="BI1812" s="1218"/>
      <c r="BJ1812" s="1218"/>
      <c r="BK1812" s="1218"/>
      <c r="BL1812" s="613"/>
      <c r="BM1812" s="611"/>
      <c r="BN1812" s="1218"/>
      <c r="BO1812" s="1218"/>
      <c r="BP1812" s="1218"/>
      <c r="BQ1812" s="547"/>
      <c r="BR1812" s="688"/>
      <c r="BS1812" s="1204"/>
      <c r="BT1812" s="688"/>
      <c r="BU1812" s="621"/>
      <c r="BY1812" s="607"/>
    </row>
    <row r="1813" spans="1:77" s="619" customFormat="1" hidden="1">
      <c r="A1813" s="686"/>
      <c r="B1813" s="1215"/>
      <c r="C1813" s="1215"/>
      <c r="D1813" s="688"/>
      <c r="E1813" s="1547"/>
      <c r="F1813" s="1029"/>
      <c r="G1813" s="621"/>
      <c r="H1813" s="608"/>
      <c r="I1813" s="609"/>
      <c r="J1813" s="610"/>
      <c r="K1813" s="611"/>
      <c r="L1813" s="611"/>
      <c r="M1813" s="611"/>
      <c r="N1813" s="611"/>
      <c r="O1813" s="1218"/>
      <c r="P1813" s="1218"/>
      <c r="Q1813" s="613"/>
      <c r="R1813" s="1218"/>
      <c r="S1813" s="1218"/>
      <c r="T1813" s="615"/>
      <c r="U1813" s="1218"/>
      <c r="V1813" s="1218"/>
      <c r="W1813" s="613"/>
      <c r="X1813" s="1218"/>
      <c r="Y1813" s="1218"/>
      <c r="Z1813" s="1218"/>
      <c r="AA1813" s="611"/>
      <c r="AB1813" s="1218"/>
      <c r="AC1813" s="1218"/>
      <c r="AD1813" s="613"/>
      <c r="AE1813" s="613"/>
      <c r="AF1813" s="1218"/>
      <c r="AG1813" s="1218"/>
      <c r="AH1813" s="1218"/>
      <c r="AI1813" s="611"/>
      <c r="AJ1813" s="1218"/>
      <c r="AK1813" s="1218"/>
      <c r="AL1813" s="1218"/>
      <c r="AM1813" s="613"/>
      <c r="AN1813" s="1218"/>
      <c r="AO1813" s="1218"/>
      <c r="AP1813" s="1218"/>
      <c r="AQ1813" s="613"/>
      <c r="AR1813" s="1218"/>
      <c r="AS1813" s="1218"/>
      <c r="AT1813" s="1218"/>
      <c r="AU1813" s="1219"/>
      <c r="AV1813" s="1218"/>
      <c r="AW1813" s="1218"/>
      <c r="AX1813" s="1218"/>
      <c r="AY1813" s="1218"/>
      <c r="AZ1813" s="1218"/>
      <c r="BA1813" s="1218"/>
      <c r="BB1813" s="1218"/>
      <c r="BC1813" s="613"/>
      <c r="BD1813" s="1218"/>
      <c r="BE1813" s="1218"/>
      <c r="BF1813" s="1218"/>
      <c r="BG1813" s="1218"/>
      <c r="BH1813" s="613"/>
      <c r="BI1813" s="1218"/>
      <c r="BJ1813" s="1218"/>
      <c r="BK1813" s="1218"/>
      <c r="BL1813" s="613"/>
      <c r="BM1813" s="611"/>
      <c r="BN1813" s="1218"/>
      <c r="BO1813" s="1218"/>
      <c r="BP1813" s="1218"/>
      <c r="BQ1813" s="547"/>
      <c r="BR1813" s="688"/>
      <c r="BS1813" s="1204"/>
      <c r="BT1813" s="688"/>
      <c r="BU1813" s="621"/>
      <c r="BY1813" s="607"/>
    </row>
    <row r="1814" spans="1:77" s="619" customFormat="1" hidden="1">
      <c r="A1814" s="686"/>
      <c r="B1814" s="1215"/>
      <c r="C1814" s="1215"/>
      <c r="D1814" s="688"/>
      <c r="E1814" s="1547"/>
      <c r="F1814" s="1029"/>
      <c r="G1814" s="621"/>
      <c r="H1814" s="608"/>
      <c r="I1814" s="609"/>
      <c r="J1814" s="610"/>
      <c r="K1814" s="611"/>
      <c r="L1814" s="611"/>
      <c r="M1814" s="611"/>
      <c r="N1814" s="611"/>
      <c r="O1814" s="1218"/>
      <c r="P1814" s="1218"/>
      <c r="Q1814" s="613"/>
      <c r="R1814" s="1218"/>
      <c r="S1814" s="1218"/>
      <c r="T1814" s="615"/>
      <c r="U1814" s="1218"/>
      <c r="V1814" s="1218"/>
      <c r="W1814" s="613"/>
      <c r="X1814" s="1218"/>
      <c r="Y1814" s="1218"/>
      <c r="Z1814" s="1218"/>
      <c r="AA1814" s="611"/>
      <c r="AB1814" s="1218"/>
      <c r="AC1814" s="1218"/>
      <c r="AD1814" s="613"/>
      <c r="AE1814" s="613"/>
      <c r="AF1814" s="1218"/>
      <c r="AG1814" s="1218"/>
      <c r="AH1814" s="1218"/>
      <c r="AI1814" s="611"/>
      <c r="AJ1814" s="1218"/>
      <c r="AK1814" s="1218"/>
      <c r="AL1814" s="1218"/>
      <c r="AM1814" s="613"/>
      <c r="AN1814" s="1218"/>
      <c r="AO1814" s="1218"/>
      <c r="AP1814" s="1218"/>
      <c r="AQ1814" s="613"/>
      <c r="AR1814" s="1218"/>
      <c r="AS1814" s="1218"/>
      <c r="AT1814" s="1218"/>
      <c r="AU1814" s="1219"/>
      <c r="AV1814" s="1218"/>
      <c r="AW1814" s="1218"/>
      <c r="AX1814" s="1218"/>
      <c r="AY1814" s="1218"/>
      <c r="AZ1814" s="1218"/>
      <c r="BA1814" s="1218"/>
      <c r="BB1814" s="1218"/>
      <c r="BC1814" s="613"/>
      <c r="BD1814" s="1218"/>
      <c r="BE1814" s="1218"/>
      <c r="BF1814" s="1218"/>
      <c r="BG1814" s="1218"/>
      <c r="BH1814" s="613"/>
      <c r="BI1814" s="1218"/>
      <c r="BJ1814" s="1218"/>
      <c r="BK1814" s="1218"/>
      <c r="BL1814" s="613"/>
      <c r="BM1814" s="611"/>
      <c r="BN1814" s="1218"/>
      <c r="BO1814" s="1218"/>
      <c r="BP1814" s="1218"/>
      <c r="BQ1814" s="547"/>
      <c r="BR1814" s="688"/>
      <c r="BS1814" s="1204"/>
      <c r="BT1814" s="688"/>
      <c r="BU1814" s="621"/>
      <c r="BY1814" s="607"/>
    </row>
    <row r="1815" spans="1:77" s="619" customFormat="1" hidden="1">
      <c r="A1815" s="686"/>
      <c r="B1815" s="1215"/>
      <c r="C1815" s="1215"/>
      <c r="D1815" s="688"/>
      <c r="E1815" s="1547"/>
      <c r="F1815" s="1029"/>
      <c r="G1815" s="621"/>
      <c r="H1815" s="608"/>
      <c r="I1815" s="609"/>
      <c r="J1815" s="610"/>
      <c r="K1815" s="611"/>
      <c r="L1815" s="611"/>
      <c r="M1815" s="611"/>
      <c r="N1815" s="611"/>
      <c r="O1815" s="1218"/>
      <c r="P1815" s="1218"/>
      <c r="Q1815" s="613"/>
      <c r="R1815" s="1218"/>
      <c r="S1815" s="1218"/>
      <c r="T1815" s="615"/>
      <c r="U1815" s="1218"/>
      <c r="V1815" s="1218"/>
      <c r="W1815" s="613"/>
      <c r="X1815" s="1218"/>
      <c r="Y1815" s="1218"/>
      <c r="Z1815" s="1218"/>
      <c r="AA1815" s="611"/>
      <c r="AB1815" s="1218"/>
      <c r="AC1815" s="1218"/>
      <c r="AD1815" s="613"/>
      <c r="AE1815" s="613"/>
      <c r="AF1815" s="1218"/>
      <c r="AG1815" s="1218"/>
      <c r="AH1815" s="1218"/>
      <c r="AI1815" s="611"/>
      <c r="AJ1815" s="1218"/>
      <c r="AK1815" s="1218"/>
      <c r="AL1815" s="1218"/>
      <c r="AM1815" s="613"/>
      <c r="AN1815" s="1218"/>
      <c r="AO1815" s="1218"/>
      <c r="AP1815" s="1218"/>
      <c r="AQ1815" s="613"/>
      <c r="AR1815" s="1218"/>
      <c r="AS1815" s="1218"/>
      <c r="AT1815" s="1218"/>
      <c r="AU1815" s="1219"/>
      <c r="AV1815" s="1218"/>
      <c r="AW1815" s="1218"/>
      <c r="AX1815" s="1218"/>
      <c r="AY1815" s="1218"/>
      <c r="AZ1815" s="1218"/>
      <c r="BA1815" s="1218"/>
      <c r="BB1815" s="1218"/>
      <c r="BC1815" s="613"/>
      <c r="BD1815" s="1218"/>
      <c r="BE1815" s="1218"/>
      <c r="BF1815" s="1218"/>
      <c r="BG1815" s="1218"/>
      <c r="BH1815" s="613"/>
      <c r="BI1815" s="1218"/>
      <c r="BJ1815" s="1218"/>
      <c r="BK1815" s="1218"/>
      <c r="BL1815" s="613"/>
      <c r="BM1815" s="611"/>
      <c r="BN1815" s="1218"/>
      <c r="BO1815" s="1218"/>
      <c r="BP1815" s="1218"/>
      <c r="BQ1815" s="547"/>
      <c r="BR1815" s="688"/>
      <c r="BS1815" s="1204"/>
      <c r="BT1815" s="688"/>
      <c r="BU1815" s="621"/>
      <c r="BY1815" s="607"/>
    </row>
    <row r="1816" spans="1:77" s="619" customFormat="1" hidden="1">
      <c r="A1816" s="686"/>
      <c r="B1816" s="1215"/>
      <c r="C1816" s="1215"/>
      <c r="D1816" s="688"/>
      <c r="E1816" s="1547"/>
      <c r="F1816" s="1029"/>
      <c r="G1816" s="621"/>
      <c r="H1816" s="608"/>
      <c r="I1816" s="609"/>
      <c r="J1816" s="610"/>
      <c r="K1816" s="611"/>
      <c r="L1816" s="611"/>
      <c r="M1816" s="611"/>
      <c r="N1816" s="611"/>
      <c r="O1816" s="1218"/>
      <c r="P1816" s="1218"/>
      <c r="Q1816" s="613"/>
      <c r="R1816" s="1218"/>
      <c r="S1816" s="1218"/>
      <c r="T1816" s="615"/>
      <c r="U1816" s="1218"/>
      <c r="V1816" s="1218"/>
      <c r="W1816" s="613"/>
      <c r="X1816" s="1218"/>
      <c r="Y1816" s="1218"/>
      <c r="Z1816" s="1218"/>
      <c r="AA1816" s="611"/>
      <c r="AB1816" s="1218"/>
      <c r="AC1816" s="1218"/>
      <c r="AD1816" s="613"/>
      <c r="AE1816" s="613"/>
      <c r="AF1816" s="1218"/>
      <c r="AG1816" s="1218"/>
      <c r="AH1816" s="1218"/>
      <c r="AI1816" s="611"/>
      <c r="AJ1816" s="1218"/>
      <c r="AK1816" s="1218"/>
      <c r="AL1816" s="1218"/>
      <c r="AM1816" s="613"/>
      <c r="AN1816" s="1218"/>
      <c r="AO1816" s="1218"/>
      <c r="AP1816" s="1218"/>
      <c r="AQ1816" s="613"/>
      <c r="AR1816" s="1218"/>
      <c r="AS1816" s="1218"/>
      <c r="AT1816" s="1218"/>
      <c r="AU1816" s="1219"/>
      <c r="AV1816" s="1218"/>
      <c r="AW1816" s="1218"/>
      <c r="AX1816" s="1218"/>
      <c r="AY1816" s="1218"/>
      <c r="AZ1816" s="1218"/>
      <c r="BA1816" s="1218"/>
      <c r="BB1816" s="1218"/>
      <c r="BC1816" s="613"/>
      <c r="BD1816" s="1218"/>
      <c r="BE1816" s="1218"/>
      <c r="BF1816" s="1218"/>
      <c r="BG1816" s="1218"/>
      <c r="BH1816" s="613"/>
      <c r="BI1816" s="1218"/>
      <c r="BJ1816" s="1218"/>
      <c r="BK1816" s="1218"/>
      <c r="BL1816" s="613"/>
      <c r="BM1816" s="611"/>
      <c r="BN1816" s="1218"/>
      <c r="BO1816" s="1218"/>
      <c r="BP1816" s="1218"/>
      <c r="BQ1816" s="547"/>
      <c r="BR1816" s="688"/>
      <c r="BS1816" s="1204"/>
      <c r="BT1816" s="688"/>
      <c r="BU1816" s="621"/>
      <c r="BY1816" s="607"/>
    </row>
    <row r="1817" spans="1:77" s="619" customFormat="1" hidden="1">
      <c r="A1817" s="686"/>
      <c r="B1817" s="1215"/>
      <c r="C1817" s="1215"/>
      <c r="D1817" s="688"/>
      <c r="E1817" s="1547"/>
      <c r="F1817" s="1029"/>
      <c r="G1817" s="621"/>
      <c r="H1817" s="608"/>
      <c r="I1817" s="609"/>
      <c r="J1817" s="610"/>
      <c r="K1817" s="611"/>
      <c r="L1817" s="611"/>
      <c r="M1817" s="611"/>
      <c r="N1817" s="611"/>
      <c r="O1817" s="1218"/>
      <c r="P1817" s="1218"/>
      <c r="Q1817" s="613"/>
      <c r="R1817" s="1218"/>
      <c r="S1817" s="1218"/>
      <c r="T1817" s="615"/>
      <c r="U1817" s="1218"/>
      <c r="V1817" s="1218"/>
      <c r="W1817" s="613"/>
      <c r="X1817" s="1218"/>
      <c r="Y1817" s="1218"/>
      <c r="Z1817" s="1218"/>
      <c r="AA1817" s="611"/>
      <c r="AB1817" s="1218"/>
      <c r="AC1817" s="1218"/>
      <c r="AD1817" s="613"/>
      <c r="AE1817" s="613"/>
      <c r="AF1817" s="1218"/>
      <c r="AG1817" s="1218"/>
      <c r="AH1817" s="1218"/>
      <c r="AI1817" s="611"/>
      <c r="AJ1817" s="1218"/>
      <c r="AK1817" s="1218"/>
      <c r="AL1817" s="1218"/>
      <c r="AM1817" s="613"/>
      <c r="AN1817" s="1218"/>
      <c r="AO1817" s="1218"/>
      <c r="AP1817" s="1218"/>
      <c r="AQ1817" s="613"/>
      <c r="AR1817" s="1218"/>
      <c r="AS1817" s="1218"/>
      <c r="AT1817" s="1218"/>
      <c r="AU1817" s="1219"/>
      <c r="AV1817" s="1218"/>
      <c r="AW1817" s="1218"/>
      <c r="AX1817" s="1218"/>
      <c r="AY1817" s="1218"/>
      <c r="AZ1817" s="1218"/>
      <c r="BA1817" s="1218"/>
      <c r="BB1817" s="1218"/>
      <c r="BC1817" s="613"/>
      <c r="BD1817" s="1218"/>
      <c r="BE1817" s="1218"/>
      <c r="BF1817" s="1218"/>
      <c r="BG1817" s="1218"/>
      <c r="BH1817" s="613"/>
      <c r="BI1817" s="1218"/>
      <c r="BJ1817" s="1218"/>
      <c r="BK1817" s="1218"/>
      <c r="BL1817" s="613"/>
      <c r="BM1817" s="611"/>
      <c r="BN1817" s="1218"/>
      <c r="BO1817" s="1218"/>
      <c r="BP1817" s="1218"/>
      <c r="BQ1817" s="547"/>
      <c r="BR1817" s="688"/>
      <c r="BS1817" s="1204"/>
      <c r="BT1817" s="688"/>
      <c r="BU1817" s="621"/>
      <c r="BY1817" s="607"/>
    </row>
    <row r="1818" spans="1:77" s="619" customFormat="1" hidden="1">
      <c r="A1818" s="603"/>
      <c r="B1818" s="1442"/>
      <c r="C1818" s="1442"/>
      <c r="D1818" s="605"/>
      <c r="E1818" s="605"/>
      <c r="F1818" s="605"/>
      <c r="G1818" s="607"/>
      <c r="H1818" s="608"/>
      <c r="I1818" s="609"/>
      <c r="J1818" s="610"/>
      <c r="K1818" s="611"/>
      <c r="L1818" s="611"/>
      <c r="M1818" s="611"/>
      <c r="N1818" s="611"/>
      <c r="O1818" s="613"/>
      <c r="P1818" s="613"/>
      <c r="Q1818" s="613"/>
      <c r="R1818" s="613"/>
      <c r="S1818" s="613"/>
      <c r="T1818" s="615"/>
      <c r="U1818" s="613"/>
      <c r="V1818" s="613"/>
      <c r="W1818" s="613"/>
      <c r="X1818" s="613"/>
      <c r="Y1818" s="613"/>
      <c r="Z1818" s="613"/>
      <c r="AA1818" s="611"/>
      <c r="AB1818" s="613"/>
      <c r="AC1818" s="613"/>
      <c r="AD1818" s="613"/>
      <c r="AE1818" s="613"/>
      <c r="AF1818" s="613"/>
      <c r="AG1818" s="613"/>
      <c r="AH1818" s="613"/>
      <c r="AI1818" s="611"/>
      <c r="AJ1818" s="613"/>
      <c r="AK1818" s="613"/>
      <c r="AL1818" s="613"/>
      <c r="AM1818" s="613"/>
      <c r="AN1818" s="613"/>
      <c r="AO1818" s="613"/>
      <c r="AP1818" s="613"/>
      <c r="AQ1818" s="613"/>
      <c r="AR1818" s="613"/>
      <c r="AS1818" s="613"/>
      <c r="AT1818" s="613"/>
      <c r="AU1818" s="830"/>
      <c r="AV1818" s="613"/>
      <c r="AW1818" s="613"/>
      <c r="AX1818" s="613"/>
      <c r="AY1818" s="613"/>
      <c r="AZ1818" s="613"/>
      <c r="BA1818" s="613"/>
      <c r="BB1818" s="613"/>
      <c r="BC1818" s="613"/>
      <c r="BD1818" s="613"/>
      <c r="BE1818" s="613"/>
      <c r="BF1818" s="613"/>
      <c r="BG1818" s="613"/>
      <c r="BH1818" s="613"/>
      <c r="BI1818" s="613"/>
      <c r="BJ1818" s="613"/>
      <c r="BK1818" s="613"/>
      <c r="BL1818" s="613"/>
      <c r="BM1818" s="611"/>
      <c r="BN1818" s="613"/>
      <c r="BO1818" s="613"/>
      <c r="BP1818" s="613"/>
      <c r="BQ1818" s="547"/>
      <c r="BR1818" s="622"/>
      <c r="BS1818" s="1548"/>
      <c r="BT1818" s="605"/>
      <c r="BU1818" s="621"/>
      <c r="BY1818" s="607"/>
    </row>
    <row r="1819" spans="1:77" s="839" customFormat="1" ht="15" hidden="1" customHeight="1">
      <c r="B1819" s="840"/>
      <c r="C1819" s="841"/>
      <c r="D1819" s="842"/>
      <c r="E1819" s="1549"/>
      <c r="F1819" s="844"/>
      <c r="G1819" s="670"/>
      <c r="H1819" s="581"/>
      <c r="I1819" s="841"/>
      <c r="J1819" s="842"/>
      <c r="K1819" s="842"/>
      <c r="L1819" s="842"/>
      <c r="M1819" s="842"/>
      <c r="N1819" s="611"/>
      <c r="O1819" s="841"/>
      <c r="P1819" s="842"/>
      <c r="Q1819" s="841"/>
      <c r="R1819" s="842"/>
      <c r="S1819" s="841"/>
      <c r="T1819" s="842"/>
      <c r="U1819" s="841"/>
      <c r="V1819" s="841"/>
      <c r="W1819" s="841"/>
      <c r="X1819" s="841"/>
      <c r="Y1819" s="841"/>
      <c r="Z1819" s="841"/>
      <c r="AA1819" s="842"/>
      <c r="AB1819" s="841"/>
      <c r="AC1819" s="841"/>
      <c r="AD1819" s="841"/>
      <c r="AE1819" s="841"/>
      <c r="AF1819" s="841"/>
      <c r="AG1819" s="841"/>
      <c r="AH1819" s="841"/>
      <c r="AI1819" s="841"/>
      <c r="AJ1819" s="841"/>
      <c r="AK1819" s="841"/>
      <c r="AL1819" s="841"/>
      <c r="AM1819" s="841"/>
      <c r="AN1819" s="841"/>
      <c r="AO1819" s="841"/>
      <c r="AP1819" s="841"/>
      <c r="AQ1819" s="841"/>
      <c r="AR1819" s="841"/>
      <c r="AS1819" s="841"/>
      <c r="AT1819" s="841"/>
      <c r="AU1819" s="845"/>
      <c r="AV1819" s="841"/>
      <c r="AW1819" s="841"/>
      <c r="AX1819" s="841"/>
      <c r="AY1819" s="841"/>
      <c r="AZ1819" s="841"/>
      <c r="BA1819" s="841"/>
      <c r="BB1819" s="841"/>
      <c r="BC1819" s="841"/>
      <c r="BD1819" s="841"/>
      <c r="BE1819" s="841"/>
      <c r="BF1819" s="841"/>
      <c r="BG1819" s="841"/>
      <c r="BH1819" s="841"/>
      <c r="BI1819" s="841"/>
      <c r="BJ1819" s="841"/>
      <c r="BK1819" s="841"/>
      <c r="BL1819" s="841"/>
      <c r="BM1819" s="842"/>
      <c r="BN1819" s="841"/>
      <c r="BO1819" s="841"/>
      <c r="BP1819" s="841"/>
      <c r="BQ1819" s="547"/>
      <c r="BR1819" s="842"/>
      <c r="BS1819" s="846"/>
      <c r="BT1819" s="846"/>
      <c r="BU1819" s="847"/>
      <c r="BV1819" s="848"/>
      <c r="BW1819" s="848"/>
      <c r="BX1819" s="848"/>
    </row>
    <row r="1820" spans="1:77" s="839" customFormat="1" hidden="1">
      <c r="B1820" s="840"/>
      <c r="C1820" s="841"/>
      <c r="D1820" s="842"/>
      <c r="E1820" s="1550"/>
      <c r="F1820" s="844"/>
      <c r="G1820" s="670"/>
      <c r="H1820" s="581"/>
      <c r="I1820" s="841"/>
      <c r="J1820" s="842"/>
      <c r="K1820" s="842"/>
      <c r="L1820" s="842"/>
      <c r="M1820" s="842"/>
      <c r="N1820" s="611"/>
      <c r="O1820" s="841"/>
      <c r="P1820" s="842"/>
      <c r="Q1820" s="841"/>
      <c r="R1820" s="842"/>
      <c r="S1820" s="841"/>
      <c r="T1820" s="842"/>
      <c r="U1820" s="841"/>
      <c r="V1820" s="841"/>
      <c r="W1820" s="841"/>
      <c r="X1820" s="841"/>
      <c r="Y1820" s="841"/>
      <c r="Z1820" s="841"/>
      <c r="AA1820" s="842"/>
      <c r="AB1820" s="841"/>
      <c r="AC1820" s="841"/>
      <c r="AD1820" s="841"/>
      <c r="AE1820" s="841"/>
      <c r="AF1820" s="841"/>
      <c r="AG1820" s="841"/>
      <c r="AH1820" s="841"/>
      <c r="AI1820" s="841"/>
      <c r="AJ1820" s="841"/>
      <c r="AK1820" s="841"/>
      <c r="AL1820" s="841"/>
      <c r="AM1820" s="841"/>
      <c r="AN1820" s="841"/>
      <c r="AO1820" s="841"/>
      <c r="AP1820" s="841"/>
      <c r="AQ1820" s="841"/>
      <c r="AR1820" s="841"/>
      <c r="AS1820" s="841"/>
      <c r="AT1820" s="841"/>
      <c r="AU1820" s="845"/>
      <c r="AV1820" s="841"/>
      <c r="AW1820" s="841"/>
      <c r="AX1820" s="841"/>
      <c r="AY1820" s="841"/>
      <c r="AZ1820" s="841"/>
      <c r="BA1820" s="841"/>
      <c r="BB1820" s="841"/>
      <c r="BC1820" s="841"/>
      <c r="BD1820" s="841"/>
      <c r="BE1820" s="841"/>
      <c r="BF1820" s="841"/>
      <c r="BG1820" s="841"/>
      <c r="BH1820" s="841"/>
      <c r="BI1820" s="841"/>
      <c r="BJ1820" s="841"/>
      <c r="BK1820" s="841"/>
      <c r="BL1820" s="841"/>
      <c r="BM1820" s="842"/>
      <c r="BN1820" s="841"/>
      <c r="BO1820" s="841"/>
      <c r="BP1820" s="841"/>
      <c r="BQ1820" s="547"/>
      <c r="BR1820" s="842"/>
      <c r="BS1820" s="846"/>
      <c r="BT1820" s="846"/>
      <c r="BU1820" s="847"/>
      <c r="BV1820" s="848"/>
      <c r="BW1820" s="848"/>
      <c r="BX1820" s="848"/>
    </row>
    <row r="1821" spans="1:77" s="575" customFormat="1" hidden="1">
      <c r="B1821" s="576"/>
      <c r="C1821" s="577"/>
      <c r="D1821" s="842"/>
      <c r="E1821" s="579"/>
      <c r="F1821" s="1551"/>
      <c r="G1821" s="580"/>
      <c r="H1821" s="581"/>
      <c r="I1821" s="582"/>
      <c r="J1821" s="580"/>
      <c r="K1821" s="578"/>
      <c r="L1821" s="578"/>
      <c r="M1821" s="578"/>
      <c r="N1821" s="578"/>
      <c r="O1821" s="578"/>
      <c r="P1821" s="578"/>
      <c r="Q1821" s="578"/>
      <c r="R1821" s="578"/>
      <c r="S1821" s="578"/>
      <c r="T1821" s="578"/>
      <c r="U1821" s="578"/>
      <c r="V1821" s="578"/>
      <c r="W1821" s="578"/>
      <c r="X1821" s="578"/>
      <c r="Y1821" s="578"/>
      <c r="Z1821" s="578"/>
      <c r="AA1821" s="578"/>
      <c r="AB1821" s="578"/>
      <c r="AC1821" s="578"/>
      <c r="AD1821" s="578"/>
      <c r="AE1821" s="578"/>
      <c r="AF1821" s="578"/>
      <c r="AG1821" s="578"/>
      <c r="AH1821" s="578"/>
      <c r="AI1821" s="578"/>
      <c r="AJ1821" s="578"/>
      <c r="AK1821" s="578"/>
      <c r="AL1821" s="578"/>
      <c r="AM1821" s="578"/>
      <c r="AN1821" s="578"/>
      <c r="AO1821" s="578"/>
      <c r="AP1821" s="578"/>
      <c r="AQ1821" s="578"/>
      <c r="AR1821" s="578"/>
      <c r="AS1821" s="578"/>
      <c r="AT1821" s="578"/>
      <c r="AU1821" s="567"/>
      <c r="AV1821" s="578"/>
      <c r="AW1821" s="578"/>
      <c r="AX1821" s="578"/>
      <c r="AY1821" s="578"/>
      <c r="AZ1821" s="578"/>
      <c r="BA1821" s="578"/>
      <c r="BB1821" s="578"/>
      <c r="BC1821" s="578"/>
      <c r="BD1821" s="578"/>
      <c r="BE1821" s="578"/>
      <c r="BF1821" s="578"/>
      <c r="BG1821" s="578"/>
      <c r="BH1821" s="578"/>
      <c r="BI1821" s="578"/>
      <c r="BJ1821" s="578"/>
      <c r="BK1821" s="578"/>
      <c r="BL1821" s="578"/>
      <c r="BM1821" s="578"/>
      <c r="BN1821" s="578"/>
      <c r="BO1821" s="578"/>
      <c r="BP1821" s="578"/>
      <c r="BQ1821" s="547">
        <v>1</v>
      </c>
      <c r="BR1821" s="578"/>
    </row>
    <row r="1822" spans="1:77" s="575" customFormat="1" hidden="1">
      <c r="B1822" s="576"/>
      <c r="C1822" s="577"/>
      <c r="D1822" s="578"/>
      <c r="E1822" s="579"/>
      <c r="F1822" s="1551"/>
      <c r="G1822" s="580"/>
      <c r="H1822" s="581"/>
      <c r="I1822" s="582"/>
      <c r="J1822" s="580"/>
      <c r="K1822" s="578"/>
      <c r="L1822" s="578"/>
      <c r="M1822" s="578"/>
      <c r="N1822" s="578"/>
      <c r="O1822" s="578"/>
      <c r="P1822" s="578"/>
      <c r="Q1822" s="578"/>
      <c r="R1822" s="578"/>
      <c r="S1822" s="578"/>
      <c r="T1822" s="578"/>
      <c r="U1822" s="578"/>
      <c r="V1822" s="578"/>
      <c r="W1822" s="578"/>
      <c r="X1822" s="578"/>
      <c r="Y1822" s="578"/>
      <c r="Z1822" s="578"/>
      <c r="AA1822" s="578"/>
      <c r="AB1822" s="578"/>
      <c r="AC1822" s="578"/>
      <c r="AD1822" s="578"/>
      <c r="AE1822" s="578"/>
      <c r="AF1822" s="578"/>
      <c r="AG1822" s="578"/>
      <c r="AH1822" s="578"/>
      <c r="AI1822" s="578"/>
      <c r="AJ1822" s="578"/>
      <c r="AK1822" s="578"/>
      <c r="AL1822" s="578"/>
      <c r="AM1822" s="578"/>
      <c r="AN1822" s="578"/>
      <c r="AO1822" s="578"/>
      <c r="AP1822" s="578"/>
      <c r="AQ1822" s="578"/>
      <c r="AR1822" s="578"/>
      <c r="AS1822" s="578"/>
      <c r="AT1822" s="578"/>
      <c r="AU1822" s="567"/>
      <c r="AV1822" s="578"/>
      <c r="AW1822" s="578"/>
      <c r="AX1822" s="578"/>
      <c r="AY1822" s="578"/>
      <c r="AZ1822" s="578"/>
      <c r="BA1822" s="578"/>
      <c r="BB1822" s="578"/>
      <c r="BC1822" s="578"/>
      <c r="BD1822" s="578"/>
      <c r="BE1822" s="578"/>
      <c r="BF1822" s="578"/>
      <c r="BG1822" s="578"/>
      <c r="BH1822" s="578"/>
      <c r="BI1822" s="578"/>
      <c r="BJ1822" s="578"/>
      <c r="BK1822" s="578"/>
      <c r="BL1822" s="578"/>
      <c r="BM1822" s="578"/>
      <c r="BN1822" s="578"/>
      <c r="BO1822" s="578"/>
      <c r="BP1822" s="578"/>
      <c r="BQ1822" s="547">
        <v>1</v>
      </c>
      <c r="BR1822" s="578"/>
    </row>
    <row r="1823" spans="1:77" s="575" customFormat="1" hidden="1">
      <c r="B1823" s="576"/>
      <c r="C1823" s="577"/>
      <c r="D1823" s="578"/>
      <c r="E1823" s="579"/>
      <c r="F1823" s="578"/>
      <c r="G1823" s="580"/>
      <c r="H1823" s="581"/>
      <c r="I1823" s="582"/>
      <c r="J1823" s="580">
        <f>K1823+AA1823+BM1823</f>
        <v>0</v>
      </c>
      <c r="K1823" s="578">
        <f>L1823+T1823+X1823+Y1823+Z1823</f>
        <v>0</v>
      </c>
      <c r="L1823" s="578">
        <f>M1823+S1823</f>
        <v>0</v>
      </c>
      <c r="M1823" s="578">
        <f>N1823+R1823</f>
        <v>0</v>
      </c>
      <c r="N1823" s="578">
        <f>O1823+P1823+Q1823</f>
        <v>0</v>
      </c>
      <c r="O1823" s="578"/>
      <c r="P1823" s="578"/>
      <c r="Q1823" s="578"/>
      <c r="R1823" s="578"/>
      <c r="S1823" s="578"/>
      <c r="T1823" s="578">
        <f>U1823+V1823+W1823</f>
        <v>0</v>
      </c>
      <c r="U1823" s="578"/>
      <c r="V1823" s="578"/>
      <c r="W1823" s="578"/>
      <c r="X1823" s="578"/>
      <c r="Y1823" s="578"/>
      <c r="Z1823" s="578"/>
      <c r="AA1823" s="578">
        <f xml:space="preserve"> SUM(AB1823:AI1823)+SUM(AV1823:BL1823)</f>
        <v>0</v>
      </c>
      <c r="AB1823" s="578"/>
      <c r="AC1823" s="578"/>
      <c r="AD1823" s="578"/>
      <c r="AE1823" s="578"/>
      <c r="AF1823" s="578"/>
      <c r="AG1823" s="578"/>
      <c r="AH1823" s="578"/>
      <c r="AI1823" s="578">
        <f>SUM(AJ1823:AT1823)</f>
        <v>0</v>
      </c>
      <c r="AJ1823" s="578"/>
      <c r="AK1823" s="578"/>
      <c r="AL1823" s="578"/>
      <c r="AM1823" s="578"/>
      <c r="AN1823" s="578"/>
      <c r="AO1823" s="578"/>
      <c r="AP1823" s="578"/>
      <c r="AQ1823" s="578"/>
      <c r="AR1823" s="578"/>
      <c r="AS1823" s="578"/>
      <c r="AT1823" s="578"/>
      <c r="AU1823" s="567"/>
      <c r="AV1823" s="578"/>
      <c r="AW1823" s="578"/>
      <c r="AX1823" s="578"/>
      <c r="AY1823" s="578"/>
      <c r="AZ1823" s="578"/>
      <c r="BA1823" s="578"/>
      <c r="BB1823" s="578"/>
      <c r="BC1823" s="578"/>
      <c r="BD1823" s="578"/>
      <c r="BE1823" s="578"/>
      <c r="BF1823" s="578"/>
      <c r="BG1823" s="578"/>
      <c r="BH1823" s="578"/>
      <c r="BI1823" s="578"/>
      <c r="BJ1823" s="578"/>
      <c r="BK1823" s="578"/>
      <c r="BL1823" s="578"/>
      <c r="BM1823" s="578">
        <f>SUM(BN1823:BP1823)</f>
        <v>0</v>
      </c>
      <c r="BN1823" s="578"/>
      <c r="BO1823" s="578"/>
      <c r="BP1823" s="578"/>
      <c r="BQ1823" s="547">
        <v>1</v>
      </c>
      <c r="BR1823" s="578"/>
    </row>
    <row r="1824" spans="1:77" s="575" customFormat="1" hidden="1">
      <c r="B1824" s="576"/>
      <c r="C1824" s="577"/>
      <c r="D1824" s="578"/>
      <c r="E1824" s="579"/>
      <c r="F1824" s="578"/>
      <c r="G1824" s="580"/>
      <c r="H1824" s="581"/>
      <c r="I1824" s="582"/>
      <c r="J1824" s="580">
        <f>K1824+AA1824+BM1824</f>
        <v>0</v>
      </c>
      <c r="K1824" s="578">
        <f>L1824+T1824+X1824+Y1824+Z1824</f>
        <v>0</v>
      </c>
      <c r="L1824" s="578">
        <f>M1824+S1824</f>
        <v>0</v>
      </c>
      <c r="M1824" s="578">
        <f>N1824+R1824</f>
        <v>0</v>
      </c>
      <c r="N1824" s="578">
        <f>O1824+P1824+Q1824</f>
        <v>0</v>
      </c>
      <c r="O1824" s="578"/>
      <c r="P1824" s="578"/>
      <c r="Q1824" s="578"/>
      <c r="R1824" s="578"/>
      <c r="S1824" s="578"/>
      <c r="T1824" s="578">
        <f>U1824+V1824+W1824</f>
        <v>0</v>
      </c>
      <c r="U1824" s="578"/>
      <c r="V1824" s="578"/>
      <c r="W1824" s="578"/>
      <c r="X1824" s="578"/>
      <c r="Y1824" s="578"/>
      <c r="Z1824" s="578"/>
      <c r="AA1824" s="578">
        <f xml:space="preserve"> SUM(AB1824:AI1824)+SUM(AV1824:BL1824)</f>
        <v>0</v>
      </c>
      <c r="AB1824" s="578"/>
      <c r="AC1824" s="578"/>
      <c r="AD1824" s="578"/>
      <c r="AE1824" s="578"/>
      <c r="AF1824" s="578"/>
      <c r="AG1824" s="578"/>
      <c r="AH1824" s="578"/>
      <c r="AI1824" s="578">
        <f>SUM(AJ1824:AT1824)</f>
        <v>0</v>
      </c>
      <c r="AJ1824" s="578"/>
      <c r="AK1824" s="578"/>
      <c r="AL1824" s="578"/>
      <c r="AM1824" s="578"/>
      <c r="AN1824" s="578"/>
      <c r="AO1824" s="578"/>
      <c r="AP1824" s="578"/>
      <c r="AQ1824" s="578"/>
      <c r="AR1824" s="578"/>
      <c r="AS1824" s="578"/>
      <c r="AT1824" s="578"/>
      <c r="AU1824" s="567"/>
      <c r="AV1824" s="578"/>
      <c r="AW1824" s="578"/>
      <c r="AX1824" s="578"/>
      <c r="AY1824" s="578"/>
      <c r="AZ1824" s="578"/>
      <c r="BA1824" s="578"/>
      <c r="BB1824" s="578"/>
      <c r="BC1824" s="578"/>
      <c r="BD1824" s="578"/>
      <c r="BE1824" s="578"/>
      <c r="BF1824" s="578"/>
      <c r="BG1824" s="578"/>
      <c r="BH1824" s="578"/>
      <c r="BI1824" s="578"/>
      <c r="BJ1824" s="578"/>
      <c r="BK1824" s="578"/>
      <c r="BL1824" s="578"/>
      <c r="BM1824" s="578">
        <f>SUM(BN1824:BP1824)</f>
        <v>0</v>
      </c>
      <c r="BN1824" s="578"/>
      <c r="BO1824" s="578"/>
      <c r="BP1824" s="578"/>
      <c r="BQ1824" s="547">
        <v>1</v>
      </c>
      <c r="BR1824" s="578"/>
    </row>
    <row r="1825" spans="1:257" s="575" customFormat="1" hidden="1">
      <c r="B1825" s="576"/>
      <c r="C1825" s="577"/>
      <c r="D1825" s="578"/>
      <c r="E1825" s="579"/>
      <c r="F1825" s="578"/>
      <c r="G1825" s="580"/>
      <c r="H1825" s="581"/>
      <c r="I1825" s="582"/>
      <c r="J1825" s="580">
        <f>K1825+AA1825+BM1825</f>
        <v>0</v>
      </c>
      <c r="K1825" s="578">
        <f>L1825+T1825+X1825+Y1825+Z1825</f>
        <v>0</v>
      </c>
      <c r="L1825" s="578">
        <f>M1825+S1825</f>
        <v>0</v>
      </c>
      <c r="M1825" s="578">
        <f>N1825+R1825</f>
        <v>0</v>
      </c>
      <c r="N1825" s="578">
        <f>O1825+P1825+Q1825</f>
        <v>0</v>
      </c>
      <c r="O1825" s="578"/>
      <c r="P1825" s="578"/>
      <c r="Q1825" s="578"/>
      <c r="R1825" s="578"/>
      <c r="S1825" s="578"/>
      <c r="T1825" s="578">
        <f>U1825+V1825+W1825</f>
        <v>0</v>
      </c>
      <c r="U1825" s="578"/>
      <c r="V1825" s="578"/>
      <c r="W1825" s="578"/>
      <c r="X1825" s="578"/>
      <c r="Y1825" s="578"/>
      <c r="Z1825" s="578"/>
      <c r="AA1825" s="578">
        <f xml:space="preserve"> SUM(AB1825:AI1825)+SUM(AV1825:BL1825)</f>
        <v>0</v>
      </c>
      <c r="AB1825" s="578"/>
      <c r="AC1825" s="578"/>
      <c r="AD1825" s="578"/>
      <c r="AE1825" s="578"/>
      <c r="AF1825" s="578"/>
      <c r="AG1825" s="578"/>
      <c r="AH1825" s="578"/>
      <c r="AI1825" s="578">
        <f>SUM(AJ1825:AT1825)</f>
        <v>0</v>
      </c>
      <c r="AJ1825" s="578"/>
      <c r="AK1825" s="578"/>
      <c r="AL1825" s="578"/>
      <c r="AM1825" s="578"/>
      <c r="AN1825" s="578"/>
      <c r="AO1825" s="578"/>
      <c r="AP1825" s="578"/>
      <c r="AQ1825" s="578"/>
      <c r="AR1825" s="578"/>
      <c r="AS1825" s="578"/>
      <c r="AT1825" s="578"/>
      <c r="AU1825" s="567"/>
      <c r="AV1825" s="578"/>
      <c r="AW1825" s="578"/>
      <c r="AX1825" s="578"/>
      <c r="AY1825" s="578"/>
      <c r="AZ1825" s="578"/>
      <c r="BA1825" s="578"/>
      <c r="BB1825" s="578"/>
      <c r="BC1825" s="578"/>
      <c r="BD1825" s="578"/>
      <c r="BE1825" s="578"/>
      <c r="BF1825" s="578"/>
      <c r="BG1825" s="578"/>
      <c r="BH1825" s="578"/>
      <c r="BI1825" s="578"/>
      <c r="BJ1825" s="578"/>
      <c r="BK1825" s="578"/>
      <c r="BL1825" s="578"/>
      <c r="BM1825" s="578">
        <f>SUM(BN1825:BP1825)</f>
        <v>0</v>
      </c>
      <c r="BN1825" s="578"/>
      <c r="BO1825" s="578"/>
      <c r="BP1825" s="578"/>
      <c r="BQ1825" s="547">
        <v>1</v>
      </c>
      <c r="BR1825" s="578"/>
    </row>
    <row r="1826" spans="1:257" s="575" customFormat="1" hidden="1">
      <c r="B1826" s="576"/>
      <c r="C1826" s="577"/>
      <c r="D1826" s="578"/>
      <c r="E1826" s="579"/>
      <c r="F1826" s="578"/>
      <c r="G1826" s="580"/>
      <c r="H1826" s="581"/>
      <c r="I1826" s="582"/>
      <c r="J1826" s="580">
        <f>K1826+AA1826+BM1826</f>
        <v>0</v>
      </c>
      <c r="K1826" s="578">
        <f>L1826+T1826+X1826+Y1826+Z1826</f>
        <v>0</v>
      </c>
      <c r="L1826" s="578">
        <f>M1826+S1826</f>
        <v>0</v>
      </c>
      <c r="M1826" s="578">
        <f>N1826+R1826</f>
        <v>0</v>
      </c>
      <c r="N1826" s="578">
        <f>O1826+P1826+Q1826</f>
        <v>0</v>
      </c>
      <c r="O1826" s="578"/>
      <c r="P1826" s="578"/>
      <c r="Q1826" s="578"/>
      <c r="R1826" s="578"/>
      <c r="S1826" s="578"/>
      <c r="T1826" s="578">
        <f>U1826+V1826+W1826</f>
        <v>0</v>
      </c>
      <c r="U1826" s="578"/>
      <c r="V1826" s="578"/>
      <c r="W1826" s="578"/>
      <c r="X1826" s="578"/>
      <c r="Y1826" s="578"/>
      <c r="Z1826" s="578"/>
      <c r="AA1826" s="578">
        <f xml:space="preserve"> SUM(AB1826:AI1826)+SUM(AV1826:BL1826)</f>
        <v>0</v>
      </c>
      <c r="AB1826" s="578"/>
      <c r="AC1826" s="578"/>
      <c r="AD1826" s="578"/>
      <c r="AE1826" s="578"/>
      <c r="AF1826" s="578"/>
      <c r="AG1826" s="578"/>
      <c r="AH1826" s="578"/>
      <c r="AI1826" s="578"/>
      <c r="AJ1826" s="578"/>
      <c r="AK1826" s="578"/>
      <c r="AL1826" s="578"/>
      <c r="AM1826" s="578"/>
      <c r="AN1826" s="578"/>
      <c r="AO1826" s="578"/>
      <c r="AP1826" s="578"/>
      <c r="AQ1826" s="578"/>
      <c r="AR1826" s="578"/>
      <c r="AS1826" s="578"/>
      <c r="AT1826" s="578"/>
      <c r="AU1826" s="567"/>
      <c r="AV1826" s="578"/>
      <c r="AW1826" s="578"/>
      <c r="AX1826" s="578"/>
      <c r="AY1826" s="578"/>
      <c r="AZ1826" s="578"/>
      <c r="BA1826" s="578"/>
      <c r="BB1826" s="578"/>
      <c r="BC1826" s="578"/>
      <c r="BD1826" s="578"/>
      <c r="BE1826" s="578"/>
      <c r="BF1826" s="578"/>
      <c r="BG1826" s="578"/>
      <c r="BH1826" s="578"/>
      <c r="BI1826" s="578"/>
      <c r="BJ1826" s="578"/>
      <c r="BK1826" s="578"/>
      <c r="BL1826" s="578"/>
      <c r="BM1826" s="578">
        <f>SUM(BN1826:BP1826)</f>
        <v>0</v>
      </c>
      <c r="BN1826" s="578"/>
      <c r="BO1826" s="578"/>
      <c r="BP1826" s="578"/>
      <c r="BQ1826" s="547">
        <v>1</v>
      </c>
      <c r="BR1826" s="578"/>
    </row>
    <row r="1827" spans="1:257" s="575" customFormat="1" hidden="1">
      <c r="B1827" s="576"/>
      <c r="C1827" s="577"/>
      <c r="D1827" s="578"/>
      <c r="E1827" s="579"/>
      <c r="F1827" s="578"/>
      <c r="G1827" s="580"/>
      <c r="H1827" s="581">
        <f>J1827</f>
        <v>0</v>
      </c>
      <c r="I1827" s="582"/>
      <c r="J1827" s="580">
        <f>K1827+AA1827+BM1827</f>
        <v>0</v>
      </c>
      <c r="K1827" s="578">
        <f>L1827+T1827+X1827+Y1827+Z1827</f>
        <v>0</v>
      </c>
      <c r="L1827" s="578">
        <f>M1827+S1827</f>
        <v>0</v>
      </c>
      <c r="M1827" s="578">
        <f>N1827+R1827</f>
        <v>0</v>
      </c>
      <c r="N1827" s="578">
        <f>O1827+P1827+Q1827</f>
        <v>0</v>
      </c>
      <c r="O1827" s="578"/>
      <c r="P1827" s="578"/>
      <c r="Q1827" s="578"/>
      <c r="R1827" s="578"/>
      <c r="S1827" s="578"/>
      <c r="T1827" s="578">
        <f>U1827+V1827+W1827</f>
        <v>0</v>
      </c>
      <c r="U1827" s="578"/>
      <c r="V1827" s="578"/>
      <c r="W1827" s="578"/>
      <c r="X1827" s="578"/>
      <c r="Y1827" s="578"/>
      <c r="Z1827" s="578"/>
      <c r="AA1827" s="578">
        <f xml:space="preserve"> SUM(AB1827:AI1827)+SUM(AV1827:BL1827)</f>
        <v>0</v>
      </c>
      <c r="AB1827" s="578"/>
      <c r="AC1827" s="578"/>
      <c r="AD1827" s="578"/>
      <c r="AE1827" s="578"/>
      <c r="AF1827" s="578"/>
      <c r="AG1827" s="578"/>
      <c r="AH1827" s="578"/>
      <c r="AI1827" s="578">
        <f>SUM(AJ1827:AT1827)</f>
        <v>0</v>
      </c>
      <c r="AJ1827" s="578"/>
      <c r="AK1827" s="578"/>
      <c r="AL1827" s="578"/>
      <c r="AM1827" s="578"/>
      <c r="AN1827" s="578"/>
      <c r="AO1827" s="578"/>
      <c r="AP1827" s="578"/>
      <c r="AQ1827" s="578"/>
      <c r="AR1827" s="578"/>
      <c r="AS1827" s="578"/>
      <c r="AT1827" s="578"/>
      <c r="AU1827" s="567"/>
      <c r="AV1827" s="578"/>
      <c r="AW1827" s="578"/>
      <c r="AX1827" s="578"/>
      <c r="AY1827" s="578"/>
      <c r="AZ1827" s="578"/>
      <c r="BA1827" s="578"/>
      <c r="BB1827" s="578"/>
      <c r="BC1827" s="578"/>
      <c r="BD1827" s="578"/>
      <c r="BE1827" s="578"/>
      <c r="BF1827" s="578"/>
      <c r="BG1827" s="578"/>
      <c r="BH1827" s="578"/>
      <c r="BI1827" s="578"/>
      <c r="BJ1827" s="578"/>
      <c r="BK1827" s="578"/>
      <c r="BL1827" s="578"/>
      <c r="BM1827" s="578">
        <f>SUM(BN1827:BP1827)</f>
        <v>0</v>
      </c>
      <c r="BN1827" s="578"/>
      <c r="BO1827" s="578"/>
      <c r="BP1827" s="578"/>
      <c r="BQ1827" s="547">
        <v>1</v>
      </c>
      <c r="BR1827" s="578"/>
    </row>
    <row r="1828" spans="1:257" s="559" customFormat="1" hidden="1">
      <c r="B1828" s="560"/>
      <c r="C1828" s="561" t="s">
        <v>2710</v>
      </c>
      <c r="D1828" s="562"/>
      <c r="E1828" s="563"/>
      <c r="F1828" s="562"/>
      <c r="G1828" s="564"/>
      <c r="H1828" s="565">
        <f>SUM(H1829:H1862)</f>
        <v>17.66</v>
      </c>
      <c r="I1828" s="566"/>
      <c r="J1828" s="564">
        <f t="shared" ref="J1828:BP1828" si="861">SUM(J1829:J1862)</f>
        <v>17.66</v>
      </c>
      <c r="K1828" s="562">
        <f t="shared" si="861"/>
        <v>12.490000000000002</v>
      </c>
      <c r="L1828" s="562">
        <f t="shared" si="861"/>
        <v>11.580000000000002</v>
      </c>
      <c r="M1828" s="562">
        <f t="shared" si="861"/>
        <v>11.260000000000002</v>
      </c>
      <c r="N1828" s="562">
        <f t="shared" si="861"/>
        <v>11.180000000000001</v>
      </c>
      <c r="O1828" s="562">
        <f t="shared" si="861"/>
        <v>9.7700000000000014</v>
      </c>
      <c r="P1828" s="562">
        <f t="shared" si="861"/>
        <v>1.41</v>
      </c>
      <c r="Q1828" s="562">
        <f t="shared" si="861"/>
        <v>0</v>
      </c>
      <c r="R1828" s="562">
        <f t="shared" si="861"/>
        <v>0.08</v>
      </c>
      <c r="S1828" s="562">
        <f t="shared" si="861"/>
        <v>0.32</v>
      </c>
      <c r="T1828" s="562">
        <f t="shared" si="861"/>
        <v>0</v>
      </c>
      <c r="U1828" s="562">
        <f t="shared" si="861"/>
        <v>0</v>
      </c>
      <c r="V1828" s="562">
        <f t="shared" si="861"/>
        <v>0</v>
      </c>
      <c r="W1828" s="562">
        <f t="shared" si="861"/>
        <v>0</v>
      </c>
      <c r="X1828" s="562">
        <f t="shared" si="861"/>
        <v>0</v>
      </c>
      <c r="Y1828" s="562">
        <f t="shared" si="861"/>
        <v>0.91</v>
      </c>
      <c r="Z1828" s="562">
        <f t="shared" si="861"/>
        <v>0</v>
      </c>
      <c r="AA1828" s="562">
        <f t="shared" si="861"/>
        <v>5.17</v>
      </c>
      <c r="AB1828" s="562">
        <f t="shared" si="861"/>
        <v>0</v>
      </c>
      <c r="AC1828" s="562">
        <f t="shared" si="861"/>
        <v>0</v>
      </c>
      <c r="AD1828" s="562">
        <f t="shared" si="861"/>
        <v>0</v>
      </c>
      <c r="AE1828" s="562">
        <f t="shared" si="861"/>
        <v>0</v>
      </c>
      <c r="AF1828" s="562">
        <f t="shared" si="861"/>
        <v>0</v>
      </c>
      <c r="AG1828" s="562">
        <f t="shared" si="861"/>
        <v>0</v>
      </c>
      <c r="AH1828" s="562">
        <f t="shared" si="861"/>
        <v>0</v>
      </c>
      <c r="AI1828" s="562">
        <f t="shared" si="861"/>
        <v>4.99</v>
      </c>
      <c r="AJ1828" s="562">
        <f t="shared" si="861"/>
        <v>0.38</v>
      </c>
      <c r="AK1828" s="562">
        <f t="shared" si="861"/>
        <v>0.06</v>
      </c>
      <c r="AL1828" s="562">
        <f t="shared" si="861"/>
        <v>0</v>
      </c>
      <c r="AM1828" s="562">
        <f t="shared" si="861"/>
        <v>0</v>
      </c>
      <c r="AN1828" s="562">
        <f t="shared" si="861"/>
        <v>0</v>
      </c>
      <c r="AO1828" s="562">
        <f t="shared" si="861"/>
        <v>0</v>
      </c>
      <c r="AP1828" s="562">
        <f t="shared" si="861"/>
        <v>0</v>
      </c>
      <c r="AQ1828" s="562">
        <f t="shared" si="861"/>
        <v>0</v>
      </c>
      <c r="AR1828" s="562">
        <f t="shared" si="861"/>
        <v>0</v>
      </c>
      <c r="AS1828" s="562">
        <f t="shared" si="861"/>
        <v>0</v>
      </c>
      <c r="AT1828" s="562">
        <f t="shared" si="861"/>
        <v>0</v>
      </c>
      <c r="AU1828" s="562">
        <f t="shared" si="861"/>
        <v>0</v>
      </c>
      <c r="AV1828" s="562">
        <f t="shared" si="861"/>
        <v>0</v>
      </c>
      <c r="AW1828" s="562">
        <f t="shared" si="861"/>
        <v>0</v>
      </c>
      <c r="AX1828" s="562">
        <f t="shared" si="861"/>
        <v>0</v>
      </c>
      <c r="AY1828" s="562">
        <f t="shared" si="861"/>
        <v>0</v>
      </c>
      <c r="AZ1828" s="562">
        <f t="shared" si="861"/>
        <v>0</v>
      </c>
      <c r="BA1828" s="562">
        <f t="shared" si="861"/>
        <v>0</v>
      </c>
      <c r="BB1828" s="562">
        <f t="shared" si="861"/>
        <v>0</v>
      </c>
      <c r="BC1828" s="562">
        <f t="shared" si="861"/>
        <v>0</v>
      </c>
      <c r="BD1828" s="562">
        <f t="shared" si="861"/>
        <v>0</v>
      </c>
      <c r="BE1828" s="562">
        <f t="shared" si="861"/>
        <v>4.55</v>
      </c>
      <c r="BF1828" s="562">
        <f t="shared" si="861"/>
        <v>0</v>
      </c>
      <c r="BG1828" s="562">
        <f t="shared" si="861"/>
        <v>0</v>
      </c>
      <c r="BH1828" s="562">
        <f t="shared" si="861"/>
        <v>0</v>
      </c>
      <c r="BI1828" s="562">
        <f t="shared" si="861"/>
        <v>0</v>
      </c>
      <c r="BJ1828" s="562">
        <f t="shared" si="861"/>
        <v>0</v>
      </c>
      <c r="BK1828" s="562">
        <f t="shared" si="861"/>
        <v>0.18</v>
      </c>
      <c r="BL1828" s="562">
        <f t="shared" si="861"/>
        <v>0</v>
      </c>
      <c r="BM1828" s="562">
        <f t="shared" si="861"/>
        <v>0</v>
      </c>
      <c r="BN1828" s="562">
        <f t="shared" si="861"/>
        <v>0</v>
      </c>
      <c r="BO1828" s="562">
        <f t="shared" si="861"/>
        <v>0</v>
      </c>
      <c r="BP1828" s="562">
        <f t="shared" si="861"/>
        <v>0</v>
      </c>
      <c r="BQ1828" s="568">
        <v>1</v>
      </c>
      <c r="BR1828" s="562"/>
    </row>
    <row r="1829" spans="1:257" s="812" customFormat="1" ht="30" hidden="1">
      <c r="A1829" s="638" t="s">
        <v>2813</v>
      </c>
      <c r="B1829" s="732">
        <v>19</v>
      </c>
      <c r="C1829" s="719" t="s">
        <v>592</v>
      </c>
      <c r="D1829" s="640" t="s">
        <v>29</v>
      </c>
      <c r="E1829" s="809" t="s">
        <v>87</v>
      </c>
      <c r="F1829" s="640"/>
      <c r="G1829" s="651"/>
      <c r="H1829" s="643">
        <f t="shared" ref="H1829:H1831" si="862">J1829</f>
        <v>3.9099999999999997</v>
      </c>
      <c r="I1829" s="644"/>
      <c r="J1829" s="645">
        <f t="shared" ref="J1829:J1834" si="863">K1829+AA1829+BM1829</f>
        <v>3.9099999999999997</v>
      </c>
      <c r="K1829" s="1">
        <f t="shared" ref="K1829:K1837" si="864">L1829+T1829+X1829+Y1829+Z1829</f>
        <v>3.32</v>
      </c>
      <c r="L1829" s="1">
        <f t="shared" ref="L1829:L1837" si="865">M1829+S1829</f>
        <v>3.32</v>
      </c>
      <c r="M1829" s="1">
        <f t="shared" ref="M1829:M1837" si="866">N1829+R1829</f>
        <v>3</v>
      </c>
      <c r="N1829" s="1">
        <f t="shared" ref="N1829:N1837" si="867">O1829+P1829+Q1829</f>
        <v>3</v>
      </c>
      <c r="O1829" s="1">
        <v>3</v>
      </c>
      <c r="P1829" s="1"/>
      <c r="Q1829" s="1"/>
      <c r="R1829" s="1"/>
      <c r="S1829" s="1">
        <v>0.32</v>
      </c>
      <c r="T1829" s="1">
        <f t="shared" ref="T1829:T1837" si="868">U1829+V1829+W1829</f>
        <v>0</v>
      </c>
      <c r="U1829" s="1"/>
      <c r="V1829" s="1"/>
      <c r="W1829" s="1"/>
      <c r="X1829" s="1"/>
      <c r="Y1829" s="1"/>
      <c r="Z1829" s="1"/>
      <c r="AA1829" s="1">
        <f t="shared" ref="AA1829" si="869">SUM(AB1829:AI1829)+AW1829+SUM(AY1829:BC1829)+SUM(BF1829:BL1829)</f>
        <v>0.59</v>
      </c>
      <c r="AB1829" s="1"/>
      <c r="AC1829" s="1"/>
      <c r="AD1829" s="1"/>
      <c r="AE1829" s="1"/>
      <c r="AF1829" s="1"/>
      <c r="AG1829" s="1"/>
      <c r="AH1829" s="1"/>
      <c r="AI1829" s="1">
        <f t="shared" ref="AI1829" si="870">SUM(AJ1829:AV1829)+AX1829+BD1829+BE1829</f>
        <v>0.59</v>
      </c>
      <c r="AJ1829" s="1">
        <v>0.08</v>
      </c>
      <c r="AK1829" s="1"/>
      <c r="AL1829" s="1"/>
      <c r="AM1829" s="1"/>
      <c r="AN1829" s="1"/>
      <c r="AO1829" s="1"/>
      <c r="AP1829" s="1"/>
      <c r="AQ1829" s="1"/>
      <c r="AR1829" s="1"/>
      <c r="AS1829" s="1"/>
      <c r="AT1829" s="1"/>
      <c r="AU1829" s="1"/>
      <c r="AV1829" s="1"/>
      <c r="AW1829" s="1"/>
      <c r="AX1829" s="1"/>
      <c r="AY1829" s="1"/>
      <c r="AZ1829" s="1"/>
      <c r="BA1829" s="1"/>
      <c r="BB1829" s="1"/>
      <c r="BC1829" s="1"/>
      <c r="BD1829" s="1"/>
      <c r="BE1829" s="1">
        <v>0.51</v>
      </c>
      <c r="BF1829" s="1"/>
      <c r="BG1829" s="1"/>
      <c r="BH1829" s="1"/>
      <c r="BI1829" s="1"/>
      <c r="BJ1829" s="1"/>
      <c r="BK1829" s="1"/>
      <c r="BL1829" s="1"/>
      <c r="BM1829" s="1">
        <f t="shared" ref="BM1829:BM1834" si="871">SUM(BN1829:BP1829)</f>
        <v>0</v>
      </c>
      <c r="BN1829" s="1"/>
      <c r="BO1829" s="1"/>
      <c r="BP1829" s="1"/>
      <c r="BQ1829" s="643"/>
      <c r="BR1829" s="811"/>
    </row>
    <row r="1830" spans="1:257" s="773" customFormat="1" ht="30" hidden="1">
      <c r="A1830" s="603"/>
      <c r="B1830" s="980" t="s">
        <v>114</v>
      </c>
      <c r="C1830" s="1552" t="s">
        <v>593</v>
      </c>
      <c r="D1830" s="605" t="s">
        <v>29</v>
      </c>
      <c r="E1830" s="640" t="s">
        <v>2740</v>
      </c>
      <c r="F1830" s="605"/>
      <c r="G1830" s="607"/>
      <c r="H1830" s="608">
        <f t="shared" si="862"/>
        <v>1.31</v>
      </c>
      <c r="I1830" s="609"/>
      <c r="J1830" s="610">
        <f t="shared" si="863"/>
        <v>1.31</v>
      </c>
      <c r="K1830" s="611">
        <f t="shared" si="864"/>
        <v>1.22</v>
      </c>
      <c r="L1830" s="611">
        <f t="shared" si="865"/>
        <v>1.07</v>
      </c>
      <c r="M1830" s="611">
        <f t="shared" si="866"/>
        <v>1.07</v>
      </c>
      <c r="N1830" s="611">
        <f t="shared" si="867"/>
        <v>1.07</v>
      </c>
      <c r="O1830" s="611">
        <v>0.8</v>
      </c>
      <c r="P1830" s="611">
        <v>0.27</v>
      </c>
      <c r="Q1830" s="611"/>
      <c r="R1830" s="611"/>
      <c r="S1830" s="611"/>
      <c r="T1830" s="611">
        <f t="shared" si="868"/>
        <v>0</v>
      </c>
      <c r="U1830" s="611"/>
      <c r="V1830" s="611"/>
      <c r="W1830" s="611"/>
      <c r="X1830" s="611"/>
      <c r="Y1830" s="611">
        <v>0.15</v>
      </c>
      <c r="Z1830" s="611"/>
      <c r="AA1830" s="1">
        <f t="shared" ref="AA1830" si="872">SUM(AB1830:AI1830)+AX1830+SUM(BD1830:BE1830)</f>
        <v>0.09</v>
      </c>
      <c r="AB1830" s="611"/>
      <c r="AC1830" s="611"/>
      <c r="AD1830" s="611"/>
      <c r="AE1830" s="611"/>
      <c r="AF1830" s="611"/>
      <c r="AG1830" s="611"/>
      <c r="AH1830" s="611"/>
      <c r="AI1830" s="1">
        <f t="shared" ref="AI1830" si="873">SUM(AJ1830:AV1830)+AX1830+SUM(BD1830:BE1830)</f>
        <v>0.09</v>
      </c>
      <c r="AJ1830" s="611">
        <v>0.03</v>
      </c>
      <c r="AK1830" s="611">
        <v>0.06</v>
      </c>
      <c r="AL1830" s="611"/>
      <c r="AM1830" s="611"/>
      <c r="AN1830" s="611"/>
      <c r="AO1830" s="611"/>
      <c r="AP1830" s="611"/>
      <c r="AQ1830" s="611"/>
      <c r="AR1830" s="611"/>
      <c r="AS1830" s="611"/>
      <c r="AT1830" s="611"/>
      <c r="AU1830" s="611"/>
      <c r="AV1830" s="611"/>
      <c r="AW1830" s="611"/>
      <c r="AX1830" s="611"/>
      <c r="AY1830" s="611"/>
      <c r="AZ1830" s="611"/>
      <c r="BA1830" s="611"/>
      <c r="BB1830" s="611"/>
      <c r="BC1830" s="611"/>
      <c r="BD1830" s="611"/>
      <c r="BE1830" s="611"/>
      <c r="BF1830" s="611"/>
      <c r="BG1830" s="611"/>
      <c r="BH1830" s="611"/>
      <c r="BI1830" s="611"/>
      <c r="BJ1830" s="611"/>
      <c r="BK1830" s="611"/>
      <c r="BL1830" s="611"/>
      <c r="BM1830" s="611">
        <f t="shared" si="871"/>
        <v>0</v>
      </c>
      <c r="BN1830" s="611"/>
      <c r="BO1830" s="611"/>
      <c r="BP1830" s="611"/>
    </row>
    <row r="1831" spans="1:257" s="755" customFormat="1" ht="47.25" hidden="1">
      <c r="A1831" s="756">
        <v>2021</v>
      </c>
      <c r="B1831" s="757">
        <v>11</v>
      </c>
      <c r="C1831" s="758" t="s">
        <v>594</v>
      </c>
      <c r="D1831" s="759" t="s">
        <v>29</v>
      </c>
      <c r="E1831" s="398" t="s">
        <v>72</v>
      </c>
      <c r="F1831" s="760"/>
      <c r="G1831" s="761"/>
      <c r="H1831" s="762">
        <f t="shared" si="862"/>
        <v>1.67</v>
      </c>
      <c r="I1831" s="763"/>
      <c r="J1831" s="764">
        <f t="shared" si="863"/>
        <v>1.67</v>
      </c>
      <c r="K1831" s="765">
        <f t="shared" si="864"/>
        <v>1.67</v>
      </c>
      <c r="L1831" s="765">
        <f t="shared" si="865"/>
        <v>1.67</v>
      </c>
      <c r="M1831" s="765">
        <f t="shared" si="866"/>
        <v>1.67</v>
      </c>
      <c r="N1831" s="765">
        <f t="shared" si="867"/>
        <v>1.67</v>
      </c>
      <c r="O1831" s="765">
        <v>1.67</v>
      </c>
      <c r="P1831" s="765"/>
      <c r="Q1831" s="765"/>
      <c r="R1831" s="765"/>
      <c r="S1831" s="765"/>
      <c r="T1831" s="765">
        <f t="shared" si="868"/>
        <v>0</v>
      </c>
      <c r="U1831" s="765"/>
      <c r="V1831" s="765"/>
      <c r="W1831" s="765"/>
      <c r="X1831" s="765"/>
      <c r="Y1831" s="765"/>
      <c r="Z1831" s="765"/>
      <c r="AA1831" s="765">
        <f t="shared" ref="AA1831:AA1834" si="874">SUM(AB1831:AI1831)+AW1831+SUM(AY1831:BC1831)+SUM(BF1831:BL1831)</f>
        <v>0</v>
      </c>
      <c r="AB1831" s="765"/>
      <c r="AC1831" s="765"/>
      <c r="AD1831" s="765"/>
      <c r="AE1831" s="765"/>
      <c r="AF1831" s="765"/>
      <c r="AG1831" s="765"/>
      <c r="AH1831" s="765"/>
      <c r="AI1831" s="765">
        <f t="shared" ref="AI1831:AI1834" si="875">SUM(AJ1831:AV1831)+AX1831+SUM(BD1831:BE1831)</f>
        <v>0</v>
      </c>
      <c r="AJ1831" s="765"/>
      <c r="AK1831" s="765"/>
      <c r="AL1831" s="765"/>
      <c r="AM1831" s="765"/>
      <c r="AN1831" s="765"/>
      <c r="AO1831" s="765"/>
      <c r="AP1831" s="765"/>
      <c r="AQ1831" s="765"/>
      <c r="AR1831" s="765"/>
      <c r="AS1831" s="765"/>
      <c r="AT1831" s="765"/>
      <c r="AU1831" s="765"/>
      <c r="AV1831" s="765"/>
      <c r="AW1831" s="765"/>
      <c r="AX1831" s="765"/>
      <c r="AY1831" s="765"/>
      <c r="AZ1831" s="765"/>
      <c r="BA1831" s="765"/>
      <c r="BB1831" s="765"/>
      <c r="BC1831" s="765"/>
      <c r="BD1831" s="765"/>
      <c r="BE1831" s="765"/>
      <c r="BF1831" s="765"/>
      <c r="BG1831" s="765"/>
      <c r="BH1831" s="765"/>
      <c r="BI1831" s="765"/>
      <c r="BJ1831" s="765"/>
      <c r="BK1831" s="765"/>
      <c r="BL1831" s="765"/>
      <c r="BM1831" s="765">
        <f t="shared" si="871"/>
        <v>0</v>
      </c>
      <c r="BN1831" s="765"/>
      <c r="BO1831" s="765"/>
      <c r="BP1831" s="765"/>
    </row>
    <row r="1832" spans="1:257" s="755" customFormat="1" ht="30" hidden="1">
      <c r="A1832" s="638"/>
      <c r="B1832" s="980" t="s">
        <v>114</v>
      </c>
      <c r="C1832" s="854" t="s">
        <v>595</v>
      </c>
      <c r="D1832" s="640" t="s">
        <v>29</v>
      </c>
      <c r="E1832" s="640" t="s">
        <v>95</v>
      </c>
      <c r="F1832" s="640"/>
      <c r="G1832" s="642"/>
      <c r="H1832" s="643">
        <f t="shared" ref="H1832" si="876">I1832+J1832</f>
        <v>1.02</v>
      </c>
      <c r="I1832" s="644"/>
      <c r="J1832" s="645">
        <f t="shared" si="863"/>
        <v>1.02</v>
      </c>
      <c r="K1832" s="1">
        <f t="shared" si="864"/>
        <v>1.02</v>
      </c>
      <c r="L1832" s="1">
        <f t="shared" si="865"/>
        <v>1.02</v>
      </c>
      <c r="M1832" s="1">
        <f t="shared" si="866"/>
        <v>1.02</v>
      </c>
      <c r="N1832" s="1">
        <f t="shared" si="867"/>
        <v>1.02</v>
      </c>
      <c r="O1832" s="1">
        <v>1.02</v>
      </c>
      <c r="P1832" s="1"/>
      <c r="Q1832" s="1"/>
      <c r="R1832" s="1"/>
      <c r="S1832" s="1"/>
      <c r="T1832" s="1">
        <f t="shared" si="868"/>
        <v>0</v>
      </c>
      <c r="U1832" s="1"/>
      <c r="V1832" s="1"/>
      <c r="W1832" s="1"/>
      <c r="X1832" s="1"/>
      <c r="Y1832" s="1"/>
      <c r="Z1832" s="1"/>
      <c r="AA1832" s="1">
        <f t="shared" si="874"/>
        <v>0</v>
      </c>
      <c r="AB1832" s="1"/>
      <c r="AC1832" s="1"/>
      <c r="AD1832" s="1"/>
      <c r="AE1832" s="1"/>
      <c r="AF1832" s="1"/>
      <c r="AG1832" s="1"/>
      <c r="AH1832" s="1"/>
      <c r="AI1832" s="1">
        <f t="shared" si="875"/>
        <v>0</v>
      </c>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f t="shared" si="871"/>
        <v>0</v>
      </c>
      <c r="BN1832" s="1"/>
      <c r="BO1832" s="1"/>
      <c r="BP1832" s="1"/>
    </row>
    <row r="1833" spans="1:257" s="773" customFormat="1" hidden="1">
      <c r="A1833" s="860"/>
      <c r="B1833" s="980" t="s">
        <v>114</v>
      </c>
      <c r="C1833" s="1103" t="s">
        <v>596</v>
      </c>
      <c r="D1833" s="1104" t="s">
        <v>29</v>
      </c>
      <c r="E1833" s="651" t="s">
        <v>2743</v>
      </c>
      <c r="F1833" s="1368"/>
      <c r="G1833" s="864"/>
      <c r="H1833" s="643">
        <f t="shared" ref="H1833:H1837" si="877">J1833</f>
        <v>3.6100000000000003</v>
      </c>
      <c r="I1833" s="644"/>
      <c r="J1833" s="645">
        <f t="shared" si="863"/>
        <v>3.6100000000000003</v>
      </c>
      <c r="K1833" s="1">
        <f t="shared" si="864"/>
        <v>3.16</v>
      </c>
      <c r="L1833" s="1">
        <f t="shared" si="865"/>
        <v>2.4</v>
      </c>
      <c r="M1833" s="1">
        <f t="shared" si="866"/>
        <v>2.4</v>
      </c>
      <c r="N1833" s="1">
        <f t="shared" si="867"/>
        <v>2.4</v>
      </c>
      <c r="O1833" s="1">
        <v>2.4</v>
      </c>
      <c r="P1833" s="1"/>
      <c r="Q1833" s="1"/>
      <c r="R1833" s="1"/>
      <c r="S1833" s="1"/>
      <c r="T1833" s="1">
        <f t="shared" si="868"/>
        <v>0</v>
      </c>
      <c r="U1833" s="1"/>
      <c r="V1833" s="1"/>
      <c r="W1833" s="1"/>
      <c r="X1833" s="1"/>
      <c r="Y1833" s="1">
        <v>0.76</v>
      </c>
      <c r="Z1833" s="1"/>
      <c r="AA1833" s="1">
        <f t="shared" si="874"/>
        <v>0.45</v>
      </c>
      <c r="AB1833" s="1"/>
      <c r="AC1833" s="1"/>
      <c r="AD1833" s="1"/>
      <c r="AE1833" s="1"/>
      <c r="AF1833" s="1"/>
      <c r="AG1833" s="1"/>
      <c r="AH1833" s="1"/>
      <c r="AI1833" s="1">
        <f t="shared" si="875"/>
        <v>0.27</v>
      </c>
      <c r="AJ1833" s="1">
        <v>0.27</v>
      </c>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v>0.18</v>
      </c>
      <c r="BL1833" s="1"/>
      <c r="BM1833" s="1">
        <f t="shared" si="871"/>
        <v>0</v>
      </c>
      <c r="BN1833" s="1"/>
      <c r="BO1833" s="1"/>
      <c r="BP1833" s="1"/>
    </row>
    <row r="1834" spans="1:257" s="1066" customFormat="1" hidden="1">
      <c r="A1834" s="706"/>
      <c r="B1834" s="640">
        <v>18</v>
      </c>
      <c r="C1834" s="705" t="s">
        <v>597</v>
      </c>
      <c r="D1834" s="699" t="s">
        <v>29</v>
      </c>
      <c r="E1834" s="640" t="s">
        <v>203</v>
      </c>
      <c r="F1834" s="1124"/>
      <c r="G1834" s="651"/>
      <c r="H1834" s="643">
        <f t="shared" si="877"/>
        <v>0.16999999999999998</v>
      </c>
      <c r="I1834" s="644"/>
      <c r="J1834" s="645">
        <f t="shared" si="863"/>
        <v>0.16999999999999998</v>
      </c>
      <c r="K1834" s="1">
        <f t="shared" si="864"/>
        <v>0.08</v>
      </c>
      <c r="L1834" s="1">
        <f t="shared" si="865"/>
        <v>0.08</v>
      </c>
      <c r="M1834" s="1">
        <f t="shared" si="866"/>
        <v>0.08</v>
      </c>
      <c r="N1834" s="1">
        <f t="shared" si="867"/>
        <v>0</v>
      </c>
      <c r="O1834" s="1"/>
      <c r="P1834" s="1"/>
      <c r="Q1834" s="1"/>
      <c r="R1834" s="1">
        <v>0.08</v>
      </c>
      <c r="S1834" s="1"/>
      <c r="T1834" s="1">
        <f t="shared" si="868"/>
        <v>0</v>
      </c>
      <c r="U1834" s="1"/>
      <c r="V1834" s="1"/>
      <c r="W1834" s="1"/>
      <c r="X1834" s="1"/>
      <c r="Y1834" s="1"/>
      <c r="Z1834" s="1"/>
      <c r="AA1834" s="1">
        <f t="shared" si="874"/>
        <v>0.09</v>
      </c>
      <c r="AB1834" s="1"/>
      <c r="AC1834" s="1"/>
      <c r="AD1834" s="1"/>
      <c r="AE1834" s="1"/>
      <c r="AF1834" s="1"/>
      <c r="AG1834" s="1"/>
      <c r="AH1834" s="1"/>
      <c r="AI1834" s="1">
        <f t="shared" si="875"/>
        <v>0.09</v>
      </c>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v>0.09</v>
      </c>
      <c r="BF1834" s="1"/>
      <c r="BG1834" s="1"/>
      <c r="BH1834" s="1"/>
      <c r="BI1834" s="1"/>
      <c r="BJ1834" s="1"/>
      <c r="BK1834" s="1"/>
      <c r="BL1834" s="1"/>
      <c r="BM1834" s="1">
        <f t="shared" si="871"/>
        <v>0</v>
      </c>
      <c r="BN1834" s="1"/>
      <c r="BO1834" s="1"/>
      <c r="BP1834" s="1"/>
    </row>
    <row r="1835" spans="1:257" s="812" customFormat="1" hidden="1">
      <c r="A1835" s="860"/>
      <c r="B1835" s="861">
        <v>27</v>
      </c>
      <c r="C1835" s="1120" t="s">
        <v>598</v>
      </c>
      <c r="D1835" s="863" t="s">
        <v>29</v>
      </c>
      <c r="E1835" s="863" t="s">
        <v>100</v>
      </c>
      <c r="F1835" s="863"/>
      <c r="G1835" s="864"/>
      <c r="H1835" s="643">
        <f t="shared" si="877"/>
        <v>0.55000000000000004</v>
      </c>
      <c r="I1835" s="644"/>
      <c r="J1835" s="645">
        <f>K1835+AA1835+BM1835</f>
        <v>0.55000000000000004</v>
      </c>
      <c r="K1835" s="1">
        <f t="shared" si="864"/>
        <v>0.55000000000000004</v>
      </c>
      <c r="L1835" s="1">
        <f t="shared" si="865"/>
        <v>0.55000000000000004</v>
      </c>
      <c r="M1835" s="1">
        <f t="shared" si="866"/>
        <v>0.55000000000000004</v>
      </c>
      <c r="N1835" s="1">
        <f t="shared" si="867"/>
        <v>0.55000000000000004</v>
      </c>
      <c r="O1835" s="1">
        <v>0.55000000000000004</v>
      </c>
      <c r="P1835" s="1"/>
      <c r="Q1835" s="1"/>
      <c r="R1835" s="1"/>
      <c r="S1835" s="1"/>
      <c r="T1835" s="1">
        <f t="shared" si="868"/>
        <v>0</v>
      </c>
      <c r="U1835" s="1"/>
      <c r="V1835" s="1"/>
      <c r="W1835" s="1"/>
      <c r="X1835" s="1"/>
      <c r="Y1835" s="1"/>
      <c r="Z1835" s="1"/>
      <c r="AA1835" s="1">
        <f xml:space="preserve"> SUM(AB1835:AI1835)+SUM(AV1835:BL1835)</f>
        <v>0</v>
      </c>
      <c r="AB1835" s="1"/>
      <c r="AC1835" s="1"/>
      <c r="AD1835" s="1"/>
      <c r="AE1835" s="1"/>
      <c r="AF1835" s="1"/>
      <c r="AG1835" s="1"/>
      <c r="AH1835" s="1"/>
      <c r="AI1835" s="1">
        <f t="shared" ref="AI1835" si="878">SUM(AJ1835:AV1835)+AX1835+SUM(BD1835:BE1835)</f>
        <v>0</v>
      </c>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f t="shared" ref="BM1835" si="879">SUM(BN1835:BP1835)</f>
        <v>0</v>
      </c>
      <c r="BN1835" s="1"/>
      <c r="BO1835" s="1"/>
      <c r="BP1835" s="1"/>
    </row>
    <row r="1836" spans="1:257" s="1561" customFormat="1" ht="12.75" hidden="1">
      <c r="A1836" s="1553"/>
      <c r="B1836" s="1554">
        <v>31</v>
      </c>
      <c r="C1836" s="1553" t="s">
        <v>599</v>
      </c>
      <c r="D1836" s="1555" t="s">
        <v>29</v>
      </c>
      <c r="E1836" s="1554" t="s">
        <v>75</v>
      </c>
      <c r="F1836" s="1553"/>
      <c r="G1836" s="1556"/>
      <c r="H1836" s="1557">
        <f t="shared" si="877"/>
        <v>4.28</v>
      </c>
      <c r="I1836" s="1558"/>
      <c r="J1836" s="1559">
        <f t="shared" ref="J1836:J1837" si="880">K1836+AA1836+BM1836</f>
        <v>4.28</v>
      </c>
      <c r="K1836" s="1560">
        <f t="shared" si="864"/>
        <v>0.33</v>
      </c>
      <c r="L1836" s="1560">
        <f t="shared" si="865"/>
        <v>0.33</v>
      </c>
      <c r="M1836" s="1560">
        <f t="shared" si="866"/>
        <v>0.33</v>
      </c>
      <c r="N1836" s="1560">
        <f t="shared" si="867"/>
        <v>0.33</v>
      </c>
      <c r="O1836" s="1553">
        <v>0.33</v>
      </c>
      <c r="P1836" s="1553"/>
      <c r="Q1836" s="1553"/>
      <c r="R1836" s="1553"/>
      <c r="S1836" s="1553"/>
      <c r="T1836" s="1560">
        <f t="shared" si="868"/>
        <v>0</v>
      </c>
      <c r="U1836" s="1553"/>
      <c r="V1836" s="1553"/>
      <c r="W1836" s="1553"/>
      <c r="X1836" s="1553"/>
      <c r="Y1836" s="1553"/>
      <c r="Z1836" s="1553"/>
      <c r="AA1836" s="1560">
        <f t="shared" ref="AA1836:AA1837" si="881">SUM(AB1836:AI1836)+AW1836+SUM(AY1836:BC1836)+SUM(BF1836:BL1836)</f>
        <v>3.95</v>
      </c>
      <c r="AB1836" s="1553"/>
      <c r="AC1836" s="1553"/>
      <c r="AD1836" s="1553"/>
      <c r="AE1836" s="1553"/>
      <c r="AF1836" s="1553"/>
      <c r="AG1836" s="1553"/>
      <c r="AH1836" s="1553"/>
      <c r="AI1836" s="1560">
        <f t="shared" ref="AI1836:AI1837" si="882">SUM(AJ1836:AV1836)+AX1836+SUM(BD1836:BE1836)</f>
        <v>3.95</v>
      </c>
      <c r="AJ1836" s="1553"/>
      <c r="AK1836" s="1553"/>
      <c r="AL1836" s="1553"/>
      <c r="AM1836" s="1553"/>
      <c r="AN1836" s="1553"/>
      <c r="AO1836" s="1553"/>
      <c r="AP1836" s="1553"/>
      <c r="AQ1836" s="1553"/>
      <c r="AR1836" s="1553"/>
      <c r="AS1836" s="1553"/>
      <c r="AT1836" s="1553"/>
      <c r="AU1836" s="1553"/>
      <c r="AV1836" s="1553"/>
      <c r="AW1836" s="1553"/>
      <c r="AX1836" s="1553"/>
      <c r="AY1836" s="1553"/>
      <c r="AZ1836" s="1553"/>
      <c r="BA1836" s="1553"/>
      <c r="BB1836" s="1553"/>
      <c r="BC1836" s="1553"/>
      <c r="BD1836" s="1553"/>
      <c r="BE1836" s="1553">
        <v>3.95</v>
      </c>
      <c r="BF1836" s="1553"/>
      <c r="BG1836" s="1553"/>
      <c r="BH1836" s="1553"/>
      <c r="BI1836" s="1553"/>
      <c r="BJ1836" s="1553"/>
      <c r="BK1836" s="1553"/>
      <c r="BL1836" s="1553"/>
      <c r="BM1836" s="1560">
        <f t="shared" ref="BM1836:BM1837" si="883">SUM(BN1836:BP1836)</f>
        <v>0</v>
      </c>
      <c r="BN1836" s="1553"/>
      <c r="BO1836" s="1553"/>
      <c r="BP1836" s="1553"/>
    </row>
    <row r="1837" spans="1:257" s="755" customFormat="1" ht="12.75" hidden="1">
      <c r="A1837" s="1091"/>
      <c r="B1837" s="804">
        <v>32</v>
      </c>
      <c r="C1837" s="1091" t="s">
        <v>599</v>
      </c>
      <c r="D1837" s="1108" t="s">
        <v>29</v>
      </c>
      <c r="E1837" s="804" t="s">
        <v>85</v>
      </c>
      <c r="F1837" s="1091"/>
      <c r="G1837" s="1091"/>
      <c r="H1837" s="643">
        <f t="shared" si="877"/>
        <v>1.1399999999999999</v>
      </c>
      <c r="I1837" s="644"/>
      <c r="J1837" s="645">
        <f t="shared" si="880"/>
        <v>1.1399999999999999</v>
      </c>
      <c r="K1837" s="1">
        <f t="shared" si="864"/>
        <v>1.1399999999999999</v>
      </c>
      <c r="L1837" s="1">
        <f t="shared" si="865"/>
        <v>1.1399999999999999</v>
      </c>
      <c r="M1837" s="1">
        <f t="shared" si="866"/>
        <v>1.1399999999999999</v>
      </c>
      <c r="N1837" s="1">
        <f t="shared" si="867"/>
        <v>1.1399999999999999</v>
      </c>
      <c r="O1837" s="1091"/>
      <c r="P1837" s="1091">
        <v>1.1399999999999999</v>
      </c>
      <c r="Q1837" s="1091"/>
      <c r="R1837" s="1091"/>
      <c r="S1837" s="1091"/>
      <c r="T1837" s="1">
        <f t="shared" si="868"/>
        <v>0</v>
      </c>
      <c r="U1837" s="1091"/>
      <c r="V1837" s="1091"/>
      <c r="W1837" s="1091"/>
      <c r="X1837" s="1091"/>
      <c r="Y1837" s="1091"/>
      <c r="Z1837" s="1091"/>
      <c r="AA1837" s="1">
        <f t="shared" si="881"/>
        <v>0</v>
      </c>
      <c r="AB1837" s="1091"/>
      <c r="AC1837" s="1091"/>
      <c r="AD1837" s="1091"/>
      <c r="AE1837" s="1091"/>
      <c r="AF1837" s="1091"/>
      <c r="AG1837" s="1091"/>
      <c r="AH1837" s="1091"/>
      <c r="AI1837" s="1">
        <f t="shared" si="882"/>
        <v>0</v>
      </c>
      <c r="AJ1837" s="1091"/>
      <c r="AK1837" s="1091"/>
      <c r="AL1837" s="1091"/>
      <c r="AM1837" s="1091"/>
      <c r="AN1837" s="1091"/>
      <c r="AO1837" s="1091"/>
      <c r="AP1837" s="1091"/>
      <c r="AQ1837" s="1091"/>
      <c r="AR1837" s="1091"/>
      <c r="AS1837" s="1091"/>
      <c r="AT1837" s="1091"/>
      <c r="AU1837" s="1091"/>
      <c r="AV1837" s="1091"/>
      <c r="AW1837" s="1091"/>
      <c r="AX1837" s="1091"/>
      <c r="AY1837" s="1091"/>
      <c r="AZ1837" s="1091"/>
      <c r="BA1837" s="1091"/>
      <c r="BB1837" s="1091"/>
      <c r="BC1837" s="1091"/>
      <c r="BD1837" s="1091"/>
      <c r="BE1837" s="1091"/>
      <c r="BF1837" s="1091"/>
      <c r="BG1837" s="1091"/>
      <c r="BH1837" s="1091"/>
      <c r="BI1837" s="1091"/>
      <c r="BJ1837" s="1091"/>
      <c r="BK1837" s="1091"/>
      <c r="BL1837" s="1091"/>
      <c r="BM1837" s="1">
        <f t="shared" si="883"/>
        <v>0</v>
      </c>
      <c r="BN1837" s="1091"/>
      <c r="BO1837" s="1091"/>
      <c r="BP1837" s="1091"/>
    </row>
    <row r="1838" spans="1:257" s="607" customFormat="1" hidden="1">
      <c r="A1838" s="686"/>
      <c r="B1838" s="604"/>
      <c r="C1838" s="604"/>
      <c r="D1838" s="605"/>
      <c r="E1838" s="605"/>
      <c r="F1838" s="605"/>
      <c r="H1838" s="608"/>
      <c r="I1838" s="609"/>
      <c r="J1838" s="610"/>
      <c r="K1838" s="611"/>
      <c r="L1838" s="611"/>
      <c r="M1838" s="611"/>
      <c r="N1838" s="611"/>
      <c r="O1838" s="613"/>
      <c r="P1838" s="613"/>
      <c r="Q1838" s="613"/>
      <c r="R1838" s="613"/>
      <c r="S1838" s="613"/>
      <c r="T1838" s="615"/>
      <c r="U1838" s="613"/>
      <c r="V1838" s="613"/>
      <c r="W1838" s="613"/>
      <c r="X1838" s="613"/>
      <c r="Y1838" s="613"/>
      <c r="Z1838" s="613"/>
      <c r="AA1838" s="611"/>
      <c r="AB1838" s="613"/>
      <c r="AC1838" s="613"/>
      <c r="AD1838" s="613"/>
      <c r="AE1838" s="613"/>
      <c r="AF1838" s="613"/>
      <c r="AG1838" s="613"/>
      <c r="AH1838" s="613"/>
      <c r="AI1838" s="611"/>
      <c r="AJ1838" s="613"/>
      <c r="AK1838" s="613"/>
      <c r="AL1838" s="613"/>
      <c r="AM1838" s="613"/>
      <c r="AN1838" s="613"/>
      <c r="AO1838" s="613"/>
      <c r="AP1838" s="613"/>
      <c r="AQ1838" s="613"/>
      <c r="AR1838" s="613"/>
      <c r="AS1838" s="613"/>
      <c r="AT1838" s="613"/>
      <c r="AU1838" s="830"/>
      <c r="AV1838" s="613"/>
      <c r="AW1838" s="613"/>
      <c r="AX1838" s="613"/>
      <c r="AY1838" s="613"/>
      <c r="AZ1838" s="613"/>
      <c r="BA1838" s="613"/>
      <c r="BB1838" s="613"/>
      <c r="BC1838" s="613"/>
      <c r="BD1838" s="613"/>
      <c r="BE1838" s="613"/>
      <c r="BF1838" s="613"/>
      <c r="BG1838" s="613"/>
      <c r="BH1838" s="613"/>
      <c r="BI1838" s="613"/>
      <c r="BJ1838" s="613"/>
      <c r="BK1838" s="613"/>
      <c r="BL1838" s="613"/>
      <c r="BM1838" s="611"/>
      <c r="BN1838" s="613"/>
      <c r="BO1838" s="613"/>
      <c r="BP1838" s="613"/>
      <c r="BQ1838" s="547"/>
      <c r="BR1838" s="622"/>
      <c r="BS1838" s="1548"/>
      <c r="BT1838" s="605"/>
      <c r="BU1838" s="621"/>
      <c r="BV1838" s="619"/>
      <c r="BW1838" s="619"/>
      <c r="BX1838" s="619"/>
      <c r="BZ1838" s="619"/>
      <c r="CA1838" s="619"/>
      <c r="CB1838" s="619"/>
      <c r="CC1838" s="619"/>
      <c r="CD1838" s="619"/>
      <c r="CE1838" s="619"/>
      <c r="CF1838" s="619"/>
      <c r="CG1838" s="619"/>
      <c r="CH1838" s="619"/>
      <c r="CI1838" s="619"/>
      <c r="CJ1838" s="619"/>
      <c r="CK1838" s="619"/>
      <c r="CL1838" s="619"/>
      <c r="CM1838" s="619"/>
      <c r="CN1838" s="619"/>
      <c r="CO1838" s="619"/>
      <c r="CP1838" s="619"/>
      <c r="CQ1838" s="619"/>
      <c r="CR1838" s="619"/>
      <c r="CS1838" s="619"/>
      <c r="CT1838" s="619"/>
      <c r="CU1838" s="619"/>
      <c r="CV1838" s="619"/>
      <c r="CW1838" s="619"/>
      <c r="CX1838" s="619"/>
      <c r="CY1838" s="619"/>
      <c r="CZ1838" s="619"/>
      <c r="DA1838" s="619"/>
      <c r="DB1838" s="619"/>
      <c r="DC1838" s="619"/>
      <c r="DD1838" s="619"/>
      <c r="DE1838" s="619"/>
      <c r="DF1838" s="619"/>
      <c r="DG1838" s="619"/>
      <c r="DH1838" s="619"/>
      <c r="DI1838" s="619"/>
      <c r="DJ1838" s="619"/>
      <c r="DK1838" s="619"/>
      <c r="DL1838" s="619"/>
      <c r="DM1838" s="619"/>
      <c r="DN1838" s="619"/>
      <c r="DO1838" s="619"/>
      <c r="DP1838" s="619"/>
      <c r="DQ1838" s="619"/>
      <c r="DR1838" s="619"/>
      <c r="DS1838" s="619"/>
      <c r="DT1838" s="619"/>
      <c r="DU1838" s="619"/>
      <c r="DV1838" s="619"/>
      <c r="DW1838" s="619"/>
      <c r="DX1838" s="619"/>
      <c r="DY1838" s="619"/>
      <c r="DZ1838" s="619"/>
      <c r="EA1838" s="619"/>
      <c r="EB1838" s="619"/>
      <c r="EC1838" s="619"/>
      <c r="ED1838" s="619"/>
      <c r="EE1838" s="619"/>
      <c r="EF1838" s="619"/>
      <c r="EG1838" s="619"/>
      <c r="EH1838" s="619"/>
      <c r="EI1838" s="619"/>
      <c r="EJ1838" s="619"/>
      <c r="EK1838" s="619"/>
      <c r="EL1838" s="619"/>
      <c r="EM1838" s="619"/>
      <c r="EN1838" s="619"/>
      <c r="EO1838" s="619"/>
      <c r="EP1838" s="619"/>
      <c r="EQ1838" s="619"/>
      <c r="ER1838" s="619"/>
      <c r="ES1838" s="619"/>
      <c r="ET1838" s="619"/>
      <c r="EU1838" s="619"/>
      <c r="EV1838" s="619"/>
      <c r="EW1838" s="619"/>
      <c r="EX1838" s="619"/>
      <c r="EY1838" s="619"/>
      <c r="EZ1838" s="619"/>
      <c r="FA1838" s="619"/>
      <c r="FB1838" s="619"/>
      <c r="FC1838" s="619"/>
      <c r="FD1838" s="619"/>
      <c r="FE1838" s="619"/>
      <c r="FF1838" s="619"/>
      <c r="FG1838" s="619"/>
      <c r="FH1838" s="619"/>
      <c r="FI1838" s="619"/>
      <c r="FJ1838" s="619"/>
      <c r="FK1838" s="619"/>
      <c r="FL1838" s="619"/>
      <c r="FM1838" s="619"/>
      <c r="FN1838" s="619"/>
      <c r="FO1838" s="619"/>
      <c r="FP1838" s="619"/>
      <c r="FQ1838" s="619"/>
      <c r="FR1838" s="619"/>
      <c r="FS1838" s="619"/>
      <c r="FT1838" s="619"/>
      <c r="FU1838" s="619"/>
      <c r="FV1838" s="619"/>
      <c r="FW1838" s="619"/>
      <c r="FX1838" s="619"/>
      <c r="FY1838" s="619"/>
      <c r="FZ1838" s="619"/>
      <c r="GA1838" s="619"/>
      <c r="GB1838" s="619"/>
      <c r="GC1838" s="619"/>
      <c r="GD1838" s="619"/>
      <c r="GE1838" s="619"/>
      <c r="GF1838" s="619"/>
      <c r="GG1838" s="619"/>
      <c r="GH1838" s="619"/>
      <c r="GI1838" s="619"/>
      <c r="GJ1838" s="619"/>
      <c r="GK1838" s="619"/>
      <c r="GL1838" s="619"/>
      <c r="GM1838" s="619"/>
      <c r="GN1838" s="619"/>
      <c r="GO1838" s="619"/>
      <c r="GP1838" s="619"/>
      <c r="GQ1838" s="619"/>
      <c r="GR1838" s="619"/>
      <c r="GS1838" s="619"/>
      <c r="GT1838" s="619"/>
      <c r="GU1838" s="619"/>
      <c r="GV1838" s="619"/>
      <c r="GW1838" s="619"/>
      <c r="GX1838" s="619"/>
      <c r="GY1838" s="619"/>
      <c r="GZ1838" s="619"/>
      <c r="HA1838" s="619"/>
      <c r="HB1838" s="619"/>
      <c r="HC1838" s="619"/>
      <c r="HD1838" s="619"/>
      <c r="HE1838" s="619"/>
      <c r="HF1838" s="619"/>
      <c r="HG1838" s="619"/>
      <c r="HH1838" s="619"/>
      <c r="HI1838" s="619"/>
      <c r="HJ1838" s="619"/>
      <c r="HK1838" s="619"/>
      <c r="HL1838" s="619"/>
      <c r="HM1838" s="619"/>
      <c r="HN1838" s="619"/>
      <c r="HO1838" s="619"/>
      <c r="HP1838" s="619"/>
      <c r="HQ1838" s="619"/>
      <c r="HR1838" s="619"/>
      <c r="HS1838" s="619"/>
      <c r="HT1838" s="619"/>
      <c r="HU1838" s="619"/>
      <c r="HV1838" s="619"/>
      <c r="HW1838" s="619"/>
      <c r="HX1838" s="619"/>
      <c r="HY1838" s="619"/>
      <c r="HZ1838" s="619"/>
      <c r="IA1838" s="619"/>
      <c r="IB1838" s="619"/>
      <c r="IC1838" s="619"/>
      <c r="ID1838" s="619"/>
      <c r="IE1838" s="619"/>
      <c r="IF1838" s="619"/>
      <c r="IG1838" s="619"/>
      <c r="IH1838" s="619"/>
      <c r="II1838" s="619"/>
      <c r="IJ1838" s="619"/>
      <c r="IK1838" s="619"/>
      <c r="IL1838" s="619"/>
      <c r="IM1838" s="619"/>
      <c r="IN1838" s="619"/>
      <c r="IO1838" s="619"/>
      <c r="IP1838" s="619"/>
      <c r="IQ1838" s="619"/>
      <c r="IR1838" s="619"/>
      <c r="IS1838" s="619"/>
      <c r="IT1838" s="619"/>
      <c r="IU1838" s="619"/>
      <c r="IV1838" s="619"/>
      <c r="IW1838" s="619"/>
    </row>
    <row r="1839" spans="1:257" s="607" customFormat="1" hidden="1">
      <c r="A1839" s="686"/>
      <c r="B1839" s="604"/>
      <c r="C1839" s="604"/>
      <c r="D1839" s="605"/>
      <c r="E1839" s="605"/>
      <c r="F1839" s="605"/>
      <c r="H1839" s="608"/>
      <c r="I1839" s="609"/>
      <c r="J1839" s="610"/>
      <c r="K1839" s="611"/>
      <c r="L1839" s="611"/>
      <c r="M1839" s="611"/>
      <c r="N1839" s="611"/>
      <c r="O1839" s="613"/>
      <c r="P1839" s="613"/>
      <c r="Q1839" s="613"/>
      <c r="R1839" s="613"/>
      <c r="S1839" s="613"/>
      <c r="T1839" s="615"/>
      <c r="U1839" s="613"/>
      <c r="V1839" s="613"/>
      <c r="W1839" s="613"/>
      <c r="X1839" s="613"/>
      <c r="Y1839" s="613"/>
      <c r="Z1839" s="613"/>
      <c r="AA1839" s="611"/>
      <c r="AB1839" s="613"/>
      <c r="AC1839" s="613"/>
      <c r="AD1839" s="613"/>
      <c r="AE1839" s="613"/>
      <c r="AF1839" s="613"/>
      <c r="AG1839" s="613"/>
      <c r="AH1839" s="613"/>
      <c r="AI1839" s="611"/>
      <c r="AJ1839" s="613"/>
      <c r="AK1839" s="613"/>
      <c r="AL1839" s="613"/>
      <c r="AM1839" s="613"/>
      <c r="AN1839" s="613"/>
      <c r="AO1839" s="613"/>
      <c r="AP1839" s="613"/>
      <c r="AQ1839" s="613"/>
      <c r="AR1839" s="613"/>
      <c r="AS1839" s="613"/>
      <c r="AT1839" s="613"/>
      <c r="AU1839" s="830"/>
      <c r="AV1839" s="613"/>
      <c r="AW1839" s="613"/>
      <c r="AX1839" s="613"/>
      <c r="AY1839" s="613"/>
      <c r="AZ1839" s="613"/>
      <c r="BA1839" s="613"/>
      <c r="BB1839" s="613"/>
      <c r="BC1839" s="613"/>
      <c r="BD1839" s="613"/>
      <c r="BE1839" s="613"/>
      <c r="BF1839" s="613"/>
      <c r="BG1839" s="613"/>
      <c r="BH1839" s="613"/>
      <c r="BI1839" s="613"/>
      <c r="BJ1839" s="613"/>
      <c r="BK1839" s="613"/>
      <c r="BL1839" s="613"/>
      <c r="BM1839" s="611"/>
      <c r="BN1839" s="613"/>
      <c r="BO1839" s="613"/>
      <c r="BP1839" s="613"/>
      <c r="BQ1839" s="547"/>
      <c r="BR1839" s="622"/>
      <c r="BS1839" s="1548"/>
      <c r="BT1839" s="605"/>
      <c r="BU1839" s="621"/>
      <c r="BV1839" s="619"/>
      <c r="BW1839" s="619"/>
      <c r="BX1839" s="619"/>
      <c r="BZ1839" s="619"/>
      <c r="CA1839" s="619"/>
      <c r="CB1839" s="619"/>
      <c r="CC1839" s="619"/>
      <c r="CD1839" s="619"/>
      <c r="CE1839" s="619"/>
      <c r="CF1839" s="619"/>
      <c r="CG1839" s="619"/>
      <c r="CH1839" s="619"/>
      <c r="CI1839" s="619"/>
      <c r="CJ1839" s="619"/>
      <c r="CK1839" s="619"/>
      <c r="CL1839" s="619"/>
      <c r="CM1839" s="619"/>
      <c r="CN1839" s="619"/>
      <c r="CO1839" s="619"/>
      <c r="CP1839" s="619"/>
      <c r="CQ1839" s="619"/>
      <c r="CR1839" s="619"/>
      <c r="CS1839" s="619"/>
      <c r="CT1839" s="619"/>
      <c r="CU1839" s="619"/>
      <c r="CV1839" s="619"/>
      <c r="CW1839" s="619"/>
      <c r="CX1839" s="619"/>
      <c r="CY1839" s="619"/>
      <c r="CZ1839" s="619"/>
      <c r="DA1839" s="619"/>
      <c r="DB1839" s="619"/>
      <c r="DC1839" s="619"/>
      <c r="DD1839" s="619"/>
      <c r="DE1839" s="619"/>
      <c r="DF1839" s="619"/>
      <c r="DG1839" s="619"/>
      <c r="DH1839" s="619"/>
      <c r="DI1839" s="619"/>
      <c r="DJ1839" s="619"/>
      <c r="DK1839" s="619"/>
      <c r="DL1839" s="619"/>
      <c r="DM1839" s="619"/>
      <c r="DN1839" s="619"/>
      <c r="DO1839" s="619"/>
      <c r="DP1839" s="619"/>
      <c r="DQ1839" s="619"/>
      <c r="DR1839" s="619"/>
      <c r="DS1839" s="619"/>
      <c r="DT1839" s="619"/>
      <c r="DU1839" s="619"/>
      <c r="DV1839" s="619"/>
      <c r="DW1839" s="619"/>
      <c r="DX1839" s="619"/>
      <c r="DY1839" s="619"/>
      <c r="DZ1839" s="619"/>
      <c r="EA1839" s="619"/>
      <c r="EB1839" s="619"/>
      <c r="EC1839" s="619"/>
      <c r="ED1839" s="619"/>
      <c r="EE1839" s="619"/>
      <c r="EF1839" s="619"/>
      <c r="EG1839" s="619"/>
      <c r="EH1839" s="619"/>
      <c r="EI1839" s="619"/>
      <c r="EJ1839" s="619"/>
      <c r="EK1839" s="619"/>
      <c r="EL1839" s="619"/>
      <c r="EM1839" s="619"/>
      <c r="EN1839" s="619"/>
      <c r="EO1839" s="619"/>
      <c r="EP1839" s="619"/>
      <c r="EQ1839" s="619"/>
      <c r="ER1839" s="619"/>
      <c r="ES1839" s="619"/>
      <c r="ET1839" s="619"/>
      <c r="EU1839" s="619"/>
      <c r="EV1839" s="619"/>
      <c r="EW1839" s="619"/>
      <c r="EX1839" s="619"/>
      <c r="EY1839" s="619"/>
      <c r="EZ1839" s="619"/>
      <c r="FA1839" s="619"/>
      <c r="FB1839" s="619"/>
      <c r="FC1839" s="619"/>
      <c r="FD1839" s="619"/>
      <c r="FE1839" s="619"/>
      <c r="FF1839" s="619"/>
      <c r="FG1839" s="619"/>
      <c r="FH1839" s="619"/>
      <c r="FI1839" s="619"/>
      <c r="FJ1839" s="619"/>
      <c r="FK1839" s="619"/>
      <c r="FL1839" s="619"/>
      <c r="FM1839" s="619"/>
      <c r="FN1839" s="619"/>
      <c r="FO1839" s="619"/>
      <c r="FP1839" s="619"/>
      <c r="FQ1839" s="619"/>
      <c r="FR1839" s="619"/>
      <c r="FS1839" s="619"/>
      <c r="FT1839" s="619"/>
      <c r="FU1839" s="619"/>
      <c r="FV1839" s="619"/>
      <c r="FW1839" s="619"/>
      <c r="FX1839" s="619"/>
      <c r="FY1839" s="619"/>
      <c r="FZ1839" s="619"/>
      <c r="GA1839" s="619"/>
      <c r="GB1839" s="619"/>
      <c r="GC1839" s="619"/>
      <c r="GD1839" s="619"/>
      <c r="GE1839" s="619"/>
      <c r="GF1839" s="619"/>
      <c r="GG1839" s="619"/>
      <c r="GH1839" s="619"/>
      <c r="GI1839" s="619"/>
      <c r="GJ1839" s="619"/>
      <c r="GK1839" s="619"/>
      <c r="GL1839" s="619"/>
      <c r="GM1839" s="619"/>
      <c r="GN1839" s="619"/>
      <c r="GO1839" s="619"/>
      <c r="GP1839" s="619"/>
      <c r="GQ1839" s="619"/>
      <c r="GR1839" s="619"/>
      <c r="GS1839" s="619"/>
      <c r="GT1839" s="619"/>
      <c r="GU1839" s="619"/>
      <c r="GV1839" s="619"/>
      <c r="GW1839" s="619"/>
      <c r="GX1839" s="619"/>
      <c r="GY1839" s="619"/>
      <c r="GZ1839" s="619"/>
      <c r="HA1839" s="619"/>
      <c r="HB1839" s="619"/>
      <c r="HC1839" s="619"/>
      <c r="HD1839" s="619"/>
      <c r="HE1839" s="619"/>
      <c r="HF1839" s="619"/>
      <c r="HG1839" s="619"/>
      <c r="HH1839" s="619"/>
      <c r="HI1839" s="619"/>
      <c r="HJ1839" s="619"/>
      <c r="HK1839" s="619"/>
      <c r="HL1839" s="619"/>
      <c r="HM1839" s="619"/>
      <c r="HN1839" s="619"/>
      <c r="HO1839" s="619"/>
      <c r="HP1839" s="619"/>
      <c r="HQ1839" s="619"/>
      <c r="HR1839" s="619"/>
      <c r="HS1839" s="619"/>
      <c r="HT1839" s="619"/>
      <c r="HU1839" s="619"/>
      <c r="HV1839" s="619"/>
      <c r="HW1839" s="619"/>
      <c r="HX1839" s="619"/>
      <c r="HY1839" s="619"/>
      <c r="HZ1839" s="619"/>
      <c r="IA1839" s="619"/>
      <c r="IB1839" s="619"/>
      <c r="IC1839" s="619"/>
      <c r="ID1839" s="619"/>
      <c r="IE1839" s="619"/>
      <c r="IF1839" s="619"/>
      <c r="IG1839" s="619"/>
      <c r="IH1839" s="619"/>
      <c r="II1839" s="619"/>
      <c r="IJ1839" s="619"/>
      <c r="IK1839" s="619"/>
      <c r="IL1839" s="619"/>
      <c r="IM1839" s="619"/>
      <c r="IN1839" s="619"/>
      <c r="IO1839" s="619"/>
      <c r="IP1839" s="619"/>
      <c r="IQ1839" s="619"/>
      <c r="IR1839" s="619"/>
      <c r="IS1839" s="619"/>
      <c r="IT1839" s="619"/>
      <c r="IU1839" s="619"/>
      <c r="IV1839" s="619"/>
      <c r="IW1839" s="619"/>
    </row>
    <row r="1840" spans="1:257" s="607" customFormat="1" hidden="1">
      <c r="A1840" s="686"/>
      <c r="B1840" s="604"/>
      <c r="C1840" s="604"/>
      <c r="D1840" s="605"/>
      <c r="E1840" s="605"/>
      <c r="F1840" s="605"/>
      <c r="H1840" s="608"/>
      <c r="I1840" s="609"/>
      <c r="J1840" s="610"/>
      <c r="K1840" s="611"/>
      <c r="L1840" s="611"/>
      <c r="M1840" s="611"/>
      <c r="N1840" s="611"/>
      <c r="O1840" s="613"/>
      <c r="P1840" s="613"/>
      <c r="Q1840" s="613"/>
      <c r="R1840" s="613"/>
      <c r="S1840" s="613"/>
      <c r="T1840" s="615"/>
      <c r="U1840" s="613"/>
      <c r="V1840" s="613"/>
      <c r="W1840" s="613"/>
      <c r="X1840" s="613"/>
      <c r="Y1840" s="613"/>
      <c r="Z1840" s="613"/>
      <c r="AA1840" s="611"/>
      <c r="AB1840" s="613"/>
      <c r="AC1840" s="613"/>
      <c r="AD1840" s="613"/>
      <c r="AE1840" s="613"/>
      <c r="AF1840" s="613"/>
      <c r="AG1840" s="613"/>
      <c r="AH1840" s="613"/>
      <c r="AI1840" s="611"/>
      <c r="AJ1840" s="613"/>
      <c r="AK1840" s="613"/>
      <c r="AL1840" s="613"/>
      <c r="AM1840" s="613"/>
      <c r="AN1840" s="613"/>
      <c r="AO1840" s="613"/>
      <c r="AP1840" s="613"/>
      <c r="AQ1840" s="613"/>
      <c r="AR1840" s="613"/>
      <c r="AS1840" s="613"/>
      <c r="AT1840" s="613"/>
      <c r="AU1840" s="830"/>
      <c r="AV1840" s="613"/>
      <c r="AW1840" s="613"/>
      <c r="AX1840" s="613"/>
      <c r="AY1840" s="613"/>
      <c r="AZ1840" s="613"/>
      <c r="BA1840" s="613"/>
      <c r="BB1840" s="613"/>
      <c r="BC1840" s="613"/>
      <c r="BD1840" s="613"/>
      <c r="BE1840" s="613"/>
      <c r="BF1840" s="613"/>
      <c r="BG1840" s="613"/>
      <c r="BH1840" s="613"/>
      <c r="BI1840" s="613"/>
      <c r="BJ1840" s="613"/>
      <c r="BK1840" s="613"/>
      <c r="BL1840" s="613"/>
      <c r="BM1840" s="611"/>
      <c r="BN1840" s="613"/>
      <c r="BO1840" s="613"/>
      <c r="BP1840" s="613"/>
      <c r="BQ1840" s="547"/>
      <c r="BR1840" s="622"/>
      <c r="BS1840" s="1548"/>
      <c r="BT1840" s="605"/>
      <c r="BU1840" s="621"/>
      <c r="BV1840" s="619"/>
      <c r="BW1840" s="619"/>
      <c r="BX1840" s="619"/>
      <c r="BZ1840" s="619"/>
      <c r="CA1840" s="619"/>
      <c r="CB1840" s="619"/>
      <c r="CC1840" s="619"/>
      <c r="CD1840" s="619"/>
      <c r="CE1840" s="619"/>
      <c r="CF1840" s="619"/>
      <c r="CG1840" s="619"/>
      <c r="CH1840" s="619"/>
      <c r="CI1840" s="619"/>
      <c r="CJ1840" s="619"/>
      <c r="CK1840" s="619"/>
      <c r="CL1840" s="619"/>
      <c r="CM1840" s="619"/>
      <c r="CN1840" s="619"/>
      <c r="CO1840" s="619"/>
      <c r="CP1840" s="619"/>
      <c r="CQ1840" s="619"/>
      <c r="CR1840" s="619"/>
      <c r="CS1840" s="619"/>
      <c r="CT1840" s="619"/>
      <c r="CU1840" s="619"/>
      <c r="CV1840" s="619"/>
      <c r="CW1840" s="619"/>
      <c r="CX1840" s="619"/>
      <c r="CY1840" s="619"/>
      <c r="CZ1840" s="619"/>
      <c r="DA1840" s="619"/>
      <c r="DB1840" s="619"/>
      <c r="DC1840" s="619"/>
      <c r="DD1840" s="619"/>
      <c r="DE1840" s="619"/>
      <c r="DF1840" s="619"/>
      <c r="DG1840" s="619"/>
      <c r="DH1840" s="619"/>
      <c r="DI1840" s="619"/>
      <c r="DJ1840" s="619"/>
      <c r="DK1840" s="619"/>
      <c r="DL1840" s="619"/>
      <c r="DM1840" s="619"/>
      <c r="DN1840" s="619"/>
      <c r="DO1840" s="619"/>
      <c r="DP1840" s="619"/>
      <c r="DQ1840" s="619"/>
      <c r="DR1840" s="619"/>
      <c r="DS1840" s="619"/>
      <c r="DT1840" s="619"/>
      <c r="DU1840" s="619"/>
      <c r="DV1840" s="619"/>
      <c r="DW1840" s="619"/>
      <c r="DX1840" s="619"/>
      <c r="DY1840" s="619"/>
      <c r="DZ1840" s="619"/>
      <c r="EA1840" s="619"/>
      <c r="EB1840" s="619"/>
      <c r="EC1840" s="619"/>
      <c r="ED1840" s="619"/>
      <c r="EE1840" s="619"/>
      <c r="EF1840" s="619"/>
      <c r="EG1840" s="619"/>
      <c r="EH1840" s="619"/>
      <c r="EI1840" s="619"/>
      <c r="EJ1840" s="619"/>
      <c r="EK1840" s="619"/>
      <c r="EL1840" s="619"/>
      <c r="EM1840" s="619"/>
      <c r="EN1840" s="619"/>
      <c r="EO1840" s="619"/>
      <c r="EP1840" s="619"/>
      <c r="EQ1840" s="619"/>
      <c r="ER1840" s="619"/>
      <c r="ES1840" s="619"/>
      <c r="ET1840" s="619"/>
      <c r="EU1840" s="619"/>
      <c r="EV1840" s="619"/>
      <c r="EW1840" s="619"/>
      <c r="EX1840" s="619"/>
      <c r="EY1840" s="619"/>
      <c r="EZ1840" s="619"/>
      <c r="FA1840" s="619"/>
      <c r="FB1840" s="619"/>
      <c r="FC1840" s="619"/>
      <c r="FD1840" s="619"/>
      <c r="FE1840" s="619"/>
      <c r="FF1840" s="619"/>
      <c r="FG1840" s="619"/>
      <c r="FH1840" s="619"/>
      <c r="FI1840" s="619"/>
      <c r="FJ1840" s="619"/>
      <c r="FK1840" s="619"/>
      <c r="FL1840" s="619"/>
      <c r="FM1840" s="619"/>
      <c r="FN1840" s="619"/>
      <c r="FO1840" s="619"/>
      <c r="FP1840" s="619"/>
      <c r="FQ1840" s="619"/>
      <c r="FR1840" s="619"/>
      <c r="FS1840" s="619"/>
      <c r="FT1840" s="619"/>
      <c r="FU1840" s="619"/>
      <c r="FV1840" s="619"/>
      <c r="FW1840" s="619"/>
      <c r="FX1840" s="619"/>
      <c r="FY1840" s="619"/>
      <c r="FZ1840" s="619"/>
      <c r="GA1840" s="619"/>
      <c r="GB1840" s="619"/>
      <c r="GC1840" s="619"/>
      <c r="GD1840" s="619"/>
      <c r="GE1840" s="619"/>
      <c r="GF1840" s="619"/>
      <c r="GG1840" s="619"/>
      <c r="GH1840" s="619"/>
      <c r="GI1840" s="619"/>
      <c r="GJ1840" s="619"/>
      <c r="GK1840" s="619"/>
      <c r="GL1840" s="619"/>
      <c r="GM1840" s="619"/>
      <c r="GN1840" s="619"/>
      <c r="GO1840" s="619"/>
      <c r="GP1840" s="619"/>
      <c r="GQ1840" s="619"/>
      <c r="GR1840" s="619"/>
      <c r="GS1840" s="619"/>
      <c r="GT1840" s="619"/>
      <c r="GU1840" s="619"/>
      <c r="GV1840" s="619"/>
      <c r="GW1840" s="619"/>
      <c r="GX1840" s="619"/>
      <c r="GY1840" s="619"/>
      <c r="GZ1840" s="619"/>
      <c r="HA1840" s="619"/>
      <c r="HB1840" s="619"/>
      <c r="HC1840" s="619"/>
      <c r="HD1840" s="619"/>
      <c r="HE1840" s="619"/>
      <c r="HF1840" s="619"/>
      <c r="HG1840" s="619"/>
      <c r="HH1840" s="619"/>
      <c r="HI1840" s="619"/>
      <c r="HJ1840" s="619"/>
      <c r="HK1840" s="619"/>
      <c r="HL1840" s="619"/>
      <c r="HM1840" s="619"/>
      <c r="HN1840" s="619"/>
      <c r="HO1840" s="619"/>
      <c r="HP1840" s="619"/>
      <c r="HQ1840" s="619"/>
      <c r="HR1840" s="619"/>
      <c r="HS1840" s="619"/>
      <c r="HT1840" s="619"/>
      <c r="HU1840" s="619"/>
      <c r="HV1840" s="619"/>
      <c r="HW1840" s="619"/>
      <c r="HX1840" s="619"/>
      <c r="HY1840" s="619"/>
      <c r="HZ1840" s="619"/>
      <c r="IA1840" s="619"/>
      <c r="IB1840" s="619"/>
      <c r="IC1840" s="619"/>
      <c r="ID1840" s="619"/>
      <c r="IE1840" s="619"/>
      <c r="IF1840" s="619"/>
      <c r="IG1840" s="619"/>
      <c r="IH1840" s="619"/>
      <c r="II1840" s="619"/>
      <c r="IJ1840" s="619"/>
      <c r="IK1840" s="619"/>
      <c r="IL1840" s="619"/>
      <c r="IM1840" s="619"/>
      <c r="IN1840" s="619"/>
      <c r="IO1840" s="619"/>
      <c r="IP1840" s="619"/>
      <c r="IQ1840" s="619"/>
      <c r="IR1840" s="619"/>
      <c r="IS1840" s="619"/>
      <c r="IT1840" s="619"/>
      <c r="IU1840" s="619"/>
      <c r="IV1840" s="619"/>
      <c r="IW1840" s="619"/>
    </row>
    <row r="1841" spans="1:257" s="607" customFormat="1" hidden="1">
      <c r="A1841" s="686"/>
      <c r="B1841" s="604"/>
      <c r="C1841" s="604"/>
      <c r="D1841" s="605"/>
      <c r="E1841" s="605"/>
      <c r="F1841" s="605"/>
      <c r="H1841" s="608"/>
      <c r="I1841" s="609"/>
      <c r="J1841" s="610"/>
      <c r="K1841" s="611"/>
      <c r="L1841" s="611"/>
      <c r="M1841" s="611"/>
      <c r="N1841" s="611"/>
      <c r="O1841" s="613"/>
      <c r="P1841" s="613"/>
      <c r="Q1841" s="613"/>
      <c r="R1841" s="613"/>
      <c r="S1841" s="613"/>
      <c r="T1841" s="615"/>
      <c r="U1841" s="613"/>
      <c r="V1841" s="613"/>
      <c r="W1841" s="613"/>
      <c r="X1841" s="613"/>
      <c r="Y1841" s="613"/>
      <c r="Z1841" s="613"/>
      <c r="AA1841" s="611"/>
      <c r="AB1841" s="613"/>
      <c r="AC1841" s="613"/>
      <c r="AD1841" s="613"/>
      <c r="AE1841" s="613"/>
      <c r="AF1841" s="613"/>
      <c r="AG1841" s="613"/>
      <c r="AH1841" s="613"/>
      <c r="AI1841" s="611"/>
      <c r="AJ1841" s="613"/>
      <c r="AK1841" s="613"/>
      <c r="AL1841" s="613"/>
      <c r="AM1841" s="613"/>
      <c r="AN1841" s="613"/>
      <c r="AO1841" s="613"/>
      <c r="AP1841" s="613"/>
      <c r="AQ1841" s="613"/>
      <c r="AR1841" s="613"/>
      <c r="AS1841" s="613"/>
      <c r="AT1841" s="613"/>
      <c r="AU1841" s="830"/>
      <c r="AV1841" s="613"/>
      <c r="AW1841" s="613"/>
      <c r="AX1841" s="613"/>
      <c r="AY1841" s="613"/>
      <c r="AZ1841" s="613"/>
      <c r="BA1841" s="613"/>
      <c r="BB1841" s="613"/>
      <c r="BC1841" s="613"/>
      <c r="BD1841" s="613"/>
      <c r="BE1841" s="613"/>
      <c r="BF1841" s="613"/>
      <c r="BG1841" s="613"/>
      <c r="BH1841" s="613"/>
      <c r="BI1841" s="613"/>
      <c r="BJ1841" s="613"/>
      <c r="BK1841" s="613"/>
      <c r="BL1841" s="613"/>
      <c r="BM1841" s="611"/>
      <c r="BN1841" s="613"/>
      <c r="BO1841" s="613"/>
      <c r="BP1841" s="613"/>
      <c r="BQ1841" s="547"/>
      <c r="BR1841" s="622"/>
      <c r="BS1841" s="1548"/>
      <c r="BT1841" s="605"/>
      <c r="BU1841" s="621"/>
      <c r="BV1841" s="619"/>
      <c r="BW1841" s="619"/>
      <c r="BX1841" s="619"/>
      <c r="BZ1841" s="619"/>
      <c r="CA1841" s="619"/>
      <c r="CB1841" s="619"/>
      <c r="CC1841" s="619"/>
      <c r="CD1841" s="619"/>
      <c r="CE1841" s="619"/>
      <c r="CF1841" s="619"/>
      <c r="CG1841" s="619"/>
      <c r="CH1841" s="619"/>
      <c r="CI1841" s="619"/>
      <c r="CJ1841" s="619"/>
      <c r="CK1841" s="619"/>
      <c r="CL1841" s="619"/>
      <c r="CM1841" s="619"/>
      <c r="CN1841" s="619"/>
      <c r="CO1841" s="619"/>
      <c r="CP1841" s="619"/>
      <c r="CQ1841" s="619"/>
      <c r="CR1841" s="619"/>
      <c r="CS1841" s="619"/>
      <c r="CT1841" s="619"/>
      <c r="CU1841" s="619"/>
      <c r="CV1841" s="619"/>
      <c r="CW1841" s="619"/>
      <c r="CX1841" s="619"/>
      <c r="CY1841" s="619"/>
      <c r="CZ1841" s="619"/>
      <c r="DA1841" s="619"/>
      <c r="DB1841" s="619"/>
      <c r="DC1841" s="619"/>
      <c r="DD1841" s="619"/>
      <c r="DE1841" s="619"/>
      <c r="DF1841" s="619"/>
      <c r="DG1841" s="619"/>
      <c r="DH1841" s="619"/>
      <c r="DI1841" s="619"/>
      <c r="DJ1841" s="619"/>
      <c r="DK1841" s="619"/>
      <c r="DL1841" s="619"/>
      <c r="DM1841" s="619"/>
      <c r="DN1841" s="619"/>
      <c r="DO1841" s="619"/>
      <c r="DP1841" s="619"/>
      <c r="DQ1841" s="619"/>
      <c r="DR1841" s="619"/>
      <c r="DS1841" s="619"/>
      <c r="DT1841" s="619"/>
      <c r="DU1841" s="619"/>
      <c r="DV1841" s="619"/>
      <c r="DW1841" s="619"/>
      <c r="DX1841" s="619"/>
      <c r="DY1841" s="619"/>
      <c r="DZ1841" s="619"/>
      <c r="EA1841" s="619"/>
      <c r="EB1841" s="619"/>
      <c r="EC1841" s="619"/>
      <c r="ED1841" s="619"/>
      <c r="EE1841" s="619"/>
      <c r="EF1841" s="619"/>
      <c r="EG1841" s="619"/>
      <c r="EH1841" s="619"/>
      <c r="EI1841" s="619"/>
      <c r="EJ1841" s="619"/>
      <c r="EK1841" s="619"/>
      <c r="EL1841" s="619"/>
      <c r="EM1841" s="619"/>
      <c r="EN1841" s="619"/>
      <c r="EO1841" s="619"/>
      <c r="EP1841" s="619"/>
      <c r="EQ1841" s="619"/>
      <c r="ER1841" s="619"/>
      <c r="ES1841" s="619"/>
      <c r="ET1841" s="619"/>
      <c r="EU1841" s="619"/>
      <c r="EV1841" s="619"/>
      <c r="EW1841" s="619"/>
      <c r="EX1841" s="619"/>
      <c r="EY1841" s="619"/>
      <c r="EZ1841" s="619"/>
      <c r="FA1841" s="619"/>
      <c r="FB1841" s="619"/>
      <c r="FC1841" s="619"/>
      <c r="FD1841" s="619"/>
      <c r="FE1841" s="619"/>
      <c r="FF1841" s="619"/>
      <c r="FG1841" s="619"/>
      <c r="FH1841" s="619"/>
      <c r="FI1841" s="619"/>
      <c r="FJ1841" s="619"/>
      <c r="FK1841" s="619"/>
      <c r="FL1841" s="619"/>
      <c r="FM1841" s="619"/>
      <c r="FN1841" s="619"/>
      <c r="FO1841" s="619"/>
      <c r="FP1841" s="619"/>
      <c r="FQ1841" s="619"/>
      <c r="FR1841" s="619"/>
      <c r="FS1841" s="619"/>
      <c r="FT1841" s="619"/>
      <c r="FU1841" s="619"/>
      <c r="FV1841" s="619"/>
      <c r="FW1841" s="619"/>
      <c r="FX1841" s="619"/>
      <c r="FY1841" s="619"/>
      <c r="FZ1841" s="619"/>
      <c r="GA1841" s="619"/>
      <c r="GB1841" s="619"/>
      <c r="GC1841" s="619"/>
      <c r="GD1841" s="619"/>
      <c r="GE1841" s="619"/>
      <c r="GF1841" s="619"/>
      <c r="GG1841" s="619"/>
      <c r="GH1841" s="619"/>
      <c r="GI1841" s="619"/>
      <c r="GJ1841" s="619"/>
      <c r="GK1841" s="619"/>
      <c r="GL1841" s="619"/>
      <c r="GM1841" s="619"/>
      <c r="GN1841" s="619"/>
      <c r="GO1841" s="619"/>
      <c r="GP1841" s="619"/>
      <c r="GQ1841" s="619"/>
      <c r="GR1841" s="619"/>
      <c r="GS1841" s="619"/>
      <c r="GT1841" s="619"/>
      <c r="GU1841" s="619"/>
      <c r="GV1841" s="619"/>
      <c r="GW1841" s="619"/>
      <c r="GX1841" s="619"/>
      <c r="GY1841" s="619"/>
      <c r="GZ1841" s="619"/>
      <c r="HA1841" s="619"/>
      <c r="HB1841" s="619"/>
      <c r="HC1841" s="619"/>
      <c r="HD1841" s="619"/>
      <c r="HE1841" s="619"/>
      <c r="HF1841" s="619"/>
      <c r="HG1841" s="619"/>
      <c r="HH1841" s="619"/>
      <c r="HI1841" s="619"/>
      <c r="HJ1841" s="619"/>
      <c r="HK1841" s="619"/>
      <c r="HL1841" s="619"/>
      <c r="HM1841" s="619"/>
      <c r="HN1841" s="619"/>
      <c r="HO1841" s="619"/>
      <c r="HP1841" s="619"/>
      <c r="HQ1841" s="619"/>
      <c r="HR1841" s="619"/>
      <c r="HS1841" s="619"/>
      <c r="HT1841" s="619"/>
      <c r="HU1841" s="619"/>
      <c r="HV1841" s="619"/>
      <c r="HW1841" s="619"/>
      <c r="HX1841" s="619"/>
      <c r="HY1841" s="619"/>
      <c r="HZ1841" s="619"/>
      <c r="IA1841" s="619"/>
      <c r="IB1841" s="619"/>
      <c r="IC1841" s="619"/>
      <c r="ID1841" s="619"/>
      <c r="IE1841" s="619"/>
      <c r="IF1841" s="619"/>
      <c r="IG1841" s="619"/>
      <c r="IH1841" s="619"/>
      <c r="II1841" s="619"/>
      <c r="IJ1841" s="619"/>
      <c r="IK1841" s="619"/>
      <c r="IL1841" s="619"/>
      <c r="IM1841" s="619"/>
      <c r="IN1841" s="619"/>
      <c r="IO1841" s="619"/>
      <c r="IP1841" s="619"/>
      <c r="IQ1841" s="619"/>
      <c r="IR1841" s="619"/>
      <c r="IS1841" s="619"/>
      <c r="IT1841" s="619"/>
      <c r="IU1841" s="619"/>
      <c r="IV1841" s="619"/>
      <c r="IW1841" s="619"/>
    </row>
    <row r="1842" spans="1:257" s="607" customFormat="1" hidden="1">
      <c r="A1842" s="686"/>
      <c r="B1842" s="604"/>
      <c r="C1842" s="604"/>
      <c r="D1842" s="605"/>
      <c r="E1842" s="605"/>
      <c r="F1842" s="605"/>
      <c r="H1842" s="608"/>
      <c r="I1842" s="609"/>
      <c r="J1842" s="610"/>
      <c r="K1842" s="611"/>
      <c r="L1842" s="611"/>
      <c r="M1842" s="611"/>
      <c r="N1842" s="611"/>
      <c r="O1842" s="613"/>
      <c r="P1842" s="613"/>
      <c r="Q1842" s="613"/>
      <c r="R1842" s="613"/>
      <c r="S1842" s="613"/>
      <c r="T1842" s="615"/>
      <c r="U1842" s="613"/>
      <c r="V1842" s="613"/>
      <c r="W1842" s="613"/>
      <c r="X1842" s="613"/>
      <c r="Y1842" s="613"/>
      <c r="Z1842" s="613"/>
      <c r="AA1842" s="611"/>
      <c r="AB1842" s="613"/>
      <c r="AC1842" s="613"/>
      <c r="AD1842" s="613"/>
      <c r="AE1842" s="613"/>
      <c r="AF1842" s="613"/>
      <c r="AG1842" s="613"/>
      <c r="AH1842" s="613"/>
      <c r="AI1842" s="611"/>
      <c r="AJ1842" s="613"/>
      <c r="AK1842" s="613"/>
      <c r="AL1842" s="613"/>
      <c r="AM1842" s="613"/>
      <c r="AN1842" s="613"/>
      <c r="AO1842" s="613"/>
      <c r="AP1842" s="613"/>
      <c r="AQ1842" s="613"/>
      <c r="AR1842" s="613"/>
      <c r="AS1842" s="613"/>
      <c r="AT1842" s="613"/>
      <c r="AU1842" s="830"/>
      <c r="AV1842" s="613"/>
      <c r="AW1842" s="613"/>
      <c r="AX1842" s="613"/>
      <c r="AY1842" s="613"/>
      <c r="AZ1842" s="613"/>
      <c r="BA1842" s="613"/>
      <c r="BB1842" s="613"/>
      <c r="BC1842" s="613"/>
      <c r="BD1842" s="613"/>
      <c r="BE1842" s="613"/>
      <c r="BF1842" s="613"/>
      <c r="BG1842" s="613"/>
      <c r="BH1842" s="613"/>
      <c r="BI1842" s="613"/>
      <c r="BJ1842" s="613"/>
      <c r="BK1842" s="613"/>
      <c r="BL1842" s="613"/>
      <c r="BM1842" s="611"/>
      <c r="BN1842" s="613"/>
      <c r="BO1842" s="613"/>
      <c r="BP1842" s="613"/>
      <c r="BQ1842" s="547"/>
      <c r="BR1842" s="622"/>
      <c r="BS1842" s="1548"/>
      <c r="BT1842" s="605"/>
      <c r="BU1842" s="621"/>
      <c r="BV1842" s="619"/>
      <c r="BW1842" s="619"/>
      <c r="BX1842" s="619"/>
      <c r="BZ1842" s="619"/>
      <c r="CA1842" s="619"/>
      <c r="CB1842" s="619"/>
      <c r="CC1842" s="619"/>
      <c r="CD1842" s="619"/>
      <c r="CE1842" s="619"/>
      <c r="CF1842" s="619"/>
      <c r="CG1842" s="619"/>
      <c r="CH1842" s="619"/>
      <c r="CI1842" s="619"/>
      <c r="CJ1842" s="619"/>
      <c r="CK1842" s="619"/>
      <c r="CL1842" s="619"/>
      <c r="CM1842" s="619"/>
      <c r="CN1842" s="619"/>
      <c r="CO1842" s="619"/>
      <c r="CP1842" s="619"/>
      <c r="CQ1842" s="619"/>
      <c r="CR1842" s="619"/>
      <c r="CS1842" s="619"/>
      <c r="CT1842" s="619"/>
      <c r="CU1842" s="619"/>
      <c r="CV1842" s="619"/>
      <c r="CW1842" s="619"/>
      <c r="CX1842" s="619"/>
      <c r="CY1842" s="619"/>
      <c r="CZ1842" s="619"/>
      <c r="DA1842" s="619"/>
      <c r="DB1842" s="619"/>
      <c r="DC1842" s="619"/>
      <c r="DD1842" s="619"/>
      <c r="DE1842" s="619"/>
      <c r="DF1842" s="619"/>
      <c r="DG1842" s="619"/>
      <c r="DH1842" s="619"/>
      <c r="DI1842" s="619"/>
      <c r="DJ1842" s="619"/>
      <c r="DK1842" s="619"/>
      <c r="DL1842" s="619"/>
      <c r="DM1842" s="619"/>
      <c r="DN1842" s="619"/>
      <c r="DO1842" s="619"/>
      <c r="DP1842" s="619"/>
      <c r="DQ1842" s="619"/>
      <c r="DR1842" s="619"/>
      <c r="DS1842" s="619"/>
      <c r="DT1842" s="619"/>
      <c r="DU1842" s="619"/>
      <c r="DV1842" s="619"/>
      <c r="DW1842" s="619"/>
      <c r="DX1842" s="619"/>
      <c r="DY1842" s="619"/>
      <c r="DZ1842" s="619"/>
      <c r="EA1842" s="619"/>
      <c r="EB1842" s="619"/>
      <c r="EC1842" s="619"/>
      <c r="ED1842" s="619"/>
      <c r="EE1842" s="619"/>
      <c r="EF1842" s="619"/>
      <c r="EG1842" s="619"/>
      <c r="EH1842" s="619"/>
      <c r="EI1842" s="619"/>
      <c r="EJ1842" s="619"/>
      <c r="EK1842" s="619"/>
      <c r="EL1842" s="619"/>
      <c r="EM1842" s="619"/>
      <c r="EN1842" s="619"/>
      <c r="EO1842" s="619"/>
      <c r="EP1842" s="619"/>
      <c r="EQ1842" s="619"/>
      <c r="ER1842" s="619"/>
      <c r="ES1842" s="619"/>
      <c r="ET1842" s="619"/>
      <c r="EU1842" s="619"/>
      <c r="EV1842" s="619"/>
      <c r="EW1842" s="619"/>
      <c r="EX1842" s="619"/>
      <c r="EY1842" s="619"/>
      <c r="EZ1842" s="619"/>
      <c r="FA1842" s="619"/>
      <c r="FB1842" s="619"/>
      <c r="FC1842" s="619"/>
      <c r="FD1842" s="619"/>
      <c r="FE1842" s="619"/>
      <c r="FF1842" s="619"/>
      <c r="FG1842" s="619"/>
      <c r="FH1842" s="619"/>
      <c r="FI1842" s="619"/>
      <c r="FJ1842" s="619"/>
      <c r="FK1842" s="619"/>
      <c r="FL1842" s="619"/>
      <c r="FM1842" s="619"/>
      <c r="FN1842" s="619"/>
      <c r="FO1842" s="619"/>
      <c r="FP1842" s="619"/>
      <c r="FQ1842" s="619"/>
      <c r="FR1842" s="619"/>
      <c r="FS1842" s="619"/>
      <c r="FT1842" s="619"/>
      <c r="FU1842" s="619"/>
      <c r="FV1842" s="619"/>
      <c r="FW1842" s="619"/>
      <c r="FX1842" s="619"/>
      <c r="FY1842" s="619"/>
      <c r="FZ1842" s="619"/>
      <c r="GA1842" s="619"/>
      <c r="GB1842" s="619"/>
      <c r="GC1842" s="619"/>
      <c r="GD1842" s="619"/>
      <c r="GE1842" s="619"/>
      <c r="GF1842" s="619"/>
      <c r="GG1842" s="619"/>
      <c r="GH1842" s="619"/>
      <c r="GI1842" s="619"/>
      <c r="GJ1842" s="619"/>
      <c r="GK1842" s="619"/>
      <c r="GL1842" s="619"/>
      <c r="GM1842" s="619"/>
      <c r="GN1842" s="619"/>
      <c r="GO1842" s="619"/>
      <c r="GP1842" s="619"/>
      <c r="GQ1842" s="619"/>
      <c r="GR1842" s="619"/>
      <c r="GS1842" s="619"/>
      <c r="GT1842" s="619"/>
      <c r="GU1842" s="619"/>
      <c r="GV1842" s="619"/>
      <c r="GW1842" s="619"/>
      <c r="GX1842" s="619"/>
      <c r="GY1842" s="619"/>
      <c r="GZ1842" s="619"/>
      <c r="HA1842" s="619"/>
      <c r="HB1842" s="619"/>
      <c r="HC1842" s="619"/>
      <c r="HD1842" s="619"/>
      <c r="HE1842" s="619"/>
      <c r="HF1842" s="619"/>
      <c r="HG1842" s="619"/>
      <c r="HH1842" s="619"/>
      <c r="HI1842" s="619"/>
      <c r="HJ1842" s="619"/>
      <c r="HK1842" s="619"/>
      <c r="HL1842" s="619"/>
      <c r="HM1842" s="619"/>
      <c r="HN1842" s="619"/>
      <c r="HO1842" s="619"/>
      <c r="HP1842" s="619"/>
      <c r="HQ1842" s="619"/>
      <c r="HR1842" s="619"/>
      <c r="HS1842" s="619"/>
      <c r="HT1842" s="619"/>
      <c r="HU1842" s="619"/>
      <c r="HV1842" s="619"/>
      <c r="HW1842" s="619"/>
      <c r="HX1842" s="619"/>
      <c r="HY1842" s="619"/>
      <c r="HZ1842" s="619"/>
      <c r="IA1842" s="619"/>
      <c r="IB1842" s="619"/>
      <c r="IC1842" s="619"/>
      <c r="ID1842" s="619"/>
      <c r="IE1842" s="619"/>
      <c r="IF1842" s="619"/>
      <c r="IG1842" s="619"/>
      <c r="IH1842" s="619"/>
      <c r="II1842" s="619"/>
      <c r="IJ1842" s="619"/>
      <c r="IK1842" s="619"/>
      <c r="IL1842" s="619"/>
      <c r="IM1842" s="619"/>
      <c r="IN1842" s="619"/>
      <c r="IO1842" s="619"/>
      <c r="IP1842" s="619"/>
      <c r="IQ1842" s="619"/>
      <c r="IR1842" s="619"/>
      <c r="IS1842" s="619"/>
      <c r="IT1842" s="619"/>
      <c r="IU1842" s="619"/>
      <c r="IV1842" s="619"/>
      <c r="IW1842" s="619"/>
    </row>
    <row r="1843" spans="1:257" s="607" customFormat="1" hidden="1">
      <c r="A1843" s="686"/>
      <c r="B1843" s="604"/>
      <c r="C1843" s="604"/>
      <c r="D1843" s="605"/>
      <c r="E1843" s="605"/>
      <c r="F1843" s="605"/>
      <c r="H1843" s="608"/>
      <c r="I1843" s="609"/>
      <c r="J1843" s="610"/>
      <c r="K1843" s="611"/>
      <c r="L1843" s="611"/>
      <c r="M1843" s="611"/>
      <c r="N1843" s="611"/>
      <c r="O1843" s="613"/>
      <c r="P1843" s="613"/>
      <c r="Q1843" s="613"/>
      <c r="R1843" s="613"/>
      <c r="S1843" s="613"/>
      <c r="T1843" s="615"/>
      <c r="U1843" s="613"/>
      <c r="V1843" s="613"/>
      <c r="W1843" s="613"/>
      <c r="X1843" s="613"/>
      <c r="Y1843" s="613"/>
      <c r="Z1843" s="613"/>
      <c r="AA1843" s="611"/>
      <c r="AB1843" s="613"/>
      <c r="AC1843" s="613"/>
      <c r="AD1843" s="613"/>
      <c r="AE1843" s="613"/>
      <c r="AF1843" s="613"/>
      <c r="AG1843" s="613"/>
      <c r="AH1843" s="613"/>
      <c r="AI1843" s="611"/>
      <c r="AJ1843" s="613"/>
      <c r="AK1843" s="613"/>
      <c r="AL1843" s="613"/>
      <c r="AM1843" s="613"/>
      <c r="AN1843" s="613"/>
      <c r="AO1843" s="613"/>
      <c r="AP1843" s="613"/>
      <c r="AQ1843" s="613"/>
      <c r="AR1843" s="613"/>
      <c r="AS1843" s="613"/>
      <c r="AT1843" s="613"/>
      <c r="AU1843" s="830"/>
      <c r="AV1843" s="613"/>
      <c r="AW1843" s="613"/>
      <c r="AX1843" s="613"/>
      <c r="AY1843" s="613"/>
      <c r="AZ1843" s="613"/>
      <c r="BA1843" s="613"/>
      <c r="BB1843" s="613"/>
      <c r="BC1843" s="613"/>
      <c r="BD1843" s="613"/>
      <c r="BE1843" s="613"/>
      <c r="BF1843" s="613"/>
      <c r="BG1843" s="613"/>
      <c r="BH1843" s="613"/>
      <c r="BI1843" s="613"/>
      <c r="BJ1843" s="613"/>
      <c r="BK1843" s="613"/>
      <c r="BL1843" s="613"/>
      <c r="BM1843" s="611"/>
      <c r="BN1843" s="613"/>
      <c r="BO1843" s="613"/>
      <c r="BP1843" s="613"/>
      <c r="BQ1843" s="547"/>
      <c r="BR1843" s="622"/>
      <c r="BS1843" s="1548"/>
      <c r="BT1843" s="605"/>
      <c r="BU1843" s="621"/>
      <c r="BV1843" s="619"/>
      <c r="BW1843" s="619"/>
      <c r="BX1843" s="619"/>
      <c r="BZ1843" s="619"/>
      <c r="CA1843" s="619"/>
      <c r="CB1843" s="619"/>
      <c r="CC1843" s="619"/>
      <c r="CD1843" s="619"/>
      <c r="CE1843" s="619"/>
      <c r="CF1843" s="619"/>
      <c r="CG1843" s="619"/>
      <c r="CH1843" s="619"/>
      <c r="CI1843" s="619"/>
      <c r="CJ1843" s="619"/>
      <c r="CK1843" s="619"/>
      <c r="CL1843" s="619"/>
      <c r="CM1843" s="619"/>
      <c r="CN1843" s="619"/>
      <c r="CO1843" s="619"/>
      <c r="CP1843" s="619"/>
      <c r="CQ1843" s="619"/>
      <c r="CR1843" s="619"/>
      <c r="CS1843" s="619"/>
      <c r="CT1843" s="619"/>
      <c r="CU1843" s="619"/>
      <c r="CV1843" s="619"/>
      <c r="CW1843" s="619"/>
      <c r="CX1843" s="619"/>
      <c r="CY1843" s="619"/>
      <c r="CZ1843" s="619"/>
      <c r="DA1843" s="619"/>
      <c r="DB1843" s="619"/>
      <c r="DC1843" s="619"/>
      <c r="DD1843" s="619"/>
      <c r="DE1843" s="619"/>
      <c r="DF1843" s="619"/>
      <c r="DG1843" s="619"/>
      <c r="DH1843" s="619"/>
      <c r="DI1843" s="619"/>
      <c r="DJ1843" s="619"/>
      <c r="DK1843" s="619"/>
      <c r="DL1843" s="619"/>
      <c r="DM1843" s="619"/>
      <c r="DN1843" s="619"/>
      <c r="DO1843" s="619"/>
      <c r="DP1843" s="619"/>
      <c r="DQ1843" s="619"/>
      <c r="DR1843" s="619"/>
      <c r="DS1843" s="619"/>
      <c r="DT1843" s="619"/>
      <c r="DU1843" s="619"/>
      <c r="DV1843" s="619"/>
      <c r="DW1843" s="619"/>
      <c r="DX1843" s="619"/>
      <c r="DY1843" s="619"/>
      <c r="DZ1843" s="619"/>
      <c r="EA1843" s="619"/>
      <c r="EB1843" s="619"/>
      <c r="EC1843" s="619"/>
      <c r="ED1843" s="619"/>
      <c r="EE1843" s="619"/>
      <c r="EF1843" s="619"/>
      <c r="EG1843" s="619"/>
      <c r="EH1843" s="619"/>
      <c r="EI1843" s="619"/>
      <c r="EJ1843" s="619"/>
      <c r="EK1843" s="619"/>
      <c r="EL1843" s="619"/>
      <c r="EM1843" s="619"/>
      <c r="EN1843" s="619"/>
      <c r="EO1843" s="619"/>
      <c r="EP1843" s="619"/>
      <c r="EQ1843" s="619"/>
      <c r="ER1843" s="619"/>
      <c r="ES1843" s="619"/>
      <c r="ET1843" s="619"/>
      <c r="EU1843" s="619"/>
      <c r="EV1843" s="619"/>
      <c r="EW1843" s="619"/>
      <c r="EX1843" s="619"/>
      <c r="EY1843" s="619"/>
      <c r="EZ1843" s="619"/>
      <c r="FA1843" s="619"/>
      <c r="FB1843" s="619"/>
      <c r="FC1843" s="619"/>
      <c r="FD1843" s="619"/>
      <c r="FE1843" s="619"/>
      <c r="FF1843" s="619"/>
      <c r="FG1843" s="619"/>
      <c r="FH1843" s="619"/>
      <c r="FI1843" s="619"/>
      <c r="FJ1843" s="619"/>
      <c r="FK1843" s="619"/>
      <c r="FL1843" s="619"/>
      <c r="FM1843" s="619"/>
      <c r="FN1843" s="619"/>
      <c r="FO1843" s="619"/>
      <c r="FP1843" s="619"/>
      <c r="FQ1843" s="619"/>
      <c r="FR1843" s="619"/>
      <c r="FS1843" s="619"/>
      <c r="FT1843" s="619"/>
      <c r="FU1843" s="619"/>
      <c r="FV1843" s="619"/>
      <c r="FW1843" s="619"/>
      <c r="FX1843" s="619"/>
      <c r="FY1843" s="619"/>
      <c r="FZ1843" s="619"/>
      <c r="GA1843" s="619"/>
      <c r="GB1843" s="619"/>
      <c r="GC1843" s="619"/>
      <c r="GD1843" s="619"/>
      <c r="GE1843" s="619"/>
      <c r="GF1843" s="619"/>
      <c r="GG1843" s="619"/>
      <c r="GH1843" s="619"/>
      <c r="GI1843" s="619"/>
      <c r="GJ1843" s="619"/>
      <c r="GK1843" s="619"/>
      <c r="GL1843" s="619"/>
      <c r="GM1843" s="619"/>
      <c r="GN1843" s="619"/>
      <c r="GO1843" s="619"/>
      <c r="GP1843" s="619"/>
      <c r="GQ1843" s="619"/>
      <c r="GR1843" s="619"/>
      <c r="GS1843" s="619"/>
      <c r="GT1843" s="619"/>
      <c r="GU1843" s="619"/>
      <c r="GV1843" s="619"/>
      <c r="GW1843" s="619"/>
      <c r="GX1843" s="619"/>
      <c r="GY1843" s="619"/>
      <c r="GZ1843" s="619"/>
      <c r="HA1843" s="619"/>
      <c r="HB1843" s="619"/>
      <c r="HC1843" s="619"/>
      <c r="HD1843" s="619"/>
      <c r="HE1843" s="619"/>
      <c r="HF1843" s="619"/>
      <c r="HG1843" s="619"/>
      <c r="HH1843" s="619"/>
      <c r="HI1843" s="619"/>
      <c r="HJ1843" s="619"/>
      <c r="HK1843" s="619"/>
      <c r="HL1843" s="619"/>
      <c r="HM1843" s="619"/>
      <c r="HN1843" s="619"/>
      <c r="HO1843" s="619"/>
      <c r="HP1843" s="619"/>
      <c r="HQ1843" s="619"/>
      <c r="HR1843" s="619"/>
      <c r="HS1843" s="619"/>
      <c r="HT1843" s="619"/>
      <c r="HU1843" s="619"/>
      <c r="HV1843" s="619"/>
      <c r="HW1843" s="619"/>
      <c r="HX1843" s="619"/>
      <c r="HY1843" s="619"/>
      <c r="HZ1843" s="619"/>
      <c r="IA1843" s="619"/>
      <c r="IB1843" s="619"/>
      <c r="IC1843" s="619"/>
      <c r="ID1843" s="619"/>
      <c r="IE1843" s="619"/>
      <c r="IF1843" s="619"/>
      <c r="IG1843" s="619"/>
      <c r="IH1843" s="619"/>
      <c r="II1843" s="619"/>
      <c r="IJ1843" s="619"/>
      <c r="IK1843" s="619"/>
      <c r="IL1843" s="619"/>
      <c r="IM1843" s="619"/>
      <c r="IN1843" s="619"/>
      <c r="IO1843" s="619"/>
      <c r="IP1843" s="619"/>
      <c r="IQ1843" s="619"/>
      <c r="IR1843" s="619"/>
      <c r="IS1843" s="619"/>
      <c r="IT1843" s="619"/>
      <c r="IU1843" s="619"/>
      <c r="IV1843" s="619"/>
      <c r="IW1843" s="619"/>
    </row>
    <row r="1844" spans="1:257" s="607" customFormat="1" hidden="1">
      <c r="A1844" s="686"/>
      <c r="B1844" s="604"/>
      <c r="C1844" s="604"/>
      <c r="D1844" s="605"/>
      <c r="E1844" s="605"/>
      <c r="F1844" s="605"/>
      <c r="H1844" s="608"/>
      <c r="I1844" s="609"/>
      <c r="J1844" s="610"/>
      <c r="K1844" s="611"/>
      <c r="L1844" s="611"/>
      <c r="M1844" s="611"/>
      <c r="N1844" s="611"/>
      <c r="O1844" s="613"/>
      <c r="P1844" s="613"/>
      <c r="Q1844" s="613"/>
      <c r="R1844" s="613"/>
      <c r="S1844" s="613"/>
      <c r="T1844" s="615"/>
      <c r="U1844" s="613"/>
      <c r="V1844" s="613"/>
      <c r="W1844" s="613"/>
      <c r="X1844" s="613"/>
      <c r="Y1844" s="613"/>
      <c r="Z1844" s="613"/>
      <c r="AA1844" s="611"/>
      <c r="AB1844" s="613"/>
      <c r="AC1844" s="613"/>
      <c r="AD1844" s="613"/>
      <c r="AE1844" s="613"/>
      <c r="AF1844" s="613"/>
      <c r="AG1844" s="613"/>
      <c r="AH1844" s="613"/>
      <c r="AI1844" s="611"/>
      <c r="AJ1844" s="613"/>
      <c r="AK1844" s="613"/>
      <c r="AL1844" s="613"/>
      <c r="AM1844" s="613"/>
      <c r="AN1844" s="613"/>
      <c r="AO1844" s="613"/>
      <c r="AP1844" s="613"/>
      <c r="AQ1844" s="613"/>
      <c r="AR1844" s="613"/>
      <c r="AS1844" s="613"/>
      <c r="AT1844" s="613"/>
      <c r="AU1844" s="830"/>
      <c r="AV1844" s="613"/>
      <c r="AW1844" s="613"/>
      <c r="AX1844" s="613"/>
      <c r="AY1844" s="613"/>
      <c r="AZ1844" s="613"/>
      <c r="BA1844" s="613"/>
      <c r="BB1844" s="613"/>
      <c r="BC1844" s="613"/>
      <c r="BD1844" s="613"/>
      <c r="BE1844" s="613"/>
      <c r="BF1844" s="613"/>
      <c r="BG1844" s="613"/>
      <c r="BH1844" s="613"/>
      <c r="BI1844" s="613"/>
      <c r="BJ1844" s="613"/>
      <c r="BK1844" s="613"/>
      <c r="BL1844" s="613"/>
      <c r="BM1844" s="611"/>
      <c r="BN1844" s="613"/>
      <c r="BO1844" s="613"/>
      <c r="BP1844" s="613"/>
      <c r="BQ1844" s="547"/>
      <c r="BR1844" s="622"/>
      <c r="BS1844" s="1548"/>
      <c r="BT1844" s="605"/>
      <c r="BU1844" s="621"/>
      <c r="BV1844" s="619"/>
      <c r="BW1844" s="619"/>
      <c r="BX1844" s="619"/>
      <c r="BZ1844" s="619"/>
      <c r="CA1844" s="619"/>
      <c r="CB1844" s="619"/>
      <c r="CC1844" s="619"/>
      <c r="CD1844" s="619"/>
      <c r="CE1844" s="619"/>
      <c r="CF1844" s="619"/>
      <c r="CG1844" s="619"/>
      <c r="CH1844" s="619"/>
      <c r="CI1844" s="619"/>
      <c r="CJ1844" s="619"/>
      <c r="CK1844" s="619"/>
      <c r="CL1844" s="619"/>
      <c r="CM1844" s="619"/>
      <c r="CN1844" s="619"/>
      <c r="CO1844" s="619"/>
      <c r="CP1844" s="619"/>
      <c r="CQ1844" s="619"/>
      <c r="CR1844" s="619"/>
      <c r="CS1844" s="619"/>
      <c r="CT1844" s="619"/>
      <c r="CU1844" s="619"/>
      <c r="CV1844" s="619"/>
      <c r="CW1844" s="619"/>
      <c r="CX1844" s="619"/>
      <c r="CY1844" s="619"/>
      <c r="CZ1844" s="619"/>
      <c r="DA1844" s="619"/>
      <c r="DB1844" s="619"/>
      <c r="DC1844" s="619"/>
      <c r="DD1844" s="619"/>
      <c r="DE1844" s="619"/>
      <c r="DF1844" s="619"/>
      <c r="DG1844" s="619"/>
      <c r="DH1844" s="619"/>
      <c r="DI1844" s="619"/>
      <c r="DJ1844" s="619"/>
      <c r="DK1844" s="619"/>
      <c r="DL1844" s="619"/>
      <c r="DM1844" s="619"/>
      <c r="DN1844" s="619"/>
      <c r="DO1844" s="619"/>
      <c r="DP1844" s="619"/>
      <c r="DQ1844" s="619"/>
      <c r="DR1844" s="619"/>
      <c r="DS1844" s="619"/>
      <c r="DT1844" s="619"/>
      <c r="DU1844" s="619"/>
      <c r="DV1844" s="619"/>
      <c r="DW1844" s="619"/>
      <c r="DX1844" s="619"/>
      <c r="DY1844" s="619"/>
      <c r="DZ1844" s="619"/>
      <c r="EA1844" s="619"/>
      <c r="EB1844" s="619"/>
      <c r="EC1844" s="619"/>
      <c r="ED1844" s="619"/>
      <c r="EE1844" s="619"/>
      <c r="EF1844" s="619"/>
      <c r="EG1844" s="619"/>
      <c r="EH1844" s="619"/>
      <c r="EI1844" s="619"/>
      <c r="EJ1844" s="619"/>
      <c r="EK1844" s="619"/>
      <c r="EL1844" s="619"/>
      <c r="EM1844" s="619"/>
      <c r="EN1844" s="619"/>
      <c r="EO1844" s="619"/>
      <c r="EP1844" s="619"/>
      <c r="EQ1844" s="619"/>
      <c r="ER1844" s="619"/>
      <c r="ES1844" s="619"/>
      <c r="ET1844" s="619"/>
      <c r="EU1844" s="619"/>
      <c r="EV1844" s="619"/>
      <c r="EW1844" s="619"/>
      <c r="EX1844" s="619"/>
      <c r="EY1844" s="619"/>
      <c r="EZ1844" s="619"/>
      <c r="FA1844" s="619"/>
      <c r="FB1844" s="619"/>
      <c r="FC1844" s="619"/>
      <c r="FD1844" s="619"/>
      <c r="FE1844" s="619"/>
      <c r="FF1844" s="619"/>
      <c r="FG1844" s="619"/>
      <c r="FH1844" s="619"/>
      <c r="FI1844" s="619"/>
      <c r="FJ1844" s="619"/>
      <c r="FK1844" s="619"/>
      <c r="FL1844" s="619"/>
      <c r="FM1844" s="619"/>
      <c r="FN1844" s="619"/>
      <c r="FO1844" s="619"/>
      <c r="FP1844" s="619"/>
      <c r="FQ1844" s="619"/>
      <c r="FR1844" s="619"/>
      <c r="FS1844" s="619"/>
      <c r="FT1844" s="619"/>
      <c r="FU1844" s="619"/>
      <c r="FV1844" s="619"/>
      <c r="FW1844" s="619"/>
      <c r="FX1844" s="619"/>
      <c r="FY1844" s="619"/>
      <c r="FZ1844" s="619"/>
      <c r="GA1844" s="619"/>
      <c r="GB1844" s="619"/>
      <c r="GC1844" s="619"/>
      <c r="GD1844" s="619"/>
      <c r="GE1844" s="619"/>
      <c r="GF1844" s="619"/>
      <c r="GG1844" s="619"/>
      <c r="GH1844" s="619"/>
      <c r="GI1844" s="619"/>
      <c r="GJ1844" s="619"/>
      <c r="GK1844" s="619"/>
      <c r="GL1844" s="619"/>
      <c r="GM1844" s="619"/>
      <c r="GN1844" s="619"/>
      <c r="GO1844" s="619"/>
      <c r="GP1844" s="619"/>
      <c r="GQ1844" s="619"/>
      <c r="GR1844" s="619"/>
      <c r="GS1844" s="619"/>
      <c r="GT1844" s="619"/>
      <c r="GU1844" s="619"/>
      <c r="GV1844" s="619"/>
      <c r="GW1844" s="619"/>
      <c r="GX1844" s="619"/>
      <c r="GY1844" s="619"/>
      <c r="GZ1844" s="619"/>
      <c r="HA1844" s="619"/>
      <c r="HB1844" s="619"/>
      <c r="HC1844" s="619"/>
      <c r="HD1844" s="619"/>
      <c r="HE1844" s="619"/>
      <c r="HF1844" s="619"/>
      <c r="HG1844" s="619"/>
      <c r="HH1844" s="619"/>
      <c r="HI1844" s="619"/>
      <c r="HJ1844" s="619"/>
      <c r="HK1844" s="619"/>
      <c r="HL1844" s="619"/>
      <c r="HM1844" s="619"/>
      <c r="HN1844" s="619"/>
      <c r="HO1844" s="619"/>
      <c r="HP1844" s="619"/>
      <c r="HQ1844" s="619"/>
      <c r="HR1844" s="619"/>
      <c r="HS1844" s="619"/>
      <c r="HT1844" s="619"/>
      <c r="HU1844" s="619"/>
      <c r="HV1844" s="619"/>
      <c r="HW1844" s="619"/>
      <c r="HX1844" s="619"/>
      <c r="HY1844" s="619"/>
      <c r="HZ1844" s="619"/>
      <c r="IA1844" s="619"/>
      <c r="IB1844" s="619"/>
      <c r="IC1844" s="619"/>
      <c r="ID1844" s="619"/>
      <c r="IE1844" s="619"/>
      <c r="IF1844" s="619"/>
      <c r="IG1844" s="619"/>
      <c r="IH1844" s="619"/>
      <c r="II1844" s="619"/>
      <c r="IJ1844" s="619"/>
      <c r="IK1844" s="619"/>
      <c r="IL1844" s="619"/>
      <c r="IM1844" s="619"/>
      <c r="IN1844" s="619"/>
      <c r="IO1844" s="619"/>
      <c r="IP1844" s="619"/>
      <c r="IQ1844" s="619"/>
      <c r="IR1844" s="619"/>
      <c r="IS1844" s="619"/>
      <c r="IT1844" s="619"/>
      <c r="IU1844" s="619"/>
      <c r="IV1844" s="619"/>
      <c r="IW1844" s="619"/>
    </row>
    <row r="1845" spans="1:257" s="607" customFormat="1" hidden="1">
      <c r="A1845" s="686"/>
      <c r="B1845" s="604"/>
      <c r="C1845" s="604"/>
      <c r="D1845" s="605"/>
      <c r="E1845" s="605"/>
      <c r="F1845" s="605"/>
      <c r="H1845" s="608"/>
      <c r="I1845" s="609"/>
      <c r="J1845" s="610"/>
      <c r="K1845" s="611"/>
      <c r="L1845" s="611"/>
      <c r="M1845" s="611"/>
      <c r="N1845" s="611"/>
      <c r="O1845" s="613"/>
      <c r="P1845" s="613"/>
      <c r="Q1845" s="613"/>
      <c r="R1845" s="613"/>
      <c r="S1845" s="613"/>
      <c r="T1845" s="615"/>
      <c r="U1845" s="613"/>
      <c r="V1845" s="613"/>
      <c r="W1845" s="613"/>
      <c r="X1845" s="613"/>
      <c r="Y1845" s="613"/>
      <c r="Z1845" s="613"/>
      <c r="AA1845" s="611"/>
      <c r="AB1845" s="613"/>
      <c r="AC1845" s="613"/>
      <c r="AD1845" s="613"/>
      <c r="AE1845" s="613"/>
      <c r="AF1845" s="613"/>
      <c r="AG1845" s="613"/>
      <c r="AH1845" s="613"/>
      <c r="AI1845" s="611"/>
      <c r="AJ1845" s="613"/>
      <c r="AK1845" s="613"/>
      <c r="AL1845" s="613"/>
      <c r="AM1845" s="613"/>
      <c r="AN1845" s="613"/>
      <c r="AO1845" s="613"/>
      <c r="AP1845" s="613"/>
      <c r="AQ1845" s="613"/>
      <c r="AR1845" s="613"/>
      <c r="AS1845" s="613"/>
      <c r="AT1845" s="613"/>
      <c r="AU1845" s="830"/>
      <c r="AV1845" s="613"/>
      <c r="AW1845" s="613"/>
      <c r="AX1845" s="613"/>
      <c r="AY1845" s="613"/>
      <c r="AZ1845" s="613"/>
      <c r="BA1845" s="613"/>
      <c r="BB1845" s="613"/>
      <c r="BC1845" s="613"/>
      <c r="BD1845" s="613"/>
      <c r="BE1845" s="613"/>
      <c r="BF1845" s="613"/>
      <c r="BG1845" s="613"/>
      <c r="BH1845" s="613"/>
      <c r="BI1845" s="613"/>
      <c r="BJ1845" s="613"/>
      <c r="BK1845" s="613"/>
      <c r="BL1845" s="613"/>
      <c r="BM1845" s="611"/>
      <c r="BN1845" s="613"/>
      <c r="BO1845" s="613"/>
      <c r="BP1845" s="613"/>
      <c r="BQ1845" s="547"/>
      <c r="BR1845" s="622"/>
      <c r="BS1845" s="1548"/>
      <c r="BT1845" s="605"/>
      <c r="BU1845" s="621"/>
      <c r="BV1845" s="619"/>
      <c r="BW1845" s="619"/>
      <c r="BX1845" s="619"/>
      <c r="BZ1845" s="619"/>
      <c r="CA1845" s="619"/>
      <c r="CB1845" s="619"/>
      <c r="CC1845" s="619"/>
      <c r="CD1845" s="619"/>
      <c r="CE1845" s="619"/>
      <c r="CF1845" s="619"/>
      <c r="CG1845" s="619"/>
      <c r="CH1845" s="619"/>
      <c r="CI1845" s="619"/>
      <c r="CJ1845" s="619"/>
      <c r="CK1845" s="619"/>
      <c r="CL1845" s="619"/>
      <c r="CM1845" s="619"/>
      <c r="CN1845" s="619"/>
      <c r="CO1845" s="619"/>
      <c r="CP1845" s="619"/>
      <c r="CQ1845" s="619"/>
      <c r="CR1845" s="619"/>
      <c r="CS1845" s="619"/>
      <c r="CT1845" s="619"/>
      <c r="CU1845" s="619"/>
      <c r="CV1845" s="619"/>
      <c r="CW1845" s="619"/>
      <c r="CX1845" s="619"/>
      <c r="CY1845" s="619"/>
      <c r="CZ1845" s="619"/>
      <c r="DA1845" s="619"/>
      <c r="DB1845" s="619"/>
      <c r="DC1845" s="619"/>
      <c r="DD1845" s="619"/>
      <c r="DE1845" s="619"/>
      <c r="DF1845" s="619"/>
      <c r="DG1845" s="619"/>
      <c r="DH1845" s="619"/>
      <c r="DI1845" s="619"/>
      <c r="DJ1845" s="619"/>
      <c r="DK1845" s="619"/>
      <c r="DL1845" s="619"/>
      <c r="DM1845" s="619"/>
      <c r="DN1845" s="619"/>
      <c r="DO1845" s="619"/>
      <c r="DP1845" s="619"/>
      <c r="DQ1845" s="619"/>
      <c r="DR1845" s="619"/>
      <c r="DS1845" s="619"/>
      <c r="DT1845" s="619"/>
      <c r="DU1845" s="619"/>
      <c r="DV1845" s="619"/>
      <c r="DW1845" s="619"/>
      <c r="DX1845" s="619"/>
      <c r="DY1845" s="619"/>
      <c r="DZ1845" s="619"/>
      <c r="EA1845" s="619"/>
      <c r="EB1845" s="619"/>
      <c r="EC1845" s="619"/>
      <c r="ED1845" s="619"/>
      <c r="EE1845" s="619"/>
      <c r="EF1845" s="619"/>
      <c r="EG1845" s="619"/>
      <c r="EH1845" s="619"/>
      <c r="EI1845" s="619"/>
      <c r="EJ1845" s="619"/>
      <c r="EK1845" s="619"/>
      <c r="EL1845" s="619"/>
      <c r="EM1845" s="619"/>
      <c r="EN1845" s="619"/>
      <c r="EO1845" s="619"/>
      <c r="EP1845" s="619"/>
      <c r="EQ1845" s="619"/>
      <c r="ER1845" s="619"/>
      <c r="ES1845" s="619"/>
      <c r="ET1845" s="619"/>
      <c r="EU1845" s="619"/>
      <c r="EV1845" s="619"/>
      <c r="EW1845" s="619"/>
      <c r="EX1845" s="619"/>
      <c r="EY1845" s="619"/>
      <c r="EZ1845" s="619"/>
      <c r="FA1845" s="619"/>
      <c r="FB1845" s="619"/>
      <c r="FC1845" s="619"/>
      <c r="FD1845" s="619"/>
      <c r="FE1845" s="619"/>
      <c r="FF1845" s="619"/>
      <c r="FG1845" s="619"/>
      <c r="FH1845" s="619"/>
      <c r="FI1845" s="619"/>
      <c r="FJ1845" s="619"/>
      <c r="FK1845" s="619"/>
      <c r="FL1845" s="619"/>
      <c r="FM1845" s="619"/>
      <c r="FN1845" s="619"/>
      <c r="FO1845" s="619"/>
      <c r="FP1845" s="619"/>
      <c r="FQ1845" s="619"/>
      <c r="FR1845" s="619"/>
      <c r="FS1845" s="619"/>
      <c r="FT1845" s="619"/>
      <c r="FU1845" s="619"/>
      <c r="FV1845" s="619"/>
      <c r="FW1845" s="619"/>
      <c r="FX1845" s="619"/>
      <c r="FY1845" s="619"/>
      <c r="FZ1845" s="619"/>
      <c r="GA1845" s="619"/>
      <c r="GB1845" s="619"/>
      <c r="GC1845" s="619"/>
      <c r="GD1845" s="619"/>
      <c r="GE1845" s="619"/>
      <c r="GF1845" s="619"/>
      <c r="GG1845" s="619"/>
      <c r="GH1845" s="619"/>
      <c r="GI1845" s="619"/>
      <c r="GJ1845" s="619"/>
      <c r="GK1845" s="619"/>
      <c r="GL1845" s="619"/>
      <c r="GM1845" s="619"/>
      <c r="GN1845" s="619"/>
      <c r="GO1845" s="619"/>
      <c r="GP1845" s="619"/>
      <c r="GQ1845" s="619"/>
      <c r="GR1845" s="619"/>
      <c r="GS1845" s="619"/>
      <c r="GT1845" s="619"/>
      <c r="GU1845" s="619"/>
      <c r="GV1845" s="619"/>
      <c r="GW1845" s="619"/>
      <c r="GX1845" s="619"/>
      <c r="GY1845" s="619"/>
      <c r="GZ1845" s="619"/>
      <c r="HA1845" s="619"/>
      <c r="HB1845" s="619"/>
      <c r="HC1845" s="619"/>
      <c r="HD1845" s="619"/>
      <c r="HE1845" s="619"/>
      <c r="HF1845" s="619"/>
      <c r="HG1845" s="619"/>
      <c r="HH1845" s="619"/>
      <c r="HI1845" s="619"/>
      <c r="HJ1845" s="619"/>
      <c r="HK1845" s="619"/>
      <c r="HL1845" s="619"/>
      <c r="HM1845" s="619"/>
      <c r="HN1845" s="619"/>
      <c r="HO1845" s="619"/>
      <c r="HP1845" s="619"/>
      <c r="HQ1845" s="619"/>
      <c r="HR1845" s="619"/>
      <c r="HS1845" s="619"/>
      <c r="HT1845" s="619"/>
      <c r="HU1845" s="619"/>
      <c r="HV1845" s="619"/>
      <c r="HW1845" s="619"/>
      <c r="HX1845" s="619"/>
      <c r="HY1845" s="619"/>
      <c r="HZ1845" s="619"/>
      <c r="IA1845" s="619"/>
      <c r="IB1845" s="619"/>
      <c r="IC1845" s="619"/>
      <c r="ID1845" s="619"/>
      <c r="IE1845" s="619"/>
      <c r="IF1845" s="619"/>
      <c r="IG1845" s="619"/>
      <c r="IH1845" s="619"/>
      <c r="II1845" s="619"/>
      <c r="IJ1845" s="619"/>
      <c r="IK1845" s="619"/>
      <c r="IL1845" s="619"/>
      <c r="IM1845" s="619"/>
      <c r="IN1845" s="619"/>
      <c r="IO1845" s="619"/>
      <c r="IP1845" s="619"/>
      <c r="IQ1845" s="619"/>
      <c r="IR1845" s="619"/>
      <c r="IS1845" s="619"/>
      <c r="IT1845" s="619"/>
      <c r="IU1845" s="619"/>
      <c r="IV1845" s="619"/>
      <c r="IW1845" s="619"/>
    </row>
    <row r="1846" spans="1:257" s="607" customFormat="1" hidden="1">
      <c r="A1846" s="686"/>
      <c r="B1846" s="604"/>
      <c r="C1846" s="604"/>
      <c r="D1846" s="605"/>
      <c r="E1846" s="605"/>
      <c r="F1846" s="605"/>
      <c r="H1846" s="608"/>
      <c r="I1846" s="609"/>
      <c r="J1846" s="610"/>
      <c r="K1846" s="611"/>
      <c r="L1846" s="611"/>
      <c r="M1846" s="611"/>
      <c r="N1846" s="611"/>
      <c r="O1846" s="613"/>
      <c r="P1846" s="613"/>
      <c r="Q1846" s="613"/>
      <c r="R1846" s="613"/>
      <c r="S1846" s="613"/>
      <c r="T1846" s="615"/>
      <c r="U1846" s="613"/>
      <c r="V1846" s="613"/>
      <c r="W1846" s="613"/>
      <c r="X1846" s="613"/>
      <c r="Y1846" s="613"/>
      <c r="Z1846" s="613"/>
      <c r="AA1846" s="611"/>
      <c r="AB1846" s="613"/>
      <c r="AC1846" s="613"/>
      <c r="AD1846" s="613"/>
      <c r="AE1846" s="613"/>
      <c r="AF1846" s="613"/>
      <c r="AG1846" s="613"/>
      <c r="AH1846" s="613"/>
      <c r="AI1846" s="611"/>
      <c r="AJ1846" s="613"/>
      <c r="AK1846" s="613"/>
      <c r="AL1846" s="613"/>
      <c r="AM1846" s="613"/>
      <c r="AN1846" s="613"/>
      <c r="AO1846" s="613"/>
      <c r="AP1846" s="613"/>
      <c r="AQ1846" s="613"/>
      <c r="AR1846" s="613"/>
      <c r="AS1846" s="613"/>
      <c r="AT1846" s="613"/>
      <c r="AU1846" s="830"/>
      <c r="AV1846" s="613"/>
      <c r="AW1846" s="613"/>
      <c r="AX1846" s="613"/>
      <c r="AY1846" s="613"/>
      <c r="AZ1846" s="613"/>
      <c r="BA1846" s="613"/>
      <c r="BB1846" s="613"/>
      <c r="BC1846" s="613"/>
      <c r="BD1846" s="613"/>
      <c r="BE1846" s="613"/>
      <c r="BF1846" s="613"/>
      <c r="BG1846" s="613"/>
      <c r="BH1846" s="613"/>
      <c r="BI1846" s="613"/>
      <c r="BJ1846" s="613"/>
      <c r="BK1846" s="613"/>
      <c r="BL1846" s="613"/>
      <c r="BM1846" s="611"/>
      <c r="BN1846" s="613"/>
      <c r="BO1846" s="613"/>
      <c r="BP1846" s="613"/>
      <c r="BQ1846" s="547"/>
      <c r="BR1846" s="622"/>
      <c r="BS1846" s="1548"/>
      <c r="BT1846" s="605"/>
      <c r="BU1846" s="621"/>
      <c r="BV1846" s="619"/>
      <c r="BW1846" s="619"/>
      <c r="BX1846" s="619"/>
      <c r="BZ1846" s="619"/>
      <c r="CA1846" s="619"/>
      <c r="CB1846" s="619"/>
      <c r="CC1846" s="619"/>
      <c r="CD1846" s="619"/>
      <c r="CE1846" s="619"/>
      <c r="CF1846" s="619"/>
      <c r="CG1846" s="619"/>
      <c r="CH1846" s="619"/>
      <c r="CI1846" s="619"/>
      <c r="CJ1846" s="619"/>
      <c r="CK1846" s="619"/>
      <c r="CL1846" s="619"/>
      <c r="CM1846" s="619"/>
      <c r="CN1846" s="619"/>
      <c r="CO1846" s="619"/>
      <c r="CP1846" s="619"/>
      <c r="CQ1846" s="619"/>
      <c r="CR1846" s="619"/>
      <c r="CS1846" s="619"/>
      <c r="CT1846" s="619"/>
      <c r="CU1846" s="619"/>
      <c r="CV1846" s="619"/>
      <c r="CW1846" s="619"/>
      <c r="CX1846" s="619"/>
      <c r="CY1846" s="619"/>
      <c r="CZ1846" s="619"/>
      <c r="DA1846" s="619"/>
      <c r="DB1846" s="619"/>
      <c r="DC1846" s="619"/>
      <c r="DD1846" s="619"/>
      <c r="DE1846" s="619"/>
      <c r="DF1846" s="619"/>
      <c r="DG1846" s="619"/>
      <c r="DH1846" s="619"/>
      <c r="DI1846" s="619"/>
      <c r="DJ1846" s="619"/>
      <c r="DK1846" s="619"/>
      <c r="DL1846" s="619"/>
      <c r="DM1846" s="619"/>
      <c r="DN1846" s="619"/>
      <c r="DO1846" s="619"/>
      <c r="DP1846" s="619"/>
      <c r="DQ1846" s="619"/>
      <c r="DR1846" s="619"/>
      <c r="DS1846" s="619"/>
      <c r="DT1846" s="619"/>
      <c r="DU1846" s="619"/>
      <c r="DV1846" s="619"/>
      <c r="DW1846" s="619"/>
      <c r="DX1846" s="619"/>
      <c r="DY1846" s="619"/>
      <c r="DZ1846" s="619"/>
      <c r="EA1846" s="619"/>
      <c r="EB1846" s="619"/>
      <c r="EC1846" s="619"/>
      <c r="ED1846" s="619"/>
      <c r="EE1846" s="619"/>
      <c r="EF1846" s="619"/>
      <c r="EG1846" s="619"/>
      <c r="EH1846" s="619"/>
      <c r="EI1846" s="619"/>
      <c r="EJ1846" s="619"/>
      <c r="EK1846" s="619"/>
      <c r="EL1846" s="619"/>
      <c r="EM1846" s="619"/>
      <c r="EN1846" s="619"/>
      <c r="EO1846" s="619"/>
      <c r="EP1846" s="619"/>
      <c r="EQ1846" s="619"/>
      <c r="ER1846" s="619"/>
      <c r="ES1846" s="619"/>
      <c r="ET1846" s="619"/>
      <c r="EU1846" s="619"/>
      <c r="EV1846" s="619"/>
      <c r="EW1846" s="619"/>
      <c r="EX1846" s="619"/>
      <c r="EY1846" s="619"/>
      <c r="EZ1846" s="619"/>
      <c r="FA1846" s="619"/>
      <c r="FB1846" s="619"/>
      <c r="FC1846" s="619"/>
      <c r="FD1846" s="619"/>
      <c r="FE1846" s="619"/>
      <c r="FF1846" s="619"/>
      <c r="FG1846" s="619"/>
      <c r="FH1846" s="619"/>
      <c r="FI1846" s="619"/>
      <c r="FJ1846" s="619"/>
      <c r="FK1846" s="619"/>
      <c r="FL1846" s="619"/>
      <c r="FM1846" s="619"/>
      <c r="FN1846" s="619"/>
      <c r="FO1846" s="619"/>
      <c r="FP1846" s="619"/>
      <c r="FQ1846" s="619"/>
      <c r="FR1846" s="619"/>
      <c r="FS1846" s="619"/>
      <c r="FT1846" s="619"/>
      <c r="FU1846" s="619"/>
      <c r="FV1846" s="619"/>
      <c r="FW1846" s="619"/>
      <c r="FX1846" s="619"/>
      <c r="FY1846" s="619"/>
      <c r="FZ1846" s="619"/>
      <c r="GA1846" s="619"/>
      <c r="GB1846" s="619"/>
      <c r="GC1846" s="619"/>
      <c r="GD1846" s="619"/>
      <c r="GE1846" s="619"/>
      <c r="GF1846" s="619"/>
      <c r="GG1846" s="619"/>
      <c r="GH1846" s="619"/>
      <c r="GI1846" s="619"/>
      <c r="GJ1846" s="619"/>
      <c r="GK1846" s="619"/>
      <c r="GL1846" s="619"/>
      <c r="GM1846" s="619"/>
      <c r="GN1846" s="619"/>
      <c r="GO1846" s="619"/>
      <c r="GP1846" s="619"/>
      <c r="GQ1846" s="619"/>
      <c r="GR1846" s="619"/>
      <c r="GS1846" s="619"/>
      <c r="GT1846" s="619"/>
      <c r="GU1846" s="619"/>
      <c r="GV1846" s="619"/>
      <c r="GW1846" s="619"/>
      <c r="GX1846" s="619"/>
      <c r="GY1846" s="619"/>
      <c r="GZ1846" s="619"/>
      <c r="HA1846" s="619"/>
      <c r="HB1846" s="619"/>
      <c r="HC1846" s="619"/>
      <c r="HD1846" s="619"/>
      <c r="HE1846" s="619"/>
      <c r="HF1846" s="619"/>
      <c r="HG1846" s="619"/>
      <c r="HH1846" s="619"/>
      <c r="HI1846" s="619"/>
      <c r="HJ1846" s="619"/>
      <c r="HK1846" s="619"/>
      <c r="HL1846" s="619"/>
      <c r="HM1846" s="619"/>
      <c r="HN1846" s="619"/>
      <c r="HO1846" s="619"/>
      <c r="HP1846" s="619"/>
      <c r="HQ1846" s="619"/>
      <c r="HR1846" s="619"/>
      <c r="HS1846" s="619"/>
      <c r="HT1846" s="619"/>
      <c r="HU1846" s="619"/>
      <c r="HV1846" s="619"/>
      <c r="HW1846" s="619"/>
      <c r="HX1846" s="619"/>
      <c r="HY1846" s="619"/>
      <c r="HZ1846" s="619"/>
      <c r="IA1846" s="619"/>
      <c r="IB1846" s="619"/>
      <c r="IC1846" s="619"/>
      <c r="ID1846" s="619"/>
      <c r="IE1846" s="619"/>
      <c r="IF1846" s="619"/>
      <c r="IG1846" s="619"/>
      <c r="IH1846" s="619"/>
      <c r="II1846" s="619"/>
      <c r="IJ1846" s="619"/>
      <c r="IK1846" s="619"/>
      <c r="IL1846" s="619"/>
      <c r="IM1846" s="619"/>
      <c r="IN1846" s="619"/>
      <c r="IO1846" s="619"/>
      <c r="IP1846" s="619"/>
      <c r="IQ1846" s="619"/>
      <c r="IR1846" s="619"/>
      <c r="IS1846" s="619"/>
      <c r="IT1846" s="619"/>
      <c r="IU1846" s="619"/>
      <c r="IV1846" s="619"/>
      <c r="IW1846" s="619"/>
    </row>
    <row r="1847" spans="1:257" s="607" customFormat="1" hidden="1">
      <c r="A1847" s="686"/>
      <c r="B1847" s="604"/>
      <c r="C1847" s="604"/>
      <c r="D1847" s="605"/>
      <c r="E1847" s="605"/>
      <c r="F1847" s="605"/>
      <c r="H1847" s="608"/>
      <c r="I1847" s="609"/>
      <c r="J1847" s="610"/>
      <c r="K1847" s="611"/>
      <c r="L1847" s="611"/>
      <c r="M1847" s="611"/>
      <c r="N1847" s="611"/>
      <c r="O1847" s="613"/>
      <c r="P1847" s="613"/>
      <c r="Q1847" s="613"/>
      <c r="R1847" s="613"/>
      <c r="S1847" s="613"/>
      <c r="T1847" s="615"/>
      <c r="U1847" s="613"/>
      <c r="V1847" s="613"/>
      <c r="W1847" s="613"/>
      <c r="X1847" s="613"/>
      <c r="Y1847" s="613"/>
      <c r="Z1847" s="613"/>
      <c r="AA1847" s="611"/>
      <c r="AB1847" s="613"/>
      <c r="AC1847" s="613"/>
      <c r="AD1847" s="613"/>
      <c r="AE1847" s="613"/>
      <c r="AF1847" s="613"/>
      <c r="AG1847" s="613"/>
      <c r="AH1847" s="613"/>
      <c r="AI1847" s="611"/>
      <c r="AJ1847" s="613"/>
      <c r="AK1847" s="613"/>
      <c r="AL1847" s="613"/>
      <c r="AM1847" s="613"/>
      <c r="AN1847" s="613"/>
      <c r="AO1847" s="613"/>
      <c r="AP1847" s="613"/>
      <c r="AQ1847" s="613"/>
      <c r="AR1847" s="613"/>
      <c r="AS1847" s="613"/>
      <c r="AT1847" s="613"/>
      <c r="AU1847" s="830"/>
      <c r="AV1847" s="613"/>
      <c r="AW1847" s="613"/>
      <c r="AX1847" s="613"/>
      <c r="AY1847" s="613"/>
      <c r="AZ1847" s="613"/>
      <c r="BA1847" s="613"/>
      <c r="BB1847" s="613"/>
      <c r="BC1847" s="613"/>
      <c r="BD1847" s="613"/>
      <c r="BE1847" s="613"/>
      <c r="BF1847" s="613"/>
      <c r="BG1847" s="613"/>
      <c r="BH1847" s="613"/>
      <c r="BI1847" s="613"/>
      <c r="BJ1847" s="613"/>
      <c r="BK1847" s="613"/>
      <c r="BL1847" s="613"/>
      <c r="BM1847" s="611"/>
      <c r="BN1847" s="613"/>
      <c r="BO1847" s="613"/>
      <c r="BP1847" s="613"/>
      <c r="BQ1847" s="547"/>
      <c r="BR1847" s="622"/>
      <c r="BS1847" s="1548"/>
      <c r="BT1847" s="605"/>
      <c r="BU1847" s="621"/>
      <c r="BV1847" s="619"/>
      <c r="BW1847" s="619"/>
      <c r="BX1847" s="619"/>
      <c r="BZ1847" s="619"/>
      <c r="CA1847" s="619"/>
      <c r="CB1847" s="619"/>
      <c r="CC1847" s="619"/>
      <c r="CD1847" s="619"/>
      <c r="CE1847" s="619"/>
      <c r="CF1847" s="619"/>
      <c r="CG1847" s="619"/>
      <c r="CH1847" s="619"/>
      <c r="CI1847" s="619"/>
      <c r="CJ1847" s="619"/>
      <c r="CK1847" s="619"/>
      <c r="CL1847" s="619"/>
      <c r="CM1847" s="619"/>
      <c r="CN1847" s="619"/>
      <c r="CO1847" s="619"/>
      <c r="CP1847" s="619"/>
      <c r="CQ1847" s="619"/>
      <c r="CR1847" s="619"/>
      <c r="CS1847" s="619"/>
      <c r="CT1847" s="619"/>
      <c r="CU1847" s="619"/>
      <c r="CV1847" s="619"/>
      <c r="CW1847" s="619"/>
      <c r="CX1847" s="619"/>
      <c r="CY1847" s="619"/>
      <c r="CZ1847" s="619"/>
      <c r="DA1847" s="619"/>
      <c r="DB1847" s="619"/>
      <c r="DC1847" s="619"/>
      <c r="DD1847" s="619"/>
      <c r="DE1847" s="619"/>
      <c r="DF1847" s="619"/>
      <c r="DG1847" s="619"/>
      <c r="DH1847" s="619"/>
      <c r="DI1847" s="619"/>
      <c r="DJ1847" s="619"/>
      <c r="DK1847" s="619"/>
      <c r="DL1847" s="619"/>
      <c r="DM1847" s="619"/>
      <c r="DN1847" s="619"/>
      <c r="DO1847" s="619"/>
      <c r="DP1847" s="619"/>
      <c r="DQ1847" s="619"/>
      <c r="DR1847" s="619"/>
      <c r="DS1847" s="619"/>
      <c r="DT1847" s="619"/>
      <c r="DU1847" s="619"/>
      <c r="DV1847" s="619"/>
      <c r="DW1847" s="619"/>
      <c r="DX1847" s="619"/>
      <c r="DY1847" s="619"/>
      <c r="DZ1847" s="619"/>
      <c r="EA1847" s="619"/>
      <c r="EB1847" s="619"/>
      <c r="EC1847" s="619"/>
      <c r="ED1847" s="619"/>
      <c r="EE1847" s="619"/>
      <c r="EF1847" s="619"/>
      <c r="EG1847" s="619"/>
      <c r="EH1847" s="619"/>
      <c r="EI1847" s="619"/>
      <c r="EJ1847" s="619"/>
      <c r="EK1847" s="619"/>
      <c r="EL1847" s="619"/>
      <c r="EM1847" s="619"/>
      <c r="EN1847" s="619"/>
      <c r="EO1847" s="619"/>
      <c r="EP1847" s="619"/>
      <c r="EQ1847" s="619"/>
      <c r="ER1847" s="619"/>
      <c r="ES1847" s="619"/>
      <c r="ET1847" s="619"/>
      <c r="EU1847" s="619"/>
      <c r="EV1847" s="619"/>
      <c r="EW1847" s="619"/>
      <c r="EX1847" s="619"/>
      <c r="EY1847" s="619"/>
      <c r="EZ1847" s="619"/>
      <c r="FA1847" s="619"/>
      <c r="FB1847" s="619"/>
      <c r="FC1847" s="619"/>
      <c r="FD1847" s="619"/>
      <c r="FE1847" s="619"/>
      <c r="FF1847" s="619"/>
      <c r="FG1847" s="619"/>
      <c r="FH1847" s="619"/>
      <c r="FI1847" s="619"/>
      <c r="FJ1847" s="619"/>
      <c r="FK1847" s="619"/>
      <c r="FL1847" s="619"/>
      <c r="FM1847" s="619"/>
      <c r="FN1847" s="619"/>
      <c r="FO1847" s="619"/>
      <c r="FP1847" s="619"/>
      <c r="FQ1847" s="619"/>
      <c r="FR1847" s="619"/>
      <c r="FS1847" s="619"/>
      <c r="FT1847" s="619"/>
      <c r="FU1847" s="619"/>
      <c r="FV1847" s="619"/>
      <c r="FW1847" s="619"/>
      <c r="FX1847" s="619"/>
      <c r="FY1847" s="619"/>
      <c r="FZ1847" s="619"/>
      <c r="GA1847" s="619"/>
      <c r="GB1847" s="619"/>
      <c r="GC1847" s="619"/>
      <c r="GD1847" s="619"/>
      <c r="GE1847" s="619"/>
      <c r="GF1847" s="619"/>
      <c r="GG1847" s="619"/>
      <c r="GH1847" s="619"/>
      <c r="GI1847" s="619"/>
      <c r="GJ1847" s="619"/>
      <c r="GK1847" s="619"/>
      <c r="GL1847" s="619"/>
      <c r="GM1847" s="619"/>
      <c r="GN1847" s="619"/>
      <c r="GO1847" s="619"/>
      <c r="GP1847" s="619"/>
      <c r="GQ1847" s="619"/>
      <c r="GR1847" s="619"/>
      <c r="GS1847" s="619"/>
      <c r="GT1847" s="619"/>
      <c r="GU1847" s="619"/>
      <c r="GV1847" s="619"/>
      <c r="GW1847" s="619"/>
      <c r="GX1847" s="619"/>
      <c r="GY1847" s="619"/>
      <c r="GZ1847" s="619"/>
      <c r="HA1847" s="619"/>
      <c r="HB1847" s="619"/>
      <c r="HC1847" s="619"/>
      <c r="HD1847" s="619"/>
      <c r="HE1847" s="619"/>
      <c r="HF1847" s="619"/>
      <c r="HG1847" s="619"/>
      <c r="HH1847" s="619"/>
      <c r="HI1847" s="619"/>
      <c r="HJ1847" s="619"/>
      <c r="HK1847" s="619"/>
      <c r="HL1847" s="619"/>
      <c r="HM1847" s="619"/>
      <c r="HN1847" s="619"/>
      <c r="HO1847" s="619"/>
      <c r="HP1847" s="619"/>
      <c r="HQ1847" s="619"/>
      <c r="HR1847" s="619"/>
      <c r="HS1847" s="619"/>
      <c r="HT1847" s="619"/>
      <c r="HU1847" s="619"/>
      <c r="HV1847" s="619"/>
      <c r="HW1847" s="619"/>
      <c r="HX1847" s="619"/>
      <c r="HY1847" s="619"/>
      <c r="HZ1847" s="619"/>
      <c r="IA1847" s="619"/>
      <c r="IB1847" s="619"/>
      <c r="IC1847" s="619"/>
      <c r="ID1847" s="619"/>
      <c r="IE1847" s="619"/>
      <c r="IF1847" s="619"/>
      <c r="IG1847" s="619"/>
      <c r="IH1847" s="619"/>
      <c r="II1847" s="619"/>
      <c r="IJ1847" s="619"/>
      <c r="IK1847" s="619"/>
      <c r="IL1847" s="619"/>
      <c r="IM1847" s="619"/>
      <c r="IN1847" s="619"/>
      <c r="IO1847" s="619"/>
      <c r="IP1847" s="619"/>
      <c r="IQ1847" s="619"/>
      <c r="IR1847" s="619"/>
      <c r="IS1847" s="619"/>
      <c r="IT1847" s="619"/>
      <c r="IU1847" s="619"/>
      <c r="IV1847" s="619"/>
      <c r="IW1847" s="619"/>
    </row>
    <row r="1848" spans="1:257" s="607" customFormat="1" hidden="1">
      <c r="A1848" s="686"/>
      <c r="B1848" s="604"/>
      <c r="C1848" s="604"/>
      <c r="D1848" s="605"/>
      <c r="E1848" s="605"/>
      <c r="F1848" s="605"/>
      <c r="H1848" s="608"/>
      <c r="I1848" s="609"/>
      <c r="J1848" s="610"/>
      <c r="K1848" s="611"/>
      <c r="L1848" s="611"/>
      <c r="M1848" s="611"/>
      <c r="N1848" s="611"/>
      <c r="O1848" s="613"/>
      <c r="P1848" s="613"/>
      <c r="Q1848" s="613"/>
      <c r="R1848" s="613"/>
      <c r="S1848" s="613"/>
      <c r="T1848" s="615"/>
      <c r="U1848" s="613"/>
      <c r="V1848" s="613"/>
      <c r="W1848" s="613"/>
      <c r="X1848" s="613"/>
      <c r="Y1848" s="613"/>
      <c r="Z1848" s="613"/>
      <c r="AA1848" s="611"/>
      <c r="AB1848" s="613"/>
      <c r="AC1848" s="613"/>
      <c r="AD1848" s="613"/>
      <c r="AE1848" s="613"/>
      <c r="AF1848" s="613"/>
      <c r="AG1848" s="613"/>
      <c r="AH1848" s="613"/>
      <c r="AI1848" s="611"/>
      <c r="AJ1848" s="613"/>
      <c r="AK1848" s="613"/>
      <c r="AL1848" s="613"/>
      <c r="AM1848" s="613"/>
      <c r="AN1848" s="613"/>
      <c r="AO1848" s="613"/>
      <c r="AP1848" s="613"/>
      <c r="AQ1848" s="613"/>
      <c r="AR1848" s="613"/>
      <c r="AS1848" s="613"/>
      <c r="AT1848" s="613"/>
      <c r="AU1848" s="830"/>
      <c r="AV1848" s="613"/>
      <c r="AW1848" s="613"/>
      <c r="AX1848" s="613"/>
      <c r="AY1848" s="613"/>
      <c r="AZ1848" s="613"/>
      <c r="BA1848" s="613"/>
      <c r="BB1848" s="613"/>
      <c r="BC1848" s="613"/>
      <c r="BD1848" s="613"/>
      <c r="BE1848" s="613"/>
      <c r="BF1848" s="613"/>
      <c r="BG1848" s="613"/>
      <c r="BH1848" s="613"/>
      <c r="BI1848" s="613"/>
      <c r="BJ1848" s="613"/>
      <c r="BK1848" s="613"/>
      <c r="BL1848" s="613"/>
      <c r="BM1848" s="611"/>
      <c r="BN1848" s="613"/>
      <c r="BO1848" s="613"/>
      <c r="BP1848" s="613"/>
      <c r="BQ1848" s="547"/>
      <c r="BR1848" s="622"/>
      <c r="BS1848" s="1548"/>
      <c r="BT1848" s="605"/>
      <c r="BU1848" s="621"/>
      <c r="BV1848" s="619"/>
      <c r="BW1848" s="619"/>
      <c r="BX1848" s="619"/>
      <c r="BZ1848" s="619"/>
      <c r="CA1848" s="619"/>
      <c r="CB1848" s="619"/>
      <c r="CC1848" s="619"/>
      <c r="CD1848" s="619"/>
      <c r="CE1848" s="619"/>
      <c r="CF1848" s="619"/>
      <c r="CG1848" s="619"/>
      <c r="CH1848" s="619"/>
      <c r="CI1848" s="619"/>
      <c r="CJ1848" s="619"/>
      <c r="CK1848" s="619"/>
      <c r="CL1848" s="619"/>
      <c r="CM1848" s="619"/>
      <c r="CN1848" s="619"/>
      <c r="CO1848" s="619"/>
      <c r="CP1848" s="619"/>
      <c r="CQ1848" s="619"/>
      <c r="CR1848" s="619"/>
      <c r="CS1848" s="619"/>
      <c r="CT1848" s="619"/>
      <c r="CU1848" s="619"/>
      <c r="CV1848" s="619"/>
      <c r="CW1848" s="619"/>
      <c r="CX1848" s="619"/>
      <c r="CY1848" s="619"/>
      <c r="CZ1848" s="619"/>
      <c r="DA1848" s="619"/>
      <c r="DB1848" s="619"/>
      <c r="DC1848" s="619"/>
      <c r="DD1848" s="619"/>
      <c r="DE1848" s="619"/>
      <c r="DF1848" s="619"/>
      <c r="DG1848" s="619"/>
      <c r="DH1848" s="619"/>
      <c r="DI1848" s="619"/>
      <c r="DJ1848" s="619"/>
      <c r="DK1848" s="619"/>
      <c r="DL1848" s="619"/>
      <c r="DM1848" s="619"/>
      <c r="DN1848" s="619"/>
      <c r="DO1848" s="619"/>
      <c r="DP1848" s="619"/>
      <c r="DQ1848" s="619"/>
      <c r="DR1848" s="619"/>
      <c r="DS1848" s="619"/>
      <c r="DT1848" s="619"/>
      <c r="DU1848" s="619"/>
      <c r="DV1848" s="619"/>
      <c r="DW1848" s="619"/>
      <c r="DX1848" s="619"/>
      <c r="DY1848" s="619"/>
      <c r="DZ1848" s="619"/>
      <c r="EA1848" s="619"/>
      <c r="EB1848" s="619"/>
      <c r="EC1848" s="619"/>
      <c r="ED1848" s="619"/>
      <c r="EE1848" s="619"/>
      <c r="EF1848" s="619"/>
      <c r="EG1848" s="619"/>
      <c r="EH1848" s="619"/>
      <c r="EI1848" s="619"/>
      <c r="EJ1848" s="619"/>
      <c r="EK1848" s="619"/>
      <c r="EL1848" s="619"/>
      <c r="EM1848" s="619"/>
      <c r="EN1848" s="619"/>
      <c r="EO1848" s="619"/>
      <c r="EP1848" s="619"/>
      <c r="EQ1848" s="619"/>
      <c r="ER1848" s="619"/>
      <c r="ES1848" s="619"/>
      <c r="ET1848" s="619"/>
      <c r="EU1848" s="619"/>
      <c r="EV1848" s="619"/>
      <c r="EW1848" s="619"/>
      <c r="EX1848" s="619"/>
      <c r="EY1848" s="619"/>
      <c r="EZ1848" s="619"/>
      <c r="FA1848" s="619"/>
      <c r="FB1848" s="619"/>
      <c r="FC1848" s="619"/>
      <c r="FD1848" s="619"/>
      <c r="FE1848" s="619"/>
      <c r="FF1848" s="619"/>
      <c r="FG1848" s="619"/>
      <c r="FH1848" s="619"/>
      <c r="FI1848" s="619"/>
      <c r="FJ1848" s="619"/>
      <c r="FK1848" s="619"/>
      <c r="FL1848" s="619"/>
      <c r="FM1848" s="619"/>
      <c r="FN1848" s="619"/>
      <c r="FO1848" s="619"/>
      <c r="FP1848" s="619"/>
      <c r="FQ1848" s="619"/>
      <c r="FR1848" s="619"/>
      <c r="FS1848" s="619"/>
      <c r="FT1848" s="619"/>
      <c r="FU1848" s="619"/>
      <c r="FV1848" s="619"/>
      <c r="FW1848" s="619"/>
      <c r="FX1848" s="619"/>
      <c r="FY1848" s="619"/>
      <c r="FZ1848" s="619"/>
      <c r="GA1848" s="619"/>
      <c r="GB1848" s="619"/>
      <c r="GC1848" s="619"/>
      <c r="GD1848" s="619"/>
      <c r="GE1848" s="619"/>
      <c r="GF1848" s="619"/>
      <c r="GG1848" s="619"/>
      <c r="GH1848" s="619"/>
      <c r="GI1848" s="619"/>
      <c r="GJ1848" s="619"/>
      <c r="GK1848" s="619"/>
      <c r="GL1848" s="619"/>
      <c r="GM1848" s="619"/>
      <c r="GN1848" s="619"/>
      <c r="GO1848" s="619"/>
      <c r="GP1848" s="619"/>
      <c r="GQ1848" s="619"/>
      <c r="GR1848" s="619"/>
      <c r="GS1848" s="619"/>
      <c r="GT1848" s="619"/>
      <c r="GU1848" s="619"/>
      <c r="GV1848" s="619"/>
      <c r="GW1848" s="619"/>
      <c r="GX1848" s="619"/>
      <c r="GY1848" s="619"/>
      <c r="GZ1848" s="619"/>
      <c r="HA1848" s="619"/>
      <c r="HB1848" s="619"/>
      <c r="HC1848" s="619"/>
      <c r="HD1848" s="619"/>
      <c r="HE1848" s="619"/>
      <c r="HF1848" s="619"/>
      <c r="HG1848" s="619"/>
      <c r="HH1848" s="619"/>
      <c r="HI1848" s="619"/>
      <c r="HJ1848" s="619"/>
      <c r="HK1848" s="619"/>
      <c r="HL1848" s="619"/>
      <c r="HM1848" s="619"/>
      <c r="HN1848" s="619"/>
      <c r="HO1848" s="619"/>
      <c r="HP1848" s="619"/>
      <c r="HQ1848" s="619"/>
      <c r="HR1848" s="619"/>
      <c r="HS1848" s="619"/>
      <c r="HT1848" s="619"/>
      <c r="HU1848" s="619"/>
      <c r="HV1848" s="619"/>
      <c r="HW1848" s="619"/>
      <c r="HX1848" s="619"/>
      <c r="HY1848" s="619"/>
      <c r="HZ1848" s="619"/>
      <c r="IA1848" s="619"/>
      <c r="IB1848" s="619"/>
      <c r="IC1848" s="619"/>
      <c r="ID1848" s="619"/>
      <c r="IE1848" s="619"/>
      <c r="IF1848" s="619"/>
      <c r="IG1848" s="619"/>
      <c r="IH1848" s="619"/>
      <c r="II1848" s="619"/>
      <c r="IJ1848" s="619"/>
      <c r="IK1848" s="619"/>
      <c r="IL1848" s="619"/>
      <c r="IM1848" s="619"/>
      <c r="IN1848" s="619"/>
      <c r="IO1848" s="619"/>
      <c r="IP1848" s="619"/>
      <c r="IQ1848" s="619"/>
      <c r="IR1848" s="619"/>
      <c r="IS1848" s="619"/>
      <c r="IT1848" s="619"/>
      <c r="IU1848" s="619"/>
      <c r="IV1848" s="619"/>
      <c r="IW1848" s="619"/>
    </row>
    <row r="1849" spans="1:257" s="585" customFormat="1" ht="15.75" hidden="1">
      <c r="B1849" s="1562"/>
      <c r="C1849" s="878"/>
      <c r="D1849" s="879"/>
      <c r="E1849" s="587"/>
      <c r="F1849" s="844"/>
      <c r="G1849" s="589"/>
      <c r="H1849" s="877"/>
      <c r="I1849" s="590"/>
      <c r="J1849" s="1563"/>
      <c r="K1849" s="882"/>
      <c r="L1849" s="882"/>
      <c r="M1849" s="882"/>
      <c r="N1849" s="882"/>
      <c r="O1849" s="877"/>
      <c r="P1849" s="877"/>
      <c r="Q1849" s="877"/>
      <c r="R1849" s="879"/>
      <c r="S1849" s="877"/>
      <c r="T1849" s="877"/>
      <c r="U1849" s="877"/>
      <c r="V1849" s="877"/>
      <c r="W1849" s="877"/>
      <c r="X1849" s="877"/>
      <c r="Y1849" s="877"/>
      <c r="Z1849" s="877"/>
      <c r="AA1849" s="882"/>
      <c r="AB1849" s="877"/>
      <c r="AC1849" s="877"/>
      <c r="AD1849" s="877"/>
      <c r="AE1849" s="877"/>
      <c r="AF1849" s="877"/>
      <c r="AG1849" s="877"/>
      <c r="AH1849" s="877"/>
      <c r="AI1849" s="882"/>
      <c r="AJ1849" s="877"/>
      <c r="AK1849" s="877"/>
      <c r="AL1849" s="877"/>
      <c r="AM1849" s="877"/>
      <c r="AN1849" s="877"/>
      <c r="AO1849" s="877"/>
      <c r="AP1849" s="877"/>
      <c r="AQ1849" s="877"/>
      <c r="AR1849" s="877"/>
      <c r="AS1849" s="877"/>
      <c r="AT1849" s="877"/>
      <c r="AU1849" s="884"/>
      <c r="AV1849" s="877"/>
      <c r="AW1849" s="877"/>
      <c r="AX1849" s="877"/>
      <c r="AY1849" s="877"/>
      <c r="AZ1849" s="877"/>
      <c r="BA1849" s="877"/>
      <c r="BB1849" s="877"/>
      <c r="BC1849" s="877"/>
      <c r="BD1849" s="877"/>
      <c r="BE1849" s="877"/>
      <c r="BF1849" s="877"/>
      <c r="BG1849" s="877"/>
      <c r="BH1849" s="877"/>
      <c r="BI1849" s="877"/>
      <c r="BJ1849" s="877"/>
      <c r="BK1849" s="877"/>
      <c r="BL1849" s="877"/>
      <c r="BM1849" s="877"/>
      <c r="BN1849" s="877"/>
      <c r="BO1849" s="877"/>
      <c r="BP1849" s="877"/>
      <c r="BQ1849" s="547">
        <v>1</v>
      </c>
    </row>
    <row r="1850" spans="1:257" s="585" customFormat="1" ht="15.75" hidden="1">
      <c r="B1850" s="1564"/>
      <c r="C1850" s="1565"/>
      <c r="D1850" s="1566"/>
      <c r="E1850" s="587"/>
      <c r="F1850" s="588"/>
      <c r="G1850" s="589"/>
      <c r="H1850" s="1567"/>
      <c r="I1850" s="590"/>
      <c r="J1850" s="1568"/>
      <c r="K1850" s="591"/>
      <c r="L1850" s="591"/>
      <c r="M1850" s="591"/>
      <c r="N1850" s="591"/>
      <c r="O1850" s="1567"/>
      <c r="P1850" s="1567"/>
      <c r="Q1850" s="1567"/>
      <c r="R1850" s="1566"/>
      <c r="S1850" s="1567"/>
      <c r="T1850" s="1567"/>
      <c r="U1850" s="1567"/>
      <c r="V1850" s="1567"/>
      <c r="W1850" s="1567"/>
      <c r="X1850" s="1567"/>
      <c r="Y1850" s="1567"/>
      <c r="Z1850" s="1567"/>
      <c r="AA1850" s="591"/>
      <c r="AB1850" s="1567"/>
      <c r="AC1850" s="1567"/>
      <c r="AD1850" s="1567"/>
      <c r="AE1850" s="1567"/>
      <c r="AF1850" s="1567"/>
      <c r="AG1850" s="1567"/>
      <c r="AH1850" s="1567"/>
      <c r="AI1850" s="591"/>
      <c r="AJ1850" s="1567"/>
      <c r="AK1850" s="1567"/>
      <c r="AL1850" s="1567"/>
      <c r="AM1850" s="1567"/>
      <c r="AN1850" s="1567"/>
      <c r="AO1850" s="1567"/>
      <c r="AP1850" s="1567"/>
      <c r="AQ1850" s="1567"/>
      <c r="AR1850" s="1567"/>
      <c r="AS1850" s="1567"/>
      <c r="AT1850" s="1567"/>
      <c r="AU1850" s="1569"/>
      <c r="AV1850" s="1567"/>
      <c r="AW1850" s="1567"/>
      <c r="AX1850" s="1567"/>
      <c r="AY1850" s="1567"/>
      <c r="AZ1850" s="1567"/>
      <c r="BA1850" s="1567"/>
      <c r="BB1850" s="1567"/>
      <c r="BC1850" s="1567"/>
      <c r="BD1850" s="1567"/>
      <c r="BE1850" s="1567"/>
      <c r="BF1850" s="1567"/>
      <c r="BG1850" s="1567"/>
      <c r="BH1850" s="1567"/>
      <c r="BI1850" s="1567"/>
      <c r="BJ1850" s="1567"/>
      <c r="BK1850" s="1567"/>
      <c r="BL1850" s="1567"/>
      <c r="BM1850" s="1567"/>
      <c r="BN1850" s="1567"/>
      <c r="BO1850" s="1567"/>
      <c r="BP1850" s="1567"/>
      <c r="BQ1850" s="547">
        <v>1</v>
      </c>
    </row>
    <row r="1851" spans="1:257" s="585" customFormat="1" ht="15.75" hidden="1">
      <c r="B1851" s="1570"/>
      <c r="C1851" s="1571"/>
      <c r="D1851" s="1572"/>
      <c r="E1851" s="587"/>
      <c r="F1851" s="1573"/>
      <c r="G1851" s="589"/>
      <c r="H1851" s="922"/>
      <c r="I1851" s="590"/>
      <c r="J1851" s="1574"/>
      <c r="K1851" s="924"/>
      <c r="L1851" s="924"/>
      <c r="M1851" s="924"/>
      <c r="N1851" s="924"/>
      <c r="O1851" s="922"/>
      <c r="P1851" s="922"/>
      <c r="Q1851" s="922"/>
      <c r="R1851" s="1572"/>
      <c r="S1851" s="922"/>
      <c r="T1851" s="922"/>
      <c r="U1851" s="922"/>
      <c r="V1851" s="922"/>
      <c r="W1851" s="922"/>
      <c r="X1851" s="922"/>
      <c r="Y1851" s="922"/>
      <c r="Z1851" s="922"/>
      <c r="AA1851" s="924"/>
      <c r="AB1851" s="922"/>
      <c r="AC1851" s="922"/>
      <c r="AD1851" s="922"/>
      <c r="AE1851" s="922"/>
      <c r="AF1851" s="922"/>
      <c r="AG1851" s="922"/>
      <c r="AH1851" s="922"/>
      <c r="AI1851" s="924"/>
      <c r="AJ1851" s="922"/>
      <c r="AK1851" s="922"/>
      <c r="AL1851" s="922"/>
      <c r="AM1851" s="922"/>
      <c r="AN1851" s="922"/>
      <c r="AO1851" s="922"/>
      <c r="AP1851" s="922"/>
      <c r="AQ1851" s="922"/>
      <c r="AR1851" s="922"/>
      <c r="AS1851" s="922"/>
      <c r="AT1851" s="922"/>
      <c r="AU1851" s="1575"/>
      <c r="AV1851" s="922"/>
      <c r="AW1851" s="922"/>
      <c r="AX1851" s="922"/>
      <c r="AY1851" s="922"/>
      <c r="AZ1851" s="922"/>
      <c r="BA1851" s="922"/>
      <c r="BB1851" s="922"/>
      <c r="BC1851" s="922"/>
      <c r="BD1851" s="922"/>
      <c r="BE1851" s="922"/>
      <c r="BF1851" s="922"/>
      <c r="BG1851" s="922"/>
      <c r="BH1851" s="922"/>
      <c r="BI1851" s="922"/>
      <c r="BJ1851" s="922"/>
      <c r="BK1851" s="922"/>
      <c r="BL1851" s="922"/>
      <c r="BM1851" s="922"/>
      <c r="BN1851" s="922"/>
      <c r="BO1851" s="922"/>
      <c r="BP1851" s="922"/>
      <c r="BQ1851" s="547">
        <v>1</v>
      </c>
    </row>
    <row r="1852" spans="1:257" s="585" customFormat="1" ht="15.75" hidden="1">
      <c r="B1852" s="1576"/>
      <c r="C1852" s="1577"/>
      <c r="D1852" s="584"/>
      <c r="E1852" s="587"/>
      <c r="F1852" s="588"/>
      <c r="G1852" s="589"/>
      <c r="H1852" s="586"/>
      <c r="I1852" s="590"/>
      <c r="J1852" s="589"/>
      <c r="K1852" s="591"/>
      <c r="L1852" s="591"/>
      <c r="M1852" s="591"/>
      <c r="N1852" s="591"/>
      <c r="O1852" s="586"/>
      <c r="P1852" s="586"/>
      <c r="Q1852" s="586"/>
      <c r="R1852" s="584"/>
      <c r="S1852" s="586"/>
      <c r="T1852" s="586"/>
      <c r="U1852" s="586"/>
      <c r="V1852" s="586"/>
      <c r="W1852" s="586"/>
      <c r="X1852" s="586"/>
      <c r="Y1852" s="586"/>
      <c r="Z1852" s="586"/>
      <c r="AA1852" s="591"/>
      <c r="AB1852" s="586"/>
      <c r="AC1852" s="586"/>
      <c r="AD1852" s="586"/>
      <c r="AE1852" s="586"/>
      <c r="AF1852" s="586"/>
      <c r="AG1852" s="586"/>
      <c r="AH1852" s="586"/>
      <c r="AI1852" s="591"/>
      <c r="AJ1852" s="586"/>
      <c r="AK1852" s="586"/>
      <c r="AL1852" s="586"/>
      <c r="AM1852" s="586"/>
      <c r="AN1852" s="586"/>
      <c r="AO1852" s="586"/>
      <c r="AP1852" s="586"/>
      <c r="AQ1852" s="586"/>
      <c r="AR1852" s="586"/>
      <c r="AS1852" s="586"/>
      <c r="AT1852" s="586"/>
      <c r="AU1852" s="592"/>
      <c r="AV1852" s="586"/>
      <c r="AW1852" s="586"/>
      <c r="AX1852" s="586"/>
      <c r="AY1852" s="586"/>
      <c r="AZ1852" s="586"/>
      <c r="BA1852" s="586"/>
      <c r="BB1852" s="586"/>
      <c r="BC1852" s="586"/>
      <c r="BD1852" s="586"/>
      <c r="BE1852" s="586"/>
      <c r="BF1852" s="586"/>
      <c r="BG1852" s="586"/>
      <c r="BH1852" s="586"/>
      <c r="BI1852" s="586"/>
      <c r="BJ1852" s="586"/>
      <c r="BK1852" s="586"/>
      <c r="BL1852" s="586"/>
      <c r="BM1852" s="586"/>
      <c r="BN1852" s="586"/>
      <c r="BO1852" s="586"/>
      <c r="BP1852" s="586"/>
      <c r="BQ1852" s="547">
        <v>1</v>
      </c>
    </row>
    <row r="1853" spans="1:257" s="585" customFormat="1" ht="15.75" hidden="1">
      <c r="B1853" s="1576"/>
      <c r="C1853" s="583"/>
      <c r="D1853" s="584"/>
      <c r="E1853" s="587"/>
      <c r="F1853" s="588"/>
      <c r="G1853" s="589"/>
      <c r="H1853" s="586"/>
      <c r="I1853" s="590"/>
      <c r="J1853" s="589"/>
      <c r="K1853" s="591"/>
      <c r="L1853" s="591"/>
      <c r="M1853" s="591"/>
      <c r="N1853" s="591"/>
      <c r="O1853" s="586"/>
      <c r="P1853" s="586"/>
      <c r="Q1853" s="586"/>
      <c r="R1853" s="584"/>
      <c r="S1853" s="586"/>
      <c r="T1853" s="586"/>
      <c r="U1853" s="586"/>
      <c r="V1853" s="586"/>
      <c r="W1853" s="586"/>
      <c r="X1853" s="586"/>
      <c r="Y1853" s="586"/>
      <c r="Z1853" s="586"/>
      <c r="AA1853" s="591"/>
      <c r="AB1853" s="586"/>
      <c r="AC1853" s="586"/>
      <c r="AD1853" s="586"/>
      <c r="AE1853" s="586"/>
      <c r="AF1853" s="586"/>
      <c r="AG1853" s="586"/>
      <c r="AH1853" s="586"/>
      <c r="AI1853" s="591"/>
      <c r="AJ1853" s="586"/>
      <c r="AK1853" s="586"/>
      <c r="AL1853" s="586"/>
      <c r="AM1853" s="586"/>
      <c r="AN1853" s="586"/>
      <c r="AO1853" s="586"/>
      <c r="AP1853" s="586"/>
      <c r="AQ1853" s="586"/>
      <c r="AR1853" s="586"/>
      <c r="AS1853" s="586"/>
      <c r="AT1853" s="586"/>
      <c r="AU1853" s="592"/>
      <c r="AV1853" s="586"/>
      <c r="AW1853" s="586"/>
      <c r="AX1853" s="586"/>
      <c r="AY1853" s="586"/>
      <c r="AZ1853" s="586"/>
      <c r="BA1853" s="586"/>
      <c r="BB1853" s="586"/>
      <c r="BC1853" s="586"/>
      <c r="BD1853" s="586"/>
      <c r="BE1853" s="586"/>
      <c r="BF1853" s="586"/>
      <c r="BG1853" s="586"/>
      <c r="BH1853" s="586"/>
      <c r="BI1853" s="586"/>
      <c r="BJ1853" s="586"/>
      <c r="BK1853" s="586"/>
      <c r="BL1853" s="586"/>
      <c r="BM1853" s="586"/>
      <c r="BN1853" s="586"/>
      <c r="BO1853" s="586"/>
      <c r="BP1853" s="586"/>
      <c r="BQ1853" s="547">
        <v>1</v>
      </c>
    </row>
    <row r="1854" spans="1:257" s="585" customFormat="1" ht="15.75" hidden="1">
      <c r="B1854" s="1576"/>
      <c r="C1854" s="865"/>
      <c r="D1854" s="584"/>
      <c r="E1854" s="587"/>
      <c r="F1854" s="588"/>
      <c r="G1854" s="589"/>
      <c r="H1854" s="586"/>
      <c r="I1854" s="590"/>
      <c r="J1854" s="589"/>
      <c r="K1854" s="591"/>
      <c r="L1854" s="591"/>
      <c r="M1854" s="591"/>
      <c r="N1854" s="591"/>
      <c r="O1854" s="586"/>
      <c r="P1854" s="586"/>
      <c r="Q1854" s="586"/>
      <c r="R1854" s="584"/>
      <c r="S1854" s="586"/>
      <c r="T1854" s="586"/>
      <c r="U1854" s="586"/>
      <c r="V1854" s="586"/>
      <c r="W1854" s="586"/>
      <c r="X1854" s="586"/>
      <c r="Y1854" s="586"/>
      <c r="Z1854" s="586"/>
      <c r="AA1854" s="591"/>
      <c r="AB1854" s="586"/>
      <c r="AC1854" s="586"/>
      <c r="AD1854" s="586"/>
      <c r="AE1854" s="586"/>
      <c r="AF1854" s="586"/>
      <c r="AG1854" s="586"/>
      <c r="AH1854" s="586"/>
      <c r="AI1854" s="591"/>
      <c r="AJ1854" s="586"/>
      <c r="AK1854" s="586"/>
      <c r="AL1854" s="586"/>
      <c r="AM1854" s="586"/>
      <c r="AN1854" s="586"/>
      <c r="AO1854" s="586"/>
      <c r="AP1854" s="586"/>
      <c r="AQ1854" s="586"/>
      <c r="AR1854" s="586"/>
      <c r="AS1854" s="586"/>
      <c r="AT1854" s="586"/>
      <c r="AU1854" s="592"/>
      <c r="AV1854" s="586"/>
      <c r="AW1854" s="586"/>
      <c r="AX1854" s="586"/>
      <c r="AY1854" s="586"/>
      <c r="AZ1854" s="586"/>
      <c r="BA1854" s="586"/>
      <c r="BB1854" s="586"/>
      <c r="BC1854" s="586"/>
      <c r="BD1854" s="586"/>
      <c r="BE1854" s="586"/>
      <c r="BF1854" s="586"/>
      <c r="BG1854" s="586"/>
      <c r="BH1854" s="586"/>
      <c r="BI1854" s="586"/>
      <c r="BJ1854" s="586"/>
      <c r="BK1854" s="586"/>
      <c r="BL1854" s="586"/>
      <c r="BM1854" s="586"/>
      <c r="BN1854" s="586"/>
      <c r="BO1854" s="586"/>
      <c r="BP1854" s="586"/>
      <c r="BQ1854" s="547">
        <v>1</v>
      </c>
    </row>
    <row r="1855" spans="1:257" s="664" customFormat="1" ht="15.75" hidden="1">
      <c r="B1855" s="665"/>
      <c r="C1855" s="666"/>
      <c r="D1855" s="668"/>
      <c r="E1855" s="843"/>
      <c r="F1855" s="588"/>
      <c r="G1855" s="610"/>
      <c r="H1855" s="586"/>
      <c r="I1855" s="609"/>
      <c r="J1855" s="610"/>
      <c r="K1855" s="591"/>
      <c r="L1855" s="591"/>
      <c r="M1855" s="591"/>
      <c r="N1855" s="591"/>
      <c r="O1855" s="591"/>
      <c r="P1855" s="591"/>
      <c r="Q1855" s="591"/>
      <c r="R1855" s="591"/>
      <c r="S1855" s="591"/>
      <c r="T1855" s="591"/>
      <c r="U1855" s="591"/>
      <c r="V1855" s="591"/>
      <c r="W1855" s="591"/>
      <c r="X1855" s="591"/>
      <c r="Y1855" s="591"/>
      <c r="Z1855" s="591"/>
      <c r="AA1855" s="591"/>
      <c r="AB1855" s="591"/>
      <c r="AC1855" s="591"/>
      <c r="AD1855" s="591"/>
      <c r="AE1855" s="591"/>
      <c r="AF1855" s="591"/>
      <c r="AG1855" s="591"/>
      <c r="AH1855" s="591"/>
      <c r="AI1855" s="591"/>
      <c r="AJ1855" s="591"/>
      <c r="AK1855" s="591"/>
      <c r="AL1855" s="591"/>
      <c r="AM1855" s="591"/>
      <c r="AN1855" s="591"/>
      <c r="AO1855" s="591"/>
      <c r="AP1855" s="591"/>
      <c r="AQ1855" s="591"/>
      <c r="AR1855" s="591"/>
      <c r="AS1855" s="591"/>
      <c r="AT1855" s="591"/>
      <c r="AU1855" s="669"/>
      <c r="AV1855" s="591"/>
      <c r="AW1855" s="591"/>
      <c r="AX1855" s="591"/>
      <c r="AY1855" s="591"/>
      <c r="AZ1855" s="591"/>
      <c r="BA1855" s="591"/>
      <c r="BB1855" s="591"/>
      <c r="BC1855" s="591"/>
      <c r="BD1855" s="591"/>
      <c r="BE1855" s="591"/>
      <c r="BF1855" s="591"/>
      <c r="BG1855" s="591"/>
      <c r="BH1855" s="591"/>
      <c r="BI1855" s="591"/>
      <c r="BJ1855" s="591"/>
      <c r="BK1855" s="591"/>
      <c r="BL1855" s="591"/>
      <c r="BM1855" s="591"/>
      <c r="BN1855" s="591"/>
      <c r="BO1855" s="591"/>
      <c r="BP1855" s="591"/>
      <c r="BQ1855" s="547">
        <v>1</v>
      </c>
    </row>
    <row r="1856" spans="1:257" s="575" customFormat="1" ht="15.75" hidden="1">
      <c r="B1856" s="576"/>
      <c r="C1856" s="1578"/>
      <c r="D1856" s="668"/>
      <c r="E1856" s="579"/>
      <c r="F1856" s="588"/>
      <c r="G1856" s="580"/>
      <c r="H1856" s="581"/>
      <c r="I1856" s="582"/>
      <c r="J1856" s="580"/>
      <c r="K1856" s="578"/>
      <c r="L1856" s="578"/>
      <c r="M1856" s="578"/>
      <c r="N1856" s="578"/>
      <c r="O1856" s="589"/>
      <c r="P1856" s="589"/>
      <c r="Q1856" s="578"/>
      <c r="R1856" s="682"/>
      <c r="S1856" s="589"/>
      <c r="T1856" s="578"/>
      <c r="U1856" s="578"/>
      <c r="V1856" s="578"/>
      <c r="W1856" s="578"/>
      <c r="X1856" s="578"/>
      <c r="Y1856" s="578"/>
      <c r="Z1856" s="578"/>
      <c r="AA1856" s="578"/>
      <c r="AB1856" s="578"/>
      <c r="AC1856" s="578"/>
      <c r="AD1856" s="578"/>
      <c r="AE1856" s="578"/>
      <c r="AF1856" s="578"/>
      <c r="AG1856" s="578"/>
      <c r="AH1856" s="578"/>
      <c r="AI1856" s="578"/>
      <c r="AJ1856" s="578"/>
      <c r="AK1856" s="578"/>
      <c r="AL1856" s="578"/>
      <c r="AM1856" s="578"/>
      <c r="AN1856" s="578"/>
      <c r="AO1856" s="578"/>
      <c r="AP1856" s="578"/>
      <c r="AQ1856" s="578"/>
      <c r="AR1856" s="578"/>
      <c r="AS1856" s="578"/>
      <c r="AT1856" s="578"/>
      <c r="AU1856" s="567"/>
      <c r="AV1856" s="578"/>
      <c r="AW1856" s="578"/>
      <c r="AX1856" s="578"/>
      <c r="AY1856" s="578"/>
      <c r="AZ1856" s="578"/>
      <c r="BA1856" s="578"/>
      <c r="BB1856" s="578"/>
      <c r="BC1856" s="578"/>
      <c r="BD1856" s="578"/>
      <c r="BE1856" s="578"/>
      <c r="BF1856" s="578"/>
      <c r="BG1856" s="578"/>
      <c r="BH1856" s="578"/>
      <c r="BI1856" s="578"/>
      <c r="BJ1856" s="578"/>
      <c r="BK1856" s="578"/>
      <c r="BL1856" s="578"/>
      <c r="BM1856" s="578"/>
      <c r="BN1856" s="578"/>
      <c r="BO1856" s="578"/>
      <c r="BP1856" s="578"/>
      <c r="BQ1856" s="547">
        <v>1</v>
      </c>
      <c r="BR1856" s="578"/>
    </row>
    <row r="1857" spans="1:257" s="575" customFormat="1" ht="15.75" hidden="1">
      <c r="B1857" s="576"/>
      <c r="C1857" s="1578"/>
      <c r="D1857" s="668"/>
      <c r="E1857" s="579"/>
      <c r="F1857" s="588"/>
      <c r="G1857" s="580"/>
      <c r="H1857" s="581"/>
      <c r="I1857" s="582"/>
      <c r="J1857" s="580"/>
      <c r="K1857" s="578"/>
      <c r="L1857" s="578"/>
      <c r="M1857" s="578"/>
      <c r="N1857" s="578"/>
      <c r="O1857" s="589"/>
      <c r="P1857" s="589"/>
      <c r="Q1857" s="578"/>
      <c r="R1857" s="682"/>
      <c r="S1857" s="589"/>
      <c r="T1857" s="578"/>
      <c r="U1857" s="578"/>
      <c r="V1857" s="578"/>
      <c r="W1857" s="578"/>
      <c r="X1857" s="578"/>
      <c r="Y1857" s="578"/>
      <c r="Z1857" s="578"/>
      <c r="AA1857" s="578"/>
      <c r="AB1857" s="578"/>
      <c r="AC1857" s="578"/>
      <c r="AD1857" s="578"/>
      <c r="AE1857" s="578"/>
      <c r="AF1857" s="578"/>
      <c r="AG1857" s="578"/>
      <c r="AH1857" s="578"/>
      <c r="AI1857" s="578"/>
      <c r="AJ1857" s="578"/>
      <c r="AK1857" s="578"/>
      <c r="AL1857" s="578"/>
      <c r="AM1857" s="578"/>
      <c r="AN1857" s="578"/>
      <c r="AO1857" s="578"/>
      <c r="AP1857" s="578"/>
      <c r="AQ1857" s="578"/>
      <c r="AR1857" s="578"/>
      <c r="AS1857" s="578"/>
      <c r="AT1857" s="578"/>
      <c r="AU1857" s="567"/>
      <c r="AV1857" s="578"/>
      <c r="AW1857" s="578"/>
      <c r="AX1857" s="578"/>
      <c r="AY1857" s="578"/>
      <c r="AZ1857" s="578"/>
      <c r="BA1857" s="578"/>
      <c r="BB1857" s="578"/>
      <c r="BC1857" s="578"/>
      <c r="BD1857" s="578"/>
      <c r="BE1857" s="578"/>
      <c r="BF1857" s="578"/>
      <c r="BG1857" s="578"/>
      <c r="BH1857" s="578"/>
      <c r="BI1857" s="578"/>
      <c r="BJ1857" s="578"/>
      <c r="BK1857" s="578"/>
      <c r="BL1857" s="578"/>
      <c r="BM1857" s="578"/>
      <c r="BN1857" s="578"/>
      <c r="BO1857" s="578"/>
      <c r="BP1857" s="578"/>
      <c r="BQ1857" s="547">
        <v>1</v>
      </c>
      <c r="BR1857" s="578"/>
    </row>
    <row r="1858" spans="1:257" s="575" customFormat="1" ht="15.75" hidden="1">
      <c r="B1858" s="576"/>
      <c r="C1858" s="1578"/>
      <c r="D1858" s="668"/>
      <c r="E1858" s="579"/>
      <c r="F1858" s="588"/>
      <c r="G1858" s="580"/>
      <c r="H1858" s="581"/>
      <c r="I1858" s="582"/>
      <c r="J1858" s="580"/>
      <c r="K1858" s="578"/>
      <c r="L1858" s="578"/>
      <c r="M1858" s="578"/>
      <c r="N1858" s="578"/>
      <c r="O1858" s="589"/>
      <c r="P1858" s="589"/>
      <c r="Q1858" s="578"/>
      <c r="R1858" s="682"/>
      <c r="S1858" s="589"/>
      <c r="T1858" s="578"/>
      <c r="U1858" s="578"/>
      <c r="V1858" s="578"/>
      <c r="W1858" s="578"/>
      <c r="X1858" s="578"/>
      <c r="Y1858" s="578"/>
      <c r="Z1858" s="578"/>
      <c r="AA1858" s="578"/>
      <c r="AB1858" s="578"/>
      <c r="AC1858" s="578"/>
      <c r="AD1858" s="578"/>
      <c r="AE1858" s="578"/>
      <c r="AF1858" s="578"/>
      <c r="AG1858" s="578"/>
      <c r="AH1858" s="578"/>
      <c r="AI1858" s="578"/>
      <c r="AJ1858" s="578"/>
      <c r="AK1858" s="578"/>
      <c r="AL1858" s="578"/>
      <c r="AM1858" s="578"/>
      <c r="AN1858" s="578"/>
      <c r="AO1858" s="578"/>
      <c r="AP1858" s="578"/>
      <c r="AQ1858" s="578"/>
      <c r="AR1858" s="578"/>
      <c r="AS1858" s="578"/>
      <c r="AT1858" s="578"/>
      <c r="AU1858" s="567"/>
      <c r="AV1858" s="578"/>
      <c r="AW1858" s="578"/>
      <c r="AX1858" s="578"/>
      <c r="AY1858" s="578"/>
      <c r="AZ1858" s="578"/>
      <c r="BA1858" s="578"/>
      <c r="BB1858" s="578"/>
      <c r="BC1858" s="578"/>
      <c r="BD1858" s="578"/>
      <c r="BE1858" s="578"/>
      <c r="BF1858" s="578"/>
      <c r="BG1858" s="578"/>
      <c r="BH1858" s="578"/>
      <c r="BI1858" s="578"/>
      <c r="BJ1858" s="578"/>
      <c r="BK1858" s="578"/>
      <c r="BL1858" s="578"/>
      <c r="BM1858" s="578"/>
      <c r="BN1858" s="578"/>
      <c r="BO1858" s="578"/>
      <c r="BP1858" s="578"/>
      <c r="BQ1858" s="547">
        <v>1</v>
      </c>
      <c r="BR1858" s="578"/>
    </row>
    <row r="1859" spans="1:257" s="575" customFormat="1" ht="15.75" hidden="1">
      <c r="B1859" s="576"/>
      <c r="C1859" s="577"/>
      <c r="D1859" s="578"/>
      <c r="E1859" s="579"/>
      <c r="F1859" s="588"/>
      <c r="G1859" s="580"/>
      <c r="H1859" s="581"/>
      <c r="I1859" s="582"/>
      <c r="J1859" s="580"/>
      <c r="K1859" s="578"/>
      <c r="L1859" s="578"/>
      <c r="M1859" s="578"/>
      <c r="N1859" s="578"/>
      <c r="O1859" s="578"/>
      <c r="P1859" s="578"/>
      <c r="Q1859" s="578"/>
      <c r="R1859" s="578"/>
      <c r="S1859" s="578"/>
      <c r="T1859" s="578"/>
      <c r="U1859" s="578"/>
      <c r="V1859" s="578"/>
      <c r="W1859" s="578"/>
      <c r="X1859" s="578"/>
      <c r="Y1859" s="578"/>
      <c r="Z1859" s="578"/>
      <c r="AA1859" s="578"/>
      <c r="AB1859" s="578"/>
      <c r="AC1859" s="578"/>
      <c r="AD1859" s="578"/>
      <c r="AE1859" s="578"/>
      <c r="AF1859" s="578"/>
      <c r="AG1859" s="578"/>
      <c r="AH1859" s="578"/>
      <c r="AI1859" s="578"/>
      <c r="AJ1859" s="578"/>
      <c r="AK1859" s="578"/>
      <c r="AL1859" s="578"/>
      <c r="AM1859" s="578"/>
      <c r="AN1859" s="578"/>
      <c r="AO1859" s="578"/>
      <c r="AP1859" s="578"/>
      <c r="AQ1859" s="578"/>
      <c r="AR1859" s="578"/>
      <c r="AS1859" s="578"/>
      <c r="AT1859" s="578"/>
      <c r="AU1859" s="567"/>
      <c r="AV1859" s="578"/>
      <c r="AW1859" s="578"/>
      <c r="AX1859" s="578"/>
      <c r="AY1859" s="578"/>
      <c r="AZ1859" s="578"/>
      <c r="BA1859" s="578"/>
      <c r="BB1859" s="578"/>
      <c r="BC1859" s="578"/>
      <c r="BD1859" s="578"/>
      <c r="BE1859" s="578"/>
      <c r="BF1859" s="578"/>
      <c r="BG1859" s="578"/>
      <c r="BH1859" s="578"/>
      <c r="BI1859" s="578"/>
      <c r="BJ1859" s="578"/>
      <c r="BK1859" s="578"/>
      <c r="BL1859" s="578"/>
      <c r="BM1859" s="578"/>
      <c r="BN1859" s="578"/>
      <c r="BO1859" s="578"/>
      <c r="BP1859" s="578"/>
      <c r="BQ1859" s="547">
        <v>1</v>
      </c>
      <c r="BR1859" s="578"/>
    </row>
    <row r="1860" spans="1:257" s="679" customFormat="1" ht="15.75" hidden="1">
      <c r="B1860" s="680"/>
      <c r="C1860" s="1309"/>
      <c r="D1860" s="611"/>
      <c r="E1860" s="667"/>
      <c r="F1860" s="588"/>
      <c r="G1860" s="610"/>
      <c r="H1860" s="608"/>
      <c r="I1860" s="609"/>
      <c r="J1860" s="610"/>
      <c r="K1860" s="611"/>
      <c r="L1860" s="611"/>
      <c r="M1860" s="611"/>
      <c r="N1860" s="611"/>
      <c r="O1860" s="611"/>
      <c r="P1860" s="611"/>
      <c r="Q1860" s="611"/>
      <c r="R1860" s="611"/>
      <c r="S1860" s="611"/>
      <c r="T1860" s="611"/>
      <c r="U1860" s="611"/>
      <c r="V1860" s="611"/>
      <c r="W1860" s="611"/>
      <c r="X1860" s="611"/>
      <c r="Y1860" s="611"/>
      <c r="Z1860" s="611"/>
      <c r="AA1860" s="611"/>
      <c r="AB1860" s="611"/>
      <c r="AC1860" s="611"/>
      <c r="AD1860" s="611"/>
      <c r="AE1860" s="611"/>
      <c r="AF1860" s="611"/>
      <c r="AG1860" s="611"/>
      <c r="AH1860" s="611"/>
      <c r="AI1860" s="611"/>
      <c r="AJ1860" s="611"/>
      <c r="AK1860" s="611"/>
      <c r="AL1860" s="611"/>
      <c r="AM1860" s="611"/>
      <c r="AN1860" s="611"/>
      <c r="AO1860" s="611"/>
      <c r="AP1860" s="611"/>
      <c r="AQ1860" s="611"/>
      <c r="AR1860" s="611"/>
      <c r="AS1860" s="611"/>
      <c r="AT1860" s="611"/>
      <c r="AU1860" s="685"/>
      <c r="AV1860" s="611"/>
      <c r="AW1860" s="611"/>
      <c r="AX1860" s="611"/>
      <c r="AY1860" s="611"/>
      <c r="AZ1860" s="611"/>
      <c r="BA1860" s="611"/>
      <c r="BB1860" s="611"/>
      <c r="BC1860" s="611"/>
      <c r="BD1860" s="611"/>
      <c r="BE1860" s="611"/>
      <c r="BF1860" s="611"/>
      <c r="BG1860" s="611"/>
      <c r="BH1860" s="611"/>
      <c r="BI1860" s="611"/>
      <c r="BJ1860" s="611"/>
      <c r="BK1860" s="611"/>
      <c r="BL1860" s="611"/>
      <c r="BM1860" s="611"/>
      <c r="BN1860" s="611"/>
      <c r="BO1860" s="611"/>
      <c r="BP1860" s="611"/>
      <c r="BQ1860" s="547">
        <v>1</v>
      </c>
      <c r="BR1860" s="611"/>
    </row>
    <row r="1861" spans="1:257" s="575" customFormat="1" hidden="1">
      <c r="B1861" s="576"/>
      <c r="C1861" s="577"/>
      <c r="D1861" s="578"/>
      <c r="E1861" s="579"/>
      <c r="F1861" s="578"/>
      <c r="G1861" s="580"/>
      <c r="H1861" s="581">
        <f>J1861</f>
        <v>0</v>
      </c>
      <c r="I1861" s="582"/>
      <c r="J1861" s="580">
        <f>K1861+AA1861+BM1861</f>
        <v>0</v>
      </c>
      <c r="K1861" s="578">
        <f>L1861+T1861+X1861+Y1861+Z1861</f>
        <v>0</v>
      </c>
      <c r="L1861" s="578">
        <f>M1861+S1861</f>
        <v>0</v>
      </c>
      <c r="M1861" s="578">
        <f>N1861+R1861</f>
        <v>0</v>
      </c>
      <c r="N1861" s="578">
        <f>O1861+P1861+Q1861</f>
        <v>0</v>
      </c>
      <c r="O1861" s="578"/>
      <c r="P1861" s="578"/>
      <c r="Q1861" s="578"/>
      <c r="R1861" s="578"/>
      <c r="S1861" s="578"/>
      <c r="T1861" s="578">
        <f>U1861+V1861+W1861</f>
        <v>0</v>
      </c>
      <c r="U1861" s="578"/>
      <c r="V1861" s="578"/>
      <c r="W1861" s="578"/>
      <c r="X1861" s="578"/>
      <c r="Y1861" s="578"/>
      <c r="Z1861" s="578"/>
      <c r="AA1861" s="578">
        <f xml:space="preserve"> SUM(AB1861:AI1861)+SUM(AV1861:BL1861)</f>
        <v>0</v>
      </c>
      <c r="AB1861" s="578"/>
      <c r="AC1861" s="578"/>
      <c r="AD1861" s="578"/>
      <c r="AE1861" s="578"/>
      <c r="AF1861" s="578"/>
      <c r="AG1861" s="578"/>
      <c r="AH1861" s="578"/>
      <c r="AI1861" s="578"/>
      <c r="AJ1861" s="578"/>
      <c r="AK1861" s="578"/>
      <c r="AL1861" s="578"/>
      <c r="AM1861" s="578"/>
      <c r="AN1861" s="578"/>
      <c r="AO1861" s="578"/>
      <c r="AP1861" s="578"/>
      <c r="AQ1861" s="578"/>
      <c r="AR1861" s="578"/>
      <c r="AS1861" s="578"/>
      <c r="AT1861" s="578"/>
      <c r="AU1861" s="567"/>
      <c r="AV1861" s="578"/>
      <c r="AW1861" s="578"/>
      <c r="AX1861" s="578"/>
      <c r="AY1861" s="578"/>
      <c r="AZ1861" s="578"/>
      <c r="BA1861" s="578"/>
      <c r="BB1861" s="578"/>
      <c r="BC1861" s="578"/>
      <c r="BD1861" s="578"/>
      <c r="BE1861" s="578"/>
      <c r="BF1861" s="578"/>
      <c r="BG1861" s="578"/>
      <c r="BH1861" s="578"/>
      <c r="BI1861" s="578"/>
      <c r="BJ1861" s="578"/>
      <c r="BK1861" s="578"/>
      <c r="BL1861" s="578"/>
      <c r="BM1861" s="578">
        <f>SUM(BN1861:BP1861)</f>
        <v>0</v>
      </c>
      <c r="BN1861" s="578"/>
      <c r="BO1861" s="578"/>
      <c r="BP1861" s="578"/>
      <c r="BQ1861" s="547">
        <v>1</v>
      </c>
      <c r="BR1861" s="578"/>
    </row>
    <row r="1862" spans="1:257" s="575" customFormat="1" hidden="1">
      <c r="B1862" s="576"/>
      <c r="C1862" s="577"/>
      <c r="D1862" s="578"/>
      <c r="E1862" s="579"/>
      <c r="F1862" s="578"/>
      <c r="G1862" s="580"/>
      <c r="H1862" s="581">
        <f>J1862</f>
        <v>0</v>
      </c>
      <c r="I1862" s="582"/>
      <c r="J1862" s="580">
        <f>K1862+AA1862+BM1862</f>
        <v>0</v>
      </c>
      <c r="K1862" s="578">
        <f>L1862+T1862+X1862+Y1862+Z1862</f>
        <v>0</v>
      </c>
      <c r="L1862" s="578">
        <f>M1862+S1862</f>
        <v>0</v>
      </c>
      <c r="M1862" s="578">
        <f>N1862+R1862</f>
        <v>0</v>
      </c>
      <c r="N1862" s="578">
        <f>O1862+P1862+Q1862</f>
        <v>0</v>
      </c>
      <c r="O1862" s="578"/>
      <c r="P1862" s="578"/>
      <c r="Q1862" s="578"/>
      <c r="R1862" s="578"/>
      <c r="S1862" s="578"/>
      <c r="T1862" s="578">
        <f>U1862+V1862+W1862</f>
        <v>0</v>
      </c>
      <c r="U1862" s="578"/>
      <c r="V1862" s="578"/>
      <c r="W1862" s="578"/>
      <c r="X1862" s="578"/>
      <c r="Y1862" s="578"/>
      <c r="Z1862" s="578"/>
      <c r="AA1862" s="578">
        <f xml:space="preserve"> SUM(AB1862:AI1862)+SUM(AV1862:BL1862)</f>
        <v>0</v>
      </c>
      <c r="AB1862" s="578"/>
      <c r="AC1862" s="578"/>
      <c r="AD1862" s="578"/>
      <c r="AE1862" s="578"/>
      <c r="AF1862" s="578"/>
      <c r="AG1862" s="578"/>
      <c r="AH1862" s="578"/>
      <c r="AI1862" s="578"/>
      <c r="AJ1862" s="578"/>
      <c r="AK1862" s="578"/>
      <c r="AL1862" s="578"/>
      <c r="AM1862" s="578"/>
      <c r="AN1862" s="578"/>
      <c r="AO1862" s="578"/>
      <c r="AP1862" s="578"/>
      <c r="AQ1862" s="578"/>
      <c r="AR1862" s="578"/>
      <c r="AS1862" s="578"/>
      <c r="AT1862" s="578"/>
      <c r="AU1862" s="567"/>
      <c r="AV1862" s="578"/>
      <c r="AW1862" s="578"/>
      <c r="AX1862" s="578"/>
      <c r="AY1862" s="578"/>
      <c r="AZ1862" s="578"/>
      <c r="BA1862" s="578"/>
      <c r="BB1862" s="578"/>
      <c r="BC1862" s="578"/>
      <c r="BD1862" s="578"/>
      <c r="BE1862" s="578"/>
      <c r="BF1862" s="578"/>
      <c r="BG1862" s="578"/>
      <c r="BH1862" s="578"/>
      <c r="BI1862" s="578"/>
      <c r="BJ1862" s="578"/>
      <c r="BK1862" s="578"/>
      <c r="BL1862" s="578"/>
      <c r="BM1862" s="578">
        <f>SUM(BN1862:BP1862)</f>
        <v>0</v>
      </c>
      <c r="BN1862" s="578"/>
      <c r="BO1862" s="578"/>
      <c r="BP1862" s="578"/>
      <c r="BQ1862" s="547">
        <v>1</v>
      </c>
      <c r="BR1862" s="578"/>
    </row>
    <row r="1863" spans="1:257" s="593" customFormat="1" ht="14.25" hidden="1">
      <c r="B1863" s="594" t="s">
        <v>600</v>
      </c>
      <c r="C1863" s="1579" t="s">
        <v>2814</v>
      </c>
      <c r="D1863" s="596"/>
      <c r="E1863" s="597"/>
      <c r="F1863" s="596"/>
      <c r="G1863" s="598"/>
      <c r="H1863" s="599">
        <f t="shared" ref="H1863:BP1863" si="884">H1864+H1902</f>
        <v>141.20999999999998</v>
      </c>
      <c r="I1863" s="1019">
        <f t="shared" si="884"/>
        <v>5.36</v>
      </c>
      <c r="J1863" s="599">
        <f t="shared" si="884"/>
        <v>141.47999999999996</v>
      </c>
      <c r="K1863" s="599">
        <f t="shared" si="884"/>
        <v>124.96000000000002</v>
      </c>
      <c r="L1863" s="599">
        <f t="shared" si="884"/>
        <v>118.50000000000001</v>
      </c>
      <c r="M1863" s="599">
        <f t="shared" si="884"/>
        <v>118.44000000000001</v>
      </c>
      <c r="N1863" s="599">
        <f t="shared" si="884"/>
        <v>83.230000000000018</v>
      </c>
      <c r="O1863" s="599">
        <f t="shared" si="884"/>
        <v>47.300000000000011</v>
      </c>
      <c r="P1863" s="599">
        <f t="shared" si="884"/>
        <v>34.22</v>
      </c>
      <c r="Q1863" s="599">
        <f t="shared" si="884"/>
        <v>0</v>
      </c>
      <c r="R1863" s="596">
        <f t="shared" si="884"/>
        <v>35.21</v>
      </c>
      <c r="S1863" s="599">
        <f t="shared" si="884"/>
        <v>0.06</v>
      </c>
      <c r="T1863" s="599">
        <f t="shared" si="884"/>
        <v>0</v>
      </c>
      <c r="U1863" s="599">
        <f t="shared" si="884"/>
        <v>0</v>
      </c>
      <c r="V1863" s="599">
        <f t="shared" si="884"/>
        <v>0</v>
      </c>
      <c r="W1863" s="599">
        <f t="shared" si="884"/>
        <v>0</v>
      </c>
      <c r="X1863" s="599">
        <f t="shared" si="884"/>
        <v>0</v>
      </c>
      <c r="Y1863" s="599">
        <f t="shared" si="884"/>
        <v>6.46</v>
      </c>
      <c r="Z1863" s="599">
        <f t="shared" si="884"/>
        <v>0</v>
      </c>
      <c r="AA1863" s="599">
        <f t="shared" si="884"/>
        <v>14.409999999999997</v>
      </c>
      <c r="AB1863" s="599">
        <f t="shared" si="884"/>
        <v>0</v>
      </c>
      <c r="AC1863" s="599">
        <f t="shared" si="884"/>
        <v>0</v>
      </c>
      <c r="AD1863" s="599">
        <f t="shared" si="884"/>
        <v>0.49</v>
      </c>
      <c r="AE1863" s="599">
        <f t="shared" si="884"/>
        <v>0</v>
      </c>
      <c r="AF1863" s="599">
        <f t="shared" si="884"/>
        <v>0.57000000000000006</v>
      </c>
      <c r="AG1863" s="599">
        <f t="shared" si="884"/>
        <v>0.21</v>
      </c>
      <c r="AH1863" s="599">
        <f t="shared" si="884"/>
        <v>0</v>
      </c>
      <c r="AI1863" s="599">
        <f t="shared" si="884"/>
        <v>10.979999999999997</v>
      </c>
      <c r="AJ1863" s="599">
        <f t="shared" si="884"/>
        <v>7.5199999999999978</v>
      </c>
      <c r="AK1863" s="599">
        <f t="shared" si="884"/>
        <v>0.88</v>
      </c>
      <c r="AL1863" s="599">
        <f t="shared" si="884"/>
        <v>0</v>
      </c>
      <c r="AM1863" s="599">
        <f t="shared" si="884"/>
        <v>0</v>
      </c>
      <c r="AN1863" s="599">
        <f t="shared" si="884"/>
        <v>0</v>
      </c>
      <c r="AO1863" s="599">
        <f t="shared" si="884"/>
        <v>0</v>
      </c>
      <c r="AP1863" s="599">
        <f t="shared" si="884"/>
        <v>0</v>
      </c>
      <c r="AQ1863" s="599">
        <f t="shared" si="884"/>
        <v>0</v>
      </c>
      <c r="AR1863" s="599">
        <f t="shared" si="884"/>
        <v>0</v>
      </c>
      <c r="AS1863" s="599">
        <f t="shared" si="884"/>
        <v>0</v>
      </c>
      <c r="AT1863" s="599">
        <f t="shared" si="884"/>
        <v>0.04</v>
      </c>
      <c r="AU1863" s="599">
        <f t="shared" si="884"/>
        <v>0</v>
      </c>
      <c r="AV1863" s="599">
        <f t="shared" si="884"/>
        <v>0</v>
      </c>
      <c r="AW1863" s="599">
        <f t="shared" si="884"/>
        <v>0</v>
      </c>
      <c r="AX1863" s="599">
        <f t="shared" si="884"/>
        <v>0</v>
      </c>
      <c r="AY1863" s="599">
        <f t="shared" si="884"/>
        <v>0.26</v>
      </c>
      <c r="AZ1863" s="599">
        <f t="shared" si="884"/>
        <v>0.79</v>
      </c>
      <c r="BA1863" s="599">
        <f t="shared" si="884"/>
        <v>0.52</v>
      </c>
      <c r="BB1863" s="599">
        <f t="shared" si="884"/>
        <v>0</v>
      </c>
      <c r="BC1863" s="599">
        <f t="shared" si="884"/>
        <v>0</v>
      </c>
      <c r="BD1863" s="599">
        <f t="shared" si="884"/>
        <v>0</v>
      </c>
      <c r="BE1863" s="599">
        <f t="shared" si="884"/>
        <v>2.54</v>
      </c>
      <c r="BF1863" s="599">
        <f t="shared" si="884"/>
        <v>0</v>
      </c>
      <c r="BG1863" s="599">
        <f t="shared" si="884"/>
        <v>0.05</v>
      </c>
      <c r="BH1863" s="599">
        <f t="shared" si="884"/>
        <v>0.14000000000000001</v>
      </c>
      <c r="BI1863" s="599">
        <f t="shared" si="884"/>
        <v>0</v>
      </c>
      <c r="BJ1863" s="599">
        <f t="shared" si="884"/>
        <v>0</v>
      </c>
      <c r="BK1863" s="599">
        <f t="shared" si="884"/>
        <v>0.37</v>
      </c>
      <c r="BL1863" s="599">
        <f t="shared" si="884"/>
        <v>0</v>
      </c>
      <c r="BM1863" s="599">
        <f t="shared" si="884"/>
        <v>2.11</v>
      </c>
      <c r="BN1863" s="599">
        <f t="shared" si="884"/>
        <v>2.11</v>
      </c>
      <c r="BO1863" s="599">
        <f t="shared" si="884"/>
        <v>0</v>
      </c>
      <c r="BP1863" s="599">
        <f t="shared" si="884"/>
        <v>0</v>
      </c>
      <c r="BQ1863" s="601">
        <v>1</v>
      </c>
      <c r="BR1863" s="596"/>
    </row>
    <row r="1864" spans="1:257" s="559" customFormat="1" hidden="1">
      <c r="B1864" s="560"/>
      <c r="C1864" s="561" t="s">
        <v>2709</v>
      </c>
      <c r="D1864" s="562"/>
      <c r="E1864" s="563"/>
      <c r="F1864" s="562"/>
      <c r="G1864" s="564"/>
      <c r="H1864" s="565">
        <f>SUM(H1865:H1901)</f>
        <v>0</v>
      </c>
      <c r="I1864" s="566"/>
      <c r="J1864" s="564">
        <f t="shared" ref="J1864:BP1864" si="885">SUM(J1865:J1901)</f>
        <v>0</v>
      </c>
      <c r="K1864" s="562">
        <f t="shared" si="885"/>
        <v>0</v>
      </c>
      <c r="L1864" s="562">
        <f t="shared" si="885"/>
        <v>0</v>
      </c>
      <c r="M1864" s="562">
        <f t="shared" si="885"/>
        <v>0</v>
      </c>
      <c r="N1864" s="562">
        <f t="shared" si="885"/>
        <v>0</v>
      </c>
      <c r="O1864" s="562">
        <f t="shared" si="885"/>
        <v>0</v>
      </c>
      <c r="P1864" s="562">
        <f t="shared" si="885"/>
        <v>0</v>
      </c>
      <c r="Q1864" s="562">
        <f t="shared" si="885"/>
        <v>0</v>
      </c>
      <c r="R1864" s="562">
        <f t="shared" si="885"/>
        <v>0</v>
      </c>
      <c r="S1864" s="562">
        <f t="shared" si="885"/>
        <v>0</v>
      </c>
      <c r="T1864" s="562">
        <f t="shared" si="885"/>
        <v>0</v>
      </c>
      <c r="U1864" s="562">
        <f t="shared" si="885"/>
        <v>0</v>
      </c>
      <c r="V1864" s="562">
        <f t="shared" si="885"/>
        <v>0</v>
      </c>
      <c r="W1864" s="562">
        <f t="shared" si="885"/>
        <v>0</v>
      </c>
      <c r="X1864" s="562">
        <f t="shared" si="885"/>
        <v>0</v>
      </c>
      <c r="Y1864" s="562">
        <f t="shared" si="885"/>
        <v>0</v>
      </c>
      <c r="Z1864" s="562">
        <f t="shared" si="885"/>
        <v>0</v>
      </c>
      <c r="AA1864" s="562">
        <f t="shared" si="885"/>
        <v>0</v>
      </c>
      <c r="AB1864" s="562">
        <f t="shared" si="885"/>
        <v>0</v>
      </c>
      <c r="AC1864" s="562">
        <f t="shared" si="885"/>
        <v>0</v>
      </c>
      <c r="AD1864" s="562">
        <f t="shared" si="885"/>
        <v>0</v>
      </c>
      <c r="AE1864" s="562">
        <f t="shared" si="885"/>
        <v>0</v>
      </c>
      <c r="AF1864" s="562">
        <f t="shared" si="885"/>
        <v>0</v>
      </c>
      <c r="AG1864" s="562">
        <f t="shared" si="885"/>
        <v>0</v>
      </c>
      <c r="AH1864" s="562">
        <f t="shared" si="885"/>
        <v>0</v>
      </c>
      <c r="AI1864" s="562">
        <f t="shared" si="885"/>
        <v>0</v>
      </c>
      <c r="AJ1864" s="562">
        <f t="shared" si="885"/>
        <v>0</v>
      </c>
      <c r="AK1864" s="562">
        <f t="shared" si="885"/>
        <v>0</v>
      </c>
      <c r="AL1864" s="562">
        <f t="shared" si="885"/>
        <v>0</v>
      </c>
      <c r="AM1864" s="562">
        <f t="shared" si="885"/>
        <v>0</v>
      </c>
      <c r="AN1864" s="562">
        <f t="shared" si="885"/>
        <v>0</v>
      </c>
      <c r="AO1864" s="562">
        <f t="shared" si="885"/>
        <v>0</v>
      </c>
      <c r="AP1864" s="562">
        <f t="shared" si="885"/>
        <v>0</v>
      </c>
      <c r="AQ1864" s="562">
        <f t="shared" si="885"/>
        <v>0</v>
      </c>
      <c r="AR1864" s="562">
        <f t="shared" si="885"/>
        <v>0</v>
      </c>
      <c r="AS1864" s="562">
        <f t="shared" si="885"/>
        <v>0</v>
      </c>
      <c r="AT1864" s="562">
        <f t="shared" si="885"/>
        <v>0</v>
      </c>
      <c r="AU1864" s="562">
        <f t="shared" si="885"/>
        <v>0</v>
      </c>
      <c r="AV1864" s="562">
        <f t="shared" si="885"/>
        <v>0</v>
      </c>
      <c r="AW1864" s="562">
        <f t="shared" si="885"/>
        <v>0</v>
      </c>
      <c r="AX1864" s="562">
        <f t="shared" si="885"/>
        <v>0</v>
      </c>
      <c r="AY1864" s="562">
        <f t="shared" si="885"/>
        <v>0</v>
      </c>
      <c r="AZ1864" s="562">
        <f t="shared" si="885"/>
        <v>0</v>
      </c>
      <c r="BA1864" s="562">
        <f t="shared" si="885"/>
        <v>0</v>
      </c>
      <c r="BB1864" s="562">
        <f t="shared" si="885"/>
        <v>0</v>
      </c>
      <c r="BC1864" s="562">
        <f t="shared" si="885"/>
        <v>0</v>
      </c>
      <c r="BD1864" s="562">
        <f t="shared" si="885"/>
        <v>0</v>
      </c>
      <c r="BE1864" s="562">
        <f t="shared" si="885"/>
        <v>0</v>
      </c>
      <c r="BF1864" s="562">
        <f t="shared" si="885"/>
        <v>0</v>
      </c>
      <c r="BG1864" s="562">
        <f t="shared" si="885"/>
        <v>0</v>
      </c>
      <c r="BH1864" s="562">
        <f t="shared" si="885"/>
        <v>0</v>
      </c>
      <c r="BI1864" s="562">
        <f t="shared" si="885"/>
        <v>0</v>
      </c>
      <c r="BJ1864" s="562">
        <f t="shared" si="885"/>
        <v>0</v>
      </c>
      <c r="BK1864" s="562">
        <f t="shared" si="885"/>
        <v>0</v>
      </c>
      <c r="BL1864" s="562">
        <f t="shared" si="885"/>
        <v>0</v>
      </c>
      <c r="BM1864" s="562">
        <f t="shared" si="885"/>
        <v>0</v>
      </c>
      <c r="BN1864" s="562">
        <f t="shared" si="885"/>
        <v>0</v>
      </c>
      <c r="BO1864" s="562">
        <f t="shared" si="885"/>
        <v>0</v>
      </c>
      <c r="BP1864" s="562">
        <f t="shared" si="885"/>
        <v>0</v>
      </c>
      <c r="BQ1864" s="568">
        <v>1</v>
      </c>
      <c r="BR1864" s="562"/>
    </row>
    <row r="1865" spans="1:257" s="607" customFormat="1" hidden="1">
      <c r="A1865" s="603"/>
      <c r="B1865" s="604"/>
      <c r="C1865" s="604"/>
      <c r="D1865" s="688"/>
      <c r="E1865" s="606"/>
      <c r="F1865" s="1580"/>
      <c r="G1865" s="621"/>
      <c r="H1865" s="608"/>
      <c r="I1865" s="609"/>
      <c r="J1865" s="610"/>
      <c r="K1865" s="611"/>
      <c r="L1865" s="611"/>
      <c r="M1865" s="611"/>
      <c r="N1865" s="611"/>
      <c r="O1865" s="1218"/>
      <c r="P1865" s="1218"/>
      <c r="Q1865" s="613"/>
      <c r="R1865" s="1218"/>
      <c r="S1865" s="1218"/>
      <c r="T1865" s="615"/>
      <c r="U1865" s="1218"/>
      <c r="V1865" s="1218"/>
      <c r="W1865" s="613"/>
      <c r="X1865" s="1218"/>
      <c r="Y1865" s="1218"/>
      <c r="Z1865" s="1218"/>
      <c r="AA1865" s="611"/>
      <c r="AB1865" s="1218"/>
      <c r="AC1865" s="1218"/>
      <c r="AD1865" s="613"/>
      <c r="AE1865" s="613"/>
      <c r="AF1865" s="1218"/>
      <c r="AG1865" s="1218"/>
      <c r="AH1865" s="1218"/>
      <c r="AI1865" s="611"/>
      <c r="AJ1865" s="1218"/>
      <c r="AK1865" s="1218"/>
      <c r="AL1865" s="1218"/>
      <c r="AM1865" s="613"/>
      <c r="AN1865" s="1218"/>
      <c r="AO1865" s="1218"/>
      <c r="AP1865" s="1218"/>
      <c r="AQ1865" s="613"/>
      <c r="AR1865" s="1218"/>
      <c r="AS1865" s="1218"/>
      <c r="AT1865" s="1218"/>
      <c r="AU1865" s="1219"/>
      <c r="AV1865" s="1218"/>
      <c r="AW1865" s="1218"/>
      <c r="AX1865" s="1218"/>
      <c r="AY1865" s="1218"/>
      <c r="AZ1865" s="1218"/>
      <c r="BA1865" s="1218"/>
      <c r="BB1865" s="1218"/>
      <c r="BC1865" s="613"/>
      <c r="BD1865" s="1218"/>
      <c r="BE1865" s="1218"/>
      <c r="BF1865" s="1218"/>
      <c r="BG1865" s="1218"/>
      <c r="BH1865" s="613"/>
      <c r="BI1865" s="1218"/>
      <c r="BJ1865" s="1218"/>
      <c r="BK1865" s="1218"/>
      <c r="BL1865" s="613"/>
      <c r="BM1865" s="611"/>
      <c r="BN1865" s="1218"/>
      <c r="BO1865" s="1218"/>
      <c r="BP1865" s="1218"/>
      <c r="BQ1865" s="547"/>
      <c r="BR1865" s="1433"/>
      <c r="BS1865" s="1022"/>
      <c r="BT1865" s="688"/>
      <c r="BU1865" s="621"/>
      <c r="BV1865" s="619"/>
      <c r="BW1865" s="619"/>
      <c r="BX1865" s="619"/>
      <c r="BZ1865" s="619"/>
      <c r="CA1865" s="619"/>
      <c r="CB1865" s="619"/>
      <c r="CC1865" s="619"/>
      <c r="CD1865" s="619"/>
      <c r="CE1865" s="619"/>
      <c r="CF1865" s="619"/>
      <c r="CG1865" s="619"/>
      <c r="CH1865" s="619"/>
      <c r="CI1865" s="619"/>
      <c r="CJ1865" s="619"/>
      <c r="CK1865" s="619"/>
      <c r="CL1865" s="619"/>
      <c r="CM1865" s="619"/>
      <c r="CN1865" s="619"/>
      <c r="CO1865" s="619"/>
      <c r="CP1865" s="619"/>
      <c r="CQ1865" s="619"/>
      <c r="CR1865" s="619"/>
      <c r="CS1865" s="619"/>
      <c r="CT1865" s="619"/>
      <c r="CU1865" s="619"/>
      <c r="CV1865" s="619"/>
      <c r="CW1865" s="619"/>
      <c r="CX1865" s="619"/>
      <c r="CY1865" s="619"/>
      <c r="CZ1865" s="619"/>
      <c r="DA1865" s="619"/>
      <c r="DB1865" s="619"/>
      <c r="DC1865" s="619"/>
      <c r="DD1865" s="619"/>
      <c r="DE1865" s="619"/>
      <c r="DF1865" s="619"/>
      <c r="DG1865" s="619"/>
      <c r="DH1865" s="619"/>
      <c r="DI1865" s="619"/>
      <c r="DJ1865" s="619"/>
      <c r="DK1865" s="619"/>
      <c r="DL1865" s="619"/>
      <c r="DM1865" s="619"/>
      <c r="DN1865" s="619"/>
      <c r="DO1865" s="619"/>
      <c r="DP1865" s="619"/>
      <c r="DQ1865" s="619"/>
      <c r="DR1865" s="619"/>
      <c r="DS1865" s="619"/>
      <c r="DT1865" s="619"/>
      <c r="DU1865" s="619"/>
      <c r="DV1865" s="619"/>
      <c r="DW1865" s="619"/>
      <c r="DX1865" s="619"/>
      <c r="DY1865" s="619"/>
      <c r="DZ1865" s="619"/>
      <c r="EA1865" s="619"/>
      <c r="EB1865" s="619"/>
      <c r="EC1865" s="619"/>
      <c r="ED1865" s="619"/>
      <c r="EE1865" s="619"/>
      <c r="EF1865" s="619"/>
      <c r="EG1865" s="619"/>
      <c r="EH1865" s="619"/>
      <c r="EI1865" s="619"/>
      <c r="EJ1865" s="619"/>
      <c r="EK1865" s="619"/>
      <c r="EL1865" s="619"/>
      <c r="EM1865" s="619"/>
      <c r="EN1865" s="619"/>
      <c r="EO1865" s="619"/>
      <c r="EP1865" s="619"/>
      <c r="EQ1865" s="619"/>
      <c r="ER1865" s="619"/>
      <c r="ES1865" s="619"/>
      <c r="ET1865" s="619"/>
      <c r="EU1865" s="619"/>
      <c r="EV1865" s="619"/>
      <c r="EW1865" s="619"/>
      <c r="EX1865" s="619"/>
      <c r="EY1865" s="619"/>
      <c r="EZ1865" s="619"/>
      <c r="FA1865" s="619"/>
      <c r="FB1865" s="619"/>
      <c r="FC1865" s="619"/>
      <c r="FD1865" s="619"/>
      <c r="FE1865" s="619"/>
      <c r="FF1865" s="619"/>
      <c r="FG1865" s="619"/>
      <c r="FH1865" s="619"/>
      <c r="FI1865" s="619"/>
      <c r="FJ1865" s="619"/>
      <c r="FK1865" s="619"/>
      <c r="FL1865" s="619"/>
      <c r="FM1865" s="619"/>
      <c r="FN1865" s="619"/>
      <c r="FO1865" s="619"/>
      <c r="FP1865" s="619"/>
      <c r="FQ1865" s="619"/>
      <c r="FR1865" s="619"/>
      <c r="FS1865" s="619"/>
      <c r="FT1865" s="619"/>
      <c r="FU1865" s="619"/>
      <c r="FV1865" s="619"/>
      <c r="FW1865" s="619"/>
      <c r="FX1865" s="619"/>
      <c r="FY1865" s="619"/>
      <c r="FZ1865" s="619"/>
      <c r="GA1865" s="619"/>
      <c r="GB1865" s="619"/>
      <c r="GC1865" s="619"/>
      <c r="GD1865" s="619"/>
      <c r="GE1865" s="619"/>
      <c r="GF1865" s="619"/>
      <c r="GG1865" s="619"/>
      <c r="GH1865" s="619"/>
      <c r="GI1865" s="619"/>
      <c r="GJ1865" s="619"/>
      <c r="GK1865" s="619"/>
      <c r="GL1865" s="619"/>
      <c r="GM1865" s="619"/>
      <c r="GN1865" s="619"/>
      <c r="GO1865" s="619"/>
      <c r="GP1865" s="619"/>
      <c r="GQ1865" s="619"/>
      <c r="GR1865" s="619"/>
      <c r="GS1865" s="619"/>
      <c r="GT1865" s="619"/>
      <c r="GU1865" s="619"/>
      <c r="GV1865" s="619"/>
      <c r="GW1865" s="619"/>
      <c r="GX1865" s="619"/>
      <c r="GY1865" s="619"/>
      <c r="GZ1865" s="619"/>
      <c r="HA1865" s="619"/>
      <c r="HB1865" s="619"/>
      <c r="HC1865" s="619"/>
      <c r="HD1865" s="619"/>
      <c r="HE1865" s="619"/>
      <c r="HF1865" s="619"/>
      <c r="HG1865" s="619"/>
      <c r="HH1865" s="619"/>
      <c r="HI1865" s="619"/>
      <c r="HJ1865" s="619"/>
      <c r="HK1865" s="619"/>
      <c r="HL1865" s="619"/>
      <c r="HM1865" s="619"/>
      <c r="HN1865" s="619"/>
      <c r="HO1865" s="619"/>
      <c r="HP1865" s="619"/>
      <c r="HQ1865" s="619"/>
      <c r="HR1865" s="619"/>
      <c r="HS1865" s="619"/>
      <c r="HT1865" s="619"/>
      <c r="HU1865" s="619"/>
      <c r="HV1865" s="619"/>
      <c r="HW1865" s="619"/>
      <c r="HX1865" s="619"/>
      <c r="HY1865" s="619"/>
      <c r="HZ1865" s="619"/>
      <c r="IA1865" s="619"/>
      <c r="IB1865" s="619"/>
      <c r="IC1865" s="619"/>
      <c r="ID1865" s="619"/>
      <c r="IE1865" s="619"/>
      <c r="IF1865" s="619"/>
      <c r="IG1865" s="619"/>
      <c r="IH1865" s="619"/>
      <c r="II1865" s="619"/>
      <c r="IJ1865" s="619"/>
      <c r="IK1865" s="619"/>
      <c r="IL1865" s="619"/>
      <c r="IM1865" s="619"/>
      <c r="IN1865" s="619"/>
      <c r="IO1865" s="619"/>
      <c r="IP1865" s="619"/>
      <c r="IQ1865" s="619"/>
      <c r="IR1865" s="619"/>
      <c r="IS1865" s="619"/>
      <c r="IT1865" s="619"/>
      <c r="IU1865" s="619"/>
      <c r="IV1865" s="619"/>
      <c r="IW1865" s="619"/>
    </row>
    <row r="1866" spans="1:257" s="607" customFormat="1" hidden="1">
      <c r="A1866" s="603"/>
      <c r="B1866" s="1033"/>
      <c r="C1866" s="1033"/>
      <c r="D1866" s="688"/>
      <c r="E1866" s="606"/>
      <c r="F1866" s="1581"/>
      <c r="G1866" s="621"/>
      <c r="H1866" s="608"/>
      <c r="I1866" s="609"/>
      <c r="J1866" s="610"/>
      <c r="K1866" s="611"/>
      <c r="L1866" s="611"/>
      <c r="M1866" s="611"/>
      <c r="N1866" s="611"/>
      <c r="O1866" s="1218"/>
      <c r="P1866" s="1218"/>
      <c r="Q1866" s="613"/>
      <c r="R1866" s="1218"/>
      <c r="S1866" s="1218"/>
      <c r="T1866" s="615"/>
      <c r="U1866" s="1218"/>
      <c r="V1866" s="1218"/>
      <c r="W1866" s="613"/>
      <c r="X1866" s="1218"/>
      <c r="Y1866" s="1218"/>
      <c r="Z1866" s="1218"/>
      <c r="AA1866" s="611"/>
      <c r="AB1866" s="1218"/>
      <c r="AC1866" s="1218"/>
      <c r="AD1866" s="613"/>
      <c r="AE1866" s="613"/>
      <c r="AF1866" s="1218"/>
      <c r="AG1866" s="1218"/>
      <c r="AH1866" s="1218"/>
      <c r="AI1866" s="611"/>
      <c r="AJ1866" s="1218"/>
      <c r="AK1866" s="1218"/>
      <c r="AL1866" s="1218"/>
      <c r="AM1866" s="613"/>
      <c r="AN1866" s="1218"/>
      <c r="AO1866" s="1218"/>
      <c r="AP1866" s="1218"/>
      <c r="AQ1866" s="613"/>
      <c r="AR1866" s="1218"/>
      <c r="AS1866" s="1218"/>
      <c r="AT1866" s="1218"/>
      <c r="AU1866" s="1219"/>
      <c r="AV1866" s="1218"/>
      <c r="AW1866" s="1218"/>
      <c r="AX1866" s="1218"/>
      <c r="AY1866" s="1218"/>
      <c r="AZ1866" s="1218"/>
      <c r="BA1866" s="1218"/>
      <c r="BB1866" s="1218"/>
      <c r="BC1866" s="613"/>
      <c r="BD1866" s="1218"/>
      <c r="BE1866" s="1218"/>
      <c r="BF1866" s="1218"/>
      <c r="BG1866" s="1218"/>
      <c r="BH1866" s="613"/>
      <c r="BI1866" s="1218"/>
      <c r="BJ1866" s="1218"/>
      <c r="BK1866" s="1218"/>
      <c r="BL1866" s="613"/>
      <c r="BM1866" s="611"/>
      <c r="BN1866" s="1218"/>
      <c r="BO1866" s="1218"/>
      <c r="BP1866" s="1218"/>
      <c r="BQ1866" s="547"/>
      <c r="BR1866" s="1433"/>
      <c r="BS1866" s="1022"/>
      <c r="BT1866" s="688"/>
      <c r="BU1866" s="621"/>
      <c r="BV1866" s="619"/>
      <c r="BW1866" s="619"/>
      <c r="BX1866" s="619"/>
      <c r="BZ1866" s="619"/>
      <c r="CA1866" s="619"/>
      <c r="CB1866" s="619"/>
      <c r="CC1866" s="619"/>
      <c r="CD1866" s="619"/>
      <c r="CE1866" s="619"/>
      <c r="CF1866" s="619"/>
      <c r="CG1866" s="619"/>
      <c r="CH1866" s="619"/>
      <c r="CI1866" s="619"/>
      <c r="CJ1866" s="619"/>
      <c r="CK1866" s="619"/>
      <c r="CL1866" s="619"/>
      <c r="CM1866" s="619"/>
      <c r="CN1866" s="619"/>
      <c r="CO1866" s="619"/>
      <c r="CP1866" s="619"/>
      <c r="CQ1866" s="619"/>
      <c r="CR1866" s="619"/>
      <c r="CS1866" s="619"/>
      <c r="CT1866" s="619"/>
      <c r="CU1866" s="619"/>
      <c r="CV1866" s="619"/>
      <c r="CW1866" s="619"/>
      <c r="CX1866" s="619"/>
      <c r="CY1866" s="619"/>
      <c r="CZ1866" s="619"/>
      <c r="DA1866" s="619"/>
      <c r="DB1866" s="619"/>
      <c r="DC1866" s="619"/>
      <c r="DD1866" s="619"/>
      <c r="DE1866" s="619"/>
      <c r="DF1866" s="619"/>
      <c r="DG1866" s="619"/>
      <c r="DH1866" s="619"/>
      <c r="DI1866" s="619"/>
      <c r="DJ1866" s="619"/>
      <c r="DK1866" s="619"/>
      <c r="DL1866" s="619"/>
      <c r="DM1866" s="619"/>
      <c r="DN1866" s="619"/>
      <c r="DO1866" s="619"/>
      <c r="DP1866" s="619"/>
      <c r="DQ1866" s="619"/>
      <c r="DR1866" s="619"/>
      <c r="DS1866" s="619"/>
      <c r="DT1866" s="619"/>
      <c r="DU1866" s="619"/>
      <c r="DV1866" s="619"/>
      <c r="DW1866" s="619"/>
      <c r="DX1866" s="619"/>
      <c r="DY1866" s="619"/>
      <c r="DZ1866" s="619"/>
      <c r="EA1866" s="619"/>
      <c r="EB1866" s="619"/>
      <c r="EC1866" s="619"/>
      <c r="ED1866" s="619"/>
      <c r="EE1866" s="619"/>
      <c r="EF1866" s="619"/>
      <c r="EG1866" s="619"/>
      <c r="EH1866" s="619"/>
      <c r="EI1866" s="619"/>
      <c r="EJ1866" s="619"/>
      <c r="EK1866" s="619"/>
      <c r="EL1866" s="619"/>
      <c r="EM1866" s="619"/>
      <c r="EN1866" s="619"/>
      <c r="EO1866" s="619"/>
      <c r="EP1866" s="619"/>
      <c r="EQ1866" s="619"/>
      <c r="ER1866" s="619"/>
      <c r="ES1866" s="619"/>
      <c r="ET1866" s="619"/>
      <c r="EU1866" s="619"/>
      <c r="EV1866" s="619"/>
      <c r="EW1866" s="619"/>
      <c r="EX1866" s="619"/>
      <c r="EY1866" s="619"/>
      <c r="EZ1866" s="619"/>
      <c r="FA1866" s="619"/>
      <c r="FB1866" s="619"/>
      <c r="FC1866" s="619"/>
      <c r="FD1866" s="619"/>
      <c r="FE1866" s="619"/>
      <c r="FF1866" s="619"/>
      <c r="FG1866" s="619"/>
      <c r="FH1866" s="619"/>
      <c r="FI1866" s="619"/>
      <c r="FJ1866" s="619"/>
      <c r="FK1866" s="619"/>
      <c r="FL1866" s="619"/>
      <c r="FM1866" s="619"/>
      <c r="FN1866" s="619"/>
      <c r="FO1866" s="619"/>
      <c r="FP1866" s="619"/>
      <c r="FQ1866" s="619"/>
      <c r="FR1866" s="619"/>
      <c r="FS1866" s="619"/>
      <c r="FT1866" s="619"/>
      <c r="FU1866" s="619"/>
      <c r="FV1866" s="619"/>
      <c r="FW1866" s="619"/>
      <c r="FX1866" s="619"/>
      <c r="FY1866" s="619"/>
      <c r="FZ1866" s="619"/>
      <c r="GA1866" s="619"/>
      <c r="GB1866" s="619"/>
      <c r="GC1866" s="619"/>
      <c r="GD1866" s="619"/>
      <c r="GE1866" s="619"/>
      <c r="GF1866" s="619"/>
      <c r="GG1866" s="619"/>
      <c r="GH1866" s="619"/>
      <c r="GI1866" s="619"/>
      <c r="GJ1866" s="619"/>
      <c r="GK1866" s="619"/>
      <c r="GL1866" s="619"/>
      <c r="GM1866" s="619"/>
      <c r="GN1866" s="619"/>
      <c r="GO1866" s="619"/>
      <c r="GP1866" s="619"/>
      <c r="GQ1866" s="619"/>
      <c r="GR1866" s="619"/>
      <c r="GS1866" s="619"/>
      <c r="GT1866" s="619"/>
      <c r="GU1866" s="619"/>
      <c r="GV1866" s="619"/>
      <c r="GW1866" s="619"/>
      <c r="GX1866" s="619"/>
      <c r="GY1866" s="619"/>
      <c r="GZ1866" s="619"/>
      <c r="HA1866" s="619"/>
      <c r="HB1866" s="619"/>
      <c r="HC1866" s="619"/>
      <c r="HD1866" s="619"/>
      <c r="HE1866" s="619"/>
      <c r="HF1866" s="619"/>
      <c r="HG1866" s="619"/>
      <c r="HH1866" s="619"/>
      <c r="HI1866" s="619"/>
      <c r="HJ1866" s="619"/>
      <c r="HK1866" s="619"/>
      <c r="HL1866" s="619"/>
      <c r="HM1866" s="619"/>
      <c r="HN1866" s="619"/>
      <c r="HO1866" s="619"/>
      <c r="HP1866" s="619"/>
      <c r="HQ1866" s="619"/>
      <c r="HR1866" s="619"/>
      <c r="HS1866" s="619"/>
      <c r="HT1866" s="619"/>
      <c r="HU1866" s="619"/>
      <c r="HV1866" s="619"/>
      <c r="HW1866" s="619"/>
      <c r="HX1866" s="619"/>
      <c r="HY1866" s="619"/>
      <c r="HZ1866" s="619"/>
      <c r="IA1866" s="619"/>
      <c r="IB1866" s="619"/>
      <c r="IC1866" s="619"/>
      <c r="ID1866" s="619"/>
      <c r="IE1866" s="619"/>
      <c r="IF1866" s="619"/>
      <c r="IG1866" s="619"/>
      <c r="IH1866" s="619"/>
      <c r="II1866" s="619"/>
      <c r="IJ1866" s="619"/>
      <c r="IK1866" s="619"/>
      <c r="IL1866" s="619"/>
      <c r="IM1866" s="619"/>
      <c r="IN1866" s="619"/>
      <c r="IO1866" s="619"/>
      <c r="IP1866" s="619"/>
      <c r="IQ1866" s="619"/>
      <c r="IR1866" s="619"/>
      <c r="IS1866" s="619"/>
      <c r="IT1866" s="619"/>
      <c r="IU1866" s="619"/>
      <c r="IV1866" s="619"/>
      <c r="IW1866" s="619"/>
    </row>
    <row r="1867" spans="1:257" s="607" customFormat="1" hidden="1">
      <c r="A1867" s="603"/>
      <c r="B1867" s="1033"/>
      <c r="C1867" s="1033"/>
      <c r="D1867" s="688"/>
      <c r="E1867" s="606"/>
      <c r="F1867" s="1582"/>
      <c r="G1867" s="621"/>
      <c r="H1867" s="608"/>
      <c r="I1867" s="609"/>
      <c r="J1867" s="610"/>
      <c r="K1867" s="611"/>
      <c r="L1867" s="611"/>
      <c r="M1867" s="611"/>
      <c r="N1867" s="611"/>
      <c r="O1867" s="1218"/>
      <c r="P1867" s="1218"/>
      <c r="Q1867" s="613"/>
      <c r="R1867" s="1218"/>
      <c r="S1867" s="1218"/>
      <c r="T1867" s="615"/>
      <c r="U1867" s="1218"/>
      <c r="V1867" s="1218"/>
      <c r="W1867" s="613"/>
      <c r="X1867" s="1218"/>
      <c r="Y1867" s="1218"/>
      <c r="Z1867" s="1218"/>
      <c r="AA1867" s="611"/>
      <c r="AB1867" s="1218"/>
      <c r="AC1867" s="1218"/>
      <c r="AD1867" s="613"/>
      <c r="AE1867" s="613"/>
      <c r="AF1867" s="1218"/>
      <c r="AG1867" s="1218"/>
      <c r="AH1867" s="1218"/>
      <c r="AI1867" s="611"/>
      <c r="AJ1867" s="1218"/>
      <c r="AK1867" s="1218"/>
      <c r="AL1867" s="1218"/>
      <c r="AM1867" s="613"/>
      <c r="AN1867" s="1218"/>
      <c r="AO1867" s="1218"/>
      <c r="AP1867" s="1218"/>
      <c r="AQ1867" s="613"/>
      <c r="AR1867" s="1218"/>
      <c r="AS1867" s="1218"/>
      <c r="AT1867" s="1218"/>
      <c r="AU1867" s="1219"/>
      <c r="AV1867" s="1218"/>
      <c r="AW1867" s="1218"/>
      <c r="AX1867" s="1218"/>
      <c r="AY1867" s="1218"/>
      <c r="AZ1867" s="1218"/>
      <c r="BA1867" s="1218"/>
      <c r="BB1867" s="1218"/>
      <c r="BC1867" s="613"/>
      <c r="BD1867" s="1218"/>
      <c r="BE1867" s="1218"/>
      <c r="BF1867" s="1218"/>
      <c r="BG1867" s="1218"/>
      <c r="BH1867" s="613"/>
      <c r="BI1867" s="1218"/>
      <c r="BJ1867" s="1218"/>
      <c r="BK1867" s="1218"/>
      <c r="BL1867" s="613"/>
      <c r="BM1867" s="611"/>
      <c r="BN1867" s="1218"/>
      <c r="BO1867" s="1218"/>
      <c r="BP1867" s="1218"/>
      <c r="BQ1867" s="547"/>
      <c r="BR1867" s="1433"/>
      <c r="BS1867" s="1583"/>
      <c r="BT1867" s="688"/>
      <c r="BU1867" s="621"/>
      <c r="BV1867" s="619"/>
      <c r="BW1867" s="619"/>
      <c r="BX1867" s="619"/>
      <c r="BZ1867" s="619"/>
      <c r="CA1867" s="619"/>
      <c r="CB1867" s="619"/>
      <c r="CC1867" s="619"/>
      <c r="CD1867" s="619"/>
      <c r="CE1867" s="619"/>
      <c r="CF1867" s="619"/>
      <c r="CG1867" s="619"/>
      <c r="CH1867" s="619"/>
      <c r="CI1867" s="619"/>
      <c r="CJ1867" s="619"/>
      <c r="CK1867" s="619"/>
      <c r="CL1867" s="619"/>
      <c r="CM1867" s="619"/>
      <c r="CN1867" s="619"/>
      <c r="CO1867" s="619"/>
      <c r="CP1867" s="619"/>
      <c r="CQ1867" s="619"/>
      <c r="CR1867" s="619"/>
      <c r="CS1867" s="619"/>
      <c r="CT1867" s="619"/>
      <c r="CU1867" s="619"/>
      <c r="CV1867" s="619"/>
      <c r="CW1867" s="619"/>
      <c r="CX1867" s="619"/>
      <c r="CY1867" s="619"/>
      <c r="CZ1867" s="619"/>
      <c r="DA1867" s="619"/>
      <c r="DB1867" s="619"/>
      <c r="DC1867" s="619"/>
      <c r="DD1867" s="619"/>
      <c r="DE1867" s="619"/>
      <c r="DF1867" s="619"/>
      <c r="DG1867" s="619"/>
      <c r="DH1867" s="619"/>
      <c r="DI1867" s="619"/>
      <c r="DJ1867" s="619"/>
      <c r="DK1867" s="619"/>
      <c r="DL1867" s="619"/>
      <c r="DM1867" s="619"/>
      <c r="DN1867" s="619"/>
      <c r="DO1867" s="619"/>
      <c r="DP1867" s="619"/>
      <c r="DQ1867" s="619"/>
      <c r="DR1867" s="619"/>
      <c r="DS1867" s="619"/>
      <c r="DT1867" s="619"/>
      <c r="DU1867" s="619"/>
      <c r="DV1867" s="619"/>
      <c r="DW1867" s="619"/>
      <c r="DX1867" s="619"/>
      <c r="DY1867" s="619"/>
      <c r="DZ1867" s="619"/>
      <c r="EA1867" s="619"/>
      <c r="EB1867" s="619"/>
      <c r="EC1867" s="619"/>
      <c r="ED1867" s="619"/>
      <c r="EE1867" s="619"/>
      <c r="EF1867" s="619"/>
      <c r="EG1867" s="619"/>
      <c r="EH1867" s="619"/>
      <c r="EI1867" s="619"/>
      <c r="EJ1867" s="619"/>
      <c r="EK1867" s="619"/>
      <c r="EL1867" s="619"/>
      <c r="EM1867" s="619"/>
      <c r="EN1867" s="619"/>
      <c r="EO1867" s="619"/>
      <c r="EP1867" s="619"/>
      <c r="EQ1867" s="619"/>
      <c r="ER1867" s="619"/>
      <c r="ES1867" s="619"/>
      <c r="ET1867" s="619"/>
      <c r="EU1867" s="619"/>
      <c r="EV1867" s="619"/>
      <c r="EW1867" s="619"/>
      <c r="EX1867" s="619"/>
      <c r="EY1867" s="619"/>
      <c r="EZ1867" s="619"/>
      <c r="FA1867" s="619"/>
      <c r="FB1867" s="619"/>
      <c r="FC1867" s="619"/>
      <c r="FD1867" s="619"/>
      <c r="FE1867" s="619"/>
      <c r="FF1867" s="619"/>
      <c r="FG1867" s="619"/>
      <c r="FH1867" s="619"/>
      <c r="FI1867" s="619"/>
      <c r="FJ1867" s="619"/>
      <c r="FK1867" s="619"/>
      <c r="FL1867" s="619"/>
      <c r="FM1867" s="619"/>
      <c r="FN1867" s="619"/>
      <c r="FO1867" s="619"/>
      <c r="FP1867" s="619"/>
      <c r="FQ1867" s="619"/>
      <c r="FR1867" s="619"/>
      <c r="FS1867" s="619"/>
      <c r="FT1867" s="619"/>
      <c r="FU1867" s="619"/>
      <c r="FV1867" s="619"/>
      <c r="FW1867" s="619"/>
      <c r="FX1867" s="619"/>
      <c r="FY1867" s="619"/>
      <c r="FZ1867" s="619"/>
      <c r="GA1867" s="619"/>
      <c r="GB1867" s="619"/>
      <c r="GC1867" s="619"/>
      <c r="GD1867" s="619"/>
      <c r="GE1867" s="619"/>
      <c r="GF1867" s="619"/>
      <c r="GG1867" s="619"/>
      <c r="GH1867" s="619"/>
      <c r="GI1867" s="619"/>
      <c r="GJ1867" s="619"/>
      <c r="GK1867" s="619"/>
      <c r="GL1867" s="619"/>
      <c r="GM1867" s="619"/>
      <c r="GN1867" s="619"/>
      <c r="GO1867" s="619"/>
      <c r="GP1867" s="619"/>
      <c r="GQ1867" s="619"/>
      <c r="GR1867" s="619"/>
      <c r="GS1867" s="619"/>
      <c r="GT1867" s="619"/>
      <c r="GU1867" s="619"/>
      <c r="GV1867" s="619"/>
      <c r="GW1867" s="619"/>
      <c r="GX1867" s="619"/>
      <c r="GY1867" s="619"/>
      <c r="GZ1867" s="619"/>
      <c r="HA1867" s="619"/>
      <c r="HB1867" s="619"/>
      <c r="HC1867" s="619"/>
      <c r="HD1867" s="619"/>
      <c r="HE1867" s="619"/>
      <c r="HF1867" s="619"/>
      <c r="HG1867" s="619"/>
      <c r="HH1867" s="619"/>
      <c r="HI1867" s="619"/>
      <c r="HJ1867" s="619"/>
      <c r="HK1867" s="619"/>
      <c r="HL1867" s="619"/>
      <c r="HM1867" s="619"/>
      <c r="HN1867" s="619"/>
      <c r="HO1867" s="619"/>
      <c r="HP1867" s="619"/>
      <c r="HQ1867" s="619"/>
      <c r="HR1867" s="619"/>
      <c r="HS1867" s="619"/>
      <c r="HT1867" s="619"/>
      <c r="HU1867" s="619"/>
      <c r="HV1867" s="619"/>
      <c r="HW1867" s="619"/>
      <c r="HX1867" s="619"/>
      <c r="HY1867" s="619"/>
      <c r="HZ1867" s="619"/>
      <c r="IA1867" s="619"/>
      <c r="IB1867" s="619"/>
      <c r="IC1867" s="619"/>
      <c r="ID1867" s="619"/>
      <c r="IE1867" s="619"/>
      <c r="IF1867" s="619"/>
      <c r="IG1867" s="619"/>
      <c r="IH1867" s="619"/>
      <c r="II1867" s="619"/>
      <c r="IJ1867" s="619"/>
      <c r="IK1867" s="619"/>
      <c r="IL1867" s="619"/>
      <c r="IM1867" s="619"/>
      <c r="IN1867" s="619"/>
      <c r="IO1867" s="619"/>
      <c r="IP1867" s="619"/>
      <c r="IQ1867" s="619"/>
      <c r="IR1867" s="619"/>
      <c r="IS1867" s="619"/>
      <c r="IT1867" s="619"/>
      <c r="IU1867" s="619"/>
      <c r="IV1867" s="619"/>
      <c r="IW1867" s="619"/>
    </row>
    <row r="1868" spans="1:257" s="607" customFormat="1" hidden="1">
      <c r="A1868" s="603"/>
      <c r="B1868" s="1033"/>
      <c r="C1868" s="1033"/>
      <c r="D1868" s="688"/>
      <c r="E1868" s="606"/>
      <c r="F1868" s="1582"/>
      <c r="G1868" s="621"/>
      <c r="H1868" s="608"/>
      <c r="I1868" s="609"/>
      <c r="J1868" s="610"/>
      <c r="K1868" s="611"/>
      <c r="L1868" s="611"/>
      <c r="M1868" s="611"/>
      <c r="N1868" s="611"/>
      <c r="O1868" s="1218"/>
      <c r="P1868" s="1218"/>
      <c r="Q1868" s="613"/>
      <c r="R1868" s="1218"/>
      <c r="S1868" s="1218"/>
      <c r="T1868" s="615"/>
      <c r="U1868" s="1218"/>
      <c r="V1868" s="1218"/>
      <c r="W1868" s="613"/>
      <c r="X1868" s="1218"/>
      <c r="Y1868" s="1218"/>
      <c r="Z1868" s="1218"/>
      <c r="AA1868" s="611"/>
      <c r="AB1868" s="1218"/>
      <c r="AC1868" s="1218"/>
      <c r="AD1868" s="613"/>
      <c r="AE1868" s="613"/>
      <c r="AF1868" s="1218"/>
      <c r="AG1868" s="1218"/>
      <c r="AH1868" s="1218"/>
      <c r="AI1868" s="611"/>
      <c r="AJ1868" s="1218"/>
      <c r="AK1868" s="1218"/>
      <c r="AL1868" s="1218"/>
      <c r="AM1868" s="613"/>
      <c r="AN1868" s="1218"/>
      <c r="AO1868" s="1218"/>
      <c r="AP1868" s="1218"/>
      <c r="AQ1868" s="613"/>
      <c r="AR1868" s="1218"/>
      <c r="AS1868" s="1218"/>
      <c r="AT1868" s="1218"/>
      <c r="AU1868" s="1219"/>
      <c r="AV1868" s="1218"/>
      <c r="AW1868" s="1218"/>
      <c r="AX1868" s="1218"/>
      <c r="AY1868" s="1218"/>
      <c r="AZ1868" s="1218"/>
      <c r="BA1868" s="1218"/>
      <c r="BB1868" s="1218"/>
      <c r="BC1868" s="613"/>
      <c r="BD1868" s="1218"/>
      <c r="BE1868" s="1218"/>
      <c r="BF1868" s="1218"/>
      <c r="BG1868" s="1218"/>
      <c r="BH1868" s="613"/>
      <c r="BI1868" s="1218"/>
      <c r="BJ1868" s="1218"/>
      <c r="BK1868" s="1218"/>
      <c r="BL1868" s="613"/>
      <c r="BM1868" s="611"/>
      <c r="BN1868" s="1218"/>
      <c r="BO1868" s="1218"/>
      <c r="BP1868" s="1218"/>
      <c r="BQ1868" s="547"/>
      <c r="BR1868" s="1433"/>
      <c r="BS1868" s="1583"/>
      <c r="BT1868" s="688"/>
      <c r="BU1868" s="621"/>
      <c r="BV1868" s="619"/>
      <c r="BW1868" s="619"/>
      <c r="BX1868" s="619"/>
      <c r="BZ1868" s="619"/>
      <c r="CA1868" s="619"/>
      <c r="CB1868" s="619"/>
      <c r="CC1868" s="619"/>
      <c r="CD1868" s="619"/>
      <c r="CE1868" s="619"/>
      <c r="CF1868" s="619"/>
      <c r="CG1868" s="619"/>
      <c r="CH1868" s="619"/>
      <c r="CI1868" s="619"/>
      <c r="CJ1868" s="619"/>
      <c r="CK1868" s="619"/>
      <c r="CL1868" s="619"/>
      <c r="CM1868" s="619"/>
      <c r="CN1868" s="619"/>
      <c r="CO1868" s="619"/>
      <c r="CP1868" s="619"/>
      <c r="CQ1868" s="619"/>
      <c r="CR1868" s="619"/>
      <c r="CS1868" s="619"/>
      <c r="CT1868" s="619"/>
      <c r="CU1868" s="619"/>
      <c r="CV1868" s="619"/>
      <c r="CW1868" s="619"/>
      <c r="CX1868" s="619"/>
      <c r="CY1868" s="619"/>
      <c r="CZ1868" s="619"/>
      <c r="DA1868" s="619"/>
      <c r="DB1868" s="619"/>
      <c r="DC1868" s="619"/>
      <c r="DD1868" s="619"/>
      <c r="DE1868" s="619"/>
      <c r="DF1868" s="619"/>
      <c r="DG1868" s="619"/>
      <c r="DH1868" s="619"/>
      <c r="DI1868" s="619"/>
      <c r="DJ1868" s="619"/>
      <c r="DK1868" s="619"/>
      <c r="DL1868" s="619"/>
      <c r="DM1868" s="619"/>
      <c r="DN1868" s="619"/>
      <c r="DO1868" s="619"/>
      <c r="DP1868" s="619"/>
      <c r="DQ1868" s="619"/>
      <c r="DR1868" s="619"/>
      <c r="DS1868" s="619"/>
      <c r="DT1868" s="619"/>
      <c r="DU1868" s="619"/>
      <c r="DV1868" s="619"/>
      <c r="DW1868" s="619"/>
      <c r="DX1868" s="619"/>
      <c r="DY1868" s="619"/>
      <c r="DZ1868" s="619"/>
      <c r="EA1868" s="619"/>
      <c r="EB1868" s="619"/>
      <c r="EC1868" s="619"/>
      <c r="ED1868" s="619"/>
      <c r="EE1868" s="619"/>
      <c r="EF1868" s="619"/>
      <c r="EG1868" s="619"/>
      <c r="EH1868" s="619"/>
      <c r="EI1868" s="619"/>
      <c r="EJ1868" s="619"/>
      <c r="EK1868" s="619"/>
      <c r="EL1868" s="619"/>
      <c r="EM1868" s="619"/>
      <c r="EN1868" s="619"/>
      <c r="EO1868" s="619"/>
      <c r="EP1868" s="619"/>
      <c r="EQ1868" s="619"/>
      <c r="ER1868" s="619"/>
      <c r="ES1868" s="619"/>
      <c r="ET1868" s="619"/>
      <c r="EU1868" s="619"/>
      <c r="EV1868" s="619"/>
      <c r="EW1868" s="619"/>
      <c r="EX1868" s="619"/>
      <c r="EY1868" s="619"/>
      <c r="EZ1868" s="619"/>
      <c r="FA1868" s="619"/>
      <c r="FB1868" s="619"/>
      <c r="FC1868" s="619"/>
      <c r="FD1868" s="619"/>
      <c r="FE1868" s="619"/>
      <c r="FF1868" s="619"/>
      <c r="FG1868" s="619"/>
      <c r="FH1868" s="619"/>
      <c r="FI1868" s="619"/>
      <c r="FJ1868" s="619"/>
      <c r="FK1868" s="619"/>
      <c r="FL1868" s="619"/>
      <c r="FM1868" s="619"/>
      <c r="FN1868" s="619"/>
      <c r="FO1868" s="619"/>
      <c r="FP1868" s="619"/>
      <c r="FQ1868" s="619"/>
      <c r="FR1868" s="619"/>
      <c r="FS1868" s="619"/>
      <c r="FT1868" s="619"/>
      <c r="FU1868" s="619"/>
      <c r="FV1868" s="619"/>
      <c r="FW1868" s="619"/>
      <c r="FX1868" s="619"/>
      <c r="FY1868" s="619"/>
      <c r="FZ1868" s="619"/>
      <c r="GA1868" s="619"/>
      <c r="GB1868" s="619"/>
      <c r="GC1868" s="619"/>
      <c r="GD1868" s="619"/>
      <c r="GE1868" s="619"/>
      <c r="GF1868" s="619"/>
      <c r="GG1868" s="619"/>
      <c r="GH1868" s="619"/>
      <c r="GI1868" s="619"/>
      <c r="GJ1868" s="619"/>
      <c r="GK1868" s="619"/>
      <c r="GL1868" s="619"/>
      <c r="GM1868" s="619"/>
      <c r="GN1868" s="619"/>
      <c r="GO1868" s="619"/>
      <c r="GP1868" s="619"/>
      <c r="GQ1868" s="619"/>
      <c r="GR1868" s="619"/>
      <c r="GS1868" s="619"/>
      <c r="GT1868" s="619"/>
      <c r="GU1868" s="619"/>
      <c r="GV1868" s="619"/>
      <c r="GW1868" s="619"/>
      <c r="GX1868" s="619"/>
      <c r="GY1868" s="619"/>
      <c r="GZ1868" s="619"/>
      <c r="HA1868" s="619"/>
      <c r="HB1868" s="619"/>
      <c r="HC1868" s="619"/>
      <c r="HD1868" s="619"/>
      <c r="HE1868" s="619"/>
      <c r="HF1868" s="619"/>
      <c r="HG1868" s="619"/>
      <c r="HH1868" s="619"/>
      <c r="HI1868" s="619"/>
      <c r="HJ1868" s="619"/>
      <c r="HK1868" s="619"/>
      <c r="HL1868" s="619"/>
      <c r="HM1868" s="619"/>
      <c r="HN1868" s="619"/>
      <c r="HO1868" s="619"/>
      <c r="HP1868" s="619"/>
      <c r="HQ1868" s="619"/>
      <c r="HR1868" s="619"/>
      <c r="HS1868" s="619"/>
      <c r="HT1868" s="619"/>
      <c r="HU1868" s="619"/>
      <c r="HV1868" s="619"/>
      <c r="HW1868" s="619"/>
      <c r="HX1868" s="619"/>
      <c r="HY1868" s="619"/>
      <c r="HZ1868" s="619"/>
      <c r="IA1868" s="619"/>
      <c r="IB1868" s="619"/>
      <c r="IC1868" s="619"/>
      <c r="ID1868" s="619"/>
      <c r="IE1868" s="619"/>
      <c r="IF1868" s="619"/>
      <c r="IG1868" s="619"/>
      <c r="IH1868" s="619"/>
      <c r="II1868" s="619"/>
      <c r="IJ1868" s="619"/>
      <c r="IK1868" s="619"/>
      <c r="IL1868" s="619"/>
      <c r="IM1868" s="619"/>
      <c r="IN1868" s="619"/>
      <c r="IO1868" s="619"/>
      <c r="IP1868" s="619"/>
      <c r="IQ1868" s="619"/>
      <c r="IR1868" s="619"/>
      <c r="IS1868" s="619"/>
      <c r="IT1868" s="619"/>
      <c r="IU1868" s="619"/>
      <c r="IV1868" s="619"/>
      <c r="IW1868" s="619"/>
    </row>
    <row r="1869" spans="1:257" s="607" customFormat="1" hidden="1">
      <c r="A1869" s="603"/>
      <c r="B1869" s="1033"/>
      <c r="C1869" s="1033"/>
      <c r="D1869" s="688"/>
      <c r="E1869" s="606"/>
      <c r="F1869" s="1582"/>
      <c r="G1869" s="621"/>
      <c r="H1869" s="608"/>
      <c r="I1869" s="609"/>
      <c r="J1869" s="610"/>
      <c r="K1869" s="611"/>
      <c r="L1869" s="611"/>
      <c r="M1869" s="611"/>
      <c r="N1869" s="611"/>
      <c r="O1869" s="1218"/>
      <c r="P1869" s="1218"/>
      <c r="Q1869" s="613"/>
      <c r="R1869" s="1218"/>
      <c r="S1869" s="1218"/>
      <c r="T1869" s="615"/>
      <c r="U1869" s="1218"/>
      <c r="V1869" s="1218"/>
      <c r="W1869" s="613"/>
      <c r="X1869" s="1218"/>
      <c r="Y1869" s="1218"/>
      <c r="Z1869" s="1218"/>
      <c r="AA1869" s="611"/>
      <c r="AB1869" s="1218"/>
      <c r="AC1869" s="1218"/>
      <c r="AD1869" s="613"/>
      <c r="AE1869" s="613"/>
      <c r="AF1869" s="1218"/>
      <c r="AG1869" s="1218"/>
      <c r="AH1869" s="1218"/>
      <c r="AI1869" s="611"/>
      <c r="AJ1869" s="1218"/>
      <c r="AK1869" s="1218"/>
      <c r="AL1869" s="1218"/>
      <c r="AM1869" s="613"/>
      <c r="AN1869" s="1218"/>
      <c r="AO1869" s="1218"/>
      <c r="AP1869" s="1218"/>
      <c r="AQ1869" s="613"/>
      <c r="AR1869" s="1218"/>
      <c r="AS1869" s="1218"/>
      <c r="AT1869" s="1218"/>
      <c r="AU1869" s="1219"/>
      <c r="AV1869" s="1218"/>
      <c r="AW1869" s="1218"/>
      <c r="AX1869" s="1218"/>
      <c r="AY1869" s="1218"/>
      <c r="AZ1869" s="1218"/>
      <c r="BA1869" s="1218"/>
      <c r="BB1869" s="1218"/>
      <c r="BC1869" s="613"/>
      <c r="BD1869" s="1218"/>
      <c r="BE1869" s="1218"/>
      <c r="BF1869" s="1218"/>
      <c r="BG1869" s="1218"/>
      <c r="BH1869" s="613"/>
      <c r="BI1869" s="1218"/>
      <c r="BJ1869" s="1218"/>
      <c r="BK1869" s="1218"/>
      <c r="BL1869" s="613"/>
      <c r="BM1869" s="611"/>
      <c r="BN1869" s="1218"/>
      <c r="BO1869" s="1218"/>
      <c r="BP1869" s="1218"/>
      <c r="BQ1869" s="547"/>
      <c r="BR1869" s="1433"/>
      <c r="BS1869" s="1583"/>
      <c r="BT1869" s="688"/>
      <c r="BU1869" s="621"/>
      <c r="BV1869" s="619"/>
      <c r="BW1869" s="619"/>
      <c r="BX1869" s="619"/>
      <c r="BZ1869" s="619"/>
      <c r="CA1869" s="619"/>
      <c r="CB1869" s="619"/>
      <c r="CC1869" s="619"/>
      <c r="CD1869" s="619"/>
      <c r="CE1869" s="619"/>
      <c r="CF1869" s="619"/>
      <c r="CG1869" s="619"/>
      <c r="CH1869" s="619"/>
      <c r="CI1869" s="619"/>
      <c r="CJ1869" s="619"/>
      <c r="CK1869" s="619"/>
      <c r="CL1869" s="619"/>
      <c r="CM1869" s="619"/>
      <c r="CN1869" s="619"/>
      <c r="CO1869" s="619"/>
      <c r="CP1869" s="619"/>
      <c r="CQ1869" s="619"/>
      <c r="CR1869" s="619"/>
      <c r="CS1869" s="619"/>
      <c r="CT1869" s="619"/>
      <c r="CU1869" s="619"/>
      <c r="CV1869" s="619"/>
      <c r="CW1869" s="619"/>
      <c r="CX1869" s="619"/>
      <c r="CY1869" s="619"/>
      <c r="CZ1869" s="619"/>
      <c r="DA1869" s="619"/>
      <c r="DB1869" s="619"/>
      <c r="DC1869" s="619"/>
      <c r="DD1869" s="619"/>
      <c r="DE1869" s="619"/>
      <c r="DF1869" s="619"/>
      <c r="DG1869" s="619"/>
      <c r="DH1869" s="619"/>
      <c r="DI1869" s="619"/>
      <c r="DJ1869" s="619"/>
      <c r="DK1869" s="619"/>
      <c r="DL1869" s="619"/>
      <c r="DM1869" s="619"/>
      <c r="DN1869" s="619"/>
      <c r="DO1869" s="619"/>
      <c r="DP1869" s="619"/>
      <c r="DQ1869" s="619"/>
      <c r="DR1869" s="619"/>
      <c r="DS1869" s="619"/>
      <c r="DT1869" s="619"/>
      <c r="DU1869" s="619"/>
      <c r="DV1869" s="619"/>
      <c r="DW1869" s="619"/>
      <c r="DX1869" s="619"/>
      <c r="DY1869" s="619"/>
      <c r="DZ1869" s="619"/>
      <c r="EA1869" s="619"/>
      <c r="EB1869" s="619"/>
      <c r="EC1869" s="619"/>
      <c r="ED1869" s="619"/>
      <c r="EE1869" s="619"/>
      <c r="EF1869" s="619"/>
      <c r="EG1869" s="619"/>
      <c r="EH1869" s="619"/>
      <c r="EI1869" s="619"/>
      <c r="EJ1869" s="619"/>
      <c r="EK1869" s="619"/>
      <c r="EL1869" s="619"/>
      <c r="EM1869" s="619"/>
      <c r="EN1869" s="619"/>
      <c r="EO1869" s="619"/>
      <c r="EP1869" s="619"/>
      <c r="EQ1869" s="619"/>
      <c r="ER1869" s="619"/>
      <c r="ES1869" s="619"/>
      <c r="ET1869" s="619"/>
      <c r="EU1869" s="619"/>
      <c r="EV1869" s="619"/>
      <c r="EW1869" s="619"/>
      <c r="EX1869" s="619"/>
      <c r="EY1869" s="619"/>
      <c r="EZ1869" s="619"/>
      <c r="FA1869" s="619"/>
      <c r="FB1869" s="619"/>
      <c r="FC1869" s="619"/>
      <c r="FD1869" s="619"/>
      <c r="FE1869" s="619"/>
      <c r="FF1869" s="619"/>
      <c r="FG1869" s="619"/>
      <c r="FH1869" s="619"/>
      <c r="FI1869" s="619"/>
      <c r="FJ1869" s="619"/>
      <c r="FK1869" s="619"/>
      <c r="FL1869" s="619"/>
      <c r="FM1869" s="619"/>
      <c r="FN1869" s="619"/>
      <c r="FO1869" s="619"/>
      <c r="FP1869" s="619"/>
      <c r="FQ1869" s="619"/>
      <c r="FR1869" s="619"/>
      <c r="FS1869" s="619"/>
      <c r="FT1869" s="619"/>
      <c r="FU1869" s="619"/>
      <c r="FV1869" s="619"/>
      <c r="FW1869" s="619"/>
      <c r="FX1869" s="619"/>
      <c r="FY1869" s="619"/>
      <c r="FZ1869" s="619"/>
      <c r="GA1869" s="619"/>
      <c r="GB1869" s="619"/>
      <c r="GC1869" s="619"/>
      <c r="GD1869" s="619"/>
      <c r="GE1869" s="619"/>
      <c r="GF1869" s="619"/>
      <c r="GG1869" s="619"/>
      <c r="GH1869" s="619"/>
      <c r="GI1869" s="619"/>
      <c r="GJ1869" s="619"/>
      <c r="GK1869" s="619"/>
      <c r="GL1869" s="619"/>
      <c r="GM1869" s="619"/>
      <c r="GN1869" s="619"/>
      <c r="GO1869" s="619"/>
      <c r="GP1869" s="619"/>
      <c r="GQ1869" s="619"/>
      <c r="GR1869" s="619"/>
      <c r="GS1869" s="619"/>
      <c r="GT1869" s="619"/>
      <c r="GU1869" s="619"/>
      <c r="GV1869" s="619"/>
      <c r="GW1869" s="619"/>
      <c r="GX1869" s="619"/>
      <c r="GY1869" s="619"/>
      <c r="GZ1869" s="619"/>
      <c r="HA1869" s="619"/>
      <c r="HB1869" s="619"/>
      <c r="HC1869" s="619"/>
      <c r="HD1869" s="619"/>
      <c r="HE1869" s="619"/>
      <c r="HF1869" s="619"/>
      <c r="HG1869" s="619"/>
      <c r="HH1869" s="619"/>
      <c r="HI1869" s="619"/>
      <c r="HJ1869" s="619"/>
      <c r="HK1869" s="619"/>
      <c r="HL1869" s="619"/>
      <c r="HM1869" s="619"/>
      <c r="HN1869" s="619"/>
      <c r="HO1869" s="619"/>
      <c r="HP1869" s="619"/>
      <c r="HQ1869" s="619"/>
      <c r="HR1869" s="619"/>
      <c r="HS1869" s="619"/>
      <c r="HT1869" s="619"/>
      <c r="HU1869" s="619"/>
      <c r="HV1869" s="619"/>
      <c r="HW1869" s="619"/>
      <c r="HX1869" s="619"/>
      <c r="HY1869" s="619"/>
      <c r="HZ1869" s="619"/>
      <c r="IA1869" s="619"/>
      <c r="IB1869" s="619"/>
      <c r="IC1869" s="619"/>
      <c r="ID1869" s="619"/>
      <c r="IE1869" s="619"/>
      <c r="IF1869" s="619"/>
      <c r="IG1869" s="619"/>
      <c r="IH1869" s="619"/>
      <c r="II1869" s="619"/>
      <c r="IJ1869" s="619"/>
      <c r="IK1869" s="619"/>
      <c r="IL1869" s="619"/>
      <c r="IM1869" s="619"/>
      <c r="IN1869" s="619"/>
      <c r="IO1869" s="619"/>
      <c r="IP1869" s="619"/>
      <c r="IQ1869" s="619"/>
      <c r="IR1869" s="619"/>
      <c r="IS1869" s="619"/>
      <c r="IT1869" s="619"/>
      <c r="IU1869" s="619"/>
      <c r="IV1869" s="619"/>
      <c r="IW1869" s="619"/>
    </row>
    <row r="1870" spans="1:257" s="607" customFormat="1" hidden="1">
      <c r="A1870" s="603"/>
      <c r="B1870" s="1033"/>
      <c r="C1870" s="1033"/>
      <c r="D1870" s="688"/>
      <c r="E1870" s="606"/>
      <c r="F1870" s="1582"/>
      <c r="G1870" s="621"/>
      <c r="H1870" s="608"/>
      <c r="I1870" s="609"/>
      <c r="J1870" s="610"/>
      <c r="K1870" s="611"/>
      <c r="L1870" s="611"/>
      <c r="M1870" s="611"/>
      <c r="N1870" s="611"/>
      <c r="O1870" s="1218"/>
      <c r="P1870" s="1218"/>
      <c r="Q1870" s="613"/>
      <c r="R1870" s="1218"/>
      <c r="S1870" s="1218"/>
      <c r="T1870" s="615"/>
      <c r="U1870" s="1218"/>
      <c r="V1870" s="1218"/>
      <c r="W1870" s="613"/>
      <c r="X1870" s="1218"/>
      <c r="Y1870" s="1218"/>
      <c r="Z1870" s="1218"/>
      <c r="AA1870" s="611"/>
      <c r="AB1870" s="1218"/>
      <c r="AC1870" s="1218"/>
      <c r="AD1870" s="613"/>
      <c r="AE1870" s="613"/>
      <c r="AF1870" s="1218"/>
      <c r="AG1870" s="1218"/>
      <c r="AH1870" s="1218"/>
      <c r="AI1870" s="611"/>
      <c r="AJ1870" s="1218"/>
      <c r="AK1870" s="1218"/>
      <c r="AL1870" s="1218"/>
      <c r="AM1870" s="613"/>
      <c r="AN1870" s="1218"/>
      <c r="AO1870" s="1218"/>
      <c r="AP1870" s="1218"/>
      <c r="AQ1870" s="613"/>
      <c r="AR1870" s="1218"/>
      <c r="AS1870" s="1218"/>
      <c r="AT1870" s="1218"/>
      <c r="AU1870" s="1219"/>
      <c r="AV1870" s="1218"/>
      <c r="AW1870" s="1218"/>
      <c r="AX1870" s="1218"/>
      <c r="AY1870" s="1218"/>
      <c r="AZ1870" s="1218"/>
      <c r="BA1870" s="1218"/>
      <c r="BB1870" s="1218"/>
      <c r="BC1870" s="613"/>
      <c r="BD1870" s="1218"/>
      <c r="BE1870" s="1218"/>
      <c r="BF1870" s="1218"/>
      <c r="BG1870" s="1218"/>
      <c r="BH1870" s="613"/>
      <c r="BI1870" s="1218"/>
      <c r="BJ1870" s="1218"/>
      <c r="BK1870" s="1218"/>
      <c r="BL1870" s="613"/>
      <c r="BM1870" s="611"/>
      <c r="BN1870" s="1218"/>
      <c r="BO1870" s="1218"/>
      <c r="BP1870" s="1218"/>
      <c r="BQ1870" s="547"/>
      <c r="BR1870" s="1433"/>
      <c r="BS1870" s="1583"/>
      <c r="BT1870" s="688"/>
      <c r="BU1870" s="621"/>
      <c r="BV1870" s="619"/>
      <c r="BW1870" s="619"/>
      <c r="BX1870" s="619"/>
      <c r="BZ1870" s="619"/>
      <c r="CA1870" s="619"/>
      <c r="CB1870" s="619"/>
      <c r="CC1870" s="619"/>
      <c r="CD1870" s="619"/>
      <c r="CE1870" s="619"/>
      <c r="CF1870" s="619"/>
      <c r="CG1870" s="619"/>
      <c r="CH1870" s="619"/>
      <c r="CI1870" s="619"/>
      <c r="CJ1870" s="619"/>
      <c r="CK1870" s="619"/>
      <c r="CL1870" s="619"/>
      <c r="CM1870" s="619"/>
      <c r="CN1870" s="619"/>
      <c r="CO1870" s="619"/>
      <c r="CP1870" s="619"/>
      <c r="CQ1870" s="619"/>
      <c r="CR1870" s="619"/>
      <c r="CS1870" s="619"/>
      <c r="CT1870" s="619"/>
      <c r="CU1870" s="619"/>
      <c r="CV1870" s="619"/>
      <c r="CW1870" s="619"/>
      <c r="CX1870" s="619"/>
      <c r="CY1870" s="619"/>
      <c r="CZ1870" s="619"/>
      <c r="DA1870" s="619"/>
      <c r="DB1870" s="619"/>
      <c r="DC1870" s="619"/>
      <c r="DD1870" s="619"/>
      <c r="DE1870" s="619"/>
      <c r="DF1870" s="619"/>
      <c r="DG1870" s="619"/>
      <c r="DH1870" s="619"/>
      <c r="DI1870" s="619"/>
      <c r="DJ1870" s="619"/>
      <c r="DK1870" s="619"/>
      <c r="DL1870" s="619"/>
      <c r="DM1870" s="619"/>
      <c r="DN1870" s="619"/>
      <c r="DO1870" s="619"/>
      <c r="DP1870" s="619"/>
      <c r="DQ1870" s="619"/>
      <c r="DR1870" s="619"/>
      <c r="DS1870" s="619"/>
      <c r="DT1870" s="619"/>
      <c r="DU1870" s="619"/>
      <c r="DV1870" s="619"/>
      <c r="DW1870" s="619"/>
      <c r="DX1870" s="619"/>
      <c r="DY1870" s="619"/>
      <c r="DZ1870" s="619"/>
      <c r="EA1870" s="619"/>
      <c r="EB1870" s="619"/>
      <c r="EC1870" s="619"/>
      <c r="ED1870" s="619"/>
      <c r="EE1870" s="619"/>
      <c r="EF1870" s="619"/>
      <c r="EG1870" s="619"/>
      <c r="EH1870" s="619"/>
      <c r="EI1870" s="619"/>
      <c r="EJ1870" s="619"/>
      <c r="EK1870" s="619"/>
      <c r="EL1870" s="619"/>
      <c r="EM1870" s="619"/>
      <c r="EN1870" s="619"/>
      <c r="EO1870" s="619"/>
      <c r="EP1870" s="619"/>
      <c r="EQ1870" s="619"/>
      <c r="ER1870" s="619"/>
      <c r="ES1870" s="619"/>
      <c r="ET1870" s="619"/>
      <c r="EU1870" s="619"/>
      <c r="EV1870" s="619"/>
      <c r="EW1870" s="619"/>
      <c r="EX1870" s="619"/>
      <c r="EY1870" s="619"/>
      <c r="EZ1870" s="619"/>
      <c r="FA1870" s="619"/>
      <c r="FB1870" s="619"/>
      <c r="FC1870" s="619"/>
      <c r="FD1870" s="619"/>
      <c r="FE1870" s="619"/>
      <c r="FF1870" s="619"/>
      <c r="FG1870" s="619"/>
      <c r="FH1870" s="619"/>
      <c r="FI1870" s="619"/>
      <c r="FJ1870" s="619"/>
      <c r="FK1870" s="619"/>
      <c r="FL1870" s="619"/>
      <c r="FM1870" s="619"/>
      <c r="FN1870" s="619"/>
      <c r="FO1870" s="619"/>
      <c r="FP1870" s="619"/>
      <c r="FQ1870" s="619"/>
      <c r="FR1870" s="619"/>
      <c r="FS1870" s="619"/>
      <c r="FT1870" s="619"/>
      <c r="FU1870" s="619"/>
      <c r="FV1870" s="619"/>
      <c r="FW1870" s="619"/>
      <c r="FX1870" s="619"/>
      <c r="FY1870" s="619"/>
      <c r="FZ1870" s="619"/>
      <c r="GA1870" s="619"/>
      <c r="GB1870" s="619"/>
      <c r="GC1870" s="619"/>
      <c r="GD1870" s="619"/>
      <c r="GE1870" s="619"/>
      <c r="GF1870" s="619"/>
      <c r="GG1870" s="619"/>
      <c r="GH1870" s="619"/>
      <c r="GI1870" s="619"/>
      <c r="GJ1870" s="619"/>
      <c r="GK1870" s="619"/>
      <c r="GL1870" s="619"/>
      <c r="GM1870" s="619"/>
      <c r="GN1870" s="619"/>
      <c r="GO1870" s="619"/>
      <c r="GP1870" s="619"/>
      <c r="GQ1870" s="619"/>
      <c r="GR1870" s="619"/>
      <c r="GS1870" s="619"/>
      <c r="GT1870" s="619"/>
      <c r="GU1870" s="619"/>
      <c r="GV1870" s="619"/>
      <c r="GW1870" s="619"/>
      <c r="GX1870" s="619"/>
      <c r="GY1870" s="619"/>
      <c r="GZ1870" s="619"/>
      <c r="HA1870" s="619"/>
      <c r="HB1870" s="619"/>
      <c r="HC1870" s="619"/>
      <c r="HD1870" s="619"/>
      <c r="HE1870" s="619"/>
      <c r="HF1870" s="619"/>
      <c r="HG1870" s="619"/>
      <c r="HH1870" s="619"/>
      <c r="HI1870" s="619"/>
      <c r="HJ1870" s="619"/>
      <c r="HK1870" s="619"/>
      <c r="HL1870" s="619"/>
      <c r="HM1870" s="619"/>
      <c r="HN1870" s="619"/>
      <c r="HO1870" s="619"/>
      <c r="HP1870" s="619"/>
      <c r="HQ1870" s="619"/>
      <c r="HR1870" s="619"/>
      <c r="HS1870" s="619"/>
      <c r="HT1870" s="619"/>
      <c r="HU1870" s="619"/>
      <c r="HV1870" s="619"/>
      <c r="HW1870" s="619"/>
      <c r="HX1870" s="619"/>
      <c r="HY1870" s="619"/>
      <c r="HZ1870" s="619"/>
      <c r="IA1870" s="619"/>
      <c r="IB1870" s="619"/>
      <c r="IC1870" s="619"/>
      <c r="ID1870" s="619"/>
      <c r="IE1870" s="619"/>
      <c r="IF1870" s="619"/>
      <c r="IG1870" s="619"/>
      <c r="IH1870" s="619"/>
      <c r="II1870" s="619"/>
      <c r="IJ1870" s="619"/>
      <c r="IK1870" s="619"/>
      <c r="IL1870" s="619"/>
      <c r="IM1870" s="619"/>
      <c r="IN1870" s="619"/>
      <c r="IO1870" s="619"/>
      <c r="IP1870" s="619"/>
      <c r="IQ1870" s="619"/>
      <c r="IR1870" s="619"/>
      <c r="IS1870" s="619"/>
      <c r="IT1870" s="619"/>
      <c r="IU1870" s="619"/>
      <c r="IV1870" s="619"/>
      <c r="IW1870" s="619"/>
    </row>
    <row r="1871" spans="1:257" s="607" customFormat="1" hidden="1">
      <c r="A1871" s="603"/>
      <c r="B1871" s="1033"/>
      <c r="C1871" s="1033"/>
      <c r="D1871" s="688"/>
      <c r="E1871" s="606"/>
      <c r="F1871" s="1582"/>
      <c r="G1871" s="621"/>
      <c r="H1871" s="608"/>
      <c r="I1871" s="609"/>
      <c r="J1871" s="610"/>
      <c r="K1871" s="611"/>
      <c r="L1871" s="611"/>
      <c r="M1871" s="611"/>
      <c r="N1871" s="611"/>
      <c r="O1871" s="1218"/>
      <c r="P1871" s="1218"/>
      <c r="Q1871" s="613"/>
      <c r="R1871" s="1218"/>
      <c r="S1871" s="1218"/>
      <c r="T1871" s="615"/>
      <c r="U1871" s="1218"/>
      <c r="V1871" s="1218"/>
      <c r="W1871" s="613"/>
      <c r="X1871" s="1218"/>
      <c r="Y1871" s="1218"/>
      <c r="Z1871" s="1218"/>
      <c r="AA1871" s="611"/>
      <c r="AB1871" s="1218"/>
      <c r="AC1871" s="1218"/>
      <c r="AD1871" s="613"/>
      <c r="AE1871" s="613"/>
      <c r="AF1871" s="1218"/>
      <c r="AG1871" s="1218"/>
      <c r="AH1871" s="1218"/>
      <c r="AI1871" s="611"/>
      <c r="AJ1871" s="1218"/>
      <c r="AK1871" s="1218"/>
      <c r="AL1871" s="1218"/>
      <c r="AM1871" s="613"/>
      <c r="AN1871" s="1218"/>
      <c r="AO1871" s="1218"/>
      <c r="AP1871" s="1218"/>
      <c r="AQ1871" s="613"/>
      <c r="AR1871" s="1218"/>
      <c r="AS1871" s="1218"/>
      <c r="AT1871" s="1218"/>
      <c r="AU1871" s="1219"/>
      <c r="AV1871" s="1218"/>
      <c r="AW1871" s="1218"/>
      <c r="AX1871" s="1218"/>
      <c r="AY1871" s="1218"/>
      <c r="AZ1871" s="1218"/>
      <c r="BA1871" s="1218"/>
      <c r="BB1871" s="1218"/>
      <c r="BC1871" s="613"/>
      <c r="BD1871" s="1218"/>
      <c r="BE1871" s="1218"/>
      <c r="BF1871" s="1218"/>
      <c r="BG1871" s="1218"/>
      <c r="BH1871" s="613"/>
      <c r="BI1871" s="1218"/>
      <c r="BJ1871" s="1218"/>
      <c r="BK1871" s="1218"/>
      <c r="BL1871" s="613"/>
      <c r="BM1871" s="611"/>
      <c r="BN1871" s="1218"/>
      <c r="BO1871" s="1218"/>
      <c r="BP1871" s="1218"/>
      <c r="BQ1871" s="547"/>
      <c r="BR1871" s="1433"/>
      <c r="BS1871" s="1583"/>
      <c r="BT1871" s="688"/>
      <c r="BU1871" s="621"/>
      <c r="BV1871" s="619"/>
      <c r="BW1871" s="619"/>
      <c r="BX1871" s="619"/>
      <c r="BZ1871" s="619"/>
      <c r="CA1871" s="619"/>
      <c r="CB1871" s="619"/>
      <c r="CC1871" s="619"/>
      <c r="CD1871" s="619"/>
      <c r="CE1871" s="619"/>
      <c r="CF1871" s="619"/>
      <c r="CG1871" s="619"/>
      <c r="CH1871" s="619"/>
      <c r="CI1871" s="619"/>
      <c r="CJ1871" s="619"/>
      <c r="CK1871" s="619"/>
      <c r="CL1871" s="619"/>
      <c r="CM1871" s="619"/>
      <c r="CN1871" s="619"/>
      <c r="CO1871" s="619"/>
      <c r="CP1871" s="619"/>
      <c r="CQ1871" s="619"/>
      <c r="CR1871" s="619"/>
      <c r="CS1871" s="619"/>
      <c r="CT1871" s="619"/>
      <c r="CU1871" s="619"/>
      <c r="CV1871" s="619"/>
      <c r="CW1871" s="619"/>
      <c r="CX1871" s="619"/>
      <c r="CY1871" s="619"/>
      <c r="CZ1871" s="619"/>
      <c r="DA1871" s="619"/>
      <c r="DB1871" s="619"/>
      <c r="DC1871" s="619"/>
      <c r="DD1871" s="619"/>
      <c r="DE1871" s="619"/>
      <c r="DF1871" s="619"/>
      <c r="DG1871" s="619"/>
      <c r="DH1871" s="619"/>
      <c r="DI1871" s="619"/>
      <c r="DJ1871" s="619"/>
      <c r="DK1871" s="619"/>
      <c r="DL1871" s="619"/>
      <c r="DM1871" s="619"/>
      <c r="DN1871" s="619"/>
      <c r="DO1871" s="619"/>
      <c r="DP1871" s="619"/>
      <c r="DQ1871" s="619"/>
      <c r="DR1871" s="619"/>
      <c r="DS1871" s="619"/>
      <c r="DT1871" s="619"/>
      <c r="DU1871" s="619"/>
      <c r="DV1871" s="619"/>
      <c r="DW1871" s="619"/>
      <c r="DX1871" s="619"/>
      <c r="DY1871" s="619"/>
      <c r="DZ1871" s="619"/>
      <c r="EA1871" s="619"/>
      <c r="EB1871" s="619"/>
      <c r="EC1871" s="619"/>
      <c r="ED1871" s="619"/>
      <c r="EE1871" s="619"/>
      <c r="EF1871" s="619"/>
      <c r="EG1871" s="619"/>
      <c r="EH1871" s="619"/>
      <c r="EI1871" s="619"/>
      <c r="EJ1871" s="619"/>
      <c r="EK1871" s="619"/>
      <c r="EL1871" s="619"/>
      <c r="EM1871" s="619"/>
      <c r="EN1871" s="619"/>
      <c r="EO1871" s="619"/>
      <c r="EP1871" s="619"/>
      <c r="EQ1871" s="619"/>
      <c r="ER1871" s="619"/>
      <c r="ES1871" s="619"/>
      <c r="ET1871" s="619"/>
      <c r="EU1871" s="619"/>
      <c r="EV1871" s="619"/>
      <c r="EW1871" s="619"/>
      <c r="EX1871" s="619"/>
      <c r="EY1871" s="619"/>
      <c r="EZ1871" s="619"/>
      <c r="FA1871" s="619"/>
      <c r="FB1871" s="619"/>
      <c r="FC1871" s="619"/>
      <c r="FD1871" s="619"/>
      <c r="FE1871" s="619"/>
      <c r="FF1871" s="619"/>
      <c r="FG1871" s="619"/>
      <c r="FH1871" s="619"/>
      <c r="FI1871" s="619"/>
      <c r="FJ1871" s="619"/>
      <c r="FK1871" s="619"/>
      <c r="FL1871" s="619"/>
      <c r="FM1871" s="619"/>
      <c r="FN1871" s="619"/>
      <c r="FO1871" s="619"/>
      <c r="FP1871" s="619"/>
      <c r="FQ1871" s="619"/>
      <c r="FR1871" s="619"/>
      <c r="FS1871" s="619"/>
      <c r="FT1871" s="619"/>
      <c r="FU1871" s="619"/>
      <c r="FV1871" s="619"/>
      <c r="FW1871" s="619"/>
      <c r="FX1871" s="619"/>
      <c r="FY1871" s="619"/>
      <c r="FZ1871" s="619"/>
      <c r="GA1871" s="619"/>
      <c r="GB1871" s="619"/>
      <c r="GC1871" s="619"/>
      <c r="GD1871" s="619"/>
      <c r="GE1871" s="619"/>
      <c r="GF1871" s="619"/>
      <c r="GG1871" s="619"/>
      <c r="GH1871" s="619"/>
      <c r="GI1871" s="619"/>
      <c r="GJ1871" s="619"/>
      <c r="GK1871" s="619"/>
      <c r="GL1871" s="619"/>
      <c r="GM1871" s="619"/>
      <c r="GN1871" s="619"/>
      <c r="GO1871" s="619"/>
      <c r="GP1871" s="619"/>
      <c r="GQ1871" s="619"/>
      <c r="GR1871" s="619"/>
      <c r="GS1871" s="619"/>
      <c r="GT1871" s="619"/>
      <c r="GU1871" s="619"/>
      <c r="GV1871" s="619"/>
      <c r="GW1871" s="619"/>
      <c r="GX1871" s="619"/>
      <c r="GY1871" s="619"/>
      <c r="GZ1871" s="619"/>
      <c r="HA1871" s="619"/>
      <c r="HB1871" s="619"/>
      <c r="HC1871" s="619"/>
      <c r="HD1871" s="619"/>
      <c r="HE1871" s="619"/>
      <c r="HF1871" s="619"/>
      <c r="HG1871" s="619"/>
      <c r="HH1871" s="619"/>
      <c r="HI1871" s="619"/>
      <c r="HJ1871" s="619"/>
      <c r="HK1871" s="619"/>
      <c r="HL1871" s="619"/>
      <c r="HM1871" s="619"/>
      <c r="HN1871" s="619"/>
      <c r="HO1871" s="619"/>
      <c r="HP1871" s="619"/>
      <c r="HQ1871" s="619"/>
      <c r="HR1871" s="619"/>
      <c r="HS1871" s="619"/>
      <c r="HT1871" s="619"/>
      <c r="HU1871" s="619"/>
      <c r="HV1871" s="619"/>
      <c r="HW1871" s="619"/>
      <c r="HX1871" s="619"/>
      <c r="HY1871" s="619"/>
      <c r="HZ1871" s="619"/>
      <c r="IA1871" s="619"/>
      <c r="IB1871" s="619"/>
      <c r="IC1871" s="619"/>
      <c r="ID1871" s="619"/>
      <c r="IE1871" s="619"/>
      <c r="IF1871" s="619"/>
      <c r="IG1871" s="619"/>
      <c r="IH1871" s="619"/>
      <c r="II1871" s="619"/>
      <c r="IJ1871" s="619"/>
      <c r="IK1871" s="619"/>
      <c r="IL1871" s="619"/>
      <c r="IM1871" s="619"/>
      <c r="IN1871" s="619"/>
      <c r="IO1871" s="619"/>
      <c r="IP1871" s="619"/>
      <c r="IQ1871" s="619"/>
      <c r="IR1871" s="619"/>
      <c r="IS1871" s="619"/>
      <c r="IT1871" s="619"/>
      <c r="IU1871" s="619"/>
      <c r="IV1871" s="619"/>
      <c r="IW1871" s="619"/>
    </row>
    <row r="1872" spans="1:257" s="607" customFormat="1" hidden="1">
      <c r="A1872" s="603"/>
      <c r="B1872" s="1033"/>
      <c r="C1872" s="1033"/>
      <c r="D1872" s="688"/>
      <c r="E1872" s="606"/>
      <c r="F1872" s="1582"/>
      <c r="G1872" s="621"/>
      <c r="H1872" s="608"/>
      <c r="I1872" s="609"/>
      <c r="J1872" s="610"/>
      <c r="K1872" s="611"/>
      <c r="L1872" s="611"/>
      <c r="M1872" s="611"/>
      <c r="N1872" s="611"/>
      <c r="O1872" s="1218"/>
      <c r="P1872" s="1218"/>
      <c r="Q1872" s="613"/>
      <c r="R1872" s="1218"/>
      <c r="S1872" s="1218"/>
      <c r="T1872" s="615"/>
      <c r="U1872" s="1218"/>
      <c r="V1872" s="1218"/>
      <c r="W1872" s="613"/>
      <c r="X1872" s="1218"/>
      <c r="Y1872" s="1218"/>
      <c r="Z1872" s="1218"/>
      <c r="AA1872" s="611"/>
      <c r="AB1872" s="1218"/>
      <c r="AC1872" s="1218"/>
      <c r="AD1872" s="613"/>
      <c r="AE1872" s="613"/>
      <c r="AF1872" s="1218"/>
      <c r="AG1872" s="1218"/>
      <c r="AH1872" s="1218"/>
      <c r="AI1872" s="611"/>
      <c r="AJ1872" s="1218"/>
      <c r="AK1872" s="1218"/>
      <c r="AL1872" s="1218"/>
      <c r="AM1872" s="613"/>
      <c r="AN1872" s="1218"/>
      <c r="AO1872" s="1218"/>
      <c r="AP1872" s="1218"/>
      <c r="AQ1872" s="613"/>
      <c r="AR1872" s="1218"/>
      <c r="AS1872" s="1218"/>
      <c r="AT1872" s="1218"/>
      <c r="AU1872" s="1219"/>
      <c r="AV1872" s="1218"/>
      <c r="AW1872" s="1218"/>
      <c r="AX1872" s="1218"/>
      <c r="AY1872" s="1218"/>
      <c r="AZ1872" s="1218"/>
      <c r="BA1872" s="1218"/>
      <c r="BB1872" s="1218"/>
      <c r="BC1872" s="613"/>
      <c r="BD1872" s="1218"/>
      <c r="BE1872" s="1218"/>
      <c r="BF1872" s="1218"/>
      <c r="BG1872" s="1218"/>
      <c r="BH1872" s="613"/>
      <c r="BI1872" s="1218"/>
      <c r="BJ1872" s="1218"/>
      <c r="BK1872" s="1218"/>
      <c r="BL1872" s="613"/>
      <c r="BM1872" s="611"/>
      <c r="BN1872" s="1218"/>
      <c r="BO1872" s="1218"/>
      <c r="BP1872" s="1218"/>
      <c r="BQ1872" s="547"/>
      <c r="BR1872" s="1433"/>
      <c r="BS1872" s="1583"/>
      <c r="BT1872" s="688"/>
      <c r="BU1872" s="621"/>
      <c r="BV1872" s="619"/>
      <c r="BW1872" s="619"/>
      <c r="BX1872" s="619"/>
      <c r="BZ1872" s="619"/>
      <c r="CA1872" s="619"/>
      <c r="CB1872" s="619"/>
      <c r="CC1872" s="619"/>
      <c r="CD1872" s="619"/>
      <c r="CE1872" s="619"/>
      <c r="CF1872" s="619"/>
      <c r="CG1872" s="619"/>
      <c r="CH1872" s="619"/>
      <c r="CI1872" s="619"/>
      <c r="CJ1872" s="619"/>
      <c r="CK1872" s="619"/>
      <c r="CL1872" s="619"/>
      <c r="CM1872" s="619"/>
      <c r="CN1872" s="619"/>
      <c r="CO1872" s="619"/>
      <c r="CP1872" s="619"/>
      <c r="CQ1872" s="619"/>
      <c r="CR1872" s="619"/>
      <c r="CS1872" s="619"/>
      <c r="CT1872" s="619"/>
      <c r="CU1872" s="619"/>
      <c r="CV1872" s="619"/>
      <c r="CW1872" s="619"/>
      <c r="CX1872" s="619"/>
      <c r="CY1872" s="619"/>
      <c r="CZ1872" s="619"/>
      <c r="DA1872" s="619"/>
      <c r="DB1872" s="619"/>
      <c r="DC1872" s="619"/>
      <c r="DD1872" s="619"/>
      <c r="DE1872" s="619"/>
      <c r="DF1872" s="619"/>
      <c r="DG1872" s="619"/>
      <c r="DH1872" s="619"/>
      <c r="DI1872" s="619"/>
      <c r="DJ1872" s="619"/>
      <c r="DK1872" s="619"/>
      <c r="DL1872" s="619"/>
      <c r="DM1872" s="619"/>
      <c r="DN1872" s="619"/>
      <c r="DO1872" s="619"/>
      <c r="DP1872" s="619"/>
      <c r="DQ1872" s="619"/>
      <c r="DR1872" s="619"/>
      <c r="DS1872" s="619"/>
      <c r="DT1872" s="619"/>
      <c r="DU1872" s="619"/>
      <c r="DV1872" s="619"/>
      <c r="DW1872" s="619"/>
      <c r="DX1872" s="619"/>
      <c r="DY1872" s="619"/>
      <c r="DZ1872" s="619"/>
      <c r="EA1872" s="619"/>
      <c r="EB1872" s="619"/>
      <c r="EC1872" s="619"/>
      <c r="ED1872" s="619"/>
      <c r="EE1872" s="619"/>
      <c r="EF1872" s="619"/>
      <c r="EG1872" s="619"/>
      <c r="EH1872" s="619"/>
      <c r="EI1872" s="619"/>
      <c r="EJ1872" s="619"/>
      <c r="EK1872" s="619"/>
      <c r="EL1872" s="619"/>
      <c r="EM1872" s="619"/>
      <c r="EN1872" s="619"/>
      <c r="EO1872" s="619"/>
      <c r="EP1872" s="619"/>
      <c r="EQ1872" s="619"/>
      <c r="ER1872" s="619"/>
      <c r="ES1872" s="619"/>
      <c r="ET1872" s="619"/>
      <c r="EU1872" s="619"/>
      <c r="EV1872" s="619"/>
      <c r="EW1872" s="619"/>
      <c r="EX1872" s="619"/>
      <c r="EY1872" s="619"/>
      <c r="EZ1872" s="619"/>
      <c r="FA1872" s="619"/>
      <c r="FB1872" s="619"/>
      <c r="FC1872" s="619"/>
      <c r="FD1872" s="619"/>
      <c r="FE1872" s="619"/>
      <c r="FF1872" s="619"/>
      <c r="FG1872" s="619"/>
      <c r="FH1872" s="619"/>
      <c r="FI1872" s="619"/>
      <c r="FJ1872" s="619"/>
      <c r="FK1872" s="619"/>
      <c r="FL1872" s="619"/>
      <c r="FM1872" s="619"/>
      <c r="FN1872" s="619"/>
      <c r="FO1872" s="619"/>
      <c r="FP1872" s="619"/>
      <c r="FQ1872" s="619"/>
      <c r="FR1872" s="619"/>
      <c r="FS1872" s="619"/>
      <c r="FT1872" s="619"/>
      <c r="FU1872" s="619"/>
      <c r="FV1872" s="619"/>
      <c r="FW1872" s="619"/>
      <c r="FX1872" s="619"/>
      <c r="FY1872" s="619"/>
      <c r="FZ1872" s="619"/>
      <c r="GA1872" s="619"/>
      <c r="GB1872" s="619"/>
      <c r="GC1872" s="619"/>
      <c r="GD1872" s="619"/>
      <c r="GE1872" s="619"/>
      <c r="GF1872" s="619"/>
      <c r="GG1872" s="619"/>
      <c r="GH1872" s="619"/>
      <c r="GI1872" s="619"/>
      <c r="GJ1872" s="619"/>
      <c r="GK1872" s="619"/>
      <c r="GL1872" s="619"/>
      <c r="GM1872" s="619"/>
      <c r="GN1872" s="619"/>
      <c r="GO1872" s="619"/>
      <c r="GP1872" s="619"/>
      <c r="GQ1872" s="619"/>
      <c r="GR1872" s="619"/>
      <c r="GS1872" s="619"/>
      <c r="GT1872" s="619"/>
      <c r="GU1872" s="619"/>
      <c r="GV1872" s="619"/>
      <c r="GW1872" s="619"/>
      <c r="GX1872" s="619"/>
      <c r="GY1872" s="619"/>
      <c r="GZ1872" s="619"/>
      <c r="HA1872" s="619"/>
      <c r="HB1872" s="619"/>
      <c r="HC1872" s="619"/>
      <c r="HD1872" s="619"/>
      <c r="HE1872" s="619"/>
      <c r="HF1872" s="619"/>
      <c r="HG1872" s="619"/>
      <c r="HH1872" s="619"/>
      <c r="HI1872" s="619"/>
      <c r="HJ1872" s="619"/>
      <c r="HK1872" s="619"/>
      <c r="HL1872" s="619"/>
      <c r="HM1872" s="619"/>
      <c r="HN1872" s="619"/>
      <c r="HO1872" s="619"/>
      <c r="HP1872" s="619"/>
      <c r="HQ1872" s="619"/>
      <c r="HR1872" s="619"/>
      <c r="HS1872" s="619"/>
      <c r="HT1872" s="619"/>
      <c r="HU1872" s="619"/>
      <c r="HV1872" s="619"/>
      <c r="HW1872" s="619"/>
      <c r="HX1872" s="619"/>
      <c r="HY1872" s="619"/>
      <c r="HZ1872" s="619"/>
      <c r="IA1872" s="619"/>
      <c r="IB1872" s="619"/>
      <c r="IC1872" s="619"/>
      <c r="ID1872" s="619"/>
      <c r="IE1872" s="619"/>
      <c r="IF1872" s="619"/>
      <c r="IG1872" s="619"/>
      <c r="IH1872" s="619"/>
      <c r="II1872" s="619"/>
      <c r="IJ1872" s="619"/>
      <c r="IK1872" s="619"/>
      <c r="IL1872" s="619"/>
      <c r="IM1872" s="619"/>
      <c r="IN1872" s="619"/>
      <c r="IO1872" s="619"/>
      <c r="IP1872" s="619"/>
      <c r="IQ1872" s="619"/>
      <c r="IR1872" s="619"/>
      <c r="IS1872" s="619"/>
      <c r="IT1872" s="619"/>
      <c r="IU1872" s="619"/>
      <c r="IV1872" s="619"/>
      <c r="IW1872" s="619"/>
    </row>
    <row r="1873" spans="1:257" s="607" customFormat="1" hidden="1">
      <c r="A1873" s="603"/>
      <c r="B1873" s="1033"/>
      <c r="C1873" s="1033"/>
      <c r="D1873" s="688"/>
      <c r="E1873" s="606"/>
      <c r="F1873" s="1582"/>
      <c r="G1873" s="621"/>
      <c r="H1873" s="608"/>
      <c r="I1873" s="609"/>
      <c r="J1873" s="610"/>
      <c r="K1873" s="611"/>
      <c r="L1873" s="611"/>
      <c r="M1873" s="611"/>
      <c r="N1873" s="611"/>
      <c r="O1873" s="1218"/>
      <c r="P1873" s="1218"/>
      <c r="Q1873" s="613"/>
      <c r="R1873" s="1218"/>
      <c r="S1873" s="1218"/>
      <c r="T1873" s="615"/>
      <c r="U1873" s="1218"/>
      <c r="V1873" s="1218"/>
      <c r="W1873" s="613"/>
      <c r="X1873" s="1218"/>
      <c r="Y1873" s="1218"/>
      <c r="Z1873" s="1218"/>
      <c r="AA1873" s="611"/>
      <c r="AB1873" s="1218"/>
      <c r="AC1873" s="1218"/>
      <c r="AD1873" s="613"/>
      <c r="AE1873" s="613"/>
      <c r="AF1873" s="1218"/>
      <c r="AG1873" s="1218"/>
      <c r="AH1873" s="1218"/>
      <c r="AI1873" s="611"/>
      <c r="AJ1873" s="1218"/>
      <c r="AK1873" s="1218"/>
      <c r="AL1873" s="1218"/>
      <c r="AM1873" s="613"/>
      <c r="AN1873" s="1218"/>
      <c r="AO1873" s="1218"/>
      <c r="AP1873" s="1218"/>
      <c r="AQ1873" s="613"/>
      <c r="AR1873" s="1218"/>
      <c r="AS1873" s="1218"/>
      <c r="AT1873" s="1218"/>
      <c r="AU1873" s="1219"/>
      <c r="AV1873" s="1218"/>
      <c r="AW1873" s="1218"/>
      <c r="AX1873" s="1218"/>
      <c r="AY1873" s="1218"/>
      <c r="AZ1873" s="1218"/>
      <c r="BA1873" s="1218"/>
      <c r="BB1873" s="1218"/>
      <c r="BC1873" s="613"/>
      <c r="BD1873" s="1218"/>
      <c r="BE1873" s="1218"/>
      <c r="BF1873" s="1218"/>
      <c r="BG1873" s="1218"/>
      <c r="BH1873" s="613"/>
      <c r="BI1873" s="1218"/>
      <c r="BJ1873" s="1218"/>
      <c r="BK1873" s="1218"/>
      <c r="BL1873" s="613"/>
      <c r="BM1873" s="611"/>
      <c r="BN1873" s="1218"/>
      <c r="BO1873" s="1218"/>
      <c r="BP1873" s="1218"/>
      <c r="BQ1873" s="547"/>
      <c r="BR1873" s="1433"/>
      <c r="BS1873" s="1583"/>
      <c r="BT1873" s="688"/>
      <c r="BU1873" s="621"/>
      <c r="BV1873" s="619"/>
      <c r="BW1873" s="619"/>
      <c r="BX1873" s="619"/>
      <c r="BZ1873" s="619"/>
      <c r="CA1873" s="619"/>
      <c r="CB1873" s="619"/>
      <c r="CC1873" s="619"/>
      <c r="CD1873" s="619"/>
      <c r="CE1873" s="619"/>
      <c r="CF1873" s="619"/>
      <c r="CG1873" s="619"/>
      <c r="CH1873" s="619"/>
      <c r="CI1873" s="619"/>
      <c r="CJ1873" s="619"/>
      <c r="CK1873" s="619"/>
      <c r="CL1873" s="619"/>
      <c r="CM1873" s="619"/>
      <c r="CN1873" s="619"/>
      <c r="CO1873" s="619"/>
      <c r="CP1873" s="619"/>
      <c r="CQ1873" s="619"/>
      <c r="CR1873" s="619"/>
      <c r="CS1873" s="619"/>
      <c r="CT1873" s="619"/>
      <c r="CU1873" s="619"/>
      <c r="CV1873" s="619"/>
      <c r="CW1873" s="619"/>
      <c r="CX1873" s="619"/>
      <c r="CY1873" s="619"/>
      <c r="CZ1873" s="619"/>
      <c r="DA1873" s="619"/>
      <c r="DB1873" s="619"/>
      <c r="DC1873" s="619"/>
      <c r="DD1873" s="619"/>
      <c r="DE1873" s="619"/>
      <c r="DF1873" s="619"/>
      <c r="DG1873" s="619"/>
      <c r="DH1873" s="619"/>
      <c r="DI1873" s="619"/>
      <c r="DJ1873" s="619"/>
      <c r="DK1873" s="619"/>
      <c r="DL1873" s="619"/>
      <c r="DM1873" s="619"/>
      <c r="DN1873" s="619"/>
      <c r="DO1873" s="619"/>
      <c r="DP1873" s="619"/>
      <c r="DQ1873" s="619"/>
      <c r="DR1873" s="619"/>
      <c r="DS1873" s="619"/>
      <c r="DT1873" s="619"/>
      <c r="DU1873" s="619"/>
      <c r="DV1873" s="619"/>
      <c r="DW1873" s="619"/>
      <c r="DX1873" s="619"/>
      <c r="DY1873" s="619"/>
      <c r="DZ1873" s="619"/>
      <c r="EA1873" s="619"/>
      <c r="EB1873" s="619"/>
      <c r="EC1873" s="619"/>
      <c r="ED1873" s="619"/>
      <c r="EE1873" s="619"/>
      <c r="EF1873" s="619"/>
      <c r="EG1873" s="619"/>
      <c r="EH1873" s="619"/>
      <c r="EI1873" s="619"/>
      <c r="EJ1873" s="619"/>
      <c r="EK1873" s="619"/>
      <c r="EL1873" s="619"/>
      <c r="EM1873" s="619"/>
      <c r="EN1873" s="619"/>
      <c r="EO1873" s="619"/>
      <c r="EP1873" s="619"/>
      <c r="EQ1873" s="619"/>
      <c r="ER1873" s="619"/>
      <c r="ES1873" s="619"/>
      <c r="ET1873" s="619"/>
      <c r="EU1873" s="619"/>
      <c r="EV1873" s="619"/>
      <c r="EW1873" s="619"/>
      <c r="EX1873" s="619"/>
      <c r="EY1873" s="619"/>
      <c r="EZ1873" s="619"/>
      <c r="FA1873" s="619"/>
      <c r="FB1873" s="619"/>
      <c r="FC1873" s="619"/>
      <c r="FD1873" s="619"/>
      <c r="FE1873" s="619"/>
      <c r="FF1873" s="619"/>
      <c r="FG1873" s="619"/>
      <c r="FH1873" s="619"/>
      <c r="FI1873" s="619"/>
      <c r="FJ1873" s="619"/>
      <c r="FK1873" s="619"/>
      <c r="FL1873" s="619"/>
      <c r="FM1873" s="619"/>
      <c r="FN1873" s="619"/>
      <c r="FO1873" s="619"/>
      <c r="FP1873" s="619"/>
      <c r="FQ1873" s="619"/>
      <c r="FR1873" s="619"/>
      <c r="FS1873" s="619"/>
      <c r="FT1873" s="619"/>
      <c r="FU1873" s="619"/>
      <c r="FV1873" s="619"/>
      <c r="FW1873" s="619"/>
      <c r="FX1873" s="619"/>
      <c r="FY1873" s="619"/>
      <c r="FZ1873" s="619"/>
      <c r="GA1873" s="619"/>
      <c r="GB1873" s="619"/>
      <c r="GC1873" s="619"/>
      <c r="GD1873" s="619"/>
      <c r="GE1873" s="619"/>
      <c r="GF1873" s="619"/>
      <c r="GG1873" s="619"/>
      <c r="GH1873" s="619"/>
      <c r="GI1873" s="619"/>
      <c r="GJ1873" s="619"/>
      <c r="GK1873" s="619"/>
      <c r="GL1873" s="619"/>
      <c r="GM1873" s="619"/>
      <c r="GN1873" s="619"/>
      <c r="GO1873" s="619"/>
      <c r="GP1873" s="619"/>
      <c r="GQ1873" s="619"/>
      <c r="GR1873" s="619"/>
      <c r="GS1873" s="619"/>
      <c r="GT1873" s="619"/>
      <c r="GU1873" s="619"/>
      <c r="GV1873" s="619"/>
      <c r="GW1873" s="619"/>
      <c r="GX1873" s="619"/>
      <c r="GY1873" s="619"/>
      <c r="GZ1873" s="619"/>
      <c r="HA1873" s="619"/>
      <c r="HB1873" s="619"/>
      <c r="HC1873" s="619"/>
      <c r="HD1873" s="619"/>
      <c r="HE1873" s="619"/>
      <c r="HF1873" s="619"/>
      <c r="HG1873" s="619"/>
      <c r="HH1873" s="619"/>
      <c r="HI1873" s="619"/>
      <c r="HJ1873" s="619"/>
      <c r="HK1873" s="619"/>
      <c r="HL1873" s="619"/>
      <c r="HM1873" s="619"/>
      <c r="HN1873" s="619"/>
      <c r="HO1873" s="619"/>
      <c r="HP1873" s="619"/>
      <c r="HQ1873" s="619"/>
      <c r="HR1873" s="619"/>
      <c r="HS1873" s="619"/>
      <c r="HT1873" s="619"/>
      <c r="HU1873" s="619"/>
      <c r="HV1873" s="619"/>
      <c r="HW1873" s="619"/>
      <c r="HX1873" s="619"/>
      <c r="HY1873" s="619"/>
      <c r="HZ1873" s="619"/>
      <c r="IA1873" s="619"/>
      <c r="IB1873" s="619"/>
      <c r="IC1873" s="619"/>
      <c r="ID1873" s="619"/>
      <c r="IE1873" s="619"/>
      <c r="IF1873" s="619"/>
      <c r="IG1873" s="619"/>
      <c r="IH1873" s="619"/>
      <c r="II1873" s="619"/>
      <c r="IJ1873" s="619"/>
      <c r="IK1873" s="619"/>
      <c r="IL1873" s="619"/>
      <c r="IM1873" s="619"/>
      <c r="IN1873" s="619"/>
      <c r="IO1873" s="619"/>
      <c r="IP1873" s="619"/>
      <c r="IQ1873" s="619"/>
      <c r="IR1873" s="619"/>
      <c r="IS1873" s="619"/>
      <c r="IT1873" s="619"/>
      <c r="IU1873" s="619"/>
      <c r="IV1873" s="619"/>
      <c r="IW1873" s="619"/>
    </row>
    <row r="1874" spans="1:257" s="607" customFormat="1" hidden="1">
      <c r="A1874" s="603"/>
      <c r="B1874" s="1033"/>
      <c r="C1874" s="1033"/>
      <c r="D1874" s="688"/>
      <c r="E1874" s="606"/>
      <c r="F1874" s="1582"/>
      <c r="G1874" s="621"/>
      <c r="H1874" s="608"/>
      <c r="I1874" s="609"/>
      <c r="J1874" s="610"/>
      <c r="K1874" s="611"/>
      <c r="L1874" s="611"/>
      <c r="M1874" s="611"/>
      <c r="N1874" s="611"/>
      <c r="O1874" s="1218"/>
      <c r="P1874" s="1218"/>
      <c r="Q1874" s="613"/>
      <c r="R1874" s="1218"/>
      <c r="S1874" s="1218"/>
      <c r="T1874" s="615"/>
      <c r="U1874" s="1218"/>
      <c r="V1874" s="1218"/>
      <c r="W1874" s="613"/>
      <c r="X1874" s="1218"/>
      <c r="Y1874" s="1218"/>
      <c r="Z1874" s="1218"/>
      <c r="AA1874" s="611"/>
      <c r="AB1874" s="1218"/>
      <c r="AC1874" s="1218"/>
      <c r="AD1874" s="613"/>
      <c r="AE1874" s="613"/>
      <c r="AF1874" s="1218"/>
      <c r="AG1874" s="1218"/>
      <c r="AH1874" s="1218"/>
      <c r="AI1874" s="611"/>
      <c r="AJ1874" s="1218"/>
      <c r="AK1874" s="1218"/>
      <c r="AL1874" s="1218"/>
      <c r="AM1874" s="613"/>
      <c r="AN1874" s="1218"/>
      <c r="AO1874" s="1218"/>
      <c r="AP1874" s="1218"/>
      <c r="AQ1874" s="613"/>
      <c r="AR1874" s="1218"/>
      <c r="AS1874" s="1218"/>
      <c r="AT1874" s="1218"/>
      <c r="AU1874" s="1219"/>
      <c r="AV1874" s="1218"/>
      <c r="AW1874" s="1218"/>
      <c r="AX1874" s="1218"/>
      <c r="AY1874" s="1218"/>
      <c r="AZ1874" s="1218"/>
      <c r="BA1874" s="1218"/>
      <c r="BB1874" s="1218"/>
      <c r="BC1874" s="613"/>
      <c r="BD1874" s="1218"/>
      <c r="BE1874" s="1218"/>
      <c r="BF1874" s="1218"/>
      <c r="BG1874" s="1218"/>
      <c r="BH1874" s="613"/>
      <c r="BI1874" s="1218"/>
      <c r="BJ1874" s="1218"/>
      <c r="BK1874" s="1218"/>
      <c r="BL1874" s="613"/>
      <c r="BM1874" s="611"/>
      <c r="BN1874" s="1218"/>
      <c r="BO1874" s="1218"/>
      <c r="BP1874" s="1218"/>
      <c r="BQ1874" s="547"/>
      <c r="BR1874" s="1433"/>
      <c r="BS1874" s="1583"/>
      <c r="BT1874" s="688"/>
      <c r="BU1874" s="621"/>
      <c r="BV1874" s="619"/>
      <c r="BW1874" s="619"/>
      <c r="BX1874" s="619"/>
      <c r="BZ1874" s="619"/>
      <c r="CA1874" s="619"/>
      <c r="CB1874" s="619"/>
      <c r="CC1874" s="619"/>
      <c r="CD1874" s="619"/>
      <c r="CE1874" s="619"/>
      <c r="CF1874" s="619"/>
      <c r="CG1874" s="619"/>
      <c r="CH1874" s="619"/>
      <c r="CI1874" s="619"/>
      <c r="CJ1874" s="619"/>
      <c r="CK1874" s="619"/>
      <c r="CL1874" s="619"/>
      <c r="CM1874" s="619"/>
      <c r="CN1874" s="619"/>
      <c r="CO1874" s="619"/>
      <c r="CP1874" s="619"/>
      <c r="CQ1874" s="619"/>
      <c r="CR1874" s="619"/>
      <c r="CS1874" s="619"/>
      <c r="CT1874" s="619"/>
      <c r="CU1874" s="619"/>
      <c r="CV1874" s="619"/>
      <c r="CW1874" s="619"/>
      <c r="CX1874" s="619"/>
      <c r="CY1874" s="619"/>
      <c r="CZ1874" s="619"/>
      <c r="DA1874" s="619"/>
      <c r="DB1874" s="619"/>
      <c r="DC1874" s="619"/>
      <c r="DD1874" s="619"/>
      <c r="DE1874" s="619"/>
      <c r="DF1874" s="619"/>
      <c r="DG1874" s="619"/>
      <c r="DH1874" s="619"/>
      <c r="DI1874" s="619"/>
      <c r="DJ1874" s="619"/>
      <c r="DK1874" s="619"/>
      <c r="DL1874" s="619"/>
      <c r="DM1874" s="619"/>
      <c r="DN1874" s="619"/>
      <c r="DO1874" s="619"/>
      <c r="DP1874" s="619"/>
      <c r="DQ1874" s="619"/>
      <c r="DR1874" s="619"/>
      <c r="DS1874" s="619"/>
      <c r="DT1874" s="619"/>
      <c r="DU1874" s="619"/>
      <c r="DV1874" s="619"/>
      <c r="DW1874" s="619"/>
      <c r="DX1874" s="619"/>
      <c r="DY1874" s="619"/>
      <c r="DZ1874" s="619"/>
      <c r="EA1874" s="619"/>
      <c r="EB1874" s="619"/>
      <c r="EC1874" s="619"/>
      <c r="ED1874" s="619"/>
      <c r="EE1874" s="619"/>
      <c r="EF1874" s="619"/>
      <c r="EG1874" s="619"/>
      <c r="EH1874" s="619"/>
      <c r="EI1874" s="619"/>
      <c r="EJ1874" s="619"/>
      <c r="EK1874" s="619"/>
      <c r="EL1874" s="619"/>
      <c r="EM1874" s="619"/>
      <c r="EN1874" s="619"/>
      <c r="EO1874" s="619"/>
      <c r="EP1874" s="619"/>
      <c r="EQ1874" s="619"/>
      <c r="ER1874" s="619"/>
      <c r="ES1874" s="619"/>
      <c r="ET1874" s="619"/>
      <c r="EU1874" s="619"/>
      <c r="EV1874" s="619"/>
      <c r="EW1874" s="619"/>
      <c r="EX1874" s="619"/>
      <c r="EY1874" s="619"/>
      <c r="EZ1874" s="619"/>
      <c r="FA1874" s="619"/>
      <c r="FB1874" s="619"/>
      <c r="FC1874" s="619"/>
      <c r="FD1874" s="619"/>
      <c r="FE1874" s="619"/>
      <c r="FF1874" s="619"/>
      <c r="FG1874" s="619"/>
      <c r="FH1874" s="619"/>
      <c r="FI1874" s="619"/>
      <c r="FJ1874" s="619"/>
      <c r="FK1874" s="619"/>
      <c r="FL1874" s="619"/>
      <c r="FM1874" s="619"/>
      <c r="FN1874" s="619"/>
      <c r="FO1874" s="619"/>
      <c r="FP1874" s="619"/>
      <c r="FQ1874" s="619"/>
      <c r="FR1874" s="619"/>
      <c r="FS1874" s="619"/>
      <c r="FT1874" s="619"/>
      <c r="FU1874" s="619"/>
      <c r="FV1874" s="619"/>
      <c r="FW1874" s="619"/>
      <c r="FX1874" s="619"/>
      <c r="FY1874" s="619"/>
      <c r="FZ1874" s="619"/>
      <c r="GA1874" s="619"/>
      <c r="GB1874" s="619"/>
      <c r="GC1874" s="619"/>
      <c r="GD1874" s="619"/>
      <c r="GE1874" s="619"/>
      <c r="GF1874" s="619"/>
      <c r="GG1874" s="619"/>
      <c r="GH1874" s="619"/>
      <c r="GI1874" s="619"/>
      <c r="GJ1874" s="619"/>
      <c r="GK1874" s="619"/>
      <c r="GL1874" s="619"/>
      <c r="GM1874" s="619"/>
      <c r="GN1874" s="619"/>
      <c r="GO1874" s="619"/>
      <c r="GP1874" s="619"/>
      <c r="GQ1874" s="619"/>
      <c r="GR1874" s="619"/>
      <c r="GS1874" s="619"/>
      <c r="GT1874" s="619"/>
      <c r="GU1874" s="619"/>
      <c r="GV1874" s="619"/>
      <c r="GW1874" s="619"/>
      <c r="GX1874" s="619"/>
      <c r="GY1874" s="619"/>
      <c r="GZ1874" s="619"/>
      <c r="HA1874" s="619"/>
      <c r="HB1874" s="619"/>
      <c r="HC1874" s="619"/>
      <c r="HD1874" s="619"/>
      <c r="HE1874" s="619"/>
      <c r="HF1874" s="619"/>
      <c r="HG1874" s="619"/>
      <c r="HH1874" s="619"/>
      <c r="HI1874" s="619"/>
      <c r="HJ1874" s="619"/>
      <c r="HK1874" s="619"/>
      <c r="HL1874" s="619"/>
      <c r="HM1874" s="619"/>
      <c r="HN1874" s="619"/>
      <c r="HO1874" s="619"/>
      <c r="HP1874" s="619"/>
      <c r="HQ1874" s="619"/>
      <c r="HR1874" s="619"/>
      <c r="HS1874" s="619"/>
      <c r="HT1874" s="619"/>
      <c r="HU1874" s="619"/>
      <c r="HV1874" s="619"/>
      <c r="HW1874" s="619"/>
      <c r="HX1874" s="619"/>
      <c r="HY1874" s="619"/>
      <c r="HZ1874" s="619"/>
      <c r="IA1874" s="619"/>
      <c r="IB1874" s="619"/>
      <c r="IC1874" s="619"/>
      <c r="ID1874" s="619"/>
      <c r="IE1874" s="619"/>
      <c r="IF1874" s="619"/>
      <c r="IG1874" s="619"/>
      <c r="IH1874" s="619"/>
      <c r="II1874" s="619"/>
      <c r="IJ1874" s="619"/>
      <c r="IK1874" s="619"/>
      <c r="IL1874" s="619"/>
      <c r="IM1874" s="619"/>
      <c r="IN1874" s="619"/>
      <c r="IO1874" s="619"/>
      <c r="IP1874" s="619"/>
      <c r="IQ1874" s="619"/>
      <c r="IR1874" s="619"/>
      <c r="IS1874" s="619"/>
      <c r="IT1874" s="619"/>
      <c r="IU1874" s="619"/>
      <c r="IV1874" s="619"/>
      <c r="IW1874" s="619"/>
    </row>
    <row r="1875" spans="1:257" s="607" customFormat="1" hidden="1">
      <c r="A1875" s="603"/>
      <c r="B1875" s="1033"/>
      <c r="C1875" s="1033"/>
      <c r="D1875" s="688"/>
      <c r="E1875" s="606"/>
      <c r="F1875" s="1582"/>
      <c r="G1875" s="621"/>
      <c r="H1875" s="608"/>
      <c r="I1875" s="609"/>
      <c r="J1875" s="610"/>
      <c r="K1875" s="611"/>
      <c r="L1875" s="611"/>
      <c r="M1875" s="611"/>
      <c r="N1875" s="611"/>
      <c r="O1875" s="1218"/>
      <c r="P1875" s="1218"/>
      <c r="Q1875" s="613"/>
      <c r="R1875" s="1218"/>
      <c r="S1875" s="1218"/>
      <c r="T1875" s="615"/>
      <c r="U1875" s="1218"/>
      <c r="V1875" s="1218"/>
      <c r="W1875" s="613"/>
      <c r="X1875" s="1218"/>
      <c r="Y1875" s="1218"/>
      <c r="Z1875" s="1218"/>
      <c r="AA1875" s="611"/>
      <c r="AB1875" s="1218"/>
      <c r="AC1875" s="1218"/>
      <c r="AD1875" s="613"/>
      <c r="AE1875" s="613"/>
      <c r="AF1875" s="1218"/>
      <c r="AG1875" s="1218"/>
      <c r="AH1875" s="1218"/>
      <c r="AI1875" s="611"/>
      <c r="AJ1875" s="1218"/>
      <c r="AK1875" s="1218"/>
      <c r="AL1875" s="1218"/>
      <c r="AM1875" s="613"/>
      <c r="AN1875" s="1218"/>
      <c r="AO1875" s="1218"/>
      <c r="AP1875" s="1218"/>
      <c r="AQ1875" s="613"/>
      <c r="AR1875" s="1218"/>
      <c r="AS1875" s="1218"/>
      <c r="AT1875" s="1218"/>
      <c r="AU1875" s="1219"/>
      <c r="AV1875" s="1218"/>
      <c r="AW1875" s="1218"/>
      <c r="AX1875" s="1218"/>
      <c r="AY1875" s="1218"/>
      <c r="AZ1875" s="1218"/>
      <c r="BA1875" s="1218"/>
      <c r="BB1875" s="1218"/>
      <c r="BC1875" s="613"/>
      <c r="BD1875" s="1218"/>
      <c r="BE1875" s="1218"/>
      <c r="BF1875" s="1218"/>
      <c r="BG1875" s="1218"/>
      <c r="BH1875" s="613"/>
      <c r="BI1875" s="1218"/>
      <c r="BJ1875" s="1218"/>
      <c r="BK1875" s="1218"/>
      <c r="BL1875" s="613"/>
      <c r="BM1875" s="611"/>
      <c r="BN1875" s="1218"/>
      <c r="BO1875" s="1218"/>
      <c r="BP1875" s="1218"/>
      <c r="BQ1875" s="547"/>
      <c r="BR1875" s="1433"/>
      <c r="BS1875" s="1583"/>
      <c r="BT1875" s="688"/>
      <c r="BU1875" s="621"/>
      <c r="BV1875" s="619"/>
      <c r="BW1875" s="619"/>
      <c r="BX1875" s="619"/>
      <c r="BZ1875" s="619"/>
      <c r="CA1875" s="619"/>
      <c r="CB1875" s="619"/>
      <c r="CC1875" s="619"/>
      <c r="CD1875" s="619"/>
      <c r="CE1875" s="619"/>
      <c r="CF1875" s="619"/>
      <c r="CG1875" s="619"/>
      <c r="CH1875" s="619"/>
      <c r="CI1875" s="619"/>
      <c r="CJ1875" s="619"/>
      <c r="CK1875" s="619"/>
      <c r="CL1875" s="619"/>
      <c r="CM1875" s="619"/>
      <c r="CN1875" s="619"/>
      <c r="CO1875" s="619"/>
      <c r="CP1875" s="619"/>
      <c r="CQ1875" s="619"/>
      <c r="CR1875" s="619"/>
      <c r="CS1875" s="619"/>
      <c r="CT1875" s="619"/>
      <c r="CU1875" s="619"/>
      <c r="CV1875" s="619"/>
      <c r="CW1875" s="619"/>
      <c r="CX1875" s="619"/>
      <c r="CY1875" s="619"/>
      <c r="CZ1875" s="619"/>
      <c r="DA1875" s="619"/>
      <c r="DB1875" s="619"/>
      <c r="DC1875" s="619"/>
      <c r="DD1875" s="619"/>
      <c r="DE1875" s="619"/>
      <c r="DF1875" s="619"/>
      <c r="DG1875" s="619"/>
      <c r="DH1875" s="619"/>
      <c r="DI1875" s="619"/>
      <c r="DJ1875" s="619"/>
      <c r="DK1875" s="619"/>
      <c r="DL1875" s="619"/>
      <c r="DM1875" s="619"/>
      <c r="DN1875" s="619"/>
      <c r="DO1875" s="619"/>
      <c r="DP1875" s="619"/>
      <c r="DQ1875" s="619"/>
      <c r="DR1875" s="619"/>
      <c r="DS1875" s="619"/>
      <c r="DT1875" s="619"/>
      <c r="DU1875" s="619"/>
      <c r="DV1875" s="619"/>
      <c r="DW1875" s="619"/>
      <c r="DX1875" s="619"/>
      <c r="DY1875" s="619"/>
      <c r="DZ1875" s="619"/>
      <c r="EA1875" s="619"/>
      <c r="EB1875" s="619"/>
      <c r="EC1875" s="619"/>
      <c r="ED1875" s="619"/>
      <c r="EE1875" s="619"/>
      <c r="EF1875" s="619"/>
      <c r="EG1875" s="619"/>
      <c r="EH1875" s="619"/>
      <c r="EI1875" s="619"/>
      <c r="EJ1875" s="619"/>
      <c r="EK1875" s="619"/>
      <c r="EL1875" s="619"/>
      <c r="EM1875" s="619"/>
      <c r="EN1875" s="619"/>
      <c r="EO1875" s="619"/>
      <c r="EP1875" s="619"/>
      <c r="EQ1875" s="619"/>
      <c r="ER1875" s="619"/>
      <c r="ES1875" s="619"/>
      <c r="ET1875" s="619"/>
      <c r="EU1875" s="619"/>
      <c r="EV1875" s="619"/>
      <c r="EW1875" s="619"/>
      <c r="EX1875" s="619"/>
      <c r="EY1875" s="619"/>
      <c r="EZ1875" s="619"/>
      <c r="FA1875" s="619"/>
      <c r="FB1875" s="619"/>
      <c r="FC1875" s="619"/>
      <c r="FD1875" s="619"/>
      <c r="FE1875" s="619"/>
      <c r="FF1875" s="619"/>
      <c r="FG1875" s="619"/>
      <c r="FH1875" s="619"/>
      <c r="FI1875" s="619"/>
      <c r="FJ1875" s="619"/>
      <c r="FK1875" s="619"/>
      <c r="FL1875" s="619"/>
      <c r="FM1875" s="619"/>
      <c r="FN1875" s="619"/>
      <c r="FO1875" s="619"/>
      <c r="FP1875" s="619"/>
      <c r="FQ1875" s="619"/>
      <c r="FR1875" s="619"/>
      <c r="FS1875" s="619"/>
      <c r="FT1875" s="619"/>
      <c r="FU1875" s="619"/>
      <c r="FV1875" s="619"/>
      <c r="FW1875" s="619"/>
      <c r="FX1875" s="619"/>
      <c r="FY1875" s="619"/>
      <c r="FZ1875" s="619"/>
      <c r="GA1875" s="619"/>
      <c r="GB1875" s="619"/>
      <c r="GC1875" s="619"/>
      <c r="GD1875" s="619"/>
      <c r="GE1875" s="619"/>
      <c r="GF1875" s="619"/>
      <c r="GG1875" s="619"/>
      <c r="GH1875" s="619"/>
      <c r="GI1875" s="619"/>
      <c r="GJ1875" s="619"/>
      <c r="GK1875" s="619"/>
      <c r="GL1875" s="619"/>
      <c r="GM1875" s="619"/>
      <c r="GN1875" s="619"/>
      <c r="GO1875" s="619"/>
      <c r="GP1875" s="619"/>
      <c r="GQ1875" s="619"/>
      <c r="GR1875" s="619"/>
      <c r="GS1875" s="619"/>
      <c r="GT1875" s="619"/>
      <c r="GU1875" s="619"/>
      <c r="GV1875" s="619"/>
      <c r="GW1875" s="619"/>
      <c r="GX1875" s="619"/>
      <c r="GY1875" s="619"/>
      <c r="GZ1875" s="619"/>
      <c r="HA1875" s="619"/>
      <c r="HB1875" s="619"/>
      <c r="HC1875" s="619"/>
      <c r="HD1875" s="619"/>
      <c r="HE1875" s="619"/>
      <c r="HF1875" s="619"/>
      <c r="HG1875" s="619"/>
      <c r="HH1875" s="619"/>
      <c r="HI1875" s="619"/>
      <c r="HJ1875" s="619"/>
      <c r="HK1875" s="619"/>
      <c r="HL1875" s="619"/>
      <c r="HM1875" s="619"/>
      <c r="HN1875" s="619"/>
      <c r="HO1875" s="619"/>
      <c r="HP1875" s="619"/>
      <c r="HQ1875" s="619"/>
      <c r="HR1875" s="619"/>
      <c r="HS1875" s="619"/>
      <c r="HT1875" s="619"/>
      <c r="HU1875" s="619"/>
      <c r="HV1875" s="619"/>
      <c r="HW1875" s="619"/>
      <c r="HX1875" s="619"/>
      <c r="HY1875" s="619"/>
      <c r="HZ1875" s="619"/>
      <c r="IA1875" s="619"/>
      <c r="IB1875" s="619"/>
      <c r="IC1875" s="619"/>
      <c r="ID1875" s="619"/>
      <c r="IE1875" s="619"/>
      <c r="IF1875" s="619"/>
      <c r="IG1875" s="619"/>
      <c r="IH1875" s="619"/>
      <c r="II1875" s="619"/>
      <c r="IJ1875" s="619"/>
      <c r="IK1875" s="619"/>
      <c r="IL1875" s="619"/>
      <c r="IM1875" s="619"/>
      <c r="IN1875" s="619"/>
      <c r="IO1875" s="619"/>
      <c r="IP1875" s="619"/>
      <c r="IQ1875" s="619"/>
      <c r="IR1875" s="619"/>
      <c r="IS1875" s="619"/>
      <c r="IT1875" s="619"/>
      <c r="IU1875" s="619"/>
      <c r="IV1875" s="619"/>
      <c r="IW1875" s="619"/>
    </row>
    <row r="1876" spans="1:257" s="607" customFormat="1" hidden="1">
      <c r="A1876" s="603"/>
      <c r="B1876" s="1033"/>
      <c r="C1876" s="1033"/>
      <c r="D1876" s="688"/>
      <c r="E1876" s="606"/>
      <c r="F1876" s="1582"/>
      <c r="G1876" s="621"/>
      <c r="H1876" s="608"/>
      <c r="I1876" s="609"/>
      <c r="J1876" s="610"/>
      <c r="K1876" s="611"/>
      <c r="L1876" s="611"/>
      <c r="M1876" s="611"/>
      <c r="N1876" s="611"/>
      <c r="O1876" s="1218"/>
      <c r="P1876" s="1218"/>
      <c r="Q1876" s="613"/>
      <c r="R1876" s="1218"/>
      <c r="S1876" s="1218"/>
      <c r="T1876" s="615"/>
      <c r="U1876" s="1218"/>
      <c r="V1876" s="1218"/>
      <c r="W1876" s="613"/>
      <c r="X1876" s="1218"/>
      <c r="Y1876" s="1218"/>
      <c r="Z1876" s="1218"/>
      <c r="AA1876" s="611"/>
      <c r="AB1876" s="1218"/>
      <c r="AC1876" s="1218"/>
      <c r="AD1876" s="613"/>
      <c r="AE1876" s="613"/>
      <c r="AF1876" s="1218"/>
      <c r="AG1876" s="1218"/>
      <c r="AH1876" s="1218"/>
      <c r="AI1876" s="611"/>
      <c r="AJ1876" s="1218"/>
      <c r="AK1876" s="1218"/>
      <c r="AL1876" s="1218"/>
      <c r="AM1876" s="613"/>
      <c r="AN1876" s="1218"/>
      <c r="AO1876" s="1218"/>
      <c r="AP1876" s="1218"/>
      <c r="AQ1876" s="613"/>
      <c r="AR1876" s="1218"/>
      <c r="AS1876" s="1218"/>
      <c r="AT1876" s="1218"/>
      <c r="AU1876" s="1219"/>
      <c r="AV1876" s="1218"/>
      <c r="AW1876" s="1218"/>
      <c r="AX1876" s="1218"/>
      <c r="AY1876" s="1218"/>
      <c r="AZ1876" s="1218"/>
      <c r="BA1876" s="1218"/>
      <c r="BB1876" s="1218"/>
      <c r="BC1876" s="613"/>
      <c r="BD1876" s="1218"/>
      <c r="BE1876" s="1218"/>
      <c r="BF1876" s="1218"/>
      <c r="BG1876" s="1218"/>
      <c r="BH1876" s="613"/>
      <c r="BI1876" s="1218"/>
      <c r="BJ1876" s="1218"/>
      <c r="BK1876" s="1218"/>
      <c r="BL1876" s="613"/>
      <c r="BM1876" s="611"/>
      <c r="BN1876" s="1218"/>
      <c r="BO1876" s="1218"/>
      <c r="BP1876" s="1218"/>
      <c r="BQ1876" s="547"/>
      <c r="BR1876" s="1433"/>
      <c r="BS1876" s="1583"/>
      <c r="BT1876" s="688"/>
      <c r="BU1876" s="621"/>
      <c r="BV1876" s="619"/>
      <c r="BW1876" s="619"/>
      <c r="BX1876" s="619"/>
      <c r="BZ1876" s="619"/>
      <c r="CA1876" s="619"/>
      <c r="CB1876" s="619"/>
      <c r="CC1876" s="619"/>
      <c r="CD1876" s="619"/>
      <c r="CE1876" s="619"/>
      <c r="CF1876" s="619"/>
      <c r="CG1876" s="619"/>
      <c r="CH1876" s="619"/>
      <c r="CI1876" s="619"/>
      <c r="CJ1876" s="619"/>
      <c r="CK1876" s="619"/>
      <c r="CL1876" s="619"/>
      <c r="CM1876" s="619"/>
      <c r="CN1876" s="619"/>
      <c r="CO1876" s="619"/>
      <c r="CP1876" s="619"/>
      <c r="CQ1876" s="619"/>
      <c r="CR1876" s="619"/>
      <c r="CS1876" s="619"/>
      <c r="CT1876" s="619"/>
      <c r="CU1876" s="619"/>
      <c r="CV1876" s="619"/>
      <c r="CW1876" s="619"/>
      <c r="CX1876" s="619"/>
      <c r="CY1876" s="619"/>
      <c r="CZ1876" s="619"/>
      <c r="DA1876" s="619"/>
      <c r="DB1876" s="619"/>
      <c r="DC1876" s="619"/>
      <c r="DD1876" s="619"/>
      <c r="DE1876" s="619"/>
      <c r="DF1876" s="619"/>
      <c r="DG1876" s="619"/>
      <c r="DH1876" s="619"/>
      <c r="DI1876" s="619"/>
      <c r="DJ1876" s="619"/>
      <c r="DK1876" s="619"/>
      <c r="DL1876" s="619"/>
      <c r="DM1876" s="619"/>
      <c r="DN1876" s="619"/>
      <c r="DO1876" s="619"/>
      <c r="DP1876" s="619"/>
      <c r="DQ1876" s="619"/>
      <c r="DR1876" s="619"/>
      <c r="DS1876" s="619"/>
      <c r="DT1876" s="619"/>
      <c r="DU1876" s="619"/>
      <c r="DV1876" s="619"/>
      <c r="DW1876" s="619"/>
      <c r="DX1876" s="619"/>
      <c r="DY1876" s="619"/>
      <c r="DZ1876" s="619"/>
      <c r="EA1876" s="619"/>
      <c r="EB1876" s="619"/>
      <c r="EC1876" s="619"/>
      <c r="ED1876" s="619"/>
      <c r="EE1876" s="619"/>
      <c r="EF1876" s="619"/>
      <c r="EG1876" s="619"/>
      <c r="EH1876" s="619"/>
      <c r="EI1876" s="619"/>
      <c r="EJ1876" s="619"/>
      <c r="EK1876" s="619"/>
      <c r="EL1876" s="619"/>
      <c r="EM1876" s="619"/>
      <c r="EN1876" s="619"/>
      <c r="EO1876" s="619"/>
      <c r="EP1876" s="619"/>
      <c r="EQ1876" s="619"/>
      <c r="ER1876" s="619"/>
      <c r="ES1876" s="619"/>
      <c r="ET1876" s="619"/>
      <c r="EU1876" s="619"/>
      <c r="EV1876" s="619"/>
      <c r="EW1876" s="619"/>
      <c r="EX1876" s="619"/>
      <c r="EY1876" s="619"/>
      <c r="EZ1876" s="619"/>
      <c r="FA1876" s="619"/>
      <c r="FB1876" s="619"/>
      <c r="FC1876" s="619"/>
      <c r="FD1876" s="619"/>
      <c r="FE1876" s="619"/>
      <c r="FF1876" s="619"/>
      <c r="FG1876" s="619"/>
      <c r="FH1876" s="619"/>
      <c r="FI1876" s="619"/>
      <c r="FJ1876" s="619"/>
      <c r="FK1876" s="619"/>
      <c r="FL1876" s="619"/>
      <c r="FM1876" s="619"/>
      <c r="FN1876" s="619"/>
      <c r="FO1876" s="619"/>
      <c r="FP1876" s="619"/>
      <c r="FQ1876" s="619"/>
      <c r="FR1876" s="619"/>
      <c r="FS1876" s="619"/>
      <c r="FT1876" s="619"/>
      <c r="FU1876" s="619"/>
      <c r="FV1876" s="619"/>
      <c r="FW1876" s="619"/>
      <c r="FX1876" s="619"/>
      <c r="FY1876" s="619"/>
      <c r="FZ1876" s="619"/>
      <c r="GA1876" s="619"/>
      <c r="GB1876" s="619"/>
      <c r="GC1876" s="619"/>
      <c r="GD1876" s="619"/>
      <c r="GE1876" s="619"/>
      <c r="GF1876" s="619"/>
      <c r="GG1876" s="619"/>
      <c r="GH1876" s="619"/>
      <c r="GI1876" s="619"/>
      <c r="GJ1876" s="619"/>
      <c r="GK1876" s="619"/>
      <c r="GL1876" s="619"/>
      <c r="GM1876" s="619"/>
      <c r="GN1876" s="619"/>
      <c r="GO1876" s="619"/>
      <c r="GP1876" s="619"/>
      <c r="GQ1876" s="619"/>
      <c r="GR1876" s="619"/>
      <c r="GS1876" s="619"/>
      <c r="GT1876" s="619"/>
      <c r="GU1876" s="619"/>
      <c r="GV1876" s="619"/>
      <c r="GW1876" s="619"/>
      <c r="GX1876" s="619"/>
      <c r="GY1876" s="619"/>
      <c r="GZ1876" s="619"/>
      <c r="HA1876" s="619"/>
      <c r="HB1876" s="619"/>
      <c r="HC1876" s="619"/>
      <c r="HD1876" s="619"/>
      <c r="HE1876" s="619"/>
      <c r="HF1876" s="619"/>
      <c r="HG1876" s="619"/>
      <c r="HH1876" s="619"/>
      <c r="HI1876" s="619"/>
      <c r="HJ1876" s="619"/>
      <c r="HK1876" s="619"/>
      <c r="HL1876" s="619"/>
      <c r="HM1876" s="619"/>
      <c r="HN1876" s="619"/>
      <c r="HO1876" s="619"/>
      <c r="HP1876" s="619"/>
      <c r="HQ1876" s="619"/>
      <c r="HR1876" s="619"/>
      <c r="HS1876" s="619"/>
      <c r="HT1876" s="619"/>
      <c r="HU1876" s="619"/>
      <c r="HV1876" s="619"/>
      <c r="HW1876" s="619"/>
      <c r="HX1876" s="619"/>
      <c r="HY1876" s="619"/>
      <c r="HZ1876" s="619"/>
      <c r="IA1876" s="619"/>
      <c r="IB1876" s="619"/>
      <c r="IC1876" s="619"/>
      <c r="ID1876" s="619"/>
      <c r="IE1876" s="619"/>
      <c r="IF1876" s="619"/>
      <c r="IG1876" s="619"/>
      <c r="IH1876" s="619"/>
      <c r="II1876" s="619"/>
      <c r="IJ1876" s="619"/>
      <c r="IK1876" s="619"/>
      <c r="IL1876" s="619"/>
      <c r="IM1876" s="619"/>
      <c r="IN1876" s="619"/>
      <c r="IO1876" s="619"/>
      <c r="IP1876" s="619"/>
      <c r="IQ1876" s="619"/>
      <c r="IR1876" s="619"/>
      <c r="IS1876" s="619"/>
      <c r="IT1876" s="619"/>
      <c r="IU1876" s="619"/>
      <c r="IV1876" s="619"/>
      <c r="IW1876" s="619"/>
    </row>
    <row r="1877" spans="1:257" s="607" customFormat="1" hidden="1">
      <c r="A1877" s="603"/>
      <c r="B1877" s="1033"/>
      <c r="C1877" s="1033"/>
      <c r="D1877" s="688"/>
      <c r="E1877" s="606"/>
      <c r="F1877" s="1582"/>
      <c r="G1877" s="621"/>
      <c r="H1877" s="608"/>
      <c r="I1877" s="609"/>
      <c r="J1877" s="610"/>
      <c r="K1877" s="611"/>
      <c r="L1877" s="611"/>
      <c r="M1877" s="611"/>
      <c r="N1877" s="611"/>
      <c r="O1877" s="1218"/>
      <c r="P1877" s="1218"/>
      <c r="Q1877" s="613"/>
      <c r="R1877" s="1218"/>
      <c r="S1877" s="1218"/>
      <c r="T1877" s="615"/>
      <c r="U1877" s="1218"/>
      <c r="V1877" s="1218"/>
      <c r="W1877" s="613"/>
      <c r="X1877" s="1218"/>
      <c r="Y1877" s="1218"/>
      <c r="Z1877" s="1218"/>
      <c r="AA1877" s="611"/>
      <c r="AB1877" s="1218"/>
      <c r="AC1877" s="1218"/>
      <c r="AD1877" s="613"/>
      <c r="AE1877" s="613"/>
      <c r="AF1877" s="1218"/>
      <c r="AG1877" s="1218"/>
      <c r="AH1877" s="1218"/>
      <c r="AI1877" s="611"/>
      <c r="AJ1877" s="1218"/>
      <c r="AK1877" s="1218"/>
      <c r="AL1877" s="1218"/>
      <c r="AM1877" s="613"/>
      <c r="AN1877" s="1218"/>
      <c r="AO1877" s="1218"/>
      <c r="AP1877" s="1218"/>
      <c r="AQ1877" s="613"/>
      <c r="AR1877" s="1218"/>
      <c r="AS1877" s="1218"/>
      <c r="AT1877" s="1218"/>
      <c r="AU1877" s="1219"/>
      <c r="AV1877" s="1218"/>
      <c r="AW1877" s="1218"/>
      <c r="AX1877" s="1218"/>
      <c r="AY1877" s="1218"/>
      <c r="AZ1877" s="1218"/>
      <c r="BA1877" s="1218"/>
      <c r="BB1877" s="1218"/>
      <c r="BC1877" s="613"/>
      <c r="BD1877" s="1218"/>
      <c r="BE1877" s="1218"/>
      <c r="BF1877" s="1218"/>
      <c r="BG1877" s="1218"/>
      <c r="BH1877" s="613"/>
      <c r="BI1877" s="1218"/>
      <c r="BJ1877" s="1218"/>
      <c r="BK1877" s="1218"/>
      <c r="BL1877" s="613"/>
      <c r="BM1877" s="611"/>
      <c r="BN1877" s="1218"/>
      <c r="BO1877" s="1218"/>
      <c r="BP1877" s="1218"/>
      <c r="BQ1877" s="547"/>
      <c r="BR1877" s="1433"/>
      <c r="BS1877" s="1583"/>
      <c r="BT1877" s="688"/>
      <c r="BU1877" s="621"/>
      <c r="BV1877" s="619"/>
      <c r="BW1877" s="619"/>
      <c r="BX1877" s="619"/>
      <c r="BZ1877" s="619"/>
      <c r="CA1877" s="619"/>
      <c r="CB1877" s="619"/>
      <c r="CC1877" s="619"/>
      <c r="CD1877" s="619"/>
      <c r="CE1877" s="619"/>
      <c r="CF1877" s="619"/>
      <c r="CG1877" s="619"/>
      <c r="CH1877" s="619"/>
      <c r="CI1877" s="619"/>
      <c r="CJ1877" s="619"/>
      <c r="CK1877" s="619"/>
      <c r="CL1877" s="619"/>
      <c r="CM1877" s="619"/>
      <c r="CN1877" s="619"/>
      <c r="CO1877" s="619"/>
      <c r="CP1877" s="619"/>
      <c r="CQ1877" s="619"/>
      <c r="CR1877" s="619"/>
      <c r="CS1877" s="619"/>
      <c r="CT1877" s="619"/>
      <c r="CU1877" s="619"/>
      <c r="CV1877" s="619"/>
      <c r="CW1877" s="619"/>
      <c r="CX1877" s="619"/>
      <c r="CY1877" s="619"/>
      <c r="CZ1877" s="619"/>
      <c r="DA1877" s="619"/>
      <c r="DB1877" s="619"/>
      <c r="DC1877" s="619"/>
      <c r="DD1877" s="619"/>
      <c r="DE1877" s="619"/>
      <c r="DF1877" s="619"/>
      <c r="DG1877" s="619"/>
      <c r="DH1877" s="619"/>
      <c r="DI1877" s="619"/>
      <c r="DJ1877" s="619"/>
      <c r="DK1877" s="619"/>
      <c r="DL1877" s="619"/>
      <c r="DM1877" s="619"/>
      <c r="DN1877" s="619"/>
      <c r="DO1877" s="619"/>
      <c r="DP1877" s="619"/>
      <c r="DQ1877" s="619"/>
      <c r="DR1877" s="619"/>
      <c r="DS1877" s="619"/>
      <c r="DT1877" s="619"/>
      <c r="DU1877" s="619"/>
      <c r="DV1877" s="619"/>
      <c r="DW1877" s="619"/>
      <c r="DX1877" s="619"/>
      <c r="DY1877" s="619"/>
      <c r="DZ1877" s="619"/>
      <c r="EA1877" s="619"/>
      <c r="EB1877" s="619"/>
      <c r="EC1877" s="619"/>
      <c r="ED1877" s="619"/>
      <c r="EE1877" s="619"/>
      <c r="EF1877" s="619"/>
      <c r="EG1877" s="619"/>
      <c r="EH1877" s="619"/>
      <c r="EI1877" s="619"/>
      <c r="EJ1877" s="619"/>
      <c r="EK1877" s="619"/>
      <c r="EL1877" s="619"/>
      <c r="EM1877" s="619"/>
      <c r="EN1877" s="619"/>
      <c r="EO1877" s="619"/>
      <c r="EP1877" s="619"/>
      <c r="EQ1877" s="619"/>
      <c r="ER1877" s="619"/>
      <c r="ES1877" s="619"/>
      <c r="ET1877" s="619"/>
      <c r="EU1877" s="619"/>
      <c r="EV1877" s="619"/>
      <c r="EW1877" s="619"/>
      <c r="EX1877" s="619"/>
      <c r="EY1877" s="619"/>
      <c r="EZ1877" s="619"/>
      <c r="FA1877" s="619"/>
      <c r="FB1877" s="619"/>
      <c r="FC1877" s="619"/>
      <c r="FD1877" s="619"/>
      <c r="FE1877" s="619"/>
      <c r="FF1877" s="619"/>
      <c r="FG1877" s="619"/>
      <c r="FH1877" s="619"/>
      <c r="FI1877" s="619"/>
      <c r="FJ1877" s="619"/>
      <c r="FK1877" s="619"/>
      <c r="FL1877" s="619"/>
      <c r="FM1877" s="619"/>
      <c r="FN1877" s="619"/>
      <c r="FO1877" s="619"/>
      <c r="FP1877" s="619"/>
      <c r="FQ1877" s="619"/>
      <c r="FR1877" s="619"/>
      <c r="FS1877" s="619"/>
      <c r="FT1877" s="619"/>
      <c r="FU1877" s="619"/>
      <c r="FV1877" s="619"/>
      <c r="FW1877" s="619"/>
      <c r="FX1877" s="619"/>
      <c r="FY1877" s="619"/>
      <c r="FZ1877" s="619"/>
      <c r="GA1877" s="619"/>
      <c r="GB1877" s="619"/>
      <c r="GC1877" s="619"/>
      <c r="GD1877" s="619"/>
      <c r="GE1877" s="619"/>
      <c r="GF1877" s="619"/>
      <c r="GG1877" s="619"/>
      <c r="GH1877" s="619"/>
      <c r="GI1877" s="619"/>
      <c r="GJ1877" s="619"/>
      <c r="GK1877" s="619"/>
      <c r="GL1877" s="619"/>
      <c r="GM1877" s="619"/>
      <c r="GN1877" s="619"/>
      <c r="GO1877" s="619"/>
      <c r="GP1877" s="619"/>
      <c r="GQ1877" s="619"/>
      <c r="GR1877" s="619"/>
      <c r="GS1877" s="619"/>
      <c r="GT1877" s="619"/>
      <c r="GU1877" s="619"/>
      <c r="GV1877" s="619"/>
      <c r="GW1877" s="619"/>
      <c r="GX1877" s="619"/>
      <c r="GY1877" s="619"/>
      <c r="GZ1877" s="619"/>
      <c r="HA1877" s="619"/>
      <c r="HB1877" s="619"/>
      <c r="HC1877" s="619"/>
      <c r="HD1877" s="619"/>
      <c r="HE1877" s="619"/>
      <c r="HF1877" s="619"/>
      <c r="HG1877" s="619"/>
      <c r="HH1877" s="619"/>
      <c r="HI1877" s="619"/>
      <c r="HJ1877" s="619"/>
      <c r="HK1877" s="619"/>
      <c r="HL1877" s="619"/>
      <c r="HM1877" s="619"/>
      <c r="HN1877" s="619"/>
      <c r="HO1877" s="619"/>
      <c r="HP1877" s="619"/>
      <c r="HQ1877" s="619"/>
      <c r="HR1877" s="619"/>
      <c r="HS1877" s="619"/>
      <c r="HT1877" s="619"/>
      <c r="HU1877" s="619"/>
      <c r="HV1877" s="619"/>
      <c r="HW1877" s="619"/>
      <c r="HX1877" s="619"/>
      <c r="HY1877" s="619"/>
      <c r="HZ1877" s="619"/>
      <c r="IA1877" s="619"/>
      <c r="IB1877" s="619"/>
      <c r="IC1877" s="619"/>
      <c r="ID1877" s="619"/>
      <c r="IE1877" s="619"/>
      <c r="IF1877" s="619"/>
      <c r="IG1877" s="619"/>
      <c r="IH1877" s="619"/>
      <c r="II1877" s="619"/>
      <c r="IJ1877" s="619"/>
      <c r="IK1877" s="619"/>
      <c r="IL1877" s="619"/>
      <c r="IM1877" s="619"/>
      <c r="IN1877" s="619"/>
      <c r="IO1877" s="619"/>
      <c r="IP1877" s="619"/>
      <c r="IQ1877" s="619"/>
      <c r="IR1877" s="619"/>
      <c r="IS1877" s="619"/>
      <c r="IT1877" s="619"/>
      <c r="IU1877" s="619"/>
      <c r="IV1877" s="619"/>
      <c r="IW1877" s="619"/>
    </row>
    <row r="1878" spans="1:257" s="607" customFormat="1" hidden="1">
      <c r="A1878" s="603"/>
      <c r="B1878" s="1033"/>
      <c r="C1878" s="1033"/>
      <c r="D1878" s="688"/>
      <c r="E1878" s="606"/>
      <c r="F1878" s="1582"/>
      <c r="G1878" s="621"/>
      <c r="H1878" s="608"/>
      <c r="I1878" s="609"/>
      <c r="J1878" s="610"/>
      <c r="K1878" s="611"/>
      <c r="L1878" s="611"/>
      <c r="M1878" s="611"/>
      <c r="N1878" s="611"/>
      <c r="O1878" s="1218"/>
      <c r="P1878" s="1218"/>
      <c r="Q1878" s="613"/>
      <c r="R1878" s="1218"/>
      <c r="S1878" s="1218"/>
      <c r="T1878" s="615"/>
      <c r="U1878" s="1218"/>
      <c r="V1878" s="1218"/>
      <c r="W1878" s="613"/>
      <c r="X1878" s="1218"/>
      <c r="Y1878" s="1218"/>
      <c r="Z1878" s="1218"/>
      <c r="AA1878" s="611"/>
      <c r="AB1878" s="1218"/>
      <c r="AC1878" s="1218"/>
      <c r="AD1878" s="613"/>
      <c r="AE1878" s="613"/>
      <c r="AF1878" s="1218"/>
      <c r="AG1878" s="1218"/>
      <c r="AH1878" s="1218"/>
      <c r="AI1878" s="611"/>
      <c r="AJ1878" s="1218"/>
      <c r="AK1878" s="1218"/>
      <c r="AL1878" s="1218"/>
      <c r="AM1878" s="613"/>
      <c r="AN1878" s="1218"/>
      <c r="AO1878" s="1218"/>
      <c r="AP1878" s="1218"/>
      <c r="AQ1878" s="613"/>
      <c r="AR1878" s="1218"/>
      <c r="AS1878" s="1218"/>
      <c r="AT1878" s="1218"/>
      <c r="AU1878" s="1219"/>
      <c r="AV1878" s="1218"/>
      <c r="AW1878" s="1218"/>
      <c r="AX1878" s="1218"/>
      <c r="AY1878" s="1218"/>
      <c r="AZ1878" s="1218"/>
      <c r="BA1878" s="1218"/>
      <c r="BB1878" s="1218"/>
      <c r="BC1878" s="613"/>
      <c r="BD1878" s="1218"/>
      <c r="BE1878" s="1218"/>
      <c r="BF1878" s="1218"/>
      <c r="BG1878" s="1218"/>
      <c r="BH1878" s="613"/>
      <c r="BI1878" s="1218"/>
      <c r="BJ1878" s="1218"/>
      <c r="BK1878" s="1218"/>
      <c r="BL1878" s="613"/>
      <c r="BM1878" s="611"/>
      <c r="BN1878" s="1218"/>
      <c r="BO1878" s="1218"/>
      <c r="BP1878" s="1218"/>
      <c r="BQ1878" s="547"/>
      <c r="BR1878" s="1433"/>
      <c r="BS1878" s="1583"/>
      <c r="BT1878" s="688"/>
      <c r="BU1878" s="621"/>
      <c r="BV1878" s="619"/>
      <c r="BW1878" s="619"/>
      <c r="BX1878" s="619"/>
      <c r="BZ1878" s="619"/>
      <c r="CA1878" s="619"/>
      <c r="CB1878" s="619"/>
      <c r="CC1878" s="619"/>
      <c r="CD1878" s="619"/>
      <c r="CE1878" s="619"/>
      <c r="CF1878" s="619"/>
      <c r="CG1878" s="619"/>
      <c r="CH1878" s="619"/>
      <c r="CI1878" s="619"/>
      <c r="CJ1878" s="619"/>
      <c r="CK1878" s="619"/>
      <c r="CL1878" s="619"/>
      <c r="CM1878" s="619"/>
      <c r="CN1878" s="619"/>
      <c r="CO1878" s="619"/>
      <c r="CP1878" s="619"/>
      <c r="CQ1878" s="619"/>
      <c r="CR1878" s="619"/>
      <c r="CS1878" s="619"/>
      <c r="CT1878" s="619"/>
      <c r="CU1878" s="619"/>
      <c r="CV1878" s="619"/>
      <c r="CW1878" s="619"/>
      <c r="CX1878" s="619"/>
      <c r="CY1878" s="619"/>
      <c r="CZ1878" s="619"/>
      <c r="DA1878" s="619"/>
      <c r="DB1878" s="619"/>
      <c r="DC1878" s="619"/>
      <c r="DD1878" s="619"/>
      <c r="DE1878" s="619"/>
      <c r="DF1878" s="619"/>
      <c r="DG1878" s="619"/>
      <c r="DH1878" s="619"/>
      <c r="DI1878" s="619"/>
      <c r="DJ1878" s="619"/>
      <c r="DK1878" s="619"/>
      <c r="DL1878" s="619"/>
      <c r="DM1878" s="619"/>
      <c r="DN1878" s="619"/>
      <c r="DO1878" s="619"/>
      <c r="DP1878" s="619"/>
      <c r="DQ1878" s="619"/>
      <c r="DR1878" s="619"/>
      <c r="DS1878" s="619"/>
      <c r="DT1878" s="619"/>
      <c r="DU1878" s="619"/>
      <c r="DV1878" s="619"/>
      <c r="DW1878" s="619"/>
      <c r="DX1878" s="619"/>
      <c r="DY1878" s="619"/>
      <c r="DZ1878" s="619"/>
      <c r="EA1878" s="619"/>
      <c r="EB1878" s="619"/>
      <c r="EC1878" s="619"/>
      <c r="ED1878" s="619"/>
      <c r="EE1878" s="619"/>
      <c r="EF1878" s="619"/>
      <c r="EG1878" s="619"/>
      <c r="EH1878" s="619"/>
      <c r="EI1878" s="619"/>
      <c r="EJ1878" s="619"/>
      <c r="EK1878" s="619"/>
      <c r="EL1878" s="619"/>
      <c r="EM1878" s="619"/>
      <c r="EN1878" s="619"/>
      <c r="EO1878" s="619"/>
      <c r="EP1878" s="619"/>
      <c r="EQ1878" s="619"/>
      <c r="ER1878" s="619"/>
      <c r="ES1878" s="619"/>
      <c r="ET1878" s="619"/>
      <c r="EU1878" s="619"/>
      <c r="EV1878" s="619"/>
      <c r="EW1878" s="619"/>
      <c r="EX1878" s="619"/>
      <c r="EY1878" s="619"/>
      <c r="EZ1878" s="619"/>
      <c r="FA1878" s="619"/>
      <c r="FB1878" s="619"/>
      <c r="FC1878" s="619"/>
      <c r="FD1878" s="619"/>
      <c r="FE1878" s="619"/>
      <c r="FF1878" s="619"/>
      <c r="FG1878" s="619"/>
      <c r="FH1878" s="619"/>
      <c r="FI1878" s="619"/>
      <c r="FJ1878" s="619"/>
      <c r="FK1878" s="619"/>
      <c r="FL1878" s="619"/>
      <c r="FM1878" s="619"/>
      <c r="FN1878" s="619"/>
      <c r="FO1878" s="619"/>
      <c r="FP1878" s="619"/>
      <c r="FQ1878" s="619"/>
      <c r="FR1878" s="619"/>
      <c r="FS1878" s="619"/>
      <c r="FT1878" s="619"/>
      <c r="FU1878" s="619"/>
      <c r="FV1878" s="619"/>
      <c r="FW1878" s="619"/>
      <c r="FX1878" s="619"/>
      <c r="FY1878" s="619"/>
      <c r="FZ1878" s="619"/>
      <c r="GA1878" s="619"/>
      <c r="GB1878" s="619"/>
      <c r="GC1878" s="619"/>
      <c r="GD1878" s="619"/>
      <c r="GE1878" s="619"/>
      <c r="GF1878" s="619"/>
      <c r="GG1878" s="619"/>
      <c r="GH1878" s="619"/>
      <c r="GI1878" s="619"/>
      <c r="GJ1878" s="619"/>
      <c r="GK1878" s="619"/>
      <c r="GL1878" s="619"/>
      <c r="GM1878" s="619"/>
      <c r="GN1878" s="619"/>
      <c r="GO1878" s="619"/>
      <c r="GP1878" s="619"/>
      <c r="GQ1878" s="619"/>
      <c r="GR1878" s="619"/>
      <c r="GS1878" s="619"/>
      <c r="GT1878" s="619"/>
      <c r="GU1878" s="619"/>
      <c r="GV1878" s="619"/>
      <c r="GW1878" s="619"/>
      <c r="GX1878" s="619"/>
      <c r="GY1878" s="619"/>
      <c r="GZ1878" s="619"/>
      <c r="HA1878" s="619"/>
      <c r="HB1878" s="619"/>
      <c r="HC1878" s="619"/>
      <c r="HD1878" s="619"/>
      <c r="HE1878" s="619"/>
      <c r="HF1878" s="619"/>
      <c r="HG1878" s="619"/>
      <c r="HH1878" s="619"/>
      <c r="HI1878" s="619"/>
      <c r="HJ1878" s="619"/>
      <c r="HK1878" s="619"/>
      <c r="HL1878" s="619"/>
      <c r="HM1878" s="619"/>
      <c r="HN1878" s="619"/>
      <c r="HO1878" s="619"/>
      <c r="HP1878" s="619"/>
      <c r="HQ1878" s="619"/>
      <c r="HR1878" s="619"/>
      <c r="HS1878" s="619"/>
      <c r="HT1878" s="619"/>
      <c r="HU1878" s="619"/>
      <c r="HV1878" s="619"/>
      <c r="HW1878" s="619"/>
      <c r="HX1878" s="619"/>
      <c r="HY1878" s="619"/>
      <c r="HZ1878" s="619"/>
      <c r="IA1878" s="619"/>
      <c r="IB1878" s="619"/>
      <c r="IC1878" s="619"/>
      <c r="ID1878" s="619"/>
      <c r="IE1878" s="619"/>
      <c r="IF1878" s="619"/>
      <c r="IG1878" s="619"/>
      <c r="IH1878" s="619"/>
      <c r="II1878" s="619"/>
      <c r="IJ1878" s="619"/>
      <c r="IK1878" s="619"/>
      <c r="IL1878" s="619"/>
      <c r="IM1878" s="619"/>
      <c r="IN1878" s="619"/>
      <c r="IO1878" s="619"/>
      <c r="IP1878" s="619"/>
      <c r="IQ1878" s="619"/>
      <c r="IR1878" s="619"/>
      <c r="IS1878" s="619"/>
      <c r="IT1878" s="619"/>
      <c r="IU1878" s="619"/>
      <c r="IV1878" s="619"/>
      <c r="IW1878" s="619"/>
    </row>
    <row r="1879" spans="1:257" s="607" customFormat="1" hidden="1">
      <c r="A1879" s="603"/>
      <c r="B1879" s="1033"/>
      <c r="C1879" s="1033"/>
      <c r="D1879" s="688"/>
      <c r="E1879" s="606"/>
      <c r="F1879" s="1582"/>
      <c r="G1879" s="621"/>
      <c r="H1879" s="608"/>
      <c r="I1879" s="609"/>
      <c r="J1879" s="610"/>
      <c r="K1879" s="611"/>
      <c r="L1879" s="611"/>
      <c r="M1879" s="611"/>
      <c r="N1879" s="611"/>
      <c r="O1879" s="1218"/>
      <c r="P1879" s="1218"/>
      <c r="Q1879" s="613"/>
      <c r="R1879" s="1218"/>
      <c r="S1879" s="1218"/>
      <c r="T1879" s="615"/>
      <c r="U1879" s="1218"/>
      <c r="V1879" s="1218"/>
      <c r="W1879" s="613"/>
      <c r="X1879" s="1218"/>
      <c r="Y1879" s="1218"/>
      <c r="Z1879" s="1218"/>
      <c r="AA1879" s="611"/>
      <c r="AB1879" s="1218"/>
      <c r="AC1879" s="1218"/>
      <c r="AD1879" s="613"/>
      <c r="AE1879" s="613"/>
      <c r="AF1879" s="1218"/>
      <c r="AG1879" s="1218"/>
      <c r="AH1879" s="1218"/>
      <c r="AI1879" s="611"/>
      <c r="AJ1879" s="1218"/>
      <c r="AK1879" s="1218"/>
      <c r="AL1879" s="1218"/>
      <c r="AM1879" s="613"/>
      <c r="AN1879" s="1218"/>
      <c r="AO1879" s="1218"/>
      <c r="AP1879" s="1218"/>
      <c r="AQ1879" s="613"/>
      <c r="AR1879" s="1218"/>
      <c r="AS1879" s="1218"/>
      <c r="AT1879" s="1218"/>
      <c r="AU1879" s="1219"/>
      <c r="AV1879" s="1218"/>
      <c r="AW1879" s="1218"/>
      <c r="AX1879" s="1218"/>
      <c r="AY1879" s="1218"/>
      <c r="AZ1879" s="1218"/>
      <c r="BA1879" s="1218"/>
      <c r="BB1879" s="1218"/>
      <c r="BC1879" s="613"/>
      <c r="BD1879" s="1218"/>
      <c r="BE1879" s="1218"/>
      <c r="BF1879" s="1218"/>
      <c r="BG1879" s="1218"/>
      <c r="BH1879" s="613"/>
      <c r="BI1879" s="1218"/>
      <c r="BJ1879" s="1218"/>
      <c r="BK1879" s="1218"/>
      <c r="BL1879" s="613"/>
      <c r="BM1879" s="611"/>
      <c r="BN1879" s="1218"/>
      <c r="BO1879" s="1218"/>
      <c r="BP1879" s="1218"/>
      <c r="BQ1879" s="547"/>
      <c r="BR1879" s="1433"/>
      <c r="BS1879" s="1583"/>
      <c r="BT1879" s="688"/>
      <c r="BU1879" s="621"/>
      <c r="BV1879" s="619"/>
      <c r="BW1879" s="619"/>
      <c r="BX1879" s="619"/>
      <c r="BZ1879" s="619"/>
      <c r="CA1879" s="619"/>
      <c r="CB1879" s="619"/>
      <c r="CC1879" s="619"/>
      <c r="CD1879" s="619"/>
      <c r="CE1879" s="619"/>
      <c r="CF1879" s="619"/>
      <c r="CG1879" s="619"/>
      <c r="CH1879" s="619"/>
      <c r="CI1879" s="619"/>
      <c r="CJ1879" s="619"/>
      <c r="CK1879" s="619"/>
      <c r="CL1879" s="619"/>
      <c r="CM1879" s="619"/>
      <c r="CN1879" s="619"/>
      <c r="CO1879" s="619"/>
      <c r="CP1879" s="619"/>
      <c r="CQ1879" s="619"/>
      <c r="CR1879" s="619"/>
      <c r="CS1879" s="619"/>
      <c r="CT1879" s="619"/>
      <c r="CU1879" s="619"/>
      <c r="CV1879" s="619"/>
      <c r="CW1879" s="619"/>
      <c r="CX1879" s="619"/>
      <c r="CY1879" s="619"/>
      <c r="CZ1879" s="619"/>
      <c r="DA1879" s="619"/>
      <c r="DB1879" s="619"/>
      <c r="DC1879" s="619"/>
      <c r="DD1879" s="619"/>
      <c r="DE1879" s="619"/>
      <c r="DF1879" s="619"/>
      <c r="DG1879" s="619"/>
      <c r="DH1879" s="619"/>
      <c r="DI1879" s="619"/>
      <c r="DJ1879" s="619"/>
      <c r="DK1879" s="619"/>
      <c r="DL1879" s="619"/>
      <c r="DM1879" s="619"/>
      <c r="DN1879" s="619"/>
      <c r="DO1879" s="619"/>
      <c r="DP1879" s="619"/>
      <c r="DQ1879" s="619"/>
      <c r="DR1879" s="619"/>
      <c r="DS1879" s="619"/>
      <c r="DT1879" s="619"/>
      <c r="DU1879" s="619"/>
      <c r="DV1879" s="619"/>
      <c r="DW1879" s="619"/>
      <c r="DX1879" s="619"/>
      <c r="DY1879" s="619"/>
      <c r="DZ1879" s="619"/>
      <c r="EA1879" s="619"/>
      <c r="EB1879" s="619"/>
      <c r="EC1879" s="619"/>
      <c r="ED1879" s="619"/>
      <c r="EE1879" s="619"/>
      <c r="EF1879" s="619"/>
      <c r="EG1879" s="619"/>
      <c r="EH1879" s="619"/>
      <c r="EI1879" s="619"/>
      <c r="EJ1879" s="619"/>
      <c r="EK1879" s="619"/>
      <c r="EL1879" s="619"/>
      <c r="EM1879" s="619"/>
      <c r="EN1879" s="619"/>
      <c r="EO1879" s="619"/>
      <c r="EP1879" s="619"/>
      <c r="EQ1879" s="619"/>
      <c r="ER1879" s="619"/>
      <c r="ES1879" s="619"/>
      <c r="ET1879" s="619"/>
      <c r="EU1879" s="619"/>
      <c r="EV1879" s="619"/>
      <c r="EW1879" s="619"/>
      <c r="EX1879" s="619"/>
      <c r="EY1879" s="619"/>
      <c r="EZ1879" s="619"/>
      <c r="FA1879" s="619"/>
      <c r="FB1879" s="619"/>
      <c r="FC1879" s="619"/>
      <c r="FD1879" s="619"/>
      <c r="FE1879" s="619"/>
      <c r="FF1879" s="619"/>
      <c r="FG1879" s="619"/>
      <c r="FH1879" s="619"/>
      <c r="FI1879" s="619"/>
      <c r="FJ1879" s="619"/>
      <c r="FK1879" s="619"/>
      <c r="FL1879" s="619"/>
      <c r="FM1879" s="619"/>
      <c r="FN1879" s="619"/>
      <c r="FO1879" s="619"/>
      <c r="FP1879" s="619"/>
      <c r="FQ1879" s="619"/>
      <c r="FR1879" s="619"/>
      <c r="FS1879" s="619"/>
      <c r="FT1879" s="619"/>
      <c r="FU1879" s="619"/>
      <c r="FV1879" s="619"/>
      <c r="FW1879" s="619"/>
      <c r="FX1879" s="619"/>
      <c r="FY1879" s="619"/>
      <c r="FZ1879" s="619"/>
      <c r="GA1879" s="619"/>
      <c r="GB1879" s="619"/>
      <c r="GC1879" s="619"/>
      <c r="GD1879" s="619"/>
      <c r="GE1879" s="619"/>
      <c r="GF1879" s="619"/>
      <c r="GG1879" s="619"/>
      <c r="GH1879" s="619"/>
      <c r="GI1879" s="619"/>
      <c r="GJ1879" s="619"/>
      <c r="GK1879" s="619"/>
      <c r="GL1879" s="619"/>
      <c r="GM1879" s="619"/>
      <c r="GN1879" s="619"/>
      <c r="GO1879" s="619"/>
      <c r="GP1879" s="619"/>
      <c r="GQ1879" s="619"/>
      <c r="GR1879" s="619"/>
      <c r="GS1879" s="619"/>
      <c r="GT1879" s="619"/>
      <c r="GU1879" s="619"/>
      <c r="GV1879" s="619"/>
      <c r="GW1879" s="619"/>
      <c r="GX1879" s="619"/>
      <c r="GY1879" s="619"/>
      <c r="GZ1879" s="619"/>
      <c r="HA1879" s="619"/>
      <c r="HB1879" s="619"/>
      <c r="HC1879" s="619"/>
      <c r="HD1879" s="619"/>
      <c r="HE1879" s="619"/>
      <c r="HF1879" s="619"/>
      <c r="HG1879" s="619"/>
      <c r="HH1879" s="619"/>
      <c r="HI1879" s="619"/>
      <c r="HJ1879" s="619"/>
      <c r="HK1879" s="619"/>
      <c r="HL1879" s="619"/>
      <c r="HM1879" s="619"/>
      <c r="HN1879" s="619"/>
      <c r="HO1879" s="619"/>
      <c r="HP1879" s="619"/>
      <c r="HQ1879" s="619"/>
      <c r="HR1879" s="619"/>
      <c r="HS1879" s="619"/>
      <c r="HT1879" s="619"/>
      <c r="HU1879" s="619"/>
      <c r="HV1879" s="619"/>
      <c r="HW1879" s="619"/>
      <c r="HX1879" s="619"/>
      <c r="HY1879" s="619"/>
      <c r="HZ1879" s="619"/>
      <c r="IA1879" s="619"/>
      <c r="IB1879" s="619"/>
      <c r="IC1879" s="619"/>
      <c r="ID1879" s="619"/>
      <c r="IE1879" s="619"/>
      <c r="IF1879" s="619"/>
      <c r="IG1879" s="619"/>
      <c r="IH1879" s="619"/>
      <c r="II1879" s="619"/>
      <c r="IJ1879" s="619"/>
      <c r="IK1879" s="619"/>
      <c r="IL1879" s="619"/>
      <c r="IM1879" s="619"/>
      <c r="IN1879" s="619"/>
      <c r="IO1879" s="619"/>
      <c r="IP1879" s="619"/>
      <c r="IQ1879" s="619"/>
      <c r="IR1879" s="619"/>
      <c r="IS1879" s="619"/>
      <c r="IT1879" s="619"/>
      <c r="IU1879" s="619"/>
      <c r="IV1879" s="619"/>
      <c r="IW1879" s="619"/>
    </row>
    <row r="1880" spans="1:257" s="607" customFormat="1" hidden="1">
      <c r="A1880" s="603"/>
      <c r="B1880" s="1033"/>
      <c r="C1880" s="1033"/>
      <c r="D1880" s="688"/>
      <c r="E1880" s="606"/>
      <c r="F1880" s="1582"/>
      <c r="G1880" s="621"/>
      <c r="H1880" s="608"/>
      <c r="I1880" s="609"/>
      <c r="J1880" s="610"/>
      <c r="K1880" s="611"/>
      <c r="L1880" s="611"/>
      <c r="M1880" s="611"/>
      <c r="N1880" s="611"/>
      <c r="O1880" s="1218"/>
      <c r="P1880" s="1218"/>
      <c r="Q1880" s="613"/>
      <c r="R1880" s="1218"/>
      <c r="S1880" s="1218"/>
      <c r="T1880" s="615"/>
      <c r="U1880" s="1218"/>
      <c r="V1880" s="1218"/>
      <c r="W1880" s="613"/>
      <c r="X1880" s="1218"/>
      <c r="Y1880" s="1218"/>
      <c r="Z1880" s="1218"/>
      <c r="AA1880" s="611"/>
      <c r="AB1880" s="1218"/>
      <c r="AC1880" s="1218"/>
      <c r="AD1880" s="613"/>
      <c r="AE1880" s="613"/>
      <c r="AF1880" s="1218"/>
      <c r="AG1880" s="1218"/>
      <c r="AH1880" s="1218"/>
      <c r="AI1880" s="611"/>
      <c r="AJ1880" s="1218"/>
      <c r="AK1880" s="1218"/>
      <c r="AL1880" s="1218"/>
      <c r="AM1880" s="613"/>
      <c r="AN1880" s="1218"/>
      <c r="AO1880" s="1218"/>
      <c r="AP1880" s="1218"/>
      <c r="AQ1880" s="613"/>
      <c r="AR1880" s="1218"/>
      <c r="AS1880" s="1218"/>
      <c r="AT1880" s="1218"/>
      <c r="AU1880" s="1219"/>
      <c r="AV1880" s="1218"/>
      <c r="AW1880" s="1218"/>
      <c r="AX1880" s="1218"/>
      <c r="AY1880" s="1218"/>
      <c r="AZ1880" s="1218"/>
      <c r="BA1880" s="1218"/>
      <c r="BB1880" s="1218"/>
      <c r="BC1880" s="613"/>
      <c r="BD1880" s="1218"/>
      <c r="BE1880" s="1218"/>
      <c r="BF1880" s="1218"/>
      <c r="BG1880" s="1218"/>
      <c r="BH1880" s="613"/>
      <c r="BI1880" s="1218"/>
      <c r="BJ1880" s="1218"/>
      <c r="BK1880" s="1218"/>
      <c r="BL1880" s="613"/>
      <c r="BM1880" s="611"/>
      <c r="BN1880" s="1218"/>
      <c r="BO1880" s="1218"/>
      <c r="BP1880" s="1218"/>
      <c r="BQ1880" s="547"/>
      <c r="BR1880" s="1433"/>
      <c r="BS1880" s="1583"/>
      <c r="BT1880" s="688"/>
      <c r="BU1880" s="621"/>
      <c r="BV1880" s="619"/>
      <c r="BW1880" s="619"/>
      <c r="BX1880" s="619"/>
      <c r="BZ1880" s="619"/>
      <c r="CA1880" s="619"/>
      <c r="CB1880" s="619"/>
      <c r="CC1880" s="619"/>
      <c r="CD1880" s="619"/>
      <c r="CE1880" s="619"/>
      <c r="CF1880" s="619"/>
      <c r="CG1880" s="619"/>
      <c r="CH1880" s="619"/>
      <c r="CI1880" s="619"/>
      <c r="CJ1880" s="619"/>
      <c r="CK1880" s="619"/>
      <c r="CL1880" s="619"/>
      <c r="CM1880" s="619"/>
      <c r="CN1880" s="619"/>
      <c r="CO1880" s="619"/>
      <c r="CP1880" s="619"/>
      <c r="CQ1880" s="619"/>
      <c r="CR1880" s="619"/>
      <c r="CS1880" s="619"/>
      <c r="CT1880" s="619"/>
      <c r="CU1880" s="619"/>
      <c r="CV1880" s="619"/>
      <c r="CW1880" s="619"/>
      <c r="CX1880" s="619"/>
      <c r="CY1880" s="619"/>
      <c r="CZ1880" s="619"/>
      <c r="DA1880" s="619"/>
      <c r="DB1880" s="619"/>
      <c r="DC1880" s="619"/>
      <c r="DD1880" s="619"/>
      <c r="DE1880" s="619"/>
      <c r="DF1880" s="619"/>
      <c r="DG1880" s="619"/>
      <c r="DH1880" s="619"/>
      <c r="DI1880" s="619"/>
      <c r="DJ1880" s="619"/>
      <c r="DK1880" s="619"/>
      <c r="DL1880" s="619"/>
      <c r="DM1880" s="619"/>
      <c r="DN1880" s="619"/>
      <c r="DO1880" s="619"/>
      <c r="DP1880" s="619"/>
      <c r="DQ1880" s="619"/>
      <c r="DR1880" s="619"/>
      <c r="DS1880" s="619"/>
      <c r="DT1880" s="619"/>
      <c r="DU1880" s="619"/>
      <c r="DV1880" s="619"/>
      <c r="DW1880" s="619"/>
      <c r="DX1880" s="619"/>
      <c r="DY1880" s="619"/>
      <c r="DZ1880" s="619"/>
      <c r="EA1880" s="619"/>
      <c r="EB1880" s="619"/>
      <c r="EC1880" s="619"/>
      <c r="ED1880" s="619"/>
      <c r="EE1880" s="619"/>
      <c r="EF1880" s="619"/>
      <c r="EG1880" s="619"/>
      <c r="EH1880" s="619"/>
      <c r="EI1880" s="619"/>
      <c r="EJ1880" s="619"/>
      <c r="EK1880" s="619"/>
      <c r="EL1880" s="619"/>
      <c r="EM1880" s="619"/>
      <c r="EN1880" s="619"/>
      <c r="EO1880" s="619"/>
      <c r="EP1880" s="619"/>
      <c r="EQ1880" s="619"/>
      <c r="ER1880" s="619"/>
      <c r="ES1880" s="619"/>
      <c r="ET1880" s="619"/>
      <c r="EU1880" s="619"/>
      <c r="EV1880" s="619"/>
      <c r="EW1880" s="619"/>
      <c r="EX1880" s="619"/>
      <c r="EY1880" s="619"/>
      <c r="EZ1880" s="619"/>
      <c r="FA1880" s="619"/>
      <c r="FB1880" s="619"/>
      <c r="FC1880" s="619"/>
      <c r="FD1880" s="619"/>
      <c r="FE1880" s="619"/>
      <c r="FF1880" s="619"/>
      <c r="FG1880" s="619"/>
      <c r="FH1880" s="619"/>
      <c r="FI1880" s="619"/>
      <c r="FJ1880" s="619"/>
      <c r="FK1880" s="619"/>
      <c r="FL1880" s="619"/>
      <c r="FM1880" s="619"/>
      <c r="FN1880" s="619"/>
      <c r="FO1880" s="619"/>
      <c r="FP1880" s="619"/>
      <c r="FQ1880" s="619"/>
      <c r="FR1880" s="619"/>
      <c r="FS1880" s="619"/>
      <c r="FT1880" s="619"/>
      <c r="FU1880" s="619"/>
      <c r="FV1880" s="619"/>
      <c r="FW1880" s="619"/>
      <c r="FX1880" s="619"/>
      <c r="FY1880" s="619"/>
      <c r="FZ1880" s="619"/>
      <c r="GA1880" s="619"/>
      <c r="GB1880" s="619"/>
      <c r="GC1880" s="619"/>
      <c r="GD1880" s="619"/>
      <c r="GE1880" s="619"/>
      <c r="GF1880" s="619"/>
      <c r="GG1880" s="619"/>
      <c r="GH1880" s="619"/>
      <c r="GI1880" s="619"/>
      <c r="GJ1880" s="619"/>
      <c r="GK1880" s="619"/>
      <c r="GL1880" s="619"/>
      <c r="GM1880" s="619"/>
      <c r="GN1880" s="619"/>
      <c r="GO1880" s="619"/>
      <c r="GP1880" s="619"/>
      <c r="GQ1880" s="619"/>
      <c r="GR1880" s="619"/>
      <c r="GS1880" s="619"/>
      <c r="GT1880" s="619"/>
      <c r="GU1880" s="619"/>
      <c r="GV1880" s="619"/>
      <c r="GW1880" s="619"/>
      <c r="GX1880" s="619"/>
      <c r="GY1880" s="619"/>
      <c r="GZ1880" s="619"/>
      <c r="HA1880" s="619"/>
      <c r="HB1880" s="619"/>
      <c r="HC1880" s="619"/>
      <c r="HD1880" s="619"/>
      <c r="HE1880" s="619"/>
      <c r="HF1880" s="619"/>
      <c r="HG1880" s="619"/>
      <c r="HH1880" s="619"/>
      <c r="HI1880" s="619"/>
      <c r="HJ1880" s="619"/>
      <c r="HK1880" s="619"/>
      <c r="HL1880" s="619"/>
      <c r="HM1880" s="619"/>
      <c r="HN1880" s="619"/>
      <c r="HO1880" s="619"/>
      <c r="HP1880" s="619"/>
      <c r="HQ1880" s="619"/>
      <c r="HR1880" s="619"/>
      <c r="HS1880" s="619"/>
      <c r="HT1880" s="619"/>
      <c r="HU1880" s="619"/>
      <c r="HV1880" s="619"/>
      <c r="HW1880" s="619"/>
      <c r="HX1880" s="619"/>
      <c r="HY1880" s="619"/>
      <c r="HZ1880" s="619"/>
      <c r="IA1880" s="619"/>
      <c r="IB1880" s="619"/>
      <c r="IC1880" s="619"/>
      <c r="ID1880" s="619"/>
      <c r="IE1880" s="619"/>
      <c r="IF1880" s="619"/>
      <c r="IG1880" s="619"/>
      <c r="IH1880" s="619"/>
      <c r="II1880" s="619"/>
      <c r="IJ1880" s="619"/>
      <c r="IK1880" s="619"/>
      <c r="IL1880" s="619"/>
      <c r="IM1880" s="619"/>
      <c r="IN1880" s="619"/>
      <c r="IO1880" s="619"/>
      <c r="IP1880" s="619"/>
      <c r="IQ1880" s="619"/>
      <c r="IR1880" s="619"/>
      <c r="IS1880" s="619"/>
      <c r="IT1880" s="619"/>
      <c r="IU1880" s="619"/>
      <c r="IV1880" s="619"/>
      <c r="IW1880" s="619"/>
    </row>
    <row r="1881" spans="1:257" s="607" customFormat="1" hidden="1">
      <c r="A1881" s="603"/>
      <c r="B1881" s="1033"/>
      <c r="C1881" s="1033"/>
      <c r="D1881" s="688"/>
      <c r="E1881" s="606"/>
      <c r="F1881" s="1582"/>
      <c r="G1881" s="621"/>
      <c r="H1881" s="608"/>
      <c r="I1881" s="609"/>
      <c r="J1881" s="610"/>
      <c r="K1881" s="611"/>
      <c r="L1881" s="611"/>
      <c r="M1881" s="611"/>
      <c r="N1881" s="611"/>
      <c r="O1881" s="1218"/>
      <c r="P1881" s="1218"/>
      <c r="Q1881" s="613"/>
      <c r="R1881" s="1218"/>
      <c r="S1881" s="1218"/>
      <c r="T1881" s="615"/>
      <c r="U1881" s="1218"/>
      <c r="V1881" s="1218"/>
      <c r="W1881" s="613"/>
      <c r="X1881" s="1218"/>
      <c r="Y1881" s="1218"/>
      <c r="Z1881" s="1218"/>
      <c r="AA1881" s="611"/>
      <c r="AB1881" s="1218"/>
      <c r="AC1881" s="1218"/>
      <c r="AD1881" s="613"/>
      <c r="AE1881" s="613"/>
      <c r="AF1881" s="1218"/>
      <c r="AG1881" s="1218"/>
      <c r="AH1881" s="1218"/>
      <c r="AI1881" s="611"/>
      <c r="AJ1881" s="1218"/>
      <c r="AK1881" s="1218"/>
      <c r="AL1881" s="1218"/>
      <c r="AM1881" s="613"/>
      <c r="AN1881" s="1218"/>
      <c r="AO1881" s="1218"/>
      <c r="AP1881" s="1218"/>
      <c r="AQ1881" s="613"/>
      <c r="AR1881" s="1218"/>
      <c r="AS1881" s="1218"/>
      <c r="AT1881" s="1218"/>
      <c r="AU1881" s="1219"/>
      <c r="AV1881" s="1218"/>
      <c r="AW1881" s="1218"/>
      <c r="AX1881" s="1218"/>
      <c r="AY1881" s="1218"/>
      <c r="AZ1881" s="1218"/>
      <c r="BA1881" s="1218"/>
      <c r="BB1881" s="1218"/>
      <c r="BC1881" s="613"/>
      <c r="BD1881" s="1218"/>
      <c r="BE1881" s="1218"/>
      <c r="BF1881" s="1218"/>
      <c r="BG1881" s="1218"/>
      <c r="BH1881" s="613"/>
      <c r="BI1881" s="1218"/>
      <c r="BJ1881" s="1218"/>
      <c r="BK1881" s="1218"/>
      <c r="BL1881" s="613"/>
      <c r="BM1881" s="611"/>
      <c r="BN1881" s="1218"/>
      <c r="BO1881" s="1218"/>
      <c r="BP1881" s="1218"/>
      <c r="BQ1881" s="547"/>
      <c r="BR1881" s="1433"/>
      <c r="BS1881" s="1583"/>
      <c r="BT1881" s="688"/>
      <c r="BU1881" s="621"/>
      <c r="BV1881" s="619"/>
      <c r="BW1881" s="619"/>
      <c r="BX1881" s="619"/>
      <c r="BZ1881" s="619"/>
      <c r="CA1881" s="619"/>
      <c r="CB1881" s="619"/>
      <c r="CC1881" s="619"/>
      <c r="CD1881" s="619"/>
      <c r="CE1881" s="619"/>
      <c r="CF1881" s="619"/>
      <c r="CG1881" s="619"/>
      <c r="CH1881" s="619"/>
      <c r="CI1881" s="619"/>
      <c r="CJ1881" s="619"/>
      <c r="CK1881" s="619"/>
      <c r="CL1881" s="619"/>
      <c r="CM1881" s="619"/>
      <c r="CN1881" s="619"/>
      <c r="CO1881" s="619"/>
      <c r="CP1881" s="619"/>
      <c r="CQ1881" s="619"/>
      <c r="CR1881" s="619"/>
      <c r="CS1881" s="619"/>
      <c r="CT1881" s="619"/>
      <c r="CU1881" s="619"/>
      <c r="CV1881" s="619"/>
      <c r="CW1881" s="619"/>
      <c r="CX1881" s="619"/>
      <c r="CY1881" s="619"/>
      <c r="CZ1881" s="619"/>
      <c r="DA1881" s="619"/>
      <c r="DB1881" s="619"/>
      <c r="DC1881" s="619"/>
      <c r="DD1881" s="619"/>
      <c r="DE1881" s="619"/>
      <c r="DF1881" s="619"/>
      <c r="DG1881" s="619"/>
      <c r="DH1881" s="619"/>
      <c r="DI1881" s="619"/>
      <c r="DJ1881" s="619"/>
      <c r="DK1881" s="619"/>
      <c r="DL1881" s="619"/>
      <c r="DM1881" s="619"/>
      <c r="DN1881" s="619"/>
      <c r="DO1881" s="619"/>
      <c r="DP1881" s="619"/>
      <c r="DQ1881" s="619"/>
      <c r="DR1881" s="619"/>
      <c r="DS1881" s="619"/>
      <c r="DT1881" s="619"/>
      <c r="DU1881" s="619"/>
      <c r="DV1881" s="619"/>
      <c r="DW1881" s="619"/>
      <c r="DX1881" s="619"/>
      <c r="DY1881" s="619"/>
      <c r="DZ1881" s="619"/>
      <c r="EA1881" s="619"/>
      <c r="EB1881" s="619"/>
      <c r="EC1881" s="619"/>
      <c r="ED1881" s="619"/>
      <c r="EE1881" s="619"/>
      <c r="EF1881" s="619"/>
      <c r="EG1881" s="619"/>
      <c r="EH1881" s="619"/>
      <c r="EI1881" s="619"/>
      <c r="EJ1881" s="619"/>
      <c r="EK1881" s="619"/>
      <c r="EL1881" s="619"/>
      <c r="EM1881" s="619"/>
      <c r="EN1881" s="619"/>
      <c r="EO1881" s="619"/>
      <c r="EP1881" s="619"/>
      <c r="EQ1881" s="619"/>
      <c r="ER1881" s="619"/>
      <c r="ES1881" s="619"/>
      <c r="ET1881" s="619"/>
      <c r="EU1881" s="619"/>
      <c r="EV1881" s="619"/>
      <c r="EW1881" s="619"/>
      <c r="EX1881" s="619"/>
      <c r="EY1881" s="619"/>
      <c r="EZ1881" s="619"/>
      <c r="FA1881" s="619"/>
      <c r="FB1881" s="619"/>
      <c r="FC1881" s="619"/>
      <c r="FD1881" s="619"/>
      <c r="FE1881" s="619"/>
      <c r="FF1881" s="619"/>
      <c r="FG1881" s="619"/>
      <c r="FH1881" s="619"/>
      <c r="FI1881" s="619"/>
      <c r="FJ1881" s="619"/>
      <c r="FK1881" s="619"/>
      <c r="FL1881" s="619"/>
      <c r="FM1881" s="619"/>
      <c r="FN1881" s="619"/>
      <c r="FO1881" s="619"/>
      <c r="FP1881" s="619"/>
      <c r="FQ1881" s="619"/>
      <c r="FR1881" s="619"/>
      <c r="FS1881" s="619"/>
      <c r="FT1881" s="619"/>
      <c r="FU1881" s="619"/>
      <c r="FV1881" s="619"/>
      <c r="FW1881" s="619"/>
      <c r="FX1881" s="619"/>
      <c r="FY1881" s="619"/>
      <c r="FZ1881" s="619"/>
      <c r="GA1881" s="619"/>
      <c r="GB1881" s="619"/>
      <c r="GC1881" s="619"/>
      <c r="GD1881" s="619"/>
      <c r="GE1881" s="619"/>
      <c r="GF1881" s="619"/>
      <c r="GG1881" s="619"/>
      <c r="GH1881" s="619"/>
      <c r="GI1881" s="619"/>
      <c r="GJ1881" s="619"/>
      <c r="GK1881" s="619"/>
      <c r="GL1881" s="619"/>
      <c r="GM1881" s="619"/>
      <c r="GN1881" s="619"/>
      <c r="GO1881" s="619"/>
      <c r="GP1881" s="619"/>
      <c r="GQ1881" s="619"/>
      <c r="GR1881" s="619"/>
      <c r="GS1881" s="619"/>
      <c r="GT1881" s="619"/>
      <c r="GU1881" s="619"/>
      <c r="GV1881" s="619"/>
      <c r="GW1881" s="619"/>
      <c r="GX1881" s="619"/>
      <c r="GY1881" s="619"/>
      <c r="GZ1881" s="619"/>
      <c r="HA1881" s="619"/>
      <c r="HB1881" s="619"/>
      <c r="HC1881" s="619"/>
      <c r="HD1881" s="619"/>
      <c r="HE1881" s="619"/>
      <c r="HF1881" s="619"/>
      <c r="HG1881" s="619"/>
      <c r="HH1881" s="619"/>
      <c r="HI1881" s="619"/>
      <c r="HJ1881" s="619"/>
      <c r="HK1881" s="619"/>
      <c r="HL1881" s="619"/>
      <c r="HM1881" s="619"/>
      <c r="HN1881" s="619"/>
      <c r="HO1881" s="619"/>
      <c r="HP1881" s="619"/>
      <c r="HQ1881" s="619"/>
      <c r="HR1881" s="619"/>
      <c r="HS1881" s="619"/>
      <c r="HT1881" s="619"/>
      <c r="HU1881" s="619"/>
      <c r="HV1881" s="619"/>
      <c r="HW1881" s="619"/>
      <c r="HX1881" s="619"/>
      <c r="HY1881" s="619"/>
      <c r="HZ1881" s="619"/>
      <c r="IA1881" s="619"/>
      <c r="IB1881" s="619"/>
      <c r="IC1881" s="619"/>
      <c r="ID1881" s="619"/>
      <c r="IE1881" s="619"/>
      <c r="IF1881" s="619"/>
      <c r="IG1881" s="619"/>
      <c r="IH1881" s="619"/>
      <c r="II1881" s="619"/>
      <c r="IJ1881" s="619"/>
      <c r="IK1881" s="619"/>
      <c r="IL1881" s="619"/>
      <c r="IM1881" s="619"/>
      <c r="IN1881" s="619"/>
      <c r="IO1881" s="619"/>
      <c r="IP1881" s="619"/>
      <c r="IQ1881" s="619"/>
      <c r="IR1881" s="619"/>
      <c r="IS1881" s="619"/>
      <c r="IT1881" s="619"/>
      <c r="IU1881" s="619"/>
      <c r="IV1881" s="619"/>
      <c r="IW1881" s="619"/>
    </row>
    <row r="1882" spans="1:257" s="607" customFormat="1" hidden="1">
      <c r="A1882" s="603"/>
      <c r="B1882" s="1033"/>
      <c r="C1882" s="1033"/>
      <c r="D1882" s="688"/>
      <c r="E1882" s="606"/>
      <c r="F1882" s="1582"/>
      <c r="G1882" s="621"/>
      <c r="H1882" s="608"/>
      <c r="I1882" s="609"/>
      <c r="J1882" s="610"/>
      <c r="K1882" s="611"/>
      <c r="L1882" s="611"/>
      <c r="M1882" s="611"/>
      <c r="N1882" s="611"/>
      <c r="O1882" s="1218"/>
      <c r="P1882" s="1218"/>
      <c r="Q1882" s="613"/>
      <c r="R1882" s="1218"/>
      <c r="S1882" s="1218"/>
      <c r="T1882" s="615"/>
      <c r="U1882" s="1218"/>
      <c r="V1882" s="1218"/>
      <c r="W1882" s="613"/>
      <c r="X1882" s="1218"/>
      <c r="Y1882" s="1218"/>
      <c r="Z1882" s="1218"/>
      <c r="AA1882" s="611"/>
      <c r="AB1882" s="1218"/>
      <c r="AC1882" s="1218"/>
      <c r="AD1882" s="613"/>
      <c r="AE1882" s="613"/>
      <c r="AF1882" s="1218"/>
      <c r="AG1882" s="1218"/>
      <c r="AH1882" s="1218"/>
      <c r="AI1882" s="611"/>
      <c r="AJ1882" s="1218"/>
      <c r="AK1882" s="1218"/>
      <c r="AL1882" s="1218"/>
      <c r="AM1882" s="613"/>
      <c r="AN1882" s="1218"/>
      <c r="AO1882" s="1218"/>
      <c r="AP1882" s="1218"/>
      <c r="AQ1882" s="613"/>
      <c r="AR1882" s="1218"/>
      <c r="AS1882" s="1218"/>
      <c r="AT1882" s="1218"/>
      <c r="AU1882" s="1219"/>
      <c r="AV1882" s="1218"/>
      <c r="AW1882" s="1218"/>
      <c r="AX1882" s="1218"/>
      <c r="AY1882" s="1218"/>
      <c r="AZ1882" s="1218"/>
      <c r="BA1882" s="1218"/>
      <c r="BB1882" s="1218"/>
      <c r="BC1882" s="613"/>
      <c r="BD1882" s="1218"/>
      <c r="BE1882" s="1218"/>
      <c r="BF1882" s="1218"/>
      <c r="BG1882" s="1218"/>
      <c r="BH1882" s="613"/>
      <c r="BI1882" s="1218"/>
      <c r="BJ1882" s="1218"/>
      <c r="BK1882" s="1218"/>
      <c r="BL1882" s="613"/>
      <c r="BM1882" s="611"/>
      <c r="BN1882" s="1218"/>
      <c r="BO1882" s="1218"/>
      <c r="BP1882" s="1218"/>
      <c r="BQ1882" s="547"/>
      <c r="BR1882" s="1433"/>
      <c r="BS1882" s="1583"/>
      <c r="BT1882" s="688"/>
      <c r="BU1882" s="621"/>
      <c r="BV1882" s="619"/>
      <c r="BW1882" s="619"/>
      <c r="BX1882" s="619"/>
      <c r="BZ1882" s="619"/>
      <c r="CA1882" s="619"/>
      <c r="CB1882" s="619"/>
      <c r="CC1882" s="619"/>
      <c r="CD1882" s="619"/>
      <c r="CE1882" s="619"/>
      <c r="CF1882" s="619"/>
      <c r="CG1882" s="619"/>
      <c r="CH1882" s="619"/>
      <c r="CI1882" s="619"/>
      <c r="CJ1882" s="619"/>
      <c r="CK1882" s="619"/>
      <c r="CL1882" s="619"/>
      <c r="CM1882" s="619"/>
      <c r="CN1882" s="619"/>
      <c r="CO1882" s="619"/>
      <c r="CP1882" s="619"/>
      <c r="CQ1882" s="619"/>
      <c r="CR1882" s="619"/>
      <c r="CS1882" s="619"/>
      <c r="CT1882" s="619"/>
      <c r="CU1882" s="619"/>
      <c r="CV1882" s="619"/>
      <c r="CW1882" s="619"/>
      <c r="CX1882" s="619"/>
      <c r="CY1882" s="619"/>
      <c r="CZ1882" s="619"/>
      <c r="DA1882" s="619"/>
      <c r="DB1882" s="619"/>
      <c r="DC1882" s="619"/>
      <c r="DD1882" s="619"/>
      <c r="DE1882" s="619"/>
      <c r="DF1882" s="619"/>
      <c r="DG1882" s="619"/>
      <c r="DH1882" s="619"/>
      <c r="DI1882" s="619"/>
      <c r="DJ1882" s="619"/>
      <c r="DK1882" s="619"/>
      <c r="DL1882" s="619"/>
      <c r="DM1882" s="619"/>
      <c r="DN1882" s="619"/>
      <c r="DO1882" s="619"/>
      <c r="DP1882" s="619"/>
      <c r="DQ1882" s="619"/>
      <c r="DR1882" s="619"/>
      <c r="DS1882" s="619"/>
      <c r="DT1882" s="619"/>
      <c r="DU1882" s="619"/>
      <c r="DV1882" s="619"/>
      <c r="DW1882" s="619"/>
      <c r="DX1882" s="619"/>
      <c r="DY1882" s="619"/>
      <c r="DZ1882" s="619"/>
      <c r="EA1882" s="619"/>
      <c r="EB1882" s="619"/>
      <c r="EC1882" s="619"/>
      <c r="ED1882" s="619"/>
      <c r="EE1882" s="619"/>
      <c r="EF1882" s="619"/>
      <c r="EG1882" s="619"/>
      <c r="EH1882" s="619"/>
      <c r="EI1882" s="619"/>
      <c r="EJ1882" s="619"/>
      <c r="EK1882" s="619"/>
      <c r="EL1882" s="619"/>
      <c r="EM1882" s="619"/>
      <c r="EN1882" s="619"/>
      <c r="EO1882" s="619"/>
      <c r="EP1882" s="619"/>
      <c r="EQ1882" s="619"/>
      <c r="ER1882" s="619"/>
      <c r="ES1882" s="619"/>
      <c r="ET1882" s="619"/>
      <c r="EU1882" s="619"/>
      <c r="EV1882" s="619"/>
      <c r="EW1882" s="619"/>
      <c r="EX1882" s="619"/>
      <c r="EY1882" s="619"/>
      <c r="EZ1882" s="619"/>
      <c r="FA1882" s="619"/>
      <c r="FB1882" s="619"/>
      <c r="FC1882" s="619"/>
      <c r="FD1882" s="619"/>
      <c r="FE1882" s="619"/>
      <c r="FF1882" s="619"/>
      <c r="FG1882" s="619"/>
      <c r="FH1882" s="619"/>
      <c r="FI1882" s="619"/>
      <c r="FJ1882" s="619"/>
      <c r="FK1882" s="619"/>
      <c r="FL1882" s="619"/>
      <c r="FM1882" s="619"/>
      <c r="FN1882" s="619"/>
      <c r="FO1882" s="619"/>
      <c r="FP1882" s="619"/>
      <c r="FQ1882" s="619"/>
      <c r="FR1882" s="619"/>
      <c r="FS1882" s="619"/>
      <c r="FT1882" s="619"/>
      <c r="FU1882" s="619"/>
      <c r="FV1882" s="619"/>
      <c r="FW1882" s="619"/>
      <c r="FX1882" s="619"/>
      <c r="FY1882" s="619"/>
      <c r="FZ1882" s="619"/>
      <c r="GA1882" s="619"/>
      <c r="GB1882" s="619"/>
      <c r="GC1882" s="619"/>
      <c r="GD1882" s="619"/>
      <c r="GE1882" s="619"/>
      <c r="GF1882" s="619"/>
      <c r="GG1882" s="619"/>
      <c r="GH1882" s="619"/>
      <c r="GI1882" s="619"/>
      <c r="GJ1882" s="619"/>
      <c r="GK1882" s="619"/>
      <c r="GL1882" s="619"/>
      <c r="GM1882" s="619"/>
      <c r="GN1882" s="619"/>
      <c r="GO1882" s="619"/>
      <c r="GP1882" s="619"/>
      <c r="GQ1882" s="619"/>
      <c r="GR1882" s="619"/>
      <c r="GS1882" s="619"/>
      <c r="GT1882" s="619"/>
      <c r="GU1882" s="619"/>
      <c r="GV1882" s="619"/>
      <c r="GW1882" s="619"/>
      <c r="GX1882" s="619"/>
      <c r="GY1882" s="619"/>
      <c r="GZ1882" s="619"/>
      <c r="HA1882" s="619"/>
      <c r="HB1882" s="619"/>
      <c r="HC1882" s="619"/>
      <c r="HD1882" s="619"/>
      <c r="HE1882" s="619"/>
      <c r="HF1882" s="619"/>
      <c r="HG1882" s="619"/>
      <c r="HH1882" s="619"/>
      <c r="HI1882" s="619"/>
      <c r="HJ1882" s="619"/>
      <c r="HK1882" s="619"/>
      <c r="HL1882" s="619"/>
      <c r="HM1882" s="619"/>
      <c r="HN1882" s="619"/>
      <c r="HO1882" s="619"/>
      <c r="HP1882" s="619"/>
      <c r="HQ1882" s="619"/>
      <c r="HR1882" s="619"/>
      <c r="HS1882" s="619"/>
      <c r="HT1882" s="619"/>
      <c r="HU1882" s="619"/>
      <c r="HV1882" s="619"/>
      <c r="HW1882" s="619"/>
      <c r="HX1882" s="619"/>
      <c r="HY1882" s="619"/>
      <c r="HZ1882" s="619"/>
      <c r="IA1882" s="619"/>
      <c r="IB1882" s="619"/>
      <c r="IC1882" s="619"/>
      <c r="ID1882" s="619"/>
      <c r="IE1882" s="619"/>
      <c r="IF1882" s="619"/>
      <c r="IG1882" s="619"/>
      <c r="IH1882" s="619"/>
      <c r="II1882" s="619"/>
      <c r="IJ1882" s="619"/>
      <c r="IK1882" s="619"/>
      <c r="IL1882" s="619"/>
      <c r="IM1882" s="619"/>
      <c r="IN1882" s="619"/>
      <c r="IO1882" s="619"/>
      <c r="IP1882" s="619"/>
      <c r="IQ1882" s="619"/>
      <c r="IR1882" s="619"/>
      <c r="IS1882" s="619"/>
      <c r="IT1882" s="619"/>
      <c r="IU1882" s="619"/>
      <c r="IV1882" s="619"/>
      <c r="IW1882" s="619"/>
    </row>
    <row r="1883" spans="1:257" s="607" customFormat="1" hidden="1">
      <c r="A1883" s="603"/>
      <c r="B1883" s="1033"/>
      <c r="C1883" s="1033"/>
      <c r="D1883" s="688"/>
      <c r="E1883" s="606"/>
      <c r="F1883" s="1582"/>
      <c r="G1883" s="621"/>
      <c r="H1883" s="608"/>
      <c r="I1883" s="609"/>
      <c r="J1883" s="610"/>
      <c r="K1883" s="611"/>
      <c r="L1883" s="611"/>
      <c r="M1883" s="611"/>
      <c r="N1883" s="611"/>
      <c r="O1883" s="1218"/>
      <c r="P1883" s="1218"/>
      <c r="Q1883" s="613"/>
      <c r="R1883" s="1218"/>
      <c r="S1883" s="1218"/>
      <c r="T1883" s="615"/>
      <c r="U1883" s="1218"/>
      <c r="V1883" s="1218"/>
      <c r="W1883" s="613"/>
      <c r="X1883" s="1218"/>
      <c r="Y1883" s="1218"/>
      <c r="Z1883" s="1218"/>
      <c r="AA1883" s="611"/>
      <c r="AB1883" s="1218"/>
      <c r="AC1883" s="1218"/>
      <c r="AD1883" s="613"/>
      <c r="AE1883" s="613"/>
      <c r="AF1883" s="1218"/>
      <c r="AG1883" s="1218"/>
      <c r="AH1883" s="1218"/>
      <c r="AI1883" s="611"/>
      <c r="AJ1883" s="1218"/>
      <c r="AK1883" s="1218"/>
      <c r="AL1883" s="1218"/>
      <c r="AM1883" s="613"/>
      <c r="AN1883" s="1218"/>
      <c r="AO1883" s="1218"/>
      <c r="AP1883" s="1218"/>
      <c r="AQ1883" s="613"/>
      <c r="AR1883" s="1218"/>
      <c r="AS1883" s="1218"/>
      <c r="AT1883" s="1218"/>
      <c r="AU1883" s="1219"/>
      <c r="AV1883" s="1218"/>
      <c r="AW1883" s="1218"/>
      <c r="AX1883" s="1218"/>
      <c r="AY1883" s="1218"/>
      <c r="AZ1883" s="1218"/>
      <c r="BA1883" s="1218"/>
      <c r="BB1883" s="1218"/>
      <c r="BC1883" s="613"/>
      <c r="BD1883" s="1218"/>
      <c r="BE1883" s="1218"/>
      <c r="BF1883" s="1218"/>
      <c r="BG1883" s="1218"/>
      <c r="BH1883" s="613"/>
      <c r="BI1883" s="1218"/>
      <c r="BJ1883" s="1218"/>
      <c r="BK1883" s="1218"/>
      <c r="BL1883" s="613"/>
      <c r="BM1883" s="611"/>
      <c r="BN1883" s="1218"/>
      <c r="BO1883" s="1218"/>
      <c r="BP1883" s="1218"/>
      <c r="BQ1883" s="547"/>
      <c r="BR1883" s="1433"/>
      <c r="BS1883" s="1583"/>
      <c r="BT1883" s="688"/>
      <c r="BU1883" s="621"/>
      <c r="BV1883" s="619"/>
      <c r="BW1883" s="619"/>
      <c r="BX1883" s="619"/>
      <c r="BZ1883" s="619"/>
      <c r="CA1883" s="619"/>
      <c r="CB1883" s="619"/>
      <c r="CC1883" s="619"/>
      <c r="CD1883" s="619"/>
      <c r="CE1883" s="619"/>
      <c r="CF1883" s="619"/>
      <c r="CG1883" s="619"/>
      <c r="CH1883" s="619"/>
      <c r="CI1883" s="619"/>
      <c r="CJ1883" s="619"/>
      <c r="CK1883" s="619"/>
      <c r="CL1883" s="619"/>
      <c r="CM1883" s="619"/>
      <c r="CN1883" s="619"/>
      <c r="CO1883" s="619"/>
      <c r="CP1883" s="619"/>
      <c r="CQ1883" s="619"/>
      <c r="CR1883" s="619"/>
      <c r="CS1883" s="619"/>
      <c r="CT1883" s="619"/>
      <c r="CU1883" s="619"/>
      <c r="CV1883" s="619"/>
      <c r="CW1883" s="619"/>
      <c r="CX1883" s="619"/>
      <c r="CY1883" s="619"/>
      <c r="CZ1883" s="619"/>
      <c r="DA1883" s="619"/>
      <c r="DB1883" s="619"/>
      <c r="DC1883" s="619"/>
      <c r="DD1883" s="619"/>
      <c r="DE1883" s="619"/>
      <c r="DF1883" s="619"/>
      <c r="DG1883" s="619"/>
      <c r="DH1883" s="619"/>
      <c r="DI1883" s="619"/>
      <c r="DJ1883" s="619"/>
      <c r="DK1883" s="619"/>
      <c r="DL1883" s="619"/>
      <c r="DM1883" s="619"/>
      <c r="DN1883" s="619"/>
      <c r="DO1883" s="619"/>
      <c r="DP1883" s="619"/>
      <c r="DQ1883" s="619"/>
      <c r="DR1883" s="619"/>
      <c r="DS1883" s="619"/>
      <c r="DT1883" s="619"/>
      <c r="DU1883" s="619"/>
      <c r="DV1883" s="619"/>
      <c r="DW1883" s="619"/>
      <c r="DX1883" s="619"/>
      <c r="DY1883" s="619"/>
      <c r="DZ1883" s="619"/>
      <c r="EA1883" s="619"/>
      <c r="EB1883" s="619"/>
      <c r="EC1883" s="619"/>
      <c r="ED1883" s="619"/>
      <c r="EE1883" s="619"/>
      <c r="EF1883" s="619"/>
      <c r="EG1883" s="619"/>
      <c r="EH1883" s="619"/>
      <c r="EI1883" s="619"/>
      <c r="EJ1883" s="619"/>
      <c r="EK1883" s="619"/>
      <c r="EL1883" s="619"/>
      <c r="EM1883" s="619"/>
      <c r="EN1883" s="619"/>
      <c r="EO1883" s="619"/>
      <c r="EP1883" s="619"/>
      <c r="EQ1883" s="619"/>
      <c r="ER1883" s="619"/>
      <c r="ES1883" s="619"/>
      <c r="ET1883" s="619"/>
      <c r="EU1883" s="619"/>
      <c r="EV1883" s="619"/>
      <c r="EW1883" s="619"/>
      <c r="EX1883" s="619"/>
      <c r="EY1883" s="619"/>
      <c r="EZ1883" s="619"/>
      <c r="FA1883" s="619"/>
      <c r="FB1883" s="619"/>
      <c r="FC1883" s="619"/>
      <c r="FD1883" s="619"/>
      <c r="FE1883" s="619"/>
      <c r="FF1883" s="619"/>
      <c r="FG1883" s="619"/>
      <c r="FH1883" s="619"/>
      <c r="FI1883" s="619"/>
      <c r="FJ1883" s="619"/>
      <c r="FK1883" s="619"/>
      <c r="FL1883" s="619"/>
      <c r="FM1883" s="619"/>
      <c r="FN1883" s="619"/>
      <c r="FO1883" s="619"/>
      <c r="FP1883" s="619"/>
      <c r="FQ1883" s="619"/>
      <c r="FR1883" s="619"/>
      <c r="FS1883" s="619"/>
      <c r="FT1883" s="619"/>
      <c r="FU1883" s="619"/>
      <c r="FV1883" s="619"/>
      <c r="FW1883" s="619"/>
      <c r="FX1883" s="619"/>
      <c r="FY1883" s="619"/>
      <c r="FZ1883" s="619"/>
      <c r="GA1883" s="619"/>
      <c r="GB1883" s="619"/>
      <c r="GC1883" s="619"/>
      <c r="GD1883" s="619"/>
      <c r="GE1883" s="619"/>
      <c r="GF1883" s="619"/>
      <c r="GG1883" s="619"/>
      <c r="GH1883" s="619"/>
      <c r="GI1883" s="619"/>
      <c r="GJ1883" s="619"/>
      <c r="GK1883" s="619"/>
      <c r="GL1883" s="619"/>
      <c r="GM1883" s="619"/>
      <c r="GN1883" s="619"/>
      <c r="GO1883" s="619"/>
      <c r="GP1883" s="619"/>
      <c r="GQ1883" s="619"/>
      <c r="GR1883" s="619"/>
      <c r="GS1883" s="619"/>
      <c r="GT1883" s="619"/>
      <c r="GU1883" s="619"/>
      <c r="GV1883" s="619"/>
      <c r="GW1883" s="619"/>
      <c r="GX1883" s="619"/>
      <c r="GY1883" s="619"/>
      <c r="GZ1883" s="619"/>
      <c r="HA1883" s="619"/>
      <c r="HB1883" s="619"/>
      <c r="HC1883" s="619"/>
      <c r="HD1883" s="619"/>
      <c r="HE1883" s="619"/>
      <c r="HF1883" s="619"/>
      <c r="HG1883" s="619"/>
      <c r="HH1883" s="619"/>
      <c r="HI1883" s="619"/>
      <c r="HJ1883" s="619"/>
      <c r="HK1883" s="619"/>
      <c r="HL1883" s="619"/>
      <c r="HM1883" s="619"/>
      <c r="HN1883" s="619"/>
      <c r="HO1883" s="619"/>
      <c r="HP1883" s="619"/>
      <c r="HQ1883" s="619"/>
      <c r="HR1883" s="619"/>
      <c r="HS1883" s="619"/>
      <c r="HT1883" s="619"/>
      <c r="HU1883" s="619"/>
      <c r="HV1883" s="619"/>
      <c r="HW1883" s="619"/>
      <c r="HX1883" s="619"/>
      <c r="HY1883" s="619"/>
      <c r="HZ1883" s="619"/>
      <c r="IA1883" s="619"/>
      <c r="IB1883" s="619"/>
      <c r="IC1883" s="619"/>
      <c r="ID1883" s="619"/>
      <c r="IE1883" s="619"/>
      <c r="IF1883" s="619"/>
      <c r="IG1883" s="619"/>
      <c r="IH1883" s="619"/>
      <c r="II1883" s="619"/>
      <c r="IJ1883" s="619"/>
      <c r="IK1883" s="619"/>
      <c r="IL1883" s="619"/>
      <c r="IM1883" s="619"/>
      <c r="IN1883" s="619"/>
      <c r="IO1883" s="619"/>
      <c r="IP1883" s="619"/>
      <c r="IQ1883" s="619"/>
      <c r="IR1883" s="619"/>
      <c r="IS1883" s="619"/>
      <c r="IT1883" s="619"/>
      <c r="IU1883" s="619"/>
      <c r="IV1883" s="619"/>
      <c r="IW1883" s="619"/>
    </row>
    <row r="1884" spans="1:257" s="607" customFormat="1" hidden="1">
      <c r="A1884" s="603"/>
      <c r="B1884" s="1024"/>
      <c r="C1884" s="1024"/>
      <c r="D1884" s="605"/>
      <c r="E1884" s="605"/>
      <c r="F1884" s="620"/>
      <c r="G1884" s="621"/>
      <c r="H1884" s="608"/>
      <c r="I1884" s="609"/>
      <c r="J1884" s="610"/>
      <c r="K1884" s="611"/>
      <c r="L1884" s="611"/>
      <c r="M1884" s="611"/>
      <c r="N1884" s="611"/>
      <c r="O1884" s="613"/>
      <c r="P1884" s="613"/>
      <c r="Q1884" s="613"/>
      <c r="R1884" s="613"/>
      <c r="S1884" s="613"/>
      <c r="T1884" s="615"/>
      <c r="U1884" s="613"/>
      <c r="V1884" s="613"/>
      <c r="W1884" s="613"/>
      <c r="X1884" s="613"/>
      <c r="Y1884" s="613"/>
      <c r="Z1884" s="613"/>
      <c r="AA1884" s="611"/>
      <c r="AB1884" s="613"/>
      <c r="AC1884" s="613"/>
      <c r="AD1884" s="613"/>
      <c r="AE1884" s="613"/>
      <c r="AF1884" s="613"/>
      <c r="AG1884" s="613"/>
      <c r="AH1884" s="613"/>
      <c r="AI1884" s="611"/>
      <c r="AJ1884" s="613"/>
      <c r="AK1884" s="613"/>
      <c r="AL1884" s="613"/>
      <c r="AM1884" s="613"/>
      <c r="AN1884" s="613"/>
      <c r="AO1884" s="613"/>
      <c r="AP1884" s="613"/>
      <c r="AQ1884" s="613"/>
      <c r="AR1884" s="613"/>
      <c r="AS1884" s="613"/>
      <c r="AT1884" s="613"/>
      <c r="AU1884" s="830"/>
      <c r="AV1884" s="613"/>
      <c r="AW1884" s="613"/>
      <c r="AX1884" s="613"/>
      <c r="AY1884" s="613"/>
      <c r="AZ1884" s="613"/>
      <c r="BA1884" s="613"/>
      <c r="BB1884" s="613"/>
      <c r="BC1884" s="613"/>
      <c r="BD1884" s="613"/>
      <c r="BE1884" s="613"/>
      <c r="BF1884" s="613"/>
      <c r="BG1884" s="613"/>
      <c r="BH1884" s="613"/>
      <c r="BI1884" s="613"/>
      <c r="BJ1884" s="613"/>
      <c r="BK1884" s="613"/>
      <c r="BL1884" s="613"/>
      <c r="BM1884" s="611"/>
      <c r="BN1884" s="613"/>
      <c r="BO1884" s="613"/>
      <c r="BP1884" s="613"/>
      <c r="BQ1884" s="547"/>
      <c r="BR1884" s="622"/>
      <c r="BS1884" s="1026"/>
      <c r="BT1884" s="605"/>
      <c r="BU1884" s="621"/>
      <c r="BV1884" s="619"/>
      <c r="BW1884" s="619"/>
      <c r="BX1884" s="619"/>
      <c r="BZ1884" s="619"/>
      <c r="CA1884" s="619"/>
      <c r="CB1884" s="619"/>
      <c r="CC1884" s="619"/>
      <c r="CD1884" s="619"/>
      <c r="CE1884" s="619"/>
      <c r="CF1884" s="619"/>
      <c r="CG1884" s="619"/>
      <c r="CH1884" s="619"/>
      <c r="CI1884" s="619"/>
      <c r="CJ1884" s="619"/>
      <c r="CK1884" s="619"/>
      <c r="CL1884" s="619"/>
      <c r="CM1884" s="619"/>
      <c r="CN1884" s="619"/>
      <c r="CO1884" s="619"/>
      <c r="CP1884" s="619"/>
      <c r="CQ1884" s="619"/>
      <c r="CR1884" s="619"/>
      <c r="CS1884" s="619"/>
      <c r="CT1884" s="619"/>
      <c r="CU1884" s="619"/>
      <c r="CV1884" s="619"/>
      <c r="CW1884" s="619"/>
      <c r="CX1884" s="619"/>
      <c r="CY1884" s="619"/>
      <c r="CZ1884" s="619"/>
      <c r="DA1884" s="619"/>
      <c r="DB1884" s="619"/>
      <c r="DC1884" s="619"/>
      <c r="DD1884" s="619"/>
      <c r="DE1884" s="619"/>
      <c r="DF1884" s="619"/>
      <c r="DG1884" s="619"/>
      <c r="DH1884" s="619"/>
      <c r="DI1884" s="619"/>
      <c r="DJ1884" s="619"/>
      <c r="DK1884" s="619"/>
      <c r="DL1884" s="619"/>
      <c r="DM1884" s="619"/>
      <c r="DN1884" s="619"/>
      <c r="DO1884" s="619"/>
      <c r="DP1884" s="619"/>
      <c r="DQ1884" s="619"/>
      <c r="DR1884" s="619"/>
      <c r="DS1884" s="619"/>
      <c r="DT1884" s="619"/>
      <c r="DU1884" s="619"/>
      <c r="DV1884" s="619"/>
      <c r="DW1884" s="619"/>
      <c r="DX1884" s="619"/>
      <c r="DY1884" s="619"/>
      <c r="DZ1884" s="619"/>
      <c r="EA1884" s="619"/>
      <c r="EB1884" s="619"/>
      <c r="EC1884" s="619"/>
      <c r="ED1884" s="619"/>
      <c r="EE1884" s="619"/>
      <c r="EF1884" s="619"/>
      <c r="EG1884" s="619"/>
      <c r="EH1884" s="619"/>
      <c r="EI1884" s="619"/>
      <c r="EJ1884" s="619"/>
      <c r="EK1884" s="619"/>
      <c r="EL1884" s="619"/>
      <c r="EM1884" s="619"/>
      <c r="EN1884" s="619"/>
      <c r="EO1884" s="619"/>
      <c r="EP1884" s="619"/>
      <c r="EQ1884" s="619"/>
      <c r="ER1884" s="619"/>
      <c r="ES1884" s="619"/>
      <c r="ET1884" s="619"/>
      <c r="EU1884" s="619"/>
      <c r="EV1884" s="619"/>
      <c r="EW1884" s="619"/>
      <c r="EX1884" s="619"/>
      <c r="EY1884" s="619"/>
      <c r="EZ1884" s="619"/>
      <c r="FA1884" s="619"/>
      <c r="FB1884" s="619"/>
      <c r="FC1884" s="619"/>
      <c r="FD1884" s="619"/>
      <c r="FE1884" s="619"/>
      <c r="FF1884" s="619"/>
      <c r="FG1884" s="619"/>
      <c r="FH1884" s="619"/>
      <c r="FI1884" s="619"/>
      <c r="FJ1884" s="619"/>
      <c r="FK1884" s="619"/>
      <c r="FL1884" s="619"/>
      <c r="FM1884" s="619"/>
      <c r="FN1884" s="619"/>
      <c r="FO1884" s="619"/>
      <c r="FP1884" s="619"/>
      <c r="FQ1884" s="619"/>
      <c r="FR1884" s="619"/>
      <c r="FS1884" s="619"/>
      <c r="FT1884" s="619"/>
      <c r="FU1884" s="619"/>
      <c r="FV1884" s="619"/>
      <c r="FW1884" s="619"/>
      <c r="FX1884" s="619"/>
      <c r="FY1884" s="619"/>
      <c r="FZ1884" s="619"/>
      <c r="GA1884" s="619"/>
      <c r="GB1884" s="619"/>
      <c r="GC1884" s="619"/>
      <c r="GD1884" s="619"/>
      <c r="GE1884" s="619"/>
      <c r="GF1884" s="619"/>
      <c r="GG1884" s="619"/>
      <c r="GH1884" s="619"/>
      <c r="GI1884" s="619"/>
      <c r="GJ1884" s="619"/>
      <c r="GK1884" s="619"/>
      <c r="GL1884" s="619"/>
      <c r="GM1884" s="619"/>
      <c r="GN1884" s="619"/>
      <c r="GO1884" s="619"/>
      <c r="GP1884" s="619"/>
      <c r="GQ1884" s="619"/>
      <c r="GR1884" s="619"/>
      <c r="GS1884" s="619"/>
      <c r="GT1884" s="619"/>
      <c r="GU1884" s="619"/>
      <c r="GV1884" s="619"/>
      <c r="GW1884" s="619"/>
      <c r="GX1884" s="619"/>
      <c r="GY1884" s="619"/>
      <c r="GZ1884" s="619"/>
      <c r="HA1884" s="619"/>
      <c r="HB1884" s="619"/>
      <c r="HC1884" s="619"/>
      <c r="HD1884" s="619"/>
      <c r="HE1884" s="619"/>
      <c r="HF1884" s="619"/>
      <c r="HG1884" s="619"/>
      <c r="HH1884" s="619"/>
      <c r="HI1884" s="619"/>
      <c r="HJ1884" s="619"/>
      <c r="HK1884" s="619"/>
      <c r="HL1884" s="619"/>
      <c r="HM1884" s="619"/>
      <c r="HN1884" s="619"/>
      <c r="HO1884" s="619"/>
      <c r="HP1884" s="619"/>
      <c r="HQ1884" s="619"/>
      <c r="HR1884" s="619"/>
      <c r="HS1884" s="619"/>
      <c r="HT1884" s="619"/>
      <c r="HU1884" s="619"/>
      <c r="HV1884" s="619"/>
      <c r="HW1884" s="619"/>
      <c r="HX1884" s="619"/>
      <c r="HY1884" s="619"/>
      <c r="HZ1884" s="619"/>
      <c r="IA1884" s="619"/>
      <c r="IB1884" s="619"/>
      <c r="IC1884" s="619"/>
      <c r="ID1884" s="619"/>
      <c r="IE1884" s="619"/>
      <c r="IF1884" s="619"/>
      <c r="IG1884" s="619"/>
      <c r="IH1884" s="619"/>
      <c r="II1884" s="619"/>
      <c r="IJ1884" s="619"/>
      <c r="IK1884" s="619"/>
      <c r="IL1884" s="619"/>
      <c r="IM1884" s="619"/>
      <c r="IN1884" s="619"/>
      <c r="IO1884" s="619"/>
      <c r="IP1884" s="619"/>
      <c r="IQ1884" s="619"/>
      <c r="IR1884" s="619"/>
      <c r="IS1884" s="619"/>
      <c r="IT1884" s="619"/>
      <c r="IU1884" s="619"/>
      <c r="IV1884" s="619"/>
      <c r="IW1884" s="619"/>
    </row>
    <row r="1885" spans="1:257" s="607" customFormat="1" hidden="1">
      <c r="A1885" s="603"/>
      <c r="B1885" s="634"/>
      <c r="C1885" s="634"/>
      <c r="D1885" s="605"/>
      <c r="E1885" s="605"/>
      <c r="F1885" s="620"/>
      <c r="G1885" s="621"/>
      <c r="H1885" s="608"/>
      <c r="I1885" s="609"/>
      <c r="J1885" s="610"/>
      <c r="K1885" s="611"/>
      <c r="L1885" s="611"/>
      <c r="M1885" s="611"/>
      <c r="N1885" s="611"/>
      <c r="O1885" s="613"/>
      <c r="P1885" s="613"/>
      <c r="Q1885" s="613"/>
      <c r="R1885" s="613"/>
      <c r="S1885" s="613"/>
      <c r="T1885" s="615"/>
      <c r="U1885" s="613"/>
      <c r="V1885" s="613"/>
      <c r="W1885" s="613"/>
      <c r="X1885" s="613"/>
      <c r="Y1885" s="613"/>
      <c r="Z1885" s="613"/>
      <c r="AA1885" s="611"/>
      <c r="AB1885" s="613"/>
      <c r="AC1885" s="613"/>
      <c r="AD1885" s="613"/>
      <c r="AE1885" s="613"/>
      <c r="AF1885" s="613"/>
      <c r="AG1885" s="613"/>
      <c r="AH1885" s="613"/>
      <c r="AI1885" s="611"/>
      <c r="AJ1885" s="613"/>
      <c r="AK1885" s="613"/>
      <c r="AL1885" s="613"/>
      <c r="AM1885" s="613"/>
      <c r="AN1885" s="613"/>
      <c r="AO1885" s="613"/>
      <c r="AP1885" s="613"/>
      <c r="AQ1885" s="613"/>
      <c r="AR1885" s="613"/>
      <c r="AS1885" s="613"/>
      <c r="AT1885" s="613"/>
      <c r="AU1885" s="830"/>
      <c r="AV1885" s="613"/>
      <c r="AW1885" s="613"/>
      <c r="AX1885" s="613"/>
      <c r="AY1885" s="613"/>
      <c r="AZ1885" s="613"/>
      <c r="BA1885" s="613"/>
      <c r="BB1885" s="613"/>
      <c r="BC1885" s="613"/>
      <c r="BD1885" s="613"/>
      <c r="BE1885" s="613"/>
      <c r="BF1885" s="613"/>
      <c r="BG1885" s="613"/>
      <c r="BH1885" s="613"/>
      <c r="BI1885" s="613"/>
      <c r="BJ1885" s="613"/>
      <c r="BK1885" s="613"/>
      <c r="BL1885" s="613"/>
      <c r="BM1885" s="611"/>
      <c r="BN1885" s="613"/>
      <c r="BO1885" s="613"/>
      <c r="BP1885" s="613"/>
      <c r="BQ1885" s="547"/>
      <c r="BR1885" s="622"/>
      <c r="BS1885" s="617"/>
      <c r="BT1885" s="605"/>
      <c r="BU1885" s="621"/>
      <c r="BV1885" s="619"/>
      <c r="BW1885" s="619"/>
      <c r="BX1885" s="619"/>
      <c r="BZ1885" s="619"/>
      <c r="CA1885" s="619"/>
      <c r="CB1885" s="619"/>
      <c r="CC1885" s="619"/>
      <c r="CD1885" s="619"/>
      <c r="CE1885" s="619"/>
      <c r="CF1885" s="619"/>
      <c r="CG1885" s="619"/>
      <c r="CH1885" s="619"/>
      <c r="CI1885" s="619"/>
      <c r="CJ1885" s="619"/>
      <c r="CK1885" s="619"/>
      <c r="CL1885" s="619"/>
      <c r="CM1885" s="619"/>
      <c r="CN1885" s="619"/>
      <c r="CO1885" s="619"/>
      <c r="CP1885" s="619"/>
      <c r="CQ1885" s="619"/>
      <c r="CR1885" s="619"/>
      <c r="CS1885" s="619"/>
      <c r="CT1885" s="619"/>
      <c r="CU1885" s="619"/>
      <c r="CV1885" s="619"/>
      <c r="CW1885" s="619"/>
      <c r="CX1885" s="619"/>
      <c r="CY1885" s="619"/>
      <c r="CZ1885" s="619"/>
      <c r="DA1885" s="619"/>
      <c r="DB1885" s="619"/>
      <c r="DC1885" s="619"/>
      <c r="DD1885" s="619"/>
      <c r="DE1885" s="619"/>
      <c r="DF1885" s="619"/>
      <c r="DG1885" s="619"/>
      <c r="DH1885" s="619"/>
      <c r="DI1885" s="619"/>
      <c r="DJ1885" s="619"/>
      <c r="DK1885" s="619"/>
      <c r="DL1885" s="619"/>
      <c r="DM1885" s="619"/>
      <c r="DN1885" s="619"/>
      <c r="DO1885" s="619"/>
      <c r="DP1885" s="619"/>
      <c r="DQ1885" s="619"/>
      <c r="DR1885" s="619"/>
      <c r="DS1885" s="619"/>
      <c r="DT1885" s="619"/>
      <c r="DU1885" s="619"/>
      <c r="DV1885" s="619"/>
      <c r="DW1885" s="619"/>
      <c r="DX1885" s="619"/>
      <c r="DY1885" s="619"/>
      <c r="DZ1885" s="619"/>
      <c r="EA1885" s="619"/>
      <c r="EB1885" s="619"/>
      <c r="EC1885" s="619"/>
      <c r="ED1885" s="619"/>
      <c r="EE1885" s="619"/>
      <c r="EF1885" s="619"/>
      <c r="EG1885" s="619"/>
      <c r="EH1885" s="619"/>
      <c r="EI1885" s="619"/>
      <c r="EJ1885" s="619"/>
      <c r="EK1885" s="619"/>
      <c r="EL1885" s="619"/>
      <c r="EM1885" s="619"/>
      <c r="EN1885" s="619"/>
      <c r="EO1885" s="619"/>
      <c r="EP1885" s="619"/>
      <c r="EQ1885" s="619"/>
      <c r="ER1885" s="619"/>
      <c r="ES1885" s="619"/>
      <c r="ET1885" s="619"/>
      <c r="EU1885" s="619"/>
      <c r="EV1885" s="619"/>
      <c r="EW1885" s="619"/>
      <c r="EX1885" s="619"/>
      <c r="EY1885" s="619"/>
      <c r="EZ1885" s="619"/>
      <c r="FA1885" s="619"/>
      <c r="FB1885" s="619"/>
      <c r="FC1885" s="619"/>
      <c r="FD1885" s="619"/>
      <c r="FE1885" s="619"/>
      <c r="FF1885" s="619"/>
      <c r="FG1885" s="619"/>
      <c r="FH1885" s="619"/>
      <c r="FI1885" s="619"/>
      <c r="FJ1885" s="619"/>
      <c r="FK1885" s="619"/>
      <c r="FL1885" s="619"/>
      <c r="FM1885" s="619"/>
      <c r="FN1885" s="619"/>
      <c r="FO1885" s="619"/>
      <c r="FP1885" s="619"/>
      <c r="FQ1885" s="619"/>
      <c r="FR1885" s="619"/>
      <c r="FS1885" s="619"/>
      <c r="FT1885" s="619"/>
      <c r="FU1885" s="619"/>
      <c r="FV1885" s="619"/>
      <c r="FW1885" s="619"/>
      <c r="FX1885" s="619"/>
      <c r="FY1885" s="619"/>
      <c r="FZ1885" s="619"/>
      <c r="GA1885" s="619"/>
      <c r="GB1885" s="619"/>
      <c r="GC1885" s="619"/>
      <c r="GD1885" s="619"/>
      <c r="GE1885" s="619"/>
      <c r="GF1885" s="619"/>
      <c r="GG1885" s="619"/>
      <c r="GH1885" s="619"/>
      <c r="GI1885" s="619"/>
      <c r="GJ1885" s="619"/>
      <c r="GK1885" s="619"/>
      <c r="GL1885" s="619"/>
      <c r="GM1885" s="619"/>
      <c r="GN1885" s="619"/>
      <c r="GO1885" s="619"/>
      <c r="GP1885" s="619"/>
      <c r="GQ1885" s="619"/>
      <c r="GR1885" s="619"/>
      <c r="GS1885" s="619"/>
      <c r="GT1885" s="619"/>
      <c r="GU1885" s="619"/>
      <c r="GV1885" s="619"/>
      <c r="GW1885" s="619"/>
      <c r="GX1885" s="619"/>
      <c r="GY1885" s="619"/>
      <c r="GZ1885" s="619"/>
      <c r="HA1885" s="619"/>
      <c r="HB1885" s="619"/>
      <c r="HC1885" s="619"/>
      <c r="HD1885" s="619"/>
      <c r="HE1885" s="619"/>
      <c r="HF1885" s="619"/>
      <c r="HG1885" s="619"/>
      <c r="HH1885" s="619"/>
      <c r="HI1885" s="619"/>
      <c r="HJ1885" s="619"/>
      <c r="HK1885" s="619"/>
      <c r="HL1885" s="619"/>
      <c r="HM1885" s="619"/>
      <c r="HN1885" s="619"/>
      <c r="HO1885" s="619"/>
      <c r="HP1885" s="619"/>
      <c r="HQ1885" s="619"/>
      <c r="HR1885" s="619"/>
      <c r="HS1885" s="619"/>
      <c r="HT1885" s="619"/>
      <c r="HU1885" s="619"/>
      <c r="HV1885" s="619"/>
      <c r="HW1885" s="619"/>
      <c r="HX1885" s="619"/>
      <c r="HY1885" s="619"/>
      <c r="HZ1885" s="619"/>
      <c r="IA1885" s="619"/>
      <c r="IB1885" s="619"/>
      <c r="IC1885" s="619"/>
      <c r="ID1885" s="619"/>
      <c r="IE1885" s="619"/>
      <c r="IF1885" s="619"/>
      <c r="IG1885" s="619"/>
      <c r="IH1885" s="619"/>
      <c r="II1885" s="619"/>
      <c r="IJ1885" s="619"/>
      <c r="IK1885" s="619"/>
      <c r="IL1885" s="619"/>
      <c r="IM1885" s="619"/>
      <c r="IN1885" s="619"/>
      <c r="IO1885" s="619"/>
      <c r="IP1885" s="619"/>
      <c r="IQ1885" s="619"/>
      <c r="IR1885" s="619"/>
      <c r="IS1885" s="619"/>
      <c r="IT1885" s="619"/>
      <c r="IU1885" s="619"/>
      <c r="IV1885" s="619"/>
      <c r="IW1885" s="619"/>
    </row>
    <row r="1886" spans="1:257" s="607" customFormat="1" hidden="1">
      <c r="A1886" s="603"/>
      <c r="B1886" s="1033"/>
      <c r="C1886" s="1033"/>
      <c r="D1886" s="688"/>
      <c r="E1886" s="606"/>
      <c r="F1886" s="1581"/>
      <c r="G1886" s="621"/>
      <c r="H1886" s="608"/>
      <c r="I1886" s="609"/>
      <c r="J1886" s="610"/>
      <c r="K1886" s="611"/>
      <c r="L1886" s="611"/>
      <c r="M1886" s="611"/>
      <c r="N1886" s="611"/>
      <c r="O1886" s="1218"/>
      <c r="P1886" s="1218"/>
      <c r="Q1886" s="613"/>
      <c r="R1886" s="1218"/>
      <c r="S1886" s="1218"/>
      <c r="T1886" s="615"/>
      <c r="U1886" s="1218"/>
      <c r="V1886" s="1218"/>
      <c r="W1886" s="613"/>
      <c r="X1886" s="1218"/>
      <c r="Y1886" s="1218"/>
      <c r="Z1886" s="1218"/>
      <c r="AA1886" s="611"/>
      <c r="AB1886" s="1218"/>
      <c r="AC1886" s="1218"/>
      <c r="AD1886" s="613"/>
      <c r="AE1886" s="613"/>
      <c r="AF1886" s="1218"/>
      <c r="AG1886" s="1218"/>
      <c r="AH1886" s="1218"/>
      <c r="AI1886" s="611"/>
      <c r="AJ1886" s="1218"/>
      <c r="AK1886" s="1218"/>
      <c r="AL1886" s="1218"/>
      <c r="AM1886" s="613"/>
      <c r="AN1886" s="1218"/>
      <c r="AO1886" s="1218"/>
      <c r="AP1886" s="1218"/>
      <c r="AQ1886" s="613"/>
      <c r="AR1886" s="1218"/>
      <c r="AS1886" s="1218"/>
      <c r="AT1886" s="1218"/>
      <c r="AU1886" s="1219"/>
      <c r="AV1886" s="1218"/>
      <c r="AW1886" s="1218"/>
      <c r="AX1886" s="1218"/>
      <c r="AY1886" s="1218"/>
      <c r="AZ1886" s="1218"/>
      <c r="BA1886" s="1218"/>
      <c r="BB1886" s="1218"/>
      <c r="BC1886" s="613"/>
      <c r="BD1886" s="1218"/>
      <c r="BE1886" s="1218"/>
      <c r="BF1886" s="1218"/>
      <c r="BG1886" s="1218"/>
      <c r="BH1886" s="613"/>
      <c r="BI1886" s="1218"/>
      <c r="BJ1886" s="1218"/>
      <c r="BK1886" s="1218"/>
      <c r="BL1886" s="613"/>
      <c r="BM1886" s="611"/>
      <c r="BN1886" s="1218"/>
      <c r="BO1886" s="1218"/>
      <c r="BP1886" s="1218"/>
      <c r="BQ1886" s="547"/>
      <c r="BR1886" s="688"/>
      <c r="BS1886" s="1022"/>
      <c r="BT1886" s="688"/>
      <c r="BU1886" s="621"/>
      <c r="BV1886" s="619"/>
      <c r="BW1886" s="619"/>
      <c r="BX1886" s="619"/>
      <c r="BZ1886" s="619"/>
      <c r="CA1886" s="619"/>
      <c r="CB1886" s="619"/>
      <c r="CC1886" s="619"/>
      <c r="CD1886" s="619"/>
      <c r="CE1886" s="619"/>
      <c r="CF1886" s="619"/>
      <c r="CG1886" s="619"/>
      <c r="CH1886" s="619"/>
      <c r="CI1886" s="619"/>
      <c r="CJ1886" s="619"/>
      <c r="CK1886" s="619"/>
      <c r="CL1886" s="619"/>
      <c r="CM1886" s="619"/>
      <c r="CN1886" s="619"/>
      <c r="CO1886" s="619"/>
      <c r="CP1886" s="619"/>
      <c r="CQ1886" s="619"/>
      <c r="CR1886" s="619"/>
      <c r="CS1886" s="619"/>
      <c r="CT1886" s="619"/>
      <c r="CU1886" s="619"/>
      <c r="CV1886" s="619"/>
      <c r="CW1886" s="619"/>
      <c r="CX1886" s="619"/>
      <c r="CY1886" s="619"/>
      <c r="CZ1886" s="619"/>
      <c r="DA1886" s="619"/>
      <c r="DB1886" s="619"/>
      <c r="DC1886" s="619"/>
      <c r="DD1886" s="619"/>
      <c r="DE1886" s="619"/>
      <c r="DF1886" s="619"/>
      <c r="DG1886" s="619"/>
      <c r="DH1886" s="619"/>
      <c r="DI1886" s="619"/>
      <c r="DJ1886" s="619"/>
      <c r="DK1886" s="619"/>
      <c r="DL1886" s="619"/>
      <c r="DM1886" s="619"/>
      <c r="DN1886" s="619"/>
      <c r="DO1886" s="619"/>
      <c r="DP1886" s="619"/>
      <c r="DQ1886" s="619"/>
      <c r="DR1886" s="619"/>
      <c r="DS1886" s="619"/>
      <c r="DT1886" s="619"/>
      <c r="DU1886" s="619"/>
      <c r="DV1886" s="619"/>
      <c r="DW1886" s="619"/>
      <c r="DX1886" s="619"/>
      <c r="DY1886" s="619"/>
      <c r="DZ1886" s="619"/>
      <c r="EA1886" s="619"/>
      <c r="EB1886" s="619"/>
      <c r="EC1886" s="619"/>
      <c r="ED1886" s="619"/>
      <c r="EE1886" s="619"/>
      <c r="EF1886" s="619"/>
      <c r="EG1886" s="619"/>
      <c r="EH1886" s="619"/>
      <c r="EI1886" s="619"/>
      <c r="EJ1886" s="619"/>
      <c r="EK1886" s="619"/>
      <c r="EL1886" s="619"/>
      <c r="EM1886" s="619"/>
      <c r="EN1886" s="619"/>
      <c r="EO1886" s="619"/>
      <c r="EP1886" s="619"/>
      <c r="EQ1886" s="619"/>
      <c r="ER1886" s="619"/>
      <c r="ES1886" s="619"/>
      <c r="ET1886" s="619"/>
      <c r="EU1886" s="619"/>
      <c r="EV1886" s="619"/>
      <c r="EW1886" s="619"/>
      <c r="EX1886" s="619"/>
      <c r="EY1886" s="619"/>
      <c r="EZ1886" s="619"/>
      <c r="FA1886" s="619"/>
      <c r="FB1886" s="619"/>
      <c r="FC1886" s="619"/>
      <c r="FD1886" s="619"/>
      <c r="FE1886" s="619"/>
      <c r="FF1886" s="619"/>
      <c r="FG1886" s="619"/>
      <c r="FH1886" s="619"/>
      <c r="FI1886" s="619"/>
      <c r="FJ1886" s="619"/>
      <c r="FK1886" s="619"/>
      <c r="FL1886" s="619"/>
      <c r="FM1886" s="619"/>
      <c r="FN1886" s="619"/>
      <c r="FO1886" s="619"/>
      <c r="FP1886" s="619"/>
      <c r="FQ1886" s="619"/>
      <c r="FR1886" s="619"/>
      <c r="FS1886" s="619"/>
      <c r="FT1886" s="619"/>
      <c r="FU1886" s="619"/>
      <c r="FV1886" s="619"/>
      <c r="FW1886" s="619"/>
      <c r="FX1886" s="619"/>
      <c r="FY1886" s="619"/>
      <c r="FZ1886" s="619"/>
      <c r="GA1886" s="619"/>
      <c r="GB1886" s="619"/>
      <c r="GC1886" s="619"/>
      <c r="GD1886" s="619"/>
      <c r="GE1886" s="619"/>
      <c r="GF1886" s="619"/>
      <c r="GG1886" s="619"/>
      <c r="GH1886" s="619"/>
      <c r="GI1886" s="619"/>
      <c r="GJ1886" s="619"/>
      <c r="GK1886" s="619"/>
      <c r="GL1886" s="619"/>
      <c r="GM1886" s="619"/>
      <c r="GN1886" s="619"/>
      <c r="GO1886" s="619"/>
      <c r="GP1886" s="619"/>
      <c r="GQ1886" s="619"/>
      <c r="GR1886" s="619"/>
      <c r="GS1886" s="619"/>
      <c r="GT1886" s="619"/>
      <c r="GU1886" s="619"/>
      <c r="GV1886" s="619"/>
      <c r="GW1886" s="619"/>
      <c r="GX1886" s="619"/>
      <c r="GY1886" s="619"/>
      <c r="GZ1886" s="619"/>
      <c r="HA1886" s="619"/>
      <c r="HB1886" s="619"/>
      <c r="HC1886" s="619"/>
      <c r="HD1886" s="619"/>
      <c r="HE1886" s="619"/>
      <c r="HF1886" s="619"/>
      <c r="HG1886" s="619"/>
      <c r="HH1886" s="619"/>
      <c r="HI1886" s="619"/>
      <c r="HJ1886" s="619"/>
      <c r="HK1886" s="619"/>
      <c r="HL1886" s="619"/>
      <c r="HM1886" s="619"/>
      <c r="HN1886" s="619"/>
      <c r="HO1886" s="619"/>
      <c r="HP1886" s="619"/>
      <c r="HQ1886" s="619"/>
      <c r="HR1886" s="619"/>
      <c r="HS1886" s="619"/>
      <c r="HT1886" s="619"/>
      <c r="HU1886" s="619"/>
      <c r="HV1886" s="619"/>
      <c r="HW1886" s="619"/>
      <c r="HX1886" s="619"/>
      <c r="HY1886" s="619"/>
      <c r="HZ1886" s="619"/>
      <c r="IA1886" s="619"/>
      <c r="IB1886" s="619"/>
      <c r="IC1886" s="619"/>
      <c r="ID1886" s="619"/>
      <c r="IE1886" s="619"/>
      <c r="IF1886" s="619"/>
      <c r="IG1886" s="619"/>
      <c r="IH1886" s="619"/>
      <c r="II1886" s="619"/>
      <c r="IJ1886" s="619"/>
      <c r="IK1886" s="619"/>
      <c r="IL1886" s="619"/>
      <c r="IM1886" s="619"/>
      <c r="IN1886" s="619"/>
      <c r="IO1886" s="619"/>
      <c r="IP1886" s="619"/>
      <c r="IQ1886" s="619"/>
      <c r="IR1886" s="619"/>
      <c r="IS1886" s="619"/>
      <c r="IT1886" s="619"/>
      <c r="IU1886" s="619"/>
      <c r="IV1886" s="619"/>
      <c r="IW1886" s="619"/>
    </row>
    <row r="1887" spans="1:257" s="607" customFormat="1" hidden="1">
      <c r="A1887" s="603"/>
      <c r="B1887" s="634"/>
      <c r="C1887" s="634"/>
      <c r="D1887" s="688"/>
      <c r="E1887" s="606"/>
      <c r="F1887" s="1029"/>
      <c r="G1887" s="621"/>
      <c r="H1887" s="608"/>
      <c r="I1887" s="609"/>
      <c r="J1887" s="610"/>
      <c r="K1887" s="611"/>
      <c r="L1887" s="611"/>
      <c r="M1887" s="611"/>
      <c r="N1887" s="611"/>
      <c r="O1887" s="1218"/>
      <c r="P1887" s="1218"/>
      <c r="Q1887" s="613"/>
      <c r="R1887" s="1218"/>
      <c r="S1887" s="1218"/>
      <c r="T1887" s="615"/>
      <c r="U1887" s="1218"/>
      <c r="V1887" s="1218"/>
      <c r="W1887" s="613"/>
      <c r="X1887" s="1218"/>
      <c r="Y1887" s="1218"/>
      <c r="Z1887" s="1218"/>
      <c r="AA1887" s="611"/>
      <c r="AB1887" s="1218"/>
      <c r="AC1887" s="1218"/>
      <c r="AD1887" s="613"/>
      <c r="AE1887" s="613"/>
      <c r="AF1887" s="1218"/>
      <c r="AG1887" s="1218"/>
      <c r="AH1887" s="1218"/>
      <c r="AI1887" s="611"/>
      <c r="AJ1887" s="1218"/>
      <c r="AK1887" s="1218"/>
      <c r="AL1887" s="1218"/>
      <c r="AM1887" s="613"/>
      <c r="AN1887" s="1218"/>
      <c r="AO1887" s="1218"/>
      <c r="AP1887" s="1218"/>
      <c r="AQ1887" s="613"/>
      <c r="AR1887" s="1218"/>
      <c r="AS1887" s="1218"/>
      <c r="AT1887" s="1218"/>
      <c r="AU1887" s="1219"/>
      <c r="AV1887" s="1218"/>
      <c r="AW1887" s="1218"/>
      <c r="AX1887" s="1218"/>
      <c r="AY1887" s="1218"/>
      <c r="AZ1887" s="1218"/>
      <c r="BA1887" s="1218"/>
      <c r="BB1887" s="1218"/>
      <c r="BC1887" s="613"/>
      <c r="BD1887" s="1218"/>
      <c r="BE1887" s="1218"/>
      <c r="BF1887" s="1218"/>
      <c r="BG1887" s="1218"/>
      <c r="BH1887" s="613"/>
      <c r="BI1887" s="1218"/>
      <c r="BJ1887" s="1218"/>
      <c r="BK1887" s="1218"/>
      <c r="BL1887" s="613"/>
      <c r="BM1887" s="611"/>
      <c r="BN1887" s="1218"/>
      <c r="BO1887" s="1218"/>
      <c r="BP1887" s="1218"/>
      <c r="BQ1887" s="547"/>
      <c r="BR1887" s="688"/>
      <c r="BS1887" s="1025"/>
      <c r="BT1887" s="688"/>
      <c r="BU1887" s="621"/>
      <c r="BV1887" s="619"/>
      <c r="BW1887" s="619"/>
      <c r="BX1887" s="619"/>
      <c r="BZ1887" s="619"/>
      <c r="CA1887" s="619"/>
      <c r="CB1887" s="619"/>
      <c r="CC1887" s="619"/>
      <c r="CD1887" s="619"/>
      <c r="CE1887" s="619"/>
      <c r="CF1887" s="619"/>
      <c r="CG1887" s="619"/>
      <c r="CH1887" s="619"/>
      <c r="CI1887" s="619"/>
      <c r="CJ1887" s="619"/>
      <c r="CK1887" s="619"/>
      <c r="CL1887" s="619"/>
      <c r="CM1887" s="619"/>
      <c r="CN1887" s="619"/>
      <c r="CO1887" s="619"/>
      <c r="CP1887" s="619"/>
      <c r="CQ1887" s="619"/>
      <c r="CR1887" s="619"/>
      <c r="CS1887" s="619"/>
      <c r="CT1887" s="619"/>
      <c r="CU1887" s="619"/>
      <c r="CV1887" s="619"/>
      <c r="CW1887" s="619"/>
      <c r="CX1887" s="619"/>
      <c r="CY1887" s="619"/>
      <c r="CZ1887" s="619"/>
      <c r="DA1887" s="619"/>
      <c r="DB1887" s="619"/>
      <c r="DC1887" s="619"/>
      <c r="DD1887" s="619"/>
      <c r="DE1887" s="619"/>
      <c r="DF1887" s="619"/>
      <c r="DG1887" s="619"/>
      <c r="DH1887" s="619"/>
      <c r="DI1887" s="619"/>
      <c r="DJ1887" s="619"/>
      <c r="DK1887" s="619"/>
      <c r="DL1887" s="619"/>
      <c r="DM1887" s="619"/>
      <c r="DN1887" s="619"/>
      <c r="DO1887" s="619"/>
      <c r="DP1887" s="619"/>
      <c r="DQ1887" s="619"/>
      <c r="DR1887" s="619"/>
      <c r="DS1887" s="619"/>
      <c r="DT1887" s="619"/>
      <c r="DU1887" s="619"/>
      <c r="DV1887" s="619"/>
      <c r="DW1887" s="619"/>
      <c r="DX1887" s="619"/>
      <c r="DY1887" s="619"/>
      <c r="DZ1887" s="619"/>
      <c r="EA1887" s="619"/>
      <c r="EB1887" s="619"/>
      <c r="EC1887" s="619"/>
      <c r="ED1887" s="619"/>
      <c r="EE1887" s="619"/>
      <c r="EF1887" s="619"/>
      <c r="EG1887" s="619"/>
      <c r="EH1887" s="619"/>
      <c r="EI1887" s="619"/>
      <c r="EJ1887" s="619"/>
      <c r="EK1887" s="619"/>
      <c r="EL1887" s="619"/>
      <c r="EM1887" s="619"/>
      <c r="EN1887" s="619"/>
      <c r="EO1887" s="619"/>
      <c r="EP1887" s="619"/>
      <c r="EQ1887" s="619"/>
      <c r="ER1887" s="619"/>
      <c r="ES1887" s="619"/>
      <c r="ET1887" s="619"/>
      <c r="EU1887" s="619"/>
      <c r="EV1887" s="619"/>
      <c r="EW1887" s="619"/>
      <c r="EX1887" s="619"/>
      <c r="EY1887" s="619"/>
      <c r="EZ1887" s="619"/>
      <c r="FA1887" s="619"/>
      <c r="FB1887" s="619"/>
      <c r="FC1887" s="619"/>
      <c r="FD1887" s="619"/>
      <c r="FE1887" s="619"/>
      <c r="FF1887" s="619"/>
      <c r="FG1887" s="619"/>
      <c r="FH1887" s="619"/>
      <c r="FI1887" s="619"/>
      <c r="FJ1887" s="619"/>
      <c r="FK1887" s="619"/>
      <c r="FL1887" s="619"/>
      <c r="FM1887" s="619"/>
      <c r="FN1887" s="619"/>
      <c r="FO1887" s="619"/>
      <c r="FP1887" s="619"/>
      <c r="FQ1887" s="619"/>
      <c r="FR1887" s="619"/>
      <c r="FS1887" s="619"/>
      <c r="FT1887" s="619"/>
      <c r="FU1887" s="619"/>
      <c r="FV1887" s="619"/>
      <c r="FW1887" s="619"/>
      <c r="FX1887" s="619"/>
      <c r="FY1887" s="619"/>
      <c r="FZ1887" s="619"/>
      <c r="GA1887" s="619"/>
      <c r="GB1887" s="619"/>
      <c r="GC1887" s="619"/>
      <c r="GD1887" s="619"/>
      <c r="GE1887" s="619"/>
      <c r="GF1887" s="619"/>
      <c r="GG1887" s="619"/>
      <c r="GH1887" s="619"/>
      <c r="GI1887" s="619"/>
      <c r="GJ1887" s="619"/>
      <c r="GK1887" s="619"/>
      <c r="GL1887" s="619"/>
      <c r="GM1887" s="619"/>
      <c r="GN1887" s="619"/>
      <c r="GO1887" s="619"/>
      <c r="GP1887" s="619"/>
      <c r="GQ1887" s="619"/>
      <c r="GR1887" s="619"/>
      <c r="GS1887" s="619"/>
      <c r="GT1887" s="619"/>
      <c r="GU1887" s="619"/>
      <c r="GV1887" s="619"/>
      <c r="GW1887" s="619"/>
      <c r="GX1887" s="619"/>
      <c r="GY1887" s="619"/>
      <c r="GZ1887" s="619"/>
      <c r="HA1887" s="619"/>
      <c r="HB1887" s="619"/>
      <c r="HC1887" s="619"/>
      <c r="HD1887" s="619"/>
      <c r="HE1887" s="619"/>
      <c r="HF1887" s="619"/>
      <c r="HG1887" s="619"/>
      <c r="HH1887" s="619"/>
      <c r="HI1887" s="619"/>
      <c r="HJ1887" s="619"/>
      <c r="HK1887" s="619"/>
      <c r="HL1887" s="619"/>
      <c r="HM1887" s="619"/>
      <c r="HN1887" s="619"/>
      <c r="HO1887" s="619"/>
      <c r="HP1887" s="619"/>
      <c r="HQ1887" s="619"/>
      <c r="HR1887" s="619"/>
      <c r="HS1887" s="619"/>
      <c r="HT1887" s="619"/>
      <c r="HU1887" s="619"/>
      <c r="HV1887" s="619"/>
      <c r="HW1887" s="619"/>
      <c r="HX1887" s="619"/>
      <c r="HY1887" s="619"/>
      <c r="HZ1887" s="619"/>
      <c r="IA1887" s="619"/>
      <c r="IB1887" s="619"/>
      <c r="IC1887" s="619"/>
      <c r="ID1887" s="619"/>
      <c r="IE1887" s="619"/>
      <c r="IF1887" s="619"/>
      <c r="IG1887" s="619"/>
      <c r="IH1887" s="619"/>
      <c r="II1887" s="619"/>
      <c r="IJ1887" s="619"/>
      <c r="IK1887" s="619"/>
      <c r="IL1887" s="619"/>
      <c r="IM1887" s="619"/>
      <c r="IN1887" s="619"/>
      <c r="IO1887" s="619"/>
      <c r="IP1887" s="619"/>
      <c r="IQ1887" s="619"/>
      <c r="IR1887" s="619"/>
      <c r="IS1887" s="619"/>
      <c r="IT1887" s="619"/>
      <c r="IU1887" s="619"/>
      <c r="IV1887" s="619"/>
      <c r="IW1887" s="619"/>
    </row>
    <row r="1888" spans="1:257" s="607" customFormat="1" hidden="1">
      <c r="A1888" s="603"/>
      <c r="B1888" s="1024"/>
      <c r="C1888" s="1024"/>
      <c r="D1888" s="605"/>
      <c r="E1888" s="605"/>
      <c r="F1888" s="620"/>
      <c r="G1888" s="621"/>
      <c r="H1888" s="608"/>
      <c r="I1888" s="609"/>
      <c r="J1888" s="610"/>
      <c r="K1888" s="611"/>
      <c r="L1888" s="611"/>
      <c r="M1888" s="611"/>
      <c r="N1888" s="611"/>
      <c r="O1888" s="613"/>
      <c r="P1888" s="613"/>
      <c r="Q1888" s="613"/>
      <c r="R1888" s="613"/>
      <c r="S1888" s="613"/>
      <c r="T1888" s="615"/>
      <c r="U1888" s="613"/>
      <c r="V1888" s="613"/>
      <c r="W1888" s="613"/>
      <c r="X1888" s="613"/>
      <c r="Y1888" s="613"/>
      <c r="Z1888" s="613"/>
      <c r="AA1888" s="611"/>
      <c r="AB1888" s="613"/>
      <c r="AC1888" s="613"/>
      <c r="AD1888" s="613"/>
      <c r="AE1888" s="613"/>
      <c r="AF1888" s="613"/>
      <c r="AG1888" s="613"/>
      <c r="AH1888" s="613"/>
      <c r="AI1888" s="611"/>
      <c r="AJ1888" s="613"/>
      <c r="AK1888" s="613"/>
      <c r="AL1888" s="613"/>
      <c r="AM1888" s="613"/>
      <c r="AN1888" s="613"/>
      <c r="AO1888" s="613"/>
      <c r="AP1888" s="613"/>
      <c r="AQ1888" s="613"/>
      <c r="AR1888" s="613"/>
      <c r="AS1888" s="613"/>
      <c r="AT1888" s="613"/>
      <c r="AU1888" s="830"/>
      <c r="AV1888" s="613"/>
      <c r="AW1888" s="613"/>
      <c r="AX1888" s="613"/>
      <c r="AY1888" s="613"/>
      <c r="AZ1888" s="613"/>
      <c r="BA1888" s="613"/>
      <c r="BB1888" s="613"/>
      <c r="BC1888" s="613"/>
      <c r="BD1888" s="613"/>
      <c r="BE1888" s="613"/>
      <c r="BF1888" s="613"/>
      <c r="BG1888" s="613"/>
      <c r="BH1888" s="613"/>
      <c r="BI1888" s="613"/>
      <c r="BJ1888" s="613"/>
      <c r="BK1888" s="613"/>
      <c r="BL1888" s="613"/>
      <c r="BM1888" s="611"/>
      <c r="BN1888" s="613"/>
      <c r="BO1888" s="613"/>
      <c r="BP1888" s="613"/>
      <c r="BQ1888" s="547"/>
      <c r="BR1888" s="622"/>
      <c r="BS1888" s="1584"/>
      <c r="BT1888" s="605"/>
      <c r="BU1888" s="621"/>
      <c r="BV1888" s="619"/>
      <c r="BW1888" s="619"/>
      <c r="BX1888" s="619"/>
      <c r="BZ1888" s="619"/>
      <c r="CA1888" s="619"/>
      <c r="CB1888" s="619"/>
      <c r="CC1888" s="619"/>
      <c r="CD1888" s="619"/>
      <c r="CE1888" s="619"/>
      <c r="CF1888" s="619"/>
      <c r="CG1888" s="619"/>
      <c r="CH1888" s="619"/>
      <c r="CI1888" s="619"/>
      <c r="CJ1888" s="619"/>
      <c r="CK1888" s="619"/>
      <c r="CL1888" s="619"/>
      <c r="CM1888" s="619"/>
      <c r="CN1888" s="619"/>
      <c r="CO1888" s="619"/>
      <c r="CP1888" s="619"/>
      <c r="CQ1888" s="619"/>
      <c r="CR1888" s="619"/>
      <c r="CS1888" s="619"/>
      <c r="CT1888" s="619"/>
      <c r="CU1888" s="619"/>
      <c r="CV1888" s="619"/>
      <c r="CW1888" s="619"/>
      <c r="CX1888" s="619"/>
      <c r="CY1888" s="619"/>
      <c r="CZ1888" s="619"/>
      <c r="DA1888" s="619"/>
      <c r="DB1888" s="619"/>
      <c r="DC1888" s="619"/>
      <c r="DD1888" s="619"/>
      <c r="DE1888" s="619"/>
      <c r="DF1888" s="619"/>
      <c r="DG1888" s="619"/>
      <c r="DH1888" s="619"/>
      <c r="DI1888" s="619"/>
      <c r="DJ1888" s="619"/>
      <c r="DK1888" s="619"/>
      <c r="DL1888" s="619"/>
      <c r="DM1888" s="619"/>
      <c r="DN1888" s="619"/>
      <c r="DO1888" s="619"/>
      <c r="DP1888" s="619"/>
      <c r="DQ1888" s="619"/>
      <c r="DR1888" s="619"/>
      <c r="DS1888" s="619"/>
      <c r="DT1888" s="619"/>
      <c r="DU1888" s="619"/>
      <c r="DV1888" s="619"/>
      <c r="DW1888" s="619"/>
      <c r="DX1888" s="619"/>
      <c r="DY1888" s="619"/>
      <c r="DZ1888" s="619"/>
      <c r="EA1888" s="619"/>
      <c r="EB1888" s="619"/>
      <c r="EC1888" s="619"/>
      <c r="ED1888" s="619"/>
      <c r="EE1888" s="619"/>
      <c r="EF1888" s="619"/>
      <c r="EG1888" s="619"/>
      <c r="EH1888" s="619"/>
      <c r="EI1888" s="619"/>
      <c r="EJ1888" s="619"/>
      <c r="EK1888" s="619"/>
      <c r="EL1888" s="619"/>
      <c r="EM1888" s="619"/>
      <c r="EN1888" s="619"/>
      <c r="EO1888" s="619"/>
      <c r="EP1888" s="619"/>
      <c r="EQ1888" s="619"/>
      <c r="ER1888" s="619"/>
      <c r="ES1888" s="619"/>
      <c r="ET1888" s="619"/>
      <c r="EU1888" s="619"/>
      <c r="EV1888" s="619"/>
      <c r="EW1888" s="619"/>
      <c r="EX1888" s="619"/>
      <c r="EY1888" s="619"/>
      <c r="EZ1888" s="619"/>
      <c r="FA1888" s="619"/>
      <c r="FB1888" s="619"/>
      <c r="FC1888" s="619"/>
      <c r="FD1888" s="619"/>
      <c r="FE1888" s="619"/>
      <c r="FF1888" s="619"/>
      <c r="FG1888" s="619"/>
      <c r="FH1888" s="619"/>
      <c r="FI1888" s="619"/>
      <c r="FJ1888" s="619"/>
      <c r="FK1888" s="619"/>
      <c r="FL1888" s="619"/>
      <c r="FM1888" s="619"/>
      <c r="FN1888" s="619"/>
      <c r="FO1888" s="619"/>
      <c r="FP1888" s="619"/>
      <c r="FQ1888" s="619"/>
      <c r="FR1888" s="619"/>
      <c r="FS1888" s="619"/>
      <c r="FT1888" s="619"/>
      <c r="FU1888" s="619"/>
      <c r="FV1888" s="619"/>
      <c r="FW1888" s="619"/>
      <c r="FX1888" s="619"/>
      <c r="FY1888" s="619"/>
      <c r="FZ1888" s="619"/>
      <c r="GA1888" s="619"/>
      <c r="GB1888" s="619"/>
      <c r="GC1888" s="619"/>
      <c r="GD1888" s="619"/>
      <c r="GE1888" s="619"/>
      <c r="GF1888" s="619"/>
      <c r="GG1888" s="619"/>
      <c r="GH1888" s="619"/>
      <c r="GI1888" s="619"/>
      <c r="GJ1888" s="619"/>
      <c r="GK1888" s="619"/>
      <c r="GL1888" s="619"/>
      <c r="GM1888" s="619"/>
      <c r="GN1888" s="619"/>
      <c r="GO1888" s="619"/>
      <c r="GP1888" s="619"/>
      <c r="GQ1888" s="619"/>
      <c r="GR1888" s="619"/>
      <c r="GS1888" s="619"/>
      <c r="GT1888" s="619"/>
      <c r="GU1888" s="619"/>
      <c r="GV1888" s="619"/>
      <c r="GW1888" s="619"/>
      <c r="GX1888" s="619"/>
      <c r="GY1888" s="619"/>
      <c r="GZ1888" s="619"/>
      <c r="HA1888" s="619"/>
      <c r="HB1888" s="619"/>
      <c r="HC1888" s="619"/>
      <c r="HD1888" s="619"/>
      <c r="HE1888" s="619"/>
      <c r="HF1888" s="619"/>
      <c r="HG1888" s="619"/>
      <c r="HH1888" s="619"/>
      <c r="HI1888" s="619"/>
      <c r="HJ1888" s="619"/>
      <c r="HK1888" s="619"/>
      <c r="HL1888" s="619"/>
      <c r="HM1888" s="619"/>
      <c r="HN1888" s="619"/>
      <c r="HO1888" s="619"/>
      <c r="HP1888" s="619"/>
      <c r="HQ1888" s="619"/>
      <c r="HR1888" s="619"/>
      <c r="HS1888" s="619"/>
      <c r="HT1888" s="619"/>
      <c r="HU1888" s="619"/>
      <c r="HV1888" s="619"/>
      <c r="HW1888" s="619"/>
      <c r="HX1888" s="619"/>
      <c r="HY1888" s="619"/>
      <c r="HZ1888" s="619"/>
      <c r="IA1888" s="619"/>
      <c r="IB1888" s="619"/>
      <c r="IC1888" s="619"/>
      <c r="ID1888" s="619"/>
      <c r="IE1888" s="619"/>
      <c r="IF1888" s="619"/>
      <c r="IG1888" s="619"/>
      <c r="IH1888" s="619"/>
      <c r="II1888" s="619"/>
      <c r="IJ1888" s="619"/>
      <c r="IK1888" s="619"/>
      <c r="IL1888" s="619"/>
      <c r="IM1888" s="619"/>
      <c r="IN1888" s="619"/>
      <c r="IO1888" s="619"/>
      <c r="IP1888" s="619"/>
      <c r="IQ1888" s="619"/>
      <c r="IR1888" s="619"/>
      <c r="IS1888" s="619"/>
      <c r="IT1888" s="619"/>
      <c r="IU1888" s="619"/>
      <c r="IV1888" s="619"/>
      <c r="IW1888" s="619"/>
    </row>
    <row r="1889" spans="1:257" s="607" customFormat="1" hidden="1">
      <c r="A1889" s="603"/>
      <c r="B1889" s="604"/>
      <c r="C1889" s="604"/>
      <c r="D1889" s="605"/>
      <c r="E1889" s="605"/>
      <c r="F1889" s="620"/>
      <c r="G1889" s="621"/>
      <c r="H1889" s="608"/>
      <c r="I1889" s="609"/>
      <c r="J1889" s="610"/>
      <c r="K1889" s="611"/>
      <c r="L1889" s="611"/>
      <c r="M1889" s="611"/>
      <c r="N1889" s="611"/>
      <c r="O1889" s="613"/>
      <c r="P1889" s="613"/>
      <c r="Q1889" s="613"/>
      <c r="R1889" s="613"/>
      <c r="S1889" s="613"/>
      <c r="T1889" s="615"/>
      <c r="U1889" s="613"/>
      <c r="V1889" s="613"/>
      <c r="W1889" s="613"/>
      <c r="X1889" s="613"/>
      <c r="Y1889" s="613"/>
      <c r="Z1889" s="613"/>
      <c r="AA1889" s="611"/>
      <c r="AB1889" s="613"/>
      <c r="AC1889" s="613"/>
      <c r="AD1889" s="613"/>
      <c r="AE1889" s="613"/>
      <c r="AF1889" s="613"/>
      <c r="AG1889" s="613"/>
      <c r="AH1889" s="613"/>
      <c r="AI1889" s="611"/>
      <c r="AJ1889" s="613"/>
      <c r="AK1889" s="613"/>
      <c r="AL1889" s="613"/>
      <c r="AM1889" s="613"/>
      <c r="AN1889" s="613"/>
      <c r="AO1889" s="613"/>
      <c r="AP1889" s="613"/>
      <c r="AQ1889" s="613"/>
      <c r="AR1889" s="613"/>
      <c r="AS1889" s="613"/>
      <c r="AT1889" s="613"/>
      <c r="AU1889" s="830"/>
      <c r="AV1889" s="613"/>
      <c r="AW1889" s="613"/>
      <c r="AX1889" s="613"/>
      <c r="AY1889" s="613"/>
      <c r="AZ1889" s="613"/>
      <c r="BA1889" s="613"/>
      <c r="BB1889" s="613"/>
      <c r="BC1889" s="613"/>
      <c r="BD1889" s="613"/>
      <c r="BE1889" s="613"/>
      <c r="BF1889" s="613"/>
      <c r="BG1889" s="613"/>
      <c r="BH1889" s="613"/>
      <c r="BI1889" s="613"/>
      <c r="BJ1889" s="613"/>
      <c r="BK1889" s="613"/>
      <c r="BL1889" s="613"/>
      <c r="BM1889" s="611"/>
      <c r="BN1889" s="613"/>
      <c r="BO1889" s="613"/>
      <c r="BP1889" s="613"/>
      <c r="BQ1889" s="547"/>
      <c r="BR1889" s="622"/>
      <c r="BS1889" s="1026"/>
      <c r="BT1889" s="605"/>
      <c r="BU1889" s="621"/>
      <c r="BV1889" s="619"/>
      <c r="BW1889" s="619"/>
      <c r="BX1889" s="619"/>
      <c r="BZ1889" s="619"/>
      <c r="CA1889" s="619"/>
      <c r="CB1889" s="619"/>
      <c r="CC1889" s="619"/>
      <c r="CD1889" s="619"/>
      <c r="CE1889" s="619"/>
      <c r="CF1889" s="619"/>
      <c r="CG1889" s="619"/>
      <c r="CH1889" s="619"/>
      <c r="CI1889" s="619"/>
      <c r="CJ1889" s="619"/>
      <c r="CK1889" s="619"/>
      <c r="CL1889" s="619"/>
      <c r="CM1889" s="619"/>
      <c r="CN1889" s="619"/>
      <c r="CO1889" s="619"/>
      <c r="CP1889" s="619"/>
      <c r="CQ1889" s="619"/>
      <c r="CR1889" s="619"/>
      <c r="CS1889" s="619"/>
      <c r="CT1889" s="619"/>
      <c r="CU1889" s="619"/>
      <c r="CV1889" s="619"/>
      <c r="CW1889" s="619"/>
      <c r="CX1889" s="619"/>
      <c r="CY1889" s="619"/>
      <c r="CZ1889" s="619"/>
      <c r="DA1889" s="619"/>
      <c r="DB1889" s="619"/>
      <c r="DC1889" s="619"/>
      <c r="DD1889" s="619"/>
      <c r="DE1889" s="619"/>
      <c r="DF1889" s="619"/>
      <c r="DG1889" s="619"/>
      <c r="DH1889" s="619"/>
      <c r="DI1889" s="619"/>
      <c r="DJ1889" s="619"/>
      <c r="DK1889" s="619"/>
      <c r="DL1889" s="619"/>
      <c r="DM1889" s="619"/>
      <c r="DN1889" s="619"/>
      <c r="DO1889" s="619"/>
      <c r="DP1889" s="619"/>
      <c r="DQ1889" s="619"/>
      <c r="DR1889" s="619"/>
      <c r="DS1889" s="619"/>
      <c r="DT1889" s="619"/>
      <c r="DU1889" s="619"/>
      <c r="DV1889" s="619"/>
      <c r="DW1889" s="619"/>
      <c r="DX1889" s="619"/>
      <c r="DY1889" s="619"/>
      <c r="DZ1889" s="619"/>
      <c r="EA1889" s="619"/>
      <c r="EB1889" s="619"/>
      <c r="EC1889" s="619"/>
      <c r="ED1889" s="619"/>
      <c r="EE1889" s="619"/>
      <c r="EF1889" s="619"/>
      <c r="EG1889" s="619"/>
      <c r="EH1889" s="619"/>
      <c r="EI1889" s="619"/>
      <c r="EJ1889" s="619"/>
      <c r="EK1889" s="619"/>
      <c r="EL1889" s="619"/>
      <c r="EM1889" s="619"/>
      <c r="EN1889" s="619"/>
      <c r="EO1889" s="619"/>
      <c r="EP1889" s="619"/>
      <c r="EQ1889" s="619"/>
      <c r="ER1889" s="619"/>
      <c r="ES1889" s="619"/>
      <c r="ET1889" s="619"/>
      <c r="EU1889" s="619"/>
      <c r="EV1889" s="619"/>
      <c r="EW1889" s="619"/>
      <c r="EX1889" s="619"/>
      <c r="EY1889" s="619"/>
      <c r="EZ1889" s="619"/>
      <c r="FA1889" s="619"/>
      <c r="FB1889" s="619"/>
      <c r="FC1889" s="619"/>
      <c r="FD1889" s="619"/>
      <c r="FE1889" s="619"/>
      <c r="FF1889" s="619"/>
      <c r="FG1889" s="619"/>
      <c r="FH1889" s="619"/>
      <c r="FI1889" s="619"/>
      <c r="FJ1889" s="619"/>
      <c r="FK1889" s="619"/>
      <c r="FL1889" s="619"/>
      <c r="FM1889" s="619"/>
      <c r="FN1889" s="619"/>
      <c r="FO1889" s="619"/>
      <c r="FP1889" s="619"/>
      <c r="FQ1889" s="619"/>
      <c r="FR1889" s="619"/>
      <c r="FS1889" s="619"/>
      <c r="FT1889" s="619"/>
      <c r="FU1889" s="619"/>
      <c r="FV1889" s="619"/>
      <c r="FW1889" s="619"/>
      <c r="FX1889" s="619"/>
      <c r="FY1889" s="619"/>
      <c r="FZ1889" s="619"/>
      <c r="GA1889" s="619"/>
      <c r="GB1889" s="619"/>
      <c r="GC1889" s="619"/>
      <c r="GD1889" s="619"/>
      <c r="GE1889" s="619"/>
      <c r="GF1889" s="619"/>
      <c r="GG1889" s="619"/>
      <c r="GH1889" s="619"/>
      <c r="GI1889" s="619"/>
      <c r="GJ1889" s="619"/>
      <c r="GK1889" s="619"/>
      <c r="GL1889" s="619"/>
      <c r="GM1889" s="619"/>
      <c r="GN1889" s="619"/>
      <c r="GO1889" s="619"/>
      <c r="GP1889" s="619"/>
      <c r="GQ1889" s="619"/>
      <c r="GR1889" s="619"/>
      <c r="GS1889" s="619"/>
      <c r="GT1889" s="619"/>
      <c r="GU1889" s="619"/>
      <c r="GV1889" s="619"/>
      <c r="GW1889" s="619"/>
      <c r="GX1889" s="619"/>
      <c r="GY1889" s="619"/>
      <c r="GZ1889" s="619"/>
      <c r="HA1889" s="619"/>
      <c r="HB1889" s="619"/>
      <c r="HC1889" s="619"/>
      <c r="HD1889" s="619"/>
      <c r="HE1889" s="619"/>
      <c r="HF1889" s="619"/>
      <c r="HG1889" s="619"/>
      <c r="HH1889" s="619"/>
      <c r="HI1889" s="619"/>
      <c r="HJ1889" s="619"/>
      <c r="HK1889" s="619"/>
      <c r="HL1889" s="619"/>
      <c r="HM1889" s="619"/>
      <c r="HN1889" s="619"/>
      <c r="HO1889" s="619"/>
      <c r="HP1889" s="619"/>
      <c r="HQ1889" s="619"/>
      <c r="HR1889" s="619"/>
      <c r="HS1889" s="619"/>
      <c r="HT1889" s="619"/>
      <c r="HU1889" s="619"/>
      <c r="HV1889" s="619"/>
      <c r="HW1889" s="619"/>
      <c r="HX1889" s="619"/>
      <c r="HY1889" s="619"/>
      <c r="HZ1889" s="619"/>
      <c r="IA1889" s="619"/>
      <c r="IB1889" s="619"/>
      <c r="IC1889" s="619"/>
      <c r="ID1889" s="619"/>
      <c r="IE1889" s="619"/>
      <c r="IF1889" s="619"/>
      <c r="IG1889" s="619"/>
      <c r="IH1889" s="619"/>
      <c r="II1889" s="619"/>
      <c r="IJ1889" s="619"/>
      <c r="IK1889" s="619"/>
      <c r="IL1889" s="619"/>
      <c r="IM1889" s="619"/>
      <c r="IN1889" s="619"/>
      <c r="IO1889" s="619"/>
      <c r="IP1889" s="619"/>
      <c r="IQ1889" s="619"/>
      <c r="IR1889" s="619"/>
      <c r="IS1889" s="619"/>
      <c r="IT1889" s="619"/>
      <c r="IU1889" s="619"/>
      <c r="IV1889" s="619"/>
      <c r="IW1889" s="619"/>
    </row>
    <row r="1890" spans="1:257" s="607" customFormat="1" hidden="1">
      <c r="A1890" s="603"/>
      <c r="B1890" s="604"/>
      <c r="C1890" s="604"/>
      <c r="D1890" s="605"/>
      <c r="E1890" s="605"/>
      <c r="F1890" s="620"/>
      <c r="G1890" s="621"/>
      <c r="H1890" s="608"/>
      <c r="I1890" s="609"/>
      <c r="J1890" s="610"/>
      <c r="K1890" s="611"/>
      <c r="L1890" s="611"/>
      <c r="M1890" s="611"/>
      <c r="N1890" s="611"/>
      <c r="O1890" s="613"/>
      <c r="P1890" s="613"/>
      <c r="Q1890" s="613"/>
      <c r="R1890" s="613"/>
      <c r="S1890" s="613"/>
      <c r="T1890" s="615"/>
      <c r="U1890" s="613"/>
      <c r="V1890" s="613"/>
      <c r="W1890" s="613"/>
      <c r="X1890" s="613"/>
      <c r="Y1890" s="613"/>
      <c r="Z1890" s="613"/>
      <c r="AA1890" s="611"/>
      <c r="AB1890" s="613"/>
      <c r="AC1890" s="613"/>
      <c r="AD1890" s="613"/>
      <c r="AE1890" s="613"/>
      <c r="AF1890" s="613"/>
      <c r="AG1890" s="613"/>
      <c r="AH1890" s="613"/>
      <c r="AI1890" s="611"/>
      <c r="AJ1890" s="613"/>
      <c r="AK1890" s="613"/>
      <c r="AL1890" s="613"/>
      <c r="AM1890" s="613"/>
      <c r="AN1890" s="613"/>
      <c r="AO1890" s="613"/>
      <c r="AP1890" s="613"/>
      <c r="AQ1890" s="613"/>
      <c r="AR1890" s="613"/>
      <c r="AS1890" s="613"/>
      <c r="AT1890" s="613"/>
      <c r="AU1890" s="830"/>
      <c r="AV1890" s="613"/>
      <c r="AW1890" s="613"/>
      <c r="AX1890" s="613"/>
      <c r="AY1890" s="613"/>
      <c r="AZ1890" s="613"/>
      <c r="BA1890" s="613"/>
      <c r="BB1890" s="613"/>
      <c r="BC1890" s="613"/>
      <c r="BD1890" s="613"/>
      <c r="BE1890" s="613"/>
      <c r="BF1890" s="613"/>
      <c r="BG1890" s="613"/>
      <c r="BH1890" s="613"/>
      <c r="BI1890" s="613"/>
      <c r="BJ1890" s="613"/>
      <c r="BK1890" s="613"/>
      <c r="BL1890" s="613"/>
      <c r="BM1890" s="611"/>
      <c r="BN1890" s="613"/>
      <c r="BO1890" s="613"/>
      <c r="BP1890" s="613"/>
      <c r="BQ1890" s="547"/>
      <c r="BR1890" s="622"/>
      <c r="BS1890" s="1026"/>
      <c r="BT1890" s="605"/>
      <c r="BU1890" s="621"/>
      <c r="BV1890" s="619"/>
      <c r="BW1890" s="619"/>
      <c r="BX1890" s="619"/>
      <c r="BZ1890" s="619"/>
      <c r="CA1890" s="619"/>
      <c r="CB1890" s="619"/>
      <c r="CC1890" s="619"/>
      <c r="CD1890" s="619"/>
      <c r="CE1890" s="619"/>
      <c r="CF1890" s="619"/>
      <c r="CG1890" s="619"/>
      <c r="CH1890" s="619"/>
      <c r="CI1890" s="619"/>
      <c r="CJ1890" s="619"/>
      <c r="CK1890" s="619"/>
      <c r="CL1890" s="619"/>
      <c r="CM1890" s="619"/>
      <c r="CN1890" s="619"/>
      <c r="CO1890" s="619"/>
      <c r="CP1890" s="619"/>
      <c r="CQ1890" s="619"/>
      <c r="CR1890" s="619"/>
      <c r="CS1890" s="619"/>
      <c r="CT1890" s="619"/>
      <c r="CU1890" s="619"/>
      <c r="CV1890" s="619"/>
      <c r="CW1890" s="619"/>
      <c r="CX1890" s="619"/>
      <c r="CY1890" s="619"/>
      <c r="CZ1890" s="619"/>
      <c r="DA1890" s="619"/>
      <c r="DB1890" s="619"/>
      <c r="DC1890" s="619"/>
      <c r="DD1890" s="619"/>
      <c r="DE1890" s="619"/>
      <c r="DF1890" s="619"/>
      <c r="DG1890" s="619"/>
      <c r="DH1890" s="619"/>
      <c r="DI1890" s="619"/>
      <c r="DJ1890" s="619"/>
      <c r="DK1890" s="619"/>
      <c r="DL1890" s="619"/>
      <c r="DM1890" s="619"/>
      <c r="DN1890" s="619"/>
      <c r="DO1890" s="619"/>
      <c r="DP1890" s="619"/>
      <c r="DQ1890" s="619"/>
      <c r="DR1890" s="619"/>
      <c r="DS1890" s="619"/>
      <c r="DT1890" s="619"/>
      <c r="DU1890" s="619"/>
      <c r="DV1890" s="619"/>
      <c r="DW1890" s="619"/>
      <c r="DX1890" s="619"/>
      <c r="DY1890" s="619"/>
      <c r="DZ1890" s="619"/>
      <c r="EA1890" s="619"/>
      <c r="EB1890" s="619"/>
      <c r="EC1890" s="619"/>
      <c r="ED1890" s="619"/>
      <c r="EE1890" s="619"/>
      <c r="EF1890" s="619"/>
      <c r="EG1890" s="619"/>
      <c r="EH1890" s="619"/>
      <c r="EI1890" s="619"/>
      <c r="EJ1890" s="619"/>
      <c r="EK1890" s="619"/>
      <c r="EL1890" s="619"/>
      <c r="EM1890" s="619"/>
      <c r="EN1890" s="619"/>
      <c r="EO1890" s="619"/>
      <c r="EP1890" s="619"/>
      <c r="EQ1890" s="619"/>
      <c r="ER1890" s="619"/>
      <c r="ES1890" s="619"/>
      <c r="ET1890" s="619"/>
      <c r="EU1890" s="619"/>
      <c r="EV1890" s="619"/>
      <c r="EW1890" s="619"/>
      <c r="EX1890" s="619"/>
      <c r="EY1890" s="619"/>
      <c r="EZ1890" s="619"/>
      <c r="FA1890" s="619"/>
      <c r="FB1890" s="619"/>
      <c r="FC1890" s="619"/>
      <c r="FD1890" s="619"/>
      <c r="FE1890" s="619"/>
      <c r="FF1890" s="619"/>
      <c r="FG1890" s="619"/>
      <c r="FH1890" s="619"/>
      <c r="FI1890" s="619"/>
      <c r="FJ1890" s="619"/>
      <c r="FK1890" s="619"/>
      <c r="FL1890" s="619"/>
      <c r="FM1890" s="619"/>
      <c r="FN1890" s="619"/>
      <c r="FO1890" s="619"/>
      <c r="FP1890" s="619"/>
      <c r="FQ1890" s="619"/>
      <c r="FR1890" s="619"/>
      <c r="FS1890" s="619"/>
      <c r="FT1890" s="619"/>
      <c r="FU1890" s="619"/>
      <c r="FV1890" s="619"/>
      <c r="FW1890" s="619"/>
      <c r="FX1890" s="619"/>
      <c r="FY1890" s="619"/>
      <c r="FZ1890" s="619"/>
      <c r="GA1890" s="619"/>
      <c r="GB1890" s="619"/>
      <c r="GC1890" s="619"/>
      <c r="GD1890" s="619"/>
      <c r="GE1890" s="619"/>
      <c r="GF1890" s="619"/>
      <c r="GG1890" s="619"/>
      <c r="GH1890" s="619"/>
      <c r="GI1890" s="619"/>
      <c r="GJ1890" s="619"/>
      <c r="GK1890" s="619"/>
      <c r="GL1890" s="619"/>
      <c r="GM1890" s="619"/>
      <c r="GN1890" s="619"/>
      <c r="GO1890" s="619"/>
      <c r="GP1890" s="619"/>
      <c r="GQ1890" s="619"/>
      <c r="GR1890" s="619"/>
      <c r="GS1890" s="619"/>
      <c r="GT1890" s="619"/>
      <c r="GU1890" s="619"/>
      <c r="GV1890" s="619"/>
      <c r="GW1890" s="619"/>
      <c r="GX1890" s="619"/>
      <c r="GY1890" s="619"/>
      <c r="GZ1890" s="619"/>
      <c r="HA1890" s="619"/>
      <c r="HB1890" s="619"/>
      <c r="HC1890" s="619"/>
      <c r="HD1890" s="619"/>
      <c r="HE1890" s="619"/>
      <c r="HF1890" s="619"/>
      <c r="HG1890" s="619"/>
      <c r="HH1890" s="619"/>
      <c r="HI1890" s="619"/>
      <c r="HJ1890" s="619"/>
      <c r="HK1890" s="619"/>
      <c r="HL1890" s="619"/>
      <c r="HM1890" s="619"/>
      <c r="HN1890" s="619"/>
      <c r="HO1890" s="619"/>
      <c r="HP1890" s="619"/>
      <c r="HQ1890" s="619"/>
      <c r="HR1890" s="619"/>
      <c r="HS1890" s="619"/>
      <c r="HT1890" s="619"/>
      <c r="HU1890" s="619"/>
      <c r="HV1890" s="619"/>
      <c r="HW1890" s="619"/>
      <c r="HX1890" s="619"/>
      <c r="HY1890" s="619"/>
      <c r="HZ1890" s="619"/>
      <c r="IA1890" s="619"/>
      <c r="IB1890" s="619"/>
      <c r="IC1890" s="619"/>
      <c r="ID1890" s="619"/>
      <c r="IE1890" s="619"/>
      <c r="IF1890" s="619"/>
      <c r="IG1890" s="619"/>
      <c r="IH1890" s="619"/>
      <c r="II1890" s="619"/>
      <c r="IJ1890" s="619"/>
      <c r="IK1890" s="619"/>
      <c r="IL1890" s="619"/>
      <c r="IM1890" s="619"/>
      <c r="IN1890" s="619"/>
      <c r="IO1890" s="619"/>
      <c r="IP1890" s="619"/>
      <c r="IQ1890" s="619"/>
      <c r="IR1890" s="619"/>
      <c r="IS1890" s="619"/>
      <c r="IT1890" s="619"/>
      <c r="IU1890" s="619"/>
      <c r="IV1890" s="619"/>
      <c r="IW1890" s="619"/>
    </row>
    <row r="1891" spans="1:257" s="607" customFormat="1" hidden="1">
      <c r="A1891" s="603"/>
      <c r="B1891" s="604"/>
      <c r="C1891" s="604"/>
      <c r="D1891" s="605"/>
      <c r="E1891" s="605"/>
      <c r="F1891" s="620"/>
      <c r="G1891" s="621"/>
      <c r="H1891" s="608"/>
      <c r="I1891" s="609"/>
      <c r="J1891" s="610"/>
      <c r="K1891" s="611"/>
      <c r="L1891" s="611"/>
      <c r="M1891" s="611"/>
      <c r="N1891" s="611"/>
      <c r="O1891" s="613"/>
      <c r="P1891" s="613"/>
      <c r="Q1891" s="613"/>
      <c r="R1891" s="613"/>
      <c r="S1891" s="613"/>
      <c r="T1891" s="615"/>
      <c r="U1891" s="613"/>
      <c r="V1891" s="613"/>
      <c r="W1891" s="613"/>
      <c r="X1891" s="613"/>
      <c r="Y1891" s="613"/>
      <c r="Z1891" s="613"/>
      <c r="AA1891" s="611"/>
      <c r="AB1891" s="613"/>
      <c r="AC1891" s="613"/>
      <c r="AD1891" s="613"/>
      <c r="AE1891" s="613"/>
      <c r="AF1891" s="613"/>
      <c r="AG1891" s="613"/>
      <c r="AH1891" s="613"/>
      <c r="AI1891" s="611"/>
      <c r="AJ1891" s="613"/>
      <c r="AK1891" s="613"/>
      <c r="AL1891" s="613"/>
      <c r="AM1891" s="613"/>
      <c r="AN1891" s="613"/>
      <c r="AO1891" s="613"/>
      <c r="AP1891" s="613"/>
      <c r="AQ1891" s="613"/>
      <c r="AR1891" s="613"/>
      <c r="AS1891" s="613"/>
      <c r="AT1891" s="613"/>
      <c r="AU1891" s="830"/>
      <c r="AV1891" s="613"/>
      <c r="AW1891" s="613"/>
      <c r="AX1891" s="613"/>
      <c r="AY1891" s="613"/>
      <c r="AZ1891" s="613"/>
      <c r="BA1891" s="613"/>
      <c r="BB1891" s="613"/>
      <c r="BC1891" s="613"/>
      <c r="BD1891" s="613"/>
      <c r="BE1891" s="613"/>
      <c r="BF1891" s="613"/>
      <c r="BG1891" s="613"/>
      <c r="BH1891" s="613"/>
      <c r="BI1891" s="613"/>
      <c r="BJ1891" s="613"/>
      <c r="BK1891" s="613"/>
      <c r="BL1891" s="613"/>
      <c r="BM1891" s="611"/>
      <c r="BN1891" s="613"/>
      <c r="BO1891" s="613"/>
      <c r="BP1891" s="613"/>
      <c r="BQ1891" s="547"/>
      <c r="BR1891" s="622"/>
      <c r="BS1891" s="1026"/>
      <c r="BT1891" s="605"/>
      <c r="BU1891" s="621"/>
      <c r="BV1891" s="619"/>
      <c r="BW1891" s="619"/>
      <c r="BX1891" s="619"/>
      <c r="BZ1891" s="619"/>
      <c r="CA1891" s="619"/>
      <c r="CB1891" s="619"/>
      <c r="CC1891" s="619"/>
      <c r="CD1891" s="619"/>
      <c r="CE1891" s="619"/>
      <c r="CF1891" s="619"/>
      <c r="CG1891" s="619"/>
      <c r="CH1891" s="619"/>
      <c r="CI1891" s="619"/>
      <c r="CJ1891" s="619"/>
      <c r="CK1891" s="619"/>
      <c r="CL1891" s="619"/>
      <c r="CM1891" s="619"/>
      <c r="CN1891" s="619"/>
      <c r="CO1891" s="619"/>
      <c r="CP1891" s="619"/>
      <c r="CQ1891" s="619"/>
      <c r="CR1891" s="619"/>
      <c r="CS1891" s="619"/>
      <c r="CT1891" s="619"/>
      <c r="CU1891" s="619"/>
      <c r="CV1891" s="619"/>
      <c r="CW1891" s="619"/>
      <c r="CX1891" s="619"/>
      <c r="CY1891" s="619"/>
      <c r="CZ1891" s="619"/>
      <c r="DA1891" s="619"/>
      <c r="DB1891" s="619"/>
      <c r="DC1891" s="619"/>
      <c r="DD1891" s="619"/>
      <c r="DE1891" s="619"/>
      <c r="DF1891" s="619"/>
      <c r="DG1891" s="619"/>
      <c r="DH1891" s="619"/>
      <c r="DI1891" s="619"/>
      <c r="DJ1891" s="619"/>
      <c r="DK1891" s="619"/>
      <c r="DL1891" s="619"/>
      <c r="DM1891" s="619"/>
      <c r="DN1891" s="619"/>
      <c r="DO1891" s="619"/>
      <c r="DP1891" s="619"/>
      <c r="DQ1891" s="619"/>
      <c r="DR1891" s="619"/>
      <c r="DS1891" s="619"/>
      <c r="DT1891" s="619"/>
      <c r="DU1891" s="619"/>
      <c r="DV1891" s="619"/>
      <c r="DW1891" s="619"/>
      <c r="DX1891" s="619"/>
      <c r="DY1891" s="619"/>
      <c r="DZ1891" s="619"/>
      <c r="EA1891" s="619"/>
      <c r="EB1891" s="619"/>
      <c r="EC1891" s="619"/>
      <c r="ED1891" s="619"/>
      <c r="EE1891" s="619"/>
      <c r="EF1891" s="619"/>
      <c r="EG1891" s="619"/>
      <c r="EH1891" s="619"/>
      <c r="EI1891" s="619"/>
      <c r="EJ1891" s="619"/>
      <c r="EK1891" s="619"/>
      <c r="EL1891" s="619"/>
      <c r="EM1891" s="619"/>
      <c r="EN1891" s="619"/>
      <c r="EO1891" s="619"/>
      <c r="EP1891" s="619"/>
      <c r="EQ1891" s="619"/>
      <c r="ER1891" s="619"/>
      <c r="ES1891" s="619"/>
      <c r="ET1891" s="619"/>
      <c r="EU1891" s="619"/>
      <c r="EV1891" s="619"/>
      <c r="EW1891" s="619"/>
      <c r="EX1891" s="619"/>
      <c r="EY1891" s="619"/>
      <c r="EZ1891" s="619"/>
      <c r="FA1891" s="619"/>
      <c r="FB1891" s="619"/>
      <c r="FC1891" s="619"/>
      <c r="FD1891" s="619"/>
      <c r="FE1891" s="619"/>
      <c r="FF1891" s="619"/>
      <c r="FG1891" s="619"/>
      <c r="FH1891" s="619"/>
      <c r="FI1891" s="619"/>
      <c r="FJ1891" s="619"/>
      <c r="FK1891" s="619"/>
      <c r="FL1891" s="619"/>
      <c r="FM1891" s="619"/>
      <c r="FN1891" s="619"/>
      <c r="FO1891" s="619"/>
      <c r="FP1891" s="619"/>
      <c r="FQ1891" s="619"/>
      <c r="FR1891" s="619"/>
      <c r="FS1891" s="619"/>
      <c r="FT1891" s="619"/>
      <c r="FU1891" s="619"/>
      <c r="FV1891" s="619"/>
      <c r="FW1891" s="619"/>
      <c r="FX1891" s="619"/>
      <c r="FY1891" s="619"/>
      <c r="FZ1891" s="619"/>
      <c r="GA1891" s="619"/>
      <c r="GB1891" s="619"/>
      <c r="GC1891" s="619"/>
      <c r="GD1891" s="619"/>
      <c r="GE1891" s="619"/>
      <c r="GF1891" s="619"/>
      <c r="GG1891" s="619"/>
      <c r="GH1891" s="619"/>
      <c r="GI1891" s="619"/>
      <c r="GJ1891" s="619"/>
      <c r="GK1891" s="619"/>
      <c r="GL1891" s="619"/>
      <c r="GM1891" s="619"/>
      <c r="GN1891" s="619"/>
      <c r="GO1891" s="619"/>
      <c r="GP1891" s="619"/>
      <c r="GQ1891" s="619"/>
      <c r="GR1891" s="619"/>
      <c r="GS1891" s="619"/>
      <c r="GT1891" s="619"/>
      <c r="GU1891" s="619"/>
      <c r="GV1891" s="619"/>
      <c r="GW1891" s="619"/>
      <c r="GX1891" s="619"/>
      <c r="GY1891" s="619"/>
      <c r="GZ1891" s="619"/>
      <c r="HA1891" s="619"/>
      <c r="HB1891" s="619"/>
      <c r="HC1891" s="619"/>
      <c r="HD1891" s="619"/>
      <c r="HE1891" s="619"/>
      <c r="HF1891" s="619"/>
      <c r="HG1891" s="619"/>
      <c r="HH1891" s="619"/>
      <c r="HI1891" s="619"/>
      <c r="HJ1891" s="619"/>
      <c r="HK1891" s="619"/>
      <c r="HL1891" s="619"/>
      <c r="HM1891" s="619"/>
      <c r="HN1891" s="619"/>
      <c r="HO1891" s="619"/>
      <c r="HP1891" s="619"/>
      <c r="HQ1891" s="619"/>
      <c r="HR1891" s="619"/>
      <c r="HS1891" s="619"/>
      <c r="HT1891" s="619"/>
      <c r="HU1891" s="619"/>
      <c r="HV1891" s="619"/>
      <c r="HW1891" s="619"/>
      <c r="HX1891" s="619"/>
      <c r="HY1891" s="619"/>
      <c r="HZ1891" s="619"/>
      <c r="IA1891" s="619"/>
      <c r="IB1891" s="619"/>
      <c r="IC1891" s="619"/>
      <c r="ID1891" s="619"/>
      <c r="IE1891" s="619"/>
      <c r="IF1891" s="619"/>
      <c r="IG1891" s="619"/>
      <c r="IH1891" s="619"/>
      <c r="II1891" s="619"/>
      <c r="IJ1891" s="619"/>
      <c r="IK1891" s="619"/>
      <c r="IL1891" s="619"/>
      <c r="IM1891" s="619"/>
      <c r="IN1891" s="619"/>
      <c r="IO1891" s="619"/>
      <c r="IP1891" s="619"/>
      <c r="IQ1891" s="619"/>
      <c r="IR1891" s="619"/>
      <c r="IS1891" s="619"/>
      <c r="IT1891" s="619"/>
      <c r="IU1891" s="619"/>
      <c r="IV1891" s="619"/>
      <c r="IW1891" s="619"/>
    </row>
    <row r="1892" spans="1:257" s="607" customFormat="1" hidden="1">
      <c r="A1892" s="603"/>
      <c r="B1892" s="829"/>
      <c r="C1892" s="829"/>
      <c r="D1892" s="688"/>
      <c r="E1892" s="606"/>
      <c r="F1892" s="1580"/>
      <c r="G1892" s="621"/>
      <c r="H1892" s="608"/>
      <c r="I1892" s="609"/>
      <c r="J1892" s="610"/>
      <c r="K1892" s="611"/>
      <c r="L1892" s="611"/>
      <c r="M1892" s="611"/>
      <c r="N1892" s="611"/>
      <c r="O1892" s="1218"/>
      <c r="P1892" s="1218"/>
      <c r="Q1892" s="613"/>
      <c r="R1892" s="1218"/>
      <c r="S1892" s="1218"/>
      <c r="T1892" s="615"/>
      <c r="U1892" s="1218"/>
      <c r="V1892" s="1218"/>
      <c r="W1892" s="613"/>
      <c r="X1892" s="1218"/>
      <c r="Y1892" s="1218"/>
      <c r="Z1892" s="1218"/>
      <c r="AA1892" s="611"/>
      <c r="AB1892" s="1218"/>
      <c r="AC1892" s="1218"/>
      <c r="AD1892" s="613"/>
      <c r="AE1892" s="613"/>
      <c r="AF1892" s="1218"/>
      <c r="AG1892" s="1218"/>
      <c r="AH1892" s="1218"/>
      <c r="AI1892" s="611"/>
      <c r="AJ1892" s="1218"/>
      <c r="AK1892" s="1218"/>
      <c r="AL1892" s="1218"/>
      <c r="AM1892" s="613"/>
      <c r="AN1892" s="1218"/>
      <c r="AO1892" s="1218"/>
      <c r="AP1892" s="1218"/>
      <c r="AQ1892" s="613"/>
      <c r="AR1892" s="1218"/>
      <c r="AS1892" s="1218"/>
      <c r="AT1892" s="1218"/>
      <c r="AU1892" s="1219"/>
      <c r="AV1892" s="1218"/>
      <c r="AW1892" s="1218"/>
      <c r="AX1892" s="1218"/>
      <c r="AY1892" s="1218"/>
      <c r="AZ1892" s="1218"/>
      <c r="BA1892" s="1218"/>
      <c r="BB1892" s="1218"/>
      <c r="BC1892" s="613"/>
      <c r="BD1892" s="1218"/>
      <c r="BE1892" s="1218"/>
      <c r="BF1892" s="1218"/>
      <c r="BG1892" s="1218"/>
      <c r="BH1892" s="613"/>
      <c r="BI1892" s="1218"/>
      <c r="BJ1892" s="1218"/>
      <c r="BK1892" s="1218"/>
      <c r="BL1892" s="613"/>
      <c r="BM1892" s="611"/>
      <c r="BN1892" s="1218"/>
      <c r="BO1892" s="1218"/>
      <c r="BP1892" s="1218"/>
      <c r="BQ1892" s="547"/>
      <c r="BR1892" s="1433"/>
      <c r="BS1892" s="1022"/>
      <c r="BT1892" s="688"/>
      <c r="BU1892" s="621"/>
      <c r="BV1892" s="619"/>
      <c r="BW1892" s="619"/>
      <c r="BX1892" s="619"/>
      <c r="BZ1892" s="619"/>
      <c r="CA1892" s="619"/>
      <c r="CB1892" s="619"/>
      <c r="CC1892" s="619"/>
      <c r="CD1892" s="619"/>
      <c r="CE1892" s="619"/>
      <c r="CF1892" s="619"/>
      <c r="CG1892" s="619"/>
      <c r="CH1892" s="619"/>
      <c r="CI1892" s="619"/>
      <c r="CJ1892" s="619"/>
      <c r="CK1892" s="619"/>
      <c r="CL1892" s="619"/>
      <c r="CM1892" s="619"/>
      <c r="CN1892" s="619"/>
      <c r="CO1892" s="619"/>
      <c r="CP1892" s="619"/>
      <c r="CQ1892" s="619"/>
      <c r="CR1892" s="619"/>
      <c r="CS1892" s="619"/>
      <c r="CT1892" s="619"/>
      <c r="CU1892" s="619"/>
      <c r="CV1892" s="619"/>
      <c r="CW1892" s="619"/>
      <c r="CX1892" s="619"/>
      <c r="CY1892" s="619"/>
      <c r="CZ1892" s="619"/>
      <c r="DA1892" s="619"/>
      <c r="DB1892" s="619"/>
      <c r="DC1892" s="619"/>
      <c r="DD1892" s="619"/>
      <c r="DE1892" s="619"/>
      <c r="DF1892" s="619"/>
      <c r="DG1892" s="619"/>
      <c r="DH1892" s="619"/>
      <c r="DI1892" s="619"/>
      <c r="DJ1892" s="619"/>
      <c r="DK1892" s="619"/>
      <c r="DL1892" s="619"/>
      <c r="DM1892" s="619"/>
      <c r="DN1892" s="619"/>
      <c r="DO1892" s="619"/>
      <c r="DP1892" s="619"/>
      <c r="DQ1892" s="619"/>
      <c r="DR1892" s="619"/>
      <c r="DS1892" s="619"/>
      <c r="DT1892" s="619"/>
      <c r="DU1892" s="619"/>
      <c r="DV1892" s="619"/>
      <c r="DW1892" s="619"/>
      <c r="DX1892" s="619"/>
      <c r="DY1892" s="619"/>
      <c r="DZ1892" s="619"/>
      <c r="EA1892" s="619"/>
      <c r="EB1892" s="619"/>
      <c r="EC1892" s="619"/>
      <c r="ED1892" s="619"/>
      <c r="EE1892" s="619"/>
      <c r="EF1892" s="619"/>
      <c r="EG1892" s="619"/>
      <c r="EH1892" s="619"/>
      <c r="EI1892" s="619"/>
      <c r="EJ1892" s="619"/>
      <c r="EK1892" s="619"/>
      <c r="EL1892" s="619"/>
      <c r="EM1892" s="619"/>
      <c r="EN1892" s="619"/>
      <c r="EO1892" s="619"/>
      <c r="EP1892" s="619"/>
      <c r="EQ1892" s="619"/>
      <c r="ER1892" s="619"/>
      <c r="ES1892" s="619"/>
      <c r="ET1892" s="619"/>
      <c r="EU1892" s="619"/>
      <c r="EV1892" s="619"/>
      <c r="EW1892" s="619"/>
      <c r="EX1892" s="619"/>
      <c r="EY1892" s="619"/>
      <c r="EZ1892" s="619"/>
      <c r="FA1892" s="619"/>
      <c r="FB1892" s="619"/>
      <c r="FC1892" s="619"/>
      <c r="FD1892" s="619"/>
      <c r="FE1892" s="619"/>
      <c r="FF1892" s="619"/>
      <c r="FG1892" s="619"/>
      <c r="FH1892" s="619"/>
      <c r="FI1892" s="619"/>
      <c r="FJ1892" s="619"/>
      <c r="FK1892" s="619"/>
      <c r="FL1892" s="619"/>
      <c r="FM1892" s="619"/>
      <c r="FN1892" s="619"/>
      <c r="FO1892" s="619"/>
      <c r="FP1892" s="619"/>
      <c r="FQ1892" s="619"/>
      <c r="FR1892" s="619"/>
      <c r="FS1892" s="619"/>
      <c r="FT1892" s="619"/>
      <c r="FU1892" s="619"/>
      <c r="FV1892" s="619"/>
      <c r="FW1892" s="619"/>
      <c r="FX1892" s="619"/>
      <c r="FY1892" s="619"/>
      <c r="FZ1892" s="619"/>
      <c r="GA1892" s="619"/>
      <c r="GB1892" s="619"/>
      <c r="GC1892" s="619"/>
      <c r="GD1892" s="619"/>
      <c r="GE1892" s="619"/>
      <c r="GF1892" s="619"/>
      <c r="GG1892" s="619"/>
      <c r="GH1892" s="619"/>
      <c r="GI1892" s="619"/>
      <c r="GJ1892" s="619"/>
      <c r="GK1892" s="619"/>
      <c r="GL1892" s="619"/>
      <c r="GM1892" s="619"/>
      <c r="GN1892" s="619"/>
      <c r="GO1892" s="619"/>
      <c r="GP1892" s="619"/>
      <c r="GQ1892" s="619"/>
      <c r="GR1892" s="619"/>
      <c r="GS1892" s="619"/>
      <c r="GT1892" s="619"/>
      <c r="GU1892" s="619"/>
      <c r="GV1892" s="619"/>
      <c r="GW1892" s="619"/>
      <c r="GX1892" s="619"/>
      <c r="GY1892" s="619"/>
      <c r="GZ1892" s="619"/>
      <c r="HA1892" s="619"/>
      <c r="HB1892" s="619"/>
      <c r="HC1892" s="619"/>
      <c r="HD1892" s="619"/>
      <c r="HE1892" s="619"/>
      <c r="HF1892" s="619"/>
      <c r="HG1892" s="619"/>
      <c r="HH1892" s="619"/>
      <c r="HI1892" s="619"/>
      <c r="HJ1892" s="619"/>
      <c r="HK1892" s="619"/>
      <c r="HL1892" s="619"/>
      <c r="HM1892" s="619"/>
      <c r="HN1892" s="619"/>
      <c r="HO1892" s="619"/>
      <c r="HP1892" s="619"/>
      <c r="HQ1892" s="619"/>
      <c r="HR1892" s="619"/>
      <c r="HS1892" s="619"/>
      <c r="HT1892" s="619"/>
      <c r="HU1892" s="619"/>
      <c r="HV1892" s="619"/>
      <c r="HW1892" s="619"/>
      <c r="HX1892" s="619"/>
      <c r="HY1892" s="619"/>
      <c r="HZ1892" s="619"/>
      <c r="IA1892" s="619"/>
      <c r="IB1892" s="619"/>
      <c r="IC1892" s="619"/>
      <c r="ID1892" s="619"/>
      <c r="IE1892" s="619"/>
      <c r="IF1892" s="619"/>
      <c r="IG1892" s="619"/>
      <c r="IH1892" s="619"/>
      <c r="II1892" s="619"/>
      <c r="IJ1892" s="619"/>
      <c r="IK1892" s="619"/>
      <c r="IL1892" s="619"/>
      <c r="IM1892" s="619"/>
      <c r="IN1892" s="619"/>
      <c r="IO1892" s="619"/>
      <c r="IP1892" s="619"/>
      <c r="IQ1892" s="619"/>
      <c r="IR1892" s="619"/>
      <c r="IS1892" s="619"/>
      <c r="IT1892" s="619"/>
      <c r="IU1892" s="619"/>
      <c r="IV1892" s="619"/>
      <c r="IW1892" s="619"/>
    </row>
    <row r="1893" spans="1:257" s="607" customFormat="1" hidden="1">
      <c r="A1893" s="603"/>
      <c r="B1893" s="829"/>
      <c r="C1893" s="829"/>
      <c r="D1893" s="688"/>
      <c r="E1893" s="606"/>
      <c r="F1893" s="1029"/>
      <c r="G1893" s="621"/>
      <c r="H1893" s="608"/>
      <c r="I1893" s="609"/>
      <c r="J1893" s="610"/>
      <c r="K1893" s="611"/>
      <c r="L1893" s="611"/>
      <c r="M1893" s="611"/>
      <c r="N1893" s="611"/>
      <c r="O1893" s="1218"/>
      <c r="P1893" s="1218"/>
      <c r="Q1893" s="613"/>
      <c r="R1893" s="1218"/>
      <c r="S1893" s="1218"/>
      <c r="T1893" s="615"/>
      <c r="U1893" s="1218"/>
      <c r="V1893" s="1218"/>
      <c r="W1893" s="613"/>
      <c r="X1893" s="1218"/>
      <c r="Y1893" s="1218"/>
      <c r="Z1893" s="1218"/>
      <c r="AA1893" s="611"/>
      <c r="AB1893" s="1218"/>
      <c r="AC1893" s="1218"/>
      <c r="AD1893" s="613"/>
      <c r="AE1893" s="613"/>
      <c r="AF1893" s="1218"/>
      <c r="AG1893" s="1218"/>
      <c r="AH1893" s="1218"/>
      <c r="AI1893" s="611"/>
      <c r="AJ1893" s="1218"/>
      <c r="AK1893" s="1218"/>
      <c r="AL1893" s="1218"/>
      <c r="AM1893" s="613"/>
      <c r="AN1893" s="1218"/>
      <c r="AO1893" s="1218"/>
      <c r="AP1893" s="1218"/>
      <c r="AQ1893" s="613"/>
      <c r="AR1893" s="1218"/>
      <c r="AS1893" s="1218"/>
      <c r="AT1893" s="1218"/>
      <c r="AU1893" s="1219"/>
      <c r="AV1893" s="1218"/>
      <c r="AW1893" s="1218"/>
      <c r="AX1893" s="1218"/>
      <c r="AY1893" s="1218"/>
      <c r="AZ1893" s="1218"/>
      <c r="BA1893" s="1218"/>
      <c r="BB1893" s="1218"/>
      <c r="BC1893" s="613"/>
      <c r="BD1893" s="1218"/>
      <c r="BE1893" s="1218"/>
      <c r="BF1893" s="1218"/>
      <c r="BG1893" s="1218"/>
      <c r="BH1893" s="613"/>
      <c r="BI1893" s="1218"/>
      <c r="BJ1893" s="1218"/>
      <c r="BK1893" s="1218"/>
      <c r="BL1893" s="613"/>
      <c r="BM1893" s="611"/>
      <c r="BN1893" s="1218"/>
      <c r="BO1893" s="1218"/>
      <c r="BP1893" s="1218"/>
      <c r="BQ1893" s="547"/>
      <c r="BR1893" s="688"/>
      <c r="BS1893" s="1431"/>
      <c r="BT1893" s="688"/>
      <c r="BU1893" s="621"/>
      <c r="BV1893" s="619"/>
      <c r="BW1893" s="619"/>
      <c r="BX1893" s="619"/>
      <c r="BZ1893" s="619"/>
      <c r="CA1893" s="619"/>
      <c r="CB1893" s="619"/>
      <c r="CC1893" s="619"/>
      <c r="CD1893" s="619"/>
      <c r="CE1893" s="619"/>
      <c r="CF1893" s="619"/>
      <c r="CG1893" s="619"/>
      <c r="CH1893" s="619"/>
      <c r="CI1893" s="619"/>
      <c r="CJ1893" s="619"/>
      <c r="CK1893" s="619"/>
      <c r="CL1893" s="619"/>
      <c r="CM1893" s="619"/>
      <c r="CN1893" s="619"/>
      <c r="CO1893" s="619"/>
      <c r="CP1893" s="619"/>
      <c r="CQ1893" s="619"/>
      <c r="CR1893" s="619"/>
      <c r="CS1893" s="619"/>
      <c r="CT1893" s="619"/>
      <c r="CU1893" s="619"/>
      <c r="CV1893" s="619"/>
      <c r="CW1893" s="619"/>
      <c r="CX1893" s="619"/>
      <c r="CY1893" s="619"/>
      <c r="CZ1893" s="619"/>
      <c r="DA1893" s="619"/>
      <c r="DB1893" s="619"/>
      <c r="DC1893" s="619"/>
      <c r="DD1893" s="619"/>
      <c r="DE1893" s="619"/>
      <c r="DF1893" s="619"/>
      <c r="DG1893" s="619"/>
      <c r="DH1893" s="619"/>
      <c r="DI1893" s="619"/>
      <c r="DJ1893" s="619"/>
      <c r="DK1893" s="619"/>
      <c r="DL1893" s="619"/>
      <c r="DM1893" s="619"/>
      <c r="DN1893" s="619"/>
      <c r="DO1893" s="619"/>
      <c r="DP1893" s="619"/>
      <c r="DQ1893" s="619"/>
      <c r="DR1893" s="619"/>
      <c r="DS1893" s="619"/>
      <c r="DT1893" s="619"/>
      <c r="DU1893" s="619"/>
      <c r="DV1893" s="619"/>
      <c r="DW1893" s="619"/>
      <c r="DX1893" s="619"/>
      <c r="DY1893" s="619"/>
      <c r="DZ1893" s="619"/>
      <c r="EA1893" s="619"/>
      <c r="EB1893" s="619"/>
      <c r="EC1893" s="619"/>
      <c r="ED1893" s="619"/>
      <c r="EE1893" s="619"/>
      <c r="EF1893" s="619"/>
      <c r="EG1893" s="619"/>
      <c r="EH1893" s="619"/>
      <c r="EI1893" s="619"/>
      <c r="EJ1893" s="619"/>
      <c r="EK1893" s="619"/>
      <c r="EL1893" s="619"/>
      <c r="EM1893" s="619"/>
      <c r="EN1893" s="619"/>
      <c r="EO1893" s="619"/>
      <c r="EP1893" s="619"/>
      <c r="EQ1893" s="619"/>
      <c r="ER1893" s="619"/>
      <c r="ES1893" s="619"/>
      <c r="ET1893" s="619"/>
      <c r="EU1893" s="619"/>
      <c r="EV1893" s="619"/>
      <c r="EW1893" s="619"/>
      <c r="EX1893" s="619"/>
      <c r="EY1893" s="619"/>
      <c r="EZ1893" s="619"/>
      <c r="FA1893" s="619"/>
      <c r="FB1893" s="619"/>
      <c r="FC1893" s="619"/>
      <c r="FD1893" s="619"/>
      <c r="FE1893" s="619"/>
      <c r="FF1893" s="619"/>
      <c r="FG1893" s="619"/>
      <c r="FH1893" s="619"/>
      <c r="FI1893" s="619"/>
      <c r="FJ1893" s="619"/>
      <c r="FK1893" s="619"/>
      <c r="FL1893" s="619"/>
      <c r="FM1893" s="619"/>
      <c r="FN1893" s="619"/>
      <c r="FO1893" s="619"/>
      <c r="FP1893" s="619"/>
      <c r="FQ1893" s="619"/>
      <c r="FR1893" s="619"/>
      <c r="FS1893" s="619"/>
      <c r="FT1893" s="619"/>
      <c r="FU1893" s="619"/>
      <c r="FV1893" s="619"/>
      <c r="FW1893" s="619"/>
      <c r="FX1893" s="619"/>
      <c r="FY1893" s="619"/>
      <c r="FZ1893" s="619"/>
      <c r="GA1893" s="619"/>
      <c r="GB1893" s="619"/>
      <c r="GC1893" s="619"/>
      <c r="GD1893" s="619"/>
      <c r="GE1893" s="619"/>
      <c r="GF1893" s="619"/>
      <c r="GG1893" s="619"/>
      <c r="GH1893" s="619"/>
      <c r="GI1893" s="619"/>
      <c r="GJ1893" s="619"/>
      <c r="GK1893" s="619"/>
      <c r="GL1893" s="619"/>
      <c r="GM1893" s="619"/>
      <c r="GN1893" s="619"/>
      <c r="GO1893" s="619"/>
      <c r="GP1893" s="619"/>
      <c r="GQ1893" s="619"/>
      <c r="GR1893" s="619"/>
      <c r="GS1893" s="619"/>
      <c r="GT1893" s="619"/>
      <c r="GU1893" s="619"/>
      <c r="GV1893" s="619"/>
      <c r="GW1893" s="619"/>
      <c r="GX1893" s="619"/>
      <c r="GY1893" s="619"/>
      <c r="GZ1893" s="619"/>
      <c r="HA1893" s="619"/>
      <c r="HB1893" s="619"/>
      <c r="HC1893" s="619"/>
      <c r="HD1893" s="619"/>
      <c r="HE1893" s="619"/>
      <c r="HF1893" s="619"/>
      <c r="HG1893" s="619"/>
      <c r="HH1893" s="619"/>
      <c r="HI1893" s="619"/>
      <c r="HJ1893" s="619"/>
      <c r="HK1893" s="619"/>
      <c r="HL1893" s="619"/>
      <c r="HM1893" s="619"/>
      <c r="HN1893" s="619"/>
      <c r="HO1893" s="619"/>
      <c r="HP1893" s="619"/>
      <c r="HQ1893" s="619"/>
      <c r="HR1893" s="619"/>
      <c r="HS1893" s="619"/>
      <c r="HT1893" s="619"/>
      <c r="HU1893" s="619"/>
      <c r="HV1893" s="619"/>
      <c r="HW1893" s="619"/>
      <c r="HX1893" s="619"/>
      <c r="HY1893" s="619"/>
      <c r="HZ1893" s="619"/>
      <c r="IA1893" s="619"/>
      <c r="IB1893" s="619"/>
      <c r="IC1893" s="619"/>
      <c r="ID1893" s="619"/>
      <c r="IE1893" s="619"/>
      <c r="IF1893" s="619"/>
      <c r="IG1893" s="619"/>
      <c r="IH1893" s="619"/>
      <c r="II1893" s="619"/>
      <c r="IJ1893" s="619"/>
      <c r="IK1893" s="619"/>
      <c r="IL1893" s="619"/>
      <c r="IM1893" s="619"/>
      <c r="IN1893" s="619"/>
      <c r="IO1893" s="619"/>
      <c r="IP1893" s="619"/>
      <c r="IQ1893" s="619"/>
      <c r="IR1893" s="619"/>
      <c r="IS1893" s="619"/>
      <c r="IT1893" s="619"/>
      <c r="IU1893" s="619"/>
      <c r="IV1893" s="619"/>
      <c r="IW1893" s="619"/>
    </row>
    <row r="1894" spans="1:257" s="607" customFormat="1" hidden="1">
      <c r="A1894" s="603"/>
      <c r="B1894" s="1187"/>
      <c r="C1894" s="1187"/>
      <c r="D1894" s="605"/>
      <c r="E1894" s="605"/>
      <c r="F1894" s="1585"/>
      <c r="G1894" s="621"/>
      <c r="H1894" s="608"/>
      <c r="I1894" s="609"/>
      <c r="J1894" s="610"/>
      <c r="K1894" s="611"/>
      <c r="L1894" s="611"/>
      <c r="M1894" s="611"/>
      <c r="N1894" s="611"/>
      <c r="O1894" s="613"/>
      <c r="P1894" s="613"/>
      <c r="Q1894" s="613"/>
      <c r="R1894" s="613"/>
      <c r="S1894" s="613"/>
      <c r="T1894" s="615"/>
      <c r="U1894" s="613"/>
      <c r="V1894" s="613"/>
      <c r="W1894" s="613"/>
      <c r="X1894" s="613"/>
      <c r="Y1894" s="613"/>
      <c r="Z1894" s="613"/>
      <c r="AA1894" s="611"/>
      <c r="AB1894" s="613"/>
      <c r="AC1894" s="613"/>
      <c r="AD1894" s="613"/>
      <c r="AE1894" s="613"/>
      <c r="AF1894" s="613"/>
      <c r="AG1894" s="613"/>
      <c r="AH1894" s="613"/>
      <c r="AI1894" s="611"/>
      <c r="AJ1894" s="613"/>
      <c r="AK1894" s="613"/>
      <c r="AL1894" s="613"/>
      <c r="AM1894" s="613"/>
      <c r="AN1894" s="613"/>
      <c r="AO1894" s="613"/>
      <c r="AP1894" s="613"/>
      <c r="AQ1894" s="613"/>
      <c r="AR1894" s="613"/>
      <c r="AS1894" s="613"/>
      <c r="AT1894" s="613"/>
      <c r="AU1894" s="830"/>
      <c r="AV1894" s="613"/>
      <c r="AW1894" s="613"/>
      <c r="AX1894" s="613"/>
      <c r="AY1894" s="613"/>
      <c r="AZ1894" s="613"/>
      <c r="BA1894" s="613"/>
      <c r="BB1894" s="613"/>
      <c r="BC1894" s="613"/>
      <c r="BD1894" s="613"/>
      <c r="BE1894" s="613"/>
      <c r="BF1894" s="613"/>
      <c r="BG1894" s="613"/>
      <c r="BH1894" s="613"/>
      <c r="BI1894" s="613"/>
      <c r="BJ1894" s="613"/>
      <c r="BK1894" s="613"/>
      <c r="BL1894" s="613"/>
      <c r="BM1894" s="611"/>
      <c r="BN1894" s="613"/>
      <c r="BO1894" s="613"/>
      <c r="BP1894" s="613"/>
      <c r="BQ1894" s="547"/>
      <c r="BR1894" s="622"/>
      <c r="BS1894" s="1026"/>
      <c r="BT1894" s="605"/>
      <c r="BU1894" s="621"/>
      <c r="BV1894" s="619"/>
      <c r="BW1894" s="619"/>
      <c r="BX1894" s="619"/>
      <c r="BZ1894" s="619"/>
      <c r="CA1894" s="619"/>
      <c r="CB1894" s="619"/>
      <c r="CC1894" s="619"/>
      <c r="CD1894" s="619"/>
      <c r="CE1894" s="619"/>
      <c r="CF1894" s="619"/>
      <c r="CG1894" s="619"/>
      <c r="CH1894" s="619"/>
      <c r="CI1894" s="619"/>
      <c r="CJ1894" s="619"/>
      <c r="CK1894" s="619"/>
      <c r="CL1894" s="619"/>
      <c r="CM1894" s="619"/>
      <c r="CN1894" s="619"/>
      <c r="CO1894" s="619"/>
      <c r="CP1894" s="619"/>
      <c r="CQ1894" s="619"/>
      <c r="CR1894" s="619"/>
      <c r="CS1894" s="619"/>
      <c r="CT1894" s="619"/>
      <c r="CU1894" s="619"/>
      <c r="CV1894" s="619"/>
      <c r="CW1894" s="619"/>
      <c r="CX1894" s="619"/>
      <c r="CY1894" s="619"/>
      <c r="CZ1894" s="619"/>
      <c r="DA1894" s="619"/>
      <c r="DB1894" s="619"/>
      <c r="DC1894" s="619"/>
      <c r="DD1894" s="619"/>
      <c r="DE1894" s="619"/>
      <c r="DF1894" s="619"/>
      <c r="DG1894" s="619"/>
      <c r="DH1894" s="619"/>
      <c r="DI1894" s="619"/>
      <c r="DJ1894" s="619"/>
      <c r="DK1894" s="619"/>
      <c r="DL1894" s="619"/>
      <c r="DM1894" s="619"/>
      <c r="DN1894" s="619"/>
      <c r="DO1894" s="619"/>
      <c r="DP1894" s="619"/>
      <c r="DQ1894" s="619"/>
      <c r="DR1894" s="619"/>
      <c r="DS1894" s="619"/>
      <c r="DT1894" s="619"/>
      <c r="DU1894" s="619"/>
      <c r="DV1894" s="619"/>
      <c r="DW1894" s="619"/>
      <c r="DX1894" s="619"/>
      <c r="DY1894" s="619"/>
      <c r="DZ1894" s="619"/>
      <c r="EA1894" s="619"/>
      <c r="EB1894" s="619"/>
      <c r="EC1894" s="619"/>
      <c r="ED1894" s="619"/>
      <c r="EE1894" s="619"/>
      <c r="EF1894" s="619"/>
      <c r="EG1894" s="619"/>
      <c r="EH1894" s="619"/>
      <c r="EI1894" s="619"/>
      <c r="EJ1894" s="619"/>
      <c r="EK1894" s="619"/>
      <c r="EL1894" s="619"/>
      <c r="EM1894" s="619"/>
      <c r="EN1894" s="619"/>
      <c r="EO1894" s="619"/>
      <c r="EP1894" s="619"/>
      <c r="EQ1894" s="619"/>
      <c r="ER1894" s="619"/>
      <c r="ES1894" s="619"/>
      <c r="ET1894" s="619"/>
      <c r="EU1894" s="619"/>
      <c r="EV1894" s="619"/>
      <c r="EW1894" s="619"/>
      <c r="EX1894" s="619"/>
      <c r="EY1894" s="619"/>
      <c r="EZ1894" s="619"/>
      <c r="FA1894" s="619"/>
      <c r="FB1894" s="619"/>
      <c r="FC1894" s="619"/>
      <c r="FD1894" s="619"/>
      <c r="FE1894" s="619"/>
      <c r="FF1894" s="619"/>
      <c r="FG1894" s="619"/>
      <c r="FH1894" s="619"/>
      <c r="FI1894" s="619"/>
      <c r="FJ1894" s="619"/>
      <c r="FK1894" s="619"/>
      <c r="FL1894" s="619"/>
      <c r="FM1894" s="619"/>
      <c r="FN1894" s="619"/>
      <c r="FO1894" s="619"/>
      <c r="FP1894" s="619"/>
      <c r="FQ1894" s="619"/>
      <c r="FR1894" s="619"/>
      <c r="FS1894" s="619"/>
      <c r="FT1894" s="619"/>
      <c r="FU1894" s="619"/>
      <c r="FV1894" s="619"/>
      <c r="FW1894" s="619"/>
      <c r="FX1894" s="619"/>
      <c r="FY1894" s="619"/>
      <c r="FZ1894" s="619"/>
      <c r="GA1894" s="619"/>
      <c r="GB1894" s="619"/>
      <c r="GC1894" s="619"/>
      <c r="GD1894" s="619"/>
      <c r="GE1894" s="619"/>
      <c r="GF1894" s="619"/>
      <c r="GG1894" s="619"/>
      <c r="GH1894" s="619"/>
      <c r="GI1894" s="619"/>
      <c r="GJ1894" s="619"/>
      <c r="GK1894" s="619"/>
      <c r="GL1894" s="619"/>
      <c r="GM1894" s="619"/>
      <c r="GN1894" s="619"/>
      <c r="GO1894" s="619"/>
      <c r="GP1894" s="619"/>
      <c r="GQ1894" s="619"/>
      <c r="GR1894" s="619"/>
      <c r="GS1894" s="619"/>
      <c r="GT1894" s="619"/>
      <c r="GU1894" s="619"/>
      <c r="GV1894" s="619"/>
      <c r="GW1894" s="619"/>
      <c r="GX1894" s="619"/>
      <c r="GY1894" s="619"/>
      <c r="GZ1894" s="619"/>
      <c r="HA1894" s="619"/>
      <c r="HB1894" s="619"/>
      <c r="HC1894" s="619"/>
      <c r="HD1894" s="619"/>
      <c r="HE1894" s="619"/>
      <c r="HF1894" s="619"/>
      <c r="HG1894" s="619"/>
      <c r="HH1894" s="619"/>
      <c r="HI1894" s="619"/>
      <c r="HJ1894" s="619"/>
      <c r="HK1894" s="619"/>
      <c r="HL1894" s="619"/>
      <c r="HM1894" s="619"/>
      <c r="HN1894" s="619"/>
      <c r="HO1894" s="619"/>
      <c r="HP1894" s="619"/>
      <c r="HQ1894" s="619"/>
      <c r="HR1894" s="619"/>
      <c r="HS1894" s="619"/>
      <c r="HT1894" s="619"/>
      <c r="HU1894" s="619"/>
      <c r="HV1894" s="619"/>
      <c r="HW1894" s="619"/>
      <c r="HX1894" s="619"/>
      <c r="HY1894" s="619"/>
      <c r="HZ1894" s="619"/>
      <c r="IA1894" s="619"/>
      <c r="IB1894" s="619"/>
      <c r="IC1894" s="619"/>
      <c r="ID1894" s="619"/>
      <c r="IE1894" s="619"/>
      <c r="IF1894" s="619"/>
      <c r="IG1894" s="619"/>
      <c r="IH1894" s="619"/>
      <c r="II1894" s="619"/>
      <c r="IJ1894" s="619"/>
      <c r="IK1894" s="619"/>
      <c r="IL1894" s="619"/>
      <c r="IM1894" s="619"/>
      <c r="IN1894" s="619"/>
      <c r="IO1894" s="619"/>
      <c r="IP1894" s="619"/>
      <c r="IQ1894" s="619"/>
      <c r="IR1894" s="619"/>
      <c r="IS1894" s="619"/>
      <c r="IT1894" s="619"/>
      <c r="IU1894" s="619"/>
      <c r="IV1894" s="619"/>
      <c r="IW1894" s="619"/>
    </row>
    <row r="1895" spans="1:257" s="619" customFormat="1" hidden="1">
      <c r="A1895" s="603"/>
      <c r="B1895" s="1187"/>
      <c r="C1895" s="1187"/>
      <c r="D1895" s="605"/>
      <c r="E1895" s="606"/>
      <c r="F1895" s="620"/>
      <c r="G1895" s="621"/>
      <c r="H1895" s="608"/>
      <c r="I1895" s="609"/>
      <c r="J1895" s="610"/>
      <c r="K1895" s="611"/>
      <c r="L1895" s="611"/>
      <c r="M1895" s="611"/>
      <c r="N1895" s="611"/>
      <c r="O1895" s="613"/>
      <c r="P1895" s="613"/>
      <c r="Q1895" s="613"/>
      <c r="R1895" s="613"/>
      <c r="S1895" s="613"/>
      <c r="T1895" s="615"/>
      <c r="U1895" s="613"/>
      <c r="V1895" s="613"/>
      <c r="W1895" s="613"/>
      <c r="X1895" s="613"/>
      <c r="Y1895" s="613"/>
      <c r="Z1895" s="613"/>
      <c r="AA1895" s="611"/>
      <c r="AB1895" s="613"/>
      <c r="AC1895" s="613"/>
      <c r="AD1895" s="613"/>
      <c r="AE1895" s="613"/>
      <c r="AF1895" s="613"/>
      <c r="AG1895" s="613"/>
      <c r="AH1895" s="613"/>
      <c r="AI1895" s="611"/>
      <c r="AJ1895" s="613"/>
      <c r="AK1895" s="613"/>
      <c r="AL1895" s="613"/>
      <c r="AM1895" s="613"/>
      <c r="AN1895" s="613"/>
      <c r="AO1895" s="613"/>
      <c r="AP1895" s="613"/>
      <c r="AQ1895" s="613"/>
      <c r="AR1895" s="613"/>
      <c r="AS1895" s="613"/>
      <c r="AT1895" s="613"/>
      <c r="AU1895" s="830"/>
      <c r="AV1895" s="613"/>
      <c r="AW1895" s="613"/>
      <c r="AX1895" s="613"/>
      <c r="AY1895" s="613"/>
      <c r="AZ1895" s="613"/>
      <c r="BA1895" s="613"/>
      <c r="BB1895" s="613"/>
      <c r="BC1895" s="613"/>
      <c r="BD1895" s="613"/>
      <c r="BE1895" s="613"/>
      <c r="BF1895" s="613"/>
      <c r="BG1895" s="613"/>
      <c r="BH1895" s="613"/>
      <c r="BI1895" s="613"/>
      <c r="BJ1895" s="613"/>
      <c r="BK1895" s="613"/>
      <c r="BL1895" s="613"/>
      <c r="BM1895" s="611"/>
      <c r="BN1895" s="613"/>
      <c r="BO1895" s="613"/>
      <c r="BP1895" s="613"/>
      <c r="BQ1895" s="547"/>
      <c r="BR1895" s="622"/>
      <c r="BS1895" s="1584"/>
      <c r="BT1895" s="605"/>
      <c r="BU1895" s="621"/>
      <c r="BY1895" s="607"/>
    </row>
    <row r="1896" spans="1:257" s="839" customFormat="1" hidden="1">
      <c r="A1896" s="1415"/>
      <c r="B1896" s="840"/>
      <c r="C1896" s="841"/>
      <c r="D1896" s="842"/>
      <c r="E1896" s="843"/>
      <c r="F1896" s="844"/>
      <c r="G1896" s="670"/>
      <c r="H1896" s="841"/>
      <c r="I1896" s="841"/>
      <c r="J1896" s="842"/>
      <c r="K1896" s="842"/>
      <c r="L1896" s="842"/>
      <c r="M1896" s="842"/>
      <c r="N1896" s="578"/>
      <c r="O1896" s="841"/>
      <c r="P1896" s="842"/>
      <c r="Q1896" s="841"/>
      <c r="R1896" s="842"/>
      <c r="S1896" s="841"/>
      <c r="T1896" s="842"/>
      <c r="U1896" s="841"/>
      <c r="V1896" s="841"/>
      <c r="W1896" s="841"/>
      <c r="X1896" s="841"/>
      <c r="Y1896" s="841"/>
      <c r="Z1896" s="841"/>
      <c r="AA1896" s="842"/>
      <c r="AB1896" s="841"/>
      <c r="AC1896" s="841"/>
      <c r="AD1896" s="841"/>
      <c r="AE1896" s="841"/>
      <c r="AF1896" s="841"/>
      <c r="AG1896" s="841"/>
      <c r="AH1896" s="841"/>
      <c r="AI1896" s="841"/>
      <c r="AJ1896" s="841"/>
      <c r="AK1896" s="841"/>
      <c r="AL1896" s="841"/>
      <c r="AM1896" s="841"/>
      <c r="AN1896" s="841"/>
      <c r="AO1896" s="841"/>
      <c r="AP1896" s="841"/>
      <c r="AQ1896" s="841"/>
      <c r="AR1896" s="841"/>
      <c r="AS1896" s="841"/>
      <c r="AT1896" s="841"/>
      <c r="AU1896" s="845"/>
      <c r="AV1896" s="841"/>
      <c r="AW1896" s="841"/>
      <c r="AX1896" s="841"/>
      <c r="AY1896" s="841"/>
      <c r="AZ1896" s="841"/>
      <c r="BA1896" s="841"/>
      <c r="BB1896" s="841"/>
      <c r="BC1896" s="841"/>
      <c r="BD1896" s="841"/>
      <c r="BE1896" s="841"/>
      <c r="BF1896" s="841"/>
      <c r="BG1896" s="841"/>
      <c r="BH1896" s="841"/>
      <c r="BI1896" s="841"/>
      <c r="BJ1896" s="841"/>
      <c r="BK1896" s="841"/>
      <c r="BL1896" s="841"/>
      <c r="BM1896" s="842"/>
      <c r="BN1896" s="841"/>
      <c r="BO1896" s="841"/>
      <c r="BP1896" s="841"/>
      <c r="BQ1896" s="547"/>
      <c r="BR1896" s="842"/>
      <c r="BS1896" s="846"/>
      <c r="BT1896" s="846"/>
      <c r="BU1896" s="847"/>
      <c r="BV1896" s="848"/>
      <c r="BW1896" s="848"/>
      <c r="BX1896" s="848"/>
    </row>
    <row r="1897" spans="1:257" s="575" customFormat="1" hidden="1">
      <c r="B1897" s="576"/>
      <c r="C1897" s="889"/>
      <c r="D1897" s="842"/>
      <c r="E1897" s="579"/>
      <c r="F1897" s="844"/>
      <c r="G1897" s="580"/>
      <c r="H1897" s="581"/>
      <c r="I1897" s="582"/>
      <c r="J1897" s="580"/>
      <c r="K1897" s="578"/>
      <c r="L1897" s="578"/>
      <c r="M1897" s="578"/>
      <c r="N1897" s="578"/>
      <c r="O1897" s="578"/>
      <c r="P1897" s="578"/>
      <c r="Q1897" s="578"/>
      <c r="R1897" s="578"/>
      <c r="S1897" s="578"/>
      <c r="T1897" s="578"/>
      <c r="U1897" s="578"/>
      <c r="V1897" s="578"/>
      <c r="W1897" s="578"/>
      <c r="X1897" s="578"/>
      <c r="Y1897" s="578"/>
      <c r="Z1897" s="578"/>
      <c r="AA1897" s="578"/>
      <c r="AB1897" s="578"/>
      <c r="AC1897" s="578"/>
      <c r="AD1897" s="578"/>
      <c r="AE1897" s="578"/>
      <c r="AF1897" s="578"/>
      <c r="AG1897" s="578"/>
      <c r="AH1897" s="578"/>
      <c r="AI1897" s="578"/>
      <c r="AJ1897" s="578"/>
      <c r="AK1897" s="578"/>
      <c r="AL1897" s="578"/>
      <c r="AM1897" s="578"/>
      <c r="AN1897" s="1586"/>
      <c r="AO1897" s="578"/>
      <c r="AP1897" s="578"/>
      <c r="AQ1897" s="578"/>
      <c r="AR1897" s="578"/>
      <c r="AS1897" s="578"/>
      <c r="AT1897" s="578"/>
      <c r="AU1897" s="567"/>
      <c r="AV1897" s="578"/>
      <c r="AW1897" s="578"/>
      <c r="AX1897" s="578"/>
      <c r="AY1897" s="578"/>
      <c r="AZ1897" s="578"/>
      <c r="BA1897" s="578"/>
      <c r="BB1897" s="578"/>
      <c r="BC1897" s="578"/>
      <c r="BD1897" s="578"/>
      <c r="BE1897" s="578"/>
      <c r="BF1897" s="578"/>
      <c r="BG1897" s="578"/>
      <c r="BH1897" s="578"/>
      <c r="BI1897" s="578"/>
      <c r="BJ1897" s="578"/>
      <c r="BK1897" s="578"/>
      <c r="BL1897" s="578"/>
      <c r="BM1897" s="578"/>
      <c r="BN1897" s="578"/>
      <c r="BO1897" s="578"/>
      <c r="BP1897" s="578"/>
      <c r="BQ1897" s="547"/>
      <c r="BR1897" s="578"/>
    </row>
    <row r="1898" spans="1:257" s="575" customFormat="1" hidden="1">
      <c r="A1898" s="1415"/>
      <c r="B1898" s="576"/>
      <c r="C1898" s="577"/>
      <c r="D1898" s="578"/>
      <c r="E1898" s="579"/>
      <c r="F1898" s="844"/>
      <c r="G1898" s="580"/>
      <c r="H1898" s="581"/>
      <c r="I1898" s="582"/>
      <c r="J1898" s="580"/>
      <c r="K1898" s="578"/>
      <c r="L1898" s="578"/>
      <c r="M1898" s="578"/>
      <c r="N1898" s="578"/>
      <c r="O1898" s="578"/>
      <c r="P1898" s="578"/>
      <c r="Q1898" s="578"/>
      <c r="R1898" s="578"/>
      <c r="S1898" s="578"/>
      <c r="T1898" s="578"/>
      <c r="U1898" s="578"/>
      <c r="V1898" s="578"/>
      <c r="W1898" s="578"/>
      <c r="X1898" s="578"/>
      <c r="Y1898" s="578"/>
      <c r="Z1898" s="578"/>
      <c r="AA1898" s="578"/>
      <c r="AB1898" s="578"/>
      <c r="AC1898" s="578"/>
      <c r="AD1898" s="578"/>
      <c r="AE1898" s="578"/>
      <c r="AF1898" s="578"/>
      <c r="AG1898" s="578"/>
      <c r="AH1898" s="578"/>
      <c r="AI1898" s="578"/>
      <c r="AJ1898" s="578"/>
      <c r="AK1898" s="578"/>
      <c r="AL1898" s="578"/>
      <c r="AM1898" s="578"/>
      <c r="AN1898" s="578"/>
      <c r="AO1898" s="578"/>
      <c r="AP1898" s="578"/>
      <c r="AQ1898" s="578"/>
      <c r="AR1898" s="578"/>
      <c r="AS1898" s="578"/>
      <c r="AT1898" s="578"/>
      <c r="AU1898" s="567"/>
      <c r="AV1898" s="578"/>
      <c r="AW1898" s="578"/>
      <c r="AX1898" s="578"/>
      <c r="AY1898" s="578"/>
      <c r="AZ1898" s="578"/>
      <c r="BA1898" s="578"/>
      <c r="BB1898" s="578"/>
      <c r="BC1898" s="578"/>
      <c r="BD1898" s="578"/>
      <c r="BE1898" s="578"/>
      <c r="BF1898" s="578"/>
      <c r="BG1898" s="578"/>
      <c r="BH1898" s="578"/>
      <c r="BI1898" s="578"/>
      <c r="BJ1898" s="578"/>
      <c r="BK1898" s="578"/>
      <c r="BL1898" s="578"/>
      <c r="BM1898" s="578"/>
      <c r="BN1898" s="578"/>
      <c r="BO1898" s="578"/>
      <c r="BP1898" s="578"/>
      <c r="BQ1898" s="547"/>
      <c r="BR1898" s="578"/>
    </row>
    <row r="1899" spans="1:257" s="839" customFormat="1" hidden="1">
      <c r="A1899" s="1415"/>
      <c r="B1899" s="1587"/>
      <c r="C1899" s="841"/>
      <c r="D1899" s="842"/>
      <c r="E1899" s="843"/>
      <c r="F1899" s="844"/>
      <c r="G1899" s="670"/>
      <c r="H1899" s="841"/>
      <c r="I1899" s="841"/>
      <c r="J1899" s="842"/>
      <c r="K1899" s="842"/>
      <c r="L1899" s="842"/>
      <c r="M1899" s="842"/>
      <c r="N1899" s="841"/>
      <c r="O1899" s="841"/>
      <c r="P1899" s="842"/>
      <c r="Q1899" s="841"/>
      <c r="R1899" s="842"/>
      <c r="S1899" s="841"/>
      <c r="T1899" s="842"/>
      <c r="U1899" s="841"/>
      <c r="V1899" s="841"/>
      <c r="W1899" s="841"/>
      <c r="X1899" s="841"/>
      <c r="Y1899" s="841"/>
      <c r="Z1899" s="841"/>
      <c r="AA1899" s="842"/>
      <c r="AB1899" s="841"/>
      <c r="AC1899" s="841"/>
      <c r="AD1899" s="841"/>
      <c r="AE1899" s="841"/>
      <c r="AF1899" s="841"/>
      <c r="AG1899" s="841"/>
      <c r="AH1899" s="841"/>
      <c r="AI1899" s="841"/>
      <c r="AJ1899" s="841"/>
      <c r="AK1899" s="841"/>
      <c r="AL1899" s="841"/>
      <c r="AM1899" s="841"/>
      <c r="AN1899" s="841"/>
      <c r="AO1899" s="841"/>
      <c r="AP1899" s="841"/>
      <c r="AQ1899" s="841"/>
      <c r="AR1899" s="841"/>
      <c r="AS1899" s="841"/>
      <c r="AT1899" s="841"/>
      <c r="AU1899" s="845"/>
      <c r="AV1899" s="841"/>
      <c r="AW1899" s="841"/>
      <c r="AX1899" s="841"/>
      <c r="AY1899" s="841"/>
      <c r="AZ1899" s="841"/>
      <c r="BA1899" s="841"/>
      <c r="BB1899" s="841"/>
      <c r="BC1899" s="841"/>
      <c r="BD1899" s="841"/>
      <c r="BE1899" s="841"/>
      <c r="BF1899" s="841"/>
      <c r="BG1899" s="841"/>
      <c r="BH1899" s="841"/>
      <c r="BI1899" s="841"/>
      <c r="BJ1899" s="841"/>
      <c r="BK1899" s="841"/>
      <c r="BL1899" s="841"/>
      <c r="BM1899" s="842"/>
      <c r="BN1899" s="841"/>
      <c r="BO1899" s="841"/>
      <c r="BP1899" s="841"/>
      <c r="BQ1899" s="547"/>
      <c r="BR1899" s="846"/>
      <c r="BS1899" s="846"/>
      <c r="BT1899" s="847"/>
      <c r="BU1899" s="848"/>
      <c r="BV1899" s="848"/>
      <c r="BW1899" s="848"/>
    </row>
    <row r="1900" spans="1:257" s="839" customFormat="1" hidden="1">
      <c r="A1900" s="1415"/>
      <c r="B1900" s="1587"/>
      <c r="C1900" s="841"/>
      <c r="D1900" s="842"/>
      <c r="E1900" s="843"/>
      <c r="F1900" s="844"/>
      <c r="G1900" s="670"/>
      <c r="H1900" s="841"/>
      <c r="I1900" s="841"/>
      <c r="J1900" s="842"/>
      <c r="K1900" s="842"/>
      <c r="L1900" s="842"/>
      <c r="M1900" s="842"/>
      <c r="N1900" s="841"/>
      <c r="O1900" s="841"/>
      <c r="P1900" s="842"/>
      <c r="Q1900" s="841"/>
      <c r="R1900" s="842"/>
      <c r="S1900" s="841"/>
      <c r="T1900" s="842"/>
      <c r="U1900" s="841"/>
      <c r="V1900" s="841"/>
      <c r="W1900" s="841"/>
      <c r="X1900" s="841"/>
      <c r="Y1900" s="841"/>
      <c r="Z1900" s="841"/>
      <c r="AA1900" s="842"/>
      <c r="AB1900" s="841"/>
      <c r="AC1900" s="841"/>
      <c r="AD1900" s="841"/>
      <c r="AE1900" s="841"/>
      <c r="AF1900" s="841"/>
      <c r="AG1900" s="841"/>
      <c r="AH1900" s="841"/>
      <c r="AI1900" s="841"/>
      <c r="AJ1900" s="841"/>
      <c r="AK1900" s="841"/>
      <c r="AL1900" s="841"/>
      <c r="AM1900" s="841"/>
      <c r="AN1900" s="841"/>
      <c r="AO1900" s="841"/>
      <c r="AP1900" s="841"/>
      <c r="AQ1900" s="841"/>
      <c r="AR1900" s="841"/>
      <c r="AS1900" s="841"/>
      <c r="AT1900" s="841"/>
      <c r="AU1900" s="845"/>
      <c r="AV1900" s="841"/>
      <c r="AW1900" s="841"/>
      <c r="AX1900" s="841"/>
      <c r="AY1900" s="841"/>
      <c r="AZ1900" s="841"/>
      <c r="BA1900" s="841"/>
      <c r="BB1900" s="841"/>
      <c r="BC1900" s="841"/>
      <c r="BD1900" s="841"/>
      <c r="BE1900" s="841"/>
      <c r="BF1900" s="841"/>
      <c r="BG1900" s="841"/>
      <c r="BH1900" s="841"/>
      <c r="BI1900" s="841"/>
      <c r="BJ1900" s="841"/>
      <c r="BK1900" s="841"/>
      <c r="BL1900" s="841"/>
      <c r="BM1900" s="842"/>
      <c r="BN1900" s="841"/>
      <c r="BO1900" s="841"/>
      <c r="BP1900" s="841"/>
      <c r="BQ1900" s="547"/>
      <c r="BR1900" s="846"/>
      <c r="BS1900" s="846"/>
      <c r="BT1900" s="847"/>
      <c r="BU1900" s="848"/>
      <c r="BV1900" s="848"/>
      <c r="BW1900" s="848"/>
    </row>
    <row r="1901" spans="1:257" s="575" customFormat="1" hidden="1">
      <c r="B1901" s="576"/>
      <c r="C1901" s="577"/>
      <c r="D1901" s="578"/>
      <c r="E1901" s="579"/>
      <c r="F1901" s="578"/>
      <c r="G1901" s="580"/>
      <c r="H1901" s="581">
        <f>J1901</f>
        <v>0</v>
      </c>
      <c r="I1901" s="582"/>
      <c r="J1901" s="580">
        <f>K1901+AA1901+BM1901</f>
        <v>0</v>
      </c>
      <c r="K1901" s="578">
        <f>L1901+T1901+X1901+Y1901+Z1901</f>
        <v>0</v>
      </c>
      <c r="L1901" s="578">
        <f>M1901+S1901</f>
        <v>0</v>
      </c>
      <c r="M1901" s="578">
        <f>N1901+R1901</f>
        <v>0</v>
      </c>
      <c r="N1901" s="578">
        <f>O1901+P1901+Q1901</f>
        <v>0</v>
      </c>
      <c r="O1901" s="578"/>
      <c r="P1901" s="578"/>
      <c r="Q1901" s="578"/>
      <c r="R1901" s="578"/>
      <c r="S1901" s="578"/>
      <c r="T1901" s="578">
        <f>U1901+V1901+W1901</f>
        <v>0</v>
      </c>
      <c r="U1901" s="578"/>
      <c r="V1901" s="578"/>
      <c r="W1901" s="578"/>
      <c r="X1901" s="578"/>
      <c r="Y1901" s="578"/>
      <c r="Z1901" s="578"/>
      <c r="AA1901" s="578">
        <f xml:space="preserve"> SUM(AB1901:AI1901)+SUM(AV1901:BL1901)</f>
        <v>0</v>
      </c>
      <c r="AB1901" s="578"/>
      <c r="AC1901" s="578"/>
      <c r="AD1901" s="578"/>
      <c r="AE1901" s="578"/>
      <c r="AF1901" s="578"/>
      <c r="AG1901" s="578"/>
      <c r="AH1901" s="578"/>
      <c r="AI1901" s="578">
        <f>SUM(AJ1901:AT1901)</f>
        <v>0</v>
      </c>
      <c r="AJ1901" s="578"/>
      <c r="AK1901" s="578"/>
      <c r="AL1901" s="578"/>
      <c r="AM1901" s="578"/>
      <c r="AN1901" s="578"/>
      <c r="AO1901" s="578"/>
      <c r="AP1901" s="578"/>
      <c r="AQ1901" s="578"/>
      <c r="AR1901" s="578"/>
      <c r="AS1901" s="578"/>
      <c r="AT1901" s="578"/>
      <c r="AU1901" s="567"/>
      <c r="AV1901" s="578"/>
      <c r="AW1901" s="578"/>
      <c r="AX1901" s="578"/>
      <c r="AY1901" s="578"/>
      <c r="AZ1901" s="578"/>
      <c r="BA1901" s="578"/>
      <c r="BB1901" s="578"/>
      <c r="BC1901" s="578"/>
      <c r="BD1901" s="578"/>
      <c r="BE1901" s="578"/>
      <c r="BF1901" s="578"/>
      <c r="BG1901" s="578"/>
      <c r="BH1901" s="578"/>
      <c r="BI1901" s="578"/>
      <c r="BJ1901" s="578"/>
      <c r="BK1901" s="578"/>
      <c r="BL1901" s="578"/>
      <c r="BM1901" s="578">
        <f>SUM(BN1901:BP1901)</f>
        <v>0</v>
      </c>
      <c r="BN1901" s="578"/>
      <c r="BO1901" s="578"/>
      <c r="BP1901" s="578"/>
      <c r="BQ1901" s="547">
        <v>1</v>
      </c>
      <c r="BR1901" s="578"/>
    </row>
    <row r="1902" spans="1:257" s="593" customFormat="1" ht="14.25" hidden="1">
      <c r="B1902" s="594"/>
      <c r="C1902" s="849" t="s">
        <v>2710</v>
      </c>
      <c r="D1902" s="596"/>
      <c r="E1902" s="597"/>
      <c r="F1902" s="596"/>
      <c r="G1902" s="598"/>
      <c r="H1902" s="599">
        <f>SUM(H1903:H2025)</f>
        <v>141.20999999999998</v>
      </c>
      <c r="I1902" s="599">
        <f t="shared" ref="I1902:BP1902" si="886">SUM(I1903:I2025)</f>
        <v>5.36</v>
      </c>
      <c r="J1902" s="599">
        <f t="shared" si="886"/>
        <v>141.47999999999996</v>
      </c>
      <c r="K1902" s="599">
        <f t="shared" si="886"/>
        <v>124.96000000000002</v>
      </c>
      <c r="L1902" s="599">
        <f t="shared" si="886"/>
        <v>118.50000000000001</v>
      </c>
      <c r="M1902" s="599">
        <f t="shared" si="886"/>
        <v>118.44000000000001</v>
      </c>
      <c r="N1902" s="599">
        <f t="shared" si="886"/>
        <v>83.230000000000018</v>
      </c>
      <c r="O1902" s="599">
        <f t="shared" si="886"/>
        <v>47.300000000000011</v>
      </c>
      <c r="P1902" s="599">
        <f t="shared" si="886"/>
        <v>34.22</v>
      </c>
      <c r="Q1902" s="599">
        <f t="shared" si="886"/>
        <v>0</v>
      </c>
      <c r="R1902" s="599">
        <f t="shared" si="886"/>
        <v>35.21</v>
      </c>
      <c r="S1902" s="599">
        <f t="shared" si="886"/>
        <v>0.06</v>
      </c>
      <c r="T1902" s="599">
        <f t="shared" si="886"/>
        <v>0</v>
      </c>
      <c r="U1902" s="599">
        <f t="shared" si="886"/>
        <v>0</v>
      </c>
      <c r="V1902" s="599">
        <f t="shared" si="886"/>
        <v>0</v>
      </c>
      <c r="W1902" s="599">
        <f t="shared" si="886"/>
        <v>0</v>
      </c>
      <c r="X1902" s="599">
        <f t="shared" si="886"/>
        <v>0</v>
      </c>
      <c r="Y1902" s="599">
        <f t="shared" si="886"/>
        <v>6.46</v>
      </c>
      <c r="Z1902" s="599">
        <f t="shared" si="886"/>
        <v>0</v>
      </c>
      <c r="AA1902" s="599">
        <f t="shared" si="886"/>
        <v>14.409999999999997</v>
      </c>
      <c r="AB1902" s="599">
        <f t="shared" si="886"/>
        <v>0</v>
      </c>
      <c r="AC1902" s="599">
        <f t="shared" si="886"/>
        <v>0</v>
      </c>
      <c r="AD1902" s="599">
        <f t="shared" si="886"/>
        <v>0.49</v>
      </c>
      <c r="AE1902" s="599">
        <f t="shared" si="886"/>
        <v>0</v>
      </c>
      <c r="AF1902" s="599">
        <f t="shared" si="886"/>
        <v>0.57000000000000006</v>
      </c>
      <c r="AG1902" s="599">
        <f t="shared" si="886"/>
        <v>0.21</v>
      </c>
      <c r="AH1902" s="599">
        <f t="shared" si="886"/>
        <v>0</v>
      </c>
      <c r="AI1902" s="599">
        <f t="shared" si="886"/>
        <v>10.979999999999997</v>
      </c>
      <c r="AJ1902" s="599">
        <f t="shared" si="886"/>
        <v>7.5199999999999978</v>
      </c>
      <c r="AK1902" s="599">
        <f t="shared" si="886"/>
        <v>0.88</v>
      </c>
      <c r="AL1902" s="599">
        <f t="shared" si="886"/>
        <v>0</v>
      </c>
      <c r="AM1902" s="599">
        <f t="shared" si="886"/>
        <v>0</v>
      </c>
      <c r="AN1902" s="599">
        <f t="shared" si="886"/>
        <v>0</v>
      </c>
      <c r="AO1902" s="599">
        <f t="shared" si="886"/>
        <v>0</v>
      </c>
      <c r="AP1902" s="599">
        <f t="shared" si="886"/>
        <v>0</v>
      </c>
      <c r="AQ1902" s="599">
        <f t="shared" si="886"/>
        <v>0</v>
      </c>
      <c r="AR1902" s="599">
        <f t="shared" si="886"/>
        <v>0</v>
      </c>
      <c r="AS1902" s="599">
        <f t="shared" si="886"/>
        <v>0</v>
      </c>
      <c r="AT1902" s="599">
        <f t="shared" si="886"/>
        <v>0.04</v>
      </c>
      <c r="AU1902" s="599">
        <f t="shared" si="886"/>
        <v>0</v>
      </c>
      <c r="AV1902" s="599">
        <f t="shared" si="886"/>
        <v>0</v>
      </c>
      <c r="AW1902" s="599">
        <f t="shared" si="886"/>
        <v>0</v>
      </c>
      <c r="AX1902" s="599">
        <f t="shared" si="886"/>
        <v>0</v>
      </c>
      <c r="AY1902" s="599">
        <f t="shared" si="886"/>
        <v>0.26</v>
      </c>
      <c r="AZ1902" s="599">
        <f t="shared" si="886"/>
        <v>0.79</v>
      </c>
      <c r="BA1902" s="599">
        <f t="shared" si="886"/>
        <v>0.52</v>
      </c>
      <c r="BB1902" s="599">
        <f t="shared" si="886"/>
        <v>0</v>
      </c>
      <c r="BC1902" s="599">
        <f t="shared" si="886"/>
        <v>0</v>
      </c>
      <c r="BD1902" s="599">
        <f t="shared" si="886"/>
        <v>0</v>
      </c>
      <c r="BE1902" s="599">
        <f t="shared" si="886"/>
        <v>2.54</v>
      </c>
      <c r="BF1902" s="599">
        <f t="shared" si="886"/>
        <v>0</v>
      </c>
      <c r="BG1902" s="599">
        <f t="shared" si="886"/>
        <v>0.05</v>
      </c>
      <c r="BH1902" s="599">
        <f t="shared" si="886"/>
        <v>0.14000000000000001</v>
      </c>
      <c r="BI1902" s="599">
        <f t="shared" si="886"/>
        <v>0</v>
      </c>
      <c r="BJ1902" s="599">
        <f t="shared" si="886"/>
        <v>0</v>
      </c>
      <c r="BK1902" s="599">
        <f t="shared" si="886"/>
        <v>0.37</v>
      </c>
      <c r="BL1902" s="599">
        <f t="shared" si="886"/>
        <v>0</v>
      </c>
      <c r="BM1902" s="599">
        <f t="shared" si="886"/>
        <v>2.11</v>
      </c>
      <c r="BN1902" s="599">
        <f t="shared" si="886"/>
        <v>2.11</v>
      </c>
      <c r="BO1902" s="599">
        <f t="shared" si="886"/>
        <v>0</v>
      </c>
      <c r="BP1902" s="599">
        <f t="shared" si="886"/>
        <v>0</v>
      </c>
      <c r="BQ1902" s="601">
        <v>1</v>
      </c>
      <c r="BR1902" s="596"/>
    </row>
    <row r="1903" spans="1:257" s="652" customFormat="1" ht="30" hidden="1">
      <c r="A1903" s="837"/>
      <c r="B1903" s="980" t="s">
        <v>114</v>
      </c>
      <c r="C1903" s="832" t="s">
        <v>601</v>
      </c>
      <c r="D1903" s="640" t="s">
        <v>30</v>
      </c>
      <c r="E1903" s="640" t="s">
        <v>85</v>
      </c>
      <c r="F1903" s="640"/>
      <c r="G1903" s="651"/>
      <c r="H1903" s="643">
        <f t="shared" ref="H1903:H1906" si="887">J1903</f>
        <v>0.21</v>
      </c>
      <c r="I1903" s="644"/>
      <c r="J1903" s="645">
        <f t="shared" ref="J1903:J1906" si="888">K1903+AA1903+BM1903</f>
        <v>0.21</v>
      </c>
      <c r="K1903" s="1">
        <f t="shared" ref="K1903:K1906" si="889">L1903+T1903+X1903+Y1903+Z1903</f>
        <v>0.18</v>
      </c>
      <c r="L1903" s="1">
        <f t="shared" ref="L1903:L1906" si="890">M1903+S1903</f>
        <v>0</v>
      </c>
      <c r="M1903" s="1">
        <f t="shared" ref="M1903:M1906" si="891">N1903+R1903</f>
        <v>0</v>
      </c>
      <c r="N1903" s="1">
        <f t="shared" ref="N1903:N1906" si="892">O1903+P1903+Q1903</f>
        <v>0</v>
      </c>
      <c r="O1903" s="1"/>
      <c r="P1903" s="1"/>
      <c r="Q1903" s="1"/>
      <c r="R1903" s="1"/>
      <c r="S1903" s="1"/>
      <c r="T1903" s="1">
        <f t="shared" ref="T1903:T1906" si="893">U1903+V1903+W1903</f>
        <v>0</v>
      </c>
      <c r="U1903" s="1"/>
      <c r="V1903" s="1"/>
      <c r="W1903" s="1"/>
      <c r="X1903" s="1"/>
      <c r="Y1903" s="1">
        <v>0.18</v>
      </c>
      <c r="Z1903" s="1"/>
      <c r="AA1903" s="1">
        <f t="shared" ref="AA1903:AA1906" si="894">SUM(AB1903:AI1903)+AW1903+SUM(AY1903:BC1903)+SUM(BF1903:BL1903)</f>
        <v>0.03</v>
      </c>
      <c r="AB1903" s="1"/>
      <c r="AC1903" s="1"/>
      <c r="AD1903" s="1"/>
      <c r="AE1903" s="1"/>
      <c r="AF1903" s="1"/>
      <c r="AG1903" s="1"/>
      <c r="AH1903" s="1"/>
      <c r="AI1903" s="1">
        <f t="shared" ref="AI1903:AI1906" si="895">SUM(AJ1903:AV1903)+AX1903+SUM(BD1903:BE1903)</f>
        <v>0</v>
      </c>
      <c r="AJ1903" s="685"/>
      <c r="AK1903" s="685"/>
      <c r="AL1903" s="685"/>
      <c r="AM1903" s="685"/>
      <c r="AN1903" s="685"/>
      <c r="AO1903" s="685"/>
      <c r="AP1903" s="685"/>
      <c r="AQ1903" s="685"/>
      <c r="AR1903" s="685"/>
      <c r="AS1903" s="685"/>
      <c r="AT1903" s="685"/>
      <c r="AU1903" s="685"/>
      <c r="AV1903" s="685"/>
      <c r="AW1903" s="1"/>
      <c r="AX1903" s="685"/>
      <c r="AY1903" s="1">
        <v>0.03</v>
      </c>
      <c r="AZ1903" s="1"/>
      <c r="BA1903" s="1"/>
      <c r="BB1903" s="1"/>
      <c r="BC1903" s="1"/>
      <c r="BD1903" s="685"/>
      <c r="BE1903" s="685"/>
      <c r="BF1903" s="1"/>
      <c r="BG1903" s="1"/>
      <c r="BH1903" s="1"/>
      <c r="BI1903" s="1"/>
      <c r="BJ1903" s="1"/>
      <c r="BK1903" s="1"/>
      <c r="BL1903" s="1"/>
      <c r="BM1903" s="1">
        <f t="shared" ref="BM1903:BM1906" si="896">SUM(BN1903:BP1903)</f>
        <v>0</v>
      </c>
      <c r="BN1903" s="1"/>
      <c r="BO1903" s="1"/>
      <c r="BP1903" s="1"/>
      <c r="BQ1903" s="838"/>
    </row>
    <row r="1904" spans="1:257" s="652" customFormat="1" hidden="1">
      <c r="A1904" s="837"/>
      <c r="B1904" s="832"/>
      <c r="C1904" s="832" t="s">
        <v>602</v>
      </c>
      <c r="D1904" s="640" t="s">
        <v>30</v>
      </c>
      <c r="E1904" s="640" t="s">
        <v>85</v>
      </c>
      <c r="F1904" s="640"/>
      <c r="G1904" s="651"/>
      <c r="H1904" s="643">
        <f t="shared" si="887"/>
        <v>0.25</v>
      </c>
      <c r="I1904" s="644"/>
      <c r="J1904" s="645">
        <f t="shared" si="888"/>
        <v>0.25</v>
      </c>
      <c r="K1904" s="1">
        <f t="shared" si="889"/>
        <v>0.21</v>
      </c>
      <c r="L1904" s="1">
        <f t="shared" si="890"/>
        <v>0.21</v>
      </c>
      <c r="M1904" s="1">
        <f t="shared" si="891"/>
        <v>0.21</v>
      </c>
      <c r="N1904" s="1">
        <f t="shared" si="892"/>
        <v>0</v>
      </c>
      <c r="O1904" s="1"/>
      <c r="P1904" s="1"/>
      <c r="Q1904" s="1"/>
      <c r="R1904" s="1">
        <v>0.21</v>
      </c>
      <c r="S1904" s="1"/>
      <c r="T1904" s="1">
        <f t="shared" si="893"/>
        <v>0</v>
      </c>
      <c r="U1904" s="1"/>
      <c r="V1904" s="1"/>
      <c r="W1904" s="1"/>
      <c r="X1904" s="1"/>
      <c r="Y1904" s="1"/>
      <c r="Z1904" s="1"/>
      <c r="AA1904" s="1">
        <f t="shared" si="894"/>
        <v>0.04</v>
      </c>
      <c r="AB1904" s="1"/>
      <c r="AC1904" s="1"/>
      <c r="AD1904" s="1"/>
      <c r="AE1904" s="1"/>
      <c r="AF1904" s="1"/>
      <c r="AG1904" s="1"/>
      <c r="AH1904" s="1"/>
      <c r="AI1904" s="736">
        <f t="shared" si="895"/>
        <v>0.04</v>
      </c>
      <c r="AJ1904" s="685">
        <v>0.04</v>
      </c>
      <c r="AK1904" s="685"/>
      <c r="AL1904" s="685"/>
      <c r="AM1904" s="685"/>
      <c r="AN1904" s="685"/>
      <c r="AO1904" s="685"/>
      <c r="AP1904" s="685"/>
      <c r="AQ1904" s="685"/>
      <c r="AR1904" s="685"/>
      <c r="AS1904" s="685"/>
      <c r="AT1904" s="685"/>
      <c r="AU1904" s="685"/>
      <c r="AV1904" s="685"/>
      <c r="AW1904" s="1"/>
      <c r="AX1904" s="685"/>
      <c r="AY1904" s="1"/>
      <c r="AZ1904" s="1"/>
      <c r="BA1904" s="1"/>
      <c r="BB1904" s="1"/>
      <c r="BC1904" s="1"/>
      <c r="BD1904" s="685"/>
      <c r="BE1904" s="685"/>
      <c r="BF1904" s="1"/>
      <c r="BG1904" s="1"/>
      <c r="BH1904" s="1"/>
      <c r="BI1904" s="1"/>
      <c r="BJ1904" s="1"/>
      <c r="BK1904" s="1"/>
      <c r="BL1904" s="1"/>
      <c r="BM1904" s="1">
        <f t="shared" si="896"/>
        <v>0</v>
      </c>
      <c r="BN1904" s="1"/>
      <c r="BO1904" s="1"/>
      <c r="BP1904" s="1"/>
      <c r="BQ1904" s="838"/>
    </row>
    <row r="1905" spans="1:70" s="652" customFormat="1" hidden="1">
      <c r="A1905" s="837"/>
      <c r="B1905" s="832"/>
      <c r="C1905" s="832" t="s">
        <v>603</v>
      </c>
      <c r="D1905" s="640" t="s">
        <v>30</v>
      </c>
      <c r="E1905" s="640" t="s">
        <v>85</v>
      </c>
      <c r="F1905" s="640"/>
      <c r="G1905" s="651"/>
      <c r="H1905" s="643">
        <f t="shared" si="887"/>
        <v>0.37</v>
      </c>
      <c r="I1905" s="644"/>
      <c r="J1905" s="645">
        <f t="shared" si="888"/>
        <v>0.37</v>
      </c>
      <c r="K1905" s="1">
        <f t="shared" si="889"/>
        <v>0.35</v>
      </c>
      <c r="L1905" s="1">
        <f t="shared" si="890"/>
        <v>0.35</v>
      </c>
      <c r="M1905" s="1">
        <f t="shared" si="891"/>
        <v>0.35</v>
      </c>
      <c r="N1905" s="1">
        <f t="shared" si="892"/>
        <v>0</v>
      </c>
      <c r="O1905" s="1"/>
      <c r="P1905" s="1"/>
      <c r="Q1905" s="1"/>
      <c r="R1905" s="1">
        <v>0.35</v>
      </c>
      <c r="S1905" s="1"/>
      <c r="T1905" s="1">
        <f t="shared" si="893"/>
        <v>0</v>
      </c>
      <c r="U1905" s="1"/>
      <c r="V1905" s="1"/>
      <c r="W1905" s="1"/>
      <c r="X1905" s="1"/>
      <c r="Y1905" s="1"/>
      <c r="Z1905" s="1"/>
      <c r="AA1905" s="1">
        <f t="shared" si="894"/>
        <v>0.02</v>
      </c>
      <c r="AB1905" s="1"/>
      <c r="AC1905" s="1"/>
      <c r="AD1905" s="1"/>
      <c r="AE1905" s="1"/>
      <c r="AF1905" s="1"/>
      <c r="AG1905" s="1"/>
      <c r="AH1905" s="1"/>
      <c r="AI1905" s="736">
        <f t="shared" si="895"/>
        <v>0.02</v>
      </c>
      <c r="AJ1905" s="685">
        <v>0.02</v>
      </c>
      <c r="AK1905" s="685"/>
      <c r="AL1905" s="685"/>
      <c r="AM1905" s="685"/>
      <c r="AN1905" s="685"/>
      <c r="AO1905" s="685"/>
      <c r="AP1905" s="685"/>
      <c r="AQ1905" s="685"/>
      <c r="AR1905" s="685"/>
      <c r="AS1905" s="685"/>
      <c r="AT1905" s="685"/>
      <c r="AU1905" s="685"/>
      <c r="AV1905" s="685"/>
      <c r="AW1905" s="1"/>
      <c r="AX1905" s="685"/>
      <c r="AY1905" s="1"/>
      <c r="AZ1905" s="1"/>
      <c r="BA1905" s="1"/>
      <c r="BB1905" s="1"/>
      <c r="BC1905" s="1"/>
      <c r="BD1905" s="685"/>
      <c r="BE1905" s="685"/>
      <c r="BF1905" s="1"/>
      <c r="BG1905" s="1"/>
      <c r="BH1905" s="1"/>
      <c r="BI1905" s="1"/>
      <c r="BJ1905" s="1"/>
      <c r="BK1905" s="1"/>
      <c r="BL1905" s="1"/>
      <c r="BM1905" s="1">
        <f t="shared" si="896"/>
        <v>0</v>
      </c>
      <c r="BN1905" s="1"/>
      <c r="BO1905" s="1"/>
      <c r="BP1905" s="1"/>
      <c r="BQ1905" s="838"/>
    </row>
    <row r="1906" spans="1:70" s="652" customFormat="1" hidden="1">
      <c r="A1906" s="837"/>
      <c r="B1906" s="980" t="s">
        <v>114</v>
      </c>
      <c r="C1906" s="832" t="s">
        <v>604</v>
      </c>
      <c r="D1906" s="699" t="s">
        <v>30</v>
      </c>
      <c r="E1906" s="640" t="s">
        <v>85</v>
      </c>
      <c r="F1906" s="699"/>
      <c r="G1906" s="651"/>
      <c r="H1906" s="643">
        <f t="shared" si="887"/>
        <v>0.2</v>
      </c>
      <c r="I1906" s="644"/>
      <c r="J1906" s="645">
        <f t="shared" si="888"/>
        <v>0.2</v>
      </c>
      <c r="K1906" s="1">
        <f t="shared" si="889"/>
        <v>0.2</v>
      </c>
      <c r="L1906" s="1">
        <f t="shared" si="890"/>
        <v>0.2</v>
      </c>
      <c r="M1906" s="1">
        <f t="shared" si="891"/>
        <v>0.2</v>
      </c>
      <c r="N1906" s="1">
        <f t="shared" si="892"/>
        <v>0</v>
      </c>
      <c r="O1906" s="1"/>
      <c r="P1906" s="1"/>
      <c r="Q1906" s="1"/>
      <c r="R1906" s="1">
        <v>0.2</v>
      </c>
      <c r="S1906" s="1"/>
      <c r="T1906" s="1">
        <f t="shared" si="893"/>
        <v>0</v>
      </c>
      <c r="U1906" s="1"/>
      <c r="V1906" s="1"/>
      <c r="W1906" s="1"/>
      <c r="X1906" s="1"/>
      <c r="Y1906" s="1"/>
      <c r="Z1906" s="1"/>
      <c r="AA1906" s="1">
        <f t="shared" si="894"/>
        <v>0</v>
      </c>
      <c r="AB1906" s="1"/>
      <c r="AC1906" s="1"/>
      <c r="AD1906" s="1"/>
      <c r="AE1906" s="1"/>
      <c r="AF1906" s="1"/>
      <c r="AG1906" s="1"/>
      <c r="AH1906" s="1"/>
      <c r="AI1906" s="1">
        <f t="shared" si="895"/>
        <v>0</v>
      </c>
      <c r="AJ1906" s="685"/>
      <c r="AK1906" s="685"/>
      <c r="AL1906" s="685"/>
      <c r="AM1906" s="685"/>
      <c r="AN1906" s="685"/>
      <c r="AO1906" s="685"/>
      <c r="AP1906" s="685"/>
      <c r="AQ1906" s="685"/>
      <c r="AR1906" s="685"/>
      <c r="AS1906" s="685"/>
      <c r="AT1906" s="685"/>
      <c r="AU1906" s="685"/>
      <c r="AV1906" s="685"/>
      <c r="AW1906" s="1"/>
      <c r="AX1906" s="685"/>
      <c r="AY1906" s="1"/>
      <c r="AZ1906" s="1"/>
      <c r="BA1906" s="1"/>
      <c r="BB1906" s="1"/>
      <c r="BC1906" s="1"/>
      <c r="BD1906" s="685"/>
      <c r="BE1906" s="685"/>
      <c r="BF1906" s="1"/>
      <c r="BG1906" s="1"/>
      <c r="BH1906" s="1"/>
      <c r="BI1906" s="1"/>
      <c r="BJ1906" s="1"/>
      <c r="BK1906" s="1"/>
      <c r="BL1906" s="1"/>
      <c r="BM1906" s="1">
        <f t="shared" si="896"/>
        <v>0</v>
      </c>
      <c r="BN1906" s="1"/>
      <c r="BO1906" s="1"/>
      <c r="BP1906" s="1"/>
      <c r="BQ1906" s="838"/>
    </row>
    <row r="1907" spans="1:70" s="575" customFormat="1" hidden="1">
      <c r="B1907" s="576"/>
      <c r="C1907" s="849"/>
      <c r="D1907" s="578"/>
      <c r="E1907" s="579"/>
      <c r="F1907" s="578"/>
      <c r="G1907" s="580"/>
      <c r="H1907" s="581"/>
      <c r="I1907" s="582"/>
      <c r="J1907" s="580"/>
      <c r="K1907" s="578"/>
      <c r="L1907" s="578"/>
      <c r="M1907" s="578"/>
      <c r="N1907" s="578"/>
      <c r="O1907" s="578"/>
      <c r="P1907" s="578"/>
      <c r="Q1907" s="578"/>
      <c r="R1907" s="578"/>
      <c r="S1907" s="578"/>
      <c r="T1907" s="578"/>
      <c r="U1907" s="578"/>
      <c r="V1907" s="578"/>
      <c r="W1907" s="578"/>
      <c r="X1907" s="578"/>
      <c r="Y1907" s="578"/>
      <c r="Z1907" s="578"/>
      <c r="AA1907" s="578"/>
      <c r="AB1907" s="578"/>
      <c r="AC1907" s="578"/>
      <c r="AD1907" s="578"/>
      <c r="AE1907" s="578"/>
      <c r="AF1907" s="578"/>
      <c r="AG1907" s="578"/>
      <c r="AH1907" s="578"/>
      <c r="AI1907" s="578"/>
      <c r="AJ1907" s="578"/>
      <c r="AK1907" s="578"/>
      <c r="AL1907" s="578"/>
      <c r="AM1907" s="578"/>
      <c r="AN1907" s="578"/>
      <c r="AO1907" s="578"/>
      <c r="AP1907" s="578"/>
      <c r="AQ1907" s="578"/>
      <c r="AR1907" s="578"/>
      <c r="AS1907" s="578"/>
      <c r="AT1907" s="578"/>
      <c r="AU1907" s="567"/>
      <c r="AV1907" s="578"/>
      <c r="AW1907" s="578"/>
      <c r="AX1907" s="578"/>
      <c r="AY1907" s="578"/>
      <c r="AZ1907" s="578"/>
      <c r="BA1907" s="578"/>
      <c r="BB1907" s="578"/>
      <c r="BC1907" s="578"/>
      <c r="BD1907" s="578"/>
      <c r="BE1907" s="578"/>
      <c r="BF1907" s="578"/>
      <c r="BG1907" s="578"/>
      <c r="BH1907" s="578"/>
      <c r="BI1907" s="578"/>
      <c r="BJ1907" s="578"/>
      <c r="BK1907" s="578"/>
      <c r="BL1907" s="578"/>
      <c r="BM1907" s="578"/>
      <c r="BN1907" s="578"/>
      <c r="BO1907" s="578"/>
      <c r="BP1907" s="578"/>
      <c r="BQ1907" s="547"/>
      <c r="BR1907" s="578"/>
    </row>
    <row r="1908" spans="1:70" s="575" customFormat="1" hidden="1">
      <c r="B1908" s="576"/>
      <c r="C1908" s="849"/>
      <c r="D1908" s="578"/>
      <c r="E1908" s="579"/>
      <c r="F1908" s="578"/>
      <c r="G1908" s="580"/>
      <c r="H1908" s="581"/>
      <c r="I1908" s="582"/>
      <c r="J1908" s="580"/>
      <c r="K1908" s="578"/>
      <c r="L1908" s="578"/>
      <c r="M1908" s="578"/>
      <c r="N1908" s="578"/>
      <c r="O1908" s="578"/>
      <c r="P1908" s="578"/>
      <c r="Q1908" s="578"/>
      <c r="R1908" s="578"/>
      <c r="S1908" s="578"/>
      <c r="T1908" s="578"/>
      <c r="U1908" s="578"/>
      <c r="V1908" s="578"/>
      <c r="W1908" s="578"/>
      <c r="X1908" s="578"/>
      <c r="Y1908" s="578"/>
      <c r="Z1908" s="578"/>
      <c r="AA1908" s="578"/>
      <c r="AB1908" s="578"/>
      <c r="AC1908" s="578"/>
      <c r="AD1908" s="578"/>
      <c r="AE1908" s="578"/>
      <c r="AF1908" s="578"/>
      <c r="AG1908" s="578"/>
      <c r="AH1908" s="578"/>
      <c r="AI1908" s="578"/>
      <c r="AJ1908" s="578"/>
      <c r="AK1908" s="578"/>
      <c r="AL1908" s="578"/>
      <c r="AM1908" s="578"/>
      <c r="AN1908" s="578"/>
      <c r="AO1908" s="578"/>
      <c r="AP1908" s="578"/>
      <c r="AQ1908" s="578"/>
      <c r="AR1908" s="578"/>
      <c r="AS1908" s="578"/>
      <c r="AT1908" s="578"/>
      <c r="AU1908" s="567"/>
      <c r="AV1908" s="578"/>
      <c r="AW1908" s="578"/>
      <c r="AX1908" s="578"/>
      <c r="AY1908" s="578"/>
      <c r="AZ1908" s="578"/>
      <c r="BA1908" s="578"/>
      <c r="BB1908" s="578"/>
      <c r="BC1908" s="578"/>
      <c r="BD1908" s="578"/>
      <c r="BE1908" s="578"/>
      <c r="BF1908" s="578"/>
      <c r="BG1908" s="578"/>
      <c r="BH1908" s="578"/>
      <c r="BI1908" s="578"/>
      <c r="BJ1908" s="578"/>
      <c r="BK1908" s="578"/>
      <c r="BL1908" s="578"/>
      <c r="BM1908" s="578"/>
      <c r="BN1908" s="578"/>
      <c r="BO1908" s="578"/>
      <c r="BP1908" s="578"/>
      <c r="BQ1908" s="547"/>
      <c r="BR1908" s="578"/>
    </row>
    <row r="1909" spans="1:70" s="812" customFormat="1" hidden="1">
      <c r="A1909" s="638"/>
      <c r="B1909" s="732">
        <v>20</v>
      </c>
      <c r="C1909" s="1356" t="s">
        <v>605</v>
      </c>
      <c r="D1909" s="640" t="s">
        <v>30</v>
      </c>
      <c r="E1909" s="809" t="s">
        <v>87</v>
      </c>
      <c r="F1909" s="640"/>
      <c r="G1909" s="651"/>
      <c r="H1909" s="643">
        <f t="shared" ref="H1909:H1915" si="897">J1909</f>
        <v>0.84000000000000008</v>
      </c>
      <c r="I1909" s="644"/>
      <c r="J1909" s="645">
        <f t="shared" ref="J1909:J1915" si="898">K1909+AA1909+BM1909</f>
        <v>0.84000000000000008</v>
      </c>
      <c r="K1909" s="1">
        <f t="shared" ref="K1909:K1915" si="899">L1909+T1909+X1909+Y1909+Z1909</f>
        <v>0.8</v>
      </c>
      <c r="L1909" s="1">
        <f t="shared" ref="L1909:L1915" si="900">M1909+S1909</f>
        <v>0.8</v>
      </c>
      <c r="M1909" s="1">
        <f t="shared" ref="M1909:M1915" si="901">N1909+R1909</f>
        <v>0.8</v>
      </c>
      <c r="N1909" s="1">
        <f t="shared" ref="N1909:N1915" si="902">O1909+P1909+Q1909</f>
        <v>0</v>
      </c>
      <c r="O1909" s="1"/>
      <c r="P1909" s="1"/>
      <c r="Q1909" s="1"/>
      <c r="R1909" s="1">
        <v>0.8</v>
      </c>
      <c r="S1909" s="1"/>
      <c r="T1909" s="1">
        <f t="shared" ref="T1909:T1915" si="903">U1909+V1909+W1909</f>
        <v>0</v>
      </c>
      <c r="U1909" s="1"/>
      <c r="V1909" s="1"/>
      <c r="W1909" s="1"/>
      <c r="X1909" s="1"/>
      <c r="Y1909" s="1"/>
      <c r="Z1909" s="1"/>
      <c r="AA1909" s="1">
        <f t="shared" ref="AA1909:AA1915" si="904">SUM(AB1909:AI1909)+AW1909+SUM(AY1909:BC1909)+SUM(BF1909:BL1909)</f>
        <v>0.04</v>
      </c>
      <c r="AB1909" s="1"/>
      <c r="AC1909" s="1"/>
      <c r="AD1909" s="1"/>
      <c r="AE1909" s="1"/>
      <c r="AF1909" s="1"/>
      <c r="AG1909" s="1"/>
      <c r="AH1909" s="1"/>
      <c r="AI1909" s="1">
        <f t="shared" ref="AI1909:AI1915" si="905">SUM(AJ1909:AV1909)+AX1909+BD1909+BE1909</f>
        <v>0.04</v>
      </c>
      <c r="AJ1909" s="1">
        <v>0.04</v>
      </c>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c r="BL1909" s="1"/>
      <c r="BM1909" s="1">
        <f t="shared" ref="BM1909:BM1915" si="906">SUM(BN1909:BP1909)</f>
        <v>0</v>
      </c>
      <c r="BN1909" s="1"/>
      <c r="BO1909" s="1"/>
      <c r="BP1909" s="1"/>
      <c r="BQ1909" s="643"/>
      <c r="BR1909" s="811"/>
    </row>
    <row r="1910" spans="1:70" s="812" customFormat="1" hidden="1">
      <c r="A1910" s="638"/>
      <c r="B1910" s="732">
        <v>21</v>
      </c>
      <c r="C1910" s="705" t="s">
        <v>606</v>
      </c>
      <c r="D1910" s="640" t="s">
        <v>30</v>
      </c>
      <c r="E1910" s="809" t="s">
        <v>87</v>
      </c>
      <c r="F1910" s="640"/>
      <c r="G1910" s="651"/>
      <c r="H1910" s="643">
        <f t="shared" si="897"/>
        <v>0.96000000000000008</v>
      </c>
      <c r="I1910" s="644"/>
      <c r="J1910" s="645">
        <f t="shared" si="898"/>
        <v>0.96000000000000008</v>
      </c>
      <c r="K1910" s="1">
        <f t="shared" si="899"/>
        <v>0.93</v>
      </c>
      <c r="L1910" s="1">
        <f t="shared" si="900"/>
        <v>0.93</v>
      </c>
      <c r="M1910" s="1">
        <f t="shared" si="901"/>
        <v>0.93</v>
      </c>
      <c r="N1910" s="1">
        <f t="shared" si="902"/>
        <v>0</v>
      </c>
      <c r="O1910" s="1"/>
      <c r="P1910" s="1"/>
      <c r="Q1910" s="1"/>
      <c r="R1910" s="1">
        <v>0.93</v>
      </c>
      <c r="S1910" s="1"/>
      <c r="T1910" s="1">
        <f t="shared" si="903"/>
        <v>0</v>
      </c>
      <c r="U1910" s="1"/>
      <c r="V1910" s="1"/>
      <c r="W1910" s="1"/>
      <c r="X1910" s="1"/>
      <c r="Y1910" s="1"/>
      <c r="Z1910" s="1"/>
      <c r="AA1910" s="1">
        <f t="shared" si="904"/>
        <v>0.03</v>
      </c>
      <c r="AB1910" s="1"/>
      <c r="AC1910" s="1"/>
      <c r="AD1910" s="1"/>
      <c r="AE1910" s="1"/>
      <c r="AF1910" s="1"/>
      <c r="AG1910" s="1"/>
      <c r="AH1910" s="1"/>
      <c r="AI1910" s="1">
        <f t="shared" si="905"/>
        <v>0.03</v>
      </c>
      <c r="AJ1910" s="1">
        <v>0.03</v>
      </c>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c r="BL1910" s="1"/>
      <c r="BM1910" s="1">
        <f t="shared" si="906"/>
        <v>0</v>
      </c>
      <c r="BN1910" s="1"/>
      <c r="BO1910" s="1"/>
      <c r="BP1910" s="1"/>
      <c r="BQ1910" s="643"/>
      <c r="BR1910" s="811"/>
    </row>
    <row r="1911" spans="1:70" s="812" customFormat="1" hidden="1">
      <c r="A1911" s="638"/>
      <c r="B1911" s="732">
        <v>22</v>
      </c>
      <c r="C1911" s="705" t="s">
        <v>607</v>
      </c>
      <c r="D1911" s="640" t="s">
        <v>30</v>
      </c>
      <c r="E1911" s="809" t="s">
        <v>87</v>
      </c>
      <c r="F1911" s="640"/>
      <c r="G1911" s="651"/>
      <c r="H1911" s="643">
        <f t="shared" si="897"/>
        <v>0.84000000000000008</v>
      </c>
      <c r="I1911" s="644"/>
      <c r="J1911" s="645">
        <f t="shared" si="898"/>
        <v>0.84000000000000008</v>
      </c>
      <c r="K1911" s="1">
        <f t="shared" si="899"/>
        <v>0.8</v>
      </c>
      <c r="L1911" s="1">
        <f t="shared" si="900"/>
        <v>0.8</v>
      </c>
      <c r="M1911" s="1">
        <f t="shared" si="901"/>
        <v>0.8</v>
      </c>
      <c r="N1911" s="1">
        <f t="shared" si="902"/>
        <v>0</v>
      </c>
      <c r="O1911" s="1"/>
      <c r="P1911" s="1"/>
      <c r="Q1911" s="1"/>
      <c r="R1911" s="1">
        <v>0.8</v>
      </c>
      <c r="S1911" s="1"/>
      <c r="T1911" s="1">
        <f t="shared" si="903"/>
        <v>0</v>
      </c>
      <c r="U1911" s="1"/>
      <c r="V1911" s="1"/>
      <c r="W1911" s="1"/>
      <c r="X1911" s="1"/>
      <c r="Y1911" s="1"/>
      <c r="Z1911" s="1"/>
      <c r="AA1911" s="1">
        <f t="shared" si="904"/>
        <v>0.04</v>
      </c>
      <c r="AB1911" s="1"/>
      <c r="AC1911" s="1"/>
      <c r="AD1911" s="1"/>
      <c r="AE1911" s="1"/>
      <c r="AF1911" s="1"/>
      <c r="AG1911" s="1"/>
      <c r="AH1911" s="1"/>
      <c r="AI1911" s="1">
        <f t="shared" si="905"/>
        <v>0.04</v>
      </c>
      <c r="AJ1911" s="1">
        <v>0.04</v>
      </c>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c r="BL1911" s="1"/>
      <c r="BM1911" s="1">
        <f t="shared" si="906"/>
        <v>0</v>
      </c>
      <c r="BN1911" s="1"/>
      <c r="BO1911" s="1"/>
      <c r="BP1911" s="1"/>
      <c r="BQ1911" s="643"/>
      <c r="BR1911" s="811"/>
    </row>
    <row r="1912" spans="1:70" s="812" customFormat="1" ht="30" hidden="1">
      <c r="A1912" s="638"/>
      <c r="B1912" s="732">
        <v>23</v>
      </c>
      <c r="C1912" s="719" t="s">
        <v>608</v>
      </c>
      <c r="D1912" s="640" t="s">
        <v>30</v>
      </c>
      <c r="E1912" s="809" t="s">
        <v>87</v>
      </c>
      <c r="F1912" s="640"/>
      <c r="G1912" s="651"/>
      <c r="H1912" s="643">
        <f t="shared" si="897"/>
        <v>1.05</v>
      </c>
      <c r="I1912" s="644"/>
      <c r="J1912" s="645">
        <f t="shared" si="898"/>
        <v>1.05</v>
      </c>
      <c r="K1912" s="1">
        <f t="shared" si="899"/>
        <v>1.05</v>
      </c>
      <c r="L1912" s="1">
        <f t="shared" si="900"/>
        <v>1.05</v>
      </c>
      <c r="M1912" s="1">
        <f t="shared" si="901"/>
        <v>1.05</v>
      </c>
      <c r="N1912" s="1">
        <f t="shared" si="902"/>
        <v>0</v>
      </c>
      <c r="O1912" s="1"/>
      <c r="P1912" s="1"/>
      <c r="Q1912" s="1"/>
      <c r="R1912" s="1">
        <v>1.05</v>
      </c>
      <c r="S1912" s="1"/>
      <c r="T1912" s="1">
        <f t="shared" si="903"/>
        <v>0</v>
      </c>
      <c r="U1912" s="1"/>
      <c r="V1912" s="1"/>
      <c r="W1912" s="1"/>
      <c r="X1912" s="1"/>
      <c r="Y1912" s="1"/>
      <c r="Z1912" s="1"/>
      <c r="AA1912" s="1">
        <f t="shared" si="904"/>
        <v>0</v>
      </c>
      <c r="AB1912" s="1"/>
      <c r="AC1912" s="1"/>
      <c r="AD1912" s="1"/>
      <c r="AE1912" s="1"/>
      <c r="AF1912" s="1"/>
      <c r="AG1912" s="1"/>
      <c r="AH1912" s="1"/>
      <c r="AI1912" s="1">
        <f t="shared" si="905"/>
        <v>0</v>
      </c>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c r="BL1912" s="1"/>
      <c r="BM1912" s="1">
        <f t="shared" si="906"/>
        <v>0</v>
      </c>
      <c r="BN1912" s="1"/>
      <c r="BO1912" s="1"/>
      <c r="BP1912" s="1"/>
      <c r="BQ1912" s="643"/>
      <c r="BR1912" s="811"/>
    </row>
    <row r="1913" spans="1:70" s="812" customFormat="1" hidden="1">
      <c r="A1913" s="638"/>
      <c r="B1913" s="732">
        <v>24</v>
      </c>
      <c r="C1913" s="719" t="s">
        <v>609</v>
      </c>
      <c r="D1913" s="640" t="s">
        <v>30</v>
      </c>
      <c r="E1913" s="809" t="s">
        <v>87</v>
      </c>
      <c r="F1913" s="640"/>
      <c r="G1913" s="651"/>
      <c r="H1913" s="643">
        <f t="shared" si="897"/>
        <v>28.099999999999998</v>
      </c>
      <c r="I1913" s="644"/>
      <c r="J1913" s="645">
        <f t="shared" si="898"/>
        <v>28.099999999999998</v>
      </c>
      <c r="K1913" s="1">
        <f t="shared" si="899"/>
        <v>26.9</v>
      </c>
      <c r="L1913" s="1">
        <f t="shared" si="900"/>
        <v>26.9</v>
      </c>
      <c r="M1913" s="1">
        <f t="shared" si="901"/>
        <v>26.9</v>
      </c>
      <c r="N1913" s="1">
        <f t="shared" si="902"/>
        <v>26.9</v>
      </c>
      <c r="O1913" s="1">
        <v>4.5</v>
      </c>
      <c r="P1913" s="1">
        <v>22.4</v>
      </c>
      <c r="Q1913" s="1"/>
      <c r="R1913" s="1"/>
      <c r="S1913" s="1"/>
      <c r="T1913" s="1">
        <f t="shared" si="903"/>
        <v>0</v>
      </c>
      <c r="U1913" s="1"/>
      <c r="V1913" s="1"/>
      <c r="W1913" s="1"/>
      <c r="X1913" s="1"/>
      <c r="Y1913" s="1"/>
      <c r="Z1913" s="1"/>
      <c r="AA1913" s="1">
        <f t="shared" si="904"/>
        <v>1.2</v>
      </c>
      <c r="AB1913" s="1"/>
      <c r="AC1913" s="1"/>
      <c r="AD1913" s="1"/>
      <c r="AE1913" s="1"/>
      <c r="AF1913" s="1"/>
      <c r="AG1913" s="1"/>
      <c r="AH1913" s="1"/>
      <c r="AI1913" s="1">
        <f t="shared" si="905"/>
        <v>1.2</v>
      </c>
      <c r="AJ1913" s="1">
        <v>1.2</v>
      </c>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c r="BL1913" s="1"/>
      <c r="BM1913" s="1">
        <f t="shared" si="906"/>
        <v>0</v>
      </c>
      <c r="BN1913" s="1"/>
      <c r="BO1913" s="1"/>
      <c r="BP1913" s="1"/>
      <c r="BQ1913" s="643"/>
      <c r="BR1913" s="811"/>
    </row>
    <row r="1914" spans="1:70" s="812" customFormat="1" ht="30" hidden="1">
      <c r="A1914" s="638"/>
      <c r="B1914" s="732">
        <v>25</v>
      </c>
      <c r="C1914" s="719" t="s">
        <v>610</v>
      </c>
      <c r="D1914" s="640" t="s">
        <v>30</v>
      </c>
      <c r="E1914" s="809" t="s">
        <v>87</v>
      </c>
      <c r="F1914" s="640"/>
      <c r="G1914" s="651"/>
      <c r="H1914" s="643">
        <f t="shared" si="897"/>
        <v>7.1599999999999993</v>
      </c>
      <c r="I1914" s="644"/>
      <c r="J1914" s="645">
        <f t="shared" si="898"/>
        <v>7.1599999999999993</v>
      </c>
      <c r="K1914" s="1">
        <f t="shared" si="899"/>
        <v>7.1</v>
      </c>
      <c r="L1914" s="1">
        <f t="shared" si="900"/>
        <v>7.1</v>
      </c>
      <c r="M1914" s="1">
        <f t="shared" si="901"/>
        <v>7.1</v>
      </c>
      <c r="N1914" s="1">
        <f t="shared" si="902"/>
        <v>7.1</v>
      </c>
      <c r="O1914" s="1"/>
      <c r="P1914" s="1">
        <v>7.1</v>
      </c>
      <c r="Q1914" s="1"/>
      <c r="R1914" s="1"/>
      <c r="S1914" s="1"/>
      <c r="T1914" s="1">
        <f t="shared" si="903"/>
        <v>0</v>
      </c>
      <c r="U1914" s="1"/>
      <c r="V1914" s="1"/>
      <c r="W1914" s="1"/>
      <c r="X1914" s="1"/>
      <c r="Y1914" s="1"/>
      <c r="Z1914" s="1"/>
      <c r="AA1914" s="1">
        <f t="shared" si="904"/>
        <v>0.06</v>
      </c>
      <c r="AB1914" s="1"/>
      <c r="AC1914" s="1"/>
      <c r="AD1914" s="1"/>
      <c r="AE1914" s="1"/>
      <c r="AF1914" s="1"/>
      <c r="AG1914" s="1"/>
      <c r="AH1914" s="1"/>
      <c r="AI1914" s="1">
        <f t="shared" si="905"/>
        <v>0.06</v>
      </c>
      <c r="AJ1914" s="1">
        <v>0.06</v>
      </c>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c r="BL1914" s="1"/>
      <c r="BM1914" s="1">
        <f t="shared" si="906"/>
        <v>0</v>
      </c>
      <c r="BN1914" s="1"/>
      <c r="BO1914" s="1"/>
      <c r="BP1914" s="1"/>
      <c r="BQ1914" s="643"/>
      <c r="BR1914" s="811"/>
    </row>
    <row r="1915" spans="1:70" s="812" customFormat="1" hidden="1">
      <c r="A1915" s="638"/>
      <c r="B1915" s="732">
        <v>61</v>
      </c>
      <c r="C1915" s="719" t="s">
        <v>611</v>
      </c>
      <c r="D1915" s="640" t="s">
        <v>30</v>
      </c>
      <c r="E1915" s="809" t="s">
        <v>87</v>
      </c>
      <c r="F1915" s="640"/>
      <c r="G1915" s="642"/>
      <c r="H1915" s="643">
        <f t="shared" si="897"/>
        <v>2.2800000000000002</v>
      </c>
      <c r="I1915" s="644"/>
      <c r="J1915" s="645">
        <f t="shared" si="898"/>
        <v>2.2800000000000002</v>
      </c>
      <c r="K1915" s="1">
        <f t="shared" si="899"/>
        <v>1.72</v>
      </c>
      <c r="L1915" s="1">
        <f t="shared" si="900"/>
        <v>1.72</v>
      </c>
      <c r="M1915" s="1">
        <f t="shared" si="901"/>
        <v>1.72</v>
      </c>
      <c r="N1915" s="1">
        <f t="shared" si="902"/>
        <v>0</v>
      </c>
      <c r="O1915" s="1"/>
      <c r="P1915" s="1"/>
      <c r="Q1915" s="1"/>
      <c r="R1915" s="1">
        <v>1.72</v>
      </c>
      <c r="S1915" s="1"/>
      <c r="T1915" s="1">
        <f t="shared" si="903"/>
        <v>0</v>
      </c>
      <c r="U1915" s="1"/>
      <c r="V1915" s="1"/>
      <c r="W1915" s="1"/>
      <c r="X1915" s="1"/>
      <c r="Y1915" s="1"/>
      <c r="Z1915" s="1"/>
      <c r="AA1915" s="1">
        <f t="shared" si="904"/>
        <v>0.56000000000000005</v>
      </c>
      <c r="AB1915" s="1"/>
      <c r="AC1915" s="1"/>
      <c r="AD1915" s="1"/>
      <c r="AE1915" s="1"/>
      <c r="AF1915" s="1"/>
      <c r="AG1915" s="1"/>
      <c r="AH1915" s="1"/>
      <c r="AI1915" s="1">
        <f t="shared" si="905"/>
        <v>0.56000000000000005</v>
      </c>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v>0.56000000000000005</v>
      </c>
      <c r="BF1915" s="1"/>
      <c r="BG1915" s="1"/>
      <c r="BH1915" s="1"/>
      <c r="BI1915" s="1"/>
      <c r="BJ1915" s="1"/>
      <c r="BK1915" s="1"/>
      <c r="BL1915" s="1"/>
      <c r="BM1915" s="1">
        <f t="shared" si="906"/>
        <v>0</v>
      </c>
      <c r="BN1915" s="1"/>
      <c r="BO1915" s="1"/>
      <c r="BP1915" s="1"/>
      <c r="BQ1915" s="643"/>
      <c r="BR1915" s="811"/>
    </row>
    <row r="1916" spans="1:70" s="575" customFormat="1" hidden="1">
      <c r="B1916" s="576"/>
      <c r="C1916" s="849"/>
      <c r="D1916" s="578"/>
      <c r="E1916" s="579"/>
      <c r="F1916" s="578"/>
      <c r="G1916" s="580"/>
      <c r="H1916" s="581"/>
      <c r="I1916" s="582"/>
      <c r="J1916" s="580"/>
      <c r="K1916" s="578"/>
      <c r="L1916" s="578"/>
      <c r="M1916" s="578"/>
      <c r="N1916" s="578"/>
      <c r="O1916" s="578"/>
      <c r="P1916" s="578"/>
      <c r="Q1916" s="578"/>
      <c r="R1916" s="578"/>
      <c r="S1916" s="578"/>
      <c r="T1916" s="578"/>
      <c r="U1916" s="578"/>
      <c r="V1916" s="578"/>
      <c r="W1916" s="578"/>
      <c r="X1916" s="578"/>
      <c r="Y1916" s="578"/>
      <c r="Z1916" s="578"/>
      <c r="AA1916" s="578"/>
      <c r="AB1916" s="578"/>
      <c r="AC1916" s="578"/>
      <c r="AD1916" s="578"/>
      <c r="AE1916" s="578"/>
      <c r="AF1916" s="578"/>
      <c r="AG1916" s="578"/>
      <c r="AH1916" s="578"/>
      <c r="AI1916" s="578"/>
      <c r="AJ1916" s="578"/>
      <c r="AK1916" s="578"/>
      <c r="AL1916" s="578"/>
      <c r="AM1916" s="578"/>
      <c r="AN1916" s="578"/>
      <c r="AO1916" s="578"/>
      <c r="AP1916" s="578"/>
      <c r="AQ1916" s="578"/>
      <c r="AR1916" s="578"/>
      <c r="AS1916" s="578"/>
      <c r="AT1916" s="578"/>
      <c r="AU1916" s="567"/>
      <c r="AV1916" s="578"/>
      <c r="AW1916" s="578"/>
      <c r="AX1916" s="578"/>
      <c r="AY1916" s="578"/>
      <c r="AZ1916" s="578"/>
      <c r="BA1916" s="578"/>
      <c r="BB1916" s="578"/>
      <c r="BC1916" s="578"/>
      <c r="BD1916" s="578"/>
      <c r="BE1916" s="578"/>
      <c r="BF1916" s="578"/>
      <c r="BG1916" s="578"/>
      <c r="BH1916" s="578"/>
      <c r="BI1916" s="578"/>
      <c r="BJ1916" s="578"/>
      <c r="BK1916" s="578"/>
      <c r="BL1916" s="578"/>
      <c r="BM1916" s="578"/>
      <c r="BN1916" s="578"/>
      <c r="BO1916" s="578"/>
      <c r="BP1916" s="578"/>
      <c r="BQ1916" s="547"/>
      <c r="BR1916" s="578"/>
    </row>
    <row r="1917" spans="1:70" s="575" customFormat="1" hidden="1">
      <c r="B1917" s="576"/>
      <c r="C1917" s="849"/>
      <c r="D1917" s="578"/>
      <c r="E1917" s="579"/>
      <c r="F1917" s="578"/>
      <c r="G1917" s="580"/>
      <c r="H1917" s="581"/>
      <c r="I1917" s="582"/>
      <c r="J1917" s="580"/>
      <c r="K1917" s="578"/>
      <c r="L1917" s="578"/>
      <c r="M1917" s="578"/>
      <c r="N1917" s="578"/>
      <c r="O1917" s="578"/>
      <c r="P1917" s="578"/>
      <c r="Q1917" s="578"/>
      <c r="R1917" s="578"/>
      <c r="S1917" s="578"/>
      <c r="T1917" s="578"/>
      <c r="U1917" s="578"/>
      <c r="V1917" s="578"/>
      <c r="W1917" s="578"/>
      <c r="X1917" s="578"/>
      <c r="Y1917" s="578"/>
      <c r="Z1917" s="578"/>
      <c r="AA1917" s="578"/>
      <c r="AB1917" s="578"/>
      <c r="AC1917" s="578"/>
      <c r="AD1917" s="578"/>
      <c r="AE1917" s="578"/>
      <c r="AF1917" s="578"/>
      <c r="AG1917" s="578"/>
      <c r="AH1917" s="578"/>
      <c r="AI1917" s="578"/>
      <c r="AJ1917" s="578"/>
      <c r="AK1917" s="578"/>
      <c r="AL1917" s="578"/>
      <c r="AM1917" s="578"/>
      <c r="AN1917" s="578"/>
      <c r="AO1917" s="578"/>
      <c r="AP1917" s="578"/>
      <c r="AQ1917" s="578"/>
      <c r="AR1917" s="578"/>
      <c r="AS1917" s="578"/>
      <c r="AT1917" s="578"/>
      <c r="AU1917" s="567"/>
      <c r="AV1917" s="578"/>
      <c r="AW1917" s="578"/>
      <c r="AX1917" s="578"/>
      <c r="AY1917" s="578"/>
      <c r="AZ1917" s="578"/>
      <c r="BA1917" s="578"/>
      <c r="BB1917" s="578"/>
      <c r="BC1917" s="578"/>
      <c r="BD1917" s="578"/>
      <c r="BE1917" s="578"/>
      <c r="BF1917" s="578"/>
      <c r="BG1917" s="578"/>
      <c r="BH1917" s="578"/>
      <c r="BI1917" s="578"/>
      <c r="BJ1917" s="578"/>
      <c r="BK1917" s="578"/>
      <c r="BL1917" s="578"/>
      <c r="BM1917" s="578"/>
      <c r="BN1917" s="578"/>
      <c r="BO1917" s="578"/>
      <c r="BP1917" s="578"/>
      <c r="BQ1917" s="547"/>
      <c r="BR1917" s="578"/>
    </row>
    <row r="1918" spans="1:70" s="755" customFormat="1" hidden="1">
      <c r="A1918" s="638">
        <v>20</v>
      </c>
      <c r="B1918" s="753"/>
      <c r="C1918" s="1588" t="s">
        <v>612</v>
      </c>
      <c r="D1918" s="640" t="s">
        <v>30</v>
      </c>
      <c r="E1918" s="640" t="s">
        <v>79</v>
      </c>
      <c r="F1918" s="641"/>
      <c r="G1918" s="1260">
        <f>F1918-J1918</f>
        <v>-0.2</v>
      </c>
      <c r="H1918" s="643">
        <f t="shared" ref="H1918:H1924" si="907">J1918</f>
        <v>0.2</v>
      </c>
      <c r="I1918" s="644"/>
      <c r="J1918" s="645">
        <f t="shared" ref="J1918:J1924" si="908">K1918+AA1918+BM1918</f>
        <v>0.2</v>
      </c>
      <c r="K1918" s="1">
        <f t="shared" ref="K1918:K1924" si="909">L1918+T1918+X1918+Y1918+Z1918</f>
        <v>0.2</v>
      </c>
      <c r="L1918" s="1">
        <f t="shared" ref="L1918:L1924" si="910">M1918+S1918</f>
        <v>0.2</v>
      </c>
      <c r="M1918" s="1">
        <f t="shared" ref="M1918:M1924" si="911">N1918+R1918</f>
        <v>0.2</v>
      </c>
      <c r="N1918" s="1">
        <f t="shared" ref="N1918:N1924" si="912">O1918+P1918+Q1918</f>
        <v>0</v>
      </c>
      <c r="O1918" s="1"/>
      <c r="P1918" s="1"/>
      <c r="Q1918" s="1"/>
      <c r="R1918" s="1">
        <v>0.2</v>
      </c>
      <c r="S1918" s="1"/>
      <c r="T1918" s="1">
        <f t="shared" ref="T1918:T1924" si="913">U1918+V1918+W1918</f>
        <v>0</v>
      </c>
      <c r="U1918" s="1"/>
      <c r="V1918" s="1"/>
      <c r="W1918" s="1"/>
      <c r="X1918" s="1"/>
      <c r="Y1918" s="1"/>
      <c r="Z1918" s="1"/>
      <c r="AA1918" s="1">
        <f t="shared" ref="AA1918:AA1924" si="914">SUM(AB1918:AI1918)+AW1918+SUM(AY1918:BC1918)+SUM(BF1918:BL1918)</f>
        <v>0</v>
      </c>
      <c r="AB1918" s="1"/>
      <c r="AC1918" s="1"/>
      <c r="AD1918" s="1"/>
      <c r="AE1918" s="1"/>
      <c r="AF1918" s="1"/>
      <c r="AG1918" s="1"/>
      <c r="AH1918" s="1"/>
      <c r="AI1918" s="1">
        <f t="shared" ref="AI1918:AI1924" si="915">SUM(AJ1918:AV1918)+AX1918+SUM(BD1918:BE1918)</f>
        <v>0</v>
      </c>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c r="BL1918" s="1"/>
      <c r="BM1918" s="1">
        <f t="shared" ref="BM1918:BM1924" si="916">SUM(BN1918:BP1918)</f>
        <v>0</v>
      </c>
      <c r="BN1918" s="1"/>
      <c r="BO1918" s="1"/>
      <c r="BP1918" s="1"/>
      <c r="BQ1918" s="645"/>
    </row>
    <row r="1919" spans="1:70" s="755" customFormat="1" hidden="1">
      <c r="A1919" s="638" t="s">
        <v>4</v>
      </c>
      <c r="B1919" s="753"/>
      <c r="C1919" s="1589" t="s">
        <v>613</v>
      </c>
      <c r="D1919" s="640" t="s">
        <v>30</v>
      </c>
      <c r="E1919" s="640" t="s">
        <v>79</v>
      </c>
      <c r="F1919" s="641"/>
      <c r="G1919" s="651"/>
      <c r="H1919" s="643">
        <f t="shared" si="907"/>
        <v>1.45</v>
      </c>
      <c r="I1919" s="644"/>
      <c r="J1919" s="645">
        <f t="shared" si="908"/>
        <v>1.45</v>
      </c>
      <c r="K1919" s="1">
        <f t="shared" si="909"/>
        <v>1.45</v>
      </c>
      <c r="L1919" s="1">
        <f t="shared" si="910"/>
        <v>1.45</v>
      </c>
      <c r="M1919" s="1">
        <f t="shared" si="911"/>
        <v>1.45</v>
      </c>
      <c r="N1919" s="1">
        <f t="shared" si="912"/>
        <v>0</v>
      </c>
      <c r="O1919" s="1"/>
      <c r="P1919" s="1"/>
      <c r="Q1919" s="1"/>
      <c r="R1919" s="1">
        <v>1.45</v>
      </c>
      <c r="S1919" s="1"/>
      <c r="T1919" s="1">
        <f t="shared" si="913"/>
        <v>0</v>
      </c>
      <c r="U1919" s="1"/>
      <c r="V1919" s="1"/>
      <c r="W1919" s="1"/>
      <c r="X1919" s="1"/>
      <c r="Y1919" s="1"/>
      <c r="Z1919" s="1"/>
      <c r="AA1919" s="1">
        <f t="shared" ref="AA1919" si="917">SUM(AB1919:AI1919)+AW1919+SUM(AY1919:BC1919)+SUM(BF1919:BL1919)</f>
        <v>0</v>
      </c>
      <c r="AB1919" s="1"/>
      <c r="AC1919" s="1"/>
      <c r="AD1919" s="1"/>
      <c r="AE1919" s="1"/>
      <c r="AF1919" s="1"/>
      <c r="AG1919" s="1"/>
      <c r="AH1919" s="1"/>
      <c r="AI1919" s="1">
        <f t="shared" si="915"/>
        <v>0</v>
      </c>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c r="BL1919" s="1"/>
      <c r="BM1919" s="1">
        <f t="shared" si="916"/>
        <v>0</v>
      </c>
      <c r="BN1919" s="1"/>
      <c r="BO1919" s="1"/>
      <c r="BP1919" s="1"/>
      <c r="BQ1919" s="645"/>
    </row>
    <row r="1920" spans="1:70" s="755" customFormat="1" hidden="1">
      <c r="A1920" s="638"/>
      <c r="B1920" s="753"/>
      <c r="C1920" s="1590"/>
      <c r="D1920" s="640"/>
      <c r="E1920" s="640"/>
      <c r="F1920" s="641"/>
      <c r="G1920" s="651"/>
      <c r="H1920" s="643"/>
      <c r="I1920" s="644"/>
      <c r="J1920" s="645"/>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645"/>
    </row>
    <row r="1921" spans="1:70" s="755" customFormat="1" hidden="1">
      <c r="A1921" s="638">
        <v>23</v>
      </c>
      <c r="B1921" s="753"/>
      <c r="C1921" s="1590" t="s">
        <v>614</v>
      </c>
      <c r="D1921" s="640" t="s">
        <v>30</v>
      </c>
      <c r="E1921" s="640" t="s">
        <v>79</v>
      </c>
      <c r="F1921" s="641"/>
      <c r="G1921" s="651"/>
      <c r="H1921" s="643">
        <f t="shared" si="907"/>
        <v>0.43</v>
      </c>
      <c r="I1921" s="644"/>
      <c r="J1921" s="645">
        <f t="shared" si="908"/>
        <v>0.43</v>
      </c>
      <c r="K1921" s="1">
        <f t="shared" si="909"/>
        <v>0.24</v>
      </c>
      <c r="L1921" s="1">
        <f t="shared" si="910"/>
        <v>0.24</v>
      </c>
      <c r="M1921" s="1">
        <f t="shared" si="911"/>
        <v>0.24</v>
      </c>
      <c r="N1921" s="1">
        <f t="shared" si="912"/>
        <v>0</v>
      </c>
      <c r="O1921" s="1"/>
      <c r="P1921" s="1"/>
      <c r="Q1921" s="1"/>
      <c r="R1921" s="1">
        <v>0.24</v>
      </c>
      <c r="S1921" s="1"/>
      <c r="T1921" s="1">
        <f t="shared" si="913"/>
        <v>0</v>
      </c>
      <c r="U1921" s="1"/>
      <c r="V1921" s="1"/>
      <c r="W1921" s="1"/>
      <c r="X1921" s="1"/>
      <c r="Y1921" s="1"/>
      <c r="Z1921" s="1"/>
      <c r="AA1921" s="1">
        <f t="shared" si="914"/>
        <v>0.19</v>
      </c>
      <c r="AB1921" s="1"/>
      <c r="AC1921" s="1"/>
      <c r="AD1921" s="1"/>
      <c r="AE1921" s="1"/>
      <c r="AF1921" s="1"/>
      <c r="AG1921" s="1"/>
      <c r="AH1921" s="1"/>
      <c r="AI1921" s="1">
        <f t="shared" si="915"/>
        <v>0</v>
      </c>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v>0.19</v>
      </c>
      <c r="BL1921" s="1"/>
      <c r="BM1921" s="1">
        <f t="shared" si="916"/>
        <v>0</v>
      </c>
      <c r="BN1921" s="1"/>
      <c r="BO1921" s="1"/>
      <c r="BP1921" s="1"/>
      <c r="BQ1921" s="645"/>
    </row>
    <row r="1922" spans="1:70" s="755" customFormat="1" hidden="1">
      <c r="A1922" s="638" t="s">
        <v>2815</v>
      </c>
      <c r="B1922" s="753"/>
      <c r="C1922" s="754" t="s">
        <v>615</v>
      </c>
      <c r="D1922" s="640" t="s">
        <v>30</v>
      </c>
      <c r="E1922" s="640" t="s">
        <v>79</v>
      </c>
      <c r="F1922" s="641"/>
      <c r="G1922" s="1255"/>
      <c r="H1922" s="643">
        <f t="shared" si="907"/>
        <v>1.43</v>
      </c>
      <c r="I1922" s="644"/>
      <c r="J1922" s="645">
        <f t="shared" si="908"/>
        <v>1.43</v>
      </c>
      <c r="K1922" s="1">
        <f t="shared" si="909"/>
        <v>1.43</v>
      </c>
      <c r="L1922" s="1">
        <f t="shared" si="910"/>
        <v>1.43</v>
      </c>
      <c r="M1922" s="1">
        <f t="shared" si="911"/>
        <v>1.43</v>
      </c>
      <c r="N1922" s="1">
        <f t="shared" si="912"/>
        <v>0</v>
      </c>
      <c r="O1922" s="1"/>
      <c r="P1922" s="1"/>
      <c r="Q1922" s="1"/>
      <c r="R1922" s="1">
        <v>1.43</v>
      </c>
      <c r="S1922" s="1"/>
      <c r="T1922" s="1">
        <f t="shared" si="913"/>
        <v>0</v>
      </c>
      <c r="U1922" s="1"/>
      <c r="V1922" s="1"/>
      <c r="W1922" s="1"/>
      <c r="X1922" s="1"/>
      <c r="Y1922" s="1"/>
      <c r="Z1922" s="1"/>
      <c r="AA1922" s="1">
        <f t="shared" si="914"/>
        <v>0</v>
      </c>
      <c r="AB1922" s="1"/>
      <c r="AC1922" s="1"/>
      <c r="AD1922" s="1"/>
      <c r="AE1922" s="1"/>
      <c r="AF1922" s="1"/>
      <c r="AG1922" s="1"/>
      <c r="AH1922" s="1"/>
      <c r="AI1922" s="1">
        <f t="shared" si="915"/>
        <v>0</v>
      </c>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c r="BL1922" s="1"/>
      <c r="BM1922" s="1">
        <f t="shared" si="916"/>
        <v>0</v>
      </c>
      <c r="BN1922" s="1"/>
      <c r="BO1922" s="1"/>
      <c r="BP1922" s="1"/>
      <c r="BQ1922" s="645"/>
    </row>
    <row r="1923" spans="1:70" s="755" customFormat="1" hidden="1">
      <c r="A1923" s="638">
        <v>95</v>
      </c>
      <c r="B1923" s="753"/>
      <c r="C1923" s="753" t="s">
        <v>616</v>
      </c>
      <c r="D1923" s="640" t="s">
        <v>30</v>
      </c>
      <c r="E1923" s="640" t="s">
        <v>79</v>
      </c>
      <c r="F1923" s="641"/>
      <c r="G1923" s="642"/>
      <c r="H1923" s="643">
        <f t="shared" si="907"/>
        <v>0</v>
      </c>
      <c r="I1923" s="644"/>
      <c r="J1923" s="645">
        <f t="shared" si="908"/>
        <v>0</v>
      </c>
      <c r="K1923" s="1">
        <f t="shared" si="909"/>
        <v>0</v>
      </c>
      <c r="L1923" s="1">
        <f t="shared" si="910"/>
        <v>0</v>
      </c>
      <c r="M1923" s="1">
        <f t="shared" si="911"/>
        <v>0</v>
      </c>
      <c r="N1923" s="1">
        <f t="shared" si="912"/>
        <v>0</v>
      </c>
      <c r="O1923" s="1"/>
      <c r="P1923" s="1"/>
      <c r="Q1923" s="1"/>
      <c r="R1923" s="1"/>
      <c r="S1923" s="1"/>
      <c r="T1923" s="1">
        <f t="shared" si="913"/>
        <v>0</v>
      </c>
      <c r="U1923" s="1"/>
      <c r="V1923" s="1"/>
      <c r="W1923" s="1"/>
      <c r="X1923" s="1"/>
      <c r="Y1923" s="1"/>
      <c r="Z1923" s="1"/>
      <c r="AA1923" s="1">
        <f t="shared" si="914"/>
        <v>0</v>
      </c>
      <c r="AB1923" s="1"/>
      <c r="AC1923" s="1"/>
      <c r="AD1923" s="1"/>
      <c r="AE1923" s="1"/>
      <c r="AF1923" s="1"/>
      <c r="AG1923" s="1"/>
      <c r="AH1923" s="1"/>
      <c r="AI1923" s="1">
        <f t="shared" si="915"/>
        <v>0</v>
      </c>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c r="BL1923" s="1"/>
      <c r="BM1923" s="1">
        <f t="shared" si="916"/>
        <v>0</v>
      </c>
      <c r="BN1923" s="1"/>
      <c r="BO1923" s="1"/>
      <c r="BP1923" s="1"/>
      <c r="BQ1923" s="645"/>
    </row>
    <row r="1924" spans="1:70" s="755" customFormat="1" hidden="1">
      <c r="A1924" s="638">
        <v>98</v>
      </c>
      <c r="B1924" s="753"/>
      <c r="C1924" s="754" t="s">
        <v>617</v>
      </c>
      <c r="D1924" s="640" t="s">
        <v>2816</v>
      </c>
      <c r="E1924" s="640" t="s">
        <v>79</v>
      </c>
      <c r="F1924" s="641"/>
      <c r="G1924" s="642"/>
      <c r="H1924" s="643">
        <f t="shared" si="907"/>
        <v>0.3</v>
      </c>
      <c r="I1924" s="644"/>
      <c r="J1924" s="645">
        <f t="shared" si="908"/>
        <v>0.3</v>
      </c>
      <c r="K1924" s="1">
        <f t="shared" si="909"/>
        <v>0.3</v>
      </c>
      <c r="L1924" s="1">
        <f t="shared" si="910"/>
        <v>0.3</v>
      </c>
      <c r="M1924" s="1">
        <f t="shared" si="911"/>
        <v>0.3</v>
      </c>
      <c r="N1924" s="1">
        <f t="shared" si="912"/>
        <v>0.3</v>
      </c>
      <c r="O1924" s="1">
        <v>0.3</v>
      </c>
      <c r="P1924" s="1"/>
      <c r="Q1924" s="1"/>
      <c r="R1924" s="1"/>
      <c r="S1924" s="1"/>
      <c r="T1924" s="1">
        <f t="shared" si="913"/>
        <v>0</v>
      </c>
      <c r="U1924" s="1"/>
      <c r="V1924" s="1"/>
      <c r="W1924" s="1"/>
      <c r="X1924" s="1"/>
      <c r="Y1924" s="1"/>
      <c r="Z1924" s="1"/>
      <c r="AA1924" s="1">
        <f t="shared" si="914"/>
        <v>0</v>
      </c>
      <c r="AB1924" s="1"/>
      <c r="AC1924" s="1"/>
      <c r="AD1924" s="1"/>
      <c r="AE1924" s="1"/>
      <c r="AF1924" s="1"/>
      <c r="AG1924" s="1"/>
      <c r="AH1924" s="1"/>
      <c r="AI1924" s="1">
        <f t="shared" si="915"/>
        <v>0</v>
      </c>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c r="BL1924" s="1"/>
      <c r="BM1924" s="1">
        <f t="shared" si="916"/>
        <v>0</v>
      </c>
      <c r="BN1924" s="1"/>
      <c r="BO1924" s="1"/>
      <c r="BP1924" s="1"/>
      <c r="BQ1924" s="645"/>
    </row>
    <row r="1925" spans="1:70" s="575" customFormat="1" hidden="1">
      <c r="B1925" s="576"/>
      <c r="C1925" s="849"/>
      <c r="D1925" s="578"/>
      <c r="E1925" s="579"/>
      <c r="F1925" s="578"/>
      <c r="G1925" s="580"/>
      <c r="H1925" s="581"/>
      <c r="I1925" s="582"/>
      <c r="J1925" s="580"/>
      <c r="K1925" s="578"/>
      <c r="L1925" s="578"/>
      <c r="M1925" s="578"/>
      <c r="N1925" s="578"/>
      <c r="O1925" s="578"/>
      <c r="P1925" s="578"/>
      <c r="Q1925" s="578"/>
      <c r="R1925" s="578"/>
      <c r="S1925" s="578"/>
      <c r="T1925" s="578"/>
      <c r="U1925" s="578"/>
      <c r="V1925" s="578"/>
      <c r="W1925" s="578"/>
      <c r="X1925" s="578"/>
      <c r="Y1925" s="578"/>
      <c r="Z1925" s="578"/>
      <c r="AA1925" s="578"/>
      <c r="AB1925" s="578"/>
      <c r="AC1925" s="578"/>
      <c r="AD1925" s="578"/>
      <c r="AE1925" s="578"/>
      <c r="AF1925" s="578"/>
      <c r="AG1925" s="578"/>
      <c r="AH1925" s="578"/>
      <c r="AI1925" s="578"/>
      <c r="AJ1925" s="578"/>
      <c r="AK1925" s="578"/>
      <c r="AL1925" s="578"/>
      <c r="AM1925" s="578"/>
      <c r="AN1925" s="578"/>
      <c r="AO1925" s="578"/>
      <c r="AP1925" s="578"/>
      <c r="AQ1925" s="578"/>
      <c r="AR1925" s="578"/>
      <c r="AS1925" s="578"/>
      <c r="AT1925" s="578"/>
      <c r="AU1925" s="567"/>
      <c r="AV1925" s="578"/>
      <c r="AW1925" s="578"/>
      <c r="AX1925" s="578"/>
      <c r="AY1925" s="578"/>
      <c r="AZ1925" s="578"/>
      <c r="BA1925" s="578"/>
      <c r="BB1925" s="578"/>
      <c r="BC1925" s="578"/>
      <c r="BD1925" s="578"/>
      <c r="BE1925" s="578"/>
      <c r="BF1925" s="578"/>
      <c r="BG1925" s="578"/>
      <c r="BH1925" s="578"/>
      <c r="BI1925" s="578"/>
      <c r="BJ1925" s="578"/>
      <c r="BK1925" s="578"/>
      <c r="BL1925" s="578"/>
      <c r="BM1925" s="578"/>
      <c r="BN1925" s="578"/>
      <c r="BO1925" s="578"/>
      <c r="BP1925" s="578"/>
      <c r="BQ1925" s="547"/>
      <c r="BR1925" s="578"/>
    </row>
    <row r="1926" spans="1:70" s="773" customFormat="1" ht="31.5" hidden="1">
      <c r="A1926" s="603">
        <v>0.46</v>
      </c>
      <c r="B1926" s="604">
        <v>16</v>
      </c>
      <c r="C1926" s="853" t="s">
        <v>618</v>
      </c>
      <c r="D1926" s="605" t="s">
        <v>30</v>
      </c>
      <c r="E1926" s="774" t="s">
        <v>2714</v>
      </c>
      <c r="F1926" s="605" t="s">
        <v>2768</v>
      </c>
      <c r="G1926" s="607"/>
      <c r="H1926" s="608">
        <f t="shared" ref="H1926" si="918">J1926</f>
        <v>0</v>
      </c>
      <c r="I1926" s="609">
        <v>0.46</v>
      </c>
      <c r="J1926" s="610">
        <f>K1926+AA1926+BM1926</f>
        <v>0</v>
      </c>
      <c r="K1926" s="611">
        <f t="shared" ref="K1926:K1930" si="919">L1926+T1926+X1926+Y1926+Z1926</f>
        <v>0</v>
      </c>
      <c r="L1926" s="611">
        <f t="shared" ref="L1926:L1930" si="920">M1926+S1926</f>
        <v>0</v>
      </c>
      <c r="M1926" s="611">
        <f t="shared" ref="M1926:M1930" si="921">N1926+R1926</f>
        <v>0</v>
      </c>
      <c r="N1926" s="611">
        <f t="shared" ref="N1926:N1930" si="922">O1926+P1926+Q1926</f>
        <v>0</v>
      </c>
      <c r="O1926" s="612"/>
      <c r="P1926" s="612"/>
      <c r="Q1926" s="613"/>
      <c r="R1926" s="612"/>
      <c r="S1926" s="612"/>
      <c r="T1926" s="615">
        <f t="shared" ref="T1926:T1930" si="923">U1926+V1926+W1926</f>
        <v>0</v>
      </c>
      <c r="U1926" s="612"/>
      <c r="V1926" s="612"/>
      <c r="W1926" s="613"/>
      <c r="X1926" s="612"/>
      <c r="Y1926" s="612"/>
      <c r="Z1926" s="612"/>
      <c r="AA1926" s="1">
        <f t="shared" ref="AA1926:AA1930" si="924">SUM(AB1926:AI1926)+AW1926+SUM(AY1926:BC1926)+SUM(BF1926:BL1926)</f>
        <v>0</v>
      </c>
      <c r="AB1926" s="612"/>
      <c r="AC1926" s="612"/>
      <c r="AD1926" s="613"/>
      <c r="AE1926" s="613"/>
      <c r="AF1926" s="612"/>
      <c r="AG1926" s="612"/>
      <c r="AH1926" s="612"/>
      <c r="AI1926" s="1">
        <f t="shared" ref="AI1926:AI1930" si="925">SUM(AJ1926:AV1926)+AX1926+SUM(BD1926:BE1926)</f>
        <v>0</v>
      </c>
      <c r="AJ1926" s="612"/>
      <c r="AK1926" s="612"/>
      <c r="AL1926" s="612"/>
      <c r="AM1926" s="613"/>
      <c r="AN1926" s="612"/>
      <c r="AO1926" s="612"/>
      <c r="AP1926" s="612"/>
      <c r="AQ1926" s="613"/>
      <c r="AR1926" s="612"/>
      <c r="AS1926" s="612"/>
      <c r="AT1926" s="612"/>
      <c r="AU1926" s="612"/>
      <c r="AV1926" s="612"/>
      <c r="AW1926" s="612"/>
      <c r="AX1926" s="612"/>
      <c r="AY1926" s="612"/>
      <c r="AZ1926" s="612"/>
      <c r="BA1926" s="612"/>
      <c r="BB1926" s="612"/>
      <c r="BC1926" s="613"/>
      <c r="BD1926" s="612"/>
      <c r="BE1926" s="612"/>
      <c r="BF1926" s="612"/>
      <c r="BG1926" s="612"/>
      <c r="BH1926" s="613"/>
      <c r="BI1926" s="612"/>
      <c r="BJ1926" s="612"/>
      <c r="BK1926" s="612"/>
      <c r="BL1926" s="613"/>
      <c r="BM1926" s="611">
        <f t="shared" ref="BM1926:BM1930" si="926">SUM(BN1926:BP1926)</f>
        <v>0</v>
      </c>
      <c r="BN1926" s="612"/>
      <c r="BO1926" s="612"/>
      <c r="BP1926" s="612"/>
    </row>
    <row r="1927" spans="1:70" s="773" customFormat="1" ht="31.5" hidden="1">
      <c r="A1927" s="731"/>
      <c r="B1927" s="604">
        <v>20</v>
      </c>
      <c r="C1927" s="1039" t="s">
        <v>619</v>
      </c>
      <c r="D1927" s="1" t="s">
        <v>30</v>
      </c>
      <c r="E1927" s="774" t="s">
        <v>2714</v>
      </c>
      <c r="F1927" s="1"/>
      <c r="G1927" s="645"/>
      <c r="H1927" s="643"/>
      <c r="I1927" s="644">
        <v>0.36</v>
      </c>
      <c r="J1927" s="645">
        <f>K1927+AA1927+BM1927</f>
        <v>0.18</v>
      </c>
      <c r="K1927" s="1">
        <f t="shared" si="919"/>
        <v>0</v>
      </c>
      <c r="L1927" s="1">
        <f t="shared" si="920"/>
        <v>0</v>
      </c>
      <c r="M1927" s="1">
        <f t="shared" si="921"/>
        <v>0</v>
      </c>
      <c r="N1927" s="1">
        <f t="shared" si="922"/>
        <v>0</v>
      </c>
      <c r="O1927" s="1"/>
      <c r="P1927" s="1"/>
      <c r="Q1927" s="1"/>
      <c r="R1927" s="1"/>
      <c r="S1927" s="1"/>
      <c r="T1927" s="1">
        <f t="shared" si="923"/>
        <v>0</v>
      </c>
      <c r="U1927" s="1"/>
      <c r="V1927" s="1"/>
      <c r="W1927" s="1"/>
      <c r="X1927" s="1"/>
      <c r="Y1927" s="1"/>
      <c r="Z1927" s="1"/>
      <c r="AA1927" s="1">
        <f t="shared" si="924"/>
        <v>0.18</v>
      </c>
      <c r="AB1927" s="1"/>
      <c r="AC1927" s="1"/>
      <c r="AD1927" s="1"/>
      <c r="AE1927" s="1"/>
      <c r="AF1927" s="1"/>
      <c r="AG1927" s="1"/>
      <c r="AH1927" s="1"/>
      <c r="AI1927" s="1">
        <f t="shared" si="925"/>
        <v>0.13</v>
      </c>
      <c r="AJ1927" s="1">
        <v>0.09</v>
      </c>
      <c r="AK1927" s="1"/>
      <c r="AL1927" s="1"/>
      <c r="AM1927" s="1"/>
      <c r="AN1927" s="1"/>
      <c r="AO1927" s="1"/>
      <c r="AP1927" s="1"/>
      <c r="AQ1927" s="1"/>
      <c r="AR1927" s="1"/>
      <c r="AS1927" s="1"/>
      <c r="AT1927" s="1">
        <v>0.04</v>
      </c>
      <c r="AU1927" s="1"/>
      <c r="AV1927" s="1"/>
      <c r="AW1927" s="1"/>
      <c r="AX1927" s="1"/>
      <c r="AY1927" s="1"/>
      <c r="AZ1927" s="1">
        <v>0.05</v>
      </c>
      <c r="BA1927" s="1"/>
      <c r="BB1927" s="1"/>
      <c r="BC1927" s="1"/>
      <c r="BD1927" s="1"/>
      <c r="BE1927" s="1"/>
      <c r="BF1927" s="1"/>
      <c r="BG1927" s="1"/>
      <c r="BH1927" s="1"/>
      <c r="BI1927" s="1"/>
      <c r="BJ1927" s="1"/>
      <c r="BK1927" s="1"/>
      <c r="BL1927" s="1"/>
      <c r="BM1927" s="1">
        <f t="shared" si="926"/>
        <v>0</v>
      </c>
      <c r="BN1927" s="1"/>
      <c r="BO1927" s="1"/>
      <c r="BP1927" s="1"/>
    </row>
    <row r="1928" spans="1:70" s="773" customFormat="1" ht="31.5" hidden="1">
      <c r="A1928" s="731"/>
      <c r="B1928" s="604">
        <v>21</v>
      </c>
      <c r="C1928" s="1039" t="s">
        <v>620</v>
      </c>
      <c r="D1928" s="1" t="s">
        <v>30</v>
      </c>
      <c r="E1928" s="774" t="s">
        <v>2714</v>
      </c>
      <c r="F1928" s="1"/>
      <c r="G1928" s="645"/>
      <c r="H1928" s="643"/>
      <c r="I1928" s="644">
        <v>1.02</v>
      </c>
      <c r="J1928" s="645">
        <f>K1928+AA1928+BM1928</f>
        <v>0.09</v>
      </c>
      <c r="K1928" s="1">
        <f t="shared" si="919"/>
        <v>0</v>
      </c>
      <c r="L1928" s="1">
        <f t="shared" si="920"/>
        <v>0</v>
      </c>
      <c r="M1928" s="1">
        <f t="shared" si="921"/>
        <v>0</v>
      </c>
      <c r="N1928" s="1">
        <f t="shared" si="922"/>
        <v>0</v>
      </c>
      <c r="O1928" s="1"/>
      <c r="P1928" s="1"/>
      <c r="Q1928" s="1"/>
      <c r="R1928" s="1"/>
      <c r="S1928" s="1"/>
      <c r="T1928" s="1">
        <f t="shared" si="923"/>
        <v>0</v>
      </c>
      <c r="U1928" s="1"/>
      <c r="V1928" s="1"/>
      <c r="W1928" s="1"/>
      <c r="X1928" s="1"/>
      <c r="Y1928" s="1"/>
      <c r="Z1928" s="1"/>
      <c r="AA1928" s="1">
        <f t="shared" si="924"/>
        <v>0.09</v>
      </c>
      <c r="AB1928" s="1"/>
      <c r="AC1928" s="1"/>
      <c r="AD1928" s="1"/>
      <c r="AE1928" s="1"/>
      <c r="AF1928" s="1"/>
      <c r="AG1928" s="1"/>
      <c r="AH1928" s="1"/>
      <c r="AI1928" s="1">
        <f t="shared" si="925"/>
        <v>0.04</v>
      </c>
      <c r="AJ1928" s="1">
        <v>0.04</v>
      </c>
      <c r="AK1928" s="1"/>
      <c r="AL1928" s="1"/>
      <c r="AM1928" s="1"/>
      <c r="AN1928" s="1"/>
      <c r="AO1928" s="1"/>
      <c r="AP1928" s="1"/>
      <c r="AQ1928" s="1"/>
      <c r="AR1928" s="1"/>
      <c r="AS1928" s="1"/>
      <c r="AT1928" s="1"/>
      <c r="AU1928" s="1"/>
      <c r="AV1928" s="1"/>
      <c r="AW1928" s="1"/>
      <c r="AX1928" s="1"/>
      <c r="AY1928" s="1"/>
      <c r="AZ1928" s="1">
        <v>0.05</v>
      </c>
      <c r="BA1928" s="1"/>
      <c r="BB1928" s="1"/>
      <c r="BC1928" s="1"/>
      <c r="BD1928" s="1"/>
      <c r="BE1928" s="1"/>
      <c r="BF1928" s="1"/>
      <c r="BG1928" s="1"/>
      <c r="BH1928" s="1"/>
      <c r="BI1928" s="1"/>
      <c r="BJ1928" s="1"/>
      <c r="BK1928" s="1"/>
      <c r="BL1928" s="1"/>
      <c r="BM1928" s="1">
        <f t="shared" si="926"/>
        <v>0</v>
      </c>
      <c r="BN1928" s="1"/>
      <c r="BO1928" s="1"/>
      <c r="BP1928" s="1"/>
    </row>
    <row r="1929" spans="1:70" s="773" customFormat="1" ht="31.5" hidden="1">
      <c r="A1929" s="731">
        <v>2.4500000000000002</v>
      </c>
      <c r="B1929" s="604">
        <v>22</v>
      </c>
      <c r="C1929" s="1039" t="s">
        <v>621</v>
      </c>
      <c r="D1929" s="1" t="s">
        <v>30</v>
      </c>
      <c r="E1929" s="774" t="s">
        <v>2714</v>
      </c>
      <c r="F1929" s="1" t="s">
        <v>2727</v>
      </c>
      <c r="G1929" s="645"/>
      <c r="H1929" s="643">
        <f t="shared" ref="H1929:H1930" si="927">J1929</f>
        <v>0.09</v>
      </c>
      <c r="I1929" s="644">
        <v>0.79</v>
      </c>
      <c r="J1929" s="645">
        <f>K1929+AA1929+BM1929</f>
        <v>0.09</v>
      </c>
      <c r="K1929" s="1">
        <f t="shared" si="919"/>
        <v>0</v>
      </c>
      <c r="L1929" s="1">
        <f t="shared" si="920"/>
        <v>0</v>
      </c>
      <c r="M1929" s="1">
        <f t="shared" si="921"/>
        <v>0</v>
      </c>
      <c r="N1929" s="1">
        <f t="shared" si="922"/>
        <v>0</v>
      </c>
      <c r="O1929" s="1"/>
      <c r="P1929" s="1"/>
      <c r="Q1929" s="1"/>
      <c r="R1929" s="1"/>
      <c r="S1929" s="1"/>
      <c r="T1929" s="1">
        <f t="shared" si="923"/>
        <v>0</v>
      </c>
      <c r="U1929" s="1"/>
      <c r="V1929" s="1"/>
      <c r="W1929" s="1"/>
      <c r="X1929" s="1"/>
      <c r="Y1929" s="1"/>
      <c r="Z1929" s="1"/>
      <c r="AA1929" s="1">
        <f t="shared" si="924"/>
        <v>0.09</v>
      </c>
      <c r="AB1929" s="1"/>
      <c r="AC1929" s="1"/>
      <c r="AD1929" s="1"/>
      <c r="AE1929" s="1"/>
      <c r="AF1929" s="1"/>
      <c r="AG1929" s="1"/>
      <c r="AH1929" s="1"/>
      <c r="AI1929" s="1">
        <f t="shared" si="925"/>
        <v>0</v>
      </c>
      <c r="AJ1929" s="1"/>
      <c r="AK1929" s="1"/>
      <c r="AL1929" s="1"/>
      <c r="AM1929" s="1"/>
      <c r="AN1929" s="1"/>
      <c r="AO1929" s="1"/>
      <c r="AP1929" s="1"/>
      <c r="AQ1929" s="1"/>
      <c r="AR1929" s="1"/>
      <c r="AS1929" s="1"/>
      <c r="AT1929" s="1"/>
      <c r="AU1929" s="1"/>
      <c r="AV1929" s="1"/>
      <c r="AW1929" s="1"/>
      <c r="AX1929" s="1"/>
      <c r="AY1929" s="1"/>
      <c r="AZ1929" s="1">
        <v>0.09</v>
      </c>
      <c r="BA1929" s="1"/>
      <c r="BB1929" s="1"/>
      <c r="BC1929" s="1"/>
      <c r="BD1929" s="1"/>
      <c r="BE1929" s="1"/>
      <c r="BF1929" s="1"/>
      <c r="BG1929" s="1"/>
      <c r="BH1929" s="1"/>
      <c r="BI1929" s="1"/>
      <c r="BJ1929" s="1"/>
      <c r="BK1929" s="1"/>
      <c r="BL1929" s="1"/>
      <c r="BM1929" s="1">
        <f t="shared" si="926"/>
        <v>0</v>
      </c>
      <c r="BN1929" s="1"/>
      <c r="BO1929" s="1"/>
      <c r="BP1929" s="1"/>
    </row>
    <row r="1930" spans="1:70" s="773" customFormat="1" ht="31.5" hidden="1">
      <c r="A1930" s="679"/>
      <c r="B1930" s="604">
        <v>29</v>
      </c>
      <c r="C1930" s="853" t="s">
        <v>622</v>
      </c>
      <c r="D1930" s="611" t="s">
        <v>30</v>
      </c>
      <c r="E1930" s="774" t="s">
        <v>2714</v>
      </c>
      <c r="F1930" s="611"/>
      <c r="G1930" s="610"/>
      <c r="H1930" s="608">
        <f t="shared" si="927"/>
        <v>0.23</v>
      </c>
      <c r="I1930" s="609"/>
      <c r="J1930" s="610">
        <f>K1930+AA1930+BM1930</f>
        <v>0.23</v>
      </c>
      <c r="K1930" s="611">
        <f t="shared" si="919"/>
        <v>0</v>
      </c>
      <c r="L1930" s="611">
        <f t="shared" si="920"/>
        <v>0</v>
      </c>
      <c r="M1930" s="611">
        <f t="shared" si="921"/>
        <v>0</v>
      </c>
      <c r="N1930" s="611">
        <f t="shared" si="922"/>
        <v>0</v>
      </c>
      <c r="O1930" s="611"/>
      <c r="P1930" s="611"/>
      <c r="Q1930" s="611"/>
      <c r="R1930" s="611"/>
      <c r="S1930" s="611"/>
      <c r="T1930" s="611">
        <f t="shared" si="923"/>
        <v>0</v>
      </c>
      <c r="U1930" s="611"/>
      <c r="V1930" s="611"/>
      <c r="W1930" s="611"/>
      <c r="X1930" s="611"/>
      <c r="Y1930" s="611"/>
      <c r="Z1930" s="611"/>
      <c r="AA1930" s="1">
        <f t="shared" si="924"/>
        <v>0.23</v>
      </c>
      <c r="AB1930" s="611"/>
      <c r="AC1930" s="611"/>
      <c r="AD1930" s="611"/>
      <c r="AE1930" s="611"/>
      <c r="AF1930" s="611"/>
      <c r="AG1930" s="611"/>
      <c r="AH1930" s="611"/>
      <c r="AI1930" s="1">
        <f t="shared" si="925"/>
        <v>0.01</v>
      </c>
      <c r="AJ1930" s="611">
        <v>0.01</v>
      </c>
      <c r="AK1930" s="611"/>
      <c r="AL1930" s="611"/>
      <c r="AM1930" s="611"/>
      <c r="AN1930" s="611"/>
      <c r="AO1930" s="611"/>
      <c r="AP1930" s="611"/>
      <c r="AQ1930" s="611"/>
      <c r="AR1930" s="611"/>
      <c r="AS1930" s="611"/>
      <c r="AT1930" s="611"/>
      <c r="AU1930" s="611"/>
      <c r="AV1930" s="611"/>
      <c r="AW1930" s="611"/>
      <c r="AX1930" s="611"/>
      <c r="AY1930" s="611"/>
      <c r="AZ1930" s="611">
        <v>0.08</v>
      </c>
      <c r="BA1930" s="611"/>
      <c r="BB1930" s="611"/>
      <c r="BC1930" s="611"/>
      <c r="BD1930" s="611"/>
      <c r="BE1930" s="611"/>
      <c r="BF1930" s="611"/>
      <c r="BG1930" s="611"/>
      <c r="BH1930" s="611">
        <v>0.14000000000000001</v>
      </c>
      <c r="BI1930" s="611"/>
      <c r="BJ1930" s="611"/>
      <c r="BK1930" s="611"/>
      <c r="BL1930" s="611"/>
      <c r="BM1930" s="611">
        <f t="shared" si="926"/>
        <v>0</v>
      </c>
      <c r="BN1930" s="611"/>
      <c r="BO1930" s="611"/>
      <c r="BP1930" s="611"/>
    </row>
    <row r="1931" spans="1:70" s="575" customFormat="1" hidden="1">
      <c r="B1931" s="576"/>
      <c r="C1931" s="849"/>
      <c r="D1931" s="578"/>
      <c r="E1931" s="579"/>
      <c r="F1931" s="578"/>
      <c r="G1931" s="580"/>
      <c r="H1931" s="581"/>
      <c r="I1931" s="582"/>
      <c r="J1931" s="580"/>
      <c r="K1931" s="578"/>
      <c r="L1931" s="578"/>
      <c r="M1931" s="578"/>
      <c r="N1931" s="578"/>
      <c r="O1931" s="578"/>
      <c r="P1931" s="578"/>
      <c r="Q1931" s="578"/>
      <c r="R1931" s="578"/>
      <c r="S1931" s="578"/>
      <c r="T1931" s="578"/>
      <c r="U1931" s="578"/>
      <c r="V1931" s="578"/>
      <c r="W1931" s="578"/>
      <c r="X1931" s="578"/>
      <c r="Y1931" s="578"/>
      <c r="Z1931" s="578"/>
      <c r="AA1931" s="578"/>
      <c r="AB1931" s="578"/>
      <c r="AC1931" s="578"/>
      <c r="AD1931" s="578"/>
      <c r="AE1931" s="578"/>
      <c r="AF1931" s="578"/>
      <c r="AG1931" s="578"/>
      <c r="AH1931" s="578"/>
      <c r="AI1931" s="578"/>
      <c r="AJ1931" s="578"/>
      <c r="AK1931" s="578"/>
      <c r="AL1931" s="578"/>
      <c r="AM1931" s="578"/>
      <c r="AN1931" s="578"/>
      <c r="AO1931" s="578"/>
      <c r="AP1931" s="578"/>
      <c r="AQ1931" s="578"/>
      <c r="AR1931" s="578"/>
      <c r="AS1931" s="578"/>
      <c r="AT1931" s="578"/>
      <c r="AU1931" s="567"/>
      <c r="AV1931" s="578"/>
      <c r="AW1931" s="578"/>
      <c r="AX1931" s="578"/>
      <c r="AY1931" s="578"/>
      <c r="AZ1931" s="578"/>
      <c r="BA1931" s="578"/>
      <c r="BB1931" s="578"/>
      <c r="BC1931" s="578"/>
      <c r="BD1931" s="578"/>
      <c r="BE1931" s="578"/>
      <c r="BF1931" s="578"/>
      <c r="BG1931" s="578"/>
      <c r="BH1931" s="578"/>
      <c r="BI1931" s="578"/>
      <c r="BJ1931" s="578"/>
      <c r="BK1931" s="578"/>
      <c r="BL1931" s="578"/>
      <c r="BM1931" s="578"/>
      <c r="BN1931" s="578"/>
      <c r="BO1931" s="578"/>
      <c r="BP1931" s="578"/>
      <c r="BQ1931" s="547"/>
      <c r="BR1931" s="578"/>
    </row>
    <row r="1932" spans="1:70" s="773" customFormat="1" ht="150" hidden="1">
      <c r="A1932" s="860" t="s">
        <v>2817</v>
      </c>
      <c r="B1932" s="856">
        <v>3</v>
      </c>
      <c r="C1932" s="1120" t="s">
        <v>623</v>
      </c>
      <c r="D1932" s="863" t="s">
        <v>30</v>
      </c>
      <c r="E1932" s="1042" t="s">
        <v>2729</v>
      </c>
      <c r="F1932" s="863" t="s">
        <v>2818</v>
      </c>
      <c r="G1932" s="864"/>
      <c r="H1932" s="643">
        <f t="shared" ref="H1932:H1933" si="928">J1932</f>
        <v>0.01</v>
      </c>
      <c r="I1932" s="644"/>
      <c r="J1932" s="645">
        <f>K1932+AA1932+BM1932</f>
        <v>0.01</v>
      </c>
      <c r="K1932" s="1">
        <f t="shared" ref="K1932:K1933" si="929">L1932+T1932+X1932+Y1932+Z1932</f>
        <v>0</v>
      </c>
      <c r="L1932" s="1">
        <f t="shared" ref="L1932:L1933" si="930">M1932+S1932</f>
        <v>0</v>
      </c>
      <c r="M1932" s="1">
        <f t="shared" ref="M1932:M1933" si="931">N1932+R1932</f>
        <v>0</v>
      </c>
      <c r="N1932" s="1">
        <f t="shared" ref="N1932:N1933" si="932">O1932+P1932+Q1932</f>
        <v>0</v>
      </c>
      <c r="O1932" s="1"/>
      <c r="P1932" s="1"/>
      <c r="Q1932" s="1"/>
      <c r="R1932" s="1"/>
      <c r="S1932" s="1"/>
      <c r="T1932" s="1">
        <f t="shared" ref="T1932:T1933" si="933">U1932+V1932+W1932</f>
        <v>0</v>
      </c>
      <c r="U1932" s="1"/>
      <c r="V1932" s="1"/>
      <c r="W1932" s="1"/>
      <c r="X1932" s="1"/>
      <c r="Y1932" s="1"/>
      <c r="Z1932" s="1"/>
      <c r="AA1932" s="611">
        <f t="shared" ref="AA1932:AA1933" si="934">SUM(AB1932:AI1932)+AW1932+SUM(AY1932:BC1932)+SUM(BF1932:BL1932)</f>
        <v>0.01</v>
      </c>
      <c r="AB1932" s="1"/>
      <c r="AC1932" s="1"/>
      <c r="AD1932" s="1"/>
      <c r="AE1932" s="1"/>
      <c r="AF1932" s="1"/>
      <c r="AG1932" s="1"/>
      <c r="AH1932" s="1"/>
      <c r="AI1932" s="611">
        <f t="shared" ref="AI1932:AI1933" si="935">SUM(AJ1932:AV1932)+AX1932+SUM(BD1932:BE1932)</f>
        <v>0.01</v>
      </c>
      <c r="AJ1932" s="1">
        <v>0.01</v>
      </c>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c r="BL1932" s="1"/>
      <c r="BM1932" s="1">
        <f t="shared" ref="BM1932:BM1933" si="936">SUM(BN1932:BP1932)</f>
        <v>0</v>
      </c>
      <c r="BN1932" s="1"/>
      <c r="BO1932" s="1"/>
      <c r="BP1932" s="1"/>
    </row>
    <row r="1933" spans="1:70" s="773" customFormat="1" hidden="1">
      <c r="A1933" s="1591"/>
      <c r="B1933" s="856">
        <v>7</v>
      </c>
      <c r="C1933" s="1046" t="s">
        <v>624</v>
      </c>
      <c r="D1933" s="1592" t="s">
        <v>30</v>
      </c>
      <c r="E1933" s="1042" t="s">
        <v>2729</v>
      </c>
      <c r="F1933" s="1592" t="s">
        <v>2819</v>
      </c>
      <c r="G1933" s="1592"/>
      <c r="H1933" s="655">
        <f t="shared" si="928"/>
        <v>0.3</v>
      </c>
      <c r="I1933" s="656"/>
      <c r="J1933" s="1049">
        <f>K1933+AA1933+BM1933</f>
        <v>0.3</v>
      </c>
      <c r="K1933" s="806">
        <f t="shared" si="929"/>
        <v>0</v>
      </c>
      <c r="L1933" s="806">
        <f t="shared" si="930"/>
        <v>0</v>
      </c>
      <c r="M1933" s="806">
        <f t="shared" si="931"/>
        <v>0</v>
      </c>
      <c r="N1933" s="806">
        <f t="shared" si="932"/>
        <v>0</v>
      </c>
      <c r="O1933" s="806"/>
      <c r="P1933" s="806"/>
      <c r="Q1933" s="806"/>
      <c r="R1933" s="806"/>
      <c r="S1933" s="806"/>
      <c r="T1933" s="806">
        <f t="shared" si="933"/>
        <v>0</v>
      </c>
      <c r="U1933" s="806"/>
      <c r="V1933" s="806"/>
      <c r="W1933" s="806"/>
      <c r="X1933" s="806"/>
      <c r="Y1933" s="806"/>
      <c r="Z1933" s="806"/>
      <c r="AA1933" s="611">
        <f t="shared" si="934"/>
        <v>0.3</v>
      </c>
      <c r="AB1933" s="806"/>
      <c r="AC1933" s="806"/>
      <c r="AD1933" s="806"/>
      <c r="AE1933" s="806"/>
      <c r="AF1933" s="806">
        <v>0.3</v>
      </c>
      <c r="AG1933" s="806"/>
      <c r="AH1933" s="806"/>
      <c r="AI1933" s="611">
        <f t="shared" si="935"/>
        <v>0</v>
      </c>
      <c r="AJ1933" s="806"/>
      <c r="AK1933" s="806"/>
      <c r="AL1933" s="806"/>
      <c r="AM1933" s="806"/>
      <c r="AN1933" s="806"/>
      <c r="AO1933" s="806"/>
      <c r="AP1933" s="806"/>
      <c r="AQ1933" s="806"/>
      <c r="AR1933" s="806"/>
      <c r="AS1933" s="806"/>
      <c r="AT1933" s="806"/>
      <c r="AU1933" s="806"/>
      <c r="AV1933" s="806"/>
      <c r="AW1933" s="806"/>
      <c r="AX1933" s="806"/>
      <c r="AY1933" s="806"/>
      <c r="AZ1933" s="806"/>
      <c r="BA1933" s="806"/>
      <c r="BB1933" s="806"/>
      <c r="BC1933" s="806"/>
      <c r="BD1933" s="806"/>
      <c r="BE1933" s="806"/>
      <c r="BF1933" s="806"/>
      <c r="BG1933" s="806"/>
      <c r="BH1933" s="806"/>
      <c r="BI1933" s="806"/>
      <c r="BJ1933" s="806"/>
      <c r="BK1933" s="806"/>
      <c r="BL1933" s="806"/>
      <c r="BM1933" s="806">
        <f t="shared" si="936"/>
        <v>0</v>
      </c>
      <c r="BN1933" s="806"/>
      <c r="BO1933" s="806"/>
      <c r="BP1933" s="806"/>
    </row>
    <row r="1934" spans="1:70" s="575" customFormat="1" hidden="1">
      <c r="B1934" s="576"/>
      <c r="C1934" s="849"/>
      <c r="D1934" s="578"/>
      <c r="E1934" s="579"/>
      <c r="F1934" s="578"/>
      <c r="G1934" s="580"/>
      <c r="H1934" s="581"/>
      <c r="I1934" s="582"/>
      <c r="J1934" s="580"/>
      <c r="K1934" s="578"/>
      <c r="L1934" s="578"/>
      <c r="M1934" s="578"/>
      <c r="N1934" s="578"/>
      <c r="O1934" s="578"/>
      <c r="P1934" s="578"/>
      <c r="Q1934" s="578"/>
      <c r="R1934" s="578"/>
      <c r="S1934" s="578"/>
      <c r="T1934" s="578"/>
      <c r="U1934" s="578"/>
      <c r="V1934" s="578"/>
      <c r="W1934" s="578"/>
      <c r="X1934" s="578"/>
      <c r="Y1934" s="578"/>
      <c r="Z1934" s="578"/>
      <c r="AA1934" s="578"/>
      <c r="AB1934" s="578"/>
      <c r="AC1934" s="578"/>
      <c r="AD1934" s="578"/>
      <c r="AE1934" s="578"/>
      <c r="AF1934" s="578"/>
      <c r="AG1934" s="578"/>
      <c r="AH1934" s="578"/>
      <c r="AI1934" s="578"/>
      <c r="AJ1934" s="578"/>
      <c r="AK1934" s="578"/>
      <c r="AL1934" s="578"/>
      <c r="AM1934" s="578"/>
      <c r="AN1934" s="578"/>
      <c r="AO1934" s="578"/>
      <c r="AP1934" s="578"/>
      <c r="AQ1934" s="578"/>
      <c r="AR1934" s="578"/>
      <c r="AS1934" s="578"/>
      <c r="AT1934" s="578"/>
      <c r="AU1934" s="567"/>
      <c r="AV1934" s="578"/>
      <c r="AW1934" s="578"/>
      <c r="AX1934" s="578"/>
      <c r="AY1934" s="578"/>
      <c r="AZ1934" s="578"/>
      <c r="BA1934" s="578"/>
      <c r="BB1934" s="578"/>
      <c r="BC1934" s="578"/>
      <c r="BD1934" s="578"/>
      <c r="BE1934" s="578"/>
      <c r="BF1934" s="578"/>
      <c r="BG1934" s="578"/>
      <c r="BH1934" s="578"/>
      <c r="BI1934" s="578"/>
      <c r="BJ1934" s="578"/>
      <c r="BK1934" s="578"/>
      <c r="BL1934" s="578"/>
      <c r="BM1934" s="578"/>
      <c r="BN1934" s="578"/>
      <c r="BO1934" s="578"/>
      <c r="BP1934" s="578"/>
      <c r="BQ1934" s="547"/>
      <c r="BR1934" s="578"/>
    </row>
    <row r="1935" spans="1:70" s="773" customFormat="1" ht="30" hidden="1">
      <c r="A1935" s="1044"/>
      <c r="B1935" s="1051">
        <v>4</v>
      </c>
      <c r="C1935" s="1046" t="s">
        <v>625</v>
      </c>
      <c r="D1935" s="1047" t="s">
        <v>30</v>
      </c>
      <c r="E1935" s="1047" t="s">
        <v>2732</v>
      </c>
      <c r="F1935" s="1047" t="s">
        <v>2820</v>
      </c>
      <c r="G1935" s="1048"/>
      <c r="H1935" s="655">
        <f t="shared" ref="H1935:H1937" si="937">J1935</f>
        <v>0.33</v>
      </c>
      <c r="I1935" s="656"/>
      <c r="J1935" s="1049">
        <f>K1935+AA1935+BM1935</f>
        <v>0.33</v>
      </c>
      <c r="K1935" s="806">
        <f t="shared" ref="K1935:K1937" si="938">L1935+T1935+X1935+Y1935+Z1935</f>
        <v>0</v>
      </c>
      <c r="L1935" s="806">
        <f t="shared" ref="L1935:L1937" si="939">M1935+S1935</f>
        <v>0</v>
      </c>
      <c r="M1935" s="806">
        <f t="shared" ref="M1935:M1937" si="940">N1935+R1935</f>
        <v>0</v>
      </c>
      <c r="N1935" s="806">
        <f t="shared" ref="N1935:N1937" si="941">O1935+P1935+Q1935</f>
        <v>0</v>
      </c>
      <c r="O1935" s="806"/>
      <c r="P1935" s="806"/>
      <c r="Q1935" s="806"/>
      <c r="R1935" s="806"/>
      <c r="S1935" s="806"/>
      <c r="T1935" s="806">
        <f t="shared" ref="T1935:T1937" si="942">U1935+V1935+W1935</f>
        <v>0</v>
      </c>
      <c r="U1935" s="806"/>
      <c r="V1935" s="806"/>
      <c r="W1935" s="806"/>
      <c r="X1935" s="806"/>
      <c r="Y1935" s="806"/>
      <c r="Z1935" s="806"/>
      <c r="AA1935" s="806">
        <f t="shared" ref="AA1935:AA1936" si="943">SUM(AB1935:AI1935)+AW1935+SUM(AY1935:BC1935)+SUM(BF1935:BL1935)</f>
        <v>0.33</v>
      </c>
      <c r="AB1935" s="806"/>
      <c r="AC1935" s="806"/>
      <c r="AD1935" s="806"/>
      <c r="AE1935" s="806"/>
      <c r="AF1935" s="806"/>
      <c r="AG1935" s="806"/>
      <c r="AH1935" s="806"/>
      <c r="AI1935" s="806">
        <f t="shared" ref="AI1935:AI1936" si="944">SUM(AJ1935:AV1935)+AX1935+SUM(BD1935:BE1935)</f>
        <v>0.06</v>
      </c>
      <c r="AJ1935" s="806">
        <v>0.06</v>
      </c>
      <c r="AK1935" s="806"/>
      <c r="AL1935" s="806"/>
      <c r="AM1935" s="806"/>
      <c r="AN1935" s="806"/>
      <c r="AO1935" s="806"/>
      <c r="AP1935" s="806"/>
      <c r="AQ1935" s="806"/>
      <c r="AR1935" s="806"/>
      <c r="AS1935" s="806"/>
      <c r="AT1935" s="806"/>
      <c r="AU1935" s="806"/>
      <c r="AV1935" s="806"/>
      <c r="AW1935" s="806"/>
      <c r="AX1935" s="806"/>
      <c r="AY1935" s="806"/>
      <c r="AZ1935" s="806">
        <v>0.27</v>
      </c>
      <c r="BA1935" s="806"/>
      <c r="BB1935" s="806"/>
      <c r="BC1935" s="806"/>
      <c r="BD1935" s="806"/>
      <c r="BE1935" s="806"/>
      <c r="BF1935" s="806"/>
      <c r="BG1935" s="806"/>
      <c r="BH1935" s="806"/>
      <c r="BI1935" s="806"/>
      <c r="BJ1935" s="806"/>
      <c r="BK1935" s="806"/>
      <c r="BL1935" s="806"/>
      <c r="BM1935" s="806">
        <f t="shared" ref="BM1935:BM1937" si="945">SUM(BN1935:BP1935)</f>
        <v>0</v>
      </c>
      <c r="BN1935" s="806"/>
      <c r="BO1935" s="806"/>
      <c r="BP1935" s="806"/>
    </row>
    <row r="1936" spans="1:70" s="773" customFormat="1" hidden="1">
      <c r="A1936" s="1044"/>
      <c r="B1936" s="1051">
        <v>6</v>
      </c>
      <c r="C1936" s="1046" t="s">
        <v>626</v>
      </c>
      <c r="D1936" s="1047" t="s">
        <v>30</v>
      </c>
      <c r="E1936" s="1047" t="s">
        <v>2732</v>
      </c>
      <c r="F1936" s="1047" t="s">
        <v>2821</v>
      </c>
      <c r="G1936" s="1048"/>
      <c r="H1936" s="655">
        <f t="shared" si="937"/>
        <v>0.05</v>
      </c>
      <c r="I1936" s="656"/>
      <c r="J1936" s="1049">
        <f>K1936+AA1936+BM1936</f>
        <v>0.05</v>
      </c>
      <c r="K1936" s="806">
        <f t="shared" si="938"/>
        <v>0</v>
      </c>
      <c r="L1936" s="806">
        <f t="shared" si="939"/>
        <v>0</v>
      </c>
      <c r="M1936" s="806">
        <f t="shared" si="940"/>
        <v>0</v>
      </c>
      <c r="N1936" s="806">
        <f t="shared" si="941"/>
        <v>0</v>
      </c>
      <c r="O1936" s="806"/>
      <c r="P1936" s="806"/>
      <c r="Q1936" s="806"/>
      <c r="R1936" s="806"/>
      <c r="S1936" s="806"/>
      <c r="T1936" s="806">
        <f t="shared" si="942"/>
        <v>0</v>
      </c>
      <c r="U1936" s="806"/>
      <c r="V1936" s="806"/>
      <c r="W1936" s="806"/>
      <c r="X1936" s="806"/>
      <c r="Y1936" s="806"/>
      <c r="Z1936" s="806"/>
      <c r="AA1936" s="806">
        <f t="shared" si="943"/>
        <v>0.05</v>
      </c>
      <c r="AB1936" s="806"/>
      <c r="AC1936" s="806"/>
      <c r="AD1936" s="806"/>
      <c r="AE1936" s="806"/>
      <c r="AF1936" s="806"/>
      <c r="AG1936" s="806"/>
      <c r="AH1936" s="806"/>
      <c r="AI1936" s="806">
        <f t="shared" si="944"/>
        <v>0</v>
      </c>
      <c r="AJ1936" s="806"/>
      <c r="AK1936" s="806"/>
      <c r="AL1936" s="806"/>
      <c r="AM1936" s="806"/>
      <c r="AN1936" s="806"/>
      <c r="AO1936" s="806"/>
      <c r="AP1936" s="806"/>
      <c r="AQ1936" s="806"/>
      <c r="AR1936" s="806"/>
      <c r="AS1936" s="806"/>
      <c r="AT1936" s="806"/>
      <c r="AU1936" s="806"/>
      <c r="AV1936" s="806"/>
      <c r="AW1936" s="806"/>
      <c r="AX1936" s="806"/>
      <c r="AY1936" s="806"/>
      <c r="AZ1936" s="806"/>
      <c r="BA1936" s="806"/>
      <c r="BB1936" s="806"/>
      <c r="BC1936" s="806"/>
      <c r="BD1936" s="806"/>
      <c r="BE1936" s="806"/>
      <c r="BF1936" s="806"/>
      <c r="BG1936" s="806">
        <v>0.05</v>
      </c>
      <c r="BH1936" s="806"/>
      <c r="BI1936" s="806"/>
      <c r="BJ1936" s="806"/>
      <c r="BK1936" s="806"/>
      <c r="BL1936" s="806"/>
      <c r="BM1936" s="806">
        <f t="shared" si="945"/>
        <v>0</v>
      </c>
      <c r="BN1936" s="806"/>
      <c r="BO1936" s="806"/>
      <c r="BP1936" s="806"/>
    </row>
    <row r="1937" spans="1:70" s="755" customFormat="1" hidden="1">
      <c r="A1937" s="860"/>
      <c r="B1937" s="1300" t="s">
        <v>330</v>
      </c>
      <c r="C1937" s="1103" t="s">
        <v>627</v>
      </c>
      <c r="D1937" s="863" t="s">
        <v>30</v>
      </c>
      <c r="E1937" s="1286" t="s">
        <v>332</v>
      </c>
      <c r="F1937" s="863" t="s">
        <v>2822</v>
      </c>
      <c r="G1937" s="864"/>
      <c r="H1937" s="643">
        <f t="shared" si="937"/>
        <v>0.37</v>
      </c>
      <c r="I1937" s="644"/>
      <c r="J1937" s="645">
        <f>K1937+AA1937+BM1937</f>
        <v>0.37</v>
      </c>
      <c r="K1937" s="1">
        <f t="shared" si="938"/>
        <v>0</v>
      </c>
      <c r="L1937" s="1">
        <f t="shared" si="939"/>
        <v>0</v>
      </c>
      <c r="M1937" s="1">
        <f t="shared" si="940"/>
        <v>0</v>
      </c>
      <c r="N1937" s="1">
        <f t="shared" si="941"/>
        <v>0</v>
      </c>
      <c r="O1937" s="1"/>
      <c r="P1937" s="1"/>
      <c r="Q1937" s="1"/>
      <c r="R1937" s="1"/>
      <c r="S1937" s="1"/>
      <c r="T1937" s="1">
        <f t="shared" si="942"/>
        <v>0</v>
      </c>
      <c r="U1937" s="1"/>
      <c r="V1937" s="1"/>
      <c r="W1937" s="1"/>
      <c r="X1937" s="1"/>
      <c r="Y1937" s="1"/>
      <c r="Z1937" s="1"/>
      <c r="AA1937" s="1">
        <f t="shared" ref="AA1937" si="946">SUM(AB1937:AI1937)+AW1937+SUM(AY1937:BC1937)+SUM(BF1937:BL1937)</f>
        <v>0.02</v>
      </c>
      <c r="AB1937" s="1"/>
      <c r="AC1937" s="1"/>
      <c r="AD1937" s="1"/>
      <c r="AE1937" s="1"/>
      <c r="AF1937" s="1"/>
      <c r="AG1937" s="1"/>
      <c r="AH1937" s="1"/>
      <c r="AI1937" s="1">
        <f t="shared" ref="AI1937" si="947">SUM(AJ1937:AV1937)+AX1937+SUM(BD1937:BE1937)</f>
        <v>0.02</v>
      </c>
      <c r="AJ1937" s="1">
        <v>0.02</v>
      </c>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c r="BL1937" s="1"/>
      <c r="BM1937" s="1">
        <f t="shared" si="945"/>
        <v>0.35</v>
      </c>
      <c r="BN1937" s="1">
        <v>0.35</v>
      </c>
      <c r="BO1937" s="1"/>
      <c r="BP1937" s="1"/>
    </row>
    <row r="1938" spans="1:70" s="575" customFormat="1" hidden="1">
      <c r="B1938" s="576"/>
      <c r="C1938" s="849"/>
      <c r="D1938" s="578"/>
      <c r="E1938" s="579"/>
      <c r="F1938" s="578"/>
      <c r="G1938" s="580"/>
      <c r="H1938" s="581"/>
      <c r="I1938" s="582"/>
      <c r="J1938" s="580"/>
      <c r="K1938" s="578"/>
      <c r="L1938" s="578"/>
      <c r="M1938" s="578"/>
      <c r="N1938" s="578"/>
      <c r="O1938" s="578"/>
      <c r="P1938" s="578"/>
      <c r="Q1938" s="578"/>
      <c r="R1938" s="578"/>
      <c r="S1938" s="578"/>
      <c r="T1938" s="578"/>
      <c r="U1938" s="578"/>
      <c r="V1938" s="578"/>
      <c r="W1938" s="578"/>
      <c r="X1938" s="578"/>
      <c r="Y1938" s="578"/>
      <c r="Z1938" s="578"/>
      <c r="AA1938" s="578"/>
      <c r="AB1938" s="578"/>
      <c r="AC1938" s="578"/>
      <c r="AD1938" s="578"/>
      <c r="AE1938" s="578"/>
      <c r="AF1938" s="578"/>
      <c r="AG1938" s="578"/>
      <c r="AH1938" s="578"/>
      <c r="AI1938" s="578"/>
      <c r="AJ1938" s="578"/>
      <c r="AK1938" s="578"/>
      <c r="AL1938" s="578"/>
      <c r="AM1938" s="578"/>
      <c r="AN1938" s="578"/>
      <c r="AO1938" s="578"/>
      <c r="AP1938" s="578"/>
      <c r="AQ1938" s="578"/>
      <c r="AR1938" s="578"/>
      <c r="AS1938" s="578"/>
      <c r="AT1938" s="578"/>
      <c r="AU1938" s="567"/>
      <c r="AV1938" s="578"/>
      <c r="AW1938" s="578"/>
      <c r="AX1938" s="578"/>
      <c r="AY1938" s="578"/>
      <c r="AZ1938" s="578"/>
      <c r="BA1938" s="578"/>
      <c r="BB1938" s="578"/>
      <c r="BC1938" s="578"/>
      <c r="BD1938" s="578"/>
      <c r="BE1938" s="578"/>
      <c r="BF1938" s="578"/>
      <c r="BG1938" s="578"/>
      <c r="BH1938" s="578"/>
      <c r="BI1938" s="578"/>
      <c r="BJ1938" s="578"/>
      <c r="BK1938" s="578"/>
      <c r="BL1938" s="578"/>
      <c r="BM1938" s="578"/>
      <c r="BN1938" s="578"/>
      <c r="BO1938" s="578"/>
      <c r="BP1938" s="578"/>
      <c r="BQ1938" s="547"/>
      <c r="BR1938" s="578"/>
    </row>
    <row r="1939" spans="1:70" s="773" customFormat="1" ht="38.25" hidden="1">
      <c r="A1939" s="603">
        <v>0.38</v>
      </c>
      <c r="B1939" s="680">
        <v>56</v>
      </c>
      <c r="C1939" s="1310" t="s">
        <v>628</v>
      </c>
      <c r="D1939" s="688" t="s">
        <v>30</v>
      </c>
      <c r="E1939" s="606" t="s">
        <v>93</v>
      </c>
      <c r="F1939" s="1032"/>
      <c r="G1939" s="607"/>
      <c r="H1939" s="608">
        <f t="shared" ref="H1939:H1946" si="948">J1939</f>
        <v>0.38</v>
      </c>
      <c r="I1939" s="609"/>
      <c r="J1939" s="610">
        <f t="shared" ref="J1939:J1942" si="949">K1939+AA1939+BM1939</f>
        <v>0.38</v>
      </c>
      <c r="K1939" s="611">
        <f t="shared" ref="K1939:K1946" si="950">L1939+T1939+X1939+Y1939+Z1939</f>
        <v>0.18</v>
      </c>
      <c r="L1939" s="611">
        <f t="shared" ref="L1939:L1946" si="951">M1939+S1939</f>
        <v>0.18</v>
      </c>
      <c r="M1939" s="611">
        <f t="shared" ref="M1939:M1946" si="952">N1939+R1939</f>
        <v>0.16</v>
      </c>
      <c r="N1939" s="611">
        <f t="shared" ref="N1939:N1944" si="953">O1939+P1939+Q1939</f>
        <v>0.14000000000000001</v>
      </c>
      <c r="O1939" s="611">
        <v>0.14000000000000001</v>
      </c>
      <c r="P1939" s="611"/>
      <c r="Q1939" s="611"/>
      <c r="R1939" s="611">
        <v>0.02</v>
      </c>
      <c r="S1939" s="611">
        <v>0.02</v>
      </c>
      <c r="T1939" s="611">
        <f t="shared" ref="T1939:T1946" si="954">U1939+V1939+W1939</f>
        <v>0</v>
      </c>
      <c r="U1939" s="611"/>
      <c r="V1939" s="611"/>
      <c r="W1939" s="611"/>
      <c r="X1939" s="611"/>
      <c r="Y1939" s="611"/>
      <c r="Z1939" s="611"/>
      <c r="AA1939" s="611">
        <f t="shared" ref="AA1939:AA1941" si="955">SUM(AB1939:AI1939)+AW1939+SUM(AY1939:BC1939)+SUM(BF1939:BL1939)</f>
        <v>0.19999999999999998</v>
      </c>
      <c r="AB1939" s="611"/>
      <c r="AC1939" s="611"/>
      <c r="AD1939" s="611"/>
      <c r="AE1939" s="611"/>
      <c r="AF1939" s="611"/>
      <c r="AG1939" s="611"/>
      <c r="AH1939" s="611"/>
      <c r="AI1939" s="611">
        <f t="shared" ref="AI1939:AI1941" si="956">SUM(AJ1939:AV1939)+AX1939+SUM(BD1939:BE1939)</f>
        <v>0.02</v>
      </c>
      <c r="AJ1939" s="611">
        <v>0.02</v>
      </c>
      <c r="AK1939" s="611"/>
      <c r="AL1939" s="611"/>
      <c r="AM1939" s="611"/>
      <c r="AN1939" s="611"/>
      <c r="AO1939" s="611"/>
      <c r="AP1939" s="611"/>
      <c r="AQ1939" s="611"/>
      <c r="AR1939" s="611"/>
      <c r="AS1939" s="611"/>
      <c r="AT1939" s="611"/>
      <c r="AU1939" s="611"/>
      <c r="AV1939" s="611"/>
      <c r="AW1939" s="611"/>
      <c r="AX1939" s="611"/>
      <c r="AY1939" s="611">
        <v>0.18</v>
      </c>
      <c r="AZ1939" s="611"/>
      <c r="BA1939" s="611"/>
      <c r="BB1939" s="611"/>
      <c r="BC1939" s="611"/>
      <c r="BD1939" s="611"/>
      <c r="BE1939" s="611"/>
      <c r="BF1939" s="611"/>
      <c r="BG1939" s="611"/>
      <c r="BH1939" s="611"/>
      <c r="BI1939" s="611"/>
      <c r="BJ1939" s="611"/>
      <c r="BK1939" s="611"/>
      <c r="BL1939" s="611"/>
      <c r="BM1939" s="611">
        <f t="shared" ref="BM1939:BM1946" si="957">SUM(BN1939:BP1939)</f>
        <v>0</v>
      </c>
      <c r="BN1939" s="611"/>
      <c r="BO1939" s="611"/>
      <c r="BP1939" s="611"/>
    </row>
    <row r="1940" spans="1:70" s="773" customFormat="1" ht="25.5" hidden="1">
      <c r="A1940" s="679">
        <v>0.55000000000000004</v>
      </c>
      <c r="B1940" s="980" t="s">
        <v>114</v>
      </c>
      <c r="C1940" s="1319" t="s">
        <v>629</v>
      </c>
      <c r="D1940" s="842" t="s">
        <v>30</v>
      </c>
      <c r="E1940" s="606" t="s">
        <v>93</v>
      </c>
      <c r="F1940" s="844"/>
      <c r="G1940" s="610"/>
      <c r="H1940" s="608">
        <f t="shared" si="948"/>
        <v>0.55000000000000004</v>
      </c>
      <c r="I1940" s="609"/>
      <c r="J1940" s="610">
        <f t="shared" si="949"/>
        <v>0.55000000000000004</v>
      </c>
      <c r="K1940" s="611">
        <f t="shared" si="950"/>
        <v>0.53</v>
      </c>
      <c r="L1940" s="611">
        <f t="shared" si="951"/>
        <v>0.53</v>
      </c>
      <c r="M1940" s="611">
        <f t="shared" si="952"/>
        <v>0.53</v>
      </c>
      <c r="N1940" s="611">
        <f t="shared" si="953"/>
        <v>0.53</v>
      </c>
      <c r="O1940" s="611"/>
      <c r="P1940" s="611">
        <v>0.53</v>
      </c>
      <c r="Q1940" s="611"/>
      <c r="R1940" s="611"/>
      <c r="S1940" s="611"/>
      <c r="T1940" s="611">
        <f t="shared" si="954"/>
        <v>0</v>
      </c>
      <c r="U1940" s="611"/>
      <c r="V1940" s="611"/>
      <c r="W1940" s="611"/>
      <c r="X1940" s="611"/>
      <c r="Y1940" s="611"/>
      <c r="Z1940" s="611"/>
      <c r="AA1940" s="611">
        <f t="shared" si="955"/>
        <v>0.02</v>
      </c>
      <c r="AB1940" s="611"/>
      <c r="AC1940" s="611"/>
      <c r="AD1940" s="611"/>
      <c r="AE1940" s="611"/>
      <c r="AF1940" s="611"/>
      <c r="AG1940" s="611"/>
      <c r="AH1940" s="611"/>
      <c r="AI1940" s="611">
        <f t="shared" si="956"/>
        <v>0.02</v>
      </c>
      <c r="AJ1940" s="611">
        <v>0.02</v>
      </c>
      <c r="AK1940" s="611"/>
      <c r="AL1940" s="611"/>
      <c r="AM1940" s="611"/>
      <c r="AN1940" s="611"/>
      <c r="AO1940" s="611"/>
      <c r="AP1940" s="611"/>
      <c r="AQ1940" s="611"/>
      <c r="AR1940" s="611"/>
      <c r="AS1940" s="611"/>
      <c r="AT1940" s="611"/>
      <c r="AU1940" s="611"/>
      <c r="AV1940" s="611"/>
      <c r="AW1940" s="611"/>
      <c r="AX1940" s="611"/>
      <c r="AY1940" s="611"/>
      <c r="AZ1940" s="611"/>
      <c r="BA1940" s="611"/>
      <c r="BB1940" s="611"/>
      <c r="BC1940" s="611"/>
      <c r="BD1940" s="611"/>
      <c r="BE1940" s="611"/>
      <c r="BF1940" s="611"/>
      <c r="BG1940" s="611"/>
      <c r="BH1940" s="611"/>
      <c r="BI1940" s="611"/>
      <c r="BJ1940" s="611"/>
      <c r="BK1940" s="611"/>
      <c r="BL1940" s="611"/>
      <c r="BM1940" s="611">
        <f t="shared" si="957"/>
        <v>0</v>
      </c>
      <c r="BN1940" s="611"/>
      <c r="BO1940" s="611"/>
      <c r="BP1940" s="611"/>
    </row>
    <row r="1941" spans="1:70" s="773" customFormat="1" hidden="1">
      <c r="A1941" s="679">
        <v>17.48</v>
      </c>
      <c r="B1941" s="680">
        <v>12</v>
      </c>
      <c r="C1941" s="1593" t="s">
        <v>630</v>
      </c>
      <c r="D1941" s="611" t="s">
        <v>30</v>
      </c>
      <c r="E1941" s="667" t="s">
        <v>93</v>
      </c>
      <c r="F1941" s="611"/>
      <c r="G1941" s="610"/>
      <c r="H1941" s="608">
        <f t="shared" si="948"/>
        <v>15.649999999999999</v>
      </c>
      <c r="I1941" s="609">
        <v>1.83</v>
      </c>
      <c r="J1941" s="610">
        <f t="shared" si="949"/>
        <v>15.649999999999999</v>
      </c>
      <c r="K1941" s="611">
        <f t="shared" si="950"/>
        <v>11.66</v>
      </c>
      <c r="L1941" s="611">
        <f t="shared" si="951"/>
        <v>11.66</v>
      </c>
      <c r="M1941" s="611">
        <f t="shared" si="952"/>
        <v>11.66</v>
      </c>
      <c r="N1941" s="611">
        <f t="shared" si="953"/>
        <v>11</v>
      </c>
      <c r="O1941" s="611">
        <v>10.73</v>
      </c>
      <c r="P1941" s="611">
        <v>0.27</v>
      </c>
      <c r="Q1941" s="611"/>
      <c r="R1941" s="611">
        <v>0.66</v>
      </c>
      <c r="S1941" s="611"/>
      <c r="T1941" s="611">
        <f t="shared" si="954"/>
        <v>0</v>
      </c>
      <c r="U1941" s="611"/>
      <c r="V1941" s="611"/>
      <c r="W1941" s="611"/>
      <c r="X1941" s="611"/>
      <c r="Y1941" s="611"/>
      <c r="Z1941" s="611"/>
      <c r="AA1941" s="611">
        <f t="shared" si="955"/>
        <v>3.88</v>
      </c>
      <c r="AB1941" s="611"/>
      <c r="AC1941" s="611"/>
      <c r="AD1941" s="611"/>
      <c r="AE1941" s="611"/>
      <c r="AF1941" s="611"/>
      <c r="AG1941" s="611"/>
      <c r="AH1941" s="611"/>
      <c r="AI1941" s="611">
        <f t="shared" si="956"/>
        <v>3.88</v>
      </c>
      <c r="AJ1941" s="611">
        <v>3.4</v>
      </c>
      <c r="AK1941" s="611">
        <v>0.42</v>
      </c>
      <c r="AL1941" s="611"/>
      <c r="AM1941" s="611"/>
      <c r="AN1941" s="611"/>
      <c r="AO1941" s="611"/>
      <c r="AP1941" s="611"/>
      <c r="AQ1941" s="611"/>
      <c r="AR1941" s="611"/>
      <c r="AS1941" s="611"/>
      <c r="AT1941" s="611"/>
      <c r="AU1941" s="611"/>
      <c r="AV1941" s="611"/>
      <c r="AW1941" s="611"/>
      <c r="AX1941" s="611"/>
      <c r="AY1941" s="611"/>
      <c r="AZ1941" s="611"/>
      <c r="BA1941" s="611"/>
      <c r="BB1941" s="611"/>
      <c r="BC1941" s="611"/>
      <c r="BD1941" s="611"/>
      <c r="BE1941" s="611">
        <v>0.06</v>
      </c>
      <c r="BF1941" s="611"/>
      <c r="BG1941" s="611"/>
      <c r="BH1941" s="611"/>
      <c r="BI1941" s="611"/>
      <c r="BJ1941" s="611"/>
      <c r="BK1941" s="611"/>
      <c r="BL1941" s="611"/>
      <c r="BM1941" s="611">
        <f t="shared" si="957"/>
        <v>0.11</v>
      </c>
      <c r="BN1941" s="611">
        <v>0.11</v>
      </c>
      <c r="BO1941" s="611"/>
      <c r="BP1941" s="611"/>
    </row>
    <row r="1942" spans="1:70" s="755" customFormat="1" ht="12.75" hidden="1">
      <c r="A1942" s="1091"/>
      <c r="B1942" s="804">
        <v>34</v>
      </c>
      <c r="C1942" s="1091" t="s">
        <v>631</v>
      </c>
      <c r="D1942" s="1108" t="s">
        <v>30</v>
      </c>
      <c r="E1942" s="804" t="s">
        <v>93</v>
      </c>
      <c r="F1942" s="1091"/>
      <c r="G1942" s="1091"/>
      <c r="H1942" s="643">
        <f t="shared" si="948"/>
        <v>1</v>
      </c>
      <c r="I1942" s="644"/>
      <c r="J1942" s="645">
        <f t="shared" si="949"/>
        <v>1</v>
      </c>
      <c r="K1942" s="1">
        <f t="shared" si="950"/>
        <v>1</v>
      </c>
      <c r="L1942" s="1">
        <f t="shared" si="951"/>
        <v>1</v>
      </c>
      <c r="M1942" s="1">
        <f t="shared" si="952"/>
        <v>1</v>
      </c>
      <c r="N1942" s="1">
        <f t="shared" si="953"/>
        <v>1</v>
      </c>
      <c r="O1942" s="1091">
        <v>1</v>
      </c>
      <c r="P1942" s="1091"/>
      <c r="Q1942" s="1091"/>
      <c r="R1942" s="1091"/>
      <c r="S1942" s="1091"/>
      <c r="T1942" s="1">
        <f t="shared" si="954"/>
        <v>0</v>
      </c>
      <c r="U1942" s="1091"/>
      <c r="V1942" s="1091"/>
      <c r="W1942" s="1091"/>
      <c r="X1942" s="1091"/>
      <c r="Y1942" s="1091"/>
      <c r="Z1942" s="1091"/>
      <c r="AA1942" s="1">
        <f t="shared" ref="AA1942" si="958">SUM(AB1942:AI1942)+AW1942+SUM(AY1942:BC1942)+SUM(BF1942:BL1942)</f>
        <v>0</v>
      </c>
      <c r="AB1942" s="1091"/>
      <c r="AC1942" s="1091"/>
      <c r="AD1942" s="1091"/>
      <c r="AE1942" s="1091"/>
      <c r="AF1942" s="1091"/>
      <c r="AG1942" s="1091"/>
      <c r="AH1942" s="1091"/>
      <c r="AI1942" s="1">
        <f t="shared" ref="AI1942" si="959">SUM(AJ1942:AV1942)+AX1942+SUM(BD1942:BE1942)</f>
        <v>0</v>
      </c>
      <c r="AJ1942" s="1091"/>
      <c r="AK1942" s="1091"/>
      <c r="AL1942" s="1091"/>
      <c r="AM1942" s="1091"/>
      <c r="AN1942" s="1091"/>
      <c r="AO1942" s="1091"/>
      <c r="AP1942" s="1091"/>
      <c r="AQ1942" s="1091"/>
      <c r="AR1942" s="1091"/>
      <c r="AS1942" s="1091"/>
      <c r="AT1942" s="1091"/>
      <c r="AU1942" s="1091"/>
      <c r="AV1942" s="1091"/>
      <c r="AW1942" s="1091"/>
      <c r="AX1942" s="1091"/>
      <c r="AY1942" s="1091"/>
      <c r="AZ1942" s="1091"/>
      <c r="BA1942" s="1091"/>
      <c r="BB1942" s="1091"/>
      <c r="BC1942" s="1091"/>
      <c r="BD1942" s="1091"/>
      <c r="BE1942" s="1091"/>
      <c r="BF1942" s="1091"/>
      <c r="BG1942" s="1091"/>
      <c r="BH1942" s="1091"/>
      <c r="BI1942" s="1091"/>
      <c r="BJ1942" s="1091"/>
      <c r="BK1942" s="1091"/>
      <c r="BL1942" s="1091"/>
      <c r="BM1942" s="1">
        <f t="shared" si="957"/>
        <v>0</v>
      </c>
      <c r="BN1942" s="1091"/>
      <c r="BO1942" s="1091"/>
      <c r="BP1942" s="1091"/>
    </row>
    <row r="1943" spans="1:70" s="773" customFormat="1" ht="30" hidden="1">
      <c r="A1943" s="603"/>
      <c r="B1943" s="980" t="s">
        <v>114</v>
      </c>
      <c r="C1943" s="604" t="s">
        <v>632</v>
      </c>
      <c r="D1943" s="605" t="s">
        <v>30</v>
      </c>
      <c r="E1943" s="640" t="s">
        <v>2740</v>
      </c>
      <c r="F1943" s="605"/>
      <c r="G1943" s="607"/>
      <c r="H1943" s="608">
        <f t="shared" si="948"/>
        <v>0.58000000000000007</v>
      </c>
      <c r="I1943" s="609"/>
      <c r="J1943" s="610">
        <f>K1943+AA1943+BM1943</f>
        <v>0.58000000000000007</v>
      </c>
      <c r="K1943" s="611">
        <f t="shared" si="950"/>
        <v>0.56000000000000005</v>
      </c>
      <c r="L1943" s="611">
        <f t="shared" si="951"/>
        <v>0.56000000000000005</v>
      </c>
      <c r="M1943" s="611">
        <f t="shared" si="952"/>
        <v>0.56000000000000005</v>
      </c>
      <c r="N1943" s="611">
        <f t="shared" si="953"/>
        <v>0.56000000000000005</v>
      </c>
      <c r="O1943" s="611">
        <v>0.56000000000000005</v>
      </c>
      <c r="P1943" s="611"/>
      <c r="Q1943" s="611"/>
      <c r="R1943" s="611"/>
      <c r="S1943" s="611"/>
      <c r="T1943" s="611">
        <f t="shared" si="954"/>
        <v>0</v>
      </c>
      <c r="U1943" s="611"/>
      <c r="V1943" s="611"/>
      <c r="W1943" s="611"/>
      <c r="X1943" s="611"/>
      <c r="Y1943" s="611"/>
      <c r="Z1943" s="611"/>
      <c r="AA1943" s="1">
        <f t="shared" ref="AA1943:AA1945" si="960">SUM(AB1943:AI1943)+AX1943+SUM(BD1943:BE1943)</f>
        <v>0.02</v>
      </c>
      <c r="AB1943" s="611"/>
      <c r="AC1943" s="611"/>
      <c r="AD1943" s="611"/>
      <c r="AE1943" s="611"/>
      <c r="AF1943" s="611"/>
      <c r="AG1943" s="611"/>
      <c r="AH1943" s="611"/>
      <c r="AI1943" s="1">
        <f t="shared" ref="AI1943:AI1945" si="961">SUM(AJ1943:AV1943)+AX1943+SUM(BD1943:BE1943)</f>
        <v>0.02</v>
      </c>
      <c r="AJ1943" s="611">
        <v>0.02</v>
      </c>
      <c r="AK1943" s="611"/>
      <c r="AL1943" s="611"/>
      <c r="AM1943" s="611"/>
      <c r="AN1943" s="611"/>
      <c r="AO1943" s="611"/>
      <c r="AP1943" s="611"/>
      <c r="AQ1943" s="611"/>
      <c r="AR1943" s="611"/>
      <c r="AS1943" s="611"/>
      <c r="AT1943" s="611"/>
      <c r="AU1943" s="611"/>
      <c r="AV1943" s="611"/>
      <c r="AW1943" s="611"/>
      <c r="AX1943" s="611"/>
      <c r="AY1943" s="611"/>
      <c r="AZ1943" s="611"/>
      <c r="BA1943" s="611"/>
      <c r="BB1943" s="611"/>
      <c r="BC1943" s="611"/>
      <c r="BD1943" s="611"/>
      <c r="BE1943" s="611"/>
      <c r="BF1943" s="611"/>
      <c r="BG1943" s="611"/>
      <c r="BH1943" s="611"/>
      <c r="BI1943" s="611"/>
      <c r="BJ1943" s="611"/>
      <c r="BK1943" s="611"/>
      <c r="BL1943" s="611"/>
      <c r="BM1943" s="611">
        <f t="shared" si="957"/>
        <v>0</v>
      </c>
      <c r="BN1943" s="611"/>
      <c r="BO1943" s="611"/>
      <c r="BP1943" s="611"/>
    </row>
    <row r="1944" spans="1:70" s="773" customFormat="1" ht="30" hidden="1">
      <c r="A1944" s="603"/>
      <c r="B1944" s="980" t="s">
        <v>114</v>
      </c>
      <c r="C1944" s="604" t="s">
        <v>633</v>
      </c>
      <c r="D1944" s="605" t="s">
        <v>30</v>
      </c>
      <c r="E1944" s="640" t="s">
        <v>2740</v>
      </c>
      <c r="F1944" s="605"/>
      <c r="G1944" s="607"/>
      <c r="H1944" s="608">
        <f t="shared" si="948"/>
        <v>1.45</v>
      </c>
      <c r="I1944" s="609"/>
      <c r="J1944" s="610">
        <f>K1944+AA1944+BM1944</f>
        <v>1.45</v>
      </c>
      <c r="K1944" s="611">
        <f t="shared" si="950"/>
        <v>1.44</v>
      </c>
      <c r="L1944" s="611">
        <f t="shared" si="951"/>
        <v>1.44</v>
      </c>
      <c r="M1944" s="611">
        <f t="shared" si="952"/>
        <v>1.44</v>
      </c>
      <c r="N1944" s="611">
        <f t="shared" si="953"/>
        <v>1.07</v>
      </c>
      <c r="O1944" s="611">
        <v>0.42</v>
      </c>
      <c r="P1944" s="611">
        <v>0.65</v>
      </c>
      <c r="Q1944" s="611"/>
      <c r="R1944" s="611">
        <v>0.37</v>
      </c>
      <c r="S1944" s="611"/>
      <c r="T1944" s="611">
        <f t="shared" si="954"/>
        <v>0</v>
      </c>
      <c r="U1944" s="611"/>
      <c r="V1944" s="611"/>
      <c r="W1944" s="611"/>
      <c r="X1944" s="611"/>
      <c r="Y1944" s="611"/>
      <c r="Z1944" s="611"/>
      <c r="AA1944" s="1">
        <f t="shared" si="960"/>
        <v>0.01</v>
      </c>
      <c r="AB1944" s="611"/>
      <c r="AC1944" s="611"/>
      <c r="AD1944" s="611"/>
      <c r="AE1944" s="611"/>
      <c r="AF1944" s="611"/>
      <c r="AG1944" s="611"/>
      <c r="AH1944" s="611"/>
      <c r="AI1944" s="1">
        <f t="shared" si="961"/>
        <v>0.01</v>
      </c>
      <c r="AJ1944" s="611">
        <v>0.01</v>
      </c>
      <c r="AK1944" s="611"/>
      <c r="AL1944" s="611"/>
      <c r="AM1944" s="611"/>
      <c r="AN1944" s="611"/>
      <c r="AO1944" s="611"/>
      <c r="AP1944" s="611"/>
      <c r="AQ1944" s="611"/>
      <c r="AR1944" s="611"/>
      <c r="AS1944" s="611"/>
      <c r="AT1944" s="611"/>
      <c r="AU1944" s="611"/>
      <c r="AV1944" s="611"/>
      <c r="AW1944" s="611"/>
      <c r="AX1944" s="611"/>
      <c r="AY1944" s="611"/>
      <c r="AZ1944" s="611"/>
      <c r="BA1944" s="611"/>
      <c r="BB1944" s="611"/>
      <c r="BC1944" s="611"/>
      <c r="BD1944" s="611"/>
      <c r="BE1944" s="611"/>
      <c r="BF1944" s="611"/>
      <c r="BG1944" s="611"/>
      <c r="BH1944" s="611"/>
      <c r="BI1944" s="611"/>
      <c r="BJ1944" s="611"/>
      <c r="BK1944" s="611">
        <v>0.01</v>
      </c>
      <c r="BL1944" s="611"/>
      <c r="BM1944" s="611">
        <f t="shared" si="957"/>
        <v>0</v>
      </c>
      <c r="BN1944" s="611"/>
      <c r="BO1944" s="611"/>
      <c r="BP1944" s="611"/>
    </row>
    <row r="1945" spans="1:70" s="773" customFormat="1" ht="30" hidden="1">
      <c r="A1945" s="603"/>
      <c r="B1945" s="980" t="s">
        <v>114</v>
      </c>
      <c r="C1945" s="1552" t="s">
        <v>634</v>
      </c>
      <c r="D1945" s="605" t="s">
        <v>30</v>
      </c>
      <c r="E1945" s="640" t="s">
        <v>2740</v>
      </c>
      <c r="F1945" s="605"/>
      <c r="G1945" s="607"/>
      <c r="H1945" s="608">
        <f t="shared" si="948"/>
        <v>1.94</v>
      </c>
      <c r="I1945" s="609"/>
      <c r="J1945" s="610">
        <f>K1945+AA1945+BM1945</f>
        <v>1.94</v>
      </c>
      <c r="K1945" s="611">
        <f t="shared" si="950"/>
        <v>1.73</v>
      </c>
      <c r="L1945" s="611">
        <f t="shared" si="951"/>
        <v>1.71</v>
      </c>
      <c r="M1945" s="611">
        <f t="shared" si="952"/>
        <v>1.71</v>
      </c>
      <c r="N1945" s="611">
        <v>1.71</v>
      </c>
      <c r="O1945" s="611"/>
      <c r="P1945" s="611"/>
      <c r="Q1945" s="611"/>
      <c r="R1945" s="611"/>
      <c r="S1945" s="611"/>
      <c r="T1945" s="611">
        <f t="shared" si="954"/>
        <v>0</v>
      </c>
      <c r="U1945" s="611"/>
      <c r="V1945" s="611"/>
      <c r="W1945" s="611"/>
      <c r="X1945" s="611"/>
      <c r="Y1945" s="611">
        <v>0.02</v>
      </c>
      <c r="Z1945" s="611"/>
      <c r="AA1945" s="1">
        <f t="shared" si="960"/>
        <v>0.21000000000000002</v>
      </c>
      <c r="AB1945" s="611"/>
      <c r="AC1945" s="611"/>
      <c r="AD1945" s="611"/>
      <c r="AE1945" s="611"/>
      <c r="AF1945" s="611"/>
      <c r="AG1945" s="611"/>
      <c r="AH1945" s="611"/>
      <c r="AI1945" s="1">
        <f t="shared" si="961"/>
        <v>0.17</v>
      </c>
      <c r="AJ1945" s="611">
        <v>0.1</v>
      </c>
      <c r="AK1945" s="611">
        <v>0.03</v>
      </c>
      <c r="AL1945" s="611"/>
      <c r="AM1945" s="611"/>
      <c r="AN1945" s="611"/>
      <c r="AO1945" s="611"/>
      <c r="AP1945" s="611"/>
      <c r="AQ1945" s="611"/>
      <c r="AR1945" s="611"/>
      <c r="AS1945" s="611"/>
      <c r="AT1945" s="611"/>
      <c r="AU1945" s="611"/>
      <c r="AV1945" s="611"/>
      <c r="AW1945" s="611"/>
      <c r="AX1945" s="611"/>
      <c r="AY1945" s="611"/>
      <c r="AZ1945" s="611"/>
      <c r="BA1945" s="611"/>
      <c r="BB1945" s="611"/>
      <c r="BC1945" s="611"/>
      <c r="BD1945" s="611"/>
      <c r="BE1945" s="611">
        <v>0.04</v>
      </c>
      <c r="BF1945" s="611"/>
      <c r="BG1945" s="611"/>
      <c r="BH1945" s="611"/>
      <c r="BI1945" s="611"/>
      <c r="BJ1945" s="611"/>
      <c r="BK1945" s="611"/>
      <c r="BL1945" s="611"/>
      <c r="BM1945" s="611">
        <f t="shared" si="957"/>
        <v>0</v>
      </c>
      <c r="BN1945" s="611"/>
      <c r="BO1945" s="611"/>
      <c r="BP1945" s="611"/>
    </row>
    <row r="1946" spans="1:70" s="1067" customFormat="1" ht="15.75" hidden="1">
      <c r="A1946" s="1069"/>
      <c r="B1946" s="1068">
        <v>33</v>
      </c>
      <c r="C1946" s="1069" t="s">
        <v>635</v>
      </c>
      <c r="D1946" s="1070" t="s">
        <v>30</v>
      </c>
      <c r="E1946" s="1258" t="s">
        <v>2740</v>
      </c>
      <c r="F1946" s="1069"/>
      <c r="G1946" s="1069"/>
      <c r="H1946" s="1071">
        <f t="shared" si="948"/>
        <v>1.46</v>
      </c>
      <c r="I1946" s="1072"/>
      <c r="J1946" s="1073">
        <f t="shared" ref="J1946" si="962">K1946+AA1946+BM1946</f>
        <v>1.46</v>
      </c>
      <c r="K1946" s="1074">
        <f t="shared" si="950"/>
        <v>1.46</v>
      </c>
      <c r="L1946" s="1074">
        <f t="shared" si="951"/>
        <v>1.46</v>
      </c>
      <c r="M1946" s="1074">
        <f t="shared" si="952"/>
        <v>1.46</v>
      </c>
      <c r="N1946" s="1074">
        <f t="shared" ref="N1946" si="963">O1946+P1946+Q1946</f>
        <v>1</v>
      </c>
      <c r="O1946" s="1069">
        <v>1</v>
      </c>
      <c r="P1946" s="1069"/>
      <c r="Q1946" s="1069"/>
      <c r="R1946" s="1069">
        <v>0.46</v>
      </c>
      <c r="S1946" s="1069"/>
      <c r="T1946" s="1074">
        <f t="shared" si="954"/>
        <v>0</v>
      </c>
      <c r="U1946" s="1069"/>
      <c r="V1946" s="1069"/>
      <c r="W1946" s="1069"/>
      <c r="X1946" s="1069"/>
      <c r="Y1946" s="1069"/>
      <c r="Z1946" s="1069"/>
      <c r="AA1946" s="1074">
        <f t="shared" ref="AA1946" si="964">SUM(AB1946:AI1946)+AW1946+SUM(AY1946:BC1946)+SUM(BF1946:BL1946)</f>
        <v>0</v>
      </c>
      <c r="AB1946" s="1069"/>
      <c r="AC1946" s="1069"/>
      <c r="AD1946" s="1069"/>
      <c r="AE1946" s="1069"/>
      <c r="AF1946" s="1069"/>
      <c r="AG1946" s="1069"/>
      <c r="AH1946" s="1069"/>
      <c r="AI1946" s="1074">
        <f t="shared" ref="AI1946" si="965">SUM(AJ1946:AV1946)+AX1946+SUM(BD1946:BE1946)</f>
        <v>0</v>
      </c>
      <c r="AJ1946" s="1069"/>
      <c r="AK1946" s="1069"/>
      <c r="AL1946" s="1069"/>
      <c r="AM1946" s="1069"/>
      <c r="AN1946" s="1069"/>
      <c r="AO1946" s="1069"/>
      <c r="AP1946" s="1069"/>
      <c r="AQ1946" s="1069"/>
      <c r="AR1946" s="1069"/>
      <c r="AS1946" s="1069"/>
      <c r="AT1946" s="1069"/>
      <c r="AU1946" s="1069"/>
      <c r="AV1946" s="1069"/>
      <c r="AW1946" s="1069"/>
      <c r="AX1946" s="1069"/>
      <c r="AY1946" s="1069"/>
      <c r="AZ1946" s="1069"/>
      <c r="BA1946" s="1069"/>
      <c r="BB1946" s="1069"/>
      <c r="BC1946" s="1069"/>
      <c r="BD1946" s="1069"/>
      <c r="BE1946" s="1069"/>
      <c r="BF1946" s="1069"/>
      <c r="BG1946" s="1069"/>
      <c r="BH1946" s="1069"/>
      <c r="BI1946" s="1069"/>
      <c r="BJ1946" s="1069"/>
      <c r="BK1946" s="1069"/>
      <c r="BL1946" s="1069"/>
      <c r="BM1946" s="1074">
        <f t="shared" si="957"/>
        <v>0</v>
      </c>
      <c r="BN1946" s="1069"/>
      <c r="BO1946" s="1069"/>
      <c r="BP1946" s="1069"/>
    </row>
    <row r="1947" spans="1:70" s="812" customFormat="1" ht="30" hidden="1">
      <c r="A1947" s="731"/>
      <c r="B1947" s="1076">
        <v>13</v>
      </c>
      <c r="C1947" s="733" t="s">
        <v>636</v>
      </c>
      <c r="D1947" s="1" t="s">
        <v>30</v>
      </c>
      <c r="E1947" s="735" t="s">
        <v>161</v>
      </c>
      <c r="F1947" s="1"/>
      <c r="G1947" s="645"/>
      <c r="H1947" s="643">
        <f>J1947</f>
        <v>7.0000000000000007E-2</v>
      </c>
      <c r="I1947" s="644"/>
      <c r="J1947" s="645">
        <f>K1947+AA1947+BM1947</f>
        <v>7.0000000000000007E-2</v>
      </c>
      <c r="K1947" s="1">
        <f>L1947+T1947+X1947+Y1947+Z1947</f>
        <v>0</v>
      </c>
      <c r="L1947" s="1">
        <f>M1947+S1947</f>
        <v>0</v>
      </c>
      <c r="M1947" s="1">
        <f>N1947+R1947</f>
        <v>0</v>
      </c>
      <c r="N1947" s="1">
        <f>O1947+P1947+Q1947</f>
        <v>0</v>
      </c>
      <c r="O1947" s="1"/>
      <c r="P1947" s="1"/>
      <c r="Q1947" s="1"/>
      <c r="R1947" s="1"/>
      <c r="S1947" s="1"/>
      <c r="T1947" s="1">
        <f>U1947+V1947+W1947</f>
        <v>0</v>
      </c>
      <c r="U1947" s="1"/>
      <c r="V1947" s="1"/>
      <c r="W1947" s="1"/>
      <c r="X1947" s="1"/>
      <c r="Y1947" s="1"/>
      <c r="Z1947" s="1"/>
      <c r="AA1947" s="1">
        <f t="shared" ref="AA1947" si="966">SUM(AB1947:AI1947)+AW1947+SUM(AY1947:BC1947)+SUM(BF1947:BL1947)</f>
        <v>7.0000000000000007E-2</v>
      </c>
      <c r="AB1947" s="1"/>
      <c r="AC1947" s="1"/>
      <c r="AD1947" s="1"/>
      <c r="AE1947" s="1"/>
      <c r="AF1947" s="1"/>
      <c r="AG1947" s="1"/>
      <c r="AH1947" s="1"/>
      <c r="AI1947" s="1">
        <f t="shared" ref="AI1947" si="967">SUM(AJ1947:AV1947)+AX1947+SUM(BD1947:BE1947)</f>
        <v>0</v>
      </c>
      <c r="AJ1947" s="1"/>
      <c r="AK1947" s="1"/>
      <c r="AL1947" s="1"/>
      <c r="AM1947" s="1"/>
      <c r="AN1947" s="1"/>
      <c r="AO1947" s="1"/>
      <c r="AP1947" s="1"/>
      <c r="AQ1947" s="1"/>
      <c r="AR1947" s="1"/>
      <c r="AS1947" s="1"/>
      <c r="AT1947" s="1"/>
      <c r="AU1947" s="1"/>
      <c r="AV1947" s="1"/>
      <c r="AW1947" s="1"/>
      <c r="AX1947" s="1"/>
      <c r="AY1947" s="1"/>
      <c r="AZ1947" s="1">
        <v>7.0000000000000007E-2</v>
      </c>
      <c r="BA1947" s="1"/>
      <c r="BB1947" s="1"/>
      <c r="BC1947" s="1"/>
      <c r="BD1947" s="1"/>
      <c r="BE1947" s="1"/>
      <c r="BF1947" s="1"/>
      <c r="BG1947" s="1"/>
      <c r="BH1947" s="1"/>
      <c r="BI1947" s="1"/>
      <c r="BJ1947" s="1"/>
      <c r="BK1947" s="1"/>
      <c r="BL1947" s="1"/>
      <c r="BM1947" s="1">
        <f>SUM(BN1947:BP1947)</f>
        <v>0</v>
      </c>
      <c r="BN1947" s="1"/>
      <c r="BO1947" s="1"/>
      <c r="BP1947" s="1"/>
    </row>
    <row r="1948" spans="1:70" s="755" customFormat="1" ht="31.5" hidden="1">
      <c r="A1948" s="756">
        <v>2021</v>
      </c>
      <c r="B1948" s="760">
        <v>2</v>
      </c>
      <c r="C1948" s="767" t="s">
        <v>637</v>
      </c>
      <c r="D1948" s="759" t="s">
        <v>30</v>
      </c>
      <c r="E1948" s="398" t="s">
        <v>72</v>
      </c>
      <c r="F1948" s="760"/>
      <c r="G1948" s="761"/>
      <c r="H1948" s="762">
        <f t="shared" ref="H1948" si="968">J1948</f>
        <v>0.27</v>
      </c>
      <c r="I1948" s="763"/>
      <c r="J1948" s="764">
        <f>K1948+AA1948+BM1948</f>
        <v>0.27</v>
      </c>
      <c r="K1948" s="765">
        <f t="shared" ref="K1948:K1954" si="969">L1948+T1948+X1948+Y1948+Z1948</f>
        <v>0.27</v>
      </c>
      <c r="L1948" s="765">
        <f t="shared" ref="L1948:L1954" si="970">M1948+S1948</f>
        <v>0.27</v>
      </c>
      <c r="M1948" s="765">
        <f t="shared" ref="M1948:M1954" si="971">N1948+R1948</f>
        <v>0.27</v>
      </c>
      <c r="N1948" s="765">
        <f t="shared" ref="N1948:N1954" si="972">O1948+P1948+Q1948</f>
        <v>0.27</v>
      </c>
      <c r="O1948" s="765">
        <v>0.27</v>
      </c>
      <c r="P1948" s="765"/>
      <c r="Q1948" s="765"/>
      <c r="R1948" s="765"/>
      <c r="S1948" s="765"/>
      <c r="T1948" s="765">
        <f t="shared" ref="T1948:T1954" si="973">U1948+V1948+W1948</f>
        <v>0</v>
      </c>
      <c r="U1948" s="765"/>
      <c r="V1948" s="765"/>
      <c r="W1948" s="765"/>
      <c r="X1948" s="765"/>
      <c r="Y1948" s="765"/>
      <c r="Z1948" s="765"/>
      <c r="AA1948" s="765">
        <f t="shared" ref="AA1948" si="974">SUM(AB1948:AI1948)+AW1948+SUM(AY1948:BC1948)+SUM(BF1948:BL1948)</f>
        <v>0</v>
      </c>
      <c r="AB1948" s="765"/>
      <c r="AC1948" s="765"/>
      <c r="AD1948" s="765"/>
      <c r="AE1948" s="765"/>
      <c r="AF1948" s="765"/>
      <c r="AG1948" s="765"/>
      <c r="AH1948" s="765"/>
      <c r="AI1948" s="765">
        <f t="shared" ref="AI1948" si="975">SUM(AJ1948:AV1948)+AX1948+SUM(BD1948:BE1948)</f>
        <v>0</v>
      </c>
      <c r="AJ1948" s="765"/>
      <c r="AK1948" s="765"/>
      <c r="AL1948" s="765"/>
      <c r="AM1948" s="765"/>
      <c r="AN1948" s="765"/>
      <c r="AO1948" s="765"/>
      <c r="AP1948" s="765"/>
      <c r="AQ1948" s="765"/>
      <c r="AR1948" s="765"/>
      <c r="AS1948" s="765"/>
      <c r="AT1948" s="765"/>
      <c r="AU1948" s="765"/>
      <c r="AV1948" s="765"/>
      <c r="AW1948" s="765"/>
      <c r="AX1948" s="765"/>
      <c r="AY1948" s="765"/>
      <c r="AZ1948" s="765"/>
      <c r="BA1948" s="765"/>
      <c r="BB1948" s="765"/>
      <c r="BC1948" s="765"/>
      <c r="BD1948" s="765"/>
      <c r="BE1948" s="765"/>
      <c r="BF1948" s="765"/>
      <c r="BG1948" s="765"/>
      <c r="BH1948" s="765"/>
      <c r="BI1948" s="765"/>
      <c r="BJ1948" s="765"/>
      <c r="BK1948" s="765"/>
      <c r="BL1948" s="765"/>
      <c r="BM1948" s="765">
        <f t="shared" ref="BM1948:BM1953" si="976">SUM(BN1948:BP1948)</f>
        <v>0</v>
      </c>
      <c r="BN1948" s="765"/>
      <c r="BO1948" s="765"/>
      <c r="BP1948" s="765"/>
    </row>
    <row r="1949" spans="1:70" s="755" customFormat="1" ht="30" hidden="1">
      <c r="A1949" s="638"/>
      <c r="B1949" s="980" t="s">
        <v>114</v>
      </c>
      <c r="C1949" s="854" t="s">
        <v>638</v>
      </c>
      <c r="D1949" s="640" t="s">
        <v>30</v>
      </c>
      <c r="E1949" s="640" t="s">
        <v>95</v>
      </c>
      <c r="F1949" s="640"/>
      <c r="G1949" s="642"/>
      <c r="H1949" s="643">
        <f t="shared" ref="H1949" si="977">I1949+J1949</f>
        <v>6.59</v>
      </c>
      <c r="I1949" s="644"/>
      <c r="J1949" s="645">
        <f>K1949+AA1949+BM1949</f>
        <v>6.59</v>
      </c>
      <c r="K1949" s="1">
        <f t="shared" si="969"/>
        <v>5.63</v>
      </c>
      <c r="L1949" s="1">
        <f t="shared" si="970"/>
        <v>4.8499999999999996</v>
      </c>
      <c r="M1949" s="1">
        <f t="shared" si="971"/>
        <v>4.8499999999999996</v>
      </c>
      <c r="N1949" s="1">
        <f t="shared" si="972"/>
        <v>4.8499999999999996</v>
      </c>
      <c r="O1949" s="1">
        <v>4.8499999999999996</v>
      </c>
      <c r="P1949" s="1"/>
      <c r="Q1949" s="1"/>
      <c r="R1949" s="1"/>
      <c r="S1949" s="1"/>
      <c r="T1949" s="1">
        <f t="shared" si="973"/>
        <v>0</v>
      </c>
      <c r="U1949" s="1"/>
      <c r="V1949" s="1"/>
      <c r="W1949" s="1"/>
      <c r="X1949" s="1"/>
      <c r="Y1949" s="1">
        <f>0.66+0.12</f>
        <v>0.78</v>
      </c>
      <c r="Z1949" s="1"/>
      <c r="AA1949" s="1">
        <f t="shared" ref="AA1949:AA1950" si="978">SUM(AB1949:AI1949)+AW1949+SUM(AY1949:BC1949)+SUM(BF1949:BL1949)</f>
        <v>0.49</v>
      </c>
      <c r="AB1949" s="1"/>
      <c r="AC1949" s="1"/>
      <c r="AD1949" s="1">
        <v>0.49</v>
      </c>
      <c r="AE1949" s="1"/>
      <c r="AF1949" s="1"/>
      <c r="AG1949" s="1"/>
      <c r="AH1949" s="1"/>
      <c r="AI1949" s="1">
        <f t="shared" ref="AI1949:AI1950" si="979">SUM(AJ1949:AV1949)+AX1949+SUM(BD1949:BE1949)</f>
        <v>0</v>
      </c>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c r="BL1949" s="1"/>
      <c r="BM1949" s="1">
        <f t="shared" si="976"/>
        <v>0.47</v>
      </c>
      <c r="BN1949" s="1">
        <v>0.47</v>
      </c>
      <c r="BO1949" s="1"/>
      <c r="BP1949" s="1"/>
    </row>
    <row r="1950" spans="1:70" s="755" customFormat="1" ht="30" hidden="1">
      <c r="A1950" s="638"/>
      <c r="B1950" s="640">
        <v>24</v>
      </c>
      <c r="C1950" s="1355" t="s">
        <v>639</v>
      </c>
      <c r="D1950" s="640" t="s">
        <v>30</v>
      </c>
      <c r="E1950" s="640" t="s">
        <v>95</v>
      </c>
      <c r="F1950" s="640"/>
      <c r="G1950" s="642"/>
      <c r="H1950" s="643">
        <f t="shared" ref="H1950:H1954" si="980">J1950</f>
        <v>1.5</v>
      </c>
      <c r="I1950" s="644"/>
      <c r="J1950" s="645">
        <f>K1950+AA1950+BM1950</f>
        <v>1.5</v>
      </c>
      <c r="K1950" s="1">
        <f t="shared" si="969"/>
        <v>1.5</v>
      </c>
      <c r="L1950" s="1">
        <f t="shared" si="970"/>
        <v>1.5</v>
      </c>
      <c r="M1950" s="1">
        <f t="shared" si="971"/>
        <v>1.5</v>
      </c>
      <c r="N1950" s="1">
        <f t="shared" si="972"/>
        <v>1.5</v>
      </c>
      <c r="O1950" s="1">
        <v>1.5</v>
      </c>
      <c r="P1950" s="1"/>
      <c r="Q1950" s="1"/>
      <c r="R1950" s="1"/>
      <c r="S1950" s="1"/>
      <c r="T1950" s="1">
        <f t="shared" si="973"/>
        <v>0</v>
      </c>
      <c r="U1950" s="1"/>
      <c r="V1950" s="1"/>
      <c r="W1950" s="1"/>
      <c r="X1950" s="1"/>
      <c r="Y1950" s="1"/>
      <c r="Z1950" s="1"/>
      <c r="AA1950" s="1">
        <f t="shared" si="978"/>
        <v>0</v>
      </c>
      <c r="AB1950" s="1"/>
      <c r="AC1950" s="1"/>
      <c r="AD1950" s="1"/>
      <c r="AE1950" s="1"/>
      <c r="AF1950" s="1"/>
      <c r="AG1950" s="1"/>
      <c r="AH1950" s="1"/>
      <c r="AI1950" s="1">
        <f t="shared" si="979"/>
        <v>0</v>
      </c>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c r="BL1950" s="1"/>
      <c r="BM1950" s="1">
        <f t="shared" si="976"/>
        <v>0</v>
      </c>
      <c r="BN1950" s="1"/>
      <c r="BO1950" s="1"/>
      <c r="BP1950" s="1"/>
    </row>
    <row r="1951" spans="1:70" s="755" customFormat="1" ht="31.5" hidden="1">
      <c r="A1951" s="1083"/>
      <c r="B1951" s="757">
        <v>41</v>
      </c>
      <c r="C1951" s="1084" t="s">
        <v>640</v>
      </c>
      <c r="D1951" s="1085" t="s">
        <v>30</v>
      </c>
      <c r="E1951" s="398" t="s">
        <v>72</v>
      </c>
      <c r="F1951" s="1086"/>
      <c r="G1951" s="642"/>
      <c r="H1951" s="643">
        <f t="shared" si="980"/>
        <v>0.48000000000000004</v>
      </c>
      <c r="I1951" s="644"/>
      <c r="J1951" s="645">
        <f t="shared" ref="J1951" si="981">K1951+AA1951+BM1951</f>
        <v>0.48000000000000004</v>
      </c>
      <c r="K1951" s="1">
        <f t="shared" si="969"/>
        <v>0.46</v>
      </c>
      <c r="L1951" s="1">
        <f t="shared" si="970"/>
        <v>0.46</v>
      </c>
      <c r="M1951" s="1">
        <f t="shared" si="971"/>
        <v>0.46</v>
      </c>
      <c r="N1951" s="1">
        <f t="shared" si="972"/>
        <v>0</v>
      </c>
      <c r="O1951" s="1"/>
      <c r="P1951" s="1"/>
      <c r="Q1951" s="1"/>
      <c r="R1951" s="1">
        <v>0.46</v>
      </c>
      <c r="S1951" s="1"/>
      <c r="T1951" s="1">
        <f t="shared" si="973"/>
        <v>0</v>
      </c>
      <c r="U1951" s="1"/>
      <c r="V1951" s="1"/>
      <c r="W1951" s="1"/>
      <c r="X1951" s="1"/>
      <c r="Y1951" s="1"/>
      <c r="Z1951" s="1"/>
      <c r="AA1951" s="765">
        <f t="shared" ref="AA1951:AA1954" si="982">SUM(AB1951:AI1951)+AW1951+SUM(AY1951:BC1951)+SUM(BF1951:BL1951)</f>
        <v>0.02</v>
      </c>
      <c r="AB1951" s="1"/>
      <c r="AC1951" s="1"/>
      <c r="AD1951" s="1"/>
      <c r="AE1951" s="1"/>
      <c r="AF1951" s="1"/>
      <c r="AG1951" s="1"/>
      <c r="AH1951" s="1"/>
      <c r="AI1951" s="765">
        <f t="shared" ref="AI1951:AI1954" si="983">SUM(AJ1951:AV1951)+AX1951+SUM(BD1951:BE1951)</f>
        <v>0.02</v>
      </c>
      <c r="AJ1951" s="1">
        <v>0.02</v>
      </c>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c r="BL1951" s="1"/>
      <c r="BM1951" s="1">
        <f t="shared" si="976"/>
        <v>0</v>
      </c>
      <c r="BN1951" s="1"/>
      <c r="BO1951" s="1"/>
      <c r="BP1951" s="1"/>
    </row>
    <row r="1952" spans="1:70" s="773" customFormat="1" hidden="1">
      <c r="A1952" s="855"/>
      <c r="B1952" s="856">
        <v>6</v>
      </c>
      <c r="C1952" s="841" t="s">
        <v>641</v>
      </c>
      <c r="D1952" s="1042" t="s">
        <v>30</v>
      </c>
      <c r="E1952" s="859" t="s">
        <v>97</v>
      </c>
      <c r="F1952" s="1042"/>
      <c r="G1952" s="1043"/>
      <c r="H1952" s="608">
        <f t="shared" si="980"/>
        <v>0.1</v>
      </c>
      <c r="I1952" s="609"/>
      <c r="J1952" s="610">
        <f>K1952+AA1952+BM1952</f>
        <v>0.1</v>
      </c>
      <c r="K1952" s="611">
        <f t="shared" si="969"/>
        <v>0.04</v>
      </c>
      <c r="L1952" s="611">
        <f t="shared" si="970"/>
        <v>0.04</v>
      </c>
      <c r="M1952" s="611">
        <f t="shared" si="971"/>
        <v>0</v>
      </c>
      <c r="N1952" s="611">
        <f t="shared" si="972"/>
        <v>0</v>
      </c>
      <c r="O1952" s="611"/>
      <c r="P1952" s="611"/>
      <c r="Q1952" s="611"/>
      <c r="R1952" s="611"/>
      <c r="S1952" s="611">
        <v>0.04</v>
      </c>
      <c r="T1952" s="611">
        <f t="shared" si="973"/>
        <v>0</v>
      </c>
      <c r="U1952" s="611"/>
      <c r="V1952" s="611"/>
      <c r="W1952" s="611"/>
      <c r="X1952" s="611"/>
      <c r="Y1952" s="611"/>
      <c r="Z1952" s="611"/>
      <c r="AA1952" s="611">
        <f t="shared" si="982"/>
        <v>0.04</v>
      </c>
      <c r="AB1952" s="611"/>
      <c r="AC1952" s="611"/>
      <c r="AD1952" s="611"/>
      <c r="AE1952" s="611"/>
      <c r="AF1952" s="611"/>
      <c r="AG1952" s="611"/>
      <c r="AH1952" s="611"/>
      <c r="AI1952" s="611">
        <f t="shared" si="983"/>
        <v>0.04</v>
      </c>
      <c r="AJ1952" s="611">
        <v>0.04</v>
      </c>
      <c r="AK1952" s="611"/>
      <c r="AL1952" s="611"/>
      <c r="AM1952" s="611"/>
      <c r="AN1952" s="611"/>
      <c r="AO1952" s="611"/>
      <c r="AP1952" s="611"/>
      <c r="AQ1952" s="611"/>
      <c r="AR1952" s="611"/>
      <c r="AS1952" s="611"/>
      <c r="AT1952" s="611"/>
      <c r="AU1952" s="611"/>
      <c r="AV1952" s="611"/>
      <c r="AW1952" s="611"/>
      <c r="AX1952" s="611"/>
      <c r="AY1952" s="611"/>
      <c r="AZ1952" s="611"/>
      <c r="BA1952" s="611"/>
      <c r="BB1952" s="611"/>
      <c r="BC1952" s="611"/>
      <c r="BD1952" s="611"/>
      <c r="BE1952" s="611"/>
      <c r="BF1952" s="611"/>
      <c r="BG1952" s="611"/>
      <c r="BH1952" s="611"/>
      <c r="BI1952" s="611"/>
      <c r="BJ1952" s="611"/>
      <c r="BK1952" s="611"/>
      <c r="BL1952" s="611"/>
      <c r="BM1952" s="611">
        <f t="shared" si="976"/>
        <v>0.02</v>
      </c>
      <c r="BN1952" s="611">
        <v>0.02</v>
      </c>
      <c r="BO1952" s="611"/>
      <c r="BP1952" s="611"/>
    </row>
    <row r="1953" spans="1:70" s="773" customFormat="1" hidden="1">
      <c r="A1953" s="855"/>
      <c r="B1953" s="856">
        <v>13</v>
      </c>
      <c r="C1953" s="1396" t="s">
        <v>630</v>
      </c>
      <c r="D1953" s="1042" t="s">
        <v>30</v>
      </c>
      <c r="E1953" s="859" t="s">
        <v>97</v>
      </c>
      <c r="F1953" s="1042"/>
      <c r="G1953" s="1043"/>
      <c r="H1953" s="608">
        <f t="shared" si="980"/>
        <v>0.65</v>
      </c>
      <c r="I1953" s="609"/>
      <c r="J1953" s="610">
        <f>K1953+AA1953+BM1953</f>
        <v>0.65</v>
      </c>
      <c r="K1953" s="611">
        <f t="shared" si="969"/>
        <v>0.64</v>
      </c>
      <c r="L1953" s="611">
        <f t="shared" si="970"/>
        <v>0.62</v>
      </c>
      <c r="M1953" s="611">
        <f t="shared" si="971"/>
        <v>0.62</v>
      </c>
      <c r="N1953" s="611">
        <f t="shared" si="972"/>
        <v>0.16</v>
      </c>
      <c r="O1953" s="611">
        <v>0.16</v>
      </c>
      <c r="P1953" s="611"/>
      <c r="Q1953" s="611"/>
      <c r="R1953" s="611">
        <v>0.46</v>
      </c>
      <c r="S1953" s="611"/>
      <c r="T1953" s="611">
        <f t="shared" si="973"/>
        <v>0</v>
      </c>
      <c r="U1953" s="611"/>
      <c r="V1953" s="611"/>
      <c r="W1953" s="611"/>
      <c r="X1953" s="611"/>
      <c r="Y1953" s="611">
        <v>0.02</v>
      </c>
      <c r="Z1953" s="611"/>
      <c r="AA1953" s="611">
        <f t="shared" si="982"/>
        <v>0.01</v>
      </c>
      <c r="AB1953" s="611"/>
      <c r="AC1953" s="611"/>
      <c r="AD1953" s="611"/>
      <c r="AE1953" s="611"/>
      <c r="AF1953" s="611"/>
      <c r="AG1953" s="611"/>
      <c r="AH1953" s="611"/>
      <c r="AI1953" s="611">
        <f t="shared" si="983"/>
        <v>0.01</v>
      </c>
      <c r="AJ1953" s="611">
        <v>0.01</v>
      </c>
      <c r="AK1953" s="611"/>
      <c r="AL1953" s="611"/>
      <c r="AM1953" s="611"/>
      <c r="AN1953" s="611"/>
      <c r="AO1953" s="611"/>
      <c r="AP1953" s="611"/>
      <c r="AQ1953" s="611"/>
      <c r="AR1953" s="611"/>
      <c r="AS1953" s="611"/>
      <c r="AT1953" s="611"/>
      <c r="AU1953" s="611"/>
      <c r="AV1953" s="611"/>
      <c r="AW1953" s="611"/>
      <c r="AX1953" s="611"/>
      <c r="AY1953" s="611"/>
      <c r="AZ1953" s="611"/>
      <c r="BA1953" s="611"/>
      <c r="BB1953" s="611"/>
      <c r="BC1953" s="611"/>
      <c r="BD1953" s="611"/>
      <c r="BE1953" s="611"/>
      <c r="BF1953" s="611"/>
      <c r="BG1953" s="611"/>
      <c r="BH1953" s="611"/>
      <c r="BI1953" s="611"/>
      <c r="BJ1953" s="611"/>
      <c r="BK1953" s="611"/>
      <c r="BL1953" s="611"/>
      <c r="BM1953" s="611">
        <f t="shared" si="976"/>
        <v>0</v>
      </c>
      <c r="BN1953" s="611"/>
      <c r="BO1953" s="611"/>
      <c r="BP1953" s="611"/>
    </row>
    <row r="1954" spans="1:70" s="575" customFormat="1" hidden="1">
      <c r="B1954" s="576"/>
      <c r="C1954" s="577" t="s">
        <v>642</v>
      </c>
      <c r="D1954" s="1042" t="s">
        <v>30</v>
      </c>
      <c r="E1954" s="579" t="s">
        <v>2823</v>
      </c>
      <c r="F1954" s="578"/>
      <c r="G1954" s="580"/>
      <c r="H1954" s="608">
        <f t="shared" si="980"/>
        <v>0.27</v>
      </c>
      <c r="I1954" s="609"/>
      <c r="J1954" s="610">
        <f>K1954+AA1954+BM1954</f>
        <v>0.27</v>
      </c>
      <c r="K1954" s="611">
        <f t="shared" si="969"/>
        <v>0</v>
      </c>
      <c r="L1954" s="611">
        <f t="shared" si="970"/>
        <v>0</v>
      </c>
      <c r="M1954" s="611">
        <f t="shared" si="971"/>
        <v>0</v>
      </c>
      <c r="N1954" s="611">
        <f t="shared" si="972"/>
        <v>0</v>
      </c>
      <c r="O1954" s="578"/>
      <c r="P1954" s="578"/>
      <c r="Q1954" s="578"/>
      <c r="R1954" s="578"/>
      <c r="S1954" s="578"/>
      <c r="T1954" s="611">
        <f t="shared" si="973"/>
        <v>0</v>
      </c>
      <c r="U1954" s="578"/>
      <c r="V1954" s="578"/>
      <c r="W1954" s="578"/>
      <c r="X1954" s="578"/>
      <c r="Y1954" s="578"/>
      <c r="Z1954" s="578"/>
      <c r="AA1954" s="611">
        <f t="shared" si="982"/>
        <v>0.27</v>
      </c>
      <c r="AB1954" s="578"/>
      <c r="AC1954" s="578"/>
      <c r="AD1954" s="578"/>
      <c r="AE1954" s="578"/>
      <c r="AF1954" s="578">
        <v>0.27</v>
      </c>
      <c r="AG1954" s="578"/>
      <c r="AH1954" s="578"/>
      <c r="AI1954" s="611">
        <f t="shared" si="983"/>
        <v>0</v>
      </c>
      <c r="AJ1954" s="578"/>
      <c r="AK1954" s="578"/>
      <c r="AL1954" s="578"/>
      <c r="AM1954" s="578"/>
      <c r="AN1954" s="578"/>
      <c r="AO1954" s="578"/>
      <c r="AP1954" s="578"/>
      <c r="AQ1954" s="578"/>
      <c r="AR1954" s="578"/>
      <c r="AS1954" s="578"/>
      <c r="AT1954" s="578"/>
      <c r="AU1954" s="567"/>
      <c r="AV1954" s="578"/>
      <c r="AW1954" s="578"/>
      <c r="AX1954" s="578"/>
      <c r="AY1954" s="578"/>
      <c r="AZ1954" s="578"/>
      <c r="BA1954" s="578"/>
      <c r="BB1954" s="578"/>
      <c r="BC1954" s="578"/>
      <c r="BD1954" s="578"/>
      <c r="BE1954" s="578"/>
      <c r="BF1954" s="578"/>
      <c r="BG1954" s="578"/>
      <c r="BH1954" s="578"/>
      <c r="BI1954" s="578"/>
      <c r="BJ1954" s="578"/>
      <c r="BK1954" s="578"/>
      <c r="BL1954" s="578"/>
      <c r="BM1954" s="578"/>
      <c r="BN1954" s="578"/>
      <c r="BO1954" s="578"/>
      <c r="BP1954" s="578"/>
      <c r="BQ1954" s="547"/>
      <c r="BR1954" s="578"/>
    </row>
    <row r="1955" spans="1:70" s="773" customFormat="1" hidden="1">
      <c r="A1955" s="855"/>
      <c r="B1955" s="1178">
        <v>1</v>
      </c>
      <c r="C1955" s="1594" t="s">
        <v>643</v>
      </c>
      <c r="D1955" s="859" t="s">
        <v>30</v>
      </c>
      <c r="E1955" s="859" t="s">
        <v>2784</v>
      </c>
      <c r="F1955" s="859"/>
      <c r="G1955" s="1043"/>
      <c r="H1955" s="608">
        <f>J1955</f>
        <v>0.6</v>
      </c>
      <c r="I1955" s="609"/>
      <c r="J1955" s="610">
        <f>K1955+AA1955+BM1955</f>
        <v>0.6</v>
      </c>
      <c r="K1955" s="611">
        <f>L1955+T1955+X1955+Y1955+Z1955</f>
        <v>0.6</v>
      </c>
      <c r="L1955" s="611">
        <f>M1955+S1955</f>
        <v>0.6</v>
      </c>
      <c r="M1955" s="611">
        <f>N1955+R1955</f>
        <v>0.6</v>
      </c>
      <c r="N1955" s="611">
        <f>O1955+P1955+Q1955</f>
        <v>0</v>
      </c>
      <c r="O1955" s="611"/>
      <c r="P1955" s="611"/>
      <c r="Q1955" s="611"/>
      <c r="R1955" s="611">
        <v>0.6</v>
      </c>
      <c r="S1955" s="611"/>
      <c r="T1955" s="611">
        <f>U1955+V1955+W1955</f>
        <v>0</v>
      </c>
      <c r="U1955" s="611"/>
      <c r="V1955" s="611"/>
      <c r="W1955" s="611"/>
      <c r="X1955" s="611"/>
      <c r="Y1955" s="611"/>
      <c r="Z1955" s="611"/>
      <c r="AA1955" s="611">
        <f>SUM(AB1955:AI1955)+AW1955+SUM(AY1955:BC1955)+SUM(BF1955:BL1955)</f>
        <v>0</v>
      </c>
      <c r="AB1955" s="611"/>
      <c r="AC1955" s="611"/>
      <c r="AD1955" s="611"/>
      <c r="AE1955" s="611"/>
      <c r="AF1955" s="611"/>
      <c r="AG1955" s="611"/>
      <c r="AH1955" s="611"/>
      <c r="AI1955" s="611">
        <f>SUM(AJ1955:AV1955)+AX1955+SUM(BD1955:BE1955)</f>
        <v>0</v>
      </c>
      <c r="AJ1955" s="611"/>
      <c r="AK1955" s="611"/>
      <c r="AL1955" s="611"/>
      <c r="AM1955" s="611"/>
      <c r="AN1955" s="611"/>
      <c r="AO1955" s="611"/>
      <c r="AP1955" s="611"/>
      <c r="AQ1955" s="611"/>
      <c r="AR1955" s="611"/>
      <c r="AS1955" s="611"/>
      <c r="AT1955" s="611"/>
      <c r="AU1955" s="611"/>
      <c r="AV1955" s="611"/>
      <c r="AW1955" s="611"/>
      <c r="AX1955" s="611"/>
      <c r="AY1955" s="611"/>
      <c r="AZ1955" s="611"/>
      <c r="BA1955" s="611"/>
      <c r="BB1955" s="611"/>
      <c r="BC1955" s="611"/>
      <c r="BD1955" s="611"/>
      <c r="BE1955" s="611"/>
      <c r="BF1955" s="611"/>
      <c r="BG1955" s="611"/>
      <c r="BH1955" s="611"/>
      <c r="BI1955" s="611"/>
      <c r="BJ1955" s="611"/>
      <c r="BK1955" s="611"/>
      <c r="BL1955" s="611"/>
      <c r="BM1955" s="611">
        <f>SUM(BN1955:BP1955)</f>
        <v>0</v>
      </c>
      <c r="BN1955" s="611"/>
      <c r="BO1955" s="611"/>
      <c r="BP1955" s="611"/>
    </row>
    <row r="1956" spans="1:70" s="575" customFormat="1" hidden="1">
      <c r="B1956" s="576"/>
      <c r="C1956" s="849"/>
      <c r="D1956" s="578"/>
      <c r="E1956" s="579"/>
      <c r="F1956" s="578"/>
      <c r="G1956" s="580"/>
      <c r="H1956" s="581"/>
      <c r="I1956" s="582"/>
      <c r="J1956" s="580"/>
      <c r="K1956" s="578"/>
      <c r="L1956" s="578"/>
      <c r="M1956" s="578"/>
      <c r="N1956" s="578"/>
      <c r="O1956" s="578"/>
      <c r="P1956" s="578"/>
      <c r="Q1956" s="578"/>
      <c r="R1956" s="578"/>
      <c r="S1956" s="578"/>
      <c r="T1956" s="578"/>
      <c r="U1956" s="578"/>
      <c r="V1956" s="578"/>
      <c r="W1956" s="578"/>
      <c r="X1956" s="578"/>
      <c r="Y1956" s="578"/>
      <c r="Z1956" s="578"/>
      <c r="AA1956" s="578"/>
      <c r="AB1956" s="578"/>
      <c r="AC1956" s="578"/>
      <c r="AD1956" s="578"/>
      <c r="AE1956" s="578"/>
      <c r="AF1956" s="578"/>
      <c r="AG1956" s="578"/>
      <c r="AH1956" s="578"/>
      <c r="AI1956" s="578"/>
      <c r="AJ1956" s="578"/>
      <c r="AK1956" s="578"/>
      <c r="AL1956" s="578"/>
      <c r="AM1956" s="578"/>
      <c r="AN1956" s="578"/>
      <c r="AO1956" s="578"/>
      <c r="AP1956" s="578"/>
      <c r="AQ1956" s="578"/>
      <c r="AR1956" s="578"/>
      <c r="AS1956" s="578"/>
      <c r="AT1956" s="578"/>
      <c r="AU1956" s="567"/>
      <c r="AV1956" s="578"/>
      <c r="AW1956" s="578"/>
      <c r="AX1956" s="578"/>
      <c r="AY1956" s="578"/>
      <c r="AZ1956" s="578"/>
      <c r="BA1956" s="578"/>
      <c r="BB1956" s="578"/>
      <c r="BC1956" s="578"/>
      <c r="BD1956" s="578"/>
      <c r="BE1956" s="578"/>
      <c r="BF1956" s="578"/>
      <c r="BG1956" s="578"/>
      <c r="BH1956" s="578"/>
      <c r="BI1956" s="578"/>
      <c r="BJ1956" s="578"/>
      <c r="BK1956" s="578"/>
      <c r="BL1956" s="578"/>
      <c r="BM1956" s="578"/>
      <c r="BN1956" s="578"/>
      <c r="BO1956" s="578"/>
      <c r="BP1956" s="578"/>
      <c r="BQ1956" s="547"/>
      <c r="BR1956" s="578"/>
    </row>
    <row r="1957" spans="1:70" s="575" customFormat="1" hidden="1">
      <c r="B1957" s="576"/>
      <c r="C1957" s="849"/>
      <c r="D1957" s="578"/>
      <c r="E1957" s="579"/>
      <c r="F1957" s="578"/>
      <c r="G1957" s="580"/>
      <c r="H1957" s="581"/>
      <c r="I1957" s="582"/>
      <c r="J1957" s="580"/>
      <c r="K1957" s="578"/>
      <c r="L1957" s="578"/>
      <c r="M1957" s="578"/>
      <c r="N1957" s="578"/>
      <c r="O1957" s="578"/>
      <c r="P1957" s="578"/>
      <c r="Q1957" s="578"/>
      <c r="R1957" s="578"/>
      <c r="S1957" s="578"/>
      <c r="T1957" s="578"/>
      <c r="U1957" s="578"/>
      <c r="V1957" s="578"/>
      <c r="W1957" s="578"/>
      <c r="X1957" s="578"/>
      <c r="Y1957" s="578"/>
      <c r="Z1957" s="578"/>
      <c r="AA1957" s="578"/>
      <c r="AB1957" s="578"/>
      <c r="AC1957" s="578"/>
      <c r="AD1957" s="578"/>
      <c r="AE1957" s="578"/>
      <c r="AF1957" s="578"/>
      <c r="AG1957" s="578"/>
      <c r="AH1957" s="578"/>
      <c r="AI1957" s="578"/>
      <c r="AJ1957" s="578"/>
      <c r="AK1957" s="578"/>
      <c r="AL1957" s="578"/>
      <c r="AM1957" s="578"/>
      <c r="AN1957" s="578"/>
      <c r="AO1957" s="578"/>
      <c r="AP1957" s="578"/>
      <c r="AQ1957" s="578"/>
      <c r="AR1957" s="578"/>
      <c r="AS1957" s="578"/>
      <c r="AT1957" s="578"/>
      <c r="AU1957" s="567"/>
      <c r="AV1957" s="578"/>
      <c r="AW1957" s="578"/>
      <c r="AX1957" s="578"/>
      <c r="AY1957" s="578"/>
      <c r="AZ1957" s="578"/>
      <c r="BA1957" s="578"/>
      <c r="BB1957" s="578"/>
      <c r="BC1957" s="578"/>
      <c r="BD1957" s="578"/>
      <c r="BE1957" s="578"/>
      <c r="BF1957" s="578"/>
      <c r="BG1957" s="578"/>
      <c r="BH1957" s="578"/>
      <c r="BI1957" s="578"/>
      <c r="BJ1957" s="578"/>
      <c r="BK1957" s="578"/>
      <c r="BL1957" s="578"/>
      <c r="BM1957" s="578"/>
      <c r="BN1957" s="578"/>
      <c r="BO1957" s="578"/>
      <c r="BP1957" s="578"/>
      <c r="BQ1957" s="547"/>
      <c r="BR1957" s="578"/>
    </row>
    <row r="1958" spans="1:70" s="773" customFormat="1" ht="25.5" hidden="1">
      <c r="A1958" s="860"/>
      <c r="B1958" s="980" t="s">
        <v>114</v>
      </c>
      <c r="C1958" s="1103" t="s">
        <v>644</v>
      </c>
      <c r="D1958" s="1104" t="s">
        <v>30</v>
      </c>
      <c r="E1958" s="651" t="s">
        <v>2743</v>
      </c>
      <c r="F1958" s="640"/>
      <c r="G1958" s="864"/>
      <c r="H1958" s="643">
        <f t="shared" ref="H1958:H1961" si="984">J1958</f>
        <v>6.45</v>
      </c>
      <c r="I1958" s="644"/>
      <c r="J1958" s="645">
        <f>K1958+AA1958+BM1958</f>
        <v>6.45</v>
      </c>
      <c r="K1958" s="1">
        <f t="shared" ref="K1958:K1961" si="985">L1958+T1958+X1958+Y1958+Z1958</f>
        <v>4.49</v>
      </c>
      <c r="L1958" s="1">
        <f t="shared" ref="L1958:L1961" si="986">M1958+S1958</f>
        <v>3.71</v>
      </c>
      <c r="M1958" s="1">
        <f t="shared" ref="M1958:M1961" si="987">N1958+R1958</f>
        <v>3.71</v>
      </c>
      <c r="N1958" s="1">
        <f t="shared" ref="N1958:N1961" si="988">O1958+P1958+Q1958</f>
        <v>3.71</v>
      </c>
      <c r="O1958" s="1">
        <v>3.71</v>
      </c>
      <c r="P1958" s="1"/>
      <c r="Q1958" s="1"/>
      <c r="R1958" s="1"/>
      <c r="S1958" s="1"/>
      <c r="T1958" s="1">
        <f t="shared" ref="T1958:T1961" si="989">U1958+V1958+W1958</f>
        <v>0</v>
      </c>
      <c r="U1958" s="1"/>
      <c r="V1958" s="1"/>
      <c r="W1958" s="1"/>
      <c r="X1958" s="1"/>
      <c r="Y1958" s="1">
        <v>0.78</v>
      </c>
      <c r="Z1958" s="1"/>
      <c r="AA1958" s="1">
        <f t="shared" ref="AA1958:AA1961" si="990">SUM(AB1958:AI1958)+AW1958+SUM(AY1958:BC1958)+SUM(BF1958:BL1958)</f>
        <v>0.82000000000000006</v>
      </c>
      <c r="AB1958" s="1"/>
      <c r="AC1958" s="1"/>
      <c r="AD1958" s="1"/>
      <c r="AE1958" s="1"/>
      <c r="AF1958" s="1"/>
      <c r="AG1958" s="1"/>
      <c r="AH1958" s="1"/>
      <c r="AI1958" s="1">
        <f t="shared" ref="AI1958:AI1961" si="991">SUM(AJ1958:AV1958)+AX1958+SUM(BD1958:BE1958)</f>
        <v>0.65</v>
      </c>
      <c r="AJ1958" s="1">
        <v>0.44</v>
      </c>
      <c r="AK1958" s="1">
        <v>0.21</v>
      </c>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v>0.17</v>
      </c>
      <c r="BL1958" s="1"/>
      <c r="BM1958" s="1">
        <f t="shared" ref="BM1958:BM1961" si="992">SUM(BN1958:BP1958)</f>
        <v>1.1399999999999999</v>
      </c>
      <c r="BN1958" s="1">
        <v>1.1399999999999999</v>
      </c>
      <c r="BO1958" s="1"/>
      <c r="BP1958" s="1"/>
    </row>
    <row r="1959" spans="1:70" s="773" customFormat="1" ht="25.5" hidden="1">
      <c r="A1959" s="860"/>
      <c r="B1959" s="980" t="s">
        <v>114</v>
      </c>
      <c r="C1959" s="742" t="s">
        <v>645</v>
      </c>
      <c r="D1959" s="651" t="s">
        <v>30</v>
      </c>
      <c r="E1959" s="651" t="s">
        <v>2743</v>
      </c>
      <c r="F1959" s="640"/>
      <c r="G1959" s="1105"/>
      <c r="H1959" s="643">
        <f t="shared" si="984"/>
        <v>0.25</v>
      </c>
      <c r="I1959" s="644"/>
      <c r="J1959" s="645">
        <f>K1959+AA1959+BM1959</f>
        <v>0.25</v>
      </c>
      <c r="K1959" s="1">
        <f t="shared" si="985"/>
        <v>0.23</v>
      </c>
      <c r="L1959" s="1">
        <f t="shared" si="986"/>
        <v>0.23</v>
      </c>
      <c r="M1959" s="1">
        <f t="shared" si="987"/>
        <v>0.23</v>
      </c>
      <c r="N1959" s="1">
        <f t="shared" si="988"/>
        <v>0.23</v>
      </c>
      <c r="O1959" s="1">
        <v>0.23</v>
      </c>
      <c r="P1959" s="1"/>
      <c r="Q1959" s="1"/>
      <c r="R1959" s="1"/>
      <c r="S1959" s="1"/>
      <c r="T1959" s="1">
        <f t="shared" si="989"/>
        <v>0</v>
      </c>
      <c r="U1959" s="1"/>
      <c r="V1959" s="1"/>
      <c r="W1959" s="1"/>
      <c r="X1959" s="1"/>
      <c r="Y1959" s="1"/>
      <c r="Z1959" s="1"/>
      <c r="AA1959" s="1">
        <f t="shared" si="990"/>
        <v>0.02</v>
      </c>
      <c r="AB1959" s="1"/>
      <c r="AC1959" s="1"/>
      <c r="AD1959" s="1"/>
      <c r="AE1959" s="1"/>
      <c r="AF1959" s="1"/>
      <c r="AG1959" s="1"/>
      <c r="AH1959" s="1"/>
      <c r="AI1959" s="1">
        <f t="shared" si="991"/>
        <v>0.02</v>
      </c>
      <c r="AJ1959" s="1">
        <v>0.02</v>
      </c>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c r="BL1959" s="1"/>
      <c r="BM1959" s="1">
        <f t="shared" si="992"/>
        <v>0</v>
      </c>
      <c r="BN1959" s="1"/>
      <c r="BO1959" s="1"/>
      <c r="BP1959" s="1"/>
    </row>
    <row r="1960" spans="1:70" s="773" customFormat="1" hidden="1">
      <c r="A1960" s="638"/>
      <c r="B1960" s="640">
        <v>27</v>
      </c>
      <c r="C1960" s="1356" t="s">
        <v>646</v>
      </c>
      <c r="D1960" s="1595" t="s">
        <v>30</v>
      </c>
      <c r="E1960" s="651" t="s">
        <v>2743</v>
      </c>
      <c r="F1960" s="1596"/>
      <c r="G1960" s="651"/>
      <c r="H1960" s="643">
        <f t="shared" si="984"/>
        <v>0.28000000000000003</v>
      </c>
      <c r="I1960" s="644"/>
      <c r="J1960" s="645">
        <f>K1960+AA1960+BM1960</f>
        <v>0.28000000000000003</v>
      </c>
      <c r="K1960" s="1">
        <f t="shared" si="985"/>
        <v>0.28000000000000003</v>
      </c>
      <c r="L1960" s="1">
        <f t="shared" si="986"/>
        <v>0</v>
      </c>
      <c r="M1960" s="1">
        <f t="shared" si="987"/>
        <v>0</v>
      </c>
      <c r="N1960" s="1">
        <f t="shared" si="988"/>
        <v>0</v>
      </c>
      <c r="O1960" s="1"/>
      <c r="P1960" s="1"/>
      <c r="Q1960" s="1"/>
      <c r="R1960" s="1"/>
      <c r="S1960" s="1"/>
      <c r="T1960" s="1">
        <f t="shared" si="989"/>
        <v>0</v>
      </c>
      <c r="U1960" s="1"/>
      <c r="V1960" s="1"/>
      <c r="W1960" s="1"/>
      <c r="X1960" s="1"/>
      <c r="Y1960" s="1">
        <v>0.28000000000000003</v>
      </c>
      <c r="Z1960" s="1"/>
      <c r="AA1960" s="1">
        <f t="shared" si="990"/>
        <v>0</v>
      </c>
      <c r="AB1960" s="1"/>
      <c r="AC1960" s="1"/>
      <c r="AD1960" s="1"/>
      <c r="AE1960" s="1"/>
      <c r="AF1960" s="1"/>
      <c r="AG1960" s="1"/>
      <c r="AH1960" s="1"/>
      <c r="AI1960" s="1">
        <f t="shared" si="991"/>
        <v>0</v>
      </c>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c r="BL1960" s="1"/>
      <c r="BM1960" s="1">
        <f t="shared" si="992"/>
        <v>0</v>
      </c>
      <c r="BN1960" s="1"/>
      <c r="BO1960" s="1"/>
      <c r="BP1960" s="1"/>
    </row>
    <row r="1961" spans="1:70" s="773" customFormat="1" hidden="1">
      <c r="A1961" s="638"/>
      <c r="B1961" s="732">
        <v>28</v>
      </c>
      <c r="C1961" s="1356" t="s">
        <v>647</v>
      </c>
      <c r="D1961" s="1595" t="s">
        <v>30</v>
      </c>
      <c r="E1961" s="651" t="s">
        <v>2743</v>
      </c>
      <c r="F1961" s="1597"/>
      <c r="G1961" s="651"/>
      <c r="H1961" s="643">
        <f t="shared" si="984"/>
        <v>0.28000000000000003</v>
      </c>
      <c r="I1961" s="644"/>
      <c r="J1961" s="645">
        <f>K1961+AA1961+BM1961</f>
        <v>0.28000000000000003</v>
      </c>
      <c r="K1961" s="1">
        <f t="shared" si="985"/>
        <v>0.28000000000000003</v>
      </c>
      <c r="L1961" s="1">
        <f t="shared" si="986"/>
        <v>0</v>
      </c>
      <c r="M1961" s="1">
        <f t="shared" si="987"/>
        <v>0</v>
      </c>
      <c r="N1961" s="1">
        <f t="shared" si="988"/>
        <v>0</v>
      </c>
      <c r="O1961" s="1"/>
      <c r="P1961" s="1"/>
      <c r="Q1961" s="1"/>
      <c r="R1961" s="1"/>
      <c r="S1961" s="1"/>
      <c r="T1961" s="1">
        <f t="shared" si="989"/>
        <v>0</v>
      </c>
      <c r="U1961" s="1"/>
      <c r="V1961" s="1"/>
      <c r="W1961" s="1"/>
      <c r="X1961" s="1"/>
      <c r="Y1961" s="1">
        <v>0.28000000000000003</v>
      </c>
      <c r="Z1961" s="1"/>
      <c r="AA1961" s="1">
        <f t="shared" si="990"/>
        <v>0</v>
      </c>
      <c r="AB1961" s="1"/>
      <c r="AC1961" s="1"/>
      <c r="AD1961" s="1"/>
      <c r="AE1961" s="1"/>
      <c r="AF1961" s="1"/>
      <c r="AG1961" s="1"/>
      <c r="AH1961" s="1"/>
      <c r="AI1961" s="1">
        <f t="shared" si="991"/>
        <v>0</v>
      </c>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c r="BL1961" s="1"/>
      <c r="BM1961" s="1">
        <f t="shared" si="992"/>
        <v>0</v>
      </c>
      <c r="BN1961" s="1"/>
      <c r="BO1961" s="1"/>
      <c r="BP1961" s="1"/>
    </row>
    <row r="1962" spans="1:70" s="575" customFormat="1" hidden="1">
      <c r="B1962" s="576"/>
      <c r="C1962" s="849"/>
      <c r="D1962" s="578"/>
      <c r="E1962" s="579"/>
      <c r="F1962" s="578"/>
      <c r="G1962" s="580"/>
      <c r="H1962" s="581"/>
      <c r="I1962" s="582"/>
      <c r="J1962" s="580"/>
      <c r="K1962" s="578"/>
      <c r="L1962" s="578"/>
      <c r="M1962" s="578"/>
      <c r="N1962" s="578"/>
      <c r="O1962" s="578"/>
      <c r="P1962" s="578"/>
      <c r="Q1962" s="578"/>
      <c r="R1962" s="578"/>
      <c r="S1962" s="578"/>
      <c r="T1962" s="578"/>
      <c r="U1962" s="578"/>
      <c r="V1962" s="578"/>
      <c r="W1962" s="578"/>
      <c r="X1962" s="578"/>
      <c r="Y1962" s="578"/>
      <c r="Z1962" s="578"/>
      <c r="AA1962" s="578"/>
      <c r="AB1962" s="578"/>
      <c r="AC1962" s="578"/>
      <c r="AD1962" s="578"/>
      <c r="AE1962" s="578"/>
      <c r="AF1962" s="578"/>
      <c r="AG1962" s="578"/>
      <c r="AH1962" s="578"/>
      <c r="AI1962" s="578"/>
      <c r="AJ1962" s="578"/>
      <c r="AK1962" s="578"/>
      <c r="AL1962" s="578"/>
      <c r="AM1962" s="578"/>
      <c r="AN1962" s="578"/>
      <c r="AO1962" s="578"/>
      <c r="AP1962" s="578"/>
      <c r="AQ1962" s="578"/>
      <c r="AR1962" s="578"/>
      <c r="AS1962" s="578"/>
      <c r="AT1962" s="578"/>
      <c r="AU1962" s="567"/>
      <c r="AV1962" s="578"/>
      <c r="AW1962" s="578"/>
      <c r="AX1962" s="578"/>
      <c r="AY1962" s="578"/>
      <c r="AZ1962" s="578"/>
      <c r="BA1962" s="578"/>
      <c r="BB1962" s="578"/>
      <c r="BC1962" s="578"/>
      <c r="BD1962" s="578"/>
      <c r="BE1962" s="578"/>
      <c r="BF1962" s="578"/>
      <c r="BG1962" s="578"/>
      <c r="BH1962" s="578"/>
      <c r="BI1962" s="578"/>
      <c r="BJ1962" s="578"/>
      <c r="BK1962" s="578"/>
      <c r="BL1962" s="578"/>
      <c r="BM1962" s="578"/>
      <c r="BN1962" s="578"/>
      <c r="BO1962" s="578"/>
      <c r="BP1962" s="578"/>
      <c r="BQ1962" s="547"/>
      <c r="BR1962" s="578"/>
    </row>
    <row r="1963" spans="1:70" s="812" customFormat="1" ht="25.5" hidden="1">
      <c r="A1963" s="699"/>
      <c r="B1963" s="980">
        <v>15</v>
      </c>
      <c r="C1963" s="1106" t="s">
        <v>648</v>
      </c>
      <c r="D1963" s="699" t="s">
        <v>30</v>
      </c>
      <c r="E1963" s="641" t="s">
        <v>2725</v>
      </c>
      <c r="F1963" s="641"/>
      <c r="G1963" s="642"/>
      <c r="H1963" s="643">
        <f t="shared" ref="H1963:H1971" si="993">J1963</f>
        <v>0</v>
      </c>
      <c r="I1963" s="644">
        <v>0.9</v>
      </c>
      <c r="J1963" s="645">
        <f t="shared" ref="J1963:J1969" si="994">K1963+AA1963+BM1963</f>
        <v>0</v>
      </c>
      <c r="K1963" s="1">
        <f t="shared" ref="K1963:K1971" si="995">L1963+T1963+X1963+Y1963+Z1963</f>
        <v>0</v>
      </c>
      <c r="L1963" s="1">
        <f t="shared" ref="L1963:L1971" si="996">M1963+S1963</f>
        <v>0</v>
      </c>
      <c r="M1963" s="1">
        <f t="shared" ref="M1963:M1971" si="997">N1963+R1963</f>
        <v>0</v>
      </c>
      <c r="N1963" s="1">
        <f t="shared" ref="N1963:N1971" si="998">O1963+P1963+Q1963</f>
        <v>0</v>
      </c>
      <c r="O1963" s="1"/>
      <c r="P1963" s="1"/>
      <c r="Q1963" s="1"/>
      <c r="R1963" s="1"/>
      <c r="S1963" s="1"/>
      <c r="T1963" s="1">
        <f t="shared" ref="T1963:T1971" si="999">U1963+V1963+W1963</f>
        <v>0</v>
      </c>
      <c r="U1963" s="1"/>
      <c r="V1963" s="1"/>
      <c r="W1963" s="1"/>
      <c r="X1963" s="1"/>
      <c r="Y1963" s="1"/>
      <c r="Z1963" s="1"/>
      <c r="AA1963" s="1">
        <f t="shared" ref="AA1963:AA1967" si="1000">SUM(AB1963:AI1963)+AW1963+SUM(AY1963:BC1963)+SUM(BF1963:BL1963)</f>
        <v>0</v>
      </c>
      <c r="AB1963" s="1"/>
      <c r="AC1963" s="1"/>
      <c r="AD1963" s="1"/>
      <c r="AE1963" s="1"/>
      <c r="AF1963" s="1"/>
      <c r="AG1963" s="1"/>
      <c r="AH1963" s="1"/>
      <c r="AI1963" s="1">
        <f t="shared" ref="AI1963:AI1967" si="1001">SUM(AJ1963:AV1963)+AX1963+SUM(BD1963:BE1963)</f>
        <v>0</v>
      </c>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c r="BL1963" s="1"/>
      <c r="BM1963" s="1">
        <f t="shared" ref="BM1963:BM1969" si="1002">SUM(BN1963:BP1963)</f>
        <v>0</v>
      </c>
      <c r="BN1963" s="1"/>
      <c r="BO1963" s="1"/>
      <c r="BP1963" s="1"/>
    </row>
    <row r="1964" spans="1:70" s="812" customFormat="1" ht="25.5" hidden="1">
      <c r="A1964" s="737">
        <v>1.89</v>
      </c>
      <c r="B1964" s="980" t="s">
        <v>114</v>
      </c>
      <c r="C1964" s="722" t="s">
        <v>649</v>
      </c>
      <c r="D1964" s="734" t="s">
        <v>30</v>
      </c>
      <c r="E1964" s="641" t="s">
        <v>2725</v>
      </c>
      <c r="F1964" s="740"/>
      <c r="G1964" s="741"/>
      <c r="H1964" s="643">
        <f t="shared" si="993"/>
        <v>1.89</v>
      </c>
      <c r="I1964" s="644"/>
      <c r="J1964" s="645">
        <f t="shared" si="994"/>
        <v>1.89</v>
      </c>
      <c r="K1964" s="1">
        <f t="shared" si="995"/>
        <v>1.72</v>
      </c>
      <c r="L1964" s="1">
        <f t="shared" si="996"/>
        <v>1.72</v>
      </c>
      <c r="M1964" s="1">
        <f t="shared" si="997"/>
        <v>1.72</v>
      </c>
      <c r="N1964" s="1">
        <f t="shared" si="998"/>
        <v>1.72</v>
      </c>
      <c r="O1964" s="1"/>
      <c r="P1964" s="1">
        <v>1.72</v>
      </c>
      <c r="Q1964" s="1"/>
      <c r="R1964" s="1"/>
      <c r="S1964" s="1"/>
      <c r="T1964" s="1">
        <f t="shared" si="999"/>
        <v>0</v>
      </c>
      <c r="U1964" s="1"/>
      <c r="V1964" s="1"/>
      <c r="W1964" s="1"/>
      <c r="X1964" s="1"/>
      <c r="Y1964" s="1"/>
      <c r="Z1964" s="1"/>
      <c r="AA1964" s="1">
        <f t="shared" si="1000"/>
        <v>0.17</v>
      </c>
      <c r="AB1964" s="1"/>
      <c r="AC1964" s="1"/>
      <c r="AD1964" s="1"/>
      <c r="AE1964" s="1"/>
      <c r="AF1964" s="1"/>
      <c r="AG1964" s="1"/>
      <c r="AH1964" s="1"/>
      <c r="AI1964" s="1">
        <f t="shared" si="1001"/>
        <v>0.17</v>
      </c>
      <c r="AJ1964" s="1">
        <v>0.03</v>
      </c>
      <c r="AK1964" s="1"/>
      <c r="AL1964" s="1"/>
      <c r="AM1964" s="1"/>
      <c r="AN1964" s="1"/>
      <c r="AO1964" s="1"/>
      <c r="AP1964" s="1"/>
      <c r="AQ1964" s="1"/>
      <c r="AR1964" s="1"/>
      <c r="AS1964" s="1"/>
      <c r="AT1964" s="1"/>
      <c r="AU1964" s="1"/>
      <c r="AV1964" s="1"/>
      <c r="AW1964" s="1"/>
      <c r="AX1964" s="1"/>
      <c r="AY1964" s="1"/>
      <c r="AZ1964" s="1"/>
      <c r="BA1964" s="1"/>
      <c r="BB1964" s="1"/>
      <c r="BC1964" s="1"/>
      <c r="BD1964" s="1"/>
      <c r="BE1964" s="1">
        <v>0.14000000000000001</v>
      </c>
      <c r="BF1964" s="1"/>
      <c r="BG1964" s="1"/>
      <c r="BH1964" s="1"/>
      <c r="BI1964" s="1"/>
      <c r="BJ1964" s="1"/>
      <c r="BK1964" s="1"/>
      <c r="BL1964" s="1"/>
      <c r="BM1964" s="1">
        <f t="shared" si="1002"/>
        <v>0</v>
      </c>
      <c r="BN1964" s="1"/>
      <c r="BO1964" s="1"/>
      <c r="BP1964" s="1"/>
    </row>
    <row r="1965" spans="1:70" s="812" customFormat="1" ht="25.5" hidden="1">
      <c r="A1965" s="731">
        <v>1.1399999999999999</v>
      </c>
      <c r="B1965" s="980" t="s">
        <v>114</v>
      </c>
      <c r="C1965" s="722" t="s">
        <v>650</v>
      </c>
      <c r="D1965" s="1" t="s">
        <v>30</v>
      </c>
      <c r="E1965" s="641" t="s">
        <v>2725</v>
      </c>
      <c r="F1965" s="1"/>
      <c r="G1965" s="645"/>
      <c r="H1965" s="643">
        <f t="shared" si="993"/>
        <v>1.1400000000000001</v>
      </c>
      <c r="I1965" s="644"/>
      <c r="J1965" s="645">
        <f t="shared" si="994"/>
        <v>1.1400000000000001</v>
      </c>
      <c r="K1965" s="1">
        <f t="shared" si="995"/>
        <v>0.93</v>
      </c>
      <c r="L1965" s="1">
        <f t="shared" si="996"/>
        <v>0.93</v>
      </c>
      <c r="M1965" s="1">
        <f t="shared" si="997"/>
        <v>0.93</v>
      </c>
      <c r="N1965" s="1">
        <f t="shared" si="998"/>
        <v>0.93</v>
      </c>
      <c r="O1965" s="1"/>
      <c r="P1965" s="1">
        <v>0.93</v>
      </c>
      <c r="Q1965" s="1"/>
      <c r="R1965" s="1"/>
      <c r="S1965" s="1"/>
      <c r="T1965" s="1">
        <f t="shared" si="999"/>
        <v>0</v>
      </c>
      <c r="U1965" s="1"/>
      <c r="V1965" s="1"/>
      <c r="W1965" s="1"/>
      <c r="X1965" s="1"/>
      <c r="Y1965" s="1"/>
      <c r="Z1965" s="1"/>
      <c r="AA1965" s="1">
        <f t="shared" si="1000"/>
        <v>0.19</v>
      </c>
      <c r="AB1965" s="1"/>
      <c r="AC1965" s="1"/>
      <c r="AD1965" s="1"/>
      <c r="AE1965" s="1"/>
      <c r="AF1965" s="1"/>
      <c r="AG1965" s="1"/>
      <c r="AH1965" s="1"/>
      <c r="AI1965" s="1">
        <f t="shared" si="1001"/>
        <v>9.9999999999999992E-2</v>
      </c>
      <c r="AJ1965" s="1">
        <v>0.09</v>
      </c>
      <c r="AK1965" s="1"/>
      <c r="AL1965" s="1"/>
      <c r="AM1965" s="1"/>
      <c r="AN1965" s="1"/>
      <c r="AO1965" s="1"/>
      <c r="AP1965" s="1"/>
      <c r="AQ1965" s="1"/>
      <c r="AR1965" s="1"/>
      <c r="AS1965" s="1"/>
      <c r="AT1965" s="1"/>
      <c r="AU1965" s="1"/>
      <c r="AV1965" s="1"/>
      <c r="AW1965" s="1"/>
      <c r="AX1965" s="1"/>
      <c r="AY1965" s="1"/>
      <c r="AZ1965" s="1">
        <v>0.09</v>
      </c>
      <c r="BA1965" s="1"/>
      <c r="BB1965" s="1"/>
      <c r="BC1965" s="1"/>
      <c r="BD1965" s="1"/>
      <c r="BE1965" s="1">
        <v>0.01</v>
      </c>
      <c r="BF1965" s="1"/>
      <c r="BG1965" s="1"/>
      <c r="BH1965" s="1"/>
      <c r="BI1965" s="1"/>
      <c r="BJ1965" s="1"/>
      <c r="BK1965" s="1"/>
      <c r="BL1965" s="1"/>
      <c r="BM1965" s="1">
        <f t="shared" si="1002"/>
        <v>0.02</v>
      </c>
      <c r="BN1965" s="1">
        <v>0.02</v>
      </c>
      <c r="BO1965" s="1"/>
      <c r="BP1965" s="1"/>
    </row>
    <row r="1966" spans="1:70" s="812" customFormat="1" ht="26.25" hidden="1">
      <c r="A1966" s="706"/>
      <c r="B1966" s="980" t="s">
        <v>114</v>
      </c>
      <c r="C1966" s="722" t="s">
        <v>651</v>
      </c>
      <c r="D1966" s="1" t="s">
        <v>30</v>
      </c>
      <c r="E1966" s="641" t="s">
        <v>2725</v>
      </c>
      <c r="F1966" s="774"/>
      <c r="G1966" s="705"/>
      <c r="H1966" s="643">
        <f t="shared" si="993"/>
        <v>0.62</v>
      </c>
      <c r="I1966" s="644"/>
      <c r="J1966" s="645">
        <f t="shared" si="994"/>
        <v>0.62</v>
      </c>
      <c r="K1966" s="1">
        <f t="shared" si="995"/>
        <v>0.62</v>
      </c>
      <c r="L1966" s="1">
        <f t="shared" si="996"/>
        <v>0.62</v>
      </c>
      <c r="M1966" s="1">
        <f t="shared" si="997"/>
        <v>0.62</v>
      </c>
      <c r="N1966" s="1">
        <f t="shared" si="998"/>
        <v>0.62</v>
      </c>
      <c r="O1966" s="1"/>
      <c r="P1966" s="1">
        <v>0.62</v>
      </c>
      <c r="Q1966" s="1"/>
      <c r="R1966" s="1"/>
      <c r="S1966" s="1"/>
      <c r="T1966" s="1">
        <f t="shared" si="999"/>
        <v>0</v>
      </c>
      <c r="U1966" s="1"/>
      <c r="V1966" s="1"/>
      <c r="W1966" s="1"/>
      <c r="X1966" s="1"/>
      <c r="Y1966" s="1"/>
      <c r="Z1966" s="1"/>
      <c r="AA1966" s="1">
        <f t="shared" si="1000"/>
        <v>0</v>
      </c>
      <c r="AB1966" s="1"/>
      <c r="AC1966" s="1"/>
      <c r="AD1966" s="1"/>
      <c r="AE1966" s="1"/>
      <c r="AF1966" s="1"/>
      <c r="AG1966" s="1"/>
      <c r="AH1966" s="1"/>
      <c r="AI1966" s="1">
        <f t="shared" si="1001"/>
        <v>0</v>
      </c>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c r="BL1966" s="1"/>
      <c r="BM1966" s="1">
        <f t="shared" si="1002"/>
        <v>0</v>
      </c>
      <c r="BN1966" s="1"/>
      <c r="BO1966" s="1"/>
      <c r="BP1966" s="1"/>
    </row>
    <row r="1967" spans="1:70" s="812" customFormat="1" ht="30" hidden="1">
      <c r="A1967" s="706"/>
      <c r="B1967" s="980" t="s">
        <v>114</v>
      </c>
      <c r="C1967" s="639" t="s">
        <v>652</v>
      </c>
      <c r="D1967" s="640" t="s">
        <v>30</v>
      </c>
      <c r="E1967" s="641" t="s">
        <v>2725</v>
      </c>
      <c r="F1967" s="774"/>
      <c r="G1967" s="705"/>
      <c r="H1967" s="643">
        <f t="shared" si="993"/>
        <v>1.51</v>
      </c>
      <c r="I1967" s="644"/>
      <c r="J1967" s="645">
        <f t="shared" si="994"/>
        <v>1.51</v>
      </c>
      <c r="K1967" s="1">
        <f t="shared" si="995"/>
        <v>1.28</v>
      </c>
      <c r="L1967" s="1">
        <f t="shared" si="996"/>
        <v>1.28</v>
      </c>
      <c r="M1967" s="1">
        <f t="shared" si="997"/>
        <v>1.28</v>
      </c>
      <c r="N1967" s="1">
        <f t="shared" si="998"/>
        <v>1.28</v>
      </c>
      <c r="O1967" s="1">
        <v>1.28</v>
      </c>
      <c r="P1967" s="1"/>
      <c r="Q1967" s="1"/>
      <c r="R1967" s="1"/>
      <c r="S1967" s="1"/>
      <c r="T1967" s="1">
        <f t="shared" si="999"/>
        <v>0</v>
      </c>
      <c r="U1967" s="1"/>
      <c r="V1967" s="1"/>
      <c r="W1967" s="1"/>
      <c r="X1967" s="1"/>
      <c r="Y1967" s="1"/>
      <c r="Z1967" s="1"/>
      <c r="AA1967" s="1">
        <f t="shared" si="1000"/>
        <v>0.23</v>
      </c>
      <c r="AB1967" s="1"/>
      <c r="AC1967" s="1"/>
      <c r="AD1967" s="1"/>
      <c r="AE1967" s="1"/>
      <c r="AF1967" s="1"/>
      <c r="AG1967" s="1"/>
      <c r="AH1967" s="1"/>
      <c r="AI1967" s="1">
        <f t="shared" si="1001"/>
        <v>0.23</v>
      </c>
      <c r="AJ1967" s="1">
        <v>0.23</v>
      </c>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c r="BL1967" s="1"/>
      <c r="BM1967" s="1">
        <f t="shared" si="1002"/>
        <v>0</v>
      </c>
      <c r="BN1967" s="1"/>
      <c r="BO1967" s="1"/>
      <c r="BP1967" s="1"/>
    </row>
    <row r="1968" spans="1:70" s="1066" customFormat="1" hidden="1">
      <c r="A1968" s="638"/>
      <c r="B1968" s="640">
        <v>19</v>
      </c>
      <c r="C1968" s="705" t="s">
        <v>653</v>
      </c>
      <c r="D1968" s="699" t="s">
        <v>30</v>
      </c>
      <c r="E1968" s="640" t="s">
        <v>203</v>
      </c>
      <c r="F1968" s="1597"/>
      <c r="G1968" s="651"/>
      <c r="H1968" s="643">
        <f t="shared" si="993"/>
        <v>0.21</v>
      </c>
      <c r="I1968" s="644"/>
      <c r="J1968" s="645">
        <f t="shared" si="994"/>
        <v>0.21</v>
      </c>
      <c r="K1968" s="1">
        <f t="shared" si="995"/>
        <v>0</v>
      </c>
      <c r="L1968" s="1">
        <f t="shared" si="996"/>
        <v>0</v>
      </c>
      <c r="M1968" s="1">
        <f t="shared" si="997"/>
        <v>0</v>
      </c>
      <c r="N1968" s="1">
        <f t="shared" si="998"/>
        <v>0</v>
      </c>
      <c r="O1968" s="1"/>
      <c r="P1968" s="1"/>
      <c r="Q1968" s="1"/>
      <c r="R1968" s="1"/>
      <c r="S1968" s="1"/>
      <c r="T1968" s="1">
        <f t="shared" si="999"/>
        <v>0</v>
      </c>
      <c r="U1968" s="1"/>
      <c r="V1968" s="1"/>
      <c r="W1968" s="1"/>
      <c r="X1968" s="1"/>
      <c r="Y1968" s="1"/>
      <c r="Z1968" s="1"/>
      <c r="AA1968" s="1">
        <f t="shared" ref="AA1968:AA1969" si="1003">SUM(AB1968:AI1968)+AW1968+SUM(AY1968:BC1968)+SUM(BF1968:BL1968)</f>
        <v>0.21</v>
      </c>
      <c r="AB1968" s="1"/>
      <c r="AC1968" s="1"/>
      <c r="AD1968" s="1"/>
      <c r="AE1968" s="1"/>
      <c r="AF1968" s="1"/>
      <c r="AG1968" s="1">
        <v>0.21</v>
      </c>
      <c r="AH1968" s="1"/>
      <c r="AI1968" s="1">
        <f t="shared" ref="AI1968:AI1969" si="1004">SUM(AJ1968:AV1968)+AX1968+SUM(BD1968:BE1968)</f>
        <v>0</v>
      </c>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c r="BL1968" s="1"/>
      <c r="BM1968" s="1">
        <f t="shared" si="1002"/>
        <v>0</v>
      </c>
      <c r="BN1968" s="1"/>
      <c r="BO1968" s="1"/>
      <c r="BP1968" s="1"/>
    </row>
    <row r="1969" spans="1:70" s="1066" customFormat="1" hidden="1">
      <c r="A1969" s="638"/>
      <c r="B1969" s="640">
        <v>20</v>
      </c>
      <c r="C1969" s="705" t="s">
        <v>654</v>
      </c>
      <c r="D1969" s="699" t="s">
        <v>30</v>
      </c>
      <c r="E1969" s="640" t="s">
        <v>203</v>
      </c>
      <c r="F1969" s="1598"/>
      <c r="G1969" s="651"/>
      <c r="H1969" s="643">
        <f t="shared" si="993"/>
        <v>0.09</v>
      </c>
      <c r="I1969" s="644"/>
      <c r="J1969" s="645">
        <f t="shared" si="994"/>
        <v>0.09</v>
      </c>
      <c r="K1969" s="1">
        <f t="shared" si="995"/>
        <v>0</v>
      </c>
      <c r="L1969" s="1">
        <f t="shared" si="996"/>
        <v>0</v>
      </c>
      <c r="M1969" s="1">
        <f t="shared" si="997"/>
        <v>0</v>
      </c>
      <c r="N1969" s="1">
        <f t="shared" si="998"/>
        <v>0</v>
      </c>
      <c r="O1969" s="1"/>
      <c r="P1969" s="1"/>
      <c r="Q1969" s="1"/>
      <c r="R1969" s="1"/>
      <c r="S1969" s="1"/>
      <c r="T1969" s="1">
        <f t="shared" si="999"/>
        <v>0</v>
      </c>
      <c r="U1969" s="1"/>
      <c r="V1969" s="1"/>
      <c r="W1969" s="1"/>
      <c r="X1969" s="1"/>
      <c r="Y1969" s="1"/>
      <c r="Z1969" s="1"/>
      <c r="AA1969" s="1">
        <f t="shared" si="1003"/>
        <v>0.09</v>
      </c>
      <c r="AB1969" s="1"/>
      <c r="AC1969" s="1"/>
      <c r="AD1969" s="1"/>
      <c r="AE1969" s="1"/>
      <c r="AF1969" s="1"/>
      <c r="AG1969" s="1"/>
      <c r="AH1969" s="1"/>
      <c r="AI1969" s="1">
        <f t="shared" si="1004"/>
        <v>0</v>
      </c>
      <c r="AJ1969" s="1"/>
      <c r="AK1969" s="1"/>
      <c r="AL1969" s="1"/>
      <c r="AM1969" s="1"/>
      <c r="AN1969" s="1"/>
      <c r="AO1969" s="1"/>
      <c r="AP1969" s="1"/>
      <c r="AQ1969" s="1"/>
      <c r="AR1969" s="1"/>
      <c r="AS1969" s="1"/>
      <c r="AT1969" s="1"/>
      <c r="AU1969" s="1"/>
      <c r="AV1969" s="1"/>
      <c r="AW1969" s="1"/>
      <c r="AX1969" s="1"/>
      <c r="AY1969" s="1"/>
      <c r="AZ1969" s="1">
        <v>0.09</v>
      </c>
      <c r="BA1969" s="1"/>
      <c r="BB1969" s="1"/>
      <c r="BC1969" s="1"/>
      <c r="BD1969" s="1"/>
      <c r="BE1969" s="1"/>
      <c r="BF1969" s="1"/>
      <c r="BG1969" s="1"/>
      <c r="BH1969" s="1"/>
      <c r="BI1969" s="1"/>
      <c r="BJ1969" s="1"/>
      <c r="BK1969" s="1"/>
      <c r="BL1969" s="1"/>
      <c r="BM1969" s="1">
        <f t="shared" si="1002"/>
        <v>0</v>
      </c>
      <c r="BN1969" s="1"/>
      <c r="BO1969" s="1"/>
      <c r="BP1969" s="1"/>
    </row>
    <row r="1970" spans="1:70" s="773" customFormat="1" hidden="1">
      <c r="A1970" s="855"/>
      <c r="B1970" s="1065">
        <v>2</v>
      </c>
      <c r="C1970" s="1396" t="s">
        <v>655</v>
      </c>
      <c r="D1970" s="1042" t="s">
        <v>30</v>
      </c>
      <c r="E1970" s="859" t="s">
        <v>489</v>
      </c>
      <c r="F1970" s="1042"/>
      <c r="G1970" s="1043"/>
      <c r="H1970" s="608">
        <f t="shared" si="993"/>
        <v>0.52</v>
      </c>
      <c r="I1970" s="609"/>
      <c r="J1970" s="610">
        <f>K1970+AA1970+BM1970</f>
        <v>0.52</v>
      </c>
      <c r="K1970" s="611">
        <f t="shared" si="995"/>
        <v>0</v>
      </c>
      <c r="L1970" s="611">
        <f t="shared" si="996"/>
        <v>0</v>
      </c>
      <c r="M1970" s="611">
        <f t="shared" si="997"/>
        <v>0</v>
      </c>
      <c r="N1970" s="611">
        <f t="shared" si="998"/>
        <v>0</v>
      </c>
      <c r="O1970" s="611"/>
      <c r="P1970" s="611"/>
      <c r="Q1970" s="611"/>
      <c r="R1970" s="611"/>
      <c r="S1970" s="611"/>
      <c r="T1970" s="611">
        <f t="shared" si="999"/>
        <v>0</v>
      </c>
      <c r="U1970" s="611"/>
      <c r="V1970" s="611"/>
      <c r="W1970" s="611"/>
      <c r="X1970" s="611"/>
      <c r="Y1970" s="611"/>
      <c r="Z1970" s="611"/>
      <c r="AA1970" s="611">
        <f xml:space="preserve"> SUM(AB1970:AI1970)+SUM(AV1970:BL1970)</f>
        <v>0.52</v>
      </c>
      <c r="AB1970" s="611"/>
      <c r="AC1970" s="611"/>
      <c r="AD1970" s="611"/>
      <c r="AE1970" s="611"/>
      <c r="AF1970" s="611"/>
      <c r="AG1970" s="611"/>
      <c r="AH1970" s="611"/>
      <c r="AI1970" s="611">
        <f t="shared" ref="AI1970" si="1005">SUM(AJ1970:AV1970)+AX1970+SUM(BD1970:BE1970)</f>
        <v>0</v>
      </c>
      <c r="AJ1970" s="611"/>
      <c r="AK1970" s="611"/>
      <c r="AL1970" s="611"/>
      <c r="AM1970" s="611"/>
      <c r="AN1970" s="611"/>
      <c r="AO1970" s="611"/>
      <c r="AP1970" s="611"/>
      <c r="AQ1970" s="611"/>
      <c r="AR1970" s="611"/>
      <c r="AS1970" s="611"/>
      <c r="AT1970" s="611"/>
      <c r="AU1970" s="611"/>
      <c r="AV1970" s="611"/>
      <c r="AW1970" s="611"/>
      <c r="AX1970" s="611"/>
      <c r="AY1970" s="611"/>
      <c r="AZ1970" s="611"/>
      <c r="BA1970" s="611">
        <v>0.52</v>
      </c>
      <c r="BB1970" s="611"/>
      <c r="BC1970" s="611"/>
      <c r="BD1970" s="611"/>
      <c r="BE1970" s="827"/>
      <c r="BF1970" s="611"/>
      <c r="BG1970" s="611"/>
      <c r="BH1970" s="611"/>
      <c r="BI1970" s="611"/>
      <c r="BJ1970" s="611"/>
      <c r="BK1970" s="611"/>
      <c r="BL1970" s="611"/>
      <c r="BM1970" s="611">
        <f t="shared" ref="BM1970:BM1971" si="1006">SUM(BN1970:BP1970)</f>
        <v>0</v>
      </c>
      <c r="BN1970" s="611"/>
      <c r="BO1970" s="611"/>
      <c r="BP1970" s="611"/>
    </row>
    <row r="1971" spans="1:70" s="773" customFormat="1" hidden="1">
      <c r="A1971" s="706"/>
      <c r="B1971" s="719">
        <v>20</v>
      </c>
      <c r="C1971" s="719" t="s">
        <v>656</v>
      </c>
      <c r="D1971" s="699" t="s">
        <v>30</v>
      </c>
      <c r="E1971" s="700" t="s">
        <v>75</v>
      </c>
      <c r="F1971" s="787" t="s">
        <v>2754</v>
      </c>
      <c r="G1971" s="651"/>
      <c r="H1971" s="643">
        <f t="shared" si="993"/>
        <v>0.72</v>
      </c>
      <c r="I1971" s="644"/>
      <c r="J1971" s="645">
        <f>K1971+AA1971+BM1971</f>
        <v>0.72</v>
      </c>
      <c r="K1971" s="1">
        <f t="shared" si="995"/>
        <v>0.72</v>
      </c>
      <c r="L1971" s="1">
        <f t="shared" si="996"/>
        <v>0.72</v>
      </c>
      <c r="M1971" s="1">
        <f t="shared" si="997"/>
        <v>0.72</v>
      </c>
      <c r="N1971" s="1">
        <f t="shared" si="998"/>
        <v>0.12</v>
      </c>
      <c r="O1971" s="1">
        <v>0.12</v>
      </c>
      <c r="P1971" s="1"/>
      <c r="Q1971" s="1"/>
      <c r="R1971" s="1">
        <v>0.6</v>
      </c>
      <c r="S1971" s="1"/>
      <c r="T1971" s="1">
        <f t="shared" si="999"/>
        <v>0</v>
      </c>
      <c r="U1971" s="1"/>
      <c r="V1971" s="1"/>
      <c r="W1971" s="1"/>
      <c r="X1971" s="1"/>
      <c r="Y1971" s="1"/>
      <c r="Z1971" s="1"/>
      <c r="AA1971" s="1">
        <f t="shared" ref="AA1971" si="1007">SUM(AB1971:AI1971)+AW1971+SUM(AY1971:BC1971)+SUM(BF1971:BL1971)</f>
        <v>0</v>
      </c>
      <c r="AB1971" s="1"/>
      <c r="AC1971" s="1"/>
      <c r="AD1971" s="1"/>
      <c r="AE1971" s="1"/>
      <c r="AF1971" s="1"/>
      <c r="AG1971" s="1"/>
      <c r="AH1971" s="1"/>
      <c r="AI1971" s="1">
        <f t="shared" ref="AI1971" si="1008">SUM(AJ1971:AV1971)+AX1971+SUM(BD1971:BE1971)</f>
        <v>0</v>
      </c>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c r="BL1971" s="1"/>
      <c r="BM1971" s="1">
        <f t="shared" si="1006"/>
        <v>0</v>
      </c>
      <c r="BN1971" s="1"/>
      <c r="BO1971" s="1"/>
      <c r="BP1971" s="1"/>
    </row>
    <row r="1972" spans="1:70" s="575" customFormat="1" hidden="1">
      <c r="B1972" s="576"/>
      <c r="C1972" s="849"/>
      <c r="D1972" s="578"/>
      <c r="E1972" s="579"/>
      <c r="F1972" s="578"/>
      <c r="G1972" s="580"/>
      <c r="H1972" s="581"/>
      <c r="I1972" s="582"/>
      <c r="J1972" s="580"/>
      <c r="K1972" s="578"/>
      <c r="L1972" s="578"/>
      <c r="M1972" s="578"/>
      <c r="N1972" s="578"/>
      <c r="O1972" s="578"/>
      <c r="P1972" s="578"/>
      <c r="Q1972" s="578"/>
      <c r="R1972" s="578"/>
      <c r="S1972" s="578"/>
      <c r="T1972" s="578"/>
      <c r="U1972" s="578"/>
      <c r="V1972" s="578"/>
      <c r="W1972" s="578"/>
      <c r="X1972" s="578"/>
      <c r="Y1972" s="578"/>
      <c r="Z1972" s="578"/>
      <c r="AA1972" s="578"/>
      <c r="AB1972" s="578"/>
      <c r="AC1972" s="578"/>
      <c r="AD1972" s="578"/>
      <c r="AE1972" s="578"/>
      <c r="AF1972" s="578"/>
      <c r="AG1972" s="578"/>
      <c r="AH1972" s="578"/>
      <c r="AI1972" s="578"/>
      <c r="AJ1972" s="578"/>
      <c r="AK1972" s="578"/>
      <c r="AL1972" s="578"/>
      <c r="AM1972" s="578"/>
      <c r="AN1972" s="578"/>
      <c r="AO1972" s="578"/>
      <c r="AP1972" s="578"/>
      <c r="AQ1972" s="578"/>
      <c r="AR1972" s="578"/>
      <c r="AS1972" s="578"/>
      <c r="AT1972" s="578"/>
      <c r="AU1972" s="567"/>
      <c r="AV1972" s="578"/>
      <c r="AW1972" s="578"/>
      <c r="AX1972" s="578"/>
      <c r="AY1972" s="578"/>
      <c r="AZ1972" s="578"/>
      <c r="BA1972" s="578"/>
      <c r="BB1972" s="578"/>
      <c r="BC1972" s="578"/>
      <c r="BD1972" s="578"/>
      <c r="BE1972" s="578"/>
      <c r="BF1972" s="578"/>
      <c r="BG1972" s="578"/>
      <c r="BH1972" s="578"/>
      <c r="BI1972" s="578"/>
      <c r="BJ1972" s="578"/>
      <c r="BK1972" s="578"/>
      <c r="BL1972" s="578"/>
      <c r="BM1972" s="578"/>
      <c r="BN1972" s="578"/>
      <c r="BO1972" s="578"/>
      <c r="BP1972" s="578"/>
      <c r="BQ1972" s="547"/>
      <c r="BR1972" s="578"/>
    </row>
    <row r="1973" spans="1:70" s="575" customFormat="1" hidden="1">
      <c r="B1973" s="576"/>
      <c r="C1973" s="849"/>
      <c r="D1973" s="578"/>
      <c r="E1973" s="579"/>
      <c r="F1973" s="578"/>
      <c r="G1973" s="580"/>
      <c r="H1973" s="581"/>
      <c r="I1973" s="582"/>
      <c r="J1973" s="580"/>
      <c r="K1973" s="578"/>
      <c r="L1973" s="578"/>
      <c r="M1973" s="578"/>
      <c r="N1973" s="578"/>
      <c r="O1973" s="578"/>
      <c r="P1973" s="578"/>
      <c r="Q1973" s="578"/>
      <c r="R1973" s="578"/>
      <c r="S1973" s="578"/>
      <c r="T1973" s="578"/>
      <c r="U1973" s="578"/>
      <c r="V1973" s="578"/>
      <c r="W1973" s="578"/>
      <c r="X1973" s="578"/>
      <c r="Y1973" s="578"/>
      <c r="Z1973" s="578"/>
      <c r="AA1973" s="578"/>
      <c r="AB1973" s="578"/>
      <c r="AC1973" s="578"/>
      <c r="AD1973" s="578"/>
      <c r="AE1973" s="578"/>
      <c r="AF1973" s="578"/>
      <c r="AG1973" s="578"/>
      <c r="AH1973" s="578"/>
      <c r="AI1973" s="578"/>
      <c r="AJ1973" s="578"/>
      <c r="AK1973" s="578"/>
      <c r="AL1973" s="578"/>
      <c r="AM1973" s="578"/>
      <c r="AN1973" s="578"/>
      <c r="AO1973" s="578"/>
      <c r="AP1973" s="578"/>
      <c r="AQ1973" s="578"/>
      <c r="AR1973" s="578"/>
      <c r="AS1973" s="578"/>
      <c r="AT1973" s="578"/>
      <c r="AU1973" s="567"/>
      <c r="AV1973" s="578"/>
      <c r="AW1973" s="578"/>
      <c r="AX1973" s="578"/>
      <c r="AY1973" s="578"/>
      <c r="AZ1973" s="578"/>
      <c r="BA1973" s="578"/>
      <c r="BB1973" s="578"/>
      <c r="BC1973" s="578"/>
      <c r="BD1973" s="578"/>
      <c r="BE1973" s="578"/>
      <c r="BF1973" s="578"/>
      <c r="BG1973" s="578"/>
      <c r="BH1973" s="578"/>
      <c r="BI1973" s="578"/>
      <c r="BJ1973" s="578"/>
      <c r="BK1973" s="578"/>
      <c r="BL1973" s="578"/>
      <c r="BM1973" s="578"/>
      <c r="BN1973" s="578"/>
      <c r="BO1973" s="578"/>
      <c r="BP1973" s="578"/>
      <c r="BQ1973" s="547"/>
      <c r="BR1973" s="578"/>
    </row>
    <row r="1974" spans="1:70" s="812" customFormat="1" hidden="1">
      <c r="A1974" s="860"/>
      <c r="B1974" s="861">
        <v>26</v>
      </c>
      <c r="C1974" s="1120" t="s">
        <v>657</v>
      </c>
      <c r="D1974" s="863" t="s">
        <v>30</v>
      </c>
      <c r="E1974" s="863" t="s">
        <v>100</v>
      </c>
      <c r="F1974" s="863"/>
      <c r="G1974" s="864"/>
      <c r="H1974" s="643">
        <f t="shared" ref="H1974:H1976" si="1009">J1974</f>
        <v>6.66</v>
      </c>
      <c r="I1974" s="644"/>
      <c r="J1974" s="645">
        <f>K1974+AA1974+BM1974</f>
        <v>6.66</v>
      </c>
      <c r="K1974" s="1">
        <f t="shared" ref="K1974:K1976" si="1010">L1974+T1974+X1974+Y1974+Z1974</f>
        <v>6.2</v>
      </c>
      <c r="L1974" s="1">
        <f t="shared" ref="L1974:L1976" si="1011">M1974+S1974</f>
        <v>5.97</v>
      </c>
      <c r="M1974" s="1">
        <f t="shared" ref="M1974:M1976" si="1012">N1974+R1974</f>
        <v>5.97</v>
      </c>
      <c r="N1974" s="1">
        <f t="shared" ref="N1974:N1976" si="1013">O1974+P1974+Q1974</f>
        <v>5.97</v>
      </c>
      <c r="O1974" s="1">
        <v>5.97</v>
      </c>
      <c r="P1974" s="1"/>
      <c r="Q1974" s="1"/>
      <c r="R1974" s="1"/>
      <c r="S1974" s="1"/>
      <c r="T1974" s="1">
        <f t="shared" ref="T1974:T1978" si="1014">U1974+V1974+W1974</f>
        <v>0</v>
      </c>
      <c r="U1974" s="1"/>
      <c r="V1974" s="1"/>
      <c r="W1974" s="1"/>
      <c r="X1974" s="1"/>
      <c r="Y1974" s="1">
        <v>0.23</v>
      </c>
      <c r="Z1974" s="1"/>
      <c r="AA1974" s="1">
        <f xml:space="preserve"> SUM(AB1974:AI1974)+SUM(AV1974:BL1974)</f>
        <v>0.46</v>
      </c>
      <c r="AB1974" s="1"/>
      <c r="AC1974" s="1"/>
      <c r="AD1974" s="1"/>
      <c r="AE1974" s="1"/>
      <c r="AF1974" s="1"/>
      <c r="AG1974" s="1"/>
      <c r="AH1974" s="1"/>
      <c r="AI1974" s="1">
        <f t="shared" ref="AI1974" si="1015">SUM(AJ1974:AV1974)+AX1974+SUM(BD1974:BE1974)</f>
        <v>0.41000000000000003</v>
      </c>
      <c r="AJ1974" s="1">
        <v>0.34</v>
      </c>
      <c r="AK1974" s="1">
        <v>7.0000000000000007E-2</v>
      </c>
      <c r="AL1974" s="1"/>
      <c r="AM1974" s="1"/>
      <c r="AN1974" s="1"/>
      <c r="AO1974" s="1"/>
      <c r="AP1974" s="1"/>
      <c r="AQ1974" s="1"/>
      <c r="AR1974" s="1"/>
      <c r="AS1974" s="1"/>
      <c r="AT1974" s="1"/>
      <c r="AU1974" s="1"/>
      <c r="AV1974" s="1"/>
      <c r="AW1974" s="1"/>
      <c r="AX1974" s="1"/>
      <c r="AY1974" s="1">
        <v>0.05</v>
      </c>
      <c r="AZ1974" s="1"/>
      <c r="BA1974" s="1"/>
      <c r="BB1974" s="1"/>
      <c r="BC1974" s="1"/>
      <c r="BD1974" s="1"/>
      <c r="BE1974" s="1"/>
      <c r="BF1974" s="1"/>
      <c r="BG1974" s="1"/>
      <c r="BH1974" s="1"/>
      <c r="BI1974" s="1"/>
      <c r="BJ1974" s="1"/>
      <c r="BK1974" s="1"/>
      <c r="BL1974" s="1"/>
      <c r="BM1974" s="1">
        <f t="shared" ref="BM1974:BM1978" si="1016">SUM(BN1974:BP1974)</f>
        <v>0</v>
      </c>
      <c r="BN1974" s="1"/>
      <c r="BO1974" s="1"/>
      <c r="BP1974" s="1"/>
    </row>
    <row r="1975" spans="1:70" s="812" customFormat="1" hidden="1">
      <c r="A1975" s="860"/>
      <c r="B1975" s="980" t="s">
        <v>114</v>
      </c>
      <c r="C1975" s="982" t="s">
        <v>658</v>
      </c>
      <c r="D1975" s="863" t="s">
        <v>30</v>
      </c>
      <c r="E1975" s="863" t="s">
        <v>100</v>
      </c>
      <c r="F1975" s="863"/>
      <c r="G1975" s="864"/>
      <c r="H1975" s="643">
        <f t="shared" si="1009"/>
        <v>6.34</v>
      </c>
      <c r="I1975" s="644"/>
      <c r="J1975" s="645">
        <f t="shared" ref="J1975:J1978" si="1017">K1975+AA1975+BM1975</f>
        <v>6.34</v>
      </c>
      <c r="K1975" s="1">
        <f t="shared" si="1010"/>
        <v>6.01</v>
      </c>
      <c r="L1975" s="1">
        <f t="shared" si="1011"/>
        <v>6.01</v>
      </c>
      <c r="M1975" s="1">
        <f t="shared" si="1012"/>
        <v>6.01</v>
      </c>
      <c r="N1975" s="1">
        <f t="shared" si="1013"/>
        <v>6.01</v>
      </c>
      <c r="O1975" s="1">
        <v>6.01</v>
      </c>
      <c r="P1975" s="1"/>
      <c r="Q1975" s="1"/>
      <c r="R1975" s="1"/>
      <c r="S1975" s="1"/>
      <c r="T1975" s="1">
        <f t="shared" si="1014"/>
        <v>0</v>
      </c>
      <c r="U1975" s="1"/>
      <c r="V1975" s="1"/>
      <c r="W1975" s="1"/>
      <c r="X1975" s="1"/>
      <c r="Y1975" s="1"/>
      <c r="Z1975" s="1"/>
      <c r="AA1975" s="1">
        <f t="shared" ref="AA1975:AA1977" si="1018">SUM(AB1975:AI1975)+AW1975+SUM(AY1975:BC1975)+SUM(BF1975:BL1975)</f>
        <v>0.32999999999999996</v>
      </c>
      <c r="AB1975" s="1"/>
      <c r="AC1975" s="1"/>
      <c r="AD1975" s="1"/>
      <c r="AE1975" s="1"/>
      <c r="AF1975" s="1"/>
      <c r="AG1975" s="1"/>
      <c r="AH1975" s="1"/>
      <c r="AI1975" s="1">
        <f t="shared" ref="AI1975:AI1977" si="1019">SUM(AJ1975:AV1975)+AX1975+SUM(BD1975:BE1975)</f>
        <v>0.32999999999999996</v>
      </c>
      <c r="AJ1975" s="1">
        <v>0.18</v>
      </c>
      <c r="AK1975" s="1">
        <v>0.15</v>
      </c>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c r="BL1975" s="1"/>
      <c r="BM1975" s="1">
        <f t="shared" si="1016"/>
        <v>0</v>
      </c>
      <c r="BN1975" s="1"/>
      <c r="BO1975" s="1"/>
      <c r="BP1975" s="1"/>
    </row>
    <row r="1976" spans="1:70" s="812" customFormat="1" hidden="1">
      <c r="A1976" s="860"/>
      <c r="B1976" s="980" t="s">
        <v>114</v>
      </c>
      <c r="C1976" s="1120" t="s">
        <v>659</v>
      </c>
      <c r="D1976" s="863" t="s">
        <v>30</v>
      </c>
      <c r="E1976" s="863" t="s">
        <v>100</v>
      </c>
      <c r="F1976" s="640"/>
      <c r="G1976" s="651"/>
      <c r="H1976" s="643">
        <f t="shared" si="1009"/>
        <v>5.58</v>
      </c>
      <c r="I1976" s="644"/>
      <c r="J1976" s="645">
        <f t="shared" si="1017"/>
        <v>5.58</v>
      </c>
      <c r="K1976" s="1">
        <f t="shared" si="1010"/>
        <v>3.56</v>
      </c>
      <c r="L1976" s="1">
        <f t="shared" si="1011"/>
        <v>3.16</v>
      </c>
      <c r="M1976" s="1">
        <f t="shared" si="1012"/>
        <v>3.16</v>
      </c>
      <c r="N1976" s="1">
        <f t="shared" si="1013"/>
        <v>2</v>
      </c>
      <c r="O1976" s="1">
        <v>2</v>
      </c>
      <c r="P1976" s="1"/>
      <c r="Q1976" s="1"/>
      <c r="R1976" s="1">
        <v>1.1599999999999999</v>
      </c>
      <c r="S1976" s="1"/>
      <c r="T1976" s="1">
        <f t="shared" si="1014"/>
        <v>0</v>
      </c>
      <c r="U1976" s="1"/>
      <c r="V1976" s="1"/>
      <c r="W1976" s="1"/>
      <c r="X1976" s="1"/>
      <c r="Y1976" s="1">
        <v>0.4</v>
      </c>
      <c r="Z1976" s="1"/>
      <c r="AA1976" s="1">
        <f t="shared" si="1018"/>
        <v>2.02</v>
      </c>
      <c r="AB1976" s="1"/>
      <c r="AC1976" s="1"/>
      <c r="AD1976" s="1"/>
      <c r="AE1976" s="1"/>
      <c r="AF1976" s="1"/>
      <c r="AG1976" s="1"/>
      <c r="AH1976" s="1"/>
      <c r="AI1976" s="1">
        <f t="shared" si="1019"/>
        <v>2.02</v>
      </c>
      <c r="AJ1976" s="1">
        <v>0.28999999999999998</v>
      </c>
      <c r="AK1976" s="1"/>
      <c r="AL1976" s="1"/>
      <c r="AM1976" s="1"/>
      <c r="AN1976" s="1"/>
      <c r="AO1976" s="1"/>
      <c r="AP1976" s="1"/>
      <c r="AQ1976" s="1"/>
      <c r="AR1976" s="1"/>
      <c r="AS1976" s="1"/>
      <c r="AT1976" s="1"/>
      <c r="AU1976" s="1"/>
      <c r="AV1976" s="1"/>
      <c r="AW1976" s="1"/>
      <c r="AX1976" s="1"/>
      <c r="AY1976" s="1"/>
      <c r="AZ1976" s="1"/>
      <c r="BA1976" s="1"/>
      <c r="BB1976" s="1"/>
      <c r="BC1976" s="1"/>
      <c r="BD1976" s="1"/>
      <c r="BE1976" s="1">
        <v>1.73</v>
      </c>
      <c r="BF1976" s="1"/>
      <c r="BG1976" s="1"/>
      <c r="BH1976" s="1"/>
      <c r="BI1976" s="1"/>
      <c r="BJ1976" s="1"/>
      <c r="BK1976" s="1"/>
      <c r="BL1976" s="1"/>
      <c r="BM1976" s="1">
        <f t="shared" si="1016"/>
        <v>0</v>
      </c>
      <c r="BN1976" s="1"/>
      <c r="BO1976" s="1"/>
      <c r="BP1976" s="1"/>
    </row>
    <row r="1977" spans="1:70" s="812" customFormat="1" hidden="1">
      <c r="C1977" s="1599" t="s">
        <v>660</v>
      </c>
      <c r="D1977" s="863" t="s">
        <v>30</v>
      </c>
      <c r="E1977" s="863" t="s">
        <v>100</v>
      </c>
      <c r="F1977" s="1422">
        <v>27.48</v>
      </c>
      <c r="G1977" s="1600">
        <f>F1977-H1977</f>
        <v>0</v>
      </c>
      <c r="H1977" s="643">
        <f>J1977</f>
        <v>27.480000000000004</v>
      </c>
      <c r="I1977" s="644"/>
      <c r="J1977" s="645">
        <f t="shared" si="1017"/>
        <v>27.480000000000004</v>
      </c>
      <c r="K1977" s="1">
        <f>L1977+T1977+X1977+Y1977+Z1977</f>
        <v>26.880000000000003</v>
      </c>
      <c r="L1977" s="1">
        <f>M1977+S1977</f>
        <v>23.39</v>
      </c>
      <c r="M1977" s="1">
        <f>N1977+R1977</f>
        <v>23.39</v>
      </c>
      <c r="N1977" s="1">
        <f>O1977+P1977+Q1977</f>
        <v>2.35</v>
      </c>
      <c r="O1977" s="1601">
        <v>2.35</v>
      </c>
      <c r="R1977" s="1601">
        <v>21.04</v>
      </c>
      <c r="T1977" s="1">
        <f t="shared" si="1014"/>
        <v>0</v>
      </c>
      <c r="Y1977" s="1601">
        <v>3.49</v>
      </c>
      <c r="AA1977" s="1">
        <f t="shared" si="1018"/>
        <v>0.6</v>
      </c>
      <c r="AI1977" s="1">
        <f t="shared" si="1019"/>
        <v>0.6</v>
      </c>
      <c r="AJ1977" s="1601">
        <v>0.6</v>
      </c>
      <c r="BM1977" s="1">
        <f t="shared" si="1016"/>
        <v>0</v>
      </c>
    </row>
    <row r="1978" spans="1:70" s="773" customFormat="1" ht="25.5" hidden="1">
      <c r="A1978" s="1050"/>
      <c r="B1978" s="1397"/>
      <c r="C1978" s="1425" t="s">
        <v>661</v>
      </c>
      <c r="D1978" s="1053" t="s">
        <v>30</v>
      </c>
      <c r="E1978" s="1053" t="s">
        <v>100</v>
      </c>
      <c r="F1978" s="1053"/>
      <c r="G1978" s="1054"/>
      <c r="H1978" s="824">
        <f t="shared" ref="H1978" si="1020">J1978</f>
        <v>0.2</v>
      </c>
      <c r="I1978" s="825"/>
      <c r="J1978" s="826">
        <f t="shared" si="1017"/>
        <v>0.2</v>
      </c>
      <c r="K1978" s="827">
        <f t="shared" ref="K1978" si="1021">L1978+T1978+X1978+Y1978+Z1978</f>
        <v>0.2</v>
      </c>
      <c r="L1978" s="827">
        <f t="shared" ref="L1978" si="1022">M1978+S1978</f>
        <v>0.2</v>
      </c>
      <c r="M1978" s="827">
        <f t="shared" ref="M1978" si="1023">N1978+R1978</f>
        <v>0.2</v>
      </c>
      <c r="N1978" s="827">
        <f t="shared" ref="N1978" si="1024">O1978+P1978+Q1978</f>
        <v>0.2</v>
      </c>
      <c r="O1978" s="685">
        <v>0.2</v>
      </c>
      <c r="P1978" s="685"/>
      <c r="Q1978" s="685"/>
      <c r="R1978" s="685"/>
      <c r="S1978" s="685"/>
      <c r="T1978" s="827">
        <f t="shared" si="1014"/>
        <v>0</v>
      </c>
      <c r="U1978" s="685"/>
      <c r="V1978" s="685"/>
      <c r="W1978" s="685"/>
      <c r="X1978" s="685"/>
      <c r="Y1978" s="685"/>
      <c r="Z1978" s="685"/>
      <c r="AA1978" s="827">
        <f t="shared" ref="AA1978" si="1025" xml:space="preserve"> SUM(AB1978:AI1978)+SUM(AV1978:BL1978)</f>
        <v>0</v>
      </c>
      <c r="AB1978" s="685"/>
      <c r="AC1978" s="685"/>
      <c r="AD1978" s="685"/>
      <c r="AE1978" s="685"/>
      <c r="AF1978" s="685"/>
      <c r="AG1978" s="685"/>
      <c r="AH1978" s="685"/>
      <c r="AI1978" s="827">
        <f t="shared" ref="AI1978" si="1026">SUM(AJ1978:AV1978)+AX1978+SUM(BD1978:BE1978)</f>
        <v>0</v>
      </c>
      <c r="AJ1978" s="685"/>
      <c r="AK1978" s="685"/>
      <c r="AL1978" s="685"/>
      <c r="AM1978" s="685"/>
      <c r="AN1978" s="685"/>
      <c r="AO1978" s="685"/>
      <c r="AP1978" s="685"/>
      <c r="AQ1978" s="685"/>
      <c r="AR1978" s="685"/>
      <c r="AS1978" s="685"/>
      <c r="AT1978" s="1074"/>
      <c r="AU1978" s="1074"/>
      <c r="AV1978" s="827"/>
      <c r="AW1978" s="685"/>
      <c r="AX1978" s="685"/>
      <c r="AY1978" s="685"/>
      <c r="AZ1978" s="685"/>
      <c r="BA1978" s="685"/>
      <c r="BB1978" s="685"/>
      <c r="BC1978" s="685"/>
      <c r="BD1978" s="685"/>
      <c r="BE1978" s="685"/>
      <c r="BF1978" s="685"/>
      <c r="BG1978" s="685"/>
      <c r="BH1978" s="685"/>
      <c r="BI1978" s="685"/>
      <c r="BJ1978" s="685"/>
      <c r="BK1978" s="685"/>
      <c r="BL1978" s="685"/>
      <c r="BM1978" s="827">
        <f t="shared" si="1016"/>
        <v>0</v>
      </c>
      <c r="BN1978" s="685"/>
      <c r="BO1978" s="685"/>
      <c r="BP1978" s="685"/>
    </row>
    <row r="1979" spans="1:70" s="575" customFormat="1" hidden="1">
      <c r="B1979" s="576"/>
      <c r="C1979" s="849"/>
      <c r="D1979" s="578"/>
      <c r="E1979" s="579"/>
      <c r="F1979" s="578"/>
      <c r="G1979" s="580"/>
      <c r="H1979" s="581"/>
      <c r="I1979" s="582"/>
      <c r="J1979" s="580"/>
      <c r="K1979" s="578"/>
      <c r="L1979" s="578"/>
      <c r="M1979" s="578"/>
      <c r="N1979" s="578"/>
      <c r="O1979" s="578"/>
      <c r="P1979" s="578"/>
      <c r="Q1979" s="578"/>
      <c r="R1979" s="578"/>
      <c r="S1979" s="578"/>
      <c r="T1979" s="578"/>
      <c r="U1979" s="578"/>
      <c r="V1979" s="578"/>
      <c r="W1979" s="578"/>
      <c r="X1979" s="578"/>
      <c r="Y1979" s="578"/>
      <c r="Z1979" s="578"/>
      <c r="AA1979" s="578"/>
      <c r="AB1979" s="578"/>
      <c r="AC1979" s="578"/>
      <c r="AD1979" s="578"/>
      <c r="AE1979" s="578"/>
      <c r="AF1979" s="578"/>
      <c r="AG1979" s="578"/>
      <c r="AH1979" s="578"/>
      <c r="AI1979" s="578"/>
      <c r="AJ1979" s="578"/>
      <c r="AK1979" s="578"/>
      <c r="AL1979" s="578"/>
      <c r="AM1979" s="578"/>
      <c r="AN1979" s="578"/>
      <c r="AO1979" s="578"/>
      <c r="AP1979" s="578"/>
      <c r="AQ1979" s="578"/>
      <c r="AR1979" s="578"/>
      <c r="AS1979" s="578"/>
      <c r="AT1979" s="578"/>
      <c r="AU1979" s="567"/>
      <c r="AV1979" s="578"/>
      <c r="AW1979" s="578"/>
      <c r="AX1979" s="578"/>
      <c r="AY1979" s="578"/>
      <c r="AZ1979" s="578"/>
      <c r="BA1979" s="578"/>
      <c r="BB1979" s="578"/>
      <c r="BC1979" s="578"/>
      <c r="BD1979" s="578"/>
      <c r="BE1979" s="578"/>
      <c r="BF1979" s="578"/>
      <c r="BG1979" s="578"/>
      <c r="BH1979" s="578"/>
      <c r="BI1979" s="578"/>
      <c r="BJ1979" s="578"/>
      <c r="BK1979" s="578"/>
      <c r="BL1979" s="578"/>
      <c r="BM1979" s="578"/>
      <c r="BN1979" s="578"/>
      <c r="BO1979" s="578"/>
      <c r="BP1979" s="578"/>
      <c r="BQ1979" s="547"/>
      <c r="BR1979" s="578"/>
    </row>
    <row r="1980" spans="1:70" s="575" customFormat="1" hidden="1">
      <c r="B1980" s="576"/>
      <c r="C1980" s="849"/>
      <c r="D1980" s="578"/>
      <c r="E1980" s="579"/>
      <c r="F1980" s="578"/>
      <c r="G1980" s="580"/>
      <c r="H1980" s="581"/>
      <c r="I1980" s="582"/>
      <c r="J1980" s="580"/>
      <c r="K1980" s="578"/>
      <c r="L1980" s="578"/>
      <c r="M1980" s="578"/>
      <c r="N1980" s="578"/>
      <c r="O1980" s="578"/>
      <c r="P1980" s="578"/>
      <c r="Q1980" s="578"/>
      <c r="R1980" s="578"/>
      <c r="S1980" s="578"/>
      <c r="T1980" s="578"/>
      <c r="U1980" s="578"/>
      <c r="V1980" s="578"/>
      <c r="W1980" s="578"/>
      <c r="X1980" s="578"/>
      <c r="Y1980" s="578"/>
      <c r="Z1980" s="578"/>
      <c r="AA1980" s="578"/>
      <c r="AB1980" s="578"/>
      <c r="AC1980" s="578"/>
      <c r="AD1980" s="578"/>
      <c r="AE1980" s="578"/>
      <c r="AF1980" s="578"/>
      <c r="AG1980" s="578"/>
      <c r="AH1980" s="578"/>
      <c r="AI1980" s="578"/>
      <c r="AJ1980" s="578"/>
      <c r="AK1980" s="578"/>
      <c r="AL1980" s="578"/>
      <c r="AM1980" s="578"/>
      <c r="AN1980" s="578"/>
      <c r="AO1980" s="578"/>
      <c r="AP1980" s="578"/>
      <c r="AQ1980" s="578"/>
      <c r="AR1980" s="578"/>
      <c r="AS1980" s="578"/>
      <c r="AT1980" s="578"/>
      <c r="AU1980" s="567"/>
      <c r="AV1980" s="578"/>
      <c r="AW1980" s="578"/>
      <c r="AX1980" s="578"/>
      <c r="AY1980" s="578"/>
      <c r="AZ1980" s="578"/>
      <c r="BA1980" s="578"/>
      <c r="BB1980" s="578"/>
      <c r="BC1980" s="578"/>
      <c r="BD1980" s="578"/>
      <c r="BE1980" s="578"/>
      <c r="BF1980" s="578"/>
      <c r="BG1980" s="578"/>
      <c r="BH1980" s="578"/>
      <c r="BI1980" s="578"/>
      <c r="BJ1980" s="578"/>
      <c r="BK1980" s="578"/>
      <c r="BL1980" s="578"/>
      <c r="BM1980" s="578"/>
      <c r="BN1980" s="578"/>
      <c r="BO1980" s="578"/>
      <c r="BP1980" s="578"/>
      <c r="BQ1980" s="547"/>
      <c r="BR1980" s="578"/>
    </row>
    <row r="1981" spans="1:70" s="575" customFormat="1" hidden="1">
      <c r="B1981" s="576"/>
      <c r="C1981" s="849"/>
      <c r="D1981" s="578"/>
      <c r="E1981" s="579"/>
      <c r="F1981" s="578"/>
      <c r="G1981" s="580"/>
      <c r="H1981" s="581"/>
      <c r="I1981" s="582"/>
      <c r="J1981" s="580"/>
      <c r="K1981" s="578"/>
      <c r="L1981" s="578"/>
      <c r="M1981" s="578"/>
      <c r="N1981" s="578"/>
      <c r="O1981" s="578"/>
      <c r="P1981" s="578"/>
      <c r="Q1981" s="578"/>
      <c r="R1981" s="578"/>
      <c r="S1981" s="578"/>
      <c r="T1981" s="578"/>
      <c r="U1981" s="578"/>
      <c r="V1981" s="578"/>
      <c r="W1981" s="578"/>
      <c r="X1981" s="578"/>
      <c r="Y1981" s="578"/>
      <c r="Z1981" s="578"/>
      <c r="AA1981" s="578"/>
      <c r="AB1981" s="578"/>
      <c r="AC1981" s="578"/>
      <c r="AD1981" s="578"/>
      <c r="AE1981" s="578"/>
      <c r="AF1981" s="578"/>
      <c r="AG1981" s="578"/>
      <c r="AH1981" s="578"/>
      <c r="AI1981" s="578"/>
      <c r="AJ1981" s="578"/>
      <c r="AK1981" s="578"/>
      <c r="AL1981" s="578"/>
      <c r="AM1981" s="578"/>
      <c r="AN1981" s="578"/>
      <c r="AO1981" s="578"/>
      <c r="AP1981" s="578"/>
      <c r="AQ1981" s="578"/>
      <c r="AR1981" s="578"/>
      <c r="AS1981" s="578"/>
      <c r="AT1981" s="578"/>
      <c r="AU1981" s="567"/>
      <c r="AV1981" s="578"/>
      <c r="AW1981" s="578"/>
      <c r="AX1981" s="578"/>
      <c r="AY1981" s="578"/>
      <c r="AZ1981" s="578"/>
      <c r="BA1981" s="578"/>
      <c r="BB1981" s="578"/>
      <c r="BC1981" s="578"/>
      <c r="BD1981" s="578"/>
      <c r="BE1981" s="578"/>
      <c r="BF1981" s="578"/>
      <c r="BG1981" s="578"/>
      <c r="BH1981" s="578"/>
      <c r="BI1981" s="578"/>
      <c r="BJ1981" s="578"/>
      <c r="BK1981" s="578"/>
      <c r="BL1981" s="578"/>
      <c r="BM1981" s="578"/>
      <c r="BN1981" s="578"/>
      <c r="BO1981" s="578"/>
      <c r="BP1981" s="578"/>
      <c r="BQ1981" s="547"/>
      <c r="BR1981" s="578"/>
    </row>
    <row r="1982" spans="1:70" s="575" customFormat="1" hidden="1">
      <c r="B1982" s="576"/>
      <c r="C1982" s="849"/>
      <c r="D1982" s="578"/>
      <c r="E1982" s="579"/>
      <c r="F1982" s="578"/>
      <c r="G1982" s="580"/>
      <c r="H1982" s="581"/>
      <c r="I1982" s="582"/>
      <c r="J1982" s="580"/>
      <c r="K1982" s="578"/>
      <c r="L1982" s="578"/>
      <c r="M1982" s="578"/>
      <c r="N1982" s="578"/>
      <c r="O1982" s="578"/>
      <c r="P1982" s="578"/>
      <c r="Q1982" s="578"/>
      <c r="R1982" s="578"/>
      <c r="S1982" s="578"/>
      <c r="T1982" s="578"/>
      <c r="U1982" s="578"/>
      <c r="V1982" s="578"/>
      <c r="W1982" s="578"/>
      <c r="X1982" s="578"/>
      <c r="Y1982" s="578"/>
      <c r="Z1982" s="578"/>
      <c r="AA1982" s="578"/>
      <c r="AB1982" s="578"/>
      <c r="AC1982" s="578"/>
      <c r="AD1982" s="578"/>
      <c r="AE1982" s="578"/>
      <c r="AF1982" s="578"/>
      <c r="AG1982" s="578"/>
      <c r="AH1982" s="578"/>
      <c r="AI1982" s="578"/>
      <c r="AJ1982" s="578"/>
      <c r="AK1982" s="578"/>
      <c r="AL1982" s="578"/>
      <c r="AM1982" s="578"/>
      <c r="AN1982" s="578"/>
      <c r="AO1982" s="578"/>
      <c r="AP1982" s="578"/>
      <c r="AQ1982" s="578"/>
      <c r="AR1982" s="578"/>
      <c r="AS1982" s="578"/>
      <c r="AT1982" s="578"/>
      <c r="AU1982" s="567"/>
      <c r="AV1982" s="578"/>
      <c r="AW1982" s="578"/>
      <c r="AX1982" s="578"/>
      <c r="AY1982" s="578"/>
      <c r="AZ1982" s="578"/>
      <c r="BA1982" s="578"/>
      <c r="BB1982" s="578"/>
      <c r="BC1982" s="578"/>
      <c r="BD1982" s="578"/>
      <c r="BE1982" s="578"/>
      <c r="BF1982" s="578"/>
      <c r="BG1982" s="578"/>
      <c r="BH1982" s="578"/>
      <c r="BI1982" s="578"/>
      <c r="BJ1982" s="578"/>
      <c r="BK1982" s="578"/>
      <c r="BL1982" s="578"/>
      <c r="BM1982" s="578"/>
      <c r="BN1982" s="578"/>
      <c r="BO1982" s="578"/>
      <c r="BP1982" s="578"/>
      <c r="BQ1982" s="547"/>
      <c r="BR1982" s="578"/>
    </row>
    <row r="1983" spans="1:70" s="575" customFormat="1" hidden="1">
      <c r="B1983" s="576"/>
      <c r="C1983" s="849"/>
      <c r="D1983" s="578"/>
      <c r="E1983" s="579"/>
      <c r="F1983" s="578"/>
      <c r="G1983" s="580"/>
      <c r="H1983" s="581"/>
      <c r="I1983" s="582"/>
      <c r="J1983" s="580"/>
      <c r="K1983" s="578"/>
      <c r="L1983" s="578"/>
      <c r="M1983" s="578"/>
      <c r="N1983" s="578"/>
      <c r="O1983" s="578"/>
      <c r="P1983" s="578"/>
      <c r="Q1983" s="578"/>
      <c r="R1983" s="578"/>
      <c r="S1983" s="578"/>
      <c r="T1983" s="578"/>
      <c r="U1983" s="578"/>
      <c r="V1983" s="578"/>
      <c r="W1983" s="578"/>
      <c r="X1983" s="578"/>
      <c r="Y1983" s="578"/>
      <c r="Z1983" s="578"/>
      <c r="AA1983" s="578"/>
      <c r="AB1983" s="578"/>
      <c r="AC1983" s="578"/>
      <c r="AD1983" s="578"/>
      <c r="AE1983" s="578"/>
      <c r="AF1983" s="578"/>
      <c r="AG1983" s="578"/>
      <c r="AH1983" s="578"/>
      <c r="AI1983" s="578"/>
      <c r="AJ1983" s="578"/>
      <c r="AK1983" s="578"/>
      <c r="AL1983" s="578"/>
      <c r="AM1983" s="578"/>
      <c r="AN1983" s="578"/>
      <c r="AO1983" s="578"/>
      <c r="AP1983" s="578"/>
      <c r="AQ1983" s="578"/>
      <c r="AR1983" s="578"/>
      <c r="AS1983" s="578"/>
      <c r="AT1983" s="578"/>
      <c r="AU1983" s="567"/>
      <c r="AV1983" s="578"/>
      <c r="AW1983" s="578"/>
      <c r="AX1983" s="578"/>
      <c r="AY1983" s="578"/>
      <c r="AZ1983" s="578"/>
      <c r="BA1983" s="578"/>
      <c r="BB1983" s="578"/>
      <c r="BC1983" s="578"/>
      <c r="BD1983" s="578"/>
      <c r="BE1983" s="578"/>
      <c r="BF1983" s="578"/>
      <c r="BG1983" s="578"/>
      <c r="BH1983" s="578"/>
      <c r="BI1983" s="578"/>
      <c r="BJ1983" s="578"/>
      <c r="BK1983" s="578"/>
      <c r="BL1983" s="578"/>
      <c r="BM1983" s="578"/>
      <c r="BN1983" s="578"/>
      <c r="BO1983" s="578"/>
      <c r="BP1983" s="578"/>
      <c r="BQ1983" s="547"/>
      <c r="BR1983" s="578"/>
    </row>
    <row r="1984" spans="1:70" s="575" customFormat="1" hidden="1">
      <c r="B1984" s="576"/>
      <c r="C1984" s="849"/>
      <c r="D1984" s="578"/>
      <c r="E1984" s="579"/>
      <c r="F1984" s="578"/>
      <c r="G1984" s="580"/>
      <c r="H1984" s="581"/>
      <c r="I1984" s="582"/>
      <c r="J1984" s="580"/>
      <c r="K1984" s="578"/>
      <c r="L1984" s="578"/>
      <c r="M1984" s="578"/>
      <c r="N1984" s="578"/>
      <c r="O1984" s="578"/>
      <c r="P1984" s="578"/>
      <c r="Q1984" s="578"/>
      <c r="R1984" s="578"/>
      <c r="S1984" s="578"/>
      <c r="T1984" s="578"/>
      <c r="U1984" s="578"/>
      <c r="V1984" s="578"/>
      <c r="W1984" s="578"/>
      <c r="X1984" s="578"/>
      <c r="Y1984" s="578"/>
      <c r="Z1984" s="578"/>
      <c r="AA1984" s="578"/>
      <c r="AB1984" s="578"/>
      <c r="AC1984" s="578"/>
      <c r="AD1984" s="578"/>
      <c r="AE1984" s="578"/>
      <c r="AF1984" s="578"/>
      <c r="AG1984" s="578"/>
      <c r="AH1984" s="578"/>
      <c r="AI1984" s="578"/>
      <c r="AJ1984" s="578"/>
      <c r="AK1984" s="578"/>
      <c r="AL1984" s="578"/>
      <c r="AM1984" s="578"/>
      <c r="AN1984" s="578"/>
      <c r="AO1984" s="578"/>
      <c r="AP1984" s="578"/>
      <c r="AQ1984" s="578"/>
      <c r="AR1984" s="578"/>
      <c r="AS1984" s="578"/>
      <c r="AT1984" s="578"/>
      <c r="AU1984" s="567"/>
      <c r="AV1984" s="578"/>
      <c r="AW1984" s="578"/>
      <c r="AX1984" s="578"/>
      <c r="AY1984" s="578"/>
      <c r="AZ1984" s="578"/>
      <c r="BA1984" s="578"/>
      <c r="BB1984" s="578"/>
      <c r="BC1984" s="578"/>
      <c r="BD1984" s="578"/>
      <c r="BE1984" s="578"/>
      <c r="BF1984" s="578"/>
      <c r="BG1984" s="578"/>
      <c r="BH1984" s="578"/>
      <c r="BI1984" s="578"/>
      <c r="BJ1984" s="578"/>
      <c r="BK1984" s="578"/>
      <c r="BL1984" s="578"/>
      <c r="BM1984" s="578"/>
      <c r="BN1984" s="578"/>
      <c r="BO1984" s="578"/>
      <c r="BP1984" s="578"/>
      <c r="BQ1984" s="547"/>
      <c r="BR1984" s="578"/>
    </row>
    <row r="1985" spans="1:77" s="575" customFormat="1" hidden="1">
      <c r="B1985" s="576"/>
      <c r="C1985" s="849"/>
      <c r="D1985" s="578"/>
      <c r="E1985" s="579"/>
      <c r="F1985" s="578"/>
      <c r="G1985" s="580"/>
      <c r="H1985" s="581"/>
      <c r="I1985" s="582"/>
      <c r="J1985" s="580"/>
      <c r="K1985" s="578"/>
      <c r="L1985" s="578"/>
      <c r="M1985" s="578"/>
      <c r="N1985" s="578"/>
      <c r="O1985" s="578"/>
      <c r="P1985" s="578"/>
      <c r="Q1985" s="578"/>
      <c r="R1985" s="578"/>
      <c r="S1985" s="578"/>
      <c r="T1985" s="578"/>
      <c r="U1985" s="578"/>
      <c r="V1985" s="578"/>
      <c r="W1985" s="578"/>
      <c r="X1985" s="578"/>
      <c r="Y1985" s="578"/>
      <c r="Z1985" s="578"/>
      <c r="AA1985" s="578"/>
      <c r="AB1985" s="578"/>
      <c r="AC1985" s="578"/>
      <c r="AD1985" s="578"/>
      <c r="AE1985" s="578"/>
      <c r="AF1985" s="578"/>
      <c r="AG1985" s="578"/>
      <c r="AH1985" s="578"/>
      <c r="AI1985" s="578"/>
      <c r="AJ1985" s="578"/>
      <c r="AK1985" s="578"/>
      <c r="AL1985" s="578"/>
      <c r="AM1985" s="578"/>
      <c r="AN1985" s="578"/>
      <c r="AO1985" s="578"/>
      <c r="AP1985" s="578"/>
      <c r="AQ1985" s="578"/>
      <c r="AR1985" s="578"/>
      <c r="AS1985" s="578"/>
      <c r="AT1985" s="578"/>
      <c r="AU1985" s="567"/>
      <c r="AV1985" s="578"/>
      <c r="AW1985" s="578"/>
      <c r="AX1985" s="578"/>
      <c r="AY1985" s="578"/>
      <c r="AZ1985" s="578"/>
      <c r="BA1985" s="578"/>
      <c r="BB1985" s="578"/>
      <c r="BC1985" s="578"/>
      <c r="BD1985" s="578"/>
      <c r="BE1985" s="578"/>
      <c r="BF1985" s="578"/>
      <c r="BG1985" s="578"/>
      <c r="BH1985" s="578"/>
      <c r="BI1985" s="578"/>
      <c r="BJ1985" s="578"/>
      <c r="BK1985" s="578"/>
      <c r="BL1985" s="578"/>
      <c r="BM1985" s="578"/>
      <c r="BN1985" s="578"/>
      <c r="BO1985" s="578"/>
      <c r="BP1985" s="578"/>
      <c r="BQ1985" s="547"/>
      <c r="BR1985" s="578"/>
    </row>
    <row r="1986" spans="1:77" s="575" customFormat="1" hidden="1">
      <c r="B1986" s="576"/>
      <c r="C1986" s="849"/>
      <c r="D1986" s="578"/>
      <c r="E1986" s="579"/>
      <c r="F1986" s="578"/>
      <c r="G1986" s="580"/>
      <c r="H1986" s="581"/>
      <c r="I1986" s="582"/>
      <c r="J1986" s="580"/>
      <c r="K1986" s="578"/>
      <c r="L1986" s="578"/>
      <c r="M1986" s="578"/>
      <c r="N1986" s="578"/>
      <c r="O1986" s="578"/>
      <c r="P1986" s="578"/>
      <c r="Q1986" s="578"/>
      <c r="R1986" s="578"/>
      <c r="S1986" s="578"/>
      <c r="T1986" s="578"/>
      <c r="U1986" s="578"/>
      <c r="V1986" s="578"/>
      <c r="W1986" s="578"/>
      <c r="X1986" s="578"/>
      <c r="Y1986" s="578"/>
      <c r="Z1986" s="578"/>
      <c r="AA1986" s="578"/>
      <c r="AB1986" s="578"/>
      <c r="AC1986" s="578"/>
      <c r="AD1986" s="578"/>
      <c r="AE1986" s="578"/>
      <c r="AF1986" s="578"/>
      <c r="AG1986" s="578"/>
      <c r="AH1986" s="578"/>
      <c r="AI1986" s="578"/>
      <c r="AJ1986" s="578"/>
      <c r="AK1986" s="578"/>
      <c r="AL1986" s="578"/>
      <c r="AM1986" s="578"/>
      <c r="AN1986" s="578"/>
      <c r="AO1986" s="578"/>
      <c r="AP1986" s="578"/>
      <c r="AQ1986" s="578"/>
      <c r="AR1986" s="578"/>
      <c r="AS1986" s="578"/>
      <c r="AT1986" s="578"/>
      <c r="AU1986" s="567"/>
      <c r="AV1986" s="578"/>
      <c r="AW1986" s="578"/>
      <c r="AX1986" s="578"/>
      <c r="AY1986" s="578"/>
      <c r="AZ1986" s="578"/>
      <c r="BA1986" s="578"/>
      <c r="BB1986" s="578"/>
      <c r="BC1986" s="578"/>
      <c r="BD1986" s="578"/>
      <c r="BE1986" s="578"/>
      <c r="BF1986" s="578"/>
      <c r="BG1986" s="578"/>
      <c r="BH1986" s="578"/>
      <c r="BI1986" s="578"/>
      <c r="BJ1986" s="578"/>
      <c r="BK1986" s="578"/>
      <c r="BL1986" s="578"/>
      <c r="BM1986" s="578"/>
      <c r="BN1986" s="578"/>
      <c r="BO1986" s="578"/>
      <c r="BP1986" s="578"/>
      <c r="BQ1986" s="547"/>
      <c r="BR1986" s="578"/>
    </row>
    <row r="1987" spans="1:77" s="575" customFormat="1" hidden="1">
      <c r="B1987" s="576"/>
      <c r="C1987" s="849"/>
      <c r="D1987" s="578"/>
      <c r="E1987" s="579"/>
      <c r="F1987" s="578"/>
      <c r="G1987" s="580"/>
      <c r="H1987" s="581"/>
      <c r="I1987" s="582"/>
      <c r="J1987" s="580"/>
      <c r="K1987" s="578"/>
      <c r="L1987" s="578"/>
      <c r="M1987" s="578"/>
      <c r="N1987" s="578"/>
      <c r="O1987" s="578"/>
      <c r="P1987" s="578"/>
      <c r="Q1987" s="578"/>
      <c r="R1987" s="578"/>
      <c r="S1987" s="578"/>
      <c r="T1987" s="578"/>
      <c r="U1987" s="578"/>
      <c r="V1987" s="578"/>
      <c r="W1987" s="578"/>
      <c r="X1987" s="578"/>
      <c r="Y1987" s="578"/>
      <c r="Z1987" s="578"/>
      <c r="AA1987" s="578"/>
      <c r="AB1987" s="578"/>
      <c r="AC1987" s="578"/>
      <c r="AD1987" s="578"/>
      <c r="AE1987" s="578"/>
      <c r="AF1987" s="578"/>
      <c r="AG1987" s="578"/>
      <c r="AH1987" s="578"/>
      <c r="AI1987" s="578"/>
      <c r="AJ1987" s="578"/>
      <c r="AK1987" s="578"/>
      <c r="AL1987" s="578"/>
      <c r="AM1987" s="578"/>
      <c r="AN1987" s="578"/>
      <c r="AO1987" s="578"/>
      <c r="AP1987" s="578"/>
      <c r="AQ1987" s="578"/>
      <c r="AR1987" s="578"/>
      <c r="AS1987" s="578"/>
      <c r="AT1987" s="578"/>
      <c r="AU1987" s="567"/>
      <c r="AV1987" s="578"/>
      <c r="AW1987" s="578"/>
      <c r="AX1987" s="578"/>
      <c r="AY1987" s="578"/>
      <c r="AZ1987" s="578"/>
      <c r="BA1987" s="578"/>
      <c r="BB1987" s="578"/>
      <c r="BC1987" s="578"/>
      <c r="BD1987" s="578"/>
      <c r="BE1987" s="578"/>
      <c r="BF1987" s="578"/>
      <c r="BG1987" s="578"/>
      <c r="BH1987" s="578"/>
      <c r="BI1987" s="578"/>
      <c r="BJ1987" s="578"/>
      <c r="BK1987" s="578"/>
      <c r="BL1987" s="578"/>
      <c r="BM1987" s="578"/>
      <c r="BN1987" s="578"/>
      <c r="BO1987" s="578"/>
      <c r="BP1987" s="578"/>
      <c r="BQ1987" s="547"/>
      <c r="BR1987" s="578"/>
    </row>
    <row r="1988" spans="1:77" s="575" customFormat="1" hidden="1">
      <c r="B1988" s="576"/>
      <c r="C1988" s="849"/>
      <c r="D1988" s="578"/>
      <c r="E1988" s="579"/>
      <c r="F1988" s="578"/>
      <c r="G1988" s="580"/>
      <c r="H1988" s="581"/>
      <c r="I1988" s="582"/>
      <c r="J1988" s="580"/>
      <c r="K1988" s="578"/>
      <c r="L1988" s="578"/>
      <c r="M1988" s="578"/>
      <c r="N1988" s="578"/>
      <c r="O1988" s="578"/>
      <c r="P1988" s="578"/>
      <c r="Q1988" s="578"/>
      <c r="R1988" s="578"/>
      <c r="S1988" s="578"/>
      <c r="T1988" s="578"/>
      <c r="U1988" s="578"/>
      <c r="V1988" s="578"/>
      <c r="W1988" s="578"/>
      <c r="X1988" s="578"/>
      <c r="Y1988" s="578"/>
      <c r="Z1988" s="578"/>
      <c r="AA1988" s="578"/>
      <c r="AB1988" s="578"/>
      <c r="AC1988" s="578"/>
      <c r="AD1988" s="578"/>
      <c r="AE1988" s="578"/>
      <c r="AF1988" s="578"/>
      <c r="AG1988" s="578"/>
      <c r="AH1988" s="578"/>
      <c r="AI1988" s="578"/>
      <c r="AJ1988" s="578"/>
      <c r="AK1988" s="578"/>
      <c r="AL1988" s="578"/>
      <c r="AM1988" s="578"/>
      <c r="AN1988" s="578"/>
      <c r="AO1988" s="578"/>
      <c r="AP1988" s="578"/>
      <c r="AQ1988" s="578"/>
      <c r="AR1988" s="578"/>
      <c r="AS1988" s="578"/>
      <c r="AT1988" s="578"/>
      <c r="AU1988" s="567"/>
      <c r="AV1988" s="578"/>
      <c r="AW1988" s="578"/>
      <c r="AX1988" s="578"/>
      <c r="AY1988" s="578"/>
      <c r="AZ1988" s="578"/>
      <c r="BA1988" s="578"/>
      <c r="BB1988" s="578"/>
      <c r="BC1988" s="578"/>
      <c r="BD1988" s="578"/>
      <c r="BE1988" s="578"/>
      <c r="BF1988" s="578"/>
      <c r="BG1988" s="578"/>
      <c r="BH1988" s="578"/>
      <c r="BI1988" s="578"/>
      <c r="BJ1988" s="578"/>
      <c r="BK1988" s="578"/>
      <c r="BL1988" s="578"/>
      <c r="BM1988" s="578"/>
      <c r="BN1988" s="578"/>
      <c r="BO1988" s="578"/>
      <c r="BP1988" s="578"/>
      <c r="BQ1988" s="547"/>
      <c r="BR1988" s="578"/>
    </row>
    <row r="1989" spans="1:77" s="575" customFormat="1" hidden="1">
      <c r="B1989" s="576"/>
      <c r="C1989" s="849"/>
      <c r="D1989" s="578"/>
      <c r="E1989" s="579"/>
      <c r="F1989" s="578"/>
      <c r="G1989" s="580"/>
      <c r="H1989" s="581"/>
      <c r="I1989" s="582"/>
      <c r="J1989" s="580"/>
      <c r="K1989" s="578"/>
      <c r="L1989" s="578"/>
      <c r="M1989" s="578"/>
      <c r="N1989" s="578"/>
      <c r="O1989" s="578"/>
      <c r="P1989" s="578"/>
      <c r="Q1989" s="578"/>
      <c r="R1989" s="578"/>
      <c r="S1989" s="578"/>
      <c r="T1989" s="578"/>
      <c r="U1989" s="578"/>
      <c r="V1989" s="578"/>
      <c r="W1989" s="578"/>
      <c r="X1989" s="578"/>
      <c r="Y1989" s="578"/>
      <c r="Z1989" s="578"/>
      <c r="AA1989" s="578"/>
      <c r="AB1989" s="578"/>
      <c r="AC1989" s="578"/>
      <c r="AD1989" s="578"/>
      <c r="AE1989" s="578"/>
      <c r="AF1989" s="578"/>
      <c r="AG1989" s="578"/>
      <c r="AH1989" s="578"/>
      <c r="AI1989" s="578"/>
      <c r="AJ1989" s="578"/>
      <c r="AK1989" s="578"/>
      <c r="AL1989" s="578"/>
      <c r="AM1989" s="578"/>
      <c r="AN1989" s="578"/>
      <c r="AO1989" s="578"/>
      <c r="AP1989" s="578"/>
      <c r="AQ1989" s="578"/>
      <c r="AR1989" s="578"/>
      <c r="AS1989" s="578"/>
      <c r="AT1989" s="578"/>
      <c r="AU1989" s="567"/>
      <c r="AV1989" s="578"/>
      <c r="AW1989" s="578"/>
      <c r="AX1989" s="578"/>
      <c r="AY1989" s="578"/>
      <c r="AZ1989" s="578"/>
      <c r="BA1989" s="578"/>
      <c r="BB1989" s="578"/>
      <c r="BC1989" s="578"/>
      <c r="BD1989" s="578"/>
      <c r="BE1989" s="578"/>
      <c r="BF1989" s="578"/>
      <c r="BG1989" s="578"/>
      <c r="BH1989" s="578"/>
      <c r="BI1989" s="578"/>
      <c r="BJ1989" s="578"/>
      <c r="BK1989" s="578"/>
      <c r="BL1989" s="578"/>
      <c r="BM1989" s="578"/>
      <c r="BN1989" s="578"/>
      <c r="BO1989" s="578"/>
      <c r="BP1989" s="578"/>
      <c r="BQ1989" s="547"/>
      <c r="BR1989" s="578"/>
    </row>
    <row r="1990" spans="1:77" s="575" customFormat="1" hidden="1">
      <c r="B1990" s="576"/>
      <c r="C1990" s="849"/>
      <c r="D1990" s="578"/>
      <c r="E1990" s="579"/>
      <c r="F1990" s="578"/>
      <c r="G1990" s="580"/>
      <c r="H1990" s="581"/>
      <c r="I1990" s="582"/>
      <c r="J1990" s="580"/>
      <c r="K1990" s="578"/>
      <c r="L1990" s="578"/>
      <c r="M1990" s="578"/>
      <c r="N1990" s="578"/>
      <c r="O1990" s="578"/>
      <c r="P1990" s="578"/>
      <c r="Q1990" s="578"/>
      <c r="R1990" s="578"/>
      <c r="S1990" s="578"/>
      <c r="T1990" s="578"/>
      <c r="U1990" s="578"/>
      <c r="V1990" s="578"/>
      <c r="W1990" s="578"/>
      <c r="X1990" s="578"/>
      <c r="Y1990" s="578"/>
      <c r="Z1990" s="578"/>
      <c r="AA1990" s="578"/>
      <c r="AB1990" s="578"/>
      <c r="AC1990" s="578"/>
      <c r="AD1990" s="578"/>
      <c r="AE1990" s="578"/>
      <c r="AF1990" s="578"/>
      <c r="AG1990" s="578"/>
      <c r="AH1990" s="578"/>
      <c r="AI1990" s="578"/>
      <c r="AJ1990" s="578"/>
      <c r="AK1990" s="578"/>
      <c r="AL1990" s="578"/>
      <c r="AM1990" s="578"/>
      <c r="AN1990" s="578"/>
      <c r="AO1990" s="578"/>
      <c r="AP1990" s="578"/>
      <c r="AQ1990" s="578"/>
      <c r="AR1990" s="578"/>
      <c r="AS1990" s="578"/>
      <c r="AT1990" s="578"/>
      <c r="AU1990" s="567"/>
      <c r="AV1990" s="578"/>
      <c r="AW1990" s="578"/>
      <c r="AX1990" s="578"/>
      <c r="AY1990" s="578"/>
      <c r="AZ1990" s="578"/>
      <c r="BA1990" s="578"/>
      <c r="BB1990" s="578"/>
      <c r="BC1990" s="578"/>
      <c r="BD1990" s="578"/>
      <c r="BE1990" s="578"/>
      <c r="BF1990" s="578"/>
      <c r="BG1990" s="578"/>
      <c r="BH1990" s="578"/>
      <c r="BI1990" s="578"/>
      <c r="BJ1990" s="578"/>
      <c r="BK1990" s="578"/>
      <c r="BL1990" s="578"/>
      <c r="BM1990" s="578"/>
      <c r="BN1990" s="578"/>
      <c r="BO1990" s="578"/>
      <c r="BP1990" s="578"/>
      <c r="BQ1990" s="547"/>
      <c r="BR1990" s="578"/>
    </row>
    <row r="1991" spans="1:77" s="575" customFormat="1" hidden="1">
      <c r="B1991" s="576"/>
      <c r="C1991" s="849"/>
      <c r="D1991" s="578"/>
      <c r="E1991" s="579"/>
      <c r="F1991" s="578"/>
      <c r="G1991" s="580"/>
      <c r="H1991" s="581"/>
      <c r="I1991" s="582"/>
      <c r="J1991" s="580"/>
      <c r="K1991" s="578"/>
      <c r="L1991" s="578"/>
      <c r="M1991" s="578"/>
      <c r="N1991" s="578"/>
      <c r="O1991" s="578"/>
      <c r="P1991" s="578"/>
      <c r="Q1991" s="578"/>
      <c r="R1991" s="578"/>
      <c r="S1991" s="578"/>
      <c r="T1991" s="578"/>
      <c r="U1991" s="578"/>
      <c r="V1991" s="578"/>
      <c r="W1991" s="578"/>
      <c r="X1991" s="578"/>
      <c r="Y1991" s="578"/>
      <c r="Z1991" s="578"/>
      <c r="AA1991" s="578"/>
      <c r="AB1991" s="578"/>
      <c r="AC1991" s="578"/>
      <c r="AD1991" s="578"/>
      <c r="AE1991" s="578"/>
      <c r="AF1991" s="578"/>
      <c r="AG1991" s="578"/>
      <c r="AH1991" s="578"/>
      <c r="AI1991" s="578"/>
      <c r="AJ1991" s="578"/>
      <c r="AK1991" s="578"/>
      <c r="AL1991" s="578"/>
      <c r="AM1991" s="578"/>
      <c r="AN1991" s="578"/>
      <c r="AO1991" s="578"/>
      <c r="AP1991" s="578"/>
      <c r="AQ1991" s="578"/>
      <c r="AR1991" s="578"/>
      <c r="AS1991" s="578"/>
      <c r="AT1991" s="578"/>
      <c r="AU1991" s="567"/>
      <c r="AV1991" s="578"/>
      <c r="AW1991" s="578"/>
      <c r="AX1991" s="578"/>
      <c r="AY1991" s="578"/>
      <c r="AZ1991" s="578"/>
      <c r="BA1991" s="578"/>
      <c r="BB1991" s="578"/>
      <c r="BC1991" s="578"/>
      <c r="BD1991" s="578"/>
      <c r="BE1991" s="578"/>
      <c r="BF1991" s="578"/>
      <c r="BG1991" s="578"/>
      <c r="BH1991" s="578"/>
      <c r="BI1991" s="578"/>
      <c r="BJ1991" s="578"/>
      <c r="BK1991" s="578"/>
      <c r="BL1991" s="578"/>
      <c r="BM1991" s="578"/>
      <c r="BN1991" s="578"/>
      <c r="BO1991" s="578"/>
      <c r="BP1991" s="578"/>
      <c r="BQ1991" s="547"/>
      <c r="BR1991" s="578"/>
    </row>
    <row r="1992" spans="1:77" s="575" customFormat="1" hidden="1">
      <c r="B1992" s="576"/>
      <c r="C1992" s="849"/>
      <c r="D1992" s="578"/>
      <c r="E1992" s="579"/>
      <c r="F1992" s="578"/>
      <c r="G1992" s="580"/>
      <c r="H1992" s="581"/>
      <c r="I1992" s="582"/>
      <c r="J1992" s="580"/>
      <c r="K1992" s="578"/>
      <c r="L1992" s="578"/>
      <c r="M1992" s="578"/>
      <c r="N1992" s="578"/>
      <c r="O1992" s="578"/>
      <c r="P1992" s="578"/>
      <c r="Q1992" s="578"/>
      <c r="R1992" s="578"/>
      <c r="S1992" s="578"/>
      <c r="T1992" s="578"/>
      <c r="U1992" s="578"/>
      <c r="V1992" s="578"/>
      <c r="W1992" s="578"/>
      <c r="X1992" s="578"/>
      <c r="Y1992" s="578"/>
      <c r="Z1992" s="578"/>
      <c r="AA1992" s="578"/>
      <c r="AB1992" s="578"/>
      <c r="AC1992" s="578"/>
      <c r="AD1992" s="578"/>
      <c r="AE1992" s="578"/>
      <c r="AF1992" s="578"/>
      <c r="AG1992" s="578"/>
      <c r="AH1992" s="578"/>
      <c r="AI1992" s="578"/>
      <c r="AJ1992" s="578"/>
      <c r="AK1992" s="578"/>
      <c r="AL1992" s="578"/>
      <c r="AM1992" s="578"/>
      <c r="AN1992" s="578"/>
      <c r="AO1992" s="578"/>
      <c r="AP1992" s="578"/>
      <c r="AQ1992" s="578"/>
      <c r="AR1992" s="578"/>
      <c r="AS1992" s="578"/>
      <c r="AT1992" s="578"/>
      <c r="AU1992" s="567"/>
      <c r="AV1992" s="578"/>
      <c r="AW1992" s="578"/>
      <c r="AX1992" s="578"/>
      <c r="AY1992" s="578"/>
      <c r="AZ1992" s="578"/>
      <c r="BA1992" s="578"/>
      <c r="BB1992" s="578"/>
      <c r="BC1992" s="578"/>
      <c r="BD1992" s="578"/>
      <c r="BE1992" s="578"/>
      <c r="BF1992" s="578"/>
      <c r="BG1992" s="578"/>
      <c r="BH1992" s="578"/>
      <c r="BI1992" s="578"/>
      <c r="BJ1992" s="578"/>
      <c r="BK1992" s="578"/>
      <c r="BL1992" s="578"/>
      <c r="BM1992" s="578"/>
      <c r="BN1992" s="578"/>
      <c r="BO1992" s="578"/>
      <c r="BP1992" s="578"/>
      <c r="BQ1992" s="547"/>
      <c r="BR1992" s="578"/>
    </row>
    <row r="1993" spans="1:77" s="575" customFormat="1" hidden="1">
      <c r="B1993" s="576"/>
      <c r="C1993" s="849"/>
      <c r="D1993" s="578"/>
      <c r="E1993" s="579"/>
      <c r="F1993" s="578"/>
      <c r="G1993" s="580"/>
      <c r="H1993" s="581"/>
      <c r="I1993" s="582"/>
      <c r="J1993" s="580"/>
      <c r="K1993" s="578"/>
      <c r="L1993" s="578"/>
      <c r="M1993" s="578"/>
      <c r="N1993" s="578"/>
      <c r="O1993" s="578"/>
      <c r="P1993" s="578"/>
      <c r="Q1993" s="578"/>
      <c r="R1993" s="578"/>
      <c r="S1993" s="578"/>
      <c r="T1993" s="578"/>
      <c r="U1993" s="578"/>
      <c r="V1993" s="578"/>
      <c r="W1993" s="578"/>
      <c r="X1993" s="578"/>
      <c r="Y1993" s="578"/>
      <c r="Z1993" s="578"/>
      <c r="AA1993" s="578"/>
      <c r="AB1993" s="578"/>
      <c r="AC1993" s="578"/>
      <c r="AD1993" s="578"/>
      <c r="AE1993" s="578"/>
      <c r="AF1993" s="578"/>
      <c r="AG1993" s="578"/>
      <c r="AH1993" s="578"/>
      <c r="AI1993" s="578"/>
      <c r="AJ1993" s="578"/>
      <c r="AK1993" s="578"/>
      <c r="AL1993" s="578"/>
      <c r="AM1993" s="578"/>
      <c r="AN1993" s="578"/>
      <c r="AO1993" s="578"/>
      <c r="AP1993" s="578"/>
      <c r="AQ1993" s="578"/>
      <c r="AR1993" s="578"/>
      <c r="AS1993" s="578"/>
      <c r="AT1993" s="578"/>
      <c r="AU1993" s="567"/>
      <c r="AV1993" s="578"/>
      <c r="AW1993" s="578"/>
      <c r="AX1993" s="578"/>
      <c r="AY1993" s="578"/>
      <c r="AZ1993" s="578"/>
      <c r="BA1993" s="578"/>
      <c r="BB1993" s="578"/>
      <c r="BC1993" s="578"/>
      <c r="BD1993" s="578"/>
      <c r="BE1993" s="578"/>
      <c r="BF1993" s="578"/>
      <c r="BG1993" s="578"/>
      <c r="BH1993" s="578"/>
      <c r="BI1993" s="578"/>
      <c r="BJ1993" s="578"/>
      <c r="BK1993" s="578"/>
      <c r="BL1993" s="578"/>
      <c r="BM1993" s="578"/>
      <c r="BN1993" s="578"/>
      <c r="BO1993" s="578"/>
      <c r="BP1993" s="578"/>
      <c r="BQ1993" s="547"/>
      <c r="BR1993" s="578"/>
    </row>
    <row r="1994" spans="1:77" s="618" customFormat="1" hidden="1">
      <c r="A1994" s="1602"/>
      <c r="B1994" s="1024"/>
      <c r="C1994" s="1024"/>
      <c r="D1994" s="605"/>
      <c r="E1994" s="605"/>
      <c r="F1994" s="1229"/>
      <c r="G1994" s="654"/>
      <c r="H1994" s="655"/>
      <c r="I1994" s="656"/>
      <c r="J1994" s="610"/>
      <c r="K1994" s="611"/>
      <c r="L1994" s="611"/>
      <c r="M1994" s="611"/>
      <c r="N1994" s="611"/>
      <c r="O1994" s="613"/>
      <c r="P1994" s="613"/>
      <c r="Q1994" s="613"/>
      <c r="R1994" s="613"/>
      <c r="S1994" s="613"/>
      <c r="T1994" s="615"/>
      <c r="U1994" s="613"/>
      <c r="V1994" s="613"/>
      <c r="W1994" s="613"/>
      <c r="X1994" s="613"/>
      <c r="Y1994" s="613"/>
      <c r="Z1994" s="613"/>
      <c r="AA1994" s="611"/>
      <c r="AB1994" s="613"/>
      <c r="AC1994" s="613"/>
      <c r="AD1994" s="613"/>
      <c r="AE1994" s="613"/>
      <c r="AF1994" s="613"/>
      <c r="AG1994" s="613"/>
      <c r="AH1994" s="613"/>
      <c r="AI1994" s="611"/>
      <c r="AJ1994" s="613"/>
      <c r="AK1994" s="613"/>
      <c r="AL1994" s="613"/>
      <c r="AM1994" s="613"/>
      <c r="AN1994" s="613"/>
      <c r="AO1994" s="613"/>
      <c r="AP1994" s="613"/>
      <c r="AQ1994" s="613"/>
      <c r="AR1994" s="613"/>
      <c r="AS1994" s="613"/>
      <c r="AT1994" s="613"/>
      <c r="AU1994" s="830"/>
      <c r="AV1994" s="613"/>
      <c r="AW1994" s="613"/>
      <c r="AX1994" s="613"/>
      <c r="AY1994" s="613"/>
      <c r="AZ1994" s="613"/>
      <c r="BA1994" s="613"/>
      <c r="BB1994" s="613"/>
      <c r="BC1994" s="613"/>
      <c r="BD1994" s="613"/>
      <c r="BE1994" s="613"/>
      <c r="BF1994" s="613"/>
      <c r="BG1994" s="613"/>
      <c r="BH1994" s="613"/>
      <c r="BI1994" s="613"/>
      <c r="BJ1994" s="613"/>
      <c r="BK1994" s="613"/>
      <c r="BL1994" s="613"/>
      <c r="BM1994" s="611"/>
      <c r="BN1994" s="613"/>
      <c r="BO1994" s="613"/>
      <c r="BP1994" s="613"/>
      <c r="BQ1994" s="547"/>
      <c r="BR1994" s="622"/>
      <c r="BS1994" s="1603"/>
      <c r="BT1994" s="605"/>
      <c r="BU1994" s="621"/>
      <c r="BY1994" s="621"/>
    </row>
    <row r="1995" spans="1:77" s="1602" customFormat="1" hidden="1">
      <c r="A1995" s="653"/>
      <c r="D1995" s="605"/>
      <c r="E1995" s="605"/>
      <c r="G1995" s="1604"/>
      <c r="H1995" s="655"/>
      <c r="I1995" s="656"/>
      <c r="J1995" s="610"/>
      <c r="K1995" s="611"/>
      <c r="L1995" s="611"/>
      <c r="M1995" s="611"/>
      <c r="N1995" s="611"/>
      <c r="R1995" s="1605"/>
      <c r="AA1995" s="611"/>
      <c r="AI1995" s="611"/>
      <c r="AU1995" s="1006"/>
      <c r="BM1995" s="611"/>
      <c r="BQ1995" s="547"/>
      <c r="BT1995" s="605"/>
    </row>
    <row r="1996" spans="1:77" s="619" customFormat="1" hidden="1">
      <c r="A1996" s="603"/>
      <c r="B1996" s="604"/>
      <c r="C1996" s="604"/>
      <c r="D1996" s="605"/>
      <c r="E1996" s="605"/>
      <c r="F1996" s="1229"/>
      <c r="G1996" s="607"/>
      <c r="H1996" s="608"/>
      <c r="I1996" s="609"/>
      <c r="J1996" s="610"/>
      <c r="K1996" s="611"/>
      <c r="L1996" s="611"/>
      <c r="M1996" s="611"/>
      <c r="N1996" s="611"/>
      <c r="O1996" s="613"/>
      <c r="P1996" s="613"/>
      <c r="Q1996" s="613"/>
      <c r="R1996" s="613"/>
      <c r="S1996" s="613"/>
      <c r="T1996" s="615"/>
      <c r="U1996" s="613"/>
      <c r="V1996" s="613"/>
      <c r="W1996" s="613"/>
      <c r="X1996" s="613"/>
      <c r="Y1996" s="613"/>
      <c r="Z1996" s="613"/>
      <c r="AA1996" s="611"/>
      <c r="AB1996" s="613"/>
      <c r="AC1996" s="613"/>
      <c r="AD1996" s="613"/>
      <c r="AE1996" s="613"/>
      <c r="AF1996" s="613"/>
      <c r="AG1996" s="613"/>
      <c r="AH1996" s="613"/>
      <c r="AI1996" s="611"/>
      <c r="AJ1996" s="613"/>
      <c r="AK1996" s="613"/>
      <c r="AL1996" s="613"/>
      <c r="AM1996" s="613"/>
      <c r="AN1996" s="613"/>
      <c r="AO1996" s="613"/>
      <c r="AP1996" s="613"/>
      <c r="AQ1996" s="613"/>
      <c r="AR1996" s="613"/>
      <c r="AS1996" s="613"/>
      <c r="AT1996" s="613"/>
      <c r="AU1996" s="830"/>
      <c r="AV1996" s="613"/>
      <c r="AW1996" s="613"/>
      <c r="AX1996" s="613"/>
      <c r="AY1996" s="613"/>
      <c r="AZ1996" s="613"/>
      <c r="BA1996" s="613"/>
      <c r="BB1996" s="613"/>
      <c r="BC1996" s="613"/>
      <c r="BD1996" s="613"/>
      <c r="BE1996" s="613"/>
      <c r="BF1996" s="613"/>
      <c r="BG1996" s="613"/>
      <c r="BH1996" s="613"/>
      <c r="BI1996" s="613"/>
      <c r="BJ1996" s="613"/>
      <c r="BK1996" s="613"/>
      <c r="BL1996" s="613"/>
      <c r="BM1996" s="611"/>
      <c r="BN1996" s="613"/>
      <c r="BO1996" s="613"/>
      <c r="BP1996" s="613"/>
      <c r="BQ1996" s="547"/>
      <c r="BR1996" s="622"/>
      <c r="BS1996" s="1606"/>
      <c r="BT1996" s="605"/>
      <c r="BU1996" s="621"/>
      <c r="BY1996" s="607"/>
    </row>
    <row r="1997" spans="1:77" s="619" customFormat="1" hidden="1">
      <c r="A1997" s="603"/>
      <c r="B1997" s="604"/>
      <c r="C1997" s="604"/>
      <c r="D1997" s="605"/>
      <c r="E1997" s="605"/>
      <c r="F1997" s="1229"/>
      <c r="G1997" s="607"/>
      <c r="H1997" s="608"/>
      <c r="I1997" s="609"/>
      <c r="J1997" s="610"/>
      <c r="K1997" s="611"/>
      <c r="L1997" s="611"/>
      <c r="M1997" s="611"/>
      <c r="N1997" s="611"/>
      <c r="O1997" s="613"/>
      <c r="P1997" s="613"/>
      <c r="Q1997" s="613"/>
      <c r="R1997" s="613"/>
      <c r="S1997" s="618"/>
      <c r="T1997" s="615"/>
      <c r="U1997" s="613"/>
      <c r="V1997" s="613"/>
      <c r="W1997" s="613"/>
      <c r="X1997" s="613"/>
      <c r="Y1997" s="613"/>
      <c r="Z1997" s="613"/>
      <c r="AA1997" s="611"/>
      <c r="AB1997" s="613"/>
      <c r="AC1997" s="613"/>
      <c r="AD1997" s="613"/>
      <c r="AE1997" s="613"/>
      <c r="AF1997" s="613"/>
      <c r="AG1997" s="613"/>
      <c r="AH1997" s="613"/>
      <c r="AI1997" s="611"/>
      <c r="AJ1997" s="613"/>
      <c r="AK1997" s="613"/>
      <c r="AL1997" s="613"/>
      <c r="AM1997" s="613"/>
      <c r="AN1997" s="613"/>
      <c r="AO1997" s="613"/>
      <c r="AP1997" s="613"/>
      <c r="AQ1997" s="613"/>
      <c r="AR1997" s="613"/>
      <c r="AS1997" s="613"/>
      <c r="AT1997" s="613"/>
      <c r="AU1997" s="830"/>
      <c r="AV1997" s="613"/>
      <c r="AW1997" s="613"/>
      <c r="AX1997" s="613"/>
      <c r="AY1997" s="613"/>
      <c r="AZ1997" s="613"/>
      <c r="BA1997" s="613"/>
      <c r="BB1997" s="613"/>
      <c r="BC1997" s="613"/>
      <c r="BD1997" s="613"/>
      <c r="BE1997" s="613"/>
      <c r="BF1997" s="613"/>
      <c r="BG1997" s="613"/>
      <c r="BH1997" s="613"/>
      <c r="BI1997" s="613"/>
      <c r="BJ1997" s="613"/>
      <c r="BK1997" s="613"/>
      <c r="BL1997" s="613"/>
      <c r="BM1997" s="611"/>
      <c r="BN1997" s="613"/>
      <c r="BO1997" s="613"/>
      <c r="BP1997" s="613"/>
      <c r="BQ1997" s="547"/>
      <c r="BR1997" s="622"/>
      <c r="BS1997" s="1606"/>
      <c r="BT1997" s="605"/>
      <c r="BU1997" s="621"/>
      <c r="BY1997" s="607"/>
    </row>
    <row r="1998" spans="1:77" s="619" customFormat="1" hidden="1">
      <c r="A1998" s="603"/>
      <c r="B1998" s="604"/>
      <c r="C1998" s="604"/>
      <c r="D1998" s="605"/>
      <c r="E1998" s="605"/>
      <c r="F1998" s="1229"/>
      <c r="G1998" s="607"/>
      <c r="H1998" s="608"/>
      <c r="I1998" s="609"/>
      <c r="J1998" s="610"/>
      <c r="K1998" s="611"/>
      <c r="L1998" s="611"/>
      <c r="M1998" s="611"/>
      <c r="N1998" s="611"/>
      <c r="O1998" s="613"/>
      <c r="P1998" s="613"/>
      <c r="Q1998" s="613"/>
      <c r="R1998" s="613"/>
      <c r="S1998" s="613"/>
      <c r="T1998" s="615"/>
      <c r="U1998" s="613"/>
      <c r="V1998" s="613"/>
      <c r="W1998" s="613"/>
      <c r="X1998" s="613"/>
      <c r="Y1998" s="613"/>
      <c r="Z1998" s="613"/>
      <c r="AA1998" s="611"/>
      <c r="AB1998" s="613"/>
      <c r="AC1998" s="613"/>
      <c r="AD1998" s="613"/>
      <c r="AE1998" s="613"/>
      <c r="AF1998" s="613"/>
      <c r="AG1998" s="613"/>
      <c r="AH1998" s="613"/>
      <c r="AI1998" s="611"/>
      <c r="AJ1998" s="613"/>
      <c r="AK1998" s="613"/>
      <c r="AL1998" s="613"/>
      <c r="AM1998" s="613"/>
      <c r="AN1998" s="613"/>
      <c r="AO1998" s="613"/>
      <c r="AP1998" s="613"/>
      <c r="AQ1998" s="613"/>
      <c r="AR1998" s="613"/>
      <c r="AS1998" s="613"/>
      <c r="AT1998" s="613"/>
      <c r="AU1998" s="830"/>
      <c r="AV1998" s="613"/>
      <c r="AW1998" s="613"/>
      <c r="AX1998" s="613"/>
      <c r="AY1998" s="613"/>
      <c r="AZ1998" s="613"/>
      <c r="BA1998" s="613"/>
      <c r="BB1998" s="613"/>
      <c r="BC1998" s="613"/>
      <c r="BD1998" s="613"/>
      <c r="BE1998" s="613"/>
      <c r="BF1998" s="613"/>
      <c r="BG1998" s="613"/>
      <c r="BH1998" s="613"/>
      <c r="BI1998" s="613"/>
      <c r="BJ1998" s="613"/>
      <c r="BK1998" s="613"/>
      <c r="BL1998" s="613"/>
      <c r="BM1998" s="611"/>
      <c r="BN1998" s="613"/>
      <c r="BO1998" s="613"/>
      <c r="BP1998" s="613"/>
      <c r="BQ1998" s="547"/>
      <c r="BR1998" s="622"/>
      <c r="BS1998" s="1606"/>
      <c r="BT1998" s="605"/>
      <c r="BU1998" s="621"/>
      <c r="BY1998" s="607"/>
    </row>
    <row r="1999" spans="1:77" s="619" customFormat="1" hidden="1">
      <c r="A1999" s="603"/>
      <c r="B1999" s="604"/>
      <c r="C1999" s="604"/>
      <c r="D1999" s="605"/>
      <c r="E1999" s="605"/>
      <c r="F1999" s="1229"/>
      <c r="G1999" s="607"/>
      <c r="H1999" s="608"/>
      <c r="I1999" s="609"/>
      <c r="J1999" s="610"/>
      <c r="K1999" s="611"/>
      <c r="L1999" s="611"/>
      <c r="M1999" s="611"/>
      <c r="N1999" s="611"/>
      <c r="O1999" s="613"/>
      <c r="P1999" s="613"/>
      <c r="Q1999" s="613"/>
      <c r="R1999" s="613"/>
      <c r="S1999" s="613"/>
      <c r="T1999" s="615"/>
      <c r="U1999" s="613"/>
      <c r="V1999" s="613"/>
      <c r="W1999" s="613"/>
      <c r="X1999" s="613"/>
      <c r="Y1999" s="613"/>
      <c r="Z1999" s="613"/>
      <c r="AA1999" s="611"/>
      <c r="AB1999" s="613"/>
      <c r="AC1999" s="613"/>
      <c r="AD1999" s="613"/>
      <c r="AE1999" s="613"/>
      <c r="AF1999" s="613"/>
      <c r="AG1999" s="613"/>
      <c r="AH1999" s="613"/>
      <c r="AI1999" s="611"/>
      <c r="AJ1999" s="613"/>
      <c r="AK1999" s="613"/>
      <c r="AL1999" s="613"/>
      <c r="AM1999" s="613"/>
      <c r="AN1999" s="613"/>
      <c r="AO1999" s="613"/>
      <c r="AP1999" s="613"/>
      <c r="AQ1999" s="613"/>
      <c r="AR1999" s="613"/>
      <c r="AS1999" s="613"/>
      <c r="AT1999" s="613"/>
      <c r="AU1999" s="830"/>
      <c r="AV1999" s="613"/>
      <c r="AW1999" s="613"/>
      <c r="AX1999" s="613"/>
      <c r="AY1999" s="613"/>
      <c r="AZ1999" s="613"/>
      <c r="BA1999" s="613"/>
      <c r="BB1999" s="613"/>
      <c r="BC1999" s="613"/>
      <c r="BD1999" s="613"/>
      <c r="BE1999" s="613"/>
      <c r="BF1999" s="613"/>
      <c r="BG1999" s="613"/>
      <c r="BH1999" s="613"/>
      <c r="BI1999" s="613"/>
      <c r="BJ1999" s="613"/>
      <c r="BK1999" s="613"/>
      <c r="BL1999" s="613"/>
      <c r="BM1999" s="611"/>
      <c r="BN1999" s="613"/>
      <c r="BO1999" s="613"/>
      <c r="BP1999" s="613"/>
      <c r="BQ1999" s="547"/>
      <c r="BR1999" s="622"/>
      <c r="BS1999" s="1606"/>
      <c r="BT1999" s="605"/>
      <c r="BU1999" s="621"/>
      <c r="BY1999" s="607"/>
    </row>
    <row r="2000" spans="1:77" s="619" customFormat="1" hidden="1">
      <c r="A2000" s="603"/>
      <c r="B2000" s="1024"/>
      <c r="C2000" s="1024"/>
      <c r="D2000" s="605"/>
      <c r="E2000" s="605"/>
      <c r="F2000" s="1229"/>
      <c r="G2000" s="607"/>
      <c r="H2000" s="608"/>
      <c r="I2000" s="609"/>
      <c r="J2000" s="610"/>
      <c r="K2000" s="611"/>
      <c r="L2000" s="611"/>
      <c r="M2000" s="611"/>
      <c r="N2000" s="611"/>
      <c r="O2000" s="613"/>
      <c r="P2000" s="613"/>
      <c r="Q2000" s="613"/>
      <c r="R2000" s="613"/>
      <c r="S2000" s="613"/>
      <c r="T2000" s="615"/>
      <c r="U2000" s="613"/>
      <c r="V2000" s="613"/>
      <c r="W2000" s="613"/>
      <c r="X2000" s="613"/>
      <c r="Y2000" s="613"/>
      <c r="Z2000" s="613"/>
      <c r="AA2000" s="611"/>
      <c r="AB2000" s="613"/>
      <c r="AC2000" s="613"/>
      <c r="AD2000" s="613"/>
      <c r="AE2000" s="613"/>
      <c r="AF2000" s="613"/>
      <c r="AG2000" s="613"/>
      <c r="AH2000" s="613"/>
      <c r="AI2000" s="611"/>
      <c r="AJ2000" s="613"/>
      <c r="AK2000" s="613"/>
      <c r="AL2000" s="613"/>
      <c r="AM2000" s="613"/>
      <c r="AN2000" s="613"/>
      <c r="AO2000" s="613"/>
      <c r="AP2000" s="613"/>
      <c r="AQ2000" s="613"/>
      <c r="AR2000" s="613"/>
      <c r="AS2000" s="613"/>
      <c r="AT2000" s="613"/>
      <c r="AU2000" s="830"/>
      <c r="AV2000" s="613"/>
      <c r="AW2000" s="613"/>
      <c r="AX2000" s="613"/>
      <c r="AY2000" s="613"/>
      <c r="AZ2000" s="613"/>
      <c r="BA2000" s="613"/>
      <c r="BB2000" s="613"/>
      <c r="BC2000" s="613"/>
      <c r="BD2000" s="613"/>
      <c r="BE2000" s="613"/>
      <c r="BF2000" s="613"/>
      <c r="BG2000" s="613"/>
      <c r="BH2000" s="613"/>
      <c r="BI2000" s="613"/>
      <c r="BJ2000" s="613"/>
      <c r="BK2000" s="613"/>
      <c r="BL2000" s="613"/>
      <c r="BM2000" s="611"/>
      <c r="BN2000" s="613"/>
      <c r="BO2000" s="613"/>
      <c r="BP2000" s="613"/>
      <c r="BQ2000" s="547"/>
      <c r="BR2000" s="622"/>
      <c r="BS2000" s="1606"/>
      <c r="BT2000" s="605"/>
      <c r="BU2000" s="621"/>
      <c r="BY2000" s="607"/>
    </row>
    <row r="2001" spans="1:77" s="619" customFormat="1" hidden="1">
      <c r="A2001" s="603"/>
      <c r="B2001" s="1607"/>
      <c r="C2001" s="1607"/>
      <c r="D2001" s="605"/>
      <c r="E2001" s="605"/>
      <c r="F2001" s="605"/>
      <c r="G2001" s="607"/>
      <c r="H2001" s="608"/>
      <c r="I2001" s="609"/>
      <c r="J2001" s="610"/>
      <c r="K2001" s="611"/>
      <c r="L2001" s="611"/>
      <c r="M2001" s="611"/>
      <c r="N2001" s="611"/>
      <c r="O2001" s="613"/>
      <c r="P2001" s="613"/>
      <c r="Q2001" s="613"/>
      <c r="R2001" s="613"/>
      <c r="S2001" s="613"/>
      <c r="T2001" s="615"/>
      <c r="U2001" s="613"/>
      <c r="V2001" s="613"/>
      <c r="W2001" s="613"/>
      <c r="X2001" s="613"/>
      <c r="Y2001" s="613"/>
      <c r="Z2001" s="613"/>
      <c r="AA2001" s="611"/>
      <c r="AB2001" s="613"/>
      <c r="AC2001" s="613"/>
      <c r="AD2001" s="613"/>
      <c r="AE2001" s="613"/>
      <c r="AF2001" s="613"/>
      <c r="AG2001" s="613"/>
      <c r="AH2001" s="613"/>
      <c r="AI2001" s="611"/>
      <c r="AJ2001" s="613"/>
      <c r="AK2001" s="613"/>
      <c r="AL2001" s="613"/>
      <c r="AM2001" s="613"/>
      <c r="AN2001" s="613"/>
      <c r="AO2001" s="613"/>
      <c r="AP2001" s="613"/>
      <c r="AQ2001" s="613"/>
      <c r="AR2001" s="613"/>
      <c r="AS2001" s="613"/>
      <c r="AT2001" s="613"/>
      <c r="AU2001" s="830"/>
      <c r="AV2001" s="613"/>
      <c r="AW2001" s="613"/>
      <c r="AX2001" s="613"/>
      <c r="AY2001" s="613"/>
      <c r="AZ2001" s="613"/>
      <c r="BA2001" s="613"/>
      <c r="BB2001" s="613"/>
      <c r="BC2001" s="613"/>
      <c r="BD2001" s="613"/>
      <c r="BE2001" s="613"/>
      <c r="BF2001" s="613"/>
      <c r="BG2001" s="613"/>
      <c r="BH2001" s="613"/>
      <c r="BI2001" s="613"/>
      <c r="BJ2001" s="613"/>
      <c r="BK2001" s="613"/>
      <c r="BL2001" s="613"/>
      <c r="BM2001" s="611"/>
      <c r="BN2001" s="613"/>
      <c r="BO2001" s="613"/>
      <c r="BP2001" s="613"/>
      <c r="BQ2001" s="547"/>
      <c r="BR2001" s="622"/>
      <c r="BS2001" s="1606"/>
      <c r="BT2001" s="605"/>
      <c r="BU2001" s="621"/>
      <c r="BY2001" s="607"/>
    </row>
    <row r="2002" spans="1:77" s="619" customFormat="1" hidden="1">
      <c r="A2002" s="603"/>
      <c r="B2002" s="1607"/>
      <c r="C2002" s="1607"/>
      <c r="D2002" s="605"/>
      <c r="E2002" s="605"/>
      <c r="F2002" s="605"/>
      <c r="G2002" s="607"/>
      <c r="H2002" s="608"/>
      <c r="I2002" s="609"/>
      <c r="J2002" s="610"/>
      <c r="K2002" s="611"/>
      <c r="L2002" s="611"/>
      <c r="M2002" s="611"/>
      <c r="N2002" s="611"/>
      <c r="O2002" s="613"/>
      <c r="P2002" s="613"/>
      <c r="Q2002" s="613"/>
      <c r="R2002" s="613"/>
      <c r="S2002" s="613"/>
      <c r="T2002" s="615"/>
      <c r="U2002" s="613"/>
      <c r="V2002" s="613"/>
      <c r="W2002" s="613"/>
      <c r="X2002" s="613"/>
      <c r="Y2002" s="613"/>
      <c r="Z2002" s="613"/>
      <c r="AA2002" s="611"/>
      <c r="AB2002" s="613"/>
      <c r="AC2002" s="613"/>
      <c r="AD2002" s="613"/>
      <c r="AE2002" s="613"/>
      <c r="AF2002" s="613"/>
      <c r="AG2002" s="613"/>
      <c r="AH2002" s="613"/>
      <c r="AI2002" s="611"/>
      <c r="AJ2002" s="613"/>
      <c r="AK2002" s="613"/>
      <c r="AL2002" s="613"/>
      <c r="AM2002" s="613"/>
      <c r="AN2002" s="613"/>
      <c r="AO2002" s="613"/>
      <c r="AP2002" s="613"/>
      <c r="AQ2002" s="613"/>
      <c r="AR2002" s="613"/>
      <c r="AS2002" s="613"/>
      <c r="AT2002" s="613"/>
      <c r="AU2002" s="830"/>
      <c r="AV2002" s="613"/>
      <c r="AW2002" s="613"/>
      <c r="AX2002" s="613"/>
      <c r="AY2002" s="613"/>
      <c r="AZ2002" s="613"/>
      <c r="BA2002" s="613"/>
      <c r="BB2002" s="613"/>
      <c r="BC2002" s="613"/>
      <c r="BD2002" s="613"/>
      <c r="BE2002" s="613"/>
      <c r="BF2002" s="613"/>
      <c r="BG2002" s="613"/>
      <c r="BH2002" s="613"/>
      <c r="BI2002" s="613"/>
      <c r="BJ2002" s="613"/>
      <c r="BK2002" s="613"/>
      <c r="BL2002" s="613"/>
      <c r="BM2002" s="611"/>
      <c r="BN2002" s="613"/>
      <c r="BO2002" s="613"/>
      <c r="BP2002" s="613"/>
      <c r="BQ2002" s="547"/>
      <c r="BR2002" s="622"/>
      <c r="BS2002" s="1606"/>
      <c r="BT2002" s="605"/>
      <c r="BU2002" s="621"/>
      <c r="BY2002" s="607"/>
    </row>
    <row r="2003" spans="1:77" s="619" customFormat="1" hidden="1">
      <c r="A2003" s="603"/>
      <c r="B2003" s="1608"/>
      <c r="C2003" s="1440"/>
      <c r="D2003" s="605"/>
      <c r="E2003" s="605"/>
      <c r="F2003" s="1229"/>
      <c r="G2003" s="607"/>
      <c r="H2003" s="608"/>
      <c r="I2003" s="609"/>
      <c r="J2003" s="610"/>
      <c r="K2003" s="611"/>
      <c r="L2003" s="611"/>
      <c r="M2003" s="611"/>
      <c r="N2003" s="611"/>
      <c r="O2003" s="613"/>
      <c r="P2003" s="613"/>
      <c r="Q2003" s="613"/>
      <c r="R2003" s="613"/>
      <c r="S2003" s="613"/>
      <c r="T2003" s="615"/>
      <c r="U2003" s="613"/>
      <c r="V2003" s="613"/>
      <c r="W2003" s="613"/>
      <c r="X2003" s="613"/>
      <c r="Y2003" s="613"/>
      <c r="Z2003" s="613"/>
      <c r="AA2003" s="611"/>
      <c r="AB2003" s="613"/>
      <c r="AC2003" s="613"/>
      <c r="AD2003" s="613"/>
      <c r="AE2003" s="613"/>
      <c r="AF2003" s="613"/>
      <c r="AG2003" s="613"/>
      <c r="AH2003" s="613"/>
      <c r="AI2003" s="611"/>
      <c r="AJ2003" s="613"/>
      <c r="AK2003" s="613"/>
      <c r="AL2003" s="613"/>
      <c r="AM2003" s="613"/>
      <c r="AN2003" s="613"/>
      <c r="AO2003" s="613"/>
      <c r="AP2003" s="613"/>
      <c r="AQ2003" s="613"/>
      <c r="AR2003" s="613"/>
      <c r="AS2003" s="613"/>
      <c r="AT2003" s="613"/>
      <c r="AU2003" s="830"/>
      <c r="AV2003" s="613"/>
      <c r="AW2003" s="613"/>
      <c r="AX2003" s="613"/>
      <c r="AY2003" s="613"/>
      <c r="AZ2003" s="613"/>
      <c r="BA2003" s="613"/>
      <c r="BB2003" s="613"/>
      <c r="BC2003" s="613"/>
      <c r="BD2003" s="613"/>
      <c r="BE2003" s="613"/>
      <c r="BF2003" s="613"/>
      <c r="BG2003" s="613"/>
      <c r="BH2003" s="613"/>
      <c r="BI2003" s="613"/>
      <c r="BJ2003" s="613"/>
      <c r="BK2003" s="613"/>
      <c r="BL2003" s="613"/>
      <c r="BM2003" s="611"/>
      <c r="BN2003" s="613"/>
      <c r="BO2003" s="613"/>
      <c r="BP2003" s="613"/>
      <c r="BQ2003" s="547"/>
      <c r="BR2003" s="622"/>
      <c r="BS2003" s="1606"/>
      <c r="BT2003" s="605"/>
      <c r="BU2003" s="621"/>
      <c r="BY2003" s="607"/>
    </row>
    <row r="2004" spans="1:77" s="619" customFormat="1" hidden="1">
      <c r="A2004" s="603"/>
      <c r="B2004" s="1608"/>
      <c r="C2004" s="1440"/>
      <c r="D2004" s="605"/>
      <c r="E2004" s="605"/>
      <c r="F2004" s="1229"/>
      <c r="G2004" s="607"/>
      <c r="H2004" s="608"/>
      <c r="I2004" s="609"/>
      <c r="J2004" s="610"/>
      <c r="K2004" s="611"/>
      <c r="L2004" s="611"/>
      <c r="M2004" s="611"/>
      <c r="N2004" s="611"/>
      <c r="O2004" s="613"/>
      <c r="P2004" s="613"/>
      <c r="Q2004" s="613"/>
      <c r="R2004" s="613"/>
      <c r="S2004" s="613"/>
      <c r="T2004" s="615"/>
      <c r="U2004" s="613"/>
      <c r="V2004" s="613"/>
      <c r="W2004" s="613"/>
      <c r="X2004" s="613"/>
      <c r="Y2004" s="613"/>
      <c r="Z2004" s="613"/>
      <c r="AA2004" s="611"/>
      <c r="AB2004" s="613"/>
      <c r="AC2004" s="613"/>
      <c r="AD2004" s="613"/>
      <c r="AE2004" s="613"/>
      <c r="AF2004" s="613"/>
      <c r="AG2004" s="613"/>
      <c r="AH2004" s="613"/>
      <c r="AI2004" s="611"/>
      <c r="AJ2004" s="613"/>
      <c r="AK2004" s="613"/>
      <c r="AL2004" s="613"/>
      <c r="AM2004" s="613"/>
      <c r="AN2004" s="613"/>
      <c r="AO2004" s="613"/>
      <c r="AP2004" s="613"/>
      <c r="AQ2004" s="613"/>
      <c r="AR2004" s="613"/>
      <c r="AS2004" s="613"/>
      <c r="AT2004" s="613"/>
      <c r="AU2004" s="830"/>
      <c r="AV2004" s="613"/>
      <c r="AW2004" s="613"/>
      <c r="AX2004" s="613"/>
      <c r="AY2004" s="613"/>
      <c r="AZ2004" s="613"/>
      <c r="BA2004" s="613"/>
      <c r="BB2004" s="613"/>
      <c r="BC2004" s="613"/>
      <c r="BD2004" s="613"/>
      <c r="BE2004" s="613"/>
      <c r="BF2004" s="613"/>
      <c r="BG2004" s="613"/>
      <c r="BH2004" s="613"/>
      <c r="BI2004" s="613"/>
      <c r="BJ2004" s="613"/>
      <c r="BK2004" s="613"/>
      <c r="BL2004" s="613"/>
      <c r="BM2004" s="611"/>
      <c r="BN2004" s="613"/>
      <c r="BO2004" s="613"/>
      <c r="BP2004" s="613"/>
      <c r="BQ2004" s="547"/>
      <c r="BR2004" s="622"/>
      <c r="BS2004" s="1606"/>
      <c r="BT2004" s="605"/>
      <c r="BU2004" s="621"/>
      <c r="BY2004" s="607"/>
    </row>
    <row r="2005" spans="1:77" s="619" customFormat="1" hidden="1">
      <c r="A2005" s="603"/>
      <c r="B2005" s="604"/>
      <c r="C2005" s="604"/>
      <c r="D2005" s="605"/>
      <c r="E2005" s="635"/>
      <c r="F2005" s="605"/>
      <c r="G2005" s="607"/>
      <c r="H2005" s="608"/>
      <c r="I2005" s="609"/>
      <c r="J2005" s="610"/>
      <c r="K2005" s="611"/>
      <c r="L2005" s="611"/>
      <c r="M2005" s="611"/>
      <c r="N2005" s="611"/>
      <c r="O2005" s="612"/>
      <c r="P2005" s="612"/>
      <c r="Q2005" s="613"/>
      <c r="R2005" s="614"/>
      <c r="S2005" s="614"/>
      <c r="T2005" s="615"/>
      <c r="U2005" s="612"/>
      <c r="V2005" s="612"/>
      <c r="W2005" s="613"/>
      <c r="X2005" s="612"/>
      <c r="Y2005" s="612"/>
      <c r="Z2005" s="612"/>
      <c r="AA2005" s="611"/>
      <c r="AB2005" s="612"/>
      <c r="AC2005" s="612"/>
      <c r="AD2005" s="613"/>
      <c r="AE2005" s="613"/>
      <c r="AF2005" s="612"/>
      <c r="AG2005" s="612"/>
      <c r="AH2005" s="612"/>
      <c r="AI2005" s="611"/>
      <c r="AJ2005" s="612"/>
      <c r="AK2005" s="612"/>
      <c r="AL2005" s="612"/>
      <c r="AM2005" s="613"/>
      <c r="AN2005" s="612"/>
      <c r="AO2005" s="612"/>
      <c r="AP2005" s="612"/>
      <c r="AQ2005" s="613"/>
      <c r="AR2005" s="612"/>
      <c r="AS2005" s="612"/>
      <c r="AT2005" s="612"/>
      <c r="AU2005" s="616"/>
      <c r="AV2005" s="612"/>
      <c r="AW2005" s="612"/>
      <c r="AX2005" s="612"/>
      <c r="AY2005" s="612"/>
      <c r="AZ2005" s="612"/>
      <c r="BA2005" s="612"/>
      <c r="BB2005" s="612"/>
      <c r="BC2005" s="613"/>
      <c r="BD2005" s="612"/>
      <c r="BE2005" s="612"/>
      <c r="BF2005" s="612"/>
      <c r="BG2005" s="612"/>
      <c r="BH2005" s="613"/>
      <c r="BI2005" s="612"/>
      <c r="BJ2005" s="612"/>
      <c r="BK2005" s="612"/>
      <c r="BL2005" s="613"/>
      <c r="BM2005" s="611"/>
      <c r="BN2005" s="612"/>
      <c r="BO2005" s="612"/>
      <c r="BP2005" s="612"/>
      <c r="BQ2005" s="547"/>
      <c r="BR2005" s="605"/>
      <c r="BS2005" s="1609"/>
      <c r="BT2005" s="605"/>
      <c r="BU2005" s="621"/>
      <c r="BY2005" s="607"/>
    </row>
    <row r="2006" spans="1:77" s="619" customFormat="1" hidden="1">
      <c r="A2006" s="603"/>
      <c r="B2006" s="604"/>
      <c r="C2006" s="604"/>
      <c r="D2006" s="605"/>
      <c r="E2006" s="605"/>
      <c r="F2006" s="1229"/>
      <c r="G2006" s="607"/>
      <c r="H2006" s="608"/>
      <c r="I2006" s="609"/>
      <c r="J2006" s="610"/>
      <c r="K2006" s="611"/>
      <c r="L2006" s="611"/>
      <c r="M2006" s="611"/>
      <c r="N2006" s="611"/>
      <c r="O2006" s="613"/>
      <c r="P2006" s="613"/>
      <c r="Q2006" s="613"/>
      <c r="R2006" s="613"/>
      <c r="S2006" s="613"/>
      <c r="T2006" s="615"/>
      <c r="U2006" s="613"/>
      <c r="V2006" s="613"/>
      <c r="W2006" s="613"/>
      <c r="X2006" s="613"/>
      <c r="Y2006" s="613"/>
      <c r="Z2006" s="613"/>
      <c r="AA2006" s="611"/>
      <c r="AB2006" s="613"/>
      <c r="AC2006" s="613"/>
      <c r="AD2006" s="613"/>
      <c r="AE2006" s="613"/>
      <c r="AF2006" s="613"/>
      <c r="AG2006" s="613"/>
      <c r="AH2006" s="613"/>
      <c r="AI2006" s="611"/>
      <c r="AJ2006" s="613"/>
      <c r="AK2006" s="613"/>
      <c r="AL2006" s="613"/>
      <c r="AM2006" s="613"/>
      <c r="AN2006" s="613"/>
      <c r="AO2006" s="613"/>
      <c r="AP2006" s="613"/>
      <c r="AQ2006" s="613"/>
      <c r="AR2006" s="613"/>
      <c r="AS2006" s="613"/>
      <c r="AT2006" s="613"/>
      <c r="AU2006" s="830"/>
      <c r="AV2006" s="613"/>
      <c r="AW2006" s="613"/>
      <c r="AX2006" s="613"/>
      <c r="AY2006" s="613"/>
      <c r="AZ2006" s="613"/>
      <c r="BA2006" s="613"/>
      <c r="BB2006" s="613"/>
      <c r="BC2006" s="613"/>
      <c r="BD2006" s="613"/>
      <c r="BE2006" s="613"/>
      <c r="BF2006" s="613"/>
      <c r="BG2006" s="613"/>
      <c r="BH2006" s="613"/>
      <c r="BI2006" s="613"/>
      <c r="BJ2006" s="613"/>
      <c r="BK2006" s="613"/>
      <c r="BL2006" s="613"/>
      <c r="BM2006" s="611"/>
      <c r="BN2006" s="613"/>
      <c r="BO2006" s="613"/>
      <c r="BP2006" s="613"/>
      <c r="BQ2006" s="547"/>
      <c r="BR2006" s="622"/>
      <c r="BS2006" s="1606"/>
      <c r="BT2006" s="605"/>
      <c r="BU2006" s="621"/>
      <c r="BY2006" s="607"/>
    </row>
    <row r="2007" spans="1:77" s="619" customFormat="1" hidden="1">
      <c r="A2007" s="603"/>
      <c r="B2007" s="604"/>
      <c r="C2007" s="604"/>
      <c r="D2007" s="605"/>
      <c r="E2007" s="605"/>
      <c r="F2007" s="1229"/>
      <c r="G2007" s="607"/>
      <c r="H2007" s="608"/>
      <c r="I2007" s="609"/>
      <c r="J2007" s="610"/>
      <c r="K2007" s="611"/>
      <c r="L2007" s="611"/>
      <c r="M2007" s="611"/>
      <c r="N2007" s="611"/>
      <c r="O2007" s="613"/>
      <c r="P2007" s="613"/>
      <c r="Q2007" s="613"/>
      <c r="R2007" s="613"/>
      <c r="S2007" s="613"/>
      <c r="T2007" s="615"/>
      <c r="U2007" s="613"/>
      <c r="V2007" s="613"/>
      <c r="W2007" s="613"/>
      <c r="X2007" s="613"/>
      <c r="Y2007" s="613"/>
      <c r="Z2007" s="613"/>
      <c r="AA2007" s="611"/>
      <c r="AB2007" s="613"/>
      <c r="AC2007" s="613"/>
      <c r="AD2007" s="613"/>
      <c r="AE2007" s="613"/>
      <c r="AF2007" s="613"/>
      <c r="AG2007" s="613"/>
      <c r="AH2007" s="613"/>
      <c r="AI2007" s="611"/>
      <c r="AJ2007" s="613"/>
      <c r="AK2007" s="613"/>
      <c r="AL2007" s="613"/>
      <c r="AM2007" s="613"/>
      <c r="AN2007" s="613"/>
      <c r="AO2007" s="613"/>
      <c r="AP2007" s="613"/>
      <c r="AQ2007" s="613"/>
      <c r="AR2007" s="613"/>
      <c r="AS2007" s="613"/>
      <c r="AT2007" s="613"/>
      <c r="AU2007" s="830"/>
      <c r="AV2007" s="613"/>
      <c r="AW2007" s="613"/>
      <c r="AX2007" s="613"/>
      <c r="AY2007" s="613"/>
      <c r="AZ2007" s="613"/>
      <c r="BA2007" s="613"/>
      <c r="BB2007" s="613"/>
      <c r="BC2007" s="613"/>
      <c r="BD2007" s="613"/>
      <c r="BE2007" s="613"/>
      <c r="BF2007" s="613"/>
      <c r="BG2007" s="613"/>
      <c r="BH2007" s="613"/>
      <c r="BI2007" s="613"/>
      <c r="BJ2007" s="613"/>
      <c r="BK2007" s="613"/>
      <c r="BL2007" s="613"/>
      <c r="BM2007" s="611"/>
      <c r="BN2007" s="613"/>
      <c r="BO2007" s="613"/>
      <c r="BP2007" s="613"/>
      <c r="BQ2007" s="547"/>
      <c r="BR2007" s="622"/>
      <c r="BS2007" s="1606"/>
      <c r="BT2007" s="605"/>
      <c r="BU2007" s="621"/>
      <c r="BY2007" s="607"/>
    </row>
    <row r="2008" spans="1:77" s="1602" customFormat="1" hidden="1">
      <c r="D2008" s="605"/>
      <c r="E2008" s="605"/>
      <c r="G2008" s="1604"/>
      <c r="H2008" s="655"/>
      <c r="I2008" s="656"/>
      <c r="J2008" s="610"/>
      <c r="K2008" s="611"/>
      <c r="L2008" s="611"/>
      <c r="M2008" s="611"/>
      <c r="N2008" s="611"/>
      <c r="R2008" s="1605"/>
      <c r="AA2008" s="611"/>
      <c r="AI2008" s="611"/>
      <c r="AU2008" s="1006"/>
      <c r="BM2008" s="611"/>
      <c r="BQ2008" s="547"/>
      <c r="BT2008" s="605"/>
    </row>
    <row r="2009" spans="1:77" s="619" customFormat="1" hidden="1">
      <c r="A2009" s="603"/>
      <c r="B2009" s="1024"/>
      <c r="C2009" s="1024"/>
      <c r="D2009" s="605"/>
      <c r="E2009" s="605"/>
      <c r="F2009" s="605"/>
      <c r="G2009" s="607"/>
      <c r="H2009" s="608"/>
      <c r="I2009" s="609"/>
      <c r="J2009" s="610"/>
      <c r="K2009" s="611"/>
      <c r="L2009" s="611"/>
      <c r="M2009" s="611"/>
      <c r="N2009" s="611"/>
      <c r="O2009" s="613"/>
      <c r="P2009" s="613"/>
      <c r="Q2009" s="613"/>
      <c r="R2009" s="613"/>
      <c r="S2009" s="613"/>
      <c r="T2009" s="615"/>
      <c r="U2009" s="613"/>
      <c r="V2009" s="613"/>
      <c r="W2009" s="613"/>
      <c r="X2009" s="613"/>
      <c r="Y2009" s="613"/>
      <c r="Z2009" s="613"/>
      <c r="AA2009" s="611"/>
      <c r="AB2009" s="613"/>
      <c r="AC2009" s="613"/>
      <c r="AD2009" s="613"/>
      <c r="AE2009" s="613"/>
      <c r="AF2009" s="613"/>
      <c r="AG2009" s="613"/>
      <c r="AH2009" s="613"/>
      <c r="AI2009" s="611"/>
      <c r="AJ2009" s="613"/>
      <c r="AK2009" s="613"/>
      <c r="AL2009" s="613"/>
      <c r="AM2009" s="613"/>
      <c r="AN2009" s="613"/>
      <c r="AO2009" s="613"/>
      <c r="AP2009" s="613"/>
      <c r="AQ2009" s="613"/>
      <c r="AR2009" s="613"/>
      <c r="AS2009" s="613"/>
      <c r="AT2009" s="613"/>
      <c r="AU2009" s="830"/>
      <c r="AV2009" s="613"/>
      <c r="AW2009" s="613"/>
      <c r="AX2009" s="613"/>
      <c r="AY2009" s="613"/>
      <c r="AZ2009" s="613"/>
      <c r="BA2009" s="613"/>
      <c r="BB2009" s="613"/>
      <c r="BC2009" s="613"/>
      <c r="BD2009" s="613"/>
      <c r="BE2009" s="613"/>
      <c r="BF2009" s="613"/>
      <c r="BG2009" s="613"/>
      <c r="BH2009" s="613"/>
      <c r="BI2009" s="613"/>
      <c r="BJ2009" s="613"/>
      <c r="BK2009" s="613"/>
      <c r="BL2009" s="613"/>
      <c r="BM2009" s="611"/>
      <c r="BN2009" s="613"/>
      <c r="BO2009" s="613"/>
      <c r="BP2009" s="613"/>
      <c r="BQ2009" s="547"/>
      <c r="BR2009" s="622"/>
      <c r="BS2009" s="1026"/>
      <c r="BT2009" s="605"/>
      <c r="BU2009" s="621"/>
      <c r="BY2009" s="607"/>
    </row>
    <row r="2010" spans="1:77" s="619" customFormat="1" hidden="1">
      <c r="A2010" s="603"/>
      <c r="B2010" s="1610"/>
      <c r="C2010" s="1610"/>
      <c r="D2010" s="605"/>
      <c r="E2010" s="605"/>
      <c r="F2010" s="1229"/>
      <c r="G2010" s="607"/>
      <c r="H2010" s="608"/>
      <c r="I2010" s="609"/>
      <c r="J2010" s="610"/>
      <c r="K2010" s="611"/>
      <c r="L2010" s="611"/>
      <c r="M2010" s="611"/>
      <c r="N2010" s="611"/>
      <c r="O2010" s="613"/>
      <c r="P2010" s="613"/>
      <c r="Q2010" s="613"/>
      <c r="R2010" s="613"/>
      <c r="S2010" s="613"/>
      <c r="T2010" s="615"/>
      <c r="U2010" s="613"/>
      <c r="V2010" s="613"/>
      <c r="W2010" s="613"/>
      <c r="X2010" s="613"/>
      <c r="Y2010" s="613"/>
      <c r="Z2010" s="613"/>
      <c r="AA2010" s="611"/>
      <c r="AB2010" s="613"/>
      <c r="AC2010" s="613"/>
      <c r="AD2010" s="613"/>
      <c r="AE2010" s="613"/>
      <c r="AF2010" s="613"/>
      <c r="AG2010" s="613"/>
      <c r="AH2010" s="613"/>
      <c r="AI2010" s="611"/>
      <c r="AJ2010" s="613"/>
      <c r="AK2010" s="613"/>
      <c r="AL2010" s="613"/>
      <c r="AM2010" s="613"/>
      <c r="AN2010" s="613"/>
      <c r="AO2010" s="613"/>
      <c r="AP2010" s="613"/>
      <c r="AQ2010" s="613"/>
      <c r="AR2010" s="613"/>
      <c r="AS2010" s="613"/>
      <c r="AT2010" s="613"/>
      <c r="AU2010" s="830"/>
      <c r="AV2010" s="613"/>
      <c r="AW2010" s="613"/>
      <c r="AX2010" s="613"/>
      <c r="AY2010" s="613"/>
      <c r="AZ2010" s="613"/>
      <c r="BA2010" s="613"/>
      <c r="BB2010" s="613"/>
      <c r="BC2010" s="613"/>
      <c r="BD2010" s="613"/>
      <c r="BE2010" s="613"/>
      <c r="BF2010" s="613"/>
      <c r="BG2010" s="613"/>
      <c r="BH2010" s="613"/>
      <c r="BI2010" s="613"/>
      <c r="BJ2010" s="613"/>
      <c r="BK2010" s="613"/>
      <c r="BL2010" s="613"/>
      <c r="BM2010" s="611"/>
      <c r="BN2010" s="613"/>
      <c r="BO2010" s="613"/>
      <c r="BP2010" s="613"/>
      <c r="BQ2010" s="547"/>
      <c r="BR2010" s="622"/>
      <c r="BS2010" s="1606"/>
      <c r="BT2010" s="605"/>
      <c r="BU2010" s="621"/>
      <c r="BY2010" s="607"/>
    </row>
    <row r="2011" spans="1:77" s="619" customFormat="1" hidden="1">
      <c r="A2011" s="603"/>
      <c r="B2011" s="1024"/>
      <c r="C2011" s="1024"/>
      <c r="D2011" s="605"/>
      <c r="E2011" s="605"/>
      <c r="F2011" s="1229"/>
      <c r="G2011" s="607"/>
      <c r="H2011" s="608"/>
      <c r="I2011" s="609"/>
      <c r="J2011" s="610"/>
      <c r="K2011" s="611"/>
      <c r="L2011" s="611"/>
      <c r="M2011" s="611"/>
      <c r="N2011" s="611"/>
      <c r="O2011" s="613"/>
      <c r="P2011" s="613"/>
      <c r="Q2011" s="613"/>
      <c r="R2011" s="613"/>
      <c r="S2011" s="613"/>
      <c r="T2011" s="615"/>
      <c r="U2011" s="613"/>
      <c r="V2011" s="613"/>
      <c r="W2011" s="613"/>
      <c r="X2011" s="613"/>
      <c r="Y2011" s="613"/>
      <c r="Z2011" s="613"/>
      <c r="AA2011" s="611"/>
      <c r="AB2011" s="613"/>
      <c r="AC2011" s="613"/>
      <c r="AD2011" s="613"/>
      <c r="AE2011" s="613"/>
      <c r="AF2011" s="613"/>
      <c r="AG2011" s="613"/>
      <c r="AH2011" s="613"/>
      <c r="AI2011" s="611"/>
      <c r="AJ2011" s="613"/>
      <c r="AK2011" s="613"/>
      <c r="AL2011" s="613"/>
      <c r="AM2011" s="613"/>
      <c r="AN2011" s="613"/>
      <c r="AO2011" s="613"/>
      <c r="AP2011" s="613"/>
      <c r="AQ2011" s="613"/>
      <c r="AR2011" s="613"/>
      <c r="AS2011" s="613"/>
      <c r="AT2011" s="613"/>
      <c r="AU2011" s="830"/>
      <c r="AV2011" s="613"/>
      <c r="AW2011" s="613"/>
      <c r="AX2011" s="613"/>
      <c r="AY2011" s="613"/>
      <c r="AZ2011" s="613"/>
      <c r="BA2011" s="613"/>
      <c r="BB2011" s="613"/>
      <c r="BC2011" s="613"/>
      <c r="BD2011" s="613"/>
      <c r="BE2011" s="613"/>
      <c r="BF2011" s="613"/>
      <c r="BG2011" s="613"/>
      <c r="BH2011" s="613"/>
      <c r="BI2011" s="613"/>
      <c r="BJ2011" s="613"/>
      <c r="BK2011" s="613"/>
      <c r="BL2011" s="613"/>
      <c r="BM2011" s="611"/>
      <c r="BN2011" s="613"/>
      <c r="BO2011" s="613"/>
      <c r="BP2011" s="613"/>
      <c r="BQ2011" s="547"/>
      <c r="BR2011" s="622"/>
      <c r="BS2011" s="1606"/>
      <c r="BT2011" s="605"/>
      <c r="BU2011" s="621"/>
      <c r="BY2011" s="607"/>
    </row>
    <row r="2012" spans="1:77" s="619" customFormat="1" hidden="1">
      <c r="A2012" s="603"/>
      <c r="B2012" s="1024"/>
      <c r="C2012" s="1024"/>
      <c r="D2012" s="605"/>
      <c r="E2012" s="605"/>
      <c r="F2012" s="1229"/>
      <c r="G2012" s="607"/>
      <c r="H2012" s="608"/>
      <c r="I2012" s="609"/>
      <c r="J2012" s="610"/>
      <c r="K2012" s="611"/>
      <c r="L2012" s="611"/>
      <c r="M2012" s="611"/>
      <c r="N2012" s="611"/>
      <c r="O2012" s="613"/>
      <c r="P2012" s="613"/>
      <c r="Q2012" s="613"/>
      <c r="R2012" s="613"/>
      <c r="S2012" s="613"/>
      <c r="T2012" s="615"/>
      <c r="U2012" s="613"/>
      <c r="V2012" s="613"/>
      <c r="W2012" s="613"/>
      <c r="X2012" s="613"/>
      <c r="Y2012" s="613"/>
      <c r="Z2012" s="613"/>
      <c r="AA2012" s="611"/>
      <c r="AB2012" s="613"/>
      <c r="AC2012" s="613"/>
      <c r="AD2012" s="613"/>
      <c r="AE2012" s="613"/>
      <c r="AF2012" s="613"/>
      <c r="AG2012" s="613"/>
      <c r="AH2012" s="613"/>
      <c r="AI2012" s="611"/>
      <c r="AJ2012" s="613"/>
      <c r="AK2012" s="613"/>
      <c r="AL2012" s="613"/>
      <c r="AM2012" s="613"/>
      <c r="AN2012" s="613"/>
      <c r="AO2012" s="613"/>
      <c r="AP2012" s="613"/>
      <c r="AQ2012" s="613"/>
      <c r="AR2012" s="613"/>
      <c r="AS2012" s="613"/>
      <c r="AT2012" s="613"/>
      <c r="AU2012" s="830"/>
      <c r="AV2012" s="613"/>
      <c r="AW2012" s="613"/>
      <c r="AX2012" s="613"/>
      <c r="AY2012" s="613"/>
      <c r="AZ2012" s="613"/>
      <c r="BA2012" s="613"/>
      <c r="BB2012" s="613"/>
      <c r="BC2012" s="613"/>
      <c r="BD2012" s="613"/>
      <c r="BE2012" s="613"/>
      <c r="BF2012" s="613"/>
      <c r="BG2012" s="613"/>
      <c r="BH2012" s="613"/>
      <c r="BI2012" s="613"/>
      <c r="BJ2012" s="613"/>
      <c r="BK2012" s="613"/>
      <c r="BL2012" s="613"/>
      <c r="BM2012" s="611"/>
      <c r="BN2012" s="613"/>
      <c r="BO2012" s="613"/>
      <c r="BP2012" s="613"/>
      <c r="BQ2012" s="547"/>
      <c r="BR2012" s="622"/>
      <c r="BS2012" s="1606"/>
      <c r="BT2012" s="605"/>
      <c r="BU2012" s="621"/>
      <c r="BY2012" s="607"/>
    </row>
    <row r="2013" spans="1:77" s="619" customFormat="1" hidden="1">
      <c r="A2013" s="603"/>
      <c r="B2013" s="604"/>
      <c r="C2013" s="604"/>
      <c r="D2013" s="605"/>
      <c r="E2013" s="606"/>
      <c r="F2013" s="605"/>
      <c r="G2013" s="607"/>
      <c r="H2013" s="608"/>
      <c r="I2013" s="609"/>
      <c r="J2013" s="610"/>
      <c r="K2013" s="611"/>
      <c r="L2013" s="611"/>
      <c r="M2013" s="611"/>
      <c r="N2013" s="611"/>
      <c r="O2013" s="612"/>
      <c r="P2013" s="612"/>
      <c r="Q2013" s="613"/>
      <c r="R2013" s="614"/>
      <c r="S2013" s="614"/>
      <c r="T2013" s="615"/>
      <c r="U2013" s="612"/>
      <c r="V2013" s="612"/>
      <c r="W2013" s="613"/>
      <c r="X2013" s="612"/>
      <c r="Y2013" s="612"/>
      <c r="Z2013" s="612"/>
      <c r="AA2013" s="611"/>
      <c r="AB2013" s="612"/>
      <c r="AC2013" s="612"/>
      <c r="AD2013" s="613"/>
      <c r="AE2013" s="613"/>
      <c r="AF2013" s="612"/>
      <c r="AG2013" s="612"/>
      <c r="AH2013" s="612"/>
      <c r="AI2013" s="611"/>
      <c r="AJ2013" s="612"/>
      <c r="AK2013" s="612"/>
      <c r="AL2013" s="612"/>
      <c r="AM2013" s="613"/>
      <c r="AN2013" s="612"/>
      <c r="AO2013" s="612"/>
      <c r="AP2013" s="612"/>
      <c r="AQ2013" s="613"/>
      <c r="AR2013" s="612"/>
      <c r="AS2013" s="612"/>
      <c r="AT2013" s="612"/>
      <c r="AU2013" s="616"/>
      <c r="AV2013" s="612"/>
      <c r="AW2013" s="612"/>
      <c r="AX2013" s="612"/>
      <c r="AY2013" s="612"/>
      <c r="AZ2013" s="612"/>
      <c r="BA2013" s="612"/>
      <c r="BB2013" s="612"/>
      <c r="BC2013" s="613"/>
      <c r="BD2013" s="612"/>
      <c r="BE2013" s="612"/>
      <c r="BF2013" s="612"/>
      <c r="BG2013" s="612"/>
      <c r="BH2013" s="613"/>
      <c r="BI2013" s="612"/>
      <c r="BJ2013" s="612"/>
      <c r="BK2013" s="612"/>
      <c r="BL2013" s="613"/>
      <c r="BM2013" s="611"/>
      <c r="BN2013" s="612"/>
      <c r="BO2013" s="612"/>
      <c r="BP2013" s="612"/>
      <c r="BQ2013" s="547"/>
      <c r="BR2013" s="605"/>
      <c r="BS2013" s="1609"/>
      <c r="BT2013" s="605"/>
      <c r="BU2013" s="621"/>
      <c r="BV2013" s="607"/>
      <c r="BY2013" s="607"/>
    </row>
    <row r="2014" spans="1:77" s="619" customFormat="1" hidden="1">
      <c r="A2014" s="603"/>
      <c r="B2014" s="604"/>
      <c r="C2014" s="604"/>
      <c r="D2014" s="605"/>
      <c r="E2014" s="606"/>
      <c r="F2014" s="605"/>
      <c r="G2014" s="607"/>
      <c r="H2014" s="608"/>
      <c r="I2014" s="609"/>
      <c r="J2014" s="610"/>
      <c r="K2014" s="611"/>
      <c r="L2014" s="611"/>
      <c r="M2014" s="611"/>
      <c r="N2014" s="611"/>
      <c r="O2014" s="612"/>
      <c r="P2014" s="612"/>
      <c r="Q2014" s="613"/>
      <c r="R2014" s="614"/>
      <c r="S2014" s="614"/>
      <c r="T2014" s="615"/>
      <c r="U2014" s="612"/>
      <c r="V2014" s="612"/>
      <c r="W2014" s="613"/>
      <c r="X2014" s="612"/>
      <c r="Y2014" s="612"/>
      <c r="Z2014" s="612"/>
      <c r="AA2014" s="611"/>
      <c r="AB2014" s="612"/>
      <c r="AC2014" s="612"/>
      <c r="AD2014" s="613"/>
      <c r="AE2014" s="613"/>
      <c r="AF2014" s="612"/>
      <c r="AG2014" s="612"/>
      <c r="AH2014" s="612"/>
      <c r="AI2014" s="611"/>
      <c r="AJ2014" s="612"/>
      <c r="AK2014" s="612"/>
      <c r="AL2014" s="612"/>
      <c r="AM2014" s="613"/>
      <c r="AN2014" s="612"/>
      <c r="AO2014" s="612"/>
      <c r="AP2014" s="612"/>
      <c r="AQ2014" s="613"/>
      <c r="AR2014" s="612"/>
      <c r="AS2014" s="612"/>
      <c r="AT2014" s="612"/>
      <c r="AU2014" s="616"/>
      <c r="AV2014" s="612"/>
      <c r="AW2014" s="612"/>
      <c r="AX2014" s="612"/>
      <c r="AY2014" s="612"/>
      <c r="AZ2014" s="612"/>
      <c r="BA2014" s="612"/>
      <c r="BB2014" s="612"/>
      <c r="BC2014" s="613"/>
      <c r="BD2014" s="612"/>
      <c r="BE2014" s="612"/>
      <c r="BF2014" s="612"/>
      <c r="BG2014" s="612"/>
      <c r="BH2014" s="613"/>
      <c r="BI2014" s="612"/>
      <c r="BJ2014" s="612"/>
      <c r="BK2014" s="612"/>
      <c r="BL2014" s="613"/>
      <c r="BM2014" s="611"/>
      <c r="BN2014" s="612"/>
      <c r="BO2014" s="612"/>
      <c r="BP2014" s="612"/>
      <c r="BQ2014" s="547"/>
      <c r="BR2014" s="605"/>
      <c r="BS2014" s="1609"/>
      <c r="BT2014" s="605"/>
      <c r="BU2014" s="618"/>
      <c r="BY2014" s="607"/>
    </row>
    <row r="2015" spans="1:77" s="619" customFormat="1" hidden="1">
      <c r="A2015" s="603"/>
      <c r="B2015" s="604"/>
      <c r="C2015" s="604"/>
      <c r="D2015" s="605"/>
      <c r="E2015" s="635"/>
      <c r="F2015" s="1229"/>
      <c r="G2015" s="607"/>
      <c r="H2015" s="608"/>
      <c r="I2015" s="609"/>
      <c r="J2015" s="610"/>
      <c r="K2015" s="611"/>
      <c r="L2015" s="611"/>
      <c r="M2015" s="611"/>
      <c r="N2015" s="611"/>
      <c r="O2015" s="613"/>
      <c r="P2015" s="613"/>
      <c r="Q2015" s="613"/>
      <c r="R2015" s="613"/>
      <c r="S2015" s="613"/>
      <c r="T2015" s="615"/>
      <c r="U2015" s="613"/>
      <c r="V2015" s="613"/>
      <c r="W2015" s="613"/>
      <c r="X2015" s="613"/>
      <c r="Y2015" s="613"/>
      <c r="Z2015" s="613"/>
      <c r="AA2015" s="611"/>
      <c r="AB2015" s="613"/>
      <c r="AC2015" s="613"/>
      <c r="AD2015" s="613"/>
      <c r="AE2015" s="613"/>
      <c r="AF2015" s="613"/>
      <c r="AG2015" s="613"/>
      <c r="AH2015" s="613"/>
      <c r="AI2015" s="611"/>
      <c r="AJ2015" s="613"/>
      <c r="AK2015" s="613"/>
      <c r="AL2015" s="613"/>
      <c r="AM2015" s="613"/>
      <c r="AN2015" s="613"/>
      <c r="AO2015" s="613"/>
      <c r="AP2015" s="613"/>
      <c r="AQ2015" s="613"/>
      <c r="AR2015" s="613"/>
      <c r="AS2015" s="613"/>
      <c r="AT2015" s="613"/>
      <c r="AU2015" s="830"/>
      <c r="AV2015" s="613"/>
      <c r="AW2015" s="613"/>
      <c r="AX2015" s="613"/>
      <c r="AY2015" s="613"/>
      <c r="AZ2015" s="613"/>
      <c r="BA2015" s="613"/>
      <c r="BB2015" s="613"/>
      <c r="BC2015" s="613"/>
      <c r="BD2015" s="613"/>
      <c r="BE2015" s="613"/>
      <c r="BF2015" s="613"/>
      <c r="BG2015" s="613"/>
      <c r="BH2015" s="613"/>
      <c r="BI2015" s="613"/>
      <c r="BJ2015" s="613"/>
      <c r="BK2015" s="613"/>
      <c r="BL2015" s="613"/>
      <c r="BM2015" s="611"/>
      <c r="BN2015" s="613"/>
      <c r="BO2015" s="613"/>
      <c r="BP2015" s="613"/>
      <c r="BQ2015" s="547"/>
      <c r="BR2015" s="622"/>
      <c r="BS2015" s="1606"/>
      <c r="BT2015" s="605"/>
      <c r="BU2015" s="621"/>
      <c r="BY2015" s="607"/>
    </row>
    <row r="2016" spans="1:77" s="619" customFormat="1" hidden="1">
      <c r="A2016" s="603"/>
      <c r="B2016" s="604"/>
      <c r="C2016" s="604"/>
      <c r="D2016" s="605"/>
      <c r="E2016" s="635"/>
      <c r="F2016" s="1229"/>
      <c r="G2016" s="607"/>
      <c r="H2016" s="608"/>
      <c r="I2016" s="609"/>
      <c r="J2016" s="610"/>
      <c r="K2016" s="611"/>
      <c r="L2016" s="611"/>
      <c r="M2016" s="611"/>
      <c r="N2016" s="611"/>
      <c r="O2016" s="613"/>
      <c r="P2016" s="613"/>
      <c r="Q2016" s="613"/>
      <c r="R2016" s="613"/>
      <c r="S2016" s="613"/>
      <c r="T2016" s="615"/>
      <c r="U2016" s="613"/>
      <c r="V2016" s="613"/>
      <c r="W2016" s="613"/>
      <c r="X2016" s="613"/>
      <c r="Y2016" s="613"/>
      <c r="Z2016" s="613"/>
      <c r="AA2016" s="611"/>
      <c r="AB2016" s="613"/>
      <c r="AC2016" s="613"/>
      <c r="AD2016" s="613"/>
      <c r="AE2016" s="613"/>
      <c r="AF2016" s="613"/>
      <c r="AG2016" s="613"/>
      <c r="AH2016" s="613"/>
      <c r="AI2016" s="611"/>
      <c r="AJ2016" s="613"/>
      <c r="AK2016" s="613"/>
      <c r="AL2016" s="613"/>
      <c r="AM2016" s="613"/>
      <c r="AN2016" s="613"/>
      <c r="AO2016" s="613"/>
      <c r="AP2016" s="613"/>
      <c r="AQ2016" s="613"/>
      <c r="AR2016" s="613"/>
      <c r="AS2016" s="613"/>
      <c r="AT2016" s="613"/>
      <c r="AU2016" s="830"/>
      <c r="AV2016" s="613"/>
      <c r="AW2016" s="613"/>
      <c r="AX2016" s="613"/>
      <c r="AY2016" s="613"/>
      <c r="AZ2016" s="613"/>
      <c r="BA2016" s="613"/>
      <c r="BB2016" s="613"/>
      <c r="BC2016" s="613"/>
      <c r="BD2016" s="613"/>
      <c r="BE2016" s="613"/>
      <c r="BF2016" s="613"/>
      <c r="BG2016" s="613"/>
      <c r="BH2016" s="613"/>
      <c r="BI2016" s="613"/>
      <c r="BJ2016" s="613"/>
      <c r="BK2016" s="613"/>
      <c r="BL2016" s="613"/>
      <c r="BM2016" s="611"/>
      <c r="BN2016" s="613"/>
      <c r="BO2016" s="613"/>
      <c r="BP2016" s="613"/>
      <c r="BQ2016" s="547"/>
      <c r="BR2016" s="622"/>
      <c r="BS2016" s="1606"/>
      <c r="BT2016" s="605"/>
      <c r="BU2016" s="621"/>
      <c r="BY2016" s="607"/>
    </row>
    <row r="2017" spans="1:77" s="618" customFormat="1" hidden="1">
      <c r="A2017" s="653"/>
      <c r="B2017" s="604"/>
      <c r="C2017" s="604"/>
      <c r="D2017" s="605"/>
      <c r="E2017" s="635"/>
      <c r="F2017" s="1229"/>
      <c r="G2017" s="654"/>
      <c r="H2017" s="655"/>
      <c r="I2017" s="656"/>
      <c r="J2017" s="610"/>
      <c r="K2017" s="611"/>
      <c r="L2017" s="611"/>
      <c r="M2017" s="611"/>
      <c r="N2017" s="611"/>
      <c r="O2017" s="613"/>
      <c r="P2017" s="613"/>
      <c r="Q2017" s="613"/>
      <c r="R2017" s="613"/>
      <c r="S2017" s="613"/>
      <c r="T2017" s="615"/>
      <c r="U2017" s="613"/>
      <c r="V2017" s="613"/>
      <c r="W2017" s="613"/>
      <c r="X2017" s="613"/>
      <c r="Y2017" s="613"/>
      <c r="Z2017" s="613"/>
      <c r="AA2017" s="611"/>
      <c r="AB2017" s="613"/>
      <c r="AC2017" s="613"/>
      <c r="AD2017" s="613"/>
      <c r="AE2017" s="613"/>
      <c r="AF2017" s="613"/>
      <c r="AG2017" s="613"/>
      <c r="AH2017" s="613"/>
      <c r="AI2017" s="611"/>
      <c r="AJ2017" s="613"/>
      <c r="AK2017" s="613"/>
      <c r="AL2017" s="613"/>
      <c r="AM2017" s="613"/>
      <c r="AN2017" s="613"/>
      <c r="AO2017" s="613"/>
      <c r="AP2017" s="613"/>
      <c r="AQ2017" s="613"/>
      <c r="AR2017" s="613"/>
      <c r="AS2017" s="613"/>
      <c r="AT2017" s="613"/>
      <c r="AU2017" s="830"/>
      <c r="AV2017" s="613"/>
      <c r="AW2017" s="613"/>
      <c r="AX2017" s="613"/>
      <c r="AY2017" s="613"/>
      <c r="AZ2017" s="613"/>
      <c r="BA2017" s="613"/>
      <c r="BB2017" s="613"/>
      <c r="BC2017" s="613"/>
      <c r="BD2017" s="613"/>
      <c r="BE2017" s="613"/>
      <c r="BF2017" s="613"/>
      <c r="BG2017" s="613"/>
      <c r="BH2017" s="613"/>
      <c r="BI2017" s="613"/>
      <c r="BJ2017" s="613"/>
      <c r="BK2017" s="613"/>
      <c r="BL2017" s="613"/>
      <c r="BM2017" s="611"/>
      <c r="BN2017" s="613"/>
      <c r="BO2017" s="613"/>
      <c r="BP2017" s="613"/>
      <c r="BQ2017" s="547"/>
      <c r="BR2017" s="622"/>
      <c r="BS2017" s="1603"/>
      <c r="BT2017" s="605"/>
      <c r="BU2017" s="621"/>
      <c r="BY2017" s="621"/>
    </row>
    <row r="2018" spans="1:77" s="619" customFormat="1" hidden="1">
      <c r="A2018" s="603"/>
      <c r="B2018" s="1024"/>
      <c r="C2018" s="1024"/>
      <c r="D2018" s="605"/>
      <c r="E2018" s="606"/>
      <c r="F2018" s="605"/>
      <c r="G2018" s="607"/>
      <c r="H2018" s="608"/>
      <c r="I2018" s="609"/>
      <c r="J2018" s="610"/>
      <c r="K2018" s="611"/>
      <c r="L2018" s="611"/>
      <c r="M2018" s="611"/>
      <c r="N2018" s="611"/>
      <c r="O2018" s="613"/>
      <c r="P2018" s="613"/>
      <c r="Q2018" s="613"/>
      <c r="R2018" s="613"/>
      <c r="S2018" s="613"/>
      <c r="T2018" s="615"/>
      <c r="U2018" s="613"/>
      <c r="V2018" s="613"/>
      <c r="W2018" s="613"/>
      <c r="X2018" s="613"/>
      <c r="Y2018" s="613"/>
      <c r="Z2018" s="613"/>
      <c r="AA2018" s="611"/>
      <c r="AB2018" s="613"/>
      <c r="AC2018" s="613"/>
      <c r="AD2018" s="613"/>
      <c r="AE2018" s="613"/>
      <c r="AF2018" s="613"/>
      <c r="AG2018" s="613"/>
      <c r="AH2018" s="613"/>
      <c r="AI2018" s="611"/>
      <c r="AJ2018" s="613"/>
      <c r="AK2018" s="613"/>
      <c r="AL2018" s="613"/>
      <c r="AM2018" s="613"/>
      <c r="AN2018" s="613"/>
      <c r="AO2018" s="613"/>
      <c r="AP2018" s="613"/>
      <c r="AQ2018" s="613"/>
      <c r="AR2018" s="613"/>
      <c r="AS2018" s="613"/>
      <c r="AT2018" s="613"/>
      <c r="AU2018" s="830"/>
      <c r="AV2018" s="613"/>
      <c r="AW2018" s="613"/>
      <c r="AX2018" s="613"/>
      <c r="AY2018" s="613"/>
      <c r="AZ2018" s="613"/>
      <c r="BA2018" s="613"/>
      <c r="BB2018" s="613"/>
      <c r="BC2018" s="613"/>
      <c r="BD2018" s="613"/>
      <c r="BE2018" s="613"/>
      <c r="BF2018" s="613"/>
      <c r="BG2018" s="613"/>
      <c r="BH2018" s="613"/>
      <c r="BI2018" s="613"/>
      <c r="BJ2018" s="613"/>
      <c r="BK2018" s="613"/>
      <c r="BL2018" s="613"/>
      <c r="BM2018" s="611"/>
      <c r="BN2018" s="613"/>
      <c r="BO2018" s="613"/>
      <c r="BP2018" s="613"/>
      <c r="BQ2018" s="547"/>
      <c r="BR2018" s="622"/>
      <c r="BS2018" s="1026"/>
      <c r="BT2018" s="605"/>
      <c r="BU2018" s="621"/>
      <c r="BY2018" s="607"/>
    </row>
    <row r="2019" spans="1:77" s="619" customFormat="1" hidden="1">
      <c r="A2019" s="603"/>
      <c r="B2019" s="604"/>
      <c r="C2019" s="604"/>
      <c r="D2019" s="605"/>
      <c r="E2019" s="605"/>
      <c r="F2019" s="1229"/>
      <c r="G2019" s="607"/>
      <c r="H2019" s="608"/>
      <c r="I2019" s="609"/>
      <c r="J2019" s="610"/>
      <c r="K2019" s="611"/>
      <c r="L2019" s="611"/>
      <c r="M2019" s="611"/>
      <c r="N2019" s="611"/>
      <c r="O2019" s="613"/>
      <c r="P2019" s="613"/>
      <c r="Q2019" s="613"/>
      <c r="R2019" s="613"/>
      <c r="S2019" s="613"/>
      <c r="T2019" s="615"/>
      <c r="U2019" s="613"/>
      <c r="V2019" s="613"/>
      <c r="W2019" s="613"/>
      <c r="X2019" s="613"/>
      <c r="Y2019" s="613"/>
      <c r="Z2019" s="613"/>
      <c r="AA2019" s="611"/>
      <c r="AB2019" s="613"/>
      <c r="AC2019" s="613"/>
      <c r="AD2019" s="613"/>
      <c r="AE2019" s="613"/>
      <c r="AF2019" s="613"/>
      <c r="AG2019" s="613"/>
      <c r="AH2019" s="613"/>
      <c r="AI2019" s="611"/>
      <c r="AJ2019" s="613"/>
      <c r="AK2019" s="613"/>
      <c r="AL2019" s="613"/>
      <c r="AM2019" s="613"/>
      <c r="AN2019" s="613"/>
      <c r="AO2019" s="613"/>
      <c r="AP2019" s="613"/>
      <c r="AQ2019" s="613"/>
      <c r="AR2019" s="613"/>
      <c r="AS2019" s="613"/>
      <c r="AT2019" s="613"/>
      <c r="AU2019" s="830"/>
      <c r="AV2019" s="613"/>
      <c r="AW2019" s="613"/>
      <c r="AX2019" s="613"/>
      <c r="AY2019" s="613"/>
      <c r="AZ2019" s="613"/>
      <c r="BA2019" s="613"/>
      <c r="BB2019" s="613"/>
      <c r="BC2019" s="613"/>
      <c r="BD2019" s="613"/>
      <c r="BE2019" s="613"/>
      <c r="BF2019" s="613"/>
      <c r="BG2019" s="613"/>
      <c r="BH2019" s="613"/>
      <c r="BI2019" s="613"/>
      <c r="BJ2019" s="613"/>
      <c r="BK2019" s="613"/>
      <c r="BL2019" s="613"/>
      <c r="BM2019" s="611"/>
      <c r="BN2019" s="613"/>
      <c r="BO2019" s="613"/>
      <c r="BP2019" s="613"/>
      <c r="BQ2019" s="547"/>
      <c r="BR2019" s="622"/>
      <c r="BS2019" s="1606"/>
      <c r="BT2019" s="605"/>
      <c r="BU2019" s="621"/>
      <c r="BY2019" s="607"/>
    </row>
    <row r="2020" spans="1:77" s="619" customFormat="1" hidden="1">
      <c r="A2020" s="603"/>
      <c r="B2020" s="604"/>
      <c r="C2020" s="604"/>
      <c r="D2020" s="605"/>
      <c r="E2020" s="605"/>
      <c r="F2020" s="1229"/>
      <c r="G2020" s="607"/>
      <c r="H2020" s="608"/>
      <c r="I2020" s="609"/>
      <c r="J2020" s="610"/>
      <c r="K2020" s="611"/>
      <c r="L2020" s="611"/>
      <c r="M2020" s="611"/>
      <c r="N2020" s="611"/>
      <c r="O2020" s="613"/>
      <c r="P2020" s="613"/>
      <c r="Q2020" s="613"/>
      <c r="R2020" s="613"/>
      <c r="S2020" s="613"/>
      <c r="T2020" s="615"/>
      <c r="U2020" s="613"/>
      <c r="V2020" s="613"/>
      <c r="W2020" s="613"/>
      <c r="X2020" s="613"/>
      <c r="Y2020" s="613"/>
      <c r="Z2020" s="613"/>
      <c r="AA2020" s="611"/>
      <c r="AB2020" s="613"/>
      <c r="AC2020" s="613"/>
      <c r="AD2020" s="613"/>
      <c r="AE2020" s="613"/>
      <c r="AF2020" s="613"/>
      <c r="AG2020" s="613"/>
      <c r="AH2020" s="613"/>
      <c r="AI2020" s="611"/>
      <c r="AJ2020" s="613"/>
      <c r="AK2020" s="613"/>
      <c r="AL2020" s="613"/>
      <c r="AM2020" s="613"/>
      <c r="AN2020" s="613"/>
      <c r="AO2020" s="613"/>
      <c r="AP2020" s="613"/>
      <c r="AQ2020" s="613"/>
      <c r="AR2020" s="613"/>
      <c r="AS2020" s="613"/>
      <c r="AT2020" s="613"/>
      <c r="AU2020" s="830"/>
      <c r="AV2020" s="613"/>
      <c r="AW2020" s="613"/>
      <c r="AX2020" s="613"/>
      <c r="AY2020" s="613"/>
      <c r="AZ2020" s="613"/>
      <c r="BA2020" s="613"/>
      <c r="BB2020" s="613"/>
      <c r="BC2020" s="613"/>
      <c r="BD2020" s="613"/>
      <c r="BE2020" s="613"/>
      <c r="BF2020" s="613"/>
      <c r="BG2020" s="613"/>
      <c r="BH2020" s="613"/>
      <c r="BI2020" s="613"/>
      <c r="BJ2020" s="613"/>
      <c r="BK2020" s="613"/>
      <c r="BL2020" s="613"/>
      <c r="BM2020" s="611"/>
      <c r="BN2020" s="613"/>
      <c r="BO2020" s="613"/>
      <c r="BP2020" s="613"/>
      <c r="BQ2020" s="547"/>
      <c r="BR2020" s="622"/>
      <c r="BS2020" s="1606"/>
      <c r="BT2020" s="605"/>
      <c r="BU2020" s="621"/>
      <c r="BY2020" s="607"/>
    </row>
    <row r="2021" spans="1:77" s="619" customFormat="1" hidden="1">
      <c r="A2021" s="603"/>
      <c r="B2021" s="1024"/>
      <c r="C2021" s="1024"/>
      <c r="D2021" s="605"/>
      <c r="E2021" s="605"/>
      <c r="F2021" s="605"/>
      <c r="G2021" s="607"/>
      <c r="H2021" s="608"/>
      <c r="I2021" s="609"/>
      <c r="J2021" s="610"/>
      <c r="K2021" s="611"/>
      <c r="L2021" s="611"/>
      <c r="M2021" s="611"/>
      <c r="N2021" s="611"/>
      <c r="O2021" s="613"/>
      <c r="P2021" s="613"/>
      <c r="Q2021" s="613"/>
      <c r="R2021" s="613"/>
      <c r="S2021" s="613"/>
      <c r="T2021" s="615"/>
      <c r="U2021" s="613"/>
      <c r="V2021" s="613"/>
      <c r="W2021" s="613"/>
      <c r="X2021" s="613"/>
      <c r="Y2021" s="613"/>
      <c r="Z2021" s="613"/>
      <c r="AA2021" s="611"/>
      <c r="AB2021" s="613"/>
      <c r="AC2021" s="613"/>
      <c r="AD2021" s="613"/>
      <c r="AE2021" s="613"/>
      <c r="AF2021" s="613"/>
      <c r="AG2021" s="613"/>
      <c r="AH2021" s="613"/>
      <c r="AI2021" s="611"/>
      <c r="AJ2021" s="613"/>
      <c r="AK2021" s="613"/>
      <c r="AL2021" s="613"/>
      <c r="AM2021" s="613"/>
      <c r="AN2021" s="613"/>
      <c r="AO2021" s="613"/>
      <c r="AP2021" s="613"/>
      <c r="AQ2021" s="613"/>
      <c r="AR2021" s="613"/>
      <c r="AS2021" s="613"/>
      <c r="AT2021" s="613"/>
      <c r="AU2021" s="830"/>
      <c r="AV2021" s="613"/>
      <c r="AW2021" s="613"/>
      <c r="AX2021" s="613"/>
      <c r="AY2021" s="613"/>
      <c r="AZ2021" s="613"/>
      <c r="BA2021" s="613"/>
      <c r="BB2021" s="613"/>
      <c r="BC2021" s="613"/>
      <c r="BD2021" s="613"/>
      <c r="BE2021" s="613"/>
      <c r="BF2021" s="613"/>
      <c r="BG2021" s="613"/>
      <c r="BH2021" s="613"/>
      <c r="BI2021" s="613"/>
      <c r="BJ2021" s="613"/>
      <c r="BK2021" s="613"/>
      <c r="BL2021" s="613"/>
      <c r="BM2021" s="611"/>
      <c r="BN2021" s="613"/>
      <c r="BO2021" s="613"/>
      <c r="BP2021" s="613"/>
      <c r="BQ2021" s="547"/>
      <c r="BR2021" s="622"/>
      <c r="BS2021" s="1026"/>
      <c r="BT2021" s="605"/>
      <c r="BU2021" s="621"/>
      <c r="BY2021" s="607"/>
    </row>
    <row r="2022" spans="1:77" s="619" customFormat="1" hidden="1">
      <c r="A2022" s="603"/>
      <c r="B2022" s="604"/>
      <c r="C2022" s="604"/>
      <c r="D2022" s="605"/>
      <c r="E2022" s="605"/>
      <c r="F2022" s="1229"/>
      <c r="G2022" s="607"/>
      <c r="H2022" s="608"/>
      <c r="I2022" s="609"/>
      <c r="J2022" s="610"/>
      <c r="K2022" s="611"/>
      <c r="L2022" s="611"/>
      <c r="M2022" s="611"/>
      <c r="N2022" s="611"/>
      <c r="O2022" s="613"/>
      <c r="P2022" s="613"/>
      <c r="Q2022" s="613"/>
      <c r="R2022" s="613"/>
      <c r="S2022" s="613"/>
      <c r="T2022" s="615"/>
      <c r="U2022" s="613"/>
      <c r="V2022" s="613"/>
      <c r="W2022" s="613"/>
      <c r="X2022" s="613"/>
      <c r="Y2022" s="613"/>
      <c r="Z2022" s="613"/>
      <c r="AA2022" s="611"/>
      <c r="AB2022" s="613"/>
      <c r="AC2022" s="613"/>
      <c r="AD2022" s="613"/>
      <c r="AE2022" s="613"/>
      <c r="AF2022" s="613"/>
      <c r="AG2022" s="613"/>
      <c r="AH2022" s="613"/>
      <c r="AI2022" s="611"/>
      <c r="AJ2022" s="613"/>
      <c r="AK2022" s="613"/>
      <c r="AL2022" s="613"/>
      <c r="AM2022" s="613"/>
      <c r="AN2022" s="613"/>
      <c r="AO2022" s="613"/>
      <c r="AP2022" s="613"/>
      <c r="AQ2022" s="613"/>
      <c r="AR2022" s="613"/>
      <c r="AS2022" s="613"/>
      <c r="AT2022" s="613"/>
      <c r="AU2022" s="830"/>
      <c r="AV2022" s="613"/>
      <c r="AW2022" s="613"/>
      <c r="AX2022" s="613"/>
      <c r="AY2022" s="613"/>
      <c r="AZ2022" s="613"/>
      <c r="BA2022" s="613"/>
      <c r="BB2022" s="613"/>
      <c r="BC2022" s="613"/>
      <c r="BD2022" s="613"/>
      <c r="BE2022" s="613"/>
      <c r="BF2022" s="613"/>
      <c r="BG2022" s="613"/>
      <c r="BH2022" s="613"/>
      <c r="BI2022" s="613"/>
      <c r="BJ2022" s="613"/>
      <c r="BK2022" s="613"/>
      <c r="BL2022" s="613"/>
      <c r="BM2022" s="611"/>
      <c r="BN2022" s="613"/>
      <c r="BO2022" s="613"/>
      <c r="BP2022" s="613"/>
      <c r="BQ2022" s="547"/>
      <c r="BR2022" s="622"/>
      <c r="BS2022" s="1606"/>
      <c r="BT2022" s="605"/>
      <c r="BU2022" s="621"/>
      <c r="BY2022" s="607"/>
    </row>
    <row r="2023" spans="1:77" s="619" customFormat="1" hidden="1">
      <c r="A2023" s="603"/>
      <c r="B2023" s="604"/>
      <c r="C2023" s="604"/>
      <c r="D2023" s="605"/>
      <c r="E2023" s="605"/>
      <c r="F2023" s="1229"/>
      <c r="G2023" s="607"/>
      <c r="H2023" s="608"/>
      <c r="I2023" s="609"/>
      <c r="J2023" s="610"/>
      <c r="K2023" s="611"/>
      <c r="L2023" s="611"/>
      <c r="M2023" s="611"/>
      <c r="N2023" s="611"/>
      <c r="O2023" s="613"/>
      <c r="P2023" s="613"/>
      <c r="Q2023" s="613"/>
      <c r="R2023" s="613"/>
      <c r="S2023" s="613"/>
      <c r="T2023" s="615"/>
      <c r="U2023" s="613"/>
      <c r="V2023" s="613"/>
      <c r="W2023" s="613"/>
      <c r="X2023" s="613"/>
      <c r="Y2023" s="613"/>
      <c r="Z2023" s="613"/>
      <c r="AA2023" s="611"/>
      <c r="AB2023" s="613"/>
      <c r="AC2023" s="613"/>
      <c r="AD2023" s="613"/>
      <c r="AE2023" s="613"/>
      <c r="AF2023" s="613"/>
      <c r="AG2023" s="613"/>
      <c r="AH2023" s="613"/>
      <c r="AI2023" s="611"/>
      <c r="AJ2023" s="613"/>
      <c r="AK2023" s="613"/>
      <c r="AL2023" s="613"/>
      <c r="AM2023" s="613"/>
      <c r="AN2023" s="613"/>
      <c r="AO2023" s="613"/>
      <c r="AP2023" s="613"/>
      <c r="AQ2023" s="613"/>
      <c r="AR2023" s="613"/>
      <c r="AS2023" s="613"/>
      <c r="AT2023" s="613"/>
      <c r="AU2023" s="830"/>
      <c r="AV2023" s="613"/>
      <c r="AW2023" s="613"/>
      <c r="AX2023" s="613"/>
      <c r="AY2023" s="613"/>
      <c r="AZ2023" s="613"/>
      <c r="BA2023" s="613"/>
      <c r="BB2023" s="613"/>
      <c r="BC2023" s="613"/>
      <c r="BD2023" s="613"/>
      <c r="BE2023" s="613"/>
      <c r="BF2023" s="613"/>
      <c r="BG2023" s="613"/>
      <c r="BH2023" s="613"/>
      <c r="BI2023" s="613"/>
      <c r="BJ2023" s="613"/>
      <c r="BK2023" s="613"/>
      <c r="BL2023" s="613"/>
      <c r="BM2023" s="611"/>
      <c r="BN2023" s="613"/>
      <c r="BO2023" s="613"/>
      <c r="BP2023" s="613"/>
      <c r="BQ2023" s="547"/>
      <c r="BR2023" s="622"/>
      <c r="BS2023" s="1606"/>
      <c r="BT2023" s="605"/>
      <c r="BU2023" s="621"/>
      <c r="BY2023" s="607"/>
    </row>
    <row r="2024" spans="1:77" s="619" customFormat="1" hidden="1">
      <c r="A2024" s="603"/>
      <c r="B2024" s="604"/>
      <c r="C2024" s="604"/>
      <c r="D2024" s="605"/>
      <c r="E2024" s="635"/>
      <c r="F2024" s="624"/>
      <c r="G2024" s="607"/>
      <c r="H2024" s="608"/>
      <c r="I2024" s="609"/>
      <c r="J2024" s="610"/>
      <c r="K2024" s="611"/>
      <c r="L2024" s="611"/>
      <c r="M2024" s="611"/>
      <c r="N2024" s="611"/>
      <c r="O2024" s="612"/>
      <c r="P2024" s="612"/>
      <c r="Q2024" s="613"/>
      <c r="R2024" s="612"/>
      <c r="S2024" s="612"/>
      <c r="T2024" s="615"/>
      <c r="U2024" s="612"/>
      <c r="V2024" s="612"/>
      <c r="W2024" s="613"/>
      <c r="X2024" s="612"/>
      <c r="Y2024" s="612"/>
      <c r="Z2024" s="612"/>
      <c r="AA2024" s="611"/>
      <c r="AB2024" s="612"/>
      <c r="AC2024" s="612"/>
      <c r="AD2024" s="613"/>
      <c r="AE2024" s="613"/>
      <c r="AF2024" s="612"/>
      <c r="AG2024" s="612"/>
      <c r="AH2024" s="612"/>
      <c r="AI2024" s="611"/>
      <c r="AJ2024" s="612"/>
      <c r="AK2024" s="612"/>
      <c r="AL2024" s="612"/>
      <c r="AM2024" s="613"/>
      <c r="AN2024" s="612"/>
      <c r="AO2024" s="612"/>
      <c r="AP2024" s="612"/>
      <c r="AQ2024" s="613"/>
      <c r="AR2024" s="612"/>
      <c r="AS2024" s="612"/>
      <c r="AT2024" s="612"/>
      <c r="AU2024" s="616"/>
      <c r="AV2024" s="612"/>
      <c r="AW2024" s="612"/>
      <c r="AX2024" s="612"/>
      <c r="AY2024" s="612"/>
      <c r="AZ2024" s="612"/>
      <c r="BA2024" s="612"/>
      <c r="BB2024" s="612"/>
      <c r="BC2024" s="613"/>
      <c r="BD2024" s="612"/>
      <c r="BE2024" s="612"/>
      <c r="BF2024" s="612"/>
      <c r="BG2024" s="612"/>
      <c r="BH2024" s="613"/>
      <c r="BI2024" s="612"/>
      <c r="BJ2024" s="612"/>
      <c r="BK2024" s="612"/>
      <c r="BL2024" s="613"/>
      <c r="BM2024" s="611"/>
      <c r="BN2024" s="612"/>
      <c r="BO2024" s="612"/>
      <c r="BP2024" s="612"/>
      <c r="BQ2024" s="547"/>
      <c r="BR2024" s="622"/>
      <c r="BS2024" s="625"/>
      <c r="BT2024" s="605"/>
      <c r="BU2024" s="621"/>
      <c r="BY2024" s="607"/>
    </row>
    <row r="2025" spans="1:77" s="618" customFormat="1" hidden="1">
      <c r="A2025" s="653"/>
      <c r="B2025" s="604"/>
      <c r="C2025" s="604"/>
      <c r="D2025" s="605"/>
      <c r="E2025" s="635"/>
      <c r="F2025" s="624"/>
      <c r="G2025" s="654"/>
      <c r="H2025" s="655"/>
      <c r="I2025" s="656"/>
      <c r="J2025" s="610"/>
      <c r="K2025" s="611"/>
      <c r="L2025" s="611"/>
      <c r="M2025" s="611"/>
      <c r="N2025" s="611"/>
      <c r="O2025" s="612"/>
      <c r="P2025" s="612"/>
      <c r="Q2025" s="613"/>
      <c r="R2025" s="612"/>
      <c r="S2025" s="612"/>
      <c r="T2025" s="615"/>
      <c r="U2025" s="612"/>
      <c r="V2025" s="612"/>
      <c r="W2025" s="613"/>
      <c r="X2025" s="612"/>
      <c r="Y2025" s="612"/>
      <c r="Z2025" s="612"/>
      <c r="AA2025" s="611"/>
      <c r="AB2025" s="612"/>
      <c r="AC2025" s="612"/>
      <c r="AD2025" s="613"/>
      <c r="AE2025" s="613"/>
      <c r="AF2025" s="612"/>
      <c r="AG2025" s="612"/>
      <c r="AH2025" s="612"/>
      <c r="AI2025" s="611"/>
      <c r="AJ2025" s="612"/>
      <c r="AK2025" s="612"/>
      <c r="AL2025" s="612"/>
      <c r="AM2025" s="613"/>
      <c r="AN2025" s="612"/>
      <c r="AO2025" s="612"/>
      <c r="AP2025" s="612"/>
      <c r="AQ2025" s="613"/>
      <c r="AR2025" s="612"/>
      <c r="AS2025" s="612"/>
      <c r="AT2025" s="612"/>
      <c r="AU2025" s="616"/>
      <c r="AV2025" s="612"/>
      <c r="AW2025" s="612"/>
      <c r="AX2025" s="612"/>
      <c r="AY2025" s="612"/>
      <c r="AZ2025" s="612"/>
      <c r="BA2025" s="612"/>
      <c r="BB2025" s="612"/>
      <c r="BC2025" s="613"/>
      <c r="BD2025" s="612"/>
      <c r="BE2025" s="612"/>
      <c r="BF2025" s="612"/>
      <c r="BG2025" s="612"/>
      <c r="BH2025" s="613"/>
      <c r="BI2025" s="612"/>
      <c r="BJ2025" s="612"/>
      <c r="BK2025" s="612"/>
      <c r="BL2025" s="613"/>
      <c r="BM2025" s="611"/>
      <c r="BN2025" s="612"/>
      <c r="BO2025" s="612"/>
      <c r="BP2025" s="612"/>
      <c r="BQ2025" s="547"/>
      <c r="BR2025" s="622"/>
      <c r="BS2025" s="1220"/>
      <c r="BT2025" s="605"/>
      <c r="BU2025" s="621"/>
      <c r="BY2025" s="621"/>
    </row>
    <row r="2026" spans="1:77" s="618" customFormat="1" hidden="1">
      <c r="A2026" s="653"/>
      <c r="B2026" s="604"/>
      <c r="C2026" s="604"/>
      <c r="D2026" s="605"/>
      <c r="E2026" s="635"/>
      <c r="F2026" s="624"/>
      <c r="G2026" s="654"/>
      <c r="H2026" s="655">
        <f>J2026</f>
        <v>0</v>
      </c>
      <c r="I2026" s="656"/>
      <c r="J2026" s="610">
        <f>K2026+AA2026+BM2026</f>
        <v>0</v>
      </c>
      <c r="K2026" s="611">
        <f>L2026+T2026+X2026+Y2026+Z2026</f>
        <v>0</v>
      </c>
      <c r="L2026" s="611">
        <f>M2026+S2026</f>
        <v>0</v>
      </c>
      <c r="M2026" s="611">
        <f>N2026+R2026</f>
        <v>0</v>
      </c>
      <c r="N2026" s="611">
        <f>O2026+P2026+Q2026</f>
        <v>0</v>
      </c>
      <c r="O2026" s="612"/>
      <c r="P2026" s="612"/>
      <c r="Q2026" s="613"/>
      <c r="R2026" s="612"/>
      <c r="S2026" s="612"/>
      <c r="T2026" s="615">
        <f>U2026+V2026+W2026</f>
        <v>0</v>
      </c>
      <c r="U2026" s="612"/>
      <c r="V2026" s="612"/>
      <c r="W2026" s="613"/>
      <c r="X2026" s="612"/>
      <c r="Y2026" s="612"/>
      <c r="Z2026" s="612"/>
      <c r="AA2026" s="611">
        <f xml:space="preserve"> SUM(AB2026:AI2026)+SUM(AV2026:BL2026)</f>
        <v>0</v>
      </c>
      <c r="AB2026" s="612"/>
      <c r="AC2026" s="612"/>
      <c r="AD2026" s="613"/>
      <c r="AE2026" s="613"/>
      <c r="AF2026" s="612"/>
      <c r="AG2026" s="612"/>
      <c r="AH2026" s="612"/>
      <c r="AI2026" s="611">
        <f>SUM(AJ2026:AT2026)</f>
        <v>0</v>
      </c>
      <c r="AJ2026" s="612"/>
      <c r="AK2026" s="612"/>
      <c r="AL2026" s="612"/>
      <c r="AM2026" s="613"/>
      <c r="AN2026" s="612"/>
      <c r="AO2026" s="612"/>
      <c r="AP2026" s="612"/>
      <c r="AQ2026" s="613"/>
      <c r="AR2026" s="612"/>
      <c r="AS2026" s="612"/>
      <c r="AT2026" s="612"/>
      <c r="AU2026" s="616"/>
      <c r="AV2026" s="612"/>
      <c r="AW2026" s="612"/>
      <c r="AX2026" s="612"/>
      <c r="AY2026" s="612"/>
      <c r="AZ2026" s="612"/>
      <c r="BA2026" s="612"/>
      <c r="BB2026" s="612"/>
      <c r="BC2026" s="613"/>
      <c r="BD2026" s="612"/>
      <c r="BE2026" s="612"/>
      <c r="BF2026" s="612"/>
      <c r="BG2026" s="612"/>
      <c r="BH2026" s="613"/>
      <c r="BI2026" s="612"/>
      <c r="BJ2026" s="612"/>
      <c r="BK2026" s="612"/>
      <c r="BL2026" s="613"/>
      <c r="BM2026" s="611">
        <f>SUM(BN2026:BP2026)</f>
        <v>0</v>
      </c>
      <c r="BN2026" s="612"/>
      <c r="BO2026" s="612"/>
      <c r="BP2026" s="612"/>
      <c r="BQ2026" s="547">
        <v>1</v>
      </c>
      <c r="BR2026" s="622"/>
      <c r="BS2026" s="1220"/>
      <c r="BT2026" s="605"/>
      <c r="BU2026" s="621"/>
      <c r="BY2026" s="621"/>
    </row>
    <row r="2027" spans="1:77" s="593" customFormat="1" ht="14.25" hidden="1">
      <c r="B2027" s="594" t="s">
        <v>662</v>
      </c>
      <c r="C2027" s="1546" t="s">
        <v>663</v>
      </c>
      <c r="D2027" s="596"/>
      <c r="E2027" s="597"/>
      <c r="F2027" s="596"/>
      <c r="G2027" s="598"/>
      <c r="H2027" s="599">
        <f t="shared" ref="H2027:BP2027" si="1027">H2028+H2055</f>
        <v>16.91</v>
      </c>
      <c r="I2027" s="1019">
        <f t="shared" si="1027"/>
        <v>0</v>
      </c>
      <c r="J2027" s="599">
        <f t="shared" si="1027"/>
        <v>16.91</v>
      </c>
      <c r="K2027" s="599">
        <f t="shared" si="1027"/>
        <v>13.940000000000001</v>
      </c>
      <c r="L2027" s="599">
        <f t="shared" si="1027"/>
        <v>13.780000000000001</v>
      </c>
      <c r="M2027" s="599">
        <f t="shared" si="1027"/>
        <v>13.780000000000001</v>
      </c>
      <c r="N2027" s="599">
        <f t="shared" si="1027"/>
        <v>8.6800000000000015</v>
      </c>
      <c r="O2027" s="599">
        <f t="shared" si="1027"/>
        <v>5.9899999999999993</v>
      </c>
      <c r="P2027" s="599">
        <f t="shared" si="1027"/>
        <v>2.6900000000000004</v>
      </c>
      <c r="Q2027" s="599">
        <f t="shared" si="1027"/>
        <v>0</v>
      </c>
      <c r="R2027" s="596">
        <f t="shared" si="1027"/>
        <v>5.1000000000000005</v>
      </c>
      <c r="S2027" s="599">
        <f t="shared" si="1027"/>
        <v>0</v>
      </c>
      <c r="T2027" s="599">
        <f t="shared" si="1027"/>
        <v>0</v>
      </c>
      <c r="U2027" s="599">
        <f t="shared" si="1027"/>
        <v>0</v>
      </c>
      <c r="V2027" s="599">
        <f t="shared" si="1027"/>
        <v>0</v>
      </c>
      <c r="W2027" s="599">
        <f t="shared" si="1027"/>
        <v>0</v>
      </c>
      <c r="X2027" s="599">
        <f t="shared" si="1027"/>
        <v>0</v>
      </c>
      <c r="Y2027" s="599">
        <f t="shared" si="1027"/>
        <v>0.16</v>
      </c>
      <c r="Z2027" s="599">
        <f t="shared" si="1027"/>
        <v>0</v>
      </c>
      <c r="AA2027" s="599">
        <f t="shared" si="1027"/>
        <v>2.94</v>
      </c>
      <c r="AB2027" s="599">
        <f t="shared" si="1027"/>
        <v>0</v>
      </c>
      <c r="AC2027" s="599">
        <f t="shared" si="1027"/>
        <v>0</v>
      </c>
      <c r="AD2027" s="599">
        <f t="shared" si="1027"/>
        <v>0</v>
      </c>
      <c r="AE2027" s="599">
        <f t="shared" si="1027"/>
        <v>0</v>
      </c>
      <c r="AF2027" s="599">
        <f t="shared" si="1027"/>
        <v>0</v>
      </c>
      <c r="AG2027" s="599">
        <f t="shared" si="1027"/>
        <v>0</v>
      </c>
      <c r="AH2027" s="599">
        <f t="shared" si="1027"/>
        <v>0</v>
      </c>
      <c r="AI2027" s="599">
        <f t="shared" si="1027"/>
        <v>2.2499999999999996</v>
      </c>
      <c r="AJ2027" s="599">
        <f t="shared" si="1027"/>
        <v>0.38</v>
      </c>
      <c r="AK2027" s="599">
        <f t="shared" si="1027"/>
        <v>0.8</v>
      </c>
      <c r="AL2027" s="599">
        <f t="shared" si="1027"/>
        <v>0</v>
      </c>
      <c r="AM2027" s="599">
        <f t="shared" si="1027"/>
        <v>0</v>
      </c>
      <c r="AN2027" s="599">
        <f t="shared" si="1027"/>
        <v>0</v>
      </c>
      <c r="AO2027" s="599">
        <f t="shared" si="1027"/>
        <v>0</v>
      </c>
      <c r="AP2027" s="599">
        <f t="shared" si="1027"/>
        <v>0.16</v>
      </c>
      <c r="AQ2027" s="599">
        <f t="shared" si="1027"/>
        <v>0</v>
      </c>
      <c r="AR2027" s="599">
        <f t="shared" si="1027"/>
        <v>0</v>
      </c>
      <c r="AS2027" s="599">
        <f t="shared" si="1027"/>
        <v>0</v>
      </c>
      <c r="AT2027" s="599">
        <f t="shared" si="1027"/>
        <v>0</v>
      </c>
      <c r="AU2027" s="599">
        <f t="shared" si="1027"/>
        <v>0</v>
      </c>
      <c r="AV2027" s="599">
        <f t="shared" si="1027"/>
        <v>0</v>
      </c>
      <c r="AW2027" s="599">
        <f t="shared" si="1027"/>
        <v>0</v>
      </c>
      <c r="AX2027" s="599">
        <f t="shared" si="1027"/>
        <v>0</v>
      </c>
      <c r="AY2027" s="599">
        <f t="shared" si="1027"/>
        <v>0</v>
      </c>
      <c r="AZ2027" s="599">
        <f t="shared" si="1027"/>
        <v>0.13</v>
      </c>
      <c r="BA2027" s="599">
        <f t="shared" si="1027"/>
        <v>0.1</v>
      </c>
      <c r="BB2027" s="599">
        <f t="shared" si="1027"/>
        <v>0</v>
      </c>
      <c r="BC2027" s="599">
        <f t="shared" si="1027"/>
        <v>0</v>
      </c>
      <c r="BD2027" s="599">
        <f t="shared" si="1027"/>
        <v>0</v>
      </c>
      <c r="BE2027" s="599">
        <f t="shared" si="1027"/>
        <v>0.90999999999999992</v>
      </c>
      <c r="BF2027" s="599">
        <f t="shared" si="1027"/>
        <v>0</v>
      </c>
      <c r="BG2027" s="599">
        <f t="shared" si="1027"/>
        <v>0.05</v>
      </c>
      <c r="BH2027" s="599">
        <f t="shared" si="1027"/>
        <v>0.41</v>
      </c>
      <c r="BI2027" s="599">
        <f t="shared" si="1027"/>
        <v>0</v>
      </c>
      <c r="BJ2027" s="599">
        <f t="shared" si="1027"/>
        <v>0</v>
      </c>
      <c r="BK2027" s="599">
        <f t="shared" si="1027"/>
        <v>0</v>
      </c>
      <c r="BL2027" s="599">
        <f t="shared" si="1027"/>
        <v>0</v>
      </c>
      <c r="BM2027" s="599">
        <f t="shared" si="1027"/>
        <v>0.03</v>
      </c>
      <c r="BN2027" s="599">
        <f t="shared" si="1027"/>
        <v>0.03</v>
      </c>
      <c r="BO2027" s="599">
        <f t="shared" si="1027"/>
        <v>0</v>
      </c>
      <c r="BP2027" s="599">
        <f t="shared" si="1027"/>
        <v>0</v>
      </c>
      <c r="BQ2027" s="601">
        <v>1</v>
      </c>
      <c r="BR2027" s="596"/>
    </row>
    <row r="2028" spans="1:77" s="559" customFormat="1" hidden="1">
      <c r="B2028" s="560"/>
      <c r="C2028" s="561" t="s">
        <v>2709</v>
      </c>
      <c r="D2028" s="562"/>
      <c r="E2028" s="563"/>
      <c r="F2028" s="562"/>
      <c r="G2028" s="564"/>
      <c r="H2028" s="565">
        <f>SUM(H2029:H2054)</f>
        <v>0</v>
      </c>
      <c r="I2028" s="565">
        <f t="shared" ref="I2028:BP2028" si="1028">SUM(I2029:I2054)</f>
        <v>0</v>
      </c>
      <c r="J2028" s="565">
        <f t="shared" si="1028"/>
        <v>0</v>
      </c>
      <c r="K2028" s="565">
        <f t="shared" si="1028"/>
        <v>0</v>
      </c>
      <c r="L2028" s="565">
        <f t="shared" si="1028"/>
        <v>0</v>
      </c>
      <c r="M2028" s="565">
        <f t="shared" si="1028"/>
        <v>0</v>
      </c>
      <c r="N2028" s="565">
        <f t="shared" si="1028"/>
        <v>0</v>
      </c>
      <c r="O2028" s="565">
        <f t="shared" si="1028"/>
        <v>0</v>
      </c>
      <c r="P2028" s="565">
        <f t="shared" si="1028"/>
        <v>0</v>
      </c>
      <c r="Q2028" s="565">
        <f t="shared" si="1028"/>
        <v>0</v>
      </c>
      <c r="R2028" s="565">
        <f t="shared" si="1028"/>
        <v>0</v>
      </c>
      <c r="S2028" s="565">
        <f t="shared" si="1028"/>
        <v>0</v>
      </c>
      <c r="T2028" s="565">
        <f t="shared" si="1028"/>
        <v>0</v>
      </c>
      <c r="U2028" s="565">
        <f t="shared" si="1028"/>
        <v>0</v>
      </c>
      <c r="V2028" s="565">
        <f t="shared" si="1028"/>
        <v>0</v>
      </c>
      <c r="W2028" s="565">
        <f t="shared" si="1028"/>
        <v>0</v>
      </c>
      <c r="X2028" s="565">
        <f t="shared" si="1028"/>
        <v>0</v>
      </c>
      <c r="Y2028" s="565">
        <f t="shared" si="1028"/>
        <v>0</v>
      </c>
      <c r="Z2028" s="565">
        <f t="shared" si="1028"/>
        <v>0</v>
      </c>
      <c r="AA2028" s="565">
        <f t="shared" si="1028"/>
        <v>0</v>
      </c>
      <c r="AB2028" s="565">
        <f t="shared" si="1028"/>
        <v>0</v>
      </c>
      <c r="AC2028" s="565">
        <f t="shared" si="1028"/>
        <v>0</v>
      </c>
      <c r="AD2028" s="565">
        <f t="shared" si="1028"/>
        <v>0</v>
      </c>
      <c r="AE2028" s="565">
        <f t="shared" si="1028"/>
        <v>0</v>
      </c>
      <c r="AF2028" s="565">
        <f t="shared" si="1028"/>
        <v>0</v>
      </c>
      <c r="AG2028" s="565">
        <f t="shared" si="1028"/>
        <v>0</v>
      </c>
      <c r="AH2028" s="565">
        <f t="shared" si="1028"/>
        <v>0</v>
      </c>
      <c r="AI2028" s="565">
        <f t="shared" si="1028"/>
        <v>0</v>
      </c>
      <c r="AJ2028" s="565">
        <f t="shared" si="1028"/>
        <v>0</v>
      </c>
      <c r="AK2028" s="565">
        <f t="shared" si="1028"/>
        <v>0</v>
      </c>
      <c r="AL2028" s="565">
        <f t="shared" si="1028"/>
        <v>0</v>
      </c>
      <c r="AM2028" s="565">
        <f t="shared" si="1028"/>
        <v>0</v>
      </c>
      <c r="AN2028" s="565">
        <f t="shared" si="1028"/>
        <v>0</v>
      </c>
      <c r="AO2028" s="565">
        <f t="shared" si="1028"/>
        <v>0</v>
      </c>
      <c r="AP2028" s="565">
        <f t="shared" si="1028"/>
        <v>0</v>
      </c>
      <c r="AQ2028" s="565">
        <f t="shared" si="1028"/>
        <v>0</v>
      </c>
      <c r="AR2028" s="565">
        <f t="shared" si="1028"/>
        <v>0</v>
      </c>
      <c r="AS2028" s="565">
        <f t="shared" si="1028"/>
        <v>0</v>
      </c>
      <c r="AT2028" s="565">
        <f t="shared" si="1028"/>
        <v>0</v>
      </c>
      <c r="AU2028" s="565">
        <f t="shared" si="1028"/>
        <v>0</v>
      </c>
      <c r="AV2028" s="565">
        <f t="shared" si="1028"/>
        <v>0</v>
      </c>
      <c r="AW2028" s="565">
        <f t="shared" si="1028"/>
        <v>0</v>
      </c>
      <c r="AX2028" s="565">
        <f t="shared" si="1028"/>
        <v>0</v>
      </c>
      <c r="AY2028" s="565">
        <f t="shared" si="1028"/>
        <v>0</v>
      </c>
      <c r="AZ2028" s="565">
        <f t="shared" si="1028"/>
        <v>0</v>
      </c>
      <c r="BA2028" s="565">
        <f t="shared" si="1028"/>
        <v>0</v>
      </c>
      <c r="BB2028" s="565">
        <f t="shared" si="1028"/>
        <v>0</v>
      </c>
      <c r="BC2028" s="565">
        <f t="shared" si="1028"/>
        <v>0</v>
      </c>
      <c r="BD2028" s="565">
        <f t="shared" si="1028"/>
        <v>0</v>
      </c>
      <c r="BE2028" s="565">
        <f t="shared" si="1028"/>
        <v>0</v>
      </c>
      <c r="BF2028" s="565">
        <f t="shared" si="1028"/>
        <v>0</v>
      </c>
      <c r="BG2028" s="565">
        <f t="shared" si="1028"/>
        <v>0</v>
      </c>
      <c r="BH2028" s="565">
        <f t="shared" si="1028"/>
        <v>0</v>
      </c>
      <c r="BI2028" s="565">
        <f t="shared" si="1028"/>
        <v>0</v>
      </c>
      <c r="BJ2028" s="565">
        <f t="shared" si="1028"/>
        <v>0</v>
      </c>
      <c r="BK2028" s="565">
        <f t="shared" si="1028"/>
        <v>0</v>
      </c>
      <c r="BL2028" s="565">
        <f t="shared" si="1028"/>
        <v>0</v>
      </c>
      <c r="BM2028" s="565">
        <f t="shared" si="1028"/>
        <v>0</v>
      </c>
      <c r="BN2028" s="565">
        <f t="shared" si="1028"/>
        <v>0</v>
      </c>
      <c r="BO2028" s="565">
        <f t="shared" si="1028"/>
        <v>0</v>
      </c>
      <c r="BP2028" s="565">
        <f t="shared" si="1028"/>
        <v>0</v>
      </c>
      <c r="BQ2028" s="568">
        <v>1</v>
      </c>
      <c r="BR2028" s="562"/>
    </row>
    <row r="2029" spans="1:77" hidden="1">
      <c r="A2029" s="569"/>
      <c r="B2029" s="541"/>
      <c r="C2029" s="570"/>
      <c r="D2029" s="571"/>
      <c r="E2029" s="572"/>
      <c r="F2029" s="571"/>
      <c r="G2029" s="573"/>
      <c r="H2029" s="574"/>
      <c r="I2029" s="546"/>
      <c r="J2029" s="573"/>
      <c r="K2029" s="571"/>
      <c r="L2029" s="571"/>
      <c r="M2029" s="571"/>
      <c r="N2029" s="571"/>
      <c r="O2029" s="571"/>
      <c r="P2029" s="571"/>
      <c r="Q2029" s="571"/>
      <c r="R2029" s="571"/>
      <c r="S2029" s="571"/>
      <c r="T2029" s="571"/>
      <c r="U2029" s="571"/>
      <c r="V2029" s="571"/>
      <c r="W2029" s="571"/>
      <c r="X2029" s="571"/>
      <c r="Y2029" s="571"/>
      <c r="Z2029" s="571"/>
      <c r="AA2029" s="571"/>
      <c r="AB2029" s="571"/>
      <c r="AC2029" s="571"/>
      <c r="AD2029" s="571"/>
      <c r="AE2029" s="571"/>
      <c r="AF2029" s="571"/>
      <c r="AG2029" s="571"/>
      <c r="AH2029" s="571"/>
      <c r="AI2029" s="571"/>
      <c r="AJ2029" s="571"/>
      <c r="AK2029" s="571"/>
      <c r="AL2029" s="571"/>
      <c r="AM2029" s="571"/>
      <c r="AN2029" s="571"/>
      <c r="AO2029" s="571"/>
      <c r="AP2029" s="571"/>
      <c r="AQ2029" s="571"/>
      <c r="AR2029" s="571"/>
      <c r="AS2029" s="571"/>
      <c r="AT2029" s="571"/>
      <c r="AU2029" s="567"/>
      <c r="AV2029" s="571"/>
      <c r="AW2029" s="571"/>
      <c r="AX2029" s="571"/>
      <c r="AY2029" s="571"/>
      <c r="AZ2029" s="571"/>
      <c r="BA2029" s="571"/>
      <c r="BB2029" s="571"/>
      <c r="BC2029" s="571"/>
      <c r="BD2029" s="571"/>
      <c r="BE2029" s="571"/>
      <c r="BF2029" s="571"/>
      <c r="BG2029" s="571"/>
      <c r="BH2029" s="571"/>
      <c r="BI2029" s="571"/>
      <c r="BJ2029" s="571"/>
      <c r="BK2029" s="571"/>
      <c r="BL2029" s="571"/>
      <c r="BM2029" s="571"/>
      <c r="BN2029" s="571"/>
      <c r="BO2029" s="571"/>
      <c r="BP2029" s="571"/>
      <c r="BQ2029" s="542"/>
      <c r="BR2029" s="571"/>
      <c r="BS2029" s="1524"/>
      <c r="BT2029" s="569"/>
      <c r="BU2029" s="569"/>
      <c r="BY2029" s="569"/>
    </row>
    <row r="2030" spans="1:77" hidden="1">
      <c r="A2030" s="569"/>
      <c r="B2030" s="541"/>
      <c r="C2030" s="570"/>
      <c r="D2030" s="571"/>
      <c r="E2030" s="572"/>
      <c r="F2030" s="571"/>
      <c r="G2030" s="573"/>
      <c r="H2030" s="574"/>
      <c r="I2030" s="546"/>
      <c r="J2030" s="573"/>
      <c r="K2030" s="571"/>
      <c r="L2030" s="571"/>
      <c r="M2030" s="571"/>
      <c r="N2030" s="571"/>
      <c r="O2030" s="571"/>
      <c r="P2030" s="571"/>
      <c r="Q2030" s="571"/>
      <c r="R2030" s="571"/>
      <c r="S2030" s="571"/>
      <c r="T2030" s="571"/>
      <c r="U2030" s="571"/>
      <c r="V2030" s="571"/>
      <c r="W2030" s="571"/>
      <c r="X2030" s="571"/>
      <c r="Y2030" s="571"/>
      <c r="Z2030" s="571"/>
      <c r="AA2030" s="571"/>
      <c r="AB2030" s="571"/>
      <c r="AC2030" s="571"/>
      <c r="AD2030" s="571"/>
      <c r="AE2030" s="571"/>
      <c r="AF2030" s="571"/>
      <c r="AG2030" s="571"/>
      <c r="AH2030" s="571"/>
      <c r="AI2030" s="571"/>
      <c r="AJ2030" s="571"/>
      <c r="AK2030" s="571"/>
      <c r="AL2030" s="571"/>
      <c r="AM2030" s="571"/>
      <c r="AN2030" s="571"/>
      <c r="AO2030" s="571"/>
      <c r="AP2030" s="571"/>
      <c r="AQ2030" s="571"/>
      <c r="AR2030" s="571"/>
      <c r="AS2030" s="571"/>
      <c r="AT2030" s="571"/>
      <c r="AU2030" s="567"/>
      <c r="AV2030" s="571"/>
      <c r="AW2030" s="571"/>
      <c r="AX2030" s="571"/>
      <c r="AY2030" s="571"/>
      <c r="AZ2030" s="571"/>
      <c r="BA2030" s="571"/>
      <c r="BB2030" s="571"/>
      <c r="BC2030" s="571"/>
      <c r="BD2030" s="571"/>
      <c r="BE2030" s="571"/>
      <c r="BF2030" s="571"/>
      <c r="BG2030" s="571"/>
      <c r="BH2030" s="571"/>
      <c r="BI2030" s="571"/>
      <c r="BJ2030" s="571"/>
      <c r="BK2030" s="571"/>
      <c r="BL2030" s="571"/>
      <c r="BM2030" s="571"/>
      <c r="BN2030" s="571"/>
      <c r="BO2030" s="571"/>
      <c r="BP2030" s="571"/>
      <c r="BQ2030" s="542"/>
      <c r="BR2030" s="571"/>
      <c r="BS2030" s="1524"/>
      <c r="BT2030" s="569"/>
      <c r="BU2030" s="569"/>
      <c r="BY2030" s="569"/>
    </row>
    <row r="2031" spans="1:77" hidden="1">
      <c r="A2031" s="569"/>
      <c r="B2031" s="541"/>
      <c r="C2031" s="570"/>
      <c r="D2031" s="571"/>
      <c r="E2031" s="572"/>
      <c r="F2031" s="571"/>
      <c r="G2031" s="573"/>
      <c r="H2031" s="574"/>
      <c r="I2031" s="546"/>
      <c r="J2031" s="573"/>
      <c r="K2031" s="571"/>
      <c r="L2031" s="571"/>
      <c r="M2031" s="571"/>
      <c r="N2031" s="571"/>
      <c r="O2031" s="571"/>
      <c r="P2031" s="571"/>
      <c r="Q2031" s="571"/>
      <c r="R2031" s="571"/>
      <c r="S2031" s="571"/>
      <c r="T2031" s="571"/>
      <c r="U2031" s="571"/>
      <c r="V2031" s="571"/>
      <c r="W2031" s="571"/>
      <c r="X2031" s="571"/>
      <c r="Y2031" s="571"/>
      <c r="Z2031" s="571"/>
      <c r="AA2031" s="571"/>
      <c r="AB2031" s="571"/>
      <c r="AC2031" s="571"/>
      <c r="AD2031" s="571"/>
      <c r="AE2031" s="571"/>
      <c r="AF2031" s="571"/>
      <c r="AG2031" s="571"/>
      <c r="AH2031" s="571"/>
      <c r="AI2031" s="571"/>
      <c r="AJ2031" s="571"/>
      <c r="AK2031" s="571"/>
      <c r="AL2031" s="571"/>
      <c r="AM2031" s="571"/>
      <c r="AN2031" s="571"/>
      <c r="AO2031" s="571"/>
      <c r="AP2031" s="571"/>
      <c r="AQ2031" s="571"/>
      <c r="AR2031" s="571"/>
      <c r="AS2031" s="571"/>
      <c r="AT2031" s="571"/>
      <c r="AU2031" s="567"/>
      <c r="AV2031" s="571"/>
      <c r="AW2031" s="571"/>
      <c r="AX2031" s="571"/>
      <c r="AY2031" s="571"/>
      <c r="AZ2031" s="571"/>
      <c r="BA2031" s="571"/>
      <c r="BB2031" s="571"/>
      <c r="BC2031" s="571"/>
      <c r="BD2031" s="571"/>
      <c r="BE2031" s="571"/>
      <c r="BF2031" s="571"/>
      <c r="BG2031" s="571"/>
      <c r="BH2031" s="571"/>
      <c r="BI2031" s="571"/>
      <c r="BJ2031" s="571"/>
      <c r="BK2031" s="571"/>
      <c r="BL2031" s="571"/>
      <c r="BM2031" s="571"/>
      <c r="BN2031" s="571"/>
      <c r="BO2031" s="571"/>
      <c r="BP2031" s="571"/>
      <c r="BQ2031" s="542"/>
      <c r="BR2031" s="571"/>
      <c r="BS2031" s="1524"/>
      <c r="BT2031" s="569"/>
      <c r="BU2031" s="569"/>
      <c r="BY2031" s="569"/>
    </row>
    <row r="2032" spans="1:77" hidden="1">
      <c r="A2032" s="569"/>
      <c r="B2032" s="541"/>
      <c r="C2032" s="570"/>
      <c r="D2032" s="571"/>
      <c r="E2032" s="572"/>
      <c r="F2032" s="571"/>
      <c r="G2032" s="573"/>
      <c r="H2032" s="574"/>
      <c r="I2032" s="546"/>
      <c r="J2032" s="573"/>
      <c r="K2032" s="571"/>
      <c r="L2032" s="571"/>
      <c r="M2032" s="571"/>
      <c r="N2032" s="571"/>
      <c r="O2032" s="571"/>
      <c r="P2032" s="571"/>
      <c r="Q2032" s="571"/>
      <c r="R2032" s="571"/>
      <c r="S2032" s="571"/>
      <c r="T2032" s="571"/>
      <c r="U2032" s="571"/>
      <c r="V2032" s="571"/>
      <c r="W2032" s="571"/>
      <c r="X2032" s="571"/>
      <c r="Y2032" s="571"/>
      <c r="Z2032" s="571"/>
      <c r="AA2032" s="571"/>
      <c r="AB2032" s="571"/>
      <c r="AC2032" s="571"/>
      <c r="AD2032" s="571"/>
      <c r="AE2032" s="571"/>
      <c r="AF2032" s="571"/>
      <c r="AG2032" s="571"/>
      <c r="AH2032" s="571"/>
      <c r="AI2032" s="571"/>
      <c r="AJ2032" s="571"/>
      <c r="AK2032" s="571"/>
      <c r="AL2032" s="571"/>
      <c r="AM2032" s="571"/>
      <c r="AN2032" s="571"/>
      <c r="AO2032" s="571"/>
      <c r="AP2032" s="571"/>
      <c r="AQ2032" s="571"/>
      <c r="AR2032" s="571"/>
      <c r="AS2032" s="571"/>
      <c r="AT2032" s="571"/>
      <c r="AU2032" s="567"/>
      <c r="AV2032" s="571"/>
      <c r="AW2032" s="571"/>
      <c r="AX2032" s="571"/>
      <c r="AY2032" s="571"/>
      <c r="AZ2032" s="571"/>
      <c r="BA2032" s="571"/>
      <c r="BB2032" s="571"/>
      <c r="BC2032" s="571"/>
      <c r="BD2032" s="571"/>
      <c r="BE2032" s="571"/>
      <c r="BF2032" s="571"/>
      <c r="BG2032" s="571"/>
      <c r="BH2032" s="571"/>
      <c r="BI2032" s="571"/>
      <c r="BJ2032" s="571"/>
      <c r="BK2032" s="571"/>
      <c r="BL2032" s="571"/>
      <c r="BM2032" s="571"/>
      <c r="BN2032" s="571"/>
      <c r="BO2032" s="571"/>
      <c r="BP2032" s="571"/>
      <c r="BQ2032" s="542"/>
      <c r="BR2032" s="571"/>
      <c r="BS2032" s="1524"/>
      <c r="BT2032" s="569"/>
      <c r="BU2032" s="569"/>
      <c r="BY2032" s="569"/>
    </row>
    <row r="2033" spans="1:77" hidden="1">
      <c r="A2033" s="569"/>
      <c r="B2033" s="541"/>
      <c r="C2033" s="570"/>
      <c r="D2033" s="571"/>
      <c r="E2033" s="572"/>
      <c r="F2033" s="571"/>
      <c r="G2033" s="573"/>
      <c r="H2033" s="574"/>
      <c r="I2033" s="546"/>
      <c r="J2033" s="573"/>
      <c r="K2033" s="571"/>
      <c r="L2033" s="571"/>
      <c r="M2033" s="571"/>
      <c r="N2033" s="571"/>
      <c r="O2033" s="571"/>
      <c r="P2033" s="571"/>
      <c r="Q2033" s="571"/>
      <c r="R2033" s="571"/>
      <c r="S2033" s="571"/>
      <c r="T2033" s="571"/>
      <c r="U2033" s="571"/>
      <c r="V2033" s="571"/>
      <c r="W2033" s="571"/>
      <c r="X2033" s="571"/>
      <c r="Y2033" s="571"/>
      <c r="Z2033" s="571"/>
      <c r="AA2033" s="571"/>
      <c r="AB2033" s="571"/>
      <c r="AC2033" s="571"/>
      <c r="AD2033" s="571"/>
      <c r="AE2033" s="571"/>
      <c r="AF2033" s="571"/>
      <c r="AG2033" s="571"/>
      <c r="AH2033" s="571"/>
      <c r="AI2033" s="571"/>
      <c r="AJ2033" s="571"/>
      <c r="AK2033" s="571"/>
      <c r="AL2033" s="571"/>
      <c r="AM2033" s="571"/>
      <c r="AN2033" s="571"/>
      <c r="AO2033" s="571"/>
      <c r="AP2033" s="571"/>
      <c r="AQ2033" s="571"/>
      <c r="AR2033" s="571"/>
      <c r="AS2033" s="571"/>
      <c r="AT2033" s="571"/>
      <c r="AU2033" s="567"/>
      <c r="AV2033" s="571"/>
      <c r="AW2033" s="571"/>
      <c r="AX2033" s="571"/>
      <c r="AY2033" s="571"/>
      <c r="AZ2033" s="571"/>
      <c r="BA2033" s="571"/>
      <c r="BB2033" s="571"/>
      <c r="BC2033" s="571"/>
      <c r="BD2033" s="571"/>
      <c r="BE2033" s="571"/>
      <c r="BF2033" s="571"/>
      <c r="BG2033" s="571"/>
      <c r="BH2033" s="571"/>
      <c r="BI2033" s="571"/>
      <c r="BJ2033" s="571"/>
      <c r="BK2033" s="571"/>
      <c r="BL2033" s="571"/>
      <c r="BM2033" s="571"/>
      <c r="BN2033" s="571"/>
      <c r="BO2033" s="571"/>
      <c r="BP2033" s="571"/>
      <c r="BQ2033" s="542"/>
      <c r="BR2033" s="571"/>
      <c r="BS2033" s="1524"/>
      <c r="BT2033" s="569"/>
      <c r="BU2033" s="569"/>
      <c r="BY2033" s="569"/>
    </row>
    <row r="2034" spans="1:77" hidden="1">
      <c r="A2034" s="569"/>
      <c r="B2034" s="541"/>
      <c r="C2034" s="570"/>
      <c r="D2034" s="571"/>
      <c r="E2034" s="572"/>
      <c r="F2034" s="571"/>
      <c r="G2034" s="573"/>
      <c r="H2034" s="574"/>
      <c r="I2034" s="546"/>
      <c r="J2034" s="573"/>
      <c r="K2034" s="571"/>
      <c r="L2034" s="571"/>
      <c r="M2034" s="571"/>
      <c r="N2034" s="571"/>
      <c r="O2034" s="571"/>
      <c r="P2034" s="571"/>
      <c r="Q2034" s="571"/>
      <c r="R2034" s="571"/>
      <c r="S2034" s="571"/>
      <c r="T2034" s="571"/>
      <c r="U2034" s="571"/>
      <c r="V2034" s="571"/>
      <c r="W2034" s="571"/>
      <c r="X2034" s="571"/>
      <c r="Y2034" s="571"/>
      <c r="Z2034" s="571"/>
      <c r="AA2034" s="571"/>
      <c r="AB2034" s="571"/>
      <c r="AC2034" s="571"/>
      <c r="AD2034" s="571"/>
      <c r="AE2034" s="571"/>
      <c r="AF2034" s="571"/>
      <c r="AG2034" s="571"/>
      <c r="AH2034" s="571"/>
      <c r="AI2034" s="571"/>
      <c r="AJ2034" s="571"/>
      <c r="AK2034" s="571"/>
      <c r="AL2034" s="571"/>
      <c r="AM2034" s="571"/>
      <c r="AN2034" s="571"/>
      <c r="AO2034" s="571"/>
      <c r="AP2034" s="571"/>
      <c r="AQ2034" s="571"/>
      <c r="AR2034" s="571"/>
      <c r="AS2034" s="571"/>
      <c r="AT2034" s="571"/>
      <c r="AU2034" s="567"/>
      <c r="AV2034" s="571"/>
      <c r="AW2034" s="571"/>
      <c r="AX2034" s="571"/>
      <c r="AY2034" s="571"/>
      <c r="AZ2034" s="571"/>
      <c r="BA2034" s="571"/>
      <c r="BB2034" s="571"/>
      <c r="BC2034" s="571"/>
      <c r="BD2034" s="571"/>
      <c r="BE2034" s="571"/>
      <c r="BF2034" s="571"/>
      <c r="BG2034" s="571"/>
      <c r="BH2034" s="571"/>
      <c r="BI2034" s="571"/>
      <c r="BJ2034" s="571"/>
      <c r="BK2034" s="571"/>
      <c r="BL2034" s="571"/>
      <c r="BM2034" s="571"/>
      <c r="BN2034" s="571"/>
      <c r="BO2034" s="571"/>
      <c r="BP2034" s="571"/>
      <c r="BQ2034" s="542"/>
      <c r="BR2034" s="571"/>
      <c r="BS2034" s="1524"/>
      <c r="BT2034" s="569"/>
      <c r="BU2034" s="569"/>
      <c r="BY2034" s="569"/>
    </row>
    <row r="2035" spans="1:77" hidden="1">
      <c r="A2035" s="569"/>
      <c r="B2035" s="541"/>
      <c r="C2035" s="570"/>
      <c r="D2035" s="571"/>
      <c r="E2035" s="572"/>
      <c r="F2035" s="571"/>
      <c r="G2035" s="573"/>
      <c r="H2035" s="574"/>
      <c r="I2035" s="546"/>
      <c r="J2035" s="573"/>
      <c r="K2035" s="571"/>
      <c r="L2035" s="571"/>
      <c r="M2035" s="571"/>
      <c r="N2035" s="571"/>
      <c r="O2035" s="571"/>
      <c r="P2035" s="571"/>
      <c r="Q2035" s="571"/>
      <c r="R2035" s="571"/>
      <c r="S2035" s="571"/>
      <c r="T2035" s="571"/>
      <c r="U2035" s="571"/>
      <c r="V2035" s="571"/>
      <c r="W2035" s="571"/>
      <c r="X2035" s="571"/>
      <c r="Y2035" s="571"/>
      <c r="Z2035" s="571"/>
      <c r="AA2035" s="571"/>
      <c r="AB2035" s="571"/>
      <c r="AC2035" s="571"/>
      <c r="AD2035" s="571"/>
      <c r="AE2035" s="571"/>
      <c r="AF2035" s="571"/>
      <c r="AG2035" s="571"/>
      <c r="AH2035" s="571"/>
      <c r="AI2035" s="571"/>
      <c r="AJ2035" s="571"/>
      <c r="AK2035" s="571"/>
      <c r="AL2035" s="571"/>
      <c r="AM2035" s="571"/>
      <c r="AN2035" s="571"/>
      <c r="AO2035" s="571"/>
      <c r="AP2035" s="571"/>
      <c r="AQ2035" s="571"/>
      <c r="AR2035" s="571"/>
      <c r="AS2035" s="571"/>
      <c r="AT2035" s="571"/>
      <c r="AU2035" s="567"/>
      <c r="AV2035" s="571"/>
      <c r="AW2035" s="571"/>
      <c r="AX2035" s="571"/>
      <c r="AY2035" s="571"/>
      <c r="AZ2035" s="571"/>
      <c r="BA2035" s="571"/>
      <c r="BB2035" s="571"/>
      <c r="BC2035" s="571"/>
      <c r="BD2035" s="571"/>
      <c r="BE2035" s="571"/>
      <c r="BF2035" s="571"/>
      <c r="BG2035" s="571"/>
      <c r="BH2035" s="571"/>
      <c r="BI2035" s="571"/>
      <c r="BJ2035" s="571"/>
      <c r="BK2035" s="571"/>
      <c r="BL2035" s="571"/>
      <c r="BM2035" s="571"/>
      <c r="BN2035" s="571"/>
      <c r="BO2035" s="571"/>
      <c r="BP2035" s="571"/>
      <c r="BQ2035" s="542"/>
      <c r="BR2035" s="571"/>
      <c r="BS2035" s="1524"/>
      <c r="BT2035" s="569"/>
      <c r="BU2035" s="569"/>
      <c r="BY2035" s="569"/>
    </row>
    <row r="2036" spans="1:77" hidden="1">
      <c r="A2036" s="569"/>
      <c r="B2036" s="541"/>
      <c r="C2036" s="570"/>
      <c r="D2036" s="571"/>
      <c r="E2036" s="572"/>
      <c r="F2036" s="571"/>
      <c r="G2036" s="573"/>
      <c r="H2036" s="574"/>
      <c r="I2036" s="546"/>
      <c r="J2036" s="573"/>
      <c r="K2036" s="571"/>
      <c r="L2036" s="571"/>
      <c r="M2036" s="571"/>
      <c r="N2036" s="571"/>
      <c r="O2036" s="571"/>
      <c r="P2036" s="571"/>
      <c r="Q2036" s="571"/>
      <c r="R2036" s="571"/>
      <c r="S2036" s="571"/>
      <c r="T2036" s="571"/>
      <c r="U2036" s="571"/>
      <c r="V2036" s="571"/>
      <c r="W2036" s="571"/>
      <c r="X2036" s="571"/>
      <c r="Y2036" s="571"/>
      <c r="Z2036" s="571"/>
      <c r="AA2036" s="571"/>
      <c r="AB2036" s="571"/>
      <c r="AC2036" s="571"/>
      <c r="AD2036" s="571"/>
      <c r="AE2036" s="571"/>
      <c r="AF2036" s="571"/>
      <c r="AG2036" s="571"/>
      <c r="AH2036" s="571"/>
      <c r="AI2036" s="571"/>
      <c r="AJ2036" s="571"/>
      <c r="AK2036" s="571"/>
      <c r="AL2036" s="571"/>
      <c r="AM2036" s="571"/>
      <c r="AN2036" s="571"/>
      <c r="AO2036" s="571"/>
      <c r="AP2036" s="571"/>
      <c r="AQ2036" s="571"/>
      <c r="AR2036" s="571"/>
      <c r="AS2036" s="571"/>
      <c r="AT2036" s="571"/>
      <c r="AU2036" s="567"/>
      <c r="AV2036" s="571"/>
      <c r="AW2036" s="571"/>
      <c r="AX2036" s="571"/>
      <c r="AY2036" s="571"/>
      <c r="AZ2036" s="571"/>
      <c r="BA2036" s="571"/>
      <c r="BB2036" s="571"/>
      <c r="BC2036" s="571"/>
      <c r="BD2036" s="571"/>
      <c r="BE2036" s="571"/>
      <c r="BF2036" s="571"/>
      <c r="BG2036" s="571"/>
      <c r="BH2036" s="571"/>
      <c r="BI2036" s="571"/>
      <c r="BJ2036" s="571"/>
      <c r="BK2036" s="571"/>
      <c r="BL2036" s="571"/>
      <c r="BM2036" s="571"/>
      <c r="BN2036" s="571"/>
      <c r="BO2036" s="571"/>
      <c r="BP2036" s="571"/>
      <c r="BQ2036" s="542"/>
      <c r="BR2036" s="571"/>
      <c r="BS2036" s="1524"/>
      <c r="BT2036" s="569"/>
      <c r="BU2036" s="569"/>
      <c r="BY2036" s="569"/>
    </row>
    <row r="2037" spans="1:77" hidden="1">
      <c r="A2037" s="569"/>
      <c r="B2037" s="541"/>
      <c r="C2037" s="570"/>
      <c r="D2037" s="571"/>
      <c r="E2037" s="572"/>
      <c r="F2037" s="571"/>
      <c r="G2037" s="573"/>
      <c r="H2037" s="574"/>
      <c r="I2037" s="546"/>
      <c r="J2037" s="573"/>
      <c r="K2037" s="571"/>
      <c r="L2037" s="571"/>
      <c r="M2037" s="571"/>
      <c r="N2037" s="571"/>
      <c r="O2037" s="571"/>
      <c r="P2037" s="571"/>
      <c r="Q2037" s="571"/>
      <c r="R2037" s="571"/>
      <c r="S2037" s="571"/>
      <c r="T2037" s="571"/>
      <c r="U2037" s="571"/>
      <c r="V2037" s="571"/>
      <c r="W2037" s="571"/>
      <c r="X2037" s="571"/>
      <c r="Y2037" s="571"/>
      <c r="Z2037" s="571"/>
      <c r="AA2037" s="571"/>
      <c r="AB2037" s="571"/>
      <c r="AC2037" s="571"/>
      <c r="AD2037" s="571"/>
      <c r="AE2037" s="571"/>
      <c r="AF2037" s="571"/>
      <c r="AG2037" s="571"/>
      <c r="AH2037" s="571"/>
      <c r="AI2037" s="571"/>
      <c r="AJ2037" s="571"/>
      <c r="AK2037" s="571"/>
      <c r="AL2037" s="571"/>
      <c r="AM2037" s="571"/>
      <c r="AN2037" s="571"/>
      <c r="AO2037" s="571"/>
      <c r="AP2037" s="571"/>
      <c r="AQ2037" s="571"/>
      <c r="AR2037" s="571"/>
      <c r="AS2037" s="571"/>
      <c r="AT2037" s="571"/>
      <c r="AU2037" s="567"/>
      <c r="AV2037" s="571"/>
      <c r="AW2037" s="571"/>
      <c r="AX2037" s="571"/>
      <c r="AY2037" s="571"/>
      <c r="AZ2037" s="571"/>
      <c r="BA2037" s="571"/>
      <c r="BB2037" s="571"/>
      <c r="BC2037" s="571"/>
      <c r="BD2037" s="571"/>
      <c r="BE2037" s="571"/>
      <c r="BF2037" s="571"/>
      <c r="BG2037" s="571"/>
      <c r="BH2037" s="571"/>
      <c r="BI2037" s="571"/>
      <c r="BJ2037" s="571"/>
      <c r="BK2037" s="571"/>
      <c r="BL2037" s="571"/>
      <c r="BM2037" s="571"/>
      <c r="BN2037" s="571"/>
      <c r="BO2037" s="571"/>
      <c r="BP2037" s="571"/>
      <c r="BQ2037" s="542"/>
      <c r="BR2037" s="571"/>
      <c r="BS2037" s="1524"/>
      <c r="BT2037" s="569"/>
      <c r="BU2037" s="569"/>
      <c r="BY2037" s="569"/>
    </row>
    <row r="2038" spans="1:77" hidden="1">
      <c r="A2038" s="569"/>
      <c r="B2038" s="541"/>
      <c r="C2038" s="570"/>
      <c r="D2038" s="571"/>
      <c r="E2038" s="572"/>
      <c r="F2038" s="571"/>
      <c r="G2038" s="573"/>
      <c r="H2038" s="574"/>
      <c r="I2038" s="546"/>
      <c r="J2038" s="573"/>
      <c r="K2038" s="571"/>
      <c r="L2038" s="571"/>
      <c r="M2038" s="571"/>
      <c r="N2038" s="571"/>
      <c r="O2038" s="571"/>
      <c r="P2038" s="571"/>
      <c r="Q2038" s="571"/>
      <c r="R2038" s="571"/>
      <c r="S2038" s="571"/>
      <c r="T2038" s="571"/>
      <c r="U2038" s="571"/>
      <c r="V2038" s="571"/>
      <c r="W2038" s="571"/>
      <c r="X2038" s="571"/>
      <c r="Y2038" s="571"/>
      <c r="Z2038" s="571"/>
      <c r="AA2038" s="571"/>
      <c r="AB2038" s="571"/>
      <c r="AC2038" s="571"/>
      <c r="AD2038" s="571"/>
      <c r="AE2038" s="571"/>
      <c r="AF2038" s="571"/>
      <c r="AG2038" s="571"/>
      <c r="AH2038" s="571"/>
      <c r="AI2038" s="571"/>
      <c r="AJ2038" s="571"/>
      <c r="AK2038" s="571"/>
      <c r="AL2038" s="571"/>
      <c r="AM2038" s="571"/>
      <c r="AN2038" s="571"/>
      <c r="AO2038" s="571"/>
      <c r="AP2038" s="571"/>
      <c r="AQ2038" s="571"/>
      <c r="AR2038" s="571"/>
      <c r="AS2038" s="571"/>
      <c r="AT2038" s="571"/>
      <c r="AU2038" s="567"/>
      <c r="AV2038" s="571"/>
      <c r="AW2038" s="571"/>
      <c r="AX2038" s="571"/>
      <c r="AY2038" s="571"/>
      <c r="AZ2038" s="571"/>
      <c r="BA2038" s="571"/>
      <c r="BB2038" s="571"/>
      <c r="BC2038" s="571"/>
      <c r="BD2038" s="571"/>
      <c r="BE2038" s="571"/>
      <c r="BF2038" s="571"/>
      <c r="BG2038" s="571"/>
      <c r="BH2038" s="571"/>
      <c r="BI2038" s="571"/>
      <c r="BJ2038" s="571"/>
      <c r="BK2038" s="571"/>
      <c r="BL2038" s="571"/>
      <c r="BM2038" s="571"/>
      <c r="BN2038" s="571"/>
      <c r="BO2038" s="571"/>
      <c r="BP2038" s="571"/>
      <c r="BQ2038" s="542"/>
      <c r="BR2038" s="571"/>
      <c r="BS2038" s="1524"/>
      <c r="BT2038" s="569"/>
      <c r="BU2038" s="569"/>
      <c r="BY2038" s="569"/>
    </row>
    <row r="2039" spans="1:77" hidden="1">
      <c r="A2039" s="569"/>
      <c r="B2039" s="541"/>
      <c r="C2039" s="570"/>
      <c r="D2039" s="571"/>
      <c r="E2039" s="572"/>
      <c r="F2039" s="571"/>
      <c r="G2039" s="573"/>
      <c r="H2039" s="574"/>
      <c r="I2039" s="546"/>
      <c r="J2039" s="573"/>
      <c r="K2039" s="571"/>
      <c r="L2039" s="571"/>
      <c r="M2039" s="571"/>
      <c r="N2039" s="571"/>
      <c r="O2039" s="571"/>
      <c r="P2039" s="571"/>
      <c r="Q2039" s="571"/>
      <c r="R2039" s="571"/>
      <c r="S2039" s="571"/>
      <c r="T2039" s="571"/>
      <c r="U2039" s="571"/>
      <c r="V2039" s="571"/>
      <c r="W2039" s="571"/>
      <c r="X2039" s="571"/>
      <c r="Y2039" s="571"/>
      <c r="Z2039" s="571"/>
      <c r="AA2039" s="571"/>
      <c r="AB2039" s="571"/>
      <c r="AC2039" s="571"/>
      <c r="AD2039" s="571"/>
      <c r="AE2039" s="571"/>
      <c r="AF2039" s="571"/>
      <c r="AG2039" s="571"/>
      <c r="AH2039" s="571"/>
      <c r="AI2039" s="571"/>
      <c r="AJ2039" s="571"/>
      <c r="AK2039" s="571"/>
      <c r="AL2039" s="571"/>
      <c r="AM2039" s="571"/>
      <c r="AN2039" s="571"/>
      <c r="AO2039" s="571"/>
      <c r="AP2039" s="571"/>
      <c r="AQ2039" s="571"/>
      <c r="AR2039" s="571"/>
      <c r="AS2039" s="571"/>
      <c r="AT2039" s="571"/>
      <c r="AU2039" s="567"/>
      <c r="AV2039" s="571"/>
      <c r="AW2039" s="571"/>
      <c r="AX2039" s="571"/>
      <c r="AY2039" s="571"/>
      <c r="AZ2039" s="571"/>
      <c r="BA2039" s="571"/>
      <c r="BB2039" s="571"/>
      <c r="BC2039" s="571"/>
      <c r="BD2039" s="571"/>
      <c r="BE2039" s="571"/>
      <c r="BF2039" s="571"/>
      <c r="BG2039" s="571"/>
      <c r="BH2039" s="571"/>
      <c r="BI2039" s="571"/>
      <c r="BJ2039" s="571"/>
      <c r="BK2039" s="571"/>
      <c r="BL2039" s="571"/>
      <c r="BM2039" s="571"/>
      <c r="BN2039" s="571"/>
      <c r="BO2039" s="571"/>
      <c r="BP2039" s="571"/>
      <c r="BQ2039" s="542"/>
      <c r="BR2039" s="571"/>
      <c r="BS2039" s="1524"/>
      <c r="BT2039" s="569"/>
      <c r="BU2039" s="569"/>
      <c r="BY2039" s="569"/>
    </row>
    <row r="2040" spans="1:77" hidden="1">
      <c r="A2040" s="569"/>
      <c r="B2040" s="541"/>
      <c r="C2040" s="570"/>
      <c r="D2040" s="571"/>
      <c r="E2040" s="572"/>
      <c r="F2040" s="571"/>
      <c r="G2040" s="573"/>
      <c r="H2040" s="574"/>
      <c r="I2040" s="546"/>
      <c r="J2040" s="573"/>
      <c r="K2040" s="571"/>
      <c r="L2040" s="571"/>
      <c r="M2040" s="571"/>
      <c r="N2040" s="571"/>
      <c r="O2040" s="571"/>
      <c r="P2040" s="571"/>
      <c r="Q2040" s="571"/>
      <c r="R2040" s="571"/>
      <c r="S2040" s="571"/>
      <c r="T2040" s="571"/>
      <c r="U2040" s="571"/>
      <c r="V2040" s="571"/>
      <c r="W2040" s="571"/>
      <c r="X2040" s="571"/>
      <c r="Y2040" s="571"/>
      <c r="Z2040" s="571"/>
      <c r="AA2040" s="571"/>
      <c r="AB2040" s="571"/>
      <c r="AC2040" s="571"/>
      <c r="AD2040" s="571"/>
      <c r="AE2040" s="571"/>
      <c r="AF2040" s="571"/>
      <c r="AG2040" s="571"/>
      <c r="AH2040" s="571"/>
      <c r="AI2040" s="571"/>
      <c r="AJ2040" s="571"/>
      <c r="AK2040" s="571"/>
      <c r="AL2040" s="571"/>
      <c r="AM2040" s="571"/>
      <c r="AN2040" s="571"/>
      <c r="AO2040" s="571"/>
      <c r="AP2040" s="571"/>
      <c r="AQ2040" s="571"/>
      <c r="AR2040" s="571"/>
      <c r="AS2040" s="571"/>
      <c r="AT2040" s="571"/>
      <c r="AU2040" s="567"/>
      <c r="AV2040" s="571"/>
      <c r="AW2040" s="571"/>
      <c r="AX2040" s="571"/>
      <c r="AY2040" s="571"/>
      <c r="AZ2040" s="571"/>
      <c r="BA2040" s="571"/>
      <c r="BB2040" s="571"/>
      <c r="BC2040" s="571"/>
      <c r="BD2040" s="571"/>
      <c r="BE2040" s="571"/>
      <c r="BF2040" s="571"/>
      <c r="BG2040" s="571"/>
      <c r="BH2040" s="571"/>
      <c r="BI2040" s="571"/>
      <c r="BJ2040" s="571"/>
      <c r="BK2040" s="571"/>
      <c r="BL2040" s="571"/>
      <c r="BM2040" s="571"/>
      <c r="BN2040" s="571"/>
      <c r="BO2040" s="571"/>
      <c r="BP2040" s="571"/>
      <c r="BQ2040" s="542"/>
      <c r="BR2040" s="571"/>
      <c r="BS2040" s="1524"/>
      <c r="BT2040" s="569"/>
      <c r="BU2040" s="569"/>
      <c r="BY2040" s="569"/>
    </row>
    <row r="2041" spans="1:77" hidden="1">
      <c r="A2041" s="569"/>
      <c r="B2041" s="541"/>
      <c r="C2041" s="570"/>
      <c r="D2041" s="571"/>
      <c r="E2041" s="572"/>
      <c r="F2041" s="571"/>
      <c r="G2041" s="573"/>
      <c r="H2041" s="574"/>
      <c r="I2041" s="546"/>
      <c r="J2041" s="573"/>
      <c r="K2041" s="571"/>
      <c r="L2041" s="571"/>
      <c r="M2041" s="571"/>
      <c r="N2041" s="571"/>
      <c r="O2041" s="571"/>
      <c r="P2041" s="571"/>
      <c r="Q2041" s="571"/>
      <c r="R2041" s="571"/>
      <c r="S2041" s="571"/>
      <c r="T2041" s="571"/>
      <c r="U2041" s="571"/>
      <c r="V2041" s="571"/>
      <c r="W2041" s="571"/>
      <c r="X2041" s="571"/>
      <c r="Y2041" s="571"/>
      <c r="Z2041" s="571"/>
      <c r="AA2041" s="571"/>
      <c r="AB2041" s="571"/>
      <c r="AC2041" s="571"/>
      <c r="AD2041" s="571"/>
      <c r="AE2041" s="571"/>
      <c r="AF2041" s="571"/>
      <c r="AG2041" s="571"/>
      <c r="AH2041" s="571"/>
      <c r="AI2041" s="571"/>
      <c r="AJ2041" s="571"/>
      <c r="AK2041" s="571"/>
      <c r="AL2041" s="571"/>
      <c r="AM2041" s="571"/>
      <c r="AN2041" s="571"/>
      <c r="AO2041" s="571"/>
      <c r="AP2041" s="571"/>
      <c r="AQ2041" s="571"/>
      <c r="AR2041" s="571"/>
      <c r="AS2041" s="571"/>
      <c r="AT2041" s="571"/>
      <c r="AU2041" s="567"/>
      <c r="AV2041" s="571"/>
      <c r="AW2041" s="571"/>
      <c r="AX2041" s="571"/>
      <c r="AY2041" s="571"/>
      <c r="AZ2041" s="571"/>
      <c r="BA2041" s="571"/>
      <c r="BB2041" s="571"/>
      <c r="BC2041" s="571"/>
      <c r="BD2041" s="571"/>
      <c r="BE2041" s="571"/>
      <c r="BF2041" s="571"/>
      <c r="BG2041" s="571"/>
      <c r="BH2041" s="571"/>
      <c r="BI2041" s="571"/>
      <c r="BJ2041" s="571"/>
      <c r="BK2041" s="571"/>
      <c r="BL2041" s="571"/>
      <c r="BM2041" s="571"/>
      <c r="BN2041" s="571"/>
      <c r="BO2041" s="571"/>
      <c r="BP2041" s="571"/>
      <c r="BQ2041" s="542"/>
      <c r="BR2041" s="571"/>
      <c r="BS2041" s="1524"/>
      <c r="BT2041" s="569"/>
      <c r="BU2041" s="569"/>
      <c r="BY2041" s="569"/>
    </row>
    <row r="2042" spans="1:77" hidden="1">
      <c r="A2042" s="569"/>
      <c r="B2042" s="541"/>
      <c r="C2042" s="570"/>
      <c r="D2042" s="571"/>
      <c r="E2042" s="572"/>
      <c r="F2042" s="571"/>
      <c r="G2042" s="573"/>
      <c r="H2042" s="574"/>
      <c r="I2042" s="546"/>
      <c r="J2042" s="573"/>
      <c r="K2042" s="571"/>
      <c r="L2042" s="571"/>
      <c r="M2042" s="571"/>
      <c r="N2042" s="571"/>
      <c r="O2042" s="571"/>
      <c r="P2042" s="571"/>
      <c r="Q2042" s="571"/>
      <c r="R2042" s="571"/>
      <c r="S2042" s="571"/>
      <c r="T2042" s="571"/>
      <c r="U2042" s="571"/>
      <c r="V2042" s="571"/>
      <c r="W2042" s="571"/>
      <c r="X2042" s="571"/>
      <c r="Y2042" s="571"/>
      <c r="Z2042" s="571"/>
      <c r="AA2042" s="571"/>
      <c r="AB2042" s="571"/>
      <c r="AC2042" s="571"/>
      <c r="AD2042" s="571"/>
      <c r="AE2042" s="571"/>
      <c r="AF2042" s="571"/>
      <c r="AG2042" s="571"/>
      <c r="AH2042" s="571"/>
      <c r="AI2042" s="571"/>
      <c r="AJ2042" s="571"/>
      <c r="AK2042" s="571"/>
      <c r="AL2042" s="571"/>
      <c r="AM2042" s="571"/>
      <c r="AN2042" s="571"/>
      <c r="AO2042" s="571"/>
      <c r="AP2042" s="571"/>
      <c r="AQ2042" s="571"/>
      <c r="AR2042" s="571"/>
      <c r="AS2042" s="571"/>
      <c r="AT2042" s="571"/>
      <c r="AU2042" s="567"/>
      <c r="AV2042" s="571"/>
      <c r="AW2042" s="571"/>
      <c r="AX2042" s="571"/>
      <c r="AY2042" s="571"/>
      <c r="AZ2042" s="571"/>
      <c r="BA2042" s="571"/>
      <c r="BB2042" s="571"/>
      <c r="BC2042" s="571"/>
      <c r="BD2042" s="571"/>
      <c r="BE2042" s="571"/>
      <c r="BF2042" s="571"/>
      <c r="BG2042" s="571"/>
      <c r="BH2042" s="571"/>
      <c r="BI2042" s="571"/>
      <c r="BJ2042" s="571"/>
      <c r="BK2042" s="571"/>
      <c r="BL2042" s="571"/>
      <c r="BM2042" s="571"/>
      <c r="BN2042" s="571"/>
      <c r="BO2042" s="571"/>
      <c r="BP2042" s="571"/>
      <c r="BQ2042" s="542"/>
      <c r="BR2042" s="571"/>
      <c r="BS2042" s="1524"/>
      <c r="BT2042" s="569"/>
      <c r="BU2042" s="569"/>
      <c r="BY2042" s="569"/>
    </row>
    <row r="2043" spans="1:77" hidden="1">
      <c r="A2043" s="569"/>
      <c r="B2043" s="541"/>
      <c r="C2043" s="570"/>
      <c r="D2043" s="571"/>
      <c r="E2043" s="572"/>
      <c r="F2043" s="571"/>
      <c r="G2043" s="573"/>
      <c r="H2043" s="574"/>
      <c r="I2043" s="546"/>
      <c r="J2043" s="573"/>
      <c r="K2043" s="571"/>
      <c r="L2043" s="571"/>
      <c r="M2043" s="571"/>
      <c r="N2043" s="571"/>
      <c r="O2043" s="571"/>
      <c r="P2043" s="571"/>
      <c r="Q2043" s="571"/>
      <c r="R2043" s="571"/>
      <c r="S2043" s="571"/>
      <c r="T2043" s="571"/>
      <c r="U2043" s="571"/>
      <c r="V2043" s="571"/>
      <c r="W2043" s="571"/>
      <c r="X2043" s="571"/>
      <c r="Y2043" s="571"/>
      <c r="Z2043" s="571"/>
      <c r="AA2043" s="571"/>
      <c r="AB2043" s="571"/>
      <c r="AC2043" s="571"/>
      <c r="AD2043" s="571"/>
      <c r="AE2043" s="571"/>
      <c r="AF2043" s="571"/>
      <c r="AG2043" s="571"/>
      <c r="AH2043" s="571"/>
      <c r="AI2043" s="571"/>
      <c r="AJ2043" s="571"/>
      <c r="AK2043" s="571"/>
      <c r="AL2043" s="571"/>
      <c r="AM2043" s="571"/>
      <c r="AN2043" s="571"/>
      <c r="AO2043" s="571"/>
      <c r="AP2043" s="571"/>
      <c r="AQ2043" s="571"/>
      <c r="AR2043" s="571"/>
      <c r="AS2043" s="571"/>
      <c r="AT2043" s="571"/>
      <c r="AU2043" s="567"/>
      <c r="AV2043" s="571"/>
      <c r="AW2043" s="571"/>
      <c r="AX2043" s="571"/>
      <c r="AY2043" s="571"/>
      <c r="AZ2043" s="571"/>
      <c r="BA2043" s="571"/>
      <c r="BB2043" s="571"/>
      <c r="BC2043" s="571"/>
      <c r="BD2043" s="571"/>
      <c r="BE2043" s="571"/>
      <c r="BF2043" s="571"/>
      <c r="BG2043" s="571"/>
      <c r="BH2043" s="571"/>
      <c r="BI2043" s="571"/>
      <c r="BJ2043" s="571"/>
      <c r="BK2043" s="571"/>
      <c r="BL2043" s="571"/>
      <c r="BM2043" s="571"/>
      <c r="BN2043" s="571"/>
      <c r="BO2043" s="571"/>
      <c r="BP2043" s="571"/>
      <c r="BQ2043" s="542"/>
      <c r="BR2043" s="571"/>
      <c r="BS2043" s="1524"/>
      <c r="BT2043" s="569"/>
      <c r="BU2043" s="569"/>
      <c r="BY2043" s="569"/>
    </row>
    <row r="2044" spans="1:77" hidden="1">
      <c r="A2044" s="569"/>
      <c r="B2044" s="541"/>
      <c r="C2044" s="570"/>
      <c r="D2044" s="571"/>
      <c r="E2044" s="572"/>
      <c r="F2044" s="571"/>
      <c r="G2044" s="573"/>
      <c r="H2044" s="574"/>
      <c r="I2044" s="546"/>
      <c r="J2044" s="573"/>
      <c r="K2044" s="571"/>
      <c r="L2044" s="571"/>
      <c r="M2044" s="571"/>
      <c r="N2044" s="571"/>
      <c r="O2044" s="571"/>
      <c r="P2044" s="571"/>
      <c r="Q2044" s="571"/>
      <c r="R2044" s="571"/>
      <c r="S2044" s="571"/>
      <c r="T2044" s="571"/>
      <c r="U2044" s="571"/>
      <c r="V2044" s="571"/>
      <c r="W2044" s="571"/>
      <c r="X2044" s="571"/>
      <c r="Y2044" s="571"/>
      <c r="Z2044" s="571"/>
      <c r="AA2044" s="571"/>
      <c r="AB2044" s="571"/>
      <c r="AC2044" s="571"/>
      <c r="AD2044" s="571"/>
      <c r="AE2044" s="571"/>
      <c r="AF2044" s="571"/>
      <c r="AG2044" s="571"/>
      <c r="AH2044" s="571"/>
      <c r="AI2044" s="571"/>
      <c r="AJ2044" s="571"/>
      <c r="AK2044" s="571"/>
      <c r="AL2044" s="571"/>
      <c r="AM2044" s="571"/>
      <c r="AN2044" s="571"/>
      <c r="AO2044" s="571"/>
      <c r="AP2044" s="571"/>
      <c r="AQ2044" s="571"/>
      <c r="AR2044" s="571"/>
      <c r="AS2044" s="571"/>
      <c r="AT2044" s="571"/>
      <c r="AU2044" s="567"/>
      <c r="AV2044" s="571"/>
      <c r="AW2044" s="571"/>
      <c r="AX2044" s="571"/>
      <c r="AY2044" s="571"/>
      <c r="AZ2044" s="571"/>
      <c r="BA2044" s="571"/>
      <c r="BB2044" s="571"/>
      <c r="BC2044" s="571"/>
      <c r="BD2044" s="571"/>
      <c r="BE2044" s="571"/>
      <c r="BF2044" s="571"/>
      <c r="BG2044" s="571"/>
      <c r="BH2044" s="571"/>
      <c r="BI2044" s="571"/>
      <c r="BJ2044" s="571"/>
      <c r="BK2044" s="571"/>
      <c r="BL2044" s="571"/>
      <c r="BM2044" s="571"/>
      <c r="BN2044" s="571"/>
      <c r="BO2044" s="571"/>
      <c r="BP2044" s="571"/>
      <c r="BQ2044" s="542"/>
      <c r="BR2044" s="571"/>
      <c r="BS2044" s="1524"/>
      <c r="BT2044" s="569"/>
      <c r="BU2044" s="569"/>
      <c r="BY2044" s="569"/>
    </row>
    <row r="2045" spans="1:77" hidden="1">
      <c r="A2045" s="569"/>
      <c r="B2045" s="541"/>
      <c r="C2045" s="570"/>
      <c r="D2045" s="571"/>
      <c r="E2045" s="572"/>
      <c r="F2045" s="571"/>
      <c r="G2045" s="573"/>
      <c r="H2045" s="574"/>
      <c r="I2045" s="546"/>
      <c r="J2045" s="573"/>
      <c r="K2045" s="571"/>
      <c r="L2045" s="571"/>
      <c r="M2045" s="571"/>
      <c r="N2045" s="571"/>
      <c r="O2045" s="571"/>
      <c r="P2045" s="571"/>
      <c r="Q2045" s="571"/>
      <c r="R2045" s="571"/>
      <c r="S2045" s="571"/>
      <c r="T2045" s="571"/>
      <c r="U2045" s="571"/>
      <c r="V2045" s="571"/>
      <c r="W2045" s="571"/>
      <c r="X2045" s="571"/>
      <c r="Y2045" s="571"/>
      <c r="Z2045" s="571"/>
      <c r="AA2045" s="571"/>
      <c r="AB2045" s="571"/>
      <c r="AC2045" s="571"/>
      <c r="AD2045" s="571"/>
      <c r="AE2045" s="571"/>
      <c r="AF2045" s="571"/>
      <c r="AG2045" s="571"/>
      <c r="AH2045" s="571"/>
      <c r="AI2045" s="571"/>
      <c r="AJ2045" s="571"/>
      <c r="AK2045" s="571"/>
      <c r="AL2045" s="571"/>
      <c r="AM2045" s="571"/>
      <c r="AN2045" s="571"/>
      <c r="AO2045" s="571"/>
      <c r="AP2045" s="571"/>
      <c r="AQ2045" s="571"/>
      <c r="AR2045" s="571"/>
      <c r="AS2045" s="571"/>
      <c r="AT2045" s="571"/>
      <c r="AU2045" s="567"/>
      <c r="AV2045" s="571"/>
      <c r="AW2045" s="571"/>
      <c r="AX2045" s="571"/>
      <c r="AY2045" s="571"/>
      <c r="AZ2045" s="571"/>
      <c r="BA2045" s="571"/>
      <c r="BB2045" s="571"/>
      <c r="BC2045" s="571"/>
      <c r="BD2045" s="571"/>
      <c r="BE2045" s="571"/>
      <c r="BF2045" s="571"/>
      <c r="BG2045" s="571"/>
      <c r="BH2045" s="571"/>
      <c r="BI2045" s="571"/>
      <c r="BJ2045" s="571"/>
      <c r="BK2045" s="571"/>
      <c r="BL2045" s="571"/>
      <c r="BM2045" s="571"/>
      <c r="BN2045" s="571"/>
      <c r="BO2045" s="571"/>
      <c r="BP2045" s="571"/>
      <c r="BQ2045" s="542"/>
      <c r="BR2045" s="571"/>
      <c r="BS2045" s="1524"/>
      <c r="BT2045" s="569"/>
      <c r="BU2045" s="569"/>
      <c r="BY2045" s="569"/>
    </row>
    <row r="2046" spans="1:77" hidden="1">
      <c r="A2046" s="569"/>
      <c r="B2046" s="541"/>
      <c r="C2046" s="570"/>
      <c r="D2046" s="571"/>
      <c r="E2046" s="572"/>
      <c r="F2046" s="571"/>
      <c r="G2046" s="573"/>
      <c r="H2046" s="574"/>
      <c r="I2046" s="546"/>
      <c r="J2046" s="573"/>
      <c r="K2046" s="571"/>
      <c r="L2046" s="571"/>
      <c r="M2046" s="571"/>
      <c r="N2046" s="571"/>
      <c r="O2046" s="571"/>
      <c r="P2046" s="571"/>
      <c r="Q2046" s="571"/>
      <c r="R2046" s="571"/>
      <c r="S2046" s="571"/>
      <c r="T2046" s="571"/>
      <c r="U2046" s="571"/>
      <c r="V2046" s="571"/>
      <c r="W2046" s="571"/>
      <c r="X2046" s="571"/>
      <c r="Y2046" s="571"/>
      <c r="Z2046" s="571"/>
      <c r="AA2046" s="571"/>
      <c r="AB2046" s="571"/>
      <c r="AC2046" s="571"/>
      <c r="AD2046" s="571"/>
      <c r="AE2046" s="571"/>
      <c r="AF2046" s="571"/>
      <c r="AG2046" s="571"/>
      <c r="AH2046" s="571"/>
      <c r="AI2046" s="571"/>
      <c r="AJ2046" s="571"/>
      <c r="AK2046" s="571"/>
      <c r="AL2046" s="571"/>
      <c r="AM2046" s="571"/>
      <c r="AN2046" s="571"/>
      <c r="AO2046" s="571"/>
      <c r="AP2046" s="571"/>
      <c r="AQ2046" s="571"/>
      <c r="AR2046" s="571"/>
      <c r="AS2046" s="571"/>
      <c r="AT2046" s="571"/>
      <c r="AU2046" s="567"/>
      <c r="AV2046" s="571"/>
      <c r="AW2046" s="571"/>
      <c r="AX2046" s="571"/>
      <c r="AY2046" s="571"/>
      <c r="AZ2046" s="571"/>
      <c r="BA2046" s="571"/>
      <c r="BB2046" s="571"/>
      <c r="BC2046" s="571"/>
      <c r="BD2046" s="571"/>
      <c r="BE2046" s="571"/>
      <c r="BF2046" s="571"/>
      <c r="BG2046" s="571"/>
      <c r="BH2046" s="571"/>
      <c r="BI2046" s="571"/>
      <c r="BJ2046" s="571"/>
      <c r="BK2046" s="571"/>
      <c r="BL2046" s="571"/>
      <c r="BM2046" s="571"/>
      <c r="BN2046" s="571"/>
      <c r="BO2046" s="571"/>
      <c r="BP2046" s="571"/>
      <c r="BQ2046" s="542"/>
      <c r="BR2046" s="571"/>
      <c r="BS2046" s="1524"/>
      <c r="BT2046" s="569"/>
      <c r="BU2046" s="569"/>
      <c r="BY2046" s="569"/>
    </row>
    <row r="2047" spans="1:77" hidden="1">
      <c r="A2047" s="569"/>
      <c r="B2047" s="541"/>
      <c r="C2047" s="570"/>
      <c r="D2047" s="571"/>
      <c r="E2047" s="572"/>
      <c r="F2047" s="571"/>
      <c r="G2047" s="573"/>
      <c r="H2047" s="574"/>
      <c r="I2047" s="546"/>
      <c r="J2047" s="573"/>
      <c r="K2047" s="571"/>
      <c r="L2047" s="571"/>
      <c r="M2047" s="571"/>
      <c r="N2047" s="571"/>
      <c r="O2047" s="571"/>
      <c r="P2047" s="571"/>
      <c r="Q2047" s="571"/>
      <c r="R2047" s="571"/>
      <c r="S2047" s="571"/>
      <c r="T2047" s="571"/>
      <c r="U2047" s="571"/>
      <c r="V2047" s="571"/>
      <c r="W2047" s="571"/>
      <c r="X2047" s="571"/>
      <c r="Y2047" s="571"/>
      <c r="Z2047" s="571"/>
      <c r="AA2047" s="571"/>
      <c r="AB2047" s="571"/>
      <c r="AC2047" s="571"/>
      <c r="AD2047" s="571"/>
      <c r="AE2047" s="571"/>
      <c r="AF2047" s="571"/>
      <c r="AG2047" s="571"/>
      <c r="AH2047" s="571"/>
      <c r="AI2047" s="571"/>
      <c r="AJ2047" s="571"/>
      <c r="AK2047" s="571"/>
      <c r="AL2047" s="571"/>
      <c r="AM2047" s="571"/>
      <c r="AN2047" s="571"/>
      <c r="AO2047" s="571"/>
      <c r="AP2047" s="571"/>
      <c r="AQ2047" s="571"/>
      <c r="AR2047" s="571"/>
      <c r="AS2047" s="571"/>
      <c r="AT2047" s="571"/>
      <c r="AU2047" s="567"/>
      <c r="AV2047" s="571"/>
      <c r="AW2047" s="571"/>
      <c r="AX2047" s="571"/>
      <c r="AY2047" s="571"/>
      <c r="AZ2047" s="571"/>
      <c r="BA2047" s="571"/>
      <c r="BB2047" s="571"/>
      <c r="BC2047" s="571"/>
      <c r="BD2047" s="571"/>
      <c r="BE2047" s="571"/>
      <c r="BF2047" s="571"/>
      <c r="BG2047" s="571"/>
      <c r="BH2047" s="571"/>
      <c r="BI2047" s="571"/>
      <c r="BJ2047" s="571"/>
      <c r="BK2047" s="571"/>
      <c r="BL2047" s="571"/>
      <c r="BM2047" s="571"/>
      <c r="BN2047" s="571"/>
      <c r="BO2047" s="571"/>
      <c r="BP2047" s="571"/>
      <c r="BQ2047" s="542"/>
      <c r="BR2047" s="571"/>
      <c r="BS2047" s="1524"/>
      <c r="BT2047" s="569"/>
      <c r="BU2047" s="569"/>
      <c r="BY2047" s="569"/>
    </row>
    <row r="2048" spans="1:77" s="619" customFormat="1" hidden="1">
      <c r="A2048" s="603"/>
      <c r="B2048" s="634"/>
      <c r="C2048" s="634"/>
      <c r="D2048" s="605"/>
      <c r="E2048" s="635"/>
      <c r="F2048" s="635"/>
      <c r="G2048" s="621"/>
      <c r="H2048" s="608"/>
      <c r="I2048" s="609"/>
      <c r="J2048" s="610"/>
      <c r="K2048" s="611"/>
      <c r="L2048" s="611"/>
      <c r="M2048" s="611"/>
      <c r="N2048" s="611"/>
      <c r="O2048" s="612"/>
      <c r="P2048" s="612"/>
      <c r="Q2048" s="613"/>
      <c r="R2048" s="612"/>
      <c r="S2048" s="612"/>
      <c r="T2048" s="615"/>
      <c r="U2048" s="612"/>
      <c r="V2048" s="612"/>
      <c r="W2048" s="613"/>
      <c r="X2048" s="612"/>
      <c r="Y2048" s="612"/>
      <c r="Z2048" s="612"/>
      <c r="AA2048" s="611"/>
      <c r="AB2048" s="612"/>
      <c r="AC2048" s="612"/>
      <c r="AD2048" s="613"/>
      <c r="AE2048" s="613"/>
      <c r="AF2048" s="612"/>
      <c r="AG2048" s="612"/>
      <c r="AH2048" s="612"/>
      <c r="AI2048" s="611"/>
      <c r="AJ2048" s="612"/>
      <c r="AK2048" s="612"/>
      <c r="AL2048" s="612"/>
      <c r="AM2048" s="613"/>
      <c r="AN2048" s="612"/>
      <c r="AO2048" s="612"/>
      <c r="AP2048" s="612"/>
      <c r="AQ2048" s="613"/>
      <c r="AR2048" s="612"/>
      <c r="AS2048" s="612"/>
      <c r="AT2048" s="612"/>
      <c r="AU2048" s="616"/>
      <c r="AV2048" s="612"/>
      <c r="AW2048" s="612"/>
      <c r="AX2048" s="612"/>
      <c r="AY2048" s="612"/>
      <c r="AZ2048" s="612"/>
      <c r="BA2048" s="612"/>
      <c r="BB2048" s="612"/>
      <c r="BC2048" s="613"/>
      <c r="BD2048" s="612"/>
      <c r="BE2048" s="612"/>
      <c r="BF2048" s="612"/>
      <c r="BG2048" s="612"/>
      <c r="BH2048" s="613"/>
      <c r="BI2048" s="612"/>
      <c r="BJ2048" s="612"/>
      <c r="BK2048" s="612"/>
      <c r="BL2048" s="613"/>
      <c r="BM2048" s="611"/>
      <c r="BN2048" s="612"/>
      <c r="BO2048" s="612"/>
      <c r="BP2048" s="612"/>
      <c r="BQ2048" s="547"/>
      <c r="BR2048" s="622"/>
      <c r="BS2048" s="617"/>
      <c r="BT2048" s="605"/>
      <c r="BU2048" s="621"/>
      <c r="BY2048" s="621"/>
    </row>
    <row r="2049" spans="1:77" s="619" customFormat="1" hidden="1">
      <c r="A2049" s="603"/>
      <c r="B2049" s="604"/>
      <c r="C2049" s="604"/>
      <c r="D2049" s="605"/>
      <c r="E2049" s="635"/>
      <c r="F2049" s="635"/>
      <c r="G2049" s="621"/>
      <c r="H2049" s="608"/>
      <c r="I2049" s="609"/>
      <c r="J2049" s="610"/>
      <c r="K2049" s="611"/>
      <c r="L2049" s="611"/>
      <c r="M2049" s="611"/>
      <c r="N2049" s="611"/>
      <c r="O2049" s="612"/>
      <c r="P2049" s="612"/>
      <c r="Q2049" s="613"/>
      <c r="R2049" s="612"/>
      <c r="S2049" s="612"/>
      <c r="T2049" s="615"/>
      <c r="U2049" s="612"/>
      <c r="V2049" s="612"/>
      <c r="W2049" s="613"/>
      <c r="X2049" s="612"/>
      <c r="Y2049" s="612"/>
      <c r="Z2049" s="612"/>
      <c r="AA2049" s="611"/>
      <c r="AB2049" s="612"/>
      <c r="AC2049" s="612"/>
      <c r="AD2049" s="613"/>
      <c r="AE2049" s="613"/>
      <c r="AF2049" s="612"/>
      <c r="AG2049" s="612"/>
      <c r="AH2049" s="612"/>
      <c r="AI2049" s="611"/>
      <c r="AJ2049" s="612"/>
      <c r="AK2049" s="612"/>
      <c r="AL2049" s="612"/>
      <c r="AM2049" s="613"/>
      <c r="AN2049" s="612"/>
      <c r="AO2049" s="612"/>
      <c r="AP2049" s="612"/>
      <c r="AQ2049" s="613"/>
      <c r="AR2049" s="612"/>
      <c r="AS2049" s="612"/>
      <c r="AT2049" s="612"/>
      <c r="AU2049" s="616"/>
      <c r="AV2049" s="612"/>
      <c r="AW2049" s="612"/>
      <c r="AX2049" s="612"/>
      <c r="AY2049" s="612"/>
      <c r="AZ2049" s="612"/>
      <c r="BA2049" s="612"/>
      <c r="BB2049" s="612"/>
      <c r="BC2049" s="613"/>
      <c r="BD2049" s="612"/>
      <c r="BE2049" s="612"/>
      <c r="BF2049" s="612"/>
      <c r="BG2049" s="612"/>
      <c r="BH2049" s="613"/>
      <c r="BI2049" s="612"/>
      <c r="BJ2049" s="612"/>
      <c r="BK2049" s="612"/>
      <c r="BL2049" s="613"/>
      <c r="BM2049" s="611"/>
      <c r="BN2049" s="612"/>
      <c r="BO2049" s="612"/>
      <c r="BP2049" s="612"/>
      <c r="BQ2049" s="547"/>
      <c r="BR2049" s="622"/>
      <c r="BS2049" s="617"/>
      <c r="BT2049" s="605"/>
      <c r="BU2049" s="621"/>
      <c r="BY2049" s="621"/>
    </row>
    <row r="2050" spans="1:77" s="619" customFormat="1" hidden="1">
      <c r="A2050" s="603"/>
      <c r="B2050" s="604"/>
      <c r="C2050" s="604"/>
      <c r="D2050" s="605"/>
      <c r="E2050" s="635"/>
      <c r="F2050" s="635"/>
      <c r="G2050" s="607"/>
      <c r="H2050" s="608"/>
      <c r="I2050" s="609"/>
      <c r="J2050" s="610"/>
      <c r="K2050" s="611"/>
      <c r="L2050" s="611"/>
      <c r="M2050" s="611"/>
      <c r="N2050" s="611"/>
      <c r="O2050" s="612"/>
      <c r="P2050" s="612"/>
      <c r="Q2050" s="613"/>
      <c r="R2050" s="612"/>
      <c r="S2050" s="612"/>
      <c r="T2050" s="615"/>
      <c r="U2050" s="612"/>
      <c r="V2050" s="612"/>
      <c r="W2050" s="613"/>
      <c r="X2050" s="612"/>
      <c r="Y2050" s="612"/>
      <c r="Z2050" s="612"/>
      <c r="AA2050" s="611"/>
      <c r="AB2050" s="612"/>
      <c r="AC2050" s="612"/>
      <c r="AD2050" s="613"/>
      <c r="AE2050" s="613"/>
      <c r="AF2050" s="612"/>
      <c r="AG2050" s="612"/>
      <c r="AH2050" s="612"/>
      <c r="AI2050" s="611"/>
      <c r="AJ2050" s="612"/>
      <c r="AK2050" s="612"/>
      <c r="AL2050" s="612"/>
      <c r="AM2050" s="613"/>
      <c r="AN2050" s="612"/>
      <c r="AO2050" s="612"/>
      <c r="AP2050" s="612"/>
      <c r="AQ2050" s="613"/>
      <c r="AR2050" s="612"/>
      <c r="AS2050" s="612"/>
      <c r="AT2050" s="612"/>
      <c r="AU2050" s="616"/>
      <c r="AV2050" s="612"/>
      <c r="AW2050" s="612"/>
      <c r="AX2050" s="612"/>
      <c r="AY2050" s="612"/>
      <c r="AZ2050" s="612"/>
      <c r="BA2050" s="612"/>
      <c r="BB2050" s="612"/>
      <c r="BC2050" s="613"/>
      <c r="BD2050" s="612"/>
      <c r="BE2050" s="612"/>
      <c r="BF2050" s="612"/>
      <c r="BG2050" s="612"/>
      <c r="BH2050" s="613"/>
      <c r="BI2050" s="612"/>
      <c r="BJ2050" s="612"/>
      <c r="BK2050" s="612"/>
      <c r="BL2050" s="613"/>
      <c r="BM2050" s="611"/>
      <c r="BN2050" s="612"/>
      <c r="BO2050" s="612"/>
      <c r="BP2050" s="612"/>
      <c r="BQ2050" s="547"/>
      <c r="BR2050" s="622"/>
      <c r="BS2050" s="1611"/>
      <c r="BT2050" s="605"/>
      <c r="BU2050" s="621"/>
      <c r="BY2050" s="607"/>
    </row>
    <row r="2051" spans="1:77" s="619" customFormat="1" hidden="1">
      <c r="A2051" s="603"/>
      <c r="B2051" s="1024"/>
      <c r="C2051" s="1024"/>
      <c r="D2051" s="688"/>
      <c r="E2051" s="1612"/>
      <c r="F2051" s="688"/>
      <c r="G2051" s="621"/>
      <c r="H2051" s="608"/>
      <c r="I2051" s="609"/>
      <c r="J2051" s="610"/>
      <c r="K2051" s="611"/>
      <c r="L2051" s="611"/>
      <c r="M2051" s="611"/>
      <c r="N2051" s="611"/>
      <c r="O2051" s="612"/>
      <c r="P2051" s="612"/>
      <c r="Q2051" s="613"/>
      <c r="R2051" s="612"/>
      <c r="S2051" s="612"/>
      <c r="T2051" s="615"/>
      <c r="U2051" s="612"/>
      <c r="V2051" s="612"/>
      <c r="W2051" s="613"/>
      <c r="X2051" s="612"/>
      <c r="Y2051" s="612"/>
      <c r="Z2051" s="612"/>
      <c r="AA2051" s="611"/>
      <c r="AB2051" s="612"/>
      <c r="AC2051" s="612"/>
      <c r="AD2051" s="613"/>
      <c r="AE2051" s="613"/>
      <c r="AF2051" s="612"/>
      <c r="AG2051" s="612"/>
      <c r="AH2051" s="612"/>
      <c r="AI2051" s="611"/>
      <c r="AJ2051" s="612"/>
      <c r="AK2051" s="612"/>
      <c r="AL2051" s="612"/>
      <c r="AM2051" s="613"/>
      <c r="AN2051" s="612"/>
      <c r="AO2051" s="612"/>
      <c r="AP2051" s="612"/>
      <c r="AQ2051" s="613"/>
      <c r="AR2051" s="612"/>
      <c r="AS2051" s="612"/>
      <c r="AT2051" s="612"/>
      <c r="AU2051" s="616"/>
      <c r="AV2051" s="612"/>
      <c r="AW2051" s="612"/>
      <c r="AX2051" s="612"/>
      <c r="AY2051" s="612"/>
      <c r="AZ2051" s="612"/>
      <c r="BA2051" s="612"/>
      <c r="BB2051" s="612"/>
      <c r="BC2051" s="613"/>
      <c r="BD2051" s="612"/>
      <c r="BE2051" s="612"/>
      <c r="BF2051" s="612"/>
      <c r="BG2051" s="612"/>
      <c r="BH2051" s="613"/>
      <c r="BI2051" s="612"/>
      <c r="BJ2051" s="612"/>
      <c r="BK2051" s="612"/>
      <c r="BL2051" s="613"/>
      <c r="BM2051" s="611"/>
      <c r="BN2051" s="612"/>
      <c r="BO2051" s="612"/>
      <c r="BP2051" s="612"/>
      <c r="BQ2051" s="547"/>
      <c r="BR2051" s="688"/>
      <c r="BS2051" s="752"/>
      <c r="BT2051" s="688"/>
      <c r="BU2051" s="621"/>
      <c r="BY2051" s="621"/>
    </row>
    <row r="2052" spans="1:77" s="619" customFormat="1" hidden="1">
      <c r="A2052" s="603"/>
      <c r="B2052" s="604"/>
      <c r="C2052" s="604"/>
      <c r="D2052" s="605"/>
      <c r="E2052" s="635"/>
      <c r="F2052" s="635"/>
      <c r="G2052" s="607"/>
      <c r="H2052" s="608"/>
      <c r="I2052" s="609"/>
      <c r="J2052" s="610"/>
      <c r="K2052" s="611"/>
      <c r="L2052" s="611"/>
      <c r="M2052" s="611"/>
      <c r="N2052" s="611"/>
      <c r="O2052" s="612"/>
      <c r="P2052" s="612"/>
      <c r="Q2052" s="613"/>
      <c r="R2052" s="612"/>
      <c r="S2052" s="612"/>
      <c r="T2052" s="615"/>
      <c r="U2052" s="612"/>
      <c r="V2052" s="612"/>
      <c r="W2052" s="613"/>
      <c r="X2052" s="612"/>
      <c r="Y2052" s="612"/>
      <c r="Z2052" s="612"/>
      <c r="AA2052" s="611"/>
      <c r="AB2052" s="612"/>
      <c r="AC2052" s="612"/>
      <c r="AD2052" s="613"/>
      <c r="AE2052" s="613"/>
      <c r="AF2052" s="612"/>
      <c r="AG2052" s="612"/>
      <c r="AH2052" s="612"/>
      <c r="AI2052" s="611"/>
      <c r="AJ2052" s="612"/>
      <c r="AK2052" s="612"/>
      <c r="AL2052" s="612"/>
      <c r="AM2052" s="613"/>
      <c r="AN2052" s="612"/>
      <c r="AO2052" s="612"/>
      <c r="AP2052" s="612"/>
      <c r="AQ2052" s="613"/>
      <c r="AR2052" s="612"/>
      <c r="AS2052" s="612"/>
      <c r="AT2052" s="612"/>
      <c r="AU2052" s="616"/>
      <c r="AV2052" s="612"/>
      <c r="AW2052" s="612"/>
      <c r="AX2052" s="612"/>
      <c r="AY2052" s="612"/>
      <c r="AZ2052" s="612"/>
      <c r="BA2052" s="612"/>
      <c r="BB2052" s="612"/>
      <c r="BC2052" s="613"/>
      <c r="BD2052" s="612"/>
      <c r="BE2052" s="612"/>
      <c r="BF2052" s="612"/>
      <c r="BG2052" s="612"/>
      <c r="BH2052" s="613"/>
      <c r="BI2052" s="612"/>
      <c r="BJ2052" s="612"/>
      <c r="BK2052" s="612"/>
      <c r="BL2052" s="613"/>
      <c r="BM2052" s="611"/>
      <c r="BN2052" s="612"/>
      <c r="BO2052" s="612"/>
      <c r="BP2052" s="612"/>
      <c r="BQ2052" s="547"/>
      <c r="BR2052" s="622"/>
      <c r="BS2052" s="617"/>
      <c r="BT2052" s="605"/>
      <c r="BU2052" s="621"/>
      <c r="BY2052" s="607"/>
    </row>
    <row r="2053" spans="1:77" s="619" customFormat="1" hidden="1">
      <c r="A2053" s="603"/>
      <c r="B2053" s="1445"/>
      <c r="C2053" s="1445"/>
      <c r="D2053" s="605"/>
      <c r="E2053" s="635"/>
      <c r="F2053" s="635"/>
      <c r="G2053" s="607"/>
      <c r="H2053" s="608"/>
      <c r="I2053" s="609"/>
      <c r="J2053" s="610"/>
      <c r="K2053" s="611"/>
      <c r="L2053" s="611"/>
      <c r="M2053" s="611"/>
      <c r="N2053" s="611"/>
      <c r="O2053" s="612"/>
      <c r="P2053" s="612"/>
      <c r="Q2053" s="613"/>
      <c r="R2053" s="612"/>
      <c r="S2053" s="612"/>
      <c r="T2053" s="615"/>
      <c r="U2053" s="612"/>
      <c r="V2053" s="612"/>
      <c r="W2053" s="613"/>
      <c r="X2053" s="612"/>
      <c r="Y2053" s="612"/>
      <c r="Z2053" s="612"/>
      <c r="AA2053" s="611"/>
      <c r="AB2053" s="612"/>
      <c r="AC2053" s="612"/>
      <c r="AD2053" s="613"/>
      <c r="AE2053" s="613"/>
      <c r="AF2053" s="612"/>
      <c r="AG2053" s="612"/>
      <c r="AH2053" s="612"/>
      <c r="AI2053" s="611"/>
      <c r="AJ2053" s="612"/>
      <c r="AK2053" s="612"/>
      <c r="AL2053" s="612"/>
      <c r="AM2053" s="613"/>
      <c r="AN2053" s="612"/>
      <c r="AO2053" s="612"/>
      <c r="AP2053" s="612"/>
      <c r="AQ2053" s="613"/>
      <c r="AR2053" s="612"/>
      <c r="AS2053" s="612"/>
      <c r="AT2053" s="612"/>
      <c r="AU2053" s="616"/>
      <c r="AV2053" s="612"/>
      <c r="AW2053" s="612"/>
      <c r="AX2053" s="612"/>
      <c r="AY2053" s="612"/>
      <c r="AZ2053" s="612"/>
      <c r="BA2053" s="612"/>
      <c r="BB2053" s="612"/>
      <c r="BC2053" s="613"/>
      <c r="BD2053" s="612"/>
      <c r="BE2053" s="612"/>
      <c r="BF2053" s="612"/>
      <c r="BG2053" s="612"/>
      <c r="BH2053" s="613"/>
      <c r="BI2053" s="612"/>
      <c r="BJ2053" s="612"/>
      <c r="BK2053" s="612"/>
      <c r="BL2053" s="613"/>
      <c r="BM2053" s="611"/>
      <c r="BN2053" s="612"/>
      <c r="BO2053" s="612"/>
      <c r="BP2053" s="612"/>
      <c r="BQ2053" s="547"/>
      <c r="BR2053" s="622"/>
      <c r="BS2053" s="617"/>
      <c r="BT2053" s="605"/>
      <c r="BU2053" s="621"/>
      <c r="BY2053" s="607"/>
    </row>
    <row r="2054" spans="1:77" s="575" customFormat="1" hidden="1">
      <c r="B2054" s="576"/>
      <c r="C2054" s="577"/>
      <c r="D2054" s="578"/>
      <c r="E2054" s="579"/>
      <c r="F2054" s="578"/>
      <c r="G2054" s="580"/>
      <c r="H2054" s="581">
        <f>J2054</f>
        <v>0</v>
      </c>
      <c r="I2054" s="582"/>
      <c r="J2054" s="580">
        <f>K2054+AA2054+BM2054</f>
        <v>0</v>
      </c>
      <c r="K2054" s="578">
        <f>L2054+T2054+X2054+Y2054+Z2054</f>
        <v>0</v>
      </c>
      <c r="L2054" s="578">
        <f>M2054+S2054</f>
        <v>0</v>
      </c>
      <c r="M2054" s="578">
        <f>N2054+R2054</f>
        <v>0</v>
      </c>
      <c r="N2054" s="578">
        <f>O2054+P2054+Q2054</f>
        <v>0</v>
      </c>
      <c r="O2054" s="578"/>
      <c r="P2054" s="578"/>
      <c r="Q2054" s="578"/>
      <c r="R2054" s="578"/>
      <c r="S2054" s="578"/>
      <c r="T2054" s="578">
        <f>U2054+V2054+W2054</f>
        <v>0</v>
      </c>
      <c r="U2054" s="578"/>
      <c r="V2054" s="578"/>
      <c r="W2054" s="578"/>
      <c r="X2054" s="578"/>
      <c r="Y2054" s="578"/>
      <c r="Z2054" s="578"/>
      <c r="AA2054" s="578">
        <f xml:space="preserve"> SUM(AB2054:AI2054)+SUM(AV2054:BL2054)</f>
        <v>0</v>
      </c>
      <c r="AB2054" s="578"/>
      <c r="AC2054" s="578"/>
      <c r="AD2054" s="578"/>
      <c r="AE2054" s="578"/>
      <c r="AF2054" s="578"/>
      <c r="AG2054" s="578"/>
      <c r="AH2054" s="578"/>
      <c r="AI2054" s="578">
        <f>SUM(AJ2054:AT2054)</f>
        <v>0</v>
      </c>
      <c r="AJ2054" s="578"/>
      <c r="AK2054" s="578"/>
      <c r="AL2054" s="578"/>
      <c r="AM2054" s="578"/>
      <c r="AN2054" s="578"/>
      <c r="AO2054" s="578"/>
      <c r="AP2054" s="578"/>
      <c r="AQ2054" s="578"/>
      <c r="AR2054" s="578"/>
      <c r="AS2054" s="578"/>
      <c r="AT2054" s="578"/>
      <c r="AU2054" s="567"/>
      <c r="AV2054" s="578"/>
      <c r="AW2054" s="578"/>
      <c r="AX2054" s="578"/>
      <c r="AY2054" s="578"/>
      <c r="AZ2054" s="578"/>
      <c r="BA2054" s="578"/>
      <c r="BB2054" s="578"/>
      <c r="BC2054" s="578"/>
      <c r="BD2054" s="578"/>
      <c r="BE2054" s="578"/>
      <c r="BF2054" s="578"/>
      <c r="BG2054" s="578"/>
      <c r="BH2054" s="578"/>
      <c r="BI2054" s="578"/>
      <c r="BJ2054" s="578"/>
      <c r="BK2054" s="578"/>
      <c r="BL2054" s="578"/>
      <c r="BM2054" s="578">
        <f>SUM(BN2054:BP2054)</f>
        <v>0</v>
      </c>
      <c r="BN2054" s="578"/>
      <c r="BO2054" s="578"/>
      <c r="BP2054" s="578"/>
      <c r="BQ2054" s="547">
        <v>1</v>
      </c>
      <c r="BR2054" s="578"/>
    </row>
    <row r="2055" spans="1:77" s="1613" customFormat="1" ht="14.25" hidden="1">
      <c r="B2055" s="1614"/>
      <c r="C2055" s="1615" t="s">
        <v>2710</v>
      </c>
      <c r="D2055" s="1616"/>
      <c r="E2055" s="1617"/>
      <c r="F2055" s="1616"/>
      <c r="G2055" s="1618"/>
      <c r="H2055" s="1619">
        <f>SUM(H2056:H2145)</f>
        <v>16.91</v>
      </c>
      <c r="I2055" s="1620"/>
      <c r="J2055" s="1618">
        <f t="shared" ref="J2055:BP2055" si="1029">SUM(J2056:J2145)</f>
        <v>16.91</v>
      </c>
      <c r="K2055" s="1616">
        <f t="shared" si="1029"/>
        <v>13.940000000000001</v>
      </c>
      <c r="L2055" s="1616">
        <f t="shared" si="1029"/>
        <v>13.780000000000001</v>
      </c>
      <c r="M2055" s="1616">
        <f t="shared" si="1029"/>
        <v>13.780000000000001</v>
      </c>
      <c r="N2055" s="1616">
        <f t="shared" si="1029"/>
        <v>8.6800000000000015</v>
      </c>
      <c r="O2055" s="1616">
        <f t="shared" si="1029"/>
        <v>5.9899999999999993</v>
      </c>
      <c r="P2055" s="1616">
        <f t="shared" si="1029"/>
        <v>2.6900000000000004</v>
      </c>
      <c r="Q2055" s="1616">
        <f t="shared" si="1029"/>
        <v>0</v>
      </c>
      <c r="R2055" s="1616">
        <f t="shared" si="1029"/>
        <v>5.1000000000000005</v>
      </c>
      <c r="S2055" s="1616">
        <f t="shared" si="1029"/>
        <v>0</v>
      </c>
      <c r="T2055" s="1616">
        <f t="shared" si="1029"/>
        <v>0</v>
      </c>
      <c r="U2055" s="1616">
        <f t="shared" si="1029"/>
        <v>0</v>
      </c>
      <c r="V2055" s="1616">
        <f t="shared" si="1029"/>
        <v>0</v>
      </c>
      <c r="W2055" s="1616">
        <f t="shared" si="1029"/>
        <v>0</v>
      </c>
      <c r="X2055" s="1616">
        <f t="shared" si="1029"/>
        <v>0</v>
      </c>
      <c r="Y2055" s="1616">
        <f t="shared" si="1029"/>
        <v>0.16</v>
      </c>
      <c r="Z2055" s="1616">
        <f t="shared" si="1029"/>
        <v>0</v>
      </c>
      <c r="AA2055" s="1616">
        <f t="shared" si="1029"/>
        <v>2.94</v>
      </c>
      <c r="AB2055" s="1616">
        <f t="shared" si="1029"/>
        <v>0</v>
      </c>
      <c r="AC2055" s="1616">
        <f t="shared" si="1029"/>
        <v>0</v>
      </c>
      <c r="AD2055" s="1616">
        <f t="shared" si="1029"/>
        <v>0</v>
      </c>
      <c r="AE2055" s="1616">
        <f t="shared" si="1029"/>
        <v>0</v>
      </c>
      <c r="AF2055" s="1616">
        <f t="shared" si="1029"/>
        <v>0</v>
      </c>
      <c r="AG2055" s="1616">
        <f t="shared" si="1029"/>
        <v>0</v>
      </c>
      <c r="AH2055" s="1616">
        <f t="shared" si="1029"/>
        <v>0</v>
      </c>
      <c r="AI2055" s="1616">
        <f t="shared" si="1029"/>
        <v>2.2499999999999996</v>
      </c>
      <c r="AJ2055" s="1616">
        <f t="shared" si="1029"/>
        <v>0.38</v>
      </c>
      <c r="AK2055" s="1616">
        <f t="shared" si="1029"/>
        <v>0.8</v>
      </c>
      <c r="AL2055" s="1616">
        <f t="shared" si="1029"/>
        <v>0</v>
      </c>
      <c r="AM2055" s="1616">
        <f t="shared" si="1029"/>
        <v>0</v>
      </c>
      <c r="AN2055" s="1616">
        <f t="shared" si="1029"/>
        <v>0</v>
      </c>
      <c r="AO2055" s="1616">
        <f t="shared" si="1029"/>
        <v>0</v>
      </c>
      <c r="AP2055" s="1616">
        <f t="shared" si="1029"/>
        <v>0.16</v>
      </c>
      <c r="AQ2055" s="1616">
        <f t="shared" si="1029"/>
        <v>0</v>
      </c>
      <c r="AR2055" s="1616">
        <f t="shared" si="1029"/>
        <v>0</v>
      </c>
      <c r="AS2055" s="1616">
        <f t="shared" si="1029"/>
        <v>0</v>
      </c>
      <c r="AT2055" s="1616">
        <f t="shared" si="1029"/>
        <v>0</v>
      </c>
      <c r="AU2055" s="1616">
        <f t="shared" si="1029"/>
        <v>0</v>
      </c>
      <c r="AV2055" s="1616">
        <f t="shared" si="1029"/>
        <v>0</v>
      </c>
      <c r="AW2055" s="1616">
        <f t="shared" si="1029"/>
        <v>0</v>
      </c>
      <c r="AX2055" s="1616">
        <f t="shared" si="1029"/>
        <v>0</v>
      </c>
      <c r="AY2055" s="1616">
        <f t="shared" si="1029"/>
        <v>0</v>
      </c>
      <c r="AZ2055" s="1616">
        <f t="shared" si="1029"/>
        <v>0.13</v>
      </c>
      <c r="BA2055" s="1616">
        <f t="shared" si="1029"/>
        <v>0.1</v>
      </c>
      <c r="BB2055" s="1616">
        <f t="shared" si="1029"/>
        <v>0</v>
      </c>
      <c r="BC2055" s="1616">
        <f t="shared" si="1029"/>
        <v>0</v>
      </c>
      <c r="BD2055" s="1616">
        <f t="shared" si="1029"/>
        <v>0</v>
      </c>
      <c r="BE2055" s="1616">
        <f t="shared" si="1029"/>
        <v>0.90999999999999992</v>
      </c>
      <c r="BF2055" s="1616">
        <f t="shared" si="1029"/>
        <v>0</v>
      </c>
      <c r="BG2055" s="1616">
        <f t="shared" si="1029"/>
        <v>0.05</v>
      </c>
      <c r="BH2055" s="1616">
        <f t="shared" si="1029"/>
        <v>0.41</v>
      </c>
      <c r="BI2055" s="1616">
        <f t="shared" si="1029"/>
        <v>0</v>
      </c>
      <c r="BJ2055" s="1616">
        <f t="shared" si="1029"/>
        <v>0</v>
      </c>
      <c r="BK2055" s="1616">
        <f t="shared" si="1029"/>
        <v>0</v>
      </c>
      <c r="BL2055" s="1616">
        <f t="shared" si="1029"/>
        <v>0</v>
      </c>
      <c r="BM2055" s="1616">
        <f t="shared" si="1029"/>
        <v>0.03</v>
      </c>
      <c r="BN2055" s="1616">
        <f t="shared" si="1029"/>
        <v>0.03</v>
      </c>
      <c r="BO2055" s="1616">
        <f t="shared" si="1029"/>
        <v>0</v>
      </c>
      <c r="BP2055" s="1616">
        <f t="shared" si="1029"/>
        <v>0</v>
      </c>
      <c r="BQ2055" s="1621">
        <v>1</v>
      </c>
      <c r="BR2055" s="1616"/>
    </row>
    <row r="2056" spans="1:77" s="652" customFormat="1" hidden="1">
      <c r="A2056" s="638"/>
      <c r="B2056" s="852"/>
      <c r="C2056" s="852"/>
      <c r="D2056" s="640"/>
      <c r="E2056" s="641"/>
      <c r="F2056" s="640"/>
      <c r="G2056" s="651"/>
      <c r="H2056" s="643"/>
      <c r="I2056" s="644"/>
      <c r="J2056" s="645"/>
      <c r="K2056" s="1"/>
      <c r="L2056" s="1"/>
      <c r="M2056" s="1"/>
      <c r="N2056" s="1"/>
      <c r="O2056" s="646"/>
      <c r="P2056" s="646"/>
      <c r="Q2056" s="647"/>
      <c r="R2056" s="646"/>
      <c r="S2056" s="646"/>
      <c r="T2056" s="648"/>
      <c r="U2056" s="646"/>
      <c r="V2056" s="646"/>
      <c r="W2056" s="647"/>
      <c r="X2056" s="646"/>
      <c r="Y2056" s="646"/>
      <c r="Z2056" s="646"/>
      <c r="AA2056" s="1"/>
      <c r="AB2056" s="646"/>
      <c r="AC2056" s="646"/>
      <c r="AD2056" s="647"/>
      <c r="AE2056" s="647"/>
      <c r="AF2056" s="646"/>
      <c r="AG2056" s="646"/>
      <c r="AH2056" s="646"/>
      <c r="AI2056" s="1"/>
      <c r="AJ2056" s="646"/>
      <c r="AK2056" s="646"/>
      <c r="AL2056" s="646"/>
      <c r="AM2056" s="647"/>
      <c r="AN2056" s="646"/>
      <c r="AO2056" s="646"/>
      <c r="AP2056" s="646"/>
      <c r="AQ2056" s="647"/>
      <c r="AR2056" s="646"/>
      <c r="AS2056" s="646"/>
      <c r="AT2056" s="646"/>
      <c r="AU2056" s="616"/>
      <c r="AV2056" s="646"/>
      <c r="AW2056" s="646"/>
      <c r="AX2056" s="646"/>
      <c r="AY2056" s="646"/>
      <c r="AZ2056" s="646"/>
      <c r="BA2056" s="646"/>
      <c r="BB2056" s="646"/>
      <c r="BC2056" s="647"/>
      <c r="BD2056" s="646"/>
      <c r="BE2056" s="646"/>
      <c r="BF2056" s="646"/>
      <c r="BG2056" s="646"/>
      <c r="BH2056" s="647"/>
      <c r="BI2056" s="646"/>
      <c r="BJ2056" s="646"/>
      <c r="BK2056" s="646"/>
      <c r="BL2056" s="647"/>
      <c r="BM2056" s="1"/>
      <c r="BN2056" s="646"/>
      <c r="BO2056" s="646"/>
      <c r="BP2056" s="646"/>
      <c r="BQ2056" s="542"/>
      <c r="BR2056" s="649"/>
      <c r="BS2056" s="1322"/>
      <c r="BT2056" s="640"/>
      <c r="BU2056" s="651"/>
      <c r="BY2056" s="651"/>
    </row>
    <row r="2057" spans="1:77" s="652" customFormat="1" hidden="1">
      <c r="A2057" s="837"/>
      <c r="B2057" s="832"/>
      <c r="C2057" s="832" t="s">
        <v>664</v>
      </c>
      <c r="D2057" s="640" t="s">
        <v>31</v>
      </c>
      <c r="E2057" s="640" t="s">
        <v>85</v>
      </c>
      <c r="F2057" s="640"/>
      <c r="G2057" s="651"/>
      <c r="H2057" s="643">
        <f t="shared" ref="H2057:H2060" si="1030">J2057</f>
        <v>0.1</v>
      </c>
      <c r="I2057" s="644"/>
      <c r="J2057" s="645">
        <f t="shared" ref="J2057:J2060" si="1031">K2057+AA2057+BM2057</f>
        <v>0.1</v>
      </c>
      <c r="K2057" s="1">
        <f t="shared" ref="K2057:K2060" si="1032">L2057+T2057+X2057+Y2057+Z2057</f>
        <v>0</v>
      </c>
      <c r="L2057" s="1">
        <f t="shared" ref="L2057:L2060" si="1033">M2057+S2057</f>
        <v>0</v>
      </c>
      <c r="M2057" s="1">
        <f t="shared" ref="M2057:M2060" si="1034">N2057+R2057</f>
        <v>0</v>
      </c>
      <c r="N2057" s="1">
        <f t="shared" ref="N2057:N2060" si="1035">O2057+P2057+Q2057</f>
        <v>0</v>
      </c>
      <c r="O2057" s="1"/>
      <c r="P2057" s="1"/>
      <c r="Q2057" s="1"/>
      <c r="R2057" s="1"/>
      <c r="S2057" s="1"/>
      <c r="T2057" s="1">
        <f t="shared" ref="T2057:T2060" si="1036">U2057+V2057+W2057</f>
        <v>0</v>
      </c>
      <c r="U2057" s="1"/>
      <c r="V2057" s="1"/>
      <c r="W2057" s="1"/>
      <c r="X2057" s="1"/>
      <c r="Y2057" s="1"/>
      <c r="Z2057" s="1"/>
      <c r="AA2057" s="1">
        <f t="shared" ref="AA2057:AA2059" si="1037">SUM(AB2057:AI2057)+AW2057+SUM(AY2057:BC2057)+SUM(BF2057:BL2057)</f>
        <v>0.1</v>
      </c>
      <c r="AB2057" s="1"/>
      <c r="AC2057" s="1"/>
      <c r="AD2057" s="1"/>
      <c r="AE2057" s="1"/>
      <c r="AF2057" s="1"/>
      <c r="AG2057" s="1"/>
      <c r="AH2057" s="1"/>
      <c r="AI2057" s="1">
        <f t="shared" ref="AI2057:AI2059" si="1038">SUM(AJ2057:AV2057)+AX2057+SUM(BD2057:BE2057)</f>
        <v>0</v>
      </c>
      <c r="AJ2057" s="685"/>
      <c r="AK2057" s="685"/>
      <c r="AL2057" s="685"/>
      <c r="AM2057" s="685"/>
      <c r="AN2057" s="685"/>
      <c r="AO2057" s="685"/>
      <c r="AP2057" s="685"/>
      <c r="AQ2057" s="685"/>
      <c r="AR2057" s="685"/>
      <c r="AS2057" s="685"/>
      <c r="AT2057" s="685"/>
      <c r="AU2057" s="685"/>
      <c r="AV2057" s="685"/>
      <c r="AW2057" s="1"/>
      <c r="AX2057" s="685"/>
      <c r="AY2057" s="1"/>
      <c r="AZ2057" s="1"/>
      <c r="BA2057" s="1">
        <v>0.1</v>
      </c>
      <c r="BB2057" s="1"/>
      <c r="BC2057" s="1"/>
      <c r="BD2057" s="685"/>
      <c r="BE2057" s="685"/>
      <c r="BF2057" s="1"/>
      <c r="BG2057" s="1"/>
      <c r="BH2057" s="1"/>
      <c r="BI2057" s="1"/>
      <c r="BJ2057" s="1"/>
      <c r="BK2057" s="1"/>
      <c r="BL2057" s="1"/>
      <c r="BM2057" s="1">
        <f t="shared" ref="BM2057:BM2060" si="1039">SUM(BN2057:BP2057)</f>
        <v>0</v>
      </c>
      <c r="BN2057" s="1"/>
      <c r="BO2057" s="1"/>
      <c r="BP2057" s="1"/>
      <c r="BQ2057" s="838"/>
    </row>
    <row r="2058" spans="1:77" s="652" customFormat="1" hidden="1">
      <c r="A2058" s="837"/>
      <c r="B2058" s="980" t="s">
        <v>114</v>
      </c>
      <c r="C2058" s="832" t="s">
        <v>665</v>
      </c>
      <c r="D2058" s="640" t="s">
        <v>31</v>
      </c>
      <c r="E2058" s="640" t="s">
        <v>85</v>
      </c>
      <c r="F2058" s="640"/>
      <c r="G2058" s="651"/>
      <c r="H2058" s="643">
        <f t="shared" si="1030"/>
        <v>0.3</v>
      </c>
      <c r="I2058" s="644"/>
      <c r="J2058" s="645">
        <f t="shared" si="1031"/>
        <v>0.3</v>
      </c>
      <c r="K2058" s="1">
        <f t="shared" si="1032"/>
        <v>0.3</v>
      </c>
      <c r="L2058" s="1">
        <f t="shared" si="1033"/>
        <v>0.3</v>
      </c>
      <c r="M2058" s="1">
        <f t="shared" si="1034"/>
        <v>0.3</v>
      </c>
      <c r="N2058" s="1">
        <f t="shared" si="1035"/>
        <v>0</v>
      </c>
      <c r="O2058" s="1"/>
      <c r="P2058" s="1"/>
      <c r="Q2058" s="1"/>
      <c r="R2058" s="1">
        <v>0.3</v>
      </c>
      <c r="S2058" s="1"/>
      <c r="T2058" s="1">
        <f t="shared" si="1036"/>
        <v>0</v>
      </c>
      <c r="U2058" s="1"/>
      <c r="V2058" s="1"/>
      <c r="W2058" s="1"/>
      <c r="X2058" s="1"/>
      <c r="Y2058" s="1"/>
      <c r="Z2058" s="1"/>
      <c r="AA2058" s="1">
        <f t="shared" si="1037"/>
        <v>0</v>
      </c>
      <c r="AB2058" s="1"/>
      <c r="AC2058" s="1"/>
      <c r="AD2058" s="1"/>
      <c r="AE2058" s="1"/>
      <c r="AF2058" s="1"/>
      <c r="AG2058" s="1"/>
      <c r="AH2058" s="1"/>
      <c r="AI2058" s="1">
        <f t="shared" si="1038"/>
        <v>0</v>
      </c>
      <c r="AJ2058" s="685"/>
      <c r="AK2058" s="685"/>
      <c r="AL2058" s="685"/>
      <c r="AM2058" s="685"/>
      <c r="AN2058" s="685"/>
      <c r="AO2058" s="685"/>
      <c r="AP2058" s="685"/>
      <c r="AQ2058" s="685"/>
      <c r="AR2058" s="685"/>
      <c r="AS2058" s="685"/>
      <c r="AT2058" s="685"/>
      <c r="AU2058" s="685"/>
      <c r="AV2058" s="685"/>
      <c r="AW2058" s="1"/>
      <c r="AX2058" s="685"/>
      <c r="AY2058" s="1"/>
      <c r="AZ2058" s="1"/>
      <c r="BA2058" s="1"/>
      <c r="BB2058" s="1"/>
      <c r="BC2058" s="1"/>
      <c r="BD2058" s="685"/>
      <c r="BE2058" s="685"/>
      <c r="BF2058" s="1"/>
      <c r="BG2058" s="1"/>
      <c r="BH2058" s="1"/>
      <c r="BI2058" s="1"/>
      <c r="BJ2058" s="1"/>
      <c r="BK2058" s="1"/>
      <c r="BL2058" s="1"/>
      <c r="BM2058" s="1">
        <f t="shared" si="1039"/>
        <v>0</v>
      </c>
      <c r="BN2058" s="1"/>
      <c r="BO2058" s="1"/>
      <c r="BP2058" s="1"/>
      <c r="BQ2058" s="838"/>
    </row>
    <row r="2059" spans="1:77" s="652" customFormat="1" ht="30" hidden="1">
      <c r="A2059" s="638"/>
      <c r="B2059" s="1622"/>
      <c r="C2059" s="1000" t="s">
        <v>666</v>
      </c>
      <c r="D2059" s="640" t="s">
        <v>31</v>
      </c>
      <c r="E2059" s="640" t="s">
        <v>85</v>
      </c>
      <c r="F2059" s="1321"/>
      <c r="G2059" s="651"/>
      <c r="H2059" s="643">
        <f t="shared" si="1030"/>
        <v>0.17</v>
      </c>
      <c r="I2059" s="644"/>
      <c r="J2059" s="645">
        <f t="shared" si="1031"/>
        <v>0.17</v>
      </c>
      <c r="K2059" s="1">
        <f t="shared" si="1032"/>
        <v>0.16</v>
      </c>
      <c r="L2059" s="1">
        <f t="shared" si="1033"/>
        <v>0.16</v>
      </c>
      <c r="M2059" s="1">
        <f t="shared" si="1034"/>
        <v>0.16</v>
      </c>
      <c r="N2059" s="1">
        <f t="shared" si="1035"/>
        <v>0</v>
      </c>
      <c r="O2059" s="1"/>
      <c r="P2059" s="1"/>
      <c r="Q2059" s="1"/>
      <c r="R2059" s="1">
        <v>0.16</v>
      </c>
      <c r="S2059" s="1"/>
      <c r="T2059" s="1">
        <f t="shared" si="1036"/>
        <v>0</v>
      </c>
      <c r="U2059" s="1"/>
      <c r="V2059" s="1"/>
      <c r="W2059" s="1"/>
      <c r="X2059" s="1"/>
      <c r="Y2059" s="1"/>
      <c r="Z2059" s="1"/>
      <c r="AA2059" s="1">
        <f t="shared" si="1037"/>
        <v>0.01</v>
      </c>
      <c r="AB2059" s="1"/>
      <c r="AC2059" s="1"/>
      <c r="AD2059" s="1"/>
      <c r="AE2059" s="1"/>
      <c r="AF2059" s="1"/>
      <c r="AG2059" s="1"/>
      <c r="AH2059" s="1"/>
      <c r="AI2059" s="736">
        <f t="shared" si="1038"/>
        <v>0.01</v>
      </c>
      <c r="AJ2059" s="685">
        <v>0.01</v>
      </c>
      <c r="AK2059" s="685"/>
      <c r="AL2059" s="685"/>
      <c r="AM2059" s="685"/>
      <c r="AN2059" s="685"/>
      <c r="AO2059" s="685"/>
      <c r="AP2059" s="685"/>
      <c r="AQ2059" s="685"/>
      <c r="AR2059" s="685"/>
      <c r="AS2059" s="685"/>
      <c r="AT2059" s="685"/>
      <c r="AU2059" s="685"/>
      <c r="AV2059" s="685"/>
      <c r="AW2059" s="1"/>
      <c r="AX2059" s="685"/>
      <c r="AY2059" s="1"/>
      <c r="AZ2059" s="1"/>
      <c r="BA2059" s="1"/>
      <c r="BB2059" s="1"/>
      <c r="BC2059" s="1"/>
      <c r="BD2059" s="685"/>
      <c r="BE2059" s="685"/>
      <c r="BF2059" s="1"/>
      <c r="BG2059" s="1"/>
      <c r="BH2059" s="1"/>
      <c r="BI2059" s="1"/>
      <c r="BJ2059" s="1"/>
      <c r="BK2059" s="1"/>
      <c r="BL2059" s="1"/>
      <c r="BM2059" s="1">
        <f t="shared" si="1039"/>
        <v>0</v>
      </c>
      <c r="BN2059" s="1"/>
      <c r="BO2059" s="1"/>
      <c r="BP2059" s="1"/>
      <c r="BQ2059" s="838"/>
    </row>
    <row r="2060" spans="1:77" s="755" customFormat="1" ht="12.75" hidden="1">
      <c r="B2060" s="804">
        <v>44</v>
      </c>
      <c r="C2060" s="1091" t="s">
        <v>667</v>
      </c>
      <c r="D2060" s="1108" t="s">
        <v>31</v>
      </c>
      <c r="E2060" s="804" t="s">
        <v>87</v>
      </c>
      <c r="F2060" s="1091"/>
      <c r="G2060" s="1091"/>
      <c r="H2060" s="643">
        <f t="shared" si="1030"/>
        <v>1.4700000000000002</v>
      </c>
      <c r="I2060" s="644"/>
      <c r="J2060" s="645">
        <f t="shared" si="1031"/>
        <v>1.4700000000000002</v>
      </c>
      <c r="K2060" s="1">
        <f t="shared" si="1032"/>
        <v>1.4700000000000002</v>
      </c>
      <c r="L2060" s="1">
        <f t="shared" si="1033"/>
        <v>1.4700000000000002</v>
      </c>
      <c r="M2060" s="1">
        <f t="shared" si="1034"/>
        <v>1.4700000000000002</v>
      </c>
      <c r="N2060" s="1">
        <f t="shared" si="1035"/>
        <v>0.4</v>
      </c>
      <c r="O2060" s="1091">
        <v>0.4</v>
      </c>
      <c r="P2060" s="1091"/>
      <c r="Q2060" s="1091"/>
      <c r="R2060" s="1091">
        <v>1.07</v>
      </c>
      <c r="S2060" s="1091"/>
      <c r="T2060" s="1">
        <f t="shared" si="1036"/>
        <v>0</v>
      </c>
      <c r="U2060" s="1091"/>
      <c r="V2060" s="1091"/>
      <c r="W2060" s="1091"/>
      <c r="X2060" s="1091"/>
      <c r="Y2060" s="1091"/>
      <c r="Z2060" s="1091"/>
      <c r="AA2060" s="1">
        <f t="shared" ref="AA2060" si="1040">SUM(AB2060:AI2060)+AW2060+SUM(AY2060:BC2060)+SUM(BF2060:BL2060)</f>
        <v>0</v>
      </c>
      <c r="AB2060" s="1091"/>
      <c r="AC2060" s="1091"/>
      <c r="AD2060" s="1091"/>
      <c r="AE2060" s="1091"/>
      <c r="AF2060" s="1091"/>
      <c r="AG2060" s="1091"/>
      <c r="AH2060" s="1091"/>
      <c r="AI2060" s="1">
        <f t="shared" ref="AI2060" si="1041">SUM(AJ2060:AV2060)+AX2060+SUM(BD2060:BE2060)</f>
        <v>0</v>
      </c>
      <c r="AJ2060" s="1091"/>
      <c r="AK2060" s="1091"/>
      <c r="AL2060" s="1091"/>
      <c r="AM2060" s="1091"/>
      <c r="AN2060" s="1091"/>
      <c r="AO2060" s="1091"/>
      <c r="AP2060" s="1091"/>
      <c r="AQ2060" s="1091"/>
      <c r="AR2060" s="1091"/>
      <c r="AS2060" s="1091"/>
      <c r="AT2060" s="1091"/>
      <c r="AU2060" s="1091"/>
      <c r="AV2060" s="1091"/>
      <c r="AW2060" s="1091"/>
      <c r="AX2060" s="1091"/>
      <c r="AY2060" s="1091"/>
      <c r="AZ2060" s="1091"/>
      <c r="BA2060" s="1091"/>
      <c r="BB2060" s="1091"/>
      <c r="BC2060" s="1091"/>
      <c r="BD2060" s="1091"/>
      <c r="BE2060" s="1091"/>
      <c r="BF2060" s="1091"/>
      <c r="BG2060" s="1091"/>
      <c r="BH2060" s="1091"/>
      <c r="BI2060" s="1091"/>
      <c r="BJ2060" s="1091"/>
      <c r="BK2060" s="1091"/>
      <c r="BL2060" s="1091"/>
      <c r="BM2060" s="1">
        <f t="shared" si="1039"/>
        <v>0</v>
      </c>
      <c r="BN2060" s="1091"/>
      <c r="BO2060" s="1091"/>
      <c r="BP2060" s="1091"/>
    </row>
    <row r="2061" spans="1:77" s="652" customFormat="1" hidden="1">
      <c r="A2061" s="638"/>
      <c r="B2061" s="852"/>
      <c r="C2061" s="852"/>
      <c r="D2061" s="640"/>
      <c r="E2061" s="641"/>
      <c r="F2061" s="640"/>
      <c r="G2061" s="651"/>
      <c r="H2061" s="643"/>
      <c r="I2061" s="644"/>
      <c r="J2061" s="645"/>
      <c r="K2061" s="1"/>
      <c r="L2061" s="1"/>
      <c r="M2061" s="1"/>
      <c r="N2061" s="1"/>
      <c r="O2061" s="646"/>
      <c r="P2061" s="646"/>
      <c r="Q2061" s="647"/>
      <c r="R2061" s="646"/>
      <c r="S2061" s="646"/>
      <c r="T2061" s="648"/>
      <c r="U2061" s="646"/>
      <c r="V2061" s="646"/>
      <c r="W2061" s="647"/>
      <c r="X2061" s="646"/>
      <c r="Y2061" s="646"/>
      <c r="Z2061" s="646"/>
      <c r="AA2061" s="1"/>
      <c r="AB2061" s="646"/>
      <c r="AC2061" s="646"/>
      <c r="AD2061" s="647"/>
      <c r="AE2061" s="647"/>
      <c r="AF2061" s="646"/>
      <c r="AG2061" s="646"/>
      <c r="AH2061" s="646"/>
      <c r="AI2061" s="1"/>
      <c r="AJ2061" s="646"/>
      <c r="AK2061" s="646"/>
      <c r="AL2061" s="646"/>
      <c r="AM2061" s="647"/>
      <c r="AN2061" s="646"/>
      <c r="AO2061" s="646"/>
      <c r="AP2061" s="646"/>
      <c r="AQ2061" s="647"/>
      <c r="AR2061" s="646"/>
      <c r="AS2061" s="646"/>
      <c r="AT2061" s="646"/>
      <c r="AU2061" s="616"/>
      <c r="AV2061" s="646"/>
      <c r="AW2061" s="646"/>
      <c r="AX2061" s="646"/>
      <c r="AY2061" s="646"/>
      <c r="AZ2061" s="646"/>
      <c r="BA2061" s="646"/>
      <c r="BB2061" s="646"/>
      <c r="BC2061" s="647"/>
      <c r="BD2061" s="646"/>
      <c r="BE2061" s="646"/>
      <c r="BF2061" s="646"/>
      <c r="BG2061" s="646"/>
      <c r="BH2061" s="647"/>
      <c r="BI2061" s="646"/>
      <c r="BJ2061" s="646"/>
      <c r="BK2061" s="646"/>
      <c r="BL2061" s="647"/>
      <c r="BM2061" s="1"/>
      <c r="BN2061" s="646"/>
      <c r="BO2061" s="646"/>
      <c r="BP2061" s="646"/>
      <c r="BQ2061" s="542"/>
      <c r="BR2061" s="649"/>
      <c r="BS2061" s="1322"/>
      <c r="BT2061" s="640"/>
      <c r="BU2061" s="651"/>
      <c r="BY2061" s="651"/>
    </row>
    <row r="2062" spans="1:77" s="755" customFormat="1" ht="45" hidden="1">
      <c r="A2062" s="638">
        <v>14</v>
      </c>
      <c r="B2062" s="753"/>
      <c r="C2062" s="753" t="s">
        <v>668</v>
      </c>
      <c r="D2062" s="640" t="s">
        <v>31</v>
      </c>
      <c r="E2062" s="640" t="s">
        <v>79</v>
      </c>
      <c r="F2062" s="641"/>
      <c r="G2062" s="642"/>
      <c r="H2062" s="643">
        <f t="shared" ref="H2062:H2065" si="1042">J2062</f>
        <v>3.63</v>
      </c>
      <c r="I2062" s="644"/>
      <c r="J2062" s="645">
        <f>K2062+AA2062+BM2062</f>
        <v>3.63</v>
      </c>
      <c r="K2062" s="1">
        <f t="shared" ref="K2062:K2065" si="1043">L2062+T2062+X2062+Y2062+Z2062</f>
        <v>2.76</v>
      </c>
      <c r="L2062" s="1">
        <f t="shared" ref="L2062:L2065" si="1044">M2062+S2062</f>
        <v>2.76</v>
      </c>
      <c r="M2062" s="1">
        <f t="shared" ref="M2062:M2065" si="1045">N2062+R2062</f>
        <v>2.76</v>
      </c>
      <c r="N2062" s="1">
        <f t="shared" ref="N2062:N2065" si="1046">O2062+P2062+Q2062</f>
        <v>0</v>
      </c>
      <c r="O2062" s="1"/>
      <c r="P2062" s="1"/>
      <c r="Q2062" s="1"/>
      <c r="R2062" s="1">
        <v>2.76</v>
      </c>
      <c r="S2062" s="1"/>
      <c r="T2062" s="1">
        <f t="shared" ref="T2062:T2065" si="1047">U2062+V2062+W2062</f>
        <v>0</v>
      </c>
      <c r="U2062" s="1"/>
      <c r="V2062" s="1"/>
      <c r="W2062" s="1"/>
      <c r="X2062" s="1"/>
      <c r="Y2062" s="1"/>
      <c r="Z2062" s="1"/>
      <c r="AA2062" s="1">
        <f t="shared" ref="AA2062:AA2064" si="1048">SUM(AB2062:AI2062)+AW2062+SUM(AY2062:BC2062)+SUM(BF2062:BL2062)</f>
        <v>0.87</v>
      </c>
      <c r="AB2062" s="1"/>
      <c r="AC2062" s="1"/>
      <c r="AD2062" s="1"/>
      <c r="AE2062" s="1"/>
      <c r="AF2062" s="1"/>
      <c r="AG2062" s="1"/>
      <c r="AH2062" s="1"/>
      <c r="AI2062" s="1">
        <f t="shared" ref="AI2062:AI2064" si="1049">SUM(AJ2062:AV2062)+AX2062+SUM(BD2062:BE2062)</f>
        <v>0.87</v>
      </c>
      <c r="AJ2062" s="1"/>
      <c r="AK2062" s="1">
        <v>0.76</v>
      </c>
      <c r="AL2062" s="1"/>
      <c r="AM2062" s="1"/>
      <c r="AN2062" s="1"/>
      <c r="AO2062" s="1"/>
      <c r="AP2062" s="1"/>
      <c r="AQ2062" s="1"/>
      <c r="AR2062" s="1"/>
      <c r="AS2062" s="1"/>
      <c r="AT2062" s="1"/>
      <c r="AU2062" s="1"/>
      <c r="AV2062" s="1"/>
      <c r="AW2062" s="1"/>
      <c r="AX2062" s="1"/>
      <c r="AY2062" s="1"/>
      <c r="AZ2062" s="1"/>
      <c r="BA2062" s="1"/>
      <c r="BB2062" s="1"/>
      <c r="BC2062" s="1"/>
      <c r="BD2062" s="1"/>
      <c r="BE2062" s="1">
        <v>0.11</v>
      </c>
      <c r="BF2062" s="1"/>
      <c r="BG2062" s="1"/>
      <c r="BH2062" s="1"/>
      <c r="BI2062" s="1"/>
      <c r="BJ2062" s="1"/>
      <c r="BK2062" s="1"/>
      <c r="BL2062" s="1"/>
      <c r="BM2062" s="1">
        <f t="shared" ref="BM2062:BM2065" si="1050">SUM(BN2062:BP2062)</f>
        <v>0</v>
      </c>
      <c r="BN2062" s="1"/>
      <c r="BO2062" s="1"/>
      <c r="BP2062" s="1"/>
      <c r="BQ2062" s="645"/>
    </row>
    <row r="2063" spans="1:77" s="755" customFormat="1" hidden="1">
      <c r="A2063" s="638">
        <v>70</v>
      </c>
      <c r="B2063" s="753"/>
      <c r="C2063" s="1623" t="s">
        <v>669</v>
      </c>
      <c r="D2063" s="640" t="s">
        <v>31</v>
      </c>
      <c r="E2063" s="640" t="s">
        <v>79</v>
      </c>
      <c r="F2063" s="641">
        <v>0.83</v>
      </c>
      <c r="G2063" s="1255">
        <f t="shared" ref="G2063" si="1051">F2063-J2063</f>
        <v>0.42</v>
      </c>
      <c r="H2063" s="643">
        <f t="shared" si="1042"/>
        <v>0.41</v>
      </c>
      <c r="I2063" s="644"/>
      <c r="J2063" s="645">
        <f>K2063+AA2063+BM2063</f>
        <v>0.41</v>
      </c>
      <c r="K2063" s="1">
        <f t="shared" si="1043"/>
        <v>0.37</v>
      </c>
      <c r="L2063" s="1">
        <f t="shared" si="1044"/>
        <v>0.21000000000000002</v>
      </c>
      <c r="M2063" s="1">
        <f t="shared" si="1045"/>
        <v>0.21000000000000002</v>
      </c>
      <c r="N2063" s="1">
        <f t="shared" si="1046"/>
        <v>0.1</v>
      </c>
      <c r="O2063" s="1"/>
      <c r="P2063" s="1">
        <v>0.1</v>
      </c>
      <c r="Q2063" s="1"/>
      <c r="R2063" s="1">
        <v>0.11</v>
      </c>
      <c r="S2063" s="1"/>
      <c r="T2063" s="1">
        <f t="shared" si="1047"/>
        <v>0</v>
      </c>
      <c r="U2063" s="1"/>
      <c r="V2063" s="1"/>
      <c r="W2063" s="1"/>
      <c r="X2063" s="1"/>
      <c r="Y2063" s="1">
        <v>0.16</v>
      </c>
      <c r="Z2063" s="1"/>
      <c r="AA2063" s="1">
        <f t="shared" si="1048"/>
        <v>0.04</v>
      </c>
      <c r="AB2063" s="1"/>
      <c r="AC2063" s="1"/>
      <c r="AD2063" s="1"/>
      <c r="AE2063" s="1"/>
      <c r="AF2063" s="1"/>
      <c r="AG2063" s="1"/>
      <c r="AH2063" s="1"/>
      <c r="AI2063" s="1">
        <f t="shared" si="1049"/>
        <v>0</v>
      </c>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v>0.04</v>
      </c>
      <c r="BH2063" s="1"/>
      <c r="BI2063" s="1"/>
      <c r="BJ2063" s="1"/>
      <c r="BK2063" s="1"/>
      <c r="BL2063" s="1"/>
      <c r="BM2063" s="1">
        <f t="shared" si="1050"/>
        <v>0</v>
      </c>
      <c r="BN2063" s="1"/>
      <c r="BO2063" s="1"/>
      <c r="BP2063" s="1"/>
      <c r="BQ2063" s="645"/>
    </row>
    <row r="2064" spans="1:77" s="755" customFormat="1" ht="30" hidden="1">
      <c r="A2064" s="706"/>
      <c r="B2064" s="753"/>
      <c r="C2064" s="754" t="s">
        <v>670</v>
      </c>
      <c r="D2064" s="640" t="s">
        <v>31</v>
      </c>
      <c r="E2064" s="640" t="s">
        <v>79</v>
      </c>
      <c r="F2064" s="641"/>
      <c r="G2064" s="642"/>
      <c r="H2064" s="643">
        <f t="shared" si="1042"/>
        <v>0.12</v>
      </c>
      <c r="I2064" s="644"/>
      <c r="J2064" s="645">
        <f>K2064+AA2064+BM2064</f>
        <v>0.12</v>
      </c>
      <c r="K2064" s="1">
        <f t="shared" si="1043"/>
        <v>0.12</v>
      </c>
      <c r="L2064" s="1">
        <f t="shared" si="1044"/>
        <v>0.12</v>
      </c>
      <c r="M2064" s="1">
        <f t="shared" si="1045"/>
        <v>0.12</v>
      </c>
      <c r="N2064" s="1">
        <f t="shared" si="1046"/>
        <v>0</v>
      </c>
      <c r="O2064" s="1"/>
      <c r="P2064" s="1"/>
      <c r="Q2064" s="1"/>
      <c r="R2064" s="1">
        <v>0.12</v>
      </c>
      <c r="S2064" s="1"/>
      <c r="T2064" s="1">
        <f t="shared" si="1047"/>
        <v>0</v>
      </c>
      <c r="U2064" s="1"/>
      <c r="V2064" s="1"/>
      <c r="W2064" s="1"/>
      <c r="X2064" s="1"/>
      <c r="Y2064" s="1"/>
      <c r="Z2064" s="1"/>
      <c r="AA2064" s="1">
        <f t="shared" si="1048"/>
        <v>0</v>
      </c>
      <c r="AB2064" s="1"/>
      <c r="AC2064" s="1"/>
      <c r="AD2064" s="1"/>
      <c r="AE2064" s="1"/>
      <c r="AF2064" s="1"/>
      <c r="AG2064" s="1"/>
      <c r="AH2064" s="1"/>
      <c r="AI2064" s="1">
        <f t="shared" si="1049"/>
        <v>0</v>
      </c>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c r="BL2064" s="1"/>
      <c r="BM2064" s="1">
        <f t="shared" si="1050"/>
        <v>0</v>
      </c>
      <c r="BN2064" s="1"/>
      <c r="BO2064" s="1"/>
      <c r="BP2064" s="1"/>
    </row>
    <row r="2065" spans="1:77" s="773" customFormat="1" ht="31.5" hidden="1">
      <c r="A2065" s="603">
        <v>0.54</v>
      </c>
      <c r="B2065" s="604">
        <v>17</v>
      </c>
      <c r="C2065" s="853" t="s">
        <v>671</v>
      </c>
      <c r="D2065" s="605" t="s">
        <v>31</v>
      </c>
      <c r="E2065" s="774" t="s">
        <v>2714</v>
      </c>
      <c r="F2065" s="605" t="s">
        <v>2768</v>
      </c>
      <c r="G2065" s="607"/>
      <c r="H2065" s="608">
        <f t="shared" si="1042"/>
        <v>0.54</v>
      </c>
      <c r="I2065" s="609">
        <v>0.54</v>
      </c>
      <c r="J2065" s="610">
        <f>K2065+AA2065+BM2065</f>
        <v>0.54</v>
      </c>
      <c r="K2065" s="611">
        <f t="shared" si="1043"/>
        <v>0</v>
      </c>
      <c r="L2065" s="611">
        <f t="shared" si="1044"/>
        <v>0</v>
      </c>
      <c r="M2065" s="611">
        <f t="shared" si="1045"/>
        <v>0</v>
      </c>
      <c r="N2065" s="611">
        <f t="shared" si="1046"/>
        <v>0</v>
      </c>
      <c r="O2065" s="612"/>
      <c r="P2065" s="612"/>
      <c r="Q2065" s="613"/>
      <c r="R2065" s="612"/>
      <c r="S2065" s="612"/>
      <c r="T2065" s="615">
        <f t="shared" si="1047"/>
        <v>0</v>
      </c>
      <c r="U2065" s="612"/>
      <c r="V2065" s="612"/>
      <c r="W2065" s="613"/>
      <c r="X2065" s="612"/>
      <c r="Y2065" s="612"/>
      <c r="Z2065" s="612"/>
      <c r="AA2065" s="1">
        <f t="shared" ref="AA2065" si="1052">SUM(AB2065:AI2065)+AW2065+SUM(AY2065:BC2065)+SUM(BF2065:BL2065)</f>
        <v>0.54</v>
      </c>
      <c r="AB2065" s="612"/>
      <c r="AC2065" s="612"/>
      <c r="AD2065" s="613"/>
      <c r="AE2065" s="613"/>
      <c r="AF2065" s="612"/>
      <c r="AG2065" s="612"/>
      <c r="AH2065" s="612"/>
      <c r="AI2065" s="1">
        <f t="shared" ref="AI2065" si="1053">SUM(AJ2065:AV2065)+AX2065+SUM(BD2065:BE2065)</f>
        <v>0.06</v>
      </c>
      <c r="AJ2065" s="612">
        <v>0.06</v>
      </c>
      <c r="AK2065" s="612"/>
      <c r="AL2065" s="612"/>
      <c r="AM2065" s="613"/>
      <c r="AN2065" s="612"/>
      <c r="AO2065" s="612"/>
      <c r="AP2065" s="612"/>
      <c r="AQ2065" s="613"/>
      <c r="AR2065" s="612"/>
      <c r="AS2065" s="612"/>
      <c r="AT2065" s="612"/>
      <c r="AU2065" s="612"/>
      <c r="AV2065" s="612"/>
      <c r="AW2065" s="612"/>
      <c r="AX2065" s="612"/>
      <c r="AY2065" s="612"/>
      <c r="AZ2065" s="612">
        <v>0.06</v>
      </c>
      <c r="BA2065" s="612"/>
      <c r="BB2065" s="612"/>
      <c r="BC2065" s="613"/>
      <c r="BD2065" s="612"/>
      <c r="BE2065" s="612"/>
      <c r="BF2065" s="612"/>
      <c r="BG2065" s="612">
        <v>0.01</v>
      </c>
      <c r="BH2065" s="613">
        <v>0.41</v>
      </c>
      <c r="BI2065" s="612"/>
      <c r="BJ2065" s="612"/>
      <c r="BK2065" s="612"/>
      <c r="BL2065" s="613"/>
      <c r="BM2065" s="611">
        <f t="shared" si="1050"/>
        <v>0</v>
      </c>
      <c r="BN2065" s="612"/>
      <c r="BO2065" s="612"/>
      <c r="BP2065" s="612"/>
    </row>
    <row r="2066" spans="1:77" s="652" customFormat="1" hidden="1">
      <c r="A2066" s="638"/>
      <c r="B2066" s="852"/>
      <c r="C2066" s="852"/>
      <c r="D2066" s="640"/>
      <c r="E2066" s="641"/>
      <c r="F2066" s="640"/>
      <c r="G2066" s="651"/>
      <c r="H2066" s="643"/>
      <c r="I2066" s="644"/>
      <c r="J2066" s="645"/>
      <c r="K2066" s="1"/>
      <c r="L2066" s="1"/>
      <c r="M2066" s="1"/>
      <c r="N2066" s="1"/>
      <c r="O2066" s="646"/>
      <c r="P2066" s="646"/>
      <c r="Q2066" s="647"/>
      <c r="R2066" s="646"/>
      <c r="S2066" s="646"/>
      <c r="T2066" s="648"/>
      <c r="U2066" s="646"/>
      <c r="V2066" s="646"/>
      <c r="W2066" s="647"/>
      <c r="X2066" s="646"/>
      <c r="Y2066" s="646"/>
      <c r="Z2066" s="646"/>
      <c r="AA2066" s="1"/>
      <c r="AB2066" s="646"/>
      <c r="AC2066" s="646"/>
      <c r="AD2066" s="647"/>
      <c r="AE2066" s="647"/>
      <c r="AF2066" s="646"/>
      <c r="AG2066" s="646"/>
      <c r="AH2066" s="646"/>
      <c r="AI2066" s="1"/>
      <c r="AJ2066" s="646"/>
      <c r="AK2066" s="646"/>
      <c r="AL2066" s="646"/>
      <c r="AM2066" s="647"/>
      <c r="AN2066" s="646"/>
      <c r="AO2066" s="646"/>
      <c r="AP2066" s="646"/>
      <c r="AQ2066" s="647"/>
      <c r="AR2066" s="646"/>
      <c r="AS2066" s="646"/>
      <c r="AT2066" s="646"/>
      <c r="AU2066" s="616"/>
      <c r="AV2066" s="646"/>
      <c r="AW2066" s="646"/>
      <c r="AX2066" s="646"/>
      <c r="AY2066" s="646"/>
      <c r="AZ2066" s="646"/>
      <c r="BA2066" s="646"/>
      <c r="BB2066" s="646"/>
      <c r="BC2066" s="647"/>
      <c r="BD2066" s="646"/>
      <c r="BE2066" s="646"/>
      <c r="BF2066" s="646"/>
      <c r="BG2066" s="646"/>
      <c r="BH2066" s="647"/>
      <c r="BI2066" s="646"/>
      <c r="BJ2066" s="646"/>
      <c r="BK2066" s="646"/>
      <c r="BL2066" s="647"/>
      <c r="BM2066" s="1"/>
      <c r="BN2066" s="646"/>
      <c r="BO2066" s="646"/>
      <c r="BP2066" s="646"/>
      <c r="BQ2066" s="542"/>
      <c r="BR2066" s="649"/>
      <c r="BS2066" s="1322"/>
      <c r="BT2066" s="640"/>
      <c r="BU2066" s="651"/>
      <c r="BY2066" s="651"/>
    </row>
    <row r="2067" spans="1:77" s="652" customFormat="1" hidden="1">
      <c r="A2067" s="638"/>
      <c r="B2067" s="719"/>
      <c r="C2067" s="719"/>
      <c r="D2067" s="640"/>
      <c r="E2067" s="641"/>
      <c r="F2067" s="640"/>
      <c r="G2067" s="651"/>
      <c r="H2067" s="643"/>
      <c r="I2067" s="644"/>
      <c r="J2067" s="645"/>
      <c r="K2067" s="1"/>
      <c r="L2067" s="1"/>
      <c r="M2067" s="1"/>
      <c r="N2067" s="1"/>
      <c r="O2067" s="700"/>
      <c r="P2067" s="646"/>
      <c r="Q2067" s="647"/>
      <c r="R2067" s="646"/>
      <c r="S2067" s="646"/>
      <c r="T2067" s="648"/>
      <c r="U2067" s="646"/>
      <c r="V2067" s="646"/>
      <c r="W2067" s="647"/>
      <c r="X2067" s="646"/>
      <c r="Y2067" s="646"/>
      <c r="Z2067" s="646"/>
      <c r="AA2067" s="1"/>
      <c r="AB2067" s="646"/>
      <c r="AC2067" s="646"/>
      <c r="AD2067" s="647"/>
      <c r="AE2067" s="647"/>
      <c r="AF2067" s="646"/>
      <c r="AG2067" s="646"/>
      <c r="AH2067" s="646"/>
      <c r="AI2067" s="1"/>
      <c r="AJ2067" s="646"/>
      <c r="AK2067" s="646"/>
      <c r="AL2067" s="646"/>
      <c r="AM2067" s="647"/>
      <c r="AN2067" s="646"/>
      <c r="AO2067" s="646"/>
      <c r="AP2067" s="646"/>
      <c r="AQ2067" s="647"/>
      <c r="AR2067" s="646"/>
      <c r="AS2067" s="646"/>
      <c r="AT2067" s="646"/>
      <c r="AU2067" s="616"/>
      <c r="AV2067" s="646"/>
      <c r="AW2067" s="646"/>
      <c r="AX2067" s="646"/>
      <c r="AY2067" s="646"/>
      <c r="AZ2067" s="646"/>
      <c r="BA2067" s="646"/>
      <c r="BB2067" s="646"/>
      <c r="BC2067" s="647"/>
      <c r="BD2067" s="646"/>
      <c r="BE2067" s="646"/>
      <c r="BF2067" s="646"/>
      <c r="BG2067" s="646"/>
      <c r="BH2067" s="647"/>
      <c r="BI2067" s="646"/>
      <c r="BJ2067" s="646"/>
      <c r="BK2067" s="646"/>
      <c r="BL2067" s="647"/>
      <c r="BM2067" s="1"/>
      <c r="BN2067" s="646"/>
      <c r="BO2067" s="646"/>
      <c r="BP2067" s="646"/>
      <c r="BQ2067" s="542"/>
      <c r="BR2067" s="649"/>
      <c r="BS2067" s="1322"/>
      <c r="BT2067" s="640"/>
      <c r="BU2067" s="651"/>
      <c r="BY2067" s="651"/>
    </row>
    <row r="2068" spans="1:77" s="773" customFormat="1" ht="25.5" hidden="1">
      <c r="A2068" s="679">
        <v>0.28000000000000003</v>
      </c>
      <c r="B2068" s="680">
        <v>47</v>
      </c>
      <c r="C2068" s="857" t="s">
        <v>672</v>
      </c>
      <c r="D2068" s="611" t="s">
        <v>31</v>
      </c>
      <c r="E2068" s="667" t="s">
        <v>93</v>
      </c>
      <c r="F2068" s="611" t="s">
        <v>2780</v>
      </c>
      <c r="G2068" s="610"/>
      <c r="H2068" s="608">
        <f t="shared" ref="H2068:H2070" si="1054">J2068</f>
        <v>0.28000000000000003</v>
      </c>
      <c r="I2068" s="609"/>
      <c r="J2068" s="610">
        <f t="shared" ref="J2068:J2070" si="1055">K2068+AA2068+BM2068</f>
        <v>0.28000000000000003</v>
      </c>
      <c r="K2068" s="611">
        <f t="shared" ref="K2068:K2070" si="1056">L2068+T2068+X2068+Y2068+Z2068</f>
        <v>0.09</v>
      </c>
      <c r="L2068" s="611">
        <f t="shared" ref="L2068:L2070" si="1057">M2068+S2068</f>
        <v>0.09</v>
      </c>
      <c r="M2068" s="611">
        <f t="shared" ref="M2068:M2070" si="1058">N2068+R2068</f>
        <v>0.09</v>
      </c>
      <c r="N2068" s="611">
        <f t="shared" ref="N2068:N2070" si="1059">O2068+P2068+Q2068</f>
        <v>0.09</v>
      </c>
      <c r="O2068" s="611"/>
      <c r="P2068" s="611">
        <v>0.09</v>
      </c>
      <c r="Q2068" s="611"/>
      <c r="R2068" s="611"/>
      <c r="S2068" s="611"/>
      <c r="T2068" s="611">
        <f t="shared" ref="T2068:T2070" si="1060">U2068+V2068+W2068</f>
        <v>0</v>
      </c>
      <c r="U2068" s="611"/>
      <c r="V2068" s="611"/>
      <c r="W2068" s="611"/>
      <c r="X2068" s="611"/>
      <c r="Y2068" s="611"/>
      <c r="Z2068" s="611"/>
      <c r="AA2068" s="611">
        <f t="shared" ref="AA2068:AA2070" si="1061">SUM(AB2068:AI2068)+AW2068+SUM(AY2068:BC2068)+SUM(BF2068:BL2068)</f>
        <v>0.19</v>
      </c>
      <c r="AB2068" s="611"/>
      <c r="AC2068" s="611"/>
      <c r="AD2068" s="611"/>
      <c r="AE2068" s="611"/>
      <c r="AF2068" s="611"/>
      <c r="AG2068" s="611"/>
      <c r="AH2068" s="611"/>
      <c r="AI2068" s="611">
        <f t="shared" ref="AI2068:AI2070" si="1062">SUM(AJ2068:AV2068)+AX2068+SUM(BD2068:BE2068)</f>
        <v>0.19</v>
      </c>
      <c r="AJ2068" s="611"/>
      <c r="AK2068" s="611"/>
      <c r="AL2068" s="611"/>
      <c r="AM2068" s="611"/>
      <c r="AN2068" s="611"/>
      <c r="AO2068" s="611"/>
      <c r="AP2068" s="611"/>
      <c r="AQ2068" s="611"/>
      <c r="AR2068" s="611"/>
      <c r="AS2068" s="611"/>
      <c r="AT2068" s="611"/>
      <c r="AU2068" s="611"/>
      <c r="AV2068" s="611"/>
      <c r="AW2068" s="611"/>
      <c r="AX2068" s="611"/>
      <c r="AY2068" s="611"/>
      <c r="AZ2068" s="611"/>
      <c r="BA2068" s="611"/>
      <c r="BB2068" s="611"/>
      <c r="BC2068" s="611"/>
      <c r="BD2068" s="611"/>
      <c r="BE2068" s="611">
        <v>0.19</v>
      </c>
      <c r="BF2068" s="611"/>
      <c r="BG2068" s="611"/>
      <c r="BH2068" s="611"/>
      <c r="BI2068" s="611"/>
      <c r="BJ2068" s="611"/>
      <c r="BK2068" s="611"/>
      <c r="BL2068" s="611"/>
      <c r="BM2068" s="611">
        <f t="shared" ref="BM2068:BM2070" si="1063">SUM(BN2068:BP2068)</f>
        <v>0</v>
      </c>
      <c r="BN2068" s="611"/>
      <c r="BO2068" s="611"/>
      <c r="BP2068" s="611"/>
    </row>
    <row r="2069" spans="1:77" s="773" customFormat="1" ht="38.25" hidden="1">
      <c r="A2069" s="603">
        <v>0.2</v>
      </c>
      <c r="B2069" s="680">
        <v>58</v>
      </c>
      <c r="C2069" s="1310" t="s">
        <v>673</v>
      </c>
      <c r="D2069" s="605" t="s">
        <v>31</v>
      </c>
      <c r="E2069" s="606" t="s">
        <v>93</v>
      </c>
      <c r="F2069" s="635"/>
      <c r="G2069" s="607"/>
      <c r="H2069" s="608">
        <f t="shared" si="1054"/>
        <v>0.2</v>
      </c>
      <c r="I2069" s="609"/>
      <c r="J2069" s="610">
        <f t="shared" si="1055"/>
        <v>0.2</v>
      </c>
      <c r="K2069" s="611">
        <f t="shared" si="1056"/>
        <v>0.17</v>
      </c>
      <c r="L2069" s="611">
        <f t="shared" si="1057"/>
        <v>0.17</v>
      </c>
      <c r="M2069" s="611">
        <f t="shared" si="1058"/>
        <v>0.17</v>
      </c>
      <c r="N2069" s="611">
        <f t="shared" si="1059"/>
        <v>0.17</v>
      </c>
      <c r="O2069" s="611">
        <v>0.17</v>
      </c>
      <c r="P2069" s="611"/>
      <c r="Q2069" s="611"/>
      <c r="R2069" s="611"/>
      <c r="S2069" s="611"/>
      <c r="T2069" s="611">
        <f t="shared" si="1060"/>
        <v>0</v>
      </c>
      <c r="U2069" s="611"/>
      <c r="V2069" s="611"/>
      <c r="W2069" s="611"/>
      <c r="X2069" s="611"/>
      <c r="Y2069" s="611"/>
      <c r="Z2069" s="611"/>
      <c r="AA2069" s="611">
        <f t="shared" si="1061"/>
        <v>0.03</v>
      </c>
      <c r="AB2069" s="611"/>
      <c r="AC2069" s="611"/>
      <c r="AD2069" s="611"/>
      <c r="AE2069" s="611"/>
      <c r="AF2069" s="611"/>
      <c r="AG2069" s="611"/>
      <c r="AH2069" s="611"/>
      <c r="AI2069" s="611">
        <f t="shared" si="1062"/>
        <v>0.03</v>
      </c>
      <c r="AJ2069" s="611">
        <v>0.03</v>
      </c>
      <c r="AK2069" s="611"/>
      <c r="AL2069" s="611"/>
      <c r="AM2069" s="611"/>
      <c r="AN2069" s="611"/>
      <c r="AO2069" s="611"/>
      <c r="AP2069" s="611"/>
      <c r="AQ2069" s="611"/>
      <c r="AR2069" s="611"/>
      <c r="AS2069" s="611"/>
      <c r="AT2069" s="611"/>
      <c r="AU2069" s="611"/>
      <c r="AV2069" s="611"/>
      <c r="AW2069" s="611"/>
      <c r="AX2069" s="611"/>
      <c r="AY2069" s="611"/>
      <c r="AZ2069" s="611"/>
      <c r="BA2069" s="611"/>
      <c r="BB2069" s="611"/>
      <c r="BC2069" s="611"/>
      <c r="BD2069" s="611"/>
      <c r="BE2069" s="611"/>
      <c r="BF2069" s="611"/>
      <c r="BG2069" s="611"/>
      <c r="BH2069" s="611"/>
      <c r="BI2069" s="611"/>
      <c r="BJ2069" s="611"/>
      <c r="BK2069" s="611"/>
      <c r="BL2069" s="611"/>
      <c r="BM2069" s="611">
        <f t="shared" si="1063"/>
        <v>0</v>
      </c>
      <c r="BN2069" s="611"/>
      <c r="BO2069" s="611"/>
      <c r="BP2069" s="611"/>
    </row>
    <row r="2070" spans="1:77" s="773" customFormat="1" ht="25.5" hidden="1">
      <c r="A2070" s="603">
        <v>1.01</v>
      </c>
      <c r="B2070" s="980" t="s">
        <v>114</v>
      </c>
      <c r="C2070" s="1319" t="s">
        <v>674</v>
      </c>
      <c r="D2070" s="605" t="s">
        <v>31</v>
      </c>
      <c r="E2070" s="606" t="s">
        <v>93</v>
      </c>
      <c r="F2070" s="606"/>
      <c r="G2070" s="607"/>
      <c r="H2070" s="608">
        <f t="shared" si="1054"/>
        <v>1.01</v>
      </c>
      <c r="I2070" s="609"/>
      <c r="J2070" s="610">
        <f t="shared" si="1055"/>
        <v>1.01</v>
      </c>
      <c r="K2070" s="611">
        <f t="shared" si="1056"/>
        <v>0.37</v>
      </c>
      <c r="L2070" s="611">
        <f t="shared" si="1057"/>
        <v>0.37</v>
      </c>
      <c r="M2070" s="611">
        <f t="shared" si="1058"/>
        <v>0.37</v>
      </c>
      <c r="N2070" s="611">
        <f t="shared" si="1059"/>
        <v>0.37</v>
      </c>
      <c r="O2070" s="611">
        <v>0.37</v>
      </c>
      <c r="P2070" s="611"/>
      <c r="Q2070" s="611"/>
      <c r="R2070" s="611"/>
      <c r="S2070" s="611"/>
      <c r="T2070" s="611">
        <f t="shared" si="1060"/>
        <v>0</v>
      </c>
      <c r="U2070" s="611"/>
      <c r="V2070" s="611"/>
      <c r="W2070" s="611"/>
      <c r="X2070" s="611"/>
      <c r="Y2070" s="611"/>
      <c r="Z2070" s="611"/>
      <c r="AA2070" s="611">
        <f t="shared" si="1061"/>
        <v>0.64</v>
      </c>
      <c r="AB2070" s="611"/>
      <c r="AC2070" s="611"/>
      <c r="AD2070" s="611"/>
      <c r="AE2070" s="611"/>
      <c r="AF2070" s="611"/>
      <c r="AG2070" s="611"/>
      <c r="AH2070" s="611"/>
      <c r="AI2070" s="611">
        <f t="shared" si="1062"/>
        <v>0.64</v>
      </c>
      <c r="AJ2070" s="611"/>
      <c r="AK2070" s="611">
        <v>0.03</v>
      </c>
      <c r="AL2070" s="611"/>
      <c r="AM2070" s="611"/>
      <c r="AN2070" s="611"/>
      <c r="AO2070" s="611"/>
      <c r="AP2070" s="611"/>
      <c r="AQ2070" s="611"/>
      <c r="AR2070" s="611"/>
      <c r="AS2070" s="611"/>
      <c r="AT2070" s="611"/>
      <c r="AU2070" s="611"/>
      <c r="AV2070" s="611"/>
      <c r="AW2070" s="611"/>
      <c r="AX2070" s="611"/>
      <c r="AY2070" s="611"/>
      <c r="AZ2070" s="611"/>
      <c r="BA2070" s="611"/>
      <c r="BB2070" s="611"/>
      <c r="BC2070" s="611"/>
      <c r="BD2070" s="611"/>
      <c r="BE2070" s="611">
        <v>0.61</v>
      </c>
      <c r="BF2070" s="611"/>
      <c r="BG2070" s="611"/>
      <c r="BH2070" s="611"/>
      <c r="BI2070" s="611"/>
      <c r="BJ2070" s="611"/>
      <c r="BK2070" s="611"/>
      <c r="BL2070" s="611"/>
      <c r="BM2070" s="611">
        <f t="shared" si="1063"/>
        <v>0</v>
      </c>
      <c r="BN2070" s="611"/>
      <c r="BO2070" s="611"/>
      <c r="BP2070" s="611"/>
    </row>
    <row r="2071" spans="1:77" s="652" customFormat="1" hidden="1">
      <c r="A2071" s="638"/>
      <c r="B2071" s="852"/>
      <c r="C2071" s="852"/>
      <c r="D2071" s="699"/>
      <c r="E2071" s="980"/>
      <c r="F2071" s="699"/>
      <c r="G2071" s="651"/>
      <c r="H2071" s="643"/>
      <c r="I2071" s="644"/>
      <c r="J2071" s="645"/>
      <c r="K2071" s="1"/>
      <c r="L2071" s="1"/>
      <c r="M2071" s="1"/>
      <c r="N2071" s="1"/>
      <c r="O2071" s="646"/>
      <c r="P2071" s="646"/>
      <c r="Q2071" s="647"/>
      <c r="R2071" s="646"/>
      <c r="S2071" s="646"/>
      <c r="T2071" s="648"/>
      <c r="U2071" s="646"/>
      <c r="V2071" s="646"/>
      <c r="W2071" s="647"/>
      <c r="X2071" s="646"/>
      <c r="Y2071" s="646"/>
      <c r="Z2071" s="646"/>
      <c r="AA2071" s="1"/>
      <c r="AB2071" s="646"/>
      <c r="AC2071" s="646"/>
      <c r="AD2071" s="647"/>
      <c r="AE2071" s="647"/>
      <c r="AF2071" s="646"/>
      <c r="AG2071" s="646"/>
      <c r="AH2071" s="646"/>
      <c r="AI2071" s="1"/>
      <c r="AJ2071" s="646"/>
      <c r="AK2071" s="646"/>
      <c r="AL2071" s="646"/>
      <c r="AM2071" s="647"/>
      <c r="AN2071" s="646"/>
      <c r="AO2071" s="646"/>
      <c r="AP2071" s="646"/>
      <c r="AQ2071" s="647"/>
      <c r="AR2071" s="646"/>
      <c r="AS2071" s="646"/>
      <c r="AT2071" s="646"/>
      <c r="AU2071" s="616"/>
      <c r="AV2071" s="646"/>
      <c r="AW2071" s="646"/>
      <c r="AX2071" s="646"/>
      <c r="AY2071" s="646"/>
      <c r="AZ2071" s="646"/>
      <c r="BA2071" s="646"/>
      <c r="BB2071" s="646"/>
      <c r="BC2071" s="647"/>
      <c r="BD2071" s="646"/>
      <c r="BE2071" s="646"/>
      <c r="BF2071" s="646"/>
      <c r="BG2071" s="646"/>
      <c r="BH2071" s="647"/>
      <c r="BI2071" s="646"/>
      <c r="BJ2071" s="646"/>
      <c r="BK2071" s="646"/>
      <c r="BL2071" s="647"/>
      <c r="BM2071" s="1"/>
      <c r="BN2071" s="646"/>
      <c r="BO2071" s="646"/>
      <c r="BP2071" s="646"/>
      <c r="BQ2071" s="542"/>
      <c r="BR2071" s="649"/>
      <c r="BS2071" s="785"/>
      <c r="BT2071" s="699"/>
      <c r="BU2071" s="651"/>
      <c r="BY2071" s="651"/>
    </row>
    <row r="2072" spans="1:77" s="652" customFormat="1" hidden="1">
      <c r="A2072" s="638"/>
      <c r="B2072" s="852"/>
      <c r="C2072" s="852"/>
      <c r="D2072" s="640"/>
      <c r="E2072" s="641"/>
      <c r="F2072" s="640"/>
      <c r="G2072" s="651"/>
      <c r="H2072" s="643"/>
      <c r="I2072" s="644"/>
      <c r="J2072" s="645"/>
      <c r="K2072" s="1"/>
      <c r="L2072" s="1"/>
      <c r="M2072" s="1"/>
      <c r="N2072" s="1"/>
      <c r="O2072" s="646"/>
      <c r="P2072" s="646"/>
      <c r="Q2072" s="647"/>
      <c r="R2072" s="646"/>
      <c r="S2072" s="646"/>
      <c r="T2072" s="648"/>
      <c r="U2072" s="646"/>
      <c r="V2072" s="646"/>
      <c r="W2072" s="647"/>
      <c r="X2072" s="646"/>
      <c r="Y2072" s="646"/>
      <c r="Z2072" s="646"/>
      <c r="AA2072" s="1"/>
      <c r="AB2072" s="646"/>
      <c r="AC2072" s="646"/>
      <c r="AD2072" s="647"/>
      <c r="AE2072" s="647"/>
      <c r="AF2072" s="646"/>
      <c r="AG2072" s="646"/>
      <c r="AH2072" s="646"/>
      <c r="AI2072" s="1"/>
      <c r="AJ2072" s="646"/>
      <c r="AK2072" s="646"/>
      <c r="AL2072" s="646"/>
      <c r="AM2072" s="647"/>
      <c r="AN2072" s="646"/>
      <c r="AO2072" s="646"/>
      <c r="AP2072" s="646"/>
      <c r="AQ2072" s="647"/>
      <c r="AR2072" s="646"/>
      <c r="AS2072" s="646"/>
      <c r="AT2072" s="646"/>
      <c r="AU2072" s="616"/>
      <c r="AV2072" s="646"/>
      <c r="AW2072" s="646"/>
      <c r="AX2072" s="646"/>
      <c r="AY2072" s="646"/>
      <c r="AZ2072" s="646"/>
      <c r="BA2072" s="646"/>
      <c r="BB2072" s="646"/>
      <c r="BC2072" s="647"/>
      <c r="BD2072" s="646"/>
      <c r="BE2072" s="646"/>
      <c r="BF2072" s="646"/>
      <c r="BG2072" s="646"/>
      <c r="BH2072" s="647"/>
      <c r="BI2072" s="646"/>
      <c r="BJ2072" s="646"/>
      <c r="BK2072" s="646"/>
      <c r="BL2072" s="647"/>
      <c r="BM2072" s="1"/>
      <c r="BN2072" s="646"/>
      <c r="BO2072" s="646"/>
      <c r="BP2072" s="646"/>
      <c r="BQ2072" s="542"/>
      <c r="BR2072" s="649"/>
      <c r="BS2072" s="1322"/>
      <c r="BT2072" s="640"/>
      <c r="BU2072" s="651"/>
      <c r="BY2072" s="651"/>
    </row>
    <row r="2073" spans="1:77" s="773" customFormat="1" ht="45" hidden="1">
      <c r="A2073" s="603"/>
      <c r="B2073" s="980" t="s">
        <v>114</v>
      </c>
      <c r="C2073" s="1552" t="s">
        <v>675</v>
      </c>
      <c r="D2073" s="605" t="s">
        <v>31</v>
      </c>
      <c r="E2073" s="640" t="s">
        <v>2740</v>
      </c>
      <c r="F2073" s="605"/>
      <c r="G2073" s="607"/>
      <c r="H2073" s="608">
        <f t="shared" ref="H2073:H2077" si="1064">J2073</f>
        <v>1.43</v>
      </c>
      <c r="I2073" s="609"/>
      <c r="J2073" s="610">
        <f>K2073+AA2073+BM2073</f>
        <v>1.43</v>
      </c>
      <c r="K2073" s="611">
        <f t="shared" ref="K2073:K2077" si="1065">L2073+T2073+X2073+Y2073+Z2073</f>
        <v>1.41</v>
      </c>
      <c r="L2073" s="611">
        <f t="shared" ref="L2073:L2077" si="1066">M2073+S2073</f>
        <v>1.41</v>
      </c>
      <c r="M2073" s="611">
        <f t="shared" ref="M2073:M2077" si="1067">N2073+R2073</f>
        <v>1.41</v>
      </c>
      <c r="N2073" s="611">
        <f t="shared" ref="N2073:N2077" si="1068">O2073+P2073+Q2073</f>
        <v>1.41</v>
      </c>
      <c r="O2073" s="611">
        <v>1.41</v>
      </c>
      <c r="P2073" s="611"/>
      <c r="Q2073" s="611"/>
      <c r="R2073" s="611"/>
      <c r="S2073" s="611"/>
      <c r="T2073" s="611">
        <f t="shared" ref="T2073:T2077" si="1069">U2073+V2073+W2073</f>
        <v>0</v>
      </c>
      <c r="U2073" s="611"/>
      <c r="V2073" s="611"/>
      <c r="W2073" s="611"/>
      <c r="X2073" s="611"/>
      <c r="Y2073" s="611"/>
      <c r="Z2073" s="611"/>
      <c r="AA2073" s="1">
        <f t="shared" ref="AA2073" si="1070">SUM(AB2073:AI2073)+AX2073+SUM(BD2073:BE2073)</f>
        <v>0.02</v>
      </c>
      <c r="AB2073" s="611"/>
      <c r="AC2073" s="611"/>
      <c r="AD2073" s="611"/>
      <c r="AE2073" s="611"/>
      <c r="AF2073" s="611"/>
      <c r="AG2073" s="611"/>
      <c r="AH2073" s="611"/>
      <c r="AI2073" s="1">
        <f t="shared" ref="AI2073" si="1071">SUM(AJ2073:AV2073)+AX2073+SUM(BD2073:BE2073)</f>
        <v>0.02</v>
      </c>
      <c r="AJ2073" s="611">
        <v>0.02</v>
      </c>
      <c r="AK2073" s="611"/>
      <c r="AL2073" s="611"/>
      <c r="AM2073" s="611"/>
      <c r="AN2073" s="611"/>
      <c r="AO2073" s="611"/>
      <c r="AP2073" s="611"/>
      <c r="AQ2073" s="611"/>
      <c r="AR2073" s="611"/>
      <c r="AS2073" s="611"/>
      <c r="AT2073" s="611"/>
      <c r="AU2073" s="611"/>
      <c r="AV2073" s="611"/>
      <c r="AW2073" s="611"/>
      <c r="AX2073" s="611"/>
      <c r="AY2073" s="611"/>
      <c r="AZ2073" s="611"/>
      <c r="BA2073" s="611"/>
      <c r="BB2073" s="611"/>
      <c r="BC2073" s="611"/>
      <c r="BD2073" s="611"/>
      <c r="BE2073" s="611"/>
      <c r="BF2073" s="611"/>
      <c r="BG2073" s="611"/>
      <c r="BH2073" s="611"/>
      <c r="BI2073" s="611"/>
      <c r="BJ2073" s="611"/>
      <c r="BK2073" s="611"/>
      <c r="BL2073" s="611"/>
      <c r="BM2073" s="611">
        <f t="shared" ref="BM2073:BM2077" si="1072">SUM(BN2073:BP2073)</f>
        <v>0</v>
      </c>
      <c r="BN2073" s="611"/>
      <c r="BO2073" s="611"/>
      <c r="BP2073" s="611"/>
    </row>
    <row r="2074" spans="1:77" s="755" customFormat="1" ht="38.450000000000003" hidden="1" customHeight="1">
      <c r="A2074" s="756">
        <v>2021</v>
      </c>
      <c r="B2074" s="757">
        <v>10</v>
      </c>
      <c r="C2074" s="758" t="s">
        <v>676</v>
      </c>
      <c r="D2074" s="759" t="s">
        <v>31</v>
      </c>
      <c r="E2074" s="398" t="s">
        <v>72</v>
      </c>
      <c r="F2074" s="760"/>
      <c r="G2074" s="761"/>
      <c r="H2074" s="762">
        <f t="shared" si="1064"/>
        <v>2.3000000000000003</v>
      </c>
      <c r="I2074" s="763"/>
      <c r="J2074" s="764">
        <f>K2074+AA2074+BM2074</f>
        <v>2.3000000000000003</v>
      </c>
      <c r="K2074" s="765">
        <f t="shared" si="1065"/>
        <v>2.3000000000000003</v>
      </c>
      <c r="L2074" s="765">
        <f t="shared" si="1066"/>
        <v>2.3000000000000003</v>
      </c>
      <c r="M2074" s="765">
        <f t="shared" si="1067"/>
        <v>2.3000000000000003</v>
      </c>
      <c r="N2074" s="765">
        <f t="shared" si="1068"/>
        <v>1.85</v>
      </c>
      <c r="O2074" s="765">
        <v>1.85</v>
      </c>
      <c r="P2074" s="765"/>
      <c r="Q2074" s="765"/>
      <c r="R2074" s="765">
        <v>0.45</v>
      </c>
      <c r="S2074" s="765"/>
      <c r="T2074" s="765">
        <f t="shared" si="1069"/>
        <v>0</v>
      </c>
      <c r="U2074" s="765"/>
      <c r="V2074" s="765"/>
      <c r="W2074" s="765"/>
      <c r="X2074" s="765"/>
      <c r="Y2074" s="765"/>
      <c r="Z2074" s="765"/>
      <c r="AA2074" s="765">
        <f t="shared" ref="AA2074:AA2075" si="1073">SUM(AB2074:AI2074)+AW2074+SUM(AY2074:BC2074)+SUM(BF2074:BL2074)</f>
        <v>0</v>
      </c>
      <c r="AB2074" s="765"/>
      <c r="AC2074" s="765"/>
      <c r="AD2074" s="765"/>
      <c r="AE2074" s="765"/>
      <c r="AF2074" s="765"/>
      <c r="AG2074" s="765"/>
      <c r="AH2074" s="765"/>
      <c r="AI2074" s="765">
        <f t="shared" ref="AI2074:AI2077" si="1074">SUM(AJ2074:AV2074)+AX2074+SUM(BD2074:BE2074)</f>
        <v>0</v>
      </c>
      <c r="AJ2074" s="765"/>
      <c r="AK2074" s="765"/>
      <c r="AL2074" s="765"/>
      <c r="AM2074" s="765"/>
      <c r="AN2074" s="765"/>
      <c r="AO2074" s="765"/>
      <c r="AP2074" s="765"/>
      <c r="AQ2074" s="765"/>
      <c r="AR2074" s="765"/>
      <c r="AS2074" s="765"/>
      <c r="AT2074" s="765"/>
      <c r="AU2074" s="765"/>
      <c r="AV2074" s="765"/>
      <c r="AW2074" s="765"/>
      <c r="AX2074" s="765"/>
      <c r="AY2074" s="765"/>
      <c r="AZ2074" s="765"/>
      <c r="BA2074" s="765"/>
      <c r="BB2074" s="765"/>
      <c r="BC2074" s="765"/>
      <c r="BD2074" s="765"/>
      <c r="BE2074" s="765"/>
      <c r="BF2074" s="765"/>
      <c r="BG2074" s="765"/>
      <c r="BH2074" s="765"/>
      <c r="BI2074" s="765"/>
      <c r="BJ2074" s="765"/>
      <c r="BK2074" s="765"/>
      <c r="BL2074" s="765"/>
      <c r="BM2074" s="765">
        <f t="shared" si="1072"/>
        <v>0</v>
      </c>
      <c r="BN2074" s="765"/>
      <c r="BO2074" s="765"/>
      <c r="BP2074" s="765"/>
    </row>
    <row r="2075" spans="1:77" s="755" customFormat="1" ht="38.25" hidden="1">
      <c r="B2075" s="757">
        <v>72</v>
      </c>
      <c r="C2075" s="1090" t="s">
        <v>677</v>
      </c>
      <c r="D2075" s="640" t="s">
        <v>31</v>
      </c>
      <c r="E2075" s="641" t="s">
        <v>72</v>
      </c>
      <c r="F2075" s="1091"/>
      <c r="G2075" s="1091"/>
      <c r="H2075" s="643">
        <f t="shared" si="1064"/>
        <v>1.43</v>
      </c>
      <c r="I2075" s="644"/>
      <c r="J2075" s="645">
        <f t="shared" ref="J2075" si="1075">K2075+AA2075+BM2075</f>
        <v>1.43</v>
      </c>
      <c r="K2075" s="1">
        <f t="shared" si="1065"/>
        <v>1.27</v>
      </c>
      <c r="L2075" s="1">
        <f t="shared" si="1066"/>
        <v>1.27</v>
      </c>
      <c r="M2075" s="1">
        <f t="shared" si="1067"/>
        <v>1.27</v>
      </c>
      <c r="N2075" s="1">
        <f t="shared" si="1068"/>
        <v>1.27</v>
      </c>
      <c r="O2075" s="1092">
        <v>0.6</v>
      </c>
      <c r="P2075" s="755">
        <v>0.67</v>
      </c>
      <c r="T2075" s="1">
        <f t="shared" si="1069"/>
        <v>0</v>
      </c>
      <c r="AA2075" s="765">
        <f t="shared" si="1073"/>
        <v>0.16</v>
      </c>
      <c r="AI2075" s="765">
        <f t="shared" si="1074"/>
        <v>0.16</v>
      </c>
      <c r="AP2075" s="755">
        <v>0.16</v>
      </c>
      <c r="BM2075" s="1">
        <f t="shared" si="1072"/>
        <v>0</v>
      </c>
    </row>
    <row r="2076" spans="1:77" s="755" customFormat="1" ht="30" hidden="1">
      <c r="A2076" s="638"/>
      <c r="B2076" s="640">
        <v>8</v>
      </c>
      <c r="C2076" s="1352" t="s">
        <v>678</v>
      </c>
      <c r="D2076" s="640" t="s">
        <v>31</v>
      </c>
      <c r="E2076" s="640" t="s">
        <v>95</v>
      </c>
      <c r="F2076" s="640"/>
      <c r="G2076" s="642"/>
      <c r="H2076" s="643">
        <f t="shared" si="1064"/>
        <v>0.51</v>
      </c>
      <c r="I2076" s="644"/>
      <c r="J2076" s="645">
        <f>K2076+AA2076+BM2076</f>
        <v>0.51</v>
      </c>
      <c r="K2076" s="1">
        <f t="shared" si="1065"/>
        <v>0.41</v>
      </c>
      <c r="L2076" s="1">
        <f t="shared" si="1066"/>
        <v>0.41</v>
      </c>
      <c r="M2076" s="1">
        <f t="shared" si="1067"/>
        <v>0.41</v>
      </c>
      <c r="N2076" s="1">
        <f t="shared" si="1068"/>
        <v>0.41</v>
      </c>
      <c r="O2076" s="1">
        <v>0.41</v>
      </c>
      <c r="P2076" s="1"/>
      <c r="Q2076" s="1"/>
      <c r="R2076" s="1"/>
      <c r="S2076" s="1"/>
      <c r="T2076" s="1">
        <f t="shared" si="1069"/>
        <v>0</v>
      </c>
      <c r="U2076" s="1"/>
      <c r="V2076" s="1"/>
      <c r="W2076" s="1"/>
      <c r="X2076" s="1"/>
      <c r="Y2076" s="1"/>
      <c r="Z2076" s="1"/>
      <c r="AA2076" s="1">
        <f t="shared" ref="AA2076:AA2077" si="1076">SUM(AB2076:AI2076)+AW2076+SUM(AY2076:BC2076)+SUM(BF2076:BL2076)</f>
        <v>0.1</v>
      </c>
      <c r="AB2076" s="1"/>
      <c r="AC2076" s="1"/>
      <c r="AD2076" s="1"/>
      <c r="AE2076" s="1"/>
      <c r="AF2076" s="1"/>
      <c r="AG2076" s="1"/>
      <c r="AH2076" s="1"/>
      <c r="AI2076" s="1">
        <f t="shared" si="1074"/>
        <v>0.1</v>
      </c>
      <c r="AJ2076" s="1">
        <v>0.1</v>
      </c>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c r="BL2076" s="1"/>
      <c r="BM2076" s="1">
        <f t="shared" si="1072"/>
        <v>0</v>
      </c>
      <c r="BN2076" s="1"/>
      <c r="BO2076" s="1"/>
      <c r="BP2076" s="1"/>
    </row>
    <row r="2077" spans="1:77" s="755" customFormat="1" ht="30" hidden="1">
      <c r="A2077" s="638"/>
      <c r="B2077" s="640">
        <v>10</v>
      </c>
      <c r="C2077" s="1353" t="s">
        <v>679</v>
      </c>
      <c r="D2077" s="640" t="s">
        <v>31</v>
      </c>
      <c r="E2077" s="640" t="s">
        <v>95</v>
      </c>
      <c r="F2077" s="640"/>
      <c r="G2077" s="642"/>
      <c r="H2077" s="643">
        <f t="shared" si="1064"/>
        <v>0.43</v>
      </c>
      <c r="I2077" s="644"/>
      <c r="J2077" s="645">
        <f>K2077+AA2077+BM2077</f>
        <v>0.43</v>
      </c>
      <c r="K2077" s="1">
        <f t="shared" si="1065"/>
        <v>0.43</v>
      </c>
      <c r="L2077" s="1">
        <f t="shared" si="1066"/>
        <v>0.43</v>
      </c>
      <c r="M2077" s="1">
        <f t="shared" si="1067"/>
        <v>0.43</v>
      </c>
      <c r="N2077" s="1">
        <f t="shared" si="1068"/>
        <v>0.43</v>
      </c>
      <c r="O2077" s="1354">
        <v>0.43</v>
      </c>
      <c r="P2077" s="1"/>
      <c r="Q2077" s="1"/>
      <c r="R2077" s="1"/>
      <c r="S2077" s="1"/>
      <c r="T2077" s="1">
        <f t="shared" si="1069"/>
        <v>0</v>
      </c>
      <c r="U2077" s="1"/>
      <c r="V2077" s="1"/>
      <c r="W2077" s="1"/>
      <c r="X2077" s="1"/>
      <c r="Y2077" s="1"/>
      <c r="Z2077" s="1"/>
      <c r="AA2077" s="1">
        <f t="shared" si="1076"/>
        <v>0</v>
      </c>
      <c r="AB2077" s="1"/>
      <c r="AC2077" s="1"/>
      <c r="AD2077" s="1"/>
      <c r="AE2077" s="1"/>
      <c r="AF2077" s="1"/>
      <c r="AG2077" s="1"/>
      <c r="AH2077" s="1"/>
      <c r="AI2077" s="1">
        <f t="shared" si="1074"/>
        <v>0</v>
      </c>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c r="BJ2077" s="1"/>
      <c r="BK2077" s="1"/>
      <c r="BL2077" s="1"/>
      <c r="BM2077" s="1">
        <f t="shared" si="1072"/>
        <v>0</v>
      </c>
      <c r="BN2077" s="1"/>
      <c r="BO2077" s="1"/>
      <c r="BP2077" s="1"/>
    </row>
    <row r="2078" spans="1:77" s="832" customFormat="1" hidden="1">
      <c r="A2078" s="1002"/>
      <c r="B2078" s="707"/>
      <c r="C2078" s="707"/>
      <c r="D2078" s="640"/>
      <c r="E2078" s="641"/>
      <c r="F2078" s="774"/>
      <c r="G2078" s="770"/>
      <c r="H2078" s="1624"/>
      <c r="I2078" s="1625"/>
      <c r="J2078" s="1626"/>
      <c r="K2078" s="735"/>
      <c r="L2078" s="735"/>
      <c r="M2078" s="735"/>
      <c r="N2078" s="735"/>
      <c r="O2078" s="646"/>
      <c r="P2078" s="646"/>
      <c r="Q2078" s="1627"/>
      <c r="R2078" s="646"/>
      <c r="S2078" s="646"/>
      <c r="T2078" s="1628"/>
      <c r="U2078" s="646"/>
      <c r="V2078" s="646"/>
      <c r="W2078" s="1627"/>
      <c r="X2078" s="646"/>
      <c r="Y2078" s="646"/>
      <c r="Z2078" s="646"/>
      <c r="AA2078" s="735"/>
      <c r="AB2078" s="646"/>
      <c r="AC2078" s="646"/>
      <c r="AD2078" s="1627"/>
      <c r="AE2078" s="1627"/>
      <c r="AF2078" s="646"/>
      <c r="AG2078" s="646"/>
      <c r="AH2078" s="646"/>
      <c r="AI2078" s="735"/>
      <c r="AJ2078" s="646"/>
      <c r="AK2078" s="646"/>
      <c r="AL2078" s="646"/>
      <c r="AM2078" s="1627"/>
      <c r="AN2078" s="646"/>
      <c r="AO2078" s="646"/>
      <c r="AP2078" s="646"/>
      <c r="AQ2078" s="1627"/>
      <c r="AR2078" s="646"/>
      <c r="AS2078" s="646"/>
      <c r="AT2078" s="646"/>
      <c r="AU2078" s="616"/>
      <c r="AV2078" s="646"/>
      <c r="AW2078" s="646"/>
      <c r="AX2078" s="646"/>
      <c r="AY2078" s="646"/>
      <c r="AZ2078" s="646"/>
      <c r="BA2078" s="646"/>
      <c r="BB2078" s="646"/>
      <c r="BC2078" s="1627"/>
      <c r="BD2078" s="646"/>
      <c r="BE2078" s="646"/>
      <c r="BF2078" s="646"/>
      <c r="BG2078" s="646"/>
      <c r="BH2078" s="1627"/>
      <c r="BI2078" s="646"/>
      <c r="BJ2078" s="646"/>
      <c r="BK2078" s="646"/>
      <c r="BL2078" s="1627"/>
      <c r="BM2078" s="735"/>
      <c r="BN2078" s="646"/>
      <c r="BO2078" s="646"/>
      <c r="BP2078" s="646"/>
      <c r="BQ2078" s="542"/>
      <c r="BR2078" s="640"/>
      <c r="BS2078" s="833"/>
      <c r="BT2078" s="640"/>
      <c r="BU2078" s="640"/>
      <c r="BY2078" s="640"/>
    </row>
    <row r="2079" spans="1:77" s="832" customFormat="1" hidden="1">
      <c r="A2079" s="1002"/>
      <c r="B2079" s="707"/>
      <c r="C2079" s="707"/>
      <c r="D2079" s="640"/>
      <c r="E2079" s="641"/>
      <c r="F2079" s="774"/>
      <c r="G2079" s="770"/>
      <c r="H2079" s="1624"/>
      <c r="I2079" s="1625"/>
      <c r="J2079" s="1626"/>
      <c r="K2079" s="735"/>
      <c r="L2079" s="735"/>
      <c r="M2079" s="735"/>
      <c r="N2079" s="735"/>
      <c r="O2079" s="646"/>
      <c r="P2079" s="646"/>
      <c r="Q2079" s="1627"/>
      <c r="R2079" s="646"/>
      <c r="S2079" s="646"/>
      <c r="T2079" s="1628"/>
      <c r="U2079" s="646"/>
      <c r="V2079" s="646"/>
      <c r="W2079" s="1627"/>
      <c r="X2079" s="646"/>
      <c r="Y2079" s="646"/>
      <c r="Z2079" s="646"/>
      <c r="AA2079" s="735"/>
      <c r="AB2079" s="646"/>
      <c r="AC2079" s="646"/>
      <c r="AD2079" s="1627"/>
      <c r="AE2079" s="1627"/>
      <c r="AF2079" s="646"/>
      <c r="AG2079" s="646"/>
      <c r="AH2079" s="646"/>
      <c r="AI2079" s="735"/>
      <c r="AJ2079" s="646"/>
      <c r="AK2079" s="646"/>
      <c r="AL2079" s="646"/>
      <c r="AM2079" s="1627"/>
      <c r="AN2079" s="646"/>
      <c r="AO2079" s="646"/>
      <c r="AP2079" s="646"/>
      <c r="AQ2079" s="1627"/>
      <c r="AR2079" s="646"/>
      <c r="AS2079" s="646"/>
      <c r="AT2079" s="646"/>
      <c r="AU2079" s="616"/>
      <c r="AV2079" s="646"/>
      <c r="AW2079" s="646"/>
      <c r="AX2079" s="646"/>
      <c r="AY2079" s="646"/>
      <c r="AZ2079" s="646"/>
      <c r="BA2079" s="646"/>
      <c r="BB2079" s="646"/>
      <c r="BC2079" s="1627"/>
      <c r="BD2079" s="646"/>
      <c r="BE2079" s="646"/>
      <c r="BF2079" s="646"/>
      <c r="BG2079" s="646"/>
      <c r="BH2079" s="1627"/>
      <c r="BI2079" s="646"/>
      <c r="BJ2079" s="646"/>
      <c r="BK2079" s="646"/>
      <c r="BL2079" s="1627"/>
      <c r="BM2079" s="735"/>
      <c r="BN2079" s="646"/>
      <c r="BO2079" s="646"/>
      <c r="BP2079" s="646"/>
      <c r="BQ2079" s="542"/>
      <c r="BR2079" s="640"/>
      <c r="BS2079" s="833"/>
      <c r="BT2079" s="640"/>
      <c r="BU2079" s="640"/>
      <c r="BY2079" s="640"/>
    </row>
    <row r="2080" spans="1:77" s="585" customFormat="1" ht="15.75" hidden="1">
      <c r="B2080" s="586"/>
      <c r="C2080" s="583"/>
      <c r="D2080" s="584"/>
      <c r="E2080" s="587"/>
      <c r="F2080" s="588"/>
      <c r="G2080" s="589"/>
      <c r="H2080" s="586"/>
      <c r="I2080" s="590"/>
      <c r="J2080" s="589"/>
      <c r="K2080" s="591"/>
      <c r="L2080" s="591"/>
      <c r="M2080" s="591"/>
      <c r="N2080" s="591"/>
      <c r="O2080" s="586"/>
      <c r="P2080" s="586"/>
      <c r="Q2080" s="586"/>
      <c r="R2080" s="584"/>
      <c r="S2080" s="586"/>
      <c r="T2080" s="586"/>
      <c r="U2080" s="586"/>
      <c r="V2080" s="586"/>
      <c r="W2080" s="586"/>
      <c r="X2080" s="586"/>
      <c r="Y2080" s="586"/>
      <c r="Z2080" s="586"/>
      <c r="AA2080" s="591"/>
      <c r="AB2080" s="586"/>
      <c r="AC2080" s="586"/>
      <c r="AD2080" s="586"/>
      <c r="AE2080" s="586"/>
      <c r="AF2080" s="586"/>
      <c r="AG2080" s="586"/>
      <c r="AH2080" s="586"/>
      <c r="AI2080" s="591"/>
      <c r="AJ2080" s="586"/>
      <c r="AK2080" s="586"/>
      <c r="AL2080" s="586"/>
      <c r="AM2080" s="586"/>
      <c r="AN2080" s="586"/>
      <c r="AO2080" s="586"/>
      <c r="AP2080" s="586"/>
      <c r="AQ2080" s="586"/>
      <c r="AR2080" s="586"/>
      <c r="AS2080" s="586"/>
      <c r="AT2080" s="586"/>
      <c r="AU2080" s="592"/>
      <c r="AV2080" s="586"/>
      <c r="AW2080" s="586"/>
      <c r="AX2080" s="586"/>
      <c r="AY2080" s="586"/>
      <c r="AZ2080" s="586"/>
      <c r="BA2080" s="586"/>
      <c r="BB2080" s="586"/>
      <c r="BC2080" s="586"/>
      <c r="BD2080" s="586"/>
      <c r="BE2080" s="586"/>
      <c r="BF2080" s="586"/>
      <c r="BG2080" s="586"/>
      <c r="BH2080" s="586"/>
      <c r="BI2080" s="586"/>
      <c r="BJ2080" s="586"/>
      <c r="BK2080" s="586"/>
      <c r="BL2080" s="586"/>
      <c r="BM2080" s="586"/>
      <c r="BN2080" s="586"/>
      <c r="BO2080" s="586"/>
      <c r="BP2080" s="586"/>
      <c r="BQ2080" s="547">
        <v>1</v>
      </c>
    </row>
    <row r="2081" spans="1:69" s="773" customFormat="1" hidden="1">
      <c r="A2081" s="855"/>
      <c r="B2081" s="856">
        <v>9</v>
      </c>
      <c r="C2081" s="1629" t="s">
        <v>680</v>
      </c>
      <c r="D2081" s="1042" t="s">
        <v>31</v>
      </c>
      <c r="E2081" s="859" t="s">
        <v>97</v>
      </c>
      <c r="F2081" s="1042"/>
      <c r="G2081" s="1043"/>
      <c r="H2081" s="608">
        <f t="shared" ref="H2081:H2083" si="1077">J2081</f>
        <v>0</v>
      </c>
      <c r="I2081" s="609"/>
      <c r="J2081" s="610">
        <f>K2081+AA2081+BM2081</f>
        <v>0</v>
      </c>
      <c r="K2081" s="611">
        <f t="shared" ref="K2081:K2083" si="1078">L2081+T2081+X2081+Y2081+Z2081</f>
        <v>0</v>
      </c>
      <c r="L2081" s="611">
        <f t="shared" ref="L2081:L2083" si="1079">M2081+S2081</f>
        <v>0</v>
      </c>
      <c r="M2081" s="611">
        <f t="shared" ref="M2081:M2083" si="1080">N2081+R2081</f>
        <v>0</v>
      </c>
      <c r="N2081" s="611">
        <f t="shared" ref="N2081:N2083" si="1081">O2081+P2081+Q2081</f>
        <v>0</v>
      </c>
      <c r="O2081" s="611"/>
      <c r="P2081" s="611"/>
      <c r="Q2081" s="611"/>
      <c r="R2081" s="611"/>
      <c r="S2081" s="611"/>
      <c r="T2081" s="611">
        <f t="shared" ref="T2081:T2083" si="1082">U2081+V2081+W2081</f>
        <v>0</v>
      </c>
      <c r="U2081" s="611"/>
      <c r="V2081" s="611"/>
      <c r="W2081" s="611"/>
      <c r="X2081" s="611"/>
      <c r="Y2081" s="611"/>
      <c r="Z2081" s="611"/>
      <c r="AA2081" s="611">
        <f t="shared" ref="AA2081:AA2083" si="1083">SUM(AB2081:AI2081)+AW2081+SUM(AY2081:BC2081)+SUM(BF2081:BL2081)</f>
        <v>0</v>
      </c>
      <c r="AB2081" s="611"/>
      <c r="AC2081" s="611"/>
      <c r="AD2081" s="611"/>
      <c r="AE2081" s="611"/>
      <c r="AF2081" s="611"/>
      <c r="AG2081" s="611"/>
      <c r="AH2081" s="611"/>
      <c r="AI2081" s="611">
        <f t="shared" ref="AI2081:AI2083" si="1084">SUM(AJ2081:AV2081)+AX2081+SUM(BD2081:BE2081)</f>
        <v>0</v>
      </c>
      <c r="AJ2081" s="611"/>
      <c r="AK2081" s="611"/>
      <c r="AL2081" s="611"/>
      <c r="AM2081" s="611"/>
      <c r="AN2081" s="611"/>
      <c r="AO2081" s="611"/>
      <c r="AP2081" s="611"/>
      <c r="AQ2081" s="611"/>
      <c r="AR2081" s="611"/>
      <c r="AS2081" s="611"/>
      <c r="AT2081" s="611"/>
      <c r="AU2081" s="611"/>
      <c r="AV2081" s="611"/>
      <c r="AW2081" s="611"/>
      <c r="AX2081" s="611"/>
      <c r="AY2081" s="611"/>
      <c r="AZ2081" s="611"/>
      <c r="BA2081" s="611"/>
      <c r="BB2081" s="611"/>
      <c r="BC2081" s="611"/>
      <c r="BD2081" s="611"/>
      <c r="BE2081" s="611"/>
      <c r="BF2081" s="611"/>
      <c r="BG2081" s="611"/>
      <c r="BH2081" s="611"/>
      <c r="BI2081" s="611"/>
      <c r="BJ2081" s="611"/>
      <c r="BK2081" s="611"/>
      <c r="BL2081" s="611"/>
      <c r="BM2081" s="611">
        <f t="shared" ref="BM2081:BM2083" si="1085">SUM(BN2081:BP2081)</f>
        <v>0</v>
      </c>
      <c r="BN2081" s="611"/>
      <c r="BO2081" s="611"/>
      <c r="BP2081" s="611"/>
    </row>
    <row r="2082" spans="1:69" s="773" customFormat="1" ht="25.5" hidden="1">
      <c r="A2082" s="855">
        <v>2022</v>
      </c>
      <c r="B2082" s="856">
        <v>53</v>
      </c>
      <c r="C2082" s="1099" t="s">
        <v>681</v>
      </c>
      <c r="D2082" s="1100" t="s">
        <v>31</v>
      </c>
      <c r="E2082" s="859" t="s">
        <v>97</v>
      </c>
      <c r="F2082" s="858"/>
      <c r="G2082" s="858"/>
      <c r="H2082" s="608">
        <f t="shared" si="1077"/>
        <v>2</v>
      </c>
      <c r="I2082" s="609"/>
      <c r="J2082" s="610">
        <f>K2082+AA2082+BM2082</f>
        <v>2</v>
      </c>
      <c r="K2082" s="611">
        <f t="shared" si="1078"/>
        <v>1.83</v>
      </c>
      <c r="L2082" s="611">
        <f t="shared" si="1079"/>
        <v>1.83</v>
      </c>
      <c r="M2082" s="611">
        <f t="shared" si="1080"/>
        <v>1.83</v>
      </c>
      <c r="N2082" s="611">
        <f t="shared" si="1081"/>
        <v>1.83</v>
      </c>
      <c r="O2082" s="611"/>
      <c r="P2082" s="611">
        <v>1.83</v>
      </c>
      <c r="Q2082" s="611"/>
      <c r="R2082" s="611"/>
      <c r="S2082" s="611"/>
      <c r="T2082" s="611">
        <f t="shared" si="1082"/>
        <v>0</v>
      </c>
      <c r="U2082" s="611"/>
      <c r="V2082" s="611"/>
      <c r="W2082" s="611"/>
      <c r="X2082" s="611"/>
      <c r="Y2082" s="611"/>
      <c r="Z2082" s="611"/>
      <c r="AA2082" s="611">
        <f t="shared" si="1083"/>
        <v>0.17</v>
      </c>
      <c r="AB2082" s="611"/>
      <c r="AC2082" s="611"/>
      <c r="AD2082" s="611"/>
      <c r="AE2082" s="611"/>
      <c r="AF2082" s="611"/>
      <c r="AG2082" s="611"/>
      <c r="AH2082" s="611"/>
      <c r="AI2082" s="611">
        <f t="shared" si="1084"/>
        <v>0.17</v>
      </c>
      <c r="AJ2082" s="611">
        <v>0.16</v>
      </c>
      <c r="AK2082" s="611">
        <v>0.01</v>
      </c>
      <c r="AL2082" s="611"/>
      <c r="AM2082" s="611"/>
      <c r="AN2082" s="611"/>
      <c r="AO2082" s="611"/>
      <c r="AP2082" s="611"/>
      <c r="AQ2082" s="611"/>
      <c r="AR2082" s="611"/>
      <c r="AS2082" s="611"/>
      <c r="AT2082" s="611"/>
      <c r="AU2082" s="611"/>
      <c r="AV2082" s="611"/>
      <c r="AW2082" s="611"/>
      <c r="AX2082" s="611"/>
      <c r="AY2082" s="611"/>
      <c r="AZ2082" s="611"/>
      <c r="BA2082" s="611"/>
      <c r="BB2082" s="611"/>
      <c r="BC2082" s="611"/>
      <c r="BD2082" s="611"/>
      <c r="BE2082" s="611"/>
      <c r="BF2082" s="611"/>
      <c r="BG2082" s="611"/>
      <c r="BH2082" s="611"/>
      <c r="BI2082" s="611"/>
      <c r="BJ2082" s="611"/>
      <c r="BK2082" s="611"/>
      <c r="BL2082" s="611"/>
      <c r="BM2082" s="611">
        <f t="shared" si="1085"/>
        <v>0</v>
      </c>
      <c r="BN2082" s="611"/>
      <c r="BO2082" s="611"/>
      <c r="BP2082" s="611"/>
    </row>
    <row r="2083" spans="1:69" s="1067" customFormat="1" hidden="1">
      <c r="A2083" s="1069"/>
      <c r="B2083" s="1068">
        <v>35</v>
      </c>
      <c r="C2083" s="1069" t="s">
        <v>682</v>
      </c>
      <c r="D2083" s="1070" t="s">
        <v>31</v>
      </c>
      <c r="E2083" s="859" t="s">
        <v>97</v>
      </c>
      <c r="F2083" s="1069"/>
      <c r="G2083" s="1069"/>
      <c r="H2083" s="1071">
        <f t="shared" si="1077"/>
        <v>0.16</v>
      </c>
      <c r="I2083" s="1072"/>
      <c r="J2083" s="1073">
        <f t="shared" ref="J2083" si="1086">K2083+AA2083+BM2083</f>
        <v>0.16</v>
      </c>
      <c r="K2083" s="1074">
        <f t="shared" si="1078"/>
        <v>0.13</v>
      </c>
      <c r="L2083" s="1074">
        <f t="shared" si="1079"/>
        <v>0.13</v>
      </c>
      <c r="M2083" s="1074">
        <f t="shared" si="1080"/>
        <v>0.13</v>
      </c>
      <c r="N2083" s="1074">
        <f t="shared" si="1081"/>
        <v>0</v>
      </c>
      <c r="O2083" s="1069"/>
      <c r="P2083" s="1069"/>
      <c r="Q2083" s="1069"/>
      <c r="R2083" s="1069">
        <v>0.13</v>
      </c>
      <c r="S2083" s="1069"/>
      <c r="T2083" s="1074">
        <f t="shared" si="1082"/>
        <v>0</v>
      </c>
      <c r="U2083" s="1069"/>
      <c r="V2083" s="1069"/>
      <c r="W2083" s="1069"/>
      <c r="X2083" s="1069"/>
      <c r="Y2083" s="1069"/>
      <c r="Z2083" s="1069"/>
      <c r="AA2083" s="1074">
        <f t="shared" si="1083"/>
        <v>0</v>
      </c>
      <c r="AB2083" s="1069"/>
      <c r="AC2083" s="1069"/>
      <c r="AD2083" s="1069"/>
      <c r="AE2083" s="1069"/>
      <c r="AF2083" s="1069"/>
      <c r="AG2083" s="1069"/>
      <c r="AH2083" s="1069"/>
      <c r="AI2083" s="1074">
        <f t="shared" si="1084"/>
        <v>0</v>
      </c>
      <c r="AJ2083" s="1069"/>
      <c r="AK2083" s="1069"/>
      <c r="AL2083" s="1069"/>
      <c r="AM2083" s="1069"/>
      <c r="AN2083" s="1069"/>
      <c r="AO2083" s="1069"/>
      <c r="AP2083" s="1069"/>
      <c r="AQ2083" s="1069"/>
      <c r="AR2083" s="1069"/>
      <c r="AS2083" s="1069"/>
      <c r="AT2083" s="1069"/>
      <c r="AU2083" s="1069"/>
      <c r="AV2083" s="1069"/>
      <c r="AW2083" s="1069"/>
      <c r="AX2083" s="1069"/>
      <c r="AY2083" s="1069"/>
      <c r="AZ2083" s="1069"/>
      <c r="BA2083" s="1069"/>
      <c r="BB2083" s="1069"/>
      <c r="BC2083" s="1069"/>
      <c r="BD2083" s="1069"/>
      <c r="BE2083" s="1069"/>
      <c r="BF2083" s="1069"/>
      <c r="BG2083" s="1069"/>
      <c r="BH2083" s="1069"/>
      <c r="BI2083" s="1069"/>
      <c r="BJ2083" s="1069"/>
      <c r="BK2083" s="1069"/>
      <c r="BL2083" s="1069"/>
      <c r="BM2083" s="1074">
        <f t="shared" si="1085"/>
        <v>0.03</v>
      </c>
      <c r="BN2083" s="1069">
        <v>0.03</v>
      </c>
      <c r="BO2083" s="1069"/>
      <c r="BP2083" s="1069"/>
    </row>
    <row r="2084" spans="1:69" s="585" customFormat="1" ht="15.75" hidden="1">
      <c r="B2084" s="586"/>
      <c r="C2084" s="865"/>
      <c r="D2084" s="584"/>
      <c r="E2084" s="587"/>
      <c r="F2084" s="588"/>
      <c r="G2084" s="589"/>
      <c r="H2084" s="586"/>
      <c r="I2084" s="590"/>
      <c r="J2084" s="589"/>
      <c r="K2084" s="591"/>
      <c r="L2084" s="591"/>
      <c r="M2084" s="591"/>
      <c r="N2084" s="591"/>
      <c r="O2084" s="586"/>
      <c r="P2084" s="586"/>
      <c r="Q2084" s="586"/>
      <c r="R2084" s="584"/>
      <c r="S2084" s="586"/>
      <c r="T2084" s="586"/>
      <c r="U2084" s="586"/>
      <c r="V2084" s="586"/>
      <c r="W2084" s="586"/>
      <c r="X2084" s="586"/>
      <c r="Y2084" s="586"/>
      <c r="Z2084" s="586"/>
      <c r="AA2084" s="591"/>
      <c r="AB2084" s="586"/>
      <c r="AC2084" s="586"/>
      <c r="AD2084" s="586"/>
      <c r="AE2084" s="586"/>
      <c r="AF2084" s="586"/>
      <c r="AG2084" s="586"/>
      <c r="AH2084" s="586"/>
      <c r="AI2084" s="591"/>
      <c r="AJ2084" s="586"/>
      <c r="AK2084" s="586"/>
      <c r="AL2084" s="586"/>
      <c r="AM2084" s="586"/>
      <c r="AN2084" s="586"/>
      <c r="AO2084" s="586"/>
      <c r="AP2084" s="586"/>
      <c r="AQ2084" s="586"/>
      <c r="AR2084" s="586"/>
      <c r="AS2084" s="586"/>
      <c r="AT2084" s="586"/>
      <c r="AU2084" s="592"/>
      <c r="AV2084" s="586"/>
      <c r="AW2084" s="586"/>
      <c r="AX2084" s="586"/>
      <c r="AY2084" s="586"/>
      <c r="AZ2084" s="586"/>
      <c r="BA2084" s="586"/>
      <c r="BB2084" s="586"/>
      <c r="BC2084" s="586"/>
      <c r="BD2084" s="586"/>
      <c r="BE2084" s="586"/>
      <c r="BF2084" s="586"/>
      <c r="BG2084" s="586"/>
      <c r="BH2084" s="586"/>
      <c r="BI2084" s="586"/>
      <c r="BJ2084" s="586"/>
      <c r="BK2084" s="586"/>
      <c r="BL2084" s="586"/>
      <c r="BM2084" s="586"/>
      <c r="BN2084" s="586"/>
      <c r="BO2084" s="586"/>
      <c r="BP2084" s="586"/>
      <c r="BQ2084" s="547">
        <v>1</v>
      </c>
    </row>
    <row r="2085" spans="1:69" s="812" customFormat="1" ht="25.5" hidden="1">
      <c r="A2085" s="731"/>
      <c r="B2085" s="980" t="s">
        <v>114</v>
      </c>
      <c r="C2085" s="722" t="s">
        <v>683</v>
      </c>
      <c r="D2085" s="1" t="s">
        <v>31</v>
      </c>
      <c r="E2085" s="641" t="s">
        <v>2725</v>
      </c>
      <c r="F2085" s="1"/>
      <c r="G2085" s="645"/>
      <c r="H2085" s="643">
        <f t="shared" ref="H2085" si="1087">J2085</f>
        <v>0.21</v>
      </c>
      <c r="I2085" s="644"/>
      <c r="J2085" s="645">
        <f>K2085+AA2085+BM2085</f>
        <v>0.21</v>
      </c>
      <c r="K2085" s="1">
        <f t="shared" ref="K2085" si="1088">L2085+T2085+X2085+Y2085+Z2085</f>
        <v>0.21</v>
      </c>
      <c r="L2085" s="1">
        <f t="shared" ref="L2085" si="1089">M2085+S2085</f>
        <v>0.21</v>
      </c>
      <c r="M2085" s="1">
        <f t="shared" ref="M2085" si="1090">N2085+R2085</f>
        <v>0.21</v>
      </c>
      <c r="N2085" s="1">
        <f t="shared" ref="N2085" si="1091">O2085+P2085+Q2085</f>
        <v>0.21</v>
      </c>
      <c r="O2085" s="1">
        <v>0.21</v>
      </c>
      <c r="P2085" s="1"/>
      <c r="Q2085" s="1"/>
      <c r="R2085" s="1"/>
      <c r="S2085" s="1"/>
      <c r="T2085" s="1">
        <f t="shared" ref="T2085" si="1092">U2085+V2085+W2085</f>
        <v>0</v>
      </c>
      <c r="U2085" s="1"/>
      <c r="V2085" s="1"/>
      <c r="W2085" s="1"/>
      <c r="X2085" s="1"/>
      <c r="Y2085" s="1"/>
      <c r="Z2085" s="1"/>
      <c r="AA2085" s="1">
        <f t="shared" ref="AA2085" si="1093">SUM(AB2085:AI2085)+AW2085+SUM(AY2085:BC2085)+SUM(BF2085:BL2085)</f>
        <v>0</v>
      </c>
      <c r="AB2085" s="1"/>
      <c r="AC2085" s="1"/>
      <c r="AD2085" s="1"/>
      <c r="AE2085" s="1"/>
      <c r="AF2085" s="1"/>
      <c r="AG2085" s="1"/>
      <c r="AH2085" s="1"/>
      <c r="AI2085" s="1">
        <f t="shared" ref="AI2085" si="1094">SUM(AJ2085:AV2085)+AX2085+SUM(BD2085:BE2085)</f>
        <v>0</v>
      </c>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c r="BL2085" s="1"/>
      <c r="BM2085" s="1">
        <f t="shared" ref="BM2085" si="1095">SUM(BN2085:BP2085)</f>
        <v>0</v>
      </c>
      <c r="BN2085" s="1"/>
      <c r="BO2085" s="1"/>
      <c r="BP2085" s="1"/>
    </row>
    <row r="2086" spans="1:69" s="585" customFormat="1" hidden="1">
      <c r="B2086" s="586"/>
      <c r="C2086" s="583"/>
      <c r="D2086" s="584"/>
      <c r="E2086" s="587"/>
      <c r="F2086" s="844"/>
      <c r="G2086" s="589"/>
      <c r="H2086" s="586"/>
      <c r="I2086" s="590"/>
      <c r="J2086" s="589"/>
      <c r="K2086" s="591"/>
      <c r="L2086" s="591"/>
      <c r="M2086" s="591"/>
      <c r="N2086" s="591"/>
      <c r="O2086" s="586"/>
      <c r="P2086" s="586"/>
      <c r="Q2086" s="586"/>
      <c r="R2086" s="584"/>
      <c r="S2086" s="586"/>
      <c r="T2086" s="586"/>
      <c r="U2086" s="586"/>
      <c r="V2086" s="586"/>
      <c r="W2086" s="586"/>
      <c r="X2086" s="586"/>
      <c r="Y2086" s="586"/>
      <c r="Z2086" s="586"/>
      <c r="AA2086" s="591"/>
      <c r="AB2086" s="586"/>
      <c r="AC2086" s="586"/>
      <c r="AD2086" s="586"/>
      <c r="AE2086" s="586"/>
      <c r="AF2086" s="586"/>
      <c r="AG2086" s="586"/>
      <c r="AH2086" s="586"/>
      <c r="AI2086" s="591"/>
      <c r="AJ2086" s="586"/>
      <c r="AK2086" s="586"/>
      <c r="AL2086" s="586"/>
      <c r="AM2086" s="586"/>
      <c r="AN2086" s="586"/>
      <c r="AO2086" s="586"/>
      <c r="AP2086" s="586"/>
      <c r="AQ2086" s="586"/>
      <c r="AR2086" s="586"/>
      <c r="AS2086" s="586"/>
      <c r="AT2086" s="586"/>
      <c r="AU2086" s="592"/>
      <c r="AV2086" s="586"/>
      <c r="AW2086" s="586"/>
      <c r="AX2086" s="586"/>
      <c r="AY2086" s="586"/>
      <c r="AZ2086" s="586"/>
      <c r="BA2086" s="586"/>
      <c r="BB2086" s="586"/>
      <c r="BC2086" s="586"/>
      <c r="BD2086" s="586"/>
      <c r="BE2086" s="586"/>
      <c r="BF2086" s="586"/>
      <c r="BG2086" s="586"/>
      <c r="BH2086" s="586"/>
      <c r="BI2086" s="586"/>
      <c r="BJ2086" s="586"/>
      <c r="BK2086" s="586"/>
      <c r="BL2086" s="586"/>
      <c r="BM2086" s="586"/>
      <c r="BN2086" s="586"/>
      <c r="BO2086" s="586"/>
      <c r="BP2086" s="586"/>
      <c r="BQ2086" s="547">
        <v>1</v>
      </c>
    </row>
    <row r="2087" spans="1:69" s="585" customFormat="1" hidden="1">
      <c r="B2087" s="586"/>
      <c r="C2087" s="583"/>
      <c r="D2087" s="584"/>
      <c r="E2087" s="587"/>
      <c r="F2087" s="844"/>
      <c r="G2087" s="589"/>
      <c r="H2087" s="586"/>
      <c r="I2087" s="590"/>
      <c r="J2087" s="589"/>
      <c r="K2087" s="591"/>
      <c r="L2087" s="591"/>
      <c r="M2087" s="591"/>
      <c r="N2087" s="591"/>
      <c r="O2087" s="586"/>
      <c r="P2087" s="586"/>
      <c r="Q2087" s="586"/>
      <c r="R2087" s="584"/>
      <c r="S2087" s="586"/>
      <c r="T2087" s="586"/>
      <c r="U2087" s="586"/>
      <c r="V2087" s="586"/>
      <c r="W2087" s="586"/>
      <c r="X2087" s="586"/>
      <c r="Y2087" s="586"/>
      <c r="Z2087" s="586"/>
      <c r="AA2087" s="591"/>
      <c r="AB2087" s="586"/>
      <c r="AC2087" s="586"/>
      <c r="AD2087" s="586"/>
      <c r="AE2087" s="586"/>
      <c r="AF2087" s="586"/>
      <c r="AG2087" s="586"/>
      <c r="AH2087" s="586"/>
      <c r="AI2087" s="591"/>
      <c r="AJ2087" s="586"/>
      <c r="AK2087" s="586"/>
      <c r="AL2087" s="586"/>
      <c r="AM2087" s="586"/>
      <c r="AN2087" s="586"/>
      <c r="AO2087" s="586"/>
      <c r="AP2087" s="586"/>
      <c r="AQ2087" s="586"/>
      <c r="AR2087" s="586"/>
      <c r="AS2087" s="586"/>
      <c r="AT2087" s="586"/>
      <c r="AU2087" s="592"/>
      <c r="AV2087" s="586"/>
      <c r="AW2087" s="586"/>
      <c r="AX2087" s="586"/>
      <c r="AY2087" s="586"/>
      <c r="AZ2087" s="586"/>
      <c r="BA2087" s="586"/>
      <c r="BB2087" s="586"/>
      <c r="BC2087" s="586"/>
      <c r="BD2087" s="586"/>
      <c r="BE2087" s="586"/>
      <c r="BF2087" s="586"/>
      <c r="BG2087" s="586"/>
      <c r="BH2087" s="586"/>
      <c r="BI2087" s="586"/>
      <c r="BJ2087" s="586"/>
      <c r="BK2087" s="586"/>
      <c r="BL2087" s="586"/>
      <c r="BM2087" s="586"/>
      <c r="BN2087" s="586"/>
      <c r="BO2087" s="586"/>
      <c r="BP2087" s="586"/>
      <c r="BQ2087" s="547">
        <v>1</v>
      </c>
    </row>
    <row r="2088" spans="1:69" s="585" customFormat="1" ht="15.75" hidden="1">
      <c r="B2088" s="586"/>
      <c r="C2088" s="583"/>
      <c r="D2088" s="584"/>
      <c r="E2088" s="587"/>
      <c r="F2088" s="588"/>
      <c r="G2088" s="589"/>
      <c r="H2088" s="586"/>
      <c r="I2088" s="590"/>
      <c r="J2088" s="589"/>
      <c r="K2088" s="591"/>
      <c r="L2088" s="591"/>
      <c r="M2088" s="591"/>
      <c r="N2088" s="591"/>
      <c r="O2088" s="586"/>
      <c r="P2088" s="586"/>
      <c r="Q2088" s="586"/>
      <c r="R2088" s="584"/>
      <c r="S2088" s="586"/>
      <c r="T2088" s="586"/>
      <c r="U2088" s="586"/>
      <c r="V2088" s="586"/>
      <c r="W2088" s="586"/>
      <c r="X2088" s="586"/>
      <c r="Y2088" s="586"/>
      <c r="Z2088" s="586"/>
      <c r="AA2088" s="591"/>
      <c r="AB2088" s="586"/>
      <c r="AC2088" s="586"/>
      <c r="AD2088" s="586"/>
      <c r="AE2088" s="586"/>
      <c r="AF2088" s="586"/>
      <c r="AG2088" s="586"/>
      <c r="AH2088" s="586"/>
      <c r="AI2088" s="591"/>
      <c r="AJ2088" s="586"/>
      <c r="AK2088" s="586"/>
      <c r="AL2088" s="586"/>
      <c r="AM2088" s="586"/>
      <c r="AN2088" s="586"/>
      <c r="AO2088" s="586"/>
      <c r="AP2088" s="586"/>
      <c r="AQ2088" s="586"/>
      <c r="AR2088" s="586"/>
      <c r="AS2088" s="586"/>
      <c r="AT2088" s="586"/>
      <c r="AU2088" s="592"/>
      <c r="AV2088" s="586"/>
      <c r="AW2088" s="586"/>
      <c r="AX2088" s="586"/>
      <c r="AY2088" s="586"/>
      <c r="AZ2088" s="586"/>
      <c r="BA2088" s="586"/>
      <c r="BB2088" s="586"/>
      <c r="BC2088" s="586"/>
      <c r="BD2088" s="586"/>
      <c r="BE2088" s="586"/>
      <c r="BF2088" s="586"/>
      <c r="BG2088" s="586"/>
      <c r="BH2088" s="586"/>
      <c r="BI2088" s="586"/>
      <c r="BJ2088" s="586"/>
      <c r="BK2088" s="586"/>
      <c r="BL2088" s="586"/>
      <c r="BM2088" s="586"/>
      <c r="BN2088" s="586"/>
      <c r="BO2088" s="586"/>
      <c r="BP2088" s="586"/>
      <c r="BQ2088" s="547">
        <v>1</v>
      </c>
    </row>
    <row r="2089" spans="1:69" s="1469" customFormat="1" hidden="1">
      <c r="A2089" s="1630" t="s">
        <v>2824</v>
      </c>
      <c r="B2089" s="1315">
        <v>21</v>
      </c>
      <c r="C2089" s="1631" t="s">
        <v>684</v>
      </c>
      <c r="D2089" s="685" t="s">
        <v>31</v>
      </c>
      <c r="E2089" s="1315" t="s">
        <v>203</v>
      </c>
      <c r="F2089" s="685"/>
      <c r="G2089" s="1057"/>
      <c r="H2089" s="1055">
        <f t="shared" ref="H2089" si="1096">J2089</f>
        <v>7.0000000000000007E-2</v>
      </c>
      <c r="I2089" s="1056">
        <v>0.44</v>
      </c>
      <c r="J2089" s="1057">
        <f>K2089+AA2089+BM2089</f>
        <v>7.0000000000000007E-2</v>
      </c>
      <c r="K2089" s="685">
        <f>L2089+T2089+X2089+Y2089+Z2089</f>
        <v>0</v>
      </c>
      <c r="L2089" s="685">
        <f>M2089+S2089</f>
        <v>0</v>
      </c>
      <c r="M2089" s="685">
        <f>N2089+R2089</f>
        <v>0</v>
      </c>
      <c r="N2089" s="685">
        <f>O2089+P2089+Q2089</f>
        <v>0</v>
      </c>
      <c r="O2089" s="616"/>
      <c r="P2089" s="616"/>
      <c r="Q2089" s="830"/>
      <c r="R2089" s="616"/>
      <c r="S2089" s="616"/>
      <c r="T2089" s="1632" t="s">
        <v>2825</v>
      </c>
      <c r="U2089" s="616"/>
      <c r="V2089" s="616"/>
      <c r="W2089" s="830"/>
      <c r="X2089" s="616"/>
      <c r="Y2089" s="616"/>
      <c r="Z2089" s="616"/>
      <c r="AA2089" s="685">
        <f t="shared" ref="AA2089" si="1097">SUM(AB2089:AI2089)+AW2089+SUM(AY2089:BC2089)+SUM(BF2089:BL2089)</f>
        <v>7.0000000000000007E-2</v>
      </c>
      <c r="AB2089" s="616"/>
      <c r="AC2089" s="616"/>
      <c r="AD2089" s="830"/>
      <c r="AE2089" s="830"/>
      <c r="AF2089" s="616"/>
      <c r="AG2089" s="616"/>
      <c r="AH2089" s="616"/>
      <c r="AI2089" s="685">
        <f t="shared" ref="AI2089" si="1098">SUM(AJ2089:AV2089)+AX2089+SUM(BD2089:BE2089)</f>
        <v>0</v>
      </c>
      <c r="AJ2089" s="616"/>
      <c r="AK2089" s="616"/>
      <c r="AL2089" s="616"/>
      <c r="AM2089" s="647"/>
      <c r="AN2089" s="616"/>
      <c r="AO2089" s="616"/>
      <c r="AP2089" s="616"/>
      <c r="AQ2089" s="830"/>
      <c r="AR2089" s="616"/>
      <c r="AS2089" s="616"/>
      <c r="AT2089" s="616"/>
      <c r="AU2089" s="616"/>
      <c r="AV2089" s="616"/>
      <c r="AW2089" s="616"/>
      <c r="AX2089" s="616"/>
      <c r="AY2089" s="616"/>
      <c r="AZ2089" s="616">
        <v>7.0000000000000007E-2</v>
      </c>
      <c r="BA2089" s="616"/>
      <c r="BB2089" s="616"/>
      <c r="BC2089" s="830"/>
      <c r="BD2089" s="616"/>
      <c r="BE2089" s="616"/>
      <c r="BF2089" s="616"/>
      <c r="BG2089" s="616"/>
      <c r="BH2089" s="830"/>
      <c r="BI2089" s="616"/>
      <c r="BJ2089" s="616"/>
      <c r="BK2089" s="616"/>
      <c r="BL2089" s="830"/>
      <c r="BM2089" s="685">
        <f>SUM(BN2089:BP2089)</f>
        <v>0</v>
      </c>
      <c r="BN2089" s="685"/>
      <c r="BO2089" s="685"/>
      <c r="BP2089" s="685"/>
    </row>
    <row r="2090" spans="1:69" s="585" customFormat="1" hidden="1">
      <c r="B2090" s="586"/>
      <c r="C2090" s="583"/>
      <c r="D2090" s="584"/>
      <c r="E2090" s="587"/>
      <c r="F2090" s="1633"/>
      <c r="G2090" s="589"/>
      <c r="H2090" s="586"/>
      <c r="I2090" s="590"/>
      <c r="J2090" s="589"/>
      <c r="K2090" s="591"/>
      <c r="L2090" s="591"/>
      <c r="M2090" s="591"/>
      <c r="N2090" s="591"/>
      <c r="O2090" s="586"/>
      <c r="P2090" s="586"/>
      <c r="Q2090" s="586"/>
      <c r="R2090" s="584"/>
      <c r="S2090" s="586"/>
      <c r="T2090" s="586"/>
      <c r="U2090" s="586"/>
      <c r="V2090" s="586"/>
      <c r="W2090" s="586"/>
      <c r="X2090" s="586"/>
      <c r="Y2090" s="586"/>
      <c r="Z2090" s="586"/>
      <c r="AA2090" s="591"/>
      <c r="AB2090" s="586"/>
      <c r="AC2090" s="586"/>
      <c r="AD2090" s="586"/>
      <c r="AE2090" s="586"/>
      <c r="AF2090" s="586"/>
      <c r="AG2090" s="586"/>
      <c r="AH2090" s="586"/>
      <c r="AI2090" s="591"/>
      <c r="AJ2090" s="586"/>
      <c r="AK2090" s="586"/>
      <c r="AL2090" s="586"/>
      <c r="AM2090" s="586"/>
      <c r="AN2090" s="586"/>
      <c r="AO2090" s="586"/>
      <c r="AP2090" s="586"/>
      <c r="AQ2090" s="586"/>
      <c r="AR2090" s="586"/>
      <c r="AS2090" s="586"/>
      <c r="AT2090" s="586"/>
      <c r="AU2090" s="592"/>
      <c r="AV2090" s="586"/>
      <c r="AW2090" s="586"/>
      <c r="AX2090" s="586"/>
      <c r="AY2090" s="586"/>
      <c r="AZ2090" s="586"/>
      <c r="BA2090" s="586"/>
      <c r="BB2090" s="586"/>
      <c r="BC2090" s="586"/>
      <c r="BD2090" s="586"/>
      <c r="BE2090" s="586"/>
      <c r="BF2090" s="586"/>
      <c r="BG2090" s="586"/>
      <c r="BH2090" s="586"/>
      <c r="BI2090" s="586"/>
      <c r="BJ2090" s="586"/>
      <c r="BK2090" s="586"/>
      <c r="BL2090" s="586"/>
      <c r="BM2090" s="586"/>
      <c r="BN2090" s="586"/>
      <c r="BO2090" s="586"/>
      <c r="BP2090" s="586"/>
      <c r="BQ2090" s="547">
        <v>1</v>
      </c>
    </row>
    <row r="2091" spans="1:69" s="773" customFormat="1" hidden="1">
      <c r="A2091" s="706"/>
      <c r="B2091" s="795">
        <v>48</v>
      </c>
      <c r="C2091" s="796" t="s">
        <v>685</v>
      </c>
      <c r="D2091" s="651" t="s">
        <v>31</v>
      </c>
      <c r="E2091" s="797" t="s">
        <v>75</v>
      </c>
      <c r="F2091" s="651"/>
      <c r="G2091" s="795"/>
      <c r="H2091" s="643">
        <f t="shared" ref="H2091" si="1099">J2091</f>
        <v>0.14000000000000001</v>
      </c>
      <c r="I2091" s="644"/>
      <c r="J2091" s="645">
        <f>K2091+AA2091+BM2091</f>
        <v>0.14000000000000001</v>
      </c>
      <c r="K2091" s="1">
        <f t="shared" ref="K2091" si="1100">L2091+T2091+X2091+Y2091+Z2091</f>
        <v>0.14000000000000001</v>
      </c>
      <c r="L2091" s="1">
        <f t="shared" ref="L2091" si="1101">M2091+S2091</f>
        <v>0.14000000000000001</v>
      </c>
      <c r="M2091" s="1">
        <f t="shared" ref="M2091" si="1102">N2091+R2091</f>
        <v>0.14000000000000001</v>
      </c>
      <c r="N2091" s="1">
        <f t="shared" ref="N2091" si="1103">O2091+P2091+Q2091</f>
        <v>0.14000000000000001</v>
      </c>
      <c r="O2091" s="1">
        <v>0.14000000000000001</v>
      </c>
      <c r="P2091" s="1"/>
      <c r="Q2091" s="1"/>
      <c r="R2091" s="1"/>
      <c r="S2091" s="1"/>
      <c r="T2091" s="1">
        <f t="shared" ref="T2091" si="1104">U2091+V2091+W2091</f>
        <v>0</v>
      </c>
      <c r="U2091" s="1"/>
      <c r="V2091" s="1"/>
      <c r="W2091" s="1"/>
      <c r="X2091" s="1"/>
      <c r="Y2091" s="1"/>
      <c r="Z2091" s="1"/>
      <c r="AA2091" s="1">
        <f t="shared" ref="AA2091" si="1105">SUM(AB2091:AI2091)+AW2091+SUM(AY2091:BC2091)+SUM(BF2091:BL2091)</f>
        <v>0</v>
      </c>
      <c r="AB2091" s="1"/>
      <c r="AC2091" s="1"/>
      <c r="AD2091" s="1"/>
      <c r="AE2091" s="1"/>
      <c r="AF2091" s="1"/>
      <c r="AG2091" s="1"/>
      <c r="AH2091" s="1"/>
      <c r="AI2091" s="1">
        <f t="shared" ref="AI2091" si="1106">SUM(AJ2091:AV2091)+AX2091+SUM(BD2091:BE2091)</f>
        <v>0</v>
      </c>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c r="BJ2091" s="1"/>
      <c r="BK2091" s="1"/>
      <c r="BL2091" s="1"/>
      <c r="BM2091" s="1">
        <f t="shared" ref="BM2091" si="1107">SUM(BN2091:BP2091)</f>
        <v>0</v>
      </c>
      <c r="BN2091" s="1"/>
      <c r="BO2091" s="1"/>
      <c r="BP2091" s="1"/>
    </row>
    <row r="2092" spans="1:69" s="585" customFormat="1" hidden="1">
      <c r="B2092" s="586"/>
      <c r="C2092" s="1634"/>
      <c r="D2092" s="584"/>
      <c r="E2092" s="587"/>
      <c r="F2092" s="1633"/>
      <c r="G2092" s="589"/>
      <c r="H2092" s="586"/>
      <c r="I2092" s="590"/>
      <c r="J2092" s="589"/>
      <c r="K2092" s="591"/>
      <c r="L2092" s="591"/>
      <c r="M2092" s="591"/>
      <c r="N2092" s="591"/>
      <c r="O2092" s="586"/>
      <c r="P2092" s="586"/>
      <c r="Q2092" s="586"/>
      <c r="R2092" s="584"/>
      <c r="S2092" s="586"/>
      <c r="T2092" s="586"/>
      <c r="U2092" s="586"/>
      <c r="V2092" s="586"/>
      <c r="W2092" s="586"/>
      <c r="X2092" s="586"/>
      <c r="Y2092" s="586"/>
      <c r="Z2092" s="586"/>
      <c r="AA2092" s="591"/>
      <c r="AB2092" s="586"/>
      <c r="AC2092" s="586"/>
      <c r="AD2092" s="586"/>
      <c r="AE2092" s="586"/>
      <c r="AF2092" s="586"/>
      <c r="AG2092" s="586"/>
      <c r="AH2092" s="586"/>
      <c r="AI2092" s="591"/>
      <c r="AJ2092" s="586"/>
      <c r="AK2092" s="586"/>
      <c r="AL2092" s="586"/>
      <c r="AM2092" s="586"/>
      <c r="AN2092" s="586"/>
      <c r="AO2092" s="586"/>
      <c r="AP2092" s="586"/>
      <c r="AQ2092" s="586"/>
      <c r="AR2092" s="586"/>
      <c r="AS2092" s="586"/>
      <c r="AT2092" s="586"/>
      <c r="AU2092" s="592"/>
      <c r="AV2092" s="586"/>
      <c r="AW2092" s="586"/>
      <c r="AX2092" s="586"/>
      <c r="AY2092" s="586"/>
      <c r="AZ2092" s="586"/>
      <c r="BA2092" s="586"/>
      <c r="BB2092" s="586"/>
      <c r="BC2092" s="586"/>
      <c r="BD2092" s="586"/>
      <c r="BE2092" s="586"/>
      <c r="BF2092" s="586"/>
      <c r="BG2092" s="586"/>
      <c r="BH2092" s="586"/>
      <c r="BI2092" s="586"/>
      <c r="BJ2092" s="586"/>
      <c r="BK2092" s="586"/>
      <c r="BL2092" s="586"/>
      <c r="BM2092" s="586"/>
      <c r="BN2092" s="586"/>
      <c r="BO2092" s="586"/>
      <c r="BP2092" s="586"/>
      <c r="BQ2092" s="547">
        <v>1</v>
      </c>
    </row>
    <row r="2093" spans="1:69" s="585" customFormat="1" hidden="1">
      <c r="B2093" s="586"/>
      <c r="C2093" s="1634"/>
      <c r="D2093" s="584"/>
      <c r="E2093" s="587"/>
      <c r="F2093" s="844"/>
      <c r="G2093" s="589"/>
      <c r="H2093" s="586"/>
      <c r="I2093" s="590"/>
      <c r="J2093" s="589"/>
      <c r="K2093" s="591"/>
      <c r="L2093" s="591"/>
      <c r="M2093" s="591"/>
      <c r="N2093" s="591"/>
      <c r="O2093" s="586"/>
      <c r="P2093" s="586"/>
      <c r="Q2093" s="586"/>
      <c r="R2093" s="584"/>
      <c r="S2093" s="586"/>
      <c r="T2093" s="586"/>
      <c r="U2093" s="586"/>
      <c r="V2093" s="586"/>
      <c r="W2093" s="586"/>
      <c r="X2093" s="586"/>
      <c r="Y2093" s="586"/>
      <c r="Z2093" s="586"/>
      <c r="AA2093" s="591"/>
      <c r="AB2093" s="586"/>
      <c r="AC2093" s="586"/>
      <c r="AD2093" s="586"/>
      <c r="AE2093" s="586"/>
      <c r="AF2093" s="586"/>
      <c r="AG2093" s="586"/>
      <c r="AH2093" s="586"/>
      <c r="AI2093" s="591"/>
      <c r="AJ2093" s="586"/>
      <c r="AK2093" s="586"/>
      <c r="AL2093" s="586"/>
      <c r="AM2093" s="586"/>
      <c r="AN2093" s="586"/>
      <c r="AO2093" s="586"/>
      <c r="AP2093" s="586"/>
      <c r="AQ2093" s="586"/>
      <c r="AR2093" s="586"/>
      <c r="AS2093" s="586"/>
      <c r="AT2093" s="586"/>
      <c r="AU2093" s="592"/>
      <c r="AV2093" s="586"/>
      <c r="AW2093" s="586"/>
      <c r="AX2093" s="586"/>
      <c r="AY2093" s="586"/>
      <c r="AZ2093" s="586"/>
      <c r="BA2093" s="586"/>
      <c r="BB2093" s="586"/>
      <c r="BC2093" s="586"/>
      <c r="BD2093" s="586"/>
      <c r="BE2093" s="586"/>
      <c r="BF2093" s="586"/>
      <c r="BG2093" s="586"/>
      <c r="BH2093" s="586"/>
      <c r="BI2093" s="586"/>
      <c r="BJ2093" s="586"/>
      <c r="BK2093" s="586"/>
      <c r="BL2093" s="586"/>
      <c r="BM2093" s="586"/>
      <c r="BN2093" s="586"/>
      <c r="BO2093" s="586"/>
      <c r="BP2093" s="586"/>
      <c r="BQ2093" s="547">
        <v>1</v>
      </c>
    </row>
    <row r="2094" spans="1:69" s="585" customFormat="1" hidden="1">
      <c r="B2094" s="586"/>
      <c r="C2094" s="583"/>
      <c r="D2094" s="584"/>
      <c r="E2094" s="587"/>
      <c r="F2094" s="1633"/>
      <c r="G2094" s="589"/>
      <c r="H2094" s="586"/>
      <c r="I2094" s="590"/>
      <c r="J2094" s="589"/>
      <c r="K2094" s="591"/>
      <c r="L2094" s="591"/>
      <c r="M2094" s="591"/>
      <c r="N2094" s="591"/>
      <c r="O2094" s="586"/>
      <c r="P2094" s="586"/>
      <c r="Q2094" s="586"/>
      <c r="R2094" s="584"/>
      <c r="S2094" s="586"/>
      <c r="T2094" s="586"/>
      <c r="U2094" s="586"/>
      <c r="V2094" s="586"/>
      <c r="W2094" s="586"/>
      <c r="X2094" s="586"/>
      <c r="Y2094" s="586"/>
      <c r="Z2094" s="586"/>
      <c r="AA2094" s="591"/>
      <c r="AB2094" s="586"/>
      <c r="AC2094" s="586"/>
      <c r="AD2094" s="586"/>
      <c r="AE2094" s="586"/>
      <c r="AF2094" s="586"/>
      <c r="AG2094" s="586"/>
      <c r="AH2094" s="586"/>
      <c r="AI2094" s="591"/>
      <c r="AJ2094" s="586"/>
      <c r="AK2094" s="586"/>
      <c r="AL2094" s="586"/>
      <c r="AM2094" s="586"/>
      <c r="AN2094" s="586"/>
      <c r="AO2094" s="586"/>
      <c r="AP2094" s="586"/>
      <c r="AQ2094" s="586"/>
      <c r="AR2094" s="586"/>
      <c r="AS2094" s="586"/>
      <c r="AT2094" s="586"/>
      <c r="AU2094" s="592"/>
      <c r="AV2094" s="586"/>
      <c r="AW2094" s="586"/>
      <c r="AX2094" s="586"/>
      <c r="AY2094" s="586"/>
      <c r="AZ2094" s="586"/>
      <c r="BA2094" s="586"/>
      <c r="BB2094" s="586"/>
      <c r="BC2094" s="586"/>
      <c r="BD2094" s="586"/>
      <c r="BE2094" s="586"/>
      <c r="BF2094" s="586"/>
      <c r="BG2094" s="586"/>
      <c r="BH2094" s="586"/>
      <c r="BI2094" s="586"/>
      <c r="BJ2094" s="586"/>
      <c r="BK2094" s="586"/>
      <c r="BL2094" s="586"/>
      <c r="BM2094" s="586"/>
      <c r="BN2094" s="586"/>
      <c r="BO2094" s="586"/>
      <c r="BP2094" s="586"/>
      <c r="BQ2094" s="547">
        <v>1</v>
      </c>
    </row>
    <row r="2095" spans="1:69" s="585" customFormat="1" ht="15.75" hidden="1">
      <c r="B2095" s="586"/>
      <c r="C2095" s="583"/>
      <c r="D2095" s="584"/>
      <c r="E2095" s="587"/>
      <c r="F2095" s="588"/>
      <c r="G2095" s="589"/>
      <c r="H2095" s="586"/>
      <c r="I2095" s="590"/>
      <c r="J2095" s="589"/>
      <c r="K2095" s="591"/>
      <c r="L2095" s="591"/>
      <c r="M2095" s="591"/>
      <c r="N2095" s="591"/>
      <c r="O2095" s="586"/>
      <c r="P2095" s="586"/>
      <c r="Q2095" s="586"/>
      <c r="R2095" s="584"/>
      <c r="S2095" s="586"/>
      <c r="T2095" s="586"/>
      <c r="U2095" s="586"/>
      <c r="V2095" s="586"/>
      <c r="W2095" s="586"/>
      <c r="X2095" s="586"/>
      <c r="Y2095" s="586"/>
      <c r="Z2095" s="586"/>
      <c r="AA2095" s="591"/>
      <c r="AB2095" s="586"/>
      <c r="AC2095" s="586"/>
      <c r="AD2095" s="586"/>
      <c r="AE2095" s="586"/>
      <c r="AF2095" s="586"/>
      <c r="AG2095" s="586"/>
      <c r="AH2095" s="586"/>
      <c r="AI2095" s="591"/>
      <c r="AJ2095" s="586"/>
      <c r="AK2095" s="586"/>
      <c r="AL2095" s="586"/>
      <c r="AM2095" s="586"/>
      <c r="AN2095" s="586"/>
      <c r="AO2095" s="586"/>
      <c r="AP2095" s="586"/>
      <c r="AQ2095" s="586"/>
      <c r="AR2095" s="586"/>
      <c r="AS2095" s="586"/>
      <c r="AT2095" s="586"/>
      <c r="AU2095" s="592"/>
      <c r="AV2095" s="586"/>
      <c r="AW2095" s="586"/>
      <c r="AX2095" s="586"/>
      <c r="AY2095" s="586"/>
      <c r="AZ2095" s="586"/>
      <c r="BA2095" s="586"/>
      <c r="BB2095" s="586"/>
      <c r="BC2095" s="586"/>
      <c r="BD2095" s="586"/>
      <c r="BE2095" s="586"/>
      <c r="BF2095" s="586"/>
      <c r="BG2095" s="586"/>
      <c r="BH2095" s="586"/>
      <c r="BI2095" s="586"/>
      <c r="BJ2095" s="586"/>
      <c r="BK2095" s="586"/>
      <c r="BL2095" s="586"/>
      <c r="BM2095" s="586"/>
      <c r="BN2095" s="586"/>
      <c r="BO2095" s="586"/>
      <c r="BP2095" s="586"/>
      <c r="BQ2095" s="547">
        <v>1</v>
      </c>
    </row>
    <row r="2096" spans="1:69" s="585" customFormat="1" hidden="1">
      <c r="B2096" s="586"/>
      <c r="C2096" s="583"/>
      <c r="D2096" s="584"/>
      <c r="E2096" s="587"/>
      <c r="F2096" s="1633"/>
      <c r="G2096" s="589"/>
      <c r="H2096" s="586"/>
      <c r="I2096" s="590"/>
      <c r="J2096" s="589"/>
      <c r="K2096" s="591"/>
      <c r="L2096" s="591"/>
      <c r="M2096" s="591"/>
      <c r="N2096" s="591"/>
      <c r="O2096" s="586"/>
      <c r="P2096" s="586"/>
      <c r="Q2096" s="586"/>
      <c r="R2096" s="584"/>
      <c r="S2096" s="586"/>
      <c r="T2096" s="586"/>
      <c r="U2096" s="586"/>
      <c r="V2096" s="586"/>
      <c r="W2096" s="586"/>
      <c r="X2096" s="586"/>
      <c r="Y2096" s="586"/>
      <c r="Z2096" s="586"/>
      <c r="AA2096" s="591"/>
      <c r="AB2096" s="586"/>
      <c r="AC2096" s="586"/>
      <c r="AD2096" s="586"/>
      <c r="AE2096" s="586"/>
      <c r="AF2096" s="586"/>
      <c r="AG2096" s="586"/>
      <c r="AH2096" s="586"/>
      <c r="AI2096" s="591"/>
      <c r="AJ2096" s="586"/>
      <c r="AK2096" s="586"/>
      <c r="AL2096" s="586"/>
      <c r="AM2096" s="586"/>
      <c r="AN2096" s="586"/>
      <c r="AO2096" s="586"/>
      <c r="AP2096" s="586"/>
      <c r="AQ2096" s="586"/>
      <c r="AR2096" s="586"/>
      <c r="AS2096" s="586"/>
      <c r="AT2096" s="586"/>
      <c r="AU2096" s="592"/>
      <c r="AV2096" s="586"/>
      <c r="AW2096" s="586"/>
      <c r="AX2096" s="586"/>
      <c r="AY2096" s="586"/>
      <c r="AZ2096" s="586"/>
      <c r="BA2096" s="586"/>
      <c r="BB2096" s="586"/>
      <c r="BC2096" s="586"/>
      <c r="BD2096" s="586"/>
      <c r="BE2096" s="586"/>
      <c r="BF2096" s="586"/>
      <c r="BG2096" s="586"/>
      <c r="BH2096" s="586"/>
      <c r="BI2096" s="586"/>
      <c r="BJ2096" s="586"/>
      <c r="BK2096" s="586"/>
      <c r="BL2096" s="586"/>
      <c r="BM2096" s="586"/>
      <c r="BN2096" s="586"/>
      <c r="BO2096" s="586"/>
      <c r="BP2096" s="586"/>
      <c r="BQ2096" s="547">
        <v>1</v>
      </c>
    </row>
    <row r="2097" spans="2:69" s="585" customFormat="1" hidden="1">
      <c r="B2097" s="586"/>
      <c r="C2097" s="583"/>
      <c r="D2097" s="584"/>
      <c r="E2097" s="587"/>
      <c r="F2097" s="1633"/>
      <c r="G2097" s="589"/>
      <c r="H2097" s="586"/>
      <c r="I2097" s="590"/>
      <c r="J2097" s="589"/>
      <c r="K2097" s="591"/>
      <c r="L2097" s="591"/>
      <c r="M2097" s="591"/>
      <c r="N2097" s="591"/>
      <c r="O2097" s="586"/>
      <c r="P2097" s="586"/>
      <c r="Q2097" s="586"/>
      <c r="R2097" s="584"/>
      <c r="S2097" s="586"/>
      <c r="T2097" s="586"/>
      <c r="U2097" s="586"/>
      <c r="V2097" s="586"/>
      <c r="W2097" s="586"/>
      <c r="X2097" s="586"/>
      <c r="Y2097" s="586"/>
      <c r="Z2097" s="586"/>
      <c r="AA2097" s="591"/>
      <c r="AB2097" s="586"/>
      <c r="AC2097" s="586"/>
      <c r="AD2097" s="586"/>
      <c r="AE2097" s="586"/>
      <c r="AF2097" s="586"/>
      <c r="AG2097" s="586"/>
      <c r="AH2097" s="586"/>
      <c r="AI2097" s="591"/>
      <c r="AJ2097" s="586"/>
      <c r="AK2097" s="586"/>
      <c r="AL2097" s="586"/>
      <c r="AM2097" s="586"/>
      <c r="AN2097" s="586"/>
      <c r="AO2097" s="586"/>
      <c r="AP2097" s="586"/>
      <c r="AQ2097" s="586"/>
      <c r="AR2097" s="586"/>
      <c r="AS2097" s="586"/>
      <c r="AT2097" s="586"/>
      <c r="AU2097" s="592"/>
      <c r="AV2097" s="586"/>
      <c r="AW2097" s="586"/>
      <c r="AX2097" s="586"/>
      <c r="AY2097" s="586"/>
      <c r="AZ2097" s="586"/>
      <c r="BA2097" s="586"/>
      <c r="BB2097" s="586"/>
      <c r="BC2097" s="586"/>
      <c r="BD2097" s="586"/>
      <c r="BE2097" s="586"/>
      <c r="BF2097" s="586"/>
      <c r="BG2097" s="586"/>
      <c r="BH2097" s="586"/>
      <c r="BI2097" s="586"/>
      <c r="BJ2097" s="586"/>
      <c r="BK2097" s="586"/>
      <c r="BL2097" s="586"/>
      <c r="BM2097" s="586"/>
      <c r="BN2097" s="586"/>
      <c r="BO2097" s="586"/>
      <c r="BP2097" s="586"/>
      <c r="BQ2097" s="547">
        <v>1</v>
      </c>
    </row>
    <row r="2098" spans="2:69" s="585" customFormat="1" hidden="1">
      <c r="B2098" s="877"/>
      <c r="C2098" s="878"/>
      <c r="D2098" s="879"/>
      <c r="E2098" s="587"/>
      <c r="F2098" s="1635"/>
      <c r="G2098" s="589"/>
      <c r="H2098" s="877"/>
      <c r="I2098" s="590"/>
      <c r="J2098" s="1563"/>
      <c r="K2098" s="882"/>
      <c r="L2098" s="882"/>
      <c r="M2098" s="882"/>
      <c r="N2098" s="882"/>
      <c r="O2098" s="877"/>
      <c r="P2098" s="877"/>
      <c r="Q2098" s="877"/>
      <c r="R2098" s="879"/>
      <c r="S2098" s="877"/>
      <c r="T2098" s="877"/>
      <c r="U2098" s="877"/>
      <c r="V2098" s="877"/>
      <c r="W2098" s="877"/>
      <c r="X2098" s="877"/>
      <c r="Y2098" s="877"/>
      <c r="Z2098" s="877"/>
      <c r="AA2098" s="882"/>
      <c r="AB2098" s="877"/>
      <c r="AC2098" s="877"/>
      <c r="AD2098" s="877"/>
      <c r="AE2098" s="877"/>
      <c r="AF2098" s="877"/>
      <c r="AG2098" s="877"/>
      <c r="AH2098" s="877"/>
      <c r="AI2098" s="882"/>
      <c r="AJ2098" s="877"/>
      <c r="AK2098" s="877"/>
      <c r="AL2098" s="877"/>
      <c r="AM2098" s="877"/>
      <c r="AN2098" s="877"/>
      <c r="AO2098" s="877"/>
      <c r="AP2098" s="877"/>
      <c r="AQ2098" s="877"/>
      <c r="AR2098" s="877"/>
      <c r="AS2098" s="877"/>
      <c r="AT2098" s="877"/>
      <c r="AU2098" s="884"/>
      <c r="AV2098" s="877"/>
      <c r="AW2098" s="877"/>
      <c r="AX2098" s="877"/>
      <c r="AY2098" s="877"/>
      <c r="AZ2098" s="877"/>
      <c r="BA2098" s="877"/>
      <c r="BB2098" s="877"/>
      <c r="BC2098" s="877"/>
      <c r="BD2098" s="877"/>
      <c r="BE2098" s="877"/>
      <c r="BF2098" s="877"/>
      <c r="BG2098" s="877"/>
      <c r="BH2098" s="877"/>
      <c r="BI2098" s="877"/>
      <c r="BJ2098" s="877"/>
      <c r="BK2098" s="877"/>
      <c r="BL2098" s="877"/>
      <c r="BM2098" s="877"/>
      <c r="BN2098" s="877"/>
      <c r="BO2098" s="877"/>
      <c r="BP2098" s="877"/>
      <c r="BQ2098" s="547">
        <v>1</v>
      </c>
    </row>
    <row r="2099" spans="2:69" s="585" customFormat="1" ht="15.75" hidden="1">
      <c r="B2099" s="586"/>
      <c r="C2099" s="583"/>
      <c r="D2099" s="584"/>
      <c r="E2099" s="587"/>
      <c r="F2099" s="588"/>
      <c r="G2099" s="589"/>
      <c r="H2099" s="586"/>
      <c r="I2099" s="590"/>
      <c r="J2099" s="589"/>
      <c r="K2099" s="591"/>
      <c r="L2099" s="591"/>
      <c r="M2099" s="591"/>
      <c r="N2099" s="591"/>
      <c r="O2099" s="586"/>
      <c r="P2099" s="586"/>
      <c r="Q2099" s="586"/>
      <c r="R2099" s="584"/>
      <c r="S2099" s="586"/>
      <c r="T2099" s="586"/>
      <c r="U2099" s="586"/>
      <c r="V2099" s="586"/>
      <c r="W2099" s="586"/>
      <c r="X2099" s="586"/>
      <c r="Y2099" s="586"/>
      <c r="Z2099" s="586"/>
      <c r="AA2099" s="591"/>
      <c r="AB2099" s="586"/>
      <c r="AC2099" s="586"/>
      <c r="AD2099" s="586"/>
      <c r="AE2099" s="586"/>
      <c r="AF2099" s="586"/>
      <c r="AG2099" s="586"/>
      <c r="AH2099" s="586"/>
      <c r="AI2099" s="591"/>
      <c r="AJ2099" s="586"/>
      <c r="AK2099" s="586"/>
      <c r="AL2099" s="586"/>
      <c r="AM2099" s="586"/>
      <c r="AN2099" s="586"/>
      <c r="AO2099" s="586"/>
      <c r="AP2099" s="586"/>
      <c r="AQ2099" s="586"/>
      <c r="AR2099" s="586"/>
      <c r="AS2099" s="586"/>
      <c r="AT2099" s="586"/>
      <c r="AU2099" s="592"/>
      <c r="AV2099" s="586"/>
      <c r="AW2099" s="586"/>
      <c r="AX2099" s="586"/>
      <c r="AY2099" s="586"/>
      <c r="AZ2099" s="586"/>
      <c r="BA2099" s="586"/>
      <c r="BB2099" s="586"/>
      <c r="BC2099" s="586"/>
      <c r="BD2099" s="586"/>
      <c r="BE2099" s="586"/>
      <c r="BF2099" s="586"/>
      <c r="BG2099" s="586"/>
      <c r="BH2099" s="586"/>
      <c r="BI2099" s="586"/>
      <c r="BJ2099" s="586"/>
      <c r="BK2099" s="586"/>
      <c r="BL2099" s="586"/>
      <c r="BM2099" s="586"/>
      <c r="BN2099" s="586"/>
      <c r="BO2099" s="586"/>
      <c r="BP2099" s="586"/>
      <c r="BQ2099" s="547">
        <v>1</v>
      </c>
    </row>
    <row r="2100" spans="2:69" s="585" customFormat="1" ht="15.75" hidden="1">
      <c r="B2100" s="586"/>
      <c r="C2100" s="583"/>
      <c r="D2100" s="584"/>
      <c r="E2100" s="587"/>
      <c r="F2100" s="588"/>
      <c r="G2100" s="589"/>
      <c r="H2100" s="586"/>
      <c r="I2100" s="590"/>
      <c r="J2100" s="589"/>
      <c r="K2100" s="591"/>
      <c r="L2100" s="591"/>
      <c r="M2100" s="591"/>
      <c r="N2100" s="591"/>
      <c r="O2100" s="586"/>
      <c r="P2100" s="586"/>
      <c r="Q2100" s="586"/>
      <c r="R2100" s="584"/>
      <c r="S2100" s="586"/>
      <c r="T2100" s="586"/>
      <c r="U2100" s="586"/>
      <c r="V2100" s="586"/>
      <c r="W2100" s="586"/>
      <c r="X2100" s="586"/>
      <c r="Y2100" s="586"/>
      <c r="Z2100" s="586"/>
      <c r="AA2100" s="591"/>
      <c r="AB2100" s="586"/>
      <c r="AC2100" s="586"/>
      <c r="AD2100" s="586"/>
      <c r="AE2100" s="586"/>
      <c r="AF2100" s="586"/>
      <c r="AG2100" s="586"/>
      <c r="AH2100" s="586"/>
      <c r="AI2100" s="591"/>
      <c r="AJ2100" s="586"/>
      <c r="AK2100" s="586"/>
      <c r="AL2100" s="586"/>
      <c r="AM2100" s="586"/>
      <c r="AN2100" s="586"/>
      <c r="AO2100" s="586"/>
      <c r="AP2100" s="586"/>
      <c r="AQ2100" s="586"/>
      <c r="AR2100" s="586"/>
      <c r="AS2100" s="586"/>
      <c r="AT2100" s="586"/>
      <c r="AU2100" s="592"/>
      <c r="AV2100" s="586"/>
      <c r="AW2100" s="586"/>
      <c r="AX2100" s="586"/>
      <c r="AY2100" s="586"/>
      <c r="AZ2100" s="586"/>
      <c r="BA2100" s="586"/>
      <c r="BB2100" s="586"/>
      <c r="BC2100" s="586"/>
      <c r="BD2100" s="586"/>
      <c r="BE2100" s="586"/>
      <c r="BF2100" s="586"/>
      <c r="BG2100" s="586"/>
      <c r="BH2100" s="586"/>
      <c r="BI2100" s="586"/>
      <c r="BJ2100" s="586"/>
      <c r="BK2100" s="586"/>
      <c r="BL2100" s="586"/>
      <c r="BM2100" s="586"/>
      <c r="BN2100" s="586"/>
      <c r="BO2100" s="586"/>
      <c r="BP2100" s="586"/>
      <c r="BQ2100" s="547">
        <v>1</v>
      </c>
    </row>
    <row r="2101" spans="2:69" s="585" customFormat="1" ht="15.75" hidden="1">
      <c r="B2101" s="586"/>
      <c r="C2101" s="583"/>
      <c r="D2101" s="584"/>
      <c r="E2101" s="587"/>
      <c r="F2101" s="588"/>
      <c r="G2101" s="589"/>
      <c r="H2101" s="586"/>
      <c r="I2101" s="590"/>
      <c r="J2101" s="589"/>
      <c r="K2101" s="591"/>
      <c r="L2101" s="591"/>
      <c r="M2101" s="591"/>
      <c r="N2101" s="591"/>
      <c r="O2101" s="586"/>
      <c r="P2101" s="586"/>
      <c r="Q2101" s="586"/>
      <c r="R2101" s="584"/>
      <c r="S2101" s="586"/>
      <c r="T2101" s="586"/>
      <c r="U2101" s="586"/>
      <c r="V2101" s="586"/>
      <c r="W2101" s="586"/>
      <c r="X2101" s="586"/>
      <c r="Y2101" s="586"/>
      <c r="Z2101" s="586"/>
      <c r="AA2101" s="591"/>
      <c r="AB2101" s="586"/>
      <c r="AC2101" s="586"/>
      <c r="AD2101" s="586"/>
      <c r="AE2101" s="586"/>
      <c r="AF2101" s="586"/>
      <c r="AG2101" s="586"/>
      <c r="AH2101" s="586"/>
      <c r="AI2101" s="591"/>
      <c r="AJ2101" s="586"/>
      <c r="AK2101" s="586"/>
      <c r="AL2101" s="586"/>
      <c r="AM2101" s="586"/>
      <c r="AN2101" s="586"/>
      <c r="AO2101" s="586"/>
      <c r="AP2101" s="586"/>
      <c r="AQ2101" s="586"/>
      <c r="AR2101" s="586"/>
      <c r="AS2101" s="586"/>
      <c r="AT2101" s="586"/>
      <c r="AU2101" s="592"/>
      <c r="AV2101" s="586"/>
      <c r="AW2101" s="586"/>
      <c r="AX2101" s="586"/>
      <c r="AY2101" s="586"/>
      <c r="AZ2101" s="586"/>
      <c r="BA2101" s="586"/>
      <c r="BB2101" s="586"/>
      <c r="BC2101" s="586"/>
      <c r="BD2101" s="586"/>
      <c r="BE2101" s="586"/>
      <c r="BF2101" s="586"/>
      <c r="BG2101" s="586"/>
      <c r="BH2101" s="586"/>
      <c r="BI2101" s="586"/>
      <c r="BJ2101" s="586"/>
      <c r="BK2101" s="586"/>
      <c r="BL2101" s="586"/>
      <c r="BM2101" s="586"/>
      <c r="BN2101" s="586"/>
      <c r="BO2101" s="586"/>
      <c r="BP2101" s="586"/>
      <c r="BQ2101" s="547">
        <v>1</v>
      </c>
    </row>
    <row r="2102" spans="2:69" s="585" customFormat="1" ht="15.75" hidden="1">
      <c r="B2102" s="586"/>
      <c r="C2102" s="583"/>
      <c r="D2102" s="584"/>
      <c r="E2102" s="587"/>
      <c r="F2102" s="588"/>
      <c r="G2102" s="589"/>
      <c r="H2102" s="586"/>
      <c r="I2102" s="590"/>
      <c r="J2102" s="589"/>
      <c r="K2102" s="591"/>
      <c r="L2102" s="591"/>
      <c r="M2102" s="591"/>
      <c r="N2102" s="591"/>
      <c r="O2102" s="586"/>
      <c r="P2102" s="586"/>
      <c r="Q2102" s="586"/>
      <c r="R2102" s="584"/>
      <c r="S2102" s="586"/>
      <c r="T2102" s="586"/>
      <c r="U2102" s="586"/>
      <c r="V2102" s="586"/>
      <c r="W2102" s="586"/>
      <c r="X2102" s="586"/>
      <c r="Y2102" s="586"/>
      <c r="Z2102" s="586"/>
      <c r="AA2102" s="591"/>
      <c r="AB2102" s="586"/>
      <c r="AC2102" s="586"/>
      <c r="AD2102" s="586"/>
      <c r="AE2102" s="586"/>
      <c r="AF2102" s="586"/>
      <c r="AG2102" s="586"/>
      <c r="AH2102" s="586"/>
      <c r="AI2102" s="591"/>
      <c r="AJ2102" s="586"/>
      <c r="AK2102" s="586"/>
      <c r="AL2102" s="586"/>
      <c r="AM2102" s="586"/>
      <c r="AN2102" s="586"/>
      <c r="AO2102" s="586"/>
      <c r="AP2102" s="586"/>
      <c r="AQ2102" s="586"/>
      <c r="AR2102" s="586"/>
      <c r="AS2102" s="586"/>
      <c r="AT2102" s="586"/>
      <c r="AU2102" s="592"/>
      <c r="AV2102" s="586"/>
      <c r="AW2102" s="586"/>
      <c r="AX2102" s="586"/>
      <c r="AY2102" s="586"/>
      <c r="AZ2102" s="586"/>
      <c r="BA2102" s="586"/>
      <c r="BB2102" s="586"/>
      <c r="BC2102" s="586"/>
      <c r="BD2102" s="586"/>
      <c r="BE2102" s="586"/>
      <c r="BF2102" s="586"/>
      <c r="BG2102" s="586"/>
      <c r="BH2102" s="586"/>
      <c r="BI2102" s="586"/>
      <c r="BJ2102" s="586"/>
      <c r="BK2102" s="586"/>
      <c r="BL2102" s="586"/>
      <c r="BM2102" s="586"/>
      <c r="BN2102" s="586"/>
      <c r="BO2102" s="586"/>
      <c r="BP2102" s="586"/>
      <c r="BQ2102" s="547">
        <v>1</v>
      </c>
    </row>
    <row r="2103" spans="2:69" s="585" customFormat="1" ht="15.75" hidden="1">
      <c r="B2103" s="586"/>
      <c r="C2103" s="583"/>
      <c r="D2103" s="584"/>
      <c r="E2103" s="587"/>
      <c r="F2103" s="588"/>
      <c r="G2103" s="589"/>
      <c r="H2103" s="586"/>
      <c r="I2103" s="590"/>
      <c r="J2103" s="589"/>
      <c r="K2103" s="591"/>
      <c r="L2103" s="591"/>
      <c r="M2103" s="591"/>
      <c r="N2103" s="591"/>
      <c r="O2103" s="586"/>
      <c r="P2103" s="586"/>
      <c r="Q2103" s="586"/>
      <c r="R2103" s="584"/>
      <c r="S2103" s="586"/>
      <c r="T2103" s="586"/>
      <c r="U2103" s="586"/>
      <c r="V2103" s="586"/>
      <c r="W2103" s="586"/>
      <c r="X2103" s="586"/>
      <c r="Y2103" s="586"/>
      <c r="Z2103" s="586"/>
      <c r="AA2103" s="591"/>
      <c r="AB2103" s="586"/>
      <c r="AC2103" s="586"/>
      <c r="AD2103" s="586"/>
      <c r="AE2103" s="586"/>
      <c r="AF2103" s="586"/>
      <c r="AG2103" s="586"/>
      <c r="AH2103" s="586"/>
      <c r="AI2103" s="591"/>
      <c r="AJ2103" s="586"/>
      <c r="AK2103" s="586"/>
      <c r="AL2103" s="586"/>
      <c r="AM2103" s="586"/>
      <c r="AN2103" s="586"/>
      <c r="AO2103" s="586"/>
      <c r="AP2103" s="586"/>
      <c r="AQ2103" s="586"/>
      <c r="AR2103" s="586"/>
      <c r="AS2103" s="586"/>
      <c r="AT2103" s="586"/>
      <c r="AU2103" s="592"/>
      <c r="AV2103" s="586"/>
      <c r="AW2103" s="586"/>
      <c r="AX2103" s="586"/>
      <c r="AY2103" s="586"/>
      <c r="AZ2103" s="586"/>
      <c r="BA2103" s="586"/>
      <c r="BB2103" s="586"/>
      <c r="BC2103" s="586"/>
      <c r="BD2103" s="586"/>
      <c r="BE2103" s="586"/>
      <c r="BF2103" s="586"/>
      <c r="BG2103" s="586"/>
      <c r="BH2103" s="586"/>
      <c r="BI2103" s="586"/>
      <c r="BJ2103" s="586"/>
      <c r="BK2103" s="586"/>
      <c r="BL2103" s="586"/>
      <c r="BM2103" s="586"/>
      <c r="BN2103" s="586"/>
      <c r="BO2103" s="586"/>
      <c r="BP2103" s="586"/>
      <c r="BQ2103" s="547">
        <v>1</v>
      </c>
    </row>
    <row r="2104" spans="2:69" s="585" customFormat="1" ht="15.75" hidden="1">
      <c r="B2104" s="586"/>
      <c r="C2104" s="583"/>
      <c r="D2104" s="584"/>
      <c r="E2104" s="587"/>
      <c r="F2104" s="588"/>
      <c r="G2104" s="589"/>
      <c r="H2104" s="586"/>
      <c r="I2104" s="590"/>
      <c r="J2104" s="589"/>
      <c r="K2104" s="591"/>
      <c r="L2104" s="591"/>
      <c r="M2104" s="591"/>
      <c r="N2104" s="591"/>
      <c r="O2104" s="586"/>
      <c r="P2104" s="586"/>
      <c r="Q2104" s="586"/>
      <c r="R2104" s="584"/>
      <c r="S2104" s="586"/>
      <c r="T2104" s="586"/>
      <c r="U2104" s="586"/>
      <c r="V2104" s="586"/>
      <c r="W2104" s="586"/>
      <c r="X2104" s="586"/>
      <c r="Y2104" s="586"/>
      <c r="Z2104" s="586"/>
      <c r="AA2104" s="591"/>
      <c r="AB2104" s="586"/>
      <c r="AC2104" s="586"/>
      <c r="AD2104" s="586"/>
      <c r="AE2104" s="586"/>
      <c r="AF2104" s="586"/>
      <c r="AG2104" s="586"/>
      <c r="AH2104" s="586"/>
      <c r="AI2104" s="591"/>
      <c r="AJ2104" s="586"/>
      <c r="AK2104" s="586"/>
      <c r="AL2104" s="586"/>
      <c r="AM2104" s="586"/>
      <c r="AN2104" s="586"/>
      <c r="AO2104" s="586"/>
      <c r="AP2104" s="586"/>
      <c r="AQ2104" s="586"/>
      <c r="AR2104" s="586"/>
      <c r="AS2104" s="586"/>
      <c r="AT2104" s="586"/>
      <c r="AU2104" s="592"/>
      <c r="AV2104" s="586"/>
      <c r="AW2104" s="586"/>
      <c r="AX2104" s="586"/>
      <c r="AY2104" s="586"/>
      <c r="AZ2104" s="586"/>
      <c r="BA2104" s="586"/>
      <c r="BB2104" s="586"/>
      <c r="BC2104" s="586"/>
      <c r="BD2104" s="586"/>
      <c r="BE2104" s="586"/>
      <c r="BF2104" s="586"/>
      <c r="BG2104" s="586"/>
      <c r="BH2104" s="586"/>
      <c r="BI2104" s="586"/>
      <c r="BJ2104" s="586"/>
      <c r="BK2104" s="586"/>
      <c r="BL2104" s="586"/>
      <c r="BM2104" s="586"/>
      <c r="BN2104" s="586"/>
      <c r="BO2104" s="586"/>
      <c r="BP2104" s="586"/>
      <c r="BQ2104" s="547">
        <v>1</v>
      </c>
    </row>
    <row r="2105" spans="2:69" s="585" customFormat="1" ht="15.75" hidden="1">
      <c r="B2105" s="586"/>
      <c r="C2105" s="583"/>
      <c r="D2105" s="584"/>
      <c r="E2105" s="587"/>
      <c r="F2105" s="588"/>
      <c r="G2105" s="589"/>
      <c r="H2105" s="586"/>
      <c r="I2105" s="590"/>
      <c r="J2105" s="589"/>
      <c r="K2105" s="591"/>
      <c r="L2105" s="591"/>
      <c r="M2105" s="591"/>
      <c r="N2105" s="591"/>
      <c r="O2105" s="586"/>
      <c r="P2105" s="586"/>
      <c r="Q2105" s="586"/>
      <c r="R2105" s="584"/>
      <c r="S2105" s="586"/>
      <c r="T2105" s="586"/>
      <c r="U2105" s="586"/>
      <c r="V2105" s="586"/>
      <c r="W2105" s="586"/>
      <c r="X2105" s="586"/>
      <c r="Y2105" s="586"/>
      <c r="Z2105" s="586"/>
      <c r="AA2105" s="591"/>
      <c r="AB2105" s="586"/>
      <c r="AC2105" s="586"/>
      <c r="AD2105" s="586"/>
      <c r="AE2105" s="586"/>
      <c r="AF2105" s="586"/>
      <c r="AG2105" s="586"/>
      <c r="AH2105" s="586"/>
      <c r="AI2105" s="591"/>
      <c r="AJ2105" s="586"/>
      <c r="AK2105" s="586"/>
      <c r="AL2105" s="586"/>
      <c r="AM2105" s="586"/>
      <c r="AN2105" s="586"/>
      <c r="AO2105" s="586"/>
      <c r="AP2105" s="586"/>
      <c r="AQ2105" s="586"/>
      <c r="AR2105" s="586"/>
      <c r="AS2105" s="586"/>
      <c r="AT2105" s="586"/>
      <c r="AU2105" s="592"/>
      <c r="AV2105" s="586"/>
      <c r="AW2105" s="586"/>
      <c r="AX2105" s="586"/>
      <c r="AY2105" s="586"/>
      <c r="AZ2105" s="586"/>
      <c r="BA2105" s="586"/>
      <c r="BB2105" s="586"/>
      <c r="BC2105" s="586"/>
      <c r="BD2105" s="586"/>
      <c r="BE2105" s="586"/>
      <c r="BF2105" s="586"/>
      <c r="BG2105" s="586"/>
      <c r="BH2105" s="586"/>
      <c r="BI2105" s="586"/>
      <c r="BJ2105" s="586"/>
      <c r="BK2105" s="586"/>
      <c r="BL2105" s="586"/>
      <c r="BM2105" s="586"/>
      <c r="BN2105" s="586"/>
      <c r="BO2105" s="586"/>
      <c r="BP2105" s="586"/>
      <c r="BQ2105" s="547">
        <v>1</v>
      </c>
    </row>
    <row r="2106" spans="2:69" s="585" customFormat="1" ht="15.75" hidden="1">
      <c r="B2106" s="586"/>
      <c r="C2106" s="583"/>
      <c r="D2106" s="584"/>
      <c r="E2106" s="587"/>
      <c r="F2106" s="588"/>
      <c r="G2106" s="589"/>
      <c r="H2106" s="586"/>
      <c r="I2106" s="590"/>
      <c r="J2106" s="589"/>
      <c r="K2106" s="591"/>
      <c r="L2106" s="591"/>
      <c r="M2106" s="591"/>
      <c r="N2106" s="591"/>
      <c r="O2106" s="586"/>
      <c r="P2106" s="586"/>
      <c r="Q2106" s="586"/>
      <c r="R2106" s="584"/>
      <c r="S2106" s="586"/>
      <c r="T2106" s="586"/>
      <c r="U2106" s="586"/>
      <c r="V2106" s="586"/>
      <c r="W2106" s="586"/>
      <c r="X2106" s="586"/>
      <c r="Y2106" s="586"/>
      <c r="Z2106" s="586"/>
      <c r="AA2106" s="591"/>
      <c r="AB2106" s="586"/>
      <c r="AC2106" s="586"/>
      <c r="AD2106" s="586"/>
      <c r="AE2106" s="586"/>
      <c r="AF2106" s="586"/>
      <c r="AG2106" s="586"/>
      <c r="AH2106" s="586"/>
      <c r="AI2106" s="591"/>
      <c r="AJ2106" s="586"/>
      <c r="AK2106" s="586"/>
      <c r="AL2106" s="586"/>
      <c r="AM2106" s="586"/>
      <c r="AN2106" s="586"/>
      <c r="AO2106" s="586"/>
      <c r="AP2106" s="586"/>
      <c r="AQ2106" s="586"/>
      <c r="AR2106" s="586"/>
      <c r="AS2106" s="586"/>
      <c r="AT2106" s="586"/>
      <c r="AU2106" s="592"/>
      <c r="AV2106" s="586"/>
      <c r="AW2106" s="586"/>
      <c r="AX2106" s="586"/>
      <c r="AY2106" s="586"/>
      <c r="AZ2106" s="586"/>
      <c r="BA2106" s="586"/>
      <c r="BB2106" s="586"/>
      <c r="BC2106" s="586"/>
      <c r="BD2106" s="586"/>
      <c r="BE2106" s="586"/>
      <c r="BF2106" s="586"/>
      <c r="BG2106" s="586"/>
      <c r="BH2106" s="586"/>
      <c r="BI2106" s="586"/>
      <c r="BJ2106" s="586"/>
      <c r="BK2106" s="586"/>
      <c r="BL2106" s="586"/>
      <c r="BM2106" s="586"/>
      <c r="BN2106" s="586"/>
      <c r="BO2106" s="586"/>
      <c r="BP2106" s="586"/>
      <c r="BQ2106" s="547">
        <v>1</v>
      </c>
    </row>
    <row r="2107" spans="2:69" s="585" customFormat="1" ht="15.75" hidden="1">
      <c r="B2107" s="586"/>
      <c r="C2107" s="583"/>
      <c r="D2107" s="584"/>
      <c r="E2107" s="587"/>
      <c r="F2107" s="588"/>
      <c r="G2107" s="589"/>
      <c r="H2107" s="586"/>
      <c r="I2107" s="590"/>
      <c r="J2107" s="589"/>
      <c r="K2107" s="591"/>
      <c r="L2107" s="591"/>
      <c r="M2107" s="591"/>
      <c r="N2107" s="591"/>
      <c r="O2107" s="586"/>
      <c r="P2107" s="586"/>
      <c r="Q2107" s="586"/>
      <c r="R2107" s="584"/>
      <c r="S2107" s="586"/>
      <c r="T2107" s="586"/>
      <c r="U2107" s="586"/>
      <c r="V2107" s="586"/>
      <c r="W2107" s="586"/>
      <c r="X2107" s="586"/>
      <c r="Y2107" s="586"/>
      <c r="Z2107" s="586"/>
      <c r="AA2107" s="591"/>
      <c r="AB2107" s="586"/>
      <c r="AC2107" s="586"/>
      <c r="AD2107" s="586"/>
      <c r="AE2107" s="586"/>
      <c r="AF2107" s="586"/>
      <c r="AG2107" s="586"/>
      <c r="AH2107" s="586"/>
      <c r="AI2107" s="591"/>
      <c r="AJ2107" s="586"/>
      <c r="AK2107" s="586"/>
      <c r="AL2107" s="586"/>
      <c r="AM2107" s="586"/>
      <c r="AN2107" s="586"/>
      <c r="AO2107" s="586"/>
      <c r="AP2107" s="586"/>
      <c r="AQ2107" s="586"/>
      <c r="AR2107" s="586"/>
      <c r="AS2107" s="586"/>
      <c r="AT2107" s="586"/>
      <c r="AU2107" s="592"/>
      <c r="AV2107" s="586"/>
      <c r="AW2107" s="586"/>
      <c r="AX2107" s="586"/>
      <c r="AY2107" s="586"/>
      <c r="AZ2107" s="586"/>
      <c r="BA2107" s="586"/>
      <c r="BB2107" s="586"/>
      <c r="BC2107" s="586"/>
      <c r="BD2107" s="586"/>
      <c r="BE2107" s="586"/>
      <c r="BF2107" s="586"/>
      <c r="BG2107" s="586"/>
      <c r="BH2107" s="586"/>
      <c r="BI2107" s="586"/>
      <c r="BJ2107" s="586"/>
      <c r="BK2107" s="586"/>
      <c r="BL2107" s="586"/>
      <c r="BM2107" s="586"/>
      <c r="BN2107" s="586"/>
      <c r="BO2107" s="586"/>
      <c r="BP2107" s="586"/>
      <c r="BQ2107" s="547">
        <v>1</v>
      </c>
    </row>
    <row r="2108" spans="2:69" s="585" customFormat="1" ht="15.75" hidden="1">
      <c r="B2108" s="586"/>
      <c r="C2108" s="583"/>
      <c r="D2108" s="584"/>
      <c r="E2108" s="587"/>
      <c r="F2108" s="588"/>
      <c r="G2108" s="589"/>
      <c r="H2108" s="586"/>
      <c r="I2108" s="590"/>
      <c r="J2108" s="589"/>
      <c r="K2108" s="591"/>
      <c r="L2108" s="591"/>
      <c r="M2108" s="591"/>
      <c r="N2108" s="591"/>
      <c r="O2108" s="586"/>
      <c r="P2108" s="586"/>
      <c r="Q2108" s="586"/>
      <c r="R2108" s="584"/>
      <c r="S2108" s="586"/>
      <c r="T2108" s="586"/>
      <c r="U2108" s="586"/>
      <c r="V2108" s="586"/>
      <c r="W2108" s="586"/>
      <c r="X2108" s="586"/>
      <c r="Y2108" s="586"/>
      <c r="Z2108" s="586"/>
      <c r="AA2108" s="591"/>
      <c r="AB2108" s="586"/>
      <c r="AC2108" s="586"/>
      <c r="AD2108" s="586"/>
      <c r="AE2108" s="586"/>
      <c r="AF2108" s="586"/>
      <c r="AG2108" s="586"/>
      <c r="AH2108" s="586"/>
      <c r="AI2108" s="591"/>
      <c r="AJ2108" s="586"/>
      <c r="AK2108" s="586"/>
      <c r="AL2108" s="586"/>
      <c r="AM2108" s="586"/>
      <c r="AN2108" s="586"/>
      <c r="AO2108" s="586"/>
      <c r="AP2108" s="586"/>
      <c r="AQ2108" s="586"/>
      <c r="AR2108" s="586"/>
      <c r="AS2108" s="586"/>
      <c r="AT2108" s="586"/>
      <c r="AU2108" s="592"/>
      <c r="AV2108" s="586"/>
      <c r="AW2108" s="586"/>
      <c r="AX2108" s="586"/>
      <c r="AY2108" s="586"/>
      <c r="AZ2108" s="586"/>
      <c r="BA2108" s="586"/>
      <c r="BB2108" s="586"/>
      <c r="BC2108" s="586"/>
      <c r="BD2108" s="586"/>
      <c r="BE2108" s="586"/>
      <c r="BF2108" s="586"/>
      <c r="BG2108" s="586"/>
      <c r="BH2108" s="586"/>
      <c r="BI2108" s="586"/>
      <c r="BJ2108" s="586"/>
      <c r="BK2108" s="586"/>
      <c r="BL2108" s="586"/>
      <c r="BM2108" s="586"/>
      <c r="BN2108" s="586"/>
      <c r="BO2108" s="586"/>
      <c r="BP2108" s="586"/>
      <c r="BQ2108" s="547">
        <v>1</v>
      </c>
    </row>
    <row r="2109" spans="2:69" s="585" customFormat="1" ht="15.75" hidden="1">
      <c r="B2109" s="586"/>
      <c r="C2109" s="583"/>
      <c r="D2109" s="584"/>
      <c r="E2109" s="587"/>
      <c r="F2109" s="588"/>
      <c r="G2109" s="589"/>
      <c r="H2109" s="586"/>
      <c r="I2109" s="590"/>
      <c r="J2109" s="589"/>
      <c r="K2109" s="591"/>
      <c r="L2109" s="591"/>
      <c r="M2109" s="591"/>
      <c r="N2109" s="591"/>
      <c r="O2109" s="586"/>
      <c r="P2109" s="586"/>
      <c r="Q2109" s="586"/>
      <c r="R2109" s="584"/>
      <c r="S2109" s="586"/>
      <c r="T2109" s="586"/>
      <c r="U2109" s="586"/>
      <c r="V2109" s="586"/>
      <c r="W2109" s="586"/>
      <c r="X2109" s="586"/>
      <c r="Y2109" s="586"/>
      <c r="Z2109" s="586"/>
      <c r="AA2109" s="591"/>
      <c r="AB2109" s="586"/>
      <c r="AC2109" s="586"/>
      <c r="AD2109" s="586"/>
      <c r="AE2109" s="586"/>
      <c r="AF2109" s="586"/>
      <c r="AG2109" s="586"/>
      <c r="AH2109" s="586"/>
      <c r="AI2109" s="591"/>
      <c r="AJ2109" s="586"/>
      <c r="AK2109" s="586"/>
      <c r="AL2109" s="586"/>
      <c r="AM2109" s="586"/>
      <c r="AN2109" s="586"/>
      <c r="AO2109" s="586"/>
      <c r="AP2109" s="586"/>
      <c r="AQ2109" s="586"/>
      <c r="AR2109" s="586"/>
      <c r="AS2109" s="586"/>
      <c r="AT2109" s="586"/>
      <c r="AU2109" s="592"/>
      <c r="AV2109" s="586"/>
      <c r="AW2109" s="586"/>
      <c r="AX2109" s="586"/>
      <c r="AY2109" s="586"/>
      <c r="AZ2109" s="586"/>
      <c r="BA2109" s="586"/>
      <c r="BB2109" s="586"/>
      <c r="BC2109" s="586"/>
      <c r="BD2109" s="586"/>
      <c r="BE2109" s="586"/>
      <c r="BF2109" s="586"/>
      <c r="BG2109" s="586"/>
      <c r="BH2109" s="586"/>
      <c r="BI2109" s="586"/>
      <c r="BJ2109" s="586"/>
      <c r="BK2109" s="586"/>
      <c r="BL2109" s="586"/>
      <c r="BM2109" s="586"/>
      <c r="BN2109" s="586"/>
      <c r="BO2109" s="586"/>
      <c r="BP2109" s="586"/>
      <c r="BQ2109" s="547">
        <v>1</v>
      </c>
    </row>
    <row r="2110" spans="2:69" s="585" customFormat="1" ht="15.75" hidden="1">
      <c r="B2110" s="586"/>
      <c r="C2110" s="583"/>
      <c r="D2110" s="584"/>
      <c r="E2110" s="587"/>
      <c r="F2110" s="588"/>
      <c r="G2110" s="589"/>
      <c r="H2110" s="586"/>
      <c r="I2110" s="590"/>
      <c r="J2110" s="589"/>
      <c r="K2110" s="591"/>
      <c r="L2110" s="591"/>
      <c r="M2110" s="591"/>
      <c r="N2110" s="591"/>
      <c r="O2110" s="586"/>
      <c r="P2110" s="586"/>
      <c r="Q2110" s="586"/>
      <c r="R2110" s="584"/>
      <c r="S2110" s="586"/>
      <c r="T2110" s="586"/>
      <c r="U2110" s="586"/>
      <c r="V2110" s="586"/>
      <c r="W2110" s="586"/>
      <c r="X2110" s="586"/>
      <c r="Y2110" s="586"/>
      <c r="Z2110" s="586"/>
      <c r="AA2110" s="591"/>
      <c r="AB2110" s="586"/>
      <c r="AC2110" s="586"/>
      <c r="AD2110" s="586"/>
      <c r="AE2110" s="586"/>
      <c r="AF2110" s="586"/>
      <c r="AG2110" s="586"/>
      <c r="AH2110" s="586"/>
      <c r="AI2110" s="591"/>
      <c r="AJ2110" s="586"/>
      <c r="AK2110" s="586"/>
      <c r="AL2110" s="586"/>
      <c r="AM2110" s="586"/>
      <c r="AN2110" s="586"/>
      <c r="AO2110" s="586"/>
      <c r="AP2110" s="586"/>
      <c r="AQ2110" s="586"/>
      <c r="AR2110" s="586"/>
      <c r="AS2110" s="586"/>
      <c r="AT2110" s="586"/>
      <c r="AU2110" s="592"/>
      <c r="AV2110" s="586"/>
      <c r="AW2110" s="586"/>
      <c r="AX2110" s="586"/>
      <c r="AY2110" s="586"/>
      <c r="AZ2110" s="586"/>
      <c r="BA2110" s="586"/>
      <c r="BB2110" s="586"/>
      <c r="BC2110" s="586"/>
      <c r="BD2110" s="586"/>
      <c r="BE2110" s="586"/>
      <c r="BF2110" s="586"/>
      <c r="BG2110" s="586"/>
      <c r="BH2110" s="586"/>
      <c r="BI2110" s="586"/>
      <c r="BJ2110" s="586"/>
      <c r="BK2110" s="586"/>
      <c r="BL2110" s="586"/>
      <c r="BM2110" s="586"/>
      <c r="BN2110" s="586"/>
      <c r="BO2110" s="586"/>
      <c r="BP2110" s="586"/>
      <c r="BQ2110" s="547">
        <v>1</v>
      </c>
    </row>
    <row r="2111" spans="2:69" s="585" customFormat="1" hidden="1">
      <c r="B2111" s="586"/>
      <c r="C2111" s="583"/>
      <c r="D2111" s="584"/>
      <c r="E2111" s="587"/>
      <c r="F2111" s="1633"/>
      <c r="G2111" s="589"/>
      <c r="H2111" s="586"/>
      <c r="I2111" s="590"/>
      <c r="J2111" s="589"/>
      <c r="K2111" s="591"/>
      <c r="L2111" s="591"/>
      <c r="M2111" s="591"/>
      <c r="N2111" s="591"/>
      <c r="O2111" s="586"/>
      <c r="P2111" s="586"/>
      <c r="Q2111" s="586"/>
      <c r="R2111" s="584"/>
      <c r="S2111" s="586"/>
      <c r="T2111" s="586"/>
      <c r="U2111" s="586"/>
      <c r="V2111" s="586"/>
      <c r="W2111" s="586"/>
      <c r="X2111" s="586"/>
      <c r="Y2111" s="586"/>
      <c r="Z2111" s="586"/>
      <c r="AA2111" s="591"/>
      <c r="AB2111" s="586"/>
      <c r="AC2111" s="586"/>
      <c r="AD2111" s="586"/>
      <c r="AE2111" s="586"/>
      <c r="AF2111" s="586"/>
      <c r="AG2111" s="586"/>
      <c r="AH2111" s="586"/>
      <c r="AI2111" s="591"/>
      <c r="AJ2111" s="586"/>
      <c r="AK2111" s="586"/>
      <c r="AL2111" s="586"/>
      <c r="AM2111" s="586"/>
      <c r="AN2111" s="586"/>
      <c r="AO2111" s="586"/>
      <c r="AP2111" s="586"/>
      <c r="AQ2111" s="586"/>
      <c r="AR2111" s="586"/>
      <c r="AS2111" s="586"/>
      <c r="AT2111" s="586"/>
      <c r="AU2111" s="592"/>
      <c r="AV2111" s="586"/>
      <c r="AW2111" s="586"/>
      <c r="AX2111" s="586"/>
      <c r="AY2111" s="586"/>
      <c r="AZ2111" s="586"/>
      <c r="BA2111" s="586"/>
      <c r="BB2111" s="586"/>
      <c r="BC2111" s="586"/>
      <c r="BD2111" s="586"/>
      <c r="BE2111" s="586"/>
      <c r="BF2111" s="586"/>
      <c r="BG2111" s="586"/>
      <c r="BH2111" s="586"/>
      <c r="BI2111" s="586"/>
      <c r="BJ2111" s="586"/>
      <c r="BK2111" s="586"/>
      <c r="BL2111" s="586"/>
      <c r="BM2111" s="586"/>
      <c r="BN2111" s="586"/>
      <c r="BO2111" s="586"/>
      <c r="BP2111" s="586"/>
      <c r="BQ2111" s="547">
        <v>1</v>
      </c>
    </row>
    <row r="2112" spans="2:69" s="585" customFormat="1" hidden="1">
      <c r="B2112" s="922"/>
      <c r="C2112" s="1537"/>
      <c r="D2112" s="1572"/>
      <c r="E2112" s="587"/>
      <c r="F2112" s="1540"/>
      <c r="G2112" s="589"/>
      <c r="H2112" s="922"/>
      <c r="I2112" s="590"/>
      <c r="J2112" s="1574"/>
      <c r="K2112" s="924"/>
      <c r="L2112" s="924"/>
      <c r="M2112" s="924"/>
      <c r="N2112" s="924"/>
      <c r="O2112" s="922"/>
      <c r="P2112" s="922"/>
      <c r="Q2112" s="922"/>
      <c r="R2112" s="1572"/>
      <c r="S2112" s="922"/>
      <c r="T2112" s="922"/>
      <c r="U2112" s="922"/>
      <c r="V2112" s="922"/>
      <c r="W2112" s="922"/>
      <c r="X2112" s="922"/>
      <c r="Y2112" s="922"/>
      <c r="Z2112" s="922"/>
      <c r="AA2112" s="924"/>
      <c r="AB2112" s="922"/>
      <c r="AC2112" s="922"/>
      <c r="AD2112" s="922"/>
      <c r="AE2112" s="922"/>
      <c r="AF2112" s="922"/>
      <c r="AG2112" s="922"/>
      <c r="AH2112" s="922"/>
      <c r="AI2112" s="924"/>
      <c r="AJ2112" s="922"/>
      <c r="AK2112" s="922"/>
      <c r="AL2112" s="922"/>
      <c r="AM2112" s="922"/>
      <c r="AN2112" s="922"/>
      <c r="AO2112" s="922"/>
      <c r="AP2112" s="922"/>
      <c r="AQ2112" s="922"/>
      <c r="AR2112" s="922"/>
      <c r="AS2112" s="922"/>
      <c r="AT2112" s="922"/>
      <c r="AU2112" s="1575"/>
      <c r="AV2112" s="922"/>
      <c r="AW2112" s="922"/>
      <c r="AX2112" s="922"/>
      <c r="AY2112" s="922"/>
      <c r="AZ2112" s="922"/>
      <c r="BA2112" s="922"/>
      <c r="BB2112" s="922"/>
      <c r="BC2112" s="922"/>
      <c r="BD2112" s="922"/>
      <c r="BE2112" s="922"/>
      <c r="BF2112" s="922"/>
      <c r="BG2112" s="922"/>
      <c r="BH2112" s="922"/>
      <c r="BI2112" s="922"/>
      <c r="BJ2112" s="922"/>
      <c r="BK2112" s="922"/>
      <c r="BL2112" s="922"/>
      <c r="BM2112" s="922"/>
      <c r="BN2112" s="922"/>
      <c r="BO2112" s="922"/>
      <c r="BP2112" s="922"/>
      <c r="BQ2112" s="547">
        <v>1</v>
      </c>
    </row>
    <row r="2113" spans="2:69" s="585" customFormat="1" hidden="1">
      <c r="B2113" s="586"/>
      <c r="C2113" s="1537"/>
      <c r="D2113" s="584"/>
      <c r="E2113" s="587"/>
      <c r="F2113" s="1540"/>
      <c r="G2113" s="589"/>
      <c r="H2113" s="586"/>
      <c r="I2113" s="590"/>
      <c r="J2113" s="589"/>
      <c r="K2113" s="591"/>
      <c r="L2113" s="591"/>
      <c r="M2113" s="591"/>
      <c r="N2113" s="591"/>
      <c r="O2113" s="586"/>
      <c r="P2113" s="586"/>
      <c r="Q2113" s="586"/>
      <c r="R2113" s="584"/>
      <c r="S2113" s="586"/>
      <c r="T2113" s="586"/>
      <c r="U2113" s="586"/>
      <c r="V2113" s="586"/>
      <c r="W2113" s="586"/>
      <c r="X2113" s="586"/>
      <c r="Y2113" s="586"/>
      <c r="Z2113" s="586"/>
      <c r="AA2113" s="591"/>
      <c r="AB2113" s="586"/>
      <c r="AC2113" s="586"/>
      <c r="AD2113" s="586"/>
      <c r="AE2113" s="586"/>
      <c r="AF2113" s="586"/>
      <c r="AG2113" s="586"/>
      <c r="AH2113" s="586"/>
      <c r="AI2113" s="591"/>
      <c r="AJ2113" s="586"/>
      <c r="AK2113" s="586"/>
      <c r="AL2113" s="586"/>
      <c r="AM2113" s="586"/>
      <c r="AN2113" s="586"/>
      <c r="AO2113" s="586"/>
      <c r="AP2113" s="586"/>
      <c r="AQ2113" s="586"/>
      <c r="AR2113" s="586"/>
      <c r="AS2113" s="586"/>
      <c r="AT2113" s="586"/>
      <c r="AU2113" s="592"/>
      <c r="AV2113" s="586"/>
      <c r="AW2113" s="586"/>
      <c r="AX2113" s="586"/>
      <c r="AY2113" s="586"/>
      <c r="AZ2113" s="586"/>
      <c r="BA2113" s="586"/>
      <c r="BB2113" s="586"/>
      <c r="BC2113" s="586"/>
      <c r="BD2113" s="586"/>
      <c r="BE2113" s="586"/>
      <c r="BF2113" s="586"/>
      <c r="BG2113" s="586"/>
      <c r="BH2113" s="586"/>
      <c r="BI2113" s="586"/>
      <c r="BJ2113" s="586"/>
      <c r="BK2113" s="586"/>
      <c r="BL2113" s="586"/>
      <c r="BM2113" s="586"/>
      <c r="BN2113" s="586"/>
      <c r="BO2113" s="586"/>
      <c r="BP2113" s="586"/>
      <c r="BQ2113" s="547">
        <v>1</v>
      </c>
    </row>
    <row r="2114" spans="2:69" s="585" customFormat="1" hidden="1">
      <c r="B2114" s="586"/>
      <c r="C2114" s="1537"/>
      <c r="D2114" s="584"/>
      <c r="E2114" s="587"/>
      <c r="F2114" s="1540"/>
      <c r="G2114" s="589"/>
      <c r="H2114" s="586"/>
      <c r="I2114" s="590"/>
      <c r="J2114" s="589"/>
      <c r="K2114" s="591"/>
      <c r="L2114" s="591"/>
      <c r="M2114" s="591"/>
      <c r="N2114" s="591"/>
      <c r="O2114" s="586"/>
      <c r="P2114" s="586"/>
      <c r="Q2114" s="586"/>
      <c r="R2114" s="584"/>
      <c r="S2114" s="586"/>
      <c r="T2114" s="586"/>
      <c r="U2114" s="586"/>
      <c r="V2114" s="586"/>
      <c r="W2114" s="586"/>
      <c r="X2114" s="586"/>
      <c r="Y2114" s="586"/>
      <c r="Z2114" s="586"/>
      <c r="AA2114" s="591"/>
      <c r="AB2114" s="586"/>
      <c r="AC2114" s="586"/>
      <c r="AD2114" s="586"/>
      <c r="AE2114" s="586"/>
      <c r="AF2114" s="586"/>
      <c r="AG2114" s="586"/>
      <c r="AH2114" s="586"/>
      <c r="AI2114" s="591"/>
      <c r="AJ2114" s="586"/>
      <c r="AK2114" s="586"/>
      <c r="AL2114" s="586"/>
      <c r="AM2114" s="586"/>
      <c r="AN2114" s="586"/>
      <c r="AO2114" s="586"/>
      <c r="AP2114" s="586"/>
      <c r="AQ2114" s="586"/>
      <c r="AR2114" s="586"/>
      <c r="AS2114" s="586"/>
      <c r="AT2114" s="586"/>
      <c r="AU2114" s="592"/>
      <c r="AV2114" s="586"/>
      <c r="AW2114" s="586"/>
      <c r="AX2114" s="586"/>
      <c r="AY2114" s="586"/>
      <c r="AZ2114" s="586"/>
      <c r="BA2114" s="586"/>
      <c r="BB2114" s="586"/>
      <c r="BC2114" s="586"/>
      <c r="BD2114" s="586"/>
      <c r="BE2114" s="586"/>
      <c r="BF2114" s="586"/>
      <c r="BG2114" s="586"/>
      <c r="BH2114" s="586"/>
      <c r="BI2114" s="586"/>
      <c r="BJ2114" s="586"/>
      <c r="BK2114" s="586"/>
      <c r="BL2114" s="586"/>
      <c r="BM2114" s="586"/>
      <c r="BN2114" s="586"/>
      <c r="BO2114" s="586"/>
      <c r="BP2114" s="586"/>
      <c r="BQ2114" s="547">
        <v>1</v>
      </c>
    </row>
    <row r="2115" spans="2:69" s="585" customFormat="1" hidden="1">
      <c r="B2115" s="586"/>
      <c r="C2115" s="1537"/>
      <c r="D2115" s="584"/>
      <c r="E2115" s="587"/>
      <c r="F2115" s="1540"/>
      <c r="G2115" s="589"/>
      <c r="H2115" s="586"/>
      <c r="I2115" s="590"/>
      <c r="J2115" s="589"/>
      <c r="K2115" s="591"/>
      <c r="L2115" s="591"/>
      <c r="M2115" s="591"/>
      <c r="N2115" s="591"/>
      <c r="O2115" s="586"/>
      <c r="P2115" s="586"/>
      <c r="Q2115" s="586"/>
      <c r="R2115" s="584"/>
      <c r="S2115" s="586"/>
      <c r="T2115" s="586"/>
      <c r="U2115" s="586"/>
      <c r="V2115" s="586"/>
      <c r="W2115" s="586"/>
      <c r="X2115" s="586"/>
      <c r="Y2115" s="586"/>
      <c r="Z2115" s="586"/>
      <c r="AA2115" s="591"/>
      <c r="AB2115" s="586"/>
      <c r="AC2115" s="586"/>
      <c r="AD2115" s="586"/>
      <c r="AE2115" s="586"/>
      <c r="AF2115" s="586"/>
      <c r="AG2115" s="586"/>
      <c r="AH2115" s="586"/>
      <c r="AI2115" s="591"/>
      <c r="AJ2115" s="586"/>
      <c r="AK2115" s="586"/>
      <c r="AL2115" s="586"/>
      <c r="AM2115" s="586"/>
      <c r="AN2115" s="586"/>
      <c r="AO2115" s="586"/>
      <c r="AP2115" s="586"/>
      <c r="AQ2115" s="586"/>
      <c r="AR2115" s="586"/>
      <c r="AS2115" s="586"/>
      <c r="AT2115" s="586"/>
      <c r="AU2115" s="592"/>
      <c r="AV2115" s="586"/>
      <c r="AW2115" s="586"/>
      <c r="AX2115" s="586"/>
      <c r="AY2115" s="586"/>
      <c r="AZ2115" s="586"/>
      <c r="BA2115" s="586"/>
      <c r="BB2115" s="586"/>
      <c r="BC2115" s="586"/>
      <c r="BD2115" s="586"/>
      <c r="BE2115" s="586"/>
      <c r="BF2115" s="586"/>
      <c r="BG2115" s="586"/>
      <c r="BH2115" s="586"/>
      <c r="BI2115" s="586"/>
      <c r="BJ2115" s="586"/>
      <c r="BK2115" s="586"/>
      <c r="BL2115" s="586"/>
      <c r="BM2115" s="586"/>
      <c r="BN2115" s="586"/>
      <c r="BO2115" s="586"/>
      <c r="BP2115" s="586"/>
      <c r="BQ2115" s="547">
        <v>1</v>
      </c>
    </row>
    <row r="2116" spans="2:69" s="585" customFormat="1" ht="15.75" hidden="1">
      <c r="B2116" s="586"/>
      <c r="C2116" s="583"/>
      <c r="D2116" s="584"/>
      <c r="E2116" s="587"/>
      <c r="F2116" s="588"/>
      <c r="G2116" s="589"/>
      <c r="H2116" s="586"/>
      <c r="I2116" s="590"/>
      <c r="J2116" s="589"/>
      <c r="K2116" s="591"/>
      <c r="L2116" s="591"/>
      <c r="M2116" s="591"/>
      <c r="N2116" s="591"/>
      <c r="O2116" s="586"/>
      <c r="P2116" s="586"/>
      <c r="Q2116" s="586"/>
      <c r="R2116" s="584"/>
      <c r="S2116" s="586"/>
      <c r="T2116" s="586"/>
      <c r="U2116" s="586"/>
      <c r="V2116" s="586"/>
      <c r="W2116" s="586"/>
      <c r="X2116" s="586"/>
      <c r="Y2116" s="586"/>
      <c r="Z2116" s="586"/>
      <c r="AA2116" s="591"/>
      <c r="AB2116" s="586"/>
      <c r="AC2116" s="586"/>
      <c r="AD2116" s="586"/>
      <c r="AE2116" s="586"/>
      <c r="AF2116" s="586"/>
      <c r="AG2116" s="586"/>
      <c r="AH2116" s="586"/>
      <c r="AI2116" s="591"/>
      <c r="AJ2116" s="586"/>
      <c r="AK2116" s="586"/>
      <c r="AL2116" s="586"/>
      <c r="AM2116" s="586"/>
      <c r="AN2116" s="586"/>
      <c r="AO2116" s="586"/>
      <c r="AP2116" s="586"/>
      <c r="AQ2116" s="586"/>
      <c r="AR2116" s="586"/>
      <c r="AS2116" s="586"/>
      <c r="AT2116" s="586"/>
      <c r="AU2116" s="592"/>
      <c r="AV2116" s="586"/>
      <c r="AW2116" s="586"/>
      <c r="AX2116" s="586"/>
      <c r="AY2116" s="586"/>
      <c r="AZ2116" s="586"/>
      <c r="BA2116" s="586"/>
      <c r="BB2116" s="586"/>
      <c r="BC2116" s="586"/>
      <c r="BD2116" s="586"/>
      <c r="BE2116" s="586"/>
      <c r="BF2116" s="586"/>
      <c r="BG2116" s="586"/>
      <c r="BH2116" s="586"/>
      <c r="BI2116" s="586"/>
      <c r="BJ2116" s="586"/>
      <c r="BK2116" s="586"/>
      <c r="BL2116" s="586"/>
      <c r="BM2116" s="586"/>
      <c r="BN2116" s="586"/>
      <c r="BO2116" s="586"/>
      <c r="BP2116" s="586"/>
      <c r="BQ2116" s="547">
        <v>1</v>
      </c>
    </row>
    <row r="2117" spans="2:69" s="585" customFormat="1" ht="15.75" hidden="1">
      <c r="B2117" s="586"/>
      <c r="C2117" s="583"/>
      <c r="D2117" s="584"/>
      <c r="E2117" s="587"/>
      <c r="F2117" s="588"/>
      <c r="G2117" s="589"/>
      <c r="H2117" s="586"/>
      <c r="I2117" s="590"/>
      <c r="J2117" s="589"/>
      <c r="K2117" s="591"/>
      <c r="L2117" s="591"/>
      <c r="M2117" s="591"/>
      <c r="N2117" s="591"/>
      <c r="O2117" s="586"/>
      <c r="P2117" s="586"/>
      <c r="Q2117" s="586"/>
      <c r="R2117" s="584"/>
      <c r="S2117" s="586"/>
      <c r="T2117" s="586"/>
      <c r="U2117" s="586"/>
      <c r="V2117" s="586"/>
      <c r="W2117" s="586"/>
      <c r="X2117" s="586"/>
      <c r="Y2117" s="586"/>
      <c r="Z2117" s="586"/>
      <c r="AA2117" s="591"/>
      <c r="AB2117" s="586"/>
      <c r="AC2117" s="586"/>
      <c r="AD2117" s="586"/>
      <c r="AE2117" s="586"/>
      <c r="AF2117" s="586"/>
      <c r="AG2117" s="586"/>
      <c r="AH2117" s="586"/>
      <c r="AI2117" s="591"/>
      <c r="AJ2117" s="586"/>
      <c r="AK2117" s="586"/>
      <c r="AL2117" s="586"/>
      <c r="AM2117" s="586"/>
      <c r="AN2117" s="586"/>
      <c r="AO2117" s="586"/>
      <c r="AP2117" s="586"/>
      <c r="AQ2117" s="586"/>
      <c r="AR2117" s="586"/>
      <c r="AS2117" s="586"/>
      <c r="AT2117" s="586"/>
      <c r="AU2117" s="592"/>
      <c r="AV2117" s="586"/>
      <c r="AW2117" s="586"/>
      <c r="AX2117" s="586"/>
      <c r="AY2117" s="586"/>
      <c r="AZ2117" s="586"/>
      <c r="BA2117" s="586"/>
      <c r="BB2117" s="586"/>
      <c r="BC2117" s="586"/>
      <c r="BD2117" s="586"/>
      <c r="BE2117" s="586"/>
      <c r="BF2117" s="586"/>
      <c r="BG2117" s="586"/>
      <c r="BH2117" s="586"/>
      <c r="BI2117" s="586"/>
      <c r="BJ2117" s="586"/>
      <c r="BK2117" s="586"/>
      <c r="BL2117" s="586"/>
      <c r="BM2117" s="586"/>
      <c r="BN2117" s="586"/>
      <c r="BO2117" s="586"/>
      <c r="BP2117" s="586"/>
      <c r="BQ2117" s="547">
        <v>1</v>
      </c>
    </row>
    <row r="2118" spans="2:69" s="585" customFormat="1" ht="15.75" hidden="1">
      <c r="B2118" s="586"/>
      <c r="C2118" s="583"/>
      <c r="D2118" s="584"/>
      <c r="E2118" s="587"/>
      <c r="F2118" s="588"/>
      <c r="G2118" s="589"/>
      <c r="H2118" s="586"/>
      <c r="I2118" s="590"/>
      <c r="J2118" s="589"/>
      <c r="K2118" s="591"/>
      <c r="L2118" s="591"/>
      <c r="M2118" s="591"/>
      <c r="N2118" s="591"/>
      <c r="O2118" s="586"/>
      <c r="P2118" s="586"/>
      <c r="Q2118" s="586"/>
      <c r="R2118" s="584"/>
      <c r="S2118" s="586"/>
      <c r="T2118" s="586"/>
      <c r="U2118" s="586"/>
      <c r="V2118" s="586"/>
      <c r="W2118" s="586"/>
      <c r="X2118" s="586"/>
      <c r="Y2118" s="586"/>
      <c r="Z2118" s="586"/>
      <c r="AA2118" s="591"/>
      <c r="AB2118" s="586"/>
      <c r="AC2118" s="586"/>
      <c r="AD2118" s="586"/>
      <c r="AE2118" s="586"/>
      <c r="AF2118" s="586"/>
      <c r="AG2118" s="586"/>
      <c r="AH2118" s="586"/>
      <c r="AI2118" s="591"/>
      <c r="AJ2118" s="586"/>
      <c r="AK2118" s="586"/>
      <c r="AL2118" s="586"/>
      <c r="AM2118" s="586"/>
      <c r="AN2118" s="586"/>
      <c r="AO2118" s="586"/>
      <c r="AP2118" s="586"/>
      <c r="AQ2118" s="586"/>
      <c r="AR2118" s="586"/>
      <c r="AS2118" s="586"/>
      <c r="AT2118" s="586"/>
      <c r="AU2118" s="592"/>
      <c r="AV2118" s="586"/>
      <c r="AW2118" s="586"/>
      <c r="AX2118" s="586"/>
      <c r="AY2118" s="586"/>
      <c r="AZ2118" s="586"/>
      <c r="BA2118" s="586"/>
      <c r="BB2118" s="586"/>
      <c r="BC2118" s="586"/>
      <c r="BD2118" s="586"/>
      <c r="BE2118" s="586"/>
      <c r="BF2118" s="586"/>
      <c r="BG2118" s="586"/>
      <c r="BH2118" s="586"/>
      <c r="BI2118" s="586"/>
      <c r="BJ2118" s="586"/>
      <c r="BK2118" s="586"/>
      <c r="BL2118" s="586"/>
      <c r="BM2118" s="586"/>
      <c r="BN2118" s="586"/>
      <c r="BO2118" s="586"/>
      <c r="BP2118" s="586"/>
      <c r="BQ2118" s="547">
        <v>1</v>
      </c>
    </row>
    <row r="2119" spans="2:69" s="585" customFormat="1" ht="15.75" hidden="1">
      <c r="B2119" s="586"/>
      <c r="C2119" s="583"/>
      <c r="D2119" s="584"/>
      <c r="E2119" s="587"/>
      <c r="F2119" s="588"/>
      <c r="G2119" s="589"/>
      <c r="H2119" s="586"/>
      <c r="I2119" s="590"/>
      <c r="J2119" s="589"/>
      <c r="K2119" s="591"/>
      <c r="L2119" s="591"/>
      <c r="M2119" s="591"/>
      <c r="N2119" s="591"/>
      <c r="O2119" s="586"/>
      <c r="P2119" s="586"/>
      <c r="Q2119" s="586"/>
      <c r="R2119" s="584"/>
      <c r="S2119" s="586"/>
      <c r="T2119" s="586"/>
      <c r="U2119" s="586"/>
      <c r="V2119" s="586"/>
      <c r="W2119" s="586"/>
      <c r="X2119" s="586"/>
      <c r="Y2119" s="586"/>
      <c r="Z2119" s="586"/>
      <c r="AA2119" s="591"/>
      <c r="AB2119" s="586"/>
      <c r="AC2119" s="586"/>
      <c r="AD2119" s="586"/>
      <c r="AE2119" s="586"/>
      <c r="AF2119" s="586"/>
      <c r="AG2119" s="586"/>
      <c r="AH2119" s="586"/>
      <c r="AI2119" s="591"/>
      <c r="AJ2119" s="586"/>
      <c r="AK2119" s="586"/>
      <c r="AL2119" s="586"/>
      <c r="AM2119" s="586"/>
      <c r="AN2119" s="586"/>
      <c r="AO2119" s="586"/>
      <c r="AP2119" s="586"/>
      <c r="AQ2119" s="586"/>
      <c r="AR2119" s="586"/>
      <c r="AS2119" s="586"/>
      <c r="AT2119" s="586"/>
      <c r="AU2119" s="592"/>
      <c r="AV2119" s="586"/>
      <c r="AW2119" s="586"/>
      <c r="AX2119" s="586"/>
      <c r="AY2119" s="586"/>
      <c r="AZ2119" s="586"/>
      <c r="BA2119" s="586"/>
      <c r="BB2119" s="586"/>
      <c r="BC2119" s="586"/>
      <c r="BD2119" s="586"/>
      <c r="BE2119" s="586"/>
      <c r="BF2119" s="586"/>
      <c r="BG2119" s="586"/>
      <c r="BH2119" s="586"/>
      <c r="BI2119" s="586"/>
      <c r="BJ2119" s="586"/>
      <c r="BK2119" s="586"/>
      <c r="BL2119" s="586"/>
      <c r="BM2119" s="586"/>
      <c r="BN2119" s="586"/>
      <c r="BO2119" s="586"/>
      <c r="BP2119" s="586"/>
      <c r="BQ2119" s="547">
        <v>1</v>
      </c>
    </row>
    <row r="2120" spans="2:69" s="585" customFormat="1" ht="15.75" hidden="1">
      <c r="B2120" s="586"/>
      <c r="C2120" s="583"/>
      <c r="D2120" s="584"/>
      <c r="E2120" s="587"/>
      <c r="F2120" s="588"/>
      <c r="G2120" s="589"/>
      <c r="H2120" s="586"/>
      <c r="I2120" s="590"/>
      <c r="J2120" s="589"/>
      <c r="K2120" s="591"/>
      <c r="L2120" s="591"/>
      <c r="M2120" s="591"/>
      <c r="N2120" s="591"/>
      <c r="O2120" s="586"/>
      <c r="P2120" s="586"/>
      <c r="Q2120" s="586"/>
      <c r="R2120" s="584"/>
      <c r="S2120" s="586"/>
      <c r="T2120" s="586"/>
      <c r="U2120" s="586"/>
      <c r="V2120" s="586"/>
      <c r="W2120" s="586"/>
      <c r="X2120" s="586"/>
      <c r="Y2120" s="586"/>
      <c r="Z2120" s="586"/>
      <c r="AA2120" s="591"/>
      <c r="AB2120" s="586"/>
      <c r="AC2120" s="586"/>
      <c r="AD2120" s="586"/>
      <c r="AE2120" s="586"/>
      <c r="AF2120" s="586"/>
      <c r="AG2120" s="586"/>
      <c r="AH2120" s="586"/>
      <c r="AI2120" s="591"/>
      <c r="AJ2120" s="586"/>
      <c r="AK2120" s="586"/>
      <c r="AL2120" s="586"/>
      <c r="AM2120" s="586"/>
      <c r="AN2120" s="586"/>
      <c r="AO2120" s="586"/>
      <c r="AP2120" s="586"/>
      <c r="AQ2120" s="586"/>
      <c r="AR2120" s="586"/>
      <c r="AS2120" s="586"/>
      <c r="AT2120" s="586"/>
      <c r="AU2120" s="592"/>
      <c r="AV2120" s="586"/>
      <c r="AW2120" s="586"/>
      <c r="AX2120" s="586"/>
      <c r="AY2120" s="586"/>
      <c r="AZ2120" s="586"/>
      <c r="BA2120" s="586"/>
      <c r="BB2120" s="586"/>
      <c r="BC2120" s="586"/>
      <c r="BD2120" s="586"/>
      <c r="BE2120" s="586"/>
      <c r="BF2120" s="586"/>
      <c r="BG2120" s="586"/>
      <c r="BH2120" s="586"/>
      <c r="BI2120" s="586"/>
      <c r="BJ2120" s="586"/>
      <c r="BK2120" s="586"/>
      <c r="BL2120" s="586"/>
      <c r="BM2120" s="586"/>
      <c r="BN2120" s="586"/>
      <c r="BO2120" s="586"/>
      <c r="BP2120" s="586"/>
      <c r="BQ2120" s="547">
        <v>1</v>
      </c>
    </row>
    <row r="2121" spans="2:69" s="585" customFormat="1" hidden="1">
      <c r="B2121" s="586"/>
      <c r="C2121" s="1537"/>
      <c r="D2121" s="584"/>
      <c r="E2121" s="587"/>
      <c r="F2121" s="1540"/>
      <c r="G2121" s="589"/>
      <c r="H2121" s="586"/>
      <c r="I2121" s="590"/>
      <c r="J2121" s="589"/>
      <c r="K2121" s="591"/>
      <c r="L2121" s="591"/>
      <c r="M2121" s="591"/>
      <c r="N2121" s="591"/>
      <c r="O2121" s="586"/>
      <c r="P2121" s="586"/>
      <c r="Q2121" s="586"/>
      <c r="R2121" s="584"/>
      <c r="S2121" s="586"/>
      <c r="T2121" s="586"/>
      <c r="U2121" s="586"/>
      <c r="V2121" s="586"/>
      <c r="W2121" s="586"/>
      <c r="X2121" s="586"/>
      <c r="Y2121" s="586"/>
      <c r="Z2121" s="586"/>
      <c r="AA2121" s="591"/>
      <c r="AB2121" s="586"/>
      <c r="AC2121" s="586"/>
      <c r="AD2121" s="586"/>
      <c r="AE2121" s="586"/>
      <c r="AF2121" s="586"/>
      <c r="AG2121" s="586"/>
      <c r="AH2121" s="586"/>
      <c r="AI2121" s="591"/>
      <c r="AJ2121" s="586"/>
      <c r="AK2121" s="586"/>
      <c r="AL2121" s="586"/>
      <c r="AM2121" s="586"/>
      <c r="AN2121" s="586"/>
      <c r="AO2121" s="586"/>
      <c r="AP2121" s="586"/>
      <c r="AQ2121" s="586"/>
      <c r="AR2121" s="586"/>
      <c r="AS2121" s="586"/>
      <c r="AT2121" s="586"/>
      <c r="AU2121" s="592"/>
      <c r="AV2121" s="586"/>
      <c r="AW2121" s="586"/>
      <c r="AX2121" s="586"/>
      <c r="AY2121" s="586"/>
      <c r="AZ2121" s="586"/>
      <c r="BA2121" s="586"/>
      <c r="BB2121" s="586"/>
      <c r="BC2121" s="586"/>
      <c r="BD2121" s="586"/>
      <c r="BE2121" s="586"/>
      <c r="BF2121" s="586"/>
      <c r="BG2121" s="586"/>
      <c r="BH2121" s="586"/>
      <c r="BI2121" s="586"/>
      <c r="BJ2121" s="586"/>
      <c r="BK2121" s="586"/>
      <c r="BL2121" s="586"/>
      <c r="BM2121" s="586"/>
      <c r="BN2121" s="586"/>
      <c r="BO2121" s="586"/>
      <c r="BP2121" s="586"/>
      <c r="BQ2121" s="547">
        <v>1</v>
      </c>
    </row>
    <row r="2122" spans="2:69" s="585" customFormat="1" ht="15.75" hidden="1">
      <c r="B2122" s="586"/>
      <c r="C2122" s="583"/>
      <c r="D2122" s="584"/>
      <c r="E2122" s="587"/>
      <c r="F2122" s="588"/>
      <c r="G2122" s="589"/>
      <c r="H2122" s="586"/>
      <c r="I2122" s="590"/>
      <c r="J2122" s="589"/>
      <c r="K2122" s="591"/>
      <c r="L2122" s="591"/>
      <c r="M2122" s="591"/>
      <c r="N2122" s="591"/>
      <c r="O2122" s="586"/>
      <c r="P2122" s="586"/>
      <c r="Q2122" s="586"/>
      <c r="R2122" s="584"/>
      <c r="S2122" s="586"/>
      <c r="T2122" s="586"/>
      <c r="U2122" s="586"/>
      <c r="V2122" s="586"/>
      <c r="W2122" s="586"/>
      <c r="X2122" s="586"/>
      <c r="Y2122" s="586"/>
      <c r="Z2122" s="586"/>
      <c r="AA2122" s="591"/>
      <c r="AB2122" s="586"/>
      <c r="AC2122" s="586"/>
      <c r="AD2122" s="586"/>
      <c r="AE2122" s="586"/>
      <c r="AF2122" s="586"/>
      <c r="AG2122" s="586"/>
      <c r="AH2122" s="586"/>
      <c r="AI2122" s="591"/>
      <c r="AJ2122" s="586"/>
      <c r="AK2122" s="586"/>
      <c r="AL2122" s="586"/>
      <c r="AM2122" s="586"/>
      <c r="AN2122" s="586"/>
      <c r="AO2122" s="586"/>
      <c r="AP2122" s="586"/>
      <c r="AQ2122" s="586"/>
      <c r="AR2122" s="586"/>
      <c r="AS2122" s="586"/>
      <c r="AT2122" s="586"/>
      <c r="AU2122" s="592"/>
      <c r="AV2122" s="586"/>
      <c r="AW2122" s="586"/>
      <c r="AX2122" s="586"/>
      <c r="AY2122" s="586"/>
      <c r="AZ2122" s="586"/>
      <c r="BA2122" s="586"/>
      <c r="BB2122" s="586"/>
      <c r="BC2122" s="586"/>
      <c r="BD2122" s="586"/>
      <c r="BE2122" s="586"/>
      <c r="BF2122" s="586"/>
      <c r="BG2122" s="586"/>
      <c r="BH2122" s="586"/>
      <c r="BI2122" s="586"/>
      <c r="BJ2122" s="586"/>
      <c r="BK2122" s="586"/>
      <c r="BL2122" s="586"/>
      <c r="BM2122" s="586"/>
      <c r="BN2122" s="586"/>
      <c r="BO2122" s="586"/>
      <c r="BP2122" s="586"/>
      <c r="BQ2122" s="547">
        <v>1</v>
      </c>
    </row>
    <row r="2123" spans="2:69" s="585" customFormat="1" ht="15.75" hidden="1">
      <c r="B2123" s="877"/>
      <c r="C2123" s="878"/>
      <c r="D2123" s="879"/>
      <c r="E2123" s="587"/>
      <c r="F2123" s="880"/>
      <c r="G2123" s="589"/>
      <c r="H2123" s="877"/>
      <c r="I2123" s="590"/>
      <c r="J2123" s="1563"/>
      <c r="K2123" s="882"/>
      <c r="L2123" s="882"/>
      <c r="M2123" s="882"/>
      <c r="N2123" s="882"/>
      <c r="O2123" s="877"/>
      <c r="P2123" s="877"/>
      <c r="Q2123" s="877"/>
      <c r="R2123" s="879"/>
      <c r="S2123" s="877"/>
      <c r="T2123" s="877"/>
      <c r="U2123" s="877"/>
      <c r="V2123" s="877"/>
      <c r="W2123" s="877"/>
      <c r="X2123" s="877"/>
      <c r="Y2123" s="877"/>
      <c r="Z2123" s="877"/>
      <c r="AA2123" s="882"/>
      <c r="AB2123" s="877"/>
      <c r="AC2123" s="877"/>
      <c r="AD2123" s="877"/>
      <c r="AE2123" s="877"/>
      <c r="AF2123" s="877"/>
      <c r="AG2123" s="877"/>
      <c r="AH2123" s="877"/>
      <c r="AI2123" s="882"/>
      <c r="AJ2123" s="877"/>
      <c r="AK2123" s="877"/>
      <c r="AL2123" s="877"/>
      <c r="AM2123" s="877"/>
      <c r="AN2123" s="877"/>
      <c r="AO2123" s="877"/>
      <c r="AP2123" s="877"/>
      <c r="AQ2123" s="877"/>
      <c r="AR2123" s="877"/>
      <c r="AS2123" s="877"/>
      <c r="AT2123" s="877"/>
      <c r="AU2123" s="884"/>
      <c r="AV2123" s="877"/>
      <c r="AW2123" s="877"/>
      <c r="AX2123" s="877"/>
      <c r="AY2123" s="877"/>
      <c r="AZ2123" s="877"/>
      <c r="BA2123" s="877"/>
      <c r="BB2123" s="877"/>
      <c r="BC2123" s="877"/>
      <c r="BD2123" s="877"/>
      <c r="BE2123" s="877"/>
      <c r="BF2123" s="877"/>
      <c r="BG2123" s="877"/>
      <c r="BH2123" s="877"/>
      <c r="BI2123" s="877"/>
      <c r="BJ2123" s="877"/>
      <c r="BK2123" s="877"/>
      <c r="BL2123" s="877"/>
      <c r="BM2123" s="877"/>
      <c r="BN2123" s="877"/>
      <c r="BO2123" s="877"/>
      <c r="BP2123" s="877"/>
      <c r="BQ2123" s="547">
        <v>1</v>
      </c>
    </row>
    <row r="2124" spans="2:69" s="585" customFormat="1" ht="15.75" hidden="1">
      <c r="B2124" s="922"/>
      <c r="C2124" s="1571"/>
      <c r="D2124" s="1572"/>
      <c r="E2124" s="1636"/>
      <c r="F2124" s="588"/>
      <c r="G2124" s="1637"/>
      <c r="H2124" s="922"/>
      <c r="I2124" s="1638"/>
      <c r="J2124" s="1574"/>
      <c r="K2124" s="924"/>
      <c r="L2124" s="924"/>
      <c r="M2124" s="924"/>
      <c r="N2124" s="924"/>
      <c r="O2124" s="922"/>
      <c r="P2124" s="922"/>
      <c r="Q2124" s="922"/>
      <c r="R2124" s="1572"/>
      <c r="S2124" s="922"/>
      <c r="T2124" s="922"/>
      <c r="U2124" s="922"/>
      <c r="V2124" s="922"/>
      <c r="W2124" s="922"/>
      <c r="X2124" s="922"/>
      <c r="Y2124" s="922"/>
      <c r="Z2124" s="922"/>
      <c r="AA2124" s="924"/>
      <c r="AB2124" s="922"/>
      <c r="AC2124" s="922"/>
      <c r="AD2124" s="922"/>
      <c r="AE2124" s="922"/>
      <c r="AF2124" s="922"/>
      <c r="AG2124" s="922"/>
      <c r="AH2124" s="922"/>
      <c r="AI2124" s="924"/>
      <c r="AJ2124" s="922"/>
      <c r="AK2124" s="922"/>
      <c r="AL2124" s="922"/>
      <c r="AM2124" s="922"/>
      <c r="AN2124" s="922"/>
      <c r="AO2124" s="922"/>
      <c r="AP2124" s="922"/>
      <c r="AQ2124" s="922"/>
      <c r="AR2124" s="922"/>
      <c r="AS2124" s="922"/>
      <c r="AT2124" s="922"/>
      <c r="AU2124" s="1575"/>
      <c r="AV2124" s="922"/>
      <c r="AW2124" s="922"/>
      <c r="AX2124" s="922"/>
      <c r="AY2124" s="922"/>
      <c r="AZ2124" s="922"/>
      <c r="BA2124" s="922"/>
      <c r="BB2124" s="922"/>
      <c r="BC2124" s="922"/>
      <c r="BD2124" s="922"/>
      <c r="BE2124" s="922"/>
      <c r="BF2124" s="922"/>
      <c r="BG2124" s="922"/>
      <c r="BH2124" s="922"/>
      <c r="BI2124" s="922"/>
      <c r="BJ2124" s="922"/>
      <c r="BK2124" s="922"/>
      <c r="BL2124" s="922"/>
      <c r="BM2124" s="922"/>
      <c r="BN2124" s="922"/>
      <c r="BO2124" s="922"/>
      <c r="BP2124" s="922"/>
      <c r="BQ2124" s="547">
        <v>1</v>
      </c>
    </row>
    <row r="2125" spans="2:69" s="1535" customFormat="1" hidden="1">
      <c r="B2125" s="1536"/>
      <c r="C2125" s="1537"/>
      <c r="D2125" s="1572"/>
      <c r="E2125" s="1539"/>
      <c r="F2125" s="1540"/>
      <c r="G2125" s="1541"/>
      <c r="H2125" s="608"/>
      <c r="I2125" s="1542"/>
      <c r="J2125" s="610"/>
      <c r="K2125" s="611"/>
      <c r="L2125" s="611"/>
      <c r="M2125" s="611"/>
      <c r="N2125" s="611"/>
      <c r="O2125" s="1543"/>
      <c r="P2125" s="1543"/>
      <c r="Q2125" s="1543"/>
      <c r="R2125" s="1538"/>
      <c r="S2125" s="1543"/>
      <c r="T2125" s="611"/>
      <c r="U2125" s="1543"/>
      <c r="V2125" s="1543"/>
      <c r="W2125" s="1543"/>
      <c r="X2125" s="1543"/>
      <c r="Y2125" s="1543"/>
      <c r="Z2125" s="1543"/>
      <c r="AA2125" s="611"/>
      <c r="AB2125" s="1543"/>
      <c r="AC2125" s="1543"/>
      <c r="AD2125" s="1543"/>
      <c r="AE2125" s="1543"/>
      <c r="AF2125" s="1543"/>
      <c r="AG2125" s="1543"/>
      <c r="AH2125" s="1543"/>
      <c r="AI2125" s="611"/>
      <c r="AJ2125" s="1543"/>
      <c r="AK2125" s="1543"/>
      <c r="AL2125" s="1543"/>
      <c r="AM2125" s="1543"/>
      <c r="AN2125" s="1543"/>
      <c r="AO2125" s="1543"/>
      <c r="AP2125" s="1543"/>
      <c r="AQ2125" s="1543"/>
      <c r="AR2125" s="1543"/>
      <c r="AS2125" s="1543"/>
      <c r="AT2125" s="1543"/>
      <c r="AU2125" s="1544"/>
      <c r="AV2125" s="1543"/>
      <c r="AW2125" s="1543"/>
      <c r="AX2125" s="1543"/>
      <c r="AY2125" s="1543"/>
      <c r="AZ2125" s="1543"/>
      <c r="BA2125" s="1543"/>
      <c r="BB2125" s="1543"/>
      <c r="BC2125" s="1543"/>
      <c r="BD2125" s="1543"/>
      <c r="BE2125" s="1543"/>
      <c r="BF2125" s="1543"/>
      <c r="BG2125" s="1543"/>
      <c r="BH2125" s="1543"/>
      <c r="BI2125" s="1543"/>
      <c r="BJ2125" s="1543"/>
      <c r="BK2125" s="1543"/>
      <c r="BL2125" s="1543"/>
      <c r="BM2125" s="611"/>
      <c r="BN2125" s="1543"/>
      <c r="BO2125" s="1543"/>
      <c r="BP2125" s="1543"/>
      <c r="BQ2125" s="547">
        <v>1</v>
      </c>
    </row>
    <row r="2126" spans="2:69" s="585" customFormat="1" ht="15.75" hidden="1">
      <c r="B2126" s="586"/>
      <c r="C2126" s="583"/>
      <c r="D2126" s="584"/>
      <c r="E2126" s="587"/>
      <c r="F2126" s="588"/>
      <c r="G2126" s="589"/>
      <c r="H2126" s="586"/>
      <c r="I2126" s="590"/>
      <c r="J2126" s="589"/>
      <c r="K2126" s="591"/>
      <c r="L2126" s="591"/>
      <c r="M2126" s="591"/>
      <c r="N2126" s="591"/>
      <c r="O2126" s="586"/>
      <c r="P2126" s="586"/>
      <c r="Q2126" s="586"/>
      <c r="R2126" s="584"/>
      <c r="S2126" s="586"/>
      <c r="T2126" s="586"/>
      <c r="U2126" s="586"/>
      <c r="V2126" s="586"/>
      <c r="W2126" s="586"/>
      <c r="X2126" s="586"/>
      <c r="Y2126" s="586"/>
      <c r="Z2126" s="586"/>
      <c r="AA2126" s="591"/>
      <c r="AB2126" s="586"/>
      <c r="AC2126" s="586"/>
      <c r="AD2126" s="586"/>
      <c r="AE2126" s="586"/>
      <c r="AF2126" s="586"/>
      <c r="AG2126" s="586"/>
      <c r="AH2126" s="586"/>
      <c r="AI2126" s="591"/>
      <c r="AJ2126" s="586"/>
      <c r="AK2126" s="586"/>
      <c r="AL2126" s="586"/>
      <c r="AM2126" s="586"/>
      <c r="AN2126" s="586"/>
      <c r="AO2126" s="586"/>
      <c r="AP2126" s="586"/>
      <c r="AQ2126" s="586"/>
      <c r="AR2126" s="586"/>
      <c r="AS2126" s="586"/>
      <c r="AT2126" s="586"/>
      <c r="AU2126" s="592"/>
      <c r="AV2126" s="586"/>
      <c r="AW2126" s="586"/>
      <c r="AX2126" s="586"/>
      <c r="AY2126" s="586"/>
      <c r="AZ2126" s="586"/>
      <c r="BA2126" s="586"/>
      <c r="BB2126" s="586"/>
      <c r="BC2126" s="586"/>
      <c r="BD2126" s="586"/>
      <c r="BE2126" s="586"/>
      <c r="BF2126" s="586"/>
      <c r="BG2126" s="586"/>
      <c r="BH2126" s="586"/>
      <c r="BI2126" s="586"/>
      <c r="BJ2126" s="586"/>
      <c r="BK2126" s="586"/>
      <c r="BL2126" s="586"/>
      <c r="BM2126" s="586"/>
      <c r="BN2126" s="586"/>
      <c r="BO2126" s="586"/>
      <c r="BP2126" s="586"/>
      <c r="BQ2126" s="547">
        <v>1</v>
      </c>
    </row>
    <row r="2127" spans="2:69" s="585" customFormat="1" ht="15.75" hidden="1">
      <c r="B2127" s="586"/>
      <c r="C2127" s="583"/>
      <c r="D2127" s="584"/>
      <c r="E2127" s="587"/>
      <c r="F2127" s="588"/>
      <c r="G2127" s="589"/>
      <c r="H2127" s="586"/>
      <c r="I2127" s="590"/>
      <c r="J2127" s="589"/>
      <c r="K2127" s="591"/>
      <c r="L2127" s="591"/>
      <c r="M2127" s="591"/>
      <c r="N2127" s="591"/>
      <c r="O2127" s="586"/>
      <c r="P2127" s="586"/>
      <c r="Q2127" s="586"/>
      <c r="R2127" s="584"/>
      <c r="S2127" s="586"/>
      <c r="T2127" s="586"/>
      <c r="U2127" s="586"/>
      <c r="V2127" s="586"/>
      <c r="W2127" s="586"/>
      <c r="X2127" s="586"/>
      <c r="Y2127" s="586"/>
      <c r="Z2127" s="586"/>
      <c r="AA2127" s="591"/>
      <c r="AB2127" s="586"/>
      <c r="AC2127" s="586"/>
      <c r="AD2127" s="586"/>
      <c r="AE2127" s="586"/>
      <c r="AF2127" s="586"/>
      <c r="AG2127" s="586"/>
      <c r="AH2127" s="586"/>
      <c r="AI2127" s="591"/>
      <c r="AJ2127" s="586"/>
      <c r="AK2127" s="586"/>
      <c r="AL2127" s="586"/>
      <c r="AM2127" s="586"/>
      <c r="AN2127" s="586"/>
      <c r="AO2127" s="586"/>
      <c r="AP2127" s="586"/>
      <c r="AQ2127" s="586"/>
      <c r="AR2127" s="586"/>
      <c r="AS2127" s="586"/>
      <c r="AT2127" s="586"/>
      <c r="AU2127" s="592"/>
      <c r="AV2127" s="586"/>
      <c r="AW2127" s="586"/>
      <c r="AX2127" s="586"/>
      <c r="AY2127" s="586"/>
      <c r="AZ2127" s="586"/>
      <c r="BA2127" s="586"/>
      <c r="BB2127" s="586"/>
      <c r="BC2127" s="586"/>
      <c r="BD2127" s="586"/>
      <c r="BE2127" s="586"/>
      <c r="BF2127" s="586"/>
      <c r="BG2127" s="586"/>
      <c r="BH2127" s="586"/>
      <c r="BI2127" s="586"/>
      <c r="BJ2127" s="586"/>
      <c r="BK2127" s="586"/>
      <c r="BL2127" s="586"/>
      <c r="BM2127" s="586"/>
      <c r="BN2127" s="586"/>
      <c r="BO2127" s="586"/>
      <c r="BP2127" s="586"/>
      <c r="BQ2127" s="547">
        <v>1</v>
      </c>
    </row>
    <row r="2128" spans="2:69" s="664" customFormat="1" hidden="1">
      <c r="B2128" s="665"/>
      <c r="C2128" s="834"/>
      <c r="D2128" s="584"/>
      <c r="E2128" s="667"/>
      <c r="F2128" s="806"/>
      <c r="G2128" s="610"/>
      <c r="H2128" s="586"/>
      <c r="I2128" s="609"/>
      <c r="J2128" s="610"/>
      <c r="K2128" s="591"/>
      <c r="L2128" s="591"/>
      <c r="M2128" s="591"/>
      <c r="N2128" s="591"/>
      <c r="O2128" s="591"/>
      <c r="P2128" s="591"/>
      <c r="Q2128" s="591"/>
      <c r="R2128" s="591"/>
      <c r="S2128" s="591"/>
      <c r="T2128" s="591"/>
      <c r="U2128" s="591"/>
      <c r="V2128" s="591"/>
      <c r="W2128" s="591"/>
      <c r="X2128" s="591"/>
      <c r="Y2128" s="591"/>
      <c r="Z2128" s="591"/>
      <c r="AA2128" s="591"/>
      <c r="AB2128" s="591"/>
      <c r="AC2128" s="591"/>
      <c r="AD2128" s="591"/>
      <c r="AE2128" s="591"/>
      <c r="AF2128" s="591"/>
      <c r="AG2128" s="591"/>
      <c r="AH2128" s="591"/>
      <c r="AI2128" s="591"/>
      <c r="AJ2128" s="591"/>
      <c r="AK2128" s="591"/>
      <c r="AL2128" s="591"/>
      <c r="AM2128" s="591"/>
      <c r="AN2128" s="591"/>
      <c r="AO2128" s="591"/>
      <c r="AP2128" s="591"/>
      <c r="AQ2128" s="591"/>
      <c r="AR2128" s="591"/>
      <c r="AS2128" s="591"/>
      <c r="AT2128" s="591"/>
      <c r="AU2128" s="669"/>
      <c r="AV2128" s="591"/>
      <c r="AW2128" s="591"/>
      <c r="AX2128" s="591"/>
      <c r="AY2128" s="591"/>
      <c r="AZ2128" s="591"/>
      <c r="BA2128" s="591"/>
      <c r="BB2128" s="591"/>
      <c r="BC2128" s="591"/>
      <c r="BD2128" s="591"/>
      <c r="BE2128" s="591"/>
      <c r="BF2128" s="591"/>
      <c r="BG2128" s="591"/>
      <c r="BH2128" s="591"/>
      <c r="BI2128" s="591"/>
      <c r="BJ2128" s="591"/>
      <c r="BK2128" s="591"/>
      <c r="BL2128" s="591"/>
      <c r="BM2128" s="591"/>
      <c r="BN2128" s="591"/>
      <c r="BO2128" s="591"/>
      <c r="BP2128" s="591"/>
      <c r="BQ2128" s="547">
        <v>1</v>
      </c>
    </row>
    <row r="2129" spans="1:70" s="664" customFormat="1" hidden="1">
      <c r="B2129" s="665"/>
      <c r="C2129" s="834"/>
      <c r="D2129" s="584"/>
      <c r="E2129" s="667"/>
      <c r="F2129" s="806"/>
      <c r="G2129" s="610"/>
      <c r="H2129" s="586"/>
      <c r="I2129" s="609"/>
      <c r="J2129" s="610"/>
      <c r="K2129" s="591"/>
      <c r="L2129" s="591"/>
      <c r="M2129" s="591"/>
      <c r="N2129" s="591"/>
      <c r="O2129" s="591"/>
      <c r="P2129" s="591"/>
      <c r="Q2129" s="591"/>
      <c r="R2129" s="591"/>
      <c r="S2129" s="591"/>
      <c r="T2129" s="591"/>
      <c r="U2129" s="591"/>
      <c r="V2129" s="591"/>
      <c r="W2129" s="591"/>
      <c r="X2129" s="591"/>
      <c r="Y2129" s="591"/>
      <c r="Z2129" s="591"/>
      <c r="AA2129" s="591"/>
      <c r="AB2129" s="591"/>
      <c r="AC2129" s="591"/>
      <c r="AD2129" s="591"/>
      <c r="AE2129" s="591"/>
      <c r="AF2129" s="591"/>
      <c r="AG2129" s="591"/>
      <c r="AH2129" s="591"/>
      <c r="AI2129" s="591"/>
      <c r="AJ2129" s="591"/>
      <c r="AK2129" s="591"/>
      <c r="AL2129" s="591"/>
      <c r="AM2129" s="591"/>
      <c r="AN2129" s="591"/>
      <c r="AO2129" s="591"/>
      <c r="AP2129" s="591"/>
      <c r="AQ2129" s="591"/>
      <c r="AR2129" s="591"/>
      <c r="AS2129" s="591"/>
      <c r="AT2129" s="591"/>
      <c r="AU2129" s="669"/>
      <c r="AV2129" s="591"/>
      <c r="AW2129" s="591"/>
      <c r="AX2129" s="591"/>
      <c r="AY2129" s="591"/>
      <c r="AZ2129" s="591"/>
      <c r="BA2129" s="591"/>
      <c r="BB2129" s="591"/>
      <c r="BC2129" s="591"/>
      <c r="BD2129" s="591"/>
      <c r="BE2129" s="591"/>
      <c r="BF2129" s="591"/>
      <c r="BG2129" s="591"/>
      <c r="BH2129" s="591"/>
      <c r="BI2129" s="591"/>
      <c r="BJ2129" s="591"/>
      <c r="BK2129" s="591"/>
      <c r="BL2129" s="591"/>
      <c r="BM2129" s="591"/>
      <c r="BN2129" s="591"/>
      <c r="BO2129" s="591"/>
      <c r="BP2129" s="591"/>
      <c r="BQ2129" s="547">
        <v>1</v>
      </c>
    </row>
    <row r="2130" spans="1:70" s="679" customFormat="1" hidden="1">
      <c r="B2130" s="680"/>
      <c r="C2130" s="834"/>
      <c r="D2130" s="591"/>
      <c r="E2130" s="835"/>
      <c r="F2130" s="1639"/>
      <c r="G2130" s="1640"/>
      <c r="H2130" s="608"/>
      <c r="I2130" s="609"/>
      <c r="J2130" s="610"/>
      <c r="K2130" s="611"/>
      <c r="L2130" s="611"/>
      <c r="M2130" s="611"/>
      <c r="N2130" s="611"/>
      <c r="O2130" s="611"/>
      <c r="P2130" s="611"/>
      <c r="Q2130" s="611"/>
      <c r="R2130" s="611"/>
      <c r="S2130" s="611"/>
      <c r="T2130" s="611"/>
      <c r="U2130" s="611"/>
      <c r="V2130" s="611"/>
      <c r="W2130" s="611"/>
      <c r="X2130" s="611"/>
      <c r="Y2130" s="611"/>
      <c r="Z2130" s="611"/>
      <c r="AA2130" s="611"/>
      <c r="AB2130" s="611"/>
      <c r="AC2130" s="611"/>
      <c r="AD2130" s="611"/>
      <c r="AE2130" s="611"/>
      <c r="AF2130" s="611"/>
      <c r="AG2130" s="611"/>
      <c r="AH2130" s="611"/>
      <c r="AI2130" s="611"/>
      <c r="AJ2130" s="611"/>
      <c r="AK2130" s="611"/>
      <c r="AL2130" s="611"/>
      <c r="AM2130" s="611"/>
      <c r="AN2130" s="611"/>
      <c r="AO2130" s="611"/>
      <c r="AP2130" s="611"/>
      <c r="AQ2130" s="611"/>
      <c r="AR2130" s="611"/>
      <c r="AS2130" s="611"/>
      <c r="AT2130" s="611"/>
      <c r="AU2130" s="685"/>
      <c r="AV2130" s="611"/>
      <c r="AW2130" s="611"/>
      <c r="AX2130" s="611"/>
      <c r="AY2130" s="611"/>
      <c r="AZ2130" s="611"/>
      <c r="BA2130" s="611"/>
      <c r="BB2130" s="611"/>
      <c r="BC2130" s="611"/>
      <c r="BD2130" s="611"/>
      <c r="BE2130" s="611"/>
      <c r="BF2130" s="611"/>
      <c r="BG2130" s="611"/>
      <c r="BH2130" s="611"/>
      <c r="BI2130" s="611"/>
      <c r="BJ2130" s="611"/>
      <c r="BK2130" s="611"/>
      <c r="BL2130" s="611"/>
      <c r="BM2130" s="611"/>
      <c r="BN2130" s="611"/>
      <c r="BO2130" s="611"/>
      <c r="BP2130" s="611"/>
      <c r="BQ2130" s="547">
        <v>1</v>
      </c>
    </row>
    <row r="2131" spans="1:70" s="1535" customFormat="1" hidden="1">
      <c r="B2131" s="1536"/>
      <c r="C2131" s="1537"/>
      <c r="D2131" s="1538"/>
      <c r="E2131" s="1539"/>
      <c r="F2131" s="1540"/>
      <c r="G2131" s="1541"/>
      <c r="H2131" s="608"/>
      <c r="I2131" s="1542"/>
      <c r="J2131" s="610"/>
      <c r="K2131" s="611"/>
      <c r="L2131" s="611"/>
      <c r="M2131" s="611"/>
      <c r="N2131" s="611"/>
      <c r="O2131" s="1543"/>
      <c r="P2131" s="1543"/>
      <c r="Q2131" s="1543"/>
      <c r="R2131" s="1538"/>
      <c r="S2131" s="1543"/>
      <c r="T2131" s="611"/>
      <c r="U2131" s="1543"/>
      <c r="V2131" s="1543"/>
      <c r="W2131" s="1543"/>
      <c r="X2131" s="1543"/>
      <c r="Y2131" s="1543"/>
      <c r="Z2131" s="1543"/>
      <c r="AA2131" s="611"/>
      <c r="AB2131" s="1543"/>
      <c r="AC2131" s="1543"/>
      <c r="AD2131" s="1543"/>
      <c r="AE2131" s="1543"/>
      <c r="AF2131" s="1543"/>
      <c r="AG2131" s="1543"/>
      <c r="AH2131" s="1543"/>
      <c r="AI2131" s="611"/>
      <c r="AJ2131" s="1543"/>
      <c r="AK2131" s="1543"/>
      <c r="AL2131" s="1543"/>
      <c r="AM2131" s="1543"/>
      <c r="AN2131" s="1543"/>
      <c r="AO2131" s="1543"/>
      <c r="AP2131" s="1543"/>
      <c r="AQ2131" s="1543"/>
      <c r="AR2131" s="1543"/>
      <c r="AS2131" s="1543"/>
      <c r="AT2131" s="1543"/>
      <c r="AU2131" s="1544"/>
      <c r="AV2131" s="1543"/>
      <c r="AW2131" s="1543"/>
      <c r="AX2131" s="1543"/>
      <c r="AY2131" s="1543"/>
      <c r="AZ2131" s="1543"/>
      <c r="BA2131" s="1543"/>
      <c r="BB2131" s="1543"/>
      <c r="BC2131" s="1543"/>
      <c r="BD2131" s="1543"/>
      <c r="BE2131" s="1543"/>
      <c r="BF2131" s="1543"/>
      <c r="BG2131" s="1543"/>
      <c r="BH2131" s="1543"/>
      <c r="BI2131" s="1543"/>
      <c r="BJ2131" s="1543"/>
      <c r="BK2131" s="1543"/>
      <c r="BL2131" s="1543"/>
      <c r="BM2131" s="611"/>
      <c r="BN2131" s="1543"/>
      <c r="BO2131" s="1543"/>
      <c r="BP2131" s="1543"/>
      <c r="BQ2131" s="547">
        <v>1</v>
      </c>
    </row>
    <row r="2132" spans="1:70" s="575" customFormat="1" hidden="1">
      <c r="B2132" s="576"/>
      <c r="C2132" s="577"/>
      <c r="D2132" s="578"/>
      <c r="E2132" s="579"/>
      <c r="F2132" s="578"/>
      <c r="G2132" s="580"/>
      <c r="H2132" s="581"/>
      <c r="I2132" s="582"/>
      <c r="J2132" s="580"/>
      <c r="K2132" s="578"/>
      <c r="L2132" s="578"/>
      <c r="M2132" s="578"/>
      <c r="N2132" s="578"/>
      <c r="O2132" s="578"/>
      <c r="P2132" s="578"/>
      <c r="Q2132" s="578"/>
      <c r="R2132" s="578"/>
      <c r="S2132" s="578"/>
      <c r="T2132" s="578"/>
      <c r="U2132" s="578"/>
      <c r="V2132" s="578"/>
      <c r="W2132" s="578"/>
      <c r="X2132" s="578"/>
      <c r="Y2132" s="578"/>
      <c r="Z2132" s="578"/>
      <c r="AA2132" s="578"/>
      <c r="AB2132" s="578"/>
      <c r="AC2132" s="578"/>
      <c r="AD2132" s="578"/>
      <c r="AE2132" s="578"/>
      <c r="AF2132" s="578"/>
      <c r="AG2132" s="578"/>
      <c r="AH2132" s="578"/>
      <c r="AI2132" s="578"/>
      <c r="AJ2132" s="578"/>
      <c r="AK2132" s="578"/>
      <c r="AL2132" s="578"/>
      <c r="AM2132" s="578"/>
      <c r="AN2132" s="578"/>
      <c r="AO2132" s="578"/>
      <c r="AP2132" s="578"/>
      <c r="AQ2132" s="578"/>
      <c r="AR2132" s="578"/>
      <c r="AS2132" s="578"/>
      <c r="AT2132" s="578"/>
      <c r="AU2132" s="567"/>
      <c r="AV2132" s="578"/>
      <c r="AW2132" s="578"/>
      <c r="AX2132" s="578"/>
      <c r="AY2132" s="578"/>
      <c r="AZ2132" s="578"/>
      <c r="BA2132" s="578"/>
      <c r="BB2132" s="578"/>
      <c r="BC2132" s="578"/>
      <c r="BD2132" s="578"/>
      <c r="BE2132" s="578"/>
      <c r="BF2132" s="578"/>
      <c r="BG2132" s="578"/>
      <c r="BH2132" s="578"/>
      <c r="BI2132" s="578"/>
      <c r="BJ2132" s="578"/>
      <c r="BK2132" s="578"/>
      <c r="BL2132" s="578"/>
      <c r="BM2132" s="578"/>
      <c r="BN2132" s="578"/>
      <c r="BO2132" s="578"/>
      <c r="BP2132" s="578"/>
      <c r="BQ2132" s="547">
        <v>1</v>
      </c>
      <c r="BR2132" s="578"/>
    </row>
    <row r="2133" spans="1:70" s="575" customFormat="1" hidden="1">
      <c r="B2133" s="576"/>
      <c r="C2133" s="577"/>
      <c r="D2133" s="578"/>
      <c r="E2133" s="579"/>
      <c r="F2133" s="578"/>
      <c r="G2133" s="580"/>
      <c r="H2133" s="581"/>
      <c r="I2133" s="582"/>
      <c r="J2133" s="580"/>
      <c r="K2133" s="578"/>
      <c r="L2133" s="578"/>
      <c r="M2133" s="578"/>
      <c r="N2133" s="578"/>
      <c r="O2133" s="578"/>
      <c r="P2133" s="578"/>
      <c r="Q2133" s="578"/>
      <c r="R2133" s="578"/>
      <c r="S2133" s="578"/>
      <c r="T2133" s="578"/>
      <c r="U2133" s="578"/>
      <c r="V2133" s="578"/>
      <c r="W2133" s="578"/>
      <c r="X2133" s="578"/>
      <c r="Y2133" s="578"/>
      <c r="Z2133" s="578"/>
      <c r="AA2133" s="578"/>
      <c r="AB2133" s="578"/>
      <c r="AC2133" s="578"/>
      <c r="AD2133" s="578"/>
      <c r="AE2133" s="578"/>
      <c r="AF2133" s="578"/>
      <c r="AG2133" s="578"/>
      <c r="AH2133" s="578"/>
      <c r="AI2133" s="578"/>
      <c r="AJ2133" s="578"/>
      <c r="AK2133" s="578"/>
      <c r="AL2133" s="578"/>
      <c r="AM2133" s="578"/>
      <c r="AN2133" s="578"/>
      <c r="AO2133" s="578"/>
      <c r="AP2133" s="578"/>
      <c r="AQ2133" s="578"/>
      <c r="AR2133" s="578"/>
      <c r="AS2133" s="578"/>
      <c r="AT2133" s="578"/>
      <c r="AU2133" s="567"/>
      <c r="AV2133" s="578"/>
      <c r="AW2133" s="578"/>
      <c r="AX2133" s="578"/>
      <c r="AY2133" s="578"/>
      <c r="AZ2133" s="578"/>
      <c r="BA2133" s="578"/>
      <c r="BB2133" s="578"/>
      <c r="BC2133" s="578"/>
      <c r="BD2133" s="578"/>
      <c r="BE2133" s="578"/>
      <c r="BF2133" s="578"/>
      <c r="BG2133" s="578"/>
      <c r="BH2133" s="578"/>
      <c r="BI2133" s="578"/>
      <c r="BJ2133" s="578"/>
      <c r="BK2133" s="578"/>
      <c r="BL2133" s="578"/>
      <c r="BM2133" s="578"/>
      <c r="BN2133" s="578"/>
      <c r="BO2133" s="578"/>
      <c r="BP2133" s="578"/>
      <c r="BQ2133" s="547">
        <v>1</v>
      </c>
      <c r="BR2133" s="578"/>
    </row>
    <row r="2134" spans="1:70" s="575" customFormat="1" hidden="1">
      <c r="B2134" s="576"/>
      <c r="C2134" s="577"/>
      <c r="D2134" s="578"/>
      <c r="E2134" s="579"/>
      <c r="F2134" s="578"/>
      <c r="G2134" s="580"/>
      <c r="H2134" s="581"/>
      <c r="I2134" s="582"/>
      <c r="J2134" s="580"/>
      <c r="K2134" s="578"/>
      <c r="L2134" s="578"/>
      <c r="M2134" s="578"/>
      <c r="N2134" s="578"/>
      <c r="O2134" s="578"/>
      <c r="P2134" s="578"/>
      <c r="Q2134" s="578"/>
      <c r="R2134" s="578"/>
      <c r="S2134" s="578"/>
      <c r="T2134" s="578"/>
      <c r="U2134" s="578"/>
      <c r="V2134" s="578"/>
      <c r="W2134" s="578"/>
      <c r="X2134" s="578"/>
      <c r="Y2134" s="578"/>
      <c r="Z2134" s="578"/>
      <c r="AA2134" s="578"/>
      <c r="AB2134" s="578"/>
      <c r="AC2134" s="578"/>
      <c r="AD2134" s="578"/>
      <c r="AE2134" s="578"/>
      <c r="AF2134" s="578"/>
      <c r="AG2134" s="578"/>
      <c r="AH2134" s="578"/>
      <c r="AI2134" s="578"/>
      <c r="AJ2134" s="578"/>
      <c r="AK2134" s="578"/>
      <c r="AL2134" s="578"/>
      <c r="AM2134" s="578"/>
      <c r="AN2134" s="578"/>
      <c r="AO2134" s="578"/>
      <c r="AP2134" s="578"/>
      <c r="AQ2134" s="578"/>
      <c r="AR2134" s="578"/>
      <c r="AS2134" s="578"/>
      <c r="AT2134" s="578"/>
      <c r="AU2134" s="567"/>
      <c r="AV2134" s="578"/>
      <c r="AW2134" s="578"/>
      <c r="AX2134" s="578"/>
      <c r="AY2134" s="578"/>
      <c r="AZ2134" s="578"/>
      <c r="BA2134" s="578"/>
      <c r="BB2134" s="578"/>
      <c r="BC2134" s="578"/>
      <c r="BD2134" s="578"/>
      <c r="BE2134" s="578"/>
      <c r="BF2134" s="578"/>
      <c r="BG2134" s="578"/>
      <c r="BH2134" s="578"/>
      <c r="BI2134" s="578"/>
      <c r="BJ2134" s="578"/>
      <c r="BK2134" s="578"/>
      <c r="BL2134" s="578"/>
      <c r="BM2134" s="578"/>
      <c r="BN2134" s="578"/>
      <c r="BO2134" s="578"/>
      <c r="BP2134" s="578"/>
      <c r="BQ2134" s="547">
        <v>1</v>
      </c>
      <c r="BR2134" s="578"/>
    </row>
    <row r="2135" spans="1:70" s="575" customFormat="1" hidden="1">
      <c r="B2135" s="576"/>
      <c r="C2135" s="1309"/>
      <c r="D2135" s="578"/>
      <c r="E2135" s="579"/>
      <c r="F2135" s="578"/>
      <c r="G2135" s="580"/>
      <c r="H2135" s="581"/>
      <c r="I2135" s="582"/>
      <c r="J2135" s="580"/>
      <c r="K2135" s="578"/>
      <c r="L2135" s="578"/>
      <c r="M2135" s="578"/>
      <c r="N2135" s="578"/>
      <c r="O2135" s="578"/>
      <c r="P2135" s="578"/>
      <c r="Q2135" s="578"/>
      <c r="R2135" s="578"/>
      <c r="S2135" s="578"/>
      <c r="T2135" s="578"/>
      <c r="U2135" s="578"/>
      <c r="V2135" s="578"/>
      <c r="W2135" s="578"/>
      <c r="X2135" s="578"/>
      <c r="Y2135" s="578"/>
      <c r="Z2135" s="578"/>
      <c r="AA2135" s="578"/>
      <c r="AB2135" s="578"/>
      <c r="AC2135" s="578"/>
      <c r="AD2135" s="578"/>
      <c r="AE2135" s="578"/>
      <c r="AF2135" s="578"/>
      <c r="AG2135" s="578"/>
      <c r="AH2135" s="578"/>
      <c r="AI2135" s="578"/>
      <c r="AJ2135" s="578"/>
      <c r="AK2135" s="578"/>
      <c r="AL2135" s="578"/>
      <c r="AM2135" s="578"/>
      <c r="AN2135" s="578"/>
      <c r="AO2135" s="578"/>
      <c r="AP2135" s="578"/>
      <c r="AQ2135" s="578"/>
      <c r="AR2135" s="578"/>
      <c r="AS2135" s="578"/>
      <c r="AT2135" s="578"/>
      <c r="AU2135" s="567"/>
      <c r="AV2135" s="578"/>
      <c r="AW2135" s="578"/>
      <c r="AX2135" s="578"/>
      <c r="AY2135" s="578"/>
      <c r="AZ2135" s="578"/>
      <c r="BA2135" s="578"/>
      <c r="BB2135" s="578"/>
      <c r="BC2135" s="578"/>
      <c r="BD2135" s="578"/>
      <c r="BE2135" s="578"/>
      <c r="BF2135" s="578"/>
      <c r="BG2135" s="578"/>
      <c r="BH2135" s="578"/>
      <c r="BI2135" s="578"/>
      <c r="BJ2135" s="578"/>
      <c r="BK2135" s="578"/>
      <c r="BL2135" s="578"/>
      <c r="BM2135" s="578"/>
      <c r="BN2135" s="578"/>
      <c r="BO2135" s="578"/>
      <c r="BP2135" s="578"/>
      <c r="BQ2135" s="547">
        <v>1</v>
      </c>
      <c r="BR2135" s="578"/>
    </row>
    <row r="2136" spans="1:70" s="1535" customFormat="1" hidden="1">
      <c r="B2136" s="680"/>
      <c r="C2136" s="1537"/>
      <c r="D2136" s="1538"/>
      <c r="E2136" s="1539"/>
      <c r="F2136" s="1641"/>
      <c r="G2136" s="1541"/>
      <c r="H2136" s="608"/>
      <c r="I2136" s="1542"/>
      <c r="J2136" s="610"/>
      <c r="K2136" s="611"/>
      <c r="L2136" s="611"/>
      <c r="M2136" s="611"/>
      <c r="N2136" s="611"/>
      <c r="O2136" s="1543"/>
      <c r="P2136" s="1543"/>
      <c r="Q2136" s="1543"/>
      <c r="R2136" s="1538"/>
      <c r="S2136" s="1543"/>
      <c r="T2136" s="611"/>
      <c r="U2136" s="1543"/>
      <c r="V2136" s="1543"/>
      <c r="W2136" s="1543"/>
      <c r="X2136" s="1543"/>
      <c r="Y2136" s="1543"/>
      <c r="Z2136" s="1543"/>
      <c r="AA2136" s="611"/>
      <c r="AB2136" s="1543"/>
      <c r="AC2136" s="1543"/>
      <c r="AD2136" s="1543"/>
      <c r="AE2136" s="1543"/>
      <c r="AF2136" s="1543"/>
      <c r="AG2136" s="1543"/>
      <c r="AH2136" s="1543"/>
      <c r="AI2136" s="611"/>
      <c r="AJ2136" s="1543"/>
      <c r="AK2136" s="1543"/>
      <c r="AL2136" s="1543"/>
      <c r="AM2136" s="1543"/>
      <c r="AN2136" s="1543"/>
      <c r="AO2136" s="1543"/>
      <c r="AP2136" s="1543"/>
      <c r="AQ2136" s="1543"/>
      <c r="AR2136" s="1543"/>
      <c r="AS2136" s="1543"/>
      <c r="AT2136" s="1543"/>
      <c r="AU2136" s="1544"/>
      <c r="AV2136" s="1543"/>
      <c r="AW2136" s="1543"/>
      <c r="AX2136" s="1543"/>
      <c r="AY2136" s="1543"/>
      <c r="AZ2136" s="1543"/>
      <c r="BA2136" s="1543"/>
      <c r="BB2136" s="1543"/>
      <c r="BC2136" s="1543"/>
      <c r="BD2136" s="1543"/>
      <c r="BE2136" s="1543"/>
      <c r="BF2136" s="1543"/>
      <c r="BG2136" s="1543"/>
      <c r="BH2136" s="1543"/>
      <c r="BI2136" s="1543"/>
      <c r="BJ2136" s="1543"/>
      <c r="BK2136" s="1543"/>
      <c r="BL2136" s="1543"/>
      <c r="BM2136" s="611"/>
      <c r="BN2136" s="1543"/>
      <c r="BO2136" s="1543"/>
      <c r="BP2136" s="1543"/>
      <c r="BQ2136" s="547">
        <v>1</v>
      </c>
    </row>
    <row r="2137" spans="1:70" s="1535" customFormat="1" hidden="1">
      <c r="B2137" s="680">
        <v>19</v>
      </c>
      <c r="C2137" s="1537"/>
      <c r="D2137" s="1538"/>
      <c r="E2137" s="1539"/>
      <c r="F2137" s="1641"/>
      <c r="G2137" s="1541"/>
      <c r="H2137" s="608"/>
      <c r="I2137" s="1542"/>
      <c r="J2137" s="610"/>
      <c r="K2137" s="611"/>
      <c r="L2137" s="611"/>
      <c r="M2137" s="611"/>
      <c r="N2137" s="611"/>
      <c r="O2137" s="1543"/>
      <c r="P2137" s="1543"/>
      <c r="Q2137" s="1543"/>
      <c r="R2137" s="1538"/>
      <c r="S2137" s="1543"/>
      <c r="T2137" s="611"/>
      <c r="U2137" s="1543"/>
      <c r="V2137" s="1543"/>
      <c r="W2137" s="1543"/>
      <c r="X2137" s="1543"/>
      <c r="Y2137" s="1543"/>
      <c r="Z2137" s="1543"/>
      <c r="AA2137" s="611"/>
      <c r="AB2137" s="1543"/>
      <c r="AC2137" s="1543"/>
      <c r="AD2137" s="1543"/>
      <c r="AE2137" s="1543"/>
      <c r="AF2137" s="1543"/>
      <c r="AG2137" s="1543"/>
      <c r="AH2137" s="1543"/>
      <c r="AI2137" s="611"/>
      <c r="AJ2137" s="1543"/>
      <c r="AK2137" s="1543"/>
      <c r="AL2137" s="1543"/>
      <c r="AM2137" s="1543"/>
      <c r="AN2137" s="1543"/>
      <c r="AO2137" s="1543"/>
      <c r="AP2137" s="1543"/>
      <c r="AQ2137" s="1543"/>
      <c r="AR2137" s="1543"/>
      <c r="AS2137" s="1543"/>
      <c r="AT2137" s="1543"/>
      <c r="AU2137" s="1544"/>
      <c r="AV2137" s="1543"/>
      <c r="AW2137" s="1543"/>
      <c r="AX2137" s="1543"/>
      <c r="AY2137" s="1543"/>
      <c r="AZ2137" s="1543"/>
      <c r="BA2137" s="1543"/>
      <c r="BB2137" s="1543"/>
      <c r="BC2137" s="1543"/>
      <c r="BD2137" s="1543"/>
      <c r="BE2137" s="1543"/>
      <c r="BF2137" s="1543"/>
      <c r="BG2137" s="1543"/>
      <c r="BH2137" s="1543"/>
      <c r="BI2137" s="1543"/>
      <c r="BJ2137" s="1543"/>
      <c r="BK2137" s="1543"/>
      <c r="BL2137" s="1543"/>
      <c r="BM2137" s="611"/>
      <c r="BN2137" s="1543"/>
      <c r="BO2137" s="1543"/>
      <c r="BP2137" s="1543"/>
      <c r="BQ2137" s="547">
        <v>1</v>
      </c>
    </row>
    <row r="2138" spans="1:70" s="679" customFormat="1" hidden="1">
      <c r="B2138" s="680"/>
      <c r="C2138" s="1309"/>
      <c r="D2138" s="611"/>
      <c r="E2138" s="667"/>
      <c r="F2138" s="611"/>
      <c r="G2138" s="610"/>
      <c r="H2138" s="608"/>
      <c r="I2138" s="609"/>
      <c r="J2138" s="610"/>
      <c r="K2138" s="611"/>
      <c r="L2138" s="611"/>
      <c r="M2138" s="611"/>
      <c r="N2138" s="611"/>
      <c r="O2138" s="611"/>
      <c r="P2138" s="611"/>
      <c r="Q2138" s="611"/>
      <c r="R2138" s="1642"/>
      <c r="S2138" s="1643"/>
      <c r="T2138" s="611"/>
      <c r="U2138" s="611"/>
      <c r="V2138" s="611"/>
      <c r="W2138" s="611"/>
      <c r="X2138" s="611"/>
      <c r="Y2138" s="611"/>
      <c r="Z2138" s="611"/>
      <c r="AA2138" s="611"/>
      <c r="AB2138" s="611"/>
      <c r="AC2138" s="611"/>
      <c r="AD2138" s="611"/>
      <c r="AE2138" s="611"/>
      <c r="AF2138" s="611"/>
      <c r="AG2138" s="611"/>
      <c r="AH2138" s="611"/>
      <c r="AI2138" s="611"/>
      <c r="AJ2138" s="611"/>
      <c r="AK2138" s="611"/>
      <c r="AL2138" s="611"/>
      <c r="AM2138" s="611"/>
      <c r="AN2138" s="611"/>
      <c r="AO2138" s="611"/>
      <c r="AP2138" s="611"/>
      <c r="AQ2138" s="611"/>
      <c r="AR2138" s="611"/>
      <c r="AS2138" s="611"/>
      <c r="AT2138" s="611"/>
      <c r="AU2138" s="685"/>
      <c r="AV2138" s="611"/>
      <c r="AW2138" s="611"/>
      <c r="AX2138" s="611"/>
      <c r="AY2138" s="611"/>
      <c r="AZ2138" s="611"/>
      <c r="BA2138" s="611"/>
      <c r="BB2138" s="611"/>
      <c r="BC2138" s="611"/>
      <c r="BD2138" s="611"/>
      <c r="BE2138" s="611"/>
      <c r="BF2138" s="611"/>
      <c r="BG2138" s="611"/>
      <c r="BH2138" s="611"/>
      <c r="BI2138" s="611"/>
      <c r="BJ2138" s="611"/>
      <c r="BK2138" s="611"/>
      <c r="BL2138" s="611"/>
      <c r="BM2138" s="611"/>
      <c r="BN2138" s="611"/>
      <c r="BO2138" s="611"/>
      <c r="BP2138" s="611"/>
      <c r="BQ2138" s="547">
        <v>1</v>
      </c>
      <c r="BR2138" s="611"/>
    </row>
    <row r="2139" spans="1:70" s="679" customFormat="1" hidden="1">
      <c r="B2139" s="680"/>
      <c r="C2139" s="1309"/>
      <c r="D2139" s="611"/>
      <c r="E2139" s="667"/>
      <c r="F2139" s="611"/>
      <c r="G2139" s="610"/>
      <c r="H2139" s="608"/>
      <c r="I2139" s="609"/>
      <c r="J2139" s="610"/>
      <c r="K2139" s="611"/>
      <c r="L2139" s="611"/>
      <c r="M2139" s="611"/>
      <c r="N2139" s="611"/>
      <c r="O2139" s="611"/>
      <c r="P2139" s="611"/>
      <c r="Q2139" s="611"/>
      <c r="R2139" s="611"/>
      <c r="S2139" s="611"/>
      <c r="T2139" s="611"/>
      <c r="U2139" s="611"/>
      <c r="V2139" s="611"/>
      <c r="W2139" s="611"/>
      <c r="X2139" s="611"/>
      <c r="Y2139" s="611"/>
      <c r="Z2139" s="611"/>
      <c r="AA2139" s="611"/>
      <c r="AB2139" s="611"/>
      <c r="AC2139" s="611"/>
      <c r="AD2139" s="611"/>
      <c r="AE2139" s="611"/>
      <c r="AF2139" s="611"/>
      <c r="AG2139" s="611"/>
      <c r="AH2139" s="611"/>
      <c r="AI2139" s="611"/>
      <c r="AJ2139" s="611"/>
      <c r="AK2139" s="611"/>
      <c r="AL2139" s="611"/>
      <c r="AM2139" s="611"/>
      <c r="AN2139" s="611"/>
      <c r="AO2139" s="611"/>
      <c r="AP2139" s="611"/>
      <c r="AQ2139" s="611"/>
      <c r="AR2139" s="611"/>
      <c r="AS2139" s="611"/>
      <c r="AT2139" s="611"/>
      <c r="AU2139" s="685"/>
      <c r="AV2139" s="611"/>
      <c r="AW2139" s="611"/>
      <c r="AX2139" s="611"/>
      <c r="AY2139" s="611"/>
      <c r="AZ2139" s="611"/>
      <c r="BA2139" s="611"/>
      <c r="BB2139" s="611"/>
      <c r="BC2139" s="611"/>
      <c r="BD2139" s="611"/>
      <c r="BE2139" s="611"/>
      <c r="BF2139" s="611"/>
      <c r="BG2139" s="611"/>
      <c r="BH2139" s="611"/>
      <c r="BI2139" s="611"/>
      <c r="BJ2139" s="611"/>
      <c r="BK2139" s="611"/>
      <c r="BL2139" s="611"/>
      <c r="BM2139" s="611"/>
      <c r="BN2139" s="611"/>
      <c r="BO2139" s="611"/>
      <c r="BP2139" s="611"/>
      <c r="BQ2139" s="547">
        <v>1</v>
      </c>
      <c r="BR2139" s="611"/>
    </row>
    <row r="2140" spans="1:70" s="575" customFormat="1" hidden="1">
      <c r="A2140" s="679"/>
      <c r="B2140" s="576"/>
      <c r="C2140" s="1309"/>
      <c r="D2140" s="578"/>
      <c r="E2140" s="579"/>
      <c r="F2140" s="578"/>
      <c r="G2140" s="580"/>
      <c r="H2140" s="581"/>
      <c r="I2140" s="582"/>
      <c r="J2140" s="580"/>
      <c r="K2140" s="578"/>
      <c r="L2140" s="578"/>
      <c r="M2140" s="578"/>
      <c r="N2140" s="578"/>
      <c r="O2140" s="578"/>
      <c r="P2140" s="578"/>
      <c r="Q2140" s="578"/>
      <c r="R2140" s="578"/>
      <c r="S2140" s="578"/>
      <c r="T2140" s="578"/>
      <c r="U2140" s="578"/>
      <c r="V2140" s="578"/>
      <c r="W2140" s="578"/>
      <c r="X2140" s="578"/>
      <c r="Y2140" s="578"/>
      <c r="Z2140" s="578"/>
      <c r="AA2140" s="578"/>
      <c r="AB2140" s="578"/>
      <c r="AC2140" s="578"/>
      <c r="AD2140" s="578"/>
      <c r="AE2140" s="578"/>
      <c r="AF2140" s="578"/>
      <c r="AG2140" s="578"/>
      <c r="AH2140" s="578"/>
      <c r="AI2140" s="578"/>
      <c r="AJ2140" s="578"/>
      <c r="AK2140" s="578"/>
      <c r="AL2140" s="578"/>
      <c r="AM2140" s="578"/>
      <c r="AN2140" s="578"/>
      <c r="AO2140" s="578"/>
      <c r="AP2140" s="578"/>
      <c r="AQ2140" s="578"/>
      <c r="AR2140" s="578"/>
      <c r="AS2140" s="578"/>
      <c r="AT2140" s="578"/>
      <c r="AU2140" s="567"/>
      <c r="AV2140" s="578"/>
      <c r="AW2140" s="578"/>
      <c r="AX2140" s="578"/>
      <c r="AY2140" s="578"/>
      <c r="AZ2140" s="578"/>
      <c r="BA2140" s="578"/>
      <c r="BB2140" s="578"/>
      <c r="BC2140" s="578"/>
      <c r="BD2140" s="578"/>
      <c r="BE2140" s="578"/>
      <c r="BF2140" s="578"/>
      <c r="BG2140" s="578"/>
      <c r="BH2140" s="578"/>
      <c r="BI2140" s="578"/>
      <c r="BJ2140" s="578"/>
      <c r="BK2140" s="578"/>
      <c r="BL2140" s="578"/>
      <c r="BM2140" s="578"/>
      <c r="BN2140" s="578"/>
      <c r="BO2140" s="578"/>
      <c r="BP2140" s="578"/>
      <c r="BQ2140" s="547">
        <v>1</v>
      </c>
      <c r="BR2140" s="578"/>
    </row>
    <row r="2141" spans="1:70" s="575" customFormat="1" hidden="1">
      <c r="B2141" s="576"/>
      <c r="C2141" s="577"/>
      <c r="D2141" s="578"/>
      <c r="E2141" s="579"/>
      <c r="F2141" s="578"/>
      <c r="G2141" s="580"/>
      <c r="H2141" s="581"/>
      <c r="I2141" s="582"/>
      <c r="J2141" s="580">
        <f>K2141+AA2141+BM2141</f>
        <v>0</v>
      </c>
      <c r="K2141" s="578">
        <f>L2141+T2141+X2141+Y2141+Z2141</f>
        <v>0</v>
      </c>
      <c r="L2141" s="578">
        <f>M2141+S2141</f>
        <v>0</v>
      </c>
      <c r="M2141" s="578">
        <f>N2141+R2141</f>
        <v>0</v>
      </c>
      <c r="N2141" s="578">
        <f>O2141+P2141+Q2141</f>
        <v>0</v>
      </c>
      <c r="O2141" s="578"/>
      <c r="P2141" s="578"/>
      <c r="Q2141" s="578"/>
      <c r="R2141" s="578"/>
      <c r="S2141" s="578"/>
      <c r="T2141" s="578">
        <f>U2141+V2141+W2141</f>
        <v>0</v>
      </c>
      <c r="U2141" s="578"/>
      <c r="V2141" s="578"/>
      <c r="W2141" s="578"/>
      <c r="X2141" s="578"/>
      <c r="Y2141" s="578"/>
      <c r="Z2141" s="578"/>
      <c r="AA2141" s="578">
        <f xml:space="preserve"> SUM(AB2141:AI2141)+SUM(AV2141:BL2141)</f>
        <v>0</v>
      </c>
      <c r="AB2141" s="578"/>
      <c r="AC2141" s="578"/>
      <c r="AD2141" s="578"/>
      <c r="AE2141" s="578"/>
      <c r="AF2141" s="578"/>
      <c r="AG2141" s="578"/>
      <c r="AH2141" s="578"/>
      <c r="AI2141" s="578">
        <f>SUM(AJ2141:AT2141)</f>
        <v>0</v>
      </c>
      <c r="AJ2141" s="578"/>
      <c r="AK2141" s="578"/>
      <c r="AL2141" s="578"/>
      <c r="AM2141" s="578"/>
      <c r="AN2141" s="578"/>
      <c r="AO2141" s="578"/>
      <c r="AP2141" s="578"/>
      <c r="AQ2141" s="578"/>
      <c r="AR2141" s="578"/>
      <c r="AS2141" s="578"/>
      <c r="AT2141" s="578"/>
      <c r="AU2141" s="567"/>
      <c r="AV2141" s="578"/>
      <c r="AW2141" s="578"/>
      <c r="AX2141" s="578"/>
      <c r="AY2141" s="578"/>
      <c r="AZ2141" s="578"/>
      <c r="BA2141" s="578"/>
      <c r="BB2141" s="578"/>
      <c r="BC2141" s="578"/>
      <c r="BD2141" s="578"/>
      <c r="BE2141" s="578"/>
      <c r="BF2141" s="578"/>
      <c r="BG2141" s="578"/>
      <c r="BH2141" s="578"/>
      <c r="BI2141" s="578"/>
      <c r="BJ2141" s="578"/>
      <c r="BK2141" s="578"/>
      <c r="BL2141" s="578"/>
      <c r="BM2141" s="578">
        <f>SUM(BN2141:BP2141)</f>
        <v>0</v>
      </c>
      <c r="BN2141" s="578"/>
      <c r="BO2141" s="578"/>
      <c r="BP2141" s="578"/>
      <c r="BQ2141" s="547">
        <v>1</v>
      </c>
      <c r="BR2141" s="578"/>
    </row>
    <row r="2142" spans="1:70" s="575" customFormat="1" hidden="1">
      <c r="B2142" s="576"/>
      <c r="C2142" s="577"/>
      <c r="D2142" s="578"/>
      <c r="E2142" s="579"/>
      <c r="F2142" s="578"/>
      <c r="G2142" s="580"/>
      <c r="H2142" s="581"/>
      <c r="I2142" s="582"/>
      <c r="J2142" s="580">
        <f>K2142+AA2142+BM2142</f>
        <v>0</v>
      </c>
      <c r="K2142" s="578">
        <f>L2142+T2142+X2142+Y2142+Z2142</f>
        <v>0</v>
      </c>
      <c r="L2142" s="578">
        <f>M2142+S2142</f>
        <v>0</v>
      </c>
      <c r="M2142" s="578">
        <f>N2142+R2142</f>
        <v>0</v>
      </c>
      <c r="N2142" s="578">
        <f>O2142+P2142+Q2142</f>
        <v>0</v>
      </c>
      <c r="O2142" s="578"/>
      <c r="P2142" s="578"/>
      <c r="Q2142" s="578"/>
      <c r="R2142" s="578"/>
      <c r="S2142" s="578"/>
      <c r="T2142" s="578">
        <f>U2142+V2142+W2142</f>
        <v>0</v>
      </c>
      <c r="U2142" s="578"/>
      <c r="V2142" s="578"/>
      <c r="W2142" s="578"/>
      <c r="X2142" s="578"/>
      <c r="Y2142" s="578"/>
      <c r="Z2142" s="578"/>
      <c r="AA2142" s="578">
        <f xml:space="preserve"> SUM(AB2142:AI2142)+SUM(AV2142:BL2142)</f>
        <v>0</v>
      </c>
      <c r="AB2142" s="578"/>
      <c r="AC2142" s="578"/>
      <c r="AD2142" s="578"/>
      <c r="AE2142" s="578"/>
      <c r="AF2142" s="578"/>
      <c r="AG2142" s="578"/>
      <c r="AH2142" s="578"/>
      <c r="AI2142" s="578">
        <f>SUM(AJ2142:AT2142)</f>
        <v>0</v>
      </c>
      <c r="AJ2142" s="578"/>
      <c r="AK2142" s="578"/>
      <c r="AL2142" s="578"/>
      <c r="AM2142" s="578"/>
      <c r="AN2142" s="578"/>
      <c r="AO2142" s="578"/>
      <c r="AP2142" s="578"/>
      <c r="AQ2142" s="578"/>
      <c r="AR2142" s="578"/>
      <c r="AS2142" s="578"/>
      <c r="AT2142" s="578"/>
      <c r="AU2142" s="567"/>
      <c r="AV2142" s="578"/>
      <c r="AW2142" s="578"/>
      <c r="AX2142" s="578"/>
      <c r="AY2142" s="578"/>
      <c r="AZ2142" s="578"/>
      <c r="BA2142" s="578"/>
      <c r="BB2142" s="578"/>
      <c r="BC2142" s="578"/>
      <c r="BD2142" s="578"/>
      <c r="BE2142" s="578"/>
      <c r="BF2142" s="578"/>
      <c r="BG2142" s="578"/>
      <c r="BH2142" s="578"/>
      <c r="BI2142" s="578"/>
      <c r="BJ2142" s="578"/>
      <c r="BK2142" s="578"/>
      <c r="BL2142" s="578"/>
      <c r="BM2142" s="578">
        <f>SUM(BN2142:BP2142)</f>
        <v>0</v>
      </c>
      <c r="BN2142" s="578"/>
      <c r="BO2142" s="578"/>
      <c r="BP2142" s="578"/>
      <c r="BQ2142" s="547">
        <v>1</v>
      </c>
      <c r="BR2142" s="578"/>
    </row>
    <row r="2143" spans="1:70" s="575" customFormat="1" hidden="1">
      <c r="B2143" s="576"/>
      <c r="C2143" s="577"/>
      <c r="D2143" s="578"/>
      <c r="E2143" s="579"/>
      <c r="F2143" s="578"/>
      <c r="G2143" s="580"/>
      <c r="H2143" s="581"/>
      <c r="I2143" s="582"/>
      <c r="J2143" s="580">
        <f>K2143+AA2143+BM2143</f>
        <v>0</v>
      </c>
      <c r="K2143" s="578">
        <f>L2143+T2143+X2143+Y2143+Z2143</f>
        <v>0</v>
      </c>
      <c r="L2143" s="578">
        <f>M2143+S2143</f>
        <v>0</v>
      </c>
      <c r="M2143" s="578">
        <f>N2143+R2143</f>
        <v>0</v>
      </c>
      <c r="N2143" s="578">
        <f>O2143+P2143+Q2143</f>
        <v>0</v>
      </c>
      <c r="O2143" s="578"/>
      <c r="P2143" s="578"/>
      <c r="Q2143" s="578"/>
      <c r="R2143" s="578"/>
      <c r="S2143" s="578"/>
      <c r="T2143" s="578">
        <f>U2143+V2143+W2143</f>
        <v>0</v>
      </c>
      <c r="U2143" s="578"/>
      <c r="V2143" s="578"/>
      <c r="W2143" s="578"/>
      <c r="X2143" s="578"/>
      <c r="Y2143" s="578"/>
      <c r="Z2143" s="578"/>
      <c r="AA2143" s="578">
        <f xml:space="preserve"> SUM(AB2143:AI2143)+SUM(AV2143:BL2143)</f>
        <v>0</v>
      </c>
      <c r="AB2143" s="578"/>
      <c r="AC2143" s="578"/>
      <c r="AD2143" s="578"/>
      <c r="AE2143" s="578"/>
      <c r="AF2143" s="578"/>
      <c r="AG2143" s="578"/>
      <c r="AH2143" s="578"/>
      <c r="AI2143" s="578">
        <f>SUM(AJ2143:AT2143)</f>
        <v>0</v>
      </c>
      <c r="AJ2143" s="578"/>
      <c r="AK2143" s="578"/>
      <c r="AL2143" s="578"/>
      <c r="AM2143" s="578"/>
      <c r="AN2143" s="578"/>
      <c r="AO2143" s="578"/>
      <c r="AP2143" s="578"/>
      <c r="AQ2143" s="578"/>
      <c r="AR2143" s="578"/>
      <c r="AS2143" s="578"/>
      <c r="AT2143" s="578"/>
      <c r="AU2143" s="567"/>
      <c r="AV2143" s="578"/>
      <c r="AW2143" s="578"/>
      <c r="AX2143" s="578"/>
      <c r="AY2143" s="578"/>
      <c r="AZ2143" s="578"/>
      <c r="BA2143" s="578"/>
      <c r="BB2143" s="578"/>
      <c r="BC2143" s="578"/>
      <c r="BD2143" s="578"/>
      <c r="BE2143" s="578"/>
      <c r="BF2143" s="578"/>
      <c r="BG2143" s="578"/>
      <c r="BH2143" s="578"/>
      <c r="BI2143" s="578"/>
      <c r="BJ2143" s="578"/>
      <c r="BK2143" s="578"/>
      <c r="BL2143" s="578"/>
      <c r="BM2143" s="578">
        <f>SUM(BN2143:BP2143)</f>
        <v>0</v>
      </c>
      <c r="BN2143" s="578"/>
      <c r="BO2143" s="578"/>
      <c r="BP2143" s="578"/>
      <c r="BQ2143" s="547">
        <v>1</v>
      </c>
      <c r="BR2143" s="578"/>
    </row>
    <row r="2144" spans="1:70" s="575" customFormat="1" hidden="1">
      <c r="B2144" s="576"/>
      <c r="C2144" s="577"/>
      <c r="D2144" s="578"/>
      <c r="E2144" s="579"/>
      <c r="F2144" s="578"/>
      <c r="G2144" s="580"/>
      <c r="H2144" s="581"/>
      <c r="I2144" s="582"/>
      <c r="J2144" s="580">
        <f>K2144+AA2144+BM2144</f>
        <v>0</v>
      </c>
      <c r="K2144" s="578">
        <f>L2144+T2144+X2144+Y2144+Z2144</f>
        <v>0</v>
      </c>
      <c r="L2144" s="578">
        <f>M2144+S2144</f>
        <v>0</v>
      </c>
      <c r="M2144" s="578">
        <f>N2144+R2144</f>
        <v>0</v>
      </c>
      <c r="N2144" s="578">
        <f>O2144+P2144+Q2144</f>
        <v>0</v>
      </c>
      <c r="O2144" s="578"/>
      <c r="P2144" s="578"/>
      <c r="Q2144" s="578"/>
      <c r="R2144" s="578"/>
      <c r="S2144" s="578"/>
      <c r="T2144" s="578">
        <f>U2144+V2144+W2144</f>
        <v>0</v>
      </c>
      <c r="U2144" s="578"/>
      <c r="V2144" s="578"/>
      <c r="W2144" s="578"/>
      <c r="X2144" s="578"/>
      <c r="Y2144" s="578"/>
      <c r="Z2144" s="578"/>
      <c r="AA2144" s="578">
        <f xml:space="preserve"> SUM(AB2144:AI2144)+SUM(AV2144:BL2144)</f>
        <v>0</v>
      </c>
      <c r="AB2144" s="578"/>
      <c r="AC2144" s="578"/>
      <c r="AD2144" s="578"/>
      <c r="AE2144" s="578"/>
      <c r="AF2144" s="578"/>
      <c r="AG2144" s="578"/>
      <c r="AH2144" s="578"/>
      <c r="AI2144" s="578"/>
      <c r="AJ2144" s="578"/>
      <c r="AK2144" s="578"/>
      <c r="AL2144" s="578"/>
      <c r="AM2144" s="578"/>
      <c r="AN2144" s="578"/>
      <c r="AO2144" s="578"/>
      <c r="AP2144" s="578"/>
      <c r="AQ2144" s="578"/>
      <c r="AR2144" s="578"/>
      <c r="AS2144" s="578"/>
      <c r="AT2144" s="578"/>
      <c r="AU2144" s="567"/>
      <c r="AV2144" s="578"/>
      <c r="AW2144" s="578"/>
      <c r="AX2144" s="578"/>
      <c r="AY2144" s="578"/>
      <c r="AZ2144" s="578"/>
      <c r="BA2144" s="578"/>
      <c r="BB2144" s="578"/>
      <c r="BC2144" s="578"/>
      <c r="BD2144" s="578"/>
      <c r="BE2144" s="578"/>
      <c r="BF2144" s="578"/>
      <c r="BG2144" s="578"/>
      <c r="BH2144" s="578"/>
      <c r="BI2144" s="578"/>
      <c r="BJ2144" s="578"/>
      <c r="BK2144" s="578"/>
      <c r="BL2144" s="578"/>
      <c r="BM2144" s="578">
        <f>SUM(BN2144:BP2144)</f>
        <v>0</v>
      </c>
      <c r="BN2144" s="578"/>
      <c r="BO2144" s="578"/>
      <c r="BP2144" s="578"/>
      <c r="BQ2144" s="547">
        <v>1</v>
      </c>
      <c r="BR2144" s="578"/>
    </row>
    <row r="2145" spans="1:77" s="575" customFormat="1" hidden="1">
      <c r="B2145" s="576"/>
      <c r="C2145" s="577"/>
      <c r="D2145" s="578"/>
      <c r="E2145" s="579"/>
      <c r="F2145" s="578"/>
      <c r="G2145" s="580"/>
      <c r="H2145" s="581"/>
      <c r="I2145" s="582"/>
      <c r="J2145" s="580">
        <f>K2145+AA2145+BM2145</f>
        <v>0</v>
      </c>
      <c r="K2145" s="578">
        <f>L2145+T2145+X2145+Y2145+Z2145</f>
        <v>0</v>
      </c>
      <c r="L2145" s="578">
        <f>M2145+S2145</f>
        <v>0</v>
      </c>
      <c r="M2145" s="578">
        <f>N2145+R2145</f>
        <v>0</v>
      </c>
      <c r="N2145" s="578">
        <f>O2145+P2145+Q2145</f>
        <v>0</v>
      </c>
      <c r="O2145" s="578"/>
      <c r="P2145" s="578"/>
      <c r="Q2145" s="578"/>
      <c r="R2145" s="578"/>
      <c r="S2145" s="578"/>
      <c r="T2145" s="578">
        <f>U2145+V2145+W2145</f>
        <v>0</v>
      </c>
      <c r="U2145" s="578"/>
      <c r="V2145" s="578"/>
      <c r="W2145" s="578"/>
      <c r="X2145" s="578"/>
      <c r="Y2145" s="578"/>
      <c r="Z2145" s="578"/>
      <c r="AA2145" s="578">
        <f xml:space="preserve"> SUM(AB2145:AI2145)+SUM(AV2145:BL2145)</f>
        <v>0</v>
      </c>
      <c r="AB2145" s="578"/>
      <c r="AC2145" s="578"/>
      <c r="AD2145" s="578"/>
      <c r="AE2145" s="578"/>
      <c r="AF2145" s="578"/>
      <c r="AG2145" s="578"/>
      <c r="AH2145" s="578"/>
      <c r="AI2145" s="578"/>
      <c r="AJ2145" s="578"/>
      <c r="AK2145" s="578"/>
      <c r="AL2145" s="578"/>
      <c r="AM2145" s="578"/>
      <c r="AN2145" s="578"/>
      <c r="AO2145" s="578"/>
      <c r="AP2145" s="578"/>
      <c r="AQ2145" s="578"/>
      <c r="AR2145" s="578"/>
      <c r="AS2145" s="578"/>
      <c r="AT2145" s="578"/>
      <c r="AU2145" s="567"/>
      <c r="AV2145" s="578"/>
      <c r="AW2145" s="578"/>
      <c r="AX2145" s="578"/>
      <c r="AY2145" s="578"/>
      <c r="AZ2145" s="578"/>
      <c r="BA2145" s="578"/>
      <c r="BB2145" s="578"/>
      <c r="BC2145" s="578"/>
      <c r="BD2145" s="578"/>
      <c r="BE2145" s="578"/>
      <c r="BF2145" s="578"/>
      <c r="BG2145" s="578"/>
      <c r="BH2145" s="578"/>
      <c r="BI2145" s="578"/>
      <c r="BJ2145" s="578"/>
      <c r="BK2145" s="578"/>
      <c r="BL2145" s="578"/>
      <c r="BM2145" s="578">
        <f>SUM(BN2145:BP2145)</f>
        <v>0</v>
      </c>
      <c r="BN2145" s="578"/>
      <c r="BO2145" s="578"/>
      <c r="BP2145" s="578"/>
      <c r="BQ2145" s="547">
        <v>1</v>
      </c>
      <c r="BR2145" s="578"/>
    </row>
    <row r="2146" spans="1:77" s="593" customFormat="1" ht="14.25" hidden="1">
      <c r="B2146" s="594" t="s">
        <v>686</v>
      </c>
      <c r="C2146" s="1546" t="s">
        <v>687</v>
      </c>
      <c r="D2146" s="596"/>
      <c r="E2146" s="597"/>
      <c r="F2146" s="596"/>
      <c r="G2146" s="598"/>
      <c r="H2146" s="599">
        <f t="shared" ref="H2146:BP2146" si="1108">H2147+H2151</f>
        <v>0</v>
      </c>
      <c r="I2146" s="1019">
        <f t="shared" si="1108"/>
        <v>0</v>
      </c>
      <c r="J2146" s="599">
        <f t="shared" si="1108"/>
        <v>0</v>
      </c>
      <c r="K2146" s="599">
        <f t="shared" si="1108"/>
        <v>0</v>
      </c>
      <c r="L2146" s="599">
        <f t="shared" si="1108"/>
        <v>0</v>
      </c>
      <c r="M2146" s="599">
        <f t="shared" si="1108"/>
        <v>0</v>
      </c>
      <c r="N2146" s="599">
        <f t="shared" si="1108"/>
        <v>0</v>
      </c>
      <c r="O2146" s="599">
        <f t="shared" si="1108"/>
        <v>0</v>
      </c>
      <c r="P2146" s="599">
        <f t="shared" si="1108"/>
        <v>0</v>
      </c>
      <c r="Q2146" s="599">
        <f t="shared" si="1108"/>
        <v>0</v>
      </c>
      <c r="R2146" s="596">
        <f t="shared" si="1108"/>
        <v>0</v>
      </c>
      <c r="S2146" s="599">
        <f t="shared" si="1108"/>
        <v>0</v>
      </c>
      <c r="T2146" s="599">
        <f t="shared" si="1108"/>
        <v>0</v>
      </c>
      <c r="U2146" s="599">
        <f t="shared" si="1108"/>
        <v>0</v>
      </c>
      <c r="V2146" s="599">
        <f t="shared" si="1108"/>
        <v>0</v>
      </c>
      <c r="W2146" s="599">
        <f t="shared" si="1108"/>
        <v>0</v>
      </c>
      <c r="X2146" s="599">
        <f t="shared" si="1108"/>
        <v>0</v>
      </c>
      <c r="Y2146" s="599">
        <f t="shared" si="1108"/>
        <v>0</v>
      </c>
      <c r="Z2146" s="599">
        <f t="shared" si="1108"/>
        <v>0</v>
      </c>
      <c r="AA2146" s="599">
        <f t="shared" si="1108"/>
        <v>0</v>
      </c>
      <c r="AB2146" s="599">
        <f t="shared" si="1108"/>
        <v>0</v>
      </c>
      <c r="AC2146" s="599">
        <f t="shared" si="1108"/>
        <v>0</v>
      </c>
      <c r="AD2146" s="599">
        <f t="shared" si="1108"/>
        <v>0</v>
      </c>
      <c r="AE2146" s="599">
        <f t="shared" si="1108"/>
        <v>0</v>
      </c>
      <c r="AF2146" s="599">
        <f t="shared" si="1108"/>
        <v>0</v>
      </c>
      <c r="AG2146" s="599">
        <f t="shared" si="1108"/>
        <v>0</v>
      </c>
      <c r="AH2146" s="599">
        <f t="shared" si="1108"/>
        <v>0</v>
      </c>
      <c r="AI2146" s="599">
        <f t="shared" si="1108"/>
        <v>0</v>
      </c>
      <c r="AJ2146" s="599">
        <f t="shared" si="1108"/>
        <v>0</v>
      </c>
      <c r="AK2146" s="599">
        <f t="shared" si="1108"/>
        <v>0</v>
      </c>
      <c r="AL2146" s="599">
        <f t="shared" si="1108"/>
        <v>0</v>
      </c>
      <c r="AM2146" s="599">
        <f t="shared" si="1108"/>
        <v>0</v>
      </c>
      <c r="AN2146" s="599">
        <f t="shared" si="1108"/>
        <v>0</v>
      </c>
      <c r="AO2146" s="599">
        <f t="shared" si="1108"/>
        <v>0</v>
      </c>
      <c r="AP2146" s="599">
        <f t="shared" si="1108"/>
        <v>0</v>
      </c>
      <c r="AQ2146" s="599">
        <f t="shared" si="1108"/>
        <v>0</v>
      </c>
      <c r="AR2146" s="599">
        <f t="shared" si="1108"/>
        <v>0</v>
      </c>
      <c r="AS2146" s="599">
        <f t="shared" si="1108"/>
        <v>0</v>
      </c>
      <c r="AT2146" s="599">
        <f t="shared" si="1108"/>
        <v>0</v>
      </c>
      <c r="AU2146" s="599">
        <f t="shared" si="1108"/>
        <v>0</v>
      </c>
      <c r="AV2146" s="599">
        <f t="shared" si="1108"/>
        <v>0</v>
      </c>
      <c r="AW2146" s="599">
        <f t="shared" si="1108"/>
        <v>0</v>
      </c>
      <c r="AX2146" s="599">
        <f t="shared" si="1108"/>
        <v>0</v>
      </c>
      <c r="AY2146" s="599">
        <f t="shared" si="1108"/>
        <v>0</v>
      </c>
      <c r="AZ2146" s="599">
        <f t="shared" si="1108"/>
        <v>0</v>
      </c>
      <c r="BA2146" s="599">
        <f t="shared" si="1108"/>
        <v>0</v>
      </c>
      <c r="BB2146" s="599">
        <f t="shared" si="1108"/>
        <v>0</v>
      </c>
      <c r="BC2146" s="599">
        <f t="shared" si="1108"/>
        <v>0</v>
      </c>
      <c r="BD2146" s="599">
        <f t="shared" si="1108"/>
        <v>0</v>
      </c>
      <c r="BE2146" s="599">
        <f t="shared" si="1108"/>
        <v>0</v>
      </c>
      <c r="BF2146" s="599">
        <f t="shared" si="1108"/>
        <v>0</v>
      </c>
      <c r="BG2146" s="599">
        <f t="shared" si="1108"/>
        <v>0</v>
      </c>
      <c r="BH2146" s="599">
        <f t="shared" si="1108"/>
        <v>0</v>
      </c>
      <c r="BI2146" s="599">
        <f t="shared" si="1108"/>
        <v>0</v>
      </c>
      <c r="BJ2146" s="599">
        <f t="shared" si="1108"/>
        <v>0</v>
      </c>
      <c r="BK2146" s="599">
        <f t="shared" si="1108"/>
        <v>0</v>
      </c>
      <c r="BL2146" s="599">
        <f t="shared" si="1108"/>
        <v>0</v>
      </c>
      <c r="BM2146" s="599">
        <f t="shared" si="1108"/>
        <v>0</v>
      </c>
      <c r="BN2146" s="599">
        <f t="shared" si="1108"/>
        <v>0</v>
      </c>
      <c r="BO2146" s="599">
        <f t="shared" si="1108"/>
        <v>0</v>
      </c>
      <c r="BP2146" s="599">
        <f t="shared" si="1108"/>
        <v>0</v>
      </c>
      <c r="BQ2146" s="601">
        <v>1</v>
      </c>
      <c r="BR2146" s="596"/>
    </row>
    <row r="2147" spans="1:77" s="559" customFormat="1" hidden="1">
      <c r="B2147" s="560"/>
      <c r="C2147" s="561" t="s">
        <v>2709</v>
      </c>
      <c r="D2147" s="562"/>
      <c r="E2147" s="563"/>
      <c r="F2147" s="562"/>
      <c r="G2147" s="564"/>
      <c r="H2147" s="565">
        <f>SUM(H2148:H2150)</f>
        <v>0</v>
      </c>
      <c r="I2147" s="566"/>
      <c r="J2147" s="564">
        <f t="shared" ref="J2147:BP2147" si="1109">SUM(J2148:J2150)</f>
        <v>0</v>
      </c>
      <c r="K2147" s="562">
        <f t="shared" si="1109"/>
        <v>0</v>
      </c>
      <c r="L2147" s="562">
        <f t="shared" si="1109"/>
        <v>0</v>
      </c>
      <c r="M2147" s="562">
        <f t="shared" si="1109"/>
        <v>0</v>
      </c>
      <c r="N2147" s="562">
        <f t="shared" si="1109"/>
        <v>0</v>
      </c>
      <c r="O2147" s="562">
        <f t="shared" si="1109"/>
        <v>0</v>
      </c>
      <c r="P2147" s="562">
        <f t="shared" si="1109"/>
        <v>0</v>
      </c>
      <c r="Q2147" s="562">
        <f t="shared" si="1109"/>
        <v>0</v>
      </c>
      <c r="R2147" s="562">
        <f t="shared" si="1109"/>
        <v>0</v>
      </c>
      <c r="S2147" s="562">
        <f t="shared" si="1109"/>
        <v>0</v>
      </c>
      <c r="T2147" s="562">
        <f t="shared" si="1109"/>
        <v>0</v>
      </c>
      <c r="U2147" s="562">
        <f t="shared" si="1109"/>
        <v>0</v>
      </c>
      <c r="V2147" s="562">
        <f t="shared" si="1109"/>
        <v>0</v>
      </c>
      <c r="W2147" s="562">
        <f t="shared" si="1109"/>
        <v>0</v>
      </c>
      <c r="X2147" s="562">
        <f t="shared" si="1109"/>
        <v>0</v>
      </c>
      <c r="Y2147" s="562">
        <f t="shared" si="1109"/>
        <v>0</v>
      </c>
      <c r="Z2147" s="562">
        <f t="shared" si="1109"/>
        <v>0</v>
      </c>
      <c r="AA2147" s="562">
        <f t="shared" si="1109"/>
        <v>0</v>
      </c>
      <c r="AB2147" s="562">
        <f t="shared" si="1109"/>
        <v>0</v>
      </c>
      <c r="AC2147" s="562">
        <f t="shared" si="1109"/>
        <v>0</v>
      </c>
      <c r="AD2147" s="562">
        <f t="shared" si="1109"/>
        <v>0</v>
      </c>
      <c r="AE2147" s="562">
        <f t="shared" si="1109"/>
        <v>0</v>
      </c>
      <c r="AF2147" s="562">
        <f t="shared" si="1109"/>
        <v>0</v>
      </c>
      <c r="AG2147" s="562">
        <f t="shared" si="1109"/>
        <v>0</v>
      </c>
      <c r="AH2147" s="562">
        <f t="shared" si="1109"/>
        <v>0</v>
      </c>
      <c r="AI2147" s="562">
        <f t="shared" si="1109"/>
        <v>0</v>
      </c>
      <c r="AJ2147" s="562">
        <f t="shared" si="1109"/>
        <v>0</v>
      </c>
      <c r="AK2147" s="562">
        <f t="shared" si="1109"/>
        <v>0</v>
      </c>
      <c r="AL2147" s="562">
        <f t="shared" si="1109"/>
        <v>0</v>
      </c>
      <c r="AM2147" s="562">
        <f t="shared" si="1109"/>
        <v>0</v>
      </c>
      <c r="AN2147" s="562">
        <f t="shared" si="1109"/>
        <v>0</v>
      </c>
      <c r="AO2147" s="562">
        <f t="shared" si="1109"/>
        <v>0</v>
      </c>
      <c r="AP2147" s="562">
        <f t="shared" si="1109"/>
        <v>0</v>
      </c>
      <c r="AQ2147" s="562">
        <f t="shared" si="1109"/>
        <v>0</v>
      </c>
      <c r="AR2147" s="562">
        <f t="shared" si="1109"/>
        <v>0</v>
      </c>
      <c r="AS2147" s="562">
        <f t="shared" si="1109"/>
        <v>0</v>
      </c>
      <c r="AT2147" s="562">
        <f t="shared" si="1109"/>
        <v>0</v>
      </c>
      <c r="AU2147" s="562">
        <f t="shared" si="1109"/>
        <v>0</v>
      </c>
      <c r="AV2147" s="562">
        <f t="shared" si="1109"/>
        <v>0</v>
      </c>
      <c r="AW2147" s="562">
        <f t="shared" si="1109"/>
        <v>0</v>
      </c>
      <c r="AX2147" s="562">
        <f t="shared" si="1109"/>
        <v>0</v>
      </c>
      <c r="AY2147" s="562">
        <f t="shared" si="1109"/>
        <v>0</v>
      </c>
      <c r="AZ2147" s="562">
        <f t="shared" si="1109"/>
        <v>0</v>
      </c>
      <c r="BA2147" s="562">
        <f t="shared" si="1109"/>
        <v>0</v>
      </c>
      <c r="BB2147" s="562">
        <f t="shared" si="1109"/>
        <v>0</v>
      </c>
      <c r="BC2147" s="562">
        <f t="shared" si="1109"/>
        <v>0</v>
      </c>
      <c r="BD2147" s="562">
        <f t="shared" si="1109"/>
        <v>0</v>
      </c>
      <c r="BE2147" s="562">
        <f t="shared" si="1109"/>
        <v>0</v>
      </c>
      <c r="BF2147" s="562">
        <f t="shared" si="1109"/>
        <v>0</v>
      </c>
      <c r="BG2147" s="562">
        <f t="shared" si="1109"/>
        <v>0</v>
      </c>
      <c r="BH2147" s="562">
        <f t="shared" si="1109"/>
        <v>0</v>
      </c>
      <c r="BI2147" s="562">
        <f t="shared" si="1109"/>
        <v>0</v>
      </c>
      <c r="BJ2147" s="562">
        <f t="shared" si="1109"/>
        <v>0</v>
      </c>
      <c r="BK2147" s="562">
        <f t="shared" si="1109"/>
        <v>0</v>
      </c>
      <c r="BL2147" s="562">
        <f t="shared" si="1109"/>
        <v>0</v>
      </c>
      <c r="BM2147" s="562">
        <f t="shared" si="1109"/>
        <v>0</v>
      </c>
      <c r="BN2147" s="562">
        <f t="shared" si="1109"/>
        <v>0</v>
      </c>
      <c r="BO2147" s="562">
        <f t="shared" si="1109"/>
        <v>0</v>
      </c>
      <c r="BP2147" s="562">
        <f t="shared" si="1109"/>
        <v>0</v>
      </c>
      <c r="BQ2147" s="568">
        <v>1</v>
      </c>
      <c r="BR2147" s="562"/>
    </row>
    <row r="2148" spans="1:77" s="575" customFormat="1" hidden="1">
      <c r="B2148" s="576"/>
      <c r="C2148" s="577"/>
      <c r="D2148" s="578"/>
      <c r="E2148" s="579"/>
      <c r="F2148" s="578"/>
      <c r="G2148" s="580"/>
      <c r="H2148" s="581">
        <f>J2148</f>
        <v>0</v>
      </c>
      <c r="I2148" s="582"/>
      <c r="J2148" s="580">
        <f>K2148+AA2148+BM2148</f>
        <v>0</v>
      </c>
      <c r="K2148" s="578">
        <f>L2148+T2148+X2148+Y2148+Z2148</f>
        <v>0</v>
      </c>
      <c r="L2148" s="578">
        <f>M2148+S2148</f>
        <v>0</v>
      </c>
      <c r="M2148" s="578">
        <f>N2148+R2148</f>
        <v>0</v>
      </c>
      <c r="N2148" s="578">
        <f>O2148+P2148+Q2148</f>
        <v>0</v>
      </c>
      <c r="O2148" s="578"/>
      <c r="P2148" s="578"/>
      <c r="Q2148" s="578"/>
      <c r="R2148" s="578"/>
      <c r="S2148" s="578"/>
      <c r="T2148" s="578">
        <f>U2148+V2148+W2148</f>
        <v>0</v>
      </c>
      <c r="U2148" s="578"/>
      <c r="V2148" s="578"/>
      <c r="W2148" s="578"/>
      <c r="X2148" s="578"/>
      <c r="Y2148" s="578"/>
      <c r="Z2148" s="578"/>
      <c r="AA2148" s="578">
        <f xml:space="preserve"> SUM(AB2148:AI2148)+SUM(AV2148:BL2148)</f>
        <v>0</v>
      </c>
      <c r="AB2148" s="578"/>
      <c r="AC2148" s="578"/>
      <c r="AD2148" s="578"/>
      <c r="AE2148" s="578"/>
      <c r="AF2148" s="578"/>
      <c r="AG2148" s="578"/>
      <c r="AH2148" s="578"/>
      <c r="AI2148" s="578">
        <f>SUM(AJ2148:AT2148)</f>
        <v>0</v>
      </c>
      <c r="AJ2148" s="578"/>
      <c r="AK2148" s="578"/>
      <c r="AL2148" s="578"/>
      <c r="AM2148" s="578"/>
      <c r="AN2148" s="578"/>
      <c r="AO2148" s="578"/>
      <c r="AP2148" s="578"/>
      <c r="AQ2148" s="578"/>
      <c r="AR2148" s="578"/>
      <c r="AS2148" s="578"/>
      <c r="AT2148" s="578"/>
      <c r="AU2148" s="567"/>
      <c r="AV2148" s="578"/>
      <c r="AW2148" s="578"/>
      <c r="AX2148" s="578"/>
      <c r="AY2148" s="578"/>
      <c r="AZ2148" s="578"/>
      <c r="BA2148" s="578"/>
      <c r="BB2148" s="578"/>
      <c r="BC2148" s="578"/>
      <c r="BD2148" s="578"/>
      <c r="BE2148" s="578"/>
      <c r="BF2148" s="578"/>
      <c r="BG2148" s="578"/>
      <c r="BH2148" s="578"/>
      <c r="BI2148" s="578"/>
      <c r="BJ2148" s="578"/>
      <c r="BK2148" s="578"/>
      <c r="BL2148" s="578"/>
      <c r="BM2148" s="578">
        <f>SUM(BN2148:BP2148)</f>
        <v>0</v>
      </c>
      <c r="BN2148" s="578"/>
      <c r="BO2148" s="578"/>
      <c r="BP2148" s="578"/>
      <c r="BQ2148" s="547">
        <v>1</v>
      </c>
      <c r="BR2148" s="578"/>
    </row>
    <row r="2149" spans="1:77" s="575" customFormat="1" hidden="1">
      <c r="B2149" s="576"/>
      <c r="C2149" s="577"/>
      <c r="D2149" s="578"/>
      <c r="E2149" s="579"/>
      <c r="F2149" s="578"/>
      <c r="G2149" s="580"/>
      <c r="H2149" s="581">
        <f>J2149</f>
        <v>0</v>
      </c>
      <c r="I2149" s="582"/>
      <c r="J2149" s="580">
        <f>K2149+AA2149+BM2149</f>
        <v>0</v>
      </c>
      <c r="K2149" s="578">
        <f>L2149+T2149+X2149+Y2149+Z2149</f>
        <v>0</v>
      </c>
      <c r="L2149" s="578">
        <f>M2149+S2149</f>
        <v>0</v>
      </c>
      <c r="M2149" s="578">
        <f>N2149+R2149</f>
        <v>0</v>
      </c>
      <c r="N2149" s="578">
        <f>O2149+P2149+Q2149</f>
        <v>0</v>
      </c>
      <c r="O2149" s="578"/>
      <c r="P2149" s="578"/>
      <c r="Q2149" s="578"/>
      <c r="R2149" s="578"/>
      <c r="S2149" s="578"/>
      <c r="T2149" s="578">
        <f>U2149+V2149+W2149</f>
        <v>0</v>
      </c>
      <c r="U2149" s="578"/>
      <c r="V2149" s="578"/>
      <c r="W2149" s="578"/>
      <c r="X2149" s="578"/>
      <c r="Y2149" s="578"/>
      <c r="Z2149" s="578"/>
      <c r="AA2149" s="578">
        <f xml:space="preserve"> SUM(AB2149:AI2149)+SUM(AV2149:BL2149)</f>
        <v>0</v>
      </c>
      <c r="AB2149" s="578"/>
      <c r="AC2149" s="578"/>
      <c r="AD2149" s="578"/>
      <c r="AE2149" s="578"/>
      <c r="AF2149" s="578"/>
      <c r="AG2149" s="578"/>
      <c r="AH2149" s="578"/>
      <c r="AI2149" s="578">
        <f>SUM(AJ2149:AT2149)</f>
        <v>0</v>
      </c>
      <c r="AJ2149" s="578"/>
      <c r="AK2149" s="578"/>
      <c r="AL2149" s="578"/>
      <c r="AM2149" s="578"/>
      <c r="AN2149" s="578"/>
      <c r="AO2149" s="578"/>
      <c r="AP2149" s="578"/>
      <c r="AQ2149" s="578"/>
      <c r="AR2149" s="578"/>
      <c r="AS2149" s="578"/>
      <c r="AT2149" s="578"/>
      <c r="AU2149" s="567"/>
      <c r="AV2149" s="578"/>
      <c r="AW2149" s="578"/>
      <c r="AX2149" s="578"/>
      <c r="AY2149" s="578"/>
      <c r="AZ2149" s="578"/>
      <c r="BA2149" s="578"/>
      <c r="BB2149" s="578"/>
      <c r="BC2149" s="578"/>
      <c r="BD2149" s="578"/>
      <c r="BE2149" s="578"/>
      <c r="BF2149" s="578"/>
      <c r="BG2149" s="578"/>
      <c r="BH2149" s="578"/>
      <c r="BI2149" s="578"/>
      <c r="BJ2149" s="578"/>
      <c r="BK2149" s="578"/>
      <c r="BL2149" s="578"/>
      <c r="BM2149" s="578">
        <f>SUM(BN2149:BP2149)</f>
        <v>0</v>
      </c>
      <c r="BN2149" s="578"/>
      <c r="BO2149" s="578"/>
      <c r="BP2149" s="578"/>
      <c r="BQ2149" s="547">
        <v>1</v>
      </c>
      <c r="BR2149" s="578"/>
    </row>
    <row r="2150" spans="1:77" s="575" customFormat="1" hidden="1">
      <c r="B2150" s="576"/>
      <c r="C2150" s="577"/>
      <c r="D2150" s="578"/>
      <c r="E2150" s="579"/>
      <c r="F2150" s="578"/>
      <c r="G2150" s="580"/>
      <c r="H2150" s="581">
        <f>J2150</f>
        <v>0</v>
      </c>
      <c r="I2150" s="582"/>
      <c r="J2150" s="580">
        <f>K2150+AA2150+BM2150</f>
        <v>0</v>
      </c>
      <c r="K2150" s="578">
        <f>L2150+T2150+X2150+Y2150+Z2150</f>
        <v>0</v>
      </c>
      <c r="L2150" s="578">
        <f>M2150+S2150</f>
        <v>0</v>
      </c>
      <c r="M2150" s="578">
        <f>N2150+R2150</f>
        <v>0</v>
      </c>
      <c r="N2150" s="578">
        <f>O2150+P2150+Q2150</f>
        <v>0</v>
      </c>
      <c r="O2150" s="578"/>
      <c r="P2150" s="578"/>
      <c r="Q2150" s="578"/>
      <c r="R2150" s="578"/>
      <c r="S2150" s="578"/>
      <c r="T2150" s="578">
        <f>U2150+V2150+W2150</f>
        <v>0</v>
      </c>
      <c r="U2150" s="578"/>
      <c r="V2150" s="578"/>
      <c r="W2150" s="578"/>
      <c r="X2150" s="578"/>
      <c r="Y2150" s="578"/>
      <c r="Z2150" s="578"/>
      <c r="AA2150" s="578">
        <f xml:space="preserve"> SUM(AB2150:AI2150)+SUM(AV2150:BL2150)</f>
        <v>0</v>
      </c>
      <c r="AB2150" s="578"/>
      <c r="AC2150" s="578"/>
      <c r="AD2150" s="578"/>
      <c r="AE2150" s="578"/>
      <c r="AF2150" s="578"/>
      <c r="AG2150" s="578"/>
      <c r="AH2150" s="578"/>
      <c r="AI2150" s="578">
        <f>SUM(AJ2150:AT2150)</f>
        <v>0</v>
      </c>
      <c r="AJ2150" s="578"/>
      <c r="AK2150" s="578"/>
      <c r="AL2150" s="578"/>
      <c r="AM2150" s="578"/>
      <c r="AN2150" s="578"/>
      <c r="AO2150" s="578"/>
      <c r="AP2150" s="578"/>
      <c r="AQ2150" s="578"/>
      <c r="AR2150" s="578"/>
      <c r="AS2150" s="578"/>
      <c r="AT2150" s="578"/>
      <c r="AU2150" s="567"/>
      <c r="AV2150" s="578"/>
      <c r="AW2150" s="578"/>
      <c r="AX2150" s="578"/>
      <c r="AY2150" s="578"/>
      <c r="AZ2150" s="578"/>
      <c r="BA2150" s="578"/>
      <c r="BB2150" s="578"/>
      <c r="BC2150" s="578"/>
      <c r="BD2150" s="578"/>
      <c r="BE2150" s="578"/>
      <c r="BF2150" s="578"/>
      <c r="BG2150" s="578"/>
      <c r="BH2150" s="578"/>
      <c r="BI2150" s="578"/>
      <c r="BJ2150" s="578"/>
      <c r="BK2150" s="578"/>
      <c r="BL2150" s="578"/>
      <c r="BM2150" s="578">
        <f>SUM(BN2150:BP2150)</f>
        <v>0</v>
      </c>
      <c r="BN2150" s="578"/>
      <c r="BO2150" s="578"/>
      <c r="BP2150" s="578"/>
      <c r="BQ2150" s="547">
        <v>1</v>
      </c>
      <c r="BR2150" s="578"/>
    </row>
    <row r="2151" spans="1:77" s="559" customFormat="1" hidden="1">
      <c r="B2151" s="560"/>
      <c r="C2151" s="561" t="s">
        <v>2710</v>
      </c>
      <c r="D2151" s="562"/>
      <c r="E2151" s="563"/>
      <c r="F2151" s="562"/>
      <c r="G2151" s="564"/>
      <c r="H2151" s="565">
        <f>SUM(H2152:H2154)</f>
        <v>0</v>
      </c>
      <c r="I2151" s="566"/>
      <c r="J2151" s="564">
        <f t="shared" ref="J2151:BP2151" si="1110">SUM(J2152:J2154)</f>
        <v>0</v>
      </c>
      <c r="K2151" s="562">
        <f t="shared" si="1110"/>
        <v>0</v>
      </c>
      <c r="L2151" s="562">
        <f t="shared" si="1110"/>
        <v>0</v>
      </c>
      <c r="M2151" s="562">
        <f t="shared" si="1110"/>
        <v>0</v>
      </c>
      <c r="N2151" s="562">
        <f t="shared" si="1110"/>
        <v>0</v>
      </c>
      <c r="O2151" s="562">
        <f t="shared" si="1110"/>
        <v>0</v>
      </c>
      <c r="P2151" s="562">
        <f t="shared" si="1110"/>
        <v>0</v>
      </c>
      <c r="Q2151" s="562">
        <f t="shared" si="1110"/>
        <v>0</v>
      </c>
      <c r="R2151" s="562">
        <f t="shared" si="1110"/>
        <v>0</v>
      </c>
      <c r="S2151" s="562">
        <f t="shared" si="1110"/>
        <v>0</v>
      </c>
      <c r="T2151" s="562">
        <f t="shared" si="1110"/>
        <v>0</v>
      </c>
      <c r="U2151" s="562">
        <f t="shared" si="1110"/>
        <v>0</v>
      </c>
      <c r="V2151" s="562">
        <f t="shared" si="1110"/>
        <v>0</v>
      </c>
      <c r="W2151" s="562">
        <f t="shared" si="1110"/>
        <v>0</v>
      </c>
      <c r="X2151" s="562">
        <f t="shared" si="1110"/>
        <v>0</v>
      </c>
      <c r="Y2151" s="562">
        <f t="shared" si="1110"/>
        <v>0</v>
      </c>
      <c r="Z2151" s="562">
        <f t="shared" si="1110"/>
        <v>0</v>
      </c>
      <c r="AA2151" s="562">
        <f t="shared" si="1110"/>
        <v>0</v>
      </c>
      <c r="AB2151" s="562">
        <f t="shared" si="1110"/>
        <v>0</v>
      </c>
      <c r="AC2151" s="562">
        <f t="shared" si="1110"/>
        <v>0</v>
      </c>
      <c r="AD2151" s="562">
        <f t="shared" si="1110"/>
        <v>0</v>
      </c>
      <c r="AE2151" s="562">
        <f t="shared" si="1110"/>
        <v>0</v>
      </c>
      <c r="AF2151" s="562">
        <f t="shared" si="1110"/>
        <v>0</v>
      </c>
      <c r="AG2151" s="562">
        <f t="shared" si="1110"/>
        <v>0</v>
      </c>
      <c r="AH2151" s="562">
        <f t="shared" si="1110"/>
        <v>0</v>
      </c>
      <c r="AI2151" s="562">
        <f t="shared" si="1110"/>
        <v>0</v>
      </c>
      <c r="AJ2151" s="562">
        <f t="shared" si="1110"/>
        <v>0</v>
      </c>
      <c r="AK2151" s="562">
        <f t="shared" si="1110"/>
        <v>0</v>
      </c>
      <c r="AL2151" s="562">
        <f t="shared" si="1110"/>
        <v>0</v>
      </c>
      <c r="AM2151" s="562">
        <f t="shared" si="1110"/>
        <v>0</v>
      </c>
      <c r="AN2151" s="562">
        <f t="shared" si="1110"/>
        <v>0</v>
      </c>
      <c r="AO2151" s="562">
        <f t="shared" si="1110"/>
        <v>0</v>
      </c>
      <c r="AP2151" s="562">
        <f t="shared" si="1110"/>
        <v>0</v>
      </c>
      <c r="AQ2151" s="562">
        <f t="shared" si="1110"/>
        <v>0</v>
      </c>
      <c r="AR2151" s="562">
        <f t="shared" si="1110"/>
        <v>0</v>
      </c>
      <c r="AS2151" s="562">
        <f t="shared" si="1110"/>
        <v>0</v>
      </c>
      <c r="AT2151" s="562">
        <f t="shared" si="1110"/>
        <v>0</v>
      </c>
      <c r="AU2151" s="562">
        <f t="shared" si="1110"/>
        <v>0</v>
      </c>
      <c r="AV2151" s="562">
        <f t="shared" si="1110"/>
        <v>0</v>
      </c>
      <c r="AW2151" s="562">
        <f t="shared" si="1110"/>
        <v>0</v>
      </c>
      <c r="AX2151" s="562">
        <f t="shared" si="1110"/>
        <v>0</v>
      </c>
      <c r="AY2151" s="562">
        <f t="shared" si="1110"/>
        <v>0</v>
      </c>
      <c r="AZ2151" s="562">
        <f t="shared" si="1110"/>
        <v>0</v>
      </c>
      <c r="BA2151" s="562">
        <f t="shared" si="1110"/>
        <v>0</v>
      </c>
      <c r="BB2151" s="562">
        <f t="shared" si="1110"/>
        <v>0</v>
      </c>
      <c r="BC2151" s="562">
        <f t="shared" si="1110"/>
        <v>0</v>
      </c>
      <c r="BD2151" s="562">
        <f t="shared" si="1110"/>
        <v>0</v>
      </c>
      <c r="BE2151" s="562">
        <f t="shared" si="1110"/>
        <v>0</v>
      </c>
      <c r="BF2151" s="562">
        <f t="shared" si="1110"/>
        <v>0</v>
      </c>
      <c r="BG2151" s="562">
        <f t="shared" si="1110"/>
        <v>0</v>
      </c>
      <c r="BH2151" s="562">
        <f t="shared" si="1110"/>
        <v>0</v>
      </c>
      <c r="BI2151" s="562">
        <f t="shared" si="1110"/>
        <v>0</v>
      </c>
      <c r="BJ2151" s="562">
        <f t="shared" si="1110"/>
        <v>0</v>
      </c>
      <c r="BK2151" s="562">
        <f t="shared" si="1110"/>
        <v>0</v>
      </c>
      <c r="BL2151" s="562">
        <f t="shared" si="1110"/>
        <v>0</v>
      </c>
      <c r="BM2151" s="562">
        <f t="shared" si="1110"/>
        <v>0</v>
      </c>
      <c r="BN2151" s="562">
        <f t="shared" si="1110"/>
        <v>0</v>
      </c>
      <c r="BO2151" s="562">
        <f t="shared" si="1110"/>
        <v>0</v>
      </c>
      <c r="BP2151" s="562">
        <f t="shared" si="1110"/>
        <v>0</v>
      </c>
      <c r="BQ2151" s="568">
        <v>1</v>
      </c>
      <c r="BR2151" s="562"/>
    </row>
    <row r="2152" spans="1:77" s="575" customFormat="1" hidden="1">
      <c r="B2152" s="576"/>
      <c r="C2152" s="577"/>
      <c r="D2152" s="578"/>
      <c r="E2152" s="579"/>
      <c r="F2152" s="578"/>
      <c r="G2152" s="580"/>
      <c r="H2152" s="581">
        <f>J2152</f>
        <v>0</v>
      </c>
      <c r="I2152" s="582"/>
      <c r="J2152" s="580">
        <f>K2152+AA2152+BM2152</f>
        <v>0</v>
      </c>
      <c r="K2152" s="578">
        <f>L2152+T2152+X2152+Y2152+Z2152</f>
        <v>0</v>
      </c>
      <c r="L2152" s="578">
        <f>M2152+S2152</f>
        <v>0</v>
      </c>
      <c r="M2152" s="578">
        <f>N2152+R2152</f>
        <v>0</v>
      </c>
      <c r="N2152" s="578">
        <f>O2152+P2152+Q2152</f>
        <v>0</v>
      </c>
      <c r="O2152" s="578"/>
      <c r="P2152" s="578"/>
      <c r="Q2152" s="578"/>
      <c r="R2152" s="578"/>
      <c r="S2152" s="578"/>
      <c r="T2152" s="578">
        <f>U2152+V2152+W2152</f>
        <v>0</v>
      </c>
      <c r="U2152" s="578"/>
      <c r="V2152" s="578"/>
      <c r="W2152" s="578"/>
      <c r="X2152" s="578"/>
      <c r="Y2152" s="578"/>
      <c r="Z2152" s="578"/>
      <c r="AA2152" s="578">
        <f xml:space="preserve"> SUM(AB2152:AI2152)+SUM(AV2152:BL2152)</f>
        <v>0</v>
      </c>
      <c r="AB2152" s="578"/>
      <c r="AC2152" s="578"/>
      <c r="AD2152" s="578"/>
      <c r="AE2152" s="578"/>
      <c r="AF2152" s="578"/>
      <c r="AG2152" s="578"/>
      <c r="AH2152" s="578"/>
      <c r="AI2152" s="578">
        <f>SUM(AJ2152:AT2152)</f>
        <v>0</v>
      </c>
      <c r="AJ2152" s="578"/>
      <c r="AK2152" s="578"/>
      <c r="AL2152" s="578"/>
      <c r="AM2152" s="578"/>
      <c r="AN2152" s="578"/>
      <c r="AO2152" s="578"/>
      <c r="AP2152" s="578"/>
      <c r="AQ2152" s="578"/>
      <c r="AR2152" s="578"/>
      <c r="AS2152" s="578"/>
      <c r="AT2152" s="578"/>
      <c r="AU2152" s="567"/>
      <c r="AV2152" s="578"/>
      <c r="AW2152" s="578"/>
      <c r="AX2152" s="578"/>
      <c r="AY2152" s="578"/>
      <c r="AZ2152" s="578"/>
      <c r="BA2152" s="578"/>
      <c r="BB2152" s="578"/>
      <c r="BC2152" s="578"/>
      <c r="BD2152" s="578"/>
      <c r="BE2152" s="578"/>
      <c r="BF2152" s="578"/>
      <c r="BG2152" s="578"/>
      <c r="BH2152" s="578"/>
      <c r="BI2152" s="578"/>
      <c r="BJ2152" s="578"/>
      <c r="BK2152" s="578"/>
      <c r="BL2152" s="578"/>
      <c r="BM2152" s="578">
        <f>SUM(BN2152:BP2152)</f>
        <v>0</v>
      </c>
      <c r="BN2152" s="578"/>
      <c r="BO2152" s="578"/>
      <c r="BP2152" s="578"/>
      <c r="BQ2152" s="547">
        <v>1</v>
      </c>
      <c r="BR2152" s="578"/>
    </row>
    <row r="2153" spans="1:77" s="575" customFormat="1" hidden="1">
      <c r="B2153" s="576"/>
      <c r="C2153" s="577"/>
      <c r="D2153" s="578"/>
      <c r="E2153" s="579"/>
      <c r="F2153" s="578"/>
      <c r="G2153" s="580"/>
      <c r="H2153" s="581">
        <f>J2153</f>
        <v>0</v>
      </c>
      <c r="I2153" s="582"/>
      <c r="J2153" s="580">
        <f>K2153+AA2153+BM2153</f>
        <v>0</v>
      </c>
      <c r="K2153" s="578">
        <f>L2153+T2153+X2153+Y2153+Z2153</f>
        <v>0</v>
      </c>
      <c r="L2153" s="578">
        <f>M2153+S2153</f>
        <v>0</v>
      </c>
      <c r="M2153" s="578">
        <f>N2153+R2153</f>
        <v>0</v>
      </c>
      <c r="N2153" s="578">
        <f>O2153+P2153+Q2153</f>
        <v>0</v>
      </c>
      <c r="O2153" s="578"/>
      <c r="P2153" s="578"/>
      <c r="Q2153" s="578"/>
      <c r="R2153" s="578"/>
      <c r="S2153" s="578"/>
      <c r="T2153" s="578">
        <f>U2153+V2153+W2153</f>
        <v>0</v>
      </c>
      <c r="U2153" s="578"/>
      <c r="V2153" s="578"/>
      <c r="W2153" s="578"/>
      <c r="X2153" s="578"/>
      <c r="Y2153" s="578"/>
      <c r="Z2153" s="578"/>
      <c r="AA2153" s="578">
        <f xml:space="preserve"> SUM(AB2153:AI2153)+SUM(AV2153:BL2153)</f>
        <v>0</v>
      </c>
      <c r="AB2153" s="578"/>
      <c r="AC2153" s="578"/>
      <c r="AD2153" s="578"/>
      <c r="AE2153" s="578"/>
      <c r="AF2153" s="578"/>
      <c r="AG2153" s="578"/>
      <c r="AH2153" s="578"/>
      <c r="AI2153" s="578">
        <f>SUM(AJ2153:AT2153)</f>
        <v>0</v>
      </c>
      <c r="AJ2153" s="578"/>
      <c r="AK2153" s="578"/>
      <c r="AL2153" s="578"/>
      <c r="AM2153" s="578"/>
      <c r="AN2153" s="578"/>
      <c r="AO2153" s="578"/>
      <c r="AP2153" s="578"/>
      <c r="AQ2153" s="578"/>
      <c r="AR2153" s="578"/>
      <c r="AS2153" s="578"/>
      <c r="AT2153" s="578"/>
      <c r="AU2153" s="567"/>
      <c r="AV2153" s="578"/>
      <c r="AW2153" s="578"/>
      <c r="AX2153" s="578"/>
      <c r="AY2153" s="578"/>
      <c r="AZ2153" s="578"/>
      <c r="BA2153" s="578"/>
      <c r="BB2153" s="578"/>
      <c r="BC2153" s="578"/>
      <c r="BD2153" s="578"/>
      <c r="BE2153" s="578"/>
      <c r="BF2153" s="578"/>
      <c r="BG2153" s="578"/>
      <c r="BH2153" s="578"/>
      <c r="BI2153" s="578"/>
      <c r="BJ2153" s="578"/>
      <c r="BK2153" s="578"/>
      <c r="BL2153" s="578"/>
      <c r="BM2153" s="578">
        <f>SUM(BN2153:BP2153)</f>
        <v>0</v>
      </c>
      <c r="BN2153" s="578"/>
      <c r="BO2153" s="578"/>
      <c r="BP2153" s="578"/>
      <c r="BQ2153" s="547">
        <v>1</v>
      </c>
      <c r="BR2153" s="578"/>
    </row>
    <row r="2154" spans="1:77" s="575" customFormat="1" hidden="1">
      <c r="B2154" s="576"/>
      <c r="C2154" s="577"/>
      <c r="D2154" s="578"/>
      <c r="E2154" s="579"/>
      <c r="F2154" s="578"/>
      <c r="G2154" s="580"/>
      <c r="H2154" s="581">
        <f>J2154</f>
        <v>0</v>
      </c>
      <c r="I2154" s="582"/>
      <c r="J2154" s="580">
        <f>K2154+AA2154+BM2154</f>
        <v>0</v>
      </c>
      <c r="K2154" s="578">
        <f>L2154+T2154+X2154+Y2154+Z2154</f>
        <v>0</v>
      </c>
      <c r="L2154" s="578">
        <f>M2154+S2154</f>
        <v>0</v>
      </c>
      <c r="M2154" s="578">
        <f>N2154+R2154</f>
        <v>0</v>
      </c>
      <c r="N2154" s="578">
        <f>O2154+P2154+Q2154</f>
        <v>0</v>
      </c>
      <c r="O2154" s="578"/>
      <c r="P2154" s="578"/>
      <c r="Q2154" s="578"/>
      <c r="R2154" s="578"/>
      <c r="S2154" s="578"/>
      <c r="T2154" s="578">
        <f>U2154+V2154+W2154</f>
        <v>0</v>
      </c>
      <c r="U2154" s="578"/>
      <c r="V2154" s="578"/>
      <c r="W2154" s="578"/>
      <c r="X2154" s="578"/>
      <c r="Y2154" s="578"/>
      <c r="Z2154" s="578"/>
      <c r="AA2154" s="578">
        <f xml:space="preserve"> SUM(AB2154:AI2154)+SUM(AV2154:BL2154)</f>
        <v>0</v>
      </c>
      <c r="AB2154" s="578"/>
      <c r="AC2154" s="578"/>
      <c r="AD2154" s="578"/>
      <c r="AE2154" s="578"/>
      <c r="AF2154" s="578"/>
      <c r="AG2154" s="578"/>
      <c r="AH2154" s="578"/>
      <c r="AI2154" s="578">
        <f>SUM(AJ2154:AT2154)</f>
        <v>0</v>
      </c>
      <c r="AJ2154" s="578"/>
      <c r="AK2154" s="578"/>
      <c r="AL2154" s="578"/>
      <c r="AM2154" s="578"/>
      <c r="AN2154" s="578"/>
      <c r="AO2154" s="578"/>
      <c r="AP2154" s="578"/>
      <c r="AQ2154" s="578"/>
      <c r="AR2154" s="578"/>
      <c r="AS2154" s="578"/>
      <c r="AT2154" s="578"/>
      <c r="AU2154" s="567"/>
      <c r="AV2154" s="578"/>
      <c r="AW2154" s="578"/>
      <c r="AX2154" s="578"/>
      <c r="AY2154" s="578"/>
      <c r="AZ2154" s="578"/>
      <c r="BA2154" s="578"/>
      <c r="BB2154" s="578"/>
      <c r="BC2154" s="578"/>
      <c r="BD2154" s="578"/>
      <c r="BE2154" s="578"/>
      <c r="BF2154" s="578"/>
      <c r="BG2154" s="578"/>
      <c r="BH2154" s="578"/>
      <c r="BI2154" s="578"/>
      <c r="BJ2154" s="578"/>
      <c r="BK2154" s="578"/>
      <c r="BL2154" s="578"/>
      <c r="BM2154" s="578">
        <f>SUM(BN2154:BP2154)</f>
        <v>0</v>
      </c>
      <c r="BN2154" s="578"/>
      <c r="BO2154" s="578"/>
      <c r="BP2154" s="578"/>
      <c r="BQ2154" s="547">
        <v>1</v>
      </c>
      <c r="BR2154" s="578"/>
    </row>
    <row r="2155" spans="1:77" s="593" customFormat="1" ht="14.25" hidden="1">
      <c r="B2155" s="594" t="s">
        <v>688</v>
      </c>
      <c r="C2155" s="1546" t="s">
        <v>689</v>
      </c>
      <c r="D2155" s="596"/>
      <c r="E2155" s="597"/>
      <c r="F2155" s="596"/>
      <c r="G2155" s="598"/>
      <c r="H2155" s="599">
        <f t="shared" ref="H2155:BP2155" si="1111">H2156+H2194</f>
        <v>0.77</v>
      </c>
      <c r="I2155" s="1019">
        <f t="shared" si="1111"/>
        <v>0</v>
      </c>
      <c r="J2155" s="599">
        <f t="shared" si="1111"/>
        <v>0.77</v>
      </c>
      <c r="K2155" s="599">
        <f t="shared" si="1111"/>
        <v>0.42</v>
      </c>
      <c r="L2155" s="599">
        <f t="shared" si="1111"/>
        <v>0.42</v>
      </c>
      <c r="M2155" s="599">
        <f t="shared" si="1111"/>
        <v>0.42</v>
      </c>
      <c r="N2155" s="599">
        <f t="shared" si="1111"/>
        <v>0.41000000000000003</v>
      </c>
      <c r="O2155" s="599">
        <f t="shared" si="1111"/>
        <v>0.41000000000000003</v>
      </c>
      <c r="P2155" s="599">
        <f t="shared" si="1111"/>
        <v>0</v>
      </c>
      <c r="Q2155" s="599">
        <f t="shared" si="1111"/>
        <v>0</v>
      </c>
      <c r="R2155" s="596">
        <f t="shared" si="1111"/>
        <v>0.01</v>
      </c>
      <c r="S2155" s="599">
        <f t="shared" si="1111"/>
        <v>0</v>
      </c>
      <c r="T2155" s="599">
        <f t="shared" si="1111"/>
        <v>0</v>
      </c>
      <c r="U2155" s="599">
        <f t="shared" si="1111"/>
        <v>0</v>
      </c>
      <c r="V2155" s="599">
        <f t="shared" si="1111"/>
        <v>0</v>
      </c>
      <c r="W2155" s="599">
        <f t="shared" si="1111"/>
        <v>0</v>
      </c>
      <c r="X2155" s="599">
        <f t="shared" si="1111"/>
        <v>0</v>
      </c>
      <c r="Y2155" s="599">
        <f t="shared" si="1111"/>
        <v>0</v>
      </c>
      <c r="Z2155" s="599">
        <f t="shared" si="1111"/>
        <v>0</v>
      </c>
      <c r="AA2155" s="599">
        <f t="shared" si="1111"/>
        <v>0.33999999999999997</v>
      </c>
      <c r="AB2155" s="599">
        <f t="shared" si="1111"/>
        <v>0</v>
      </c>
      <c r="AC2155" s="599">
        <f t="shared" si="1111"/>
        <v>0</v>
      </c>
      <c r="AD2155" s="599">
        <f t="shared" si="1111"/>
        <v>0</v>
      </c>
      <c r="AE2155" s="599">
        <f t="shared" si="1111"/>
        <v>0</v>
      </c>
      <c r="AF2155" s="599">
        <f t="shared" si="1111"/>
        <v>0</v>
      </c>
      <c r="AG2155" s="599">
        <f t="shared" si="1111"/>
        <v>0.03</v>
      </c>
      <c r="AH2155" s="599">
        <f t="shared" si="1111"/>
        <v>0</v>
      </c>
      <c r="AI2155" s="599">
        <f t="shared" si="1111"/>
        <v>0.31</v>
      </c>
      <c r="AJ2155" s="599">
        <f t="shared" si="1111"/>
        <v>0.22</v>
      </c>
      <c r="AK2155" s="599">
        <f t="shared" si="1111"/>
        <v>0.09</v>
      </c>
      <c r="AL2155" s="599">
        <f t="shared" si="1111"/>
        <v>0</v>
      </c>
      <c r="AM2155" s="599">
        <f t="shared" si="1111"/>
        <v>0</v>
      </c>
      <c r="AN2155" s="599">
        <f t="shared" si="1111"/>
        <v>0</v>
      </c>
      <c r="AO2155" s="599">
        <f t="shared" si="1111"/>
        <v>0</v>
      </c>
      <c r="AP2155" s="599">
        <f t="shared" si="1111"/>
        <v>0</v>
      </c>
      <c r="AQ2155" s="599">
        <f t="shared" si="1111"/>
        <v>0</v>
      </c>
      <c r="AR2155" s="599">
        <f t="shared" si="1111"/>
        <v>0</v>
      </c>
      <c r="AS2155" s="599">
        <f t="shared" si="1111"/>
        <v>0</v>
      </c>
      <c r="AT2155" s="599">
        <f t="shared" si="1111"/>
        <v>0</v>
      </c>
      <c r="AU2155" s="599">
        <f t="shared" si="1111"/>
        <v>0</v>
      </c>
      <c r="AV2155" s="599">
        <f t="shared" si="1111"/>
        <v>0</v>
      </c>
      <c r="AW2155" s="599">
        <f t="shared" si="1111"/>
        <v>0</v>
      </c>
      <c r="AX2155" s="599">
        <f t="shared" si="1111"/>
        <v>0</v>
      </c>
      <c r="AY2155" s="599">
        <f t="shared" si="1111"/>
        <v>0</v>
      </c>
      <c r="AZ2155" s="599">
        <f t="shared" si="1111"/>
        <v>0</v>
      </c>
      <c r="BA2155" s="599">
        <f t="shared" si="1111"/>
        <v>0</v>
      </c>
      <c r="BB2155" s="599">
        <f t="shared" si="1111"/>
        <v>0</v>
      </c>
      <c r="BC2155" s="599">
        <f t="shared" si="1111"/>
        <v>0</v>
      </c>
      <c r="BD2155" s="599">
        <f t="shared" si="1111"/>
        <v>0</v>
      </c>
      <c r="BE2155" s="599">
        <f t="shared" si="1111"/>
        <v>0</v>
      </c>
      <c r="BF2155" s="599">
        <f t="shared" si="1111"/>
        <v>0</v>
      </c>
      <c r="BG2155" s="599">
        <f t="shared" si="1111"/>
        <v>0</v>
      </c>
      <c r="BH2155" s="599">
        <f t="shared" si="1111"/>
        <v>0</v>
      </c>
      <c r="BI2155" s="599">
        <f t="shared" si="1111"/>
        <v>0</v>
      </c>
      <c r="BJ2155" s="599">
        <f t="shared" si="1111"/>
        <v>0</v>
      </c>
      <c r="BK2155" s="599">
        <f t="shared" si="1111"/>
        <v>0</v>
      </c>
      <c r="BL2155" s="599">
        <f t="shared" si="1111"/>
        <v>0</v>
      </c>
      <c r="BM2155" s="599">
        <f t="shared" si="1111"/>
        <v>0.01</v>
      </c>
      <c r="BN2155" s="599">
        <f t="shared" si="1111"/>
        <v>0.01</v>
      </c>
      <c r="BO2155" s="599">
        <f t="shared" si="1111"/>
        <v>0</v>
      </c>
      <c r="BP2155" s="599">
        <f t="shared" si="1111"/>
        <v>0</v>
      </c>
      <c r="BQ2155" s="601">
        <v>1</v>
      </c>
      <c r="BR2155" s="596"/>
    </row>
    <row r="2156" spans="1:77" s="559" customFormat="1" hidden="1">
      <c r="B2156" s="560"/>
      <c r="C2156" s="561" t="s">
        <v>2709</v>
      </c>
      <c r="D2156" s="562"/>
      <c r="E2156" s="563"/>
      <c r="F2156" s="562"/>
      <c r="G2156" s="564"/>
      <c r="H2156" s="565">
        <f>SUM(H2157:H2193)</f>
        <v>0</v>
      </c>
      <c r="I2156" s="566"/>
      <c r="J2156" s="564">
        <f t="shared" ref="J2156:BP2156" si="1112">SUM(J2157:J2193)</f>
        <v>0</v>
      </c>
      <c r="K2156" s="562">
        <f t="shared" si="1112"/>
        <v>0</v>
      </c>
      <c r="L2156" s="562">
        <f t="shared" si="1112"/>
        <v>0</v>
      </c>
      <c r="M2156" s="562">
        <f t="shared" si="1112"/>
        <v>0</v>
      </c>
      <c r="N2156" s="562">
        <f t="shared" si="1112"/>
        <v>0</v>
      </c>
      <c r="O2156" s="562">
        <f t="shared" si="1112"/>
        <v>0</v>
      </c>
      <c r="P2156" s="562">
        <f t="shared" si="1112"/>
        <v>0</v>
      </c>
      <c r="Q2156" s="562">
        <f t="shared" si="1112"/>
        <v>0</v>
      </c>
      <c r="R2156" s="562">
        <f>SUM(R2157:R2193)</f>
        <v>0</v>
      </c>
      <c r="S2156" s="562">
        <f t="shared" si="1112"/>
        <v>0</v>
      </c>
      <c r="T2156" s="562">
        <f t="shared" si="1112"/>
        <v>0</v>
      </c>
      <c r="U2156" s="562">
        <f t="shared" si="1112"/>
        <v>0</v>
      </c>
      <c r="V2156" s="562">
        <f t="shared" si="1112"/>
        <v>0</v>
      </c>
      <c r="W2156" s="562">
        <f t="shared" si="1112"/>
        <v>0</v>
      </c>
      <c r="X2156" s="562">
        <f t="shared" si="1112"/>
        <v>0</v>
      </c>
      <c r="Y2156" s="562">
        <f t="shared" si="1112"/>
        <v>0</v>
      </c>
      <c r="Z2156" s="562">
        <f t="shared" si="1112"/>
        <v>0</v>
      </c>
      <c r="AA2156" s="562">
        <f t="shared" si="1112"/>
        <v>0</v>
      </c>
      <c r="AB2156" s="562">
        <f t="shared" si="1112"/>
        <v>0</v>
      </c>
      <c r="AC2156" s="562">
        <f t="shared" si="1112"/>
        <v>0</v>
      </c>
      <c r="AD2156" s="562">
        <f t="shared" si="1112"/>
        <v>0</v>
      </c>
      <c r="AE2156" s="562">
        <f t="shared" si="1112"/>
        <v>0</v>
      </c>
      <c r="AF2156" s="562">
        <f t="shared" si="1112"/>
        <v>0</v>
      </c>
      <c r="AG2156" s="562">
        <f t="shared" si="1112"/>
        <v>0</v>
      </c>
      <c r="AH2156" s="562">
        <f t="shared" si="1112"/>
        <v>0</v>
      </c>
      <c r="AI2156" s="562">
        <f t="shared" si="1112"/>
        <v>0</v>
      </c>
      <c r="AJ2156" s="562">
        <f t="shared" si="1112"/>
        <v>0</v>
      </c>
      <c r="AK2156" s="562">
        <f t="shared" si="1112"/>
        <v>0</v>
      </c>
      <c r="AL2156" s="562">
        <f t="shared" si="1112"/>
        <v>0</v>
      </c>
      <c r="AM2156" s="562">
        <f t="shared" si="1112"/>
        <v>0</v>
      </c>
      <c r="AN2156" s="562">
        <f t="shared" si="1112"/>
        <v>0</v>
      </c>
      <c r="AO2156" s="562">
        <f t="shared" si="1112"/>
        <v>0</v>
      </c>
      <c r="AP2156" s="562">
        <f t="shared" si="1112"/>
        <v>0</v>
      </c>
      <c r="AQ2156" s="562">
        <f t="shared" si="1112"/>
        <v>0</v>
      </c>
      <c r="AR2156" s="562">
        <f t="shared" si="1112"/>
        <v>0</v>
      </c>
      <c r="AS2156" s="562">
        <f t="shared" si="1112"/>
        <v>0</v>
      </c>
      <c r="AT2156" s="562">
        <f t="shared" si="1112"/>
        <v>0</v>
      </c>
      <c r="AU2156" s="562">
        <f t="shared" si="1112"/>
        <v>0</v>
      </c>
      <c r="AV2156" s="562">
        <f t="shared" si="1112"/>
        <v>0</v>
      </c>
      <c r="AW2156" s="562">
        <f t="shared" si="1112"/>
        <v>0</v>
      </c>
      <c r="AX2156" s="562">
        <f t="shared" si="1112"/>
        <v>0</v>
      </c>
      <c r="AY2156" s="562">
        <f t="shared" si="1112"/>
        <v>0</v>
      </c>
      <c r="AZ2156" s="562">
        <f t="shared" si="1112"/>
        <v>0</v>
      </c>
      <c r="BA2156" s="562">
        <f t="shared" si="1112"/>
        <v>0</v>
      </c>
      <c r="BB2156" s="562">
        <f t="shared" si="1112"/>
        <v>0</v>
      </c>
      <c r="BC2156" s="562">
        <f t="shared" si="1112"/>
        <v>0</v>
      </c>
      <c r="BD2156" s="562">
        <f t="shared" si="1112"/>
        <v>0</v>
      </c>
      <c r="BE2156" s="562">
        <f t="shared" si="1112"/>
        <v>0</v>
      </c>
      <c r="BF2156" s="562">
        <f t="shared" si="1112"/>
        <v>0</v>
      </c>
      <c r="BG2156" s="562">
        <f t="shared" si="1112"/>
        <v>0</v>
      </c>
      <c r="BH2156" s="562">
        <f t="shared" si="1112"/>
        <v>0</v>
      </c>
      <c r="BI2156" s="562">
        <f t="shared" si="1112"/>
        <v>0</v>
      </c>
      <c r="BJ2156" s="562">
        <f t="shared" si="1112"/>
        <v>0</v>
      </c>
      <c r="BK2156" s="562">
        <f t="shared" si="1112"/>
        <v>0</v>
      </c>
      <c r="BL2156" s="562">
        <f t="shared" si="1112"/>
        <v>0</v>
      </c>
      <c r="BM2156" s="562">
        <f t="shared" si="1112"/>
        <v>0</v>
      </c>
      <c r="BN2156" s="562">
        <f t="shared" si="1112"/>
        <v>0</v>
      </c>
      <c r="BO2156" s="562">
        <f t="shared" si="1112"/>
        <v>0</v>
      </c>
      <c r="BP2156" s="562">
        <f t="shared" si="1112"/>
        <v>0</v>
      </c>
      <c r="BQ2156" s="568">
        <v>1</v>
      </c>
      <c r="BR2156" s="562"/>
    </row>
    <row r="2157" spans="1:77" s="619" customFormat="1" hidden="1">
      <c r="A2157" s="603"/>
      <c r="B2157" s="1221"/>
      <c r="C2157" s="1221"/>
      <c r="D2157" s="688"/>
      <c r="E2157" s="605"/>
      <c r="F2157" s="688"/>
      <c r="G2157" s="607"/>
      <c r="H2157" s="608"/>
      <c r="I2157" s="609"/>
      <c r="J2157" s="610"/>
      <c r="K2157" s="611"/>
      <c r="L2157" s="611"/>
      <c r="M2157" s="611"/>
      <c r="N2157" s="611"/>
      <c r="O2157" s="612"/>
      <c r="P2157" s="612"/>
      <c r="Q2157" s="613"/>
      <c r="R2157" s="612"/>
      <c r="S2157" s="612"/>
      <c r="T2157" s="615"/>
      <c r="U2157" s="612"/>
      <c r="V2157" s="612"/>
      <c r="W2157" s="613"/>
      <c r="X2157" s="612"/>
      <c r="Y2157" s="612"/>
      <c r="Z2157" s="612"/>
      <c r="AA2157" s="611"/>
      <c r="AB2157" s="612"/>
      <c r="AC2157" s="612"/>
      <c r="AD2157" s="613"/>
      <c r="AE2157" s="613"/>
      <c r="AF2157" s="612"/>
      <c r="AG2157" s="612"/>
      <c r="AH2157" s="612"/>
      <c r="AI2157" s="611"/>
      <c r="AJ2157" s="612"/>
      <c r="AK2157" s="612"/>
      <c r="AL2157" s="612"/>
      <c r="AM2157" s="613"/>
      <c r="AN2157" s="612"/>
      <c r="AO2157" s="612"/>
      <c r="AP2157" s="612"/>
      <c r="AQ2157" s="613"/>
      <c r="AR2157" s="612"/>
      <c r="AS2157" s="612"/>
      <c r="AT2157" s="612"/>
      <c r="AU2157" s="616"/>
      <c r="AV2157" s="612"/>
      <c r="AW2157" s="612"/>
      <c r="AX2157" s="612"/>
      <c r="AY2157" s="612"/>
      <c r="AZ2157" s="612"/>
      <c r="BA2157" s="612"/>
      <c r="BB2157" s="612"/>
      <c r="BC2157" s="613"/>
      <c r="BD2157" s="612"/>
      <c r="BE2157" s="612"/>
      <c r="BF2157" s="612"/>
      <c r="BG2157" s="612"/>
      <c r="BH2157" s="613"/>
      <c r="BI2157" s="612"/>
      <c r="BJ2157" s="612"/>
      <c r="BK2157" s="612"/>
      <c r="BL2157" s="613"/>
      <c r="BM2157" s="611"/>
      <c r="BN2157" s="612"/>
      <c r="BO2157" s="612"/>
      <c r="BP2157" s="612"/>
      <c r="BQ2157" s="547"/>
      <c r="BR2157" s="688"/>
      <c r="BS2157" s="750"/>
      <c r="BT2157" s="688"/>
      <c r="BU2157" s="621"/>
      <c r="BY2157" s="607"/>
    </row>
    <row r="2158" spans="1:77" s="619" customFormat="1" hidden="1">
      <c r="A2158" s="603"/>
      <c r="B2158" s="1221"/>
      <c r="C2158" s="1221"/>
      <c r="D2158" s="688"/>
      <c r="E2158" s="605"/>
      <c r="F2158" s="688"/>
      <c r="G2158" s="607"/>
      <c r="H2158" s="608"/>
      <c r="I2158" s="609"/>
      <c r="J2158" s="610"/>
      <c r="K2158" s="611"/>
      <c r="L2158" s="611"/>
      <c r="M2158" s="611"/>
      <c r="N2158" s="611"/>
      <c r="O2158" s="612"/>
      <c r="P2158" s="612"/>
      <c r="Q2158" s="613"/>
      <c r="R2158" s="612"/>
      <c r="S2158" s="612"/>
      <c r="T2158" s="615"/>
      <c r="U2158" s="612"/>
      <c r="V2158" s="612"/>
      <c r="W2158" s="613"/>
      <c r="X2158" s="612"/>
      <c r="Y2158" s="612"/>
      <c r="Z2158" s="612"/>
      <c r="AA2158" s="611"/>
      <c r="AB2158" s="612"/>
      <c r="AC2158" s="612"/>
      <c r="AD2158" s="613"/>
      <c r="AE2158" s="613"/>
      <c r="AF2158" s="612"/>
      <c r="AG2158" s="612"/>
      <c r="AH2158" s="612"/>
      <c r="AI2158" s="611"/>
      <c r="AJ2158" s="612"/>
      <c r="AK2158" s="612"/>
      <c r="AL2158" s="612"/>
      <c r="AM2158" s="613"/>
      <c r="AN2158" s="612"/>
      <c r="AO2158" s="612"/>
      <c r="AP2158" s="612"/>
      <c r="AQ2158" s="613"/>
      <c r="AR2158" s="612"/>
      <c r="AS2158" s="612"/>
      <c r="AT2158" s="612"/>
      <c r="AU2158" s="616"/>
      <c r="AV2158" s="612"/>
      <c r="AW2158" s="612"/>
      <c r="AX2158" s="612"/>
      <c r="AY2158" s="612"/>
      <c r="AZ2158" s="612"/>
      <c r="BA2158" s="612"/>
      <c r="BB2158" s="612"/>
      <c r="BC2158" s="613"/>
      <c r="BD2158" s="612"/>
      <c r="BE2158" s="612"/>
      <c r="BF2158" s="612"/>
      <c r="BG2158" s="612"/>
      <c r="BH2158" s="613"/>
      <c r="BI2158" s="612"/>
      <c r="BJ2158" s="612"/>
      <c r="BK2158" s="612"/>
      <c r="BL2158" s="613"/>
      <c r="BM2158" s="611"/>
      <c r="BN2158" s="612"/>
      <c r="BO2158" s="612"/>
      <c r="BP2158" s="612"/>
      <c r="BQ2158" s="547"/>
      <c r="BR2158" s="688"/>
      <c r="BS2158" s="1644"/>
      <c r="BT2158" s="688"/>
      <c r="BU2158" s="621"/>
      <c r="BY2158" s="607"/>
    </row>
    <row r="2159" spans="1:77" s="619" customFormat="1" hidden="1">
      <c r="A2159" s="603"/>
      <c r="B2159" s="1221"/>
      <c r="C2159" s="1221"/>
      <c r="D2159" s="688"/>
      <c r="E2159" s="605"/>
      <c r="F2159" s="688"/>
      <c r="G2159" s="607"/>
      <c r="H2159" s="608"/>
      <c r="I2159" s="609"/>
      <c r="J2159" s="610"/>
      <c r="K2159" s="611"/>
      <c r="L2159" s="611"/>
      <c r="M2159" s="611"/>
      <c r="N2159" s="611"/>
      <c r="O2159" s="612"/>
      <c r="P2159" s="612"/>
      <c r="Q2159" s="613"/>
      <c r="R2159" s="612"/>
      <c r="S2159" s="612"/>
      <c r="T2159" s="615"/>
      <c r="U2159" s="612"/>
      <c r="V2159" s="612"/>
      <c r="W2159" s="613"/>
      <c r="X2159" s="612"/>
      <c r="Y2159" s="612"/>
      <c r="Z2159" s="612"/>
      <c r="AA2159" s="611"/>
      <c r="AB2159" s="612"/>
      <c r="AC2159" s="612"/>
      <c r="AD2159" s="613"/>
      <c r="AE2159" s="613"/>
      <c r="AF2159" s="612"/>
      <c r="AG2159" s="612"/>
      <c r="AH2159" s="612"/>
      <c r="AI2159" s="611"/>
      <c r="AJ2159" s="612"/>
      <c r="AK2159" s="612"/>
      <c r="AL2159" s="612"/>
      <c r="AM2159" s="613"/>
      <c r="AN2159" s="612"/>
      <c r="AO2159" s="612"/>
      <c r="AP2159" s="612"/>
      <c r="AQ2159" s="613"/>
      <c r="AR2159" s="612"/>
      <c r="AS2159" s="612"/>
      <c r="AT2159" s="612"/>
      <c r="AU2159" s="616"/>
      <c r="AV2159" s="612"/>
      <c r="AW2159" s="612"/>
      <c r="AX2159" s="612"/>
      <c r="AY2159" s="612"/>
      <c r="AZ2159" s="612"/>
      <c r="BA2159" s="612"/>
      <c r="BB2159" s="612"/>
      <c r="BC2159" s="613"/>
      <c r="BD2159" s="612"/>
      <c r="BE2159" s="612"/>
      <c r="BF2159" s="612"/>
      <c r="BG2159" s="612"/>
      <c r="BH2159" s="613"/>
      <c r="BI2159" s="612"/>
      <c r="BJ2159" s="612"/>
      <c r="BK2159" s="612"/>
      <c r="BL2159" s="613"/>
      <c r="BM2159" s="611"/>
      <c r="BN2159" s="612"/>
      <c r="BO2159" s="612"/>
      <c r="BP2159" s="612"/>
      <c r="BQ2159" s="547"/>
      <c r="BR2159" s="688"/>
      <c r="BS2159" s="1644"/>
      <c r="BT2159" s="688"/>
      <c r="BU2159" s="621"/>
      <c r="BY2159" s="607"/>
    </row>
    <row r="2160" spans="1:77" s="619" customFormat="1" hidden="1">
      <c r="A2160" s="603"/>
      <c r="B2160" s="1221"/>
      <c r="C2160" s="1221"/>
      <c r="D2160" s="688"/>
      <c r="E2160" s="605"/>
      <c r="F2160" s="688"/>
      <c r="G2160" s="607"/>
      <c r="H2160" s="608"/>
      <c r="I2160" s="609"/>
      <c r="J2160" s="610"/>
      <c r="K2160" s="611"/>
      <c r="L2160" s="611"/>
      <c r="M2160" s="611"/>
      <c r="N2160" s="611"/>
      <c r="O2160" s="612"/>
      <c r="P2160" s="612"/>
      <c r="Q2160" s="613"/>
      <c r="R2160" s="612"/>
      <c r="S2160" s="612"/>
      <c r="T2160" s="615"/>
      <c r="U2160" s="612"/>
      <c r="V2160" s="612"/>
      <c r="W2160" s="613"/>
      <c r="X2160" s="612"/>
      <c r="Y2160" s="612"/>
      <c r="Z2160" s="612"/>
      <c r="AA2160" s="611"/>
      <c r="AB2160" s="612"/>
      <c r="AC2160" s="612"/>
      <c r="AD2160" s="613"/>
      <c r="AE2160" s="613"/>
      <c r="AF2160" s="612"/>
      <c r="AG2160" s="612"/>
      <c r="AH2160" s="612"/>
      <c r="AI2160" s="611"/>
      <c r="AJ2160" s="612"/>
      <c r="AK2160" s="612"/>
      <c r="AL2160" s="612"/>
      <c r="AM2160" s="613"/>
      <c r="AN2160" s="612"/>
      <c r="AO2160" s="612"/>
      <c r="AP2160" s="612"/>
      <c r="AQ2160" s="613"/>
      <c r="AR2160" s="612"/>
      <c r="AS2160" s="612"/>
      <c r="AT2160" s="612"/>
      <c r="AU2160" s="616"/>
      <c r="AV2160" s="612"/>
      <c r="AW2160" s="612"/>
      <c r="AX2160" s="612"/>
      <c r="AY2160" s="612"/>
      <c r="AZ2160" s="612"/>
      <c r="BA2160" s="612"/>
      <c r="BB2160" s="612"/>
      <c r="BC2160" s="613"/>
      <c r="BD2160" s="612"/>
      <c r="BE2160" s="612"/>
      <c r="BF2160" s="612"/>
      <c r="BG2160" s="612"/>
      <c r="BH2160" s="613"/>
      <c r="BI2160" s="612"/>
      <c r="BJ2160" s="612"/>
      <c r="BK2160" s="612"/>
      <c r="BL2160" s="613"/>
      <c r="BM2160" s="611"/>
      <c r="BN2160" s="612"/>
      <c r="BO2160" s="612"/>
      <c r="BP2160" s="612"/>
      <c r="BQ2160" s="547"/>
      <c r="BR2160" s="688"/>
      <c r="BS2160" s="1644"/>
      <c r="BT2160" s="688"/>
      <c r="BU2160" s="621"/>
      <c r="BY2160" s="607"/>
    </row>
    <row r="2161" spans="1:77" s="619" customFormat="1" hidden="1">
      <c r="A2161" s="603"/>
      <c r="B2161" s="1221"/>
      <c r="C2161" s="1221"/>
      <c r="D2161" s="688"/>
      <c r="E2161" s="605"/>
      <c r="F2161" s="688"/>
      <c r="G2161" s="607"/>
      <c r="H2161" s="608"/>
      <c r="I2161" s="609"/>
      <c r="J2161" s="610"/>
      <c r="K2161" s="611"/>
      <c r="L2161" s="611"/>
      <c r="M2161" s="611"/>
      <c r="N2161" s="611"/>
      <c r="O2161" s="612"/>
      <c r="P2161" s="612"/>
      <c r="Q2161" s="613"/>
      <c r="R2161" s="612"/>
      <c r="S2161" s="612"/>
      <c r="T2161" s="615"/>
      <c r="U2161" s="612"/>
      <c r="V2161" s="612"/>
      <c r="W2161" s="613"/>
      <c r="X2161" s="612"/>
      <c r="Y2161" s="612"/>
      <c r="Z2161" s="612"/>
      <c r="AA2161" s="611"/>
      <c r="AB2161" s="612"/>
      <c r="AC2161" s="612"/>
      <c r="AD2161" s="613"/>
      <c r="AE2161" s="613"/>
      <c r="AF2161" s="612"/>
      <c r="AG2161" s="612"/>
      <c r="AH2161" s="612"/>
      <c r="AI2161" s="611"/>
      <c r="AJ2161" s="612"/>
      <c r="AK2161" s="612"/>
      <c r="AL2161" s="612"/>
      <c r="AM2161" s="613"/>
      <c r="AN2161" s="612"/>
      <c r="AO2161" s="612"/>
      <c r="AP2161" s="612"/>
      <c r="AQ2161" s="613"/>
      <c r="AR2161" s="612"/>
      <c r="AS2161" s="612"/>
      <c r="AT2161" s="612"/>
      <c r="AU2161" s="616"/>
      <c r="AV2161" s="612"/>
      <c r="AW2161" s="612"/>
      <c r="AX2161" s="612"/>
      <c r="AY2161" s="612"/>
      <c r="AZ2161" s="612"/>
      <c r="BA2161" s="612"/>
      <c r="BB2161" s="612"/>
      <c r="BC2161" s="613"/>
      <c r="BD2161" s="612"/>
      <c r="BE2161" s="612"/>
      <c r="BF2161" s="612"/>
      <c r="BG2161" s="612"/>
      <c r="BH2161" s="613"/>
      <c r="BI2161" s="612"/>
      <c r="BJ2161" s="612"/>
      <c r="BK2161" s="612"/>
      <c r="BL2161" s="613"/>
      <c r="BM2161" s="611"/>
      <c r="BN2161" s="612"/>
      <c r="BO2161" s="612"/>
      <c r="BP2161" s="612"/>
      <c r="BQ2161" s="547"/>
      <c r="BR2161" s="688"/>
      <c r="BS2161" s="1644"/>
      <c r="BT2161" s="688"/>
      <c r="BU2161" s="621"/>
      <c r="BY2161" s="607"/>
    </row>
    <row r="2162" spans="1:77" s="619" customFormat="1" hidden="1">
      <c r="A2162" s="603"/>
      <c r="B2162" s="1221"/>
      <c r="C2162" s="1221"/>
      <c r="D2162" s="688"/>
      <c r="E2162" s="605"/>
      <c r="F2162" s="688"/>
      <c r="G2162" s="607"/>
      <c r="H2162" s="608"/>
      <c r="I2162" s="609"/>
      <c r="J2162" s="610"/>
      <c r="K2162" s="611"/>
      <c r="L2162" s="611"/>
      <c r="M2162" s="611"/>
      <c r="N2162" s="611"/>
      <c r="O2162" s="612"/>
      <c r="P2162" s="612"/>
      <c r="Q2162" s="613"/>
      <c r="R2162" s="612"/>
      <c r="S2162" s="612"/>
      <c r="T2162" s="615"/>
      <c r="U2162" s="612"/>
      <c r="V2162" s="612"/>
      <c r="W2162" s="613"/>
      <c r="X2162" s="612"/>
      <c r="Y2162" s="612"/>
      <c r="Z2162" s="612"/>
      <c r="AA2162" s="611"/>
      <c r="AB2162" s="612"/>
      <c r="AC2162" s="612"/>
      <c r="AD2162" s="613"/>
      <c r="AE2162" s="613"/>
      <c r="AF2162" s="612"/>
      <c r="AG2162" s="612"/>
      <c r="AH2162" s="612"/>
      <c r="AI2162" s="611"/>
      <c r="AJ2162" s="612"/>
      <c r="AK2162" s="612"/>
      <c r="AL2162" s="612"/>
      <c r="AM2162" s="613"/>
      <c r="AN2162" s="612"/>
      <c r="AO2162" s="612"/>
      <c r="AP2162" s="612"/>
      <c r="AQ2162" s="613"/>
      <c r="AR2162" s="612"/>
      <c r="AS2162" s="612"/>
      <c r="AT2162" s="612"/>
      <c r="AU2162" s="616"/>
      <c r="AV2162" s="612"/>
      <c r="AW2162" s="612"/>
      <c r="AX2162" s="612"/>
      <c r="AY2162" s="612"/>
      <c r="AZ2162" s="612"/>
      <c r="BA2162" s="612"/>
      <c r="BB2162" s="612"/>
      <c r="BC2162" s="613"/>
      <c r="BD2162" s="612"/>
      <c r="BE2162" s="612"/>
      <c r="BF2162" s="612"/>
      <c r="BG2162" s="612"/>
      <c r="BH2162" s="613"/>
      <c r="BI2162" s="612"/>
      <c r="BJ2162" s="612"/>
      <c r="BK2162" s="612"/>
      <c r="BL2162" s="613"/>
      <c r="BM2162" s="611"/>
      <c r="BN2162" s="612"/>
      <c r="BO2162" s="612"/>
      <c r="BP2162" s="612"/>
      <c r="BQ2162" s="547"/>
      <c r="BR2162" s="688"/>
      <c r="BS2162" s="1644"/>
      <c r="BT2162" s="688"/>
      <c r="BU2162" s="621"/>
      <c r="BY2162" s="607"/>
    </row>
    <row r="2163" spans="1:77" s="619" customFormat="1" hidden="1">
      <c r="A2163" s="603"/>
      <c r="B2163" s="1221"/>
      <c r="C2163" s="1221"/>
      <c r="D2163" s="688"/>
      <c r="E2163" s="605"/>
      <c r="F2163" s="688"/>
      <c r="G2163" s="607"/>
      <c r="H2163" s="608"/>
      <c r="I2163" s="609"/>
      <c r="J2163" s="610"/>
      <c r="K2163" s="611"/>
      <c r="L2163" s="611"/>
      <c r="M2163" s="611"/>
      <c r="N2163" s="611"/>
      <c r="O2163" s="612"/>
      <c r="P2163" s="612"/>
      <c r="Q2163" s="613"/>
      <c r="R2163" s="612"/>
      <c r="S2163" s="612"/>
      <c r="T2163" s="615"/>
      <c r="U2163" s="612"/>
      <c r="V2163" s="612"/>
      <c r="W2163" s="613"/>
      <c r="X2163" s="612"/>
      <c r="Y2163" s="612"/>
      <c r="Z2163" s="612"/>
      <c r="AA2163" s="611"/>
      <c r="AB2163" s="612"/>
      <c r="AC2163" s="612"/>
      <c r="AD2163" s="613"/>
      <c r="AE2163" s="613"/>
      <c r="AF2163" s="612"/>
      <c r="AG2163" s="612"/>
      <c r="AH2163" s="612"/>
      <c r="AI2163" s="611"/>
      <c r="AJ2163" s="612"/>
      <c r="AK2163" s="612"/>
      <c r="AL2163" s="612"/>
      <c r="AM2163" s="613"/>
      <c r="AN2163" s="612"/>
      <c r="AO2163" s="612"/>
      <c r="AP2163" s="612"/>
      <c r="AQ2163" s="613"/>
      <c r="AR2163" s="612"/>
      <c r="AS2163" s="612"/>
      <c r="AT2163" s="612"/>
      <c r="AU2163" s="616"/>
      <c r="AV2163" s="612"/>
      <c r="AW2163" s="612"/>
      <c r="AX2163" s="612"/>
      <c r="AY2163" s="612"/>
      <c r="AZ2163" s="612"/>
      <c r="BA2163" s="612"/>
      <c r="BB2163" s="612"/>
      <c r="BC2163" s="613"/>
      <c r="BD2163" s="612"/>
      <c r="BE2163" s="612"/>
      <c r="BF2163" s="612"/>
      <c r="BG2163" s="612"/>
      <c r="BH2163" s="613"/>
      <c r="BI2163" s="612"/>
      <c r="BJ2163" s="612"/>
      <c r="BK2163" s="612"/>
      <c r="BL2163" s="613"/>
      <c r="BM2163" s="611"/>
      <c r="BN2163" s="612"/>
      <c r="BO2163" s="612"/>
      <c r="BP2163" s="612"/>
      <c r="BQ2163" s="547"/>
      <c r="BR2163" s="688"/>
      <c r="BS2163" s="1644"/>
      <c r="BT2163" s="688"/>
      <c r="BU2163" s="621"/>
      <c r="BY2163" s="607"/>
    </row>
    <row r="2164" spans="1:77" s="619" customFormat="1" hidden="1">
      <c r="A2164" s="603"/>
      <c r="B2164" s="1221"/>
      <c r="C2164" s="1221"/>
      <c r="D2164" s="688"/>
      <c r="E2164" s="605"/>
      <c r="F2164" s="688"/>
      <c r="G2164" s="607"/>
      <c r="H2164" s="608"/>
      <c r="I2164" s="609"/>
      <c r="J2164" s="610"/>
      <c r="K2164" s="611"/>
      <c r="L2164" s="611"/>
      <c r="M2164" s="611"/>
      <c r="N2164" s="611"/>
      <c r="O2164" s="612"/>
      <c r="P2164" s="612"/>
      <c r="Q2164" s="613"/>
      <c r="R2164" s="612"/>
      <c r="S2164" s="612"/>
      <c r="T2164" s="615"/>
      <c r="U2164" s="612"/>
      <c r="V2164" s="612"/>
      <c r="W2164" s="613"/>
      <c r="X2164" s="612"/>
      <c r="Y2164" s="612"/>
      <c r="Z2164" s="612"/>
      <c r="AA2164" s="611"/>
      <c r="AB2164" s="612"/>
      <c r="AC2164" s="612"/>
      <c r="AD2164" s="613"/>
      <c r="AE2164" s="613"/>
      <c r="AF2164" s="612"/>
      <c r="AG2164" s="612"/>
      <c r="AH2164" s="612"/>
      <c r="AI2164" s="611"/>
      <c r="AJ2164" s="612"/>
      <c r="AK2164" s="612"/>
      <c r="AL2164" s="612"/>
      <c r="AM2164" s="613"/>
      <c r="AN2164" s="612"/>
      <c r="AO2164" s="612"/>
      <c r="AP2164" s="612"/>
      <c r="AQ2164" s="613"/>
      <c r="AR2164" s="612"/>
      <c r="AS2164" s="612"/>
      <c r="AT2164" s="612"/>
      <c r="AU2164" s="616"/>
      <c r="AV2164" s="612"/>
      <c r="AW2164" s="612"/>
      <c r="AX2164" s="612"/>
      <c r="AY2164" s="612"/>
      <c r="AZ2164" s="612"/>
      <c r="BA2164" s="612"/>
      <c r="BB2164" s="612"/>
      <c r="BC2164" s="613"/>
      <c r="BD2164" s="612"/>
      <c r="BE2164" s="612"/>
      <c r="BF2164" s="612"/>
      <c r="BG2164" s="612"/>
      <c r="BH2164" s="613"/>
      <c r="BI2164" s="612"/>
      <c r="BJ2164" s="612"/>
      <c r="BK2164" s="612"/>
      <c r="BL2164" s="613"/>
      <c r="BM2164" s="611"/>
      <c r="BN2164" s="612"/>
      <c r="BO2164" s="612"/>
      <c r="BP2164" s="612"/>
      <c r="BQ2164" s="547"/>
      <c r="BR2164" s="688"/>
      <c r="BS2164" s="1644"/>
      <c r="BT2164" s="688"/>
      <c r="BU2164" s="621"/>
      <c r="BY2164" s="607"/>
    </row>
    <row r="2165" spans="1:77" s="619" customFormat="1" hidden="1">
      <c r="A2165" s="603"/>
      <c r="B2165" s="1221"/>
      <c r="C2165" s="1221"/>
      <c r="D2165" s="688"/>
      <c r="E2165" s="605"/>
      <c r="F2165" s="688"/>
      <c r="G2165" s="607"/>
      <c r="H2165" s="608"/>
      <c r="I2165" s="609"/>
      <c r="J2165" s="610"/>
      <c r="K2165" s="611"/>
      <c r="L2165" s="611"/>
      <c r="M2165" s="611"/>
      <c r="N2165" s="611"/>
      <c r="O2165" s="612"/>
      <c r="P2165" s="612"/>
      <c r="Q2165" s="613"/>
      <c r="R2165" s="612"/>
      <c r="S2165" s="612"/>
      <c r="T2165" s="615"/>
      <c r="U2165" s="612"/>
      <c r="V2165" s="612"/>
      <c r="W2165" s="613"/>
      <c r="X2165" s="612"/>
      <c r="Y2165" s="612"/>
      <c r="Z2165" s="612"/>
      <c r="AA2165" s="611"/>
      <c r="AB2165" s="612"/>
      <c r="AC2165" s="612"/>
      <c r="AD2165" s="613"/>
      <c r="AE2165" s="613"/>
      <c r="AF2165" s="612"/>
      <c r="AG2165" s="612"/>
      <c r="AH2165" s="612"/>
      <c r="AI2165" s="611"/>
      <c r="AJ2165" s="612"/>
      <c r="AK2165" s="612"/>
      <c r="AL2165" s="612"/>
      <c r="AM2165" s="613"/>
      <c r="AN2165" s="612"/>
      <c r="AO2165" s="612"/>
      <c r="AP2165" s="612"/>
      <c r="AQ2165" s="613"/>
      <c r="AR2165" s="612"/>
      <c r="AS2165" s="612"/>
      <c r="AT2165" s="612"/>
      <c r="AU2165" s="616"/>
      <c r="AV2165" s="612"/>
      <c r="AW2165" s="612"/>
      <c r="AX2165" s="612"/>
      <c r="AY2165" s="612"/>
      <c r="AZ2165" s="612"/>
      <c r="BA2165" s="612"/>
      <c r="BB2165" s="612"/>
      <c r="BC2165" s="613"/>
      <c r="BD2165" s="612"/>
      <c r="BE2165" s="612"/>
      <c r="BF2165" s="612"/>
      <c r="BG2165" s="612"/>
      <c r="BH2165" s="613"/>
      <c r="BI2165" s="612"/>
      <c r="BJ2165" s="612"/>
      <c r="BK2165" s="612"/>
      <c r="BL2165" s="613"/>
      <c r="BM2165" s="611"/>
      <c r="BN2165" s="612"/>
      <c r="BO2165" s="612"/>
      <c r="BP2165" s="612"/>
      <c r="BQ2165" s="547"/>
      <c r="BR2165" s="688"/>
      <c r="BS2165" s="1644"/>
      <c r="BT2165" s="688"/>
      <c r="BU2165" s="621"/>
      <c r="BY2165" s="607"/>
    </row>
    <row r="2166" spans="1:77" s="619" customFormat="1" hidden="1">
      <c r="A2166" s="603"/>
      <c r="B2166" s="1221"/>
      <c r="C2166" s="1221"/>
      <c r="D2166" s="688"/>
      <c r="E2166" s="605"/>
      <c r="F2166" s="688"/>
      <c r="G2166" s="607"/>
      <c r="H2166" s="608"/>
      <c r="I2166" s="609"/>
      <c r="J2166" s="610"/>
      <c r="K2166" s="611"/>
      <c r="L2166" s="611"/>
      <c r="M2166" s="611"/>
      <c r="N2166" s="611"/>
      <c r="O2166" s="612"/>
      <c r="P2166" s="612"/>
      <c r="Q2166" s="613"/>
      <c r="R2166" s="612"/>
      <c r="S2166" s="612"/>
      <c r="T2166" s="615"/>
      <c r="U2166" s="612"/>
      <c r="V2166" s="612"/>
      <c r="W2166" s="613"/>
      <c r="X2166" s="612"/>
      <c r="Y2166" s="612"/>
      <c r="Z2166" s="612"/>
      <c r="AA2166" s="611"/>
      <c r="AB2166" s="612"/>
      <c r="AC2166" s="612"/>
      <c r="AD2166" s="613"/>
      <c r="AE2166" s="613"/>
      <c r="AF2166" s="612"/>
      <c r="AG2166" s="612"/>
      <c r="AH2166" s="612"/>
      <c r="AI2166" s="611"/>
      <c r="AJ2166" s="612"/>
      <c r="AK2166" s="612"/>
      <c r="AL2166" s="612"/>
      <c r="AM2166" s="613"/>
      <c r="AN2166" s="612"/>
      <c r="AO2166" s="612"/>
      <c r="AP2166" s="612"/>
      <c r="AQ2166" s="613"/>
      <c r="AR2166" s="612"/>
      <c r="AS2166" s="612"/>
      <c r="AT2166" s="612"/>
      <c r="AU2166" s="616"/>
      <c r="AV2166" s="612"/>
      <c r="AW2166" s="612"/>
      <c r="AX2166" s="612"/>
      <c r="AY2166" s="612"/>
      <c r="AZ2166" s="612"/>
      <c r="BA2166" s="612"/>
      <c r="BB2166" s="612"/>
      <c r="BC2166" s="613"/>
      <c r="BD2166" s="612"/>
      <c r="BE2166" s="612"/>
      <c r="BF2166" s="612"/>
      <c r="BG2166" s="612"/>
      <c r="BH2166" s="613"/>
      <c r="BI2166" s="612"/>
      <c r="BJ2166" s="612"/>
      <c r="BK2166" s="612"/>
      <c r="BL2166" s="613"/>
      <c r="BM2166" s="611"/>
      <c r="BN2166" s="612"/>
      <c r="BO2166" s="612"/>
      <c r="BP2166" s="612"/>
      <c r="BQ2166" s="547"/>
      <c r="BR2166" s="688"/>
      <c r="BS2166" s="1644"/>
      <c r="BT2166" s="688"/>
      <c r="BU2166" s="621"/>
      <c r="BY2166" s="607"/>
    </row>
    <row r="2167" spans="1:77" s="619" customFormat="1" hidden="1">
      <c r="A2167" s="603"/>
      <c r="B2167" s="1221"/>
      <c r="C2167" s="1221"/>
      <c r="D2167" s="688"/>
      <c r="E2167" s="605"/>
      <c r="F2167" s="688"/>
      <c r="G2167" s="607"/>
      <c r="H2167" s="608"/>
      <c r="I2167" s="609"/>
      <c r="J2167" s="610"/>
      <c r="K2167" s="611"/>
      <c r="L2167" s="611"/>
      <c r="M2167" s="611"/>
      <c r="N2167" s="611"/>
      <c r="O2167" s="612"/>
      <c r="P2167" s="612"/>
      <c r="Q2167" s="613"/>
      <c r="R2167" s="612"/>
      <c r="S2167" s="612"/>
      <c r="T2167" s="615"/>
      <c r="U2167" s="612"/>
      <c r="V2167" s="612"/>
      <c r="W2167" s="613"/>
      <c r="X2167" s="612"/>
      <c r="Y2167" s="612"/>
      <c r="Z2167" s="612"/>
      <c r="AA2167" s="611"/>
      <c r="AB2167" s="612"/>
      <c r="AC2167" s="612"/>
      <c r="AD2167" s="613"/>
      <c r="AE2167" s="613"/>
      <c r="AF2167" s="612"/>
      <c r="AG2167" s="612"/>
      <c r="AH2167" s="612"/>
      <c r="AI2167" s="611"/>
      <c r="AJ2167" s="612"/>
      <c r="AK2167" s="612"/>
      <c r="AL2167" s="612"/>
      <c r="AM2167" s="613"/>
      <c r="AN2167" s="612"/>
      <c r="AO2167" s="612"/>
      <c r="AP2167" s="612"/>
      <c r="AQ2167" s="613"/>
      <c r="AR2167" s="612"/>
      <c r="AS2167" s="612"/>
      <c r="AT2167" s="612"/>
      <c r="AU2167" s="616"/>
      <c r="AV2167" s="612"/>
      <c r="AW2167" s="612"/>
      <c r="AX2167" s="612"/>
      <c r="AY2167" s="612"/>
      <c r="AZ2167" s="612"/>
      <c r="BA2167" s="612"/>
      <c r="BB2167" s="612"/>
      <c r="BC2167" s="613"/>
      <c r="BD2167" s="612"/>
      <c r="BE2167" s="612"/>
      <c r="BF2167" s="612"/>
      <c r="BG2167" s="612"/>
      <c r="BH2167" s="613"/>
      <c r="BI2167" s="612"/>
      <c r="BJ2167" s="612"/>
      <c r="BK2167" s="612"/>
      <c r="BL2167" s="613"/>
      <c r="BM2167" s="611"/>
      <c r="BN2167" s="612"/>
      <c r="BO2167" s="612"/>
      <c r="BP2167" s="612"/>
      <c r="BQ2167" s="547"/>
      <c r="BR2167" s="688"/>
      <c r="BS2167" s="1644"/>
      <c r="BT2167" s="688"/>
      <c r="BU2167" s="621"/>
      <c r="BY2167" s="607"/>
    </row>
    <row r="2168" spans="1:77" s="619" customFormat="1" hidden="1">
      <c r="A2168" s="603"/>
      <c r="B2168" s="1221"/>
      <c r="C2168" s="1221"/>
      <c r="D2168" s="688"/>
      <c r="E2168" s="605"/>
      <c r="F2168" s="688"/>
      <c r="G2168" s="607"/>
      <c r="H2168" s="608"/>
      <c r="I2168" s="609"/>
      <c r="J2168" s="610"/>
      <c r="K2168" s="611"/>
      <c r="L2168" s="611"/>
      <c r="M2168" s="611"/>
      <c r="N2168" s="611"/>
      <c r="O2168" s="612"/>
      <c r="P2168" s="612"/>
      <c r="Q2168" s="613"/>
      <c r="R2168" s="612"/>
      <c r="S2168" s="612"/>
      <c r="T2168" s="615"/>
      <c r="U2168" s="612"/>
      <c r="V2168" s="612"/>
      <c r="W2168" s="613"/>
      <c r="X2168" s="612"/>
      <c r="Y2168" s="612"/>
      <c r="Z2168" s="612"/>
      <c r="AA2168" s="611"/>
      <c r="AB2168" s="612"/>
      <c r="AC2168" s="612"/>
      <c r="AD2168" s="613"/>
      <c r="AE2168" s="613"/>
      <c r="AF2168" s="612"/>
      <c r="AG2168" s="612"/>
      <c r="AH2168" s="612"/>
      <c r="AI2168" s="611"/>
      <c r="AJ2168" s="612"/>
      <c r="AK2168" s="612"/>
      <c r="AL2168" s="612"/>
      <c r="AM2168" s="613"/>
      <c r="AN2168" s="612"/>
      <c r="AO2168" s="612"/>
      <c r="AP2168" s="612"/>
      <c r="AQ2168" s="613"/>
      <c r="AR2168" s="612"/>
      <c r="AS2168" s="612"/>
      <c r="AT2168" s="612"/>
      <c r="AU2168" s="616"/>
      <c r="AV2168" s="612"/>
      <c r="AW2168" s="612"/>
      <c r="AX2168" s="612"/>
      <c r="AY2168" s="612"/>
      <c r="AZ2168" s="612"/>
      <c r="BA2168" s="612"/>
      <c r="BB2168" s="612"/>
      <c r="BC2168" s="613"/>
      <c r="BD2168" s="612"/>
      <c r="BE2168" s="612"/>
      <c r="BF2168" s="612"/>
      <c r="BG2168" s="612"/>
      <c r="BH2168" s="613"/>
      <c r="BI2168" s="612"/>
      <c r="BJ2168" s="612"/>
      <c r="BK2168" s="612"/>
      <c r="BL2168" s="613"/>
      <c r="BM2168" s="611"/>
      <c r="BN2168" s="612"/>
      <c r="BO2168" s="612"/>
      <c r="BP2168" s="612"/>
      <c r="BQ2168" s="547"/>
      <c r="BR2168" s="688"/>
      <c r="BS2168" s="1644"/>
      <c r="BT2168" s="688"/>
      <c r="BU2168" s="621"/>
      <c r="BY2168" s="607"/>
    </row>
    <row r="2169" spans="1:77" s="619" customFormat="1" hidden="1">
      <c r="A2169" s="603"/>
      <c r="B2169" s="1221"/>
      <c r="C2169" s="1221"/>
      <c r="D2169" s="688"/>
      <c r="E2169" s="605"/>
      <c r="F2169" s="688"/>
      <c r="G2169" s="607"/>
      <c r="H2169" s="608"/>
      <c r="I2169" s="609"/>
      <c r="J2169" s="610"/>
      <c r="K2169" s="611"/>
      <c r="L2169" s="611"/>
      <c r="M2169" s="611"/>
      <c r="N2169" s="611"/>
      <c r="O2169" s="612"/>
      <c r="P2169" s="612"/>
      <c r="Q2169" s="613"/>
      <c r="R2169" s="612"/>
      <c r="S2169" s="612"/>
      <c r="T2169" s="615"/>
      <c r="U2169" s="612"/>
      <c r="V2169" s="612"/>
      <c r="W2169" s="613"/>
      <c r="X2169" s="612"/>
      <c r="Y2169" s="612"/>
      <c r="Z2169" s="612"/>
      <c r="AA2169" s="611"/>
      <c r="AB2169" s="612"/>
      <c r="AC2169" s="612"/>
      <c r="AD2169" s="613"/>
      <c r="AE2169" s="613"/>
      <c r="AF2169" s="612"/>
      <c r="AG2169" s="612"/>
      <c r="AH2169" s="612"/>
      <c r="AI2169" s="611"/>
      <c r="AJ2169" s="612"/>
      <c r="AK2169" s="612"/>
      <c r="AL2169" s="612"/>
      <c r="AM2169" s="613"/>
      <c r="AN2169" s="612"/>
      <c r="AO2169" s="612"/>
      <c r="AP2169" s="612"/>
      <c r="AQ2169" s="613"/>
      <c r="AR2169" s="612"/>
      <c r="AS2169" s="612"/>
      <c r="AT2169" s="612"/>
      <c r="AU2169" s="616"/>
      <c r="AV2169" s="612"/>
      <c r="AW2169" s="612"/>
      <c r="AX2169" s="612"/>
      <c r="AY2169" s="612"/>
      <c r="AZ2169" s="612"/>
      <c r="BA2169" s="612"/>
      <c r="BB2169" s="612"/>
      <c r="BC2169" s="613"/>
      <c r="BD2169" s="612"/>
      <c r="BE2169" s="612"/>
      <c r="BF2169" s="612"/>
      <c r="BG2169" s="612"/>
      <c r="BH2169" s="613"/>
      <c r="BI2169" s="612"/>
      <c r="BJ2169" s="612"/>
      <c r="BK2169" s="612"/>
      <c r="BL2169" s="613"/>
      <c r="BM2169" s="611"/>
      <c r="BN2169" s="612"/>
      <c r="BO2169" s="612"/>
      <c r="BP2169" s="612"/>
      <c r="BQ2169" s="547"/>
      <c r="BR2169" s="688"/>
      <c r="BS2169" s="1644"/>
      <c r="BT2169" s="688"/>
      <c r="BU2169" s="621"/>
      <c r="BY2169" s="607"/>
    </row>
    <row r="2170" spans="1:77" s="619" customFormat="1" hidden="1">
      <c r="A2170" s="603"/>
      <c r="B2170" s="1221"/>
      <c r="C2170" s="1221"/>
      <c r="D2170" s="688"/>
      <c r="E2170" s="605"/>
      <c r="F2170" s="688"/>
      <c r="G2170" s="607"/>
      <c r="H2170" s="608"/>
      <c r="I2170" s="609"/>
      <c r="J2170" s="610"/>
      <c r="K2170" s="611"/>
      <c r="L2170" s="611"/>
      <c r="M2170" s="611"/>
      <c r="N2170" s="611"/>
      <c r="O2170" s="612"/>
      <c r="P2170" s="612"/>
      <c r="Q2170" s="613"/>
      <c r="R2170" s="612"/>
      <c r="S2170" s="612"/>
      <c r="T2170" s="615"/>
      <c r="U2170" s="612"/>
      <c r="V2170" s="612"/>
      <c r="W2170" s="613"/>
      <c r="X2170" s="612"/>
      <c r="Y2170" s="612"/>
      <c r="Z2170" s="612"/>
      <c r="AA2170" s="611"/>
      <c r="AB2170" s="612"/>
      <c r="AC2170" s="612"/>
      <c r="AD2170" s="613"/>
      <c r="AE2170" s="613"/>
      <c r="AF2170" s="612"/>
      <c r="AG2170" s="612"/>
      <c r="AH2170" s="612"/>
      <c r="AI2170" s="611"/>
      <c r="AJ2170" s="612"/>
      <c r="AK2170" s="612"/>
      <c r="AL2170" s="612"/>
      <c r="AM2170" s="613"/>
      <c r="AN2170" s="612"/>
      <c r="AO2170" s="612"/>
      <c r="AP2170" s="612"/>
      <c r="AQ2170" s="613"/>
      <c r="AR2170" s="612"/>
      <c r="AS2170" s="612"/>
      <c r="AT2170" s="612"/>
      <c r="AU2170" s="616"/>
      <c r="AV2170" s="612"/>
      <c r="AW2170" s="612"/>
      <c r="AX2170" s="612"/>
      <c r="AY2170" s="612"/>
      <c r="AZ2170" s="612"/>
      <c r="BA2170" s="612"/>
      <c r="BB2170" s="612"/>
      <c r="BC2170" s="613"/>
      <c r="BD2170" s="612"/>
      <c r="BE2170" s="612"/>
      <c r="BF2170" s="612"/>
      <c r="BG2170" s="612"/>
      <c r="BH2170" s="613"/>
      <c r="BI2170" s="612"/>
      <c r="BJ2170" s="612"/>
      <c r="BK2170" s="612"/>
      <c r="BL2170" s="613"/>
      <c r="BM2170" s="611"/>
      <c r="BN2170" s="612"/>
      <c r="BO2170" s="612"/>
      <c r="BP2170" s="612"/>
      <c r="BQ2170" s="547"/>
      <c r="BR2170" s="688"/>
      <c r="BS2170" s="1644"/>
      <c r="BT2170" s="688"/>
      <c r="BU2170" s="621"/>
      <c r="BY2170" s="607"/>
    </row>
    <row r="2171" spans="1:77" s="619" customFormat="1" hidden="1">
      <c r="A2171" s="603"/>
      <c r="B2171" s="1221"/>
      <c r="C2171" s="1221"/>
      <c r="D2171" s="688"/>
      <c r="E2171" s="605"/>
      <c r="F2171" s="688"/>
      <c r="G2171" s="607"/>
      <c r="H2171" s="608"/>
      <c r="I2171" s="609"/>
      <c r="J2171" s="610"/>
      <c r="K2171" s="611"/>
      <c r="L2171" s="611"/>
      <c r="M2171" s="611"/>
      <c r="N2171" s="611"/>
      <c r="O2171" s="612"/>
      <c r="P2171" s="612"/>
      <c r="Q2171" s="613"/>
      <c r="R2171" s="612"/>
      <c r="S2171" s="612"/>
      <c r="T2171" s="615"/>
      <c r="U2171" s="612"/>
      <c r="V2171" s="612"/>
      <c r="W2171" s="613"/>
      <c r="X2171" s="612"/>
      <c r="Y2171" s="612"/>
      <c r="Z2171" s="612"/>
      <c r="AA2171" s="611"/>
      <c r="AB2171" s="612"/>
      <c r="AC2171" s="612"/>
      <c r="AD2171" s="613"/>
      <c r="AE2171" s="613"/>
      <c r="AF2171" s="612"/>
      <c r="AG2171" s="612"/>
      <c r="AH2171" s="612"/>
      <c r="AI2171" s="611"/>
      <c r="AJ2171" s="612"/>
      <c r="AK2171" s="612"/>
      <c r="AL2171" s="612"/>
      <c r="AM2171" s="613"/>
      <c r="AN2171" s="612"/>
      <c r="AO2171" s="612"/>
      <c r="AP2171" s="612"/>
      <c r="AQ2171" s="613"/>
      <c r="AR2171" s="612"/>
      <c r="AS2171" s="612"/>
      <c r="AT2171" s="612"/>
      <c r="AU2171" s="616"/>
      <c r="AV2171" s="612"/>
      <c r="AW2171" s="612"/>
      <c r="AX2171" s="612"/>
      <c r="AY2171" s="612"/>
      <c r="AZ2171" s="612"/>
      <c r="BA2171" s="612"/>
      <c r="BB2171" s="612"/>
      <c r="BC2171" s="613"/>
      <c r="BD2171" s="612"/>
      <c r="BE2171" s="612"/>
      <c r="BF2171" s="612"/>
      <c r="BG2171" s="612"/>
      <c r="BH2171" s="613"/>
      <c r="BI2171" s="612"/>
      <c r="BJ2171" s="612"/>
      <c r="BK2171" s="612"/>
      <c r="BL2171" s="613"/>
      <c r="BM2171" s="611"/>
      <c r="BN2171" s="612"/>
      <c r="BO2171" s="612"/>
      <c r="BP2171" s="612"/>
      <c r="BQ2171" s="547"/>
      <c r="BR2171" s="688"/>
      <c r="BS2171" s="1644"/>
      <c r="BT2171" s="688"/>
      <c r="BU2171" s="621"/>
      <c r="BY2171" s="607"/>
    </row>
    <row r="2172" spans="1:77" s="619" customFormat="1" hidden="1">
      <c r="A2172" s="603"/>
      <c r="B2172" s="1221"/>
      <c r="C2172" s="1221"/>
      <c r="D2172" s="688"/>
      <c r="E2172" s="605"/>
      <c r="F2172" s="688"/>
      <c r="G2172" s="607"/>
      <c r="H2172" s="608"/>
      <c r="I2172" s="609"/>
      <c r="J2172" s="610"/>
      <c r="K2172" s="611"/>
      <c r="L2172" s="611"/>
      <c r="M2172" s="611"/>
      <c r="N2172" s="611"/>
      <c r="O2172" s="612"/>
      <c r="P2172" s="612"/>
      <c r="Q2172" s="613"/>
      <c r="R2172" s="612"/>
      <c r="S2172" s="612"/>
      <c r="T2172" s="615"/>
      <c r="U2172" s="612"/>
      <c r="V2172" s="612"/>
      <c r="W2172" s="613"/>
      <c r="X2172" s="612"/>
      <c r="Y2172" s="612"/>
      <c r="Z2172" s="612"/>
      <c r="AA2172" s="611"/>
      <c r="AB2172" s="612"/>
      <c r="AC2172" s="612"/>
      <c r="AD2172" s="613"/>
      <c r="AE2172" s="613"/>
      <c r="AF2172" s="612"/>
      <c r="AG2172" s="612"/>
      <c r="AH2172" s="612"/>
      <c r="AI2172" s="611"/>
      <c r="AJ2172" s="612"/>
      <c r="AK2172" s="612"/>
      <c r="AL2172" s="612"/>
      <c r="AM2172" s="613"/>
      <c r="AN2172" s="612"/>
      <c r="AO2172" s="612"/>
      <c r="AP2172" s="612"/>
      <c r="AQ2172" s="613"/>
      <c r="AR2172" s="612"/>
      <c r="AS2172" s="612"/>
      <c r="AT2172" s="612"/>
      <c r="AU2172" s="616"/>
      <c r="AV2172" s="612"/>
      <c r="AW2172" s="612"/>
      <c r="AX2172" s="612"/>
      <c r="AY2172" s="612"/>
      <c r="AZ2172" s="612"/>
      <c r="BA2172" s="612"/>
      <c r="BB2172" s="612"/>
      <c r="BC2172" s="613"/>
      <c r="BD2172" s="612"/>
      <c r="BE2172" s="612"/>
      <c r="BF2172" s="612"/>
      <c r="BG2172" s="612"/>
      <c r="BH2172" s="613"/>
      <c r="BI2172" s="612"/>
      <c r="BJ2172" s="612"/>
      <c r="BK2172" s="612"/>
      <c r="BL2172" s="613"/>
      <c r="BM2172" s="611"/>
      <c r="BN2172" s="612"/>
      <c r="BO2172" s="612"/>
      <c r="BP2172" s="612"/>
      <c r="BQ2172" s="547"/>
      <c r="BR2172" s="688"/>
      <c r="BS2172" s="1644"/>
      <c r="BT2172" s="688"/>
      <c r="BU2172" s="621"/>
      <c r="BY2172" s="607"/>
    </row>
    <row r="2173" spans="1:77" s="619" customFormat="1" hidden="1">
      <c r="A2173" s="603"/>
      <c r="B2173" s="1221"/>
      <c r="C2173" s="1221"/>
      <c r="D2173" s="688"/>
      <c r="E2173" s="605"/>
      <c r="F2173" s="688"/>
      <c r="G2173" s="607"/>
      <c r="H2173" s="608"/>
      <c r="I2173" s="609"/>
      <c r="J2173" s="610"/>
      <c r="K2173" s="611"/>
      <c r="L2173" s="611"/>
      <c r="M2173" s="611"/>
      <c r="N2173" s="611"/>
      <c r="O2173" s="612"/>
      <c r="P2173" s="612"/>
      <c r="Q2173" s="613"/>
      <c r="R2173" s="612"/>
      <c r="S2173" s="612"/>
      <c r="T2173" s="615"/>
      <c r="U2173" s="612"/>
      <c r="V2173" s="612"/>
      <c r="W2173" s="613"/>
      <c r="X2173" s="612"/>
      <c r="Y2173" s="612"/>
      <c r="Z2173" s="612"/>
      <c r="AA2173" s="611"/>
      <c r="AB2173" s="612"/>
      <c r="AC2173" s="612"/>
      <c r="AD2173" s="613"/>
      <c r="AE2173" s="613"/>
      <c r="AF2173" s="612"/>
      <c r="AG2173" s="612"/>
      <c r="AH2173" s="612"/>
      <c r="AI2173" s="611"/>
      <c r="AJ2173" s="612"/>
      <c r="AK2173" s="612"/>
      <c r="AL2173" s="612"/>
      <c r="AM2173" s="613"/>
      <c r="AN2173" s="612"/>
      <c r="AO2173" s="612"/>
      <c r="AP2173" s="612"/>
      <c r="AQ2173" s="613"/>
      <c r="AR2173" s="612"/>
      <c r="AS2173" s="612"/>
      <c r="AT2173" s="612"/>
      <c r="AU2173" s="616"/>
      <c r="AV2173" s="612"/>
      <c r="AW2173" s="612"/>
      <c r="AX2173" s="612"/>
      <c r="AY2173" s="612"/>
      <c r="AZ2173" s="612"/>
      <c r="BA2173" s="612"/>
      <c r="BB2173" s="612"/>
      <c r="BC2173" s="613"/>
      <c r="BD2173" s="612"/>
      <c r="BE2173" s="612"/>
      <c r="BF2173" s="612"/>
      <c r="BG2173" s="612"/>
      <c r="BH2173" s="613"/>
      <c r="BI2173" s="612"/>
      <c r="BJ2173" s="612"/>
      <c r="BK2173" s="612"/>
      <c r="BL2173" s="613"/>
      <c r="BM2173" s="611"/>
      <c r="BN2173" s="612"/>
      <c r="BO2173" s="612"/>
      <c r="BP2173" s="612"/>
      <c r="BQ2173" s="547"/>
      <c r="BR2173" s="688"/>
      <c r="BS2173" s="1644"/>
      <c r="BT2173" s="688"/>
      <c r="BU2173" s="621"/>
      <c r="BY2173" s="607"/>
    </row>
    <row r="2174" spans="1:77" s="619" customFormat="1" hidden="1">
      <c r="A2174" s="603"/>
      <c r="B2174" s="1221"/>
      <c r="C2174" s="1221"/>
      <c r="D2174" s="688"/>
      <c r="E2174" s="605"/>
      <c r="F2174" s="688"/>
      <c r="G2174" s="607"/>
      <c r="H2174" s="608"/>
      <c r="I2174" s="609"/>
      <c r="J2174" s="610"/>
      <c r="K2174" s="611"/>
      <c r="L2174" s="611"/>
      <c r="M2174" s="611"/>
      <c r="N2174" s="611"/>
      <c r="O2174" s="612"/>
      <c r="P2174" s="612"/>
      <c r="Q2174" s="613"/>
      <c r="R2174" s="612"/>
      <c r="S2174" s="612"/>
      <c r="T2174" s="615"/>
      <c r="U2174" s="612"/>
      <c r="V2174" s="612"/>
      <c r="W2174" s="613"/>
      <c r="X2174" s="612"/>
      <c r="Y2174" s="612"/>
      <c r="Z2174" s="612"/>
      <c r="AA2174" s="611"/>
      <c r="AB2174" s="612"/>
      <c r="AC2174" s="612"/>
      <c r="AD2174" s="613"/>
      <c r="AE2174" s="613"/>
      <c r="AF2174" s="612"/>
      <c r="AG2174" s="612"/>
      <c r="AH2174" s="612"/>
      <c r="AI2174" s="611"/>
      <c r="AJ2174" s="612"/>
      <c r="AK2174" s="612"/>
      <c r="AL2174" s="612"/>
      <c r="AM2174" s="613"/>
      <c r="AN2174" s="612"/>
      <c r="AO2174" s="612"/>
      <c r="AP2174" s="612"/>
      <c r="AQ2174" s="613"/>
      <c r="AR2174" s="612"/>
      <c r="AS2174" s="612"/>
      <c r="AT2174" s="612"/>
      <c r="AU2174" s="616"/>
      <c r="AV2174" s="612"/>
      <c r="AW2174" s="612"/>
      <c r="AX2174" s="612"/>
      <c r="AY2174" s="612"/>
      <c r="AZ2174" s="612"/>
      <c r="BA2174" s="612"/>
      <c r="BB2174" s="612"/>
      <c r="BC2174" s="613"/>
      <c r="BD2174" s="612"/>
      <c r="BE2174" s="612"/>
      <c r="BF2174" s="612"/>
      <c r="BG2174" s="612"/>
      <c r="BH2174" s="613"/>
      <c r="BI2174" s="612"/>
      <c r="BJ2174" s="612"/>
      <c r="BK2174" s="612"/>
      <c r="BL2174" s="613"/>
      <c r="BM2174" s="611"/>
      <c r="BN2174" s="612"/>
      <c r="BO2174" s="612"/>
      <c r="BP2174" s="612"/>
      <c r="BQ2174" s="547"/>
      <c r="BR2174" s="688"/>
      <c r="BS2174" s="1644"/>
      <c r="BT2174" s="688"/>
      <c r="BU2174" s="621"/>
      <c r="BY2174" s="607"/>
    </row>
    <row r="2175" spans="1:77" s="619" customFormat="1" hidden="1">
      <c r="A2175" s="603"/>
      <c r="B2175" s="1221"/>
      <c r="C2175" s="1221"/>
      <c r="D2175" s="688"/>
      <c r="E2175" s="605"/>
      <c r="F2175" s="688"/>
      <c r="G2175" s="607"/>
      <c r="H2175" s="608"/>
      <c r="I2175" s="609"/>
      <c r="J2175" s="610"/>
      <c r="K2175" s="611"/>
      <c r="L2175" s="611"/>
      <c r="M2175" s="611"/>
      <c r="N2175" s="611"/>
      <c r="O2175" s="612"/>
      <c r="P2175" s="612"/>
      <c r="Q2175" s="613"/>
      <c r="R2175" s="612"/>
      <c r="S2175" s="612"/>
      <c r="T2175" s="615"/>
      <c r="U2175" s="612"/>
      <c r="V2175" s="612"/>
      <c r="W2175" s="613"/>
      <c r="X2175" s="612"/>
      <c r="Y2175" s="612"/>
      <c r="Z2175" s="612"/>
      <c r="AA2175" s="611"/>
      <c r="AB2175" s="612"/>
      <c r="AC2175" s="612"/>
      <c r="AD2175" s="613"/>
      <c r="AE2175" s="613"/>
      <c r="AF2175" s="612"/>
      <c r="AG2175" s="612"/>
      <c r="AH2175" s="612"/>
      <c r="AI2175" s="611"/>
      <c r="AJ2175" s="612"/>
      <c r="AK2175" s="612"/>
      <c r="AL2175" s="612"/>
      <c r="AM2175" s="613"/>
      <c r="AN2175" s="612"/>
      <c r="AO2175" s="612"/>
      <c r="AP2175" s="612"/>
      <c r="AQ2175" s="613"/>
      <c r="AR2175" s="612"/>
      <c r="AS2175" s="612"/>
      <c r="AT2175" s="612"/>
      <c r="AU2175" s="616"/>
      <c r="AV2175" s="612"/>
      <c r="AW2175" s="612"/>
      <c r="AX2175" s="612"/>
      <c r="AY2175" s="612"/>
      <c r="AZ2175" s="612"/>
      <c r="BA2175" s="612"/>
      <c r="BB2175" s="612"/>
      <c r="BC2175" s="613"/>
      <c r="BD2175" s="612"/>
      <c r="BE2175" s="612"/>
      <c r="BF2175" s="612"/>
      <c r="BG2175" s="612"/>
      <c r="BH2175" s="613"/>
      <c r="BI2175" s="612"/>
      <c r="BJ2175" s="612"/>
      <c r="BK2175" s="612"/>
      <c r="BL2175" s="613"/>
      <c r="BM2175" s="611"/>
      <c r="BN2175" s="612"/>
      <c r="BO2175" s="612"/>
      <c r="BP2175" s="612"/>
      <c r="BQ2175" s="547"/>
      <c r="BR2175" s="688"/>
      <c r="BS2175" s="1644"/>
      <c r="BT2175" s="688"/>
      <c r="BU2175" s="621"/>
      <c r="BY2175" s="607"/>
    </row>
    <row r="2176" spans="1:77" s="619" customFormat="1" hidden="1">
      <c r="A2176" s="603"/>
      <c r="B2176" s="1221"/>
      <c r="C2176" s="1221"/>
      <c r="D2176" s="605"/>
      <c r="E2176" s="635"/>
      <c r="F2176" s="635"/>
      <c r="G2176" s="607"/>
      <c r="H2176" s="608"/>
      <c r="I2176" s="609"/>
      <c r="J2176" s="610"/>
      <c r="K2176" s="611"/>
      <c r="L2176" s="611"/>
      <c r="M2176" s="611"/>
      <c r="N2176" s="611"/>
      <c r="O2176" s="612"/>
      <c r="P2176" s="612"/>
      <c r="Q2176" s="613"/>
      <c r="R2176" s="612"/>
      <c r="S2176" s="612"/>
      <c r="T2176" s="615"/>
      <c r="U2176" s="612"/>
      <c r="V2176" s="612"/>
      <c r="W2176" s="613"/>
      <c r="X2176" s="612"/>
      <c r="Y2176" s="612"/>
      <c r="Z2176" s="612"/>
      <c r="AA2176" s="611"/>
      <c r="AB2176" s="612"/>
      <c r="AC2176" s="612"/>
      <c r="AD2176" s="613"/>
      <c r="AE2176" s="613"/>
      <c r="AF2176" s="612"/>
      <c r="AG2176" s="612"/>
      <c r="AH2176" s="612"/>
      <c r="AI2176" s="611"/>
      <c r="AJ2176" s="612"/>
      <c r="AK2176" s="612"/>
      <c r="AL2176" s="612"/>
      <c r="AM2176" s="613"/>
      <c r="AN2176" s="612"/>
      <c r="AO2176" s="612"/>
      <c r="AP2176" s="612"/>
      <c r="AQ2176" s="613"/>
      <c r="AR2176" s="612"/>
      <c r="AS2176" s="612"/>
      <c r="AT2176" s="612"/>
      <c r="AU2176" s="616"/>
      <c r="AV2176" s="612"/>
      <c r="AW2176" s="612"/>
      <c r="AX2176" s="612"/>
      <c r="AY2176" s="612"/>
      <c r="AZ2176" s="612"/>
      <c r="BA2176" s="612"/>
      <c r="BB2176" s="612"/>
      <c r="BC2176" s="613"/>
      <c r="BD2176" s="612"/>
      <c r="BE2176" s="612"/>
      <c r="BF2176" s="612"/>
      <c r="BG2176" s="612"/>
      <c r="BH2176" s="613"/>
      <c r="BI2176" s="612"/>
      <c r="BJ2176" s="612"/>
      <c r="BK2176" s="612"/>
      <c r="BL2176" s="613"/>
      <c r="BM2176" s="611"/>
      <c r="BN2176" s="612"/>
      <c r="BO2176" s="612"/>
      <c r="BP2176" s="612"/>
      <c r="BQ2176" s="547"/>
      <c r="BR2176" s="688"/>
      <c r="BS2176" s="617"/>
      <c r="BT2176" s="605"/>
      <c r="BU2176" s="621"/>
      <c r="BY2176" s="607"/>
    </row>
    <row r="2177" spans="1:77" s="619" customFormat="1" hidden="1">
      <c r="A2177" s="603"/>
      <c r="B2177" s="1221"/>
      <c r="C2177" s="1221"/>
      <c r="D2177" s="688"/>
      <c r="E2177" s="1205"/>
      <c r="F2177" s="1645"/>
      <c r="G2177" s="607"/>
      <c r="H2177" s="608"/>
      <c r="I2177" s="609"/>
      <c r="J2177" s="610"/>
      <c r="K2177" s="611"/>
      <c r="L2177" s="611"/>
      <c r="M2177" s="611"/>
      <c r="N2177" s="611"/>
      <c r="O2177" s="612"/>
      <c r="P2177" s="612"/>
      <c r="Q2177" s="613"/>
      <c r="R2177" s="612"/>
      <c r="S2177" s="612"/>
      <c r="T2177" s="615"/>
      <c r="U2177" s="612"/>
      <c r="V2177" s="612"/>
      <c r="W2177" s="613"/>
      <c r="X2177" s="612"/>
      <c r="Y2177" s="612"/>
      <c r="Z2177" s="612"/>
      <c r="AA2177" s="611"/>
      <c r="AB2177" s="612"/>
      <c r="AC2177" s="612"/>
      <c r="AD2177" s="613"/>
      <c r="AE2177" s="613"/>
      <c r="AF2177" s="612"/>
      <c r="AG2177" s="612"/>
      <c r="AH2177" s="612"/>
      <c r="AI2177" s="611"/>
      <c r="AJ2177" s="612"/>
      <c r="AK2177" s="612"/>
      <c r="AL2177" s="612"/>
      <c r="AM2177" s="613"/>
      <c r="AN2177" s="612"/>
      <c r="AO2177" s="612"/>
      <c r="AP2177" s="612"/>
      <c r="AQ2177" s="613"/>
      <c r="AR2177" s="612"/>
      <c r="AS2177" s="612"/>
      <c r="AT2177" s="612"/>
      <c r="AU2177" s="616"/>
      <c r="AV2177" s="612"/>
      <c r="AW2177" s="612"/>
      <c r="AX2177" s="612"/>
      <c r="AY2177" s="612"/>
      <c r="AZ2177" s="612"/>
      <c r="BA2177" s="612"/>
      <c r="BB2177" s="612"/>
      <c r="BC2177" s="613"/>
      <c r="BD2177" s="612"/>
      <c r="BE2177" s="612"/>
      <c r="BF2177" s="612"/>
      <c r="BG2177" s="612"/>
      <c r="BH2177" s="613"/>
      <c r="BI2177" s="612"/>
      <c r="BJ2177" s="612"/>
      <c r="BK2177" s="612"/>
      <c r="BL2177" s="613"/>
      <c r="BM2177" s="611"/>
      <c r="BN2177" s="612"/>
      <c r="BO2177" s="612"/>
      <c r="BP2177" s="612"/>
      <c r="BQ2177" s="547"/>
      <c r="BR2177" s="688"/>
      <c r="BS2177" s="750"/>
      <c r="BT2177" s="688"/>
      <c r="BU2177" s="621"/>
      <c r="BY2177" s="607"/>
    </row>
    <row r="2178" spans="1:77" s="619" customFormat="1" hidden="1">
      <c r="A2178" s="603"/>
      <c r="B2178" s="1221"/>
      <c r="C2178" s="1221"/>
      <c r="D2178" s="688"/>
      <c r="E2178" s="1205"/>
      <c r="F2178" s="688"/>
      <c r="G2178" s="607"/>
      <c r="H2178" s="608"/>
      <c r="I2178" s="609"/>
      <c r="J2178" s="610"/>
      <c r="K2178" s="611"/>
      <c r="L2178" s="611"/>
      <c r="M2178" s="611"/>
      <c r="N2178" s="611"/>
      <c r="O2178" s="612"/>
      <c r="P2178" s="612"/>
      <c r="Q2178" s="613"/>
      <c r="R2178" s="612"/>
      <c r="S2178" s="612"/>
      <c r="T2178" s="615"/>
      <c r="U2178" s="612"/>
      <c r="V2178" s="612"/>
      <c r="W2178" s="613"/>
      <c r="X2178" s="612"/>
      <c r="Y2178" s="612"/>
      <c r="Z2178" s="612"/>
      <c r="AA2178" s="611"/>
      <c r="AB2178" s="612"/>
      <c r="AC2178" s="612"/>
      <c r="AD2178" s="613"/>
      <c r="AE2178" s="613"/>
      <c r="AF2178" s="612"/>
      <c r="AG2178" s="612"/>
      <c r="AH2178" s="612"/>
      <c r="AI2178" s="611"/>
      <c r="AJ2178" s="612"/>
      <c r="AK2178" s="612"/>
      <c r="AL2178" s="612"/>
      <c r="AM2178" s="613"/>
      <c r="AN2178" s="612"/>
      <c r="AO2178" s="612"/>
      <c r="AP2178" s="612"/>
      <c r="AQ2178" s="613"/>
      <c r="AR2178" s="612"/>
      <c r="AS2178" s="612"/>
      <c r="AT2178" s="612"/>
      <c r="AU2178" s="616"/>
      <c r="AV2178" s="612"/>
      <c r="AW2178" s="612"/>
      <c r="AX2178" s="612"/>
      <c r="AY2178" s="612"/>
      <c r="AZ2178" s="612"/>
      <c r="BA2178" s="612"/>
      <c r="BB2178" s="612"/>
      <c r="BC2178" s="613"/>
      <c r="BD2178" s="612"/>
      <c r="BE2178" s="612"/>
      <c r="BF2178" s="612"/>
      <c r="BG2178" s="612"/>
      <c r="BH2178" s="613"/>
      <c r="BI2178" s="612"/>
      <c r="BJ2178" s="612"/>
      <c r="BK2178" s="612"/>
      <c r="BL2178" s="613"/>
      <c r="BM2178" s="611"/>
      <c r="BN2178" s="612"/>
      <c r="BO2178" s="612"/>
      <c r="BP2178" s="612"/>
      <c r="BQ2178" s="547"/>
      <c r="BR2178" s="688"/>
      <c r="BS2178" s="750"/>
      <c r="BT2178" s="688"/>
      <c r="BU2178" s="621"/>
      <c r="BY2178" s="607"/>
    </row>
    <row r="2179" spans="1:77" s="619" customFormat="1" hidden="1">
      <c r="A2179" s="603"/>
      <c r="B2179" s="1221"/>
      <c r="C2179" s="1221"/>
      <c r="D2179" s="688"/>
      <c r="E2179" s="1205"/>
      <c r="F2179" s="1645"/>
      <c r="G2179" s="607"/>
      <c r="H2179" s="608"/>
      <c r="I2179" s="609"/>
      <c r="J2179" s="610"/>
      <c r="K2179" s="611"/>
      <c r="L2179" s="611"/>
      <c r="M2179" s="611"/>
      <c r="N2179" s="611"/>
      <c r="O2179" s="612"/>
      <c r="P2179" s="612"/>
      <c r="Q2179" s="613"/>
      <c r="R2179" s="612"/>
      <c r="S2179" s="612"/>
      <c r="T2179" s="615"/>
      <c r="U2179" s="612"/>
      <c r="V2179" s="612"/>
      <c r="W2179" s="613"/>
      <c r="X2179" s="612"/>
      <c r="Y2179" s="612"/>
      <c r="Z2179" s="612"/>
      <c r="AA2179" s="611"/>
      <c r="AB2179" s="612"/>
      <c r="AC2179" s="612"/>
      <c r="AD2179" s="613"/>
      <c r="AE2179" s="613"/>
      <c r="AF2179" s="612"/>
      <c r="AG2179" s="612"/>
      <c r="AH2179" s="612"/>
      <c r="AI2179" s="611"/>
      <c r="AJ2179" s="612"/>
      <c r="AK2179" s="612"/>
      <c r="AL2179" s="612"/>
      <c r="AM2179" s="613"/>
      <c r="AN2179" s="612"/>
      <c r="AO2179" s="612"/>
      <c r="AP2179" s="612"/>
      <c r="AQ2179" s="613"/>
      <c r="AR2179" s="612"/>
      <c r="AS2179" s="612"/>
      <c r="AT2179" s="612"/>
      <c r="AU2179" s="616"/>
      <c r="AV2179" s="612"/>
      <c r="AW2179" s="612"/>
      <c r="AX2179" s="612"/>
      <c r="AY2179" s="612"/>
      <c r="AZ2179" s="612"/>
      <c r="BA2179" s="612"/>
      <c r="BB2179" s="612"/>
      <c r="BC2179" s="613"/>
      <c r="BD2179" s="612"/>
      <c r="BE2179" s="612"/>
      <c r="BF2179" s="612"/>
      <c r="BG2179" s="612"/>
      <c r="BH2179" s="613"/>
      <c r="BI2179" s="612"/>
      <c r="BJ2179" s="612"/>
      <c r="BK2179" s="612"/>
      <c r="BL2179" s="613"/>
      <c r="BM2179" s="611"/>
      <c r="BN2179" s="612"/>
      <c r="BO2179" s="612"/>
      <c r="BP2179" s="612"/>
      <c r="BQ2179" s="547"/>
      <c r="BR2179" s="688"/>
      <c r="BS2179" s="750"/>
      <c r="BT2179" s="688"/>
      <c r="BU2179" s="621"/>
      <c r="BY2179" s="607"/>
    </row>
    <row r="2180" spans="1:77" s="619" customFormat="1" hidden="1">
      <c r="A2180" s="603"/>
      <c r="B2180" s="1221"/>
      <c r="C2180" s="1221"/>
      <c r="D2180" s="605"/>
      <c r="E2180" s="635"/>
      <c r="F2180" s="1645"/>
      <c r="G2180" s="607"/>
      <c r="H2180" s="608"/>
      <c r="I2180" s="609"/>
      <c r="J2180" s="610"/>
      <c r="K2180" s="611"/>
      <c r="L2180" s="611"/>
      <c r="M2180" s="611"/>
      <c r="N2180" s="611"/>
      <c r="O2180" s="612"/>
      <c r="P2180" s="612"/>
      <c r="Q2180" s="613"/>
      <c r="R2180" s="612"/>
      <c r="S2180" s="612"/>
      <c r="T2180" s="615"/>
      <c r="U2180" s="612"/>
      <c r="V2180" s="612"/>
      <c r="W2180" s="613"/>
      <c r="X2180" s="612"/>
      <c r="Y2180" s="612"/>
      <c r="Z2180" s="612"/>
      <c r="AA2180" s="611"/>
      <c r="AB2180" s="612"/>
      <c r="AC2180" s="612"/>
      <c r="AD2180" s="613"/>
      <c r="AE2180" s="613"/>
      <c r="AF2180" s="612"/>
      <c r="AG2180" s="612"/>
      <c r="AH2180" s="612"/>
      <c r="AI2180" s="611"/>
      <c r="AJ2180" s="612"/>
      <c r="AK2180" s="612"/>
      <c r="AL2180" s="612"/>
      <c r="AM2180" s="613"/>
      <c r="AN2180" s="612"/>
      <c r="AO2180" s="612"/>
      <c r="AP2180" s="612"/>
      <c r="AQ2180" s="613"/>
      <c r="AR2180" s="612"/>
      <c r="AS2180" s="612"/>
      <c r="AT2180" s="612"/>
      <c r="AU2180" s="616"/>
      <c r="AV2180" s="612"/>
      <c r="AW2180" s="612"/>
      <c r="AX2180" s="612"/>
      <c r="AY2180" s="612"/>
      <c r="AZ2180" s="612"/>
      <c r="BA2180" s="612"/>
      <c r="BB2180" s="612"/>
      <c r="BC2180" s="613"/>
      <c r="BD2180" s="612"/>
      <c r="BE2180" s="612"/>
      <c r="BF2180" s="612"/>
      <c r="BG2180" s="612"/>
      <c r="BH2180" s="613"/>
      <c r="BI2180" s="612"/>
      <c r="BJ2180" s="612"/>
      <c r="BK2180" s="612"/>
      <c r="BL2180" s="613"/>
      <c r="BM2180" s="611"/>
      <c r="BN2180" s="612"/>
      <c r="BO2180" s="612"/>
      <c r="BP2180" s="612"/>
      <c r="BQ2180" s="547"/>
      <c r="BR2180" s="605"/>
      <c r="BS2180" s="748"/>
      <c r="BT2180" s="605"/>
      <c r="BU2180" s="621"/>
      <c r="BY2180" s="607"/>
    </row>
    <row r="2181" spans="1:77" s="619" customFormat="1" hidden="1">
      <c r="A2181" s="603"/>
      <c r="B2181" s="604"/>
      <c r="C2181" s="604"/>
      <c r="D2181" s="605"/>
      <c r="E2181" s="635"/>
      <c r="F2181" s="605"/>
      <c r="G2181" s="607"/>
      <c r="H2181" s="608"/>
      <c r="I2181" s="609"/>
      <c r="J2181" s="610"/>
      <c r="K2181" s="611"/>
      <c r="L2181" s="611"/>
      <c r="M2181" s="611"/>
      <c r="N2181" s="611"/>
      <c r="O2181" s="612"/>
      <c r="P2181" s="612"/>
      <c r="Q2181" s="613"/>
      <c r="R2181" s="612"/>
      <c r="S2181" s="612"/>
      <c r="T2181" s="615"/>
      <c r="U2181" s="612"/>
      <c r="V2181" s="612"/>
      <c r="W2181" s="613"/>
      <c r="X2181" s="612"/>
      <c r="Y2181" s="612"/>
      <c r="Z2181" s="612"/>
      <c r="AA2181" s="611"/>
      <c r="AB2181" s="612"/>
      <c r="AC2181" s="612"/>
      <c r="AD2181" s="613"/>
      <c r="AE2181" s="613"/>
      <c r="AF2181" s="612"/>
      <c r="AG2181" s="612"/>
      <c r="AH2181" s="612"/>
      <c r="AI2181" s="611"/>
      <c r="AJ2181" s="612"/>
      <c r="AK2181" s="612"/>
      <c r="AL2181" s="612"/>
      <c r="AM2181" s="613"/>
      <c r="AN2181" s="612"/>
      <c r="AO2181" s="612"/>
      <c r="AP2181" s="612"/>
      <c r="AQ2181" s="613"/>
      <c r="AR2181" s="612"/>
      <c r="AS2181" s="612"/>
      <c r="AT2181" s="612"/>
      <c r="AU2181" s="616"/>
      <c r="AV2181" s="612"/>
      <c r="AW2181" s="612"/>
      <c r="AX2181" s="612"/>
      <c r="AY2181" s="612"/>
      <c r="AZ2181" s="612"/>
      <c r="BA2181" s="612"/>
      <c r="BB2181" s="612"/>
      <c r="BC2181" s="613"/>
      <c r="BD2181" s="612"/>
      <c r="BE2181" s="612"/>
      <c r="BF2181" s="612"/>
      <c r="BG2181" s="612"/>
      <c r="BH2181" s="613"/>
      <c r="BI2181" s="612"/>
      <c r="BJ2181" s="612"/>
      <c r="BK2181" s="612"/>
      <c r="BL2181" s="613"/>
      <c r="BM2181" s="611"/>
      <c r="BN2181" s="612"/>
      <c r="BO2181" s="612"/>
      <c r="BP2181" s="612"/>
      <c r="BQ2181" s="547"/>
      <c r="BR2181" s="605"/>
      <c r="BS2181" s="871"/>
      <c r="BT2181" s="605"/>
      <c r="BU2181" s="621"/>
      <c r="BY2181" s="607"/>
    </row>
    <row r="2182" spans="1:77" s="619" customFormat="1" hidden="1">
      <c r="A2182" s="603"/>
      <c r="B2182" s="604"/>
      <c r="C2182" s="604"/>
      <c r="D2182" s="605"/>
      <c r="E2182" s="635"/>
      <c r="F2182" s="635"/>
      <c r="G2182" s="607"/>
      <c r="H2182" s="608"/>
      <c r="I2182" s="609"/>
      <c r="J2182" s="610"/>
      <c r="K2182" s="611"/>
      <c r="L2182" s="611"/>
      <c r="M2182" s="611"/>
      <c r="N2182" s="611"/>
      <c r="O2182" s="612"/>
      <c r="P2182" s="612"/>
      <c r="Q2182" s="613"/>
      <c r="R2182" s="612"/>
      <c r="S2182" s="612"/>
      <c r="T2182" s="615"/>
      <c r="U2182" s="612"/>
      <c r="V2182" s="612"/>
      <c r="W2182" s="613"/>
      <c r="X2182" s="612"/>
      <c r="Y2182" s="612"/>
      <c r="Z2182" s="612"/>
      <c r="AA2182" s="611"/>
      <c r="AB2182" s="612"/>
      <c r="AC2182" s="612"/>
      <c r="AD2182" s="613"/>
      <c r="AE2182" s="613"/>
      <c r="AF2182" s="612"/>
      <c r="AG2182" s="612"/>
      <c r="AH2182" s="612"/>
      <c r="AI2182" s="611"/>
      <c r="AJ2182" s="612"/>
      <c r="AK2182" s="612"/>
      <c r="AL2182" s="612"/>
      <c r="AM2182" s="613"/>
      <c r="AN2182" s="612"/>
      <c r="AO2182" s="612"/>
      <c r="AP2182" s="612"/>
      <c r="AQ2182" s="613"/>
      <c r="AR2182" s="612"/>
      <c r="AS2182" s="612"/>
      <c r="AT2182" s="612"/>
      <c r="AU2182" s="616"/>
      <c r="AV2182" s="612"/>
      <c r="AW2182" s="612"/>
      <c r="AX2182" s="612"/>
      <c r="AY2182" s="612"/>
      <c r="AZ2182" s="612"/>
      <c r="BA2182" s="612"/>
      <c r="BB2182" s="612"/>
      <c r="BC2182" s="613"/>
      <c r="BD2182" s="612"/>
      <c r="BE2182" s="612"/>
      <c r="BF2182" s="612"/>
      <c r="BG2182" s="612"/>
      <c r="BH2182" s="613"/>
      <c r="BI2182" s="612"/>
      <c r="BJ2182" s="612"/>
      <c r="BK2182" s="612"/>
      <c r="BL2182" s="613"/>
      <c r="BM2182" s="611"/>
      <c r="BN2182" s="612"/>
      <c r="BO2182" s="612"/>
      <c r="BP2182" s="612"/>
      <c r="BQ2182" s="547"/>
      <c r="BR2182" s="605"/>
      <c r="BS2182" s="678"/>
      <c r="BT2182" s="605"/>
      <c r="BU2182" s="621"/>
      <c r="BY2182" s="607"/>
    </row>
    <row r="2183" spans="1:77" s="575" customFormat="1" hidden="1">
      <c r="B2183" s="576"/>
      <c r="C2183" s="889"/>
      <c r="D2183" s="842"/>
      <c r="E2183" s="579"/>
      <c r="F2183" s="844"/>
      <c r="G2183" s="580"/>
      <c r="H2183" s="581"/>
      <c r="I2183" s="582"/>
      <c r="J2183" s="580"/>
      <c r="K2183" s="578"/>
      <c r="L2183" s="578"/>
      <c r="M2183" s="578"/>
      <c r="N2183" s="578"/>
      <c r="O2183" s="578"/>
      <c r="P2183" s="578"/>
      <c r="Q2183" s="578"/>
      <c r="R2183" s="578"/>
      <c r="S2183" s="578"/>
      <c r="T2183" s="578"/>
      <c r="U2183" s="578"/>
      <c r="V2183" s="578"/>
      <c r="W2183" s="578"/>
      <c r="X2183" s="578"/>
      <c r="Y2183" s="578"/>
      <c r="Z2183" s="578"/>
      <c r="AA2183" s="578"/>
      <c r="AB2183" s="578"/>
      <c r="AC2183" s="578"/>
      <c r="AD2183" s="578"/>
      <c r="AE2183" s="578"/>
      <c r="AF2183" s="578"/>
      <c r="AG2183" s="578"/>
      <c r="AH2183" s="578"/>
      <c r="AI2183" s="578"/>
      <c r="AJ2183" s="578"/>
      <c r="AK2183" s="578"/>
      <c r="AL2183" s="578"/>
      <c r="AM2183" s="578"/>
      <c r="AN2183" s="841"/>
      <c r="AO2183" s="578"/>
      <c r="AP2183" s="578"/>
      <c r="AQ2183" s="578"/>
      <c r="AR2183" s="578"/>
      <c r="AS2183" s="578"/>
      <c r="AT2183" s="578"/>
      <c r="AU2183" s="567"/>
      <c r="AV2183" s="578"/>
      <c r="AW2183" s="578"/>
      <c r="AX2183" s="578"/>
      <c r="AY2183" s="578"/>
      <c r="AZ2183" s="578"/>
      <c r="BA2183" s="578"/>
      <c r="BB2183" s="578"/>
      <c r="BC2183" s="578"/>
      <c r="BD2183" s="578"/>
      <c r="BE2183" s="578"/>
      <c r="BF2183" s="578"/>
      <c r="BG2183" s="578"/>
      <c r="BH2183" s="578"/>
      <c r="BI2183" s="578"/>
      <c r="BJ2183" s="578"/>
      <c r="BK2183" s="578"/>
      <c r="BL2183" s="578"/>
      <c r="BM2183" s="578"/>
      <c r="BN2183" s="578"/>
      <c r="BO2183" s="578"/>
      <c r="BP2183" s="578"/>
      <c r="BQ2183" s="547">
        <v>1</v>
      </c>
      <c r="BR2183" s="578"/>
    </row>
    <row r="2184" spans="1:77" s="575" customFormat="1" hidden="1">
      <c r="B2184" s="576"/>
      <c r="C2184" s="889"/>
      <c r="D2184" s="842"/>
      <c r="E2184" s="579"/>
      <c r="F2184" s="844"/>
      <c r="G2184" s="580"/>
      <c r="H2184" s="581"/>
      <c r="I2184" s="582"/>
      <c r="J2184" s="580"/>
      <c r="K2184" s="578"/>
      <c r="L2184" s="578"/>
      <c r="M2184" s="578"/>
      <c r="N2184" s="578"/>
      <c r="O2184" s="578"/>
      <c r="P2184" s="578"/>
      <c r="Q2184" s="578"/>
      <c r="R2184" s="578"/>
      <c r="S2184" s="578"/>
      <c r="T2184" s="578"/>
      <c r="U2184" s="578"/>
      <c r="V2184" s="578"/>
      <c r="W2184" s="578"/>
      <c r="X2184" s="578"/>
      <c r="Y2184" s="578"/>
      <c r="Z2184" s="578"/>
      <c r="AA2184" s="578"/>
      <c r="AB2184" s="578"/>
      <c r="AC2184" s="578"/>
      <c r="AD2184" s="578"/>
      <c r="AE2184" s="578"/>
      <c r="AF2184" s="578"/>
      <c r="AG2184" s="578"/>
      <c r="AH2184" s="578"/>
      <c r="AI2184" s="578"/>
      <c r="AJ2184" s="578"/>
      <c r="AK2184" s="578"/>
      <c r="AL2184" s="578"/>
      <c r="AM2184" s="578"/>
      <c r="AN2184" s="841"/>
      <c r="AO2184" s="578"/>
      <c r="AP2184" s="578"/>
      <c r="AQ2184" s="578"/>
      <c r="AR2184" s="578"/>
      <c r="AS2184" s="578"/>
      <c r="AT2184" s="578"/>
      <c r="AU2184" s="567"/>
      <c r="AV2184" s="578"/>
      <c r="AW2184" s="578"/>
      <c r="AX2184" s="578"/>
      <c r="AY2184" s="578"/>
      <c r="AZ2184" s="578"/>
      <c r="BA2184" s="578"/>
      <c r="BB2184" s="578"/>
      <c r="BC2184" s="578"/>
      <c r="BD2184" s="578"/>
      <c r="BE2184" s="578"/>
      <c r="BF2184" s="578"/>
      <c r="BG2184" s="578"/>
      <c r="BH2184" s="578"/>
      <c r="BI2184" s="578"/>
      <c r="BJ2184" s="578"/>
      <c r="BK2184" s="578"/>
      <c r="BL2184" s="578"/>
      <c r="BM2184" s="578"/>
      <c r="BN2184" s="578"/>
      <c r="BO2184" s="578"/>
      <c r="BP2184" s="578"/>
      <c r="BQ2184" s="547">
        <v>1</v>
      </c>
      <c r="BR2184" s="578"/>
    </row>
    <row r="2185" spans="1:77" s="575" customFormat="1" hidden="1">
      <c r="B2185" s="576"/>
      <c r="C2185" s="889"/>
      <c r="D2185" s="842"/>
      <c r="E2185" s="579"/>
      <c r="F2185" s="844"/>
      <c r="G2185" s="580"/>
      <c r="H2185" s="581"/>
      <c r="I2185" s="582"/>
      <c r="J2185" s="580"/>
      <c r="K2185" s="578"/>
      <c r="L2185" s="578"/>
      <c r="M2185" s="578"/>
      <c r="N2185" s="578"/>
      <c r="O2185" s="578"/>
      <c r="P2185" s="578"/>
      <c r="Q2185" s="578"/>
      <c r="R2185" s="578"/>
      <c r="S2185" s="578"/>
      <c r="T2185" s="578"/>
      <c r="U2185" s="578"/>
      <c r="V2185" s="578"/>
      <c r="W2185" s="578"/>
      <c r="X2185" s="578"/>
      <c r="Y2185" s="578"/>
      <c r="Z2185" s="578"/>
      <c r="AA2185" s="578"/>
      <c r="AB2185" s="578"/>
      <c r="AC2185" s="578"/>
      <c r="AD2185" s="578"/>
      <c r="AE2185" s="578"/>
      <c r="AF2185" s="578"/>
      <c r="AG2185" s="578"/>
      <c r="AH2185" s="578"/>
      <c r="AI2185" s="578"/>
      <c r="AJ2185" s="578"/>
      <c r="AK2185" s="578"/>
      <c r="AL2185" s="578"/>
      <c r="AM2185" s="578"/>
      <c r="AN2185" s="841"/>
      <c r="AO2185" s="578"/>
      <c r="AP2185" s="578"/>
      <c r="AQ2185" s="578"/>
      <c r="AR2185" s="578"/>
      <c r="AS2185" s="578"/>
      <c r="AT2185" s="578"/>
      <c r="AU2185" s="567"/>
      <c r="AV2185" s="578"/>
      <c r="AW2185" s="578"/>
      <c r="AX2185" s="578"/>
      <c r="AY2185" s="578"/>
      <c r="AZ2185" s="578"/>
      <c r="BA2185" s="578"/>
      <c r="BB2185" s="578"/>
      <c r="BC2185" s="578"/>
      <c r="BD2185" s="578"/>
      <c r="BE2185" s="578"/>
      <c r="BF2185" s="578"/>
      <c r="BG2185" s="578"/>
      <c r="BH2185" s="578"/>
      <c r="BI2185" s="578"/>
      <c r="BJ2185" s="578"/>
      <c r="BK2185" s="578"/>
      <c r="BL2185" s="578"/>
      <c r="BM2185" s="578"/>
      <c r="BN2185" s="578"/>
      <c r="BO2185" s="578"/>
      <c r="BP2185" s="578"/>
      <c r="BQ2185" s="547">
        <v>1</v>
      </c>
      <c r="BR2185" s="578"/>
    </row>
    <row r="2186" spans="1:77" s="575" customFormat="1" hidden="1">
      <c r="B2186" s="576"/>
      <c r="C2186" s="889"/>
      <c r="D2186" s="842"/>
      <c r="E2186" s="579"/>
      <c r="F2186" s="844"/>
      <c r="G2186" s="580"/>
      <c r="H2186" s="581"/>
      <c r="I2186" s="582"/>
      <c r="J2186" s="580"/>
      <c r="K2186" s="578"/>
      <c r="L2186" s="578"/>
      <c r="M2186" s="578"/>
      <c r="N2186" s="578"/>
      <c r="O2186" s="578"/>
      <c r="P2186" s="578"/>
      <c r="Q2186" s="578"/>
      <c r="R2186" s="578"/>
      <c r="S2186" s="578"/>
      <c r="T2186" s="578"/>
      <c r="U2186" s="578"/>
      <c r="V2186" s="578"/>
      <c r="W2186" s="578"/>
      <c r="X2186" s="578"/>
      <c r="Y2186" s="578"/>
      <c r="Z2186" s="578"/>
      <c r="AA2186" s="578"/>
      <c r="AB2186" s="578"/>
      <c r="AC2186" s="578"/>
      <c r="AD2186" s="578"/>
      <c r="AE2186" s="578"/>
      <c r="AF2186" s="578"/>
      <c r="AG2186" s="578"/>
      <c r="AH2186" s="578"/>
      <c r="AI2186" s="578"/>
      <c r="AJ2186" s="578"/>
      <c r="AK2186" s="578"/>
      <c r="AL2186" s="578"/>
      <c r="AM2186" s="578"/>
      <c r="AN2186" s="841"/>
      <c r="AO2186" s="578"/>
      <c r="AP2186" s="578"/>
      <c r="AQ2186" s="578"/>
      <c r="AR2186" s="578"/>
      <c r="AS2186" s="578"/>
      <c r="AT2186" s="578"/>
      <c r="AU2186" s="567"/>
      <c r="AV2186" s="578"/>
      <c r="AW2186" s="578"/>
      <c r="AX2186" s="578"/>
      <c r="AY2186" s="578"/>
      <c r="AZ2186" s="578"/>
      <c r="BA2186" s="578"/>
      <c r="BB2186" s="578"/>
      <c r="BC2186" s="578"/>
      <c r="BD2186" s="578"/>
      <c r="BE2186" s="578"/>
      <c r="BF2186" s="578"/>
      <c r="BG2186" s="578"/>
      <c r="BH2186" s="578"/>
      <c r="BI2186" s="578"/>
      <c r="BJ2186" s="578"/>
      <c r="BK2186" s="578"/>
      <c r="BL2186" s="578"/>
      <c r="BM2186" s="578"/>
      <c r="BN2186" s="578"/>
      <c r="BO2186" s="578"/>
      <c r="BP2186" s="578"/>
      <c r="BQ2186" s="547">
        <v>1</v>
      </c>
      <c r="BR2186" s="578"/>
    </row>
    <row r="2187" spans="1:77" s="575" customFormat="1" hidden="1">
      <c r="B2187" s="576"/>
      <c r="C2187" s="889"/>
      <c r="D2187" s="842"/>
      <c r="E2187" s="579"/>
      <c r="F2187" s="844"/>
      <c r="G2187" s="580"/>
      <c r="H2187" s="581"/>
      <c r="I2187" s="582"/>
      <c r="J2187" s="580"/>
      <c r="K2187" s="578"/>
      <c r="L2187" s="578"/>
      <c r="M2187" s="578"/>
      <c r="N2187" s="578"/>
      <c r="O2187" s="578"/>
      <c r="P2187" s="578"/>
      <c r="Q2187" s="578"/>
      <c r="R2187" s="578"/>
      <c r="S2187" s="578"/>
      <c r="T2187" s="578"/>
      <c r="U2187" s="578"/>
      <c r="V2187" s="578"/>
      <c r="W2187" s="578"/>
      <c r="X2187" s="578"/>
      <c r="Y2187" s="578"/>
      <c r="Z2187" s="578"/>
      <c r="AA2187" s="578"/>
      <c r="AB2187" s="578"/>
      <c r="AC2187" s="578"/>
      <c r="AD2187" s="578"/>
      <c r="AE2187" s="578"/>
      <c r="AF2187" s="578"/>
      <c r="AG2187" s="578"/>
      <c r="AH2187" s="578"/>
      <c r="AI2187" s="578"/>
      <c r="AJ2187" s="578"/>
      <c r="AK2187" s="578"/>
      <c r="AL2187" s="578"/>
      <c r="AM2187" s="578"/>
      <c r="AN2187" s="841"/>
      <c r="AO2187" s="578"/>
      <c r="AP2187" s="578"/>
      <c r="AQ2187" s="578"/>
      <c r="AR2187" s="578"/>
      <c r="AS2187" s="578"/>
      <c r="AT2187" s="578"/>
      <c r="AU2187" s="567"/>
      <c r="AV2187" s="578"/>
      <c r="AW2187" s="578"/>
      <c r="AX2187" s="578"/>
      <c r="AY2187" s="578"/>
      <c r="AZ2187" s="578"/>
      <c r="BA2187" s="578"/>
      <c r="BB2187" s="578"/>
      <c r="BC2187" s="578"/>
      <c r="BD2187" s="578"/>
      <c r="BE2187" s="578"/>
      <c r="BF2187" s="578"/>
      <c r="BG2187" s="578"/>
      <c r="BH2187" s="578"/>
      <c r="BI2187" s="578"/>
      <c r="BJ2187" s="578"/>
      <c r="BK2187" s="578"/>
      <c r="BL2187" s="578"/>
      <c r="BM2187" s="578"/>
      <c r="BN2187" s="578"/>
      <c r="BO2187" s="578"/>
      <c r="BP2187" s="578"/>
      <c r="BQ2187" s="547">
        <v>1</v>
      </c>
      <c r="BR2187" s="578"/>
    </row>
    <row r="2188" spans="1:77" s="575" customFormat="1" hidden="1">
      <c r="B2188" s="576"/>
      <c r="C2188" s="889"/>
      <c r="D2188" s="842"/>
      <c r="E2188" s="579"/>
      <c r="F2188" s="844"/>
      <c r="G2188" s="580"/>
      <c r="H2188" s="581"/>
      <c r="I2188" s="582"/>
      <c r="J2188" s="580"/>
      <c r="K2188" s="578"/>
      <c r="L2188" s="578"/>
      <c r="M2188" s="578"/>
      <c r="N2188" s="578"/>
      <c r="O2188" s="578"/>
      <c r="P2188" s="578"/>
      <c r="Q2188" s="578"/>
      <c r="R2188" s="578"/>
      <c r="S2188" s="578"/>
      <c r="T2188" s="578"/>
      <c r="U2188" s="578"/>
      <c r="V2188" s="578"/>
      <c r="W2188" s="578"/>
      <c r="X2188" s="578"/>
      <c r="Y2188" s="578"/>
      <c r="Z2188" s="578"/>
      <c r="AA2188" s="578"/>
      <c r="AB2188" s="578"/>
      <c r="AC2188" s="578"/>
      <c r="AD2188" s="578"/>
      <c r="AE2188" s="578"/>
      <c r="AF2188" s="578"/>
      <c r="AG2188" s="578"/>
      <c r="AH2188" s="578"/>
      <c r="AI2188" s="578"/>
      <c r="AJ2188" s="578"/>
      <c r="AK2188" s="578"/>
      <c r="AL2188" s="578"/>
      <c r="AM2188" s="578"/>
      <c r="AN2188" s="841"/>
      <c r="AO2188" s="578"/>
      <c r="AP2188" s="578"/>
      <c r="AQ2188" s="578"/>
      <c r="AR2188" s="578"/>
      <c r="AS2188" s="578"/>
      <c r="AT2188" s="578"/>
      <c r="AU2188" s="567"/>
      <c r="AV2188" s="578"/>
      <c r="AW2188" s="578"/>
      <c r="AX2188" s="578"/>
      <c r="AY2188" s="578"/>
      <c r="AZ2188" s="578"/>
      <c r="BA2188" s="578"/>
      <c r="BB2188" s="578"/>
      <c r="BC2188" s="578"/>
      <c r="BD2188" s="578"/>
      <c r="BE2188" s="578"/>
      <c r="BF2188" s="578"/>
      <c r="BG2188" s="578"/>
      <c r="BH2188" s="578"/>
      <c r="BI2188" s="578"/>
      <c r="BJ2188" s="578"/>
      <c r="BK2188" s="578"/>
      <c r="BL2188" s="578"/>
      <c r="BM2188" s="578"/>
      <c r="BN2188" s="578"/>
      <c r="BO2188" s="578"/>
      <c r="BP2188" s="578"/>
      <c r="BQ2188" s="547">
        <v>1</v>
      </c>
      <c r="BR2188" s="578"/>
    </row>
    <row r="2189" spans="1:77" s="575" customFormat="1" hidden="1">
      <c r="B2189" s="576"/>
      <c r="C2189" s="889"/>
      <c r="D2189" s="842"/>
      <c r="E2189" s="579"/>
      <c r="F2189" s="844"/>
      <c r="G2189" s="580"/>
      <c r="H2189" s="581"/>
      <c r="I2189" s="582"/>
      <c r="J2189" s="580"/>
      <c r="K2189" s="578"/>
      <c r="L2189" s="578"/>
      <c r="M2189" s="578"/>
      <c r="N2189" s="578"/>
      <c r="O2189" s="578"/>
      <c r="P2189" s="578"/>
      <c r="Q2189" s="578"/>
      <c r="R2189" s="578"/>
      <c r="S2189" s="578"/>
      <c r="T2189" s="578"/>
      <c r="U2189" s="578"/>
      <c r="V2189" s="578"/>
      <c r="W2189" s="578"/>
      <c r="X2189" s="578"/>
      <c r="Y2189" s="578"/>
      <c r="Z2189" s="578"/>
      <c r="AA2189" s="578"/>
      <c r="AB2189" s="578"/>
      <c r="AC2189" s="578"/>
      <c r="AD2189" s="578"/>
      <c r="AE2189" s="578"/>
      <c r="AF2189" s="578"/>
      <c r="AG2189" s="578"/>
      <c r="AH2189" s="578"/>
      <c r="AI2189" s="578"/>
      <c r="AJ2189" s="578"/>
      <c r="AK2189" s="578"/>
      <c r="AL2189" s="578"/>
      <c r="AM2189" s="578"/>
      <c r="AN2189" s="578"/>
      <c r="AO2189" s="578"/>
      <c r="AP2189" s="578"/>
      <c r="AQ2189" s="578"/>
      <c r="AR2189" s="578"/>
      <c r="AS2189" s="578"/>
      <c r="AT2189" s="578"/>
      <c r="AU2189" s="567"/>
      <c r="AV2189" s="578"/>
      <c r="AW2189" s="578"/>
      <c r="AX2189" s="578"/>
      <c r="AY2189" s="578"/>
      <c r="AZ2189" s="578"/>
      <c r="BA2189" s="578"/>
      <c r="BB2189" s="578"/>
      <c r="BC2189" s="578"/>
      <c r="BD2189" s="578"/>
      <c r="BE2189" s="578"/>
      <c r="BF2189" s="578"/>
      <c r="BG2189" s="578"/>
      <c r="BH2189" s="578"/>
      <c r="BI2189" s="578"/>
      <c r="BJ2189" s="578"/>
      <c r="BK2189" s="578"/>
      <c r="BL2189" s="578"/>
      <c r="BM2189" s="578"/>
      <c r="BN2189" s="578"/>
      <c r="BO2189" s="578"/>
      <c r="BP2189" s="578"/>
      <c r="BQ2189" s="547">
        <v>1</v>
      </c>
      <c r="BR2189" s="578"/>
    </row>
    <row r="2190" spans="1:77" s="575" customFormat="1" hidden="1">
      <c r="B2190" s="576"/>
      <c r="C2190" s="889"/>
      <c r="D2190" s="842"/>
      <c r="E2190" s="579"/>
      <c r="F2190" s="844"/>
      <c r="G2190" s="580"/>
      <c r="H2190" s="581"/>
      <c r="I2190" s="582"/>
      <c r="J2190" s="580"/>
      <c r="K2190" s="578"/>
      <c r="L2190" s="578"/>
      <c r="M2190" s="578"/>
      <c r="N2190" s="578"/>
      <c r="O2190" s="578"/>
      <c r="P2190" s="578"/>
      <c r="Q2190" s="578"/>
      <c r="R2190" s="578"/>
      <c r="S2190" s="578"/>
      <c r="T2190" s="578"/>
      <c r="U2190" s="578"/>
      <c r="V2190" s="578"/>
      <c r="W2190" s="578"/>
      <c r="X2190" s="578"/>
      <c r="Y2190" s="578"/>
      <c r="Z2190" s="578"/>
      <c r="AA2190" s="578"/>
      <c r="AB2190" s="578"/>
      <c r="AC2190" s="578"/>
      <c r="AD2190" s="578"/>
      <c r="AE2190" s="578"/>
      <c r="AF2190" s="578"/>
      <c r="AG2190" s="578"/>
      <c r="AH2190" s="578"/>
      <c r="AI2190" s="578"/>
      <c r="AJ2190" s="578"/>
      <c r="AK2190" s="578"/>
      <c r="AL2190" s="578"/>
      <c r="AM2190" s="578"/>
      <c r="AN2190" s="578"/>
      <c r="AO2190" s="578"/>
      <c r="AP2190" s="578"/>
      <c r="AQ2190" s="578"/>
      <c r="AR2190" s="578"/>
      <c r="AS2190" s="578"/>
      <c r="AT2190" s="578"/>
      <c r="AU2190" s="567"/>
      <c r="AV2190" s="578"/>
      <c r="AW2190" s="578"/>
      <c r="AX2190" s="578"/>
      <c r="AY2190" s="578"/>
      <c r="AZ2190" s="578"/>
      <c r="BA2190" s="578"/>
      <c r="BB2190" s="578"/>
      <c r="BC2190" s="578"/>
      <c r="BD2190" s="578"/>
      <c r="BE2190" s="578"/>
      <c r="BF2190" s="578"/>
      <c r="BG2190" s="578"/>
      <c r="BH2190" s="578"/>
      <c r="BI2190" s="578"/>
      <c r="BJ2190" s="578"/>
      <c r="BK2190" s="578"/>
      <c r="BL2190" s="578"/>
      <c r="BM2190" s="578"/>
      <c r="BN2190" s="578"/>
      <c r="BO2190" s="578"/>
      <c r="BP2190" s="578"/>
      <c r="BQ2190" s="547">
        <v>1</v>
      </c>
      <c r="BR2190" s="578"/>
    </row>
    <row r="2191" spans="1:77" s="575" customFormat="1" hidden="1">
      <c r="B2191" s="576"/>
      <c r="C2191" s="889"/>
      <c r="D2191" s="842"/>
      <c r="E2191" s="579"/>
      <c r="F2191" s="844"/>
      <c r="G2191" s="580"/>
      <c r="H2191" s="581"/>
      <c r="I2191" s="582"/>
      <c r="J2191" s="580"/>
      <c r="K2191" s="578"/>
      <c r="L2191" s="578"/>
      <c r="M2191" s="578"/>
      <c r="N2191" s="578"/>
      <c r="O2191" s="578"/>
      <c r="P2191" s="578"/>
      <c r="Q2191" s="578"/>
      <c r="R2191" s="578"/>
      <c r="S2191" s="578"/>
      <c r="T2191" s="578"/>
      <c r="U2191" s="578"/>
      <c r="V2191" s="578"/>
      <c r="W2191" s="578"/>
      <c r="X2191" s="578"/>
      <c r="Y2191" s="578"/>
      <c r="Z2191" s="578"/>
      <c r="AA2191" s="578"/>
      <c r="AB2191" s="578"/>
      <c r="AC2191" s="578"/>
      <c r="AD2191" s="578"/>
      <c r="AE2191" s="578"/>
      <c r="AF2191" s="578"/>
      <c r="AG2191" s="578"/>
      <c r="AH2191" s="578"/>
      <c r="AI2191" s="578"/>
      <c r="AJ2191" s="578"/>
      <c r="AK2191" s="578"/>
      <c r="AL2191" s="578"/>
      <c r="AM2191" s="578"/>
      <c r="AN2191" s="578"/>
      <c r="AO2191" s="578"/>
      <c r="AP2191" s="578"/>
      <c r="AQ2191" s="578"/>
      <c r="AR2191" s="578"/>
      <c r="AS2191" s="578"/>
      <c r="AT2191" s="578"/>
      <c r="AU2191" s="567"/>
      <c r="AV2191" s="578"/>
      <c r="AW2191" s="578"/>
      <c r="AX2191" s="578"/>
      <c r="AY2191" s="578"/>
      <c r="AZ2191" s="578"/>
      <c r="BA2191" s="578"/>
      <c r="BB2191" s="578"/>
      <c r="BC2191" s="578"/>
      <c r="BD2191" s="578"/>
      <c r="BE2191" s="578"/>
      <c r="BF2191" s="578"/>
      <c r="BG2191" s="578"/>
      <c r="BH2191" s="578"/>
      <c r="BI2191" s="578"/>
      <c r="BJ2191" s="578"/>
      <c r="BK2191" s="578"/>
      <c r="BL2191" s="578"/>
      <c r="BM2191" s="578"/>
      <c r="BN2191" s="578"/>
      <c r="BO2191" s="578"/>
      <c r="BP2191" s="578"/>
      <c r="BQ2191" s="547">
        <v>1</v>
      </c>
      <c r="BR2191" s="578"/>
    </row>
    <row r="2192" spans="1:77" s="575" customFormat="1" hidden="1">
      <c r="B2192" s="576"/>
      <c r="C2192" s="889"/>
      <c r="D2192" s="842"/>
      <c r="E2192" s="579"/>
      <c r="F2192" s="844"/>
      <c r="G2192" s="580"/>
      <c r="H2192" s="581"/>
      <c r="I2192" s="582"/>
      <c r="J2192" s="580"/>
      <c r="K2192" s="578"/>
      <c r="L2192" s="578"/>
      <c r="M2192" s="578"/>
      <c r="N2192" s="578"/>
      <c r="O2192" s="578"/>
      <c r="P2192" s="578"/>
      <c r="Q2192" s="578"/>
      <c r="R2192" s="578"/>
      <c r="S2192" s="578"/>
      <c r="T2192" s="578"/>
      <c r="U2192" s="578"/>
      <c r="V2192" s="578"/>
      <c r="W2192" s="578"/>
      <c r="X2192" s="578"/>
      <c r="Y2192" s="578"/>
      <c r="Z2192" s="578"/>
      <c r="AA2192" s="578"/>
      <c r="AB2192" s="578"/>
      <c r="AC2192" s="578"/>
      <c r="AD2192" s="578"/>
      <c r="AE2192" s="578"/>
      <c r="AF2192" s="578"/>
      <c r="AG2192" s="578"/>
      <c r="AH2192" s="578"/>
      <c r="AI2192" s="578"/>
      <c r="AJ2192" s="578"/>
      <c r="AK2192" s="578"/>
      <c r="AL2192" s="578"/>
      <c r="AM2192" s="578"/>
      <c r="AN2192" s="578"/>
      <c r="AO2192" s="578"/>
      <c r="AP2192" s="578"/>
      <c r="AQ2192" s="578"/>
      <c r="AR2192" s="578"/>
      <c r="AS2192" s="578"/>
      <c r="AT2192" s="578"/>
      <c r="AU2192" s="567"/>
      <c r="AV2192" s="578"/>
      <c r="AW2192" s="578"/>
      <c r="AX2192" s="578"/>
      <c r="AY2192" s="578"/>
      <c r="AZ2192" s="578"/>
      <c r="BA2192" s="578"/>
      <c r="BB2192" s="578"/>
      <c r="BC2192" s="578"/>
      <c r="BD2192" s="578"/>
      <c r="BE2192" s="578"/>
      <c r="BF2192" s="578"/>
      <c r="BG2192" s="578"/>
      <c r="BH2192" s="578"/>
      <c r="BI2192" s="578"/>
      <c r="BJ2192" s="578"/>
      <c r="BK2192" s="578"/>
      <c r="BL2192" s="578"/>
      <c r="BM2192" s="578"/>
      <c r="BN2192" s="578"/>
      <c r="BO2192" s="578"/>
      <c r="BP2192" s="578"/>
      <c r="BQ2192" s="547">
        <v>1</v>
      </c>
      <c r="BR2192" s="578"/>
    </row>
    <row r="2193" spans="1:73" s="575" customFormat="1" hidden="1">
      <c r="B2193" s="576"/>
      <c r="C2193" s="577"/>
      <c r="D2193" s="578"/>
      <c r="E2193" s="579"/>
      <c r="F2193" s="578"/>
      <c r="G2193" s="580"/>
      <c r="H2193" s="581">
        <f>J2193</f>
        <v>0</v>
      </c>
      <c r="I2193" s="582"/>
      <c r="J2193" s="580">
        <f>K2193+AA2193+BM2193</f>
        <v>0</v>
      </c>
      <c r="K2193" s="578">
        <f>L2193+T2193+X2193+Y2193+Z2193</f>
        <v>0</v>
      </c>
      <c r="L2193" s="578">
        <f>M2193+S2193</f>
        <v>0</v>
      </c>
      <c r="M2193" s="578">
        <f>N2193+R2193</f>
        <v>0</v>
      </c>
      <c r="N2193" s="578">
        <f>O2193+P2193+Q2193</f>
        <v>0</v>
      </c>
      <c r="O2193" s="578"/>
      <c r="P2193" s="578"/>
      <c r="Q2193" s="578"/>
      <c r="R2193" s="578"/>
      <c r="S2193" s="578"/>
      <c r="T2193" s="578">
        <f>U2193+V2193+W2193</f>
        <v>0</v>
      </c>
      <c r="U2193" s="578"/>
      <c r="V2193" s="578"/>
      <c r="W2193" s="578"/>
      <c r="X2193" s="578"/>
      <c r="Y2193" s="578"/>
      <c r="Z2193" s="578"/>
      <c r="AA2193" s="578">
        <f xml:space="preserve"> SUM(AB2193:AI2193)+SUM(AV2193:BL2193)</f>
        <v>0</v>
      </c>
      <c r="AB2193" s="578"/>
      <c r="AC2193" s="578"/>
      <c r="AD2193" s="578"/>
      <c r="AE2193" s="578"/>
      <c r="AF2193" s="578"/>
      <c r="AG2193" s="578"/>
      <c r="AH2193" s="578"/>
      <c r="AI2193" s="578">
        <f>SUM(AJ2193:AT2193)</f>
        <v>0</v>
      </c>
      <c r="AJ2193" s="578"/>
      <c r="AK2193" s="578"/>
      <c r="AL2193" s="578"/>
      <c r="AM2193" s="578"/>
      <c r="AN2193" s="578"/>
      <c r="AO2193" s="578"/>
      <c r="AP2193" s="578"/>
      <c r="AQ2193" s="578"/>
      <c r="AR2193" s="578"/>
      <c r="AS2193" s="578"/>
      <c r="AT2193" s="578"/>
      <c r="AU2193" s="567"/>
      <c r="AV2193" s="578"/>
      <c r="AW2193" s="578"/>
      <c r="AX2193" s="578"/>
      <c r="AY2193" s="578"/>
      <c r="AZ2193" s="578"/>
      <c r="BA2193" s="578"/>
      <c r="BB2193" s="578"/>
      <c r="BC2193" s="578"/>
      <c r="BD2193" s="578"/>
      <c r="BE2193" s="578"/>
      <c r="BF2193" s="578"/>
      <c r="BG2193" s="578"/>
      <c r="BH2193" s="578"/>
      <c r="BI2193" s="578"/>
      <c r="BJ2193" s="578"/>
      <c r="BK2193" s="578"/>
      <c r="BL2193" s="578"/>
      <c r="BM2193" s="578">
        <f>SUM(BN2193:BP2193)</f>
        <v>0</v>
      </c>
      <c r="BN2193" s="578"/>
      <c r="BO2193" s="578"/>
      <c r="BP2193" s="578"/>
      <c r="BQ2193" s="547">
        <v>1</v>
      </c>
      <c r="BR2193" s="578"/>
    </row>
    <row r="2194" spans="1:73" s="559" customFormat="1" hidden="1">
      <c r="B2194" s="560"/>
      <c r="C2194" s="561" t="s">
        <v>2710</v>
      </c>
      <c r="D2194" s="562"/>
      <c r="E2194" s="563"/>
      <c r="F2194" s="562"/>
      <c r="G2194" s="564"/>
      <c r="H2194" s="565">
        <f>SUM(H2195:H2284)</f>
        <v>0.77</v>
      </c>
      <c r="I2194" s="565">
        <f t="shared" ref="I2194:BP2194" si="1113">SUM(I2195:I2284)</f>
        <v>0</v>
      </c>
      <c r="J2194" s="565">
        <f t="shared" si="1113"/>
        <v>0.77</v>
      </c>
      <c r="K2194" s="565">
        <f t="shared" si="1113"/>
        <v>0.42</v>
      </c>
      <c r="L2194" s="565">
        <f t="shared" si="1113"/>
        <v>0.42</v>
      </c>
      <c r="M2194" s="565">
        <f t="shared" si="1113"/>
        <v>0.42</v>
      </c>
      <c r="N2194" s="565">
        <f t="shared" si="1113"/>
        <v>0.41000000000000003</v>
      </c>
      <c r="O2194" s="565">
        <f t="shared" si="1113"/>
        <v>0.41000000000000003</v>
      </c>
      <c r="P2194" s="565">
        <f t="shared" si="1113"/>
        <v>0</v>
      </c>
      <c r="Q2194" s="565">
        <f t="shared" si="1113"/>
        <v>0</v>
      </c>
      <c r="R2194" s="565">
        <f t="shared" si="1113"/>
        <v>0.01</v>
      </c>
      <c r="S2194" s="565">
        <f t="shared" si="1113"/>
        <v>0</v>
      </c>
      <c r="T2194" s="565">
        <f t="shared" si="1113"/>
        <v>0</v>
      </c>
      <c r="U2194" s="565">
        <f t="shared" si="1113"/>
        <v>0</v>
      </c>
      <c r="V2194" s="565">
        <f t="shared" si="1113"/>
        <v>0</v>
      </c>
      <c r="W2194" s="565">
        <f t="shared" si="1113"/>
        <v>0</v>
      </c>
      <c r="X2194" s="565">
        <f t="shared" si="1113"/>
        <v>0</v>
      </c>
      <c r="Y2194" s="565">
        <f t="shared" si="1113"/>
        <v>0</v>
      </c>
      <c r="Z2194" s="565">
        <f t="shared" si="1113"/>
        <v>0</v>
      </c>
      <c r="AA2194" s="565">
        <f t="shared" si="1113"/>
        <v>0.33999999999999997</v>
      </c>
      <c r="AB2194" s="565">
        <f t="shared" si="1113"/>
        <v>0</v>
      </c>
      <c r="AC2194" s="565">
        <f t="shared" si="1113"/>
        <v>0</v>
      </c>
      <c r="AD2194" s="565">
        <f t="shared" si="1113"/>
        <v>0</v>
      </c>
      <c r="AE2194" s="565">
        <f t="shared" si="1113"/>
        <v>0</v>
      </c>
      <c r="AF2194" s="565">
        <f t="shared" si="1113"/>
        <v>0</v>
      </c>
      <c r="AG2194" s="565">
        <f t="shared" si="1113"/>
        <v>0.03</v>
      </c>
      <c r="AH2194" s="565">
        <f t="shared" si="1113"/>
        <v>0</v>
      </c>
      <c r="AI2194" s="565">
        <f t="shared" si="1113"/>
        <v>0.31</v>
      </c>
      <c r="AJ2194" s="565">
        <f t="shared" si="1113"/>
        <v>0.22</v>
      </c>
      <c r="AK2194" s="565">
        <f t="shared" si="1113"/>
        <v>0.09</v>
      </c>
      <c r="AL2194" s="565">
        <f t="shared" si="1113"/>
        <v>0</v>
      </c>
      <c r="AM2194" s="565">
        <f t="shared" si="1113"/>
        <v>0</v>
      </c>
      <c r="AN2194" s="565">
        <f t="shared" si="1113"/>
        <v>0</v>
      </c>
      <c r="AO2194" s="565">
        <f t="shared" si="1113"/>
        <v>0</v>
      </c>
      <c r="AP2194" s="565">
        <f t="shared" si="1113"/>
        <v>0</v>
      </c>
      <c r="AQ2194" s="565">
        <f t="shared" si="1113"/>
        <v>0</v>
      </c>
      <c r="AR2194" s="565">
        <f t="shared" si="1113"/>
        <v>0</v>
      </c>
      <c r="AS2194" s="565">
        <f t="shared" si="1113"/>
        <v>0</v>
      </c>
      <c r="AT2194" s="565">
        <f t="shared" si="1113"/>
        <v>0</v>
      </c>
      <c r="AU2194" s="565">
        <f t="shared" si="1113"/>
        <v>0</v>
      </c>
      <c r="AV2194" s="565">
        <f t="shared" si="1113"/>
        <v>0</v>
      </c>
      <c r="AW2194" s="565">
        <f t="shared" si="1113"/>
        <v>0</v>
      </c>
      <c r="AX2194" s="565">
        <f t="shared" si="1113"/>
        <v>0</v>
      </c>
      <c r="AY2194" s="565">
        <f t="shared" si="1113"/>
        <v>0</v>
      </c>
      <c r="AZ2194" s="565">
        <f t="shared" si="1113"/>
        <v>0</v>
      </c>
      <c r="BA2194" s="565">
        <f t="shared" si="1113"/>
        <v>0</v>
      </c>
      <c r="BB2194" s="565">
        <f t="shared" si="1113"/>
        <v>0</v>
      </c>
      <c r="BC2194" s="565">
        <f t="shared" si="1113"/>
        <v>0</v>
      </c>
      <c r="BD2194" s="565">
        <f t="shared" si="1113"/>
        <v>0</v>
      </c>
      <c r="BE2194" s="565">
        <f t="shared" si="1113"/>
        <v>0</v>
      </c>
      <c r="BF2194" s="565">
        <f t="shared" si="1113"/>
        <v>0</v>
      </c>
      <c r="BG2194" s="565">
        <f t="shared" si="1113"/>
        <v>0</v>
      </c>
      <c r="BH2194" s="565">
        <f t="shared" si="1113"/>
        <v>0</v>
      </c>
      <c r="BI2194" s="565">
        <f t="shared" si="1113"/>
        <v>0</v>
      </c>
      <c r="BJ2194" s="565">
        <f t="shared" si="1113"/>
        <v>0</v>
      </c>
      <c r="BK2194" s="565">
        <f t="shared" si="1113"/>
        <v>0</v>
      </c>
      <c r="BL2194" s="565">
        <f t="shared" si="1113"/>
        <v>0</v>
      </c>
      <c r="BM2194" s="565">
        <f t="shared" si="1113"/>
        <v>0.01</v>
      </c>
      <c r="BN2194" s="565">
        <f t="shared" si="1113"/>
        <v>0.01</v>
      </c>
      <c r="BO2194" s="565">
        <f t="shared" si="1113"/>
        <v>0</v>
      </c>
      <c r="BP2194" s="565">
        <f t="shared" si="1113"/>
        <v>0</v>
      </c>
      <c r="BQ2194" s="568">
        <v>1</v>
      </c>
      <c r="BR2194" s="562"/>
    </row>
    <row r="2195" spans="1:73" s="652" customFormat="1" hidden="1">
      <c r="A2195" s="837"/>
      <c r="B2195" s="980" t="s">
        <v>114</v>
      </c>
      <c r="C2195" s="832" t="s">
        <v>690</v>
      </c>
      <c r="D2195" s="699" t="s">
        <v>33</v>
      </c>
      <c r="E2195" s="640" t="s">
        <v>85</v>
      </c>
      <c r="F2195" s="699"/>
      <c r="G2195" s="651"/>
      <c r="H2195" s="643">
        <f t="shared" ref="H2195:H2196" si="1114">J2195</f>
        <v>0.01</v>
      </c>
      <c r="I2195" s="644"/>
      <c r="J2195" s="645">
        <f t="shared" ref="J2195:J2196" si="1115">K2195+AA2195+BM2195</f>
        <v>0.01</v>
      </c>
      <c r="K2195" s="1">
        <f t="shared" ref="K2195:K2196" si="1116">L2195+T2195+X2195+Y2195+Z2195</f>
        <v>0.01</v>
      </c>
      <c r="L2195" s="1">
        <f t="shared" ref="L2195:L2196" si="1117">M2195+S2195</f>
        <v>0.01</v>
      </c>
      <c r="M2195" s="1">
        <f t="shared" ref="M2195:M2196" si="1118">N2195+R2195</f>
        <v>0.01</v>
      </c>
      <c r="N2195" s="1">
        <f t="shared" ref="N2195:N2196" si="1119">O2195+P2195+Q2195</f>
        <v>0</v>
      </c>
      <c r="O2195" s="1"/>
      <c r="P2195" s="1"/>
      <c r="Q2195" s="1"/>
      <c r="R2195" s="1">
        <v>0.01</v>
      </c>
      <c r="S2195" s="1"/>
      <c r="T2195" s="1">
        <f t="shared" ref="T2195:T2196" si="1120">U2195+V2195+W2195</f>
        <v>0</v>
      </c>
      <c r="U2195" s="1"/>
      <c r="V2195" s="1"/>
      <c r="W2195" s="1"/>
      <c r="X2195" s="1"/>
      <c r="Y2195" s="1"/>
      <c r="Z2195" s="1"/>
      <c r="AA2195" s="1">
        <f t="shared" ref="AA2195:AA2196" si="1121">SUM(AB2195:AI2195)+AW2195+SUM(AY2195:BC2195)+SUM(BF2195:BL2195)</f>
        <v>0</v>
      </c>
      <c r="AB2195" s="1"/>
      <c r="AC2195" s="1"/>
      <c r="AD2195" s="1"/>
      <c r="AE2195" s="1"/>
      <c r="AF2195" s="1"/>
      <c r="AG2195" s="1"/>
      <c r="AH2195" s="1"/>
      <c r="AI2195" s="1">
        <f t="shared" ref="AI2195:AI2196" si="1122">SUM(AJ2195:AV2195)+AX2195+SUM(BD2195:BE2195)</f>
        <v>0</v>
      </c>
      <c r="AJ2195" s="685"/>
      <c r="AK2195" s="685"/>
      <c r="AL2195" s="685"/>
      <c r="AM2195" s="685"/>
      <c r="AN2195" s="685"/>
      <c r="AO2195" s="685"/>
      <c r="AP2195" s="685"/>
      <c r="AQ2195" s="685"/>
      <c r="AR2195" s="685"/>
      <c r="AS2195" s="685"/>
      <c r="AT2195" s="685"/>
      <c r="AU2195" s="685"/>
      <c r="AV2195" s="685"/>
      <c r="AW2195" s="1"/>
      <c r="AX2195" s="685"/>
      <c r="AY2195" s="1"/>
      <c r="AZ2195" s="1"/>
      <c r="BA2195" s="1"/>
      <c r="BB2195" s="1"/>
      <c r="BC2195" s="1"/>
      <c r="BD2195" s="685"/>
      <c r="BE2195" s="685"/>
      <c r="BF2195" s="1"/>
      <c r="BG2195" s="1"/>
      <c r="BH2195" s="1"/>
      <c r="BI2195" s="1"/>
      <c r="BJ2195" s="1"/>
      <c r="BK2195" s="1"/>
      <c r="BL2195" s="1"/>
      <c r="BM2195" s="1">
        <f t="shared" ref="BM2195:BM2196" si="1123">SUM(BN2195:BP2195)</f>
        <v>0</v>
      </c>
      <c r="BN2195" s="1"/>
      <c r="BO2195" s="1"/>
      <c r="BP2195" s="1"/>
      <c r="BQ2195" s="838"/>
    </row>
    <row r="2196" spans="1:73" s="652" customFormat="1" hidden="1">
      <c r="A2196" s="638"/>
      <c r="B2196" s="1646"/>
      <c r="C2196" s="1646" t="s">
        <v>691</v>
      </c>
      <c r="D2196" s="640" t="s">
        <v>33</v>
      </c>
      <c r="E2196" s="640" t="s">
        <v>85</v>
      </c>
      <c r="F2196" s="774"/>
      <c r="G2196" s="651"/>
      <c r="H2196" s="643">
        <f t="shared" si="1114"/>
        <v>0.02</v>
      </c>
      <c r="I2196" s="644"/>
      <c r="J2196" s="645">
        <f t="shared" si="1115"/>
        <v>0.02</v>
      </c>
      <c r="K2196" s="1">
        <f t="shared" si="1116"/>
        <v>0.02</v>
      </c>
      <c r="L2196" s="1">
        <f t="shared" si="1117"/>
        <v>0.02</v>
      </c>
      <c r="M2196" s="1">
        <f t="shared" si="1118"/>
        <v>0.02</v>
      </c>
      <c r="N2196" s="1">
        <f t="shared" si="1119"/>
        <v>0.02</v>
      </c>
      <c r="O2196" s="1">
        <v>0.02</v>
      </c>
      <c r="P2196" s="1"/>
      <c r="Q2196" s="1"/>
      <c r="R2196" s="1"/>
      <c r="S2196" s="1"/>
      <c r="T2196" s="1">
        <f t="shared" si="1120"/>
        <v>0</v>
      </c>
      <c r="U2196" s="1"/>
      <c r="V2196" s="1"/>
      <c r="W2196" s="1"/>
      <c r="X2196" s="1"/>
      <c r="Y2196" s="1"/>
      <c r="Z2196" s="1"/>
      <c r="AA2196" s="1">
        <f t="shared" si="1121"/>
        <v>0</v>
      </c>
      <c r="AB2196" s="1"/>
      <c r="AC2196" s="1"/>
      <c r="AD2196" s="1"/>
      <c r="AE2196" s="1"/>
      <c r="AF2196" s="1"/>
      <c r="AG2196" s="1"/>
      <c r="AH2196" s="1"/>
      <c r="AI2196" s="1">
        <f t="shared" si="1122"/>
        <v>0</v>
      </c>
      <c r="AJ2196" s="685"/>
      <c r="AK2196" s="685"/>
      <c r="AL2196" s="685"/>
      <c r="AM2196" s="685"/>
      <c r="AN2196" s="685"/>
      <c r="AO2196" s="685"/>
      <c r="AP2196" s="685"/>
      <c r="AQ2196" s="685"/>
      <c r="AR2196" s="685"/>
      <c r="AS2196" s="685"/>
      <c r="AT2196" s="685"/>
      <c r="AU2196" s="685"/>
      <c r="AV2196" s="685"/>
      <c r="AW2196" s="1"/>
      <c r="AX2196" s="685"/>
      <c r="AY2196" s="1"/>
      <c r="AZ2196" s="1"/>
      <c r="BA2196" s="1"/>
      <c r="BB2196" s="1"/>
      <c r="BC2196" s="1"/>
      <c r="BD2196" s="685"/>
      <c r="BE2196" s="685"/>
      <c r="BF2196" s="1"/>
      <c r="BG2196" s="1"/>
      <c r="BH2196" s="1"/>
      <c r="BI2196" s="1"/>
      <c r="BJ2196" s="1"/>
      <c r="BK2196" s="1"/>
      <c r="BL2196" s="1"/>
      <c r="BM2196" s="1">
        <f t="shared" si="1123"/>
        <v>0</v>
      </c>
      <c r="BN2196" s="1"/>
      <c r="BO2196" s="1"/>
      <c r="BP2196" s="1"/>
      <c r="BQ2196" s="838"/>
    </row>
    <row r="2197" spans="1:73" s="534" customFormat="1" hidden="1">
      <c r="A2197" s="575"/>
      <c r="B2197" s="576"/>
      <c r="C2197" s="849"/>
      <c r="D2197" s="578"/>
      <c r="E2197" s="579"/>
      <c r="F2197" s="578"/>
      <c r="G2197" s="850"/>
      <c r="H2197" s="581"/>
      <c r="I2197" s="582"/>
      <c r="J2197" s="580"/>
      <c r="K2197" s="578"/>
      <c r="L2197" s="578"/>
      <c r="M2197" s="578"/>
      <c r="N2197" s="578"/>
      <c r="O2197" s="578"/>
      <c r="P2197" s="578"/>
      <c r="Q2197" s="578"/>
      <c r="R2197" s="578"/>
      <c r="S2197" s="578"/>
      <c r="T2197" s="578"/>
      <c r="U2197" s="578"/>
      <c r="V2197" s="578"/>
      <c r="W2197" s="578"/>
      <c r="X2197" s="578"/>
      <c r="Y2197" s="578"/>
      <c r="Z2197" s="578"/>
      <c r="AA2197" s="578"/>
      <c r="AB2197" s="578"/>
      <c r="AC2197" s="578"/>
      <c r="AD2197" s="578"/>
      <c r="AE2197" s="578"/>
      <c r="AF2197" s="578"/>
      <c r="AG2197" s="578"/>
      <c r="AH2197" s="578"/>
      <c r="AI2197" s="578"/>
      <c r="AJ2197" s="578"/>
      <c r="AK2197" s="578"/>
      <c r="AL2197" s="578"/>
      <c r="AM2197" s="578"/>
      <c r="AN2197" s="578"/>
      <c r="AO2197" s="578"/>
      <c r="AP2197" s="578"/>
      <c r="AQ2197" s="578"/>
      <c r="AR2197" s="578"/>
      <c r="AS2197" s="578"/>
      <c r="AT2197" s="578"/>
      <c r="AU2197" s="567"/>
      <c r="AV2197" s="578"/>
      <c r="AW2197" s="578"/>
      <c r="AX2197" s="578"/>
      <c r="AY2197" s="578"/>
      <c r="AZ2197" s="578"/>
      <c r="BA2197" s="578"/>
      <c r="BB2197" s="578"/>
      <c r="BC2197" s="578"/>
      <c r="BD2197" s="578"/>
      <c r="BE2197" s="578"/>
      <c r="BF2197" s="578"/>
      <c r="BG2197" s="578"/>
      <c r="BH2197" s="578"/>
      <c r="BI2197" s="578"/>
      <c r="BJ2197" s="578"/>
      <c r="BK2197" s="578"/>
      <c r="BL2197" s="578"/>
      <c r="BM2197" s="578"/>
      <c r="BN2197" s="578"/>
      <c r="BO2197" s="578"/>
      <c r="BP2197" s="578"/>
      <c r="BQ2197" s="547"/>
      <c r="BR2197" s="578"/>
      <c r="BS2197" s="851"/>
      <c r="BT2197" s="575"/>
      <c r="BU2197" s="575"/>
    </row>
    <row r="2198" spans="1:73" s="534" customFormat="1" hidden="1">
      <c r="A2198" s="575"/>
      <c r="B2198" s="576"/>
      <c r="C2198" s="849"/>
      <c r="D2198" s="578"/>
      <c r="E2198" s="579"/>
      <c r="F2198" s="578"/>
      <c r="G2198" s="850"/>
      <c r="H2198" s="581"/>
      <c r="I2198" s="582"/>
      <c r="J2198" s="580"/>
      <c r="K2198" s="578"/>
      <c r="L2198" s="578"/>
      <c r="M2198" s="578"/>
      <c r="N2198" s="578"/>
      <c r="O2198" s="578"/>
      <c r="P2198" s="578"/>
      <c r="Q2198" s="578"/>
      <c r="R2198" s="578"/>
      <c r="S2198" s="578"/>
      <c r="T2198" s="578"/>
      <c r="U2198" s="578"/>
      <c r="V2198" s="578"/>
      <c r="W2198" s="578"/>
      <c r="X2198" s="578"/>
      <c r="Y2198" s="578"/>
      <c r="Z2198" s="578"/>
      <c r="AA2198" s="578"/>
      <c r="AB2198" s="578"/>
      <c r="AC2198" s="578"/>
      <c r="AD2198" s="578"/>
      <c r="AE2198" s="578"/>
      <c r="AF2198" s="578"/>
      <c r="AG2198" s="578"/>
      <c r="AH2198" s="578"/>
      <c r="AI2198" s="578"/>
      <c r="AJ2198" s="578"/>
      <c r="AK2198" s="578"/>
      <c r="AL2198" s="578"/>
      <c r="AM2198" s="578"/>
      <c r="AN2198" s="578"/>
      <c r="AO2198" s="578"/>
      <c r="AP2198" s="578"/>
      <c r="AQ2198" s="578"/>
      <c r="AR2198" s="578"/>
      <c r="AS2198" s="578"/>
      <c r="AT2198" s="578"/>
      <c r="AU2198" s="567"/>
      <c r="AV2198" s="578"/>
      <c r="AW2198" s="578"/>
      <c r="AX2198" s="578"/>
      <c r="AY2198" s="578"/>
      <c r="AZ2198" s="578"/>
      <c r="BA2198" s="578"/>
      <c r="BB2198" s="578"/>
      <c r="BC2198" s="578"/>
      <c r="BD2198" s="578"/>
      <c r="BE2198" s="578"/>
      <c r="BF2198" s="578"/>
      <c r="BG2198" s="578"/>
      <c r="BH2198" s="578"/>
      <c r="BI2198" s="578"/>
      <c r="BJ2198" s="578"/>
      <c r="BK2198" s="578"/>
      <c r="BL2198" s="578"/>
      <c r="BM2198" s="578"/>
      <c r="BN2198" s="578"/>
      <c r="BO2198" s="578"/>
      <c r="BP2198" s="578"/>
      <c r="BQ2198" s="547"/>
      <c r="BR2198" s="578"/>
      <c r="BS2198" s="851"/>
      <c r="BT2198" s="575"/>
      <c r="BU2198" s="575"/>
    </row>
    <row r="2199" spans="1:73" s="755" customFormat="1" ht="31.5" hidden="1">
      <c r="A2199" s="756">
        <v>2021</v>
      </c>
      <c r="B2199" s="757">
        <v>6</v>
      </c>
      <c r="C2199" s="758" t="s">
        <v>692</v>
      </c>
      <c r="D2199" s="759" t="s">
        <v>33</v>
      </c>
      <c r="E2199" s="398" t="s">
        <v>72</v>
      </c>
      <c r="F2199" s="760"/>
      <c r="G2199" s="761"/>
      <c r="H2199" s="762">
        <f t="shared" ref="H2199:H2200" si="1124">J2199</f>
        <v>0.01</v>
      </c>
      <c r="I2199" s="763"/>
      <c r="J2199" s="764">
        <f>K2199+AA2199+BM2199</f>
        <v>0.01</v>
      </c>
      <c r="K2199" s="765">
        <f t="shared" ref="K2199:K2200" si="1125">L2199+T2199+X2199+Y2199+Z2199</f>
        <v>0.01</v>
      </c>
      <c r="L2199" s="765">
        <f t="shared" ref="L2199:L2200" si="1126">M2199+S2199</f>
        <v>0.01</v>
      </c>
      <c r="M2199" s="765">
        <f t="shared" ref="M2199:M2200" si="1127">N2199+R2199</f>
        <v>0.01</v>
      </c>
      <c r="N2199" s="765">
        <f t="shared" ref="N2199:N2200" si="1128">O2199+P2199+Q2199</f>
        <v>0.01</v>
      </c>
      <c r="O2199" s="765">
        <v>0.01</v>
      </c>
      <c r="P2199" s="765"/>
      <c r="Q2199" s="765"/>
      <c r="R2199" s="765"/>
      <c r="S2199" s="765"/>
      <c r="T2199" s="765">
        <f t="shared" ref="T2199:T2200" si="1129">U2199+V2199+W2199</f>
        <v>0</v>
      </c>
      <c r="U2199" s="765"/>
      <c r="V2199" s="765"/>
      <c r="W2199" s="765"/>
      <c r="X2199" s="765"/>
      <c r="Y2199" s="765"/>
      <c r="Z2199" s="765"/>
      <c r="AA2199" s="765">
        <f t="shared" ref="AA2199:AA2200" si="1130">SUM(AB2199:AI2199)+AW2199+SUM(AY2199:BC2199)+SUM(BF2199:BL2199)</f>
        <v>0</v>
      </c>
      <c r="AB2199" s="765"/>
      <c r="AC2199" s="765"/>
      <c r="AD2199" s="765"/>
      <c r="AE2199" s="765"/>
      <c r="AF2199" s="765"/>
      <c r="AG2199" s="765"/>
      <c r="AH2199" s="765"/>
      <c r="AI2199" s="765">
        <f t="shared" ref="AI2199:AI2200" si="1131">SUM(AJ2199:AV2199)+AX2199+SUM(BD2199:BE2199)</f>
        <v>0</v>
      </c>
      <c r="AJ2199" s="765"/>
      <c r="AK2199" s="765"/>
      <c r="AL2199" s="765"/>
      <c r="AM2199" s="765"/>
      <c r="AN2199" s="765"/>
      <c r="AO2199" s="765"/>
      <c r="AP2199" s="765"/>
      <c r="AQ2199" s="765"/>
      <c r="AR2199" s="765"/>
      <c r="AS2199" s="765"/>
      <c r="AT2199" s="765"/>
      <c r="AU2199" s="765"/>
      <c r="AV2199" s="765"/>
      <c r="AW2199" s="765"/>
      <c r="AX2199" s="765"/>
      <c r="AY2199" s="765"/>
      <c r="AZ2199" s="765"/>
      <c r="BA2199" s="765"/>
      <c r="BB2199" s="765"/>
      <c r="BC2199" s="765"/>
      <c r="BD2199" s="765"/>
      <c r="BE2199" s="765"/>
      <c r="BF2199" s="765"/>
      <c r="BG2199" s="765"/>
      <c r="BH2199" s="765"/>
      <c r="BI2199" s="765"/>
      <c r="BJ2199" s="765"/>
      <c r="BK2199" s="765"/>
      <c r="BL2199" s="765"/>
      <c r="BM2199" s="765">
        <f t="shared" ref="BM2199:BM2200" si="1132">SUM(BN2199:BP2199)</f>
        <v>0</v>
      </c>
      <c r="BN2199" s="765"/>
      <c r="BO2199" s="765"/>
      <c r="BP2199" s="765"/>
    </row>
    <row r="2200" spans="1:73" s="755" customFormat="1" ht="31.5" hidden="1">
      <c r="A2200" s="756">
        <v>2021</v>
      </c>
      <c r="B2200" s="757">
        <v>7</v>
      </c>
      <c r="C2200" s="758" t="s">
        <v>693</v>
      </c>
      <c r="D2200" s="759" t="s">
        <v>33</v>
      </c>
      <c r="E2200" s="398" t="s">
        <v>72</v>
      </c>
      <c r="F2200" s="760"/>
      <c r="G2200" s="761"/>
      <c r="H2200" s="762">
        <f t="shared" si="1124"/>
        <v>0.02</v>
      </c>
      <c r="I2200" s="763"/>
      <c r="J2200" s="764">
        <f>K2200+AA2200+BM2200</f>
        <v>0.02</v>
      </c>
      <c r="K2200" s="765">
        <f t="shared" si="1125"/>
        <v>0.02</v>
      </c>
      <c r="L2200" s="765">
        <f t="shared" si="1126"/>
        <v>0.02</v>
      </c>
      <c r="M2200" s="765">
        <f t="shared" si="1127"/>
        <v>0.02</v>
      </c>
      <c r="N2200" s="765">
        <f t="shared" si="1128"/>
        <v>0.02</v>
      </c>
      <c r="O2200" s="765">
        <v>0.02</v>
      </c>
      <c r="P2200" s="765"/>
      <c r="Q2200" s="765"/>
      <c r="R2200" s="765"/>
      <c r="S2200" s="765"/>
      <c r="T2200" s="765">
        <f t="shared" si="1129"/>
        <v>0</v>
      </c>
      <c r="U2200" s="765"/>
      <c r="V2200" s="765"/>
      <c r="W2200" s="765"/>
      <c r="X2200" s="765"/>
      <c r="Y2200" s="765"/>
      <c r="Z2200" s="765"/>
      <c r="AA2200" s="765">
        <f t="shared" si="1130"/>
        <v>0</v>
      </c>
      <c r="AB2200" s="765"/>
      <c r="AC2200" s="765"/>
      <c r="AD2200" s="765"/>
      <c r="AE2200" s="765"/>
      <c r="AF2200" s="765"/>
      <c r="AG2200" s="765"/>
      <c r="AH2200" s="765"/>
      <c r="AI2200" s="765">
        <f t="shared" si="1131"/>
        <v>0</v>
      </c>
      <c r="AJ2200" s="765"/>
      <c r="AK2200" s="765"/>
      <c r="AL2200" s="765"/>
      <c r="AM2200" s="765"/>
      <c r="AN2200" s="765"/>
      <c r="AO2200" s="765"/>
      <c r="AP2200" s="765"/>
      <c r="AQ2200" s="765"/>
      <c r="AR2200" s="765"/>
      <c r="AS2200" s="765"/>
      <c r="AT2200" s="765"/>
      <c r="AU2200" s="765"/>
      <c r="AV2200" s="765"/>
      <c r="AW2200" s="765"/>
      <c r="AX2200" s="765"/>
      <c r="AY2200" s="765"/>
      <c r="AZ2200" s="765"/>
      <c r="BA2200" s="765"/>
      <c r="BB2200" s="765"/>
      <c r="BC2200" s="765"/>
      <c r="BD2200" s="765"/>
      <c r="BE2200" s="765"/>
      <c r="BF2200" s="765"/>
      <c r="BG2200" s="765"/>
      <c r="BH2200" s="765"/>
      <c r="BI2200" s="765"/>
      <c r="BJ2200" s="765"/>
      <c r="BK2200" s="765"/>
      <c r="BL2200" s="765"/>
      <c r="BM2200" s="765">
        <f t="shared" si="1132"/>
        <v>0</v>
      </c>
      <c r="BN2200" s="765"/>
      <c r="BO2200" s="765"/>
      <c r="BP2200" s="765"/>
    </row>
    <row r="2201" spans="1:73" s="534" customFormat="1" hidden="1">
      <c r="A2201" s="575"/>
      <c r="B2201" s="576"/>
      <c r="C2201" s="849"/>
      <c r="D2201" s="578"/>
      <c r="E2201" s="579"/>
      <c r="F2201" s="578"/>
      <c r="G2201" s="850"/>
      <c r="H2201" s="581"/>
      <c r="I2201" s="582"/>
      <c r="J2201" s="580"/>
      <c r="K2201" s="578"/>
      <c r="L2201" s="578"/>
      <c r="M2201" s="578"/>
      <c r="N2201" s="578"/>
      <c r="O2201" s="578"/>
      <c r="P2201" s="578"/>
      <c r="Q2201" s="578"/>
      <c r="R2201" s="578"/>
      <c r="S2201" s="578"/>
      <c r="T2201" s="578"/>
      <c r="U2201" s="578"/>
      <c r="V2201" s="578"/>
      <c r="W2201" s="578"/>
      <c r="X2201" s="578"/>
      <c r="Y2201" s="578"/>
      <c r="Z2201" s="578"/>
      <c r="AA2201" s="578"/>
      <c r="AB2201" s="578"/>
      <c r="AC2201" s="578"/>
      <c r="AD2201" s="578"/>
      <c r="AE2201" s="578"/>
      <c r="AF2201" s="578"/>
      <c r="AG2201" s="578"/>
      <c r="AH2201" s="578"/>
      <c r="AI2201" s="578"/>
      <c r="AJ2201" s="578"/>
      <c r="AK2201" s="578"/>
      <c r="AL2201" s="578"/>
      <c r="AM2201" s="578"/>
      <c r="AN2201" s="578"/>
      <c r="AO2201" s="578"/>
      <c r="AP2201" s="578"/>
      <c r="AQ2201" s="578"/>
      <c r="AR2201" s="578"/>
      <c r="AS2201" s="578"/>
      <c r="AT2201" s="578"/>
      <c r="AU2201" s="567"/>
      <c r="AV2201" s="578"/>
      <c r="AW2201" s="578"/>
      <c r="AX2201" s="578"/>
      <c r="AY2201" s="578"/>
      <c r="AZ2201" s="578"/>
      <c r="BA2201" s="578"/>
      <c r="BB2201" s="578"/>
      <c r="BC2201" s="578"/>
      <c r="BD2201" s="578"/>
      <c r="BE2201" s="578"/>
      <c r="BF2201" s="578"/>
      <c r="BG2201" s="578"/>
      <c r="BH2201" s="578"/>
      <c r="BI2201" s="578"/>
      <c r="BJ2201" s="578"/>
      <c r="BK2201" s="578"/>
      <c r="BL2201" s="578"/>
      <c r="BM2201" s="578"/>
      <c r="BN2201" s="578"/>
      <c r="BO2201" s="578"/>
      <c r="BP2201" s="578"/>
      <c r="BQ2201" s="547"/>
      <c r="BR2201" s="578"/>
      <c r="BS2201" s="851"/>
      <c r="BT2201" s="575"/>
      <c r="BU2201" s="575"/>
    </row>
    <row r="2202" spans="1:73" s="534" customFormat="1" hidden="1">
      <c r="A2202" s="575"/>
      <c r="B2202" s="576"/>
      <c r="C2202" s="849"/>
      <c r="D2202" s="578"/>
      <c r="E2202" s="579"/>
      <c r="F2202" s="578"/>
      <c r="G2202" s="850"/>
      <c r="H2202" s="581"/>
      <c r="I2202" s="582"/>
      <c r="J2202" s="580"/>
      <c r="K2202" s="578"/>
      <c r="L2202" s="578"/>
      <c r="M2202" s="578"/>
      <c r="N2202" s="578"/>
      <c r="O2202" s="578"/>
      <c r="P2202" s="578"/>
      <c r="Q2202" s="578"/>
      <c r="R2202" s="578"/>
      <c r="S2202" s="578"/>
      <c r="T2202" s="578"/>
      <c r="U2202" s="578"/>
      <c r="V2202" s="578"/>
      <c r="W2202" s="578"/>
      <c r="X2202" s="578"/>
      <c r="Y2202" s="578"/>
      <c r="Z2202" s="578"/>
      <c r="AA2202" s="578"/>
      <c r="AB2202" s="578"/>
      <c r="AC2202" s="578"/>
      <c r="AD2202" s="578"/>
      <c r="AE2202" s="578"/>
      <c r="AF2202" s="578"/>
      <c r="AG2202" s="578"/>
      <c r="AH2202" s="578"/>
      <c r="AI2202" s="578"/>
      <c r="AJ2202" s="578"/>
      <c r="AK2202" s="578"/>
      <c r="AL2202" s="578"/>
      <c r="AM2202" s="578"/>
      <c r="AN2202" s="578"/>
      <c r="AO2202" s="578"/>
      <c r="AP2202" s="578"/>
      <c r="AQ2202" s="578"/>
      <c r="AR2202" s="578"/>
      <c r="AS2202" s="578"/>
      <c r="AT2202" s="578"/>
      <c r="AU2202" s="567"/>
      <c r="AV2202" s="578"/>
      <c r="AW2202" s="578"/>
      <c r="AX2202" s="578"/>
      <c r="AY2202" s="578"/>
      <c r="AZ2202" s="578"/>
      <c r="BA2202" s="578"/>
      <c r="BB2202" s="578"/>
      <c r="BC2202" s="578"/>
      <c r="BD2202" s="578"/>
      <c r="BE2202" s="578"/>
      <c r="BF2202" s="578"/>
      <c r="BG2202" s="578"/>
      <c r="BH2202" s="578"/>
      <c r="BI2202" s="578"/>
      <c r="BJ2202" s="578"/>
      <c r="BK2202" s="578"/>
      <c r="BL2202" s="578"/>
      <c r="BM2202" s="578"/>
      <c r="BN2202" s="578"/>
      <c r="BO2202" s="578"/>
      <c r="BP2202" s="578"/>
      <c r="BQ2202" s="547"/>
      <c r="BR2202" s="578"/>
      <c r="BS2202" s="851"/>
      <c r="BT2202" s="575"/>
      <c r="BU2202" s="575"/>
    </row>
    <row r="2203" spans="1:73" s="755" customFormat="1" ht="30" hidden="1">
      <c r="A2203" s="638"/>
      <c r="B2203" s="640">
        <v>2</v>
      </c>
      <c r="C2203" s="712" t="s">
        <v>694</v>
      </c>
      <c r="D2203" s="640" t="s">
        <v>33</v>
      </c>
      <c r="E2203" s="640" t="s">
        <v>95</v>
      </c>
      <c r="F2203" s="640"/>
      <c r="G2203" s="642"/>
      <c r="H2203" s="643">
        <f t="shared" ref="H2203:H2204" si="1133">J2203</f>
        <v>0.01</v>
      </c>
      <c r="I2203" s="644"/>
      <c r="J2203" s="645">
        <f>K2203+AA2203+BM2203</f>
        <v>0.01</v>
      </c>
      <c r="K2203" s="1">
        <f t="shared" ref="K2203:K2204" si="1134">L2203+T2203+X2203+Y2203+Z2203</f>
        <v>0.01</v>
      </c>
      <c r="L2203" s="1">
        <f t="shared" ref="L2203:L2204" si="1135">M2203+S2203</f>
        <v>0.01</v>
      </c>
      <c r="M2203" s="1">
        <f t="shared" ref="M2203:M2204" si="1136">N2203+R2203</f>
        <v>0.01</v>
      </c>
      <c r="N2203" s="1">
        <f t="shared" ref="N2203:N2204" si="1137">O2203+P2203+Q2203</f>
        <v>0.01</v>
      </c>
      <c r="O2203" s="766">
        <v>0.01</v>
      </c>
      <c r="P2203" s="1"/>
      <c r="Q2203" s="1"/>
      <c r="R2203" s="1"/>
      <c r="S2203" s="1"/>
      <c r="T2203" s="1">
        <f t="shared" ref="T2203:T2204" si="1138">U2203+V2203+W2203</f>
        <v>0</v>
      </c>
      <c r="U2203" s="1"/>
      <c r="V2203" s="1"/>
      <c r="W2203" s="1"/>
      <c r="X2203" s="1"/>
      <c r="Y2203" s="1"/>
      <c r="Z2203" s="1"/>
      <c r="AA2203" s="1">
        <f t="shared" ref="AA2203:AA2204" si="1139">SUM(AB2203:AI2203)+AW2203+SUM(AY2203:BC2203)+SUM(BF2203:BL2203)</f>
        <v>0</v>
      </c>
      <c r="AB2203" s="1"/>
      <c r="AC2203" s="1"/>
      <c r="AD2203" s="1"/>
      <c r="AE2203" s="1"/>
      <c r="AF2203" s="1"/>
      <c r="AG2203" s="1"/>
      <c r="AH2203" s="1"/>
      <c r="AI2203" s="1">
        <f t="shared" ref="AI2203:AI2204" si="1140">SUM(AJ2203:AV2203)+AX2203+SUM(BD2203:BE2203)</f>
        <v>0</v>
      </c>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c r="BJ2203" s="1"/>
      <c r="BK2203" s="1"/>
      <c r="BL2203" s="1"/>
      <c r="BM2203" s="1">
        <f t="shared" ref="BM2203:BM2204" si="1141">SUM(BN2203:BP2203)</f>
        <v>0</v>
      </c>
      <c r="BN2203" s="1"/>
      <c r="BO2203" s="1"/>
      <c r="BP2203" s="1"/>
    </row>
    <row r="2204" spans="1:73" s="755" customFormat="1" ht="30" hidden="1">
      <c r="A2204" s="638"/>
      <c r="B2204" s="640">
        <v>3</v>
      </c>
      <c r="C2204" s="1352" t="s">
        <v>695</v>
      </c>
      <c r="D2204" s="640" t="s">
        <v>33</v>
      </c>
      <c r="E2204" s="640" t="s">
        <v>95</v>
      </c>
      <c r="F2204" s="640"/>
      <c r="G2204" s="642"/>
      <c r="H2204" s="643">
        <f t="shared" si="1133"/>
        <v>0.17</v>
      </c>
      <c r="I2204" s="644"/>
      <c r="J2204" s="645">
        <f>K2204+AA2204+BM2204</f>
        <v>0.17</v>
      </c>
      <c r="K2204" s="1">
        <f t="shared" si="1134"/>
        <v>0.16</v>
      </c>
      <c r="L2204" s="1">
        <f t="shared" si="1135"/>
        <v>0.16</v>
      </c>
      <c r="M2204" s="1">
        <f t="shared" si="1136"/>
        <v>0.16</v>
      </c>
      <c r="N2204" s="1">
        <f t="shared" si="1137"/>
        <v>0.16</v>
      </c>
      <c r="O2204" s="766">
        <v>0.16</v>
      </c>
      <c r="P2204" s="1"/>
      <c r="Q2204" s="1"/>
      <c r="R2204" s="1"/>
      <c r="S2204" s="1"/>
      <c r="T2204" s="1">
        <f t="shared" si="1138"/>
        <v>0</v>
      </c>
      <c r="U2204" s="1"/>
      <c r="V2204" s="1"/>
      <c r="W2204" s="1"/>
      <c r="X2204" s="1"/>
      <c r="Y2204" s="1"/>
      <c r="Z2204" s="1"/>
      <c r="AA2204" s="1">
        <f t="shared" si="1139"/>
        <v>0</v>
      </c>
      <c r="AB2204" s="1"/>
      <c r="AC2204" s="1"/>
      <c r="AD2204" s="1"/>
      <c r="AE2204" s="1"/>
      <c r="AF2204" s="1"/>
      <c r="AG2204" s="1"/>
      <c r="AH2204" s="1"/>
      <c r="AI2204" s="1">
        <f t="shared" si="1140"/>
        <v>0</v>
      </c>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c r="BJ2204" s="1"/>
      <c r="BK2204" s="1"/>
      <c r="BL2204" s="1"/>
      <c r="BM2204" s="1">
        <f t="shared" si="1141"/>
        <v>0.01</v>
      </c>
      <c r="BN2204" s="1">
        <v>0.01</v>
      </c>
      <c r="BO2204" s="1"/>
      <c r="BP2204" s="1"/>
    </row>
    <row r="2205" spans="1:73" s="534" customFormat="1" hidden="1">
      <c r="A2205" s="575"/>
      <c r="B2205" s="576"/>
      <c r="C2205" s="849"/>
      <c r="D2205" s="578"/>
      <c r="E2205" s="579"/>
      <c r="F2205" s="578"/>
      <c r="G2205" s="850"/>
      <c r="H2205" s="581"/>
      <c r="I2205" s="582"/>
      <c r="J2205" s="580"/>
      <c r="K2205" s="578"/>
      <c r="L2205" s="578"/>
      <c r="M2205" s="578"/>
      <c r="N2205" s="578"/>
      <c r="O2205" s="578"/>
      <c r="P2205" s="578"/>
      <c r="Q2205" s="578"/>
      <c r="R2205" s="578"/>
      <c r="S2205" s="578"/>
      <c r="T2205" s="578"/>
      <c r="U2205" s="578"/>
      <c r="V2205" s="578"/>
      <c r="W2205" s="578"/>
      <c r="X2205" s="578"/>
      <c r="Y2205" s="578"/>
      <c r="Z2205" s="578"/>
      <c r="AA2205" s="578"/>
      <c r="AB2205" s="578"/>
      <c r="AC2205" s="578"/>
      <c r="AD2205" s="578"/>
      <c r="AE2205" s="578"/>
      <c r="AF2205" s="578"/>
      <c r="AG2205" s="578"/>
      <c r="AH2205" s="578"/>
      <c r="AI2205" s="578"/>
      <c r="AJ2205" s="578"/>
      <c r="AK2205" s="578"/>
      <c r="AL2205" s="578"/>
      <c r="AM2205" s="578"/>
      <c r="AN2205" s="578"/>
      <c r="AO2205" s="578"/>
      <c r="AP2205" s="578"/>
      <c r="AQ2205" s="578"/>
      <c r="AR2205" s="578"/>
      <c r="AS2205" s="578"/>
      <c r="AT2205" s="578"/>
      <c r="AU2205" s="567"/>
      <c r="AV2205" s="578"/>
      <c r="AW2205" s="578"/>
      <c r="AX2205" s="578"/>
      <c r="AY2205" s="578"/>
      <c r="AZ2205" s="578"/>
      <c r="BA2205" s="578"/>
      <c r="BB2205" s="578"/>
      <c r="BC2205" s="578"/>
      <c r="BD2205" s="578"/>
      <c r="BE2205" s="578"/>
      <c r="BF2205" s="578"/>
      <c r="BG2205" s="578"/>
      <c r="BH2205" s="578"/>
      <c r="BI2205" s="578"/>
      <c r="BJ2205" s="578"/>
      <c r="BK2205" s="578"/>
      <c r="BL2205" s="578"/>
      <c r="BM2205" s="578"/>
      <c r="BN2205" s="578"/>
      <c r="BO2205" s="578"/>
      <c r="BP2205" s="578"/>
      <c r="BQ2205" s="547"/>
      <c r="BR2205" s="578"/>
      <c r="BS2205" s="851"/>
      <c r="BT2205" s="575"/>
      <c r="BU2205" s="575"/>
    </row>
    <row r="2206" spans="1:73" s="534" customFormat="1" hidden="1">
      <c r="A2206" s="575"/>
      <c r="B2206" s="576"/>
      <c r="C2206" s="849"/>
      <c r="D2206" s="578"/>
      <c r="E2206" s="579"/>
      <c r="F2206" s="578"/>
      <c r="G2206" s="850"/>
      <c r="H2206" s="581"/>
      <c r="I2206" s="582"/>
      <c r="J2206" s="580"/>
      <c r="K2206" s="578"/>
      <c r="L2206" s="578"/>
      <c r="M2206" s="578"/>
      <c r="N2206" s="578"/>
      <c r="O2206" s="578"/>
      <c r="P2206" s="578"/>
      <c r="Q2206" s="578"/>
      <c r="R2206" s="578"/>
      <c r="S2206" s="578"/>
      <c r="T2206" s="578"/>
      <c r="U2206" s="578"/>
      <c r="V2206" s="578"/>
      <c r="W2206" s="578"/>
      <c r="X2206" s="578"/>
      <c r="Y2206" s="578"/>
      <c r="Z2206" s="578"/>
      <c r="AA2206" s="578"/>
      <c r="AB2206" s="578"/>
      <c r="AC2206" s="578"/>
      <c r="AD2206" s="578"/>
      <c r="AE2206" s="578"/>
      <c r="AF2206" s="578"/>
      <c r="AG2206" s="578"/>
      <c r="AH2206" s="578"/>
      <c r="AI2206" s="578"/>
      <c r="AJ2206" s="578"/>
      <c r="AK2206" s="578"/>
      <c r="AL2206" s="578"/>
      <c r="AM2206" s="578"/>
      <c r="AN2206" s="578"/>
      <c r="AO2206" s="578"/>
      <c r="AP2206" s="578"/>
      <c r="AQ2206" s="578"/>
      <c r="AR2206" s="578"/>
      <c r="AS2206" s="578"/>
      <c r="AT2206" s="578"/>
      <c r="AU2206" s="567"/>
      <c r="AV2206" s="578"/>
      <c r="AW2206" s="578"/>
      <c r="AX2206" s="578"/>
      <c r="AY2206" s="578"/>
      <c r="AZ2206" s="578"/>
      <c r="BA2206" s="578"/>
      <c r="BB2206" s="578"/>
      <c r="BC2206" s="578"/>
      <c r="BD2206" s="578"/>
      <c r="BE2206" s="578"/>
      <c r="BF2206" s="578"/>
      <c r="BG2206" s="578"/>
      <c r="BH2206" s="578"/>
      <c r="BI2206" s="578"/>
      <c r="BJ2206" s="578"/>
      <c r="BK2206" s="578"/>
      <c r="BL2206" s="578"/>
      <c r="BM2206" s="578"/>
      <c r="BN2206" s="578"/>
      <c r="BO2206" s="578"/>
      <c r="BP2206" s="578"/>
      <c r="BQ2206" s="547"/>
      <c r="BR2206" s="578"/>
      <c r="BS2206" s="851"/>
      <c r="BT2206" s="575"/>
      <c r="BU2206" s="575"/>
    </row>
    <row r="2207" spans="1:73" s="773" customFormat="1" ht="25.5" hidden="1">
      <c r="A2207" s="860"/>
      <c r="B2207" s="980" t="s">
        <v>114</v>
      </c>
      <c r="C2207" s="1103" t="s">
        <v>696</v>
      </c>
      <c r="D2207" s="1104" t="s">
        <v>33</v>
      </c>
      <c r="E2207" s="651" t="s">
        <v>2743</v>
      </c>
      <c r="F2207" s="640"/>
      <c r="G2207" s="864"/>
      <c r="H2207" s="643">
        <f>J2207</f>
        <v>0.5</v>
      </c>
      <c r="I2207" s="644"/>
      <c r="J2207" s="645">
        <f>K2207+AA2207+BM2207</f>
        <v>0.5</v>
      </c>
      <c r="K2207" s="1">
        <f t="shared" ref="K2207" si="1142">L2207+T2207+X2207+Y2207+Z2207</f>
        <v>0.19</v>
      </c>
      <c r="L2207" s="1">
        <f t="shared" ref="L2207" si="1143">M2207+S2207</f>
        <v>0.19</v>
      </c>
      <c r="M2207" s="1">
        <f t="shared" ref="M2207" si="1144">N2207+R2207</f>
        <v>0.19</v>
      </c>
      <c r="N2207" s="1">
        <f t="shared" ref="N2207" si="1145">O2207+P2207+Q2207</f>
        <v>0.19</v>
      </c>
      <c r="O2207" s="1">
        <v>0.19</v>
      </c>
      <c r="P2207" s="1"/>
      <c r="Q2207" s="1"/>
      <c r="R2207" s="1"/>
      <c r="S2207" s="1"/>
      <c r="T2207" s="1">
        <f t="shared" ref="T2207" si="1146">U2207+V2207+W2207</f>
        <v>0</v>
      </c>
      <c r="U2207" s="1"/>
      <c r="V2207" s="1"/>
      <c r="W2207" s="1"/>
      <c r="X2207" s="1"/>
      <c r="Y2207" s="1"/>
      <c r="Z2207" s="1"/>
      <c r="AA2207" s="1">
        <f t="shared" ref="AA2207" si="1147">SUM(AB2207:AI2207)+AW2207+SUM(AY2207:BC2207)+SUM(BF2207:BL2207)</f>
        <v>0.31</v>
      </c>
      <c r="AB2207" s="1"/>
      <c r="AC2207" s="1"/>
      <c r="AD2207" s="1"/>
      <c r="AE2207" s="1"/>
      <c r="AF2207" s="1"/>
      <c r="AG2207" s="1"/>
      <c r="AH2207" s="1"/>
      <c r="AI2207" s="1">
        <f t="shared" ref="AI2207" si="1148">SUM(AJ2207:AV2207)+AX2207+SUM(BD2207:BE2207)</f>
        <v>0.31</v>
      </c>
      <c r="AJ2207" s="1">
        <v>0.22</v>
      </c>
      <c r="AK2207" s="1">
        <v>0.09</v>
      </c>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c r="BJ2207" s="1"/>
      <c r="BK2207" s="1"/>
      <c r="BL2207" s="1"/>
      <c r="BM2207" s="1"/>
      <c r="BN2207" s="1"/>
      <c r="BO2207" s="1"/>
      <c r="BP2207" s="1"/>
    </row>
    <row r="2208" spans="1:73" s="534" customFormat="1" hidden="1">
      <c r="A2208" s="575"/>
      <c r="B2208" s="576"/>
      <c r="C2208" s="849"/>
      <c r="D2208" s="578"/>
      <c r="E2208" s="579"/>
      <c r="F2208" s="578"/>
      <c r="G2208" s="850"/>
      <c r="H2208" s="581"/>
      <c r="I2208" s="582"/>
      <c r="J2208" s="580"/>
      <c r="K2208" s="578"/>
      <c r="L2208" s="578"/>
      <c r="M2208" s="578"/>
      <c r="N2208" s="578"/>
      <c r="O2208" s="578"/>
      <c r="P2208" s="578"/>
      <c r="Q2208" s="578"/>
      <c r="R2208" s="578"/>
      <c r="S2208" s="578"/>
      <c r="T2208" s="578"/>
      <c r="U2208" s="578"/>
      <c r="V2208" s="578"/>
      <c r="W2208" s="578"/>
      <c r="X2208" s="578"/>
      <c r="Y2208" s="578"/>
      <c r="Z2208" s="578"/>
      <c r="AA2208" s="578"/>
      <c r="AB2208" s="578"/>
      <c r="AC2208" s="578"/>
      <c r="AD2208" s="578"/>
      <c r="AE2208" s="578"/>
      <c r="AF2208" s="578"/>
      <c r="AG2208" s="578"/>
      <c r="AH2208" s="578"/>
      <c r="AI2208" s="578"/>
      <c r="AJ2208" s="578"/>
      <c r="AK2208" s="578"/>
      <c r="AL2208" s="578"/>
      <c r="AM2208" s="578"/>
      <c r="AN2208" s="578"/>
      <c r="AO2208" s="578"/>
      <c r="AP2208" s="578"/>
      <c r="AQ2208" s="578"/>
      <c r="AR2208" s="578"/>
      <c r="AS2208" s="578"/>
      <c r="AT2208" s="578"/>
      <c r="AU2208" s="567"/>
      <c r="AV2208" s="578"/>
      <c r="AW2208" s="578"/>
      <c r="AX2208" s="578"/>
      <c r="AY2208" s="578"/>
      <c r="AZ2208" s="578"/>
      <c r="BA2208" s="578"/>
      <c r="BB2208" s="578"/>
      <c r="BC2208" s="578"/>
      <c r="BD2208" s="578"/>
      <c r="BE2208" s="578"/>
      <c r="BF2208" s="578"/>
      <c r="BG2208" s="578"/>
      <c r="BH2208" s="578"/>
      <c r="BI2208" s="578"/>
      <c r="BJ2208" s="578"/>
      <c r="BK2208" s="578"/>
      <c r="BL2208" s="578"/>
      <c r="BM2208" s="578"/>
      <c r="BN2208" s="578"/>
      <c r="BO2208" s="578"/>
      <c r="BP2208" s="578"/>
      <c r="BQ2208" s="547"/>
      <c r="BR2208" s="578"/>
      <c r="BS2208" s="851"/>
      <c r="BT2208" s="575"/>
      <c r="BU2208" s="575"/>
    </row>
    <row r="2209" spans="1:73" s="773" customFormat="1" ht="30" hidden="1">
      <c r="A2209" s="706"/>
      <c r="B2209" s="1395">
        <v>8</v>
      </c>
      <c r="C2209" s="1113" t="s">
        <v>697</v>
      </c>
      <c r="D2209" s="699" t="s">
        <v>33</v>
      </c>
      <c r="E2209" s="771" t="s">
        <v>2751</v>
      </c>
      <c r="F2209" s="641"/>
      <c r="G2209" s="651"/>
      <c r="H2209" s="643">
        <f t="shared" ref="H2209" si="1149">J2209</f>
        <v>0.03</v>
      </c>
      <c r="I2209" s="644"/>
      <c r="J2209" s="645">
        <f>K2209+AA2209+BM2209</f>
        <v>0.03</v>
      </c>
      <c r="K2209" s="1">
        <f t="shared" ref="K2209" si="1150">L2209+T2209+X2209+Y2209+Z2209</f>
        <v>0</v>
      </c>
      <c r="L2209" s="1">
        <f t="shared" ref="L2209" si="1151">M2209+S2209</f>
        <v>0</v>
      </c>
      <c r="M2209" s="1">
        <f t="shared" ref="M2209" si="1152">N2209+R2209</f>
        <v>0</v>
      </c>
      <c r="N2209" s="1">
        <f t="shared" ref="N2209" si="1153">O2209+P2209+Q2209</f>
        <v>0</v>
      </c>
      <c r="O2209" s="1"/>
      <c r="P2209" s="1"/>
      <c r="Q2209" s="1"/>
      <c r="R2209" s="1"/>
      <c r="S2209" s="1"/>
      <c r="T2209" s="1">
        <f t="shared" ref="T2209" si="1154">U2209+V2209+W2209</f>
        <v>0</v>
      </c>
      <c r="U2209" s="1"/>
      <c r="V2209" s="1"/>
      <c r="W2209" s="1"/>
      <c r="X2209" s="1"/>
      <c r="Y2209" s="1"/>
      <c r="Z2209" s="1"/>
      <c r="AA2209" s="736">
        <f t="shared" ref="AA2209" si="1155">SUM(AB2209:AI2209)+AW2209+SUM(AY2209:BC2209)+SUM(BF2209:BL2209)</f>
        <v>0.03</v>
      </c>
      <c r="AB2209" s="1"/>
      <c r="AC2209" s="1"/>
      <c r="AD2209" s="1"/>
      <c r="AE2209" s="1"/>
      <c r="AF2209" s="1"/>
      <c r="AG2209" s="1">
        <v>0.03</v>
      </c>
      <c r="AH2209" s="1"/>
      <c r="AI2209" s="736">
        <f t="shared" ref="AI2209" si="1156">SUM(AJ2209:AV2209)+AX2209+SUM(BD2209:BE2209)</f>
        <v>0</v>
      </c>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c r="BJ2209" s="1"/>
      <c r="BK2209" s="1"/>
      <c r="BL2209" s="1"/>
      <c r="BM2209" s="1">
        <f t="shared" ref="BM2209" si="1157">SUM(BN2209:BP2209)</f>
        <v>0</v>
      </c>
      <c r="BN2209" s="1"/>
      <c r="BO2209" s="1"/>
      <c r="BP2209" s="1"/>
    </row>
    <row r="2210" spans="1:73" s="534" customFormat="1" hidden="1">
      <c r="A2210" s="575"/>
      <c r="B2210" s="576"/>
      <c r="C2210" s="849"/>
      <c r="D2210" s="578"/>
      <c r="E2210" s="579"/>
      <c r="F2210" s="578"/>
      <c r="G2210" s="850"/>
      <c r="H2210" s="581"/>
      <c r="I2210" s="582"/>
      <c r="J2210" s="580"/>
      <c r="K2210" s="578"/>
      <c r="L2210" s="578"/>
      <c r="M2210" s="578"/>
      <c r="N2210" s="578"/>
      <c r="O2210" s="578"/>
      <c r="P2210" s="578"/>
      <c r="Q2210" s="578"/>
      <c r="R2210" s="578"/>
      <c r="S2210" s="578"/>
      <c r="T2210" s="578"/>
      <c r="U2210" s="578"/>
      <c r="V2210" s="578"/>
      <c r="W2210" s="578"/>
      <c r="X2210" s="578"/>
      <c r="Y2210" s="578"/>
      <c r="Z2210" s="578"/>
      <c r="AA2210" s="578"/>
      <c r="AB2210" s="578"/>
      <c r="AC2210" s="578"/>
      <c r="AD2210" s="578"/>
      <c r="AE2210" s="578"/>
      <c r="AF2210" s="578"/>
      <c r="AG2210" s="578"/>
      <c r="AH2210" s="578"/>
      <c r="AI2210" s="578"/>
      <c r="AJ2210" s="578"/>
      <c r="AK2210" s="578"/>
      <c r="AL2210" s="578"/>
      <c r="AM2210" s="578"/>
      <c r="AN2210" s="578"/>
      <c r="AO2210" s="578"/>
      <c r="AP2210" s="578"/>
      <c r="AQ2210" s="578"/>
      <c r="AR2210" s="578"/>
      <c r="AS2210" s="578"/>
      <c r="AT2210" s="578"/>
      <c r="AU2210" s="567"/>
      <c r="AV2210" s="578"/>
      <c r="AW2210" s="578"/>
      <c r="AX2210" s="578"/>
      <c r="AY2210" s="578"/>
      <c r="AZ2210" s="578"/>
      <c r="BA2210" s="578"/>
      <c r="BB2210" s="578"/>
      <c r="BC2210" s="578"/>
      <c r="BD2210" s="578"/>
      <c r="BE2210" s="578"/>
      <c r="BF2210" s="578"/>
      <c r="BG2210" s="578"/>
      <c r="BH2210" s="578"/>
      <c r="BI2210" s="578"/>
      <c r="BJ2210" s="578"/>
      <c r="BK2210" s="578"/>
      <c r="BL2210" s="578"/>
      <c r="BM2210" s="578"/>
      <c r="BN2210" s="578"/>
      <c r="BO2210" s="578"/>
      <c r="BP2210" s="578"/>
      <c r="BQ2210" s="547"/>
      <c r="BR2210" s="578"/>
      <c r="BS2210" s="851"/>
      <c r="BT2210" s="575"/>
      <c r="BU2210" s="575"/>
    </row>
    <row r="2211" spans="1:73" s="534" customFormat="1" hidden="1">
      <c r="A2211" s="575"/>
      <c r="B2211" s="576"/>
      <c r="C2211" s="849"/>
      <c r="D2211" s="578"/>
      <c r="E2211" s="579"/>
      <c r="F2211" s="578"/>
      <c r="G2211" s="850"/>
      <c r="H2211" s="581"/>
      <c r="I2211" s="582"/>
      <c r="J2211" s="580"/>
      <c r="K2211" s="578"/>
      <c r="L2211" s="578"/>
      <c r="M2211" s="578"/>
      <c r="N2211" s="578"/>
      <c r="O2211" s="578"/>
      <c r="P2211" s="578"/>
      <c r="Q2211" s="578"/>
      <c r="R2211" s="578"/>
      <c r="S2211" s="578"/>
      <c r="T2211" s="578"/>
      <c r="U2211" s="578"/>
      <c r="V2211" s="578"/>
      <c r="W2211" s="578"/>
      <c r="X2211" s="578"/>
      <c r="Y2211" s="578"/>
      <c r="Z2211" s="578"/>
      <c r="AA2211" s="578"/>
      <c r="AB2211" s="578"/>
      <c r="AC2211" s="578"/>
      <c r="AD2211" s="578"/>
      <c r="AE2211" s="578"/>
      <c r="AF2211" s="578"/>
      <c r="AG2211" s="578"/>
      <c r="AH2211" s="578"/>
      <c r="AI2211" s="578"/>
      <c r="AJ2211" s="578"/>
      <c r="AK2211" s="578"/>
      <c r="AL2211" s="578"/>
      <c r="AM2211" s="578"/>
      <c r="AN2211" s="578"/>
      <c r="AO2211" s="578"/>
      <c r="AP2211" s="578"/>
      <c r="AQ2211" s="578"/>
      <c r="AR2211" s="578"/>
      <c r="AS2211" s="578"/>
      <c r="AT2211" s="578"/>
      <c r="AU2211" s="567"/>
      <c r="AV2211" s="578"/>
      <c r="AW2211" s="578"/>
      <c r="AX2211" s="578"/>
      <c r="AY2211" s="578"/>
      <c r="AZ2211" s="578"/>
      <c r="BA2211" s="578"/>
      <c r="BB2211" s="578"/>
      <c r="BC2211" s="578"/>
      <c r="BD2211" s="578"/>
      <c r="BE2211" s="578"/>
      <c r="BF2211" s="578"/>
      <c r="BG2211" s="578"/>
      <c r="BH2211" s="578"/>
      <c r="BI2211" s="578"/>
      <c r="BJ2211" s="578"/>
      <c r="BK2211" s="578"/>
      <c r="BL2211" s="578"/>
      <c r="BM2211" s="578"/>
      <c r="BN2211" s="578"/>
      <c r="BO2211" s="578"/>
      <c r="BP2211" s="578"/>
      <c r="BQ2211" s="547"/>
      <c r="BR2211" s="578"/>
      <c r="BS2211" s="851"/>
      <c r="BT2211" s="575"/>
      <c r="BU2211" s="575"/>
    </row>
    <row r="2212" spans="1:73" s="534" customFormat="1" hidden="1">
      <c r="A2212" s="575"/>
      <c r="B2212" s="576"/>
      <c r="C2212" s="849"/>
      <c r="D2212" s="578"/>
      <c r="E2212" s="579"/>
      <c r="F2212" s="578"/>
      <c r="G2212" s="850"/>
      <c r="H2212" s="581"/>
      <c r="I2212" s="582"/>
      <c r="J2212" s="580"/>
      <c r="K2212" s="578"/>
      <c r="L2212" s="578"/>
      <c r="M2212" s="578"/>
      <c r="N2212" s="578"/>
      <c r="O2212" s="578"/>
      <c r="P2212" s="578"/>
      <c r="Q2212" s="578"/>
      <c r="R2212" s="578"/>
      <c r="S2212" s="578"/>
      <c r="T2212" s="578"/>
      <c r="U2212" s="578"/>
      <c r="V2212" s="578"/>
      <c r="W2212" s="578"/>
      <c r="X2212" s="578"/>
      <c r="Y2212" s="578"/>
      <c r="Z2212" s="578"/>
      <c r="AA2212" s="578"/>
      <c r="AB2212" s="578"/>
      <c r="AC2212" s="578"/>
      <c r="AD2212" s="578"/>
      <c r="AE2212" s="578"/>
      <c r="AF2212" s="578"/>
      <c r="AG2212" s="578"/>
      <c r="AH2212" s="578"/>
      <c r="AI2212" s="578"/>
      <c r="AJ2212" s="578"/>
      <c r="AK2212" s="578"/>
      <c r="AL2212" s="578"/>
      <c r="AM2212" s="578"/>
      <c r="AN2212" s="578"/>
      <c r="AO2212" s="578"/>
      <c r="AP2212" s="578"/>
      <c r="AQ2212" s="578"/>
      <c r="AR2212" s="578"/>
      <c r="AS2212" s="578"/>
      <c r="AT2212" s="578"/>
      <c r="AU2212" s="567"/>
      <c r="AV2212" s="578"/>
      <c r="AW2212" s="578"/>
      <c r="AX2212" s="578"/>
      <c r="AY2212" s="578"/>
      <c r="AZ2212" s="578"/>
      <c r="BA2212" s="578"/>
      <c r="BB2212" s="578"/>
      <c r="BC2212" s="578"/>
      <c r="BD2212" s="578"/>
      <c r="BE2212" s="578"/>
      <c r="BF2212" s="578"/>
      <c r="BG2212" s="578"/>
      <c r="BH2212" s="578"/>
      <c r="BI2212" s="578"/>
      <c r="BJ2212" s="578"/>
      <c r="BK2212" s="578"/>
      <c r="BL2212" s="578"/>
      <c r="BM2212" s="578"/>
      <c r="BN2212" s="578"/>
      <c r="BO2212" s="578"/>
      <c r="BP2212" s="578"/>
      <c r="BQ2212" s="547"/>
      <c r="BR2212" s="578"/>
      <c r="BS2212" s="851"/>
      <c r="BT2212" s="575"/>
      <c r="BU2212" s="575"/>
    </row>
    <row r="2213" spans="1:73" s="534" customFormat="1" hidden="1">
      <c r="A2213" s="575"/>
      <c r="B2213" s="576"/>
      <c r="C2213" s="849"/>
      <c r="D2213" s="578"/>
      <c r="E2213" s="579"/>
      <c r="F2213" s="578"/>
      <c r="G2213" s="850"/>
      <c r="H2213" s="581"/>
      <c r="I2213" s="582"/>
      <c r="J2213" s="580"/>
      <c r="K2213" s="578"/>
      <c r="L2213" s="578"/>
      <c r="M2213" s="578"/>
      <c r="N2213" s="578"/>
      <c r="O2213" s="578"/>
      <c r="P2213" s="578"/>
      <c r="Q2213" s="578"/>
      <c r="R2213" s="578"/>
      <c r="S2213" s="578"/>
      <c r="T2213" s="578"/>
      <c r="U2213" s="578"/>
      <c r="V2213" s="578"/>
      <c r="W2213" s="578"/>
      <c r="X2213" s="578"/>
      <c r="Y2213" s="578"/>
      <c r="Z2213" s="578"/>
      <c r="AA2213" s="578"/>
      <c r="AB2213" s="578"/>
      <c r="AC2213" s="578"/>
      <c r="AD2213" s="578"/>
      <c r="AE2213" s="578"/>
      <c r="AF2213" s="578"/>
      <c r="AG2213" s="578"/>
      <c r="AH2213" s="578"/>
      <c r="AI2213" s="578"/>
      <c r="AJ2213" s="578"/>
      <c r="AK2213" s="578"/>
      <c r="AL2213" s="578"/>
      <c r="AM2213" s="578"/>
      <c r="AN2213" s="578"/>
      <c r="AO2213" s="578"/>
      <c r="AP2213" s="578"/>
      <c r="AQ2213" s="578"/>
      <c r="AR2213" s="578"/>
      <c r="AS2213" s="578"/>
      <c r="AT2213" s="578"/>
      <c r="AU2213" s="567"/>
      <c r="AV2213" s="578"/>
      <c r="AW2213" s="578"/>
      <c r="AX2213" s="578"/>
      <c r="AY2213" s="578"/>
      <c r="AZ2213" s="578"/>
      <c r="BA2213" s="578"/>
      <c r="BB2213" s="578"/>
      <c r="BC2213" s="578"/>
      <c r="BD2213" s="578"/>
      <c r="BE2213" s="578"/>
      <c r="BF2213" s="578"/>
      <c r="BG2213" s="578"/>
      <c r="BH2213" s="578"/>
      <c r="BI2213" s="578"/>
      <c r="BJ2213" s="578"/>
      <c r="BK2213" s="578"/>
      <c r="BL2213" s="578"/>
      <c r="BM2213" s="578"/>
      <c r="BN2213" s="578"/>
      <c r="BO2213" s="578"/>
      <c r="BP2213" s="578"/>
      <c r="BQ2213" s="547"/>
      <c r="BR2213" s="578"/>
      <c r="BS2213" s="851"/>
      <c r="BT2213" s="575"/>
      <c r="BU2213" s="575"/>
    </row>
    <row r="2214" spans="1:73" s="534" customFormat="1" hidden="1">
      <c r="A2214" s="575"/>
      <c r="B2214" s="576"/>
      <c r="C2214" s="849"/>
      <c r="D2214" s="578"/>
      <c r="E2214" s="579"/>
      <c r="F2214" s="578"/>
      <c r="G2214" s="850"/>
      <c r="H2214" s="581"/>
      <c r="I2214" s="582"/>
      <c r="J2214" s="580"/>
      <c r="K2214" s="578"/>
      <c r="L2214" s="578"/>
      <c r="M2214" s="578"/>
      <c r="N2214" s="578"/>
      <c r="O2214" s="578"/>
      <c r="P2214" s="578"/>
      <c r="Q2214" s="578"/>
      <c r="R2214" s="578"/>
      <c r="S2214" s="578"/>
      <c r="T2214" s="578"/>
      <c r="U2214" s="578"/>
      <c r="V2214" s="578"/>
      <c r="W2214" s="578"/>
      <c r="X2214" s="578"/>
      <c r="Y2214" s="578"/>
      <c r="Z2214" s="578"/>
      <c r="AA2214" s="578"/>
      <c r="AB2214" s="578"/>
      <c r="AC2214" s="578"/>
      <c r="AD2214" s="578"/>
      <c r="AE2214" s="578"/>
      <c r="AF2214" s="578"/>
      <c r="AG2214" s="578"/>
      <c r="AH2214" s="578"/>
      <c r="AI2214" s="578"/>
      <c r="AJ2214" s="578"/>
      <c r="AK2214" s="578"/>
      <c r="AL2214" s="578"/>
      <c r="AM2214" s="578"/>
      <c r="AN2214" s="578"/>
      <c r="AO2214" s="578"/>
      <c r="AP2214" s="578"/>
      <c r="AQ2214" s="578"/>
      <c r="AR2214" s="578"/>
      <c r="AS2214" s="578"/>
      <c r="AT2214" s="578"/>
      <c r="AU2214" s="567"/>
      <c r="AV2214" s="578"/>
      <c r="AW2214" s="578"/>
      <c r="AX2214" s="578"/>
      <c r="AY2214" s="578"/>
      <c r="AZ2214" s="578"/>
      <c r="BA2214" s="578"/>
      <c r="BB2214" s="578"/>
      <c r="BC2214" s="578"/>
      <c r="BD2214" s="578"/>
      <c r="BE2214" s="578"/>
      <c r="BF2214" s="578"/>
      <c r="BG2214" s="578"/>
      <c r="BH2214" s="578"/>
      <c r="BI2214" s="578"/>
      <c r="BJ2214" s="578"/>
      <c r="BK2214" s="578"/>
      <c r="BL2214" s="578"/>
      <c r="BM2214" s="578"/>
      <c r="BN2214" s="578"/>
      <c r="BO2214" s="578"/>
      <c r="BP2214" s="578"/>
      <c r="BQ2214" s="547"/>
      <c r="BR2214" s="578"/>
      <c r="BS2214" s="851"/>
      <c r="BT2214" s="575"/>
      <c r="BU2214" s="575"/>
    </row>
    <row r="2215" spans="1:73" s="534" customFormat="1" hidden="1">
      <c r="A2215" s="575"/>
      <c r="B2215" s="576"/>
      <c r="C2215" s="849"/>
      <c r="D2215" s="578"/>
      <c r="E2215" s="579"/>
      <c r="F2215" s="578"/>
      <c r="G2215" s="850"/>
      <c r="H2215" s="581"/>
      <c r="I2215" s="582"/>
      <c r="J2215" s="580"/>
      <c r="K2215" s="578"/>
      <c r="L2215" s="578"/>
      <c r="M2215" s="578"/>
      <c r="N2215" s="578"/>
      <c r="O2215" s="578"/>
      <c r="P2215" s="578"/>
      <c r="Q2215" s="578"/>
      <c r="R2215" s="578"/>
      <c r="S2215" s="578"/>
      <c r="T2215" s="578"/>
      <c r="U2215" s="578"/>
      <c r="V2215" s="578"/>
      <c r="W2215" s="578"/>
      <c r="X2215" s="578"/>
      <c r="Y2215" s="578"/>
      <c r="Z2215" s="578"/>
      <c r="AA2215" s="578"/>
      <c r="AB2215" s="578"/>
      <c r="AC2215" s="578"/>
      <c r="AD2215" s="578"/>
      <c r="AE2215" s="578"/>
      <c r="AF2215" s="578"/>
      <c r="AG2215" s="578"/>
      <c r="AH2215" s="578"/>
      <c r="AI2215" s="578"/>
      <c r="AJ2215" s="578"/>
      <c r="AK2215" s="578"/>
      <c r="AL2215" s="578"/>
      <c r="AM2215" s="578"/>
      <c r="AN2215" s="578"/>
      <c r="AO2215" s="578"/>
      <c r="AP2215" s="578"/>
      <c r="AQ2215" s="578"/>
      <c r="AR2215" s="578"/>
      <c r="AS2215" s="578"/>
      <c r="AT2215" s="578"/>
      <c r="AU2215" s="567"/>
      <c r="AV2215" s="578"/>
      <c r="AW2215" s="578"/>
      <c r="AX2215" s="578"/>
      <c r="AY2215" s="578"/>
      <c r="AZ2215" s="578"/>
      <c r="BA2215" s="578"/>
      <c r="BB2215" s="578"/>
      <c r="BC2215" s="578"/>
      <c r="BD2215" s="578"/>
      <c r="BE2215" s="578"/>
      <c r="BF2215" s="578"/>
      <c r="BG2215" s="578"/>
      <c r="BH2215" s="578"/>
      <c r="BI2215" s="578"/>
      <c r="BJ2215" s="578"/>
      <c r="BK2215" s="578"/>
      <c r="BL2215" s="578"/>
      <c r="BM2215" s="578"/>
      <c r="BN2215" s="578"/>
      <c r="BO2215" s="578"/>
      <c r="BP2215" s="578"/>
      <c r="BQ2215" s="547"/>
      <c r="BR2215" s="578"/>
      <c r="BS2215" s="851"/>
      <c r="BT2215" s="575"/>
      <c r="BU2215" s="575"/>
    </row>
    <row r="2216" spans="1:73" s="534" customFormat="1" hidden="1">
      <c r="A2216" s="575"/>
      <c r="B2216" s="576"/>
      <c r="C2216" s="849"/>
      <c r="D2216" s="578"/>
      <c r="E2216" s="579"/>
      <c r="F2216" s="578"/>
      <c r="G2216" s="850"/>
      <c r="H2216" s="581"/>
      <c r="I2216" s="582"/>
      <c r="J2216" s="580"/>
      <c r="K2216" s="578"/>
      <c r="L2216" s="578"/>
      <c r="M2216" s="578"/>
      <c r="N2216" s="578"/>
      <c r="O2216" s="578"/>
      <c r="P2216" s="578"/>
      <c r="Q2216" s="578"/>
      <c r="R2216" s="578"/>
      <c r="S2216" s="578"/>
      <c r="T2216" s="578"/>
      <c r="U2216" s="578"/>
      <c r="V2216" s="578"/>
      <c r="W2216" s="578"/>
      <c r="X2216" s="578"/>
      <c r="Y2216" s="578"/>
      <c r="Z2216" s="578"/>
      <c r="AA2216" s="578"/>
      <c r="AB2216" s="578"/>
      <c r="AC2216" s="578"/>
      <c r="AD2216" s="578"/>
      <c r="AE2216" s="578"/>
      <c r="AF2216" s="578"/>
      <c r="AG2216" s="578"/>
      <c r="AH2216" s="578"/>
      <c r="AI2216" s="578"/>
      <c r="AJ2216" s="578"/>
      <c r="AK2216" s="578"/>
      <c r="AL2216" s="578"/>
      <c r="AM2216" s="578"/>
      <c r="AN2216" s="578"/>
      <c r="AO2216" s="578"/>
      <c r="AP2216" s="578"/>
      <c r="AQ2216" s="578"/>
      <c r="AR2216" s="578"/>
      <c r="AS2216" s="578"/>
      <c r="AT2216" s="578"/>
      <c r="AU2216" s="567"/>
      <c r="AV2216" s="578"/>
      <c r="AW2216" s="578"/>
      <c r="AX2216" s="578"/>
      <c r="AY2216" s="578"/>
      <c r="AZ2216" s="578"/>
      <c r="BA2216" s="578"/>
      <c r="BB2216" s="578"/>
      <c r="BC2216" s="578"/>
      <c r="BD2216" s="578"/>
      <c r="BE2216" s="578"/>
      <c r="BF2216" s="578"/>
      <c r="BG2216" s="578"/>
      <c r="BH2216" s="578"/>
      <c r="BI2216" s="578"/>
      <c r="BJ2216" s="578"/>
      <c r="BK2216" s="578"/>
      <c r="BL2216" s="578"/>
      <c r="BM2216" s="578"/>
      <c r="BN2216" s="578"/>
      <c r="BO2216" s="578"/>
      <c r="BP2216" s="578"/>
      <c r="BQ2216" s="547"/>
      <c r="BR2216" s="578"/>
      <c r="BS2216" s="851"/>
      <c r="BT2216" s="575"/>
      <c r="BU2216" s="575"/>
    </row>
    <row r="2217" spans="1:73" s="534" customFormat="1" hidden="1">
      <c r="A2217" s="575"/>
      <c r="B2217" s="576"/>
      <c r="C2217" s="849"/>
      <c r="D2217" s="578"/>
      <c r="E2217" s="579"/>
      <c r="F2217" s="578"/>
      <c r="G2217" s="850"/>
      <c r="H2217" s="581"/>
      <c r="I2217" s="582"/>
      <c r="J2217" s="580"/>
      <c r="K2217" s="578"/>
      <c r="L2217" s="578"/>
      <c r="M2217" s="578"/>
      <c r="N2217" s="578"/>
      <c r="O2217" s="578"/>
      <c r="P2217" s="578"/>
      <c r="Q2217" s="578"/>
      <c r="R2217" s="578"/>
      <c r="S2217" s="578"/>
      <c r="T2217" s="578"/>
      <c r="U2217" s="578"/>
      <c r="V2217" s="578"/>
      <c r="W2217" s="578"/>
      <c r="X2217" s="578"/>
      <c r="Y2217" s="578"/>
      <c r="Z2217" s="578"/>
      <c r="AA2217" s="578"/>
      <c r="AB2217" s="578"/>
      <c r="AC2217" s="578"/>
      <c r="AD2217" s="578"/>
      <c r="AE2217" s="578"/>
      <c r="AF2217" s="578"/>
      <c r="AG2217" s="578"/>
      <c r="AH2217" s="578"/>
      <c r="AI2217" s="578"/>
      <c r="AJ2217" s="578"/>
      <c r="AK2217" s="578"/>
      <c r="AL2217" s="578"/>
      <c r="AM2217" s="578"/>
      <c r="AN2217" s="578"/>
      <c r="AO2217" s="578"/>
      <c r="AP2217" s="578"/>
      <c r="AQ2217" s="578"/>
      <c r="AR2217" s="578"/>
      <c r="AS2217" s="578"/>
      <c r="AT2217" s="578"/>
      <c r="AU2217" s="567"/>
      <c r="AV2217" s="578"/>
      <c r="AW2217" s="578"/>
      <c r="AX2217" s="578"/>
      <c r="AY2217" s="578"/>
      <c r="AZ2217" s="578"/>
      <c r="BA2217" s="578"/>
      <c r="BB2217" s="578"/>
      <c r="BC2217" s="578"/>
      <c r="BD2217" s="578"/>
      <c r="BE2217" s="578"/>
      <c r="BF2217" s="578"/>
      <c r="BG2217" s="578"/>
      <c r="BH2217" s="578"/>
      <c r="BI2217" s="578"/>
      <c r="BJ2217" s="578"/>
      <c r="BK2217" s="578"/>
      <c r="BL2217" s="578"/>
      <c r="BM2217" s="578"/>
      <c r="BN2217" s="578"/>
      <c r="BO2217" s="578"/>
      <c r="BP2217" s="578"/>
      <c r="BQ2217" s="547"/>
      <c r="BR2217" s="578"/>
      <c r="BS2217" s="851"/>
      <c r="BT2217" s="575"/>
      <c r="BU2217" s="575"/>
    </row>
    <row r="2218" spans="1:73" s="534" customFormat="1" hidden="1">
      <c r="A2218" s="575"/>
      <c r="B2218" s="576"/>
      <c r="C2218" s="849"/>
      <c r="D2218" s="578"/>
      <c r="E2218" s="579"/>
      <c r="F2218" s="578"/>
      <c r="G2218" s="850"/>
      <c r="H2218" s="581"/>
      <c r="I2218" s="582"/>
      <c r="J2218" s="580"/>
      <c r="K2218" s="578"/>
      <c r="L2218" s="578"/>
      <c r="M2218" s="578"/>
      <c r="N2218" s="578"/>
      <c r="O2218" s="578"/>
      <c r="P2218" s="578"/>
      <c r="Q2218" s="578"/>
      <c r="R2218" s="578"/>
      <c r="S2218" s="578"/>
      <c r="T2218" s="578"/>
      <c r="U2218" s="578"/>
      <c r="V2218" s="578"/>
      <c r="W2218" s="578"/>
      <c r="X2218" s="578"/>
      <c r="Y2218" s="578"/>
      <c r="Z2218" s="578"/>
      <c r="AA2218" s="578"/>
      <c r="AB2218" s="578"/>
      <c r="AC2218" s="578"/>
      <c r="AD2218" s="578"/>
      <c r="AE2218" s="578"/>
      <c r="AF2218" s="578"/>
      <c r="AG2218" s="578"/>
      <c r="AH2218" s="578"/>
      <c r="AI2218" s="578"/>
      <c r="AJ2218" s="578"/>
      <c r="AK2218" s="578"/>
      <c r="AL2218" s="578"/>
      <c r="AM2218" s="578"/>
      <c r="AN2218" s="578"/>
      <c r="AO2218" s="578"/>
      <c r="AP2218" s="578"/>
      <c r="AQ2218" s="578"/>
      <c r="AR2218" s="578"/>
      <c r="AS2218" s="578"/>
      <c r="AT2218" s="578"/>
      <c r="AU2218" s="567"/>
      <c r="AV2218" s="578"/>
      <c r="AW2218" s="578"/>
      <c r="AX2218" s="578"/>
      <c r="AY2218" s="578"/>
      <c r="AZ2218" s="578"/>
      <c r="BA2218" s="578"/>
      <c r="BB2218" s="578"/>
      <c r="BC2218" s="578"/>
      <c r="BD2218" s="578"/>
      <c r="BE2218" s="578"/>
      <c r="BF2218" s="578"/>
      <c r="BG2218" s="578"/>
      <c r="BH2218" s="578"/>
      <c r="BI2218" s="578"/>
      <c r="BJ2218" s="578"/>
      <c r="BK2218" s="578"/>
      <c r="BL2218" s="578"/>
      <c r="BM2218" s="578"/>
      <c r="BN2218" s="578"/>
      <c r="BO2218" s="578"/>
      <c r="BP2218" s="578"/>
      <c r="BQ2218" s="547"/>
      <c r="BR2218" s="578"/>
      <c r="BS2218" s="851"/>
      <c r="BT2218" s="575"/>
      <c r="BU2218" s="575"/>
    </row>
    <row r="2219" spans="1:73" s="534" customFormat="1" hidden="1">
      <c r="A2219" s="575"/>
      <c r="B2219" s="576"/>
      <c r="C2219" s="849"/>
      <c r="D2219" s="578"/>
      <c r="E2219" s="579"/>
      <c r="F2219" s="578"/>
      <c r="G2219" s="850"/>
      <c r="H2219" s="581"/>
      <c r="I2219" s="582"/>
      <c r="J2219" s="580"/>
      <c r="K2219" s="578"/>
      <c r="L2219" s="578"/>
      <c r="M2219" s="578"/>
      <c r="N2219" s="578"/>
      <c r="O2219" s="578"/>
      <c r="P2219" s="578"/>
      <c r="Q2219" s="578"/>
      <c r="R2219" s="578"/>
      <c r="S2219" s="578"/>
      <c r="T2219" s="578"/>
      <c r="U2219" s="578"/>
      <c r="V2219" s="578"/>
      <c r="W2219" s="578"/>
      <c r="X2219" s="578"/>
      <c r="Y2219" s="578"/>
      <c r="Z2219" s="578"/>
      <c r="AA2219" s="578"/>
      <c r="AB2219" s="578"/>
      <c r="AC2219" s="578"/>
      <c r="AD2219" s="578"/>
      <c r="AE2219" s="578"/>
      <c r="AF2219" s="578"/>
      <c r="AG2219" s="578"/>
      <c r="AH2219" s="578"/>
      <c r="AI2219" s="578"/>
      <c r="AJ2219" s="578"/>
      <c r="AK2219" s="578"/>
      <c r="AL2219" s="578"/>
      <c r="AM2219" s="578"/>
      <c r="AN2219" s="578"/>
      <c r="AO2219" s="578"/>
      <c r="AP2219" s="578"/>
      <c r="AQ2219" s="578"/>
      <c r="AR2219" s="578"/>
      <c r="AS2219" s="578"/>
      <c r="AT2219" s="578"/>
      <c r="AU2219" s="567"/>
      <c r="AV2219" s="578"/>
      <c r="AW2219" s="578"/>
      <c r="AX2219" s="578"/>
      <c r="AY2219" s="578"/>
      <c r="AZ2219" s="578"/>
      <c r="BA2219" s="578"/>
      <c r="BB2219" s="578"/>
      <c r="BC2219" s="578"/>
      <c r="BD2219" s="578"/>
      <c r="BE2219" s="578"/>
      <c r="BF2219" s="578"/>
      <c r="BG2219" s="578"/>
      <c r="BH2219" s="578"/>
      <c r="BI2219" s="578"/>
      <c r="BJ2219" s="578"/>
      <c r="BK2219" s="578"/>
      <c r="BL2219" s="578"/>
      <c r="BM2219" s="578"/>
      <c r="BN2219" s="578"/>
      <c r="BO2219" s="578"/>
      <c r="BP2219" s="578"/>
      <c r="BQ2219" s="547"/>
      <c r="BR2219" s="578"/>
      <c r="BS2219" s="851"/>
      <c r="BT2219" s="575"/>
      <c r="BU2219" s="575"/>
    </row>
    <row r="2220" spans="1:73" s="534" customFormat="1" hidden="1">
      <c r="A2220" s="575"/>
      <c r="B2220" s="576"/>
      <c r="C2220" s="849"/>
      <c r="D2220" s="578"/>
      <c r="E2220" s="579"/>
      <c r="F2220" s="578"/>
      <c r="G2220" s="850"/>
      <c r="H2220" s="581"/>
      <c r="I2220" s="582"/>
      <c r="J2220" s="580"/>
      <c r="K2220" s="578"/>
      <c r="L2220" s="578"/>
      <c r="M2220" s="578"/>
      <c r="N2220" s="578"/>
      <c r="O2220" s="578"/>
      <c r="P2220" s="578"/>
      <c r="Q2220" s="578"/>
      <c r="R2220" s="578"/>
      <c r="S2220" s="578"/>
      <c r="T2220" s="578"/>
      <c r="U2220" s="578"/>
      <c r="V2220" s="578"/>
      <c r="W2220" s="578"/>
      <c r="X2220" s="578"/>
      <c r="Y2220" s="578"/>
      <c r="Z2220" s="578"/>
      <c r="AA2220" s="578"/>
      <c r="AB2220" s="578"/>
      <c r="AC2220" s="578"/>
      <c r="AD2220" s="578"/>
      <c r="AE2220" s="578"/>
      <c r="AF2220" s="578"/>
      <c r="AG2220" s="578"/>
      <c r="AH2220" s="578"/>
      <c r="AI2220" s="578"/>
      <c r="AJ2220" s="578"/>
      <c r="AK2220" s="578"/>
      <c r="AL2220" s="578"/>
      <c r="AM2220" s="578"/>
      <c r="AN2220" s="578"/>
      <c r="AO2220" s="578"/>
      <c r="AP2220" s="578"/>
      <c r="AQ2220" s="578"/>
      <c r="AR2220" s="578"/>
      <c r="AS2220" s="578"/>
      <c r="AT2220" s="578"/>
      <c r="AU2220" s="567"/>
      <c r="AV2220" s="578"/>
      <c r="AW2220" s="578"/>
      <c r="AX2220" s="578"/>
      <c r="AY2220" s="578"/>
      <c r="AZ2220" s="578"/>
      <c r="BA2220" s="578"/>
      <c r="BB2220" s="578"/>
      <c r="BC2220" s="578"/>
      <c r="BD2220" s="578"/>
      <c r="BE2220" s="578"/>
      <c r="BF2220" s="578"/>
      <c r="BG2220" s="578"/>
      <c r="BH2220" s="578"/>
      <c r="BI2220" s="578"/>
      <c r="BJ2220" s="578"/>
      <c r="BK2220" s="578"/>
      <c r="BL2220" s="578"/>
      <c r="BM2220" s="578"/>
      <c r="BN2220" s="578"/>
      <c r="BO2220" s="578"/>
      <c r="BP2220" s="578"/>
      <c r="BQ2220" s="547"/>
      <c r="BR2220" s="578"/>
      <c r="BS2220" s="851"/>
      <c r="BT2220" s="575"/>
      <c r="BU2220" s="575"/>
    </row>
    <row r="2221" spans="1:73" s="534" customFormat="1" hidden="1">
      <c r="A2221" s="575"/>
      <c r="B2221" s="576"/>
      <c r="C2221" s="849"/>
      <c r="D2221" s="578"/>
      <c r="E2221" s="579"/>
      <c r="F2221" s="578"/>
      <c r="G2221" s="850"/>
      <c r="H2221" s="581"/>
      <c r="I2221" s="582"/>
      <c r="J2221" s="580"/>
      <c r="K2221" s="578"/>
      <c r="L2221" s="578"/>
      <c r="M2221" s="578"/>
      <c r="N2221" s="578"/>
      <c r="O2221" s="578"/>
      <c r="P2221" s="578"/>
      <c r="Q2221" s="578"/>
      <c r="R2221" s="578"/>
      <c r="S2221" s="578"/>
      <c r="T2221" s="578"/>
      <c r="U2221" s="578"/>
      <c r="V2221" s="578"/>
      <c r="W2221" s="578"/>
      <c r="X2221" s="578"/>
      <c r="Y2221" s="578"/>
      <c r="Z2221" s="578"/>
      <c r="AA2221" s="578"/>
      <c r="AB2221" s="578"/>
      <c r="AC2221" s="578"/>
      <c r="AD2221" s="578"/>
      <c r="AE2221" s="578"/>
      <c r="AF2221" s="578"/>
      <c r="AG2221" s="578"/>
      <c r="AH2221" s="578"/>
      <c r="AI2221" s="578"/>
      <c r="AJ2221" s="578"/>
      <c r="AK2221" s="578"/>
      <c r="AL2221" s="578"/>
      <c r="AM2221" s="578"/>
      <c r="AN2221" s="578"/>
      <c r="AO2221" s="578"/>
      <c r="AP2221" s="578"/>
      <c r="AQ2221" s="578"/>
      <c r="AR2221" s="578"/>
      <c r="AS2221" s="578"/>
      <c r="AT2221" s="578"/>
      <c r="AU2221" s="567"/>
      <c r="AV2221" s="578"/>
      <c r="AW2221" s="578"/>
      <c r="AX2221" s="578"/>
      <c r="AY2221" s="578"/>
      <c r="AZ2221" s="578"/>
      <c r="BA2221" s="578"/>
      <c r="BB2221" s="578"/>
      <c r="BC2221" s="578"/>
      <c r="BD2221" s="578"/>
      <c r="BE2221" s="578"/>
      <c r="BF2221" s="578"/>
      <c r="BG2221" s="578"/>
      <c r="BH2221" s="578"/>
      <c r="BI2221" s="578"/>
      <c r="BJ2221" s="578"/>
      <c r="BK2221" s="578"/>
      <c r="BL2221" s="578"/>
      <c r="BM2221" s="578"/>
      <c r="BN2221" s="578"/>
      <c r="BO2221" s="578"/>
      <c r="BP2221" s="578"/>
      <c r="BQ2221" s="547"/>
      <c r="BR2221" s="578"/>
      <c r="BS2221" s="851"/>
      <c r="BT2221" s="575"/>
      <c r="BU2221" s="575"/>
    </row>
    <row r="2222" spans="1:73" s="534" customFormat="1" hidden="1">
      <c r="A2222" s="575"/>
      <c r="B2222" s="576"/>
      <c r="C2222" s="849"/>
      <c r="D2222" s="578"/>
      <c r="E2222" s="579"/>
      <c r="F2222" s="578"/>
      <c r="G2222" s="850"/>
      <c r="H2222" s="581"/>
      <c r="I2222" s="582"/>
      <c r="J2222" s="580"/>
      <c r="K2222" s="578"/>
      <c r="L2222" s="578"/>
      <c r="M2222" s="578"/>
      <c r="N2222" s="578"/>
      <c r="O2222" s="578"/>
      <c r="P2222" s="578"/>
      <c r="Q2222" s="578"/>
      <c r="R2222" s="578"/>
      <c r="S2222" s="578"/>
      <c r="T2222" s="578"/>
      <c r="U2222" s="578"/>
      <c r="V2222" s="578"/>
      <c r="W2222" s="578"/>
      <c r="X2222" s="578"/>
      <c r="Y2222" s="578"/>
      <c r="Z2222" s="578"/>
      <c r="AA2222" s="578"/>
      <c r="AB2222" s="578"/>
      <c r="AC2222" s="578"/>
      <c r="AD2222" s="578"/>
      <c r="AE2222" s="578"/>
      <c r="AF2222" s="578"/>
      <c r="AG2222" s="578"/>
      <c r="AH2222" s="578"/>
      <c r="AI2222" s="578"/>
      <c r="AJ2222" s="578"/>
      <c r="AK2222" s="578"/>
      <c r="AL2222" s="578"/>
      <c r="AM2222" s="578"/>
      <c r="AN2222" s="578"/>
      <c r="AO2222" s="578"/>
      <c r="AP2222" s="578"/>
      <c r="AQ2222" s="578"/>
      <c r="AR2222" s="578"/>
      <c r="AS2222" s="578"/>
      <c r="AT2222" s="578"/>
      <c r="AU2222" s="567"/>
      <c r="AV2222" s="578"/>
      <c r="AW2222" s="578"/>
      <c r="AX2222" s="578"/>
      <c r="AY2222" s="578"/>
      <c r="AZ2222" s="578"/>
      <c r="BA2222" s="578"/>
      <c r="BB2222" s="578"/>
      <c r="BC2222" s="578"/>
      <c r="BD2222" s="578"/>
      <c r="BE2222" s="578"/>
      <c r="BF2222" s="578"/>
      <c r="BG2222" s="578"/>
      <c r="BH2222" s="578"/>
      <c r="BI2222" s="578"/>
      <c r="BJ2222" s="578"/>
      <c r="BK2222" s="578"/>
      <c r="BL2222" s="578"/>
      <c r="BM2222" s="578"/>
      <c r="BN2222" s="578"/>
      <c r="BO2222" s="578"/>
      <c r="BP2222" s="578"/>
      <c r="BQ2222" s="547"/>
      <c r="BR2222" s="578"/>
      <c r="BS2222" s="851"/>
      <c r="BT2222" s="575"/>
      <c r="BU2222" s="575"/>
    </row>
    <row r="2223" spans="1:73" s="534" customFormat="1" hidden="1">
      <c r="A2223" s="575"/>
      <c r="B2223" s="576"/>
      <c r="C2223" s="849"/>
      <c r="D2223" s="578"/>
      <c r="E2223" s="579"/>
      <c r="F2223" s="578"/>
      <c r="G2223" s="850"/>
      <c r="H2223" s="581"/>
      <c r="I2223" s="582"/>
      <c r="J2223" s="580"/>
      <c r="K2223" s="578"/>
      <c r="L2223" s="578"/>
      <c r="M2223" s="578"/>
      <c r="N2223" s="578"/>
      <c r="O2223" s="578"/>
      <c r="P2223" s="578"/>
      <c r="Q2223" s="578"/>
      <c r="R2223" s="578"/>
      <c r="S2223" s="578"/>
      <c r="T2223" s="578"/>
      <c r="U2223" s="578"/>
      <c r="V2223" s="578"/>
      <c r="W2223" s="578"/>
      <c r="X2223" s="578"/>
      <c r="Y2223" s="578"/>
      <c r="Z2223" s="578"/>
      <c r="AA2223" s="578"/>
      <c r="AB2223" s="578"/>
      <c r="AC2223" s="578"/>
      <c r="AD2223" s="578"/>
      <c r="AE2223" s="578"/>
      <c r="AF2223" s="578"/>
      <c r="AG2223" s="578"/>
      <c r="AH2223" s="578"/>
      <c r="AI2223" s="578"/>
      <c r="AJ2223" s="578"/>
      <c r="AK2223" s="578"/>
      <c r="AL2223" s="578"/>
      <c r="AM2223" s="578"/>
      <c r="AN2223" s="578"/>
      <c r="AO2223" s="578"/>
      <c r="AP2223" s="578"/>
      <c r="AQ2223" s="578"/>
      <c r="AR2223" s="578"/>
      <c r="AS2223" s="578"/>
      <c r="AT2223" s="578"/>
      <c r="AU2223" s="567"/>
      <c r="AV2223" s="578"/>
      <c r="AW2223" s="578"/>
      <c r="AX2223" s="578"/>
      <c r="AY2223" s="578"/>
      <c r="AZ2223" s="578"/>
      <c r="BA2223" s="578"/>
      <c r="BB2223" s="578"/>
      <c r="BC2223" s="578"/>
      <c r="BD2223" s="578"/>
      <c r="BE2223" s="578"/>
      <c r="BF2223" s="578"/>
      <c r="BG2223" s="578"/>
      <c r="BH2223" s="578"/>
      <c r="BI2223" s="578"/>
      <c r="BJ2223" s="578"/>
      <c r="BK2223" s="578"/>
      <c r="BL2223" s="578"/>
      <c r="BM2223" s="578"/>
      <c r="BN2223" s="578"/>
      <c r="BO2223" s="578"/>
      <c r="BP2223" s="578"/>
      <c r="BQ2223" s="547"/>
      <c r="BR2223" s="578"/>
      <c r="BS2223" s="851"/>
      <c r="BT2223" s="575"/>
      <c r="BU2223" s="575"/>
    </row>
    <row r="2224" spans="1:73" s="534" customFormat="1" hidden="1">
      <c r="A2224" s="575"/>
      <c r="B2224" s="576"/>
      <c r="C2224" s="849"/>
      <c r="D2224" s="578"/>
      <c r="E2224" s="579"/>
      <c r="F2224" s="578"/>
      <c r="G2224" s="850"/>
      <c r="H2224" s="581"/>
      <c r="I2224" s="582"/>
      <c r="J2224" s="580"/>
      <c r="K2224" s="578"/>
      <c r="L2224" s="578"/>
      <c r="M2224" s="578"/>
      <c r="N2224" s="578"/>
      <c r="O2224" s="578"/>
      <c r="P2224" s="578"/>
      <c r="Q2224" s="578"/>
      <c r="R2224" s="578"/>
      <c r="S2224" s="578"/>
      <c r="T2224" s="578"/>
      <c r="U2224" s="578"/>
      <c r="V2224" s="578"/>
      <c r="W2224" s="578"/>
      <c r="X2224" s="578"/>
      <c r="Y2224" s="578"/>
      <c r="Z2224" s="578"/>
      <c r="AA2224" s="578"/>
      <c r="AB2224" s="578"/>
      <c r="AC2224" s="578"/>
      <c r="AD2224" s="578"/>
      <c r="AE2224" s="578"/>
      <c r="AF2224" s="578"/>
      <c r="AG2224" s="578"/>
      <c r="AH2224" s="578"/>
      <c r="AI2224" s="578"/>
      <c r="AJ2224" s="578"/>
      <c r="AK2224" s="578"/>
      <c r="AL2224" s="578"/>
      <c r="AM2224" s="578"/>
      <c r="AN2224" s="578"/>
      <c r="AO2224" s="578"/>
      <c r="AP2224" s="578"/>
      <c r="AQ2224" s="578"/>
      <c r="AR2224" s="578"/>
      <c r="AS2224" s="578"/>
      <c r="AT2224" s="578"/>
      <c r="AU2224" s="567"/>
      <c r="AV2224" s="578"/>
      <c r="AW2224" s="578"/>
      <c r="AX2224" s="578"/>
      <c r="AY2224" s="578"/>
      <c r="AZ2224" s="578"/>
      <c r="BA2224" s="578"/>
      <c r="BB2224" s="578"/>
      <c r="BC2224" s="578"/>
      <c r="BD2224" s="578"/>
      <c r="BE2224" s="578"/>
      <c r="BF2224" s="578"/>
      <c r="BG2224" s="578"/>
      <c r="BH2224" s="578"/>
      <c r="BI2224" s="578"/>
      <c r="BJ2224" s="578"/>
      <c r="BK2224" s="578"/>
      <c r="BL2224" s="578"/>
      <c r="BM2224" s="578"/>
      <c r="BN2224" s="578"/>
      <c r="BO2224" s="578"/>
      <c r="BP2224" s="578"/>
      <c r="BQ2224" s="547"/>
      <c r="BR2224" s="578"/>
      <c r="BS2224" s="851"/>
      <c r="BT2224" s="575"/>
      <c r="BU2224" s="575"/>
    </row>
    <row r="2225" spans="1:77" s="534" customFormat="1" hidden="1">
      <c r="A2225" s="575"/>
      <c r="B2225" s="576"/>
      <c r="C2225" s="849"/>
      <c r="D2225" s="578"/>
      <c r="E2225" s="579"/>
      <c r="F2225" s="578"/>
      <c r="G2225" s="850"/>
      <c r="H2225" s="581"/>
      <c r="I2225" s="582"/>
      <c r="J2225" s="580"/>
      <c r="K2225" s="578"/>
      <c r="L2225" s="578"/>
      <c r="M2225" s="578"/>
      <c r="N2225" s="578"/>
      <c r="O2225" s="578"/>
      <c r="P2225" s="578"/>
      <c r="Q2225" s="578"/>
      <c r="R2225" s="578"/>
      <c r="S2225" s="578"/>
      <c r="T2225" s="578"/>
      <c r="U2225" s="578"/>
      <c r="V2225" s="578"/>
      <c r="W2225" s="578"/>
      <c r="X2225" s="578"/>
      <c r="Y2225" s="578"/>
      <c r="Z2225" s="578"/>
      <c r="AA2225" s="578"/>
      <c r="AB2225" s="578"/>
      <c r="AC2225" s="578"/>
      <c r="AD2225" s="578"/>
      <c r="AE2225" s="578"/>
      <c r="AF2225" s="578"/>
      <c r="AG2225" s="578"/>
      <c r="AH2225" s="578"/>
      <c r="AI2225" s="578"/>
      <c r="AJ2225" s="578"/>
      <c r="AK2225" s="578"/>
      <c r="AL2225" s="578"/>
      <c r="AM2225" s="578"/>
      <c r="AN2225" s="578"/>
      <c r="AO2225" s="578"/>
      <c r="AP2225" s="578"/>
      <c r="AQ2225" s="578"/>
      <c r="AR2225" s="578"/>
      <c r="AS2225" s="578"/>
      <c r="AT2225" s="578"/>
      <c r="AU2225" s="567"/>
      <c r="AV2225" s="578"/>
      <c r="AW2225" s="578"/>
      <c r="AX2225" s="578"/>
      <c r="AY2225" s="578"/>
      <c r="AZ2225" s="578"/>
      <c r="BA2225" s="578"/>
      <c r="BB2225" s="578"/>
      <c r="BC2225" s="578"/>
      <c r="BD2225" s="578"/>
      <c r="BE2225" s="578"/>
      <c r="BF2225" s="578"/>
      <c r="BG2225" s="578"/>
      <c r="BH2225" s="578"/>
      <c r="BI2225" s="578"/>
      <c r="BJ2225" s="578"/>
      <c r="BK2225" s="578"/>
      <c r="BL2225" s="578"/>
      <c r="BM2225" s="578"/>
      <c r="BN2225" s="578"/>
      <c r="BO2225" s="578"/>
      <c r="BP2225" s="578"/>
      <c r="BQ2225" s="547"/>
      <c r="BR2225" s="578"/>
      <c r="BS2225" s="851"/>
      <c r="BT2225" s="575"/>
      <c r="BU2225" s="575"/>
    </row>
    <row r="2226" spans="1:77" s="534" customFormat="1" hidden="1">
      <c r="A2226" s="575"/>
      <c r="B2226" s="576"/>
      <c r="C2226" s="849"/>
      <c r="D2226" s="578"/>
      <c r="E2226" s="579"/>
      <c r="F2226" s="578"/>
      <c r="G2226" s="850"/>
      <c r="H2226" s="581"/>
      <c r="I2226" s="582"/>
      <c r="J2226" s="580"/>
      <c r="K2226" s="578"/>
      <c r="L2226" s="578"/>
      <c r="M2226" s="578"/>
      <c r="N2226" s="578"/>
      <c r="O2226" s="578"/>
      <c r="P2226" s="578"/>
      <c r="Q2226" s="578"/>
      <c r="R2226" s="578"/>
      <c r="S2226" s="578"/>
      <c r="T2226" s="578"/>
      <c r="U2226" s="578"/>
      <c r="V2226" s="578"/>
      <c r="W2226" s="578"/>
      <c r="X2226" s="578"/>
      <c r="Y2226" s="578"/>
      <c r="Z2226" s="578"/>
      <c r="AA2226" s="578"/>
      <c r="AB2226" s="578"/>
      <c r="AC2226" s="578"/>
      <c r="AD2226" s="578"/>
      <c r="AE2226" s="578"/>
      <c r="AF2226" s="578"/>
      <c r="AG2226" s="578"/>
      <c r="AH2226" s="578"/>
      <c r="AI2226" s="578"/>
      <c r="AJ2226" s="578"/>
      <c r="AK2226" s="578"/>
      <c r="AL2226" s="578"/>
      <c r="AM2226" s="578"/>
      <c r="AN2226" s="578"/>
      <c r="AO2226" s="578"/>
      <c r="AP2226" s="578"/>
      <c r="AQ2226" s="578"/>
      <c r="AR2226" s="578"/>
      <c r="AS2226" s="578"/>
      <c r="AT2226" s="578"/>
      <c r="AU2226" s="567"/>
      <c r="AV2226" s="578"/>
      <c r="AW2226" s="578"/>
      <c r="AX2226" s="578"/>
      <c r="AY2226" s="578"/>
      <c r="AZ2226" s="578"/>
      <c r="BA2226" s="578"/>
      <c r="BB2226" s="578"/>
      <c r="BC2226" s="578"/>
      <c r="BD2226" s="578"/>
      <c r="BE2226" s="578"/>
      <c r="BF2226" s="578"/>
      <c r="BG2226" s="578"/>
      <c r="BH2226" s="578"/>
      <c r="BI2226" s="578"/>
      <c r="BJ2226" s="578"/>
      <c r="BK2226" s="578"/>
      <c r="BL2226" s="578"/>
      <c r="BM2226" s="578"/>
      <c r="BN2226" s="578"/>
      <c r="BO2226" s="578"/>
      <c r="BP2226" s="578"/>
      <c r="BQ2226" s="547"/>
      <c r="BR2226" s="578"/>
      <c r="BS2226" s="851"/>
      <c r="BT2226" s="575"/>
      <c r="BU2226" s="575"/>
    </row>
    <row r="2227" spans="1:77" s="534" customFormat="1" hidden="1">
      <c r="A2227" s="575"/>
      <c r="B2227" s="576"/>
      <c r="C2227" s="849"/>
      <c r="D2227" s="578"/>
      <c r="E2227" s="579"/>
      <c r="F2227" s="578"/>
      <c r="G2227" s="850"/>
      <c r="H2227" s="581"/>
      <c r="I2227" s="582"/>
      <c r="J2227" s="580"/>
      <c r="K2227" s="578"/>
      <c r="L2227" s="578"/>
      <c r="M2227" s="578"/>
      <c r="N2227" s="578"/>
      <c r="O2227" s="578"/>
      <c r="P2227" s="578"/>
      <c r="Q2227" s="578"/>
      <c r="R2227" s="578"/>
      <c r="S2227" s="578"/>
      <c r="T2227" s="578"/>
      <c r="U2227" s="578"/>
      <c r="V2227" s="578"/>
      <c r="W2227" s="578"/>
      <c r="X2227" s="578"/>
      <c r="Y2227" s="578"/>
      <c r="Z2227" s="578"/>
      <c r="AA2227" s="578"/>
      <c r="AB2227" s="578"/>
      <c r="AC2227" s="578"/>
      <c r="AD2227" s="578"/>
      <c r="AE2227" s="578"/>
      <c r="AF2227" s="578"/>
      <c r="AG2227" s="578"/>
      <c r="AH2227" s="578"/>
      <c r="AI2227" s="578"/>
      <c r="AJ2227" s="578"/>
      <c r="AK2227" s="578"/>
      <c r="AL2227" s="578"/>
      <c r="AM2227" s="578"/>
      <c r="AN2227" s="578"/>
      <c r="AO2227" s="578"/>
      <c r="AP2227" s="578"/>
      <c r="AQ2227" s="578"/>
      <c r="AR2227" s="578"/>
      <c r="AS2227" s="578"/>
      <c r="AT2227" s="578"/>
      <c r="AU2227" s="567"/>
      <c r="AV2227" s="578"/>
      <c r="AW2227" s="578"/>
      <c r="AX2227" s="578"/>
      <c r="AY2227" s="578"/>
      <c r="AZ2227" s="578"/>
      <c r="BA2227" s="578"/>
      <c r="BB2227" s="578"/>
      <c r="BC2227" s="578"/>
      <c r="BD2227" s="578"/>
      <c r="BE2227" s="578"/>
      <c r="BF2227" s="578"/>
      <c r="BG2227" s="578"/>
      <c r="BH2227" s="578"/>
      <c r="BI2227" s="578"/>
      <c r="BJ2227" s="578"/>
      <c r="BK2227" s="578"/>
      <c r="BL2227" s="578"/>
      <c r="BM2227" s="578"/>
      <c r="BN2227" s="578"/>
      <c r="BO2227" s="578"/>
      <c r="BP2227" s="578"/>
      <c r="BQ2227" s="547"/>
      <c r="BR2227" s="578"/>
      <c r="BS2227" s="851"/>
      <c r="BT2227" s="575"/>
      <c r="BU2227" s="575"/>
    </row>
    <row r="2228" spans="1:77" s="534" customFormat="1" hidden="1">
      <c r="A2228" s="575"/>
      <c r="B2228" s="576"/>
      <c r="C2228" s="849"/>
      <c r="D2228" s="578"/>
      <c r="E2228" s="579"/>
      <c r="F2228" s="578"/>
      <c r="G2228" s="850"/>
      <c r="H2228" s="581"/>
      <c r="I2228" s="582"/>
      <c r="J2228" s="580"/>
      <c r="K2228" s="578"/>
      <c r="L2228" s="578"/>
      <c r="M2228" s="578"/>
      <c r="N2228" s="578"/>
      <c r="O2228" s="578"/>
      <c r="P2228" s="578"/>
      <c r="Q2228" s="578"/>
      <c r="R2228" s="578"/>
      <c r="S2228" s="578"/>
      <c r="T2228" s="578"/>
      <c r="U2228" s="578"/>
      <c r="V2228" s="578"/>
      <c r="W2228" s="578"/>
      <c r="X2228" s="578"/>
      <c r="Y2228" s="578"/>
      <c r="Z2228" s="578"/>
      <c r="AA2228" s="578"/>
      <c r="AB2228" s="578"/>
      <c r="AC2228" s="578"/>
      <c r="AD2228" s="578"/>
      <c r="AE2228" s="578"/>
      <c r="AF2228" s="578"/>
      <c r="AG2228" s="578"/>
      <c r="AH2228" s="578"/>
      <c r="AI2228" s="578"/>
      <c r="AJ2228" s="578"/>
      <c r="AK2228" s="578"/>
      <c r="AL2228" s="578"/>
      <c r="AM2228" s="578"/>
      <c r="AN2228" s="578"/>
      <c r="AO2228" s="578"/>
      <c r="AP2228" s="578"/>
      <c r="AQ2228" s="578"/>
      <c r="AR2228" s="578"/>
      <c r="AS2228" s="578"/>
      <c r="AT2228" s="578"/>
      <c r="AU2228" s="567"/>
      <c r="AV2228" s="578"/>
      <c r="AW2228" s="578"/>
      <c r="AX2228" s="578"/>
      <c r="AY2228" s="578"/>
      <c r="AZ2228" s="578"/>
      <c r="BA2228" s="578"/>
      <c r="BB2228" s="578"/>
      <c r="BC2228" s="578"/>
      <c r="BD2228" s="578"/>
      <c r="BE2228" s="578"/>
      <c r="BF2228" s="578"/>
      <c r="BG2228" s="578"/>
      <c r="BH2228" s="578"/>
      <c r="BI2228" s="578"/>
      <c r="BJ2228" s="578"/>
      <c r="BK2228" s="578"/>
      <c r="BL2228" s="578"/>
      <c r="BM2228" s="578"/>
      <c r="BN2228" s="578"/>
      <c r="BO2228" s="578"/>
      <c r="BP2228" s="578"/>
      <c r="BQ2228" s="547"/>
      <c r="BR2228" s="578"/>
      <c r="BS2228" s="851"/>
      <c r="BT2228" s="575"/>
      <c r="BU2228" s="575"/>
    </row>
    <row r="2229" spans="1:77" s="534" customFormat="1" hidden="1">
      <c r="A2229" s="575"/>
      <c r="B2229" s="576"/>
      <c r="C2229" s="849"/>
      <c r="D2229" s="578"/>
      <c r="E2229" s="579"/>
      <c r="F2229" s="578"/>
      <c r="G2229" s="850"/>
      <c r="H2229" s="581"/>
      <c r="I2229" s="582"/>
      <c r="J2229" s="580"/>
      <c r="K2229" s="578"/>
      <c r="L2229" s="578"/>
      <c r="M2229" s="578"/>
      <c r="N2229" s="578"/>
      <c r="O2229" s="578"/>
      <c r="P2229" s="578"/>
      <c r="Q2229" s="578"/>
      <c r="R2229" s="578"/>
      <c r="S2229" s="578"/>
      <c r="T2229" s="578"/>
      <c r="U2229" s="578"/>
      <c r="V2229" s="578"/>
      <c r="W2229" s="578"/>
      <c r="X2229" s="578"/>
      <c r="Y2229" s="578"/>
      <c r="Z2229" s="578"/>
      <c r="AA2229" s="578"/>
      <c r="AB2229" s="578"/>
      <c r="AC2229" s="578"/>
      <c r="AD2229" s="578"/>
      <c r="AE2229" s="578"/>
      <c r="AF2229" s="578"/>
      <c r="AG2229" s="578"/>
      <c r="AH2229" s="578"/>
      <c r="AI2229" s="578"/>
      <c r="AJ2229" s="578"/>
      <c r="AK2229" s="578"/>
      <c r="AL2229" s="578"/>
      <c r="AM2229" s="578"/>
      <c r="AN2229" s="578"/>
      <c r="AO2229" s="578"/>
      <c r="AP2229" s="578"/>
      <c r="AQ2229" s="578"/>
      <c r="AR2229" s="578"/>
      <c r="AS2229" s="578"/>
      <c r="AT2229" s="578"/>
      <c r="AU2229" s="567"/>
      <c r="AV2229" s="578"/>
      <c r="AW2229" s="578"/>
      <c r="AX2229" s="578"/>
      <c r="AY2229" s="578"/>
      <c r="AZ2229" s="578"/>
      <c r="BA2229" s="578"/>
      <c r="BB2229" s="578"/>
      <c r="BC2229" s="578"/>
      <c r="BD2229" s="578"/>
      <c r="BE2229" s="578"/>
      <c r="BF2229" s="578"/>
      <c r="BG2229" s="578"/>
      <c r="BH2229" s="578"/>
      <c r="BI2229" s="578"/>
      <c r="BJ2229" s="578"/>
      <c r="BK2229" s="578"/>
      <c r="BL2229" s="578"/>
      <c r="BM2229" s="578"/>
      <c r="BN2229" s="578"/>
      <c r="BO2229" s="578"/>
      <c r="BP2229" s="578"/>
      <c r="BQ2229" s="547"/>
      <c r="BR2229" s="578"/>
      <c r="BS2229" s="851"/>
      <c r="BT2229" s="575"/>
      <c r="BU2229" s="575"/>
    </row>
    <row r="2230" spans="1:77" s="534" customFormat="1" hidden="1">
      <c r="A2230" s="575"/>
      <c r="B2230" s="576"/>
      <c r="C2230" s="849"/>
      <c r="D2230" s="578"/>
      <c r="E2230" s="579"/>
      <c r="F2230" s="578"/>
      <c r="G2230" s="850"/>
      <c r="H2230" s="581"/>
      <c r="I2230" s="582"/>
      <c r="J2230" s="580"/>
      <c r="K2230" s="578"/>
      <c r="L2230" s="578"/>
      <c r="M2230" s="578"/>
      <c r="N2230" s="578"/>
      <c r="O2230" s="578"/>
      <c r="P2230" s="578"/>
      <c r="Q2230" s="578"/>
      <c r="R2230" s="578"/>
      <c r="S2230" s="578"/>
      <c r="T2230" s="578"/>
      <c r="U2230" s="578"/>
      <c r="V2230" s="578"/>
      <c r="W2230" s="578"/>
      <c r="X2230" s="578"/>
      <c r="Y2230" s="578"/>
      <c r="Z2230" s="578"/>
      <c r="AA2230" s="578"/>
      <c r="AB2230" s="578"/>
      <c r="AC2230" s="578"/>
      <c r="AD2230" s="578"/>
      <c r="AE2230" s="578"/>
      <c r="AF2230" s="578"/>
      <c r="AG2230" s="578"/>
      <c r="AH2230" s="578"/>
      <c r="AI2230" s="578"/>
      <c r="AJ2230" s="578"/>
      <c r="AK2230" s="578"/>
      <c r="AL2230" s="578"/>
      <c r="AM2230" s="578"/>
      <c r="AN2230" s="578"/>
      <c r="AO2230" s="578"/>
      <c r="AP2230" s="578"/>
      <c r="AQ2230" s="578"/>
      <c r="AR2230" s="578"/>
      <c r="AS2230" s="578"/>
      <c r="AT2230" s="578"/>
      <c r="AU2230" s="567"/>
      <c r="AV2230" s="578"/>
      <c r="AW2230" s="578"/>
      <c r="AX2230" s="578"/>
      <c r="AY2230" s="578"/>
      <c r="AZ2230" s="578"/>
      <c r="BA2230" s="578"/>
      <c r="BB2230" s="578"/>
      <c r="BC2230" s="578"/>
      <c r="BD2230" s="578"/>
      <c r="BE2230" s="578"/>
      <c r="BF2230" s="578"/>
      <c r="BG2230" s="578"/>
      <c r="BH2230" s="578"/>
      <c r="BI2230" s="578"/>
      <c r="BJ2230" s="578"/>
      <c r="BK2230" s="578"/>
      <c r="BL2230" s="578"/>
      <c r="BM2230" s="578"/>
      <c r="BN2230" s="578"/>
      <c r="BO2230" s="578"/>
      <c r="BP2230" s="578"/>
      <c r="BQ2230" s="547"/>
      <c r="BR2230" s="578"/>
      <c r="BS2230" s="851"/>
      <c r="BT2230" s="575"/>
      <c r="BU2230" s="575"/>
    </row>
    <row r="2231" spans="1:77" s="534" customFormat="1" hidden="1">
      <c r="A2231" s="575"/>
      <c r="B2231" s="576"/>
      <c r="C2231" s="849"/>
      <c r="D2231" s="578"/>
      <c r="E2231" s="579"/>
      <c r="F2231" s="578"/>
      <c r="G2231" s="850"/>
      <c r="H2231" s="581"/>
      <c r="I2231" s="582"/>
      <c r="J2231" s="580"/>
      <c r="K2231" s="578"/>
      <c r="L2231" s="578"/>
      <c r="M2231" s="578"/>
      <c r="N2231" s="578"/>
      <c r="O2231" s="578"/>
      <c r="P2231" s="578"/>
      <c r="Q2231" s="578"/>
      <c r="R2231" s="578"/>
      <c r="S2231" s="578"/>
      <c r="T2231" s="578"/>
      <c r="U2231" s="578"/>
      <c r="V2231" s="578"/>
      <c r="W2231" s="578"/>
      <c r="X2231" s="578"/>
      <c r="Y2231" s="578"/>
      <c r="Z2231" s="578"/>
      <c r="AA2231" s="578"/>
      <c r="AB2231" s="578"/>
      <c r="AC2231" s="578"/>
      <c r="AD2231" s="578"/>
      <c r="AE2231" s="578"/>
      <c r="AF2231" s="578"/>
      <c r="AG2231" s="578"/>
      <c r="AH2231" s="578"/>
      <c r="AI2231" s="578"/>
      <c r="AJ2231" s="578"/>
      <c r="AK2231" s="578"/>
      <c r="AL2231" s="578"/>
      <c r="AM2231" s="578"/>
      <c r="AN2231" s="578"/>
      <c r="AO2231" s="578"/>
      <c r="AP2231" s="578"/>
      <c r="AQ2231" s="578"/>
      <c r="AR2231" s="578"/>
      <c r="AS2231" s="578"/>
      <c r="AT2231" s="578"/>
      <c r="AU2231" s="567"/>
      <c r="AV2231" s="578"/>
      <c r="AW2231" s="578"/>
      <c r="AX2231" s="578"/>
      <c r="AY2231" s="578"/>
      <c r="AZ2231" s="578"/>
      <c r="BA2231" s="578"/>
      <c r="BB2231" s="578"/>
      <c r="BC2231" s="578"/>
      <c r="BD2231" s="578"/>
      <c r="BE2231" s="578"/>
      <c r="BF2231" s="578"/>
      <c r="BG2231" s="578"/>
      <c r="BH2231" s="578"/>
      <c r="BI2231" s="578"/>
      <c r="BJ2231" s="578"/>
      <c r="BK2231" s="578"/>
      <c r="BL2231" s="578"/>
      <c r="BM2231" s="578"/>
      <c r="BN2231" s="578"/>
      <c r="BO2231" s="578"/>
      <c r="BP2231" s="578"/>
      <c r="BQ2231" s="547"/>
      <c r="BR2231" s="578"/>
      <c r="BS2231" s="851"/>
      <c r="BT2231" s="575"/>
      <c r="BU2231" s="575"/>
    </row>
    <row r="2232" spans="1:77" s="534" customFormat="1" hidden="1">
      <c r="A2232" s="575"/>
      <c r="B2232" s="576"/>
      <c r="C2232" s="849"/>
      <c r="D2232" s="578"/>
      <c r="E2232" s="579"/>
      <c r="F2232" s="578"/>
      <c r="G2232" s="850"/>
      <c r="H2232" s="581"/>
      <c r="I2232" s="582"/>
      <c r="J2232" s="580"/>
      <c r="K2232" s="578"/>
      <c r="L2232" s="578"/>
      <c r="M2232" s="578"/>
      <c r="N2232" s="578"/>
      <c r="O2232" s="578"/>
      <c r="P2232" s="578"/>
      <c r="Q2232" s="578"/>
      <c r="R2232" s="578"/>
      <c r="S2232" s="578"/>
      <c r="T2232" s="578"/>
      <c r="U2232" s="578"/>
      <c r="V2232" s="578"/>
      <c r="W2232" s="578"/>
      <c r="X2232" s="578"/>
      <c r="Y2232" s="578"/>
      <c r="Z2232" s="578"/>
      <c r="AA2232" s="578"/>
      <c r="AB2232" s="578"/>
      <c r="AC2232" s="578"/>
      <c r="AD2232" s="578"/>
      <c r="AE2232" s="578"/>
      <c r="AF2232" s="578"/>
      <c r="AG2232" s="578"/>
      <c r="AH2232" s="578"/>
      <c r="AI2232" s="578"/>
      <c r="AJ2232" s="578"/>
      <c r="AK2232" s="578"/>
      <c r="AL2232" s="578"/>
      <c r="AM2232" s="578"/>
      <c r="AN2232" s="578"/>
      <c r="AO2232" s="578"/>
      <c r="AP2232" s="578"/>
      <c r="AQ2232" s="578"/>
      <c r="AR2232" s="578"/>
      <c r="AS2232" s="578"/>
      <c r="AT2232" s="578"/>
      <c r="AU2232" s="567"/>
      <c r="AV2232" s="578"/>
      <c r="AW2232" s="578"/>
      <c r="AX2232" s="578"/>
      <c r="AY2232" s="578"/>
      <c r="AZ2232" s="578"/>
      <c r="BA2232" s="578"/>
      <c r="BB2232" s="578"/>
      <c r="BC2232" s="578"/>
      <c r="BD2232" s="578"/>
      <c r="BE2232" s="578"/>
      <c r="BF2232" s="578"/>
      <c r="BG2232" s="578"/>
      <c r="BH2232" s="578"/>
      <c r="BI2232" s="578"/>
      <c r="BJ2232" s="578"/>
      <c r="BK2232" s="578"/>
      <c r="BL2232" s="578"/>
      <c r="BM2232" s="578"/>
      <c r="BN2232" s="578"/>
      <c r="BO2232" s="578"/>
      <c r="BP2232" s="578"/>
      <c r="BQ2232" s="547"/>
      <c r="BR2232" s="578"/>
      <c r="BS2232" s="851"/>
      <c r="BT2232" s="575"/>
      <c r="BU2232" s="575"/>
    </row>
    <row r="2233" spans="1:77" s="534" customFormat="1" hidden="1">
      <c r="A2233" s="575"/>
      <c r="B2233" s="576"/>
      <c r="C2233" s="849"/>
      <c r="D2233" s="578"/>
      <c r="E2233" s="579"/>
      <c r="F2233" s="578"/>
      <c r="G2233" s="850"/>
      <c r="H2233" s="581"/>
      <c r="I2233" s="582"/>
      <c r="J2233" s="580"/>
      <c r="K2233" s="578"/>
      <c r="L2233" s="578"/>
      <c r="M2233" s="578"/>
      <c r="N2233" s="578"/>
      <c r="O2233" s="578"/>
      <c r="P2233" s="578"/>
      <c r="Q2233" s="578"/>
      <c r="R2233" s="578"/>
      <c r="S2233" s="578"/>
      <c r="T2233" s="578"/>
      <c r="U2233" s="578"/>
      <c r="V2233" s="578"/>
      <c r="W2233" s="578"/>
      <c r="X2233" s="578"/>
      <c r="Y2233" s="578"/>
      <c r="Z2233" s="578"/>
      <c r="AA2233" s="578"/>
      <c r="AB2233" s="578"/>
      <c r="AC2233" s="578"/>
      <c r="AD2233" s="578"/>
      <c r="AE2233" s="578"/>
      <c r="AF2233" s="578"/>
      <c r="AG2233" s="578"/>
      <c r="AH2233" s="578"/>
      <c r="AI2233" s="578"/>
      <c r="AJ2233" s="578"/>
      <c r="AK2233" s="578"/>
      <c r="AL2233" s="578"/>
      <c r="AM2233" s="578"/>
      <c r="AN2233" s="578"/>
      <c r="AO2233" s="578"/>
      <c r="AP2233" s="578"/>
      <c r="AQ2233" s="578"/>
      <c r="AR2233" s="578"/>
      <c r="AS2233" s="578"/>
      <c r="AT2233" s="578"/>
      <c r="AU2233" s="567"/>
      <c r="AV2233" s="578"/>
      <c r="AW2233" s="578"/>
      <c r="AX2233" s="578"/>
      <c r="AY2233" s="578"/>
      <c r="AZ2233" s="578"/>
      <c r="BA2233" s="578"/>
      <c r="BB2233" s="578"/>
      <c r="BC2233" s="578"/>
      <c r="BD2233" s="578"/>
      <c r="BE2233" s="578"/>
      <c r="BF2233" s="578"/>
      <c r="BG2233" s="578"/>
      <c r="BH2233" s="578"/>
      <c r="BI2233" s="578"/>
      <c r="BJ2233" s="578"/>
      <c r="BK2233" s="578"/>
      <c r="BL2233" s="578"/>
      <c r="BM2233" s="578"/>
      <c r="BN2233" s="578"/>
      <c r="BO2233" s="578"/>
      <c r="BP2233" s="578"/>
      <c r="BQ2233" s="547"/>
      <c r="BR2233" s="578"/>
      <c r="BS2233" s="851"/>
      <c r="BT2233" s="575"/>
      <c r="BU2233" s="575"/>
    </row>
    <row r="2234" spans="1:77" s="534" customFormat="1" hidden="1">
      <c r="A2234" s="575"/>
      <c r="B2234" s="576"/>
      <c r="C2234" s="849"/>
      <c r="D2234" s="578"/>
      <c r="E2234" s="579"/>
      <c r="F2234" s="578"/>
      <c r="G2234" s="850"/>
      <c r="H2234" s="581"/>
      <c r="I2234" s="582"/>
      <c r="J2234" s="580"/>
      <c r="K2234" s="578"/>
      <c r="L2234" s="578"/>
      <c r="M2234" s="578"/>
      <c r="N2234" s="578"/>
      <c r="O2234" s="578"/>
      <c r="P2234" s="578"/>
      <c r="Q2234" s="578"/>
      <c r="R2234" s="578"/>
      <c r="S2234" s="578"/>
      <c r="T2234" s="578"/>
      <c r="U2234" s="578"/>
      <c r="V2234" s="578"/>
      <c r="W2234" s="578"/>
      <c r="X2234" s="578"/>
      <c r="Y2234" s="578"/>
      <c r="Z2234" s="578"/>
      <c r="AA2234" s="578"/>
      <c r="AB2234" s="578"/>
      <c r="AC2234" s="578"/>
      <c r="AD2234" s="578"/>
      <c r="AE2234" s="578"/>
      <c r="AF2234" s="578"/>
      <c r="AG2234" s="578"/>
      <c r="AH2234" s="578"/>
      <c r="AI2234" s="578"/>
      <c r="AJ2234" s="578"/>
      <c r="AK2234" s="578"/>
      <c r="AL2234" s="578"/>
      <c r="AM2234" s="578"/>
      <c r="AN2234" s="578"/>
      <c r="AO2234" s="578"/>
      <c r="AP2234" s="578"/>
      <c r="AQ2234" s="578"/>
      <c r="AR2234" s="578"/>
      <c r="AS2234" s="578"/>
      <c r="AT2234" s="578"/>
      <c r="AU2234" s="567"/>
      <c r="AV2234" s="578"/>
      <c r="AW2234" s="578"/>
      <c r="AX2234" s="578"/>
      <c r="AY2234" s="578"/>
      <c r="AZ2234" s="578"/>
      <c r="BA2234" s="578"/>
      <c r="BB2234" s="578"/>
      <c r="BC2234" s="578"/>
      <c r="BD2234" s="578"/>
      <c r="BE2234" s="578"/>
      <c r="BF2234" s="578"/>
      <c r="BG2234" s="578"/>
      <c r="BH2234" s="578"/>
      <c r="BI2234" s="578"/>
      <c r="BJ2234" s="578"/>
      <c r="BK2234" s="578"/>
      <c r="BL2234" s="578"/>
      <c r="BM2234" s="578"/>
      <c r="BN2234" s="578"/>
      <c r="BO2234" s="578"/>
      <c r="BP2234" s="578"/>
      <c r="BQ2234" s="547"/>
      <c r="BR2234" s="578"/>
      <c r="BS2234" s="851"/>
      <c r="BT2234" s="575"/>
      <c r="BU2234" s="575"/>
    </row>
    <row r="2235" spans="1:77" s="534" customFormat="1" hidden="1">
      <c r="A2235" s="575"/>
      <c r="B2235" s="576"/>
      <c r="C2235" s="849"/>
      <c r="D2235" s="578"/>
      <c r="E2235" s="579"/>
      <c r="F2235" s="578"/>
      <c r="G2235" s="850"/>
      <c r="H2235" s="581"/>
      <c r="I2235" s="582"/>
      <c r="J2235" s="580"/>
      <c r="K2235" s="578"/>
      <c r="L2235" s="578"/>
      <c r="M2235" s="578"/>
      <c r="N2235" s="578"/>
      <c r="O2235" s="578"/>
      <c r="P2235" s="578"/>
      <c r="Q2235" s="578"/>
      <c r="R2235" s="578"/>
      <c r="S2235" s="578"/>
      <c r="T2235" s="578"/>
      <c r="U2235" s="578"/>
      <c r="V2235" s="578"/>
      <c r="W2235" s="578"/>
      <c r="X2235" s="578"/>
      <c r="Y2235" s="578"/>
      <c r="Z2235" s="578"/>
      <c r="AA2235" s="578"/>
      <c r="AB2235" s="578"/>
      <c r="AC2235" s="578"/>
      <c r="AD2235" s="578"/>
      <c r="AE2235" s="578"/>
      <c r="AF2235" s="578"/>
      <c r="AG2235" s="578"/>
      <c r="AH2235" s="578"/>
      <c r="AI2235" s="578"/>
      <c r="AJ2235" s="578"/>
      <c r="AK2235" s="578"/>
      <c r="AL2235" s="578"/>
      <c r="AM2235" s="578"/>
      <c r="AN2235" s="578"/>
      <c r="AO2235" s="578"/>
      <c r="AP2235" s="578"/>
      <c r="AQ2235" s="578"/>
      <c r="AR2235" s="578"/>
      <c r="AS2235" s="578"/>
      <c r="AT2235" s="578"/>
      <c r="AU2235" s="567"/>
      <c r="AV2235" s="578"/>
      <c r="AW2235" s="578"/>
      <c r="AX2235" s="578"/>
      <c r="AY2235" s="578"/>
      <c r="AZ2235" s="578"/>
      <c r="BA2235" s="578"/>
      <c r="BB2235" s="578"/>
      <c r="BC2235" s="578"/>
      <c r="BD2235" s="578"/>
      <c r="BE2235" s="578"/>
      <c r="BF2235" s="578"/>
      <c r="BG2235" s="578"/>
      <c r="BH2235" s="578"/>
      <c r="BI2235" s="578"/>
      <c r="BJ2235" s="578"/>
      <c r="BK2235" s="578"/>
      <c r="BL2235" s="578"/>
      <c r="BM2235" s="578"/>
      <c r="BN2235" s="578"/>
      <c r="BO2235" s="578"/>
      <c r="BP2235" s="578"/>
      <c r="BQ2235" s="547"/>
      <c r="BR2235" s="578"/>
      <c r="BS2235" s="851"/>
      <c r="BT2235" s="575"/>
      <c r="BU2235" s="575"/>
    </row>
    <row r="2236" spans="1:77" s="534" customFormat="1" hidden="1">
      <c r="A2236" s="575"/>
      <c r="B2236" s="576"/>
      <c r="C2236" s="849"/>
      <c r="D2236" s="578"/>
      <c r="E2236" s="579"/>
      <c r="F2236" s="578"/>
      <c r="G2236" s="850"/>
      <c r="H2236" s="581"/>
      <c r="I2236" s="582"/>
      <c r="J2236" s="580"/>
      <c r="K2236" s="578"/>
      <c r="L2236" s="578"/>
      <c r="M2236" s="578"/>
      <c r="N2236" s="578"/>
      <c r="O2236" s="578"/>
      <c r="P2236" s="578"/>
      <c r="Q2236" s="578"/>
      <c r="R2236" s="578"/>
      <c r="S2236" s="578"/>
      <c r="T2236" s="578"/>
      <c r="U2236" s="578"/>
      <c r="V2236" s="578"/>
      <c r="W2236" s="578"/>
      <c r="X2236" s="578"/>
      <c r="Y2236" s="578"/>
      <c r="Z2236" s="578"/>
      <c r="AA2236" s="578"/>
      <c r="AB2236" s="578"/>
      <c r="AC2236" s="578"/>
      <c r="AD2236" s="578"/>
      <c r="AE2236" s="578"/>
      <c r="AF2236" s="578"/>
      <c r="AG2236" s="578"/>
      <c r="AH2236" s="578"/>
      <c r="AI2236" s="578"/>
      <c r="AJ2236" s="578"/>
      <c r="AK2236" s="578"/>
      <c r="AL2236" s="578"/>
      <c r="AM2236" s="578"/>
      <c r="AN2236" s="578"/>
      <c r="AO2236" s="578"/>
      <c r="AP2236" s="578"/>
      <c r="AQ2236" s="578"/>
      <c r="AR2236" s="578"/>
      <c r="AS2236" s="578"/>
      <c r="AT2236" s="578"/>
      <c r="AU2236" s="567"/>
      <c r="AV2236" s="578"/>
      <c r="AW2236" s="578"/>
      <c r="AX2236" s="578"/>
      <c r="AY2236" s="578"/>
      <c r="AZ2236" s="578"/>
      <c r="BA2236" s="578"/>
      <c r="BB2236" s="578"/>
      <c r="BC2236" s="578"/>
      <c r="BD2236" s="578"/>
      <c r="BE2236" s="578"/>
      <c r="BF2236" s="578"/>
      <c r="BG2236" s="578"/>
      <c r="BH2236" s="578"/>
      <c r="BI2236" s="578"/>
      <c r="BJ2236" s="578"/>
      <c r="BK2236" s="578"/>
      <c r="BL2236" s="578"/>
      <c r="BM2236" s="578"/>
      <c r="BN2236" s="578"/>
      <c r="BO2236" s="578"/>
      <c r="BP2236" s="578"/>
      <c r="BQ2236" s="547"/>
      <c r="BR2236" s="578"/>
      <c r="BS2236" s="851"/>
      <c r="BT2236" s="575"/>
      <c r="BU2236" s="575"/>
    </row>
    <row r="2237" spans="1:77" s="534" customFormat="1" hidden="1">
      <c r="A2237" s="575"/>
      <c r="B2237" s="576"/>
      <c r="C2237" s="849"/>
      <c r="D2237" s="578"/>
      <c r="E2237" s="579"/>
      <c r="F2237" s="578"/>
      <c r="G2237" s="850"/>
      <c r="H2237" s="581"/>
      <c r="I2237" s="582"/>
      <c r="J2237" s="580"/>
      <c r="K2237" s="578"/>
      <c r="L2237" s="578"/>
      <c r="M2237" s="578"/>
      <c r="N2237" s="578"/>
      <c r="O2237" s="578"/>
      <c r="P2237" s="578"/>
      <c r="Q2237" s="578"/>
      <c r="R2237" s="578"/>
      <c r="S2237" s="578"/>
      <c r="T2237" s="578"/>
      <c r="U2237" s="578"/>
      <c r="V2237" s="578"/>
      <c r="W2237" s="578"/>
      <c r="X2237" s="578"/>
      <c r="Y2237" s="578"/>
      <c r="Z2237" s="578"/>
      <c r="AA2237" s="578"/>
      <c r="AB2237" s="578"/>
      <c r="AC2237" s="578"/>
      <c r="AD2237" s="578"/>
      <c r="AE2237" s="578"/>
      <c r="AF2237" s="578"/>
      <c r="AG2237" s="578"/>
      <c r="AH2237" s="578"/>
      <c r="AI2237" s="578"/>
      <c r="AJ2237" s="578"/>
      <c r="AK2237" s="578"/>
      <c r="AL2237" s="578"/>
      <c r="AM2237" s="578"/>
      <c r="AN2237" s="578"/>
      <c r="AO2237" s="578"/>
      <c r="AP2237" s="578"/>
      <c r="AQ2237" s="578"/>
      <c r="AR2237" s="578"/>
      <c r="AS2237" s="578"/>
      <c r="AT2237" s="578"/>
      <c r="AU2237" s="567"/>
      <c r="AV2237" s="578"/>
      <c r="AW2237" s="578"/>
      <c r="AX2237" s="578"/>
      <c r="AY2237" s="578"/>
      <c r="AZ2237" s="578"/>
      <c r="BA2237" s="578"/>
      <c r="BB2237" s="578"/>
      <c r="BC2237" s="578"/>
      <c r="BD2237" s="578"/>
      <c r="BE2237" s="578"/>
      <c r="BF2237" s="578"/>
      <c r="BG2237" s="578"/>
      <c r="BH2237" s="578"/>
      <c r="BI2237" s="578"/>
      <c r="BJ2237" s="578"/>
      <c r="BK2237" s="578"/>
      <c r="BL2237" s="578"/>
      <c r="BM2237" s="578"/>
      <c r="BN2237" s="578"/>
      <c r="BO2237" s="578"/>
      <c r="BP2237" s="578"/>
      <c r="BQ2237" s="547"/>
      <c r="BR2237" s="578"/>
      <c r="BS2237" s="851"/>
      <c r="BT2237" s="575"/>
      <c r="BU2237" s="575"/>
    </row>
    <row r="2238" spans="1:77" s="534" customFormat="1" hidden="1">
      <c r="A2238" s="575"/>
      <c r="B2238" s="576"/>
      <c r="C2238" s="849"/>
      <c r="D2238" s="578"/>
      <c r="E2238" s="579"/>
      <c r="F2238" s="578"/>
      <c r="G2238" s="850"/>
      <c r="H2238" s="581"/>
      <c r="I2238" s="582"/>
      <c r="J2238" s="580"/>
      <c r="K2238" s="578"/>
      <c r="L2238" s="578"/>
      <c r="M2238" s="578"/>
      <c r="N2238" s="578"/>
      <c r="O2238" s="578"/>
      <c r="P2238" s="578"/>
      <c r="Q2238" s="578"/>
      <c r="R2238" s="578"/>
      <c r="S2238" s="578"/>
      <c r="T2238" s="578"/>
      <c r="U2238" s="578"/>
      <c r="V2238" s="578"/>
      <c r="W2238" s="578"/>
      <c r="X2238" s="578"/>
      <c r="Y2238" s="578"/>
      <c r="Z2238" s="578"/>
      <c r="AA2238" s="578"/>
      <c r="AB2238" s="578"/>
      <c r="AC2238" s="578"/>
      <c r="AD2238" s="578"/>
      <c r="AE2238" s="578"/>
      <c r="AF2238" s="578"/>
      <c r="AG2238" s="578"/>
      <c r="AH2238" s="578"/>
      <c r="AI2238" s="578"/>
      <c r="AJ2238" s="578"/>
      <c r="AK2238" s="578"/>
      <c r="AL2238" s="578"/>
      <c r="AM2238" s="578"/>
      <c r="AN2238" s="578"/>
      <c r="AO2238" s="578"/>
      <c r="AP2238" s="578"/>
      <c r="AQ2238" s="578"/>
      <c r="AR2238" s="578"/>
      <c r="AS2238" s="578"/>
      <c r="AT2238" s="578"/>
      <c r="AU2238" s="567"/>
      <c r="AV2238" s="578"/>
      <c r="AW2238" s="578"/>
      <c r="AX2238" s="578"/>
      <c r="AY2238" s="578"/>
      <c r="AZ2238" s="578"/>
      <c r="BA2238" s="578"/>
      <c r="BB2238" s="578"/>
      <c r="BC2238" s="578"/>
      <c r="BD2238" s="578"/>
      <c r="BE2238" s="578"/>
      <c r="BF2238" s="578"/>
      <c r="BG2238" s="578"/>
      <c r="BH2238" s="578"/>
      <c r="BI2238" s="578"/>
      <c r="BJ2238" s="578"/>
      <c r="BK2238" s="578"/>
      <c r="BL2238" s="578"/>
      <c r="BM2238" s="578"/>
      <c r="BN2238" s="578"/>
      <c r="BO2238" s="578"/>
      <c r="BP2238" s="578"/>
      <c r="BQ2238" s="547"/>
      <c r="BR2238" s="578"/>
      <c r="BS2238" s="851"/>
      <c r="BT2238" s="575"/>
      <c r="BU2238" s="575"/>
    </row>
    <row r="2239" spans="1:77" s="534" customFormat="1" hidden="1">
      <c r="A2239" s="575"/>
      <c r="B2239" s="576"/>
      <c r="C2239" s="849"/>
      <c r="D2239" s="578"/>
      <c r="E2239" s="579"/>
      <c r="F2239" s="578"/>
      <c r="G2239" s="850"/>
      <c r="H2239" s="581"/>
      <c r="I2239" s="582"/>
      <c r="J2239" s="580"/>
      <c r="K2239" s="578"/>
      <c r="L2239" s="578"/>
      <c r="M2239" s="578"/>
      <c r="N2239" s="578"/>
      <c r="O2239" s="578"/>
      <c r="P2239" s="578"/>
      <c r="Q2239" s="578"/>
      <c r="R2239" s="578"/>
      <c r="S2239" s="578"/>
      <c r="T2239" s="578"/>
      <c r="U2239" s="578"/>
      <c r="V2239" s="578"/>
      <c r="W2239" s="578"/>
      <c r="X2239" s="578"/>
      <c r="Y2239" s="578"/>
      <c r="Z2239" s="578"/>
      <c r="AA2239" s="578"/>
      <c r="AB2239" s="578"/>
      <c r="AC2239" s="578"/>
      <c r="AD2239" s="578"/>
      <c r="AE2239" s="578"/>
      <c r="AF2239" s="578"/>
      <c r="AG2239" s="578"/>
      <c r="AH2239" s="578"/>
      <c r="AI2239" s="578"/>
      <c r="AJ2239" s="578"/>
      <c r="AK2239" s="578"/>
      <c r="AL2239" s="578"/>
      <c r="AM2239" s="578"/>
      <c r="AN2239" s="578"/>
      <c r="AO2239" s="578"/>
      <c r="AP2239" s="578"/>
      <c r="AQ2239" s="578"/>
      <c r="AR2239" s="578"/>
      <c r="AS2239" s="578"/>
      <c r="AT2239" s="578"/>
      <c r="AU2239" s="567"/>
      <c r="AV2239" s="578"/>
      <c r="AW2239" s="578"/>
      <c r="AX2239" s="578"/>
      <c r="AY2239" s="578"/>
      <c r="AZ2239" s="578"/>
      <c r="BA2239" s="578"/>
      <c r="BB2239" s="578"/>
      <c r="BC2239" s="578"/>
      <c r="BD2239" s="578"/>
      <c r="BE2239" s="578"/>
      <c r="BF2239" s="578"/>
      <c r="BG2239" s="578"/>
      <c r="BH2239" s="578"/>
      <c r="BI2239" s="578"/>
      <c r="BJ2239" s="578"/>
      <c r="BK2239" s="578"/>
      <c r="BL2239" s="578"/>
      <c r="BM2239" s="578"/>
      <c r="BN2239" s="578"/>
      <c r="BO2239" s="578"/>
      <c r="BP2239" s="578"/>
      <c r="BQ2239" s="547"/>
      <c r="BR2239" s="578"/>
      <c r="BS2239" s="851"/>
      <c r="BT2239" s="575"/>
      <c r="BU2239" s="575"/>
    </row>
    <row r="2240" spans="1:77" s="652" customFormat="1" hidden="1">
      <c r="A2240" s="638"/>
      <c r="B2240" s="719"/>
      <c r="C2240" s="719"/>
      <c r="D2240" s="640"/>
      <c r="E2240" s="641"/>
      <c r="F2240" s="641"/>
      <c r="G2240" s="642"/>
      <c r="H2240" s="643"/>
      <c r="I2240" s="644"/>
      <c r="J2240" s="645"/>
      <c r="K2240" s="1"/>
      <c r="L2240" s="1"/>
      <c r="M2240" s="1"/>
      <c r="N2240" s="1"/>
      <c r="O2240" s="646"/>
      <c r="P2240" s="646"/>
      <c r="Q2240" s="647"/>
      <c r="R2240" s="646"/>
      <c r="S2240" s="646"/>
      <c r="T2240" s="648"/>
      <c r="U2240" s="646"/>
      <c r="V2240" s="646"/>
      <c r="W2240" s="647"/>
      <c r="X2240" s="646"/>
      <c r="Y2240" s="646"/>
      <c r="Z2240" s="646"/>
      <c r="AA2240" s="1"/>
      <c r="AB2240" s="646"/>
      <c r="AC2240" s="646"/>
      <c r="AD2240" s="647"/>
      <c r="AE2240" s="647"/>
      <c r="AF2240" s="646"/>
      <c r="AG2240" s="646"/>
      <c r="AH2240" s="646"/>
      <c r="AI2240" s="1"/>
      <c r="AJ2240" s="646"/>
      <c r="AK2240" s="646"/>
      <c r="AL2240" s="646"/>
      <c r="AM2240" s="647"/>
      <c r="AN2240" s="646"/>
      <c r="AO2240" s="646"/>
      <c r="AP2240" s="646"/>
      <c r="AQ2240" s="647"/>
      <c r="AR2240" s="646"/>
      <c r="AS2240" s="646"/>
      <c r="AT2240" s="646"/>
      <c r="AU2240" s="616"/>
      <c r="AV2240" s="646"/>
      <c r="AW2240" s="646"/>
      <c r="AX2240" s="646"/>
      <c r="AY2240" s="646"/>
      <c r="AZ2240" s="646"/>
      <c r="BA2240" s="646"/>
      <c r="BB2240" s="646"/>
      <c r="BC2240" s="647"/>
      <c r="BD2240" s="646"/>
      <c r="BE2240" s="646"/>
      <c r="BF2240" s="646"/>
      <c r="BG2240" s="646"/>
      <c r="BH2240" s="647"/>
      <c r="BI2240" s="646"/>
      <c r="BJ2240" s="646"/>
      <c r="BK2240" s="646"/>
      <c r="BL2240" s="647"/>
      <c r="BM2240" s="1"/>
      <c r="BN2240" s="646"/>
      <c r="BO2240" s="646"/>
      <c r="BP2240" s="646"/>
      <c r="BQ2240" s="542"/>
      <c r="BR2240" s="649"/>
      <c r="BS2240" s="783"/>
      <c r="BT2240" s="640"/>
      <c r="BU2240" s="651"/>
      <c r="BY2240" s="642"/>
    </row>
    <row r="2241" spans="1:77" s="652" customFormat="1" hidden="1">
      <c r="A2241" s="638"/>
      <c r="B2241" s="1647"/>
      <c r="C2241" s="1647"/>
      <c r="D2241" s="699"/>
      <c r="E2241" s="1321"/>
      <c r="F2241" s="699"/>
      <c r="G2241" s="642"/>
      <c r="H2241" s="643"/>
      <c r="I2241" s="644"/>
      <c r="J2241" s="645"/>
      <c r="K2241" s="1"/>
      <c r="L2241" s="1"/>
      <c r="M2241" s="1"/>
      <c r="N2241" s="1"/>
      <c r="O2241" s="646"/>
      <c r="P2241" s="646"/>
      <c r="Q2241" s="647"/>
      <c r="R2241" s="646"/>
      <c r="S2241" s="646"/>
      <c r="T2241" s="648"/>
      <c r="U2241" s="646"/>
      <c r="V2241" s="646"/>
      <c r="W2241" s="647"/>
      <c r="X2241" s="646"/>
      <c r="Y2241" s="646"/>
      <c r="Z2241" s="646"/>
      <c r="AA2241" s="1"/>
      <c r="AB2241" s="646"/>
      <c r="AC2241" s="646"/>
      <c r="AD2241" s="647"/>
      <c r="AE2241" s="647"/>
      <c r="AF2241" s="646"/>
      <c r="AG2241" s="646"/>
      <c r="AH2241" s="646"/>
      <c r="AI2241" s="1"/>
      <c r="AJ2241" s="646"/>
      <c r="AK2241" s="646"/>
      <c r="AL2241" s="646"/>
      <c r="AM2241" s="647"/>
      <c r="AN2241" s="646"/>
      <c r="AO2241" s="646"/>
      <c r="AP2241" s="646"/>
      <c r="AQ2241" s="647"/>
      <c r="AR2241" s="646"/>
      <c r="AS2241" s="646"/>
      <c r="AT2241" s="646"/>
      <c r="AU2241" s="616"/>
      <c r="AV2241" s="646"/>
      <c r="AW2241" s="646"/>
      <c r="AX2241" s="646"/>
      <c r="AY2241" s="646"/>
      <c r="AZ2241" s="646"/>
      <c r="BA2241" s="646"/>
      <c r="BB2241" s="646"/>
      <c r="BC2241" s="647"/>
      <c r="BD2241" s="646"/>
      <c r="BE2241" s="646"/>
      <c r="BF2241" s="646"/>
      <c r="BG2241" s="646"/>
      <c r="BH2241" s="647"/>
      <c r="BI2241" s="646"/>
      <c r="BJ2241" s="646"/>
      <c r="BK2241" s="646"/>
      <c r="BL2241" s="647"/>
      <c r="BM2241" s="1"/>
      <c r="BN2241" s="646"/>
      <c r="BO2241" s="646"/>
      <c r="BP2241" s="646"/>
      <c r="BQ2241" s="542"/>
      <c r="BR2241" s="699"/>
      <c r="BS2241" s="788"/>
      <c r="BT2241" s="699"/>
      <c r="BU2241" s="651"/>
      <c r="BY2241" s="642"/>
    </row>
    <row r="2242" spans="1:77" s="652" customFormat="1" hidden="1">
      <c r="A2242" s="638"/>
      <c r="B2242" s="1647"/>
      <c r="C2242" s="1647"/>
      <c r="D2242" s="699"/>
      <c r="E2242" s="1321"/>
      <c r="F2242" s="699"/>
      <c r="G2242" s="642"/>
      <c r="H2242" s="643"/>
      <c r="I2242" s="644"/>
      <c r="J2242" s="645"/>
      <c r="K2242" s="1"/>
      <c r="L2242" s="1"/>
      <c r="M2242" s="1"/>
      <c r="N2242" s="1"/>
      <c r="O2242" s="646"/>
      <c r="P2242" s="646"/>
      <c r="Q2242" s="647"/>
      <c r="R2242" s="646"/>
      <c r="S2242" s="646"/>
      <c r="T2242" s="648"/>
      <c r="U2242" s="646"/>
      <c r="V2242" s="646"/>
      <c r="W2242" s="647"/>
      <c r="X2242" s="646"/>
      <c r="Y2242" s="646"/>
      <c r="Z2242" s="646"/>
      <c r="AA2242" s="1"/>
      <c r="AB2242" s="646"/>
      <c r="AC2242" s="646"/>
      <c r="AD2242" s="647"/>
      <c r="AE2242" s="647"/>
      <c r="AF2242" s="646"/>
      <c r="AG2242" s="646"/>
      <c r="AH2242" s="646"/>
      <c r="AI2242" s="1"/>
      <c r="AJ2242" s="646"/>
      <c r="AK2242" s="646"/>
      <c r="AL2242" s="646"/>
      <c r="AM2242" s="647"/>
      <c r="AN2242" s="646"/>
      <c r="AO2242" s="646"/>
      <c r="AP2242" s="646"/>
      <c r="AQ2242" s="647"/>
      <c r="AR2242" s="646"/>
      <c r="AS2242" s="646"/>
      <c r="AT2242" s="646"/>
      <c r="AU2242" s="616"/>
      <c r="AV2242" s="646"/>
      <c r="AW2242" s="646"/>
      <c r="AX2242" s="646"/>
      <c r="AY2242" s="646"/>
      <c r="AZ2242" s="646"/>
      <c r="BA2242" s="646"/>
      <c r="BB2242" s="646"/>
      <c r="BC2242" s="647"/>
      <c r="BD2242" s="646"/>
      <c r="BE2242" s="646"/>
      <c r="BF2242" s="646"/>
      <c r="BG2242" s="646"/>
      <c r="BH2242" s="647"/>
      <c r="BI2242" s="646"/>
      <c r="BJ2242" s="646"/>
      <c r="BK2242" s="646"/>
      <c r="BL2242" s="647"/>
      <c r="BM2242" s="1"/>
      <c r="BN2242" s="646"/>
      <c r="BO2242" s="646"/>
      <c r="BP2242" s="646"/>
      <c r="BQ2242" s="542"/>
      <c r="BR2242" s="699"/>
      <c r="BS2242" s="788"/>
      <c r="BT2242" s="699"/>
      <c r="BU2242" s="651"/>
      <c r="BY2242" s="642"/>
    </row>
    <row r="2243" spans="1:77" s="652" customFormat="1" hidden="1">
      <c r="A2243" s="638"/>
      <c r="B2243" s="1647"/>
      <c r="C2243" s="1647"/>
      <c r="D2243" s="699"/>
      <c r="E2243" s="1321"/>
      <c r="F2243" s="699"/>
      <c r="G2243" s="642"/>
      <c r="H2243" s="643"/>
      <c r="I2243" s="644"/>
      <c r="J2243" s="645"/>
      <c r="K2243" s="1"/>
      <c r="L2243" s="1"/>
      <c r="M2243" s="1"/>
      <c r="N2243" s="1"/>
      <c r="O2243" s="646"/>
      <c r="P2243" s="646"/>
      <c r="Q2243" s="647"/>
      <c r="R2243" s="646"/>
      <c r="S2243" s="646"/>
      <c r="T2243" s="648"/>
      <c r="U2243" s="646"/>
      <c r="V2243" s="646"/>
      <c r="W2243" s="647"/>
      <c r="X2243" s="646"/>
      <c r="Y2243" s="646"/>
      <c r="Z2243" s="646"/>
      <c r="AA2243" s="1"/>
      <c r="AB2243" s="646"/>
      <c r="AC2243" s="646"/>
      <c r="AD2243" s="647"/>
      <c r="AE2243" s="647"/>
      <c r="AF2243" s="646"/>
      <c r="AG2243" s="646"/>
      <c r="AH2243" s="646"/>
      <c r="AI2243" s="1"/>
      <c r="AJ2243" s="646"/>
      <c r="AK2243" s="646"/>
      <c r="AL2243" s="646"/>
      <c r="AM2243" s="647"/>
      <c r="AN2243" s="646"/>
      <c r="AO2243" s="646"/>
      <c r="AP2243" s="646"/>
      <c r="AQ2243" s="647"/>
      <c r="AR2243" s="646"/>
      <c r="AS2243" s="646"/>
      <c r="AT2243" s="646"/>
      <c r="AU2243" s="616"/>
      <c r="AV2243" s="646"/>
      <c r="AW2243" s="646"/>
      <c r="AX2243" s="646"/>
      <c r="AY2243" s="646"/>
      <c r="AZ2243" s="646"/>
      <c r="BA2243" s="646"/>
      <c r="BB2243" s="646"/>
      <c r="BC2243" s="647"/>
      <c r="BD2243" s="646"/>
      <c r="BE2243" s="646"/>
      <c r="BF2243" s="646"/>
      <c r="BG2243" s="646"/>
      <c r="BH2243" s="647"/>
      <c r="BI2243" s="646"/>
      <c r="BJ2243" s="646"/>
      <c r="BK2243" s="646"/>
      <c r="BL2243" s="647"/>
      <c r="BM2243" s="1"/>
      <c r="BN2243" s="646"/>
      <c r="BO2243" s="646"/>
      <c r="BP2243" s="646"/>
      <c r="BQ2243" s="542"/>
      <c r="BR2243" s="699"/>
      <c r="BS2243" s="788"/>
      <c r="BT2243" s="699"/>
      <c r="BU2243" s="651"/>
      <c r="BY2243" s="642"/>
    </row>
    <row r="2244" spans="1:77" s="652" customFormat="1" hidden="1">
      <c r="A2244" s="638"/>
      <c r="B2244" s="1647"/>
      <c r="C2244" s="1647"/>
      <c r="D2244" s="699"/>
      <c r="E2244" s="1321"/>
      <c r="F2244" s="699"/>
      <c r="G2244" s="642"/>
      <c r="H2244" s="643"/>
      <c r="I2244" s="644"/>
      <c r="J2244" s="645"/>
      <c r="K2244" s="1"/>
      <c r="L2244" s="1"/>
      <c r="M2244" s="1"/>
      <c r="N2244" s="1"/>
      <c r="O2244" s="646"/>
      <c r="P2244" s="646"/>
      <c r="Q2244" s="647"/>
      <c r="R2244" s="646"/>
      <c r="S2244" s="646"/>
      <c r="T2244" s="648"/>
      <c r="U2244" s="646"/>
      <c r="V2244" s="646"/>
      <c r="W2244" s="647"/>
      <c r="X2244" s="646"/>
      <c r="Y2244" s="646"/>
      <c r="Z2244" s="646"/>
      <c r="AA2244" s="1"/>
      <c r="AB2244" s="646"/>
      <c r="AC2244" s="646"/>
      <c r="AD2244" s="647"/>
      <c r="AE2244" s="647"/>
      <c r="AF2244" s="646"/>
      <c r="AG2244" s="646"/>
      <c r="AH2244" s="646"/>
      <c r="AI2244" s="1"/>
      <c r="AJ2244" s="646"/>
      <c r="AK2244" s="646"/>
      <c r="AL2244" s="646"/>
      <c r="AM2244" s="647"/>
      <c r="AN2244" s="646"/>
      <c r="AO2244" s="646"/>
      <c r="AP2244" s="646"/>
      <c r="AQ2244" s="647"/>
      <c r="AR2244" s="646"/>
      <c r="AS2244" s="646"/>
      <c r="AT2244" s="646"/>
      <c r="AU2244" s="616"/>
      <c r="AV2244" s="646"/>
      <c r="AW2244" s="646"/>
      <c r="AX2244" s="646"/>
      <c r="AY2244" s="646"/>
      <c r="AZ2244" s="646"/>
      <c r="BA2244" s="646"/>
      <c r="BB2244" s="646"/>
      <c r="BC2244" s="647"/>
      <c r="BD2244" s="646"/>
      <c r="BE2244" s="646"/>
      <c r="BF2244" s="646"/>
      <c r="BG2244" s="646"/>
      <c r="BH2244" s="647"/>
      <c r="BI2244" s="646"/>
      <c r="BJ2244" s="646"/>
      <c r="BK2244" s="646"/>
      <c r="BL2244" s="647"/>
      <c r="BM2244" s="1"/>
      <c r="BN2244" s="646"/>
      <c r="BO2244" s="646"/>
      <c r="BP2244" s="646"/>
      <c r="BQ2244" s="542"/>
      <c r="BR2244" s="699"/>
      <c r="BS2244" s="788"/>
      <c r="BT2244" s="699"/>
      <c r="BU2244" s="651"/>
      <c r="BY2244" s="642"/>
    </row>
    <row r="2245" spans="1:77" s="1254" customFormat="1" hidden="1">
      <c r="A2245" s="1526"/>
      <c r="B2245" s="1648"/>
      <c r="C2245" s="1648"/>
      <c r="D2245" s="770"/>
      <c r="E2245" s="771"/>
      <c r="F2245" s="771"/>
      <c r="G2245" s="1528"/>
      <c r="H2245" s="702"/>
      <c r="I2245" s="703"/>
      <c r="J2245" s="772"/>
      <c r="K2245" s="736"/>
      <c r="L2245" s="736"/>
      <c r="M2245" s="736"/>
      <c r="N2245" s="736"/>
      <c r="O2245" s="1529"/>
      <c r="P2245" s="1529"/>
      <c r="Q2245" s="1530"/>
      <c r="R2245" s="1529"/>
      <c r="S2245" s="1112"/>
      <c r="T2245" s="1532"/>
      <c r="U2245" s="1529"/>
      <c r="V2245" s="1529"/>
      <c r="W2245" s="1530"/>
      <c r="X2245" s="1529"/>
      <c r="Y2245" s="1529"/>
      <c r="Z2245" s="1529"/>
      <c r="AA2245" s="736"/>
      <c r="AB2245" s="1529"/>
      <c r="AC2245" s="1529"/>
      <c r="AD2245" s="1530"/>
      <c r="AE2245" s="1530"/>
      <c r="AF2245" s="1529"/>
      <c r="AG2245" s="1529"/>
      <c r="AH2245" s="1529"/>
      <c r="AI2245" s="736"/>
      <c r="AJ2245" s="1529"/>
      <c r="AK2245" s="1529"/>
      <c r="AL2245" s="1529"/>
      <c r="AM2245" s="1530"/>
      <c r="AN2245" s="1529"/>
      <c r="AO2245" s="1529"/>
      <c r="AP2245" s="1529"/>
      <c r="AQ2245" s="1530"/>
      <c r="AR2245" s="1529"/>
      <c r="AS2245" s="1529"/>
      <c r="AT2245" s="1529"/>
      <c r="AU2245" s="1649"/>
      <c r="AV2245" s="1529"/>
      <c r="AW2245" s="1529"/>
      <c r="AX2245" s="1529"/>
      <c r="AY2245" s="1529"/>
      <c r="AZ2245" s="1529"/>
      <c r="BA2245" s="1529"/>
      <c r="BB2245" s="1529"/>
      <c r="BC2245" s="1530"/>
      <c r="BD2245" s="1529"/>
      <c r="BE2245" s="1529"/>
      <c r="BF2245" s="1529"/>
      <c r="BG2245" s="1529"/>
      <c r="BH2245" s="1530"/>
      <c r="BI2245" s="1529"/>
      <c r="BJ2245" s="1529"/>
      <c r="BK2245" s="1529"/>
      <c r="BL2245" s="1530"/>
      <c r="BM2245" s="736"/>
      <c r="BN2245" s="1529"/>
      <c r="BO2245" s="1529"/>
      <c r="BP2245" s="1529"/>
      <c r="BQ2245" s="542"/>
      <c r="BR2245" s="1650"/>
      <c r="BS2245" s="1651"/>
      <c r="BT2245" s="770"/>
      <c r="BU2245" s="701"/>
      <c r="BY2245" s="1528"/>
    </row>
    <row r="2246" spans="1:77" s="652" customFormat="1" hidden="1">
      <c r="A2246" s="638"/>
      <c r="B2246" s="1652"/>
      <c r="C2246" s="1652"/>
      <c r="D2246" s="640"/>
      <c r="E2246" s="641"/>
      <c r="F2246" s="641"/>
      <c r="G2246" s="642"/>
      <c r="H2246" s="643"/>
      <c r="I2246" s="644"/>
      <c r="J2246" s="645"/>
      <c r="K2246" s="1"/>
      <c r="L2246" s="1"/>
      <c r="M2246" s="1"/>
      <c r="N2246" s="1"/>
      <c r="O2246" s="646"/>
      <c r="P2246" s="646"/>
      <c r="Q2246" s="647"/>
      <c r="R2246" s="646"/>
      <c r="S2246" s="646"/>
      <c r="T2246" s="648"/>
      <c r="U2246" s="646"/>
      <c r="V2246" s="646"/>
      <c r="W2246" s="647"/>
      <c r="X2246" s="646"/>
      <c r="Y2246" s="646"/>
      <c r="Z2246" s="646"/>
      <c r="AA2246" s="1"/>
      <c r="AB2246" s="646"/>
      <c r="AC2246" s="646"/>
      <c r="AD2246" s="647"/>
      <c r="AE2246" s="647"/>
      <c r="AF2246" s="646"/>
      <c r="AG2246" s="646"/>
      <c r="AH2246" s="646"/>
      <c r="AI2246" s="1"/>
      <c r="AJ2246" s="646"/>
      <c r="AK2246" s="646"/>
      <c r="AL2246" s="646"/>
      <c r="AM2246" s="647"/>
      <c r="AN2246" s="646"/>
      <c r="AO2246" s="646"/>
      <c r="AP2246" s="646"/>
      <c r="AQ2246" s="647"/>
      <c r="AR2246" s="646"/>
      <c r="AS2246" s="646"/>
      <c r="AT2246" s="646"/>
      <c r="AU2246" s="616"/>
      <c r="AV2246" s="646"/>
      <c r="AW2246" s="646"/>
      <c r="AX2246" s="646"/>
      <c r="AY2246" s="646"/>
      <c r="AZ2246" s="646"/>
      <c r="BA2246" s="646"/>
      <c r="BB2246" s="646"/>
      <c r="BC2246" s="647"/>
      <c r="BD2246" s="646"/>
      <c r="BE2246" s="646"/>
      <c r="BF2246" s="646"/>
      <c r="BG2246" s="646"/>
      <c r="BH2246" s="647"/>
      <c r="BI2246" s="646"/>
      <c r="BJ2246" s="646"/>
      <c r="BK2246" s="646"/>
      <c r="BL2246" s="647"/>
      <c r="BM2246" s="1"/>
      <c r="BN2246" s="646"/>
      <c r="BO2246" s="646"/>
      <c r="BP2246" s="646"/>
      <c r="BQ2246" s="542"/>
      <c r="BR2246" s="649"/>
      <c r="BS2246" s="783"/>
      <c r="BT2246" s="640"/>
      <c r="BU2246" s="651"/>
      <c r="BY2246" s="642"/>
    </row>
    <row r="2247" spans="1:77" s="652" customFormat="1" hidden="1">
      <c r="A2247" s="638"/>
      <c r="B2247" s="1652"/>
      <c r="C2247" s="1652"/>
      <c r="D2247" s="640"/>
      <c r="E2247" s="641"/>
      <c r="F2247" s="641"/>
      <c r="G2247" s="642"/>
      <c r="H2247" s="643"/>
      <c r="I2247" s="644"/>
      <c r="J2247" s="645"/>
      <c r="K2247" s="1"/>
      <c r="L2247" s="1"/>
      <c r="M2247" s="1"/>
      <c r="N2247" s="1"/>
      <c r="O2247" s="646"/>
      <c r="P2247" s="646"/>
      <c r="Q2247" s="647"/>
      <c r="R2247" s="646"/>
      <c r="S2247" s="646"/>
      <c r="T2247" s="648"/>
      <c r="U2247" s="646"/>
      <c r="V2247" s="646"/>
      <c r="W2247" s="647"/>
      <c r="X2247" s="646"/>
      <c r="Y2247" s="646"/>
      <c r="Z2247" s="646"/>
      <c r="AA2247" s="1"/>
      <c r="AB2247" s="646"/>
      <c r="AC2247" s="646"/>
      <c r="AD2247" s="647"/>
      <c r="AE2247" s="647"/>
      <c r="AF2247" s="646"/>
      <c r="AG2247" s="646"/>
      <c r="AH2247" s="646"/>
      <c r="AI2247" s="1"/>
      <c r="AJ2247" s="646"/>
      <c r="AK2247" s="646"/>
      <c r="AL2247" s="646"/>
      <c r="AM2247" s="647"/>
      <c r="AN2247" s="646"/>
      <c r="AO2247" s="646"/>
      <c r="AP2247" s="646"/>
      <c r="AQ2247" s="647"/>
      <c r="AR2247" s="646"/>
      <c r="AS2247" s="646"/>
      <c r="AT2247" s="646"/>
      <c r="AU2247" s="616"/>
      <c r="AV2247" s="646"/>
      <c r="AW2247" s="646"/>
      <c r="AX2247" s="646"/>
      <c r="AY2247" s="646"/>
      <c r="AZ2247" s="646"/>
      <c r="BA2247" s="646"/>
      <c r="BB2247" s="646"/>
      <c r="BC2247" s="647"/>
      <c r="BD2247" s="646"/>
      <c r="BE2247" s="646"/>
      <c r="BF2247" s="646"/>
      <c r="BG2247" s="646"/>
      <c r="BH2247" s="647"/>
      <c r="BI2247" s="646"/>
      <c r="BJ2247" s="646"/>
      <c r="BK2247" s="646"/>
      <c r="BL2247" s="647"/>
      <c r="BM2247" s="1"/>
      <c r="BN2247" s="646"/>
      <c r="BO2247" s="646"/>
      <c r="BP2247" s="646"/>
      <c r="BQ2247" s="542"/>
      <c r="BR2247" s="649"/>
      <c r="BS2247" s="783"/>
      <c r="BT2247" s="640"/>
      <c r="BU2247" s="651"/>
      <c r="BY2247" s="642"/>
    </row>
    <row r="2248" spans="1:77" s="652" customFormat="1" hidden="1">
      <c r="A2248" s="638"/>
      <c r="B2248" s="1652"/>
      <c r="C2248" s="1652"/>
      <c r="D2248" s="640"/>
      <c r="E2248" s="641"/>
      <c r="F2248" s="641"/>
      <c r="G2248" s="642"/>
      <c r="H2248" s="643"/>
      <c r="I2248" s="644"/>
      <c r="J2248" s="645"/>
      <c r="K2248" s="1"/>
      <c r="L2248" s="1"/>
      <c r="M2248" s="1"/>
      <c r="N2248" s="1"/>
      <c r="O2248" s="646"/>
      <c r="P2248" s="646"/>
      <c r="Q2248" s="647"/>
      <c r="R2248" s="646"/>
      <c r="S2248" s="646"/>
      <c r="T2248" s="648"/>
      <c r="U2248" s="646"/>
      <c r="V2248" s="646"/>
      <c r="W2248" s="647"/>
      <c r="X2248" s="646"/>
      <c r="Y2248" s="646"/>
      <c r="Z2248" s="646"/>
      <c r="AA2248" s="1"/>
      <c r="AB2248" s="646"/>
      <c r="AC2248" s="646"/>
      <c r="AD2248" s="647"/>
      <c r="AE2248" s="647"/>
      <c r="AF2248" s="646"/>
      <c r="AG2248" s="646"/>
      <c r="AH2248" s="646"/>
      <c r="AI2248" s="1"/>
      <c r="AJ2248" s="646"/>
      <c r="AK2248" s="646"/>
      <c r="AL2248" s="646"/>
      <c r="AM2248" s="647"/>
      <c r="AN2248" s="646"/>
      <c r="AO2248" s="646"/>
      <c r="AP2248" s="646"/>
      <c r="AQ2248" s="647"/>
      <c r="AR2248" s="646"/>
      <c r="AS2248" s="646"/>
      <c r="AT2248" s="646"/>
      <c r="AU2248" s="616"/>
      <c r="AV2248" s="646"/>
      <c r="AW2248" s="646"/>
      <c r="AX2248" s="646"/>
      <c r="AY2248" s="646"/>
      <c r="AZ2248" s="646"/>
      <c r="BA2248" s="646"/>
      <c r="BB2248" s="646"/>
      <c r="BC2248" s="647"/>
      <c r="BD2248" s="646"/>
      <c r="BE2248" s="646"/>
      <c r="BF2248" s="646"/>
      <c r="BG2248" s="646"/>
      <c r="BH2248" s="647"/>
      <c r="BI2248" s="646"/>
      <c r="BJ2248" s="646"/>
      <c r="BK2248" s="646"/>
      <c r="BL2248" s="647"/>
      <c r="BM2248" s="1"/>
      <c r="BN2248" s="646"/>
      <c r="BO2248" s="646"/>
      <c r="BP2248" s="646"/>
      <c r="BQ2248" s="542"/>
      <c r="BR2248" s="649"/>
      <c r="BS2248" s="783"/>
      <c r="BT2248" s="640"/>
      <c r="BU2248" s="651"/>
      <c r="BY2248" s="642"/>
    </row>
    <row r="2249" spans="1:77" s="652" customFormat="1" hidden="1">
      <c r="A2249" s="638"/>
      <c r="B2249" s="1652"/>
      <c r="C2249" s="1652"/>
      <c r="D2249" s="640"/>
      <c r="E2249" s="641"/>
      <c r="F2249" s="641"/>
      <c r="G2249" s="642"/>
      <c r="H2249" s="643"/>
      <c r="I2249" s="644"/>
      <c r="J2249" s="645"/>
      <c r="K2249" s="1"/>
      <c r="L2249" s="1"/>
      <c r="M2249" s="1"/>
      <c r="N2249" s="1"/>
      <c r="O2249" s="646"/>
      <c r="P2249" s="646"/>
      <c r="Q2249" s="647"/>
      <c r="R2249" s="646"/>
      <c r="S2249" s="646"/>
      <c r="T2249" s="648"/>
      <c r="U2249" s="646"/>
      <c r="V2249" s="646"/>
      <c r="W2249" s="647"/>
      <c r="X2249" s="646"/>
      <c r="Y2249" s="646"/>
      <c r="Z2249" s="646"/>
      <c r="AA2249" s="1"/>
      <c r="AB2249" s="646"/>
      <c r="AC2249" s="646"/>
      <c r="AD2249" s="647"/>
      <c r="AE2249" s="647"/>
      <c r="AF2249" s="646"/>
      <c r="AG2249" s="646"/>
      <c r="AH2249" s="646"/>
      <c r="AI2249" s="1"/>
      <c r="AJ2249" s="646"/>
      <c r="AK2249" s="646"/>
      <c r="AL2249" s="646"/>
      <c r="AM2249" s="647"/>
      <c r="AN2249" s="646"/>
      <c r="AO2249" s="646"/>
      <c r="AP2249" s="646"/>
      <c r="AQ2249" s="647"/>
      <c r="AR2249" s="646"/>
      <c r="AS2249" s="646"/>
      <c r="AT2249" s="646"/>
      <c r="AU2249" s="616"/>
      <c r="AV2249" s="646"/>
      <c r="AW2249" s="646"/>
      <c r="AX2249" s="646"/>
      <c r="AY2249" s="646"/>
      <c r="AZ2249" s="646"/>
      <c r="BA2249" s="646"/>
      <c r="BB2249" s="646"/>
      <c r="BC2249" s="647"/>
      <c r="BD2249" s="646"/>
      <c r="BE2249" s="646"/>
      <c r="BF2249" s="646"/>
      <c r="BG2249" s="646"/>
      <c r="BH2249" s="647"/>
      <c r="BI2249" s="646"/>
      <c r="BJ2249" s="646"/>
      <c r="BK2249" s="646"/>
      <c r="BL2249" s="647"/>
      <c r="BM2249" s="1"/>
      <c r="BN2249" s="646"/>
      <c r="BO2249" s="646"/>
      <c r="BP2249" s="646"/>
      <c r="BQ2249" s="542"/>
      <c r="BR2249" s="649"/>
      <c r="BS2249" s="783"/>
      <c r="BT2249" s="640"/>
      <c r="BU2249" s="651"/>
      <c r="BY2249" s="642"/>
    </row>
    <row r="2250" spans="1:77" s="652" customFormat="1" hidden="1">
      <c r="A2250" s="638"/>
      <c r="B2250" s="719"/>
      <c r="C2250" s="719"/>
      <c r="D2250" s="640"/>
      <c r="E2250" s="640"/>
      <c r="F2250" s="1653"/>
      <c r="G2250" s="651"/>
      <c r="H2250" s="643"/>
      <c r="I2250" s="644"/>
      <c r="J2250" s="645"/>
      <c r="K2250" s="1"/>
      <c r="L2250" s="1"/>
      <c r="M2250" s="1"/>
      <c r="N2250" s="1"/>
      <c r="O2250" s="647"/>
      <c r="P2250" s="647"/>
      <c r="Q2250" s="647"/>
      <c r="R2250" s="647"/>
      <c r="S2250" s="647"/>
      <c r="T2250" s="648"/>
      <c r="U2250" s="647"/>
      <c r="V2250" s="647"/>
      <c r="W2250" s="647"/>
      <c r="X2250" s="647"/>
      <c r="Y2250" s="647"/>
      <c r="Z2250" s="647"/>
      <c r="AA2250" s="1"/>
      <c r="AB2250" s="647"/>
      <c r="AC2250" s="647"/>
      <c r="AD2250" s="647"/>
      <c r="AE2250" s="647"/>
      <c r="AF2250" s="647"/>
      <c r="AG2250" s="647"/>
      <c r="AH2250" s="647"/>
      <c r="AI2250" s="1"/>
      <c r="AJ2250" s="647"/>
      <c r="AK2250" s="647"/>
      <c r="AL2250" s="647"/>
      <c r="AM2250" s="647"/>
      <c r="AN2250" s="647"/>
      <c r="AO2250" s="647"/>
      <c r="AP2250" s="647"/>
      <c r="AQ2250" s="647"/>
      <c r="AR2250" s="647"/>
      <c r="AS2250" s="647"/>
      <c r="AT2250" s="647"/>
      <c r="AU2250" s="830"/>
      <c r="AV2250" s="647"/>
      <c r="AW2250" s="647"/>
      <c r="AX2250" s="647"/>
      <c r="AY2250" s="647"/>
      <c r="AZ2250" s="647"/>
      <c r="BA2250" s="647"/>
      <c r="BB2250" s="647"/>
      <c r="BC2250" s="647"/>
      <c r="BD2250" s="647"/>
      <c r="BE2250" s="647"/>
      <c r="BF2250" s="647"/>
      <c r="BG2250" s="647"/>
      <c r="BH2250" s="647"/>
      <c r="BI2250" s="647"/>
      <c r="BJ2250" s="647"/>
      <c r="BK2250" s="647"/>
      <c r="BL2250" s="647"/>
      <c r="BM2250" s="1"/>
      <c r="BN2250" s="647"/>
      <c r="BO2250" s="647"/>
      <c r="BP2250" s="647"/>
      <c r="BQ2250" s="542"/>
      <c r="BR2250" s="649"/>
      <c r="BS2250" s="1654"/>
      <c r="BT2250" s="640"/>
      <c r="BU2250" s="651"/>
      <c r="BY2250" s="651"/>
    </row>
    <row r="2251" spans="1:77" s="652" customFormat="1" hidden="1">
      <c r="A2251" s="638"/>
      <c r="B2251" s="1652"/>
      <c r="C2251" s="1652"/>
      <c r="D2251" s="640"/>
      <c r="E2251" s="641"/>
      <c r="F2251" s="641"/>
      <c r="G2251" s="642"/>
      <c r="H2251" s="643"/>
      <c r="I2251" s="644"/>
      <c r="J2251" s="645"/>
      <c r="K2251" s="1"/>
      <c r="L2251" s="1"/>
      <c r="M2251" s="1"/>
      <c r="N2251" s="1"/>
      <c r="O2251" s="646"/>
      <c r="P2251" s="646"/>
      <c r="Q2251" s="647"/>
      <c r="R2251" s="646"/>
      <c r="S2251" s="646"/>
      <c r="T2251" s="648"/>
      <c r="U2251" s="646"/>
      <c r="V2251" s="646"/>
      <c r="W2251" s="647"/>
      <c r="X2251" s="646"/>
      <c r="Y2251" s="646"/>
      <c r="Z2251" s="646"/>
      <c r="AA2251" s="1"/>
      <c r="AB2251" s="646"/>
      <c r="AC2251" s="646"/>
      <c r="AD2251" s="647"/>
      <c r="AE2251" s="647"/>
      <c r="AF2251" s="646"/>
      <c r="AG2251" s="646"/>
      <c r="AH2251" s="646"/>
      <c r="AI2251" s="1"/>
      <c r="AJ2251" s="646"/>
      <c r="AK2251" s="646"/>
      <c r="AL2251" s="646"/>
      <c r="AM2251" s="647"/>
      <c r="AN2251" s="646"/>
      <c r="AO2251" s="646"/>
      <c r="AP2251" s="646"/>
      <c r="AQ2251" s="647"/>
      <c r="AR2251" s="646"/>
      <c r="AS2251" s="646"/>
      <c r="AT2251" s="646"/>
      <c r="AU2251" s="616"/>
      <c r="AV2251" s="646"/>
      <c r="AW2251" s="646"/>
      <c r="AX2251" s="646"/>
      <c r="AY2251" s="646"/>
      <c r="AZ2251" s="646"/>
      <c r="BA2251" s="646"/>
      <c r="BB2251" s="646"/>
      <c r="BC2251" s="647"/>
      <c r="BD2251" s="646"/>
      <c r="BE2251" s="646"/>
      <c r="BF2251" s="646"/>
      <c r="BG2251" s="646"/>
      <c r="BH2251" s="647"/>
      <c r="BI2251" s="646"/>
      <c r="BJ2251" s="646"/>
      <c r="BK2251" s="646"/>
      <c r="BL2251" s="647"/>
      <c r="BM2251" s="1"/>
      <c r="BN2251" s="646"/>
      <c r="BO2251" s="646"/>
      <c r="BP2251" s="646"/>
      <c r="BQ2251" s="542"/>
      <c r="BR2251" s="649"/>
      <c r="BS2251" s="783"/>
      <c r="BT2251" s="640"/>
      <c r="BU2251" s="651"/>
      <c r="BY2251" s="642"/>
    </row>
    <row r="2252" spans="1:77" s="652" customFormat="1" hidden="1">
      <c r="A2252" s="638"/>
      <c r="B2252" s="1652"/>
      <c r="C2252" s="1652"/>
      <c r="D2252" s="640"/>
      <c r="E2252" s="641"/>
      <c r="F2252" s="641"/>
      <c r="G2252" s="642"/>
      <c r="H2252" s="643"/>
      <c r="I2252" s="644"/>
      <c r="J2252" s="645"/>
      <c r="K2252" s="1"/>
      <c r="L2252" s="1"/>
      <c r="M2252" s="1"/>
      <c r="N2252" s="1"/>
      <c r="O2252" s="646"/>
      <c r="P2252" s="646"/>
      <c r="Q2252" s="647"/>
      <c r="R2252" s="646"/>
      <c r="S2252" s="646"/>
      <c r="T2252" s="648"/>
      <c r="U2252" s="646"/>
      <c r="V2252" s="646"/>
      <c r="W2252" s="647"/>
      <c r="X2252" s="646"/>
      <c r="Y2252" s="646"/>
      <c r="Z2252" s="646"/>
      <c r="AA2252" s="1"/>
      <c r="AB2252" s="646"/>
      <c r="AC2252" s="646"/>
      <c r="AD2252" s="647"/>
      <c r="AE2252" s="647"/>
      <c r="AF2252" s="646"/>
      <c r="AG2252" s="646"/>
      <c r="AH2252" s="646"/>
      <c r="AI2252" s="1"/>
      <c r="AJ2252" s="646"/>
      <c r="AK2252" s="646"/>
      <c r="AL2252" s="646"/>
      <c r="AM2252" s="647"/>
      <c r="AN2252" s="646"/>
      <c r="AO2252" s="646"/>
      <c r="AP2252" s="646"/>
      <c r="AQ2252" s="647"/>
      <c r="AR2252" s="646"/>
      <c r="AS2252" s="646"/>
      <c r="AT2252" s="646"/>
      <c r="AU2252" s="616"/>
      <c r="AV2252" s="646"/>
      <c r="AW2252" s="646"/>
      <c r="AX2252" s="646"/>
      <c r="AY2252" s="646"/>
      <c r="AZ2252" s="646"/>
      <c r="BA2252" s="646"/>
      <c r="BB2252" s="646"/>
      <c r="BC2252" s="647"/>
      <c r="BD2252" s="646"/>
      <c r="BE2252" s="646"/>
      <c r="BF2252" s="646"/>
      <c r="BG2252" s="646"/>
      <c r="BH2252" s="647"/>
      <c r="BI2252" s="646"/>
      <c r="BJ2252" s="646"/>
      <c r="BK2252" s="646"/>
      <c r="BL2252" s="647"/>
      <c r="BM2252" s="1"/>
      <c r="BN2252" s="646"/>
      <c r="BO2252" s="646"/>
      <c r="BP2252" s="646"/>
      <c r="BQ2252" s="542"/>
      <c r="BR2252" s="649"/>
      <c r="BS2252" s="783"/>
      <c r="BT2252" s="640"/>
      <c r="BU2252" s="651"/>
      <c r="BY2252" s="642"/>
    </row>
    <row r="2253" spans="1:77" s="652" customFormat="1" hidden="1">
      <c r="A2253" s="638"/>
      <c r="B2253" s="1652"/>
      <c r="C2253" s="1652"/>
      <c r="D2253" s="640"/>
      <c r="E2253" s="641"/>
      <c r="F2253" s="641"/>
      <c r="G2253" s="642"/>
      <c r="H2253" s="643"/>
      <c r="I2253" s="644"/>
      <c r="J2253" s="645"/>
      <c r="K2253" s="1"/>
      <c r="L2253" s="1"/>
      <c r="M2253" s="1"/>
      <c r="N2253" s="1"/>
      <c r="O2253" s="646"/>
      <c r="P2253" s="646"/>
      <c r="Q2253" s="647"/>
      <c r="R2253" s="646"/>
      <c r="S2253" s="646"/>
      <c r="T2253" s="648"/>
      <c r="U2253" s="646"/>
      <c r="V2253" s="646"/>
      <c r="W2253" s="647"/>
      <c r="X2253" s="646"/>
      <c r="Y2253" s="646"/>
      <c r="Z2253" s="646"/>
      <c r="AA2253" s="1"/>
      <c r="AB2253" s="646"/>
      <c r="AC2253" s="646"/>
      <c r="AD2253" s="647"/>
      <c r="AE2253" s="647"/>
      <c r="AF2253" s="646"/>
      <c r="AG2253" s="646"/>
      <c r="AH2253" s="646"/>
      <c r="AI2253" s="1"/>
      <c r="AJ2253" s="646"/>
      <c r="AK2253" s="646"/>
      <c r="AL2253" s="646"/>
      <c r="AM2253" s="647"/>
      <c r="AN2253" s="646"/>
      <c r="AO2253" s="646"/>
      <c r="AP2253" s="646"/>
      <c r="AQ2253" s="647"/>
      <c r="AR2253" s="646"/>
      <c r="AS2253" s="646"/>
      <c r="AT2253" s="646"/>
      <c r="AU2253" s="616"/>
      <c r="AV2253" s="646"/>
      <c r="AW2253" s="646"/>
      <c r="AX2253" s="646"/>
      <c r="AY2253" s="646"/>
      <c r="AZ2253" s="646"/>
      <c r="BA2253" s="646"/>
      <c r="BB2253" s="646"/>
      <c r="BC2253" s="647"/>
      <c r="BD2253" s="646"/>
      <c r="BE2253" s="646"/>
      <c r="BF2253" s="646"/>
      <c r="BG2253" s="646"/>
      <c r="BH2253" s="647"/>
      <c r="BI2253" s="646"/>
      <c r="BJ2253" s="646"/>
      <c r="BK2253" s="646"/>
      <c r="BL2253" s="647"/>
      <c r="BM2253" s="1"/>
      <c r="BN2253" s="646"/>
      <c r="BO2253" s="646"/>
      <c r="BP2253" s="646"/>
      <c r="BQ2253" s="542"/>
      <c r="BR2253" s="649"/>
      <c r="BS2253" s="783"/>
      <c r="BT2253" s="640"/>
      <c r="BU2253" s="651"/>
      <c r="BY2253" s="642"/>
    </row>
    <row r="2254" spans="1:77" s="1254" customFormat="1" hidden="1">
      <c r="A2254" s="1526"/>
      <c r="B2254" s="1648"/>
      <c r="C2254" s="1648"/>
      <c r="D2254" s="770"/>
      <c r="E2254" s="771"/>
      <c r="F2254" s="771"/>
      <c r="G2254" s="1528"/>
      <c r="H2254" s="702"/>
      <c r="I2254" s="703"/>
      <c r="J2254" s="772"/>
      <c r="K2254" s="736"/>
      <c r="L2254" s="736"/>
      <c r="M2254" s="736"/>
      <c r="N2254" s="736"/>
      <c r="O2254" s="1529"/>
      <c r="P2254" s="1529"/>
      <c r="Q2254" s="1530"/>
      <c r="R2254" s="1529"/>
      <c r="S2254" s="1529"/>
      <c r="T2254" s="1532"/>
      <c r="U2254" s="1529"/>
      <c r="V2254" s="1529"/>
      <c r="W2254" s="1530"/>
      <c r="X2254" s="1529"/>
      <c r="Y2254" s="1529"/>
      <c r="Z2254" s="1529"/>
      <c r="AA2254" s="736"/>
      <c r="AB2254" s="1529"/>
      <c r="AC2254" s="1529"/>
      <c r="AD2254" s="1530"/>
      <c r="AE2254" s="1530"/>
      <c r="AF2254" s="1529"/>
      <c r="AG2254" s="1529"/>
      <c r="AH2254" s="1529"/>
      <c r="AI2254" s="736"/>
      <c r="AJ2254" s="1529"/>
      <c r="AK2254" s="1529"/>
      <c r="AL2254" s="1529"/>
      <c r="AM2254" s="1530"/>
      <c r="AN2254" s="1529"/>
      <c r="AO2254" s="1529"/>
      <c r="AP2254" s="1529"/>
      <c r="AQ2254" s="1530"/>
      <c r="AR2254" s="1529"/>
      <c r="AS2254" s="1529"/>
      <c r="AT2254" s="1529"/>
      <c r="AU2254" s="1649"/>
      <c r="AV2254" s="1529"/>
      <c r="AW2254" s="1529"/>
      <c r="AX2254" s="1529"/>
      <c r="AY2254" s="1529"/>
      <c r="AZ2254" s="1529"/>
      <c r="BA2254" s="1529"/>
      <c r="BB2254" s="1529"/>
      <c r="BC2254" s="1530"/>
      <c r="BD2254" s="1529"/>
      <c r="BE2254" s="1529"/>
      <c r="BF2254" s="1529"/>
      <c r="BG2254" s="1529"/>
      <c r="BH2254" s="1530"/>
      <c r="BI2254" s="1529"/>
      <c r="BJ2254" s="1529"/>
      <c r="BK2254" s="1529"/>
      <c r="BL2254" s="1530"/>
      <c r="BM2254" s="736"/>
      <c r="BN2254" s="1529"/>
      <c r="BO2254" s="1529"/>
      <c r="BP2254" s="1529"/>
      <c r="BQ2254" s="542"/>
      <c r="BR2254" s="1650"/>
      <c r="BS2254" s="1651"/>
      <c r="BT2254" s="770"/>
      <c r="BU2254" s="701"/>
      <c r="BY2254" s="1528"/>
    </row>
    <row r="2255" spans="1:77" s="1254" customFormat="1" hidden="1">
      <c r="A2255" s="1526"/>
      <c r="B2255" s="1648"/>
      <c r="C2255" s="1648"/>
      <c r="D2255" s="770"/>
      <c r="E2255" s="771"/>
      <c r="F2255" s="771"/>
      <c r="G2255" s="1528"/>
      <c r="H2255" s="702"/>
      <c r="I2255" s="703"/>
      <c r="J2255" s="772"/>
      <c r="K2255" s="736"/>
      <c r="L2255" s="736"/>
      <c r="M2255" s="736"/>
      <c r="N2255" s="736"/>
      <c r="O2255" s="1529"/>
      <c r="P2255" s="1529"/>
      <c r="Q2255" s="1530"/>
      <c r="R2255" s="1529"/>
      <c r="S2255" s="1529"/>
      <c r="T2255" s="1532"/>
      <c r="U2255" s="1529"/>
      <c r="V2255" s="1529"/>
      <c r="W2255" s="1530"/>
      <c r="X2255" s="1529"/>
      <c r="Y2255" s="1529"/>
      <c r="Z2255" s="1529"/>
      <c r="AA2255" s="736"/>
      <c r="AB2255" s="1529"/>
      <c r="AC2255" s="1529"/>
      <c r="AD2255" s="1530"/>
      <c r="AE2255" s="1530"/>
      <c r="AF2255" s="1529"/>
      <c r="AG2255" s="1529"/>
      <c r="AH2255" s="1529"/>
      <c r="AI2255" s="736"/>
      <c r="AJ2255" s="1529"/>
      <c r="AK2255" s="1529"/>
      <c r="AL2255" s="1529"/>
      <c r="AM2255" s="1530"/>
      <c r="AN2255" s="1529"/>
      <c r="AO2255" s="1529"/>
      <c r="AP2255" s="1529"/>
      <c r="AQ2255" s="1530"/>
      <c r="AR2255" s="1529"/>
      <c r="AS2255" s="1529"/>
      <c r="AT2255" s="1529"/>
      <c r="AU2255" s="1649"/>
      <c r="AV2255" s="1529"/>
      <c r="AW2255" s="1529"/>
      <c r="AX2255" s="1529"/>
      <c r="AY2255" s="1529"/>
      <c r="AZ2255" s="1529"/>
      <c r="BA2255" s="1529"/>
      <c r="BB2255" s="1529"/>
      <c r="BC2255" s="1530"/>
      <c r="BD2255" s="1529"/>
      <c r="BE2255" s="1529"/>
      <c r="BF2255" s="1529"/>
      <c r="BG2255" s="1529"/>
      <c r="BH2255" s="1530"/>
      <c r="BI2255" s="1529"/>
      <c r="BJ2255" s="1529"/>
      <c r="BK2255" s="1529"/>
      <c r="BL2255" s="1530"/>
      <c r="BM2255" s="736"/>
      <c r="BN2255" s="1529"/>
      <c r="BO2255" s="1529"/>
      <c r="BP2255" s="1529"/>
      <c r="BQ2255" s="542"/>
      <c r="BR2255" s="1650"/>
      <c r="BS2255" s="1651"/>
      <c r="BT2255" s="770"/>
      <c r="BU2255" s="701"/>
      <c r="BY2255" s="1528"/>
    </row>
    <row r="2256" spans="1:77" s="652" customFormat="1" hidden="1">
      <c r="A2256" s="638"/>
      <c r="B2256" s="1652"/>
      <c r="C2256" s="1652"/>
      <c r="D2256" s="640"/>
      <c r="E2256" s="641"/>
      <c r="F2256" s="641"/>
      <c r="G2256" s="642"/>
      <c r="H2256" s="643"/>
      <c r="I2256" s="644"/>
      <c r="J2256" s="645"/>
      <c r="K2256" s="1"/>
      <c r="L2256" s="1"/>
      <c r="M2256" s="1"/>
      <c r="N2256" s="1"/>
      <c r="O2256" s="646"/>
      <c r="P2256" s="646"/>
      <c r="Q2256" s="647"/>
      <c r="R2256" s="646"/>
      <c r="S2256" s="646"/>
      <c r="T2256" s="648"/>
      <c r="U2256" s="646"/>
      <c r="V2256" s="646"/>
      <c r="W2256" s="647"/>
      <c r="X2256" s="646"/>
      <c r="Y2256" s="646"/>
      <c r="Z2256" s="646"/>
      <c r="AA2256" s="1"/>
      <c r="AB2256" s="646"/>
      <c r="AC2256" s="646"/>
      <c r="AD2256" s="647"/>
      <c r="AE2256" s="647"/>
      <c r="AF2256" s="646"/>
      <c r="AG2256" s="646"/>
      <c r="AH2256" s="646"/>
      <c r="AI2256" s="1"/>
      <c r="AJ2256" s="646"/>
      <c r="AK2256" s="646"/>
      <c r="AL2256" s="646"/>
      <c r="AM2256" s="647"/>
      <c r="AN2256" s="646"/>
      <c r="AO2256" s="646"/>
      <c r="AP2256" s="646"/>
      <c r="AQ2256" s="647"/>
      <c r="AR2256" s="646"/>
      <c r="AS2256" s="646"/>
      <c r="AT2256" s="646"/>
      <c r="AU2256" s="616"/>
      <c r="AV2256" s="646"/>
      <c r="AW2256" s="646"/>
      <c r="AX2256" s="646"/>
      <c r="AY2256" s="646"/>
      <c r="AZ2256" s="646"/>
      <c r="BA2256" s="646"/>
      <c r="BB2256" s="646"/>
      <c r="BC2256" s="647"/>
      <c r="BD2256" s="646"/>
      <c r="BE2256" s="646"/>
      <c r="BF2256" s="646"/>
      <c r="BG2256" s="646"/>
      <c r="BH2256" s="647"/>
      <c r="BI2256" s="646"/>
      <c r="BJ2256" s="646"/>
      <c r="BK2256" s="646"/>
      <c r="BL2256" s="647"/>
      <c r="BM2256" s="1"/>
      <c r="BN2256" s="646"/>
      <c r="BO2256" s="646"/>
      <c r="BP2256" s="646"/>
      <c r="BQ2256" s="542"/>
      <c r="BR2256" s="649"/>
      <c r="BS2256" s="783"/>
      <c r="BT2256" s="640"/>
      <c r="BU2256" s="651"/>
      <c r="BY2256" s="642"/>
    </row>
    <row r="2257" spans="1:77" s="652" customFormat="1" hidden="1">
      <c r="A2257" s="638"/>
      <c r="B2257" s="719"/>
      <c r="C2257" s="719"/>
      <c r="D2257" s="640"/>
      <c r="E2257" s="640"/>
      <c r="F2257" s="1653"/>
      <c r="G2257" s="651"/>
      <c r="H2257" s="643"/>
      <c r="I2257" s="644"/>
      <c r="J2257" s="645"/>
      <c r="K2257" s="1"/>
      <c r="L2257" s="1"/>
      <c r="M2257" s="1"/>
      <c r="N2257" s="1"/>
      <c r="O2257" s="647"/>
      <c r="P2257" s="647"/>
      <c r="Q2257" s="647"/>
      <c r="R2257" s="647"/>
      <c r="S2257" s="647"/>
      <c r="T2257" s="648"/>
      <c r="U2257" s="647"/>
      <c r="V2257" s="647"/>
      <c r="W2257" s="647"/>
      <c r="X2257" s="647"/>
      <c r="Y2257" s="647"/>
      <c r="Z2257" s="647"/>
      <c r="AA2257" s="1"/>
      <c r="AB2257" s="647"/>
      <c r="AC2257" s="647"/>
      <c r="AD2257" s="647"/>
      <c r="AE2257" s="647"/>
      <c r="AF2257" s="647"/>
      <c r="AG2257" s="647"/>
      <c r="AH2257" s="647"/>
      <c r="AI2257" s="1"/>
      <c r="AJ2257" s="647"/>
      <c r="AK2257" s="647"/>
      <c r="AL2257" s="647"/>
      <c r="AM2257" s="647"/>
      <c r="AN2257" s="647"/>
      <c r="AO2257" s="647"/>
      <c r="AP2257" s="647"/>
      <c r="AQ2257" s="647"/>
      <c r="AR2257" s="647"/>
      <c r="AS2257" s="647"/>
      <c r="AT2257" s="647"/>
      <c r="AU2257" s="830"/>
      <c r="AV2257" s="647"/>
      <c r="AW2257" s="647"/>
      <c r="AX2257" s="647"/>
      <c r="AY2257" s="647"/>
      <c r="AZ2257" s="647"/>
      <c r="BA2257" s="647"/>
      <c r="BB2257" s="647"/>
      <c r="BC2257" s="647"/>
      <c r="BD2257" s="647"/>
      <c r="BE2257" s="647"/>
      <c r="BF2257" s="647"/>
      <c r="BG2257" s="647"/>
      <c r="BH2257" s="647"/>
      <c r="BI2257" s="647"/>
      <c r="BJ2257" s="647"/>
      <c r="BK2257" s="647"/>
      <c r="BL2257" s="647"/>
      <c r="BM2257" s="1"/>
      <c r="BN2257" s="647"/>
      <c r="BO2257" s="647"/>
      <c r="BP2257" s="647"/>
      <c r="BQ2257" s="542"/>
      <c r="BR2257" s="649"/>
      <c r="BS2257" s="1654"/>
      <c r="BT2257" s="640"/>
      <c r="BU2257" s="651"/>
      <c r="BY2257" s="651"/>
    </row>
    <row r="2258" spans="1:77" s="652" customFormat="1" hidden="1">
      <c r="A2258" s="638"/>
      <c r="B2258" s="719"/>
      <c r="C2258" s="719"/>
      <c r="D2258" s="640"/>
      <c r="E2258" s="640"/>
      <c r="F2258" s="1653"/>
      <c r="G2258" s="651"/>
      <c r="H2258" s="643"/>
      <c r="I2258" s="644"/>
      <c r="J2258" s="645"/>
      <c r="K2258" s="1"/>
      <c r="L2258" s="1"/>
      <c r="M2258" s="1"/>
      <c r="N2258" s="1"/>
      <c r="O2258" s="647"/>
      <c r="P2258" s="647"/>
      <c r="Q2258" s="647"/>
      <c r="R2258" s="647"/>
      <c r="S2258" s="647"/>
      <c r="T2258" s="648"/>
      <c r="U2258" s="647"/>
      <c r="V2258" s="647"/>
      <c r="W2258" s="647"/>
      <c r="X2258" s="647"/>
      <c r="Y2258" s="647"/>
      <c r="Z2258" s="647"/>
      <c r="AA2258" s="1"/>
      <c r="AB2258" s="647"/>
      <c r="AC2258" s="647"/>
      <c r="AD2258" s="647"/>
      <c r="AE2258" s="647"/>
      <c r="AF2258" s="647"/>
      <c r="AG2258" s="647"/>
      <c r="AH2258" s="647"/>
      <c r="AI2258" s="1"/>
      <c r="AJ2258" s="647"/>
      <c r="AK2258" s="647"/>
      <c r="AL2258" s="647"/>
      <c r="AM2258" s="647"/>
      <c r="AN2258" s="647"/>
      <c r="AO2258" s="647"/>
      <c r="AP2258" s="647"/>
      <c r="AQ2258" s="647"/>
      <c r="AR2258" s="647"/>
      <c r="AS2258" s="647"/>
      <c r="AT2258" s="647"/>
      <c r="AU2258" s="830"/>
      <c r="AV2258" s="647"/>
      <c r="AW2258" s="647"/>
      <c r="AX2258" s="647"/>
      <c r="AY2258" s="647"/>
      <c r="AZ2258" s="647"/>
      <c r="BA2258" s="647"/>
      <c r="BB2258" s="647"/>
      <c r="BC2258" s="647"/>
      <c r="BD2258" s="647"/>
      <c r="BE2258" s="647"/>
      <c r="BF2258" s="647"/>
      <c r="BG2258" s="647"/>
      <c r="BH2258" s="647"/>
      <c r="BI2258" s="647"/>
      <c r="BJ2258" s="647"/>
      <c r="BK2258" s="647"/>
      <c r="BL2258" s="647"/>
      <c r="BM2258" s="1"/>
      <c r="BN2258" s="647"/>
      <c r="BO2258" s="647"/>
      <c r="BP2258" s="647"/>
      <c r="BQ2258" s="542"/>
      <c r="BR2258" s="649"/>
      <c r="BS2258" s="1654"/>
      <c r="BT2258" s="640"/>
      <c r="BU2258" s="651"/>
      <c r="BY2258" s="651"/>
    </row>
    <row r="2259" spans="1:77" s="652" customFormat="1" hidden="1">
      <c r="A2259" s="638"/>
      <c r="B2259" s="719"/>
      <c r="C2259" s="719"/>
      <c r="D2259" s="640"/>
      <c r="E2259" s="641"/>
      <c r="F2259" s="640"/>
      <c r="G2259" s="642"/>
      <c r="H2259" s="643"/>
      <c r="I2259" s="644"/>
      <c r="J2259" s="645"/>
      <c r="K2259" s="1"/>
      <c r="L2259" s="1"/>
      <c r="M2259" s="1"/>
      <c r="N2259" s="1"/>
      <c r="O2259" s="646"/>
      <c r="P2259" s="646"/>
      <c r="Q2259" s="647"/>
      <c r="R2259" s="646"/>
      <c r="S2259" s="646"/>
      <c r="T2259" s="648"/>
      <c r="U2259" s="646"/>
      <c r="V2259" s="646"/>
      <c r="W2259" s="647"/>
      <c r="X2259" s="646"/>
      <c r="Y2259" s="646"/>
      <c r="Z2259" s="646"/>
      <c r="AA2259" s="1"/>
      <c r="AB2259" s="646"/>
      <c r="AC2259" s="646"/>
      <c r="AD2259" s="647"/>
      <c r="AE2259" s="647"/>
      <c r="AF2259" s="646"/>
      <c r="AG2259" s="646"/>
      <c r="AH2259" s="646"/>
      <c r="AI2259" s="1"/>
      <c r="AJ2259" s="646"/>
      <c r="AK2259" s="646"/>
      <c r="AL2259" s="646"/>
      <c r="AM2259" s="647"/>
      <c r="AN2259" s="646"/>
      <c r="AO2259" s="646"/>
      <c r="AP2259" s="646"/>
      <c r="AQ2259" s="647"/>
      <c r="AR2259" s="646"/>
      <c r="AS2259" s="646"/>
      <c r="AT2259" s="646"/>
      <c r="AU2259" s="616"/>
      <c r="AV2259" s="646"/>
      <c r="AW2259" s="646"/>
      <c r="AX2259" s="646"/>
      <c r="AY2259" s="646"/>
      <c r="AZ2259" s="646"/>
      <c r="BA2259" s="646"/>
      <c r="BB2259" s="646"/>
      <c r="BC2259" s="647"/>
      <c r="BD2259" s="646"/>
      <c r="BE2259" s="646"/>
      <c r="BF2259" s="646"/>
      <c r="BG2259" s="646"/>
      <c r="BH2259" s="647"/>
      <c r="BI2259" s="646"/>
      <c r="BJ2259" s="646"/>
      <c r="BK2259" s="646"/>
      <c r="BL2259" s="647"/>
      <c r="BM2259" s="1"/>
      <c r="BN2259" s="646"/>
      <c r="BO2259" s="646"/>
      <c r="BP2259" s="646"/>
      <c r="BQ2259" s="542"/>
      <c r="BR2259" s="640"/>
      <c r="BS2259" s="1322"/>
      <c r="BT2259" s="640"/>
      <c r="BU2259" s="651"/>
      <c r="BY2259" s="642"/>
    </row>
    <row r="2260" spans="1:77" s="652" customFormat="1" hidden="1">
      <c r="A2260" s="638"/>
      <c r="B2260" s="1652"/>
      <c r="C2260" s="1652"/>
      <c r="D2260" s="640"/>
      <c r="E2260" s="641"/>
      <c r="F2260" s="641"/>
      <c r="G2260" s="642"/>
      <c r="H2260" s="643"/>
      <c r="I2260" s="644"/>
      <c r="J2260" s="645"/>
      <c r="K2260" s="1"/>
      <c r="L2260" s="1"/>
      <c r="M2260" s="1"/>
      <c r="N2260" s="1"/>
      <c r="O2260" s="646"/>
      <c r="P2260" s="646"/>
      <c r="Q2260" s="647"/>
      <c r="R2260" s="646"/>
      <c r="S2260" s="646"/>
      <c r="T2260" s="648"/>
      <c r="U2260" s="646"/>
      <c r="V2260" s="646"/>
      <c r="W2260" s="647"/>
      <c r="X2260" s="646"/>
      <c r="Y2260" s="646"/>
      <c r="Z2260" s="646"/>
      <c r="AA2260" s="1"/>
      <c r="AB2260" s="646"/>
      <c r="AC2260" s="646"/>
      <c r="AD2260" s="647"/>
      <c r="AE2260" s="647"/>
      <c r="AF2260" s="646"/>
      <c r="AG2260" s="646"/>
      <c r="AH2260" s="646"/>
      <c r="AI2260" s="1"/>
      <c r="AJ2260" s="646"/>
      <c r="AK2260" s="646"/>
      <c r="AL2260" s="646"/>
      <c r="AM2260" s="647"/>
      <c r="AN2260" s="646"/>
      <c r="AO2260" s="646"/>
      <c r="AP2260" s="646"/>
      <c r="AQ2260" s="647"/>
      <c r="AR2260" s="646"/>
      <c r="AS2260" s="646"/>
      <c r="AT2260" s="646"/>
      <c r="AU2260" s="616"/>
      <c r="AV2260" s="646"/>
      <c r="AW2260" s="646"/>
      <c r="AX2260" s="646"/>
      <c r="AY2260" s="646"/>
      <c r="AZ2260" s="646"/>
      <c r="BA2260" s="646"/>
      <c r="BB2260" s="646"/>
      <c r="BC2260" s="647"/>
      <c r="BD2260" s="646"/>
      <c r="BE2260" s="646"/>
      <c r="BF2260" s="646"/>
      <c r="BG2260" s="646"/>
      <c r="BH2260" s="647"/>
      <c r="BI2260" s="646"/>
      <c r="BJ2260" s="646"/>
      <c r="BK2260" s="646"/>
      <c r="BL2260" s="647"/>
      <c r="BM2260" s="1"/>
      <c r="BN2260" s="646"/>
      <c r="BO2260" s="646"/>
      <c r="BP2260" s="646"/>
      <c r="BQ2260" s="542"/>
      <c r="BR2260" s="649"/>
      <c r="BS2260" s="783"/>
      <c r="BT2260" s="640"/>
      <c r="BU2260" s="651"/>
      <c r="BY2260" s="642"/>
    </row>
    <row r="2261" spans="1:77" s="652" customFormat="1" hidden="1">
      <c r="A2261" s="638"/>
      <c r="B2261" s="719"/>
      <c r="C2261" s="719"/>
      <c r="D2261" s="640"/>
      <c r="E2261" s="641"/>
      <c r="F2261" s="641"/>
      <c r="G2261" s="642"/>
      <c r="H2261" s="643"/>
      <c r="I2261" s="644"/>
      <c r="J2261" s="645"/>
      <c r="K2261" s="1"/>
      <c r="L2261" s="1"/>
      <c r="M2261" s="1"/>
      <c r="N2261" s="1"/>
      <c r="O2261" s="646"/>
      <c r="P2261" s="646"/>
      <c r="Q2261" s="647"/>
      <c r="R2261" s="646"/>
      <c r="S2261" s="646"/>
      <c r="T2261" s="648"/>
      <c r="U2261" s="646"/>
      <c r="V2261" s="646"/>
      <c r="W2261" s="647"/>
      <c r="X2261" s="646"/>
      <c r="Y2261" s="646"/>
      <c r="Z2261" s="646"/>
      <c r="AA2261" s="1"/>
      <c r="AB2261" s="646"/>
      <c r="AC2261" s="646"/>
      <c r="AD2261" s="647"/>
      <c r="AE2261" s="647"/>
      <c r="AF2261" s="646"/>
      <c r="AG2261" s="646"/>
      <c r="AH2261" s="646"/>
      <c r="AI2261" s="1"/>
      <c r="AJ2261" s="646"/>
      <c r="AK2261" s="646"/>
      <c r="AL2261" s="646"/>
      <c r="AM2261" s="647"/>
      <c r="AN2261" s="646"/>
      <c r="AO2261" s="646"/>
      <c r="AP2261" s="646"/>
      <c r="AQ2261" s="647"/>
      <c r="AR2261" s="646"/>
      <c r="AS2261" s="646"/>
      <c r="AT2261" s="646"/>
      <c r="AU2261" s="616"/>
      <c r="AV2261" s="646"/>
      <c r="AW2261" s="646"/>
      <c r="AX2261" s="646"/>
      <c r="AY2261" s="646"/>
      <c r="AZ2261" s="646"/>
      <c r="BA2261" s="646"/>
      <c r="BB2261" s="646"/>
      <c r="BC2261" s="647"/>
      <c r="BD2261" s="646"/>
      <c r="BE2261" s="646"/>
      <c r="BF2261" s="646"/>
      <c r="BG2261" s="646"/>
      <c r="BH2261" s="647"/>
      <c r="BI2261" s="646"/>
      <c r="BJ2261" s="646"/>
      <c r="BK2261" s="646"/>
      <c r="BL2261" s="647"/>
      <c r="BM2261" s="1"/>
      <c r="BN2261" s="646"/>
      <c r="BO2261" s="646"/>
      <c r="BP2261" s="646"/>
      <c r="BQ2261" s="542"/>
      <c r="BR2261" s="649"/>
      <c r="BS2261" s="783"/>
      <c r="BT2261" s="640"/>
      <c r="BU2261" s="651"/>
      <c r="BY2261" s="642"/>
    </row>
    <row r="2262" spans="1:77" s="652" customFormat="1" hidden="1">
      <c r="A2262" s="638"/>
      <c r="B2262" s="833"/>
      <c r="C2262" s="833"/>
      <c r="D2262" s="640"/>
      <c r="E2262" s="641"/>
      <c r="F2262" s="641"/>
      <c r="G2262" s="642"/>
      <c r="H2262" s="643"/>
      <c r="I2262" s="644"/>
      <c r="J2262" s="645"/>
      <c r="K2262" s="1"/>
      <c r="L2262" s="1"/>
      <c r="M2262" s="1"/>
      <c r="N2262" s="1"/>
      <c r="O2262" s="646"/>
      <c r="P2262" s="646"/>
      <c r="Q2262" s="647"/>
      <c r="R2262" s="646"/>
      <c r="S2262" s="646"/>
      <c r="T2262" s="648"/>
      <c r="U2262" s="646"/>
      <c r="V2262" s="646"/>
      <c r="W2262" s="647"/>
      <c r="X2262" s="646"/>
      <c r="Y2262" s="646"/>
      <c r="Z2262" s="646"/>
      <c r="AA2262" s="1"/>
      <c r="AB2262" s="646"/>
      <c r="AC2262" s="646"/>
      <c r="AD2262" s="647"/>
      <c r="AE2262" s="647"/>
      <c r="AF2262" s="646"/>
      <c r="AG2262" s="646"/>
      <c r="AH2262" s="646"/>
      <c r="AI2262" s="1"/>
      <c r="AJ2262" s="646"/>
      <c r="AK2262" s="646"/>
      <c r="AL2262" s="646"/>
      <c r="AM2262" s="647"/>
      <c r="AN2262" s="646"/>
      <c r="AO2262" s="646"/>
      <c r="AP2262" s="646"/>
      <c r="AQ2262" s="647"/>
      <c r="AR2262" s="646"/>
      <c r="AS2262" s="646"/>
      <c r="AT2262" s="646"/>
      <c r="AU2262" s="616"/>
      <c r="AV2262" s="646"/>
      <c r="AW2262" s="646"/>
      <c r="AX2262" s="646"/>
      <c r="AY2262" s="646"/>
      <c r="AZ2262" s="646"/>
      <c r="BA2262" s="646"/>
      <c r="BB2262" s="646"/>
      <c r="BC2262" s="647"/>
      <c r="BD2262" s="646"/>
      <c r="BE2262" s="646"/>
      <c r="BF2262" s="646"/>
      <c r="BG2262" s="646"/>
      <c r="BH2262" s="647"/>
      <c r="BI2262" s="646"/>
      <c r="BJ2262" s="646"/>
      <c r="BK2262" s="646"/>
      <c r="BL2262" s="647"/>
      <c r="BM2262" s="1"/>
      <c r="BN2262" s="646"/>
      <c r="BO2262" s="646"/>
      <c r="BP2262" s="646"/>
      <c r="BQ2262" s="542"/>
      <c r="BR2262" s="649"/>
      <c r="BS2262" s="783"/>
      <c r="BT2262" s="640"/>
      <c r="BU2262" s="651"/>
      <c r="BY2262" s="642"/>
    </row>
    <row r="2263" spans="1:77" s="1254" customFormat="1" hidden="1">
      <c r="A2263" s="1526"/>
      <c r="B2263" s="769"/>
      <c r="C2263" s="769"/>
      <c r="D2263" s="770"/>
      <c r="E2263" s="770"/>
      <c r="F2263" s="1655"/>
      <c r="G2263" s="701"/>
      <c r="H2263" s="702"/>
      <c r="I2263" s="703"/>
      <c r="J2263" s="772"/>
      <c r="K2263" s="736"/>
      <c r="L2263" s="736"/>
      <c r="M2263" s="736"/>
      <c r="N2263" s="736"/>
      <c r="O2263" s="1530"/>
      <c r="P2263" s="1530"/>
      <c r="Q2263" s="1530"/>
      <c r="R2263" s="1530"/>
      <c r="S2263" s="1530"/>
      <c r="T2263" s="1532"/>
      <c r="U2263" s="1530"/>
      <c r="V2263" s="1530"/>
      <c r="W2263" s="1530"/>
      <c r="X2263" s="1530"/>
      <c r="Y2263" s="1530"/>
      <c r="Z2263" s="1530"/>
      <c r="AA2263" s="736"/>
      <c r="AB2263" s="1530"/>
      <c r="AC2263" s="1530"/>
      <c r="AD2263" s="1530"/>
      <c r="AE2263" s="1530"/>
      <c r="AF2263" s="1530"/>
      <c r="AG2263" s="1530"/>
      <c r="AH2263" s="1530"/>
      <c r="AI2263" s="736"/>
      <c r="AJ2263" s="1530"/>
      <c r="AK2263" s="1530"/>
      <c r="AL2263" s="1530"/>
      <c r="AM2263" s="1530"/>
      <c r="AN2263" s="1530"/>
      <c r="AO2263" s="1530"/>
      <c r="AP2263" s="1530"/>
      <c r="AQ2263" s="1530"/>
      <c r="AR2263" s="1530"/>
      <c r="AS2263" s="1530"/>
      <c r="AT2263" s="1530"/>
      <c r="AU2263" s="1656"/>
      <c r="AV2263" s="1530"/>
      <c r="AW2263" s="1530"/>
      <c r="AX2263" s="1530"/>
      <c r="AY2263" s="1530"/>
      <c r="AZ2263" s="1530"/>
      <c r="BA2263" s="1530"/>
      <c r="BB2263" s="1530"/>
      <c r="BC2263" s="1530"/>
      <c r="BD2263" s="1530"/>
      <c r="BE2263" s="1530"/>
      <c r="BF2263" s="1530"/>
      <c r="BG2263" s="1530"/>
      <c r="BH2263" s="1530"/>
      <c r="BI2263" s="1530"/>
      <c r="BJ2263" s="1530"/>
      <c r="BK2263" s="1530"/>
      <c r="BL2263" s="1530"/>
      <c r="BM2263" s="736"/>
      <c r="BN2263" s="1530"/>
      <c r="BO2263" s="1530"/>
      <c r="BP2263" s="1530"/>
      <c r="BQ2263" s="542"/>
      <c r="BR2263" s="1650"/>
      <c r="BS2263" s="1657"/>
      <c r="BT2263" s="770"/>
      <c r="BU2263" s="701"/>
      <c r="BY2263" s="701"/>
    </row>
    <row r="2264" spans="1:77" s="652" customFormat="1" hidden="1">
      <c r="A2264" s="638"/>
      <c r="B2264" s="833"/>
      <c r="C2264" s="833"/>
      <c r="D2264" s="640"/>
      <c r="E2264" s="641"/>
      <c r="F2264" s="641"/>
      <c r="G2264" s="642"/>
      <c r="H2264" s="643"/>
      <c r="I2264" s="644"/>
      <c r="J2264" s="645"/>
      <c r="K2264" s="1"/>
      <c r="L2264" s="1"/>
      <c r="M2264" s="1"/>
      <c r="N2264" s="1"/>
      <c r="O2264" s="646"/>
      <c r="P2264" s="646"/>
      <c r="Q2264" s="647"/>
      <c r="R2264" s="646"/>
      <c r="S2264" s="646"/>
      <c r="T2264" s="648"/>
      <c r="U2264" s="646"/>
      <c r="V2264" s="646"/>
      <c r="W2264" s="647"/>
      <c r="X2264" s="646"/>
      <c r="Y2264" s="646"/>
      <c r="Z2264" s="646"/>
      <c r="AA2264" s="1"/>
      <c r="AB2264" s="646"/>
      <c r="AC2264" s="646"/>
      <c r="AD2264" s="647"/>
      <c r="AE2264" s="647"/>
      <c r="AF2264" s="646"/>
      <c r="AG2264" s="646"/>
      <c r="AH2264" s="646"/>
      <c r="AI2264" s="1"/>
      <c r="AJ2264" s="646"/>
      <c r="AK2264" s="646"/>
      <c r="AL2264" s="646"/>
      <c r="AM2264" s="647"/>
      <c r="AN2264" s="646"/>
      <c r="AO2264" s="646"/>
      <c r="AP2264" s="646"/>
      <c r="AQ2264" s="647"/>
      <c r="AR2264" s="646"/>
      <c r="AS2264" s="646"/>
      <c r="AT2264" s="646"/>
      <c r="AU2264" s="616"/>
      <c r="AV2264" s="646"/>
      <c r="AW2264" s="646"/>
      <c r="AX2264" s="646"/>
      <c r="AY2264" s="646"/>
      <c r="AZ2264" s="646"/>
      <c r="BA2264" s="646"/>
      <c r="BB2264" s="646"/>
      <c r="BC2264" s="647"/>
      <c r="BD2264" s="646"/>
      <c r="BE2264" s="646"/>
      <c r="BF2264" s="646"/>
      <c r="BG2264" s="646"/>
      <c r="BH2264" s="647"/>
      <c r="BI2264" s="646"/>
      <c r="BJ2264" s="646"/>
      <c r="BK2264" s="646"/>
      <c r="BL2264" s="647"/>
      <c r="BM2264" s="1"/>
      <c r="BN2264" s="646"/>
      <c r="BO2264" s="646"/>
      <c r="BP2264" s="646"/>
      <c r="BQ2264" s="542"/>
      <c r="BR2264" s="640"/>
      <c r="BS2264" s="710"/>
      <c r="BT2264" s="640"/>
      <c r="BU2264" s="651"/>
      <c r="BY2264" s="642"/>
    </row>
    <row r="2265" spans="1:77" s="652" customFormat="1" hidden="1">
      <c r="A2265" s="638"/>
      <c r="B2265" s="1652"/>
      <c r="C2265" s="1652"/>
      <c r="D2265" s="640"/>
      <c r="E2265" s="641"/>
      <c r="F2265" s="641"/>
      <c r="G2265" s="642"/>
      <c r="H2265" s="643"/>
      <c r="I2265" s="644"/>
      <c r="J2265" s="645"/>
      <c r="K2265" s="1"/>
      <c r="L2265" s="1"/>
      <c r="M2265" s="1"/>
      <c r="N2265" s="1"/>
      <c r="O2265" s="646"/>
      <c r="P2265" s="646"/>
      <c r="Q2265" s="647"/>
      <c r="R2265" s="646"/>
      <c r="S2265" s="646"/>
      <c r="T2265" s="648"/>
      <c r="U2265" s="646"/>
      <c r="V2265" s="646"/>
      <c r="W2265" s="647"/>
      <c r="X2265" s="646"/>
      <c r="Y2265" s="646"/>
      <c r="Z2265" s="646"/>
      <c r="AA2265" s="1"/>
      <c r="AB2265" s="646"/>
      <c r="AC2265" s="646"/>
      <c r="AD2265" s="647"/>
      <c r="AE2265" s="647"/>
      <c r="AF2265" s="646"/>
      <c r="AG2265" s="646"/>
      <c r="AH2265" s="646"/>
      <c r="AI2265" s="1"/>
      <c r="AJ2265" s="646"/>
      <c r="AK2265" s="646"/>
      <c r="AL2265" s="646"/>
      <c r="AM2265" s="647"/>
      <c r="AN2265" s="646"/>
      <c r="AO2265" s="646"/>
      <c r="AP2265" s="646"/>
      <c r="AQ2265" s="647"/>
      <c r="AR2265" s="646"/>
      <c r="AS2265" s="646"/>
      <c r="AT2265" s="646"/>
      <c r="AU2265" s="616"/>
      <c r="AV2265" s="646"/>
      <c r="AW2265" s="646"/>
      <c r="AX2265" s="646"/>
      <c r="AY2265" s="646"/>
      <c r="AZ2265" s="646"/>
      <c r="BA2265" s="646"/>
      <c r="BB2265" s="646"/>
      <c r="BC2265" s="647"/>
      <c r="BD2265" s="646"/>
      <c r="BE2265" s="646"/>
      <c r="BF2265" s="646"/>
      <c r="BG2265" s="646"/>
      <c r="BH2265" s="647"/>
      <c r="BI2265" s="646"/>
      <c r="BJ2265" s="646"/>
      <c r="BK2265" s="646"/>
      <c r="BL2265" s="647"/>
      <c r="BM2265" s="1"/>
      <c r="BN2265" s="646"/>
      <c r="BO2265" s="646"/>
      <c r="BP2265" s="646"/>
      <c r="BQ2265" s="542"/>
      <c r="BR2265" s="649"/>
      <c r="BS2265" s="783"/>
      <c r="BT2265" s="640"/>
      <c r="BU2265" s="651"/>
      <c r="BY2265" s="642"/>
    </row>
    <row r="2266" spans="1:77" s="652" customFormat="1" hidden="1">
      <c r="A2266" s="638"/>
      <c r="B2266" s="1652"/>
      <c r="C2266" s="1652"/>
      <c r="D2266" s="640"/>
      <c r="E2266" s="641"/>
      <c r="F2266" s="641"/>
      <c r="G2266" s="642"/>
      <c r="H2266" s="643"/>
      <c r="I2266" s="644"/>
      <c r="J2266" s="645"/>
      <c r="K2266" s="1"/>
      <c r="L2266" s="1"/>
      <c r="M2266" s="1"/>
      <c r="N2266" s="1"/>
      <c r="O2266" s="646"/>
      <c r="P2266" s="646"/>
      <c r="Q2266" s="647"/>
      <c r="R2266" s="646"/>
      <c r="S2266" s="646"/>
      <c r="T2266" s="648"/>
      <c r="U2266" s="646"/>
      <c r="V2266" s="646"/>
      <c r="W2266" s="647"/>
      <c r="X2266" s="646"/>
      <c r="Y2266" s="646"/>
      <c r="Z2266" s="646"/>
      <c r="AA2266" s="1"/>
      <c r="AB2266" s="646"/>
      <c r="AC2266" s="646"/>
      <c r="AD2266" s="647"/>
      <c r="AE2266" s="647"/>
      <c r="AF2266" s="646"/>
      <c r="AG2266" s="646"/>
      <c r="AH2266" s="646"/>
      <c r="AI2266" s="1"/>
      <c r="AJ2266" s="646"/>
      <c r="AK2266" s="646"/>
      <c r="AL2266" s="646"/>
      <c r="AM2266" s="647"/>
      <c r="AN2266" s="646"/>
      <c r="AO2266" s="646"/>
      <c r="AP2266" s="646"/>
      <c r="AQ2266" s="647"/>
      <c r="AR2266" s="646"/>
      <c r="AS2266" s="646"/>
      <c r="AT2266" s="646"/>
      <c r="AU2266" s="616"/>
      <c r="AV2266" s="646"/>
      <c r="AW2266" s="646"/>
      <c r="AX2266" s="646"/>
      <c r="AY2266" s="646"/>
      <c r="AZ2266" s="646"/>
      <c r="BA2266" s="646"/>
      <c r="BB2266" s="646"/>
      <c r="BC2266" s="647"/>
      <c r="BD2266" s="646"/>
      <c r="BE2266" s="646"/>
      <c r="BF2266" s="646"/>
      <c r="BG2266" s="646"/>
      <c r="BH2266" s="647"/>
      <c r="BI2266" s="646"/>
      <c r="BJ2266" s="646"/>
      <c r="BK2266" s="646"/>
      <c r="BL2266" s="647"/>
      <c r="BM2266" s="1"/>
      <c r="BN2266" s="646"/>
      <c r="BO2266" s="646"/>
      <c r="BP2266" s="646"/>
      <c r="BQ2266" s="542"/>
      <c r="BR2266" s="649"/>
      <c r="BS2266" s="783"/>
      <c r="BT2266" s="640"/>
      <c r="BU2266" s="651"/>
      <c r="BY2266" s="642"/>
    </row>
    <row r="2267" spans="1:77" s="652" customFormat="1" hidden="1">
      <c r="A2267" s="638"/>
      <c r="B2267" s="719"/>
      <c r="C2267" s="719"/>
      <c r="D2267" s="640"/>
      <c r="E2267" s="640"/>
      <c r="F2267" s="1653"/>
      <c r="G2267" s="642"/>
      <c r="H2267" s="643"/>
      <c r="I2267" s="644"/>
      <c r="J2267" s="645"/>
      <c r="K2267" s="1"/>
      <c r="L2267" s="1"/>
      <c r="M2267" s="1"/>
      <c r="N2267" s="1"/>
      <c r="O2267" s="647"/>
      <c r="P2267" s="647"/>
      <c r="Q2267" s="647"/>
      <c r="R2267" s="647"/>
      <c r="S2267" s="647"/>
      <c r="T2267" s="648"/>
      <c r="U2267" s="647"/>
      <c r="V2267" s="647"/>
      <c r="W2267" s="647"/>
      <c r="X2267" s="647"/>
      <c r="Y2267" s="647"/>
      <c r="Z2267" s="647"/>
      <c r="AA2267" s="1"/>
      <c r="AB2267" s="647"/>
      <c r="AC2267" s="647"/>
      <c r="AD2267" s="647"/>
      <c r="AE2267" s="647"/>
      <c r="AF2267" s="647"/>
      <c r="AG2267" s="647"/>
      <c r="AH2267" s="647"/>
      <c r="AI2267" s="1"/>
      <c r="AJ2267" s="647"/>
      <c r="AK2267" s="647"/>
      <c r="AL2267" s="647"/>
      <c r="AM2267" s="647"/>
      <c r="AN2267" s="647"/>
      <c r="AO2267" s="647"/>
      <c r="AP2267" s="647"/>
      <c r="AQ2267" s="647"/>
      <c r="AR2267" s="647"/>
      <c r="AS2267" s="647"/>
      <c r="AT2267" s="647"/>
      <c r="AU2267" s="830"/>
      <c r="AV2267" s="647"/>
      <c r="AW2267" s="647"/>
      <c r="AX2267" s="647"/>
      <c r="AY2267" s="647"/>
      <c r="AZ2267" s="647"/>
      <c r="BA2267" s="647"/>
      <c r="BB2267" s="647"/>
      <c r="BC2267" s="647"/>
      <c r="BD2267" s="647"/>
      <c r="BE2267" s="647"/>
      <c r="BF2267" s="647"/>
      <c r="BG2267" s="647"/>
      <c r="BH2267" s="647"/>
      <c r="BI2267" s="647"/>
      <c r="BJ2267" s="647"/>
      <c r="BK2267" s="647"/>
      <c r="BL2267" s="647"/>
      <c r="BM2267" s="1"/>
      <c r="BN2267" s="647"/>
      <c r="BO2267" s="647"/>
      <c r="BP2267" s="647"/>
      <c r="BQ2267" s="542"/>
      <c r="BR2267" s="649"/>
      <c r="BS2267" s="1654"/>
      <c r="BT2267" s="640"/>
      <c r="BU2267" s="651"/>
      <c r="BY2267" s="642"/>
    </row>
    <row r="2268" spans="1:77" s="652" customFormat="1" hidden="1">
      <c r="A2268" s="638"/>
      <c r="B2268" s="1652"/>
      <c r="C2268" s="1652"/>
      <c r="D2268" s="640"/>
      <c r="E2268" s="641"/>
      <c r="F2268" s="641"/>
      <c r="G2268" s="642"/>
      <c r="H2268" s="643"/>
      <c r="I2268" s="644"/>
      <c r="J2268" s="645"/>
      <c r="K2268" s="1"/>
      <c r="L2268" s="1"/>
      <c r="M2268" s="1"/>
      <c r="N2268" s="1"/>
      <c r="O2268" s="646"/>
      <c r="P2268" s="646"/>
      <c r="Q2268" s="647"/>
      <c r="R2268" s="646"/>
      <c r="S2268" s="646"/>
      <c r="T2268" s="648"/>
      <c r="U2268" s="646"/>
      <c r="V2268" s="646"/>
      <c r="W2268" s="647"/>
      <c r="X2268" s="646"/>
      <c r="Y2268" s="646"/>
      <c r="Z2268" s="646"/>
      <c r="AA2268" s="1"/>
      <c r="AB2268" s="646"/>
      <c r="AC2268" s="646"/>
      <c r="AD2268" s="647"/>
      <c r="AE2268" s="647"/>
      <c r="AF2268" s="646"/>
      <c r="AG2268" s="646"/>
      <c r="AH2268" s="646"/>
      <c r="AI2268" s="1"/>
      <c r="AJ2268" s="646"/>
      <c r="AK2268" s="646"/>
      <c r="AL2268" s="646"/>
      <c r="AM2268" s="647"/>
      <c r="AN2268" s="646"/>
      <c r="AO2268" s="646"/>
      <c r="AP2268" s="646"/>
      <c r="AQ2268" s="647"/>
      <c r="AR2268" s="646"/>
      <c r="AS2268" s="646"/>
      <c r="AT2268" s="646"/>
      <c r="AU2268" s="616"/>
      <c r="AV2268" s="646"/>
      <c r="AW2268" s="646"/>
      <c r="AX2268" s="646"/>
      <c r="AY2268" s="646"/>
      <c r="AZ2268" s="646"/>
      <c r="BA2268" s="646"/>
      <c r="BB2268" s="646"/>
      <c r="BC2268" s="647"/>
      <c r="BD2268" s="646"/>
      <c r="BE2268" s="646"/>
      <c r="BF2268" s="646"/>
      <c r="BG2268" s="646"/>
      <c r="BH2268" s="647"/>
      <c r="BI2268" s="646"/>
      <c r="BJ2268" s="646"/>
      <c r="BK2268" s="646"/>
      <c r="BL2268" s="647"/>
      <c r="BM2268" s="1"/>
      <c r="BN2268" s="646"/>
      <c r="BO2268" s="646"/>
      <c r="BP2268" s="646"/>
      <c r="BQ2268" s="542"/>
      <c r="BR2268" s="649"/>
      <c r="BS2268" s="783"/>
      <c r="BT2268" s="640"/>
      <c r="BU2268" s="651"/>
      <c r="BY2268" s="642"/>
    </row>
    <row r="2269" spans="1:77" s="652" customFormat="1" hidden="1">
      <c r="A2269" s="638"/>
      <c r="B2269" s="1652"/>
      <c r="C2269" s="1652"/>
      <c r="D2269" s="640"/>
      <c r="E2269" s="641"/>
      <c r="F2269" s="641"/>
      <c r="G2269" s="642"/>
      <c r="H2269" s="643"/>
      <c r="I2269" s="644"/>
      <c r="J2269" s="645"/>
      <c r="K2269" s="1"/>
      <c r="L2269" s="1"/>
      <c r="M2269" s="1"/>
      <c r="N2269" s="1"/>
      <c r="O2269" s="646"/>
      <c r="P2269" s="646"/>
      <c r="Q2269" s="647"/>
      <c r="R2269" s="646"/>
      <c r="S2269" s="646"/>
      <c r="T2269" s="648"/>
      <c r="U2269" s="646"/>
      <c r="V2269" s="646"/>
      <c r="W2269" s="647"/>
      <c r="X2269" s="646"/>
      <c r="Y2269" s="646"/>
      <c r="Z2269" s="646"/>
      <c r="AA2269" s="1"/>
      <c r="AB2269" s="646"/>
      <c r="AC2269" s="646"/>
      <c r="AD2269" s="647"/>
      <c r="AE2269" s="647"/>
      <c r="AF2269" s="646"/>
      <c r="AG2269" s="646"/>
      <c r="AH2269" s="646"/>
      <c r="AI2269" s="1"/>
      <c r="AJ2269" s="646"/>
      <c r="AK2269" s="646"/>
      <c r="AL2269" s="646"/>
      <c r="AM2269" s="647"/>
      <c r="AN2269" s="646"/>
      <c r="AO2269" s="646"/>
      <c r="AP2269" s="646"/>
      <c r="AQ2269" s="647"/>
      <c r="AR2269" s="646"/>
      <c r="AS2269" s="646"/>
      <c r="AT2269" s="646"/>
      <c r="AU2269" s="616"/>
      <c r="AV2269" s="646"/>
      <c r="AW2269" s="646"/>
      <c r="AX2269" s="646"/>
      <c r="AY2269" s="646"/>
      <c r="AZ2269" s="646"/>
      <c r="BA2269" s="646"/>
      <c r="BB2269" s="646"/>
      <c r="BC2269" s="647"/>
      <c r="BD2269" s="646"/>
      <c r="BE2269" s="646"/>
      <c r="BF2269" s="646"/>
      <c r="BG2269" s="646"/>
      <c r="BH2269" s="647"/>
      <c r="BI2269" s="646"/>
      <c r="BJ2269" s="646"/>
      <c r="BK2269" s="646"/>
      <c r="BL2269" s="647"/>
      <c r="BM2269" s="1"/>
      <c r="BN2269" s="646"/>
      <c r="BO2269" s="646"/>
      <c r="BP2269" s="646"/>
      <c r="BQ2269" s="542"/>
      <c r="BR2269" s="649"/>
      <c r="BS2269" s="783"/>
      <c r="BT2269" s="640"/>
      <c r="BU2269" s="651"/>
      <c r="BY2269" s="642"/>
    </row>
    <row r="2270" spans="1:77" s="652" customFormat="1" hidden="1">
      <c r="A2270" s="638"/>
      <c r="B2270" s="1652"/>
      <c r="C2270" s="1652"/>
      <c r="D2270" s="640"/>
      <c r="E2270" s="641"/>
      <c r="F2270" s="641"/>
      <c r="G2270" s="642"/>
      <c r="H2270" s="643"/>
      <c r="I2270" s="644"/>
      <c r="J2270" s="645"/>
      <c r="K2270" s="1"/>
      <c r="L2270" s="1"/>
      <c r="M2270" s="1"/>
      <c r="N2270" s="1"/>
      <c r="O2270" s="646"/>
      <c r="P2270" s="646"/>
      <c r="Q2270" s="647"/>
      <c r="R2270" s="646"/>
      <c r="S2270" s="646"/>
      <c r="T2270" s="648"/>
      <c r="U2270" s="646"/>
      <c r="V2270" s="646"/>
      <c r="W2270" s="647"/>
      <c r="X2270" s="646"/>
      <c r="Y2270" s="646"/>
      <c r="Z2270" s="646"/>
      <c r="AA2270" s="1"/>
      <c r="AB2270" s="646"/>
      <c r="AC2270" s="646"/>
      <c r="AD2270" s="647"/>
      <c r="AE2270" s="647"/>
      <c r="AF2270" s="646"/>
      <c r="AG2270" s="646"/>
      <c r="AH2270" s="646"/>
      <c r="AI2270" s="1"/>
      <c r="AJ2270" s="646"/>
      <c r="AK2270" s="646"/>
      <c r="AL2270" s="646"/>
      <c r="AM2270" s="647"/>
      <c r="AN2270" s="646"/>
      <c r="AO2270" s="646"/>
      <c r="AP2270" s="646"/>
      <c r="AQ2270" s="647"/>
      <c r="AR2270" s="646"/>
      <c r="AS2270" s="646"/>
      <c r="AT2270" s="646"/>
      <c r="AU2270" s="616"/>
      <c r="AV2270" s="646"/>
      <c r="AW2270" s="646"/>
      <c r="AX2270" s="646"/>
      <c r="AY2270" s="646"/>
      <c r="AZ2270" s="646"/>
      <c r="BA2270" s="646"/>
      <c r="BB2270" s="646"/>
      <c r="BC2270" s="647"/>
      <c r="BD2270" s="646"/>
      <c r="BE2270" s="646"/>
      <c r="BF2270" s="646"/>
      <c r="BG2270" s="646"/>
      <c r="BH2270" s="647"/>
      <c r="BI2270" s="646"/>
      <c r="BJ2270" s="646"/>
      <c r="BK2270" s="646"/>
      <c r="BL2270" s="647"/>
      <c r="BM2270" s="1"/>
      <c r="BN2270" s="646"/>
      <c r="BO2270" s="646"/>
      <c r="BP2270" s="646"/>
      <c r="BQ2270" s="542"/>
      <c r="BR2270" s="649"/>
      <c r="BS2270" s="783"/>
      <c r="BT2270" s="640"/>
      <c r="BU2270" s="651"/>
      <c r="BY2270" s="642"/>
    </row>
    <row r="2271" spans="1:77" s="652" customFormat="1" hidden="1">
      <c r="A2271" s="638"/>
      <c r="B2271" s="1652"/>
      <c r="C2271" s="1652"/>
      <c r="D2271" s="640"/>
      <c r="E2271" s="641"/>
      <c r="F2271" s="641"/>
      <c r="G2271" s="642"/>
      <c r="H2271" s="643"/>
      <c r="I2271" s="644"/>
      <c r="J2271" s="645"/>
      <c r="K2271" s="1"/>
      <c r="L2271" s="1"/>
      <c r="M2271" s="1"/>
      <c r="N2271" s="1"/>
      <c r="O2271" s="646"/>
      <c r="P2271" s="646"/>
      <c r="Q2271" s="647"/>
      <c r="R2271" s="646"/>
      <c r="S2271" s="646"/>
      <c r="T2271" s="648"/>
      <c r="U2271" s="646"/>
      <c r="V2271" s="646"/>
      <c r="W2271" s="647"/>
      <c r="X2271" s="646"/>
      <c r="Y2271" s="646"/>
      <c r="Z2271" s="646"/>
      <c r="AA2271" s="1"/>
      <c r="AB2271" s="646"/>
      <c r="AC2271" s="646"/>
      <c r="AD2271" s="647"/>
      <c r="AE2271" s="647"/>
      <c r="AF2271" s="646"/>
      <c r="AG2271" s="646"/>
      <c r="AH2271" s="646"/>
      <c r="AI2271" s="1"/>
      <c r="AJ2271" s="646"/>
      <c r="AK2271" s="646"/>
      <c r="AL2271" s="646"/>
      <c r="AM2271" s="647"/>
      <c r="AN2271" s="646"/>
      <c r="AO2271" s="646"/>
      <c r="AP2271" s="646"/>
      <c r="AQ2271" s="647"/>
      <c r="AR2271" s="646"/>
      <c r="AS2271" s="646"/>
      <c r="AT2271" s="646"/>
      <c r="AU2271" s="616"/>
      <c r="AV2271" s="646"/>
      <c r="AW2271" s="646"/>
      <c r="AX2271" s="646"/>
      <c r="AY2271" s="646"/>
      <c r="AZ2271" s="646"/>
      <c r="BA2271" s="646"/>
      <c r="BB2271" s="646"/>
      <c r="BC2271" s="647"/>
      <c r="BD2271" s="646"/>
      <c r="BE2271" s="646"/>
      <c r="BF2271" s="646"/>
      <c r="BG2271" s="646"/>
      <c r="BH2271" s="647"/>
      <c r="BI2271" s="646"/>
      <c r="BJ2271" s="646"/>
      <c r="BK2271" s="646"/>
      <c r="BL2271" s="647"/>
      <c r="BM2271" s="1"/>
      <c r="BN2271" s="646"/>
      <c r="BO2271" s="646"/>
      <c r="BP2271" s="646"/>
      <c r="BQ2271" s="542"/>
      <c r="BR2271" s="649"/>
      <c r="BS2271" s="783"/>
      <c r="BT2271" s="640"/>
      <c r="BU2271" s="651"/>
      <c r="BY2271" s="642"/>
    </row>
    <row r="2272" spans="1:77" s="652" customFormat="1" hidden="1">
      <c r="A2272" s="638"/>
      <c r="B2272" s="1652"/>
      <c r="C2272" s="1652"/>
      <c r="D2272" s="640"/>
      <c r="E2272" s="641"/>
      <c r="F2272" s="641"/>
      <c r="G2272" s="642"/>
      <c r="H2272" s="643"/>
      <c r="I2272" s="644"/>
      <c r="J2272" s="645"/>
      <c r="K2272" s="1"/>
      <c r="L2272" s="1"/>
      <c r="M2272" s="1"/>
      <c r="N2272" s="1"/>
      <c r="O2272" s="646"/>
      <c r="P2272" s="646"/>
      <c r="Q2272" s="647"/>
      <c r="R2272" s="646"/>
      <c r="S2272" s="646"/>
      <c r="T2272" s="648"/>
      <c r="U2272" s="646"/>
      <c r="V2272" s="646"/>
      <c r="W2272" s="647"/>
      <c r="X2272" s="646"/>
      <c r="Y2272" s="646"/>
      <c r="Z2272" s="646"/>
      <c r="AA2272" s="1"/>
      <c r="AB2272" s="646"/>
      <c r="AC2272" s="646"/>
      <c r="AD2272" s="647"/>
      <c r="AE2272" s="647"/>
      <c r="AF2272" s="646"/>
      <c r="AG2272" s="646"/>
      <c r="AH2272" s="646"/>
      <c r="AI2272" s="1"/>
      <c r="AJ2272" s="646"/>
      <c r="AK2272" s="646"/>
      <c r="AL2272" s="646"/>
      <c r="AM2272" s="647"/>
      <c r="AN2272" s="646"/>
      <c r="AO2272" s="646"/>
      <c r="AP2272" s="646"/>
      <c r="AQ2272" s="647"/>
      <c r="AR2272" s="646"/>
      <c r="AS2272" s="646"/>
      <c r="AT2272" s="646"/>
      <c r="AU2272" s="616"/>
      <c r="AV2272" s="646"/>
      <c r="AW2272" s="646"/>
      <c r="AX2272" s="646"/>
      <c r="AY2272" s="646"/>
      <c r="AZ2272" s="646"/>
      <c r="BA2272" s="646"/>
      <c r="BB2272" s="646"/>
      <c r="BC2272" s="647"/>
      <c r="BD2272" s="646"/>
      <c r="BE2272" s="646"/>
      <c r="BF2272" s="646"/>
      <c r="BG2272" s="646"/>
      <c r="BH2272" s="647"/>
      <c r="BI2272" s="646"/>
      <c r="BJ2272" s="646"/>
      <c r="BK2272" s="646"/>
      <c r="BL2272" s="647"/>
      <c r="BM2272" s="1"/>
      <c r="BN2272" s="646"/>
      <c r="BO2272" s="646"/>
      <c r="BP2272" s="646"/>
      <c r="BQ2272" s="542"/>
      <c r="BR2272" s="649"/>
      <c r="BS2272" s="783"/>
      <c r="BT2272" s="640"/>
      <c r="BU2272" s="651"/>
      <c r="BY2272" s="642"/>
    </row>
    <row r="2273" spans="1:77" s="652" customFormat="1" hidden="1">
      <c r="A2273" s="638"/>
      <c r="B2273" s="1652"/>
      <c r="C2273" s="1652"/>
      <c r="D2273" s="640"/>
      <c r="E2273" s="641"/>
      <c r="F2273" s="641"/>
      <c r="G2273" s="642"/>
      <c r="H2273" s="643"/>
      <c r="I2273" s="644"/>
      <c r="J2273" s="645"/>
      <c r="K2273" s="1"/>
      <c r="L2273" s="1"/>
      <c r="M2273" s="1"/>
      <c r="N2273" s="1"/>
      <c r="O2273" s="646"/>
      <c r="P2273" s="646"/>
      <c r="Q2273" s="647"/>
      <c r="R2273" s="646"/>
      <c r="S2273" s="646"/>
      <c r="T2273" s="648"/>
      <c r="U2273" s="646"/>
      <c r="V2273" s="646"/>
      <c r="W2273" s="647"/>
      <c r="X2273" s="646"/>
      <c r="Y2273" s="646"/>
      <c r="Z2273" s="646"/>
      <c r="AA2273" s="1"/>
      <c r="AB2273" s="646"/>
      <c r="AC2273" s="646"/>
      <c r="AD2273" s="647"/>
      <c r="AE2273" s="647"/>
      <c r="AF2273" s="646"/>
      <c r="AG2273" s="646"/>
      <c r="AH2273" s="646"/>
      <c r="AI2273" s="1"/>
      <c r="AJ2273" s="646"/>
      <c r="AK2273" s="646"/>
      <c r="AL2273" s="646"/>
      <c r="AM2273" s="647"/>
      <c r="AN2273" s="646"/>
      <c r="AO2273" s="646"/>
      <c r="AP2273" s="646"/>
      <c r="AQ2273" s="647"/>
      <c r="AR2273" s="646"/>
      <c r="AS2273" s="646"/>
      <c r="AT2273" s="646"/>
      <c r="AU2273" s="616"/>
      <c r="AV2273" s="646"/>
      <c r="AW2273" s="646"/>
      <c r="AX2273" s="646"/>
      <c r="AY2273" s="646"/>
      <c r="AZ2273" s="646"/>
      <c r="BA2273" s="646"/>
      <c r="BB2273" s="646"/>
      <c r="BC2273" s="647"/>
      <c r="BD2273" s="646"/>
      <c r="BE2273" s="646"/>
      <c r="BF2273" s="646"/>
      <c r="BG2273" s="646"/>
      <c r="BH2273" s="647"/>
      <c r="BI2273" s="646"/>
      <c r="BJ2273" s="646"/>
      <c r="BK2273" s="646"/>
      <c r="BL2273" s="647"/>
      <c r="BM2273" s="1"/>
      <c r="BN2273" s="646"/>
      <c r="BO2273" s="646"/>
      <c r="BP2273" s="646"/>
      <c r="BQ2273" s="542"/>
      <c r="BR2273" s="649"/>
      <c r="BS2273" s="783"/>
      <c r="BT2273" s="640"/>
      <c r="BU2273" s="651"/>
      <c r="BY2273" s="642"/>
    </row>
    <row r="2274" spans="1:77" s="652" customFormat="1" hidden="1">
      <c r="A2274" s="638"/>
      <c r="B2274" s="1652"/>
      <c r="C2274" s="1652"/>
      <c r="D2274" s="640"/>
      <c r="E2274" s="641"/>
      <c r="F2274" s="641"/>
      <c r="G2274" s="642"/>
      <c r="H2274" s="643"/>
      <c r="I2274" s="644"/>
      <c r="J2274" s="645"/>
      <c r="K2274" s="1"/>
      <c r="L2274" s="1"/>
      <c r="M2274" s="1"/>
      <c r="N2274" s="1"/>
      <c r="O2274" s="646"/>
      <c r="P2274" s="646"/>
      <c r="Q2274" s="647"/>
      <c r="R2274" s="646"/>
      <c r="S2274" s="646"/>
      <c r="T2274" s="648"/>
      <c r="U2274" s="646"/>
      <c r="V2274" s="646"/>
      <c r="W2274" s="647"/>
      <c r="X2274" s="646"/>
      <c r="Y2274" s="646"/>
      <c r="Z2274" s="646"/>
      <c r="AA2274" s="1"/>
      <c r="AB2274" s="646"/>
      <c r="AC2274" s="646"/>
      <c r="AD2274" s="647"/>
      <c r="AE2274" s="647"/>
      <c r="AF2274" s="646"/>
      <c r="AG2274" s="646"/>
      <c r="AH2274" s="646"/>
      <c r="AI2274" s="1"/>
      <c r="AJ2274" s="646"/>
      <c r="AK2274" s="646"/>
      <c r="AL2274" s="646"/>
      <c r="AM2274" s="647"/>
      <c r="AN2274" s="646"/>
      <c r="AO2274" s="646"/>
      <c r="AP2274" s="646"/>
      <c r="AQ2274" s="647"/>
      <c r="AR2274" s="646"/>
      <c r="AS2274" s="646"/>
      <c r="AT2274" s="646"/>
      <c r="AU2274" s="616"/>
      <c r="AV2274" s="646"/>
      <c r="AW2274" s="646"/>
      <c r="AX2274" s="646"/>
      <c r="AY2274" s="646"/>
      <c r="AZ2274" s="646"/>
      <c r="BA2274" s="646"/>
      <c r="BB2274" s="646"/>
      <c r="BC2274" s="647"/>
      <c r="BD2274" s="646"/>
      <c r="BE2274" s="646"/>
      <c r="BF2274" s="646"/>
      <c r="BG2274" s="646"/>
      <c r="BH2274" s="647"/>
      <c r="BI2274" s="646"/>
      <c r="BJ2274" s="646"/>
      <c r="BK2274" s="646"/>
      <c r="BL2274" s="647"/>
      <c r="BM2274" s="1"/>
      <c r="BN2274" s="646"/>
      <c r="BO2274" s="646"/>
      <c r="BP2274" s="646"/>
      <c r="BQ2274" s="542"/>
      <c r="BR2274" s="649"/>
      <c r="BS2274" s="783"/>
      <c r="BT2274" s="640"/>
      <c r="BU2274" s="651"/>
      <c r="BY2274" s="642"/>
    </row>
    <row r="2275" spans="1:77" s="652" customFormat="1" hidden="1">
      <c r="A2275" s="638"/>
      <c r="B2275" s="1652"/>
      <c r="C2275" s="1652"/>
      <c r="D2275" s="640"/>
      <c r="E2275" s="641"/>
      <c r="F2275" s="641"/>
      <c r="G2275" s="642"/>
      <c r="H2275" s="643"/>
      <c r="I2275" s="644"/>
      <c r="J2275" s="645"/>
      <c r="K2275" s="1"/>
      <c r="L2275" s="1"/>
      <c r="M2275" s="1"/>
      <c r="N2275" s="1"/>
      <c r="O2275" s="646"/>
      <c r="P2275" s="646"/>
      <c r="Q2275" s="647"/>
      <c r="R2275" s="646"/>
      <c r="S2275" s="646"/>
      <c r="T2275" s="648"/>
      <c r="U2275" s="646"/>
      <c r="V2275" s="646"/>
      <c r="W2275" s="647"/>
      <c r="X2275" s="646"/>
      <c r="Y2275" s="646"/>
      <c r="Z2275" s="646"/>
      <c r="AA2275" s="1"/>
      <c r="AB2275" s="646"/>
      <c r="AC2275" s="646"/>
      <c r="AD2275" s="647"/>
      <c r="AE2275" s="647"/>
      <c r="AF2275" s="646"/>
      <c r="AG2275" s="646"/>
      <c r="AH2275" s="646"/>
      <c r="AI2275" s="1"/>
      <c r="AJ2275" s="646"/>
      <c r="AK2275" s="646"/>
      <c r="AL2275" s="646"/>
      <c r="AM2275" s="647"/>
      <c r="AN2275" s="646"/>
      <c r="AO2275" s="646"/>
      <c r="AP2275" s="646"/>
      <c r="AQ2275" s="647"/>
      <c r="AR2275" s="646"/>
      <c r="AS2275" s="646"/>
      <c r="AT2275" s="646"/>
      <c r="AU2275" s="616"/>
      <c r="AV2275" s="646"/>
      <c r="AW2275" s="646"/>
      <c r="AX2275" s="646"/>
      <c r="AY2275" s="646"/>
      <c r="AZ2275" s="646"/>
      <c r="BA2275" s="646"/>
      <c r="BB2275" s="646"/>
      <c r="BC2275" s="647"/>
      <c r="BD2275" s="646"/>
      <c r="BE2275" s="646"/>
      <c r="BF2275" s="646"/>
      <c r="BG2275" s="646"/>
      <c r="BH2275" s="647"/>
      <c r="BI2275" s="646"/>
      <c r="BJ2275" s="646"/>
      <c r="BK2275" s="646"/>
      <c r="BL2275" s="647"/>
      <c r="BM2275" s="1"/>
      <c r="BN2275" s="646"/>
      <c r="BO2275" s="646"/>
      <c r="BP2275" s="646"/>
      <c r="BQ2275" s="542"/>
      <c r="BR2275" s="649"/>
      <c r="BS2275" s="783"/>
      <c r="BT2275" s="640"/>
      <c r="BU2275" s="651"/>
      <c r="BY2275" s="642"/>
    </row>
    <row r="2276" spans="1:77" s="705" customFormat="1" hidden="1">
      <c r="A2276" s="1002"/>
      <c r="B2276" s="1652"/>
      <c r="C2276" s="1652"/>
      <c r="D2276" s="640"/>
      <c r="E2276" s="641"/>
      <c r="F2276" s="641"/>
      <c r="G2276" s="701"/>
      <c r="H2276" s="702"/>
      <c r="I2276" s="703"/>
      <c r="J2276" s="645"/>
      <c r="K2276" s="1"/>
      <c r="L2276" s="1"/>
      <c r="M2276" s="1"/>
      <c r="N2276" s="1"/>
      <c r="O2276" s="646"/>
      <c r="P2276" s="646"/>
      <c r="Q2276" s="647"/>
      <c r="R2276" s="646"/>
      <c r="S2276" s="646"/>
      <c r="T2276" s="648"/>
      <c r="U2276" s="646"/>
      <c r="V2276" s="646"/>
      <c r="W2276" s="647"/>
      <c r="X2276" s="646"/>
      <c r="Y2276" s="646"/>
      <c r="Z2276" s="646"/>
      <c r="AA2276" s="1"/>
      <c r="AB2276" s="646"/>
      <c r="AC2276" s="646"/>
      <c r="AD2276" s="647"/>
      <c r="AE2276" s="647"/>
      <c r="AF2276" s="646"/>
      <c r="AG2276" s="646"/>
      <c r="AH2276" s="646"/>
      <c r="AI2276" s="1"/>
      <c r="AJ2276" s="646"/>
      <c r="AK2276" s="646"/>
      <c r="AL2276" s="646"/>
      <c r="AM2276" s="647"/>
      <c r="AN2276" s="646"/>
      <c r="AO2276" s="646"/>
      <c r="AP2276" s="646"/>
      <c r="AQ2276" s="647"/>
      <c r="AR2276" s="646"/>
      <c r="AS2276" s="646"/>
      <c r="AT2276" s="646"/>
      <c r="AU2276" s="616"/>
      <c r="AV2276" s="646"/>
      <c r="AW2276" s="646"/>
      <c r="AX2276" s="646"/>
      <c r="AY2276" s="646"/>
      <c r="AZ2276" s="646"/>
      <c r="BA2276" s="646"/>
      <c r="BB2276" s="646"/>
      <c r="BC2276" s="647"/>
      <c r="BD2276" s="646"/>
      <c r="BE2276" s="646"/>
      <c r="BF2276" s="646"/>
      <c r="BG2276" s="646"/>
      <c r="BH2276" s="647"/>
      <c r="BI2276" s="646"/>
      <c r="BJ2276" s="646"/>
      <c r="BK2276" s="646"/>
      <c r="BL2276" s="647"/>
      <c r="BM2276" s="1"/>
      <c r="BN2276" s="646"/>
      <c r="BO2276" s="646"/>
      <c r="BP2276" s="646"/>
      <c r="BQ2276" s="542"/>
      <c r="BR2276" s="649"/>
      <c r="BS2276" s="719"/>
      <c r="BT2276" s="640"/>
      <c r="BU2276" s="651"/>
      <c r="BY2276" s="651"/>
    </row>
    <row r="2277" spans="1:77" s="705" customFormat="1" hidden="1">
      <c r="A2277" s="1002"/>
      <c r="B2277" s="1652"/>
      <c r="C2277" s="1652"/>
      <c r="D2277" s="640"/>
      <c r="E2277" s="641"/>
      <c r="F2277" s="641"/>
      <c r="G2277" s="701"/>
      <c r="H2277" s="702"/>
      <c r="I2277" s="703"/>
      <c r="J2277" s="645"/>
      <c r="K2277" s="1"/>
      <c r="L2277" s="1"/>
      <c r="M2277" s="1"/>
      <c r="N2277" s="1"/>
      <c r="O2277" s="646"/>
      <c r="P2277" s="646"/>
      <c r="Q2277" s="647"/>
      <c r="R2277" s="646"/>
      <c r="S2277" s="646"/>
      <c r="T2277" s="648"/>
      <c r="U2277" s="646"/>
      <c r="V2277" s="646"/>
      <c r="W2277" s="647"/>
      <c r="X2277" s="646"/>
      <c r="Y2277" s="646"/>
      <c r="Z2277" s="646"/>
      <c r="AA2277" s="1"/>
      <c r="AB2277" s="646"/>
      <c r="AC2277" s="646"/>
      <c r="AD2277" s="647"/>
      <c r="AE2277" s="647"/>
      <c r="AF2277" s="646"/>
      <c r="AG2277" s="646"/>
      <c r="AH2277" s="646"/>
      <c r="AI2277" s="1"/>
      <c r="AJ2277" s="646"/>
      <c r="AK2277" s="646"/>
      <c r="AL2277" s="646"/>
      <c r="AM2277" s="647"/>
      <c r="AN2277" s="646"/>
      <c r="AO2277" s="646"/>
      <c r="AP2277" s="646"/>
      <c r="AQ2277" s="647"/>
      <c r="AR2277" s="646"/>
      <c r="AS2277" s="646"/>
      <c r="AT2277" s="646"/>
      <c r="AU2277" s="616"/>
      <c r="AV2277" s="646"/>
      <c r="AW2277" s="646"/>
      <c r="AX2277" s="646"/>
      <c r="AY2277" s="646"/>
      <c r="AZ2277" s="646"/>
      <c r="BA2277" s="646"/>
      <c r="BB2277" s="646"/>
      <c r="BC2277" s="647"/>
      <c r="BD2277" s="646"/>
      <c r="BE2277" s="646"/>
      <c r="BF2277" s="646"/>
      <c r="BG2277" s="646"/>
      <c r="BH2277" s="647"/>
      <c r="BI2277" s="646"/>
      <c r="BJ2277" s="646"/>
      <c r="BK2277" s="646"/>
      <c r="BL2277" s="647"/>
      <c r="BM2277" s="1"/>
      <c r="BN2277" s="646"/>
      <c r="BO2277" s="646"/>
      <c r="BP2277" s="646"/>
      <c r="BQ2277" s="542"/>
      <c r="BR2277" s="649"/>
      <c r="BS2277" s="719"/>
      <c r="BT2277" s="640"/>
      <c r="BU2277" s="651"/>
      <c r="BY2277" s="651"/>
    </row>
    <row r="2278" spans="1:77" s="705" customFormat="1" hidden="1">
      <c r="A2278" s="1002"/>
      <c r="B2278" s="1652"/>
      <c r="C2278" s="1652"/>
      <c r="D2278" s="640"/>
      <c r="E2278" s="641"/>
      <c r="F2278" s="641"/>
      <c r="G2278" s="701"/>
      <c r="H2278" s="702"/>
      <c r="I2278" s="703"/>
      <c r="J2278" s="645"/>
      <c r="K2278" s="1"/>
      <c r="L2278" s="1"/>
      <c r="M2278" s="1"/>
      <c r="N2278" s="1"/>
      <c r="O2278" s="646"/>
      <c r="P2278" s="646"/>
      <c r="Q2278" s="647"/>
      <c r="R2278" s="646"/>
      <c r="S2278" s="646"/>
      <c r="T2278" s="648"/>
      <c r="U2278" s="646"/>
      <c r="V2278" s="646"/>
      <c r="W2278" s="647"/>
      <c r="X2278" s="646"/>
      <c r="Y2278" s="646"/>
      <c r="Z2278" s="646"/>
      <c r="AA2278" s="1"/>
      <c r="AB2278" s="646"/>
      <c r="AC2278" s="646"/>
      <c r="AD2278" s="647"/>
      <c r="AE2278" s="647"/>
      <c r="AF2278" s="646"/>
      <c r="AG2278" s="646"/>
      <c r="AH2278" s="646"/>
      <c r="AI2278" s="1"/>
      <c r="AJ2278" s="646"/>
      <c r="AK2278" s="646"/>
      <c r="AL2278" s="646"/>
      <c r="AM2278" s="647"/>
      <c r="AN2278" s="646"/>
      <c r="AO2278" s="646"/>
      <c r="AP2278" s="646"/>
      <c r="AQ2278" s="647"/>
      <c r="AR2278" s="646"/>
      <c r="AS2278" s="646"/>
      <c r="AT2278" s="646"/>
      <c r="AU2278" s="616"/>
      <c r="AV2278" s="646"/>
      <c r="AW2278" s="646"/>
      <c r="AX2278" s="646"/>
      <c r="AY2278" s="646"/>
      <c r="AZ2278" s="646"/>
      <c r="BA2278" s="646"/>
      <c r="BB2278" s="646"/>
      <c r="BC2278" s="647"/>
      <c r="BD2278" s="646"/>
      <c r="BE2278" s="646"/>
      <c r="BF2278" s="646"/>
      <c r="BG2278" s="646"/>
      <c r="BH2278" s="647"/>
      <c r="BI2278" s="646"/>
      <c r="BJ2278" s="646"/>
      <c r="BK2278" s="646"/>
      <c r="BL2278" s="647"/>
      <c r="BM2278" s="1"/>
      <c r="BN2278" s="646"/>
      <c r="BO2278" s="646"/>
      <c r="BP2278" s="646"/>
      <c r="BQ2278" s="542"/>
      <c r="BR2278" s="649"/>
      <c r="BS2278" s="719"/>
      <c r="BT2278" s="640"/>
      <c r="BU2278" s="651"/>
      <c r="BY2278" s="651"/>
    </row>
    <row r="2279" spans="1:77" s="705" customFormat="1" hidden="1">
      <c r="A2279" s="1129"/>
      <c r="B2279" s="1652"/>
      <c r="C2279" s="1652"/>
      <c r="D2279" s="640"/>
      <c r="E2279" s="641"/>
      <c r="F2279" s="641"/>
      <c r="G2279" s="701"/>
      <c r="H2279" s="702"/>
      <c r="I2279" s="703"/>
      <c r="J2279" s="645"/>
      <c r="K2279" s="1"/>
      <c r="L2279" s="1"/>
      <c r="M2279" s="1"/>
      <c r="N2279" s="1"/>
      <c r="O2279" s="646"/>
      <c r="P2279" s="646"/>
      <c r="Q2279" s="647"/>
      <c r="R2279" s="646"/>
      <c r="S2279" s="646"/>
      <c r="T2279" s="648"/>
      <c r="U2279" s="646"/>
      <c r="V2279" s="646"/>
      <c r="W2279" s="647"/>
      <c r="X2279" s="646"/>
      <c r="Y2279" s="646"/>
      <c r="Z2279" s="646"/>
      <c r="AA2279" s="1"/>
      <c r="AB2279" s="646"/>
      <c r="AC2279" s="646"/>
      <c r="AD2279" s="647"/>
      <c r="AE2279" s="647"/>
      <c r="AF2279" s="646"/>
      <c r="AG2279" s="646"/>
      <c r="AH2279" s="646"/>
      <c r="AI2279" s="1"/>
      <c r="AJ2279" s="646"/>
      <c r="AK2279" s="646"/>
      <c r="AL2279" s="646"/>
      <c r="AM2279" s="647"/>
      <c r="AN2279" s="646"/>
      <c r="AO2279" s="646"/>
      <c r="AP2279" s="646"/>
      <c r="AQ2279" s="647"/>
      <c r="AR2279" s="646"/>
      <c r="AS2279" s="646"/>
      <c r="AT2279" s="646"/>
      <c r="AU2279" s="616"/>
      <c r="AV2279" s="646"/>
      <c r="AW2279" s="646"/>
      <c r="AX2279" s="646"/>
      <c r="AY2279" s="646"/>
      <c r="AZ2279" s="646"/>
      <c r="BA2279" s="646"/>
      <c r="BB2279" s="646"/>
      <c r="BC2279" s="647"/>
      <c r="BD2279" s="646"/>
      <c r="BE2279" s="646"/>
      <c r="BF2279" s="646"/>
      <c r="BG2279" s="646"/>
      <c r="BH2279" s="647"/>
      <c r="BI2279" s="646"/>
      <c r="BJ2279" s="646"/>
      <c r="BK2279" s="646"/>
      <c r="BL2279" s="647"/>
      <c r="BM2279" s="1"/>
      <c r="BN2279" s="646"/>
      <c r="BO2279" s="646"/>
      <c r="BP2279" s="646"/>
      <c r="BQ2279" s="542"/>
      <c r="BR2279" s="649"/>
      <c r="BS2279" s="719"/>
      <c r="BT2279" s="640"/>
      <c r="BU2279" s="651"/>
      <c r="BY2279" s="651"/>
    </row>
    <row r="2280" spans="1:77" s="652" customFormat="1" hidden="1">
      <c r="A2280" s="1002"/>
      <c r="B2280" s="1652"/>
      <c r="C2280" s="1652"/>
      <c r="D2280" s="640"/>
      <c r="E2280" s="641"/>
      <c r="F2280" s="641"/>
      <c r="G2280" s="1528"/>
      <c r="H2280" s="702"/>
      <c r="I2280" s="703"/>
      <c r="J2280" s="645"/>
      <c r="K2280" s="1"/>
      <c r="L2280" s="1"/>
      <c r="M2280" s="1"/>
      <c r="N2280" s="1"/>
      <c r="O2280" s="646"/>
      <c r="P2280" s="646"/>
      <c r="Q2280" s="647"/>
      <c r="R2280" s="646"/>
      <c r="S2280" s="646"/>
      <c r="T2280" s="648"/>
      <c r="U2280" s="646"/>
      <c r="V2280" s="646"/>
      <c r="W2280" s="647"/>
      <c r="X2280" s="646"/>
      <c r="Y2280" s="646"/>
      <c r="Z2280" s="646"/>
      <c r="AA2280" s="1"/>
      <c r="AB2280" s="646"/>
      <c r="AC2280" s="646"/>
      <c r="AD2280" s="647"/>
      <c r="AE2280" s="647"/>
      <c r="AF2280" s="646"/>
      <c r="AG2280" s="646"/>
      <c r="AH2280" s="646"/>
      <c r="AI2280" s="1"/>
      <c r="AJ2280" s="646"/>
      <c r="AK2280" s="646"/>
      <c r="AL2280" s="646"/>
      <c r="AM2280" s="647"/>
      <c r="AN2280" s="646"/>
      <c r="AO2280" s="646"/>
      <c r="AP2280" s="646"/>
      <c r="AQ2280" s="647"/>
      <c r="AR2280" s="646"/>
      <c r="AS2280" s="646"/>
      <c r="AT2280" s="646"/>
      <c r="AU2280" s="616"/>
      <c r="AV2280" s="646"/>
      <c r="AW2280" s="646"/>
      <c r="AX2280" s="646"/>
      <c r="AY2280" s="646"/>
      <c r="AZ2280" s="646"/>
      <c r="BA2280" s="646"/>
      <c r="BB2280" s="646"/>
      <c r="BC2280" s="647"/>
      <c r="BD2280" s="646"/>
      <c r="BE2280" s="646"/>
      <c r="BF2280" s="646"/>
      <c r="BG2280" s="646"/>
      <c r="BH2280" s="647"/>
      <c r="BI2280" s="646"/>
      <c r="BJ2280" s="646"/>
      <c r="BK2280" s="646"/>
      <c r="BL2280" s="647"/>
      <c r="BM2280" s="1"/>
      <c r="BN2280" s="646"/>
      <c r="BO2280" s="646"/>
      <c r="BP2280" s="646"/>
      <c r="BQ2280" s="542"/>
      <c r="BR2280" s="649"/>
      <c r="BS2280" s="783"/>
      <c r="BT2280" s="640"/>
      <c r="BU2280" s="651"/>
      <c r="BY2280" s="642"/>
    </row>
    <row r="2281" spans="1:77" s="652" customFormat="1" hidden="1">
      <c r="A2281" s="638"/>
      <c r="B2281" s="1652"/>
      <c r="C2281" s="1652"/>
      <c r="D2281" s="640"/>
      <c r="E2281" s="641"/>
      <c r="F2281" s="641"/>
      <c r="G2281" s="642"/>
      <c r="H2281" s="643"/>
      <c r="I2281" s="644"/>
      <c r="J2281" s="645"/>
      <c r="K2281" s="1"/>
      <c r="L2281" s="1"/>
      <c r="M2281" s="1"/>
      <c r="N2281" s="1"/>
      <c r="O2281" s="646"/>
      <c r="P2281" s="646"/>
      <c r="Q2281" s="647"/>
      <c r="R2281" s="646"/>
      <c r="S2281" s="646"/>
      <c r="T2281" s="648"/>
      <c r="U2281" s="646"/>
      <c r="V2281" s="646"/>
      <c r="W2281" s="647"/>
      <c r="X2281" s="646"/>
      <c r="Y2281" s="646"/>
      <c r="Z2281" s="646"/>
      <c r="AA2281" s="1"/>
      <c r="AB2281" s="646"/>
      <c r="AC2281" s="646"/>
      <c r="AD2281" s="647"/>
      <c r="AE2281" s="647"/>
      <c r="AF2281" s="646"/>
      <c r="AG2281" s="646"/>
      <c r="AH2281" s="646"/>
      <c r="AI2281" s="1"/>
      <c r="AJ2281" s="646"/>
      <c r="AK2281" s="646"/>
      <c r="AL2281" s="646"/>
      <c r="AM2281" s="647"/>
      <c r="AN2281" s="646"/>
      <c r="AO2281" s="646"/>
      <c r="AP2281" s="646"/>
      <c r="AQ2281" s="647"/>
      <c r="AR2281" s="646"/>
      <c r="AS2281" s="646"/>
      <c r="AT2281" s="646"/>
      <c r="AU2281" s="616"/>
      <c r="AV2281" s="646"/>
      <c r="AW2281" s="646"/>
      <c r="AX2281" s="646"/>
      <c r="AY2281" s="646"/>
      <c r="AZ2281" s="646"/>
      <c r="BA2281" s="646"/>
      <c r="BB2281" s="646"/>
      <c r="BC2281" s="647"/>
      <c r="BD2281" s="646"/>
      <c r="BE2281" s="646"/>
      <c r="BF2281" s="646"/>
      <c r="BG2281" s="646"/>
      <c r="BH2281" s="647"/>
      <c r="BI2281" s="646"/>
      <c r="BJ2281" s="646"/>
      <c r="BK2281" s="646"/>
      <c r="BL2281" s="647"/>
      <c r="BM2281" s="1"/>
      <c r="BN2281" s="646"/>
      <c r="BO2281" s="646"/>
      <c r="BP2281" s="646"/>
      <c r="BQ2281" s="542"/>
      <c r="BR2281" s="649"/>
      <c r="BS2281" s="783"/>
      <c r="BT2281" s="640"/>
      <c r="BU2281" s="651"/>
      <c r="BY2281" s="642"/>
    </row>
    <row r="2282" spans="1:77" s="652" customFormat="1" hidden="1">
      <c r="A2282" s="638"/>
      <c r="B2282" s="1652"/>
      <c r="C2282" s="1652"/>
      <c r="D2282" s="640"/>
      <c r="E2282" s="641"/>
      <c r="F2282" s="641"/>
      <c r="G2282" s="642"/>
      <c r="H2282" s="643"/>
      <c r="I2282" s="644"/>
      <c r="J2282" s="645"/>
      <c r="K2282" s="1"/>
      <c r="L2282" s="1"/>
      <c r="M2282" s="1"/>
      <c r="N2282" s="1"/>
      <c r="O2282" s="646"/>
      <c r="P2282" s="646"/>
      <c r="Q2282" s="647"/>
      <c r="R2282" s="646"/>
      <c r="S2282" s="646"/>
      <c r="T2282" s="648"/>
      <c r="U2282" s="646"/>
      <c r="V2282" s="646"/>
      <c r="W2282" s="647"/>
      <c r="X2282" s="646"/>
      <c r="Y2282" s="646"/>
      <c r="Z2282" s="646"/>
      <c r="AA2282" s="1"/>
      <c r="AB2282" s="646"/>
      <c r="AC2282" s="646"/>
      <c r="AD2282" s="647"/>
      <c r="AE2282" s="647"/>
      <c r="AF2282" s="646"/>
      <c r="AG2282" s="646"/>
      <c r="AH2282" s="646"/>
      <c r="AI2282" s="1"/>
      <c r="AJ2282" s="646"/>
      <c r="AK2282" s="646"/>
      <c r="AL2282" s="646"/>
      <c r="AM2282" s="647"/>
      <c r="AN2282" s="646"/>
      <c r="AO2282" s="646"/>
      <c r="AP2282" s="646"/>
      <c r="AQ2282" s="647"/>
      <c r="AR2282" s="646"/>
      <c r="AS2282" s="646"/>
      <c r="AT2282" s="646"/>
      <c r="AU2282" s="616"/>
      <c r="AV2282" s="646"/>
      <c r="AW2282" s="646"/>
      <c r="AX2282" s="646"/>
      <c r="AY2282" s="646"/>
      <c r="AZ2282" s="646"/>
      <c r="BA2282" s="646"/>
      <c r="BB2282" s="646"/>
      <c r="BC2282" s="647"/>
      <c r="BD2282" s="646"/>
      <c r="BE2282" s="646"/>
      <c r="BF2282" s="646"/>
      <c r="BG2282" s="646"/>
      <c r="BH2282" s="647"/>
      <c r="BI2282" s="646"/>
      <c r="BJ2282" s="646"/>
      <c r="BK2282" s="646"/>
      <c r="BL2282" s="647"/>
      <c r="BM2282" s="1"/>
      <c r="BN2282" s="646"/>
      <c r="BO2282" s="646"/>
      <c r="BP2282" s="646"/>
      <c r="BQ2282" s="542"/>
      <c r="BR2282" s="649"/>
      <c r="BS2282" s="783"/>
      <c r="BT2282" s="640"/>
      <c r="BU2282" s="651"/>
      <c r="BY2282" s="642"/>
    </row>
    <row r="2283" spans="1:77" s="652" customFormat="1" hidden="1">
      <c r="A2283" s="638"/>
      <c r="B2283" s="1652"/>
      <c r="C2283" s="1652"/>
      <c r="D2283" s="640"/>
      <c r="E2283" s="641"/>
      <c r="F2283" s="641"/>
      <c r="G2283" s="642"/>
      <c r="H2283" s="643"/>
      <c r="I2283" s="644"/>
      <c r="J2283" s="645"/>
      <c r="K2283" s="1"/>
      <c r="L2283" s="1"/>
      <c r="M2283" s="1"/>
      <c r="N2283" s="1"/>
      <c r="O2283" s="646"/>
      <c r="P2283" s="646"/>
      <c r="Q2283" s="647"/>
      <c r="R2283" s="646"/>
      <c r="S2283" s="646"/>
      <c r="T2283" s="648"/>
      <c r="U2283" s="646"/>
      <c r="V2283" s="646"/>
      <c r="W2283" s="647"/>
      <c r="X2283" s="646"/>
      <c r="Y2283" s="646"/>
      <c r="Z2283" s="646"/>
      <c r="AA2283" s="1"/>
      <c r="AB2283" s="646"/>
      <c r="AC2283" s="646"/>
      <c r="AD2283" s="647"/>
      <c r="AE2283" s="647"/>
      <c r="AF2283" s="646"/>
      <c r="AG2283" s="646"/>
      <c r="AH2283" s="646"/>
      <c r="AI2283" s="1"/>
      <c r="AJ2283" s="646"/>
      <c r="AK2283" s="646"/>
      <c r="AL2283" s="646"/>
      <c r="AM2283" s="647"/>
      <c r="AN2283" s="646"/>
      <c r="AO2283" s="646"/>
      <c r="AP2283" s="646"/>
      <c r="AQ2283" s="647"/>
      <c r="AR2283" s="646"/>
      <c r="AS2283" s="646"/>
      <c r="AT2283" s="646"/>
      <c r="AU2283" s="616"/>
      <c r="AV2283" s="646"/>
      <c r="AW2283" s="646"/>
      <c r="AX2283" s="646"/>
      <c r="AY2283" s="646"/>
      <c r="AZ2283" s="646"/>
      <c r="BA2283" s="646"/>
      <c r="BB2283" s="646"/>
      <c r="BC2283" s="647"/>
      <c r="BD2283" s="646"/>
      <c r="BE2283" s="646"/>
      <c r="BF2283" s="646"/>
      <c r="BG2283" s="646"/>
      <c r="BH2283" s="647"/>
      <c r="BI2283" s="646"/>
      <c r="BJ2283" s="646"/>
      <c r="BK2283" s="646"/>
      <c r="BL2283" s="647"/>
      <c r="BM2283" s="1"/>
      <c r="BN2283" s="646"/>
      <c r="BO2283" s="646"/>
      <c r="BP2283" s="646"/>
      <c r="BQ2283" s="542"/>
      <c r="BR2283" s="649"/>
      <c r="BS2283" s="783"/>
      <c r="BT2283" s="640"/>
      <c r="BU2283" s="651"/>
      <c r="BY2283" s="642"/>
    </row>
    <row r="2284" spans="1:77" s="652" customFormat="1" hidden="1">
      <c r="A2284" s="638"/>
      <c r="B2284" s="719"/>
      <c r="C2284" s="719"/>
      <c r="D2284" s="640"/>
      <c r="E2284" s="641"/>
      <c r="F2284" s="640"/>
      <c r="G2284" s="642"/>
      <c r="H2284" s="643"/>
      <c r="I2284" s="644"/>
      <c r="J2284" s="645"/>
      <c r="K2284" s="1"/>
      <c r="L2284" s="1"/>
      <c r="M2284" s="1"/>
      <c r="N2284" s="1"/>
      <c r="O2284" s="646"/>
      <c r="P2284" s="646"/>
      <c r="Q2284" s="647"/>
      <c r="R2284" s="646"/>
      <c r="S2284" s="646"/>
      <c r="T2284" s="648"/>
      <c r="U2284" s="646"/>
      <c r="V2284" s="646"/>
      <c r="W2284" s="647"/>
      <c r="X2284" s="646"/>
      <c r="Y2284" s="646"/>
      <c r="Z2284" s="646"/>
      <c r="AA2284" s="1"/>
      <c r="AB2284" s="646"/>
      <c r="AC2284" s="646"/>
      <c r="AD2284" s="647"/>
      <c r="AE2284" s="647"/>
      <c r="AF2284" s="646"/>
      <c r="AG2284" s="646"/>
      <c r="AH2284" s="646"/>
      <c r="AI2284" s="1"/>
      <c r="AJ2284" s="646"/>
      <c r="AK2284" s="646"/>
      <c r="AL2284" s="646"/>
      <c r="AM2284" s="647"/>
      <c r="AN2284" s="646"/>
      <c r="AO2284" s="646"/>
      <c r="AP2284" s="646"/>
      <c r="AQ2284" s="647"/>
      <c r="AR2284" s="646"/>
      <c r="AS2284" s="646"/>
      <c r="AT2284" s="646"/>
      <c r="AU2284" s="616"/>
      <c r="AV2284" s="646"/>
      <c r="AW2284" s="646"/>
      <c r="AX2284" s="646"/>
      <c r="AY2284" s="646"/>
      <c r="AZ2284" s="646"/>
      <c r="BA2284" s="646"/>
      <c r="BB2284" s="646"/>
      <c r="BC2284" s="647"/>
      <c r="BD2284" s="646"/>
      <c r="BE2284" s="646"/>
      <c r="BF2284" s="646"/>
      <c r="BG2284" s="646"/>
      <c r="BH2284" s="647"/>
      <c r="BI2284" s="646"/>
      <c r="BJ2284" s="646"/>
      <c r="BK2284" s="646"/>
      <c r="BL2284" s="647"/>
      <c r="BM2284" s="1"/>
      <c r="BN2284" s="646"/>
      <c r="BO2284" s="646"/>
      <c r="BP2284" s="646"/>
      <c r="BQ2284" s="542"/>
      <c r="BR2284" s="640"/>
      <c r="BS2284" s="1322"/>
      <c r="BT2284" s="640"/>
      <c r="BU2284" s="651"/>
      <c r="BY2284" s="642"/>
    </row>
    <row r="2285" spans="1:77" s="593" customFormat="1" ht="14.25" hidden="1">
      <c r="B2285" s="594" t="s">
        <v>698</v>
      </c>
      <c r="C2285" s="1546" t="s">
        <v>699</v>
      </c>
      <c r="D2285" s="596"/>
      <c r="E2285" s="597"/>
      <c r="F2285" s="596"/>
      <c r="G2285" s="598"/>
      <c r="H2285" s="599">
        <f t="shared" ref="H2285:BP2285" si="1158">H2286+H2303</f>
        <v>0.19</v>
      </c>
      <c r="I2285" s="1019">
        <f t="shared" si="1158"/>
        <v>0</v>
      </c>
      <c r="J2285" s="599">
        <f t="shared" si="1158"/>
        <v>0.19</v>
      </c>
      <c r="K2285" s="599">
        <f t="shared" si="1158"/>
        <v>0.19</v>
      </c>
      <c r="L2285" s="599">
        <f t="shared" si="1158"/>
        <v>0.19</v>
      </c>
      <c r="M2285" s="599">
        <f t="shared" si="1158"/>
        <v>0.03</v>
      </c>
      <c r="N2285" s="599">
        <f t="shared" si="1158"/>
        <v>0</v>
      </c>
      <c r="O2285" s="599">
        <f t="shared" si="1158"/>
        <v>0</v>
      </c>
      <c r="P2285" s="599">
        <f t="shared" si="1158"/>
        <v>0</v>
      </c>
      <c r="Q2285" s="599">
        <f t="shared" si="1158"/>
        <v>0</v>
      </c>
      <c r="R2285" s="596">
        <f t="shared" si="1158"/>
        <v>0.03</v>
      </c>
      <c r="S2285" s="599">
        <f t="shared" si="1158"/>
        <v>0.16</v>
      </c>
      <c r="T2285" s="599">
        <f t="shared" si="1158"/>
        <v>0</v>
      </c>
      <c r="U2285" s="599">
        <f t="shared" si="1158"/>
        <v>0</v>
      </c>
      <c r="V2285" s="599">
        <f t="shared" si="1158"/>
        <v>0</v>
      </c>
      <c r="W2285" s="599">
        <f t="shared" si="1158"/>
        <v>0</v>
      </c>
      <c r="X2285" s="599">
        <f t="shared" si="1158"/>
        <v>0</v>
      </c>
      <c r="Y2285" s="599">
        <f t="shared" si="1158"/>
        <v>0</v>
      </c>
      <c r="Z2285" s="599">
        <f t="shared" si="1158"/>
        <v>0</v>
      </c>
      <c r="AA2285" s="599">
        <f t="shared" si="1158"/>
        <v>0</v>
      </c>
      <c r="AB2285" s="599">
        <f t="shared" si="1158"/>
        <v>0</v>
      </c>
      <c r="AC2285" s="599">
        <f t="shared" si="1158"/>
        <v>0</v>
      </c>
      <c r="AD2285" s="599">
        <f t="shared" si="1158"/>
        <v>0</v>
      </c>
      <c r="AE2285" s="599">
        <f t="shared" si="1158"/>
        <v>0</v>
      </c>
      <c r="AF2285" s="599">
        <f t="shared" si="1158"/>
        <v>0</v>
      </c>
      <c r="AG2285" s="599">
        <f t="shared" si="1158"/>
        <v>0</v>
      </c>
      <c r="AH2285" s="599">
        <f t="shared" si="1158"/>
        <v>0</v>
      </c>
      <c r="AI2285" s="599">
        <f t="shared" si="1158"/>
        <v>0</v>
      </c>
      <c r="AJ2285" s="599">
        <f t="shared" si="1158"/>
        <v>0</v>
      </c>
      <c r="AK2285" s="599">
        <f t="shared" si="1158"/>
        <v>0</v>
      </c>
      <c r="AL2285" s="599">
        <f t="shared" si="1158"/>
        <v>0</v>
      </c>
      <c r="AM2285" s="599">
        <f t="shared" si="1158"/>
        <v>0</v>
      </c>
      <c r="AN2285" s="599">
        <f t="shared" si="1158"/>
        <v>0</v>
      </c>
      <c r="AO2285" s="599">
        <f t="shared" si="1158"/>
        <v>0</v>
      </c>
      <c r="AP2285" s="599">
        <f t="shared" si="1158"/>
        <v>0</v>
      </c>
      <c r="AQ2285" s="599">
        <f t="shared" si="1158"/>
        <v>0</v>
      </c>
      <c r="AR2285" s="599">
        <f t="shared" si="1158"/>
        <v>0</v>
      </c>
      <c r="AS2285" s="599">
        <f t="shared" si="1158"/>
        <v>0</v>
      </c>
      <c r="AT2285" s="599">
        <f t="shared" si="1158"/>
        <v>0</v>
      </c>
      <c r="AU2285" s="599">
        <f t="shared" si="1158"/>
        <v>0</v>
      </c>
      <c r="AV2285" s="599">
        <f t="shared" si="1158"/>
        <v>0</v>
      </c>
      <c r="AW2285" s="599">
        <f t="shared" si="1158"/>
        <v>0</v>
      </c>
      <c r="AX2285" s="599">
        <f t="shared" si="1158"/>
        <v>0</v>
      </c>
      <c r="AY2285" s="599">
        <f t="shared" si="1158"/>
        <v>0</v>
      </c>
      <c r="AZ2285" s="599">
        <f t="shared" si="1158"/>
        <v>0</v>
      </c>
      <c r="BA2285" s="599">
        <f t="shared" si="1158"/>
        <v>0</v>
      </c>
      <c r="BB2285" s="599">
        <f t="shared" si="1158"/>
        <v>0</v>
      </c>
      <c r="BC2285" s="599">
        <f t="shared" si="1158"/>
        <v>0</v>
      </c>
      <c r="BD2285" s="599">
        <f t="shared" si="1158"/>
        <v>0</v>
      </c>
      <c r="BE2285" s="599">
        <f t="shared" si="1158"/>
        <v>0</v>
      </c>
      <c r="BF2285" s="599">
        <f t="shared" si="1158"/>
        <v>0</v>
      </c>
      <c r="BG2285" s="599">
        <f t="shared" si="1158"/>
        <v>0</v>
      </c>
      <c r="BH2285" s="599">
        <f t="shared" si="1158"/>
        <v>0</v>
      </c>
      <c r="BI2285" s="599">
        <f t="shared" si="1158"/>
        <v>0</v>
      </c>
      <c r="BJ2285" s="599">
        <f t="shared" si="1158"/>
        <v>0</v>
      </c>
      <c r="BK2285" s="599">
        <f t="shared" si="1158"/>
        <v>0</v>
      </c>
      <c r="BL2285" s="599">
        <f t="shared" si="1158"/>
        <v>0</v>
      </c>
      <c r="BM2285" s="599">
        <f t="shared" si="1158"/>
        <v>0</v>
      </c>
      <c r="BN2285" s="599">
        <f t="shared" si="1158"/>
        <v>0</v>
      </c>
      <c r="BO2285" s="599">
        <f t="shared" si="1158"/>
        <v>0</v>
      </c>
      <c r="BP2285" s="599">
        <f t="shared" si="1158"/>
        <v>0</v>
      </c>
      <c r="BQ2285" s="601">
        <v>1</v>
      </c>
      <c r="BR2285" s="596"/>
    </row>
    <row r="2286" spans="1:77" s="559" customFormat="1" hidden="1">
      <c r="B2286" s="560"/>
      <c r="C2286" s="561" t="s">
        <v>2709</v>
      </c>
      <c r="D2286" s="562"/>
      <c r="E2286" s="563"/>
      <c r="F2286" s="562"/>
      <c r="G2286" s="564"/>
      <c r="H2286" s="565">
        <f>SUM(H2287:H2302)</f>
        <v>0</v>
      </c>
      <c r="I2286" s="565">
        <f t="shared" ref="I2286:BP2286" si="1159">SUM(I2287:I2302)</f>
        <v>0</v>
      </c>
      <c r="J2286" s="565">
        <f t="shared" si="1159"/>
        <v>0</v>
      </c>
      <c r="K2286" s="565">
        <f t="shared" si="1159"/>
        <v>0</v>
      </c>
      <c r="L2286" s="565">
        <f t="shared" si="1159"/>
        <v>0</v>
      </c>
      <c r="M2286" s="565">
        <f t="shared" si="1159"/>
        <v>0</v>
      </c>
      <c r="N2286" s="565">
        <f t="shared" si="1159"/>
        <v>0</v>
      </c>
      <c r="O2286" s="565">
        <f t="shared" si="1159"/>
        <v>0</v>
      </c>
      <c r="P2286" s="565">
        <f t="shared" si="1159"/>
        <v>0</v>
      </c>
      <c r="Q2286" s="565">
        <f t="shared" si="1159"/>
        <v>0</v>
      </c>
      <c r="R2286" s="565">
        <f t="shared" si="1159"/>
        <v>0</v>
      </c>
      <c r="S2286" s="565">
        <f t="shared" si="1159"/>
        <v>0</v>
      </c>
      <c r="T2286" s="565">
        <f t="shared" si="1159"/>
        <v>0</v>
      </c>
      <c r="U2286" s="565">
        <f t="shared" si="1159"/>
        <v>0</v>
      </c>
      <c r="V2286" s="565">
        <f t="shared" si="1159"/>
        <v>0</v>
      </c>
      <c r="W2286" s="565">
        <f t="shared" si="1159"/>
        <v>0</v>
      </c>
      <c r="X2286" s="565">
        <f t="shared" si="1159"/>
        <v>0</v>
      </c>
      <c r="Y2286" s="565">
        <f t="shared" si="1159"/>
        <v>0</v>
      </c>
      <c r="Z2286" s="565">
        <f t="shared" si="1159"/>
        <v>0</v>
      </c>
      <c r="AA2286" s="565">
        <f t="shared" si="1159"/>
        <v>0</v>
      </c>
      <c r="AB2286" s="565">
        <f t="shared" si="1159"/>
        <v>0</v>
      </c>
      <c r="AC2286" s="565">
        <f t="shared" si="1159"/>
        <v>0</v>
      </c>
      <c r="AD2286" s="565">
        <f t="shared" si="1159"/>
        <v>0</v>
      </c>
      <c r="AE2286" s="565">
        <f t="shared" si="1159"/>
        <v>0</v>
      </c>
      <c r="AF2286" s="565">
        <f t="shared" si="1159"/>
        <v>0</v>
      </c>
      <c r="AG2286" s="565">
        <f t="shared" si="1159"/>
        <v>0</v>
      </c>
      <c r="AH2286" s="565">
        <f t="shared" si="1159"/>
        <v>0</v>
      </c>
      <c r="AI2286" s="565">
        <f t="shared" si="1159"/>
        <v>0</v>
      </c>
      <c r="AJ2286" s="565">
        <f t="shared" si="1159"/>
        <v>0</v>
      </c>
      <c r="AK2286" s="565">
        <f t="shared" si="1159"/>
        <v>0</v>
      </c>
      <c r="AL2286" s="565">
        <f t="shared" si="1159"/>
        <v>0</v>
      </c>
      <c r="AM2286" s="565">
        <f t="shared" si="1159"/>
        <v>0</v>
      </c>
      <c r="AN2286" s="565">
        <f t="shared" si="1159"/>
        <v>0</v>
      </c>
      <c r="AO2286" s="565">
        <f t="shared" si="1159"/>
        <v>0</v>
      </c>
      <c r="AP2286" s="565">
        <f t="shared" si="1159"/>
        <v>0</v>
      </c>
      <c r="AQ2286" s="565">
        <f t="shared" si="1159"/>
        <v>0</v>
      </c>
      <c r="AR2286" s="565">
        <f t="shared" si="1159"/>
        <v>0</v>
      </c>
      <c r="AS2286" s="565">
        <f t="shared" si="1159"/>
        <v>0</v>
      </c>
      <c r="AT2286" s="565">
        <f t="shared" si="1159"/>
        <v>0</v>
      </c>
      <c r="AU2286" s="565">
        <f t="shared" si="1159"/>
        <v>0</v>
      </c>
      <c r="AV2286" s="565">
        <f t="shared" si="1159"/>
        <v>0</v>
      </c>
      <c r="AW2286" s="565">
        <f t="shared" si="1159"/>
        <v>0</v>
      </c>
      <c r="AX2286" s="565">
        <f t="shared" si="1159"/>
        <v>0</v>
      </c>
      <c r="AY2286" s="565">
        <f t="shared" si="1159"/>
        <v>0</v>
      </c>
      <c r="AZ2286" s="565">
        <f t="shared" si="1159"/>
        <v>0</v>
      </c>
      <c r="BA2286" s="565">
        <f t="shared" si="1159"/>
        <v>0</v>
      </c>
      <c r="BB2286" s="565">
        <f t="shared" si="1159"/>
        <v>0</v>
      </c>
      <c r="BC2286" s="565">
        <f t="shared" si="1159"/>
        <v>0</v>
      </c>
      <c r="BD2286" s="565">
        <f t="shared" si="1159"/>
        <v>0</v>
      </c>
      <c r="BE2286" s="565">
        <f t="shared" si="1159"/>
        <v>0</v>
      </c>
      <c r="BF2286" s="565">
        <f t="shared" si="1159"/>
        <v>0</v>
      </c>
      <c r="BG2286" s="565">
        <f t="shared" si="1159"/>
        <v>0</v>
      </c>
      <c r="BH2286" s="565">
        <f t="shared" si="1159"/>
        <v>0</v>
      </c>
      <c r="BI2286" s="565">
        <f t="shared" si="1159"/>
        <v>0</v>
      </c>
      <c r="BJ2286" s="565">
        <f t="shared" si="1159"/>
        <v>0</v>
      </c>
      <c r="BK2286" s="565">
        <f t="shared" si="1159"/>
        <v>0</v>
      </c>
      <c r="BL2286" s="565">
        <f t="shared" si="1159"/>
        <v>0</v>
      </c>
      <c r="BM2286" s="565">
        <f t="shared" si="1159"/>
        <v>0</v>
      </c>
      <c r="BN2286" s="565">
        <f t="shared" si="1159"/>
        <v>0</v>
      </c>
      <c r="BO2286" s="565">
        <f t="shared" si="1159"/>
        <v>0</v>
      </c>
      <c r="BP2286" s="565">
        <f t="shared" si="1159"/>
        <v>0</v>
      </c>
      <c r="BQ2286" s="568">
        <v>1</v>
      </c>
      <c r="BR2286" s="562"/>
    </row>
    <row r="2287" spans="1:77" s="569" customFormat="1" hidden="1">
      <c r="B2287" s="541"/>
      <c r="C2287" s="570"/>
      <c r="D2287" s="571"/>
      <c r="E2287" s="572"/>
      <c r="F2287" s="571"/>
      <c r="G2287" s="573"/>
      <c r="H2287" s="574"/>
      <c r="I2287" s="546"/>
      <c r="J2287" s="573"/>
      <c r="K2287" s="571"/>
      <c r="L2287" s="571"/>
      <c r="M2287" s="571"/>
      <c r="N2287" s="571"/>
      <c r="O2287" s="571"/>
      <c r="P2287" s="571"/>
      <c r="Q2287" s="571"/>
      <c r="R2287" s="571"/>
      <c r="S2287" s="571"/>
      <c r="T2287" s="571"/>
      <c r="U2287" s="571"/>
      <c r="V2287" s="571"/>
      <c r="W2287" s="571"/>
      <c r="X2287" s="571"/>
      <c r="Y2287" s="571"/>
      <c r="Z2287" s="571"/>
      <c r="AA2287" s="571"/>
      <c r="AB2287" s="571"/>
      <c r="AC2287" s="571"/>
      <c r="AD2287" s="571"/>
      <c r="AE2287" s="571"/>
      <c r="AF2287" s="571"/>
      <c r="AG2287" s="571"/>
      <c r="AH2287" s="571"/>
      <c r="AI2287" s="571"/>
      <c r="AJ2287" s="571"/>
      <c r="AK2287" s="571"/>
      <c r="AL2287" s="571"/>
      <c r="AM2287" s="571"/>
      <c r="AN2287" s="571"/>
      <c r="AO2287" s="571"/>
      <c r="AP2287" s="571"/>
      <c r="AQ2287" s="571"/>
      <c r="AR2287" s="571"/>
      <c r="AS2287" s="571"/>
      <c r="AT2287" s="571"/>
      <c r="AU2287" s="567"/>
      <c r="AV2287" s="571"/>
      <c r="AW2287" s="571"/>
      <c r="AX2287" s="571"/>
      <c r="AY2287" s="571"/>
      <c r="AZ2287" s="571"/>
      <c r="BA2287" s="571"/>
      <c r="BB2287" s="571"/>
      <c r="BC2287" s="571"/>
      <c r="BD2287" s="571"/>
      <c r="BE2287" s="571"/>
      <c r="BF2287" s="571"/>
      <c r="BG2287" s="571"/>
      <c r="BH2287" s="571"/>
      <c r="BI2287" s="571"/>
      <c r="BJ2287" s="571"/>
      <c r="BK2287" s="571"/>
      <c r="BL2287" s="571"/>
      <c r="BM2287" s="571"/>
      <c r="BN2287" s="571"/>
      <c r="BO2287" s="571"/>
      <c r="BP2287" s="571"/>
      <c r="BQ2287" s="542"/>
      <c r="BR2287" s="571"/>
    </row>
    <row r="2288" spans="1:77" s="569" customFormat="1" hidden="1">
      <c r="B2288" s="541"/>
      <c r="C2288" s="570"/>
      <c r="D2288" s="571"/>
      <c r="E2288" s="572"/>
      <c r="F2288" s="571"/>
      <c r="G2288" s="573"/>
      <c r="H2288" s="574"/>
      <c r="I2288" s="546"/>
      <c r="J2288" s="573"/>
      <c r="K2288" s="571"/>
      <c r="L2288" s="571"/>
      <c r="M2288" s="571"/>
      <c r="N2288" s="571"/>
      <c r="O2288" s="571"/>
      <c r="P2288" s="571"/>
      <c r="Q2288" s="571"/>
      <c r="R2288" s="571"/>
      <c r="S2288" s="571"/>
      <c r="T2288" s="571"/>
      <c r="U2288" s="571"/>
      <c r="V2288" s="571"/>
      <c r="W2288" s="571"/>
      <c r="X2288" s="571"/>
      <c r="Y2288" s="571"/>
      <c r="Z2288" s="571"/>
      <c r="AA2288" s="571"/>
      <c r="AB2288" s="571"/>
      <c r="AC2288" s="571"/>
      <c r="AD2288" s="571"/>
      <c r="AE2288" s="571"/>
      <c r="AF2288" s="571"/>
      <c r="AG2288" s="571"/>
      <c r="AH2288" s="571"/>
      <c r="AI2288" s="571"/>
      <c r="AJ2288" s="571"/>
      <c r="AK2288" s="571"/>
      <c r="AL2288" s="571"/>
      <c r="AM2288" s="571"/>
      <c r="AN2288" s="571"/>
      <c r="AO2288" s="571"/>
      <c r="AP2288" s="571"/>
      <c r="AQ2288" s="571"/>
      <c r="AR2288" s="571"/>
      <c r="AS2288" s="571"/>
      <c r="AT2288" s="571"/>
      <c r="AU2288" s="567"/>
      <c r="AV2288" s="571"/>
      <c r="AW2288" s="571"/>
      <c r="AX2288" s="571"/>
      <c r="AY2288" s="571"/>
      <c r="AZ2288" s="571"/>
      <c r="BA2288" s="571"/>
      <c r="BB2288" s="571"/>
      <c r="BC2288" s="571"/>
      <c r="BD2288" s="571"/>
      <c r="BE2288" s="571"/>
      <c r="BF2288" s="571"/>
      <c r="BG2288" s="571"/>
      <c r="BH2288" s="571"/>
      <c r="BI2288" s="571"/>
      <c r="BJ2288" s="571"/>
      <c r="BK2288" s="571"/>
      <c r="BL2288" s="571"/>
      <c r="BM2288" s="571"/>
      <c r="BN2288" s="571"/>
      <c r="BO2288" s="571"/>
      <c r="BP2288" s="571"/>
      <c r="BQ2288" s="542"/>
      <c r="BR2288" s="571"/>
    </row>
    <row r="2289" spans="1:70" s="569" customFormat="1" hidden="1">
      <c r="B2289" s="541"/>
      <c r="C2289" s="570"/>
      <c r="D2289" s="571"/>
      <c r="E2289" s="572"/>
      <c r="F2289" s="571"/>
      <c r="G2289" s="573"/>
      <c r="H2289" s="574"/>
      <c r="I2289" s="546"/>
      <c r="J2289" s="573"/>
      <c r="K2289" s="571"/>
      <c r="L2289" s="571"/>
      <c r="M2289" s="571"/>
      <c r="N2289" s="571"/>
      <c r="O2289" s="571"/>
      <c r="P2289" s="571"/>
      <c r="Q2289" s="571"/>
      <c r="R2289" s="571"/>
      <c r="S2289" s="571"/>
      <c r="T2289" s="571"/>
      <c r="U2289" s="571"/>
      <c r="V2289" s="571"/>
      <c r="W2289" s="571"/>
      <c r="X2289" s="571"/>
      <c r="Y2289" s="571"/>
      <c r="Z2289" s="571"/>
      <c r="AA2289" s="571"/>
      <c r="AB2289" s="571"/>
      <c r="AC2289" s="571"/>
      <c r="AD2289" s="571"/>
      <c r="AE2289" s="571"/>
      <c r="AF2289" s="571"/>
      <c r="AG2289" s="571"/>
      <c r="AH2289" s="571"/>
      <c r="AI2289" s="571"/>
      <c r="AJ2289" s="571"/>
      <c r="AK2289" s="571"/>
      <c r="AL2289" s="571"/>
      <c r="AM2289" s="571"/>
      <c r="AN2289" s="571"/>
      <c r="AO2289" s="571"/>
      <c r="AP2289" s="571"/>
      <c r="AQ2289" s="571"/>
      <c r="AR2289" s="571"/>
      <c r="AS2289" s="571"/>
      <c r="AT2289" s="571"/>
      <c r="AU2289" s="567"/>
      <c r="AV2289" s="571"/>
      <c r="AW2289" s="571"/>
      <c r="AX2289" s="571"/>
      <c r="AY2289" s="571"/>
      <c r="AZ2289" s="571"/>
      <c r="BA2289" s="571"/>
      <c r="BB2289" s="571"/>
      <c r="BC2289" s="571"/>
      <c r="BD2289" s="571"/>
      <c r="BE2289" s="571"/>
      <c r="BF2289" s="571"/>
      <c r="BG2289" s="571"/>
      <c r="BH2289" s="571"/>
      <c r="BI2289" s="571"/>
      <c r="BJ2289" s="571"/>
      <c r="BK2289" s="571"/>
      <c r="BL2289" s="571"/>
      <c r="BM2289" s="571"/>
      <c r="BN2289" s="571"/>
      <c r="BO2289" s="571"/>
      <c r="BP2289" s="571"/>
      <c r="BQ2289" s="542"/>
      <c r="BR2289" s="571"/>
    </row>
    <row r="2290" spans="1:70" s="569" customFormat="1" hidden="1">
      <c r="B2290" s="541"/>
      <c r="C2290" s="570"/>
      <c r="D2290" s="571"/>
      <c r="E2290" s="572"/>
      <c r="F2290" s="571"/>
      <c r="G2290" s="573"/>
      <c r="H2290" s="574"/>
      <c r="I2290" s="546"/>
      <c r="J2290" s="573"/>
      <c r="K2290" s="571"/>
      <c r="L2290" s="571"/>
      <c r="M2290" s="571"/>
      <c r="N2290" s="571"/>
      <c r="O2290" s="571"/>
      <c r="P2290" s="571"/>
      <c r="Q2290" s="571"/>
      <c r="R2290" s="571"/>
      <c r="S2290" s="571"/>
      <c r="T2290" s="571"/>
      <c r="U2290" s="571"/>
      <c r="V2290" s="571"/>
      <c r="W2290" s="571"/>
      <c r="X2290" s="571"/>
      <c r="Y2290" s="571"/>
      <c r="Z2290" s="571"/>
      <c r="AA2290" s="571"/>
      <c r="AB2290" s="571"/>
      <c r="AC2290" s="571"/>
      <c r="AD2290" s="571"/>
      <c r="AE2290" s="571"/>
      <c r="AF2290" s="571"/>
      <c r="AG2290" s="571"/>
      <c r="AH2290" s="571"/>
      <c r="AI2290" s="571"/>
      <c r="AJ2290" s="571"/>
      <c r="AK2290" s="571"/>
      <c r="AL2290" s="571"/>
      <c r="AM2290" s="571"/>
      <c r="AN2290" s="571"/>
      <c r="AO2290" s="571"/>
      <c r="AP2290" s="571"/>
      <c r="AQ2290" s="571"/>
      <c r="AR2290" s="571"/>
      <c r="AS2290" s="571"/>
      <c r="AT2290" s="571"/>
      <c r="AU2290" s="567"/>
      <c r="AV2290" s="571"/>
      <c r="AW2290" s="571"/>
      <c r="AX2290" s="571"/>
      <c r="AY2290" s="571"/>
      <c r="AZ2290" s="571"/>
      <c r="BA2290" s="571"/>
      <c r="BB2290" s="571"/>
      <c r="BC2290" s="571"/>
      <c r="BD2290" s="571"/>
      <c r="BE2290" s="571"/>
      <c r="BF2290" s="571"/>
      <c r="BG2290" s="571"/>
      <c r="BH2290" s="571"/>
      <c r="BI2290" s="571"/>
      <c r="BJ2290" s="571"/>
      <c r="BK2290" s="571"/>
      <c r="BL2290" s="571"/>
      <c r="BM2290" s="571"/>
      <c r="BN2290" s="571"/>
      <c r="BO2290" s="571"/>
      <c r="BP2290" s="571"/>
      <c r="BQ2290" s="542"/>
      <c r="BR2290" s="571"/>
    </row>
    <row r="2291" spans="1:70" s="569" customFormat="1" hidden="1">
      <c r="B2291" s="541"/>
      <c r="C2291" s="570"/>
      <c r="D2291" s="571"/>
      <c r="E2291" s="572"/>
      <c r="F2291" s="571"/>
      <c r="G2291" s="573"/>
      <c r="H2291" s="574"/>
      <c r="I2291" s="546"/>
      <c r="J2291" s="573"/>
      <c r="K2291" s="571"/>
      <c r="L2291" s="571"/>
      <c r="M2291" s="571"/>
      <c r="N2291" s="571"/>
      <c r="O2291" s="571"/>
      <c r="P2291" s="571"/>
      <c r="Q2291" s="571"/>
      <c r="R2291" s="571"/>
      <c r="S2291" s="571"/>
      <c r="T2291" s="571"/>
      <c r="U2291" s="571"/>
      <c r="V2291" s="571"/>
      <c r="W2291" s="571"/>
      <c r="X2291" s="571"/>
      <c r="Y2291" s="571"/>
      <c r="Z2291" s="571"/>
      <c r="AA2291" s="571"/>
      <c r="AB2291" s="571"/>
      <c r="AC2291" s="571"/>
      <c r="AD2291" s="571"/>
      <c r="AE2291" s="571"/>
      <c r="AF2291" s="571"/>
      <c r="AG2291" s="571"/>
      <c r="AH2291" s="571"/>
      <c r="AI2291" s="571"/>
      <c r="AJ2291" s="571"/>
      <c r="AK2291" s="571"/>
      <c r="AL2291" s="571"/>
      <c r="AM2291" s="571"/>
      <c r="AN2291" s="571"/>
      <c r="AO2291" s="571"/>
      <c r="AP2291" s="571"/>
      <c r="AQ2291" s="571"/>
      <c r="AR2291" s="571"/>
      <c r="AS2291" s="571"/>
      <c r="AT2291" s="571"/>
      <c r="AU2291" s="567"/>
      <c r="AV2291" s="571"/>
      <c r="AW2291" s="571"/>
      <c r="AX2291" s="571"/>
      <c r="AY2291" s="571"/>
      <c r="AZ2291" s="571"/>
      <c r="BA2291" s="571"/>
      <c r="BB2291" s="571"/>
      <c r="BC2291" s="571"/>
      <c r="BD2291" s="571"/>
      <c r="BE2291" s="571"/>
      <c r="BF2291" s="571"/>
      <c r="BG2291" s="571"/>
      <c r="BH2291" s="571"/>
      <c r="BI2291" s="571"/>
      <c r="BJ2291" s="571"/>
      <c r="BK2291" s="571"/>
      <c r="BL2291" s="571"/>
      <c r="BM2291" s="571"/>
      <c r="BN2291" s="571"/>
      <c r="BO2291" s="571"/>
      <c r="BP2291" s="571"/>
      <c r="BQ2291" s="542"/>
      <c r="BR2291" s="571"/>
    </row>
    <row r="2292" spans="1:70" s="569" customFormat="1" hidden="1">
      <c r="B2292" s="541"/>
      <c r="C2292" s="570"/>
      <c r="D2292" s="571"/>
      <c r="E2292" s="572"/>
      <c r="F2292" s="571"/>
      <c r="G2292" s="573"/>
      <c r="H2292" s="574"/>
      <c r="I2292" s="546"/>
      <c r="J2292" s="573"/>
      <c r="K2292" s="571"/>
      <c r="L2292" s="571"/>
      <c r="M2292" s="571"/>
      <c r="N2292" s="571"/>
      <c r="O2292" s="571"/>
      <c r="P2292" s="571"/>
      <c r="Q2292" s="571"/>
      <c r="R2292" s="571"/>
      <c r="S2292" s="571"/>
      <c r="T2292" s="571"/>
      <c r="U2292" s="571"/>
      <c r="V2292" s="571"/>
      <c r="W2292" s="571"/>
      <c r="X2292" s="571"/>
      <c r="Y2292" s="571"/>
      <c r="Z2292" s="571"/>
      <c r="AA2292" s="571"/>
      <c r="AB2292" s="571"/>
      <c r="AC2292" s="571"/>
      <c r="AD2292" s="571"/>
      <c r="AE2292" s="571"/>
      <c r="AF2292" s="571"/>
      <c r="AG2292" s="571"/>
      <c r="AH2292" s="571"/>
      <c r="AI2292" s="571"/>
      <c r="AJ2292" s="571"/>
      <c r="AK2292" s="571"/>
      <c r="AL2292" s="571"/>
      <c r="AM2292" s="571"/>
      <c r="AN2292" s="571"/>
      <c r="AO2292" s="571"/>
      <c r="AP2292" s="571"/>
      <c r="AQ2292" s="571"/>
      <c r="AR2292" s="571"/>
      <c r="AS2292" s="571"/>
      <c r="AT2292" s="571"/>
      <c r="AU2292" s="567"/>
      <c r="AV2292" s="571"/>
      <c r="AW2292" s="571"/>
      <c r="AX2292" s="571"/>
      <c r="AY2292" s="571"/>
      <c r="AZ2292" s="571"/>
      <c r="BA2292" s="571"/>
      <c r="BB2292" s="571"/>
      <c r="BC2292" s="571"/>
      <c r="BD2292" s="571"/>
      <c r="BE2292" s="571"/>
      <c r="BF2292" s="571"/>
      <c r="BG2292" s="571"/>
      <c r="BH2292" s="571"/>
      <c r="BI2292" s="571"/>
      <c r="BJ2292" s="571"/>
      <c r="BK2292" s="571"/>
      <c r="BL2292" s="571"/>
      <c r="BM2292" s="571"/>
      <c r="BN2292" s="571"/>
      <c r="BO2292" s="571"/>
      <c r="BP2292" s="571"/>
      <c r="BQ2292" s="542"/>
      <c r="BR2292" s="571"/>
    </row>
    <row r="2293" spans="1:70" s="569" customFormat="1" hidden="1">
      <c r="B2293" s="541"/>
      <c r="C2293" s="570"/>
      <c r="D2293" s="571"/>
      <c r="E2293" s="572"/>
      <c r="F2293" s="571"/>
      <c r="G2293" s="573"/>
      <c r="H2293" s="574"/>
      <c r="I2293" s="546"/>
      <c r="J2293" s="573"/>
      <c r="K2293" s="571"/>
      <c r="L2293" s="571"/>
      <c r="M2293" s="571"/>
      <c r="N2293" s="571"/>
      <c r="O2293" s="571"/>
      <c r="P2293" s="571"/>
      <c r="Q2293" s="571"/>
      <c r="R2293" s="571"/>
      <c r="S2293" s="571"/>
      <c r="T2293" s="571"/>
      <c r="U2293" s="571"/>
      <c r="V2293" s="571"/>
      <c r="W2293" s="571"/>
      <c r="X2293" s="571"/>
      <c r="Y2293" s="571"/>
      <c r="Z2293" s="571"/>
      <c r="AA2293" s="571"/>
      <c r="AB2293" s="571"/>
      <c r="AC2293" s="571"/>
      <c r="AD2293" s="571"/>
      <c r="AE2293" s="571"/>
      <c r="AF2293" s="571"/>
      <c r="AG2293" s="571"/>
      <c r="AH2293" s="571"/>
      <c r="AI2293" s="571"/>
      <c r="AJ2293" s="571"/>
      <c r="AK2293" s="571"/>
      <c r="AL2293" s="571"/>
      <c r="AM2293" s="571"/>
      <c r="AN2293" s="571"/>
      <c r="AO2293" s="571"/>
      <c r="AP2293" s="571"/>
      <c r="AQ2293" s="571"/>
      <c r="AR2293" s="571"/>
      <c r="AS2293" s="571"/>
      <c r="AT2293" s="571"/>
      <c r="AU2293" s="567"/>
      <c r="AV2293" s="571"/>
      <c r="AW2293" s="571"/>
      <c r="AX2293" s="571"/>
      <c r="AY2293" s="571"/>
      <c r="AZ2293" s="571"/>
      <c r="BA2293" s="571"/>
      <c r="BB2293" s="571"/>
      <c r="BC2293" s="571"/>
      <c r="BD2293" s="571"/>
      <c r="BE2293" s="571"/>
      <c r="BF2293" s="571"/>
      <c r="BG2293" s="571"/>
      <c r="BH2293" s="571"/>
      <c r="BI2293" s="571"/>
      <c r="BJ2293" s="571"/>
      <c r="BK2293" s="571"/>
      <c r="BL2293" s="571"/>
      <c r="BM2293" s="571"/>
      <c r="BN2293" s="571"/>
      <c r="BO2293" s="571"/>
      <c r="BP2293" s="571"/>
      <c r="BQ2293" s="542"/>
      <c r="BR2293" s="571"/>
    </row>
    <row r="2294" spans="1:70" s="569" customFormat="1" hidden="1">
      <c r="B2294" s="541"/>
      <c r="C2294" s="570"/>
      <c r="D2294" s="571"/>
      <c r="E2294" s="572"/>
      <c r="F2294" s="571"/>
      <c r="G2294" s="573"/>
      <c r="H2294" s="574"/>
      <c r="I2294" s="546"/>
      <c r="J2294" s="573"/>
      <c r="K2294" s="571"/>
      <c r="L2294" s="571"/>
      <c r="M2294" s="571"/>
      <c r="N2294" s="571"/>
      <c r="O2294" s="571"/>
      <c r="P2294" s="571"/>
      <c r="Q2294" s="571"/>
      <c r="R2294" s="571"/>
      <c r="S2294" s="571"/>
      <c r="T2294" s="571"/>
      <c r="U2294" s="571"/>
      <c r="V2294" s="571"/>
      <c r="W2294" s="571"/>
      <c r="X2294" s="571"/>
      <c r="Y2294" s="571"/>
      <c r="Z2294" s="571"/>
      <c r="AA2294" s="571"/>
      <c r="AB2294" s="571"/>
      <c r="AC2294" s="571"/>
      <c r="AD2294" s="571"/>
      <c r="AE2294" s="571"/>
      <c r="AF2294" s="571"/>
      <c r="AG2294" s="571"/>
      <c r="AH2294" s="571"/>
      <c r="AI2294" s="571"/>
      <c r="AJ2294" s="571"/>
      <c r="AK2294" s="571"/>
      <c r="AL2294" s="571"/>
      <c r="AM2294" s="571"/>
      <c r="AN2294" s="571"/>
      <c r="AO2294" s="571"/>
      <c r="AP2294" s="571"/>
      <c r="AQ2294" s="571"/>
      <c r="AR2294" s="571"/>
      <c r="AS2294" s="571"/>
      <c r="AT2294" s="571"/>
      <c r="AU2294" s="567"/>
      <c r="AV2294" s="571"/>
      <c r="AW2294" s="571"/>
      <c r="AX2294" s="571"/>
      <c r="AY2294" s="571"/>
      <c r="AZ2294" s="571"/>
      <c r="BA2294" s="571"/>
      <c r="BB2294" s="571"/>
      <c r="BC2294" s="571"/>
      <c r="BD2294" s="571"/>
      <c r="BE2294" s="571"/>
      <c r="BF2294" s="571"/>
      <c r="BG2294" s="571"/>
      <c r="BH2294" s="571"/>
      <c r="BI2294" s="571"/>
      <c r="BJ2294" s="571"/>
      <c r="BK2294" s="571"/>
      <c r="BL2294" s="571"/>
      <c r="BM2294" s="571"/>
      <c r="BN2294" s="571"/>
      <c r="BO2294" s="571"/>
      <c r="BP2294" s="571"/>
      <c r="BQ2294" s="542"/>
      <c r="BR2294" s="571"/>
    </row>
    <row r="2295" spans="1:70" s="569" customFormat="1" hidden="1">
      <c r="B2295" s="541"/>
      <c r="C2295" s="570"/>
      <c r="D2295" s="571"/>
      <c r="E2295" s="572"/>
      <c r="F2295" s="571"/>
      <c r="G2295" s="573"/>
      <c r="H2295" s="574"/>
      <c r="I2295" s="546"/>
      <c r="J2295" s="573"/>
      <c r="K2295" s="571"/>
      <c r="L2295" s="571"/>
      <c r="M2295" s="571"/>
      <c r="N2295" s="571"/>
      <c r="O2295" s="571"/>
      <c r="P2295" s="571"/>
      <c r="Q2295" s="571"/>
      <c r="R2295" s="571"/>
      <c r="S2295" s="571"/>
      <c r="T2295" s="571"/>
      <c r="U2295" s="571"/>
      <c r="V2295" s="571"/>
      <c r="W2295" s="571"/>
      <c r="X2295" s="571"/>
      <c r="Y2295" s="571"/>
      <c r="Z2295" s="571"/>
      <c r="AA2295" s="571"/>
      <c r="AB2295" s="571"/>
      <c r="AC2295" s="571"/>
      <c r="AD2295" s="571"/>
      <c r="AE2295" s="571"/>
      <c r="AF2295" s="571"/>
      <c r="AG2295" s="571"/>
      <c r="AH2295" s="571"/>
      <c r="AI2295" s="571"/>
      <c r="AJ2295" s="571"/>
      <c r="AK2295" s="571"/>
      <c r="AL2295" s="571"/>
      <c r="AM2295" s="571"/>
      <c r="AN2295" s="571"/>
      <c r="AO2295" s="571"/>
      <c r="AP2295" s="571"/>
      <c r="AQ2295" s="571"/>
      <c r="AR2295" s="571"/>
      <c r="AS2295" s="571"/>
      <c r="AT2295" s="571"/>
      <c r="AU2295" s="567"/>
      <c r="AV2295" s="571"/>
      <c r="AW2295" s="571"/>
      <c r="AX2295" s="571"/>
      <c r="AY2295" s="571"/>
      <c r="AZ2295" s="571"/>
      <c r="BA2295" s="571"/>
      <c r="BB2295" s="571"/>
      <c r="BC2295" s="571"/>
      <c r="BD2295" s="571"/>
      <c r="BE2295" s="571"/>
      <c r="BF2295" s="571"/>
      <c r="BG2295" s="571"/>
      <c r="BH2295" s="571"/>
      <c r="BI2295" s="571"/>
      <c r="BJ2295" s="571"/>
      <c r="BK2295" s="571"/>
      <c r="BL2295" s="571"/>
      <c r="BM2295" s="571"/>
      <c r="BN2295" s="571"/>
      <c r="BO2295" s="571"/>
      <c r="BP2295" s="571"/>
      <c r="BQ2295" s="542"/>
      <c r="BR2295" s="571"/>
    </row>
    <row r="2296" spans="1:70" s="569" customFormat="1" hidden="1">
      <c r="B2296" s="541"/>
      <c r="C2296" s="570"/>
      <c r="D2296" s="571"/>
      <c r="E2296" s="572"/>
      <c r="F2296" s="571"/>
      <c r="G2296" s="573"/>
      <c r="H2296" s="574"/>
      <c r="I2296" s="546"/>
      <c r="J2296" s="573"/>
      <c r="K2296" s="571"/>
      <c r="L2296" s="571"/>
      <c r="M2296" s="571"/>
      <c r="N2296" s="571"/>
      <c r="O2296" s="571"/>
      <c r="P2296" s="571"/>
      <c r="Q2296" s="571"/>
      <c r="R2296" s="571"/>
      <c r="S2296" s="571"/>
      <c r="T2296" s="571"/>
      <c r="U2296" s="571"/>
      <c r="V2296" s="571"/>
      <c r="W2296" s="571"/>
      <c r="X2296" s="571"/>
      <c r="Y2296" s="571"/>
      <c r="Z2296" s="571"/>
      <c r="AA2296" s="571"/>
      <c r="AB2296" s="571"/>
      <c r="AC2296" s="571"/>
      <c r="AD2296" s="571"/>
      <c r="AE2296" s="571"/>
      <c r="AF2296" s="571"/>
      <c r="AG2296" s="571"/>
      <c r="AH2296" s="571"/>
      <c r="AI2296" s="571"/>
      <c r="AJ2296" s="571"/>
      <c r="AK2296" s="571"/>
      <c r="AL2296" s="571"/>
      <c r="AM2296" s="571"/>
      <c r="AN2296" s="571"/>
      <c r="AO2296" s="571"/>
      <c r="AP2296" s="571"/>
      <c r="AQ2296" s="571"/>
      <c r="AR2296" s="571"/>
      <c r="AS2296" s="571"/>
      <c r="AT2296" s="571"/>
      <c r="AU2296" s="567"/>
      <c r="AV2296" s="571"/>
      <c r="AW2296" s="571"/>
      <c r="AX2296" s="571"/>
      <c r="AY2296" s="571"/>
      <c r="AZ2296" s="571"/>
      <c r="BA2296" s="571"/>
      <c r="BB2296" s="571"/>
      <c r="BC2296" s="571"/>
      <c r="BD2296" s="571"/>
      <c r="BE2296" s="571"/>
      <c r="BF2296" s="571"/>
      <c r="BG2296" s="571"/>
      <c r="BH2296" s="571"/>
      <c r="BI2296" s="571"/>
      <c r="BJ2296" s="571"/>
      <c r="BK2296" s="571"/>
      <c r="BL2296" s="571"/>
      <c r="BM2296" s="571"/>
      <c r="BN2296" s="571"/>
      <c r="BO2296" s="571"/>
      <c r="BP2296" s="571"/>
      <c r="BQ2296" s="542"/>
      <c r="BR2296" s="571"/>
    </row>
    <row r="2297" spans="1:70" s="569" customFormat="1" hidden="1">
      <c r="B2297" s="541"/>
      <c r="C2297" s="570"/>
      <c r="D2297" s="571"/>
      <c r="E2297" s="572"/>
      <c r="F2297" s="571"/>
      <c r="G2297" s="573"/>
      <c r="H2297" s="574"/>
      <c r="I2297" s="546"/>
      <c r="J2297" s="573"/>
      <c r="K2297" s="571"/>
      <c r="L2297" s="571"/>
      <c r="M2297" s="571"/>
      <c r="N2297" s="571"/>
      <c r="O2297" s="571"/>
      <c r="P2297" s="571"/>
      <c r="Q2297" s="571"/>
      <c r="R2297" s="571"/>
      <c r="S2297" s="571"/>
      <c r="T2297" s="571"/>
      <c r="U2297" s="571"/>
      <c r="V2297" s="571"/>
      <c r="W2297" s="571"/>
      <c r="X2297" s="571"/>
      <c r="Y2297" s="571"/>
      <c r="Z2297" s="571"/>
      <c r="AA2297" s="571"/>
      <c r="AB2297" s="571"/>
      <c r="AC2297" s="571"/>
      <c r="AD2297" s="571"/>
      <c r="AE2297" s="571"/>
      <c r="AF2297" s="571"/>
      <c r="AG2297" s="571"/>
      <c r="AH2297" s="571"/>
      <c r="AI2297" s="571"/>
      <c r="AJ2297" s="571"/>
      <c r="AK2297" s="571"/>
      <c r="AL2297" s="571"/>
      <c r="AM2297" s="571"/>
      <c r="AN2297" s="571"/>
      <c r="AO2297" s="571"/>
      <c r="AP2297" s="571"/>
      <c r="AQ2297" s="571"/>
      <c r="AR2297" s="571"/>
      <c r="AS2297" s="571"/>
      <c r="AT2297" s="571"/>
      <c r="AU2297" s="567"/>
      <c r="AV2297" s="571"/>
      <c r="AW2297" s="571"/>
      <c r="AX2297" s="571"/>
      <c r="AY2297" s="571"/>
      <c r="AZ2297" s="571"/>
      <c r="BA2297" s="571"/>
      <c r="BB2297" s="571"/>
      <c r="BC2297" s="571"/>
      <c r="BD2297" s="571"/>
      <c r="BE2297" s="571"/>
      <c r="BF2297" s="571"/>
      <c r="BG2297" s="571"/>
      <c r="BH2297" s="571"/>
      <c r="BI2297" s="571"/>
      <c r="BJ2297" s="571"/>
      <c r="BK2297" s="571"/>
      <c r="BL2297" s="571"/>
      <c r="BM2297" s="571"/>
      <c r="BN2297" s="571"/>
      <c r="BO2297" s="571"/>
      <c r="BP2297" s="571"/>
      <c r="BQ2297" s="542"/>
      <c r="BR2297" s="571"/>
    </row>
    <row r="2298" spans="1:70" s="569" customFormat="1" hidden="1">
      <c r="B2298" s="541"/>
      <c r="C2298" s="570"/>
      <c r="D2298" s="571"/>
      <c r="E2298" s="572"/>
      <c r="F2298" s="571"/>
      <c r="G2298" s="573"/>
      <c r="H2298" s="574"/>
      <c r="I2298" s="546"/>
      <c r="J2298" s="573"/>
      <c r="K2298" s="571"/>
      <c r="L2298" s="571"/>
      <c r="M2298" s="571"/>
      <c r="N2298" s="571"/>
      <c r="O2298" s="571"/>
      <c r="P2298" s="571"/>
      <c r="Q2298" s="571"/>
      <c r="R2298" s="571"/>
      <c r="S2298" s="571"/>
      <c r="T2298" s="571"/>
      <c r="U2298" s="571"/>
      <c r="V2298" s="571"/>
      <c r="W2298" s="571"/>
      <c r="X2298" s="571"/>
      <c r="Y2298" s="571"/>
      <c r="Z2298" s="571"/>
      <c r="AA2298" s="571"/>
      <c r="AB2298" s="571"/>
      <c r="AC2298" s="571"/>
      <c r="AD2298" s="571"/>
      <c r="AE2298" s="571"/>
      <c r="AF2298" s="571"/>
      <c r="AG2298" s="571"/>
      <c r="AH2298" s="571"/>
      <c r="AI2298" s="571"/>
      <c r="AJ2298" s="571"/>
      <c r="AK2298" s="571"/>
      <c r="AL2298" s="571"/>
      <c r="AM2298" s="571"/>
      <c r="AN2298" s="571"/>
      <c r="AO2298" s="571"/>
      <c r="AP2298" s="571"/>
      <c r="AQ2298" s="571"/>
      <c r="AR2298" s="571"/>
      <c r="AS2298" s="571"/>
      <c r="AT2298" s="571"/>
      <c r="AU2298" s="567"/>
      <c r="AV2298" s="571"/>
      <c r="AW2298" s="571"/>
      <c r="AX2298" s="571"/>
      <c r="AY2298" s="571"/>
      <c r="AZ2298" s="571"/>
      <c r="BA2298" s="571"/>
      <c r="BB2298" s="571"/>
      <c r="BC2298" s="571"/>
      <c r="BD2298" s="571"/>
      <c r="BE2298" s="571"/>
      <c r="BF2298" s="571"/>
      <c r="BG2298" s="571"/>
      <c r="BH2298" s="571"/>
      <c r="BI2298" s="571"/>
      <c r="BJ2298" s="571"/>
      <c r="BK2298" s="571"/>
      <c r="BL2298" s="571"/>
      <c r="BM2298" s="571"/>
      <c r="BN2298" s="571"/>
      <c r="BO2298" s="571"/>
      <c r="BP2298" s="571"/>
      <c r="BQ2298" s="542"/>
      <c r="BR2298" s="571"/>
    </row>
    <row r="2299" spans="1:70" s="569" customFormat="1" hidden="1">
      <c r="B2299" s="541"/>
      <c r="C2299" s="570"/>
      <c r="D2299" s="571"/>
      <c r="E2299" s="572"/>
      <c r="F2299" s="571"/>
      <c r="G2299" s="573"/>
      <c r="H2299" s="574"/>
      <c r="I2299" s="546"/>
      <c r="J2299" s="573"/>
      <c r="K2299" s="571"/>
      <c r="L2299" s="571"/>
      <c r="M2299" s="571"/>
      <c r="N2299" s="571"/>
      <c r="O2299" s="571"/>
      <c r="P2299" s="571"/>
      <c r="Q2299" s="571"/>
      <c r="R2299" s="571"/>
      <c r="S2299" s="571"/>
      <c r="T2299" s="571"/>
      <c r="U2299" s="571"/>
      <c r="V2299" s="571"/>
      <c r="W2299" s="571"/>
      <c r="X2299" s="571"/>
      <c r="Y2299" s="571"/>
      <c r="Z2299" s="571"/>
      <c r="AA2299" s="571"/>
      <c r="AB2299" s="571"/>
      <c r="AC2299" s="571"/>
      <c r="AD2299" s="571"/>
      <c r="AE2299" s="571"/>
      <c r="AF2299" s="571"/>
      <c r="AG2299" s="571"/>
      <c r="AH2299" s="571"/>
      <c r="AI2299" s="571"/>
      <c r="AJ2299" s="571"/>
      <c r="AK2299" s="571"/>
      <c r="AL2299" s="571"/>
      <c r="AM2299" s="571"/>
      <c r="AN2299" s="571"/>
      <c r="AO2299" s="571"/>
      <c r="AP2299" s="571"/>
      <c r="AQ2299" s="571"/>
      <c r="AR2299" s="571"/>
      <c r="AS2299" s="571"/>
      <c r="AT2299" s="571"/>
      <c r="AU2299" s="567"/>
      <c r="AV2299" s="571"/>
      <c r="AW2299" s="571"/>
      <c r="AX2299" s="571"/>
      <c r="AY2299" s="571"/>
      <c r="AZ2299" s="571"/>
      <c r="BA2299" s="571"/>
      <c r="BB2299" s="571"/>
      <c r="BC2299" s="571"/>
      <c r="BD2299" s="571"/>
      <c r="BE2299" s="571"/>
      <c r="BF2299" s="571"/>
      <c r="BG2299" s="571"/>
      <c r="BH2299" s="571"/>
      <c r="BI2299" s="571"/>
      <c r="BJ2299" s="571"/>
      <c r="BK2299" s="571"/>
      <c r="BL2299" s="571"/>
      <c r="BM2299" s="571"/>
      <c r="BN2299" s="571"/>
      <c r="BO2299" s="571"/>
      <c r="BP2299" s="571"/>
      <c r="BQ2299" s="542"/>
      <c r="BR2299" s="571"/>
    </row>
    <row r="2300" spans="1:70" s="569" customFormat="1" hidden="1">
      <c r="B2300" s="541"/>
      <c r="C2300" s="570"/>
      <c r="D2300" s="571"/>
      <c r="E2300" s="572"/>
      <c r="F2300" s="571"/>
      <c r="G2300" s="573"/>
      <c r="H2300" s="574"/>
      <c r="I2300" s="546"/>
      <c r="J2300" s="573"/>
      <c r="K2300" s="571"/>
      <c r="L2300" s="571"/>
      <c r="M2300" s="571"/>
      <c r="N2300" s="571"/>
      <c r="O2300" s="571"/>
      <c r="P2300" s="571"/>
      <c r="Q2300" s="571"/>
      <c r="R2300" s="571"/>
      <c r="S2300" s="571"/>
      <c r="T2300" s="571"/>
      <c r="U2300" s="571"/>
      <c r="V2300" s="571"/>
      <c r="W2300" s="571"/>
      <c r="X2300" s="571"/>
      <c r="Y2300" s="571"/>
      <c r="Z2300" s="571"/>
      <c r="AA2300" s="571"/>
      <c r="AB2300" s="571"/>
      <c r="AC2300" s="571"/>
      <c r="AD2300" s="571"/>
      <c r="AE2300" s="571"/>
      <c r="AF2300" s="571"/>
      <c r="AG2300" s="571"/>
      <c r="AH2300" s="571"/>
      <c r="AI2300" s="571"/>
      <c r="AJ2300" s="571"/>
      <c r="AK2300" s="571"/>
      <c r="AL2300" s="571"/>
      <c r="AM2300" s="571"/>
      <c r="AN2300" s="571"/>
      <c r="AO2300" s="571"/>
      <c r="AP2300" s="571"/>
      <c r="AQ2300" s="571"/>
      <c r="AR2300" s="571"/>
      <c r="AS2300" s="571"/>
      <c r="AT2300" s="571"/>
      <c r="AU2300" s="567"/>
      <c r="AV2300" s="571"/>
      <c r="AW2300" s="571"/>
      <c r="AX2300" s="571"/>
      <c r="AY2300" s="571"/>
      <c r="AZ2300" s="571"/>
      <c r="BA2300" s="571"/>
      <c r="BB2300" s="571"/>
      <c r="BC2300" s="571"/>
      <c r="BD2300" s="571"/>
      <c r="BE2300" s="571"/>
      <c r="BF2300" s="571"/>
      <c r="BG2300" s="571"/>
      <c r="BH2300" s="571"/>
      <c r="BI2300" s="571"/>
      <c r="BJ2300" s="571"/>
      <c r="BK2300" s="571"/>
      <c r="BL2300" s="571"/>
      <c r="BM2300" s="571"/>
      <c r="BN2300" s="571"/>
      <c r="BO2300" s="571"/>
      <c r="BP2300" s="571"/>
      <c r="BQ2300" s="542"/>
      <c r="BR2300" s="571"/>
    </row>
    <row r="2301" spans="1:70" s="575" customFormat="1" hidden="1">
      <c r="B2301" s="576"/>
      <c r="C2301" s="577"/>
      <c r="D2301" s="578"/>
      <c r="E2301" s="579"/>
      <c r="F2301" s="578"/>
      <c r="G2301" s="580"/>
      <c r="H2301" s="581">
        <f>J2301</f>
        <v>0</v>
      </c>
      <c r="I2301" s="582"/>
      <c r="J2301" s="580">
        <f>K2301+AA2301+BM2301</f>
        <v>0</v>
      </c>
      <c r="K2301" s="578">
        <f>L2301+T2301+X2301+Y2301+Z2301</f>
        <v>0</v>
      </c>
      <c r="L2301" s="578">
        <f>M2301+S2301</f>
        <v>0</v>
      </c>
      <c r="M2301" s="578">
        <f>N2301+R2301</f>
        <v>0</v>
      </c>
      <c r="N2301" s="578">
        <f>O2301+P2301+Q2301</f>
        <v>0</v>
      </c>
      <c r="O2301" s="578"/>
      <c r="P2301" s="578"/>
      <c r="Q2301" s="578"/>
      <c r="R2301" s="578"/>
      <c r="S2301" s="578"/>
      <c r="T2301" s="578">
        <f>U2301+V2301+W2301</f>
        <v>0</v>
      </c>
      <c r="U2301" s="578"/>
      <c r="V2301" s="578"/>
      <c r="W2301" s="578"/>
      <c r="X2301" s="578"/>
      <c r="Y2301" s="578"/>
      <c r="Z2301" s="578"/>
      <c r="AA2301" s="578">
        <f xml:space="preserve"> SUM(AB2301:AI2301)+SUM(AV2301:BL2301)</f>
        <v>0</v>
      </c>
      <c r="AB2301" s="578"/>
      <c r="AC2301" s="578"/>
      <c r="AD2301" s="578"/>
      <c r="AE2301" s="578"/>
      <c r="AF2301" s="578"/>
      <c r="AG2301" s="578"/>
      <c r="AH2301" s="578"/>
      <c r="AI2301" s="578">
        <f>SUM(AJ2301:AT2301)</f>
        <v>0</v>
      </c>
      <c r="AJ2301" s="578"/>
      <c r="AK2301" s="578"/>
      <c r="AL2301" s="578"/>
      <c r="AM2301" s="578"/>
      <c r="AN2301" s="578"/>
      <c r="AO2301" s="578"/>
      <c r="AP2301" s="578"/>
      <c r="AQ2301" s="578"/>
      <c r="AR2301" s="578"/>
      <c r="AS2301" s="578"/>
      <c r="AT2301" s="578"/>
      <c r="AU2301" s="567"/>
      <c r="AV2301" s="578"/>
      <c r="AW2301" s="578"/>
      <c r="AX2301" s="578"/>
      <c r="AY2301" s="578"/>
      <c r="AZ2301" s="578"/>
      <c r="BA2301" s="578"/>
      <c r="BB2301" s="578"/>
      <c r="BC2301" s="578"/>
      <c r="BD2301" s="578"/>
      <c r="BE2301" s="578"/>
      <c r="BF2301" s="578"/>
      <c r="BG2301" s="578"/>
      <c r="BH2301" s="578"/>
      <c r="BI2301" s="578"/>
      <c r="BJ2301" s="578"/>
      <c r="BK2301" s="578"/>
      <c r="BL2301" s="578"/>
      <c r="BM2301" s="578">
        <f>SUM(BN2301:BP2301)</f>
        <v>0</v>
      </c>
      <c r="BN2301" s="578"/>
      <c r="BO2301" s="578"/>
      <c r="BP2301" s="578"/>
      <c r="BQ2301" s="547">
        <v>1</v>
      </c>
      <c r="BR2301" s="578"/>
    </row>
    <row r="2302" spans="1:70" s="575" customFormat="1" hidden="1">
      <c r="B2302" s="576"/>
      <c r="C2302" s="577"/>
      <c r="D2302" s="578"/>
      <c r="E2302" s="579"/>
      <c r="F2302" s="578"/>
      <c r="G2302" s="580"/>
      <c r="H2302" s="581">
        <f>J2302</f>
        <v>0</v>
      </c>
      <c r="I2302" s="582"/>
      <c r="J2302" s="580">
        <f>K2302+AA2302+BM2302</f>
        <v>0</v>
      </c>
      <c r="K2302" s="578">
        <f>L2302+T2302+X2302+Y2302+Z2302</f>
        <v>0</v>
      </c>
      <c r="L2302" s="578">
        <f>M2302+S2302</f>
        <v>0</v>
      </c>
      <c r="M2302" s="578">
        <f>N2302+R2302</f>
        <v>0</v>
      </c>
      <c r="N2302" s="578">
        <f>O2302+P2302+Q2302</f>
        <v>0</v>
      </c>
      <c r="O2302" s="578"/>
      <c r="P2302" s="578"/>
      <c r="Q2302" s="578"/>
      <c r="R2302" s="578"/>
      <c r="S2302" s="578"/>
      <c r="T2302" s="578">
        <f>U2302+V2302+W2302</f>
        <v>0</v>
      </c>
      <c r="U2302" s="578"/>
      <c r="V2302" s="578"/>
      <c r="W2302" s="578"/>
      <c r="X2302" s="578"/>
      <c r="Y2302" s="578"/>
      <c r="Z2302" s="578"/>
      <c r="AA2302" s="578">
        <f xml:space="preserve"> SUM(AB2302:AI2302)+SUM(AV2302:BL2302)</f>
        <v>0</v>
      </c>
      <c r="AB2302" s="578"/>
      <c r="AC2302" s="578"/>
      <c r="AD2302" s="578"/>
      <c r="AE2302" s="578"/>
      <c r="AF2302" s="578"/>
      <c r="AG2302" s="578"/>
      <c r="AH2302" s="578"/>
      <c r="AI2302" s="578">
        <f>SUM(AJ2302:AT2302)</f>
        <v>0</v>
      </c>
      <c r="AJ2302" s="578"/>
      <c r="AK2302" s="578"/>
      <c r="AL2302" s="578"/>
      <c r="AM2302" s="578"/>
      <c r="AN2302" s="578"/>
      <c r="AO2302" s="578"/>
      <c r="AP2302" s="578"/>
      <c r="AQ2302" s="578"/>
      <c r="AR2302" s="578"/>
      <c r="AS2302" s="578"/>
      <c r="AT2302" s="578"/>
      <c r="AU2302" s="567"/>
      <c r="AV2302" s="578"/>
      <c r="AW2302" s="578"/>
      <c r="AX2302" s="578"/>
      <c r="AY2302" s="578"/>
      <c r="AZ2302" s="578"/>
      <c r="BA2302" s="578"/>
      <c r="BB2302" s="578"/>
      <c r="BC2302" s="578"/>
      <c r="BD2302" s="578"/>
      <c r="BE2302" s="578"/>
      <c r="BF2302" s="578"/>
      <c r="BG2302" s="578"/>
      <c r="BH2302" s="578"/>
      <c r="BI2302" s="578"/>
      <c r="BJ2302" s="578"/>
      <c r="BK2302" s="578"/>
      <c r="BL2302" s="578"/>
      <c r="BM2302" s="578">
        <f>SUM(BN2302:BP2302)</f>
        <v>0</v>
      </c>
      <c r="BN2302" s="578"/>
      <c r="BO2302" s="578"/>
      <c r="BP2302" s="578"/>
      <c r="BQ2302" s="547">
        <v>1</v>
      </c>
      <c r="BR2302" s="578"/>
    </row>
    <row r="2303" spans="1:70" s="559" customFormat="1" hidden="1">
      <c r="B2303" s="560"/>
      <c r="C2303" s="561" t="s">
        <v>2710</v>
      </c>
      <c r="D2303" s="562"/>
      <c r="E2303" s="563"/>
      <c r="F2303" s="562"/>
      <c r="G2303" s="564"/>
      <c r="H2303" s="565">
        <f>SUM(H2304:H2409)</f>
        <v>0.19</v>
      </c>
      <c r="I2303" s="566"/>
      <c r="J2303" s="564">
        <f t="shared" ref="J2303:BP2303" si="1160">SUM(J2304:J2409)</f>
        <v>0.19</v>
      </c>
      <c r="K2303" s="562">
        <f t="shared" si="1160"/>
        <v>0.19</v>
      </c>
      <c r="L2303" s="562">
        <f t="shared" si="1160"/>
        <v>0.19</v>
      </c>
      <c r="M2303" s="562">
        <f t="shared" si="1160"/>
        <v>0.03</v>
      </c>
      <c r="N2303" s="562">
        <f t="shared" si="1160"/>
        <v>0</v>
      </c>
      <c r="O2303" s="562">
        <f t="shared" si="1160"/>
        <v>0</v>
      </c>
      <c r="P2303" s="562">
        <f t="shared" si="1160"/>
        <v>0</v>
      </c>
      <c r="Q2303" s="562">
        <f t="shared" si="1160"/>
        <v>0</v>
      </c>
      <c r="R2303" s="562">
        <f t="shared" si="1160"/>
        <v>0.03</v>
      </c>
      <c r="S2303" s="562">
        <f t="shared" si="1160"/>
        <v>0.16</v>
      </c>
      <c r="T2303" s="562">
        <f t="shared" si="1160"/>
        <v>0</v>
      </c>
      <c r="U2303" s="562">
        <f t="shared" si="1160"/>
        <v>0</v>
      </c>
      <c r="V2303" s="562">
        <f t="shared" si="1160"/>
        <v>0</v>
      </c>
      <c r="W2303" s="562">
        <f t="shared" si="1160"/>
        <v>0</v>
      </c>
      <c r="X2303" s="562">
        <f t="shared" si="1160"/>
        <v>0</v>
      </c>
      <c r="Y2303" s="562">
        <f t="shared" si="1160"/>
        <v>0</v>
      </c>
      <c r="Z2303" s="562">
        <f t="shared" si="1160"/>
        <v>0</v>
      </c>
      <c r="AA2303" s="562">
        <f t="shared" si="1160"/>
        <v>0</v>
      </c>
      <c r="AB2303" s="562">
        <f t="shared" si="1160"/>
        <v>0</v>
      </c>
      <c r="AC2303" s="562">
        <f t="shared" si="1160"/>
        <v>0</v>
      </c>
      <c r="AD2303" s="562">
        <f t="shared" si="1160"/>
        <v>0</v>
      </c>
      <c r="AE2303" s="562">
        <f t="shared" si="1160"/>
        <v>0</v>
      </c>
      <c r="AF2303" s="562">
        <f t="shared" si="1160"/>
        <v>0</v>
      </c>
      <c r="AG2303" s="562">
        <f t="shared" si="1160"/>
        <v>0</v>
      </c>
      <c r="AH2303" s="562">
        <f t="shared" si="1160"/>
        <v>0</v>
      </c>
      <c r="AI2303" s="562">
        <f t="shared" si="1160"/>
        <v>0</v>
      </c>
      <c r="AJ2303" s="562">
        <f t="shared" si="1160"/>
        <v>0</v>
      </c>
      <c r="AK2303" s="562">
        <f t="shared" si="1160"/>
        <v>0</v>
      </c>
      <c r="AL2303" s="562">
        <f t="shared" si="1160"/>
        <v>0</v>
      </c>
      <c r="AM2303" s="562">
        <f t="shared" si="1160"/>
        <v>0</v>
      </c>
      <c r="AN2303" s="562">
        <f t="shared" si="1160"/>
        <v>0</v>
      </c>
      <c r="AO2303" s="562">
        <f t="shared" si="1160"/>
        <v>0</v>
      </c>
      <c r="AP2303" s="562">
        <f t="shared" si="1160"/>
        <v>0</v>
      </c>
      <c r="AQ2303" s="562">
        <f t="shared" si="1160"/>
        <v>0</v>
      </c>
      <c r="AR2303" s="562">
        <f t="shared" si="1160"/>
        <v>0</v>
      </c>
      <c r="AS2303" s="562">
        <f t="shared" si="1160"/>
        <v>0</v>
      </c>
      <c r="AT2303" s="562">
        <f t="shared" si="1160"/>
        <v>0</v>
      </c>
      <c r="AU2303" s="562">
        <f t="shared" si="1160"/>
        <v>0</v>
      </c>
      <c r="AV2303" s="562">
        <f t="shared" si="1160"/>
        <v>0</v>
      </c>
      <c r="AW2303" s="562">
        <f t="shared" si="1160"/>
        <v>0</v>
      </c>
      <c r="AX2303" s="562">
        <f t="shared" si="1160"/>
        <v>0</v>
      </c>
      <c r="AY2303" s="562">
        <f t="shared" si="1160"/>
        <v>0</v>
      </c>
      <c r="AZ2303" s="562">
        <f t="shared" si="1160"/>
        <v>0</v>
      </c>
      <c r="BA2303" s="562">
        <f t="shared" si="1160"/>
        <v>0</v>
      </c>
      <c r="BB2303" s="562">
        <f t="shared" si="1160"/>
        <v>0</v>
      </c>
      <c r="BC2303" s="562">
        <f t="shared" si="1160"/>
        <v>0</v>
      </c>
      <c r="BD2303" s="562">
        <f t="shared" si="1160"/>
        <v>0</v>
      </c>
      <c r="BE2303" s="562">
        <f t="shared" si="1160"/>
        <v>0</v>
      </c>
      <c r="BF2303" s="562">
        <f t="shared" si="1160"/>
        <v>0</v>
      </c>
      <c r="BG2303" s="562">
        <f t="shared" si="1160"/>
        <v>0</v>
      </c>
      <c r="BH2303" s="562">
        <f t="shared" si="1160"/>
        <v>0</v>
      </c>
      <c r="BI2303" s="562">
        <f t="shared" si="1160"/>
        <v>0</v>
      </c>
      <c r="BJ2303" s="562">
        <f t="shared" si="1160"/>
        <v>0</v>
      </c>
      <c r="BK2303" s="562">
        <f t="shared" si="1160"/>
        <v>0</v>
      </c>
      <c r="BL2303" s="562">
        <f t="shared" si="1160"/>
        <v>0</v>
      </c>
      <c r="BM2303" s="562">
        <f t="shared" si="1160"/>
        <v>0</v>
      </c>
      <c r="BN2303" s="562">
        <f t="shared" si="1160"/>
        <v>0</v>
      </c>
      <c r="BO2303" s="562">
        <f t="shared" si="1160"/>
        <v>0</v>
      </c>
      <c r="BP2303" s="562">
        <f t="shared" si="1160"/>
        <v>0</v>
      </c>
      <c r="BQ2303" s="568">
        <v>1</v>
      </c>
      <c r="BR2303" s="562"/>
    </row>
    <row r="2304" spans="1:70" s="773" customFormat="1" hidden="1">
      <c r="A2304" s="1658"/>
      <c r="B2304" s="1659">
        <v>12</v>
      </c>
      <c r="C2304" s="1660" t="s">
        <v>700</v>
      </c>
      <c r="D2304" s="1661" t="s">
        <v>34</v>
      </c>
      <c r="E2304" s="641" t="s">
        <v>2762</v>
      </c>
      <c r="F2304" s="1662"/>
      <c r="G2304" s="1663"/>
      <c r="H2304" s="1664">
        <f t="shared" ref="H2304:H2306" si="1161">J2304</f>
        <v>0.01</v>
      </c>
      <c r="I2304" s="1665"/>
      <c r="J2304" s="1640">
        <f>K2304+AA2304+BM2304</f>
        <v>0.01</v>
      </c>
      <c r="K2304" s="591">
        <f t="shared" ref="K2304:K2306" si="1162">L2304+T2304+X2304+Y2304+Z2304</f>
        <v>0.01</v>
      </c>
      <c r="L2304" s="591">
        <f t="shared" ref="L2304:L2306" si="1163">M2304+S2304</f>
        <v>0.01</v>
      </c>
      <c r="M2304" s="591">
        <f t="shared" ref="M2304:M2306" si="1164">N2304+R2304</f>
        <v>0</v>
      </c>
      <c r="N2304" s="591">
        <f t="shared" ref="N2304:N2306" si="1165">O2304+P2304+Q2304</f>
        <v>0</v>
      </c>
      <c r="O2304" s="591"/>
      <c r="P2304" s="591"/>
      <c r="Q2304" s="591"/>
      <c r="R2304" s="591"/>
      <c r="S2304" s="591">
        <v>0.01</v>
      </c>
      <c r="T2304" s="591">
        <f t="shared" ref="T2304:T2306" si="1166">U2304+V2304+W2304</f>
        <v>0</v>
      </c>
      <c r="U2304" s="591"/>
      <c r="V2304" s="591"/>
      <c r="W2304" s="591"/>
      <c r="X2304" s="591"/>
      <c r="Y2304" s="591"/>
      <c r="Z2304" s="591"/>
      <c r="AA2304" s="736">
        <f t="shared" ref="AA2304" si="1167">SUM(AB2304:AI2304)+AW2304+SUM(AY2304:BC2304)+SUM(BF2304:BL2304)</f>
        <v>0</v>
      </c>
      <c r="AB2304" s="591"/>
      <c r="AC2304" s="591"/>
      <c r="AD2304" s="591"/>
      <c r="AE2304" s="591"/>
      <c r="AF2304" s="591"/>
      <c r="AG2304" s="591"/>
      <c r="AH2304" s="591"/>
      <c r="AI2304" s="736">
        <f t="shared" ref="AI2304" si="1168">SUM(AJ2304:AV2304)+AX2304+SUM(BD2304:BE2304)</f>
        <v>0</v>
      </c>
      <c r="AJ2304" s="591"/>
      <c r="AK2304" s="591"/>
      <c r="AL2304" s="591"/>
      <c r="AM2304" s="591"/>
      <c r="AN2304" s="591"/>
      <c r="AO2304" s="591"/>
      <c r="AP2304" s="591"/>
      <c r="AQ2304" s="591"/>
      <c r="AR2304" s="591"/>
      <c r="AS2304" s="591"/>
      <c r="AT2304" s="591"/>
      <c r="AU2304" s="591"/>
      <c r="AV2304" s="591"/>
      <c r="AW2304" s="591"/>
      <c r="AX2304" s="591"/>
      <c r="AY2304" s="591"/>
      <c r="AZ2304" s="591"/>
      <c r="BA2304" s="591"/>
      <c r="BB2304" s="591"/>
      <c r="BC2304" s="591"/>
      <c r="BD2304" s="591"/>
      <c r="BE2304" s="591"/>
      <c r="BF2304" s="591"/>
      <c r="BG2304" s="591"/>
      <c r="BH2304" s="591"/>
      <c r="BI2304" s="591"/>
      <c r="BJ2304" s="591"/>
      <c r="BK2304" s="591"/>
      <c r="BL2304" s="591"/>
      <c r="BM2304" s="591">
        <f t="shared" ref="BM2304:BM2306" si="1169">SUM(BN2304:BP2304)</f>
        <v>0</v>
      </c>
      <c r="BN2304" s="591"/>
      <c r="BO2304" s="591"/>
      <c r="BP2304" s="591"/>
    </row>
    <row r="2305" spans="1:77" s="773" customFormat="1" hidden="1">
      <c r="C2305" s="1666" t="s">
        <v>701</v>
      </c>
      <c r="D2305" s="1045" t="s">
        <v>34</v>
      </c>
      <c r="E2305" s="1047" t="s">
        <v>2732</v>
      </c>
      <c r="H2305" s="655">
        <f t="shared" si="1161"/>
        <v>0.15</v>
      </c>
      <c r="I2305" s="656"/>
      <c r="J2305" s="1049">
        <f>K2305+AA2305+BM2305</f>
        <v>0.15</v>
      </c>
      <c r="K2305" s="806">
        <f t="shared" si="1162"/>
        <v>0.15</v>
      </c>
      <c r="L2305" s="806">
        <f t="shared" si="1163"/>
        <v>0.15</v>
      </c>
      <c r="M2305" s="806">
        <f t="shared" si="1164"/>
        <v>0</v>
      </c>
      <c r="N2305" s="806">
        <f t="shared" si="1165"/>
        <v>0</v>
      </c>
      <c r="S2305" s="773">
        <v>0.15</v>
      </c>
      <c r="T2305" s="806">
        <f t="shared" si="1166"/>
        <v>0</v>
      </c>
      <c r="AA2305" s="806">
        <f t="shared" ref="AA2305" si="1170">SUM(AB2305:AI2305)+AW2305+SUM(AY2305:BC2305)+SUM(BF2305:BL2305)</f>
        <v>0</v>
      </c>
      <c r="AI2305" s="806">
        <f t="shared" ref="AI2305:AI2306" si="1171">SUM(AJ2305:AV2305)+AX2305+SUM(BD2305:BE2305)</f>
        <v>0</v>
      </c>
      <c r="BM2305" s="806">
        <f t="shared" si="1169"/>
        <v>0</v>
      </c>
    </row>
    <row r="2306" spans="1:77" s="755" customFormat="1" ht="30" hidden="1">
      <c r="A2306" s="638"/>
      <c r="B2306" s="640">
        <v>25</v>
      </c>
      <c r="C2306" s="1355" t="s">
        <v>702</v>
      </c>
      <c r="D2306" s="640" t="s">
        <v>34</v>
      </c>
      <c r="E2306" s="640" t="s">
        <v>95</v>
      </c>
      <c r="F2306" s="640"/>
      <c r="G2306" s="642"/>
      <c r="H2306" s="643">
        <f t="shared" si="1161"/>
        <v>0.03</v>
      </c>
      <c r="I2306" s="644"/>
      <c r="J2306" s="645">
        <f>K2306+AA2306+BM2306</f>
        <v>0.03</v>
      </c>
      <c r="K2306" s="1">
        <f t="shared" si="1162"/>
        <v>0.03</v>
      </c>
      <c r="L2306" s="1">
        <f t="shared" si="1163"/>
        <v>0.03</v>
      </c>
      <c r="M2306" s="1">
        <f t="shared" si="1164"/>
        <v>0.03</v>
      </c>
      <c r="N2306" s="1">
        <f t="shared" si="1165"/>
        <v>0</v>
      </c>
      <c r="O2306" s="1"/>
      <c r="P2306" s="1"/>
      <c r="Q2306" s="1"/>
      <c r="R2306" s="1">
        <v>0.03</v>
      </c>
      <c r="S2306" s="1"/>
      <c r="T2306" s="1">
        <f t="shared" si="1166"/>
        <v>0</v>
      </c>
      <c r="U2306" s="1"/>
      <c r="V2306" s="1"/>
      <c r="W2306" s="1"/>
      <c r="X2306" s="1"/>
      <c r="Y2306" s="1"/>
      <c r="Z2306" s="1"/>
      <c r="AA2306" s="1">
        <f t="shared" ref="AA2306" si="1172">SUM(AB2306:AI2306)+AW2306+SUM(AY2306:BC2306)+SUM(BF2306:BL2306)</f>
        <v>0</v>
      </c>
      <c r="AB2306" s="1"/>
      <c r="AC2306" s="1"/>
      <c r="AD2306" s="1"/>
      <c r="AE2306" s="1"/>
      <c r="AF2306" s="1"/>
      <c r="AG2306" s="1"/>
      <c r="AH2306" s="1"/>
      <c r="AI2306" s="1">
        <f t="shared" si="1171"/>
        <v>0</v>
      </c>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c r="BL2306" s="1"/>
      <c r="BM2306" s="1">
        <f t="shared" si="1169"/>
        <v>0</v>
      </c>
      <c r="BN2306" s="1"/>
      <c r="BO2306" s="1"/>
      <c r="BP2306" s="1"/>
    </row>
    <row r="2307" spans="1:77" s="619" customFormat="1" hidden="1">
      <c r="A2307" s="603"/>
      <c r="B2307" s="604"/>
      <c r="C2307" s="604"/>
      <c r="D2307" s="605"/>
      <c r="E2307" s="635"/>
      <c r="F2307" s="635"/>
      <c r="G2307" s="621"/>
      <c r="H2307" s="608"/>
      <c r="I2307" s="609"/>
      <c r="J2307" s="610"/>
      <c r="K2307" s="611"/>
      <c r="L2307" s="611"/>
      <c r="M2307" s="611"/>
      <c r="N2307" s="611"/>
      <c r="O2307" s="612"/>
      <c r="P2307" s="612"/>
      <c r="Q2307" s="613"/>
      <c r="R2307" s="612"/>
      <c r="S2307" s="612"/>
      <c r="T2307" s="615"/>
      <c r="U2307" s="612"/>
      <c r="V2307" s="612"/>
      <c r="W2307" s="613"/>
      <c r="X2307" s="612"/>
      <c r="Y2307" s="612"/>
      <c r="Z2307" s="612"/>
      <c r="AA2307" s="611"/>
      <c r="AB2307" s="612"/>
      <c r="AC2307" s="612"/>
      <c r="AD2307" s="613"/>
      <c r="AE2307" s="613"/>
      <c r="AF2307" s="612"/>
      <c r="AG2307" s="612"/>
      <c r="AH2307" s="612"/>
      <c r="AI2307" s="611"/>
      <c r="AJ2307" s="612"/>
      <c r="AK2307" s="612"/>
      <c r="AL2307" s="612"/>
      <c r="AM2307" s="613"/>
      <c r="AN2307" s="612"/>
      <c r="AO2307" s="612"/>
      <c r="AP2307" s="612"/>
      <c r="AQ2307" s="613"/>
      <c r="AR2307" s="612"/>
      <c r="AS2307" s="612"/>
      <c r="AT2307" s="612"/>
      <c r="AU2307" s="616"/>
      <c r="AV2307" s="612"/>
      <c r="AW2307" s="612"/>
      <c r="AX2307" s="612"/>
      <c r="AY2307" s="612"/>
      <c r="AZ2307" s="612"/>
      <c r="BA2307" s="612"/>
      <c r="BB2307" s="612"/>
      <c r="BC2307" s="613"/>
      <c r="BD2307" s="612"/>
      <c r="BE2307" s="612"/>
      <c r="BF2307" s="612"/>
      <c r="BG2307" s="612"/>
      <c r="BH2307" s="613"/>
      <c r="BI2307" s="612"/>
      <c r="BJ2307" s="612"/>
      <c r="BK2307" s="612"/>
      <c r="BL2307" s="613"/>
      <c r="BM2307" s="611"/>
      <c r="BN2307" s="612"/>
      <c r="BO2307" s="612"/>
      <c r="BP2307" s="612"/>
      <c r="BQ2307" s="547"/>
      <c r="BR2307" s="622"/>
      <c r="BS2307" s="617"/>
      <c r="BT2307" s="605"/>
      <c r="BU2307" s="621"/>
      <c r="BY2307" s="607"/>
    </row>
    <row r="2308" spans="1:77" s="619" customFormat="1" hidden="1">
      <c r="A2308" s="603"/>
      <c r="B2308" s="604"/>
      <c r="C2308" s="604"/>
      <c r="D2308" s="605"/>
      <c r="E2308" s="635"/>
      <c r="F2308" s="635"/>
      <c r="G2308" s="621"/>
      <c r="H2308" s="608"/>
      <c r="I2308" s="609"/>
      <c r="J2308" s="610"/>
      <c r="K2308" s="611"/>
      <c r="L2308" s="611"/>
      <c r="M2308" s="611"/>
      <c r="N2308" s="611"/>
      <c r="O2308" s="612"/>
      <c r="P2308" s="612"/>
      <c r="Q2308" s="613"/>
      <c r="R2308" s="612"/>
      <c r="S2308" s="612"/>
      <c r="T2308" s="615"/>
      <c r="U2308" s="612"/>
      <c r="V2308" s="612"/>
      <c r="W2308" s="613"/>
      <c r="X2308" s="612"/>
      <c r="Y2308" s="612"/>
      <c r="Z2308" s="612"/>
      <c r="AA2308" s="611"/>
      <c r="AB2308" s="612"/>
      <c r="AC2308" s="612"/>
      <c r="AD2308" s="613"/>
      <c r="AE2308" s="613"/>
      <c r="AF2308" s="612"/>
      <c r="AG2308" s="612"/>
      <c r="AH2308" s="612"/>
      <c r="AI2308" s="611"/>
      <c r="AJ2308" s="612"/>
      <c r="AK2308" s="612"/>
      <c r="AL2308" s="612"/>
      <c r="AM2308" s="613"/>
      <c r="AN2308" s="612"/>
      <c r="AO2308" s="612"/>
      <c r="AP2308" s="612"/>
      <c r="AQ2308" s="613"/>
      <c r="AR2308" s="612"/>
      <c r="AS2308" s="612"/>
      <c r="AT2308" s="612"/>
      <c r="AU2308" s="616"/>
      <c r="AV2308" s="612"/>
      <c r="AW2308" s="612"/>
      <c r="AX2308" s="612"/>
      <c r="AY2308" s="612"/>
      <c r="AZ2308" s="612"/>
      <c r="BA2308" s="612"/>
      <c r="BB2308" s="612"/>
      <c r="BC2308" s="613"/>
      <c r="BD2308" s="612"/>
      <c r="BE2308" s="612"/>
      <c r="BF2308" s="612"/>
      <c r="BG2308" s="612"/>
      <c r="BH2308" s="613"/>
      <c r="BI2308" s="612"/>
      <c r="BJ2308" s="612"/>
      <c r="BK2308" s="612"/>
      <c r="BL2308" s="613"/>
      <c r="BM2308" s="611"/>
      <c r="BN2308" s="612"/>
      <c r="BO2308" s="612"/>
      <c r="BP2308" s="612"/>
      <c r="BQ2308" s="547"/>
      <c r="BR2308" s="622"/>
      <c r="BS2308" s="617"/>
      <c r="BT2308" s="605"/>
      <c r="BU2308" s="621"/>
      <c r="BY2308" s="607"/>
    </row>
    <row r="2309" spans="1:77" s="619" customFormat="1" hidden="1">
      <c r="A2309" s="603"/>
      <c r="B2309" s="604"/>
      <c r="C2309" s="604"/>
      <c r="D2309" s="605"/>
      <c r="E2309" s="635"/>
      <c r="F2309" s="635"/>
      <c r="G2309" s="621"/>
      <c r="H2309" s="608"/>
      <c r="I2309" s="609"/>
      <c r="J2309" s="610"/>
      <c r="K2309" s="611"/>
      <c r="L2309" s="611"/>
      <c r="M2309" s="611"/>
      <c r="N2309" s="611"/>
      <c r="O2309" s="612"/>
      <c r="P2309" s="612"/>
      <c r="Q2309" s="613"/>
      <c r="R2309" s="612"/>
      <c r="S2309" s="612"/>
      <c r="T2309" s="615"/>
      <c r="U2309" s="612"/>
      <c r="V2309" s="612"/>
      <c r="W2309" s="613"/>
      <c r="X2309" s="612"/>
      <c r="Y2309" s="612"/>
      <c r="Z2309" s="612"/>
      <c r="AA2309" s="611"/>
      <c r="AB2309" s="612"/>
      <c r="AC2309" s="612"/>
      <c r="AD2309" s="613"/>
      <c r="AE2309" s="613"/>
      <c r="AF2309" s="612"/>
      <c r="AG2309" s="612"/>
      <c r="AH2309" s="612"/>
      <c r="AI2309" s="611"/>
      <c r="AJ2309" s="612"/>
      <c r="AK2309" s="612"/>
      <c r="AL2309" s="612"/>
      <c r="AM2309" s="613"/>
      <c r="AN2309" s="612"/>
      <c r="AO2309" s="612"/>
      <c r="AP2309" s="612"/>
      <c r="AQ2309" s="613"/>
      <c r="AR2309" s="612"/>
      <c r="AS2309" s="612"/>
      <c r="AT2309" s="612"/>
      <c r="AU2309" s="616"/>
      <c r="AV2309" s="612"/>
      <c r="AW2309" s="612"/>
      <c r="AX2309" s="612"/>
      <c r="AY2309" s="612"/>
      <c r="AZ2309" s="612"/>
      <c r="BA2309" s="612"/>
      <c r="BB2309" s="612"/>
      <c r="BC2309" s="613"/>
      <c r="BD2309" s="612"/>
      <c r="BE2309" s="612"/>
      <c r="BF2309" s="612"/>
      <c r="BG2309" s="612"/>
      <c r="BH2309" s="613"/>
      <c r="BI2309" s="612"/>
      <c r="BJ2309" s="612"/>
      <c r="BK2309" s="612"/>
      <c r="BL2309" s="613"/>
      <c r="BM2309" s="611"/>
      <c r="BN2309" s="612"/>
      <c r="BO2309" s="612"/>
      <c r="BP2309" s="612"/>
      <c r="BQ2309" s="547"/>
      <c r="BR2309" s="622"/>
      <c r="BS2309" s="617"/>
      <c r="BT2309" s="605"/>
      <c r="BU2309" s="621"/>
      <c r="BY2309" s="607"/>
    </row>
    <row r="2310" spans="1:77" s="619" customFormat="1" hidden="1">
      <c r="A2310" s="603"/>
      <c r="B2310" s="604"/>
      <c r="C2310" s="604"/>
      <c r="D2310" s="605"/>
      <c r="E2310" s="635"/>
      <c r="F2310" s="635"/>
      <c r="G2310" s="621"/>
      <c r="H2310" s="608"/>
      <c r="I2310" s="609"/>
      <c r="J2310" s="610"/>
      <c r="K2310" s="611"/>
      <c r="L2310" s="611"/>
      <c r="M2310" s="611"/>
      <c r="N2310" s="611"/>
      <c r="O2310" s="612"/>
      <c r="P2310" s="612"/>
      <c r="Q2310" s="613"/>
      <c r="R2310" s="612"/>
      <c r="S2310" s="612"/>
      <c r="T2310" s="615"/>
      <c r="U2310" s="612"/>
      <c r="V2310" s="612"/>
      <c r="W2310" s="613"/>
      <c r="X2310" s="612"/>
      <c r="Y2310" s="612"/>
      <c r="Z2310" s="612"/>
      <c r="AA2310" s="611"/>
      <c r="AB2310" s="612"/>
      <c r="AC2310" s="612"/>
      <c r="AD2310" s="613"/>
      <c r="AE2310" s="613"/>
      <c r="AF2310" s="612"/>
      <c r="AG2310" s="612"/>
      <c r="AH2310" s="612"/>
      <c r="AI2310" s="611"/>
      <c r="AJ2310" s="612"/>
      <c r="AK2310" s="612"/>
      <c r="AL2310" s="612"/>
      <c r="AM2310" s="613"/>
      <c r="AN2310" s="612"/>
      <c r="AO2310" s="612"/>
      <c r="AP2310" s="612"/>
      <c r="AQ2310" s="613"/>
      <c r="AR2310" s="612"/>
      <c r="AS2310" s="612"/>
      <c r="AT2310" s="612"/>
      <c r="AU2310" s="616"/>
      <c r="AV2310" s="612"/>
      <c r="AW2310" s="612"/>
      <c r="AX2310" s="612"/>
      <c r="AY2310" s="612"/>
      <c r="AZ2310" s="612"/>
      <c r="BA2310" s="612"/>
      <c r="BB2310" s="612"/>
      <c r="BC2310" s="613"/>
      <c r="BD2310" s="612"/>
      <c r="BE2310" s="612"/>
      <c r="BF2310" s="612"/>
      <c r="BG2310" s="612"/>
      <c r="BH2310" s="613"/>
      <c r="BI2310" s="612"/>
      <c r="BJ2310" s="612"/>
      <c r="BK2310" s="612"/>
      <c r="BL2310" s="613"/>
      <c r="BM2310" s="611"/>
      <c r="BN2310" s="612"/>
      <c r="BO2310" s="612"/>
      <c r="BP2310" s="612"/>
      <c r="BQ2310" s="547"/>
      <c r="BR2310" s="622"/>
      <c r="BS2310" s="617"/>
      <c r="BT2310" s="605"/>
      <c r="BU2310" s="621"/>
      <c r="BY2310" s="607"/>
    </row>
    <row r="2311" spans="1:77" s="619" customFormat="1" hidden="1">
      <c r="A2311" s="603"/>
      <c r="B2311" s="604"/>
      <c r="C2311" s="604"/>
      <c r="D2311" s="605"/>
      <c r="E2311" s="635"/>
      <c r="F2311" s="635"/>
      <c r="G2311" s="621"/>
      <c r="H2311" s="608"/>
      <c r="I2311" s="609"/>
      <c r="J2311" s="610"/>
      <c r="K2311" s="611"/>
      <c r="L2311" s="611"/>
      <c r="M2311" s="611"/>
      <c r="N2311" s="611"/>
      <c r="O2311" s="612"/>
      <c r="P2311" s="612"/>
      <c r="Q2311" s="613"/>
      <c r="R2311" s="612"/>
      <c r="S2311" s="612"/>
      <c r="T2311" s="615"/>
      <c r="U2311" s="612"/>
      <c r="V2311" s="612"/>
      <c r="W2311" s="613"/>
      <c r="X2311" s="612"/>
      <c r="Y2311" s="612"/>
      <c r="Z2311" s="612"/>
      <c r="AA2311" s="611"/>
      <c r="AB2311" s="612"/>
      <c r="AC2311" s="612"/>
      <c r="AD2311" s="613"/>
      <c r="AE2311" s="613"/>
      <c r="AF2311" s="612"/>
      <c r="AG2311" s="612"/>
      <c r="AH2311" s="612"/>
      <c r="AI2311" s="611"/>
      <c r="AJ2311" s="612"/>
      <c r="AK2311" s="612"/>
      <c r="AL2311" s="612"/>
      <c r="AM2311" s="613"/>
      <c r="AN2311" s="612"/>
      <c r="AO2311" s="612"/>
      <c r="AP2311" s="612"/>
      <c r="AQ2311" s="613"/>
      <c r="AR2311" s="612"/>
      <c r="AS2311" s="612"/>
      <c r="AT2311" s="612"/>
      <c r="AU2311" s="616"/>
      <c r="AV2311" s="612"/>
      <c r="AW2311" s="612"/>
      <c r="AX2311" s="612"/>
      <c r="AY2311" s="612"/>
      <c r="AZ2311" s="612"/>
      <c r="BA2311" s="612"/>
      <c r="BB2311" s="612"/>
      <c r="BC2311" s="613"/>
      <c r="BD2311" s="612"/>
      <c r="BE2311" s="612"/>
      <c r="BF2311" s="612"/>
      <c r="BG2311" s="612"/>
      <c r="BH2311" s="613"/>
      <c r="BI2311" s="612"/>
      <c r="BJ2311" s="612"/>
      <c r="BK2311" s="612"/>
      <c r="BL2311" s="613"/>
      <c r="BM2311" s="611"/>
      <c r="BN2311" s="612"/>
      <c r="BO2311" s="612"/>
      <c r="BP2311" s="612"/>
      <c r="BQ2311" s="547"/>
      <c r="BR2311" s="622"/>
      <c r="BS2311" s="617"/>
      <c r="BT2311" s="605"/>
      <c r="BU2311" s="621"/>
      <c r="BY2311" s="607"/>
    </row>
    <row r="2312" spans="1:77" s="619" customFormat="1" hidden="1">
      <c r="A2312" s="603"/>
      <c r="B2312" s="604"/>
      <c r="C2312" s="604"/>
      <c r="D2312" s="605"/>
      <c r="E2312" s="635"/>
      <c r="F2312" s="635"/>
      <c r="G2312" s="621"/>
      <c r="H2312" s="608"/>
      <c r="I2312" s="609"/>
      <c r="J2312" s="610"/>
      <c r="K2312" s="611"/>
      <c r="L2312" s="611"/>
      <c r="M2312" s="611"/>
      <c r="N2312" s="611"/>
      <c r="O2312" s="612"/>
      <c r="P2312" s="612"/>
      <c r="Q2312" s="613"/>
      <c r="R2312" s="612"/>
      <c r="S2312" s="612"/>
      <c r="T2312" s="615"/>
      <c r="U2312" s="612"/>
      <c r="V2312" s="612"/>
      <c r="W2312" s="613"/>
      <c r="X2312" s="612"/>
      <c r="Y2312" s="612"/>
      <c r="Z2312" s="612"/>
      <c r="AA2312" s="611"/>
      <c r="AB2312" s="612"/>
      <c r="AC2312" s="612"/>
      <c r="AD2312" s="613"/>
      <c r="AE2312" s="613"/>
      <c r="AF2312" s="612"/>
      <c r="AG2312" s="612"/>
      <c r="AH2312" s="612"/>
      <c r="AI2312" s="611"/>
      <c r="AJ2312" s="612"/>
      <c r="AK2312" s="612"/>
      <c r="AL2312" s="612"/>
      <c r="AM2312" s="613"/>
      <c r="AN2312" s="612"/>
      <c r="AO2312" s="612"/>
      <c r="AP2312" s="612"/>
      <c r="AQ2312" s="613"/>
      <c r="AR2312" s="612"/>
      <c r="AS2312" s="612"/>
      <c r="AT2312" s="612"/>
      <c r="AU2312" s="616"/>
      <c r="AV2312" s="612"/>
      <c r="AW2312" s="612"/>
      <c r="AX2312" s="612"/>
      <c r="AY2312" s="612"/>
      <c r="AZ2312" s="612"/>
      <c r="BA2312" s="612"/>
      <c r="BB2312" s="612"/>
      <c r="BC2312" s="613"/>
      <c r="BD2312" s="612"/>
      <c r="BE2312" s="612"/>
      <c r="BF2312" s="612"/>
      <c r="BG2312" s="612"/>
      <c r="BH2312" s="613"/>
      <c r="BI2312" s="612"/>
      <c r="BJ2312" s="612"/>
      <c r="BK2312" s="612"/>
      <c r="BL2312" s="613"/>
      <c r="BM2312" s="611"/>
      <c r="BN2312" s="612"/>
      <c r="BO2312" s="612"/>
      <c r="BP2312" s="612"/>
      <c r="BQ2312" s="547"/>
      <c r="BR2312" s="622"/>
      <c r="BS2312" s="617"/>
      <c r="BT2312" s="605"/>
      <c r="BU2312" s="621"/>
      <c r="BY2312" s="607"/>
    </row>
    <row r="2313" spans="1:77" s="619" customFormat="1" hidden="1">
      <c r="A2313" s="603"/>
      <c r="B2313" s="604"/>
      <c r="C2313" s="604"/>
      <c r="D2313" s="605"/>
      <c r="E2313" s="635"/>
      <c r="F2313" s="635"/>
      <c r="G2313" s="621"/>
      <c r="H2313" s="608"/>
      <c r="I2313" s="609"/>
      <c r="J2313" s="610"/>
      <c r="K2313" s="611"/>
      <c r="L2313" s="611"/>
      <c r="M2313" s="611"/>
      <c r="N2313" s="611"/>
      <c r="O2313" s="612"/>
      <c r="P2313" s="612"/>
      <c r="Q2313" s="613"/>
      <c r="R2313" s="612"/>
      <c r="S2313" s="612"/>
      <c r="T2313" s="615"/>
      <c r="U2313" s="612"/>
      <c r="V2313" s="612"/>
      <c r="W2313" s="613"/>
      <c r="X2313" s="612"/>
      <c r="Y2313" s="612"/>
      <c r="Z2313" s="612"/>
      <c r="AA2313" s="611"/>
      <c r="AB2313" s="612"/>
      <c r="AC2313" s="612"/>
      <c r="AD2313" s="613"/>
      <c r="AE2313" s="613"/>
      <c r="AF2313" s="612"/>
      <c r="AG2313" s="612"/>
      <c r="AH2313" s="612"/>
      <c r="AI2313" s="611"/>
      <c r="AJ2313" s="612"/>
      <c r="AK2313" s="612"/>
      <c r="AL2313" s="612"/>
      <c r="AM2313" s="613"/>
      <c r="AN2313" s="612"/>
      <c r="AO2313" s="612"/>
      <c r="AP2313" s="612"/>
      <c r="AQ2313" s="613"/>
      <c r="AR2313" s="612"/>
      <c r="AS2313" s="612"/>
      <c r="AT2313" s="612"/>
      <c r="AU2313" s="616"/>
      <c r="AV2313" s="612"/>
      <c r="AW2313" s="612"/>
      <c r="AX2313" s="612"/>
      <c r="AY2313" s="612"/>
      <c r="AZ2313" s="612"/>
      <c r="BA2313" s="612"/>
      <c r="BB2313" s="612"/>
      <c r="BC2313" s="613"/>
      <c r="BD2313" s="612"/>
      <c r="BE2313" s="612"/>
      <c r="BF2313" s="612"/>
      <c r="BG2313" s="612"/>
      <c r="BH2313" s="613"/>
      <c r="BI2313" s="612"/>
      <c r="BJ2313" s="612"/>
      <c r="BK2313" s="612"/>
      <c r="BL2313" s="613"/>
      <c r="BM2313" s="611"/>
      <c r="BN2313" s="612"/>
      <c r="BO2313" s="612"/>
      <c r="BP2313" s="612"/>
      <c r="BQ2313" s="547"/>
      <c r="BR2313" s="622"/>
      <c r="BS2313" s="617"/>
      <c r="BT2313" s="605"/>
      <c r="BU2313" s="621"/>
      <c r="BY2313" s="607"/>
    </row>
    <row r="2314" spans="1:77" s="619" customFormat="1" hidden="1">
      <c r="A2314" s="603"/>
      <c r="B2314" s="604"/>
      <c r="C2314" s="604"/>
      <c r="D2314" s="605"/>
      <c r="E2314" s="635"/>
      <c r="F2314" s="635"/>
      <c r="G2314" s="621"/>
      <c r="H2314" s="608"/>
      <c r="I2314" s="609"/>
      <c r="J2314" s="610"/>
      <c r="K2314" s="611"/>
      <c r="L2314" s="611"/>
      <c r="M2314" s="611"/>
      <c r="N2314" s="611"/>
      <c r="O2314" s="612"/>
      <c r="P2314" s="612"/>
      <c r="Q2314" s="613"/>
      <c r="R2314" s="612"/>
      <c r="S2314" s="612"/>
      <c r="T2314" s="615"/>
      <c r="U2314" s="612"/>
      <c r="V2314" s="612"/>
      <c r="W2314" s="613"/>
      <c r="X2314" s="612"/>
      <c r="Y2314" s="612"/>
      <c r="Z2314" s="612"/>
      <c r="AA2314" s="611"/>
      <c r="AB2314" s="612"/>
      <c r="AC2314" s="612"/>
      <c r="AD2314" s="613"/>
      <c r="AE2314" s="613"/>
      <c r="AF2314" s="612"/>
      <c r="AG2314" s="612"/>
      <c r="AH2314" s="612"/>
      <c r="AI2314" s="611"/>
      <c r="AJ2314" s="612"/>
      <c r="AK2314" s="612"/>
      <c r="AL2314" s="612"/>
      <c r="AM2314" s="613"/>
      <c r="AN2314" s="612"/>
      <c r="AO2314" s="612"/>
      <c r="AP2314" s="612"/>
      <c r="AQ2314" s="613"/>
      <c r="AR2314" s="612"/>
      <c r="AS2314" s="612"/>
      <c r="AT2314" s="612"/>
      <c r="AU2314" s="616"/>
      <c r="AV2314" s="612"/>
      <c r="AW2314" s="612"/>
      <c r="AX2314" s="612"/>
      <c r="AY2314" s="612"/>
      <c r="AZ2314" s="612"/>
      <c r="BA2314" s="612"/>
      <c r="BB2314" s="612"/>
      <c r="BC2314" s="613"/>
      <c r="BD2314" s="612"/>
      <c r="BE2314" s="612"/>
      <c r="BF2314" s="612"/>
      <c r="BG2314" s="612"/>
      <c r="BH2314" s="613"/>
      <c r="BI2314" s="612"/>
      <c r="BJ2314" s="612"/>
      <c r="BK2314" s="612"/>
      <c r="BL2314" s="613"/>
      <c r="BM2314" s="611"/>
      <c r="BN2314" s="612"/>
      <c r="BO2314" s="612"/>
      <c r="BP2314" s="612"/>
      <c r="BQ2314" s="547"/>
      <c r="BR2314" s="622"/>
      <c r="BS2314" s="617"/>
      <c r="BT2314" s="605"/>
      <c r="BU2314" s="621"/>
      <c r="BY2314" s="607"/>
    </row>
    <row r="2315" spans="1:77" s="619" customFormat="1" hidden="1">
      <c r="A2315" s="603"/>
      <c r="B2315" s="604"/>
      <c r="C2315" s="604"/>
      <c r="D2315" s="605"/>
      <c r="E2315" s="635"/>
      <c r="F2315" s="635"/>
      <c r="G2315" s="621"/>
      <c r="H2315" s="608"/>
      <c r="I2315" s="609"/>
      <c r="J2315" s="610"/>
      <c r="K2315" s="611"/>
      <c r="L2315" s="611"/>
      <c r="M2315" s="611"/>
      <c r="N2315" s="611"/>
      <c r="O2315" s="612"/>
      <c r="P2315" s="612"/>
      <c r="Q2315" s="613"/>
      <c r="R2315" s="612"/>
      <c r="S2315" s="612"/>
      <c r="T2315" s="615"/>
      <c r="U2315" s="612"/>
      <c r="V2315" s="612"/>
      <c r="W2315" s="613"/>
      <c r="X2315" s="612"/>
      <c r="Y2315" s="612"/>
      <c r="Z2315" s="612"/>
      <c r="AA2315" s="611"/>
      <c r="AB2315" s="612"/>
      <c r="AC2315" s="612"/>
      <c r="AD2315" s="613"/>
      <c r="AE2315" s="613"/>
      <c r="AF2315" s="612"/>
      <c r="AG2315" s="612"/>
      <c r="AH2315" s="612"/>
      <c r="AI2315" s="611"/>
      <c r="AJ2315" s="612"/>
      <c r="AK2315" s="612"/>
      <c r="AL2315" s="612"/>
      <c r="AM2315" s="613"/>
      <c r="AN2315" s="612"/>
      <c r="AO2315" s="612"/>
      <c r="AP2315" s="612"/>
      <c r="AQ2315" s="613"/>
      <c r="AR2315" s="612"/>
      <c r="AS2315" s="612"/>
      <c r="AT2315" s="612"/>
      <c r="AU2315" s="616"/>
      <c r="AV2315" s="612"/>
      <c r="AW2315" s="612"/>
      <c r="AX2315" s="612"/>
      <c r="AY2315" s="612"/>
      <c r="AZ2315" s="612"/>
      <c r="BA2315" s="612"/>
      <c r="BB2315" s="612"/>
      <c r="BC2315" s="613"/>
      <c r="BD2315" s="612"/>
      <c r="BE2315" s="612"/>
      <c r="BF2315" s="612"/>
      <c r="BG2315" s="612"/>
      <c r="BH2315" s="613"/>
      <c r="BI2315" s="612"/>
      <c r="BJ2315" s="612"/>
      <c r="BK2315" s="612"/>
      <c r="BL2315" s="613"/>
      <c r="BM2315" s="611"/>
      <c r="BN2315" s="612"/>
      <c r="BO2315" s="612"/>
      <c r="BP2315" s="612"/>
      <c r="BQ2315" s="547"/>
      <c r="BR2315" s="622"/>
      <c r="BS2315" s="617"/>
      <c r="BT2315" s="605"/>
      <c r="BU2315" s="621"/>
      <c r="BY2315" s="607"/>
    </row>
    <row r="2316" spans="1:77" s="619" customFormat="1" hidden="1">
      <c r="A2316" s="603"/>
      <c r="B2316" s="604"/>
      <c r="C2316" s="604"/>
      <c r="D2316" s="605"/>
      <c r="E2316" s="635"/>
      <c r="F2316" s="635"/>
      <c r="G2316" s="621"/>
      <c r="H2316" s="608"/>
      <c r="I2316" s="609"/>
      <c r="J2316" s="610"/>
      <c r="K2316" s="611"/>
      <c r="L2316" s="611"/>
      <c r="M2316" s="611"/>
      <c r="N2316" s="611"/>
      <c r="O2316" s="612"/>
      <c r="P2316" s="612"/>
      <c r="Q2316" s="613"/>
      <c r="R2316" s="612"/>
      <c r="S2316" s="612"/>
      <c r="T2316" s="615"/>
      <c r="U2316" s="612"/>
      <c r="V2316" s="612"/>
      <c r="W2316" s="613"/>
      <c r="X2316" s="612"/>
      <c r="Y2316" s="612"/>
      <c r="Z2316" s="612"/>
      <c r="AA2316" s="611"/>
      <c r="AB2316" s="612"/>
      <c r="AC2316" s="612"/>
      <c r="AD2316" s="613"/>
      <c r="AE2316" s="613"/>
      <c r="AF2316" s="612"/>
      <c r="AG2316" s="612"/>
      <c r="AH2316" s="612"/>
      <c r="AI2316" s="611"/>
      <c r="AJ2316" s="612"/>
      <c r="AK2316" s="612"/>
      <c r="AL2316" s="612"/>
      <c r="AM2316" s="613"/>
      <c r="AN2316" s="612"/>
      <c r="AO2316" s="612"/>
      <c r="AP2316" s="612"/>
      <c r="AQ2316" s="613"/>
      <c r="AR2316" s="612"/>
      <c r="AS2316" s="612"/>
      <c r="AT2316" s="612"/>
      <c r="AU2316" s="616"/>
      <c r="AV2316" s="612"/>
      <c r="AW2316" s="612"/>
      <c r="AX2316" s="612"/>
      <c r="AY2316" s="612"/>
      <c r="AZ2316" s="612"/>
      <c r="BA2316" s="612"/>
      <c r="BB2316" s="612"/>
      <c r="BC2316" s="613"/>
      <c r="BD2316" s="612"/>
      <c r="BE2316" s="612"/>
      <c r="BF2316" s="612"/>
      <c r="BG2316" s="612"/>
      <c r="BH2316" s="613"/>
      <c r="BI2316" s="612"/>
      <c r="BJ2316" s="612"/>
      <c r="BK2316" s="612"/>
      <c r="BL2316" s="613"/>
      <c r="BM2316" s="611"/>
      <c r="BN2316" s="612"/>
      <c r="BO2316" s="612"/>
      <c r="BP2316" s="612"/>
      <c r="BQ2316" s="547"/>
      <c r="BR2316" s="622"/>
      <c r="BS2316" s="617"/>
      <c r="BT2316" s="605"/>
      <c r="BU2316" s="621"/>
      <c r="BY2316" s="607"/>
    </row>
    <row r="2317" spans="1:77" s="619" customFormat="1" hidden="1">
      <c r="A2317" s="603"/>
      <c r="B2317" s="604"/>
      <c r="C2317" s="604"/>
      <c r="D2317" s="605"/>
      <c r="E2317" s="635"/>
      <c r="F2317" s="635"/>
      <c r="G2317" s="621"/>
      <c r="H2317" s="608"/>
      <c r="I2317" s="609"/>
      <c r="J2317" s="610"/>
      <c r="K2317" s="611"/>
      <c r="L2317" s="611"/>
      <c r="M2317" s="611"/>
      <c r="N2317" s="611"/>
      <c r="O2317" s="612"/>
      <c r="P2317" s="612"/>
      <c r="Q2317" s="613"/>
      <c r="R2317" s="612"/>
      <c r="S2317" s="612"/>
      <c r="T2317" s="615"/>
      <c r="U2317" s="612"/>
      <c r="V2317" s="612"/>
      <c r="W2317" s="613"/>
      <c r="X2317" s="612"/>
      <c r="Y2317" s="612"/>
      <c r="Z2317" s="612"/>
      <c r="AA2317" s="611"/>
      <c r="AB2317" s="612"/>
      <c r="AC2317" s="612"/>
      <c r="AD2317" s="613"/>
      <c r="AE2317" s="613"/>
      <c r="AF2317" s="612"/>
      <c r="AG2317" s="612"/>
      <c r="AH2317" s="612"/>
      <c r="AI2317" s="611"/>
      <c r="AJ2317" s="612"/>
      <c r="AK2317" s="612"/>
      <c r="AL2317" s="612"/>
      <c r="AM2317" s="613"/>
      <c r="AN2317" s="612"/>
      <c r="AO2317" s="612"/>
      <c r="AP2317" s="612"/>
      <c r="AQ2317" s="613"/>
      <c r="AR2317" s="612"/>
      <c r="AS2317" s="612"/>
      <c r="AT2317" s="612"/>
      <c r="AU2317" s="616"/>
      <c r="AV2317" s="612"/>
      <c r="AW2317" s="612"/>
      <c r="AX2317" s="612"/>
      <c r="AY2317" s="612"/>
      <c r="AZ2317" s="612"/>
      <c r="BA2317" s="612"/>
      <c r="BB2317" s="612"/>
      <c r="BC2317" s="613"/>
      <c r="BD2317" s="612"/>
      <c r="BE2317" s="612"/>
      <c r="BF2317" s="612"/>
      <c r="BG2317" s="612"/>
      <c r="BH2317" s="613"/>
      <c r="BI2317" s="612"/>
      <c r="BJ2317" s="612"/>
      <c r="BK2317" s="612"/>
      <c r="BL2317" s="613"/>
      <c r="BM2317" s="611"/>
      <c r="BN2317" s="612"/>
      <c r="BO2317" s="612"/>
      <c r="BP2317" s="612"/>
      <c r="BQ2317" s="547"/>
      <c r="BR2317" s="622"/>
      <c r="BS2317" s="617"/>
      <c r="BT2317" s="605"/>
      <c r="BU2317" s="621"/>
      <c r="BY2317" s="607"/>
    </row>
    <row r="2318" spans="1:77" s="619" customFormat="1" hidden="1">
      <c r="A2318" s="603"/>
      <c r="B2318" s="604"/>
      <c r="C2318" s="604"/>
      <c r="D2318" s="605"/>
      <c r="E2318" s="635"/>
      <c r="F2318" s="635"/>
      <c r="G2318" s="621"/>
      <c r="H2318" s="608"/>
      <c r="I2318" s="609"/>
      <c r="J2318" s="610"/>
      <c r="K2318" s="611"/>
      <c r="L2318" s="611"/>
      <c r="M2318" s="611"/>
      <c r="N2318" s="611"/>
      <c r="O2318" s="612"/>
      <c r="P2318" s="612"/>
      <c r="Q2318" s="613"/>
      <c r="R2318" s="612"/>
      <c r="S2318" s="612"/>
      <c r="T2318" s="615"/>
      <c r="U2318" s="612"/>
      <c r="V2318" s="612"/>
      <c r="W2318" s="613"/>
      <c r="X2318" s="612"/>
      <c r="Y2318" s="612"/>
      <c r="Z2318" s="612"/>
      <c r="AA2318" s="611"/>
      <c r="AB2318" s="612"/>
      <c r="AC2318" s="612"/>
      <c r="AD2318" s="613"/>
      <c r="AE2318" s="613"/>
      <c r="AF2318" s="612"/>
      <c r="AG2318" s="612"/>
      <c r="AH2318" s="612"/>
      <c r="AI2318" s="611"/>
      <c r="AJ2318" s="612"/>
      <c r="AK2318" s="612"/>
      <c r="AL2318" s="612"/>
      <c r="AM2318" s="613"/>
      <c r="AN2318" s="612"/>
      <c r="AO2318" s="612"/>
      <c r="AP2318" s="612"/>
      <c r="AQ2318" s="613"/>
      <c r="AR2318" s="612"/>
      <c r="AS2318" s="612"/>
      <c r="AT2318" s="612"/>
      <c r="AU2318" s="616"/>
      <c r="AV2318" s="612"/>
      <c r="AW2318" s="612"/>
      <c r="AX2318" s="612"/>
      <c r="AY2318" s="612"/>
      <c r="AZ2318" s="612"/>
      <c r="BA2318" s="612"/>
      <c r="BB2318" s="612"/>
      <c r="BC2318" s="613"/>
      <c r="BD2318" s="612"/>
      <c r="BE2318" s="612"/>
      <c r="BF2318" s="612"/>
      <c r="BG2318" s="612"/>
      <c r="BH2318" s="613"/>
      <c r="BI2318" s="612"/>
      <c r="BJ2318" s="612"/>
      <c r="BK2318" s="612"/>
      <c r="BL2318" s="613"/>
      <c r="BM2318" s="611"/>
      <c r="BN2318" s="612"/>
      <c r="BO2318" s="612"/>
      <c r="BP2318" s="612"/>
      <c r="BQ2318" s="547"/>
      <c r="BR2318" s="622"/>
      <c r="BS2318" s="617"/>
      <c r="BT2318" s="605"/>
      <c r="BU2318" s="621"/>
      <c r="BY2318" s="607"/>
    </row>
    <row r="2319" spans="1:77" s="619" customFormat="1" hidden="1">
      <c r="A2319" s="603"/>
      <c r="B2319" s="604"/>
      <c r="C2319" s="604"/>
      <c r="D2319" s="605"/>
      <c r="E2319" s="635"/>
      <c r="F2319" s="635"/>
      <c r="G2319" s="621"/>
      <c r="H2319" s="608"/>
      <c r="I2319" s="609"/>
      <c r="J2319" s="610"/>
      <c r="K2319" s="611"/>
      <c r="L2319" s="611"/>
      <c r="M2319" s="611"/>
      <c r="N2319" s="611"/>
      <c r="O2319" s="612"/>
      <c r="P2319" s="612"/>
      <c r="Q2319" s="613"/>
      <c r="R2319" s="612"/>
      <c r="S2319" s="612"/>
      <c r="T2319" s="615"/>
      <c r="U2319" s="612"/>
      <c r="V2319" s="612"/>
      <c r="W2319" s="613"/>
      <c r="X2319" s="612"/>
      <c r="Y2319" s="612"/>
      <c r="Z2319" s="612"/>
      <c r="AA2319" s="611"/>
      <c r="AB2319" s="612"/>
      <c r="AC2319" s="612"/>
      <c r="AD2319" s="613"/>
      <c r="AE2319" s="613"/>
      <c r="AF2319" s="612"/>
      <c r="AG2319" s="612"/>
      <c r="AH2319" s="612"/>
      <c r="AI2319" s="611"/>
      <c r="AJ2319" s="612"/>
      <c r="AK2319" s="612"/>
      <c r="AL2319" s="612"/>
      <c r="AM2319" s="613"/>
      <c r="AN2319" s="612"/>
      <c r="AO2319" s="612"/>
      <c r="AP2319" s="612"/>
      <c r="AQ2319" s="613"/>
      <c r="AR2319" s="612"/>
      <c r="AS2319" s="612"/>
      <c r="AT2319" s="612"/>
      <c r="AU2319" s="616"/>
      <c r="AV2319" s="612"/>
      <c r="AW2319" s="612"/>
      <c r="AX2319" s="612"/>
      <c r="AY2319" s="612"/>
      <c r="AZ2319" s="612"/>
      <c r="BA2319" s="612"/>
      <c r="BB2319" s="612"/>
      <c r="BC2319" s="613"/>
      <c r="BD2319" s="612"/>
      <c r="BE2319" s="612"/>
      <c r="BF2319" s="612"/>
      <c r="BG2319" s="612"/>
      <c r="BH2319" s="613"/>
      <c r="BI2319" s="612"/>
      <c r="BJ2319" s="612"/>
      <c r="BK2319" s="612"/>
      <c r="BL2319" s="613"/>
      <c r="BM2319" s="611"/>
      <c r="BN2319" s="612"/>
      <c r="BO2319" s="612"/>
      <c r="BP2319" s="612"/>
      <c r="BQ2319" s="547"/>
      <c r="BR2319" s="622"/>
      <c r="BS2319" s="617"/>
      <c r="BT2319" s="605"/>
      <c r="BU2319" s="621"/>
      <c r="BY2319" s="607"/>
    </row>
    <row r="2320" spans="1:77" s="619" customFormat="1" hidden="1">
      <c r="A2320" s="603"/>
      <c r="B2320" s="604"/>
      <c r="C2320" s="604"/>
      <c r="D2320" s="605"/>
      <c r="E2320" s="635"/>
      <c r="F2320" s="635"/>
      <c r="G2320" s="621"/>
      <c r="H2320" s="608"/>
      <c r="I2320" s="609"/>
      <c r="J2320" s="610"/>
      <c r="K2320" s="611"/>
      <c r="L2320" s="611"/>
      <c r="M2320" s="611"/>
      <c r="N2320" s="611"/>
      <c r="O2320" s="612"/>
      <c r="P2320" s="612"/>
      <c r="Q2320" s="613"/>
      <c r="R2320" s="612"/>
      <c r="S2320" s="612"/>
      <c r="T2320" s="615"/>
      <c r="U2320" s="612"/>
      <c r="V2320" s="612"/>
      <c r="W2320" s="613"/>
      <c r="X2320" s="612"/>
      <c r="Y2320" s="612"/>
      <c r="Z2320" s="612"/>
      <c r="AA2320" s="611"/>
      <c r="AB2320" s="612"/>
      <c r="AC2320" s="612"/>
      <c r="AD2320" s="613"/>
      <c r="AE2320" s="613"/>
      <c r="AF2320" s="612"/>
      <c r="AG2320" s="612"/>
      <c r="AH2320" s="612"/>
      <c r="AI2320" s="611"/>
      <c r="AJ2320" s="612"/>
      <c r="AK2320" s="612"/>
      <c r="AL2320" s="612"/>
      <c r="AM2320" s="613"/>
      <c r="AN2320" s="612"/>
      <c r="AO2320" s="612"/>
      <c r="AP2320" s="612"/>
      <c r="AQ2320" s="613"/>
      <c r="AR2320" s="612"/>
      <c r="AS2320" s="612"/>
      <c r="AT2320" s="612"/>
      <c r="AU2320" s="616"/>
      <c r="AV2320" s="612"/>
      <c r="AW2320" s="612"/>
      <c r="AX2320" s="612"/>
      <c r="AY2320" s="612"/>
      <c r="AZ2320" s="612"/>
      <c r="BA2320" s="612"/>
      <c r="BB2320" s="612"/>
      <c r="BC2320" s="613"/>
      <c r="BD2320" s="612"/>
      <c r="BE2320" s="612"/>
      <c r="BF2320" s="612"/>
      <c r="BG2320" s="612"/>
      <c r="BH2320" s="613"/>
      <c r="BI2320" s="612"/>
      <c r="BJ2320" s="612"/>
      <c r="BK2320" s="612"/>
      <c r="BL2320" s="613"/>
      <c r="BM2320" s="611"/>
      <c r="BN2320" s="612"/>
      <c r="BO2320" s="612"/>
      <c r="BP2320" s="612"/>
      <c r="BQ2320" s="547"/>
      <c r="BR2320" s="622"/>
      <c r="BS2320" s="617"/>
      <c r="BT2320" s="605"/>
      <c r="BU2320" s="621"/>
      <c r="BY2320" s="607"/>
    </row>
    <row r="2321" spans="1:77" s="619" customFormat="1" hidden="1">
      <c r="A2321" s="603"/>
      <c r="B2321" s="604"/>
      <c r="C2321" s="604"/>
      <c r="D2321" s="605"/>
      <c r="E2321" s="635"/>
      <c r="F2321" s="635"/>
      <c r="G2321" s="621"/>
      <c r="H2321" s="608"/>
      <c r="I2321" s="609"/>
      <c r="J2321" s="610"/>
      <c r="K2321" s="611"/>
      <c r="L2321" s="611"/>
      <c r="M2321" s="611"/>
      <c r="N2321" s="611"/>
      <c r="O2321" s="612"/>
      <c r="P2321" s="612"/>
      <c r="Q2321" s="613"/>
      <c r="R2321" s="612"/>
      <c r="S2321" s="612"/>
      <c r="T2321" s="615"/>
      <c r="U2321" s="612"/>
      <c r="V2321" s="612"/>
      <c r="W2321" s="613"/>
      <c r="X2321" s="612"/>
      <c r="Y2321" s="612"/>
      <c r="Z2321" s="612"/>
      <c r="AA2321" s="611"/>
      <c r="AB2321" s="612"/>
      <c r="AC2321" s="612"/>
      <c r="AD2321" s="613"/>
      <c r="AE2321" s="613"/>
      <c r="AF2321" s="612"/>
      <c r="AG2321" s="612"/>
      <c r="AH2321" s="612"/>
      <c r="AI2321" s="611"/>
      <c r="AJ2321" s="612"/>
      <c r="AK2321" s="612"/>
      <c r="AL2321" s="612"/>
      <c r="AM2321" s="613"/>
      <c r="AN2321" s="612"/>
      <c r="AO2321" s="612"/>
      <c r="AP2321" s="612"/>
      <c r="AQ2321" s="613"/>
      <c r="AR2321" s="612"/>
      <c r="AS2321" s="612"/>
      <c r="AT2321" s="612"/>
      <c r="AU2321" s="616"/>
      <c r="AV2321" s="612"/>
      <c r="AW2321" s="612"/>
      <c r="AX2321" s="612"/>
      <c r="AY2321" s="612"/>
      <c r="AZ2321" s="612"/>
      <c r="BA2321" s="612"/>
      <c r="BB2321" s="612"/>
      <c r="BC2321" s="613"/>
      <c r="BD2321" s="612"/>
      <c r="BE2321" s="612"/>
      <c r="BF2321" s="612"/>
      <c r="BG2321" s="612"/>
      <c r="BH2321" s="613"/>
      <c r="BI2321" s="612"/>
      <c r="BJ2321" s="612"/>
      <c r="BK2321" s="612"/>
      <c r="BL2321" s="613"/>
      <c r="BM2321" s="611"/>
      <c r="BN2321" s="612"/>
      <c r="BO2321" s="612"/>
      <c r="BP2321" s="612"/>
      <c r="BQ2321" s="547"/>
      <c r="BR2321" s="622"/>
      <c r="BS2321" s="617"/>
      <c r="BT2321" s="605"/>
      <c r="BU2321" s="621"/>
      <c r="BY2321" s="607"/>
    </row>
    <row r="2322" spans="1:77" s="619" customFormat="1" hidden="1">
      <c r="A2322" s="603"/>
      <c r="B2322" s="604"/>
      <c r="C2322" s="604"/>
      <c r="D2322" s="605"/>
      <c r="E2322" s="635"/>
      <c r="F2322" s="635"/>
      <c r="G2322" s="621"/>
      <c r="H2322" s="608"/>
      <c r="I2322" s="609"/>
      <c r="J2322" s="610"/>
      <c r="K2322" s="611"/>
      <c r="L2322" s="611"/>
      <c r="M2322" s="611"/>
      <c r="N2322" s="611"/>
      <c r="O2322" s="612"/>
      <c r="P2322" s="612"/>
      <c r="Q2322" s="613"/>
      <c r="R2322" s="612"/>
      <c r="S2322" s="612"/>
      <c r="T2322" s="615"/>
      <c r="U2322" s="612"/>
      <c r="V2322" s="612"/>
      <c r="W2322" s="613"/>
      <c r="X2322" s="612"/>
      <c r="Y2322" s="612"/>
      <c r="Z2322" s="612"/>
      <c r="AA2322" s="611"/>
      <c r="AB2322" s="612"/>
      <c r="AC2322" s="612"/>
      <c r="AD2322" s="613"/>
      <c r="AE2322" s="613"/>
      <c r="AF2322" s="612"/>
      <c r="AG2322" s="612"/>
      <c r="AH2322" s="612"/>
      <c r="AI2322" s="611"/>
      <c r="AJ2322" s="612"/>
      <c r="AK2322" s="612"/>
      <c r="AL2322" s="612"/>
      <c r="AM2322" s="613"/>
      <c r="AN2322" s="612"/>
      <c r="AO2322" s="612"/>
      <c r="AP2322" s="612"/>
      <c r="AQ2322" s="613"/>
      <c r="AR2322" s="612"/>
      <c r="AS2322" s="612"/>
      <c r="AT2322" s="612"/>
      <c r="AU2322" s="616"/>
      <c r="AV2322" s="612"/>
      <c r="AW2322" s="612"/>
      <c r="AX2322" s="612"/>
      <c r="AY2322" s="612"/>
      <c r="AZ2322" s="612"/>
      <c r="BA2322" s="612"/>
      <c r="BB2322" s="612"/>
      <c r="BC2322" s="613"/>
      <c r="BD2322" s="612"/>
      <c r="BE2322" s="612"/>
      <c r="BF2322" s="612"/>
      <c r="BG2322" s="612"/>
      <c r="BH2322" s="613"/>
      <c r="BI2322" s="612"/>
      <c r="BJ2322" s="612"/>
      <c r="BK2322" s="612"/>
      <c r="BL2322" s="613"/>
      <c r="BM2322" s="611"/>
      <c r="BN2322" s="612"/>
      <c r="BO2322" s="612"/>
      <c r="BP2322" s="612"/>
      <c r="BQ2322" s="547"/>
      <c r="BR2322" s="622"/>
      <c r="BS2322" s="617"/>
      <c r="BT2322" s="605"/>
      <c r="BU2322" s="621"/>
      <c r="BY2322" s="607"/>
    </row>
    <row r="2323" spans="1:77" s="619" customFormat="1" hidden="1">
      <c r="A2323" s="603"/>
      <c r="B2323" s="604"/>
      <c r="C2323" s="604"/>
      <c r="D2323" s="605"/>
      <c r="E2323" s="635"/>
      <c r="F2323" s="635"/>
      <c r="G2323" s="621"/>
      <c r="H2323" s="608"/>
      <c r="I2323" s="609"/>
      <c r="J2323" s="610"/>
      <c r="K2323" s="611"/>
      <c r="L2323" s="611"/>
      <c r="M2323" s="611"/>
      <c r="N2323" s="611"/>
      <c r="O2323" s="612"/>
      <c r="P2323" s="612"/>
      <c r="Q2323" s="613"/>
      <c r="R2323" s="612"/>
      <c r="S2323" s="612"/>
      <c r="T2323" s="615"/>
      <c r="U2323" s="612"/>
      <c r="V2323" s="612"/>
      <c r="W2323" s="613"/>
      <c r="X2323" s="612"/>
      <c r="Y2323" s="612"/>
      <c r="Z2323" s="612"/>
      <c r="AA2323" s="611"/>
      <c r="AB2323" s="612"/>
      <c r="AC2323" s="612"/>
      <c r="AD2323" s="613"/>
      <c r="AE2323" s="613"/>
      <c r="AF2323" s="612"/>
      <c r="AG2323" s="612"/>
      <c r="AH2323" s="612"/>
      <c r="AI2323" s="611"/>
      <c r="AJ2323" s="612"/>
      <c r="AK2323" s="612"/>
      <c r="AL2323" s="612"/>
      <c r="AM2323" s="613"/>
      <c r="AN2323" s="612"/>
      <c r="AO2323" s="612"/>
      <c r="AP2323" s="612"/>
      <c r="AQ2323" s="613"/>
      <c r="AR2323" s="612"/>
      <c r="AS2323" s="612"/>
      <c r="AT2323" s="612"/>
      <c r="AU2323" s="616"/>
      <c r="AV2323" s="612"/>
      <c r="AW2323" s="612"/>
      <c r="AX2323" s="612"/>
      <c r="AY2323" s="612"/>
      <c r="AZ2323" s="612"/>
      <c r="BA2323" s="612"/>
      <c r="BB2323" s="612"/>
      <c r="BC2323" s="613"/>
      <c r="BD2323" s="612"/>
      <c r="BE2323" s="612"/>
      <c r="BF2323" s="612"/>
      <c r="BG2323" s="612"/>
      <c r="BH2323" s="613"/>
      <c r="BI2323" s="612"/>
      <c r="BJ2323" s="612"/>
      <c r="BK2323" s="612"/>
      <c r="BL2323" s="613"/>
      <c r="BM2323" s="611"/>
      <c r="BN2323" s="612"/>
      <c r="BO2323" s="612"/>
      <c r="BP2323" s="612"/>
      <c r="BQ2323" s="547"/>
      <c r="BR2323" s="622"/>
      <c r="BS2323" s="617"/>
      <c r="BT2323" s="605"/>
      <c r="BU2323" s="621"/>
      <c r="BY2323" s="607"/>
    </row>
    <row r="2324" spans="1:77" s="619" customFormat="1" hidden="1">
      <c r="A2324" s="603"/>
      <c r="B2324" s="604"/>
      <c r="C2324" s="604"/>
      <c r="D2324" s="605"/>
      <c r="E2324" s="635"/>
      <c r="F2324" s="635"/>
      <c r="G2324" s="621"/>
      <c r="H2324" s="608"/>
      <c r="I2324" s="609"/>
      <c r="J2324" s="610"/>
      <c r="K2324" s="611"/>
      <c r="L2324" s="611"/>
      <c r="M2324" s="611"/>
      <c r="N2324" s="611"/>
      <c r="O2324" s="612"/>
      <c r="P2324" s="612"/>
      <c r="Q2324" s="613"/>
      <c r="R2324" s="612"/>
      <c r="S2324" s="612"/>
      <c r="T2324" s="615"/>
      <c r="U2324" s="612"/>
      <c r="V2324" s="612"/>
      <c r="W2324" s="613"/>
      <c r="X2324" s="612"/>
      <c r="Y2324" s="612"/>
      <c r="Z2324" s="612"/>
      <c r="AA2324" s="611"/>
      <c r="AB2324" s="612"/>
      <c r="AC2324" s="612"/>
      <c r="AD2324" s="613"/>
      <c r="AE2324" s="613"/>
      <c r="AF2324" s="612"/>
      <c r="AG2324" s="612"/>
      <c r="AH2324" s="612"/>
      <c r="AI2324" s="611"/>
      <c r="AJ2324" s="612"/>
      <c r="AK2324" s="612"/>
      <c r="AL2324" s="612"/>
      <c r="AM2324" s="613"/>
      <c r="AN2324" s="612"/>
      <c r="AO2324" s="612"/>
      <c r="AP2324" s="612"/>
      <c r="AQ2324" s="613"/>
      <c r="AR2324" s="612"/>
      <c r="AS2324" s="612"/>
      <c r="AT2324" s="612"/>
      <c r="AU2324" s="616"/>
      <c r="AV2324" s="612"/>
      <c r="AW2324" s="612"/>
      <c r="AX2324" s="612"/>
      <c r="AY2324" s="612"/>
      <c r="AZ2324" s="612"/>
      <c r="BA2324" s="612"/>
      <c r="BB2324" s="612"/>
      <c r="BC2324" s="613"/>
      <c r="BD2324" s="612"/>
      <c r="BE2324" s="612"/>
      <c r="BF2324" s="612"/>
      <c r="BG2324" s="612"/>
      <c r="BH2324" s="613"/>
      <c r="BI2324" s="612"/>
      <c r="BJ2324" s="612"/>
      <c r="BK2324" s="612"/>
      <c r="BL2324" s="613"/>
      <c r="BM2324" s="611"/>
      <c r="BN2324" s="612"/>
      <c r="BO2324" s="612"/>
      <c r="BP2324" s="612"/>
      <c r="BQ2324" s="547"/>
      <c r="BR2324" s="622"/>
      <c r="BS2324" s="617"/>
      <c r="BT2324" s="605"/>
      <c r="BU2324" s="621"/>
      <c r="BY2324" s="607"/>
    </row>
    <row r="2325" spans="1:77" s="619" customFormat="1" hidden="1">
      <c r="A2325" s="603"/>
      <c r="B2325" s="604"/>
      <c r="C2325" s="604"/>
      <c r="D2325" s="605"/>
      <c r="E2325" s="635"/>
      <c r="F2325" s="635"/>
      <c r="G2325" s="621"/>
      <c r="H2325" s="608"/>
      <c r="I2325" s="609"/>
      <c r="J2325" s="610"/>
      <c r="K2325" s="611"/>
      <c r="L2325" s="611"/>
      <c r="M2325" s="611"/>
      <c r="N2325" s="611"/>
      <c r="O2325" s="612"/>
      <c r="P2325" s="612"/>
      <c r="Q2325" s="613"/>
      <c r="R2325" s="612"/>
      <c r="S2325" s="612"/>
      <c r="T2325" s="615"/>
      <c r="U2325" s="612"/>
      <c r="V2325" s="612"/>
      <c r="W2325" s="613"/>
      <c r="X2325" s="612"/>
      <c r="Y2325" s="612"/>
      <c r="Z2325" s="612"/>
      <c r="AA2325" s="611"/>
      <c r="AB2325" s="612"/>
      <c r="AC2325" s="612"/>
      <c r="AD2325" s="613"/>
      <c r="AE2325" s="613"/>
      <c r="AF2325" s="612"/>
      <c r="AG2325" s="612"/>
      <c r="AH2325" s="612"/>
      <c r="AI2325" s="611"/>
      <c r="AJ2325" s="612"/>
      <c r="AK2325" s="612"/>
      <c r="AL2325" s="612"/>
      <c r="AM2325" s="613"/>
      <c r="AN2325" s="612"/>
      <c r="AO2325" s="612"/>
      <c r="AP2325" s="612"/>
      <c r="AQ2325" s="613"/>
      <c r="AR2325" s="612"/>
      <c r="AS2325" s="612"/>
      <c r="AT2325" s="612"/>
      <c r="AU2325" s="616"/>
      <c r="AV2325" s="612"/>
      <c r="AW2325" s="612"/>
      <c r="AX2325" s="612"/>
      <c r="AY2325" s="612"/>
      <c r="AZ2325" s="612"/>
      <c r="BA2325" s="612"/>
      <c r="BB2325" s="612"/>
      <c r="BC2325" s="613"/>
      <c r="BD2325" s="612"/>
      <c r="BE2325" s="612"/>
      <c r="BF2325" s="612"/>
      <c r="BG2325" s="612"/>
      <c r="BH2325" s="613"/>
      <c r="BI2325" s="612"/>
      <c r="BJ2325" s="612"/>
      <c r="BK2325" s="612"/>
      <c r="BL2325" s="613"/>
      <c r="BM2325" s="611"/>
      <c r="BN2325" s="612"/>
      <c r="BO2325" s="612"/>
      <c r="BP2325" s="612"/>
      <c r="BQ2325" s="547"/>
      <c r="BR2325" s="622"/>
      <c r="BS2325" s="617"/>
      <c r="BT2325" s="605"/>
      <c r="BU2325" s="621"/>
      <c r="BY2325" s="607"/>
    </row>
    <row r="2326" spans="1:77" s="619" customFormat="1" hidden="1">
      <c r="A2326" s="603"/>
      <c r="B2326" s="604"/>
      <c r="C2326" s="604"/>
      <c r="D2326" s="605"/>
      <c r="E2326" s="635"/>
      <c r="F2326" s="635"/>
      <c r="G2326" s="621"/>
      <c r="H2326" s="608"/>
      <c r="I2326" s="609"/>
      <c r="J2326" s="610"/>
      <c r="K2326" s="611"/>
      <c r="L2326" s="611"/>
      <c r="M2326" s="611"/>
      <c r="N2326" s="611"/>
      <c r="O2326" s="612"/>
      <c r="P2326" s="612"/>
      <c r="Q2326" s="613"/>
      <c r="R2326" s="612"/>
      <c r="S2326" s="612"/>
      <c r="T2326" s="615"/>
      <c r="U2326" s="612"/>
      <c r="V2326" s="612"/>
      <c r="W2326" s="613"/>
      <c r="X2326" s="612"/>
      <c r="Y2326" s="612"/>
      <c r="Z2326" s="612"/>
      <c r="AA2326" s="611"/>
      <c r="AB2326" s="612"/>
      <c r="AC2326" s="612"/>
      <c r="AD2326" s="613"/>
      <c r="AE2326" s="613"/>
      <c r="AF2326" s="612"/>
      <c r="AG2326" s="612"/>
      <c r="AH2326" s="612"/>
      <c r="AI2326" s="611"/>
      <c r="AJ2326" s="612"/>
      <c r="AK2326" s="612"/>
      <c r="AL2326" s="612"/>
      <c r="AM2326" s="613"/>
      <c r="AN2326" s="612"/>
      <c r="AO2326" s="612"/>
      <c r="AP2326" s="612"/>
      <c r="AQ2326" s="613"/>
      <c r="AR2326" s="612"/>
      <c r="AS2326" s="612"/>
      <c r="AT2326" s="612"/>
      <c r="AU2326" s="616"/>
      <c r="AV2326" s="612"/>
      <c r="AW2326" s="612"/>
      <c r="AX2326" s="612"/>
      <c r="AY2326" s="612"/>
      <c r="AZ2326" s="612"/>
      <c r="BA2326" s="612"/>
      <c r="BB2326" s="612"/>
      <c r="BC2326" s="613"/>
      <c r="BD2326" s="612"/>
      <c r="BE2326" s="612"/>
      <c r="BF2326" s="612"/>
      <c r="BG2326" s="612"/>
      <c r="BH2326" s="613"/>
      <c r="BI2326" s="612"/>
      <c r="BJ2326" s="612"/>
      <c r="BK2326" s="612"/>
      <c r="BL2326" s="613"/>
      <c r="BM2326" s="611"/>
      <c r="BN2326" s="612"/>
      <c r="BO2326" s="612"/>
      <c r="BP2326" s="612"/>
      <c r="BQ2326" s="547"/>
      <c r="BR2326" s="622"/>
      <c r="BS2326" s="617"/>
      <c r="BT2326" s="605"/>
      <c r="BU2326" s="621"/>
      <c r="BY2326" s="607"/>
    </row>
    <row r="2327" spans="1:77" s="619" customFormat="1" hidden="1">
      <c r="A2327" s="603"/>
      <c r="B2327" s="604"/>
      <c r="C2327" s="604"/>
      <c r="D2327" s="605"/>
      <c r="E2327" s="635"/>
      <c r="F2327" s="635"/>
      <c r="G2327" s="621"/>
      <c r="H2327" s="608"/>
      <c r="I2327" s="609"/>
      <c r="J2327" s="610"/>
      <c r="K2327" s="611"/>
      <c r="L2327" s="611"/>
      <c r="M2327" s="611"/>
      <c r="N2327" s="611"/>
      <c r="O2327" s="612"/>
      <c r="P2327" s="612"/>
      <c r="Q2327" s="613"/>
      <c r="R2327" s="612"/>
      <c r="S2327" s="612"/>
      <c r="T2327" s="615"/>
      <c r="U2327" s="612"/>
      <c r="V2327" s="612"/>
      <c r="W2327" s="613"/>
      <c r="X2327" s="612"/>
      <c r="Y2327" s="612"/>
      <c r="Z2327" s="612"/>
      <c r="AA2327" s="611"/>
      <c r="AB2327" s="612"/>
      <c r="AC2327" s="612"/>
      <c r="AD2327" s="613"/>
      <c r="AE2327" s="613"/>
      <c r="AF2327" s="612"/>
      <c r="AG2327" s="612"/>
      <c r="AH2327" s="612"/>
      <c r="AI2327" s="611"/>
      <c r="AJ2327" s="612"/>
      <c r="AK2327" s="612"/>
      <c r="AL2327" s="612"/>
      <c r="AM2327" s="613"/>
      <c r="AN2327" s="612"/>
      <c r="AO2327" s="612"/>
      <c r="AP2327" s="612"/>
      <c r="AQ2327" s="613"/>
      <c r="AR2327" s="612"/>
      <c r="AS2327" s="612"/>
      <c r="AT2327" s="612"/>
      <c r="AU2327" s="616"/>
      <c r="AV2327" s="612"/>
      <c r="AW2327" s="612"/>
      <c r="AX2327" s="612"/>
      <c r="AY2327" s="612"/>
      <c r="AZ2327" s="612"/>
      <c r="BA2327" s="612"/>
      <c r="BB2327" s="612"/>
      <c r="BC2327" s="613"/>
      <c r="BD2327" s="612"/>
      <c r="BE2327" s="612"/>
      <c r="BF2327" s="612"/>
      <c r="BG2327" s="612"/>
      <c r="BH2327" s="613"/>
      <c r="BI2327" s="612"/>
      <c r="BJ2327" s="612"/>
      <c r="BK2327" s="612"/>
      <c r="BL2327" s="613"/>
      <c r="BM2327" s="611"/>
      <c r="BN2327" s="612"/>
      <c r="BO2327" s="612"/>
      <c r="BP2327" s="612"/>
      <c r="BQ2327" s="547"/>
      <c r="BR2327" s="622"/>
      <c r="BS2327" s="617"/>
      <c r="BT2327" s="605"/>
      <c r="BU2327" s="621"/>
      <c r="BY2327" s="607"/>
    </row>
    <row r="2328" spans="1:77" s="619" customFormat="1" hidden="1">
      <c r="A2328" s="603"/>
      <c r="B2328" s="604"/>
      <c r="C2328" s="604"/>
      <c r="D2328" s="605"/>
      <c r="E2328" s="635"/>
      <c r="F2328" s="635"/>
      <c r="G2328" s="621"/>
      <c r="H2328" s="608"/>
      <c r="I2328" s="609"/>
      <c r="J2328" s="610"/>
      <c r="K2328" s="611"/>
      <c r="L2328" s="611"/>
      <c r="M2328" s="611"/>
      <c r="N2328" s="611"/>
      <c r="O2328" s="612"/>
      <c r="P2328" s="612"/>
      <c r="Q2328" s="613"/>
      <c r="R2328" s="612"/>
      <c r="S2328" s="612"/>
      <c r="T2328" s="615"/>
      <c r="U2328" s="612"/>
      <c r="V2328" s="612"/>
      <c r="W2328" s="613"/>
      <c r="X2328" s="612"/>
      <c r="Y2328" s="612"/>
      <c r="Z2328" s="612"/>
      <c r="AA2328" s="611"/>
      <c r="AB2328" s="612"/>
      <c r="AC2328" s="612"/>
      <c r="AD2328" s="613"/>
      <c r="AE2328" s="613"/>
      <c r="AF2328" s="612"/>
      <c r="AG2328" s="612"/>
      <c r="AH2328" s="612"/>
      <c r="AI2328" s="611"/>
      <c r="AJ2328" s="612"/>
      <c r="AK2328" s="612"/>
      <c r="AL2328" s="612"/>
      <c r="AM2328" s="613"/>
      <c r="AN2328" s="612"/>
      <c r="AO2328" s="612"/>
      <c r="AP2328" s="612"/>
      <c r="AQ2328" s="613"/>
      <c r="AR2328" s="612"/>
      <c r="AS2328" s="612"/>
      <c r="AT2328" s="612"/>
      <c r="AU2328" s="616"/>
      <c r="AV2328" s="612"/>
      <c r="AW2328" s="612"/>
      <c r="AX2328" s="612"/>
      <c r="AY2328" s="612"/>
      <c r="AZ2328" s="612"/>
      <c r="BA2328" s="612"/>
      <c r="BB2328" s="612"/>
      <c r="BC2328" s="613"/>
      <c r="BD2328" s="612"/>
      <c r="BE2328" s="612"/>
      <c r="BF2328" s="612"/>
      <c r="BG2328" s="612"/>
      <c r="BH2328" s="613"/>
      <c r="BI2328" s="612"/>
      <c r="BJ2328" s="612"/>
      <c r="BK2328" s="612"/>
      <c r="BL2328" s="613"/>
      <c r="BM2328" s="611"/>
      <c r="BN2328" s="612"/>
      <c r="BO2328" s="612"/>
      <c r="BP2328" s="612"/>
      <c r="BQ2328" s="547"/>
      <c r="BR2328" s="622"/>
      <c r="BS2328" s="617"/>
      <c r="BT2328" s="605"/>
      <c r="BU2328" s="621"/>
      <c r="BY2328" s="607"/>
    </row>
    <row r="2329" spans="1:77" s="619" customFormat="1" hidden="1">
      <c r="A2329" s="603"/>
      <c r="B2329" s="604"/>
      <c r="C2329" s="604"/>
      <c r="D2329" s="605"/>
      <c r="E2329" s="635"/>
      <c r="F2329" s="635"/>
      <c r="G2329" s="621"/>
      <c r="H2329" s="608"/>
      <c r="I2329" s="609"/>
      <c r="J2329" s="610"/>
      <c r="K2329" s="611"/>
      <c r="L2329" s="611"/>
      <c r="M2329" s="611"/>
      <c r="N2329" s="611"/>
      <c r="O2329" s="612"/>
      <c r="P2329" s="612"/>
      <c r="Q2329" s="613"/>
      <c r="R2329" s="612"/>
      <c r="S2329" s="612"/>
      <c r="T2329" s="615"/>
      <c r="U2329" s="612"/>
      <c r="V2329" s="612"/>
      <c r="W2329" s="613"/>
      <c r="X2329" s="612"/>
      <c r="Y2329" s="612"/>
      <c r="Z2329" s="612"/>
      <c r="AA2329" s="611"/>
      <c r="AB2329" s="612"/>
      <c r="AC2329" s="612"/>
      <c r="AD2329" s="613"/>
      <c r="AE2329" s="613"/>
      <c r="AF2329" s="612"/>
      <c r="AG2329" s="612"/>
      <c r="AH2329" s="612"/>
      <c r="AI2329" s="611"/>
      <c r="AJ2329" s="612"/>
      <c r="AK2329" s="612"/>
      <c r="AL2329" s="612"/>
      <c r="AM2329" s="613"/>
      <c r="AN2329" s="612"/>
      <c r="AO2329" s="612"/>
      <c r="AP2329" s="612"/>
      <c r="AQ2329" s="613"/>
      <c r="AR2329" s="612"/>
      <c r="AS2329" s="612"/>
      <c r="AT2329" s="612"/>
      <c r="AU2329" s="616"/>
      <c r="AV2329" s="612"/>
      <c r="AW2329" s="612"/>
      <c r="AX2329" s="612"/>
      <c r="AY2329" s="612"/>
      <c r="AZ2329" s="612"/>
      <c r="BA2329" s="612"/>
      <c r="BB2329" s="612"/>
      <c r="BC2329" s="613"/>
      <c r="BD2329" s="612"/>
      <c r="BE2329" s="612"/>
      <c r="BF2329" s="612"/>
      <c r="BG2329" s="612"/>
      <c r="BH2329" s="613"/>
      <c r="BI2329" s="612"/>
      <c r="BJ2329" s="612"/>
      <c r="BK2329" s="612"/>
      <c r="BL2329" s="613"/>
      <c r="BM2329" s="611"/>
      <c r="BN2329" s="612"/>
      <c r="BO2329" s="612"/>
      <c r="BP2329" s="612"/>
      <c r="BQ2329" s="547"/>
      <c r="BR2329" s="622"/>
      <c r="BS2329" s="617"/>
      <c r="BT2329" s="605"/>
      <c r="BU2329" s="621"/>
      <c r="BY2329" s="607"/>
    </row>
    <row r="2330" spans="1:77" s="619" customFormat="1" hidden="1">
      <c r="A2330" s="603"/>
      <c r="B2330" s="604"/>
      <c r="C2330" s="604"/>
      <c r="D2330" s="605"/>
      <c r="E2330" s="635"/>
      <c r="F2330" s="635"/>
      <c r="G2330" s="621"/>
      <c r="H2330" s="608"/>
      <c r="I2330" s="609"/>
      <c r="J2330" s="610"/>
      <c r="K2330" s="611"/>
      <c r="L2330" s="611"/>
      <c r="M2330" s="611"/>
      <c r="N2330" s="611"/>
      <c r="O2330" s="612"/>
      <c r="P2330" s="612"/>
      <c r="Q2330" s="613"/>
      <c r="R2330" s="612"/>
      <c r="S2330" s="612"/>
      <c r="T2330" s="615"/>
      <c r="U2330" s="612"/>
      <c r="V2330" s="612"/>
      <c r="W2330" s="613"/>
      <c r="X2330" s="612"/>
      <c r="Y2330" s="612"/>
      <c r="Z2330" s="612"/>
      <c r="AA2330" s="611"/>
      <c r="AB2330" s="612"/>
      <c r="AC2330" s="612"/>
      <c r="AD2330" s="613"/>
      <c r="AE2330" s="613"/>
      <c r="AF2330" s="612"/>
      <c r="AG2330" s="612"/>
      <c r="AH2330" s="612"/>
      <c r="AI2330" s="611"/>
      <c r="AJ2330" s="612"/>
      <c r="AK2330" s="612"/>
      <c r="AL2330" s="612"/>
      <c r="AM2330" s="613"/>
      <c r="AN2330" s="612"/>
      <c r="AO2330" s="612"/>
      <c r="AP2330" s="612"/>
      <c r="AQ2330" s="613"/>
      <c r="AR2330" s="612"/>
      <c r="AS2330" s="612"/>
      <c r="AT2330" s="612"/>
      <c r="AU2330" s="616"/>
      <c r="AV2330" s="612"/>
      <c r="AW2330" s="612"/>
      <c r="AX2330" s="612"/>
      <c r="AY2330" s="612"/>
      <c r="AZ2330" s="612"/>
      <c r="BA2330" s="612"/>
      <c r="BB2330" s="612"/>
      <c r="BC2330" s="613"/>
      <c r="BD2330" s="612"/>
      <c r="BE2330" s="612"/>
      <c r="BF2330" s="612"/>
      <c r="BG2330" s="612"/>
      <c r="BH2330" s="613"/>
      <c r="BI2330" s="612"/>
      <c r="BJ2330" s="612"/>
      <c r="BK2330" s="612"/>
      <c r="BL2330" s="613"/>
      <c r="BM2330" s="611"/>
      <c r="BN2330" s="612"/>
      <c r="BO2330" s="612"/>
      <c r="BP2330" s="612"/>
      <c r="BQ2330" s="547"/>
      <c r="BR2330" s="622"/>
      <c r="BS2330" s="617"/>
      <c r="BT2330" s="605"/>
      <c r="BU2330" s="621"/>
      <c r="BY2330" s="607"/>
    </row>
    <row r="2331" spans="1:77" s="619" customFormat="1" hidden="1">
      <c r="A2331" s="603"/>
      <c r="B2331" s="604"/>
      <c r="C2331" s="604"/>
      <c r="D2331" s="605"/>
      <c r="E2331" s="635"/>
      <c r="F2331" s="635"/>
      <c r="G2331" s="621"/>
      <c r="H2331" s="608"/>
      <c r="I2331" s="609"/>
      <c r="J2331" s="610"/>
      <c r="K2331" s="611"/>
      <c r="L2331" s="611"/>
      <c r="M2331" s="611"/>
      <c r="N2331" s="611"/>
      <c r="O2331" s="612"/>
      <c r="P2331" s="612"/>
      <c r="Q2331" s="613"/>
      <c r="R2331" s="612"/>
      <c r="S2331" s="612"/>
      <c r="T2331" s="615"/>
      <c r="U2331" s="612"/>
      <c r="V2331" s="612"/>
      <c r="W2331" s="613"/>
      <c r="X2331" s="612"/>
      <c r="Y2331" s="612"/>
      <c r="Z2331" s="612"/>
      <c r="AA2331" s="611"/>
      <c r="AB2331" s="612"/>
      <c r="AC2331" s="612"/>
      <c r="AD2331" s="613"/>
      <c r="AE2331" s="613"/>
      <c r="AF2331" s="612"/>
      <c r="AG2331" s="612"/>
      <c r="AH2331" s="612"/>
      <c r="AI2331" s="611"/>
      <c r="AJ2331" s="612"/>
      <c r="AK2331" s="612"/>
      <c r="AL2331" s="612"/>
      <c r="AM2331" s="613"/>
      <c r="AN2331" s="612"/>
      <c r="AO2331" s="612"/>
      <c r="AP2331" s="612"/>
      <c r="AQ2331" s="613"/>
      <c r="AR2331" s="612"/>
      <c r="AS2331" s="612"/>
      <c r="AT2331" s="612"/>
      <c r="AU2331" s="616"/>
      <c r="AV2331" s="612"/>
      <c r="AW2331" s="612"/>
      <c r="AX2331" s="612"/>
      <c r="AY2331" s="612"/>
      <c r="AZ2331" s="612"/>
      <c r="BA2331" s="612"/>
      <c r="BB2331" s="612"/>
      <c r="BC2331" s="613"/>
      <c r="BD2331" s="612"/>
      <c r="BE2331" s="612"/>
      <c r="BF2331" s="612"/>
      <c r="BG2331" s="612"/>
      <c r="BH2331" s="613"/>
      <c r="BI2331" s="612"/>
      <c r="BJ2331" s="612"/>
      <c r="BK2331" s="612"/>
      <c r="BL2331" s="613"/>
      <c r="BM2331" s="611"/>
      <c r="BN2331" s="612"/>
      <c r="BO2331" s="612"/>
      <c r="BP2331" s="612"/>
      <c r="BQ2331" s="547"/>
      <c r="BR2331" s="622"/>
      <c r="BS2331" s="617"/>
      <c r="BT2331" s="605"/>
      <c r="BU2331" s="621"/>
      <c r="BY2331" s="607"/>
    </row>
    <row r="2332" spans="1:77" s="619" customFormat="1" hidden="1">
      <c r="A2332" s="603"/>
      <c r="B2332" s="604"/>
      <c r="C2332" s="604"/>
      <c r="D2332" s="605"/>
      <c r="E2332" s="635"/>
      <c r="F2332" s="635"/>
      <c r="G2332" s="621"/>
      <c r="H2332" s="608"/>
      <c r="I2332" s="609"/>
      <c r="J2332" s="610"/>
      <c r="K2332" s="611"/>
      <c r="L2332" s="611"/>
      <c r="M2332" s="611"/>
      <c r="N2332" s="611"/>
      <c r="O2332" s="612"/>
      <c r="P2332" s="612"/>
      <c r="Q2332" s="613"/>
      <c r="R2332" s="612"/>
      <c r="S2332" s="612"/>
      <c r="T2332" s="615"/>
      <c r="U2332" s="612"/>
      <c r="V2332" s="612"/>
      <c r="W2332" s="613"/>
      <c r="X2332" s="612"/>
      <c r="Y2332" s="612"/>
      <c r="Z2332" s="612"/>
      <c r="AA2332" s="611"/>
      <c r="AB2332" s="612"/>
      <c r="AC2332" s="612"/>
      <c r="AD2332" s="613"/>
      <c r="AE2332" s="613"/>
      <c r="AF2332" s="612"/>
      <c r="AG2332" s="612"/>
      <c r="AH2332" s="612"/>
      <c r="AI2332" s="611"/>
      <c r="AJ2332" s="612"/>
      <c r="AK2332" s="612"/>
      <c r="AL2332" s="612"/>
      <c r="AM2332" s="613"/>
      <c r="AN2332" s="612"/>
      <c r="AO2332" s="612"/>
      <c r="AP2332" s="612"/>
      <c r="AQ2332" s="613"/>
      <c r="AR2332" s="612"/>
      <c r="AS2332" s="612"/>
      <c r="AT2332" s="612"/>
      <c r="AU2332" s="616"/>
      <c r="AV2332" s="612"/>
      <c r="AW2332" s="612"/>
      <c r="AX2332" s="612"/>
      <c r="AY2332" s="612"/>
      <c r="AZ2332" s="612"/>
      <c r="BA2332" s="612"/>
      <c r="BB2332" s="612"/>
      <c r="BC2332" s="613"/>
      <c r="BD2332" s="612"/>
      <c r="BE2332" s="612"/>
      <c r="BF2332" s="612"/>
      <c r="BG2332" s="612"/>
      <c r="BH2332" s="613"/>
      <c r="BI2332" s="612"/>
      <c r="BJ2332" s="612"/>
      <c r="BK2332" s="612"/>
      <c r="BL2332" s="613"/>
      <c r="BM2332" s="611"/>
      <c r="BN2332" s="612"/>
      <c r="BO2332" s="612"/>
      <c r="BP2332" s="612"/>
      <c r="BQ2332" s="547"/>
      <c r="BR2332" s="622"/>
      <c r="BS2332" s="617"/>
      <c r="BT2332" s="605"/>
      <c r="BU2332" s="621"/>
      <c r="BY2332" s="607"/>
    </row>
    <row r="2333" spans="1:77" s="619" customFormat="1" hidden="1">
      <c r="A2333" s="603"/>
      <c r="B2333" s="604"/>
      <c r="C2333" s="604"/>
      <c r="D2333" s="605"/>
      <c r="E2333" s="635"/>
      <c r="F2333" s="635"/>
      <c r="G2333" s="621"/>
      <c r="H2333" s="608"/>
      <c r="I2333" s="609"/>
      <c r="J2333" s="610"/>
      <c r="K2333" s="611"/>
      <c r="L2333" s="611"/>
      <c r="M2333" s="611"/>
      <c r="N2333" s="611"/>
      <c r="O2333" s="612"/>
      <c r="P2333" s="612"/>
      <c r="Q2333" s="613"/>
      <c r="R2333" s="612"/>
      <c r="S2333" s="612"/>
      <c r="T2333" s="615"/>
      <c r="U2333" s="612"/>
      <c r="V2333" s="612"/>
      <c r="W2333" s="613"/>
      <c r="X2333" s="612"/>
      <c r="Y2333" s="612"/>
      <c r="Z2333" s="612"/>
      <c r="AA2333" s="611"/>
      <c r="AB2333" s="612"/>
      <c r="AC2333" s="612"/>
      <c r="AD2333" s="613"/>
      <c r="AE2333" s="613"/>
      <c r="AF2333" s="612"/>
      <c r="AG2333" s="612"/>
      <c r="AH2333" s="612"/>
      <c r="AI2333" s="611"/>
      <c r="AJ2333" s="612"/>
      <c r="AK2333" s="612"/>
      <c r="AL2333" s="612"/>
      <c r="AM2333" s="613"/>
      <c r="AN2333" s="612"/>
      <c r="AO2333" s="612"/>
      <c r="AP2333" s="612"/>
      <c r="AQ2333" s="613"/>
      <c r="AR2333" s="612"/>
      <c r="AS2333" s="612"/>
      <c r="AT2333" s="612"/>
      <c r="AU2333" s="616"/>
      <c r="AV2333" s="612"/>
      <c r="AW2333" s="612"/>
      <c r="AX2333" s="612"/>
      <c r="AY2333" s="612"/>
      <c r="AZ2333" s="612"/>
      <c r="BA2333" s="612"/>
      <c r="BB2333" s="612"/>
      <c r="BC2333" s="613"/>
      <c r="BD2333" s="612"/>
      <c r="BE2333" s="612"/>
      <c r="BF2333" s="612"/>
      <c r="BG2333" s="612"/>
      <c r="BH2333" s="613"/>
      <c r="BI2333" s="612"/>
      <c r="BJ2333" s="612"/>
      <c r="BK2333" s="612"/>
      <c r="BL2333" s="613"/>
      <c r="BM2333" s="611"/>
      <c r="BN2333" s="612"/>
      <c r="BO2333" s="612"/>
      <c r="BP2333" s="612"/>
      <c r="BQ2333" s="547"/>
      <c r="BR2333" s="622"/>
      <c r="BS2333" s="617"/>
      <c r="BT2333" s="605"/>
      <c r="BU2333" s="621"/>
      <c r="BY2333" s="607"/>
    </row>
    <row r="2334" spans="1:77" s="619" customFormat="1" hidden="1">
      <c r="A2334" s="603"/>
      <c r="B2334" s="604"/>
      <c r="C2334" s="604"/>
      <c r="D2334" s="605"/>
      <c r="E2334" s="635"/>
      <c r="F2334" s="635"/>
      <c r="G2334" s="621"/>
      <c r="H2334" s="608"/>
      <c r="I2334" s="609"/>
      <c r="J2334" s="610"/>
      <c r="K2334" s="611"/>
      <c r="L2334" s="611"/>
      <c r="M2334" s="611"/>
      <c r="N2334" s="611"/>
      <c r="O2334" s="612"/>
      <c r="P2334" s="612"/>
      <c r="Q2334" s="613"/>
      <c r="R2334" s="612"/>
      <c r="S2334" s="612"/>
      <c r="T2334" s="615"/>
      <c r="U2334" s="612"/>
      <c r="V2334" s="612"/>
      <c r="W2334" s="613"/>
      <c r="X2334" s="612"/>
      <c r="Y2334" s="612"/>
      <c r="Z2334" s="612"/>
      <c r="AA2334" s="611"/>
      <c r="AB2334" s="612"/>
      <c r="AC2334" s="612"/>
      <c r="AD2334" s="613"/>
      <c r="AE2334" s="613"/>
      <c r="AF2334" s="612"/>
      <c r="AG2334" s="612"/>
      <c r="AH2334" s="612"/>
      <c r="AI2334" s="611"/>
      <c r="AJ2334" s="612"/>
      <c r="AK2334" s="612"/>
      <c r="AL2334" s="612"/>
      <c r="AM2334" s="613"/>
      <c r="AN2334" s="612"/>
      <c r="AO2334" s="612"/>
      <c r="AP2334" s="612"/>
      <c r="AQ2334" s="613"/>
      <c r="AR2334" s="612"/>
      <c r="AS2334" s="612"/>
      <c r="AT2334" s="612"/>
      <c r="AU2334" s="616"/>
      <c r="AV2334" s="612"/>
      <c r="AW2334" s="612"/>
      <c r="AX2334" s="612"/>
      <c r="AY2334" s="612"/>
      <c r="AZ2334" s="612"/>
      <c r="BA2334" s="612"/>
      <c r="BB2334" s="612"/>
      <c r="BC2334" s="613"/>
      <c r="BD2334" s="612"/>
      <c r="BE2334" s="612"/>
      <c r="BF2334" s="612"/>
      <c r="BG2334" s="612"/>
      <c r="BH2334" s="613"/>
      <c r="BI2334" s="612"/>
      <c r="BJ2334" s="612"/>
      <c r="BK2334" s="612"/>
      <c r="BL2334" s="613"/>
      <c r="BM2334" s="611"/>
      <c r="BN2334" s="612"/>
      <c r="BO2334" s="612"/>
      <c r="BP2334" s="612"/>
      <c r="BQ2334" s="547"/>
      <c r="BR2334" s="622"/>
      <c r="BS2334" s="617"/>
      <c r="BT2334" s="605"/>
      <c r="BU2334" s="621"/>
      <c r="BY2334" s="607"/>
    </row>
    <row r="2335" spans="1:77" s="619" customFormat="1" hidden="1">
      <c r="A2335" s="603"/>
      <c r="B2335" s="604"/>
      <c r="C2335" s="604"/>
      <c r="D2335" s="605"/>
      <c r="E2335" s="635"/>
      <c r="F2335" s="635"/>
      <c r="G2335" s="621"/>
      <c r="H2335" s="608"/>
      <c r="I2335" s="609"/>
      <c r="J2335" s="610"/>
      <c r="K2335" s="611"/>
      <c r="L2335" s="611"/>
      <c r="M2335" s="611"/>
      <c r="N2335" s="611"/>
      <c r="O2335" s="612"/>
      <c r="P2335" s="612"/>
      <c r="Q2335" s="613"/>
      <c r="R2335" s="612"/>
      <c r="S2335" s="612"/>
      <c r="T2335" s="615"/>
      <c r="U2335" s="612"/>
      <c r="V2335" s="612"/>
      <c r="W2335" s="613"/>
      <c r="X2335" s="612"/>
      <c r="Y2335" s="612"/>
      <c r="Z2335" s="612"/>
      <c r="AA2335" s="611"/>
      <c r="AB2335" s="612"/>
      <c r="AC2335" s="612"/>
      <c r="AD2335" s="613"/>
      <c r="AE2335" s="613"/>
      <c r="AF2335" s="612"/>
      <c r="AG2335" s="612"/>
      <c r="AH2335" s="612"/>
      <c r="AI2335" s="611"/>
      <c r="AJ2335" s="612"/>
      <c r="AK2335" s="612"/>
      <c r="AL2335" s="612"/>
      <c r="AM2335" s="613"/>
      <c r="AN2335" s="612"/>
      <c r="AO2335" s="612"/>
      <c r="AP2335" s="612"/>
      <c r="AQ2335" s="613"/>
      <c r="AR2335" s="612"/>
      <c r="AS2335" s="612"/>
      <c r="AT2335" s="612"/>
      <c r="AU2335" s="616"/>
      <c r="AV2335" s="612"/>
      <c r="AW2335" s="612"/>
      <c r="AX2335" s="612"/>
      <c r="AY2335" s="612"/>
      <c r="AZ2335" s="612"/>
      <c r="BA2335" s="612"/>
      <c r="BB2335" s="612"/>
      <c r="BC2335" s="613"/>
      <c r="BD2335" s="612"/>
      <c r="BE2335" s="612"/>
      <c r="BF2335" s="612"/>
      <c r="BG2335" s="612"/>
      <c r="BH2335" s="613"/>
      <c r="BI2335" s="612"/>
      <c r="BJ2335" s="612"/>
      <c r="BK2335" s="612"/>
      <c r="BL2335" s="613"/>
      <c r="BM2335" s="611"/>
      <c r="BN2335" s="612"/>
      <c r="BO2335" s="612"/>
      <c r="BP2335" s="612"/>
      <c r="BQ2335" s="547"/>
      <c r="BR2335" s="622"/>
      <c r="BS2335" s="617"/>
      <c r="BT2335" s="605"/>
      <c r="BU2335" s="621"/>
      <c r="BY2335" s="607"/>
    </row>
    <row r="2336" spans="1:77" s="619" customFormat="1" hidden="1">
      <c r="A2336" s="603"/>
      <c r="B2336" s="604"/>
      <c r="C2336" s="604"/>
      <c r="D2336" s="605"/>
      <c r="E2336" s="635"/>
      <c r="F2336" s="635"/>
      <c r="G2336" s="621"/>
      <c r="H2336" s="608"/>
      <c r="I2336" s="609"/>
      <c r="J2336" s="610"/>
      <c r="K2336" s="611"/>
      <c r="L2336" s="611"/>
      <c r="M2336" s="611"/>
      <c r="N2336" s="611"/>
      <c r="O2336" s="612"/>
      <c r="P2336" s="612"/>
      <c r="Q2336" s="613"/>
      <c r="R2336" s="612"/>
      <c r="S2336" s="612"/>
      <c r="T2336" s="615"/>
      <c r="U2336" s="612"/>
      <c r="V2336" s="612"/>
      <c r="W2336" s="613"/>
      <c r="X2336" s="612"/>
      <c r="Y2336" s="612"/>
      <c r="Z2336" s="612"/>
      <c r="AA2336" s="611"/>
      <c r="AB2336" s="612"/>
      <c r="AC2336" s="612"/>
      <c r="AD2336" s="613"/>
      <c r="AE2336" s="613"/>
      <c r="AF2336" s="612"/>
      <c r="AG2336" s="612"/>
      <c r="AH2336" s="612"/>
      <c r="AI2336" s="611"/>
      <c r="AJ2336" s="612"/>
      <c r="AK2336" s="612"/>
      <c r="AL2336" s="612"/>
      <c r="AM2336" s="613"/>
      <c r="AN2336" s="612"/>
      <c r="AO2336" s="612"/>
      <c r="AP2336" s="612"/>
      <c r="AQ2336" s="613"/>
      <c r="AR2336" s="612"/>
      <c r="AS2336" s="612"/>
      <c r="AT2336" s="612"/>
      <c r="AU2336" s="616"/>
      <c r="AV2336" s="612"/>
      <c r="AW2336" s="612"/>
      <c r="AX2336" s="612"/>
      <c r="AY2336" s="612"/>
      <c r="AZ2336" s="612"/>
      <c r="BA2336" s="612"/>
      <c r="BB2336" s="612"/>
      <c r="BC2336" s="613"/>
      <c r="BD2336" s="612"/>
      <c r="BE2336" s="612"/>
      <c r="BF2336" s="612"/>
      <c r="BG2336" s="612"/>
      <c r="BH2336" s="613"/>
      <c r="BI2336" s="612"/>
      <c r="BJ2336" s="612"/>
      <c r="BK2336" s="612"/>
      <c r="BL2336" s="613"/>
      <c r="BM2336" s="611"/>
      <c r="BN2336" s="612"/>
      <c r="BO2336" s="612"/>
      <c r="BP2336" s="612"/>
      <c r="BQ2336" s="547"/>
      <c r="BR2336" s="622"/>
      <c r="BS2336" s="617"/>
      <c r="BT2336" s="605"/>
      <c r="BU2336" s="621"/>
      <c r="BY2336" s="607"/>
    </row>
    <row r="2337" spans="1:77" s="619" customFormat="1" hidden="1">
      <c r="A2337" s="603"/>
      <c r="B2337" s="604"/>
      <c r="C2337" s="604"/>
      <c r="D2337" s="605"/>
      <c r="E2337" s="635"/>
      <c r="F2337" s="635"/>
      <c r="G2337" s="621"/>
      <c r="H2337" s="608"/>
      <c r="I2337" s="609"/>
      <c r="J2337" s="610"/>
      <c r="K2337" s="611"/>
      <c r="L2337" s="611"/>
      <c r="M2337" s="611"/>
      <c r="N2337" s="611"/>
      <c r="O2337" s="612"/>
      <c r="P2337" s="612"/>
      <c r="Q2337" s="613"/>
      <c r="R2337" s="612"/>
      <c r="S2337" s="612"/>
      <c r="T2337" s="615"/>
      <c r="U2337" s="612"/>
      <c r="V2337" s="612"/>
      <c r="W2337" s="613"/>
      <c r="X2337" s="612"/>
      <c r="Y2337" s="612"/>
      <c r="Z2337" s="612"/>
      <c r="AA2337" s="611"/>
      <c r="AB2337" s="612"/>
      <c r="AC2337" s="612"/>
      <c r="AD2337" s="613"/>
      <c r="AE2337" s="613"/>
      <c r="AF2337" s="612"/>
      <c r="AG2337" s="612"/>
      <c r="AH2337" s="612"/>
      <c r="AI2337" s="611"/>
      <c r="AJ2337" s="612"/>
      <c r="AK2337" s="612"/>
      <c r="AL2337" s="612"/>
      <c r="AM2337" s="613"/>
      <c r="AN2337" s="612"/>
      <c r="AO2337" s="612"/>
      <c r="AP2337" s="612"/>
      <c r="AQ2337" s="613"/>
      <c r="AR2337" s="612"/>
      <c r="AS2337" s="612"/>
      <c r="AT2337" s="612"/>
      <c r="AU2337" s="616"/>
      <c r="AV2337" s="612"/>
      <c r="AW2337" s="612"/>
      <c r="AX2337" s="612"/>
      <c r="AY2337" s="612"/>
      <c r="AZ2337" s="612"/>
      <c r="BA2337" s="612"/>
      <c r="BB2337" s="612"/>
      <c r="BC2337" s="613"/>
      <c r="BD2337" s="612"/>
      <c r="BE2337" s="612"/>
      <c r="BF2337" s="612"/>
      <c r="BG2337" s="612"/>
      <c r="BH2337" s="613"/>
      <c r="BI2337" s="612"/>
      <c r="BJ2337" s="612"/>
      <c r="BK2337" s="612"/>
      <c r="BL2337" s="613"/>
      <c r="BM2337" s="611"/>
      <c r="BN2337" s="612"/>
      <c r="BO2337" s="612"/>
      <c r="BP2337" s="612"/>
      <c r="BQ2337" s="547"/>
      <c r="BR2337" s="622"/>
      <c r="BS2337" s="617"/>
      <c r="BT2337" s="605"/>
      <c r="BU2337" s="621"/>
      <c r="BY2337" s="607"/>
    </row>
    <row r="2338" spans="1:77" s="619" customFormat="1" hidden="1">
      <c r="A2338" s="603"/>
      <c r="B2338" s="604"/>
      <c r="C2338" s="604"/>
      <c r="D2338" s="605"/>
      <c r="E2338" s="635"/>
      <c r="F2338" s="635"/>
      <c r="G2338" s="621"/>
      <c r="H2338" s="608"/>
      <c r="I2338" s="609"/>
      <c r="J2338" s="610"/>
      <c r="K2338" s="611"/>
      <c r="L2338" s="611"/>
      <c r="M2338" s="611"/>
      <c r="N2338" s="611"/>
      <c r="O2338" s="612"/>
      <c r="P2338" s="612"/>
      <c r="Q2338" s="613"/>
      <c r="R2338" s="612"/>
      <c r="S2338" s="612"/>
      <c r="T2338" s="615"/>
      <c r="U2338" s="612"/>
      <c r="V2338" s="612"/>
      <c r="W2338" s="613"/>
      <c r="X2338" s="612"/>
      <c r="Y2338" s="612"/>
      <c r="Z2338" s="612"/>
      <c r="AA2338" s="611"/>
      <c r="AB2338" s="612"/>
      <c r="AC2338" s="612"/>
      <c r="AD2338" s="613"/>
      <c r="AE2338" s="613"/>
      <c r="AF2338" s="612"/>
      <c r="AG2338" s="612"/>
      <c r="AH2338" s="612"/>
      <c r="AI2338" s="611"/>
      <c r="AJ2338" s="612"/>
      <c r="AK2338" s="612"/>
      <c r="AL2338" s="612"/>
      <c r="AM2338" s="613"/>
      <c r="AN2338" s="612"/>
      <c r="AO2338" s="612"/>
      <c r="AP2338" s="612"/>
      <c r="AQ2338" s="613"/>
      <c r="AR2338" s="612"/>
      <c r="AS2338" s="612"/>
      <c r="AT2338" s="612"/>
      <c r="AU2338" s="616"/>
      <c r="AV2338" s="612"/>
      <c r="AW2338" s="612"/>
      <c r="AX2338" s="612"/>
      <c r="AY2338" s="612"/>
      <c r="AZ2338" s="612"/>
      <c r="BA2338" s="612"/>
      <c r="BB2338" s="612"/>
      <c r="BC2338" s="613"/>
      <c r="BD2338" s="612"/>
      <c r="BE2338" s="612"/>
      <c r="BF2338" s="612"/>
      <c r="BG2338" s="612"/>
      <c r="BH2338" s="613"/>
      <c r="BI2338" s="612"/>
      <c r="BJ2338" s="612"/>
      <c r="BK2338" s="612"/>
      <c r="BL2338" s="613"/>
      <c r="BM2338" s="611"/>
      <c r="BN2338" s="612"/>
      <c r="BO2338" s="612"/>
      <c r="BP2338" s="612"/>
      <c r="BQ2338" s="547"/>
      <c r="BR2338" s="622"/>
      <c r="BS2338" s="617"/>
      <c r="BT2338" s="605"/>
      <c r="BU2338" s="621"/>
      <c r="BY2338" s="607"/>
    </row>
    <row r="2339" spans="1:77" s="619" customFormat="1" hidden="1">
      <c r="A2339" s="603"/>
      <c r="B2339" s="604"/>
      <c r="C2339" s="604"/>
      <c r="D2339" s="605"/>
      <c r="E2339" s="635"/>
      <c r="F2339" s="635"/>
      <c r="G2339" s="621"/>
      <c r="H2339" s="608"/>
      <c r="I2339" s="609"/>
      <c r="J2339" s="610"/>
      <c r="K2339" s="611"/>
      <c r="L2339" s="611"/>
      <c r="M2339" s="611"/>
      <c r="N2339" s="611"/>
      <c r="O2339" s="612"/>
      <c r="P2339" s="612"/>
      <c r="Q2339" s="613"/>
      <c r="R2339" s="612"/>
      <c r="S2339" s="612"/>
      <c r="T2339" s="615"/>
      <c r="U2339" s="612"/>
      <c r="V2339" s="612"/>
      <c r="W2339" s="613"/>
      <c r="X2339" s="612"/>
      <c r="Y2339" s="612"/>
      <c r="Z2339" s="612"/>
      <c r="AA2339" s="611"/>
      <c r="AB2339" s="612"/>
      <c r="AC2339" s="612"/>
      <c r="AD2339" s="613"/>
      <c r="AE2339" s="613"/>
      <c r="AF2339" s="612"/>
      <c r="AG2339" s="612"/>
      <c r="AH2339" s="612"/>
      <c r="AI2339" s="611"/>
      <c r="AJ2339" s="612"/>
      <c r="AK2339" s="612"/>
      <c r="AL2339" s="612"/>
      <c r="AM2339" s="613"/>
      <c r="AN2339" s="612"/>
      <c r="AO2339" s="612"/>
      <c r="AP2339" s="612"/>
      <c r="AQ2339" s="613"/>
      <c r="AR2339" s="612"/>
      <c r="AS2339" s="612"/>
      <c r="AT2339" s="612"/>
      <c r="AU2339" s="616"/>
      <c r="AV2339" s="612"/>
      <c r="AW2339" s="612"/>
      <c r="AX2339" s="612"/>
      <c r="AY2339" s="612"/>
      <c r="AZ2339" s="612"/>
      <c r="BA2339" s="612"/>
      <c r="BB2339" s="612"/>
      <c r="BC2339" s="613"/>
      <c r="BD2339" s="612"/>
      <c r="BE2339" s="612"/>
      <c r="BF2339" s="612"/>
      <c r="BG2339" s="612"/>
      <c r="BH2339" s="613"/>
      <c r="BI2339" s="612"/>
      <c r="BJ2339" s="612"/>
      <c r="BK2339" s="612"/>
      <c r="BL2339" s="613"/>
      <c r="BM2339" s="611"/>
      <c r="BN2339" s="612"/>
      <c r="BO2339" s="612"/>
      <c r="BP2339" s="612"/>
      <c r="BQ2339" s="547"/>
      <c r="BR2339" s="622"/>
      <c r="BS2339" s="617"/>
      <c r="BT2339" s="605"/>
      <c r="BU2339" s="621"/>
      <c r="BY2339" s="607"/>
    </row>
    <row r="2340" spans="1:77" s="619" customFormat="1" hidden="1">
      <c r="A2340" s="603"/>
      <c r="B2340" s="604"/>
      <c r="C2340" s="604"/>
      <c r="D2340" s="605"/>
      <c r="E2340" s="635"/>
      <c r="F2340" s="635"/>
      <c r="G2340" s="621"/>
      <c r="H2340" s="608"/>
      <c r="I2340" s="609"/>
      <c r="J2340" s="610"/>
      <c r="K2340" s="611"/>
      <c r="L2340" s="611"/>
      <c r="M2340" s="611"/>
      <c r="N2340" s="611"/>
      <c r="O2340" s="612"/>
      <c r="P2340" s="612"/>
      <c r="Q2340" s="613"/>
      <c r="R2340" s="612"/>
      <c r="S2340" s="612"/>
      <c r="T2340" s="615"/>
      <c r="U2340" s="612"/>
      <c r="V2340" s="612"/>
      <c r="W2340" s="613"/>
      <c r="X2340" s="612"/>
      <c r="Y2340" s="612"/>
      <c r="Z2340" s="612"/>
      <c r="AA2340" s="611"/>
      <c r="AB2340" s="612"/>
      <c r="AC2340" s="612"/>
      <c r="AD2340" s="613"/>
      <c r="AE2340" s="613"/>
      <c r="AF2340" s="612"/>
      <c r="AG2340" s="612"/>
      <c r="AH2340" s="612"/>
      <c r="AI2340" s="611"/>
      <c r="AJ2340" s="612"/>
      <c r="AK2340" s="612"/>
      <c r="AL2340" s="612"/>
      <c r="AM2340" s="613"/>
      <c r="AN2340" s="612"/>
      <c r="AO2340" s="612"/>
      <c r="AP2340" s="612"/>
      <c r="AQ2340" s="613"/>
      <c r="AR2340" s="612"/>
      <c r="AS2340" s="612"/>
      <c r="AT2340" s="612"/>
      <c r="AU2340" s="616"/>
      <c r="AV2340" s="612"/>
      <c r="AW2340" s="612"/>
      <c r="AX2340" s="612"/>
      <c r="AY2340" s="612"/>
      <c r="AZ2340" s="612"/>
      <c r="BA2340" s="612"/>
      <c r="BB2340" s="612"/>
      <c r="BC2340" s="613"/>
      <c r="BD2340" s="612"/>
      <c r="BE2340" s="612"/>
      <c r="BF2340" s="612"/>
      <c r="BG2340" s="612"/>
      <c r="BH2340" s="613"/>
      <c r="BI2340" s="612"/>
      <c r="BJ2340" s="612"/>
      <c r="BK2340" s="612"/>
      <c r="BL2340" s="613"/>
      <c r="BM2340" s="611"/>
      <c r="BN2340" s="612"/>
      <c r="BO2340" s="612"/>
      <c r="BP2340" s="612"/>
      <c r="BQ2340" s="547"/>
      <c r="BR2340" s="622"/>
      <c r="BS2340" s="617"/>
      <c r="BT2340" s="605"/>
      <c r="BU2340" s="621"/>
      <c r="BY2340" s="607"/>
    </row>
    <row r="2341" spans="1:77" s="619" customFormat="1" hidden="1">
      <c r="A2341" s="603"/>
      <c r="B2341" s="604"/>
      <c r="C2341" s="604"/>
      <c r="D2341" s="605"/>
      <c r="E2341" s="635"/>
      <c r="F2341" s="635"/>
      <c r="G2341" s="621"/>
      <c r="H2341" s="608"/>
      <c r="I2341" s="609"/>
      <c r="J2341" s="610"/>
      <c r="K2341" s="611"/>
      <c r="L2341" s="611"/>
      <c r="M2341" s="611"/>
      <c r="N2341" s="611"/>
      <c r="O2341" s="612"/>
      <c r="P2341" s="612"/>
      <c r="Q2341" s="613"/>
      <c r="R2341" s="612"/>
      <c r="S2341" s="612"/>
      <c r="T2341" s="615"/>
      <c r="U2341" s="612"/>
      <c r="V2341" s="612"/>
      <c r="W2341" s="613"/>
      <c r="X2341" s="612"/>
      <c r="Y2341" s="612"/>
      <c r="Z2341" s="612"/>
      <c r="AA2341" s="611"/>
      <c r="AB2341" s="612"/>
      <c r="AC2341" s="612"/>
      <c r="AD2341" s="613"/>
      <c r="AE2341" s="613"/>
      <c r="AF2341" s="612"/>
      <c r="AG2341" s="612"/>
      <c r="AH2341" s="612"/>
      <c r="AI2341" s="611"/>
      <c r="AJ2341" s="612"/>
      <c r="AK2341" s="612"/>
      <c r="AL2341" s="612"/>
      <c r="AM2341" s="613"/>
      <c r="AN2341" s="612"/>
      <c r="AO2341" s="612"/>
      <c r="AP2341" s="612"/>
      <c r="AQ2341" s="613"/>
      <c r="AR2341" s="612"/>
      <c r="AS2341" s="612"/>
      <c r="AT2341" s="612"/>
      <c r="AU2341" s="616"/>
      <c r="AV2341" s="612"/>
      <c r="AW2341" s="612"/>
      <c r="AX2341" s="612"/>
      <c r="AY2341" s="612"/>
      <c r="AZ2341" s="612"/>
      <c r="BA2341" s="612"/>
      <c r="BB2341" s="612"/>
      <c r="BC2341" s="613"/>
      <c r="BD2341" s="612"/>
      <c r="BE2341" s="612"/>
      <c r="BF2341" s="612"/>
      <c r="BG2341" s="612"/>
      <c r="BH2341" s="613"/>
      <c r="BI2341" s="612"/>
      <c r="BJ2341" s="612"/>
      <c r="BK2341" s="612"/>
      <c r="BL2341" s="613"/>
      <c r="BM2341" s="611"/>
      <c r="BN2341" s="612"/>
      <c r="BO2341" s="612"/>
      <c r="BP2341" s="612"/>
      <c r="BQ2341" s="547"/>
      <c r="BR2341" s="622"/>
      <c r="BS2341" s="617"/>
      <c r="BT2341" s="605"/>
      <c r="BU2341" s="621"/>
      <c r="BY2341" s="607"/>
    </row>
    <row r="2342" spans="1:77" s="619" customFormat="1" hidden="1">
      <c r="A2342" s="603"/>
      <c r="B2342" s="604"/>
      <c r="C2342" s="604"/>
      <c r="D2342" s="605"/>
      <c r="E2342" s="635"/>
      <c r="F2342" s="635"/>
      <c r="G2342" s="621"/>
      <c r="H2342" s="608"/>
      <c r="I2342" s="609"/>
      <c r="J2342" s="610"/>
      <c r="K2342" s="611"/>
      <c r="L2342" s="611"/>
      <c r="M2342" s="611"/>
      <c r="N2342" s="611"/>
      <c r="O2342" s="612"/>
      <c r="P2342" s="612"/>
      <c r="Q2342" s="613"/>
      <c r="R2342" s="612"/>
      <c r="S2342" s="612"/>
      <c r="T2342" s="615"/>
      <c r="U2342" s="612"/>
      <c r="V2342" s="612"/>
      <c r="W2342" s="613"/>
      <c r="X2342" s="612"/>
      <c r="Y2342" s="612"/>
      <c r="Z2342" s="612"/>
      <c r="AA2342" s="611"/>
      <c r="AB2342" s="612"/>
      <c r="AC2342" s="612"/>
      <c r="AD2342" s="613"/>
      <c r="AE2342" s="613"/>
      <c r="AF2342" s="612"/>
      <c r="AG2342" s="612"/>
      <c r="AH2342" s="612"/>
      <c r="AI2342" s="611"/>
      <c r="AJ2342" s="612"/>
      <c r="AK2342" s="612"/>
      <c r="AL2342" s="612"/>
      <c r="AM2342" s="613"/>
      <c r="AN2342" s="612"/>
      <c r="AO2342" s="612"/>
      <c r="AP2342" s="612"/>
      <c r="AQ2342" s="613"/>
      <c r="AR2342" s="612"/>
      <c r="AS2342" s="612"/>
      <c r="AT2342" s="612"/>
      <c r="AU2342" s="616"/>
      <c r="AV2342" s="612"/>
      <c r="AW2342" s="612"/>
      <c r="AX2342" s="612"/>
      <c r="AY2342" s="612"/>
      <c r="AZ2342" s="612"/>
      <c r="BA2342" s="612"/>
      <c r="BB2342" s="612"/>
      <c r="BC2342" s="613"/>
      <c r="BD2342" s="612"/>
      <c r="BE2342" s="612"/>
      <c r="BF2342" s="612"/>
      <c r="BG2342" s="612"/>
      <c r="BH2342" s="613"/>
      <c r="BI2342" s="612"/>
      <c r="BJ2342" s="612"/>
      <c r="BK2342" s="612"/>
      <c r="BL2342" s="613"/>
      <c r="BM2342" s="611"/>
      <c r="BN2342" s="612"/>
      <c r="BO2342" s="612"/>
      <c r="BP2342" s="612"/>
      <c r="BQ2342" s="547"/>
      <c r="BR2342" s="622"/>
      <c r="BS2342" s="617"/>
      <c r="BT2342" s="605"/>
      <c r="BU2342" s="621"/>
      <c r="BY2342" s="607"/>
    </row>
    <row r="2343" spans="1:77" s="619" customFormat="1" hidden="1">
      <c r="A2343" s="603"/>
      <c r="B2343" s="604"/>
      <c r="C2343" s="604"/>
      <c r="D2343" s="605"/>
      <c r="E2343" s="635"/>
      <c r="F2343" s="635"/>
      <c r="G2343" s="621"/>
      <c r="H2343" s="608"/>
      <c r="I2343" s="609"/>
      <c r="J2343" s="610"/>
      <c r="K2343" s="611"/>
      <c r="L2343" s="611"/>
      <c r="M2343" s="611"/>
      <c r="N2343" s="611"/>
      <c r="O2343" s="612"/>
      <c r="P2343" s="612"/>
      <c r="Q2343" s="613"/>
      <c r="R2343" s="612"/>
      <c r="S2343" s="612"/>
      <c r="T2343" s="615"/>
      <c r="U2343" s="612"/>
      <c r="V2343" s="612"/>
      <c r="W2343" s="613"/>
      <c r="X2343" s="612"/>
      <c r="Y2343" s="612"/>
      <c r="Z2343" s="612"/>
      <c r="AA2343" s="611"/>
      <c r="AB2343" s="612"/>
      <c r="AC2343" s="612"/>
      <c r="AD2343" s="613"/>
      <c r="AE2343" s="613"/>
      <c r="AF2343" s="612"/>
      <c r="AG2343" s="612"/>
      <c r="AH2343" s="612"/>
      <c r="AI2343" s="611"/>
      <c r="AJ2343" s="612"/>
      <c r="AK2343" s="612"/>
      <c r="AL2343" s="612"/>
      <c r="AM2343" s="613"/>
      <c r="AN2343" s="612"/>
      <c r="AO2343" s="612"/>
      <c r="AP2343" s="612"/>
      <c r="AQ2343" s="613"/>
      <c r="AR2343" s="612"/>
      <c r="AS2343" s="612"/>
      <c r="AT2343" s="612"/>
      <c r="AU2343" s="616"/>
      <c r="AV2343" s="612"/>
      <c r="AW2343" s="612"/>
      <c r="AX2343" s="612"/>
      <c r="AY2343" s="612"/>
      <c r="AZ2343" s="612"/>
      <c r="BA2343" s="612"/>
      <c r="BB2343" s="612"/>
      <c r="BC2343" s="613"/>
      <c r="BD2343" s="612"/>
      <c r="BE2343" s="612"/>
      <c r="BF2343" s="612"/>
      <c r="BG2343" s="612"/>
      <c r="BH2343" s="613"/>
      <c r="BI2343" s="612"/>
      <c r="BJ2343" s="612"/>
      <c r="BK2343" s="612"/>
      <c r="BL2343" s="613"/>
      <c r="BM2343" s="611"/>
      <c r="BN2343" s="612"/>
      <c r="BO2343" s="612"/>
      <c r="BP2343" s="612"/>
      <c r="BQ2343" s="547"/>
      <c r="BR2343" s="622"/>
      <c r="BS2343" s="617"/>
      <c r="BT2343" s="605"/>
      <c r="BU2343" s="621"/>
      <c r="BY2343" s="607"/>
    </row>
    <row r="2344" spans="1:77" s="619" customFormat="1" hidden="1">
      <c r="A2344" s="603"/>
      <c r="B2344" s="604"/>
      <c r="C2344" s="604"/>
      <c r="D2344" s="605"/>
      <c r="E2344" s="635"/>
      <c r="F2344" s="635"/>
      <c r="G2344" s="621"/>
      <c r="H2344" s="608"/>
      <c r="I2344" s="609"/>
      <c r="J2344" s="610"/>
      <c r="K2344" s="611"/>
      <c r="L2344" s="611"/>
      <c r="M2344" s="611"/>
      <c r="N2344" s="611"/>
      <c r="O2344" s="612"/>
      <c r="P2344" s="612"/>
      <c r="Q2344" s="613"/>
      <c r="R2344" s="612"/>
      <c r="S2344" s="612"/>
      <c r="T2344" s="615"/>
      <c r="U2344" s="612"/>
      <c r="V2344" s="612"/>
      <c r="W2344" s="613"/>
      <c r="X2344" s="612"/>
      <c r="Y2344" s="612"/>
      <c r="Z2344" s="612"/>
      <c r="AA2344" s="611"/>
      <c r="AB2344" s="612"/>
      <c r="AC2344" s="612"/>
      <c r="AD2344" s="613"/>
      <c r="AE2344" s="613"/>
      <c r="AF2344" s="612"/>
      <c r="AG2344" s="612"/>
      <c r="AH2344" s="612"/>
      <c r="AI2344" s="611"/>
      <c r="AJ2344" s="612"/>
      <c r="AK2344" s="612"/>
      <c r="AL2344" s="612"/>
      <c r="AM2344" s="613"/>
      <c r="AN2344" s="612"/>
      <c r="AO2344" s="612"/>
      <c r="AP2344" s="612"/>
      <c r="AQ2344" s="613"/>
      <c r="AR2344" s="612"/>
      <c r="AS2344" s="612"/>
      <c r="AT2344" s="612"/>
      <c r="AU2344" s="616"/>
      <c r="AV2344" s="612"/>
      <c r="AW2344" s="612"/>
      <c r="AX2344" s="612"/>
      <c r="AY2344" s="612"/>
      <c r="AZ2344" s="612"/>
      <c r="BA2344" s="612"/>
      <c r="BB2344" s="612"/>
      <c r="BC2344" s="613"/>
      <c r="BD2344" s="612"/>
      <c r="BE2344" s="612"/>
      <c r="BF2344" s="612"/>
      <c r="BG2344" s="612"/>
      <c r="BH2344" s="613"/>
      <c r="BI2344" s="612"/>
      <c r="BJ2344" s="612"/>
      <c r="BK2344" s="612"/>
      <c r="BL2344" s="613"/>
      <c r="BM2344" s="611"/>
      <c r="BN2344" s="612"/>
      <c r="BO2344" s="612"/>
      <c r="BP2344" s="612"/>
      <c r="BQ2344" s="547"/>
      <c r="BR2344" s="622"/>
      <c r="BS2344" s="617"/>
      <c r="BT2344" s="605"/>
      <c r="BU2344" s="621"/>
      <c r="BY2344" s="607"/>
    </row>
    <row r="2345" spans="1:77" s="619" customFormat="1" hidden="1">
      <c r="A2345" s="603"/>
      <c r="B2345" s="604"/>
      <c r="C2345" s="604"/>
      <c r="D2345" s="605"/>
      <c r="E2345" s="635"/>
      <c r="F2345" s="635"/>
      <c r="G2345" s="621"/>
      <c r="H2345" s="608"/>
      <c r="I2345" s="609"/>
      <c r="J2345" s="610"/>
      <c r="K2345" s="611"/>
      <c r="L2345" s="611"/>
      <c r="M2345" s="611"/>
      <c r="N2345" s="611"/>
      <c r="O2345" s="612"/>
      <c r="P2345" s="612"/>
      <c r="Q2345" s="613"/>
      <c r="R2345" s="612"/>
      <c r="S2345" s="612"/>
      <c r="T2345" s="615"/>
      <c r="U2345" s="612"/>
      <c r="V2345" s="612"/>
      <c r="W2345" s="613"/>
      <c r="X2345" s="612"/>
      <c r="Y2345" s="612"/>
      <c r="Z2345" s="612"/>
      <c r="AA2345" s="611"/>
      <c r="AB2345" s="612"/>
      <c r="AC2345" s="612"/>
      <c r="AD2345" s="613"/>
      <c r="AE2345" s="613"/>
      <c r="AF2345" s="612"/>
      <c r="AG2345" s="612"/>
      <c r="AH2345" s="612"/>
      <c r="AI2345" s="611"/>
      <c r="AJ2345" s="612"/>
      <c r="AK2345" s="612"/>
      <c r="AL2345" s="612"/>
      <c r="AM2345" s="613"/>
      <c r="AN2345" s="612"/>
      <c r="AO2345" s="612"/>
      <c r="AP2345" s="612"/>
      <c r="AQ2345" s="613"/>
      <c r="AR2345" s="612"/>
      <c r="AS2345" s="612"/>
      <c r="AT2345" s="612"/>
      <c r="AU2345" s="616"/>
      <c r="AV2345" s="612"/>
      <c r="AW2345" s="612"/>
      <c r="AX2345" s="612"/>
      <c r="AY2345" s="612"/>
      <c r="AZ2345" s="612"/>
      <c r="BA2345" s="612"/>
      <c r="BB2345" s="612"/>
      <c r="BC2345" s="613"/>
      <c r="BD2345" s="612"/>
      <c r="BE2345" s="612"/>
      <c r="BF2345" s="612"/>
      <c r="BG2345" s="612"/>
      <c r="BH2345" s="613"/>
      <c r="BI2345" s="612"/>
      <c r="BJ2345" s="612"/>
      <c r="BK2345" s="612"/>
      <c r="BL2345" s="613"/>
      <c r="BM2345" s="611"/>
      <c r="BN2345" s="612"/>
      <c r="BO2345" s="612"/>
      <c r="BP2345" s="612"/>
      <c r="BQ2345" s="547"/>
      <c r="BR2345" s="622"/>
      <c r="BS2345" s="617"/>
      <c r="BT2345" s="605"/>
      <c r="BU2345" s="621"/>
      <c r="BY2345" s="607"/>
    </row>
    <row r="2346" spans="1:77" s="619" customFormat="1" hidden="1">
      <c r="A2346" s="603"/>
      <c r="B2346" s="604"/>
      <c r="C2346" s="604"/>
      <c r="D2346" s="605"/>
      <c r="E2346" s="635"/>
      <c r="F2346" s="635"/>
      <c r="G2346" s="621"/>
      <c r="H2346" s="608"/>
      <c r="I2346" s="609"/>
      <c r="J2346" s="610"/>
      <c r="K2346" s="611"/>
      <c r="L2346" s="611"/>
      <c r="M2346" s="611"/>
      <c r="N2346" s="611"/>
      <c r="O2346" s="612"/>
      <c r="P2346" s="612"/>
      <c r="Q2346" s="613"/>
      <c r="R2346" s="612"/>
      <c r="S2346" s="612"/>
      <c r="T2346" s="615"/>
      <c r="U2346" s="612"/>
      <c r="V2346" s="612"/>
      <c r="W2346" s="613"/>
      <c r="X2346" s="612"/>
      <c r="Y2346" s="612"/>
      <c r="Z2346" s="612"/>
      <c r="AA2346" s="611"/>
      <c r="AB2346" s="612"/>
      <c r="AC2346" s="612"/>
      <c r="AD2346" s="613"/>
      <c r="AE2346" s="613"/>
      <c r="AF2346" s="612"/>
      <c r="AG2346" s="612"/>
      <c r="AH2346" s="612"/>
      <c r="AI2346" s="611"/>
      <c r="AJ2346" s="612"/>
      <c r="AK2346" s="612"/>
      <c r="AL2346" s="612"/>
      <c r="AM2346" s="613"/>
      <c r="AN2346" s="612"/>
      <c r="AO2346" s="612"/>
      <c r="AP2346" s="612"/>
      <c r="AQ2346" s="613"/>
      <c r="AR2346" s="612"/>
      <c r="AS2346" s="612"/>
      <c r="AT2346" s="612"/>
      <c r="AU2346" s="616"/>
      <c r="AV2346" s="612"/>
      <c r="AW2346" s="612"/>
      <c r="AX2346" s="612"/>
      <c r="AY2346" s="612"/>
      <c r="AZ2346" s="612"/>
      <c r="BA2346" s="612"/>
      <c r="BB2346" s="612"/>
      <c r="BC2346" s="613"/>
      <c r="BD2346" s="612"/>
      <c r="BE2346" s="612"/>
      <c r="BF2346" s="612"/>
      <c r="BG2346" s="612"/>
      <c r="BH2346" s="613"/>
      <c r="BI2346" s="612"/>
      <c r="BJ2346" s="612"/>
      <c r="BK2346" s="612"/>
      <c r="BL2346" s="613"/>
      <c r="BM2346" s="611"/>
      <c r="BN2346" s="612"/>
      <c r="BO2346" s="612"/>
      <c r="BP2346" s="612"/>
      <c r="BQ2346" s="547"/>
      <c r="BR2346" s="622"/>
      <c r="BS2346" s="617"/>
      <c r="BT2346" s="605"/>
      <c r="BU2346" s="621"/>
      <c r="BY2346" s="607"/>
    </row>
    <row r="2347" spans="1:77" s="619" customFormat="1" hidden="1">
      <c r="A2347" s="603"/>
      <c r="B2347" s="604"/>
      <c r="C2347" s="604"/>
      <c r="D2347" s="605"/>
      <c r="E2347" s="635"/>
      <c r="F2347" s="635"/>
      <c r="G2347" s="621"/>
      <c r="H2347" s="608"/>
      <c r="I2347" s="609"/>
      <c r="J2347" s="610"/>
      <c r="K2347" s="611"/>
      <c r="L2347" s="611"/>
      <c r="M2347" s="611"/>
      <c r="N2347" s="611"/>
      <c r="O2347" s="612"/>
      <c r="P2347" s="612"/>
      <c r="Q2347" s="613"/>
      <c r="R2347" s="612"/>
      <c r="S2347" s="612"/>
      <c r="T2347" s="615"/>
      <c r="U2347" s="612"/>
      <c r="V2347" s="612"/>
      <c r="W2347" s="613"/>
      <c r="X2347" s="612"/>
      <c r="Y2347" s="612"/>
      <c r="Z2347" s="612"/>
      <c r="AA2347" s="611"/>
      <c r="AB2347" s="612"/>
      <c r="AC2347" s="612"/>
      <c r="AD2347" s="613"/>
      <c r="AE2347" s="613"/>
      <c r="AF2347" s="612"/>
      <c r="AG2347" s="612"/>
      <c r="AH2347" s="612"/>
      <c r="AI2347" s="611"/>
      <c r="AJ2347" s="612"/>
      <c r="AK2347" s="612"/>
      <c r="AL2347" s="612"/>
      <c r="AM2347" s="613"/>
      <c r="AN2347" s="612"/>
      <c r="AO2347" s="612"/>
      <c r="AP2347" s="612"/>
      <c r="AQ2347" s="613"/>
      <c r="AR2347" s="612"/>
      <c r="AS2347" s="612"/>
      <c r="AT2347" s="612"/>
      <c r="AU2347" s="616"/>
      <c r="AV2347" s="612"/>
      <c r="AW2347" s="612"/>
      <c r="AX2347" s="612"/>
      <c r="AY2347" s="612"/>
      <c r="AZ2347" s="612"/>
      <c r="BA2347" s="612"/>
      <c r="BB2347" s="612"/>
      <c r="BC2347" s="613"/>
      <c r="BD2347" s="612"/>
      <c r="BE2347" s="612"/>
      <c r="BF2347" s="612"/>
      <c r="BG2347" s="612"/>
      <c r="BH2347" s="613"/>
      <c r="BI2347" s="612"/>
      <c r="BJ2347" s="612"/>
      <c r="BK2347" s="612"/>
      <c r="BL2347" s="613"/>
      <c r="BM2347" s="611"/>
      <c r="BN2347" s="612"/>
      <c r="BO2347" s="612"/>
      <c r="BP2347" s="612"/>
      <c r="BQ2347" s="547"/>
      <c r="BR2347" s="622"/>
      <c r="BS2347" s="617"/>
      <c r="BT2347" s="605"/>
      <c r="BU2347" s="621"/>
      <c r="BY2347" s="607"/>
    </row>
    <row r="2348" spans="1:77" s="619" customFormat="1" hidden="1">
      <c r="A2348" s="603"/>
      <c r="B2348" s="604"/>
      <c r="C2348" s="604"/>
      <c r="D2348" s="605"/>
      <c r="E2348" s="635"/>
      <c r="F2348" s="635"/>
      <c r="G2348" s="621"/>
      <c r="H2348" s="608"/>
      <c r="I2348" s="609"/>
      <c r="J2348" s="610"/>
      <c r="K2348" s="611"/>
      <c r="L2348" s="611"/>
      <c r="M2348" s="611"/>
      <c r="N2348" s="611"/>
      <c r="O2348" s="612"/>
      <c r="P2348" s="612"/>
      <c r="Q2348" s="613"/>
      <c r="R2348" s="612"/>
      <c r="S2348" s="612"/>
      <c r="T2348" s="615"/>
      <c r="U2348" s="612"/>
      <c r="V2348" s="612"/>
      <c r="W2348" s="613"/>
      <c r="X2348" s="612"/>
      <c r="Y2348" s="612"/>
      <c r="Z2348" s="612"/>
      <c r="AA2348" s="611"/>
      <c r="AB2348" s="612"/>
      <c r="AC2348" s="612"/>
      <c r="AD2348" s="613"/>
      <c r="AE2348" s="613"/>
      <c r="AF2348" s="612"/>
      <c r="AG2348" s="612"/>
      <c r="AH2348" s="612"/>
      <c r="AI2348" s="611"/>
      <c r="AJ2348" s="612"/>
      <c r="AK2348" s="612"/>
      <c r="AL2348" s="612"/>
      <c r="AM2348" s="613"/>
      <c r="AN2348" s="612"/>
      <c r="AO2348" s="612"/>
      <c r="AP2348" s="612"/>
      <c r="AQ2348" s="613"/>
      <c r="AR2348" s="612"/>
      <c r="AS2348" s="612"/>
      <c r="AT2348" s="612"/>
      <c r="AU2348" s="616"/>
      <c r="AV2348" s="612"/>
      <c r="AW2348" s="612"/>
      <c r="AX2348" s="612"/>
      <c r="AY2348" s="612"/>
      <c r="AZ2348" s="612"/>
      <c r="BA2348" s="612"/>
      <c r="BB2348" s="612"/>
      <c r="BC2348" s="613"/>
      <c r="BD2348" s="612"/>
      <c r="BE2348" s="612"/>
      <c r="BF2348" s="612"/>
      <c r="BG2348" s="612"/>
      <c r="BH2348" s="613"/>
      <c r="BI2348" s="612"/>
      <c r="BJ2348" s="612"/>
      <c r="BK2348" s="612"/>
      <c r="BL2348" s="613"/>
      <c r="BM2348" s="611"/>
      <c r="BN2348" s="612"/>
      <c r="BO2348" s="612"/>
      <c r="BP2348" s="612"/>
      <c r="BQ2348" s="547"/>
      <c r="BR2348" s="622"/>
      <c r="BS2348" s="617"/>
      <c r="BT2348" s="605"/>
      <c r="BU2348" s="621"/>
      <c r="BY2348" s="607"/>
    </row>
    <row r="2349" spans="1:77" s="619" customFormat="1" hidden="1">
      <c r="A2349" s="603"/>
      <c r="B2349" s="604"/>
      <c r="C2349" s="604"/>
      <c r="D2349" s="605"/>
      <c r="E2349" s="635"/>
      <c r="F2349" s="635"/>
      <c r="G2349" s="621"/>
      <c r="H2349" s="608"/>
      <c r="I2349" s="609"/>
      <c r="J2349" s="610"/>
      <c r="K2349" s="611"/>
      <c r="L2349" s="611"/>
      <c r="M2349" s="611"/>
      <c r="N2349" s="611"/>
      <c r="O2349" s="612"/>
      <c r="P2349" s="612"/>
      <c r="Q2349" s="613"/>
      <c r="R2349" s="612"/>
      <c r="S2349" s="612"/>
      <c r="T2349" s="615"/>
      <c r="U2349" s="612"/>
      <c r="V2349" s="612"/>
      <c r="W2349" s="613"/>
      <c r="X2349" s="612"/>
      <c r="Y2349" s="612"/>
      <c r="Z2349" s="612"/>
      <c r="AA2349" s="611"/>
      <c r="AB2349" s="612"/>
      <c r="AC2349" s="612"/>
      <c r="AD2349" s="613"/>
      <c r="AE2349" s="613"/>
      <c r="AF2349" s="612"/>
      <c r="AG2349" s="612"/>
      <c r="AH2349" s="612"/>
      <c r="AI2349" s="611"/>
      <c r="AJ2349" s="612"/>
      <c r="AK2349" s="612"/>
      <c r="AL2349" s="612"/>
      <c r="AM2349" s="613"/>
      <c r="AN2349" s="612"/>
      <c r="AO2349" s="612"/>
      <c r="AP2349" s="612"/>
      <c r="AQ2349" s="613"/>
      <c r="AR2349" s="612"/>
      <c r="AS2349" s="612"/>
      <c r="AT2349" s="612"/>
      <c r="AU2349" s="616"/>
      <c r="AV2349" s="612"/>
      <c r="AW2349" s="612"/>
      <c r="AX2349" s="612"/>
      <c r="AY2349" s="612"/>
      <c r="AZ2349" s="612"/>
      <c r="BA2349" s="612"/>
      <c r="BB2349" s="612"/>
      <c r="BC2349" s="613"/>
      <c r="BD2349" s="612"/>
      <c r="BE2349" s="612"/>
      <c r="BF2349" s="612"/>
      <c r="BG2349" s="612"/>
      <c r="BH2349" s="613"/>
      <c r="BI2349" s="612"/>
      <c r="BJ2349" s="612"/>
      <c r="BK2349" s="612"/>
      <c r="BL2349" s="613"/>
      <c r="BM2349" s="611"/>
      <c r="BN2349" s="612"/>
      <c r="BO2349" s="612"/>
      <c r="BP2349" s="612"/>
      <c r="BQ2349" s="547"/>
      <c r="BR2349" s="622"/>
      <c r="BS2349" s="617"/>
      <c r="BT2349" s="605"/>
      <c r="BU2349" s="621"/>
      <c r="BY2349" s="607"/>
    </row>
    <row r="2350" spans="1:77" s="619" customFormat="1" hidden="1">
      <c r="A2350" s="603"/>
      <c r="B2350" s="604"/>
      <c r="C2350" s="604"/>
      <c r="D2350" s="605"/>
      <c r="E2350" s="635"/>
      <c r="F2350" s="635"/>
      <c r="G2350" s="621"/>
      <c r="H2350" s="608"/>
      <c r="I2350" s="609"/>
      <c r="J2350" s="610"/>
      <c r="K2350" s="611"/>
      <c r="L2350" s="611"/>
      <c r="M2350" s="611"/>
      <c r="N2350" s="611"/>
      <c r="O2350" s="612"/>
      <c r="P2350" s="612"/>
      <c r="Q2350" s="613"/>
      <c r="R2350" s="612"/>
      <c r="S2350" s="612"/>
      <c r="T2350" s="615"/>
      <c r="U2350" s="612"/>
      <c r="V2350" s="612"/>
      <c r="W2350" s="613"/>
      <c r="X2350" s="612"/>
      <c r="Y2350" s="612"/>
      <c r="Z2350" s="612"/>
      <c r="AA2350" s="611"/>
      <c r="AB2350" s="612"/>
      <c r="AC2350" s="612"/>
      <c r="AD2350" s="613"/>
      <c r="AE2350" s="613"/>
      <c r="AF2350" s="612"/>
      <c r="AG2350" s="612"/>
      <c r="AH2350" s="612"/>
      <c r="AI2350" s="611"/>
      <c r="AJ2350" s="612"/>
      <c r="AK2350" s="612"/>
      <c r="AL2350" s="612"/>
      <c r="AM2350" s="613"/>
      <c r="AN2350" s="612"/>
      <c r="AO2350" s="612"/>
      <c r="AP2350" s="612"/>
      <c r="AQ2350" s="613"/>
      <c r="AR2350" s="612"/>
      <c r="AS2350" s="612"/>
      <c r="AT2350" s="612"/>
      <c r="AU2350" s="616"/>
      <c r="AV2350" s="612"/>
      <c r="AW2350" s="612"/>
      <c r="AX2350" s="612"/>
      <c r="AY2350" s="612"/>
      <c r="AZ2350" s="612"/>
      <c r="BA2350" s="612"/>
      <c r="BB2350" s="612"/>
      <c r="BC2350" s="613"/>
      <c r="BD2350" s="612"/>
      <c r="BE2350" s="612"/>
      <c r="BF2350" s="612"/>
      <c r="BG2350" s="612"/>
      <c r="BH2350" s="613"/>
      <c r="BI2350" s="612"/>
      <c r="BJ2350" s="612"/>
      <c r="BK2350" s="612"/>
      <c r="BL2350" s="613"/>
      <c r="BM2350" s="611"/>
      <c r="BN2350" s="612"/>
      <c r="BO2350" s="612"/>
      <c r="BP2350" s="612"/>
      <c r="BQ2350" s="547"/>
      <c r="BR2350" s="622"/>
      <c r="BS2350" s="617"/>
      <c r="BT2350" s="605"/>
      <c r="BU2350" s="621"/>
      <c r="BY2350" s="607"/>
    </row>
    <row r="2351" spans="1:77" s="619" customFormat="1" hidden="1">
      <c r="A2351" s="603"/>
      <c r="B2351" s="604"/>
      <c r="C2351" s="604"/>
      <c r="D2351" s="605"/>
      <c r="E2351" s="635"/>
      <c r="F2351" s="635"/>
      <c r="G2351" s="621"/>
      <c r="H2351" s="608"/>
      <c r="I2351" s="609"/>
      <c r="J2351" s="610"/>
      <c r="K2351" s="611"/>
      <c r="L2351" s="611"/>
      <c r="M2351" s="611"/>
      <c r="N2351" s="611"/>
      <c r="O2351" s="612"/>
      <c r="P2351" s="612"/>
      <c r="Q2351" s="613"/>
      <c r="R2351" s="612"/>
      <c r="S2351" s="612"/>
      <c r="T2351" s="615"/>
      <c r="U2351" s="612"/>
      <c r="V2351" s="612"/>
      <c r="W2351" s="613"/>
      <c r="X2351" s="612"/>
      <c r="Y2351" s="612"/>
      <c r="Z2351" s="612"/>
      <c r="AA2351" s="611"/>
      <c r="AB2351" s="612"/>
      <c r="AC2351" s="612"/>
      <c r="AD2351" s="613"/>
      <c r="AE2351" s="613"/>
      <c r="AF2351" s="612"/>
      <c r="AG2351" s="612"/>
      <c r="AH2351" s="612"/>
      <c r="AI2351" s="611"/>
      <c r="AJ2351" s="612"/>
      <c r="AK2351" s="612"/>
      <c r="AL2351" s="612"/>
      <c r="AM2351" s="613"/>
      <c r="AN2351" s="612"/>
      <c r="AO2351" s="612"/>
      <c r="AP2351" s="612"/>
      <c r="AQ2351" s="613"/>
      <c r="AR2351" s="612"/>
      <c r="AS2351" s="612"/>
      <c r="AT2351" s="612"/>
      <c r="AU2351" s="616"/>
      <c r="AV2351" s="612"/>
      <c r="AW2351" s="612"/>
      <c r="AX2351" s="612"/>
      <c r="AY2351" s="612"/>
      <c r="AZ2351" s="612"/>
      <c r="BA2351" s="612"/>
      <c r="BB2351" s="612"/>
      <c r="BC2351" s="613"/>
      <c r="BD2351" s="612"/>
      <c r="BE2351" s="612"/>
      <c r="BF2351" s="612"/>
      <c r="BG2351" s="612"/>
      <c r="BH2351" s="613"/>
      <c r="BI2351" s="612"/>
      <c r="BJ2351" s="612"/>
      <c r="BK2351" s="612"/>
      <c r="BL2351" s="613"/>
      <c r="BM2351" s="611"/>
      <c r="BN2351" s="612"/>
      <c r="BO2351" s="612"/>
      <c r="BP2351" s="612"/>
      <c r="BQ2351" s="547"/>
      <c r="BR2351" s="622"/>
      <c r="BS2351" s="617"/>
      <c r="BT2351" s="605"/>
      <c r="BU2351" s="621"/>
      <c r="BY2351" s="607"/>
    </row>
    <row r="2352" spans="1:77" s="619" customFormat="1" hidden="1">
      <c r="A2352" s="603"/>
      <c r="B2352" s="604"/>
      <c r="C2352" s="604"/>
      <c r="D2352" s="605"/>
      <c r="E2352" s="635"/>
      <c r="F2352" s="635"/>
      <c r="G2352" s="621"/>
      <c r="H2352" s="608"/>
      <c r="I2352" s="609"/>
      <c r="J2352" s="610"/>
      <c r="K2352" s="611"/>
      <c r="L2352" s="611"/>
      <c r="M2352" s="611"/>
      <c r="N2352" s="611"/>
      <c r="O2352" s="612"/>
      <c r="P2352" s="612"/>
      <c r="Q2352" s="613"/>
      <c r="R2352" s="612"/>
      <c r="S2352" s="612"/>
      <c r="T2352" s="615"/>
      <c r="U2352" s="612"/>
      <c r="V2352" s="612"/>
      <c r="W2352" s="613"/>
      <c r="X2352" s="612"/>
      <c r="Y2352" s="612"/>
      <c r="Z2352" s="612"/>
      <c r="AA2352" s="611"/>
      <c r="AB2352" s="612"/>
      <c r="AC2352" s="612"/>
      <c r="AD2352" s="613"/>
      <c r="AE2352" s="613"/>
      <c r="AF2352" s="612"/>
      <c r="AG2352" s="612"/>
      <c r="AH2352" s="612"/>
      <c r="AI2352" s="611"/>
      <c r="AJ2352" s="612"/>
      <c r="AK2352" s="612"/>
      <c r="AL2352" s="612"/>
      <c r="AM2352" s="613"/>
      <c r="AN2352" s="612"/>
      <c r="AO2352" s="612"/>
      <c r="AP2352" s="612"/>
      <c r="AQ2352" s="613"/>
      <c r="AR2352" s="612"/>
      <c r="AS2352" s="612"/>
      <c r="AT2352" s="612"/>
      <c r="AU2352" s="616"/>
      <c r="AV2352" s="612"/>
      <c r="AW2352" s="612"/>
      <c r="AX2352" s="612"/>
      <c r="AY2352" s="612"/>
      <c r="AZ2352" s="612"/>
      <c r="BA2352" s="612"/>
      <c r="BB2352" s="612"/>
      <c r="BC2352" s="613"/>
      <c r="BD2352" s="612"/>
      <c r="BE2352" s="612"/>
      <c r="BF2352" s="612"/>
      <c r="BG2352" s="612"/>
      <c r="BH2352" s="613"/>
      <c r="BI2352" s="612"/>
      <c r="BJ2352" s="612"/>
      <c r="BK2352" s="612"/>
      <c r="BL2352" s="613"/>
      <c r="BM2352" s="611"/>
      <c r="BN2352" s="612"/>
      <c r="BO2352" s="612"/>
      <c r="BP2352" s="612"/>
      <c r="BQ2352" s="547"/>
      <c r="BR2352" s="622"/>
      <c r="BS2352" s="617"/>
      <c r="BT2352" s="605"/>
      <c r="BU2352" s="621"/>
      <c r="BY2352" s="607"/>
    </row>
    <row r="2353" spans="1:77" s="619" customFormat="1" hidden="1">
      <c r="A2353" s="603"/>
      <c r="B2353" s="604"/>
      <c r="C2353" s="604"/>
      <c r="D2353" s="605"/>
      <c r="E2353" s="635"/>
      <c r="F2353" s="635"/>
      <c r="G2353" s="621"/>
      <c r="H2353" s="608"/>
      <c r="I2353" s="609"/>
      <c r="J2353" s="610"/>
      <c r="K2353" s="611"/>
      <c r="L2353" s="611"/>
      <c r="M2353" s="611"/>
      <c r="N2353" s="611"/>
      <c r="O2353" s="612"/>
      <c r="P2353" s="612"/>
      <c r="Q2353" s="613"/>
      <c r="R2353" s="612"/>
      <c r="S2353" s="612"/>
      <c r="T2353" s="615"/>
      <c r="U2353" s="612"/>
      <c r="V2353" s="612"/>
      <c r="W2353" s="613"/>
      <c r="X2353" s="612"/>
      <c r="Y2353" s="612"/>
      <c r="Z2353" s="612"/>
      <c r="AA2353" s="611"/>
      <c r="AB2353" s="612"/>
      <c r="AC2353" s="612"/>
      <c r="AD2353" s="613"/>
      <c r="AE2353" s="613"/>
      <c r="AF2353" s="612"/>
      <c r="AG2353" s="612"/>
      <c r="AH2353" s="612"/>
      <c r="AI2353" s="611"/>
      <c r="AJ2353" s="612"/>
      <c r="AK2353" s="612"/>
      <c r="AL2353" s="612"/>
      <c r="AM2353" s="613"/>
      <c r="AN2353" s="612"/>
      <c r="AO2353" s="612"/>
      <c r="AP2353" s="612"/>
      <c r="AQ2353" s="613"/>
      <c r="AR2353" s="612"/>
      <c r="AS2353" s="612"/>
      <c r="AT2353" s="612"/>
      <c r="AU2353" s="616"/>
      <c r="AV2353" s="612"/>
      <c r="AW2353" s="612"/>
      <c r="AX2353" s="612"/>
      <c r="AY2353" s="612"/>
      <c r="AZ2353" s="612"/>
      <c r="BA2353" s="612"/>
      <c r="BB2353" s="612"/>
      <c r="BC2353" s="613"/>
      <c r="BD2353" s="612"/>
      <c r="BE2353" s="612"/>
      <c r="BF2353" s="612"/>
      <c r="BG2353" s="612"/>
      <c r="BH2353" s="613"/>
      <c r="BI2353" s="612"/>
      <c r="BJ2353" s="612"/>
      <c r="BK2353" s="612"/>
      <c r="BL2353" s="613"/>
      <c r="BM2353" s="611"/>
      <c r="BN2353" s="612"/>
      <c r="BO2353" s="612"/>
      <c r="BP2353" s="612"/>
      <c r="BQ2353" s="547"/>
      <c r="BR2353" s="622"/>
      <c r="BS2353" s="617"/>
      <c r="BT2353" s="605"/>
      <c r="BU2353" s="621"/>
      <c r="BY2353" s="607"/>
    </row>
    <row r="2354" spans="1:77" s="619" customFormat="1" hidden="1">
      <c r="A2354" s="603"/>
      <c r="B2354" s="604"/>
      <c r="C2354" s="604"/>
      <c r="D2354" s="605"/>
      <c r="E2354" s="635"/>
      <c r="F2354" s="635"/>
      <c r="G2354" s="621"/>
      <c r="H2354" s="608"/>
      <c r="I2354" s="609"/>
      <c r="J2354" s="610"/>
      <c r="K2354" s="611"/>
      <c r="L2354" s="611"/>
      <c r="M2354" s="611"/>
      <c r="N2354" s="611"/>
      <c r="O2354" s="612"/>
      <c r="P2354" s="612"/>
      <c r="Q2354" s="613"/>
      <c r="R2354" s="612"/>
      <c r="S2354" s="612"/>
      <c r="T2354" s="615"/>
      <c r="U2354" s="612"/>
      <c r="V2354" s="612"/>
      <c r="W2354" s="613"/>
      <c r="X2354" s="612"/>
      <c r="Y2354" s="612"/>
      <c r="Z2354" s="612"/>
      <c r="AA2354" s="611"/>
      <c r="AB2354" s="612"/>
      <c r="AC2354" s="612"/>
      <c r="AD2354" s="613"/>
      <c r="AE2354" s="613"/>
      <c r="AF2354" s="612"/>
      <c r="AG2354" s="612"/>
      <c r="AH2354" s="612"/>
      <c r="AI2354" s="611"/>
      <c r="AJ2354" s="612"/>
      <c r="AK2354" s="612"/>
      <c r="AL2354" s="612"/>
      <c r="AM2354" s="613"/>
      <c r="AN2354" s="612"/>
      <c r="AO2354" s="612"/>
      <c r="AP2354" s="612"/>
      <c r="AQ2354" s="613"/>
      <c r="AR2354" s="612"/>
      <c r="AS2354" s="612"/>
      <c r="AT2354" s="612"/>
      <c r="AU2354" s="616"/>
      <c r="AV2354" s="612"/>
      <c r="AW2354" s="612"/>
      <c r="AX2354" s="612"/>
      <c r="AY2354" s="612"/>
      <c r="AZ2354" s="612"/>
      <c r="BA2354" s="612"/>
      <c r="BB2354" s="612"/>
      <c r="BC2354" s="613"/>
      <c r="BD2354" s="612"/>
      <c r="BE2354" s="612"/>
      <c r="BF2354" s="612"/>
      <c r="BG2354" s="612"/>
      <c r="BH2354" s="613"/>
      <c r="BI2354" s="612"/>
      <c r="BJ2354" s="612"/>
      <c r="BK2354" s="612"/>
      <c r="BL2354" s="613"/>
      <c r="BM2354" s="611"/>
      <c r="BN2354" s="612"/>
      <c r="BO2354" s="612"/>
      <c r="BP2354" s="612"/>
      <c r="BQ2354" s="547"/>
      <c r="BR2354" s="622"/>
      <c r="BS2354" s="617"/>
      <c r="BT2354" s="605"/>
      <c r="BU2354" s="621"/>
      <c r="BY2354" s="607"/>
    </row>
    <row r="2355" spans="1:77" s="619" customFormat="1" hidden="1">
      <c r="A2355" s="603"/>
      <c r="B2355" s="604"/>
      <c r="C2355" s="604"/>
      <c r="D2355" s="605"/>
      <c r="E2355" s="635"/>
      <c r="F2355" s="635"/>
      <c r="G2355" s="621"/>
      <c r="H2355" s="608"/>
      <c r="I2355" s="609"/>
      <c r="J2355" s="610"/>
      <c r="K2355" s="611"/>
      <c r="L2355" s="611"/>
      <c r="M2355" s="611"/>
      <c r="N2355" s="611"/>
      <c r="O2355" s="612"/>
      <c r="P2355" s="612"/>
      <c r="Q2355" s="613"/>
      <c r="R2355" s="612"/>
      <c r="S2355" s="612"/>
      <c r="T2355" s="615"/>
      <c r="U2355" s="612"/>
      <c r="V2355" s="612"/>
      <c r="W2355" s="613"/>
      <c r="X2355" s="612"/>
      <c r="Y2355" s="612"/>
      <c r="Z2355" s="612"/>
      <c r="AA2355" s="611"/>
      <c r="AB2355" s="612"/>
      <c r="AC2355" s="612"/>
      <c r="AD2355" s="613"/>
      <c r="AE2355" s="613"/>
      <c r="AF2355" s="612"/>
      <c r="AG2355" s="612"/>
      <c r="AH2355" s="612"/>
      <c r="AI2355" s="611"/>
      <c r="AJ2355" s="612"/>
      <c r="AK2355" s="612"/>
      <c r="AL2355" s="612"/>
      <c r="AM2355" s="613"/>
      <c r="AN2355" s="612"/>
      <c r="AO2355" s="612"/>
      <c r="AP2355" s="612"/>
      <c r="AQ2355" s="613"/>
      <c r="AR2355" s="612"/>
      <c r="AS2355" s="612"/>
      <c r="AT2355" s="612"/>
      <c r="AU2355" s="616"/>
      <c r="AV2355" s="612"/>
      <c r="AW2355" s="612"/>
      <c r="AX2355" s="612"/>
      <c r="AY2355" s="612"/>
      <c r="AZ2355" s="612"/>
      <c r="BA2355" s="612"/>
      <c r="BB2355" s="612"/>
      <c r="BC2355" s="613"/>
      <c r="BD2355" s="612"/>
      <c r="BE2355" s="612"/>
      <c r="BF2355" s="612"/>
      <c r="BG2355" s="612"/>
      <c r="BH2355" s="613"/>
      <c r="BI2355" s="612"/>
      <c r="BJ2355" s="612"/>
      <c r="BK2355" s="612"/>
      <c r="BL2355" s="613"/>
      <c r="BM2355" s="611"/>
      <c r="BN2355" s="612"/>
      <c r="BO2355" s="612"/>
      <c r="BP2355" s="612"/>
      <c r="BQ2355" s="547"/>
      <c r="BR2355" s="622"/>
      <c r="BS2355" s="617"/>
      <c r="BT2355" s="605"/>
      <c r="BU2355" s="621"/>
      <c r="BY2355" s="607"/>
    </row>
    <row r="2356" spans="1:77" s="619" customFormat="1" hidden="1">
      <c r="A2356" s="603"/>
      <c r="B2356" s="604"/>
      <c r="C2356" s="604"/>
      <c r="D2356" s="605"/>
      <c r="E2356" s="635"/>
      <c r="F2356" s="635"/>
      <c r="G2356" s="621"/>
      <c r="H2356" s="608"/>
      <c r="I2356" s="609"/>
      <c r="J2356" s="610"/>
      <c r="K2356" s="611"/>
      <c r="L2356" s="611"/>
      <c r="M2356" s="611"/>
      <c r="N2356" s="611"/>
      <c r="O2356" s="612"/>
      <c r="P2356" s="612"/>
      <c r="Q2356" s="613"/>
      <c r="R2356" s="612"/>
      <c r="S2356" s="612"/>
      <c r="T2356" s="615"/>
      <c r="U2356" s="612"/>
      <c r="V2356" s="612"/>
      <c r="W2356" s="613"/>
      <c r="X2356" s="612"/>
      <c r="Y2356" s="612"/>
      <c r="Z2356" s="612"/>
      <c r="AA2356" s="611"/>
      <c r="AB2356" s="612"/>
      <c r="AC2356" s="612"/>
      <c r="AD2356" s="613"/>
      <c r="AE2356" s="613"/>
      <c r="AF2356" s="612"/>
      <c r="AG2356" s="612"/>
      <c r="AH2356" s="612"/>
      <c r="AI2356" s="611"/>
      <c r="AJ2356" s="612"/>
      <c r="AK2356" s="612"/>
      <c r="AL2356" s="612"/>
      <c r="AM2356" s="613"/>
      <c r="AN2356" s="612"/>
      <c r="AO2356" s="612"/>
      <c r="AP2356" s="612"/>
      <c r="AQ2356" s="613"/>
      <c r="AR2356" s="612"/>
      <c r="AS2356" s="612"/>
      <c r="AT2356" s="612"/>
      <c r="AU2356" s="616"/>
      <c r="AV2356" s="612"/>
      <c r="AW2356" s="612"/>
      <c r="AX2356" s="612"/>
      <c r="AY2356" s="612"/>
      <c r="AZ2356" s="612"/>
      <c r="BA2356" s="612"/>
      <c r="BB2356" s="612"/>
      <c r="BC2356" s="613"/>
      <c r="BD2356" s="612"/>
      <c r="BE2356" s="612"/>
      <c r="BF2356" s="612"/>
      <c r="BG2356" s="612"/>
      <c r="BH2356" s="613"/>
      <c r="BI2356" s="612"/>
      <c r="BJ2356" s="612"/>
      <c r="BK2356" s="612"/>
      <c r="BL2356" s="613"/>
      <c r="BM2356" s="611"/>
      <c r="BN2356" s="612"/>
      <c r="BO2356" s="612"/>
      <c r="BP2356" s="612"/>
      <c r="BQ2356" s="547"/>
      <c r="BR2356" s="622"/>
      <c r="BS2356" s="617"/>
      <c r="BT2356" s="605"/>
      <c r="BU2356" s="621"/>
      <c r="BY2356" s="607"/>
    </row>
    <row r="2357" spans="1:77" s="619" customFormat="1" hidden="1">
      <c r="A2357" s="603"/>
      <c r="B2357" s="604"/>
      <c r="C2357" s="604"/>
      <c r="D2357" s="605"/>
      <c r="E2357" s="635"/>
      <c r="F2357" s="635"/>
      <c r="G2357" s="621"/>
      <c r="H2357" s="608"/>
      <c r="I2357" s="609"/>
      <c r="J2357" s="610"/>
      <c r="K2357" s="611"/>
      <c r="L2357" s="611"/>
      <c r="M2357" s="611"/>
      <c r="N2357" s="611"/>
      <c r="O2357" s="612"/>
      <c r="P2357" s="612"/>
      <c r="Q2357" s="613"/>
      <c r="R2357" s="612"/>
      <c r="S2357" s="612"/>
      <c r="T2357" s="615"/>
      <c r="U2357" s="612"/>
      <c r="V2357" s="612"/>
      <c r="W2357" s="613"/>
      <c r="X2357" s="612"/>
      <c r="Y2357" s="612"/>
      <c r="Z2357" s="612"/>
      <c r="AA2357" s="611"/>
      <c r="AB2357" s="612"/>
      <c r="AC2357" s="612"/>
      <c r="AD2357" s="613"/>
      <c r="AE2357" s="613"/>
      <c r="AF2357" s="612"/>
      <c r="AG2357" s="612"/>
      <c r="AH2357" s="612"/>
      <c r="AI2357" s="611"/>
      <c r="AJ2357" s="612"/>
      <c r="AK2357" s="612"/>
      <c r="AL2357" s="612"/>
      <c r="AM2357" s="613"/>
      <c r="AN2357" s="612"/>
      <c r="AO2357" s="612"/>
      <c r="AP2357" s="612"/>
      <c r="AQ2357" s="613"/>
      <c r="AR2357" s="612"/>
      <c r="AS2357" s="612"/>
      <c r="AT2357" s="612"/>
      <c r="AU2357" s="616"/>
      <c r="AV2357" s="612"/>
      <c r="AW2357" s="612"/>
      <c r="AX2357" s="612"/>
      <c r="AY2357" s="612"/>
      <c r="AZ2357" s="612"/>
      <c r="BA2357" s="612"/>
      <c r="BB2357" s="612"/>
      <c r="BC2357" s="613"/>
      <c r="BD2357" s="612"/>
      <c r="BE2357" s="612"/>
      <c r="BF2357" s="612"/>
      <c r="BG2357" s="612"/>
      <c r="BH2357" s="613"/>
      <c r="BI2357" s="612"/>
      <c r="BJ2357" s="612"/>
      <c r="BK2357" s="612"/>
      <c r="BL2357" s="613"/>
      <c r="BM2357" s="611"/>
      <c r="BN2357" s="612"/>
      <c r="BO2357" s="612"/>
      <c r="BP2357" s="612"/>
      <c r="BQ2357" s="547"/>
      <c r="BR2357" s="622"/>
      <c r="BS2357" s="617"/>
      <c r="BT2357" s="605"/>
      <c r="BU2357" s="621"/>
      <c r="BY2357" s="607"/>
    </row>
    <row r="2358" spans="1:77" s="619" customFormat="1" hidden="1">
      <c r="A2358" s="603"/>
      <c r="B2358" s="604"/>
      <c r="C2358" s="604"/>
      <c r="D2358" s="605"/>
      <c r="E2358" s="635"/>
      <c r="F2358" s="635"/>
      <c r="G2358" s="621"/>
      <c r="H2358" s="608"/>
      <c r="I2358" s="609"/>
      <c r="J2358" s="610"/>
      <c r="K2358" s="611"/>
      <c r="L2358" s="611"/>
      <c r="M2358" s="611"/>
      <c r="N2358" s="611"/>
      <c r="O2358" s="612"/>
      <c r="P2358" s="612"/>
      <c r="Q2358" s="613"/>
      <c r="R2358" s="612"/>
      <c r="S2358" s="612"/>
      <c r="T2358" s="615"/>
      <c r="U2358" s="612"/>
      <c r="V2358" s="612"/>
      <c r="W2358" s="613"/>
      <c r="X2358" s="612"/>
      <c r="Y2358" s="612"/>
      <c r="Z2358" s="612"/>
      <c r="AA2358" s="611"/>
      <c r="AB2358" s="612"/>
      <c r="AC2358" s="612"/>
      <c r="AD2358" s="613"/>
      <c r="AE2358" s="613"/>
      <c r="AF2358" s="612"/>
      <c r="AG2358" s="612"/>
      <c r="AH2358" s="612"/>
      <c r="AI2358" s="611"/>
      <c r="AJ2358" s="612"/>
      <c r="AK2358" s="612"/>
      <c r="AL2358" s="612"/>
      <c r="AM2358" s="613"/>
      <c r="AN2358" s="612"/>
      <c r="AO2358" s="612"/>
      <c r="AP2358" s="612"/>
      <c r="AQ2358" s="613"/>
      <c r="AR2358" s="612"/>
      <c r="AS2358" s="612"/>
      <c r="AT2358" s="612"/>
      <c r="AU2358" s="616"/>
      <c r="AV2358" s="612"/>
      <c r="AW2358" s="612"/>
      <c r="AX2358" s="612"/>
      <c r="AY2358" s="612"/>
      <c r="AZ2358" s="612"/>
      <c r="BA2358" s="612"/>
      <c r="BB2358" s="612"/>
      <c r="BC2358" s="613"/>
      <c r="BD2358" s="612"/>
      <c r="BE2358" s="612"/>
      <c r="BF2358" s="612"/>
      <c r="BG2358" s="612"/>
      <c r="BH2358" s="613"/>
      <c r="BI2358" s="612"/>
      <c r="BJ2358" s="612"/>
      <c r="BK2358" s="612"/>
      <c r="BL2358" s="613"/>
      <c r="BM2358" s="611"/>
      <c r="BN2358" s="612"/>
      <c r="BO2358" s="612"/>
      <c r="BP2358" s="612"/>
      <c r="BQ2358" s="547"/>
      <c r="BR2358" s="622"/>
      <c r="BS2358" s="617"/>
      <c r="BT2358" s="605"/>
      <c r="BU2358" s="621"/>
      <c r="BY2358" s="607"/>
    </row>
    <row r="2359" spans="1:77" s="619" customFormat="1" hidden="1">
      <c r="A2359" s="603"/>
      <c r="B2359" s="604"/>
      <c r="C2359" s="604"/>
      <c r="D2359" s="605"/>
      <c r="E2359" s="635"/>
      <c r="F2359" s="635"/>
      <c r="G2359" s="621"/>
      <c r="H2359" s="608"/>
      <c r="I2359" s="609"/>
      <c r="J2359" s="610"/>
      <c r="K2359" s="611"/>
      <c r="L2359" s="611"/>
      <c r="M2359" s="611"/>
      <c r="N2359" s="611"/>
      <c r="O2359" s="612"/>
      <c r="P2359" s="612"/>
      <c r="Q2359" s="613"/>
      <c r="R2359" s="612"/>
      <c r="S2359" s="612"/>
      <c r="T2359" s="615"/>
      <c r="U2359" s="612"/>
      <c r="V2359" s="612"/>
      <c r="W2359" s="613"/>
      <c r="X2359" s="612"/>
      <c r="Y2359" s="612"/>
      <c r="Z2359" s="612"/>
      <c r="AA2359" s="611"/>
      <c r="AB2359" s="612"/>
      <c r="AC2359" s="612"/>
      <c r="AD2359" s="613"/>
      <c r="AE2359" s="613"/>
      <c r="AF2359" s="612"/>
      <c r="AG2359" s="612"/>
      <c r="AH2359" s="612"/>
      <c r="AI2359" s="611"/>
      <c r="AJ2359" s="612"/>
      <c r="AK2359" s="612"/>
      <c r="AL2359" s="612"/>
      <c r="AM2359" s="613"/>
      <c r="AN2359" s="612"/>
      <c r="AO2359" s="612"/>
      <c r="AP2359" s="612"/>
      <c r="AQ2359" s="613"/>
      <c r="AR2359" s="612"/>
      <c r="AS2359" s="612"/>
      <c r="AT2359" s="612"/>
      <c r="AU2359" s="616"/>
      <c r="AV2359" s="612"/>
      <c r="AW2359" s="612"/>
      <c r="AX2359" s="612"/>
      <c r="AY2359" s="612"/>
      <c r="AZ2359" s="612"/>
      <c r="BA2359" s="612"/>
      <c r="BB2359" s="612"/>
      <c r="BC2359" s="613"/>
      <c r="BD2359" s="612"/>
      <c r="BE2359" s="612"/>
      <c r="BF2359" s="612"/>
      <c r="BG2359" s="612"/>
      <c r="BH2359" s="613"/>
      <c r="BI2359" s="612"/>
      <c r="BJ2359" s="612"/>
      <c r="BK2359" s="612"/>
      <c r="BL2359" s="613"/>
      <c r="BM2359" s="611"/>
      <c r="BN2359" s="612"/>
      <c r="BO2359" s="612"/>
      <c r="BP2359" s="612"/>
      <c r="BQ2359" s="547"/>
      <c r="BR2359" s="622"/>
      <c r="BS2359" s="617"/>
      <c r="BT2359" s="605"/>
      <c r="BU2359" s="621"/>
      <c r="BY2359" s="607"/>
    </row>
    <row r="2360" spans="1:77" s="619" customFormat="1" hidden="1">
      <c r="A2360" s="603"/>
      <c r="B2360" s="604"/>
      <c r="C2360" s="604"/>
      <c r="D2360" s="605"/>
      <c r="E2360" s="635"/>
      <c r="F2360" s="635"/>
      <c r="G2360" s="621"/>
      <c r="H2360" s="608"/>
      <c r="I2360" s="609"/>
      <c r="J2360" s="610"/>
      <c r="K2360" s="611"/>
      <c r="L2360" s="611"/>
      <c r="M2360" s="611"/>
      <c r="N2360" s="611"/>
      <c r="O2360" s="612"/>
      <c r="P2360" s="612"/>
      <c r="Q2360" s="613"/>
      <c r="R2360" s="612"/>
      <c r="S2360" s="612"/>
      <c r="T2360" s="615"/>
      <c r="U2360" s="612"/>
      <c r="V2360" s="612"/>
      <c r="W2360" s="613"/>
      <c r="X2360" s="612"/>
      <c r="Y2360" s="612"/>
      <c r="Z2360" s="612"/>
      <c r="AA2360" s="611"/>
      <c r="AB2360" s="612"/>
      <c r="AC2360" s="612"/>
      <c r="AD2360" s="613"/>
      <c r="AE2360" s="613"/>
      <c r="AF2360" s="612"/>
      <c r="AG2360" s="612"/>
      <c r="AH2360" s="612"/>
      <c r="AI2360" s="611"/>
      <c r="AJ2360" s="612"/>
      <c r="AK2360" s="612"/>
      <c r="AL2360" s="612"/>
      <c r="AM2360" s="613"/>
      <c r="AN2360" s="612"/>
      <c r="AO2360" s="612"/>
      <c r="AP2360" s="612"/>
      <c r="AQ2360" s="613"/>
      <c r="AR2360" s="612"/>
      <c r="AS2360" s="612"/>
      <c r="AT2360" s="612"/>
      <c r="AU2360" s="616"/>
      <c r="AV2360" s="612"/>
      <c r="AW2360" s="612"/>
      <c r="AX2360" s="612"/>
      <c r="AY2360" s="612"/>
      <c r="AZ2360" s="612"/>
      <c r="BA2360" s="612"/>
      <c r="BB2360" s="612"/>
      <c r="BC2360" s="613"/>
      <c r="BD2360" s="612"/>
      <c r="BE2360" s="612"/>
      <c r="BF2360" s="612"/>
      <c r="BG2360" s="612"/>
      <c r="BH2360" s="613"/>
      <c r="BI2360" s="612"/>
      <c r="BJ2360" s="612"/>
      <c r="BK2360" s="612"/>
      <c r="BL2360" s="613"/>
      <c r="BM2360" s="611"/>
      <c r="BN2360" s="612"/>
      <c r="BO2360" s="612"/>
      <c r="BP2360" s="612"/>
      <c r="BQ2360" s="547"/>
      <c r="BR2360" s="622"/>
      <c r="BS2360" s="617"/>
      <c r="BT2360" s="605"/>
      <c r="BU2360" s="621"/>
      <c r="BY2360" s="607"/>
    </row>
    <row r="2361" spans="1:77" s="619" customFormat="1" hidden="1">
      <c r="A2361" s="603"/>
      <c r="B2361" s="604"/>
      <c r="C2361" s="604"/>
      <c r="D2361" s="605"/>
      <c r="E2361" s="635"/>
      <c r="F2361" s="635"/>
      <c r="G2361" s="621"/>
      <c r="H2361" s="608"/>
      <c r="I2361" s="609"/>
      <c r="J2361" s="610"/>
      <c r="K2361" s="611"/>
      <c r="L2361" s="611"/>
      <c r="M2361" s="611"/>
      <c r="N2361" s="611"/>
      <c r="O2361" s="612"/>
      <c r="P2361" s="612"/>
      <c r="Q2361" s="613"/>
      <c r="R2361" s="612"/>
      <c r="S2361" s="612"/>
      <c r="T2361" s="615"/>
      <c r="U2361" s="612"/>
      <c r="V2361" s="612"/>
      <c r="W2361" s="613"/>
      <c r="X2361" s="612"/>
      <c r="Y2361" s="612"/>
      <c r="Z2361" s="612"/>
      <c r="AA2361" s="611"/>
      <c r="AB2361" s="612"/>
      <c r="AC2361" s="612"/>
      <c r="AD2361" s="613"/>
      <c r="AE2361" s="613"/>
      <c r="AF2361" s="612"/>
      <c r="AG2361" s="612"/>
      <c r="AH2361" s="612"/>
      <c r="AI2361" s="611"/>
      <c r="AJ2361" s="612"/>
      <c r="AK2361" s="612"/>
      <c r="AL2361" s="612"/>
      <c r="AM2361" s="613"/>
      <c r="AN2361" s="612"/>
      <c r="AO2361" s="612"/>
      <c r="AP2361" s="612"/>
      <c r="AQ2361" s="613"/>
      <c r="AR2361" s="612"/>
      <c r="AS2361" s="612"/>
      <c r="AT2361" s="612"/>
      <c r="AU2361" s="616"/>
      <c r="AV2361" s="612"/>
      <c r="AW2361" s="612"/>
      <c r="AX2361" s="612"/>
      <c r="AY2361" s="612"/>
      <c r="AZ2361" s="612"/>
      <c r="BA2361" s="612"/>
      <c r="BB2361" s="612"/>
      <c r="BC2361" s="613"/>
      <c r="BD2361" s="612"/>
      <c r="BE2361" s="612"/>
      <c r="BF2361" s="612"/>
      <c r="BG2361" s="612"/>
      <c r="BH2361" s="613"/>
      <c r="BI2361" s="612"/>
      <c r="BJ2361" s="612"/>
      <c r="BK2361" s="612"/>
      <c r="BL2361" s="613"/>
      <c r="BM2361" s="611"/>
      <c r="BN2361" s="612"/>
      <c r="BO2361" s="612"/>
      <c r="BP2361" s="612"/>
      <c r="BQ2361" s="547"/>
      <c r="BR2361" s="622"/>
      <c r="BS2361" s="617"/>
      <c r="BT2361" s="605"/>
      <c r="BU2361" s="621"/>
      <c r="BY2361" s="607"/>
    </row>
    <row r="2362" spans="1:77" s="619" customFormat="1" hidden="1">
      <c r="A2362" s="603"/>
      <c r="B2362" s="604"/>
      <c r="C2362" s="604"/>
      <c r="D2362" s="605"/>
      <c r="E2362" s="635"/>
      <c r="F2362" s="635"/>
      <c r="G2362" s="621"/>
      <c r="H2362" s="608"/>
      <c r="I2362" s="609"/>
      <c r="J2362" s="610"/>
      <c r="K2362" s="611"/>
      <c r="L2362" s="611"/>
      <c r="M2362" s="611"/>
      <c r="N2362" s="611"/>
      <c r="O2362" s="612"/>
      <c r="P2362" s="612"/>
      <c r="Q2362" s="613"/>
      <c r="R2362" s="612"/>
      <c r="S2362" s="612"/>
      <c r="T2362" s="615"/>
      <c r="U2362" s="612"/>
      <c r="V2362" s="612"/>
      <c r="W2362" s="613"/>
      <c r="X2362" s="612"/>
      <c r="Y2362" s="612"/>
      <c r="Z2362" s="612"/>
      <c r="AA2362" s="611"/>
      <c r="AB2362" s="612"/>
      <c r="AC2362" s="612"/>
      <c r="AD2362" s="613"/>
      <c r="AE2362" s="613"/>
      <c r="AF2362" s="612"/>
      <c r="AG2362" s="612"/>
      <c r="AH2362" s="612"/>
      <c r="AI2362" s="611"/>
      <c r="AJ2362" s="612"/>
      <c r="AK2362" s="612"/>
      <c r="AL2362" s="612"/>
      <c r="AM2362" s="613"/>
      <c r="AN2362" s="612"/>
      <c r="AO2362" s="612"/>
      <c r="AP2362" s="612"/>
      <c r="AQ2362" s="613"/>
      <c r="AR2362" s="612"/>
      <c r="AS2362" s="612"/>
      <c r="AT2362" s="612"/>
      <c r="AU2362" s="616"/>
      <c r="AV2362" s="612"/>
      <c r="AW2362" s="612"/>
      <c r="AX2362" s="612"/>
      <c r="AY2362" s="612"/>
      <c r="AZ2362" s="612"/>
      <c r="BA2362" s="612"/>
      <c r="BB2362" s="612"/>
      <c r="BC2362" s="613"/>
      <c r="BD2362" s="612"/>
      <c r="BE2362" s="612"/>
      <c r="BF2362" s="612"/>
      <c r="BG2362" s="612"/>
      <c r="BH2362" s="613"/>
      <c r="BI2362" s="612"/>
      <c r="BJ2362" s="612"/>
      <c r="BK2362" s="612"/>
      <c r="BL2362" s="613"/>
      <c r="BM2362" s="611"/>
      <c r="BN2362" s="612"/>
      <c r="BO2362" s="612"/>
      <c r="BP2362" s="612"/>
      <c r="BQ2362" s="547"/>
      <c r="BR2362" s="622"/>
      <c r="BS2362" s="617"/>
      <c r="BT2362" s="605"/>
      <c r="BU2362" s="621"/>
      <c r="BY2362" s="607"/>
    </row>
    <row r="2363" spans="1:77" s="619" customFormat="1" hidden="1">
      <c r="A2363" s="603"/>
      <c r="B2363" s="604"/>
      <c r="C2363" s="604"/>
      <c r="D2363" s="605"/>
      <c r="E2363" s="635"/>
      <c r="F2363" s="635"/>
      <c r="G2363" s="621"/>
      <c r="H2363" s="608"/>
      <c r="I2363" s="609"/>
      <c r="J2363" s="610"/>
      <c r="K2363" s="611"/>
      <c r="L2363" s="611"/>
      <c r="M2363" s="611"/>
      <c r="N2363" s="611"/>
      <c r="O2363" s="612"/>
      <c r="P2363" s="612"/>
      <c r="Q2363" s="613"/>
      <c r="R2363" s="612"/>
      <c r="S2363" s="612"/>
      <c r="T2363" s="615"/>
      <c r="U2363" s="612"/>
      <c r="V2363" s="612"/>
      <c r="W2363" s="613"/>
      <c r="X2363" s="612"/>
      <c r="Y2363" s="612"/>
      <c r="Z2363" s="612"/>
      <c r="AA2363" s="611"/>
      <c r="AB2363" s="612"/>
      <c r="AC2363" s="612"/>
      <c r="AD2363" s="613"/>
      <c r="AE2363" s="613"/>
      <c r="AF2363" s="612"/>
      <c r="AG2363" s="612"/>
      <c r="AH2363" s="612"/>
      <c r="AI2363" s="611"/>
      <c r="AJ2363" s="612"/>
      <c r="AK2363" s="612"/>
      <c r="AL2363" s="612"/>
      <c r="AM2363" s="613"/>
      <c r="AN2363" s="612"/>
      <c r="AO2363" s="612"/>
      <c r="AP2363" s="612"/>
      <c r="AQ2363" s="613"/>
      <c r="AR2363" s="612"/>
      <c r="AS2363" s="612"/>
      <c r="AT2363" s="612"/>
      <c r="AU2363" s="616"/>
      <c r="AV2363" s="612"/>
      <c r="AW2363" s="612"/>
      <c r="AX2363" s="612"/>
      <c r="AY2363" s="612"/>
      <c r="AZ2363" s="612"/>
      <c r="BA2363" s="612"/>
      <c r="BB2363" s="612"/>
      <c r="BC2363" s="613"/>
      <c r="BD2363" s="612"/>
      <c r="BE2363" s="612"/>
      <c r="BF2363" s="612"/>
      <c r="BG2363" s="612"/>
      <c r="BH2363" s="613"/>
      <c r="BI2363" s="612"/>
      <c r="BJ2363" s="612"/>
      <c r="BK2363" s="612"/>
      <c r="BL2363" s="613"/>
      <c r="BM2363" s="611"/>
      <c r="BN2363" s="612"/>
      <c r="BO2363" s="612"/>
      <c r="BP2363" s="612"/>
      <c r="BQ2363" s="547"/>
      <c r="BR2363" s="622"/>
      <c r="BS2363" s="617"/>
      <c r="BT2363" s="605"/>
      <c r="BU2363" s="621"/>
      <c r="BY2363" s="607"/>
    </row>
    <row r="2364" spans="1:77" s="619" customFormat="1" hidden="1">
      <c r="A2364" s="603"/>
      <c r="B2364" s="604"/>
      <c r="C2364" s="604"/>
      <c r="D2364" s="605"/>
      <c r="E2364" s="635"/>
      <c r="F2364" s="635"/>
      <c r="G2364" s="621"/>
      <c r="H2364" s="608"/>
      <c r="I2364" s="609"/>
      <c r="J2364" s="610"/>
      <c r="K2364" s="611"/>
      <c r="L2364" s="611"/>
      <c r="M2364" s="611"/>
      <c r="N2364" s="611"/>
      <c r="O2364" s="612"/>
      <c r="P2364" s="612"/>
      <c r="Q2364" s="613"/>
      <c r="R2364" s="612"/>
      <c r="S2364" s="612"/>
      <c r="T2364" s="615"/>
      <c r="U2364" s="612"/>
      <c r="V2364" s="612"/>
      <c r="W2364" s="613"/>
      <c r="X2364" s="612"/>
      <c r="Y2364" s="612"/>
      <c r="Z2364" s="612"/>
      <c r="AA2364" s="611"/>
      <c r="AB2364" s="612"/>
      <c r="AC2364" s="612"/>
      <c r="AD2364" s="613"/>
      <c r="AE2364" s="613"/>
      <c r="AF2364" s="612"/>
      <c r="AG2364" s="612"/>
      <c r="AH2364" s="612"/>
      <c r="AI2364" s="611"/>
      <c r="AJ2364" s="612"/>
      <c r="AK2364" s="612"/>
      <c r="AL2364" s="612"/>
      <c r="AM2364" s="613"/>
      <c r="AN2364" s="612"/>
      <c r="AO2364" s="612"/>
      <c r="AP2364" s="612"/>
      <c r="AQ2364" s="613"/>
      <c r="AR2364" s="612"/>
      <c r="AS2364" s="612"/>
      <c r="AT2364" s="612"/>
      <c r="AU2364" s="616"/>
      <c r="AV2364" s="612"/>
      <c r="AW2364" s="612"/>
      <c r="AX2364" s="612"/>
      <c r="AY2364" s="612"/>
      <c r="AZ2364" s="612"/>
      <c r="BA2364" s="612"/>
      <c r="BB2364" s="612"/>
      <c r="BC2364" s="613"/>
      <c r="BD2364" s="612"/>
      <c r="BE2364" s="612"/>
      <c r="BF2364" s="612"/>
      <c r="BG2364" s="612"/>
      <c r="BH2364" s="613"/>
      <c r="BI2364" s="612"/>
      <c r="BJ2364" s="612"/>
      <c r="BK2364" s="612"/>
      <c r="BL2364" s="613"/>
      <c r="BM2364" s="611"/>
      <c r="BN2364" s="612"/>
      <c r="BO2364" s="612"/>
      <c r="BP2364" s="612"/>
      <c r="BQ2364" s="547"/>
      <c r="BR2364" s="622"/>
      <c r="BS2364" s="617"/>
      <c r="BT2364" s="605"/>
      <c r="BU2364" s="621"/>
      <c r="BY2364" s="607"/>
    </row>
    <row r="2365" spans="1:77" s="619" customFormat="1" hidden="1">
      <c r="A2365" s="603"/>
      <c r="B2365" s="604"/>
      <c r="C2365" s="604"/>
      <c r="D2365" s="605"/>
      <c r="E2365" s="635"/>
      <c r="F2365" s="635"/>
      <c r="G2365" s="621"/>
      <c r="H2365" s="608"/>
      <c r="I2365" s="609"/>
      <c r="J2365" s="610"/>
      <c r="K2365" s="611"/>
      <c r="L2365" s="611"/>
      <c r="M2365" s="611"/>
      <c r="N2365" s="611"/>
      <c r="O2365" s="612"/>
      <c r="P2365" s="612"/>
      <c r="Q2365" s="613"/>
      <c r="R2365" s="612"/>
      <c r="S2365" s="612"/>
      <c r="T2365" s="615"/>
      <c r="U2365" s="612"/>
      <c r="V2365" s="612"/>
      <c r="W2365" s="613"/>
      <c r="X2365" s="612"/>
      <c r="Y2365" s="612"/>
      <c r="Z2365" s="612"/>
      <c r="AA2365" s="611"/>
      <c r="AB2365" s="612"/>
      <c r="AC2365" s="612"/>
      <c r="AD2365" s="613"/>
      <c r="AE2365" s="613"/>
      <c r="AF2365" s="612"/>
      <c r="AG2365" s="612"/>
      <c r="AH2365" s="612"/>
      <c r="AI2365" s="611"/>
      <c r="AJ2365" s="612"/>
      <c r="AK2365" s="612"/>
      <c r="AL2365" s="612"/>
      <c r="AM2365" s="613"/>
      <c r="AN2365" s="612"/>
      <c r="AO2365" s="612"/>
      <c r="AP2365" s="612"/>
      <c r="AQ2365" s="613"/>
      <c r="AR2365" s="612"/>
      <c r="AS2365" s="612"/>
      <c r="AT2365" s="612"/>
      <c r="AU2365" s="616"/>
      <c r="AV2365" s="612"/>
      <c r="AW2365" s="612"/>
      <c r="AX2365" s="612"/>
      <c r="AY2365" s="612"/>
      <c r="AZ2365" s="612"/>
      <c r="BA2365" s="612"/>
      <c r="BB2365" s="612"/>
      <c r="BC2365" s="613"/>
      <c r="BD2365" s="612"/>
      <c r="BE2365" s="612"/>
      <c r="BF2365" s="612"/>
      <c r="BG2365" s="612"/>
      <c r="BH2365" s="613"/>
      <c r="BI2365" s="612"/>
      <c r="BJ2365" s="612"/>
      <c r="BK2365" s="612"/>
      <c r="BL2365" s="613"/>
      <c r="BM2365" s="611"/>
      <c r="BN2365" s="612"/>
      <c r="BO2365" s="612"/>
      <c r="BP2365" s="612"/>
      <c r="BQ2365" s="547"/>
      <c r="BR2365" s="622"/>
      <c r="BS2365" s="617"/>
      <c r="BT2365" s="605"/>
      <c r="BU2365" s="621"/>
      <c r="BY2365" s="607"/>
    </row>
    <row r="2366" spans="1:77" s="619" customFormat="1" hidden="1">
      <c r="A2366" s="603"/>
      <c r="B2366" s="604"/>
      <c r="C2366" s="604"/>
      <c r="D2366" s="605"/>
      <c r="E2366" s="635"/>
      <c r="F2366" s="635"/>
      <c r="G2366" s="621"/>
      <c r="H2366" s="608"/>
      <c r="I2366" s="609"/>
      <c r="J2366" s="610"/>
      <c r="K2366" s="611"/>
      <c r="L2366" s="611"/>
      <c r="M2366" s="611"/>
      <c r="N2366" s="611"/>
      <c r="O2366" s="612"/>
      <c r="P2366" s="612"/>
      <c r="Q2366" s="613"/>
      <c r="R2366" s="612"/>
      <c r="S2366" s="612"/>
      <c r="T2366" s="615"/>
      <c r="U2366" s="612"/>
      <c r="V2366" s="612"/>
      <c r="W2366" s="613"/>
      <c r="X2366" s="612"/>
      <c r="Y2366" s="612"/>
      <c r="Z2366" s="612"/>
      <c r="AA2366" s="611"/>
      <c r="AB2366" s="612"/>
      <c r="AC2366" s="612"/>
      <c r="AD2366" s="613"/>
      <c r="AE2366" s="613"/>
      <c r="AF2366" s="612"/>
      <c r="AG2366" s="612"/>
      <c r="AH2366" s="612"/>
      <c r="AI2366" s="611"/>
      <c r="AJ2366" s="612"/>
      <c r="AK2366" s="612"/>
      <c r="AL2366" s="612"/>
      <c r="AM2366" s="613"/>
      <c r="AN2366" s="612"/>
      <c r="AO2366" s="612"/>
      <c r="AP2366" s="612"/>
      <c r="AQ2366" s="613"/>
      <c r="AR2366" s="612"/>
      <c r="AS2366" s="612"/>
      <c r="AT2366" s="612"/>
      <c r="AU2366" s="616"/>
      <c r="AV2366" s="612"/>
      <c r="AW2366" s="612"/>
      <c r="AX2366" s="612"/>
      <c r="AY2366" s="612"/>
      <c r="AZ2366" s="612"/>
      <c r="BA2366" s="612"/>
      <c r="BB2366" s="612"/>
      <c r="BC2366" s="613"/>
      <c r="BD2366" s="612"/>
      <c r="BE2366" s="612"/>
      <c r="BF2366" s="612"/>
      <c r="BG2366" s="612"/>
      <c r="BH2366" s="613"/>
      <c r="BI2366" s="612"/>
      <c r="BJ2366" s="612"/>
      <c r="BK2366" s="612"/>
      <c r="BL2366" s="613"/>
      <c r="BM2366" s="611"/>
      <c r="BN2366" s="612"/>
      <c r="BO2366" s="612"/>
      <c r="BP2366" s="612"/>
      <c r="BQ2366" s="547"/>
      <c r="BR2366" s="622"/>
      <c r="BS2366" s="617"/>
      <c r="BT2366" s="605"/>
      <c r="BU2366" s="621"/>
      <c r="BY2366" s="607"/>
    </row>
    <row r="2367" spans="1:77" s="619" customFormat="1" hidden="1">
      <c r="A2367" s="603"/>
      <c r="B2367" s="604"/>
      <c r="C2367" s="604"/>
      <c r="D2367" s="605"/>
      <c r="E2367" s="635"/>
      <c r="F2367" s="635"/>
      <c r="G2367" s="621"/>
      <c r="H2367" s="608"/>
      <c r="I2367" s="609"/>
      <c r="J2367" s="610"/>
      <c r="K2367" s="611"/>
      <c r="L2367" s="611"/>
      <c r="M2367" s="611"/>
      <c r="N2367" s="611"/>
      <c r="O2367" s="612"/>
      <c r="P2367" s="612"/>
      <c r="Q2367" s="613"/>
      <c r="R2367" s="612"/>
      <c r="S2367" s="612"/>
      <c r="T2367" s="615"/>
      <c r="U2367" s="612"/>
      <c r="V2367" s="612"/>
      <c r="W2367" s="613"/>
      <c r="X2367" s="612"/>
      <c r="Y2367" s="612"/>
      <c r="Z2367" s="612"/>
      <c r="AA2367" s="611"/>
      <c r="AB2367" s="612"/>
      <c r="AC2367" s="612"/>
      <c r="AD2367" s="613"/>
      <c r="AE2367" s="613"/>
      <c r="AF2367" s="612"/>
      <c r="AG2367" s="612"/>
      <c r="AH2367" s="612"/>
      <c r="AI2367" s="611"/>
      <c r="AJ2367" s="612"/>
      <c r="AK2367" s="612"/>
      <c r="AL2367" s="612"/>
      <c r="AM2367" s="613"/>
      <c r="AN2367" s="612"/>
      <c r="AO2367" s="612"/>
      <c r="AP2367" s="612"/>
      <c r="AQ2367" s="613"/>
      <c r="AR2367" s="612"/>
      <c r="AS2367" s="612"/>
      <c r="AT2367" s="612"/>
      <c r="AU2367" s="616"/>
      <c r="AV2367" s="612"/>
      <c r="AW2367" s="612"/>
      <c r="AX2367" s="612"/>
      <c r="AY2367" s="612"/>
      <c r="AZ2367" s="612"/>
      <c r="BA2367" s="612"/>
      <c r="BB2367" s="612"/>
      <c r="BC2367" s="613"/>
      <c r="BD2367" s="612"/>
      <c r="BE2367" s="612"/>
      <c r="BF2367" s="612"/>
      <c r="BG2367" s="612"/>
      <c r="BH2367" s="613"/>
      <c r="BI2367" s="612"/>
      <c r="BJ2367" s="612"/>
      <c r="BK2367" s="612"/>
      <c r="BL2367" s="613"/>
      <c r="BM2367" s="611"/>
      <c r="BN2367" s="612"/>
      <c r="BO2367" s="612"/>
      <c r="BP2367" s="612"/>
      <c r="BQ2367" s="547"/>
      <c r="BR2367" s="622"/>
      <c r="BS2367" s="617"/>
      <c r="BT2367" s="605"/>
      <c r="BU2367" s="621"/>
      <c r="BY2367" s="607"/>
    </row>
    <row r="2368" spans="1:77" s="619" customFormat="1" hidden="1">
      <c r="A2368" s="603"/>
      <c r="B2368" s="604"/>
      <c r="C2368" s="604"/>
      <c r="D2368" s="605"/>
      <c r="E2368" s="635"/>
      <c r="F2368" s="635"/>
      <c r="G2368" s="621"/>
      <c r="H2368" s="608"/>
      <c r="I2368" s="609"/>
      <c r="J2368" s="610"/>
      <c r="K2368" s="611"/>
      <c r="L2368" s="611"/>
      <c r="M2368" s="611"/>
      <c r="N2368" s="611"/>
      <c r="O2368" s="612"/>
      <c r="P2368" s="612"/>
      <c r="Q2368" s="613"/>
      <c r="R2368" s="612"/>
      <c r="S2368" s="612"/>
      <c r="T2368" s="615"/>
      <c r="U2368" s="612"/>
      <c r="V2368" s="612"/>
      <c r="W2368" s="613"/>
      <c r="X2368" s="612"/>
      <c r="Y2368" s="612"/>
      <c r="Z2368" s="612"/>
      <c r="AA2368" s="611"/>
      <c r="AB2368" s="612"/>
      <c r="AC2368" s="612"/>
      <c r="AD2368" s="613"/>
      <c r="AE2368" s="613"/>
      <c r="AF2368" s="612"/>
      <c r="AG2368" s="612"/>
      <c r="AH2368" s="612"/>
      <c r="AI2368" s="611"/>
      <c r="AJ2368" s="612"/>
      <c r="AK2368" s="612"/>
      <c r="AL2368" s="612"/>
      <c r="AM2368" s="613"/>
      <c r="AN2368" s="612"/>
      <c r="AO2368" s="612"/>
      <c r="AP2368" s="612"/>
      <c r="AQ2368" s="613"/>
      <c r="AR2368" s="612"/>
      <c r="AS2368" s="612"/>
      <c r="AT2368" s="612"/>
      <c r="AU2368" s="616"/>
      <c r="AV2368" s="612"/>
      <c r="AW2368" s="612"/>
      <c r="AX2368" s="612"/>
      <c r="AY2368" s="612"/>
      <c r="AZ2368" s="612"/>
      <c r="BA2368" s="612"/>
      <c r="BB2368" s="612"/>
      <c r="BC2368" s="613"/>
      <c r="BD2368" s="612"/>
      <c r="BE2368" s="612"/>
      <c r="BF2368" s="612"/>
      <c r="BG2368" s="612"/>
      <c r="BH2368" s="613"/>
      <c r="BI2368" s="612"/>
      <c r="BJ2368" s="612"/>
      <c r="BK2368" s="612"/>
      <c r="BL2368" s="613"/>
      <c r="BM2368" s="611"/>
      <c r="BN2368" s="612"/>
      <c r="BO2368" s="612"/>
      <c r="BP2368" s="612"/>
      <c r="BQ2368" s="547"/>
      <c r="BR2368" s="622"/>
      <c r="BS2368" s="617"/>
      <c r="BT2368" s="605"/>
      <c r="BU2368" s="621"/>
      <c r="BY2368" s="607"/>
    </row>
    <row r="2369" spans="1:77" s="619" customFormat="1" hidden="1">
      <c r="A2369" s="603"/>
      <c r="B2369" s="604"/>
      <c r="C2369" s="604"/>
      <c r="D2369" s="605"/>
      <c r="E2369" s="635"/>
      <c r="F2369" s="635"/>
      <c r="G2369" s="621"/>
      <c r="H2369" s="608"/>
      <c r="I2369" s="609"/>
      <c r="J2369" s="610"/>
      <c r="K2369" s="611"/>
      <c r="L2369" s="611"/>
      <c r="M2369" s="611"/>
      <c r="N2369" s="611"/>
      <c r="O2369" s="612"/>
      <c r="P2369" s="612"/>
      <c r="Q2369" s="613"/>
      <c r="R2369" s="612"/>
      <c r="S2369" s="612"/>
      <c r="T2369" s="615"/>
      <c r="U2369" s="612"/>
      <c r="V2369" s="612"/>
      <c r="W2369" s="613"/>
      <c r="X2369" s="612"/>
      <c r="Y2369" s="612"/>
      <c r="Z2369" s="612"/>
      <c r="AA2369" s="611"/>
      <c r="AB2369" s="612"/>
      <c r="AC2369" s="612"/>
      <c r="AD2369" s="613"/>
      <c r="AE2369" s="613"/>
      <c r="AF2369" s="612"/>
      <c r="AG2369" s="612"/>
      <c r="AH2369" s="612"/>
      <c r="AI2369" s="611"/>
      <c r="AJ2369" s="612"/>
      <c r="AK2369" s="612"/>
      <c r="AL2369" s="612"/>
      <c r="AM2369" s="613"/>
      <c r="AN2369" s="612"/>
      <c r="AO2369" s="612"/>
      <c r="AP2369" s="612"/>
      <c r="AQ2369" s="613"/>
      <c r="AR2369" s="612"/>
      <c r="AS2369" s="612"/>
      <c r="AT2369" s="612"/>
      <c r="AU2369" s="616"/>
      <c r="AV2369" s="612"/>
      <c r="AW2369" s="612"/>
      <c r="AX2369" s="612"/>
      <c r="AY2369" s="612"/>
      <c r="AZ2369" s="612"/>
      <c r="BA2369" s="612"/>
      <c r="BB2369" s="612"/>
      <c r="BC2369" s="613"/>
      <c r="BD2369" s="612"/>
      <c r="BE2369" s="612"/>
      <c r="BF2369" s="612"/>
      <c r="BG2369" s="612"/>
      <c r="BH2369" s="613"/>
      <c r="BI2369" s="612"/>
      <c r="BJ2369" s="612"/>
      <c r="BK2369" s="612"/>
      <c r="BL2369" s="613"/>
      <c r="BM2369" s="611"/>
      <c r="BN2369" s="612"/>
      <c r="BO2369" s="612"/>
      <c r="BP2369" s="612"/>
      <c r="BQ2369" s="547"/>
      <c r="BR2369" s="622"/>
      <c r="BS2369" s="617"/>
      <c r="BT2369" s="605"/>
      <c r="BU2369" s="621"/>
      <c r="BY2369" s="607"/>
    </row>
    <row r="2370" spans="1:77" s="619" customFormat="1" hidden="1">
      <c r="A2370" s="603"/>
      <c r="B2370" s="604"/>
      <c r="C2370" s="604"/>
      <c r="D2370" s="605"/>
      <c r="E2370" s="635"/>
      <c r="F2370" s="635"/>
      <c r="G2370" s="621"/>
      <c r="H2370" s="608"/>
      <c r="I2370" s="609"/>
      <c r="J2370" s="610"/>
      <c r="K2370" s="611"/>
      <c r="L2370" s="611"/>
      <c r="M2370" s="611"/>
      <c r="N2370" s="611"/>
      <c r="O2370" s="612"/>
      <c r="P2370" s="612"/>
      <c r="Q2370" s="613"/>
      <c r="R2370" s="612"/>
      <c r="S2370" s="612"/>
      <c r="T2370" s="615"/>
      <c r="U2370" s="612"/>
      <c r="V2370" s="612"/>
      <c r="W2370" s="613"/>
      <c r="X2370" s="612"/>
      <c r="Y2370" s="612"/>
      <c r="Z2370" s="612"/>
      <c r="AA2370" s="611"/>
      <c r="AB2370" s="612"/>
      <c r="AC2370" s="612"/>
      <c r="AD2370" s="613"/>
      <c r="AE2370" s="613"/>
      <c r="AF2370" s="612"/>
      <c r="AG2370" s="612"/>
      <c r="AH2370" s="612"/>
      <c r="AI2370" s="611"/>
      <c r="AJ2370" s="612"/>
      <c r="AK2370" s="612"/>
      <c r="AL2370" s="612"/>
      <c r="AM2370" s="613"/>
      <c r="AN2370" s="612"/>
      <c r="AO2370" s="612"/>
      <c r="AP2370" s="612"/>
      <c r="AQ2370" s="613"/>
      <c r="AR2370" s="612"/>
      <c r="AS2370" s="612"/>
      <c r="AT2370" s="612"/>
      <c r="AU2370" s="616"/>
      <c r="AV2370" s="612"/>
      <c r="AW2370" s="612"/>
      <c r="AX2370" s="612"/>
      <c r="AY2370" s="612"/>
      <c r="AZ2370" s="612"/>
      <c r="BA2370" s="612"/>
      <c r="BB2370" s="612"/>
      <c r="BC2370" s="613"/>
      <c r="BD2370" s="612"/>
      <c r="BE2370" s="612"/>
      <c r="BF2370" s="612"/>
      <c r="BG2370" s="612"/>
      <c r="BH2370" s="613"/>
      <c r="BI2370" s="612"/>
      <c r="BJ2370" s="612"/>
      <c r="BK2370" s="612"/>
      <c r="BL2370" s="613"/>
      <c r="BM2370" s="611"/>
      <c r="BN2370" s="612"/>
      <c r="BO2370" s="612"/>
      <c r="BP2370" s="612"/>
      <c r="BQ2370" s="547"/>
      <c r="BR2370" s="622"/>
      <c r="BS2370" s="617"/>
      <c r="BT2370" s="605"/>
      <c r="BU2370" s="621"/>
      <c r="BY2370" s="607"/>
    </row>
    <row r="2371" spans="1:77" s="619" customFormat="1" hidden="1">
      <c r="A2371" s="603"/>
      <c r="B2371" s="604"/>
      <c r="C2371" s="604"/>
      <c r="D2371" s="605"/>
      <c r="E2371" s="635"/>
      <c r="F2371" s="635"/>
      <c r="G2371" s="621"/>
      <c r="H2371" s="608"/>
      <c r="I2371" s="609"/>
      <c r="J2371" s="610"/>
      <c r="K2371" s="611"/>
      <c r="L2371" s="611"/>
      <c r="M2371" s="611"/>
      <c r="N2371" s="611"/>
      <c r="O2371" s="612"/>
      <c r="P2371" s="612"/>
      <c r="Q2371" s="613"/>
      <c r="R2371" s="612"/>
      <c r="S2371" s="612"/>
      <c r="T2371" s="615"/>
      <c r="U2371" s="612"/>
      <c r="V2371" s="612"/>
      <c r="W2371" s="613"/>
      <c r="X2371" s="612"/>
      <c r="Y2371" s="612"/>
      <c r="Z2371" s="612"/>
      <c r="AA2371" s="611"/>
      <c r="AB2371" s="612"/>
      <c r="AC2371" s="612"/>
      <c r="AD2371" s="613"/>
      <c r="AE2371" s="613"/>
      <c r="AF2371" s="612"/>
      <c r="AG2371" s="612"/>
      <c r="AH2371" s="612"/>
      <c r="AI2371" s="611"/>
      <c r="AJ2371" s="612"/>
      <c r="AK2371" s="612"/>
      <c r="AL2371" s="612"/>
      <c r="AM2371" s="613"/>
      <c r="AN2371" s="612"/>
      <c r="AO2371" s="612"/>
      <c r="AP2371" s="612"/>
      <c r="AQ2371" s="613"/>
      <c r="AR2371" s="612"/>
      <c r="AS2371" s="612"/>
      <c r="AT2371" s="612"/>
      <c r="AU2371" s="616"/>
      <c r="AV2371" s="612"/>
      <c r="AW2371" s="612"/>
      <c r="AX2371" s="612"/>
      <c r="AY2371" s="612"/>
      <c r="AZ2371" s="612"/>
      <c r="BA2371" s="612"/>
      <c r="BB2371" s="612"/>
      <c r="BC2371" s="613"/>
      <c r="BD2371" s="612"/>
      <c r="BE2371" s="612"/>
      <c r="BF2371" s="612"/>
      <c r="BG2371" s="612"/>
      <c r="BH2371" s="613"/>
      <c r="BI2371" s="612"/>
      <c r="BJ2371" s="612"/>
      <c r="BK2371" s="612"/>
      <c r="BL2371" s="613"/>
      <c r="BM2371" s="611"/>
      <c r="BN2371" s="612"/>
      <c r="BO2371" s="612"/>
      <c r="BP2371" s="612"/>
      <c r="BQ2371" s="547"/>
      <c r="BR2371" s="622"/>
      <c r="BS2371" s="617"/>
      <c r="BT2371" s="605"/>
      <c r="BU2371" s="621"/>
      <c r="BY2371" s="607"/>
    </row>
    <row r="2372" spans="1:77" s="619" customFormat="1" hidden="1">
      <c r="A2372" s="603"/>
      <c r="B2372" s="604"/>
      <c r="C2372" s="604"/>
      <c r="D2372" s="605"/>
      <c r="E2372" s="635"/>
      <c r="F2372" s="635"/>
      <c r="G2372" s="621"/>
      <c r="H2372" s="608"/>
      <c r="I2372" s="609"/>
      <c r="J2372" s="610"/>
      <c r="K2372" s="611"/>
      <c r="L2372" s="611"/>
      <c r="M2372" s="611"/>
      <c r="N2372" s="611"/>
      <c r="O2372" s="612"/>
      <c r="P2372" s="612"/>
      <c r="Q2372" s="613"/>
      <c r="R2372" s="612"/>
      <c r="S2372" s="612"/>
      <c r="T2372" s="615"/>
      <c r="U2372" s="612"/>
      <c r="V2372" s="612"/>
      <c r="W2372" s="613"/>
      <c r="X2372" s="612"/>
      <c r="Y2372" s="612"/>
      <c r="Z2372" s="612"/>
      <c r="AA2372" s="611"/>
      <c r="AB2372" s="612"/>
      <c r="AC2372" s="612"/>
      <c r="AD2372" s="613"/>
      <c r="AE2372" s="613"/>
      <c r="AF2372" s="612"/>
      <c r="AG2372" s="612"/>
      <c r="AH2372" s="612"/>
      <c r="AI2372" s="611"/>
      <c r="AJ2372" s="612"/>
      <c r="AK2372" s="612"/>
      <c r="AL2372" s="612"/>
      <c r="AM2372" s="613"/>
      <c r="AN2372" s="612"/>
      <c r="AO2372" s="612"/>
      <c r="AP2372" s="612"/>
      <c r="AQ2372" s="613"/>
      <c r="AR2372" s="612"/>
      <c r="AS2372" s="612"/>
      <c r="AT2372" s="612"/>
      <c r="AU2372" s="616"/>
      <c r="AV2372" s="612"/>
      <c r="AW2372" s="612"/>
      <c r="AX2372" s="612"/>
      <c r="AY2372" s="612"/>
      <c r="AZ2372" s="612"/>
      <c r="BA2372" s="612"/>
      <c r="BB2372" s="612"/>
      <c r="BC2372" s="613"/>
      <c r="BD2372" s="612"/>
      <c r="BE2372" s="612"/>
      <c r="BF2372" s="612"/>
      <c r="BG2372" s="612"/>
      <c r="BH2372" s="613"/>
      <c r="BI2372" s="612"/>
      <c r="BJ2372" s="612"/>
      <c r="BK2372" s="612"/>
      <c r="BL2372" s="613"/>
      <c r="BM2372" s="611"/>
      <c r="BN2372" s="612"/>
      <c r="BO2372" s="612"/>
      <c r="BP2372" s="612"/>
      <c r="BQ2372" s="547"/>
      <c r="BR2372" s="622"/>
      <c r="BS2372" s="617"/>
      <c r="BT2372" s="605"/>
      <c r="BU2372" s="621"/>
      <c r="BY2372" s="607"/>
    </row>
    <row r="2373" spans="1:77" s="619" customFormat="1" hidden="1">
      <c r="A2373" s="603"/>
      <c r="B2373" s="604"/>
      <c r="C2373" s="604"/>
      <c r="D2373" s="605"/>
      <c r="E2373" s="635"/>
      <c r="F2373" s="635"/>
      <c r="G2373" s="621"/>
      <c r="H2373" s="608"/>
      <c r="I2373" s="609"/>
      <c r="J2373" s="610"/>
      <c r="K2373" s="611"/>
      <c r="L2373" s="611"/>
      <c r="M2373" s="611"/>
      <c r="N2373" s="611"/>
      <c r="O2373" s="612"/>
      <c r="P2373" s="612"/>
      <c r="Q2373" s="613"/>
      <c r="R2373" s="612"/>
      <c r="S2373" s="612"/>
      <c r="T2373" s="615"/>
      <c r="U2373" s="612"/>
      <c r="V2373" s="612"/>
      <c r="W2373" s="613"/>
      <c r="X2373" s="612"/>
      <c r="Y2373" s="612"/>
      <c r="Z2373" s="612"/>
      <c r="AA2373" s="611"/>
      <c r="AB2373" s="612"/>
      <c r="AC2373" s="612"/>
      <c r="AD2373" s="613"/>
      <c r="AE2373" s="613"/>
      <c r="AF2373" s="612"/>
      <c r="AG2373" s="612"/>
      <c r="AH2373" s="612"/>
      <c r="AI2373" s="611"/>
      <c r="AJ2373" s="612"/>
      <c r="AK2373" s="612"/>
      <c r="AL2373" s="612"/>
      <c r="AM2373" s="613"/>
      <c r="AN2373" s="612"/>
      <c r="AO2373" s="612"/>
      <c r="AP2373" s="612"/>
      <c r="AQ2373" s="613"/>
      <c r="AR2373" s="612"/>
      <c r="AS2373" s="612"/>
      <c r="AT2373" s="612"/>
      <c r="AU2373" s="616"/>
      <c r="AV2373" s="612"/>
      <c r="AW2373" s="612"/>
      <c r="AX2373" s="612"/>
      <c r="AY2373" s="612"/>
      <c r="AZ2373" s="612"/>
      <c r="BA2373" s="612"/>
      <c r="BB2373" s="612"/>
      <c r="BC2373" s="613"/>
      <c r="BD2373" s="612"/>
      <c r="BE2373" s="612"/>
      <c r="BF2373" s="612"/>
      <c r="BG2373" s="612"/>
      <c r="BH2373" s="613"/>
      <c r="BI2373" s="612"/>
      <c r="BJ2373" s="612"/>
      <c r="BK2373" s="612"/>
      <c r="BL2373" s="613"/>
      <c r="BM2373" s="611"/>
      <c r="BN2373" s="612"/>
      <c r="BO2373" s="612"/>
      <c r="BP2373" s="612"/>
      <c r="BQ2373" s="547"/>
      <c r="BR2373" s="622"/>
      <c r="BS2373" s="617"/>
      <c r="BT2373" s="605"/>
      <c r="BU2373" s="621"/>
      <c r="BY2373" s="607"/>
    </row>
    <row r="2374" spans="1:77" s="619" customFormat="1" hidden="1">
      <c r="A2374" s="603"/>
      <c r="B2374" s="604"/>
      <c r="C2374" s="604"/>
      <c r="D2374" s="605"/>
      <c r="E2374" s="635"/>
      <c r="F2374" s="635"/>
      <c r="G2374" s="621"/>
      <c r="H2374" s="608"/>
      <c r="I2374" s="609"/>
      <c r="J2374" s="610"/>
      <c r="K2374" s="611"/>
      <c r="L2374" s="611"/>
      <c r="M2374" s="611"/>
      <c r="N2374" s="611"/>
      <c r="O2374" s="612"/>
      <c r="P2374" s="612"/>
      <c r="Q2374" s="613"/>
      <c r="R2374" s="612"/>
      <c r="S2374" s="612"/>
      <c r="T2374" s="615"/>
      <c r="U2374" s="612"/>
      <c r="V2374" s="612"/>
      <c r="W2374" s="613"/>
      <c r="X2374" s="612"/>
      <c r="Y2374" s="612"/>
      <c r="Z2374" s="612"/>
      <c r="AA2374" s="611"/>
      <c r="AB2374" s="612"/>
      <c r="AC2374" s="612"/>
      <c r="AD2374" s="613"/>
      <c r="AE2374" s="613"/>
      <c r="AF2374" s="612"/>
      <c r="AG2374" s="612"/>
      <c r="AH2374" s="612"/>
      <c r="AI2374" s="611"/>
      <c r="AJ2374" s="612"/>
      <c r="AK2374" s="612"/>
      <c r="AL2374" s="612"/>
      <c r="AM2374" s="613"/>
      <c r="AN2374" s="612"/>
      <c r="AO2374" s="612"/>
      <c r="AP2374" s="612"/>
      <c r="AQ2374" s="613"/>
      <c r="AR2374" s="612"/>
      <c r="AS2374" s="612"/>
      <c r="AT2374" s="612"/>
      <c r="AU2374" s="616"/>
      <c r="AV2374" s="612"/>
      <c r="AW2374" s="612"/>
      <c r="AX2374" s="612"/>
      <c r="AY2374" s="612"/>
      <c r="AZ2374" s="612"/>
      <c r="BA2374" s="612"/>
      <c r="BB2374" s="612"/>
      <c r="BC2374" s="613"/>
      <c r="BD2374" s="612"/>
      <c r="BE2374" s="612"/>
      <c r="BF2374" s="612"/>
      <c r="BG2374" s="612"/>
      <c r="BH2374" s="613"/>
      <c r="BI2374" s="612"/>
      <c r="BJ2374" s="612"/>
      <c r="BK2374" s="612"/>
      <c r="BL2374" s="613"/>
      <c r="BM2374" s="611"/>
      <c r="BN2374" s="612"/>
      <c r="BO2374" s="612"/>
      <c r="BP2374" s="612"/>
      <c r="BQ2374" s="547"/>
      <c r="BR2374" s="622"/>
      <c r="BS2374" s="617"/>
      <c r="BT2374" s="605"/>
      <c r="BU2374" s="621"/>
      <c r="BY2374" s="607"/>
    </row>
    <row r="2375" spans="1:77" s="619" customFormat="1" hidden="1">
      <c r="A2375" s="603"/>
      <c r="B2375" s="604"/>
      <c r="C2375" s="604"/>
      <c r="D2375" s="605"/>
      <c r="E2375" s="635"/>
      <c r="F2375" s="635"/>
      <c r="G2375" s="621"/>
      <c r="H2375" s="608"/>
      <c r="I2375" s="609"/>
      <c r="J2375" s="610"/>
      <c r="K2375" s="611"/>
      <c r="L2375" s="611"/>
      <c r="M2375" s="611"/>
      <c r="N2375" s="611"/>
      <c r="O2375" s="612"/>
      <c r="P2375" s="612"/>
      <c r="Q2375" s="613"/>
      <c r="R2375" s="612"/>
      <c r="S2375" s="612"/>
      <c r="T2375" s="615"/>
      <c r="U2375" s="612"/>
      <c r="V2375" s="612"/>
      <c r="W2375" s="613"/>
      <c r="X2375" s="612"/>
      <c r="Y2375" s="612"/>
      <c r="Z2375" s="612"/>
      <c r="AA2375" s="611"/>
      <c r="AB2375" s="612"/>
      <c r="AC2375" s="612"/>
      <c r="AD2375" s="613"/>
      <c r="AE2375" s="613"/>
      <c r="AF2375" s="612"/>
      <c r="AG2375" s="612"/>
      <c r="AH2375" s="612"/>
      <c r="AI2375" s="611"/>
      <c r="AJ2375" s="612"/>
      <c r="AK2375" s="612"/>
      <c r="AL2375" s="612"/>
      <c r="AM2375" s="613"/>
      <c r="AN2375" s="612"/>
      <c r="AO2375" s="612"/>
      <c r="AP2375" s="612"/>
      <c r="AQ2375" s="613"/>
      <c r="AR2375" s="612"/>
      <c r="AS2375" s="612"/>
      <c r="AT2375" s="612"/>
      <c r="AU2375" s="616"/>
      <c r="AV2375" s="612"/>
      <c r="AW2375" s="612"/>
      <c r="AX2375" s="612"/>
      <c r="AY2375" s="612"/>
      <c r="AZ2375" s="612"/>
      <c r="BA2375" s="612"/>
      <c r="BB2375" s="612"/>
      <c r="BC2375" s="613"/>
      <c r="BD2375" s="612"/>
      <c r="BE2375" s="612"/>
      <c r="BF2375" s="612"/>
      <c r="BG2375" s="612"/>
      <c r="BH2375" s="613"/>
      <c r="BI2375" s="612"/>
      <c r="BJ2375" s="612"/>
      <c r="BK2375" s="612"/>
      <c r="BL2375" s="613"/>
      <c r="BM2375" s="611"/>
      <c r="BN2375" s="612"/>
      <c r="BO2375" s="612"/>
      <c r="BP2375" s="612"/>
      <c r="BQ2375" s="547"/>
      <c r="BR2375" s="622"/>
      <c r="BS2375" s="617"/>
      <c r="BT2375" s="605"/>
      <c r="BU2375" s="621"/>
      <c r="BY2375" s="607"/>
    </row>
    <row r="2376" spans="1:77" s="619" customFormat="1" hidden="1">
      <c r="A2376" s="603"/>
      <c r="B2376" s="604"/>
      <c r="C2376" s="604"/>
      <c r="D2376" s="605"/>
      <c r="E2376" s="635"/>
      <c r="F2376" s="635"/>
      <c r="G2376" s="621"/>
      <c r="H2376" s="608"/>
      <c r="I2376" s="609"/>
      <c r="J2376" s="610"/>
      <c r="K2376" s="611"/>
      <c r="L2376" s="611"/>
      <c r="M2376" s="611"/>
      <c r="N2376" s="611"/>
      <c r="O2376" s="612"/>
      <c r="P2376" s="612"/>
      <c r="Q2376" s="613"/>
      <c r="R2376" s="612"/>
      <c r="S2376" s="612"/>
      <c r="T2376" s="615"/>
      <c r="U2376" s="612"/>
      <c r="V2376" s="612"/>
      <c r="W2376" s="613"/>
      <c r="X2376" s="612"/>
      <c r="Y2376" s="612"/>
      <c r="Z2376" s="612"/>
      <c r="AA2376" s="611"/>
      <c r="AB2376" s="612"/>
      <c r="AC2376" s="612"/>
      <c r="AD2376" s="613"/>
      <c r="AE2376" s="613"/>
      <c r="AF2376" s="612"/>
      <c r="AG2376" s="612"/>
      <c r="AH2376" s="612"/>
      <c r="AI2376" s="611"/>
      <c r="AJ2376" s="612"/>
      <c r="AK2376" s="612"/>
      <c r="AL2376" s="612"/>
      <c r="AM2376" s="613"/>
      <c r="AN2376" s="612"/>
      <c r="AO2376" s="612"/>
      <c r="AP2376" s="612"/>
      <c r="AQ2376" s="613"/>
      <c r="AR2376" s="612"/>
      <c r="AS2376" s="612"/>
      <c r="AT2376" s="612"/>
      <c r="AU2376" s="616"/>
      <c r="AV2376" s="612"/>
      <c r="AW2376" s="612"/>
      <c r="AX2376" s="612"/>
      <c r="AY2376" s="612"/>
      <c r="AZ2376" s="612"/>
      <c r="BA2376" s="612"/>
      <c r="BB2376" s="612"/>
      <c r="BC2376" s="613"/>
      <c r="BD2376" s="612"/>
      <c r="BE2376" s="612"/>
      <c r="BF2376" s="612"/>
      <c r="BG2376" s="612"/>
      <c r="BH2376" s="613"/>
      <c r="BI2376" s="612"/>
      <c r="BJ2376" s="612"/>
      <c r="BK2376" s="612"/>
      <c r="BL2376" s="613"/>
      <c r="BM2376" s="611"/>
      <c r="BN2376" s="612"/>
      <c r="BO2376" s="612"/>
      <c r="BP2376" s="612"/>
      <c r="BQ2376" s="547"/>
      <c r="BR2376" s="622"/>
      <c r="BS2376" s="617"/>
      <c r="BT2376" s="605"/>
      <c r="BU2376" s="621"/>
      <c r="BY2376" s="607"/>
    </row>
    <row r="2377" spans="1:77" s="619" customFormat="1" hidden="1">
      <c r="A2377" s="603"/>
      <c r="B2377" s="604"/>
      <c r="C2377" s="604"/>
      <c r="D2377" s="605"/>
      <c r="E2377" s="635"/>
      <c r="F2377" s="635"/>
      <c r="G2377" s="621"/>
      <c r="H2377" s="608"/>
      <c r="I2377" s="609"/>
      <c r="J2377" s="610"/>
      <c r="K2377" s="611"/>
      <c r="L2377" s="611"/>
      <c r="M2377" s="611"/>
      <c r="N2377" s="611"/>
      <c r="O2377" s="612"/>
      <c r="P2377" s="612"/>
      <c r="Q2377" s="613"/>
      <c r="R2377" s="612"/>
      <c r="S2377" s="612"/>
      <c r="T2377" s="615"/>
      <c r="U2377" s="612"/>
      <c r="V2377" s="612"/>
      <c r="W2377" s="613"/>
      <c r="X2377" s="612"/>
      <c r="Y2377" s="612"/>
      <c r="Z2377" s="612"/>
      <c r="AA2377" s="611"/>
      <c r="AB2377" s="612"/>
      <c r="AC2377" s="612"/>
      <c r="AD2377" s="613"/>
      <c r="AE2377" s="613"/>
      <c r="AF2377" s="612"/>
      <c r="AG2377" s="612"/>
      <c r="AH2377" s="612"/>
      <c r="AI2377" s="611"/>
      <c r="AJ2377" s="612"/>
      <c r="AK2377" s="612"/>
      <c r="AL2377" s="612"/>
      <c r="AM2377" s="613"/>
      <c r="AN2377" s="612"/>
      <c r="AO2377" s="612"/>
      <c r="AP2377" s="612"/>
      <c r="AQ2377" s="613"/>
      <c r="AR2377" s="612"/>
      <c r="AS2377" s="612"/>
      <c r="AT2377" s="612"/>
      <c r="AU2377" s="616"/>
      <c r="AV2377" s="612"/>
      <c r="AW2377" s="612"/>
      <c r="AX2377" s="612"/>
      <c r="AY2377" s="612"/>
      <c r="AZ2377" s="612"/>
      <c r="BA2377" s="612"/>
      <c r="BB2377" s="612"/>
      <c r="BC2377" s="613"/>
      <c r="BD2377" s="612"/>
      <c r="BE2377" s="612"/>
      <c r="BF2377" s="612"/>
      <c r="BG2377" s="612"/>
      <c r="BH2377" s="613"/>
      <c r="BI2377" s="612"/>
      <c r="BJ2377" s="612"/>
      <c r="BK2377" s="612"/>
      <c r="BL2377" s="613"/>
      <c r="BM2377" s="611"/>
      <c r="BN2377" s="612"/>
      <c r="BO2377" s="612"/>
      <c r="BP2377" s="612"/>
      <c r="BQ2377" s="547"/>
      <c r="BR2377" s="622"/>
      <c r="BS2377" s="617"/>
      <c r="BT2377" s="605"/>
      <c r="BU2377" s="621"/>
      <c r="BY2377" s="607"/>
    </row>
    <row r="2378" spans="1:77" s="619" customFormat="1" hidden="1">
      <c r="A2378" s="603"/>
      <c r="B2378" s="604"/>
      <c r="C2378" s="604"/>
      <c r="D2378" s="605"/>
      <c r="E2378" s="635"/>
      <c r="F2378" s="635"/>
      <c r="G2378" s="621"/>
      <c r="H2378" s="608"/>
      <c r="I2378" s="609"/>
      <c r="J2378" s="610"/>
      <c r="K2378" s="611"/>
      <c r="L2378" s="611"/>
      <c r="M2378" s="611"/>
      <c r="N2378" s="611"/>
      <c r="O2378" s="612"/>
      <c r="P2378" s="612"/>
      <c r="Q2378" s="613"/>
      <c r="R2378" s="612"/>
      <c r="S2378" s="612"/>
      <c r="T2378" s="615"/>
      <c r="U2378" s="612"/>
      <c r="V2378" s="612"/>
      <c r="W2378" s="613"/>
      <c r="X2378" s="612"/>
      <c r="Y2378" s="612"/>
      <c r="Z2378" s="612"/>
      <c r="AA2378" s="611"/>
      <c r="AB2378" s="612"/>
      <c r="AC2378" s="612"/>
      <c r="AD2378" s="613"/>
      <c r="AE2378" s="613"/>
      <c r="AF2378" s="612"/>
      <c r="AG2378" s="612"/>
      <c r="AH2378" s="612"/>
      <c r="AI2378" s="611"/>
      <c r="AJ2378" s="612"/>
      <c r="AK2378" s="612"/>
      <c r="AL2378" s="612"/>
      <c r="AM2378" s="613"/>
      <c r="AN2378" s="612"/>
      <c r="AO2378" s="612"/>
      <c r="AP2378" s="612"/>
      <c r="AQ2378" s="613"/>
      <c r="AR2378" s="612"/>
      <c r="AS2378" s="612"/>
      <c r="AT2378" s="612"/>
      <c r="AU2378" s="616"/>
      <c r="AV2378" s="612"/>
      <c r="AW2378" s="612"/>
      <c r="AX2378" s="612"/>
      <c r="AY2378" s="612"/>
      <c r="AZ2378" s="612"/>
      <c r="BA2378" s="612"/>
      <c r="BB2378" s="612"/>
      <c r="BC2378" s="613"/>
      <c r="BD2378" s="612"/>
      <c r="BE2378" s="612"/>
      <c r="BF2378" s="612"/>
      <c r="BG2378" s="612"/>
      <c r="BH2378" s="613"/>
      <c r="BI2378" s="612"/>
      <c r="BJ2378" s="612"/>
      <c r="BK2378" s="612"/>
      <c r="BL2378" s="613"/>
      <c r="BM2378" s="611"/>
      <c r="BN2378" s="612"/>
      <c r="BO2378" s="612"/>
      <c r="BP2378" s="612"/>
      <c r="BQ2378" s="547"/>
      <c r="BR2378" s="622"/>
      <c r="BS2378" s="617"/>
      <c r="BT2378" s="605"/>
      <c r="BU2378" s="621"/>
      <c r="BY2378" s="607"/>
    </row>
    <row r="2379" spans="1:77" s="619" customFormat="1" hidden="1">
      <c r="A2379" s="603"/>
      <c r="B2379" s="604"/>
      <c r="C2379" s="604"/>
      <c r="D2379" s="605"/>
      <c r="E2379" s="635"/>
      <c r="F2379" s="635"/>
      <c r="G2379" s="621"/>
      <c r="H2379" s="608"/>
      <c r="I2379" s="609"/>
      <c r="J2379" s="610"/>
      <c r="K2379" s="611"/>
      <c r="L2379" s="611"/>
      <c r="M2379" s="611"/>
      <c r="N2379" s="611"/>
      <c r="O2379" s="612"/>
      <c r="P2379" s="612"/>
      <c r="Q2379" s="613"/>
      <c r="R2379" s="612"/>
      <c r="S2379" s="612"/>
      <c r="T2379" s="615"/>
      <c r="U2379" s="612"/>
      <c r="V2379" s="612"/>
      <c r="W2379" s="613"/>
      <c r="X2379" s="612"/>
      <c r="Y2379" s="612"/>
      <c r="Z2379" s="612"/>
      <c r="AA2379" s="611"/>
      <c r="AB2379" s="612"/>
      <c r="AC2379" s="612"/>
      <c r="AD2379" s="613"/>
      <c r="AE2379" s="613"/>
      <c r="AF2379" s="612"/>
      <c r="AG2379" s="612"/>
      <c r="AH2379" s="612"/>
      <c r="AI2379" s="611"/>
      <c r="AJ2379" s="612"/>
      <c r="AK2379" s="612"/>
      <c r="AL2379" s="612"/>
      <c r="AM2379" s="613"/>
      <c r="AN2379" s="612"/>
      <c r="AO2379" s="612"/>
      <c r="AP2379" s="612"/>
      <c r="AQ2379" s="613"/>
      <c r="AR2379" s="612"/>
      <c r="AS2379" s="612"/>
      <c r="AT2379" s="612"/>
      <c r="AU2379" s="616"/>
      <c r="AV2379" s="612"/>
      <c r="AW2379" s="612"/>
      <c r="AX2379" s="612"/>
      <c r="AY2379" s="612"/>
      <c r="AZ2379" s="612"/>
      <c r="BA2379" s="612"/>
      <c r="BB2379" s="612"/>
      <c r="BC2379" s="613"/>
      <c r="BD2379" s="612"/>
      <c r="BE2379" s="612"/>
      <c r="BF2379" s="612"/>
      <c r="BG2379" s="612"/>
      <c r="BH2379" s="613"/>
      <c r="BI2379" s="612"/>
      <c r="BJ2379" s="612"/>
      <c r="BK2379" s="612"/>
      <c r="BL2379" s="613"/>
      <c r="BM2379" s="611"/>
      <c r="BN2379" s="612"/>
      <c r="BO2379" s="612"/>
      <c r="BP2379" s="612"/>
      <c r="BQ2379" s="547"/>
      <c r="BR2379" s="622"/>
      <c r="BS2379" s="617"/>
      <c r="BT2379" s="605"/>
      <c r="BU2379" s="621"/>
      <c r="BY2379" s="607"/>
    </row>
    <row r="2380" spans="1:77" s="619" customFormat="1" hidden="1">
      <c r="A2380" s="603"/>
      <c r="B2380" s="604"/>
      <c r="C2380" s="604"/>
      <c r="D2380" s="605"/>
      <c r="E2380" s="635"/>
      <c r="F2380" s="635"/>
      <c r="G2380" s="621"/>
      <c r="H2380" s="608"/>
      <c r="I2380" s="609"/>
      <c r="J2380" s="610"/>
      <c r="K2380" s="611"/>
      <c r="L2380" s="611"/>
      <c r="M2380" s="611"/>
      <c r="N2380" s="611"/>
      <c r="O2380" s="612"/>
      <c r="P2380" s="612"/>
      <c r="Q2380" s="613"/>
      <c r="R2380" s="612"/>
      <c r="S2380" s="612"/>
      <c r="T2380" s="615"/>
      <c r="U2380" s="612"/>
      <c r="V2380" s="612"/>
      <c r="W2380" s="613"/>
      <c r="X2380" s="612"/>
      <c r="Y2380" s="612"/>
      <c r="Z2380" s="612"/>
      <c r="AA2380" s="611"/>
      <c r="AB2380" s="612"/>
      <c r="AC2380" s="612"/>
      <c r="AD2380" s="613"/>
      <c r="AE2380" s="613"/>
      <c r="AF2380" s="612"/>
      <c r="AG2380" s="612"/>
      <c r="AH2380" s="612"/>
      <c r="AI2380" s="611"/>
      <c r="AJ2380" s="612"/>
      <c r="AK2380" s="612"/>
      <c r="AL2380" s="612"/>
      <c r="AM2380" s="613"/>
      <c r="AN2380" s="612"/>
      <c r="AO2380" s="612"/>
      <c r="AP2380" s="612"/>
      <c r="AQ2380" s="613"/>
      <c r="AR2380" s="612"/>
      <c r="AS2380" s="612"/>
      <c r="AT2380" s="612"/>
      <c r="AU2380" s="616"/>
      <c r="AV2380" s="612"/>
      <c r="AW2380" s="612"/>
      <c r="AX2380" s="612"/>
      <c r="AY2380" s="612"/>
      <c r="AZ2380" s="612"/>
      <c r="BA2380" s="612"/>
      <c r="BB2380" s="612"/>
      <c r="BC2380" s="613"/>
      <c r="BD2380" s="612"/>
      <c r="BE2380" s="612"/>
      <c r="BF2380" s="612"/>
      <c r="BG2380" s="612"/>
      <c r="BH2380" s="613"/>
      <c r="BI2380" s="612"/>
      <c r="BJ2380" s="612"/>
      <c r="BK2380" s="612"/>
      <c r="BL2380" s="613"/>
      <c r="BM2380" s="611"/>
      <c r="BN2380" s="612"/>
      <c r="BO2380" s="612"/>
      <c r="BP2380" s="612"/>
      <c r="BQ2380" s="547"/>
      <c r="BR2380" s="622"/>
      <c r="BS2380" s="617"/>
      <c r="BT2380" s="605"/>
      <c r="BU2380" s="621"/>
      <c r="BY2380" s="607"/>
    </row>
    <row r="2381" spans="1:77" s="619" customFormat="1" hidden="1">
      <c r="A2381" s="603"/>
      <c r="B2381" s="604"/>
      <c r="C2381" s="604"/>
      <c r="D2381" s="605"/>
      <c r="E2381" s="635"/>
      <c r="F2381" s="635"/>
      <c r="G2381" s="621"/>
      <c r="H2381" s="608"/>
      <c r="I2381" s="609"/>
      <c r="J2381" s="610"/>
      <c r="K2381" s="611"/>
      <c r="L2381" s="611"/>
      <c r="M2381" s="611"/>
      <c r="N2381" s="611"/>
      <c r="O2381" s="612"/>
      <c r="P2381" s="612"/>
      <c r="Q2381" s="613"/>
      <c r="R2381" s="612"/>
      <c r="S2381" s="612"/>
      <c r="T2381" s="615"/>
      <c r="U2381" s="612"/>
      <c r="V2381" s="612"/>
      <c r="W2381" s="613"/>
      <c r="X2381" s="612"/>
      <c r="Y2381" s="612"/>
      <c r="Z2381" s="612"/>
      <c r="AA2381" s="611"/>
      <c r="AB2381" s="612"/>
      <c r="AC2381" s="612"/>
      <c r="AD2381" s="613"/>
      <c r="AE2381" s="613"/>
      <c r="AF2381" s="612"/>
      <c r="AG2381" s="612"/>
      <c r="AH2381" s="612"/>
      <c r="AI2381" s="611"/>
      <c r="AJ2381" s="612"/>
      <c r="AK2381" s="612"/>
      <c r="AL2381" s="612"/>
      <c r="AM2381" s="613"/>
      <c r="AN2381" s="612"/>
      <c r="AO2381" s="612"/>
      <c r="AP2381" s="612"/>
      <c r="AQ2381" s="613"/>
      <c r="AR2381" s="612"/>
      <c r="AS2381" s="612"/>
      <c r="AT2381" s="612"/>
      <c r="AU2381" s="616"/>
      <c r="AV2381" s="612"/>
      <c r="AW2381" s="612"/>
      <c r="AX2381" s="612"/>
      <c r="AY2381" s="612"/>
      <c r="AZ2381" s="612"/>
      <c r="BA2381" s="612"/>
      <c r="BB2381" s="612"/>
      <c r="BC2381" s="613"/>
      <c r="BD2381" s="612"/>
      <c r="BE2381" s="612"/>
      <c r="BF2381" s="612"/>
      <c r="BG2381" s="612"/>
      <c r="BH2381" s="613"/>
      <c r="BI2381" s="612"/>
      <c r="BJ2381" s="612"/>
      <c r="BK2381" s="612"/>
      <c r="BL2381" s="613"/>
      <c r="BM2381" s="611"/>
      <c r="BN2381" s="612"/>
      <c r="BO2381" s="612"/>
      <c r="BP2381" s="612"/>
      <c r="BQ2381" s="547"/>
      <c r="BR2381" s="622"/>
      <c r="BS2381" s="617"/>
      <c r="BT2381" s="605"/>
      <c r="BU2381" s="621"/>
      <c r="BY2381" s="607"/>
    </row>
    <row r="2382" spans="1:77" s="619" customFormat="1" hidden="1">
      <c r="A2382" s="603"/>
      <c r="B2382" s="604"/>
      <c r="C2382" s="604"/>
      <c r="D2382" s="605"/>
      <c r="E2382" s="635"/>
      <c r="F2382" s="635"/>
      <c r="G2382" s="621"/>
      <c r="H2382" s="608"/>
      <c r="I2382" s="609"/>
      <c r="J2382" s="610"/>
      <c r="K2382" s="611"/>
      <c r="L2382" s="611"/>
      <c r="M2382" s="611"/>
      <c r="N2382" s="611"/>
      <c r="O2382" s="612"/>
      <c r="P2382" s="612"/>
      <c r="Q2382" s="613"/>
      <c r="R2382" s="612"/>
      <c r="S2382" s="612"/>
      <c r="T2382" s="615"/>
      <c r="U2382" s="612"/>
      <c r="V2382" s="612"/>
      <c r="W2382" s="613"/>
      <c r="X2382" s="612"/>
      <c r="Y2382" s="612"/>
      <c r="Z2382" s="612"/>
      <c r="AA2382" s="611"/>
      <c r="AB2382" s="612"/>
      <c r="AC2382" s="612"/>
      <c r="AD2382" s="613"/>
      <c r="AE2382" s="613"/>
      <c r="AF2382" s="612"/>
      <c r="AG2382" s="612"/>
      <c r="AH2382" s="612"/>
      <c r="AI2382" s="611"/>
      <c r="AJ2382" s="612"/>
      <c r="AK2382" s="612"/>
      <c r="AL2382" s="612"/>
      <c r="AM2382" s="613"/>
      <c r="AN2382" s="612"/>
      <c r="AO2382" s="612"/>
      <c r="AP2382" s="612"/>
      <c r="AQ2382" s="613"/>
      <c r="AR2382" s="612"/>
      <c r="AS2382" s="612"/>
      <c r="AT2382" s="612"/>
      <c r="AU2382" s="616"/>
      <c r="AV2382" s="612"/>
      <c r="AW2382" s="612"/>
      <c r="AX2382" s="612"/>
      <c r="AY2382" s="612"/>
      <c r="AZ2382" s="612"/>
      <c r="BA2382" s="612"/>
      <c r="BB2382" s="612"/>
      <c r="BC2382" s="613"/>
      <c r="BD2382" s="612"/>
      <c r="BE2382" s="612"/>
      <c r="BF2382" s="612"/>
      <c r="BG2382" s="612"/>
      <c r="BH2382" s="613"/>
      <c r="BI2382" s="612"/>
      <c r="BJ2382" s="612"/>
      <c r="BK2382" s="612"/>
      <c r="BL2382" s="613"/>
      <c r="BM2382" s="611"/>
      <c r="BN2382" s="612"/>
      <c r="BO2382" s="612"/>
      <c r="BP2382" s="612"/>
      <c r="BQ2382" s="547"/>
      <c r="BR2382" s="622"/>
      <c r="BS2382" s="617"/>
      <c r="BT2382" s="605"/>
      <c r="BU2382" s="621"/>
      <c r="BY2382" s="607"/>
    </row>
    <row r="2383" spans="1:77" s="619" customFormat="1" hidden="1">
      <c r="A2383" s="603"/>
      <c r="B2383" s="604"/>
      <c r="C2383" s="604"/>
      <c r="D2383" s="605"/>
      <c r="E2383" s="635"/>
      <c r="F2383" s="635"/>
      <c r="G2383" s="621"/>
      <c r="H2383" s="608"/>
      <c r="I2383" s="609"/>
      <c r="J2383" s="610"/>
      <c r="K2383" s="611"/>
      <c r="L2383" s="611"/>
      <c r="M2383" s="611"/>
      <c r="N2383" s="611"/>
      <c r="O2383" s="612"/>
      <c r="P2383" s="612"/>
      <c r="Q2383" s="613"/>
      <c r="R2383" s="612"/>
      <c r="S2383" s="612"/>
      <c r="T2383" s="615"/>
      <c r="U2383" s="612"/>
      <c r="V2383" s="612"/>
      <c r="W2383" s="613"/>
      <c r="X2383" s="612"/>
      <c r="Y2383" s="612"/>
      <c r="Z2383" s="612"/>
      <c r="AA2383" s="611"/>
      <c r="AB2383" s="612"/>
      <c r="AC2383" s="612"/>
      <c r="AD2383" s="613"/>
      <c r="AE2383" s="613"/>
      <c r="AF2383" s="612"/>
      <c r="AG2383" s="612"/>
      <c r="AH2383" s="612"/>
      <c r="AI2383" s="611"/>
      <c r="AJ2383" s="612"/>
      <c r="AK2383" s="612"/>
      <c r="AL2383" s="612"/>
      <c r="AM2383" s="613"/>
      <c r="AN2383" s="612"/>
      <c r="AO2383" s="612"/>
      <c r="AP2383" s="612"/>
      <c r="AQ2383" s="613"/>
      <c r="AR2383" s="612"/>
      <c r="AS2383" s="612"/>
      <c r="AT2383" s="612"/>
      <c r="AU2383" s="616"/>
      <c r="AV2383" s="612"/>
      <c r="AW2383" s="612"/>
      <c r="AX2383" s="612"/>
      <c r="AY2383" s="612"/>
      <c r="AZ2383" s="612"/>
      <c r="BA2383" s="612"/>
      <c r="BB2383" s="612"/>
      <c r="BC2383" s="613"/>
      <c r="BD2383" s="612"/>
      <c r="BE2383" s="612"/>
      <c r="BF2383" s="612"/>
      <c r="BG2383" s="612"/>
      <c r="BH2383" s="613"/>
      <c r="BI2383" s="612"/>
      <c r="BJ2383" s="612"/>
      <c r="BK2383" s="612"/>
      <c r="BL2383" s="613"/>
      <c r="BM2383" s="611"/>
      <c r="BN2383" s="612"/>
      <c r="BO2383" s="612"/>
      <c r="BP2383" s="612"/>
      <c r="BQ2383" s="547"/>
      <c r="BR2383" s="622"/>
      <c r="BS2383" s="617"/>
      <c r="BT2383" s="605"/>
      <c r="BU2383" s="621"/>
      <c r="BY2383" s="607"/>
    </row>
    <row r="2384" spans="1:77" s="585" customFormat="1" ht="15.75" hidden="1">
      <c r="B2384" s="1576"/>
      <c r="C2384" s="583"/>
      <c r="D2384" s="584"/>
      <c r="E2384" s="587"/>
      <c r="F2384" s="588"/>
      <c r="G2384" s="1568"/>
      <c r="H2384" s="586"/>
      <c r="I2384" s="590"/>
      <c r="J2384" s="589"/>
      <c r="K2384" s="611"/>
      <c r="L2384" s="611"/>
      <c r="M2384" s="611"/>
      <c r="N2384" s="611"/>
      <c r="O2384" s="586"/>
      <c r="P2384" s="586"/>
      <c r="Q2384" s="586"/>
      <c r="R2384" s="584"/>
      <c r="S2384" s="586"/>
      <c r="T2384" s="586"/>
      <c r="U2384" s="586"/>
      <c r="V2384" s="586"/>
      <c r="W2384" s="586"/>
      <c r="X2384" s="586"/>
      <c r="Y2384" s="586"/>
      <c r="Z2384" s="586"/>
      <c r="AA2384" s="591"/>
      <c r="AB2384" s="586"/>
      <c r="AC2384" s="586"/>
      <c r="AD2384" s="586"/>
      <c r="AE2384" s="586"/>
      <c r="AF2384" s="586"/>
      <c r="AG2384" s="586"/>
      <c r="AH2384" s="586"/>
      <c r="AI2384" s="591"/>
      <c r="AJ2384" s="586"/>
      <c r="AK2384" s="586"/>
      <c r="AL2384" s="586"/>
      <c r="AM2384" s="586"/>
      <c r="AN2384" s="586"/>
      <c r="AO2384" s="586"/>
      <c r="AP2384" s="586"/>
      <c r="AQ2384" s="586"/>
      <c r="AR2384" s="586"/>
      <c r="AS2384" s="586"/>
      <c r="AT2384" s="586"/>
      <c r="AU2384" s="592"/>
      <c r="AV2384" s="586"/>
      <c r="AW2384" s="586"/>
      <c r="AX2384" s="586"/>
      <c r="AY2384" s="586"/>
      <c r="AZ2384" s="586"/>
      <c r="BA2384" s="586"/>
      <c r="BB2384" s="586"/>
      <c r="BC2384" s="586"/>
      <c r="BD2384" s="586"/>
      <c r="BE2384" s="586"/>
      <c r="BF2384" s="586"/>
      <c r="BG2384" s="586"/>
      <c r="BH2384" s="586"/>
      <c r="BI2384" s="586"/>
      <c r="BJ2384" s="586"/>
      <c r="BK2384" s="586"/>
      <c r="BL2384" s="586"/>
      <c r="BM2384" s="586"/>
      <c r="BN2384" s="586"/>
      <c r="BO2384" s="586"/>
      <c r="BP2384" s="586"/>
      <c r="BQ2384" s="547">
        <v>1</v>
      </c>
    </row>
    <row r="2385" spans="2:69" s="585" customFormat="1" ht="15.75" hidden="1">
      <c r="B2385" s="1576"/>
      <c r="C2385" s="583"/>
      <c r="D2385" s="584"/>
      <c r="E2385" s="587"/>
      <c r="F2385" s="844"/>
      <c r="G2385" s="1568"/>
      <c r="H2385" s="586"/>
      <c r="I2385" s="590"/>
      <c r="J2385" s="589"/>
      <c r="K2385" s="611"/>
      <c r="L2385" s="611"/>
      <c r="M2385" s="611"/>
      <c r="N2385" s="611"/>
      <c r="O2385" s="586"/>
      <c r="P2385" s="586"/>
      <c r="Q2385" s="586"/>
      <c r="R2385" s="584"/>
      <c r="S2385" s="586"/>
      <c r="T2385" s="586"/>
      <c r="U2385" s="586"/>
      <c r="V2385" s="586"/>
      <c r="W2385" s="586"/>
      <c r="X2385" s="586"/>
      <c r="Y2385" s="586"/>
      <c r="Z2385" s="586"/>
      <c r="AA2385" s="591"/>
      <c r="AB2385" s="586"/>
      <c r="AC2385" s="586"/>
      <c r="AD2385" s="586"/>
      <c r="AE2385" s="586"/>
      <c r="AF2385" s="586"/>
      <c r="AG2385" s="586"/>
      <c r="AH2385" s="586"/>
      <c r="AI2385" s="591"/>
      <c r="AJ2385" s="586"/>
      <c r="AK2385" s="586"/>
      <c r="AL2385" s="586"/>
      <c r="AM2385" s="586"/>
      <c r="AN2385" s="586"/>
      <c r="AO2385" s="586"/>
      <c r="AP2385" s="586"/>
      <c r="AQ2385" s="586"/>
      <c r="AR2385" s="586"/>
      <c r="AS2385" s="586"/>
      <c r="AT2385" s="586"/>
      <c r="AU2385" s="592"/>
      <c r="AV2385" s="586"/>
      <c r="AW2385" s="586"/>
      <c r="AX2385" s="586"/>
      <c r="AY2385" s="586"/>
      <c r="AZ2385" s="586"/>
      <c r="BA2385" s="586"/>
      <c r="BB2385" s="586"/>
      <c r="BC2385" s="586"/>
      <c r="BD2385" s="586"/>
      <c r="BE2385" s="586"/>
      <c r="BF2385" s="586"/>
      <c r="BG2385" s="586"/>
      <c r="BH2385" s="586"/>
      <c r="BI2385" s="586"/>
      <c r="BJ2385" s="586"/>
      <c r="BK2385" s="586"/>
      <c r="BL2385" s="586"/>
      <c r="BM2385" s="586"/>
      <c r="BN2385" s="586"/>
      <c r="BO2385" s="586"/>
      <c r="BP2385" s="586"/>
      <c r="BQ2385" s="547">
        <v>1</v>
      </c>
    </row>
    <row r="2386" spans="2:69" s="585" customFormat="1" ht="15.75" hidden="1">
      <c r="B2386" s="1576"/>
      <c r="C2386" s="583"/>
      <c r="D2386" s="584"/>
      <c r="E2386" s="587"/>
      <c r="F2386" s="588"/>
      <c r="G2386" s="1568"/>
      <c r="H2386" s="586"/>
      <c r="I2386" s="590"/>
      <c r="J2386" s="589"/>
      <c r="K2386" s="611"/>
      <c r="L2386" s="611"/>
      <c r="M2386" s="611"/>
      <c r="N2386" s="611"/>
      <c r="O2386" s="586"/>
      <c r="P2386" s="586"/>
      <c r="Q2386" s="586"/>
      <c r="R2386" s="584"/>
      <c r="S2386" s="586"/>
      <c r="T2386" s="586"/>
      <c r="U2386" s="586"/>
      <c r="V2386" s="586"/>
      <c r="W2386" s="586"/>
      <c r="X2386" s="586"/>
      <c r="Y2386" s="586"/>
      <c r="Z2386" s="586"/>
      <c r="AA2386" s="591"/>
      <c r="AB2386" s="586"/>
      <c r="AC2386" s="586"/>
      <c r="AD2386" s="586"/>
      <c r="AE2386" s="586"/>
      <c r="AF2386" s="586"/>
      <c r="AG2386" s="586"/>
      <c r="AH2386" s="586"/>
      <c r="AI2386" s="591"/>
      <c r="AJ2386" s="586"/>
      <c r="AK2386" s="586"/>
      <c r="AL2386" s="586"/>
      <c r="AM2386" s="586"/>
      <c r="AN2386" s="586"/>
      <c r="AO2386" s="586"/>
      <c r="AP2386" s="586"/>
      <c r="AQ2386" s="586"/>
      <c r="AR2386" s="586"/>
      <c r="AS2386" s="586"/>
      <c r="AT2386" s="586"/>
      <c r="AU2386" s="592"/>
      <c r="AV2386" s="586"/>
      <c r="AW2386" s="586"/>
      <c r="AX2386" s="586"/>
      <c r="AY2386" s="586"/>
      <c r="AZ2386" s="586"/>
      <c r="BA2386" s="586"/>
      <c r="BB2386" s="586"/>
      <c r="BC2386" s="586"/>
      <c r="BD2386" s="586"/>
      <c r="BE2386" s="586"/>
      <c r="BF2386" s="586"/>
      <c r="BG2386" s="586"/>
      <c r="BH2386" s="586"/>
      <c r="BI2386" s="586"/>
      <c r="BJ2386" s="586"/>
      <c r="BK2386" s="586"/>
      <c r="BL2386" s="586"/>
      <c r="BM2386" s="591"/>
      <c r="BN2386" s="586"/>
      <c r="BO2386" s="586"/>
      <c r="BP2386" s="586"/>
      <c r="BQ2386" s="547">
        <v>1</v>
      </c>
    </row>
    <row r="2387" spans="2:69" s="585" customFormat="1" ht="15.75" hidden="1">
      <c r="B2387" s="1576"/>
      <c r="C2387" s="583"/>
      <c r="D2387" s="584"/>
      <c r="E2387" s="587"/>
      <c r="F2387" s="588"/>
      <c r="G2387" s="1568"/>
      <c r="H2387" s="586"/>
      <c r="I2387" s="590"/>
      <c r="J2387" s="589"/>
      <c r="K2387" s="611"/>
      <c r="L2387" s="611"/>
      <c r="M2387" s="611"/>
      <c r="N2387" s="611"/>
      <c r="O2387" s="586"/>
      <c r="P2387" s="586"/>
      <c r="Q2387" s="586"/>
      <c r="R2387" s="584"/>
      <c r="S2387" s="586"/>
      <c r="T2387" s="586"/>
      <c r="U2387" s="586"/>
      <c r="V2387" s="586"/>
      <c r="W2387" s="586"/>
      <c r="X2387" s="586"/>
      <c r="Y2387" s="586"/>
      <c r="Z2387" s="586"/>
      <c r="AA2387" s="591"/>
      <c r="AB2387" s="586"/>
      <c r="AC2387" s="586"/>
      <c r="AD2387" s="586"/>
      <c r="AE2387" s="586"/>
      <c r="AF2387" s="586"/>
      <c r="AG2387" s="586"/>
      <c r="AH2387" s="586"/>
      <c r="AI2387" s="591"/>
      <c r="AJ2387" s="586"/>
      <c r="AK2387" s="586"/>
      <c r="AL2387" s="586"/>
      <c r="AM2387" s="586"/>
      <c r="AN2387" s="586"/>
      <c r="AO2387" s="586"/>
      <c r="AP2387" s="586"/>
      <c r="AQ2387" s="586"/>
      <c r="AR2387" s="586"/>
      <c r="AS2387" s="586"/>
      <c r="AT2387" s="586"/>
      <c r="AU2387" s="592"/>
      <c r="AV2387" s="586"/>
      <c r="AW2387" s="586"/>
      <c r="AX2387" s="586"/>
      <c r="AY2387" s="586"/>
      <c r="AZ2387" s="586"/>
      <c r="BA2387" s="586"/>
      <c r="BB2387" s="586"/>
      <c r="BC2387" s="586"/>
      <c r="BD2387" s="586"/>
      <c r="BE2387" s="586"/>
      <c r="BF2387" s="586"/>
      <c r="BG2387" s="586"/>
      <c r="BH2387" s="586"/>
      <c r="BI2387" s="586"/>
      <c r="BJ2387" s="586"/>
      <c r="BK2387" s="586"/>
      <c r="BL2387" s="586"/>
      <c r="BM2387" s="586"/>
      <c r="BN2387" s="586"/>
      <c r="BO2387" s="586"/>
      <c r="BP2387" s="586"/>
      <c r="BQ2387" s="547">
        <v>1</v>
      </c>
    </row>
    <row r="2388" spans="2:69" s="664" customFormat="1" ht="15.75" hidden="1">
      <c r="B2388" s="665"/>
      <c r="C2388" s="1667"/>
      <c r="D2388" s="584"/>
      <c r="E2388" s="667"/>
      <c r="F2388" s="588"/>
      <c r="G2388" s="610"/>
      <c r="H2388" s="586"/>
      <c r="I2388" s="609"/>
      <c r="J2388" s="610"/>
      <c r="K2388" s="611"/>
      <c r="L2388" s="611"/>
      <c r="M2388" s="611"/>
      <c r="N2388" s="611"/>
      <c r="O2388" s="591"/>
      <c r="P2388" s="591"/>
      <c r="Q2388" s="591"/>
      <c r="R2388" s="591"/>
      <c r="S2388" s="591"/>
      <c r="T2388" s="591"/>
      <c r="U2388" s="591"/>
      <c r="V2388" s="591"/>
      <c r="W2388" s="591"/>
      <c r="X2388" s="591"/>
      <c r="Y2388" s="591"/>
      <c r="Z2388" s="591"/>
      <c r="AA2388" s="591"/>
      <c r="AB2388" s="591"/>
      <c r="AC2388" s="591"/>
      <c r="AD2388" s="591"/>
      <c r="AE2388" s="591"/>
      <c r="AF2388" s="591"/>
      <c r="AG2388" s="591"/>
      <c r="AH2388" s="591"/>
      <c r="AI2388" s="591"/>
      <c r="AJ2388" s="591"/>
      <c r="AK2388" s="591"/>
      <c r="AL2388" s="591"/>
      <c r="AM2388" s="591"/>
      <c r="AN2388" s="591"/>
      <c r="AO2388" s="591"/>
      <c r="AP2388" s="591"/>
      <c r="AQ2388" s="591"/>
      <c r="AR2388" s="591"/>
      <c r="AS2388" s="591"/>
      <c r="AT2388" s="591"/>
      <c r="AU2388" s="669"/>
      <c r="AV2388" s="591"/>
      <c r="AW2388" s="591"/>
      <c r="AX2388" s="591"/>
      <c r="AY2388" s="591"/>
      <c r="AZ2388" s="591"/>
      <c r="BA2388" s="591"/>
      <c r="BB2388" s="591"/>
      <c r="BC2388" s="591"/>
      <c r="BD2388" s="591"/>
      <c r="BE2388" s="591"/>
      <c r="BF2388" s="591"/>
      <c r="BG2388" s="591"/>
      <c r="BH2388" s="591"/>
      <c r="BI2388" s="591"/>
      <c r="BJ2388" s="591"/>
      <c r="BK2388" s="591"/>
      <c r="BL2388" s="591"/>
      <c r="BM2388" s="591"/>
      <c r="BN2388" s="591"/>
      <c r="BO2388" s="591"/>
      <c r="BP2388" s="591"/>
      <c r="BQ2388" s="547">
        <v>1</v>
      </c>
    </row>
    <row r="2389" spans="2:69" s="664" customFormat="1" ht="15.75" hidden="1">
      <c r="B2389" s="665"/>
      <c r="C2389" s="1667"/>
      <c r="D2389" s="584"/>
      <c r="E2389" s="667"/>
      <c r="F2389" s="588"/>
      <c r="G2389" s="610"/>
      <c r="H2389" s="586"/>
      <c r="I2389" s="609"/>
      <c r="J2389" s="610"/>
      <c r="K2389" s="611"/>
      <c r="L2389" s="611"/>
      <c r="M2389" s="611"/>
      <c r="N2389" s="611"/>
      <c r="O2389" s="591"/>
      <c r="P2389" s="591"/>
      <c r="Q2389" s="591"/>
      <c r="R2389" s="591"/>
      <c r="S2389" s="591"/>
      <c r="T2389" s="591"/>
      <c r="U2389" s="591"/>
      <c r="V2389" s="591"/>
      <c r="W2389" s="591"/>
      <c r="X2389" s="591"/>
      <c r="Y2389" s="591"/>
      <c r="Z2389" s="591"/>
      <c r="AA2389" s="591"/>
      <c r="AB2389" s="591"/>
      <c r="AC2389" s="591"/>
      <c r="AD2389" s="591"/>
      <c r="AE2389" s="591"/>
      <c r="AF2389" s="591"/>
      <c r="AG2389" s="591"/>
      <c r="AH2389" s="591"/>
      <c r="AI2389" s="591"/>
      <c r="AJ2389" s="591"/>
      <c r="AK2389" s="591"/>
      <c r="AL2389" s="591"/>
      <c r="AM2389" s="591"/>
      <c r="AN2389" s="591"/>
      <c r="AO2389" s="591"/>
      <c r="AP2389" s="591"/>
      <c r="AQ2389" s="591"/>
      <c r="AR2389" s="591"/>
      <c r="AS2389" s="591"/>
      <c r="AT2389" s="591"/>
      <c r="AU2389" s="669"/>
      <c r="AV2389" s="591"/>
      <c r="AW2389" s="591"/>
      <c r="AX2389" s="591"/>
      <c r="AY2389" s="591"/>
      <c r="AZ2389" s="591"/>
      <c r="BA2389" s="591"/>
      <c r="BB2389" s="591"/>
      <c r="BC2389" s="591"/>
      <c r="BD2389" s="591"/>
      <c r="BE2389" s="591"/>
      <c r="BF2389" s="591"/>
      <c r="BG2389" s="591"/>
      <c r="BH2389" s="591"/>
      <c r="BI2389" s="591"/>
      <c r="BJ2389" s="591"/>
      <c r="BK2389" s="591"/>
      <c r="BL2389" s="591"/>
      <c r="BM2389" s="591"/>
      <c r="BN2389" s="591"/>
      <c r="BO2389" s="591"/>
      <c r="BP2389" s="591"/>
      <c r="BQ2389" s="547">
        <v>1</v>
      </c>
    </row>
    <row r="2390" spans="2:69" s="664" customFormat="1" ht="15.75" hidden="1">
      <c r="B2390" s="665"/>
      <c r="C2390" s="1667"/>
      <c r="D2390" s="584"/>
      <c r="E2390" s="667"/>
      <c r="F2390" s="588"/>
      <c r="G2390" s="610"/>
      <c r="H2390" s="586"/>
      <c r="I2390" s="609"/>
      <c r="J2390" s="610"/>
      <c r="K2390" s="611"/>
      <c r="L2390" s="611"/>
      <c r="M2390" s="611"/>
      <c r="N2390" s="611"/>
      <c r="O2390" s="591"/>
      <c r="P2390" s="591"/>
      <c r="Q2390" s="591"/>
      <c r="R2390" s="591"/>
      <c r="S2390" s="591"/>
      <c r="T2390" s="591"/>
      <c r="U2390" s="591"/>
      <c r="V2390" s="591"/>
      <c r="W2390" s="591"/>
      <c r="X2390" s="591"/>
      <c r="Y2390" s="591"/>
      <c r="Z2390" s="591"/>
      <c r="AA2390" s="591"/>
      <c r="AB2390" s="591"/>
      <c r="AC2390" s="591"/>
      <c r="AD2390" s="591"/>
      <c r="AE2390" s="591"/>
      <c r="AF2390" s="591"/>
      <c r="AG2390" s="591"/>
      <c r="AH2390" s="591"/>
      <c r="AI2390" s="591"/>
      <c r="AJ2390" s="591"/>
      <c r="AK2390" s="591"/>
      <c r="AL2390" s="591"/>
      <c r="AM2390" s="591"/>
      <c r="AN2390" s="591"/>
      <c r="AO2390" s="591"/>
      <c r="AP2390" s="591"/>
      <c r="AQ2390" s="591"/>
      <c r="AR2390" s="591"/>
      <c r="AS2390" s="591"/>
      <c r="AT2390" s="591"/>
      <c r="AU2390" s="669"/>
      <c r="AV2390" s="591"/>
      <c r="AW2390" s="591"/>
      <c r="AX2390" s="591"/>
      <c r="AY2390" s="591"/>
      <c r="AZ2390" s="591"/>
      <c r="BA2390" s="591"/>
      <c r="BB2390" s="591"/>
      <c r="BC2390" s="591"/>
      <c r="BD2390" s="591"/>
      <c r="BE2390" s="591"/>
      <c r="BF2390" s="591"/>
      <c r="BG2390" s="591"/>
      <c r="BH2390" s="591"/>
      <c r="BI2390" s="591"/>
      <c r="BJ2390" s="591"/>
      <c r="BK2390" s="591"/>
      <c r="BL2390" s="591"/>
      <c r="BM2390" s="591"/>
      <c r="BN2390" s="591"/>
      <c r="BO2390" s="591"/>
      <c r="BP2390" s="591"/>
      <c r="BQ2390" s="547">
        <v>1</v>
      </c>
    </row>
    <row r="2391" spans="2:69" s="664" customFormat="1" ht="15.75" hidden="1">
      <c r="B2391" s="665"/>
      <c r="C2391" s="1667"/>
      <c r="D2391" s="584"/>
      <c r="E2391" s="667"/>
      <c r="F2391" s="588"/>
      <c r="G2391" s="610"/>
      <c r="H2391" s="586"/>
      <c r="I2391" s="609"/>
      <c r="J2391" s="610"/>
      <c r="K2391" s="611"/>
      <c r="L2391" s="611"/>
      <c r="M2391" s="611"/>
      <c r="N2391" s="611"/>
      <c r="O2391" s="591"/>
      <c r="P2391" s="591"/>
      <c r="Q2391" s="591"/>
      <c r="R2391" s="591"/>
      <c r="S2391" s="591"/>
      <c r="T2391" s="591"/>
      <c r="U2391" s="591"/>
      <c r="V2391" s="591"/>
      <c r="W2391" s="591"/>
      <c r="X2391" s="591"/>
      <c r="Y2391" s="591"/>
      <c r="Z2391" s="591"/>
      <c r="AA2391" s="591"/>
      <c r="AB2391" s="591"/>
      <c r="AC2391" s="591"/>
      <c r="AD2391" s="591"/>
      <c r="AE2391" s="591"/>
      <c r="AF2391" s="591"/>
      <c r="AG2391" s="591"/>
      <c r="AH2391" s="591"/>
      <c r="AI2391" s="591"/>
      <c r="AJ2391" s="591"/>
      <c r="AK2391" s="591"/>
      <c r="AL2391" s="591"/>
      <c r="AM2391" s="591"/>
      <c r="AN2391" s="591"/>
      <c r="AO2391" s="591"/>
      <c r="AP2391" s="591"/>
      <c r="AQ2391" s="591"/>
      <c r="AR2391" s="591"/>
      <c r="AS2391" s="591"/>
      <c r="AT2391" s="591"/>
      <c r="AU2391" s="669"/>
      <c r="AV2391" s="591"/>
      <c r="AW2391" s="591"/>
      <c r="AX2391" s="591"/>
      <c r="AY2391" s="591"/>
      <c r="AZ2391" s="591"/>
      <c r="BA2391" s="591"/>
      <c r="BB2391" s="591"/>
      <c r="BC2391" s="591"/>
      <c r="BD2391" s="591"/>
      <c r="BE2391" s="591"/>
      <c r="BF2391" s="591"/>
      <c r="BG2391" s="591"/>
      <c r="BH2391" s="591"/>
      <c r="BI2391" s="591"/>
      <c r="BJ2391" s="591"/>
      <c r="BK2391" s="591"/>
      <c r="BL2391" s="591"/>
      <c r="BM2391" s="591"/>
      <c r="BN2391" s="591"/>
      <c r="BO2391" s="591"/>
      <c r="BP2391" s="591"/>
      <c r="BQ2391" s="547">
        <v>1</v>
      </c>
    </row>
    <row r="2392" spans="2:69" s="664" customFormat="1" ht="15.75" hidden="1">
      <c r="B2392" s="665"/>
      <c r="C2392" s="1667"/>
      <c r="D2392" s="584"/>
      <c r="E2392" s="667"/>
      <c r="F2392" s="588"/>
      <c r="G2392" s="610"/>
      <c r="H2392" s="586"/>
      <c r="I2392" s="609"/>
      <c r="J2392" s="610"/>
      <c r="K2392" s="611"/>
      <c r="L2392" s="611"/>
      <c r="M2392" s="611"/>
      <c r="N2392" s="611"/>
      <c r="O2392" s="591"/>
      <c r="P2392" s="591"/>
      <c r="Q2392" s="591"/>
      <c r="R2392" s="591"/>
      <c r="S2392" s="591"/>
      <c r="T2392" s="591"/>
      <c r="U2392" s="591"/>
      <c r="V2392" s="591"/>
      <c r="W2392" s="591"/>
      <c r="X2392" s="591"/>
      <c r="Y2392" s="591"/>
      <c r="Z2392" s="591"/>
      <c r="AA2392" s="591"/>
      <c r="AB2392" s="591"/>
      <c r="AC2392" s="591"/>
      <c r="AD2392" s="591"/>
      <c r="AE2392" s="591"/>
      <c r="AF2392" s="591"/>
      <c r="AG2392" s="591"/>
      <c r="AH2392" s="591"/>
      <c r="AI2392" s="591"/>
      <c r="AJ2392" s="591"/>
      <c r="AK2392" s="591"/>
      <c r="AL2392" s="591"/>
      <c r="AM2392" s="591"/>
      <c r="AN2392" s="591"/>
      <c r="AO2392" s="591"/>
      <c r="AP2392" s="591"/>
      <c r="AQ2392" s="591"/>
      <c r="AR2392" s="591"/>
      <c r="AS2392" s="591"/>
      <c r="AT2392" s="591"/>
      <c r="AU2392" s="669"/>
      <c r="AV2392" s="591"/>
      <c r="AW2392" s="591"/>
      <c r="AX2392" s="591"/>
      <c r="AY2392" s="591"/>
      <c r="AZ2392" s="591"/>
      <c r="BA2392" s="591"/>
      <c r="BB2392" s="591"/>
      <c r="BC2392" s="591"/>
      <c r="BD2392" s="591"/>
      <c r="BE2392" s="591"/>
      <c r="BF2392" s="591"/>
      <c r="BG2392" s="591"/>
      <c r="BH2392" s="591"/>
      <c r="BI2392" s="591"/>
      <c r="BJ2392" s="591"/>
      <c r="BK2392" s="591"/>
      <c r="BL2392" s="591"/>
      <c r="BM2392" s="591"/>
      <c r="BN2392" s="591"/>
      <c r="BO2392" s="591"/>
      <c r="BP2392" s="591"/>
      <c r="BQ2392" s="547">
        <v>1</v>
      </c>
    </row>
    <row r="2393" spans="2:69" s="664" customFormat="1" ht="15.75" hidden="1">
      <c r="B2393" s="665"/>
      <c r="C2393" s="1667"/>
      <c r="D2393" s="584"/>
      <c r="E2393" s="667"/>
      <c r="F2393" s="588"/>
      <c r="G2393" s="610"/>
      <c r="H2393" s="586"/>
      <c r="I2393" s="609"/>
      <c r="J2393" s="610"/>
      <c r="K2393" s="611"/>
      <c r="L2393" s="611"/>
      <c r="M2393" s="611"/>
      <c r="N2393" s="611"/>
      <c r="O2393" s="591"/>
      <c r="P2393" s="591"/>
      <c r="Q2393" s="591"/>
      <c r="R2393" s="591"/>
      <c r="S2393" s="591"/>
      <c r="T2393" s="591"/>
      <c r="U2393" s="591"/>
      <c r="V2393" s="591"/>
      <c r="W2393" s="591"/>
      <c r="X2393" s="591"/>
      <c r="Y2393" s="591"/>
      <c r="Z2393" s="591"/>
      <c r="AA2393" s="591"/>
      <c r="AB2393" s="591"/>
      <c r="AC2393" s="591"/>
      <c r="AD2393" s="591"/>
      <c r="AE2393" s="591"/>
      <c r="AF2393" s="591"/>
      <c r="AG2393" s="591"/>
      <c r="AH2393" s="591"/>
      <c r="AI2393" s="591"/>
      <c r="AJ2393" s="591"/>
      <c r="AK2393" s="591"/>
      <c r="AL2393" s="591"/>
      <c r="AM2393" s="591"/>
      <c r="AN2393" s="591"/>
      <c r="AO2393" s="591"/>
      <c r="AP2393" s="591"/>
      <c r="AQ2393" s="591"/>
      <c r="AR2393" s="591"/>
      <c r="AS2393" s="591"/>
      <c r="AT2393" s="591"/>
      <c r="AU2393" s="669"/>
      <c r="AV2393" s="591"/>
      <c r="AW2393" s="591"/>
      <c r="AX2393" s="591"/>
      <c r="AY2393" s="591"/>
      <c r="AZ2393" s="591"/>
      <c r="BA2393" s="591"/>
      <c r="BB2393" s="591"/>
      <c r="BC2393" s="591"/>
      <c r="BD2393" s="591"/>
      <c r="BE2393" s="591"/>
      <c r="BF2393" s="591"/>
      <c r="BG2393" s="591"/>
      <c r="BH2393" s="591"/>
      <c r="BI2393" s="591"/>
      <c r="BJ2393" s="591"/>
      <c r="BK2393" s="591"/>
      <c r="BL2393" s="591"/>
      <c r="BM2393" s="591"/>
      <c r="BN2393" s="591"/>
      <c r="BO2393" s="591"/>
      <c r="BP2393" s="591"/>
      <c r="BQ2393" s="547">
        <v>1</v>
      </c>
    </row>
    <row r="2394" spans="2:69" s="664" customFormat="1" ht="15.75" hidden="1">
      <c r="B2394" s="1668"/>
      <c r="C2394" s="1669"/>
      <c r="D2394" s="879"/>
      <c r="E2394" s="667"/>
      <c r="F2394" s="880"/>
      <c r="G2394" s="610"/>
      <c r="H2394" s="877"/>
      <c r="I2394" s="609"/>
      <c r="J2394" s="881"/>
      <c r="K2394" s="611"/>
      <c r="L2394" s="611"/>
      <c r="M2394" s="611"/>
      <c r="N2394" s="611"/>
      <c r="O2394" s="882"/>
      <c r="P2394" s="882"/>
      <c r="Q2394" s="882"/>
      <c r="R2394" s="882"/>
      <c r="S2394" s="882"/>
      <c r="T2394" s="882"/>
      <c r="U2394" s="882"/>
      <c r="V2394" s="882"/>
      <c r="W2394" s="882"/>
      <c r="X2394" s="882"/>
      <c r="Y2394" s="882"/>
      <c r="Z2394" s="882"/>
      <c r="AA2394" s="882"/>
      <c r="AB2394" s="882"/>
      <c r="AC2394" s="882"/>
      <c r="AD2394" s="882"/>
      <c r="AE2394" s="882"/>
      <c r="AF2394" s="882"/>
      <c r="AG2394" s="882"/>
      <c r="AH2394" s="882"/>
      <c r="AI2394" s="882"/>
      <c r="AJ2394" s="882"/>
      <c r="AK2394" s="882"/>
      <c r="AL2394" s="882"/>
      <c r="AM2394" s="882"/>
      <c r="AN2394" s="882"/>
      <c r="AO2394" s="882"/>
      <c r="AP2394" s="882"/>
      <c r="AQ2394" s="882"/>
      <c r="AR2394" s="882"/>
      <c r="AS2394" s="882"/>
      <c r="AT2394" s="882"/>
      <c r="AU2394" s="1670"/>
      <c r="AV2394" s="882"/>
      <c r="AW2394" s="882"/>
      <c r="AX2394" s="882"/>
      <c r="AY2394" s="882"/>
      <c r="AZ2394" s="882"/>
      <c r="BA2394" s="882"/>
      <c r="BB2394" s="882"/>
      <c r="BC2394" s="882"/>
      <c r="BD2394" s="882"/>
      <c r="BE2394" s="882"/>
      <c r="BF2394" s="882"/>
      <c r="BG2394" s="882"/>
      <c r="BH2394" s="882"/>
      <c r="BI2394" s="882"/>
      <c r="BJ2394" s="882"/>
      <c r="BK2394" s="882"/>
      <c r="BL2394" s="882"/>
      <c r="BM2394" s="882"/>
      <c r="BN2394" s="882"/>
      <c r="BO2394" s="882"/>
      <c r="BP2394" s="882"/>
      <c r="BQ2394" s="547">
        <v>1</v>
      </c>
    </row>
    <row r="2395" spans="2:69" s="664" customFormat="1" ht="15.75" hidden="1">
      <c r="B2395" s="665"/>
      <c r="C2395" s="1634"/>
      <c r="D2395" s="1566"/>
      <c r="E2395" s="667"/>
      <c r="F2395" s="588"/>
      <c r="G2395" s="610"/>
      <c r="H2395" s="1567"/>
      <c r="I2395" s="609"/>
      <c r="J2395" s="610"/>
      <c r="K2395" s="611"/>
      <c r="L2395" s="611"/>
      <c r="M2395" s="611"/>
      <c r="N2395" s="611"/>
      <c r="O2395" s="591"/>
      <c r="P2395" s="591"/>
      <c r="Q2395" s="591"/>
      <c r="R2395" s="591"/>
      <c r="S2395" s="591"/>
      <c r="T2395" s="591"/>
      <c r="U2395" s="591"/>
      <c r="V2395" s="591"/>
      <c r="W2395" s="591"/>
      <c r="X2395" s="591"/>
      <c r="Y2395" s="591"/>
      <c r="Z2395" s="591"/>
      <c r="AA2395" s="591"/>
      <c r="AB2395" s="591"/>
      <c r="AC2395" s="591"/>
      <c r="AD2395" s="591"/>
      <c r="AE2395" s="591"/>
      <c r="AF2395" s="591"/>
      <c r="AG2395" s="591"/>
      <c r="AH2395" s="591"/>
      <c r="AI2395" s="591"/>
      <c r="AJ2395" s="591"/>
      <c r="AK2395" s="591"/>
      <c r="AL2395" s="591"/>
      <c r="AM2395" s="591"/>
      <c r="AN2395" s="591"/>
      <c r="AO2395" s="591"/>
      <c r="AP2395" s="591"/>
      <c r="AQ2395" s="591"/>
      <c r="AR2395" s="591"/>
      <c r="AS2395" s="591"/>
      <c r="AT2395" s="591"/>
      <c r="AU2395" s="669"/>
      <c r="AV2395" s="591"/>
      <c r="AW2395" s="591"/>
      <c r="AX2395" s="591"/>
      <c r="AY2395" s="591"/>
      <c r="AZ2395" s="591"/>
      <c r="BA2395" s="591"/>
      <c r="BB2395" s="591"/>
      <c r="BC2395" s="591"/>
      <c r="BD2395" s="591"/>
      <c r="BE2395" s="591"/>
      <c r="BF2395" s="591"/>
      <c r="BG2395" s="591"/>
      <c r="BH2395" s="591"/>
      <c r="BI2395" s="591"/>
      <c r="BJ2395" s="591"/>
      <c r="BK2395" s="591"/>
      <c r="BL2395" s="591"/>
      <c r="BM2395" s="591"/>
      <c r="BN2395" s="591"/>
      <c r="BO2395" s="591"/>
      <c r="BP2395" s="591"/>
      <c r="BQ2395" s="547">
        <v>1</v>
      </c>
    </row>
    <row r="2396" spans="2:69" s="664" customFormat="1" ht="15.75" hidden="1">
      <c r="B2396" s="920"/>
      <c r="C2396" s="1671"/>
      <c r="D2396" s="1572"/>
      <c r="E2396" s="667"/>
      <c r="F2396" s="921"/>
      <c r="G2396" s="610"/>
      <c r="H2396" s="922"/>
      <c r="I2396" s="609"/>
      <c r="J2396" s="923"/>
      <c r="K2396" s="611"/>
      <c r="L2396" s="611"/>
      <c r="M2396" s="611"/>
      <c r="N2396" s="611"/>
      <c r="O2396" s="924"/>
      <c r="P2396" s="924"/>
      <c r="Q2396" s="924"/>
      <c r="R2396" s="924"/>
      <c r="S2396" s="924"/>
      <c r="T2396" s="924"/>
      <c r="U2396" s="924"/>
      <c r="V2396" s="924"/>
      <c r="W2396" s="924"/>
      <c r="X2396" s="924"/>
      <c r="Y2396" s="924"/>
      <c r="Z2396" s="924"/>
      <c r="AA2396" s="924"/>
      <c r="AB2396" s="924"/>
      <c r="AC2396" s="924"/>
      <c r="AD2396" s="924"/>
      <c r="AE2396" s="924"/>
      <c r="AF2396" s="924"/>
      <c r="AG2396" s="924"/>
      <c r="AH2396" s="924"/>
      <c r="AI2396" s="924"/>
      <c r="AJ2396" s="924"/>
      <c r="AK2396" s="924"/>
      <c r="AL2396" s="924"/>
      <c r="AM2396" s="924"/>
      <c r="AN2396" s="924"/>
      <c r="AO2396" s="924"/>
      <c r="AP2396" s="924"/>
      <c r="AQ2396" s="924"/>
      <c r="AR2396" s="924"/>
      <c r="AS2396" s="924"/>
      <c r="AT2396" s="924"/>
      <c r="AU2396" s="925"/>
      <c r="AV2396" s="924"/>
      <c r="AW2396" s="924"/>
      <c r="AX2396" s="924"/>
      <c r="AY2396" s="924"/>
      <c r="AZ2396" s="924"/>
      <c r="BA2396" s="924"/>
      <c r="BB2396" s="924"/>
      <c r="BC2396" s="924"/>
      <c r="BD2396" s="924"/>
      <c r="BE2396" s="924"/>
      <c r="BF2396" s="924"/>
      <c r="BG2396" s="924"/>
      <c r="BH2396" s="924"/>
      <c r="BI2396" s="924"/>
      <c r="BJ2396" s="924"/>
      <c r="BK2396" s="924"/>
      <c r="BL2396" s="924"/>
      <c r="BM2396" s="924"/>
      <c r="BN2396" s="924"/>
      <c r="BO2396" s="924"/>
      <c r="BP2396" s="924"/>
      <c r="BQ2396" s="547">
        <v>1</v>
      </c>
    </row>
    <row r="2397" spans="2:69" s="664" customFormat="1" ht="15.75" hidden="1">
      <c r="B2397" s="665"/>
      <c r="C2397" s="1667"/>
      <c r="D2397" s="584"/>
      <c r="E2397" s="667"/>
      <c r="F2397" s="588"/>
      <c r="G2397" s="610"/>
      <c r="H2397" s="586"/>
      <c r="I2397" s="609"/>
      <c r="J2397" s="610"/>
      <c r="K2397" s="611"/>
      <c r="L2397" s="611"/>
      <c r="M2397" s="611"/>
      <c r="N2397" s="611"/>
      <c r="O2397" s="591"/>
      <c r="P2397" s="591"/>
      <c r="Q2397" s="591"/>
      <c r="R2397" s="591"/>
      <c r="S2397" s="591"/>
      <c r="T2397" s="591"/>
      <c r="U2397" s="591"/>
      <c r="V2397" s="591"/>
      <c r="W2397" s="591"/>
      <c r="X2397" s="591"/>
      <c r="Y2397" s="591"/>
      <c r="Z2397" s="591"/>
      <c r="AA2397" s="591"/>
      <c r="AB2397" s="591"/>
      <c r="AC2397" s="591"/>
      <c r="AD2397" s="591"/>
      <c r="AE2397" s="591"/>
      <c r="AF2397" s="591"/>
      <c r="AG2397" s="591"/>
      <c r="AH2397" s="591"/>
      <c r="AI2397" s="591"/>
      <c r="AJ2397" s="591"/>
      <c r="AK2397" s="591"/>
      <c r="AL2397" s="591"/>
      <c r="AM2397" s="591"/>
      <c r="AN2397" s="591"/>
      <c r="AO2397" s="591"/>
      <c r="AP2397" s="591"/>
      <c r="AQ2397" s="591"/>
      <c r="AR2397" s="591"/>
      <c r="AS2397" s="591"/>
      <c r="AT2397" s="591"/>
      <c r="AU2397" s="669"/>
      <c r="AV2397" s="591"/>
      <c r="AW2397" s="591"/>
      <c r="AX2397" s="591"/>
      <c r="AY2397" s="591"/>
      <c r="AZ2397" s="591"/>
      <c r="BA2397" s="591"/>
      <c r="BB2397" s="591"/>
      <c r="BC2397" s="591"/>
      <c r="BD2397" s="591"/>
      <c r="BE2397" s="591"/>
      <c r="BF2397" s="591"/>
      <c r="BG2397" s="591"/>
      <c r="BH2397" s="591"/>
      <c r="BI2397" s="591"/>
      <c r="BJ2397" s="591"/>
      <c r="BK2397" s="591"/>
      <c r="BL2397" s="591"/>
      <c r="BM2397" s="591"/>
      <c r="BN2397" s="591"/>
      <c r="BO2397" s="591"/>
      <c r="BP2397" s="591"/>
      <c r="BQ2397" s="547">
        <v>1</v>
      </c>
    </row>
    <row r="2398" spans="2:69" s="664" customFormat="1" ht="15.75" hidden="1">
      <c r="B2398" s="665"/>
      <c r="C2398" s="1667"/>
      <c r="D2398" s="584"/>
      <c r="E2398" s="667"/>
      <c r="F2398" s="588"/>
      <c r="G2398" s="610"/>
      <c r="H2398" s="586"/>
      <c r="I2398" s="609"/>
      <c r="J2398" s="610"/>
      <c r="K2398" s="611"/>
      <c r="L2398" s="611"/>
      <c r="M2398" s="611"/>
      <c r="N2398" s="611"/>
      <c r="O2398" s="591"/>
      <c r="P2398" s="591"/>
      <c r="Q2398" s="591"/>
      <c r="R2398" s="591"/>
      <c r="S2398" s="591"/>
      <c r="T2398" s="591"/>
      <c r="U2398" s="591"/>
      <c r="V2398" s="591"/>
      <c r="W2398" s="591"/>
      <c r="X2398" s="591"/>
      <c r="Y2398" s="591"/>
      <c r="Z2398" s="591"/>
      <c r="AA2398" s="591"/>
      <c r="AB2398" s="591"/>
      <c r="AC2398" s="591"/>
      <c r="AD2398" s="591"/>
      <c r="AE2398" s="591"/>
      <c r="AF2398" s="591"/>
      <c r="AG2398" s="591"/>
      <c r="AH2398" s="591"/>
      <c r="AI2398" s="591"/>
      <c r="AJ2398" s="591"/>
      <c r="AK2398" s="591"/>
      <c r="AL2398" s="591"/>
      <c r="AM2398" s="591"/>
      <c r="AN2398" s="591"/>
      <c r="AO2398" s="591"/>
      <c r="AP2398" s="591"/>
      <c r="AQ2398" s="591"/>
      <c r="AR2398" s="591"/>
      <c r="AS2398" s="591"/>
      <c r="AT2398" s="591"/>
      <c r="AU2398" s="669"/>
      <c r="AV2398" s="591"/>
      <c r="AW2398" s="591"/>
      <c r="AX2398" s="591"/>
      <c r="AY2398" s="591"/>
      <c r="AZ2398" s="591"/>
      <c r="BA2398" s="591"/>
      <c r="BB2398" s="591"/>
      <c r="BC2398" s="591"/>
      <c r="BD2398" s="591"/>
      <c r="BE2398" s="591"/>
      <c r="BF2398" s="591"/>
      <c r="BG2398" s="591"/>
      <c r="BH2398" s="591"/>
      <c r="BI2398" s="591"/>
      <c r="BJ2398" s="591"/>
      <c r="BK2398" s="591"/>
      <c r="BL2398" s="591"/>
      <c r="BM2398" s="591"/>
      <c r="BN2398" s="591"/>
      <c r="BO2398" s="591"/>
      <c r="BP2398" s="591"/>
      <c r="BQ2398" s="547">
        <v>1</v>
      </c>
    </row>
    <row r="2399" spans="2:69" s="664" customFormat="1" ht="15.75" hidden="1">
      <c r="B2399" s="665"/>
      <c r="C2399" s="1667"/>
      <c r="D2399" s="584"/>
      <c r="E2399" s="667"/>
      <c r="F2399" s="588"/>
      <c r="G2399" s="610"/>
      <c r="H2399" s="586"/>
      <c r="I2399" s="609"/>
      <c r="J2399" s="610"/>
      <c r="K2399" s="611"/>
      <c r="L2399" s="611"/>
      <c r="M2399" s="611"/>
      <c r="N2399" s="611"/>
      <c r="O2399" s="591"/>
      <c r="P2399" s="591"/>
      <c r="Q2399" s="591"/>
      <c r="R2399" s="591"/>
      <c r="S2399" s="591"/>
      <c r="T2399" s="591"/>
      <c r="U2399" s="591"/>
      <c r="V2399" s="591"/>
      <c r="W2399" s="591"/>
      <c r="X2399" s="591"/>
      <c r="Y2399" s="591"/>
      <c r="Z2399" s="591"/>
      <c r="AA2399" s="591"/>
      <c r="AB2399" s="591"/>
      <c r="AC2399" s="591"/>
      <c r="AD2399" s="591"/>
      <c r="AE2399" s="591"/>
      <c r="AF2399" s="591"/>
      <c r="AG2399" s="591"/>
      <c r="AH2399" s="591"/>
      <c r="AI2399" s="591"/>
      <c r="AJ2399" s="591"/>
      <c r="AK2399" s="591"/>
      <c r="AL2399" s="591"/>
      <c r="AM2399" s="591"/>
      <c r="AN2399" s="591"/>
      <c r="AO2399" s="591"/>
      <c r="AP2399" s="591"/>
      <c r="AQ2399" s="591"/>
      <c r="AR2399" s="591"/>
      <c r="AS2399" s="591"/>
      <c r="AT2399" s="591"/>
      <c r="AU2399" s="669"/>
      <c r="AV2399" s="591"/>
      <c r="AW2399" s="591"/>
      <c r="AX2399" s="591"/>
      <c r="AY2399" s="591"/>
      <c r="AZ2399" s="591"/>
      <c r="BA2399" s="591"/>
      <c r="BB2399" s="591"/>
      <c r="BC2399" s="591"/>
      <c r="BD2399" s="591"/>
      <c r="BE2399" s="591"/>
      <c r="BF2399" s="591"/>
      <c r="BG2399" s="591"/>
      <c r="BH2399" s="591"/>
      <c r="BI2399" s="591"/>
      <c r="BJ2399" s="591"/>
      <c r="BK2399" s="591"/>
      <c r="BL2399" s="591"/>
      <c r="BM2399" s="591"/>
      <c r="BN2399" s="591"/>
      <c r="BO2399" s="591"/>
      <c r="BP2399" s="591"/>
      <c r="BQ2399" s="547">
        <v>1</v>
      </c>
    </row>
    <row r="2400" spans="2:69" s="664" customFormat="1" ht="15.75" hidden="1">
      <c r="B2400" s="665"/>
      <c r="C2400" s="1667"/>
      <c r="D2400" s="584"/>
      <c r="E2400" s="667"/>
      <c r="F2400" s="588"/>
      <c r="G2400" s="610"/>
      <c r="H2400" s="586"/>
      <c r="I2400" s="609"/>
      <c r="J2400" s="610"/>
      <c r="K2400" s="611"/>
      <c r="L2400" s="611"/>
      <c r="M2400" s="611"/>
      <c r="N2400" s="611"/>
      <c r="O2400" s="591"/>
      <c r="P2400" s="591"/>
      <c r="Q2400" s="591"/>
      <c r="R2400" s="591"/>
      <c r="S2400" s="591"/>
      <c r="T2400" s="591"/>
      <c r="U2400" s="591"/>
      <c r="V2400" s="591"/>
      <c r="W2400" s="591"/>
      <c r="X2400" s="591"/>
      <c r="Y2400" s="591"/>
      <c r="Z2400" s="591"/>
      <c r="AA2400" s="591"/>
      <c r="AB2400" s="591"/>
      <c r="AC2400" s="591"/>
      <c r="AD2400" s="591"/>
      <c r="AE2400" s="591"/>
      <c r="AF2400" s="591"/>
      <c r="AG2400" s="591"/>
      <c r="AH2400" s="591"/>
      <c r="AI2400" s="591"/>
      <c r="AJ2400" s="591"/>
      <c r="AK2400" s="591"/>
      <c r="AL2400" s="591"/>
      <c r="AM2400" s="591"/>
      <c r="AN2400" s="591"/>
      <c r="AO2400" s="591"/>
      <c r="AP2400" s="591"/>
      <c r="AQ2400" s="591"/>
      <c r="AR2400" s="591"/>
      <c r="AS2400" s="591"/>
      <c r="AT2400" s="591"/>
      <c r="AU2400" s="669"/>
      <c r="AV2400" s="591"/>
      <c r="AW2400" s="591"/>
      <c r="AX2400" s="591"/>
      <c r="AY2400" s="591"/>
      <c r="AZ2400" s="591"/>
      <c r="BA2400" s="591"/>
      <c r="BB2400" s="591"/>
      <c r="BC2400" s="591"/>
      <c r="BD2400" s="591"/>
      <c r="BE2400" s="591"/>
      <c r="BF2400" s="591"/>
      <c r="BG2400" s="591"/>
      <c r="BH2400" s="591"/>
      <c r="BI2400" s="591"/>
      <c r="BJ2400" s="591"/>
      <c r="BK2400" s="591"/>
      <c r="BL2400" s="591"/>
      <c r="BM2400" s="591"/>
      <c r="BN2400" s="591"/>
      <c r="BO2400" s="591"/>
      <c r="BP2400" s="591"/>
      <c r="BQ2400" s="547">
        <v>1</v>
      </c>
    </row>
    <row r="2401" spans="1:77" s="664" customFormat="1" ht="15.75" hidden="1">
      <c r="B2401" s="665"/>
      <c r="C2401" s="1667"/>
      <c r="D2401" s="584"/>
      <c r="E2401" s="667"/>
      <c r="F2401" s="588"/>
      <c r="G2401" s="610"/>
      <c r="H2401" s="586"/>
      <c r="I2401" s="609"/>
      <c r="J2401" s="610"/>
      <c r="K2401" s="611"/>
      <c r="L2401" s="611"/>
      <c r="M2401" s="611"/>
      <c r="N2401" s="611"/>
      <c r="O2401" s="591"/>
      <c r="P2401" s="591"/>
      <c r="Q2401" s="591"/>
      <c r="R2401" s="591"/>
      <c r="S2401" s="591"/>
      <c r="T2401" s="591"/>
      <c r="U2401" s="591"/>
      <c r="V2401" s="591"/>
      <c r="W2401" s="591"/>
      <c r="X2401" s="591"/>
      <c r="Y2401" s="591"/>
      <c r="Z2401" s="591"/>
      <c r="AA2401" s="591"/>
      <c r="AB2401" s="591"/>
      <c r="AC2401" s="591"/>
      <c r="AD2401" s="591"/>
      <c r="AE2401" s="591"/>
      <c r="AF2401" s="591"/>
      <c r="AG2401" s="591"/>
      <c r="AH2401" s="591"/>
      <c r="AI2401" s="591"/>
      <c r="AJ2401" s="591"/>
      <c r="AK2401" s="591"/>
      <c r="AL2401" s="591"/>
      <c r="AM2401" s="591"/>
      <c r="AN2401" s="591"/>
      <c r="AO2401" s="591"/>
      <c r="AP2401" s="591"/>
      <c r="AQ2401" s="591"/>
      <c r="AR2401" s="591"/>
      <c r="AS2401" s="591"/>
      <c r="AT2401" s="591"/>
      <c r="AU2401" s="669"/>
      <c r="AV2401" s="591"/>
      <c r="AW2401" s="591"/>
      <c r="AX2401" s="591"/>
      <c r="AY2401" s="591"/>
      <c r="AZ2401" s="591"/>
      <c r="BA2401" s="591"/>
      <c r="BB2401" s="591"/>
      <c r="BC2401" s="591"/>
      <c r="BD2401" s="591"/>
      <c r="BE2401" s="591"/>
      <c r="BF2401" s="591"/>
      <c r="BG2401" s="591"/>
      <c r="BH2401" s="591"/>
      <c r="BI2401" s="591"/>
      <c r="BJ2401" s="591"/>
      <c r="BK2401" s="591"/>
      <c r="BL2401" s="591"/>
      <c r="BM2401" s="591"/>
      <c r="BN2401" s="591"/>
      <c r="BO2401" s="591"/>
      <c r="BP2401" s="591"/>
      <c r="BQ2401" s="547">
        <v>1</v>
      </c>
    </row>
    <row r="2402" spans="1:77" s="664" customFormat="1" ht="15.75" hidden="1">
      <c r="B2402" s="665"/>
      <c r="C2402" s="1667"/>
      <c r="D2402" s="584"/>
      <c r="E2402" s="667"/>
      <c r="F2402" s="588"/>
      <c r="G2402" s="610"/>
      <c r="H2402" s="586"/>
      <c r="I2402" s="609"/>
      <c r="J2402" s="610"/>
      <c r="K2402" s="611"/>
      <c r="L2402" s="611"/>
      <c r="M2402" s="611"/>
      <c r="N2402" s="611"/>
      <c r="O2402" s="591"/>
      <c r="P2402" s="591"/>
      <c r="Q2402" s="591"/>
      <c r="R2402" s="591"/>
      <c r="S2402" s="591"/>
      <c r="T2402" s="591"/>
      <c r="U2402" s="591"/>
      <c r="V2402" s="591"/>
      <c r="W2402" s="591"/>
      <c r="X2402" s="591"/>
      <c r="Y2402" s="591"/>
      <c r="Z2402" s="591"/>
      <c r="AA2402" s="591"/>
      <c r="AB2402" s="591"/>
      <c r="AC2402" s="591"/>
      <c r="AD2402" s="591"/>
      <c r="AE2402" s="591"/>
      <c r="AF2402" s="591"/>
      <c r="AG2402" s="591"/>
      <c r="AH2402" s="591"/>
      <c r="AI2402" s="591"/>
      <c r="AJ2402" s="591"/>
      <c r="AK2402" s="591"/>
      <c r="AL2402" s="591"/>
      <c r="AM2402" s="591"/>
      <c r="AN2402" s="591"/>
      <c r="AO2402" s="591"/>
      <c r="AP2402" s="591"/>
      <c r="AQ2402" s="591"/>
      <c r="AR2402" s="591"/>
      <c r="AS2402" s="591"/>
      <c r="AT2402" s="591"/>
      <c r="AU2402" s="669"/>
      <c r="AV2402" s="591"/>
      <c r="AW2402" s="591"/>
      <c r="AX2402" s="591"/>
      <c r="AY2402" s="591"/>
      <c r="AZ2402" s="591"/>
      <c r="BA2402" s="591"/>
      <c r="BB2402" s="591"/>
      <c r="BC2402" s="591"/>
      <c r="BD2402" s="591"/>
      <c r="BE2402" s="591"/>
      <c r="BF2402" s="591"/>
      <c r="BG2402" s="591"/>
      <c r="BH2402" s="591"/>
      <c r="BI2402" s="591"/>
      <c r="BJ2402" s="591"/>
      <c r="BK2402" s="591"/>
      <c r="BL2402" s="591"/>
      <c r="BM2402" s="591"/>
      <c r="BN2402" s="591"/>
      <c r="BO2402" s="591"/>
      <c r="BP2402" s="591"/>
      <c r="BQ2402" s="547">
        <v>1</v>
      </c>
    </row>
    <row r="2403" spans="1:77" s="575" customFormat="1" ht="15.75" hidden="1">
      <c r="B2403" s="576"/>
      <c r="C2403" s="577"/>
      <c r="D2403" s="578"/>
      <c r="E2403" s="579"/>
      <c r="F2403" s="1672"/>
      <c r="G2403" s="580"/>
      <c r="H2403" s="581"/>
      <c r="I2403" s="582"/>
      <c r="J2403" s="580">
        <f t="shared" ref="J2403:J2409" si="1173">K2403+AA2403+BM2403</f>
        <v>0</v>
      </c>
      <c r="K2403" s="578">
        <f t="shared" ref="K2403:K2409" si="1174">L2403+T2403+X2403+Y2403+Z2403</f>
        <v>0</v>
      </c>
      <c r="L2403" s="578">
        <f t="shared" ref="L2403:L2409" si="1175">M2403+S2403</f>
        <v>0</v>
      </c>
      <c r="M2403" s="578">
        <f t="shared" ref="M2403:M2409" si="1176">N2403+R2403</f>
        <v>0</v>
      </c>
      <c r="N2403" s="578">
        <f t="shared" ref="N2403:N2409" si="1177">O2403+P2403+Q2403</f>
        <v>0</v>
      </c>
      <c r="O2403" s="578"/>
      <c r="P2403" s="578"/>
      <c r="Q2403" s="578"/>
      <c r="R2403" s="578"/>
      <c r="S2403" s="578"/>
      <c r="T2403" s="578">
        <f t="shared" ref="T2403:T2409" si="1178">U2403+V2403+W2403</f>
        <v>0</v>
      </c>
      <c r="U2403" s="578"/>
      <c r="V2403" s="578"/>
      <c r="W2403" s="578"/>
      <c r="X2403" s="578"/>
      <c r="Y2403" s="578"/>
      <c r="Z2403" s="578"/>
      <c r="AA2403" s="578">
        <f t="shared" ref="AA2403:AA2409" si="1179" xml:space="preserve"> SUM(AB2403:AI2403)+SUM(AV2403:BL2403)</f>
        <v>0</v>
      </c>
      <c r="AB2403" s="578"/>
      <c r="AC2403" s="578"/>
      <c r="AD2403" s="578"/>
      <c r="AE2403" s="578"/>
      <c r="AF2403" s="578"/>
      <c r="AG2403" s="578"/>
      <c r="AH2403" s="578"/>
      <c r="AI2403" s="578">
        <f>SUM(AJ2403:AT2403)</f>
        <v>0</v>
      </c>
      <c r="AJ2403" s="578"/>
      <c r="AK2403" s="578"/>
      <c r="AL2403" s="578"/>
      <c r="AM2403" s="578"/>
      <c r="AN2403" s="578"/>
      <c r="AO2403" s="578"/>
      <c r="AP2403" s="578"/>
      <c r="AQ2403" s="578"/>
      <c r="AR2403" s="578"/>
      <c r="AS2403" s="578"/>
      <c r="AT2403" s="578"/>
      <c r="AU2403" s="567"/>
      <c r="AV2403" s="578"/>
      <c r="AW2403" s="578"/>
      <c r="AX2403" s="578"/>
      <c r="AY2403" s="578"/>
      <c r="AZ2403" s="578"/>
      <c r="BA2403" s="578"/>
      <c r="BB2403" s="578"/>
      <c r="BC2403" s="578"/>
      <c r="BD2403" s="578"/>
      <c r="BE2403" s="578"/>
      <c r="BF2403" s="578"/>
      <c r="BG2403" s="578"/>
      <c r="BH2403" s="578"/>
      <c r="BI2403" s="578"/>
      <c r="BJ2403" s="578"/>
      <c r="BK2403" s="578"/>
      <c r="BL2403" s="578"/>
      <c r="BM2403" s="578">
        <f t="shared" ref="BM2403:BM2409" si="1180">SUM(BN2403:BP2403)</f>
        <v>0</v>
      </c>
      <c r="BN2403" s="578"/>
      <c r="BO2403" s="578"/>
      <c r="BP2403" s="578"/>
      <c r="BQ2403" s="547">
        <v>1</v>
      </c>
      <c r="BR2403" s="578"/>
    </row>
    <row r="2404" spans="1:77" s="575" customFormat="1" ht="15.75" hidden="1">
      <c r="B2404" s="576"/>
      <c r="C2404" s="577"/>
      <c r="D2404" s="578"/>
      <c r="E2404" s="579"/>
      <c r="F2404" s="1672"/>
      <c r="G2404" s="580"/>
      <c r="H2404" s="581"/>
      <c r="I2404" s="582"/>
      <c r="J2404" s="580">
        <f t="shared" si="1173"/>
        <v>0</v>
      </c>
      <c r="K2404" s="578">
        <f t="shared" si="1174"/>
        <v>0</v>
      </c>
      <c r="L2404" s="578">
        <f t="shared" si="1175"/>
        <v>0</v>
      </c>
      <c r="M2404" s="578">
        <f t="shared" si="1176"/>
        <v>0</v>
      </c>
      <c r="N2404" s="578">
        <f t="shared" si="1177"/>
        <v>0</v>
      </c>
      <c r="O2404" s="578"/>
      <c r="P2404" s="578"/>
      <c r="Q2404" s="578"/>
      <c r="R2404" s="578"/>
      <c r="S2404" s="578"/>
      <c r="T2404" s="578">
        <f t="shared" si="1178"/>
        <v>0</v>
      </c>
      <c r="U2404" s="578"/>
      <c r="V2404" s="578"/>
      <c r="W2404" s="578"/>
      <c r="X2404" s="578"/>
      <c r="Y2404" s="578"/>
      <c r="Z2404" s="578"/>
      <c r="AA2404" s="578">
        <f t="shared" si="1179"/>
        <v>0</v>
      </c>
      <c r="AB2404" s="578"/>
      <c r="AC2404" s="578"/>
      <c r="AD2404" s="578"/>
      <c r="AE2404" s="578"/>
      <c r="AF2404" s="578"/>
      <c r="AG2404" s="578"/>
      <c r="AH2404" s="578"/>
      <c r="AI2404" s="578">
        <f>SUM(AJ2404:AT2404)</f>
        <v>0</v>
      </c>
      <c r="AJ2404" s="578"/>
      <c r="AK2404" s="578"/>
      <c r="AL2404" s="578"/>
      <c r="AM2404" s="578"/>
      <c r="AN2404" s="578"/>
      <c r="AO2404" s="578"/>
      <c r="AP2404" s="578"/>
      <c r="AQ2404" s="578"/>
      <c r="AR2404" s="578"/>
      <c r="AS2404" s="578"/>
      <c r="AT2404" s="578"/>
      <c r="AU2404" s="567"/>
      <c r="AV2404" s="578"/>
      <c r="AW2404" s="578"/>
      <c r="AX2404" s="578"/>
      <c r="AY2404" s="578"/>
      <c r="AZ2404" s="578"/>
      <c r="BA2404" s="578"/>
      <c r="BB2404" s="578"/>
      <c r="BC2404" s="578"/>
      <c r="BD2404" s="578"/>
      <c r="BE2404" s="578"/>
      <c r="BF2404" s="578"/>
      <c r="BG2404" s="578"/>
      <c r="BH2404" s="578"/>
      <c r="BI2404" s="578"/>
      <c r="BJ2404" s="578"/>
      <c r="BK2404" s="578"/>
      <c r="BL2404" s="578"/>
      <c r="BM2404" s="578">
        <f t="shared" si="1180"/>
        <v>0</v>
      </c>
      <c r="BN2404" s="578"/>
      <c r="BO2404" s="578"/>
      <c r="BP2404" s="578"/>
      <c r="BQ2404" s="547">
        <v>1</v>
      </c>
      <c r="BR2404" s="578"/>
    </row>
    <row r="2405" spans="1:77" s="575" customFormat="1" hidden="1">
      <c r="B2405" s="576"/>
      <c r="C2405" s="577"/>
      <c r="D2405" s="578"/>
      <c r="E2405" s="579"/>
      <c r="F2405" s="578"/>
      <c r="G2405" s="580"/>
      <c r="H2405" s="581">
        <f>J2405</f>
        <v>0</v>
      </c>
      <c r="I2405" s="582"/>
      <c r="J2405" s="580">
        <f t="shared" si="1173"/>
        <v>0</v>
      </c>
      <c r="K2405" s="578">
        <f t="shared" si="1174"/>
        <v>0</v>
      </c>
      <c r="L2405" s="578">
        <f t="shared" si="1175"/>
        <v>0</v>
      </c>
      <c r="M2405" s="578">
        <f t="shared" si="1176"/>
        <v>0</v>
      </c>
      <c r="N2405" s="578">
        <f t="shared" si="1177"/>
        <v>0</v>
      </c>
      <c r="O2405" s="578"/>
      <c r="P2405" s="578"/>
      <c r="Q2405" s="578"/>
      <c r="R2405" s="578"/>
      <c r="S2405" s="578"/>
      <c r="T2405" s="578">
        <f t="shared" si="1178"/>
        <v>0</v>
      </c>
      <c r="U2405" s="578"/>
      <c r="V2405" s="578"/>
      <c r="W2405" s="578"/>
      <c r="X2405" s="578"/>
      <c r="Y2405" s="578"/>
      <c r="Z2405" s="578"/>
      <c r="AA2405" s="578">
        <f t="shared" si="1179"/>
        <v>0</v>
      </c>
      <c r="AB2405" s="578"/>
      <c r="AC2405" s="578"/>
      <c r="AD2405" s="578"/>
      <c r="AE2405" s="578"/>
      <c r="AF2405" s="578"/>
      <c r="AG2405" s="578"/>
      <c r="AH2405" s="578"/>
      <c r="AI2405" s="578">
        <f>SUM(AJ2405:AT2405)</f>
        <v>0</v>
      </c>
      <c r="AJ2405" s="578"/>
      <c r="AK2405" s="578"/>
      <c r="AL2405" s="578"/>
      <c r="AM2405" s="578"/>
      <c r="AN2405" s="578"/>
      <c r="AO2405" s="578"/>
      <c r="AP2405" s="578"/>
      <c r="AQ2405" s="578"/>
      <c r="AR2405" s="578"/>
      <c r="AS2405" s="578"/>
      <c r="AT2405" s="578"/>
      <c r="AU2405" s="567"/>
      <c r="AV2405" s="578"/>
      <c r="AW2405" s="578"/>
      <c r="AX2405" s="578"/>
      <c r="AY2405" s="578"/>
      <c r="AZ2405" s="578"/>
      <c r="BA2405" s="578"/>
      <c r="BB2405" s="578"/>
      <c r="BC2405" s="578"/>
      <c r="BD2405" s="578"/>
      <c r="BE2405" s="578"/>
      <c r="BF2405" s="578"/>
      <c r="BG2405" s="578"/>
      <c r="BH2405" s="578"/>
      <c r="BI2405" s="578"/>
      <c r="BJ2405" s="578"/>
      <c r="BK2405" s="578"/>
      <c r="BL2405" s="578"/>
      <c r="BM2405" s="578">
        <f t="shared" si="1180"/>
        <v>0</v>
      </c>
      <c r="BN2405" s="578"/>
      <c r="BO2405" s="578"/>
      <c r="BP2405" s="578"/>
      <c r="BQ2405" s="547">
        <v>1</v>
      </c>
      <c r="BR2405" s="578"/>
    </row>
    <row r="2406" spans="1:77" s="1673" customFormat="1" hidden="1">
      <c r="B2406" s="1674"/>
      <c r="C2406" s="1675"/>
      <c r="D2406" s="1674"/>
      <c r="E2406" s="587"/>
      <c r="F2406" s="682"/>
      <c r="G2406" s="1676"/>
      <c r="H2406" s="1677">
        <f>J2406</f>
        <v>0</v>
      </c>
      <c r="I2406" s="582"/>
      <c r="J2406" s="1678">
        <f t="shared" si="1173"/>
        <v>0</v>
      </c>
      <c r="K2406" s="578">
        <f t="shared" si="1174"/>
        <v>0</v>
      </c>
      <c r="L2406" s="578">
        <f t="shared" si="1175"/>
        <v>0</v>
      </c>
      <c r="M2406" s="578">
        <f t="shared" si="1176"/>
        <v>0</v>
      </c>
      <c r="N2406" s="578">
        <f t="shared" si="1177"/>
        <v>0</v>
      </c>
      <c r="O2406" s="1679"/>
      <c r="P2406" s="1679"/>
      <c r="Q2406" s="1679"/>
      <c r="R2406" s="1679">
        <v>0</v>
      </c>
      <c r="S2406" s="1679"/>
      <c r="T2406" s="589">
        <f t="shared" si="1178"/>
        <v>0</v>
      </c>
      <c r="U2406" s="1679">
        <v>0</v>
      </c>
      <c r="V2406" s="1679">
        <v>0</v>
      </c>
      <c r="W2406" s="1679">
        <v>0</v>
      </c>
      <c r="X2406" s="1679"/>
      <c r="Y2406" s="1679"/>
      <c r="Z2406" s="1679"/>
      <c r="AA2406" s="578">
        <f t="shared" si="1179"/>
        <v>0</v>
      </c>
      <c r="AB2406" s="1679"/>
      <c r="AC2406" s="1679"/>
      <c r="AD2406" s="1679"/>
      <c r="AE2406" s="1679"/>
      <c r="AF2406" s="1679"/>
      <c r="AG2406" s="1679"/>
      <c r="AH2406" s="1679"/>
      <c r="AI2406" s="578">
        <f>SUM(AJ2406:AT2406)</f>
        <v>0</v>
      </c>
      <c r="AJ2406" s="1679"/>
      <c r="AK2406" s="1679"/>
      <c r="AL2406" s="1679"/>
      <c r="AM2406" s="1679"/>
      <c r="AN2406" s="1679"/>
      <c r="AO2406" s="1679"/>
      <c r="AP2406" s="1679"/>
      <c r="AQ2406" s="1679"/>
      <c r="AR2406" s="1679"/>
      <c r="AS2406" s="1679"/>
      <c r="AT2406" s="1679"/>
      <c r="AU2406" s="1680"/>
      <c r="AV2406" s="1679"/>
      <c r="AW2406" s="1679"/>
      <c r="AX2406" s="1679"/>
      <c r="AY2406" s="1679"/>
      <c r="AZ2406" s="1679"/>
      <c r="BA2406" s="1679"/>
      <c r="BB2406" s="1679"/>
      <c r="BC2406" s="1679"/>
      <c r="BD2406" s="1679"/>
      <c r="BE2406" s="1679"/>
      <c r="BF2406" s="1679"/>
      <c r="BG2406" s="1679"/>
      <c r="BH2406" s="1679"/>
      <c r="BI2406" s="1679"/>
      <c r="BJ2406" s="1679"/>
      <c r="BK2406" s="1679"/>
      <c r="BL2406" s="1679"/>
      <c r="BM2406" s="1679">
        <f t="shared" si="1180"/>
        <v>0</v>
      </c>
      <c r="BN2406" s="1679"/>
      <c r="BO2406" s="1679"/>
      <c r="BP2406" s="1679"/>
      <c r="BQ2406" s="547">
        <v>1</v>
      </c>
      <c r="BR2406" s="578"/>
    </row>
    <row r="2407" spans="1:77" s="1673" customFormat="1" hidden="1">
      <c r="B2407" s="1674"/>
      <c r="C2407" s="1675"/>
      <c r="D2407" s="1674"/>
      <c r="E2407" s="587"/>
      <c r="F2407" s="682"/>
      <c r="G2407" s="1676"/>
      <c r="H2407" s="1677">
        <f>J2407</f>
        <v>0</v>
      </c>
      <c r="I2407" s="582"/>
      <c r="J2407" s="1678">
        <f t="shared" si="1173"/>
        <v>0</v>
      </c>
      <c r="K2407" s="578">
        <f t="shared" si="1174"/>
        <v>0</v>
      </c>
      <c r="L2407" s="578">
        <f t="shared" si="1175"/>
        <v>0</v>
      </c>
      <c r="M2407" s="578">
        <f t="shared" si="1176"/>
        <v>0</v>
      </c>
      <c r="N2407" s="578">
        <f t="shared" si="1177"/>
        <v>0</v>
      </c>
      <c r="O2407" s="1679"/>
      <c r="P2407" s="1679"/>
      <c r="Q2407" s="1679"/>
      <c r="R2407" s="1679">
        <v>0</v>
      </c>
      <c r="S2407" s="1679"/>
      <c r="T2407" s="589">
        <f t="shared" si="1178"/>
        <v>0</v>
      </c>
      <c r="U2407" s="1679">
        <v>0</v>
      </c>
      <c r="V2407" s="1679">
        <v>0</v>
      </c>
      <c r="W2407" s="1679">
        <v>0</v>
      </c>
      <c r="X2407" s="1679"/>
      <c r="Y2407" s="1679"/>
      <c r="Z2407" s="1679"/>
      <c r="AA2407" s="578">
        <f t="shared" si="1179"/>
        <v>0</v>
      </c>
      <c r="AB2407" s="1679"/>
      <c r="AC2407" s="1679"/>
      <c r="AD2407" s="1679"/>
      <c r="AE2407" s="1679"/>
      <c r="AF2407" s="1679"/>
      <c r="AG2407" s="1679"/>
      <c r="AH2407" s="1679"/>
      <c r="AI2407" s="578">
        <f>SUM(AJ2407:AT2407)</f>
        <v>0</v>
      </c>
      <c r="AJ2407" s="1679"/>
      <c r="AK2407" s="1679"/>
      <c r="AL2407" s="1679"/>
      <c r="AM2407" s="1679"/>
      <c r="AN2407" s="1679"/>
      <c r="AO2407" s="1679"/>
      <c r="AP2407" s="1679"/>
      <c r="AQ2407" s="1679"/>
      <c r="AR2407" s="1679"/>
      <c r="AS2407" s="1679"/>
      <c r="AT2407" s="1679"/>
      <c r="AU2407" s="1680"/>
      <c r="AV2407" s="1679"/>
      <c r="AW2407" s="1679"/>
      <c r="AX2407" s="1679"/>
      <c r="AY2407" s="1679"/>
      <c r="AZ2407" s="1679"/>
      <c r="BA2407" s="1679"/>
      <c r="BB2407" s="1679"/>
      <c r="BC2407" s="1679"/>
      <c r="BD2407" s="1679"/>
      <c r="BE2407" s="1679"/>
      <c r="BF2407" s="1679"/>
      <c r="BG2407" s="1679"/>
      <c r="BH2407" s="1679"/>
      <c r="BI2407" s="1679"/>
      <c r="BJ2407" s="1679"/>
      <c r="BK2407" s="1679"/>
      <c r="BL2407" s="1679"/>
      <c r="BM2407" s="1679">
        <f t="shared" si="1180"/>
        <v>0</v>
      </c>
      <c r="BN2407" s="1679"/>
      <c r="BO2407" s="1679"/>
      <c r="BP2407" s="1679"/>
      <c r="BQ2407" s="547">
        <v>1</v>
      </c>
      <c r="BR2407" s="578"/>
    </row>
    <row r="2408" spans="1:77" s="575" customFormat="1" hidden="1">
      <c r="B2408" s="576"/>
      <c r="C2408" s="841"/>
      <c r="D2408" s="578"/>
      <c r="E2408" s="579"/>
      <c r="F2408" s="578"/>
      <c r="G2408" s="580"/>
      <c r="H2408" s="581">
        <f>J2408</f>
        <v>0</v>
      </c>
      <c r="I2408" s="582"/>
      <c r="J2408" s="580">
        <f t="shared" si="1173"/>
        <v>0</v>
      </c>
      <c r="K2408" s="578">
        <f t="shared" si="1174"/>
        <v>0</v>
      </c>
      <c r="L2408" s="578">
        <f t="shared" si="1175"/>
        <v>0</v>
      </c>
      <c r="M2408" s="578">
        <f t="shared" si="1176"/>
        <v>0</v>
      </c>
      <c r="N2408" s="578">
        <f t="shared" si="1177"/>
        <v>0</v>
      </c>
      <c r="O2408" s="578"/>
      <c r="P2408" s="578"/>
      <c r="Q2408" s="578"/>
      <c r="R2408" s="578"/>
      <c r="S2408" s="578"/>
      <c r="T2408" s="578">
        <f t="shared" si="1178"/>
        <v>0</v>
      </c>
      <c r="U2408" s="578"/>
      <c r="V2408" s="578"/>
      <c r="W2408" s="578"/>
      <c r="X2408" s="578"/>
      <c r="Y2408" s="578"/>
      <c r="Z2408" s="578"/>
      <c r="AA2408" s="578">
        <f t="shared" si="1179"/>
        <v>0</v>
      </c>
      <c r="AB2408" s="578"/>
      <c r="AC2408" s="578"/>
      <c r="AD2408" s="578"/>
      <c r="AE2408" s="578"/>
      <c r="AF2408" s="578"/>
      <c r="AG2408" s="578"/>
      <c r="AH2408" s="578"/>
      <c r="AI2408" s="578"/>
      <c r="AJ2408" s="578"/>
      <c r="AK2408" s="578"/>
      <c r="AL2408" s="578"/>
      <c r="AM2408" s="578"/>
      <c r="AN2408" s="578"/>
      <c r="AO2408" s="578"/>
      <c r="AP2408" s="578"/>
      <c r="AQ2408" s="578"/>
      <c r="AR2408" s="578"/>
      <c r="AS2408" s="578"/>
      <c r="AT2408" s="578"/>
      <c r="AU2408" s="567"/>
      <c r="AV2408" s="578"/>
      <c r="AW2408" s="578"/>
      <c r="AX2408" s="578"/>
      <c r="AY2408" s="578"/>
      <c r="AZ2408" s="578"/>
      <c r="BA2408" s="578"/>
      <c r="BB2408" s="578"/>
      <c r="BC2408" s="578"/>
      <c r="BD2408" s="578"/>
      <c r="BE2408" s="578"/>
      <c r="BF2408" s="578"/>
      <c r="BG2408" s="578"/>
      <c r="BH2408" s="578"/>
      <c r="BI2408" s="578"/>
      <c r="BJ2408" s="578"/>
      <c r="BK2408" s="578"/>
      <c r="BL2408" s="578"/>
      <c r="BM2408" s="578">
        <f t="shared" si="1180"/>
        <v>0</v>
      </c>
      <c r="BN2408" s="578"/>
      <c r="BO2408" s="578"/>
      <c r="BP2408" s="578"/>
      <c r="BQ2408" s="547">
        <v>1</v>
      </c>
      <c r="BR2408" s="578"/>
    </row>
    <row r="2409" spans="1:77" s="575" customFormat="1" hidden="1">
      <c r="B2409" s="576"/>
      <c r="C2409" s="841"/>
      <c r="D2409" s="578"/>
      <c r="E2409" s="579"/>
      <c r="F2409" s="578"/>
      <c r="G2409" s="580"/>
      <c r="H2409" s="581">
        <f>J2409</f>
        <v>0</v>
      </c>
      <c r="I2409" s="582"/>
      <c r="J2409" s="580">
        <f t="shared" si="1173"/>
        <v>0</v>
      </c>
      <c r="K2409" s="578">
        <f t="shared" si="1174"/>
        <v>0</v>
      </c>
      <c r="L2409" s="578">
        <f t="shared" si="1175"/>
        <v>0</v>
      </c>
      <c r="M2409" s="578">
        <f t="shared" si="1176"/>
        <v>0</v>
      </c>
      <c r="N2409" s="578">
        <f t="shared" si="1177"/>
        <v>0</v>
      </c>
      <c r="O2409" s="578"/>
      <c r="P2409" s="578"/>
      <c r="Q2409" s="578"/>
      <c r="R2409" s="578"/>
      <c r="S2409" s="578"/>
      <c r="T2409" s="578">
        <f t="shared" si="1178"/>
        <v>0</v>
      </c>
      <c r="U2409" s="578"/>
      <c r="V2409" s="578"/>
      <c r="W2409" s="578"/>
      <c r="X2409" s="578"/>
      <c r="Y2409" s="578"/>
      <c r="Z2409" s="578"/>
      <c r="AA2409" s="578">
        <f t="shared" si="1179"/>
        <v>0</v>
      </c>
      <c r="AB2409" s="578"/>
      <c r="AC2409" s="578"/>
      <c r="AD2409" s="578"/>
      <c r="AE2409" s="578"/>
      <c r="AF2409" s="578"/>
      <c r="AG2409" s="578"/>
      <c r="AH2409" s="578"/>
      <c r="AI2409" s="578"/>
      <c r="AJ2409" s="578"/>
      <c r="AK2409" s="578"/>
      <c r="AL2409" s="578"/>
      <c r="AM2409" s="578"/>
      <c r="AN2409" s="578"/>
      <c r="AO2409" s="578"/>
      <c r="AP2409" s="578"/>
      <c r="AQ2409" s="578"/>
      <c r="AR2409" s="578"/>
      <c r="AS2409" s="578"/>
      <c r="AT2409" s="578"/>
      <c r="AU2409" s="567"/>
      <c r="AV2409" s="578"/>
      <c r="AW2409" s="578"/>
      <c r="AX2409" s="578"/>
      <c r="AY2409" s="578"/>
      <c r="AZ2409" s="578"/>
      <c r="BA2409" s="578"/>
      <c r="BB2409" s="578"/>
      <c r="BC2409" s="578"/>
      <c r="BD2409" s="578"/>
      <c r="BE2409" s="578"/>
      <c r="BF2409" s="578"/>
      <c r="BG2409" s="578"/>
      <c r="BH2409" s="578"/>
      <c r="BI2409" s="578"/>
      <c r="BJ2409" s="578"/>
      <c r="BK2409" s="578"/>
      <c r="BL2409" s="578"/>
      <c r="BM2409" s="578">
        <f t="shared" si="1180"/>
        <v>0</v>
      </c>
      <c r="BN2409" s="578"/>
      <c r="BO2409" s="578"/>
      <c r="BP2409" s="578"/>
      <c r="BQ2409" s="547">
        <v>1</v>
      </c>
      <c r="BR2409" s="578"/>
    </row>
    <row r="2410" spans="1:77" s="593" customFormat="1" ht="14.25" hidden="1">
      <c r="B2410" s="594" t="s">
        <v>703</v>
      </c>
      <c r="C2410" s="1681" t="s">
        <v>704</v>
      </c>
      <c r="D2410" s="596"/>
      <c r="E2410" s="597"/>
      <c r="F2410" s="596"/>
      <c r="G2410" s="598"/>
      <c r="H2410" s="599">
        <f t="shared" ref="H2410:BP2410" si="1181">H2411+H2428</f>
        <v>7.3599999999999994</v>
      </c>
      <c r="I2410" s="1019">
        <f t="shared" si="1181"/>
        <v>0.2</v>
      </c>
      <c r="J2410" s="599">
        <f t="shared" si="1181"/>
        <v>7.3599999999999994</v>
      </c>
      <c r="K2410" s="599">
        <f t="shared" si="1181"/>
        <v>6.84</v>
      </c>
      <c r="L2410" s="599">
        <f t="shared" si="1181"/>
        <v>6.76</v>
      </c>
      <c r="M2410" s="599">
        <f t="shared" si="1181"/>
        <v>6.55</v>
      </c>
      <c r="N2410" s="599">
        <f t="shared" si="1181"/>
        <v>3.36</v>
      </c>
      <c r="O2410" s="599">
        <f t="shared" si="1181"/>
        <v>3.0999999999999996</v>
      </c>
      <c r="P2410" s="599">
        <f t="shared" si="1181"/>
        <v>0.26</v>
      </c>
      <c r="Q2410" s="599">
        <f t="shared" si="1181"/>
        <v>0</v>
      </c>
      <c r="R2410" s="596">
        <f t="shared" si="1181"/>
        <v>3.19</v>
      </c>
      <c r="S2410" s="599">
        <f t="shared" si="1181"/>
        <v>0.21</v>
      </c>
      <c r="T2410" s="599">
        <f t="shared" si="1181"/>
        <v>0</v>
      </c>
      <c r="U2410" s="599">
        <f t="shared" si="1181"/>
        <v>0</v>
      </c>
      <c r="V2410" s="599">
        <f t="shared" si="1181"/>
        <v>0</v>
      </c>
      <c r="W2410" s="599">
        <f t="shared" si="1181"/>
        <v>0</v>
      </c>
      <c r="X2410" s="599">
        <f t="shared" si="1181"/>
        <v>0</v>
      </c>
      <c r="Y2410" s="599">
        <f t="shared" si="1181"/>
        <v>0.08</v>
      </c>
      <c r="Z2410" s="599">
        <f t="shared" si="1181"/>
        <v>0</v>
      </c>
      <c r="AA2410" s="599">
        <f t="shared" si="1181"/>
        <v>0.51</v>
      </c>
      <c r="AB2410" s="599">
        <f t="shared" si="1181"/>
        <v>0</v>
      </c>
      <c r="AC2410" s="599">
        <f t="shared" si="1181"/>
        <v>0</v>
      </c>
      <c r="AD2410" s="599">
        <f t="shared" si="1181"/>
        <v>0</v>
      </c>
      <c r="AE2410" s="599">
        <f t="shared" si="1181"/>
        <v>0</v>
      </c>
      <c r="AF2410" s="599">
        <f t="shared" si="1181"/>
        <v>0</v>
      </c>
      <c r="AG2410" s="599">
        <f t="shared" si="1181"/>
        <v>0</v>
      </c>
      <c r="AH2410" s="599">
        <f t="shared" si="1181"/>
        <v>0</v>
      </c>
      <c r="AI2410" s="599">
        <f t="shared" si="1181"/>
        <v>0.41</v>
      </c>
      <c r="AJ2410" s="599">
        <f t="shared" si="1181"/>
        <v>0.38</v>
      </c>
      <c r="AK2410" s="599">
        <f t="shared" si="1181"/>
        <v>0.01</v>
      </c>
      <c r="AL2410" s="599">
        <f t="shared" si="1181"/>
        <v>0</v>
      </c>
      <c r="AM2410" s="599">
        <f t="shared" si="1181"/>
        <v>0</v>
      </c>
      <c r="AN2410" s="599">
        <f t="shared" si="1181"/>
        <v>0</v>
      </c>
      <c r="AO2410" s="599">
        <f t="shared" si="1181"/>
        <v>0.02</v>
      </c>
      <c r="AP2410" s="599">
        <f t="shared" si="1181"/>
        <v>0</v>
      </c>
      <c r="AQ2410" s="599">
        <f t="shared" si="1181"/>
        <v>0</v>
      </c>
      <c r="AR2410" s="599">
        <f t="shared" si="1181"/>
        <v>0</v>
      </c>
      <c r="AS2410" s="599">
        <f t="shared" si="1181"/>
        <v>0</v>
      </c>
      <c r="AT2410" s="599">
        <f t="shared" si="1181"/>
        <v>0</v>
      </c>
      <c r="AU2410" s="599">
        <f t="shared" si="1181"/>
        <v>0</v>
      </c>
      <c r="AV2410" s="599">
        <f t="shared" si="1181"/>
        <v>0</v>
      </c>
      <c r="AW2410" s="599">
        <f t="shared" si="1181"/>
        <v>0</v>
      </c>
      <c r="AX2410" s="599">
        <f t="shared" si="1181"/>
        <v>0</v>
      </c>
      <c r="AY2410" s="599">
        <f t="shared" si="1181"/>
        <v>0.08</v>
      </c>
      <c r="AZ2410" s="599">
        <f t="shared" si="1181"/>
        <v>0.02</v>
      </c>
      <c r="BA2410" s="599">
        <f t="shared" si="1181"/>
        <v>0</v>
      </c>
      <c r="BB2410" s="599">
        <f t="shared" si="1181"/>
        <v>0</v>
      </c>
      <c r="BC2410" s="599">
        <f t="shared" si="1181"/>
        <v>0</v>
      </c>
      <c r="BD2410" s="599">
        <f t="shared" si="1181"/>
        <v>0</v>
      </c>
      <c r="BE2410" s="599">
        <f t="shared" si="1181"/>
        <v>0</v>
      </c>
      <c r="BF2410" s="599">
        <f t="shared" si="1181"/>
        <v>0</v>
      </c>
      <c r="BG2410" s="599">
        <f t="shared" si="1181"/>
        <v>0</v>
      </c>
      <c r="BH2410" s="599">
        <f t="shared" si="1181"/>
        <v>0</v>
      </c>
      <c r="BI2410" s="599">
        <f t="shared" si="1181"/>
        <v>0</v>
      </c>
      <c r="BJ2410" s="599">
        <f t="shared" si="1181"/>
        <v>0</v>
      </c>
      <c r="BK2410" s="599">
        <f t="shared" si="1181"/>
        <v>0</v>
      </c>
      <c r="BL2410" s="599">
        <f t="shared" si="1181"/>
        <v>0</v>
      </c>
      <c r="BM2410" s="599">
        <f t="shared" si="1181"/>
        <v>0.01</v>
      </c>
      <c r="BN2410" s="599">
        <f t="shared" si="1181"/>
        <v>0.01</v>
      </c>
      <c r="BO2410" s="599">
        <f t="shared" si="1181"/>
        <v>0</v>
      </c>
      <c r="BP2410" s="599">
        <f t="shared" si="1181"/>
        <v>0</v>
      </c>
      <c r="BQ2410" s="601">
        <v>1</v>
      </c>
      <c r="BR2410" s="596"/>
    </row>
    <row r="2411" spans="1:77" s="559" customFormat="1" hidden="1">
      <c r="B2411" s="560"/>
      <c r="C2411" s="561" t="s">
        <v>2709</v>
      </c>
      <c r="D2411" s="562"/>
      <c r="E2411" s="563"/>
      <c r="F2411" s="562"/>
      <c r="G2411" s="564"/>
      <c r="H2411" s="565">
        <f>SUM(H2412:H2427)</f>
        <v>0</v>
      </c>
      <c r="I2411" s="566"/>
      <c r="J2411" s="564">
        <f t="shared" ref="J2411:BP2411" si="1182">SUM(J2412:J2427)</f>
        <v>0</v>
      </c>
      <c r="K2411" s="562">
        <f t="shared" si="1182"/>
        <v>0</v>
      </c>
      <c r="L2411" s="562">
        <f t="shared" si="1182"/>
        <v>0</v>
      </c>
      <c r="M2411" s="562">
        <f t="shared" si="1182"/>
        <v>0</v>
      </c>
      <c r="N2411" s="562">
        <f t="shared" si="1182"/>
        <v>0</v>
      </c>
      <c r="O2411" s="562">
        <f t="shared" si="1182"/>
        <v>0</v>
      </c>
      <c r="P2411" s="562">
        <f t="shared" si="1182"/>
        <v>0</v>
      </c>
      <c r="Q2411" s="562">
        <f t="shared" si="1182"/>
        <v>0</v>
      </c>
      <c r="R2411" s="562">
        <f t="shared" si="1182"/>
        <v>0</v>
      </c>
      <c r="S2411" s="562">
        <f t="shared" si="1182"/>
        <v>0</v>
      </c>
      <c r="T2411" s="562">
        <f t="shared" si="1182"/>
        <v>0</v>
      </c>
      <c r="U2411" s="562">
        <f t="shared" si="1182"/>
        <v>0</v>
      </c>
      <c r="V2411" s="562">
        <f t="shared" si="1182"/>
        <v>0</v>
      </c>
      <c r="W2411" s="562">
        <f t="shared" si="1182"/>
        <v>0</v>
      </c>
      <c r="X2411" s="562">
        <f t="shared" si="1182"/>
        <v>0</v>
      </c>
      <c r="Y2411" s="562">
        <f t="shared" si="1182"/>
        <v>0</v>
      </c>
      <c r="Z2411" s="562">
        <f t="shared" si="1182"/>
        <v>0</v>
      </c>
      <c r="AA2411" s="562">
        <f t="shared" si="1182"/>
        <v>0</v>
      </c>
      <c r="AB2411" s="562">
        <f t="shared" si="1182"/>
        <v>0</v>
      </c>
      <c r="AC2411" s="562">
        <f t="shared" si="1182"/>
        <v>0</v>
      </c>
      <c r="AD2411" s="562">
        <f t="shared" si="1182"/>
        <v>0</v>
      </c>
      <c r="AE2411" s="562">
        <f t="shared" si="1182"/>
        <v>0</v>
      </c>
      <c r="AF2411" s="562">
        <f t="shared" si="1182"/>
        <v>0</v>
      </c>
      <c r="AG2411" s="562">
        <f t="shared" si="1182"/>
        <v>0</v>
      </c>
      <c r="AH2411" s="562">
        <f t="shared" si="1182"/>
        <v>0</v>
      </c>
      <c r="AI2411" s="562">
        <f t="shared" si="1182"/>
        <v>0</v>
      </c>
      <c r="AJ2411" s="562">
        <f t="shared" si="1182"/>
        <v>0</v>
      </c>
      <c r="AK2411" s="562">
        <f t="shared" si="1182"/>
        <v>0</v>
      </c>
      <c r="AL2411" s="562">
        <f t="shared" si="1182"/>
        <v>0</v>
      </c>
      <c r="AM2411" s="562">
        <f t="shared" si="1182"/>
        <v>0</v>
      </c>
      <c r="AN2411" s="562">
        <f t="shared" si="1182"/>
        <v>0</v>
      </c>
      <c r="AO2411" s="562">
        <f t="shared" si="1182"/>
        <v>0</v>
      </c>
      <c r="AP2411" s="562">
        <f t="shared" si="1182"/>
        <v>0</v>
      </c>
      <c r="AQ2411" s="562">
        <f t="shared" si="1182"/>
        <v>0</v>
      </c>
      <c r="AR2411" s="562">
        <f t="shared" si="1182"/>
        <v>0</v>
      </c>
      <c r="AS2411" s="562">
        <f t="shared" si="1182"/>
        <v>0</v>
      </c>
      <c r="AT2411" s="562">
        <f t="shared" si="1182"/>
        <v>0</v>
      </c>
      <c r="AU2411" s="562">
        <f t="shared" si="1182"/>
        <v>0</v>
      </c>
      <c r="AV2411" s="562">
        <f t="shared" si="1182"/>
        <v>0</v>
      </c>
      <c r="AW2411" s="562">
        <f t="shared" si="1182"/>
        <v>0</v>
      </c>
      <c r="AX2411" s="562">
        <f t="shared" si="1182"/>
        <v>0</v>
      </c>
      <c r="AY2411" s="562">
        <f t="shared" si="1182"/>
        <v>0</v>
      </c>
      <c r="AZ2411" s="562">
        <f t="shared" si="1182"/>
        <v>0</v>
      </c>
      <c r="BA2411" s="562">
        <f t="shared" si="1182"/>
        <v>0</v>
      </c>
      <c r="BB2411" s="562">
        <f t="shared" si="1182"/>
        <v>0</v>
      </c>
      <c r="BC2411" s="562">
        <f t="shared" si="1182"/>
        <v>0</v>
      </c>
      <c r="BD2411" s="562">
        <f t="shared" si="1182"/>
        <v>0</v>
      </c>
      <c r="BE2411" s="562">
        <f t="shared" si="1182"/>
        <v>0</v>
      </c>
      <c r="BF2411" s="562">
        <f t="shared" si="1182"/>
        <v>0</v>
      </c>
      <c r="BG2411" s="562">
        <f t="shared" si="1182"/>
        <v>0</v>
      </c>
      <c r="BH2411" s="562">
        <f t="shared" si="1182"/>
        <v>0</v>
      </c>
      <c r="BI2411" s="562">
        <f t="shared" si="1182"/>
        <v>0</v>
      </c>
      <c r="BJ2411" s="562">
        <f t="shared" si="1182"/>
        <v>0</v>
      </c>
      <c r="BK2411" s="562">
        <f t="shared" si="1182"/>
        <v>0</v>
      </c>
      <c r="BL2411" s="562">
        <f t="shared" si="1182"/>
        <v>0</v>
      </c>
      <c r="BM2411" s="562">
        <f t="shared" si="1182"/>
        <v>0</v>
      </c>
      <c r="BN2411" s="562">
        <f t="shared" si="1182"/>
        <v>0</v>
      </c>
      <c r="BO2411" s="562">
        <f t="shared" si="1182"/>
        <v>0</v>
      </c>
      <c r="BP2411" s="562">
        <f t="shared" si="1182"/>
        <v>0</v>
      </c>
      <c r="BQ2411" s="568">
        <v>1</v>
      </c>
      <c r="BR2411" s="562"/>
    </row>
    <row r="2412" spans="1:77" s="575" customFormat="1" hidden="1">
      <c r="B2412" s="576"/>
      <c r="C2412" s="841"/>
      <c r="D2412" s="578"/>
      <c r="E2412" s="579"/>
      <c r="F2412" s="578"/>
      <c r="G2412" s="580"/>
      <c r="H2412" s="581">
        <f>J2412</f>
        <v>0</v>
      </c>
      <c r="I2412" s="582"/>
      <c r="J2412" s="580">
        <f>K2412+AA2412+BM2412</f>
        <v>0</v>
      </c>
      <c r="K2412" s="578">
        <f>L2412+T2412+X2412+Y2412+Z2412</f>
        <v>0</v>
      </c>
      <c r="L2412" s="578">
        <f>M2412+S2412</f>
        <v>0</v>
      </c>
      <c r="M2412" s="578">
        <f>N2412+R2412</f>
        <v>0</v>
      </c>
      <c r="N2412" s="578">
        <f>O2412+P2412+Q2412</f>
        <v>0</v>
      </c>
      <c r="O2412" s="578"/>
      <c r="P2412" s="578"/>
      <c r="Q2412" s="578"/>
      <c r="R2412" s="578"/>
      <c r="S2412" s="578"/>
      <c r="T2412" s="578">
        <f>U2412+V2412+W2412</f>
        <v>0</v>
      </c>
      <c r="U2412" s="578"/>
      <c r="V2412" s="578"/>
      <c r="W2412" s="578"/>
      <c r="X2412" s="578"/>
      <c r="Y2412" s="578"/>
      <c r="Z2412" s="578"/>
      <c r="AA2412" s="578">
        <f xml:space="preserve"> SUM(AB2412:AI2412)+SUM(AV2412:BL2412)</f>
        <v>0</v>
      </c>
      <c r="AB2412" s="578"/>
      <c r="AC2412" s="578"/>
      <c r="AD2412" s="578"/>
      <c r="AE2412" s="578"/>
      <c r="AF2412" s="578"/>
      <c r="AG2412" s="578"/>
      <c r="AH2412" s="578"/>
      <c r="AI2412" s="578">
        <f>SUM(AJ2412:AT2412)</f>
        <v>0</v>
      </c>
      <c r="AJ2412" s="578"/>
      <c r="AK2412" s="578"/>
      <c r="AL2412" s="578"/>
      <c r="AM2412" s="578"/>
      <c r="AN2412" s="578"/>
      <c r="AO2412" s="578"/>
      <c r="AP2412" s="578"/>
      <c r="AQ2412" s="578"/>
      <c r="AR2412" s="578"/>
      <c r="AS2412" s="578"/>
      <c r="AT2412" s="578"/>
      <c r="AU2412" s="567"/>
      <c r="AV2412" s="578"/>
      <c r="AW2412" s="578"/>
      <c r="AX2412" s="578"/>
      <c r="AY2412" s="578"/>
      <c r="AZ2412" s="578"/>
      <c r="BA2412" s="578"/>
      <c r="BB2412" s="578"/>
      <c r="BC2412" s="578"/>
      <c r="BD2412" s="578"/>
      <c r="BE2412" s="578"/>
      <c r="BF2412" s="578"/>
      <c r="BG2412" s="578"/>
      <c r="BH2412" s="578"/>
      <c r="BI2412" s="578"/>
      <c r="BJ2412" s="578"/>
      <c r="BK2412" s="578"/>
      <c r="BL2412" s="578"/>
      <c r="BM2412" s="578">
        <f>SUM(BN2412:BP2412)</f>
        <v>0</v>
      </c>
      <c r="BN2412" s="578"/>
      <c r="BO2412" s="578"/>
      <c r="BP2412" s="578"/>
      <c r="BQ2412" s="547">
        <v>1</v>
      </c>
      <c r="BR2412" s="578"/>
    </row>
    <row r="2413" spans="1:77" s="619" customFormat="1" hidden="1">
      <c r="A2413" s="603"/>
      <c r="B2413" s="1190"/>
      <c r="C2413" s="1190"/>
      <c r="D2413" s="688"/>
      <c r="E2413" s="1682"/>
      <c r="F2413" s="635"/>
      <c r="G2413" s="607"/>
      <c r="H2413" s="608"/>
      <c r="I2413" s="609"/>
      <c r="J2413" s="610"/>
      <c r="K2413" s="611"/>
      <c r="L2413" s="611"/>
      <c r="M2413" s="611"/>
      <c r="N2413" s="611"/>
      <c r="O2413" s="612"/>
      <c r="P2413" s="612"/>
      <c r="Q2413" s="613"/>
      <c r="R2413" s="612"/>
      <c r="S2413" s="612"/>
      <c r="T2413" s="615"/>
      <c r="U2413" s="612"/>
      <c r="V2413" s="612"/>
      <c r="W2413" s="613"/>
      <c r="X2413" s="612"/>
      <c r="Y2413" s="612"/>
      <c r="Z2413" s="612"/>
      <c r="AA2413" s="611"/>
      <c r="AB2413" s="612"/>
      <c r="AC2413" s="612"/>
      <c r="AD2413" s="613"/>
      <c r="AE2413" s="613"/>
      <c r="AF2413" s="612"/>
      <c r="AG2413" s="612"/>
      <c r="AH2413" s="612"/>
      <c r="AI2413" s="611"/>
      <c r="AJ2413" s="612"/>
      <c r="AK2413" s="612"/>
      <c r="AL2413" s="612"/>
      <c r="AM2413" s="613"/>
      <c r="AN2413" s="612"/>
      <c r="AO2413" s="612"/>
      <c r="AP2413" s="612"/>
      <c r="AQ2413" s="613"/>
      <c r="AR2413" s="612"/>
      <c r="AS2413" s="612"/>
      <c r="AT2413" s="612"/>
      <c r="AU2413" s="616"/>
      <c r="AV2413" s="612"/>
      <c r="AW2413" s="612"/>
      <c r="AX2413" s="612"/>
      <c r="AY2413" s="612"/>
      <c r="AZ2413" s="612"/>
      <c r="BA2413" s="612"/>
      <c r="BB2413" s="612"/>
      <c r="BC2413" s="613"/>
      <c r="BD2413" s="612"/>
      <c r="BE2413" s="612"/>
      <c r="BF2413" s="612"/>
      <c r="BG2413" s="612"/>
      <c r="BH2413" s="613"/>
      <c r="BI2413" s="612"/>
      <c r="BJ2413" s="612"/>
      <c r="BK2413" s="612"/>
      <c r="BL2413" s="613"/>
      <c r="BM2413" s="611"/>
      <c r="BN2413" s="612"/>
      <c r="BO2413" s="612"/>
      <c r="BP2413" s="612"/>
      <c r="BQ2413" s="547"/>
      <c r="BR2413" s="688"/>
      <c r="BS2413" s="752"/>
      <c r="BT2413" s="688"/>
      <c r="BU2413" s="621"/>
      <c r="BY2413" s="607"/>
    </row>
    <row r="2414" spans="1:77" s="619" customFormat="1" hidden="1">
      <c r="A2414" s="603"/>
      <c r="B2414" s="1683"/>
      <c r="C2414" s="1683"/>
      <c r="D2414" s="605"/>
      <c r="E2414" s="635"/>
      <c r="F2414" s="606"/>
      <c r="G2414" s="607"/>
      <c r="H2414" s="608"/>
      <c r="I2414" s="609"/>
      <c r="J2414" s="610"/>
      <c r="K2414" s="611"/>
      <c r="L2414" s="611"/>
      <c r="M2414" s="611"/>
      <c r="N2414" s="611"/>
      <c r="O2414" s="612"/>
      <c r="P2414" s="612"/>
      <c r="Q2414" s="613"/>
      <c r="R2414" s="612"/>
      <c r="S2414" s="612"/>
      <c r="T2414" s="615"/>
      <c r="U2414" s="612"/>
      <c r="V2414" s="612"/>
      <c r="W2414" s="613"/>
      <c r="X2414" s="612"/>
      <c r="Y2414" s="612"/>
      <c r="Z2414" s="612"/>
      <c r="AA2414" s="611"/>
      <c r="AB2414" s="612"/>
      <c r="AC2414" s="612"/>
      <c r="AD2414" s="613"/>
      <c r="AE2414" s="613"/>
      <c r="AF2414" s="612"/>
      <c r="AG2414" s="612"/>
      <c r="AH2414" s="612"/>
      <c r="AI2414" s="611"/>
      <c r="AJ2414" s="612"/>
      <c r="AK2414" s="612"/>
      <c r="AL2414" s="612"/>
      <c r="AM2414" s="613"/>
      <c r="AN2414" s="612"/>
      <c r="AO2414" s="612"/>
      <c r="AP2414" s="612"/>
      <c r="AQ2414" s="613"/>
      <c r="AR2414" s="612"/>
      <c r="AS2414" s="612"/>
      <c r="AT2414" s="612"/>
      <c r="AU2414" s="616"/>
      <c r="AV2414" s="612"/>
      <c r="AW2414" s="612"/>
      <c r="AX2414" s="612"/>
      <c r="AY2414" s="612"/>
      <c r="AZ2414" s="612"/>
      <c r="BA2414" s="612"/>
      <c r="BB2414" s="612"/>
      <c r="BC2414" s="613"/>
      <c r="BD2414" s="612"/>
      <c r="BE2414" s="612"/>
      <c r="BF2414" s="612"/>
      <c r="BG2414" s="612"/>
      <c r="BH2414" s="613"/>
      <c r="BI2414" s="612"/>
      <c r="BJ2414" s="612"/>
      <c r="BK2414" s="612"/>
      <c r="BL2414" s="613"/>
      <c r="BM2414" s="611"/>
      <c r="BN2414" s="612"/>
      <c r="BO2414" s="612"/>
      <c r="BP2414" s="612"/>
      <c r="BQ2414" s="547"/>
      <c r="BR2414" s="605"/>
      <c r="BS2414" s="1206"/>
      <c r="BT2414" s="605"/>
      <c r="BU2414" s="621"/>
      <c r="BY2414" s="607"/>
    </row>
    <row r="2415" spans="1:77" s="619" customFormat="1" hidden="1">
      <c r="A2415" s="603"/>
      <c r="B2415" s="829"/>
      <c r="C2415" s="829"/>
      <c r="D2415" s="605"/>
      <c r="E2415" s="635"/>
      <c r="F2415" s="635"/>
      <c r="G2415" s="607"/>
      <c r="H2415" s="608"/>
      <c r="I2415" s="609"/>
      <c r="J2415" s="610"/>
      <c r="K2415" s="611"/>
      <c r="L2415" s="611"/>
      <c r="M2415" s="611"/>
      <c r="N2415" s="611"/>
      <c r="O2415" s="612"/>
      <c r="P2415" s="612"/>
      <c r="Q2415" s="613"/>
      <c r="R2415" s="612"/>
      <c r="S2415" s="612"/>
      <c r="T2415" s="615"/>
      <c r="U2415" s="612"/>
      <c r="V2415" s="612"/>
      <c r="W2415" s="613"/>
      <c r="X2415" s="612"/>
      <c r="Y2415" s="612"/>
      <c r="Z2415" s="612"/>
      <c r="AA2415" s="611"/>
      <c r="AB2415" s="612"/>
      <c r="AC2415" s="612"/>
      <c r="AD2415" s="613"/>
      <c r="AE2415" s="613"/>
      <c r="AF2415" s="612"/>
      <c r="AG2415" s="612"/>
      <c r="AH2415" s="612"/>
      <c r="AI2415" s="611"/>
      <c r="AJ2415" s="612"/>
      <c r="AK2415" s="612"/>
      <c r="AL2415" s="612"/>
      <c r="AM2415" s="613"/>
      <c r="AN2415" s="612"/>
      <c r="AO2415" s="612"/>
      <c r="AP2415" s="612"/>
      <c r="AQ2415" s="613"/>
      <c r="AR2415" s="612"/>
      <c r="AS2415" s="612"/>
      <c r="AT2415" s="612"/>
      <c r="AU2415" s="616"/>
      <c r="AV2415" s="612"/>
      <c r="AW2415" s="612"/>
      <c r="AX2415" s="612"/>
      <c r="AY2415" s="612"/>
      <c r="AZ2415" s="612"/>
      <c r="BA2415" s="612"/>
      <c r="BB2415" s="612"/>
      <c r="BC2415" s="613"/>
      <c r="BD2415" s="612"/>
      <c r="BE2415" s="612"/>
      <c r="BF2415" s="612"/>
      <c r="BG2415" s="612"/>
      <c r="BH2415" s="613"/>
      <c r="BI2415" s="612"/>
      <c r="BJ2415" s="612"/>
      <c r="BK2415" s="612"/>
      <c r="BL2415" s="613"/>
      <c r="BM2415" s="611"/>
      <c r="BN2415" s="612"/>
      <c r="BO2415" s="612"/>
      <c r="BP2415" s="612"/>
      <c r="BQ2415" s="547"/>
      <c r="BR2415" s="605"/>
      <c r="BS2415" s="617"/>
      <c r="BT2415" s="605"/>
      <c r="BU2415" s="621"/>
      <c r="BY2415" s="607"/>
    </row>
    <row r="2416" spans="1:77" s="619" customFormat="1" hidden="1">
      <c r="A2416" s="603"/>
      <c r="B2416" s="1683"/>
      <c r="C2416" s="1683"/>
      <c r="D2416" s="605"/>
      <c r="E2416" s="635"/>
      <c r="F2416" s="606"/>
      <c r="G2416" s="607"/>
      <c r="H2416" s="608"/>
      <c r="I2416" s="609"/>
      <c r="J2416" s="610"/>
      <c r="K2416" s="611"/>
      <c r="L2416" s="611"/>
      <c r="M2416" s="611"/>
      <c r="N2416" s="611"/>
      <c r="O2416" s="612"/>
      <c r="P2416" s="612"/>
      <c r="Q2416" s="613"/>
      <c r="R2416" s="612"/>
      <c r="S2416" s="612"/>
      <c r="T2416" s="615"/>
      <c r="U2416" s="612"/>
      <c r="V2416" s="612"/>
      <c r="W2416" s="613"/>
      <c r="X2416" s="612"/>
      <c r="Y2416" s="612"/>
      <c r="Z2416" s="612"/>
      <c r="AA2416" s="611"/>
      <c r="AB2416" s="612"/>
      <c r="AC2416" s="612"/>
      <c r="AD2416" s="613"/>
      <c r="AE2416" s="613"/>
      <c r="AF2416" s="612"/>
      <c r="AG2416" s="612"/>
      <c r="AH2416" s="612"/>
      <c r="AI2416" s="611"/>
      <c r="AJ2416" s="612"/>
      <c r="AK2416" s="612"/>
      <c r="AL2416" s="612"/>
      <c r="AM2416" s="613"/>
      <c r="AN2416" s="612"/>
      <c r="AO2416" s="612"/>
      <c r="AP2416" s="612"/>
      <c r="AQ2416" s="613"/>
      <c r="AR2416" s="612"/>
      <c r="AS2416" s="612"/>
      <c r="AT2416" s="612"/>
      <c r="AU2416" s="616"/>
      <c r="AV2416" s="612"/>
      <c r="AW2416" s="612"/>
      <c r="AX2416" s="612"/>
      <c r="AY2416" s="612"/>
      <c r="AZ2416" s="612"/>
      <c r="BA2416" s="612"/>
      <c r="BB2416" s="612"/>
      <c r="BC2416" s="613"/>
      <c r="BD2416" s="612"/>
      <c r="BE2416" s="612"/>
      <c r="BF2416" s="612"/>
      <c r="BG2416" s="612"/>
      <c r="BH2416" s="613"/>
      <c r="BI2416" s="612"/>
      <c r="BJ2416" s="612"/>
      <c r="BK2416" s="612"/>
      <c r="BL2416" s="613"/>
      <c r="BM2416" s="611"/>
      <c r="BN2416" s="612"/>
      <c r="BO2416" s="612"/>
      <c r="BP2416" s="612"/>
      <c r="BQ2416" s="547"/>
      <c r="BR2416" s="605"/>
      <c r="BS2416" s="1020"/>
      <c r="BT2416" s="605"/>
      <c r="BU2416" s="621"/>
      <c r="BY2416" s="607"/>
    </row>
    <row r="2417" spans="1:77" s="619" customFormat="1" hidden="1">
      <c r="A2417" s="603"/>
      <c r="B2417" s="829"/>
      <c r="C2417" s="829"/>
      <c r="D2417" s="605"/>
      <c r="E2417" s="635"/>
      <c r="F2417" s="635"/>
      <c r="G2417" s="607"/>
      <c r="H2417" s="608"/>
      <c r="I2417" s="609"/>
      <c r="J2417" s="610"/>
      <c r="K2417" s="611"/>
      <c r="L2417" s="611"/>
      <c r="M2417" s="611"/>
      <c r="N2417" s="611"/>
      <c r="O2417" s="612"/>
      <c r="P2417" s="612"/>
      <c r="Q2417" s="613"/>
      <c r="R2417" s="612"/>
      <c r="S2417" s="612"/>
      <c r="T2417" s="615"/>
      <c r="U2417" s="612"/>
      <c r="V2417" s="612"/>
      <c r="W2417" s="613"/>
      <c r="X2417" s="612"/>
      <c r="Y2417" s="612"/>
      <c r="Z2417" s="612"/>
      <c r="AA2417" s="611"/>
      <c r="AB2417" s="612"/>
      <c r="AC2417" s="612"/>
      <c r="AD2417" s="613"/>
      <c r="AE2417" s="613"/>
      <c r="AF2417" s="612"/>
      <c r="AG2417" s="612"/>
      <c r="AH2417" s="612"/>
      <c r="AI2417" s="611"/>
      <c r="AJ2417" s="612"/>
      <c r="AK2417" s="612"/>
      <c r="AL2417" s="612"/>
      <c r="AM2417" s="613"/>
      <c r="AN2417" s="612"/>
      <c r="AO2417" s="612"/>
      <c r="AP2417" s="612"/>
      <c r="AQ2417" s="613"/>
      <c r="AR2417" s="612"/>
      <c r="AS2417" s="612"/>
      <c r="AT2417" s="612"/>
      <c r="AU2417" s="616"/>
      <c r="AV2417" s="612"/>
      <c r="AW2417" s="612"/>
      <c r="AX2417" s="612"/>
      <c r="AY2417" s="612"/>
      <c r="AZ2417" s="612"/>
      <c r="BA2417" s="612"/>
      <c r="BB2417" s="612"/>
      <c r="BC2417" s="613"/>
      <c r="BD2417" s="612"/>
      <c r="BE2417" s="612"/>
      <c r="BF2417" s="612"/>
      <c r="BG2417" s="612"/>
      <c r="BH2417" s="613"/>
      <c r="BI2417" s="612"/>
      <c r="BJ2417" s="612"/>
      <c r="BK2417" s="612"/>
      <c r="BL2417" s="613"/>
      <c r="BM2417" s="611"/>
      <c r="BN2417" s="612"/>
      <c r="BO2417" s="612"/>
      <c r="BP2417" s="612"/>
      <c r="BQ2417" s="547"/>
      <c r="BR2417" s="605"/>
      <c r="BS2417" s="617"/>
      <c r="BT2417" s="605"/>
      <c r="BU2417" s="621"/>
      <c r="BY2417" s="607"/>
    </row>
    <row r="2418" spans="1:77" s="619" customFormat="1" hidden="1">
      <c r="A2418" s="603"/>
      <c r="B2418" s="604"/>
      <c r="C2418" s="604"/>
      <c r="D2418" s="605"/>
      <c r="E2418" s="635"/>
      <c r="F2418" s="606"/>
      <c r="G2418" s="607"/>
      <c r="H2418" s="608"/>
      <c r="I2418" s="609"/>
      <c r="J2418" s="610"/>
      <c r="K2418" s="611"/>
      <c r="L2418" s="611"/>
      <c r="M2418" s="611"/>
      <c r="N2418" s="611"/>
      <c r="O2418" s="612"/>
      <c r="P2418" s="612"/>
      <c r="Q2418" s="613"/>
      <c r="R2418" s="612"/>
      <c r="S2418" s="612"/>
      <c r="T2418" s="615"/>
      <c r="U2418" s="612"/>
      <c r="V2418" s="612"/>
      <c r="W2418" s="613"/>
      <c r="X2418" s="612"/>
      <c r="Y2418" s="612"/>
      <c r="Z2418" s="612"/>
      <c r="AA2418" s="611"/>
      <c r="AB2418" s="612"/>
      <c r="AC2418" s="612"/>
      <c r="AD2418" s="613"/>
      <c r="AE2418" s="613"/>
      <c r="AF2418" s="612"/>
      <c r="AG2418" s="612"/>
      <c r="AH2418" s="612"/>
      <c r="AI2418" s="611"/>
      <c r="AJ2418" s="612"/>
      <c r="AK2418" s="612"/>
      <c r="AL2418" s="612"/>
      <c r="AM2418" s="613"/>
      <c r="AN2418" s="612"/>
      <c r="AO2418" s="612"/>
      <c r="AP2418" s="612"/>
      <c r="AQ2418" s="613"/>
      <c r="AR2418" s="612"/>
      <c r="AS2418" s="612"/>
      <c r="AT2418" s="612"/>
      <c r="AU2418" s="616"/>
      <c r="AV2418" s="612"/>
      <c r="AW2418" s="612"/>
      <c r="AX2418" s="612"/>
      <c r="AY2418" s="612"/>
      <c r="AZ2418" s="612"/>
      <c r="BA2418" s="612"/>
      <c r="BB2418" s="612"/>
      <c r="BC2418" s="613"/>
      <c r="BD2418" s="612"/>
      <c r="BE2418" s="612"/>
      <c r="BF2418" s="612"/>
      <c r="BG2418" s="612"/>
      <c r="BH2418" s="613"/>
      <c r="BI2418" s="612"/>
      <c r="BJ2418" s="612"/>
      <c r="BK2418" s="612"/>
      <c r="BL2418" s="613"/>
      <c r="BM2418" s="611"/>
      <c r="BN2418" s="612"/>
      <c r="BO2418" s="612"/>
      <c r="BP2418" s="612"/>
      <c r="BQ2418" s="547"/>
      <c r="BR2418" s="605"/>
      <c r="BS2418" s="1684"/>
      <c r="BT2418" s="605"/>
      <c r="BU2418" s="621"/>
      <c r="BY2418" s="607"/>
    </row>
    <row r="2419" spans="1:77" s="619" customFormat="1" hidden="1">
      <c r="A2419" s="603"/>
      <c r="B2419" s="1683"/>
      <c r="C2419" s="1683"/>
      <c r="D2419" s="605"/>
      <c r="E2419" s="635"/>
      <c r="F2419" s="605"/>
      <c r="G2419" s="607"/>
      <c r="H2419" s="608"/>
      <c r="I2419" s="609"/>
      <c r="J2419" s="610"/>
      <c r="K2419" s="611"/>
      <c r="L2419" s="611"/>
      <c r="M2419" s="611"/>
      <c r="N2419" s="611"/>
      <c r="O2419" s="612"/>
      <c r="P2419" s="612"/>
      <c r="Q2419" s="613"/>
      <c r="R2419" s="612"/>
      <c r="S2419" s="612"/>
      <c r="T2419" s="615"/>
      <c r="U2419" s="612"/>
      <c r="V2419" s="612"/>
      <c r="W2419" s="613"/>
      <c r="X2419" s="612"/>
      <c r="Y2419" s="612"/>
      <c r="Z2419" s="612"/>
      <c r="AA2419" s="611"/>
      <c r="AB2419" s="612"/>
      <c r="AC2419" s="612"/>
      <c r="AD2419" s="613"/>
      <c r="AE2419" s="613"/>
      <c r="AF2419" s="612"/>
      <c r="AG2419" s="612"/>
      <c r="AH2419" s="612"/>
      <c r="AI2419" s="611"/>
      <c r="AJ2419" s="612"/>
      <c r="AK2419" s="612"/>
      <c r="AL2419" s="612"/>
      <c r="AM2419" s="613"/>
      <c r="AN2419" s="612"/>
      <c r="AO2419" s="612"/>
      <c r="AP2419" s="612"/>
      <c r="AQ2419" s="613"/>
      <c r="AR2419" s="612"/>
      <c r="AS2419" s="612"/>
      <c r="AT2419" s="612"/>
      <c r="AU2419" s="616"/>
      <c r="AV2419" s="612"/>
      <c r="AW2419" s="612"/>
      <c r="AX2419" s="612"/>
      <c r="AY2419" s="612"/>
      <c r="AZ2419" s="612"/>
      <c r="BA2419" s="612"/>
      <c r="BB2419" s="612"/>
      <c r="BC2419" s="613"/>
      <c r="BD2419" s="612"/>
      <c r="BE2419" s="612"/>
      <c r="BF2419" s="612"/>
      <c r="BG2419" s="612"/>
      <c r="BH2419" s="613"/>
      <c r="BI2419" s="612"/>
      <c r="BJ2419" s="612"/>
      <c r="BK2419" s="612"/>
      <c r="BL2419" s="613"/>
      <c r="BM2419" s="611"/>
      <c r="BN2419" s="612"/>
      <c r="BO2419" s="612"/>
      <c r="BP2419" s="612"/>
      <c r="BQ2419" s="547"/>
      <c r="BR2419" s="605"/>
      <c r="BS2419" s="1609"/>
      <c r="BT2419" s="605"/>
      <c r="BU2419" s="621"/>
      <c r="BY2419" s="607"/>
    </row>
    <row r="2420" spans="1:77" s="1692" customFormat="1" hidden="1">
      <c r="A2420" s="1685"/>
      <c r="B2420" s="1686"/>
      <c r="C2420" s="1686"/>
      <c r="D2420" s="1386"/>
      <c r="E2420" s="623"/>
      <c r="F2420" s="1387"/>
      <c r="G2420" s="1687"/>
      <c r="H2420" s="655"/>
      <c r="I2420" s="656"/>
      <c r="J2420" s="1049"/>
      <c r="K2420" s="806"/>
      <c r="L2420" s="806"/>
      <c r="M2420" s="806"/>
      <c r="N2420" s="806"/>
      <c r="O2420" s="1688"/>
      <c r="P2420" s="1688"/>
      <c r="Q2420" s="1689"/>
      <c r="R2420" s="1688"/>
      <c r="S2420" s="1688"/>
      <c r="T2420" s="1690"/>
      <c r="U2420" s="1688"/>
      <c r="V2420" s="1688"/>
      <c r="W2420" s="1689"/>
      <c r="X2420" s="1688"/>
      <c r="Y2420" s="1688"/>
      <c r="Z2420" s="1688"/>
      <c r="AA2420" s="806"/>
      <c r="AB2420" s="1688"/>
      <c r="AC2420" s="1688"/>
      <c r="AD2420" s="1689"/>
      <c r="AE2420" s="1689"/>
      <c r="AF2420" s="1688"/>
      <c r="AG2420" s="1688"/>
      <c r="AH2420" s="1688"/>
      <c r="AI2420" s="806"/>
      <c r="AJ2420" s="1688"/>
      <c r="AK2420" s="1688"/>
      <c r="AL2420" s="1688"/>
      <c r="AM2420" s="1689"/>
      <c r="AN2420" s="1688"/>
      <c r="AO2420" s="1688"/>
      <c r="AP2420" s="1688"/>
      <c r="AQ2420" s="1689"/>
      <c r="AR2420" s="1688"/>
      <c r="AS2420" s="1688"/>
      <c r="AT2420" s="1688"/>
      <c r="AU2420" s="1649"/>
      <c r="AV2420" s="1688"/>
      <c r="AW2420" s="1688"/>
      <c r="AX2420" s="1688"/>
      <c r="AY2420" s="1688"/>
      <c r="AZ2420" s="1688"/>
      <c r="BA2420" s="1688"/>
      <c r="BB2420" s="1688"/>
      <c r="BC2420" s="1689"/>
      <c r="BD2420" s="1688"/>
      <c r="BE2420" s="1688"/>
      <c r="BF2420" s="1688"/>
      <c r="BG2420" s="1688"/>
      <c r="BH2420" s="1689"/>
      <c r="BI2420" s="1688"/>
      <c r="BJ2420" s="1688"/>
      <c r="BK2420" s="1688"/>
      <c r="BL2420" s="1689"/>
      <c r="BM2420" s="806"/>
      <c r="BN2420" s="1688"/>
      <c r="BO2420" s="1688"/>
      <c r="BP2420" s="1688"/>
      <c r="BQ2420" s="547"/>
      <c r="BR2420" s="1386"/>
      <c r="BS2420" s="1691"/>
      <c r="BT2420" s="1386"/>
      <c r="BU2420" s="654"/>
      <c r="BY2420" s="1687"/>
    </row>
    <row r="2421" spans="1:77" s="619" customFormat="1" hidden="1">
      <c r="A2421" s="603"/>
      <c r="B2421" s="1202"/>
      <c r="C2421" s="1202"/>
      <c r="D2421" s="605"/>
      <c r="E2421" s="635"/>
      <c r="F2421" s="635"/>
      <c r="G2421" s="607"/>
      <c r="H2421" s="608"/>
      <c r="I2421" s="609"/>
      <c r="J2421" s="610"/>
      <c r="K2421" s="611"/>
      <c r="L2421" s="611"/>
      <c r="M2421" s="611"/>
      <c r="N2421" s="611"/>
      <c r="O2421" s="612"/>
      <c r="P2421" s="612"/>
      <c r="Q2421" s="613"/>
      <c r="R2421" s="612"/>
      <c r="S2421" s="612"/>
      <c r="T2421" s="615"/>
      <c r="U2421" s="612"/>
      <c r="V2421" s="612"/>
      <c r="W2421" s="613"/>
      <c r="X2421" s="612"/>
      <c r="Y2421" s="612"/>
      <c r="Z2421" s="612"/>
      <c r="AA2421" s="611"/>
      <c r="AB2421" s="612"/>
      <c r="AC2421" s="612"/>
      <c r="AD2421" s="613"/>
      <c r="AE2421" s="613"/>
      <c r="AF2421" s="612"/>
      <c r="AG2421" s="612"/>
      <c r="AH2421" s="612"/>
      <c r="AI2421" s="611"/>
      <c r="AJ2421" s="612"/>
      <c r="AK2421" s="612"/>
      <c r="AL2421" s="612"/>
      <c r="AM2421" s="613"/>
      <c r="AN2421" s="612"/>
      <c r="AO2421" s="612"/>
      <c r="AP2421" s="612"/>
      <c r="AQ2421" s="613"/>
      <c r="AR2421" s="612"/>
      <c r="AS2421" s="612"/>
      <c r="AT2421" s="612"/>
      <c r="AU2421" s="616"/>
      <c r="AV2421" s="612"/>
      <c r="AW2421" s="612"/>
      <c r="AX2421" s="612"/>
      <c r="AY2421" s="612"/>
      <c r="AZ2421" s="612"/>
      <c r="BA2421" s="612"/>
      <c r="BB2421" s="612"/>
      <c r="BC2421" s="613"/>
      <c r="BD2421" s="612"/>
      <c r="BE2421" s="612"/>
      <c r="BF2421" s="612"/>
      <c r="BG2421" s="612"/>
      <c r="BH2421" s="613"/>
      <c r="BI2421" s="612"/>
      <c r="BJ2421" s="612"/>
      <c r="BK2421" s="612"/>
      <c r="BL2421" s="613"/>
      <c r="BM2421" s="611"/>
      <c r="BN2421" s="612"/>
      <c r="BO2421" s="612"/>
      <c r="BP2421" s="612"/>
      <c r="BQ2421" s="547"/>
      <c r="BR2421" s="605"/>
      <c r="BS2421" s="617"/>
      <c r="BT2421" s="605"/>
      <c r="BU2421" s="621"/>
      <c r="BY2421" s="607"/>
    </row>
    <row r="2422" spans="1:77" s="619" customFormat="1" hidden="1">
      <c r="A2422" s="603"/>
      <c r="B2422" s="1190"/>
      <c r="C2422" s="1190"/>
      <c r="D2422" s="688"/>
      <c r="E2422" s="1682"/>
      <c r="F2422" s="1032"/>
      <c r="G2422" s="607"/>
      <c r="H2422" s="608"/>
      <c r="I2422" s="609"/>
      <c r="J2422" s="610"/>
      <c r="K2422" s="611"/>
      <c r="L2422" s="611"/>
      <c r="M2422" s="611"/>
      <c r="N2422" s="611"/>
      <c r="O2422" s="612"/>
      <c r="P2422" s="612"/>
      <c r="Q2422" s="613"/>
      <c r="R2422" s="612"/>
      <c r="S2422" s="612"/>
      <c r="T2422" s="615"/>
      <c r="U2422" s="612"/>
      <c r="V2422" s="612"/>
      <c r="W2422" s="613"/>
      <c r="X2422" s="612"/>
      <c r="Y2422" s="612"/>
      <c r="Z2422" s="612"/>
      <c r="AA2422" s="611"/>
      <c r="AB2422" s="612"/>
      <c r="AC2422" s="612"/>
      <c r="AD2422" s="613"/>
      <c r="AE2422" s="613"/>
      <c r="AF2422" s="612"/>
      <c r="AG2422" s="612"/>
      <c r="AH2422" s="612"/>
      <c r="AI2422" s="611"/>
      <c r="AJ2422" s="612"/>
      <c r="AK2422" s="612"/>
      <c r="AL2422" s="612"/>
      <c r="AM2422" s="613"/>
      <c r="AN2422" s="612"/>
      <c r="AO2422" s="612"/>
      <c r="AP2422" s="612"/>
      <c r="AQ2422" s="613"/>
      <c r="AR2422" s="612"/>
      <c r="AS2422" s="612"/>
      <c r="AT2422" s="612"/>
      <c r="AU2422" s="616"/>
      <c r="AV2422" s="612"/>
      <c r="AW2422" s="612"/>
      <c r="AX2422" s="612"/>
      <c r="AY2422" s="612"/>
      <c r="AZ2422" s="612"/>
      <c r="BA2422" s="612"/>
      <c r="BB2422" s="612"/>
      <c r="BC2422" s="613"/>
      <c r="BD2422" s="612"/>
      <c r="BE2422" s="612"/>
      <c r="BF2422" s="612"/>
      <c r="BG2422" s="612"/>
      <c r="BH2422" s="613"/>
      <c r="BI2422" s="612"/>
      <c r="BJ2422" s="612"/>
      <c r="BK2422" s="612"/>
      <c r="BL2422" s="613"/>
      <c r="BM2422" s="611"/>
      <c r="BN2422" s="612"/>
      <c r="BO2422" s="612"/>
      <c r="BP2422" s="612"/>
      <c r="BQ2422" s="547"/>
      <c r="BR2422" s="688"/>
      <c r="BS2422" s="1025"/>
      <c r="BT2422" s="688"/>
      <c r="BU2422" s="621"/>
      <c r="BY2422" s="607"/>
    </row>
    <row r="2423" spans="1:77" s="619" customFormat="1" hidden="1">
      <c r="A2423" s="603"/>
      <c r="B2423" s="634"/>
      <c r="C2423" s="634"/>
      <c r="D2423" s="605"/>
      <c r="E2423" s="635"/>
      <c r="F2423" s="635"/>
      <c r="H2423" s="608"/>
      <c r="I2423" s="609"/>
      <c r="J2423" s="610"/>
      <c r="K2423" s="611"/>
      <c r="L2423" s="611"/>
      <c r="M2423" s="611"/>
      <c r="N2423" s="611"/>
      <c r="O2423" s="612"/>
      <c r="P2423" s="612"/>
      <c r="Q2423" s="613"/>
      <c r="R2423" s="612"/>
      <c r="S2423" s="612"/>
      <c r="T2423" s="615"/>
      <c r="U2423" s="612"/>
      <c r="V2423" s="612"/>
      <c r="W2423" s="613"/>
      <c r="X2423" s="612"/>
      <c r="Y2423" s="612"/>
      <c r="Z2423" s="612"/>
      <c r="AA2423" s="611"/>
      <c r="AB2423" s="612"/>
      <c r="AC2423" s="612"/>
      <c r="AD2423" s="613"/>
      <c r="AE2423" s="613"/>
      <c r="AF2423" s="612"/>
      <c r="AG2423" s="612"/>
      <c r="AH2423" s="612"/>
      <c r="AI2423" s="611"/>
      <c r="AJ2423" s="612"/>
      <c r="AK2423" s="612"/>
      <c r="AL2423" s="612"/>
      <c r="AM2423" s="613"/>
      <c r="AN2423" s="612"/>
      <c r="AO2423" s="612"/>
      <c r="AP2423" s="612"/>
      <c r="AQ2423" s="613"/>
      <c r="AR2423" s="612"/>
      <c r="AS2423" s="612"/>
      <c r="AT2423" s="612"/>
      <c r="AU2423" s="616"/>
      <c r="AV2423" s="612"/>
      <c r="AW2423" s="612"/>
      <c r="AX2423" s="612"/>
      <c r="AY2423" s="612"/>
      <c r="AZ2423" s="612"/>
      <c r="BA2423" s="612"/>
      <c r="BB2423" s="612"/>
      <c r="BC2423" s="613"/>
      <c r="BD2423" s="612"/>
      <c r="BE2423" s="612"/>
      <c r="BF2423" s="612"/>
      <c r="BG2423" s="612"/>
      <c r="BH2423" s="613"/>
      <c r="BI2423" s="612"/>
      <c r="BJ2423" s="612"/>
      <c r="BK2423" s="612"/>
      <c r="BL2423" s="613"/>
      <c r="BM2423" s="611"/>
      <c r="BN2423" s="612"/>
      <c r="BO2423" s="612"/>
      <c r="BP2423" s="612"/>
      <c r="BQ2423" s="547"/>
      <c r="BR2423" s="605"/>
      <c r="BS2423" s="678"/>
      <c r="BT2423" s="605"/>
      <c r="BU2423" s="621"/>
    </row>
    <row r="2424" spans="1:77" s="619" customFormat="1" hidden="1">
      <c r="A2424" s="603"/>
      <c r="B2424" s="1324"/>
      <c r="C2424" s="1324"/>
      <c r="D2424" s="688"/>
      <c r="E2424" s="1682"/>
      <c r="F2424" s="1032"/>
      <c r="H2424" s="608"/>
      <c r="I2424" s="609"/>
      <c r="J2424" s="610"/>
      <c r="K2424" s="611"/>
      <c r="L2424" s="611"/>
      <c r="M2424" s="611"/>
      <c r="N2424" s="611"/>
      <c r="O2424" s="612"/>
      <c r="P2424" s="612"/>
      <c r="Q2424" s="613"/>
      <c r="R2424" s="612"/>
      <c r="S2424" s="612"/>
      <c r="T2424" s="615"/>
      <c r="U2424" s="612"/>
      <c r="V2424" s="612"/>
      <c r="W2424" s="613"/>
      <c r="X2424" s="612"/>
      <c r="Y2424" s="612"/>
      <c r="Z2424" s="612"/>
      <c r="AA2424" s="611"/>
      <c r="AB2424" s="612"/>
      <c r="AC2424" s="612"/>
      <c r="AD2424" s="613"/>
      <c r="AE2424" s="613"/>
      <c r="AF2424" s="612"/>
      <c r="AG2424" s="612"/>
      <c r="AH2424" s="612"/>
      <c r="AI2424" s="611"/>
      <c r="AJ2424" s="612"/>
      <c r="AK2424" s="612"/>
      <c r="AL2424" s="612"/>
      <c r="AM2424" s="613"/>
      <c r="AN2424" s="612"/>
      <c r="AO2424" s="612"/>
      <c r="AP2424" s="612"/>
      <c r="AQ2424" s="613"/>
      <c r="AR2424" s="612"/>
      <c r="AS2424" s="612"/>
      <c r="AT2424" s="612"/>
      <c r="AU2424" s="616"/>
      <c r="AV2424" s="612"/>
      <c r="AW2424" s="612"/>
      <c r="AX2424" s="612"/>
      <c r="AY2424" s="612"/>
      <c r="AZ2424" s="612"/>
      <c r="BA2424" s="612"/>
      <c r="BB2424" s="612"/>
      <c r="BC2424" s="613"/>
      <c r="BD2424" s="612"/>
      <c r="BE2424" s="612"/>
      <c r="BF2424" s="612"/>
      <c r="BG2424" s="612"/>
      <c r="BH2424" s="613"/>
      <c r="BI2424" s="612"/>
      <c r="BJ2424" s="612"/>
      <c r="BK2424" s="612"/>
      <c r="BL2424" s="613"/>
      <c r="BM2424" s="611"/>
      <c r="BN2424" s="612"/>
      <c r="BO2424" s="612"/>
      <c r="BP2424" s="612"/>
      <c r="BQ2424" s="547"/>
      <c r="BR2424" s="688"/>
      <c r="BS2424" s="752"/>
      <c r="BT2424" s="688"/>
      <c r="BU2424" s="621"/>
    </row>
    <row r="2425" spans="1:77" s="575" customFormat="1" hidden="1">
      <c r="B2425" s="841"/>
      <c r="C2425" s="841"/>
      <c r="D2425" s="842"/>
      <c r="E2425" s="843"/>
      <c r="F2425" s="844"/>
      <c r="G2425" s="580"/>
      <c r="H2425" s="581"/>
      <c r="I2425" s="582"/>
      <c r="J2425" s="580"/>
      <c r="K2425" s="578"/>
      <c r="L2425" s="578"/>
      <c r="M2425" s="578"/>
      <c r="N2425" s="578"/>
      <c r="O2425" s="578"/>
      <c r="P2425" s="578"/>
      <c r="Q2425" s="578"/>
      <c r="R2425" s="578"/>
      <c r="S2425" s="578"/>
      <c r="T2425" s="578"/>
      <c r="U2425" s="578"/>
      <c r="V2425" s="578"/>
      <c r="W2425" s="578"/>
      <c r="X2425" s="578"/>
      <c r="Y2425" s="578"/>
      <c r="Z2425" s="578"/>
      <c r="AA2425" s="578"/>
      <c r="AB2425" s="578"/>
      <c r="AC2425" s="578"/>
      <c r="AD2425" s="578"/>
      <c r="AE2425" s="578"/>
      <c r="AF2425" s="578"/>
      <c r="AG2425" s="578"/>
      <c r="AH2425" s="578"/>
      <c r="AI2425" s="578"/>
      <c r="AJ2425" s="578"/>
      <c r="AK2425" s="578"/>
      <c r="AL2425" s="578"/>
      <c r="AM2425" s="578"/>
      <c r="AN2425" s="578"/>
      <c r="AO2425" s="578"/>
      <c r="AP2425" s="578"/>
      <c r="AQ2425" s="578"/>
      <c r="AR2425" s="578"/>
      <c r="AS2425" s="578"/>
      <c r="AT2425" s="578"/>
      <c r="AU2425" s="567"/>
      <c r="AV2425" s="578"/>
      <c r="AW2425" s="578"/>
      <c r="AX2425" s="578"/>
      <c r="AY2425" s="578"/>
      <c r="AZ2425" s="578"/>
      <c r="BA2425" s="578"/>
      <c r="BB2425" s="578"/>
      <c r="BC2425" s="578"/>
      <c r="BD2425" s="578"/>
      <c r="BE2425" s="578"/>
      <c r="BF2425" s="578"/>
      <c r="BG2425" s="578"/>
      <c r="BH2425" s="578"/>
      <c r="BI2425" s="578"/>
      <c r="BJ2425" s="578"/>
      <c r="BK2425" s="578"/>
      <c r="BL2425" s="578"/>
      <c r="BM2425" s="578"/>
      <c r="BN2425" s="578"/>
      <c r="BO2425" s="578"/>
      <c r="BP2425" s="578"/>
      <c r="BQ2425" s="547">
        <v>1</v>
      </c>
      <c r="BR2425" s="578"/>
    </row>
    <row r="2426" spans="1:77" s="679" customFormat="1" hidden="1">
      <c r="B2426" s="841"/>
      <c r="C2426" s="841"/>
      <c r="D2426" s="842"/>
      <c r="E2426" s="843"/>
      <c r="F2426" s="844"/>
      <c r="G2426" s="610"/>
      <c r="H2426" s="608"/>
      <c r="I2426" s="609"/>
      <c r="J2426" s="610"/>
      <c r="K2426" s="611"/>
      <c r="L2426" s="611"/>
      <c r="M2426" s="611"/>
      <c r="N2426" s="611"/>
      <c r="O2426" s="611"/>
      <c r="P2426" s="611"/>
      <c r="Q2426" s="611"/>
      <c r="R2426" s="611"/>
      <c r="S2426" s="611"/>
      <c r="T2426" s="611"/>
      <c r="U2426" s="611"/>
      <c r="V2426" s="611"/>
      <c r="W2426" s="611"/>
      <c r="X2426" s="611"/>
      <c r="Y2426" s="611"/>
      <c r="Z2426" s="611"/>
      <c r="AA2426" s="611"/>
      <c r="AB2426" s="611"/>
      <c r="AC2426" s="611"/>
      <c r="AD2426" s="611"/>
      <c r="AE2426" s="611"/>
      <c r="AF2426" s="611"/>
      <c r="AG2426" s="611"/>
      <c r="AH2426" s="611"/>
      <c r="AI2426" s="611"/>
      <c r="AJ2426" s="611"/>
      <c r="AK2426" s="611"/>
      <c r="AL2426" s="611"/>
      <c r="AM2426" s="611"/>
      <c r="AN2426" s="611"/>
      <c r="AO2426" s="611"/>
      <c r="AP2426" s="611"/>
      <c r="AQ2426" s="611"/>
      <c r="AR2426" s="611"/>
      <c r="AS2426" s="611"/>
      <c r="AT2426" s="611"/>
      <c r="AU2426" s="685"/>
      <c r="AV2426" s="611"/>
      <c r="AW2426" s="611"/>
      <c r="AX2426" s="611"/>
      <c r="AY2426" s="611"/>
      <c r="AZ2426" s="611"/>
      <c r="BA2426" s="611"/>
      <c r="BB2426" s="611"/>
      <c r="BC2426" s="611"/>
      <c r="BD2426" s="611"/>
      <c r="BE2426" s="611"/>
      <c r="BF2426" s="611"/>
      <c r="BG2426" s="611"/>
      <c r="BH2426" s="611"/>
      <c r="BI2426" s="611"/>
      <c r="BJ2426" s="611"/>
      <c r="BK2426" s="611"/>
      <c r="BL2426" s="611"/>
      <c r="BM2426" s="611"/>
      <c r="BN2426" s="611"/>
      <c r="BO2426" s="611"/>
      <c r="BP2426" s="611"/>
      <c r="BQ2426" s="547">
        <v>1</v>
      </c>
      <c r="BR2426" s="841"/>
    </row>
    <row r="2427" spans="1:77" s="575" customFormat="1" hidden="1">
      <c r="B2427" s="841"/>
      <c r="C2427" s="841"/>
      <c r="D2427" s="842"/>
      <c r="E2427" s="843"/>
      <c r="F2427" s="841"/>
      <c r="G2427" s="580"/>
      <c r="H2427" s="581">
        <f>J2427</f>
        <v>0</v>
      </c>
      <c r="I2427" s="582"/>
      <c r="J2427" s="580">
        <f>K2427+AA2427+BM2427</f>
        <v>0</v>
      </c>
      <c r="K2427" s="578">
        <f>L2427+T2427+X2427+Y2427+Z2427</f>
        <v>0</v>
      </c>
      <c r="L2427" s="578">
        <f>M2427+S2427</f>
        <v>0</v>
      </c>
      <c r="M2427" s="578">
        <f>N2427+R2427</f>
        <v>0</v>
      </c>
      <c r="N2427" s="578">
        <f>O2427+P2427+Q2427</f>
        <v>0</v>
      </c>
      <c r="O2427" s="578"/>
      <c r="P2427" s="578"/>
      <c r="Q2427" s="578"/>
      <c r="R2427" s="578"/>
      <c r="S2427" s="578"/>
      <c r="T2427" s="578">
        <f>U2427+V2427+W2427</f>
        <v>0</v>
      </c>
      <c r="U2427" s="578"/>
      <c r="V2427" s="578"/>
      <c r="W2427" s="578"/>
      <c r="X2427" s="578"/>
      <c r="Y2427" s="578"/>
      <c r="Z2427" s="578"/>
      <c r="AA2427" s="578">
        <f xml:space="preserve"> SUM(AB2427:AI2427)+SUM(AV2427:BL2427)</f>
        <v>0</v>
      </c>
      <c r="AB2427" s="578"/>
      <c r="AC2427" s="578"/>
      <c r="AD2427" s="578"/>
      <c r="AE2427" s="578"/>
      <c r="AF2427" s="578"/>
      <c r="AG2427" s="578"/>
      <c r="AH2427" s="578"/>
      <c r="AI2427" s="578">
        <f>SUM(AJ2427:AT2427)</f>
        <v>0</v>
      </c>
      <c r="AJ2427" s="578"/>
      <c r="AK2427" s="578"/>
      <c r="AL2427" s="578"/>
      <c r="AM2427" s="578"/>
      <c r="AN2427" s="578"/>
      <c r="AO2427" s="578"/>
      <c r="AP2427" s="578"/>
      <c r="AQ2427" s="578"/>
      <c r="AR2427" s="578"/>
      <c r="AS2427" s="578"/>
      <c r="AT2427" s="578"/>
      <c r="AU2427" s="567"/>
      <c r="AV2427" s="578"/>
      <c r="AW2427" s="578"/>
      <c r="AX2427" s="578"/>
      <c r="AY2427" s="578"/>
      <c r="AZ2427" s="578"/>
      <c r="BA2427" s="578"/>
      <c r="BB2427" s="578"/>
      <c r="BC2427" s="578"/>
      <c r="BD2427" s="578"/>
      <c r="BE2427" s="578"/>
      <c r="BF2427" s="578"/>
      <c r="BG2427" s="578"/>
      <c r="BH2427" s="578"/>
      <c r="BI2427" s="578"/>
      <c r="BJ2427" s="578"/>
      <c r="BK2427" s="578"/>
      <c r="BL2427" s="578"/>
      <c r="BM2427" s="578">
        <f>SUM(BN2427:BP2427)</f>
        <v>0</v>
      </c>
      <c r="BN2427" s="578"/>
      <c r="BO2427" s="578"/>
      <c r="BP2427" s="578"/>
      <c r="BQ2427" s="547">
        <v>1</v>
      </c>
      <c r="BR2427" s="578"/>
    </row>
    <row r="2428" spans="1:77" s="626" customFormat="1" ht="14.25" hidden="1">
      <c r="B2428" s="627"/>
      <c r="C2428" s="561" t="s">
        <v>2710</v>
      </c>
      <c r="D2428" s="628"/>
      <c r="E2428" s="629"/>
      <c r="F2428" s="628"/>
      <c r="G2428" s="630"/>
      <c r="H2428" s="631">
        <f>SUM(H2429:H2470)</f>
        <v>7.3599999999999994</v>
      </c>
      <c r="I2428" s="631">
        <f t="shared" ref="I2428:BP2428" si="1183">SUM(I2429:I2470)</f>
        <v>0.2</v>
      </c>
      <c r="J2428" s="631">
        <f t="shared" si="1183"/>
        <v>7.3599999999999994</v>
      </c>
      <c r="K2428" s="631">
        <f t="shared" si="1183"/>
        <v>6.84</v>
      </c>
      <c r="L2428" s="631">
        <f t="shared" si="1183"/>
        <v>6.76</v>
      </c>
      <c r="M2428" s="631">
        <f t="shared" si="1183"/>
        <v>6.55</v>
      </c>
      <c r="N2428" s="631">
        <f t="shared" si="1183"/>
        <v>3.36</v>
      </c>
      <c r="O2428" s="631">
        <f t="shared" si="1183"/>
        <v>3.0999999999999996</v>
      </c>
      <c r="P2428" s="631">
        <f t="shared" si="1183"/>
        <v>0.26</v>
      </c>
      <c r="Q2428" s="631">
        <f t="shared" si="1183"/>
        <v>0</v>
      </c>
      <c r="R2428" s="631">
        <f t="shared" si="1183"/>
        <v>3.19</v>
      </c>
      <c r="S2428" s="631">
        <f t="shared" si="1183"/>
        <v>0.21</v>
      </c>
      <c r="T2428" s="631">
        <f t="shared" si="1183"/>
        <v>0</v>
      </c>
      <c r="U2428" s="631">
        <f t="shared" si="1183"/>
        <v>0</v>
      </c>
      <c r="V2428" s="631">
        <f t="shared" si="1183"/>
        <v>0</v>
      </c>
      <c r="W2428" s="631">
        <f t="shared" si="1183"/>
        <v>0</v>
      </c>
      <c r="X2428" s="631">
        <f t="shared" si="1183"/>
        <v>0</v>
      </c>
      <c r="Y2428" s="631">
        <f t="shared" si="1183"/>
        <v>0.08</v>
      </c>
      <c r="Z2428" s="631">
        <f t="shared" si="1183"/>
        <v>0</v>
      </c>
      <c r="AA2428" s="631">
        <f t="shared" si="1183"/>
        <v>0.51</v>
      </c>
      <c r="AB2428" s="631">
        <f t="shared" si="1183"/>
        <v>0</v>
      </c>
      <c r="AC2428" s="631">
        <f t="shared" si="1183"/>
        <v>0</v>
      </c>
      <c r="AD2428" s="631">
        <f t="shared" si="1183"/>
        <v>0</v>
      </c>
      <c r="AE2428" s="631">
        <f t="shared" si="1183"/>
        <v>0</v>
      </c>
      <c r="AF2428" s="631">
        <f t="shared" si="1183"/>
        <v>0</v>
      </c>
      <c r="AG2428" s="631">
        <f t="shared" si="1183"/>
        <v>0</v>
      </c>
      <c r="AH2428" s="631">
        <f t="shared" si="1183"/>
        <v>0</v>
      </c>
      <c r="AI2428" s="631">
        <f t="shared" si="1183"/>
        <v>0.41</v>
      </c>
      <c r="AJ2428" s="631">
        <f t="shared" si="1183"/>
        <v>0.38</v>
      </c>
      <c r="AK2428" s="631">
        <f t="shared" si="1183"/>
        <v>0.01</v>
      </c>
      <c r="AL2428" s="631">
        <f t="shared" si="1183"/>
        <v>0</v>
      </c>
      <c r="AM2428" s="631">
        <f t="shared" si="1183"/>
        <v>0</v>
      </c>
      <c r="AN2428" s="631">
        <f t="shared" si="1183"/>
        <v>0</v>
      </c>
      <c r="AO2428" s="631">
        <f t="shared" si="1183"/>
        <v>0.02</v>
      </c>
      <c r="AP2428" s="631">
        <f t="shared" si="1183"/>
        <v>0</v>
      </c>
      <c r="AQ2428" s="631">
        <f t="shared" si="1183"/>
        <v>0</v>
      </c>
      <c r="AR2428" s="631">
        <f t="shared" si="1183"/>
        <v>0</v>
      </c>
      <c r="AS2428" s="631">
        <f t="shared" si="1183"/>
        <v>0</v>
      </c>
      <c r="AT2428" s="631">
        <f t="shared" si="1183"/>
        <v>0</v>
      </c>
      <c r="AU2428" s="631">
        <f t="shared" si="1183"/>
        <v>0</v>
      </c>
      <c r="AV2428" s="631">
        <f t="shared" si="1183"/>
        <v>0</v>
      </c>
      <c r="AW2428" s="631">
        <f t="shared" si="1183"/>
        <v>0</v>
      </c>
      <c r="AX2428" s="631">
        <f t="shared" si="1183"/>
        <v>0</v>
      </c>
      <c r="AY2428" s="631">
        <f t="shared" si="1183"/>
        <v>0.08</v>
      </c>
      <c r="AZ2428" s="631">
        <f t="shared" si="1183"/>
        <v>0.02</v>
      </c>
      <c r="BA2428" s="631">
        <f t="shared" si="1183"/>
        <v>0</v>
      </c>
      <c r="BB2428" s="631">
        <f t="shared" si="1183"/>
        <v>0</v>
      </c>
      <c r="BC2428" s="631">
        <f t="shared" si="1183"/>
        <v>0</v>
      </c>
      <c r="BD2428" s="631">
        <f t="shared" si="1183"/>
        <v>0</v>
      </c>
      <c r="BE2428" s="631">
        <f t="shared" si="1183"/>
        <v>0</v>
      </c>
      <c r="BF2428" s="631">
        <f t="shared" si="1183"/>
        <v>0</v>
      </c>
      <c r="BG2428" s="631">
        <f t="shared" si="1183"/>
        <v>0</v>
      </c>
      <c r="BH2428" s="631">
        <f t="shared" si="1183"/>
        <v>0</v>
      </c>
      <c r="BI2428" s="631">
        <f t="shared" si="1183"/>
        <v>0</v>
      </c>
      <c r="BJ2428" s="631">
        <f t="shared" si="1183"/>
        <v>0</v>
      </c>
      <c r="BK2428" s="631">
        <f t="shared" si="1183"/>
        <v>0</v>
      </c>
      <c r="BL2428" s="631">
        <f t="shared" si="1183"/>
        <v>0</v>
      </c>
      <c r="BM2428" s="631">
        <f t="shared" si="1183"/>
        <v>0.01</v>
      </c>
      <c r="BN2428" s="631">
        <f t="shared" si="1183"/>
        <v>0.01</v>
      </c>
      <c r="BO2428" s="631">
        <f t="shared" si="1183"/>
        <v>0</v>
      </c>
      <c r="BP2428" s="631">
        <f t="shared" si="1183"/>
        <v>0</v>
      </c>
      <c r="BQ2428" s="633">
        <v>1</v>
      </c>
      <c r="BR2428" s="628"/>
    </row>
    <row r="2429" spans="1:77" s="652" customFormat="1" hidden="1">
      <c r="A2429" s="837"/>
      <c r="B2429" s="832"/>
      <c r="C2429" s="832" t="s">
        <v>705</v>
      </c>
      <c r="D2429" s="640" t="s">
        <v>35</v>
      </c>
      <c r="E2429" s="640" t="s">
        <v>85</v>
      </c>
      <c r="F2429" s="640"/>
      <c r="G2429" s="651"/>
      <c r="H2429" s="643">
        <f t="shared" ref="H2429" si="1184">J2429</f>
        <v>1.27</v>
      </c>
      <c r="I2429" s="644"/>
      <c r="J2429" s="645">
        <f t="shared" ref="J2429" si="1185">K2429+AA2429+BM2429</f>
        <v>1.27</v>
      </c>
      <c r="K2429" s="1">
        <f t="shared" ref="K2429" si="1186">L2429+T2429+X2429+Y2429+Z2429</f>
        <v>1.2</v>
      </c>
      <c r="L2429" s="1">
        <f t="shared" ref="L2429" si="1187">M2429+S2429</f>
        <v>1.2</v>
      </c>
      <c r="M2429" s="1">
        <f t="shared" ref="M2429" si="1188">N2429+R2429</f>
        <v>1.2</v>
      </c>
      <c r="N2429" s="1">
        <f t="shared" ref="N2429" si="1189">O2429+P2429+Q2429</f>
        <v>1.2</v>
      </c>
      <c r="O2429" s="1">
        <v>1.2</v>
      </c>
      <c r="P2429" s="1"/>
      <c r="Q2429" s="1"/>
      <c r="R2429" s="1"/>
      <c r="S2429" s="1"/>
      <c r="T2429" s="1">
        <f t="shared" ref="T2429" si="1190">U2429+V2429+W2429</f>
        <v>0</v>
      </c>
      <c r="U2429" s="1"/>
      <c r="V2429" s="1"/>
      <c r="W2429" s="1"/>
      <c r="X2429" s="1"/>
      <c r="Y2429" s="1"/>
      <c r="Z2429" s="1"/>
      <c r="AA2429" s="1">
        <f t="shared" ref="AA2429" si="1191">SUM(AB2429:AI2429)+AW2429+SUM(AY2429:BC2429)+SUM(BF2429:BL2429)</f>
        <v>6.9999999999999993E-2</v>
      </c>
      <c r="AB2429" s="1"/>
      <c r="AC2429" s="1"/>
      <c r="AD2429" s="1"/>
      <c r="AE2429" s="1"/>
      <c r="AF2429" s="1"/>
      <c r="AG2429" s="1"/>
      <c r="AH2429" s="1"/>
      <c r="AI2429" s="1">
        <f t="shared" ref="AI2429" si="1192">SUM(AJ2429:AV2429)+AX2429+SUM(BD2429:BE2429)</f>
        <v>6.9999999999999993E-2</v>
      </c>
      <c r="AJ2429" s="685">
        <v>0.06</v>
      </c>
      <c r="AK2429" s="685">
        <v>0.01</v>
      </c>
      <c r="AL2429" s="685"/>
      <c r="AM2429" s="685"/>
      <c r="AN2429" s="685"/>
      <c r="AO2429" s="685"/>
      <c r="AP2429" s="685"/>
      <c r="AQ2429" s="685"/>
      <c r="AR2429" s="685"/>
      <c r="AS2429" s="685"/>
      <c r="AT2429" s="685"/>
      <c r="AU2429" s="685"/>
      <c r="AV2429" s="685"/>
      <c r="AW2429" s="1"/>
      <c r="AX2429" s="685"/>
      <c r="AY2429" s="1"/>
      <c r="AZ2429" s="1"/>
      <c r="BA2429" s="1"/>
      <c r="BB2429" s="1"/>
      <c r="BC2429" s="1"/>
      <c r="BD2429" s="685"/>
      <c r="BE2429" s="685"/>
      <c r="BF2429" s="1"/>
      <c r="BG2429" s="1"/>
      <c r="BH2429" s="1"/>
      <c r="BI2429" s="1"/>
      <c r="BJ2429" s="1"/>
      <c r="BK2429" s="1"/>
      <c r="BL2429" s="1"/>
      <c r="BM2429" s="1">
        <f t="shared" ref="BM2429" si="1193">SUM(BN2429:BP2429)</f>
        <v>0</v>
      </c>
      <c r="BN2429" s="1"/>
      <c r="BO2429" s="1"/>
      <c r="BP2429" s="1"/>
      <c r="BQ2429" s="838"/>
    </row>
    <row r="2430" spans="1:77" s="534" customFormat="1" hidden="1">
      <c r="A2430" s="575"/>
      <c r="B2430" s="1693"/>
      <c r="C2430" s="1694"/>
      <c r="D2430" s="528"/>
      <c r="E2430" s="579"/>
      <c r="F2430" s="1695"/>
      <c r="G2430" s="580"/>
      <c r="H2430" s="1696"/>
      <c r="I2430" s="582"/>
      <c r="J2430" s="1697"/>
      <c r="K2430" s="528"/>
      <c r="L2430" s="528"/>
      <c r="M2430" s="528"/>
      <c r="N2430" s="528"/>
      <c r="O2430" s="528"/>
      <c r="P2430" s="528"/>
      <c r="Q2430" s="528"/>
      <c r="R2430" s="528"/>
      <c r="S2430" s="528"/>
      <c r="T2430" s="528"/>
      <c r="U2430" s="528"/>
      <c r="V2430" s="528"/>
      <c r="W2430" s="528"/>
      <c r="X2430" s="528"/>
      <c r="Y2430" s="528"/>
      <c r="Z2430" s="528"/>
      <c r="AA2430" s="528"/>
      <c r="AB2430" s="528"/>
      <c r="AC2430" s="528"/>
      <c r="AD2430" s="528"/>
      <c r="AE2430" s="528"/>
      <c r="AF2430" s="528"/>
      <c r="AG2430" s="528"/>
      <c r="AH2430" s="528"/>
      <c r="AI2430" s="528"/>
      <c r="AJ2430" s="528"/>
      <c r="AK2430" s="528"/>
      <c r="AL2430" s="528"/>
      <c r="AM2430" s="528"/>
      <c r="AN2430" s="528"/>
      <c r="AO2430" s="528"/>
      <c r="AP2430" s="528"/>
      <c r="AQ2430" s="528"/>
      <c r="AR2430" s="528"/>
      <c r="AS2430" s="528"/>
      <c r="AT2430" s="528"/>
      <c r="AU2430" s="1698"/>
      <c r="AV2430" s="528"/>
      <c r="AW2430" s="528"/>
      <c r="AX2430" s="528"/>
      <c r="AY2430" s="528"/>
      <c r="AZ2430" s="528"/>
      <c r="BA2430" s="528"/>
      <c r="BB2430" s="528"/>
      <c r="BC2430" s="528"/>
      <c r="BD2430" s="528"/>
      <c r="BE2430" s="528"/>
      <c r="BF2430" s="528"/>
      <c r="BG2430" s="528"/>
      <c r="BH2430" s="528"/>
      <c r="BI2430" s="528"/>
      <c r="BJ2430" s="528"/>
      <c r="BK2430" s="528"/>
      <c r="BL2430" s="528"/>
      <c r="BM2430" s="528"/>
      <c r="BN2430" s="528"/>
      <c r="BO2430" s="528"/>
      <c r="BP2430" s="528"/>
      <c r="BQ2430" s="547"/>
      <c r="BR2430" s="578"/>
      <c r="BS2430" s="1699"/>
      <c r="BT2430" s="575"/>
      <c r="BU2430" s="575"/>
    </row>
    <row r="2431" spans="1:77" s="812" customFormat="1" ht="30" hidden="1">
      <c r="A2431" s="638"/>
      <c r="B2431" s="732">
        <v>13</v>
      </c>
      <c r="C2431" s="719" t="s">
        <v>706</v>
      </c>
      <c r="D2431" s="640" t="s">
        <v>35</v>
      </c>
      <c r="E2431" s="809" t="s">
        <v>87</v>
      </c>
      <c r="F2431" s="640"/>
      <c r="G2431" s="651"/>
      <c r="H2431" s="643">
        <f t="shared" ref="H2431:H2435" si="1194">J2431</f>
        <v>2.96</v>
      </c>
      <c r="I2431" s="644"/>
      <c r="J2431" s="645">
        <f>K2431+AA2431+BM2431</f>
        <v>2.96</v>
      </c>
      <c r="K2431" s="1">
        <f t="shared" ref="K2431:K2435" si="1195">L2431+T2431+X2431+Y2431+Z2431</f>
        <v>2.75</v>
      </c>
      <c r="L2431" s="1">
        <f t="shared" ref="L2431:L2435" si="1196">M2431+S2431</f>
        <v>2.67</v>
      </c>
      <c r="M2431" s="1">
        <f t="shared" ref="M2431:M2435" si="1197">N2431+R2431</f>
        <v>2.67</v>
      </c>
      <c r="N2431" s="1">
        <f t="shared" ref="N2431:N2435" si="1198">O2431+P2431+Q2431</f>
        <v>0.35</v>
      </c>
      <c r="O2431" s="1">
        <v>0.35</v>
      </c>
      <c r="P2431" s="1"/>
      <c r="Q2431" s="1"/>
      <c r="R2431" s="1">
        <v>2.3199999999999998</v>
      </c>
      <c r="S2431" s="1"/>
      <c r="T2431" s="1">
        <f t="shared" ref="T2431:T2435" si="1199">U2431+V2431+W2431</f>
        <v>0</v>
      </c>
      <c r="U2431" s="1"/>
      <c r="V2431" s="1"/>
      <c r="W2431" s="1"/>
      <c r="X2431" s="1"/>
      <c r="Y2431" s="1">
        <v>0.08</v>
      </c>
      <c r="Z2431" s="1"/>
      <c r="AA2431" s="1">
        <f t="shared" ref="AA2431" si="1200">SUM(AB2431:AI2431)+AW2431+SUM(AY2431:BC2431)+SUM(BF2431:BL2431)</f>
        <v>0.21</v>
      </c>
      <c r="AB2431" s="1"/>
      <c r="AC2431" s="1"/>
      <c r="AD2431" s="1"/>
      <c r="AE2431" s="1"/>
      <c r="AF2431" s="1"/>
      <c r="AG2431" s="1"/>
      <c r="AH2431" s="1"/>
      <c r="AI2431" s="1">
        <f t="shared" ref="AI2431" si="1201">SUM(AJ2431:AV2431)+AX2431+BD2431+BE2431</f>
        <v>0.21</v>
      </c>
      <c r="AJ2431" s="1">
        <v>0.21</v>
      </c>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c r="BJ2431" s="1"/>
      <c r="BK2431" s="1"/>
      <c r="BL2431" s="1"/>
      <c r="BM2431" s="1">
        <f t="shared" ref="BM2431:BM2435" si="1202">SUM(BN2431:BP2431)</f>
        <v>0</v>
      </c>
      <c r="BN2431" s="1"/>
      <c r="BO2431" s="1"/>
      <c r="BP2431" s="1"/>
      <c r="BQ2431" s="643"/>
      <c r="BR2431" s="811"/>
    </row>
    <row r="2432" spans="1:77" s="773" customFormat="1" ht="31.5" hidden="1">
      <c r="A2432" s="731">
        <v>0.2</v>
      </c>
      <c r="B2432" s="604">
        <v>23</v>
      </c>
      <c r="C2432" s="1039" t="s">
        <v>707</v>
      </c>
      <c r="D2432" s="1" t="s">
        <v>35</v>
      </c>
      <c r="E2432" s="774" t="s">
        <v>2714</v>
      </c>
      <c r="F2432" s="1" t="s">
        <v>2727</v>
      </c>
      <c r="G2432" s="645"/>
      <c r="H2432" s="643">
        <f t="shared" si="1194"/>
        <v>0.06</v>
      </c>
      <c r="I2432" s="644">
        <v>0.2</v>
      </c>
      <c r="J2432" s="645">
        <f>K2432+AA2432+BM2432</f>
        <v>0.06</v>
      </c>
      <c r="K2432" s="1">
        <f t="shared" si="1195"/>
        <v>0</v>
      </c>
      <c r="L2432" s="1">
        <f t="shared" si="1196"/>
        <v>0</v>
      </c>
      <c r="M2432" s="1">
        <f t="shared" si="1197"/>
        <v>0</v>
      </c>
      <c r="N2432" s="1">
        <f t="shared" si="1198"/>
        <v>0</v>
      </c>
      <c r="O2432" s="1"/>
      <c r="P2432" s="1"/>
      <c r="Q2432" s="1"/>
      <c r="R2432" s="1"/>
      <c r="S2432" s="1"/>
      <c r="T2432" s="1">
        <f t="shared" si="1199"/>
        <v>0</v>
      </c>
      <c r="U2432" s="1"/>
      <c r="V2432" s="1"/>
      <c r="W2432" s="1"/>
      <c r="X2432" s="1"/>
      <c r="Y2432" s="1"/>
      <c r="Z2432" s="1"/>
      <c r="AA2432" s="1">
        <f t="shared" ref="AA2432" si="1203">SUM(AB2432:AI2432)+AW2432+SUM(AY2432:BC2432)+SUM(BF2432:BL2432)</f>
        <v>0.06</v>
      </c>
      <c r="AB2432" s="1"/>
      <c r="AC2432" s="1"/>
      <c r="AD2432" s="1"/>
      <c r="AE2432" s="1"/>
      <c r="AF2432" s="1"/>
      <c r="AG2432" s="1"/>
      <c r="AH2432" s="1"/>
      <c r="AI2432" s="1">
        <f t="shared" ref="AI2432:AI2434" si="1204">SUM(AJ2432:AV2432)+AX2432+SUM(BD2432:BE2432)</f>
        <v>0.06</v>
      </c>
      <c r="AJ2432" s="1">
        <v>0.04</v>
      </c>
      <c r="AK2432" s="1"/>
      <c r="AL2432" s="1"/>
      <c r="AM2432" s="1"/>
      <c r="AN2432" s="1"/>
      <c r="AO2432" s="1">
        <v>0.02</v>
      </c>
      <c r="AP2432" s="1"/>
      <c r="AQ2432" s="1"/>
      <c r="AR2432" s="1"/>
      <c r="AS2432" s="1"/>
      <c r="AT2432" s="1"/>
      <c r="AU2432" s="1"/>
      <c r="AV2432" s="1"/>
      <c r="AW2432" s="1"/>
      <c r="AX2432" s="1"/>
      <c r="AY2432" s="1"/>
      <c r="AZ2432" s="1"/>
      <c r="BA2432" s="1"/>
      <c r="BB2432" s="1"/>
      <c r="BC2432" s="1"/>
      <c r="BD2432" s="1"/>
      <c r="BE2432" s="1"/>
      <c r="BF2432" s="1"/>
      <c r="BG2432" s="1"/>
      <c r="BH2432" s="1"/>
      <c r="BI2432" s="1"/>
      <c r="BJ2432" s="1"/>
      <c r="BK2432" s="1"/>
      <c r="BL2432" s="1"/>
      <c r="BM2432" s="1">
        <f t="shared" si="1202"/>
        <v>0</v>
      </c>
      <c r="BN2432" s="1"/>
      <c r="BO2432" s="1"/>
      <c r="BP2432" s="1"/>
    </row>
    <row r="2433" spans="1:73" s="773" customFormat="1" hidden="1">
      <c r="A2433" s="855"/>
      <c r="B2433" s="856">
        <v>15</v>
      </c>
      <c r="C2433" s="1470" t="s">
        <v>708</v>
      </c>
      <c r="D2433" s="1042" t="s">
        <v>35</v>
      </c>
      <c r="E2433" s="859" t="s">
        <v>97</v>
      </c>
      <c r="F2433" s="1042"/>
      <c r="G2433" s="1043"/>
      <c r="H2433" s="608">
        <f t="shared" si="1194"/>
        <v>1.4999999999999998</v>
      </c>
      <c r="I2433" s="609"/>
      <c r="J2433" s="610">
        <f>K2433+AA2433+BM2433</f>
        <v>1.4999999999999998</v>
      </c>
      <c r="K2433" s="611">
        <f t="shared" si="1195"/>
        <v>1.3399999999999999</v>
      </c>
      <c r="L2433" s="611">
        <f t="shared" si="1196"/>
        <v>1.3399999999999999</v>
      </c>
      <c r="M2433" s="611">
        <f t="shared" si="1197"/>
        <v>1.1299999999999999</v>
      </c>
      <c r="N2433" s="611">
        <f t="shared" si="1198"/>
        <v>0.26</v>
      </c>
      <c r="O2433" s="611"/>
      <c r="P2433" s="611">
        <v>0.26</v>
      </c>
      <c r="Q2433" s="611"/>
      <c r="R2433" s="611">
        <v>0.87</v>
      </c>
      <c r="S2433" s="611">
        <v>0.21</v>
      </c>
      <c r="T2433" s="611">
        <f t="shared" si="1199"/>
        <v>0</v>
      </c>
      <c r="U2433" s="611"/>
      <c r="V2433" s="611"/>
      <c r="W2433" s="611"/>
      <c r="X2433" s="611"/>
      <c r="Y2433" s="611"/>
      <c r="Z2433" s="611"/>
      <c r="AA2433" s="611">
        <f t="shared" ref="AA2433" si="1205">SUM(AB2433:AI2433)+AW2433+SUM(AY2433:BC2433)+SUM(BF2433:BL2433)</f>
        <v>0.15000000000000002</v>
      </c>
      <c r="AB2433" s="611"/>
      <c r="AC2433" s="611"/>
      <c r="AD2433" s="611"/>
      <c r="AE2433" s="611"/>
      <c r="AF2433" s="611"/>
      <c r="AG2433" s="611"/>
      <c r="AH2433" s="611"/>
      <c r="AI2433" s="611">
        <f t="shared" si="1204"/>
        <v>7.0000000000000007E-2</v>
      </c>
      <c r="AJ2433" s="611">
        <v>7.0000000000000007E-2</v>
      </c>
      <c r="AK2433" s="611"/>
      <c r="AL2433" s="611"/>
      <c r="AM2433" s="611"/>
      <c r="AN2433" s="611"/>
      <c r="AO2433" s="611"/>
      <c r="AP2433" s="611"/>
      <c r="AQ2433" s="611"/>
      <c r="AR2433" s="611"/>
      <c r="AS2433" s="611"/>
      <c r="AT2433" s="611"/>
      <c r="AU2433" s="611"/>
      <c r="AV2433" s="611"/>
      <c r="AW2433" s="611"/>
      <c r="AX2433" s="611"/>
      <c r="AY2433" s="611">
        <v>0.08</v>
      </c>
      <c r="AZ2433" s="611"/>
      <c r="BA2433" s="611"/>
      <c r="BB2433" s="611"/>
      <c r="BC2433" s="611"/>
      <c r="BD2433" s="611"/>
      <c r="BE2433" s="611"/>
      <c r="BF2433" s="611"/>
      <c r="BG2433" s="611"/>
      <c r="BH2433" s="611"/>
      <c r="BI2433" s="611"/>
      <c r="BJ2433" s="611"/>
      <c r="BK2433" s="611"/>
      <c r="BL2433" s="611"/>
      <c r="BM2433" s="611">
        <f t="shared" si="1202"/>
        <v>0.01</v>
      </c>
      <c r="BN2433" s="611">
        <v>0.01</v>
      </c>
      <c r="BO2433" s="611"/>
      <c r="BP2433" s="611"/>
    </row>
    <row r="2434" spans="1:73" s="773" customFormat="1" hidden="1">
      <c r="A2434" s="855"/>
      <c r="B2434" s="856">
        <v>8</v>
      </c>
      <c r="C2434" s="1041" t="s">
        <v>709</v>
      </c>
      <c r="D2434" s="1042" t="s">
        <v>35</v>
      </c>
      <c r="E2434" s="859" t="s">
        <v>2784</v>
      </c>
      <c r="F2434" s="1042"/>
      <c r="G2434" s="1043"/>
      <c r="H2434" s="608">
        <f t="shared" si="1194"/>
        <v>0.02</v>
      </c>
      <c r="I2434" s="609"/>
      <c r="J2434" s="610">
        <f>K2434+AA2434+BM2434</f>
        <v>0.02</v>
      </c>
      <c r="K2434" s="611">
        <f t="shared" si="1195"/>
        <v>0</v>
      </c>
      <c r="L2434" s="611">
        <f t="shared" si="1196"/>
        <v>0</v>
      </c>
      <c r="M2434" s="611">
        <f t="shared" si="1197"/>
        <v>0</v>
      </c>
      <c r="N2434" s="611">
        <f t="shared" si="1198"/>
        <v>0</v>
      </c>
      <c r="O2434" s="611"/>
      <c r="P2434" s="611"/>
      <c r="Q2434" s="611"/>
      <c r="R2434" s="611"/>
      <c r="S2434" s="611"/>
      <c r="T2434" s="611">
        <f t="shared" si="1199"/>
        <v>0</v>
      </c>
      <c r="U2434" s="611"/>
      <c r="V2434" s="611"/>
      <c r="W2434" s="611"/>
      <c r="X2434" s="611"/>
      <c r="Y2434" s="611"/>
      <c r="Z2434" s="611"/>
      <c r="AA2434" s="611">
        <f t="shared" ref="AA2434" si="1206">SUM(AB2434:AI2434)+AW2434+SUM(AY2434:BC2434)+SUM(BF2434:BL2434)</f>
        <v>0.02</v>
      </c>
      <c r="AB2434" s="611"/>
      <c r="AC2434" s="611"/>
      <c r="AD2434" s="611"/>
      <c r="AE2434" s="611"/>
      <c r="AF2434" s="611"/>
      <c r="AG2434" s="611"/>
      <c r="AH2434" s="611"/>
      <c r="AI2434" s="611">
        <f t="shared" si="1204"/>
        <v>0</v>
      </c>
      <c r="AJ2434" s="611"/>
      <c r="AK2434" s="611"/>
      <c r="AL2434" s="611"/>
      <c r="AM2434" s="611"/>
      <c r="AN2434" s="611"/>
      <c r="AO2434" s="611"/>
      <c r="AP2434" s="611"/>
      <c r="AQ2434" s="611"/>
      <c r="AR2434" s="611"/>
      <c r="AS2434" s="611"/>
      <c r="AT2434" s="611"/>
      <c r="AU2434" s="611"/>
      <c r="AV2434" s="611"/>
      <c r="AW2434" s="611"/>
      <c r="AX2434" s="611"/>
      <c r="AY2434" s="611"/>
      <c r="AZ2434" s="611">
        <v>0.02</v>
      </c>
      <c r="BA2434" s="611"/>
      <c r="BB2434" s="611"/>
      <c r="BC2434" s="611"/>
      <c r="BD2434" s="611"/>
      <c r="BE2434" s="611"/>
      <c r="BF2434" s="611"/>
      <c r="BG2434" s="611"/>
      <c r="BH2434" s="611"/>
      <c r="BI2434" s="611"/>
      <c r="BJ2434" s="611"/>
      <c r="BK2434" s="611"/>
      <c r="BL2434" s="611"/>
      <c r="BM2434" s="611">
        <f t="shared" si="1202"/>
        <v>0</v>
      </c>
      <c r="BN2434" s="611"/>
      <c r="BO2434" s="611"/>
      <c r="BP2434" s="611"/>
    </row>
    <row r="2435" spans="1:73" s="812" customFormat="1" hidden="1">
      <c r="A2435" s="860"/>
      <c r="B2435" s="861">
        <v>22</v>
      </c>
      <c r="C2435" s="1120" t="s">
        <v>710</v>
      </c>
      <c r="D2435" s="863" t="s">
        <v>35</v>
      </c>
      <c r="E2435" s="863" t="s">
        <v>100</v>
      </c>
      <c r="F2435" s="863"/>
      <c r="G2435" s="864"/>
      <c r="H2435" s="643">
        <f t="shared" si="1194"/>
        <v>1.55</v>
      </c>
      <c r="I2435" s="644"/>
      <c r="J2435" s="645">
        <f t="shared" ref="J2435" si="1207">K2435+AA2435+BM2435</f>
        <v>1.55</v>
      </c>
      <c r="K2435" s="1">
        <f t="shared" si="1195"/>
        <v>1.55</v>
      </c>
      <c r="L2435" s="1">
        <f t="shared" si="1196"/>
        <v>1.55</v>
      </c>
      <c r="M2435" s="1">
        <f t="shared" si="1197"/>
        <v>1.55</v>
      </c>
      <c r="N2435" s="1">
        <f t="shared" si="1198"/>
        <v>1.55</v>
      </c>
      <c r="O2435" s="1">
        <v>1.55</v>
      </c>
      <c r="P2435" s="1"/>
      <c r="Q2435" s="1"/>
      <c r="R2435" s="1"/>
      <c r="S2435" s="1"/>
      <c r="T2435" s="1">
        <f t="shared" si="1199"/>
        <v>0</v>
      </c>
      <c r="U2435" s="1"/>
      <c r="V2435" s="1"/>
      <c r="W2435" s="1"/>
      <c r="X2435" s="1"/>
      <c r="Y2435" s="1"/>
      <c r="Z2435" s="1"/>
      <c r="AA2435" s="1">
        <f t="shared" ref="AA2435" si="1208">SUM(AB2435:AI2435)+AW2435+SUM(AY2435:BC2435)+SUM(BF2435:BL2435)</f>
        <v>0</v>
      </c>
      <c r="AB2435" s="1"/>
      <c r="AC2435" s="1"/>
      <c r="AD2435" s="1"/>
      <c r="AE2435" s="1"/>
      <c r="AF2435" s="1"/>
      <c r="AG2435" s="1"/>
      <c r="AH2435" s="1"/>
      <c r="AI2435" s="1">
        <f t="shared" ref="AI2435" si="1209">SUM(AJ2435:AV2435)+AX2435+SUM(BD2435:BE2435)</f>
        <v>0</v>
      </c>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c r="BJ2435" s="1"/>
      <c r="BK2435" s="1"/>
      <c r="BL2435" s="1"/>
      <c r="BM2435" s="1">
        <f t="shared" si="1202"/>
        <v>0</v>
      </c>
      <c r="BN2435" s="1"/>
      <c r="BO2435" s="1"/>
      <c r="BP2435" s="1"/>
    </row>
    <row r="2436" spans="1:73" s="534" customFormat="1" hidden="1">
      <c r="A2436" s="575"/>
      <c r="B2436" s="1693"/>
      <c r="C2436" s="1694"/>
      <c r="D2436" s="528"/>
      <c r="E2436" s="579"/>
      <c r="F2436" s="1695"/>
      <c r="G2436" s="580"/>
      <c r="H2436" s="1696"/>
      <c r="I2436" s="582"/>
      <c r="J2436" s="1697"/>
      <c r="K2436" s="528"/>
      <c r="L2436" s="528"/>
      <c r="M2436" s="528"/>
      <c r="N2436" s="528"/>
      <c r="O2436" s="528"/>
      <c r="P2436" s="528"/>
      <c r="Q2436" s="528"/>
      <c r="R2436" s="528"/>
      <c r="S2436" s="528"/>
      <c r="T2436" s="528"/>
      <c r="U2436" s="528"/>
      <c r="V2436" s="528"/>
      <c r="W2436" s="528"/>
      <c r="X2436" s="528"/>
      <c r="Y2436" s="528"/>
      <c r="Z2436" s="528"/>
      <c r="AA2436" s="528"/>
      <c r="AB2436" s="528"/>
      <c r="AC2436" s="528"/>
      <c r="AD2436" s="528"/>
      <c r="AE2436" s="528"/>
      <c r="AF2436" s="528"/>
      <c r="AG2436" s="528"/>
      <c r="AH2436" s="528"/>
      <c r="AI2436" s="528"/>
      <c r="AJ2436" s="528"/>
      <c r="AK2436" s="528"/>
      <c r="AL2436" s="528"/>
      <c r="AM2436" s="528"/>
      <c r="AN2436" s="528"/>
      <c r="AO2436" s="528"/>
      <c r="AP2436" s="528"/>
      <c r="AQ2436" s="528"/>
      <c r="AR2436" s="528"/>
      <c r="AS2436" s="528"/>
      <c r="AT2436" s="528"/>
      <c r="AU2436" s="1698"/>
      <c r="AV2436" s="528"/>
      <c r="AW2436" s="528"/>
      <c r="AX2436" s="528"/>
      <c r="AY2436" s="528"/>
      <c r="AZ2436" s="528"/>
      <c r="BA2436" s="528"/>
      <c r="BB2436" s="528"/>
      <c r="BC2436" s="528"/>
      <c r="BD2436" s="528"/>
      <c r="BE2436" s="528"/>
      <c r="BF2436" s="528"/>
      <c r="BG2436" s="528"/>
      <c r="BH2436" s="528"/>
      <c r="BI2436" s="528"/>
      <c r="BJ2436" s="528"/>
      <c r="BK2436" s="528"/>
      <c r="BL2436" s="528"/>
      <c r="BM2436" s="528"/>
      <c r="BN2436" s="528"/>
      <c r="BO2436" s="528"/>
      <c r="BP2436" s="528"/>
      <c r="BQ2436" s="547"/>
      <c r="BR2436" s="578"/>
      <c r="BS2436" s="1699"/>
      <c r="BT2436" s="575"/>
      <c r="BU2436" s="575"/>
    </row>
    <row r="2437" spans="1:73" s="534" customFormat="1" hidden="1">
      <c r="A2437" s="575"/>
      <c r="B2437" s="1693"/>
      <c r="C2437" s="1694"/>
      <c r="D2437" s="528"/>
      <c r="E2437" s="579"/>
      <c r="F2437" s="1695"/>
      <c r="G2437" s="580"/>
      <c r="H2437" s="1696"/>
      <c r="I2437" s="582"/>
      <c r="J2437" s="1697"/>
      <c r="K2437" s="528"/>
      <c r="L2437" s="528"/>
      <c r="M2437" s="528"/>
      <c r="N2437" s="528"/>
      <c r="O2437" s="528"/>
      <c r="P2437" s="528"/>
      <c r="Q2437" s="528"/>
      <c r="R2437" s="528"/>
      <c r="S2437" s="528"/>
      <c r="T2437" s="528"/>
      <c r="U2437" s="528"/>
      <c r="V2437" s="528"/>
      <c r="W2437" s="528"/>
      <c r="X2437" s="528"/>
      <c r="Y2437" s="528"/>
      <c r="Z2437" s="528"/>
      <c r="AA2437" s="528"/>
      <c r="AB2437" s="528"/>
      <c r="AC2437" s="528"/>
      <c r="AD2437" s="528"/>
      <c r="AE2437" s="528"/>
      <c r="AF2437" s="528"/>
      <c r="AG2437" s="528"/>
      <c r="AH2437" s="528"/>
      <c r="AI2437" s="528"/>
      <c r="AJ2437" s="528"/>
      <c r="AK2437" s="528"/>
      <c r="AL2437" s="528"/>
      <c r="AM2437" s="528"/>
      <c r="AN2437" s="528"/>
      <c r="AO2437" s="528"/>
      <c r="AP2437" s="528"/>
      <c r="AQ2437" s="528"/>
      <c r="AR2437" s="528"/>
      <c r="AS2437" s="528"/>
      <c r="AT2437" s="528"/>
      <c r="AU2437" s="1698"/>
      <c r="AV2437" s="528"/>
      <c r="AW2437" s="528"/>
      <c r="AX2437" s="528"/>
      <c r="AY2437" s="528"/>
      <c r="AZ2437" s="528"/>
      <c r="BA2437" s="528"/>
      <c r="BB2437" s="528"/>
      <c r="BC2437" s="528"/>
      <c r="BD2437" s="528"/>
      <c r="BE2437" s="528"/>
      <c r="BF2437" s="528"/>
      <c r="BG2437" s="528"/>
      <c r="BH2437" s="528"/>
      <c r="BI2437" s="528"/>
      <c r="BJ2437" s="528"/>
      <c r="BK2437" s="528"/>
      <c r="BL2437" s="528"/>
      <c r="BM2437" s="528"/>
      <c r="BN2437" s="528"/>
      <c r="BO2437" s="528"/>
      <c r="BP2437" s="528"/>
      <c r="BQ2437" s="547"/>
      <c r="BR2437" s="578"/>
      <c r="BS2437" s="1699"/>
      <c r="BT2437" s="575"/>
      <c r="BU2437" s="575"/>
    </row>
    <row r="2438" spans="1:73" s="534" customFormat="1" hidden="1">
      <c r="A2438" s="575"/>
      <c r="B2438" s="1693"/>
      <c r="C2438" s="1694"/>
      <c r="D2438" s="528"/>
      <c r="E2438" s="579"/>
      <c r="F2438" s="1695"/>
      <c r="G2438" s="580"/>
      <c r="H2438" s="1696"/>
      <c r="I2438" s="582"/>
      <c r="J2438" s="1697"/>
      <c r="K2438" s="528"/>
      <c r="L2438" s="528"/>
      <c r="M2438" s="528"/>
      <c r="N2438" s="528"/>
      <c r="O2438" s="528"/>
      <c r="P2438" s="528"/>
      <c r="Q2438" s="528"/>
      <c r="R2438" s="528"/>
      <c r="S2438" s="528"/>
      <c r="T2438" s="528"/>
      <c r="U2438" s="528"/>
      <c r="V2438" s="528"/>
      <c r="W2438" s="528"/>
      <c r="X2438" s="528"/>
      <c r="Y2438" s="528"/>
      <c r="Z2438" s="528"/>
      <c r="AA2438" s="528"/>
      <c r="AB2438" s="528"/>
      <c r="AC2438" s="528"/>
      <c r="AD2438" s="528"/>
      <c r="AE2438" s="528"/>
      <c r="AF2438" s="528"/>
      <c r="AG2438" s="528"/>
      <c r="AH2438" s="528"/>
      <c r="AI2438" s="528"/>
      <c r="AJ2438" s="528"/>
      <c r="AK2438" s="528"/>
      <c r="AL2438" s="528"/>
      <c r="AM2438" s="528"/>
      <c r="AN2438" s="528"/>
      <c r="AO2438" s="528"/>
      <c r="AP2438" s="528"/>
      <c r="AQ2438" s="528"/>
      <c r="AR2438" s="528"/>
      <c r="AS2438" s="528"/>
      <c r="AT2438" s="528"/>
      <c r="AU2438" s="1698"/>
      <c r="AV2438" s="528"/>
      <c r="AW2438" s="528"/>
      <c r="AX2438" s="528"/>
      <c r="AY2438" s="528"/>
      <c r="AZ2438" s="528"/>
      <c r="BA2438" s="528"/>
      <c r="BB2438" s="528"/>
      <c r="BC2438" s="528"/>
      <c r="BD2438" s="528"/>
      <c r="BE2438" s="528"/>
      <c r="BF2438" s="528"/>
      <c r="BG2438" s="528"/>
      <c r="BH2438" s="528"/>
      <c r="BI2438" s="528"/>
      <c r="BJ2438" s="528"/>
      <c r="BK2438" s="528"/>
      <c r="BL2438" s="528"/>
      <c r="BM2438" s="528"/>
      <c r="BN2438" s="528"/>
      <c r="BO2438" s="528"/>
      <c r="BP2438" s="528"/>
      <c r="BQ2438" s="547"/>
      <c r="BR2438" s="578"/>
      <c r="BS2438" s="1699"/>
      <c r="BT2438" s="575"/>
      <c r="BU2438" s="575"/>
    </row>
    <row r="2439" spans="1:73" s="534" customFormat="1" hidden="1">
      <c r="A2439" s="575"/>
      <c r="B2439" s="1693"/>
      <c r="C2439" s="1694"/>
      <c r="D2439" s="528"/>
      <c r="E2439" s="579"/>
      <c r="F2439" s="1695"/>
      <c r="G2439" s="580"/>
      <c r="H2439" s="1696"/>
      <c r="I2439" s="582"/>
      <c r="J2439" s="1697"/>
      <c r="K2439" s="528"/>
      <c r="L2439" s="528"/>
      <c r="M2439" s="528"/>
      <c r="N2439" s="528"/>
      <c r="O2439" s="528"/>
      <c r="P2439" s="528"/>
      <c r="Q2439" s="528"/>
      <c r="R2439" s="528"/>
      <c r="S2439" s="528"/>
      <c r="T2439" s="528"/>
      <c r="U2439" s="528"/>
      <c r="V2439" s="528"/>
      <c r="W2439" s="528"/>
      <c r="X2439" s="528"/>
      <c r="Y2439" s="528"/>
      <c r="Z2439" s="528"/>
      <c r="AA2439" s="528"/>
      <c r="AB2439" s="528"/>
      <c r="AC2439" s="528"/>
      <c r="AD2439" s="528"/>
      <c r="AE2439" s="528"/>
      <c r="AF2439" s="528"/>
      <c r="AG2439" s="528"/>
      <c r="AH2439" s="528"/>
      <c r="AI2439" s="528"/>
      <c r="AJ2439" s="528"/>
      <c r="AK2439" s="528"/>
      <c r="AL2439" s="528"/>
      <c r="AM2439" s="528"/>
      <c r="AN2439" s="528"/>
      <c r="AO2439" s="528"/>
      <c r="AP2439" s="528"/>
      <c r="AQ2439" s="528"/>
      <c r="AR2439" s="528"/>
      <c r="AS2439" s="528"/>
      <c r="AT2439" s="528"/>
      <c r="AU2439" s="1698"/>
      <c r="AV2439" s="528"/>
      <c r="AW2439" s="528"/>
      <c r="AX2439" s="528"/>
      <c r="AY2439" s="528"/>
      <c r="AZ2439" s="528"/>
      <c r="BA2439" s="528"/>
      <c r="BB2439" s="528"/>
      <c r="BC2439" s="528"/>
      <c r="BD2439" s="528"/>
      <c r="BE2439" s="528"/>
      <c r="BF2439" s="528"/>
      <c r="BG2439" s="528"/>
      <c r="BH2439" s="528"/>
      <c r="BI2439" s="528"/>
      <c r="BJ2439" s="528"/>
      <c r="BK2439" s="528"/>
      <c r="BL2439" s="528"/>
      <c r="BM2439" s="528"/>
      <c r="BN2439" s="528"/>
      <c r="BO2439" s="528"/>
      <c r="BP2439" s="528"/>
      <c r="BQ2439" s="547"/>
      <c r="BR2439" s="578"/>
      <c r="BS2439" s="1699"/>
      <c r="BT2439" s="575"/>
      <c r="BU2439" s="575"/>
    </row>
    <row r="2440" spans="1:73" s="534" customFormat="1" hidden="1">
      <c r="A2440" s="575"/>
      <c r="B2440" s="1693"/>
      <c r="C2440" s="1694"/>
      <c r="D2440" s="528"/>
      <c r="E2440" s="579"/>
      <c r="F2440" s="1695"/>
      <c r="G2440" s="580"/>
      <c r="H2440" s="1696"/>
      <c r="I2440" s="582"/>
      <c r="J2440" s="1697"/>
      <c r="K2440" s="528"/>
      <c r="L2440" s="528"/>
      <c r="M2440" s="528"/>
      <c r="N2440" s="528"/>
      <c r="O2440" s="528"/>
      <c r="P2440" s="528"/>
      <c r="Q2440" s="528"/>
      <c r="R2440" s="528"/>
      <c r="S2440" s="528"/>
      <c r="T2440" s="528"/>
      <c r="U2440" s="528"/>
      <c r="V2440" s="528"/>
      <c r="W2440" s="528"/>
      <c r="X2440" s="528"/>
      <c r="Y2440" s="528"/>
      <c r="Z2440" s="528"/>
      <c r="AA2440" s="528"/>
      <c r="AB2440" s="528"/>
      <c r="AC2440" s="528"/>
      <c r="AD2440" s="528"/>
      <c r="AE2440" s="528"/>
      <c r="AF2440" s="528"/>
      <c r="AG2440" s="528"/>
      <c r="AH2440" s="528"/>
      <c r="AI2440" s="528"/>
      <c r="AJ2440" s="528"/>
      <c r="AK2440" s="528"/>
      <c r="AL2440" s="528"/>
      <c r="AM2440" s="528"/>
      <c r="AN2440" s="528"/>
      <c r="AO2440" s="528"/>
      <c r="AP2440" s="528"/>
      <c r="AQ2440" s="528"/>
      <c r="AR2440" s="528"/>
      <c r="AS2440" s="528"/>
      <c r="AT2440" s="528"/>
      <c r="AU2440" s="1698"/>
      <c r="AV2440" s="528"/>
      <c r="AW2440" s="528"/>
      <c r="AX2440" s="528"/>
      <c r="AY2440" s="528"/>
      <c r="AZ2440" s="528"/>
      <c r="BA2440" s="528"/>
      <c r="BB2440" s="528"/>
      <c r="BC2440" s="528"/>
      <c r="BD2440" s="528"/>
      <c r="BE2440" s="528"/>
      <c r="BF2440" s="528"/>
      <c r="BG2440" s="528"/>
      <c r="BH2440" s="528"/>
      <c r="BI2440" s="528"/>
      <c r="BJ2440" s="528"/>
      <c r="BK2440" s="528"/>
      <c r="BL2440" s="528"/>
      <c r="BM2440" s="528"/>
      <c r="BN2440" s="528"/>
      <c r="BO2440" s="528"/>
      <c r="BP2440" s="528"/>
      <c r="BQ2440" s="547"/>
      <c r="BR2440" s="578"/>
      <c r="BS2440" s="1699"/>
      <c r="BT2440" s="575"/>
      <c r="BU2440" s="575"/>
    </row>
    <row r="2441" spans="1:73" s="534" customFormat="1" hidden="1">
      <c r="A2441" s="575"/>
      <c r="B2441" s="1693"/>
      <c r="C2441" s="1694"/>
      <c r="D2441" s="528"/>
      <c r="E2441" s="579"/>
      <c r="F2441" s="1695"/>
      <c r="G2441" s="580"/>
      <c r="H2441" s="1696"/>
      <c r="I2441" s="582"/>
      <c r="J2441" s="1697"/>
      <c r="K2441" s="528"/>
      <c r="L2441" s="528"/>
      <c r="M2441" s="528"/>
      <c r="N2441" s="528"/>
      <c r="O2441" s="528"/>
      <c r="P2441" s="528"/>
      <c r="Q2441" s="528"/>
      <c r="R2441" s="528"/>
      <c r="S2441" s="528"/>
      <c r="T2441" s="528"/>
      <c r="U2441" s="528"/>
      <c r="V2441" s="528"/>
      <c r="W2441" s="528"/>
      <c r="X2441" s="528"/>
      <c r="Y2441" s="528"/>
      <c r="Z2441" s="528"/>
      <c r="AA2441" s="528"/>
      <c r="AB2441" s="528"/>
      <c r="AC2441" s="528"/>
      <c r="AD2441" s="528"/>
      <c r="AE2441" s="528"/>
      <c r="AF2441" s="528"/>
      <c r="AG2441" s="528"/>
      <c r="AH2441" s="528"/>
      <c r="AI2441" s="528"/>
      <c r="AJ2441" s="528"/>
      <c r="AK2441" s="528"/>
      <c r="AL2441" s="528"/>
      <c r="AM2441" s="528"/>
      <c r="AN2441" s="528"/>
      <c r="AO2441" s="528"/>
      <c r="AP2441" s="528"/>
      <c r="AQ2441" s="528"/>
      <c r="AR2441" s="528"/>
      <c r="AS2441" s="528"/>
      <c r="AT2441" s="528"/>
      <c r="AU2441" s="1698"/>
      <c r="AV2441" s="528"/>
      <c r="AW2441" s="528"/>
      <c r="AX2441" s="528"/>
      <c r="AY2441" s="528"/>
      <c r="AZ2441" s="528"/>
      <c r="BA2441" s="528"/>
      <c r="BB2441" s="528"/>
      <c r="BC2441" s="528"/>
      <c r="BD2441" s="528"/>
      <c r="BE2441" s="528"/>
      <c r="BF2441" s="528"/>
      <c r="BG2441" s="528"/>
      <c r="BH2441" s="528"/>
      <c r="BI2441" s="528"/>
      <c r="BJ2441" s="528"/>
      <c r="BK2441" s="528"/>
      <c r="BL2441" s="528"/>
      <c r="BM2441" s="528"/>
      <c r="BN2441" s="528"/>
      <c r="BO2441" s="528"/>
      <c r="BP2441" s="528"/>
      <c r="BQ2441" s="547"/>
      <c r="BR2441" s="578"/>
      <c r="BS2441" s="1699"/>
      <c r="BT2441" s="575"/>
      <c r="BU2441" s="575"/>
    </row>
    <row r="2442" spans="1:73" s="534" customFormat="1" hidden="1">
      <c r="A2442" s="575"/>
      <c r="B2442" s="1693"/>
      <c r="C2442" s="1694"/>
      <c r="D2442" s="528"/>
      <c r="E2442" s="579"/>
      <c r="F2442" s="1695"/>
      <c r="G2442" s="580"/>
      <c r="H2442" s="1696"/>
      <c r="I2442" s="582"/>
      <c r="J2442" s="1697"/>
      <c r="K2442" s="528"/>
      <c r="L2442" s="528"/>
      <c r="M2442" s="528"/>
      <c r="N2442" s="528"/>
      <c r="O2442" s="528"/>
      <c r="P2442" s="528"/>
      <c r="Q2442" s="528"/>
      <c r="R2442" s="528"/>
      <c r="S2442" s="528"/>
      <c r="T2442" s="528"/>
      <c r="U2442" s="528"/>
      <c r="V2442" s="528"/>
      <c r="W2442" s="528"/>
      <c r="X2442" s="528"/>
      <c r="Y2442" s="528"/>
      <c r="Z2442" s="528"/>
      <c r="AA2442" s="528"/>
      <c r="AB2442" s="528"/>
      <c r="AC2442" s="528"/>
      <c r="AD2442" s="528"/>
      <c r="AE2442" s="528"/>
      <c r="AF2442" s="528"/>
      <c r="AG2442" s="528"/>
      <c r="AH2442" s="528"/>
      <c r="AI2442" s="528"/>
      <c r="AJ2442" s="528"/>
      <c r="AK2442" s="528"/>
      <c r="AL2442" s="528"/>
      <c r="AM2442" s="528"/>
      <c r="AN2442" s="528"/>
      <c r="AO2442" s="528"/>
      <c r="AP2442" s="528"/>
      <c r="AQ2442" s="528"/>
      <c r="AR2442" s="528"/>
      <c r="AS2442" s="528"/>
      <c r="AT2442" s="528"/>
      <c r="AU2442" s="1698"/>
      <c r="AV2442" s="528"/>
      <c r="AW2442" s="528"/>
      <c r="AX2442" s="528"/>
      <c r="AY2442" s="528"/>
      <c r="AZ2442" s="528"/>
      <c r="BA2442" s="528"/>
      <c r="BB2442" s="528"/>
      <c r="BC2442" s="528"/>
      <c r="BD2442" s="528"/>
      <c r="BE2442" s="528"/>
      <c r="BF2442" s="528"/>
      <c r="BG2442" s="528"/>
      <c r="BH2442" s="528"/>
      <c r="BI2442" s="528"/>
      <c r="BJ2442" s="528"/>
      <c r="BK2442" s="528"/>
      <c r="BL2442" s="528"/>
      <c r="BM2442" s="528"/>
      <c r="BN2442" s="528"/>
      <c r="BO2442" s="528"/>
      <c r="BP2442" s="528"/>
      <c r="BQ2442" s="547"/>
      <c r="BR2442" s="578"/>
      <c r="BS2442" s="1699"/>
      <c r="BT2442" s="575"/>
      <c r="BU2442" s="575"/>
    </row>
    <row r="2443" spans="1:73" s="534" customFormat="1" hidden="1">
      <c r="A2443" s="575"/>
      <c r="B2443" s="1693"/>
      <c r="C2443" s="1694"/>
      <c r="D2443" s="528"/>
      <c r="E2443" s="579"/>
      <c r="F2443" s="1695"/>
      <c r="G2443" s="580"/>
      <c r="H2443" s="1696"/>
      <c r="I2443" s="582"/>
      <c r="J2443" s="1697"/>
      <c r="K2443" s="528"/>
      <c r="L2443" s="528"/>
      <c r="M2443" s="528"/>
      <c r="N2443" s="528"/>
      <c r="O2443" s="528"/>
      <c r="P2443" s="528"/>
      <c r="Q2443" s="528"/>
      <c r="R2443" s="528"/>
      <c r="S2443" s="528"/>
      <c r="T2443" s="528"/>
      <c r="U2443" s="528"/>
      <c r="V2443" s="528"/>
      <c r="W2443" s="528"/>
      <c r="X2443" s="528"/>
      <c r="Y2443" s="528"/>
      <c r="Z2443" s="528"/>
      <c r="AA2443" s="528"/>
      <c r="AB2443" s="528"/>
      <c r="AC2443" s="528"/>
      <c r="AD2443" s="528"/>
      <c r="AE2443" s="528"/>
      <c r="AF2443" s="528"/>
      <c r="AG2443" s="528"/>
      <c r="AH2443" s="528"/>
      <c r="AI2443" s="528"/>
      <c r="AJ2443" s="528"/>
      <c r="AK2443" s="528"/>
      <c r="AL2443" s="528"/>
      <c r="AM2443" s="528"/>
      <c r="AN2443" s="528"/>
      <c r="AO2443" s="528"/>
      <c r="AP2443" s="528"/>
      <c r="AQ2443" s="528"/>
      <c r="AR2443" s="528"/>
      <c r="AS2443" s="528"/>
      <c r="AT2443" s="528"/>
      <c r="AU2443" s="1698"/>
      <c r="AV2443" s="528"/>
      <c r="AW2443" s="528"/>
      <c r="AX2443" s="528"/>
      <c r="AY2443" s="528"/>
      <c r="AZ2443" s="528"/>
      <c r="BA2443" s="528"/>
      <c r="BB2443" s="528"/>
      <c r="BC2443" s="528"/>
      <c r="BD2443" s="528"/>
      <c r="BE2443" s="528"/>
      <c r="BF2443" s="528"/>
      <c r="BG2443" s="528"/>
      <c r="BH2443" s="528"/>
      <c r="BI2443" s="528"/>
      <c r="BJ2443" s="528"/>
      <c r="BK2443" s="528"/>
      <c r="BL2443" s="528"/>
      <c r="BM2443" s="528"/>
      <c r="BN2443" s="528"/>
      <c r="BO2443" s="528"/>
      <c r="BP2443" s="528"/>
      <c r="BQ2443" s="547"/>
      <c r="BR2443" s="578"/>
      <c r="BS2443" s="1699"/>
      <c r="BT2443" s="575"/>
      <c r="BU2443" s="575"/>
    </row>
    <row r="2444" spans="1:73" s="534" customFormat="1" hidden="1">
      <c r="A2444" s="575"/>
      <c r="B2444" s="1693"/>
      <c r="C2444" s="1694"/>
      <c r="D2444" s="528"/>
      <c r="E2444" s="579"/>
      <c r="F2444" s="1695"/>
      <c r="G2444" s="580"/>
      <c r="H2444" s="1696"/>
      <c r="I2444" s="582"/>
      <c r="J2444" s="1697"/>
      <c r="K2444" s="528"/>
      <c r="L2444" s="528"/>
      <c r="M2444" s="528"/>
      <c r="N2444" s="528"/>
      <c r="O2444" s="528"/>
      <c r="P2444" s="528"/>
      <c r="Q2444" s="528"/>
      <c r="R2444" s="528"/>
      <c r="S2444" s="528"/>
      <c r="T2444" s="528"/>
      <c r="U2444" s="528"/>
      <c r="V2444" s="528"/>
      <c r="W2444" s="528"/>
      <c r="X2444" s="528"/>
      <c r="Y2444" s="528"/>
      <c r="Z2444" s="528"/>
      <c r="AA2444" s="528"/>
      <c r="AB2444" s="528"/>
      <c r="AC2444" s="528"/>
      <c r="AD2444" s="528"/>
      <c r="AE2444" s="528"/>
      <c r="AF2444" s="528"/>
      <c r="AG2444" s="528"/>
      <c r="AH2444" s="528"/>
      <c r="AI2444" s="528"/>
      <c r="AJ2444" s="528"/>
      <c r="AK2444" s="528"/>
      <c r="AL2444" s="528"/>
      <c r="AM2444" s="528"/>
      <c r="AN2444" s="528"/>
      <c r="AO2444" s="528"/>
      <c r="AP2444" s="528"/>
      <c r="AQ2444" s="528"/>
      <c r="AR2444" s="528"/>
      <c r="AS2444" s="528"/>
      <c r="AT2444" s="528"/>
      <c r="AU2444" s="1698"/>
      <c r="AV2444" s="528"/>
      <c r="AW2444" s="528"/>
      <c r="AX2444" s="528"/>
      <c r="AY2444" s="528"/>
      <c r="AZ2444" s="528"/>
      <c r="BA2444" s="528"/>
      <c r="BB2444" s="528"/>
      <c r="BC2444" s="528"/>
      <c r="BD2444" s="528"/>
      <c r="BE2444" s="528"/>
      <c r="BF2444" s="528"/>
      <c r="BG2444" s="528"/>
      <c r="BH2444" s="528"/>
      <c r="BI2444" s="528"/>
      <c r="BJ2444" s="528"/>
      <c r="BK2444" s="528"/>
      <c r="BL2444" s="528"/>
      <c r="BM2444" s="528"/>
      <c r="BN2444" s="528"/>
      <c r="BO2444" s="528"/>
      <c r="BP2444" s="528"/>
      <c r="BQ2444" s="547"/>
      <c r="BR2444" s="578"/>
      <c r="BS2444" s="1699"/>
      <c r="BT2444" s="575"/>
      <c r="BU2444" s="575"/>
    </row>
    <row r="2445" spans="1:73" s="534" customFormat="1" hidden="1">
      <c r="A2445" s="575"/>
      <c r="B2445" s="1693"/>
      <c r="C2445" s="1694"/>
      <c r="D2445" s="528"/>
      <c r="E2445" s="579"/>
      <c r="F2445" s="1695"/>
      <c r="G2445" s="580"/>
      <c r="H2445" s="1696"/>
      <c r="I2445" s="582"/>
      <c r="J2445" s="1697"/>
      <c r="K2445" s="528"/>
      <c r="L2445" s="528"/>
      <c r="M2445" s="528"/>
      <c r="N2445" s="528"/>
      <c r="O2445" s="528"/>
      <c r="P2445" s="528"/>
      <c r="Q2445" s="528"/>
      <c r="R2445" s="528"/>
      <c r="S2445" s="528"/>
      <c r="T2445" s="528"/>
      <c r="U2445" s="528"/>
      <c r="V2445" s="528"/>
      <c r="W2445" s="528"/>
      <c r="X2445" s="528"/>
      <c r="Y2445" s="528"/>
      <c r="Z2445" s="528"/>
      <c r="AA2445" s="528"/>
      <c r="AB2445" s="528"/>
      <c r="AC2445" s="528"/>
      <c r="AD2445" s="528"/>
      <c r="AE2445" s="528"/>
      <c r="AF2445" s="528"/>
      <c r="AG2445" s="528"/>
      <c r="AH2445" s="528"/>
      <c r="AI2445" s="528"/>
      <c r="AJ2445" s="528"/>
      <c r="AK2445" s="528"/>
      <c r="AL2445" s="528"/>
      <c r="AM2445" s="528"/>
      <c r="AN2445" s="528"/>
      <c r="AO2445" s="528"/>
      <c r="AP2445" s="528"/>
      <c r="AQ2445" s="528"/>
      <c r="AR2445" s="528"/>
      <c r="AS2445" s="528"/>
      <c r="AT2445" s="528"/>
      <c r="AU2445" s="1698"/>
      <c r="AV2445" s="528"/>
      <c r="AW2445" s="528"/>
      <c r="AX2445" s="528"/>
      <c r="AY2445" s="528"/>
      <c r="AZ2445" s="528"/>
      <c r="BA2445" s="528"/>
      <c r="BB2445" s="528"/>
      <c r="BC2445" s="528"/>
      <c r="BD2445" s="528"/>
      <c r="BE2445" s="528"/>
      <c r="BF2445" s="528"/>
      <c r="BG2445" s="528"/>
      <c r="BH2445" s="528"/>
      <c r="BI2445" s="528"/>
      <c r="BJ2445" s="528"/>
      <c r="BK2445" s="528"/>
      <c r="BL2445" s="528"/>
      <c r="BM2445" s="528"/>
      <c r="BN2445" s="528"/>
      <c r="BO2445" s="528"/>
      <c r="BP2445" s="528"/>
      <c r="BQ2445" s="547"/>
      <c r="BR2445" s="578"/>
      <c r="BS2445" s="1699"/>
      <c r="BT2445" s="575"/>
      <c r="BU2445" s="575"/>
    </row>
    <row r="2446" spans="1:73" s="534" customFormat="1" hidden="1">
      <c r="A2446" s="575"/>
      <c r="B2446" s="1693"/>
      <c r="C2446" s="1694"/>
      <c r="D2446" s="528"/>
      <c r="E2446" s="579"/>
      <c r="F2446" s="1695"/>
      <c r="G2446" s="580"/>
      <c r="H2446" s="1696"/>
      <c r="I2446" s="582"/>
      <c r="J2446" s="1697"/>
      <c r="K2446" s="528"/>
      <c r="L2446" s="528"/>
      <c r="M2446" s="528"/>
      <c r="N2446" s="528"/>
      <c r="O2446" s="528"/>
      <c r="P2446" s="528"/>
      <c r="Q2446" s="528"/>
      <c r="R2446" s="528"/>
      <c r="S2446" s="528"/>
      <c r="T2446" s="528"/>
      <c r="U2446" s="528"/>
      <c r="V2446" s="528"/>
      <c r="W2446" s="528"/>
      <c r="X2446" s="528"/>
      <c r="Y2446" s="528"/>
      <c r="Z2446" s="528"/>
      <c r="AA2446" s="528"/>
      <c r="AB2446" s="528"/>
      <c r="AC2446" s="528"/>
      <c r="AD2446" s="528"/>
      <c r="AE2446" s="528"/>
      <c r="AF2446" s="528"/>
      <c r="AG2446" s="528"/>
      <c r="AH2446" s="528"/>
      <c r="AI2446" s="528"/>
      <c r="AJ2446" s="528"/>
      <c r="AK2446" s="528"/>
      <c r="AL2446" s="528"/>
      <c r="AM2446" s="528"/>
      <c r="AN2446" s="528"/>
      <c r="AO2446" s="528"/>
      <c r="AP2446" s="528"/>
      <c r="AQ2446" s="528"/>
      <c r="AR2446" s="528"/>
      <c r="AS2446" s="528"/>
      <c r="AT2446" s="528"/>
      <c r="AU2446" s="1698"/>
      <c r="AV2446" s="528"/>
      <c r="AW2446" s="528"/>
      <c r="AX2446" s="528"/>
      <c r="AY2446" s="528"/>
      <c r="AZ2446" s="528"/>
      <c r="BA2446" s="528"/>
      <c r="BB2446" s="528"/>
      <c r="BC2446" s="528"/>
      <c r="BD2446" s="528"/>
      <c r="BE2446" s="528"/>
      <c r="BF2446" s="528"/>
      <c r="BG2446" s="528"/>
      <c r="BH2446" s="528"/>
      <c r="BI2446" s="528"/>
      <c r="BJ2446" s="528"/>
      <c r="BK2446" s="528"/>
      <c r="BL2446" s="528"/>
      <c r="BM2446" s="528"/>
      <c r="BN2446" s="528"/>
      <c r="BO2446" s="528"/>
      <c r="BP2446" s="528"/>
      <c r="BQ2446" s="547"/>
      <c r="BR2446" s="578"/>
      <c r="BS2446" s="1699"/>
      <c r="BT2446" s="575"/>
      <c r="BU2446" s="575"/>
    </row>
    <row r="2447" spans="1:73" s="534" customFormat="1" hidden="1">
      <c r="A2447" s="575"/>
      <c r="B2447" s="1693"/>
      <c r="C2447" s="1694"/>
      <c r="D2447" s="528"/>
      <c r="E2447" s="579"/>
      <c r="F2447" s="1695"/>
      <c r="G2447" s="580"/>
      <c r="H2447" s="1696"/>
      <c r="I2447" s="582"/>
      <c r="J2447" s="1697"/>
      <c r="K2447" s="528"/>
      <c r="L2447" s="528"/>
      <c r="M2447" s="528"/>
      <c r="N2447" s="528"/>
      <c r="O2447" s="528"/>
      <c r="P2447" s="528"/>
      <c r="Q2447" s="528"/>
      <c r="R2447" s="528"/>
      <c r="S2447" s="528"/>
      <c r="T2447" s="528"/>
      <c r="U2447" s="528"/>
      <c r="V2447" s="528"/>
      <c r="W2447" s="528"/>
      <c r="X2447" s="528"/>
      <c r="Y2447" s="528"/>
      <c r="Z2447" s="528"/>
      <c r="AA2447" s="528"/>
      <c r="AB2447" s="528"/>
      <c r="AC2447" s="528"/>
      <c r="AD2447" s="528"/>
      <c r="AE2447" s="528"/>
      <c r="AF2447" s="528"/>
      <c r="AG2447" s="528"/>
      <c r="AH2447" s="528"/>
      <c r="AI2447" s="528"/>
      <c r="AJ2447" s="528"/>
      <c r="AK2447" s="528"/>
      <c r="AL2447" s="528"/>
      <c r="AM2447" s="528"/>
      <c r="AN2447" s="528"/>
      <c r="AO2447" s="528"/>
      <c r="AP2447" s="528"/>
      <c r="AQ2447" s="528"/>
      <c r="AR2447" s="528"/>
      <c r="AS2447" s="528"/>
      <c r="AT2447" s="528"/>
      <c r="AU2447" s="1698"/>
      <c r="AV2447" s="528"/>
      <c r="AW2447" s="528"/>
      <c r="AX2447" s="528"/>
      <c r="AY2447" s="528"/>
      <c r="AZ2447" s="528"/>
      <c r="BA2447" s="528"/>
      <c r="BB2447" s="528"/>
      <c r="BC2447" s="528"/>
      <c r="BD2447" s="528"/>
      <c r="BE2447" s="528"/>
      <c r="BF2447" s="528"/>
      <c r="BG2447" s="528"/>
      <c r="BH2447" s="528"/>
      <c r="BI2447" s="528"/>
      <c r="BJ2447" s="528"/>
      <c r="BK2447" s="528"/>
      <c r="BL2447" s="528"/>
      <c r="BM2447" s="528"/>
      <c r="BN2447" s="528"/>
      <c r="BO2447" s="528"/>
      <c r="BP2447" s="528"/>
      <c r="BQ2447" s="547"/>
      <c r="BR2447" s="578"/>
      <c r="BS2447" s="1699"/>
      <c r="BT2447" s="575"/>
      <c r="BU2447" s="575"/>
    </row>
    <row r="2448" spans="1:73" s="534" customFormat="1" hidden="1">
      <c r="A2448" s="575"/>
      <c r="B2448" s="1693"/>
      <c r="C2448" s="1694"/>
      <c r="D2448" s="528"/>
      <c r="E2448" s="579"/>
      <c r="F2448" s="1695"/>
      <c r="G2448" s="580"/>
      <c r="H2448" s="1696"/>
      <c r="I2448" s="582"/>
      <c r="J2448" s="1697"/>
      <c r="K2448" s="528"/>
      <c r="L2448" s="528"/>
      <c r="M2448" s="528"/>
      <c r="N2448" s="528"/>
      <c r="O2448" s="528"/>
      <c r="P2448" s="528"/>
      <c r="Q2448" s="528"/>
      <c r="R2448" s="528"/>
      <c r="S2448" s="528"/>
      <c r="T2448" s="528"/>
      <c r="U2448" s="528"/>
      <c r="V2448" s="528"/>
      <c r="W2448" s="528"/>
      <c r="X2448" s="528"/>
      <c r="Y2448" s="528"/>
      <c r="Z2448" s="528"/>
      <c r="AA2448" s="528"/>
      <c r="AB2448" s="528"/>
      <c r="AC2448" s="528"/>
      <c r="AD2448" s="528"/>
      <c r="AE2448" s="528"/>
      <c r="AF2448" s="528"/>
      <c r="AG2448" s="528"/>
      <c r="AH2448" s="528"/>
      <c r="AI2448" s="528"/>
      <c r="AJ2448" s="528"/>
      <c r="AK2448" s="528"/>
      <c r="AL2448" s="528"/>
      <c r="AM2448" s="528"/>
      <c r="AN2448" s="528"/>
      <c r="AO2448" s="528"/>
      <c r="AP2448" s="528"/>
      <c r="AQ2448" s="528"/>
      <c r="AR2448" s="528"/>
      <c r="AS2448" s="528"/>
      <c r="AT2448" s="528"/>
      <c r="AU2448" s="1698"/>
      <c r="AV2448" s="528"/>
      <c r="AW2448" s="528"/>
      <c r="AX2448" s="528"/>
      <c r="AY2448" s="528"/>
      <c r="AZ2448" s="528"/>
      <c r="BA2448" s="528"/>
      <c r="BB2448" s="528"/>
      <c r="BC2448" s="528"/>
      <c r="BD2448" s="528"/>
      <c r="BE2448" s="528"/>
      <c r="BF2448" s="528"/>
      <c r="BG2448" s="528"/>
      <c r="BH2448" s="528"/>
      <c r="BI2448" s="528"/>
      <c r="BJ2448" s="528"/>
      <c r="BK2448" s="528"/>
      <c r="BL2448" s="528"/>
      <c r="BM2448" s="528"/>
      <c r="BN2448" s="528"/>
      <c r="BO2448" s="528"/>
      <c r="BP2448" s="528"/>
      <c r="BQ2448" s="547"/>
      <c r="BR2448" s="578"/>
      <c r="BS2448" s="1699"/>
      <c r="BT2448" s="575"/>
      <c r="BU2448" s="575"/>
    </row>
    <row r="2449" spans="1:73" s="534" customFormat="1" hidden="1">
      <c r="A2449" s="575"/>
      <c r="B2449" s="1693"/>
      <c r="C2449" s="1694"/>
      <c r="D2449" s="528"/>
      <c r="E2449" s="579"/>
      <c r="F2449" s="1695"/>
      <c r="G2449" s="580"/>
      <c r="H2449" s="1696"/>
      <c r="I2449" s="582"/>
      <c r="J2449" s="1697"/>
      <c r="K2449" s="528"/>
      <c r="L2449" s="528"/>
      <c r="M2449" s="528"/>
      <c r="N2449" s="528"/>
      <c r="O2449" s="528"/>
      <c r="P2449" s="528"/>
      <c r="Q2449" s="528"/>
      <c r="R2449" s="528"/>
      <c r="S2449" s="528"/>
      <c r="T2449" s="528"/>
      <c r="U2449" s="528"/>
      <c r="V2449" s="528"/>
      <c r="W2449" s="528"/>
      <c r="X2449" s="528"/>
      <c r="Y2449" s="528"/>
      <c r="Z2449" s="528"/>
      <c r="AA2449" s="528"/>
      <c r="AB2449" s="528"/>
      <c r="AC2449" s="528"/>
      <c r="AD2449" s="528"/>
      <c r="AE2449" s="528"/>
      <c r="AF2449" s="528"/>
      <c r="AG2449" s="528"/>
      <c r="AH2449" s="528"/>
      <c r="AI2449" s="528"/>
      <c r="AJ2449" s="528"/>
      <c r="AK2449" s="528"/>
      <c r="AL2449" s="528"/>
      <c r="AM2449" s="528"/>
      <c r="AN2449" s="528"/>
      <c r="AO2449" s="528"/>
      <c r="AP2449" s="528"/>
      <c r="AQ2449" s="528"/>
      <c r="AR2449" s="528"/>
      <c r="AS2449" s="528"/>
      <c r="AT2449" s="528"/>
      <c r="AU2449" s="1698"/>
      <c r="AV2449" s="528"/>
      <c r="AW2449" s="528"/>
      <c r="AX2449" s="528"/>
      <c r="AY2449" s="528"/>
      <c r="AZ2449" s="528"/>
      <c r="BA2449" s="528"/>
      <c r="BB2449" s="528"/>
      <c r="BC2449" s="528"/>
      <c r="BD2449" s="528"/>
      <c r="BE2449" s="528"/>
      <c r="BF2449" s="528"/>
      <c r="BG2449" s="528"/>
      <c r="BH2449" s="528"/>
      <c r="BI2449" s="528"/>
      <c r="BJ2449" s="528"/>
      <c r="BK2449" s="528"/>
      <c r="BL2449" s="528"/>
      <c r="BM2449" s="528"/>
      <c r="BN2449" s="528"/>
      <c r="BO2449" s="528"/>
      <c r="BP2449" s="528"/>
      <c r="BQ2449" s="547"/>
      <c r="BR2449" s="578"/>
      <c r="BS2449" s="1699"/>
      <c r="BT2449" s="575"/>
      <c r="BU2449" s="575"/>
    </row>
    <row r="2450" spans="1:73" s="534" customFormat="1" hidden="1">
      <c r="A2450" s="575"/>
      <c r="B2450" s="1693"/>
      <c r="C2450" s="1694"/>
      <c r="D2450" s="528"/>
      <c r="E2450" s="579"/>
      <c r="F2450" s="1695"/>
      <c r="G2450" s="580"/>
      <c r="H2450" s="1696"/>
      <c r="I2450" s="582"/>
      <c r="J2450" s="1697"/>
      <c r="K2450" s="528"/>
      <c r="L2450" s="528"/>
      <c r="M2450" s="528"/>
      <c r="N2450" s="528"/>
      <c r="O2450" s="528"/>
      <c r="P2450" s="528"/>
      <c r="Q2450" s="528"/>
      <c r="R2450" s="528"/>
      <c r="S2450" s="528"/>
      <c r="T2450" s="528"/>
      <c r="U2450" s="528"/>
      <c r="V2450" s="528"/>
      <c r="W2450" s="528"/>
      <c r="X2450" s="528"/>
      <c r="Y2450" s="528"/>
      <c r="Z2450" s="528"/>
      <c r="AA2450" s="528"/>
      <c r="AB2450" s="528"/>
      <c r="AC2450" s="528"/>
      <c r="AD2450" s="528"/>
      <c r="AE2450" s="528"/>
      <c r="AF2450" s="528"/>
      <c r="AG2450" s="528"/>
      <c r="AH2450" s="528"/>
      <c r="AI2450" s="528"/>
      <c r="AJ2450" s="528"/>
      <c r="AK2450" s="528"/>
      <c r="AL2450" s="528"/>
      <c r="AM2450" s="528"/>
      <c r="AN2450" s="528"/>
      <c r="AO2450" s="528"/>
      <c r="AP2450" s="528"/>
      <c r="AQ2450" s="528"/>
      <c r="AR2450" s="528"/>
      <c r="AS2450" s="528"/>
      <c r="AT2450" s="528"/>
      <c r="AU2450" s="1698"/>
      <c r="AV2450" s="528"/>
      <c r="AW2450" s="528"/>
      <c r="AX2450" s="528"/>
      <c r="AY2450" s="528"/>
      <c r="AZ2450" s="528"/>
      <c r="BA2450" s="528"/>
      <c r="BB2450" s="528"/>
      <c r="BC2450" s="528"/>
      <c r="BD2450" s="528"/>
      <c r="BE2450" s="528"/>
      <c r="BF2450" s="528"/>
      <c r="BG2450" s="528"/>
      <c r="BH2450" s="528"/>
      <c r="BI2450" s="528"/>
      <c r="BJ2450" s="528"/>
      <c r="BK2450" s="528"/>
      <c r="BL2450" s="528"/>
      <c r="BM2450" s="528"/>
      <c r="BN2450" s="528"/>
      <c r="BO2450" s="528"/>
      <c r="BP2450" s="528"/>
      <c r="BQ2450" s="547"/>
      <c r="BR2450" s="578"/>
      <c r="BS2450" s="1699"/>
      <c r="BT2450" s="575"/>
      <c r="BU2450" s="575"/>
    </row>
    <row r="2451" spans="1:73" s="534" customFormat="1" hidden="1">
      <c r="A2451" s="575"/>
      <c r="B2451" s="1693"/>
      <c r="C2451" s="1694"/>
      <c r="D2451" s="528"/>
      <c r="E2451" s="579"/>
      <c r="F2451" s="1695"/>
      <c r="G2451" s="580"/>
      <c r="H2451" s="1696"/>
      <c r="I2451" s="582"/>
      <c r="J2451" s="1697"/>
      <c r="K2451" s="528"/>
      <c r="L2451" s="528"/>
      <c r="M2451" s="528"/>
      <c r="N2451" s="528"/>
      <c r="O2451" s="528"/>
      <c r="P2451" s="528"/>
      <c r="Q2451" s="528"/>
      <c r="R2451" s="528"/>
      <c r="S2451" s="528"/>
      <c r="T2451" s="528"/>
      <c r="U2451" s="528"/>
      <c r="V2451" s="528"/>
      <c r="W2451" s="528"/>
      <c r="X2451" s="528"/>
      <c r="Y2451" s="528"/>
      <c r="Z2451" s="528"/>
      <c r="AA2451" s="528"/>
      <c r="AB2451" s="528"/>
      <c r="AC2451" s="528"/>
      <c r="AD2451" s="528"/>
      <c r="AE2451" s="528"/>
      <c r="AF2451" s="528"/>
      <c r="AG2451" s="528"/>
      <c r="AH2451" s="528"/>
      <c r="AI2451" s="528"/>
      <c r="AJ2451" s="528"/>
      <c r="AK2451" s="528"/>
      <c r="AL2451" s="528"/>
      <c r="AM2451" s="528"/>
      <c r="AN2451" s="528"/>
      <c r="AO2451" s="528"/>
      <c r="AP2451" s="528"/>
      <c r="AQ2451" s="528"/>
      <c r="AR2451" s="528"/>
      <c r="AS2451" s="528"/>
      <c r="AT2451" s="528"/>
      <c r="AU2451" s="1698"/>
      <c r="AV2451" s="528"/>
      <c r="AW2451" s="528"/>
      <c r="AX2451" s="528"/>
      <c r="AY2451" s="528"/>
      <c r="AZ2451" s="528"/>
      <c r="BA2451" s="528"/>
      <c r="BB2451" s="528"/>
      <c r="BC2451" s="528"/>
      <c r="BD2451" s="528"/>
      <c r="BE2451" s="528"/>
      <c r="BF2451" s="528"/>
      <c r="BG2451" s="528"/>
      <c r="BH2451" s="528"/>
      <c r="BI2451" s="528"/>
      <c r="BJ2451" s="528"/>
      <c r="BK2451" s="528"/>
      <c r="BL2451" s="528"/>
      <c r="BM2451" s="528"/>
      <c r="BN2451" s="528"/>
      <c r="BO2451" s="528"/>
      <c r="BP2451" s="528"/>
      <c r="BQ2451" s="547"/>
      <c r="BR2451" s="578"/>
      <c r="BS2451" s="1699"/>
      <c r="BT2451" s="575"/>
      <c r="BU2451" s="575"/>
    </row>
    <row r="2452" spans="1:73" s="534" customFormat="1" hidden="1">
      <c r="A2452" s="575"/>
      <c r="B2452" s="1693"/>
      <c r="C2452" s="1694"/>
      <c r="D2452" s="528"/>
      <c r="E2452" s="579"/>
      <c r="F2452" s="1695"/>
      <c r="G2452" s="580"/>
      <c r="H2452" s="1696"/>
      <c r="I2452" s="582"/>
      <c r="J2452" s="1697"/>
      <c r="K2452" s="528"/>
      <c r="L2452" s="528"/>
      <c r="M2452" s="528"/>
      <c r="N2452" s="528"/>
      <c r="O2452" s="528"/>
      <c r="P2452" s="528"/>
      <c r="Q2452" s="528"/>
      <c r="R2452" s="528"/>
      <c r="S2452" s="528"/>
      <c r="T2452" s="528"/>
      <c r="U2452" s="528"/>
      <c r="V2452" s="528"/>
      <c r="W2452" s="528"/>
      <c r="X2452" s="528"/>
      <c r="Y2452" s="528"/>
      <c r="Z2452" s="528"/>
      <c r="AA2452" s="528"/>
      <c r="AB2452" s="528"/>
      <c r="AC2452" s="528"/>
      <c r="AD2452" s="528"/>
      <c r="AE2452" s="528"/>
      <c r="AF2452" s="528"/>
      <c r="AG2452" s="528"/>
      <c r="AH2452" s="528"/>
      <c r="AI2452" s="528"/>
      <c r="AJ2452" s="528"/>
      <c r="AK2452" s="528"/>
      <c r="AL2452" s="528"/>
      <c r="AM2452" s="528"/>
      <c r="AN2452" s="528"/>
      <c r="AO2452" s="528"/>
      <c r="AP2452" s="528"/>
      <c r="AQ2452" s="528"/>
      <c r="AR2452" s="528"/>
      <c r="AS2452" s="528"/>
      <c r="AT2452" s="528"/>
      <c r="AU2452" s="1698"/>
      <c r="AV2452" s="528"/>
      <c r="AW2452" s="528"/>
      <c r="AX2452" s="528"/>
      <c r="AY2452" s="528"/>
      <c r="AZ2452" s="528"/>
      <c r="BA2452" s="528"/>
      <c r="BB2452" s="528"/>
      <c r="BC2452" s="528"/>
      <c r="BD2452" s="528"/>
      <c r="BE2452" s="528"/>
      <c r="BF2452" s="528"/>
      <c r="BG2452" s="528"/>
      <c r="BH2452" s="528"/>
      <c r="BI2452" s="528"/>
      <c r="BJ2452" s="528"/>
      <c r="BK2452" s="528"/>
      <c r="BL2452" s="528"/>
      <c r="BM2452" s="528"/>
      <c r="BN2452" s="528"/>
      <c r="BO2452" s="528"/>
      <c r="BP2452" s="528"/>
      <c r="BQ2452" s="547"/>
      <c r="BR2452" s="578"/>
      <c r="BS2452" s="1699"/>
      <c r="BT2452" s="575"/>
      <c r="BU2452" s="575"/>
    </row>
    <row r="2453" spans="1:73" s="534" customFormat="1" hidden="1">
      <c r="A2453" s="575"/>
      <c r="B2453" s="1693"/>
      <c r="C2453" s="1694"/>
      <c r="D2453" s="528"/>
      <c r="E2453" s="579"/>
      <c r="F2453" s="1695"/>
      <c r="G2453" s="580"/>
      <c r="H2453" s="1696"/>
      <c r="I2453" s="582"/>
      <c r="J2453" s="1697"/>
      <c r="K2453" s="528"/>
      <c r="L2453" s="528"/>
      <c r="M2453" s="528"/>
      <c r="N2453" s="528"/>
      <c r="O2453" s="528"/>
      <c r="P2453" s="528"/>
      <c r="Q2453" s="528"/>
      <c r="R2453" s="528"/>
      <c r="S2453" s="528"/>
      <c r="T2453" s="528"/>
      <c r="U2453" s="528"/>
      <c r="V2453" s="528"/>
      <c r="W2453" s="528"/>
      <c r="X2453" s="528"/>
      <c r="Y2453" s="528"/>
      <c r="Z2453" s="528"/>
      <c r="AA2453" s="528"/>
      <c r="AB2453" s="528"/>
      <c r="AC2453" s="528"/>
      <c r="AD2453" s="528"/>
      <c r="AE2453" s="528"/>
      <c r="AF2453" s="528"/>
      <c r="AG2453" s="528"/>
      <c r="AH2453" s="528"/>
      <c r="AI2453" s="528"/>
      <c r="AJ2453" s="528"/>
      <c r="AK2453" s="528"/>
      <c r="AL2453" s="528"/>
      <c r="AM2453" s="528"/>
      <c r="AN2453" s="528"/>
      <c r="AO2453" s="528"/>
      <c r="AP2453" s="528"/>
      <c r="AQ2453" s="528"/>
      <c r="AR2453" s="528"/>
      <c r="AS2453" s="528"/>
      <c r="AT2453" s="528"/>
      <c r="AU2453" s="1698"/>
      <c r="AV2453" s="528"/>
      <c r="AW2453" s="528"/>
      <c r="AX2453" s="528"/>
      <c r="AY2453" s="528"/>
      <c r="AZ2453" s="528"/>
      <c r="BA2453" s="528"/>
      <c r="BB2453" s="528"/>
      <c r="BC2453" s="528"/>
      <c r="BD2453" s="528"/>
      <c r="BE2453" s="528"/>
      <c r="BF2453" s="528"/>
      <c r="BG2453" s="528"/>
      <c r="BH2453" s="528"/>
      <c r="BI2453" s="528"/>
      <c r="BJ2453" s="528"/>
      <c r="BK2453" s="528"/>
      <c r="BL2453" s="528"/>
      <c r="BM2453" s="528"/>
      <c r="BN2453" s="528"/>
      <c r="BO2453" s="528"/>
      <c r="BP2453" s="528"/>
      <c r="BQ2453" s="547"/>
      <c r="BR2453" s="578"/>
      <c r="BS2453" s="1699"/>
      <c r="BT2453" s="575"/>
      <c r="BU2453" s="575"/>
    </row>
    <row r="2454" spans="1:73" s="534" customFormat="1" hidden="1">
      <c r="A2454" s="575"/>
      <c r="B2454" s="1693"/>
      <c r="C2454" s="1694"/>
      <c r="D2454" s="528"/>
      <c r="E2454" s="579"/>
      <c r="F2454" s="1695"/>
      <c r="G2454" s="580"/>
      <c r="H2454" s="1696"/>
      <c r="I2454" s="582"/>
      <c r="J2454" s="1697"/>
      <c r="K2454" s="528"/>
      <c r="L2454" s="528"/>
      <c r="M2454" s="528"/>
      <c r="N2454" s="528"/>
      <c r="O2454" s="528"/>
      <c r="P2454" s="528"/>
      <c r="Q2454" s="528"/>
      <c r="R2454" s="528"/>
      <c r="S2454" s="528"/>
      <c r="T2454" s="528"/>
      <c r="U2454" s="528"/>
      <c r="V2454" s="528"/>
      <c r="W2454" s="528"/>
      <c r="X2454" s="528"/>
      <c r="Y2454" s="528"/>
      <c r="Z2454" s="528"/>
      <c r="AA2454" s="528"/>
      <c r="AB2454" s="528"/>
      <c r="AC2454" s="528"/>
      <c r="AD2454" s="528"/>
      <c r="AE2454" s="528"/>
      <c r="AF2454" s="528"/>
      <c r="AG2454" s="528"/>
      <c r="AH2454" s="528"/>
      <c r="AI2454" s="528"/>
      <c r="AJ2454" s="528"/>
      <c r="AK2454" s="528"/>
      <c r="AL2454" s="528"/>
      <c r="AM2454" s="528"/>
      <c r="AN2454" s="528"/>
      <c r="AO2454" s="528"/>
      <c r="AP2454" s="528"/>
      <c r="AQ2454" s="528"/>
      <c r="AR2454" s="528"/>
      <c r="AS2454" s="528"/>
      <c r="AT2454" s="528"/>
      <c r="AU2454" s="1698"/>
      <c r="AV2454" s="528"/>
      <c r="AW2454" s="528"/>
      <c r="AX2454" s="528"/>
      <c r="AY2454" s="528"/>
      <c r="AZ2454" s="528"/>
      <c r="BA2454" s="528"/>
      <c r="BB2454" s="528"/>
      <c r="BC2454" s="528"/>
      <c r="BD2454" s="528"/>
      <c r="BE2454" s="528"/>
      <c r="BF2454" s="528"/>
      <c r="BG2454" s="528"/>
      <c r="BH2454" s="528"/>
      <c r="BI2454" s="528"/>
      <c r="BJ2454" s="528"/>
      <c r="BK2454" s="528"/>
      <c r="BL2454" s="528"/>
      <c r="BM2454" s="528"/>
      <c r="BN2454" s="528"/>
      <c r="BO2454" s="528"/>
      <c r="BP2454" s="528"/>
      <c r="BQ2454" s="547"/>
      <c r="BR2454" s="578"/>
      <c r="BS2454" s="1699"/>
      <c r="BT2454" s="575"/>
      <c r="BU2454" s="575"/>
    </row>
    <row r="2455" spans="1:73" s="534" customFormat="1" hidden="1">
      <c r="A2455" s="575"/>
      <c r="B2455" s="1693"/>
      <c r="C2455" s="1694"/>
      <c r="D2455" s="528"/>
      <c r="E2455" s="579"/>
      <c r="F2455" s="1695"/>
      <c r="G2455" s="580"/>
      <c r="H2455" s="1696"/>
      <c r="I2455" s="582"/>
      <c r="J2455" s="1697"/>
      <c r="K2455" s="528"/>
      <c r="L2455" s="528"/>
      <c r="M2455" s="528"/>
      <c r="N2455" s="528"/>
      <c r="O2455" s="528"/>
      <c r="P2455" s="528"/>
      <c r="Q2455" s="528"/>
      <c r="R2455" s="528"/>
      <c r="S2455" s="528"/>
      <c r="T2455" s="528"/>
      <c r="U2455" s="528"/>
      <c r="V2455" s="528"/>
      <c r="W2455" s="528"/>
      <c r="X2455" s="528"/>
      <c r="Y2455" s="528"/>
      <c r="Z2455" s="528"/>
      <c r="AA2455" s="528"/>
      <c r="AB2455" s="528"/>
      <c r="AC2455" s="528"/>
      <c r="AD2455" s="528"/>
      <c r="AE2455" s="528"/>
      <c r="AF2455" s="528"/>
      <c r="AG2455" s="528"/>
      <c r="AH2455" s="528"/>
      <c r="AI2455" s="528"/>
      <c r="AJ2455" s="528"/>
      <c r="AK2455" s="528"/>
      <c r="AL2455" s="528"/>
      <c r="AM2455" s="528"/>
      <c r="AN2455" s="528"/>
      <c r="AO2455" s="528"/>
      <c r="AP2455" s="528"/>
      <c r="AQ2455" s="528"/>
      <c r="AR2455" s="528"/>
      <c r="AS2455" s="528"/>
      <c r="AT2455" s="528"/>
      <c r="AU2455" s="1698"/>
      <c r="AV2455" s="528"/>
      <c r="AW2455" s="528"/>
      <c r="AX2455" s="528"/>
      <c r="AY2455" s="528"/>
      <c r="AZ2455" s="528"/>
      <c r="BA2455" s="528"/>
      <c r="BB2455" s="528"/>
      <c r="BC2455" s="528"/>
      <c r="BD2455" s="528"/>
      <c r="BE2455" s="528"/>
      <c r="BF2455" s="528"/>
      <c r="BG2455" s="528"/>
      <c r="BH2455" s="528"/>
      <c r="BI2455" s="528"/>
      <c r="BJ2455" s="528"/>
      <c r="BK2455" s="528"/>
      <c r="BL2455" s="528"/>
      <c r="BM2455" s="528"/>
      <c r="BN2455" s="528"/>
      <c r="BO2455" s="528"/>
      <c r="BP2455" s="528"/>
      <c r="BQ2455" s="547"/>
      <c r="BR2455" s="578"/>
      <c r="BS2455" s="1699"/>
      <c r="BT2455" s="575"/>
      <c r="BU2455" s="575"/>
    </row>
    <row r="2456" spans="1:73" s="534" customFormat="1" hidden="1">
      <c r="A2456" s="575"/>
      <c r="B2456" s="1693"/>
      <c r="C2456" s="1694"/>
      <c r="D2456" s="528"/>
      <c r="E2456" s="579"/>
      <c r="F2456" s="1695"/>
      <c r="G2456" s="580"/>
      <c r="H2456" s="1696"/>
      <c r="I2456" s="582"/>
      <c r="J2456" s="1697"/>
      <c r="K2456" s="528"/>
      <c r="L2456" s="528"/>
      <c r="M2456" s="528"/>
      <c r="N2456" s="528"/>
      <c r="O2456" s="528"/>
      <c r="P2456" s="528"/>
      <c r="Q2456" s="528"/>
      <c r="R2456" s="528"/>
      <c r="S2456" s="528"/>
      <c r="T2456" s="528"/>
      <c r="U2456" s="528"/>
      <c r="V2456" s="528"/>
      <c r="W2456" s="528"/>
      <c r="X2456" s="528"/>
      <c r="Y2456" s="528"/>
      <c r="Z2456" s="528"/>
      <c r="AA2456" s="528"/>
      <c r="AB2456" s="528"/>
      <c r="AC2456" s="528"/>
      <c r="AD2456" s="528"/>
      <c r="AE2456" s="528"/>
      <c r="AF2456" s="528"/>
      <c r="AG2456" s="528"/>
      <c r="AH2456" s="528"/>
      <c r="AI2456" s="528"/>
      <c r="AJ2456" s="528"/>
      <c r="AK2456" s="528"/>
      <c r="AL2456" s="528"/>
      <c r="AM2456" s="528"/>
      <c r="AN2456" s="528"/>
      <c r="AO2456" s="528"/>
      <c r="AP2456" s="528"/>
      <c r="AQ2456" s="528"/>
      <c r="AR2456" s="528"/>
      <c r="AS2456" s="528"/>
      <c r="AT2456" s="528"/>
      <c r="AU2456" s="1698"/>
      <c r="AV2456" s="528"/>
      <c r="AW2456" s="528"/>
      <c r="AX2456" s="528"/>
      <c r="AY2456" s="528"/>
      <c r="AZ2456" s="528"/>
      <c r="BA2456" s="528"/>
      <c r="BB2456" s="528"/>
      <c r="BC2456" s="528"/>
      <c r="BD2456" s="528"/>
      <c r="BE2456" s="528"/>
      <c r="BF2456" s="528"/>
      <c r="BG2456" s="528"/>
      <c r="BH2456" s="528"/>
      <c r="BI2456" s="528"/>
      <c r="BJ2456" s="528"/>
      <c r="BK2456" s="528"/>
      <c r="BL2456" s="528"/>
      <c r="BM2456" s="528"/>
      <c r="BN2456" s="528"/>
      <c r="BO2456" s="528"/>
      <c r="BP2456" s="528"/>
      <c r="BQ2456" s="547"/>
      <c r="BR2456" s="578"/>
      <c r="BS2456" s="1699"/>
      <c r="BT2456" s="575"/>
      <c r="BU2456" s="575"/>
    </row>
    <row r="2457" spans="1:73" s="534" customFormat="1" hidden="1">
      <c r="A2457" s="575"/>
      <c r="B2457" s="1693"/>
      <c r="C2457" s="1694"/>
      <c r="D2457" s="528"/>
      <c r="E2457" s="579"/>
      <c r="F2457" s="1695"/>
      <c r="G2457" s="580"/>
      <c r="H2457" s="1696"/>
      <c r="I2457" s="582"/>
      <c r="J2457" s="1697"/>
      <c r="K2457" s="528"/>
      <c r="L2457" s="528"/>
      <c r="M2457" s="528"/>
      <c r="N2457" s="528"/>
      <c r="O2457" s="528"/>
      <c r="P2457" s="528"/>
      <c r="Q2457" s="528"/>
      <c r="R2457" s="528"/>
      <c r="S2457" s="528"/>
      <c r="T2457" s="528"/>
      <c r="U2457" s="528"/>
      <c r="V2457" s="528"/>
      <c r="W2457" s="528"/>
      <c r="X2457" s="528"/>
      <c r="Y2457" s="528"/>
      <c r="Z2457" s="528"/>
      <c r="AA2457" s="528"/>
      <c r="AB2457" s="528"/>
      <c r="AC2457" s="528"/>
      <c r="AD2457" s="528"/>
      <c r="AE2457" s="528"/>
      <c r="AF2457" s="528"/>
      <c r="AG2457" s="528"/>
      <c r="AH2457" s="528"/>
      <c r="AI2457" s="528"/>
      <c r="AJ2457" s="528"/>
      <c r="AK2457" s="528"/>
      <c r="AL2457" s="528"/>
      <c r="AM2457" s="528"/>
      <c r="AN2457" s="528"/>
      <c r="AO2457" s="528"/>
      <c r="AP2457" s="528"/>
      <c r="AQ2457" s="528"/>
      <c r="AR2457" s="528"/>
      <c r="AS2457" s="528"/>
      <c r="AT2457" s="528"/>
      <c r="AU2457" s="1698"/>
      <c r="AV2457" s="528"/>
      <c r="AW2457" s="528"/>
      <c r="AX2457" s="528"/>
      <c r="AY2457" s="528"/>
      <c r="AZ2457" s="528"/>
      <c r="BA2457" s="528"/>
      <c r="BB2457" s="528"/>
      <c r="BC2457" s="528"/>
      <c r="BD2457" s="528"/>
      <c r="BE2457" s="528"/>
      <c r="BF2457" s="528"/>
      <c r="BG2457" s="528"/>
      <c r="BH2457" s="528"/>
      <c r="BI2457" s="528"/>
      <c r="BJ2457" s="528"/>
      <c r="BK2457" s="528"/>
      <c r="BL2457" s="528"/>
      <c r="BM2457" s="528"/>
      <c r="BN2457" s="528"/>
      <c r="BO2457" s="528"/>
      <c r="BP2457" s="528"/>
      <c r="BQ2457" s="547"/>
      <c r="BR2457" s="578"/>
      <c r="BS2457" s="1699"/>
      <c r="BT2457" s="575"/>
      <c r="BU2457" s="575"/>
    </row>
    <row r="2458" spans="1:73" s="534" customFormat="1" hidden="1">
      <c r="A2458" s="575"/>
      <c r="B2458" s="1693"/>
      <c r="C2458" s="1694"/>
      <c r="D2458" s="528"/>
      <c r="E2458" s="579"/>
      <c r="F2458" s="1695"/>
      <c r="G2458" s="580"/>
      <c r="H2458" s="1696"/>
      <c r="I2458" s="582"/>
      <c r="J2458" s="1697"/>
      <c r="K2458" s="528"/>
      <c r="L2458" s="528"/>
      <c r="M2458" s="528"/>
      <c r="N2458" s="528"/>
      <c r="O2458" s="528"/>
      <c r="P2458" s="528"/>
      <c r="Q2458" s="528"/>
      <c r="R2458" s="528"/>
      <c r="S2458" s="528"/>
      <c r="T2458" s="528"/>
      <c r="U2458" s="528"/>
      <c r="V2458" s="528"/>
      <c r="W2458" s="528"/>
      <c r="X2458" s="528"/>
      <c r="Y2458" s="528"/>
      <c r="Z2458" s="528"/>
      <c r="AA2458" s="528"/>
      <c r="AB2458" s="528"/>
      <c r="AC2458" s="528"/>
      <c r="AD2458" s="528"/>
      <c r="AE2458" s="528"/>
      <c r="AF2458" s="528"/>
      <c r="AG2458" s="528"/>
      <c r="AH2458" s="528"/>
      <c r="AI2458" s="528"/>
      <c r="AJ2458" s="528"/>
      <c r="AK2458" s="528"/>
      <c r="AL2458" s="528"/>
      <c r="AM2458" s="528"/>
      <c r="AN2458" s="528"/>
      <c r="AO2458" s="528"/>
      <c r="AP2458" s="528"/>
      <c r="AQ2458" s="528"/>
      <c r="AR2458" s="528"/>
      <c r="AS2458" s="528"/>
      <c r="AT2458" s="528"/>
      <c r="AU2458" s="1698"/>
      <c r="AV2458" s="528"/>
      <c r="AW2458" s="528"/>
      <c r="AX2458" s="528"/>
      <c r="AY2458" s="528"/>
      <c r="AZ2458" s="528"/>
      <c r="BA2458" s="528"/>
      <c r="BB2458" s="528"/>
      <c r="BC2458" s="528"/>
      <c r="BD2458" s="528"/>
      <c r="BE2458" s="528"/>
      <c r="BF2458" s="528"/>
      <c r="BG2458" s="528"/>
      <c r="BH2458" s="528"/>
      <c r="BI2458" s="528"/>
      <c r="BJ2458" s="528"/>
      <c r="BK2458" s="528"/>
      <c r="BL2458" s="528"/>
      <c r="BM2458" s="528"/>
      <c r="BN2458" s="528"/>
      <c r="BO2458" s="528"/>
      <c r="BP2458" s="528"/>
      <c r="BQ2458" s="547"/>
      <c r="BR2458" s="578"/>
      <c r="BS2458" s="1699"/>
      <c r="BT2458" s="575"/>
      <c r="BU2458" s="575"/>
    </row>
    <row r="2459" spans="1:73" s="534" customFormat="1" hidden="1">
      <c r="A2459" s="575"/>
      <c r="B2459" s="1693"/>
      <c r="C2459" s="1694"/>
      <c r="D2459" s="528"/>
      <c r="E2459" s="579"/>
      <c r="F2459" s="1695"/>
      <c r="G2459" s="580"/>
      <c r="H2459" s="1696"/>
      <c r="I2459" s="582"/>
      <c r="J2459" s="1697"/>
      <c r="K2459" s="528"/>
      <c r="L2459" s="528"/>
      <c r="M2459" s="528"/>
      <c r="N2459" s="528"/>
      <c r="O2459" s="528"/>
      <c r="P2459" s="528"/>
      <c r="Q2459" s="528"/>
      <c r="R2459" s="528"/>
      <c r="S2459" s="528"/>
      <c r="T2459" s="528"/>
      <c r="U2459" s="528"/>
      <c r="V2459" s="528"/>
      <c r="W2459" s="528"/>
      <c r="X2459" s="528"/>
      <c r="Y2459" s="528"/>
      <c r="Z2459" s="528"/>
      <c r="AA2459" s="528"/>
      <c r="AB2459" s="528"/>
      <c r="AC2459" s="528"/>
      <c r="AD2459" s="528"/>
      <c r="AE2459" s="528"/>
      <c r="AF2459" s="528"/>
      <c r="AG2459" s="528"/>
      <c r="AH2459" s="528"/>
      <c r="AI2459" s="528"/>
      <c r="AJ2459" s="528"/>
      <c r="AK2459" s="528"/>
      <c r="AL2459" s="528"/>
      <c r="AM2459" s="528"/>
      <c r="AN2459" s="528"/>
      <c r="AO2459" s="528"/>
      <c r="AP2459" s="528"/>
      <c r="AQ2459" s="528"/>
      <c r="AR2459" s="528"/>
      <c r="AS2459" s="528"/>
      <c r="AT2459" s="528"/>
      <c r="AU2459" s="1698"/>
      <c r="AV2459" s="528"/>
      <c r="AW2459" s="528"/>
      <c r="AX2459" s="528"/>
      <c r="AY2459" s="528"/>
      <c r="AZ2459" s="528"/>
      <c r="BA2459" s="528"/>
      <c r="BB2459" s="528"/>
      <c r="BC2459" s="528"/>
      <c r="BD2459" s="528"/>
      <c r="BE2459" s="528"/>
      <c r="BF2459" s="528"/>
      <c r="BG2459" s="528"/>
      <c r="BH2459" s="528"/>
      <c r="BI2459" s="528"/>
      <c r="BJ2459" s="528"/>
      <c r="BK2459" s="528"/>
      <c r="BL2459" s="528"/>
      <c r="BM2459" s="528"/>
      <c r="BN2459" s="528"/>
      <c r="BO2459" s="528"/>
      <c r="BP2459" s="528"/>
      <c r="BQ2459" s="547"/>
      <c r="BR2459" s="578"/>
      <c r="BS2459" s="1699"/>
      <c r="BT2459" s="575"/>
      <c r="BU2459" s="575"/>
    </row>
    <row r="2460" spans="1:73" s="534" customFormat="1" hidden="1">
      <c r="A2460" s="575"/>
      <c r="B2460" s="1693"/>
      <c r="C2460" s="1694"/>
      <c r="D2460" s="528"/>
      <c r="E2460" s="579"/>
      <c r="F2460" s="1695"/>
      <c r="G2460" s="580"/>
      <c r="H2460" s="1696"/>
      <c r="I2460" s="582"/>
      <c r="J2460" s="1697"/>
      <c r="K2460" s="528"/>
      <c r="L2460" s="528"/>
      <c r="M2460" s="528"/>
      <c r="N2460" s="528"/>
      <c r="O2460" s="528"/>
      <c r="P2460" s="528"/>
      <c r="Q2460" s="528"/>
      <c r="R2460" s="528"/>
      <c r="S2460" s="528"/>
      <c r="T2460" s="528"/>
      <c r="U2460" s="528"/>
      <c r="V2460" s="528"/>
      <c r="W2460" s="528"/>
      <c r="X2460" s="528"/>
      <c r="Y2460" s="528"/>
      <c r="Z2460" s="528"/>
      <c r="AA2460" s="528"/>
      <c r="AB2460" s="528"/>
      <c r="AC2460" s="528"/>
      <c r="AD2460" s="528"/>
      <c r="AE2460" s="528"/>
      <c r="AF2460" s="528"/>
      <c r="AG2460" s="528"/>
      <c r="AH2460" s="528"/>
      <c r="AI2460" s="528"/>
      <c r="AJ2460" s="528"/>
      <c r="AK2460" s="528"/>
      <c r="AL2460" s="528"/>
      <c r="AM2460" s="528"/>
      <c r="AN2460" s="528"/>
      <c r="AO2460" s="528"/>
      <c r="AP2460" s="528"/>
      <c r="AQ2460" s="528"/>
      <c r="AR2460" s="528"/>
      <c r="AS2460" s="528"/>
      <c r="AT2460" s="528"/>
      <c r="AU2460" s="1698"/>
      <c r="AV2460" s="528"/>
      <c r="AW2460" s="528"/>
      <c r="AX2460" s="528"/>
      <c r="AY2460" s="528"/>
      <c r="AZ2460" s="528"/>
      <c r="BA2460" s="528"/>
      <c r="BB2460" s="528"/>
      <c r="BC2460" s="528"/>
      <c r="BD2460" s="528"/>
      <c r="BE2460" s="528"/>
      <c r="BF2460" s="528"/>
      <c r="BG2460" s="528"/>
      <c r="BH2460" s="528"/>
      <c r="BI2460" s="528"/>
      <c r="BJ2460" s="528"/>
      <c r="BK2460" s="528"/>
      <c r="BL2460" s="528"/>
      <c r="BM2460" s="528"/>
      <c r="BN2460" s="528"/>
      <c r="BO2460" s="528"/>
      <c r="BP2460" s="528"/>
      <c r="BQ2460" s="547"/>
      <c r="BR2460" s="578"/>
      <c r="BS2460" s="1699"/>
      <c r="BT2460" s="575"/>
      <c r="BU2460" s="575"/>
    </row>
    <row r="2461" spans="1:73" s="534" customFormat="1" hidden="1">
      <c r="A2461" s="575"/>
      <c r="B2461" s="1693"/>
      <c r="C2461" s="1694"/>
      <c r="D2461" s="528"/>
      <c r="E2461" s="579"/>
      <c r="F2461" s="1695"/>
      <c r="G2461" s="580"/>
      <c r="H2461" s="1696"/>
      <c r="I2461" s="582"/>
      <c r="J2461" s="1697"/>
      <c r="K2461" s="528"/>
      <c r="L2461" s="528"/>
      <c r="M2461" s="528"/>
      <c r="N2461" s="528"/>
      <c r="O2461" s="528"/>
      <c r="P2461" s="528"/>
      <c r="Q2461" s="528"/>
      <c r="R2461" s="528"/>
      <c r="S2461" s="528"/>
      <c r="T2461" s="528"/>
      <c r="U2461" s="528"/>
      <c r="V2461" s="528"/>
      <c r="W2461" s="528"/>
      <c r="X2461" s="528"/>
      <c r="Y2461" s="528"/>
      <c r="Z2461" s="528"/>
      <c r="AA2461" s="528"/>
      <c r="AB2461" s="528"/>
      <c r="AC2461" s="528"/>
      <c r="AD2461" s="528"/>
      <c r="AE2461" s="528"/>
      <c r="AF2461" s="528"/>
      <c r="AG2461" s="528"/>
      <c r="AH2461" s="528"/>
      <c r="AI2461" s="528"/>
      <c r="AJ2461" s="528"/>
      <c r="AK2461" s="528"/>
      <c r="AL2461" s="528"/>
      <c r="AM2461" s="528"/>
      <c r="AN2461" s="528"/>
      <c r="AO2461" s="528"/>
      <c r="AP2461" s="528"/>
      <c r="AQ2461" s="528"/>
      <c r="AR2461" s="528"/>
      <c r="AS2461" s="528"/>
      <c r="AT2461" s="528"/>
      <c r="AU2461" s="1698"/>
      <c r="AV2461" s="528"/>
      <c r="AW2461" s="528"/>
      <c r="AX2461" s="528"/>
      <c r="AY2461" s="528"/>
      <c r="AZ2461" s="528"/>
      <c r="BA2461" s="528"/>
      <c r="BB2461" s="528"/>
      <c r="BC2461" s="528"/>
      <c r="BD2461" s="528"/>
      <c r="BE2461" s="528"/>
      <c r="BF2461" s="528"/>
      <c r="BG2461" s="528"/>
      <c r="BH2461" s="528"/>
      <c r="BI2461" s="528"/>
      <c r="BJ2461" s="528"/>
      <c r="BK2461" s="528"/>
      <c r="BL2461" s="528"/>
      <c r="BM2461" s="528"/>
      <c r="BN2461" s="528"/>
      <c r="BO2461" s="528"/>
      <c r="BP2461" s="528"/>
      <c r="BQ2461" s="547"/>
      <c r="BR2461" s="578"/>
      <c r="BS2461" s="1699"/>
      <c r="BT2461" s="575"/>
      <c r="BU2461" s="575"/>
    </row>
    <row r="2462" spans="1:73" s="534" customFormat="1" hidden="1">
      <c r="A2462" s="575"/>
      <c r="B2462" s="1693"/>
      <c r="C2462" s="1694"/>
      <c r="D2462" s="528"/>
      <c r="E2462" s="579"/>
      <c r="F2462" s="1695"/>
      <c r="G2462" s="580"/>
      <c r="H2462" s="1696"/>
      <c r="I2462" s="582"/>
      <c r="J2462" s="1697"/>
      <c r="K2462" s="528"/>
      <c r="L2462" s="528"/>
      <c r="M2462" s="528"/>
      <c r="N2462" s="528"/>
      <c r="O2462" s="528"/>
      <c r="P2462" s="528"/>
      <c r="Q2462" s="528"/>
      <c r="R2462" s="528"/>
      <c r="S2462" s="528"/>
      <c r="T2462" s="528"/>
      <c r="U2462" s="528"/>
      <c r="V2462" s="528"/>
      <c r="W2462" s="528"/>
      <c r="X2462" s="528"/>
      <c r="Y2462" s="528"/>
      <c r="Z2462" s="528"/>
      <c r="AA2462" s="528"/>
      <c r="AB2462" s="528"/>
      <c r="AC2462" s="528"/>
      <c r="AD2462" s="528"/>
      <c r="AE2462" s="528"/>
      <c r="AF2462" s="528"/>
      <c r="AG2462" s="528"/>
      <c r="AH2462" s="528"/>
      <c r="AI2462" s="528"/>
      <c r="AJ2462" s="528"/>
      <c r="AK2462" s="528"/>
      <c r="AL2462" s="528"/>
      <c r="AM2462" s="528"/>
      <c r="AN2462" s="528"/>
      <c r="AO2462" s="528"/>
      <c r="AP2462" s="528"/>
      <c r="AQ2462" s="528"/>
      <c r="AR2462" s="528"/>
      <c r="AS2462" s="528"/>
      <c r="AT2462" s="528"/>
      <c r="AU2462" s="1698"/>
      <c r="AV2462" s="528"/>
      <c r="AW2462" s="528"/>
      <c r="AX2462" s="528"/>
      <c r="AY2462" s="528"/>
      <c r="AZ2462" s="528"/>
      <c r="BA2462" s="528"/>
      <c r="BB2462" s="528"/>
      <c r="BC2462" s="528"/>
      <c r="BD2462" s="528"/>
      <c r="BE2462" s="528"/>
      <c r="BF2462" s="528"/>
      <c r="BG2462" s="528"/>
      <c r="BH2462" s="528"/>
      <c r="BI2462" s="528"/>
      <c r="BJ2462" s="528"/>
      <c r="BK2462" s="528"/>
      <c r="BL2462" s="528"/>
      <c r="BM2462" s="528"/>
      <c r="BN2462" s="528"/>
      <c r="BO2462" s="528"/>
      <c r="BP2462" s="528"/>
      <c r="BQ2462" s="547"/>
      <c r="BR2462" s="578"/>
      <c r="BS2462" s="1699"/>
      <c r="BT2462" s="575"/>
      <c r="BU2462" s="575"/>
    </row>
    <row r="2463" spans="1:73" s="534" customFormat="1" hidden="1">
      <c r="A2463" s="575"/>
      <c r="B2463" s="1693"/>
      <c r="C2463" s="1694"/>
      <c r="D2463" s="528"/>
      <c r="E2463" s="579"/>
      <c r="F2463" s="1695"/>
      <c r="G2463" s="580"/>
      <c r="H2463" s="1696"/>
      <c r="I2463" s="582"/>
      <c r="J2463" s="1697"/>
      <c r="K2463" s="528"/>
      <c r="L2463" s="528"/>
      <c r="M2463" s="528"/>
      <c r="N2463" s="528"/>
      <c r="O2463" s="528"/>
      <c r="P2463" s="528"/>
      <c r="Q2463" s="528"/>
      <c r="R2463" s="528"/>
      <c r="S2463" s="528"/>
      <c r="T2463" s="528"/>
      <c r="U2463" s="528"/>
      <c r="V2463" s="528"/>
      <c r="W2463" s="528"/>
      <c r="X2463" s="528"/>
      <c r="Y2463" s="528"/>
      <c r="Z2463" s="528"/>
      <c r="AA2463" s="528"/>
      <c r="AB2463" s="528"/>
      <c r="AC2463" s="528"/>
      <c r="AD2463" s="528"/>
      <c r="AE2463" s="528"/>
      <c r="AF2463" s="528"/>
      <c r="AG2463" s="528"/>
      <c r="AH2463" s="528"/>
      <c r="AI2463" s="528"/>
      <c r="AJ2463" s="528"/>
      <c r="AK2463" s="528"/>
      <c r="AL2463" s="528"/>
      <c r="AM2463" s="528"/>
      <c r="AN2463" s="528"/>
      <c r="AO2463" s="528"/>
      <c r="AP2463" s="528"/>
      <c r="AQ2463" s="528"/>
      <c r="AR2463" s="528"/>
      <c r="AS2463" s="528"/>
      <c r="AT2463" s="528"/>
      <c r="AU2463" s="1698"/>
      <c r="AV2463" s="528"/>
      <c r="AW2463" s="528"/>
      <c r="AX2463" s="528"/>
      <c r="AY2463" s="528"/>
      <c r="AZ2463" s="528"/>
      <c r="BA2463" s="528"/>
      <c r="BB2463" s="528"/>
      <c r="BC2463" s="528"/>
      <c r="BD2463" s="528"/>
      <c r="BE2463" s="528"/>
      <c r="BF2463" s="528"/>
      <c r="BG2463" s="528"/>
      <c r="BH2463" s="528"/>
      <c r="BI2463" s="528"/>
      <c r="BJ2463" s="528"/>
      <c r="BK2463" s="528"/>
      <c r="BL2463" s="528"/>
      <c r="BM2463" s="528"/>
      <c r="BN2463" s="528"/>
      <c r="BO2463" s="528"/>
      <c r="BP2463" s="528"/>
      <c r="BQ2463" s="547"/>
      <c r="BR2463" s="578"/>
      <c r="BS2463" s="1699"/>
      <c r="BT2463" s="575"/>
      <c r="BU2463" s="575"/>
    </row>
    <row r="2464" spans="1:73" s="534" customFormat="1" hidden="1">
      <c r="A2464" s="575"/>
      <c r="B2464" s="1693"/>
      <c r="C2464" s="1694"/>
      <c r="D2464" s="528"/>
      <c r="E2464" s="579"/>
      <c r="F2464" s="1695"/>
      <c r="G2464" s="580"/>
      <c r="H2464" s="1696"/>
      <c r="I2464" s="582"/>
      <c r="J2464" s="1697"/>
      <c r="K2464" s="528"/>
      <c r="L2464" s="528"/>
      <c r="M2464" s="528"/>
      <c r="N2464" s="528"/>
      <c r="O2464" s="528"/>
      <c r="P2464" s="528"/>
      <c r="Q2464" s="528"/>
      <c r="R2464" s="528"/>
      <c r="S2464" s="528"/>
      <c r="T2464" s="528"/>
      <c r="U2464" s="528"/>
      <c r="V2464" s="528"/>
      <c r="W2464" s="528"/>
      <c r="X2464" s="528"/>
      <c r="Y2464" s="528"/>
      <c r="Z2464" s="528"/>
      <c r="AA2464" s="528"/>
      <c r="AB2464" s="528"/>
      <c r="AC2464" s="528"/>
      <c r="AD2464" s="528"/>
      <c r="AE2464" s="528"/>
      <c r="AF2464" s="528"/>
      <c r="AG2464" s="528"/>
      <c r="AH2464" s="528"/>
      <c r="AI2464" s="528"/>
      <c r="AJ2464" s="528"/>
      <c r="AK2464" s="528"/>
      <c r="AL2464" s="528"/>
      <c r="AM2464" s="528"/>
      <c r="AN2464" s="528"/>
      <c r="AO2464" s="528"/>
      <c r="AP2464" s="528"/>
      <c r="AQ2464" s="528"/>
      <c r="AR2464" s="528"/>
      <c r="AS2464" s="528"/>
      <c r="AT2464" s="528"/>
      <c r="AU2464" s="1698"/>
      <c r="AV2464" s="528"/>
      <c r="AW2464" s="528"/>
      <c r="AX2464" s="528"/>
      <c r="AY2464" s="528"/>
      <c r="AZ2464" s="528"/>
      <c r="BA2464" s="528"/>
      <c r="BB2464" s="528"/>
      <c r="BC2464" s="528"/>
      <c r="BD2464" s="528"/>
      <c r="BE2464" s="528"/>
      <c r="BF2464" s="528"/>
      <c r="BG2464" s="528"/>
      <c r="BH2464" s="528"/>
      <c r="BI2464" s="528"/>
      <c r="BJ2464" s="528"/>
      <c r="BK2464" s="528"/>
      <c r="BL2464" s="528"/>
      <c r="BM2464" s="528"/>
      <c r="BN2464" s="528"/>
      <c r="BO2464" s="528"/>
      <c r="BP2464" s="528"/>
      <c r="BQ2464" s="547"/>
      <c r="BR2464" s="578"/>
      <c r="BS2464" s="1699"/>
      <c r="BT2464" s="575"/>
      <c r="BU2464" s="575"/>
    </row>
    <row r="2465" spans="1:73" s="534" customFormat="1" hidden="1">
      <c r="A2465" s="575"/>
      <c r="B2465" s="1693"/>
      <c r="C2465" s="1694"/>
      <c r="D2465" s="528"/>
      <c r="E2465" s="579"/>
      <c r="F2465" s="1695"/>
      <c r="G2465" s="580"/>
      <c r="H2465" s="1696"/>
      <c r="I2465" s="582"/>
      <c r="J2465" s="1697"/>
      <c r="K2465" s="528"/>
      <c r="L2465" s="528"/>
      <c r="M2465" s="528"/>
      <c r="N2465" s="528"/>
      <c r="O2465" s="528"/>
      <c r="P2465" s="528"/>
      <c r="Q2465" s="528"/>
      <c r="R2465" s="528"/>
      <c r="S2465" s="528"/>
      <c r="T2465" s="528"/>
      <c r="U2465" s="528"/>
      <c r="V2465" s="528"/>
      <c r="W2465" s="528"/>
      <c r="X2465" s="528"/>
      <c r="Y2465" s="528"/>
      <c r="Z2465" s="528"/>
      <c r="AA2465" s="528"/>
      <c r="AB2465" s="528"/>
      <c r="AC2465" s="528"/>
      <c r="AD2465" s="528"/>
      <c r="AE2465" s="528"/>
      <c r="AF2465" s="528"/>
      <c r="AG2465" s="528"/>
      <c r="AH2465" s="528"/>
      <c r="AI2465" s="528"/>
      <c r="AJ2465" s="528"/>
      <c r="AK2465" s="528"/>
      <c r="AL2465" s="528"/>
      <c r="AM2465" s="528"/>
      <c r="AN2465" s="528"/>
      <c r="AO2465" s="528"/>
      <c r="AP2465" s="528"/>
      <c r="AQ2465" s="528"/>
      <c r="AR2465" s="528"/>
      <c r="AS2465" s="528"/>
      <c r="AT2465" s="528"/>
      <c r="AU2465" s="1698"/>
      <c r="AV2465" s="528"/>
      <c r="AW2465" s="528"/>
      <c r="AX2465" s="528"/>
      <c r="AY2465" s="528"/>
      <c r="AZ2465" s="528"/>
      <c r="BA2465" s="528"/>
      <c r="BB2465" s="528"/>
      <c r="BC2465" s="528"/>
      <c r="BD2465" s="528"/>
      <c r="BE2465" s="528"/>
      <c r="BF2465" s="528"/>
      <c r="BG2465" s="528"/>
      <c r="BH2465" s="528"/>
      <c r="BI2465" s="528"/>
      <c r="BJ2465" s="528"/>
      <c r="BK2465" s="528"/>
      <c r="BL2465" s="528"/>
      <c r="BM2465" s="528"/>
      <c r="BN2465" s="528"/>
      <c r="BO2465" s="528"/>
      <c r="BP2465" s="528"/>
      <c r="BQ2465" s="547"/>
      <c r="BR2465" s="578"/>
      <c r="BS2465" s="1699"/>
      <c r="BT2465" s="575"/>
      <c r="BU2465" s="575"/>
    </row>
    <row r="2466" spans="1:73" s="534" customFormat="1" hidden="1">
      <c r="A2466" s="575"/>
      <c r="B2466" s="1693"/>
      <c r="C2466" s="1694"/>
      <c r="D2466" s="528"/>
      <c r="E2466" s="579"/>
      <c r="F2466" s="1695"/>
      <c r="G2466" s="580"/>
      <c r="H2466" s="1696"/>
      <c r="I2466" s="582"/>
      <c r="J2466" s="1697"/>
      <c r="K2466" s="528"/>
      <c r="L2466" s="528"/>
      <c r="M2466" s="528"/>
      <c r="N2466" s="528"/>
      <c r="O2466" s="528"/>
      <c r="P2466" s="528"/>
      <c r="Q2466" s="528"/>
      <c r="R2466" s="528"/>
      <c r="S2466" s="528"/>
      <c r="T2466" s="528"/>
      <c r="U2466" s="528"/>
      <c r="V2466" s="528"/>
      <c r="W2466" s="528"/>
      <c r="X2466" s="528"/>
      <c r="Y2466" s="528"/>
      <c r="Z2466" s="528"/>
      <c r="AA2466" s="528"/>
      <c r="AB2466" s="528"/>
      <c r="AC2466" s="528"/>
      <c r="AD2466" s="528"/>
      <c r="AE2466" s="528"/>
      <c r="AF2466" s="528"/>
      <c r="AG2466" s="528"/>
      <c r="AH2466" s="528"/>
      <c r="AI2466" s="528"/>
      <c r="AJ2466" s="528"/>
      <c r="AK2466" s="528"/>
      <c r="AL2466" s="528"/>
      <c r="AM2466" s="528"/>
      <c r="AN2466" s="528"/>
      <c r="AO2466" s="528"/>
      <c r="AP2466" s="528"/>
      <c r="AQ2466" s="528"/>
      <c r="AR2466" s="528"/>
      <c r="AS2466" s="528"/>
      <c r="AT2466" s="528"/>
      <c r="AU2466" s="1698"/>
      <c r="AV2466" s="528"/>
      <c r="AW2466" s="528"/>
      <c r="AX2466" s="528"/>
      <c r="AY2466" s="528"/>
      <c r="AZ2466" s="528"/>
      <c r="BA2466" s="528"/>
      <c r="BB2466" s="528"/>
      <c r="BC2466" s="528"/>
      <c r="BD2466" s="528"/>
      <c r="BE2466" s="528"/>
      <c r="BF2466" s="528"/>
      <c r="BG2466" s="528"/>
      <c r="BH2466" s="528"/>
      <c r="BI2466" s="528"/>
      <c r="BJ2466" s="528"/>
      <c r="BK2466" s="528"/>
      <c r="BL2466" s="528"/>
      <c r="BM2466" s="528"/>
      <c r="BN2466" s="528"/>
      <c r="BO2466" s="528"/>
      <c r="BP2466" s="528"/>
      <c r="BQ2466" s="547"/>
      <c r="BR2466" s="578"/>
      <c r="BS2466" s="1699"/>
      <c r="BT2466" s="575"/>
      <c r="BU2466" s="575"/>
    </row>
    <row r="2467" spans="1:73" s="534" customFormat="1" hidden="1">
      <c r="A2467" s="575"/>
      <c r="B2467" s="1693"/>
      <c r="C2467" s="1694"/>
      <c r="D2467" s="528"/>
      <c r="E2467" s="579"/>
      <c r="F2467" s="1695"/>
      <c r="G2467" s="580"/>
      <c r="H2467" s="1696"/>
      <c r="I2467" s="582"/>
      <c r="J2467" s="1697"/>
      <c r="K2467" s="528"/>
      <c r="L2467" s="528"/>
      <c r="M2467" s="528"/>
      <c r="N2467" s="528"/>
      <c r="O2467" s="528"/>
      <c r="P2467" s="528"/>
      <c r="Q2467" s="528"/>
      <c r="R2467" s="528"/>
      <c r="S2467" s="528"/>
      <c r="T2467" s="528"/>
      <c r="U2467" s="528"/>
      <c r="V2467" s="528"/>
      <c r="W2467" s="528"/>
      <c r="X2467" s="528"/>
      <c r="Y2467" s="528"/>
      <c r="Z2467" s="528"/>
      <c r="AA2467" s="528"/>
      <c r="AB2467" s="528"/>
      <c r="AC2467" s="528"/>
      <c r="AD2467" s="528"/>
      <c r="AE2467" s="528"/>
      <c r="AF2467" s="528"/>
      <c r="AG2467" s="528"/>
      <c r="AH2467" s="528"/>
      <c r="AI2467" s="528"/>
      <c r="AJ2467" s="528"/>
      <c r="AK2467" s="528"/>
      <c r="AL2467" s="528"/>
      <c r="AM2467" s="528"/>
      <c r="AN2467" s="528"/>
      <c r="AO2467" s="528"/>
      <c r="AP2467" s="528"/>
      <c r="AQ2467" s="528"/>
      <c r="AR2467" s="528"/>
      <c r="AS2467" s="528"/>
      <c r="AT2467" s="528"/>
      <c r="AU2467" s="1698"/>
      <c r="AV2467" s="528"/>
      <c r="AW2467" s="528"/>
      <c r="AX2467" s="528"/>
      <c r="AY2467" s="528"/>
      <c r="AZ2467" s="528"/>
      <c r="BA2467" s="528"/>
      <c r="BB2467" s="528"/>
      <c r="BC2467" s="528"/>
      <c r="BD2467" s="528"/>
      <c r="BE2467" s="528"/>
      <c r="BF2467" s="528"/>
      <c r="BG2467" s="528"/>
      <c r="BH2467" s="528"/>
      <c r="BI2467" s="528"/>
      <c r="BJ2467" s="528"/>
      <c r="BK2467" s="528"/>
      <c r="BL2467" s="528"/>
      <c r="BM2467" s="528"/>
      <c r="BN2467" s="528"/>
      <c r="BO2467" s="528"/>
      <c r="BP2467" s="528"/>
      <c r="BQ2467" s="547"/>
      <c r="BR2467" s="578"/>
      <c r="BS2467" s="1699"/>
      <c r="BT2467" s="575"/>
      <c r="BU2467" s="575"/>
    </row>
    <row r="2468" spans="1:73" s="619" customFormat="1" hidden="1">
      <c r="A2468" s="603"/>
      <c r="B2468" s="1683"/>
      <c r="C2468" s="1683"/>
      <c r="D2468" s="605"/>
      <c r="E2468" s="635"/>
      <c r="F2468" s="620"/>
      <c r="G2468" s="618"/>
      <c r="H2468" s="608"/>
      <c r="I2468" s="609"/>
      <c r="J2468" s="610"/>
      <c r="K2468" s="611"/>
      <c r="L2468" s="611"/>
      <c r="M2468" s="611"/>
      <c r="N2468" s="611"/>
      <c r="O2468" s="612"/>
      <c r="P2468" s="612"/>
      <c r="Q2468" s="613"/>
      <c r="R2468" s="612"/>
      <c r="S2468" s="612"/>
      <c r="T2468" s="615"/>
      <c r="U2468" s="612"/>
      <c r="V2468" s="612"/>
      <c r="W2468" s="613"/>
      <c r="X2468" s="612"/>
      <c r="Y2468" s="612"/>
      <c r="Z2468" s="612"/>
      <c r="AA2468" s="611"/>
      <c r="AB2468" s="612"/>
      <c r="AC2468" s="612"/>
      <c r="AD2468" s="613"/>
      <c r="AE2468" s="613"/>
      <c r="AF2468" s="612"/>
      <c r="AG2468" s="612"/>
      <c r="AH2468" s="612"/>
      <c r="AI2468" s="611"/>
      <c r="AJ2468" s="612"/>
      <c r="AK2468" s="612"/>
      <c r="AL2468" s="612"/>
      <c r="AM2468" s="613"/>
      <c r="AN2468" s="612"/>
      <c r="AO2468" s="612"/>
      <c r="AP2468" s="612"/>
      <c r="AQ2468" s="613"/>
      <c r="AR2468" s="612"/>
      <c r="AS2468" s="612"/>
      <c r="AT2468" s="612"/>
      <c r="AU2468" s="616"/>
      <c r="AV2468" s="612"/>
      <c r="AW2468" s="612"/>
      <c r="AX2468" s="612"/>
      <c r="AY2468" s="612"/>
      <c r="AZ2468" s="612"/>
      <c r="BA2468" s="612"/>
      <c r="BB2468" s="612"/>
      <c r="BC2468" s="613"/>
      <c r="BD2468" s="612"/>
      <c r="BE2468" s="612"/>
      <c r="BF2468" s="612"/>
      <c r="BG2468" s="612"/>
      <c r="BH2468" s="613"/>
      <c r="BI2468" s="612"/>
      <c r="BJ2468" s="612"/>
      <c r="BK2468" s="612"/>
      <c r="BL2468" s="613"/>
      <c r="BM2468" s="611"/>
      <c r="BN2468" s="612"/>
      <c r="BO2468" s="612"/>
      <c r="BP2468" s="612"/>
      <c r="BQ2468" s="547"/>
      <c r="BR2468" s="622"/>
      <c r="BS2468" s="1700"/>
      <c r="BT2468" s="605"/>
      <c r="BU2468" s="621"/>
    </row>
    <row r="2469" spans="1:73" s="1602" customFormat="1" hidden="1">
      <c r="A2469" s="653"/>
      <c r="C2469" s="653"/>
      <c r="D2469" s="605"/>
      <c r="E2469" s="635"/>
      <c r="F2469" s="1701"/>
      <c r="G2469" s="1604"/>
      <c r="H2469" s="655"/>
      <c r="I2469" s="656"/>
      <c r="J2469" s="610"/>
      <c r="K2469" s="611"/>
      <c r="L2469" s="611"/>
      <c r="M2469" s="611"/>
      <c r="N2469" s="611"/>
      <c r="O2469" s="1605"/>
      <c r="R2469" s="1605"/>
      <c r="AA2469" s="611"/>
      <c r="AI2469" s="611"/>
      <c r="AU2469" s="1006"/>
      <c r="BM2469" s="611"/>
      <c r="BQ2469" s="547"/>
      <c r="BT2469" s="605"/>
    </row>
    <row r="2470" spans="1:73" s="619" customFormat="1" hidden="1">
      <c r="A2470" s="603"/>
      <c r="B2470" s="1683"/>
      <c r="C2470" s="1683"/>
      <c r="D2470" s="605"/>
      <c r="E2470" s="635"/>
      <c r="F2470" s="1702"/>
      <c r="G2470" s="618"/>
      <c r="H2470" s="608"/>
      <c r="I2470" s="609"/>
      <c r="J2470" s="610"/>
      <c r="K2470" s="611"/>
      <c r="L2470" s="611"/>
      <c r="M2470" s="611"/>
      <c r="N2470" s="611"/>
      <c r="O2470" s="612"/>
      <c r="P2470" s="612"/>
      <c r="Q2470" s="613"/>
      <c r="R2470" s="612"/>
      <c r="S2470" s="612"/>
      <c r="T2470" s="615"/>
      <c r="U2470" s="612"/>
      <c r="V2470" s="612"/>
      <c r="W2470" s="613"/>
      <c r="X2470" s="612"/>
      <c r="Y2470" s="612"/>
      <c r="Z2470" s="612"/>
      <c r="AA2470" s="611"/>
      <c r="AB2470" s="612"/>
      <c r="AC2470" s="612"/>
      <c r="AD2470" s="613"/>
      <c r="AE2470" s="613"/>
      <c r="AF2470" s="612"/>
      <c r="AG2470" s="612"/>
      <c r="AH2470" s="612"/>
      <c r="AI2470" s="611"/>
      <c r="AJ2470" s="612"/>
      <c r="AK2470" s="612"/>
      <c r="AL2470" s="612"/>
      <c r="AM2470" s="613"/>
      <c r="AN2470" s="612"/>
      <c r="AO2470" s="612"/>
      <c r="AP2470" s="612"/>
      <c r="AQ2470" s="613"/>
      <c r="AR2470" s="612"/>
      <c r="AS2470" s="612"/>
      <c r="AT2470" s="612"/>
      <c r="AU2470" s="616"/>
      <c r="AV2470" s="612"/>
      <c r="AW2470" s="612"/>
      <c r="AX2470" s="612"/>
      <c r="AY2470" s="612"/>
      <c r="AZ2470" s="612"/>
      <c r="BA2470" s="612"/>
      <c r="BB2470" s="612"/>
      <c r="BC2470" s="613"/>
      <c r="BD2470" s="612"/>
      <c r="BE2470" s="612"/>
      <c r="BF2470" s="612"/>
      <c r="BG2470" s="612"/>
      <c r="BH2470" s="613"/>
      <c r="BI2470" s="612"/>
      <c r="BJ2470" s="612"/>
      <c r="BK2470" s="612"/>
      <c r="BL2470" s="613"/>
      <c r="BM2470" s="611"/>
      <c r="BN2470" s="612"/>
      <c r="BO2470" s="612"/>
      <c r="BP2470" s="612"/>
      <c r="BQ2470" s="547"/>
      <c r="BR2470" s="622"/>
      <c r="BS2470" s="1700"/>
      <c r="BT2470" s="605"/>
      <c r="BU2470" s="621"/>
    </row>
    <row r="2471" spans="1:73" s="1613" customFormat="1" ht="14.25" hidden="1">
      <c r="B2471" s="1614" t="s">
        <v>703</v>
      </c>
      <c r="C2471" s="1703" t="s">
        <v>2826</v>
      </c>
      <c r="D2471" s="1616"/>
      <c r="E2471" s="1617"/>
      <c r="F2471" s="1616"/>
      <c r="G2471" s="1618"/>
      <c r="H2471" s="1619">
        <f>H2472+H2476</f>
        <v>0</v>
      </c>
      <c r="I2471" s="1619">
        <f t="shared" ref="I2471:BP2471" si="1210">I2472+I2476</f>
        <v>0</v>
      </c>
      <c r="J2471" s="1619">
        <f t="shared" si="1210"/>
        <v>0</v>
      </c>
      <c r="K2471" s="1619">
        <f t="shared" si="1210"/>
        <v>0</v>
      </c>
      <c r="L2471" s="1619">
        <f t="shared" si="1210"/>
        <v>0</v>
      </c>
      <c r="M2471" s="1619">
        <f t="shared" si="1210"/>
        <v>0</v>
      </c>
      <c r="N2471" s="1619">
        <f t="shared" si="1210"/>
        <v>0</v>
      </c>
      <c r="O2471" s="1619">
        <f t="shared" si="1210"/>
        <v>0</v>
      </c>
      <c r="P2471" s="1619">
        <f t="shared" si="1210"/>
        <v>0</v>
      </c>
      <c r="Q2471" s="1619">
        <f t="shared" si="1210"/>
        <v>0</v>
      </c>
      <c r="R2471" s="1619">
        <f t="shared" si="1210"/>
        <v>0</v>
      </c>
      <c r="S2471" s="1619">
        <f t="shared" si="1210"/>
        <v>0</v>
      </c>
      <c r="T2471" s="1619">
        <f t="shared" si="1210"/>
        <v>0</v>
      </c>
      <c r="U2471" s="1619">
        <f t="shared" si="1210"/>
        <v>0</v>
      </c>
      <c r="V2471" s="1619">
        <f t="shared" si="1210"/>
        <v>0</v>
      </c>
      <c r="W2471" s="1619">
        <f t="shared" si="1210"/>
        <v>0</v>
      </c>
      <c r="X2471" s="1619">
        <f t="shared" si="1210"/>
        <v>0</v>
      </c>
      <c r="Y2471" s="1619">
        <f t="shared" si="1210"/>
        <v>0</v>
      </c>
      <c r="Z2471" s="1619">
        <f t="shared" si="1210"/>
        <v>0</v>
      </c>
      <c r="AA2471" s="1619">
        <f t="shared" si="1210"/>
        <v>0</v>
      </c>
      <c r="AB2471" s="1619">
        <f t="shared" si="1210"/>
        <v>0</v>
      </c>
      <c r="AC2471" s="1619">
        <f t="shared" si="1210"/>
        <v>0</v>
      </c>
      <c r="AD2471" s="1619">
        <f t="shared" si="1210"/>
        <v>0</v>
      </c>
      <c r="AE2471" s="1619">
        <f t="shared" si="1210"/>
        <v>0</v>
      </c>
      <c r="AF2471" s="1619">
        <f t="shared" si="1210"/>
        <v>0</v>
      </c>
      <c r="AG2471" s="1619">
        <f t="shared" si="1210"/>
        <v>0</v>
      </c>
      <c r="AH2471" s="1619">
        <f t="shared" si="1210"/>
        <v>0</v>
      </c>
      <c r="AI2471" s="1619">
        <f t="shared" si="1210"/>
        <v>0</v>
      </c>
      <c r="AJ2471" s="1619">
        <f t="shared" si="1210"/>
        <v>0</v>
      </c>
      <c r="AK2471" s="1619">
        <f t="shared" si="1210"/>
        <v>0</v>
      </c>
      <c r="AL2471" s="1619">
        <f t="shared" si="1210"/>
        <v>0</v>
      </c>
      <c r="AM2471" s="1619">
        <f t="shared" si="1210"/>
        <v>0</v>
      </c>
      <c r="AN2471" s="1619">
        <f t="shared" si="1210"/>
        <v>0</v>
      </c>
      <c r="AO2471" s="1619">
        <f t="shared" si="1210"/>
        <v>0</v>
      </c>
      <c r="AP2471" s="1619">
        <f t="shared" si="1210"/>
        <v>0</v>
      </c>
      <c r="AQ2471" s="1619">
        <f t="shared" si="1210"/>
        <v>0</v>
      </c>
      <c r="AR2471" s="1619">
        <f t="shared" si="1210"/>
        <v>0</v>
      </c>
      <c r="AS2471" s="1619">
        <f t="shared" si="1210"/>
        <v>0</v>
      </c>
      <c r="AT2471" s="1619">
        <f t="shared" si="1210"/>
        <v>0</v>
      </c>
      <c r="AU2471" s="1619">
        <f t="shared" si="1210"/>
        <v>0</v>
      </c>
      <c r="AV2471" s="1619">
        <f t="shared" si="1210"/>
        <v>0</v>
      </c>
      <c r="AW2471" s="1619">
        <f t="shared" si="1210"/>
        <v>0</v>
      </c>
      <c r="AX2471" s="1619">
        <f t="shared" si="1210"/>
        <v>0</v>
      </c>
      <c r="AY2471" s="1619">
        <f t="shared" si="1210"/>
        <v>0</v>
      </c>
      <c r="AZ2471" s="1619">
        <f t="shared" si="1210"/>
        <v>0</v>
      </c>
      <c r="BA2471" s="1619">
        <f t="shared" si="1210"/>
        <v>0</v>
      </c>
      <c r="BB2471" s="1619">
        <f t="shared" si="1210"/>
        <v>0</v>
      </c>
      <c r="BC2471" s="1619">
        <f t="shared" si="1210"/>
        <v>0</v>
      </c>
      <c r="BD2471" s="1619">
        <f t="shared" si="1210"/>
        <v>0</v>
      </c>
      <c r="BE2471" s="1619">
        <f t="shared" si="1210"/>
        <v>0</v>
      </c>
      <c r="BF2471" s="1619">
        <f t="shared" si="1210"/>
        <v>0</v>
      </c>
      <c r="BG2471" s="1619">
        <f t="shared" si="1210"/>
        <v>0</v>
      </c>
      <c r="BH2471" s="1619">
        <f t="shared" si="1210"/>
        <v>0</v>
      </c>
      <c r="BI2471" s="1619">
        <f t="shared" si="1210"/>
        <v>0</v>
      </c>
      <c r="BJ2471" s="1619">
        <f t="shared" si="1210"/>
        <v>0</v>
      </c>
      <c r="BK2471" s="1619">
        <f t="shared" si="1210"/>
        <v>0</v>
      </c>
      <c r="BL2471" s="1619">
        <f t="shared" si="1210"/>
        <v>0</v>
      </c>
      <c r="BM2471" s="1619">
        <f t="shared" si="1210"/>
        <v>0</v>
      </c>
      <c r="BN2471" s="1619">
        <f t="shared" si="1210"/>
        <v>0</v>
      </c>
      <c r="BO2471" s="1619">
        <f t="shared" si="1210"/>
        <v>0</v>
      </c>
      <c r="BP2471" s="1619">
        <f t="shared" si="1210"/>
        <v>0</v>
      </c>
      <c r="BQ2471" s="1621">
        <v>1</v>
      </c>
      <c r="BR2471" s="1616"/>
    </row>
    <row r="2472" spans="1:73" s="559" customFormat="1" hidden="1">
      <c r="B2472" s="560"/>
      <c r="C2472" s="561" t="s">
        <v>2709</v>
      </c>
      <c r="D2472" s="562"/>
      <c r="E2472" s="563"/>
      <c r="F2472" s="562"/>
      <c r="G2472" s="564"/>
      <c r="H2472" s="565">
        <f>SUM(H2473:H2475)</f>
        <v>0</v>
      </c>
      <c r="I2472" s="565">
        <f t="shared" ref="I2472:BP2472" si="1211">SUM(I2473:I2475)</f>
        <v>0</v>
      </c>
      <c r="J2472" s="565">
        <f t="shared" si="1211"/>
        <v>0</v>
      </c>
      <c r="K2472" s="565">
        <f t="shared" si="1211"/>
        <v>0</v>
      </c>
      <c r="L2472" s="565">
        <f t="shared" si="1211"/>
        <v>0</v>
      </c>
      <c r="M2472" s="565">
        <f t="shared" si="1211"/>
        <v>0</v>
      </c>
      <c r="N2472" s="565">
        <f t="shared" si="1211"/>
        <v>0</v>
      </c>
      <c r="O2472" s="565">
        <f t="shared" si="1211"/>
        <v>0</v>
      </c>
      <c r="P2472" s="565">
        <f t="shared" si="1211"/>
        <v>0</v>
      </c>
      <c r="Q2472" s="565">
        <f t="shared" si="1211"/>
        <v>0</v>
      </c>
      <c r="R2472" s="565">
        <f t="shared" si="1211"/>
        <v>0</v>
      </c>
      <c r="S2472" s="565">
        <f t="shared" si="1211"/>
        <v>0</v>
      </c>
      <c r="T2472" s="565">
        <f t="shared" si="1211"/>
        <v>0</v>
      </c>
      <c r="U2472" s="565">
        <f t="shared" si="1211"/>
        <v>0</v>
      </c>
      <c r="V2472" s="565">
        <f t="shared" si="1211"/>
        <v>0</v>
      </c>
      <c r="W2472" s="565">
        <f t="shared" si="1211"/>
        <v>0</v>
      </c>
      <c r="X2472" s="565">
        <f t="shared" si="1211"/>
        <v>0</v>
      </c>
      <c r="Y2472" s="565">
        <f t="shared" si="1211"/>
        <v>0</v>
      </c>
      <c r="Z2472" s="565">
        <f t="shared" si="1211"/>
        <v>0</v>
      </c>
      <c r="AA2472" s="565">
        <f t="shared" si="1211"/>
        <v>0</v>
      </c>
      <c r="AB2472" s="565">
        <f t="shared" si="1211"/>
        <v>0</v>
      </c>
      <c r="AC2472" s="565">
        <f t="shared" si="1211"/>
        <v>0</v>
      </c>
      <c r="AD2472" s="565">
        <f t="shared" si="1211"/>
        <v>0</v>
      </c>
      <c r="AE2472" s="565">
        <f t="shared" si="1211"/>
        <v>0</v>
      </c>
      <c r="AF2472" s="565">
        <f t="shared" si="1211"/>
        <v>0</v>
      </c>
      <c r="AG2472" s="565">
        <f t="shared" si="1211"/>
        <v>0</v>
      </c>
      <c r="AH2472" s="565">
        <f t="shared" si="1211"/>
        <v>0</v>
      </c>
      <c r="AI2472" s="565">
        <f t="shared" si="1211"/>
        <v>0</v>
      </c>
      <c r="AJ2472" s="565">
        <f t="shared" si="1211"/>
        <v>0</v>
      </c>
      <c r="AK2472" s="565">
        <f t="shared" si="1211"/>
        <v>0</v>
      </c>
      <c r="AL2472" s="565">
        <f t="shared" si="1211"/>
        <v>0</v>
      </c>
      <c r="AM2472" s="565">
        <f t="shared" si="1211"/>
        <v>0</v>
      </c>
      <c r="AN2472" s="565">
        <f t="shared" si="1211"/>
        <v>0</v>
      </c>
      <c r="AO2472" s="565">
        <f t="shared" si="1211"/>
        <v>0</v>
      </c>
      <c r="AP2472" s="565">
        <f t="shared" si="1211"/>
        <v>0</v>
      </c>
      <c r="AQ2472" s="565">
        <f t="shared" si="1211"/>
        <v>0</v>
      </c>
      <c r="AR2472" s="565">
        <f t="shared" si="1211"/>
        <v>0</v>
      </c>
      <c r="AS2472" s="565">
        <f t="shared" si="1211"/>
        <v>0</v>
      </c>
      <c r="AT2472" s="565">
        <f t="shared" si="1211"/>
        <v>0</v>
      </c>
      <c r="AU2472" s="565">
        <f t="shared" si="1211"/>
        <v>0</v>
      </c>
      <c r="AV2472" s="565">
        <f t="shared" si="1211"/>
        <v>0</v>
      </c>
      <c r="AW2472" s="565">
        <f t="shared" si="1211"/>
        <v>0</v>
      </c>
      <c r="AX2472" s="565">
        <f t="shared" si="1211"/>
        <v>0</v>
      </c>
      <c r="AY2472" s="565">
        <f t="shared" si="1211"/>
        <v>0</v>
      </c>
      <c r="AZ2472" s="565">
        <f t="shared" si="1211"/>
        <v>0</v>
      </c>
      <c r="BA2472" s="565">
        <f t="shared" si="1211"/>
        <v>0</v>
      </c>
      <c r="BB2472" s="565">
        <f t="shared" si="1211"/>
        <v>0</v>
      </c>
      <c r="BC2472" s="565">
        <f t="shared" si="1211"/>
        <v>0</v>
      </c>
      <c r="BD2472" s="565">
        <f t="shared" si="1211"/>
        <v>0</v>
      </c>
      <c r="BE2472" s="565">
        <f t="shared" si="1211"/>
        <v>0</v>
      </c>
      <c r="BF2472" s="565">
        <f t="shared" si="1211"/>
        <v>0</v>
      </c>
      <c r="BG2472" s="565">
        <f t="shared" si="1211"/>
        <v>0</v>
      </c>
      <c r="BH2472" s="565">
        <f t="shared" si="1211"/>
        <v>0</v>
      </c>
      <c r="BI2472" s="565">
        <f t="shared" si="1211"/>
        <v>0</v>
      </c>
      <c r="BJ2472" s="565">
        <f t="shared" si="1211"/>
        <v>0</v>
      </c>
      <c r="BK2472" s="565">
        <f t="shared" si="1211"/>
        <v>0</v>
      </c>
      <c r="BL2472" s="565">
        <f t="shared" si="1211"/>
        <v>0</v>
      </c>
      <c r="BM2472" s="565">
        <f t="shared" si="1211"/>
        <v>0</v>
      </c>
      <c r="BN2472" s="565">
        <f t="shared" si="1211"/>
        <v>0</v>
      </c>
      <c r="BO2472" s="565">
        <f t="shared" si="1211"/>
        <v>0</v>
      </c>
      <c r="BP2472" s="565">
        <f t="shared" si="1211"/>
        <v>0</v>
      </c>
      <c r="BQ2472" s="568">
        <v>1</v>
      </c>
      <c r="BR2472" s="562"/>
    </row>
    <row r="2473" spans="1:73" s="575" customFormat="1" hidden="1">
      <c r="B2473" s="576"/>
      <c r="C2473" s="841"/>
      <c r="D2473" s="578"/>
      <c r="E2473" s="579"/>
      <c r="F2473" s="578"/>
      <c r="G2473" s="580"/>
      <c r="H2473" s="581">
        <f>J2473</f>
        <v>0</v>
      </c>
      <c r="I2473" s="582"/>
      <c r="J2473" s="580">
        <f>K2473+AA2473+BM2473</f>
        <v>0</v>
      </c>
      <c r="K2473" s="578">
        <f>L2473+T2473+X2473+Y2473+Z2473</f>
        <v>0</v>
      </c>
      <c r="L2473" s="578">
        <f>M2473+S2473</f>
        <v>0</v>
      </c>
      <c r="M2473" s="578">
        <f>N2473+R2473</f>
        <v>0</v>
      </c>
      <c r="N2473" s="578">
        <f>O2473+P2473+Q2473</f>
        <v>0</v>
      </c>
      <c r="O2473" s="578"/>
      <c r="P2473" s="578"/>
      <c r="Q2473" s="578"/>
      <c r="R2473" s="578"/>
      <c r="S2473" s="578"/>
      <c r="T2473" s="578">
        <f>U2473+V2473+W2473</f>
        <v>0</v>
      </c>
      <c r="U2473" s="578"/>
      <c r="V2473" s="578"/>
      <c r="W2473" s="578"/>
      <c r="X2473" s="578"/>
      <c r="Y2473" s="578"/>
      <c r="Z2473" s="578"/>
      <c r="AA2473" s="578">
        <f xml:space="preserve"> SUM(AB2473:AI2473)+SUM(AV2473:BL2473)</f>
        <v>0</v>
      </c>
      <c r="AB2473" s="578"/>
      <c r="AC2473" s="578"/>
      <c r="AD2473" s="578"/>
      <c r="AE2473" s="578"/>
      <c r="AF2473" s="578"/>
      <c r="AG2473" s="578"/>
      <c r="AH2473" s="578"/>
      <c r="AI2473" s="578">
        <f>SUM(AJ2473:AT2473)</f>
        <v>0</v>
      </c>
      <c r="AJ2473" s="578"/>
      <c r="AK2473" s="578"/>
      <c r="AL2473" s="578"/>
      <c r="AM2473" s="578"/>
      <c r="AN2473" s="578"/>
      <c r="AO2473" s="578"/>
      <c r="AP2473" s="578"/>
      <c r="AQ2473" s="578"/>
      <c r="AR2473" s="578"/>
      <c r="AS2473" s="578"/>
      <c r="AT2473" s="578"/>
      <c r="AU2473" s="567"/>
      <c r="AV2473" s="578"/>
      <c r="AW2473" s="578"/>
      <c r="AX2473" s="578"/>
      <c r="AY2473" s="578"/>
      <c r="AZ2473" s="578"/>
      <c r="BA2473" s="578"/>
      <c r="BB2473" s="578"/>
      <c r="BC2473" s="578"/>
      <c r="BD2473" s="578"/>
      <c r="BE2473" s="578"/>
      <c r="BF2473" s="578"/>
      <c r="BG2473" s="578"/>
      <c r="BH2473" s="578"/>
      <c r="BI2473" s="578"/>
      <c r="BJ2473" s="578"/>
      <c r="BK2473" s="578"/>
      <c r="BL2473" s="578"/>
      <c r="BM2473" s="578">
        <f>SUM(BN2473:BP2473)</f>
        <v>0</v>
      </c>
      <c r="BN2473" s="578"/>
      <c r="BO2473" s="578"/>
      <c r="BP2473" s="578"/>
      <c r="BQ2473" s="547">
        <v>1</v>
      </c>
      <c r="BR2473" s="578"/>
    </row>
    <row r="2474" spans="1:73" s="619" customFormat="1" hidden="1">
      <c r="A2474" s="603"/>
      <c r="B2474" s="604"/>
      <c r="C2474" s="604"/>
      <c r="D2474" s="605"/>
      <c r="E2474" s="605"/>
      <c r="F2474" s="1032"/>
      <c r="G2474" s="618"/>
      <c r="H2474" s="608"/>
      <c r="I2474" s="609"/>
      <c r="J2474" s="610"/>
      <c r="K2474" s="611"/>
      <c r="L2474" s="611"/>
      <c r="M2474" s="611"/>
      <c r="N2474" s="611"/>
      <c r="O2474" s="612"/>
      <c r="P2474" s="612"/>
      <c r="Q2474" s="613"/>
      <c r="R2474" s="612"/>
      <c r="S2474" s="612"/>
      <c r="T2474" s="615"/>
      <c r="U2474" s="612"/>
      <c r="V2474" s="612"/>
      <c r="W2474" s="613"/>
      <c r="X2474" s="612"/>
      <c r="Y2474" s="612"/>
      <c r="Z2474" s="612"/>
      <c r="AA2474" s="611"/>
      <c r="AB2474" s="612"/>
      <c r="AC2474" s="612"/>
      <c r="AD2474" s="613"/>
      <c r="AE2474" s="613"/>
      <c r="AF2474" s="612"/>
      <c r="AG2474" s="612"/>
      <c r="AH2474" s="612"/>
      <c r="AI2474" s="611"/>
      <c r="AJ2474" s="612"/>
      <c r="AK2474" s="612"/>
      <c r="AL2474" s="612"/>
      <c r="AM2474" s="613"/>
      <c r="AN2474" s="612"/>
      <c r="AO2474" s="612"/>
      <c r="AP2474" s="612"/>
      <c r="AQ2474" s="613"/>
      <c r="AR2474" s="612"/>
      <c r="AS2474" s="612"/>
      <c r="AT2474" s="612"/>
      <c r="AU2474" s="616"/>
      <c r="AV2474" s="612"/>
      <c r="AW2474" s="612"/>
      <c r="AX2474" s="612"/>
      <c r="AY2474" s="612"/>
      <c r="AZ2474" s="612"/>
      <c r="BA2474" s="612"/>
      <c r="BB2474" s="612"/>
      <c r="BC2474" s="613"/>
      <c r="BD2474" s="612"/>
      <c r="BE2474" s="612"/>
      <c r="BF2474" s="612"/>
      <c r="BG2474" s="612"/>
      <c r="BH2474" s="613"/>
      <c r="BI2474" s="612"/>
      <c r="BJ2474" s="612"/>
      <c r="BK2474" s="612"/>
      <c r="BL2474" s="613"/>
      <c r="BM2474" s="611"/>
      <c r="BN2474" s="612"/>
      <c r="BO2474" s="612"/>
      <c r="BP2474" s="612"/>
      <c r="BQ2474" s="547"/>
      <c r="BR2474" s="622"/>
      <c r="BS2474" s="1704"/>
      <c r="BT2474" s="605"/>
      <c r="BU2474" s="621"/>
    </row>
    <row r="2475" spans="1:73" s="619" customFormat="1" hidden="1">
      <c r="A2475" s="603"/>
      <c r="B2475" s="1683"/>
      <c r="C2475" s="1683"/>
      <c r="D2475" s="605"/>
      <c r="E2475" s="635"/>
      <c r="F2475" s="1702"/>
      <c r="G2475" s="618"/>
      <c r="H2475" s="608"/>
      <c r="I2475" s="609"/>
      <c r="J2475" s="610"/>
      <c r="K2475" s="611"/>
      <c r="L2475" s="611"/>
      <c r="M2475" s="611"/>
      <c r="N2475" s="611"/>
      <c r="O2475" s="612"/>
      <c r="P2475" s="612"/>
      <c r="Q2475" s="613"/>
      <c r="R2475" s="612"/>
      <c r="S2475" s="612"/>
      <c r="T2475" s="615"/>
      <c r="U2475" s="612"/>
      <c r="V2475" s="612"/>
      <c r="W2475" s="613"/>
      <c r="X2475" s="612"/>
      <c r="Y2475" s="612"/>
      <c r="Z2475" s="612"/>
      <c r="AA2475" s="611"/>
      <c r="AB2475" s="612"/>
      <c r="AC2475" s="612"/>
      <c r="AD2475" s="613"/>
      <c r="AE2475" s="613"/>
      <c r="AF2475" s="612"/>
      <c r="AG2475" s="612"/>
      <c r="AH2475" s="612"/>
      <c r="AI2475" s="611"/>
      <c r="AJ2475" s="612"/>
      <c r="AK2475" s="612"/>
      <c r="AL2475" s="612"/>
      <c r="AM2475" s="613"/>
      <c r="AN2475" s="612"/>
      <c r="AO2475" s="612"/>
      <c r="AP2475" s="612"/>
      <c r="AQ2475" s="613"/>
      <c r="AR2475" s="612"/>
      <c r="AS2475" s="612"/>
      <c r="AT2475" s="612"/>
      <c r="AU2475" s="616"/>
      <c r="AV2475" s="612"/>
      <c r="AW2475" s="612"/>
      <c r="AX2475" s="612"/>
      <c r="AY2475" s="612"/>
      <c r="AZ2475" s="612"/>
      <c r="BA2475" s="612"/>
      <c r="BB2475" s="612"/>
      <c r="BC2475" s="613"/>
      <c r="BD2475" s="612"/>
      <c r="BE2475" s="612"/>
      <c r="BF2475" s="612"/>
      <c r="BG2475" s="612"/>
      <c r="BH2475" s="613"/>
      <c r="BI2475" s="612"/>
      <c r="BJ2475" s="612"/>
      <c r="BK2475" s="612"/>
      <c r="BL2475" s="613"/>
      <c r="BM2475" s="611"/>
      <c r="BN2475" s="612"/>
      <c r="BO2475" s="612"/>
      <c r="BP2475" s="612"/>
      <c r="BQ2475" s="547"/>
      <c r="BR2475" s="622"/>
      <c r="BS2475" s="1700"/>
      <c r="BT2475" s="605"/>
      <c r="BU2475" s="621"/>
    </row>
    <row r="2476" spans="1:73" s="559" customFormat="1" hidden="1">
      <c r="B2476" s="560"/>
      <c r="C2476" s="561" t="s">
        <v>2710</v>
      </c>
      <c r="D2476" s="562"/>
      <c r="E2476" s="563"/>
      <c r="F2476" s="562"/>
      <c r="G2476" s="564"/>
      <c r="H2476" s="565">
        <f>SUM(H2477:H2480)</f>
        <v>0</v>
      </c>
      <c r="I2476" s="565">
        <f t="shared" ref="I2476:BP2476" si="1212">SUM(I2477:I2480)</f>
        <v>0</v>
      </c>
      <c r="J2476" s="565">
        <f t="shared" si="1212"/>
        <v>0</v>
      </c>
      <c r="K2476" s="565">
        <f t="shared" si="1212"/>
        <v>0</v>
      </c>
      <c r="L2476" s="565">
        <f t="shared" si="1212"/>
        <v>0</v>
      </c>
      <c r="M2476" s="565">
        <f t="shared" si="1212"/>
        <v>0</v>
      </c>
      <c r="N2476" s="565">
        <f t="shared" si="1212"/>
        <v>0</v>
      </c>
      <c r="O2476" s="565">
        <f t="shared" si="1212"/>
        <v>0</v>
      </c>
      <c r="P2476" s="565">
        <f t="shared" si="1212"/>
        <v>0</v>
      </c>
      <c r="Q2476" s="565">
        <f t="shared" si="1212"/>
        <v>0</v>
      </c>
      <c r="R2476" s="565">
        <f t="shared" si="1212"/>
        <v>0</v>
      </c>
      <c r="S2476" s="565">
        <f t="shared" si="1212"/>
        <v>0</v>
      </c>
      <c r="T2476" s="565">
        <f t="shared" si="1212"/>
        <v>0</v>
      </c>
      <c r="U2476" s="565">
        <f t="shared" si="1212"/>
        <v>0</v>
      </c>
      <c r="V2476" s="565">
        <f t="shared" si="1212"/>
        <v>0</v>
      </c>
      <c r="W2476" s="565">
        <f t="shared" si="1212"/>
        <v>0</v>
      </c>
      <c r="X2476" s="565">
        <f t="shared" si="1212"/>
        <v>0</v>
      </c>
      <c r="Y2476" s="565">
        <f t="shared" si="1212"/>
        <v>0</v>
      </c>
      <c r="Z2476" s="565">
        <f t="shared" si="1212"/>
        <v>0</v>
      </c>
      <c r="AA2476" s="565">
        <f t="shared" si="1212"/>
        <v>0</v>
      </c>
      <c r="AB2476" s="565">
        <f t="shared" si="1212"/>
        <v>0</v>
      </c>
      <c r="AC2476" s="565">
        <f t="shared" si="1212"/>
        <v>0</v>
      </c>
      <c r="AD2476" s="565">
        <f t="shared" si="1212"/>
        <v>0</v>
      </c>
      <c r="AE2476" s="565">
        <f t="shared" si="1212"/>
        <v>0</v>
      </c>
      <c r="AF2476" s="565">
        <f t="shared" si="1212"/>
        <v>0</v>
      </c>
      <c r="AG2476" s="565">
        <f t="shared" si="1212"/>
        <v>0</v>
      </c>
      <c r="AH2476" s="565">
        <f t="shared" si="1212"/>
        <v>0</v>
      </c>
      <c r="AI2476" s="565">
        <f t="shared" si="1212"/>
        <v>0</v>
      </c>
      <c r="AJ2476" s="565">
        <f t="shared" si="1212"/>
        <v>0</v>
      </c>
      <c r="AK2476" s="565">
        <f t="shared" si="1212"/>
        <v>0</v>
      </c>
      <c r="AL2476" s="565">
        <f t="shared" si="1212"/>
        <v>0</v>
      </c>
      <c r="AM2476" s="565">
        <f t="shared" si="1212"/>
        <v>0</v>
      </c>
      <c r="AN2476" s="565">
        <f t="shared" si="1212"/>
        <v>0</v>
      </c>
      <c r="AO2476" s="565">
        <f t="shared" si="1212"/>
        <v>0</v>
      </c>
      <c r="AP2476" s="565">
        <f t="shared" si="1212"/>
        <v>0</v>
      </c>
      <c r="AQ2476" s="565">
        <f t="shared" si="1212"/>
        <v>0</v>
      </c>
      <c r="AR2476" s="565">
        <f t="shared" si="1212"/>
        <v>0</v>
      </c>
      <c r="AS2476" s="565">
        <f t="shared" si="1212"/>
        <v>0</v>
      </c>
      <c r="AT2476" s="565">
        <f t="shared" si="1212"/>
        <v>0</v>
      </c>
      <c r="AU2476" s="565">
        <f t="shared" si="1212"/>
        <v>0</v>
      </c>
      <c r="AV2476" s="565">
        <f t="shared" si="1212"/>
        <v>0</v>
      </c>
      <c r="AW2476" s="565">
        <f t="shared" si="1212"/>
        <v>0</v>
      </c>
      <c r="AX2476" s="565">
        <f t="shared" si="1212"/>
        <v>0</v>
      </c>
      <c r="AY2476" s="565">
        <f t="shared" si="1212"/>
        <v>0</v>
      </c>
      <c r="AZ2476" s="565">
        <f t="shared" si="1212"/>
        <v>0</v>
      </c>
      <c r="BA2476" s="565">
        <f t="shared" si="1212"/>
        <v>0</v>
      </c>
      <c r="BB2476" s="565">
        <f t="shared" si="1212"/>
        <v>0</v>
      </c>
      <c r="BC2476" s="565">
        <f t="shared" si="1212"/>
        <v>0</v>
      </c>
      <c r="BD2476" s="565">
        <f t="shared" si="1212"/>
        <v>0</v>
      </c>
      <c r="BE2476" s="565">
        <f t="shared" si="1212"/>
        <v>0</v>
      </c>
      <c r="BF2476" s="565">
        <f t="shared" si="1212"/>
        <v>0</v>
      </c>
      <c r="BG2476" s="565">
        <f t="shared" si="1212"/>
        <v>0</v>
      </c>
      <c r="BH2476" s="565">
        <f t="shared" si="1212"/>
        <v>0</v>
      </c>
      <c r="BI2476" s="565">
        <f t="shared" si="1212"/>
        <v>0</v>
      </c>
      <c r="BJ2476" s="565">
        <f t="shared" si="1212"/>
        <v>0</v>
      </c>
      <c r="BK2476" s="565">
        <f t="shared" si="1212"/>
        <v>0</v>
      </c>
      <c r="BL2476" s="565">
        <f t="shared" si="1212"/>
        <v>0</v>
      </c>
      <c r="BM2476" s="565">
        <f t="shared" si="1212"/>
        <v>0</v>
      </c>
      <c r="BN2476" s="565">
        <f t="shared" si="1212"/>
        <v>0</v>
      </c>
      <c r="BO2476" s="565">
        <f t="shared" si="1212"/>
        <v>0</v>
      </c>
      <c r="BP2476" s="565">
        <f t="shared" si="1212"/>
        <v>0</v>
      </c>
      <c r="BQ2476" s="568">
        <v>1</v>
      </c>
      <c r="BR2476" s="562"/>
    </row>
    <row r="2477" spans="1:73" s="1535" customFormat="1" hidden="1">
      <c r="B2477" s="680"/>
      <c r="C2477" s="1705"/>
      <c r="D2477" s="1538"/>
      <c r="E2477" s="1539"/>
      <c r="F2477" s="1540"/>
      <c r="G2477" s="1541"/>
      <c r="H2477" s="608"/>
      <c r="I2477" s="1542"/>
      <c r="J2477" s="610"/>
      <c r="K2477" s="611"/>
      <c r="L2477" s="611"/>
      <c r="M2477" s="611"/>
      <c r="N2477" s="611"/>
      <c r="O2477" s="1543"/>
      <c r="P2477" s="1543"/>
      <c r="Q2477" s="1543"/>
      <c r="R2477" s="1538"/>
      <c r="S2477" s="1543"/>
      <c r="T2477" s="611"/>
      <c r="U2477" s="1543"/>
      <c r="V2477" s="1543"/>
      <c r="W2477" s="1543"/>
      <c r="X2477" s="1543"/>
      <c r="Y2477" s="1543"/>
      <c r="Z2477" s="1543"/>
      <c r="AA2477" s="611"/>
      <c r="AB2477" s="1543"/>
      <c r="AC2477" s="1543"/>
      <c r="AD2477" s="1543"/>
      <c r="AE2477" s="1543"/>
      <c r="AF2477" s="1543"/>
      <c r="AG2477" s="1543"/>
      <c r="AH2477" s="1543"/>
      <c r="AI2477" s="611"/>
      <c r="AJ2477" s="1543"/>
      <c r="AK2477" s="1543"/>
      <c r="AL2477" s="1543"/>
      <c r="AM2477" s="1543"/>
      <c r="AN2477" s="1543"/>
      <c r="AO2477" s="1543"/>
      <c r="AP2477" s="1543"/>
      <c r="AQ2477" s="1543"/>
      <c r="AR2477" s="1543"/>
      <c r="AS2477" s="1543"/>
      <c r="AT2477" s="1543"/>
      <c r="AU2477" s="1544"/>
      <c r="AV2477" s="1543"/>
      <c r="AW2477" s="1543"/>
      <c r="AX2477" s="1543"/>
      <c r="AY2477" s="1543"/>
      <c r="AZ2477" s="1543"/>
      <c r="BA2477" s="1543"/>
      <c r="BB2477" s="1543"/>
      <c r="BC2477" s="1543"/>
      <c r="BD2477" s="1543"/>
      <c r="BE2477" s="1543"/>
      <c r="BF2477" s="1543"/>
      <c r="BG2477" s="1543"/>
      <c r="BH2477" s="1543"/>
      <c r="BI2477" s="1543"/>
      <c r="BJ2477" s="1543"/>
      <c r="BK2477" s="1543"/>
      <c r="BL2477" s="1543"/>
      <c r="BM2477" s="611"/>
      <c r="BN2477" s="1543"/>
      <c r="BO2477" s="1543"/>
      <c r="BP2477" s="1543"/>
      <c r="BQ2477" s="547"/>
    </row>
    <row r="2478" spans="1:73" s="585" customFormat="1" ht="15.75" hidden="1">
      <c r="B2478" s="1564"/>
      <c r="C2478" s="865"/>
      <c r="D2478" s="1566"/>
      <c r="E2478" s="587"/>
      <c r="F2478" s="588"/>
      <c r="G2478" s="589"/>
      <c r="H2478" s="1567"/>
      <c r="I2478" s="590"/>
      <c r="J2478" s="1568"/>
      <c r="K2478" s="591"/>
      <c r="L2478" s="591"/>
      <c r="M2478" s="591"/>
      <c r="N2478" s="591"/>
      <c r="O2478" s="1567"/>
      <c r="P2478" s="1567"/>
      <c r="Q2478" s="1567"/>
      <c r="R2478" s="1566"/>
      <c r="S2478" s="1567"/>
      <c r="T2478" s="1567"/>
      <c r="U2478" s="1567"/>
      <c r="V2478" s="1567"/>
      <c r="W2478" s="1567"/>
      <c r="X2478" s="1567"/>
      <c r="Y2478" s="1567"/>
      <c r="Z2478" s="1567"/>
      <c r="AA2478" s="591"/>
      <c r="AB2478" s="1567"/>
      <c r="AC2478" s="1567"/>
      <c r="AD2478" s="1567"/>
      <c r="AE2478" s="1567"/>
      <c r="AF2478" s="1567"/>
      <c r="AG2478" s="1567"/>
      <c r="AH2478" s="1567"/>
      <c r="AI2478" s="591"/>
      <c r="AJ2478" s="1567"/>
      <c r="AK2478" s="1567"/>
      <c r="AL2478" s="1567"/>
      <c r="AM2478" s="1567"/>
      <c r="AN2478" s="1567"/>
      <c r="AO2478" s="1567"/>
      <c r="AP2478" s="1567"/>
      <c r="AQ2478" s="1567"/>
      <c r="AR2478" s="1567"/>
      <c r="AS2478" s="1567"/>
      <c r="AT2478" s="1567"/>
      <c r="AU2478" s="1569"/>
      <c r="AV2478" s="1567"/>
      <c r="AW2478" s="1567"/>
      <c r="AX2478" s="1567"/>
      <c r="AY2478" s="1567"/>
      <c r="AZ2478" s="1567"/>
      <c r="BA2478" s="1567"/>
      <c r="BB2478" s="1567"/>
      <c r="BC2478" s="1567"/>
      <c r="BD2478" s="1567"/>
      <c r="BE2478" s="1567"/>
      <c r="BF2478" s="1567"/>
      <c r="BG2478" s="1567"/>
      <c r="BH2478" s="1567"/>
      <c r="BI2478" s="1567"/>
      <c r="BJ2478" s="1567"/>
      <c r="BK2478" s="1567"/>
      <c r="BL2478" s="1567"/>
      <c r="BM2478" s="1567"/>
      <c r="BN2478" s="1567"/>
      <c r="BO2478" s="1567"/>
      <c r="BP2478" s="1567"/>
      <c r="BQ2478" s="547">
        <v>1</v>
      </c>
    </row>
    <row r="2479" spans="1:73" s="575" customFormat="1" hidden="1">
      <c r="B2479" s="576"/>
      <c r="C2479" s="841"/>
      <c r="D2479" s="578"/>
      <c r="E2479" s="579"/>
      <c r="F2479" s="578"/>
      <c r="G2479" s="580"/>
      <c r="H2479" s="581">
        <f>J2479</f>
        <v>0</v>
      </c>
      <c r="I2479" s="582"/>
      <c r="J2479" s="580">
        <f>K2479+AA2479+BM2479</f>
        <v>0</v>
      </c>
      <c r="K2479" s="578">
        <f t="shared" ref="K2479:K2480" si="1213">L2479+T2479+X2479+Y2479+Z2479</f>
        <v>0</v>
      </c>
      <c r="L2479" s="578">
        <f t="shared" ref="L2479:L2480" si="1214">M2479+S2479</f>
        <v>0</v>
      </c>
      <c r="M2479" s="578">
        <f t="shared" ref="M2479:M2480" si="1215">N2479+R2479</f>
        <v>0</v>
      </c>
      <c r="N2479" s="578">
        <f t="shared" ref="N2479:N2480" si="1216">O2479+P2479+Q2479</f>
        <v>0</v>
      </c>
      <c r="O2479" s="578"/>
      <c r="P2479" s="578"/>
      <c r="Q2479" s="578"/>
      <c r="R2479" s="578"/>
      <c r="S2479" s="578"/>
      <c r="T2479" s="578">
        <f t="shared" ref="T2479:T2480" si="1217">U2479+V2479+W2479</f>
        <v>0</v>
      </c>
      <c r="U2479" s="578"/>
      <c r="V2479" s="578"/>
      <c r="W2479" s="578"/>
      <c r="X2479" s="578"/>
      <c r="Y2479" s="578"/>
      <c r="Z2479" s="578"/>
      <c r="AA2479" s="578">
        <f xml:space="preserve"> SUM(AB2479:AI2479)+SUM(AV2479:BL2479)</f>
        <v>0</v>
      </c>
      <c r="AB2479" s="578"/>
      <c r="AC2479" s="578"/>
      <c r="AD2479" s="578"/>
      <c r="AE2479" s="578"/>
      <c r="AF2479" s="578"/>
      <c r="AG2479" s="578"/>
      <c r="AH2479" s="578"/>
      <c r="AI2479" s="578">
        <f>SUM(AJ2479:AT2479)</f>
        <v>0</v>
      </c>
      <c r="AJ2479" s="578"/>
      <c r="AK2479" s="578"/>
      <c r="AL2479" s="578"/>
      <c r="AM2479" s="578"/>
      <c r="AN2479" s="578"/>
      <c r="AO2479" s="578"/>
      <c r="AP2479" s="578"/>
      <c r="AQ2479" s="578"/>
      <c r="AR2479" s="578"/>
      <c r="AS2479" s="578"/>
      <c r="AT2479" s="578"/>
      <c r="AU2479" s="567"/>
      <c r="AV2479" s="578"/>
      <c r="AW2479" s="578"/>
      <c r="AX2479" s="578"/>
      <c r="AY2479" s="578"/>
      <c r="AZ2479" s="578"/>
      <c r="BA2479" s="578"/>
      <c r="BB2479" s="578"/>
      <c r="BC2479" s="578"/>
      <c r="BD2479" s="578"/>
      <c r="BE2479" s="578"/>
      <c r="BF2479" s="578"/>
      <c r="BG2479" s="578"/>
      <c r="BH2479" s="578"/>
      <c r="BI2479" s="578"/>
      <c r="BJ2479" s="578"/>
      <c r="BK2479" s="578"/>
      <c r="BL2479" s="578"/>
      <c r="BM2479" s="578">
        <f>SUM(BN2479:BP2479)</f>
        <v>0</v>
      </c>
      <c r="BN2479" s="578"/>
      <c r="BO2479" s="578"/>
      <c r="BP2479" s="578"/>
      <c r="BQ2479" s="547">
        <v>1</v>
      </c>
      <c r="BR2479" s="578"/>
    </row>
    <row r="2480" spans="1:73" s="575" customFormat="1" hidden="1">
      <c r="B2480" s="576"/>
      <c r="C2480" s="841"/>
      <c r="D2480" s="578"/>
      <c r="E2480" s="579"/>
      <c r="F2480" s="578"/>
      <c r="G2480" s="580"/>
      <c r="H2480" s="581">
        <f>J2480</f>
        <v>0</v>
      </c>
      <c r="I2480" s="582"/>
      <c r="J2480" s="580">
        <f>K2480+AA2480+BM2480</f>
        <v>0</v>
      </c>
      <c r="K2480" s="578">
        <f t="shared" si="1213"/>
        <v>0</v>
      </c>
      <c r="L2480" s="578">
        <f t="shared" si="1214"/>
        <v>0</v>
      </c>
      <c r="M2480" s="578">
        <f t="shared" si="1215"/>
        <v>0</v>
      </c>
      <c r="N2480" s="578">
        <f t="shared" si="1216"/>
        <v>0</v>
      </c>
      <c r="O2480" s="578"/>
      <c r="P2480" s="578"/>
      <c r="Q2480" s="578"/>
      <c r="R2480" s="578"/>
      <c r="S2480" s="578"/>
      <c r="T2480" s="578">
        <f t="shared" si="1217"/>
        <v>0</v>
      </c>
      <c r="U2480" s="578"/>
      <c r="V2480" s="578"/>
      <c r="W2480" s="578"/>
      <c r="X2480" s="578"/>
      <c r="Y2480" s="578"/>
      <c r="Z2480" s="578"/>
      <c r="AA2480" s="578">
        <f xml:space="preserve"> SUM(AB2480:AI2480)+SUM(AV2480:BL2480)</f>
        <v>0</v>
      </c>
      <c r="AB2480" s="578"/>
      <c r="AC2480" s="578"/>
      <c r="AD2480" s="578"/>
      <c r="AE2480" s="578"/>
      <c r="AF2480" s="578"/>
      <c r="AG2480" s="578"/>
      <c r="AH2480" s="578"/>
      <c r="AI2480" s="578">
        <f>SUM(AJ2480:AT2480)</f>
        <v>0</v>
      </c>
      <c r="AJ2480" s="578"/>
      <c r="AK2480" s="578"/>
      <c r="AL2480" s="578"/>
      <c r="AM2480" s="578"/>
      <c r="AN2480" s="578"/>
      <c r="AO2480" s="578"/>
      <c r="AP2480" s="578"/>
      <c r="AQ2480" s="578"/>
      <c r="AR2480" s="578"/>
      <c r="AS2480" s="578"/>
      <c r="AT2480" s="578"/>
      <c r="AU2480" s="567"/>
      <c r="AV2480" s="578"/>
      <c r="AW2480" s="578"/>
      <c r="AX2480" s="578"/>
      <c r="AY2480" s="578"/>
      <c r="AZ2480" s="578"/>
      <c r="BA2480" s="578"/>
      <c r="BB2480" s="578"/>
      <c r="BC2480" s="578"/>
      <c r="BD2480" s="578"/>
      <c r="BE2480" s="578"/>
      <c r="BF2480" s="578"/>
      <c r="BG2480" s="578"/>
      <c r="BH2480" s="578"/>
      <c r="BI2480" s="578"/>
      <c r="BJ2480" s="578"/>
      <c r="BK2480" s="578"/>
      <c r="BL2480" s="578"/>
      <c r="BM2480" s="578">
        <f>SUM(BN2480:BP2480)</f>
        <v>0</v>
      </c>
      <c r="BN2480" s="578"/>
      <c r="BO2480" s="578"/>
      <c r="BP2480" s="578"/>
      <c r="BQ2480" s="547">
        <v>1</v>
      </c>
      <c r="BR2480" s="578"/>
    </row>
    <row r="2481" spans="1:70" s="593" customFormat="1" ht="14.25" hidden="1">
      <c r="B2481" s="594" t="s">
        <v>711</v>
      </c>
      <c r="C2481" s="1546" t="s">
        <v>712</v>
      </c>
      <c r="D2481" s="596"/>
      <c r="E2481" s="597"/>
      <c r="F2481" s="596"/>
      <c r="G2481" s="598"/>
      <c r="H2481" s="599">
        <f t="shared" ref="H2481:BP2481" si="1218">H2482+H2494</f>
        <v>0.90999999999999992</v>
      </c>
      <c r="I2481" s="1019">
        <f t="shared" si="1218"/>
        <v>0</v>
      </c>
      <c r="J2481" s="599">
        <f t="shared" si="1218"/>
        <v>0.90999999999999992</v>
      </c>
      <c r="K2481" s="599">
        <f t="shared" si="1218"/>
        <v>0</v>
      </c>
      <c r="L2481" s="599">
        <f t="shared" si="1218"/>
        <v>0</v>
      </c>
      <c r="M2481" s="599">
        <f t="shared" si="1218"/>
        <v>0</v>
      </c>
      <c r="N2481" s="599">
        <f t="shared" si="1218"/>
        <v>0</v>
      </c>
      <c r="O2481" s="599">
        <f t="shared" si="1218"/>
        <v>0</v>
      </c>
      <c r="P2481" s="599">
        <f t="shared" si="1218"/>
        <v>0</v>
      </c>
      <c r="Q2481" s="599">
        <f t="shared" si="1218"/>
        <v>0</v>
      </c>
      <c r="R2481" s="596">
        <f t="shared" si="1218"/>
        <v>0</v>
      </c>
      <c r="S2481" s="599">
        <f t="shared" si="1218"/>
        <v>0</v>
      </c>
      <c r="T2481" s="599">
        <f t="shared" si="1218"/>
        <v>0</v>
      </c>
      <c r="U2481" s="599">
        <f t="shared" si="1218"/>
        <v>0</v>
      </c>
      <c r="V2481" s="599">
        <f t="shared" si="1218"/>
        <v>0</v>
      </c>
      <c r="W2481" s="599">
        <f t="shared" si="1218"/>
        <v>0</v>
      </c>
      <c r="X2481" s="599">
        <f t="shared" si="1218"/>
        <v>0</v>
      </c>
      <c r="Y2481" s="599">
        <f t="shared" si="1218"/>
        <v>0</v>
      </c>
      <c r="Z2481" s="599">
        <f t="shared" si="1218"/>
        <v>0</v>
      </c>
      <c r="AA2481" s="599">
        <f t="shared" si="1218"/>
        <v>0.90999999999999992</v>
      </c>
      <c r="AB2481" s="599">
        <f t="shared" si="1218"/>
        <v>0</v>
      </c>
      <c r="AC2481" s="599">
        <f t="shared" si="1218"/>
        <v>0</v>
      </c>
      <c r="AD2481" s="599">
        <f t="shared" si="1218"/>
        <v>0</v>
      </c>
      <c r="AE2481" s="599">
        <f t="shared" si="1218"/>
        <v>0</v>
      </c>
      <c r="AF2481" s="599">
        <f t="shared" si="1218"/>
        <v>0.73</v>
      </c>
      <c r="AG2481" s="599">
        <f t="shared" si="1218"/>
        <v>0</v>
      </c>
      <c r="AH2481" s="599">
        <f t="shared" si="1218"/>
        <v>0</v>
      </c>
      <c r="AI2481" s="599">
        <f t="shared" si="1218"/>
        <v>0</v>
      </c>
      <c r="AJ2481" s="599">
        <f t="shared" si="1218"/>
        <v>0</v>
      </c>
      <c r="AK2481" s="599">
        <f t="shared" si="1218"/>
        <v>0</v>
      </c>
      <c r="AL2481" s="599">
        <f t="shared" si="1218"/>
        <v>0</v>
      </c>
      <c r="AM2481" s="599">
        <f t="shared" si="1218"/>
        <v>0</v>
      </c>
      <c r="AN2481" s="599">
        <f t="shared" si="1218"/>
        <v>0</v>
      </c>
      <c r="AO2481" s="599">
        <f t="shared" si="1218"/>
        <v>0</v>
      </c>
      <c r="AP2481" s="599">
        <f t="shared" si="1218"/>
        <v>0</v>
      </c>
      <c r="AQ2481" s="599">
        <f t="shared" si="1218"/>
        <v>0</v>
      </c>
      <c r="AR2481" s="599">
        <f t="shared" si="1218"/>
        <v>0</v>
      </c>
      <c r="AS2481" s="599">
        <f t="shared" si="1218"/>
        <v>0</v>
      </c>
      <c r="AT2481" s="599">
        <f t="shared" si="1218"/>
        <v>0</v>
      </c>
      <c r="AU2481" s="599">
        <f t="shared" si="1218"/>
        <v>0</v>
      </c>
      <c r="AV2481" s="599">
        <f t="shared" si="1218"/>
        <v>0</v>
      </c>
      <c r="AW2481" s="599">
        <f t="shared" si="1218"/>
        <v>0</v>
      </c>
      <c r="AX2481" s="599">
        <f t="shared" si="1218"/>
        <v>0</v>
      </c>
      <c r="AY2481" s="599">
        <f t="shared" si="1218"/>
        <v>0</v>
      </c>
      <c r="AZ2481" s="599">
        <f t="shared" si="1218"/>
        <v>0.18</v>
      </c>
      <c r="BA2481" s="599">
        <f t="shared" si="1218"/>
        <v>0</v>
      </c>
      <c r="BB2481" s="599">
        <f t="shared" si="1218"/>
        <v>0</v>
      </c>
      <c r="BC2481" s="599">
        <f t="shared" si="1218"/>
        <v>0</v>
      </c>
      <c r="BD2481" s="599">
        <f t="shared" si="1218"/>
        <v>0</v>
      </c>
      <c r="BE2481" s="599">
        <f t="shared" si="1218"/>
        <v>0</v>
      </c>
      <c r="BF2481" s="599">
        <f t="shared" si="1218"/>
        <v>0</v>
      </c>
      <c r="BG2481" s="599">
        <f t="shared" si="1218"/>
        <v>0</v>
      </c>
      <c r="BH2481" s="599">
        <f t="shared" si="1218"/>
        <v>0</v>
      </c>
      <c r="BI2481" s="599">
        <f t="shared" si="1218"/>
        <v>0</v>
      </c>
      <c r="BJ2481" s="599">
        <f t="shared" si="1218"/>
        <v>0</v>
      </c>
      <c r="BK2481" s="599">
        <f t="shared" si="1218"/>
        <v>0</v>
      </c>
      <c r="BL2481" s="599">
        <f t="shared" si="1218"/>
        <v>0</v>
      </c>
      <c r="BM2481" s="599">
        <f t="shared" si="1218"/>
        <v>0</v>
      </c>
      <c r="BN2481" s="599">
        <f t="shared" si="1218"/>
        <v>0</v>
      </c>
      <c r="BO2481" s="599">
        <f t="shared" si="1218"/>
        <v>0</v>
      </c>
      <c r="BP2481" s="599">
        <f t="shared" si="1218"/>
        <v>0</v>
      </c>
      <c r="BQ2481" s="601">
        <v>1</v>
      </c>
      <c r="BR2481" s="596"/>
    </row>
    <row r="2482" spans="1:70" s="559" customFormat="1" hidden="1">
      <c r="B2482" s="560"/>
      <c r="C2482" s="561" t="s">
        <v>2709</v>
      </c>
      <c r="D2482" s="562"/>
      <c r="E2482" s="563"/>
      <c r="F2482" s="562"/>
      <c r="G2482" s="564"/>
      <c r="H2482" s="565">
        <f>SUM(H2483:H2493)</f>
        <v>0</v>
      </c>
      <c r="I2482" s="565">
        <f t="shared" ref="I2482:BP2482" si="1219">SUM(I2483:I2493)</f>
        <v>0</v>
      </c>
      <c r="J2482" s="565">
        <f t="shared" si="1219"/>
        <v>0</v>
      </c>
      <c r="K2482" s="565">
        <f t="shared" si="1219"/>
        <v>0</v>
      </c>
      <c r="L2482" s="565">
        <f t="shared" si="1219"/>
        <v>0</v>
      </c>
      <c r="M2482" s="565">
        <f t="shared" si="1219"/>
        <v>0</v>
      </c>
      <c r="N2482" s="565">
        <f t="shared" si="1219"/>
        <v>0</v>
      </c>
      <c r="O2482" s="565">
        <f t="shared" si="1219"/>
        <v>0</v>
      </c>
      <c r="P2482" s="565">
        <f t="shared" si="1219"/>
        <v>0</v>
      </c>
      <c r="Q2482" s="565">
        <f t="shared" si="1219"/>
        <v>0</v>
      </c>
      <c r="R2482" s="565">
        <f t="shared" si="1219"/>
        <v>0</v>
      </c>
      <c r="S2482" s="565">
        <f t="shared" si="1219"/>
        <v>0</v>
      </c>
      <c r="T2482" s="565">
        <f t="shared" si="1219"/>
        <v>0</v>
      </c>
      <c r="U2482" s="565">
        <f t="shared" si="1219"/>
        <v>0</v>
      </c>
      <c r="V2482" s="565">
        <f t="shared" si="1219"/>
        <v>0</v>
      </c>
      <c r="W2482" s="565">
        <f t="shared" si="1219"/>
        <v>0</v>
      </c>
      <c r="X2482" s="565">
        <f t="shared" si="1219"/>
        <v>0</v>
      </c>
      <c r="Y2482" s="565">
        <f t="shared" si="1219"/>
        <v>0</v>
      </c>
      <c r="Z2482" s="565">
        <f t="shared" si="1219"/>
        <v>0</v>
      </c>
      <c r="AA2482" s="565">
        <f t="shared" si="1219"/>
        <v>0</v>
      </c>
      <c r="AB2482" s="565">
        <f t="shared" si="1219"/>
        <v>0</v>
      </c>
      <c r="AC2482" s="565">
        <f t="shared" si="1219"/>
        <v>0</v>
      </c>
      <c r="AD2482" s="565">
        <f t="shared" si="1219"/>
        <v>0</v>
      </c>
      <c r="AE2482" s="565">
        <f t="shared" si="1219"/>
        <v>0</v>
      </c>
      <c r="AF2482" s="565">
        <f t="shared" si="1219"/>
        <v>0</v>
      </c>
      <c r="AG2482" s="565">
        <f t="shared" si="1219"/>
        <v>0</v>
      </c>
      <c r="AH2482" s="565">
        <f t="shared" si="1219"/>
        <v>0</v>
      </c>
      <c r="AI2482" s="565">
        <f t="shared" si="1219"/>
        <v>0</v>
      </c>
      <c r="AJ2482" s="565">
        <f t="shared" si="1219"/>
        <v>0</v>
      </c>
      <c r="AK2482" s="565">
        <f t="shared" si="1219"/>
        <v>0</v>
      </c>
      <c r="AL2482" s="565">
        <f t="shared" si="1219"/>
        <v>0</v>
      </c>
      <c r="AM2482" s="565">
        <f t="shared" si="1219"/>
        <v>0</v>
      </c>
      <c r="AN2482" s="565">
        <f t="shared" si="1219"/>
        <v>0</v>
      </c>
      <c r="AO2482" s="565">
        <f t="shared" si="1219"/>
        <v>0</v>
      </c>
      <c r="AP2482" s="565">
        <f t="shared" si="1219"/>
        <v>0</v>
      </c>
      <c r="AQ2482" s="565">
        <f t="shared" si="1219"/>
        <v>0</v>
      </c>
      <c r="AR2482" s="565">
        <f t="shared" si="1219"/>
        <v>0</v>
      </c>
      <c r="AS2482" s="565">
        <f t="shared" si="1219"/>
        <v>0</v>
      </c>
      <c r="AT2482" s="565">
        <f t="shared" si="1219"/>
        <v>0</v>
      </c>
      <c r="AU2482" s="565">
        <f t="shared" si="1219"/>
        <v>0</v>
      </c>
      <c r="AV2482" s="565">
        <f t="shared" si="1219"/>
        <v>0</v>
      </c>
      <c r="AW2482" s="565">
        <f t="shared" si="1219"/>
        <v>0</v>
      </c>
      <c r="AX2482" s="565">
        <f t="shared" si="1219"/>
        <v>0</v>
      </c>
      <c r="AY2482" s="565">
        <f t="shared" si="1219"/>
        <v>0</v>
      </c>
      <c r="AZ2482" s="565">
        <f t="shared" si="1219"/>
        <v>0</v>
      </c>
      <c r="BA2482" s="565">
        <f t="shared" si="1219"/>
        <v>0</v>
      </c>
      <c r="BB2482" s="565">
        <f t="shared" si="1219"/>
        <v>0</v>
      </c>
      <c r="BC2482" s="565">
        <f t="shared" si="1219"/>
        <v>0</v>
      </c>
      <c r="BD2482" s="565">
        <f t="shared" si="1219"/>
        <v>0</v>
      </c>
      <c r="BE2482" s="565">
        <f t="shared" si="1219"/>
        <v>0</v>
      </c>
      <c r="BF2482" s="565">
        <f t="shared" si="1219"/>
        <v>0</v>
      </c>
      <c r="BG2482" s="565">
        <f t="shared" si="1219"/>
        <v>0</v>
      </c>
      <c r="BH2482" s="565">
        <f t="shared" si="1219"/>
        <v>0</v>
      </c>
      <c r="BI2482" s="565">
        <f t="shared" si="1219"/>
        <v>0</v>
      </c>
      <c r="BJ2482" s="565">
        <f t="shared" si="1219"/>
        <v>0</v>
      </c>
      <c r="BK2482" s="565">
        <f t="shared" si="1219"/>
        <v>0</v>
      </c>
      <c r="BL2482" s="565">
        <f t="shared" si="1219"/>
        <v>0</v>
      </c>
      <c r="BM2482" s="565">
        <f t="shared" si="1219"/>
        <v>0</v>
      </c>
      <c r="BN2482" s="565">
        <f t="shared" si="1219"/>
        <v>0</v>
      </c>
      <c r="BO2482" s="565">
        <f t="shared" si="1219"/>
        <v>0</v>
      </c>
      <c r="BP2482" s="565">
        <f t="shared" si="1219"/>
        <v>0</v>
      </c>
      <c r="BQ2482" s="568">
        <v>1</v>
      </c>
      <c r="BR2482" s="562"/>
    </row>
    <row r="2483" spans="1:70" s="569" customFormat="1" hidden="1">
      <c r="B2483" s="541"/>
      <c r="C2483" s="570"/>
      <c r="D2483" s="571"/>
      <c r="E2483" s="572"/>
      <c r="F2483" s="571"/>
      <c r="G2483" s="573"/>
      <c r="H2483" s="574"/>
      <c r="I2483" s="546"/>
      <c r="J2483" s="573"/>
      <c r="K2483" s="571"/>
      <c r="L2483" s="571"/>
      <c r="M2483" s="571"/>
      <c r="N2483" s="571"/>
      <c r="O2483" s="571"/>
      <c r="P2483" s="571"/>
      <c r="Q2483" s="571"/>
      <c r="R2483" s="571"/>
      <c r="S2483" s="571"/>
      <c r="T2483" s="571"/>
      <c r="U2483" s="571"/>
      <c r="V2483" s="571"/>
      <c r="W2483" s="571"/>
      <c r="X2483" s="571"/>
      <c r="Y2483" s="571"/>
      <c r="Z2483" s="571"/>
      <c r="AA2483" s="571"/>
      <c r="AB2483" s="571"/>
      <c r="AC2483" s="571"/>
      <c r="AD2483" s="571"/>
      <c r="AE2483" s="571"/>
      <c r="AF2483" s="571"/>
      <c r="AG2483" s="571"/>
      <c r="AH2483" s="571"/>
      <c r="AI2483" s="571"/>
      <c r="AJ2483" s="571"/>
      <c r="AK2483" s="571"/>
      <c r="AL2483" s="571"/>
      <c r="AM2483" s="571"/>
      <c r="AN2483" s="571"/>
      <c r="AO2483" s="571"/>
      <c r="AP2483" s="571"/>
      <c r="AQ2483" s="571"/>
      <c r="AR2483" s="571"/>
      <c r="AS2483" s="571"/>
      <c r="AT2483" s="571"/>
      <c r="AU2483" s="567"/>
      <c r="AV2483" s="571"/>
      <c r="AW2483" s="571"/>
      <c r="AX2483" s="571"/>
      <c r="AY2483" s="571"/>
      <c r="AZ2483" s="571"/>
      <c r="BA2483" s="571"/>
      <c r="BB2483" s="571"/>
      <c r="BC2483" s="571"/>
      <c r="BD2483" s="571"/>
      <c r="BE2483" s="571"/>
      <c r="BF2483" s="571"/>
      <c r="BG2483" s="571"/>
      <c r="BH2483" s="571"/>
      <c r="BI2483" s="571"/>
      <c r="BJ2483" s="571"/>
      <c r="BK2483" s="571"/>
      <c r="BL2483" s="571"/>
      <c r="BM2483" s="571"/>
      <c r="BN2483" s="571"/>
      <c r="BO2483" s="571"/>
      <c r="BP2483" s="571"/>
      <c r="BQ2483" s="542"/>
      <c r="BR2483" s="571"/>
    </row>
    <row r="2484" spans="1:70" s="569" customFormat="1" hidden="1">
      <c r="B2484" s="541"/>
      <c r="C2484" s="570"/>
      <c r="D2484" s="571"/>
      <c r="E2484" s="572"/>
      <c r="F2484" s="571"/>
      <c r="G2484" s="573"/>
      <c r="H2484" s="574"/>
      <c r="I2484" s="546"/>
      <c r="J2484" s="573"/>
      <c r="K2484" s="571"/>
      <c r="L2484" s="571"/>
      <c r="M2484" s="571"/>
      <c r="N2484" s="571"/>
      <c r="O2484" s="571"/>
      <c r="P2484" s="571"/>
      <c r="Q2484" s="571"/>
      <c r="R2484" s="571"/>
      <c r="S2484" s="571"/>
      <c r="T2484" s="571"/>
      <c r="U2484" s="571"/>
      <c r="V2484" s="571"/>
      <c r="W2484" s="571"/>
      <c r="X2484" s="571"/>
      <c r="Y2484" s="571"/>
      <c r="Z2484" s="571"/>
      <c r="AA2484" s="571"/>
      <c r="AB2484" s="571"/>
      <c r="AC2484" s="571"/>
      <c r="AD2484" s="571"/>
      <c r="AE2484" s="571"/>
      <c r="AF2484" s="571"/>
      <c r="AG2484" s="571"/>
      <c r="AH2484" s="571"/>
      <c r="AI2484" s="571"/>
      <c r="AJ2484" s="571"/>
      <c r="AK2484" s="571"/>
      <c r="AL2484" s="571"/>
      <c r="AM2484" s="571"/>
      <c r="AN2484" s="571"/>
      <c r="AO2484" s="571"/>
      <c r="AP2484" s="571"/>
      <c r="AQ2484" s="571"/>
      <c r="AR2484" s="571"/>
      <c r="AS2484" s="571"/>
      <c r="AT2484" s="571"/>
      <c r="AU2484" s="567"/>
      <c r="AV2484" s="571"/>
      <c r="AW2484" s="571"/>
      <c r="AX2484" s="571"/>
      <c r="AY2484" s="571"/>
      <c r="AZ2484" s="571"/>
      <c r="BA2484" s="571"/>
      <c r="BB2484" s="571"/>
      <c r="BC2484" s="571"/>
      <c r="BD2484" s="571"/>
      <c r="BE2484" s="571"/>
      <c r="BF2484" s="571"/>
      <c r="BG2484" s="571"/>
      <c r="BH2484" s="571"/>
      <c r="BI2484" s="571"/>
      <c r="BJ2484" s="571"/>
      <c r="BK2484" s="571"/>
      <c r="BL2484" s="571"/>
      <c r="BM2484" s="571"/>
      <c r="BN2484" s="571"/>
      <c r="BO2484" s="571"/>
      <c r="BP2484" s="571"/>
      <c r="BQ2484" s="542"/>
      <c r="BR2484" s="571"/>
    </row>
    <row r="2485" spans="1:70" s="569" customFormat="1" hidden="1">
      <c r="B2485" s="541"/>
      <c r="C2485" s="570"/>
      <c r="D2485" s="571"/>
      <c r="E2485" s="572"/>
      <c r="F2485" s="571"/>
      <c r="G2485" s="573"/>
      <c r="H2485" s="574"/>
      <c r="I2485" s="546"/>
      <c r="J2485" s="573"/>
      <c r="K2485" s="571"/>
      <c r="L2485" s="571"/>
      <c r="M2485" s="571"/>
      <c r="N2485" s="571"/>
      <c r="O2485" s="571"/>
      <c r="P2485" s="571"/>
      <c r="Q2485" s="571"/>
      <c r="R2485" s="571"/>
      <c r="S2485" s="571"/>
      <c r="T2485" s="571"/>
      <c r="U2485" s="571"/>
      <c r="V2485" s="571"/>
      <c r="W2485" s="571"/>
      <c r="X2485" s="571"/>
      <c r="Y2485" s="571"/>
      <c r="Z2485" s="571"/>
      <c r="AA2485" s="571"/>
      <c r="AB2485" s="571"/>
      <c r="AC2485" s="571"/>
      <c r="AD2485" s="571"/>
      <c r="AE2485" s="571"/>
      <c r="AF2485" s="571"/>
      <c r="AG2485" s="571"/>
      <c r="AH2485" s="571"/>
      <c r="AI2485" s="571"/>
      <c r="AJ2485" s="571"/>
      <c r="AK2485" s="571"/>
      <c r="AL2485" s="571"/>
      <c r="AM2485" s="571"/>
      <c r="AN2485" s="571"/>
      <c r="AO2485" s="571"/>
      <c r="AP2485" s="571"/>
      <c r="AQ2485" s="571"/>
      <c r="AR2485" s="571"/>
      <c r="AS2485" s="571"/>
      <c r="AT2485" s="571"/>
      <c r="AU2485" s="567"/>
      <c r="AV2485" s="571"/>
      <c r="AW2485" s="571"/>
      <c r="AX2485" s="571"/>
      <c r="AY2485" s="571"/>
      <c r="AZ2485" s="571"/>
      <c r="BA2485" s="571"/>
      <c r="BB2485" s="571"/>
      <c r="BC2485" s="571"/>
      <c r="BD2485" s="571"/>
      <c r="BE2485" s="571"/>
      <c r="BF2485" s="571"/>
      <c r="BG2485" s="571"/>
      <c r="BH2485" s="571"/>
      <c r="BI2485" s="571"/>
      <c r="BJ2485" s="571"/>
      <c r="BK2485" s="571"/>
      <c r="BL2485" s="571"/>
      <c r="BM2485" s="571"/>
      <c r="BN2485" s="571"/>
      <c r="BO2485" s="571"/>
      <c r="BP2485" s="571"/>
      <c r="BQ2485" s="542"/>
      <c r="BR2485" s="571"/>
    </row>
    <row r="2486" spans="1:70" s="569" customFormat="1" hidden="1">
      <c r="B2486" s="541"/>
      <c r="C2486" s="570"/>
      <c r="D2486" s="571"/>
      <c r="E2486" s="572"/>
      <c r="F2486" s="571"/>
      <c r="G2486" s="573"/>
      <c r="H2486" s="574"/>
      <c r="I2486" s="546"/>
      <c r="J2486" s="573"/>
      <c r="K2486" s="571"/>
      <c r="L2486" s="571"/>
      <c r="M2486" s="571"/>
      <c r="N2486" s="571"/>
      <c r="O2486" s="571"/>
      <c r="P2486" s="571"/>
      <c r="Q2486" s="571"/>
      <c r="R2486" s="571"/>
      <c r="S2486" s="571"/>
      <c r="T2486" s="571"/>
      <c r="U2486" s="571"/>
      <c r="V2486" s="571"/>
      <c r="W2486" s="571"/>
      <c r="X2486" s="571"/>
      <c r="Y2486" s="571"/>
      <c r="Z2486" s="571"/>
      <c r="AA2486" s="571"/>
      <c r="AB2486" s="571"/>
      <c r="AC2486" s="571"/>
      <c r="AD2486" s="571"/>
      <c r="AE2486" s="571"/>
      <c r="AF2486" s="571"/>
      <c r="AG2486" s="571"/>
      <c r="AH2486" s="571"/>
      <c r="AI2486" s="571"/>
      <c r="AJ2486" s="571"/>
      <c r="AK2486" s="571"/>
      <c r="AL2486" s="571"/>
      <c r="AM2486" s="571"/>
      <c r="AN2486" s="571"/>
      <c r="AO2486" s="571"/>
      <c r="AP2486" s="571"/>
      <c r="AQ2486" s="571"/>
      <c r="AR2486" s="571"/>
      <c r="AS2486" s="571"/>
      <c r="AT2486" s="571"/>
      <c r="AU2486" s="567"/>
      <c r="AV2486" s="571"/>
      <c r="AW2486" s="571"/>
      <c r="AX2486" s="571"/>
      <c r="AY2486" s="571"/>
      <c r="AZ2486" s="571"/>
      <c r="BA2486" s="571"/>
      <c r="BB2486" s="571"/>
      <c r="BC2486" s="571"/>
      <c r="BD2486" s="571"/>
      <c r="BE2486" s="571"/>
      <c r="BF2486" s="571"/>
      <c r="BG2486" s="571"/>
      <c r="BH2486" s="571"/>
      <c r="BI2486" s="571"/>
      <c r="BJ2486" s="571"/>
      <c r="BK2486" s="571"/>
      <c r="BL2486" s="571"/>
      <c r="BM2486" s="571"/>
      <c r="BN2486" s="571"/>
      <c r="BO2486" s="571"/>
      <c r="BP2486" s="571"/>
      <c r="BQ2486" s="542"/>
      <c r="BR2486" s="571"/>
    </row>
    <row r="2487" spans="1:70" s="569" customFormat="1" hidden="1">
      <c r="B2487" s="541"/>
      <c r="C2487" s="570"/>
      <c r="D2487" s="571"/>
      <c r="E2487" s="572"/>
      <c r="F2487" s="571"/>
      <c r="G2487" s="573"/>
      <c r="H2487" s="574"/>
      <c r="I2487" s="546"/>
      <c r="J2487" s="573"/>
      <c r="K2487" s="571"/>
      <c r="L2487" s="571"/>
      <c r="M2487" s="571"/>
      <c r="N2487" s="571"/>
      <c r="O2487" s="571"/>
      <c r="P2487" s="571"/>
      <c r="Q2487" s="571"/>
      <c r="R2487" s="571"/>
      <c r="S2487" s="571"/>
      <c r="T2487" s="571"/>
      <c r="U2487" s="571"/>
      <c r="V2487" s="571"/>
      <c r="W2487" s="571"/>
      <c r="X2487" s="571"/>
      <c r="Y2487" s="571"/>
      <c r="Z2487" s="571"/>
      <c r="AA2487" s="571"/>
      <c r="AB2487" s="571"/>
      <c r="AC2487" s="571"/>
      <c r="AD2487" s="571"/>
      <c r="AE2487" s="571"/>
      <c r="AF2487" s="571"/>
      <c r="AG2487" s="571"/>
      <c r="AH2487" s="571"/>
      <c r="AI2487" s="571"/>
      <c r="AJ2487" s="571"/>
      <c r="AK2487" s="571"/>
      <c r="AL2487" s="571"/>
      <c r="AM2487" s="571"/>
      <c r="AN2487" s="571"/>
      <c r="AO2487" s="571"/>
      <c r="AP2487" s="571"/>
      <c r="AQ2487" s="571"/>
      <c r="AR2487" s="571"/>
      <c r="AS2487" s="571"/>
      <c r="AT2487" s="571"/>
      <c r="AU2487" s="567"/>
      <c r="AV2487" s="571"/>
      <c r="AW2487" s="571"/>
      <c r="AX2487" s="571"/>
      <c r="AY2487" s="571"/>
      <c r="AZ2487" s="571"/>
      <c r="BA2487" s="571"/>
      <c r="BB2487" s="571"/>
      <c r="BC2487" s="571"/>
      <c r="BD2487" s="571"/>
      <c r="BE2487" s="571"/>
      <c r="BF2487" s="571"/>
      <c r="BG2487" s="571"/>
      <c r="BH2487" s="571"/>
      <c r="BI2487" s="571"/>
      <c r="BJ2487" s="571"/>
      <c r="BK2487" s="571"/>
      <c r="BL2487" s="571"/>
      <c r="BM2487" s="571"/>
      <c r="BN2487" s="571"/>
      <c r="BO2487" s="571"/>
      <c r="BP2487" s="571"/>
      <c r="BQ2487" s="542"/>
      <c r="BR2487" s="571"/>
    </row>
    <row r="2488" spans="1:70" s="569" customFormat="1" hidden="1">
      <c r="B2488" s="541"/>
      <c r="C2488" s="570"/>
      <c r="D2488" s="571"/>
      <c r="E2488" s="572"/>
      <c r="F2488" s="571"/>
      <c r="G2488" s="573"/>
      <c r="H2488" s="574"/>
      <c r="I2488" s="546"/>
      <c r="J2488" s="573"/>
      <c r="K2488" s="571"/>
      <c r="L2488" s="571"/>
      <c r="M2488" s="571"/>
      <c r="N2488" s="571"/>
      <c r="O2488" s="571"/>
      <c r="P2488" s="571"/>
      <c r="Q2488" s="571"/>
      <c r="R2488" s="571"/>
      <c r="S2488" s="571"/>
      <c r="T2488" s="571"/>
      <c r="U2488" s="571"/>
      <c r="V2488" s="571"/>
      <c r="W2488" s="571"/>
      <c r="X2488" s="571"/>
      <c r="Y2488" s="571"/>
      <c r="Z2488" s="571"/>
      <c r="AA2488" s="571"/>
      <c r="AB2488" s="571"/>
      <c r="AC2488" s="571"/>
      <c r="AD2488" s="571"/>
      <c r="AE2488" s="571"/>
      <c r="AF2488" s="571"/>
      <c r="AG2488" s="571"/>
      <c r="AH2488" s="571"/>
      <c r="AI2488" s="571"/>
      <c r="AJ2488" s="571"/>
      <c r="AK2488" s="571"/>
      <c r="AL2488" s="571"/>
      <c r="AM2488" s="571"/>
      <c r="AN2488" s="571"/>
      <c r="AO2488" s="571"/>
      <c r="AP2488" s="571"/>
      <c r="AQ2488" s="571"/>
      <c r="AR2488" s="571"/>
      <c r="AS2488" s="571"/>
      <c r="AT2488" s="571"/>
      <c r="AU2488" s="567"/>
      <c r="AV2488" s="571"/>
      <c r="AW2488" s="571"/>
      <c r="AX2488" s="571"/>
      <c r="AY2488" s="571"/>
      <c r="AZ2488" s="571"/>
      <c r="BA2488" s="571"/>
      <c r="BB2488" s="571"/>
      <c r="BC2488" s="571"/>
      <c r="BD2488" s="571"/>
      <c r="BE2488" s="571"/>
      <c r="BF2488" s="571"/>
      <c r="BG2488" s="571"/>
      <c r="BH2488" s="571"/>
      <c r="BI2488" s="571"/>
      <c r="BJ2488" s="571"/>
      <c r="BK2488" s="571"/>
      <c r="BL2488" s="571"/>
      <c r="BM2488" s="571"/>
      <c r="BN2488" s="571"/>
      <c r="BO2488" s="571"/>
      <c r="BP2488" s="571"/>
      <c r="BQ2488" s="542"/>
      <c r="BR2488" s="571"/>
    </row>
    <row r="2489" spans="1:70" s="569" customFormat="1" hidden="1">
      <c r="B2489" s="541"/>
      <c r="C2489" s="570"/>
      <c r="D2489" s="571"/>
      <c r="E2489" s="572"/>
      <c r="F2489" s="571"/>
      <c r="G2489" s="573"/>
      <c r="H2489" s="574"/>
      <c r="I2489" s="546"/>
      <c r="J2489" s="573"/>
      <c r="K2489" s="571"/>
      <c r="L2489" s="571"/>
      <c r="M2489" s="571"/>
      <c r="N2489" s="571"/>
      <c r="O2489" s="571"/>
      <c r="P2489" s="571"/>
      <c r="Q2489" s="571"/>
      <c r="R2489" s="571"/>
      <c r="S2489" s="571"/>
      <c r="T2489" s="571"/>
      <c r="U2489" s="571"/>
      <c r="V2489" s="571"/>
      <c r="W2489" s="571"/>
      <c r="X2489" s="571"/>
      <c r="Y2489" s="571"/>
      <c r="Z2489" s="571"/>
      <c r="AA2489" s="571"/>
      <c r="AB2489" s="571"/>
      <c r="AC2489" s="571"/>
      <c r="AD2489" s="571"/>
      <c r="AE2489" s="571"/>
      <c r="AF2489" s="571"/>
      <c r="AG2489" s="571"/>
      <c r="AH2489" s="571"/>
      <c r="AI2489" s="571"/>
      <c r="AJ2489" s="571"/>
      <c r="AK2489" s="571"/>
      <c r="AL2489" s="571"/>
      <c r="AM2489" s="571"/>
      <c r="AN2489" s="571"/>
      <c r="AO2489" s="571"/>
      <c r="AP2489" s="571"/>
      <c r="AQ2489" s="571"/>
      <c r="AR2489" s="571"/>
      <c r="AS2489" s="571"/>
      <c r="AT2489" s="571"/>
      <c r="AU2489" s="567"/>
      <c r="AV2489" s="571"/>
      <c r="AW2489" s="571"/>
      <c r="AX2489" s="571"/>
      <c r="AY2489" s="571"/>
      <c r="AZ2489" s="571"/>
      <c r="BA2489" s="571"/>
      <c r="BB2489" s="571"/>
      <c r="BC2489" s="571"/>
      <c r="BD2489" s="571"/>
      <c r="BE2489" s="571"/>
      <c r="BF2489" s="571"/>
      <c r="BG2489" s="571"/>
      <c r="BH2489" s="571"/>
      <c r="BI2489" s="571"/>
      <c r="BJ2489" s="571"/>
      <c r="BK2489" s="571"/>
      <c r="BL2489" s="571"/>
      <c r="BM2489" s="571"/>
      <c r="BN2489" s="571"/>
      <c r="BO2489" s="571"/>
      <c r="BP2489" s="571"/>
      <c r="BQ2489" s="542"/>
      <c r="BR2489" s="571"/>
    </row>
    <row r="2490" spans="1:70" s="569" customFormat="1" hidden="1">
      <c r="B2490" s="541"/>
      <c r="C2490" s="570"/>
      <c r="D2490" s="571"/>
      <c r="E2490" s="572"/>
      <c r="F2490" s="571"/>
      <c r="G2490" s="573"/>
      <c r="H2490" s="574"/>
      <c r="I2490" s="546"/>
      <c r="J2490" s="573"/>
      <c r="K2490" s="571"/>
      <c r="L2490" s="571"/>
      <c r="M2490" s="571"/>
      <c r="N2490" s="571"/>
      <c r="O2490" s="571"/>
      <c r="P2490" s="571"/>
      <c r="Q2490" s="571"/>
      <c r="R2490" s="571"/>
      <c r="S2490" s="571"/>
      <c r="T2490" s="571"/>
      <c r="U2490" s="571"/>
      <c r="V2490" s="571"/>
      <c r="W2490" s="571"/>
      <c r="X2490" s="571"/>
      <c r="Y2490" s="571"/>
      <c r="Z2490" s="571"/>
      <c r="AA2490" s="571"/>
      <c r="AB2490" s="571"/>
      <c r="AC2490" s="571"/>
      <c r="AD2490" s="571"/>
      <c r="AE2490" s="571"/>
      <c r="AF2490" s="571"/>
      <c r="AG2490" s="571"/>
      <c r="AH2490" s="571"/>
      <c r="AI2490" s="571"/>
      <c r="AJ2490" s="571"/>
      <c r="AK2490" s="571"/>
      <c r="AL2490" s="571"/>
      <c r="AM2490" s="571"/>
      <c r="AN2490" s="571"/>
      <c r="AO2490" s="571"/>
      <c r="AP2490" s="571"/>
      <c r="AQ2490" s="571"/>
      <c r="AR2490" s="571"/>
      <c r="AS2490" s="571"/>
      <c r="AT2490" s="571"/>
      <c r="AU2490" s="567"/>
      <c r="AV2490" s="571"/>
      <c r="AW2490" s="571"/>
      <c r="AX2490" s="571"/>
      <c r="AY2490" s="571"/>
      <c r="AZ2490" s="571"/>
      <c r="BA2490" s="571"/>
      <c r="BB2490" s="571"/>
      <c r="BC2490" s="571"/>
      <c r="BD2490" s="571"/>
      <c r="BE2490" s="571"/>
      <c r="BF2490" s="571"/>
      <c r="BG2490" s="571"/>
      <c r="BH2490" s="571"/>
      <c r="BI2490" s="571"/>
      <c r="BJ2490" s="571"/>
      <c r="BK2490" s="571"/>
      <c r="BL2490" s="571"/>
      <c r="BM2490" s="571"/>
      <c r="BN2490" s="571"/>
      <c r="BO2490" s="571"/>
      <c r="BP2490" s="571"/>
      <c r="BQ2490" s="542"/>
      <c r="BR2490" s="571"/>
    </row>
    <row r="2491" spans="1:70" s="575" customFormat="1" hidden="1">
      <c r="B2491" s="576"/>
      <c r="C2491" s="577"/>
      <c r="D2491" s="578"/>
      <c r="E2491" s="579"/>
      <c r="F2491" s="578"/>
      <c r="G2491" s="580"/>
      <c r="H2491" s="581">
        <f>J2491</f>
        <v>0</v>
      </c>
      <c r="I2491" s="582"/>
      <c r="J2491" s="580">
        <f>K2491+AA2491+BM2491</f>
        <v>0</v>
      </c>
      <c r="K2491" s="578">
        <f>L2491+T2491+X2491+Y2491+Z2491</f>
        <v>0</v>
      </c>
      <c r="L2491" s="578">
        <f>M2491+S2491</f>
        <v>0</v>
      </c>
      <c r="M2491" s="578">
        <f>N2491+R2491</f>
        <v>0</v>
      </c>
      <c r="N2491" s="578">
        <f>O2491+P2491+Q2491</f>
        <v>0</v>
      </c>
      <c r="O2491" s="578"/>
      <c r="P2491" s="578"/>
      <c r="Q2491" s="578"/>
      <c r="R2491" s="578"/>
      <c r="S2491" s="578"/>
      <c r="T2491" s="578">
        <f>U2491+V2491+W2491</f>
        <v>0</v>
      </c>
      <c r="U2491" s="578"/>
      <c r="V2491" s="578"/>
      <c r="W2491" s="578"/>
      <c r="X2491" s="578"/>
      <c r="Y2491" s="578"/>
      <c r="Z2491" s="578"/>
      <c r="AA2491" s="578">
        <f xml:space="preserve"> SUM(AB2491:AI2491)+SUM(AV2491:BL2491)</f>
        <v>0</v>
      </c>
      <c r="AB2491" s="578"/>
      <c r="AC2491" s="578"/>
      <c r="AD2491" s="578"/>
      <c r="AE2491" s="578"/>
      <c r="AF2491" s="578"/>
      <c r="AG2491" s="578"/>
      <c r="AH2491" s="578"/>
      <c r="AI2491" s="578">
        <f>SUM(AJ2491:AT2491)</f>
        <v>0</v>
      </c>
      <c r="AJ2491" s="578"/>
      <c r="AK2491" s="578"/>
      <c r="AL2491" s="578"/>
      <c r="AM2491" s="578"/>
      <c r="AN2491" s="578"/>
      <c r="AO2491" s="578"/>
      <c r="AP2491" s="578"/>
      <c r="AQ2491" s="578"/>
      <c r="AR2491" s="578"/>
      <c r="AS2491" s="578"/>
      <c r="AT2491" s="578"/>
      <c r="AU2491" s="567"/>
      <c r="AV2491" s="578"/>
      <c r="AW2491" s="578"/>
      <c r="AX2491" s="578"/>
      <c r="AY2491" s="578"/>
      <c r="AZ2491" s="578"/>
      <c r="BA2491" s="578"/>
      <c r="BB2491" s="578"/>
      <c r="BC2491" s="578"/>
      <c r="BD2491" s="578"/>
      <c r="BE2491" s="578"/>
      <c r="BF2491" s="578"/>
      <c r="BG2491" s="578"/>
      <c r="BH2491" s="578"/>
      <c r="BI2491" s="578"/>
      <c r="BJ2491" s="578"/>
      <c r="BK2491" s="578"/>
      <c r="BL2491" s="578"/>
      <c r="BM2491" s="578">
        <f>SUM(BN2491:BP2491)</f>
        <v>0</v>
      </c>
      <c r="BN2491" s="578"/>
      <c r="BO2491" s="578"/>
      <c r="BP2491" s="578"/>
      <c r="BQ2491" s="547">
        <v>1</v>
      </c>
      <c r="BR2491" s="578"/>
    </row>
    <row r="2492" spans="1:70" s="575" customFormat="1" hidden="1">
      <c r="B2492" s="576"/>
      <c r="C2492" s="577"/>
      <c r="D2492" s="578"/>
      <c r="E2492" s="579"/>
      <c r="F2492" s="578"/>
      <c r="G2492" s="580"/>
      <c r="H2492" s="581">
        <f>J2492</f>
        <v>0</v>
      </c>
      <c r="I2492" s="582"/>
      <c r="J2492" s="580">
        <f>K2492+AA2492+BM2492</f>
        <v>0</v>
      </c>
      <c r="K2492" s="578">
        <f>L2492+T2492+X2492+Y2492+Z2492</f>
        <v>0</v>
      </c>
      <c r="L2492" s="578">
        <f>M2492+S2492</f>
        <v>0</v>
      </c>
      <c r="M2492" s="578">
        <f>N2492+R2492</f>
        <v>0</v>
      </c>
      <c r="N2492" s="578">
        <f>O2492+P2492+Q2492</f>
        <v>0</v>
      </c>
      <c r="O2492" s="578"/>
      <c r="P2492" s="578"/>
      <c r="Q2492" s="578"/>
      <c r="R2492" s="578"/>
      <c r="S2492" s="578"/>
      <c r="T2492" s="578">
        <f>U2492+V2492+W2492</f>
        <v>0</v>
      </c>
      <c r="U2492" s="578"/>
      <c r="V2492" s="578"/>
      <c r="W2492" s="578"/>
      <c r="X2492" s="578"/>
      <c r="Y2492" s="578"/>
      <c r="Z2492" s="578"/>
      <c r="AA2492" s="578">
        <f xml:space="preserve"> SUM(AB2492:AI2492)+SUM(AV2492:BL2492)</f>
        <v>0</v>
      </c>
      <c r="AB2492" s="578"/>
      <c r="AC2492" s="578"/>
      <c r="AD2492" s="578"/>
      <c r="AE2492" s="578"/>
      <c r="AF2492" s="578"/>
      <c r="AG2492" s="578"/>
      <c r="AH2492" s="578"/>
      <c r="AI2492" s="578">
        <f>SUM(AJ2492:AT2492)</f>
        <v>0</v>
      </c>
      <c r="AJ2492" s="578"/>
      <c r="AK2492" s="578"/>
      <c r="AL2492" s="578"/>
      <c r="AM2492" s="578"/>
      <c r="AN2492" s="578"/>
      <c r="AO2492" s="578"/>
      <c r="AP2492" s="578"/>
      <c r="AQ2492" s="578"/>
      <c r="AR2492" s="578"/>
      <c r="AS2492" s="578"/>
      <c r="AT2492" s="578"/>
      <c r="AU2492" s="567"/>
      <c r="AV2492" s="578"/>
      <c r="AW2492" s="578"/>
      <c r="AX2492" s="578"/>
      <c r="AY2492" s="578"/>
      <c r="AZ2492" s="578"/>
      <c r="BA2492" s="578"/>
      <c r="BB2492" s="578"/>
      <c r="BC2492" s="578"/>
      <c r="BD2492" s="578"/>
      <c r="BE2492" s="578"/>
      <c r="BF2492" s="578"/>
      <c r="BG2492" s="578"/>
      <c r="BH2492" s="578"/>
      <c r="BI2492" s="578"/>
      <c r="BJ2492" s="578"/>
      <c r="BK2492" s="578"/>
      <c r="BL2492" s="578"/>
      <c r="BM2492" s="578">
        <f>SUM(BN2492:BP2492)</f>
        <v>0</v>
      </c>
      <c r="BN2492" s="578"/>
      <c r="BO2492" s="578"/>
      <c r="BP2492" s="578"/>
      <c r="BQ2492" s="547">
        <v>1</v>
      </c>
      <c r="BR2492" s="578"/>
    </row>
    <row r="2493" spans="1:70" s="575" customFormat="1" hidden="1">
      <c r="B2493" s="576"/>
      <c r="C2493" s="577"/>
      <c r="D2493" s="578"/>
      <c r="E2493" s="579"/>
      <c r="F2493" s="578"/>
      <c r="G2493" s="580"/>
      <c r="H2493" s="581">
        <f>J2493</f>
        <v>0</v>
      </c>
      <c r="I2493" s="582"/>
      <c r="J2493" s="580">
        <f>K2493+AA2493+BM2493</f>
        <v>0</v>
      </c>
      <c r="K2493" s="578">
        <f>L2493+T2493+X2493+Y2493+Z2493</f>
        <v>0</v>
      </c>
      <c r="L2493" s="578">
        <f>M2493+S2493</f>
        <v>0</v>
      </c>
      <c r="M2493" s="578">
        <f>N2493+R2493</f>
        <v>0</v>
      </c>
      <c r="N2493" s="578">
        <f>O2493+P2493+Q2493</f>
        <v>0</v>
      </c>
      <c r="O2493" s="578"/>
      <c r="P2493" s="578"/>
      <c r="Q2493" s="578"/>
      <c r="R2493" s="578"/>
      <c r="S2493" s="578"/>
      <c r="T2493" s="578">
        <f>U2493+V2493+W2493</f>
        <v>0</v>
      </c>
      <c r="U2493" s="578"/>
      <c r="V2493" s="578"/>
      <c r="W2493" s="578"/>
      <c r="X2493" s="578"/>
      <c r="Y2493" s="578"/>
      <c r="Z2493" s="578"/>
      <c r="AA2493" s="578">
        <f xml:space="preserve"> SUM(AB2493:AI2493)+SUM(AV2493:BL2493)</f>
        <v>0</v>
      </c>
      <c r="AB2493" s="578"/>
      <c r="AC2493" s="578"/>
      <c r="AD2493" s="578"/>
      <c r="AE2493" s="578"/>
      <c r="AF2493" s="578"/>
      <c r="AG2493" s="578"/>
      <c r="AH2493" s="578"/>
      <c r="AI2493" s="578">
        <f>SUM(AJ2493:AT2493)</f>
        <v>0</v>
      </c>
      <c r="AJ2493" s="578"/>
      <c r="AK2493" s="578"/>
      <c r="AL2493" s="578"/>
      <c r="AM2493" s="578"/>
      <c r="AN2493" s="578"/>
      <c r="AO2493" s="578"/>
      <c r="AP2493" s="578"/>
      <c r="AQ2493" s="578"/>
      <c r="AR2493" s="578"/>
      <c r="AS2493" s="578"/>
      <c r="AT2493" s="578"/>
      <c r="AU2493" s="567"/>
      <c r="AV2493" s="578"/>
      <c r="AW2493" s="578"/>
      <c r="AX2493" s="578"/>
      <c r="AY2493" s="578"/>
      <c r="AZ2493" s="578"/>
      <c r="BA2493" s="578"/>
      <c r="BB2493" s="578"/>
      <c r="BC2493" s="578"/>
      <c r="BD2493" s="578"/>
      <c r="BE2493" s="578"/>
      <c r="BF2493" s="578"/>
      <c r="BG2493" s="578"/>
      <c r="BH2493" s="578"/>
      <c r="BI2493" s="578"/>
      <c r="BJ2493" s="578"/>
      <c r="BK2493" s="578"/>
      <c r="BL2493" s="578"/>
      <c r="BM2493" s="578">
        <f>SUM(BN2493:BP2493)</f>
        <v>0</v>
      </c>
      <c r="BN2493" s="578"/>
      <c r="BO2493" s="578"/>
      <c r="BP2493" s="578"/>
      <c r="BQ2493" s="547">
        <v>1</v>
      </c>
      <c r="BR2493" s="578"/>
    </row>
    <row r="2494" spans="1:70" s="626" customFormat="1" ht="14.25" hidden="1">
      <c r="B2494" s="627"/>
      <c r="C2494" s="561" t="s">
        <v>2710</v>
      </c>
      <c r="D2494" s="628"/>
      <c r="E2494" s="629"/>
      <c r="F2494" s="628"/>
      <c r="G2494" s="630"/>
      <c r="H2494" s="631">
        <f>SUM(H2495:H2510)</f>
        <v>0.90999999999999992</v>
      </c>
      <c r="I2494" s="631">
        <f t="shared" ref="I2494:BP2494" si="1220">SUM(I2495:I2510)</f>
        <v>0</v>
      </c>
      <c r="J2494" s="631">
        <f t="shared" si="1220"/>
        <v>0.90999999999999992</v>
      </c>
      <c r="K2494" s="631">
        <f t="shared" si="1220"/>
        <v>0</v>
      </c>
      <c r="L2494" s="631">
        <f t="shared" si="1220"/>
        <v>0</v>
      </c>
      <c r="M2494" s="631">
        <f t="shared" si="1220"/>
        <v>0</v>
      </c>
      <c r="N2494" s="631">
        <f t="shared" si="1220"/>
        <v>0</v>
      </c>
      <c r="O2494" s="631">
        <f t="shared" si="1220"/>
        <v>0</v>
      </c>
      <c r="P2494" s="631">
        <f t="shared" si="1220"/>
        <v>0</v>
      </c>
      <c r="Q2494" s="631">
        <f t="shared" si="1220"/>
        <v>0</v>
      </c>
      <c r="R2494" s="631">
        <f t="shared" si="1220"/>
        <v>0</v>
      </c>
      <c r="S2494" s="631">
        <f t="shared" si="1220"/>
        <v>0</v>
      </c>
      <c r="T2494" s="631">
        <f t="shared" si="1220"/>
        <v>0</v>
      </c>
      <c r="U2494" s="631">
        <f t="shared" si="1220"/>
        <v>0</v>
      </c>
      <c r="V2494" s="631">
        <f t="shared" si="1220"/>
        <v>0</v>
      </c>
      <c r="W2494" s="631">
        <f t="shared" si="1220"/>
        <v>0</v>
      </c>
      <c r="X2494" s="631">
        <f t="shared" si="1220"/>
        <v>0</v>
      </c>
      <c r="Y2494" s="631">
        <f t="shared" si="1220"/>
        <v>0</v>
      </c>
      <c r="Z2494" s="631">
        <f t="shared" si="1220"/>
        <v>0</v>
      </c>
      <c r="AA2494" s="631">
        <f t="shared" si="1220"/>
        <v>0.90999999999999992</v>
      </c>
      <c r="AB2494" s="631">
        <f t="shared" si="1220"/>
        <v>0</v>
      </c>
      <c r="AC2494" s="631">
        <f t="shared" si="1220"/>
        <v>0</v>
      </c>
      <c r="AD2494" s="631">
        <f t="shared" si="1220"/>
        <v>0</v>
      </c>
      <c r="AE2494" s="631">
        <f t="shared" si="1220"/>
        <v>0</v>
      </c>
      <c r="AF2494" s="631">
        <f t="shared" si="1220"/>
        <v>0.73</v>
      </c>
      <c r="AG2494" s="631">
        <f t="shared" si="1220"/>
        <v>0</v>
      </c>
      <c r="AH2494" s="631">
        <f t="shared" si="1220"/>
        <v>0</v>
      </c>
      <c r="AI2494" s="631">
        <f t="shared" si="1220"/>
        <v>0</v>
      </c>
      <c r="AJ2494" s="631">
        <f t="shared" si="1220"/>
        <v>0</v>
      </c>
      <c r="AK2494" s="631">
        <f t="shared" si="1220"/>
        <v>0</v>
      </c>
      <c r="AL2494" s="631">
        <f t="shared" si="1220"/>
        <v>0</v>
      </c>
      <c r="AM2494" s="631">
        <f t="shared" si="1220"/>
        <v>0</v>
      </c>
      <c r="AN2494" s="631">
        <f t="shared" si="1220"/>
        <v>0</v>
      </c>
      <c r="AO2494" s="631">
        <f t="shared" si="1220"/>
        <v>0</v>
      </c>
      <c r="AP2494" s="631">
        <f t="shared" si="1220"/>
        <v>0</v>
      </c>
      <c r="AQ2494" s="631">
        <f t="shared" si="1220"/>
        <v>0</v>
      </c>
      <c r="AR2494" s="631">
        <f t="shared" si="1220"/>
        <v>0</v>
      </c>
      <c r="AS2494" s="631">
        <f t="shared" si="1220"/>
        <v>0</v>
      </c>
      <c r="AT2494" s="631">
        <f t="shared" si="1220"/>
        <v>0</v>
      </c>
      <c r="AU2494" s="631">
        <f t="shared" si="1220"/>
        <v>0</v>
      </c>
      <c r="AV2494" s="631">
        <f t="shared" si="1220"/>
        <v>0</v>
      </c>
      <c r="AW2494" s="631">
        <f t="shared" si="1220"/>
        <v>0</v>
      </c>
      <c r="AX2494" s="631">
        <f t="shared" si="1220"/>
        <v>0</v>
      </c>
      <c r="AY2494" s="631">
        <f t="shared" si="1220"/>
        <v>0</v>
      </c>
      <c r="AZ2494" s="631">
        <f t="shared" si="1220"/>
        <v>0.18</v>
      </c>
      <c r="BA2494" s="631">
        <f t="shared" si="1220"/>
        <v>0</v>
      </c>
      <c r="BB2494" s="631">
        <f t="shared" si="1220"/>
        <v>0</v>
      </c>
      <c r="BC2494" s="631">
        <f t="shared" si="1220"/>
        <v>0</v>
      </c>
      <c r="BD2494" s="631">
        <f t="shared" si="1220"/>
        <v>0</v>
      </c>
      <c r="BE2494" s="631">
        <f t="shared" si="1220"/>
        <v>0</v>
      </c>
      <c r="BF2494" s="631">
        <f t="shared" si="1220"/>
        <v>0</v>
      </c>
      <c r="BG2494" s="631">
        <f t="shared" si="1220"/>
        <v>0</v>
      </c>
      <c r="BH2494" s="631">
        <f t="shared" si="1220"/>
        <v>0</v>
      </c>
      <c r="BI2494" s="631">
        <f t="shared" si="1220"/>
        <v>0</v>
      </c>
      <c r="BJ2494" s="631">
        <f t="shared" si="1220"/>
        <v>0</v>
      </c>
      <c r="BK2494" s="631">
        <f t="shared" si="1220"/>
        <v>0</v>
      </c>
      <c r="BL2494" s="631">
        <f t="shared" si="1220"/>
        <v>0</v>
      </c>
      <c r="BM2494" s="631">
        <f t="shared" si="1220"/>
        <v>0</v>
      </c>
      <c r="BN2494" s="631">
        <f t="shared" si="1220"/>
        <v>0</v>
      </c>
      <c r="BO2494" s="631">
        <f t="shared" si="1220"/>
        <v>0</v>
      </c>
      <c r="BP2494" s="631">
        <f t="shared" si="1220"/>
        <v>0</v>
      </c>
      <c r="BQ2494" s="633">
        <v>1</v>
      </c>
      <c r="BR2494" s="628"/>
    </row>
    <row r="2495" spans="1:70" s="773" customFormat="1" ht="30" hidden="1">
      <c r="A2495" s="1265"/>
      <c r="B2495" s="1268">
        <v>11</v>
      </c>
      <c r="C2495" s="1706" t="s">
        <v>713</v>
      </c>
      <c r="D2495" s="1707" t="s">
        <v>37</v>
      </c>
      <c r="E2495" s="641" t="s">
        <v>2762</v>
      </c>
      <c r="F2495" s="1708" t="s">
        <v>2827</v>
      </c>
      <c r="G2495" s="1270"/>
      <c r="H2495" s="1271">
        <f t="shared" ref="H2495" si="1221">J2495</f>
        <v>0.90999999999999992</v>
      </c>
      <c r="I2495" s="1272"/>
      <c r="J2495" s="1273">
        <f>K2495+AA2495+BM2495</f>
        <v>0.90999999999999992</v>
      </c>
      <c r="K2495" s="728">
        <f t="shared" ref="K2495" si="1222">L2495+T2495+X2495+Y2495+Z2495</f>
        <v>0</v>
      </c>
      <c r="L2495" s="728">
        <f t="shared" ref="L2495" si="1223">M2495+S2495</f>
        <v>0</v>
      </c>
      <c r="M2495" s="728">
        <f t="shared" ref="M2495" si="1224">N2495+R2495</f>
        <v>0</v>
      </c>
      <c r="N2495" s="728">
        <f t="shared" ref="N2495" si="1225">O2495+P2495+Q2495</f>
        <v>0</v>
      </c>
      <c r="O2495" s="728"/>
      <c r="P2495" s="728"/>
      <c r="Q2495" s="728"/>
      <c r="R2495" s="728"/>
      <c r="S2495" s="728"/>
      <c r="T2495" s="728">
        <f t="shared" ref="T2495" si="1226">U2495+V2495+W2495</f>
        <v>0</v>
      </c>
      <c r="U2495" s="728"/>
      <c r="V2495" s="728"/>
      <c r="W2495" s="728"/>
      <c r="X2495" s="728"/>
      <c r="Y2495" s="728"/>
      <c r="Z2495" s="728"/>
      <c r="AA2495" s="736">
        <f t="shared" ref="AA2495" si="1227">SUM(AB2495:AI2495)+AW2495+SUM(AY2495:BC2495)+SUM(BF2495:BL2495)</f>
        <v>0.90999999999999992</v>
      </c>
      <c r="AB2495" s="728"/>
      <c r="AC2495" s="728"/>
      <c r="AD2495" s="728"/>
      <c r="AE2495" s="728"/>
      <c r="AF2495" s="728">
        <v>0.73</v>
      </c>
      <c r="AG2495" s="728"/>
      <c r="AH2495" s="728"/>
      <c r="AI2495" s="736">
        <f t="shared" ref="AI2495" si="1228">SUM(AJ2495:AV2495)+AX2495+SUM(BD2495:BE2495)</f>
        <v>0</v>
      </c>
      <c r="AJ2495" s="728"/>
      <c r="AK2495" s="728"/>
      <c r="AL2495" s="728"/>
      <c r="AM2495" s="728"/>
      <c r="AN2495" s="728"/>
      <c r="AO2495" s="728"/>
      <c r="AP2495" s="728"/>
      <c r="AQ2495" s="728"/>
      <c r="AR2495" s="728"/>
      <c r="AS2495" s="728"/>
      <c r="AT2495" s="728"/>
      <c r="AU2495" s="728"/>
      <c r="AV2495" s="728"/>
      <c r="AW2495" s="728"/>
      <c r="AX2495" s="728"/>
      <c r="AY2495" s="728"/>
      <c r="AZ2495" s="728">
        <v>0.18</v>
      </c>
      <c r="BA2495" s="728"/>
      <c r="BB2495" s="728"/>
      <c r="BC2495" s="728"/>
      <c r="BD2495" s="728"/>
      <c r="BE2495" s="728"/>
      <c r="BF2495" s="728"/>
      <c r="BG2495" s="728"/>
      <c r="BH2495" s="728"/>
      <c r="BI2495" s="728"/>
      <c r="BJ2495" s="728"/>
      <c r="BK2495" s="728"/>
      <c r="BL2495" s="728"/>
      <c r="BM2495" s="728">
        <f t="shared" ref="BM2495" si="1229">SUM(BN2495:BP2495)</f>
        <v>0</v>
      </c>
      <c r="BN2495" s="728"/>
      <c r="BO2495" s="728"/>
      <c r="BP2495" s="728"/>
    </row>
    <row r="2496" spans="1:70" s="575" customFormat="1" hidden="1">
      <c r="B2496" s="576"/>
      <c r="C2496" s="849"/>
      <c r="D2496" s="578"/>
      <c r="E2496" s="579"/>
      <c r="F2496" s="578"/>
      <c r="G2496" s="580"/>
      <c r="H2496" s="581"/>
      <c r="I2496" s="582"/>
      <c r="J2496" s="580"/>
      <c r="K2496" s="578"/>
      <c r="L2496" s="578"/>
      <c r="M2496" s="578"/>
      <c r="N2496" s="578"/>
      <c r="O2496" s="578"/>
      <c r="P2496" s="578"/>
      <c r="Q2496" s="578"/>
      <c r="R2496" s="578"/>
      <c r="S2496" s="578"/>
      <c r="T2496" s="578"/>
      <c r="U2496" s="578"/>
      <c r="V2496" s="578"/>
      <c r="W2496" s="578"/>
      <c r="X2496" s="578"/>
      <c r="Y2496" s="578"/>
      <c r="Z2496" s="578"/>
      <c r="AA2496" s="578"/>
      <c r="AB2496" s="578"/>
      <c r="AC2496" s="578"/>
      <c r="AD2496" s="578"/>
      <c r="AE2496" s="578"/>
      <c r="AF2496" s="578"/>
      <c r="AG2496" s="578"/>
      <c r="AH2496" s="578"/>
      <c r="AI2496" s="578"/>
      <c r="AJ2496" s="578"/>
      <c r="AK2496" s="578"/>
      <c r="AL2496" s="578"/>
      <c r="AM2496" s="578"/>
      <c r="AN2496" s="578"/>
      <c r="AO2496" s="578"/>
      <c r="AP2496" s="578"/>
      <c r="AQ2496" s="578"/>
      <c r="AR2496" s="578"/>
      <c r="AS2496" s="578"/>
      <c r="AT2496" s="578"/>
      <c r="AU2496" s="567"/>
      <c r="AV2496" s="578"/>
      <c r="AW2496" s="578"/>
      <c r="AX2496" s="578"/>
      <c r="AY2496" s="578"/>
      <c r="AZ2496" s="578"/>
      <c r="BA2496" s="578"/>
      <c r="BB2496" s="578"/>
      <c r="BC2496" s="578"/>
      <c r="BD2496" s="578"/>
      <c r="BE2496" s="578"/>
      <c r="BF2496" s="578"/>
      <c r="BG2496" s="578"/>
      <c r="BH2496" s="578"/>
      <c r="BI2496" s="578"/>
      <c r="BJ2496" s="578"/>
      <c r="BK2496" s="578"/>
      <c r="BL2496" s="578"/>
      <c r="BM2496" s="578"/>
      <c r="BN2496" s="578"/>
      <c r="BO2496" s="578"/>
      <c r="BP2496" s="578"/>
      <c r="BQ2496" s="547"/>
      <c r="BR2496" s="578"/>
    </row>
    <row r="2497" spans="1:76" s="575" customFormat="1" hidden="1">
      <c r="B2497" s="576"/>
      <c r="C2497" s="849"/>
      <c r="D2497" s="578"/>
      <c r="E2497" s="579"/>
      <c r="F2497" s="578"/>
      <c r="G2497" s="580"/>
      <c r="H2497" s="581"/>
      <c r="I2497" s="582"/>
      <c r="J2497" s="580"/>
      <c r="K2497" s="578"/>
      <c r="L2497" s="578"/>
      <c r="M2497" s="578"/>
      <c r="N2497" s="578"/>
      <c r="O2497" s="578"/>
      <c r="P2497" s="578"/>
      <c r="Q2497" s="578"/>
      <c r="R2497" s="578"/>
      <c r="S2497" s="578"/>
      <c r="T2497" s="578"/>
      <c r="U2497" s="578"/>
      <c r="V2497" s="578"/>
      <c r="W2497" s="578"/>
      <c r="X2497" s="578"/>
      <c r="Y2497" s="578"/>
      <c r="Z2497" s="578"/>
      <c r="AA2497" s="578"/>
      <c r="AB2497" s="578"/>
      <c r="AC2497" s="578"/>
      <c r="AD2497" s="578"/>
      <c r="AE2497" s="578"/>
      <c r="AF2497" s="578"/>
      <c r="AG2497" s="578"/>
      <c r="AH2497" s="578"/>
      <c r="AI2497" s="578"/>
      <c r="AJ2497" s="578"/>
      <c r="AK2497" s="578"/>
      <c r="AL2497" s="578"/>
      <c r="AM2497" s="578"/>
      <c r="AN2497" s="578"/>
      <c r="AO2497" s="578"/>
      <c r="AP2497" s="578"/>
      <c r="AQ2497" s="578"/>
      <c r="AR2497" s="578"/>
      <c r="AS2497" s="578"/>
      <c r="AT2497" s="578"/>
      <c r="AU2497" s="567"/>
      <c r="AV2497" s="578"/>
      <c r="AW2497" s="578"/>
      <c r="AX2497" s="578"/>
      <c r="AY2497" s="578"/>
      <c r="AZ2497" s="578"/>
      <c r="BA2497" s="578"/>
      <c r="BB2497" s="578"/>
      <c r="BC2497" s="578"/>
      <c r="BD2497" s="578"/>
      <c r="BE2497" s="578"/>
      <c r="BF2497" s="578"/>
      <c r="BG2497" s="578"/>
      <c r="BH2497" s="578"/>
      <c r="BI2497" s="578"/>
      <c r="BJ2497" s="578"/>
      <c r="BK2497" s="578"/>
      <c r="BL2497" s="578"/>
      <c r="BM2497" s="578"/>
      <c r="BN2497" s="578"/>
      <c r="BO2497" s="578"/>
      <c r="BP2497" s="578"/>
      <c r="BQ2497" s="547"/>
      <c r="BR2497" s="578"/>
    </row>
    <row r="2498" spans="1:76" s="575" customFormat="1" hidden="1">
      <c r="B2498" s="576"/>
      <c r="C2498" s="849"/>
      <c r="D2498" s="578"/>
      <c r="E2498" s="579"/>
      <c r="F2498" s="578"/>
      <c r="G2498" s="580"/>
      <c r="H2498" s="581"/>
      <c r="I2498" s="582"/>
      <c r="J2498" s="580"/>
      <c r="K2498" s="578"/>
      <c r="L2498" s="578"/>
      <c r="M2498" s="578"/>
      <c r="N2498" s="578"/>
      <c r="O2498" s="578"/>
      <c r="P2498" s="578"/>
      <c r="Q2498" s="578"/>
      <c r="R2498" s="578"/>
      <c r="S2498" s="578"/>
      <c r="T2498" s="578"/>
      <c r="U2498" s="578"/>
      <c r="V2498" s="578"/>
      <c r="W2498" s="578"/>
      <c r="X2498" s="578"/>
      <c r="Y2498" s="578"/>
      <c r="Z2498" s="578"/>
      <c r="AA2498" s="578"/>
      <c r="AB2498" s="578"/>
      <c r="AC2498" s="578"/>
      <c r="AD2498" s="578"/>
      <c r="AE2498" s="578"/>
      <c r="AF2498" s="578"/>
      <c r="AG2498" s="578"/>
      <c r="AH2498" s="578"/>
      <c r="AI2498" s="578"/>
      <c r="AJ2498" s="578"/>
      <c r="AK2498" s="578"/>
      <c r="AL2498" s="578"/>
      <c r="AM2498" s="578"/>
      <c r="AN2498" s="578"/>
      <c r="AO2498" s="578"/>
      <c r="AP2498" s="578"/>
      <c r="AQ2498" s="578"/>
      <c r="AR2498" s="578"/>
      <c r="AS2498" s="578"/>
      <c r="AT2498" s="578"/>
      <c r="AU2498" s="567"/>
      <c r="AV2498" s="578"/>
      <c r="AW2498" s="578"/>
      <c r="AX2498" s="578"/>
      <c r="AY2498" s="578"/>
      <c r="AZ2498" s="578"/>
      <c r="BA2498" s="578"/>
      <c r="BB2498" s="578"/>
      <c r="BC2498" s="578"/>
      <c r="BD2498" s="578"/>
      <c r="BE2498" s="578"/>
      <c r="BF2498" s="578"/>
      <c r="BG2498" s="578"/>
      <c r="BH2498" s="578"/>
      <c r="BI2498" s="578"/>
      <c r="BJ2498" s="578"/>
      <c r="BK2498" s="578"/>
      <c r="BL2498" s="578"/>
      <c r="BM2498" s="578"/>
      <c r="BN2498" s="578"/>
      <c r="BO2498" s="578"/>
      <c r="BP2498" s="578"/>
      <c r="BQ2498" s="547"/>
      <c r="BR2498" s="578"/>
    </row>
    <row r="2499" spans="1:76" s="575" customFormat="1" hidden="1">
      <c r="B2499" s="576"/>
      <c r="C2499" s="849"/>
      <c r="D2499" s="578"/>
      <c r="E2499" s="579"/>
      <c r="F2499" s="578"/>
      <c r="G2499" s="580"/>
      <c r="H2499" s="581"/>
      <c r="I2499" s="582"/>
      <c r="J2499" s="580"/>
      <c r="K2499" s="578"/>
      <c r="L2499" s="578"/>
      <c r="M2499" s="578"/>
      <c r="N2499" s="578"/>
      <c r="O2499" s="578"/>
      <c r="P2499" s="578"/>
      <c r="Q2499" s="578"/>
      <c r="R2499" s="578"/>
      <c r="S2499" s="578"/>
      <c r="T2499" s="578"/>
      <c r="U2499" s="578"/>
      <c r="V2499" s="578"/>
      <c r="W2499" s="578"/>
      <c r="X2499" s="578"/>
      <c r="Y2499" s="578"/>
      <c r="Z2499" s="578"/>
      <c r="AA2499" s="578"/>
      <c r="AB2499" s="578"/>
      <c r="AC2499" s="578"/>
      <c r="AD2499" s="578"/>
      <c r="AE2499" s="578"/>
      <c r="AF2499" s="578"/>
      <c r="AG2499" s="578"/>
      <c r="AH2499" s="578"/>
      <c r="AI2499" s="578"/>
      <c r="AJ2499" s="578"/>
      <c r="AK2499" s="578"/>
      <c r="AL2499" s="578"/>
      <c r="AM2499" s="578"/>
      <c r="AN2499" s="578"/>
      <c r="AO2499" s="578"/>
      <c r="AP2499" s="578"/>
      <c r="AQ2499" s="578"/>
      <c r="AR2499" s="578"/>
      <c r="AS2499" s="578"/>
      <c r="AT2499" s="578"/>
      <c r="AU2499" s="567"/>
      <c r="AV2499" s="578"/>
      <c r="AW2499" s="578"/>
      <c r="AX2499" s="578"/>
      <c r="AY2499" s="578"/>
      <c r="AZ2499" s="578"/>
      <c r="BA2499" s="578"/>
      <c r="BB2499" s="578"/>
      <c r="BC2499" s="578"/>
      <c r="BD2499" s="578"/>
      <c r="BE2499" s="578"/>
      <c r="BF2499" s="578"/>
      <c r="BG2499" s="578"/>
      <c r="BH2499" s="578"/>
      <c r="BI2499" s="578"/>
      <c r="BJ2499" s="578"/>
      <c r="BK2499" s="578"/>
      <c r="BL2499" s="578"/>
      <c r="BM2499" s="578"/>
      <c r="BN2499" s="578"/>
      <c r="BO2499" s="578"/>
      <c r="BP2499" s="578"/>
      <c r="BQ2499" s="547"/>
      <c r="BR2499" s="578"/>
    </row>
    <row r="2500" spans="1:76" s="575" customFormat="1" hidden="1">
      <c r="B2500" s="576"/>
      <c r="C2500" s="849"/>
      <c r="D2500" s="578"/>
      <c r="E2500" s="579"/>
      <c r="F2500" s="578"/>
      <c r="G2500" s="580"/>
      <c r="H2500" s="581"/>
      <c r="I2500" s="582"/>
      <c r="J2500" s="580"/>
      <c r="K2500" s="578"/>
      <c r="L2500" s="578"/>
      <c r="M2500" s="578"/>
      <c r="N2500" s="578"/>
      <c r="O2500" s="578"/>
      <c r="P2500" s="578"/>
      <c r="Q2500" s="578"/>
      <c r="R2500" s="578"/>
      <c r="S2500" s="578"/>
      <c r="T2500" s="578"/>
      <c r="U2500" s="578"/>
      <c r="V2500" s="578"/>
      <c r="W2500" s="578"/>
      <c r="X2500" s="578"/>
      <c r="Y2500" s="578"/>
      <c r="Z2500" s="578"/>
      <c r="AA2500" s="578"/>
      <c r="AB2500" s="578"/>
      <c r="AC2500" s="578"/>
      <c r="AD2500" s="578"/>
      <c r="AE2500" s="578"/>
      <c r="AF2500" s="578"/>
      <c r="AG2500" s="578"/>
      <c r="AH2500" s="578"/>
      <c r="AI2500" s="578"/>
      <c r="AJ2500" s="578"/>
      <c r="AK2500" s="578"/>
      <c r="AL2500" s="578"/>
      <c r="AM2500" s="578"/>
      <c r="AN2500" s="578"/>
      <c r="AO2500" s="578"/>
      <c r="AP2500" s="578"/>
      <c r="AQ2500" s="578"/>
      <c r="AR2500" s="578"/>
      <c r="AS2500" s="578"/>
      <c r="AT2500" s="578"/>
      <c r="AU2500" s="567"/>
      <c r="AV2500" s="578"/>
      <c r="AW2500" s="578"/>
      <c r="AX2500" s="578"/>
      <c r="AY2500" s="578"/>
      <c r="AZ2500" s="578"/>
      <c r="BA2500" s="578"/>
      <c r="BB2500" s="578"/>
      <c r="BC2500" s="578"/>
      <c r="BD2500" s="578"/>
      <c r="BE2500" s="578"/>
      <c r="BF2500" s="578"/>
      <c r="BG2500" s="578"/>
      <c r="BH2500" s="578"/>
      <c r="BI2500" s="578"/>
      <c r="BJ2500" s="578"/>
      <c r="BK2500" s="578"/>
      <c r="BL2500" s="578"/>
      <c r="BM2500" s="578"/>
      <c r="BN2500" s="578"/>
      <c r="BO2500" s="578"/>
      <c r="BP2500" s="578"/>
      <c r="BQ2500" s="547"/>
      <c r="BR2500" s="578"/>
    </row>
    <row r="2501" spans="1:76" s="575" customFormat="1" hidden="1">
      <c r="B2501" s="576"/>
      <c r="C2501" s="849"/>
      <c r="D2501" s="578"/>
      <c r="E2501" s="579"/>
      <c r="F2501" s="578"/>
      <c r="G2501" s="580"/>
      <c r="H2501" s="581"/>
      <c r="I2501" s="582"/>
      <c r="J2501" s="580"/>
      <c r="K2501" s="578"/>
      <c r="L2501" s="578"/>
      <c r="M2501" s="578"/>
      <c r="N2501" s="578"/>
      <c r="O2501" s="578"/>
      <c r="P2501" s="578"/>
      <c r="Q2501" s="578"/>
      <c r="R2501" s="578"/>
      <c r="S2501" s="578"/>
      <c r="T2501" s="578"/>
      <c r="U2501" s="578"/>
      <c r="V2501" s="578"/>
      <c r="W2501" s="578"/>
      <c r="X2501" s="578"/>
      <c r="Y2501" s="578"/>
      <c r="Z2501" s="578"/>
      <c r="AA2501" s="578"/>
      <c r="AB2501" s="578"/>
      <c r="AC2501" s="578"/>
      <c r="AD2501" s="578"/>
      <c r="AE2501" s="578"/>
      <c r="AF2501" s="578"/>
      <c r="AG2501" s="578"/>
      <c r="AH2501" s="578"/>
      <c r="AI2501" s="578"/>
      <c r="AJ2501" s="578"/>
      <c r="AK2501" s="578"/>
      <c r="AL2501" s="578"/>
      <c r="AM2501" s="578"/>
      <c r="AN2501" s="578"/>
      <c r="AO2501" s="578"/>
      <c r="AP2501" s="578"/>
      <c r="AQ2501" s="578"/>
      <c r="AR2501" s="578"/>
      <c r="AS2501" s="578"/>
      <c r="AT2501" s="578"/>
      <c r="AU2501" s="567"/>
      <c r="AV2501" s="578"/>
      <c r="AW2501" s="578"/>
      <c r="AX2501" s="578"/>
      <c r="AY2501" s="578"/>
      <c r="AZ2501" s="578"/>
      <c r="BA2501" s="578"/>
      <c r="BB2501" s="578"/>
      <c r="BC2501" s="578"/>
      <c r="BD2501" s="578"/>
      <c r="BE2501" s="578"/>
      <c r="BF2501" s="578"/>
      <c r="BG2501" s="578"/>
      <c r="BH2501" s="578"/>
      <c r="BI2501" s="578"/>
      <c r="BJ2501" s="578"/>
      <c r="BK2501" s="578"/>
      <c r="BL2501" s="578"/>
      <c r="BM2501" s="578"/>
      <c r="BN2501" s="578"/>
      <c r="BO2501" s="578"/>
      <c r="BP2501" s="578"/>
      <c r="BQ2501" s="547"/>
      <c r="BR2501" s="578"/>
    </row>
    <row r="2502" spans="1:76" s="575" customFormat="1" hidden="1">
      <c r="B2502" s="576"/>
      <c r="C2502" s="849"/>
      <c r="D2502" s="578"/>
      <c r="E2502" s="579"/>
      <c r="F2502" s="578"/>
      <c r="G2502" s="580"/>
      <c r="H2502" s="581"/>
      <c r="I2502" s="582"/>
      <c r="J2502" s="580"/>
      <c r="K2502" s="578"/>
      <c r="L2502" s="578"/>
      <c r="M2502" s="578"/>
      <c r="N2502" s="578"/>
      <c r="O2502" s="578"/>
      <c r="P2502" s="578"/>
      <c r="Q2502" s="578"/>
      <c r="R2502" s="578"/>
      <c r="S2502" s="578"/>
      <c r="T2502" s="578"/>
      <c r="U2502" s="578"/>
      <c r="V2502" s="578"/>
      <c r="W2502" s="578"/>
      <c r="X2502" s="578"/>
      <c r="Y2502" s="578"/>
      <c r="Z2502" s="578"/>
      <c r="AA2502" s="578"/>
      <c r="AB2502" s="578"/>
      <c r="AC2502" s="578"/>
      <c r="AD2502" s="578"/>
      <c r="AE2502" s="578"/>
      <c r="AF2502" s="578"/>
      <c r="AG2502" s="578"/>
      <c r="AH2502" s="578"/>
      <c r="AI2502" s="578"/>
      <c r="AJ2502" s="578"/>
      <c r="AK2502" s="578"/>
      <c r="AL2502" s="578"/>
      <c r="AM2502" s="578"/>
      <c r="AN2502" s="578"/>
      <c r="AO2502" s="578"/>
      <c r="AP2502" s="578"/>
      <c r="AQ2502" s="578"/>
      <c r="AR2502" s="578"/>
      <c r="AS2502" s="578"/>
      <c r="AT2502" s="578"/>
      <c r="AU2502" s="567"/>
      <c r="AV2502" s="578"/>
      <c r="AW2502" s="578"/>
      <c r="AX2502" s="578"/>
      <c r="AY2502" s="578"/>
      <c r="AZ2502" s="578"/>
      <c r="BA2502" s="578"/>
      <c r="BB2502" s="578"/>
      <c r="BC2502" s="578"/>
      <c r="BD2502" s="578"/>
      <c r="BE2502" s="578"/>
      <c r="BF2502" s="578"/>
      <c r="BG2502" s="578"/>
      <c r="BH2502" s="578"/>
      <c r="BI2502" s="578"/>
      <c r="BJ2502" s="578"/>
      <c r="BK2502" s="578"/>
      <c r="BL2502" s="578"/>
      <c r="BM2502" s="578"/>
      <c r="BN2502" s="578"/>
      <c r="BO2502" s="578"/>
      <c r="BP2502" s="578"/>
      <c r="BQ2502" s="547"/>
      <c r="BR2502" s="578"/>
    </row>
    <row r="2503" spans="1:76" s="575" customFormat="1" hidden="1">
      <c r="B2503" s="576"/>
      <c r="C2503" s="849"/>
      <c r="D2503" s="578"/>
      <c r="E2503" s="579"/>
      <c r="F2503" s="578"/>
      <c r="G2503" s="580"/>
      <c r="H2503" s="581"/>
      <c r="I2503" s="582"/>
      <c r="J2503" s="580"/>
      <c r="K2503" s="578"/>
      <c r="L2503" s="578"/>
      <c r="M2503" s="578"/>
      <c r="N2503" s="578"/>
      <c r="O2503" s="578"/>
      <c r="P2503" s="578"/>
      <c r="Q2503" s="578"/>
      <c r="R2503" s="578"/>
      <c r="S2503" s="578"/>
      <c r="T2503" s="578"/>
      <c r="U2503" s="578"/>
      <c r="V2503" s="578"/>
      <c r="W2503" s="578"/>
      <c r="X2503" s="578"/>
      <c r="Y2503" s="578"/>
      <c r="Z2503" s="578"/>
      <c r="AA2503" s="578"/>
      <c r="AB2503" s="578"/>
      <c r="AC2503" s="578"/>
      <c r="AD2503" s="578"/>
      <c r="AE2503" s="578"/>
      <c r="AF2503" s="578"/>
      <c r="AG2503" s="578"/>
      <c r="AH2503" s="578"/>
      <c r="AI2503" s="578"/>
      <c r="AJ2503" s="578"/>
      <c r="AK2503" s="578"/>
      <c r="AL2503" s="578"/>
      <c r="AM2503" s="578"/>
      <c r="AN2503" s="578"/>
      <c r="AO2503" s="578"/>
      <c r="AP2503" s="578"/>
      <c r="AQ2503" s="578"/>
      <c r="AR2503" s="578"/>
      <c r="AS2503" s="578"/>
      <c r="AT2503" s="578"/>
      <c r="AU2503" s="567"/>
      <c r="AV2503" s="578"/>
      <c r="AW2503" s="578"/>
      <c r="AX2503" s="578"/>
      <c r="AY2503" s="578"/>
      <c r="AZ2503" s="578"/>
      <c r="BA2503" s="578"/>
      <c r="BB2503" s="578"/>
      <c r="BC2503" s="578"/>
      <c r="BD2503" s="578"/>
      <c r="BE2503" s="578"/>
      <c r="BF2503" s="578"/>
      <c r="BG2503" s="578"/>
      <c r="BH2503" s="578"/>
      <c r="BI2503" s="578"/>
      <c r="BJ2503" s="578"/>
      <c r="BK2503" s="578"/>
      <c r="BL2503" s="578"/>
      <c r="BM2503" s="578"/>
      <c r="BN2503" s="578"/>
      <c r="BO2503" s="578"/>
      <c r="BP2503" s="578"/>
      <c r="BQ2503" s="547"/>
      <c r="BR2503" s="578"/>
    </row>
    <row r="2504" spans="1:76" s="575" customFormat="1" hidden="1">
      <c r="B2504" s="576"/>
      <c r="C2504" s="849"/>
      <c r="D2504" s="578"/>
      <c r="E2504" s="579"/>
      <c r="F2504" s="578"/>
      <c r="G2504" s="580"/>
      <c r="H2504" s="581"/>
      <c r="I2504" s="582"/>
      <c r="J2504" s="580"/>
      <c r="K2504" s="578"/>
      <c r="L2504" s="578"/>
      <c r="M2504" s="578"/>
      <c r="N2504" s="578"/>
      <c r="O2504" s="578"/>
      <c r="P2504" s="578"/>
      <c r="Q2504" s="578"/>
      <c r="R2504" s="578"/>
      <c r="S2504" s="578"/>
      <c r="T2504" s="578"/>
      <c r="U2504" s="578"/>
      <c r="V2504" s="578"/>
      <c r="W2504" s="578"/>
      <c r="X2504" s="578"/>
      <c r="Y2504" s="578"/>
      <c r="Z2504" s="578"/>
      <c r="AA2504" s="578"/>
      <c r="AB2504" s="578"/>
      <c r="AC2504" s="578"/>
      <c r="AD2504" s="578"/>
      <c r="AE2504" s="578"/>
      <c r="AF2504" s="578"/>
      <c r="AG2504" s="578"/>
      <c r="AH2504" s="578"/>
      <c r="AI2504" s="578"/>
      <c r="AJ2504" s="578"/>
      <c r="AK2504" s="578"/>
      <c r="AL2504" s="578"/>
      <c r="AM2504" s="578"/>
      <c r="AN2504" s="578"/>
      <c r="AO2504" s="578"/>
      <c r="AP2504" s="578"/>
      <c r="AQ2504" s="578"/>
      <c r="AR2504" s="578"/>
      <c r="AS2504" s="578"/>
      <c r="AT2504" s="578"/>
      <c r="AU2504" s="567"/>
      <c r="AV2504" s="578"/>
      <c r="AW2504" s="578"/>
      <c r="AX2504" s="578"/>
      <c r="AY2504" s="578"/>
      <c r="AZ2504" s="578"/>
      <c r="BA2504" s="578"/>
      <c r="BB2504" s="578"/>
      <c r="BC2504" s="578"/>
      <c r="BD2504" s="578"/>
      <c r="BE2504" s="578"/>
      <c r="BF2504" s="578"/>
      <c r="BG2504" s="578"/>
      <c r="BH2504" s="578"/>
      <c r="BI2504" s="578"/>
      <c r="BJ2504" s="578"/>
      <c r="BK2504" s="578"/>
      <c r="BL2504" s="578"/>
      <c r="BM2504" s="578"/>
      <c r="BN2504" s="578"/>
      <c r="BO2504" s="578"/>
      <c r="BP2504" s="578"/>
      <c r="BQ2504" s="547"/>
      <c r="BR2504" s="578"/>
    </row>
    <row r="2505" spans="1:76" s="575" customFormat="1" hidden="1">
      <c r="B2505" s="576"/>
      <c r="C2505" s="849"/>
      <c r="D2505" s="578"/>
      <c r="E2505" s="579"/>
      <c r="F2505" s="578"/>
      <c r="G2505" s="580"/>
      <c r="H2505" s="581"/>
      <c r="I2505" s="582"/>
      <c r="J2505" s="580"/>
      <c r="K2505" s="578"/>
      <c r="L2505" s="578"/>
      <c r="M2505" s="578"/>
      <c r="N2505" s="578"/>
      <c r="O2505" s="578"/>
      <c r="P2505" s="578"/>
      <c r="Q2505" s="578"/>
      <c r="R2505" s="578"/>
      <c r="S2505" s="578"/>
      <c r="T2505" s="578"/>
      <c r="U2505" s="578"/>
      <c r="V2505" s="578"/>
      <c r="W2505" s="578"/>
      <c r="X2505" s="578"/>
      <c r="Y2505" s="578"/>
      <c r="Z2505" s="578"/>
      <c r="AA2505" s="578"/>
      <c r="AB2505" s="578"/>
      <c r="AC2505" s="578"/>
      <c r="AD2505" s="578"/>
      <c r="AE2505" s="578"/>
      <c r="AF2505" s="578"/>
      <c r="AG2505" s="578"/>
      <c r="AH2505" s="578"/>
      <c r="AI2505" s="578"/>
      <c r="AJ2505" s="578"/>
      <c r="AK2505" s="578"/>
      <c r="AL2505" s="578"/>
      <c r="AM2505" s="578"/>
      <c r="AN2505" s="578"/>
      <c r="AO2505" s="578"/>
      <c r="AP2505" s="578"/>
      <c r="AQ2505" s="578"/>
      <c r="AR2505" s="578"/>
      <c r="AS2505" s="578"/>
      <c r="AT2505" s="578"/>
      <c r="AU2505" s="567"/>
      <c r="AV2505" s="578"/>
      <c r="AW2505" s="578"/>
      <c r="AX2505" s="578"/>
      <c r="AY2505" s="578"/>
      <c r="AZ2505" s="578"/>
      <c r="BA2505" s="578"/>
      <c r="BB2505" s="578"/>
      <c r="BC2505" s="578"/>
      <c r="BD2505" s="578"/>
      <c r="BE2505" s="578"/>
      <c r="BF2505" s="578"/>
      <c r="BG2505" s="578"/>
      <c r="BH2505" s="578"/>
      <c r="BI2505" s="578"/>
      <c r="BJ2505" s="578"/>
      <c r="BK2505" s="578"/>
      <c r="BL2505" s="578"/>
      <c r="BM2505" s="578"/>
      <c r="BN2505" s="578"/>
      <c r="BO2505" s="578"/>
      <c r="BP2505" s="578"/>
      <c r="BQ2505" s="547"/>
      <c r="BR2505" s="578"/>
    </row>
    <row r="2506" spans="1:76" s="575" customFormat="1" hidden="1">
      <c r="B2506" s="576"/>
      <c r="C2506" s="849"/>
      <c r="D2506" s="578"/>
      <c r="E2506" s="579"/>
      <c r="F2506" s="578"/>
      <c r="G2506" s="580"/>
      <c r="H2506" s="581"/>
      <c r="I2506" s="582"/>
      <c r="J2506" s="580"/>
      <c r="K2506" s="578"/>
      <c r="L2506" s="578"/>
      <c r="M2506" s="578"/>
      <c r="N2506" s="578"/>
      <c r="O2506" s="578"/>
      <c r="P2506" s="578"/>
      <c r="Q2506" s="578"/>
      <c r="R2506" s="578"/>
      <c r="S2506" s="578"/>
      <c r="T2506" s="578"/>
      <c r="U2506" s="578"/>
      <c r="V2506" s="578"/>
      <c r="W2506" s="578"/>
      <c r="X2506" s="578"/>
      <c r="Y2506" s="578"/>
      <c r="Z2506" s="578"/>
      <c r="AA2506" s="578"/>
      <c r="AB2506" s="578"/>
      <c r="AC2506" s="578"/>
      <c r="AD2506" s="578"/>
      <c r="AE2506" s="578"/>
      <c r="AF2506" s="578"/>
      <c r="AG2506" s="578"/>
      <c r="AH2506" s="578"/>
      <c r="AI2506" s="578"/>
      <c r="AJ2506" s="578"/>
      <c r="AK2506" s="578"/>
      <c r="AL2506" s="578"/>
      <c r="AM2506" s="578"/>
      <c r="AN2506" s="578"/>
      <c r="AO2506" s="578"/>
      <c r="AP2506" s="578"/>
      <c r="AQ2506" s="578"/>
      <c r="AR2506" s="578"/>
      <c r="AS2506" s="578"/>
      <c r="AT2506" s="578"/>
      <c r="AU2506" s="567"/>
      <c r="AV2506" s="578"/>
      <c r="AW2506" s="578"/>
      <c r="AX2506" s="578"/>
      <c r="AY2506" s="578"/>
      <c r="AZ2506" s="578"/>
      <c r="BA2506" s="578"/>
      <c r="BB2506" s="578"/>
      <c r="BC2506" s="578"/>
      <c r="BD2506" s="578"/>
      <c r="BE2506" s="578"/>
      <c r="BF2506" s="578"/>
      <c r="BG2506" s="578"/>
      <c r="BH2506" s="578"/>
      <c r="BI2506" s="578"/>
      <c r="BJ2506" s="578"/>
      <c r="BK2506" s="578"/>
      <c r="BL2506" s="578"/>
      <c r="BM2506" s="578"/>
      <c r="BN2506" s="578"/>
      <c r="BO2506" s="578"/>
      <c r="BP2506" s="578"/>
      <c r="BQ2506" s="547"/>
      <c r="BR2506" s="578"/>
    </row>
    <row r="2507" spans="1:76" s="575" customFormat="1" hidden="1">
      <c r="B2507" s="576"/>
      <c r="C2507" s="577"/>
      <c r="D2507" s="578"/>
      <c r="E2507" s="579"/>
      <c r="F2507" s="578"/>
      <c r="G2507" s="580"/>
      <c r="H2507" s="581">
        <f>J2507</f>
        <v>0</v>
      </c>
      <c r="I2507" s="582"/>
      <c r="J2507" s="580">
        <f>K2507+AA2507+BM2507</f>
        <v>0</v>
      </c>
      <c r="K2507" s="578">
        <f>L2507+T2507+X2507+Y2507+Z2507</f>
        <v>0</v>
      </c>
      <c r="L2507" s="578">
        <f>M2507+S2507</f>
        <v>0</v>
      </c>
      <c r="M2507" s="578">
        <f>N2507+R2507</f>
        <v>0</v>
      </c>
      <c r="N2507" s="578">
        <f>O2507+P2507+Q2507</f>
        <v>0</v>
      </c>
      <c r="O2507" s="578"/>
      <c r="P2507" s="578"/>
      <c r="Q2507" s="578"/>
      <c r="R2507" s="578"/>
      <c r="S2507" s="578"/>
      <c r="T2507" s="578">
        <f>U2507+V2507+W2507</f>
        <v>0</v>
      </c>
      <c r="U2507" s="578"/>
      <c r="V2507" s="578"/>
      <c r="W2507" s="578"/>
      <c r="X2507" s="578"/>
      <c r="Y2507" s="578"/>
      <c r="Z2507" s="578"/>
      <c r="AA2507" s="578">
        <f xml:space="preserve"> SUM(AB2507:AI2507)+SUM(AV2507:BL2507)</f>
        <v>0</v>
      </c>
      <c r="AB2507" s="578"/>
      <c r="AC2507" s="578"/>
      <c r="AD2507" s="578"/>
      <c r="AE2507" s="578"/>
      <c r="AF2507" s="578"/>
      <c r="AG2507" s="578"/>
      <c r="AH2507" s="578"/>
      <c r="AI2507" s="578"/>
      <c r="AJ2507" s="578"/>
      <c r="AK2507" s="578"/>
      <c r="AL2507" s="578"/>
      <c r="AM2507" s="578"/>
      <c r="AN2507" s="578"/>
      <c r="AO2507" s="578"/>
      <c r="AP2507" s="578"/>
      <c r="AQ2507" s="578"/>
      <c r="AR2507" s="578"/>
      <c r="AS2507" s="578"/>
      <c r="AT2507" s="578"/>
      <c r="AU2507" s="567"/>
      <c r="AV2507" s="578"/>
      <c r="AW2507" s="578"/>
      <c r="AX2507" s="578"/>
      <c r="AY2507" s="578"/>
      <c r="AZ2507" s="578"/>
      <c r="BA2507" s="578"/>
      <c r="BB2507" s="578"/>
      <c r="BC2507" s="578"/>
      <c r="BD2507" s="578"/>
      <c r="BE2507" s="578"/>
      <c r="BF2507" s="578"/>
      <c r="BG2507" s="578"/>
      <c r="BH2507" s="578"/>
      <c r="BI2507" s="578"/>
      <c r="BJ2507" s="578"/>
      <c r="BK2507" s="578"/>
      <c r="BL2507" s="578"/>
      <c r="BM2507" s="578">
        <f>SUM(BN2507:BP2507)</f>
        <v>0</v>
      </c>
      <c r="BN2507" s="578"/>
      <c r="BO2507" s="578"/>
      <c r="BP2507" s="578"/>
      <c r="BQ2507" s="547">
        <v>1</v>
      </c>
      <c r="BR2507" s="578"/>
    </row>
    <row r="2508" spans="1:76" s="839" customFormat="1" ht="25.5" hidden="1">
      <c r="A2508" s="1415"/>
      <c r="B2508" s="1587">
        <v>1</v>
      </c>
      <c r="C2508" s="841"/>
      <c r="D2508" s="842"/>
      <c r="E2508" s="843"/>
      <c r="F2508" s="844"/>
      <c r="G2508" s="670"/>
      <c r="H2508" s="841"/>
      <c r="I2508" s="841"/>
      <c r="J2508" s="842"/>
      <c r="K2508" s="842"/>
      <c r="L2508" s="842"/>
      <c r="M2508" s="842"/>
      <c r="N2508" s="841"/>
      <c r="O2508" s="841"/>
      <c r="P2508" s="842"/>
      <c r="Q2508" s="841"/>
      <c r="R2508" s="842"/>
      <c r="S2508" s="841"/>
      <c r="T2508" s="842"/>
      <c r="U2508" s="841"/>
      <c r="V2508" s="841"/>
      <c r="W2508" s="841"/>
      <c r="X2508" s="841"/>
      <c r="Y2508" s="841"/>
      <c r="Z2508" s="841"/>
      <c r="AA2508" s="842"/>
      <c r="AB2508" s="841"/>
      <c r="AC2508" s="841"/>
      <c r="AD2508" s="841"/>
      <c r="AE2508" s="841"/>
      <c r="AF2508" s="841"/>
      <c r="AG2508" s="841"/>
      <c r="AH2508" s="841"/>
      <c r="AI2508" s="841"/>
      <c r="AJ2508" s="841"/>
      <c r="AK2508" s="841"/>
      <c r="AL2508" s="841"/>
      <c r="AM2508" s="841"/>
      <c r="AN2508" s="841"/>
      <c r="AO2508" s="841"/>
      <c r="AP2508" s="841"/>
      <c r="AQ2508" s="841"/>
      <c r="AR2508" s="841"/>
      <c r="AS2508" s="841"/>
      <c r="AT2508" s="841"/>
      <c r="AU2508" s="845"/>
      <c r="AV2508" s="841"/>
      <c r="AW2508" s="841"/>
      <c r="AX2508" s="841"/>
      <c r="AY2508" s="841"/>
      <c r="AZ2508" s="841"/>
      <c r="BA2508" s="841"/>
      <c r="BB2508" s="841"/>
      <c r="BC2508" s="841"/>
      <c r="BD2508" s="841"/>
      <c r="BE2508" s="841"/>
      <c r="BF2508" s="841"/>
      <c r="BG2508" s="841"/>
      <c r="BH2508" s="841"/>
      <c r="BI2508" s="841"/>
      <c r="BJ2508" s="841"/>
      <c r="BK2508" s="841"/>
      <c r="BL2508" s="841"/>
      <c r="BM2508" s="842"/>
      <c r="BN2508" s="841"/>
      <c r="BO2508" s="841"/>
      <c r="BP2508" s="841"/>
      <c r="BQ2508" s="547">
        <v>1</v>
      </c>
      <c r="BR2508" s="846" t="s">
        <v>2828</v>
      </c>
      <c r="BS2508" s="846" t="s">
        <v>2829</v>
      </c>
      <c r="BT2508" s="847" t="s">
        <v>2830</v>
      </c>
      <c r="BU2508" s="848"/>
      <c r="BV2508" s="848"/>
      <c r="BW2508" s="848"/>
      <c r="BX2508" s="839">
        <v>1</v>
      </c>
    </row>
    <row r="2509" spans="1:76" s="575" customFormat="1" hidden="1">
      <c r="B2509" s="576"/>
      <c r="C2509" s="577"/>
      <c r="D2509" s="842"/>
      <c r="E2509" s="579"/>
      <c r="F2509" s="578"/>
      <c r="G2509" s="580"/>
      <c r="H2509" s="581"/>
      <c r="I2509" s="582"/>
      <c r="J2509" s="580"/>
      <c r="K2509" s="578"/>
      <c r="L2509" s="578"/>
      <c r="M2509" s="578"/>
      <c r="N2509" s="578"/>
      <c r="O2509" s="578"/>
      <c r="P2509" s="578"/>
      <c r="Q2509" s="578"/>
      <c r="R2509" s="578"/>
      <c r="S2509" s="578"/>
      <c r="T2509" s="578"/>
      <c r="U2509" s="578"/>
      <c r="V2509" s="578"/>
      <c r="W2509" s="578"/>
      <c r="X2509" s="578"/>
      <c r="Y2509" s="578"/>
      <c r="Z2509" s="578"/>
      <c r="AA2509" s="578"/>
      <c r="AB2509" s="578"/>
      <c r="AC2509" s="578"/>
      <c r="AD2509" s="578"/>
      <c r="AE2509" s="578"/>
      <c r="AF2509" s="578"/>
      <c r="AG2509" s="578"/>
      <c r="AH2509" s="578"/>
      <c r="AI2509" s="578"/>
      <c r="AJ2509" s="578"/>
      <c r="AK2509" s="578"/>
      <c r="AL2509" s="578"/>
      <c r="AM2509" s="578"/>
      <c r="AN2509" s="578"/>
      <c r="AO2509" s="578"/>
      <c r="AP2509" s="578"/>
      <c r="AQ2509" s="578"/>
      <c r="AR2509" s="578"/>
      <c r="AS2509" s="578"/>
      <c r="AT2509" s="578"/>
      <c r="AU2509" s="567"/>
      <c r="AV2509" s="578"/>
      <c r="AW2509" s="578"/>
      <c r="AX2509" s="578"/>
      <c r="AY2509" s="578"/>
      <c r="AZ2509" s="578"/>
      <c r="BA2509" s="578"/>
      <c r="BB2509" s="578"/>
      <c r="BC2509" s="578"/>
      <c r="BD2509" s="578"/>
      <c r="BE2509" s="578"/>
      <c r="BF2509" s="578"/>
      <c r="BG2509" s="578"/>
      <c r="BH2509" s="578"/>
      <c r="BI2509" s="578"/>
      <c r="BJ2509" s="578"/>
      <c r="BK2509" s="578"/>
      <c r="BL2509" s="578"/>
      <c r="BM2509" s="578"/>
      <c r="BN2509" s="578"/>
      <c r="BO2509" s="578"/>
      <c r="BP2509" s="578"/>
      <c r="BQ2509" s="547">
        <v>1</v>
      </c>
      <c r="BR2509" s="578"/>
    </row>
    <row r="2510" spans="1:76" s="575" customFormat="1" hidden="1">
      <c r="B2510" s="576"/>
      <c r="C2510" s="577"/>
      <c r="D2510" s="578"/>
      <c r="E2510" s="579"/>
      <c r="F2510" s="578"/>
      <c r="G2510" s="580"/>
      <c r="H2510" s="581">
        <f>J2510</f>
        <v>0</v>
      </c>
      <c r="I2510" s="582"/>
      <c r="J2510" s="580">
        <f>K2510+AA2510+BM2510</f>
        <v>0</v>
      </c>
      <c r="K2510" s="578">
        <f>L2510+T2510+X2510+Y2510+Z2510</f>
        <v>0</v>
      </c>
      <c r="L2510" s="578">
        <f>M2510+S2510</f>
        <v>0</v>
      </c>
      <c r="M2510" s="578">
        <f>N2510+R2510</f>
        <v>0</v>
      </c>
      <c r="N2510" s="578">
        <f>O2510+P2510+Q2510</f>
        <v>0</v>
      </c>
      <c r="O2510" s="578"/>
      <c r="P2510" s="578"/>
      <c r="Q2510" s="578"/>
      <c r="R2510" s="578"/>
      <c r="S2510" s="578"/>
      <c r="T2510" s="578">
        <f>U2510+V2510+W2510</f>
        <v>0</v>
      </c>
      <c r="U2510" s="578"/>
      <c r="V2510" s="578"/>
      <c r="W2510" s="578"/>
      <c r="X2510" s="578"/>
      <c r="Y2510" s="578"/>
      <c r="Z2510" s="578"/>
      <c r="AA2510" s="578">
        <f xml:space="preserve"> SUM(AB2510:AI2510)+SUM(AV2510:BL2510)</f>
        <v>0</v>
      </c>
      <c r="AB2510" s="578"/>
      <c r="AC2510" s="578"/>
      <c r="AD2510" s="578"/>
      <c r="AE2510" s="578"/>
      <c r="AF2510" s="578"/>
      <c r="AG2510" s="578"/>
      <c r="AH2510" s="578"/>
      <c r="AI2510" s="578"/>
      <c r="AJ2510" s="578"/>
      <c r="AK2510" s="578"/>
      <c r="AL2510" s="578"/>
      <c r="AM2510" s="578"/>
      <c r="AN2510" s="578"/>
      <c r="AO2510" s="578"/>
      <c r="AP2510" s="578"/>
      <c r="AQ2510" s="578"/>
      <c r="AR2510" s="578"/>
      <c r="AS2510" s="578"/>
      <c r="AT2510" s="578"/>
      <c r="AU2510" s="567"/>
      <c r="AV2510" s="578"/>
      <c r="AW2510" s="578"/>
      <c r="AX2510" s="578"/>
      <c r="AY2510" s="578"/>
      <c r="AZ2510" s="578"/>
      <c r="BA2510" s="578"/>
      <c r="BB2510" s="578"/>
      <c r="BC2510" s="578"/>
      <c r="BD2510" s="578"/>
      <c r="BE2510" s="578"/>
      <c r="BF2510" s="578"/>
      <c r="BG2510" s="578"/>
      <c r="BH2510" s="578"/>
      <c r="BI2510" s="578"/>
      <c r="BJ2510" s="578"/>
      <c r="BK2510" s="578"/>
      <c r="BL2510" s="578"/>
      <c r="BM2510" s="578">
        <f>SUM(BN2510:BP2510)</f>
        <v>0</v>
      </c>
      <c r="BN2510" s="578"/>
      <c r="BO2510" s="578"/>
      <c r="BP2510" s="578"/>
      <c r="BQ2510" s="547">
        <v>1</v>
      </c>
      <c r="BR2510" s="578"/>
    </row>
    <row r="2511" spans="1:76" s="593" customFormat="1" ht="14.25" hidden="1">
      <c r="B2511" s="594" t="s">
        <v>714</v>
      </c>
      <c r="C2511" s="1546" t="s">
        <v>715</v>
      </c>
      <c r="D2511" s="596"/>
      <c r="E2511" s="597"/>
      <c r="F2511" s="596"/>
      <c r="G2511" s="598"/>
      <c r="H2511" s="599">
        <f t="shared" ref="H2511:BP2511" si="1230">H2512+H2515</f>
        <v>0</v>
      </c>
      <c r="I2511" s="1019">
        <f t="shared" si="1230"/>
        <v>0</v>
      </c>
      <c r="J2511" s="599">
        <f t="shared" si="1230"/>
        <v>0</v>
      </c>
      <c r="K2511" s="599">
        <f t="shared" si="1230"/>
        <v>0</v>
      </c>
      <c r="L2511" s="599">
        <f t="shared" si="1230"/>
        <v>0</v>
      </c>
      <c r="M2511" s="599">
        <f t="shared" si="1230"/>
        <v>0</v>
      </c>
      <c r="N2511" s="599">
        <f t="shared" si="1230"/>
        <v>0</v>
      </c>
      <c r="O2511" s="599">
        <f t="shared" si="1230"/>
        <v>0</v>
      </c>
      <c r="P2511" s="599">
        <f t="shared" si="1230"/>
        <v>0</v>
      </c>
      <c r="Q2511" s="599">
        <f t="shared" si="1230"/>
        <v>0</v>
      </c>
      <c r="R2511" s="596">
        <f t="shared" si="1230"/>
        <v>0</v>
      </c>
      <c r="S2511" s="599">
        <f t="shared" si="1230"/>
        <v>0</v>
      </c>
      <c r="T2511" s="599">
        <f t="shared" si="1230"/>
        <v>0</v>
      </c>
      <c r="U2511" s="599">
        <f t="shared" si="1230"/>
        <v>0</v>
      </c>
      <c r="V2511" s="599">
        <f t="shared" si="1230"/>
        <v>0</v>
      </c>
      <c r="W2511" s="599">
        <f t="shared" si="1230"/>
        <v>0</v>
      </c>
      <c r="X2511" s="599">
        <f t="shared" si="1230"/>
        <v>0</v>
      </c>
      <c r="Y2511" s="599">
        <f t="shared" si="1230"/>
        <v>0</v>
      </c>
      <c r="Z2511" s="599">
        <f t="shared" si="1230"/>
        <v>0</v>
      </c>
      <c r="AA2511" s="599">
        <f t="shared" si="1230"/>
        <v>0</v>
      </c>
      <c r="AB2511" s="599">
        <f t="shared" si="1230"/>
        <v>0</v>
      </c>
      <c r="AC2511" s="599">
        <f t="shared" si="1230"/>
        <v>0</v>
      </c>
      <c r="AD2511" s="599">
        <f t="shared" si="1230"/>
        <v>0</v>
      </c>
      <c r="AE2511" s="599">
        <f t="shared" si="1230"/>
        <v>0</v>
      </c>
      <c r="AF2511" s="599">
        <f t="shared" si="1230"/>
        <v>0</v>
      </c>
      <c r="AG2511" s="599">
        <f t="shared" si="1230"/>
        <v>0</v>
      </c>
      <c r="AH2511" s="599">
        <f t="shared" si="1230"/>
        <v>0</v>
      </c>
      <c r="AI2511" s="599">
        <f t="shared" si="1230"/>
        <v>0</v>
      </c>
      <c r="AJ2511" s="599">
        <f t="shared" si="1230"/>
        <v>0</v>
      </c>
      <c r="AK2511" s="599">
        <f t="shared" si="1230"/>
        <v>0</v>
      </c>
      <c r="AL2511" s="599">
        <f t="shared" si="1230"/>
        <v>0</v>
      </c>
      <c r="AM2511" s="599">
        <f t="shared" si="1230"/>
        <v>0</v>
      </c>
      <c r="AN2511" s="599">
        <f t="shared" si="1230"/>
        <v>0</v>
      </c>
      <c r="AO2511" s="599">
        <f t="shared" si="1230"/>
        <v>0</v>
      </c>
      <c r="AP2511" s="599">
        <f t="shared" si="1230"/>
        <v>0</v>
      </c>
      <c r="AQ2511" s="599">
        <f t="shared" si="1230"/>
        <v>0</v>
      </c>
      <c r="AR2511" s="599">
        <f t="shared" si="1230"/>
        <v>0</v>
      </c>
      <c r="AS2511" s="599">
        <f t="shared" si="1230"/>
        <v>0</v>
      </c>
      <c r="AT2511" s="599">
        <f t="shared" si="1230"/>
        <v>0</v>
      </c>
      <c r="AU2511" s="599">
        <f t="shared" si="1230"/>
        <v>0</v>
      </c>
      <c r="AV2511" s="599">
        <f t="shared" si="1230"/>
        <v>0</v>
      </c>
      <c r="AW2511" s="599">
        <f t="shared" si="1230"/>
        <v>0</v>
      </c>
      <c r="AX2511" s="599">
        <f t="shared" si="1230"/>
        <v>0</v>
      </c>
      <c r="AY2511" s="599">
        <f t="shared" si="1230"/>
        <v>0</v>
      </c>
      <c r="AZ2511" s="599">
        <f t="shared" si="1230"/>
        <v>0</v>
      </c>
      <c r="BA2511" s="599">
        <f t="shared" si="1230"/>
        <v>0</v>
      </c>
      <c r="BB2511" s="599">
        <f t="shared" si="1230"/>
        <v>0</v>
      </c>
      <c r="BC2511" s="599">
        <f t="shared" si="1230"/>
        <v>0</v>
      </c>
      <c r="BD2511" s="599">
        <f t="shared" si="1230"/>
        <v>0</v>
      </c>
      <c r="BE2511" s="599">
        <f t="shared" si="1230"/>
        <v>0</v>
      </c>
      <c r="BF2511" s="599">
        <f t="shared" si="1230"/>
        <v>0</v>
      </c>
      <c r="BG2511" s="599">
        <f t="shared" si="1230"/>
        <v>0</v>
      </c>
      <c r="BH2511" s="599">
        <f t="shared" si="1230"/>
        <v>0</v>
      </c>
      <c r="BI2511" s="599">
        <f t="shared" si="1230"/>
        <v>0</v>
      </c>
      <c r="BJ2511" s="599">
        <f t="shared" si="1230"/>
        <v>0</v>
      </c>
      <c r="BK2511" s="599">
        <f t="shared" si="1230"/>
        <v>0</v>
      </c>
      <c r="BL2511" s="599">
        <f t="shared" si="1230"/>
        <v>0</v>
      </c>
      <c r="BM2511" s="599">
        <f t="shared" si="1230"/>
        <v>0</v>
      </c>
      <c r="BN2511" s="599">
        <f t="shared" si="1230"/>
        <v>0</v>
      </c>
      <c r="BO2511" s="599">
        <f t="shared" si="1230"/>
        <v>0</v>
      </c>
      <c r="BP2511" s="599">
        <f t="shared" si="1230"/>
        <v>0</v>
      </c>
      <c r="BQ2511" s="601">
        <v>1</v>
      </c>
      <c r="BR2511" s="596"/>
    </row>
    <row r="2512" spans="1:76" s="559" customFormat="1" hidden="1">
      <c r="B2512" s="560"/>
      <c r="C2512" s="561" t="s">
        <v>2709</v>
      </c>
      <c r="D2512" s="562"/>
      <c r="E2512" s="563"/>
      <c r="F2512" s="562"/>
      <c r="G2512" s="564"/>
      <c r="H2512" s="565">
        <f>SUM(H2513:H2514)</f>
        <v>0</v>
      </c>
      <c r="I2512" s="566"/>
      <c r="J2512" s="564">
        <f t="shared" ref="J2512:BP2512" si="1231">SUM(J2513:J2514)</f>
        <v>0</v>
      </c>
      <c r="K2512" s="562">
        <f t="shared" si="1231"/>
        <v>0</v>
      </c>
      <c r="L2512" s="562">
        <f t="shared" si="1231"/>
        <v>0</v>
      </c>
      <c r="M2512" s="562">
        <f t="shared" si="1231"/>
        <v>0</v>
      </c>
      <c r="N2512" s="562">
        <f t="shared" si="1231"/>
        <v>0</v>
      </c>
      <c r="O2512" s="562">
        <f t="shared" si="1231"/>
        <v>0</v>
      </c>
      <c r="P2512" s="562">
        <f t="shared" si="1231"/>
        <v>0</v>
      </c>
      <c r="Q2512" s="562">
        <f t="shared" si="1231"/>
        <v>0</v>
      </c>
      <c r="R2512" s="562">
        <f t="shared" si="1231"/>
        <v>0</v>
      </c>
      <c r="S2512" s="562">
        <f t="shared" si="1231"/>
        <v>0</v>
      </c>
      <c r="T2512" s="562">
        <f t="shared" si="1231"/>
        <v>0</v>
      </c>
      <c r="U2512" s="562">
        <f t="shared" si="1231"/>
        <v>0</v>
      </c>
      <c r="V2512" s="562">
        <f t="shared" si="1231"/>
        <v>0</v>
      </c>
      <c r="W2512" s="562">
        <f t="shared" si="1231"/>
        <v>0</v>
      </c>
      <c r="X2512" s="562">
        <f t="shared" si="1231"/>
        <v>0</v>
      </c>
      <c r="Y2512" s="562">
        <f t="shared" si="1231"/>
        <v>0</v>
      </c>
      <c r="Z2512" s="562">
        <f t="shared" si="1231"/>
        <v>0</v>
      </c>
      <c r="AA2512" s="562">
        <f t="shared" si="1231"/>
        <v>0</v>
      </c>
      <c r="AB2512" s="562">
        <f t="shared" si="1231"/>
        <v>0</v>
      </c>
      <c r="AC2512" s="562">
        <f t="shared" si="1231"/>
        <v>0</v>
      </c>
      <c r="AD2512" s="562">
        <f t="shared" si="1231"/>
        <v>0</v>
      </c>
      <c r="AE2512" s="562">
        <f t="shared" si="1231"/>
        <v>0</v>
      </c>
      <c r="AF2512" s="562">
        <f t="shared" si="1231"/>
        <v>0</v>
      </c>
      <c r="AG2512" s="562">
        <f t="shared" si="1231"/>
        <v>0</v>
      </c>
      <c r="AH2512" s="562">
        <f t="shared" si="1231"/>
        <v>0</v>
      </c>
      <c r="AI2512" s="562">
        <f t="shared" si="1231"/>
        <v>0</v>
      </c>
      <c r="AJ2512" s="562">
        <f t="shared" si="1231"/>
        <v>0</v>
      </c>
      <c r="AK2512" s="562">
        <f t="shared" si="1231"/>
        <v>0</v>
      </c>
      <c r="AL2512" s="562">
        <f t="shared" si="1231"/>
        <v>0</v>
      </c>
      <c r="AM2512" s="562">
        <f t="shared" si="1231"/>
        <v>0</v>
      </c>
      <c r="AN2512" s="562">
        <f t="shared" si="1231"/>
        <v>0</v>
      </c>
      <c r="AO2512" s="562">
        <f t="shared" si="1231"/>
        <v>0</v>
      </c>
      <c r="AP2512" s="562">
        <f t="shared" si="1231"/>
        <v>0</v>
      </c>
      <c r="AQ2512" s="562">
        <f t="shared" si="1231"/>
        <v>0</v>
      </c>
      <c r="AR2512" s="562">
        <f t="shared" si="1231"/>
        <v>0</v>
      </c>
      <c r="AS2512" s="562">
        <f t="shared" si="1231"/>
        <v>0</v>
      </c>
      <c r="AT2512" s="562">
        <f t="shared" si="1231"/>
        <v>0</v>
      </c>
      <c r="AU2512" s="562">
        <f t="shared" si="1231"/>
        <v>0</v>
      </c>
      <c r="AV2512" s="562">
        <f t="shared" si="1231"/>
        <v>0</v>
      </c>
      <c r="AW2512" s="562">
        <f t="shared" si="1231"/>
        <v>0</v>
      </c>
      <c r="AX2512" s="562">
        <f t="shared" si="1231"/>
        <v>0</v>
      </c>
      <c r="AY2512" s="562">
        <f t="shared" si="1231"/>
        <v>0</v>
      </c>
      <c r="AZ2512" s="562">
        <f t="shared" si="1231"/>
        <v>0</v>
      </c>
      <c r="BA2512" s="562">
        <f t="shared" si="1231"/>
        <v>0</v>
      </c>
      <c r="BB2512" s="562">
        <f t="shared" si="1231"/>
        <v>0</v>
      </c>
      <c r="BC2512" s="562">
        <f t="shared" si="1231"/>
        <v>0</v>
      </c>
      <c r="BD2512" s="562">
        <f t="shared" si="1231"/>
        <v>0</v>
      </c>
      <c r="BE2512" s="562">
        <f t="shared" si="1231"/>
        <v>0</v>
      </c>
      <c r="BF2512" s="562">
        <f t="shared" si="1231"/>
        <v>0</v>
      </c>
      <c r="BG2512" s="562">
        <f t="shared" si="1231"/>
        <v>0</v>
      </c>
      <c r="BH2512" s="562">
        <f t="shared" si="1231"/>
        <v>0</v>
      </c>
      <c r="BI2512" s="562">
        <f t="shared" si="1231"/>
        <v>0</v>
      </c>
      <c r="BJ2512" s="562">
        <f t="shared" si="1231"/>
        <v>0</v>
      </c>
      <c r="BK2512" s="562">
        <f t="shared" si="1231"/>
        <v>0</v>
      </c>
      <c r="BL2512" s="562">
        <f t="shared" si="1231"/>
        <v>0</v>
      </c>
      <c r="BM2512" s="562">
        <f t="shared" si="1231"/>
        <v>0</v>
      </c>
      <c r="BN2512" s="562">
        <f t="shared" si="1231"/>
        <v>0</v>
      </c>
      <c r="BO2512" s="562">
        <f t="shared" si="1231"/>
        <v>0</v>
      </c>
      <c r="BP2512" s="562">
        <f t="shared" si="1231"/>
        <v>0</v>
      </c>
      <c r="BQ2512" s="568">
        <v>1</v>
      </c>
      <c r="BR2512" s="562"/>
    </row>
    <row r="2513" spans="1:77" s="575" customFormat="1" hidden="1">
      <c r="B2513" s="576"/>
      <c r="C2513" s="577"/>
      <c r="D2513" s="578"/>
      <c r="E2513" s="579"/>
      <c r="F2513" s="578"/>
      <c r="G2513" s="580"/>
      <c r="H2513" s="581">
        <f>J2513</f>
        <v>0</v>
      </c>
      <c r="I2513" s="582"/>
      <c r="J2513" s="580">
        <f>K2513+AA2513+BM2513</f>
        <v>0</v>
      </c>
      <c r="K2513" s="578">
        <f>L2513+T2513+X2513+Y2513+Z2513</f>
        <v>0</v>
      </c>
      <c r="L2513" s="578">
        <f>M2513+S2513</f>
        <v>0</v>
      </c>
      <c r="M2513" s="578">
        <f>N2513+R2513</f>
        <v>0</v>
      </c>
      <c r="N2513" s="578">
        <f>O2513+P2513+Q2513</f>
        <v>0</v>
      </c>
      <c r="O2513" s="578"/>
      <c r="P2513" s="578"/>
      <c r="Q2513" s="578"/>
      <c r="R2513" s="578"/>
      <c r="S2513" s="578"/>
      <c r="T2513" s="578">
        <f>U2513+V2513+W2513</f>
        <v>0</v>
      </c>
      <c r="U2513" s="578"/>
      <c r="V2513" s="578"/>
      <c r="W2513" s="578"/>
      <c r="X2513" s="578"/>
      <c r="Y2513" s="578"/>
      <c r="Z2513" s="578"/>
      <c r="AA2513" s="578">
        <f xml:space="preserve"> SUM(AB2513:AI2513)+SUM(AV2513:BL2513)</f>
        <v>0</v>
      </c>
      <c r="AB2513" s="578"/>
      <c r="AC2513" s="578"/>
      <c r="AD2513" s="578"/>
      <c r="AE2513" s="578"/>
      <c r="AF2513" s="578"/>
      <c r="AG2513" s="578"/>
      <c r="AH2513" s="578"/>
      <c r="AI2513" s="578">
        <f>SUM(AJ2513:AT2513)</f>
        <v>0</v>
      </c>
      <c r="AJ2513" s="578"/>
      <c r="AK2513" s="578"/>
      <c r="AL2513" s="578"/>
      <c r="AM2513" s="578"/>
      <c r="AN2513" s="578"/>
      <c r="AO2513" s="578"/>
      <c r="AP2513" s="578"/>
      <c r="AQ2513" s="578"/>
      <c r="AR2513" s="578"/>
      <c r="AS2513" s="578"/>
      <c r="AT2513" s="578"/>
      <c r="AU2513" s="567"/>
      <c r="AV2513" s="578"/>
      <c r="AW2513" s="578"/>
      <c r="AX2513" s="578"/>
      <c r="AY2513" s="578"/>
      <c r="AZ2513" s="578"/>
      <c r="BA2513" s="578"/>
      <c r="BB2513" s="578"/>
      <c r="BC2513" s="578"/>
      <c r="BD2513" s="578"/>
      <c r="BE2513" s="578"/>
      <c r="BF2513" s="578"/>
      <c r="BG2513" s="578"/>
      <c r="BH2513" s="578"/>
      <c r="BI2513" s="578"/>
      <c r="BJ2513" s="578"/>
      <c r="BK2513" s="578"/>
      <c r="BL2513" s="578"/>
      <c r="BM2513" s="578">
        <f>SUM(BN2513:BP2513)</f>
        <v>0</v>
      </c>
      <c r="BN2513" s="578"/>
      <c r="BO2513" s="578"/>
      <c r="BP2513" s="578"/>
      <c r="BQ2513" s="547">
        <v>1</v>
      </c>
      <c r="BR2513" s="578"/>
    </row>
    <row r="2514" spans="1:77" s="575" customFormat="1" hidden="1">
      <c r="B2514" s="576"/>
      <c r="C2514" s="577"/>
      <c r="D2514" s="578"/>
      <c r="E2514" s="579"/>
      <c r="F2514" s="578"/>
      <c r="G2514" s="580"/>
      <c r="H2514" s="581">
        <f>J2514</f>
        <v>0</v>
      </c>
      <c r="I2514" s="582"/>
      <c r="J2514" s="580">
        <f>K2514+AA2514+BM2514</f>
        <v>0</v>
      </c>
      <c r="K2514" s="578">
        <f>L2514+T2514+X2514+Y2514+Z2514</f>
        <v>0</v>
      </c>
      <c r="L2514" s="578">
        <f>M2514+S2514</f>
        <v>0</v>
      </c>
      <c r="M2514" s="578">
        <f>N2514+R2514</f>
        <v>0</v>
      </c>
      <c r="N2514" s="578">
        <f>O2514+P2514+Q2514</f>
        <v>0</v>
      </c>
      <c r="O2514" s="578"/>
      <c r="P2514" s="578"/>
      <c r="Q2514" s="578"/>
      <c r="R2514" s="578"/>
      <c r="S2514" s="578"/>
      <c r="T2514" s="578">
        <f>U2514+V2514+W2514</f>
        <v>0</v>
      </c>
      <c r="U2514" s="578"/>
      <c r="V2514" s="578"/>
      <c r="W2514" s="578"/>
      <c r="X2514" s="578"/>
      <c r="Y2514" s="578"/>
      <c r="Z2514" s="578"/>
      <c r="AA2514" s="578">
        <f xml:space="preserve"> SUM(AB2514:AI2514)+SUM(AV2514:BL2514)</f>
        <v>0</v>
      </c>
      <c r="AB2514" s="578"/>
      <c r="AC2514" s="578"/>
      <c r="AD2514" s="578"/>
      <c r="AE2514" s="578"/>
      <c r="AF2514" s="578"/>
      <c r="AG2514" s="578"/>
      <c r="AH2514" s="578"/>
      <c r="AI2514" s="578">
        <f>SUM(AJ2514:AT2514)</f>
        <v>0</v>
      </c>
      <c r="AJ2514" s="578"/>
      <c r="AK2514" s="578"/>
      <c r="AL2514" s="578"/>
      <c r="AM2514" s="578"/>
      <c r="AN2514" s="578"/>
      <c r="AO2514" s="578"/>
      <c r="AP2514" s="578"/>
      <c r="AQ2514" s="578"/>
      <c r="AR2514" s="578"/>
      <c r="AS2514" s="578"/>
      <c r="AT2514" s="578"/>
      <c r="AU2514" s="567"/>
      <c r="AV2514" s="578"/>
      <c r="AW2514" s="578"/>
      <c r="AX2514" s="578"/>
      <c r="AY2514" s="578"/>
      <c r="AZ2514" s="578"/>
      <c r="BA2514" s="578"/>
      <c r="BB2514" s="578"/>
      <c r="BC2514" s="578"/>
      <c r="BD2514" s="578"/>
      <c r="BE2514" s="578"/>
      <c r="BF2514" s="578"/>
      <c r="BG2514" s="578"/>
      <c r="BH2514" s="578"/>
      <c r="BI2514" s="578"/>
      <c r="BJ2514" s="578"/>
      <c r="BK2514" s="578"/>
      <c r="BL2514" s="578"/>
      <c r="BM2514" s="578">
        <f>SUM(BN2514:BP2514)</f>
        <v>0</v>
      </c>
      <c r="BN2514" s="578"/>
      <c r="BO2514" s="578"/>
      <c r="BP2514" s="578"/>
      <c r="BQ2514" s="547">
        <v>1</v>
      </c>
      <c r="BR2514" s="578"/>
    </row>
    <row r="2515" spans="1:77" s="559" customFormat="1" hidden="1">
      <c r="B2515" s="560"/>
      <c r="C2515" s="561" t="s">
        <v>2710</v>
      </c>
      <c r="D2515" s="562"/>
      <c r="E2515" s="563"/>
      <c r="F2515" s="562"/>
      <c r="G2515" s="564"/>
      <c r="H2515" s="565">
        <f>SUM(H2516:H2517)</f>
        <v>0</v>
      </c>
      <c r="I2515" s="566"/>
      <c r="J2515" s="564">
        <f t="shared" ref="J2515:BP2515" si="1232">SUM(J2516:J2517)</f>
        <v>0</v>
      </c>
      <c r="K2515" s="562">
        <f t="shared" si="1232"/>
        <v>0</v>
      </c>
      <c r="L2515" s="562">
        <f t="shared" si="1232"/>
        <v>0</v>
      </c>
      <c r="M2515" s="562">
        <f t="shared" si="1232"/>
        <v>0</v>
      </c>
      <c r="N2515" s="562">
        <f t="shared" si="1232"/>
        <v>0</v>
      </c>
      <c r="O2515" s="562">
        <f t="shared" si="1232"/>
        <v>0</v>
      </c>
      <c r="P2515" s="562">
        <f t="shared" si="1232"/>
        <v>0</v>
      </c>
      <c r="Q2515" s="562">
        <f t="shared" si="1232"/>
        <v>0</v>
      </c>
      <c r="R2515" s="562">
        <f t="shared" si="1232"/>
        <v>0</v>
      </c>
      <c r="S2515" s="562">
        <f t="shared" si="1232"/>
        <v>0</v>
      </c>
      <c r="T2515" s="562">
        <f t="shared" si="1232"/>
        <v>0</v>
      </c>
      <c r="U2515" s="562">
        <f t="shared" si="1232"/>
        <v>0</v>
      </c>
      <c r="V2515" s="562">
        <f t="shared" si="1232"/>
        <v>0</v>
      </c>
      <c r="W2515" s="562">
        <f t="shared" si="1232"/>
        <v>0</v>
      </c>
      <c r="X2515" s="562">
        <f t="shared" si="1232"/>
        <v>0</v>
      </c>
      <c r="Y2515" s="562">
        <f t="shared" si="1232"/>
        <v>0</v>
      </c>
      <c r="Z2515" s="562">
        <f t="shared" si="1232"/>
        <v>0</v>
      </c>
      <c r="AA2515" s="562">
        <f t="shared" si="1232"/>
        <v>0</v>
      </c>
      <c r="AB2515" s="562">
        <f t="shared" si="1232"/>
        <v>0</v>
      </c>
      <c r="AC2515" s="562">
        <f t="shared" si="1232"/>
        <v>0</v>
      </c>
      <c r="AD2515" s="562">
        <f t="shared" si="1232"/>
        <v>0</v>
      </c>
      <c r="AE2515" s="562">
        <f t="shared" si="1232"/>
        <v>0</v>
      </c>
      <c r="AF2515" s="562">
        <f t="shared" si="1232"/>
        <v>0</v>
      </c>
      <c r="AG2515" s="562">
        <f t="shared" si="1232"/>
        <v>0</v>
      </c>
      <c r="AH2515" s="562">
        <f t="shared" si="1232"/>
        <v>0</v>
      </c>
      <c r="AI2515" s="562">
        <f t="shared" si="1232"/>
        <v>0</v>
      </c>
      <c r="AJ2515" s="562">
        <f t="shared" si="1232"/>
        <v>0</v>
      </c>
      <c r="AK2515" s="562">
        <f t="shared" si="1232"/>
        <v>0</v>
      </c>
      <c r="AL2515" s="562">
        <f t="shared" si="1232"/>
        <v>0</v>
      </c>
      <c r="AM2515" s="562">
        <f t="shared" si="1232"/>
        <v>0</v>
      </c>
      <c r="AN2515" s="562">
        <f t="shared" si="1232"/>
        <v>0</v>
      </c>
      <c r="AO2515" s="562">
        <f t="shared" si="1232"/>
        <v>0</v>
      </c>
      <c r="AP2515" s="562">
        <f t="shared" si="1232"/>
        <v>0</v>
      </c>
      <c r="AQ2515" s="562">
        <f t="shared" si="1232"/>
        <v>0</v>
      </c>
      <c r="AR2515" s="562">
        <f t="shared" si="1232"/>
        <v>0</v>
      </c>
      <c r="AS2515" s="562">
        <f t="shared" si="1232"/>
        <v>0</v>
      </c>
      <c r="AT2515" s="562">
        <f t="shared" si="1232"/>
        <v>0</v>
      </c>
      <c r="AU2515" s="562">
        <f t="shared" si="1232"/>
        <v>0</v>
      </c>
      <c r="AV2515" s="562">
        <f t="shared" si="1232"/>
        <v>0</v>
      </c>
      <c r="AW2515" s="562">
        <f t="shared" si="1232"/>
        <v>0</v>
      </c>
      <c r="AX2515" s="562">
        <f t="shared" si="1232"/>
        <v>0</v>
      </c>
      <c r="AY2515" s="562">
        <f t="shared" si="1232"/>
        <v>0</v>
      </c>
      <c r="AZ2515" s="562">
        <f t="shared" si="1232"/>
        <v>0</v>
      </c>
      <c r="BA2515" s="562">
        <f t="shared" si="1232"/>
        <v>0</v>
      </c>
      <c r="BB2515" s="562">
        <f t="shared" si="1232"/>
        <v>0</v>
      </c>
      <c r="BC2515" s="562">
        <f t="shared" si="1232"/>
        <v>0</v>
      </c>
      <c r="BD2515" s="562">
        <f t="shared" si="1232"/>
        <v>0</v>
      </c>
      <c r="BE2515" s="562">
        <f t="shared" si="1232"/>
        <v>0</v>
      </c>
      <c r="BF2515" s="562">
        <f t="shared" si="1232"/>
        <v>0</v>
      </c>
      <c r="BG2515" s="562">
        <f t="shared" si="1232"/>
        <v>0</v>
      </c>
      <c r="BH2515" s="562">
        <f t="shared" si="1232"/>
        <v>0</v>
      </c>
      <c r="BI2515" s="562">
        <f t="shared" si="1232"/>
        <v>0</v>
      </c>
      <c r="BJ2515" s="562">
        <f t="shared" si="1232"/>
        <v>0</v>
      </c>
      <c r="BK2515" s="562">
        <f t="shared" si="1232"/>
        <v>0</v>
      </c>
      <c r="BL2515" s="562">
        <f t="shared" si="1232"/>
        <v>0</v>
      </c>
      <c r="BM2515" s="562">
        <f t="shared" si="1232"/>
        <v>0</v>
      </c>
      <c r="BN2515" s="562">
        <f t="shared" si="1232"/>
        <v>0</v>
      </c>
      <c r="BO2515" s="562">
        <f t="shared" si="1232"/>
        <v>0</v>
      </c>
      <c r="BP2515" s="562">
        <f t="shared" si="1232"/>
        <v>0</v>
      </c>
      <c r="BQ2515" s="568">
        <v>1</v>
      </c>
      <c r="BR2515" s="562"/>
    </row>
    <row r="2516" spans="1:77" s="575" customFormat="1" hidden="1">
      <c r="B2516" s="576"/>
      <c r="C2516" s="577"/>
      <c r="D2516" s="578"/>
      <c r="E2516" s="579"/>
      <c r="F2516" s="578"/>
      <c r="G2516" s="580"/>
      <c r="H2516" s="581">
        <f>J2516</f>
        <v>0</v>
      </c>
      <c r="I2516" s="582"/>
      <c r="J2516" s="580">
        <f>K2516+AA2516+BM2516</f>
        <v>0</v>
      </c>
      <c r="K2516" s="578">
        <f>L2516+T2516+X2516+Y2516+Z2516</f>
        <v>0</v>
      </c>
      <c r="L2516" s="578">
        <f>M2516+S2516</f>
        <v>0</v>
      </c>
      <c r="M2516" s="578">
        <f>N2516+R2516</f>
        <v>0</v>
      </c>
      <c r="N2516" s="578">
        <f>O2516+P2516+Q2516</f>
        <v>0</v>
      </c>
      <c r="O2516" s="578"/>
      <c r="P2516" s="578"/>
      <c r="Q2516" s="578"/>
      <c r="R2516" s="578"/>
      <c r="S2516" s="578"/>
      <c r="T2516" s="578">
        <f>U2516+V2516+W2516</f>
        <v>0</v>
      </c>
      <c r="U2516" s="578"/>
      <c r="V2516" s="578"/>
      <c r="W2516" s="578"/>
      <c r="X2516" s="578"/>
      <c r="Y2516" s="578"/>
      <c r="Z2516" s="578"/>
      <c r="AA2516" s="578">
        <f xml:space="preserve"> SUM(AB2516:AI2516)+SUM(AV2516:BL2516)</f>
        <v>0</v>
      </c>
      <c r="AB2516" s="578"/>
      <c r="AC2516" s="578"/>
      <c r="AD2516" s="578"/>
      <c r="AE2516" s="578"/>
      <c r="AF2516" s="578"/>
      <c r="AG2516" s="578"/>
      <c r="AH2516" s="578"/>
      <c r="AI2516" s="578"/>
      <c r="AJ2516" s="578"/>
      <c r="AK2516" s="578"/>
      <c r="AL2516" s="578"/>
      <c r="AM2516" s="578"/>
      <c r="AN2516" s="578"/>
      <c r="AO2516" s="578"/>
      <c r="AP2516" s="578"/>
      <c r="AQ2516" s="578"/>
      <c r="AR2516" s="578"/>
      <c r="AS2516" s="578"/>
      <c r="AT2516" s="578"/>
      <c r="AU2516" s="567"/>
      <c r="AV2516" s="578"/>
      <c r="AW2516" s="578"/>
      <c r="AX2516" s="578"/>
      <c r="AY2516" s="578"/>
      <c r="AZ2516" s="578"/>
      <c r="BA2516" s="578"/>
      <c r="BB2516" s="578"/>
      <c r="BC2516" s="578"/>
      <c r="BD2516" s="578"/>
      <c r="BE2516" s="578"/>
      <c r="BF2516" s="578"/>
      <c r="BG2516" s="578"/>
      <c r="BH2516" s="578"/>
      <c r="BI2516" s="578"/>
      <c r="BJ2516" s="578"/>
      <c r="BK2516" s="578"/>
      <c r="BL2516" s="578"/>
      <c r="BM2516" s="578">
        <f>SUM(BN2516:BP2516)</f>
        <v>0</v>
      </c>
      <c r="BN2516" s="578"/>
      <c r="BO2516" s="578"/>
      <c r="BP2516" s="578"/>
      <c r="BQ2516" s="547">
        <v>1</v>
      </c>
      <c r="BR2516" s="578"/>
    </row>
    <row r="2517" spans="1:77" s="575" customFormat="1" hidden="1">
      <c r="B2517" s="576"/>
      <c r="C2517" s="577"/>
      <c r="D2517" s="578"/>
      <c r="E2517" s="579"/>
      <c r="F2517" s="578"/>
      <c r="G2517" s="580"/>
      <c r="H2517" s="581">
        <f>J2517</f>
        <v>0</v>
      </c>
      <c r="I2517" s="582"/>
      <c r="J2517" s="580">
        <f>K2517+AA2517+BM2517</f>
        <v>0</v>
      </c>
      <c r="K2517" s="578">
        <f>L2517+T2517+X2517+Y2517+Z2517</f>
        <v>0</v>
      </c>
      <c r="L2517" s="578">
        <f>M2517+S2517</f>
        <v>0</v>
      </c>
      <c r="M2517" s="578">
        <f>N2517+R2517</f>
        <v>0</v>
      </c>
      <c r="N2517" s="578">
        <f>O2517+P2517+Q2517</f>
        <v>0</v>
      </c>
      <c r="O2517" s="578"/>
      <c r="P2517" s="578"/>
      <c r="Q2517" s="578"/>
      <c r="R2517" s="578"/>
      <c r="S2517" s="578"/>
      <c r="T2517" s="578">
        <f>U2517+V2517+W2517</f>
        <v>0</v>
      </c>
      <c r="U2517" s="578"/>
      <c r="V2517" s="578"/>
      <c r="W2517" s="578"/>
      <c r="X2517" s="578"/>
      <c r="Y2517" s="578"/>
      <c r="Z2517" s="578"/>
      <c r="AA2517" s="578">
        <f xml:space="preserve"> SUM(AB2517:AI2517)+SUM(AV2517:BL2517)</f>
        <v>0</v>
      </c>
      <c r="AB2517" s="578"/>
      <c r="AC2517" s="578"/>
      <c r="AD2517" s="578"/>
      <c r="AE2517" s="578"/>
      <c r="AF2517" s="578"/>
      <c r="AG2517" s="578"/>
      <c r="AH2517" s="578"/>
      <c r="AI2517" s="578"/>
      <c r="AJ2517" s="578"/>
      <c r="AK2517" s="578"/>
      <c r="AL2517" s="578"/>
      <c r="AM2517" s="578"/>
      <c r="AN2517" s="578"/>
      <c r="AO2517" s="578"/>
      <c r="AP2517" s="578"/>
      <c r="AQ2517" s="578"/>
      <c r="AR2517" s="578"/>
      <c r="AS2517" s="578"/>
      <c r="AT2517" s="578"/>
      <c r="AU2517" s="567"/>
      <c r="AV2517" s="578"/>
      <c r="AW2517" s="578"/>
      <c r="AX2517" s="578"/>
      <c r="AY2517" s="578"/>
      <c r="AZ2517" s="578"/>
      <c r="BA2517" s="578"/>
      <c r="BB2517" s="578"/>
      <c r="BC2517" s="578"/>
      <c r="BD2517" s="578"/>
      <c r="BE2517" s="578"/>
      <c r="BF2517" s="578"/>
      <c r="BG2517" s="578"/>
      <c r="BH2517" s="578"/>
      <c r="BI2517" s="578"/>
      <c r="BJ2517" s="578"/>
      <c r="BK2517" s="578"/>
      <c r="BL2517" s="578"/>
      <c r="BM2517" s="578">
        <f>SUM(BN2517:BP2517)</f>
        <v>0</v>
      </c>
      <c r="BN2517" s="578"/>
      <c r="BO2517" s="578"/>
      <c r="BP2517" s="578"/>
      <c r="BQ2517" s="547">
        <v>1</v>
      </c>
      <c r="BR2517" s="578"/>
    </row>
    <row r="2518" spans="1:77" s="593" customFormat="1" ht="14.25" hidden="1">
      <c r="B2518" s="594" t="s">
        <v>716</v>
      </c>
      <c r="C2518" s="1546" t="s">
        <v>717</v>
      </c>
      <c r="D2518" s="596"/>
      <c r="E2518" s="597"/>
      <c r="F2518" s="596"/>
      <c r="G2518" s="598"/>
      <c r="H2518" s="599">
        <f t="shared" ref="H2518:BP2518" si="1233">H2519+H2528</f>
        <v>3.23</v>
      </c>
      <c r="I2518" s="1019">
        <f t="shared" si="1233"/>
        <v>0</v>
      </c>
      <c r="J2518" s="599">
        <f t="shared" si="1233"/>
        <v>3.23</v>
      </c>
      <c r="K2518" s="599">
        <f t="shared" si="1233"/>
        <v>3.23</v>
      </c>
      <c r="L2518" s="599">
        <f t="shared" si="1233"/>
        <v>3.23</v>
      </c>
      <c r="M2518" s="599">
        <f t="shared" si="1233"/>
        <v>3.23</v>
      </c>
      <c r="N2518" s="599">
        <f t="shared" si="1233"/>
        <v>0</v>
      </c>
      <c r="O2518" s="599">
        <f t="shared" si="1233"/>
        <v>0</v>
      </c>
      <c r="P2518" s="599">
        <f t="shared" si="1233"/>
        <v>0</v>
      </c>
      <c r="Q2518" s="599">
        <f t="shared" si="1233"/>
        <v>0</v>
      </c>
      <c r="R2518" s="596">
        <f t="shared" si="1233"/>
        <v>3.23</v>
      </c>
      <c r="S2518" s="599">
        <f t="shared" si="1233"/>
        <v>0</v>
      </c>
      <c r="T2518" s="599">
        <f t="shared" si="1233"/>
        <v>0</v>
      </c>
      <c r="U2518" s="599">
        <f t="shared" si="1233"/>
        <v>0</v>
      </c>
      <c r="V2518" s="599">
        <f t="shared" si="1233"/>
        <v>0</v>
      </c>
      <c r="W2518" s="599">
        <f t="shared" si="1233"/>
        <v>0</v>
      </c>
      <c r="X2518" s="599">
        <f t="shared" si="1233"/>
        <v>0</v>
      </c>
      <c r="Y2518" s="599">
        <f t="shared" si="1233"/>
        <v>0</v>
      </c>
      <c r="Z2518" s="599">
        <f t="shared" si="1233"/>
        <v>0</v>
      </c>
      <c r="AA2518" s="599">
        <f t="shared" si="1233"/>
        <v>0</v>
      </c>
      <c r="AB2518" s="599">
        <f t="shared" si="1233"/>
        <v>0</v>
      </c>
      <c r="AC2518" s="599">
        <f t="shared" si="1233"/>
        <v>0</v>
      </c>
      <c r="AD2518" s="599">
        <f t="shared" si="1233"/>
        <v>0</v>
      </c>
      <c r="AE2518" s="599">
        <f t="shared" si="1233"/>
        <v>0</v>
      </c>
      <c r="AF2518" s="599">
        <f t="shared" si="1233"/>
        <v>0</v>
      </c>
      <c r="AG2518" s="599">
        <f t="shared" si="1233"/>
        <v>0</v>
      </c>
      <c r="AH2518" s="599">
        <f t="shared" si="1233"/>
        <v>0</v>
      </c>
      <c r="AI2518" s="599">
        <f t="shared" si="1233"/>
        <v>0</v>
      </c>
      <c r="AJ2518" s="599">
        <f t="shared" si="1233"/>
        <v>0</v>
      </c>
      <c r="AK2518" s="599">
        <f t="shared" si="1233"/>
        <v>0</v>
      </c>
      <c r="AL2518" s="599">
        <f t="shared" si="1233"/>
        <v>0</v>
      </c>
      <c r="AM2518" s="599">
        <f t="shared" si="1233"/>
        <v>0</v>
      </c>
      <c r="AN2518" s="599">
        <f t="shared" si="1233"/>
        <v>0</v>
      </c>
      <c r="AO2518" s="599">
        <f t="shared" si="1233"/>
        <v>0</v>
      </c>
      <c r="AP2518" s="599">
        <f t="shared" si="1233"/>
        <v>0</v>
      </c>
      <c r="AQ2518" s="599">
        <f t="shared" si="1233"/>
        <v>0</v>
      </c>
      <c r="AR2518" s="599">
        <f t="shared" si="1233"/>
        <v>0</v>
      </c>
      <c r="AS2518" s="599">
        <f t="shared" si="1233"/>
        <v>0</v>
      </c>
      <c r="AT2518" s="599">
        <f t="shared" si="1233"/>
        <v>0</v>
      </c>
      <c r="AU2518" s="599">
        <f t="shared" si="1233"/>
        <v>0</v>
      </c>
      <c r="AV2518" s="599">
        <f t="shared" si="1233"/>
        <v>0</v>
      </c>
      <c r="AW2518" s="599">
        <f t="shared" si="1233"/>
        <v>0</v>
      </c>
      <c r="AX2518" s="599">
        <f t="shared" si="1233"/>
        <v>0</v>
      </c>
      <c r="AY2518" s="599">
        <f t="shared" si="1233"/>
        <v>0</v>
      </c>
      <c r="AZ2518" s="599">
        <f t="shared" si="1233"/>
        <v>0</v>
      </c>
      <c r="BA2518" s="599">
        <f t="shared" si="1233"/>
        <v>0</v>
      </c>
      <c r="BB2518" s="599">
        <f t="shared" si="1233"/>
        <v>0</v>
      </c>
      <c r="BC2518" s="599">
        <f t="shared" si="1233"/>
        <v>0</v>
      </c>
      <c r="BD2518" s="599">
        <f t="shared" si="1233"/>
        <v>0</v>
      </c>
      <c r="BE2518" s="599">
        <f t="shared" si="1233"/>
        <v>0</v>
      </c>
      <c r="BF2518" s="599">
        <f t="shared" si="1233"/>
        <v>0</v>
      </c>
      <c r="BG2518" s="599">
        <f t="shared" si="1233"/>
        <v>0</v>
      </c>
      <c r="BH2518" s="599">
        <f t="shared" si="1233"/>
        <v>0</v>
      </c>
      <c r="BI2518" s="599">
        <f t="shared" si="1233"/>
        <v>0</v>
      </c>
      <c r="BJ2518" s="599">
        <f t="shared" si="1233"/>
        <v>0</v>
      </c>
      <c r="BK2518" s="599">
        <f t="shared" si="1233"/>
        <v>0</v>
      </c>
      <c r="BL2518" s="599">
        <f t="shared" si="1233"/>
        <v>0</v>
      </c>
      <c r="BM2518" s="599">
        <f t="shared" si="1233"/>
        <v>0</v>
      </c>
      <c r="BN2518" s="599">
        <f t="shared" si="1233"/>
        <v>0</v>
      </c>
      <c r="BO2518" s="599">
        <f t="shared" si="1233"/>
        <v>0</v>
      </c>
      <c r="BP2518" s="599">
        <f t="shared" si="1233"/>
        <v>0</v>
      </c>
      <c r="BQ2518" s="601">
        <v>1</v>
      </c>
      <c r="BR2518" s="596"/>
    </row>
    <row r="2519" spans="1:77" s="559" customFormat="1" hidden="1">
      <c r="B2519" s="560"/>
      <c r="C2519" s="561" t="s">
        <v>2709</v>
      </c>
      <c r="D2519" s="562"/>
      <c r="E2519" s="563"/>
      <c r="F2519" s="562"/>
      <c r="G2519" s="564"/>
      <c r="H2519" s="565">
        <f>SUM(H2520:H2527)</f>
        <v>0</v>
      </c>
      <c r="I2519" s="565">
        <f t="shared" ref="I2519:BP2519" si="1234">SUM(I2520:I2527)</f>
        <v>0</v>
      </c>
      <c r="J2519" s="565">
        <f t="shared" si="1234"/>
        <v>0</v>
      </c>
      <c r="K2519" s="565">
        <f t="shared" si="1234"/>
        <v>0</v>
      </c>
      <c r="L2519" s="565">
        <f t="shared" si="1234"/>
        <v>0</v>
      </c>
      <c r="M2519" s="565">
        <f t="shared" si="1234"/>
        <v>0</v>
      </c>
      <c r="N2519" s="565">
        <f t="shared" si="1234"/>
        <v>0</v>
      </c>
      <c r="O2519" s="565">
        <f t="shared" si="1234"/>
        <v>0</v>
      </c>
      <c r="P2519" s="565">
        <f t="shared" si="1234"/>
        <v>0</v>
      </c>
      <c r="Q2519" s="565">
        <f t="shared" si="1234"/>
        <v>0</v>
      </c>
      <c r="R2519" s="565">
        <f t="shared" si="1234"/>
        <v>0</v>
      </c>
      <c r="S2519" s="565">
        <f t="shared" si="1234"/>
        <v>0</v>
      </c>
      <c r="T2519" s="565">
        <f t="shared" si="1234"/>
        <v>0</v>
      </c>
      <c r="U2519" s="565">
        <f t="shared" si="1234"/>
        <v>0</v>
      </c>
      <c r="V2519" s="565">
        <f t="shared" si="1234"/>
        <v>0</v>
      </c>
      <c r="W2519" s="565">
        <f t="shared" si="1234"/>
        <v>0</v>
      </c>
      <c r="X2519" s="565">
        <f t="shared" si="1234"/>
        <v>0</v>
      </c>
      <c r="Y2519" s="565">
        <f t="shared" si="1234"/>
        <v>0</v>
      </c>
      <c r="Z2519" s="565">
        <f t="shared" si="1234"/>
        <v>0</v>
      </c>
      <c r="AA2519" s="565">
        <f t="shared" si="1234"/>
        <v>0</v>
      </c>
      <c r="AB2519" s="565">
        <f t="shared" si="1234"/>
        <v>0</v>
      </c>
      <c r="AC2519" s="565">
        <f t="shared" si="1234"/>
        <v>0</v>
      </c>
      <c r="AD2519" s="565">
        <f t="shared" si="1234"/>
        <v>0</v>
      </c>
      <c r="AE2519" s="565">
        <f t="shared" si="1234"/>
        <v>0</v>
      </c>
      <c r="AF2519" s="565">
        <f t="shared" si="1234"/>
        <v>0</v>
      </c>
      <c r="AG2519" s="565">
        <f t="shared" si="1234"/>
        <v>0</v>
      </c>
      <c r="AH2519" s="565">
        <f t="shared" si="1234"/>
        <v>0</v>
      </c>
      <c r="AI2519" s="565">
        <f t="shared" si="1234"/>
        <v>0</v>
      </c>
      <c r="AJ2519" s="565">
        <f t="shared" si="1234"/>
        <v>0</v>
      </c>
      <c r="AK2519" s="565">
        <f t="shared" si="1234"/>
        <v>0</v>
      </c>
      <c r="AL2519" s="565">
        <f t="shared" si="1234"/>
        <v>0</v>
      </c>
      <c r="AM2519" s="565">
        <f t="shared" si="1234"/>
        <v>0</v>
      </c>
      <c r="AN2519" s="565">
        <f t="shared" si="1234"/>
        <v>0</v>
      </c>
      <c r="AO2519" s="565">
        <f t="shared" si="1234"/>
        <v>0</v>
      </c>
      <c r="AP2519" s="565">
        <f t="shared" si="1234"/>
        <v>0</v>
      </c>
      <c r="AQ2519" s="565">
        <f t="shared" si="1234"/>
        <v>0</v>
      </c>
      <c r="AR2519" s="565">
        <f t="shared" si="1234"/>
        <v>0</v>
      </c>
      <c r="AS2519" s="565">
        <f t="shared" si="1234"/>
        <v>0</v>
      </c>
      <c r="AT2519" s="565">
        <f t="shared" si="1234"/>
        <v>0</v>
      </c>
      <c r="AU2519" s="565">
        <f t="shared" si="1234"/>
        <v>0</v>
      </c>
      <c r="AV2519" s="565">
        <f t="shared" si="1234"/>
        <v>0</v>
      </c>
      <c r="AW2519" s="565">
        <f t="shared" si="1234"/>
        <v>0</v>
      </c>
      <c r="AX2519" s="565">
        <f t="shared" si="1234"/>
        <v>0</v>
      </c>
      <c r="AY2519" s="565">
        <f t="shared" si="1234"/>
        <v>0</v>
      </c>
      <c r="AZ2519" s="565">
        <f t="shared" si="1234"/>
        <v>0</v>
      </c>
      <c r="BA2519" s="565">
        <f t="shared" si="1234"/>
        <v>0</v>
      </c>
      <c r="BB2519" s="565">
        <f t="shared" si="1234"/>
        <v>0</v>
      </c>
      <c r="BC2519" s="565">
        <f t="shared" si="1234"/>
        <v>0</v>
      </c>
      <c r="BD2519" s="565">
        <f t="shared" si="1234"/>
        <v>0</v>
      </c>
      <c r="BE2519" s="565">
        <f t="shared" si="1234"/>
        <v>0</v>
      </c>
      <c r="BF2519" s="565">
        <f t="shared" si="1234"/>
        <v>0</v>
      </c>
      <c r="BG2519" s="565">
        <f t="shared" si="1234"/>
        <v>0</v>
      </c>
      <c r="BH2519" s="565">
        <f t="shared" si="1234"/>
        <v>0</v>
      </c>
      <c r="BI2519" s="565">
        <f t="shared" si="1234"/>
        <v>0</v>
      </c>
      <c r="BJ2519" s="565">
        <f t="shared" si="1234"/>
        <v>0</v>
      </c>
      <c r="BK2519" s="565">
        <f t="shared" si="1234"/>
        <v>0</v>
      </c>
      <c r="BL2519" s="565">
        <f t="shared" si="1234"/>
        <v>0</v>
      </c>
      <c r="BM2519" s="565">
        <f t="shared" si="1234"/>
        <v>0</v>
      </c>
      <c r="BN2519" s="565">
        <f t="shared" si="1234"/>
        <v>0</v>
      </c>
      <c r="BO2519" s="565">
        <f t="shared" si="1234"/>
        <v>0</v>
      </c>
      <c r="BP2519" s="565">
        <f t="shared" si="1234"/>
        <v>0</v>
      </c>
      <c r="BQ2519" s="568">
        <v>1</v>
      </c>
      <c r="BR2519" s="562"/>
    </row>
    <row r="2520" spans="1:77" s="534" customFormat="1" hidden="1">
      <c r="A2520" s="575"/>
      <c r="B2520" s="576"/>
      <c r="C2520" s="849"/>
      <c r="D2520" s="578"/>
      <c r="E2520" s="579"/>
      <c r="F2520" s="578"/>
      <c r="G2520" s="850"/>
      <c r="H2520" s="581"/>
      <c r="I2520" s="582"/>
      <c r="J2520" s="580"/>
      <c r="K2520" s="578"/>
      <c r="L2520" s="578"/>
      <c r="M2520" s="578"/>
      <c r="N2520" s="578"/>
      <c r="O2520" s="578"/>
      <c r="P2520" s="578"/>
      <c r="Q2520" s="578"/>
      <c r="R2520" s="578"/>
      <c r="S2520" s="578"/>
      <c r="T2520" s="578"/>
      <c r="U2520" s="578"/>
      <c r="V2520" s="578"/>
      <c r="W2520" s="578"/>
      <c r="X2520" s="578"/>
      <c r="Y2520" s="578"/>
      <c r="Z2520" s="578"/>
      <c r="AA2520" s="578"/>
      <c r="AB2520" s="578"/>
      <c r="AC2520" s="578"/>
      <c r="AD2520" s="578"/>
      <c r="AE2520" s="578"/>
      <c r="AF2520" s="578"/>
      <c r="AG2520" s="578"/>
      <c r="AH2520" s="578"/>
      <c r="AI2520" s="578"/>
      <c r="AJ2520" s="578"/>
      <c r="AK2520" s="578"/>
      <c r="AL2520" s="578"/>
      <c r="AM2520" s="578"/>
      <c r="AN2520" s="578"/>
      <c r="AO2520" s="578"/>
      <c r="AP2520" s="578"/>
      <c r="AQ2520" s="578"/>
      <c r="AR2520" s="578"/>
      <c r="AS2520" s="578"/>
      <c r="AT2520" s="578"/>
      <c r="AU2520" s="567"/>
      <c r="AV2520" s="578"/>
      <c r="AW2520" s="578"/>
      <c r="AX2520" s="578"/>
      <c r="AY2520" s="578"/>
      <c r="AZ2520" s="578"/>
      <c r="BA2520" s="578"/>
      <c r="BB2520" s="578"/>
      <c r="BC2520" s="578"/>
      <c r="BD2520" s="578"/>
      <c r="BE2520" s="578"/>
      <c r="BF2520" s="578"/>
      <c r="BG2520" s="578"/>
      <c r="BH2520" s="578"/>
      <c r="BI2520" s="578"/>
      <c r="BJ2520" s="578"/>
      <c r="BK2520" s="578"/>
      <c r="BL2520" s="578"/>
      <c r="BM2520" s="578"/>
      <c r="BN2520" s="578"/>
      <c r="BO2520" s="578"/>
      <c r="BP2520" s="578"/>
      <c r="BQ2520" s="547"/>
      <c r="BR2520" s="578"/>
      <c r="BS2520" s="1699"/>
      <c r="BT2520" s="575"/>
      <c r="BU2520" s="575"/>
    </row>
    <row r="2521" spans="1:77" s="534" customFormat="1" hidden="1">
      <c r="A2521" s="575"/>
      <c r="B2521" s="576"/>
      <c r="C2521" s="849"/>
      <c r="D2521" s="578"/>
      <c r="E2521" s="579"/>
      <c r="F2521" s="578"/>
      <c r="G2521" s="850"/>
      <c r="H2521" s="581"/>
      <c r="I2521" s="582"/>
      <c r="J2521" s="580"/>
      <c r="K2521" s="578"/>
      <c r="L2521" s="578"/>
      <c r="M2521" s="578"/>
      <c r="N2521" s="578"/>
      <c r="O2521" s="578"/>
      <c r="P2521" s="578"/>
      <c r="Q2521" s="578"/>
      <c r="R2521" s="578"/>
      <c r="S2521" s="578"/>
      <c r="T2521" s="578"/>
      <c r="U2521" s="578"/>
      <c r="V2521" s="578"/>
      <c r="W2521" s="578"/>
      <c r="X2521" s="578"/>
      <c r="Y2521" s="578"/>
      <c r="Z2521" s="578"/>
      <c r="AA2521" s="578"/>
      <c r="AB2521" s="578"/>
      <c r="AC2521" s="578"/>
      <c r="AD2521" s="578"/>
      <c r="AE2521" s="578"/>
      <c r="AF2521" s="578"/>
      <c r="AG2521" s="578"/>
      <c r="AH2521" s="578"/>
      <c r="AI2521" s="578"/>
      <c r="AJ2521" s="578"/>
      <c r="AK2521" s="578"/>
      <c r="AL2521" s="578"/>
      <c r="AM2521" s="578"/>
      <c r="AN2521" s="578"/>
      <c r="AO2521" s="578"/>
      <c r="AP2521" s="578"/>
      <c r="AQ2521" s="578"/>
      <c r="AR2521" s="578"/>
      <c r="AS2521" s="578"/>
      <c r="AT2521" s="578"/>
      <c r="AU2521" s="567"/>
      <c r="AV2521" s="578"/>
      <c r="AW2521" s="578"/>
      <c r="AX2521" s="578"/>
      <c r="AY2521" s="578"/>
      <c r="AZ2521" s="578"/>
      <c r="BA2521" s="578"/>
      <c r="BB2521" s="578"/>
      <c r="BC2521" s="578"/>
      <c r="BD2521" s="578"/>
      <c r="BE2521" s="578"/>
      <c r="BF2521" s="578"/>
      <c r="BG2521" s="578"/>
      <c r="BH2521" s="578"/>
      <c r="BI2521" s="578"/>
      <c r="BJ2521" s="578"/>
      <c r="BK2521" s="578"/>
      <c r="BL2521" s="578"/>
      <c r="BM2521" s="578"/>
      <c r="BN2521" s="578"/>
      <c r="BO2521" s="578"/>
      <c r="BP2521" s="578"/>
      <c r="BQ2521" s="547"/>
      <c r="BR2521" s="578"/>
      <c r="BS2521" s="1699"/>
      <c r="BT2521" s="575"/>
      <c r="BU2521" s="575"/>
    </row>
    <row r="2522" spans="1:77" s="534" customFormat="1" hidden="1">
      <c r="A2522" s="575"/>
      <c r="B2522" s="576"/>
      <c r="C2522" s="849"/>
      <c r="D2522" s="578"/>
      <c r="E2522" s="579"/>
      <c r="F2522" s="578"/>
      <c r="G2522" s="850"/>
      <c r="H2522" s="581"/>
      <c r="I2522" s="582"/>
      <c r="J2522" s="580"/>
      <c r="K2522" s="578"/>
      <c r="L2522" s="578"/>
      <c r="M2522" s="578"/>
      <c r="N2522" s="578"/>
      <c r="O2522" s="578"/>
      <c r="P2522" s="578"/>
      <c r="Q2522" s="578"/>
      <c r="R2522" s="578"/>
      <c r="S2522" s="578"/>
      <c r="T2522" s="578"/>
      <c r="U2522" s="578"/>
      <c r="V2522" s="578"/>
      <c r="W2522" s="578"/>
      <c r="X2522" s="578"/>
      <c r="Y2522" s="578"/>
      <c r="Z2522" s="578"/>
      <c r="AA2522" s="578"/>
      <c r="AB2522" s="578"/>
      <c r="AC2522" s="578"/>
      <c r="AD2522" s="578"/>
      <c r="AE2522" s="578"/>
      <c r="AF2522" s="578"/>
      <c r="AG2522" s="578"/>
      <c r="AH2522" s="578"/>
      <c r="AI2522" s="578"/>
      <c r="AJ2522" s="578"/>
      <c r="AK2522" s="578"/>
      <c r="AL2522" s="578"/>
      <c r="AM2522" s="578"/>
      <c r="AN2522" s="578"/>
      <c r="AO2522" s="578"/>
      <c r="AP2522" s="578"/>
      <c r="AQ2522" s="578"/>
      <c r="AR2522" s="578"/>
      <c r="AS2522" s="578"/>
      <c r="AT2522" s="578"/>
      <c r="AU2522" s="567"/>
      <c r="AV2522" s="578"/>
      <c r="AW2522" s="578"/>
      <c r="AX2522" s="578"/>
      <c r="AY2522" s="578"/>
      <c r="AZ2522" s="578"/>
      <c r="BA2522" s="578"/>
      <c r="BB2522" s="578"/>
      <c r="BC2522" s="578"/>
      <c r="BD2522" s="578"/>
      <c r="BE2522" s="578"/>
      <c r="BF2522" s="578"/>
      <c r="BG2522" s="578"/>
      <c r="BH2522" s="578"/>
      <c r="BI2522" s="578"/>
      <c r="BJ2522" s="578"/>
      <c r="BK2522" s="578"/>
      <c r="BL2522" s="578"/>
      <c r="BM2522" s="578"/>
      <c r="BN2522" s="578"/>
      <c r="BO2522" s="578"/>
      <c r="BP2522" s="578"/>
      <c r="BQ2522" s="547"/>
      <c r="BR2522" s="578"/>
      <c r="BS2522" s="1699"/>
      <c r="BT2522" s="575"/>
      <c r="BU2522" s="575"/>
    </row>
    <row r="2523" spans="1:77" s="534" customFormat="1" hidden="1">
      <c r="A2523" s="575"/>
      <c r="B2523" s="576"/>
      <c r="C2523" s="849"/>
      <c r="D2523" s="578"/>
      <c r="E2523" s="579"/>
      <c r="F2523" s="578"/>
      <c r="G2523" s="850"/>
      <c r="H2523" s="581"/>
      <c r="I2523" s="582"/>
      <c r="J2523" s="580"/>
      <c r="K2523" s="578"/>
      <c r="L2523" s="578"/>
      <c r="M2523" s="578"/>
      <c r="N2523" s="578"/>
      <c r="O2523" s="578"/>
      <c r="P2523" s="578"/>
      <c r="Q2523" s="578"/>
      <c r="R2523" s="578"/>
      <c r="S2523" s="578"/>
      <c r="T2523" s="578"/>
      <c r="U2523" s="578"/>
      <c r="V2523" s="578"/>
      <c r="W2523" s="578"/>
      <c r="X2523" s="578"/>
      <c r="Y2523" s="578"/>
      <c r="Z2523" s="578"/>
      <c r="AA2523" s="578"/>
      <c r="AB2523" s="578"/>
      <c r="AC2523" s="578"/>
      <c r="AD2523" s="578"/>
      <c r="AE2523" s="578"/>
      <c r="AF2523" s="578"/>
      <c r="AG2523" s="578"/>
      <c r="AH2523" s="578"/>
      <c r="AI2523" s="578"/>
      <c r="AJ2523" s="578"/>
      <c r="AK2523" s="578"/>
      <c r="AL2523" s="578"/>
      <c r="AM2523" s="578"/>
      <c r="AN2523" s="578"/>
      <c r="AO2523" s="578"/>
      <c r="AP2523" s="578"/>
      <c r="AQ2523" s="578"/>
      <c r="AR2523" s="578"/>
      <c r="AS2523" s="578"/>
      <c r="AT2523" s="578"/>
      <c r="AU2523" s="567"/>
      <c r="AV2523" s="578"/>
      <c r="AW2523" s="578"/>
      <c r="AX2523" s="578"/>
      <c r="AY2523" s="578"/>
      <c r="AZ2523" s="578"/>
      <c r="BA2523" s="578"/>
      <c r="BB2523" s="578"/>
      <c r="BC2523" s="578"/>
      <c r="BD2523" s="578"/>
      <c r="BE2523" s="578"/>
      <c r="BF2523" s="578"/>
      <c r="BG2523" s="578"/>
      <c r="BH2523" s="578"/>
      <c r="BI2523" s="578"/>
      <c r="BJ2523" s="578"/>
      <c r="BK2523" s="578"/>
      <c r="BL2523" s="578"/>
      <c r="BM2523" s="578"/>
      <c r="BN2523" s="578"/>
      <c r="BO2523" s="578"/>
      <c r="BP2523" s="578"/>
      <c r="BQ2523" s="547"/>
      <c r="BR2523" s="578"/>
      <c r="BS2523" s="1699"/>
      <c r="BT2523" s="575"/>
      <c r="BU2523" s="575"/>
    </row>
    <row r="2524" spans="1:77" s="619" customFormat="1" hidden="1">
      <c r="A2524" s="603"/>
      <c r="B2524" s="634"/>
      <c r="C2524" s="634"/>
      <c r="D2524" s="605"/>
      <c r="E2524" s="635"/>
      <c r="F2524" s="635"/>
      <c r="G2524" s="607"/>
      <c r="H2524" s="608">
        <f>J2524</f>
        <v>0</v>
      </c>
      <c r="I2524" s="609"/>
      <c r="J2524" s="610">
        <f>K2524+AA2524+BM2524</f>
        <v>0</v>
      </c>
      <c r="K2524" s="611">
        <f>L2524+T2524+X2524+Y2524+Z2524</f>
        <v>0</v>
      </c>
      <c r="L2524" s="611">
        <f>M2524+S2524</f>
        <v>0</v>
      </c>
      <c r="M2524" s="611">
        <f>N2524+R2524</f>
        <v>0</v>
      </c>
      <c r="N2524" s="611">
        <f>O2524+P2524+Q2524</f>
        <v>0</v>
      </c>
      <c r="O2524" s="612"/>
      <c r="P2524" s="612"/>
      <c r="Q2524" s="613"/>
      <c r="R2524" s="612"/>
      <c r="S2524" s="612"/>
      <c r="T2524" s="615">
        <f>U2524+V2524+W2524</f>
        <v>0</v>
      </c>
      <c r="U2524" s="612"/>
      <c r="V2524" s="612"/>
      <c r="W2524" s="613"/>
      <c r="X2524" s="612"/>
      <c r="Y2524" s="612"/>
      <c r="Z2524" s="612"/>
      <c r="AA2524" s="611">
        <f xml:space="preserve"> SUM(AB2524:AI2524)+SUM(AV2524:BL2524)</f>
        <v>0</v>
      </c>
      <c r="AB2524" s="612"/>
      <c r="AC2524" s="612"/>
      <c r="AD2524" s="613"/>
      <c r="AE2524" s="613"/>
      <c r="AF2524" s="612"/>
      <c r="AG2524" s="612"/>
      <c r="AH2524" s="612"/>
      <c r="AI2524" s="611">
        <f>SUM(AJ2524:AT2524)</f>
        <v>0</v>
      </c>
      <c r="AJ2524" s="612"/>
      <c r="AK2524" s="612"/>
      <c r="AL2524" s="612"/>
      <c r="AM2524" s="613"/>
      <c r="AN2524" s="612"/>
      <c r="AO2524" s="612"/>
      <c r="AP2524" s="612"/>
      <c r="AQ2524" s="613"/>
      <c r="AR2524" s="612"/>
      <c r="AS2524" s="612"/>
      <c r="AT2524" s="612"/>
      <c r="AU2524" s="616"/>
      <c r="AV2524" s="612"/>
      <c r="AW2524" s="612"/>
      <c r="AX2524" s="612"/>
      <c r="AY2524" s="612"/>
      <c r="AZ2524" s="612"/>
      <c r="BA2524" s="612"/>
      <c r="BB2524" s="612"/>
      <c r="BC2524" s="613"/>
      <c r="BD2524" s="612"/>
      <c r="BE2524" s="612"/>
      <c r="BF2524" s="612"/>
      <c r="BG2524" s="612"/>
      <c r="BH2524" s="613"/>
      <c r="BI2524" s="612"/>
      <c r="BJ2524" s="612"/>
      <c r="BK2524" s="612"/>
      <c r="BL2524" s="613"/>
      <c r="BM2524" s="611">
        <f>SUM(BN2524:BP2524)</f>
        <v>0</v>
      </c>
      <c r="BN2524" s="612"/>
      <c r="BO2524" s="612"/>
      <c r="BP2524" s="612"/>
      <c r="BQ2524" s="547">
        <v>1</v>
      </c>
      <c r="BR2524" s="605"/>
      <c r="BS2524" s="1184"/>
      <c r="BT2524" s="605"/>
      <c r="BU2524" s="621"/>
      <c r="BY2524" s="607" t="s">
        <v>2718</v>
      </c>
    </row>
    <row r="2525" spans="1:77" s="619" customFormat="1" hidden="1">
      <c r="A2525" s="603"/>
      <c r="B2525" s="604"/>
      <c r="C2525" s="604"/>
      <c r="D2525" s="605"/>
      <c r="E2525" s="635"/>
      <c r="F2525" s="606"/>
      <c r="H2525" s="608"/>
      <c r="I2525" s="609"/>
      <c r="J2525" s="610"/>
      <c r="K2525" s="611"/>
      <c r="L2525" s="611"/>
      <c r="M2525" s="611"/>
      <c r="N2525" s="611"/>
      <c r="O2525" s="612"/>
      <c r="P2525" s="612"/>
      <c r="Q2525" s="613"/>
      <c r="R2525" s="612"/>
      <c r="S2525" s="612"/>
      <c r="T2525" s="615"/>
      <c r="U2525" s="612"/>
      <c r="V2525" s="612"/>
      <c r="W2525" s="613"/>
      <c r="X2525" s="612"/>
      <c r="Y2525" s="612"/>
      <c r="Z2525" s="612"/>
      <c r="AA2525" s="611"/>
      <c r="AB2525" s="612"/>
      <c r="AC2525" s="612"/>
      <c r="AD2525" s="613"/>
      <c r="AE2525" s="613"/>
      <c r="AF2525" s="612"/>
      <c r="AG2525" s="612"/>
      <c r="AH2525" s="612"/>
      <c r="AI2525" s="611"/>
      <c r="AJ2525" s="612"/>
      <c r="AK2525" s="612"/>
      <c r="AL2525" s="612"/>
      <c r="AM2525" s="613"/>
      <c r="AN2525" s="612"/>
      <c r="AO2525" s="612"/>
      <c r="AP2525" s="612"/>
      <c r="AQ2525" s="613"/>
      <c r="AR2525" s="612"/>
      <c r="AS2525" s="612"/>
      <c r="AT2525" s="612"/>
      <c r="AU2525" s="616"/>
      <c r="AV2525" s="612"/>
      <c r="AW2525" s="612"/>
      <c r="AX2525" s="612"/>
      <c r="AY2525" s="612"/>
      <c r="AZ2525" s="612"/>
      <c r="BA2525" s="612"/>
      <c r="BB2525" s="612"/>
      <c r="BC2525" s="613"/>
      <c r="BD2525" s="612"/>
      <c r="BE2525" s="612"/>
      <c r="BF2525" s="612"/>
      <c r="BG2525" s="612"/>
      <c r="BH2525" s="613"/>
      <c r="BI2525" s="612"/>
      <c r="BJ2525" s="612"/>
      <c r="BK2525" s="612"/>
      <c r="BL2525" s="613"/>
      <c r="BM2525" s="611"/>
      <c r="BN2525" s="612"/>
      <c r="BO2525" s="612"/>
      <c r="BP2525" s="612"/>
      <c r="BQ2525" s="547"/>
      <c r="BR2525" s="605"/>
      <c r="BS2525" s="1709"/>
      <c r="BT2525" s="605"/>
      <c r="BU2525" s="621"/>
    </row>
    <row r="2526" spans="1:77" s="575" customFormat="1" hidden="1">
      <c r="B2526" s="576"/>
      <c r="C2526" s="577"/>
      <c r="D2526" s="578"/>
      <c r="E2526" s="579"/>
      <c r="F2526" s="578"/>
      <c r="G2526" s="580"/>
      <c r="H2526" s="581">
        <f>J2526</f>
        <v>0</v>
      </c>
      <c r="I2526" s="582"/>
      <c r="J2526" s="580">
        <f>K2526+AA2526+BM2526</f>
        <v>0</v>
      </c>
      <c r="K2526" s="578">
        <f>L2526+T2526+X2526+Y2526+Z2526</f>
        <v>0</v>
      </c>
      <c r="L2526" s="578">
        <f>M2526+S2526</f>
        <v>0</v>
      </c>
      <c r="M2526" s="578">
        <f>N2526+R2526</f>
        <v>0</v>
      </c>
      <c r="N2526" s="578">
        <f>O2526+P2526+Q2526</f>
        <v>0</v>
      </c>
      <c r="O2526" s="578"/>
      <c r="P2526" s="578"/>
      <c r="Q2526" s="578"/>
      <c r="R2526" s="578"/>
      <c r="S2526" s="578"/>
      <c r="T2526" s="578">
        <f>U2526+V2526+W2526</f>
        <v>0</v>
      </c>
      <c r="U2526" s="578"/>
      <c r="V2526" s="578"/>
      <c r="W2526" s="578"/>
      <c r="X2526" s="578"/>
      <c r="Y2526" s="578"/>
      <c r="Z2526" s="578"/>
      <c r="AA2526" s="578">
        <f xml:space="preserve"> SUM(AB2526:AI2526)+SUM(AV2526:BL2526)</f>
        <v>0</v>
      </c>
      <c r="AB2526" s="578"/>
      <c r="AC2526" s="578"/>
      <c r="AD2526" s="578"/>
      <c r="AE2526" s="578"/>
      <c r="AF2526" s="578"/>
      <c r="AG2526" s="578"/>
      <c r="AH2526" s="578"/>
      <c r="AI2526" s="578">
        <f>SUM(AJ2526:AT2526)</f>
        <v>0</v>
      </c>
      <c r="AJ2526" s="578"/>
      <c r="AK2526" s="578"/>
      <c r="AL2526" s="578"/>
      <c r="AM2526" s="578"/>
      <c r="AN2526" s="578"/>
      <c r="AO2526" s="578"/>
      <c r="AP2526" s="578"/>
      <c r="AQ2526" s="578"/>
      <c r="AR2526" s="578"/>
      <c r="AS2526" s="578"/>
      <c r="AT2526" s="578"/>
      <c r="AU2526" s="567"/>
      <c r="AV2526" s="578"/>
      <c r="AW2526" s="578"/>
      <c r="AX2526" s="578"/>
      <c r="AY2526" s="578"/>
      <c r="AZ2526" s="578"/>
      <c r="BA2526" s="578"/>
      <c r="BB2526" s="578"/>
      <c r="BC2526" s="578"/>
      <c r="BD2526" s="578"/>
      <c r="BE2526" s="578"/>
      <c r="BF2526" s="578"/>
      <c r="BG2526" s="578"/>
      <c r="BH2526" s="578"/>
      <c r="BI2526" s="578"/>
      <c r="BJ2526" s="578"/>
      <c r="BK2526" s="578"/>
      <c r="BL2526" s="578"/>
      <c r="BM2526" s="578">
        <f>SUM(BN2526:BP2526)</f>
        <v>0</v>
      </c>
      <c r="BN2526" s="578"/>
      <c r="BO2526" s="578"/>
      <c r="BP2526" s="578"/>
      <c r="BQ2526" s="547">
        <v>1</v>
      </c>
      <c r="BR2526" s="578"/>
    </row>
    <row r="2527" spans="1:77" s="575" customFormat="1" hidden="1">
      <c r="B2527" s="576"/>
      <c r="C2527" s="577"/>
      <c r="D2527" s="578"/>
      <c r="E2527" s="579"/>
      <c r="F2527" s="578"/>
      <c r="G2527" s="580"/>
      <c r="H2527" s="581">
        <f>J2527</f>
        <v>0</v>
      </c>
      <c r="I2527" s="582"/>
      <c r="J2527" s="580">
        <f>K2527+AA2527+BM2527</f>
        <v>0</v>
      </c>
      <c r="K2527" s="578">
        <f>L2527+T2527+X2527+Y2527+Z2527</f>
        <v>0</v>
      </c>
      <c r="L2527" s="578">
        <f>M2527+S2527</f>
        <v>0</v>
      </c>
      <c r="M2527" s="578">
        <f>N2527+R2527</f>
        <v>0</v>
      </c>
      <c r="N2527" s="578">
        <f>O2527+P2527+Q2527</f>
        <v>0</v>
      </c>
      <c r="O2527" s="578"/>
      <c r="P2527" s="578"/>
      <c r="Q2527" s="578"/>
      <c r="R2527" s="578"/>
      <c r="S2527" s="578"/>
      <c r="T2527" s="578">
        <f>U2527+V2527+W2527</f>
        <v>0</v>
      </c>
      <c r="U2527" s="578"/>
      <c r="V2527" s="578"/>
      <c r="W2527" s="578"/>
      <c r="X2527" s="578"/>
      <c r="Y2527" s="578"/>
      <c r="Z2527" s="578"/>
      <c r="AA2527" s="578">
        <f xml:space="preserve"> SUM(AB2527:AI2527)+SUM(AV2527:BL2527)</f>
        <v>0</v>
      </c>
      <c r="AB2527" s="578"/>
      <c r="AC2527" s="578"/>
      <c r="AD2527" s="578"/>
      <c r="AE2527" s="578"/>
      <c r="AF2527" s="578"/>
      <c r="AG2527" s="578"/>
      <c r="AH2527" s="578"/>
      <c r="AI2527" s="578">
        <f>SUM(AJ2527:AT2527)</f>
        <v>0</v>
      </c>
      <c r="AJ2527" s="578"/>
      <c r="AK2527" s="578"/>
      <c r="AL2527" s="578"/>
      <c r="AM2527" s="578"/>
      <c r="AN2527" s="578"/>
      <c r="AO2527" s="578"/>
      <c r="AP2527" s="578"/>
      <c r="AQ2527" s="578"/>
      <c r="AR2527" s="578"/>
      <c r="AS2527" s="578"/>
      <c r="AT2527" s="578"/>
      <c r="AU2527" s="567"/>
      <c r="AV2527" s="578"/>
      <c r="AW2527" s="578"/>
      <c r="AX2527" s="578"/>
      <c r="AY2527" s="578"/>
      <c r="AZ2527" s="578"/>
      <c r="BA2527" s="578"/>
      <c r="BB2527" s="578"/>
      <c r="BC2527" s="578"/>
      <c r="BD2527" s="578"/>
      <c r="BE2527" s="578"/>
      <c r="BF2527" s="578"/>
      <c r="BG2527" s="578"/>
      <c r="BH2527" s="578"/>
      <c r="BI2527" s="578"/>
      <c r="BJ2527" s="578"/>
      <c r="BK2527" s="578"/>
      <c r="BL2527" s="578"/>
      <c r="BM2527" s="578">
        <f>SUM(BN2527:BP2527)</f>
        <v>0</v>
      </c>
      <c r="BN2527" s="578"/>
      <c r="BO2527" s="578"/>
      <c r="BP2527" s="578"/>
      <c r="BQ2527" s="547">
        <v>1</v>
      </c>
      <c r="BR2527" s="578"/>
    </row>
    <row r="2528" spans="1:77" s="559" customFormat="1" hidden="1">
      <c r="B2528" s="560"/>
      <c r="C2528" s="561" t="s">
        <v>2710</v>
      </c>
      <c r="D2528" s="562"/>
      <c r="E2528" s="563"/>
      <c r="F2528" s="562"/>
      <c r="G2528" s="564"/>
      <c r="H2528" s="565">
        <f>SUM(H2529:H2560)</f>
        <v>3.23</v>
      </c>
      <c r="I2528" s="566"/>
      <c r="J2528" s="564">
        <f t="shared" ref="J2528:BP2528" si="1235">SUM(J2529:J2560)</f>
        <v>3.23</v>
      </c>
      <c r="K2528" s="562">
        <f t="shared" si="1235"/>
        <v>3.23</v>
      </c>
      <c r="L2528" s="562">
        <f t="shared" si="1235"/>
        <v>3.23</v>
      </c>
      <c r="M2528" s="562">
        <f t="shared" si="1235"/>
        <v>3.23</v>
      </c>
      <c r="N2528" s="562">
        <f t="shared" si="1235"/>
        <v>0</v>
      </c>
      <c r="O2528" s="562">
        <f t="shared" si="1235"/>
        <v>0</v>
      </c>
      <c r="P2528" s="562">
        <f t="shared" si="1235"/>
        <v>0</v>
      </c>
      <c r="Q2528" s="562">
        <f t="shared" si="1235"/>
        <v>0</v>
      </c>
      <c r="R2528" s="562">
        <f t="shared" si="1235"/>
        <v>3.23</v>
      </c>
      <c r="S2528" s="562">
        <f t="shared" si="1235"/>
        <v>0</v>
      </c>
      <c r="T2528" s="562">
        <f t="shared" si="1235"/>
        <v>0</v>
      </c>
      <c r="U2528" s="562">
        <f t="shared" si="1235"/>
        <v>0</v>
      </c>
      <c r="V2528" s="562">
        <f t="shared" si="1235"/>
        <v>0</v>
      </c>
      <c r="W2528" s="562">
        <f t="shared" si="1235"/>
        <v>0</v>
      </c>
      <c r="X2528" s="562">
        <f t="shared" si="1235"/>
        <v>0</v>
      </c>
      <c r="Y2528" s="562">
        <f t="shared" si="1235"/>
        <v>0</v>
      </c>
      <c r="Z2528" s="562">
        <f t="shared" si="1235"/>
        <v>0</v>
      </c>
      <c r="AA2528" s="562">
        <f t="shared" si="1235"/>
        <v>0</v>
      </c>
      <c r="AB2528" s="562">
        <f t="shared" si="1235"/>
        <v>0</v>
      </c>
      <c r="AC2528" s="562">
        <f t="shared" si="1235"/>
        <v>0</v>
      </c>
      <c r="AD2528" s="562">
        <f t="shared" si="1235"/>
        <v>0</v>
      </c>
      <c r="AE2528" s="562">
        <f t="shared" si="1235"/>
        <v>0</v>
      </c>
      <c r="AF2528" s="562">
        <f t="shared" si="1235"/>
        <v>0</v>
      </c>
      <c r="AG2528" s="562">
        <f t="shared" si="1235"/>
        <v>0</v>
      </c>
      <c r="AH2528" s="562">
        <f t="shared" si="1235"/>
        <v>0</v>
      </c>
      <c r="AI2528" s="562">
        <f t="shared" si="1235"/>
        <v>0</v>
      </c>
      <c r="AJ2528" s="562">
        <f t="shared" si="1235"/>
        <v>0</v>
      </c>
      <c r="AK2528" s="562">
        <f t="shared" si="1235"/>
        <v>0</v>
      </c>
      <c r="AL2528" s="562">
        <f t="shared" si="1235"/>
        <v>0</v>
      </c>
      <c r="AM2528" s="562">
        <f t="shared" si="1235"/>
        <v>0</v>
      </c>
      <c r="AN2528" s="562">
        <f t="shared" si="1235"/>
        <v>0</v>
      </c>
      <c r="AO2528" s="562">
        <f t="shared" si="1235"/>
        <v>0</v>
      </c>
      <c r="AP2528" s="562">
        <f t="shared" si="1235"/>
        <v>0</v>
      </c>
      <c r="AQ2528" s="562">
        <f t="shared" si="1235"/>
        <v>0</v>
      </c>
      <c r="AR2528" s="562">
        <f t="shared" si="1235"/>
        <v>0</v>
      </c>
      <c r="AS2528" s="562">
        <f t="shared" si="1235"/>
        <v>0</v>
      </c>
      <c r="AT2528" s="562">
        <f t="shared" si="1235"/>
        <v>0</v>
      </c>
      <c r="AU2528" s="562">
        <f t="shared" si="1235"/>
        <v>0</v>
      </c>
      <c r="AV2528" s="562">
        <f t="shared" si="1235"/>
        <v>0</v>
      </c>
      <c r="AW2528" s="562">
        <f t="shared" si="1235"/>
        <v>0</v>
      </c>
      <c r="AX2528" s="562">
        <f t="shared" si="1235"/>
        <v>0</v>
      </c>
      <c r="AY2528" s="562">
        <f t="shared" si="1235"/>
        <v>0</v>
      </c>
      <c r="AZ2528" s="562">
        <f t="shared" si="1235"/>
        <v>0</v>
      </c>
      <c r="BA2528" s="562">
        <f t="shared" si="1235"/>
        <v>0</v>
      </c>
      <c r="BB2528" s="562">
        <f t="shared" si="1235"/>
        <v>0</v>
      </c>
      <c r="BC2528" s="562">
        <f t="shared" si="1235"/>
        <v>0</v>
      </c>
      <c r="BD2528" s="562">
        <f t="shared" si="1235"/>
        <v>0</v>
      </c>
      <c r="BE2528" s="562">
        <f t="shared" si="1235"/>
        <v>0</v>
      </c>
      <c r="BF2528" s="562">
        <f t="shared" si="1235"/>
        <v>0</v>
      </c>
      <c r="BG2528" s="562">
        <f t="shared" si="1235"/>
        <v>0</v>
      </c>
      <c r="BH2528" s="562">
        <f t="shared" si="1235"/>
        <v>0</v>
      </c>
      <c r="BI2528" s="562">
        <f t="shared" si="1235"/>
        <v>0</v>
      </c>
      <c r="BJ2528" s="562">
        <f t="shared" si="1235"/>
        <v>0</v>
      </c>
      <c r="BK2528" s="562">
        <f t="shared" si="1235"/>
        <v>0</v>
      </c>
      <c r="BL2528" s="562">
        <f t="shared" si="1235"/>
        <v>0</v>
      </c>
      <c r="BM2528" s="562">
        <f t="shared" si="1235"/>
        <v>0</v>
      </c>
      <c r="BN2528" s="562">
        <f t="shared" si="1235"/>
        <v>0</v>
      </c>
      <c r="BO2528" s="562">
        <f t="shared" si="1235"/>
        <v>0</v>
      </c>
      <c r="BP2528" s="562">
        <f t="shared" si="1235"/>
        <v>0</v>
      </c>
      <c r="BQ2528" s="568">
        <v>1</v>
      </c>
      <c r="BR2528" s="562"/>
    </row>
    <row r="2529" spans="1:77" s="652" customFormat="1" hidden="1">
      <c r="A2529" s="706"/>
      <c r="B2529" s="704"/>
      <c r="C2529" s="704"/>
      <c r="D2529" s="699"/>
      <c r="E2529" s="641"/>
      <c r="F2529" s="787"/>
      <c r="H2529" s="643"/>
      <c r="I2529" s="644"/>
      <c r="J2529" s="645"/>
      <c r="K2529" s="1"/>
      <c r="L2529" s="1"/>
      <c r="M2529" s="1"/>
      <c r="N2529" s="1"/>
      <c r="O2529" s="646"/>
      <c r="P2529" s="646"/>
      <c r="Q2529" s="647"/>
      <c r="R2529" s="646"/>
      <c r="S2529" s="646"/>
      <c r="T2529" s="648"/>
      <c r="U2529" s="646"/>
      <c r="V2529" s="646"/>
      <c r="W2529" s="647"/>
      <c r="X2529" s="646"/>
      <c r="Y2529" s="646"/>
      <c r="Z2529" s="646"/>
      <c r="AA2529" s="1"/>
      <c r="AB2529" s="646"/>
      <c r="AC2529" s="646"/>
      <c r="AD2529" s="647"/>
      <c r="AE2529" s="647"/>
      <c r="AF2529" s="646"/>
      <c r="AG2529" s="646"/>
      <c r="AH2529" s="646"/>
      <c r="AI2529" s="1"/>
      <c r="AJ2529" s="646"/>
      <c r="AK2529" s="646"/>
      <c r="AL2529" s="646"/>
      <c r="AM2529" s="647"/>
      <c r="AN2529" s="646"/>
      <c r="AO2529" s="646"/>
      <c r="AP2529" s="646"/>
      <c r="AQ2529" s="647"/>
      <c r="AR2529" s="646"/>
      <c r="AS2529" s="646"/>
      <c r="AT2529" s="646"/>
      <c r="AU2529" s="616"/>
      <c r="AV2529" s="646"/>
      <c r="AW2529" s="646"/>
      <c r="AX2529" s="646"/>
      <c r="AY2529" s="646"/>
      <c r="AZ2529" s="646"/>
      <c r="BA2529" s="646"/>
      <c r="BB2529" s="646"/>
      <c r="BC2529" s="647"/>
      <c r="BD2529" s="646"/>
      <c r="BE2529" s="646"/>
      <c r="BF2529" s="646"/>
      <c r="BG2529" s="646"/>
      <c r="BH2529" s="647"/>
      <c r="BI2529" s="646"/>
      <c r="BJ2529" s="646"/>
      <c r="BK2529" s="646"/>
      <c r="BL2529" s="647"/>
      <c r="BM2529" s="1"/>
      <c r="BN2529" s="646"/>
      <c r="BO2529" s="646"/>
      <c r="BP2529" s="646"/>
      <c r="BQ2529" s="542"/>
      <c r="BR2529" s="699"/>
      <c r="BS2529" s="1710"/>
      <c r="BT2529" s="699"/>
      <c r="BU2529" s="651"/>
    </row>
    <row r="2530" spans="1:77" s="652" customFormat="1" hidden="1">
      <c r="A2530" s="638"/>
      <c r="B2530" s="1000"/>
      <c r="C2530" s="1000" t="s">
        <v>718</v>
      </c>
      <c r="D2530" s="640" t="s">
        <v>39</v>
      </c>
      <c r="E2530" s="640" t="s">
        <v>85</v>
      </c>
      <c r="F2530" s="640"/>
      <c r="G2530" s="651"/>
      <c r="H2530" s="643">
        <f t="shared" ref="H2530" si="1236">J2530</f>
        <v>3.23</v>
      </c>
      <c r="I2530" s="644"/>
      <c r="J2530" s="645">
        <f t="shared" ref="J2530" si="1237">K2530+AA2530+BM2530</f>
        <v>3.23</v>
      </c>
      <c r="K2530" s="1">
        <f t="shared" ref="K2530" si="1238">L2530+T2530+X2530+Y2530+Z2530</f>
        <v>3.23</v>
      </c>
      <c r="L2530" s="1">
        <f t="shared" ref="L2530" si="1239">M2530+S2530</f>
        <v>3.23</v>
      </c>
      <c r="M2530" s="1">
        <f t="shared" ref="M2530" si="1240">N2530+R2530</f>
        <v>3.23</v>
      </c>
      <c r="N2530" s="1">
        <f t="shared" ref="N2530" si="1241">O2530+P2530+Q2530</f>
        <v>0</v>
      </c>
      <c r="O2530" s="1"/>
      <c r="P2530" s="1"/>
      <c r="Q2530" s="1"/>
      <c r="R2530" s="1">
        <v>3.23</v>
      </c>
      <c r="S2530" s="1"/>
      <c r="T2530" s="1">
        <f t="shared" ref="T2530" si="1242">U2530+V2530+W2530</f>
        <v>0</v>
      </c>
      <c r="U2530" s="1"/>
      <c r="V2530" s="1"/>
      <c r="W2530" s="1"/>
      <c r="X2530" s="1"/>
      <c r="Y2530" s="1"/>
      <c r="Z2530" s="1"/>
      <c r="AA2530" s="1">
        <f t="shared" ref="AA2530" si="1243">SUM(AB2530:AI2530)+AW2530+SUM(AY2530:BC2530)+SUM(BF2530:BL2530)</f>
        <v>0</v>
      </c>
      <c r="AB2530" s="1"/>
      <c r="AC2530" s="1"/>
      <c r="AD2530" s="1"/>
      <c r="AE2530" s="1"/>
      <c r="AF2530" s="1"/>
      <c r="AG2530" s="1"/>
      <c r="AH2530" s="1"/>
      <c r="AI2530" s="1">
        <f t="shared" ref="AI2530" si="1244">SUM(AJ2530:AV2530)+AX2530+SUM(BD2530:BE2530)</f>
        <v>0</v>
      </c>
      <c r="AJ2530" s="685"/>
      <c r="AK2530" s="685"/>
      <c r="AL2530" s="685"/>
      <c r="AM2530" s="685"/>
      <c r="AN2530" s="685"/>
      <c r="AO2530" s="685"/>
      <c r="AP2530" s="685"/>
      <c r="AQ2530" s="685"/>
      <c r="AR2530" s="685"/>
      <c r="AS2530" s="685"/>
      <c r="AT2530" s="685"/>
      <c r="AU2530" s="685"/>
      <c r="AV2530" s="685"/>
      <c r="AW2530" s="1"/>
      <c r="AX2530" s="685"/>
      <c r="AY2530" s="1"/>
      <c r="AZ2530" s="1"/>
      <c r="BA2530" s="1"/>
      <c r="BB2530" s="1"/>
      <c r="BC2530" s="1"/>
      <c r="BD2530" s="685"/>
      <c r="BE2530" s="685"/>
      <c r="BF2530" s="1"/>
      <c r="BG2530" s="1"/>
      <c r="BH2530" s="1"/>
      <c r="BI2530" s="1"/>
      <c r="BJ2530" s="1"/>
      <c r="BK2530" s="1"/>
      <c r="BL2530" s="1"/>
      <c r="BM2530" s="1">
        <f t="shared" ref="BM2530" si="1245">SUM(BN2530:BP2530)</f>
        <v>0</v>
      </c>
      <c r="BN2530" s="1"/>
      <c r="BO2530" s="1"/>
      <c r="BP2530" s="1"/>
      <c r="BQ2530" s="838"/>
    </row>
    <row r="2531" spans="1:77" s="652" customFormat="1" hidden="1">
      <c r="A2531" s="638"/>
      <c r="B2531" s="714"/>
      <c r="C2531" s="714"/>
      <c r="D2531" s="640"/>
      <c r="E2531" s="641"/>
      <c r="F2531" s="641"/>
      <c r="G2531" s="642"/>
      <c r="H2531" s="643"/>
      <c r="I2531" s="644"/>
      <c r="J2531" s="645"/>
      <c r="K2531" s="1"/>
      <c r="L2531" s="1"/>
      <c r="M2531" s="1"/>
      <c r="N2531" s="1"/>
      <c r="O2531" s="646"/>
      <c r="P2531" s="646"/>
      <c r="Q2531" s="647"/>
      <c r="R2531" s="646"/>
      <c r="S2531" s="646"/>
      <c r="T2531" s="648"/>
      <c r="U2531" s="646"/>
      <c r="V2531" s="646"/>
      <c r="W2531" s="647"/>
      <c r="X2531" s="646"/>
      <c r="Y2531" s="646"/>
      <c r="Z2531" s="646"/>
      <c r="AA2531" s="1"/>
      <c r="AB2531" s="646"/>
      <c r="AC2531" s="646"/>
      <c r="AD2531" s="647"/>
      <c r="AE2531" s="647"/>
      <c r="AF2531" s="646"/>
      <c r="AG2531" s="646"/>
      <c r="AH2531" s="646"/>
      <c r="AI2531" s="1"/>
      <c r="AJ2531" s="646"/>
      <c r="AK2531" s="646"/>
      <c r="AL2531" s="646"/>
      <c r="AM2531" s="647"/>
      <c r="AN2531" s="646"/>
      <c r="AO2531" s="646"/>
      <c r="AP2531" s="646"/>
      <c r="AQ2531" s="647"/>
      <c r="AR2531" s="646"/>
      <c r="AS2531" s="646"/>
      <c r="AT2531" s="646"/>
      <c r="AU2531" s="616"/>
      <c r="AV2531" s="646"/>
      <c r="AW2531" s="646"/>
      <c r="AX2531" s="646"/>
      <c r="AY2531" s="646"/>
      <c r="AZ2531" s="646"/>
      <c r="BA2531" s="646"/>
      <c r="BB2531" s="646"/>
      <c r="BC2531" s="647"/>
      <c r="BD2531" s="646"/>
      <c r="BE2531" s="646"/>
      <c r="BF2531" s="646"/>
      <c r="BG2531" s="646"/>
      <c r="BH2531" s="647"/>
      <c r="BI2531" s="646"/>
      <c r="BJ2531" s="646"/>
      <c r="BK2531" s="646"/>
      <c r="BL2531" s="647"/>
      <c r="BM2531" s="1"/>
      <c r="BN2531" s="646"/>
      <c r="BO2531" s="646"/>
      <c r="BP2531" s="646"/>
      <c r="BQ2531" s="542"/>
      <c r="BR2531" s="640"/>
      <c r="BS2531" s="1711"/>
      <c r="BT2531" s="640"/>
      <c r="BU2531" s="651"/>
      <c r="BY2531" s="642"/>
    </row>
    <row r="2532" spans="1:77" s="705" customFormat="1" hidden="1">
      <c r="A2532" s="697"/>
      <c r="B2532" s="714"/>
      <c r="C2532" s="714"/>
      <c r="D2532" s="640"/>
      <c r="E2532" s="641"/>
      <c r="F2532" s="641"/>
      <c r="G2532" s="701"/>
      <c r="H2532" s="702"/>
      <c r="I2532" s="703"/>
      <c r="J2532" s="645"/>
      <c r="K2532" s="1"/>
      <c r="L2532" s="1"/>
      <c r="M2532" s="1"/>
      <c r="N2532" s="1"/>
      <c r="O2532" s="646"/>
      <c r="P2532" s="646"/>
      <c r="Q2532" s="647"/>
      <c r="R2532" s="646"/>
      <c r="S2532" s="646"/>
      <c r="T2532" s="648"/>
      <c r="U2532" s="646"/>
      <c r="V2532" s="646"/>
      <c r="W2532" s="647"/>
      <c r="X2532" s="646"/>
      <c r="Y2532" s="646"/>
      <c r="Z2532" s="646"/>
      <c r="AA2532" s="1"/>
      <c r="AB2532" s="646"/>
      <c r="AC2532" s="646"/>
      <c r="AD2532" s="647"/>
      <c r="AE2532" s="647"/>
      <c r="AF2532" s="646"/>
      <c r="AG2532" s="646"/>
      <c r="AH2532" s="646"/>
      <c r="AI2532" s="1"/>
      <c r="AJ2532" s="646"/>
      <c r="AK2532" s="646"/>
      <c r="AL2532" s="646"/>
      <c r="AM2532" s="647"/>
      <c r="AN2532" s="646"/>
      <c r="AO2532" s="646"/>
      <c r="AP2532" s="646"/>
      <c r="AQ2532" s="647"/>
      <c r="AR2532" s="646"/>
      <c r="AS2532" s="646"/>
      <c r="AT2532" s="646"/>
      <c r="AU2532" s="616"/>
      <c r="AV2532" s="646"/>
      <c r="AW2532" s="646"/>
      <c r="AX2532" s="646"/>
      <c r="AY2532" s="646"/>
      <c r="AZ2532" s="646"/>
      <c r="BA2532" s="646"/>
      <c r="BB2532" s="646"/>
      <c r="BC2532" s="647"/>
      <c r="BD2532" s="646"/>
      <c r="BE2532" s="646"/>
      <c r="BF2532" s="646"/>
      <c r="BG2532" s="646"/>
      <c r="BH2532" s="647"/>
      <c r="BI2532" s="646"/>
      <c r="BJ2532" s="646"/>
      <c r="BK2532" s="646"/>
      <c r="BL2532" s="647"/>
      <c r="BM2532" s="1"/>
      <c r="BN2532" s="646"/>
      <c r="BO2532" s="646"/>
      <c r="BP2532" s="646"/>
      <c r="BQ2532" s="542"/>
      <c r="BR2532" s="640"/>
      <c r="BS2532" s="1000"/>
      <c r="BT2532" s="640"/>
      <c r="BU2532" s="651"/>
      <c r="BY2532" s="651"/>
    </row>
    <row r="2533" spans="1:77" s="705" customFormat="1" hidden="1">
      <c r="A2533" s="697"/>
      <c r="B2533" s="714"/>
      <c r="C2533" s="714"/>
      <c r="D2533" s="640"/>
      <c r="E2533" s="641"/>
      <c r="F2533" s="641"/>
      <c r="G2533" s="701"/>
      <c r="H2533" s="702"/>
      <c r="I2533" s="703"/>
      <c r="J2533" s="645"/>
      <c r="K2533" s="1"/>
      <c r="L2533" s="1"/>
      <c r="M2533" s="1"/>
      <c r="N2533" s="1"/>
      <c r="O2533" s="646"/>
      <c r="P2533" s="646"/>
      <c r="Q2533" s="647"/>
      <c r="R2533" s="646"/>
      <c r="S2533" s="646"/>
      <c r="T2533" s="648"/>
      <c r="U2533" s="646"/>
      <c r="V2533" s="646"/>
      <c r="W2533" s="647"/>
      <c r="X2533" s="646"/>
      <c r="Y2533" s="646" t="s">
        <v>2831</v>
      </c>
      <c r="Z2533" s="646"/>
      <c r="AA2533" s="1"/>
      <c r="AB2533" s="646"/>
      <c r="AC2533" s="646"/>
      <c r="AD2533" s="647"/>
      <c r="AE2533" s="647"/>
      <c r="AF2533" s="646"/>
      <c r="AG2533" s="646"/>
      <c r="AH2533" s="646"/>
      <c r="AI2533" s="1"/>
      <c r="AJ2533" s="646"/>
      <c r="AK2533" s="646"/>
      <c r="AL2533" s="646"/>
      <c r="AM2533" s="647"/>
      <c r="AN2533" s="646"/>
      <c r="AO2533" s="646"/>
      <c r="AP2533" s="646"/>
      <c r="AQ2533" s="647"/>
      <c r="AR2533" s="646"/>
      <c r="AS2533" s="646"/>
      <c r="AT2533" s="646"/>
      <c r="AU2533" s="616"/>
      <c r="AV2533" s="646"/>
      <c r="AW2533" s="646"/>
      <c r="AX2533" s="646"/>
      <c r="AY2533" s="646"/>
      <c r="AZ2533" s="646"/>
      <c r="BA2533" s="646"/>
      <c r="BB2533" s="646"/>
      <c r="BC2533" s="647"/>
      <c r="BD2533" s="646"/>
      <c r="BE2533" s="646"/>
      <c r="BF2533" s="646"/>
      <c r="BG2533" s="646"/>
      <c r="BH2533" s="647"/>
      <c r="BI2533" s="646"/>
      <c r="BJ2533" s="646"/>
      <c r="BK2533" s="646"/>
      <c r="BL2533" s="647"/>
      <c r="BM2533" s="1"/>
      <c r="BN2533" s="646"/>
      <c r="BO2533" s="646"/>
      <c r="BP2533" s="646"/>
      <c r="BQ2533" s="542"/>
      <c r="BR2533" s="640"/>
      <c r="BS2533" s="1000"/>
      <c r="BT2533" s="640"/>
      <c r="BU2533" s="651"/>
      <c r="BY2533" s="651"/>
    </row>
    <row r="2534" spans="1:77" s="705" customFormat="1" hidden="1">
      <c r="A2534" s="697"/>
      <c r="B2534" s="714"/>
      <c r="C2534" s="714"/>
      <c r="D2534" s="640"/>
      <c r="E2534" s="641"/>
      <c r="F2534" s="641"/>
      <c r="G2534" s="701"/>
      <c r="H2534" s="702"/>
      <c r="I2534" s="703"/>
      <c r="J2534" s="645"/>
      <c r="K2534" s="1"/>
      <c r="L2534" s="1"/>
      <c r="M2534" s="1"/>
      <c r="N2534" s="1"/>
      <c r="O2534" s="646"/>
      <c r="P2534" s="646"/>
      <c r="Q2534" s="647"/>
      <c r="R2534" s="646"/>
      <c r="S2534" s="646"/>
      <c r="T2534" s="648"/>
      <c r="U2534" s="646"/>
      <c r="V2534" s="646"/>
      <c r="W2534" s="647"/>
      <c r="X2534" s="646"/>
      <c r="Y2534" s="646"/>
      <c r="Z2534" s="646"/>
      <c r="AA2534" s="1"/>
      <c r="AB2534" s="646"/>
      <c r="AC2534" s="646"/>
      <c r="AD2534" s="647"/>
      <c r="AE2534" s="647"/>
      <c r="AF2534" s="646"/>
      <c r="AG2534" s="646"/>
      <c r="AH2534" s="646"/>
      <c r="AI2534" s="1"/>
      <c r="AJ2534" s="646"/>
      <c r="AK2534" s="646"/>
      <c r="AL2534" s="646"/>
      <c r="AM2534" s="647"/>
      <c r="AN2534" s="646"/>
      <c r="AO2534" s="646"/>
      <c r="AP2534" s="646"/>
      <c r="AQ2534" s="647"/>
      <c r="AR2534" s="646"/>
      <c r="AS2534" s="646"/>
      <c r="AT2534" s="646"/>
      <c r="AU2534" s="616"/>
      <c r="AV2534" s="646"/>
      <c r="AW2534" s="646"/>
      <c r="AX2534" s="646"/>
      <c r="AY2534" s="646"/>
      <c r="AZ2534" s="646"/>
      <c r="BA2534" s="646"/>
      <c r="BB2534" s="646"/>
      <c r="BC2534" s="647"/>
      <c r="BD2534" s="646"/>
      <c r="BE2534" s="646"/>
      <c r="BF2534" s="646"/>
      <c r="BG2534" s="646"/>
      <c r="BH2534" s="647"/>
      <c r="BI2534" s="646"/>
      <c r="BJ2534" s="646"/>
      <c r="BK2534" s="646"/>
      <c r="BL2534" s="647"/>
      <c r="BM2534" s="1"/>
      <c r="BN2534" s="646"/>
      <c r="BO2534" s="646"/>
      <c r="BP2534" s="646"/>
      <c r="BQ2534" s="542"/>
      <c r="BR2534" s="640"/>
      <c r="BS2534" s="1000"/>
      <c r="BT2534" s="640"/>
      <c r="BU2534" s="651"/>
      <c r="BY2534" s="651"/>
    </row>
    <row r="2535" spans="1:77" s="705" customFormat="1" hidden="1">
      <c r="A2535" s="697"/>
      <c r="B2535" s="714"/>
      <c r="C2535" s="714"/>
      <c r="D2535" s="640"/>
      <c r="E2535" s="641"/>
      <c r="F2535" s="641"/>
      <c r="G2535" s="701"/>
      <c r="H2535" s="702"/>
      <c r="I2535" s="703"/>
      <c r="J2535" s="645"/>
      <c r="K2535" s="1"/>
      <c r="L2535" s="1"/>
      <c r="M2535" s="1"/>
      <c r="N2535" s="1"/>
      <c r="O2535" s="646"/>
      <c r="P2535" s="646"/>
      <c r="Q2535" s="647"/>
      <c r="R2535" s="646"/>
      <c r="S2535" s="646"/>
      <c r="T2535" s="648"/>
      <c r="U2535" s="646"/>
      <c r="V2535" s="646"/>
      <c r="W2535" s="647"/>
      <c r="X2535" s="646"/>
      <c r="Y2535" s="646"/>
      <c r="Z2535" s="646"/>
      <c r="AA2535" s="1"/>
      <c r="AB2535" s="646"/>
      <c r="AC2535" s="646"/>
      <c r="AD2535" s="647"/>
      <c r="AE2535" s="647"/>
      <c r="AF2535" s="646"/>
      <c r="AG2535" s="646"/>
      <c r="AH2535" s="646"/>
      <c r="AI2535" s="1"/>
      <c r="AJ2535" s="646"/>
      <c r="AK2535" s="646"/>
      <c r="AL2535" s="646"/>
      <c r="AM2535" s="647"/>
      <c r="AN2535" s="646"/>
      <c r="AO2535" s="646"/>
      <c r="AP2535" s="646"/>
      <c r="AQ2535" s="647"/>
      <c r="AR2535" s="646"/>
      <c r="AS2535" s="646"/>
      <c r="AT2535" s="646"/>
      <c r="AU2535" s="616"/>
      <c r="AV2535" s="646"/>
      <c r="AW2535" s="646"/>
      <c r="AX2535" s="646"/>
      <c r="AY2535" s="646"/>
      <c r="AZ2535" s="646"/>
      <c r="BA2535" s="646"/>
      <c r="BB2535" s="646"/>
      <c r="BC2535" s="647"/>
      <c r="BD2535" s="646"/>
      <c r="BE2535" s="646"/>
      <c r="BF2535" s="646"/>
      <c r="BG2535" s="646"/>
      <c r="BH2535" s="647"/>
      <c r="BI2535" s="646"/>
      <c r="BJ2535" s="646"/>
      <c r="BK2535" s="646"/>
      <c r="BL2535" s="647"/>
      <c r="BM2535" s="1"/>
      <c r="BN2535" s="646"/>
      <c r="BO2535" s="646"/>
      <c r="BP2535" s="646"/>
      <c r="BQ2535" s="542"/>
      <c r="BR2535" s="640"/>
      <c r="BS2535" s="1000"/>
      <c r="BT2535" s="640"/>
      <c r="BU2535" s="651"/>
      <c r="BY2535" s="651"/>
    </row>
    <row r="2536" spans="1:77" s="705" customFormat="1" hidden="1">
      <c r="A2536" s="697"/>
      <c r="B2536" s="714"/>
      <c r="C2536" s="714"/>
      <c r="D2536" s="640"/>
      <c r="E2536" s="641"/>
      <c r="F2536" s="641"/>
      <c r="G2536" s="701"/>
      <c r="H2536" s="702"/>
      <c r="I2536" s="703"/>
      <c r="J2536" s="645"/>
      <c r="K2536" s="1"/>
      <c r="L2536" s="1"/>
      <c r="M2536" s="1"/>
      <c r="N2536" s="1"/>
      <c r="O2536" s="646"/>
      <c r="P2536" s="646"/>
      <c r="Q2536" s="647"/>
      <c r="R2536" s="646"/>
      <c r="S2536" s="646"/>
      <c r="T2536" s="648"/>
      <c r="U2536" s="646"/>
      <c r="V2536" s="646"/>
      <c r="W2536" s="647"/>
      <c r="X2536" s="646"/>
      <c r="Y2536" s="646"/>
      <c r="Z2536" s="646"/>
      <c r="AA2536" s="1"/>
      <c r="AB2536" s="646"/>
      <c r="AC2536" s="646"/>
      <c r="AD2536" s="647"/>
      <c r="AE2536" s="647"/>
      <c r="AF2536" s="646"/>
      <c r="AG2536" s="646"/>
      <c r="AH2536" s="646"/>
      <c r="AI2536" s="1"/>
      <c r="AJ2536" s="646"/>
      <c r="AK2536" s="646"/>
      <c r="AL2536" s="646"/>
      <c r="AM2536" s="647"/>
      <c r="AN2536" s="646"/>
      <c r="AO2536" s="646"/>
      <c r="AP2536" s="646"/>
      <c r="AQ2536" s="647"/>
      <c r="AR2536" s="646"/>
      <c r="AS2536" s="646"/>
      <c r="AT2536" s="646"/>
      <c r="AU2536" s="616"/>
      <c r="AV2536" s="646"/>
      <c r="AW2536" s="646"/>
      <c r="AX2536" s="646"/>
      <c r="AY2536" s="646"/>
      <c r="AZ2536" s="646"/>
      <c r="BA2536" s="646"/>
      <c r="BB2536" s="646"/>
      <c r="BC2536" s="647"/>
      <c r="BD2536" s="646"/>
      <c r="BE2536" s="646"/>
      <c r="BF2536" s="646"/>
      <c r="BG2536" s="646"/>
      <c r="BH2536" s="647"/>
      <c r="BI2536" s="646"/>
      <c r="BJ2536" s="646"/>
      <c r="BK2536" s="646"/>
      <c r="BL2536" s="647"/>
      <c r="BM2536" s="1"/>
      <c r="BN2536" s="646"/>
      <c r="BO2536" s="646"/>
      <c r="BP2536" s="646"/>
      <c r="BQ2536" s="542"/>
      <c r="BR2536" s="640"/>
      <c r="BS2536" s="1000"/>
      <c r="BT2536" s="640"/>
      <c r="BU2536" s="651"/>
      <c r="BY2536" s="651"/>
    </row>
    <row r="2537" spans="1:77" s="705" customFormat="1" hidden="1">
      <c r="A2537" s="697"/>
      <c r="B2537" s="714"/>
      <c r="C2537" s="714"/>
      <c r="D2537" s="640"/>
      <c r="E2537" s="641"/>
      <c r="F2537" s="641"/>
      <c r="G2537" s="701"/>
      <c r="H2537" s="702"/>
      <c r="I2537" s="703"/>
      <c r="J2537" s="645"/>
      <c r="K2537" s="1"/>
      <c r="L2537" s="1"/>
      <c r="M2537" s="1"/>
      <c r="N2537" s="1"/>
      <c r="O2537" s="646"/>
      <c r="P2537" s="646"/>
      <c r="Q2537" s="647"/>
      <c r="R2537" s="646"/>
      <c r="S2537" s="646"/>
      <c r="T2537" s="648"/>
      <c r="U2537" s="646"/>
      <c r="V2537" s="646"/>
      <c r="W2537" s="647"/>
      <c r="X2537" s="646"/>
      <c r="Y2537" s="646"/>
      <c r="Z2537" s="646"/>
      <c r="AA2537" s="1"/>
      <c r="AB2537" s="646"/>
      <c r="AC2537" s="646"/>
      <c r="AD2537" s="647"/>
      <c r="AE2537" s="647"/>
      <c r="AF2537" s="646"/>
      <c r="AG2537" s="646"/>
      <c r="AH2537" s="646"/>
      <c r="AI2537" s="1"/>
      <c r="AJ2537" s="646"/>
      <c r="AK2537" s="646"/>
      <c r="AL2537" s="646"/>
      <c r="AM2537" s="647"/>
      <c r="AN2537" s="646"/>
      <c r="AO2537" s="646"/>
      <c r="AP2537" s="646"/>
      <c r="AQ2537" s="647"/>
      <c r="AR2537" s="646"/>
      <c r="AS2537" s="646"/>
      <c r="AT2537" s="646"/>
      <c r="AU2537" s="616"/>
      <c r="AV2537" s="646"/>
      <c r="AW2537" s="646"/>
      <c r="AX2537" s="646"/>
      <c r="AY2537" s="646"/>
      <c r="AZ2537" s="646"/>
      <c r="BA2537" s="646"/>
      <c r="BB2537" s="646"/>
      <c r="BC2537" s="647"/>
      <c r="BD2537" s="646"/>
      <c r="BE2537" s="646"/>
      <c r="BF2537" s="646"/>
      <c r="BG2537" s="646"/>
      <c r="BH2537" s="647"/>
      <c r="BI2537" s="646"/>
      <c r="BJ2537" s="646"/>
      <c r="BK2537" s="646"/>
      <c r="BL2537" s="647"/>
      <c r="BM2537" s="1"/>
      <c r="BN2537" s="646"/>
      <c r="BO2537" s="646"/>
      <c r="BP2537" s="646"/>
      <c r="BQ2537" s="542"/>
      <c r="BR2537" s="640"/>
      <c r="BS2537" s="1000"/>
      <c r="BT2537" s="640"/>
      <c r="BU2537" s="651"/>
      <c r="BY2537" s="651"/>
    </row>
    <row r="2538" spans="1:77" s="705" customFormat="1" hidden="1">
      <c r="A2538" s="697"/>
      <c r="B2538" s="714"/>
      <c r="C2538" s="714"/>
      <c r="D2538" s="640"/>
      <c r="E2538" s="641"/>
      <c r="F2538" s="641"/>
      <c r="G2538" s="701"/>
      <c r="H2538" s="702"/>
      <c r="I2538" s="703"/>
      <c r="J2538" s="645"/>
      <c r="K2538" s="1"/>
      <c r="L2538" s="1"/>
      <c r="M2538" s="1"/>
      <c r="N2538" s="1"/>
      <c r="O2538" s="646"/>
      <c r="P2538" s="646"/>
      <c r="Q2538" s="647"/>
      <c r="R2538" s="646"/>
      <c r="S2538" s="646"/>
      <c r="T2538" s="648"/>
      <c r="U2538" s="646"/>
      <c r="V2538" s="646"/>
      <c r="W2538" s="647"/>
      <c r="X2538" s="646"/>
      <c r="Y2538" s="646"/>
      <c r="Z2538" s="646"/>
      <c r="AA2538" s="1"/>
      <c r="AB2538" s="646"/>
      <c r="AC2538" s="646"/>
      <c r="AD2538" s="647"/>
      <c r="AE2538" s="647"/>
      <c r="AF2538" s="646"/>
      <c r="AG2538" s="646"/>
      <c r="AH2538" s="646"/>
      <c r="AI2538" s="1"/>
      <c r="AJ2538" s="646"/>
      <c r="AK2538" s="646"/>
      <c r="AL2538" s="646"/>
      <c r="AM2538" s="647"/>
      <c r="AN2538" s="646"/>
      <c r="AO2538" s="646"/>
      <c r="AP2538" s="646"/>
      <c r="AQ2538" s="647"/>
      <c r="AR2538" s="646"/>
      <c r="AS2538" s="646"/>
      <c r="AT2538" s="646"/>
      <c r="AU2538" s="616"/>
      <c r="AV2538" s="646"/>
      <c r="AW2538" s="646"/>
      <c r="AX2538" s="646"/>
      <c r="AY2538" s="646"/>
      <c r="AZ2538" s="646"/>
      <c r="BA2538" s="646"/>
      <c r="BB2538" s="646"/>
      <c r="BC2538" s="647"/>
      <c r="BD2538" s="646"/>
      <c r="BE2538" s="646"/>
      <c r="BF2538" s="646"/>
      <c r="BG2538" s="646"/>
      <c r="BH2538" s="647"/>
      <c r="BI2538" s="646"/>
      <c r="BJ2538" s="646"/>
      <c r="BK2538" s="646"/>
      <c r="BL2538" s="647"/>
      <c r="BM2538" s="1"/>
      <c r="BN2538" s="646"/>
      <c r="BO2538" s="646"/>
      <c r="BP2538" s="646"/>
      <c r="BQ2538" s="542"/>
      <c r="BR2538" s="640"/>
      <c r="BS2538" s="1000"/>
      <c r="BT2538" s="640"/>
      <c r="BU2538" s="651"/>
      <c r="BY2538" s="651"/>
    </row>
    <row r="2539" spans="1:77" s="705" customFormat="1" hidden="1">
      <c r="A2539" s="697"/>
      <c r="B2539" s="714"/>
      <c r="C2539" s="714"/>
      <c r="D2539" s="640"/>
      <c r="E2539" s="641"/>
      <c r="F2539" s="641"/>
      <c r="G2539" s="701"/>
      <c r="H2539" s="702"/>
      <c r="I2539" s="703"/>
      <c r="J2539" s="645"/>
      <c r="K2539" s="1"/>
      <c r="L2539" s="1"/>
      <c r="M2539" s="1"/>
      <c r="N2539" s="1"/>
      <c r="O2539" s="646"/>
      <c r="P2539" s="646"/>
      <c r="Q2539" s="647"/>
      <c r="R2539" s="646"/>
      <c r="S2539" s="646"/>
      <c r="T2539" s="648"/>
      <c r="U2539" s="646"/>
      <c r="V2539" s="646"/>
      <c r="W2539" s="647"/>
      <c r="X2539" s="646"/>
      <c r="Y2539" s="646"/>
      <c r="Z2539" s="646"/>
      <c r="AA2539" s="1"/>
      <c r="AB2539" s="646"/>
      <c r="AC2539" s="646"/>
      <c r="AD2539" s="647"/>
      <c r="AE2539" s="647"/>
      <c r="AF2539" s="646"/>
      <c r="AG2539" s="646"/>
      <c r="AH2539" s="646"/>
      <c r="AI2539" s="1"/>
      <c r="AJ2539" s="646"/>
      <c r="AK2539" s="646"/>
      <c r="AL2539" s="646"/>
      <c r="AM2539" s="647"/>
      <c r="AN2539" s="646"/>
      <c r="AO2539" s="646"/>
      <c r="AP2539" s="646"/>
      <c r="AQ2539" s="647"/>
      <c r="AR2539" s="646"/>
      <c r="AS2539" s="646"/>
      <c r="AT2539" s="646"/>
      <c r="AU2539" s="616"/>
      <c r="AV2539" s="646"/>
      <c r="AW2539" s="646"/>
      <c r="AX2539" s="646"/>
      <c r="AY2539" s="646"/>
      <c r="AZ2539" s="646"/>
      <c r="BA2539" s="646"/>
      <c r="BB2539" s="646"/>
      <c r="BC2539" s="647"/>
      <c r="BD2539" s="646"/>
      <c r="BE2539" s="646"/>
      <c r="BF2539" s="646"/>
      <c r="BG2539" s="646"/>
      <c r="BH2539" s="647"/>
      <c r="BI2539" s="646"/>
      <c r="BJ2539" s="646"/>
      <c r="BK2539" s="646"/>
      <c r="BL2539" s="647"/>
      <c r="BM2539" s="1"/>
      <c r="BN2539" s="646"/>
      <c r="BO2539" s="646"/>
      <c r="BP2539" s="646"/>
      <c r="BQ2539" s="542"/>
      <c r="BR2539" s="640"/>
      <c r="BS2539" s="1000"/>
      <c r="BT2539" s="640"/>
      <c r="BU2539" s="651"/>
      <c r="BY2539" s="651"/>
    </row>
    <row r="2540" spans="1:77" s="705" customFormat="1" hidden="1">
      <c r="A2540" s="697"/>
      <c r="B2540" s="714"/>
      <c r="C2540" s="714"/>
      <c r="D2540" s="640"/>
      <c r="E2540" s="641"/>
      <c r="F2540" s="641"/>
      <c r="G2540" s="701"/>
      <c r="H2540" s="702"/>
      <c r="I2540" s="703"/>
      <c r="J2540" s="645"/>
      <c r="K2540" s="1"/>
      <c r="L2540" s="1"/>
      <c r="M2540" s="1"/>
      <c r="N2540" s="1"/>
      <c r="O2540" s="646"/>
      <c r="P2540" s="646"/>
      <c r="Q2540" s="647"/>
      <c r="R2540" s="646"/>
      <c r="S2540" s="646"/>
      <c r="T2540" s="648"/>
      <c r="U2540" s="646"/>
      <c r="V2540" s="646"/>
      <c r="W2540" s="647"/>
      <c r="X2540" s="646"/>
      <c r="Y2540" s="646"/>
      <c r="Z2540" s="646"/>
      <c r="AA2540" s="1"/>
      <c r="AB2540" s="646"/>
      <c r="AC2540" s="646"/>
      <c r="AD2540" s="647"/>
      <c r="AE2540" s="647"/>
      <c r="AF2540" s="646"/>
      <c r="AG2540" s="646"/>
      <c r="AH2540" s="646"/>
      <c r="AI2540" s="1"/>
      <c r="AJ2540" s="646"/>
      <c r="AK2540" s="646"/>
      <c r="AL2540" s="646"/>
      <c r="AM2540" s="647"/>
      <c r="AN2540" s="646"/>
      <c r="AO2540" s="646"/>
      <c r="AP2540" s="646"/>
      <c r="AQ2540" s="647"/>
      <c r="AR2540" s="646"/>
      <c r="AS2540" s="646"/>
      <c r="AT2540" s="646"/>
      <c r="AU2540" s="616"/>
      <c r="AV2540" s="646"/>
      <c r="AW2540" s="646"/>
      <c r="AX2540" s="646"/>
      <c r="AY2540" s="646"/>
      <c r="AZ2540" s="646"/>
      <c r="BA2540" s="646"/>
      <c r="BB2540" s="646"/>
      <c r="BC2540" s="647"/>
      <c r="BD2540" s="646"/>
      <c r="BE2540" s="646"/>
      <c r="BF2540" s="646"/>
      <c r="BG2540" s="646"/>
      <c r="BH2540" s="647"/>
      <c r="BI2540" s="646"/>
      <c r="BJ2540" s="646"/>
      <c r="BK2540" s="646"/>
      <c r="BL2540" s="647"/>
      <c r="BM2540" s="1"/>
      <c r="BN2540" s="646"/>
      <c r="BO2540" s="646"/>
      <c r="BP2540" s="646"/>
      <c r="BQ2540" s="542"/>
      <c r="BR2540" s="640"/>
      <c r="BS2540" s="1000"/>
      <c r="BT2540" s="640"/>
      <c r="BU2540" s="651"/>
      <c r="BY2540" s="651"/>
    </row>
    <row r="2541" spans="1:77" s="705" customFormat="1" hidden="1">
      <c r="A2541" s="697"/>
      <c r="B2541" s="714"/>
      <c r="C2541" s="714"/>
      <c r="D2541" s="640"/>
      <c r="E2541" s="641"/>
      <c r="F2541" s="641"/>
      <c r="G2541" s="701"/>
      <c r="H2541" s="702"/>
      <c r="I2541" s="703"/>
      <c r="J2541" s="645"/>
      <c r="K2541" s="1"/>
      <c r="L2541" s="1"/>
      <c r="M2541" s="1"/>
      <c r="N2541" s="1"/>
      <c r="O2541" s="646"/>
      <c r="P2541" s="646"/>
      <c r="Q2541" s="647"/>
      <c r="R2541" s="646"/>
      <c r="S2541" s="646"/>
      <c r="T2541" s="648"/>
      <c r="U2541" s="646"/>
      <c r="V2541" s="646"/>
      <c r="W2541" s="647"/>
      <c r="X2541" s="646"/>
      <c r="Y2541" s="646"/>
      <c r="Z2541" s="646"/>
      <c r="AA2541" s="1"/>
      <c r="AB2541" s="646"/>
      <c r="AC2541" s="646"/>
      <c r="AD2541" s="647"/>
      <c r="AE2541" s="647"/>
      <c r="AF2541" s="646"/>
      <c r="AG2541" s="646"/>
      <c r="AH2541" s="646"/>
      <c r="AI2541" s="1"/>
      <c r="AJ2541" s="646"/>
      <c r="AK2541" s="646"/>
      <c r="AL2541" s="646"/>
      <c r="AM2541" s="647"/>
      <c r="AN2541" s="646"/>
      <c r="AO2541" s="646"/>
      <c r="AP2541" s="646"/>
      <c r="AQ2541" s="647"/>
      <c r="AR2541" s="646"/>
      <c r="AS2541" s="646"/>
      <c r="AT2541" s="646"/>
      <c r="AU2541" s="616"/>
      <c r="AV2541" s="646"/>
      <c r="AW2541" s="646"/>
      <c r="AX2541" s="646"/>
      <c r="AY2541" s="646"/>
      <c r="AZ2541" s="646"/>
      <c r="BA2541" s="646"/>
      <c r="BB2541" s="646"/>
      <c r="BC2541" s="647"/>
      <c r="BD2541" s="646"/>
      <c r="BE2541" s="646"/>
      <c r="BF2541" s="646"/>
      <c r="BG2541" s="646"/>
      <c r="BH2541" s="647"/>
      <c r="BI2541" s="646"/>
      <c r="BJ2541" s="646"/>
      <c r="BK2541" s="646"/>
      <c r="BL2541" s="647"/>
      <c r="BM2541" s="1"/>
      <c r="BN2541" s="646"/>
      <c r="BO2541" s="646"/>
      <c r="BP2541" s="646"/>
      <c r="BQ2541" s="542"/>
      <c r="BR2541" s="640"/>
      <c r="BS2541" s="1000"/>
      <c r="BT2541" s="640"/>
      <c r="BU2541" s="651"/>
      <c r="BY2541" s="651"/>
    </row>
    <row r="2542" spans="1:77" s="705" customFormat="1" hidden="1">
      <c r="A2542" s="697"/>
      <c r="B2542" s="714"/>
      <c r="C2542" s="714"/>
      <c r="D2542" s="640"/>
      <c r="E2542" s="641"/>
      <c r="F2542" s="641"/>
      <c r="G2542" s="701"/>
      <c r="H2542" s="702"/>
      <c r="I2542" s="703"/>
      <c r="J2542" s="645"/>
      <c r="K2542" s="1"/>
      <c r="L2542" s="1"/>
      <c r="M2542" s="1"/>
      <c r="N2542" s="1"/>
      <c r="O2542" s="646"/>
      <c r="P2542" s="646"/>
      <c r="Q2542" s="647"/>
      <c r="R2542" s="646"/>
      <c r="S2542" s="646"/>
      <c r="T2542" s="648"/>
      <c r="U2542" s="646"/>
      <c r="V2542" s="646"/>
      <c r="W2542" s="647"/>
      <c r="X2542" s="646"/>
      <c r="Y2542" s="646"/>
      <c r="Z2542" s="646"/>
      <c r="AA2542" s="1"/>
      <c r="AB2542" s="646"/>
      <c r="AC2542" s="646"/>
      <c r="AD2542" s="647"/>
      <c r="AE2542" s="647"/>
      <c r="AF2542" s="646"/>
      <c r="AG2542" s="646"/>
      <c r="AH2542" s="646"/>
      <c r="AI2542" s="1"/>
      <c r="AJ2542" s="646"/>
      <c r="AK2542" s="646"/>
      <c r="AL2542" s="646"/>
      <c r="AM2542" s="647"/>
      <c r="AN2542" s="646"/>
      <c r="AO2542" s="646"/>
      <c r="AP2542" s="646"/>
      <c r="AQ2542" s="647"/>
      <c r="AR2542" s="646"/>
      <c r="AS2542" s="646"/>
      <c r="AT2542" s="646"/>
      <c r="AU2542" s="616"/>
      <c r="AV2542" s="646"/>
      <c r="AW2542" s="646"/>
      <c r="AX2542" s="646"/>
      <c r="AY2542" s="646"/>
      <c r="AZ2542" s="646"/>
      <c r="BA2542" s="646"/>
      <c r="BB2542" s="646"/>
      <c r="BC2542" s="647"/>
      <c r="BD2542" s="646"/>
      <c r="BE2542" s="646"/>
      <c r="BF2542" s="646"/>
      <c r="BG2542" s="646"/>
      <c r="BH2542" s="647"/>
      <c r="BI2542" s="646"/>
      <c r="BJ2542" s="646"/>
      <c r="BK2542" s="646"/>
      <c r="BL2542" s="647"/>
      <c r="BM2542" s="1"/>
      <c r="BN2542" s="646"/>
      <c r="BO2542" s="646"/>
      <c r="BP2542" s="646"/>
      <c r="BQ2542" s="542"/>
      <c r="BR2542" s="640"/>
      <c r="BS2542" s="1000"/>
      <c r="BT2542" s="640"/>
      <c r="BU2542" s="651"/>
      <c r="BY2542" s="651"/>
    </row>
    <row r="2543" spans="1:77" s="705" customFormat="1" hidden="1">
      <c r="A2543" s="697"/>
      <c r="B2543" s="714"/>
      <c r="C2543" s="714"/>
      <c r="D2543" s="640"/>
      <c r="E2543" s="641"/>
      <c r="F2543" s="641"/>
      <c r="G2543" s="701"/>
      <c r="H2543" s="702"/>
      <c r="I2543" s="703"/>
      <c r="J2543" s="645"/>
      <c r="K2543" s="1"/>
      <c r="L2543" s="1"/>
      <c r="M2543" s="1"/>
      <c r="N2543" s="1"/>
      <c r="O2543" s="646"/>
      <c r="P2543" s="646"/>
      <c r="Q2543" s="647"/>
      <c r="R2543" s="646"/>
      <c r="S2543" s="646"/>
      <c r="T2543" s="648"/>
      <c r="U2543" s="646"/>
      <c r="V2543" s="646"/>
      <c r="W2543" s="647"/>
      <c r="X2543" s="646"/>
      <c r="Y2543" s="646"/>
      <c r="Z2543" s="646"/>
      <c r="AA2543" s="1"/>
      <c r="AB2543" s="646"/>
      <c r="AC2543" s="646"/>
      <c r="AD2543" s="647"/>
      <c r="AE2543" s="647"/>
      <c r="AF2543" s="646"/>
      <c r="AG2543" s="646"/>
      <c r="AH2543" s="646"/>
      <c r="AI2543" s="1"/>
      <c r="AJ2543" s="646"/>
      <c r="AK2543" s="646"/>
      <c r="AL2543" s="646"/>
      <c r="AM2543" s="647"/>
      <c r="AN2543" s="646"/>
      <c r="AO2543" s="646"/>
      <c r="AP2543" s="646"/>
      <c r="AQ2543" s="647"/>
      <c r="AR2543" s="646"/>
      <c r="AS2543" s="646"/>
      <c r="AT2543" s="646"/>
      <c r="AU2543" s="616"/>
      <c r="AV2543" s="646"/>
      <c r="AW2543" s="646"/>
      <c r="AX2543" s="646"/>
      <c r="AY2543" s="646"/>
      <c r="AZ2543" s="646"/>
      <c r="BA2543" s="646"/>
      <c r="BB2543" s="646"/>
      <c r="BC2543" s="647"/>
      <c r="BD2543" s="646"/>
      <c r="BE2543" s="646"/>
      <c r="BF2543" s="646"/>
      <c r="BG2543" s="646"/>
      <c r="BH2543" s="647"/>
      <c r="BI2543" s="646"/>
      <c r="BJ2543" s="646"/>
      <c r="BK2543" s="646"/>
      <c r="BL2543" s="647"/>
      <c r="BM2543" s="1"/>
      <c r="BN2543" s="646"/>
      <c r="BO2543" s="646"/>
      <c r="BP2543" s="646"/>
      <c r="BQ2543" s="542"/>
      <c r="BR2543" s="640"/>
      <c r="BS2543" s="1000"/>
      <c r="BT2543" s="640"/>
      <c r="BU2543" s="651"/>
      <c r="BY2543" s="651"/>
    </row>
    <row r="2544" spans="1:77" s="705" customFormat="1" hidden="1">
      <c r="A2544" s="697"/>
      <c r="B2544" s="714"/>
      <c r="C2544" s="714"/>
      <c r="D2544" s="640"/>
      <c r="E2544" s="641"/>
      <c r="F2544" s="641"/>
      <c r="G2544" s="701"/>
      <c r="H2544" s="702"/>
      <c r="I2544" s="703"/>
      <c r="J2544" s="645"/>
      <c r="K2544" s="1"/>
      <c r="L2544" s="1"/>
      <c r="M2544" s="1"/>
      <c r="N2544" s="1"/>
      <c r="O2544" s="646"/>
      <c r="P2544" s="646"/>
      <c r="Q2544" s="647"/>
      <c r="R2544" s="646"/>
      <c r="S2544" s="646"/>
      <c r="T2544" s="648"/>
      <c r="U2544" s="646"/>
      <c r="V2544" s="646"/>
      <c r="W2544" s="647"/>
      <c r="X2544" s="646"/>
      <c r="Y2544" s="646"/>
      <c r="Z2544" s="646"/>
      <c r="AA2544" s="1"/>
      <c r="AB2544" s="646"/>
      <c r="AC2544" s="646"/>
      <c r="AD2544" s="647"/>
      <c r="AE2544" s="647"/>
      <c r="AF2544" s="646"/>
      <c r="AG2544" s="646"/>
      <c r="AH2544" s="646"/>
      <c r="AI2544" s="1"/>
      <c r="AJ2544" s="646"/>
      <c r="AK2544" s="646"/>
      <c r="AL2544" s="646"/>
      <c r="AM2544" s="647"/>
      <c r="AN2544" s="646"/>
      <c r="AO2544" s="646"/>
      <c r="AP2544" s="646"/>
      <c r="AQ2544" s="647"/>
      <c r="AR2544" s="646"/>
      <c r="AS2544" s="646"/>
      <c r="AT2544" s="646"/>
      <c r="AU2544" s="616"/>
      <c r="AV2544" s="646"/>
      <c r="AW2544" s="646"/>
      <c r="AX2544" s="646"/>
      <c r="AY2544" s="646"/>
      <c r="AZ2544" s="646"/>
      <c r="BA2544" s="646"/>
      <c r="BB2544" s="646"/>
      <c r="BC2544" s="647"/>
      <c r="BD2544" s="646"/>
      <c r="BE2544" s="646"/>
      <c r="BF2544" s="646"/>
      <c r="BG2544" s="646"/>
      <c r="BH2544" s="647"/>
      <c r="BI2544" s="646"/>
      <c r="BJ2544" s="646"/>
      <c r="BK2544" s="646"/>
      <c r="BL2544" s="647"/>
      <c r="BM2544" s="1"/>
      <c r="BN2544" s="646"/>
      <c r="BO2544" s="646"/>
      <c r="BP2544" s="646"/>
      <c r="BQ2544" s="542"/>
      <c r="BR2544" s="640"/>
      <c r="BS2544" s="1000"/>
      <c r="BT2544" s="640"/>
      <c r="BU2544" s="651"/>
      <c r="BY2544" s="651"/>
    </row>
    <row r="2545" spans="1:77" s="705" customFormat="1" hidden="1">
      <c r="A2545" s="697"/>
      <c r="B2545" s="714"/>
      <c r="C2545" s="714"/>
      <c r="D2545" s="640"/>
      <c r="E2545" s="641"/>
      <c r="F2545" s="641"/>
      <c r="G2545" s="701"/>
      <c r="H2545" s="702"/>
      <c r="I2545" s="703"/>
      <c r="J2545" s="645"/>
      <c r="K2545" s="1"/>
      <c r="L2545" s="1"/>
      <c r="M2545" s="1"/>
      <c r="N2545" s="1"/>
      <c r="O2545" s="646"/>
      <c r="P2545" s="646"/>
      <c r="Q2545" s="647"/>
      <c r="R2545" s="646"/>
      <c r="S2545" s="646"/>
      <c r="T2545" s="648"/>
      <c r="U2545" s="646"/>
      <c r="V2545" s="646"/>
      <c r="W2545" s="647"/>
      <c r="X2545" s="646"/>
      <c r="Y2545" s="646"/>
      <c r="Z2545" s="646"/>
      <c r="AA2545" s="1"/>
      <c r="AB2545" s="646"/>
      <c r="AC2545" s="646"/>
      <c r="AD2545" s="647"/>
      <c r="AE2545" s="647"/>
      <c r="AF2545" s="646"/>
      <c r="AG2545" s="646"/>
      <c r="AH2545" s="646"/>
      <c r="AI2545" s="1"/>
      <c r="AJ2545" s="646"/>
      <c r="AK2545" s="646"/>
      <c r="AL2545" s="646"/>
      <c r="AM2545" s="647"/>
      <c r="AN2545" s="646"/>
      <c r="AO2545" s="646"/>
      <c r="AP2545" s="646"/>
      <c r="AQ2545" s="647"/>
      <c r="AR2545" s="646"/>
      <c r="AS2545" s="646"/>
      <c r="AT2545" s="646"/>
      <c r="AU2545" s="616"/>
      <c r="AV2545" s="646"/>
      <c r="AW2545" s="646"/>
      <c r="AX2545" s="646"/>
      <c r="AY2545" s="646"/>
      <c r="AZ2545" s="646"/>
      <c r="BA2545" s="646"/>
      <c r="BB2545" s="646"/>
      <c r="BC2545" s="647"/>
      <c r="BD2545" s="646"/>
      <c r="BE2545" s="646"/>
      <c r="BF2545" s="646"/>
      <c r="BG2545" s="646"/>
      <c r="BH2545" s="647"/>
      <c r="BI2545" s="646"/>
      <c r="BJ2545" s="646"/>
      <c r="BK2545" s="646"/>
      <c r="BL2545" s="647"/>
      <c r="BM2545" s="1"/>
      <c r="BN2545" s="646"/>
      <c r="BO2545" s="646"/>
      <c r="BP2545" s="646"/>
      <c r="BQ2545" s="542"/>
      <c r="BR2545" s="640"/>
      <c r="BS2545" s="1000"/>
      <c r="BT2545" s="640"/>
      <c r="BU2545" s="651"/>
      <c r="BY2545" s="651"/>
    </row>
    <row r="2546" spans="1:77" s="618" customFormat="1" hidden="1">
      <c r="A2546" s="653"/>
      <c r="B2546" s="634"/>
      <c r="C2546" s="634"/>
      <c r="D2546" s="605"/>
      <c r="E2546" s="635"/>
      <c r="F2546" s="635"/>
      <c r="G2546" s="654"/>
      <c r="H2546" s="655">
        <f t="shared" ref="H2546" si="1246">J2546</f>
        <v>0</v>
      </c>
      <c r="I2546" s="656"/>
      <c r="J2546" s="610">
        <f>K2546+AA2546+BM2546</f>
        <v>0</v>
      </c>
      <c r="K2546" s="611">
        <f t="shared" ref="K2546" si="1247">L2546+T2546+X2546+Y2546+Z2546</f>
        <v>0</v>
      </c>
      <c r="L2546" s="611">
        <f t="shared" ref="L2546" si="1248">M2546+S2546</f>
        <v>0</v>
      </c>
      <c r="M2546" s="611">
        <f t="shared" ref="M2546" si="1249">N2546+R2546</f>
        <v>0</v>
      </c>
      <c r="N2546" s="611">
        <f t="shared" ref="N2546" si="1250">O2546+P2546+Q2546</f>
        <v>0</v>
      </c>
      <c r="O2546" s="612"/>
      <c r="P2546" s="612"/>
      <c r="Q2546" s="613"/>
      <c r="R2546" s="612"/>
      <c r="S2546" s="612"/>
      <c r="T2546" s="615">
        <f t="shared" ref="T2546" si="1251">U2546+V2546+W2546</f>
        <v>0</v>
      </c>
      <c r="U2546" s="612"/>
      <c r="V2546" s="612"/>
      <c r="W2546" s="613"/>
      <c r="X2546" s="612"/>
      <c r="Y2546" s="612"/>
      <c r="Z2546" s="612"/>
      <c r="AA2546" s="611">
        <f xml:space="preserve"> SUM(AB2546:AI2546)+SUM(AV2546:BL2546)</f>
        <v>0</v>
      </c>
      <c r="AB2546" s="612"/>
      <c r="AC2546" s="612"/>
      <c r="AD2546" s="613"/>
      <c r="AE2546" s="613"/>
      <c r="AF2546" s="612"/>
      <c r="AG2546" s="612"/>
      <c r="AH2546" s="612"/>
      <c r="AI2546" s="611">
        <f t="shared" ref="AI2546" si="1252">SUM(AJ2546:AT2546)</f>
        <v>0</v>
      </c>
      <c r="AJ2546" s="612"/>
      <c r="AK2546" s="612"/>
      <c r="AL2546" s="612"/>
      <c r="AM2546" s="613"/>
      <c r="AN2546" s="612"/>
      <c r="AO2546" s="612"/>
      <c r="AP2546" s="612"/>
      <c r="AQ2546" s="613"/>
      <c r="AR2546" s="612"/>
      <c r="AS2546" s="612"/>
      <c r="AT2546" s="612"/>
      <c r="AU2546" s="616"/>
      <c r="AV2546" s="612"/>
      <c r="AW2546" s="612"/>
      <c r="AX2546" s="612"/>
      <c r="AY2546" s="612"/>
      <c r="AZ2546" s="612"/>
      <c r="BA2546" s="612"/>
      <c r="BB2546" s="612"/>
      <c r="BC2546" s="613"/>
      <c r="BD2546" s="612"/>
      <c r="BE2546" s="612"/>
      <c r="BF2546" s="612"/>
      <c r="BG2546" s="612"/>
      <c r="BH2546" s="613"/>
      <c r="BI2546" s="612"/>
      <c r="BJ2546" s="612"/>
      <c r="BK2546" s="612"/>
      <c r="BL2546" s="613"/>
      <c r="BM2546" s="611">
        <f t="shared" ref="BM2546" si="1253">SUM(BN2546:BP2546)</f>
        <v>0</v>
      </c>
      <c r="BN2546" s="612"/>
      <c r="BO2546" s="612"/>
      <c r="BP2546" s="612"/>
      <c r="BQ2546" s="547">
        <v>1</v>
      </c>
      <c r="BR2546" s="605"/>
      <c r="BS2546" s="1197"/>
      <c r="BT2546" s="605"/>
      <c r="BU2546" s="621"/>
      <c r="BY2546" s="621" t="s">
        <v>2718</v>
      </c>
    </row>
    <row r="2547" spans="1:77" s="575" customFormat="1" ht="15.75" hidden="1">
      <c r="B2547" s="576"/>
      <c r="C2547" s="666"/>
      <c r="D2547" s="578"/>
      <c r="E2547" s="683"/>
      <c r="F2547" s="666"/>
      <c r="G2547" s="580"/>
      <c r="H2547" s="581"/>
      <c r="I2547" s="582"/>
      <c r="J2547" s="580"/>
      <c r="K2547" s="578"/>
      <c r="L2547" s="578"/>
      <c r="M2547" s="578"/>
      <c r="N2547" s="578"/>
      <c r="O2547" s="578"/>
      <c r="P2547" s="578"/>
      <c r="Q2547" s="578"/>
      <c r="R2547" s="578"/>
      <c r="S2547" s="578"/>
      <c r="T2547" s="578"/>
      <c r="U2547" s="578"/>
      <c r="V2547" s="578"/>
      <c r="W2547" s="578"/>
      <c r="X2547" s="578"/>
      <c r="Y2547" s="578"/>
      <c r="Z2547" s="578"/>
      <c r="AA2547" s="578"/>
      <c r="AB2547" s="578"/>
      <c r="AC2547" s="578"/>
      <c r="AD2547" s="578"/>
      <c r="AE2547" s="578"/>
      <c r="AF2547" s="578"/>
      <c r="AG2547" s="578"/>
      <c r="AH2547" s="578"/>
      <c r="AI2547" s="578"/>
      <c r="AJ2547" s="578"/>
      <c r="AK2547" s="578"/>
      <c r="AL2547" s="578"/>
      <c r="AM2547" s="578"/>
      <c r="AN2547" s="578"/>
      <c r="AO2547" s="578"/>
      <c r="AP2547" s="578"/>
      <c r="AQ2547" s="578"/>
      <c r="AR2547" s="578"/>
      <c r="AS2547" s="578"/>
      <c r="AT2547" s="578"/>
      <c r="AU2547" s="567"/>
      <c r="AV2547" s="578"/>
      <c r="AW2547" s="578"/>
      <c r="AX2547" s="578"/>
      <c r="AY2547" s="578"/>
      <c r="AZ2547" s="578"/>
      <c r="BA2547" s="578"/>
      <c r="BB2547" s="578"/>
      <c r="BC2547" s="578"/>
      <c r="BD2547" s="578"/>
      <c r="BE2547" s="578"/>
      <c r="BF2547" s="578"/>
      <c r="BG2547" s="578"/>
      <c r="BH2547" s="578"/>
      <c r="BI2547" s="578"/>
      <c r="BJ2547" s="578"/>
      <c r="BK2547" s="578"/>
      <c r="BL2547" s="578"/>
      <c r="BM2547" s="578"/>
      <c r="BN2547" s="578"/>
      <c r="BO2547" s="578"/>
      <c r="BP2547" s="578"/>
      <c r="BQ2547" s="547">
        <v>1</v>
      </c>
      <c r="BR2547" s="578"/>
    </row>
    <row r="2548" spans="1:77" s="575" customFormat="1" ht="15.75" hidden="1">
      <c r="B2548" s="576"/>
      <c r="C2548" s="666"/>
      <c r="D2548" s="578"/>
      <c r="E2548" s="683"/>
      <c r="F2548" s="666"/>
      <c r="G2548" s="580"/>
      <c r="H2548" s="581"/>
      <c r="I2548" s="582"/>
      <c r="J2548" s="580"/>
      <c r="K2548" s="578"/>
      <c r="L2548" s="578"/>
      <c r="M2548" s="578"/>
      <c r="N2548" s="578"/>
      <c r="O2548" s="578"/>
      <c r="P2548" s="578"/>
      <c r="Q2548" s="578"/>
      <c r="R2548" s="578"/>
      <c r="S2548" s="578"/>
      <c r="T2548" s="578"/>
      <c r="U2548" s="578"/>
      <c r="V2548" s="578"/>
      <c r="W2548" s="578"/>
      <c r="X2548" s="578"/>
      <c r="Y2548" s="578"/>
      <c r="Z2548" s="578"/>
      <c r="AA2548" s="578"/>
      <c r="AB2548" s="578"/>
      <c r="AC2548" s="578"/>
      <c r="AD2548" s="578"/>
      <c r="AE2548" s="578"/>
      <c r="AF2548" s="578"/>
      <c r="AG2548" s="578"/>
      <c r="AH2548" s="578"/>
      <c r="AI2548" s="578"/>
      <c r="AJ2548" s="578"/>
      <c r="AK2548" s="578"/>
      <c r="AL2548" s="578"/>
      <c r="AM2548" s="578"/>
      <c r="AN2548" s="578"/>
      <c r="AO2548" s="578"/>
      <c r="AP2548" s="578"/>
      <c r="AQ2548" s="578"/>
      <c r="AR2548" s="578"/>
      <c r="AS2548" s="578"/>
      <c r="AT2548" s="578"/>
      <c r="AU2548" s="567"/>
      <c r="AV2548" s="578"/>
      <c r="AW2548" s="578"/>
      <c r="AX2548" s="578"/>
      <c r="AY2548" s="578"/>
      <c r="AZ2548" s="578"/>
      <c r="BA2548" s="578"/>
      <c r="BB2548" s="578"/>
      <c r="BC2548" s="578"/>
      <c r="BD2548" s="578"/>
      <c r="BE2548" s="578"/>
      <c r="BF2548" s="578"/>
      <c r="BG2548" s="578"/>
      <c r="BH2548" s="578"/>
      <c r="BI2548" s="578"/>
      <c r="BJ2548" s="578"/>
      <c r="BK2548" s="578"/>
      <c r="BL2548" s="578"/>
      <c r="BM2548" s="578"/>
      <c r="BN2548" s="578"/>
      <c r="BO2548" s="578"/>
      <c r="BP2548" s="578"/>
      <c r="BQ2548" s="547">
        <v>1</v>
      </c>
      <c r="BR2548" s="578"/>
    </row>
    <row r="2549" spans="1:77" s="575" customFormat="1" ht="15.75" hidden="1">
      <c r="B2549" s="576"/>
      <c r="C2549" s="666"/>
      <c r="D2549" s="578"/>
      <c r="E2549" s="683"/>
      <c r="F2549" s="666"/>
      <c r="G2549" s="580"/>
      <c r="H2549" s="581"/>
      <c r="I2549" s="582"/>
      <c r="J2549" s="580"/>
      <c r="K2549" s="578"/>
      <c r="L2549" s="578"/>
      <c r="M2549" s="578"/>
      <c r="N2549" s="578"/>
      <c r="O2549" s="578"/>
      <c r="P2549" s="578"/>
      <c r="Q2549" s="578"/>
      <c r="R2549" s="578"/>
      <c r="S2549" s="578"/>
      <c r="T2549" s="578"/>
      <c r="U2549" s="578"/>
      <c r="V2549" s="578"/>
      <c r="W2549" s="578"/>
      <c r="X2549" s="578"/>
      <c r="Y2549" s="578"/>
      <c r="Z2549" s="578"/>
      <c r="AA2549" s="578"/>
      <c r="AB2549" s="578"/>
      <c r="AC2549" s="578"/>
      <c r="AD2549" s="578"/>
      <c r="AE2549" s="578"/>
      <c r="AF2549" s="578"/>
      <c r="AG2549" s="578"/>
      <c r="AH2549" s="578"/>
      <c r="AI2549" s="578"/>
      <c r="AJ2549" s="578"/>
      <c r="AK2549" s="578"/>
      <c r="AL2549" s="578"/>
      <c r="AM2549" s="578"/>
      <c r="AN2549" s="578"/>
      <c r="AO2549" s="578"/>
      <c r="AP2549" s="578"/>
      <c r="AQ2549" s="578"/>
      <c r="AR2549" s="578"/>
      <c r="AS2549" s="578"/>
      <c r="AT2549" s="578"/>
      <c r="AU2549" s="567"/>
      <c r="AV2549" s="578"/>
      <c r="AW2549" s="578"/>
      <c r="AX2549" s="578"/>
      <c r="AY2549" s="578"/>
      <c r="AZ2549" s="578"/>
      <c r="BA2549" s="578"/>
      <c r="BB2549" s="578"/>
      <c r="BC2549" s="578"/>
      <c r="BD2549" s="578"/>
      <c r="BE2549" s="578"/>
      <c r="BF2549" s="578"/>
      <c r="BG2549" s="578"/>
      <c r="BH2549" s="578"/>
      <c r="BI2549" s="578"/>
      <c r="BJ2549" s="578"/>
      <c r="BK2549" s="578"/>
      <c r="BL2549" s="578"/>
      <c r="BM2549" s="578"/>
      <c r="BN2549" s="578"/>
      <c r="BO2549" s="578"/>
      <c r="BP2549" s="578"/>
      <c r="BQ2549" s="547">
        <v>1</v>
      </c>
      <c r="BR2549" s="578"/>
    </row>
    <row r="2550" spans="1:77" s="575" customFormat="1" ht="15.75" hidden="1">
      <c r="B2550" s="576"/>
      <c r="C2550" s="666"/>
      <c r="D2550" s="578"/>
      <c r="E2550" s="683"/>
      <c r="F2550" s="666"/>
      <c r="G2550" s="580"/>
      <c r="H2550" s="581"/>
      <c r="I2550" s="582"/>
      <c r="J2550" s="580"/>
      <c r="K2550" s="578"/>
      <c r="L2550" s="578"/>
      <c r="M2550" s="578"/>
      <c r="N2550" s="578"/>
      <c r="O2550" s="578"/>
      <c r="P2550" s="578"/>
      <c r="Q2550" s="578"/>
      <c r="R2550" s="578"/>
      <c r="S2550" s="578"/>
      <c r="T2550" s="578"/>
      <c r="U2550" s="578"/>
      <c r="V2550" s="578"/>
      <c r="W2550" s="578"/>
      <c r="X2550" s="578"/>
      <c r="Y2550" s="578"/>
      <c r="Z2550" s="578"/>
      <c r="AA2550" s="578"/>
      <c r="AB2550" s="578"/>
      <c r="AC2550" s="578"/>
      <c r="AD2550" s="578"/>
      <c r="AE2550" s="578"/>
      <c r="AF2550" s="578"/>
      <c r="AG2550" s="578"/>
      <c r="AH2550" s="578"/>
      <c r="AI2550" s="578"/>
      <c r="AJ2550" s="578"/>
      <c r="AK2550" s="578"/>
      <c r="AL2550" s="578"/>
      <c r="AM2550" s="578"/>
      <c r="AN2550" s="578"/>
      <c r="AO2550" s="578"/>
      <c r="AP2550" s="578"/>
      <c r="AQ2550" s="578"/>
      <c r="AR2550" s="578"/>
      <c r="AS2550" s="578"/>
      <c r="AT2550" s="578"/>
      <c r="AU2550" s="567"/>
      <c r="AV2550" s="578"/>
      <c r="AW2550" s="578"/>
      <c r="AX2550" s="578"/>
      <c r="AY2550" s="578"/>
      <c r="AZ2550" s="578"/>
      <c r="BA2550" s="578"/>
      <c r="BB2550" s="578"/>
      <c r="BC2550" s="578"/>
      <c r="BD2550" s="578"/>
      <c r="BE2550" s="578"/>
      <c r="BF2550" s="578"/>
      <c r="BG2550" s="578"/>
      <c r="BH2550" s="578"/>
      <c r="BI2550" s="578"/>
      <c r="BJ2550" s="578"/>
      <c r="BK2550" s="578"/>
      <c r="BL2550" s="578"/>
      <c r="BM2550" s="578"/>
      <c r="BN2550" s="578"/>
      <c r="BO2550" s="578"/>
      <c r="BP2550" s="578"/>
      <c r="BQ2550" s="547">
        <v>1</v>
      </c>
      <c r="BR2550" s="578"/>
    </row>
    <row r="2551" spans="1:77" s="575" customFormat="1" ht="15.75" hidden="1">
      <c r="B2551" s="576"/>
      <c r="C2551" s="666"/>
      <c r="D2551" s="578"/>
      <c r="E2551" s="683"/>
      <c r="F2551" s="666"/>
      <c r="G2551" s="580"/>
      <c r="H2551" s="581"/>
      <c r="I2551" s="582"/>
      <c r="J2551" s="580"/>
      <c r="K2551" s="578"/>
      <c r="L2551" s="578"/>
      <c r="M2551" s="578"/>
      <c r="N2551" s="578"/>
      <c r="O2551" s="578"/>
      <c r="P2551" s="578"/>
      <c r="Q2551" s="578"/>
      <c r="R2551" s="578"/>
      <c r="S2551" s="578"/>
      <c r="T2551" s="578"/>
      <c r="U2551" s="578"/>
      <c r="V2551" s="578"/>
      <c r="W2551" s="578"/>
      <c r="X2551" s="578"/>
      <c r="Y2551" s="578"/>
      <c r="Z2551" s="578"/>
      <c r="AA2551" s="578"/>
      <c r="AB2551" s="578"/>
      <c r="AC2551" s="578"/>
      <c r="AD2551" s="578"/>
      <c r="AE2551" s="578"/>
      <c r="AF2551" s="578"/>
      <c r="AG2551" s="578"/>
      <c r="AH2551" s="578"/>
      <c r="AI2551" s="578"/>
      <c r="AJ2551" s="578"/>
      <c r="AK2551" s="578"/>
      <c r="AL2551" s="578"/>
      <c r="AM2551" s="578"/>
      <c r="AN2551" s="578"/>
      <c r="AO2551" s="578"/>
      <c r="AP2551" s="578"/>
      <c r="AQ2551" s="578"/>
      <c r="AR2551" s="578"/>
      <c r="AS2551" s="578"/>
      <c r="AT2551" s="578"/>
      <c r="AU2551" s="567"/>
      <c r="AV2551" s="578"/>
      <c r="AW2551" s="578"/>
      <c r="AX2551" s="578"/>
      <c r="AY2551" s="578"/>
      <c r="AZ2551" s="578"/>
      <c r="BA2551" s="578"/>
      <c r="BB2551" s="578"/>
      <c r="BC2551" s="578"/>
      <c r="BD2551" s="578"/>
      <c r="BE2551" s="578"/>
      <c r="BF2551" s="578"/>
      <c r="BG2551" s="578"/>
      <c r="BH2551" s="578"/>
      <c r="BI2551" s="578"/>
      <c r="BJ2551" s="578"/>
      <c r="BK2551" s="578"/>
      <c r="BL2551" s="578"/>
      <c r="BM2551" s="578"/>
      <c r="BN2551" s="578"/>
      <c r="BO2551" s="578"/>
      <c r="BP2551" s="578"/>
      <c r="BQ2551" s="547">
        <v>1</v>
      </c>
      <c r="BR2551" s="578"/>
    </row>
    <row r="2552" spans="1:77" s="575" customFormat="1" ht="15.75" hidden="1">
      <c r="B2552" s="576"/>
      <c r="C2552" s="666"/>
      <c r="D2552" s="578"/>
      <c r="E2552" s="683"/>
      <c r="F2552" s="666"/>
      <c r="G2552" s="580"/>
      <c r="H2552" s="581"/>
      <c r="I2552" s="582"/>
      <c r="J2552" s="580"/>
      <c r="K2552" s="578"/>
      <c r="L2552" s="578"/>
      <c r="M2552" s="578"/>
      <c r="N2552" s="578"/>
      <c r="O2552" s="578"/>
      <c r="P2552" s="578"/>
      <c r="Q2552" s="578"/>
      <c r="R2552" s="578"/>
      <c r="S2552" s="578"/>
      <c r="T2552" s="578"/>
      <c r="U2552" s="578"/>
      <c r="V2552" s="578"/>
      <c r="W2552" s="578"/>
      <c r="X2552" s="578"/>
      <c r="Y2552" s="578"/>
      <c r="Z2552" s="578"/>
      <c r="AA2552" s="578"/>
      <c r="AB2552" s="578"/>
      <c r="AC2552" s="578"/>
      <c r="AD2552" s="578"/>
      <c r="AE2552" s="578"/>
      <c r="AF2552" s="578"/>
      <c r="AG2552" s="578"/>
      <c r="AH2552" s="578"/>
      <c r="AI2552" s="578"/>
      <c r="AJ2552" s="578"/>
      <c r="AK2552" s="578"/>
      <c r="AL2552" s="578"/>
      <c r="AM2552" s="578"/>
      <c r="AN2552" s="578"/>
      <c r="AO2552" s="578"/>
      <c r="AP2552" s="578"/>
      <c r="AQ2552" s="578"/>
      <c r="AR2552" s="578"/>
      <c r="AS2552" s="578"/>
      <c r="AT2552" s="578"/>
      <c r="AU2552" s="567"/>
      <c r="AV2552" s="578"/>
      <c r="AW2552" s="578"/>
      <c r="AX2552" s="578"/>
      <c r="AY2552" s="578"/>
      <c r="AZ2552" s="578"/>
      <c r="BA2552" s="578"/>
      <c r="BB2552" s="578"/>
      <c r="BC2552" s="578"/>
      <c r="BD2552" s="578"/>
      <c r="BE2552" s="578"/>
      <c r="BF2552" s="578"/>
      <c r="BG2552" s="578"/>
      <c r="BH2552" s="578"/>
      <c r="BI2552" s="578"/>
      <c r="BJ2552" s="578"/>
      <c r="BK2552" s="578"/>
      <c r="BL2552" s="578"/>
      <c r="BM2552" s="578"/>
      <c r="BN2552" s="578"/>
      <c r="BO2552" s="578"/>
      <c r="BP2552" s="578"/>
      <c r="BQ2552" s="547">
        <v>1</v>
      </c>
      <c r="BR2552" s="578"/>
    </row>
    <row r="2553" spans="1:77" s="575" customFormat="1" ht="15.75" hidden="1">
      <c r="B2553" s="576"/>
      <c r="C2553" s="666"/>
      <c r="D2553" s="666"/>
      <c r="E2553" s="683"/>
      <c r="F2553" s="666"/>
      <c r="G2553" s="580"/>
      <c r="H2553" s="581">
        <f t="shared" ref="H2553:H2560" si="1254">J2553</f>
        <v>0</v>
      </c>
      <c r="I2553" s="582"/>
      <c r="J2553" s="580">
        <f t="shared" ref="J2553:J2560" si="1255">K2553+AA2553+BM2553</f>
        <v>0</v>
      </c>
      <c r="K2553" s="578">
        <f t="shared" ref="K2553:K2558" si="1256">L2553+T2553+X2553+Y2553+Z2553</f>
        <v>0</v>
      </c>
      <c r="L2553" s="578">
        <f t="shared" ref="L2553:L2558" si="1257">M2553+S2553</f>
        <v>0</v>
      </c>
      <c r="M2553" s="578">
        <f t="shared" ref="M2553:M2558" si="1258">N2553+R2553</f>
        <v>0</v>
      </c>
      <c r="N2553" s="578">
        <f t="shared" ref="N2553:N2558" si="1259">O2553+P2553+Q2553</f>
        <v>0</v>
      </c>
      <c r="O2553" s="578"/>
      <c r="P2553" s="578"/>
      <c r="Q2553" s="578"/>
      <c r="R2553" s="578"/>
      <c r="S2553" s="578"/>
      <c r="T2553" s="578">
        <f t="shared" ref="T2553:T2558" si="1260">U2553+V2553+W2553</f>
        <v>0</v>
      </c>
      <c r="U2553" s="578"/>
      <c r="V2553" s="578"/>
      <c r="W2553" s="578"/>
      <c r="X2553" s="578"/>
      <c r="Y2553" s="578"/>
      <c r="Z2553" s="578"/>
      <c r="AA2553" s="578">
        <f t="shared" ref="AA2553:AA2560" si="1261" xml:space="preserve"> SUM(AB2553:AI2553)+SUM(AV2553:BL2553)</f>
        <v>0</v>
      </c>
      <c r="AB2553" s="578"/>
      <c r="AC2553" s="578"/>
      <c r="AD2553" s="578"/>
      <c r="AE2553" s="578"/>
      <c r="AF2553" s="578"/>
      <c r="AG2553" s="578"/>
      <c r="AH2553" s="578"/>
      <c r="AI2553" s="578"/>
      <c r="AJ2553" s="578"/>
      <c r="AK2553" s="578"/>
      <c r="AL2553" s="578"/>
      <c r="AM2553" s="578"/>
      <c r="AN2553" s="578"/>
      <c r="AO2553" s="578"/>
      <c r="AP2553" s="578"/>
      <c r="AQ2553" s="578"/>
      <c r="AR2553" s="578"/>
      <c r="AS2553" s="578"/>
      <c r="AT2553" s="578"/>
      <c r="AU2553" s="567"/>
      <c r="AV2553" s="578"/>
      <c r="AW2553" s="578"/>
      <c r="AX2553" s="578"/>
      <c r="AY2553" s="578"/>
      <c r="AZ2553" s="578"/>
      <c r="BA2553" s="578"/>
      <c r="BB2553" s="578"/>
      <c r="BC2553" s="578"/>
      <c r="BD2553" s="578"/>
      <c r="BE2553" s="578"/>
      <c r="BF2553" s="578"/>
      <c r="BG2553" s="578"/>
      <c r="BH2553" s="578"/>
      <c r="BI2553" s="578"/>
      <c r="BJ2553" s="578"/>
      <c r="BK2553" s="578"/>
      <c r="BL2553" s="578"/>
      <c r="BM2553" s="578">
        <f t="shared" ref="BM2553:BM2560" si="1262">SUM(BN2553:BP2553)</f>
        <v>0</v>
      </c>
      <c r="BN2553" s="578"/>
      <c r="BO2553" s="578"/>
      <c r="BP2553" s="578"/>
      <c r="BQ2553" s="547">
        <v>1</v>
      </c>
      <c r="BR2553" s="578"/>
    </row>
    <row r="2554" spans="1:77" s="575" customFormat="1" ht="15.75" hidden="1">
      <c r="B2554" s="576"/>
      <c r="C2554" s="666"/>
      <c r="D2554" s="666"/>
      <c r="E2554" s="683"/>
      <c r="F2554" s="666"/>
      <c r="G2554" s="580"/>
      <c r="H2554" s="581">
        <f t="shared" si="1254"/>
        <v>0</v>
      </c>
      <c r="I2554" s="582"/>
      <c r="J2554" s="580">
        <f t="shared" si="1255"/>
        <v>0</v>
      </c>
      <c r="K2554" s="578">
        <f t="shared" si="1256"/>
        <v>0</v>
      </c>
      <c r="L2554" s="578">
        <f t="shared" si="1257"/>
        <v>0</v>
      </c>
      <c r="M2554" s="578">
        <f t="shared" si="1258"/>
        <v>0</v>
      </c>
      <c r="N2554" s="578">
        <f t="shared" si="1259"/>
        <v>0</v>
      </c>
      <c r="O2554" s="578"/>
      <c r="P2554" s="578"/>
      <c r="Q2554" s="578"/>
      <c r="R2554" s="578"/>
      <c r="S2554" s="578"/>
      <c r="T2554" s="578">
        <f t="shared" si="1260"/>
        <v>0</v>
      </c>
      <c r="U2554" s="578"/>
      <c r="V2554" s="578"/>
      <c r="W2554" s="578"/>
      <c r="X2554" s="578"/>
      <c r="Y2554" s="578"/>
      <c r="Z2554" s="578"/>
      <c r="AA2554" s="578">
        <f t="shared" si="1261"/>
        <v>0</v>
      </c>
      <c r="AB2554" s="578"/>
      <c r="AC2554" s="578"/>
      <c r="AD2554" s="578"/>
      <c r="AE2554" s="578"/>
      <c r="AF2554" s="578"/>
      <c r="AG2554" s="578"/>
      <c r="AH2554" s="578"/>
      <c r="AI2554" s="578"/>
      <c r="AJ2554" s="578"/>
      <c r="AK2554" s="578"/>
      <c r="AL2554" s="578"/>
      <c r="AM2554" s="578"/>
      <c r="AN2554" s="578"/>
      <c r="AO2554" s="578"/>
      <c r="AP2554" s="578"/>
      <c r="AQ2554" s="578"/>
      <c r="AR2554" s="578"/>
      <c r="AS2554" s="578"/>
      <c r="AT2554" s="578"/>
      <c r="AU2554" s="567"/>
      <c r="AV2554" s="578"/>
      <c r="AW2554" s="578"/>
      <c r="AX2554" s="578"/>
      <c r="AY2554" s="578"/>
      <c r="AZ2554" s="578"/>
      <c r="BA2554" s="578"/>
      <c r="BB2554" s="578"/>
      <c r="BC2554" s="578"/>
      <c r="BD2554" s="578"/>
      <c r="BE2554" s="578"/>
      <c r="BF2554" s="578"/>
      <c r="BG2554" s="578"/>
      <c r="BH2554" s="578"/>
      <c r="BI2554" s="578"/>
      <c r="BJ2554" s="578"/>
      <c r="BK2554" s="578"/>
      <c r="BL2554" s="578"/>
      <c r="BM2554" s="578">
        <f t="shared" si="1262"/>
        <v>0</v>
      </c>
      <c r="BN2554" s="578"/>
      <c r="BO2554" s="578"/>
      <c r="BP2554" s="578"/>
      <c r="BQ2554" s="547">
        <v>1</v>
      </c>
      <c r="BR2554" s="578"/>
    </row>
    <row r="2555" spans="1:77" s="575" customFormat="1" ht="15.75" hidden="1">
      <c r="B2555" s="576"/>
      <c r="C2555" s="666"/>
      <c r="D2555" s="666"/>
      <c r="E2555" s="683"/>
      <c r="F2555" s="666"/>
      <c r="G2555" s="580"/>
      <c r="H2555" s="581">
        <f t="shared" si="1254"/>
        <v>0</v>
      </c>
      <c r="I2555" s="582"/>
      <c r="J2555" s="580">
        <f t="shared" si="1255"/>
        <v>0</v>
      </c>
      <c r="K2555" s="578">
        <f t="shared" si="1256"/>
        <v>0</v>
      </c>
      <c r="L2555" s="578">
        <f t="shared" si="1257"/>
        <v>0</v>
      </c>
      <c r="M2555" s="578">
        <f t="shared" si="1258"/>
        <v>0</v>
      </c>
      <c r="N2555" s="578">
        <f t="shared" si="1259"/>
        <v>0</v>
      </c>
      <c r="O2555" s="578"/>
      <c r="P2555" s="578"/>
      <c r="Q2555" s="578"/>
      <c r="R2555" s="578"/>
      <c r="S2555" s="578"/>
      <c r="T2555" s="578">
        <f t="shared" si="1260"/>
        <v>0</v>
      </c>
      <c r="U2555" s="578"/>
      <c r="V2555" s="578"/>
      <c r="W2555" s="578"/>
      <c r="X2555" s="578"/>
      <c r="Y2555" s="578"/>
      <c r="Z2555" s="578"/>
      <c r="AA2555" s="578">
        <f t="shared" si="1261"/>
        <v>0</v>
      </c>
      <c r="AB2555" s="578"/>
      <c r="AC2555" s="578"/>
      <c r="AD2555" s="578"/>
      <c r="AE2555" s="578"/>
      <c r="AF2555" s="578"/>
      <c r="AG2555" s="578"/>
      <c r="AH2555" s="578"/>
      <c r="AI2555" s="578"/>
      <c r="AJ2555" s="578"/>
      <c r="AK2555" s="578"/>
      <c r="AL2555" s="578"/>
      <c r="AM2555" s="578"/>
      <c r="AN2555" s="578"/>
      <c r="AO2555" s="578"/>
      <c r="AP2555" s="578"/>
      <c r="AQ2555" s="578"/>
      <c r="AR2555" s="578"/>
      <c r="AS2555" s="578"/>
      <c r="AT2555" s="578"/>
      <c r="AU2555" s="567"/>
      <c r="AV2555" s="578"/>
      <c r="AW2555" s="578"/>
      <c r="AX2555" s="578"/>
      <c r="AY2555" s="578"/>
      <c r="AZ2555" s="578"/>
      <c r="BA2555" s="578"/>
      <c r="BB2555" s="578"/>
      <c r="BC2555" s="578"/>
      <c r="BD2555" s="578"/>
      <c r="BE2555" s="578"/>
      <c r="BF2555" s="578"/>
      <c r="BG2555" s="578"/>
      <c r="BH2555" s="578"/>
      <c r="BI2555" s="578"/>
      <c r="BJ2555" s="578"/>
      <c r="BK2555" s="578"/>
      <c r="BL2555" s="578"/>
      <c r="BM2555" s="578">
        <f t="shared" si="1262"/>
        <v>0</v>
      </c>
      <c r="BN2555" s="578"/>
      <c r="BO2555" s="578"/>
      <c r="BP2555" s="578"/>
      <c r="BQ2555" s="547">
        <v>1</v>
      </c>
      <c r="BR2555" s="578"/>
    </row>
    <row r="2556" spans="1:77" s="575" customFormat="1" ht="15.75" hidden="1">
      <c r="B2556" s="576"/>
      <c r="C2556" s="666"/>
      <c r="D2556" s="666"/>
      <c r="E2556" s="683"/>
      <c r="F2556" s="666"/>
      <c r="G2556" s="580"/>
      <c r="H2556" s="581">
        <f t="shared" si="1254"/>
        <v>0</v>
      </c>
      <c r="I2556" s="582"/>
      <c r="J2556" s="580">
        <f t="shared" si="1255"/>
        <v>0</v>
      </c>
      <c r="K2556" s="578">
        <f t="shared" si="1256"/>
        <v>0</v>
      </c>
      <c r="L2556" s="578">
        <f t="shared" si="1257"/>
        <v>0</v>
      </c>
      <c r="M2556" s="578">
        <f t="shared" si="1258"/>
        <v>0</v>
      </c>
      <c r="N2556" s="578">
        <f t="shared" si="1259"/>
        <v>0</v>
      </c>
      <c r="O2556" s="578"/>
      <c r="P2556" s="578"/>
      <c r="Q2556" s="578"/>
      <c r="R2556" s="578"/>
      <c r="S2556" s="578"/>
      <c r="T2556" s="578">
        <f t="shared" si="1260"/>
        <v>0</v>
      </c>
      <c r="U2556" s="578"/>
      <c r="V2556" s="578"/>
      <c r="W2556" s="578"/>
      <c r="X2556" s="578"/>
      <c r="Y2556" s="578"/>
      <c r="Z2556" s="578"/>
      <c r="AA2556" s="578">
        <f t="shared" si="1261"/>
        <v>0</v>
      </c>
      <c r="AB2556" s="578"/>
      <c r="AC2556" s="578"/>
      <c r="AD2556" s="578"/>
      <c r="AE2556" s="578"/>
      <c r="AF2556" s="578"/>
      <c r="AG2556" s="578"/>
      <c r="AH2556" s="578"/>
      <c r="AI2556" s="578"/>
      <c r="AJ2556" s="578"/>
      <c r="AK2556" s="578"/>
      <c r="AL2556" s="578"/>
      <c r="AM2556" s="578"/>
      <c r="AN2556" s="578"/>
      <c r="AO2556" s="578"/>
      <c r="AP2556" s="578"/>
      <c r="AQ2556" s="578"/>
      <c r="AR2556" s="578"/>
      <c r="AS2556" s="578"/>
      <c r="AT2556" s="578"/>
      <c r="AU2556" s="567"/>
      <c r="AV2556" s="578"/>
      <c r="AW2556" s="578"/>
      <c r="AX2556" s="578"/>
      <c r="AY2556" s="578"/>
      <c r="AZ2556" s="578"/>
      <c r="BA2556" s="578"/>
      <c r="BB2556" s="578"/>
      <c r="BC2556" s="578"/>
      <c r="BD2556" s="578"/>
      <c r="BE2556" s="578"/>
      <c r="BF2556" s="578"/>
      <c r="BG2556" s="578"/>
      <c r="BH2556" s="578"/>
      <c r="BI2556" s="578"/>
      <c r="BJ2556" s="578"/>
      <c r="BK2556" s="578"/>
      <c r="BL2556" s="578"/>
      <c r="BM2556" s="578">
        <f t="shared" si="1262"/>
        <v>0</v>
      </c>
      <c r="BN2556" s="578"/>
      <c r="BO2556" s="578"/>
      <c r="BP2556" s="578"/>
      <c r="BQ2556" s="547">
        <v>1</v>
      </c>
      <c r="BR2556" s="578"/>
    </row>
    <row r="2557" spans="1:77" s="575" customFormat="1" ht="15.75" hidden="1">
      <c r="B2557" s="576"/>
      <c r="C2557" s="666"/>
      <c r="D2557" s="666"/>
      <c r="E2557" s="683"/>
      <c r="F2557" s="666"/>
      <c r="G2557" s="580"/>
      <c r="H2557" s="581">
        <f t="shared" si="1254"/>
        <v>0</v>
      </c>
      <c r="I2557" s="582"/>
      <c r="J2557" s="580">
        <f t="shared" si="1255"/>
        <v>0</v>
      </c>
      <c r="K2557" s="578">
        <f t="shared" si="1256"/>
        <v>0</v>
      </c>
      <c r="L2557" s="578">
        <f t="shared" si="1257"/>
        <v>0</v>
      </c>
      <c r="M2557" s="578">
        <f t="shared" si="1258"/>
        <v>0</v>
      </c>
      <c r="N2557" s="578">
        <f t="shared" si="1259"/>
        <v>0</v>
      </c>
      <c r="O2557" s="578"/>
      <c r="P2557" s="578"/>
      <c r="Q2557" s="578"/>
      <c r="R2557" s="578"/>
      <c r="S2557" s="578"/>
      <c r="T2557" s="578">
        <f t="shared" si="1260"/>
        <v>0</v>
      </c>
      <c r="U2557" s="578"/>
      <c r="V2557" s="578"/>
      <c r="W2557" s="578"/>
      <c r="X2557" s="578"/>
      <c r="Y2557" s="578"/>
      <c r="Z2557" s="578"/>
      <c r="AA2557" s="578">
        <f t="shared" si="1261"/>
        <v>0</v>
      </c>
      <c r="AB2557" s="578"/>
      <c r="AC2557" s="578"/>
      <c r="AD2557" s="578"/>
      <c r="AE2557" s="578"/>
      <c r="AF2557" s="578"/>
      <c r="AG2557" s="578"/>
      <c r="AH2557" s="578"/>
      <c r="AI2557" s="578"/>
      <c r="AJ2557" s="578"/>
      <c r="AK2557" s="578"/>
      <c r="AL2557" s="578"/>
      <c r="AM2557" s="578"/>
      <c r="AN2557" s="578"/>
      <c r="AO2557" s="578"/>
      <c r="AP2557" s="578"/>
      <c r="AQ2557" s="578"/>
      <c r="AR2557" s="578"/>
      <c r="AS2557" s="578"/>
      <c r="AT2557" s="578"/>
      <c r="AU2557" s="567"/>
      <c r="AV2557" s="578"/>
      <c r="AW2557" s="578"/>
      <c r="AX2557" s="578"/>
      <c r="AY2557" s="578"/>
      <c r="AZ2557" s="578"/>
      <c r="BA2557" s="578"/>
      <c r="BB2557" s="578"/>
      <c r="BC2557" s="578"/>
      <c r="BD2557" s="578"/>
      <c r="BE2557" s="578"/>
      <c r="BF2557" s="578"/>
      <c r="BG2557" s="578"/>
      <c r="BH2557" s="578"/>
      <c r="BI2557" s="578"/>
      <c r="BJ2557" s="578"/>
      <c r="BK2557" s="578"/>
      <c r="BL2557" s="578"/>
      <c r="BM2557" s="578">
        <f t="shared" si="1262"/>
        <v>0</v>
      </c>
      <c r="BN2557" s="578"/>
      <c r="BO2557" s="578"/>
      <c r="BP2557" s="578"/>
      <c r="BQ2557" s="547">
        <v>1</v>
      </c>
      <c r="BR2557" s="578"/>
    </row>
    <row r="2558" spans="1:77" s="575" customFormat="1" ht="15.75" hidden="1">
      <c r="B2558" s="576"/>
      <c r="C2558" s="666"/>
      <c r="D2558" s="666"/>
      <c r="E2558" s="683"/>
      <c r="F2558" s="666"/>
      <c r="G2558" s="580"/>
      <c r="H2558" s="581">
        <f t="shared" si="1254"/>
        <v>0</v>
      </c>
      <c r="I2558" s="582"/>
      <c r="J2558" s="580">
        <f t="shared" si="1255"/>
        <v>0</v>
      </c>
      <c r="K2558" s="578">
        <f t="shared" si="1256"/>
        <v>0</v>
      </c>
      <c r="L2558" s="578">
        <f t="shared" si="1257"/>
        <v>0</v>
      </c>
      <c r="M2558" s="578">
        <f t="shared" si="1258"/>
        <v>0</v>
      </c>
      <c r="N2558" s="578">
        <f t="shared" si="1259"/>
        <v>0</v>
      </c>
      <c r="O2558" s="578"/>
      <c r="P2558" s="578"/>
      <c r="Q2558" s="578"/>
      <c r="R2558" s="578"/>
      <c r="S2558" s="578"/>
      <c r="T2558" s="578">
        <f t="shared" si="1260"/>
        <v>0</v>
      </c>
      <c r="U2558" s="578"/>
      <c r="V2558" s="578"/>
      <c r="W2558" s="578"/>
      <c r="X2558" s="578"/>
      <c r="Y2558" s="578"/>
      <c r="Z2558" s="578"/>
      <c r="AA2558" s="578">
        <f t="shared" si="1261"/>
        <v>0</v>
      </c>
      <c r="AB2558" s="578"/>
      <c r="AC2558" s="578"/>
      <c r="AD2558" s="578"/>
      <c r="AE2558" s="578"/>
      <c r="AF2558" s="578"/>
      <c r="AG2558" s="578"/>
      <c r="AH2558" s="578"/>
      <c r="AI2558" s="578"/>
      <c r="AJ2558" s="578"/>
      <c r="AK2558" s="578"/>
      <c r="AL2558" s="578"/>
      <c r="AM2558" s="578"/>
      <c r="AN2558" s="578"/>
      <c r="AO2558" s="578"/>
      <c r="AP2558" s="578"/>
      <c r="AQ2558" s="578"/>
      <c r="AR2558" s="578"/>
      <c r="AS2558" s="578"/>
      <c r="AT2558" s="578"/>
      <c r="AU2558" s="567"/>
      <c r="AV2558" s="578"/>
      <c r="AW2558" s="578"/>
      <c r="AX2558" s="578"/>
      <c r="AY2558" s="578"/>
      <c r="AZ2558" s="578"/>
      <c r="BA2558" s="578"/>
      <c r="BB2558" s="578"/>
      <c r="BC2558" s="578"/>
      <c r="BD2558" s="578"/>
      <c r="BE2558" s="578"/>
      <c r="BF2558" s="578"/>
      <c r="BG2558" s="578"/>
      <c r="BH2558" s="578"/>
      <c r="BI2558" s="578"/>
      <c r="BJ2558" s="578"/>
      <c r="BK2558" s="578"/>
      <c r="BL2558" s="578"/>
      <c r="BM2558" s="578">
        <f t="shared" si="1262"/>
        <v>0</v>
      </c>
      <c r="BN2558" s="578"/>
      <c r="BO2558" s="578"/>
      <c r="BP2558" s="578"/>
      <c r="BQ2558" s="547">
        <v>1</v>
      </c>
      <c r="BR2558" s="578"/>
    </row>
    <row r="2559" spans="1:77" s="575" customFormat="1" ht="15.75" hidden="1">
      <c r="B2559" s="576"/>
      <c r="C2559" s="666"/>
      <c r="D2559" s="666"/>
      <c r="E2559" s="683"/>
      <c r="F2559" s="666"/>
      <c r="G2559" s="580"/>
      <c r="H2559" s="581">
        <f t="shared" si="1254"/>
        <v>0</v>
      </c>
      <c r="I2559" s="582"/>
      <c r="J2559" s="580">
        <f t="shared" si="1255"/>
        <v>0</v>
      </c>
      <c r="K2559" s="578">
        <f>L2559+T2559+X2559+Y2559+Z2559</f>
        <v>0</v>
      </c>
      <c r="L2559" s="578">
        <f>M2559+S2559</f>
        <v>0</v>
      </c>
      <c r="M2559" s="578">
        <f>N2559+R2559</f>
        <v>0</v>
      </c>
      <c r="N2559" s="578">
        <f>O2559+P2559+Q2559</f>
        <v>0</v>
      </c>
      <c r="O2559" s="578"/>
      <c r="P2559" s="578"/>
      <c r="Q2559" s="578"/>
      <c r="R2559" s="578"/>
      <c r="S2559" s="578"/>
      <c r="T2559" s="578">
        <f>U2559+V2559+W2559</f>
        <v>0</v>
      </c>
      <c r="U2559" s="578"/>
      <c r="V2559" s="578"/>
      <c r="W2559" s="578"/>
      <c r="X2559" s="578"/>
      <c r="Y2559" s="578"/>
      <c r="Z2559" s="578"/>
      <c r="AA2559" s="578">
        <f t="shared" si="1261"/>
        <v>0</v>
      </c>
      <c r="AB2559" s="578"/>
      <c r="AC2559" s="578"/>
      <c r="AD2559" s="578"/>
      <c r="AE2559" s="578"/>
      <c r="AF2559" s="578"/>
      <c r="AG2559" s="578"/>
      <c r="AH2559" s="578"/>
      <c r="AI2559" s="578"/>
      <c r="AJ2559" s="578"/>
      <c r="AK2559" s="578"/>
      <c r="AL2559" s="578"/>
      <c r="AM2559" s="578"/>
      <c r="AN2559" s="578"/>
      <c r="AO2559" s="578"/>
      <c r="AP2559" s="578"/>
      <c r="AQ2559" s="578"/>
      <c r="AR2559" s="578"/>
      <c r="AS2559" s="578"/>
      <c r="AT2559" s="578"/>
      <c r="AU2559" s="567"/>
      <c r="AV2559" s="578"/>
      <c r="AW2559" s="578"/>
      <c r="AX2559" s="578"/>
      <c r="AY2559" s="578"/>
      <c r="AZ2559" s="578"/>
      <c r="BA2559" s="578"/>
      <c r="BB2559" s="578"/>
      <c r="BC2559" s="578"/>
      <c r="BD2559" s="578"/>
      <c r="BE2559" s="578"/>
      <c r="BF2559" s="578"/>
      <c r="BG2559" s="578"/>
      <c r="BH2559" s="578"/>
      <c r="BI2559" s="578"/>
      <c r="BJ2559" s="578"/>
      <c r="BK2559" s="578"/>
      <c r="BL2559" s="578"/>
      <c r="BM2559" s="578">
        <f t="shared" si="1262"/>
        <v>0</v>
      </c>
      <c r="BN2559" s="578"/>
      <c r="BO2559" s="578"/>
      <c r="BP2559" s="578"/>
      <c r="BQ2559" s="547">
        <v>1</v>
      </c>
      <c r="BR2559" s="578"/>
    </row>
    <row r="2560" spans="1:77" s="575" customFormat="1" ht="15.75" hidden="1">
      <c r="B2560" s="576"/>
      <c r="C2560" s="666"/>
      <c r="D2560" s="666"/>
      <c r="E2560" s="683"/>
      <c r="F2560" s="666"/>
      <c r="G2560" s="580"/>
      <c r="H2560" s="581">
        <f t="shared" si="1254"/>
        <v>0</v>
      </c>
      <c r="I2560" s="582"/>
      <c r="J2560" s="580">
        <f t="shared" si="1255"/>
        <v>0</v>
      </c>
      <c r="K2560" s="578">
        <f>L2560+T2560+X2560+Y2560+Z2560</f>
        <v>0</v>
      </c>
      <c r="L2560" s="578">
        <f>M2560+S2560</f>
        <v>0</v>
      </c>
      <c r="M2560" s="578">
        <f>N2560+R2560</f>
        <v>0</v>
      </c>
      <c r="N2560" s="578">
        <f>O2560+P2560+Q2560</f>
        <v>0</v>
      </c>
      <c r="O2560" s="578"/>
      <c r="P2560" s="578"/>
      <c r="Q2560" s="578"/>
      <c r="R2560" s="578"/>
      <c r="S2560" s="578"/>
      <c r="T2560" s="578">
        <f>U2560+V2560+W2560</f>
        <v>0</v>
      </c>
      <c r="U2560" s="578"/>
      <c r="V2560" s="578"/>
      <c r="W2560" s="578"/>
      <c r="X2560" s="578"/>
      <c r="Y2560" s="578"/>
      <c r="Z2560" s="578"/>
      <c r="AA2560" s="578">
        <f t="shared" si="1261"/>
        <v>0</v>
      </c>
      <c r="AB2560" s="578"/>
      <c r="AC2560" s="578"/>
      <c r="AD2560" s="578"/>
      <c r="AE2560" s="578"/>
      <c r="AF2560" s="578"/>
      <c r="AG2560" s="578"/>
      <c r="AH2560" s="578"/>
      <c r="AI2560" s="578"/>
      <c r="AJ2560" s="578"/>
      <c r="AK2560" s="578"/>
      <c r="AL2560" s="578"/>
      <c r="AM2560" s="578"/>
      <c r="AN2560" s="578"/>
      <c r="AO2560" s="578"/>
      <c r="AP2560" s="578"/>
      <c r="AQ2560" s="578"/>
      <c r="AR2560" s="578"/>
      <c r="AS2560" s="578"/>
      <c r="AT2560" s="578"/>
      <c r="AU2560" s="567"/>
      <c r="AV2560" s="578"/>
      <c r="AW2560" s="578"/>
      <c r="AX2560" s="578"/>
      <c r="AY2560" s="578"/>
      <c r="AZ2560" s="578"/>
      <c r="BA2560" s="578"/>
      <c r="BB2560" s="578"/>
      <c r="BC2560" s="578"/>
      <c r="BD2560" s="578"/>
      <c r="BE2560" s="578"/>
      <c r="BF2560" s="578"/>
      <c r="BG2560" s="578"/>
      <c r="BH2560" s="578"/>
      <c r="BI2560" s="578"/>
      <c r="BJ2560" s="578"/>
      <c r="BK2560" s="578"/>
      <c r="BL2560" s="578"/>
      <c r="BM2560" s="578">
        <f t="shared" si="1262"/>
        <v>0</v>
      </c>
      <c r="BN2560" s="578"/>
      <c r="BO2560" s="578"/>
      <c r="BP2560" s="578"/>
      <c r="BQ2560" s="547">
        <v>1</v>
      </c>
      <c r="BR2560" s="578"/>
    </row>
    <row r="2561" spans="1:77" s="593" customFormat="1" ht="14.25" hidden="1">
      <c r="B2561" s="594" t="s">
        <v>719</v>
      </c>
      <c r="C2561" s="1579" t="s">
        <v>720</v>
      </c>
      <c r="D2561" s="596"/>
      <c r="E2561" s="597"/>
      <c r="F2561" s="596"/>
      <c r="G2561" s="598"/>
      <c r="H2561" s="599">
        <f t="shared" ref="H2561:BP2561" si="1263">H2562+H2687</f>
        <v>417.4</v>
      </c>
      <c r="I2561" s="1019">
        <f t="shared" si="1263"/>
        <v>0</v>
      </c>
      <c r="J2561" s="599">
        <f t="shared" si="1263"/>
        <v>416.14</v>
      </c>
      <c r="K2561" s="599">
        <f t="shared" si="1263"/>
        <v>385.4799999999999</v>
      </c>
      <c r="L2561" s="599">
        <f t="shared" si="1263"/>
        <v>365.31</v>
      </c>
      <c r="M2561" s="599">
        <f t="shared" si="1263"/>
        <v>322.3300000000001</v>
      </c>
      <c r="N2561" s="599">
        <f t="shared" si="1263"/>
        <v>225.48999999999998</v>
      </c>
      <c r="O2561" s="599">
        <f t="shared" si="1263"/>
        <v>175.29999999999995</v>
      </c>
      <c r="P2561" s="599">
        <f t="shared" si="1263"/>
        <v>50.190000000000005</v>
      </c>
      <c r="Q2561" s="599">
        <f t="shared" si="1263"/>
        <v>0</v>
      </c>
      <c r="R2561" s="596">
        <f t="shared" si="1263"/>
        <v>96.839999999999989</v>
      </c>
      <c r="S2561" s="599">
        <f t="shared" si="1263"/>
        <v>42.98</v>
      </c>
      <c r="T2561" s="599">
        <f t="shared" si="1263"/>
        <v>0</v>
      </c>
      <c r="U2561" s="599">
        <f t="shared" si="1263"/>
        <v>0</v>
      </c>
      <c r="V2561" s="599">
        <f t="shared" si="1263"/>
        <v>0</v>
      </c>
      <c r="W2561" s="599">
        <f t="shared" si="1263"/>
        <v>0</v>
      </c>
      <c r="X2561" s="599">
        <f t="shared" si="1263"/>
        <v>0</v>
      </c>
      <c r="Y2561" s="599">
        <f t="shared" si="1263"/>
        <v>19.989999999999998</v>
      </c>
      <c r="Z2561" s="599">
        <f t="shared" si="1263"/>
        <v>0.18</v>
      </c>
      <c r="AA2561" s="599">
        <f t="shared" si="1263"/>
        <v>24</v>
      </c>
      <c r="AB2561" s="599">
        <f t="shared" si="1263"/>
        <v>3.31</v>
      </c>
      <c r="AC2561" s="599">
        <f t="shared" si="1263"/>
        <v>0</v>
      </c>
      <c r="AD2561" s="599">
        <f t="shared" si="1263"/>
        <v>0</v>
      </c>
      <c r="AE2561" s="599">
        <f t="shared" si="1263"/>
        <v>0</v>
      </c>
      <c r="AF2561" s="599">
        <f t="shared" si="1263"/>
        <v>2.1100000000000003</v>
      </c>
      <c r="AG2561" s="599">
        <f t="shared" si="1263"/>
        <v>1.22</v>
      </c>
      <c r="AH2561" s="599">
        <f t="shared" si="1263"/>
        <v>0</v>
      </c>
      <c r="AI2561" s="599">
        <f t="shared" si="1263"/>
        <v>15.069999999999999</v>
      </c>
      <c r="AJ2561" s="599">
        <f t="shared" si="1263"/>
        <v>8.9599999999999991</v>
      </c>
      <c r="AK2561" s="599">
        <f t="shared" si="1263"/>
        <v>1.9800000000000004</v>
      </c>
      <c r="AL2561" s="599">
        <f t="shared" si="1263"/>
        <v>0.06</v>
      </c>
      <c r="AM2561" s="599">
        <f t="shared" si="1263"/>
        <v>0</v>
      </c>
      <c r="AN2561" s="599">
        <f t="shared" si="1263"/>
        <v>0</v>
      </c>
      <c r="AO2561" s="599">
        <f t="shared" si="1263"/>
        <v>0</v>
      </c>
      <c r="AP2561" s="599">
        <f t="shared" si="1263"/>
        <v>0.23</v>
      </c>
      <c r="AQ2561" s="599">
        <f t="shared" si="1263"/>
        <v>0</v>
      </c>
      <c r="AR2561" s="599">
        <f t="shared" si="1263"/>
        <v>0</v>
      </c>
      <c r="AS2561" s="599">
        <f t="shared" si="1263"/>
        <v>0</v>
      </c>
      <c r="AT2561" s="599">
        <f t="shared" si="1263"/>
        <v>0</v>
      </c>
      <c r="AU2561" s="599">
        <f t="shared" si="1263"/>
        <v>0</v>
      </c>
      <c r="AV2561" s="599">
        <f t="shared" si="1263"/>
        <v>0</v>
      </c>
      <c r="AW2561" s="599">
        <f t="shared" si="1263"/>
        <v>0</v>
      </c>
      <c r="AX2561" s="599">
        <f t="shared" si="1263"/>
        <v>0.11</v>
      </c>
      <c r="AY2561" s="599">
        <f t="shared" si="1263"/>
        <v>0.78</v>
      </c>
      <c r="AZ2561" s="599">
        <f t="shared" si="1263"/>
        <v>0</v>
      </c>
      <c r="BA2561" s="599">
        <f t="shared" si="1263"/>
        <v>0</v>
      </c>
      <c r="BB2561" s="599">
        <f t="shared" si="1263"/>
        <v>0</v>
      </c>
      <c r="BC2561" s="599">
        <f t="shared" si="1263"/>
        <v>0</v>
      </c>
      <c r="BD2561" s="599">
        <f t="shared" si="1263"/>
        <v>0</v>
      </c>
      <c r="BE2561" s="599">
        <f t="shared" si="1263"/>
        <v>3.8899999999999992</v>
      </c>
      <c r="BF2561" s="599">
        <f t="shared" si="1263"/>
        <v>0</v>
      </c>
      <c r="BG2561" s="599">
        <f t="shared" si="1263"/>
        <v>0.30999999999999994</v>
      </c>
      <c r="BH2561" s="599">
        <f t="shared" si="1263"/>
        <v>0</v>
      </c>
      <c r="BI2561" s="599">
        <f t="shared" si="1263"/>
        <v>0</v>
      </c>
      <c r="BJ2561" s="599">
        <f t="shared" si="1263"/>
        <v>0</v>
      </c>
      <c r="BK2561" s="599">
        <f t="shared" si="1263"/>
        <v>1.2000000000000002</v>
      </c>
      <c r="BL2561" s="599">
        <f t="shared" si="1263"/>
        <v>0</v>
      </c>
      <c r="BM2561" s="599">
        <f t="shared" si="1263"/>
        <v>6.66</v>
      </c>
      <c r="BN2561" s="599">
        <f t="shared" si="1263"/>
        <v>6.66</v>
      </c>
      <c r="BO2561" s="599">
        <f t="shared" si="1263"/>
        <v>0</v>
      </c>
      <c r="BP2561" s="599">
        <f t="shared" si="1263"/>
        <v>0</v>
      </c>
      <c r="BQ2561" s="601">
        <v>1</v>
      </c>
      <c r="BR2561" s="596"/>
    </row>
    <row r="2562" spans="1:77" s="559" customFormat="1" hidden="1">
      <c r="B2562" s="560"/>
      <c r="C2562" s="561" t="s">
        <v>2709</v>
      </c>
      <c r="D2562" s="562"/>
      <c r="E2562" s="563"/>
      <c r="F2562" s="562"/>
      <c r="G2562" s="564"/>
      <c r="H2562" s="565">
        <f>SUM(H2563:H2686)</f>
        <v>0</v>
      </c>
      <c r="I2562" s="566"/>
      <c r="J2562" s="564">
        <f t="shared" ref="J2562:BP2562" si="1264">SUM(J2563:J2686)</f>
        <v>0</v>
      </c>
      <c r="K2562" s="562">
        <f t="shared" si="1264"/>
        <v>0</v>
      </c>
      <c r="L2562" s="562">
        <f t="shared" si="1264"/>
        <v>0</v>
      </c>
      <c r="M2562" s="562">
        <f t="shared" si="1264"/>
        <v>0</v>
      </c>
      <c r="N2562" s="562">
        <f t="shared" si="1264"/>
        <v>0</v>
      </c>
      <c r="O2562" s="562">
        <f t="shared" si="1264"/>
        <v>0</v>
      </c>
      <c r="P2562" s="562">
        <f t="shared" si="1264"/>
        <v>0</v>
      </c>
      <c r="Q2562" s="562">
        <f t="shared" si="1264"/>
        <v>0</v>
      </c>
      <c r="R2562" s="562">
        <f t="shared" si="1264"/>
        <v>0</v>
      </c>
      <c r="S2562" s="562">
        <f t="shared" si="1264"/>
        <v>0</v>
      </c>
      <c r="T2562" s="562">
        <f t="shared" si="1264"/>
        <v>0</v>
      </c>
      <c r="U2562" s="562">
        <f t="shared" si="1264"/>
        <v>0</v>
      </c>
      <c r="V2562" s="562">
        <f t="shared" si="1264"/>
        <v>0</v>
      </c>
      <c r="W2562" s="562">
        <f t="shared" si="1264"/>
        <v>0</v>
      </c>
      <c r="X2562" s="562">
        <f t="shared" si="1264"/>
        <v>0</v>
      </c>
      <c r="Y2562" s="562">
        <f t="shared" si="1264"/>
        <v>0</v>
      </c>
      <c r="Z2562" s="562">
        <f t="shared" si="1264"/>
        <v>0</v>
      </c>
      <c r="AA2562" s="562">
        <f t="shared" si="1264"/>
        <v>0</v>
      </c>
      <c r="AB2562" s="562">
        <f t="shared" si="1264"/>
        <v>0</v>
      </c>
      <c r="AC2562" s="562">
        <f t="shared" si="1264"/>
        <v>0</v>
      </c>
      <c r="AD2562" s="562">
        <f t="shared" si="1264"/>
        <v>0</v>
      </c>
      <c r="AE2562" s="562">
        <f t="shared" si="1264"/>
        <v>0</v>
      </c>
      <c r="AF2562" s="562">
        <f t="shared" si="1264"/>
        <v>0</v>
      </c>
      <c r="AG2562" s="562">
        <f t="shared" si="1264"/>
        <v>0</v>
      </c>
      <c r="AH2562" s="562">
        <f t="shared" si="1264"/>
        <v>0</v>
      </c>
      <c r="AI2562" s="562">
        <f t="shared" si="1264"/>
        <v>0</v>
      </c>
      <c r="AJ2562" s="562">
        <f t="shared" si="1264"/>
        <v>0</v>
      </c>
      <c r="AK2562" s="562">
        <f t="shared" si="1264"/>
        <v>0</v>
      </c>
      <c r="AL2562" s="562">
        <f t="shared" si="1264"/>
        <v>0</v>
      </c>
      <c r="AM2562" s="562">
        <f t="shared" si="1264"/>
        <v>0</v>
      </c>
      <c r="AN2562" s="562">
        <f t="shared" si="1264"/>
        <v>0</v>
      </c>
      <c r="AO2562" s="562">
        <f t="shared" si="1264"/>
        <v>0</v>
      </c>
      <c r="AP2562" s="562">
        <f t="shared" si="1264"/>
        <v>0</v>
      </c>
      <c r="AQ2562" s="562">
        <f t="shared" si="1264"/>
        <v>0</v>
      </c>
      <c r="AR2562" s="562">
        <f t="shared" si="1264"/>
        <v>0</v>
      </c>
      <c r="AS2562" s="562">
        <f t="shared" si="1264"/>
        <v>0</v>
      </c>
      <c r="AT2562" s="562">
        <f t="shared" si="1264"/>
        <v>0</v>
      </c>
      <c r="AU2562" s="562">
        <f t="shared" si="1264"/>
        <v>0</v>
      </c>
      <c r="AV2562" s="562">
        <f t="shared" si="1264"/>
        <v>0</v>
      </c>
      <c r="AW2562" s="562">
        <f t="shared" si="1264"/>
        <v>0</v>
      </c>
      <c r="AX2562" s="562">
        <f t="shared" si="1264"/>
        <v>0</v>
      </c>
      <c r="AY2562" s="562">
        <f t="shared" si="1264"/>
        <v>0</v>
      </c>
      <c r="AZ2562" s="562">
        <f t="shared" si="1264"/>
        <v>0</v>
      </c>
      <c r="BA2562" s="562">
        <f t="shared" si="1264"/>
        <v>0</v>
      </c>
      <c r="BB2562" s="562">
        <f t="shared" si="1264"/>
        <v>0</v>
      </c>
      <c r="BC2562" s="562">
        <f t="shared" si="1264"/>
        <v>0</v>
      </c>
      <c r="BD2562" s="562">
        <f t="shared" si="1264"/>
        <v>0</v>
      </c>
      <c r="BE2562" s="562">
        <f t="shared" si="1264"/>
        <v>0</v>
      </c>
      <c r="BF2562" s="562">
        <f t="shared" si="1264"/>
        <v>0</v>
      </c>
      <c r="BG2562" s="562">
        <f t="shared" si="1264"/>
        <v>0</v>
      </c>
      <c r="BH2562" s="562">
        <f t="shared" si="1264"/>
        <v>0</v>
      </c>
      <c r="BI2562" s="562">
        <f t="shared" si="1264"/>
        <v>0</v>
      </c>
      <c r="BJ2562" s="562">
        <f t="shared" si="1264"/>
        <v>0</v>
      </c>
      <c r="BK2562" s="562">
        <f t="shared" si="1264"/>
        <v>0</v>
      </c>
      <c r="BL2562" s="562">
        <f t="shared" si="1264"/>
        <v>0</v>
      </c>
      <c r="BM2562" s="562">
        <f t="shared" si="1264"/>
        <v>0</v>
      </c>
      <c r="BN2562" s="562">
        <f t="shared" si="1264"/>
        <v>0</v>
      </c>
      <c r="BO2562" s="562">
        <f t="shared" si="1264"/>
        <v>0</v>
      </c>
      <c r="BP2562" s="562">
        <f t="shared" si="1264"/>
        <v>0</v>
      </c>
      <c r="BQ2562" s="568">
        <v>1</v>
      </c>
      <c r="BR2562" s="562"/>
    </row>
    <row r="2563" spans="1:77" s="619" customFormat="1" hidden="1">
      <c r="A2563" s="603"/>
      <c r="B2563" s="1031"/>
      <c r="C2563" s="1031"/>
      <c r="D2563" s="688"/>
      <c r="E2563" s="1712"/>
      <c r="F2563" s="688"/>
      <c r="H2563" s="608"/>
      <c r="I2563" s="609"/>
      <c r="J2563" s="610"/>
      <c r="K2563" s="611"/>
      <c r="L2563" s="611"/>
      <c r="M2563" s="611"/>
      <c r="N2563" s="611"/>
      <c r="O2563" s="612"/>
      <c r="P2563" s="612"/>
      <c r="Q2563" s="613"/>
      <c r="R2563" s="612"/>
      <c r="S2563" s="612"/>
      <c r="T2563" s="615"/>
      <c r="U2563" s="612"/>
      <c r="V2563" s="612"/>
      <c r="W2563" s="613"/>
      <c r="X2563" s="612"/>
      <c r="Y2563" s="612"/>
      <c r="Z2563" s="612"/>
      <c r="AA2563" s="611"/>
      <c r="AB2563" s="612"/>
      <c r="AC2563" s="612"/>
      <c r="AD2563" s="613"/>
      <c r="AE2563" s="613"/>
      <c r="AF2563" s="612"/>
      <c r="AG2563" s="612"/>
      <c r="AH2563" s="612"/>
      <c r="AI2563" s="611"/>
      <c r="AJ2563" s="612"/>
      <c r="AK2563" s="612"/>
      <c r="AL2563" s="612"/>
      <c r="AM2563" s="613"/>
      <c r="AN2563" s="612"/>
      <c r="AO2563" s="612"/>
      <c r="AP2563" s="612"/>
      <c r="AQ2563" s="613"/>
      <c r="AR2563" s="612"/>
      <c r="AS2563" s="612"/>
      <c r="AT2563" s="612"/>
      <c r="AU2563" s="616"/>
      <c r="AV2563" s="612"/>
      <c r="AW2563" s="612"/>
      <c r="AX2563" s="612"/>
      <c r="AY2563" s="612"/>
      <c r="AZ2563" s="612"/>
      <c r="BA2563" s="612"/>
      <c r="BB2563" s="612"/>
      <c r="BC2563" s="613"/>
      <c r="BD2563" s="612"/>
      <c r="BE2563" s="612"/>
      <c r="BF2563" s="612"/>
      <c r="BG2563" s="612"/>
      <c r="BH2563" s="613"/>
      <c r="BI2563" s="612"/>
      <c r="BJ2563" s="612"/>
      <c r="BK2563" s="612"/>
      <c r="BL2563" s="613"/>
      <c r="BM2563" s="611"/>
      <c r="BN2563" s="612"/>
      <c r="BO2563" s="612"/>
      <c r="BP2563" s="612"/>
      <c r="BQ2563" s="547"/>
      <c r="BR2563" s="688"/>
      <c r="BS2563" s="1029"/>
      <c r="BT2563" s="688"/>
      <c r="BU2563" s="621"/>
    </row>
    <row r="2564" spans="1:77" s="619" customFormat="1" hidden="1">
      <c r="A2564" s="603"/>
      <c r="B2564" s="604"/>
      <c r="C2564" s="604"/>
      <c r="D2564" s="605"/>
      <c r="E2564" s="606"/>
      <c r="F2564" s="605"/>
      <c r="G2564" s="607"/>
      <c r="H2564" s="608"/>
      <c r="I2564" s="609"/>
      <c r="J2564" s="610"/>
      <c r="K2564" s="611"/>
      <c r="L2564" s="611"/>
      <c r="M2564" s="611"/>
      <c r="N2564" s="611"/>
      <c r="O2564" s="612"/>
      <c r="P2564" s="612"/>
      <c r="Q2564" s="613"/>
      <c r="R2564" s="612"/>
      <c r="S2564" s="612"/>
      <c r="T2564" s="615"/>
      <c r="U2564" s="612"/>
      <c r="V2564" s="612"/>
      <c r="W2564" s="613"/>
      <c r="X2564" s="612"/>
      <c r="Y2564" s="612"/>
      <c r="Z2564" s="612"/>
      <c r="AA2564" s="611"/>
      <c r="AB2564" s="612"/>
      <c r="AC2564" s="612"/>
      <c r="AD2564" s="613"/>
      <c r="AE2564" s="613"/>
      <c r="AF2564" s="612"/>
      <c r="AG2564" s="612"/>
      <c r="AH2564" s="612"/>
      <c r="AI2564" s="611"/>
      <c r="AJ2564" s="612"/>
      <c r="AK2564" s="612"/>
      <c r="AL2564" s="612"/>
      <c r="AM2564" s="613"/>
      <c r="AN2564" s="612"/>
      <c r="AO2564" s="612"/>
      <c r="AP2564" s="612"/>
      <c r="AQ2564" s="613"/>
      <c r="AR2564" s="612"/>
      <c r="AS2564" s="612"/>
      <c r="AT2564" s="612"/>
      <c r="AU2564" s="616"/>
      <c r="AV2564" s="612"/>
      <c r="AW2564" s="612"/>
      <c r="AX2564" s="612"/>
      <c r="AY2564" s="612"/>
      <c r="AZ2564" s="612"/>
      <c r="BA2564" s="612"/>
      <c r="BB2564" s="612"/>
      <c r="BC2564" s="613"/>
      <c r="BD2564" s="612"/>
      <c r="BE2564" s="612"/>
      <c r="BF2564" s="612"/>
      <c r="BG2564" s="612"/>
      <c r="BH2564" s="613"/>
      <c r="BI2564" s="612"/>
      <c r="BJ2564" s="612"/>
      <c r="BK2564" s="612"/>
      <c r="BL2564" s="613"/>
      <c r="BM2564" s="611"/>
      <c r="BN2564" s="612"/>
      <c r="BO2564" s="612"/>
      <c r="BP2564" s="612"/>
      <c r="BQ2564" s="547"/>
      <c r="BR2564" s="688"/>
      <c r="BS2564" s="617"/>
      <c r="BT2564" s="605"/>
      <c r="BU2564" s="618"/>
      <c r="BY2564" s="607"/>
    </row>
    <row r="2565" spans="1:77" s="619" customFormat="1" hidden="1">
      <c r="A2565" s="603"/>
      <c r="B2565" s="604"/>
      <c r="C2565" s="604"/>
      <c r="D2565" s="605"/>
      <c r="E2565" s="606"/>
      <c r="F2565" s="620"/>
      <c r="G2565" s="607"/>
      <c r="H2565" s="608"/>
      <c r="I2565" s="609"/>
      <c r="J2565" s="610"/>
      <c r="K2565" s="611"/>
      <c r="L2565" s="611"/>
      <c r="M2565" s="611"/>
      <c r="N2565" s="611"/>
      <c r="O2565" s="612"/>
      <c r="P2565" s="612"/>
      <c r="Q2565" s="613"/>
      <c r="R2565" s="612"/>
      <c r="S2565" s="612"/>
      <c r="T2565" s="615"/>
      <c r="U2565" s="612"/>
      <c r="V2565" s="612"/>
      <c r="W2565" s="613"/>
      <c r="X2565" s="612"/>
      <c r="Y2565" s="612"/>
      <c r="Z2565" s="612"/>
      <c r="AA2565" s="611"/>
      <c r="AB2565" s="612"/>
      <c r="AC2565" s="612"/>
      <c r="AD2565" s="613"/>
      <c r="AE2565" s="613"/>
      <c r="AF2565" s="612"/>
      <c r="AG2565" s="612"/>
      <c r="AH2565" s="612"/>
      <c r="AI2565" s="611"/>
      <c r="AJ2565" s="612"/>
      <c r="AK2565" s="612"/>
      <c r="AL2565" s="612"/>
      <c r="AM2565" s="613"/>
      <c r="AN2565" s="612"/>
      <c r="AO2565" s="612"/>
      <c r="AP2565" s="612"/>
      <c r="AQ2565" s="613"/>
      <c r="AR2565" s="612"/>
      <c r="AS2565" s="612"/>
      <c r="AT2565" s="612"/>
      <c r="AU2565" s="616"/>
      <c r="AV2565" s="612"/>
      <c r="AW2565" s="612"/>
      <c r="AX2565" s="612"/>
      <c r="AY2565" s="612"/>
      <c r="AZ2565" s="612"/>
      <c r="BA2565" s="612"/>
      <c r="BB2565" s="612"/>
      <c r="BC2565" s="613"/>
      <c r="BD2565" s="612"/>
      <c r="BE2565" s="612"/>
      <c r="BF2565" s="612"/>
      <c r="BG2565" s="612"/>
      <c r="BH2565" s="613"/>
      <c r="BI2565" s="612"/>
      <c r="BJ2565" s="612"/>
      <c r="BK2565" s="612"/>
      <c r="BL2565" s="613"/>
      <c r="BM2565" s="611"/>
      <c r="BN2565" s="612"/>
      <c r="BO2565" s="612"/>
      <c r="BP2565" s="612"/>
      <c r="BQ2565" s="547"/>
      <c r="BR2565" s="688"/>
      <c r="BS2565" s="617"/>
      <c r="BT2565" s="605"/>
      <c r="BU2565" s="618"/>
      <c r="BY2565" s="607"/>
    </row>
    <row r="2566" spans="1:77" s="619" customFormat="1" hidden="1">
      <c r="A2566" s="603"/>
      <c r="B2566" s="604"/>
      <c r="C2566" s="604"/>
      <c r="D2566" s="605"/>
      <c r="E2566" s="606"/>
      <c r="F2566" s="620"/>
      <c r="G2566" s="607"/>
      <c r="H2566" s="608"/>
      <c r="I2566" s="609"/>
      <c r="J2566" s="610"/>
      <c r="K2566" s="611"/>
      <c r="L2566" s="611"/>
      <c r="M2566" s="611"/>
      <c r="N2566" s="611"/>
      <c r="O2566" s="612"/>
      <c r="P2566" s="612"/>
      <c r="Q2566" s="613"/>
      <c r="R2566" s="612"/>
      <c r="S2566" s="612"/>
      <c r="T2566" s="615"/>
      <c r="U2566" s="612"/>
      <c r="V2566" s="612"/>
      <c r="W2566" s="613"/>
      <c r="X2566" s="612"/>
      <c r="Y2566" s="612"/>
      <c r="Z2566" s="612"/>
      <c r="AA2566" s="611"/>
      <c r="AB2566" s="612"/>
      <c r="AC2566" s="612"/>
      <c r="AD2566" s="613"/>
      <c r="AE2566" s="613"/>
      <c r="AF2566" s="612"/>
      <c r="AG2566" s="612"/>
      <c r="AH2566" s="612"/>
      <c r="AI2566" s="611"/>
      <c r="AJ2566" s="612"/>
      <c r="AK2566" s="612"/>
      <c r="AL2566" s="612"/>
      <c r="AM2566" s="613"/>
      <c r="AN2566" s="612"/>
      <c r="AO2566" s="612"/>
      <c r="AP2566" s="612"/>
      <c r="AQ2566" s="613"/>
      <c r="AR2566" s="612"/>
      <c r="AS2566" s="612"/>
      <c r="AT2566" s="612"/>
      <c r="AU2566" s="616"/>
      <c r="AV2566" s="612"/>
      <c r="AW2566" s="612"/>
      <c r="AX2566" s="612"/>
      <c r="AY2566" s="612"/>
      <c r="AZ2566" s="612"/>
      <c r="BA2566" s="612"/>
      <c r="BB2566" s="612"/>
      <c r="BC2566" s="613"/>
      <c r="BD2566" s="612"/>
      <c r="BE2566" s="612"/>
      <c r="BF2566" s="612"/>
      <c r="BG2566" s="612"/>
      <c r="BH2566" s="613"/>
      <c r="BI2566" s="612"/>
      <c r="BJ2566" s="612"/>
      <c r="BK2566" s="612"/>
      <c r="BL2566" s="613"/>
      <c r="BM2566" s="611"/>
      <c r="BN2566" s="612"/>
      <c r="BO2566" s="612"/>
      <c r="BP2566" s="612"/>
      <c r="BQ2566" s="547"/>
      <c r="BR2566" s="688"/>
      <c r="BS2566" s="617"/>
      <c r="BT2566" s="605"/>
      <c r="BU2566" s="618"/>
      <c r="BY2566" s="607"/>
    </row>
    <row r="2567" spans="1:77" s="619" customFormat="1" hidden="1">
      <c r="A2567" s="603"/>
      <c r="B2567" s="604"/>
      <c r="C2567" s="604"/>
      <c r="D2567" s="605"/>
      <c r="E2567" s="606"/>
      <c r="F2567" s="620"/>
      <c r="G2567" s="607"/>
      <c r="H2567" s="608"/>
      <c r="I2567" s="609"/>
      <c r="J2567" s="610"/>
      <c r="K2567" s="611"/>
      <c r="L2567" s="611"/>
      <c r="M2567" s="611"/>
      <c r="N2567" s="611"/>
      <c r="O2567" s="612"/>
      <c r="P2567" s="612"/>
      <c r="Q2567" s="613"/>
      <c r="R2567" s="612"/>
      <c r="S2567" s="612"/>
      <c r="T2567" s="615"/>
      <c r="U2567" s="612"/>
      <c r="V2567" s="612"/>
      <c r="W2567" s="613"/>
      <c r="X2567" s="612"/>
      <c r="Y2567" s="612"/>
      <c r="Z2567" s="612"/>
      <c r="AA2567" s="611"/>
      <c r="AB2567" s="612"/>
      <c r="AC2567" s="612"/>
      <c r="AD2567" s="613"/>
      <c r="AE2567" s="613"/>
      <c r="AF2567" s="612"/>
      <c r="AG2567" s="612"/>
      <c r="AH2567" s="612"/>
      <c r="AI2567" s="611"/>
      <c r="AJ2567" s="612"/>
      <c r="AK2567" s="612"/>
      <c r="AL2567" s="612"/>
      <c r="AM2567" s="613"/>
      <c r="AN2567" s="612"/>
      <c r="AO2567" s="612"/>
      <c r="AP2567" s="612"/>
      <c r="AQ2567" s="613"/>
      <c r="AR2567" s="612"/>
      <c r="AS2567" s="612"/>
      <c r="AT2567" s="612"/>
      <c r="AU2567" s="616"/>
      <c r="AV2567" s="612"/>
      <c r="AW2567" s="612"/>
      <c r="AX2567" s="612"/>
      <c r="AY2567" s="612"/>
      <c r="AZ2567" s="612"/>
      <c r="BA2567" s="612"/>
      <c r="BB2567" s="612"/>
      <c r="BC2567" s="613"/>
      <c r="BD2567" s="612"/>
      <c r="BE2567" s="612"/>
      <c r="BF2567" s="612"/>
      <c r="BG2567" s="612"/>
      <c r="BH2567" s="613"/>
      <c r="BI2567" s="612"/>
      <c r="BJ2567" s="612"/>
      <c r="BK2567" s="612"/>
      <c r="BL2567" s="613"/>
      <c r="BM2567" s="611"/>
      <c r="BN2567" s="612"/>
      <c r="BO2567" s="612"/>
      <c r="BP2567" s="612"/>
      <c r="BQ2567" s="547"/>
      <c r="BR2567" s="688"/>
      <c r="BS2567" s="617"/>
      <c r="BT2567" s="605"/>
      <c r="BU2567" s="618"/>
      <c r="BY2567" s="607"/>
    </row>
    <row r="2568" spans="1:77" s="619" customFormat="1" hidden="1">
      <c r="A2568" s="603"/>
      <c r="B2568" s="604"/>
      <c r="C2568" s="604"/>
      <c r="D2568" s="605"/>
      <c r="E2568" s="606"/>
      <c r="F2568" s="620"/>
      <c r="G2568" s="607"/>
      <c r="H2568" s="608"/>
      <c r="I2568" s="609"/>
      <c r="J2568" s="610"/>
      <c r="K2568" s="611"/>
      <c r="L2568" s="611"/>
      <c r="M2568" s="611"/>
      <c r="N2568" s="611"/>
      <c r="O2568" s="612"/>
      <c r="P2568" s="612"/>
      <c r="Q2568" s="613"/>
      <c r="R2568" s="612"/>
      <c r="S2568" s="612"/>
      <c r="T2568" s="615"/>
      <c r="U2568" s="612"/>
      <c r="V2568" s="612"/>
      <c r="W2568" s="613"/>
      <c r="X2568" s="612"/>
      <c r="Y2568" s="612"/>
      <c r="Z2568" s="612"/>
      <c r="AA2568" s="611"/>
      <c r="AB2568" s="612"/>
      <c r="AC2568" s="612"/>
      <c r="AD2568" s="613"/>
      <c r="AE2568" s="613"/>
      <c r="AF2568" s="612"/>
      <c r="AG2568" s="612"/>
      <c r="AH2568" s="612"/>
      <c r="AI2568" s="611"/>
      <c r="AJ2568" s="612"/>
      <c r="AK2568" s="612"/>
      <c r="AL2568" s="612"/>
      <c r="AM2568" s="613"/>
      <c r="AN2568" s="612"/>
      <c r="AO2568" s="612"/>
      <c r="AP2568" s="612"/>
      <c r="AQ2568" s="613"/>
      <c r="AR2568" s="612"/>
      <c r="AS2568" s="612"/>
      <c r="AT2568" s="612"/>
      <c r="AU2568" s="616"/>
      <c r="AV2568" s="612"/>
      <c r="AW2568" s="612"/>
      <c r="AX2568" s="612"/>
      <c r="AY2568" s="612"/>
      <c r="AZ2568" s="612"/>
      <c r="BA2568" s="612"/>
      <c r="BB2568" s="612"/>
      <c r="BC2568" s="613"/>
      <c r="BD2568" s="612"/>
      <c r="BE2568" s="612"/>
      <c r="BF2568" s="612"/>
      <c r="BG2568" s="612"/>
      <c r="BH2568" s="613"/>
      <c r="BI2568" s="612"/>
      <c r="BJ2568" s="612"/>
      <c r="BK2568" s="612"/>
      <c r="BL2568" s="613"/>
      <c r="BM2568" s="611"/>
      <c r="BN2568" s="612"/>
      <c r="BO2568" s="612"/>
      <c r="BP2568" s="612"/>
      <c r="BQ2568" s="547"/>
      <c r="BR2568" s="688"/>
      <c r="BS2568" s="617"/>
      <c r="BT2568" s="605"/>
      <c r="BU2568" s="618"/>
      <c r="BY2568" s="607"/>
    </row>
    <row r="2569" spans="1:77" s="619" customFormat="1" hidden="1">
      <c r="A2569" s="603"/>
      <c r="B2569" s="604"/>
      <c r="C2569" s="604"/>
      <c r="D2569" s="605"/>
      <c r="E2569" s="606"/>
      <c r="F2569" s="620"/>
      <c r="G2569" s="607"/>
      <c r="H2569" s="608"/>
      <c r="I2569" s="609"/>
      <c r="J2569" s="610"/>
      <c r="K2569" s="611"/>
      <c r="L2569" s="611"/>
      <c r="M2569" s="611"/>
      <c r="N2569" s="611"/>
      <c r="O2569" s="612"/>
      <c r="P2569" s="612"/>
      <c r="Q2569" s="613"/>
      <c r="R2569" s="612"/>
      <c r="S2569" s="612"/>
      <c r="T2569" s="615"/>
      <c r="U2569" s="612"/>
      <c r="V2569" s="612"/>
      <c r="W2569" s="613"/>
      <c r="X2569" s="612"/>
      <c r="Y2569" s="612"/>
      <c r="Z2569" s="612"/>
      <c r="AA2569" s="611"/>
      <c r="AB2569" s="612"/>
      <c r="AC2569" s="612"/>
      <c r="AD2569" s="613"/>
      <c r="AE2569" s="613"/>
      <c r="AF2569" s="612"/>
      <c r="AG2569" s="612"/>
      <c r="AH2569" s="612"/>
      <c r="AI2569" s="611"/>
      <c r="AJ2569" s="612"/>
      <c r="AK2569" s="612"/>
      <c r="AL2569" s="612"/>
      <c r="AM2569" s="613"/>
      <c r="AN2569" s="612"/>
      <c r="AO2569" s="612"/>
      <c r="AP2569" s="612"/>
      <c r="AQ2569" s="613"/>
      <c r="AR2569" s="612"/>
      <c r="AS2569" s="612"/>
      <c r="AT2569" s="612"/>
      <c r="AU2569" s="616"/>
      <c r="AV2569" s="612"/>
      <c r="AW2569" s="612"/>
      <c r="AX2569" s="612"/>
      <c r="AY2569" s="612"/>
      <c r="AZ2569" s="612"/>
      <c r="BA2569" s="612"/>
      <c r="BB2569" s="612"/>
      <c r="BC2569" s="613"/>
      <c r="BD2569" s="612"/>
      <c r="BE2569" s="612"/>
      <c r="BF2569" s="612"/>
      <c r="BG2569" s="612"/>
      <c r="BH2569" s="613"/>
      <c r="BI2569" s="612"/>
      <c r="BJ2569" s="612"/>
      <c r="BK2569" s="612"/>
      <c r="BL2569" s="613"/>
      <c r="BM2569" s="611"/>
      <c r="BN2569" s="612"/>
      <c r="BO2569" s="612"/>
      <c r="BP2569" s="612"/>
      <c r="BQ2569" s="547"/>
      <c r="BR2569" s="688"/>
      <c r="BS2569" s="617"/>
      <c r="BT2569" s="605"/>
      <c r="BU2569" s="618"/>
      <c r="BY2569" s="607"/>
    </row>
    <row r="2570" spans="1:77" s="619" customFormat="1" hidden="1">
      <c r="A2570" s="603"/>
      <c r="B2570" s="604"/>
      <c r="C2570" s="604"/>
      <c r="D2570" s="605"/>
      <c r="E2570" s="606"/>
      <c r="F2570" s="620"/>
      <c r="G2570" s="607"/>
      <c r="H2570" s="608"/>
      <c r="I2570" s="609"/>
      <c r="J2570" s="610"/>
      <c r="K2570" s="611"/>
      <c r="L2570" s="611"/>
      <c r="M2570" s="611"/>
      <c r="N2570" s="611"/>
      <c r="O2570" s="612"/>
      <c r="P2570" s="612"/>
      <c r="Q2570" s="613"/>
      <c r="R2570" s="612"/>
      <c r="S2570" s="612"/>
      <c r="T2570" s="615"/>
      <c r="U2570" s="612"/>
      <c r="V2570" s="612"/>
      <c r="W2570" s="613"/>
      <c r="X2570" s="612"/>
      <c r="Y2570" s="612"/>
      <c r="Z2570" s="612"/>
      <c r="AA2570" s="611"/>
      <c r="AB2570" s="612"/>
      <c r="AC2570" s="612"/>
      <c r="AD2570" s="613"/>
      <c r="AE2570" s="613"/>
      <c r="AF2570" s="612"/>
      <c r="AG2570" s="612"/>
      <c r="AH2570" s="612"/>
      <c r="AI2570" s="611"/>
      <c r="AJ2570" s="612"/>
      <c r="AK2570" s="612"/>
      <c r="AL2570" s="612"/>
      <c r="AM2570" s="613"/>
      <c r="AN2570" s="612"/>
      <c r="AO2570" s="612"/>
      <c r="AP2570" s="612"/>
      <c r="AQ2570" s="613"/>
      <c r="AR2570" s="612"/>
      <c r="AS2570" s="612"/>
      <c r="AT2570" s="612"/>
      <c r="AU2570" s="616"/>
      <c r="AV2570" s="612"/>
      <c r="AW2570" s="612"/>
      <c r="AX2570" s="612"/>
      <c r="AY2570" s="612"/>
      <c r="AZ2570" s="612"/>
      <c r="BA2570" s="612"/>
      <c r="BB2570" s="612"/>
      <c r="BC2570" s="613"/>
      <c r="BD2570" s="612"/>
      <c r="BE2570" s="612"/>
      <c r="BF2570" s="612"/>
      <c r="BG2570" s="612"/>
      <c r="BH2570" s="613"/>
      <c r="BI2570" s="612"/>
      <c r="BJ2570" s="612"/>
      <c r="BK2570" s="612"/>
      <c r="BL2570" s="613"/>
      <c r="BM2570" s="611"/>
      <c r="BN2570" s="612"/>
      <c r="BO2570" s="612"/>
      <c r="BP2570" s="612"/>
      <c r="BQ2570" s="547"/>
      <c r="BR2570" s="688"/>
      <c r="BS2570" s="617"/>
      <c r="BT2570" s="605"/>
      <c r="BU2570" s="618"/>
      <c r="BY2570" s="607"/>
    </row>
    <row r="2571" spans="1:77" s="619" customFormat="1" hidden="1">
      <c r="A2571" s="603"/>
      <c r="B2571" s="604"/>
      <c r="C2571" s="604"/>
      <c r="D2571" s="605"/>
      <c r="E2571" s="606"/>
      <c r="F2571" s="620"/>
      <c r="G2571" s="607"/>
      <c r="H2571" s="608"/>
      <c r="I2571" s="609"/>
      <c r="J2571" s="610"/>
      <c r="K2571" s="611"/>
      <c r="L2571" s="611"/>
      <c r="M2571" s="611"/>
      <c r="N2571" s="611"/>
      <c r="O2571" s="612"/>
      <c r="P2571" s="612"/>
      <c r="Q2571" s="613"/>
      <c r="R2571" s="612"/>
      <c r="S2571" s="612"/>
      <c r="T2571" s="615"/>
      <c r="U2571" s="612"/>
      <c r="V2571" s="612"/>
      <c r="W2571" s="613"/>
      <c r="X2571" s="612"/>
      <c r="Y2571" s="612"/>
      <c r="Z2571" s="612"/>
      <c r="AA2571" s="611"/>
      <c r="AB2571" s="612"/>
      <c r="AC2571" s="612"/>
      <c r="AD2571" s="613"/>
      <c r="AE2571" s="613"/>
      <c r="AF2571" s="612"/>
      <c r="AG2571" s="612"/>
      <c r="AH2571" s="612"/>
      <c r="AI2571" s="611"/>
      <c r="AJ2571" s="612"/>
      <c r="AK2571" s="612"/>
      <c r="AL2571" s="612"/>
      <c r="AM2571" s="613"/>
      <c r="AN2571" s="612"/>
      <c r="AO2571" s="612"/>
      <c r="AP2571" s="612"/>
      <c r="AQ2571" s="613"/>
      <c r="AR2571" s="612"/>
      <c r="AS2571" s="612"/>
      <c r="AT2571" s="612"/>
      <c r="AU2571" s="616"/>
      <c r="AV2571" s="612"/>
      <c r="AW2571" s="612"/>
      <c r="AX2571" s="612"/>
      <c r="AY2571" s="612"/>
      <c r="AZ2571" s="612"/>
      <c r="BA2571" s="612"/>
      <c r="BB2571" s="612"/>
      <c r="BC2571" s="613"/>
      <c r="BD2571" s="612"/>
      <c r="BE2571" s="612"/>
      <c r="BF2571" s="612"/>
      <c r="BG2571" s="612"/>
      <c r="BH2571" s="613"/>
      <c r="BI2571" s="612"/>
      <c r="BJ2571" s="612"/>
      <c r="BK2571" s="612"/>
      <c r="BL2571" s="613"/>
      <c r="BM2571" s="611"/>
      <c r="BN2571" s="612"/>
      <c r="BO2571" s="612"/>
      <c r="BP2571" s="612"/>
      <c r="BQ2571" s="547"/>
      <c r="BR2571" s="688"/>
      <c r="BS2571" s="617"/>
      <c r="BT2571" s="605"/>
      <c r="BU2571" s="618"/>
      <c r="BY2571" s="607"/>
    </row>
    <row r="2572" spans="1:77" s="619" customFormat="1" hidden="1">
      <c r="A2572" s="603"/>
      <c r="B2572" s="604"/>
      <c r="C2572" s="604"/>
      <c r="D2572" s="605"/>
      <c r="E2572" s="606"/>
      <c r="F2572" s="620"/>
      <c r="G2572" s="607"/>
      <c r="H2572" s="608"/>
      <c r="I2572" s="609"/>
      <c r="J2572" s="610"/>
      <c r="K2572" s="611"/>
      <c r="L2572" s="611"/>
      <c r="M2572" s="611"/>
      <c r="N2572" s="611"/>
      <c r="O2572" s="612"/>
      <c r="P2572" s="612"/>
      <c r="Q2572" s="613"/>
      <c r="R2572" s="612"/>
      <c r="S2572" s="612"/>
      <c r="T2572" s="615"/>
      <c r="U2572" s="612"/>
      <c r="V2572" s="612"/>
      <c r="W2572" s="613"/>
      <c r="X2572" s="612"/>
      <c r="Y2572" s="612"/>
      <c r="Z2572" s="612"/>
      <c r="AA2572" s="611"/>
      <c r="AB2572" s="612"/>
      <c r="AC2572" s="612"/>
      <c r="AD2572" s="613"/>
      <c r="AE2572" s="613"/>
      <c r="AF2572" s="612"/>
      <c r="AG2572" s="612"/>
      <c r="AH2572" s="612"/>
      <c r="AI2572" s="611"/>
      <c r="AJ2572" s="612"/>
      <c r="AK2572" s="612"/>
      <c r="AL2572" s="612"/>
      <c r="AM2572" s="613"/>
      <c r="AN2572" s="612"/>
      <c r="AO2572" s="612"/>
      <c r="AP2572" s="612"/>
      <c r="AQ2572" s="613"/>
      <c r="AR2572" s="612"/>
      <c r="AS2572" s="612"/>
      <c r="AT2572" s="612"/>
      <c r="AU2572" s="616"/>
      <c r="AV2572" s="612"/>
      <c r="AW2572" s="612"/>
      <c r="AX2572" s="612"/>
      <c r="AY2572" s="612"/>
      <c r="AZ2572" s="612"/>
      <c r="BA2572" s="612"/>
      <c r="BB2572" s="612"/>
      <c r="BC2572" s="613"/>
      <c r="BD2572" s="612"/>
      <c r="BE2572" s="612"/>
      <c r="BF2572" s="612"/>
      <c r="BG2572" s="612"/>
      <c r="BH2572" s="613"/>
      <c r="BI2572" s="612"/>
      <c r="BJ2572" s="612"/>
      <c r="BK2572" s="612"/>
      <c r="BL2572" s="613"/>
      <c r="BM2572" s="611"/>
      <c r="BN2572" s="612"/>
      <c r="BO2572" s="612"/>
      <c r="BP2572" s="612"/>
      <c r="BQ2572" s="547"/>
      <c r="BR2572" s="688"/>
      <c r="BS2572" s="617"/>
      <c r="BT2572" s="605"/>
      <c r="BU2572" s="618"/>
      <c r="BY2572" s="607"/>
    </row>
    <row r="2573" spans="1:77" s="619" customFormat="1" hidden="1">
      <c r="A2573" s="603"/>
      <c r="B2573" s="604"/>
      <c r="C2573" s="604"/>
      <c r="D2573" s="605"/>
      <c r="E2573" s="606"/>
      <c r="F2573" s="620"/>
      <c r="G2573" s="607"/>
      <c r="H2573" s="608"/>
      <c r="I2573" s="609"/>
      <c r="J2573" s="610"/>
      <c r="K2573" s="611"/>
      <c r="L2573" s="611"/>
      <c r="M2573" s="611"/>
      <c r="N2573" s="611"/>
      <c r="O2573" s="612"/>
      <c r="P2573" s="612"/>
      <c r="Q2573" s="613"/>
      <c r="R2573" s="612"/>
      <c r="S2573" s="612"/>
      <c r="T2573" s="615"/>
      <c r="U2573" s="612"/>
      <c r="V2573" s="612"/>
      <c r="W2573" s="613"/>
      <c r="X2573" s="612"/>
      <c r="Y2573" s="612"/>
      <c r="Z2573" s="612"/>
      <c r="AA2573" s="611"/>
      <c r="AB2573" s="612"/>
      <c r="AC2573" s="612"/>
      <c r="AD2573" s="613"/>
      <c r="AE2573" s="613"/>
      <c r="AF2573" s="612"/>
      <c r="AG2573" s="612"/>
      <c r="AH2573" s="612"/>
      <c r="AI2573" s="611"/>
      <c r="AJ2573" s="612"/>
      <c r="AK2573" s="612"/>
      <c r="AL2573" s="612"/>
      <c r="AM2573" s="613"/>
      <c r="AN2573" s="612"/>
      <c r="AO2573" s="612"/>
      <c r="AP2573" s="612"/>
      <c r="AQ2573" s="613"/>
      <c r="AR2573" s="612"/>
      <c r="AS2573" s="612"/>
      <c r="AT2573" s="612"/>
      <c r="AU2573" s="616"/>
      <c r="AV2573" s="612"/>
      <c r="AW2573" s="612"/>
      <c r="AX2573" s="612"/>
      <c r="AY2573" s="612"/>
      <c r="AZ2573" s="612"/>
      <c r="BA2573" s="612"/>
      <c r="BB2573" s="612"/>
      <c r="BC2573" s="613"/>
      <c r="BD2573" s="612"/>
      <c r="BE2573" s="612"/>
      <c r="BF2573" s="612"/>
      <c r="BG2573" s="612"/>
      <c r="BH2573" s="613"/>
      <c r="BI2573" s="612"/>
      <c r="BJ2573" s="612"/>
      <c r="BK2573" s="612"/>
      <c r="BL2573" s="613"/>
      <c r="BM2573" s="611"/>
      <c r="BN2573" s="612"/>
      <c r="BO2573" s="612"/>
      <c r="BP2573" s="612"/>
      <c r="BQ2573" s="547"/>
      <c r="BR2573" s="688"/>
      <c r="BS2573" s="617"/>
      <c r="BT2573" s="605"/>
      <c r="BU2573" s="618"/>
      <c r="BY2573" s="607"/>
    </row>
    <row r="2574" spans="1:77" s="619" customFormat="1" hidden="1">
      <c r="A2574" s="603"/>
      <c r="B2574" s="604"/>
      <c r="C2574" s="604"/>
      <c r="D2574" s="605"/>
      <c r="E2574" s="606"/>
      <c r="F2574" s="620"/>
      <c r="G2574" s="607"/>
      <c r="H2574" s="608"/>
      <c r="I2574" s="609"/>
      <c r="J2574" s="610"/>
      <c r="K2574" s="611"/>
      <c r="L2574" s="611"/>
      <c r="M2574" s="611"/>
      <c r="N2574" s="611"/>
      <c r="O2574" s="612"/>
      <c r="P2574" s="612"/>
      <c r="Q2574" s="613"/>
      <c r="R2574" s="612"/>
      <c r="S2574" s="612"/>
      <c r="T2574" s="615"/>
      <c r="U2574" s="612"/>
      <c r="V2574" s="612"/>
      <c r="W2574" s="613"/>
      <c r="X2574" s="612"/>
      <c r="Y2574" s="612"/>
      <c r="Z2574" s="612"/>
      <c r="AA2574" s="611"/>
      <c r="AB2574" s="612"/>
      <c r="AC2574" s="612"/>
      <c r="AD2574" s="613"/>
      <c r="AE2574" s="613"/>
      <c r="AF2574" s="612"/>
      <c r="AG2574" s="612"/>
      <c r="AH2574" s="612"/>
      <c r="AI2574" s="611"/>
      <c r="AJ2574" s="612"/>
      <c r="AK2574" s="612"/>
      <c r="AL2574" s="612"/>
      <c r="AM2574" s="613"/>
      <c r="AN2574" s="612"/>
      <c r="AO2574" s="612"/>
      <c r="AP2574" s="612"/>
      <c r="AQ2574" s="613"/>
      <c r="AR2574" s="612"/>
      <c r="AS2574" s="612"/>
      <c r="AT2574" s="612"/>
      <c r="AU2574" s="616"/>
      <c r="AV2574" s="612"/>
      <c r="AW2574" s="612"/>
      <c r="AX2574" s="612"/>
      <c r="AY2574" s="612"/>
      <c r="AZ2574" s="612"/>
      <c r="BA2574" s="612"/>
      <c r="BB2574" s="612"/>
      <c r="BC2574" s="613"/>
      <c r="BD2574" s="612"/>
      <c r="BE2574" s="612"/>
      <c r="BF2574" s="612"/>
      <c r="BG2574" s="612"/>
      <c r="BH2574" s="613"/>
      <c r="BI2574" s="612"/>
      <c r="BJ2574" s="612"/>
      <c r="BK2574" s="612"/>
      <c r="BL2574" s="613"/>
      <c r="BM2574" s="611"/>
      <c r="BN2574" s="612"/>
      <c r="BO2574" s="612"/>
      <c r="BP2574" s="612"/>
      <c r="BQ2574" s="547"/>
      <c r="BR2574" s="688"/>
      <c r="BS2574" s="617"/>
      <c r="BT2574" s="605"/>
      <c r="BU2574" s="618"/>
      <c r="BY2574" s="607"/>
    </row>
    <row r="2575" spans="1:77" s="619" customFormat="1" hidden="1">
      <c r="A2575" s="603"/>
      <c r="B2575" s="604"/>
      <c r="C2575" s="604"/>
      <c r="D2575" s="605"/>
      <c r="E2575" s="606"/>
      <c r="F2575" s="620"/>
      <c r="G2575" s="607"/>
      <c r="H2575" s="608"/>
      <c r="I2575" s="609"/>
      <c r="J2575" s="610"/>
      <c r="K2575" s="611"/>
      <c r="L2575" s="611"/>
      <c r="M2575" s="611"/>
      <c r="N2575" s="611"/>
      <c r="O2575" s="612"/>
      <c r="P2575" s="612"/>
      <c r="Q2575" s="613"/>
      <c r="R2575" s="612"/>
      <c r="S2575" s="612"/>
      <c r="T2575" s="615"/>
      <c r="U2575" s="612"/>
      <c r="V2575" s="612"/>
      <c r="W2575" s="613"/>
      <c r="X2575" s="612"/>
      <c r="Y2575" s="612"/>
      <c r="Z2575" s="612"/>
      <c r="AA2575" s="611"/>
      <c r="AB2575" s="612"/>
      <c r="AC2575" s="612"/>
      <c r="AD2575" s="613"/>
      <c r="AE2575" s="613"/>
      <c r="AF2575" s="612"/>
      <c r="AG2575" s="612"/>
      <c r="AH2575" s="612"/>
      <c r="AI2575" s="611"/>
      <c r="AJ2575" s="612"/>
      <c r="AK2575" s="612"/>
      <c r="AL2575" s="612"/>
      <c r="AM2575" s="613"/>
      <c r="AN2575" s="612"/>
      <c r="AO2575" s="612"/>
      <c r="AP2575" s="612"/>
      <c r="AQ2575" s="613"/>
      <c r="AR2575" s="612"/>
      <c r="AS2575" s="612"/>
      <c r="AT2575" s="612"/>
      <c r="AU2575" s="616"/>
      <c r="AV2575" s="612"/>
      <c r="AW2575" s="612"/>
      <c r="AX2575" s="612"/>
      <c r="AY2575" s="612"/>
      <c r="AZ2575" s="612"/>
      <c r="BA2575" s="612"/>
      <c r="BB2575" s="612"/>
      <c r="BC2575" s="613"/>
      <c r="BD2575" s="612"/>
      <c r="BE2575" s="612"/>
      <c r="BF2575" s="612"/>
      <c r="BG2575" s="612"/>
      <c r="BH2575" s="613"/>
      <c r="BI2575" s="612"/>
      <c r="BJ2575" s="612"/>
      <c r="BK2575" s="612"/>
      <c r="BL2575" s="613"/>
      <c r="BM2575" s="611"/>
      <c r="BN2575" s="612"/>
      <c r="BO2575" s="612"/>
      <c r="BP2575" s="612"/>
      <c r="BQ2575" s="547"/>
      <c r="BR2575" s="688"/>
      <c r="BS2575" s="617"/>
      <c r="BT2575" s="605"/>
      <c r="BU2575" s="618"/>
      <c r="BY2575" s="607"/>
    </row>
    <row r="2576" spans="1:77" s="619" customFormat="1" hidden="1">
      <c r="A2576" s="603"/>
      <c r="B2576" s="604"/>
      <c r="C2576" s="604"/>
      <c r="D2576" s="605"/>
      <c r="E2576" s="606"/>
      <c r="F2576" s="620"/>
      <c r="G2576" s="607"/>
      <c r="H2576" s="608"/>
      <c r="I2576" s="609"/>
      <c r="J2576" s="610"/>
      <c r="K2576" s="611"/>
      <c r="L2576" s="611"/>
      <c r="M2576" s="611"/>
      <c r="N2576" s="611"/>
      <c r="O2576" s="612"/>
      <c r="P2576" s="612"/>
      <c r="Q2576" s="613"/>
      <c r="R2576" s="612"/>
      <c r="S2576" s="612"/>
      <c r="T2576" s="615"/>
      <c r="U2576" s="612"/>
      <c r="V2576" s="612"/>
      <c r="W2576" s="613"/>
      <c r="X2576" s="612"/>
      <c r="Y2576" s="612"/>
      <c r="Z2576" s="612"/>
      <c r="AA2576" s="611"/>
      <c r="AB2576" s="612"/>
      <c r="AC2576" s="612"/>
      <c r="AD2576" s="613"/>
      <c r="AE2576" s="613"/>
      <c r="AF2576" s="612"/>
      <c r="AG2576" s="612"/>
      <c r="AH2576" s="612"/>
      <c r="AI2576" s="611"/>
      <c r="AJ2576" s="612"/>
      <c r="AK2576" s="612"/>
      <c r="AL2576" s="612"/>
      <c r="AM2576" s="613"/>
      <c r="AN2576" s="612"/>
      <c r="AO2576" s="612"/>
      <c r="AP2576" s="612"/>
      <c r="AQ2576" s="613"/>
      <c r="AR2576" s="612"/>
      <c r="AS2576" s="612"/>
      <c r="AT2576" s="612"/>
      <c r="AU2576" s="616"/>
      <c r="AV2576" s="612"/>
      <c r="AW2576" s="612"/>
      <c r="AX2576" s="612"/>
      <c r="AY2576" s="612"/>
      <c r="AZ2576" s="612"/>
      <c r="BA2576" s="612"/>
      <c r="BB2576" s="612"/>
      <c r="BC2576" s="613"/>
      <c r="BD2576" s="612"/>
      <c r="BE2576" s="612"/>
      <c r="BF2576" s="612"/>
      <c r="BG2576" s="612"/>
      <c r="BH2576" s="613"/>
      <c r="BI2576" s="612"/>
      <c r="BJ2576" s="612"/>
      <c r="BK2576" s="612"/>
      <c r="BL2576" s="613"/>
      <c r="BM2576" s="611"/>
      <c r="BN2576" s="612"/>
      <c r="BO2576" s="612"/>
      <c r="BP2576" s="612"/>
      <c r="BQ2576" s="547"/>
      <c r="BR2576" s="688"/>
      <c r="BS2576" s="617"/>
      <c r="BT2576" s="605"/>
      <c r="BU2576" s="618"/>
      <c r="BY2576" s="607"/>
    </row>
    <row r="2577" spans="1:77" s="619" customFormat="1" hidden="1">
      <c r="A2577" s="603"/>
      <c r="B2577" s="604"/>
      <c r="C2577" s="604"/>
      <c r="D2577" s="605"/>
      <c r="E2577" s="606"/>
      <c r="F2577" s="620"/>
      <c r="G2577" s="607"/>
      <c r="H2577" s="608"/>
      <c r="I2577" s="609"/>
      <c r="J2577" s="610"/>
      <c r="K2577" s="611"/>
      <c r="L2577" s="611"/>
      <c r="M2577" s="611"/>
      <c r="N2577" s="611"/>
      <c r="O2577" s="612"/>
      <c r="P2577" s="612"/>
      <c r="Q2577" s="613"/>
      <c r="R2577" s="612"/>
      <c r="S2577" s="612"/>
      <c r="T2577" s="615"/>
      <c r="U2577" s="612"/>
      <c r="V2577" s="612"/>
      <c r="W2577" s="613"/>
      <c r="X2577" s="612"/>
      <c r="Y2577" s="612"/>
      <c r="Z2577" s="612"/>
      <c r="AA2577" s="611"/>
      <c r="AB2577" s="612"/>
      <c r="AC2577" s="612"/>
      <c r="AD2577" s="613"/>
      <c r="AE2577" s="613"/>
      <c r="AF2577" s="612"/>
      <c r="AG2577" s="612"/>
      <c r="AH2577" s="612"/>
      <c r="AI2577" s="611"/>
      <c r="AJ2577" s="612"/>
      <c r="AK2577" s="612"/>
      <c r="AL2577" s="612"/>
      <c r="AM2577" s="613"/>
      <c r="AN2577" s="612"/>
      <c r="AO2577" s="612"/>
      <c r="AP2577" s="612"/>
      <c r="AQ2577" s="613"/>
      <c r="AR2577" s="612"/>
      <c r="AS2577" s="612"/>
      <c r="AT2577" s="612"/>
      <c r="AU2577" s="616"/>
      <c r="AV2577" s="612"/>
      <c r="AW2577" s="612"/>
      <c r="AX2577" s="612"/>
      <c r="AY2577" s="612"/>
      <c r="AZ2577" s="612"/>
      <c r="BA2577" s="612"/>
      <c r="BB2577" s="612"/>
      <c r="BC2577" s="613"/>
      <c r="BD2577" s="612"/>
      <c r="BE2577" s="612"/>
      <c r="BF2577" s="612"/>
      <c r="BG2577" s="612"/>
      <c r="BH2577" s="613"/>
      <c r="BI2577" s="612"/>
      <c r="BJ2577" s="612"/>
      <c r="BK2577" s="612"/>
      <c r="BL2577" s="613"/>
      <c r="BM2577" s="611"/>
      <c r="BN2577" s="612"/>
      <c r="BO2577" s="612"/>
      <c r="BP2577" s="612"/>
      <c r="BQ2577" s="547"/>
      <c r="BR2577" s="688"/>
      <c r="BS2577" s="617"/>
      <c r="BT2577" s="605"/>
      <c r="BU2577" s="618"/>
      <c r="BY2577" s="607"/>
    </row>
    <row r="2578" spans="1:77" s="619" customFormat="1" hidden="1">
      <c r="A2578" s="603"/>
      <c r="B2578" s="604"/>
      <c r="C2578" s="604"/>
      <c r="D2578" s="605"/>
      <c r="E2578" s="606"/>
      <c r="F2578" s="620"/>
      <c r="G2578" s="607"/>
      <c r="H2578" s="608"/>
      <c r="I2578" s="609"/>
      <c r="J2578" s="610"/>
      <c r="K2578" s="611"/>
      <c r="L2578" s="611"/>
      <c r="M2578" s="611"/>
      <c r="N2578" s="611"/>
      <c r="O2578" s="612"/>
      <c r="P2578" s="612"/>
      <c r="Q2578" s="613"/>
      <c r="R2578" s="612"/>
      <c r="S2578" s="612"/>
      <c r="T2578" s="615"/>
      <c r="U2578" s="612"/>
      <c r="V2578" s="612"/>
      <c r="W2578" s="613"/>
      <c r="X2578" s="612"/>
      <c r="Y2578" s="612"/>
      <c r="Z2578" s="612"/>
      <c r="AA2578" s="611"/>
      <c r="AB2578" s="612"/>
      <c r="AC2578" s="612"/>
      <c r="AD2578" s="613"/>
      <c r="AE2578" s="613"/>
      <c r="AF2578" s="612"/>
      <c r="AG2578" s="612"/>
      <c r="AH2578" s="612"/>
      <c r="AI2578" s="611"/>
      <c r="AJ2578" s="612"/>
      <c r="AK2578" s="612"/>
      <c r="AL2578" s="612"/>
      <c r="AM2578" s="613"/>
      <c r="AN2578" s="612"/>
      <c r="AO2578" s="612"/>
      <c r="AP2578" s="612"/>
      <c r="AQ2578" s="613"/>
      <c r="AR2578" s="612"/>
      <c r="AS2578" s="612"/>
      <c r="AT2578" s="612"/>
      <c r="AU2578" s="616"/>
      <c r="AV2578" s="612"/>
      <c r="AW2578" s="612"/>
      <c r="AX2578" s="612"/>
      <c r="AY2578" s="612"/>
      <c r="AZ2578" s="612"/>
      <c r="BA2578" s="612"/>
      <c r="BB2578" s="612"/>
      <c r="BC2578" s="613"/>
      <c r="BD2578" s="612"/>
      <c r="BE2578" s="612"/>
      <c r="BF2578" s="612"/>
      <c r="BG2578" s="612"/>
      <c r="BH2578" s="613"/>
      <c r="BI2578" s="612"/>
      <c r="BJ2578" s="612"/>
      <c r="BK2578" s="612"/>
      <c r="BL2578" s="613"/>
      <c r="BM2578" s="611"/>
      <c r="BN2578" s="612"/>
      <c r="BO2578" s="612"/>
      <c r="BP2578" s="612"/>
      <c r="BQ2578" s="547"/>
      <c r="BR2578" s="688"/>
      <c r="BS2578" s="617"/>
      <c r="BT2578" s="605"/>
      <c r="BU2578" s="618"/>
      <c r="BY2578" s="607"/>
    </row>
    <row r="2579" spans="1:77" s="619" customFormat="1" hidden="1">
      <c r="A2579" s="603"/>
      <c r="B2579" s="604"/>
      <c r="C2579" s="604"/>
      <c r="D2579" s="605"/>
      <c r="E2579" s="606"/>
      <c r="F2579" s="620"/>
      <c r="G2579" s="607"/>
      <c r="H2579" s="608"/>
      <c r="I2579" s="609"/>
      <c r="J2579" s="610"/>
      <c r="K2579" s="611"/>
      <c r="L2579" s="611"/>
      <c r="M2579" s="611"/>
      <c r="N2579" s="611"/>
      <c r="O2579" s="612"/>
      <c r="P2579" s="612"/>
      <c r="Q2579" s="613"/>
      <c r="R2579" s="612"/>
      <c r="S2579" s="612"/>
      <c r="T2579" s="615"/>
      <c r="U2579" s="612"/>
      <c r="V2579" s="612"/>
      <c r="W2579" s="613"/>
      <c r="X2579" s="612"/>
      <c r="Y2579" s="612"/>
      <c r="Z2579" s="612"/>
      <c r="AA2579" s="611"/>
      <c r="AB2579" s="612"/>
      <c r="AC2579" s="612"/>
      <c r="AD2579" s="613"/>
      <c r="AE2579" s="613"/>
      <c r="AF2579" s="612"/>
      <c r="AG2579" s="612"/>
      <c r="AH2579" s="612"/>
      <c r="AI2579" s="611"/>
      <c r="AJ2579" s="612"/>
      <c r="AK2579" s="612"/>
      <c r="AL2579" s="612"/>
      <c r="AM2579" s="613"/>
      <c r="AN2579" s="612"/>
      <c r="AO2579" s="612"/>
      <c r="AP2579" s="612"/>
      <c r="AQ2579" s="613"/>
      <c r="AR2579" s="612"/>
      <c r="AS2579" s="612"/>
      <c r="AT2579" s="612"/>
      <c r="AU2579" s="616"/>
      <c r="AV2579" s="612"/>
      <c r="AW2579" s="612"/>
      <c r="AX2579" s="612"/>
      <c r="AY2579" s="612"/>
      <c r="AZ2579" s="612"/>
      <c r="BA2579" s="612"/>
      <c r="BB2579" s="612"/>
      <c r="BC2579" s="613"/>
      <c r="BD2579" s="612"/>
      <c r="BE2579" s="612"/>
      <c r="BF2579" s="612"/>
      <c r="BG2579" s="612"/>
      <c r="BH2579" s="613"/>
      <c r="BI2579" s="612"/>
      <c r="BJ2579" s="612"/>
      <c r="BK2579" s="612"/>
      <c r="BL2579" s="613"/>
      <c r="BM2579" s="611"/>
      <c r="BN2579" s="612"/>
      <c r="BO2579" s="612"/>
      <c r="BP2579" s="612"/>
      <c r="BQ2579" s="547"/>
      <c r="BR2579" s="688"/>
      <c r="BS2579" s="617"/>
      <c r="BT2579" s="605"/>
      <c r="BU2579" s="618"/>
      <c r="BY2579" s="607"/>
    </row>
    <row r="2580" spans="1:77" s="619" customFormat="1" hidden="1">
      <c r="A2580" s="603"/>
      <c r="B2580" s="604"/>
      <c r="C2580" s="604"/>
      <c r="D2580" s="605"/>
      <c r="E2580" s="606"/>
      <c r="F2580" s="620"/>
      <c r="G2580" s="607"/>
      <c r="H2580" s="608"/>
      <c r="I2580" s="609"/>
      <c r="J2580" s="610"/>
      <c r="K2580" s="611"/>
      <c r="L2580" s="611"/>
      <c r="M2580" s="611"/>
      <c r="N2580" s="611"/>
      <c r="O2580" s="612"/>
      <c r="P2580" s="612"/>
      <c r="Q2580" s="613"/>
      <c r="R2580" s="612"/>
      <c r="S2580" s="612"/>
      <c r="T2580" s="615"/>
      <c r="U2580" s="612"/>
      <c r="V2580" s="612"/>
      <c r="W2580" s="613"/>
      <c r="X2580" s="612"/>
      <c r="Y2580" s="612"/>
      <c r="Z2580" s="612"/>
      <c r="AA2580" s="611"/>
      <c r="AB2580" s="612"/>
      <c r="AC2580" s="612"/>
      <c r="AD2580" s="613"/>
      <c r="AE2580" s="613"/>
      <c r="AF2580" s="612"/>
      <c r="AG2580" s="612"/>
      <c r="AH2580" s="612"/>
      <c r="AI2580" s="611"/>
      <c r="AJ2580" s="612"/>
      <c r="AK2580" s="612"/>
      <c r="AL2580" s="612"/>
      <c r="AM2580" s="613"/>
      <c r="AN2580" s="612"/>
      <c r="AO2580" s="612"/>
      <c r="AP2580" s="612"/>
      <c r="AQ2580" s="613"/>
      <c r="AR2580" s="612"/>
      <c r="AS2580" s="612"/>
      <c r="AT2580" s="612"/>
      <c r="AU2580" s="616"/>
      <c r="AV2580" s="612"/>
      <c r="AW2580" s="612"/>
      <c r="AX2580" s="612"/>
      <c r="AY2580" s="612"/>
      <c r="AZ2580" s="612"/>
      <c r="BA2580" s="612"/>
      <c r="BB2580" s="612"/>
      <c r="BC2580" s="613"/>
      <c r="BD2580" s="612"/>
      <c r="BE2580" s="612"/>
      <c r="BF2580" s="612"/>
      <c r="BG2580" s="612"/>
      <c r="BH2580" s="613"/>
      <c r="BI2580" s="612"/>
      <c r="BJ2580" s="612"/>
      <c r="BK2580" s="612"/>
      <c r="BL2580" s="613"/>
      <c r="BM2580" s="611"/>
      <c r="BN2580" s="612"/>
      <c r="BO2580" s="612"/>
      <c r="BP2580" s="612"/>
      <c r="BQ2580" s="547"/>
      <c r="BR2580" s="688"/>
      <c r="BS2580" s="617"/>
      <c r="BT2580" s="605"/>
      <c r="BU2580" s="618"/>
      <c r="BY2580" s="607"/>
    </row>
    <row r="2581" spans="1:77" s="619" customFormat="1" hidden="1">
      <c r="A2581" s="603"/>
      <c r="B2581" s="604"/>
      <c r="C2581" s="604"/>
      <c r="D2581" s="605"/>
      <c r="E2581" s="606"/>
      <c r="F2581" s="620"/>
      <c r="G2581" s="607"/>
      <c r="H2581" s="608"/>
      <c r="I2581" s="609"/>
      <c r="J2581" s="610"/>
      <c r="K2581" s="611"/>
      <c r="L2581" s="611"/>
      <c r="M2581" s="611"/>
      <c r="N2581" s="611"/>
      <c r="O2581" s="612"/>
      <c r="P2581" s="612"/>
      <c r="Q2581" s="613"/>
      <c r="R2581" s="612"/>
      <c r="S2581" s="612"/>
      <c r="T2581" s="615"/>
      <c r="U2581" s="612"/>
      <c r="V2581" s="612"/>
      <c r="W2581" s="613"/>
      <c r="X2581" s="612"/>
      <c r="Y2581" s="612"/>
      <c r="Z2581" s="612"/>
      <c r="AA2581" s="611"/>
      <c r="AB2581" s="612"/>
      <c r="AC2581" s="612"/>
      <c r="AD2581" s="613"/>
      <c r="AE2581" s="613"/>
      <c r="AF2581" s="612"/>
      <c r="AG2581" s="612"/>
      <c r="AH2581" s="612"/>
      <c r="AI2581" s="611"/>
      <c r="AJ2581" s="612"/>
      <c r="AK2581" s="612"/>
      <c r="AL2581" s="612"/>
      <c r="AM2581" s="613"/>
      <c r="AN2581" s="612"/>
      <c r="AO2581" s="612"/>
      <c r="AP2581" s="612"/>
      <c r="AQ2581" s="613"/>
      <c r="AR2581" s="612"/>
      <c r="AS2581" s="612"/>
      <c r="AT2581" s="612"/>
      <c r="AU2581" s="616"/>
      <c r="AV2581" s="612"/>
      <c r="AW2581" s="612"/>
      <c r="AX2581" s="612"/>
      <c r="AY2581" s="612"/>
      <c r="AZ2581" s="612"/>
      <c r="BA2581" s="612"/>
      <c r="BB2581" s="612"/>
      <c r="BC2581" s="613"/>
      <c r="BD2581" s="612"/>
      <c r="BE2581" s="612"/>
      <c r="BF2581" s="612"/>
      <c r="BG2581" s="612"/>
      <c r="BH2581" s="613"/>
      <c r="BI2581" s="612"/>
      <c r="BJ2581" s="612"/>
      <c r="BK2581" s="612"/>
      <c r="BL2581" s="613"/>
      <c r="BM2581" s="611"/>
      <c r="BN2581" s="612"/>
      <c r="BO2581" s="612"/>
      <c r="BP2581" s="612"/>
      <c r="BQ2581" s="547"/>
      <c r="BR2581" s="688"/>
      <c r="BS2581" s="617"/>
      <c r="BT2581" s="605"/>
      <c r="BU2581" s="618"/>
      <c r="BY2581" s="607"/>
    </row>
    <row r="2582" spans="1:77" s="619" customFormat="1" hidden="1">
      <c r="A2582" s="603"/>
      <c r="B2582" s="604"/>
      <c r="C2582" s="604"/>
      <c r="D2582" s="605"/>
      <c r="E2582" s="606"/>
      <c r="F2582" s="620"/>
      <c r="G2582" s="607"/>
      <c r="H2582" s="608"/>
      <c r="I2582" s="609"/>
      <c r="J2582" s="610"/>
      <c r="K2582" s="611"/>
      <c r="L2582" s="611"/>
      <c r="M2582" s="611"/>
      <c r="N2582" s="611"/>
      <c r="O2582" s="612"/>
      <c r="P2582" s="612"/>
      <c r="Q2582" s="613"/>
      <c r="R2582" s="612"/>
      <c r="S2582" s="612"/>
      <c r="T2582" s="615"/>
      <c r="U2582" s="612"/>
      <c r="V2582" s="612"/>
      <c r="W2582" s="613"/>
      <c r="X2582" s="612"/>
      <c r="Y2582" s="612"/>
      <c r="Z2582" s="612"/>
      <c r="AA2582" s="611"/>
      <c r="AB2582" s="612"/>
      <c r="AC2582" s="612"/>
      <c r="AD2582" s="613"/>
      <c r="AE2582" s="613"/>
      <c r="AF2582" s="612"/>
      <c r="AG2582" s="612"/>
      <c r="AH2582" s="612"/>
      <c r="AI2582" s="611"/>
      <c r="AJ2582" s="612"/>
      <c r="AK2582" s="612"/>
      <c r="AL2582" s="612"/>
      <c r="AM2582" s="613"/>
      <c r="AN2582" s="612"/>
      <c r="AO2582" s="612"/>
      <c r="AP2582" s="612"/>
      <c r="AQ2582" s="613"/>
      <c r="AR2582" s="612"/>
      <c r="AS2582" s="612"/>
      <c r="AT2582" s="612"/>
      <c r="AU2582" s="616"/>
      <c r="AV2582" s="612"/>
      <c r="AW2582" s="612"/>
      <c r="AX2582" s="612"/>
      <c r="AY2582" s="612"/>
      <c r="AZ2582" s="612"/>
      <c r="BA2582" s="612"/>
      <c r="BB2582" s="612"/>
      <c r="BC2582" s="613"/>
      <c r="BD2582" s="612"/>
      <c r="BE2582" s="612"/>
      <c r="BF2582" s="612"/>
      <c r="BG2582" s="612"/>
      <c r="BH2582" s="613"/>
      <c r="BI2582" s="612"/>
      <c r="BJ2582" s="612"/>
      <c r="BK2582" s="612"/>
      <c r="BL2582" s="613"/>
      <c r="BM2582" s="611"/>
      <c r="BN2582" s="612"/>
      <c r="BO2582" s="612"/>
      <c r="BP2582" s="612"/>
      <c r="BQ2582" s="547"/>
      <c r="BR2582" s="688"/>
      <c r="BS2582" s="617"/>
      <c r="BT2582" s="605"/>
      <c r="BU2582" s="618"/>
      <c r="BY2582" s="607"/>
    </row>
    <row r="2583" spans="1:77" s="619" customFormat="1" hidden="1">
      <c r="A2583" s="603"/>
      <c r="B2583" s="604"/>
      <c r="C2583" s="604"/>
      <c r="D2583" s="605"/>
      <c r="E2583" s="606"/>
      <c r="F2583" s="620"/>
      <c r="G2583" s="607"/>
      <c r="H2583" s="608"/>
      <c r="I2583" s="609"/>
      <c r="J2583" s="610"/>
      <c r="K2583" s="611"/>
      <c r="L2583" s="611"/>
      <c r="M2583" s="611"/>
      <c r="N2583" s="611"/>
      <c r="O2583" s="612"/>
      <c r="P2583" s="612"/>
      <c r="Q2583" s="613"/>
      <c r="R2583" s="612"/>
      <c r="S2583" s="612"/>
      <c r="T2583" s="615"/>
      <c r="U2583" s="612"/>
      <c r="V2583" s="612"/>
      <c r="W2583" s="613"/>
      <c r="X2583" s="612"/>
      <c r="Y2583" s="612"/>
      <c r="Z2583" s="612"/>
      <c r="AA2583" s="611"/>
      <c r="AB2583" s="612"/>
      <c r="AC2583" s="612"/>
      <c r="AD2583" s="613"/>
      <c r="AE2583" s="613"/>
      <c r="AF2583" s="612"/>
      <c r="AG2583" s="612"/>
      <c r="AH2583" s="612"/>
      <c r="AI2583" s="611"/>
      <c r="AJ2583" s="612"/>
      <c r="AK2583" s="612"/>
      <c r="AL2583" s="612"/>
      <c r="AM2583" s="613"/>
      <c r="AN2583" s="612"/>
      <c r="AO2583" s="612"/>
      <c r="AP2583" s="612"/>
      <c r="AQ2583" s="613"/>
      <c r="AR2583" s="612"/>
      <c r="AS2583" s="612"/>
      <c r="AT2583" s="612"/>
      <c r="AU2583" s="616"/>
      <c r="AV2583" s="612"/>
      <c r="AW2583" s="612"/>
      <c r="AX2583" s="612"/>
      <c r="AY2583" s="612"/>
      <c r="AZ2583" s="612"/>
      <c r="BA2583" s="612"/>
      <c r="BB2583" s="612"/>
      <c r="BC2583" s="613"/>
      <c r="BD2583" s="612"/>
      <c r="BE2583" s="612"/>
      <c r="BF2583" s="612"/>
      <c r="BG2583" s="612"/>
      <c r="BH2583" s="613"/>
      <c r="BI2583" s="612"/>
      <c r="BJ2583" s="612"/>
      <c r="BK2583" s="612"/>
      <c r="BL2583" s="613"/>
      <c r="BM2583" s="611"/>
      <c r="BN2583" s="612"/>
      <c r="BO2583" s="612"/>
      <c r="BP2583" s="612"/>
      <c r="BQ2583" s="547"/>
      <c r="BR2583" s="688"/>
      <c r="BS2583" s="617"/>
      <c r="BT2583" s="605"/>
      <c r="BU2583" s="618"/>
      <c r="BY2583" s="607"/>
    </row>
    <row r="2584" spans="1:77" s="619" customFormat="1" hidden="1">
      <c r="A2584" s="603"/>
      <c r="B2584" s="604"/>
      <c r="C2584" s="604"/>
      <c r="D2584" s="605"/>
      <c r="E2584" s="606"/>
      <c r="F2584" s="620"/>
      <c r="G2584" s="607"/>
      <c r="H2584" s="608"/>
      <c r="I2584" s="609"/>
      <c r="J2584" s="610"/>
      <c r="K2584" s="611"/>
      <c r="L2584" s="611"/>
      <c r="M2584" s="611"/>
      <c r="N2584" s="611"/>
      <c r="O2584" s="612"/>
      <c r="P2584" s="612"/>
      <c r="Q2584" s="613"/>
      <c r="R2584" s="612"/>
      <c r="S2584" s="612"/>
      <c r="T2584" s="615"/>
      <c r="U2584" s="612"/>
      <c r="V2584" s="612"/>
      <c r="W2584" s="613"/>
      <c r="X2584" s="612"/>
      <c r="Y2584" s="612"/>
      <c r="Z2584" s="612"/>
      <c r="AA2584" s="611"/>
      <c r="AB2584" s="612"/>
      <c r="AC2584" s="612"/>
      <c r="AD2584" s="613"/>
      <c r="AE2584" s="613"/>
      <c r="AF2584" s="612"/>
      <c r="AG2584" s="612"/>
      <c r="AH2584" s="612"/>
      <c r="AI2584" s="611"/>
      <c r="AJ2584" s="612"/>
      <c r="AK2584" s="612"/>
      <c r="AL2584" s="612"/>
      <c r="AM2584" s="613"/>
      <c r="AN2584" s="612"/>
      <c r="AO2584" s="612"/>
      <c r="AP2584" s="612"/>
      <c r="AQ2584" s="613"/>
      <c r="AR2584" s="612"/>
      <c r="AS2584" s="612"/>
      <c r="AT2584" s="612"/>
      <c r="AU2584" s="616"/>
      <c r="AV2584" s="612"/>
      <c r="AW2584" s="612"/>
      <c r="AX2584" s="612"/>
      <c r="AY2584" s="612"/>
      <c r="AZ2584" s="612"/>
      <c r="BA2584" s="612"/>
      <c r="BB2584" s="612"/>
      <c r="BC2584" s="613"/>
      <c r="BD2584" s="612"/>
      <c r="BE2584" s="612"/>
      <c r="BF2584" s="612"/>
      <c r="BG2584" s="612"/>
      <c r="BH2584" s="613"/>
      <c r="BI2584" s="612"/>
      <c r="BJ2584" s="612"/>
      <c r="BK2584" s="612"/>
      <c r="BL2584" s="613"/>
      <c r="BM2584" s="611"/>
      <c r="BN2584" s="612"/>
      <c r="BO2584" s="612"/>
      <c r="BP2584" s="612"/>
      <c r="BQ2584" s="547"/>
      <c r="BR2584" s="688"/>
      <c r="BS2584" s="617"/>
      <c r="BT2584" s="605"/>
      <c r="BU2584" s="618"/>
      <c r="BY2584" s="607"/>
    </row>
    <row r="2585" spans="1:77" s="619" customFormat="1" hidden="1">
      <c r="A2585" s="603"/>
      <c r="B2585" s="604"/>
      <c r="C2585" s="604"/>
      <c r="D2585" s="605"/>
      <c r="E2585" s="606"/>
      <c r="F2585" s="620"/>
      <c r="G2585" s="607"/>
      <c r="H2585" s="608"/>
      <c r="I2585" s="609"/>
      <c r="J2585" s="610"/>
      <c r="K2585" s="611"/>
      <c r="L2585" s="611"/>
      <c r="M2585" s="611"/>
      <c r="N2585" s="611"/>
      <c r="O2585" s="612"/>
      <c r="P2585" s="612"/>
      <c r="Q2585" s="613"/>
      <c r="R2585" s="612"/>
      <c r="S2585" s="612"/>
      <c r="T2585" s="615"/>
      <c r="U2585" s="612"/>
      <c r="V2585" s="612"/>
      <c r="W2585" s="613"/>
      <c r="X2585" s="612"/>
      <c r="Y2585" s="612"/>
      <c r="Z2585" s="612"/>
      <c r="AA2585" s="611"/>
      <c r="AB2585" s="612"/>
      <c r="AC2585" s="612"/>
      <c r="AD2585" s="613"/>
      <c r="AE2585" s="613"/>
      <c r="AF2585" s="612"/>
      <c r="AG2585" s="612"/>
      <c r="AH2585" s="612"/>
      <c r="AI2585" s="611"/>
      <c r="AJ2585" s="612"/>
      <c r="AK2585" s="612"/>
      <c r="AL2585" s="612"/>
      <c r="AM2585" s="613"/>
      <c r="AN2585" s="612"/>
      <c r="AO2585" s="612"/>
      <c r="AP2585" s="612"/>
      <c r="AQ2585" s="613"/>
      <c r="AR2585" s="612"/>
      <c r="AS2585" s="612"/>
      <c r="AT2585" s="612"/>
      <c r="AU2585" s="616"/>
      <c r="AV2585" s="612"/>
      <c r="AW2585" s="612"/>
      <c r="AX2585" s="612"/>
      <c r="AY2585" s="612"/>
      <c r="AZ2585" s="612"/>
      <c r="BA2585" s="612"/>
      <c r="BB2585" s="612"/>
      <c r="BC2585" s="613"/>
      <c r="BD2585" s="612"/>
      <c r="BE2585" s="612"/>
      <c r="BF2585" s="612"/>
      <c r="BG2585" s="612"/>
      <c r="BH2585" s="613"/>
      <c r="BI2585" s="612"/>
      <c r="BJ2585" s="612"/>
      <c r="BK2585" s="612"/>
      <c r="BL2585" s="613"/>
      <c r="BM2585" s="611"/>
      <c r="BN2585" s="612"/>
      <c r="BO2585" s="612"/>
      <c r="BP2585" s="612"/>
      <c r="BQ2585" s="547"/>
      <c r="BR2585" s="688"/>
      <c r="BS2585" s="617"/>
      <c r="BT2585" s="605"/>
      <c r="BU2585" s="618"/>
      <c r="BY2585" s="607"/>
    </row>
    <row r="2586" spans="1:77" s="619" customFormat="1" hidden="1">
      <c r="A2586" s="603"/>
      <c r="B2586" s="604"/>
      <c r="C2586" s="604"/>
      <c r="D2586" s="605"/>
      <c r="E2586" s="606"/>
      <c r="F2586" s="620"/>
      <c r="G2586" s="607"/>
      <c r="H2586" s="608"/>
      <c r="I2586" s="609"/>
      <c r="J2586" s="610"/>
      <c r="K2586" s="611"/>
      <c r="L2586" s="611"/>
      <c r="M2586" s="611"/>
      <c r="N2586" s="611"/>
      <c r="O2586" s="612"/>
      <c r="P2586" s="612"/>
      <c r="Q2586" s="613"/>
      <c r="R2586" s="612"/>
      <c r="S2586" s="612"/>
      <c r="T2586" s="615"/>
      <c r="U2586" s="612"/>
      <c r="V2586" s="612"/>
      <c r="W2586" s="613"/>
      <c r="X2586" s="612"/>
      <c r="Y2586" s="612"/>
      <c r="Z2586" s="612"/>
      <c r="AA2586" s="611"/>
      <c r="AB2586" s="612"/>
      <c r="AC2586" s="612"/>
      <c r="AD2586" s="613"/>
      <c r="AE2586" s="613"/>
      <c r="AF2586" s="612"/>
      <c r="AG2586" s="612"/>
      <c r="AH2586" s="612"/>
      <c r="AI2586" s="611"/>
      <c r="AJ2586" s="612"/>
      <c r="AK2586" s="612"/>
      <c r="AL2586" s="612"/>
      <c r="AM2586" s="613"/>
      <c r="AN2586" s="612"/>
      <c r="AO2586" s="612"/>
      <c r="AP2586" s="612"/>
      <c r="AQ2586" s="613"/>
      <c r="AR2586" s="612"/>
      <c r="AS2586" s="612"/>
      <c r="AT2586" s="612"/>
      <c r="AU2586" s="616"/>
      <c r="AV2586" s="612"/>
      <c r="AW2586" s="612"/>
      <c r="AX2586" s="612"/>
      <c r="AY2586" s="612"/>
      <c r="AZ2586" s="612"/>
      <c r="BA2586" s="612"/>
      <c r="BB2586" s="612"/>
      <c r="BC2586" s="613"/>
      <c r="BD2586" s="612"/>
      <c r="BE2586" s="612"/>
      <c r="BF2586" s="612"/>
      <c r="BG2586" s="612"/>
      <c r="BH2586" s="613"/>
      <c r="BI2586" s="612"/>
      <c r="BJ2586" s="612"/>
      <c r="BK2586" s="612"/>
      <c r="BL2586" s="613"/>
      <c r="BM2586" s="611"/>
      <c r="BN2586" s="612"/>
      <c r="BO2586" s="612"/>
      <c r="BP2586" s="612"/>
      <c r="BQ2586" s="547"/>
      <c r="BR2586" s="688"/>
      <c r="BS2586" s="617"/>
      <c r="BT2586" s="605"/>
      <c r="BU2586" s="618"/>
      <c r="BY2586" s="607"/>
    </row>
    <row r="2587" spans="1:77" s="619" customFormat="1" hidden="1">
      <c r="A2587" s="603"/>
      <c r="B2587" s="604"/>
      <c r="C2587" s="604"/>
      <c r="D2587" s="605"/>
      <c r="E2587" s="606"/>
      <c r="F2587" s="620"/>
      <c r="G2587" s="607"/>
      <c r="H2587" s="608"/>
      <c r="I2587" s="609"/>
      <c r="J2587" s="610"/>
      <c r="K2587" s="611"/>
      <c r="L2587" s="611"/>
      <c r="M2587" s="611"/>
      <c r="N2587" s="611"/>
      <c r="O2587" s="612"/>
      <c r="P2587" s="612"/>
      <c r="Q2587" s="613"/>
      <c r="R2587" s="612"/>
      <c r="S2587" s="612"/>
      <c r="T2587" s="615"/>
      <c r="U2587" s="612"/>
      <c r="V2587" s="612"/>
      <c r="W2587" s="613"/>
      <c r="X2587" s="612"/>
      <c r="Y2587" s="612"/>
      <c r="Z2587" s="612"/>
      <c r="AA2587" s="611"/>
      <c r="AB2587" s="612"/>
      <c r="AC2587" s="612"/>
      <c r="AD2587" s="613"/>
      <c r="AE2587" s="613"/>
      <c r="AF2587" s="612"/>
      <c r="AG2587" s="612"/>
      <c r="AH2587" s="612"/>
      <c r="AI2587" s="611"/>
      <c r="AJ2587" s="612"/>
      <c r="AK2587" s="612"/>
      <c r="AL2587" s="612"/>
      <c r="AM2587" s="613"/>
      <c r="AN2587" s="612"/>
      <c r="AO2587" s="612"/>
      <c r="AP2587" s="612"/>
      <c r="AQ2587" s="613"/>
      <c r="AR2587" s="612"/>
      <c r="AS2587" s="612"/>
      <c r="AT2587" s="612"/>
      <c r="AU2587" s="616"/>
      <c r="AV2587" s="612"/>
      <c r="AW2587" s="612"/>
      <c r="AX2587" s="612"/>
      <c r="AY2587" s="612"/>
      <c r="AZ2587" s="612"/>
      <c r="BA2587" s="612"/>
      <c r="BB2587" s="612"/>
      <c r="BC2587" s="613"/>
      <c r="BD2587" s="612"/>
      <c r="BE2587" s="612"/>
      <c r="BF2587" s="612"/>
      <c r="BG2587" s="612"/>
      <c r="BH2587" s="613"/>
      <c r="BI2587" s="612"/>
      <c r="BJ2587" s="612"/>
      <c r="BK2587" s="612"/>
      <c r="BL2587" s="613"/>
      <c r="BM2587" s="611"/>
      <c r="BN2587" s="612"/>
      <c r="BO2587" s="612"/>
      <c r="BP2587" s="612"/>
      <c r="BQ2587" s="547"/>
      <c r="BR2587" s="688"/>
      <c r="BS2587" s="617"/>
      <c r="BT2587" s="605"/>
      <c r="BU2587" s="618"/>
      <c r="BY2587" s="607"/>
    </row>
    <row r="2588" spans="1:77" s="619" customFormat="1" hidden="1">
      <c r="A2588" s="603"/>
      <c r="B2588" s="604"/>
      <c r="C2588" s="604"/>
      <c r="D2588" s="605"/>
      <c r="E2588" s="606"/>
      <c r="F2588" s="620"/>
      <c r="G2588" s="607"/>
      <c r="H2588" s="608"/>
      <c r="I2588" s="609"/>
      <c r="J2588" s="610"/>
      <c r="K2588" s="611"/>
      <c r="L2588" s="611"/>
      <c r="M2588" s="611"/>
      <c r="N2588" s="611"/>
      <c r="O2588" s="612"/>
      <c r="P2588" s="612"/>
      <c r="Q2588" s="613"/>
      <c r="R2588" s="612"/>
      <c r="S2588" s="612"/>
      <c r="T2588" s="615"/>
      <c r="U2588" s="612"/>
      <c r="V2588" s="612"/>
      <c r="W2588" s="613"/>
      <c r="X2588" s="612"/>
      <c r="Y2588" s="612"/>
      <c r="Z2588" s="612"/>
      <c r="AA2588" s="611"/>
      <c r="AB2588" s="612"/>
      <c r="AC2588" s="612"/>
      <c r="AD2588" s="613"/>
      <c r="AE2588" s="613"/>
      <c r="AF2588" s="612"/>
      <c r="AG2588" s="612"/>
      <c r="AH2588" s="612"/>
      <c r="AI2588" s="611"/>
      <c r="AJ2588" s="612"/>
      <c r="AK2588" s="612"/>
      <c r="AL2588" s="612"/>
      <c r="AM2588" s="613"/>
      <c r="AN2588" s="612"/>
      <c r="AO2588" s="612"/>
      <c r="AP2588" s="612"/>
      <c r="AQ2588" s="613"/>
      <c r="AR2588" s="612"/>
      <c r="AS2588" s="612"/>
      <c r="AT2588" s="612"/>
      <c r="AU2588" s="616"/>
      <c r="AV2588" s="612"/>
      <c r="AW2588" s="612"/>
      <c r="AX2588" s="612"/>
      <c r="AY2588" s="612"/>
      <c r="AZ2588" s="612"/>
      <c r="BA2588" s="612"/>
      <c r="BB2588" s="612"/>
      <c r="BC2588" s="613"/>
      <c r="BD2588" s="612"/>
      <c r="BE2588" s="612"/>
      <c r="BF2588" s="612"/>
      <c r="BG2588" s="612"/>
      <c r="BH2588" s="613"/>
      <c r="BI2588" s="612"/>
      <c r="BJ2588" s="612"/>
      <c r="BK2588" s="612"/>
      <c r="BL2588" s="613"/>
      <c r="BM2588" s="611"/>
      <c r="BN2588" s="612"/>
      <c r="BO2588" s="612"/>
      <c r="BP2588" s="612"/>
      <c r="BQ2588" s="547"/>
      <c r="BR2588" s="688"/>
      <c r="BS2588" s="617"/>
      <c r="BT2588" s="605"/>
      <c r="BU2588" s="618"/>
      <c r="BY2588" s="607"/>
    </row>
    <row r="2589" spans="1:77" s="619" customFormat="1" hidden="1">
      <c r="A2589" s="603"/>
      <c r="B2589" s="604"/>
      <c r="C2589" s="604"/>
      <c r="D2589" s="605"/>
      <c r="E2589" s="606"/>
      <c r="F2589" s="620"/>
      <c r="G2589" s="607"/>
      <c r="H2589" s="608"/>
      <c r="I2589" s="609"/>
      <c r="J2589" s="610"/>
      <c r="K2589" s="611"/>
      <c r="L2589" s="611"/>
      <c r="M2589" s="611"/>
      <c r="N2589" s="611"/>
      <c r="O2589" s="612"/>
      <c r="P2589" s="612"/>
      <c r="Q2589" s="613"/>
      <c r="R2589" s="612"/>
      <c r="S2589" s="612"/>
      <c r="T2589" s="615"/>
      <c r="U2589" s="612"/>
      <c r="V2589" s="612"/>
      <c r="W2589" s="613"/>
      <c r="X2589" s="612"/>
      <c r="Y2589" s="612"/>
      <c r="Z2589" s="612"/>
      <c r="AA2589" s="611"/>
      <c r="AB2589" s="612"/>
      <c r="AC2589" s="612"/>
      <c r="AD2589" s="613"/>
      <c r="AE2589" s="613"/>
      <c r="AF2589" s="612"/>
      <c r="AG2589" s="612"/>
      <c r="AH2589" s="612"/>
      <c r="AI2589" s="611"/>
      <c r="AJ2589" s="612"/>
      <c r="AK2589" s="612"/>
      <c r="AL2589" s="612"/>
      <c r="AM2589" s="613"/>
      <c r="AN2589" s="612"/>
      <c r="AO2589" s="612"/>
      <c r="AP2589" s="612"/>
      <c r="AQ2589" s="613"/>
      <c r="AR2589" s="612"/>
      <c r="AS2589" s="612"/>
      <c r="AT2589" s="612"/>
      <c r="AU2589" s="616"/>
      <c r="AV2589" s="612"/>
      <c r="AW2589" s="612"/>
      <c r="AX2589" s="612"/>
      <c r="AY2589" s="612"/>
      <c r="AZ2589" s="612"/>
      <c r="BA2589" s="612"/>
      <c r="BB2589" s="612"/>
      <c r="BC2589" s="613"/>
      <c r="BD2589" s="612"/>
      <c r="BE2589" s="612"/>
      <c r="BF2589" s="612"/>
      <c r="BG2589" s="612"/>
      <c r="BH2589" s="613"/>
      <c r="BI2589" s="612"/>
      <c r="BJ2589" s="612"/>
      <c r="BK2589" s="612"/>
      <c r="BL2589" s="613"/>
      <c r="BM2589" s="611"/>
      <c r="BN2589" s="612"/>
      <c r="BO2589" s="612"/>
      <c r="BP2589" s="612"/>
      <c r="BQ2589" s="547"/>
      <c r="BR2589" s="688"/>
      <c r="BS2589" s="617"/>
      <c r="BT2589" s="605"/>
      <c r="BU2589" s="618"/>
      <c r="BY2589" s="607"/>
    </row>
    <row r="2590" spans="1:77" s="619" customFormat="1" hidden="1">
      <c r="A2590" s="603"/>
      <c r="B2590" s="604"/>
      <c r="C2590" s="604"/>
      <c r="D2590" s="605"/>
      <c r="E2590" s="606"/>
      <c r="F2590" s="620"/>
      <c r="G2590" s="607"/>
      <c r="H2590" s="608"/>
      <c r="I2590" s="609"/>
      <c r="J2590" s="610"/>
      <c r="K2590" s="611"/>
      <c r="L2590" s="611"/>
      <c r="M2590" s="611"/>
      <c r="N2590" s="611"/>
      <c r="O2590" s="612"/>
      <c r="P2590" s="612"/>
      <c r="Q2590" s="613"/>
      <c r="R2590" s="612"/>
      <c r="S2590" s="612"/>
      <c r="T2590" s="615"/>
      <c r="U2590" s="612"/>
      <c r="V2590" s="612"/>
      <c r="W2590" s="613"/>
      <c r="X2590" s="612"/>
      <c r="Y2590" s="612"/>
      <c r="Z2590" s="612"/>
      <c r="AA2590" s="611"/>
      <c r="AB2590" s="612"/>
      <c r="AC2590" s="612"/>
      <c r="AD2590" s="613"/>
      <c r="AE2590" s="613"/>
      <c r="AF2590" s="612"/>
      <c r="AG2590" s="612"/>
      <c r="AH2590" s="612"/>
      <c r="AI2590" s="611"/>
      <c r="AJ2590" s="612"/>
      <c r="AK2590" s="612"/>
      <c r="AL2590" s="612"/>
      <c r="AM2590" s="613"/>
      <c r="AN2590" s="612"/>
      <c r="AO2590" s="612"/>
      <c r="AP2590" s="612"/>
      <c r="AQ2590" s="613"/>
      <c r="AR2590" s="612"/>
      <c r="AS2590" s="612"/>
      <c r="AT2590" s="612"/>
      <c r="AU2590" s="616"/>
      <c r="AV2590" s="612"/>
      <c r="AW2590" s="612"/>
      <c r="AX2590" s="612"/>
      <c r="AY2590" s="612"/>
      <c r="AZ2590" s="612"/>
      <c r="BA2590" s="612"/>
      <c r="BB2590" s="612"/>
      <c r="BC2590" s="613"/>
      <c r="BD2590" s="612"/>
      <c r="BE2590" s="612"/>
      <c r="BF2590" s="612"/>
      <c r="BG2590" s="612"/>
      <c r="BH2590" s="613"/>
      <c r="BI2590" s="612"/>
      <c r="BJ2590" s="612"/>
      <c r="BK2590" s="612"/>
      <c r="BL2590" s="613"/>
      <c r="BM2590" s="611"/>
      <c r="BN2590" s="612"/>
      <c r="BO2590" s="612"/>
      <c r="BP2590" s="612"/>
      <c r="BQ2590" s="547"/>
      <c r="BR2590" s="688"/>
      <c r="BS2590" s="617"/>
      <c r="BT2590" s="605"/>
      <c r="BU2590" s="618"/>
      <c r="BY2590" s="607"/>
    </row>
    <row r="2591" spans="1:77" s="619" customFormat="1" hidden="1">
      <c r="A2591" s="603"/>
      <c r="B2591" s="604"/>
      <c r="C2591" s="604"/>
      <c r="D2591" s="605"/>
      <c r="E2591" s="606"/>
      <c r="F2591" s="620"/>
      <c r="G2591" s="607"/>
      <c r="H2591" s="608"/>
      <c r="I2591" s="609"/>
      <c r="J2591" s="610"/>
      <c r="K2591" s="611"/>
      <c r="L2591" s="611"/>
      <c r="M2591" s="611"/>
      <c r="N2591" s="611"/>
      <c r="O2591" s="612"/>
      <c r="P2591" s="612"/>
      <c r="Q2591" s="613"/>
      <c r="R2591" s="612"/>
      <c r="S2591" s="612"/>
      <c r="T2591" s="615"/>
      <c r="U2591" s="612"/>
      <c r="V2591" s="612"/>
      <c r="W2591" s="613"/>
      <c r="X2591" s="612"/>
      <c r="Y2591" s="612"/>
      <c r="Z2591" s="612"/>
      <c r="AA2591" s="611"/>
      <c r="AB2591" s="612"/>
      <c r="AC2591" s="612"/>
      <c r="AD2591" s="613"/>
      <c r="AE2591" s="613"/>
      <c r="AF2591" s="612"/>
      <c r="AG2591" s="612"/>
      <c r="AH2591" s="612"/>
      <c r="AI2591" s="611"/>
      <c r="AJ2591" s="612"/>
      <c r="AK2591" s="612"/>
      <c r="AL2591" s="612"/>
      <c r="AM2591" s="613"/>
      <c r="AN2591" s="612"/>
      <c r="AO2591" s="612"/>
      <c r="AP2591" s="612"/>
      <c r="AQ2591" s="613"/>
      <c r="AR2591" s="612"/>
      <c r="AS2591" s="612"/>
      <c r="AT2591" s="612"/>
      <c r="AU2591" s="616"/>
      <c r="AV2591" s="612"/>
      <c r="AW2591" s="612"/>
      <c r="AX2591" s="612"/>
      <c r="AY2591" s="612"/>
      <c r="AZ2591" s="612"/>
      <c r="BA2591" s="612"/>
      <c r="BB2591" s="612"/>
      <c r="BC2591" s="613"/>
      <c r="BD2591" s="612"/>
      <c r="BE2591" s="612"/>
      <c r="BF2591" s="612"/>
      <c r="BG2591" s="612"/>
      <c r="BH2591" s="613"/>
      <c r="BI2591" s="612"/>
      <c r="BJ2591" s="612"/>
      <c r="BK2591" s="612"/>
      <c r="BL2591" s="613"/>
      <c r="BM2591" s="611"/>
      <c r="BN2591" s="612"/>
      <c r="BO2591" s="612"/>
      <c r="BP2591" s="612"/>
      <c r="BQ2591" s="547"/>
      <c r="BR2591" s="688"/>
      <c r="BS2591" s="617"/>
      <c r="BT2591" s="605"/>
      <c r="BU2591" s="618"/>
      <c r="BY2591" s="607"/>
    </row>
    <row r="2592" spans="1:77" s="619" customFormat="1" hidden="1">
      <c r="A2592" s="603"/>
      <c r="B2592" s="604"/>
      <c r="C2592" s="604"/>
      <c r="D2592" s="605"/>
      <c r="E2592" s="606"/>
      <c r="F2592" s="620"/>
      <c r="G2592" s="607"/>
      <c r="H2592" s="608"/>
      <c r="I2592" s="609"/>
      <c r="J2592" s="610"/>
      <c r="K2592" s="611"/>
      <c r="L2592" s="611"/>
      <c r="M2592" s="611"/>
      <c r="N2592" s="611"/>
      <c r="O2592" s="612"/>
      <c r="P2592" s="612"/>
      <c r="Q2592" s="613"/>
      <c r="R2592" s="612"/>
      <c r="S2592" s="612"/>
      <c r="T2592" s="615"/>
      <c r="U2592" s="612"/>
      <c r="V2592" s="612"/>
      <c r="W2592" s="613"/>
      <c r="X2592" s="612"/>
      <c r="Y2592" s="612"/>
      <c r="Z2592" s="612"/>
      <c r="AA2592" s="611"/>
      <c r="AB2592" s="612"/>
      <c r="AC2592" s="612"/>
      <c r="AD2592" s="613"/>
      <c r="AE2592" s="613"/>
      <c r="AF2592" s="612"/>
      <c r="AG2592" s="612"/>
      <c r="AH2592" s="612"/>
      <c r="AI2592" s="611"/>
      <c r="AJ2592" s="612"/>
      <c r="AK2592" s="612"/>
      <c r="AL2592" s="612"/>
      <c r="AM2592" s="613"/>
      <c r="AN2592" s="612"/>
      <c r="AO2592" s="612"/>
      <c r="AP2592" s="612"/>
      <c r="AQ2592" s="613"/>
      <c r="AR2592" s="612"/>
      <c r="AS2592" s="612"/>
      <c r="AT2592" s="612"/>
      <c r="AU2592" s="616"/>
      <c r="AV2592" s="612"/>
      <c r="AW2592" s="612"/>
      <c r="AX2592" s="612"/>
      <c r="AY2592" s="612"/>
      <c r="AZ2592" s="612"/>
      <c r="BA2592" s="612"/>
      <c r="BB2592" s="612"/>
      <c r="BC2592" s="613"/>
      <c r="BD2592" s="612"/>
      <c r="BE2592" s="612"/>
      <c r="BF2592" s="612"/>
      <c r="BG2592" s="612"/>
      <c r="BH2592" s="613"/>
      <c r="BI2592" s="612"/>
      <c r="BJ2592" s="612"/>
      <c r="BK2592" s="612"/>
      <c r="BL2592" s="613"/>
      <c r="BM2592" s="611"/>
      <c r="BN2592" s="612"/>
      <c r="BO2592" s="612"/>
      <c r="BP2592" s="612"/>
      <c r="BQ2592" s="547"/>
      <c r="BR2592" s="688"/>
      <c r="BS2592" s="617"/>
      <c r="BT2592" s="605"/>
      <c r="BU2592" s="618"/>
      <c r="BY2592" s="607"/>
    </row>
    <row r="2593" spans="1:77" s="619" customFormat="1" hidden="1">
      <c r="A2593" s="603"/>
      <c r="B2593" s="604"/>
      <c r="C2593" s="604"/>
      <c r="D2593" s="605"/>
      <c r="E2593" s="606"/>
      <c r="F2593" s="620"/>
      <c r="G2593" s="607"/>
      <c r="H2593" s="608"/>
      <c r="I2593" s="609"/>
      <c r="J2593" s="610"/>
      <c r="K2593" s="611"/>
      <c r="L2593" s="611"/>
      <c r="M2593" s="611"/>
      <c r="N2593" s="611"/>
      <c r="O2593" s="612"/>
      <c r="P2593" s="612"/>
      <c r="Q2593" s="613"/>
      <c r="R2593" s="612"/>
      <c r="S2593" s="612"/>
      <c r="T2593" s="615"/>
      <c r="U2593" s="612"/>
      <c r="V2593" s="612"/>
      <c r="W2593" s="613"/>
      <c r="X2593" s="612"/>
      <c r="Y2593" s="612"/>
      <c r="Z2593" s="612"/>
      <c r="AA2593" s="611"/>
      <c r="AB2593" s="612"/>
      <c r="AC2593" s="612"/>
      <c r="AD2593" s="613"/>
      <c r="AE2593" s="613"/>
      <c r="AF2593" s="612"/>
      <c r="AG2593" s="612"/>
      <c r="AH2593" s="612"/>
      <c r="AI2593" s="611"/>
      <c r="AJ2593" s="612"/>
      <c r="AK2593" s="612"/>
      <c r="AL2593" s="612"/>
      <c r="AM2593" s="613"/>
      <c r="AN2593" s="612"/>
      <c r="AO2593" s="612"/>
      <c r="AP2593" s="612"/>
      <c r="AQ2593" s="613"/>
      <c r="AR2593" s="612"/>
      <c r="AS2593" s="612"/>
      <c r="AT2593" s="612"/>
      <c r="AU2593" s="616"/>
      <c r="AV2593" s="612"/>
      <c r="AW2593" s="612"/>
      <c r="AX2593" s="612"/>
      <c r="AY2593" s="612"/>
      <c r="AZ2593" s="612"/>
      <c r="BA2593" s="612"/>
      <c r="BB2593" s="612"/>
      <c r="BC2593" s="613"/>
      <c r="BD2593" s="612"/>
      <c r="BE2593" s="612"/>
      <c r="BF2593" s="612"/>
      <c r="BG2593" s="612"/>
      <c r="BH2593" s="613"/>
      <c r="BI2593" s="612"/>
      <c r="BJ2593" s="612"/>
      <c r="BK2593" s="612"/>
      <c r="BL2593" s="613"/>
      <c r="BM2593" s="611"/>
      <c r="BN2593" s="612"/>
      <c r="BO2593" s="612"/>
      <c r="BP2593" s="612"/>
      <c r="BQ2593" s="547"/>
      <c r="BR2593" s="688"/>
      <c r="BS2593" s="617"/>
      <c r="BT2593" s="605"/>
      <c r="BU2593" s="618"/>
      <c r="BY2593" s="607"/>
    </row>
    <row r="2594" spans="1:77" s="619" customFormat="1" hidden="1">
      <c r="A2594" s="603"/>
      <c r="B2594" s="604"/>
      <c r="C2594" s="604"/>
      <c r="D2594" s="605"/>
      <c r="E2594" s="606"/>
      <c r="F2594" s="620"/>
      <c r="G2594" s="607"/>
      <c r="H2594" s="608"/>
      <c r="I2594" s="609"/>
      <c r="J2594" s="610"/>
      <c r="K2594" s="611"/>
      <c r="L2594" s="611"/>
      <c r="M2594" s="611"/>
      <c r="N2594" s="611"/>
      <c r="O2594" s="612"/>
      <c r="P2594" s="612"/>
      <c r="Q2594" s="613"/>
      <c r="R2594" s="612"/>
      <c r="S2594" s="612"/>
      <c r="T2594" s="615"/>
      <c r="U2594" s="612"/>
      <c r="V2594" s="612"/>
      <c r="W2594" s="613"/>
      <c r="X2594" s="612"/>
      <c r="Y2594" s="612"/>
      <c r="Z2594" s="612"/>
      <c r="AA2594" s="611"/>
      <c r="AB2594" s="612"/>
      <c r="AC2594" s="612"/>
      <c r="AD2594" s="613"/>
      <c r="AE2594" s="613"/>
      <c r="AF2594" s="612"/>
      <c r="AG2594" s="612"/>
      <c r="AH2594" s="612"/>
      <c r="AI2594" s="611"/>
      <c r="AJ2594" s="612"/>
      <c r="AK2594" s="612"/>
      <c r="AL2594" s="612"/>
      <c r="AM2594" s="613"/>
      <c r="AN2594" s="612"/>
      <c r="AO2594" s="612"/>
      <c r="AP2594" s="612"/>
      <c r="AQ2594" s="613"/>
      <c r="AR2594" s="612"/>
      <c r="AS2594" s="612"/>
      <c r="AT2594" s="612"/>
      <c r="AU2594" s="616"/>
      <c r="AV2594" s="612"/>
      <c r="AW2594" s="612"/>
      <c r="AX2594" s="612"/>
      <c r="AY2594" s="612"/>
      <c r="AZ2594" s="612"/>
      <c r="BA2594" s="612"/>
      <c r="BB2594" s="612"/>
      <c r="BC2594" s="613"/>
      <c r="BD2594" s="612"/>
      <c r="BE2594" s="612"/>
      <c r="BF2594" s="612"/>
      <c r="BG2594" s="612"/>
      <c r="BH2594" s="613"/>
      <c r="BI2594" s="612"/>
      <c r="BJ2594" s="612"/>
      <c r="BK2594" s="612"/>
      <c r="BL2594" s="613"/>
      <c r="BM2594" s="611"/>
      <c r="BN2594" s="612"/>
      <c r="BO2594" s="612"/>
      <c r="BP2594" s="612"/>
      <c r="BQ2594" s="547"/>
      <c r="BR2594" s="688"/>
      <c r="BS2594" s="617"/>
      <c r="BT2594" s="605"/>
      <c r="BU2594" s="618"/>
      <c r="BY2594" s="607"/>
    </row>
    <row r="2595" spans="1:77" s="619" customFormat="1" hidden="1">
      <c r="A2595" s="603"/>
      <c r="B2595" s="604"/>
      <c r="C2595" s="604"/>
      <c r="D2595" s="605"/>
      <c r="E2595" s="606"/>
      <c r="F2595" s="620"/>
      <c r="G2595" s="607"/>
      <c r="H2595" s="608"/>
      <c r="I2595" s="609"/>
      <c r="J2595" s="610"/>
      <c r="K2595" s="611"/>
      <c r="L2595" s="611"/>
      <c r="M2595" s="611"/>
      <c r="N2595" s="611"/>
      <c r="O2595" s="612"/>
      <c r="P2595" s="612"/>
      <c r="Q2595" s="613"/>
      <c r="R2595" s="612"/>
      <c r="S2595" s="612"/>
      <c r="T2595" s="615"/>
      <c r="U2595" s="612"/>
      <c r="V2595" s="612"/>
      <c r="W2595" s="613"/>
      <c r="X2595" s="612"/>
      <c r="Y2595" s="612"/>
      <c r="Z2595" s="612"/>
      <c r="AA2595" s="611"/>
      <c r="AB2595" s="612"/>
      <c r="AC2595" s="612"/>
      <c r="AD2595" s="613"/>
      <c r="AE2595" s="613"/>
      <c r="AF2595" s="612"/>
      <c r="AG2595" s="612"/>
      <c r="AH2595" s="612"/>
      <c r="AI2595" s="611"/>
      <c r="AJ2595" s="612"/>
      <c r="AK2595" s="612"/>
      <c r="AL2595" s="612"/>
      <c r="AM2595" s="613"/>
      <c r="AN2595" s="612"/>
      <c r="AO2595" s="612"/>
      <c r="AP2595" s="612"/>
      <c r="AQ2595" s="613"/>
      <c r="AR2595" s="612"/>
      <c r="AS2595" s="612"/>
      <c r="AT2595" s="612"/>
      <c r="AU2595" s="616"/>
      <c r="AV2595" s="612"/>
      <c r="AW2595" s="612"/>
      <c r="AX2595" s="612"/>
      <c r="AY2595" s="612"/>
      <c r="AZ2595" s="612"/>
      <c r="BA2595" s="612"/>
      <c r="BB2595" s="612"/>
      <c r="BC2595" s="613"/>
      <c r="BD2595" s="612"/>
      <c r="BE2595" s="612"/>
      <c r="BF2595" s="612"/>
      <c r="BG2595" s="612"/>
      <c r="BH2595" s="613"/>
      <c r="BI2595" s="612"/>
      <c r="BJ2595" s="612"/>
      <c r="BK2595" s="612"/>
      <c r="BL2595" s="613"/>
      <c r="BM2595" s="611"/>
      <c r="BN2595" s="612"/>
      <c r="BO2595" s="612"/>
      <c r="BP2595" s="612"/>
      <c r="BQ2595" s="547"/>
      <c r="BR2595" s="688"/>
      <c r="BS2595" s="617"/>
      <c r="BT2595" s="605"/>
      <c r="BU2595" s="618"/>
      <c r="BY2595" s="607"/>
    </row>
    <row r="2596" spans="1:77" s="619" customFormat="1" hidden="1">
      <c r="A2596" s="603"/>
      <c r="B2596" s="604"/>
      <c r="C2596" s="604"/>
      <c r="D2596" s="605"/>
      <c r="E2596" s="606"/>
      <c r="F2596" s="620"/>
      <c r="G2596" s="607"/>
      <c r="H2596" s="608"/>
      <c r="I2596" s="609"/>
      <c r="J2596" s="610"/>
      <c r="K2596" s="611"/>
      <c r="L2596" s="611"/>
      <c r="M2596" s="611"/>
      <c r="N2596" s="611"/>
      <c r="O2596" s="612"/>
      <c r="P2596" s="612"/>
      <c r="Q2596" s="613"/>
      <c r="R2596" s="612"/>
      <c r="S2596" s="612"/>
      <c r="T2596" s="615"/>
      <c r="U2596" s="612"/>
      <c r="V2596" s="612"/>
      <c r="W2596" s="613"/>
      <c r="X2596" s="612"/>
      <c r="Y2596" s="612"/>
      <c r="Z2596" s="612"/>
      <c r="AA2596" s="611"/>
      <c r="AB2596" s="612"/>
      <c r="AC2596" s="612"/>
      <c r="AD2596" s="613"/>
      <c r="AE2596" s="613"/>
      <c r="AF2596" s="612"/>
      <c r="AG2596" s="612"/>
      <c r="AH2596" s="612"/>
      <c r="AI2596" s="611"/>
      <c r="AJ2596" s="612"/>
      <c r="AK2596" s="612"/>
      <c r="AL2596" s="612"/>
      <c r="AM2596" s="613"/>
      <c r="AN2596" s="612"/>
      <c r="AO2596" s="612"/>
      <c r="AP2596" s="612"/>
      <c r="AQ2596" s="613"/>
      <c r="AR2596" s="612"/>
      <c r="AS2596" s="612"/>
      <c r="AT2596" s="612"/>
      <c r="AU2596" s="616"/>
      <c r="AV2596" s="612"/>
      <c r="AW2596" s="612"/>
      <c r="AX2596" s="612"/>
      <c r="AY2596" s="612"/>
      <c r="AZ2596" s="612"/>
      <c r="BA2596" s="612"/>
      <c r="BB2596" s="612"/>
      <c r="BC2596" s="613"/>
      <c r="BD2596" s="612"/>
      <c r="BE2596" s="612"/>
      <c r="BF2596" s="612"/>
      <c r="BG2596" s="612"/>
      <c r="BH2596" s="613"/>
      <c r="BI2596" s="612"/>
      <c r="BJ2596" s="612"/>
      <c r="BK2596" s="612"/>
      <c r="BL2596" s="613"/>
      <c r="BM2596" s="611"/>
      <c r="BN2596" s="612"/>
      <c r="BO2596" s="612"/>
      <c r="BP2596" s="612"/>
      <c r="BQ2596" s="547"/>
      <c r="BR2596" s="688"/>
      <c r="BS2596" s="617"/>
      <c r="BT2596" s="605"/>
      <c r="BU2596" s="618"/>
      <c r="BY2596" s="607"/>
    </row>
    <row r="2597" spans="1:77" s="619" customFormat="1" hidden="1">
      <c r="A2597" s="603"/>
      <c r="B2597" s="604"/>
      <c r="C2597" s="604"/>
      <c r="D2597" s="605"/>
      <c r="E2597" s="606"/>
      <c r="F2597" s="620"/>
      <c r="G2597" s="607"/>
      <c r="H2597" s="608"/>
      <c r="I2597" s="609"/>
      <c r="J2597" s="610"/>
      <c r="K2597" s="611"/>
      <c r="L2597" s="611"/>
      <c r="M2597" s="611"/>
      <c r="N2597" s="611"/>
      <c r="O2597" s="612"/>
      <c r="P2597" s="612"/>
      <c r="Q2597" s="613"/>
      <c r="R2597" s="612"/>
      <c r="S2597" s="612"/>
      <c r="T2597" s="615"/>
      <c r="U2597" s="612"/>
      <c r="V2597" s="612"/>
      <c r="W2597" s="613"/>
      <c r="X2597" s="612"/>
      <c r="Y2597" s="612"/>
      <c r="Z2597" s="612"/>
      <c r="AA2597" s="611"/>
      <c r="AB2597" s="612"/>
      <c r="AC2597" s="612"/>
      <c r="AD2597" s="613"/>
      <c r="AE2597" s="613"/>
      <c r="AF2597" s="612"/>
      <c r="AG2597" s="612"/>
      <c r="AH2597" s="612"/>
      <c r="AI2597" s="611"/>
      <c r="AJ2597" s="612"/>
      <c r="AK2597" s="612"/>
      <c r="AL2597" s="612"/>
      <c r="AM2597" s="613"/>
      <c r="AN2597" s="612"/>
      <c r="AO2597" s="612"/>
      <c r="AP2597" s="612"/>
      <c r="AQ2597" s="613"/>
      <c r="AR2597" s="612"/>
      <c r="AS2597" s="612"/>
      <c r="AT2597" s="612"/>
      <c r="AU2597" s="616"/>
      <c r="AV2597" s="612"/>
      <c r="AW2597" s="612"/>
      <c r="AX2597" s="612"/>
      <c r="AY2597" s="612"/>
      <c r="AZ2597" s="612"/>
      <c r="BA2597" s="612"/>
      <c r="BB2597" s="612"/>
      <c r="BC2597" s="613"/>
      <c r="BD2597" s="612"/>
      <c r="BE2597" s="612"/>
      <c r="BF2597" s="612"/>
      <c r="BG2597" s="612"/>
      <c r="BH2597" s="613"/>
      <c r="BI2597" s="612"/>
      <c r="BJ2597" s="612"/>
      <c r="BK2597" s="612"/>
      <c r="BL2597" s="613"/>
      <c r="BM2597" s="611"/>
      <c r="BN2597" s="612"/>
      <c r="BO2597" s="612"/>
      <c r="BP2597" s="612"/>
      <c r="BQ2597" s="547"/>
      <c r="BR2597" s="688"/>
      <c r="BS2597" s="617"/>
      <c r="BT2597" s="605"/>
      <c r="BU2597" s="618"/>
      <c r="BY2597" s="607"/>
    </row>
    <row r="2598" spans="1:77" s="619" customFormat="1" hidden="1">
      <c r="A2598" s="603"/>
      <c r="B2598" s="604"/>
      <c r="C2598" s="604"/>
      <c r="D2598" s="605"/>
      <c r="E2598" s="606"/>
      <c r="F2598" s="620"/>
      <c r="G2598" s="607"/>
      <c r="H2598" s="608"/>
      <c r="I2598" s="609"/>
      <c r="J2598" s="610"/>
      <c r="K2598" s="611"/>
      <c r="L2598" s="611"/>
      <c r="M2598" s="611"/>
      <c r="N2598" s="611"/>
      <c r="O2598" s="612"/>
      <c r="P2598" s="612"/>
      <c r="Q2598" s="613"/>
      <c r="R2598" s="612"/>
      <c r="S2598" s="612"/>
      <c r="T2598" s="615"/>
      <c r="U2598" s="612"/>
      <c r="V2598" s="612"/>
      <c r="W2598" s="613"/>
      <c r="X2598" s="612"/>
      <c r="Y2598" s="612"/>
      <c r="Z2598" s="612"/>
      <c r="AA2598" s="611"/>
      <c r="AB2598" s="612"/>
      <c r="AC2598" s="612"/>
      <c r="AD2598" s="613"/>
      <c r="AE2598" s="613"/>
      <c r="AF2598" s="612"/>
      <c r="AG2598" s="612"/>
      <c r="AH2598" s="612"/>
      <c r="AI2598" s="611"/>
      <c r="AJ2598" s="612"/>
      <c r="AK2598" s="612"/>
      <c r="AL2598" s="612"/>
      <c r="AM2598" s="613"/>
      <c r="AN2598" s="612"/>
      <c r="AO2598" s="612"/>
      <c r="AP2598" s="612"/>
      <c r="AQ2598" s="613"/>
      <c r="AR2598" s="612"/>
      <c r="AS2598" s="612"/>
      <c r="AT2598" s="612"/>
      <c r="AU2598" s="616"/>
      <c r="AV2598" s="612"/>
      <c r="AW2598" s="612"/>
      <c r="AX2598" s="612"/>
      <c r="AY2598" s="612"/>
      <c r="AZ2598" s="612"/>
      <c r="BA2598" s="612"/>
      <c r="BB2598" s="612"/>
      <c r="BC2598" s="613"/>
      <c r="BD2598" s="612"/>
      <c r="BE2598" s="612"/>
      <c r="BF2598" s="612"/>
      <c r="BG2598" s="612"/>
      <c r="BH2598" s="613"/>
      <c r="BI2598" s="612"/>
      <c r="BJ2598" s="612"/>
      <c r="BK2598" s="612"/>
      <c r="BL2598" s="613"/>
      <c r="BM2598" s="611"/>
      <c r="BN2598" s="612"/>
      <c r="BO2598" s="612"/>
      <c r="BP2598" s="612"/>
      <c r="BQ2598" s="547"/>
      <c r="BR2598" s="688"/>
      <c r="BS2598" s="617"/>
      <c r="BT2598" s="605"/>
      <c r="BU2598" s="618"/>
      <c r="BY2598" s="607"/>
    </row>
    <row r="2599" spans="1:77" s="619" customFormat="1" hidden="1">
      <c r="A2599" s="603"/>
      <c r="B2599" s="604"/>
      <c r="C2599" s="604"/>
      <c r="D2599" s="605"/>
      <c r="E2599" s="606"/>
      <c r="F2599" s="620"/>
      <c r="G2599" s="607"/>
      <c r="H2599" s="608"/>
      <c r="I2599" s="609"/>
      <c r="J2599" s="610"/>
      <c r="K2599" s="611"/>
      <c r="L2599" s="611"/>
      <c r="M2599" s="611"/>
      <c r="N2599" s="611"/>
      <c r="O2599" s="612"/>
      <c r="P2599" s="612"/>
      <c r="Q2599" s="613"/>
      <c r="R2599" s="612"/>
      <c r="S2599" s="612"/>
      <c r="T2599" s="615"/>
      <c r="U2599" s="612"/>
      <c r="V2599" s="612"/>
      <c r="W2599" s="613"/>
      <c r="X2599" s="612"/>
      <c r="Y2599" s="612"/>
      <c r="Z2599" s="612"/>
      <c r="AA2599" s="611"/>
      <c r="AB2599" s="612"/>
      <c r="AC2599" s="612"/>
      <c r="AD2599" s="613"/>
      <c r="AE2599" s="613"/>
      <c r="AF2599" s="612"/>
      <c r="AG2599" s="612"/>
      <c r="AH2599" s="612"/>
      <c r="AI2599" s="611"/>
      <c r="AJ2599" s="612"/>
      <c r="AK2599" s="612"/>
      <c r="AL2599" s="612"/>
      <c r="AM2599" s="613"/>
      <c r="AN2599" s="612"/>
      <c r="AO2599" s="612"/>
      <c r="AP2599" s="612"/>
      <c r="AQ2599" s="613"/>
      <c r="AR2599" s="612"/>
      <c r="AS2599" s="612"/>
      <c r="AT2599" s="612"/>
      <c r="AU2599" s="616"/>
      <c r="AV2599" s="612"/>
      <c r="AW2599" s="612"/>
      <c r="AX2599" s="612"/>
      <c r="AY2599" s="612"/>
      <c r="AZ2599" s="612"/>
      <c r="BA2599" s="612"/>
      <c r="BB2599" s="612"/>
      <c r="BC2599" s="613"/>
      <c r="BD2599" s="612"/>
      <c r="BE2599" s="612"/>
      <c r="BF2599" s="612"/>
      <c r="BG2599" s="612"/>
      <c r="BH2599" s="613"/>
      <c r="BI2599" s="612"/>
      <c r="BJ2599" s="612"/>
      <c r="BK2599" s="612"/>
      <c r="BL2599" s="613"/>
      <c r="BM2599" s="611"/>
      <c r="BN2599" s="612"/>
      <c r="BO2599" s="612"/>
      <c r="BP2599" s="612"/>
      <c r="BQ2599" s="547"/>
      <c r="BR2599" s="688"/>
      <c r="BS2599" s="617"/>
      <c r="BT2599" s="605"/>
      <c r="BU2599" s="618"/>
      <c r="BY2599" s="607"/>
    </row>
    <row r="2600" spans="1:77" s="619" customFormat="1" hidden="1">
      <c r="A2600" s="603"/>
      <c r="B2600" s="604"/>
      <c r="C2600" s="604"/>
      <c r="D2600" s="605"/>
      <c r="E2600" s="606"/>
      <c r="F2600" s="620"/>
      <c r="G2600" s="607"/>
      <c r="H2600" s="608"/>
      <c r="I2600" s="609"/>
      <c r="J2600" s="610"/>
      <c r="K2600" s="611"/>
      <c r="L2600" s="611"/>
      <c r="M2600" s="611"/>
      <c r="N2600" s="611"/>
      <c r="O2600" s="612"/>
      <c r="P2600" s="612"/>
      <c r="Q2600" s="613"/>
      <c r="R2600" s="612"/>
      <c r="S2600" s="612"/>
      <c r="T2600" s="615"/>
      <c r="U2600" s="612"/>
      <c r="V2600" s="612"/>
      <c r="W2600" s="613"/>
      <c r="X2600" s="612"/>
      <c r="Y2600" s="612"/>
      <c r="Z2600" s="612"/>
      <c r="AA2600" s="611"/>
      <c r="AB2600" s="612"/>
      <c r="AC2600" s="612"/>
      <c r="AD2600" s="613"/>
      <c r="AE2600" s="613"/>
      <c r="AF2600" s="612"/>
      <c r="AG2600" s="612"/>
      <c r="AH2600" s="612"/>
      <c r="AI2600" s="611"/>
      <c r="AJ2600" s="612"/>
      <c r="AK2600" s="612"/>
      <c r="AL2600" s="612"/>
      <c r="AM2600" s="613"/>
      <c r="AN2600" s="612"/>
      <c r="AO2600" s="612"/>
      <c r="AP2600" s="612"/>
      <c r="AQ2600" s="613"/>
      <c r="AR2600" s="612"/>
      <c r="AS2600" s="612"/>
      <c r="AT2600" s="612"/>
      <c r="AU2600" s="616"/>
      <c r="AV2600" s="612"/>
      <c r="AW2600" s="612"/>
      <c r="AX2600" s="612"/>
      <c r="AY2600" s="612"/>
      <c r="AZ2600" s="612"/>
      <c r="BA2600" s="612"/>
      <c r="BB2600" s="612"/>
      <c r="BC2600" s="613"/>
      <c r="BD2600" s="612"/>
      <c r="BE2600" s="612"/>
      <c r="BF2600" s="612"/>
      <c r="BG2600" s="612"/>
      <c r="BH2600" s="613"/>
      <c r="BI2600" s="612"/>
      <c r="BJ2600" s="612"/>
      <c r="BK2600" s="612"/>
      <c r="BL2600" s="613"/>
      <c r="BM2600" s="611"/>
      <c r="BN2600" s="612"/>
      <c r="BO2600" s="612"/>
      <c r="BP2600" s="612"/>
      <c r="BQ2600" s="547"/>
      <c r="BR2600" s="688"/>
      <c r="BS2600" s="617"/>
      <c r="BT2600" s="605"/>
      <c r="BU2600" s="618"/>
      <c r="BY2600" s="607"/>
    </row>
    <row r="2601" spans="1:77" s="619" customFormat="1" hidden="1">
      <c r="A2601" s="603"/>
      <c r="B2601" s="604"/>
      <c r="C2601" s="604"/>
      <c r="D2601" s="605"/>
      <c r="E2601" s="606"/>
      <c r="F2601" s="620"/>
      <c r="G2601" s="607"/>
      <c r="H2601" s="608"/>
      <c r="I2601" s="609"/>
      <c r="J2601" s="610"/>
      <c r="K2601" s="611"/>
      <c r="L2601" s="611"/>
      <c r="M2601" s="611"/>
      <c r="N2601" s="611"/>
      <c r="O2601" s="612"/>
      <c r="P2601" s="612"/>
      <c r="Q2601" s="613"/>
      <c r="R2601" s="612"/>
      <c r="S2601" s="612"/>
      <c r="T2601" s="615"/>
      <c r="U2601" s="612"/>
      <c r="V2601" s="612"/>
      <c r="W2601" s="613"/>
      <c r="X2601" s="612"/>
      <c r="Y2601" s="612"/>
      <c r="Z2601" s="612"/>
      <c r="AA2601" s="611"/>
      <c r="AB2601" s="612"/>
      <c r="AC2601" s="612"/>
      <c r="AD2601" s="613"/>
      <c r="AE2601" s="613"/>
      <c r="AF2601" s="612"/>
      <c r="AG2601" s="612"/>
      <c r="AH2601" s="612"/>
      <c r="AI2601" s="611"/>
      <c r="AJ2601" s="612"/>
      <c r="AK2601" s="612"/>
      <c r="AL2601" s="612"/>
      <c r="AM2601" s="613"/>
      <c r="AN2601" s="612"/>
      <c r="AO2601" s="612"/>
      <c r="AP2601" s="612"/>
      <c r="AQ2601" s="613"/>
      <c r="AR2601" s="612"/>
      <c r="AS2601" s="612"/>
      <c r="AT2601" s="612"/>
      <c r="AU2601" s="616"/>
      <c r="AV2601" s="612"/>
      <c r="AW2601" s="612"/>
      <c r="AX2601" s="612"/>
      <c r="AY2601" s="612"/>
      <c r="AZ2601" s="612"/>
      <c r="BA2601" s="612"/>
      <c r="BB2601" s="612"/>
      <c r="BC2601" s="613"/>
      <c r="BD2601" s="612"/>
      <c r="BE2601" s="612"/>
      <c r="BF2601" s="612"/>
      <c r="BG2601" s="612"/>
      <c r="BH2601" s="613"/>
      <c r="BI2601" s="612"/>
      <c r="BJ2601" s="612"/>
      <c r="BK2601" s="612"/>
      <c r="BL2601" s="613"/>
      <c r="BM2601" s="611"/>
      <c r="BN2601" s="612"/>
      <c r="BO2601" s="612"/>
      <c r="BP2601" s="612"/>
      <c r="BQ2601" s="547"/>
      <c r="BR2601" s="688"/>
      <c r="BS2601" s="617"/>
      <c r="BT2601" s="605"/>
      <c r="BU2601" s="618"/>
      <c r="BY2601" s="607"/>
    </row>
    <row r="2602" spans="1:77" s="619" customFormat="1" hidden="1">
      <c r="A2602" s="603"/>
      <c r="B2602" s="604"/>
      <c r="C2602" s="604"/>
      <c r="D2602" s="605"/>
      <c r="E2602" s="606"/>
      <c r="F2602" s="620"/>
      <c r="G2602" s="607"/>
      <c r="H2602" s="608"/>
      <c r="I2602" s="609"/>
      <c r="J2602" s="610"/>
      <c r="K2602" s="611"/>
      <c r="L2602" s="611"/>
      <c r="M2602" s="611"/>
      <c r="N2602" s="611"/>
      <c r="O2602" s="612"/>
      <c r="P2602" s="612"/>
      <c r="Q2602" s="613"/>
      <c r="R2602" s="612"/>
      <c r="S2602" s="612"/>
      <c r="T2602" s="615"/>
      <c r="U2602" s="612"/>
      <c r="V2602" s="612"/>
      <c r="W2602" s="613"/>
      <c r="X2602" s="612"/>
      <c r="Y2602" s="612"/>
      <c r="Z2602" s="612"/>
      <c r="AA2602" s="611"/>
      <c r="AB2602" s="612"/>
      <c r="AC2602" s="612"/>
      <c r="AD2602" s="613"/>
      <c r="AE2602" s="613"/>
      <c r="AF2602" s="612"/>
      <c r="AG2602" s="612"/>
      <c r="AH2602" s="612"/>
      <c r="AI2602" s="611"/>
      <c r="AJ2602" s="612"/>
      <c r="AK2602" s="612"/>
      <c r="AL2602" s="612"/>
      <c r="AM2602" s="613"/>
      <c r="AN2602" s="612"/>
      <c r="AO2602" s="612"/>
      <c r="AP2602" s="612"/>
      <c r="AQ2602" s="613"/>
      <c r="AR2602" s="612"/>
      <c r="AS2602" s="612"/>
      <c r="AT2602" s="612"/>
      <c r="AU2602" s="616"/>
      <c r="AV2602" s="612"/>
      <c r="AW2602" s="612"/>
      <c r="AX2602" s="612"/>
      <c r="AY2602" s="612"/>
      <c r="AZ2602" s="612"/>
      <c r="BA2602" s="612"/>
      <c r="BB2602" s="612"/>
      <c r="BC2602" s="613"/>
      <c r="BD2602" s="612"/>
      <c r="BE2602" s="612"/>
      <c r="BF2602" s="612"/>
      <c r="BG2602" s="612"/>
      <c r="BH2602" s="613"/>
      <c r="BI2602" s="612"/>
      <c r="BJ2602" s="612"/>
      <c r="BK2602" s="612"/>
      <c r="BL2602" s="613"/>
      <c r="BM2602" s="611"/>
      <c r="BN2602" s="612"/>
      <c r="BO2602" s="612"/>
      <c r="BP2602" s="612"/>
      <c r="BQ2602" s="547"/>
      <c r="BR2602" s="688"/>
      <c r="BS2602" s="617"/>
      <c r="BT2602" s="605"/>
      <c r="BU2602" s="618"/>
      <c r="BY2602" s="607"/>
    </row>
    <row r="2603" spans="1:77" s="619" customFormat="1" hidden="1">
      <c r="A2603" s="603"/>
      <c r="B2603" s="1199"/>
      <c r="C2603" s="1199"/>
      <c r="D2603" s="688"/>
      <c r="E2603" s="1712"/>
      <c r="F2603" s="1032"/>
      <c r="G2603" s="607"/>
      <c r="H2603" s="608"/>
      <c r="I2603" s="609"/>
      <c r="J2603" s="610"/>
      <c r="K2603" s="611"/>
      <c r="L2603" s="611"/>
      <c r="M2603" s="611"/>
      <c r="N2603" s="611"/>
      <c r="O2603" s="612"/>
      <c r="P2603" s="612"/>
      <c r="Q2603" s="613"/>
      <c r="R2603" s="612"/>
      <c r="S2603" s="612"/>
      <c r="T2603" s="615"/>
      <c r="U2603" s="612"/>
      <c r="V2603" s="612"/>
      <c r="W2603" s="613"/>
      <c r="X2603" s="612"/>
      <c r="Y2603" s="612"/>
      <c r="Z2603" s="612"/>
      <c r="AA2603" s="611"/>
      <c r="AB2603" s="612"/>
      <c r="AC2603" s="612"/>
      <c r="AD2603" s="613"/>
      <c r="AE2603" s="613"/>
      <c r="AF2603" s="612"/>
      <c r="AG2603" s="612"/>
      <c r="AH2603" s="612"/>
      <c r="AI2603" s="611"/>
      <c r="AJ2603" s="612"/>
      <c r="AK2603" s="612"/>
      <c r="AL2603" s="612"/>
      <c r="AM2603" s="613"/>
      <c r="AN2603" s="612"/>
      <c r="AO2603" s="612"/>
      <c r="AP2603" s="612"/>
      <c r="AQ2603" s="613"/>
      <c r="AR2603" s="612"/>
      <c r="AS2603" s="612"/>
      <c r="AT2603" s="612"/>
      <c r="AU2603" s="616"/>
      <c r="AV2603" s="968"/>
      <c r="AW2603" s="968"/>
      <c r="AX2603" s="612"/>
      <c r="AY2603" s="612"/>
      <c r="AZ2603" s="612"/>
      <c r="BA2603" s="612"/>
      <c r="BB2603" s="612"/>
      <c r="BC2603" s="613"/>
      <c r="BD2603" s="612"/>
      <c r="BE2603" s="612"/>
      <c r="BF2603" s="612"/>
      <c r="BG2603" s="612"/>
      <c r="BH2603" s="613"/>
      <c r="BI2603" s="612"/>
      <c r="BJ2603" s="612"/>
      <c r="BK2603" s="612"/>
      <c r="BL2603" s="613"/>
      <c r="BM2603" s="611"/>
      <c r="BN2603" s="612"/>
      <c r="BO2603" s="612"/>
      <c r="BP2603" s="612"/>
      <c r="BQ2603" s="547"/>
      <c r="BR2603" s="688"/>
      <c r="BS2603" s="1032"/>
      <c r="BT2603" s="688"/>
      <c r="BU2603" s="621"/>
      <c r="BY2603" s="607"/>
    </row>
    <row r="2604" spans="1:77" s="619" customFormat="1" hidden="1">
      <c r="A2604" s="603"/>
      <c r="B2604" s="1199"/>
      <c r="C2604" s="1199"/>
      <c r="D2604" s="688"/>
      <c r="E2604" s="1712"/>
      <c r="F2604" s="1032"/>
      <c r="G2604" s="607"/>
      <c r="H2604" s="608"/>
      <c r="I2604" s="609"/>
      <c r="J2604" s="610"/>
      <c r="K2604" s="611"/>
      <c r="L2604" s="611"/>
      <c r="M2604" s="611"/>
      <c r="N2604" s="611"/>
      <c r="O2604" s="612"/>
      <c r="P2604" s="612"/>
      <c r="Q2604" s="613"/>
      <c r="R2604" s="612"/>
      <c r="S2604" s="612"/>
      <c r="T2604" s="615"/>
      <c r="U2604" s="612"/>
      <c r="V2604" s="612"/>
      <c r="W2604" s="613"/>
      <c r="X2604" s="612"/>
      <c r="Y2604" s="612"/>
      <c r="Z2604" s="612"/>
      <c r="AA2604" s="611"/>
      <c r="AB2604" s="612"/>
      <c r="AC2604" s="612"/>
      <c r="AD2604" s="613"/>
      <c r="AE2604" s="613"/>
      <c r="AF2604" s="612"/>
      <c r="AG2604" s="612"/>
      <c r="AH2604" s="612"/>
      <c r="AI2604" s="611"/>
      <c r="AJ2604" s="612"/>
      <c r="AK2604" s="612"/>
      <c r="AL2604" s="612"/>
      <c r="AM2604" s="613"/>
      <c r="AN2604" s="612"/>
      <c r="AO2604" s="612"/>
      <c r="AP2604" s="612"/>
      <c r="AQ2604" s="613"/>
      <c r="AR2604" s="612"/>
      <c r="AS2604" s="612"/>
      <c r="AT2604" s="612"/>
      <c r="AU2604" s="616"/>
      <c r="AV2604" s="612"/>
      <c r="AW2604" s="612"/>
      <c r="AX2604" s="612"/>
      <c r="AY2604" s="612"/>
      <c r="AZ2604" s="612"/>
      <c r="BA2604" s="612"/>
      <c r="BB2604" s="612"/>
      <c r="BC2604" s="613"/>
      <c r="BD2604" s="612"/>
      <c r="BE2604" s="612"/>
      <c r="BF2604" s="612"/>
      <c r="BG2604" s="612"/>
      <c r="BH2604" s="613"/>
      <c r="BI2604" s="612"/>
      <c r="BJ2604" s="612"/>
      <c r="BK2604" s="612"/>
      <c r="BL2604" s="613"/>
      <c r="BM2604" s="611"/>
      <c r="BN2604" s="612"/>
      <c r="BO2604" s="612"/>
      <c r="BP2604" s="612"/>
      <c r="BQ2604" s="547"/>
      <c r="BR2604" s="688"/>
      <c r="BS2604" s="1025"/>
      <c r="BT2604" s="688"/>
      <c r="BU2604" s="621"/>
      <c r="BY2604" s="607"/>
    </row>
    <row r="2605" spans="1:77" s="619" customFormat="1" hidden="1">
      <c r="A2605" s="603"/>
      <c r="B2605" s="1033"/>
      <c r="C2605" s="1033"/>
      <c r="D2605" s="688"/>
      <c r="E2605" s="1712"/>
      <c r="F2605" s="688"/>
      <c r="G2605" s="607"/>
      <c r="H2605" s="608"/>
      <c r="I2605" s="609"/>
      <c r="J2605" s="610"/>
      <c r="K2605" s="611"/>
      <c r="L2605" s="611"/>
      <c r="M2605" s="611"/>
      <c r="N2605" s="611"/>
      <c r="O2605" s="612"/>
      <c r="P2605" s="612"/>
      <c r="Q2605" s="613"/>
      <c r="R2605" s="612"/>
      <c r="S2605" s="612"/>
      <c r="T2605" s="615"/>
      <c r="U2605" s="612"/>
      <c r="V2605" s="612"/>
      <c r="W2605" s="613"/>
      <c r="X2605" s="612"/>
      <c r="Y2605" s="612"/>
      <c r="Z2605" s="612"/>
      <c r="AA2605" s="611"/>
      <c r="AB2605" s="612"/>
      <c r="AC2605" s="612"/>
      <c r="AD2605" s="613"/>
      <c r="AE2605" s="613"/>
      <c r="AF2605" s="612"/>
      <c r="AG2605" s="612"/>
      <c r="AH2605" s="612"/>
      <c r="AI2605" s="611"/>
      <c r="AJ2605" s="612"/>
      <c r="AK2605" s="612"/>
      <c r="AL2605" s="612"/>
      <c r="AM2605" s="613"/>
      <c r="AN2605" s="612"/>
      <c r="AO2605" s="612"/>
      <c r="AP2605" s="612"/>
      <c r="AQ2605" s="613"/>
      <c r="AR2605" s="612"/>
      <c r="AS2605" s="612"/>
      <c r="AT2605" s="612"/>
      <c r="AU2605" s="616"/>
      <c r="AV2605" s="612"/>
      <c r="AW2605" s="612"/>
      <c r="AX2605" s="612"/>
      <c r="AY2605" s="612"/>
      <c r="AZ2605" s="612"/>
      <c r="BA2605" s="612"/>
      <c r="BB2605" s="612"/>
      <c r="BC2605" s="613"/>
      <c r="BD2605" s="612"/>
      <c r="BE2605" s="612"/>
      <c r="BF2605" s="612"/>
      <c r="BG2605" s="612"/>
      <c r="BH2605" s="613"/>
      <c r="BI2605" s="612"/>
      <c r="BJ2605" s="612"/>
      <c r="BK2605" s="612"/>
      <c r="BL2605" s="613"/>
      <c r="BM2605" s="611"/>
      <c r="BN2605" s="612"/>
      <c r="BO2605" s="612"/>
      <c r="BP2605" s="612"/>
      <c r="BQ2605" s="547"/>
      <c r="BR2605" s="688"/>
      <c r="BS2605" s="752"/>
      <c r="BT2605" s="688"/>
      <c r="BU2605" s="621"/>
      <c r="BY2605" s="607"/>
    </row>
    <row r="2606" spans="1:77" s="619" customFormat="1" hidden="1">
      <c r="A2606" s="603"/>
      <c r="B2606" s="604"/>
      <c r="C2606" s="604"/>
      <c r="D2606" s="605"/>
      <c r="E2606" s="606"/>
      <c r="F2606" s="605"/>
      <c r="G2606" s="607"/>
      <c r="H2606" s="608"/>
      <c r="I2606" s="609"/>
      <c r="J2606" s="610"/>
      <c r="K2606" s="611"/>
      <c r="L2606" s="611"/>
      <c r="M2606" s="611"/>
      <c r="N2606" s="611"/>
      <c r="O2606" s="612"/>
      <c r="P2606" s="612"/>
      <c r="Q2606" s="613"/>
      <c r="R2606" s="612"/>
      <c r="S2606" s="612"/>
      <c r="T2606" s="615"/>
      <c r="U2606" s="612"/>
      <c r="V2606" s="612"/>
      <c r="W2606" s="613"/>
      <c r="X2606" s="612"/>
      <c r="Y2606" s="612"/>
      <c r="Z2606" s="612"/>
      <c r="AA2606" s="611"/>
      <c r="AB2606" s="612"/>
      <c r="AC2606" s="612"/>
      <c r="AD2606" s="613"/>
      <c r="AE2606" s="613"/>
      <c r="AF2606" s="612"/>
      <c r="AG2606" s="612"/>
      <c r="AH2606" s="612"/>
      <c r="AI2606" s="611"/>
      <c r="AJ2606" s="612"/>
      <c r="AK2606" s="612"/>
      <c r="AL2606" s="612"/>
      <c r="AM2606" s="613"/>
      <c r="AN2606" s="612"/>
      <c r="AO2606" s="612"/>
      <c r="AP2606" s="612"/>
      <c r="AQ2606" s="613"/>
      <c r="AR2606" s="612"/>
      <c r="AS2606" s="612"/>
      <c r="AT2606" s="612"/>
      <c r="AU2606" s="616"/>
      <c r="AV2606" s="612"/>
      <c r="AW2606" s="612"/>
      <c r="AX2606" s="612"/>
      <c r="AY2606" s="612"/>
      <c r="AZ2606" s="612"/>
      <c r="BA2606" s="612"/>
      <c r="BB2606" s="612"/>
      <c r="BC2606" s="613"/>
      <c r="BD2606" s="612"/>
      <c r="BE2606" s="612"/>
      <c r="BF2606" s="612"/>
      <c r="BG2606" s="612"/>
      <c r="BH2606" s="613"/>
      <c r="BI2606" s="612"/>
      <c r="BJ2606" s="612"/>
      <c r="BK2606" s="612"/>
      <c r="BL2606" s="613"/>
      <c r="BM2606" s="611"/>
      <c r="BN2606" s="612"/>
      <c r="BO2606" s="612"/>
      <c r="BP2606" s="612"/>
      <c r="BQ2606" s="547"/>
      <c r="BR2606" s="688"/>
      <c r="BS2606" s="617"/>
      <c r="BT2606" s="605"/>
      <c r="BU2606" s="618"/>
      <c r="BY2606" s="607"/>
    </row>
    <row r="2607" spans="1:77" s="619" customFormat="1" hidden="1">
      <c r="A2607" s="603"/>
      <c r="B2607" s="634"/>
      <c r="C2607" s="634"/>
      <c r="D2607" s="688"/>
      <c r="E2607" s="1712"/>
      <c r="F2607" s="1032"/>
      <c r="G2607" s="607"/>
      <c r="H2607" s="608"/>
      <c r="I2607" s="609"/>
      <c r="J2607" s="610"/>
      <c r="K2607" s="611"/>
      <c r="L2607" s="611"/>
      <c r="M2607" s="611"/>
      <c r="N2607" s="611"/>
      <c r="O2607" s="612"/>
      <c r="P2607" s="612"/>
      <c r="Q2607" s="613"/>
      <c r="R2607" s="612"/>
      <c r="S2607" s="612"/>
      <c r="T2607" s="615"/>
      <c r="U2607" s="612"/>
      <c r="V2607" s="612"/>
      <c r="W2607" s="613"/>
      <c r="X2607" s="612"/>
      <c r="Y2607" s="612"/>
      <c r="Z2607" s="612"/>
      <c r="AA2607" s="611"/>
      <c r="AB2607" s="612"/>
      <c r="AC2607" s="612"/>
      <c r="AD2607" s="613"/>
      <c r="AE2607" s="613"/>
      <c r="AF2607" s="612"/>
      <c r="AG2607" s="612"/>
      <c r="AH2607" s="612"/>
      <c r="AI2607" s="611"/>
      <c r="AJ2607" s="612"/>
      <c r="AK2607" s="612"/>
      <c r="AL2607" s="612"/>
      <c r="AM2607" s="613"/>
      <c r="AN2607" s="612"/>
      <c r="AO2607" s="612"/>
      <c r="AP2607" s="612"/>
      <c r="AQ2607" s="613"/>
      <c r="AR2607" s="612"/>
      <c r="AS2607" s="612"/>
      <c r="AT2607" s="612"/>
      <c r="AU2607" s="616"/>
      <c r="AV2607" s="612"/>
      <c r="AW2607" s="612"/>
      <c r="AX2607" s="612"/>
      <c r="AY2607" s="612"/>
      <c r="AZ2607" s="612"/>
      <c r="BA2607" s="612"/>
      <c r="BB2607" s="612"/>
      <c r="BC2607" s="613"/>
      <c r="BD2607" s="612"/>
      <c r="BE2607" s="612"/>
      <c r="BF2607" s="612"/>
      <c r="BG2607" s="612"/>
      <c r="BH2607" s="613"/>
      <c r="BI2607" s="612"/>
      <c r="BJ2607" s="612"/>
      <c r="BK2607" s="612"/>
      <c r="BL2607" s="613"/>
      <c r="BM2607" s="611"/>
      <c r="BN2607" s="612"/>
      <c r="BO2607" s="612"/>
      <c r="BP2607" s="612"/>
      <c r="BQ2607" s="547"/>
      <c r="BR2607" s="688"/>
      <c r="BS2607" s="752"/>
      <c r="BT2607" s="688"/>
      <c r="BU2607" s="621"/>
      <c r="BY2607" s="607"/>
    </row>
    <row r="2608" spans="1:77" s="619" customFormat="1" hidden="1">
      <c r="A2608" s="603"/>
      <c r="B2608" s="1164"/>
      <c r="C2608" s="1164"/>
      <c r="D2608" s="688"/>
      <c r="E2608" s="1712"/>
      <c r="F2608" s="1032"/>
      <c r="G2608" s="607"/>
      <c r="H2608" s="608"/>
      <c r="I2608" s="609"/>
      <c r="J2608" s="610"/>
      <c r="K2608" s="611"/>
      <c r="L2608" s="611"/>
      <c r="M2608" s="611"/>
      <c r="N2608" s="611"/>
      <c r="O2608" s="612"/>
      <c r="P2608" s="612"/>
      <c r="Q2608" s="613"/>
      <c r="R2608" s="612"/>
      <c r="S2608" s="612"/>
      <c r="T2608" s="615"/>
      <c r="U2608" s="612"/>
      <c r="V2608" s="612"/>
      <c r="W2608" s="613"/>
      <c r="X2608" s="612"/>
      <c r="Y2608" s="612"/>
      <c r="Z2608" s="612"/>
      <c r="AA2608" s="611"/>
      <c r="AB2608" s="612"/>
      <c r="AC2608" s="612"/>
      <c r="AD2608" s="613"/>
      <c r="AE2608" s="613"/>
      <c r="AF2608" s="612"/>
      <c r="AG2608" s="612"/>
      <c r="AH2608" s="612"/>
      <c r="AI2608" s="611"/>
      <c r="AJ2608" s="612"/>
      <c r="AK2608" s="612"/>
      <c r="AL2608" s="612"/>
      <c r="AM2608" s="613"/>
      <c r="AN2608" s="612"/>
      <c r="AO2608" s="612"/>
      <c r="AP2608" s="612"/>
      <c r="AQ2608" s="613"/>
      <c r="AR2608" s="612"/>
      <c r="AS2608" s="612"/>
      <c r="AT2608" s="612"/>
      <c r="AU2608" s="616"/>
      <c r="AV2608" s="612"/>
      <c r="AW2608" s="612"/>
      <c r="AX2608" s="612"/>
      <c r="AY2608" s="612"/>
      <c r="AZ2608" s="612"/>
      <c r="BA2608" s="612"/>
      <c r="BB2608" s="612"/>
      <c r="BC2608" s="613"/>
      <c r="BD2608" s="612"/>
      <c r="BE2608" s="612"/>
      <c r="BF2608" s="612"/>
      <c r="BG2608" s="612"/>
      <c r="BH2608" s="613"/>
      <c r="BI2608" s="612"/>
      <c r="BJ2608" s="612"/>
      <c r="BK2608" s="612"/>
      <c r="BL2608" s="613"/>
      <c r="BM2608" s="611"/>
      <c r="BN2608" s="612"/>
      <c r="BO2608" s="612"/>
      <c r="BP2608" s="612"/>
      <c r="BQ2608" s="547"/>
      <c r="BR2608" s="688"/>
      <c r="BS2608" s="1713"/>
      <c r="BT2608" s="688"/>
      <c r="BU2608" s="621"/>
      <c r="BY2608" s="607"/>
    </row>
    <row r="2609" spans="1:257" s="619" customFormat="1" hidden="1">
      <c r="A2609" s="603"/>
      <c r="B2609" s="604"/>
      <c r="C2609" s="604"/>
      <c r="D2609" s="605"/>
      <c r="E2609" s="606"/>
      <c r="F2609" s="606"/>
      <c r="G2609" s="607"/>
      <c r="H2609" s="608"/>
      <c r="I2609" s="609"/>
      <c r="J2609" s="610"/>
      <c r="K2609" s="611"/>
      <c r="L2609" s="611"/>
      <c r="M2609" s="611"/>
      <c r="N2609" s="611"/>
      <c r="O2609" s="612"/>
      <c r="P2609" s="612"/>
      <c r="Q2609" s="613"/>
      <c r="R2609" s="612"/>
      <c r="S2609" s="612"/>
      <c r="T2609" s="615"/>
      <c r="U2609" s="612"/>
      <c r="V2609" s="612"/>
      <c r="W2609" s="613"/>
      <c r="X2609" s="612"/>
      <c r="Y2609" s="612"/>
      <c r="Z2609" s="612"/>
      <c r="AA2609" s="611"/>
      <c r="AB2609" s="612"/>
      <c r="AC2609" s="612"/>
      <c r="AD2609" s="613"/>
      <c r="AE2609" s="613"/>
      <c r="AF2609" s="612"/>
      <c r="AG2609" s="612"/>
      <c r="AH2609" s="612"/>
      <c r="AI2609" s="611"/>
      <c r="AJ2609" s="612"/>
      <c r="AK2609" s="612"/>
      <c r="AL2609" s="612"/>
      <c r="AM2609" s="613"/>
      <c r="AN2609" s="612"/>
      <c r="AO2609" s="612"/>
      <c r="AP2609" s="612"/>
      <c r="AQ2609" s="613"/>
      <c r="AR2609" s="612"/>
      <c r="AS2609" s="612"/>
      <c r="AT2609" s="612"/>
      <c r="AU2609" s="616"/>
      <c r="AV2609" s="612"/>
      <c r="AW2609" s="612"/>
      <c r="AX2609" s="612"/>
      <c r="AY2609" s="612"/>
      <c r="AZ2609" s="612"/>
      <c r="BA2609" s="612"/>
      <c r="BB2609" s="612"/>
      <c r="BC2609" s="613"/>
      <c r="BD2609" s="612"/>
      <c r="BE2609" s="612"/>
      <c r="BF2609" s="612"/>
      <c r="BG2609" s="612"/>
      <c r="BH2609" s="613"/>
      <c r="BI2609" s="612"/>
      <c r="BJ2609" s="612"/>
      <c r="BK2609" s="612"/>
      <c r="BL2609" s="613"/>
      <c r="BM2609" s="611"/>
      <c r="BN2609" s="612"/>
      <c r="BO2609" s="612"/>
      <c r="BP2609" s="612"/>
      <c r="BQ2609" s="547"/>
      <c r="BR2609" s="605"/>
      <c r="BS2609" s="1611"/>
      <c r="BT2609" s="605"/>
      <c r="BU2609" s="621"/>
      <c r="BY2609" s="607"/>
    </row>
    <row r="2610" spans="1:257" s="619" customFormat="1" hidden="1">
      <c r="A2610" s="603"/>
      <c r="B2610" s="1714"/>
      <c r="C2610" s="1714"/>
      <c r="D2610" s="688"/>
      <c r="E2610" s="1712"/>
      <c r="F2610" s="1715"/>
      <c r="G2610" s="607"/>
      <c r="H2610" s="608"/>
      <c r="I2610" s="609"/>
      <c r="J2610" s="610"/>
      <c r="K2610" s="611"/>
      <c r="L2610" s="611"/>
      <c r="M2610" s="611"/>
      <c r="N2610" s="611"/>
      <c r="O2610" s="1181"/>
      <c r="P2610" s="1181"/>
      <c r="Q2610" s="1182"/>
      <c r="R2610" s="1181"/>
      <c r="S2610" s="1181"/>
      <c r="T2610" s="615"/>
      <c r="U2610" s="1181"/>
      <c r="V2610" s="1181"/>
      <c r="W2610" s="1182"/>
      <c r="X2610" s="1181"/>
      <c r="Y2610" s="1181"/>
      <c r="Z2610" s="1181"/>
      <c r="AA2610" s="611"/>
      <c r="AB2610" s="1181"/>
      <c r="AC2610" s="1181"/>
      <c r="AD2610" s="1182"/>
      <c r="AE2610" s="1182"/>
      <c r="AF2610" s="1181"/>
      <c r="AG2610" s="1181"/>
      <c r="AH2610" s="1181"/>
      <c r="AI2610" s="611"/>
      <c r="AJ2610" s="1181"/>
      <c r="AK2610" s="1181"/>
      <c r="AL2610" s="1181"/>
      <c r="AM2610" s="1182"/>
      <c r="AN2610" s="1181"/>
      <c r="AO2610" s="1181"/>
      <c r="AP2610" s="1181"/>
      <c r="AQ2610" s="1182"/>
      <c r="AR2610" s="1181"/>
      <c r="AS2610" s="1181"/>
      <c r="AT2610" s="1181"/>
      <c r="AU2610" s="1183"/>
      <c r="AV2610" s="1181"/>
      <c r="AW2610" s="1181"/>
      <c r="AX2610" s="1181"/>
      <c r="AY2610" s="1181"/>
      <c r="AZ2610" s="1181"/>
      <c r="BA2610" s="1181"/>
      <c r="BB2610" s="1181"/>
      <c r="BC2610" s="1182"/>
      <c r="BD2610" s="1181"/>
      <c r="BE2610" s="1181"/>
      <c r="BF2610" s="1181"/>
      <c r="BG2610" s="1181"/>
      <c r="BH2610" s="1182"/>
      <c r="BI2610" s="1181"/>
      <c r="BJ2610" s="1181"/>
      <c r="BK2610" s="1181"/>
      <c r="BL2610" s="1182"/>
      <c r="BM2610" s="611"/>
      <c r="BN2610" s="1181"/>
      <c r="BO2610" s="1181"/>
      <c r="BP2610" s="1181"/>
      <c r="BQ2610" s="547"/>
      <c r="BR2610" s="1433"/>
      <c r="BS2610" s="1025"/>
      <c r="BT2610" s="688"/>
      <c r="BU2610" s="621"/>
      <c r="BY2610" s="607"/>
      <c r="DO2610" s="618"/>
      <c r="DP2610" s="618"/>
      <c r="DQ2610" s="618"/>
      <c r="DR2610" s="618"/>
      <c r="DS2610" s="618"/>
      <c r="DT2610" s="618"/>
      <c r="DU2610" s="618"/>
      <c r="DV2610" s="618"/>
      <c r="DW2610" s="618"/>
      <c r="DX2610" s="618"/>
      <c r="DY2610" s="618"/>
      <c r="DZ2610" s="618"/>
      <c r="EA2610" s="618"/>
      <c r="EB2610" s="618"/>
      <c r="EC2610" s="618"/>
      <c r="ED2610" s="618"/>
      <c r="EE2610" s="618"/>
      <c r="EF2610" s="618"/>
      <c r="EG2610" s="618"/>
      <c r="EH2610" s="618"/>
      <c r="EI2610" s="618"/>
      <c r="EJ2610" s="618"/>
      <c r="EK2610" s="618"/>
      <c r="EL2610" s="618"/>
      <c r="EM2610" s="618"/>
      <c r="EN2610" s="618"/>
      <c r="EO2610" s="618"/>
      <c r="EP2610" s="618"/>
      <c r="EQ2610" s="618"/>
      <c r="ER2610" s="618"/>
      <c r="ES2610" s="618"/>
      <c r="ET2610" s="618"/>
      <c r="EU2610" s="618"/>
      <c r="EV2610" s="618"/>
      <c r="EW2610" s="618"/>
      <c r="EX2610" s="618"/>
      <c r="EY2610" s="618"/>
      <c r="EZ2610" s="618"/>
      <c r="FA2610" s="618"/>
      <c r="FB2610" s="618"/>
      <c r="FC2610" s="618"/>
      <c r="FD2610" s="618"/>
      <c r="FE2610" s="618"/>
      <c r="FF2610" s="618"/>
      <c r="FG2610" s="618"/>
      <c r="FH2610" s="618"/>
      <c r="FI2610" s="618"/>
      <c r="FJ2610" s="618"/>
      <c r="FK2610" s="618"/>
      <c r="FL2610" s="618"/>
      <c r="FM2610" s="618"/>
      <c r="FN2610" s="618"/>
      <c r="FO2610" s="618"/>
      <c r="FP2610" s="618"/>
      <c r="FQ2610" s="618"/>
      <c r="FR2610" s="618"/>
      <c r="FS2610" s="618"/>
      <c r="FT2610" s="618"/>
      <c r="FU2610" s="618"/>
      <c r="FV2610" s="618"/>
      <c r="FW2610" s="618"/>
      <c r="FX2610" s="618"/>
      <c r="FY2610" s="618"/>
      <c r="FZ2610" s="618"/>
      <c r="GA2610" s="618"/>
      <c r="GB2610" s="618"/>
      <c r="GC2610" s="618"/>
      <c r="GD2610" s="618"/>
      <c r="GE2610" s="618"/>
      <c r="GF2610" s="618"/>
      <c r="GG2610" s="618"/>
      <c r="GH2610" s="618"/>
      <c r="GI2610" s="618"/>
      <c r="GJ2610" s="618"/>
      <c r="GK2610" s="618"/>
      <c r="GL2610" s="618"/>
      <c r="GM2610" s="618"/>
      <c r="GN2610" s="618"/>
      <c r="GO2610" s="618"/>
      <c r="GP2610" s="618"/>
      <c r="GQ2610" s="618"/>
      <c r="GR2610" s="618"/>
      <c r="GS2610" s="618"/>
      <c r="GT2610" s="618"/>
      <c r="GU2610" s="618"/>
      <c r="GV2610" s="618"/>
      <c r="GW2610" s="618"/>
      <c r="GX2610" s="618"/>
      <c r="GY2610" s="618"/>
      <c r="GZ2610" s="618"/>
      <c r="HA2610" s="618"/>
      <c r="HB2610" s="618"/>
      <c r="HC2610" s="618"/>
      <c r="HD2610" s="618"/>
      <c r="HE2610" s="618"/>
      <c r="HF2610" s="618"/>
      <c r="HG2610" s="618"/>
      <c r="HH2610" s="618"/>
      <c r="HI2610" s="618"/>
      <c r="HJ2610" s="618"/>
      <c r="HK2610" s="618"/>
      <c r="HL2610" s="618"/>
      <c r="HM2610" s="618"/>
      <c r="HN2610" s="618"/>
      <c r="HO2610" s="618"/>
      <c r="HP2610" s="618"/>
      <c r="HQ2610" s="618"/>
      <c r="HR2610" s="618"/>
      <c r="HS2610" s="618"/>
      <c r="HT2610" s="618"/>
      <c r="HU2610" s="618"/>
      <c r="HV2610" s="618"/>
      <c r="HW2610" s="618"/>
      <c r="HX2610" s="618"/>
      <c r="HY2610" s="618"/>
      <c r="HZ2610" s="618"/>
      <c r="IA2610" s="618"/>
      <c r="IB2610" s="618"/>
      <c r="IC2610" s="618"/>
      <c r="ID2610" s="618"/>
      <c r="IE2610" s="618"/>
      <c r="IF2610" s="618"/>
      <c r="IG2610" s="618"/>
      <c r="IH2610" s="618"/>
      <c r="II2610" s="618"/>
      <c r="IJ2610" s="618"/>
      <c r="IK2610" s="618"/>
      <c r="IL2610" s="618"/>
      <c r="IM2610" s="618"/>
      <c r="IN2610" s="618"/>
      <c r="IO2610" s="618"/>
      <c r="IP2610" s="618"/>
      <c r="IQ2610" s="618"/>
      <c r="IR2610" s="618"/>
      <c r="IS2610" s="618"/>
      <c r="IT2610" s="618"/>
      <c r="IU2610" s="618"/>
      <c r="IV2610" s="618"/>
      <c r="IW2610" s="618"/>
    </row>
    <row r="2611" spans="1:257" s="619" customFormat="1" hidden="1">
      <c r="A2611" s="603"/>
      <c r="B2611" s="634"/>
      <c r="C2611" s="634"/>
      <c r="D2611" s="688"/>
      <c r="E2611" s="1712"/>
      <c r="F2611" s="635"/>
      <c r="G2611" s="607"/>
      <c r="H2611" s="608"/>
      <c r="I2611" s="609"/>
      <c r="J2611" s="610"/>
      <c r="K2611" s="611"/>
      <c r="L2611" s="611"/>
      <c r="M2611" s="611"/>
      <c r="N2611" s="611"/>
      <c r="O2611" s="612"/>
      <c r="P2611" s="612"/>
      <c r="Q2611" s="613"/>
      <c r="R2611" s="612"/>
      <c r="S2611" s="612"/>
      <c r="T2611" s="615"/>
      <c r="U2611" s="612"/>
      <c r="V2611" s="612"/>
      <c r="W2611" s="613"/>
      <c r="X2611" s="612"/>
      <c r="Y2611" s="612"/>
      <c r="Z2611" s="612"/>
      <c r="AA2611" s="611"/>
      <c r="AB2611" s="612"/>
      <c r="AC2611" s="612"/>
      <c r="AD2611" s="613"/>
      <c r="AE2611" s="613"/>
      <c r="AF2611" s="612"/>
      <c r="AG2611" s="612"/>
      <c r="AH2611" s="612"/>
      <c r="AI2611" s="611"/>
      <c r="AJ2611" s="612"/>
      <c r="AK2611" s="612"/>
      <c r="AL2611" s="612"/>
      <c r="AM2611" s="613"/>
      <c r="AN2611" s="612"/>
      <c r="AO2611" s="612"/>
      <c r="AP2611" s="612"/>
      <c r="AQ2611" s="613"/>
      <c r="AR2611" s="612"/>
      <c r="AS2611" s="612"/>
      <c r="AT2611" s="612"/>
      <c r="AU2611" s="616"/>
      <c r="AV2611" s="612"/>
      <c r="AW2611" s="612"/>
      <c r="AX2611" s="612"/>
      <c r="AY2611" s="612"/>
      <c r="AZ2611" s="612"/>
      <c r="BA2611" s="612"/>
      <c r="BB2611" s="612"/>
      <c r="BC2611" s="613"/>
      <c r="BD2611" s="612"/>
      <c r="BE2611" s="612"/>
      <c r="BF2611" s="612"/>
      <c r="BG2611" s="612"/>
      <c r="BH2611" s="613"/>
      <c r="BI2611" s="612"/>
      <c r="BJ2611" s="612"/>
      <c r="BK2611" s="612"/>
      <c r="BL2611" s="613"/>
      <c r="BM2611" s="611"/>
      <c r="BN2611" s="612"/>
      <c r="BO2611" s="612"/>
      <c r="BP2611" s="612"/>
      <c r="BQ2611" s="547"/>
      <c r="BR2611" s="688"/>
      <c r="BS2611" s="1029"/>
      <c r="BT2611" s="688"/>
      <c r="BU2611" s="621"/>
      <c r="BY2611" s="607"/>
    </row>
    <row r="2612" spans="1:257" s="619" customFormat="1" hidden="1">
      <c r="A2612" s="603"/>
      <c r="B2612" s="634"/>
      <c r="C2612" s="634"/>
      <c r="D2612" s="688"/>
      <c r="E2612" s="1712"/>
      <c r="F2612" s="635"/>
      <c r="G2612" s="607"/>
      <c r="H2612" s="608"/>
      <c r="I2612" s="609"/>
      <c r="J2612" s="610"/>
      <c r="K2612" s="611"/>
      <c r="L2612" s="611"/>
      <c r="M2612" s="611"/>
      <c r="N2612" s="611"/>
      <c r="O2612" s="612"/>
      <c r="P2612" s="612"/>
      <c r="Q2612" s="613"/>
      <c r="R2612" s="612"/>
      <c r="S2612" s="612"/>
      <c r="T2612" s="615"/>
      <c r="U2612" s="612"/>
      <c r="V2612" s="612"/>
      <c r="W2612" s="613"/>
      <c r="X2612" s="612"/>
      <c r="Y2612" s="612"/>
      <c r="Z2612" s="612"/>
      <c r="AA2612" s="611"/>
      <c r="AB2612" s="612"/>
      <c r="AC2612" s="612"/>
      <c r="AD2612" s="613"/>
      <c r="AE2612" s="613"/>
      <c r="AF2612" s="612"/>
      <c r="AG2612" s="612"/>
      <c r="AH2612" s="612"/>
      <c r="AI2612" s="611"/>
      <c r="AJ2612" s="612"/>
      <c r="AK2612" s="612"/>
      <c r="AL2612" s="612"/>
      <c r="AM2612" s="613"/>
      <c r="AN2612" s="612"/>
      <c r="AO2612" s="612"/>
      <c r="AP2612" s="612"/>
      <c r="AQ2612" s="613"/>
      <c r="AR2612" s="612"/>
      <c r="AS2612" s="612"/>
      <c r="AT2612" s="612"/>
      <c r="AU2612" s="616"/>
      <c r="AV2612" s="612"/>
      <c r="AW2612" s="612"/>
      <c r="AX2612" s="612"/>
      <c r="AY2612" s="612"/>
      <c r="AZ2612" s="612"/>
      <c r="BA2612" s="612"/>
      <c r="BB2612" s="612"/>
      <c r="BC2612" s="613"/>
      <c r="BD2612" s="612"/>
      <c r="BE2612" s="612"/>
      <c r="BF2612" s="612"/>
      <c r="BG2612" s="612"/>
      <c r="BH2612" s="613"/>
      <c r="BI2612" s="612"/>
      <c r="BJ2612" s="612"/>
      <c r="BK2612" s="612"/>
      <c r="BL2612" s="613"/>
      <c r="BM2612" s="611"/>
      <c r="BN2612" s="612"/>
      <c r="BO2612" s="612"/>
      <c r="BP2612" s="612"/>
      <c r="BQ2612" s="547"/>
      <c r="BR2612" s="688"/>
      <c r="BS2612" s="752"/>
      <c r="BT2612" s="688"/>
      <c r="BU2612" s="621"/>
      <c r="BY2612" s="607"/>
    </row>
    <row r="2613" spans="1:257" s="619" customFormat="1" hidden="1">
      <c r="A2613" s="603"/>
      <c r="B2613" s="1199"/>
      <c r="C2613" s="1199"/>
      <c r="D2613" s="688"/>
      <c r="E2613" s="1712"/>
      <c r="F2613" s="688"/>
      <c r="G2613" s="607"/>
      <c r="H2613" s="608"/>
      <c r="I2613" s="609"/>
      <c r="J2613" s="610"/>
      <c r="K2613" s="611"/>
      <c r="L2613" s="611"/>
      <c r="M2613" s="611"/>
      <c r="N2613" s="611"/>
      <c r="O2613" s="612"/>
      <c r="P2613" s="612"/>
      <c r="Q2613" s="613"/>
      <c r="R2613" s="612"/>
      <c r="S2613" s="612"/>
      <c r="T2613" s="615"/>
      <c r="U2613" s="612"/>
      <c r="V2613" s="612"/>
      <c r="W2613" s="613"/>
      <c r="X2613" s="612"/>
      <c r="Y2613" s="612"/>
      <c r="Z2613" s="612"/>
      <c r="AA2613" s="611"/>
      <c r="AB2613" s="612"/>
      <c r="AC2613" s="612"/>
      <c r="AD2613" s="613"/>
      <c r="AE2613" s="613"/>
      <c r="AF2613" s="612"/>
      <c r="AG2613" s="612"/>
      <c r="AH2613" s="612"/>
      <c r="AI2613" s="611"/>
      <c r="AJ2613" s="612"/>
      <c r="AK2613" s="612"/>
      <c r="AL2613" s="612"/>
      <c r="AM2613" s="613"/>
      <c r="AN2613" s="612"/>
      <c r="AO2613" s="612"/>
      <c r="AP2613" s="612"/>
      <c r="AQ2613" s="613"/>
      <c r="AR2613" s="612"/>
      <c r="AS2613" s="612"/>
      <c r="AT2613" s="612"/>
      <c r="AU2613" s="616"/>
      <c r="AV2613" s="612"/>
      <c r="AW2613" s="612"/>
      <c r="AX2613" s="612"/>
      <c r="AY2613" s="612"/>
      <c r="AZ2613" s="612"/>
      <c r="BA2613" s="612"/>
      <c r="BB2613" s="612"/>
      <c r="BC2613" s="613"/>
      <c r="BD2613" s="612"/>
      <c r="BE2613" s="612"/>
      <c r="BF2613" s="612"/>
      <c r="BG2613" s="612"/>
      <c r="BH2613" s="613"/>
      <c r="BI2613" s="612"/>
      <c r="BJ2613" s="612"/>
      <c r="BK2613" s="612"/>
      <c r="BL2613" s="613"/>
      <c r="BM2613" s="611"/>
      <c r="BN2613" s="612"/>
      <c r="BO2613" s="612"/>
      <c r="BP2613" s="612"/>
      <c r="BQ2613" s="547"/>
      <c r="BR2613" s="688"/>
      <c r="BS2613" s="752"/>
      <c r="BT2613" s="688"/>
      <c r="BU2613" s="621"/>
      <c r="BY2613" s="607"/>
    </row>
    <row r="2614" spans="1:257" s="619" customFormat="1" hidden="1">
      <c r="A2614" s="603"/>
      <c r="B2614" s="1033"/>
      <c r="C2614" s="1033"/>
      <c r="D2614" s="688"/>
      <c r="E2614" s="1712"/>
      <c r="F2614" s="688"/>
      <c r="G2614" s="607"/>
      <c r="H2614" s="608"/>
      <c r="I2614" s="609"/>
      <c r="J2614" s="610"/>
      <c r="K2614" s="611"/>
      <c r="L2614" s="611"/>
      <c r="M2614" s="611"/>
      <c r="N2614" s="611"/>
      <c r="O2614" s="612"/>
      <c r="P2614" s="612"/>
      <c r="Q2614" s="613"/>
      <c r="R2614" s="612"/>
      <c r="S2614" s="612"/>
      <c r="T2614" s="615"/>
      <c r="U2614" s="612"/>
      <c r="V2614" s="612"/>
      <c r="W2614" s="613"/>
      <c r="X2614" s="612"/>
      <c r="Y2614" s="612"/>
      <c r="Z2614" s="612"/>
      <c r="AA2614" s="611"/>
      <c r="AB2614" s="612"/>
      <c r="AC2614" s="612"/>
      <c r="AD2614" s="613"/>
      <c r="AE2614" s="613"/>
      <c r="AF2614" s="612"/>
      <c r="AG2614" s="612"/>
      <c r="AH2614" s="612"/>
      <c r="AI2614" s="611"/>
      <c r="AJ2614" s="612"/>
      <c r="AK2614" s="612"/>
      <c r="AL2614" s="612"/>
      <c r="AM2614" s="613"/>
      <c r="AN2614" s="612"/>
      <c r="AO2614" s="612"/>
      <c r="AP2614" s="612"/>
      <c r="AQ2614" s="613"/>
      <c r="AR2614" s="612"/>
      <c r="AS2614" s="612"/>
      <c r="AT2614" s="612"/>
      <c r="AU2614" s="616"/>
      <c r="AV2614" s="612"/>
      <c r="AW2614" s="612"/>
      <c r="AX2614" s="612"/>
      <c r="AY2614" s="612"/>
      <c r="AZ2614" s="612"/>
      <c r="BA2614" s="612"/>
      <c r="BB2614" s="612"/>
      <c r="BC2614" s="613"/>
      <c r="BD2614" s="612"/>
      <c r="BE2614" s="612"/>
      <c r="BF2614" s="612"/>
      <c r="BG2614" s="612"/>
      <c r="BH2614" s="613"/>
      <c r="BI2614" s="612"/>
      <c r="BJ2614" s="612"/>
      <c r="BK2614" s="612"/>
      <c r="BL2614" s="613"/>
      <c r="BM2614" s="611"/>
      <c r="BN2614" s="612"/>
      <c r="BO2614" s="612"/>
      <c r="BP2614" s="612"/>
      <c r="BQ2614" s="547"/>
      <c r="BR2614" s="688"/>
      <c r="BS2614" s="1228"/>
      <c r="BT2614" s="688"/>
      <c r="BU2614" s="621"/>
      <c r="BY2614" s="607"/>
    </row>
    <row r="2615" spans="1:257" s="619" customFormat="1" hidden="1">
      <c r="A2615" s="603"/>
      <c r="B2615" s="634"/>
      <c r="C2615" s="634"/>
      <c r="D2615" s="605"/>
      <c r="E2615" s="635"/>
      <c r="F2615" s="635"/>
      <c r="G2615" s="607"/>
      <c r="H2615" s="608"/>
      <c r="I2615" s="609"/>
      <c r="J2615" s="610"/>
      <c r="K2615" s="611"/>
      <c r="L2615" s="611"/>
      <c r="M2615" s="611"/>
      <c r="N2615" s="611"/>
      <c r="O2615" s="612"/>
      <c r="P2615" s="612"/>
      <c r="Q2615" s="613"/>
      <c r="R2615" s="612"/>
      <c r="S2615" s="612"/>
      <c r="T2615" s="615"/>
      <c r="U2615" s="612"/>
      <c r="V2615" s="612"/>
      <c r="W2615" s="613"/>
      <c r="X2615" s="612"/>
      <c r="Y2615" s="612"/>
      <c r="Z2615" s="612"/>
      <c r="AA2615" s="611"/>
      <c r="AB2615" s="612"/>
      <c r="AC2615" s="612"/>
      <c r="AD2615" s="613"/>
      <c r="AE2615" s="613"/>
      <c r="AF2615" s="612"/>
      <c r="AG2615" s="612"/>
      <c r="AH2615" s="612"/>
      <c r="AI2615" s="611"/>
      <c r="AJ2615" s="612"/>
      <c r="AK2615" s="612"/>
      <c r="AL2615" s="612"/>
      <c r="AM2615" s="613"/>
      <c r="AN2615" s="612"/>
      <c r="AO2615" s="612"/>
      <c r="AP2615" s="612"/>
      <c r="AQ2615" s="613"/>
      <c r="AR2615" s="612"/>
      <c r="AS2615" s="612"/>
      <c r="AT2615" s="612"/>
      <c r="AU2615" s="616"/>
      <c r="AV2615" s="612"/>
      <c r="AW2615" s="612"/>
      <c r="AX2615" s="612"/>
      <c r="AY2615" s="612"/>
      <c r="AZ2615" s="612"/>
      <c r="BA2615" s="612"/>
      <c r="BB2615" s="612"/>
      <c r="BC2615" s="613"/>
      <c r="BD2615" s="612"/>
      <c r="BE2615" s="612"/>
      <c r="BF2615" s="612"/>
      <c r="BG2615" s="612"/>
      <c r="BH2615" s="613"/>
      <c r="BI2615" s="612"/>
      <c r="BJ2615" s="612"/>
      <c r="BK2615" s="612"/>
      <c r="BL2615" s="613"/>
      <c r="BM2615" s="611"/>
      <c r="BN2615" s="612"/>
      <c r="BO2615" s="612"/>
      <c r="BP2615" s="612"/>
      <c r="BQ2615" s="547"/>
      <c r="BR2615" s="605"/>
      <c r="BS2615" s="617"/>
      <c r="BT2615" s="605"/>
      <c r="BU2615" s="618"/>
      <c r="BY2615" s="607"/>
    </row>
    <row r="2616" spans="1:257" s="619" customFormat="1" hidden="1">
      <c r="A2616" s="603"/>
      <c r="B2616" s="634"/>
      <c r="C2616" s="634"/>
      <c r="D2616" s="605"/>
      <c r="E2616" s="635"/>
      <c r="F2616" s="635"/>
      <c r="G2616" s="607"/>
      <c r="H2616" s="608"/>
      <c r="I2616" s="609"/>
      <c r="J2616" s="610"/>
      <c r="K2616" s="611"/>
      <c r="L2616" s="611"/>
      <c r="M2616" s="611"/>
      <c r="N2616" s="611"/>
      <c r="O2616" s="612"/>
      <c r="P2616" s="612"/>
      <c r="Q2616" s="613"/>
      <c r="R2616" s="612"/>
      <c r="S2616" s="612"/>
      <c r="T2616" s="615"/>
      <c r="U2616" s="612"/>
      <c r="V2616" s="612"/>
      <c r="W2616" s="613"/>
      <c r="X2616" s="612"/>
      <c r="Y2616" s="612"/>
      <c r="Z2616" s="612"/>
      <c r="AA2616" s="611"/>
      <c r="AB2616" s="612"/>
      <c r="AC2616" s="612"/>
      <c r="AD2616" s="613"/>
      <c r="AE2616" s="613"/>
      <c r="AF2616" s="612"/>
      <c r="AG2616" s="612"/>
      <c r="AH2616" s="612"/>
      <c r="AI2616" s="611"/>
      <c r="AJ2616" s="612"/>
      <c r="AK2616" s="612"/>
      <c r="AL2616" s="612"/>
      <c r="AM2616" s="613"/>
      <c r="AN2616" s="612"/>
      <c r="AO2616" s="612"/>
      <c r="AP2616" s="612"/>
      <c r="AQ2616" s="613"/>
      <c r="AR2616" s="612"/>
      <c r="AS2616" s="612"/>
      <c r="AT2616" s="612"/>
      <c r="AU2616" s="616"/>
      <c r="AV2616" s="612"/>
      <c r="AW2616" s="612"/>
      <c r="AX2616" s="612"/>
      <c r="AY2616" s="612"/>
      <c r="AZ2616" s="612"/>
      <c r="BA2616" s="612"/>
      <c r="BB2616" s="612"/>
      <c r="BC2616" s="613"/>
      <c r="BD2616" s="612"/>
      <c r="BE2616" s="612"/>
      <c r="BF2616" s="612"/>
      <c r="BG2616" s="612"/>
      <c r="BH2616" s="613"/>
      <c r="BI2616" s="612"/>
      <c r="BJ2616" s="612"/>
      <c r="BK2616" s="612"/>
      <c r="BL2616" s="613"/>
      <c r="BM2616" s="611"/>
      <c r="BN2616" s="612"/>
      <c r="BO2616" s="612"/>
      <c r="BP2616" s="612"/>
      <c r="BQ2616" s="547"/>
      <c r="BR2616" s="605"/>
      <c r="BS2616" s="678"/>
      <c r="BT2616" s="605"/>
      <c r="BU2616" s="618"/>
      <c r="BY2616" s="607"/>
    </row>
    <row r="2617" spans="1:257" s="619" customFormat="1" hidden="1">
      <c r="A2617" s="603"/>
      <c r="B2617" s="604"/>
      <c r="C2617" s="604"/>
      <c r="D2617" s="688"/>
      <c r="E2617" s="1712"/>
      <c r="F2617" s="1032"/>
      <c r="G2617" s="607"/>
      <c r="H2617" s="608"/>
      <c r="I2617" s="609"/>
      <c r="J2617" s="610"/>
      <c r="K2617" s="611"/>
      <c r="L2617" s="611"/>
      <c r="M2617" s="611"/>
      <c r="N2617" s="611"/>
      <c r="O2617" s="612"/>
      <c r="P2617" s="612"/>
      <c r="Q2617" s="613"/>
      <c r="R2617" s="612"/>
      <c r="S2617" s="612"/>
      <c r="T2617" s="615"/>
      <c r="U2617" s="612"/>
      <c r="V2617" s="612"/>
      <c r="W2617" s="613"/>
      <c r="X2617" s="612"/>
      <c r="Y2617" s="612"/>
      <c r="Z2617" s="612"/>
      <c r="AA2617" s="611"/>
      <c r="AB2617" s="612"/>
      <c r="AC2617" s="612"/>
      <c r="AD2617" s="613"/>
      <c r="AE2617" s="613"/>
      <c r="AF2617" s="612"/>
      <c r="AG2617" s="612"/>
      <c r="AH2617" s="612"/>
      <c r="AI2617" s="611"/>
      <c r="AJ2617" s="612"/>
      <c r="AK2617" s="612"/>
      <c r="AL2617" s="612"/>
      <c r="AM2617" s="613"/>
      <c r="AN2617" s="612"/>
      <c r="AO2617" s="612"/>
      <c r="AP2617" s="612"/>
      <c r="AQ2617" s="613"/>
      <c r="AR2617" s="612"/>
      <c r="AS2617" s="612"/>
      <c r="AT2617" s="612"/>
      <c r="AU2617" s="616"/>
      <c r="AV2617" s="612"/>
      <c r="AW2617" s="612"/>
      <c r="AX2617" s="612"/>
      <c r="AY2617" s="612"/>
      <c r="AZ2617" s="612"/>
      <c r="BA2617" s="612"/>
      <c r="BB2617" s="612"/>
      <c r="BC2617" s="613"/>
      <c r="BD2617" s="612"/>
      <c r="BE2617" s="612"/>
      <c r="BF2617" s="612"/>
      <c r="BG2617" s="612"/>
      <c r="BH2617" s="613"/>
      <c r="BI2617" s="612"/>
      <c r="BJ2617" s="612"/>
      <c r="BK2617" s="612"/>
      <c r="BL2617" s="613"/>
      <c r="BM2617" s="611"/>
      <c r="BN2617" s="612"/>
      <c r="BO2617" s="612"/>
      <c r="BP2617" s="612"/>
      <c r="BQ2617" s="547"/>
      <c r="BR2617" s="688"/>
      <c r="BS2617" s="1029"/>
      <c r="BT2617" s="688"/>
      <c r="BU2617" s="621"/>
      <c r="BY2617" s="607"/>
    </row>
    <row r="2618" spans="1:257" s="619" customFormat="1" hidden="1">
      <c r="A2618" s="603"/>
      <c r="B2618" s="1445"/>
      <c r="C2618" s="1445"/>
      <c r="D2618" s="605"/>
      <c r="E2618" s="635"/>
      <c r="F2618" s="635"/>
      <c r="G2618" s="607"/>
      <c r="H2618" s="608"/>
      <c r="I2618" s="609"/>
      <c r="J2618" s="610"/>
      <c r="K2618" s="611"/>
      <c r="L2618" s="611"/>
      <c r="M2618" s="611"/>
      <c r="N2618" s="611"/>
      <c r="O2618" s="612"/>
      <c r="P2618" s="612"/>
      <c r="Q2618" s="613"/>
      <c r="R2618" s="612"/>
      <c r="S2618" s="612"/>
      <c r="T2618" s="615"/>
      <c r="U2618" s="612"/>
      <c r="V2618" s="612"/>
      <c r="W2618" s="613"/>
      <c r="X2618" s="612"/>
      <c r="Y2618" s="612"/>
      <c r="Z2618" s="612"/>
      <c r="AA2618" s="611"/>
      <c r="AB2618" s="612"/>
      <c r="AC2618" s="612"/>
      <c r="AD2618" s="613"/>
      <c r="AE2618" s="613"/>
      <c r="AF2618" s="612"/>
      <c r="AG2618" s="612"/>
      <c r="AH2618" s="612"/>
      <c r="AI2618" s="611"/>
      <c r="AJ2618" s="612"/>
      <c r="AK2618" s="612"/>
      <c r="AL2618" s="612"/>
      <c r="AM2618" s="613"/>
      <c r="AN2618" s="612"/>
      <c r="AO2618" s="612"/>
      <c r="AP2618" s="612"/>
      <c r="AQ2618" s="613"/>
      <c r="AR2618" s="612"/>
      <c r="AS2618" s="612"/>
      <c r="AT2618" s="612"/>
      <c r="AU2618" s="616"/>
      <c r="AV2618" s="612"/>
      <c r="AW2618" s="612"/>
      <c r="AX2618" s="612"/>
      <c r="AY2618" s="612"/>
      <c r="AZ2618" s="612"/>
      <c r="BA2618" s="612"/>
      <c r="BB2618" s="612"/>
      <c r="BC2618" s="613"/>
      <c r="BD2618" s="612"/>
      <c r="BE2618" s="612"/>
      <c r="BF2618" s="612"/>
      <c r="BG2618" s="612"/>
      <c r="BH2618" s="613"/>
      <c r="BI2618" s="612"/>
      <c r="BJ2618" s="612"/>
      <c r="BK2618" s="612"/>
      <c r="BL2618" s="613"/>
      <c r="BM2618" s="611"/>
      <c r="BN2618" s="612"/>
      <c r="BO2618" s="612"/>
      <c r="BP2618" s="612"/>
      <c r="BQ2618" s="547"/>
      <c r="BR2618" s="605"/>
      <c r="BS2618" s="1226"/>
      <c r="BT2618" s="605"/>
      <c r="BU2618" s="618"/>
      <c r="BY2618" s="607"/>
    </row>
    <row r="2619" spans="1:257" s="619" customFormat="1" hidden="1">
      <c r="A2619" s="603"/>
      <c r="B2619" s="1031"/>
      <c r="C2619" s="1031"/>
      <c r="D2619" s="688"/>
      <c r="E2619" s="1712"/>
      <c r="F2619" s="688"/>
      <c r="G2619" s="607"/>
      <c r="H2619" s="608"/>
      <c r="I2619" s="609"/>
      <c r="J2619" s="610"/>
      <c r="K2619" s="611"/>
      <c r="L2619" s="611"/>
      <c r="M2619" s="611"/>
      <c r="N2619" s="611"/>
      <c r="O2619" s="612"/>
      <c r="P2619" s="612"/>
      <c r="Q2619" s="613"/>
      <c r="R2619" s="612"/>
      <c r="S2619" s="612"/>
      <c r="T2619" s="615"/>
      <c r="U2619" s="612"/>
      <c r="V2619" s="612"/>
      <c r="W2619" s="613"/>
      <c r="X2619" s="612"/>
      <c r="Y2619" s="612"/>
      <c r="Z2619" s="612"/>
      <c r="AA2619" s="611"/>
      <c r="AB2619" s="612"/>
      <c r="AC2619" s="612"/>
      <c r="AD2619" s="613"/>
      <c r="AE2619" s="613"/>
      <c r="AF2619" s="612"/>
      <c r="AG2619" s="612"/>
      <c r="AH2619" s="612"/>
      <c r="AI2619" s="611"/>
      <c r="AJ2619" s="612"/>
      <c r="AK2619" s="612"/>
      <c r="AL2619" s="612"/>
      <c r="AM2619" s="613"/>
      <c r="AN2619" s="612"/>
      <c r="AO2619" s="612"/>
      <c r="AP2619" s="612"/>
      <c r="AQ2619" s="613"/>
      <c r="AR2619" s="612"/>
      <c r="AS2619" s="612"/>
      <c r="AT2619" s="612"/>
      <c r="AU2619" s="616"/>
      <c r="AV2619" s="612"/>
      <c r="AW2619" s="612"/>
      <c r="AX2619" s="612"/>
      <c r="AY2619" s="612"/>
      <c r="AZ2619" s="612"/>
      <c r="BA2619" s="612"/>
      <c r="BB2619" s="612"/>
      <c r="BC2619" s="613"/>
      <c r="BD2619" s="612"/>
      <c r="BE2619" s="612"/>
      <c r="BF2619" s="612"/>
      <c r="BG2619" s="612"/>
      <c r="BH2619" s="613"/>
      <c r="BI2619" s="612"/>
      <c r="BJ2619" s="612"/>
      <c r="BK2619" s="612"/>
      <c r="BL2619" s="613"/>
      <c r="BM2619" s="611"/>
      <c r="BN2619" s="612"/>
      <c r="BO2619" s="612"/>
      <c r="BP2619" s="612"/>
      <c r="BQ2619" s="547"/>
      <c r="BR2619" s="688"/>
      <c r="BS2619" s="752"/>
      <c r="BT2619" s="688"/>
      <c r="BU2619" s="621"/>
      <c r="BY2619" s="607"/>
    </row>
    <row r="2620" spans="1:257" s="619" customFormat="1" hidden="1">
      <c r="A2620" s="603"/>
      <c r="B2620" s="1031"/>
      <c r="C2620" s="1031"/>
      <c r="D2620" s="688"/>
      <c r="E2620" s="1712"/>
      <c r="F2620" s="1195"/>
      <c r="G2620" s="607"/>
      <c r="H2620" s="608"/>
      <c r="I2620" s="609"/>
      <c r="J2620" s="610"/>
      <c r="K2620" s="611"/>
      <c r="L2620" s="611"/>
      <c r="M2620" s="611"/>
      <c r="N2620" s="611"/>
      <c r="O2620" s="1209"/>
      <c r="P2620" s="1209"/>
      <c r="Q2620" s="1193"/>
      <c r="R2620" s="1209"/>
      <c r="S2620" s="1209"/>
      <c r="T2620" s="615"/>
      <c r="U2620" s="1209"/>
      <c r="V2620" s="1209"/>
      <c r="W2620" s="1193"/>
      <c r="X2620" s="1209"/>
      <c r="Y2620" s="1209"/>
      <c r="Z2620" s="1209"/>
      <c r="AA2620" s="611"/>
      <c r="AB2620" s="1209"/>
      <c r="AC2620" s="1209"/>
      <c r="AD2620" s="1193"/>
      <c r="AE2620" s="1193"/>
      <c r="AF2620" s="1209"/>
      <c r="AG2620" s="1209"/>
      <c r="AH2620" s="1209"/>
      <c r="AI2620" s="611"/>
      <c r="AJ2620" s="1209"/>
      <c r="AK2620" s="1209"/>
      <c r="AL2620" s="1209"/>
      <c r="AM2620" s="1193"/>
      <c r="AN2620" s="1209"/>
      <c r="AO2620" s="1209"/>
      <c r="AP2620" s="1209"/>
      <c r="AQ2620" s="1193"/>
      <c r="AR2620" s="1209"/>
      <c r="AS2620" s="1209"/>
      <c r="AT2620" s="1209"/>
      <c r="AU2620" s="1210"/>
      <c r="AV2620" s="1209"/>
      <c r="AW2620" s="1209"/>
      <c r="AX2620" s="1209"/>
      <c r="AY2620" s="1209"/>
      <c r="AZ2620" s="1209"/>
      <c r="BA2620" s="1209"/>
      <c r="BB2620" s="1209"/>
      <c r="BC2620" s="1193"/>
      <c r="BD2620" s="1209"/>
      <c r="BE2620" s="1209"/>
      <c r="BF2620" s="1209"/>
      <c r="BG2620" s="1209"/>
      <c r="BH2620" s="1193"/>
      <c r="BI2620" s="1209"/>
      <c r="BJ2620" s="1209"/>
      <c r="BK2620" s="1209"/>
      <c r="BL2620" s="1193"/>
      <c r="BM2620" s="611"/>
      <c r="BN2620" s="1209"/>
      <c r="BO2620" s="1209"/>
      <c r="BP2620" s="1209"/>
      <c r="BQ2620" s="547"/>
      <c r="BR2620" s="688"/>
      <c r="BS2620" s="1196"/>
      <c r="BT2620" s="688"/>
      <c r="BU2620" s="621"/>
      <c r="BY2620" s="607"/>
    </row>
    <row r="2621" spans="1:257" s="619" customFormat="1" hidden="1">
      <c r="A2621" s="603"/>
      <c r="B2621" s="1187"/>
      <c r="C2621" s="1187"/>
      <c r="D2621" s="605"/>
      <c r="E2621" s="606"/>
      <c r="F2621" s="606"/>
      <c r="G2621" s="607"/>
      <c r="H2621" s="608"/>
      <c r="I2621" s="609"/>
      <c r="J2621" s="610"/>
      <c r="K2621" s="611"/>
      <c r="L2621" s="611"/>
      <c r="M2621" s="611"/>
      <c r="N2621" s="611"/>
      <c r="O2621" s="612"/>
      <c r="P2621" s="612"/>
      <c r="Q2621" s="613"/>
      <c r="R2621" s="612"/>
      <c r="S2621" s="612"/>
      <c r="T2621" s="615"/>
      <c r="U2621" s="612"/>
      <c r="V2621" s="612"/>
      <c r="W2621" s="613"/>
      <c r="X2621" s="612"/>
      <c r="Y2621" s="612"/>
      <c r="Z2621" s="612"/>
      <c r="AA2621" s="611"/>
      <c r="AB2621" s="612"/>
      <c r="AC2621" s="612"/>
      <c r="AD2621" s="613"/>
      <c r="AE2621" s="613"/>
      <c r="AF2621" s="612"/>
      <c r="AG2621" s="612"/>
      <c r="AH2621" s="612"/>
      <c r="AI2621" s="611"/>
      <c r="AJ2621" s="612"/>
      <c r="AK2621" s="612"/>
      <c r="AL2621" s="612"/>
      <c r="AM2621" s="613"/>
      <c r="AN2621" s="612"/>
      <c r="AO2621" s="612"/>
      <c r="AP2621" s="612"/>
      <c r="AQ2621" s="613"/>
      <c r="AR2621" s="612"/>
      <c r="AS2621" s="612"/>
      <c r="AT2621" s="612"/>
      <c r="AU2621" s="616"/>
      <c r="AV2621" s="612"/>
      <c r="AW2621" s="612"/>
      <c r="AX2621" s="612"/>
      <c r="AY2621" s="612"/>
      <c r="AZ2621" s="612"/>
      <c r="BA2621" s="612"/>
      <c r="BB2621" s="612"/>
      <c r="BC2621" s="613"/>
      <c r="BD2621" s="612"/>
      <c r="BE2621" s="612"/>
      <c r="BF2621" s="612"/>
      <c r="BG2621" s="612"/>
      <c r="BH2621" s="613"/>
      <c r="BI2621" s="612"/>
      <c r="BJ2621" s="612"/>
      <c r="BK2621" s="612"/>
      <c r="BL2621" s="613"/>
      <c r="BM2621" s="611"/>
      <c r="BN2621" s="612"/>
      <c r="BO2621" s="612"/>
      <c r="BP2621" s="612"/>
      <c r="BQ2621" s="547"/>
      <c r="BR2621" s="605"/>
      <c r="BS2621" s="1227"/>
      <c r="BT2621" s="605"/>
      <c r="BU2621" s="621"/>
      <c r="BY2621" s="607"/>
    </row>
    <row r="2622" spans="1:257" s="619" customFormat="1" hidden="1">
      <c r="A2622" s="603"/>
      <c r="B2622" s="604"/>
      <c r="C2622" s="604"/>
      <c r="D2622" s="605"/>
      <c r="E2622" s="606"/>
      <c r="F2622" s="606"/>
      <c r="G2622" s="607"/>
      <c r="H2622" s="608"/>
      <c r="I2622" s="609"/>
      <c r="J2622" s="610"/>
      <c r="K2622" s="611"/>
      <c r="L2622" s="611"/>
      <c r="M2622" s="611"/>
      <c r="N2622" s="611"/>
      <c r="O2622" s="612"/>
      <c r="P2622" s="612"/>
      <c r="Q2622" s="613"/>
      <c r="R2622" s="612"/>
      <c r="S2622" s="612"/>
      <c r="T2622" s="615"/>
      <c r="U2622" s="612"/>
      <c r="V2622" s="612"/>
      <c r="W2622" s="613"/>
      <c r="X2622" s="612"/>
      <c r="Y2622" s="612"/>
      <c r="Z2622" s="612"/>
      <c r="AA2622" s="611"/>
      <c r="AB2622" s="612"/>
      <c r="AC2622" s="612"/>
      <c r="AD2622" s="613"/>
      <c r="AE2622" s="613"/>
      <c r="AF2622" s="612"/>
      <c r="AG2622" s="612"/>
      <c r="AH2622" s="612"/>
      <c r="AI2622" s="611"/>
      <c r="AJ2622" s="612"/>
      <c r="AK2622" s="612"/>
      <c r="AL2622" s="612"/>
      <c r="AM2622" s="613"/>
      <c r="AN2622" s="612"/>
      <c r="AO2622" s="612"/>
      <c r="AP2622" s="612"/>
      <c r="AQ2622" s="613"/>
      <c r="AR2622" s="612"/>
      <c r="AS2622" s="612"/>
      <c r="AT2622" s="612"/>
      <c r="AU2622" s="616"/>
      <c r="AV2622" s="612"/>
      <c r="AW2622" s="612"/>
      <c r="AX2622" s="612"/>
      <c r="AY2622" s="612"/>
      <c r="AZ2622" s="612"/>
      <c r="BA2622" s="612"/>
      <c r="BB2622" s="612"/>
      <c r="BC2622" s="613"/>
      <c r="BD2622" s="612"/>
      <c r="BE2622" s="612"/>
      <c r="BF2622" s="612"/>
      <c r="BG2622" s="612"/>
      <c r="BH2622" s="613"/>
      <c r="BI2622" s="612"/>
      <c r="BJ2622" s="612"/>
      <c r="BK2622" s="612"/>
      <c r="BL2622" s="613"/>
      <c r="BM2622" s="611"/>
      <c r="BN2622" s="612"/>
      <c r="BO2622" s="612"/>
      <c r="BP2622" s="612"/>
      <c r="BQ2622" s="547"/>
      <c r="BR2622" s="605"/>
      <c r="BS2622" s="617"/>
      <c r="BT2622" s="605"/>
      <c r="BU2622" s="621"/>
      <c r="BY2622" s="607"/>
    </row>
    <row r="2623" spans="1:257" s="619" customFormat="1" hidden="1">
      <c r="A2623" s="603"/>
      <c r="B2623" s="634"/>
      <c r="C2623" s="634"/>
      <c r="D2623" s="605"/>
      <c r="E2623" s="635"/>
      <c r="F2623" s="635"/>
      <c r="G2623" s="607"/>
      <c r="H2623" s="608"/>
      <c r="I2623" s="609"/>
      <c r="J2623" s="610"/>
      <c r="K2623" s="611"/>
      <c r="L2623" s="611"/>
      <c r="M2623" s="611"/>
      <c r="N2623" s="611"/>
      <c r="O2623" s="612"/>
      <c r="P2623" s="612"/>
      <c r="Q2623" s="613"/>
      <c r="R2623" s="612"/>
      <c r="S2623" s="612"/>
      <c r="T2623" s="615"/>
      <c r="U2623" s="612"/>
      <c r="V2623" s="612"/>
      <c r="W2623" s="613"/>
      <c r="X2623" s="612"/>
      <c r="Y2623" s="612"/>
      <c r="Z2623" s="612"/>
      <c r="AA2623" s="611"/>
      <c r="AB2623" s="612"/>
      <c r="AC2623" s="612"/>
      <c r="AD2623" s="613"/>
      <c r="AE2623" s="613"/>
      <c r="AF2623" s="612"/>
      <c r="AG2623" s="612"/>
      <c r="AH2623" s="612"/>
      <c r="AI2623" s="611"/>
      <c r="AJ2623" s="612"/>
      <c r="AK2623" s="612"/>
      <c r="AL2623" s="612"/>
      <c r="AM2623" s="613"/>
      <c r="AN2623" s="612"/>
      <c r="AO2623" s="612"/>
      <c r="AP2623" s="612"/>
      <c r="AQ2623" s="613"/>
      <c r="AR2623" s="612"/>
      <c r="AS2623" s="612"/>
      <c r="AT2623" s="612"/>
      <c r="AU2623" s="616"/>
      <c r="AV2623" s="612"/>
      <c r="AW2623" s="612"/>
      <c r="AX2623" s="612"/>
      <c r="AY2623" s="612"/>
      <c r="AZ2623" s="612"/>
      <c r="BA2623" s="612"/>
      <c r="BB2623" s="612"/>
      <c r="BC2623" s="613"/>
      <c r="BD2623" s="612"/>
      <c r="BE2623" s="612"/>
      <c r="BF2623" s="612"/>
      <c r="BG2623" s="612"/>
      <c r="BH2623" s="613"/>
      <c r="BI2623" s="612"/>
      <c r="BJ2623" s="612"/>
      <c r="BK2623" s="612"/>
      <c r="BL2623" s="613"/>
      <c r="BM2623" s="611"/>
      <c r="BN2623" s="612"/>
      <c r="BO2623" s="612"/>
      <c r="BP2623" s="612"/>
      <c r="BQ2623" s="547"/>
      <c r="BR2623" s="605"/>
      <c r="BS2623" s="748"/>
      <c r="BT2623" s="605"/>
      <c r="BU2623" s="618"/>
      <c r="BY2623" s="607"/>
    </row>
    <row r="2624" spans="1:257" s="619" customFormat="1" hidden="1">
      <c r="A2624" s="603"/>
      <c r="B2624" s="634"/>
      <c r="C2624" s="634"/>
      <c r="D2624" s="605"/>
      <c r="E2624" s="635"/>
      <c r="F2624" s="635"/>
      <c r="G2624" s="607"/>
      <c r="H2624" s="608"/>
      <c r="I2624" s="609"/>
      <c r="J2624" s="610"/>
      <c r="K2624" s="611"/>
      <c r="L2624" s="611"/>
      <c r="M2624" s="611"/>
      <c r="N2624" s="611"/>
      <c r="O2624" s="612"/>
      <c r="P2624" s="612"/>
      <c r="Q2624" s="613"/>
      <c r="R2624" s="612"/>
      <c r="S2624" s="612"/>
      <c r="T2624" s="615"/>
      <c r="U2624" s="612"/>
      <c r="V2624" s="612"/>
      <c r="W2624" s="613"/>
      <c r="X2624" s="612"/>
      <c r="Y2624" s="612"/>
      <c r="Z2624" s="612"/>
      <c r="AA2624" s="611"/>
      <c r="AB2624" s="612"/>
      <c r="AC2624" s="612"/>
      <c r="AD2624" s="613"/>
      <c r="AE2624" s="613"/>
      <c r="AF2624" s="612"/>
      <c r="AG2624" s="612"/>
      <c r="AH2624" s="612"/>
      <c r="AI2624" s="611"/>
      <c r="AJ2624" s="612"/>
      <c r="AK2624" s="612"/>
      <c r="AL2624" s="612"/>
      <c r="AM2624" s="613"/>
      <c r="AN2624" s="612"/>
      <c r="AO2624" s="612"/>
      <c r="AP2624" s="612"/>
      <c r="AQ2624" s="613"/>
      <c r="AR2624" s="612"/>
      <c r="AS2624" s="612"/>
      <c r="AT2624" s="612"/>
      <c r="AU2624" s="616"/>
      <c r="AV2624" s="612"/>
      <c r="AW2624" s="612"/>
      <c r="AX2624" s="612"/>
      <c r="AY2624" s="612"/>
      <c r="AZ2624" s="612"/>
      <c r="BA2624" s="612"/>
      <c r="BB2624" s="612"/>
      <c r="BC2624" s="613"/>
      <c r="BD2624" s="612"/>
      <c r="BE2624" s="612"/>
      <c r="BF2624" s="612"/>
      <c r="BG2624" s="612"/>
      <c r="BH2624" s="613"/>
      <c r="BI2624" s="612"/>
      <c r="BJ2624" s="612"/>
      <c r="BK2624" s="612"/>
      <c r="BL2624" s="613"/>
      <c r="BM2624" s="611"/>
      <c r="BN2624" s="612"/>
      <c r="BO2624" s="612"/>
      <c r="BP2624" s="612"/>
      <c r="BQ2624" s="547"/>
      <c r="BR2624" s="605"/>
      <c r="BS2624" s="748"/>
      <c r="BT2624" s="605"/>
      <c r="BU2624" s="618"/>
      <c r="BY2624" s="607"/>
    </row>
    <row r="2625" spans="1:77" s="619" customFormat="1" hidden="1">
      <c r="A2625" s="603"/>
      <c r="B2625" s="634"/>
      <c r="C2625" s="634"/>
      <c r="D2625" s="605"/>
      <c r="E2625" s="635"/>
      <c r="F2625" s="635"/>
      <c r="G2625" s="607"/>
      <c r="H2625" s="608"/>
      <c r="I2625" s="609"/>
      <c r="J2625" s="610"/>
      <c r="K2625" s="611"/>
      <c r="L2625" s="611"/>
      <c r="M2625" s="611"/>
      <c r="N2625" s="611"/>
      <c r="O2625" s="612"/>
      <c r="P2625" s="612"/>
      <c r="Q2625" s="613"/>
      <c r="R2625" s="612"/>
      <c r="S2625" s="612"/>
      <c r="T2625" s="615"/>
      <c r="U2625" s="612"/>
      <c r="V2625" s="612"/>
      <c r="W2625" s="613"/>
      <c r="X2625" s="612"/>
      <c r="Y2625" s="612"/>
      <c r="Z2625" s="612"/>
      <c r="AA2625" s="611"/>
      <c r="AB2625" s="612"/>
      <c r="AC2625" s="612"/>
      <c r="AD2625" s="613"/>
      <c r="AE2625" s="613"/>
      <c r="AF2625" s="612"/>
      <c r="AG2625" s="612"/>
      <c r="AH2625" s="612"/>
      <c r="AI2625" s="611"/>
      <c r="AJ2625" s="612"/>
      <c r="AK2625" s="612"/>
      <c r="AL2625" s="612"/>
      <c r="AM2625" s="613"/>
      <c r="AN2625" s="612"/>
      <c r="AO2625" s="612"/>
      <c r="AP2625" s="612"/>
      <c r="AQ2625" s="613"/>
      <c r="AR2625" s="612"/>
      <c r="AS2625" s="612"/>
      <c r="AT2625" s="612"/>
      <c r="AU2625" s="616"/>
      <c r="AV2625" s="612"/>
      <c r="AW2625" s="612"/>
      <c r="AX2625" s="612"/>
      <c r="AY2625" s="612"/>
      <c r="AZ2625" s="612"/>
      <c r="BA2625" s="612"/>
      <c r="BB2625" s="612"/>
      <c r="BC2625" s="613"/>
      <c r="BD2625" s="612"/>
      <c r="BE2625" s="612"/>
      <c r="BF2625" s="612"/>
      <c r="BG2625" s="612"/>
      <c r="BH2625" s="613"/>
      <c r="BI2625" s="612"/>
      <c r="BJ2625" s="612"/>
      <c r="BK2625" s="612"/>
      <c r="BL2625" s="613"/>
      <c r="BM2625" s="611"/>
      <c r="BN2625" s="612"/>
      <c r="BO2625" s="612"/>
      <c r="BP2625" s="612"/>
      <c r="BQ2625" s="547"/>
      <c r="BR2625" s="605"/>
      <c r="BS2625" s="678"/>
      <c r="BT2625" s="605"/>
      <c r="BU2625" s="618"/>
      <c r="BY2625" s="607"/>
    </row>
    <row r="2626" spans="1:77" s="619" customFormat="1" hidden="1">
      <c r="A2626" s="603"/>
      <c r="B2626" s="634"/>
      <c r="C2626" s="634"/>
      <c r="D2626" s="605"/>
      <c r="E2626" s="635"/>
      <c r="F2626" s="635"/>
      <c r="G2626" s="607"/>
      <c r="H2626" s="608"/>
      <c r="I2626" s="609"/>
      <c r="J2626" s="610"/>
      <c r="K2626" s="611"/>
      <c r="L2626" s="611"/>
      <c r="M2626" s="611"/>
      <c r="N2626" s="611"/>
      <c r="O2626" s="612"/>
      <c r="P2626" s="612"/>
      <c r="Q2626" s="613"/>
      <c r="R2626" s="612"/>
      <c r="S2626" s="612"/>
      <c r="T2626" s="615"/>
      <c r="U2626" s="612"/>
      <c r="V2626" s="612"/>
      <c r="W2626" s="613"/>
      <c r="X2626" s="612"/>
      <c r="Y2626" s="612"/>
      <c r="Z2626" s="612"/>
      <c r="AA2626" s="611"/>
      <c r="AB2626" s="612"/>
      <c r="AC2626" s="612"/>
      <c r="AD2626" s="613"/>
      <c r="AE2626" s="613"/>
      <c r="AF2626" s="612"/>
      <c r="AG2626" s="612"/>
      <c r="AH2626" s="612"/>
      <c r="AI2626" s="611"/>
      <c r="AJ2626" s="612"/>
      <c r="AK2626" s="612"/>
      <c r="AL2626" s="612"/>
      <c r="AM2626" s="613"/>
      <c r="AN2626" s="612"/>
      <c r="AO2626" s="612"/>
      <c r="AP2626" s="612"/>
      <c r="AQ2626" s="613"/>
      <c r="AR2626" s="612"/>
      <c r="AS2626" s="612"/>
      <c r="AT2626" s="612"/>
      <c r="AU2626" s="616"/>
      <c r="AV2626" s="612"/>
      <c r="AW2626" s="612"/>
      <c r="AX2626" s="612"/>
      <c r="AY2626" s="612"/>
      <c r="AZ2626" s="612"/>
      <c r="BA2626" s="612"/>
      <c r="BB2626" s="612"/>
      <c r="BC2626" s="613"/>
      <c r="BD2626" s="612"/>
      <c r="BE2626" s="612"/>
      <c r="BF2626" s="612"/>
      <c r="BG2626" s="612"/>
      <c r="BH2626" s="613"/>
      <c r="BI2626" s="612"/>
      <c r="BJ2626" s="612"/>
      <c r="BK2626" s="612"/>
      <c r="BL2626" s="613"/>
      <c r="BM2626" s="611"/>
      <c r="BN2626" s="612"/>
      <c r="BO2626" s="612"/>
      <c r="BP2626" s="612"/>
      <c r="BQ2626" s="547"/>
      <c r="BR2626" s="605"/>
      <c r="BS2626" s="678"/>
      <c r="BT2626" s="605"/>
      <c r="BU2626" s="618"/>
      <c r="BY2626" s="607"/>
    </row>
    <row r="2627" spans="1:77" s="619" customFormat="1" hidden="1">
      <c r="A2627" s="603"/>
      <c r="B2627" s="1199"/>
      <c r="C2627" s="1199"/>
      <c r="D2627" s="688"/>
      <c r="E2627" s="1712"/>
      <c r="F2627" s="1032"/>
      <c r="G2627" s="607"/>
      <c r="H2627" s="608"/>
      <c r="I2627" s="609"/>
      <c r="J2627" s="610"/>
      <c r="K2627" s="611"/>
      <c r="L2627" s="611"/>
      <c r="M2627" s="611"/>
      <c r="N2627" s="611"/>
      <c r="O2627" s="612"/>
      <c r="P2627" s="612"/>
      <c r="Q2627" s="613"/>
      <c r="R2627" s="612"/>
      <c r="S2627" s="612"/>
      <c r="T2627" s="615"/>
      <c r="U2627" s="612"/>
      <c r="V2627" s="612"/>
      <c r="W2627" s="613"/>
      <c r="X2627" s="612"/>
      <c r="Y2627" s="612"/>
      <c r="Z2627" s="612"/>
      <c r="AA2627" s="611"/>
      <c r="AB2627" s="612"/>
      <c r="AC2627" s="612"/>
      <c r="AD2627" s="613"/>
      <c r="AE2627" s="613"/>
      <c r="AF2627" s="612"/>
      <c r="AG2627" s="612"/>
      <c r="AH2627" s="612"/>
      <c r="AI2627" s="611"/>
      <c r="AJ2627" s="612"/>
      <c r="AK2627" s="612"/>
      <c r="AL2627" s="612"/>
      <c r="AM2627" s="613"/>
      <c r="AN2627" s="612"/>
      <c r="AO2627" s="612"/>
      <c r="AP2627" s="612"/>
      <c r="AQ2627" s="613"/>
      <c r="AR2627" s="612"/>
      <c r="AS2627" s="612"/>
      <c r="AT2627" s="612"/>
      <c r="AU2627" s="616"/>
      <c r="AV2627" s="612"/>
      <c r="AW2627" s="612"/>
      <c r="AX2627" s="612"/>
      <c r="AY2627" s="612"/>
      <c r="AZ2627" s="612"/>
      <c r="BA2627" s="612"/>
      <c r="BB2627" s="612"/>
      <c r="BC2627" s="613"/>
      <c r="BD2627" s="612"/>
      <c r="BE2627" s="612"/>
      <c r="BF2627" s="612"/>
      <c r="BG2627" s="612"/>
      <c r="BH2627" s="613"/>
      <c r="BI2627" s="612"/>
      <c r="BJ2627" s="612"/>
      <c r="BK2627" s="612"/>
      <c r="BL2627" s="613"/>
      <c r="BM2627" s="611"/>
      <c r="BN2627" s="612"/>
      <c r="BO2627" s="612"/>
      <c r="BP2627" s="612"/>
      <c r="BQ2627" s="547"/>
      <c r="BR2627" s="688"/>
      <c r="BS2627" s="1025"/>
      <c r="BT2627" s="688"/>
      <c r="BU2627" s="621"/>
      <c r="BY2627" s="607"/>
    </row>
    <row r="2628" spans="1:77" s="619" customFormat="1" hidden="1">
      <c r="A2628" s="603"/>
      <c r="B2628" s="604"/>
      <c r="C2628" s="604"/>
      <c r="D2628" s="605"/>
      <c r="E2628" s="635"/>
      <c r="F2628" s="605"/>
      <c r="G2628" s="607"/>
      <c r="H2628" s="608"/>
      <c r="I2628" s="609"/>
      <c r="J2628" s="610"/>
      <c r="K2628" s="611"/>
      <c r="L2628" s="611"/>
      <c r="M2628" s="611"/>
      <c r="N2628" s="611"/>
      <c r="O2628" s="612"/>
      <c r="P2628" s="612"/>
      <c r="Q2628" s="613"/>
      <c r="R2628" s="612"/>
      <c r="S2628" s="612"/>
      <c r="T2628" s="615"/>
      <c r="U2628" s="612"/>
      <c r="V2628" s="612"/>
      <c r="W2628" s="613"/>
      <c r="X2628" s="612"/>
      <c r="Y2628" s="612"/>
      <c r="Z2628" s="612"/>
      <c r="AA2628" s="611"/>
      <c r="AB2628" s="612"/>
      <c r="AC2628" s="612"/>
      <c r="AD2628" s="613"/>
      <c r="AE2628" s="613"/>
      <c r="AF2628" s="612"/>
      <c r="AG2628" s="612"/>
      <c r="AH2628" s="612"/>
      <c r="AI2628" s="611"/>
      <c r="AJ2628" s="612"/>
      <c r="AK2628" s="612"/>
      <c r="AL2628" s="612"/>
      <c r="AM2628" s="613"/>
      <c r="AN2628" s="612"/>
      <c r="AO2628" s="612"/>
      <c r="AP2628" s="612"/>
      <c r="AQ2628" s="613"/>
      <c r="AR2628" s="612"/>
      <c r="AS2628" s="612"/>
      <c r="AT2628" s="612"/>
      <c r="AU2628" s="616"/>
      <c r="AV2628" s="612"/>
      <c r="AW2628" s="612"/>
      <c r="AX2628" s="612"/>
      <c r="AY2628" s="612"/>
      <c r="AZ2628" s="612"/>
      <c r="BA2628" s="612"/>
      <c r="BB2628" s="612"/>
      <c r="BC2628" s="613"/>
      <c r="BD2628" s="612"/>
      <c r="BE2628" s="612"/>
      <c r="BF2628" s="612"/>
      <c r="BG2628" s="612"/>
      <c r="BH2628" s="613"/>
      <c r="BI2628" s="612"/>
      <c r="BJ2628" s="612"/>
      <c r="BK2628" s="612"/>
      <c r="BL2628" s="613"/>
      <c r="BM2628" s="611"/>
      <c r="BN2628" s="612"/>
      <c r="BO2628" s="612"/>
      <c r="BP2628" s="612"/>
      <c r="BQ2628" s="547"/>
      <c r="BR2628" s="605"/>
      <c r="BS2628" s="617"/>
      <c r="BT2628" s="605"/>
      <c r="BU2628" s="618"/>
      <c r="BY2628" s="607"/>
    </row>
    <row r="2629" spans="1:77" s="619" customFormat="1" hidden="1">
      <c r="A2629" s="603"/>
      <c r="B2629" s="604"/>
      <c r="C2629" s="604"/>
      <c r="D2629" s="605"/>
      <c r="E2629" s="635"/>
      <c r="F2629" s="605"/>
      <c r="G2629" s="607"/>
      <c r="H2629" s="608"/>
      <c r="I2629" s="609"/>
      <c r="J2629" s="610"/>
      <c r="K2629" s="611"/>
      <c r="L2629" s="611"/>
      <c r="M2629" s="611"/>
      <c r="N2629" s="611"/>
      <c r="O2629" s="612"/>
      <c r="P2629" s="612"/>
      <c r="Q2629" s="613"/>
      <c r="R2629" s="612"/>
      <c r="S2629" s="612"/>
      <c r="T2629" s="615"/>
      <c r="U2629" s="612"/>
      <c r="V2629" s="612"/>
      <c r="W2629" s="613"/>
      <c r="X2629" s="612"/>
      <c r="Y2629" s="612"/>
      <c r="Z2629" s="612"/>
      <c r="AA2629" s="611"/>
      <c r="AB2629" s="612"/>
      <c r="AC2629" s="612"/>
      <c r="AD2629" s="613"/>
      <c r="AE2629" s="613"/>
      <c r="AF2629" s="612"/>
      <c r="AG2629" s="612"/>
      <c r="AH2629" s="612"/>
      <c r="AI2629" s="611"/>
      <c r="AJ2629" s="612"/>
      <c r="AK2629" s="612"/>
      <c r="AL2629" s="612"/>
      <c r="AM2629" s="613"/>
      <c r="AN2629" s="612"/>
      <c r="AO2629" s="612"/>
      <c r="AP2629" s="612"/>
      <c r="AQ2629" s="613"/>
      <c r="AR2629" s="612"/>
      <c r="AS2629" s="612"/>
      <c r="AT2629" s="612"/>
      <c r="AU2629" s="616"/>
      <c r="AV2629" s="612"/>
      <c r="AW2629" s="612"/>
      <c r="AX2629" s="612"/>
      <c r="AY2629" s="612"/>
      <c r="AZ2629" s="612"/>
      <c r="BA2629" s="612"/>
      <c r="BB2629" s="612"/>
      <c r="BC2629" s="613"/>
      <c r="BD2629" s="612"/>
      <c r="BE2629" s="612"/>
      <c r="BF2629" s="612"/>
      <c r="BG2629" s="612"/>
      <c r="BH2629" s="613"/>
      <c r="BI2629" s="612"/>
      <c r="BJ2629" s="612"/>
      <c r="BK2629" s="612"/>
      <c r="BL2629" s="613"/>
      <c r="BM2629" s="611"/>
      <c r="BN2629" s="612"/>
      <c r="BO2629" s="612"/>
      <c r="BP2629" s="612"/>
      <c r="BQ2629" s="547"/>
      <c r="BR2629" s="605"/>
      <c r="BS2629" s="1188"/>
      <c r="BT2629" s="605"/>
      <c r="BU2629" s="618"/>
      <c r="BY2629" s="607"/>
    </row>
    <row r="2630" spans="1:77" s="619" customFormat="1" hidden="1">
      <c r="A2630" s="603"/>
      <c r="B2630" s="634"/>
      <c r="C2630" s="634"/>
      <c r="D2630" s="605"/>
      <c r="E2630" s="635"/>
      <c r="F2630" s="635"/>
      <c r="G2630" s="607"/>
      <c r="H2630" s="608"/>
      <c r="I2630" s="609"/>
      <c r="J2630" s="610"/>
      <c r="K2630" s="611"/>
      <c r="L2630" s="611"/>
      <c r="M2630" s="611"/>
      <c r="N2630" s="611"/>
      <c r="O2630" s="612"/>
      <c r="P2630" s="612"/>
      <c r="Q2630" s="613"/>
      <c r="R2630" s="612"/>
      <c r="S2630" s="612"/>
      <c r="T2630" s="615"/>
      <c r="U2630" s="612"/>
      <c r="V2630" s="612"/>
      <c r="W2630" s="613"/>
      <c r="X2630" s="612"/>
      <c r="Y2630" s="612"/>
      <c r="Z2630" s="612"/>
      <c r="AA2630" s="611"/>
      <c r="AB2630" s="612"/>
      <c r="AC2630" s="612"/>
      <c r="AD2630" s="613"/>
      <c r="AE2630" s="613"/>
      <c r="AF2630" s="612"/>
      <c r="AG2630" s="612"/>
      <c r="AH2630" s="612"/>
      <c r="AI2630" s="611"/>
      <c r="AJ2630" s="612"/>
      <c r="AK2630" s="612"/>
      <c r="AL2630" s="612"/>
      <c r="AM2630" s="613"/>
      <c r="AN2630" s="612"/>
      <c r="AO2630" s="612"/>
      <c r="AP2630" s="612"/>
      <c r="AQ2630" s="613"/>
      <c r="AR2630" s="612"/>
      <c r="AS2630" s="612"/>
      <c r="AT2630" s="612"/>
      <c r="AU2630" s="616"/>
      <c r="AV2630" s="612"/>
      <c r="AW2630" s="612"/>
      <c r="AX2630" s="612"/>
      <c r="AY2630" s="612"/>
      <c r="AZ2630" s="612"/>
      <c r="BA2630" s="612"/>
      <c r="BB2630" s="612"/>
      <c r="BC2630" s="613"/>
      <c r="BD2630" s="612"/>
      <c r="BE2630" s="612"/>
      <c r="BF2630" s="612"/>
      <c r="BG2630" s="612"/>
      <c r="BH2630" s="613"/>
      <c r="BI2630" s="612"/>
      <c r="BJ2630" s="612"/>
      <c r="BK2630" s="612"/>
      <c r="BL2630" s="613"/>
      <c r="BM2630" s="611"/>
      <c r="BN2630" s="612"/>
      <c r="BO2630" s="612"/>
      <c r="BP2630" s="612"/>
      <c r="BQ2630" s="547"/>
      <c r="BR2630" s="605"/>
      <c r="BS2630" s="748"/>
      <c r="BT2630" s="605"/>
      <c r="BU2630" s="618"/>
      <c r="BY2630" s="607"/>
    </row>
    <row r="2631" spans="1:77" s="619" customFormat="1" hidden="1">
      <c r="A2631" s="603"/>
      <c r="B2631" s="604"/>
      <c r="C2631" s="604"/>
      <c r="D2631" s="605"/>
      <c r="E2631" s="635"/>
      <c r="F2631" s="606"/>
      <c r="G2631" s="607"/>
      <c r="H2631" s="608"/>
      <c r="I2631" s="609"/>
      <c r="J2631" s="610"/>
      <c r="K2631" s="611"/>
      <c r="L2631" s="611"/>
      <c r="M2631" s="611"/>
      <c r="N2631" s="611"/>
      <c r="O2631" s="612"/>
      <c r="P2631" s="612"/>
      <c r="Q2631" s="613"/>
      <c r="R2631" s="612"/>
      <c r="S2631" s="612"/>
      <c r="T2631" s="615"/>
      <c r="U2631" s="612"/>
      <c r="V2631" s="612"/>
      <c r="W2631" s="613"/>
      <c r="X2631" s="612"/>
      <c r="Y2631" s="612"/>
      <c r="Z2631" s="612"/>
      <c r="AA2631" s="611"/>
      <c r="AB2631" s="612"/>
      <c r="AC2631" s="612"/>
      <c r="AD2631" s="613"/>
      <c r="AE2631" s="613"/>
      <c r="AF2631" s="612"/>
      <c r="AG2631" s="612"/>
      <c r="AH2631" s="612"/>
      <c r="AI2631" s="611"/>
      <c r="AJ2631" s="612"/>
      <c r="AK2631" s="612"/>
      <c r="AL2631" s="612"/>
      <c r="AM2631" s="613"/>
      <c r="AN2631" s="612"/>
      <c r="AO2631" s="612"/>
      <c r="AP2631" s="612"/>
      <c r="AQ2631" s="613"/>
      <c r="AR2631" s="612"/>
      <c r="AS2631" s="612"/>
      <c r="AT2631" s="612"/>
      <c r="AU2631" s="616"/>
      <c r="AV2631" s="612"/>
      <c r="AW2631" s="612"/>
      <c r="AX2631" s="612"/>
      <c r="AY2631" s="612"/>
      <c r="AZ2631" s="612"/>
      <c r="BA2631" s="612"/>
      <c r="BB2631" s="612"/>
      <c r="BC2631" s="613"/>
      <c r="BD2631" s="612"/>
      <c r="BE2631" s="612"/>
      <c r="BF2631" s="612"/>
      <c r="BG2631" s="612"/>
      <c r="BH2631" s="613"/>
      <c r="BI2631" s="612"/>
      <c r="BJ2631" s="612"/>
      <c r="BK2631" s="612"/>
      <c r="BL2631" s="613"/>
      <c r="BM2631" s="611"/>
      <c r="BN2631" s="612"/>
      <c r="BO2631" s="612"/>
      <c r="BP2631" s="612"/>
      <c r="BQ2631" s="547"/>
      <c r="BR2631" s="605"/>
      <c r="BS2631" s="1226"/>
      <c r="BT2631" s="605"/>
      <c r="BU2631" s="618"/>
      <c r="BY2631" s="607"/>
    </row>
    <row r="2632" spans="1:77" s="619" customFormat="1" hidden="1">
      <c r="A2632" s="603"/>
      <c r="B2632" s="1445"/>
      <c r="C2632" s="1445"/>
      <c r="D2632" s="605"/>
      <c r="E2632" s="635"/>
      <c r="F2632" s="605"/>
      <c r="G2632" s="607"/>
      <c r="H2632" s="608"/>
      <c r="I2632" s="609"/>
      <c r="J2632" s="610"/>
      <c r="K2632" s="611"/>
      <c r="L2632" s="611"/>
      <c r="M2632" s="611"/>
      <c r="N2632" s="611"/>
      <c r="O2632" s="612"/>
      <c r="P2632" s="612"/>
      <c r="Q2632" s="613"/>
      <c r="R2632" s="612"/>
      <c r="S2632" s="612"/>
      <c r="T2632" s="615"/>
      <c r="U2632" s="612"/>
      <c r="V2632" s="612"/>
      <c r="W2632" s="613"/>
      <c r="X2632" s="612"/>
      <c r="Y2632" s="612"/>
      <c r="Z2632" s="612"/>
      <c r="AA2632" s="611"/>
      <c r="AB2632" s="612"/>
      <c r="AC2632" s="612"/>
      <c r="AD2632" s="613"/>
      <c r="AE2632" s="613"/>
      <c r="AF2632" s="612"/>
      <c r="AG2632" s="612"/>
      <c r="AH2632" s="612"/>
      <c r="AI2632" s="611"/>
      <c r="AJ2632" s="612"/>
      <c r="AK2632" s="612"/>
      <c r="AL2632" s="612"/>
      <c r="AM2632" s="613"/>
      <c r="AN2632" s="612"/>
      <c r="AO2632" s="612"/>
      <c r="AP2632" s="612"/>
      <c r="AQ2632" s="613"/>
      <c r="AR2632" s="612"/>
      <c r="AS2632" s="612"/>
      <c r="AT2632" s="612"/>
      <c r="AU2632" s="616"/>
      <c r="AV2632" s="612"/>
      <c r="AW2632" s="612"/>
      <c r="AX2632" s="612"/>
      <c r="AY2632" s="612"/>
      <c r="AZ2632" s="612"/>
      <c r="BA2632" s="612"/>
      <c r="BB2632" s="612"/>
      <c r="BC2632" s="613"/>
      <c r="BD2632" s="612"/>
      <c r="BE2632" s="612"/>
      <c r="BF2632" s="612"/>
      <c r="BG2632" s="612"/>
      <c r="BH2632" s="613"/>
      <c r="BI2632" s="612"/>
      <c r="BJ2632" s="612"/>
      <c r="BK2632" s="612"/>
      <c r="BL2632" s="613"/>
      <c r="BM2632" s="611"/>
      <c r="BN2632" s="612"/>
      <c r="BO2632" s="612"/>
      <c r="BP2632" s="612"/>
      <c r="BQ2632" s="547"/>
      <c r="BR2632" s="605"/>
      <c r="BS2632" s="617"/>
      <c r="BT2632" s="605"/>
      <c r="BU2632" s="621"/>
      <c r="BY2632" s="607"/>
    </row>
    <row r="2633" spans="1:77" s="619" customFormat="1" hidden="1">
      <c r="A2633" s="603"/>
      <c r="B2633" s="637"/>
      <c r="C2633" s="637"/>
      <c r="D2633" s="605"/>
      <c r="E2633" s="635"/>
      <c r="F2633" s="635"/>
      <c r="G2633" s="607"/>
      <c r="H2633" s="608"/>
      <c r="I2633" s="609"/>
      <c r="J2633" s="610"/>
      <c r="K2633" s="611"/>
      <c r="L2633" s="611"/>
      <c r="M2633" s="611"/>
      <c r="N2633" s="611"/>
      <c r="O2633" s="675"/>
      <c r="P2633" s="676"/>
      <c r="Q2633" s="613"/>
      <c r="R2633" s="612"/>
      <c r="S2633" s="676"/>
      <c r="T2633" s="615"/>
      <c r="U2633" s="675"/>
      <c r="V2633" s="676"/>
      <c r="W2633" s="613"/>
      <c r="X2633" s="676"/>
      <c r="Y2633" s="676"/>
      <c r="Z2633" s="676"/>
      <c r="AA2633" s="611"/>
      <c r="AB2633" s="676"/>
      <c r="AC2633" s="676"/>
      <c r="AD2633" s="613"/>
      <c r="AE2633" s="613"/>
      <c r="AF2633" s="676"/>
      <c r="AG2633" s="676"/>
      <c r="AH2633" s="676"/>
      <c r="AI2633" s="611"/>
      <c r="AJ2633" s="676"/>
      <c r="AK2633" s="676"/>
      <c r="AL2633" s="676"/>
      <c r="AM2633" s="613"/>
      <c r="AN2633" s="676"/>
      <c r="AO2633" s="675"/>
      <c r="AP2633" s="676"/>
      <c r="AQ2633" s="613"/>
      <c r="AR2633" s="676"/>
      <c r="AS2633" s="676"/>
      <c r="AT2633" s="676"/>
      <c r="AU2633" s="677"/>
      <c r="AV2633" s="675"/>
      <c r="AW2633" s="675"/>
      <c r="AX2633" s="676"/>
      <c r="AY2633" s="675"/>
      <c r="AZ2633" s="676"/>
      <c r="BA2633" s="676"/>
      <c r="BB2633" s="676"/>
      <c r="BC2633" s="613"/>
      <c r="BD2633" s="676"/>
      <c r="BE2633" s="676"/>
      <c r="BF2633" s="676"/>
      <c r="BG2633" s="675"/>
      <c r="BH2633" s="613"/>
      <c r="BI2633" s="676"/>
      <c r="BJ2633" s="676"/>
      <c r="BK2633" s="676"/>
      <c r="BL2633" s="613"/>
      <c r="BM2633" s="611"/>
      <c r="BN2633" s="676"/>
      <c r="BO2633" s="676"/>
      <c r="BP2633" s="676"/>
      <c r="BQ2633" s="547"/>
      <c r="BR2633" s="622"/>
      <c r="BS2633" s="678"/>
      <c r="BT2633" s="605"/>
      <c r="BU2633" s="621"/>
      <c r="BY2633" s="607"/>
    </row>
    <row r="2634" spans="1:77" s="619" customFormat="1" hidden="1">
      <c r="A2634" s="603"/>
      <c r="B2634" s="1033"/>
      <c r="C2634" s="1033"/>
      <c r="D2634" s="688"/>
      <c r="E2634" s="1712"/>
      <c r="F2634" s="1032"/>
      <c r="H2634" s="608"/>
      <c r="I2634" s="609"/>
      <c r="J2634" s="610"/>
      <c r="K2634" s="611"/>
      <c r="L2634" s="611"/>
      <c r="M2634" s="611"/>
      <c r="N2634" s="611"/>
      <c r="O2634" s="612"/>
      <c r="P2634" s="612"/>
      <c r="Q2634" s="613"/>
      <c r="R2634" s="612"/>
      <c r="S2634" s="612"/>
      <c r="T2634" s="615"/>
      <c r="U2634" s="612"/>
      <c r="V2634" s="612"/>
      <c r="W2634" s="613"/>
      <c r="X2634" s="612"/>
      <c r="Y2634" s="612"/>
      <c r="Z2634" s="612"/>
      <c r="AA2634" s="611"/>
      <c r="AB2634" s="612"/>
      <c r="AC2634" s="612"/>
      <c r="AD2634" s="613"/>
      <c r="AE2634" s="613"/>
      <c r="AF2634" s="612"/>
      <c r="AG2634" s="612"/>
      <c r="AH2634" s="612"/>
      <c r="AI2634" s="611"/>
      <c r="AJ2634" s="612"/>
      <c r="AK2634" s="612"/>
      <c r="AL2634" s="612"/>
      <c r="AM2634" s="613"/>
      <c r="AN2634" s="612"/>
      <c r="AO2634" s="612"/>
      <c r="AP2634" s="612"/>
      <c r="AQ2634" s="613"/>
      <c r="AR2634" s="612"/>
      <c r="AS2634" s="612"/>
      <c r="AT2634" s="612"/>
      <c r="AU2634" s="616"/>
      <c r="AV2634" s="612"/>
      <c r="AW2634" s="612"/>
      <c r="AX2634" s="612"/>
      <c r="AY2634" s="612"/>
      <c r="AZ2634" s="612"/>
      <c r="BA2634" s="612"/>
      <c r="BB2634" s="612"/>
      <c r="BC2634" s="613"/>
      <c r="BD2634" s="612"/>
      <c r="BE2634" s="612"/>
      <c r="BF2634" s="612"/>
      <c r="BG2634" s="612"/>
      <c r="BH2634" s="613"/>
      <c r="BI2634" s="612"/>
      <c r="BJ2634" s="612"/>
      <c r="BK2634" s="612"/>
      <c r="BL2634" s="613"/>
      <c r="BM2634" s="611"/>
      <c r="BN2634" s="612"/>
      <c r="BO2634" s="612"/>
      <c r="BP2634" s="612"/>
      <c r="BQ2634" s="547"/>
      <c r="BR2634" s="688"/>
      <c r="BS2634" s="752"/>
      <c r="BT2634" s="688"/>
      <c r="BU2634" s="621"/>
    </row>
    <row r="2635" spans="1:77" s="619" customFormat="1" hidden="1">
      <c r="A2635" s="603"/>
      <c r="B2635" s="634"/>
      <c r="C2635" s="634"/>
      <c r="D2635" s="605"/>
      <c r="E2635" s="635"/>
      <c r="F2635" s="635"/>
      <c r="H2635" s="608"/>
      <c r="I2635" s="609"/>
      <c r="J2635" s="610"/>
      <c r="K2635" s="611"/>
      <c r="L2635" s="611"/>
      <c r="M2635" s="611"/>
      <c r="N2635" s="611"/>
      <c r="O2635" s="612"/>
      <c r="P2635" s="612"/>
      <c r="Q2635" s="613"/>
      <c r="R2635" s="612"/>
      <c r="S2635" s="612"/>
      <c r="T2635" s="615"/>
      <c r="U2635" s="612"/>
      <c r="V2635" s="612"/>
      <c r="W2635" s="613"/>
      <c r="X2635" s="612"/>
      <c r="Y2635" s="612"/>
      <c r="Z2635" s="612"/>
      <c r="AA2635" s="611"/>
      <c r="AB2635" s="612"/>
      <c r="AC2635" s="612"/>
      <c r="AD2635" s="613"/>
      <c r="AE2635" s="613"/>
      <c r="AF2635" s="612"/>
      <c r="AG2635" s="612"/>
      <c r="AH2635" s="612"/>
      <c r="AI2635" s="611"/>
      <c r="AJ2635" s="612"/>
      <c r="AK2635" s="612"/>
      <c r="AL2635" s="612"/>
      <c r="AM2635" s="613"/>
      <c r="AN2635" s="612"/>
      <c r="AO2635" s="612"/>
      <c r="AP2635" s="612"/>
      <c r="AQ2635" s="613"/>
      <c r="AR2635" s="612"/>
      <c r="AS2635" s="612"/>
      <c r="AT2635" s="612"/>
      <c r="AU2635" s="616"/>
      <c r="AV2635" s="612"/>
      <c r="AW2635" s="612"/>
      <c r="AX2635" s="612"/>
      <c r="AY2635" s="612"/>
      <c r="AZ2635" s="612"/>
      <c r="BA2635" s="612"/>
      <c r="BB2635" s="612"/>
      <c r="BC2635" s="613"/>
      <c r="BD2635" s="612"/>
      <c r="BE2635" s="612"/>
      <c r="BF2635" s="612"/>
      <c r="BG2635" s="612"/>
      <c r="BH2635" s="613"/>
      <c r="BI2635" s="612"/>
      <c r="BJ2635" s="612"/>
      <c r="BK2635" s="612"/>
      <c r="BL2635" s="613"/>
      <c r="BM2635" s="611"/>
      <c r="BN2635" s="612"/>
      <c r="BO2635" s="612"/>
      <c r="BP2635" s="612"/>
      <c r="BQ2635" s="547"/>
      <c r="BR2635" s="605"/>
      <c r="BS2635" s="617"/>
      <c r="BT2635" s="605"/>
      <c r="BU2635" s="618"/>
    </row>
    <row r="2636" spans="1:77" s="619" customFormat="1" hidden="1">
      <c r="A2636" s="603"/>
      <c r="B2636" s="634"/>
      <c r="C2636" s="634"/>
      <c r="D2636" s="605"/>
      <c r="E2636" s="635"/>
      <c r="F2636" s="635"/>
      <c r="H2636" s="608"/>
      <c r="I2636" s="609"/>
      <c r="J2636" s="610"/>
      <c r="K2636" s="611"/>
      <c r="L2636" s="611"/>
      <c r="M2636" s="611"/>
      <c r="N2636" s="611"/>
      <c r="O2636" s="612"/>
      <c r="P2636" s="612"/>
      <c r="Q2636" s="613"/>
      <c r="R2636" s="612"/>
      <c r="S2636" s="612"/>
      <c r="T2636" s="615"/>
      <c r="U2636" s="612"/>
      <c r="V2636" s="612"/>
      <c r="W2636" s="613"/>
      <c r="X2636" s="612"/>
      <c r="Y2636" s="612"/>
      <c r="Z2636" s="612"/>
      <c r="AA2636" s="611"/>
      <c r="AB2636" s="612"/>
      <c r="AC2636" s="612"/>
      <c r="AD2636" s="613"/>
      <c r="AE2636" s="613"/>
      <c r="AF2636" s="612"/>
      <c r="AG2636" s="612"/>
      <c r="AH2636" s="612"/>
      <c r="AI2636" s="611"/>
      <c r="AJ2636" s="612"/>
      <c r="AK2636" s="612"/>
      <c r="AL2636" s="612"/>
      <c r="AM2636" s="613"/>
      <c r="AN2636" s="612"/>
      <c r="AO2636" s="612"/>
      <c r="AP2636" s="612"/>
      <c r="AQ2636" s="613"/>
      <c r="AR2636" s="612"/>
      <c r="AS2636" s="612"/>
      <c r="AT2636" s="612"/>
      <c r="AU2636" s="616"/>
      <c r="AV2636" s="612"/>
      <c r="AW2636" s="612"/>
      <c r="AX2636" s="612"/>
      <c r="AY2636" s="612"/>
      <c r="AZ2636" s="612"/>
      <c r="BA2636" s="612"/>
      <c r="BB2636" s="612"/>
      <c r="BC2636" s="613"/>
      <c r="BD2636" s="612"/>
      <c r="BE2636" s="612"/>
      <c r="BF2636" s="612"/>
      <c r="BG2636" s="612"/>
      <c r="BH2636" s="613"/>
      <c r="BI2636" s="612"/>
      <c r="BJ2636" s="612"/>
      <c r="BK2636" s="612"/>
      <c r="BL2636" s="613"/>
      <c r="BM2636" s="611"/>
      <c r="BN2636" s="612"/>
      <c r="BO2636" s="612"/>
      <c r="BP2636" s="612"/>
      <c r="BQ2636" s="547"/>
      <c r="BR2636" s="605"/>
      <c r="BS2636" s="1611"/>
      <c r="BT2636" s="605"/>
      <c r="BU2636" s="618"/>
    </row>
    <row r="2637" spans="1:77" s="619" customFormat="1" hidden="1">
      <c r="A2637" s="603"/>
      <c r="B2637" s="1445"/>
      <c r="C2637" s="1445"/>
      <c r="D2637" s="605"/>
      <c r="E2637" s="635"/>
      <c r="F2637" s="635"/>
      <c r="H2637" s="608"/>
      <c r="I2637" s="609"/>
      <c r="J2637" s="610"/>
      <c r="K2637" s="611"/>
      <c r="L2637" s="611"/>
      <c r="M2637" s="611"/>
      <c r="N2637" s="611"/>
      <c r="O2637" s="612"/>
      <c r="P2637" s="612"/>
      <c r="Q2637" s="613"/>
      <c r="R2637" s="612"/>
      <c r="S2637" s="612"/>
      <c r="T2637" s="615"/>
      <c r="U2637" s="612"/>
      <c r="V2637" s="612"/>
      <c r="W2637" s="613"/>
      <c r="X2637" s="612"/>
      <c r="Y2637" s="612"/>
      <c r="Z2637" s="612"/>
      <c r="AA2637" s="611"/>
      <c r="AB2637" s="612"/>
      <c r="AC2637" s="612"/>
      <c r="AD2637" s="613"/>
      <c r="AE2637" s="613"/>
      <c r="AF2637" s="612"/>
      <c r="AG2637" s="612"/>
      <c r="AH2637" s="612"/>
      <c r="AI2637" s="611"/>
      <c r="AJ2637" s="612"/>
      <c r="AK2637" s="612"/>
      <c r="AL2637" s="612"/>
      <c r="AM2637" s="613"/>
      <c r="AN2637" s="612"/>
      <c r="AO2637" s="612"/>
      <c r="AP2637" s="612"/>
      <c r="AQ2637" s="613"/>
      <c r="AR2637" s="612"/>
      <c r="AS2637" s="612"/>
      <c r="AT2637" s="612"/>
      <c r="AU2637" s="616"/>
      <c r="AV2637" s="612"/>
      <c r="AW2637" s="612"/>
      <c r="AX2637" s="612"/>
      <c r="AY2637" s="612"/>
      <c r="AZ2637" s="612"/>
      <c r="BA2637" s="612"/>
      <c r="BB2637" s="612"/>
      <c r="BC2637" s="613"/>
      <c r="BD2637" s="612"/>
      <c r="BE2637" s="612"/>
      <c r="BF2637" s="612"/>
      <c r="BG2637" s="612"/>
      <c r="BH2637" s="613"/>
      <c r="BI2637" s="612"/>
      <c r="BJ2637" s="612"/>
      <c r="BK2637" s="612"/>
      <c r="BL2637" s="613"/>
      <c r="BM2637" s="611"/>
      <c r="BN2637" s="612"/>
      <c r="BO2637" s="612"/>
      <c r="BP2637" s="612"/>
      <c r="BQ2637" s="547"/>
      <c r="BR2637" s="605"/>
      <c r="BS2637" s="678"/>
      <c r="BT2637" s="605"/>
      <c r="BU2637" s="621"/>
    </row>
    <row r="2638" spans="1:77" s="619" customFormat="1" hidden="1">
      <c r="A2638" s="603"/>
      <c r="B2638" s="1199"/>
      <c r="C2638" s="1199"/>
      <c r="D2638" s="688"/>
      <c r="E2638" s="1712"/>
      <c r="F2638" s="1032"/>
      <c r="H2638" s="608"/>
      <c r="I2638" s="609"/>
      <c r="J2638" s="610"/>
      <c r="K2638" s="611"/>
      <c r="L2638" s="611"/>
      <c r="M2638" s="611"/>
      <c r="N2638" s="611"/>
      <c r="O2638" s="612"/>
      <c r="P2638" s="612"/>
      <c r="Q2638" s="613"/>
      <c r="R2638" s="612"/>
      <c r="S2638" s="612"/>
      <c r="T2638" s="615"/>
      <c r="U2638" s="612"/>
      <c r="V2638" s="612"/>
      <c r="W2638" s="613"/>
      <c r="X2638" s="612"/>
      <c r="Y2638" s="612"/>
      <c r="Z2638" s="612"/>
      <c r="AA2638" s="611"/>
      <c r="AB2638" s="612"/>
      <c r="AC2638" s="612"/>
      <c r="AD2638" s="613"/>
      <c r="AE2638" s="613"/>
      <c r="AF2638" s="612"/>
      <c r="AG2638" s="612"/>
      <c r="AH2638" s="612"/>
      <c r="AI2638" s="611"/>
      <c r="AJ2638" s="612"/>
      <c r="AK2638" s="612"/>
      <c r="AL2638" s="612"/>
      <c r="AM2638" s="613"/>
      <c r="AN2638" s="612"/>
      <c r="AO2638" s="612"/>
      <c r="AP2638" s="612"/>
      <c r="AQ2638" s="613"/>
      <c r="AR2638" s="612"/>
      <c r="AS2638" s="612"/>
      <c r="AT2638" s="612"/>
      <c r="AU2638" s="616"/>
      <c r="AV2638" s="612"/>
      <c r="AW2638" s="612"/>
      <c r="AX2638" s="612"/>
      <c r="AY2638" s="612"/>
      <c r="AZ2638" s="612"/>
      <c r="BA2638" s="612"/>
      <c r="BB2638" s="612"/>
      <c r="BC2638" s="613"/>
      <c r="BD2638" s="612"/>
      <c r="BE2638" s="612"/>
      <c r="BF2638" s="612"/>
      <c r="BG2638" s="612"/>
      <c r="BH2638" s="613"/>
      <c r="BI2638" s="612"/>
      <c r="BJ2638" s="612"/>
      <c r="BK2638" s="612"/>
      <c r="BL2638" s="613"/>
      <c r="BM2638" s="611"/>
      <c r="BN2638" s="612"/>
      <c r="BO2638" s="612"/>
      <c r="BP2638" s="612"/>
      <c r="BQ2638" s="547"/>
      <c r="BR2638" s="688"/>
      <c r="BS2638" s="1431"/>
      <c r="BT2638" s="688"/>
      <c r="BU2638" s="621"/>
    </row>
    <row r="2639" spans="1:77" s="619" customFormat="1" hidden="1">
      <c r="A2639" s="603"/>
      <c r="B2639" s="634"/>
      <c r="C2639" s="634"/>
      <c r="D2639" s="605"/>
      <c r="E2639" s="635"/>
      <c r="F2639" s="635"/>
      <c r="H2639" s="608"/>
      <c r="I2639" s="609"/>
      <c r="J2639" s="610"/>
      <c r="K2639" s="611"/>
      <c r="L2639" s="611"/>
      <c r="M2639" s="611"/>
      <c r="N2639" s="611"/>
      <c r="O2639" s="612"/>
      <c r="P2639" s="612"/>
      <c r="Q2639" s="613"/>
      <c r="R2639" s="612"/>
      <c r="S2639" s="612"/>
      <c r="T2639" s="615"/>
      <c r="U2639" s="612"/>
      <c r="V2639" s="612"/>
      <c r="W2639" s="613"/>
      <c r="X2639" s="612"/>
      <c r="Y2639" s="612"/>
      <c r="Z2639" s="612"/>
      <c r="AA2639" s="611"/>
      <c r="AB2639" s="612"/>
      <c r="AC2639" s="612"/>
      <c r="AD2639" s="613"/>
      <c r="AE2639" s="613"/>
      <c r="AF2639" s="612"/>
      <c r="AG2639" s="612"/>
      <c r="AH2639" s="612"/>
      <c r="AI2639" s="611"/>
      <c r="AJ2639" s="612"/>
      <c r="AK2639" s="612"/>
      <c r="AL2639" s="612"/>
      <c r="AM2639" s="613"/>
      <c r="AN2639" s="612"/>
      <c r="AO2639" s="612"/>
      <c r="AP2639" s="612"/>
      <c r="AQ2639" s="613"/>
      <c r="AR2639" s="612"/>
      <c r="AS2639" s="612"/>
      <c r="AT2639" s="612"/>
      <c r="AU2639" s="616"/>
      <c r="AV2639" s="612"/>
      <c r="AW2639" s="612"/>
      <c r="AX2639" s="612"/>
      <c r="AY2639" s="612"/>
      <c r="AZ2639" s="612"/>
      <c r="BA2639" s="612"/>
      <c r="BB2639" s="612"/>
      <c r="BC2639" s="613"/>
      <c r="BD2639" s="612"/>
      <c r="BE2639" s="612"/>
      <c r="BF2639" s="612"/>
      <c r="BG2639" s="612"/>
      <c r="BH2639" s="613"/>
      <c r="BI2639" s="612"/>
      <c r="BJ2639" s="612"/>
      <c r="BK2639" s="612"/>
      <c r="BL2639" s="613"/>
      <c r="BM2639" s="611"/>
      <c r="BN2639" s="612"/>
      <c r="BO2639" s="612"/>
      <c r="BP2639" s="612"/>
      <c r="BQ2639" s="547"/>
      <c r="BR2639" s="605"/>
      <c r="BS2639" s="678"/>
      <c r="BT2639" s="605"/>
      <c r="BU2639" s="618"/>
    </row>
    <row r="2640" spans="1:77" s="619" customFormat="1" hidden="1">
      <c r="A2640" s="603"/>
      <c r="B2640" s="604"/>
      <c r="C2640" s="604"/>
      <c r="D2640" s="605"/>
      <c r="E2640" s="635"/>
      <c r="F2640" s="635"/>
      <c r="H2640" s="608"/>
      <c r="I2640" s="609"/>
      <c r="J2640" s="610"/>
      <c r="K2640" s="611"/>
      <c r="L2640" s="611"/>
      <c r="M2640" s="611"/>
      <c r="N2640" s="611"/>
      <c r="O2640" s="612"/>
      <c r="P2640" s="612"/>
      <c r="Q2640" s="613"/>
      <c r="R2640" s="612"/>
      <c r="S2640" s="612"/>
      <c r="T2640" s="615"/>
      <c r="U2640" s="612"/>
      <c r="V2640" s="612"/>
      <c r="W2640" s="613"/>
      <c r="X2640" s="612"/>
      <c r="Y2640" s="612"/>
      <c r="Z2640" s="612"/>
      <c r="AA2640" s="611"/>
      <c r="AB2640" s="612"/>
      <c r="AC2640" s="612"/>
      <c r="AD2640" s="613"/>
      <c r="AE2640" s="613"/>
      <c r="AF2640" s="612"/>
      <c r="AG2640" s="612"/>
      <c r="AH2640" s="612"/>
      <c r="AI2640" s="611"/>
      <c r="AJ2640" s="612"/>
      <c r="AK2640" s="612"/>
      <c r="AL2640" s="612"/>
      <c r="AM2640" s="613"/>
      <c r="AN2640" s="612"/>
      <c r="AO2640" s="612"/>
      <c r="AP2640" s="612"/>
      <c r="AQ2640" s="613"/>
      <c r="AR2640" s="612"/>
      <c r="AS2640" s="612"/>
      <c r="AT2640" s="612"/>
      <c r="AU2640" s="616"/>
      <c r="AV2640" s="612"/>
      <c r="AW2640" s="612"/>
      <c r="AX2640" s="612"/>
      <c r="AY2640" s="612"/>
      <c r="AZ2640" s="612"/>
      <c r="BA2640" s="612"/>
      <c r="BB2640" s="612"/>
      <c r="BC2640" s="613"/>
      <c r="BD2640" s="612"/>
      <c r="BE2640" s="612"/>
      <c r="BF2640" s="612"/>
      <c r="BG2640" s="612"/>
      <c r="BH2640" s="613"/>
      <c r="BI2640" s="612"/>
      <c r="BJ2640" s="612"/>
      <c r="BK2640" s="612"/>
      <c r="BL2640" s="613"/>
      <c r="BM2640" s="611"/>
      <c r="BN2640" s="612"/>
      <c r="BO2640" s="612"/>
      <c r="BP2640" s="612"/>
      <c r="BQ2640" s="547"/>
      <c r="BR2640" s="605"/>
      <c r="BS2640" s="678"/>
      <c r="BT2640" s="605"/>
      <c r="BU2640" s="618"/>
    </row>
    <row r="2641" spans="1:77" s="619" customFormat="1" hidden="1">
      <c r="A2641" s="603"/>
      <c r="B2641" s="634"/>
      <c r="C2641" s="634"/>
      <c r="D2641" s="605"/>
      <c r="E2641" s="635"/>
      <c r="F2641" s="635"/>
      <c r="H2641" s="608"/>
      <c r="I2641" s="609"/>
      <c r="J2641" s="610"/>
      <c r="K2641" s="611"/>
      <c r="L2641" s="611"/>
      <c r="M2641" s="611"/>
      <c r="N2641" s="611"/>
      <c r="O2641" s="612"/>
      <c r="P2641" s="612"/>
      <c r="Q2641" s="613"/>
      <c r="R2641" s="612"/>
      <c r="S2641" s="612"/>
      <c r="T2641" s="615"/>
      <c r="U2641" s="612"/>
      <c r="V2641" s="612"/>
      <c r="W2641" s="613"/>
      <c r="X2641" s="612"/>
      <c r="Y2641" s="612"/>
      <c r="Z2641" s="612"/>
      <c r="AA2641" s="611"/>
      <c r="AB2641" s="612"/>
      <c r="AC2641" s="612"/>
      <c r="AD2641" s="613"/>
      <c r="AE2641" s="613"/>
      <c r="AF2641" s="612"/>
      <c r="AG2641" s="612"/>
      <c r="AH2641" s="612"/>
      <c r="AI2641" s="611"/>
      <c r="AJ2641" s="612"/>
      <c r="AK2641" s="612"/>
      <c r="AL2641" s="612"/>
      <c r="AM2641" s="613"/>
      <c r="AN2641" s="612"/>
      <c r="AO2641" s="612"/>
      <c r="AP2641" s="612"/>
      <c r="AQ2641" s="613"/>
      <c r="AR2641" s="612"/>
      <c r="AS2641" s="612"/>
      <c r="AT2641" s="612"/>
      <c r="AU2641" s="616"/>
      <c r="AV2641" s="612"/>
      <c r="AW2641" s="612"/>
      <c r="AX2641" s="612"/>
      <c r="AY2641" s="612"/>
      <c r="AZ2641" s="612"/>
      <c r="BA2641" s="612"/>
      <c r="BB2641" s="612"/>
      <c r="BC2641" s="613"/>
      <c r="BD2641" s="612"/>
      <c r="BE2641" s="612"/>
      <c r="BF2641" s="612"/>
      <c r="BG2641" s="612"/>
      <c r="BH2641" s="613"/>
      <c r="BI2641" s="612"/>
      <c r="BJ2641" s="612"/>
      <c r="BK2641" s="612"/>
      <c r="BL2641" s="613"/>
      <c r="BM2641" s="611"/>
      <c r="BN2641" s="612"/>
      <c r="BO2641" s="612"/>
      <c r="BP2641" s="612"/>
      <c r="BQ2641" s="547"/>
      <c r="BR2641" s="605"/>
      <c r="BS2641" s="617"/>
      <c r="BT2641" s="605"/>
      <c r="BU2641" s="618"/>
    </row>
    <row r="2642" spans="1:77" s="619" customFormat="1" hidden="1">
      <c r="A2642" s="603"/>
      <c r="B2642" s="604"/>
      <c r="C2642" s="604"/>
      <c r="D2642" s="605"/>
      <c r="E2642" s="635"/>
      <c r="F2642" s="635"/>
      <c r="H2642" s="608"/>
      <c r="I2642" s="609"/>
      <c r="J2642" s="610"/>
      <c r="K2642" s="611"/>
      <c r="L2642" s="611"/>
      <c r="M2642" s="611"/>
      <c r="N2642" s="611"/>
      <c r="O2642" s="612"/>
      <c r="P2642" s="612"/>
      <c r="Q2642" s="613"/>
      <c r="R2642" s="612"/>
      <c r="S2642" s="612"/>
      <c r="T2642" s="615"/>
      <c r="U2642" s="612"/>
      <c r="V2642" s="612"/>
      <c r="W2642" s="613"/>
      <c r="X2642" s="612"/>
      <c r="Y2642" s="612"/>
      <c r="Z2642" s="612"/>
      <c r="AA2642" s="611"/>
      <c r="AB2642" s="612"/>
      <c r="AC2642" s="612"/>
      <c r="AD2642" s="613"/>
      <c r="AE2642" s="613"/>
      <c r="AF2642" s="612"/>
      <c r="AG2642" s="612"/>
      <c r="AH2642" s="612"/>
      <c r="AI2642" s="611"/>
      <c r="AJ2642" s="612"/>
      <c r="AK2642" s="612"/>
      <c r="AL2642" s="612"/>
      <c r="AM2642" s="613"/>
      <c r="AN2642" s="612"/>
      <c r="AO2642" s="612"/>
      <c r="AP2642" s="612"/>
      <c r="AQ2642" s="613"/>
      <c r="AR2642" s="612"/>
      <c r="AS2642" s="612"/>
      <c r="AT2642" s="612"/>
      <c r="AU2642" s="616"/>
      <c r="AV2642" s="612"/>
      <c r="AW2642" s="612"/>
      <c r="AX2642" s="612"/>
      <c r="AY2642" s="612"/>
      <c r="AZ2642" s="612"/>
      <c r="BA2642" s="612"/>
      <c r="BB2642" s="612"/>
      <c r="BC2642" s="613"/>
      <c r="BD2642" s="612"/>
      <c r="BE2642" s="612"/>
      <c r="BF2642" s="612"/>
      <c r="BG2642" s="612"/>
      <c r="BH2642" s="613"/>
      <c r="BI2642" s="612"/>
      <c r="BJ2642" s="612"/>
      <c r="BK2642" s="612"/>
      <c r="BL2642" s="613"/>
      <c r="BM2642" s="611"/>
      <c r="BN2642" s="612"/>
      <c r="BO2642" s="612"/>
      <c r="BP2642" s="612"/>
      <c r="BQ2642" s="547"/>
      <c r="BR2642" s="605"/>
      <c r="BS2642" s="678"/>
      <c r="BT2642" s="605"/>
      <c r="BU2642" s="618"/>
    </row>
    <row r="2643" spans="1:77" s="619" customFormat="1" hidden="1">
      <c r="A2643" s="603"/>
      <c r="B2643" s="1445"/>
      <c r="C2643" s="1445"/>
      <c r="D2643" s="605"/>
      <c r="E2643" s="635"/>
      <c r="F2643" s="635"/>
      <c r="H2643" s="608"/>
      <c r="I2643" s="609"/>
      <c r="J2643" s="610"/>
      <c r="K2643" s="611"/>
      <c r="L2643" s="611"/>
      <c r="M2643" s="611"/>
      <c r="N2643" s="611"/>
      <c r="O2643" s="612"/>
      <c r="P2643" s="612"/>
      <c r="Q2643" s="613"/>
      <c r="R2643" s="612"/>
      <c r="S2643" s="612"/>
      <c r="T2643" s="615"/>
      <c r="U2643" s="612"/>
      <c r="V2643" s="612"/>
      <c r="W2643" s="613"/>
      <c r="X2643" s="612"/>
      <c r="Y2643" s="612"/>
      <c r="Z2643" s="612"/>
      <c r="AA2643" s="611"/>
      <c r="AB2643" s="612"/>
      <c r="AC2643" s="612"/>
      <c r="AD2643" s="613"/>
      <c r="AE2643" s="613"/>
      <c r="AF2643" s="612"/>
      <c r="AG2643" s="612"/>
      <c r="AH2643" s="612"/>
      <c r="AI2643" s="611"/>
      <c r="AJ2643" s="612"/>
      <c r="AK2643" s="612"/>
      <c r="AL2643" s="612"/>
      <c r="AM2643" s="613"/>
      <c r="AN2643" s="612"/>
      <c r="AO2643" s="612"/>
      <c r="AP2643" s="612"/>
      <c r="AQ2643" s="613"/>
      <c r="AR2643" s="612"/>
      <c r="AS2643" s="612"/>
      <c r="AT2643" s="612"/>
      <c r="AU2643" s="616"/>
      <c r="AV2643" s="612"/>
      <c r="AW2643" s="612"/>
      <c r="AX2643" s="612"/>
      <c r="AY2643" s="612"/>
      <c r="AZ2643" s="612"/>
      <c r="BA2643" s="612"/>
      <c r="BB2643" s="612"/>
      <c r="BC2643" s="613"/>
      <c r="BD2643" s="612"/>
      <c r="BE2643" s="612"/>
      <c r="BF2643" s="612"/>
      <c r="BG2643" s="612"/>
      <c r="BH2643" s="613"/>
      <c r="BI2643" s="612"/>
      <c r="BJ2643" s="612"/>
      <c r="BK2643" s="612"/>
      <c r="BL2643" s="613"/>
      <c r="BM2643" s="611"/>
      <c r="BN2643" s="612"/>
      <c r="BO2643" s="612"/>
      <c r="BP2643" s="612"/>
      <c r="BQ2643" s="547"/>
      <c r="BR2643" s="605"/>
      <c r="BS2643" s="617"/>
      <c r="BT2643" s="605"/>
      <c r="BU2643" s="618"/>
    </row>
    <row r="2644" spans="1:77" s="619" customFormat="1" hidden="1">
      <c r="A2644" s="603"/>
      <c r="B2644" s="1199"/>
      <c r="C2644" s="1199"/>
      <c r="D2644" s="688"/>
      <c r="E2644" s="1712"/>
      <c r="F2644" s="1032"/>
      <c r="H2644" s="608"/>
      <c r="I2644" s="609"/>
      <c r="J2644" s="610"/>
      <c r="K2644" s="611"/>
      <c r="L2644" s="611"/>
      <c r="M2644" s="611"/>
      <c r="N2644" s="611"/>
      <c r="O2644" s="612"/>
      <c r="P2644" s="612"/>
      <c r="Q2644" s="613"/>
      <c r="R2644" s="612"/>
      <c r="S2644" s="612"/>
      <c r="T2644" s="615"/>
      <c r="U2644" s="612"/>
      <c r="V2644" s="612"/>
      <c r="W2644" s="613"/>
      <c r="X2644" s="612"/>
      <c r="Y2644" s="612"/>
      <c r="Z2644" s="612"/>
      <c r="AA2644" s="611"/>
      <c r="AB2644" s="612"/>
      <c r="AC2644" s="612"/>
      <c r="AD2644" s="613"/>
      <c r="AE2644" s="613"/>
      <c r="AF2644" s="612"/>
      <c r="AG2644" s="612"/>
      <c r="AH2644" s="612"/>
      <c r="AI2644" s="611"/>
      <c r="AJ2644" s="612"/>
      <c r="AK2644" s="612"/>
      <c r="AL2644" s="612"/>
      <c r="AM2644" s="613"/>
      <c r="AN2644" s="612"/>
      <c r="AO2644" s="612"/>
      <c r="AP2644" s="612"/>
      <c r="AQ2644" s="613"/>
      <c r="AR2644" s="612"/>
      <c r="AS2644" s="612"/>
      <c r="AT2644" s="612"/>
      <c r="AU2644" s="616"/>
      <c r="AV2644" s="968"/>
      <c r="AW2644" s="968"/>
      <c r="AX2644" s="612"/>
      <c r="AY2644" s="612"/>
      <c r="AZ2644" s="612"/>
      <c r="BA2644" s="612"/>
      <c r="BB2644" s="612"/>
      <c r="BC2644" s="613"/>
      <c r="BD2644" s="612"/>
      <c r="BE2644" s="612"/>
      <c r="BF2644" s="612"/>
      <c r="BG2644" s="612"/>
      <c r="BH2644" s="613"/>
      <c r="BI2644" s="612"/>
      <c r="BJ2644" s="612"/>
      <c r="BK2644" s="612"/>
      <c r="BL2644" s="613"/>
      <c r="BM2644" s="611"/>
      <c r="BN2644" s="612"/>
      <c r="BO2644" s="612"/>
      <c r="BP2644" s="612"/>
      <c r="BQ2644" s="547"/>
      <c r="BR2644" s="688"/>
      <c r="BS2644" s="1025"/>
      <c r="BT2644" s="688"/>
      <c r="BU2644" s="618"/>
    </row>
    <row r="2645" spans="1:77" s="619" customFormat="1" hidden="1">
      <c r="A2645" s="603"/>
      <c r="B2645" s="1199"/>
      <c r="C2645" s="1199"/>
      <c r="D2645" s="688"/>
      <c r="E2645" s="1712"/>
      <c r="F2645" s="1032"/>
      <c r="H2645" s="608"/>
      <c r="I2645" s="609"/>
      <c r="J2645" s="610"/>
      <c r="K2645" s="611"/>
      <c r="L2645" s="611"/>
      <c r="M2645" s="611"/>
      <c r="N2645" s="611"/>
      <c r="O2645" s="612"/>
      <c r="P2645" s="614"/>
      <c r="Q2645" s="613"/>
      <c r="R2645" s="614"/>
      <c r="S2645" s="614"/>
      <c r="T2645" s="615"/>
      <c r="U2645" s="612"/>
      <c r="V2645" s="612"/>
      <c r="W2645" s="613"/>
      <c r="X2645" s="612"/>
      <c r="Y2645" s="612"/>
      <c r="Z2645" s="612"/>
      <c r="AA2645" s="611"/>
      <c r="AB2645" s="612"/>
      <c r="AC2645" s="612"/>
      <c r="AD2645" s="613"/>
      <c r="AE2645" s="613"/>
      <c r="AF2645" s="612"/>
      <c r="AG2645" s="612"/>
      <c r="AH2645" s="612"/>
      <c r="AI2645" s="611"/>
      <c r="AJ2645" s="612"/>
      <c r="AK2645" s="612"/>
      <c r="AL2645" s="612"/>
      <c r="AM2645" s="613"/>
      <c r="AN2645" s="612"/>
      <c r="AO2645" s="612"/>
      <c r="AP2645" s="612"/>
      <c r="AQ2645" s="613"/>
      <c r="AR2645" s="612"/>
      <c r="AS2645" s="612"/>
      <c r="AT2645" s="612"/>
      <c r="AU2645" s="616"/>
      <c r="AV2645" s="612"/>
      <c r="AW2645" s="612"/>
      <c r="AX2645" s="612"/>
      <c r="AY2645" s="612"/>
      <c r="AZ2645" s="612"/>
      <c r="BA2645" s="612"/>
      <c r="BB2645" s="612"/>
      <c r="BC2645" s="613"/>
      <c r="BD2645" s="612"/>
      <c r="BE2645" s="612"/>
      <c r="BF2645" s="612"/>
      <c r="BG2645" s="612"/>
      <c r="BH2645" s="613"/>
      <c r="BI2645" s="612"/>
      <c r="BJ2645" s="612"/>
      <c r="BK2645" s="612"/>
      <c r="BL2645" s="613"/>
      <c r="BM2645" s="611"/>
      <c r="BN2645" s="612"/>
      <c r="BO2645" s="612"/>
      <c r="BP2645" s="612"/>
      <c r="BQ2645" s="547"/>
      <c r="BR2645" s="688"/>
      <c r="BS2645" s="1025"/>
      <c r="BT2645" s="688"/>
      <c r="BU2645" s="618"/>
    </row>
    <row r="2646" spans="1:77" s="619" customFormat="1" hidden="1">
      <c r="A2646" s="603"/>
      <c r="B2646" s="1187"/>
      <c r="C2646" s="1187"/>
      <c r="D2646" s="688"/>
      <c r="E2646" s="1712"/>
      <c r="F2646" s="1032"/>
      <c r="H2646" s="608"/>
      <c r="I2646" s="609"/>
      <c r="J2646" s="610"/>
      <c r="K2646" s="611"/>
      <c r="L2646" s="611"/>
      <c r="M2646" s="611"/>
      <c r="N2646" s="611"/>
      <c r="O2646" s="612"/>
      <c r="P2646" s="614"/>
      <c r="Q2646" s="613"/>
      <c r="R2646" s="614"/>
      <c r="S2646" s="614"/>
      <c r="T2646" s="615"/>
      <c r="U2646" s="612"/>
      <c r="V2646" s="612"/>
      <c r="W2646" s="613"/>
      <c r="X2646" s="612"/>
      <c r="Y2646" s="612"/>
      <c r="Z2646" s="612"/>
      <c r="AA2646" s="611"/>
      <c r="AB2646" s="612"/>
      <c r="AC2646" s="612"/>
      <c r="AD2646" s="613"/>
      <c r="AE2646" s="613"/>
      <c r="AF2646" s="612"/>
      <c r="AG2646" s="612"/>
      <c r="AH2646" s="612"/>
      <c r="AI2646" s="611"/>
      <c r="AJ2646" s="612"/>
      <c r="AK2646" s="612"/>
      <c r="AL2646" s="612"/>
      <c r="AM2646" s="613"/>
      <c r="AN2646" s="612"/>
      <c r="AO2646" s="612"/>
      <c r="AP2646" s="612"/>
      <c r="AQ2646" s="613"/>
      <c r="AR2646" s="612"/>
      <c r="AS2646" s="612"/>
      <c r="AT2646" s="612"/>
      <c r="AU2646" s="616"/>
      <c r="AV2646" s="612"/>
      <c r="AW2646" s="612"/>
      <c r="AX2646" s="612"/>
      <c r="AY2646" s="612"/>
      <c r="AZ2646" s="612"/>
      <c r="BA2646" s="612"/>
      <c r="BB2646" s="612"/>
      <c r="BC2646" s="613"/>
      <c r="BD2646" s="612"/>
      <c r="BE2646" s="612"/>
      <c r="BF2646" s="612"/>
      <c r="BG2646" s="612"/>
      <c r="BH2646" s="613"/>
      <c r="BI2646" s="612"/>
      <c r="BJ2646" s="612"/>
      <c r="BK2646" s="612"/>
      <c r="BL2646" s="613"/>
      <c r="BM2646" s="611"/>
      <c r="BN2646" s="612"/>
      <c r="BO2646" s="612"/>
      <c r="BP2646" s="612"/>
      <c r="BQ2646" s="547"/>
      <c r="BR2646" s="688"/>
      <c r="BS2646" s="1025"/>
      <c r="BT2646" s="688"/>
      <c r="BU2646" s="618"/>
    </row>
    <row r="2647" spans="1:77" s="619" customFormat="1" hidden="1">
      <c r="A2647" s="603"/>
      <c r="B2647" s="634"/>
      <c r="C2647" s="634"/>
      <c r="D2647" s="605"/>
      <c r="E2647" s="635"/>
      <c r="F2647" s="635"/>
      <c r="H2647" s="608"/>
      <c r="I2647" s="609"/>
      <c r="J2647" s="610"/>
      <c r="K2647" s="611"/>
      <c r="L2647" s="611"/>
      <c r="M2647" s="611"/>
      <c r="N2647" s="611"/>
      <c r="O2647" s="612"/>
      <c r="P2647" s="612"/>
      <c r="Q2647" s="613"/>
      <c r="R2647" s="612"/>
      <c r="S2647" s="612"/>
      <c r="T2647" s="615"/>
      <c r="U2647" s="612"/>
      <c r="V2647" s="612"/>
      <c r="W2647" s="613"/>
      <c r="X2647" s="612"/>
      <c r="Y2647" s="612"/>
      <c r="Z2647" s="612"/>
      <c r="AA2647" s="611"/>
      <c r="AB2647" s="612"/>
      <c r="AC2647" s="612"/>
      <c r="AD2647" s="613"/>
      <c r="AE2647" s="613"/>
      <c r="AF2647" s="612"/>
      <c r="AG2647" s="612"/>
      <c r="AH2647" s="612"/>
      <c r="AI2647" s="611"/>
      <c r="AJ2647" s="612"/>
      <c r="AK2647" s="612"/>
      <c r="AL2647" s="612"/>
      <c r="AM2647" s="613"/>
      <c r="AN2647" s="612"/>
      <c r="AO2647" s="612"/>
      <c r="AP2647" s="612"/>
      <c r="AQ2647" s="613"/>
      <c r="AR2647" s="612"/>
      <c r="AS2647" s="612"/>
      <c r="AT2647" s="612"/>
      <c r="AU2647" s="616"/>
      <c r="AV2647" s="612"/>
      <c r="AW2647" s="612"/>
      <c r="AX2647" s="612"/>
      <c r="AY2647" s="612"/>
      <c r="AZ2647" s="612"/>
      <c r="BA2647" s="612"/>
      <c r="BB2647" s="612"/>
      <c r="BC2647" s="613"/>
      <c r="BD2647" s="612"/>
      <c r="BE2647" s="612"/>
      <c r="BF2647" s="612"/>
      <c r="BG2647" s="612"/>
      <c r="BH2647" s="613"/>
      <c r="BI2647" s="612"/>
      <c r="BJ2647" s="612"/>
      <c r="BK2647" s="612"/>
      <c r="BL2647" s="613"/>
      <c r="BM2647" s="611"/>
      <c r="BN2647" s="612"/>
      <c r="BO2647" s="612"/>
      <c r="BP2647" s="612"/>
      <c r="BQ2647" s="547"/>
      <c r="BR2647" s="605"/>
      <c r="BS2647" s="1716"/>
      <c r="BT2647" s="605"/>
      <c r="BU2647" s="618"/>
    </row>
    <row r="2648" spans="1:77" s="619" customFormat="1" hidden="1">
      <c r="A2648" s="603"/>
      <c r="B2648" s="1445"/>
      <c r="C2648" s="1445"/>
      <c r="D2648" s="605"/>
      <c r="E2648" s="635"/>
      <c r="F2648" s="635"/>
      <c r="H2648" s="608"/>
      <c r="I2648" s="609"/>
      <c r="J2648" s="610"/>
      <c r="K2648" s="611"/>
      <c r="L2648" s="611"/>
      <c r="M2648" s="611"/>
      <c r="N2648" s="611"/>
      <c r="O2648" s="612"/>
      <c r="P2648" s="612"/>
      <c r="Q2648" s="613"/>
      <c r="R2648" s="612"/>
      <c r="S2648" s="612"/>
      <c r="T2648" s="615"/>
      <c r="U2648" s="612"/>
      <c r="V2648" s="612"/>
      <c r="W2648" s="613"/>
      <c r="X2648" s="612"/>
      <c r="Y2648" s="612"/>
      <c r="Z2648" s="612"/>
      <c r="AA2648" s="611"/>
      <c r="AB2648" s="612"/>
      <c r="AC2648" s="612"/>
      <c r="AD2648" s="613"/>
      <c r="AE2648" s="613"/>
      <c r="AF2648" s="612"/>
      <c r="AG2648" s="612"/>
      <c r="AH2648" s="612"/>
      <c r="AI2648" s="611"/>
      <c r="AJ2648" s="612"/>
      <c r="AK2648" s="612"/>
      <c r="AL2648" s="612"/>
      <c r="AM2648" s="613"/>
      <c r="AN2648" s="612"/>
      <c r="AO2648" s="612"/>
      <c r="AP2648" s="612"/>
      <c r="AQ2648" s="613"/>
      <c r="AR2648" s="612"/>
      <c r="AS2648" s="612"/>
      <c r="AT2648" s="612"/>
      <c r="AU2648" s="616"/>
      <c r="AV2648" s="612"/>
      <c r="AW2648" s="612"/>
      <c r="AX2648" s="612"/>
      <c r="AY2648" s="612"/>
      <c r="AZ2648" s="612"/>
      <c r="BA2648" s="612"/>
      <c r="BB2648" s="612"/>
      <c r="BC2648" s="613"/>
      <c r="BD2648" s="612"/>
      <c r="BE2648" s="612"/>
      <c r="BF2648" s="612"/>
      <c r="BG2648" s="612"/>
      <c r="BH2648" s="613"/>
      <c r="BI2648" s="612"/>
      <c r="BJ2648" s="612"/>
      <c r="BK2648" s="612"/>
      <c r="BL2648" s="613"/>
      <c r="BM2648" s="611"/>
      <c r="BN2648" s="612"/>
      <c r="BO2648" s="612"/>
      <c r="BP2648" s="612"/>
      <c r="BQ2648" s="547"/>
      <c r="BR2648" s="605"/>
      <c r="BS2648" s="617"/>
      <c r="BT2648" s="605"/>
      <c r="BU2648" s="618"/>
    </row>
    <row r="2649" spans="1:77" s="619" customFormat="1" hidden="1">
      <c r="A2649" s="603"/>
      <c r="B2649" s="1199"/>
      <c r="C2649" s="1199"/>
      <c r="D2649" s="688"/>
      <c r="E2649" s="1712"/>
      <c r="F2649" s="1032"/>
      <c r="H2649" s="608"/>
      <c r="I2649" s="609"/>
      <c r="J2649" s="610"/>
      <c r="K2649" s="611"/>
      <c r="L2649" s="611"/>
      <c r="M2649" s="611"/>
      <c r="N2649" s="611"/>
      <c r="O2649" s="612"/>
      <c r="P2649" s="612"/>
      <c r="Q2649" s="613"/>
      <c r="R2649" s="612"/>
      <c r="S2649" s="612"/>
      <c r="T2649" s="615"/>
      <c r="U2649" s="612"/>
      <c r="V2649" s="612"/>
      <c r="W2649" s="613"/>
      <c r="X2649" s="612"/>
      <c r="Y2649" s="612"/>
      <c r="Z2649" s="612"/>
      <c r="AA2649" s="611"/>
      <c r="AB2649" s="612"/>
      <c r="AC2649" s="612"/>
      <c r="AD2649" s="613"/>
      <c r="AE2649" s="613"/>
      <c r="AF2649" s="612"/>
      <c r="AG2649" s="612"/>
      <c r="AH2649" s="612"/>
      <c r="AI2649" s="611"/>
      <c r="AJ2649" s="612"/>
      <c r="AK2649" s="612"/>
      <c r="AL2649" s="612"/>
      <c r="AM2649" s="613"/>
      <c r="AN2649" s="612"/>
      <c r="AO2649" s="612"/>
      <c r="AP2649" s="612"/>
      <c r="AQ2649" s="613"/>
      <c r="AR2649" s="612"/>
      <c r="AS2649" s="612"/>
      <c r="AT2649" s="612"/>
      <c r="AU2649" s="616"/>
      <c r="AV2649" s="612"/>
      <c r="AW2649" s="612"/>
      <c r="AX2649" s="612"/>
      <c r="AY2649" s="612"/>
      <c r="AZ2649" s="612"/>
      <c r="BA2649" s="612"/>
      <c r="BB2649" s="612"/>
      <c r="BC2649" s="613"/>
      <c r="BD2649" s="612"/>
      <c r="BE2649" s="612"/>
      <c r="BF2649" s="612"/>
      <c r="BG2649" s="612"/>
      <c r="BH2649" s="613"/>
      <c r="BI2649" s="612"/>
      <c r="BJ2649" s="612"/>
      <c r="BK2649" s="612"/>
      <c r="BL2649" s="613"/>
      <c r="BM2649" s="611"/>
      <c r="BN2649" s="612"/>
      <c r="BO2649" s="612"/>
      <c r="BP2649" s="612"/>
      <c r="BQ2649" s="547"/>
      <c r="BR2649" s="688"/>
      <c r="BS2649" s="1431"/>
      <c r="BT2649" s="688"/>
      <c r="BU2649" s="618"/>
    </row>
    <row r="2650" spans="1:77" s="619" customFormat="1" hidden="1">
      <c r="A2650" s="603"/>
      <c r="B2650" s="604"/>
      <c r="C2650" s="604"/>
      <c r="D2650" s="605"/>
      <c r="E2650" s="635"/>
      <c r="F2650" s="635"/>
      <c r="G2650" s="607"/>
      <c r="H2650" s="608"/>
      <c r="I2650" s="609"/>
      <c r="J2650" s="610"/>
      <c r="K2650" s="611"/>
      <c r="L2650" s="611"/>
      <c r="M2650" s="611"/>
      <c r="N2650" s="611"/>
      <c r="O2650" s="612"/>
      <c r="P2650" s="612"/>
      <c r="Q2650" s="613"/>
      <c r="R2650" s="612"/>
      <c r="S2650" s="612"/>
      <c r="T2650" s="615"/>
      <c r="U2650" s="612"/>
      <c r="V2650" s="612"/>
      <c r="W2650" s="613"/>
      <c r="X2650" s="612"/>
      <c r="Y2650" s="612"/>
      <c r="Z2650" s="612"/>
      <c r="AA2650" s="611"/>
      <c r="AB2650" s="612"/>
      <c r="AC2650" s="612"/>
      <c r="AD2650" s="613"/>
      <c r="AE2650" s="613"/>
      <c r="AF2650" s="612"/>
      <c r="AG2650" s="612"/>
      <c r="AH2650" s="612"/>
      <c r="AI2650" s="611"/>
      <c r="AJ2650" s="612"/>
      <c r="AK2650" s="612"/>
      <c r="AL2650" s="612"/>
      <c r="AM2650" s="613"/>
      <c r="AN2650" s="612"/>
      <c r="AO2650" s="612"/>
      <c r="AP2650" s="612"/>
      <c r="AQ2650" s="613"/>
      <c r="AR2650" s="612"/>
      <c r="AS2650" s="612"/>
      <c r="AT2650" s="612"/>
      <c r="AU2650" s="616"/>
      <c r="AV2650" s="612"/>
      <c r="AW2650" s="612"/>
      <c r="AX2650" s="612"/>
      <c r="AY2650" s="612"/>
      <c r="AZ2650" s="612"/>
      <c r="BA2650" s="612"/>
      <c r="BB2650" s="612"/>
      <c r="BC2650" s="613"/>
      <c r="BD2650" s="612"/>
      <c r="BE2650" s="612"/>
      <c r="BF2650" s="612"/>
      <c r="BG2650" s="612"/>
      <c r="BH2650" s="613"/>
      <c r="BI2650" s="612"/>
      <c r="BJ2650" s="612"/>
      <c r="BK2650" s="612"/>
      <c r="BL2650" s="613"/>
      <c r="BM2650" s="611"/>
      <c r="BN2650" s="612"/>
      <c r="BO2650" s="612"/>
      <c r="BP2650" s="612"/>
      <c r="BQ2650" s="547"/>
      <c r="BR2650" s="605"/>
      <c r="BS2650" s="1021"/>
      <c r="BT2650" s="605"/>
      <c r="BU2650" s="621"/>
      <c r="BY2650" s="607"/>
    </row>
    <row r="2651" spans="1:77" s="619" customFormat="1" hidden="1">
      <c r="A2651" s="603"/>
      <c r="B2651" s="604"/>
      <c r="C2651" s="604"/>
      <c r="D2651" s="605"/>
      <c r="E2651" s="606"/>
      <c r="F2651" s="605"/>
      <c r="G2651" s="607"/>
      <c r="H2651" s="608"/>
      <c r="I2651" s="609"/>
      <c r="J2651" s="610"/>
      <c r="K2651" s="611"/>
      <c r="L2651" s="611"/>
      <c r="M2651" s="611"/>
      <c r="N2651" s="611"/>
      <c r="O2651" s="612"/>
      <c r="P2651" s="612"/>
      <c r="Q2651" s="613"/>
      <c r="R2651" s="614"/>
      <c r="S2651" s="614"/>
      <c r="T2651" s="615"/>
      <c r="U2651" s="612"/>
      <c r="V2651" s="612"/>
      <c r="W2651" s="613"/>
      <c r="X2651" s="612"/>
      <c r="Y2651" s="612"/>
      <c r="Z2651" s="612"/>
      <c r="AA2651" s="611"/>
      <c r="AB2651" s="612"/>
      <c r="AC2651" s="612"/>
      <c r="AD2651" s="613"/>
      <c r="AE2651" s="613"/>
      <c r="AF2651" s="612"/>
      <c r="AG2651" s="612"/>
      <c r="AH2651" s="612"/>
      <c r="AI2651" s="611"/>
      <c r="AJ2651" s="612"/>
      <c r="AK2651" s="612"/>
      <c r="AL2651" s="612"/>
      <c r="AM2651" s="613"/>
      <c r="AN2651" s="612"/>
      <c r="AO2651" s="612"/>
      <c r="AP2651" s="612"/>
      <c r="AQ2651" s="613"/>
      <c r="AR2651" s="612"/>
      <c r="AS2651" s="612"/>
      <c r="AT2651" s="612"/>
      <c r="AU2651" s="616"/>
      <c r="AV2651" s="612"/>
      <c r="AW2651" s="612"/>
      <c r="AX2651" s="612"/>
      <c r="AY2651" s="612"/>
      <c r="AZ2651" s="612"/>
      <c r="BA2651" s="612"/>
      <c r="BB2651" s="612"/>
      <c r="BC2651" s="613"/>
      <c r="BD2651" s="612"/>
      <c r="BE2651" s="612"/>
      <c r="BF2651" s="612"/>
      <c r="BG2651" s="612"/>
      <c r="BH2651" s="613"/>
      <c r="BI2651" s="612"/>
      <c r="BJ2651" s="612"/>
      <c r="BK2651" s="612"/>
      <c r="BL2651" s="613"/>
      <c r="BM2651" s="611"/>
      <c r="BN2651" s="612"/>
      <c r="BO2651" s="612"/>
      <c r="BP2651" s="612"/>
      <c r="BQ2651" s="547"/>
      <c r="BR2651" s="605"/>
      <c r="BS2651" s="617"/>
      <c r="BT2651" s="605"/>
      <c r="BU2651" s="618"/>
      <c r="BY2651" s="607"/>
    </row>
    <row r="2652" spans="1:77" s="619" customFormat="1" hidden="1">
      <c r="A2652" s="603"/>
      <c r="B2652" s="604"/>
      <c r="C2652" s="604"/>
      <c r="D2652" s="605"/>
      <c r="E2652" s="606"/>
      <c r="F2652" s="605"/>
      <c r="G2652" s="607"/>
      <c r="H2652" s="608"/>
      <c r="I2652" s="609"/>
      <c r="J2652" s="610"/>
      <c r="K2652" s="611"/>
      <c r="L2652" s="611"/>
      <c r="M2652" s="611"/>
      <c r="N2652" s="611"/>
      <c r="O2652" s="612"/>
      <c r="P2652" s="612"/>
      <c r="Q2652" s="613"/>
      <c r="R2652" s="614"/>
      <c r="S2652" s="614"/>
      <c r="T2652" s="615"/>
      <c r="U2652" s="612"/>
      <c r="V2652" s="612"/>
      <c r="W2652" s="613"/>
      <c r="X2652" s="612"/>
      <c r="Y2652" s="612"/>
      <c r="Z2652" s="612"/>
      <c r="AA2652" s="611"/>
      <c r="AB2652" s="612"/>
      <c r="AC2652" s="612"/>
      <c r="AD2652" s="613"/>
      <c r="AE2652" s="613"/>
      <c r="AF2652" s="612"/>
      <c r="AG2652" s="612"/>
      <c r="AH2652" s="612"/>
      <c r="AI2652" s="611"/>
      <c r="AJ2652" s="612"/>
      <c r="AK2652" s="612"/>
      <c r="AL2652" s="612"/>
      <c r="AM2652" s="613"/>
      <c r="AN2652" s="612"/>
      <c r="AO2652" s="612"/>
      <c r="AP2652" s="612"/>
      <c r="AQ2652" s="613"/>
      <c r="AR2652" s="612"/>
      <c r="AS2652" s="612"/>
      <c r="AT2652" s="612"/>
      <c r="AU2652" s="616"/>
      <c r="AV2652" s="612"/>
      <c r="AW2652" s="612"/>
      <c r="AX2652" s="612"/>
      <c r="AY2652" s="612"/>
      <c r="AZ2652" s="612"/>
      <c r="BA2652" s="612"/>
      <c r="BB2652" s="612"/>
      <c r="BC2652" s="613"/>
      <c r="BD2652" s="612"/>
      <c r="BE2652" s="612"/>
      <c r="BF2652" s="612"/>
      <c r="BG2652" s="612"/>
      <c r="BH2652" s="613"/>
      <c r="BI2652" s="612"/>
      <c r="BJ2652" s="612"/>
      <c r="BK2652" s="612"/>
      <c r="BL2652" s="613"/>
      <c r="BM2652" s="611"/>
      <c r="BN2652" s="612"/>
      <c r="BO2652" s="612"/>
      <c r="BP2652" s="612"/>
      <c r="BQ2652" s="547"/>
      <c r="BR2652" s="605"/>
      <c r="BS2652" s="617"/>
      <c r="BT2652" s="605"/>
      <c r="BU2652" s="618"/>
      <c r="BY2652" s="607"/>
    </row>
    <row r="2653" spans="1:77" s="619" customFormat="1" hidden="1">
      <c r="A2653" s="603"/>
      <c r="B2653" s="604"/>
      <c r="C2653" s="604"/>
      <c r="D2653" s="605"/>
      <c r="E2653" s="606"/>
      <c r="F2653" s="605"/>
      <c r="G2653" s="607"/>
      <c r="H2653" s="608"/>
      <c r="I2653" s="609"/>
      <c r="J2653" s="610"/>
      <c r="K2653" s="611"/>
      <c r="L2653" s="611"/>
      <c r="M2653" s="611"/>
      <c r="N2653" s="611"/>
      <c r="O2653" s="612"/>
      <c r="P2653" s="612"/>
      <c r="Q2653" s="613"/>
      <c r="R2653" s="614"/>
      <c r="S2653" s="612"/>
      <c r="T2653" s="615"/>
      <c r="U2653" s="612"/>
      <c r="V2653" s="612"/>
      <c r="W2653" s="613"/>
      <c r="X2653" s="612"/>
      <c r="Y2653" s="612"/>
      <c r="Z2653" s="612"/>
      <c r="AA2653" s="611"/>
      <c r="AB2653" s="612"/>
      <c r="AC2653" s="612"/>
      <c r="AD2653" s="613"/>
      <c r="AE2653" s="613"/>
      <c r="AF2653" s="612"/>
      <c r="AG2653" s="612"/>
      <c r="AH2653" s="612"/>
      <c r="AI2653" s="611"/>
      <c r="AJ2653" s="612"/>
      <c r="AK2653" s="612"/>
      <c r="AL2653" s="612"/>
      <c r="AM2653" s="613"/>
      <c r="AN2653" s="612"/>
      <c r="AO2653" s="612"/>
      <c r="AP2653" s="612"/>
      <c r="AQ2653" s="613"/>
      <c r="AR2653" s="612"/>
      <c r="AS2653" s="612"/>
      <c r="AT2653" s="612"/>
      <c r="AU2653" s="616"/>
      <c r="AV2653" s="612"/>
      <c r="AW2653" s="612"/>
      <c r="AX2653" s="612"/>
      <c r="AY2653" s="612"/>
      <c r="AZ2653" s="612"/>
      <c r="BA2653" s="612"/>
      <c r="BB2653" s="612"/>
      <c r="BC2653" s="613"/>
      <c r="BD2653" s="612"/>
      <c r="BE2653" s="612"/>
      <c r="BF2653" s="612"/>
      <c r="BG2653" s="612"/>
      <c r="BH2653" s="613"/>
      <c r="BI2653" s="612"/>
      <c r="BJ2653" s="612"/>
      <c r="BK2653" s="612"/>
      <c r="BL2653" s="613"/>
      <c r="BM2653" s="611"/>
      <c r="BN2653" s="612"/>
      <c r="BO2653" s="612"/>
      <c r="BP2653" s="612"/>
      <c r="BQ2653" s="547"/>
      <c r="BR2653" s="605"/>
      <c r="BS2653" s="617"/>
      <c r="BT2653" s="605"/>
      <c r="BU2653" s="618"/>
      <c r="BY2653" s="607"/>
    </row>
    <row r="2654" spans="1:77" s="619" customFormat="1" hidden="1">
      <c r="A2654" s="603"/>
      <c r="B2654" s="604"/>
      <c r="C2654" s="604"/>
      <c r="D2654" s="605"/>
      <c r="E2654" s="606"/>
      <c r="F2654" s="605"/>
      <c r="G2654" s="607"/>
      <c r="H2654" s="608"/>
      <c r="I2654" s="609"/>
      <c r="J2654" s="610"/>
      <c r="K2654" s="611"/>
      <c r="L2654" s="611"/>
      <c r="M2654" s="611"/>
      <c r="N2654" s="611"/>
      <c r="O2654" s="612"/>
      <c r="P2654" s="612"/>
      <c r="Q2654" s="613"/>
      <c r="R2654" s="614"/>
      <c r="S2654" s="614"/>
      <c r="T2654" s="615"/>
      <c r="U2654" s="612"/>
      <c r="V2654" s="612"/>
      <c r="W2654" s="613"/>
      <c r="X2654" s="612"/>
      <c r="Y2654" s="612"/>
      <c r="Z2654" s="612"/>
      <c r="AA2654" s="611"/>
      <c r="AB2654" s="612"/>
      <c r="AC2654" s="612"/>
      <c r="AD2654" s="613"/>
      <c r="AE2654" s="613"/>
      <c r="AF2654" s="612"/>
      <c r="AG2654" s="612"/>
      <c r="AH2654" s="612"/>
      <c r="AI2654" s="611"/>
      <c r="AJ2654" s="612"/>
      <c r="AK2654" s="612"/>
      <c r="AL2654" s="612"/>
      <c r="AM2654" s="613"/>
      <c r="AN2654" s="612"/>
      <c r="AO2654" s="612"/>
      <c r="AP2654" s="612"/>
      <c r="AQ2654" s="613"/>
      <c r="AR2654" s="612"/>
      <c r="AS2654" s="612"/>
      <c r="AT2654" s="612"/>
      <c r="AU2654" s="616"/>
      <c r="AV2654" s="612"/>
      <c r="AW2654" s="612"/>
      <c r="AX2654" s="612"/>
      <c r="AY2654" s="612"/>
      <c r="AZ2654" s="612"/>
      <c r="BA2654" s="612"/>
      <c r="BB2654" s="612"/>
      <c r="BC2654" s="613"/>
      <c r="BD2654" s="612"/>
      <c r="BE2654" s="612"/>
      <c r="BF2654" s="612"/>
      <c r="BG2654" s="612"/>
      <c r="BH2654" s="613"/>
      <c r="BI2654" s="612"/>
      <c r="BJ2654" s="612"/>
      <c r="BK2654" s="612"/>
      <c r="BL2654" s="613"/>
      <c r="BM2654" s="611"/>
      <c r="BN2654" s="612"/>
      <c r="BO2654" s="612"/>
      <c r="BP2654" s="612"/>
      <c r="BQ2654" s="547"/>
      <c r="BR2654" s="605"/>
      <c r="BS2654" s="617"/>
      <c r="BT2654" s="605"/>
      <c r="BU2654" s="618"/>
      <c r="BY2654" s="607"/>
    </row>
    <row r="2655" spans="1:77" s="619" customFormat="1" hidden="1">
      <c r="A2655" s="603"/>
      <c r="B2655" s="604"/>
      <c r="C2655" s="604"/>
      <c r="D2655" s="605"/>
      <c r="E2655" s="606"/>
      <c r="F2655" s="605"/>
      <c r="G2655" s="607"/>
      <c r="H2655" s="608"/>
      <c r="I2655" s="609"/>
      <c r="J2655" s="610"/>
      <c r="K2655" s="611"/>
      <c r="L2655" s="611"/>
      <c r="M2655" s="611"/>
      <c r="N2655" s="611"/>
      <c r="O2655" s="612"/>
      <c r="P2655" s="612"/>
      <c r="Q2655" s="613"/>
      <c r="R2655" s="614"/>
      <c r="S2655" s="614"/>
      <c r="T2655" s="615"/>
      <c r="U2655" s="612"/>
      <c r="V2655" s="612"/>
      <c r="W2655" s="613"/>
      <c r="X2655" s="612"/>
      <c r="Y2655" s="612"/>
      <c r="Z2655" s="612"/>
      <c r="AA2655" s="611"/>
      <c r="AB2655" s="612"/>
      <c r="AC2655" s="612"/>
      <c r="AD2655" s="613"/>
      <c r="AE2655" s="613"/>
      <c r="AF2655" s="612"/>
      <c r="AG2655" s="612"/>
      <c r="AH2655" s="612"/>
      <c r="AI2655" s="611"/>
      <c r="AJ2655" s="612"/>
      <c r="AK2655" s="612"/>
      <c r="AL2655" s="612"/>
      <c r="AM2655" s="613"/>
      <c r="AN2655" s="612"/>
      <c r="AO2655" s="612"/>
      <c r="AP2655" s="612"/>
      <c r="AQ2655" s="613"/>
      <c r="AR2655" s="612"/>
      <c r="AS2655" s="612"/>
      <c r="AT2655" s="612"/>
      <c r="AU2655" s="616"/>
      <c r="AV2655" s="612"/>
      <c r="AW2655" s="612"/>
      <c r="AX2655" s="612"/>
      <c r="AY2655" s="612"/>
      <c r="AZ2655" s="612"/>
      <c r="BA2655" s="612"/>
      <c r="BB2655" s="612"/>
      <c r="BC2655" s="613"/>
      <c r="BD2655" s="612"/>
      <c r="BE2655" s="612"/>
      <c r="BF2655" s="612"/>
      <c r="BG2655" s="612"/>
      <c r="BH2655" s="613"/>
      <c r="BI2655" s="612"/>
      <c r="BJ2655" s="612"/>
      <c r="BK2655" s="612"/>
      <c r="BL2655" s="613"/>
      <c r="BM2655" s="611"/>
      <c r="BN2655" s="612"/>
      <c r="BO2655" s="612"/>
      <c r="BP2655" s="612"/>
      <c r="BQ2655" s="547"/>
      <c r="BR2655" s="605"/>
      <c r="BS2655" s="617"/>
      <c r="BT2655" s="605"/>
      <c r="BU2655" s="618"/>
      <c r="BY2655" s="607"/>
    </row>
    <row r="2656" spans="1:77" s="619" customFormat="1" hidden="1">
      <c r="A2656" s="603"/>
      <c r="B2656" s="604"/>
      <c r="C2656" s="604"/>
      <c r="D2656" s="605"/>
      <c r="E2656" s="635"/>
      <c r="F2656" s="605"/>
      <c r="G2656" s="607"/>
      <c r="H2656" s="608"/>
      <c r="I2656" s="609"/>
      <c r="J2656" s="610"/>
      <c r="K2656" s="611"/>
      <c r="L2656" s="611"/>
      <c r="M2656" s="611"/>
      <c r="N2656" s="611"/>
      <c r="O2656" s="612"/>
      <c r="P2656" s="612"/>
      <c r="Q2656" s="613"/>
      <c r="R2656" s="614"/>
      <c r="S2656" s="614"/>
      <c r="T2656" s="615"/>
      <c r="U2656" s="612"/>
      <c r="V2656" s="612"/>
      <c r="W2656" s="613"/>
      <c r="X2656" s="612"/>
      <c r="Y2656" s="612"/>
      <c r="Z2656" s="612"/>
      <c r="AA2656" s="611"/>
      <c r="AB2656" s="612"/>
      <c r="AC2656" s="612"/>
      <c r="AD2656" s="613"/>
      <c r="AE2656" s="613"/>
      <c r="AF2656" s="612"/>
      <c r="AG2656" s="612"/>
      <c r="AH2656" s="612"/>
      <c r="AI2656" s="611"/>
      <c r="AJ2656" s="612"/>
      <c r="AK2656" s="612"/>
      <c r="AL2656" s="612"/>
      <c r="AM2656" s="613"/>
      <c r="AN2656" s="612"/>
      <c r="AO2656" s="612"/>
      <c r="AP2656" s="612"/>
      <c r="AQ2656" s="613"/>
      <c r="AR2656" s="612"/>
      <c r="AS2656" s="612"/>
      <c r="AT2656" s="612"/>
      <c r="AU2656" s="616"/>
      <c r="AV2656" s="612"/>
      <c r="AW2656" s="612"/>
      <c r="AX2656" s="612"/>
      <c r="AY2656" s="612"/>
      <c r="AZ2656" s="612"/>
      <c r="BA2656" s="612"/>
      <c r="BB2656" s="612"/>
      <c r="BC2656" s="613"/>
      <c r="BD2656" s="612"/>
      <c r="BE2656" s="612"/>
      <c r="BF2656" s="612"/>
      <c r="BG2656" s="612"/>
      <c r="BH2656" s="613"/>
      <c r="BI2656" s="612"/>
      <c r="BJ2656" s="612"/>
      <c r="BK2656" s="612"/>
      <c r="BL2656" s="613"/>
      <c r="BM2656" s="611"/>
      <c r="BN2656" s="612"/>
      <c r="BO2656" s="612"/>
      <c r="BP2656" s="612"/>
      <c r="BQ2656" s="547"/>
      <c r="BR2656" s="605"/>
      <c r="BS2656" s="617"/>
      <c r="BT2656" s="605"/>
      <c r="BU2656" s="618"/>
      <c r="BY2656" s="607"/>
    </row>
    <row r="2657" spans="1:77" s="619" customFormat="1" hidden="1">
      <c r="A2657" s="603"/>
      <c r="B2657" s="604"/>
      <c r="C2657" s="604"/>
      <c r="D2657" s="605"/>
      <c r="E2657" s="606"/>
      <c r="F2657" s="605"/>
      <c r="G2657" s="607"/>
      <c r="H2657" s="608"/>
      <c r="I2657" s="609"/>
      <c r="J2657" s="610"/>
      <c r="K2657" s="611"/>
      <c r="L2657" s="611"/>
      <c r="M2657" s="611"/>
      <c r="N2657" s="611"/>
      <c r="O2657" s="612"/>
      <c r="P2657" s="612"/>
      <c r="Q2657" s="613"/>
      <c r="R2657" s="614"/>
      <c r="S2657" s="614"/>
      <c r="T2657" s="615"/>
      <c r="U2657" s="612"/>
      <c r="V2657" s="612"/>
      <c r="W2657" s="613"/>
      <c r="X2657" s="612"/>
      <c r="Y2657" s="612"/>
      <c r="Z2657" s="612"/>
      <c r="AA2657" s="611"/>
      <c r="AB2657" s="612"/>
      <c r="AC2657" s="612"/>
      <c r="AD2657" s="613"/>
      <c r="AE2657" s="613"/>
      <c r="AF2657" s="612"/>
      <c r="AG2657" s="612"/>
      <c r="AH2657" s="612"/>
      <c r="AI2657" s="611"/>
      <c r="AJ2657" s="612"/>
      <c r="AK2657" s="612"/>
      <c r="AL2657" s="612"/>
      <c r="AM2657" s="613"/>
      <c r="AN2657" s="612"/>
      <c r="AO2657" s="612"/>
      <c r="AP2657" s="612"/>
      <c r="AQ2657" s="613"/>
      <c r="AR2657" s="612"/>
      <c r="AS2657" s="612"/>
      <c r="AT2657" s="612"/>
      <c r="AU2657" s="616"/>
      <c r="AV2657" s="612"/>
      <c r="AW2657" s="612"/>
      <c r="AX2657" s="612"/>
      <c r="AY2657" s="612"/>
      <c r="AZ2657" s="612"/>
      <c r="BA2657" s="612"/>
      <c r="BB2657" s="612"/>
      <c r="BC2657" s="613"/>
      <c r="BD2657" s="612"/>
      <c r="BE2657" s="612"/>
      <c r="BF2657" s="612"/>
      <c r="BG2657" s="612"/>
      <c r="BH2657" s="613"/>
      <c r="BI2657" s="612"/>
      <c r="BJ2657" s="612"/>
      <c r="BK2657" s="612"/>
      <c r="BL2657" s="613"/>
      <c r="BM2657" s="611"/>
      <c r="BN2657" s="612"/>
      <c r="BO2657" s="612"/>
      <c r="BP2657" s="612"/>
      <c r="BQ2657" s="547"/>
      <c r="BR2657" s="605"/>
      <c r="BS2657" s="617"/>
      <c r="BT2657" s="605"/>
      <c r="BU2657" s="618"/>
      <c r="BY2657" s="607"/>
    </row>
    <row r="2658" spans="1:77" s="619" customFormat="1" hidden="1">
      <c r="A2658" s="603"/>
      <c r="B2658" s="604"/>
      <c r="C2658" s="604"/>
      <c r="D2658" s="605"/>
      <c r="E2658" s="606"/>
      <c r="F2658" s="605"/>
      <c r="G2658" s="607"/>
      <c r="H2658" s="608"/>
      <c r="I2658" s="609"/>
      <c r="J2658" s="610"/>
      <c r="K2658" s="611"/>
      <c r="L2658" s="611"/>
      <c r="M2658" s="611"/>
      <c r="N2658" s="611"/>
      <c r="O2658" s="612"/>
      <c r="P2658" s="612"/>
      <c r="Q2658" s="613"/>
      <c r="R2658" s="614"/>
      <c r="S2658" s="614"/>
      <c r="T2658" s="615"/>
      <c r="U2658" s="612"/>
      <c r="V2658" s="612"/>
      <c r="W2658" s="613"/>
      <c r="X2658" s="612"/>
      <c r="Y2658" s="612"/>
      <c r="Z2658" s="612"/>
      <c r="AA2658" s="611"/>
      <c r="AB2658" s="612"/>
      <c r="AC2658" s="612"/>
      <c r="AD2658" s="613"/>
      <c r="AE2658" s="613"/>
      <c r="AF2658" s="612"/>
      <c r="AG2658" s="612"/>
      <c r="AH2658" s="612"/>
      <c r="AI2658" s="611"/>
      <c r="AJ2658" s="612"/>
      <c r="AK2658" s="612"/>
      <c r="AL2658" s="612"/>
      <c r="AM2658" s="613"/>
      <c r="AN2658" s="612"/>
      <c r="AO2658" s="612"/>
      <c r="AP2658" s="612"/>
      <c r="AQ2658" s="613"/>
      <c r="AR2658" s="612"/>
      <c r="AS2658" s="612"/>
      <c r="AT2658" s="612"/>
      <c r="AU2658" s="616"/>
      <c r="AV2658" s="612"/>
      <c r="AW2658" s="612"/>
      <c r="AX2658" s="612"/>
      <c r="AY2658" s="612"/>
      <c r="AZ2658" s="612"/>
      <c r="BA2658" s="612"/>
      <c r="BB2658" s="612"/>
      <c r="BC2658" s="613"/>
      <c r="BD2658" s="612"/>
      <c r="BE2658" s="612"/>
      <c r="BF2658" s="612"/>
      <c r="BG2658" s="612"/>
      <c r="BH2658" s="613"/>
      <c r="BI2658" s="612"/>
      <c r="BJ2658" s="612"/>
      <c r="BK2658" s="612"/>
      <c r="BL2658" s="613"/>
      <c r="BM2658" s="611"/>
      <c r="BN2658" s="612"/>
      <c r="BO2658" s="612"/>
      <c r="BP2658" s="612"/>
      <c r="BQ2658" s="547"/>
      <c r="BR2658" s="605"/>
      <c r="BS2658" s="617"/>
      <c r="BT2658" s="605"/>
      <c r="BU2658" s="618"/>
      <c r="BY2658" s="607"/>
    </row>
    <row r="2659" spans="1:77" s="619" customFormat="1" hidden="1">
      <c r="A2659" s="603"/>
      <c r="B2659" s="604"/>
      <c r="C2659" s="604"/>
      <c r="D2659" s="605"/>
      <c r="E2659" s="606"/>
      <c r="F2659" s="605"/>
      <c r="G2659" s="607"/>
      <c r="H2659" s="608"/>
      <c r="I2659" s="609"/>
      <c r="J2659" s="610"/>
      <c r="K2659" s="611"/>
      <c r="L2659" s="611"/>
      <c r="M2659" s="611"/>
      <c r="N2659" s="611"/>
      <c r="O2659" s="612"/>
      <c r="P2659" s="612"/>
      <c r="Q2659" s="613"/>
      <c r="R2659" s="614"/>
      <c r="S2659" s="614"/>
      <c r="T2659" s="615"/>
      <c r="U2659" s="612"/>
      <c r="V2659" s="612"/>
      <c r="W2659" s="613"/>
      <c r="X2659" s="612"/>
      <c r="Y2659" s="612"/>
      <c r="Z2659" s="612"/>
      <c r="AA2659" s="611"/>
      <c r="AB2659" s="612"/>
      <c r="AC2659" s="612"/>
      <c r="AD2659" s="613"/>
      <c r="AE2659" s="613"/>
      <c r="AF2659" s="612"/>
      <c r="AG2659" s="612"/>
      <c r="AH2659" s="612"/>
      <c r="AI2659" s="611"/>
      <c r="AJ2659" s="612"/>
      <c r="AK2659" s="612"/>
      <c r="AL2659" s="612"/>
      <c r="AM2659" s="613"/>
      <c r="AN2659" s="612"/>
      <c r="AO2659" s="612"/>
      <c r="AP2659" s="612"/>
      <c r="AQ2659" s="613"/>
      <c r="AR2659" s="612"/>
      <c r="AS2659" s="612"/>
      <c r="AT2659" s="612"/>
      <c r="AU2659" s="616"/>
      <c r="AV2659" s="612"/>
      <c r="AW2659" s="612"/>
      <c r="AX2659" s="612"/>
      <c r="AY2659" s="612"/>
      <c r="AZ2659" s="612"/>
      <c r="BA2659" s="612"/>
      <c r="BB2659" s="612"/>
      <c r="BC2659" s="613"/>
      <c r="BD2659" s="612"/>
      <c r="BE2659" s="612"/>
      <c r="BF2659" s="612"/>
      <c r="BG2659" s="612"/>
      <c r="BH2659" s="613"/>
      <c r="BI2659" s="612"/>
      <c r="BJ2659" s="612"/>
      <c r="BK2659" s="612"/>
      <c r="BL2659" s="613"/>
      <c r="BM2659" s="611"/>
      <c r="BN2659" s="612"/>
      <c r="BO2659" s="612"/>
      <c r="BP2659" s="612"/>
      <c r="BQ2659" s="547"/>
      <c r="BR2659" s="605"/>
      <c r="BS2659" s="617"/>
      <c r="BT2659" s="605"/>
      <c r="BU2659" s="618"/>
      <c r="BY2659" s="607"/>
    </row>
    <row r="2660" spans="1:77" s="619" customFormat="1" hidden="1">
      <c r="A2660" s="603"/>
      <c r="B2660" s="604"/>
      <c r="C2660" s="604"/>
      <c r="D2660" s="605"/>
      <c r="E2660" s="606"/>
      <c r="F2660" s="605"/>
      <c r="G2660" s="607"/>
      <c r="H2660" s="608"/>
      <c r="I2660" s="609"/>
      <c r="J2660" s="610"/>
      <c r="K2660" s="611"/>
      <c r="L2660" s="611"/>
      <c r="M2660" s="611"/>
      <c r="N2660" s="611"/>
      <c r="O2660" s="612"/>
      <c r="P2660" s="612"/>
      <c r="Q2660" s="613"/>
      <c r="R2660" s="614"/>
      <c r="S2660" s="614"/>
      <c r="T2660" s="615"/>
      <c r="U2660" s="612"/>
      <c r="V2660" s="612"/>
      <c r="W2660" s="613"/>
      <c r="X2660" s="612"/>
      <c r="Y2660" s="612"/>
      <c r="Z2660" s="612"/>
      <c r="AA2660" s="611"/>
      <c r="AB2660" s="612"/>
      <c r="AC2660" s="612"/>
      <c r="AD2660" s="613"/>
      <c r="AE2660" s="613"/>
      <c r="AF2660" s="612"/>
      <c r="AG2660" s="612"/>
      <c r="AH2660" s="612"/>
      <c r="AI2660" s="611"/>
      <c r="AJ2660" s="612"/>
      <c r="AK2660" s="612"/>
      <c r="AL2660" s="612"/>
      <c r="AM2660" s="613"/>
      <c r="AN2660" s="612"/>
      <c r="AO2660" s="612"/>
      <c r="AP2660" s="612"/>
      <c r="AQ2660" s="613"/>
      <c r="AR2660" s="612"/>
      <c r="AS2660" s="612"/>
      <c r="AT2660" s="612"/>
      <c r="AU2660" s="616"/>
      <c r="AV2660" s="612"/>
      <c r="AW2660" s="612"/>
      <c r="AX2660" s="612"/>
      <c r="AY2660" s="612"/>
      <c r="AZ2660" s="612"/>
      <c r="BA2660" s="612"/>
      <c r="BB2660" s="612"/>
      <c r="BC2660" s="613"/>
      <c r="BD2660" s="612"/>
      <c r="BE2660" s="612"/>
      <c r="BF2660" s="612"/>
      <c r="BG2660" s="612"/>
      <c r="BH2660" s="613"/>
      <c r="BI2660" s="612"/>
      <c r="BJ2660" s="612"/>
      <c r="BK2660" s="612"/>
      <c r="BL2660" s="613"/>
      <c r="BM2660" s="611"/>
      <c r="BN2660" s="612"/>
      <c r="BO2660" s="612"/>
      <c r="BP2660" s="612"/>
      <c r="BQ2660" s="547"/>
      <c r="BR2660" s="605"/>
      <c r="BS2660" s="617"/>
      <c r="BT2660" s="605"/>
      <c r="BU2660" s="618"/>
      <c r="BY2660" s="607"/>
    </row>
    <row r="2661" spans="1:77" s="619" customFormat="1" hidden="1">
      <c r="A2661" s="603"/>
      <c r="B2661" s="604"/>
      <c r="C2661" s="604"/>
      <c r="D2661" s="605"/>
      <c r="E2661" s="606"/>
      <c r="F2661" s="605"/>
      <c r="H2661" s="608"/>
      <c r="I2661" s="609"/>
      <c r="J2661" s="610"/>
      <c r="K2661" s="611"/>
      <c r="L2661" s="611"/>
      <c r="M2661" s="611"/>
      <c r="N2661" s="611"/>
      <c r="O2661" s="612"/>
      <c r="P2661" s="612"/>
      <c r="Q2661" s="613"/>
      <c r="R2661" s="614"/>
      <c r="S2661" s="614"/>
      <c r="T2661" s="615"/>
      <c r="U2661" s="612"/>
      <c r="V2661" s="612"/>
      <c r="W2661" s="613"/>
      <c r="X2661" s="612"/>
      <c r="Y2661" s="612"/>
      <c r="Z2661" s="612"/>
      <c r="AA2661" s="611"/>
      <c r="AB2661" s="612"/>
      <c r="AC2661" s="612"/>
      <c r="AD2661" s="613"/>
      <c r="AE2661" s="613"/>
      <c r="AF2661" s="612"/>
      <c r="AG2661" s="612"/>
      <c r="AH2661" s="612"/>
      <c r="AI2661" s="611"/>
      <c r="AJ2661" s="612"/>
      <c r="AK2661" s="612"/>
      <c r="AL2661" s="612"/>
      <c r="AM2661" s="613"/>
      <c r="AN2661" s="612"/>
      <c r="AO2661" s="612"/>
      <c r="AP2661" s="612"/>
      <c r="AQ2661" s="613"/>
      <c r="AR2661" s="612"/>
      <c r="AS2661" s="612"/>
      <c r="AT2661" s="612"/>
      <c r="AU2661" s="616"/>
      <c r="AV2661" s="612"/>
      <c r="AW2661" s="612"/>
      <c r="AX2661" s="612"/>
      <c r="AY2661" s="612"/>
      <c r="AZ2661" s="612"/>
      <c r="BA2661" s="612"/>
      <c r="BB2661" s="612"/>
      <c r="BC2661" s="613"/>
      <c r="BD2661" s="612"/>
      <c r="BE2661" s="612"/>
      <c r="BF2661" s="612"/>
      <c r="BG2661" s="612"/>
      <c r="BH2661" s="613"/>
      <c r="BI2661" s="612"/>
      <c r="BJ2661" s="612"/>
      <c r="BK2661" s="612"/>
      <c r="BL2661" s="613"/>
      <c r="BM2661" s="611"/>
      <c r="BN2661" s="612"/>
      <c r="BO2661" s="612"/>
      <c r="BP2661" s="612"/>
      <c r="BQ2661" s="547"/>
      <c r="BR2661" s="605"/>
      <c r="BS2661" s="617"/>
      <c r="BT2661" s="605"/>
      <c r="BU2661" s="618"/>
    </row>
    <row r="2662" spans="1:77" s="619" customFormat="1" hidden="1">
      <c r="A2662" s="603"/>
      <c r="B2662" s="604"/>
      <c r="C2662" s="604"/>
      <c r="D2662" s="605"/>
      <c r="E2662" s="606"/>
      <c r="F2662" s="605"/>
      <c r="H2662" s="608"/>
      <c r="I2662" s="609"/>
      <c r="J2662" s="610"/>
      <c r="K2662" s="611"/>
      <c r="L2662" s="611"/>
      <c r="M2662" s="611"/>
      <c r="N2662" s="611"/>
      <c r="O2662" s="612"/>
      <c r="P2662" s="612"/>
      <c r="Q2662" s="613"/>
      <c r="R2662" s="614"/>
      <c r="S2662" s="614"/>
      <c r="T2662" s="615"/>
      <c r="U2662" s="612"/>
      <c r="V2662" s="612"/>
      <c r="W2662" s="613"/>
      <c r="X2662" s="612"/>
      <c r="Y2662" s="612"/>
      <c r="Z2662" s="612"/>
      <c r="AA2662" s="611"/>
      <c r="AB2662" s="612"/>
      <c r="AC2662" s="612"/>
      <c r="AD2662" s="613"/>
      <c r="AE2662" s="613"/>
      <c r="AF2662" s="612"/>
      <c r="AG2662" s="612"/>
      <c r="AH2662" s="612"/>
      <c r="AI2662" s="611"/>
      <c r="AJ2662" s="612"/>
      <c r="AK2662" s="612"/>
      <c r="AL2662" s="612"/>
      <c r="AM2662" s="613"/>
      <c r="AN2662" s="612"/>
      <c r="AO2662" s="612"/>
      <c r="AP2662" s="612"/>
      <c r="AQ2662" s="613"/>
      <c r="AR2662" s="612"/>
      <c r="AS2662" s="612"/>
      <c r="AT2662" s="612"/>
      <c r="AU2662" s="616"/>
      <c r="AV2662" s="612"/>
      <c r="AW2662" s="612"/>
      <c r="AX2662" s="612"/>
      <c r="AY2662" s="612"/>
      <c r="AZ2662" s="612"/>
      <c r="BA2662" s="612"/>
      <c r="BB2662" s="612"/>
      <c r="BC2662" s="613"/>
      <c r="BD2662" s="612"/>
      <c r="BE2662" s="612"/>
      <c r="BF2662" s="612"/>
      <c r="BG2662" s="612"/>
      <c r="BH2662" s="613"/>
      <c r="BI2662" s="612"/>
      <c r="BJ2662" s="612"/>
      <c r="BK2662" s="612"/>
      <c r="BL2662" s="613"/>
      <c r="BM2662" s="611"/>
      <c r="BN2662" s="612"/>
      <c r="BO2662" s="612"/>
      <c r="BP2662" s="612"/>
      <c r="BQ2662" s="547"/>
      <c r="BR2662" s="605"/>
      <c r="BS2662" s="617"/>
      <c r="BT2662" s="605"/>
      <c r="BU2662" s="618"/>
    </row>
    <row r="2663" spans="1:77" s="619" customFormat="1" hidden="1">
      <c r="A2663" s="603"/>
      <c r="B2663" s="604"/>
      <c r="C2663" s="604"/>
      <c r="D2663" s="605"/>
      <c r="E2663" s="606"/>
      <c r="F2663" s="605"/>
      <c r="H2663" s="608"/>
      <c r="I2663" s="609"/>
      <c r="J2663" s="610"/>
      <c r="K2663" s="611"/>
      <c r="L2663" s="611"/>
      <c r="M2663" s="611"/>
      <c r="N2663" s="611"/>
      <c r="O2663" s="612"/>
      <c r="P2663" s="612"/>
      <c r="Q2663" s="613"/>
      <c r="R2663" s="614"/>
      <c r="S2663" s="614"/>
      <c r="T2663" s="615"/>
      <c r="U2663" s="612"/>
      <c r="V2663" s="612"/>
      <c r="W2663" s="613"/>
      <c r="X2663" s="612"/>
      <c r="Y2663" s="612"/>
      <c r="Z2663" s="612"/>
      <c r="AA2663" s="611"/>
      <c r="AB2663" s="612"/>
      <c r="AC2663" s="612"/>
      <c r="AD2663" s="613"/>
      <c r="AE2663" s="613"/>
      <c r="AF2663" s="612"/>
      <c r="AG2663" s="612"/>
      <c r="AH2663" s="612"/>
      <c r="AI2663" s="611"/>
      <c r="AJ2663" s="612"/>
      <c r="AK2663" s="612"/>
      <c r="AL2663" s="612"/>
      <c r="AM2663" s="613"/>
      <c r="AN2663" s="612"/>
      <c r="AO2663" s="612"/>
      <c r="AP2663" s="612"/>
      <c r="AQ2663" s="613"/>
      <c r="AR2663" s="612"/>
      <c r="AS2663" s="612"/>
      <c r="AT2663" s="612"/>
      <c r="AU2663" s="616"/>
      <c r="AV2663" s="612"/>
      <c r="AW2663" s="612"/>
      <c r="AX2663" s="612"/>
      <c r="AY2663" s="612"/>
      <c r="AZ2663" s="612"/>
      <c r="BA2663" s="612"/>
      <c r="BB2663" s="612"/>
      <c r="BC2663" s="613"/>
      <c r="BD2663" s="612"/>
      <c r="BE2663" s="612"/>
      <c r="BF2663" s="612"/>
      <c r="BG2663" s="612"/>
      <c r="BH2663" s="613"/>
      <c r="BI2663" s="612"/>
      <c r="BJ2663" s="612"/>
      <c r="BK2663" s="612"/>
      <c r="BL2663" s="613"/>
      <c r="BM2663" s="611"/>
      <c r="BN2663" s="612"/>
      <c r="BO2663" s="612"/>
      <c r="BP2663" s="612"/>
      <c r="BQ2663" s="547"/>
      <c r="BR2663" s="605"/>
      <c r="BS2663" s="617"/>
      <c r="BT2663" s="605"/>
      <c r="BU2663" s="618"/>
    </row>
    <row r="2664" spans="1:77" s="619" customFormat="1" hidden="1">
      <c r="A2664" s="603"/>
      <c r="B2664" s="604"/>
      <c r="C2664" s="604"/>
      <c r="D2664" s="605"/>
      <c r="E2664" s="606"/>
      <c r="F2664" s="605"/>
      <c r="H2664" s="608"/>
      <c r="I2664" s="609"/>
      <c r="J2664" s="610"/>
      <c r="K2664" s="611"/>
      <c r="L2664" s="611"/>
      <c r="M2664" s="611"/>
      <c r="N2664" s="611"/>
      <c r="O2664" s="612"/>
      <c r="P2664" s="612"/>
      <c r="Q2664" s="613"/>
      <c r="R2664" s="614"/>
      <c r="S2664" s="614"/>
      <c r="T2664" s="615"/>
      <c r="U2664" s="612"/>
      <c r="V2664" s="612"/>
      <c r="W2664" s="613"/>
      <c r="X2664" s="612"/>
      <c r="Y2664" s="612"/>
      <c r="Z2664" s="612"/>
      <c r="AA2664" s="611"/>
      <c r="AB2664" s="612"/>
      <c r="AC2664" s="612"/>
      <c r="AD2664" s="613"/>
      <c r="AE2664" s="613"/>
      <c r="AF2664" s="612"/>
      <c r="AG2664" s="612"/>
      <c r="AH2664" s="612"/>
      <c r="AI2664" s="611"/>
      <c r="AJ2664" s="612"/>
      <c r="AK2664" s="612"/>
      <c r="AL2664" s="612"/>
      <c r="AM2664" s="613"/>
      <c r="AN2664" s="612"/>
      <c r="AO2664" s="612"/>
      <c r="AP2664" s="612"/>
      <c r="AQ2664" s="613"/>
      <c r="AR2664" s="612"/>
      <c r="AS2664" s="612"/>
      <c r="AT2664" s="612"/>
      <c r="AU2664" s="616"/>
      <c r="AV2664" s="612"/>
      <c r="AW2664" s="612"/>
      <c r="AX2664" s="612"/>
      <c r="AY2664" s="612"/>
      <c r="AZ2664" s="612"/>
      <c r="BA2664" s="612"/>
      <c r="BB2664" s="612"/>
      <c r="BC2664" s="613"/>
      <c r="BD2664" s="612"/>
      <c r="BE2664" s="612"/>
      <c r="BF2664" s="612"/>
      <c r="BG2664" s="612"/>
      <c r="BH2664" s="613"/>
      <c r="BI2664" s="612"/>
      <c r="BJ2664" s="612"/>
      <c r="BK2664" s="612"/>
      <c r="BL2664" s="613"/>
      <c r="BM2664" s="611"/>
      <c r="BN2664" s="612"/>
      <c r="BO2664" s="612"/>
      <c r="BP2664" s="612"/>
      <c r="BQ2664" s="547"/>
      <c r="BR2664" s="605"/>
      <c r="BS2664" s="617"/>
      <c r="BT2664" s="605"/>
      <c r="BU2664" s="618"/>
    </row>
    <row r="2665" spans="1:77" s="619" customFormat="1" hidden="1">
      <c r="A2665" s="603"/>
      <c r="B2665" s="604"/>
      <c r="C2665" s="604"/>
      <c r="D2665" s="605"/>
      <c r="E2665" s="606"/>
      <c r="F2665" s="605"/>
      <c r="H2665" s="608"/>
      <c r="I2665" s="609"/>
      <c r="J2665" s="610"/>
      <c r="K2665" s="611"/>
      <c r="L2665" s="611"/>
      <c r="M2665" s="611"/>
      <c r="N2665" s="611"/>
      <c r="O2665" s="612"/>
      <c r="P2665" s="612"/>
      <c r="Q2665" s="613"/>
      <c r="R2665" s="614"/>
      <c r="S2665" s="614"/>
      <c r="T2665" s="615"/>
      <c r="U2665" s="612"/>
      <c r="V2665" s="612"/>
      <c r="W2665" s="613"/>
      <c r="X2665" s="612"/>
      <c r="Y2665" s="612"/>
      <c r="Z2665" s="612"/>
      <c r="AA2665" s="611"/>
      <c r="AB2665" s="612"/>
      <c r="AC2665" s="612"/>
      <c r="AD2665" s="613"/>
      <c r="AE2665" s="613"/>
      <c r="AF2665" s="612"/>
      <c r="AG2665" s="612"/>
      <c r="AH2665" s="612"/>
      <c r="AI2665" s="611"/>
      <c r="AJ2665" s="612"/>
      <c r="AK2665" s="612"/>
      <c r="AL2665" s="612"/>
      <c r="AM2665" s="613"/>
      <c r="AN2665" s="612"/>
      <c r="AO2665" s="612"/>
      <c r="AP2665" s="612"/>
      <c r="AQ2665" s="613"/>
      <c r="AR2665" s="612"/>
      <c r="AS2665" s="612"/>
      <c r="AT2665" s="612"/>
      <c r="AU2665" s="616"/>
      <c r="AV2665" s="612"/>
      <c r="AW2665" s="612"/>
      <c r="AX2665" s="612"/>
      <c r="AY2665" s="612"/>
      <c r="AZ2665" s="612"/>
      <c r="BA2665" s="612"/>
      <c r="BB2665" s="612"/>
      <c r="BC2665" s="613"/>
      <c r="BD2665" s="612"/>
      <c r="BE2665" s="612"/>
      <c r="BF2665" s="612"/>
      <c r="BG2665" s="612"/>
      <c r="BH2665" s="613"/>
      <c r="BI2665" s="612"/>
      <c r="BJ2665" s="612"/>
      <c r="BK2665" s="612"/>
      <c r="BL2665" s="613"/>
      <c r="BM2665" s="611"/>
      <c r="BN2665" s="612"/>
      <c r="BO2665" s="612"/>
      <c r="BP2665" s="612"/>
      <c r="BQ2665" s="547"/>
      <c r="BR2665" s="605"/>
      <c r="BS2665" s="617"/>
      <c r="BT2665" s="605"/>
      <c r="BU2665" s="618"/>
    </row>
    <row r="2666" spans="1:77" s="619" customFormat="1" hidden="1">
      <c r="A2666" s="603"/>
      <c r="B2666" s="604"/>
      <c r="C2666" s="604"/>
      <c r="D2666" s="605"/>
      <c r="E2666" s="606"/>
      <c r="F2666" s="605"/>
      <c r="H2666" s="608"/>
      <c r="I2666" s="609"/>
      <c r="J2666" s="610"/>
      <c r="K2666" s="611"/>
      <c r="L2666" s="611"/>
      <c r="M2666" s="611"/>
      <c r="N2666" s="611"/>
      <c r="O2666" s="612"/>
      <c r="P2666" s="612"/>
      <c r="Q2666" s="613"/>
      <c r="R2666" s="614"/>
      <c r="S2666" s="614"/>
      <c r="T2666" s="615"/>
      <c r="U2666" s="612"/>
      <c r="V2666" s="612"/>
      <c r="W2666" s="613"/>
      <c r="X2666" s="612"/>
      <c r="Y2666" s="612"/>
      <c r="Z2666" s="612"/>
      <c r="AA2666" s="611"/>
      <c r="AB2666" s="612"/>
      <c r="AC2666" s="612"/>
      <c r="AD2666" s="613"/>
      <c r="AE2666" s="613"/>
      <c r="AF2666" s="612"/>
      <c r="AG2666" s="612"/>
      <c r="AH2666" s="612"/>
      <c r="AI2666" s="611"/>
      <c r="AJ2666" s="612"/>
      <c r="AK2666" s="612"/>
      <c r="AL2666" s="612"/>
      <c r="AM2666" s="613"/>
      <c r="AN2666" s="612"/>
      <c r="AO2666" s="612"/>
      <c r="AP2666" s="612"/>
      <c r="AQ2666" s="613"/>
      <c r="AR2666" s="612"/>
      <c r="AS2666" s="612"/>
      <c r="AT2666" s="612"/>
      <c r="AU2666" s="616"/>
      <c r="AV2666" s="612"/>
      <c r="AW2666" s="612"/>
      <c r="AX2666" s="612"/>
      <c r="AY2666" s="612"/>
      <c r="AZ2666" s="612"/>
      <c r="BA2666" s="612"/>
      <c r="BB2666" s="612"/>
      <c r="BC2666" s="613"/>
      <c r="BD2666" s="612"/>
      <c r="BE2666" s="612"/>
      <c r="BF2666" s="612"/>
      <c r="BG2666" s="612"/>
      <c r="BH2666" s="613"/>
      <c r="BI2666" s="612"/>
      <c r="BJ2666" s="612"/>
      <c r="BK2666" s="612"/>
      <c r="BL2666" s="613"/>
      <c r="BM2666" s="611"/>
      <c r="BN2666" s="612"/>
      <c r="BO2666" s="612"/>
      <c r="BP2666" s="612"/>
      <c r="BQ2666" s="547"/>
      <c r="BR2666" s="605"/>
      <c r="BS2666" s="617"/>
      <c r="BT2666" s="605"/>
      <c r="BU2666" s="618"/>
    </row>
    <row r="2667" spans="1:77" s="619" customFormat="1" hidden="1">
      <c r="A2667" s="603"/>
      <c r="B2667" s="604"/>
      <c r="C2667" s="604"/>
      <c r="D2667" s="605"/>
      <c r="E2667" s="606"/>
      <c r="F2667" s="605"/>
      <c r="H2667" s="608"/>
      <c r="I2667" s="609"/>
      <c r="J2667" s="610"/>
      <c r="K2667" s="611"/>
      <c r="L2667" s="611"/>
      <c r="M2667" s="611"/>
      <c r="N2667" s="611"/>
      <c r="O2667" s="612"/>
      <c r="P2667" s="612"/>
      <c r="Q2667" s="613"/>
      <c r="R2667" s="614"/>
      <c r="S2667" s="614"/>
      <c r="T2667" s="615"/>
      <c r="U2667" s="612"/>
      <c r="V2667" s="612"/>
      <c r="W2667" s="613"/>
      <c r="X2667" s="612"/>
      <c r="Y2667" s="612"/>
      <c r="Z2667" s="612"/>
      <c r="AA2667" s="611"/>
      <c r="AB2667" s="612"/>
      <c r="AC2667" s="612"/>
      <c r="AD2667" s="613"/>
      <c r="AE2667" s="613"/>
      <c r="AF2667" s="612"/>
      <c r="AG2667" s="612"/>
      <c r="AH2667" s="612"/>
      <c r="AI2667" s="611"/>
      <c r="AJ2667" s="612"/>
      <c r="AK2667" s="612"/>
      <c r="AL2667" s="612"/>
      <c r="AM2667" s="613"/>
      <c r="AN2667" s="612"/>
      <c r="AO2667" s="612"/>
      <c r="AP2667" s="612"/>
      <c r="AQ2667" s="613"/>
      <c r="AR2667" s="612"/>
      <c r="AS2667" s="612"/>
      <c r="AT2667" s="612"/>
      <c r="AU2667" s="616"/>
      <c r="AV2667" s="612"/>
      <c r="AW2667" s="612"/>
      <c r="AX2667" s="612"/>
      <c r="AY2667" s="612"/>
      <c r="AZ2667" s="612"/>
      <c r="BA2667" s="612"/>
      <c r="BB2667" s="612"/>
      <c r="BC2667" s="613"/>
      <c r="BD2667" s="612"/>
      <c r="BE2667" s="612"/>
      <c r="BF2667" s="612"/>
      <c r="BG2667" s="612"/>
      <c r="BH2667" s="613"/>
      <c r="BI2667" s="612"/>
      <c r="BJ2667" s="612"/>
      <c r="BK2667" s="612"/>
      <c r="BL2667" s="613"/>
      <c r="BM2667" s="611"/>
      <c r="BN2667" s="612"/>
      <c r="BO2667" s="612"/>
      <c r="BP2667" s="612"/>
      <c r="BQ2667" s="547"/>
      <c r="BR2667" s="605"/>
      <c r="BS2667" s="617"/>
      <c r="BT2667" s="605"/>
      <c r="BU2667" s="618"/>
    </row>
    <row r="2668" spans="1:77" s="619" customFormat="1" hidden="1">
      <c r="A2668" s="603"/>
      <c r="B2668" s="604"/>
      <c r="C2668" s="604"/>
      <c r="D2668" s="605"/>
      <c r="E2668" s="606"/>
      <c r="F2668" s="605"/>
      <c r="H2668" s="608"/>
      <c r="I2668" s="609"/>
      <c r="J2668" s="610"/>
      <c r="K2668" s="611"/>
      <c r="L2668" s="611"/>
      <c r="M2668" s="611"/>
      <c r="N2668" s="611"/>
      <c r="O2668" s="612"/>
      <c r="P2668" s="612"/>
      <c r="Q2668" s="613"/>
      <c r="R2668" s="614"/>
      <c r="S2668" s="614"/>
      <c r="T2668" s="615"/>
      <c r="U2668" s="612"/>
      <c r="V2668" s="612"/>
      <c r="W2668" s="613"/>
      <c r="X2668" s="612"/>
      <c r="Y2668" s="612"/>
      <c r="Z2668" s="612"/>
      <c r="AA2668" s="611"/>
      <c r="AB2668" s="612"/>
      <c r="AC2668" s="612"/>
      <c r="AD2668" s="613"/>
      <c r="AE2668" s="613"/>
      <c r="AF2668" s="612"/>
      <c r="AG2668" s="612"/>
      <c r="AH2668" s="612"/>
      <c r="AI2668" s="611"/>
      <c r="AJ2668" s="612"/>
      <c r="AK2668" s="612"/>
      <c r="AL2668" s="612"/>
      <c r="AM2668" s="613"/>
      <c r="AN2668" s="612"/>
      <c r="AO2668" s="612"/>
      <c r="AP2668" s="612"/>
      <c r="AQ2668" s="613"/>
      <c r="AR2668" s="612"/>
      <c r="AS2668" s="612"/>
      <c r="AT2668" s="612"/>
      <c r="AU2668" s="616"/>
      <c r="AV2668" s="612"/>
      <c r="AW2668" s="612"/>
      <c r="AX2668" s="612"/>
      <c r="AY2668" s="612"/>
      <c r="AZ2668" s="612"/>
      <c r="BA2668" s="612"/>
      <c r="BB2668" s="612"/>
      <c r="BC2668" s="613"/>
      <c r="BD2668" s="612"/>
      <c r="BE2668" s="612"/>
      <c r="BF2668" s="612"/>
      <c r="BG2668" s="612"/>
      <c r="BH2668" s="613"/>
      <c r="BI2668" s="612"/>
      <c r="BJ2668" s="612"/>
      <c r="BK2668" s="612"/>
      <c r="BL2668" s="613"/>
      <c r="BM2668" s="611"/>
      <c r="BN2668" s="612"/>
      <c r="BO2668" s="612"/>
      <c r="BP2668" s="612"/>
      <c r="BQ2668" s="547"/>
      <c r="BR2668" s="605"/>
      <c r="BS2668" s="617"/>
      <c r="BT2668" s="605"/>
      <c r="BU2668" s="618"/>
    </row>
    <row r="2669" spans="1:77" s="619" customFormat="1" hidden="1">
      <c r="A2669" s="603"/>
      <c r="B2669" s="604"/>
      <c r="C2669" s="604"/>
      <c r="D2669" s="605"/>
      <c r="E2669" s="606"/>
      <c r="F2669" s="605"/>
      <c r="H2669" s="608"/>
      <c r="I2669" s="609"/>
      <c r="J2669" s="610"/>
      <c r="K2669" s="611"/>
      <c r="L2669" s="611"/>
      <c r="M2669" s="611"/>
      <c r="N2669" s="611"/>
      <c r="O2669" s="612"/>
      <c r="P2669" s="612"/>
      <c r="Q2669" s="613"/>
      <c r="R2669" s="614"/>
      <c r="S2669" s="614"/>
      <c r="T2669" s="615"/>
      <c r="U2669" s="612"/>
      <c r="V2669" s="612"/>
      <c r="W2669" s="613"/>
      <c r="X2669" s="612"/>
      <c r="Y2669" s="612"/>
      <c r="Z2669" s="612"/>
      <c r="AA2669" s="611"/>
      <c r="AB2669" s="612"/>
      <c r="AC2669" s="612"/>
      <c r="AD2669" s="613"/>
      <c r="AE2669" s="613"/>
      <c r="AF2669" s="612"/>
      <c r="AG2669" s="612"/>
      <c r="AH2669" s="612"/>
      <c r="AI2669" s="611"/>
      <c r="AJ2669" s="612"/>
      <c r="AK2669" s="612"/>
      <c r="AL2669" s="612"/>
      <c r="AM2669" s="613"/>
      <c r="AN2669" s="612"/>
      <c r="AO2669" s="612"/>
      <c r="AP2669" s="612"/>
      <c r="AQ2669" s="613"/>
      <c r="AR2669" s="612"/>
      <c r="AS2669" s="612"/>
      <c r="AT2669" s="612"/>
      <c r="AU2669" s="616"/>
      <c r="AV2669" s="612"/>
      <c r="AW2669" s="612"/>
      <c r="AX2669" s="612"/>
      <c r="AY2669" s="612"/>
      <c r="AZ2669" s="612"/>
      <c r="BA2669" s="612"/>
      <c r="BB2669" s="612"/>
      <c r="BC2669" s="613"/>
      <c r="BD2669" s="612"/>
      <c r="BE2669" s="612"/>
      <c r="BF2669" s="612"/>
      <c r="BG2669" s="612"/>
      <c r="BH2669" s="613"/>
      <c r="BI2669" s="612"/>
      <c r="BJ2669" s="612"/>
      <c r="BK2669" s="612"/>
      <c r="BL2669" s="613"/>
      <c r="BM2669" s="611"/>
      <c r="BN2669" s="612"/>
      <c r="BO2669" s="612"/>
      <c r="BP2669" s="612"/>
      <c r="BQ2669" s="547"/>
      <c r="BR2669" s="605"/>
      <c r="BS2669" s="617"/>
      <c r="BT2669" s="605"/>
      <c r="BU2669" s="618"/>
    </row>
    <row r="2670" spans="1:77" s="619" customFormat="1" hidden="1">
      <c r="A2670" s="603"/>
      <c r="B2670" s="604"/>
      <c r="C2670" s="604"/>
      <c r="D2670" s="605"/>
      <c r="E2670" s="606"/>
      <c r="F2670" s="605"/>
      <c r="H2670" s="608"/>
      <c r="I2670" s="609"/>
      <c r="J2670" s="610"/>
      <c r="K2670" s="611"/>
      <c r="L2670" s="611"/>
      <c r="M2670" s="611"/>
      <c r="N2670" s="611"/>
      <c r="O2670" s="612"/>
      <c r="P2670" s="612"/>
      <c r="Q2670" s="613"/>
      <c r="R2670" s="614"/>
      <c r="S2670" s="614"/>
      <c r="T2670" s="615"/>
      <c r="U2670" s="612"/>
      <c r="V2670" s="612"/>
      <c r="W2670" s="613"/>
      <c r="X2670" s="612"/>
      <c r="Y2670" s="612"/>
      <c r="Z2670" s="612"/>
      <c r="AA2670" s="611"/>
      <c r="AB2670" s="612"/>
      <c r="AC2670" s="612"/>
      <c r="AD2670" s="613"/>
      <c r="AE2670" s="613"/>
      <c r="AF2670" s="612"/>
      <c r="AG2670" s="612"/>
      <c r="AH2670" s="612"/>
      <c r="AI2670" s="611"/>
      <c r="AJ2670" s="612"/>
      <c r="AK2670" s="612"/>
      <c r="AL2670" s="612"/>
      <c r="AM2670" s="613"/>
      <c r="AN2670" s="612"/>
      <c r="AO2670" s="612"/>
      <c r="AP2670" s="612"/>
      <c r="AQ2670" s="613"/>
      <c r="AR2670" s="612"/>
      <c r="AS2670" s="612"/>
      <c r="AT2670" s="612"/>
      <c r="AU2670" s="616"/>
      <c r="AV2670" s="612"/>
      <c r="AW2670" s="612"/>
      <c r="AX2670" s="612"/>
      <c r="AY2670" s="612"/>
      <c r="AZ2670" s="612"/>
      <c r="BA2670" s="612"/>
      <c r="BB2670" s="612"/>
      <c r="BC2670" s="613"/>
      <c r="BD2670" s="612"/>
      <c r="BE2670" s="612"/>
      <c r="BF2670" s="612"/>
      <c r="BG2670" s="612"/>
      <c r="BH2670" s="613"/>
      <c r="BI2670" s="612"/>
      <c r="BJ2670" s="612"/>
      <c r="BK2670" s="612"/>
      <c r="BL2670" s="613"/>
      <c r="BM2670" s="611"/>
      <c r="BN2670" s="612"/>
      <c r="BO2670" s="612"/>
      <c r="BP2670" s="612"/>
      <c r="BQ2670" s="547"/>
      <c r="BR2670" s="605"/>
      <c r="BS2670" s="617"/>
      <c r="BT2670" s="605"/>
      <c r="BU2670" s="618"/>
    </row>
    <row r="2671" spans="1:77" s="619" customFormat="1" hidden="1">
      <c r="A2671" s="603"/>
      <c r="B2671" s="604"/>
      <c r="C2671" s="604"/>
      <c r="D2671" s="605"/>
      <c r="E2671" s="635"/>
      <c r="F2671" s="605"/>
      <c r="H2671" s="608"/>
      <c r="I2671" s="609"/>
      <c r="J2671" s="610"/>
      <c r="K2671" s="611"/>
      <c r="L2671" s="611"/>
      <c r="M2671" s="611"/>
      <c r="N2671" s="611"/>
      <c r="O2671" s="612"/>
      <c r="P2671" s="612"/>
      <c r="Q2671" s="613"/>
      <c r="R2671" s="614"/>
      <c r="S2671" s="614"/>
      <c r="T2671" s="615"/>
      <c r="U2671" s="612"/>
      <c r="V2671" s="612"/>
      <c r="W2671" s="613"/>
      <c r="X2671" s="612"/>
      <c r="Y2671" s="612"/>
      <c r="Z2671" s="612"/>
      <c r="AA2671" s="611"/>
      <c r="AB2671" s="612"/>
      <c r="AC2671" s="612"/>
      <c r="AD2671" s="613"/>
      <c r="AE2671" s="613"/>
      <c r="AF2671" s="612"/>
      <c r="AG2671" s="612"/>
      <c r="AH2671" s="612"/>
      <c r="AI2671" s="611"/>
      <c r="AJ2671" s="612"/>
      <c r="AK2671" s="612"/>
      <c r="AL2671" s="612"/>
      <c r="AM2671" s="613"/>
      <c r="AN2671" s="612"/>
      <c r="AO2671" s="612"/>
      <c r="AP2671" s="612"/>
      <c r="AQ2671" s="613"/>
      <c r="AR2671" s="612"/>
      <c r="AS2671" s="612"/>
      <c r="AT2671" s="612"/>
      <c r="AU2671" s="616"/>
      <c r="AV2671" s="612"/>
      <c r="AW2671" s="612"/>
      <c r="AX2671" s="612"/>
      <c r="AY2671" s="612"/>
      <c r="AZ2671" s="612"/>
      <c r="BA2671" s="612"/>
      <c r="BB2671" s="612"/>
      <c r="BC2671" s="613"/>
      <c r="BD2671" s="612"/>
      <c r="BE2671" s="612"/>
      <c r="BF2671" s="612"/>
      <c r="BG2671" s="612"/>
      <c r="BH2671" s="613"/>
      <c r="BI2671" s="612"/>
      <c r="BJ2671" s="612"/>
      <c r="BK2671" s="612"/>
      <c r="BL2671" s="613"/>
      <c r="BM2671" s="611"/>
      <c r="BN2671" s="612"/>
      <c r="BO2671" s="612"/>
      <c r="BP2671" s="612"/>
      <c r="BQ2671" s="547"/>
      <c r="BR2671" s="605"/>
      <c r="BS2671" s="617"/>
      <c r="BT2671" s="605"/>
      <c r="BU2671" s="618"/>
    </row>
    <row r="2672" spans="1:77" s="619" customFormat="1" hidden="1">
      <c r="A2672" s="603"/>
      <c r="B2672" s="604"/>
      <c r="C2672" s="604"/>
      <c r="D2672" s="605"/>
      <c r="E2672" s="606"/>
      <c r="F2672" s="605"/>
      <c r="H2672" s="608"/>
      <c r="I2672" s="609"/>
      <c r="J2672" s="610"/>
      <c r="K2672" s="611"/>
      <c r="L2672" s="611"/>
      <c r="M2672" s="611"/>
      <c r="N2672" s="611"/>
      <c r="O2672" s="612"/>
      <c r="P2672" s="612"/>
      <c r="Q2672" s="613"/>
      <c r="R2672" s="612"/>
      <c r="S2672" s="612"/>
      <c r="T2672" s="615"/>
      <c r="U2672" s="612"/>
      <c r="V2672" s="612"/>
      <c r="W2672" s="613"/>
      <c r="X2672" s="612"/>
      <c r="Y2672" s="612"/>
      <c r="Z2672" s="612"/>
      <c r="AA2672" s="611"/>
      <c r="AB2672" s="612"/>
      <c r="AC2672" s="612"/>
      <c r="AD2672" s="613"/>
      <c r="AE2672" s="613"/>
      <c r="AF2672" s="612"/>
      <c r="AG2672" s="612"/>
      <c r="AH2672" s="612"/>
      <c r="AI2672" s="611"/>
      <c r="AJ2672" s="612"/>
      <c r="AK2672" s="612"/>
      <c r="AL2672" s="612"/>
      <c r="AM2672" s="613"/>
      <c r="AN2672" s="612"/>
      <c r="AO2672" s="612"/>
      <c r="AP2672" s="612"/>
      <c r="AQ2672" s="613"/>
      <c r="AR2672" s="612"/>
      <c r="AS2672" s="612"/>
      <c r="AT2672" s="612"/>
      <c r="AU2672" s="616"/>
      <c r="AV2672" s="612"/>
      <c r="AW2672" s="612"/>
      <c r="AX2672" s="612"/>
      <c r="AY2672" s="612"/>
      <c r="AZ2672" s="612"/>
      <c r="BA2672" s="612"/>
      <c r="BB2672" s="612"/>
      <c r="BC2672" s="613"/>
      <c r="BD2672" s="612"/>
      <c r="BE2672" s="612"/>
      <c r="BF2672" s="612"/>
      <c r="BG2672" s="612"/>
      <c r="BH2672" s="613"/>
      <c r="BI2672" s="612"/>
      <c r="BJ2672" s="612"/>
      <c r="BK2672" s="612"/>
      <c r="BL2672" s="613"/>
      <c r="BM2672" s="611"/>
      <c r="BN2672" s="612"/>
      <c r="BO2672" s="612"/>
      <c r="BP2672" s="612"/>
      <c r="BQ2672" s="547"/>
      <c r="BR2672" s="605"/>
      <c r="BS2672" s="617"/>
      <c r="BT2672" s="605"/>
      <c r="BU2672" s="618"/>
    </row>
    <row r="2673" spans="1:73" s="619" customFormat="1" hidden="1">
      <c r="A2673" s="603"/>
      <c r="B2673" s="604"/>
      <c r="C2673" s="604"/>
      <c r="D2673" s="605"/>
      <c r="E2673" s="606"/>
      <c r="F2673" s="605"/>
      <c r="H2673" s="608"/>
      <c r="I2673" s="609"/>
      <c r="J2673" s="610"/>
      <c r="K2673" s="611"/>
      <c r="L2673" s="611"/>
      <c r="M2673" s="611"/>
      <c r="N2673" s="611"/>
      <c r="O2673" s="612"/>
      <c r="P2673" s="612"/>
      <c r="Q2673" s="613"/>
      <c r="R2673" s="614"/>
      <c r="S2673" s="614"/>
      <c r="T2673" s="615"/>
      <c r="U2673" s="612"/>
      <c r="V2673" s="612"/>
      <c r="W2673" s="613"/>
      <c r="X2673" s="612"/>
      <c r="Y2673" s="612"/>
      <c r="Z2673" s="612"/>
      <c r="AA2673" s="611"/>
      <c r="AB2673" s="612"/>
      <c r="AC2673" s="612"/>
      <c r="AD2673" s="613"/>
      <c r="AE2673" s="613"/>
      <c r="AF2673" s="612"/>
      <c r="AG2673" s="612"/>
      <c r="AH2673" s="612"/>
      <c r="AI2673" s="611"/>
      <c r="AJ2673" s="612"/>
      <c r="AK2673" s="612"/>
      <c r="AL2673" s="612"/>
      <c r="AM2673" s="613"/>
      <c r="AN2673" s="612"/>
      <c r="AO2673" s="612"/>
      <c r="AP2673" s="612"/>
      <c r="AQ2673" s="613"/>
      <c r="AR2673" s="612"/>
      <c r="AS2673" s="612"/>
      <c r="AT2673" s="612"/>
      <c r="AU2673" s="616"/>
      <c r="AV2673" s="612"/>
      <c r="AW2673" s="612"/>
      <c r="AX2673" s="612"/>
      <c r="AY2673" s="612"/>
      <c r="AZ2673" s="612"/>
      <c r="BA2673" s="612"/>
      <c r="BB2673" s="612"/>
      <c r="BC2673" s="613"/>
      <c r="BD2673" s="612"/>
      <c r="BE2673" s="612"/>
      <c r="BF2673" s="612"/>
      <c r="BG2673" s="612"/>
      <c r="BH2673" s="613"/>
      <c r="BI2673" s="612"/>
      <c r="BJ2673" s="612"/>
      <c r="BK2673" s="612"/>
      <c r="BL2673" s="613"/>
      <c r="BM2673" s="611"/>
      <c r="BN2673" s="612"/>
      <c r="BO2673" s="612"/>
      <c r="BP2673" s="612"/>
      <c r="BQ2673" s="547"/>
      <c r="BR2673" s="605"/>
      <c r="BS2673" s="617"/>
      <c r="BT2673" s="605"/>
      <c r="BU2673" s="618"/>
    </row>
    <row r="2674" spans="1:73" s="619" customFormat="1" hidden="1">
      <c r="A2674" s="603"/>
      <c r="B2674" s="604"/>
      <c r="C2674" s="604"/>
      <c r="D2674" s="605"/>
      <c r="E2674" s="606"/>
      <c r="F2674" s="605"/>
      <c r="H2674" s="608"/>
      <c r="I2674" s="609"/>
      <c r="J2674" s="610"/>
      <c r="K2674" s="611"/>
      <c r="L2674" s="611"/>
      <c r="M2674" s="611"/>
      <c r="N2674" s="611"/>
      <c r="O2674" s="612"/>
      <c r="P2674" s="612"/>
      <c r="Q2674" s="613"/>
      <c r="R2674" s="614"/>
      <c r="S2674" s="614"/>
      <c r="T2674" s="615"/>
      <c r="U2674" s="612"/>
      <c r="V2674" s="612"/>
      <c r="W2674" s="613"/>
      <c r="X2674" s="612"/>
      <c r="Y2674" s="612"/>
      <c r="Z2674" s="612"/>
      <c r="AA2674" s="611"/>
      <c r="AB2674" s="612"/>
      <c r="AC2674" s="612"/>
      <c r="AD2674" s="613"/>
      <c r="AE2674" s="613"/>
      <c r="AF2674" s="612"/>
      <c r="AG2674" s="612"/>
      <c r="AH2674" s="612"/>
      <c r="AI2674" s="611"/>
      <c r="AJ2674" s="612"/>
      <c r="AK2674" s="612"/>
      <c r="AL2674" s="612"/>
      <c r="AM2674" s="613"/>
      <c r="AN2674" s="612"/>
      <c r="AO2674" s="612"/>
      <c r="AP2674" s="612"/>
      <c r="AQ2674" s="613"/>
      <c r="AR2674" s="612"/>
      <c r="AS2674" s="612"/>
      <c r="AT2674" s="612"/>
      <c r="AU2674" s="616"/>
      <c r="AV2674" s="612"/>
      <c r="AW2674" s="612"/>
      <c r="AX2674" s="612"/>
      <c r="AY2674" s="612"/>
      <c r="AZ2674" s="612"/>
      <c r="BA2674" s="612"/>
      <c r="BB2674" s="612"/>
      <c r="BC2674" s="613"/>
      <c r="BD2674" s="612"/>
      <c r="BE2674" s="612"/>
      <c r="BF2674" s="612"/>
      <c r="BG2674" s="612"/>
      <c r="BH2674" s="613"/>
      <c r="BI2674" s="612"/>
      <c r="BJ2674" s="612"/>
      <c r="BK2674" s="612"/>
      <c r="BL2674" s="613"/>
      <c r="BM2674" s="611"/>
      <c r="BN2674" s="612"/>
      <c r="BO2674" s="612"/>
      <c r="BP2674" s="612"/>
      <c r="BQ2674" s="547"/>
      <c r="BR2674" s="605"/>
      <c r="BS2674" s="617"/>
      <c r="BT2674" s="605"/>
      <c r="BU2674" s="618"/>
    </row>
    <row r="2675" spans="1:73" s="619" customFormat="1" hidden="1">
      <c r="A2675" s="603"/>
      <c r="B2675" s="604"/>
      <c r="C2675" s="604"/>
      <c r="D2675" s="605"/>
      <c r="E2675" s="606"/>
      <c r="F2675" s="605"/>
      <c r="H2675" s="608"/>
      <c r="I2675" s="609"/>
      <c r="J2675" s="610"/>
      <c r="K2675" s="611"/>
      <c r="L2675" s="611"/>
      <c r="M2675" s="611"/>
      <c r="N2675" s="611"/>
      <c r="O2675" s="612"/>
      <c r="P2675" s="612"/>
      <c r="Q2675" s="613"/>
      <c r="R2675" s="614"/>
      <c r="S2675" s="614"/>
      <c r="T2675" s="615"/>
      <c r="U2675" s="612"/>
      <c r="V2675" s="612"/>
      <c r="W2675" s="613"/>
      <c r="X2675" s="612"/>
      <c r="Y2675" s="612"/>
      <c r="Z2675" s="612"/>
      <c r="AA2675" s="611"/>
      <c r="AB2675" s="612"/>
      <c r="AC2675" s="612"/>
      <c r="AD2675" s="613"/>
      <c r="AE2675" s="613"/>
      <c r="AF2675" s="612"/>
      <c r="AG2675" s="612"/>
      <c r="AH2675" s="612"/>
      <c r="AI2675" s="611"/>
      <c r="AJ2675" s="612"/>
      <c r="AK2675" s="612"/>
      <c r="AL2675" s="612"/>
      <c r="AM2675" s="613"/>
      <c r="AN2675" s="612"/>
      <c r="AO2675" s="612"/>
      <c r="AP2675" s="612"/>
      <c r="AQ2675" s="613"/>
      <c r="AR2675" s="612"/>
      <c r="AS2675" s="612"/>
      <c r="AT2675" s="612"/>
      <c r="AU2675" s="616"/>
      <c r="AV2675" s="612"/>
      <c r="AW2675" s="612"/>
      <c r="AX2675" s="612"/>
      <c r="AY2675" s="612"/>
      <c r="AZ2675" s="612"/>
      <c r="BA2675" s="612"/>
      <c r="BB2675" s="612"/>
      <c r="BC2675" s="613"/>
      <c r="BD2675" s="612"/>
      <c r="BE2675" s="612"/>
      <c r="BF2675" s="612"/>
      <c r="BG2675" s="612"/>
      <c r="BH2675" s="613"/>
      <c r="BI2675" s="612"/>
      <c r="BJ2675" s="612"/>
      <c r="BK2675" s="612"/>
      <c r="BL2675" s="613"/>
      <c r="BM2675" s="611"/>
      <c r="BN2675" s="612"/>
      <c r="BO2675" s="612"/>
      <c r="BP2675" s="612"/>
      <c r="BQ2675" s="547"/>
      <c r="BR2675" s="605"/>
      <c r="BS2675" s="617"/>
      <c r="BT2675" s="605"/>
      <c r="BU2675" s="618"/>
    </row>
    <row r="2676" spans="1:73" s="619" customFormat="1" hidden="1">
      <c r="A2676" s="603"/>
      <c r="B2676" s="604"/>
      <c r="C2676" s="604"/>
      <c r="D2676" s="605"/>
      <c r="E2676" s="635"/>
      <c r="F2676" s="605"/>
      <c r="H2676" s="608"/>
      <c r="I2676" s="609"/>
      <c r="J2676" s="610"/>
      <c r="K2676" s="611"/>
      <c r="L2676" s="611"/>
      <c r="M2676" s="611"/>
      <c r="N2676" s="611"/>
      <c r="O2676" s="612"/>
      <c r="P2676" s="612"/>
      <c r="Q2676" s="613"/>
      <c r="R2676" s="614"/>
      <c r="S2676" s="614"/>
      <c r="T2676" s="615"/>
      <c r="U2676" s="612"/>
      <c r="V2676" s="612"/>
      <c r="W2676" s="613"/>
      <c r="X2676" s="612"/>
      <c r="Y2676" s="612"/>
      <c r="Z2676" s="612"/>
      <c r="AA2676" s="611"/>
      <c r="AB2676" s="612"/>
      <c r="AC2676" s="612"/>
      <c r="AD2676" s="613"/>
      <c r="AE2676" s="613"/>
      <c r="AF2676" s="612"/>
      <c r="AG2676" s="612"/>
      <c r="AH2676" s="612"/>
      <c r="AI2676" s="611"/>
      <c r="AJ2676" s="612"/>
      <c r="AK2676" s="612"/>
      <c r="AL2676" s="612"/>
      <c r="AM2676" s="613"/>
      <c r="AN2676" s="612"/>
      <c r="AO2676" s="612"/>
      <c r="AP2676" s="612"/>
      <c r="AQ2676" s="613"/>
      <c r="AR2676" s="612"/>
      <c r="AS2676" s="612"/>
      <c r="AT2676" s="612"/>
      <c r="AU2676" s="616"/>
      <c r="AV2676" s="612"/>
      <c r="AW2676" s="612"/>
      <c r="AX2676" s="612"/>
      <c r="AY2676" s="612"/>
      <c r="AZ2676" s="612"/>
      <c r="BA2676" s="612"/>
      <c r="BB2676" s="612"/>
      <c r="BC2676" s="613"/>
      <c r="BD2676" s="612"/>
      <c r="BE2676" s="612"/>
      <c r="BF2676" s="612"/>
      <c r="BG2676" s="612"/>
      <c r="BH2676" s="613"/>
      <c r="BI2676" s="612"/>
      <c r="BJ2676" s="612"/>
      <c r="BK2676" s="612"/>
      <c r="BL2676" s="613"/>
      <c r="BM2676" s="611"/>
      <c r="BN2676" s="612"/>
      <c r="BO2676" s="612"/>
      <c r="BP2676" s="612"/>
      <c r="BQ2676" s="547"/>
      <c r="BR2676" s="605"/>
      <c r="BS2676" s="617"/>
      <c r="BT2676" s="605"/>
      <c r="BU2676" s="618"/>
    </row>
    <row r="2677" spans="1:73" s="619" customFormat="1" hidden="1">
      <c r="A2677" s="603"/>
      <c r="B2677" s="604"/>
      <c r="C2677" s="604"/>
      <c r="D2677" s="605"/>
      <c r="E2677" s="606"/>
      <c r="F2677" s="605"/>
      <c r="H2677" s="608"/>
      <c r="I2677" s="609"/>
      <c r="J2677" s="610"/>
      <c r="K2677" s="611"/>
      <c r="L2677" s="611"/>
      <c r="M2677" s="611"/>
      <c r="N2677" s="611"/>
      <c r="O2677" s="612"/>
      <c r="P2677" s="612"/>
      <c r="Q2677" s="613"/>
      <c r="R2677" s="614"/>
      <c r="S2677" s="614"/>
      <c r="T2677" s="615"/>
      <c r="U2677" s="612"/>
      <c r="V2677" s="612"/>
      <c r="W2677" s="613"/>
      <c r="X2677" s="612"/>
      <c r="Y2677" s="612"/>
      <c r="Z2677" s="612"/>
      <c r="AA2677" s="611"/>
      <c r="AB2677" s="612"/>
      <c r="AC2677" s="612"/>
      <c r="AD2677" s="613"/>
      <c r="AE2677" s="613"/>
      <c r="AF2677" s="612"/>
      <c r="AG2677" s="612"/>
      <c r="AH2677" s="612"/>
      <c r="AI2677" s="611"/>
      <c r="AJ2677" s="612"/>
      <c r="AK2677" s="612"/>
      <c r="AL2677" s="612"/>
      <c r="AM2677" s="613"/>
      <c r="AN2677" s="612"/>
      <c r="AO2677" s="612"/>
      <c r="AP2677" s="612"/>
      <c r="AQ2677" s="613"/>
      <c r="AR2677" s="612"/>
      <c r="AS2677" s="612"/>
      <c r="AT2677" s="612"/>
      <c r="AU2677" s="616"/>
      <c r="AV2677" s="612"/>
      <c r="AW2677" s="612"/>
      <c r="AX2677" s="612"/>
      <c r="AY2677" s="612"/>
      <c r="AZ2677" s="612"/>
      <c r="BA2677" s="612"/>
      <c r="BB2677" s="612"/>
      <c r="BC2677" s="613"/>
      <c r="BD2677" s="612"/>
      <c r="BE2677" s="612"/>
      <c r="BF2677" s="612"/>
      <c r="BG2677" s="612"/>
      <c r="BH2677" s="613"/>
      <c r="BI2677" s="612"/>
      <c r="BJ2677" s="612"/>
      <c r="BK2677" s="612"/>
      <c r="BL2677" s="613"/>
      <c r="BM2677" s="611"/>
      <c r="BN2677" s="612"/>
      <c r="BO2677" s="612"/>
      <c r="BP2677" s="612"/>
      <c r="BQ2677" s="547"/>
      <c r="BR2677" s="605"/>
      <c r="BS2677" s="617"/>
      <c r="BT2677" s="605"/>
      <c r="BU2677" s="618"/>
    </row>
    <row r="2678" spans="1:73" s="619" customFormat="1" hidden="1">
      <c r="A2678" s="603"/>
      <c r="B2678" s="604"/>
      <c r="C2678" s="604"/>
      <c r="D2678" s="605"/>
      <c r="E2678" s="606"/>
      <c r="F2678" s="605"/>
      <c r="H2678" s="608"/>
      <c r="I2678" s="609"/>
      <c r="J2678" s="610"/>
      <c r="K2678" s="611"/>
      <c r="L2678" s="611"/>
      <c r="M2678" s="611"/>
      <c r="N2678" s="611"/>
      <c r="O2678" s="612"/>
      <c r="P2678" s="612"/>
      <c r="Q2678" s="613"/>
      <c r="R2678" s="614"/>
      <c r="S2678" s="614"/>
      <c r="T2678" s="615"/>
      <c r="U2678" s="612"/>
      <c r="V2678" s="612"/>
      <c r="W2678" s="613"/>
      <c r="X2678" s="612"/>
      <c r="Y2678" s="612"/>
      <c r="Z2678" s="612"/>
      <c r="AA2678" s="611"/>
      <c r="AB2678" s="612"/>
      <c r="AC2678" s="612"/>
      <c r="AD2678" s="613"/>
      <c r="AE2678" s="613"/>
      <c r="AF2678" s="612"/>
      <c r="AG2678" s="612"/>
      <c r="AH2678" s="612"/>
      <c r="AI2678" s="611"/>
      <c r="AJ2678" s="612"/>
      <c r="AK2678" s="612"/>
      <c r="AL2678" s="612"/>
      <c r="AM2678" s="613"/>
      <c r="AN2678" s="612"/>
      <c r="AO2678" s="612"/>
      <c r="AP2678" s="612"/>
      <c r="AQ2678" s="613"/>
      <c r="AR2678" s="612"/>
      <c r="AS2678" s="612"/>
      <c r="AT2678" s="612"/>
      <c r="AU2678" s="616"/>
      <c r="AV2678" s="612"/>
      <c r="AW2678" s="612"/>
      <c r="AX2678" s="612"/>
      <c r="AY2678" s="612"/>
      <c r="AZ2678" s="612"/>
      <c r="BA2678" s="612"/>
      <c r="BB2678" s="612"/>
      <c r="BC2678" s="613"/>
      <c r="BD2678" s="612"/>
      <c r="BE2678" s="612"/>
      <c r="BF2678" s="612"/>
      <c r="BG2678" s="612"/>
      <c r="BH2678" s="613"/>
      <c r="BI2678" s="612"/>
      <c r="BJ2678" s="612"/>
      <c r="BK2678" s="612"/>
      <c r="BL2678" s="613"/>
      <c r="BM2678" s="611"/>
      <c r="BN2678" s="612"/>
      <c r="BO2678" s="612"/>
      <c r="BP2678" s="612"/>
      <c r="BQ2678" s="547"/>
      <c r="BR2678" s="605"/>
      <c r="BS2678" s="617"/>
      <c r="BT2678" s="605"/>
      <c r="BU2678" s="618"/>
    </row>
    <row r="2679" spans="1:73" s="619" customFormat="1" hidden="1">
      <c r="A2679" s="603"/>
      <c r="B2679" s="604"/>
      <c r="C2679" s="604"/>
      <c r="D2679" s="605"/>
      <c r="E2679" s="606"/>
      <c r="F2679" s="605"/>
      <c r="H2679" s="608"/>
      <c r="I2679" s="609"/>
      <c r="J2679" s="610"/>
      <c r="K2679" s="611"/>
      <c r="L2679" s="611"/>
      <c r="M2679" s="611"/>
      <c r="N2679" s="611"/>
      <c r="O2679" s="612"/>
      <c r="P2679" s="612"/>
      <c r="Q2679" s="613"/>
      <c r="R2679" s="614"/>
      <c r="S2679" s="614"/>
      <c r="T2679" s="615"/>
      <c r="U2679" s="612"/>
      <c r="V2679" s="612"/>
      <c r="W2679" s="613"/>
      <c r="X2679" s="612"/>
      <c r="Y2679" s="612"/>
      <c r="Z2679" s="612"/>
      <c r="AA2679" s="611"/>
      <c r="AB2679" s="612"/>
      <c r="AC2679" s="612"/>
      <c r="AD2679" s="613"/>
      <c r="AE2679" s="613"/>
      <c r="AF2679" s="612"/>
      <c r="AG2679" s="612"/>
      <c r="AH2679" s="612"/>
      <c r="AI2679" s="611"/>
      <c r="AJ2679" s="612"/>
      <c r="AK2679" s="612"/>
      <c r="AL2679" s="612"/>
      <c r="AM2679" s="613"/>
      <c r="AN2679" s="612"/>
      <c r="AO2679" s="612"/>
      <c r="AP2679" s="612"/>
      <c r="AQ2679" s="613"/>
      <c r="AR2679" s="612"/>
      <c r="AS2679" s="612"/>
      <c r="AT2679" s="612"/>
      <c r="AU2679" s="616"/>
      <c r="AV2679" s="612"/>
      <c r="AW2679" s="612"/>
      <c r="AX2679" s="612"/>
      <c r="AY2679" s="612"/>
      <c r="AZ2679" s="612"/>
      <c r="BA2679" s="612"/>
      <c r="BB2679" s="612"/>
      <c r="BC2679" s="613"/>
      <c r="BD2679" s="612"/>
      <c r="BE2679" s="612"/>
      <c r="BF2679" s="612"/>
      <c r="BG2679" s="612"/>
      <c r="BH2679" s="613"/>
      <c r="BI2679" s="612"/>
      <c r="BJ2679" s="612"/>
      <c r="BK2679" s="612"/>
      <c r="BL2679" s="613"/>
      <c r="BM2679" s="611"/>
      <c r="BN2679" s="612"/>
      <c r="BO2679" s="612"/>
      <c r="BP2679" s="612"/>
      <c r="BQ2679" s="547"/>
      <c r="BR2679" s="605"/>
      <c r="BS2679" s="617"/>
      <c r="BT2679" s="605"/>
      <c r="BU2679" s="618"/>
    </row>
    <row r="2680" spans="1:73" s="619" customFormat="1" hidden="1">
      <c r="A2680" s="603"/>
      <c r="B2680" s="604"/>
      <c r="C2680" s="604"/>
      <c r="D2680" s="605"/>
      <c r="E2680" s="606"/>
      <c r="F2680" s="605"/>
      <c r="H2680" s="608"/>
      <c r="I2680" s="609"/>
      <c r="J2680" s="610"/>
      <c r="K2680" s="611"/>
      <c r="L2680" s="611"/>
      <c r="M2680" s="611"/>
      <c r="N2680" s="611"/>
      <c r="O2680" s="612"/>
      <c r="P2680" s="612"/>
      <c r="Q2680" s="613"/>
      <c r="R2680" s="614"/>
      <c r="S2680" s="614"/>
      <c r="T2680" s="615"/>
      <c r="U2680" s="612"/>
      <c r="V2680" s="612"/>
      <c r="W2680" s="613"/>
      <c r="X2680" s="612"/>
      <c r="Y2680" s="612"/>
      <c r="Z2680" s="612"/>
      <c r="AA2680" s="611"/>
      <c r="AB2680" s="612"/>
      <c r="AC2680" s="612"/>
      <c r="AD2680" s="613"/>
      <c r="AE2680" s="613"/>
      <c r="AF2680" s="612"/>
      <c r="AG2680" s="612"/>
      <c r="AH2680" s="612"/>
      <c r="AI2680" s="611"/>
      <c r="AJ2680" s="612"/>
      <c r="AK2680" s="612"/>
      <c r="AL2680" s="612"/>
      <c r="AM2680" s="613"/>
      <c r="AN2680" s="612"/>
      <c r="AO2680" s="612"/>
      <c r="AP2680" s="612"/>
      <c r="AQ2680" s="613"/>
      <c r="AR2680" s="612"/>
      <c r="AS2680" s="612"/>
      <c r="AT2680" s="612"/>
      <c r="AU2680" s="616"/>
      <c r="AV2680" s="612"/>
      <c r="AW2680" s="612"/>
      <c r="AX2680" s="612"/>
      <c r="AY2680" s="612"/>
      <c r="AZ2680" s="612"/>
      <c r="BA2680" s="612"/>
      <c r="BB2680" s="612"/>
      <c r="BC2680" s="613"/>
      <c r="BD2680" s="612"/>
      <c r="BE2680" s="612"/>
      <c r="BF2680" s="612"/>
      <c r="BG2680" s="612"/>
      <c r="BH2680" s="613"/>
      <c r="BI2680" s="612"/>
      <c r="BJ2680" s="612"/>
      <c r="BK2680" s="612"/>
      <c r="BL2680" s="613"/>
      <c r="BM2680" s="611"/>
      <c r="BN2680" s="612"/>
      <c r="BO2680" s="612"/>
      <c r="BP2680" s="612"/>
      <c r="BQ2680" s="547"/>
      <c r="BR2680" s="605"/>
      <c r="BS2680" s="617"/>
      <c r="BT2680" s="605"/>
      <c r="BU2680" s="618"/>
    </row>
    <row r="2681" spans="1:73" s="619" customFormat="1" hidden="1">
      <c r="A2681" s="603"/>
      <c r="B2681" s="604"/>
      <c r="C2681" s="604"/>
      <c r="D2681" s="605"/>
      <c r="E2681" s="605"/>
      <c r="F2681" s="605"/>
      <c r="H2681" s="608"/>
      <c r="I2681" s="609"/>
      <c r="J2681" s="610"/>
      <c r="K2681" s="611"/>
      <c r="L2681" s="611"/>
      <c r="M2681" s="611"/>
      <c r="N2681" s="611"/>
      <c r="O2681" s="612"/>
      <c r="P2681" s="612"/>
      <c r="Q2681" s="613"/>
      <c r="R2681" s="1717"/>
      <c r="S2681" s="1717"/>
      <c r="T2681" s="615"/>
      <c r="U2681" s="612"/>
      <c r="V2681" s="612"/>
      <c r="W2681" s="613"/>
      <c r="X2681" s="612"/>
      <c r="Y2681" s="612"/>
      <c r="Z2681" s="612"/>
      <c r="AA2681" s="611"/>
      <c r="AB2681" s="612"/>
      <c r="AC2681" s="612"/>
      <c r="AD2681" s="613"/>
      <c r="AE2681" s="613"/>
      <c r="AF2681" s="612"/>
      <c r="AG2681" s="612"/>
      <c r="AH2681" s="612"/>
      <c r="AI2681" s="611"/>
      <c r="AJ2681" s="612"/>
      <c r="AK2681" s="612"/>
      <c r="AL2681" s="612"/>
      <c r="AM2681" s="613"/>
      <c r="AN2681" s="612"/>
      <c r="AO2681" s="612"/>
      <c r="AP2681" s="612"/>
      <c r="AQ2681" s="613"/>
      <c r="AR2681" s="612"/>
      <c r="AS2681" s="612"/>
      <c r="AT2681" s="612"/>
      <c r="AU2681" s="616"/>
      <c r="AV2681" s="612"/>
      <c r="AW2681" s="612"/>
      <c r="AX2681" s="612"/>
      <c r="AY2681" s="612"/>
      <c r="AZ2681" s="612"/>
      <c r="BA2681" s="612"/>
      <c r="BB2681" s="612"/>
      <c r="BC2681" s="613"/>
      <c r="BD2681" s="612"/>
      <c r="BE2681" s="612"/>
      <c r="BF2681" s="612"/>
      <c r="BG2681" s="612"/>
      <c r="BH2681" s="613"/>
      <c r="BI2681" s="612"/>
      <c r="BJ2681" s="612"/>
      <c r="BK2681" s="612"/>
      <c r="BL2681" s="613"/>
      <c r="BM2681" s="611"/>
      <c r="BN2681" s="612"/>
      <c r="BO2681" s="612"/>
      <c r="BP2681" s="612"/>
      <c r="BQ2681" s="547"/>
      <c r="BR2681" s="605"/>
      <c r="BS2681" s="617"/>
      <c r="BT2681" s="605"/>
      <c r="BU2681" s="618"/>
    </row>
    <row r="2682" spans="1:73" s="619" customFormat="1" hidden="1">
      <c r="A2682" s="603"/>
      <c r="B2682" s="604"/>
      <c r="C2682" s="604"/>
      <c r="D2682" s="605"/>
      <c r="E2682" s="606"/>
      <c r="F2682" s="605"/>
      <c r="H2682" s="608"/>
      <c r="I2682" s="609"/>
      <c r="J2682" s="610"/>
      <c r="K2682" s="611"/>
      <c r="L2682" s="611"/>
      <c r="M2682" s="611"/>
      <c r="N2682" s="611"/>
      <c r="O2682" s="612"/>
      <c r="P2682" s="612"/>
      <c r="Q2682" s="613"/>
      <c r="R2682" s="614"/>
      <c r="S2682" s="614"/>
      <c r="T2682" s="615"/>
      <c r="U2682" s="612"/>
      <c r="V2682" s="612"/>
      <c r="W2682" s="613"/>
      <c r="X2682" s="612"/>
      <c r="Y2682" s="612"/>
      <c r="Z2682" s="612"/>
      <c r="AA2682" s="611"/>
      <c r="AB2682" s="612"/>
      <c r="AC2682" s="612"/>
      <c r="AD2682" s="613"/>
      <c r="AE2682" s="613"/>
      <c r="AF2682" s="612"/>
      <c r="AG2682" s="612"/>
      <c r="AH2682" s="612"/>
      <c r="AI2682" s="611"/>
      <c r="AJ2682" s="612"/>
      <c r="AK2682" s="612"/>
      <c r="AL2682" s="612"/>
      <c r="AM2682" s="613"/>
      <c r="AN2682" s="612"/>
      <c r="AO2682" s="612"/>
      <c r="AP2682" s="612"/>
      <c r="AQ2682" s="613"/>
      <c r="AR2682" s="612"/>
      <c r="AS2682" s="612"/>
      <c r="AT2682" s="612"/>
      <c r="AU2682" s="616"/>
      <c r="AV2682" s="612"/>
      <c r="AW2682" s="612"/>
      <c r="AX2682" s="612"/>
      <c r="AY2682" s="612"/>
      <c r="AZ2682" s="612"/>
      <c r="BA2682" s="612"/>
      <c r="BB2682" s="612"/>
      <c r="BC2682" s="613"/>
      <c r="BD2682" s="612"/>
      <c r="BE2682" s="612"/>
      <c r="BF2682" s="612"/>
      <c r="BG2682" s="612"/>
      <c r="BH2682" s="613"/>
      <c r="BI2682" s="612"/>
      <c r="BJ2682" s="612"/>
      <c r="BK2682" s="612"/>
      <c r="BL2682" s="613"/>
      <c r="BM2682" s="611"/>
      <c r="BN2682" s="612"/>
      <c r="BO2682" s="612"/>
      <c r="BP2682" s="612"/>
      <c r="BQ2682" s="547"/>
      <c r="BR2682" s="605"/>
      <c r="BS2682" s="617"/>
      <c r="BT2682" s="605"/>
      <c r="BU2682" s="618"/>
    </row>
    <row r="2683" spans="1:73" s="575" customFormat="1" hidden="1">
      <c r="B2683" s="576"/>
      <c r="C2683" s="1718"/>
      <c r="D2683" s="1719"/>
      <c r="E2683" s="1720"/>
      <c r="F2683" s="1719"/>
      <c r="G2683" s="580"/>
      <c r="H2683" s="581"/>
      <c r="I2683" s="582"/>
      <c r="J2683" s="580">
        <f>K2683+AA2683+BM2683</f>
        <v>0</v>
      </c>
      <c r="K2683" s="578">
        <f>L2683+T2683+X2683+Y2683+Z2683</f>
        <v>0</v>
      </c>
      <c r="L2683" s="578">
        <f>M2683+S2683</f>
        <v>0</v>
      </c>
      <c r="M2683" s="578">
        <f>N2683+R2683</f>
        <v>0</v>
      </c>
      <c r="N2683" s="578">
        <f>O2683+P2683+Q2683</f>
        <v>0</v>
      </c>
      <c r="O2683" s="578"/>
      <c r="P2683" s="578"/>
      <c r="Q2683" s="578"/>
      <c r="R2683" s="578"/>
      <c r="S2683" s="578"/>
      <c r="T2683" s="578">
        <f>U2683+V2683+W2683</f>
        <v>0</v>
      </c>
      <c r="U2683" s="578"/>
      <c r="V2683" s="578"/>
      <c r="W2683" s="578"/>
      <c r="X2683" s="578"/>
      <c r="Y2683" s="578"/>
      <c r="Z2683" s="578"/>
      <c r="AA2683" s="578">
        <f xml:space="preserve"> SUM(AB2683:AI2683)+SUM(AV2683:BL2683)</f>
        <v>0</v>
      </c>
      <c r="AB2683" s="578"/>
      <c r="AC2683" s="578"/>
      <c r="AD2683" s="578"/>
      <c r="AE2683" s="578"/>
      <c r="AF2683" s="578"/>
      <c r="AG2683" s="578"/>
      <c r="AH2683" s="578"/>
      <c r="AI2683" s="578">
        <f>SUM(AJ2683:AT2683)</f>
        <v>0</v>
      </c>
      <c r="AJ2683" s="578"/>
      <c r="AK2683" s="578"/>
      <c r="AL2683" s="578"/>
      <c r="AM2683" s="578"/>
      <c r="AN2683" s="578"/>
      <c r="AO2683" s="578"/>
      <c r="AP2683" s="578"/>
      <c r="AQ2683" s="578"/>
      <c r="AR2683" s="578"/>
      <c r="AS2683" s="578"/>
      <c r="AT2683" s="578"/>
      <c r="AU2683" s="567"/>
      <c r="AV2683" s="578"/>
      <c r="AW2683" s="578"/>
      <c r="AX2683" s="578"/>
      <c r="AY2683" s="578"/>
      <c r="AZ2683" s="578"/>
      <c r="BA2683" s="578"/>
      <c r="BB2683" s="578"/>
      <c r="BC2683" s="578"/>
      <c r="BD2683" s="578"/>
      <c r="BE2683" s="578"/>
      <c r="BF2683" s="578"/>
      <c r="BG2683" s="578"/>
      <c r="BH2683" s="578"/>
      <c r="BI2683" s="578"/>
      <c r="BJ2683" s="578"/>
      <c r="BK2683" s="578"/>
      <c r="BL2683" s="578"/>
      <c r="BM2683" s="578">
        <f>SUM(BN2683:BP2683)</f>
        <v>0</v>
      </c>
      <c r="BN2683" s="578"/>
      <c r="BO2683" s="578"/>
      <c r="BP2683" s="578"/>
      <c r="BQ2683" s="547">
        <v>1</v>
      </c>
      <c r="BR2683" s="578"/>
    </row>
    <row r="2684" spans="1:73" s="575" customFormat="1" hidden="1">
      <c r="B2684" s="576"/>
      <c r="C2684" s="577"/>
      <c r="D2684" s="578"/>
      <c r="E2684" s="579"/>
      <c r="F2684" s="578"/>
      <c r="G2684" s="580"/>
      <c r="H2684" s="581"/>
      <c r="I2684" s="582"/>
      <c r="J2684" s="580">
        <f>K2684+AA2684+BM2684</f>
        <v>0</v>
      </c>
      <c r="K2684" s="578">
        <f>L2684+T2684+X2684+Y2684+Z2684</f>
        <v>0</v>
      </c>
      <c r="L2684" s="578">
        <f>M2684+S2684</f>
        <v>0</v>
      </c>
      <c r="M2684" s="578">
        <f>N2684+R2684</f>
        <v>0</v>
      </c>
      <c r="N2684" s="578">
        <f>O2684+P2684+Q2684</f>
        <v>0</v>
      </c>
      <c r="O2684" s="578"/>
      <c r="P2684" s="578"/>
      <c r="Q2684" s="578"/>
      <c r="R2684" s="578"/>
      <c r="S2684" s="578"/>
      <c r="T2684" s="578">
        <f>U2684+V2684+W2684</f>
        <v>0</v>
      </c>
      <c r="U2684" s="578"/>
      <c r="V2684" s="578"/>
      <c r="W2684" s="578"/>
      <c r="X2684" s="578"/>
      <c r="Y2684" s="578"/>
      <c r="Z2684" s="578"/>
      <c r="AA2684" s="578">
        <f xml:space="preserve"> SUM(AB2684:AI2684)+SUM(AV2684:BL2684)</f>
        <v>0</v>
      </c>
      <c r="AB2684" s="578"/>
      <c r="AC2684" s="578"/>
      <c r="AD2684" s="578"/>
      <c r="AE2684" s="578"/>
      <c r="AF2684" s="578"/>
      <c r="AG2684" s="578"/>
      <c r="AH2684" s="578"/>
      <c r="AI2684" s="578">
        <f>SUM(AJ2684:AT2684)</f>
        <v>0</v>
      </c>
      <c r="AJ2684" s="578"/>
      <c r="AK2684" s="578"/>
      <c r="AL2684" s="578"/>
      <c r="AM2684" s="578"/>
      <c r="AN2684" s="578"/>
      <c r="AO2684" s="578"/>
      <c r="AP2684" s="578"/>
      <c r="AQ2684" s="578"/>
      <c r="AR2684" s="578"/>
      <c r="AS2684" s="578"/>
      <c r="AT2684" s="578"/>
      <c r="AU2684" s="567"/>
      <c r="AV2684" s="578"/>
      <c r="AW2684" s="578"/>
      <c r="AX2684" s="578"/>
      <c r="AY2684" s="578"/>
      <c r="AZ2684" s="578"/>
      <c r="BA2684" s="578"/>
      <c r="BB2684" s="578"/>
      <c r="BC2684" s="578"/>
      <c r="BD2684" s="578"/>
      <c r="BE2684" s="578"/>
      <c r="BF2684" s="578"/>
      <c r="BG2684" s="578"/>
      <c r="BH2684" s="578"/>
      <c r="BI2684" s="578"/>
      <c r="BJ2684" s="578"/>
      <c r="BK2684" s="578"/>
      <c r="BL2684" s="578"/>
      <c r="BM2684" s="578">
        <f>SUM(BN2684:BP2684)</f>
        <v>0</v>
      </c>
      <c r="BN2684" s="578"/>
      <c r="BO2684" s="578"/>
      <c r="BP2684" s="578"/>
      <c r="BQ2684" s="547">
        <v>1</v>
      </c>
      <c r="BR2684" s="578"/>
    </row>
    <row r="2685" spans="1:73" s="575" customFormat="1" hidden="1">
      <c r="B2685" s="576"/>
      <c r="C2685" s="577"/>
      <c r="D2685" s="578"/>
      <c r="E2685" s="579"/>
      <c r="F2685" s="578"/>
      <c r="G2685" s="580"/>
      <c r="H2685" s="581"/>
      <c r="I2685" s="582"/>
      <c r="J2685" s="580">
        <f>K2685+AA2685+BM2685</f>
        <v>0</v>
      </c>
      <c r="K2685" s="578">
        <f>L2685+T2685+X2685+Y2685+Z2685</f>
        <v>0</v>
      </c>
      <c r="L2685" s="578">
        <f>M2685+S2685</f>
        <v>0</v>
      </c>
      <c r="M2685" s="578">
        <f>N2685+R2685</f>
        <v>0</v>
      </c>
      <c r="N2685" s="578">
        <f>O2685+P2685+Q2685</f>
        <v>0</v>
      </c>
      <c r="O2685" s="578"/>
      <c r="P2685" s="578"/>
      <c r="Q2685" s="578"/>
      <c r="R2685" s="578"/>
      <c r="S2685" s="578"/>
      <c r="T2685" s="578">
        <f>U2685+V2685+W2685</f>
        <v>0</v>
      </c>
      <c r="U2685" s="578"/>
      <c r="V2685" s="578"/>
      <c r="W2685" s="578"/>
      <c r="X2685" s="578"/>
      <c r="Y2685" s="578"/>
      <c r="Z2685" s="578"/>
      <c r="AA2685" s="578">
        <f xml:space="preserve"> SUM(AB2685:AI2685)+SUM(AV2685:BL2685)</f>
        <v>0</v>
      </c>
      <c r="AB2685" s="578"/>
      <c r="AC2685" s="578"/>
      <c r="AD2685" s="578"/>
      <c r="AE2685" s="578"/>
      <c r="AF2685" s="578"/>
      <c r="AG2685" s="578"/>
      <c r="AH2685" s="578"/>
      <c r="AI2685" s="578">
        <f>SUM(AJ2685:AT2685)</f>
        <v>0</v>
      </c>
      <c r="AJ2685" s="578"/>
      <c r="AK2685" s="578"/>
      <c r="AL2685" s="578"/>
      <c r="AM2685" s="578"/>
      <c r="AN2685" s="578"/>
      <c r="AO2685" s="578"/>
      <c r="AP2685" s="578"/>
      <c r="AQ2685" s="578"/>
      <c r="AR2685" s="578"/>
      <c r="AS2685" s="578"/>
      <c r="AT2685" s="578"/>
      <c r="AU2685" s="567"/>
      <c r="AV2685" s="578"/>
      <c r="AW2685" s="578"/>
      <c r="AX2685" s="578"/>
      <c r="AY2685" s="578"/>
      <c r="AZ2685" s="578"/>
      <c r="BA2685" s="578"/>
      <c r="BB2685" s="578"/>
      <c r="BC2685" s="578"/>
      <c r="BD2685" s="578"/>
      <c r="BE2685" s="578"/>
      <c r="BF2685" s="578"/>
      <c r="BG2685" s="578"/>
      <c r="BH2685" s="578"/>
      <c r="BI2685" s="578"/>
      <c r="BJ2685" s="578"/>
      <c r="BK2685" s="578"/>
      <c r="BL2685" s="578"/>
      <c r="BM2685" s="578">
        <f>SUM(BN2685:BP2685)</f>
        <v>0</v>
      </c>
      <c r="BN2685" s="578"/>
      <c r="BO2685" s="578"/>
      <c r="BP2685" s="578"/>
      <c r="BQ2685" s="547">
        <v>1</v>
      </c>
      <c r="BR2685" s="578"/>
    </row>
    <row r="2686" spans="1:73" s="575" customFormat="1" hidden="1">
      <c r="B2686" s="576"/>
      <c r="C2686" s="577"/>
      <c r="D2686" s="578"/>
      <c r="E2686" s="579"/>
      <c r="F2686" s="578"/>
      <c r="G2686" s="580"/>
      <c r="H2686" s="581"/>
      <c r="I2686" s="582"/>
      <c r="J2686" s="580">
        <f>K2686+AA2686+BM2686</f>
        <v>0</v>
      </c>
      <c r="K2686" s="578">
        <f>L2686+T2686+X2686+Y2686+Z2686</f>
        <v>0</v>
      </c>
      <c r="L2686" s="578">
        <f>M2686+S2686</f>
        <v>0</v>
      </c>
      <c r="M2686" s="578">
        <f>N2686+R2686</f>
        <v>0</v>
      </c>
      <c r="N2686" s="578">
        <f>O2686+P2686+Q2686</f>
        <v>0</v>
      </c>
      <c r="O2686" s="578"/>
      <c r="P2686" s="578"/>
      <c r="Q2686" s="578"/>
      <c r="R2686" s="578"/>
      <c r="S2686" s="578"/>
      <c r="T2686" s="578">
        <f>U2686+V2686+W2686</f>
        <v>0</v>
      </c>
      <c r="U2686" s="578"/>
      <c r="V2686" s="578"/>
      <c r="W2686" s="578"/>
      <c r="X2686" s="578"/>
      <c r="Y2686" s="578"/>
      <c r="Z2686" s="578"/>
      <c r="AA2686" s="578">
        <f xml:space="preserve"> SUM(AB2686:AI2686)+SUM(AV2686:BL2686)</f>
        <v>0</v>
      </c>
      <c r="AB2686" s="578"/>
      <c r="AC2686" s="578"/>
      <c r="AD2686" s="578"/>
      <c r="AE2686" s="578"/>
      <c r="AF2686" s="578"/>
      <c r="AG2686" s="578"/>
      <c r="AH2686" s="578"/>
      <c r="AI2686" s="578">
        <f>SUM(AJ2686:AT2686)</f>
        <v>0</v>
      </c>
      <c r="AJ2686" s="578"/>
      <c r="AK2686" s="578"/>
      <c r="AL2686" s="578"/>
      <c r="AM2686" s="578"/>
      <c r="AN2686" s="578"/>
      <c r="AO2686" s="578"/>
      <c r="AP2686" s="578"/>
      <c r="AQ2686" s="578"/>
      <c r="AR2686" s="578"/>
      <c r="AS2686" s="578"/>
      <c r="AT2686" s="578"/>
      <c r="AU2686" s="567"/>
      <c r="AV2686" s="578"/>
      <c r="AW2686" s="578"/>
      <c r="AX2686" s="578"/>
      <c r="AY2686" s="578"/>
      <c r="AZ2686" s="578"/>
      <c r="BA2686" s="578"/>
      <c r="BB2686" s="578"/>
      <c r="BC2686" s="578"/>
      <c r="BD2686" s="578"/>
      <c r="BE2686" s="578"/>
      <c r="BF2686" s="578"/>
      <c r="BG2686" s="578"/>
      <c r="BH2686" s="578"/>
      <c r="BI2686" s="578"/>
      <c r="BJ2686" s="578"/>
      <c r="BK2686" s="578"/>
      <c r="BL2686" s="578"/>
      <c r="BM2686" s="578">
        <f>SUM(BN2686:BP2686)</f>
        <v>0</v>
      </c>
      <c r="BN2686" s="578"/>
      <c r="BO2686" s="578"/>
      <c r="BP2686" s="578"/>
      <c r="BQ2686" s="547">
        <v>1</v>
      </c>
      <c r="BR2686" s="578"/>
    </row>
    <row r="2687" spans="1:73" s="626" customFormat="1" ht="14.25" hidden="1">
      <c r="B2687" s="627"/>
      <c r="C2687" s="561" t="s">
        <v>2832</v>
      </c>
      <c r="D2687" s="628"/>
      <c r="E2687" s="629"/>
      <c r="F2687" s="628"/>
      <c r="G2687" s="630"/>
      <c r="H2687" s="631">
        <f>SUM(H2688:H2963)</f>
        <v>417.4</v>
      </c>
      <c r="I2687" s="632"/>
      <c r="J2687" s="630">
        <f t="shared" ref="J2687:BP2687" si="1265">SUM(J2688:J2963)</f>
        <v>416.14</v>
      </c>
      <c r="K2687" s="628">
        <f t="shared" si="1265"/>
        <v>385.4799999999999</v>
      </c>
      <c r="L2687" s="628">
        <f t="shared" si="1265"/>
        <v>365.31</v>
      </c>
      <c r="M2687" s="628">
        <f t="shared" si="1265"/>
        <v>322.3300000000001</v>
      </c>
      <c r="N2687" s="628">
        <f t="shared" si="1265"/>
        <v>225.48999999999998</v>
      </c>
      <c r="O2687" s="628">
        <f t="shared" si="1265"/>
        <v>175.29999999999995</v>
      </c>
      <c r="P2687" s="628">
        <f t="shared" si="1265"/>
        <v>50.190000000000005</v>
      </c>
      <c r="Q2687" s="628">
        <f t="shared" si="1265"/>
        <v>0</v>
      </c>
      <c r="R2687" s="628">
        <f t="shared" si="1265"/>
        <v>96.839999999999989</v>
      </c>
      <c r="S2687" s="628">
        <f t="shared" si="1265"/>
        <v>42.98</v>
      </c>
      <c r="T2687" s="628">
        <f t="shared" si="1265"/>
        <v>0</v>
      </c>
      <c r="U2687" s="628">
        <f t="shared" si="1265"/>
        <v>0</v>
      </c>
      <c r="V2687" s="628">
        <f t="shared" si="1265"/>
        <v>0</v>
      </c>
      <c r="W2687" s="628">
        <f t="shared" si="1265"/>
        <v>0</v>
      </c>
      <c r="X2687" s="628">
        <f t="shared" si="1265"/>
        <v>0</v>
      </c>
      <c r="Y2687" s="628">
        <f t="shared" si="1265"/>
        <v>19.989999999999998</v>
      </c>
      <c r="Z2687" s="628">
        <f t="shared" si="1265"/>
        <v>0.18</v>
      </c>
      <c r="AA2687" s="628">
        <f t="shared" si="1265"/>
        <v>24</v>
      </c>
      <c r="AB2687" s="628">
        <f t="shared" si="1265"/>
        <v>3.31</v>
      </c>
      <c r="AC2687" s="628">
        <f t="shared" si="1265"/>
        <v>0</v>
      </c>
      <c r="AD2687" s="628">
        <f t="shared" si="1265"/>
        <v>0</v>
      </c>
      <c r="AE2687" s="628">
        <f t="shared" si="1265"/>
        <v>0</v>
      </c>
      <c r="AF2687" s="628">
        <f t="shared" si="1265"/>
        <v>2.1100000000000003</v>
      </c>
      <c r="AG2687" s="628">
        <f t="shared" si="1265"/>
        <v>1.22</v>
      </c>
      <c r="AH2687" s="628">
        <f t="shared" si="1265"/>
        <v>0</v>
      </c>
      <c r="AI2687" s="628">
        <f t="shared" si="1265"/>
        <v>15.069999999999999</v>
      </c>
      <c r="AJ2687" s="628">
        <f t="shared" si="1265"/>
        <v>8.9599999999999991</v>
      </c>
      <c r="AK2687" s="628">
        <f t="shared" si="1265"/>
        <v>1.9800000000000004</v>
      </c>
      <c r="AL2687" s="628">
        <f t="shared" si="1265"/>
        <v>0.06</v>
      </c>
      <c r="AM2687" s="628">
        <f t="shared" si="1265"/>
        <v>0</v>
      </c>
      <c r="AN2687" s="628">
        <f t="shared" si="1265"/>
        <v>0</v>
      </c>
      <c r="AO2687" s="628">
        <f t="shared" si="1265"/>
        <v>0</v>
      </c>
      <c r="AP2687" s="628">
        <f t="shared" si="1265"/>
        <v>0.23</v>
      </c>
      <c r="AQ2687" s="628">
        <f t="shared" si="1265"/>
        <v>0</v>
      </c>
      <c r="AR2687" s="628">
        <f t="shared" si="1265"/>
        <v>0</v>
      </c>
      <c r="AS2687" s="628">
        <f t="shared" si="1265"/>
        <v>0</v>
      </c>
      <c r="AT2687" s="628">
        <f t="shared" si="1265"/>
        <v>0</v>
      </c>
      <c r="AU2687" s="628">
        <f t="shared" si="1265"/>
        <v>0</v>
      </c>
      <c r="AV2687" s="628">
        <f t="shared" si="1265"/>
        <v>0</v>
      </c>
      <c r="AW2687" s="628">
        <f t="shared" si="1265"/>
        <v>0</v>
      </c>
      <c r="AX2687" s="628">
        <f t="shared" si="1265"/>
        <v>0.11</v>
      </c>
      <c r="AY2687" s="628">
        <f t="shared" si="1265"/>
        <v>0.78</v>
      </c>
      <c r="AZ2687" s="628">
        <f t="shared" si="1265"/>
        <v>0</v>
      </c>
      <c r="BA2687" s="628">
        <f t="shared" si="1265"/>
        <v>0</v>
      </c>
      <c r="BB2687" s="628">
        <f t="shared" si="1265"/>
        <v>0</v>
      </c>
      <c r="BC2687" s="628">
        <f t="shared" si="1265"/>
        <v>0</v>
      </c>
      <c r="BD2687" s="628">
        <f t="shared" si="1265"/>
        <v>0</v>
      </c>
      <c r="BE2687" s="628">
        <f t="shared" si="1265"/>
        <v>3.8899999999999992</v>
      </c>
      <c r="BF2687" s="628">
        <f t="shared" si="1265"/>
        <v>0</v>
      </c>
      <c r="BG2687" s="628">
        <f t="shared" si="1265"/>
        <v>0.30999999999999994</v>
      </c>
      <c r="BH2687" s="628">
        <f t="shared" si="1265"/>
        <v>0</v>
      </c>
      <c r="BI2687" s="628">
        <f t="shared" si="1265"/>
        <v>0</v>
      </c>
      <c r="BJ2687" s="628">
        <f t="shared" si="1265"/>
        <v>0</v>
      </c>
      <c r="BK2687" s="628">
        <f t="shared" si="1265"/>
        <v>1.2000000000000002</v>
      </c>
      <c r="BL2687" s="628">
        <f t="shared" si="1265"/>
        <v>0</v>
      </c>
      <c r="BM2687" s="628">
        <f t="shared" si="1265"/>
        <v>6.66</v>
      </c>
      <c r="BN2687" s="628">
        <f t="shared" si="1265"/>
        <v>6.66</v>
      </c>
      <c r="BO2687" s="628">
        <f t="shared" si="1265"/>
        <v>0</v>
      </c>
      <c r="BP2687" s="628">
        <f t="shared" si="1265"/>
        <v>0</v>
      </c>
      <c r="BQ2687" s="633">
        <v>1</v>
      </c>
      <c r="BR2687" s="628"/>
    </row>
    <row r="2688" spans="1:73" s="652" customFormat="1" hidden="1">
      <c r="A2688" s="837"/>
      <c r="B2688" s="832"/>
      <c r="C2688" s="832" t="s">
        <v>721</v>
      </c>
      <c r="D2688" s="640" t="s">
        <v>40</v>
      </c>
      <c r="E2688" s="640" t="s">
        <v>85</v>
      </c>
      <c r="F2688" s="640"/>
      <c r="G2688" s="651"/>
      <c r="H2688" s="643">
        <f t="shared" ref="H2688:H2711" si="1266">J2688</f>
        <v>1.72</v>
      </c>
      <c r="I2688" s="644"/>
      <c r="J2688" s="645">
        <f t="shared" ref="J2688:J2711" si="1267">K2688+AA2688+BM2688</f>
        <v>1.72</v>
      </c>
      <c r="K2688" s="1">
        <f t="shared" ref="K2688:K2711" si="1268">L2688+T2688+X2688+Y2688+Z2688</f>
        <v>1.7</v>
      </c>
      <c r="L2688" s="1">
        <f t="shared" ref="L2688:L2711" si="1269">M2688+S2688</f>
        <v>1.45</v>
      </c>
      <c r="M2688" s="1">
        <f t="shared" ref="M2688:M2711" si="1270">N2688+R2688</f>
        <v>1.45</v>
      </c>
      <c r="N2688" s="1">
        <f t="shared" ref="N2688:N2711" si="1271">O2688+P2688+Q2688</f>
        <v>1.45</v>
      </c>
      <c r="O2688" s="1">
        <v>1.45</v>
      </c>
      <c r="P2688" s="1"/>
      <c r="Q2688" s="1"/>
      <c r="R2688" s="1"/>
      <c r="S2688" s="1"/>
      <c r="T2688" s="1">
        <f t="shared" ref="T2688:T2711" si="1272">U2688+V2688+W2688</f>
        <v>0</v>
      </c>
      <c r="U2688" s="1"/>
      <c r="V2688" s="1"/>
      <c r="W2688" s="1"/>
      <c r="X2688" s="1"/>
      <c r="Y2688" s="1">
        <v>0.25</v>
      </c>
      <c r="Z2688" s="1"/>
      <c r="AA2688" s="1">
        <f t="shared" ref="AA2688:AA2711" si="1273">SUM(AB2688:AI2688)+AW2688+SUM(AY2688:BC2688)+SUM(BF2688:BL2688)</f>
        <v>0.02</v>
      </c>
      <c r="AB2688" s="1"/>
      <c r="AC2688" s="1"/>
      <c r="AD2688" s="1"/>
      <c r="AE2688" s="1"/>
      <c r="AF2688" s="1"/>
      <c r="AG2688" s="1"/>
      <c r="AH2688" s="1"/>
      <c r="AI2688" s="736">
        <f t="shared" ref="AI2688:AI2711" si="1274">SUM(AJ2688:AV2688)+AX2688+SUM(BD2688:BE2688)</f>
        <v>0.02</v>
      </c>
      <c r="AJ2688" s="685">
        <v>0.02</v>
      </c>
      <c r="AK2688" s="685"/>
      <c r="AL2688" s="685"/>
      <c r="AM2688" s="685"/>
      <c r="AN2688" s="685"/>
      <c r="AO2688" s="685"/>
      <c r="AP2688" s="685"/>
      <c r="AQ2688" s="685"/>
      <c r="AR2688" s="685"/>
      <c r="AS2688" s="685"/>
      <c r="AT2688" s="685"/>
      <c r="AU2688" s="685"/>
      <c r="AV2688" s="685"/>
      <c r="AW2688" s="1"/>
      <c r="AX2688" s="685"/>
      <c r="AY2688" s="1"/>
      <c r="AZ2688" s="1"/>
      <c r="BA2688" s="1"/>
      <c r="BB2688" s="1"/>
      <c r="BC2688" s="1"/>
      <c r="BD2688" s="685"/>
      <c r="BE2688" s="685"/>
      <c r="BF2688" s="1"/>
      <c r="BG2688" s="1"/>
      <c r="BH2688" s="1"/>
      <c r="BI2688" s="1"/>
      <c r="BJ2688" s="1"/>
      <c r="BK2688" s="1"/>
      <c r="BL2688" s="1"/>
      <c r="BM2688" s="1">
        <f t="shared" ref="BM2688:BM2711" si="1275">SUM(BN2688:BP2688)</f>
        <v>0</v>
      </c>
      <c r="BN2688" s="1"/>
      <c r="BO2688" s="1"/>
      <c r="BP2688" s="1"/>
      <c r="BQ2688" s="838"/>
    </row>
    <row r="2689" spans="1:69" s="652" customFormat="1" ht="30" hidden="1">
      <c r="A2689" s="837"/>
      <c r="B2689" s="832"/>
      <c r="C2689" s="832" t="s">
        <v>722</v>
      </c>
      <c r="D2689" s="640" t="s">
        <v>40</v>
      </c>
      <c r="E2689" s="640" t="s">
        <v>85</v>
      </c>
      <c r="F2689" s="640"/>
      <c r="G2689" s="651"/>
      <c r="H2689" s="643">
        <f t="shared" si="1266"/>
        <v>4.3100000000000005</v>
      </c>
      <c r="I2689" s="644"/>
      <c r="J2689" s="645">
        <f t="shared" si="1267"/>
        <v>4.3100000000000005</v>
      </c>
      <c r="K2689" s="1">
        <f t="shared" si="1268"/>
        <v>4.2300000000000004</v>
      </c>
      <c r="L2689" s="1">
        <f t="shared" si="1269"/>
        <v>4.2300000000000004</v>
      </c>
      <c r="M2689" s="1">
        <f t="shared" si="1270"/>
        <v>4.2300000000000004</v>
      </c>
      <c r="N2689" s="1">
        <f t="shared" si="1271"/>
        <v>4.2300000000000004</v>
      </c>
      <c r="O2689" s="1">
        <v>4.2300000000000004</v>
      </c>
      <c r="P2689" s="1"/>
      <c r="Q2689" s="1"/>
      <c r="R2689" s="1"/>
      <c r="S2689" s="1"/>
      <c r="T2689" s="1">
        <f t="shared" si="1272"/>
        <v>0</v>
      </c>
      <c r="U2689" s="1"/>
      <c r="V2689" s="1"/>
      <c r="W2689" s="1"/>
      <c r="X2689" s="1"/>
      <c r="Y2689" s="1"/>
      <c r="Z2689" s="1"/>
      <c r="AA2689" s="1">
        <f t="shared" si="1273"/>
        <v>0.08</v>
      </c>
      <c r="AB2689" s="1"/>
      <c r="AC2689" s="1"/>
      <c r="AD2689" s="1"/>
      <c r="AE2689" s="1"/>
      <c r="AF2689" s="1"/>
      <c r="AG2689" s="1"/>
      <c r="AH2689" s="1"/>
      <c r="AI2689" s="736">
        <f t="shared" si="1274"/>
        <v>0.08</v>
      </c>
      <c r="AJ2689" s="685">
        <v>0.05</v>
      </c>
      <c r="AK2689" s="685">
        <v>0.03</v>
      </c>
      <c r="AL2689" s="685"/>
      <c r="AM2689" s="685"/>
      <c r="AN2689" s="685"/>
      <c r="AO2689" s="685"/>
      <c r="AP2689" s="685"/>
      <c r="AQ2689" s="685"/>
      <c r="AR2689" s="685"/>
      <c r="AS2689" s="685"/>
      <c r="AT2689" s="685"/>
      <c r="AU2689" s="685"/>
      <c r="AV2689" s="685"/>
      <c r="AW2689" s="1"/>
      <c r="AX2689" s="685"/>
      <c r="AY2689" s="1"/>
      <c r="AZ2689" s="1"/>
      <c r="BA2689" s="1"/>
      <c r="BB2689" s="1"/>
      <c r="BC2689" s="1"/>
      <c r="BD2689" s="685"/>
      <c r="BE2689" s="685"/>
      <c r="BF2689" s="1"/>
      <c r="BG2689" s="1"/>
      <c r="BH2689" s="1"/>
      <c r="BI2689" s="1"/>
      <c r="BJ2689" s="1"/>
      <c r="BK2689" s="1"/>
      <c r="BL2689" s="1"/>
      <c r="BM2689" s="1">
        <f t="shared" si="1275"/>
        <v>0</v>
      </c>
      <c r="BN2689" s="1"/>
      <c r="BO2689" s="1"/>
      <c r="BP2689" s="1"/>
      <c r="BQ2689" s="838"/>
    </row>
    <row r="2690" spans="1:69" s="652" customFormat="1" ht="43.9" hidden="1" customHeight="1">
      <c r="A2690" s="837"/>
      <c r="B2690" s="832"/>
      <c r="C2690" s="832" t="s">
        <v>723</v>
      </c>
      <c r="D2690" s="640" t="s">
        <v>40</v>
      </c>
      <c r="E2690" s="640" t="s">
        <v>85</v>
      </c>
      <c r="F2690" s="640"/>
      <c r="G2690" s="651"/>
      <c r="H2690" s="643">
        <f t="shared" si="1266"/>
        <v>5.4600000000000009</v>
      </c>
      <c r="I2690" s="644"/>
      <c r="J2690" s="645">
        <f t="shared" si="1267"/>
        <v>5.4600000000000009</v>
      </c>
      <c r="K2690" s="1">
        <f t="shared" si="1268"/>
        <v>5.3100000000000005</v>
      </c>
      <c r="L2690" s="1">
        <f t="shared" si="1269"/>
        <v>5.3100000000000005</v>
      </c>
      <c r="M2690" s="1">
        <f t="shared" si="1270"/>
        <v>5.3100000000000005</v>
      </c>
      <c r="N2690" s="1">
        <f t="shared" si="1271"/>
        <v>4.08</v>
      </c>
      <c r="O2690" s="1">
        <v>4.08</v>
      </c>
      <c r="P2690" s="1"/>
      <c r="Q2690" s="1"/>
      <c r="R2690" s="1">
        <v>1.23</v>
      </c>
      <c r="S2690" s="1"/>
      <c r="T2690" s="1">
        <f t="shared" si="1272"/>
        <v>0</v>
      </c>
      <c r="U2690" s="1"/>
      <c r="V2690" s="1"/>
      <c r="W2690" s="1"/>
      <c r="X2690" s="1"/>
      <c r="Y2690" s="1"/>
      <c r="Z2690" s="1"/>
      <c r="AA2690" s="1">
        <f t="shared" si="1273"/>
        <v>0.15</v>
      </c>
      <c r="AB2690" s="1"/>
      <c r="AC2690" s="1"/>
      <c r="AD2690" s="1"/>
      <c r="AE2690" s="1"/>
      <c r="AF2690" s="1"/>
      <c r="AG2690" s="1"/>
      <c r="AH2690" s="1"/>
      <c r="AI2690" s="736">
        <f t="shared" si="1274"/>
        <v>0.15</v>
      </c>
      <c r="AJ2690" s="685">
        <v>0.12</v>
      </c>
      <c r="AK2690" s="685">
        <v>0.03</v>
      </c>
      <c r="AL2690" s="685"/>
      <c r="AM2690" s="685"/>
      <c r="AN2690" s="685"/>
      <c r="AO2690" s="685"/>
      <c r="AP2690" s="685"/>
      <c r="AQ2690" s="685"/>
      <c r="AR2690" s="685"/>
      <c r="AS2690" s="685"/>
      <c r="AT2690" s="685"/>
      <c r="AU2690" s="685"/>
      <c r="AV2690" s="685"/>
      <c r="AW2690" s="1"/>
      <c r="AX2690" s="685"/>
      <c r="AY2690" s="1"/>
      <c r="AZ2690" s="1"/>
      <c r="BA2690" s="1"/>
      <c r="BB2690" s="1"/>
      <c r="BC2690" s="1"/>
      <c r="BD2690" s="685"/>
      <c r="BE2690" s="685"/>
      <c r="BF2690" s="1"/>
      <c r="BG2690" s="1"/>
      <c r="BH2690" s="1"/>
      <c r="BI2690" s="1"/>
      <c r="BJ2690" s="1"/>
      <c r="BK2690" s="1"/>
      <c r="BL2690" s="1"/>
      <c r="BM2690" s="1">
        <f t="shared" si="1275"/>
        <v>0</v>
      </c>
      <c r="BN2690" s="1"/>
      <c r="BO2690" s="1"/>
      <c r="BP2690" s="1"/>
      <c r="BQ2690" s="838"/>
    </row>
    <row r="2691" spans="1:69" s="652" customFormat="1" ht="23.45" hidden="1" customHeight="1">
      <c r="A2691" s="837"/>
      <c r="B2691" s="832"/>
      <c r="C2691" s="832" t="s">
        <v>724</v>
      </c>
      <c r="D2691" s="640" t="s">
        <v>40</v>
      </c>
      <c r="E2691" s="640" t="s">
        <v>85</v>
      </c>
      <c r="F2691" s="640"/>
      <c r="G2691" s="651"/>
      <c r="H2691" s="643">
        <f t="shared" si="1266"/>
        <v>0.05</v>
      </c>
      <c r="I2691" s="644"/>
      <c r="J2691" s="645">
        <f t="shared" si="1267"/>
        <v>0.05</v>
      </c>
      <c r="K2691" s="1">
        <f t="shared" si="1268"/>
        <v>0</v>
      </c>
      <c r="L2691" s="1">
        <f t="shared" si="1269"/>
        <v>0</v>
      </c>
      <c r="M2691" s="1">
        <f t="shared" si="1270"/>
        <v>0</v>
      </c>
      <c r="N2691" s="1">
        <f t="shared" si="1271"/>
        <v>0</v>
      </c>
      <c r="O2691" s="1"/>
      <c r="P2691" s="1"/>
      <c r="Q2691" s="1"/>
      <c r="R2691" s="1"/>
      <c r="S2691" s="1"/>
      <c r="T2691" s="1">
        <f t="shared" si="1272"/>
        <v>0</v>
      </c>
      <c r="U2691" s="1"/>
      <c r="V2691" s="1"/>
      <c r="W2691" s="1"/>
      <c r="X2691" s="1"/>
      <c r="Y2691" s="1"/>
      <c r="Z2691" s="1"/>
      <c r="AA2691" s="1">
        <f t="shared" si="1273"/>
        <v>0.05</v>
      </c>
      <c r="AB2691" s="1"/>
      <c r="AC2691" s="1"/>
      <c r="AD2691" s="1"/>
      <c r="AE2691" s="1"/>
      <c r="AF2691" s="1"/>
      <c r="AG2691" s="1"/>
      <c r="AH2691" s="1"/>
      <c r="AI2691" s="1">
        <f t="shared" si="1274"/>
        <v>0</v>
      </c>
      <c r="AJ2691" s="685"/>
      <c r="AK2691" s="685"/>
      <c r="AL2691" s="685"/>
      <c r="AM2691" s="685"/>
      <c r="AN2691" s="685"/>
      <c r="AO2691" s="685"/>
      <c r="AP2691" s="685"/>
      <c r="AQ2691" s="685"/>
      <c r="AR2691" s="685"/>
      <c r="AS2691" s="685"/>
      <c r="AT2691" s="685"/>
      <c r="AU2691" s="685"/>
      <c r="AV2691" s="685"/>
      <c r="AW2691" s="1"/>
      <c r="AX2691" s="685"/>
      <c r="AY2691" s="1"/>
      <c r="AZ2691" s="1"/>
      <c r="BA2691" s="1"/>
      <c r="BB2691" s="1"/>
      <c r="BC2691" s="1"/>
      <c r="BD2691" s="685"/>
      <c r="BE2691" s="685"/>
      <c r="BF2691" s="1"/>
      <c r="BG2691" s="1">
        <v>0.05</v>
      </c>
      <c r="BH2691" s="1"/>
      <c r="BI2691" s="1"/>
      <c r="BJ2691" s="1"/>
      <c r="BK2691" s="1"/>
      <c r="BL2691" s="1"/>
      <c r="BM2691" s="1">
        <f t="shared" si="1275"/>
        <v>0</v>
      </c>
      <c r="BN2691" s="1"/>
      <c r="BO2691" s="1"/>
      <c r="BP2691" s="1"/>
      <c r="BQ2691" s="838"/>
    </row>
    <row r="2692" spans="1:69" s="652" customFormat="1" ht="26.45" hidden="1" customHeight="1">
      <c r="A2692" s="837"/>
      <c r="B2692" s="832"/>
      <c r="C2692" s="832" t="s">
        <v>725</v>
      </c>
      <c r="D2692" s="640" t="s">
        <v>40</v>
      </c>
      <c r="E2692" s="640" t="s">
        <v>85</v>
      </c>
      <c r="F2692" s="640"/>
      <c r="G2692" s="651"/>
      <c r="H2692" s="643">
        <f t="shared" si="1266"/>
        <v>4.41</v>
      </c>
      <c r="I2692" s="644"/>
      <c r="J2692" s="645">
        <f t="shared" si="1267"/>
        <v>4.41</v>
      </c>
      <c r="K2692" s="1">
        <f t="shared" si="1268"/>
        <v>4.41</v>
      </c>
      <c r="L2692" s="1">
        <f t="shared" si="1269"/>
        <v>1.73</v>
      </c>
      <c r="M2692" s="1">
        <f t="shared" si="1270"/>
        <v>1.73</v>
      </c>
      <c r="N2692" s="1">
        <f t="shared" si="1271"/>
        <v>1.57</v>
      </c>
      <c r="O2692" s="1">
        <v>1.57</v>
      </c>
      <c r="P2692" s="1"/>
      <c r="Q2692" s="1"/>
      <c r="R2692" s="1">
        <v>0.16</v>
      </c>
      <c r="S2692" s="1"/>
      <c r="T2692" s="1">
        <f t="shared" si="1272"/>
        <v>0</v>
      </c>
      <c r="U2692" s="1"/>
      <c r="V2692" s="1"/>
      <c r="W2692" s="1"/>
      <c r="X2692" s="1"/>
      <c r="Y2692" s="1">
        <v>2.68</v>
      </c>
      <c r="Z2692" s="1"/>
      <c r="AA2692" s="1">
        <f t="shared" si="1273"/>
        <v>0</v>
      </c>
      <c r="AB2692" s="1"/>
      <c r="AC2692" s="1"/>
      <c r="AD2692" s="1"/>
      <c r="AE2692" s="1"/>
      <c r="AF2692" s="1"/>
      <c r="AG2692" s="1"/>
      <c r="AH2692" s="1"/>
      <c r="AI2692" s="1">
        <f t="shared" si="1274"/>
        <v>0</v>
      </c>
      <c r="AJ2692" s="685"/>
      <c r="AK2692" s="685"/>
      <c r="AL2692" s="685"/>
      <c r="AM2692" s="685"/>
      <c r="AN2692" s="685"/>
      <c r="AO2692" s="685"/>
      <c r="AP2692" s="685"/>
      <c r="AQ2692" s="685"/>
      <c r="AR2692" s="685"/>
      <c r="AS2692" s="685"/>
      <c r="AT2692" s="685"/>
      <c r="AU2692" s="685"/>
      <c r="AV2692" s="685"/>
      <c r="AW2692" s="1"/>
      <c r="AX2692" s="685"/>
      <c r="AY2692" s="1"/>
      <c r="AZ2692" s="1"/>
      <c r="BA2692" s="1"/>
      <c r="BB2692" s="1"/>
      <c r="BC2692" s="1"/>
      <c r="BD2692" s="685"/>
      <c r="BE2692" s="685"/>
      <c r="BF2692" s="1"/>
      <c r="BG2692" s="1"/>
      <c r="BH2692" s="1"/>
      <c r="BI2692" s="1"/>
      <c r="BJ2692" s="1"/>
      <c r="BK2692" s="1"/>
      <c r="BL2692" s="1"/>
      <c r="BM2692" s="1">
        <f t="shared" si="1275"/>
        <v>0</v>
      </c>
      <c r="BN2692" s="1"/>
      <c r="BO2692" s="1"/>
      <c r="BP2692" s="1"/>
      <c r="BQ2692" s="838"/>
    </row>
    <row r="2693" spans="1:69" s="652" customFormat="1" hidden="1">
      <c r="A2693" s="837"/>
      <c r="B2693" s="832"/>
      <c r="C2693" s="832" t="s">
        <v>726</v>
      </c>
      <c r="D2693" s="640" t="s">
        <v>40</v>
      </c>
      <c r="E2693" s="640" t="s">
        <v>85</v>
      </c>
      <c r="F2693" s="640"/>
      <c r="G2693" s="651"/>
      <c r="H2693" s="643">
        <f t="shared" si="1266"/>
        <v>4.2299999999999995</v>
      </c>
      <c r="I2693" s="644"/>
      <c r="J2693" s="645">
        <f t="shared" si="1267"/>
        <v>4.2299999999999995</v>
      </c>
      <c r="K2693" s="1">
        <f t="shared" si="1268"/>
        <v>3.3499999999999996</v>
      </c>
      <c r="L2693" s="1">
        <f t="shared" si="1269"/>
        <v>3.3499999999999996</v>
      </c>
      <c r="M2693" s="1">
        <f t="shared" si="1270"/>
        <v>3.3499999999999996</v>
      </c>
      <c r="N2693" s="1">
        <f t="shared" si="1271"/>
        <v>1.01</v>
      </c>
      <c r="O2693" s="1">
        <v>1.01</v>
      </c>
      <c r="P2693" s="1"/>
      <c r="Q2693" s="1"/>
      <c r="R2693" s="1">
        <v>2.34</v>
      </c>
      <c r="S2693" s="1"/>
      <c r="T2693" s="1">
        <f t="shared" si="1272"/>
        <v>0</v>
      </c>
      <c r="U2693" s="1"/>
      <c r="V2693" s="1"/>
      <c r="W2693" s="1"/>
      <c r="X2693" s="1"/>
      <c r="Y2693" s="1"/>
      <c r="Z2693" s="1"/>
      <c r="AA2693" s="1">
        <f t="shared" si="1273"/>
        <v>0.88</v>
      </c>
      <c r="AB2693" s="1"/>
      <c r="AC2693" s="1"/>
      <c r="AD2693" s="1"/>
      <c r="AE2693" s="1"/>
      <c r="AF2693" s="1"/>
      <c r="AG2693" s="1"/>
      <c r="AH2693" s="1"/>
      <c r="AI2693" s="736">
        <f t="shared" si="1274"/>
        <v>0.88</v>
      </c>
      <c r="AJ2693" s="685">
        <v>0.8</v>
      </c>
      <c r="AK2693" s="685"/>
      <c r="AL2693" s="685"/>
      <c r="AM2693" s="685"/>
      <c r="AN2693" s="685"/>
      <c r="AO2693" s="685"/>
      <c r="AP2693" s="685"/>
      <c r="AQ2693" s="685"/>
      <c r="AR2693" s="685"/>
      <c r="AS2693" s="685"/>
      <c r="AT2693" s="685"/>
      <c r="AU2693" s="685"/>
      <c r="AV2693" s="685"/>
      <c r="AW2693" s="1"/>
      <c r="AX2693" s="685"/>
      <c r="AY2693" s="1"/>
      <c r="AZ2693" s="1"/>
      <c r="BA2693" s="1"/>
      <c r="BB2693" s="1"/>
      <c r="BC2693" s="1"/>
      <c r="BD2693" s="685"/>
      <c r="BE2693" s="685">
        <v>0.08</v>
      </c>
      <c r="BF2693" s="1"/>
      <c r="BG2693" s="1"/>
      <c r="BH2693" s="1"/>
      <c r="BI2693" s="1"/>
      <c r="BJ2693" s="1"/>
      <c r="BK2693" s="1"/>
      <c r="BL2693" s="1"/>
      <c r="BM2693" s="1">
        <f t="shared" si="1275"/>
        <v>0</v>
      </c>
      <c r="BN2693" s="1"/>
      <c r="BO2693" s="1"/>
      <c r="BP2693" s="1"/>
      <c r="BQ2693" s="838"/>
    </row>
    <row r="2694" spans="1:69" s="652" customFormat="1" ht="28.9" hidden="1" customHeight="1">
      <c r="A2694" s="837"/>
      <c r="B2694" s="832"/>
      <c r="C2694" s="832" t="s">
        <v>727</v>
      </c>
      <c r="D2694" s="640" t="s">
        <v>40</v>
      </c>
      <c r="E2694" s="640" t="s">
        <v>85</v>
      </c>
      <c r="F2694" s="640"/>
      <c r="G2694" s="651"/>
      <c r="H2694" s="643">
        <f t="shared" si="1266"/>
        <v>2.6999999999999997</v>
      </c>
      <c r="I2694" s="644"/>
      <c r="J2694" s="645">
        <f t="shared" si="1267"/>
        <v>2.6999999999999997</v>
      </c>
      <c r="K2694" s="1">
        <f t="shared" si="1268"/>
        <v>2.63</v>
      </c>
      <c r="L2694" s="1">
        <f t="shared" si="1269"/>
        <v>2.63</v>
      </c>
      <c r="M2694" s="1">
        <f t="shared" si="1270"/>
        <v>2.63</v>
      </c>
      <c r="N2694" s="1">
        <f t="shared" si="1271"/>
        <v>0</v>
      </c>
      <c r="O2694" s="1"/>
      <c r="P2694" s="1"/>
      <c r="Q2694" s="1"/>
      <c r="R2694" s="1">
        <v>2.63</v>
      </c>
      <c r="S2694" s="1"/>
      <c r="T2694" s="1">
        <f t="shared" si="1272"/>
        <v>0</v>
      </c>
      <c r="U2694" s="1"/>
      <c r="V2694" s="1"/>
      <c r="W2694" s="1"/>
      <c r="X2694" s="1"/>
      <c r="Y2694" s="1"/>
      <c r="Z2694" s="1"/>
      <c r="AA2694" s="1">
        <f t="shared" si="1273"/>
        <v>7.0000000000000007E-2</v>
      </c>
      <c r="AB2694" s="1"/>
      <c r="AC2694" s="1"/>
      <c r="AD2694" s="1"/>
      <c r="AE2694" s="1"/>
      <c r="AF2694" s="1"/>
      <c r="AG2694" s="1"/>
      <c r="AH2694" s="1"/>
      <c r="AI2694" s="736">
        <f t="shared" si="1274"/>
        <v>7.0000000000000007E-2</v>
      </c>
      <c r="AJ2694" s="685">
        <v>7.0000000000000007E-2</v>
      </c>
      <c r="AK2694" s="685"/>
      <c r="AL2694" s="685"/>
      <c r="AM2694" s="685"/>
      <c r="AN2694" s="685"/>
      <c r="AO2694" s="685"/>
      <c r="AP2694" s="685"/>
      <c r="AQ2694" s="685"/>
      <c r="AR2694" s="685"/>
      <c r="AS2694" s="685"/>
      <c r="AT2694" s="685"/>
      <c r="AU2694" s="685"/>
      <c r="AV2694" s="685"/>
      <c r="AW2694" s="1"/>
      <c r="AX2694" s="685"/>
      <c r="AY2694" s="1"/>
      <c r="AZ2694" s="1"/>
      <c r="BA2694" s="1"/>
      <c r="BB2694" s="1"/>
      <c r="BC2694" s="1"/>
      <c r="BD2694" s="685"/>
      <c r="BE2694" s="685"/>
      <c r="BF2694" s="1"/>
      <c r="BG2694" s="1"/>
      <c r="BH2694" s="1"/>
      <c r="BI2694" s="1"/>
      <c r="BJ2694" s="1"/>
      <c r="BK2694" s="1"/>
      <c r="BL2694" s="1"/>
      <c r="BM2694" s="1">
        <f t="shared" si="1275"/>
        <v>0</v>
      </c>
      <c r="BN2694" s="1"/>
      <c r="BO2694" s="1"/>
      <c r="BP2694" s="1"/>
      <c r="BQ2694" s="838"/>
    </row>
    <row r="2695" spans="1:69" s="652" customFormat="1" hidden="1">
      <c r="A2695" s="837"/>
      <c r="B2695" s="832"/>
      <c r="C2695" s="832" t="s">
        <v>728</v>
      </c>
      <c r="D2695" s="640" t="s">
        <v>40</v>
      </c>
      <c r="E2695" s="640" t="s">
        <v>85</v>
      </c>
      <c r="F2695" s="640"/>
      <c r="G2695" s="651"/>
      <c r="H2695" s="643">
        <f t="shared" si="1266"/>
        <v>1.05</v>
      </c>
      <c r="I2695" s="644"/>
      <c r="J2695" s="645">
        <f t="shared" si="1267"/>
        <v>1.05</v>
      </c>
      <c r="K2695" s="1">
        <f t="shared" si="1268"/>
        <v>0.65</v>
      </c>
      <c r="L2695" s="1">
        <f t="shared" si="1269"/>
        <v>0.65</v>
      </c>
      <c r="M2695" s="1">
        <f t="shared" si="1270"/>
        <v>0.65</v>
      </c>
      <c r="N2695" s="1">
        <f t="shared" si="1271"/>
        <v>0</v>
      </c>
      <c r="O2695" s="1"/>
      <c r="P2695" s="1"/>
      <c r="Q2695" s="1"/>
      <c r="R2695" s="1">
        <v>0.65</v>
      </c>
      <c r="S2695" s="1"/>
      <c r="T2695" s="1">
        <f t="shared" si="1272"/>
        <v>0</v>
      </c>
      <c r="U2695" s="1"/>
      <c r="V2695" s="1"/>
      <c r="W2695" s="1"/>
      <c r="X2695" s="1"/>
      <c r="Y2695" s="1"/>
      <c r="Z2695" s="1"/>
      <c r="AA2695" s="1">
        <f t="shared" si="1273"/>
        <v>0</v>
      </c>
      <c r="AB2695" s="1"/>
      <c r="AC2695" s="1"/>
      <c r="AD2695" s="1"/>
      <c r="AE2695" s="1"/>
      <c r="AF2695" s="1"/>
      <c r="AG2695" s="1"/>
      <c r="AH2695" s="1"/>
      <c r="AI2695" s="1">
        <f t="shared" si="1274"/>
        <v>0</v>
      </c>
      <c r="AJ2695" s="685"/>
      <c r="AK2695" s="685"/>
      <c r="AL2695" s="685"/>
      <c r="AM2695" s="685"/>
      <c r="AN2695" s="685"/>
      <c r="AO2695" s="685"/>
      <c r="AP2695" s="685"/>
      <c r="AQ2695" s="685"/>
      <c r="AR2695" s="685"/>
      <c r="AS2695" s="685"/>
      <c r="AT2695" s="685"/>
      <c r="AU2695" s="685"/>
      <c r="AV2695" s="685"/>
      <c r="AW2695" s="1"/>
      <c r="AX2695" s="685"/>
      <c r="AY2695" s="1"/>
      <c r="AZ2695" s="1"/>
      <c r="BA2695" s="1"/>
      <c r="BB2695" s="1"/>
      <c r="BC2695" s="1"/>
      <c r="BD2695" s="685"/>
      <c r="BE2695" s="685"/>
      <c r="BF2695" s="1"/>
      <c r="BG2695" s="1"/>
      <c r="BH2695" s="1"/>
      <c r="BI2695" s="1"/>
      <c r="BJ2695" s="1"/>
      <c r="BK2695" s="1"/>
      <c r="BL2695" s="1"/>
      <c r="BM2695" s="1">
        <f t="shared" si="1275"/>
        <v>0.4</v>
      </c>
      <c r="BN2695" s="1">
        <v>0.4</v>
      </c>
      <c r="BO2695" s="1"/>
      <c r="BP2695" s="1"/>
      <c r="BQ2695" s="838"/>
    </row>
    <row r="2696" spans="1:69" s="652" customFormat="1" hidden="1">
      <c r="A2696" s="837"/>
      <c r="B2696" s="832"/>
      <c r="C2696" s="832" t="s">
        <v>729</v>
      </c>
      <c r="D2696" s="640" t="s">
        <v>40</v>
      </c>
      <c r="E2696" s="640" t="s">
        <v>85</v>
      </c>
      <c r="F2696" s="640"/>
      <c r="G2696" s="651"/>
      <c r="H2696" s="643">
        <f t="shared" si="1266"/>
        <v>0.13</v>
      </c>
      <c r="I2696" s="644"/>
      <c r="J2696" s="645">
        <f t="shared" si="1267"/>
        <v>0.13</v>
      </c>
      <c r="K2696" s="1">
        <f t="shared" si="1268"/>
        <v>0.13</v>
      </c>
      <c r="L2696" s="1">
        <f t="shared" si="1269"/>
        <v>7.0000000000000007E-2</v>
      </c>
      <c r="M2696" s="1">
        <f t="shared" si="1270"/>
        <v>7.0000000000000007E-2</v>
      </c>
      <c r="N2696" s="1">
        <f t="shared" si="1271"/>
        <v>7.0000000000000007E-2</v>
      </c>
      <c r="O2696" s="1">
        <v>7.0000000000000007E-2</v>
      </c>
      <c r="P2696" s="1"/>
      <c r="Q2696" s="1"/>
      <c r="R2696" s="1"/>
      <c r="S2696" s="1"/>
      <c r="T2696" s="1">
        <f t="shared" si="1272"/>
        <v>0</v>
      </c>
      <c r="U2696" s="1"/>
      <c r="V2696" s="1"/>
      <c r="W2696" s="1"/>
      <c r="X2696" s="1"/>
      <c r="Y2696" s="1">
        <v>0.06</v>
      </c>
      <c r="Z2696" s="1"/>
      <c r="AA2696" s="1">
        <f t="shared" si="1273"/>
        <v>0</v>
      </c>
      <c r="AB2696" s="1"/>
      <c r="AC2696" s="1"/>
      <c r="AD2696" s="1"/>
      <c r="AE2696" s="1"/>
      <c r="AF2696" s="1"/>
      <c r="AG2696" s="1"/>
      <c r="AH2696" s="1"/>
      <c r="AI2696" s="1">
        <f t="shared" si="1274"/>
        <v>0</v>
      </c>
      <c r="AJ2696" s="685"/>
      <c r="AK2696" s="685"/>
      <c r="AL2696" s="685"/>
      <c r="AM2696" s="685"/>
      <c r="AN2696" s="685"/>
      <c r="AO2696" s="685"/>
      <c r="AP2696" s="685"/>
      <c r="AQ2696" s="685"/>
      <c r="AR2696" s="685"/>
      <c r="AS2696" s="685"/>
      <c r="AT2696" s="685"/>
      <c r="AU2696" s="685"/>
      <c r="AV2696" s="685"/>
      <c r="AW2696" s="1"/>
      <c r="AX2696" s="685"/>
      <c r="AY2696" s="1"/>
      <c r="AZ2696" s="1"/>
      <c r="BA2696" s="1"/>
      <c r="BB2696" s="1"/>
      <c r="BC2696" s="1"/>
      <c r="BD2696" s="685"/>
      <c r="BE2696" s="685"/>
      <c r="BF2696" s="1"/>
      <c r="BG2696" s="1"/>
      <c r="BH2696" s="1"/>
      <c r="BI2696" s="1"/>
      <c r="BJ2696" s="1"/>
      <c r="BK2696" s="1"/>
      <c r="BL2696" s="1"/>
      <c r="BM2696" s="1">
        <f t="shared" si="1275"/>
        <v>0</v>
      </c>
      <c r="BN2696" s="1"/>
      <c r="BO2696" s="1"/>
      <c r="BP2696" s="1"/>
      <c r="BQ2696" s="838"/>
    </row>
    <row r="2697" spans="1:69" s="652" customFormat="1" ht="35.450000000000003" hidden="1" customHeight="1">
      <c r="A2697" s="837"/>
      <c r="B2697" s="832"/>
      <c r="C2697" s="832" t="s">
        <v>730</v>
      </c>
      <c r="D2697" s="640" t="s">
        <v>40</v>
      </c>
      <c r="E2697" s="640" t="s">
        <v>85</v>
      </c>
      <c r="F2697" s="640"/>
      <c r="G2697" s="651"/>
      <c r="H2697" s="643">
        <f t="shared" si="1266"/>
        <v>3.1500000000000004</v>
      </c>
      <c r="I2697" s="644"/>
      <c r="J2697" s="645">
        <f t="shared" si="1267"/>
        <v>3.1500000000000004</v>
      </c>
      <c r="K2697" s="1">
        <f t="shared" si="1268"/>
        <v>2.95</v>
      </c>
      <c r="L2697" s="1">
        <f t="shared" si="1269"/>
        <v>2.95</v>
      </c>
      <c r="M2697" s="1">
        <f t="shared" si="1270"/>
        <v>2.95</v>
      </c>
      <c r="N2697" s="1">
        <f t="shared" si="1271"/>
        <v>0.57999999999999996</v>
      </c>
      <c r="O2697" s="1">
        <v>0.57999999999999996</v>
      </c>
      <c r="P2697" s="1"/>
      <c r="Q2697" s="1"/>
      <c r="R2697" s="1">
        <v>2.37</v>
      </c>
      <c r="S2697" s="1"/>
      <c r="T2697" s="1">
        <f t="shared" si="1272"/>
        <v>0</v>
      </c>
      <c r="U2697" s="1"/>
      <c r="V2697" s="1"/>
      <c r="W2697" s="1"/>
      <c r="X2697" s="1"/>
      <c r="Y2697" s="1"/>
      <c r="Z2697" s="1"/>
      <c r="AA2697" s="1">
        <f t="shared" si="1273"/>
        <v>0.2</v>
      </c>
      <c r="AB2697" s="1"/>
      <c r="AC2697" s="1"/>
      <c r="AD2697" s="1"/>
      <c r="AE2697" s="1"/>
      <c r="AF2697" s="1"/>
      <c r="AG2697" s="1"/>
      <c r="AH2697" s="1"/>
      <c r="AI2697" s="736">
        <f t="shared" si="1274"/>
        <v>0.2</v>
      </c>
      <c r="AJ2697" s="685">
        <v>0.1</v>
      </c>
      <c r="AK2697" s="685">
        <v>0.1</v>
      </c>
      <c r="AL2697" s="685"/>
      <c r="AM2697" s="685"/>
      <c r="AN2697" s="685"/>
      <c r="AO2697" s="685"/>
      <c r="AP2697" s="685"/>
      <c r="AQ2697" s="685"/>
      <c r="AR2697" s="685"/>
      <c r="AS2697" s="685"/>
      <c r="AT2697" s="685"/>
      <c r="AU2697" s="685"/>
      <c r="AV2697" s="685"/>
      <c r="AW2697" s="1"/>
      <c r="AX2697" s="685"/>
      <c r="AY2697" s="1"/>
      <c r="AZ2697" s="1"/>
      <c r="BA2697" s="1"/>
      <c r="BB2697" s="1"/>
      <c r="BC2697" s="1"/>
      <c r="BD2697" s="685"/>
      <c r="BE2697" s="685"/>
      <c r="BF2697" s="1"/>
      <c r="BG2697" s="1"/>
      <c r="BH2697" s="1"/>
      <c r="BI2697" s="1"/>
      <c r="BJ2697" s="1"/>
      <c r="BK2697" s="1"/>
      <c r="BL2697" s="1"/>
      <c r="BM2697" s="1">
        <f t="shared" si="1275"/>
        <v>0</v>
      </c>
      <c r="BN2697" s="1"/>
      <c r="BO2697" s="1"/>
      <c r="BP2697" s="1"/>
      <c r="BQ2697" s="838"/>
    </row>
    <row r="2698" spans="1:69" s="652" customFormat="1" hidden="1">
      <c r="A2698" s="837"/>
      <c r="B2698" s="832"/>
      <c r="C2698" s="832" t="s">
        <v>731</v>
      </c>
      <c r="D2698" s="640" t="s">
        <v>40</v>
      </c>
      <c r="E2698" s="640" t="s">
        <v>85</v>
      </c>
      <c r="F2698" s="640"/>
      <c r="G2698" s="651"/>
      <c r="H2698" s="643">
        <f t="shared" si="1266"/>
        <v>2.9400000000000004</v>
      </c>
      <c r="I2698" s="644"/>
      <c r="J2698" s="645">
        <f t="shared" si="1267"/>
        <v>2.9400000000000004</v>
      </c>
      <c r="K2698" s="1">
        <f t="shared" si="1268"/>
        <v>2.9400000000000004</v>
      </c>
      <c r="L2698" s="1">
        <f t="shared" si="1269"/>
        <v>0.57000000000000006</v>
      </c>
      <c r="M2698" s="1">
        <f t="shared" si="1270"/>
        <v>0.44</v>
      </c>
      <c r="N2698" s="1">
        <f t="shared" si="1271"/>
        <v>0.18</v>
      </c>
      <c r="O2698" s="1">
        <v>0.18</v>
      </c>
      <c r="P2698" s="1"/>
      <c r="Q2698" s="1"/>
      <c r="R2698" s="1">
        <v>0.26</v>
      </c>
      <c r="S2698" s="1">
        <v>0.13</v>
      </c>
      <c r="T2698" s="1">
        <f t="shared" si="1272"/>
        <v>0</v>
      </c>
      <c r="U2698" s="1"/>
      <c r="V2698" s="1"/>
      <c r="W2698" s="1"/>
      <c r="X2698" s="1"/>
      <c r="Y2698" s="1">
        <v>2.37</v>
      </c>
      <c r="Z2698" s="1"/>
      <c r="AA2698" s="1">
        <f t="shared" si="1273"/>
        <v>0</v>
      </c>
      <c r="AB2698" s="1"/>
      <c r="AC2698" s="1"/>
      <c r="AD2698" s="1"/>
      <c r="AE2698" s="1"/>
      <c r="AF2698" s="1"/>
      <c r="AG2698" s="1"/>
      <c r="AH2698" s="1"/>
      <c r="AI2698" s="1">
        <f t="shared" si="1274"/>
        <v>0</v>
      </c>
      <c r="AJ2698" s="685"/>
      <c r="AK2698" s="685"/>
      <c r="AL2698" s="685"/>
      <c r="AM2698" s="685"/>
      <c r="AN2698" s="685"/>
      <c r="AO2698" s="685"/>
      <c r="AP2698" s="685"/>
      <c r="AQ2698" s="685"/>
      <c r="AR2698" s="685"/>
      <c r="AS2698" s="685"/>
      <c r="AT2698" s="685"/>
      <c r="AU2698" s="685"/>
      <c r="AV2698" s="685"/>
      <c r="AW2698" s="1"/>
      <c r="AX2698" s="685"/>
      <c r="AY2698" s="1"/>
      <c r="AZ2698" s="1"/>
      <c r="BA2698" s="1"/>
      <c r="BB2698" s="1"/>
      <c r="BC2698" s="1"/>
      <c r="BD2698" s="685"/>
      <c r="BE2698" s="685"/>
      <c r="BF2698" s="1"/>
      <c r="BG2698" s="1"/>
      <c r="BH2698" s="1"/>
      <c r="BI2698" s="1"/>
      <c r="BJ2698" s="1"/>
      <c r="BK2698" s="1"/>
      <c r="BL2698" s="1"/>
      <c r="BM2698" s="1">
        <f t="shared" si="1275"/>
        <v>0</v>
      </c>
      <c r="BN2698" s="1"/>
      <c r="BO2698" s="1"/>
      <c r="BP2698" s="1"/>
      <c r="BQ2698" s="838"/>
    </row>
    <row r="2699" spans="1:69" s="652" customFormat="1" hidden="1">
      <c r="A2699" s="837"/>
      <c r="B2699" s="832"/>
      <c r="C2699" s="832" t="s">
        <v>732</v>
      </c>
      <c r="D2699" s="640" t="s">
        <v>40</v>
      </c>
      <c r="E2699" s="640" t="s">
        <v>85</v>
      </c>
      <c r="F2699" s="640"/>
      <c r="G2699" s="651"/>
      <c r="H2699" s="643">
        <f t="shared" si="1266"/>
        <v>0.34</v>
      </c>
      <c r="I2699" s="644"/>
      <c r="J2699" s="645">
        <f t="shared" si="1267"/>
        <v>0.34</v>
      </c>
      <c r="K2699" s="1">
        <f t="shared" si="1268"/>
        <v>0.34</v>
      </c>
      <c r="L2699" s="1">
        <f t="shared" si="1269"/>
        <v>0.34</v>
      </c>
      <c r="M2699" s="1">
        <f t="shared" si="1270"/>
        <v>0.34</v>
      </c>
      <c r="N2699" s="1">
        <f t="shared" si="1271"/>
        <v>0.34</v>
      </c>
      <c r="O2699" s="1">
        <v>0.34</v>
      </c>
      <c r="P2699" s="1"/>
      <c r="Q2699" s="1"/>
      <c r="R2699" s="1"/>
      <c r="S2699" s="1"/>
      <c r="T2699" s="1">
        <f t="shared" si="1272"/>
        <v>0</v>
      </c>
      <c r="U2699" s="1"/>
      <c r="V2699" s="1"/>
      <c r="W2699" s="1"/>
      <c r="X2699" s="1"/>
      <c r="Y2699" s="1"/>
      <c r="Z2699" s="1"/>
      <c r="AA2699" s="1">
        <f t="shared" si="1273"/>
        <v>0</v>
      </c>
      <c r="AB2699" s="1"/>
      <c r="AC2699" s="1"/>
      <c r="AD2699" s="1"/>
      <c r="AE2699" s="1"/>
      <c r="AF2699" s="1"/>
      <c r="AG2699" s="1"/>
      <c r="AH2699" s="1"/>
      <c r="AI2699" s="1">
        <f t="shared" si="1274"/>
        <v>0</v>
      </c>
      <c r="AJ2699" s="685"/>
      <c r="AK2699" s="685"/>
      <c r="AL2699" s="685"/>
      <c r="AM2699" s="685"/>
      <c r="AN2699" s="685"/>
      <c r="AO2699" s="685"/>
      <c r="AP2699" s="685"/>
      <c r="AQ2699" s="685"/>
      <c r="AR2699" s="685"/>
      <c r="AS2699" s="685"/>
      <c r="AT2699" s="685"/>
      <c r="AU2699" s="685"/>
      <c r="AV2699" s="685"/>
      <c r="AW2699" s="1"/>
      <c r="AX2699" s="685"/>
      <c r="AY2699" s="1"/>
      <c r="AZ2699" s="1"/>
      <c r="BA2699" s="1"/>
      <c r="BB2699" s="1"/>
      <c r="BC2699" s="1"/>
      <c r="BD2699" s="685"/>
      <c r="BE2699" s="685"/>
      <c r="BF2699" s="1"/>
      <c r="BG2699" s="1"/>
      <c r="BH2699" s="1"/>
      <c r="BI2699" s="1"/>
      <c r="BJ2699" s="1"/>
      <c r="BK2699" s="1"/>
      <c r="BL2699" s="1"/>
      <c r="BM2699" s="1">
        <f t="shared" si="1275"/>
        <v>0</v>
      </c>
      <c r="BN2699" s="1"/>
      <c r="BO2699" s="1"/>
      <c r="BP2699" s="1"/>
      <c r="BQ2699" s="838"/>
    </row>
    <row r="2700" spans="1:69" s="652" customFormat="1" ht="30" hidden="1">
      <c r="A2700" s="837"/>
      <c r="B2700" s="832"/>
      <c r="C2700" s="832" t="s">
        <v>733</v>
      </c>
      <c r="D2700" s="640" t="s">
        <v>40</v>
      </c>
      <c r="E2700" s="640" t="s">
        <v>85</v>
      </c>
      <c r="F2700" s="640"/>
      <c r="G2700" s="651"/>
      <c r="H2700" s="643">
        <f t="shared" si="1266"/>
        <v>0.68</v>
      </c>
      <c r="I2700" s="644"/>
      <c r="J2700" s="645">
        <f t="shared" si="1267"/>
        <v>0.68</v>
      </c>
      <c r="K2700" s="1">
        <f t="shared" si="1268"/>
        <v>0.66</v>
      </c>
      <c r="L2700" s="1">
        <f t="shared" si="1269"/>
        <v>0.66</v>
      </c>
      <c r="M2700" s="1">
        <f t="shared" si="1270"/>
        <v>0.66</v>
      </c>
      <c r="N2700" s="1">
        <f t="shared" si="1271"/>
        <v>0.66</v>
      </c>
      <c r="O2700" s="1">
        <v>0.66</v>
      </c>
      <c r="P2700" s="1"/>
      <c r="Q2700" s="1"/>
      <c r="R2700" s="1"/>
      <c r="S2700" s="1"/>
      <c r="T2700" s="1">
        <f t="shared" si="1272"/>
        <v>0</v>
      </c>
      <c r="U2700" s="1"/>
      <c r="V2700" s="1"/>
      <c r="W2700" s="1"/>
      <c r="X2700" s="1"/>
      <c r="Y2700" s="1"/>
      <c r="Z2700" s="1"/>
      <c r="AA2700" s="1">
        <f t="shared" si="1273"/>
        <v>0.02</v>
      </c>
      <c r="AB2700" s="1"/>
      <c r="AC2700" s="1"/>
      <c r="AD2700" s="1"/>
      <c r="AE2700" s="1"/>
      <c r="AF2700" s="1"/>
      <c r="AG2700" s="1"/>
      <c r="AH2700" s="1"/>
      <c r="AI2700" s="736">
        <f t="shared" si="1274"/>
        <v>0.02</v>
      </c>
      <c r="AJ2700" s="685">
        <v>0.01</v>
      </c>
      <c r="AK2700" s="685">
        <v>0.01</v>
      </c>
      <c r="AL2700" s="685"/>
      <c r="AM2700" s="685"/>
      <c r="AN2700" s="685"/>
      <c r="AO2700" s="685"/>
      <c r="AP2700" s="685"/>
      <c r="AQ2700" s="685"/>
      <c r="AR2700" s="685"/>
      <c r="AS2700" s="685"/>
      <c r="AT2700" s="685"/>
      <c r="AU2700" s="685"/>
      <c r="AV2700" s="685"/>
      <c r="AW2700" s="1"/>
      <c r="AX2700" s="685"/>
      <c r="AY2700" s="1"/>
      <c r="AZ2700" s="1"/>
      <c r="BA2700" s="1"/>
      <c r="BB2700" s="1"/>
      <c r="BC2700" s="1"/>
      <c r="BD2700" s="685"/>
      <c r="BE2700" s="685"/>
      <c r="BF2700" s="1"/>
      <c r="BG2700" s="1"/>
      <c r="BH2700" s="1"/>
      <c r="BI2700" s="1"/>
      <c r="BJ2700" s="1"/>
      <c r="BK2700" s="1"/>
      <c r="BL2700" s="1"/>
      <c r="BM2700" s="1">
        <f t="shared" si="1275"/>
        <v>0</v>
      </c>
      <c r="BN2700" s="1"/>
      <c r="BO2700" s="1"/>
      <c r="BP2700" s="1"/>
      <c r="BQ2700" s="838"/>
    </row>
    <row r="2701" spans="1:69" s="652" customFormat="1" hidden="1">
      <c r="A2701" s="837"/>
      <c r="B2701" s="832"/>
      <c r="C2701" s="832" t="s">
        <v>734</v>
      </c>
      <c r="D2701" s="640" t="s">
        <v>40</v>
      </c>
      <c r="E2701" s="640" t="s">
        <v>85</v>
      </c>
      <c r="F2701" s="640"/>
      <c r="G2701" s="651"/>
      <c r="H2701" s="643">
        <f t="shared" si="1266"/>
        <v>0.02</v>
      </c>
      <c r="I2701" s="644"/>
      <c r="J2701" s="645">
        <f t="shared" si="1267"/>
        <v>0.02</v>
      </c>
      <c r="K2701" s="1">
        <f t="shared" si="1268"/>
        <v>0</v>
      </c>
      <c r="L2701" s="1">
        <f t="shared" si="1269"/>
        <v>0</v>
      </c>
      <c r="M2701" s="1">
        <f t="shared" si="1270"/>
        <v>0</v>
      </c>
      <c r="N2701" s="1">
        <f t="shared" si="1271"/>
        <v>0</v>
      </c>
      <c r="O2701" s="1"/>
      <c r="P2701" s="1"/>
      <c r="Q2701" s="1"/>
      <c r="R2701" s="1"/>
      <c r="S2701" s="1"/>
      <c r="T2701" s="1">
        <f t="shared" si="1272"/>
        <v>0</v>
      </c>
      <c r="U2701" s="1"/>
      <c r="V2701" s="1"/>
      <c r="W2701" s="1"/>
      <c r="X2701" s="1"/>
      <c r="Y2701" s="1"/>
      <c r="Z2701" s="1"/>
      <c r="AA2701" s="1">
        <f t="shared" si="1273"/>
        <v>0</v>
      </c>
      <c r="AB2701" s="1"/>
      <c r="AC2701" s="1"/>
      <c r="AD2701" s="1"/>
      <c r="AE2701" s="1"/>
      <c r="AF2701" s="1"/>
      <c r="AG2701" s="1"/>
      <c r="AH2701" s="1"/>
      <c r="AI2701" s="1">
        <f t="shared" si="1274"/>
        <v>0</v>
      </c>
      <c r="AJ2701" s="685"/>
      <c r="AK2701" s="685"/>
      <c r="AL2701" s="685"/>
      <c r="AM2701" s="685"/>
      <c r="AN2701" s="685"/>
      <c r="AO2701" s="685"/>
      <c r="AP2701" s="685"/>
      <c r="AQ2701" s="685"/>
      <c r="AR2701" s="685"/>
      <c r="AS2701" s="685"/>
      <c r="AT2701" s="685"/>
      <c r="AU2701" s="685"/>
      <c r="AV2701" s="685"/>
      <c r="AW2701" s="1"/>
      <c r="AX2701" s="685"/>
      <c r="AY2701" s="1"/>
      <c r="AZ2701" s="1"/>
      <c r="BA2701" s="1"/>
      <c r="BB2701" s="1"/>
      <c r="BC2701" s="1"/>
      <c r="BD2701" s="685"/>
      <c r="BE2701" s="685"/>
      <c r="BF2701" s="1"/>
      <c r="BG2701" s="1"/>
      <c r="BH2701" s="1"/>
      <c r="BI2701" s="1"/>
      <c r="BJ2701" s="1"/>
      <c r="BK2701" s="1"/>
      <c r="BL2701" s="1"/>
      <c r="BM2701" s="1">
        <f t="shared" si="1275"/>
        <v>0.02</v>
      </c>
      <c r="BN2701" s="1">
        <v>0.02</v>
      </c>
      <c r="BO2701" s="1"/>
      <c r="BP2701" s="1"/>
      <c r="BQ2701" s="838"/>
    </row>
    <row r="2702" spans="1:69" s="652" customFormat="1" hidden="1">
      <c r="A2702" s="837"/>
      <c r="B2702" s="832"/>
      <c r="C2702" s="832" t="s">
        <v>735</v>
      </c>
      <c r="D2702" s="640" t="s">
        <v>40</v>
      </c>
      <c r="E2702" s="640" t="s">
        <v>85</v>
      </c>
      <c r="F2702" s="640"/>
      <c r="G2702" s="651"/>
      <c r="H2702" s="643">
        <f t="shared" si="1266"/>
        <v>3.35</v>
      </c>
      <c r="I2702" s="644"/>
      <c r="J2702" s="645">
        <f t="shared" si="1267"/>
        <v>3.35</v>
      </c>
      <c r="K2702" s="1">
        <f t="shared" si="1268"/>
        <v>3.31</v>
      </c>
      <c r="L2702" s="1">
        <f t="shared" si="1269"/>
        <v>2.66</v>
      </c>
      <c r="M2702" s="1">
        <f t="shared" si="1270"/>
        <v>2.66</v>
      </c>
      <c r="N2702" s="1">
        <f t="shared" si="1271"/>
        <v>2.56</v>
      </c>
      <c r="O2702" s="1">
        <v>2.56</v>
      </c>
      <c r="P2702" s="1"/>
      <c r="Q2702" s="1"/>
      <c r="R2702" s="1">
        <v>0.1</v>
      </c>
      <c r="S2702" s="1"/>
      <c r="T2702" s="1">
        <f t="shared" si="1272"/>
        <v>0</v>
      </c>
      <c r="U2702" s="1"/>
      <c r="V2702" s="1"/>
      <c r="W2702" s="1"/>
      <c r="X2702" s="1"/>
      <c r="Y2702" s="1">
        <v>0.65</v>
      </c>
      <c r="Z2702" s="1"/>
      <c r="AA2702" s="1">
        <f t="shared" si="1273"/>
        <v>0.04</v>
      </c>
      <c r="AB2702" s="1"/>
      <c r="AC2702" s="1"/>
      <c r="AD2702" s="1"/>
      <c r="AE2702" s="1"/>
      <c r="AF2702" s="1"/>
      <c r="AG2702" s="1"/>
      <c r="AH2702" s="1"/>
      <c r="AI2702" s="736">
        <f t="shared" si="1274"/>
        <v>0.04</v>
      </c>
      <c r="AJ2702" s="685"/>
      <c r="AK2702" s="685">
        <v>0.04</v>
      </c>
      <c r="AL2702" s="685"/>
      <c r="AM2702" s="685"/>
      <c r="AN2702" s="685"/>
      <c r="AO2702" s="685"/>
      <c r="AP2702" s="685"/>
      <c r="AQ2702" s="685"/>
      <c r="AR2702" s="685"/>
      <c r="AS2702" s="685"/>
      <c r="AT2702" s="685"/>
      <c r="AU2702" s="685"/>
      <c r="AV2702" s="685"/>
      <c r="AW2702" s="1"/>
      <c r="AX2702" s="685"/>
      <c r="AY2702" s="1"/>
      <c r="AZ2702" s="1"/>
      <c r="BA2702" s="1"/>
      <c r="BB2702" s="1"/>
      <c r="BC2702" s="1"/>
      <c r="BD2702" s="685"/>
      <c r="BE2702" s="685"/>
      <c r="BF2702" s="1"/>
      <c r="BG2702" s="1"/>
      <c r="BH2702" s="1"/>
      <c r="BI2702" s="1"/>
      <c r="BJ2702" s="1"/>
      <c r="BK2702" s="1"/>
      <c r="BL2702" s="1"/>
      <c r="BM2702" s="1">
        <f t="shared" si="1275"/>
        <v>0</v>
      </c>
      <c r="BN2702" s="1"/>
      <c r="BO2702" s="1"/>
      <c r="BP2702" s="1"/>
      <c r="BQ2702" s="838"/>
    </row>
    <row r="2703" spans="1:69" s="652" customFormat="1" hidden="1">
      <c r="A2703" s="837"/>
      <c r="B2703" s="832"/>
      <c r="C2703" s="832" t="s">
        <v>736</v>
      </c>
      <c r="D2703" s="640" t="s">
        <v>40</v>
      </c>
      <c r="E2703" s="640" t="s">
        <v>85</v>
      </c>
      <c r="F2703" s="640"/>
      <c r="G2703" s="651"/>
      <c r="H2703" s="643">
        <f t="shared" si="1266"/>
        <v>1.07</v>
      </c>
      <c r="I2703" s="644"/>
      <c r="J2703" s="645">
        <f t="shared" si="1267"/>
        <v>1.07</v>
      </c>
      <c r="K2703" s="1">
        <f t="shared" si="1268"/>
        <v>0.51</v>
      </c>
      <c r="L2703" s="1">
        <f t="shared" si="1269"/>
        <v>0.51</v>
      </c>
      <c r="M2703" s="1">
        <f t="shared" si="1270"/>
        <v>0.51</v>
      </c>
      <c r="N2703" s="1">
        <f t="shared" si="1271"/>
        <v>0.51</v>
      </c>
      <c r="O2703" s="1"/>
      <c r="P2703" s="1">
        <v>0.51</v>
      </c>
      <c r="Q2703" s="1"/>
      <c r="R2703" s="1"/>
      <c r="S2703" s="1"/>
      <c r="T2703" s="1">
        <f t="shared" si="1272"/>
        <v>0</v>
      </c>
      <c r="U2703" s="1"/>
      <c r="V2703" s="1"/>
      <c r="W2703" s="1"/>
      <c r="X2703" s="1"/>
      <c r="Y2703" s="1"/>
      <c r="Z2703" s="1"/>
      <c r="AA2703" s="1">
        <f t="shared" si="1273"/>
        <v>0</v>
      </c>
      <c r="AB2703" s="1"/>
      <c r="AC2703" s="1"/>
      <c r="AD2703" s="1"/>
      <c r="AE2703" s="1"/>
      <c r="AF2703" s="1"/>
      <c r="AG2703" s="1"/>
      <c r="AH2703" s="1"/>
      <c r="AI2703" s="1">
        <f t="shared" si="1274"/>
        <v>0</v>
      </c>
      <c r="AJ2703" s="685"/>
      <c r="AK2703" s="685"/>
      <c r="AL2703" s="685"/>
      <c r="AM2703" s="685"/>
      <c r="AN2703" s="685"/>
      <c r="AO2703" s="685"/>
      <c r="AP2703" s="685"/>
      <c r="AQ2703" s="685"/>
      <c r="AR2703" s="685"/>
      <c r="AS2703" s="685"/>
      <c r="AT2703" s="685"/>
      <c r="AU2703" s="685"/>
      <c r="AV2703" s="685"/>
      <c r="AW2703" s="1"/>
      <c r="AX2703" s="685"/>
      <c r="AY2703" s="1"/>
      <c r="AZ2703" s="1"/>
      <c r="BA2703" s="1"/>
      <c r="BB2703" s="1"/>
      <c r="BC2703" s="1"/>
      <c r="BD2703" s="685"/>
      <c r="BE2703" s="685"/>
      <c r="BF2703" s="1"/>
      <c r="BG2703" s="1"/>
      <c r="BH2703" s="1"/>
      <c r="BI2703" s="1"/>
      <c r="BJ2703" s="1"/>
      <c r="BK2703" s="1"/>
      <c r="BL2703" s="1"/>
      <c r="BM2703" s="1">
        <f t="shared" si="1275"/>
        <v>0.56000000000000005</v>
      </c>
      <c r="BN2703" s="1">
        <v>0.56000000000000005</v>
      </c>
      <c r="BO2703" s="1"/>
      <c r="BP2703" s="1"/>
      <c r="BQ2703" s="838"/>
    </row>
    <row r="2704" spans="1:69" s="652" customFormat="1" hidden="1">
      <c r="A2704" s="837"/>
      <c r="B2704" s="832"/>
      <c r="C2704" s="832" t="s">
        <v>737</v>
      </c>
      <c r="D2704" s="640" t="s">
        <v>40</v>
      </c>
      <c r="E2704" s="640" t="s">
        <v>85</v>
      </c>
      <c r="F2704" s="640"/>
      <c r="G2704" s="651"/>
      <c r="H2704" s="643">
        <f t="shared" si="1266"/>
        <v>0.02</v>
      </c>
      <c r="I2704" s="644"/>
      <c r="J2704" s="645">
        <f t="shared" si="1267"/>
        <v>0.02</v>
      </c>
      <c r="K2704" s="1">
        <f t="shared" si="1268"/>
        <v>0</v>
      </c>
      <c r="L2704" s="1">
        <f t="shared" si="1269"/>
        <v>0</v>
      </c>
      <c r="M2704" s="1">
        <f t="shared" si="1270"/>
        <v>0</v>
      </c>
      <c r="N2704" s="1">
        <f t="shared" si="1271"/>
        <v>0</v>
      </c>
      <c r="O2704" s="1"/>
      <c r="P2704" s="1"/>
      <c r="Q2704" s="1"/>
      <c r="R2704" s="1"/>
      <c r="S2704" s="1"/>
      <c r="T2704" s="1">
        <f t="shared" si="1272"/>
        <v>0</v>
      </c>
      <c r="U2704" s="1"/>
      <c r="V2704" s="1"/>
      <c r="W2704" s="1"/>
      <c r="X2704" s="1"/>
      <c r="Y2704" s="1"/>
      <c r="Z2704" s="1"/>
      <c r="AA2704" s="1">
        <f t="shared" si="1273"/>
        <v>0.02</v>
      </c>
      <c r="AB2704" s="1"/>
      <c r="AC2704" s="1"/>
      <c r="AD2704" s="1"/>
      <c r="AE2704" s="1"/>
      <c r="AF2704" s="1"/>
      <c r="AG2704" s="1"/>
      <c r="AH2704" s="1"/>
      <c r="AI2704" s="736">
        <f t="shared" si="1274"/>
        <v>0.02</v>
      </c>
      <c r="AJ2704" s="685">
        <v>0.02</v>
      </c>
      <c r="AK2704" s="685"/>
      <c r="AL2704" s="685"/>
      <c r="AM2704" s="685"/>
      <c r="AN2704" s="685"/>
      <c r="AO2704" s="685"/>
      <c r="AP2704" s="685"/>
      <c r="AQ2704" s="685"/>
      <c r="AR2704" s="685"/>
      <c r="AS2704" s="685"/>
      <c r="AT2704" s="685"/>
      <c r="AU2704" s="685"/>
      <c r="AV2704" s="685"/>
      <c r="AW2704" s="1"/>
      <c r="AX2704" s="685"/>
      <c r="AY2704" s="1"/>
      <c r="AZ2704" s="1"/>
      <c r="BA2704" s="1"/>
      <c r="BB2704" s="1"/>
      <c r="BC2704" s="1"/>
      <c r="BD2704" s="685"/>
      <c r="BE2704" s="685"/>
      <c r="BF2704" s="1"/>
      <c r="BG2704" s="1"/>
      <c r="BH2704" s="1"/>
      <c r="BI2704" s="1"/>
      <c r="BJ2704" s="1"/>
      <c r="BK2704" s="1"/>
      <c r="BL2704" s="1"/>
      <c r="BM2704" s="1">
        <f t="shared" si="1275"/>
        <v>0</v>
      </c>
      <c r="BN2704" s="1"/>
      <c r="BO2704" s="1"/>
      <c r="BP2704" s="1"/>
      <c r="BQ2704" s="838"/>
    </row>
    <row r="2705" spans="1:73" s="652" customFormat="1" ht="30" hidden="1">
      <c r="A2705" s="837"/>
      <c r="B2705" s="832"/>
      <c r="C2705" s="832" t="s">
        <v>738</v>
      </c>
      <c r="D2705" s="640" t="s">
        <v>40</v>
      </c>
      <c r="E2705" s="640" t="s">
        <v>85</v>
      </c>
      <c r="F2705" s="640"/>
      <c r="G2705" s="651"/>
      <c r="H2705" s="643">
        <f t="shared" si="1266"/>
        <v>0.23</v>
      </c>
      <c r="I2705" s="644"/>
      <c r="J2705" s="645">
        <f t="shared" si="1267"/>
        <v>0.23</v>
      </c>
      <c r="K2705" s="1">
        <f t="shared" si="1268"/>
        <v>0.23</v>
      </c>
      <c r="L2705" s="1">
        <f t="shared" si="1269"/>
        <v>0</v>
      </c>
      <c r="M2705" s="1">
        <f t="shared" si="1270"/>
        <v>0</v>
      </c>
      <c r="N2705" s="1">
        <f t="shared" si="1271"/>
        <v>0</v>
      </c>
      <c r="O2705" s="1"/>
      <c r="P2705" s="1"/>
      <c r="Q2705" s="1"/>
      <c r="R2705" s="1"/>
      <c r="S2705" s="1"/>
      <c r="T2705" s="1">
        <f t="shared" si="1272"/>
        <v>0</v>
      </c>
      <c r="U2705" s="1"/>
      <c r="V2705" s="1"/>
      <c r="W2705" s="1"/>
      <c r="X2705" s="1"/>
      <c r="Y2705" s="1">
        <v>0.23</v>
      </c>
      <c r="Z2705" s="1"/>
      <c r="AA2705" s="1">
        <f t="shared" si="1273"/>
        <v>0</v>
      </c>
      <c r="AB2705" s="1"/>
      <c r="AC2705" s="1"/>
      <c r="AD2705" s="1"/>
      <c r="AE2705" s="1"/>
      <c r="AF2705" s="1"/>
      <c r="AG2705" s="1"/>
      <c r="AH2705" s="1"/>
      <c r="AI2705" s="1">
        <f t="shared" si="1274"/>
        <v>0</v>
      </c>
      <c r="AJ2705" s="685"/>
      <c r="AK2705" s="685"/>
      <c r="AL2705" s="685"/>
      <c r="AM2705" s="685"/>
      <c r="AN2705" s="685"/>
      <c r="AO2705" s="685"/>
      <c r="AP2705" s="685"/>
      <c r="AQ2705" s="685"/>
      <c r="AR2705" s="685"/>
      <c r="AS2705" s="685"/>
      <c r="AT2705" s="685"/>
      <c r="AU2705" s="685"/>
      <c r="AV2705" s="685"/>
      <c r="AW2705" s="1"/>
      <c r="AX2705" s="685"/>
      <c r="AY2705" s="1"/>
      <c r="AZ2705" s="1"/>
      <c r="BA2705" s="1"/>
      <c r="BB2705" s="1"/>
      <c r="BC2705" s="1"/>
      <c r="BD2705" s="685"/>
      <c r="BE2705" s="685"/>
      <c r="BF2705" s="1"/>
      <c r="BG2705" s="1"/>
      <c r="BH2705" s="1"/>
      <c r="BI2705" s="1"/>
      <c r="BJ2705" s="1"/>
      <c r="BK2705" s="1"/>
      <c r="BL2705" s="1"/>
      <c r="BM2705" s="1">
        <f t="shared" si="1275"/>
        <v>0</v>
      </c>
      <c r="BN2705" s="1"/>
      <c r="BO2705" s="1"/>
      <c r="BP2705" s="1"/>
      <c r="BQ2705" s="838"/>
    </row>
    <row r="2706" spans="1:73" s="652" customFormat="1" hidden="1">
      <c r="A2706" s="837"/>
      <c r="B2706" s="832"/>
      <c r="C2706" s="832" t="s">
        <v>739</v>
      </c>
      <c r="D2706" s="640" t="s">
        <v>40</v>
      </c>
      <c r="E2706" s="640" t="s">
        <v>85</v>
      </c>
      <c r="F2706" s="640"/>
      <c r="G2706" s="651"/>
      <c r="H2706" s="643">
        <f t="shared" si="1266"/>
        <v>0.24</v>
      </c>
      <c r="I2706" s="644"/>
      <c r="J2706" s="645">
        <f t="shared" si="1267"/>
        <v>0.24</v>
      </c>
      <c r="K2706" s="1">
        <f t="shared" si="1268"/>
        <v>0.24</v>
      </c>
      <c r="L2706" s="1">
        <f t="shared" si="1269"/>
        <v>0</v>
      </c>
      <c r="M2706" s="1">
        <f t="shared" si="1270"/>
        <v>0</v>
      </c>
      <c r="N2706" s="1">
        <f t="shared" si="1271"/>
        <v>0</v>
      </c>
      <c r="O2706" s="1"/>
      <c r="P2706" s="1"/>
      <c r="Q2706" s="1"/>
      <c r="R2706" s="1"/>
      <c r="S2706" s="1"/>
      <c r="T2706" s="1">
        <f t="shared" si="1272"/>
        <v>0</v>
      </c>
      <c r="U2706" s="1"/>
      <c r="V2706" s="1"/>
      <c r="W2706" s="1"/>
      <c r="X2706" s="1"/>
      <c r="Y2706" s="1">
        <v>0.24</v>
      </c>
      <c r="Z2706" s="1"/>
      <c r="AA2706" s="1">
        <f t="shared" si="1273"/>
        <v>0</v>
      </c>
      <c r="AB2706" s="1"/>
      <c r="AC2706" s="1"/>
      <c r="AD2706" s="1"/>
      <c r="AE2706" s="1"/>
      <c r="AF2706" s="1"/>
      <c r="AG2706" s="1"/>
      <c r="AH2706" s="1"/>
      <c r="AI2706" s="1">
        <f t="shared" si="1274"/>
        <v>0</v>
      </c>
      <c r="AJ2706" s="685"/>
      <c r="AK2706" s="685"/>
      <c r="AL2706" s="685"/>
      <c r="AM2706" s="685"/>
      <c r="AN2706" s="685"/>
      <c r="AO2706" s="685"/>
      <c r="AP2706" s="685"/>
      <c r="AQ2706" s="685"/>
      <c r="AR2706" s="685"/>
      <c r="AS2706" s="685"/>
      <c r="AT2706" s="685"/>
      <c r="AU2706" s="685"/>
      <c r="AV2706" s="685"/>
      <c r="AW2706" s="1"/>
      <c r="AX2706" s="685"/>
      <c r="AY2706" s="1"/>
      <c r="AZ2706" s="1"/>
      <c r="BA2706" s="1"/>
      <c r="BB2706" s="1"/>
      <c r="BC2706" s="1"/>
      <c r="BD2706" s="685"/>
      <c r="BE2706" s="685"/>
      <c r="BF2706" s="1"/>
      <c r="BG2706" s="1"/>
      <c r="BH2706" s="1"/>
      <c r="BI2706" s="1"/>
      <c r="BJ2706" s="1"/>
      <c r="BK2706" s="1"/>
      <c r="BL2706" s="1"/>
      <c r="BM2706" s="1">
        <f t="shared" si="1275"/>
        <v>0</v>
      </c>
      <c r="BN2706" s="1"/>
      <c r="BO2706" s="1"/>
      <c r="BP2706" s="1"/>
      <c r="BQ2706" s="838"/>
    </row>
    <row r="2707" spans="1:73" s="652" customFormat="1" hidden="1">
      <c r="A2707" s="837"/>
      <c r="B2707" s="832"/>
      <c r="C2707" s="832" t="s">
        <v>740</v>
      </c>
      <c r="D2707" s="640" t="s">
        <v>40</v>
      </c>
      <c r="E2707" s="640" t="s">
        <v>85</v>
      </c>
      <c r="F2707" s="640"/>
      <c r="G2707" s="651"/>
      <c r="H2707" s="643">
        <f t="shared" si="1266"/>
        <v>0.98</v>
      </c>
      <c r="I2707" s="644"/>
      <c r="J2707" s="645">
        <f t="shared" si="1267"/>
        <v>0.98</v>
      </c>
      <c r="K2707" s="1">
        <f t="shared" si="1268"/>
        <v>0.90999999999999992</v>
      </c>
      <c r="L2707" s="1">
        <f t="shared" si="1269"/>
        <v>0.90999999999999992</v>
      </c>
      <c r="M2707" s="1">
        <f t="shared" si="1270"/>
        <v>0.90999999999999992</v>
      </c>
      <c r="N2707" s="1">
        <f t="shared" si="1271"/>
        <v>0.90999999999999992</v>
      </c>
      <c r="O2707" s="1">
        <v>0.18</v>
      </c>
      <c r="P2707" s="1">
        <v>0.73</v>
      </c>
      <c r="Q2707" s="1"/>
      <c r="R2707" s="1"/>
      <c r="S2707" s="1"/>
      <c r="T2707" s="1">
        <f t="shared" si="1272"/>
        <v>0</v>
      </c>
      <c r="U2707" s="1"/>
      <c r="V2707" s="1"/>
      <c r="W2707" s="1"/>
      <c r="X2707" s="1"/>
      <c r="Y2707" s="1"/>
      <c r="Z2707" s="1"/>
      <c r="AA2707" s="1">
        <f t="shared" si="1273"/>
        <v>7.0000000000000007E-2</v>
      </c>
      <c r="AB2707" s="1"/>
      <c r="AC2707" s="1"/>
      <c r="AD2707" s="1"/>
      <c r="AE2707" s="1"/>
      <c r="AF2707" s="1"/>
      <c r="AG2707" s="1"/>
      <c r="AH2707" s="1"/>
      <c r="AI2707" s="736">
        <f t="shared" si="1274"/>
        <v>7.0000000000000007E-2</v>
      </c>
      <c r="AJ2707" s="685"/>
      <c r="AK2707" s="685">
        <v>7.0000000000000007E-2</v>
      </c>
      <c r="AL2707" s="685"/>
      <c r="AM2707" s="685"/>
      <c r="AN2707" s="685"/>
      <c r="AO2707" s="685"/>
      <c r="AP2707" s="685"/>
      <c r="AQ2707" s="685"/>
      <c r="AR2707" s="685"/>
      <c r="AS2707" s="685"/>
      <c r="AT2707" s="685"/>
      <c r="AU2707" s="685"/>
      <c r="AV2707" s="685"/>
      <c r="AW2707" s="1"/>
      <c r="AX2707" s="685"/>
      <c r="AY2707" s="1"/>
      <c r="AZ2707" s="1"/>
      <c r="BA2707" s="1"/>
      <c r="BB2707" s="1"/>
      <c r="BC2707" s="1"/>
      <c r="BD2707" s="685"/>
      <c r="BE2707" s="685"/>
      <c r="BF2707" s="1"/>
      <c r="BG2707" s="1"/>
      <c r="BH2707" s="1"/>
      <c r="BI2707" s="1"/>
      <c r="BJ2707" s="1"/>
      <c r="BK2707" s="1"/>
      <c r="BL2707" s="1"/>
      <c r="BM2707" s="1">
        <f t="shared" si="1275"/>
        <v>0</v>
      </c>
      <c r="BN2707" s="1"/>
      <c r="BO2707" s="1"/>
      <c r="BP2707" s="1"/>
      <c r="BQ2707" s="838"/>
    </row>
    <row r="2708" spans="1:73" s="652" customFormat="1" ht="30" hidden="1">
      <c r="A2708" s="837"/>
      <c r="B2708" s="832"/>
      <c r="C2708" s="832" t="s">
        <v>741</v>
      </c>
      <c r="D2708" s="640" t="s">
        <v>40</v>
      </c>
      <c r="E2708" s="640" t="s">
        <v>85</v>
      </c>
      <c r="F2708" s="640"/>
      <c r="G2708" s="651"/>
      <c r="H2708" s="643">
        <f t="shared" si="1266"/>
        <v>4.43</v>
      </c>
      <c r="I2708" s="644"/>
      <c r="J2708" s="645">
        <f t="shared" si="1267"/>
        <v>4.43</v>
      </c>
      <c r="K2708" s="1">
        <f t="shared" si="1268"/>
        <v>4.43</v>
      </c>
      <c r="L2708" s="1">
        <f t="shared" si="1269"/>
        <v>4.43</v>
      </c>
      <c r="M2708" s="1">
        <f t="shared" si="1270"/>
        <v>0</v>
      </c>
      <c r="N2708" s="1">
        <f t="shared" si="1271"/>
        <v>0</v>
      </c>
      <c r="O2708" s="1"/>
      <c r="P2708" s="1"/>
      <c r="Q2708" s="1"/>
      <c r="R2708" s="1"/>
      <c r="S2708" s="1">
        <v>4.43</v>
      </c>
      <c r="T2708" s="1">
        <f t="shared" si="1272"/>
        <v>0</v>
      </c>
      <c r="U2708" s="1"/>
      <c r="V2708" s="1"/>
      <c r="W2708" s="1"/>
      <c r="X2708" s="1"/>
      <c r="Y2708" s="1"/>
      <c r="Z2708" s="1"/>
      <c r="AA2708" s="1">
        <f t="shared" si="1273"/>
        <v>0</v>
      </c>
      <c r="AB2708" s="1"/>
      <c r="AC2708" s="1"/>
      <c r="AD2708" s="1"/>
      <c r="AE2708" s="1"/>
      <c r="AF2708" s="1"/>
      <c r="AG2708" s="1"/>
      <c r="AH2708" s="1"/>
      <c r="AI2708" s="1">
        <f t="shared" si="1274"/>
        <v>0</v>
      </c>
      <c r="AJ2708" s="685"/>
      <c r="AK2708" s="685"/>
      <c r="AL2708" s="685"/>
      <c r="AM2708" s="685"/>
      <c r="AN2708" s="685"/>
      <c r="AO2708" s="685"/>
      <c r="AP2708" s="685"/>
      <c r="AQ2708" s="685"/>
      <c r="AR2708" s="685"/>
      <c r="AS2708" s="685"/>
      <c r="AT2708" s="685"/>
      <c r="AU2708" s="685"/>
      <c r="AV2708" s="685"/>
      <c r="AW2708" s="1"/>
      <c r="AX2708" s="685"/>
      <c r="AY2708" s="1"/>
      <c r="AZ2708" s="1"/>
      <c r="BA2708" s="1"/>
      <c r="BB2708" s="1"/>
      <c r="BC2708" s="1"/>
      <c r="BD2708" s="685"/>
      <c r="BE2708" s="685"/>
      <c r="BF2708" s="1"/>
      <c r="BG2708" s="1"/>
      <c r="BH2708" s="1"/>
      <c r="BI2708" s="1"/>
      <c r="BJ2708" s="1"/>
      <c r="BK2708" s="1"/>
      <c r="BL2708" s="1"/>
      <c r="BM2708" s="1">
        <f t="shared" si="1275"/>
        <v>0</v>
      </c>
      <c r="BN2708" s="1"/>
      <c r="BO2708" s="1"/>
      <c r="BP2708" s="1"/>
      <c r="BQ2708" s="838"/>
    </row>
    <row r="2709" spans="1:73" s="652" customFormat="1" hidden="1">
      <c r="A2709" s="837"/>
      <c r="B2709" s="832"/>
      <c r="C2709" s="832" t="s">
        <v>742</v>
      </c>
      <c r="D2709" s="640" t="s">
        <v>40</v>
      </c>
      <c r="E2709" s="640" t="s">
        <v>85</v>
      </c>
      <c r="F2709" s="640"/>
      <c r="G2709" s="651"/>
      <c r="H2709" s="643">
        <f t="shared" si="1266"/>
        <v>1.61</v>
      </c>
      <c r="I2709" s="644"/>
      <c r="J2709" s="645">
        <f t="shared" si="1267"/>
        <v>1.61</v>
      </c>
      <c r="K2709" s="1">
        <f t="shared" si="1268"/>
        <v>1.6</v>
      </c>
      <c r="L2709" s="1">
        <f t="shared" si="1269"/>
        <v>1.01</v>
      </c>
      <c r="M2709" s="1">
        <f t="shared" si="1270"/>
        <v>1.01</v>
      </c>
      <c r="N2709" s="1">
        <f t="shared" si="1271"/>
        <v>1.01</v>
      </c>
      <c r="O2709" s="1"/>
      <c r="P2709" s="1">
        <v>1.01</v>
      </c>
      <c r="Q2709" s="1"/>
      <c r="R2709" s="1"/>
      <c r="S2709" s="1"/>
      <c r="T2709" s="1">
        <f t="shared" si="1272"/>
        <v>0</v>
      </c>
      <c r="U2709" s="1"/>
      <c r="V2709" s="1"/>
      <c r="W2709" s="1"/>
      <c r="X2709" s="1"/>
      <c r="Y2709" s="1">
        <v>0.59</v>
      </c>
      <c r="Z2709" s="1"/>
      <c r="AA2709" s="1">
        <f t="shared" si="1273"/>
        <v>0.01</v>
      </c>
      <c r="AB2709" s="1"/>
      <c r="AC2709" s="1"/>
      <c r="AD2709" s="1"/>
      <c r="AE2709" s="1"/>
      <c r="AF2709" s="1"/>
      <c r="AG2709" s="1"/>
      <c r="AH2709" s="1"/>
      <c r="AI2709" s="736">
        <f t="shared" si="1274"/>
        <v>0.01</v>
      </c>
      <c r="AJ2709" s="685">
        <v>0.01</v>
      </c>
      <c r="AK2709" s="685"/>
      <c r="AL2709" s="685"/>
      <c r="AM2709" s="685"/>
      <c r="AN2709" s="685"/>
      <c r="AO2709" s="685"/>
      <c r="AP2709" s="685"/>
      <c r="AQ2709" s="685"/>
      <c r="AR2709" s="685"/>
      <c r="AS2709" s="685"/>
      <c r="AT2709" s="685"/>
      <c r="AU2709" s="685"/>
      <c r="AV2709" s="685"/>
      <c r="AW2709" s="1"/>
      <c r="AX2709" s="685"/>
      <c r="AY2709" s="1"/>
      <c r="AZ2709" s="1"/>
      <c r="BA2709" s="1"/>
      <c r="BB2709" s="1"/>
      <c r="BC2709" s="1"/>
      <c r="BD2709" s="685"/>
      <c r="BE2709" s="685"/>
      <c r="BF2709" s="1"/>
      <c r="BG2709" s="1"/>
      <c r="BH2709" s="1"/>
      <c r="BI2709" s="1"/>
      <c r="BJ2709" s="1"/>
      <c r="BK2709" s="1"/>
      <c r="BL2709" s="1"/>
      <c r="BM2709" s="1">
        <f t="shared" si="1275"/>
        <v>0</v>
      </c>
      <c r="BN2709" s="1"/>
      <c r="BO2709" s="1"/>
      <c r="BP2709" s="1"/>
      <c r="BQ2709" s="838"/>
    </row>
    <row r="2710" spans="1:73" s="652" customFormat="1" ht="24.6" hidden="1" customHeight="1">
      <c r="A2710" s="837"/>
      <c r="B2710" s="832"/>
      <c r="C2710" s="832" t="s">
        <v>743</v>
      </c>
      <c r="D2710" s="640" t="s">
        <v>40</v>
      </c>
      <c r="E2710" s="640" t="s">
        <v>85</v>
      </c>
      <c r="F2710" s="640"/>
      <c r="G2710" s="651"/>
      <c r="H2710" s="643">
        <f t="shared" si="1266"/>
        <v>1.36</v>
      </c>
      <c r="I2710" s="644"/>
      <c r="J2710" s="645">
        <f t="shared" si="1267"/>
        <v>1.36</v>
      </c>
      <c r="K2710" s="1">
        <f t="shared" si="1268"/>
        <v>1.36</v>
      </c>
      <c r="L2710" s="1">
        <f t="shared" si="1269"/>
        <v>1.36</v>
      </c>
      <c r="M2710" s="1">
        <f t="shared" si="1270"/>
        <v>1.36</v>
      </c>
      <c r="N2710" s="1">
        <f t="shared" si="1271"/>
        <v>1.36</v>
      </c>
      <c r="O2710" s="1">
        <v>1.36</v>
      </c>
      <c r="P2710" s="1"/>
      <c r="Q2710" s="1"/>
      <c r="R2710" s="1"/>
      <c r="S2710" s="1"/>
      <c r="T2710" s="1">
        <f t="shared" si="1272"/>
        <v>0</v>
      </c>
      <c r="U2710" s="1"/>
      <c r="V2710" s="1"/>
      <c r="W2710" s="1"/>
      <c r="X2710" s="1"/>
      <c r="Y2710" s="1"/>
      <c r="Z2710" s="1"/>
      <c r="AA2710" s="1">
        <f t="shared" si="1273"/>
        <v>0</v>
      </c>
      <c r="AB2710" s="1"/>
      <c r="AC2710" s="1"/>
      <c r="AD2710" s="1"/>
      <c r="AE2710" s="1"/>
      <c r="AF2710" s="1"/>
      <c r="AG2710" s="1"/>
      <c r="AH2710" s="1"/>
      <c r="AI2710" s="1">
        <f t="shared" si="1274"/>
        <v>0</v>
      </c>
      <c r="AJ2710" s="685"/>
      <c r="AK2710" s="685"/>
      <c r="AL2710" s="685"/>
      <c r="AM2710" s="685"/>
      <c r="AN2710" s="685"/>
      <c r="AO2710" s="685"/>
      <c r="AP2710" s="685"/>
      <c r="AQ2710" s="685"/>
      <c r="AR2710" s="685"/>
      <c r="AS2710" s="685"/>
      <c r="AT2710" s="685"/>
      <c r="AU2710" s="685"/>
      <c r="AV2710" s="685"/>
      <c r="AW2710" s="1"/>
      <c r="AX2710" s="685"/>
      <c r="AY2710" s="1"/>
      <c r="AZ2710" s="1"/>
      <c r="BA2710" s="1"/>
      <c r="BB2710" s="1"/>
      <c r="BC2710" s="1"/>
      <c r="BD2710" s="685"/>
      <c r="BE2710" s="685"/>
      <c r="BF2710" s="1"/>
      <c r="BG2710" s="1"/>
      <c r="BH2710" s="1"/>
      <c r="BI2710" s="1"/>
      <c r="BJ2710" s="1"/>
      <c r="BK2710" s="1"/>
      <c r="BL2710" s="1"/>
      <c r="BM2710" s="1">
        <f t="shared" si="1275"/>
        <v>0</v>
      </c>
      <c r="BN2710" s="1"/>
      <c r="BO2710" s="1"/>
      <c r="BP2710" s="1"/>
      <c r="BQ2710" s="838"/>
    </row>
    <row r="2711" spans="1:73" s="652" customFormat="1" ht="51" hidden="1" customHeight="1">
      <c r="A2711" s="837"/>
      <c r="B2711" s="1000"/>
      <c r="C2711" s="1000" t="s">
        <v>744</v>
      </c>
      <c r="D2711" s="640" t="s">
        <v>40</v>
      </c>
      <c r="E2711" s="640" t="s">
        <v>85</v>
      </c>
      <c r="F2711" s="1109"/>
      <c r="G2711" s="651"/>
      <c r="H2711" s="643">
        <f t="shared" si="1266"/>
        <v>3.27</v>
      </c>
      <c r="I2711" s="644"/>
      <c r="J2711" s="645">
        <f t="shared" si="1267"/>
        <v>3.27</v>
      </c>
      <c r="K2711" s="1">
        <f t="shared" si="1268"/>
        <v>3.22</v>
      </c>
      <c r="L2711" s="1">
        <f t="shared" si="1269"/>
        <v>3.22</v>
      </c>
      <c r="M2711" s="1">
        <f t="shared" si="1270"/>
        <v>3.22</v>
      </c>
      <c r="N2711" s="1">
        <f t="shared" si="1271"/>
        <v>0.54</v>
      </c>
      <c r="O2711" s="1">
        <v>0.54</v>
      </c>
      <c r="P2711" s="1"/>
      <c r="Q2711" s="1"/>
      <c r="R2711" s="1">
        <v>2.68</v>
      </c>
      <c r="S2711" s="1"/>
      <c r="T2711" s="1">
        <f t="shared" si="1272"/>
        <v>0</v>
      </c>
      <c r="U2711" s="1"/>
      <c r="V2711" s="1"/>
      <c r="W2711" s="1"/>
      <c r="X2711" s="1"/>
      <c r="Y2711" s="1"/>
      <c r="Z2711" s="1"/>
      <c r="AA2711" s="1">
        <f t="shared" si="1273"/>
        <v>0.05</v>
      </c>
      <c r="AB2711" s="1"/>
      <c r="AC2711" s="1"/>
      <c r="AD2711" s="1"/>
      <c r="AE2711" s="1"/>
      <c r="AF2711" s="1"/>
      <c r="AG2711" s="1"/>
      <c r="AH2711" s="1"/>
      <c r="AI2711" s="736">
        <f t="shared" si="1274"/>
        <v>0.05</v>
      </c>
      <c r="AJ2711" s="685">
        <v>0.04</v>
      </c>
      <c r="AK2711" s="685">
        <v>0.01</v>
      </c>
      <c r="AL2711" s="685"/>
      <c r="AM2711" s="685"/>
      <c r="AN2711" s="685"/>
      <c r="AO2711" s="685"/>
      <c r="AP2711" s="685"/>
      <c r="AQ2711" s="685"/>
      <c r="AR2711" s="685"/>
      <c r="AS2711" s="685"/>
      <c r="AT2711" s="685"/>
      <c r="AU2711" s="685"/>
      <c r="AV2711" s="685"/>
      <c r="AW2711" s="1"/>
      <c r="AX2711" s="685"/>
      <c r="AY2711" s="1"/>
      <c r="AZ2711" s="1"/>
      <c r="BA2711" s="1"/>
      <c r="BB2711" s="1"/>
      <c r="BC2711" s="1"/>
      <c r="BD2711" s="685"/>
      <c r="BE2711" s="685"/>
      <c r="BF2711" s="1"/>
      <c r="BG2711" s="1"/>
      <c r="BH2711" s="1"/>
      <c r="BI2711" s="1"/>
      <c r="BJ2711" s="1"/>
      <c r="BK2711" s="1"/>
      <c r="BL2711" s="1"/>
      <c r="BM2711" s="1">
        <f t="shared" si="1275"/>
        <v>0</v>
      </c>
      <c r="BN2711" s="1"/>
      <c r="BO2711" s="1"/>
      <c r="BP2711" s="1"/>
      <c r="BQ2711" s="838"/>
    </row>
    <row r="2712" spans="1:73" s="652" customFormat="1" hidden="1">
      <c r="A2712" s="638"/>
      <c r="B2712" s="1497"/>
      <c r="C2712" s="1497"/>
      <c r="D2712" s="640"/>
      <c r="E2712" s="774"/>
      <c r="F2712" s="640"/>
      <c r="G2712" s="705"/>
      <c r="H2712" s="643"/>
      <c r="I2712" s="644"/>
      <c r="J2712" s="645"/>
      <c r="K2712" s="1"/>
      <c r="L2712" s="1"/>
      <c r="M2712" s="1"/>
      <c r="N2712" s="1"/>
      <c r="O2712" s="646"/>
      <c r="P2712" s="646"/>
      <c r="Q2712" s="647"/>
      <c r="R2712" s="646"/>
      <c r="S2712" s="646"/>
      <c r="T2712" s="648"/>
      <c r="U2712" s="646"/>
      <c r="V2712" s="646"/>
      <c r="W2712" s="647"/>
      <c r="X2712" s="646"/>
      <c r="Y2712" s="646"/>
      <c r="Z2712" s="646"/>
      <c r="AA2712" s="1"/>
      <c r="AB2712" s="646"/>
      <c r="AC2712" s="646"/>
      <c r="AD2712" s="647"/>
      <c r="AE2712" s="647"/>
      <c r="AF2712" s="646"/>
      <c r="AG2712" s="646"/>
      <c r="AH2712" s="646"/>
      <c r="AI2712" s="1"/>
      <c r="AJ2712" s="646"/>
      <c r="AK2712" s="646"/>
      <c r="AL2712" s="646"/>
      <c r="AM2712" s="647"/>
      <c r="AN2712" s="646"/>
      <c r="AO2712" s="646"/>
      <c r="AP2712" s="646"/>
      <c r="AQ2712" s="647"/>
      <c r="AR2712" s="646"/>
      <c r="AS2712" s="646"/>
      <c r="AT2712" s="646"/>
      <c r="AU2712" s="616"/>
      <c r="AV2712" s="646"/>
      <c r="AW2712" s="646"/>
      <c r="AX2712" s="646"/>
      <c r="AY2712" s="646"/>
      <c r="AZ2712" s="646"/>
      <c r="BA2712" s="646"/>
      <c r="BB2712" s="646"/>
      <c r="BC2712" s="647"/>
      <c r="BD2712" s="646"/>
      <c r="BE2712" s="646"/>
      <c r="BF2712" s="646"/>
      <c r="BG2712" s="646"/>
      <c r="BH2712" s="647"/>
      <c r="BI2712" s="646"/>
      <c r="BJ2712" s="646"/>
      <c r="BK2712" s="646"/>
      <c r="BL2712" s="647"/>
      <c r="BM2712" s="1"/>
      <c r="BN2712" s="646"/>
      <c r="BO2712" s="646"/>
      <c r="BP2712" s="646"/>
      <c r="BQ2712" s="542"/>
      <c r="BR2712" s="649"/>
      <c r="BS2712" s="783"/>
      <c r="BT2712" s="640"/>
      <c r="BU2712" s="651"/>
    </row>
    <row r="2713" spans="1:73" s="652" customFormat="1" hidden="1">
      <c r="A2713" s="638"/>
      <c r="B2713" s="719"/>
      <c r="C2713" s="719"/>
      <c r="D2713" s="640"/>
      <c r="E2713" s="774"/>
      <c r="F2713" s="640"/>
      <c r="G2713" s="705"/>
      <c r="H2713" s="643"/>
      <c r="I2713" s="644"/>
      <c r="J2713" s="645"/>
      <c r="K2713" s="1"/>
      <c r="L2713" s="1"/>
      <c r="M2713" s="1"/>
      <c r="N2713" s="1"/>
      <c r="O2713" s="646"/>
      <c r="P2713" s="646"/>
      <c r="Q2713" s="647"/>
      <c r="R2713" s="646"/>
      <c r="S2713" s="646"/>
      <c r="T2713" s="648"/>
      <c r="U2713" s="646"/>
      <c r="V2713" s="646"/>
      <c r="W2713" s="647"/>
      <c r="X2713" s="646"/>
      <c r="Y2713" s="646"/>
      <c r="Z2713" s="646"/>
      <c r="AA2713" s="1"/>
      <c r="AB2713" s="646"/>
      <c r="AC2713" s="646"/>
      <c r="AD2713" s="647"/>
      <c r="AE2713" s="647"/>
      <c r="AF2713" s="646"/>
      <c r="AG2713" s="646"/>
      <c r="AH2713" s="646"/>
      <c r="AI2713" s="1"/>
      <c r="AJ2713" s="646"/>
      <c r="AK2713" s="646"/>
      <c r="AL2713" s="646"/>
      <c r="AM2713" s="647"/>
      <c r="AN2713" s="646"/>
      <c r="AO2713" s="646"/>
      <c r="AP2713" s="646"/>
      <c r="AQ2713" s="647"/>
      <c r="AR2713" s="646"/>
      <c r="AS2713" s="646"/>
      <c r="AT2713" s="646"/>
      <c r="AU2713" s="616"/>
      <c r="AV2713" s="646"/>
      <c r="AW2713" s="646"/>
      <c r="AX2713" s="646"/>
      <c r="AY2713" s="646"/>
      <c r="AZ2713" s="646"/>
      <c r="BA2713" s="646"/>
      <c r="BB2713" s="646"/>
      <c r="BC2713" s="647"/>
      <c r="BD2713" s="646"/>
      <c r="BE2713" s="646"/>
      <c r="BF2713" s="646"/>
      <c r="BG2713" s="646"/>
      <c r="BH2713" s="647"/>
      <c r="BI2713" s="646"/>
      <c r="BJ2713" s="646"/>
      <c r="BK2713" s="646"/>
      <c r="BL2713" s="647"/>
      <c r="BM2713" s="1"/>
      <c r="BN2713" s="646"/>
      <c r="BO2713" s="646"/>
      <c r="BP2713" s="646"/>
      <c r="BQ2713" s="542"/>
      <c r="BR2713" s="649"/>
      <c r="BS2713" s="783"/>
      <c r="BT2713" s="640"/>
      <c r="BU2713" s="705"/>
    </row>
    <row r="2714" spans="1:73" s="652" customFormat="1" hidden="1">
      <c r="A2714" s="638"/>
      <c r="B2714" s="1721"/>
      <c r="C2714" s="1721"/>
      <c r="D2714" s="640"/>
      <c r="E2714" s="774"/>
      <c r="F2714" s="640"/>
      <c r="G2714" s="705"/>
      <c r="H2714" s="643"/>
      <c r="I2714" s="644"/>
      <c r="J2714" s="645"/>
      <c r="K2714" s="1"/>
      <c r="L2714" s="1"/>
      <c r="M2714" s="1"/>
      <c r="N2714" s="1"/>
      <c r="O2714" s="646"/>
      <c r="P2714" s="646"/>
      <c r="Q2714" s="647"/>
      <c r="R2714" s="646"/>
      <c r="S2714" s="646"/>
      <c r="T2714" s="648"/>
      <c r="U2714" s="646"/>
      <c r="V2714" s="646"/>
      <c r="W2714" s="647"/>
      <c r="X2714" s="646"/>
      <c r="Y2714" s="646"/>
      <c r="Z2714" s="646"/>
      <c r="AA2714" s="1"/>
      <c r="AB2714" s="646"/>
      <c r="AC2714" s="646"/>
      <c r="AD2714" s="647"/>
      <c r="AE2714" s="647"/>
      <c r="AF2714" s="646"/>
      <c r="AG2714" s="646"/>
      <c r="AH2714" s="646"/>
      <c r="AI2714" s="1"/>
      <c r="AJ2714" s="646"/>
      <c r="AK2714" s="646"/>
      <c r="AL2714" s="646"/>
      <c r="AM2714" s="647"/>
      <c r="AN2714" s="646"/>
      <c r="AO2714" s="646"/>
      <c r="AP2714" s="646"/>
      <c r="AQ2714" s="647"/>
      <c r="AR2714" s="646"/>
      <c r="AS2714" s="646"/>
      <c r="AT2714" s="646"/>
      <c r="AU2714" s="616"/>
      <c r="AV2714" s="646"/>
      <c r="AW2714" s="646"/>
      <c r="AX2714" s="646"/>
      <c r="AY2714" s="646"/>
      <c r="AZ2714" s="646"/>
      <c r="BA2714" s="646"/>
      <c r="BB2714" s="646"/>
      <c r="BC2714" s="647"/>
      <c r="BD2714" s="646"/>
      <c r="BE2714" s="646"/>
      <c r="BF2714" s="646"/>
      <c r="BG2714" s="646"/>
      <c r="BH2714" s="647"/>
      <c r="BI2714" s="646"/>
      <c r="BJ2714" s="646"/>
      <c r="BK2714" s="646"/>
      <c r="BL2714" s="647"/>
      <c r="BM2714" s="1"/>
      <c r="BN2714" s="646"/>
      <c r="BO2714" s="646"/>
      <c r="BP2714" s="646"/>
      <c r="BQ2714" s="542"/>
      <c r="BR2714" s="649"/>
      <c r="BS2714" s="783"/>
      <c r="BT2714" s="640"/>
      <c r="BU2714" s="651"/>
    </row>
    <row r="2715" spans="1:73" s="652" customFormat="1" hidden="1">
      <c r="A2715" s="638"/>
      <c r="B2715" s="1721"/>
      <c r="C2715" s="1721"/>
      <c r="D2715" s="640"/>
      <c r="E2715" s="774"/>
      <c r="F2715" s="640"/>
      <c r="G2715" s="705"/>
      <c r="H2715" s="643"/>
      <c r="I2715" s="644"/>
      <c r="J2715" s="645"/>
      <c r="K2715" s="1"/>
      <c r="L2715" s="1"/>
      <c r="M2715" s="1"/>
      <c r="N2715" s="1"/>
      <c r="O2715" s="646"/>
      <c r="P2715" s="646"/>
      <c r="Q2715" s="647"/>
      <c r="R2715" s="646"/>
      <c r="S2715" s="646"/>
      <c r="T2715" s="648"/>
      <c r="U2715" s="646"/>
      <c r="V2715" s="646"/>
      <c r="W2715" s="647"/>
      <c r="X2715" s="646"/>
      <c r="Y2715" s="646"/>
      <c r="Z2715" s="646"/>
      <c r="AA2715" s="1"/>
      <c r="AB2715" s="646"/>
      <c r="AC2715" s="646"/>
      <c r="AD2715" s="647"/>
      <c r="AE2715" s="647"/>
      <c r="AF2715" s="646"/>
      <c r="AG2715" s="646"/>
      <c r="AH2715" s="646"/>
      <c r="AI2715" s="1"/>
      <c r="AJ2715" s="646"/>
      <c r="AK2715" s="646"/>
      <c r="AL2715" s="646"/>
      <c r="AM2715" s="647"/>
      <c r="AN2715" s="646"/>
      <c r="AO2715" s="646"/>
      <c r="AP2715" s="646"/>
      <c r="AQ2715" s="647"/>
      <c r="AR2715" s="646"/>
      <c r="AS2715" s="646"/>
      <c r="AT2715" s="646"/>
      <c r="AU2715" s="616"/>
      <c r="AV2715" s="646"/>
      <c r="AW2715" s="646"/>
      <c r="AX2715" s="646"/>
      <c r="AY2715" s="646"/>
      <c r="AZ2715" s="646"/>
      <c r="BA2715" s="646"/>
      <c r="BB2715" s="646"/>
      <c r="BC2715" s="647"/>
      <c r="BD2715" s="646"/>
      <c r="BE2715" s="646"/>
      <c r="BF2715" s="646"/>
      <c r="BG2715" s="646"/>
      <c r="BH2715" s="647"/>
      <c r="BI2715" s="646"/>
      <c r="BJ2715" s="646"/>
      <c r="BK2715" s="646"/>
      <c r="BL2715" s="647"/>
      <c r="BM2715" s="1"/>
      <c r="BN2715" s="646"/>
      <c r="BO2715" s="646"/>
      <c r="BP2715" s="646"/>
      <c r="BQ2715" s="542"/>
      <c r="BR2715" s="649"/>
      <c r="BS2715" s="783"/>
      <c r="BT2715" s="640"/>
      <c r="BU2715" s="651"/>
    </row>
    <row r="2716" spans="1:73" s="652" customFormat="1" hidden="1">
      <c r="A2716" s="638"/>
      <c r="B2716" s="1721"/>
      <c r="C2716" s="1721"/>
      <c r="D2716" s="640"/>
      <c r="E2716" s="774"/>
      <c r="F2716" s="640"/>
      <c r="G2716" s="705"/>
      <c r="H2716" s="643"/>
      <c r="I2716" s="644"/>
      <c r="J2716" s="645"/>
      <c r="K2716" s="1"/>
      <c r="L2716" s="1"/>
      <c r="M2716" s="1"/>
      <c r="N2716" s="1"/>
      <c r="O2716" s="646"/>
      <c r="P2716" s="646"/>
      <c r="Q2716" s="647"/>
      <c r="R2716" s="646"/>
      <c r="S2716" s="646"/>
      <c r="T2716" s="648"/>
      <c r="U2716" s="646"/>
      <c r="V2716" s="646"/>
      <c r="W2716" s="647"/>
      <c r="X2716" s="646"/>
      <c r="Y2716" s="646"/>
      <c r="Z2716" s="646"/>
      <c r="AA2716" s="1"/>
      <c r="AB2716" s="646"/>
      <c r="AC2716" s="646"/>
      <c r="AD2716" s="647"/>
      <c r="AE2716" s="647"/>
      <c r="AF2716" s="646"/>
      <c r="AG2716" s="646"/>
      <c r="AH2716" s="646"/>
      <c r="AI2716" s="1"/>
      <c r="AJ2716" s="646"/>
      <c r="AK2716" s="646"/>
      <c r="AL2716" s="646"/>
      <c r="AM2716" s="647"/>
      <c r="AN2716" s="646"/>
      <c r="AO2716" s="646"/>
      <c r="AP2716" s="646"/>
      <c r="AQ2716" s="647"/>
      <c r="AR2716" s="646"/>
      <c r="AS2716" s="646"/>
      <c r="AT2716" s="646"/>
      <c r="AU2716" s="616"/>
      <c r="AV2716" s="646"/>
      <c r="AW2716" s="646"/>
      <c r="AX2716" s="646"/>
      <c r="AY2716" s="646"/>
      <c r="AZ2716" s="646"/>
      <c r="BA2716" s="646"/>
      <c r="BB2716" s="646"/>
      <c r="BC2716" s="647"/>
      <c r="BD2716" s="646"/>
      <c r="BE2716" s="646"/>
      <c r="BF2716" s="646"/>
      <c r="BG2716" s="646"/>
      <c r="BH2716" s="647"/>
      <c r="BI2716" s="646"/>
      <c r="BJ2716" s="646"/>
      <c r="BK2716" s="646"/>
      <c r="BL2716" s="647"/>
      <c r="BM2716" s="1"/>
      <c r="BN2716" s="646"/>
      <c r="BO2716" s="646"/>
      <c r="BP2716" s="646"/>
      <c r="BQ2716" s="542"/>
      <c r="BR2716" s="649"/>
      <c r="BS2716" s="783"/>
      <c r="BT2716" s="640"/>
      <c r="BU2716" s="651"/>
    </row>
    <row r="2717" spans="1:73" s="812" customFormat="1" ht="30" hidden="1">
      <c r="A2717" s="638"/>
      <c r="B2717" s="732">
        <v>12</v>
      </c>
      <c r="C2717" s="719" t="s">
        <v>745</v>
      </c>
      <c r="D2717" s="640" t="s">
        <v>40</v>
      </c>
      <c r="E2717" s="809" t="s">
        <v>87</v>
      </c>
      <c r="F2717" s="640"/>
      <c r="G2717" s="651"/>
      <c r="H2717" s="643">
        <f t="shared" ref="H2717:H2748" si="1276">J2717</f>
        <v>4.2</v>
      </c>
      <c r="I2717" s="644"/>
      <c r="J2717" s="645">
        <f t="shared" ref="J2717:J2748" si="1277">K2717+AA2717+BM2717</f>
        <v>4.2</v>
      </c>
      <c r="K2717" s="1">
        <f t="shared" ref="K2717:K2748" si="1278">L2717+T2717+X2717+Y2717+Z2717</f>
        <v>3.97</v>
      </c>
      <c r="L2717" s="1">
        <f t="shared" ref="L2717:L2748" si="1279">M2717+S2717</f>
        <v>3.97</v>
      </c>
      <c r="M2717" s="1">
        <f t="shared" ref="M2717:M2748" si="1280">N2717+R2717</f>
        <v>3.97</v>
      </c>
      <c r="N2717" s="1">
        <f t="shared" ref="N2717:N2748" si="1281">O2717+P2717+Q2717</f>
        <v>0</v>
      </c>
      <c r="O2717" s="1"/>
      <c r="P2717" s="1"/>
      <c r="Q2717" s="1"/>
      <c r="R2717" s="1">
        <v>3.97</v>
      </c>
      <c r="S2717" s="1"/>
      <c r="T2717" s="1">
        <f t="shared" ref="T2717:T2748" si="1282">U2717+V2717+W2717</f>
        <v>0</v>
      </c>
      <c r="U2717" s="1"/>
      <c r="V2717" s="1"/>
      <c r="W2717" s="1"/>
      <c r="X2717" s="1"/>
      <c r="Y2717" s="1"/>
      <c r="Z2717" s="1"/>
      <c r="AA2717" s="1">
        <f t="shared" ref="AA2717:AA2748" si="1283">SUM(AB2717:AI2717)+AW2717+SUM(AY2717:BC2717)+SUM(BF2717:BL2717)</f>
        <v>0.22999999999999998</v>
      </c>
      <c r="AB2717" s="1"/>
      <c r="AC2717" s="1"/>
      <c r="AD2717" s="1"/>
      <c r="AE2717" s="1"/>
      <c r="AF2717" s="1"/>
      <c r="AG2717" s="1"/>
      <c r="AH2717" s="1"/>
      <c r="AI2717" s="1">
        <f t="shared" ref="AI2717:AI2748" si="1284">SUM(AJ2717:AV2717)+AX2717+BD2717+BE2717</f>
        <v>0.22999999999999998</v>
      </c>
      <c r="AJ2717" s="1">
        <v>0.21</v>
      </c>
      <c r="AK2717" s="1">
        <v>0.02</v>
      </c>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c r="BJ2717" s="1"/>
      <c r="BK2717" s="1"/>
      <c r="BL2717" s="1"/>
      <c r="BM2717" s="1">
        <f t="shared" ref="BM2717:BM2748" si="1285">SUM(BN2717:BP2717)</f>
        <v>0</v>
      </c>
      <c r="BN2717" s="1"/>
      <c r="BO2717" s="1"/>
      <c r="BP2717" s="1"/>
      <c r="BQ2717" s="643"/>
      <c r="BR2717" s="811"/>
    </row>
    <row r="2718" spans="1:73" s="812" customFormat="1" ht="30" hidden="1">
      <c r="A2718" s="638"/>
      <c r="B2718" s="732">
        <v>15</v>
      </c>
      <c r="C2718" s="719" t="s">
        <v>746</v>
      </c>
      <c r="D2718" s="640" t="s">
        <v>40</v>
      </c>
      <c r="E2718" s="809" t="s">
        <v>87</v>
      </c>
      <c r="F2718" s="640"/>
      <c r="G2718" s="651"/>
      <c r="H2718" s="643">
        <f t="shared" si="1276"/>
        <v>0.72</v>
      </c>
      <c r="I2718" s="644"/>
      <c r="J2718" s="645">
        <f t="shared" si="1277"/>
        <v>0.72</v>
      </c>
      <c r="K2718" s="1">
        <f t="shared" si="1278"/>
        <v>0.72</v>
      </c>
      <c r="L2718" s="1">
        <f t="shared" si="1279"/>
        <v>0.72</v>
      </c>
      <c r="M2718" s="1">
        <f t="shared" si="1280"/>
        <v>0.72</v>
      </c>
      <c r="N2718" s="1">
        <f t="shared" si="1281"/>
        <v>0.72</v>
      </c>
      <c r="O2718" s="1">
        <v>0.72</v>
      </c>
      <c r="P2718" s="1"/>
      <c r="Q2718" s="1"/>
      <c r="R2718" s="1"/>
      <c r="S2718" s="1"/>
      <c r="T2718" s="1">
        <f t="shared" si="1282"/>
        <v>0</v>
      </c>
      <c r="U2718" s="1"/>
      <c r="V2718" s="1"/>
      <c r="W2718" s="1"/>
      <c r="X2718" s="1"/>
      <c r="Y2718" s="1"/>
      <c r="Z2718" s="1"/>
      <c r="AA2718" s="1">
        <f t="shared" si="1283"/>
        <v>0</v>
      </c>
      <c r="AB2718" s="1"/>
      <c r="AC2718" s="1"/>
      <c r="AD2718" s="1"/>
      <c r="AE2718" s="1"/>
      <c r="AF2718" s="1"/>
      <c r="AG2718" s="1"/>
      <c r="AH2718" s="1"/>
      <c r="AI2718" s="1">
        <f t="shared" si="1284"/>
        <v>0</v>
      </c>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c r="BJ2718" s="1"/>
      <c r="BK2718" s="1"/>
      <c r="BL2718" s="1"/>
      <c r="BM2718" s="1">
        <f t="shared" si="1285"/>
        <v>0</v>
      </c>
      <c r="BN2718" s="1"/>
      <c r="BO2718" s="1"/>
      <c r="BP2718" s="1"/>
      <c r="BQ2718" s="643"/>
      <c r="BR2718" s="811"/>
    </row>
    <row r="2719" spans="1:73" s="812" customFormat="1" hidden="1">
      <c r="A2719" s="638"/>
      <c r="B2719" s="732">
        <v>17</v>
      </c>
      <c r="C2719" s="719" t="s">
        <v>747</v>
      </c>
      <c r="D2719" s="640" t="s">
        <v>40</v>
      </c>
      <c r="E2719" s="809" t="s">
        <v>87</v>
      </c>
      <c r="F2719" s="640"/>
      <c r="G2719" s="651"/>
      <c r="H2719" s="643">
        <f t="shared" si="1276"/>
        <v>1.94</v>
      </c>
      <c r="I2719" s="644"/>
      <c r="J2719" s="645">
        <f t="shared" si="1277"/>
        <v>1.94</v>
      </c>
      <c r="K2719" s="1">
        <f t="shared" si="1278"/>
        <v>1.56</v>
      </c>
      <c r="L2719" s="1">
        <f t="shared" si="1279"/>
        <v>1.56</v>
      </c>
      <c r="M2719" s="1">
        <f t="shared" si="1280"/>
        <v>1.22</v>
      </c>
      <c r="N2719" s="1">
        <f t="shared" si="1281"/>
        <v>1.22</v>
      </c>
      <c r="O2719" s="1">
        <v>1.22</v>
      </c>
      <c r="P2719" s="1"/>
      <c r="Q2719" s="1"/>
      <c r="R2719" s="1"/>
      <c r="S2719" s="1">
        <v>0.34</v>
      </c>
      <c r="T2719" s="1">
        <f t="shared" si="1282"/>
        <v>0</v>
      </c>
      <c r="U2719" s="1"/>
      <c r="V2719" s="1"/>
      <c r="W2719" s="1"/>
      <c r="X2719" s="1"/>
      <c r="Y2719" s="1"/>
      <c r="Z2719" s="1"/>
      <c r="AA2719" s="1">
        <f t="shared" si="1283"/>
        <v>0.38</v>
      </c>
      <c r="AB2719" s="1"/>
      <c r="AC2719" s="1"/>
      <c r="AD2719" s="1"/>
      <c r="AE2719" s="1"/>
      <c r="AF2719" s="1"/>
      <c r="AG2719" s="1"/>
      <c r="AH2719" s="1"/>
      <c r="AI2719" s="1">
        <f t="shared" si="1284"/>
        <v>0.38</v>
      </c>
      <c r="AJ2719" s="1">
        <v>0.05</v>
      </c>
      <c r="AK2719" s="1"/>
      <c r="AL2719" s="1"/>
      <c r="AM2719" s="1"/>
      <c r="AN2719" s="1"/>
      <c r="AO2719" s="1"/>
      <c r="AP2719" s="1"/>
      <c r="AQ2719" s="1"/>
      <c r="AR2719" s="1"/>
      <c r="AS2719" s="1"/>
      <c r="AT2719" s="1"/>
      <c r="AU2719" s="1"/>
      <c r="AV2719" s="1"/>
      <c r="AW2719" s="1"/>
      <c r="AX2719" s="1"/>
      <c r="AY2719" s="1"/>
      <c r="AZ2719" s="1"/>
      <c r="BA2719" s="1"/>
      <c r="BB2719" s="1"/>
      <c r="BC2719" s="1"/>
      <c r="BD2719" s="1"/>
      <c r="BE2719" s="1">
        <v>0.33</v>
      </c>
      <c r="BF2719" s="1"/>
      <c r="BG2719" s="1"/>
      <c r="BH2719" s="1"/>
      <c r="BI2719" s="1"/>
      <c r="BJ2719" s="1"/>
      <c r="BK2719" s="1"/>
      <c r="BL2719" s="1"/>
      <c r="BM2719" s="1">
        <f t="shared" si="1285"/>
        <v>0</v>
      </c>
      <c r="BN2719" s="1"/>
      <c r="BO2719" s="1"/>
      <c r="BP2719" s="1"/>
      <c r="BQ2719" s="643"/>
      <c r="BR2719" s="811"/>
    </row>
    <row r="2720" spans="1:73" s="812" customFormat="1" hidden="1">
      <c r="A2720" s="638"/>
      <c r="B2720" s="732">
        <v>26</v>
      </c>
      <c r="C2720" s="719" t="s">
        <v>748</v>
      </c>
      <c r="D2720" s="640" t="s">
        <v>40</v>
      </c>
      <c r="E2720" s="809" t="s">
        <v>87</v>
      </c>
      <c r="F2720" s="640"/>
      <c r="G2720" s="651"/>
      <c r="H2720" s="643">
        <f t="shared" si="1276"/>
        <v>0.1</v>
      </c>
      <c r="I2720" s="644"/>
      <c r="J2720" s="645">
        <f t="shared" si="1277"/>
        <v>0.1</v>
      </c>
      <c r="K2720" s="1">
        <f t="shared" si="1278"/>
        <v>0.1</v>
      </c>
      <c r="L2720" s="1">
        <f t="shared" si="1279"/>
        <v>0.1</v>
      </c>
      <c r="M2720" s="1">
        <f t="shared" si="1280"/>
        <v>0.1</v>
      </c>
      <c r="N2720" s="1">
        <f t="shared" si="1281"/>
        <v>0.1</v>
      </c>
      <c r="O2720" s="1">
        <v>0.1</v>
      </c>
      <c r="P2720" s="1"/>
      <c r="Q2720" s="1"/>
      <c r="R2720" s="1"/>
      <c r="S2720" s="1"/>
      <c r="T2720" s="1">
        <f t="shared" si="1282"/>
        <v>0</v>
      </c>
      <c r="U2720" s="1"/>
      <c r="V2720" s="1"/>
      <c r="W2720" s="1"/>
      <c r="X2720" s="1"/>
      <c r="Y2720" s="1"/>
      <c r="Z2720" s="1"/>
      <c r="AA2720" s="1">
        <f t="shared" si="1283"/>
        <v>0</v>
      </c>
      <c r="AB2720" s="1"/>
      <c r="AC2720" s="1"/>
      <c r="AD2720" s="1"/>
      <c r="AE2720" s="1"/>
      <c r="AF2720" s="1"/>
      <c r="AG2720" s="1"/>
      <c r="AH2720" s="1"/>
      <c r="AI2720" s="1">
        <f t="shared" si="1284"/>
        <v>0</v>
      </c>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c r="BJ2720" s="1"/>
      <c r="BK2720" s="1"/>
      <c r="BL2720" s="1"/>
      <c r="BM2720" s="1">
        <f t="shared" si="1285"/>
        <v>0</v>
      </c>
      <c r="BN2720" s="1"/>
      <c r="BO2720" s="1"/>
      <c r="BP2720" s="1"/>
      <c r="BQ2720" s="643"/>
      <c r="BR2720" s="811"/>
    </row>
    <row r="2721" spans="1:70" s="812" customFormat="1" hidden="1">
      <c r="A2721" s="638"/>
      <c r="B2721" s="732">
        <v>27</v>
      </c>
      <c r="C2721" s="719" t="s">
        <v>749</v>
      </c>
      <c r="D2721" s="640" t="s">
        <v>40</v>
      </c>
      <c r="E2721" s="809" t="s">
        <v>87</v>
      </c>
      <c r="F2721" s="640"/>
      <c r="G2721" s="651"/>
      <c r="H2721" s="643">
        <f t="shared" si="1276"/>
        <v>1.8699999999999999</v>
      </c>
      <c r="I2721" s="644"/>
      <c r="J2721" s="645">
        <f t="shared" si="1277"/>
        <v>1.8699999999999999</v>
      </c>
      <c r="K2721" s="1">
        <f t="shared" si="1278"/>
        <v>1.8699999999999999</v>
      </c>
      <c r="L2721" s="1">
        <f t="shared" si="1279"/>
        <v>1.8699999999999999</v>
      </c>
      <c r="M2721" s="1">
        <f t="shared" si="1280"/>
        <v>1.8699999999999999</v>
      </c>
      <c r="N2721" s="1">
        <f t="shared" si="1281"/>
        <v>1.43</v>
      </c>
      <c r="O2721" s="1">
        <v>1.43</v>
      </c>
      <c r="P2721" s="1"/>
      <c r="Q2721" s="1"/>
      <c r="R2721" s="1">
        <v>0.44</v>
      </c>
      <c r="S2721" s="1"/>
      <c r="T2721" s="1">
        <f t="shared" si="1282"/>
        <v>0</v>
      </c>
      <c r="U2721" s="1"/>
      <c r="V2721" s="1"/>
      <c r="W2721" s="1"/>
      <c r="X2721" s="1"/>
      <c r="Y2721" s="1"/>
      <c r="Z2721" s="1"/>
      <c r="AA2721" s="1">
        <f t="shared" si="1283"/>
        <v>0</v>
      </c>
      <c r="AB2721" s="1"/>
      <c r="AC2721" s="1"/>
      <c r="AD2721" s="1"/>
      <c r="AE2721" s="1"/>
      <c r="AF2721" s="1"/>
      <c r="AG2721" s="1"/>
      <c r="AH2721" s="1"/>
      <c r="AI2721" s="1">
        <f t="shared" si="1284"/>
        <v>0</v>
      </c>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c r="BJ2721" s="1"/>
      <c r="BK2721" s="1"/>
      <c r="BL2721" s="1"/>
      <c r="BM2721" s="1">
        <f t="shared" si="1285"/>
        <v>0</v>
      </c>
      <c r="BN2721" s="1"/>
      <c r="BO2721" s="1"/>
      <c r="BP2721" s="1"/>
      <c r="BQ2721" s="643"/>
      <c r="BR2721" s="811"/>
    </row>
    <row r="2722" spans="1:70" s="812" customFormat="1" hidden="1">
      <c r="A2722" s="638"/>
      <c r="B2722" s="732">
        <v>29</v>
      </c>
      <c r="C2722" s="719" t="s">
        <v>750</v>
      </c>
      <c r="D2722" s="640" t="s">
        <v>40</v>
      </c>
      <c r="E2722" s="809" t="s">
        <v>87</v>
      </c>
      <c r="F2722" s="640"/>
      <c r="G2722" s="651"/>
      <c r="H2722" s="643">
        <f t="shared" si="1276"/>
        <v>4.07</v>
      </c>
      <c r="I2722" s="644"/>
      <c r="J2722" s="645">
        <f t="shared" si="1277"/>
        <v>4.07</v>
      </c>
      <c r="K2722" s="1">
        <f t="shared" si="1278"/>
        <v>3.92</v>
      </c>
      <c r="L2722" s="1">
        <f t="shared" si="1279"/>
        <v>3.92</v>
      </c>
      <c r="M2722" s="1">
        <f t="shared" si="1280"/>
        <v>3.71</v>
      </c>
      <c r="N2722" s="1">
        <f t="shared" si="1281"/>
        <v>2.21</v>
      </c>
      <c r="O2722" s="1"/>
      <c r="P2722" s="1">
        <v>2.21</v>
      </c>
      <c r="Q2722" s="1"/>
      <c r="R2722" s="1">
        <v>1.5</v>
      </c>
      <c r="S2722" s="1">
        <v>0.21</v>
      </c>
      <c r="T2722" s="1">
        <f t="shared" si="1282"/>
        <v>0</v>
      </c>
      <c r="U2722" s="1"/>
      <c r="V2722" s="1"/>
      <c r="W2722" s="1"/>
      <c r="X2722" s="1"/>
      <c r="Y2722" s="1"/>
      <c r="Z2722" s="1"/>
      <c r="AA2722" s="1">
        <f t="shared" si="1283"/>
        <v>0.15000000000000002</v>
      </c>
      <c r="AB2722" s="1"/>
      <c r="AC2722" s="1"/>
      <c r="AD2722" s="1"/>
      <c r="AE2722" s="1"/>
      <c r="AF2722" s="1"/>
      <c r="AG2722" s="1"/>
      <c r="AH2722" s="1"/>
      <c r="AI2722" s="1">
        <f t="shared" si="1284"/>
        <v>0.15000000000000002</v>
      </c>
      <c r="AJ2722" s="1">
        <v>0.14000000000000001</v>
      </c>
      <c r="AK2722" s="1">
        <v>0.01</v>
      </c>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c r="BJ2722" s="1"/>
      <c r="BK2722" s="1"/>
      <c r="BL2722" s="1"/>
      <c r="BM2722" s="1">
        <f t="shared" si="1285"/>
        <v>0</v>
      </c>
      <c r="BN2722" s="1"/>
      <c r="BO2722" s="1"/>
      <c r="BP2722" s="1"/>
      <c r="BQ2722" s="643"/>
      <c r="BR2722" s="811"/>
    </row>
    <row r="2723" spans="1:70" s="812" customFormat="1" hidden="1">
      <c r="A2723" s="638"/>
      <c r="B2723" s="732">
        <v>30</v>
      </c>
      <c r="C2723" s="719"/>
      <c r="D2723" s="640"/>
      <c r="E2723" s="809" t="s">
        <v>87</v>
      </c>
      <c r="F2723" s="640"/>
      <c r="G2723" s="651"/>
      <c r="H2723" s="643">
        <f t="shared" si="1276"/>
        <v>0</v>
      </c>
      <c r="I2723" s="644"/>
      <c r="J2723" s="645">
        <f t="shared" si="1277"/>
        <v>0</v>
      </c>
      <c r="K2723" s="1">
        <f t="shared" si="1278"/>
        <v>0</v>
      </c>
      <c r="L2723" s="1">
        <f t="shared" si="1279"/>
        <v>0</v>
      </c>
      <c r="M2723" s="1">
        <f t="shared" si="1280"/>
        <v>0</v>
      </c>
      <c r="N2723" s="1">
        <f t="shared" si="1281"/>
        <v>0</v>
      </c>
      <c r="O2723" s="1"/>
      <c r="P2723" s="1"/>
      <c r="Q2723" s="1"/>
      <c r="R2723" s="1"/>
      <c r="S2723" s="1"/>
      <c r="T2723" s="1">
        <f t="shared" si="1282"/>
        <v>0</v>
      </c>
      <c r="U2723" s="1"/>
      <c r="V2723" s="1"/>
      <c r="W2723" s="1"/>
      <c r="X2723" s="1"/>
      <c r="Y2723" s="1"/>
      <c r="Z2723" s="1"/>
      <c r="AA2723" s="1">
        <f t="shared" si="1283"/>
        <v>0</v>
      </c>
      <c r="AB2723" s="1"/>
      <c r="AC2723" s="1"/>
      <c r="AD2723" s="1"/>
      <c r="AE2723" s="1"/>
      <c r="AF2723" s="1"/>
      <c r="AG2723" s="1"/>
      <c r="AH2723" s="1"/>
      <c r="AI2723" s="1">
        <f t="shared" si="1284"/>
        <v>0</v>
      </c>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c r="BJ2723" s="1"/>
      <c r="BK2723" s="1"/>
      <c r="BL2723" s="1"/>
      <c r="BM2723" s="1">
        <f t="shared" si="1285"/>
        <v>0</v>
      </c>
      <c r="BN2723" s="1"/>
      <c r="BO2723" s="1"/>
      <c r="BP2723" s="1"/>
      <c r="BQ2723" s="643"/>
      <c r="BR2723" s="811"/>
    </row>
    <row r="2724" spans="1:70" s="812" customFormat="1" ht="45" hidden="1">
      <c r="A2724" s="638"/>
      <c r="B2724" s="732">
        <v>31</v>
      </c>
      <c r="C2724" s="719" t="s">
        <v>751</v>
      </c>
      <c r="D2724" s="640" t="s">
        <v>40</v>
      </c>
      <c r="E2724" s="809" t="s">
        <v>87</v>
      </c>
      <c r="F2724" s="640"/>
      <c r="G2724" s="651"/>
      <c r="H2724" s="643">
        <f t="shared" si="1276"/>
        <v>6.14</v>
      </c>
      <c r="I2724" s="644"/>
      <c r="J2724" s="645">
        <f t="shared" si="1277"/>
        <v>6.14</v>
      </c>
      <c r="K2724" s="1">
        <f t="shared" si="1278"/>
        <v>5.83</v>
      </c>
      <c r="L2724" s="1">
        <f t="shared" si="1279"/>
        <v>4.43</v>
      </c>
      <c r="M2724" s="1">
        <f t="shared" si="1280"/>
        <v>4.43</v>
      </c>
      <c r="N2724" s="1">
        <f t="shared" si="1281"/>
        <v>4.43</v>
      </c>
      <c r="O2724" s="1"/>
      <c r="P2724" s="1">
        <v>4.43</v>
      </c>
      <c r="Q2724" s="1"/>
      <c r="R2724" s="1"/>
      <c r="S2724" s="1"/>
      <c r="T2724" s="1">
        <f t="shared" si="1282"/>
        <v>0</v>
      </c>
      <c r="U2724" s="1"/>
      <c r="V2724" s="1"/>
      <c r="W2724" s="1"/>
      <c r="X2724" s="1"/>
      <c r="Y2724" s="1">
        <v>1.4</v>
      </c>
      <c r="Z2724" s="1"/>
      <c r="AA2724" s="1">
        <f t="shared" si="1283"/>
        <v>0.31</v>
      </c>
      <c r="AB2724" s="1"/>
      <c r="AC2724" s="1"/>
      <c r="AD2724" s="1"/>
      <c r="AE2724" s="1"/>
      <c r="AF2724" s="1"/>
      <c r="AG2724" s="1"/>
      <c r="AH2724" s="1"/>
      <c r="AI2724" s="1">
        <f t="shared" si="1284"/>
        <v>0.31</v>
      </c>
      <c r="AJ2724" s="1">
        <v>0.31</v>
      </c>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c r="BJ2724" s="1"/>
      <c r="BK2724" s="1"/>
      <c r="BL2724" s="1"/>
      <c r="BM2724" s="1">
        <f t="shared" si="1285"/>
        <v>0</v>
      </c>
      <c r="BN2724" s="1"/>
      <c r="BO2724" s="1"/>
      <c r="BP2724" s="1"/>
      <c r="BQ2724" s="643"/>
      <c r="BR2724" s="811"/>
    </row>
    <row r="2725" spans="1:70" s="812" customFormat="1" ht="30" hidden="1">
      <c r="A2725" s="638"/>
      <c r="B2725" s="732">
        <v>32</v>
      </c>
      <c r="C2725" s="719" t="s">
        <v>752</v>
      </c>
      <c r="D2725" s="640" t="s">
        <v>40</v>
      </c>
      <c r="E2725" s="809" t="s">
        <v>87</v>
      </c>
      <c r="F2725" s="640"/>
      <c r="G2725" s="651"/>
      <c r="H2725" s="643">
        <f t="shared" si="1276"/>
        <v>0.69</v>
      </c>
      <c r="I2725" s="644"/>
      <c r="J2725" s="645">
        <f t="shared" si="1277"/>
        <v>0.69</v>
      </c>
      <c r="K2725" s="1">
        <f t="shared" si="1278"/>
        <v>0.69</v>
      </c>
      <c r="L2725" s="1">
        <f t="shared" si="1279"/>
        <v>0.69</v>
      </c>
      <c r="M2725" s="1">
        <f t="shared" si="1280"/>
        <v>0.69</v>
      </c>
      <c r="N2725" s="1">
        <f t="shared" si="1281"/>
        <v>0</v>
      </c>
      <c r="O2725" s="1"/>
      <c r="P2725" s="1"/>
      <c r="Q2725" s="1"/>
      <c r="R2725" s="1">
        <v>0.69</v>
      </c>
      <c r="S2725" s="1"/>
      <c r="T2725" s="1">
        <f t="shared" si="1282"/>
        <v>0</v>
      </c>
      <c r="U2725" s="1"/>
      <c r="V2725" s="1"/>
      <c r="W2725" s="1"/>
      <c r="X2725" s="1"/>
      <c r="Y2725" s="1"/>
      <c r="Z2725" s="1"/>
      <c r="AA2725" s="1">
        <f t="shared" si="1283"/>
        <v>0</v>
      </c>
      <c r="AB2725" s="1"/>
      <c r="AC2725" s="1"/>
      <c r="AD2725" s="1"/>
      <c r="AE2725" s="1"/>
      <c r="AF2725" s="1"/>
      <c r="AG2725" s="1"/>
      <c r="AH2725" s="1"/>
      <c r="AI2725" s="1">
        <f t="shared" si="1284"/>
        <v>0</v>
      </c>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c r="BJ2725" s="1"/>
      <c r="BK2725" s="1"/>
      <c r="BL2725" s="1"/>
      <c r="BM2725" s="1">
        <f t="shared" si="1285"/>
        <v>0</v>
      </c>
      <c r="BN2725" s="1"/>
      <c r="BO2725" s="1"/>
      <c r="BP2725" s="1"/>
      <c r="BQ2725" s="643"/>
      <c r="BR2725" s="811"/>
    </row>
    <row r="2726" spans="1:70" s="812" customFormat="1" ht="30" hidden="1">
      <c r="A2726" s="638"/>
      <c r="B2726" s="732">
        <v>33</v>
      </c>
      <c r="C2726" s="719" t="s">
        <v>753</v>
      </c>
      <c r="D2726" s="640" t="s">
        <v>40</v>
      </c>
      <c r="E2726" s="809" t="s">
        <v>87</v>
      </c>
      <c r="F2726" s="640"/>
      <c r="G2726" s="651"/>
      <c r="H2726" s="643">
        <f t="shared" si="1276"/>
        <v>2.73</v>
      </c>
      <c r="I2726" s="644"/>
      <c r="J2726" s="645">
        <f t="shared" si="1277"/>
        <v>2.73</v>
      </c>
      <c r="K2726" s="1">
        <f t="shared" si="1278"/>
        <v>2.73</v>
      </c>
      <c r="L2726" s="1">
        <f t="shared" si="1279"/>
        <v>2.73</v>
      </c>
      <c r="M2726" s="1">
        <f t="shared" si="1280"/>
        <v>2.61</v>
      </c>
      <c r="N2726" s="1">
        <f t="shared" si="1281"/>
        <v>2.02</v>
      </c>
      <c r="O2726" s="1"/>
      <c r="P2726" s="1">
        <v>2.02</v>
      </c>
      <c r="Q2726" s="1"/>
      <c r="R2726" s="1">
        <v>0.59</v>
      </c>
      <c r="S2726" s="1">
        <v>0.12</v>
      </c>
      <c r="T2726" s="1">
        <f t="shared" si="1282"/>
        <v>0</v>
      </c>
      <c r="U2726" s="1"/>
      <c r="V2726" s="1"/>
      <c r="W2726" s="1"/>
      <c r="X2726" s="1"/>
      <c r="Y2726" s="1"/>
      <c r="Z2726" s="1"/>
      <c r="AA2726" s="1">
        <f t="shared" si="1283"/>
        <v>0</v>
      </c>
      <c r="AB2726" s="1"/>
      <c r="AC2726" s="1"/>
      <c r="AD2726" s="1"/>
      <c r="AE2726" s="1"/>
      <c r="AF2726" s="1"/>
      <c r="AG2726" s="1"/>
      <c r="AH2726" s="1"/>
      <c r="AI2726" s="1">
        <f t="shared" si="1284"/>
        <v>0</v>
      </c>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c r="BJ2726" s="1"/>
      <c r="BK2726" s="1"/>
      <c r="BL2726" s="1"/>
      <c r="BM2726" s="1">
        <f t="shared" si="1285"/>
        <v>0</v>
      </c>
      <c r="BN2726" s="1"/>
      <c r="BO2726" s="1"/>
      <c r="BP2726" s="1"/>
      <c r="BQ2726" s="643"/>
      <c r="BR2726" s="811"/>
    </row>
    <row r="2727" spans="1:70" s="812" customFormat="1" ht="30" hidden="1">
      <c r="A2727" s="638"/>
      <c r="B2727" s="732">
        <v>34</v>
      </c>
      <c r="C2727" s="719" t="s">
        <v>754</v>
      </c>
      <c r="D2727" s="640" t="s">
        <v>40</v>
      </c>
      <c r="E2727" s="809" t="s">
        <v>87</v>
      </c>
      <c r="F2727" s="640"/>
      <c r="G2727" s="651"/>
      <c r="H2727" s="643">
        <f t="shared" si="1276"/>
        <v>2.1799999999999997</v>
      </c>
      <c r="I2727" s="644"/>
      <c r="J2727" s="645">
        <f t="shared" si="1277"/>
        <v>2.1799999999999997</v>
      </c>
      <c r="K2727" s="1">
        <f t="shared" si="1278"/>
        <v>2.1799999999999997</v>
      </c>
      <c r="L2727" s="1">
        <f t="shared" si="1279"/>
        <v>2.1799999999999997</v>
      </c>
      <c r="M2727" s="1">
        <f t="shared" si="1280"/>
        <v>1.44</v>
      </c>
      <c r="N2727" s="1">
        <f t="shared" si="1281"/>
        <v>0.81</v>
      </c>
      <c r="O2727" s="1">
        <v>0.81</v>
      </c>
      <c r="P2727" s="1"/>
      <c r="Q2727" s="1"/>
      <c r="R2727" s="1">
        <v>0.63</v>
      </c>
      <c r="S2727" s="1">
        <v>0.74</v>
      </c>
      <c r="T2727" s="1">
        <f t="shared" si="1282"/>
        <v>0</v>
      </c>
      <c r="U2727" s="1"/>
      <c r="V2727" s="1"/>
      <c r="W2727" s="1"/>
      <c r="X2727" s="1"/>
      <c r="Y2727" s="1"/>
      <c r="Z2727" s="1"/>
      <c r="AA2727" s="1">
        <f t="shared" si="1283"/>
        <v>0</v>
      </c>
      <c r="AB2727" s="1"/>
      <c r="AC2727" s="1"/>
      <c r="AD2727" s="1"/>
      <c r="AE2727" s="1"/>
      <c r="AF2727" s="1"/>
      <c r="AG2727" s="1"/>
      <c r="AH2727" s="1"/>
      <c r="AI2727" s="1">
        <f t="shared" si="1284"/>
        <v>0</v>
      </c>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c r="BJ2727" s="1"/>
      <c r="BK2727" s="1"/>
      <c r="BL2727" s="1"/>
      <c r="BM2727" s="1">
        <f t="shared" si="1285"/>
        <v>0</v>
      </c>
      <c r="BN2727" s="1"/>
      <c r="BO2727" s="1"/>
      <c r="BP2727" s="1"/>
      <c r="BQ2727" s="643"/>
      <c r="BR2727" s="811"/>
    </row>
    <row r="2728" spans="1:70" s="812" customFormat="1" ht="30" hidden="1">
      <c r="A2728" s="638"/>
      <c r="B2728" s="732">
        <v>35</v>
      </c>
      <c r="C2728" s="719" t="s">
        <v>755</v>
      </c>
      <c r="D2728" s="640" t="s">
        <v>40</v>
      </c>
      <c r="E2728" s="809" t="s">
        <v>87</v>
      </c>
      <c r="F2728" s="640"/>
      <c r="G2728" s="651"/>
      <c r="H2728" s="643">
        <f t="shared" si="1276"/>
        <v>2.9699999999999998</v>
      </c>
      <c r="I2728" s="644"/>
      <c r="J2728" s="645">
        <f t="shared" si="1277"/>
        <v>2.9699999999999998</v>
      </c>
      <c r="K2728" s="1">
        <f t="shared" si="1278"/>
        <v>2.9</v>
      </c>
      <c r="L2728" s="1">
        <f t="shared" si="1279"/>
        <v>2.9</v>
      </c>
      <c r="M2728" s="1">
        <f t="shared" si="1280"/>
        <v>2.9</v>
      </c>
      <c r="N2728" s="1">
        <f t="shared" si="1281"/>
        <v>2.9</v>
      </c>
      <c r="O2728" s="1"/>
      <c r="P2728" s="1">
        <v>2.9</v>
      </c>
      <c r="Q2728" s="1"/>
      <c r="R2728" s="1"/>
      <c r="S2728" s="1"/>
      <c r="T2728" s="1">
        <f t="shared" si="1282"/>
        <v>0</v>
      </c>
      <c r="U2728" s="1"/>
      <c r="V2728" s="1"/>
      <c r="W2728" s="1"/>
      <c r="X2728" s="1"/>
      <c r="Y2728" s="1"/>
      <c r="Z2728" s="1"/>
      <c r="AA2728" s="1">
        <f t="shared" si="1283"/>
        <v>7.0000000000000007E-2</v>
      </c>
      <c r="AB2728" s="1"/>
      <c r="AC2728" s="1"/>
      <c r="AD2728" s="1"/>
      <c r="AE2728" s="1"/>
      <c r="AF2728" s="1"/>
      <c r="AG2728" s="1"/>
      <c r="AH2728" s="1"/>
      <c r="AI2728" s="1">
        <f t="shared" si="1284"/>
        <v>7.0000000000000007E-2</v>
      </c>
      <c r="AJ2728" s="1">
        <v>7.0000000000000007E-2</v>
      </c>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c r="BJ2728" s="1"/>
      <c r="BK2728" s="1"/>
      <c r="BL2728" s="1"/>
      <c r="BM2728" s="1">
        <f t="shared" si="1285"/>
        <v>0</v>
      </c>
      <c r="BN2728" s="1"/>
      <c r="BO2728" s="1"/>
      <c r="BP2728" s="1"/>
      <c r="BQ2728" s="643"/>
      <c r="BR2728" s="811"/>
    </row>
    <row r="2729" spans="1:70" s="812" customFormat="1" hidden="1">
      <c r="A2729" s="638"/>
      <c r="B2729" s="732">
        <v>37</v>
      </c>
      <c r="C2729" s="719" t="s">
        <v>756</v>
      </c>
      <c r="D2729" s="640" t="s">
        <v>40</v>
      </c>
      <c r="E2729" s="809" t="s">
        <v>87</v>
      </c>
      <c r="F2729" s="640"/>
      <c r="G2729" s="651"/>
      <c r="H2729" s="643">
        <f t="shared" si="1276"/>
        <v>2.71</v>
      </c>
      <c r="I2729" s="644"/>
      <c r="J2729" s="645">
        <f t="shared" si="1277"/>
        <v>2.71</v>
      </c>
      <c r="K2729" s="1">
        <f t="shared" si="1278"/>
        <v>2.67</v>
      </c>
      <c r="L2729" s="1">
        <f t="shared" si="1279"/>
        <v>2.67</v>
      </c>
      <c r="M2729" s="1">
        <f t="shared" si="1280"/>
        <v>2.67</v>
      </c>
      <c r="N2729" s="1">
        <f t="shared" si="1281"/>
        <v>2.0699999999999998</v>
      </c>
      <c r="O2729" s="1"/>
      <c r="P2729" s="1">
        <v>2.0699999999999998</v>
      </c>
      <c r="Q2729" s="1"/>
      <c r="R2729" s="1">
        <v>0.6</v>
      </c>
      <c r="S2729" s="1"/>
      <c r="T2729" s="1">
        <f t="shared" si="1282"/>
        <v>0</v>
      </c>
      <c r="U2729" s="1"/>
      <c r="V2729" s="1"/>
      <c r="W2729" s="1"/>
      <c r="X2729" s="1"/>
      <c r="Y2729" s="1"/>
      <c r="Z2729" s="1"/>
      <c r="AA2729" s="1">
        <f t="shared" si="1283"/>
        <v>0.04</v>
      </c>
      <c r="AB2729" s="1"/>
      <c r="AC2729" s="1"/>
      <c r="AD2729" s="1"/>
      <c r="AE2729" s="1"/>
      <c r="AF2729" s="1"/>
      <c r="AG2729" s="1"/>
      <c r="AH2729" s="1"/>
      <c r="AI2729" s="1">
        <f t="shared" si="1284"/>
        <v>0.04</v>
      </c>
      <c r="AJ2729" s="1">
        <v>0.03</v>
      </c>
      <c r="AK2729" s="1">
        <v>0.01</v>
      </c>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c r="BJ2729" s="1"/>
      <c r="BK2729" s="1"/>
      <c r="BL2729" s="1"/>
      <c r="BM2729" s="1">
        <f t="shared" si="1285"/>
        <v>0</v>
      </c>
      <c r="BN2729" s="1"/>
      <c r="BO2729" s="1"/>
      <c r="BP2729" s="1"/>
      <c r="BQ2729" s="643"/>
      <c r="BR2729" s="811"/>
    </row>
    <row r="2730" spans="1:70" s="812" customFormat="1" ht="30" hidden="1">
      <c r="A2730" s="638"/>
      <c r="B2730" s="732">
        <v>39</v>
      </c>
      <c r="C2730" s="719" t="s">
        <v>757</v>
      </c>
      <c r="D2730" s="640" t="s">
        <v>40</v>
      </c>
      <c r="E2730" s="809" t="s">
        <v>87</v>
      </c>
      <c r="F2730" s="640"/>
      <c r="G2730" s="651"/>
      <c r="H2730" s="643">
        <f t="shared" si="1276"/>
        <v>2.15</v>
      </c>
      <c r="I2730" s="644"/>
      <c r="J2730" s="645">
        <f t="shared" si="1277"/>
        <v>2.15</v>
      </c>
      <c r="K2730" s="1">
        <f t="shared" si="1278"/>
        <v>2.15</v>
      </c>
      <c r="L2730" s="1">
        <f t="shared" si="1279"/>
        <v>2.15</v>
      </c>
      <c r="M2730" s="1">
        <f t="shared" si="1280"/>
        <v>2.15</v>
      </c>
      <c r="N2730" s="1">
        <f t="shared" si="1281"/>
        <v>2.15</v>
      </c>
      <c r="O2730" s="1"/>
      <c r="P2730" s="1">
        <v>2.15</v>
      </c>
      <c r="Q2730" s="1"/>
      <c r="R2730" s="1"/>
      <c r="S2730" s="1"/>
      <c r="T2730" s="1">
        <f t="shared" si="1282"/>
        <v>0</v>
      </c>
      <c r="U2730" s="1"/>
      <c r="V2730" s="1"/>
      <c r="W2730" s="1"/>
      <c r="X2730" s="1"/>
      <c r="Y2730" s="1"/>
      <c r="Z2730" s="1"/>
      <c r="AA2730" s="1">
        <f t="shared" si="1283"/>
        <v>0</v>
      </c>
      <c r="AB2730" s="1"/>
      <c r="AC2730" s="1"/>
      <c r="AD2730" s="1"/>
      <c r="AE2730" s="1"/>
      <c r="AF2730" s="1"/>
      <c r="AG2730" s="1"/>
      <c r="AH2730" s="1"/>
      <c r="AI2730" s="1">
        <f t="shared" si="1284"/>
        <v>0</v>
      </c>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c r="BJ2730" s="1"/>
      <c r="BK2730" s="1"/>
      <c r="BL2730" s="1"/>
      <c r="BM2730" s="1">
        <f t="shared" si="1285"/>
        <v>0</v>
      </c>
      <c r="BN2730" s="1"/>
      <c r="BO2730" s="1"/>
      <c r="BP2730" s="1"/>
      <c r="BQ2730" s="643"/>
      <c r="BR2730" s="811"/>
    </row>
    <row r="2731" spans="1:70" s="812" customFormat="1" ht="30" hidden="1">
      <c r="A2731" s="638"/>
      <c r="B2731" s="732">
        <v>41</v>
      </c>
      <c r="C2731" s="719" t="s">
        <v>758</v>
      </c>
      <c r="D2731" s="640" t="s">
        <v>40</v>
      </c>
      <c r="E2731" s="809" t="s">
        <v>87</v>
      </c>
      <c r="F2731" s="640"/>
      <c r="G2731" s="651"/>
      <c r="H2731" s="643">
        <f t="shared" si="1276"/>
        <v>0.94</v>
      </c>
      <c r="I2731" s="644"/>
      <c r="J2731" s="645">
        <f t="shared" si="1277"/>
        <v>0.94</v>
      </c>
      <c r="K2731" s="1">
        <f t="shared" si="1278"/>
        <v>0.94</v>
      </c>
      <c r="L2731" s="1">
        <f t="shared" si="1279"/>
        <v>0.94</v>
      </c>
      <c r="M2731" s="1">
        <f t="shared" si="1280"/>
        <v>0.94</v>
      </c>
      <c r="N2731" s="1">
        <f t="shared" si="1281"/>
        <v>0.94</v>
      </c>
      <c r="O2731" s="1"/>
      <c r="P2731" s="1">
        <v>0.94</v>
      </c>
      <c r="Q2731" s="1"/>
      <c r="R2731" s="1"/>
      <c r="S2731" s="1"/>
      <c r="T2731" s="1">
        <f t="shared" si="1282"/>
        <v>0</v>
      </c>
      <c r="U2731" s="1"/>
      <c r="V2731" s="1"/>
      <c r="W2731" s="1"/>
      <c r="X2731" s="1"/>
      <c r="Y2731" s="1"/>
      <c r="Z2731" s="1"/>
      <c r="AA2731" s="1">
        <f t="shared" si="1283"/>
        <v>0</v>
      </c>
      <c r="AB2731" s="1"/>
      <c r="AC2731" s="1"/>
      <c r="AD2731" s="1"/>
      <c r="AE2731" s="1"/>
      <c r="AF2731" s="1"/>
      <c r="AG2731" s="1"/>
      <c r="AH2731" s="1"/>
      <c r="AI2731" s="1">
        <f t="shared" si="1284"/>
        <v>0</v>
      </c>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c r="BJ2731" s="1"/>
      <c r="BK2731" s="1"/>
      <c r="BL2731" s="1"/>
      <c r="BM2731" s="1">
        <f t="shared" si="1285"/>
        <v>0</v>
      </c>
      <c r="BN2731" s="1"/>
      <c r="BO2731" s="1"/>
      <c r="BP2731" s="1"/>
      <c r="BQ2731" s="643"/>
      <c r="BR2731" s="811"/>
    </row>
    <row r="2732" spans="1:70" s="812" customFormat="1" ht="30" hidden="1">
      <c r="A2732" s="638"/>
      <c r="B2732" s="732">
        <v>42</v>
      </c>
      <c r="C2732" s="719" t="s">
        <v>759</v>
      </c>
      <c r="D2732" s="640" t="s">
        <v>40</v>
      </c>
      <c r="E2732" s="809" t="s">
        <v>87</v>
      </c>
      <c r="F2732" s="640"/>
      <c r="G2732" s="651"/>
      <c r="H2732" s="643">
        <f t="shared" si="1276"/>
        <v>3.19</v>
      </c>
      <c r="I2732" s="644"/>
      <c r="J2732" s="645">
        <f t="shared" si="1277"/>
        <v>3.19</v>
      </c>
      <c r="K2732" s="1">
        <f t="shared" si="1278"/>
        <v>3.09</v>
      </c>
      <c r="L2732" s="1">
        <f t="shared" si="1279"/>
        <v>3.09</v>
      </c>
      <c r="M2732" s="1">
        <f t="shared" si="1280"/>
        <v>3.09</v>
      </c>
      <c r="N2732" s="1">
        <f t="shared" si="1281"/>
        <v>3.09</v>
      </c>
      <c r="O2732" s="1"/>
      <c r="P2732" s="1">
        <v>3.09</v>
      </c>
      <c r="Q2732" s="1"/>
      <c r="R2732" s="1"/>
      <c r="S2732" s="1"/>
      <c r="T2732" s="1">
        <f t="shared" si="1282"/>
        <v>0</v>
      </c>
      <c r="U2732" s="1"/>
      <c r="V2732" s="1"/>
      <c r="W2732" s="1"/>
      <c r="X2732" s="1"/>
      <c r="Y2732" s="1"/>
      <c r="Z2732" s="1"/>
      <c r="AA2732" s="1">
        <f t="shared" si="1283"/>
        <v>0.1</v>
      </c>
      <c r="AB2732" s="1"/>
      <c r="AC2732" s="1"/>
      <c r="AD2732" s="1"/>
      <c r="AE2732" s="1"/>
      <c r="AF2732" s="1"/>
      <c r="AG2732" s="1"/>
      <c r="AH2732" s="1"/>
      <c r="AI2732" s="1">
        <f t="shared" si="1284"/>
        <v>0.1</v>
      </c>
      <c r="AJ2732" s="1">
        <v>0.1</v>
      </c>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c r="BJ2732" s="1"/>
      <c r="BK2732" s="1"/>
      <c r="BL2732" s="1"/>
      <c r="BM2732" s="1">
        <f t="shared" si="1285"/>
        <v>0</v>
      </c>
      <c r="BN2732" s="1"/>
      <c r="BO2732" s="1"/>
      <c r="BP2732" s="1"/>
      <c r="BQ2732" s="643"/>
      <c r="BR2732" s="811"/>
    </row>
    <row r="2733" spans="1:70" s="812" customFormat="1" ht="30" hidden="1">
      <c r="A2733" s="638"/>
      <c r="B2733" s="732">
        <v>44</v>
      </c>
      <c r="C2733" s="719" t="s">
        <v>760</v>
      </c>
      <c r="D2733" s="640" t="s">
        <v>40</v>
      </c>
      <c r="E2733" s="809" t="s">
        <v>87</v>
      </c>
      <c r="F2733" s="640"/>
      <c r="G2733" s="651"/>
      <c r="H2733" s="643">
        <f t="shared" si="1276"/>
        <v>0.9</v>
      </c>
      <c r="I2733" s="644"/>
      <c r="J2733" s="645">
        <f t="shared" si="1277"/>
        <v>0.9</v>
      </c>
      <c r="K2733" s="1">
        <f t="shared" si="1278"/>
        <v>0.9</v>
      </c>
      <c r="L2733" s="1">
        <f t="shared" si="1279"/>
        <v>0.9</v>
      </c>
      <c r="M2733" s="1">
        <f t="shared" si="1280"/>
        <v>0.9</v>
      </c>
      <c r="N2733" s="1">
        <f t="shared" si="1281"/>
        <v>0.9</v>
      </c>
      <c r="O2733" s="1"/>
      <c r="P2733" s="1">
        <v>0.9</v>
      </c>
      <c r="Q2733" s="1"/>
      <c r="R2733" s="1"/>
      <c r="S2733" s="1"/>
      <c r="T2733" s="1">
        <f t="shared" si="1282"/>
        <v>0</v>
      </c>
      <c r="U2733" s="1"/>
      <c r="V2733" s="1"/>
      <c r="W2733" s="1"/>
      <c r="X2733" s="1"/>
      <c r="Y2733" s="1"/>
      <c r="Z2733" s="1"/>
      <c r="AA2733" s="1">
        <f t="shared" si="1283"/>
        <v>0</v>
      </c>
      <c r="AB2733" s="1"/>
      <c r="AC2733" s="1"/>
      <c r="AD2733" s="1"/>
      <c r="AE2733" s="1"/>
      <c r="AF2733" s="1"/>
      <c r="AG2733" s="1"/>
      <c r="AH2733" s="1"/>
      <c r="AI2733" s="1">
        <f t="shared" si="1284"/>
        <v>0</v>
      </c>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c r="BJ2733" s="1"/>
      <c r="BK2733" s="1"/>
      <c r="BL2733" s="1"/>
      <c r="BM2733" s="1">
        <f t="shared" si="1285"/>
        <v>0</v>
      </c>
      <c r="BN2733" s="1"/>
      <c r="BO2733" s="1"/>
      <c r="BP2733" s="1"/>
      <c r="BQ2733" s="643"/>
      <c r="BR2733" s="811"/>
    </row>
    <row r="2734" spans="1:70" s="812" customFormat="1" ht="30" hidden="1">
      <c r="A2734" s="638"/>
      <c r="B2734" s="732">
        <v>46</v>
      </c>
      <c r="C2734" s="719" t="s">
        <v>761</v>
      </c>
      <c r="D2734" s="640" t="s">
        <v>40</v>
      </c>
      <c r="E2734" s="809" t="s">
        <v>87</v>
      </c>
      <c r="F2734" s="640"/>
      <c r="G2734" s="651"/>
      <c r="H2734" s="643">
        <f t="shared" si="1276"/>
        <v>0.74</v>
      </c>
      <c r="I2734" s="644"/>
      <c r="J2734" s="645">
        <f t="shared" si="1277"/>
        <v>0.74</v>
      </c>
      <c r="K2734" s="1">
        <f t="shared" si="1278"/>
        <v>0.74</v>
      </c>
      <c r="L2734" s="1">
        <f t="shared" si="1279"/>
        <v>0.74</v>
      </c>
      <c r="M2734" s="1">
        <f t="shared" si="1280"/>
        <v>0.74</v>
      </c>
      <c r="N2734" s="1">
        <f t="shared" si="1281"/>
        <v>0.63</v>
      </c>
      <c r="O2734" s="1"/>
      <c r="P2734" s="1">
        <v>0.63</v>
      </c>
      <c r="Q2734" s="1"/>
      <c r="R2734" s="1">
        <v>0.11</v>
      </c>
      <c r="S2734" s="1"/>
      <c r="T2734" s="1">
        <f t="shared" si="1282"/>
        <v>0</v>
      </c>
      <c r="U2734" s="1"/>
      <c r="V2734" s="1"/>
      <c r="W2734" s="1"/>
      <c r="X2734" s="1"/>
      <c r="Y2734" s="1"/>
      <c r="Z2734" s="1"/>
      <c r="AA2734" s="1">
        <f t="shared" si="1283"/>
        <v>0</v>
      </c>
      <c r="AB2734" s="1"/>
      <c r="AC2734" s="1"/>
      <c r="AD2734" s="1"/>
      <c r="AE2734" s="1"/>
      <c r="AF2734" s="1"/>
      <c r="AG2734" s="1"/>
      <c r="AH2734" s="1"/>
      <c r="AI2734" s="1">
        <f t="shared" si="1284"/>
        <v>0</v>
      </c>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c r="BJ2734" s="1"/>
      <c r="BK2734" s="1"/>
      <c r="BL2734" s="1"/>
      <c r="BM2734" s="1">
        <f t="shared" si="1285"/>
        <v>0</v>
      </c>
      <c r="BN2734" s="1"/>
      <c r="BO2734" s="1"/>
      <c r="BP2734" s="1"/>
      <c r="BQ2734" s="643"/>
      <c r="BR2734" s="811"/>
    </row>
    <row r="2735" spans="1:70" s="812" customFormat="1" ht="30" hidden="1">
      <c r="A2735" s="638"/>
      <c r="B2735" s="732">
        <v>47</v>
      </c>
      <c r="C2735" s="719" t="s">
        <v>762</v>
      </c>
      <c r="D2735" s="640" t="s">
        <v>40</v>
      </c>
      <c r="E2735" s="809" t="s">
        <v>87</v>
      </c>
      <c r="F2735" s="640"/>
      <c r="G2735" s="651"/>
      <c r="H2735" s="643">
        <f t="shared" si="1276"/>
        <v>1.5000000000000002</v>
      </c>
      <c r="I2735" s="644"/>
      <c r="J2735" s="645">
        <f t="shared" si="1277"/>
        <v>1.5000000000000002</v>
      </c>
      <c r="K2735" s="1">
        <f t="shared" si="1278"/>
        <v>1.3900000000000001</v>
      </c>
      <c r="L2735" s="1">
        <f t="shared" si="1279"/>
        <v>1.3900000000000001</v>
      </c>
      <c r="M2735" s="1">
        <f t="shared" si="1280"/>
        <v>1.3800000000000001</v>
      </c>
      <c r="N2735" s="1">
        <f t="shared" si="1281"/>
        <v>1.37</v>
      </c>
      <c r="O2735" s="1"/>
      <c r="P2735" s="1">
        <v>1.37</v>
      </c>
      <c r="Q2735" s="1"/>
      <c r="R2735" s="1">
        <v>0.01</v>
      </c>
      <c r="S2735" s="1">
        <v>0.01</v>
      </c>
      <c r="T2735" s="1">
        <f t="shared" si="1282"/>
        <v>0</v>
      </c>
      <c r="U2735" s="1"/>
      <c r="V2735" s="1"/>
      <c r="W2735" s="1"/>
      <c r="X2735" s="1"/>
      <c r="Y2735" s="1"/>
      <c r="Z2735" s="1"/>
      <c r="AA2735" s="1">
        <f t="shared" si="1283"/>
        <v>0.11</v>
      </c>
      <c r="AB2735" s="1"/>
      <c r="AC2735" s="1"/>
      <c r="AD2735" s="1"/>
      <c r="AE2735" s="1"/>
      <c r="AF2735" s="1"/>
      <c r="AG2735" s="1"/>
      <c r="AH2735" s="1"/>
      <c r="AI2735" s="1">
        <f t="shared" si="1284"/>
        <v>0.11</v>
      </c>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v>0.11</v>
      </c>
      <c r="BF2735" s="1"/>
      <c r="BG2735" s="1"/>
      <c r="BH2735" s="1"/>
      <c r="BI2735" s="1"/>
      <c r="BJ2735" s="1"/>
      <c r="BK2735" s="1"/>
      <c r="BL2735" s="1"/>
      <c r="BM2735" s="1">
        <f t="shared" si="1285"/>
        <v>0</v>
      </c>
      <c r="BN2735" s="1"/>
      <c r="BO2735" s="1"/>
      <c r="BP2735" s="1"/>
      <c r="BQ2735" s="643"/>
      <c r="BR2735" s="811"/>
    </row>
    <row r="2736" spans="1:70" s="812" customFormat="1" ht="30" hidden="1">
      <c r="A2736" s="638"/>
      <c r="B2736" s="732">
        <v>48</v>
      </c>
      <c r="C2736" s="719" t="s">
        <v>763</v>
      </c>
      <c r="D2736" s="640" t="s">
        <v>40</v>
      </c>
      <c r="E2736" s="809" t="s">
        <v>87</v>
      </c>
      <c r="F2736" s="640"/>
      <c r="G2736" s="651"/>
      <c r="H2736" s="643">
        <f t="shared" si="1276"/>
        <v>1.86</v>
      </c>
      <c r="I2736" s="644"/>
      <c r="J2736" s="645">
        <f t="shared" si="1277"/>
        <v>1.86</v>
      </c>
      <c r="K2736" s="1">
        <f t="shared" si="1278"/>
        <v>1.86</v>
      </c>
      <c r="L2736" s="1">
        <f t="shared" si="1279"/>
        <v>1.86</v>
      </c>
      <c r="M2736" s="1">
        <f t="shared" si="1280"/>
        <v>1.85</v>
      </c>
      <c r="N2736" s="1">
        <f t="shared" si="1281"/>
        <v>1.82</v>
      </c>
      <c r="O2736" s="1">
        <v>1.82</v>
      </c>
      <c r="P2736" s="1"/>
      <c r="Q2736" s="1"/>
      <c r="R2736" s="1">
        <v>0.03</v>
      </c>
      <c r="S2736" s="1">
        <v>0.01</v>
      </c>
      <c r="T2736" s="1">
        <f t="shared" si="1282"/>
        <v>0</v>
      </c>
      <c r="U2736" s="1"/>
      <c r="V2736" s="1"/>
      <c r="W2736" s="1"/>
      <c r="X2736" s="1"/>
      <c r="Y2736" s="1"/>
      <c r="Z2736" s="1"/>
      <c r="AA2736" s="1">
        <f t="shared" si="1283"/>
        <v>0</v>
      </c>
      <c r="AB2736" s="1"/>
      <c r="AC2736" s="1"/>
      <c r="AD2736" s="1"/>
      <c r="AE2736" s="1"/>
      <c r="AF2736" s="1"/>
      <c r="AG2736" s="1"/>
      <c r="AH2736" s="1"/>
      <c r="AI2736" s="1">
        <f t="shared" si="1284"/>
        <v>0</v>
      </c>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c r="BJ2736" s="1"/>
      <c r="BK2736" s="1"/>
      <c r="BL2736" s="1"/>
      <c r="BM2736" s="1">
        <f t="shared" si="1285"/>
        <v>0</v>
      </c>
      <c r="BN2736" s="1"/>
      <c r="BO2736" s="1"/>
      <c r="BP2736" s="1"/>
      <c r="BQ2736" s="643"/>
      <c r="BR2736" s="811"/>
    </row>
    <row r="2737" spans="1:77" s="812" customFormat="1" hidden="1">
      <c r="A2737" s="638"/>
      <c r="B2737" s="732">
        <v>49</v>
      </c>
      <c r="C2737" s="719" t="s">
        <v>764</v>
      </c>
      <c r="D2737" s="640" t="s">
        <v>40</v>
      </c>
      <c r="E2737" s="809" t="s">
        <v>87</v>
      </c>
      <c r="F2737" s="640"/>
      <c r="G2737" s="651"/>
      <c r="H2737" s="643">
        <f t="shared" si="1276"/>
        <v>0.88</v>
      </c>
      <c r="I2737" s="644"/>
      <c r="J2737" s="645">
        <f t="shared" si="1277"/>
        <v>0.88</v>
      </c>
      <c r="K2737" s="1">
        <f t="shared" si="1278"/>
        <v>0.88</v>
      </c>
      <c r="L2737" s="1">
        <f t="shared" si="1279"/>
        <v>0.88</v>
      </c>
      <c r="M2737" s="1">
        <f t="shared" si="1280"/>
        <v>0.88</v>
      </c>
      <c r="N2737" s="1">
        <f t="shared" si="1281"/>
        <v>0</v>
      </c>
      <c r="O2737" s="1"/>
      <c r="P2737" s="1"/>
      <c r="Q2737" s="1"/>
      <c r="R2737" s="1">
        <v>0.88</v>
      </c>
      <c r="S2737" s="1"/>
      <c r="T2737" s="1">
        <f t="shared" si="1282"/>
        <v>0</v>
      </c>
      <c r="U2737" s="1"/>
      <c r="V2737" s="1"/>
      <c r="W2737" s="1"/>
      <c r="X2737" s="1"/>
      <c r="Y2737" s="1"/>
      <c r="Z2737" s="1"/>
      <c r="AA2737" s="1">
        <f t="shared" si="1283"/>
        <v>0</v>
      </c>
      <c r="AB2737" s="1"/>
      <c r="AC2737" s="1"/>
      <c r="AD2737" s="1"/>
      <c r="AE2737" s="1"/>
      <c r="AF2737" s="1"/>
      <c r="AG2737" s="1"/>
      <c r="AH2737" s="1"/>
      <c r="AI2737" s="1">
        <f t="shared" si="1284"/>
        <v>0</v>
      </c>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c r="BJ2737" s="1"/>
      <c r="BK2737" s="1"/>
      <c r="BL2737" s="1"/>
      <c r="BM2737" s="1">
        <f t="shared" si="1285"/>
        <v>0</v>
      </c>
      <c r="BN2737" s="1"/>
      <c r="BO2737" s="1"/>
      <c r="BP2737" s="1"/>
      <c r="BQ2737" s="643"/>
      <c r="BR2737" s="811"/>
    </row>
    <row r="2738" spans="1:77" s="812" customFormat="1" hidden="1">
      <c r="A2738" s="638"/>
      <c r="B2738" s="732">
        <v>50</v>
      </c>
      <c r="C2738" s="719" t="s">
        <v>765</v>
      </c>
      <c r="D2738" s="640" t="s">
        <v>40</v>
      </c>
      <c r="E2738" s="809" t="s">
        <v>87</v>
      </c>
      <c r="F2738" s="640"/>
      <c r="G2738" s="651"/>
      <c r="H2738" s="643">
        <f t="shared" si="1276"/>
        <v>0.6</v>
      </c>
      <c r="I2738" s="644"/>
      <c r="J2738" s="645">
        <f t="shared" si="1277"/>
        <v>0.6</v>
      </c>
      <c r="K2738" s="1">
        <f t="shared" si="1278"/>
        <v>0.6</v>
      </c>
      <c r="L2738" s="1">
        <f t="shared" si="1279"/>
        <v>0.6</v>
      </c>
      <c r="M2738" s="1">
        <f t="shared" si="1280"/>
        <v>0.6</v>
      </c>
      <c r="N2738" s="1">
        <f t="shared" si="1281"/>
        <v>0.6</v>
      </c>
      <c r="O2738" s="1">
        <v>0.6</v>
      </c>
      <c r="P2738" s="1"/>
      <c r="Q2738" s="1"/>
      <c r="R2738" s="1"/>
      <c r="S2738" s="1"/>
      <c r="T2738" s="1">
        <f t="shared" si="1282"/>
        <v>0</v>
      </c>
      <c r="U2738" s="1"/>
      <c r="V2738" s="1"/>
      <c r="W2738" s="1"/>
      <c r="X2738" s="1"/>
      <c r="Y2738" s="1"/>
      <c r="Z2738" s="1"/>
      <c r="AA2738" s="1">
        <f t="shared" si="1283"/>
        <v>0</v>
      </c>
      <c r="AB2738" s="1"/>
      <c r="AC2738" s="1"/>
      <c r="AD2738" s="1"/>
      <c r="AE2738" s="1"/>
      <c r="AF2738" s="1"/>
      <c r="AG2738" s="1"/>
      <c r="AH2738" s="1"/>
      <c r="AI2738" s="1">
        <f t="shared" si="1284"/>
        <v>0</v>
      </c>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c r="BJ2738" s="1"/>
      <c r="BK2738" s="1"/>
      <c r="BL2738" s="1"/>
      <c r="BM2738" s="1">
        <f t="shared" si="1285"/>
        <v>0</v>
      </c>
      <c r="BN2738" s="1"/>
      <c r="BO2738" s="1"/>
      <c r="BP2738" s="1"/>
      <c r="BQ2738" s="643"/>
      <c r="BR2738" s="811"/>
    </row>
    <row r="2739" spans="1:77" s="812" customFormat="1" hidden="1">
      <c r="A2739" s="638"/>
      <c r="B2739" s="732">
        <v>51</v>
      </c>
      <c r="C2739" s="719" t="s">
        <v>766</v>
      </c>
      <c r="D2739" s="640" t="s">
        <v>40</v>
      </c>
      <c r="E2739" s="809" t="s">
        <v>87</v>
      </c>
      <c r="F2739" s="640"/>
      <c r="G2739" s="651"/>
      <c r="H2739" s="643">
        <f t="shared" si="1276"/>
        <v>0.78</v>
      </c>
      <c r="I2739" s="644"/>
      <c r="J2739" s="645">
        <f t="shared" si="1277"/>
        <v>0.78</v>
      </c>
      <c r="K2739" s="1">
        <f t="shared" si="1278"/>
        <v>0.78</v>
      </c>
      <c r="L2739" s="1">
        <f t="shared" si="1279"/>
        <v>0.78</v>
      </c>
      <c r="M2739" s="1">
        <f t="shared" si="1280"/>
        <v>0.67</v>
      </c>
      <c r="N2739" s="1">
        <f t="shared" si="1281"/>
        <v>0.58000000000000007</v>
      </c>
      <c r="O2739" s="1">
        <v>0.33</v>
      </c>
      <c r="P2739" s="1">
        <v>0.25</v>
      </c>
      <c r="Q2739" s="1"/>
      <c r="R2739" s="1">
        <v>0.09</v>
      </c>
      <c r="S2739" s="1">
        <v>0.11</v>
      </c>
      <c r="T2739" s="1">
        <f t="shared" si="1282"/>
        <v>0</v>
      </c>
      <c r="U2739" s="1"/>
      <c r="V2739" s="1"/>
      <c r="W2739" s="1"/>
      <c r="X2739" s="1"/>
      <c r="Y2739" s="1"/>
      <c r="Z2739" s="1"/>
      <c r="AA2739" s="1">
        <f t="shared" si="1283"/>
        <v>0</v>
      </c>
      <c r="AB2739" s="1"/>
      <c r="AC2739" s="1"/>
      <c r="AD2739" s="1"/>
      <c r="AE2739" s="1"/>
      <c r="AF2739" s="1"/>
      <c r="AG2739" s="1"/>
      <c r="AH2739" s="1"/>
      <c r="AI2739" s="1">
        <f t="shared" si="1284"/>
        <v>0</v>
      </c>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c r="BJ2739" s="1"/>
      <c r="BK2739" s="1"/>
      <c r="BL2739" s="1"/>
      <c r="BM2739" s="1">
        <f t="shared" si="1285"/>
        <v>0</v>
      </c>
      <c r="BN2739" s="1"/>
      <c r="BO2739" s="1"/>
      <c r="BP2739" s="1"/>
      <c r="BQ2739" s="643"/>
      <c r="BR2739" s="811"/>
    </row>
    <row r="2740" spans="1:77" s="812" customFormat="1" hidden="1">
      <c r="A2740" s="638"/>
      <c r="B2740" s="732">
        <v>52</v>
      </c>
      <c r="C2740" s="719" t="s">
        <v>767</v>
      </c>
      <c r="D2740" s="640" t="s">
        <v>40</v>
      </c>
      <c r="E2740" s="809" t="s">
        <v>87</v>
      </c>
      <c r="F2740" s="640"/>
      <c r="G2740" s="651"/>
      <c r="H2740" s="643">
        <f t="shared" si="1276"/>
        <v>0.97</v>
      </c>
      <c r="I2740" s="644"/>
      <c r="J2740" s="645">
        <f t="shared" si="1277"/>
        <v>0.97</v>
      </c>
      <c r="K2740" s="1">
        <f t="shared" si="1278"/>
        <v>0.97</v>
      </c>
      <c r="L2740" s="1">
        <f t="shared" si="1279"/>
        <v>0.97</v>
      </c>
      <c r="M2740" s="1">
        <f t="shared" si="1280"/>
        <v>0.97</v>
      </c>
      <c r="N2740" s="1">
        <f t="shared" si="1281"/>
        <v>0.44</v>
      </c>
      <c r="O2740" s="1"/>
      <c r="P2740" s="1">
        <v>0.44</v>
      </c>
      <c r="Q2740" s="1"/>
      <c r="R2740" s="1">
        <v>0.53</v>
      </c>
      <c r="S2740" s="1"/>
      <c r="T2740" s="1">
        <f t="shared" si="1282"/>
        <v>0</v>
      </c>
      <c r="U2740" s="1"/>
      <c r="V2740" s="1"/>
      <c r="W2740" s="1"/>
      <c r="X2740" s="1"/>
      <c r="Y2740" s="1"/>
      <c r="Z2740" s="1"/>
      <c r="AA2740" s="1">
        <f t="shared" si="1283"/>
        <v>0</v>
      </c>
      <c r="AB2740" s="1"/>
      <c r="AC2740" s="1"/>
      <c r="AD2740" s="1"/>
      <c r="AE2740" s="1"/>
      <c r="AF2740" s="1"/>
      <c r="AG2740" s="1"/>
      <c r="AH2740" s="1"/>
      <c r="AI2740" s="1">
        <f t="shared" si="1284"/>
        <v>0</v>
      </c>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c r="BJ2740" s="1"/>
      <c r="BK2740" s="1"/>
      <c r="BL2740" s="1"/>
      <c r="BM2740" s="1">
        <f t="shared" si="1285"/>
        <v>0</v>
      </c>
      <c r="BN2740" s="1"/>
      <c r="BO2740" s="1"/>
      <c r="BP2740" s="1"/>
      <c r="BQ2740" s="643"/>
      <c r="BR2740" s="811"/>
    </row>
    <row r="2741" spans="1:77" s="812" customFormat="1" hidden="1">
      <c r="A2741" s="638"/>
      <c r="B2741" s="732">
        <v>53</v>
      </c>
      <c r="C2741" s="719" t="s">
        <v>768</v>
      </c>
      <c r="D2741" s="640" t="s">
        <v>40</v>
      </c>
      <c r="E2741" s="809" t="s">
        <v>87</v>
      </c>
      <c r="F2741" s="640"/>
      <c r="G2741" s="651"/>
      <c r="H2741" s="643">
        <f t="shared" si="1276"/>
        <v>0.44999999999999996</v>
      </c>
      <c r="I2741" s="644"/>
      <c r="J2741" s="645">
        <f t="shared" si="1277"/>
        <v>0.44999999999999996</v>
      </c>
      <c r="K2741" s="1">
        <f t="shared" si="1278"/>
        <v>0.42</v>
      </c>
      <c r="L2741" s="1">
        <f t="shared" si="1279"/>
        <v>0.42</v>
      </c>
      <c r="M2741" s="1">
        <f t="shared" si="1280"/>
        <v>0.42</v>
      </c>
      <c r="N2741" s="1">
        <f t="shared" si="1281"/>
        <v>0</v>
      </c>
      <c r="O2741" s="1"/>
      <c r="P2741" s="1"/>
      <c r="Q2741" s="1"/>
      <c r="R2741" s="1">
        <v>0.42</v>
      </c>
      <c r="S2741" s="1"/>
      <c r="T2741" s="1">
        <f t="shared" si="1282"/>
        <v>0</v>
      </c>
      <c r="U2741" s="1"/>
      <c r="V2741" s="1"/>
      <c r="W2741" s="1"/>
      <c r="X2741" s="1"/>
      <c r="Y2741" s="1"/>
      <c r="Z2741" s="1"/>
      <c r="AA2741" s="1">
        <f t="shared" si="1283"/>
        <v>0</v>
      </c>
      <c r="AB2741" s="1"/>
      <c r="AC2741" s="1"/>
      <c r="AD2741" s="1"/>
      <c r="AE2741" s="1"/>
      <c r="AF2741" s="1"/>
      <c r="AG2741" s="1"/>
      <c r="AH2741" s="1"/>
      <c r="AI2741" s="1">
        <f t="shared" si="1284"/>
        <v>0</v>
      </c>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c r="BJ2741" s="1"/>
      <c r="BK2741" s="1"/>
      <c r="BL2741" s="1"/>
      <c r="BM2741" s="1">
        <f t="shared" si="1285"/>
        <v>0.03</v>
      </c>
      <c r="BN2741" s="1">
        <v>0.03</v>
      </c>
      <c r="BO2741" s="1"/>
      <c r="BP2741" s="1"/>
      <c r="BQ2741" s="643"/>
      <c r="BR2741" s="811"/>
    </row>
    <row r="2742" spans="1:77" s="812" customFormat="1" hidden="1">
      <c r="A2742" s="638"/>
      <c r="B2742" s="732">
        <v>54</v>
      </c>
      <c r="C2742" s="719" t="s">
        <v>769</v>
      </c>
      <c r="D2742" s="640" t="s">
        <v>40</v>
      </c>
      <c r="E2742" s="809" t="s">
        <v>87</v>
      </c>
      <c r="F2742" s="640"/>
      <c r="G2742" s="651"/>
      <c r="H2742" s="643">
        <f t="shared" si="1276"/>
        <v>0.70000000000000007</v>
      </c>
      <c r="I2742" s="644"/>
      <c r="J2742" s="645">
        <f t="shared" si="1277"/>
        <v>0.70000000000000007</v>
      </c>
      <c r="K2742" s="1">
        <f t="shared" si="1278"/>
        <v>0.70000000000000007</v>
      </c>
      <c r="L2742" s="1">
        <f t="shared" si="1279"/>
        <v>0.70000000000000007</v>
      </c>
      <c r="M2742" s="1">
        <f t="shared" si="1280"/>
        <v>0.55000000000000004</v>
      </c>
      <c r="N2742" s="1">
        <f t="shared" si="1281"/>
        <v>0.35</v>
      </c>
      <c r="O2742" s="1"/>
      <c r="P2742" s="1">
        <v>0.35</v>
      </c>
      <c r="Q2742" s="1"/>
      <c r="R2742" s="1">
        <v>0.2</v>
      </c>
      <c r="S2742" s="1">
        <v>0.15</v>
      </c>
      <c r="T2742" s="1">
        <f t="shared" si="1282"/>
        <v>0</v>
      </c>
      <c r="U2742" s="1"/>
      <c r="V2742" s="1"/>
      <c r="W2742" s="1"/>
      <c r="X2742" s="1"/>
      <c r="Y2742" s="1"/>
      <c r="Z2742" s="1"/>
      <c r="AA2742" s="1">
        <f t="shared" si="1283"/>
        <v>0</v>
      </c>
      <c r="AB2742" s="1"/>
      <c r="AC2742" s="1"/>
      <c r="AD2742" s="1"/>
      <c r="AE2742" s="1"/>
      <c r="AF2742" s="1"/>
      <c r="AG2742" s="1"/>
      <c r="AH2742" s="1"/>
      <c r="AI2742" s="1">
        <f t="shared" si="1284"/>
        <v>0</v>
      </c>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c r="BJ2742" s="1"/>
      <c r="BK2742" s="1"/>
      <c r="BL2742" s="1"/>
      <c r="BM2742" s="1">
        <f t="shared" si="1285"/>
        <v>0</v>
      </c>
      <c r="BN2742" s="1"/>
      <c r="BO2742" s="1"/>
      <c r="BP2742" s="1"/>
      <c r="BQ2742" s="643"/>
      <c r="BR2742" s="811"/>
    </row>
    <row r="2743" spans="1:77" s="812" customFormat="1" hidden="1">
      <c r="A2743" s="638"/>
      <c r="B2743" s="732">
        <v>55</v>
      </c>
      <c r="C2743" s="719" t="s">
        <v>770</v>
      </c>
      <c r="D2743" s="640" t="s">
        <v>40</v>
      </c>
      <c r="E2743" s="809" t="s">
        <v>87</v>
      </c>
      <c r="F2743" s="640"/>
      <c r="G2743" s="651"/>
      <c r="H2743" s="643">
        <f t="shared" si="1276"/>
        <v>1.08</v>
      </c>
      <c r="I2743" s="644"/>
      <c r="J2743" s="645">
        <f t="shared" si="1277"/>
        <v>1.08</v>
      </c>
      <c r="K2743" s="1">
        <f t="shared" si="1278"/>
        <v>1.06</v>
      </c>
      <c r="L2743" s="1">
        <f t="shared" si="1279"/>
        <v>1.06</v>
      </c>
      <c r="M2743" s="1">
        <f t="shared" si="1280"/>
        <v>1.06</v>
      </c>
      <c r="N2743" s="1">
        <f t="shared" si="1281"/>
        <v>1</v>
      </c>
      <c r="O2743" s="1"/>
      <c r="P2743" s="1">
        <v>1</v>
      </c>
      <c r="Q2743" s="1"/>
      <c r="R2743" s="1">
        <v>0.06</v>
      </c>
      <c r="S2743" s="1"/>
      <c r="T2743" s="1">
        <f t="shared" si="1282"/>
        <v>0</v>
      </c>
      <c r="U2743" s="1"/>
      <c r="V2743" s="1"/>
      <c r="W2743" s="1"/>
      <c r="X2743" s="1"/>
      <c r="Y2743" s="1"/>
      <c r="Z2743" s="1"/>
      <c r="AA2743" s="1">
        <f t="shared" si="1283"/>
        <v>0.02</v>
      </c>
      <c r="AB2743" s="1"/>
      <c r="AC2743" s="1"/>
      <c r="AD2743" s="1"/>
      <c r="AE2743" s="1"/>
      <c r="AF2743" s="1"/>
      <c r="AG2743" s="1"/>
      <c r="AH2743" s="1"/>
      <c r="AI2743" s="1">
        <f t="shared" si="1284"/>
        <v>0.02</v>
      </c>
      <c r="AJ2743" s="1">
        <v>0.02</v>
      </c>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c r="BJ2743" s="1"/>
      <c r="BK2743" s="1"/>
      <c r="BL2743" s="1"/>
      <c r="BM2743" s="1">
        <f t="shared" si="1285"/>
        <v>0</v>
      </c>
      <c r="BN2743" s="1"/>
      <c r="BO2743" s="1"/>
      <c r="BP2743" s="1"/>
      <c r="BQ2743" s="643"/>
      <c r="BR2743" s="811"/>
    </row>
    <row r="2744" spans="1:77" s="812" customFormat="1" hidden="1">
      <c r="A2744" s="638"/>
      <c r="B2744" s="732">
        <v>56</v>
      </c>
      <c r="C2744" s="719" t="s">
        <v>771</v>
      </c>
      <c r="D2744" s="640" t="s">
        <v>40</v>
      </c>
      <c r="E2744" s="809" t="s">
        <v>87</v>
      </c>
      <c r="F2744" s="640"/>
      <c r="G2744" s="651"/>
      <c r="H2744" s="643">
        <f t="shared" si="1276"/>
        <v>1.33</v>
      </c>
      <c r="I2744" s="644"/>
      <c r="J2744" s="645">
        <f t="shared" si="1277"/>
        <v>1.33</v>
      </c>
      <c r="K2744" s="1">
        <f t="shared" si="1278"/>
        <v>1.33</v>
      </c>
      <c r="L2744" s="1">
        <f t="shared" si="1279"/>
        <v>1.33</v>
      </c>
      <c r="M2744" s="1">
        <f t="shared" si="1280"/>
        <v>1.33</v>
      </c>
      <c r="N2744" s="1">
        <f t="shared" si="1281"/>
        <v>1.33</v>
      </c>
      <c r="O2744" s="1"/>
      <c r="P2744" s="1">
        <v>1.33</v>
      </c>
      <c r="Q2744" s="1"/>
      <c r="R2744" s="1"/>
      <c r="S2744" s="1"/>
      <c r="T2744" s="1">
        <f t="shared" si="1282"/>
        <v>0</v>
      </c>
      <c r="U2744" s="1"/>
      <c r="V2744" s="1"/>
      <c r="W2744" s="1"/>
      <c r="X2744" s="1"/>
      <c r="Y2744" s="1"/>
      <c r="Z2744" s="1"/>
      <c r="AA2744" s="1">
        <f t="shared" si="1283"/>
        <v>0</v>
      </c>
      <c r="AB2744" s="1"/>
      <c r="AC2744" s="1"/>
      <c r="AD2744" s="1"/>
      <c r="AE2744" s="1"/>
      <c r="AF2744" s="1"/>
      <c r="AG2744" s="1"/>
      <c r="AH2744" s="1"/>
      <c r="AI2744" s="1">
        <f t="shared" si="1284"/>
        <v>0</v>
      </c>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c r="BJ2744" s="1"/>
      <c r="BK2744" s="1"/>
      <c r="BL2744" s="1"/>
      <c r="BM2744" s="1">
        <f t="shared" si="1285"/>
        <v>0</v>
      </c>
      <c r="BN2744" s="1"/>
      <c r="BO2744" s="1"/>
      <c r="BP2744" s="1"/>
      <c r="BQ2744" s="643"/>
      <c r="BR2744" s="811"/>
    </row>
    <row r="2745" spans="1:77" s="812" customFormat="1" ht="30" hidden="1">
      <c r="A2745" s="638"/>
      <c r="B2745" s="732">
        <v>57</v>
      </c>
      <c r="C2745" s="719" t="s">
        <v>772</v>
      </c>
      <c r="D2745" s="640" t="s">
        <v>40</v>
      </c>
      <c r="E2745" s="809" t="s">
        <v>87</v>
      </c>
      <c r="F2745" s="640"/>
      <c r="G2745" s="651"/>
      <c r="H2745" s="643">
        <f t="shared" si="1276"/>
        <v>1.18</v>
      </c>
      <c r="I2745" s="644"/>
      <c r="J2745" s="645">
        <f t="shared" si="1277"/>
        <v>1.18</v>
      </c>
      <c r="K2745" s="1">
        <f t="shared" si="1278"/>
        <v>1.18</v>
      </c>
      <c r="L2745" s="1">
        <f t="shared" si="1279"/>
        <v>1.18</v>
      </c>
      <c r="M2745" s="1">
        <f t="shared" si="1280"/>
        <v>1.18</v>
      </c>
      <c r="N2745" s="1">
        <f t="shared" si="1281"/>
        <v>0.98</v>
      </c>
      <c r="O2745" s="1">
        <v>0.25</v>
      </c>
      <c r="P2745" s="1">
        <v>0.73</v>
      </c>
      <c r="Q2745" s="1"/>
      <c r="R2745" s="1">
        <v>0.2</v>
      </c>
      <c r="S2745" s="1"/>
      <c r="T2745" s="1">
        <f t="shared" si="1282"/>
        <v>0</v>
      </c>
      <c r="U2745" s="1"/>
      <c r="V2745" s="1"/>
      <c r="W2745" s="1"/>
      <c r="X2745" s="1"/>
      <c r="Y2745" s="1"/>
      <c r="Z2745" s="1"/>
      <c r="AA2745" s="1">
        <f t="shared" si="1283"/>
        <v>0</v>
      </c>
      <c r="AB2745" s="1"/>
      <c r="AC2745" s="1"/>
      <c r="AD2745" s="1"/>
      <c r="AE2745" s="1"/>
      <c r="AF2745" s="1"/>
      <c r="AG2745" s="1"/>
      <c r="AH2745" s="1"/>
      <c r="AI2745" s="1">
        <f t="shared" si="1284"/>
        <v>0</v>
      </c>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c r="BJ2745" s="1"/>
      <c r="BK2745" s="1"/>
      <c r="BL2745" s="1"/>
      <c r="BM2745" s="1">
        <f t="shared" si="1285"/>
        <v>0</v>
      </c>
      <c r="BN2745" s="1"/>
      <c r="BO2745" s="1"/>
      <c r="BP2745" s="1"/>
      <c r="BQ2745" s="643"/>
      <c r="BR2745" s="811"/>
    </row>
    <row r="2746" spans="1:77" s="812" customFormat="1" ht="30" hidden="1">
      <c r="A2746" s="638"/>
      <c r="B2746" s="732">
        <v>58</v>
      </c>
      <c r="C2746" s="719" t="s">
        <v>773</v>
      </c>
      <c r="D2746" s="640" t="s">
        <v>40</v>
      </c>
      <c r="E2746" s="809" t="s">
        <v>87</v>
      </c>
      <c r="F2746" s="640"/>
      <c r="G2746" s="651"/>
      <c r="H2746" s="643">
        <f t="shared" si="1276"/>
        <v>1.07</v>
      </c>
      <c r="I2746" s="644"/>
      <c r="J2746" s="645">
        <f t="shared" si="1277"/>
        <v>1.07</v>
      </c>
      <c r="K2746" s="1">
        <f t="shared" si="1278"/>
        <v>1.07</v>
      </c>
      <c r="L2746" s="1">
        <f t="shared" si="1279"/>
        <v>1.07</v>
      </c>
      <c r="M2746" s="1">
        <f t="shared" si="1280"/>
        <v>1.07</v>
      </c>
      <c r="N2746" s="1">
        <f t="shared" si="1281"/>
        <v>0.2</v>
      </c>
      <c r="O2746" s="1"/>
      <c r="P2746" s="1">
        <v>0.2</v>
      </c>
      <c r="Q2746" s="1"/>
      <c r="R2746" s="1">
        <v>0.87</v>
      </c>
      <c r="S2746" s="1"/>
      <c r="T2746" s="1">
        <f t="shared" si="1282"/>
        <v>0</v>
      </c>
      <c r="U2746" s="1"/>
      <c r="V2746" s="1"/>
      <c r="W2746" s="1"/>
      <c r="X2746" s="1"/>
      <c r="Y2746" s="1"/>
      <c r="Z2746" s="1"/>
      <c r="AA2746" s="1">
        <f t="shared" si="1283"/>
        <v>0</v>
      </c>
      <c r="AB2746" s="1"/>
      <c r="AC2746" s="1"/>
      <c r="AD2746" s="1"/>
      <c r="AE2746" s="1"/>
      <c r="AF2746" s="1"/>
      <c r="AG2746" s="1"/>
      <c r="AH2746" s="1"/>
      <c r="AI2746" s="1">
        <f t="shared" si="1284"/>
        <v>0</v>
      </c>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c r="BJ2746" s="1"/>
      <c r="BK2746" s="1"/>
      <c r="BL2746" s="1"/>
      <c r="BM2746" s="1">
        <f t="shared" si="1285"/>
        <v>0</v>
      </c>
      <c r="BN2746" s="1"/>
      <c r="BO2746" s="1"/>
      <c r="BP2746" s="1"/>
      <c r="BQ2746" s="643"/>
      <c r="BR2746" s="811"/>
    </row>
    <row r="2747" spans="1:77" s="812" customFormat="1" ht="30" hidden="1">
      <c r="A2747" s="638"/>
      <c r="B2747" s="732">
        <v>59</v>
      </c>
      <c r="C2747" s="719" t="s">
        <v>774</v>
      </c>
      <c r="D2747" s="640" t="s">
        <v>40</v>
      </c>
      <c r="E2747" s="809" t="s">
        <v>87</v>
      </c>
      <c r="F2747" s="640"/>
      <c r="G2747" s="651"/>
      <c r="H2747" s="643">
        <f t="shared" si="1276"/>
        <v>2.4699999999999998</v>
      </c>
      <c r="I2747" s="644"/>
      <c r="J2747" s="645">
        <f t="shared" si="1277"/>
        <v>2.4699999999999998</v>
      </c>
      <c r="K2747" s="1">
        <f t="shared" si="1278"/>
        <v>2.4699999999999998</v>
      </c>
      <c r="L2747" s="1">
        <f t="shared" si="1279"/>
        <v>2.4699999999999998</v>
      </c>
      <c r="M2747" s="1">
        <f t="shared" si="1280"/>
        <v>2.4699999999999998</v>
      </c>
      <c r="N2747" s="1">
        <f t="shared" si="1281"/>
        <v>1.96</v>
      </c>
      <c r="O2747" s="1"/>
      <c r="P2747" s="1">
        <v>1.96</v>
      </c>
      <c r="Q2747" s="1"/>
      <c r="R2747" s="1">
        <v>0.51</v>
      </c>
      <c r="S2747" s="1"/>
      <c r="T2747" s="1">
        <f t="shared" si="1282"/>
        <v>0</v>
      </c>
      <c r="U2747" s="1"/>
      <c r="V2747" s="1"/>
      <c r="W2747" s="1"/>
      <c r="X2747" s="1"/>
      <c r="Y2747" s="1"/>
      <c r="Z2747" s="1"/>
      <c r="AA2747" s="1">
        <f t="shared" si="1283"/>
        <v>0</v>
      </c>
      <c r="AB2747" s="1"/>
      <c r="AC2747" s="1"/>
      <c r="AD2747" s="1"/>
      <c r="AE2747" s="1"/>
      <c r="AF2747" s="1"/>
      <c r="AG2747" s="1"/>
      <c r="AH2747" s="1"/>
      <c r="AI2747" s="1">
        <f t="shared" si="1284"/>
        <v>0</v>
      </c>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c r="BJ2747" s="1"/>
      <c r="BK2747" s="1"/>
      <c r="BL2747" s="1"/>
      <c r="BM2747" s="1">
        <f t="shared" si="1285"/>
        <v>0</v>
      </c>
      <c r="BN2747" s="1"/>
      <c r="BO2747" s="1"/>
      <c r="BP2747" s="1"/>
      <c r="BQ2747" s="643"/>
      <c r="BR2747" s="811"/>
    </row>
    <row r="2748" spans="1:77" s="812" customFormat="1" ht="30" hidden="1">
      <c r="A2748" s="638"/>
      <c r="B2748" s="732">
        <v>60</v>
      </c>
      <c r="C2748" s="719" t="s">
        <v>775</v>
      </c>
      <c r="D2748" s="640" t="s">
        <v>40</v>
      </c>
      <c r="E2748" s="809" t="s">
        <v>87</v>
      </c>
      <c r="F2748" s="640"/>
      <c r="G2748" s="642"/>
      <c r="H2748" s="643">
        <f t="shared" si="1276"/>
        <v>2.4299999999999997</v>
      </c>
      <c r="I2748" s="644"/>
      <c r="J2748" s="645">
        <f t="shared" si="1277"/>
        <v>2.4299999999999997</v>
      </c>
      <c r="K2748" s="1">
        <f t="shared" si="1278"/>
        <v>2.4299999999999997</v>
      </c>
      <c r="L2748" s="1">
        <f t="shared" si="1279"/>
        <v>2.4299999999999997</v>
      </c>
      <c r="M2748" s="1">
        <f t="shared" si="1280"/>
        <v>2.4</v>
      </c>
      <c r="N2748" s="1">
        <f t="shared" si="1281"/>
        <v>2.2999999999999998</v>
      </c>
      <c r="O2748" s="1">
        <v>2.2999999999999998</v>
      </c>
      <c r="P2748" s="1"/>
      <c r="Q2748" s="1"/>
      <c r="R2748" s="1">
        <v>0.1</v>
      </c>
      <c r="S2748" s="1">
        <v>0.03</v>
      </c>
      <c r="T2748" s="1">
        <f t="shared" si="1282"/>
        <v>0</v>
      </c>
      <c r="U2748" s="1"/>
      <c r="V2748" s="1"/>
      <c r="W2748" s="1"/>
      <c r="X2748" s="1"/>
      <c r="Y2748" s="1"/>
      <c r="Z2748" s="1"/>
      <c r="AA2748" s="1">
        <f t="shared" si="1283"/>
        <v>0</v>
      </c>
      <c r="AB2748" s="1"/>
      <c r="AC2748" s="1"/>
      <c r="AD2748" s="1"/>
      <c r="AE2748" s="1"/>
      <c r="AF2748" s="1"/>
      <c r="AG2748" s="1"/>
      <c r="AH2748" s="1"/>
      <c r="AI2748" s="1">
        <f t="shared" si="1284"/>
        <v>0</v>
      </c>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c r="BJ2748" s="1"/>
      <c r="BK2748" s="1"/>
      <c r="BL2748" s="1"/>
      <c r="BM2748" s="1">
        <f t="shared" si="1285"/>
        <v>0</v>
      </c>
      <c r="BN2748" s="1"/>
      <c r="BO2748" s="1"/>
      <c r="BP2748" s="1"/>
      <c r="BQ2748" s="643"/>
      <c r="BR2748" s="811"/>
    </row>
    <row r="2749" spans="1:77" s="652" customFormat="1" hidden="1">
      <c r="A2749" s="638"/>
      <c r="B2749" s="719"/>
      <c r="C2749" s="719"/>
      <c r="D2749" s="640"/>
      <c r="E2749" s="774"/>
      <c r="F2749" s="640"/>
      <c r="H2749" s="643"/>
      <c r="I2749" s="644"/>
      <c r="J2749" s="645"/>
      <c r="K2749" s="1"/>
      <c r="L2749" s="1"/>
      <c r="M2749" s="1"/>
      <c r="N2749" s="1"/>
      <c r="O2749" s="646"/>
      <c r="P2749" s="646"/>
      <c r="Q2749" s="647"/>
      <c r="R2749" s="646"/>
      <c r="S2749" s="646"/>
      <c r="T2749" s="648"/>
      <c r="U2749" s="646"/>
      <c r="V2749" s="646"/>
      <c r="W2749" s="647"/>
      <c r="X2749" s="646"/>
      <c r="Y2749" s="646"/>
      <c r="Z2749" s="646"/>
      <c r="AA2749" s="1"/>
      <c r="AB2749" s="646"/>
      <c r="AC2749" s="646"/>
      <c r="AD2749" s="647"/>
      <c r="AE2749" s="647"/>
      <c r="AF2749" s="646"/>
      <c r="AG2749" s="646"/>
      <c r="AH2749" s="646"/>
      <c r="AI2749" s="1"/>
      <c r="AJ2749" s="646"/>
      <c r="AK2749" s="646"/>
      <c r="AL2749" s="646"/>
      <c r="AM2749" s="647"/>
      <c r="AN2749" s="646"/>
      <c r="AO2749" s="646"/>
      <c r="AP2749" s="646"/>
      <c r="AQ2749" s="647"/>
      <c r="AR2749" s="646"/>
      <c r="AS2749" s="646"/>
      <c r="AT2749" s="646"/>
      <c r="AU2749" s="616"/>
      <c r="AV2749" s="646"/>
      <c r="AW2749" s="646"/>
      <c r="AX2749" s="646"/>
      <c r="AY2749" s="646"/>
      <c r="AZ2749" s="646"/>
      <c r="BA2749" s="646"/>
      <c r="BB2749" s="646"/>
      <c r="BC2749" s="647"/>
      <c r="BD2749" s="646"/>
      <c r="BE2749" s="646"/>
      <c r="BF2749" s="646"/>
      <c r="BG2749" s="646"/>
      <c r="BH2749" s="647"/>
      <c r="BI2749" s="646"/>
      <c r="BJ2749" s="646"/>
      <c r="BK2749" s="646"/>
      <c r="BL2749" s="647"/>
      <c r="BM2749" s="1"/>
      <c r="BN2749" s="646"/>
      <c r="BO2749" s="646"/>
      <c r="BP2749" s="646"/>
      <c r="BQ2749" s="542"/>
      <c r="BR2749" s="649"/>
      <c r="BS2749" s="777"/>
      <c r="BT2749" s="640"/>
      <c r="BU2749" s="651"/>
    </row>
    <row r="2750" spans="1:77" s="652" customFormat="1" hidden="1">
      <c r="A2750" s="638"/>
      <c r="B2750" s="719"/>
      <c r="C2750" s="719"/>
      <c r="D2750" s="640"/>
      <c r="E2750" s="774"/>
      <c r="F2750" s="640"/>
      <c r="H2750" s="643"/>
      <c r="I2750" s="644"/>
      <c r="J2750" s="645"/>
      <c r="K2750" s="1"/>
      <c r="L2750" s="1"/>
      <c r="M2750" s="1"/>
      <c r="N2750" s="1"/>
      <c r="O2750" s="646"/>
      <c r="P2750" s="646"/>
      <c r="Q2750" s="647"/>
      <c r="R2750" s="646"/>
      <c r="S2750" s="646"/>
      <c r="T2750" s="648"/>
      <c r="U2750" s="646"/>
      <c r="V2750" s="646"/>
      <c r="W2750" s="647"/>
      <c r="X2750" s="646"/>
      <c r="Y2750" s="646"/>
      <c r="Z2750" s="646"/>
      <c r="AA2750" s="1"/>
      <c r="AB2750" s="646"/>
      <c r="AC2750" s="646"/>
      <c r="AD2750" s="647"/>
      <c r="AE2750" s="647"/>
      <c r="AF2750" s="646"/>
      <c r="AG2750" s="646"/>
      <c r="AH2750" s="646"/>
      <c r="AI2750" s="1"/>
      <c r="AJ2750" s="646"/>
      <c r="AK2750" s="646"/>
      <c r="AL2750" s="646"/>
      <c r="AM2750" s="647"/>
      <c r="AN2750" s="646"/>
      <c r="AO2750" s="646"/>
      <c r="AP2750" s="646"/>
      <c r="AQ2750" s="647"/>
      <c r="AR2750" s="646"/>
      <c r="AS2750" s="646"/>
      <c r="AT2750" s="646"/>
      <c r="AU2750" s="616"/>
      <c r="AV2750" s="646"/>
      <c r="AW2750" s="646"/>
      <c r="AX2750" s="646"/>
      <c r="AY2750" s="646"/>
      <c r="AZ2750" s="646"/>
      <c r="BA2750" s="646"/>
      <c r="BB2750" s="646"/>
      <c r="BC2750" s="647"/>
      <c r="BD2750" s="646"/>
      <c r="BE2750" s="646"/>
      <c r="BF2750" s="646"/>
      <c r="BG2750" s="646"/>
      <c r="BH2750" s="647"/>
      <c r="BI2750" s="646"/>
      <c r="BJ2750" s="646"/>
      <c r="BK2750" s="646"/>
      <c r="BL2750" s="647"/>
      <c r="BM2750" s="1"/>
      <c r="BN2750" s="646"/>
      <c r="BO2750" s="646"/>
      <c r="BP2750" s="646"/>
      <c r="BQ2750" s="542"/>
      <c r="BR2750" s="649"/>
      <c r="BS2750" s="777"/>
      <c r="BT2750" s="640"/>
      <c r="BU2750" s="651"/>
    </row>
    <row r="2751" spans="1:77" s="652" customFormat="1" hidden="1">
      <c r="A2751" s="638"/>
      <c r="B2751" s="719"/>
      <c r="C2751" s="719"/>
      <c r="D2751" s="640"/>
      <c r="E2751" s="774"/>
      <c r="F2751" s="640"/>
      <c r="H2751" s="643"/>
      <c r="I2751" s="644"/>
      <c r="J2751" s="645"/>
      <c r="K2751" s="1"/>
      <c r="L2751" s="1"/>
      <c r="M2751" s="1"/>
      <c r="N2751" s="1"/>
      <c r="O2751" s="646"/>
      <c r="P2751" s="646"/>
      <c r="Q2751" s="647"/>
      <c r="R2751" s="646"/>
      <c r="S2751" s="646"/>
      <c r="T2751" s="648"/>
      <c r="U2751" s="646"/>
      <c r="V2751" s="646"/>
      <c r="W2751" s="647"/>
      <c r="X2751" s="646"/>
      <c r="Y2751" s="646"/>
      <c r="Z2751" s="646"/>
      <c r="AA2751" s="1"/>
      <c r="AB2751" s="646"/>
      <c r="AC2751" s="646"/>
      <c r="AD2751" s="647"/>
      <c r="AE2751" s="647"/>
      <c r="AF2751" s="646"/>
      <c r="AG2751" s="646"/>
      <c r="AH2751" s="646"/>
      <c r="AI2751" s="1"/>
      <c r="AJ2751" s="646"/>
      <c r="AK2751" s="646"/>
      <c r="AL2751" s="646"/>
      <c r="AM2751" s="647"/>
      <c r="AN2751" s="646"/>
      <c r="AO2751" s="646"/>
      <c r="AP2751" s="646"/>
      <c r="AQ2751" s="647"/>
      <c r="AR2751" s="646"/>
      <c r="AS2751" s="646"/>
      <c r="AT2751" s="646"/>
      <c r="AU2751" s="616"/>
      <c r="AV2751" s="646"/>
      <c r="AW2751" s="646"/>
      <c r="AX2751" s="646"/>
      <c r="AY2751" s="646"/>
      <c r="AZ2751" s="646"/>
      <c r="BA2751" s="646"/>
      <c r="BB2751" s="646"/>
      <c r="BC2751" s="647"/>
      <c r="BD2751" s="646"/>
      <c r="BE2751" s="646"/>
      <c r="BF2751" s="646"/>
      <c r="BG2751" s="646"/>
      <c r="BH2751" s="647"/>
      <c r="BI2751" s="646"/>
      <c r="BJ2751" s="646"/>
      <c r="BK2751" s="646"/>
      <c r="BL2751" s="647"/>
      <c r="BM2751" s="1"/>
      <c r="BN2751" s="646"/>
      <c r="BO2751" s="646"/>
      <c r="BP2751" s="646"/>
      <c r="BQ2751" s="542"/>
      <c r="BR2751" s="649"/>
      <c r="BS2751" s="777"/>
      <c r="BT2751" s="640"/>
      <c r="BU2751" s="651"/>
    </row>
    <row r="2752" spans="1:77" s="652" customFormat="1" hidden="1">
      <c r="A2752" s="638"/>
      <c r="B2752" s="719"/>
      <c r="C2752" s="719"/>
      <c r="D2752" s="640"/>
      <c r="E2752" s="641"/>
      <c r="F2752" s="641"/>
      <c r="G2752" s="1367"/>
      <c r="H2752" s="643"/>
      <c r="I2752" s="644"/>
      <c r="J2752" s="645"/>
      <c r="K2752" s="1"/>
      <c r="L2752" s="1"/>
      <c r="M2752" s="1"/>
      <c r="N2752" s="1"/>
      <c r="O2752" s="646"/>
      <c r="P2752" s="646"/>
      <c r="Q2752" s="647"/>
      <c r="R2752" s="646"/>
      <c r="S2752" s="646"/>
      <c r="T2752" s="648"/>
      <c r="U2752" s="646"/>
      <c r="V2752" s="646"/>
      <c r="W2752" s="647"/>
      <c r="X2752" s="646"/>
      <c r="Y2752" s="646"/>
      <c r="Z2752" s="646"/>
      <c r="AA2752" s="1"/>
      <c r="AB2752" s="646"/>
      <c r="AC2752" s="646"/>
      <c r="AD2752" s="647"/>
      <c r="AE2752" s="647"/>
      <c r="AF2752" s="646"/>
      <c r="AG2752" s="646"/>
      <c r="AH2752" s="646"/>
      <c r="AI2752" s="1"/>
      <c r="AJ2752" s="646"/>
      <c r="AK2752" s="646"/>
      <c r="AL2752" s="646"/>
      <c r="AM2752" s="647"/>
      <c r="AN2752" s="646"/>
      <c r="AO2752" s="646"/>
      <c r="AP2752" s="646"/>
      <c r="AQ2752" s="647"/>
      <c r="AR2752" s="646"/>
      <c r="AS2752" s="646"/>
      <c r="AT2752" s="646"/>
      <c r="AU2752" s="616"/>
      <c r="AV2752" s="646"/>
      <c r="AW2752" s="646"/>
      <c r="AX2752" s="646"/>
      <c r="AY2752" s="646"/>
      <c r="AZ2752" s="646"/>
      <c r="BA2752" s="646"/>
      <c r="BB2752" s="646"/>
      <c r="BC2752" s="647"/>
      <c r="BD2752" s="646"/>
      <c r="BE2752" s="646"/>
      <c r="BF2752" s="646"/>
      <c r="BG2752" s="646"/>
      <c r="BH2752" s="647"/>
      <c r="BI2752" s="646"/>
      <c r="BJ2752" s="646"/>
      <c r="BK2752" s="646"/>
      <c r="BL2752" s="647"/>
      <c r="BM2752" s="1"/>
      <c r="BN2752" s="646"/>
      <c r="BO2752" s="646"/>
      <c r="BP2752" s="646"/>
      <c r="BQ2752" s="542"/>
      <c r="BR2752" s="649"/>
      <c r="BS2752" s="1722"/>
      <c r="BT2752" s="640"/>
      <c r="BU2752" s="651"/>
      <c r="BY2752" s="1367"/>
    </row>
    <row r="2753" spans="1:77" s="652" customFormat="1" hidden="1">
      <c r="A2753" s="638"/>
      <c r="B2753" s="832"/>
      <c r="C2753" s="832"/>
      <c r="D2753" s="640"/>
      <c r="E2753" s="774"/>
      <c r="F2753" s="774"/>
      <c r="G2753" s="642"/>
      <c r="H2753" s="643"/>
      <c r="I2753" s="644"/>
      <c r="J2753" s="645"/>
      <c r="K2753" s="1"/>
      <c r="L2753" s="1"/>
      <c r="M2753" s="1"/>
      <c r="N2753" s="1"/>
      <c r="O2753" s="646"/>
      <c r="P2753" s="646"/>
      <c r="Q2753" s="647"/>
      <c r="R2753" s="646"/>
      <c r="S2753" s="646"/>
      <c r="T2753" s="648"/>
      <c r="U2753" s="646"/>
      <c r="V2753" s="646"/>
      <c r="W2753" s="647"/>
      <c r="X2753" s="646"/>
      <c r="Y2753" s="646"/>
      <c r="Z2753" s="646"/>
      <c r="AA2753" s="1"/>
      <c r="AB2753" s="646"/>
      <c r="AC2753" s="646"/>
      <c r="AD2753" s="647"/>
      <c r="AE2753" s="647"/>
      <c r="AF2753" s="646"/>
      <c r="AG2753" s="646"/>
      <c r="AH2753" s="646"/>
      <c r="AI2753" s="1"/>
      <c r="AJ2753" s="646"/>
      <c r="AK2753" s="646"/>
      <c r="AL2753" s="646"/>
      <c r="AM2753" s="647"/>
      <c r="AN2753" s="646"/>
      <c r="AO2753" s="646"/>
      <c r="AP2753" s="646"/>
      <c r="AQ2753" s="647"/>
      <c r="AR2753" s="646"/>
      <c r="AS2753" s="646"/>
      <c r="AT2753" s="646"/>
      <c r="AU2753" s="616"/>
      <c r="AV2753" s="646"/>
      <c r="AW2753" s="646"/>
      <c r="AX2753" s="646"/>
      <c r="AY2753" s="646"/>
      <c r="AZ2753" s="646"/>
      <c r="BA2753" s="646"/>
      <c r="BB2753" s="646"/>
      <c r="BC2753" s="647"/>
      <c r="BD2753" s="646"/>
      <c r="BE2753" s="646"/>
      <c r="BF2753" s="646"/>
      <c r="BG2753" s="646"/>
      <c r="BH2753" s="647"/>
      <c r="BI2753" s="646"/>
      <c r="BJ2753" s="646"/>
      <c r="BK2753" s="646"/>
      <c r="BL2753" s="647"/>
      <c r="BM2753" s="1"/>
      <c r="BN2753" s="646"/>
      <c r="BO2753" s="646"/>
      <c r="BP2753" s="646"/>
      <c r="BQ2753" s="542"/>
      <c r="BR2753" s="640"/>
      <c r="BS2753" s="1723"/>
      <c r="BT2753" s="640"/>
      <c r="BU2753" s="651"/>
      <c r="BY2753" s="642"/>
    </row>
    <row r="2754" spans="1:77" s="755" customFormat="1" ht="45" hidden="1">
      <c r="A2754" s="638">
        <v>15</v>
      </c>
      <c r="B2754" s="753"/>
      <c r="C2754" s="753" t="s">
        <v>776</v>
      </c>
      <c r="D2754" s="640" t="s">
        <v>40</v>
      </c>
      <c r="E2754" s="640" t="s">
        <v>79</v>
      </c>
      <c r="F2754" s="641"/>
      <c r="G2754" s="642"/>
      <c r="H2754" s="643">
        <f t="shared" ref="H2754:H2782" si="1286">J2754</f>
        <v>1.4</v>
      </c>
      <c r="I2754" s="644"/>
      <c r="J2754" s="645">
        <f t="shared" ref="J2754:J2782" si="1287">K2754+AA2754+BM2754</f>
        <v>1.4</v>
      </c>
      <c r="K2754" s="1">
        <f t="shared" ref="K2754:K2782" si="1288">L2754+T2754+X2754+Y2754+Z2754</f>
        <v>1.4</v>
      </c>
      <c r="L2754" s="1">
        <f t="shared" ref="L2754:L2782" si="1289">M2754+S2754</f>
        <v>1.4</v>
      </c>
      <c r="M2754" s="1">
        <f t="shared" ref="M2754:M2782" si="1290">N2754+R2754</f>
        <v>1.4</v>
      </c>
      <c r="N2754" s="1">
        <f t="shared" ref="N2754:N2782" si="1291">O2754+P2754+Q2754</f>
        <v>0</v>
      </c>
      <c r="O2754" s="1"/>
      <c r="P2754" s="1"/>
      <c r="Q2754" s="1"/>
      <c r="R2754" s="1">
        <v>1.4</v>
      </c>
      <c r="S2754" s="1"/>
      <c r="T2754" s="1">
        <f t="shared" ref="T2754:T2782" si="1292">U2754+V2754+W2754</f>
        <v>0</v>
      </c>
      <c r="U2754" s="1"/>
      <c r="V2754" s="1"/>
      <c r="W2754" s="1"/>
      <c r="X2754" s="1"/>
      <c r="Y2754" s="1"/>
      <c r="Z2754" s="1"/>
      <c r="AA2754" s="1">
        <f t="shared" ref="AA2754:AA2781" si="1293">SUM(AB2754:AI2754)+AW2754+SUM(AY2754:BC2754)+SUM(BF2754:BL2754)</f>
        <v>0</v>
      </c>
      <c r="AB2754" s="1"/>
      <c r="AC2754" s="1"/>
      <c r="AD2754" s="1"/>
      <c r="AE2754" s="1"/>
      <c r="AF2754" s="1"/>
      <c r="AG2754" s="1"/>
      <c r="AH2754" s="1"/>
      <c r="AI2754" s="1">
        <f t="shared" ref="AI2754:AI2781" si="1294">SUM(AJ2754:AV2754)+AX2754+SUM(BD2754:BE2754)</f>
        <v>0</v>
      </c>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c r="BJ2754" s="1"/>
      <c r="BK2754" s="1"/>
      <c r="BL2754" s="1"/>
      <c r="BM2754" s="1">
        <f t="shared" ref="BM2754:BM2782" si="1295">SUM(BN2754:BP2754)</f>
        <v>0</v>
      </c>
      <c r="BN2754" s="1"/>
      <c r="BO2754" s="1"/>
      <c r="BP2754" s="1"/>
      <c r="BQ2754" s="645"/>
    </row>
    <row r="2755" spans="1:77" s="755" customFormat="1" hidden="1">
      <c r="A2755" s="638">
        <v>24</v>
      </c>
      <c r="B2755" s="753"/>
      <c r="C2755" s="753" t="s">
        <v>777</v>
      </c>
      <c r="D2755" s="640" t="s">
        <v>40</v>
      </c>
      <c r="E2755" s="640" t="s">
        <v>79</v>
      </c>
      <c r="F2755" s="641"/>
      <c r="G2755" s="651"/>
      <c r="H2755" s="643">
        <f t="shared" si="1286"/>
        <v>0.31</v>
      </c>
      <c r="I2755" s="644"/>
      <c r="J2755" s="645">
        <f t="shared" si="1287"/>
        <v>0.31</v>
      </c>
      <c r="K2755" s="1">
        <f t="shared" si="1288"/>
        <v>0.31</v>
      </c>
      <c r="L2755" s="1">
        <f t="shared" si="1289"/>
        <v>0.31</v>
      </c>
      <c r="M2755" s="1">
        <f t="shared" si="1290"/>
        <v>0.31</v>
      </c>
      <c r="N2755" s="1">
        <f t="shared" si="1291"/>
        <v>0</v>
      </c>
      <c r="O2755" s="1"/>
      <c r="P2755" s="1"/>
      <c r="Q2755" s="1"/>
      <c r="R2755" s="1">
        <v>0.31</v>
      </c>
      <c r="S2755" s="1"/>
      <c r="T2755" s="1">
        <f t="shared" si="1292"/>
        <v>0</v>
      </c>
      <c r="U2755" s="1"/>
      <c r="V2755" s="1"/>
      <c r="W2755" s="1"/>
      <c r="X2755" s="1"/>
      <c r="Y2755" s="1"/>
      <c r="Z2755" s="1"/>
      <c r="AA2755" s="1">
        <f t="shared" si="1293"/>
        <v>0</v>
      </c>
      <c r="AB2755" s="1"/>
      <c r="AC2755" s="1"/>
      <c r="AD2755" s="1"/>
      <c r="AE2755" s="1"/>
      <c r="AF2755" s="1"/>
      <c r="AG2755" s="1"/>
      <c r="AH2755" s="1"/>
      <c r="AI2755" s="1">
        <f t="shared" si="1294"/>
        <v>0</v>
      </c>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c r="BJ2755" s="1"/>
      <c r="BK2755" s="1"/>
      <c r="BL2755" s="1"/>
      <c r="BM2755" s="1">
        <f t="shared" si="1295"/>
        <v>0</v>
      </c>
      <c r="BN2755" s="1"/>
      <c r="BO2755" s="1"/>
      <c r="BP2755" s="1"/>
      <c r="BQ2755" s="645"/>
    </row>
    <row r="2756" spans="1:77" s="755" customFormat="1" ht="30" hidden="1">
      <c r="A2756" s="638">
        <v>25</v>
      </c>
      <c r="B2756" s="753"/>
      <c r="C2756" s="753" t="s">
        <v>778</v>
      </c>
      <c r="D2756" s="640" t="s">
        <v>40</v>
      </c>
      <c r="E2756" s="640" t="s">
        <v>79</v>
      </c>
      <c r="F2756" s="641"/>
      <c r="G2756" s="642"/>
      <c r="H2756" s="643">
        <f t="shared" si="1286"/>
        <v>0.38</v>
      </c>
      <c r="I2756" s="644"/>
      <c r="J2756" s="645">
        <f t="shared" si="1287"/>
        <v>0.38</v>
      </c>
      <c r="K2756" s="1">
        <f t="shared" si="1288"/>
        <v>0.38</v>
      </c>
      <c r="L2756" s="1">
        <f t="shared" si="1289"/>
        <v>0</v>
      </c>
      <c r="M2756" s="1">
        <f t="shared" si="1290"/>
        <v>0</v>
      </c>
      <c r="N2756" s="1">
        <f t="shared" si="1291"/>
        <v>0</v>
      </c>
      <c r="O2756" s="1"/>
      <c r="P2756" s="1"/>
      <c r="Q2756" s="1"/>
      <c r="R2756" s="1"/>
      <c r="S2756" s="1"/>
      <c r="T2756" s="1">
        <f t="shared" si="1292"/>
        <v>0</v>
      </c>
      <c r="U2756" s="1"/>
      <c r="V2756" s="1"/>
      <c r="W2756" s="1"/>
      <c r="X2756" s="1"/>
      <c r="Y2756" s="1">
        <v>0.38</v>
      </c>
      <c r="Z2756" s="1"/>
      <c r="AA2756" s="1">
        <f t="shared" si="1293"/>
        <v>0</v>
      </c>
      <c r="AB2756" s="1"/>
      <c r="AC2756" s="1"/>
      <c r="AD2756" s="1"/>
      <c r="AE2756" s="1"/>
      <c r="AF2756" s="1"/>
      <c r="AG2756" s="1"/>
      <c r="AH2756" s="1"/>
      <c r="AI2756" s="1">
        <f t="shared" si="1294"/>
        <v>0</v>
      </c>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c r="BJ2756" s="1"/>
      <c r="BK2756" s="1"/>
      <c r="BL2756" s="1"/>
      <c r="BM2756" s="1">
        <f t="shared" si="1295"/>
        <v>0</v>
      </c>
      <c r="BN2756" s="1"/>
      <c r="BO2756" s="1"/>
      <c r="BP2756" s="1"/>
      <c r="BQ2756" s="645"/>
    </row>
    <row r="2757" spans="1:77" s="755" customFormat="1" hidden="1">
      <c r="A2757" s="638">
        <v>26</v>
      </c>
      <c r="B2757" s="753"/>
      <c r="C2757" s="753" t="s">
        <v>779</v>
      </c>
      <c r="D2757" s="640" t="s">
        <v>41</v>
      </c>
      <c r="E2757" s="640" t="s">
        <v>79</v>
      </c>
      <c r="F2757" s="641"/>
      <c r="G2757" s="642"/>
      <c r="H2757" s="643">
        <f t="shared" si="1286"/>
        <v>0.64</v>
      </c>
      <c r="I2757" s="644"/>
      <c r="J2757" s="645">
        <f t="shared" si="1287"/>
        <v>0.64</v>
      </c>
      <c r="K2757" s="1">
        <f t="shared" si="1288"/>
        <v>0.64</v>
      </c>
      <c r="L2757" s="1">
        <f t="shared" si="1289"/>
        <v>0.64</v>
      </c>
      <c r="M2757" s="1">
        <f t="shared" si="1290"/>
        <v>0.64</v>
      </c>
      <c r="N2757" s="1">
        <f t="shared" si="1291"/>
        <v>0</v>
      </c>
      <c r="O2757" s="1"/>
      <c r="P2757" s="1"/>
      <c r="Q2757" s="1"/>
      <c r="R2757" s="1">
        <v>0.64</v>
      </c>
      <c r="S2757" s="1"/>
      <c r="T2757" s="1">
        <f t="shared" si="1292"/>
        <v>0</v>
      </c>
      <c r="U2757" s="1"/>
      <c r="V2757" s="1"/>
      <c r="W2757" s="1"/>
      <c r="X2757" s="1"/>
      <c r="Y2757" s="1"/>
      <c r="Z2757" s="1"/>
      <c r="AA2757" s="1">
        <f t="shared" si="1293"/>
        <v>0</v>
      </c>
      <c r="AB2757" s="1"/>
      <c r="AC2757" s="1"/>
      <c r="AD2757" s="1"/>
      <c r="AE2757" s="1"/>
      <c r="AF2757" s="1"/>
      <c r="AG2757" s="1"/>
      <c r="AH2757" s="1"/>
      <c r="AI2757" s="1">
        <f t="shared" si="1294"/>
        <v>0</v>
      </c>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c r="BJ2757" s="1"/>
      <c r="BK2757" s="1"/>
      <c r="BL2757" s="1"/>
      <c r="BM2757" s="1">
        <f t="shared" si="1295"/>
        <v>0</v>
      </c>
      <c r="BN2757" s="1"/>
      <c r="BO2757" s="1"/>
      <c r="BP2757" s="1"/>
      <c r="BQ2757" s="645"/>
    </row>
    <row r="2758" spans="1:77" s="755" customFormat="1" hidden="1">
      <c r="A2758" s="638">
        <v>27</v>
      </c>
      <c r="B2758" s="753"/>
      <c r="C2758" s="753" t="s">
        <v>780</v>
      </c>
      <c r="D2758" s="640" t="s">
        <v>40</v>
      </c>
      <c r="E2758" s="640" t="s">
        <v>79</v>
      </c>
      <c r="F2758" s="641"/>
      <c r="G2758" s="642"/>
      <c r="H2758" s="643">
        <f t="shared" si="1286"/>
        <v>0.01</v>
      </c>
      <c r="I2758" s="644"/>
      <c r="J2758" s="645">
        <f t="shared" si="1287"/>
        <v>0.01</v>
      </c>
      <c r="K2758" s="1">
        <f t="shared" si="1288"/>
        <v>0.01</v>
      </c>
      <c r="L2758" s="1">
        <f t="shared" si="1289"/>
        <v>0.01</v>
      </c>
      <c r="M2758" s="1">
        <f t="shared" si="1290"/>
        <v>0.01</v>
      </c>
      <c r="N2758" s="1">
        <f t="shared" si="1291"/>
        <v>0</v>
      </c>
      <c r="O2758" s="1"/>
      <c r="P2758" s="1"/>
      <c r="Q2758" s="1"/>
      <c r="R2758" s="1">
        <v>0.01</v>
      </c>
      <c r="S2758" s="1"/>
      <c r="T2758" s="1">
        <f t="shared" si="1292"/>
        <v>0</v>
      </c>
      <c r="U2758" s="1"/>
      <c r="V2758" s="1"/>
      <c r="W2758" s="1"/>
      <c r="X2758" s="1"/>
      <c r="Y2758" s="1"/>
      <c r="Z2758" s="1"/>
      <c r="AA2758" s="1">
        <f t="shared" si="1293"/>
        <v>0</v>
      </c>
      <c r="AB2758" s="1"/>
      <c r="AC2758" s="1"/>
      <c r="AD2758" s="1"/>
      <c r="AE2758" s="1"/>
      <c r="AF2758" s="1"/>
      <c r="AG2758" s="1"/>
      <c r="AH2758" s="1"/>
      <c r="AI2758" s="1">
        <f t="shared" si="1294"/>
        <v>0</v>
      </c>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c r="BJ2758" s="1"/>
      <c r="BK2758" s="1"/>
      <c r="BL2758" s="1"/>
      <c r="BM2758" s="1">
        <f t="shared" si="1295"/>
        <v>0</v>
      </c>
      <c r="BN2758" s="1"/>
      <c r="BO2758" s="1"/>
      <c r="BP2758" s="1"/>
      <c r="BQ2758" s="645"/>
    </row>
    <row r="2759" spans="1:77" s="755" customFormat="1" ht="30" hidden="1">
      <c r="A2759" s="638">
        <v>28</v>
      </c>
      <c r="B2759" s="753"/>
      <c r="C2759" s="753" t="s">
        <v>781</v>
      </c>
      <c r="D2759" s="640" t="s">
        <v>40</v>
      </c>
      <c r="E2759" s="640" t="s">
        <v>79</v>
      </c>
      <c r="F2759" s="641"/>
      <c r="G2759" s="642"/>
      <c r="H2759" s="643">
        <f t="shared" si="1286"/>
        <v>1.68</v>
      </c>
      <c r="I2759" s="644"/>
      <c r="J2759" s="645">
        <f t="shared" si="1287"/>
        <v>1.68</v>
      </c>
      <c r="K2759" s="1">
        <f t="shared" si="1288"/>
        <v>0</v>
      </c>
      <c r="L2759" s="1">
        <f t="shared" si="1289"/>
        <v>0</v>
      </c>
      <c r="M2759" s="1">
        <f t="shared" si="1290"/>
        <v>0</v>
      </c>
      <c r="N2759" s="1">
        <f t="shared" si="1291"/>
        <v>0</v>
      </c>
      <c r="O2759" s="1"/>
      <c r="P2759" s="1"/>
      <c r="Q2759" s="1"/>
      <c r="R2759" s="1"/>
      <c r="S2759" s="1"/>
      <c r="T2759" s="1">
        <f t="shared" si="1292"/>
        <v>0</v>
      </c>
      <c r="U2759" s="1"/>
      <c r="V2759" s="1"/>
      <c r="W2759" s="1"/>
      <c r="X2759" s="1"/>
      <c r="Y2759" s="1"/>
      <c r="Z2759" s="1"/>
      <c r="AA2759" s="1">
        <f t="shared" si="1293"/>
        <v>1.68</v>
      </c>
      <c r="AB2759" s="1">
        <v>1.68</v>
      </c>
      <c r="AC2759" s="1"/>
      <c r="AD2759" s="1"/>
      <c r="AE2759" s="1"/>
      <c r="AF2759" s="1"/>
      <c r="AG2759" s="1"/>
      <c r="AH2759" s="1"/>
      <c r="AI2759" s="1">
        <f t="shared" si="1294"/>
        <v>0</v>
      </c>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c r="BJ2759" s="1"/>
      <c r="BK2759" s="1"/>
      <c r="BL2759" s="1"/>
      <c r="BM2759" s="1">
        <f t="shared" si="1295"/>
        <v>0</v>
      </c>
      <c r="BN2759" s="1"/>
      <c r="BO2759" s="1"/>
      <c r="BP2759" s="1"/>
      <c r="BQ2759" s="645"/>
    </row>
    <row r="2760" spans="1:77" s="755" customFormat="1" ht="45" hidden="1">
      <c r="A2760" s="638">
        <v>30</v>
      </c>
      <c r="B2760" s="753"/>
      <c r="C2760" s="753" t="s">
        <v>782</v>
      </c>
      <c r="D2760" s="640" t="s">
        <v>40</v>
      </c>
      <c r="E2760" s="640" t="s">
        <v>79</v>
      </c>
      <c r="F2760" s="641">
        <v>4.71</v>
      </c>
      <c r="G2760" s="642"/>
      <c r="H2760" s="643">
        <f t="shared" si="1286"/>
        <v>4.71</v>
      </c>
      <c r="I2760" s="644"/>
      <c r="J2760" s="645">
        <f t="shared" si="1287"/>
        <v>4.71</v>
      </c>
      <c r="K2760" s="1">
        <f t="shared" si="1288"/>
        <v>4.66</v>
      </c>
      <c r="L2760" s="1">
        <f t="shared" si="1289"/>
        <v>4.66</v>
      </c>
      <c r="M2760" s="1">
        <f t="shared" si="1290"/>
        <v>4.66</v>
      </c>
      <c r="N2760" s="1">
        <f t="shared" si="1291"/>
        <v>0</v>
      </c>
      <c r="O2760" s="1"/>
      <c r="P2760" s="1"/>
      <c r="Q2760" s="1"/>
      <c r="R2760" s="1">
        <v>4.66</v>
      </c>
      <c r="S2760" s="1"/>
      <c r="T2760" s="1">
        <f t="shared" si="1292"/>
        <v>0</v>
      </c>
      <c r="U2760" s="1"/>
      <c r="V2760" s="1"/>
      <c r="W2760" s="1"/>
      <c r="X2760" s="1"/>
      <c r="Y2760" s="1"/>
      <c r="Z2760" s="1"/>
      <c r="AA2760" s="1">
        <f t="shared" si="1293"/>
        <v>0.05</v>
      </c>
      <c r="AB2760" s="1"/>
      <c r="AC2760" s="1"/>
      <c r="AD2760" s="1"/>
      <c r="AE2760" s="1"/>
      <c r="AF2760" s="1"/>
      <c r="AG2760" s="1"/>
      <c r="AH2760" s="1"/>
      <c r="AI2760" s="1">
        <f t="shared" si="1294"/>
        <v>0.05</v>
      </c>
      <c r="AJ2760" s="1">
        <v>0.04</v>
      </c>
      <c r="AK2760" s="1">
        <v>0.01</v>
      </c>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c r="BJ2760" s="1"/>
      <c r="BK2760" s="1"/>
      <c r="BL2760" s="1"/>
      <c r="BM2760" s="1">
        <f t="shared" si="1295"/>
        <v>0</v>
      </c>
      <c r="BN2760" s="1"/>
      <c r="BO2760" s="1"/>
      <c r="BP2760" s="1"/>
      <c r="BQ2760" s="645"/>
    </row>
    <row r="2761" spans="1:77" s="755" customFormat="1" ht="45" hidden="1">
      <c r="A2761" s="638">
        <v>32</v>
      </c>
      <c r="B2761" s="753"/>
      <c r="C2761" s="753" t="s">
        <v>783</v>
      </c>
      <c r="D2761" s="640" t="s">
        <v>40</v>
      </c>
      <c r="E2761" s="640" t="s">
        <v>79</v>
      </c>
      <c r="F2761" s="641"/>
      <c r="G2761" s="642"/>
      <c r="H2761" s="643">
        <f t="shared" si="1286"/>
        <v>2.9899999999999998</v>
      </c>
      <c r="I2761" s="644"/>
      <c r="J2761" s="645">
        <f t="shared" si="1287"/>
        <v>2.9899999999999998</v>
      </c>
      <c r="K2761" s="1">
        <f t="shared" si="1288"/>
        <v>2.96</v>
      </c>
      <c r="L2761" s="1">
        <f t="shared" si="1289"/>
        <v>2.96</v>
      </c>
      <c r="M2761" s="1">
        <f t="shared" si="1290"/>
        <v>2.96</v>
      </c>
      <c r="N2761" s="1">
        <f t="shared" si="1291"/>
        <v>1.34</v>
      </c>
      <c r="O2761" s="1">
        <v>1.34</v>
      </c>
      <c r="P2761" s="1"/>
      <c r="Q2761" s="1"/>
      <c r="R2761" s="1">
        <v>1.62</v>
      </c>
      <c r="S2761" s="1"/>
      <c r="T2761" s="1">
        <f t="shared" si="1292"/>
        <v>0</v>
      </c>
      <c r="U2761" s="1"/>
      <c r="V2761" s="1"/>
      <c r="W2761" s="1"/>
      <c r="X2761" s="1"/>
      <c r="Y2761" s="1"/>
      <c r="Z2761" s="1"/>
      <c r="AA2761" s="1">
        <f t="shared" si="1293"/>
        <v>0.03</v>
      </c>
      <c r="AB2761" s="1"/>
      <c r="AC2761" s="1"/>
      <c r="AD2761" s="1"/>
      <c r="AE2761" s="1"/>
      <c r="AF2761" s="1"/>
      <c r="AG2761" s="1">
        <v>0.03</v>
      </c>
      <c r="AH2761" s="1"/>
      <c r="AI2761" s="1">
        <f t="shared" si="1294"/>
        <v>0</v>
      </c>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c r="BJ2761" s="1"/>
      <c r="BK2761" s="1"/>
      <c r="BL2761" s="1"/>
      <c r="BM2761" s="1">
        <f t="shared" si="1295"/>
        <v>0</v>
      </c>
      <c r="BN2761" s="1"/>
      <c r="BO2761" s="1"/>
      <c r="BP2761" s="1"/>
      <c r="BQ2761" s="645"/>
    </row>
    <row r="2762" spans="1:77" s="755" customFormat="1" ht="30" hidden="1">
      <c r="A2762" s="638">
        <v>34</v>
      </c>
      <c r="B2762" s="753"/>
      <c r="C2762" s="753" t="s">
        <v>784</v>
      </c>
      <c r="D2762" s="640" t="s">
        <v>40</v>
      </c>
      <c r="E2762" s="640" t="s">
        <v>79</v>
      </c>
      <c r="F2762" s="641"/>
      <c r="G2762" s="642"/>
      <c r="H2762" s="643">
        <f t="shared" si="1286"/>
        <v>0.75</v>
      </c>
      <c r="I2762" s="644"/>
      <c r="J2762" s="645">
        <f t="shared" si="1287"/>
        <v>0.75</v>
      </c>
      <c r="K2762" s="1">
        <f t="shared" si="1288"/>
        <v>0</v>
      </c>
      <c r="L2762" s="1">
        <f t="shared" si="1289"/>
        <v>0</v>
      </c>
      <c r="M2762" s="1">
        <f t="shared" si="1290"/>
        <v>0</v>
      </c>
      <c r="N2762" s="1">
        <f t="shared" si="1291"/>
        <v>0</v>
      </c>
      <c r="O2762" s="1"/>
      <c r="P2762" s="1"/>
      <c r="Q2762" s="1"/>
      <c r="R2762" s="1"/>
      <c r="S2762" s="1"/>
      <c r="T2762" s="1">
        <f t="shared" si="1292"/>
        <v>0</v>
      </c>
      <c r="U2762" s="1"/>
      <c r="V2762" s="1"/>
      <c r="W2762" s="1"/>
      <c r="X2762" s="1"/>
      <c r="Y2762" s="1"/>
      <c r="Z2762" s="1"/>
      <c r="AA2762" s="1">
        <f t="shared" si="1293"/>
        <v>0.75</v>
      </c>
      <c r="AB2762" s="1"/>
      <c r="AC2762" s="1"/>
      <c r="AD2762" s="1"/>
      <c r="AE2762" s="1"/>
      <c r="AF2762" s="1"/>
      <c r="AG2762" s="1">
        <v>0.75</v>
      </c>
      <c r="AH2762" s="1"/>
      <c r="AI2762" s="1">
        <f t="shared" si="1294"/>
        <v>0</v>
      </c>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c r="BJ2762" s="1"/>
      <c r="BK2762" s="1"/>
      <c r="BL2762" s="1"/>
      <c r="BM2762" s="1">
        <f t="shared" si="1295"/>
        <v>0</v>
      </c>
      <c r="BN2762" s="1"/>
      <c r="BO2762" s="1"/>
      <c r="BP2762" s="1"/>
      <c r="BQ2762" s="645"/>
    </row>
    <row r="2763" spans="1:77" s="755" customFormat="1" ht="30" hidden="1">
      <c r="A2763" s="638">
        <v>35</v>
      </c>
      <c r="B2763" s="753"/>
      <c r="C2763" s="753" t="s">
        <v>785</v>
      </c>
      <c r="D2763" s="640" t="s">
        <v>40</v>
      </c>
      <c r="E2763" s="640" t="s">
        <v>79</v>
      </c>
      <c r="F2763" s="641"/>
      <c r="G2763" s="642"/>
      <c r="H2763" s="643">
        <f t="shared" si="1286"/>
        <v>0.38</v>
      </c>
      <c r="I2763" s="644"/>
      <c r="J2763" s="645">
        <f t="shared" si="1287"/>
        <v>0.38</v>
      </c>
      <c r="K2763" s="1">
        <f t="shared" si="1288"/>
        <v>0</v>
      </c>
      <c r="L2763" s="1">
        <f t="shared" si="1289"/>
        <v>0</v>
      </c>
      <c r="M2763" s="1">
        <f t="shared" si="1290"/>
        <v>0</v>
      </c>
      <c r="N2763" s="1">
        <f t="shared" si="1291"/>
        <v>0</v>
      </c>
      <c r="O2763" s="1"/>
      <c r="P2763" s="1"/>
      <c r="Q2763" s="1"/>
      <c r="R2763" s="1"/>
      <c r="S2763" s="1"/>
      <c r="T2763" s="1">
        <f t="shared" si="1292"/>
        <v>0</v>
      </c>
      <c r="U2763" s="1"/>
      <c r="V2763" s="1"/>
      <c r="W2763" s="1"/>
      <c r="X2763" s="1"/>
      <c r="Y2763" s="1"/>
      <c r="Z2763" s="1"/>
      <c r="AA2763" s="1">
        <f t="shared" si="1293"/>
        <v>0.38</v>
      </c>
      <c r="AB2763" s="1"/>
      <c r="AC2763" s="1"/>
      <c r="AD2763" s="1"/>
      <c r="AE2763" s="1"/>
      <c r="AF2763" s="1">
        <v>0.38</v>
      </c>
      <c r="AG2763" s="1"/>
      <c r="AH2763" s="1"/>
      <c r="AI2763" s="1">
        <f t="shared" si="1294"/>
        <v>0</v>
      </c>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c r="BJ2763" s="1"/>
      <c r="BK2763" s="1"/>
      <c r="BL2763" s="1"/>
      <c r="BM2763" s="1">
        <f t="shared" si="1295"/>
        <v>0</v>
      </c>
      <c r="BN2763" s="1"/>
      <c r="BO2763" s="1"/>
      <c r="BP2763" s="1"/>
      <c r="BQ2763" s="645"/>
    </row>
    <row r="2764" spans="1:77" s="755" customFormat="1" ht="30" hidden="1">
      <c r="A2764" s="638">
        <v>38</v>
      </c>
      <c r="B2764" s="753"/>
      <c r="C2764" s="753" t="s">
        <v>786</v>
      </c>
      <c r="D2764" s="640" t="s">
        <v>40</v>
      </c>
      <c r="E2764" s="640" t="s">
        <v>79</v>
      </c>
      <c r="F2764" s="641"/>
      <c r="G2764" s="642"/>
      <c r="H2764" s="643">
        <f t="shared" si="1286"/>
        <v>0.68</v>
      </c>
      <c r="I2764" s="644"/>
      <c r="J2764" s="645">
        <f t="shared" si="1287"/>
        <v>0.68</v>
      </c>
      <c r="K2764" s="1">
        <f t="shared" si="1288"/>
        <v>0</v>
      </c>
      <c r="L2764" s="1">
        <f t="shared" si="1289"/>
        <v>0</v>
      </c>
      <c r="M2764" s="1">
        <f t="shared" si="1290"/>
        <v>0</v>
      </c>
      <c r="N2764" s="1">
        <f t="shared" si="1291"/>
        <v>0</v>
      </c>
      <c r="O2764" s="1"/>
      <c r="P2764" s="1"/>
      <c r="Q2764" s="1"/>
      <c r="R2764" s="1"/>
      <c r="S2764" s="1"/>
      <c r="T2764" s="1">
        <f t="shared" si="1292"/>
        <v>0</v>
      </c>
      <c r="U2764" s="1"/>
      <c r="V2764" s="1"/>
      <c r="W2764" s="1"/>
      <c r="X2764" s="1"/>
      <c r="Y2764" s="1"/>
      <c r="Z2764" s="1"/>
      <c r="AA2764" s="1">
        <f t="shared" si="1293"/>
        <v>0.68</v>
      </c>
      <c r="AB2764" s="1"/>
      <c r="AC2764" s="1"/>
      <c r="AD2764" s="1"/>
      <c r="AE2764" s="1"/>
      <c r="AF2764" s="1">
        <v>0.68</v>
      </c>
      <c r="AG2764" s="1"/>
      <c r="AH2764" s="1"/>
      <c r="AI2764" s="1">
        <f t="shared" si="1294"/>
        <v>0</v>
      </c>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c r="BJ2764" s="1"/>
      <c r="BK2764" s="1"/>
      <c r="BL2764" s="1"/>
      <c r="BM2764" s="1">
        <f t="shared" si="1295"/>
        <v>0</v>
      </c>
      <c r="BN2764" s="1"/>
      <c r="BO2764" s="1"/>
      <c r="BP2764" s="1"/>
      <c r="BQ2764" s="645"/>
    </row>
    <row r="2765" spans="1:77" s="755" customFormat="1" hidden="1">
      <c r="A2765" s="638">
        <v>39</v>
      </c>
      <c r="B2765" s="753"/>
      <c r="C2765" s="753" t="s">
        <v>787</v>
      </c>
      <c r="D2765" s="640" t="s">
        <v>40</v>
      </c>
      <c r="E2765" s="640" t="s">
        <v>79</v>
      </c>
      <c r="F2765" s="641"/>
      <c r="G2765" s="642"/>
      <c r="H2765" s="643">
        <f t="shared" si="1286"/>
        <v>0.81</v>
      </c>
      <c r="I2765" s="644"/>
      <c r="J2765" s="645">
        <f t="shared" si="1287"/>
        <v>0.81</v>
      </c>
      <c r="K2765" s="1">
        <f t="shared" si="1288"/>
        <v>0</v>
      </c>
      <c r="L2765" s="1">
        <f t="shared" si="1289"/>
        <v>0</v>
      </c>
      <c r="M2765" s="1">
        <f t="shared" si="1290"/>
        <v>0</v>
      </c>
      <c r="N2765" s="1">
        <f t="shared" si="1291"/>
        <v>0</v>
      </c>
      <c r="O2765" s="1"/>
      <c r="P2765" s="1"/>
      <c r="Q2765" s="1"/>
      <c r="R2765" s="1"/>
      <c r="S2765" s="1"/>
      <c r="T2765" s="1">
        <f t="shared" si="1292"/>
        <v>0</v>
      </c>
      <c r="U2765" s="1"/>
      <c r="V2765" s="1"/>
      <c r="W2765" s="1"/>
      <c r="X2765" s="1"/>
      <c r="Y2765" s="1"/>
      <c r="Z2765" s="1"/>
      <c r="AA2765" s="1">
        <f t="shared" si="1293"/>
        <v>0.81</v>
      </c>
      <c r="AB2765" s="1"/>
      <c r="AC2765" s="1"/>
      <c r="AD2765" s="1"/>
      <c r="AE2765" s="1"/>
      <c r="AF2765" s="1">
        <v>0.81</v>
      </c>
      <c r="AG2765" s="1"/>
      <c r="AH2765" s="1"/>
      <c r="AI2765" s="1">
        <f t="shared" si="1294"/>
        <v>0</v>
      </c>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c r="BJ2765" s="1"/>
      <c r="BK2765" s="1"/>
      <c r="BL2765" s="1"/>
      <c r="BM2765" s="1">
        <f t="shared" si="1295"/>
        <v>0</v>
      </c>
      <c r="BN2765" s="1"/>
      <c r="BO2765" s="1"/>
      <c r="BP2765" s="1"/>
      <c r="BQ2765" s="645"/>
    </row>
    <row r="2766" spans="1:77" s="755" customFormat="1" ht="30" hidden="1">
      <c r="A2766" s="638" t="s">
        <v>2833</v>
      </c>
      <c r="B2766" s="753"/>
      <c r="C2766" s="753" t="s">
        <v>788</v>
      </c>
      <c r="D2766" s="640" t="s">
        <v>40</v>
      </c>
      <c r="E2766" s="640" t="s">
        <v>79</v>
      </c>
      <c r="F2766" s="641"/>
      <c r="G2766" s="642"/>
      <c r="H2766" s="643">
        <f t="shared" si="1286"/>
        <v>1.2</v>
      </c>
      <c r="I2766" s="644"/>
      <c r="J2766" s="645">
        <f t="shared" si="1287"/>
        <v>1.2</v>
      </c>
      <c r="K2766" s="1">
        <f t="shared" si="1288"/>
        <v>1.2</v>
      </c>
      <c r="L2766" s="1">
        <f t="shared" si="1289"/>
        <v>1.2</v>
      </c>
      <c r="M2766" s="1">
        <f t="shared" si="1290"/>
        <v>1.2</v>
      </c>
      <c r="N2766" s="1">
        <f t="shared" si="1291"/>
        <v>1.2</v>
      </c>
      <c r="O2766" s="1">
        <v>1.2</v>
      </c>
      <c r="P2766" s="1"/>
      <c r="Q2766" s="1"/>
      <c r="R2766" s="1"/>
      <c r="S2766" s="1"/>
      <c r="T2766" s="1">
        <f t="shared" si="1292"/>
        <v>0</v>
      </c>
      <c r="U2766" s="1"/>
      <c r="V2766" s="1"/>
      <c r="W2766" s="1"/>
      <c r="X2766" s="1"/>
      <c r="Y2766" s="1"/>
      <c r="Z2766" s="1"/>
      <c r="AA2766" s="1">
        <f t="shared" si="1293"/>
        <v>0</v>
      </c>
      <c r="AB2766" s="1"/>
      <c r="AC2766" s="1"/>
      <c r="AD2766" s="1"/>
      <c r="AE2766" s="1"/>
      <c r="AF2766" s="1"/>
      <c r="AG2766" s="1"/>
      <c r="AH2766" s="1"/>
      <c r="AI2766" s="1">
        <f t="shared" si="1294"/>
        <v>0</v>
      </c>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c r="BJ2766" s="1"/>
      <c r="BK2766" s="1"/>
      <c r="BL2766" s="1"/>
      <c r="BM2766" s="1">
        <f t="shared" si="1295"/>
        <v>0</v>
      </c>
      <c r="BN2766" s="1"/>
      <c r="BO2766" s="1"/>
      <c r="BP2766" s="1"/>
      <c r="BQ2766" s="645"/>
    </row>
    <row r="2767" spans="1:77" s="755" customFormat="1" hidden="1">
      <c r="A2767" s="638">
        <v>41</v>
      </c>
      <c r="B2767" s="753"/>
      <c r="C2767" s="753" t="s">
        <v>789</v>
      </c>
      <c r="D2767" s="640" t="s">
        <v>40</v>
      </c>
      <c r="E2767" s="640" t="s">
        <v>79</v>
      </c>
      <c r="F2767" s="641"/>
      <c r="G2767" s="642"/>
      <c r="H2767" s="643">
        <f t="shared" si="1286"/>
        <v>4.2</v>
      </c>
      <c r="I2767" s="644"/>
      <c r="J2767" s="645">
        <f t="shared" si="1287"/>
        <v>4.2</v>
      </c>
      <c r="K2767" s="1">
        <f t="shared" si="1288"/>
        <v>4.2</v>
      </c>
      <c r="L2767" s="1">
        <f t="shared" si="1289"/>
        <v>4.2</v>
      </c>
      <c r="M2767" s="1">
        <f t="shared" si="1290"/>
        <v>4.2</v>
      </c>
      <c r="N2767" s="1">
        <f t="shared" si="1291"/>
        <v>0</v>
      </c>
      <c r="O2767" s="1"/>
      <c r="P2767" s="1"/>
      <c r="Q2767" s="1"/>
      <c r="R2767" s="1">
        <v>4.2</v>
      </c>
      <c r="S2767" s="1"/>
      <c r="T2767" s="1">
        <f t="shared" si="1292"/>
        <v>0</v>
      </c>
      <c r="U2767" s="1"/>
      <c r="V2767" s="1"/>
      <c r="W2767" s="1"/>
      <c r="X2767" s="1"/>
      <c r="Y2767" s="1"/>
      <c r="Z2767" s="1"/>
      <c r="AA2767" s="1">
        <f t="shared" si="1293"/>
        <v>0</v>
      </c>
      <c r="AB2767" s="1"/>
      <c r="AC2767" s="1"/>
      <c r="AD2767" s="1"/>
      <c r="AE2767" s="1"/>
      <c r="AF2767" s="1"/>
      <c r="AG2767" s="1"/>
      <c r="AH2767" s="1"/>
      <c r="AI2767" s="1">
        <f t="shared" si="1294"/>
        <v>0</v>
      </c>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c r="BJ2767" s="1"/>
      <c r="BK2767" s="1"/>
      <c r="BL2767" s="1"/>
      <c r="BM2767" s="1">
        <f t="shared" si="1295"/>
        <v>0</v>
      </c>
      <c r="BN2767" s="1"/>
      <c r="BO2767" s="1"/>
      <c r="BP2767" s="1"/>
      <c r="BQ2767" s="645"/>
    </row>
    <row r="2768" spans="1:77" s="755" customFormat="1" ht="30" hidden="1">
      <c r="A2768" s="638">
        <v>42</v>
      </c>
      <c r="B2768" s="753"/>
      <c r="C2768" s="753" t="s">
        <v>790</v>
      </c>
      <c r="D2768" s="640" t="s">
        <v>40</v>
      </c>
      <c r="E2768" s="640" t="s">
        <v>79</v>
      </c>
      <c r="F2768" s="641"/>
      <c r="G2768" s="642"/>
      <c r="H2768" s="643">
        <f t="shared" si="1286"/>
        <v>1.35</v>
      </c>
      <c r="I2768" s="644"/>
      <c r="J2768" s="645">
        <f t="shared" si="1287"/>
        <v>1.35</v>
      </c>
      <c r="K2768" s="1">
        <f t="shared" si="1288"/>
        <v>1.35</v>
      </c>
      <c r="L2768" s="1">
        <f t="shared" si="1289"/>
        <v>1.35</v>
      </c>
      <c r="M2768" s="1">
        <f t="shared" si="1290"/>
        <v>1.35</v>
      </c>
      <c r="N2768" s="1">
        <f t="shared" si="1291"/>
        <v>0</v>
      </c>
      <c r="O2768" s="1"/>
      <c r="P2768" s="1"/>
      <c r="Q2768" s="1"/>
      <c r="R2768" s="1">
        <v>1.35</v>
      </c>
      <c r="S2768" s="1"/>
      <c r="T2768" s="1">
        <f t="shared" si="1292"/>
        <v>0</v>
      </c>
      <c r="U2768" s="1"/>
      <c r="V2768" s="1"/>
      <c r="W2768" s="1"/>
      <c r="X2768" s="1"/>
      <c r="Y2768" s="1"/>
      <c r="Z2768" s="1"/>
      <c r="AA2768" s="1">
        <f t="shared" si="1293"/>
        <v>0</v>
      </c>
      <c r="AB2768" s="1"/>
      <c r="AC2768" s="1"/>
      <c r="AD2768" s="1"/>
      <c r="AE2768" s="1"/>
      <c r="AF2768" s="1"/>
      <c r="AG2768" s="1"/>
      <c r="AH2768" s="1"/>
      <c r="AI2768" s="1">
        <f t="shared" si="1294"/>
        <v>0</v>
      </c>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c r="BJ2768" s="1"/>
      <c r="BK2768" s="1"/>
      <c r="BL2768" s="1"/>
      <c r="BM2768" s="1">
        <f t="shared" si="1295"/>
        <v>0</v>
      </c>
      <c r="BN2768" s="1"/>
      <c r="BO2768" s="1"/>
      <c r="BP2768" s="1"/>
      <c r="BQ2768" s="645"/>
    </row>
    <row r="2769" spans="1:77" s="755" customFormat="1" ht="25.5" hidden="1">
      <c r="A2769" s="638">
        <v>43</v>
      </c>
      <c r="B2769" s="753"/>
      <c r="C2769" s="1590" t="s">
        <v>791</v>
      </c>
      <c r="D2769" s="1724" t="s">
        <v>40</v>
      </c>
      <c r="E2769" s="640" t="s">
        <v>79</v>
      </c>
      <c r="F2769" s="641"/>
      <c r="G2769" s="642"/>
      <c r="H2769" s="643">
        <f t="shared" si="1286"/>
        <v>0.24</v>
      </c>
      <c r="I2769" s="644"/>
      <c r="J2769" s="645">
        <f t="shared" si="1287"/>
        <v>0.24</v>
      </c>
      <c r="K2769" s="1">
        <f t="shared" si="1288"/>
        <v>0</v>
      </c>
      <c r="L2769" s="1">
        <f t="shared" si="1289"/>
        <v>0</v>
      </c>
      <c r="M2769" s="1">
        <f t="shared" si="1290"/>
        <v>0</v>
      </c>
      <c r="N2769" s="1">
        <f t="shared" si="1291"/>
        <v>0</v>
      </c>
      <c r="O2769" s="1"/>
      <c r="P2769" s="1"/>
      <c r="Q2769" s="1"/>
      <c r="R2769" s="1"/>
      <c r="S2769" s="1"/>
      <c r="T2769" s="1">
        <f t="shared" si="1292"/>
        <v>0</v>
      </c>
      <c r="U2769" s="1"/>
      <c r="V2769" s="1"/>
      <c r="W2769" s="1"/>
      <c r="X2769" s="1"/>
      <c r="Y2769" s="1"/>
      <c r="Z2769" s="1"/>
      <c r="AA2769" s="1">
        <f t="shared" si="1293"/>
        <v>0.24</v>
      </c>
      <c r="AB2769" s="1"/>
      <c r="AC2769" s="1"/>
      <c r="AD2769" s="1"/>
      <c r="AE2769" s="1"/>
      <c r="AF2769" s="1">
        <v>0.24</v>
      </c>
      <c r="AG2769" s="1"/>
      <c r="AH2769" s="1"/>
      <c r="AI2769" s="1">
        <f t="shared" si="1294"/>
        <v>0</v>
      </c>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c r="BJ2769" s="1"/>
      <c r="BK2769" s="1"/>
      <c r="BL2769" s="1"/>
      <c r="BM2769" s="1">
        <f t="shared" si="1295"/>
        <v>0</v>
      </c>
      <c r="BN2769" s="1"/>
      <c r="BO2769" s="1"/>
      <c r="BP2769" s="1"/>
      <c r="BQ2769" s="645"/>
    </row>
    <row r="2770" spans="1:77" s="755" customFormat="1" hidden="1">
      <c r="A2770" s="638">
        <v>81</v>
      </c>
      <c r="B2770" s="753"/>
      <c r="C2770" s="754" t="s">
        <v>792</v>
      </c>
      <c r="D2770" s="640" t="s">
        <v>40</v>
      </c>
      <c r="E2770" s="640" t="s">
        <v>79</v>
      </c>
      <c r="F2770" s="641"/>
      <c r="G2770" s="642"/>
      <c r="H2770" s="643">
        <f t="shared" si="1286"/>
        <v>1.36</v>
      </c>
      <c r="I2770" s="644"/>
      <c r="J2770" s="645">
        <f t="shared" si="1287"/>
        <v>1.36</v>
      </c>
      <c r="K2770" s="1">
        <f t="shared" si="1288"/>
        <v>1.36</v>
      </c>
      <c r="L2770" s="1">
        <f t="shared" si="1289"/>
        <v>1.36</v>
      </c>
      <c r="M2770" s="1">
        <f t="shared" si="1290"/>
        <v>1.36</v>
      </c>
      <c r="N2770" s="1">
        <f t="shared" si="1291"/>
        <v>0</v>
      </c>
      <c r="O2770" s="1"/>
      <c r="P2770" s="1"/>
      <c r="Q2770" s="1"/>
      <c r="R2770" s="1">
        <v>1.36</v>
      </c>
      <c r="S2770" s="1"/>
      <c r="T2770" s="1">
        <f t="shared" si="1292"/>
        <v>0</v>
      </c>
      <c r="U2770" s="1"/>
      <c r="V2770" s="1"/>
      <c r="W2770" s="1"/>
      <c r="X2770" s="1"/>
      <c r="Y2770" s="1"/>
      <c r="Z2770" s="1"/>
      <c r="AA2770" s="1">
        <f t="shared" si="1293"/>
        <v>0</v>
      </c>
      <c r="AB2770" s="1"/>
      <c r="AC2770" s="1"/>
      <c r="AD2770" s="1"/>
      <c r="AE2770" s="1"/>
      <c r="AF2770" s="1"/>
      <c r="AG2770" s="1"/>
      <c r="AH2770" s="1"/>
      <c r="AI2770" s="1">
        <f t="shared" si="1294"/>
        <v>0</v>
      </c>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c r="BJ2770" s="1"/>
      <c r="BK2770" s="1"/>
      <c r="BL2770" s="1"/>
      <c r="BM2770" s="1">
        <f t="shared" si="1295"/>
        <v>0</v>
      </c>
      <c r="BN2770" s="1"/>
      <c r="BO2770" s="1"/>
      <c r="BP2770" s="1"/>
      <c r="BQ2770" s="645"/>
    </row>
    <row r="2771" spans="1:77" s="755" customFormat="1" hidden="1">
      <c r="A2771" s="638">
        <v>82</v>
      </c>
      <c r="B2771" s="753"/>
      <c r="C2771" s="754" t="s">
        <v>793</v>
      </c>
      <c r="D2771" s="640" t="s">
        <v>40</v>
      </c>
      <c r="E2771" s="640" t="s">
        <v>79</v>
      </c>
      <c r="F2771" s="641"/>
      <c r="G2771" s="642"/>
      <c r="H2771" s="643">
        <f t="shared" si="1286"/>
        <v>1.22</v>
      </c>
      <c r="I2771" s="644"/>
      <c r="J2771" s="645">
        <f t="shared" si="1287"/>
        <v>1.22</v>
      </c>
      <c r="K2771" s="1">
        <f t="shared" si="1288"/>
        <v>1.22</v>
      </c>
      <c r="L2771" s="1">
        <f t="shared" si="1289"/>
        <v>1.22</v>
      </c>
      <c r="M2771" s="1">
        <f t="shared" si="1290"/>
        <v>1.22</v>
      </c>
      <c r="N2771" s="1">
        <f t="shared" si="1291"/>
        <v>0</v>
      </c>
      <c r="O2771" s="1"/>
      <c r="P2771" s="1"/>
      <c r="Q2771" s="1"/>
      <c r="R2771" s="1">
        <v>1.22</v>
      </c>
      <c r="S2771" s="1"/>
      <c r="T2771" s="1">
        <f t="shared" si="1292"/>
        <v>0</v>
      </c>
      <c r="U2771" s="1"/>
      <c r="V2771" s="1"/>
      <c r="W2771" s="1"/>
      <c r="X2771" s="1"/>
      <c r="Y2771" s="1"/>
      <c r="Z2771" s="1"/>
      <c r="AA2771" s="1">
        <f t="shared" si="1293"/>
        <v>0</v>
      </c>
      <c r="AB2771" s="1"/>
      <c r="AC2771" s="1"/>
      <c r="AD2771" s="1"/>
      <c r="AE2771" s="1"/>
      <c r="AF2771" s="1"/>
      <c r="AG2771" s="1"/>
      <c r="AH2771" s="1"/>
      <c r="AI2771" s="1">
        <f t="shared" si="1294"/>
        <v>0</v>
      </c>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c r="BJ2771" s="1"/>
      <c r="BK2771" s="1"/>
      <c r="BL2771" s="1"/>
      <c r="BM2771" s="1">
        <f>SUM(BN2771:BP2771)</f>
        <v>0</v>
      </c>
      <c r="BN2771" s="1"/>
      <c r="BO2771" s="1"/>
      <c r="BP2771" s="1"/>
      <c r="BQ2771" s="645"/>
    </row>
    <row r="2772" spans="1:77" s="755" customFormat="1" hidden="1">
      <c r="A2772" s="638">
        <v>83</v>
      </c>
      <c r="B2772" s="753"/>
      <c r="C2772" s="754" t="s">
        <v>794</v>
      </c>
      <c r="D2772" s="640" t="s">
        <v>40</v>
      </c>
      <c r="E2772" s="640" t="s">
        <v>79</v>
      </c>
      <c r="F2772" s="641"/>
      <c r="G2772" s="642"/>
      <c r="H2772" s="643">
        <f t="shared" si="1286"/>
        <v>0.35</v>
      </c>
      <c r="I2772" s="644"/>
      <c r="J2772" s="645">
        <f t="shared" si="1287"/>
        <v>0.35</v>
      </c>
      <c r="K2772" s="1">
        <f t="shared" si="1288"/>
        <v>0.35</v>
      </c>
      <c r="L2772" s="1">
        <f t="shared" si="1289"/>
        <v>0.35</v>
      </c>
      <c r="M2772" s="1">
        <f t="shared" si="1290"/>
        <v>0.35</v>
      </c>
      <c r="N2772" s="1">
        <f t="shared" si="1291"/>
        <v>0</v>
      </c>
      <c r="O2772" s="1"/>
      <c r="P2772" s="1"/>
      <c r="Q2772" s="1"/>
      <c r="R2772" s="1">
        <v>0.35</v>
      </c>
      <c r="S2772" s="1"/>
      <c r="T2772" s="1">
        <f t="shared" si="1292"/>
        <v>0</v>
      </c>
      <c r="U2772" s="1"/>
      <c r="V2772" s="1"/>
      <c r="W2772" s="1"/>
      <c r="X2772" s="1"/>
      <c r="Y2772" s="1"/>
      <c r="Z2772" s="1"/>
      <c r="AA2772" s="1">
        <f t="shared" si="1293"/>
        <v>0</v>
      </c>
      <c r="AB2772" s="1"/>
      <c r="AC2772" s="1"/>
      <c r="AD2772" s="1"/>
      <c r="AE2772" s="1"/>
      <c r="AF2772" s="1"/>
      <c r="AG2772" s="1"/>
      <c r="AH2772" s="1"/>
      <c r="AI2772" s="1">
        <f t="shared" si="1294"/>
        <v>0</v>
      </c>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c r="BJ2772" s="1"/>
      <c r="BK2772" s="1"/>
      <c r="BL2772" s="1"/>
      <c r="BM2772" s="1">
        <f t="shared" si="1295"/>
        <v>0</v>
      </c>
      <c r="BN2772" s="1"/>
      <c r="BO2772" s="1"/>
      <c r="BP2772" s="1"/>
      <c r="BQ2772" s="645"/>
    </row>
    <row r="2773" spans="1:77" s="755" customFormat="1" hidden="1">
      <c r="A2773" s="638">
        <v>84</v>
      </c>
      <c r="B2773" s="753"/>
      <c r="C2773" s="753" t="s">
        <v>795</v>
      </c>
      <c r="D2773" s="640" t="s">
        <v>40</v>
      </c>
      <c r="E2773" s="640" t="s">
        <v>79</v>
      </c>
      <c r="F2773" s="641"/>
      <c r="G2773" s="642"/>
      <c r="H2773" s="643">
        <f t="shared" si="1286"/>
        <v>2.5599999999999996</v>
      </c>
      <c r="I2773" s="644"/>
      <c r="J2773" s="645">
        <f t="shared" si="1287"/>
        <v>2.5599999999999996</v>
      </c>
      <c r="K2773" s="1">
        <f t="shared" si="1288"/>
        <v>2.4799999999999995</v>
      </c>
      <c r="L2773" s="1">
        <f t="shared" si="1289"/>
        <v>2.3699999999999997</v>
      </c>
      <c r="M2773" s="1">
        <f t="shared" si="1290"/>
        <v>2.3699999999999997</v>
      </c>
      <c r="N2773" s="1">
        <f t="shared" si="1291"/>
        <v>2.34</v>
      </c>
      <c r="O2773" s="1">
        <v>2.34</v>
      </c>
      <c r="P2773" s="1"/>
      <c r="Q2773" s="1"/>
      <c r="R2773" s="1">
        <v>0.03</v>
      </c>
      <c r="S2773" s="1"/>
      <c r="T2773" s="1">
        <f t="shared" si="1292"/>
        <v>0</v>
      </c>
      <c r="U2773" s="1"/>
      <c r="V2773" s="1"/>
      <c r="W2773" s="1"/>
      <c r="X2773" s="1"/>
      <c r="Y2773" s="1">
        <v>0.11</v>
      </c>
      <c r="Z2773" s="1"/>
      <c r="AA2773" s="1">
        <f t="shared" si="1293"/>
        <v>0.08</v>
      </c>
      <c r="AB2773" s="1"/>
      <c r="AC2773" s="1"/>
      <c r="AD2773" s="1"/>
      <c r="AE2773" s="1"/>
      <c r="AF2773" s="1"/>
      <c r="AG2773" s="1"/>
      <c r="AH2773" s="1"/>
      <c r="AI2773" s="1">
        <f t="shared" si="1294"/>
        <v>0</v>
      </c>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c r="BJ2773" s="1"/>
      <c r="BK2773" s="1">
        <v>0.08</v>
      </c>
      <c r="BL2773" s="1"/>
      <c r="BM2773" s="1">
        <f t="shared" si="1295"/>
        <v>0</v>
      </c>
      <c r="BN2773" s="1"/>
      <c r="BO2773" s="1"/>
      <c r="BP2773" s="1"/>
      <c r="BQ2773" s="645"/>
    </row>
    <row r="2774" spans="1:77" s="1264" customFormat="1" hidden="1">
      <c r="A2774" s="1060"/>
      <c r="B2774" s="1261"/>
      <c r="C2774" s="1262"/>
      <c r="D2774" s="1063"/>
      <c r="E2774" s="1063"/>
      <c r="F2774" s="1263"/>
      <c r="G2774" s="1064"/>
      <c r="H2774" s="824"/>
      <c r="I2774" s="825"/>
      <c r="J2774" s="826"/>
      <c r="K2774" s="827"/>
      <c r="L2774" s="827"/>
      <c r="M2774" s="827"/>
      <c r="N2774" s="827"/>
      <c r="O2774" s="827"/>
      <c r="P2774" s="827"/>
      <c r="Q2774" s="827"/>
      <c r="R2774" s="827"/>
      <c r="S2774" s="827"/>
      <c r="T2774" s="827"/>
      <c r="U2774" s="827"/>
      <c r="V2774" s="827"/>
      <c r="W2774" s="827"/>
      <c r="X2774" s="827"/>
      <c r="Y2774" s="827"/>
      <c r="Z2774" s="827"/>
      <c r="AA2774" s="827"/>
      <c r="AB2774" s="827"/>
      <c r="AC2774" s="827"/>
      <c r="AD2774" s="827"/>
      <c r="AE2774" s="827"/>
      <c r="AF2774" s="827"/>
      <c r="AG2774" s="827"/>
      <c r="AH2774" s="827"/>
      <c r="AI2774" s="827"/>
      <c r="AJ2774" s="827"/>
      <c r="AK2774" s="827"/>
      <c r="AL2774" s="827"/>
      <c r="AM2774" s="1"/>
      <c r="AN2774" s="827"/>
      <c r="AO2774" s="827"/>
      <c r="AP2774" s="827"/>
      <c r="AQ2774" s="827"/>
      <c r="AR2774" s="827"/>
      <c r="AS2774" s="827"/>
      <c r="AT2774" s="827"/>
      <c r="AU2774" s="827"/>
      <c r="AV2774" s="827"/>
      <c r="AW2774" s="827"/>
      <c r="AX2774" s="827"/>
      <c r="AY2774" s="827"/>
      <c r="AZ2774" s="827"/>
      <c r="BA2774" s="827"/>
      <c r="BB2774" s="827"/>
      <c r="BC2774" s="827"/>
      <c r="BD2774" s="827"/>
      <c r="BE2774" s="827"/>
      <c r="BF2774" s="827"/>
      <c r="BG2774" s="827"/>
      <c r="BH2774" s="827"/>
      <c r="BI2774" s="827"/>
      <c r="BJ2774" s="827"/>
      <c r="BK2774" s="827"/>
      <c r="BL2774" s="827"/>
      <c r="BM2774" s="827"/>
      <c r="BN2774" s="827"/>
      <c r="BO2774" s="827"/>
      <c r="BP2774" s="827"/>
      <c r="BQ2774" s="826"/>
    </row>
    <row r="2775" spans="1:77" s="755" customFormat="1" hidden="1">
      <c r="A2775" s="638">
        <v>86</v>
      </c>
      <c r="B2775" s="753"/>
      <c r="C2775" s="1623" t="s">
        <v>797</v>
      </c>
      <c r="D2775" s="640" t="s">
        <v>40</v>
      </c>
      <c r="E2775" s="640" t="s">
        <v>79</v>
      </c>
      <c r="F2775" s="641"/>
      <c r="G2775" s="642"/>
      <c r="H2775" s="643">
        <f t="shared" si="1286"/>
        <v>0.23</v>
      </c>
      <c r="I2775" s="644"/>
      <c r="J2775" s="645">
        <f t="shared" si="1287"/>
        <v>0.23</v>
      </c>
      <c r="K2775" s="1">
        <f t="shared" si="1288"/>
        <v>0.23</v>
      </c>
      <c r="L2775" s="1">
        <f t="shared" si="1289"/>
        <v>0.23</v>
      </c>
      <c r="M2775" s="1">
        <f t="shared" si="1290"/>
        <v>0.23</v>
      </c>
      <c r="N2775" s="1">
        <f t="shared" si="1291"/>
        <v>0</v>
      </c>
      <c r="O2775" s="1"/>
      <c r="P2775" s="1"/>
      <c r="Q2775" s="1"/>
      <c r="R2775" s="1">
        <v>0.23</v>
      </c>
      <c r="S2775" s="1"/>
      <c r="T2775" s="1">
        <f t="shared" si="1292"/>
        <v>0</v>
      </c>
      <c r="U2775" s="1"/>
      <c r="V2775" s="1"/>
      <c r="W2775" s="1"/>
      <c r="X2775" s="1"/>
      <c r="Y2775" s="1"/>
      <c r="Z2775" s="1"/>
      <c r="AA2775" s="1">
        <f t="shared" si="1293"/>
        <v>0</v>
      </c>
      <c r="AB2775" s="1"/>
      <c r="AC2775" s="1"/>
      <c r="AD2775" s="1"/>
      <c r="AE2775" s="1"/>
      <c r="AF2775" s="1"/>
      <c r="AG2775" s="1"/>
      <c r="AH2775" s="1"/>
      <c r="AI2775" s="1">
        <f t="shared" si="1294"/>
        <v>0</v>
      </c>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c r="BJ2775" s="1"/>
      <c r="BK2775" s="1"/>
      <c r="BL2775" s="1"/>
      <c r="BM2775" s="1">
        <f t="shared" si="1295"/>
        <v>0</v>
      </c>
      <c r="BN2775" s="1"/>
      <c r="BO2775" s="1"/>
      <c r="BP2775" s="1"/>
      <c r="BQ2775" s="645"/>
    </row>
    <row r="2776" spans="1:77" s="755" customFormat="1" hidden="1">
      <c r="A2776" s="638">
        <v>87</v>
      </c>
      <c r="B2776" s="753"/>
      <c r="C2776" s="1623" t="s">
        <v>798</v>
      </c>
      <c r="D2776" s="640" t="s">
        <v>40</v>
      </c>
      <c r="E2776" s="640" t="s">
        <v>79</v>
      </c>
      <c r="F2776" s="641"/>
      <c r="G2776" s="642"/>
      <c r="H2776" s="643">
        <f t="shared" si="1286"/>
        <v>0.35</v>
      </c>
      <c r="I2776" s="644"/>
      <c r="J2776" s="645">
        <f t="shared" si="1287"/>
        <v>0.35</v>
      </c>
      <c r="K2776" s="1">
        <f t="shared" si="1288"/>
        <v>0.35</v>
      </c>
      <c r="L2776" s="1">
        <f t="shared" si="1289"/>
        <v>0.35</v>
      </c>
      <c r="M2776" s="1">
        <f t="shared" si="1290"/>
        <v>0.35</v>
      </c>
      <c r="N2776" s="1">
        <f t="shared" si="1291"/>
        <v>0</v>
      </c>
      <c r="O2776" s="1"/>
      <c r="P2776" s="1"/>
      <c r="Q2776" s="1"/>
      <c r="R2776" s="1">
        <v>0.35</v>
      </c>
      <c r="S2776" s="1"/>
      <c r="T2776" s="1">
        <f t="shared" si="1292"/>
        <v>0</v>
      </c>
      <c r="U2776" s="1"/>
      <c r="V2776" s="1"/>
      <c r="W2776" s="1"/>
      <c r="X2776" s="1"/>
      <c r="Y2776" s="1"/>
      <c r="Z2776" s="1"/>
      <c r="AA2776" s="1">
        <f t="shared" si="1293"/>
        <v>0</v>
      </c>
      <c r="AB2776" s="1"/>
      <c r="AC2776" s="1"/>
      <c r="AD2776" s="1"/>
      <c r="AE2776" s="1"/>
      <c r="AF2776" s="1"/>
      <c r="AG2776" s="1"/>
      <c r="AH2776" s="1"/>
      <c r="AI2776" s="1">
        <f t="shared" si="1294"/>
        <v>0</v>
      </c>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c r="BJ2776" s="1"/>
      <c r="BK2776" s="1"/>
      <c r="BL2776" s="1"/>
      <c r="BM2776" s="1">
        <f t="shared" si="1295"/>
        <v>0</v>
      </c>
      <c r="BN2776" s="1"/>
      <c r="BO2776" s="1"/>
      <c r="BP2776" s="1"/>
      <c r="BQ2776" s="645"/>
    </row>
    <row r="2777" spans="1:77" s="755" customFormat="1" hidden="1">
      <c r="A2777" s="638">
        <v>88</v>
      </c>
      <c r="B2777" s="753"/>
      <c r="C2777" s="753" t="s">
        <v>799</v>
      </c>
      <c r="D2777" s="640" t="s">
        <v>40</v>
      </c>
      <c r="E2777" s="640" t="s">
        <v>79</v>
      </c>
      <c r="F2777" s="641"/>
      <c r="G2777" s="642"/>
      <c r="H2777" s="643">
        <f t="shared" si="1286"/>
        <v>0.71</v>
      </c>
      <c r="I2777" s="644"/>
      <c r="J2777" s="645">
        <f t="shared" si="1287"/>
        <v>0.71</v>
      </c>
      <c r="K2777" s="1">
        <f t="shared" si="1288"/>
        <v>0.71</v>
      </c>
      <c r="L2777" s="1">
        <f t="shared" si="1289"/>
        <v>0.71</v>
      </c>
      <c r="M2777" s="1">
        <f t="shared" si="1290"/>
        <v>0.71</v>
      </c>
      <c r="N2777" s="1">
        <f t="shared" si="1291"/>
        <v>0</v>
      </c>
      <c r="O2777" s="1"/>
      <c r="P2777" s="1"/>
      <c r="Q2777" s="1"/>
      <c r="R2777" s="1">
        <v>0.71</v>
      </c>
      <c r="S2777" s="1"/>
      <c r="T2777" s="1">
        <f t="shared" si="1292"/>
        <v>0</v>
      </c>
      <c r="U2777" s="1"/>
      <c r="V2777" s="1"/>
      <c r="W2777" s="1"/>
      <c r="X2777" s="1"/>
      <c r="Y2777" s="1"/>
      <c r="Z2777" s="1"/>
      <c r="AA2777" s="1">
        <f t="shared" si="1293"/>
        <v>0</v>
      </c>
      <c r="AB2777" s="1"/>
      <c r="AC2777" s="1"/>
      <c r="AD2777" s="1"/>
      <c r="AE2777" s="1"/>
      <c r="AF2777" s="1"/>
      <c r="AG2777" s="1"/>
      <c r="AH2777" s="1"/>
      <c r="AI2777" s="1">
        <f t="shared" si="1294"/>
        <v>0</v>
      </c>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c r="BJ2777" s="1"/>
      <c r="BK2777" s="1"/>
      <c r="BL2777" s="1"/>
      <c r="BM2777" s="1">
        <f t="shared" si="1295"/>
        <v>0</v>
      </c>
      <c r="BN2777" s="1"/>
      <c r="BO2777" s="1"/>
      <c r="BP2777" s="1"/>
      <c r="BQ2777" s="645"/>
    </row>
    <row r="2778" spans="1:77" s="755" customFormat="1" hidden="1">
      <c r="A2778" s="638">
        <v>89</v>
      </c>
      <c r="B2778" s="753"/>
      <c r="C2778" s="1623" t="s">
        <v>800</v>
      </c>
      <c r="D2778" s="640" t="s">
        <v>40</v>
      </c>
      <c r="E2778" s="640" t="s">
        <v>79</v>
      </c>
      <c r="F2778" s="641"/>
      <c r="G2778" s="642"/>
      <c r="H2778" s="643">
        <f t="shared" si="1286"/>
        <v>0.52</v>
      </c>
      <c r="I2778" s="644"/>
      <c r="J2778" s="645">
        <f t="shared" si="1287"/>
        <v>0.52</v>
      </c>
      <c r="K2778" s="1">
        <f t="shared" si="1288"/>
        <v>0.52</v>
      </c>
      <c r="L2778" s="1">
        <f t="shared" si="1289"/>
        <v>0.52</v>
      </c>
      <c r="M2778" s="1">
        <f t="shared" si="1290"/>
        <v>0.52</v>
      </c>
      <c r="N2778" s="1">
        <f t="shared" si="1291"/>
        <v>0</v>
      </c>
      <c r="O2778" s="1"/>
      <c r="P2778" s="1"/>
      <c r="Q2778" s="1"/>
      <c r="R2778" s="1">
        <v>0.52</v>
      </c>
      <c r="S2778" s="1"/>
      <c r="T2778" s="1">
        <f t="shared" si="1292"/>
        <v>0</v>
      </c>
      <c r="U2778" s="1"/>
      <c r="V2778" s="1"/>
      <c r="W2778" s="1"/>
      <c r="X2778" s="1"/>
      <c r="Y2778" s="1"/>
      <c r="Z2778" s="1"/>
      <c r="AA2778" s="1">
        <f t="shared" si="1293"/>
        <v>0</v>
      </c>
      <c r="AB2778" s="1"/>
      <c r="AC2778" s="1"/>
      <c r="AD2778" s="1"/>
      <c r="AE2778" s="1"/>
      <c r="AF2778" s="1"/>
      <c r="AG2778" s="1"/>
      <c r="AH2778" s="1"/>
      <c r="AI2778" s="1">
        <f t="shared" si="1294"/>
        <v>0</v>
      </c>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c r="BJ2778" s="1"/>
      <c r="BK2778" s="1"/>
      <c r="BL2778" s="1"/>
      <c r="BM2778" s="1">
        <f t="shared" si="1295"/>
        <v>0</v>
      </c>
      <c r="BN2778" s="1"/>
      <c r="BO2778" s="1"/>
      <c r="BP2778" s="1"/>
      <c r="BQ2778" s="645"/>
    </row>
    <row r="2779" spans="1:77" s="755" customFormat="1" hidden="1">
      <c r="A2779" s="638">
        <v>90</v>
      </c>
      <c r="B2779" s="753"/>
      <c r="C2779" s="1623" t="s">
        <v>801</v>
      </c>
      <c r="D2779" s="640" t="s">
        <v>40</v>
      </c>
      <c r="E2779" s="640" t="s">
        <v>79</v>
      </c>
      <c r="F2779" s="641"/>
      <c r="G2779" s="642"/>
      <c r="H2779" s="643">
        <f t="shared" si="1286"/>
        <v>0.98</v>
      </c>
      <c r="I2779" s="644"/>
      <c r="J2779" s="645">
        <f t="shared" si="1287"/>
        <v>0.98</v>
      </c>
      <c r="K2779" s="1">
        <f t="shared" si="1288"/>
        <v>0.98</v>
      </c>
      <c r="L2779" s="1">
        <f t="shared" si="1289"/>
        <v>0.98</v>
      </c>
      <c r="M2779" s="1">
        <f t="shared" si="1290"/>
        <v>0.98</v>
      </c>
      <c r="N2779" s="1">
        <f t="shared" si="1291"/>
        <v>0</v>
      </c>
      <c r="O2779" s="1"/>
      <c r="P2779" s="1"/>
      <c r="Q2779" s="1"/>
      <c r="R2779" s="1">
        <v>0.98</v>
      </c>
      <c r="S2779" s="1"/>
      <c r="T2779" s="1">
        <f t="shared" si="1292"/>
        <v>0</v>
      </c>
      <c r="U2779" s="1"/>
      <c r="V2779" s="1"/>
      <c r="W2779" s="1"/>
      <c r="X2779" s="1"/>
      <c r="Y2779" s="1"/>
      <c r="Z2779" s="1"/>
      <c r="AA2779" s="1">
        <f t="shared" si="1293"/>
        <v>0</v>
      </c>
      <c r="AB2779" s="1"/>
      <c r="AC2779" s="1"/>
      <c r="AD2779" s="1"/>
      <c r="AE2779" s="1"/>
      <c r="AF2779" s="1"/>
      <c r="AG2779" s="1"/>
      <c r="AH2779" s="1"/>
      <c r="AI2779" s="1">
        <f t="shared" si="1294"/>
        <v>0</v>
      </c>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c r="BJ2779" s="1"/>
      <c r="BK2779" s="1"/>
      <c r="BL2779" s="1"/>
      <c r="BM2779" s="1">
        <f t="shared" si="1295"/>
        <v>0</v>
      </c>
      <c r="BN2779" s="1"/>
      <c r="BO2779" s="1"/>
      <c r="BP2779" s="1"/>
      <c r="BQ2779" s="645"/>
    </row>
    <row r="2780" spans="1:77" s="755" customFormat="1" hidden="1">
      <c r="A2780" s="638">
        <v>91</v>
      </c>
      <c r="B2780" s="753"/>
      <c r="C2780" s="753" t="s">
        <v>802</v>
      </c>
      <c r="D2780" s="640" t="s">
        <v>40</v>
      </c>
      <c r="E2780" s="640" t="s">
        <v>79</v>
      </c>
      <c r="F2780" s="641"/>
      <c r="G2780" s="642"/>
      <c r="H2780" s="643">
        <f t="shared" si="1286"/>
        <v>0.65</v>
      </c>
      <c r="I2780" s="644"/>
      <c r="J2780" s="645">
        <f t="shared" si="1287"/>
        <v>0.65</v>
      </c>
      <c r="K2780" s="1">
        <f t="shared" si="1288"/>
        <v>0.65</v>
      </c>
      <c r="L2780" s="1">
        <f t="shared" si="1289"/>
        <v>0.65</v>
      </c>
      <c r="M2780" s="1">
        <f t="shared" si="1290"/>
        <v>0.65</v>
      </c>
      <c r="N2780" s="1">
        <f t="shared" si="1291"/>
        <v>0.65</v>
      </c>
      <c r="O2780" s="1">
        <v>0.65</v>
      </c>
      <c r="P2780" s="1"/>
      <c r="Q2780" s="1"/>
      <c r="R2780" s="1"/>
      <c r="S2780" s="1"/>
      <c r="T2780" s="1">
        <f t="shared" si="1292"/>
        <v>0</v>
      </c>
      <c r="U2780" s="1"/>
      <c r="V2780" s="1"/>
      <c r="W2780" s="1"/>
      <c r="X2780" s="1"/>
      <c r="Y2780" s="1"/>
      <c r="Z2780" s="1"/>
      <c r="AA2780" s="1">
        <f t="shared" si="1293"/>
        <v>0</v>
      </c>
      <c r="AB2780" s="1"/>
      <c r="AC2780" s="1"/>
      <c r="AD2780" s="1"/>
      <c r="AE2780" s="1"/>
      <c r="AF2780" s="1"/>
      <c r="AG2780" s="1"/>
      <c r="AH2780" s="1"/>
      <c r="AI2780" s="1">
        <f t="shared" si="1294"/>
        <v>0</v>
      </c>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c r="BJ2780" s="1"/>
      <c r="BK2780" s="1"/>
      <c r="BL2780" s="1"/>
      <c r="BM2780" s="1">
        <f t="shared" si="1295"/>
        <v>0</v>
      </c>
      <c r="BN2780" s="1"/>
      <c r="BO2780" s="1"/>
      <c r="BP2780" s="1"/>
      <c r="BQ2780" s="645"/>
    </row>
    <row r="2781" spans="1:77" s="755" customFormat="1" ht="30" hidden="1">
      <c r="A2781" s="638">
        <v>92</v>
      </c>
      <c r="B2781" s="753"/>
      <c r="C2781" s="754" t="s">
        <v>803</v>
      </c>
      <c r="D2781" s="640" t="s">
        <v>40</v>
      </c>
      <c r="E2781" s="640" t="s">
        <v>79</v>
      </c>
      <c r="F2781" s="641"/>
      <c r="G2781" s="642"/>
      <c r="H2781" s="643">
        <f t="shared" si="1286"/>
        <v>0.06</v>
      </c>
      <c r="I2781" s="644"/>
      <c r="J2781" s="645">
        <f t="shared" si="1287"/>
        <v>0.06</v>
      </c>
      <c r="K2781" s="1">
        <f t="shared" si="1288"/>
        <v>0.06</v>
      </c>
      <c r="L2781" s="1">
        <f t="shared" si="1289"/>
        <v>0.06</v>
      </c>
      <c r="M2781" s="1">
        <f t="shared" si="1290"/>
        <v>0.06</v>
      </c>
      <c r="N2781" s="1">
        <f t="shared" si="1291"/>
        <v>0</v>
      </c>
      <c r="O2781" s="1"/>
      <c r="P2781" s="1"/>
      <c r="Q2781" s="1"/>
      <c r="R2781" s="1">
        <v>0.06</v>
      </c>
      <c r="S2781" s="1"/>
      <c r="T2781" s="1">
        <f t="shared" si="1292"/>
        <v>0</v>
      </c>
      <c r="U2781" s="1"/>
      <c r="V2781" s="1"/>
      <c r="W2781" s="1"/>
      <c r="X2781" s="1"/>
      <c r="Y2781" s="1"/>
      <c r="Z2781" s="1"/>
      <c r="AA2781" s="1">
        <f t="shared" si="1293"/>
        <v>0</v>
      </c>
      <c r="AB2781" s="1"/>
      <c r="AC2781" s="1"/>
      <c r="AD2781" s="1"/>
      <c r="AE2781" s="1"/>
      <c r="AF2781" s="1"/>
      <c r="AG2781" s="1"/>
      <c r="AH2781" s="1"/>
      <c r="AI2781" s="1">
        <f t="shared" si="1294"/>
        <v>0</v>
      </c>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c r="BJ2781" s="1"/>
      <c r="BK2781" s="1"/>
      <c r="BL2781" s="1"/>
      <c r="BM2781" s="1">
        <f t="shared" si="1295"/>
        <v>0</v>
      </c>
      <c r="BN2781" s="1"/>
      <c r="BO2781" s="1"/>
      <c r="BP2781" s="1"/>
      <c r="BQ2781" s="645"/>
    </row>
    <row r="2782" spans="1:77" s="737" customFormat="1" ht="12.75" hidden="1">
      <c r="A2782" s="800"/>
      <c r="B2782" s="804">
        <v>17</v>
      </c>
      <c r="C2782" s="800" t="s">
        <v>804</v>
      </c>
      <c r="D2782" s="804" t="s">
        <v>40</v>
      </c>
      <c r="E2782" s="804" t="s">
        <v>79</v>
      </c>
      <c r="F2782" s="800">
        <v>7.34</v>
      </c>
      <c r="G2782" s="1725">
        <f>F2782-H2782</f>
        <v>0</v>
      </c>
      <c r="H2782" s="1274">
        <f t="shared" si="1286"/>
        <v>7.34</v>
      </c>
      <c r="I2782" s="1275"/>
      <c r="J2782" s="1276">
        <f t="shared" si="1287"/>
        <v>7.34</v>
      </c>
      <c r="K2782" s="1277">
        <f t="shared" si="1288"/>
        <v>5.9799999999999995</v>
      </c>
      <c r="L2782" s="1277">
        <f t="shared" si="1289"/>
        <v>4.6899999999999995</v>
      </c>
      <c r="M2782" s="1277">
        <f t="shared" si="1290"/>
        <v>4.6899999999999995</v>
      </c>
      <c r="N2782" s="1277">
        <f t="shared" si="1291"/>
        <v>0.35</v>
      </c>
      <c r="O2782" s="800">
        <v>0.35</v>
      </c>
      <c r="P2782" s="800"/>
      <c r="Q2782" s="800"/>
      <c r="R2782" s="800">
        <v>4.34</v>
      </c>
      <c r="S2782" s="800"/>
      <c r="T2782" s="1277">
        <f t="shared" si="1292"/>
        <v>0</v>
      </c>
      <c r="U2782" s="800"/>
      <c r="V2782" s="800"/>
      <c r="W2782" s="800"/>
      <c r="X2782" s="800"/>
      <c r="Y2782" s="800">
        <v>1.29</v>
      </c>
      <c r="Z2782" s="800"/>
      <c r="AA2782" s="1277">
        <f t="shared" ref="AA2782" si="1296">SUM(AB2782:AI2782)+AW2782+SUM(AY2782:BC2782)+SUM(BF2782:BL2782)</f>
        <v>1.3599999999999999</v>
      </c>
      <c r="AB2782" s="800"/>
      <c r="AC2782" s="800"/>
      <c r="AD2782" s="800"/>
      <c r="AE2782" s="800"/>
      <c r="AF2782" s="800"/>
      <c r="AG2782" s="800">
        <v>0.35</v>
      </c>
      <c r="AH2782" s="800"/>
      <c r="AI2782" s="1277">
        <f t="shared" ref="AI2782" si="1297">SUM(AJ2782:AV2782)+AX2782+SUM(BD2782:BE2782)</f>
        <v>0</v>
      </c>
      <c r="AJ2782" s="800"/>
      <c r="AK2782" s="800"/>
      <c r="AL2782" s="800"/>
      <c r="AM2782" s="800"/>
      <c r="AN2782" s="800"/>
      <c r="AO2782" s="800"/>
      <c r="AP2782" s="800"/>
      <c r="AQ2782" s="800"/>
      <c r="AR2782" s="800"/>
      <c r="AS2782" s="800"/>
      <c r="AT2782" s="800"/>
      <c r="AU2782" s="800"/>
      <c r="AV2782" s="800"/>
      <c r="AW2782" s="800"/>
      <c r="AX2782" s="800"/>
      <c r="AY2782" s="800"/>
      <c r="AZ2782" s="800"/>
      <c r="BA2782" s="800"/>
      <c r="BB2782" s="800"/>
      <c r="BC2782" s="800"/>
      <c r="BD2782" s="800"/>
      <c r="BE2782" s="800"/>
      <c r="BF2782" s="800"/>
      <c r="BG2782" s="800"/>
      <c r="BH2782" s="800"/>
      <c r="BI2782" s="800"/>
      <c r="BJ2782" s="800"/>
      <c r="BK2782" s="800">
        <v>1.01</v>
      </c>
      <c r="BL2782" s="800"/>
      <c r="BM2782" s="1277">
        <f t="shared" si="1295"/>
        <v>0</v>
      </c>
      <c r="BN2782" s="800"/>
      <c r="BO2782" s="800"/>
      <c r="BP2782" s="800"/>
    </row>
    <row r="2783" spans="1:77" s="652" customFormat="1" hidden="1">
      <c r="A2783" s="638"/>
      <c r="B2783" s="714"/>
      <c r="C2783" s="714"/>
      <c r="D2783" s="640"/>
      <c r="E2783" s="641"/>
      <c r="F2783" s="641"/>
      <c r="G2783" s="642"/>
      <c r="H2783" s="643"/>
      <c r="I2783" s="644"/>
      <c r="J2783" s="645"/>
      <c r="K2783" s="1"/>
      <c r="L2783" s="1"/>
      <c r="M2783" s="1"/>
      <c r="N2783" s="1"/>
      <c r="O2783" s="646"/>
      <c r="P2783" s="646"/>
      <c r="Q2783" s="647"/>
      <c r="R2783" s="646"/>
      <c r="S2783" s="646"/>
      <c r="T2783" s="648"/>
      <c r="U2783" s="646"/>
      <c r="V2783" s="646"/>
      <c r="W2783" s="647"/>
      <c r="X2783" s="646"/>
      <c r="Y2783" s="646"/>
      <c r="Z2783" s="646"/>
      <c r="AA2783" s="1"/>
      <c r="AB2783" s="646"/>
      <c r="AC2783" s="646"/>
      <c r="AD2783" s="647"/>
      <c r="AE2783" s="647"/>
      <c r="AF2783" s="646"/>
      <c r="AG2783" s="646"/>
      <c r="AH2783" s="646"/>
      <c r="AI2783" s="1"/>
      <c r="AJ2783" s="646"/>
      <c r="AK2783" s="646"/>
      <c r="AL2783" s="646"/>
      <c r="AM2783" s="647"/>
      <c r="AN2783" s="646"/>
      <c r="AO2783" s="646"/>
      <c r="AP2783" s="646"/>
      <c r="AQ2783" s="647"/>
      <c r="AR2783" s="646"/>
      <c r="AS2783" s="646"/>
      <c r="AT2783" s="646"/>
      <c r="AU2783" s="616"/>
      <c r="AV2783" s="646"/>
      <c r="AW2783" s="646"/>
      <c r="AX2783" s="646"/>
      <c r="AY2783" s="646"/>
      <c r="AZ2783" s="646"/>
      <c r="BA2783" s="646"/>
      <c r="BB2783" s="646"/>
      <c r="BC2783" s="647"/>
      <c r="BD2783" s="646"/>
      <c r="BE2783" s="646"/>
      <c r="BF2783" s="646"/>
      <c r="BG2783" s="646"/>
      <c r="BH2783" s="647"/>
      <c r="BI2783" s="646"/>
      <c r="BJ2783" s="646"/>
      <c r="BK2783" s="646"/>
      <c r="BL2783" s="647"/>
      <c r="BM2783" s="1"/>
      <c r="BN2783" s="646"/>
      <c r="BO2783" s="646"/>
      <c r="BP2783" s="646"/>
      <c r="BQ2783" s="542"/>
      <c r="BR2783" s="640"/>
      <c r="BS2783" s="710"/>
      <c r="BT2783" s="640"/>
      <c r="BU2783" s="705"/>
      <c r="BY2783" s="642"/>
    </row>
    <row r="2784" spans="1:77" s="652" customFormat="1" hidden="1">
      <c r="A2784" s="638"/>
      <c r="B2784" s="719"/>
      <c r="C2784" s="719"/>
      <c r="D2784" s="640"/>
      <c r="E2784" s="774"/>
      <c r="F2784" s="640"/>
      <c r="H2784" s="643"/>
      <c r="I2784" s="644"/>
      <c r="J2784" s="645"/>
      <c r="K2784" s="1"/>
      <c r="L2784" s="1"/>
      <c r="M2784" s="1"/>
      <c r="N2784" s="1"/>
      <c r="O2784" s="646"/>
      <c r="P2784" s="646"/>
      <c r="Q2784" s="647"/>
      <c r="R2784" s="646"/>
      <c r="S2784" s="646"/>
      <c r="T2784" s="648"/>
      <c r="U2784" s="646"/>
      <c r="V2784" s="646"/>
      <c r="W2784" s="647"/>
      <c r="X2784" s="646"/>
      <c r="Y2784" s="646"/>
      <c r="Z2784" s="646"/>
      <c r="AA2784" s="1"/>
      <c r="AB2784" s="646"/>
      <c r="AC2784" s="646"/>
      <c r="AD2784" s="647"/>
      <c r="AE2784" s="647"/>
      <c r="AF2784" s="646"/>
      <c r="AG2784" s="646"/>
      <c r="AH2784" s="646"/>
      <c r="AI2784" s="1"/>
      <c r="AJ2784" s="646"/>
      <c r="AK2784" s="646"/>
      <c r="AL2784" s="646"/>
      <c r="AM2784" s="647"/>
      <c r="AN2784" s="646"/>
      <c r="AO2784" s="646"/>
      <c r="AP2784" s="646"/>
      <c r="AQ2784" s="647"/>
      <c r="AR2784" s="646"/>
      <c r="AS2784" s="646"/>
      <c r="AT2784" s="646"/>
      <c r="AU2784" s="616"/>
      <c r="AV2784" s="646"/>
      <c r="AW2784" s="646"/>
      <c r="AX2784" s="646"/>
      <c r="AY2784" s="646"/>
      <c r="AZ2784" s="646"/>
      <c r="BA2784" s="646"/>
      <c r="BB2784" s="646"/>
      <c r="BC2784" s="647"/>
      <c r="BD2784" s="646"/>
      <c r="BE2784" s="646"/>
      <c r="BF2784" s="646"/>
      <c r="BG2784" s="646"/>
      <c r="BH2784" s="647"/>
      <c r="BI2784" s="646"/>
      <c r="BJ2784" s="646"/>
      <c r="BK2784" s="646"/>
      <c r="BL2784" s="647"/>
      <c r="BM2784" s="1"/>
      <c r="BN2784" s="646"/>
      <c r="BO2784" s="646"/>
      <c r="BP2784" s="646"/>
      <c r="BQ2784" s="542"/>
      <c r="BR2784" s="649"/>
      <c r="BS2784" s="783"/>
      <c r="BT2784" s="640"/>
      <c r="BU2784" s="651"/>
    </row>
    <row r="2785" spans="1:68" s="773" customFormat="1" ht="25.5" hidden="1">
      <c r="A2785" s="679">
        <v>1.73</v>
      </c>
      <c r="B2785" s="680">
        <v>5</v>
      </c>
      <c r="C2785" s="1102" t="s">
        <v>805</v>
      </c>
      <c r="D2785" s="611" t="s">
        <v>40</v>
      </c>
      <c r="E2785" s="667" t="s">
        <v>93</v>
      </c>
      <c r="F2785" s="611" t="s">
        <v>2772</v>
      </c>
      <c r="G2785" s="610"/>
      <c r="H2785" s="608">
        <f t="shared" ref="H2785:H2802" si="1298">J2785</f>
        <v>1.73</v>
      </c>
      <c r="I2785" s="609"/>
      <c r="J2785" s="610">
        <f t="shared" ref="J2785:J2803" si="1299">K2785+AA2785+BM2785</f>
        <v>1.73</v>
      </c>
      <c r="K2785" s="611">
        <f t="shared" ref="K2785:K2802" si="1300">L2785+T2785+X2785+Y2785+Z2785</f>
        <v>1.73</v>
      </c>
      <c r="L2785" s="611">
        <f t="shared" ref="L2785:L2802" si="1301">M2785+S2785</f>
        <v>1.73</v>
      </c>
      <c r="M2785" s="611">
        <f t="shared" ref="M2785:M2802" si="1302">N2785+R2785</f>
        <v>1.73</v>
      </c>
      <c r="N2785" s="611">
        <f t="shared" ref="N2785:N2802" si="1303">O2785+P2785+Q2785</f>
        <v>1.73</v>
      </c>
      <c r="O2785" s="611">
        <v>1.73</v>
      </c>
      <c r="P2785" s="611"/>
      <c r="Q2785" s="611"/>
      <c r="R2785" s="611"/>
      <c r="S2785" s="611"/>
      <c r="T2785" s="611">
        <f t="shared" ref="T2785:T2802" si="1304">U2785+V2785+W2785</f>
        <v>0</v>
      </c>
      <c r="U2785" s="611"/>
      <c r="V2785" s="611"/>
      <c r="W2785" s="611"/>
      <c r="X2785" s="611"/>
      <c r="Y2785" s="611"/>
      <c r="Z2785" s="611"/>
      <c r="AA2785" s="611">
        <f t="shared" ref="AA2785:AA2803" si="1305">SUM(AB2785:AI2785)+AW2785+SUM(AY2785:BC2785)+SUM(BF2785:BL2785)</f>
        <v>0</v>
      </c>
      <c r="AB2785" s="611"/>
      <c r="AC2785" s="611"/>
      <c r="AD2785" s="611"/>
      <c r="AE2785" s="611"/>
      <c r="AF2785" s="611"/>
      <c r="AG2785" s="611"/>
      <c r="AH2785" s="611"/>
      <c r="AI2785" s="611">
        <f t="shared" ref="AI2785:AI2803" si="1306">SUM(AJ2785:AV2785)+AX2785+SUM(BD2785:BE2785)</f>
        <v>0</v>
      </c>
      <c r="AJ2785" s="611"/>
      <c r="AK2785" s="611"/>
      <c r="AL2785" s="611"/>
      <c r="AM2785" s="611"/>
      <c r="AN2785" s="611"/>
      <c r="AO2785" s="611"/>
      <c r="AP2785" s="611"/>
      <c r="AQ2785" s="611"/>
      <c r="AR2785" s="611"/>
      <c r="AS2785" s="611"/>
      <c r="AT2785" s="611"/>
      <c r="AU2785" s="611"/>
      <c r="AV2785" s="611"/>
      <c r="AW2785" s="611"/>
      <c r="AX2785" s="611"/>
      <c r="AY2785" s="611"/>
      <c r="AZ2785" s="611"/>
      <c r="BA2785" s="611"/>
      <c r="BB2785" s="611"/>
      <c r="BC2785" s="611"/>
      <c r="BD2785" s="611"/>
      <c r="BE2785" s="611"/>
      <c r="BF2785" s="611"/>
      <c r="BG2785" s="611"/>
      <c r="BH2785" s="611"/>
      <c r="BI2785" s="611"/>
      <c r="BJ2785" s="611"/>
      <c r="BK2785" s="611"/>
      <c r="BL2785" s="611"/>
      <c r="BM2785" s="611">
        <f t="shared" ref="BM2785:BM2802" si="1307">SUM(BN2785:BP2785)</f>
        <v>0</v>
      </c>
      <c r="BN2785" s="611"/>
      <c r="BO2785" s="611"/>
      <c r="BP2785" s="611"/>
    </row>
    <row r="2786" spans="1:68" s="773" customFormat="1" ht="25.5" hidden="1">
      <c r="A2786" s="679">
        <v>1.1399999999999999</v>
      </c>
      <c r="B2786" s="680">
        <v>8</v>
      </c>
      <c r="C2786" s="618" t="s">
        <v>806</v>
      </c>
      <c r="D2786" s="611" t="s">
        <v>40</v>
      </c>
      <c r="E2786" s="667" t="s">
        <v>93</v>
      </c>
      <c r="F2786" s="611" t="s">
        <v>2773</v>
      </c>
      <c r="G2786" s="610"/>
      <c r="H2786" s="608">
        <f t="shared" si="1298"/>
        <v>1.1399999999999999</v>
      </c>
      <c r="I2786" s="609"/>
      <c r="J2786" s="610">
        <f t="shared" si="1299"/>
        <v>1.1399999999999999</v>
      </c>
      <c r="K2786" s="611">
        <f t="shared" si="1300"/>
        <v>1.1399999999999999</v>
      </c>
      <c r="L2786" s="611">
        <f t="shared" si="1301"/>
        <v>1.1399999999999999</v>
      </c>
      <c r="M2786" s="611">
        <f t="shared" si="1302"/>
        <v>1.1399999999999999</v>
      </c>
      <c r="N2786" s="611">
        <f t="shared" si="1303"/>
        <v>1.1399999999999999</v>
      </c>
      <c r="O2786" s="611">
        <v>1.1399999999999999</v>
      </c>
      <c r="P2786" s="611"/>
      <c r="Q2786" s="611"/>
      <c r="R2786" s="611"/>
      <c r="S2786" s="611"/>
      <c r="T2786" s="611">
        <f t="shared" si="1304"/>
        <v>0</v>
      </c>
      <c r="U2786" s="611"/>
      <c r="V2786" s="611"/>
      <c r="W2786" s="611"/>
      <c r="X2786" s="611"/>
      <c r="Y2786" s="611"/>
      <c r="Z2786" s="611"/>
      <c r="AA2786" s="611">
        <f t="shared" si="1305"/>
        <v>0</v>
      </c>
      <c r="AB2786" s="611"/>
      <c r="AC2786" s="611"/>
      <c r="AD2786" s="611"/>
      <c r="AE2786" s="611"/>
      <c r="AF2786" s="611"/>
      <c r="AG2786" s="611"/>
      <c r="AH2786" s="611"/>
      <c r="AI2786" s="611">
        <f t="shared" si="1306"/>
        <v>0</v>
      </c>
      <c r="AJ2786" s="611"/>
      <c r="AK2786" s="611"/>
      <c r="AL2786" s="611"/>
      <c r="AM2786" s="611"/>
      <c r="AN2786" s="611"/>
      <c r="AO2786" s="611"/>
      <c r="AP2786" s="611"/>
      <c r="AQ2786" s="611"/>
      <c r="AR2786" s="611"/>
      <c r="AS2786" s="611"/>
      <c r="AT2786" s="611"/>
      <c r="AU2786" s="611"/>
      <c r="AV2786" s="611"/>
      <c r="AW2786" s="611"/>
      <c r="AX2786" s="611"/>
      <c r="AY2786" s="611"/>
      <c r="AZ2786" s="611"/>
      <c r="BA2786" s="611"/>
      <c r="BB2786" s="611"/>
      <c r="BC2786" s="611"/>
      <c r="BD2786" s="611"/>
      <c r="BE2786" s="611"/>
      <c r="BF2786" s="611"/>
      <c r="BG2786" s="611"/>
      <c r="BH2786" s="611"/>
      <c r="BI2786" s="611"/>
      <c r="BJ2786" s="611"/>
      <c r="BK2786" s="611"/>
      <c r="BL2786" s="611"/>
      <c r="BM2786" s="611">
        <f t="shared" si="1307"/>
        <v>0</v>
      </c>
      <c r="BN2786" s="611"/>
      <c r="BO2786" s="611"/>
      <c r="BP2786" s="611"/>
    </row>
    <row r="2787" spans="1:68" s="773" customFormat="1" ht="30" hidden="1">
      <c r="A2787" s="679">
        <v>0.75</v>
      </c>
      <c r="B2787" s="680">
        <v>14</v>
      </c>
      <c r="C2787" s="499" t="s">
        <v>807</v>
      </c>
      <c r="D2787" s="611" t="s">
        <v>40</v>
      </c>
      <c r="E2787" s="667" t="s">
        <v>93</v>
      </c>
      <c r="F2787" s="611"/>
      <c r="G2787" s="610"/>
      <c r="H2787" s="608">
        <f t="shared" si="1298"/>
        <v>0.75</v>
      </c>
      <c r="I2787" s="609"/>
      <c r="J2787" s="610">
        <f t="shared" si="1299"/>
        <v>0.75</v>
      </c>
      <c r="K2787" s="611">
        <f t="shared" si="1300"/>
        <v>0.75</v>
      </c>
      <c r="L2787" s="611">
        <f t="shared" si="1301"/>
        <v>0.75</v>
      </c>
      <c r="M2787" s="611">
        <f t="shared" si="1302"/>
        <v>0.75</v>
      </c>
      <c r="N2787" s="611">
        <f t="shared" si="1303"/>
        <v>0.75</v>
      </c>
      <c r="O2787" s="611">
        <v>0.75</v>
      </c>
      <c r="P2787" s="611"/>
      <c r="Q2787" s="611"/>
      <c r="R2787" s="611"/>
      <c r="S2787" s="611"/>
      <c r="T2787" s="611">
        <f t="shared" si="1304"/>
        <v>0</v>
      </c>
      <c r="U2787" s="611"/>
      <c r="V2787" s="611"/>
      <c r="W2787" s="611"/>
      <c r="X2787" s="611"/>
      <c r="Y2787" s="611"/>
      <c r="Z2787" s="611"/>
      <c r="AA2787" s="611">
        <f t="shared" si="1305"/>
        <v>0</v>
      </c>
      <c r="AB2787" s="611"/>
      <c r="AC2787" s="611"/>
      <c r="AD2787" s="611"/>
      <c r="AE2787" s="611"/>
      <c r="AF2787" s="611"/>
      <c r="AG2787" s="611"/>
      <c r="AH2787" s="611"/>
      <c r="AI2787" s="611">
        <f t="shared" si="1306"/>
        <v>0</v>
      </c>
      <c r="AJ2787" s="611"/>
      <c r="AK2787" s="611"/>
      <c r="AL2787" s="611"/>
      <c r="AM2787" s="611"/>
      <c r="AN2787" s="611"/>
      <c r="AO2787" s="611"/>
      <c r="AP2787" s="611"/>
      <c r="AQ2787" s="611"/>
      <c r="AR2787" s="611"/>
      <c r="AS2787" s="611"/>
      <c r="AT2787" s="611"/>
      <c r="AU2787" s="611"/>
      <c r="AV2787" s="611"/>
      <c r="AW2787" s="611"/>
      <c r="AX2787" s="611"/>
      <c r="AY2787" s="611"/>
      <c r="AZ2787" s="611"/>
      <c r="BA2787" s="611"/>
      <c r="BB2787" s="611"/>
      <c r="BC2787" s="611"/>
      <c r="BD2787" s="611"/>
      <c r="BE2787" s="611"/>
      <c r="BF2787" s="611"/>
      <c r="BG2787" s="611"/>
      <c r="BH2787" s="611"/>
      <c r="BI2787" s="611"/>
      <c r="BJ2787" s="611"/>
      <c r="BK2787" s="611"/>
      <c r="BL2787" s="611"/>
      <c r="BM2787" s="611">
        <f t="shared" si="1307"/>
        <v>0</v>
      </c>
      <c r="BN2787" s="611"/>
      <c r="BO2787" s="611"/>
      <c r="BP2787" s="611"/>
    </row>
    <row r="2788" spans="1:68" s="773" customFormat="1" ht="30" hidden="1">
      <c r="A2788" s="679">
        <v>1.92</v>
      </c>
      <c r="B2788" s="680">
        <v>16</v>
      </c>
      <c r="C2788" s="499" t="s">
        <v>808</v>
      </c>
      <c r="D2788" s="611" t="s">
        <v>40</v>
      </c>
      <c r="E2788" s="667" t="s">
        <v>93</v>
      </c>
      <c r="F2788" s="611"/>
      <c r="G2788" s="610"/>
      <c r="H2788" s="608">
        <f t="shared" si="1298"/>
        <v>1.8800000000000003</v>
      </c>
      <c r="I2788" s="609">
        <v>0.04</v>
      </c>
      <c r="J2788" s="610">
        <f t="shared" si="1299"/>
        <v>1.8800000000000003</v>
      </c>
      <c r="K2788" s="611">
        <f t="shared" si="1300"/>
        <v>1.8000000000000003</v>
      </c>
      <c r="L2788" s="611">
        <f t="shared" si="1301"/>
        <v>1.7300000000000002</v>
      </c>
      <c r="M2788" s="611">
        <f t="shared" si="1302"/>
        <v>1.6800000000000002</v>
      </c>
      <c r="N2788" s="611">
        <f t="shared" si="1303"/>
        <v>1.3</v>
      </c>
      <c r="O2788" s="611">
        <v>1.3</v>
      </c>
      <c r="P2788" s="611"/>
      <c r="Q2788" s="611"/>
      <c r="R2788" s="611">
        <v>0.38</v>
      </c>
      <c r="S2788" s="611">
        <v>0.05</v>
      </c>
      <c r="T2788" s="611">
        <f t="shared" si="1304"/>
        <v>0</v>
      </c>
      <c r="U2788" s="611"/>
      <c r="V2788" s="611"/>
      <c r="W2788" s="611"/>
      <c r="X2788" s="611"/>
      <c r="Y2788" s="611">
        <v>7.0000000000000007E-2</v>
      </c>
      <c r="Z2788" s="611"/>
      <c r="AA2788" s="611">
        <f t="shared" si="1305"/>
        <v>0.06</v>
      </c>
      <c r="AB2788" s="611"/>
      <c r="AC2788" s="611"/>
      <c r="AD2788" s="611"/>
      <c r="AE2788" s="611"/>
      <c r="AF2788" s="611"/>
      <c r="AG2788" s="611"/>
      <c r="AH2788" s="611"/>
      <c r="AI2788" s="611">
        <f t="shared" si="1306"/>
        <v>0.06</v>
      </c>
      <c r="AJ2788" s="611"/>
      <c r="AK2788" s="611">
        <v>0.06</v>
      </c>
      <c r="AL2788" s="611"/>
      <c r="AM2788" s="611"/>
      <c r="AN2788" s="611"/>
      <c r="AO2788" s="611"/>
      <c r="AP2788" s="611"/>
      <c r="AQ2788" s="611"/>
      <c r="AR2788" s="611"/>
      <c r="AS2788" s="611"/>
      <c r="AT2788" s="611"/>
      <c r="AU2788" s="611"/>
      <c r="AV2788" s="611"/>
      <c r="AW2788" s="611"/>
      <c r="AX2788" s="611"/>
      <c r="AY2788" s="611"/>
      <c r="AZ2788" s="611"/>
      <c r="BA2788" s="611"/>
      <c r="BB2788" s="611"/>
      <c r="BC2788" s="611"/>
      <c r="BD2788" s="611"/>
      <c r="BE2788" s="611"/>
      <c r="BF2788" s="611"/>
      <c r="BG2788" s="611"/>
      <c r="BH2788" s="611"/>
      <c r="BI2788" s="611"/>
      <c r="BJ2788" s="611"/>
      <c r="BK2788" s="611"/>
      <c r="BL2788" s="611"/>
      <c r="BM2788" s="611">
        <f t="shared" si="1307"/>
        <v>0.02</v>
      </c>
      <c r="BN2788" s="611">
        <v>0.02</v>
      </c>
      <c r="BO2788" s="611"/>
      <c r="BP2788" s="611"/>
    </row>
    <row r="2789" spans="1:68" s="773" customFormat="1" ht="25.5" hidden="1">
      <c r="A2789" s="679">
        <v>1.23</v>
      </c>
      <c r="B2789" s="680">
        <v>18</v>
      </c>
      <c r="C2789" s="979" t="s">
        <v>809</v>
      </c>
      <c r="D2789" s="611" t="s">
        <v>40</v>
      </c>
      <c r="E2789" s="667" t="s">
        <v>93</v>
      </c>
      <c r="F2789" s="611" t="s">
        <v>2774</v>
      </c>
      <c r="G2789" s="610"/>
      <c r="H2789" s="608">
        <f t="shared" si="1298"/>
        <v>1.23</v>
      </c>
      <c r="I2789" s="609"/>
      <c r="J2789" s="610">
        <f t="shared" si="1299"/>
        <v>1.23</v>
      </c>
      <c r="K2789" s="611">
        <f t="shared" si="1300"/>
        <v>0</v>
      </c>
      <c r="L2789" s="611">
        <f t="shared" si="1301"/>
        <v>0</v>
      </c>
      <c r="M2789" s="611">
        <f t="shared" si="1302"/>
        <v>0</v>
      </c>
      <c r="N2789" s="611">
        <f t="shared" si="1303"/>
        <v>0</v>
      </c>
      <c r="O2789" s="611"/>
      <c r="P2789" s="611"/>
      <c r="Q2789" s="611"/>
      <c r="R2789" s="611"/>
      <c r="S2789" s="611"/>
      <c r="T2789" s="611">
        <f t="shared" si="1304"/>
        <v>0</v>
      </c>
      <c r="U2789" s="611"/>
      <c r="V2789" s="611"/>
      <c r="W2789" s="611"/>
      <c r="X2789" s="611"/>
      <c r="Y2789" s="611"/>
      <c r="Z2789" s="611"/>
      <c r="AA2789" s="611">
        <f t="shared" si="1305"/>
        <v>1.23</v>
      </c>
      <c r="AB2789" s="611">
        <v>1.23</v>
      </c>
      <c r="AC2789" s="611"/>
      <c r="AD2789" s="611"/>
      <c r="AE2789" s="611"/>
      <c r="AF2789" s="611"/>
      <c r="AG2789" s="611"/>
      <c r="AH2789" s="611"/>
      <c r="AI2789" s="611">
        <f t="shared" si="1306"/>
        <v>0</v>
      </c>
      <c r="AJ2789" s="611"/>
      <c r="AK2789" s="611"/>
      <c r="AL2789" s="611"/>
      <c r="AM2789" s="611"/>
      <c r="AN2789" s="611"/>
      <c r="AO2789" s="611"/>
      <c r="AP2789" s="611"/>
      <c r="AQ2789" s="611"/>
      <c r="AR2789" s="611"/>
      <c r="AS2789" s="611"/>
      <c r="AT2789" s="611"/>
      <c r="AU2789" s="611"/>
      <c r="AV2789" s="611"/>
      <c r="AW2789" s="611"/>
      <c r="AX2789" s="611"/>
      <c r="AY2789" s="611"/>
      <c r="AZ2789" s="611"/>
      <c r="BA2789" s="611"/>
      <c r="BB2789" s="611"/>
      <c r="BC2789" s="611"/>
      <c r="BD2789" s="611"/>
      <c r="BE2789" s="611"/>
      <c r="BF2789" s="611"/>
      <c r="BG2789" s="611"/>
      <c r="BH2789" s="611"/>
      <c r="BI2789" s="611"/>
      <c r="BJ2789" s="611"/>
      <c r="BK2789" s="611"/>
      <c r="BL2789" s="611"/>
      <c r="BM2789" s="611">
        <f t="shared" si="1307"/>
        <v>0</v>
      </c>
      <c r="BN2789" s="611"/>
      <c r="BO2789" s="611"/>
      <c r="BP2789" s="611"/>
    </row>
    <row r="2790" spans="1:68" s="773" customFormat="1" ht="25.5" hidden="1">
      <c r="A2790" s="679">
        <v>1.7</v>
      </c>
      <c r="B2790" s="680">
        <v>20</v>
      </c>
      <c r="C2790" s="1077" t="s">
        <v>810</v>
      </c>
      <c r="D2790" s="611" t="s">
        <v>40</v>
      </c>
      <c r="E2790" s="667" t="s">
        <v>93</v>
      </c>
      <c r="F2790" s="611" t="s">
        <v>2775</v>
      </c>
      <c r="G2790" s="610"/>
      <c r="H2790" s="608">
        <f t="shared" si="1298"/>
        <v>1.7</v>
      </c>
      <c r="I2790" s="609"/>
      <c r="J2790" s="610">
        <f t="shared" si="1299"/>
        <v>1.7</v>
      </c>
      <c r="K2790" s="611">
        <f t="shared" si="1300"/>
        <v>1.7</v>
      </c>
      <c r="L2790" s="611">
        <f t="shared" si="1301"/>
        <v>1.7</v>
      </c>
      <c r="M2790" s="611">
        <f t="shared" si="1302"/>
        <v>1.7</v>
      </c>
      <c r="N2790" s="611">
        <f t="shared" si="1303"/>
        <v>1.7</v>
      </c>
      <c r="O2790" s="611">
        <v>1.7</v>
      </c>
      <c r="P2790" s="611"/>
      <c r="Q2790" s="611"/>
      <c r="R2790" s="611"/>
      <c r="S2790" s="611"/>
      <c r="T2790" s="611">
        <f t="shared" si="1304"/>
        <v>0</v>
      </c>
      <c r="U2790" s="611"/>
      <c r="V2790" s="611"/>
      <c r="W2790" s="611"/>
      <c r="X2790" s="611"/>
      <c r="Y2790" s="611"/>
      <c r="Z2790" s="611"/>
      <c r="AA2790" s="611">
        <f t="shared" si="1305"/>
        <v>0</v>
      </c>
      <c r="AB2790" s="611"/>
      <c r="AC2790" s="611"/>
      <c r="AD2790" s="611"/>
      <c r="AE2790" s="611"/>
      <c r="AF2790" s="611"/>
      <c r="AG2790" s="611"/>
      <c r="AH2790" s="611"/>
      <c r="AI2790" s="611">
        <f t="shared" si="1306"/>
        <v>0</v>
      </c>
      <c r="AJ2790" s="611"/>
      <c r="AK2790" s="611"/>
      <c r="AL2790" s="611"/>
      <c r="AM2790" s="611"/>
      <c r="AN2790" s="611"/>
      <c r="AO2790" s="611"/>
      <c r="AP2790" s="611"/>
      <c r="AQ2790" s="611"/>
      <c r="AR2790" s="611"/>
      <c r="AS2790" s="611"/>
      <c r="AT2790" s="611"/>
      <c r="AU2790" s="611"/>
      <c r="AV2790" s="611"/>
      <c r="AW2790" s="611"/>
      <c r="AX2790" s="611"/>
      <c r="AY2790" s="611"/>
      <c r="AZ2790" s="611"/>
      <c r="BA2790" s="611"/>
      <c r="BB2790" s="611"/>
      <c r="BC2790" s="611"/>
      <c r="BD2790" s="611"/>
      <c r="BE2790" s="611"/>
      <c r="BF2790" s="611"/>
      <c r="BG2790" s="611"/>
      <c r="BH2790" s="611"/>
      <c r="BI2790" s="611"/>
      <c r="BJ2790" s="611"/>
      <c r="BK2790" s="611"/>
      <c r="BL2790" s="611"/>
      <c r="BM2790" s="611">
        <f t="shared" si="1307"/>
        <v>0</v>
      </c>
      <c r="BN2790" s="611"/>
      <c r="BO2790" s="611"/>
      <c r="BP2790" s="611"/>
    </row>
    <row r="2791" spans="1:68" s="773" customFormat="1" hidden="1">
      <c r="A2791" s="679">
        <v>0.3</v>
      </c>
      <c r="B2791" s="680">
        <v>23</v>
      </c>
      <c r="C2791" s="1726" t="s">
        <v>811</v>
      </c>
      <c r="D2791" s="611" t="s">
        <v>40</v>
      </c>
      <c r="E2791" s="667" t="s">
        <v>93</v>
      </c>
      <c r="F2791" s="611"/>
      <c r="G2791" s="610"/>
      <c r="H2791" s="608">
        <f t="shared" si="1298"/>
        <v>0</v>
      </c>
      <c r="I2791" s="609">
        <v>0.3</v>
      </c>
      <c r="J2791" s="610">
        <f t="shared" si="1299"/>
        <v>0</v>
      </c>
      <c r="K2791" s="611">
        <f t="shared" si="1300"/>
        <v>0</v>
      </c>
      <c r="L2791" s="611">
        <f t="shared" si="1301"/>
        <v>0</v>
      </c>
      <c r="M2791" s="611">
        <f t="shared" si="1302"/>
        <v>0</v>
      </c>
      <c r="N2791" s="611">
        <f t="shared" si="1303"/>
        <v>0</v>
      </c>
      <c r="O2791" s="611"/>
      <c r="P2791" s="611"/>
      <c r="Q2791" s="611"/>
      <c r="R2791" s="611"/>
      <c r="S2791" s="611"/>
      <c r="T2791" s="611">
        <f t="shared" si="1304"/>
        <v>0</v>
      </c>
      <c r="U2791" s="611"/>
      <c r="V2791" s="611"/>
      <c r="W2791" s="611"/>
      <c r="X2791" s="611"/>
      <c r="Y2791" s="611"/>
      <c r="Z2791" s="611"/>
      <c r="AA2791" s="611">
        <f t="shared" si="1305"/>
        <v>0</v>
      </c>
      <c r="AB2791" s="611"/>
      <c r="AC2791" s="611"/>
      <c r="AD2791" s="611"/>
      <c r="AE2791" s="611"/>
      <c r="AF2791" s="611"/>
      <c r="AG2791" s="611"/>
      <c r="AH2791" s="611"/>
      <c r="AI2791" s="611">
        <f t="shared" si="1306"/>
        <v>0</v>
      </c>
      <c r="AJ2791" s="611"/>
      <c r="AK2791" s="611"/>
      <c r="AL2791" s="611"/>
      <c r="AM2791" s="611"/>
      <c r="AN2791" s="611"/>
      <c r="AO2791" s="611"/>
      <c r="AP2791" s="611"/>
      <c r="AQ2791" s="611"/>
      <c r="AR2791" s="611"/>
      <c r="AS2791" s="611"/>
      <c r="AT2791" s="611"/>
      <c r="AU2791" s="611"/>
      <c r="AV2791" s="611"/>
      <c r="AW2791" s="611"/>
      <c r="AX2791" s="611"/>
      <c r="AY2791" s="611"/>
      <c r="AZ2791" s="611"/>
      <c r="BA2791" s="611"/>
      <c r="BB2791" s="611"/>
      <c r="BC2791" s="611"/>
      <c r="BD2791" s="611"/>
      <c r="BE2791" s="611"/>
      <c r="BF2791" s="611"/>
      <c r="BG2791" s="611"/>
      <c r="BH2791" s="611"/>
      <c r="BI2791" s="611"/>
      <c r="BJ2791" s="611"/>
      <c r="BK2791" s="611"/>
      <c r="BL2791" s="611"/>
      <c r="BM2791" s="611">
        <f t="shared" si="1307"/>
        <v>0</v>
      </c>
      <c r="BN2791" s="611"/>
      <c r="BO2791" s="611"/>
      <c r="BP2791" s="611"/>
    </row>
    <row r="2792" spans="1:68" s="773" customFormat="1" hidden="1">
      <c r="A2792" s="679">
        <v>2.2400000000000002</v>
      </c>
      <c r="B2792" s="680">
        <v>24</v>
      </c>
      <c r="C2792" s="841" t="s">
        <v>812</v>
      </c>
      <c r="D2792" s="611" t="s">
        <v>40</v>
      </c>
      <c r="E2792" s="667" t="s">
        <v>93</v>
      </c>
      <c r="F2792" s="611" t="s">
        <v>2776</v>
      </c>
      <c r="G2792" s="610"/>
      <c r="H2792" s="608">
        <f t="shared" si="1298"/>
        <v>2.2399999999999998</v>
      </c>
      <c r="I2792" s="609"/>
      <c r="J2792" s="610">
        <f t="shared" si="1299"/>
        <v>2.2399999999999998</v>
      </c>
      <c r="K2792" s="611">
        <f t="shared" si="1300"/>
        <v>2.13</v>
      </c>
      <c r="L2792" s="611">
        <f t="shared" si="1301"/>
        <v>2.13</v>
      </c>
      <c r="M2792" s="611">
        <f t="shared" si="1302"/>
        <v>2.13</v>
      </c>
      <c r="N2792" s="611">
        <f t="shared" si="1303"/>
        <v>1.03</v>
      </c>
      <c r="O2792" s="611">
        <v>1.03</v>
      </c>
      <c r="P2792" s="611"/>
      <c r="Q2792" s="611"/>
      <c r="R2792" s="611">
        <v>1.1000000000000001</v>
      </c>
      <c r="S2792" s="611"/>
      <c r="T2792" s="611">
        <f t="shared" si="1304"/>
        <v>0</v>
      </c>
      <c r="U2792" s="611"/>
      <c r="V2792" s="611"/>
      <c r="W2792" s="611"/>
      <c r="X2792" s="611"/>
      <c r="Y2792" s="611"/>
      <c r="Z2792" s="611"/>
      <c r="AA2792" s="611">
        <f t="shared" si="1305"/>
        <v>0.11</v>
      </c>
      <c r="AB2792" s="611"/>
      <c r="AC2792" s="611"/>
      <c r="AD2792" s="611"/>
      <c r="AE2792" s="611"/>
      <c r="AF2792" s="611"/>
      <c r="AG2792" s="611"/>
      <c r="AH2792" s="611"/>
      <c r="AI2792" s="611">
        <f t="shared" si="1306"/>
        <v>0.11</v>
      </c>
      <c r="AJ2792" s="611"/>
      <c r="AK2792" s="611">
        <v>0.11</v>
      </c>
      <c r="AL2792" s="611"/>
      <c r="AM2792" s="611"/>
      <c r="AN2792" s="611"/>
      <c r="AO2792" s="611"/>
      <c r="AP2792" s="611"/>
      <c r="AQ2792" s="611"/>
      <c r="AR2792" s="611"/>
      <c r="AS2792" s="611"/>
      <c r="AT2792" s="611"/>
      <c r="AU2792" s="611"/>
      <c r="AV2792" s="611"/>
      <c r="AW2792" s="611"/>
      <c r="AX2792" s="611"/>
      <c r="AY2792" s="611"/>
      <c r="AZ2792" s="611"/>
      <c r="BA2792" s="611"/>
      <c r="BB2792" s="611"/>
      <c r="BC2792" s="611"/>
      <c r="BD2792" s="611"/>
      <c r="BE2792" s="611"/>
      <c r="BF2792" s="611"/>
      <c r="BG2792" s="611"/>
      <c r="BH2792" s="611"/>
      <c r="BI2792" s="611"/>
      <c r="BJ2792" s="611"/>
      <c r="BK2792" s="611"/>
      <c r="BL2792" s="611"/>
      <c r="BM2792" s="611">
        <f t="shared" si="1307"/>
        <v>0</v>
      </c>
      <c r="BN2792" s="611"/>
      <c r="BO2792" s="611"/>
      <c r="BP2792" s="611"/>
    </row>
    <row r="2793" spans="1:68" s="812" customFormat="1" ht="25.5" hidden="1">
      <c r="A2793" s="731">
        <v>5.3</v>
      </c>
      <c r="B2793" s="732">
        <v>26</v>
      </c>
      <c r="C2793" s="1103" t="s">
        <v>813</v>
      </c>
      <c r="D2793" s="1" t="s">
        <v>40</v>
      </c>
      <c r="E2793" s="735" t="s">
        <v>93</v>
      </c>
      <c r="F2793" s="1"/>
      <c r="G2793" s="645"/>
      <c r="H2793" s="643">
        <f t="shared" si="1298"/>
        <v>3.6</v>
      </c>
      <c r="I2793" s="644"/>
      <c r="J2793" s="645">
        <f t="shared" si="1299"/>
        <v>3.6</v>
      </c>
      <c r="K2793" s="1">
        <f t="shared" si="1300"/>
        <v>3.6</v>
      </c>
      <c r="L2793" s="1">
        <f t="shared" si="1301"/>
        <v>3.6</v>
      </c>
      <c r="M2793" s="1">
        <f t="shared" si="1302"/>
        <v>0</v>
      </c>
      <c r="N2793" s="1">
        <f t="shared" si="1303"/>
        <v>0</v>
      </c>
      <c r="O2793" s="1"/>
      <c r="P2793" s="1"/>
      <c r="Q2793" s="1"/>
      <c r="R2793" s="1"/>
      <c r="S2793" s="1">
        <v>3.6</v>
      </c>
      <c r="T2793" s="1">
        <f t="shared" si="1304"/>
        <v>0</v>
      </c>
      <c r="U2793" s="1"/>
      <c r="V2793" s="1"/>
      <c r="W2793" s="1"/>
      <c r="X2793" s="1"/>
      <c r="Y2793" s="1"/>
      <c r="Z2793" s="1"/>
      <c r="AA2793" s="1">
        <f t="shared" si="1305"/>
        <v>0</v>
      </c>
      <c r="AB2793" s="1"/>
      <c r="AC2793" s="1"/>
      <c r="AD2793" s="1"/>
      <c r="AE2793" s="1"/>
      <c r="AF2793" s="1"/>
      <c r="AG2793" s="1"/>
      <c r="AH2793" s="1"/>
      <c r="AI2793" s="1">
        <f t="shared" si="1306"/>
        <v>0</v>
      </c>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c r="BJ2793" s="1"/>
      <c r="BK2793" s="1"/>
      <c r="BL2793" s="1"/>
      <c r="BM2793" s="1">
        <f t="shared" si="1307"/>
        <v>0</v>
      </c>
      <c r="BN2793" s="1"/>
      <c r="BO2793" s="1"/>
      <c r="BP2793" s="1"/>
    </row>
    <row r="2794" spans="1:68" s="812" customFormat="1" hidden="1">
      <c r="A2794" s="731"/>
      <c r="B2794" s="732"/>
      <c r="C2794" s="705"/>
      <c r="D2794" s="1"/>
      <c r="E2794" s="735"/>
      <c r="F2794" s="1"/>
      <c r="G2794" s="645"/>
      <c r="H2794" s="643"/>
      <c r="I2794" s="644"/>
      <c r="J2794" s="645"/>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c r="BJ2794" s="1"/>
      <c r="BK2794" s="1"/>
      <c r="BL2794" s="1"/>
      <c r="BM2794" s="1"/>
      <c r="BN2794" s="1"/>
      <c r="BO2794" s="1"/>
      <c r="BP2794" s="1"/>
    </row>
    <row r="2795" spans="1:68" s="773" customFormat="1" hidden="1">
      <c r="A2795" s="679">
        <v>0.4</v>
      </c>
      <c r="B2795" s="680">
        <v>28</v>
      </c>
      <c r="C2795" s="979" t="s">
        <v>814</v>
      </c>
      <c r="D2795" s="611" t="s">
        <v>40</v>
      </c>
      <c r="E2795" s="667" t="s">
        <v>93</v>
      </c>
      <c r="F2795" s="611"/>
      <c r="G2795" s="610"/>
      <c r="H2795" s="608">
        <f t="shared" si="1298"/>
        <v>0.4</v>
      </c>
      <c r="I2795" s="609"/>
      <c r="J2795" s="610">
        <f t="shared" si="1299"/>
        <v>0.4</v>
      </c>
      <c r="K2795" s="611">
        <f t="shared" si="1300"/>
        <v>0</v>
      </c>
      <c r="L2795" s="611">
        <f t="shared" si="1301"/>
        <v>0</v>
      </c>
      <c r="M2795" s="611">
        <f t="shared" si="1302"/>
        <v>0</v>
      </c>
      <c r="N2795" s="611">
        <f t="shared" si="1303"/>
        <v>0</v>
      </c>
      <c r="O2795" s="611"/>
      <c r="P2795" s="611"/>
      <c r="Q2795" s="611"/>
      <c r="R2795" s="611"/>
      <c r="S2795" s="611"/>
      <c r="T2795" s="611">
        <f t="shared" si="1304"/>
        <v>0</v>
      </c>
      <c r="U2795" s="611"/>
      <c r="V2795" s="611"/>
      <c r="W2795" s="611"/>
      <c r="X2795" s="611"/>
      <c r="Y2795" s="611"/>
      <c r="Z2795" s="611"/>
      <c r="AA2795" s="611">
        <f t="shared" si="1305"/>
        <v>0.4</v>
      </c>
      <c r="AB2795" s="611">
        <v>0.4</v>
      </c>
      <c r="AC2795" s="611"/>
      <c r="AD2795" s="611"/>
      <c r="AE2795" s="611"/>
      <c r="AF2795" s="611"/>
      <c r="AG2795" s="611"/>
      <c r="AH2795" s="611"/>
      <c r="AI2795" s="611">
        <f t="shared" si="1306"/>
        <v>0</v>
      </c>
      <c r="AJ2795" s="611"/>
      <c r="AK2795" s="611"/>
      <c r="AL2795" s="611"/>
      <c r="AM2795" s="611"/>
      <c r="AN2795" s="611"/>
      <c r="AO2795" s="611"/>
      <c r="AP2795" s="611"/>
      <c r="AQ2795" s="611"/>
      <c r="AR2795" s="611"/>
      <c r="AS2795" s="611"/>
      <c r="AT2795" s="611"/>
      <c r="AU2795" s="611"/>
      <c r="AV2795" s="611"/>
      <c r="AW2795" s="611"/>
      <c r="AX2795" s="611"/>
      <c r="AY2795" s="611"/>
      <c r="AZ2795" s="611"/>
      <c r="BA2795" s="611"/>
      <c r="BB2795" s="611"/>
      <c r="BC2795" s="611"/>
      <c r="BD2795" s="611"/>
      <c r="BE2795" s="611"/>
      <c r="BF2795" s="611"/>
      <c r="BG2795" s="611"/>
      <c r="BH2795" s="611"/>
      <c r="BI2795" s="611"/>
      <c r="BJ2795" s="611"/>
      <c r="BK2795" s="611"/>
      <c r="BL2795" s="611"/>
      <c r="BM2795" s="611">
        <f t="shared" si="1307"/>
        <v>0</v>
      </c>
      <c r="BN2795" s="611"/>
      <c r="BO2795" s="611"/>
      <c r="BP2795" s="611"/>
    </row>
    <row r="2796" spans="1:68" s="773" customFormat="1" ht="25.5" hidden="1">
      <c r="A2796" s="679">
        <v>1.68</v>
      </c>
      <c r="B2796" s="680">
        <v>29</v>
      </c>
      <c r="C2796" s="1726" t="s">
        <v>815</v>
      </c>
      <c r="D2796" s="611" t="s">
        <v>40</v>
      </c>
      <c r="E2796" s="667" t="s">
        <v>93</v>
      </c>
      <c r="F2796" s="611"/>
      <c r="G2796" s="610"/>
      <c r="H2796" s="608">
        <f t="shared" si="1298"/>
        <v>1.6800000000000002</v>
      </c>
      <c r="I2796" s="609"/>
      <c r="J2796" s="610">
        <f t="shared" si="1299"/>
        <v>1.6800000000000002</v>
      </c>
      <c r="K2796" s="611">
        <f t="shared" si="1300"/>
        <v>1.6800000000000002</v>
      </c>
      <c r="L2796" s="611">
        <f t="shared" si="1301"/>
        <v>1.6400000000000001</v>
      </c>
      <c r="M2796" s="611">
        <f t="shared" si="1302"/>
        <v>1.6400000000000001</v>
      </c>
      <c r="N2796" s="611">
        <f t="shared" si="1303"/>
        <v>1.59</v>
      </c>
      <c r="O2796" s="611">
        <v>1.48</v>
      </c>
      <c r="P2796" s="611">
        <v>0.11</v>
      </c>
      <c r="Q2796" s="611"/>
      <c r="R2796" s="611">
        <v>0.05</v>
      </c>
      <c r="S2796" s="611"/>
      <c r="T2796" s="611">
        <f t="shared" si="1304"/>
        <v>0</v>
      </c>
      <c r="U2796" s="611"/>
      <c r="V2796" s="611"/>
      <c r="W2796" s="611"/>
      <c r="X2796" s="611"/>
      <c r="Y2796" s="611">
        <v>0.04</v>
      </c>
      <c r="Z2796" s="611"/>
      <c r="AA2796" s="611">
        <f t="shared" si="1305"/>
        <v>0</v>
      </c>
      <c r="AB2796" s="611"/>
      <c r="AC2796" s="611"/>
      <c r="AD2796" s="611"/>
      <c r="AE2796" s="611"/>
      <c r="AF2796" s="611"/>
      <c r="AG2796" s="611"/>
      <c r="AH2796" s="611"/>
      <c r="AI2796" s="611">
        <f t="shared" si="1306"/>
        <v>0</v>
      </c>
      <c r="AJ2796" s="611"/>
      <c r="AK2796" s="611"/>
      <c r="AL2796" s="611"/>
      <c r="AM2796" s="611"/>
      <c r="AN2796" s="611"/>
      <c r="AO2796" s="611"/>
      <c r="AP2796" s="611"/>
      <c r="AQ2796" s="611"/>
      <c r="AR2796" s="611"/>
      <c r="AS2796" s="611"/>
      <c r="AT2796" s="611"/>
      <c r="AU2796" s="611"/>
      <c r="AV2796" s="611"/>
      <c r="AW2796" s="611"/>
      <c r="AX2796" s="611"/>
      <c r="AY2796" s="611"/>
      <c r="AZ2796" s="611"/>
      <c r="BA2796" s="611"/>
      <c r="BB2796" s="611"/>
      <c r="BC2796" s="611"/>
      <c r="BD2796" s="611"/>
      <c r="BE2796" s="611"/>
      <c r="BF2796" s="611"/>
      <c r="BG2796" s="611"/>
      <c r="BH2796" s="611"/>
      <c r="BI2796" s="611"/>
      <c r="BJ2796" s="611"/>
      <c r="BK2796" s="611"/>
      <c r="BL2796" s="611"/>
      <c r="BM2796" s="611">
        <f t="shared" si="1307"/>
        <v>0</v>
      </c>
      <c r="BN2796" s="611"/>
      <c r="BO2796" s="611"/>
      <c r="BP2796" s="611"/>
    </row>
    <row r="2797" spans="1:68" s="773" customFormat="1" hidden="1">
      <c r="A2797" s="679">
        <v>1.93</v>
      </c>
      <c r="B2797" s="680">
        <v>31</v>
      </c>
      <c r="C2797" s="857" t="s">
        <v>816</v>
      </c>
      <c r="D2797" s="611" t="s">
        <v>40</v>
      </c>
      <c r="E2797" s="667" t="s">
        <v>93</v>
      </c>
      <c r="F2797" s="611" t="s">
        <v>2736</v>
      </c>
      <c r="G2797" s="610"/>
      <c r="H2797" s="608">
        <f t="shared" si="1298"/>
        <v>1.93</v>
      </c>
      <c r="I2797" s="609"/>
      <c r="J2797" s="610">
        <f t="shared" si="1299"/>
        <v>1.93</v>
      </c>
      <c r="K2797" s="611">
        <f t="shared" si="1300"/>
        <v>1.93</v>
      </c>
      <c r="L2797" s="611">
        <f t="shared" si="1301"/>
        <v>1.93</v>
      </c>
      <c r="M2797" s="611">
        <f t="shared" si="1302"/>
        <v>1.93</v>
      </c>
      <c r="N2797" s="611">
        <f t="shared" si="1303"/>
        <v>1.93</v>
      </c>
      <c r="O2797" s="611">
        <v>1.93</v>
      </c>
      <c r="P2797" s="611"/>
      <c r="Q2797" s="611"/>
      <c r="R2797" s="611"/>
      <c r="S2797" s="611"/>
      <c r="T2797" s="611">
        <f t="shared" si="1304"/>
        <v>0</v>
      </c>
      <c r="U2797" s="611"/>
      <c r="V2797" s="611"/>
      <c r="W2797" s="611"/>
      <c r="X2797" s="611"/>
      <c r="Y2797" s="611"/>
      <c r="Z2797" s="611"/>
      <c r="AA2797" s="611">
        <f t="shared" si="1305"/>
        <v>0</v>
      </c>
      <c r="AB2797" s="611"/>
      <c r="AC2797" s="611"/>
      <c r="AD2797" s="611"/>
      <c r="AE2797" s="611"/>
      <c r="AF2797" s="611"/>
      <c r="AG2797" s="611"/>
      <c r="AH2797" s="611"/>
      <c r="AI2797" s="611">
        <f t="shared" si="1306"/>
        <v>0</v>
      </c>
      <c r="AJ2797" s="611"/>
      <c r="AK2797" s="611"/>
      <c r="AL2797" s="611"/>
      <c r="AM2797" s="611"/>
      <c r="AN2797" s="611"/>
      <c r="AO2797" s="611"/>
      <c r="AP2797" s="611"/>
      <c r="AQ2797" s="611"/>
      <c r="AR2797" s="611"/>
      <c r="AS2797" s="611"/>
      <c r="AT2797" s="611"/>
      <c r="AU2797" s="611"/>
      <c r="AV2797" s="611"/>
      <c r="AW2797" s="611"/>
      <c r="AX2797" s="611"/>
      <c r="AY2797" s="611"/>
      <c r="AZ2797" s="611"/>
      <c r="BA2797" s="611"/>
      <c r="BB2797" s="611"/>
      <c r="BC2797" s="611"/>
      <c r="BD2797" s="611"/>
      <c r="BE2797" s="611"/>
      <c r="BF2797" s="611"/>
      <c r="BG2797" s="611"/>
      <c r="BH2797" s="611"/>
      <c r="BI2797" s="611"/>
      <c r="BJ2797" s="611"/>
      <c r="BK2797" s="611"/>
      <c r="BL2797" s="611"/>
      <c r="BM2797" s="611">
        <f t="shared" si="1307"/>
        <v>0</v>
      </c>
      <c r="BN2797" s="611"/>
      <c r="BO2797" s="611"/>
      <c r="BP2797" s="611"/>
    </row>
    <row r="2798" spans="1:68" s="773" customFormat="1" hidden="1">
      <c r="A2798" s="679">
        <v>10.6</v>
      </c>
      <c r="B2798" s="680">
        <v>37</v>
      </c>
      <c r="C2798" s="857" t="s">
        <v>817</v>
      </c>
      <c r="D2798" s="611" t="s">
        <v>40</v>
      </c>
      <c r="E2798" s="667" t="s">
        <v>93</v>
      </c>
      <c r="F2798" s="611" t="s">
        <v>2777</v>
      </c>
      <c r="G2798" s="610"/>
      <c r="H2798" s="608">
        <f t="shared" si="1298"/>
        <v>10.58</v>
      </c>
      <c r="I2798" s="609"/>
      <c r="J2798" s="610">
        <f t="shared" si="1299"/>
        <v>10.58</v>
      </c>
      <c r="K2798" s="611">
        <f t="shared" si="1300"/>
        <v>9.09</v>
      </c>
      <c r="L2798" s="611">
        <f t="shared" si="1301"/>
        <v>9.09</v>
      </c>
      <c r="M2798" s="611">
        <f t="shared" si="1302"/>
        <v>9.09</v>
      </c>
      <c r="N2798" s="611">
        <f t="shared" si="1303"/>
        <v>8.8699999999999992</v>
      </c>
      <c r="O2798" s="611">
        <v>8.8699999999999992</v>
      </c>
      <c r="P2798" s="611"/>
      <c r="Q2798" s="611"/>
      <c r="R2798" s="611">
        <v>0.22</v>
      </c>
      <c r="S2798" s="611"/>
      <c r="T2798" s="611">
        <f t="shared" si="1304"/>
        <v>0</v>
      </c>
      <c r="U2798" s="611"/>
      <c r="V2798" s="611"/>
      <c r="W2798" s="611"/>
      <c r="X2798" s="611"/>
      <c r="Y2798" s="611"/>
      <c r="Z2798" s="611"/>
      <c r="AA2798" s="611">
        <f t="shared" si="1305"/>
        <v>1.26</v>
      </c>
      <c r="AB2798" s="611"/>
      <c r="AC2798" s="611"/>
      <c r="AD2798" s="611"/>
      <c r="AE2798" s="611"/>
      <c r="AF2798" s="611"/>
      <c r="AG2798" s="611"/>
      <c r="AH2798" s="611"/>
      <c r="AI2798" s="611">
        <f t="shared" si="1306"/>
        <v>1.26</v>
      </c>
      <c r="AJ2798" s="611"/>
      <c r="AK2798" s="611"/>
      <c r="AL2798" s="611"/>
      <c r="AM2798" s="611"/>
      <c r="AN2798" s="611"/>
      <c r="AO2798" s="611"/>
      <c r="AP2798" s="611"/>
      <c r="AQ2798" s="611"/>
      <c r="AR2798" s="611"/>
      <c r="AS2798" s="611"/>
      <c r="AT2798" s="611"/>
      <c r="AU2798" s="611"/>
      <c r="AV2798" s="611"/>
      <c r="AW2798" s="611"/>
      <c r="AX2798" s="611"/>
      <c r="AY2798" s="611"/>
      <c r="AZ2798" s="611"/>
      <c r="BA2798" s="611"/>
      <c r="BB2798" s="611"/>
      <c r="BC2798" s="611"/>
      <c r="BD2798" s="611"/>
      <c r="BE2798" s="611">
        <v>1.26</v>
      </c>
      <c r="BF2798" s="611"/>
      <c r="BG2798" s="611"/>
      <c r="BH2798" s="611"/>
      <c r="BI2798" s="611"/>
      <c r="BJ2798" s="611"/>
      <c r="BK2798" s="611"/>
      <c r="BL2798" s="611"/>
      <c r="BM2798" s="611">
        <f t="shared" si="1307"/>
        <v>0.23</v>
      </c>
      <c r="BN2798" s="611">
        <v>0.23</v>
      </c>
      <c r="BO2798" s="611"/>
      <c r="BP2798" s="611"/>
    </row>
    <row r="2799" spans="1:68" s="773" customFormat="1" hidden="1">
      <c r="A2799" s="679">
        <v>0.3</v>
      </c>
      <c r="B2799" s="680">
        <v>42</v>
      </c>
      <c r="C2799" s="857" t="s">
        <v>818</v>
      </c>
      <c r="D2799" s="611" t="s">
        <v>40</v>
      </c>
      <c r="E2799" s="667" t="s">
        <v>93</v>
      </c>
      <c r="F2799" s="611" t="s">
        <v>2779</v>
      </c>
      <c r="G2799" s="610"/>
      <c r="H2799" s="608">
        <f t="shared" si="1298"/>
        <v>0.3</v>
      </c>
      <c r="I2799" s="609"/>
      <c r="J2799" s="610">
        <f t="shared" si="1299"/>
        <v>0.3</v>
      </c>
      <c r="K2799" s="611">
        <f t="shared" si="1300"/>
        <v>0.3</v>
      </c>
      <c r="L2799" s="611">
        <f t="shared" si="1301"/>
        <v>0.3</v>
      </c>
      <c r="M2799" s="611">
        <f t="shared" si="1302"/>
        <v>0.3</v>
      </c>
      <c r="N2799" s="611">
        <f t="shared" si="1303"/>
        <v>0.3</v>
      </c>
      <c r="O2799" s="611">
        <v>0.3</v>
      </c>
      <c r="P2799" s="611"/>
      <c r="Q2799" s="611"/>
      <c r="R2799" s="611"/>
      <c r="S2799" s="611"/>
      <c r="T2799" s="611">
        <f t="shared" si="1304"/>
        <v>0</v>
      </c>
      <c r="U2799" s="611"/>
      <c r="V2799" s="611"/>
      <c r="W2799" s="611"/>
      <c r="X2799" s="611"/>
      <c r="Y2799" s="611"/>
      <c r="Z2799" s="611"/>
      <c r="AA2799" s="611">
        <f t="shared" si="1305"/>
        <v>0</v>
      </c>
      <c r="AB2799" s="611"/>
      <c r="AC2799" s="611"/>
      <c r="AD2799" s="611"/>
      <c r="AE2799" s="611"/>
      <c r="AF2799" s="611"/>
      <c r="AG2799" s="611"/>
      <c r="AH2799" s="611"/>
      <c r="AI2799" s="611">
        <f t="shared" si="1306"/>
        <v>0</v>
      </c>
      <c r="AJ2799" s="611"/>
      <c r="AK2799" s="611"/>
      <c r="AL2799" s="611"/>
      <c r="AM2799" s="611"/>
      <c r="AN2799" s="611"/>
      <c r="AO2799" s="611"/>
      <c r="AP2799" s="611"/>
      <c r="AQ2799" s="611"/>
      <c r="AR2799" s="611"/>
      <c r="AS2799" s="611"/>
      <c r="AT2799" s="611"/>
      <c r="AU2799" s="611"/>
      <c r="AV2799" s="611"/>
      <c r="AW2799" s="611"/>
      <c r="AX2799" s="611"/>
      <c r="AY2799" s="611"/>
      <c r="AZ2799" s="611"/>
      <c r="BA2799" s="611"/>
      <c r="BB2799" s="611"/>
      <c r="BC2799" s="611"/>
      <c r="BD2799" s="611"/>
      <c r="BE2799" s="611"/>
      <c r="BF2799" s="611"/>
      <c r="BG2799" s="611"/>
      <c r="BH2799" s="611"/>
      <c r="BI2799" s="611"/>
      <c r="BJ2799" s="611"/>
      <c r="BK2799" s="611"/>
      <c r="BL2799" s="611"/>
      <c r="BM2799" s="611">
        <f t="shared" si="1307"/>
        <v>0</v>
      </c>
      <c r="BN2799" s="611"/>
      <c r="BO2799" s="611"/>
      <c r="BP2799" s="611"/>
    </row>
    <row r="2800" spans="1:68" s="773" customFormat="1" hidden="1">
      <c r="A2800" s="679">
        <v>1.75</v>
      </c>
      <c r="B2800" s="680">
        <v>44</v>
      </c>
      <c r="C2800" s="857" t="s">
        <v>819</v>
      </c>
      <c r="D2800" s="611" t="s">
        <v>40</v>
      </c>
      <c r="E2800" s="667" t="s">
        <v>93</v>
      </c>
      <c r="F2800" s="611" t="s">
        <v>2780</v>
      </c>
      <c r="G2800" s="610"/>
      <c r="H2800" s="608">
        <f t="shared" si="1298"/>
        <v>1.7200000000000002</v>
      </c>
      <c r="I2800" s="609">
        <v>0.03</v>
      </c>
      <c r="J2800" s="610">
        <f t="shared" si="1299"/>
        <v>1.7200000000000002</v>
      </c>
      <c r="K2800" s="611">
        <f t="shared" si="1300"/>
        <v>1.7000000000000002</v>
      </c>
      <c r="L2800" s="611">
        <f t="shared" si="1301"/>
        <v>1.7000000000000002</v>
      </c>
      <c r="M2800" s="611">
        <f t="shared" si="1302"/>
        <v>1.7000000000000002</v>
      </c>
      <c r="N2800" s="611">
        <f t="shared" si="1303"/>
        <v>1.7000000000000002</v>
      </c>
      <c r="O2800" s="611">
        <v>1.1000000000000001</v>
      </c>
      <c r="P2800" s="611">
        <v>0.6</v>
      </c>
      <c r="Q2800" s="611"/>
      <c r="R2800" s="611"/>
      <c r="S2800" s="611"/>
      <c r="T2800" s="611">
        <f t="shared" si="1304"/>
        <v>0</v>
      </c>
      <c r="U2800" s="611"/>
      <c r="V2800" s="611"/>
      <c r="W2800" s="611"/>
      <c r="X2800" s="611"/>
      <c r="Y2800" s="611"/>
      <c r="Z2800" s="611"/>
      <c r="AA2800" s="611">
        <f t="shared" si="1305"/>
        <v>0.02</v>
      </c>
      <c r="AB2800" s="611"/>
      <c r="AC2800" s="611"/>
      <c r="AD2800" s="611"/>
      <c r="AE2800" s="611"/>
      <c r="AF2800" s="611"/>
      <c r="AG2800" s="611"/>
      <c r="AH2800" s="611"/>
      <c r="AI2800" s="611">
        <f t="shared" si="1306"/>
        <v>0.02</v>
      </c>
      <c r="AJ2800" s="611">
        <v>0.02</v>
      </c>
      <c r="AK2800" s="611"/>
      <c r="AL2800" s="611"/>
      <c r="AM2800" s="611"/>
      <c r="AN2800" s="611"/>
      <c r="AO2800" s="611"/>
      <c r="AP2800" s="611"/>
      <c r="AQ2800" s="611"/>
      <c r="AR2800" s="611"/>
      <c r="AS2800" s="611"/>
      <c r="AT2800" s="611"/>
      <c r="AU2800" s="611"/>
      <c r="AV2800" s="611"/>
      <c r="AW2800" s="611"/>
      <c r="AX2800" s="611"/>
      <c r="AY2800" s="611"/>
      <c r="AZ2800" s="611"/>
      <c r="BA2800" s="611"/>
      <c r="BB2800" s="611"/>
      <c r="BC2800" s="611"/>
      <c r="BD2800" s="611"/>
      <c r="BE2800" s="611"/>
      <c r="BF2800" s="611"/>
      <c r="BG2800" s="611"/>
      <c r="BH2800" s="611"/>
      <c r="BI2800" s="611"/>
      <c r="BJ2800" s="611"/>
      <c r="BK2800" s="611"/>
      <c r="BL2800" s="611"/>
      <c r="BM2800" s="611">
        <f t="shared" si="1307"/>
        <v>0</v>
      </c>
      <c r="BN2800" s="611"/>
      <c r="BO2800" s="611"/>
      <c r="BP2800" s="611"/>
    </row>
    <row r="2801" spans="1:73" s="773" customFormat="1" hidden="1">
      <c r="A2801" s="679">
        <v>0.56999999999999995</v>
      </c>
      <c r="B2801" s="680">
        <v>48</v>
      </c>
      <c r="C2801" s="1312" t="s">
        <v>820</v>
      </c>
      <c r="D2801" s="611" t="s">
        <v>40</v>
      </c>
      <c r="E2801" s="667" t="s">
        <v>93</v>
      </c>
      <c r="F2801" s="611" t="s">
        <v>2778</v>
      </c>
      <c r="G2801" s="610"/>
      <c r="H2801" s="608">
        <f t="shared" si="1298"/>
        <v>0.57000000000000006</v>
      </c>
      <c r="I2801" s="609"/>
      <c r="J2801" s="610">
        <f t="shared" si="1299"/>
        <v>0.57000000000000006</v>
      </c>
      <c r="K2801" s="611">
        <f t="shared" si="1300"/>
        <v>0.55000000000000004</v>
      </c>
      <c r="L2801" s="611">
        <f t="shared" si="1301"/>
        <v>0.55000000000000004</v>
      </c>
      <c r="M2801" s="611">
        <f t="shared" si="1302"/>
        <v>0.55000000000000004</v>
      </c>
      <c r="N2801" s="611">
        <f t="shared" si="1303"/>
        <v>0.5</v>
      </c>
      <c r="O2801" s="611">
        <v>0.5</v>
      </c>
      <c r="P2801" s="611"/>
      <c r="Q2801" s="611"/>
      <c r="R2801" s="611">
        <v>0.05</v>
      </c>
      <c r="S2801" s="611"/>
      <c r="T2801" s="611">
        <f t="shared" si="1304"/>
        <v>0</v>
      </c>
      <c r="U2801" s="611"/>
      <c r="V2801" s="611"/>
      <c r="W2801" s="611"/>
      <c r="X2801" s="611"/>
      <c r="Y2801" s="611"/>
      <c r="Z2801" s="611"/>
      <c r="AA2801" s="611">
        <f t="shared" si="1305"/>
        <v>0</v>
      </c>
      <c r="AB2801" s="611"/>
      <c r="AC2801" s="611"/>
      <c r="AD2801" s="611"/>
      <c r="AE2801" s="611"/>
      <c r="AF2801" s="611"/>
      <c r="AG2801" s="611"/>
      <c r="AH2801" s="611"/>
      <c r="AI2801" s="611">
        <f t="shared" si="1306"/>
        <v>0</v>
      </c>
      <c r="AJ2801" s="611"/>
      <c r="AK2801" s="611"/>
      <c r="AL2801" s="611"/>
      <c r="AM2801" s="611"/>
      <c r="AN2801" s="611"/>
      <c r="AO2801" s="611"/>
      <c r="AP2801" s="611"/>
      <c r="AQ2801" s="611"/>
      <c r="AR2801" s="611"/>
      <c r="AS2801" s="611"/>
      <c r="AT2801" s="611"/>
      <c r="AU2801" s="611"/>
      <c r="AV2801" s="611"/>
      <c r="AW2801" s="611"/>
      <c r="AX2801" s="611"/>
      <c r="AY2801" s="611"/>
      <c r="AZ2801" s="611"/>
      <c r="BA2801" s="611"/>
      <c r="BB2801" s="611"/>
      <c r="BC2801" s="611"/>
      <c r="BD2801" s="611"/>
      <c r="BE2801" s="611"/>
      <c r="BF2801" s="611"/>
      <c r="BG2801" s="611"/>
      <c r="BH2801" s="611"/>
      <c r="BI2801" s="611"/>
      <c r="BJ2801" s="611"/>
      <c r="BK2801" s="611"/>
      <c r="BL2801" s="611"/>
      <c r="BM2801" s="611">
        <f t="shared" si="1307"/>
        <v>0.02</v>
      </c>
      <c r="BN2801" s="611">
        <v>0.02</v>
      </c>
      <c r="BO2801" s="611"/>
      <c r="BP2801" s="611"/>
    </row>
    <row r="2802" spans="1:73" s="773" customFormat="1" hidden="1">
      <c r="A2802" s="603">
        <v>0.68</v>
      </c>
      <c r="B2802" s="680">
        <v>50</v>
      </c>
      <c r="C2802" s="1312" t="s">
        <v>821</v>
      </c>
      <c r="D2802" s="611" t="s">
        <v>40</v>
      </c>
      <c r="E2802" s="667" t="s">
        <v>93</v>
      </c>
      <c r="F2802" s="635" t="s">
        <v>2834</v>
      </c>
      <c r="G2802" s="621"/>
      <c r="H2802" s="608">
        <f t="shared" si="1298"/>
        <v>0.68</v>
      </c>
      <c r="I2802" s="609"/>
      <c r="J2802" s="610">
        <f t="shared" si="1299"/>
        <v>0.68</v>
      </c>
      <c r="K2802" s="611">
        <f t="shared" si="1300"/>
        <v>0.55000000000000004</v>
      </c>
      <c r="L2802" s="611">
        <f t="shared" si="1301"/>
        <v>0.55000000000000004</v>
      </c>
      <c r="M2802" s="611">
        <f t="shared" si="1302"/>
        <v>0.55000000000000004</v>
      </c>
      <c r="N2802" s="611">
        <f t="shared" si="1303"/>
        <v>0.55000000000000004</v>
      </c>
      <c r="O2802" s="611">
        <v>0.55000000000000004</v>
      </c>
      <c r="P2802" s="611"/>
      <c r="Q2802" s="611"/>
      <c r="R2802" s="611"/>
      <c r="S2802" s="611"/>
      <c r="T2802" s="611">
        <f t="shared" si="1304"/>
        <v>0</v>
      </c>
      <c r="U2802" s="611"/>
      <c r="V2802" s="611"/>
      <c r="W2802" s="611"/>
      <c r="X2802" s="611"/>
      <c r="Y2802" s="611"/>
      <c r="Z2802" s="611"/>
      <c r="AA2802" s="611">
        <f t="shared" si="1305"/>
        <v>0.12000000000000001</v>
      </c>
      <c r="AB2802" s="611"/>
      <c r="AC2802" s="611"/>
      <c r="AD2802" s="611"/>
      <c r="AE2802" s="611"/>
      <c r="AF2802" s="611"/>
      <c r="AG2802" s="611"/>
      <c r="AH2802" s="611"/>
      <c r="AI2802" s="611">
        <f t="shared" si="1306"/>
        <v>0.12000000000000001</v>
      </c>
      <c r="AJ2802" s="611">
        <v>0.1</v>
      </c>
      <c r="AK2802" s="611">
        <v>0.02</v>
      </c>
      <c r="AL2802" s="611"/>
      <c r="AM2802" s="611"/>
      <c r="AN2802" s="611"/>
      <c r="AO2802" s="611"/>
      <c r="AP2802" s="611"/>
      <c r="AQ2802" s="611"/>
      <c r="AR2802" s="611"/>
      <c r="AS2802" s="611"/>
      <c r="AT2802" s="611"/>
      <c r="AU2802" s="611"/>
      <c r="AV2802" s="611"/>
      <c r="AW2802" s="611"/>
      <c r="AX2802" s="611"/>
      <c r="AY2802" s="611"/>
      <c r="AZ2802" s="611"/>
      <c r="BA2802" s="611"/>
      <c r="BB2802" s="611"/>
      <c r="BC2802" s="611"/>
      <c r="BD2802" s="611"/>
      <c r="BE2802" s="611"/>
      <c r="BF2802" s="611"/>
      <c r="BG2802" s="611"/>
      <c r="BH2802" s="611"/>
      <c r="BI2802" s="611"/>
      <c r="BJ2802" s="611"/>
      <c r="BK2802" s="611"/>
      <c r="BL2802" s="611"/>
      <c r="BM2802" s="611">
        <f t="shared" si="1307"/>
        <v>0.01</v>
      </c>
      <c r="BN2802" s="611">
        <v>0.01</v>
      </c>
      <c r="BO2802" s="611"/>
      <c r="BP2802" s="611"/>
    </row>
    <row r="2803" spans="1:73" s="773" customFormat="1" ht="38.25" hidden="1">
      <c r="A2803" s="679">
        <v>8.65</v>
      </c>
      <c r="B2803" s="680">
        <v>54</v>
      </c>
      <c r="C2803" s="1310" t="s">
        <v>822</v>
      </c>
      <c r="D2803" s="611" t="s">
        <v>40</v>
      </c>
      <c r="E2803" s="667" t="s">
        <v>93</v>
      </c>
      <c r="F2803" s="611"/>
      <c r="G2803" s="1727"/>
      <c r="H2803" s="608">
        <f>J2803</f>
        <v>8.61</v>
      </c>
      <c r="I2803" s="609">
        <v>0.04</v>
      </c>
      <c r="J2803" s="610">
        <f t="shared" si="1299"/>
        <v>8.61</v>
      </c>
      <c r="K2803" s="611">
        <f>L2803+T2803+X2803+Y2803+Z2803</f>
        <v>7.5399999999999991</v>
      </c>
      <c r="L2803" s="611">
        <f>M2803+S2803</f>
        <v>7.52</v>
      </c>
      <c r="M2803" s="611">
        <f>N2803+R2803</f>
        <v>7.4099999999999993</v>
      </c>
      <c r="N2803" s="611">
        <f>O2803+P2803+Q2803</f>
        <v>7.3999999999999995</v>
      </c>
      <c r="O2803" s="611">
        <v>7.35</v>
      </c>
      <c r="P2803" s="611">
        <v>0.05</v>
      </c>
      <c r="Q2803" s="611"/>
      <c r="R2803" s="611">
        <v>0.01</v>
      </c>
      <c r="S2803" s="611">
        <v>0.11</v>
      </c>
      <c r="T2803" s="611">
        <f>U2803+V2803+W2803</f>
        <v>0</v>
      </c>
      <c r="U2803" s="611"/>
      <c r="V2803" s="611"/>
      <c r="W2803" s="611"/>
      <c r="X2803" s="611"/>
      <c r="Y2803" s="611">
        <v>0.02</v>
      </c>
      <c r="Z2803" s="611"/>
      <c r="AA2803" s="611">
        <f t="shared" si="1305"/>
        <v>0.98</v>
      </c>
      <c r="AB2803" s="611"/>
      <c r="AC2803" s="611"/>
      <c r="AD2803" s="611"/>
      <c r="AE2803" s="611"/>
      <c r="AF2803" s="611"/>
      <c r="AG2803" s="611"/>
      <c r="AH2803" s="611"/>
      <c r="AI2803" s="611">
        <f t="shared" si="1306"/>
        <v>0.98</v>
      </c>
      <c r="AJ2803" s="611">
        <v>0.48</v>
      </c>
      <c r="AK2803" s="611">
        <v>0.28999999999999998</v>
      </c>
      <c r="AL2803" s="611"/>
      <c r="AM2803" s="611"/>
      <c r="AN2803" s="611"/>
      <c r="AO2803" s="611"/>
      <c r="AP2803" s="611"/>
      <c r="AQ2803" s="611"/>
      <c r="AR2803" s="611"/>
      <c r="AS2803" s="611"/>
      <c r="AT2803" s="611"/>
      <c r="AU2803" s="611"/>
      <c r="AV2803" s="611"/>
      <c r="AW2803" s="611"/>
      <c r="AX2803" s="611"/>
      <c r="AY2803" s="611"/>
      <c r="AZ2803" s="611"/>
      <c r="BA2803" s="611"/>
      <c r="BB2803" s="611"/>
      <c r="BC2803" s="611"/>
      <c r="BD2803" s="611"/>
      <c r="BE2803" s="611">
        <v>0.21</v>
      </c>
      <c r="BF2803" s="611"/>
      <c r="BG2803" s="611"/>
      <c r="BH2803" s="611"/>
      <c r="BI2803" s="611"/>
      <c r="BJ2803" s="611"/>
      <c r="BK2803" s="611"/>
      <c r="BL2803" s="611"/>
      <c r="BM2803" s="611">
        <f>SUM(BN2803:BP2803)</f>
        <v>0.09</v>
      </c>
      <c r="BN2803" s="611">
        <v>0.09</v>
      </c>
      <c r="BO2803" s="611"/>
      <c r="BP2803" s="611"/>
    </row>
    <row r="2804" spans="1:73" s="652" customFormat="1" hidden="1">
      <c r="A2804" s="638"/>
      <c r="B2804" s="639"/>
      <c r="C2804" s="639"/>
      <c r="D2804" s="640"/>
      <c r="E2804" s="641"/>
      <c r="F2804" s="641"/>
      <c r="H2804" s="643"/>
      <c r="I2804" s="644"/>
      <c r="J2804" s="645"/>
      <c r="K2804" s="1"/>
      <c r="L2804" s="1"/>
      <c r="M2804" s="1"/>
      <c r="N2804" s="1"/>
      <c r="O2804" s="713"/>
      <c r="P2804" s="712"/>
      <c r="Q2804" s="647"/>
      <c r="R2804" s="646"/>
      <c r="S2804" s="712"/>
      <c r="T2804" s="648"/>
      <c r="U2804" s="713"/>
      <c r="V2804" s="712"/>
      <c r="W2804" s="647"/>
      <c r="X2804" s="712"/>
      <c r="Y2804" s="712"/>
      <c r="Z2804" s="712"/>
      <c r="AA2804" s="1"/>
      <c r="AB2804" s="712"/>
      <c r="AC2804" s="712"/>
      <c r="AD2804" s="647"/>
      <c r="AE2804" s="647"/>
      <c r="AF2804" s="712"/>
      <c r="AG2804" s="712"/>
      <c r="AH2804" s="712"/>
      <c r="AI2804" s="1"/>
      <c r="AJ2804" s="712"/>
      <c r="AK2804" s="712"/>
      <c r="AL2804" s="712"/>
      <c r="AM2804" s="647"/>
      <c r="AN2804" s="712"/>
      <c r="AO2804" s="713"/>
      <c r="AP2804" s="712"/>
      <c r="AQ2804" s="647"/>
      <c r="AR2804" s="712"/>
      <c r="AS2804" s="712"/>
      <c r="AT2804" s="712"/>
      <c r="AU2804" s="677"/>
      <c r="AV2804" s="713"/>
      <c r="AW2804" s="713"/>
      <c r="AX2804" s="712"/>
      <c r="AY2804" s="713"/>
      <c r="AZ2804" s="712"/>
      <c r="BA2804" s="712"/>
      <c r="BB2804" s="712"/>
      <c r="BC2804" s="647"/>
      <c r="BD2804" s="712"/>
      <c r="BE2804" s="712"/>
      <c r="BF2804" s="712"/>
      <c r="BG2804" s="713"/>
      <c r="BH2804" s="647"/>
      <c r="BI2804" s="712"/>
      <c r="BJ2804" s="712"/>
      <c r="BK2804" s="712"/>
      <c r="BL2804" s="647"/>
      <c r="BM2804" s="1"/>
      <c r="BN2804" s="712"/>
      <c r="BO2804" s="712"/>
      <c r="BP2804" s="712"/>
      <c r="BQ2804" s="542"/>
      <c r="BR2804" s="649"/>
      <c r="BS2804" s="710"/>
      <c r="BT2804" s="640"/>
      <c r="BU2804" s="651"/>
    </row>
    <row r="2805" spans="1:73" s="652" customFormat="1" hidden="1">
      <c r="A2805" s="638"/>
      <c r="B2805" s="639"/>
      <c r="C2805" s="639"/>
      <c r="D2805" s="640"/>
      <c r="E2805" s="641"/>
      <c r="F2805" s="641"/>
      <c r="H2805" s="643"/>
      <c r="I2805" s="644"/>
      <c r="J2805" s="645"/>
      <c r="K2805" s="1"/>
      <c r="L2805" s="1"/>
      <c r="M2805" s="1"/>
      <c r="N2805" s="1"/>
      <c r="O2805" s="646"/>
      <c r="P2805" s="712"/>
      <c r="Q2805" s="647"/>
      <c r="R2805" s="646"/>
      <c r="S2805" s="712"/>
      <c r="T2805" s="648"/>
      <c r="U2805" s="713"/>
      <c r="V2805" s="712"/>
      <c r="W2805" s="647"/>
      <c r="X2805" s="712"/>
      <c r="Y2805" s="712"/>
      <c r="Z2805" s="712"/>
      <c r="AA2805" s="1"/>
      <c r="AB2805" s="712"/>
      <c r="AC2805" s="712"/>
      <c r="AD2805" s="647"/>
      <c r="AE2805" s="647"/>
      <c r="AF2805" s="712"/>
      <c r="AG2805" s="712"/>
      <c r="AH2805" s="712"/>
      <c r="AI2805" s="1"/>
      <c r="AJ2805" s="712"/>
      <c r="AK2805" s="712"/>
      <c r="AL2805" s="712"/>
      <c r="AM2805" s="647"/>
      <c r="AN2805" s="712"/>
      <c r="AO2805" s="713"/>
      <c r="AP2805" s="712"/>
      <c r="AQ2805" s="647"/>
      <c r="AR2805" s="712"/>
      <c r="AS2805" s="712"/>
      <c r="AT2805" s="712"/>
      <c r="AU2805" s="677"/>
      <c r="AV2805" s="713"/>
      <c r="AW2805" s="713"/>
      <c r="AX2805" s="712"/>
      <c r="AY2805" s="713"/>
      <c r="AZ2805" s="712"/>
      <c r="BA2805" s="712"/>
      <c r="BB2805" s="712"/>
      <c r="BC2805" s="647"/>
      <c r="BD2805" s="712"/>
      <c r="BE2805" s="712"/>
      <c r="BF2805" s="712"/>
      <c r="BG2805" s="713"/>
      <c r="BH2805" s="647"/>
      <c r="BI2805" s="712"/>
      <c r="BJ2805" s="712"/>
      <c r="BK2805" s="712"/>
      <c r="BL2805" s="647"/>
      <c r="BM2805" s="1"/>
      <c r="BN2805" s="712"/>
      <c r="BO2805" s="712"/>
      <c r="BP2805" s="712"/>
      <c r="BQ2805" s="542"/>
      <c r="BR2805" s="649"/>
      <c r="BS2805" s="710"/>
      <c r="BT2805" s="640"/>
      <c r="BU2805" s="651"/>
    </row>
    <row r="2806" spans="1:73" s="652" customFormat="1" hidden="1">
      <c r="A2806" s="638"/>
      <c r="B2806" s="639"/>
      <c r="C2806" s="639"/>
      <c r="D2806" s="640"/>
      <c r="E2806" s="641"/>
      <c r="F2806" s="641"/>
      <c r="H2806" s="643"/>
      <c r="I2806" s="644"/>
      <c r="J2806" s="645"/>
      <c r="K2806" s="1"/>
      <c r="L2806" s="1"/>
      <c r="M2806" s="1"/>
      <c r="N2806" s="1"/>
      <c r="O2806" s="646"/>
      <c r="P2806" s="712"/>
      <c r="Q2806" s="647"/>
      <c r="R2806" s="646"/>
      <c r="S2806" s="712"/>
      <c r="T2806" s="648"/>
      <c r="U2806" s="713"/>
      <c r="V2806" s="712"/>
      <c r="W2806" s="647"/>
      <c r="X2806" s="712"/>
      <c r="Y2806" s="712"/>
      <c r="Z2806" s="712"/>
      <c r="AA2806" s="1"/>
      <c r="AB2806" s="712"/>
      <c r="AC2806" s="712"/>
      <c r="AD2806" s="647"/>
      <c r="AE2806" s="647"/>
      <c r="AF2806" s="712"/>
      <c r="AG2806" s="712"/>
      <c r="AH2806" s="712"/>
      <c r="AI2806" s="1"/>
      <c r="AJ2806" s="712"/>
      <c r="AK2806" s="712"/>
      <c r="AL2806" s="712"/>
      <c r="AM2806" s="647"/>
      <c r="AN2806" s="712"/>
      <c r="AO2806" s="713"/>
      <c r="AP2806" s="712"/>
      <c r="AQ2806" s="647"/>
      <c r="AR2806" s="712"/>
      <c r="AS2806" s="712"/>
      <c r="AT2806" s="712"/>
      <c r="AU2806" s="677"/>
      <c r="AV2806" s="713"/>
      <c r="AW2806" s="713"/>
      <c r="AX2806" s="712"/>
      <c r="AY2806" s="713"/>
      <c r="AZ2806" s="712"/>
      <c r="BA2806" s="712"/>
      <c r="BB2806" s="712"/>
      <c r="BC2806" s="647"/>
      <c r="BD2806" s="712"/>
      <c r="BE2806" s="712"/>
      <c r="BF2806" s="712"/>
      <c r="BG2806" s="713"/>
      <c r="BH2806" s="647"/>
      <c r="BI2806" s="712"/>
      <c r="BJ2806" s="712"/>
      <c r="BK2806" s="712"/>
      <c r="BL2806" s="647"/>
      <c r="BM2806" s="1"/>
      <c r="BN2806" s="712"/>
      <c r="BO2806" s="712"/>
      <c r="BP2806" s="712"/>
      <c r="BQ2806" s="542"/>
      <c r="BR2806" s="649"/>
      <c r="BS2806" s="710"/>
      <c r="BT2806" s="640"/>
      <c r="BU2806" s="651"/>
    </row>
    <row r="2807" spans="1:73" s="755" customFormat="1" ht="31.5" hidden="1">
      <c r="A2807" s="756">
        <v>2021</v>
      </c>
      <c r="B2807" s="757">
        <v>22</v>
      </c>
      <c r="C2807" s="1084" t="s">
        <v>823</v>
      </c>
      <c r="D2807" s="1085" t="s">
        <v>40</v>
      </c>
      <c r="E2807" s="398" t="s">
        <v>72</v>
      </c>
      <c r="F2807" s="1086"/>
      <c r="G2807" s="642"/>
      <c r="H2807" s="643">
        <f t="shared" ref="H2807:H2814" si="1308">J2807+I2807</f>
        <v>1.5</v>
      </c>
      <c r="I2807" s="644">
        <v>1.26</v>
      </c>
      <c r="J2807" s="645">
        <f t="shared" ref="J2807:J2829" si="1309">K2807+AA2807+BM2807</f>
        <v>0.24</v>
      </c>
      <c r="K2807" s="1">
        <f t="shared" ref="K2807:K2828" si="1310">L2807+T2807+X2807+Y2807+Z2807</f>
        <v>0.24</v>
      </c>
      <c r="L2807" s="1">
        <f t="shared" ref="L2807:L2828" si="1311">M2807+S2807</f>
        <v>0.24</v>
      </c>
      <c r="M2807" s="1">
        <f t="shared" ref="M2807:M2828" si="1312">N2807+R2807</f>
        <v>0.24</v>
      </c>
      <c r="N2807" s="1">
        <f t="shared" ref="N2807:N2828" si="1313">O2807+P2807+Q2807</f>
        <v>0.24</v>
      </c>
      <c r="O2807" s="1">
        <v>0.19</v>
      </c>
      <c r="P2807" s="1">
        <v>0.05</v>
      </c>
      <c r="Q2807" s="1"/>
      <c r="R2807" s="1"/>
      <c r="S2807" s="1"/>
      <c r="T2807" s="1">
        <f t="shared" ref="T2807:T2828" si="1314">U2807+V2807+W2807</f>
        <v>0</v>
      </c>
      <c r="U2807" s="1"/>
      <c r="V2807" s="1"/>
      <c r="W2807" s="1"/>
      <c r="X2807" s="1"/>
      <c r="Y2807" s="1"/>
      <c r="Z2807" s="1"/>
      <c r="AA2807" s="765">
        <f t="shared" ref="AA2807:AA2829" si="1315">SUM(AB2807:AI2807)+AW2807+SUM(AY2807:BC2807)+SUM(BF2807:BL2807)</f>
        <v>0</v>
      </c>
      <c r="AB2807" s="1"/>
      <c r="AC2807" s="1"/>
      <c r="AD2807" s="1"/>
      <c r="AE2807" s="1"/>
      <c r="AF2807" s="1"/>
      <c r="AG2807" s="1"/>
      <c r="AH2807" s="1"/>
      <c r="AI2807" s="765">
        <f t="shared" ref="AI2807:AI2812" si="1316">SUM(AJ2807:AV2807)+AX2807+SUM(BD2807:BE2807)</f>
        <v>0</v>
      </c>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c r="BJ2807" s="1"/>
      <c r="BK2807" s="1"/>
      <c r="BL2807" s="1"/>
      <c r="BM2807" s="1">
        <f t="shared" ref="BM2807:BM2829" si="1317">SUM(BN2807:BP2807)</f>
        <v>0</v>
      </c>
      <c r="BN2807" s="1"/>
      <c r="BO2807" s="1"/>
      <c r="BP2807" s="1"/>
    </row>
    <row r="2808" spans="1:73" s="755" customFormat="1" ht="31.5" hidden="1">
      <c r="A2808" s="756">
        <v>2021</v>
      </c>
      <c r="B2808" s="757">
        <v>23</v>
      </c>
      <c r="C2808" s="1084" t="s">
        <v>824</v>
      </c>
      <c r="D2808" s="1085" t="s">
        <v>40</v>
      </c>
      <c r="E2808" s="398" t="s">
        <v>72</v>
      </c>
      <c r="F2808" s="1086"/>
      <c r="G2808" s="642"/>
      <c r="H2808" s="643">
        <f t="shared" si="1308"/>
        <v>3.04</v>
      </c>
      <c r="I2808" s="644"/>
      <c r="J2808" s="645">
        <f t="shared" si="1309"/>
        <v>3.04</v>
      </c>
      <c r="K2808" s="1">
        <f t="shared" si="1310"/>
        <v>3.04</v>
      </c>
      <c r="L2808" s="1">
        <f t="shared" si="1311"/>
        <v>3.04</v>
      </c>
      <c r="M2808" s="1">
        <f t="shared" si="1312"/>
        <v>3.04</v>
      </c>
      <c r="N2808" s="1">
        <f t="shared" si="1313"/>
        <v>1</v>
      </c>
      <c r="O2808" s="1">
        <v>1</v>
      </c>
      <c r="P2808" s="1"/>
      <c r="Q2808" s="1"/>
      <c r="R2808" s="1">
        <v>2.04</v>
      </c>
      <c r="S2808" s="1"/>
      <c r="T2808" s="1">
        <f t="shared" si="1314"/>
        <v>0</v>
      </c>
      <c r="U2808" s="1"/>
      <c r="V2808" s="1"/>
      <c r="W2808" s="1"/>
      <c r="X2808" s="1"/>
      <c r="Y2808" s="1"/>
      <c r="Z2808" s="1"/>
      <c r="AA2808" s="765">
        <f t="shared" si="1315"/>
        <v>0</v>
      </c>
      <c r="AB2808" s="1"/>
      <c r="AC2808" s="1"/>
      <c r="AD2808" s="1"/>
      <c r="AE2808" s="1"/>
      <c r="AF2808" s="1"/>
      <c r="AG2808" s="1"/>
      <c r="AH2808" s="1"/>
      <c r="AI2808" s="765">
        <f t="shared" si="1316"/>
        <v>0</v>
      </c>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c r="BJ2808" s="1"/>
      <c r="BK2808" s="1"/>
      <c r="BL2808" s="1"/>
      <c r="BM2808" s="1">
        <f t="shared" si="1317"/>
        <v>0</v>
      </c>
      <c r="BN2808" s="1"/>
      <c r="BO2808" s="1"/>
      <c r="BP2808" s="1"/>
    </row>
    <row r="2809" spans="1:73" s="755" customFormat="1" ht="31.5" hidden="1">
      <c r="A2809" s="756">
        <v>2021</v>
      </c>
      <c r="B2809" s="757">
        <v>24</v>
      </c>
      <c r="C2809" s="1084" t="s">
        <v>825</v>
      </c>
      <c r="D2809" s="1085" t="s">
        <v>40</v>
      </c>
      <c r="E2809" s="398" t="s">
        <v>72</v>
      </c>
      <c r="F2809" s="1086"/>
      <c r="G2809" s="642"/>
      <c r="H2809" s="643">
        <f t="shared" si="1308"/>
        <v>1.52</v>
      </c>
      <c r="I2809" s="644"/>
      <c r="J2809" s="645">
        <f t="shared" si="1309"/>
        <v>1.52</v>
      </c>
      <c r="K2809" s="1">
        <f t="shared" si="1310"/>
        <v>1.3800000000000001</v>
      </c>
      <c r="L2809" s="1">
        <f t="shared" si="1311"/>
        <v>1.3800000000000001</v>
      </c>
      <c r="M2809" s="1">
        <f t="shared" si="1312"/>
        <v>1.3800000000000001</v>
      </c>
      <c r="N2809" s="1">
        <f t="shared" si="1313"/>
        <v>1.33</v>
      </c>
      <c r="O2809" s="1">
        <v>1.33</v>
      </c>
      <c r="P2809" s="1"/>
      <c r="Q2809" s="1"/>
      <c r="R2809" s="1">
        <v>0.05</v>
      </c>
      <c r="S2809" s="1"/>
      <c r="T2809" s="1">
        <f t="shared" si="1314"/>
        <v>0</v>
      </c>
      <c r="U2809" s="1"/>
      <c r="V2809" s="1"/>
      <c r="W2809" s="1"/>
      <c r="X2809" s="1"/>
      <c r="Y2809" s="1"/>
      <c r="Z2809" s="1"/>
      <c r="AA2809" s="765">
        <f t="shared" si="1315"/>
        <v>0.14000000000000001</v>
      </c>
      <c r="AB2809" s="1"/>
      <c r="AC2809" s="1"/>
      <c r="AD2809" s="1"/>
      <c r="AE2809" s="1"/>
      <c r="AF2809" s="1"/>
      <c r="AG2809" s="1"/>
      <c r="AH2809" s="1"/>
      <c r="AI2809" s="765">
        <f t="shared" si="1316"/>
        <v>0.14000000000000001</v>
      </c>
      <c r="AJ2809" s="1">
        <v>0.14000000000000001</v>
      </c>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c r="BJ2809" s="1"/>
      <c r="BK2809" s="1"/>
      <c r="BL2809" s="1"/>
      <c r="BM2809" s="1">
        <f t="shared" si="1317"/>
        <v>0</v>
      </c>
      <c r="BN2809" s="1"/>
      <c r="BO2809" s="1"/>
      <c r="BP2809" s="1"/>
    </row>
    <row r="2810" spans="1:73" s="755" customFormat="1" ht="31.5" hidden="1">
      <c r="A2810" s="1083">
        <v>2021</v>
      </c>
      <c r="B2810" s="757">
        <v>25</v>
      </c>
      <c r="C2810" s="1084" t="s">
        <v>826</v>
      </c>
      <c r="D2810" s="1085" t="s">
        <v>40</v>
      </c>
      <c r="E2810" s="398" t="s">
        <v>72</v>
      </c>
      <c r="F2810" s="1086"/>
      <c r="G2810" s="642"/>
      <c r="H2810" s="643">
        <f t="shared" si="1308"/>
        <v>1.4</v>
      </c>
      <c r="I2810" s="644"/>
      <c r="J2810" s="645">
        <f t="shared" si="1309"/>
        <v>1.4</v>
      </c>
      <c r="K2810" s="1">
        <f t="shared" si="1310"/>
        <v>1.4</v>
      </c>
      <c r="L2810" s="1">
        <f t="shared" si="1311"/>
        <v>0.23</v>
      </c>
      <c r="M2810" s="1">
        <f t="shared" si="1312"/>
        <v>0.23</v>
      </c>
      <c r="N2810" s="1">
        <f t="shared" si="1313"/>
        <v>0.23</v>
      </c>
      <c r="O2810" s="1">
        <v>0.23</v>
      </c>
      <c r="P2810" s="1"/>
      <c r="Q2810" s="1"/>
      <c r="R2810" s="1"/>
      <c r="S2810" s="1"/>
      <c r="T2810" s="1">
        <f t="shared" si="1314"/>
        <v>0</v>
      </c>
      <c r="U2810" s="1"/>
      <c r="V2810" s="1"/>
      <c r="W2810" s="1"/>
      <c r="X2810" s="1"/>
      <c r="Y2810" s="1">
        <v>1.17</v>
      </c>
      <c r="Z2810" s="1"/>
      <c r="AA2810" s="765">
        <f t="shared" si="1315"/>
        <v>0</v>
      </c>
      <c r="AB2810" s="1"/>
      <c r="AC2810" s="1"/>
      <c r="AD2810" s="1"/>
      <c r="AE2810" s="1"/>
      <c r="AF2810" s="1"/>
      <c r="AG2810" s="1"/>
      <c r="AH2810" s="1"/>
      <c r="AI2810" s="765">
        <f t="shared" si="1316"/>
        <v>0</v>
      </c>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c r="BJ2810" s="1"/>
      <c r="BK2810" s="1"/>
      <c r="BL2810" s="1"/>
      <c r="BM2810" s="1">
        <f t="shared" si="1317"/>
        <v>0</v>
      </c>
      <c r="BN2810" s="1"/>
      <c r="BO2810" s="1"/>
      <c r="BP2810" s="1"/>
    </row>
    <row r="2811" spans="1:73" s="755" customFormat="1" ht="31.5" hidden="1">
      <c r="A2811" s="1083">
        <v>2021</v>
      </c>
      <c r="B2811" s="757">
        <v>26</v>
      </c>
      <c r="C2811" s="1084" t="s">
        <v>827</v>
      </c>
      <c r="D2811" s="1085" t="s">
        <v>40</v>
      </c>
      <c r="E2811" s="398" t="s">
        <v>72</v>
      </c>
      <c r="F2811" s="1086"/>
      <c r="G2811" s="642"/>
      <c r="H2811" s="643">
        <f t="shared" si="1308"/>
        <v>0.83</v>
      </c>
      <c r="I2811" s="644"/>
      <c r="J2811" s="645">
        <f t="shared" si="1309"/>
        <v>0.83</v>
      </c>
      <c r="K2811" s="1">
        <f t="shared" si="1310"/>
        <v>0.57999999999999996</v>
      </c>
      <c r="L2811" s="1">
        <f t="shared" si="1311"/>
        <v>0.57999999999999996</v>
      </c>
      <c r="M2811" s="1">
        <f t="shared" si="1312"/>
        <v>0.57999999999999996</v>
      </c>
      <c r="N2811" s="1">
        <f t="shared" si="1313"/>
        <v>0.57999999999999996</v>
      </c>
      <c r="O2811" s="1">
        <v>0.57999999999999996</v>
      </c>
      <c r="P2811" s="1"/>
      <c r="Q2811" s="1"/>
      <c r="R2811" s="1"/>
      <c r="S2811" s="1"/>
      <c r="T2811" s="1">
        <f t="shared" si="1314"/>
        <v>0</v>
      </c>
      <c r="U2811" s="1"/>
      <c r="V2811" s="1"/>
      <c r="W2811" s="1"/>
      <c r="X2811" s="1"/>
      <c r="Y2811" s="1"/>
      <c r="Z2811" s="1"/>
      <c r="AA2811" s="765">
        <f t="shared" si="1315"/>
        <v>0.25</v>
      </c>
      <c r="AB2811" s="1"/>
      <c r="AC2811" s="1"/>
      <c r="AD2811" s="1"/>
      <c r="AE2811" s="1"/>
      <c r="AF2811" s="1"/>
      <c r="AG2811" s="1"/>
      <c r="AH2811" s="1"/>
      <c r="AI2811" s="765">
        <f t="shared" si="1316"/>
        <v>0.25</v>
      </c>
      <c r="AJ2811" s="1">
        <v>0.25</v>
      </c>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c r="BJ2811" s="1"/>
      <c r="BK2811" s="1"/>
      <c r="BL2811" s="1"/>
      <c r="BM2811" s="1">
        <f t="shared" si="1317"/>
        <v>0</v>
      </c>
      <c r="BN2811" s="1"/>
      <c r="BO2811" s="1"/>
      <c r="BP2811" s="1"/>
    </row>
    <row r="2812" spans="1:73" s="755" customFormat="1" ht="31.5" hidden="1">
      <c r="A2812" s="1083">
        <v>2021</v>
      </c>
      <c r="B2812" s="757">
        <v>27</v>
      </c>
      <c r="C2812" s="1084" t="s">
        <v>828</v>
      </c>
      <c r="D2812" s="1085" t="s">
        <v>40</v>
      </c>
      <c r="E2812" s="398" t="s">
        <v>72</v>
      </c>
      <c r="F2812" s="1086"/>
      <c r="G2812" s="1255"/>
      <c r="H2812" s="643">
        <f t="shared" si="1308"/>
        <v>1.38</v>
      </c>
      <c r="I2812" s="644"/>
      <c r="J2812" s="645">
        <f t="shared" si="1309"/>
        <v>1.38</v>
      </c>
      <c r="K2812" s="1">
        <f t="shared" si="1310"/>
        <v>1.38</v>
      </c>
      <c r="L2812" s="1">
        <f t="shared" si="1311"/>
        <v>1.38</v>
      </c>
      <c r="M2812" s="1">
        <f t="shared" si="1312"/>
        <v>1.38</v>
      </c>
      <c r="N2812" s="1">
        <f t="shared" si="1313"/>
        <v>1.38</v>
      </c>
      <c r="O2812" s="1"/>
      <c r="P2812" s="1">
        <v>1.38</v>
      </c>
      <c r="Q2812" s="1"/>
      <c r="R2812" s="1"/>
      <c r="S2812" s="1"/>
      <c r="T2812" s="1">
        <f t="shared" si="1314"/>
        <v>0</v>
      </c>
      <c r="U2812" s="1"/>
      <c r="V2812" s="1"/>
      <c r="W2812" s="1"/>
      <c r="X2812" s="1"/>
      <c r="Y2812" s="1"/>
      <c r="Z2812" s="1"/>
      <c r="AA2812" s="765">
        <f t="shared" si="1315"/>
        <v>0</v>
      </c>
      <c r="AB2812" s="1"/>
      <c r="AC2812" s="1"/>
      <c r="AD2812" s="1"/>
      <c r="AE2812" s="1"/>
      <c r="AF2812" s="1"/>
      <c r="AG2812" s="1"/>
      <c r="AH2812" s="1"/>
      <c r="AI2812" s="765">
        <f t="shared" si="1316"/>
        <v>0</v>
      </c>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c r="BJ2812" s="1"/>
      <c r="BK2812" s="1"/>
      <c r="BL2812" s="1"/>
      <c r="BM2812" s="1">
        <f t="shared" si="1317"/>
        <v>0</v>
      </c>
      <c r="BN2812" s="1"/>
      <c r="BO2812" s="1"/>
      <c r="BP2812" s="1"/>
    </row>
    <row r="2813" spans="1:73" s="755" customFormat="1" ht="31.5" hidden="1">
      <c r="A2813" s="1083">
        <v>2021</v>
      </c>
      <c r="B2813" s="757">
        <v>29</v>
      </c>
      <c r="C2813" s="1084" t="s">
        <v>829</v>
      </c>
      <c r="D2813" s="1085" t="s">
        <v>40</v>
      </c>
      <c r="E2813" s="398" t="s">
        <v>72</v>
      </c>
      <c r="F2813" s="1086"/>
      <c r="G2813" s="642"/>
      <c r="H2813" s="643">
        <f t="shared" si="1308"/>
        <v>2.23</v>
      </c>
      <c r="I2813" s="644"/>
      <c r="J2813" s="645">
        <f t="shared" si="1309"/>
        <v>2.23</v>
      </c>
      <c r="K2813" s="1">
        <f t="shared" si="1310"/>
        <v>2.23</v>
      </c>
      <c r="L2813" s="1">
        <f t="shared" si="1311"/>
        <v>2.23</v>
      </c>
      <c r="M2813" s="1">
        <f t="shared" si="1312"/>
        <v>2.23</v>
      </c>
      <c r="N2813" s="1">
        <f t="shared" si="1313"/>
        <v>2.23</v>
      </c>
      <c r="O2813" s="1">
        <v>1.65</v>
      </c>
      <c r="P2813" s="1">
        <v>0.57999999999999996</v>
      </c>
      <c r="Q2813" s="1"/>
      <c r="R2813" s="1"/>
      <c r="S2813" s="1"/>
      <c r="T2813" s="1">
        <f t="shared" si="1314"/>
        <v>0</v>
      </c>
      <c r="U2813" s="1"/>
      <c r="V2813" s="1"/>
      <c r="W2813" s="1"/>
      <c r="X2813" s="1"/>
      <c r="Y2813" s="1"/>
      <c r="Z2813" s="1"/>
      <c r="AA2813" s="765">
        <f t="shared" si="1315"/>
        <v>0</v>
      </c>
      <c r="AB2813" s="1"/>
      <c r="AC2813" s="1"/>
      <c r="AD2813" s="1"/>
      <c r="AE2813" s="1"/>
      <c r="AF2813" s="1"/>
      <c r="AG2813" s="1"/>
      <c r="AH2813" s="1"/>
      <c r="AI2813" s="765">
        <v>0</v>
      </c>
      <c r="AJ2813" s="1"/>
      <c r="AK2813" s="1"/>
      <c r="AL2813" s="1"/>
      <c r="AM2813" s="1"/>
      <c r="AN2813" s="1"/>
      <c r="AO2813" s="1"/>
      <c r="AP2813" s="1">
        <v>0.16</v>
      </c>
      <c r="AQ2813" s="1"/>
      <c r="AR2813" s="1"/>
      <c r="AS2813" s="1"/>
      <c r="AT2813" s="1"/>
      <c r="AU2813" s="1"/>
      <c r="AV2813" s="1"/>
      <c r="AW2813" s="1"/>
      <c r="AX2813" s="1"/>
      <c r="AY2813" s="1"/>
      <c r="AZ2813" s="1"/>
      <c r="BA2813" s="1"/>
      <c r="BB2813" s="1"/>
      <c r="BC2813" s="1"/>
      <c r="BD2813" s="1"/>
      <c r="BE2813" s="1"/>
      <c r="BF2813" s="1"/>
      <c r="BG2813" s="1"/>
      <c r="BH2813" s="1"/>
      <c r="BI2813" s="1"/>
      <c r="BJ2813" s="1"/>
      <c r="BK2813" s="1"/>
      <c r="BL2813" s="1"/>
      <c r="BM2813" s="1">
        <f t="shared" si="1317"/>
        <v>0</v>
      </c>
      <c r="BN2813" s="1"/>
      <c r="BO2813" s="1"/>
      <c r="BP2813" s="1"/>
    </row>
    <row r="2814" spans="1:73" s="755" customFormat="1" ht="31.5" hidden="1">
      <c r="A2814" s="1083">
        <v>2021</v>
      </c>
      <c r="B2814" s="757">
        <v>31</v>
      </c>
      <c r="C2814" s="1084" t="s">
        <v>830</v>
      </c>
      <c r="D2814" s="1085" t="s">
        <v>40</v>
      </c>
      <c r="E2814" s="398" t="s">
        <v>72</v>
      </c>
      <c r="F2814" s="1086"/>
      <c r="G2814" s="642"/>
      <c r="H2814" s="643">
        <f t="shared" si="1308"/>
        <v>2.2200000000000002</v>
      </c>
      <c r="I2814" s="644"/>
      <c r="J2814" s="645">
        <f t="shared" si="1309"/>
        <v>2.2200000000000002</v>
      </c>
      <c r="K2814" s="1">
        <f t="shared" si="1310"/>
        <v>2.2200000000000002</v>
      </c>
      <c r="L2814" s="1">
        <f t="shared" si="1311"/>
        <v>2.2200000000000002</v>
      </c>
      <c r="M2814" s="1">
        <f t="shared" si="1312"/>
        <v>2.2200000000000002</v>
      </c>
      <c r="N2814" s="1">
        <f t="shared" si="1313"/>
        <v>2.2200000000000002</v>
      </c>
      <c r="O2814" s="1">
        <v>2.2200000000000002</v>
      </c>
      <c r="P2814" s="1"/>
      <c r="Q2814" s="1"/>
      <c r="R2814" s="1"/>
      <c r="S2814" s="1"/>
      <c r="T2814" s="1">
        <f t="shared" si="1314"/>
        <v>0</v>
      </c>
      <c r="U2814" s="1"/>
      <c r="V2814" s="1"/>
      <c r="W2814" s="1"/>
      <c r="X2814" s="1"/>
      <c r="Y2814" s="1"/>
      <c r="Z2814" s="1"/>
      <c r="AA2814" s="765">
        <f t="shared" si="1315"/>
        <v>0</v>
      </c>
      <c r="AB2814" s="1"/>
      <c r="AC2814" s="1"/>
      <c r="AD2814" s="1"/>
      <c r="AE2814" s="1"/>
      <c r="AF2814" s="1"/>
      <c r="AG2814" s="1"/>
      <c r="AH2814" s="1"/>
      <c r="AI2814" s="765">
        <f t="shared" ref="AI2814:AI2829" si="1318">SUM(AJ2814:AV2814)+AX2814+SUM(BD2814:BE2814)</f>
        <v>0</v>
      </c>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c r="BL2814" s="1"/>
      <c r="BM2814" s="1">
        <f t="shared" si="1317"/>
        <v>0</v>
      </c>
      <c r="BN2814" s="1"/>
      <c r="BO2814" s="1"/>
      <c r="BP2814" s="1"/>
    </row>
    <row r="2815" spans="1:73" s="755" customFormat="1" ht="31.5" hidden="1">
      <c r="A2815" s="1083">
        <v>2021</v>
      </c>
      <c r="B2815" s="757">
        <v>35</v>
      </c>
      <c r="C2815" s="1084" t="s">
        <v>831</v>
      </c>
      <c r="D2815" s="1085" t="s">
        <v>40</v>
      </c>
      <c r="E2815" s="398" t="s">
        <v>72</v>
      </c>
      <c r="F2815" s="1086"/>
      <c r="G2815" s="642"/>
      <c r="H2815" s="643">
        <f t="shared" ref="H2815:H2828" si="1319">J2815</f>
        <v>1.07</v>
      </c>
      <c r="I2815" s="644"/>
      <c r="J2815" s="645">
        <f t="shared" si="1309"/>
        <v>1.07</v>
      </c>
      <c r="K2815" s="1">
        <f t="shared" si="1310"/>
        <v>1.07</v>
      </c>
      <c r="L2815" s="1">
        <f t="shared" si="1311"/>
        <v>0</v>
      </c>
      <c r="M2815" s="1">
        <f t="shared" si="1312"/>
        <v>0</v>
      </c>
      <c r="N2815" s="1">
        <f t="shared" si="1313"/>
        <v>0</v>
      </c>
      <c r="O2815" s="1"/>
      <c r="P2815" s="1"/>
      <c r="Q2815" s="1"/>
      <c r="R2815" s="1"/>
      <c r="S2815" s="1"/>
      <c r="T2815" s="1">
        <f t="shared" si="1314"/>
        <v>0</v>
      </c>
      <c r="U2815" s="1"/>
      <c r="V2815" s="1"/>
      <c r="W2815" s="1"/>
      <c r="X2815" s="1"/>
      <c r="Y2815" s="1">
        <v>1.07</v>
      </c>
      <c r="Z2815" s="1"/>
      <c r="AA2815" s="765">
        <f t="shared" si="1315"/>
        <v>0</v>
      </c>
      <c r="AB2815" s="1"/>
      <c r="AC2815" s="1"/>
      <c r="AD2815" s="1"/>
      <c r="AE2815" s="1"/>
      <c r="AF2815" s="1"/>
      <c r="AG2815" s="1"/>
      <c r="AH2815" s="1"/>
      <c r="AI2815" s="765">
        <f t="shared" si="1318"/>
        <v>0</v>
      </c>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c r="BJ2815" s="1"/>
      <c r="BK2815" s="1"/>
      <c r="BL2815" s="1"/>
      <c r="BM2815" s="1">
        <f t="shared" si="1317"/>
        <v>0</v>
      </c>
      <c r="BN2815" s="1"/>
      <c r="BO2815" s="1"/>
      <c r="BP2815" s="1"/>
    </row>
    <row r="2816" spans="1:73" s="755" customFormat="1" ht="31.5" hidden="1">
      <c r="A2816" s="1083">
        <v>2021</v>
      </c>
      <c r="B2816" s="757">
        <v>36</v>
      </c>
      <c r="C2816" s="1347" t="s">
        <v>832</v>
      </c>
      <c r="D2816" s="1085" t="s">
        <v>40</v>
      </c>
      <c r="E2816" s="398" t="s">
        <v>72</v>
      </c>
      <c r="F2816" s="1086"/>
      <c r="G2816" s="642"/>
      <c r="H2816" s="643">
        <f t="shared" si="1319"/>
        <v>1.6099999999999999</v>
      </c>
      <c r="I2816" s="644"/>
      <c r="J2816" s="645">
        <f t="shared" si="1309"/>
        <v>1.6099999999999999</v>
      </c>
      <c r="K2816" s="1">
        <f t="shared" si="1310"/>
        <v>1.6099999999999999</v>
      </c>
      <c r="L2816" s="1">
        <f t="shared" si="1311"/>
        <v>1.6099999999999999</v>
      </c>
      <c r="M2816" s="1">
        <f t="shared" si="1312"/>
        <v>1.6099999999999999</v>
      </c>
      <c r="N2816" s="1">
        <f t="shared" si="1313"/>
        <v>1.03</v>
      </c>
      <c r="O2816" s="1">
        <v>1.03</v>
      </c>
      <c r="P2816" s="1"/>
      <c r="Q2816" s="1"/>
      <c r="R2816" s="1">
        <v>0.57999999999999996</v>
      </c>
      <c r="S2816" s="1"/>
      <c r="T2816" s="1">
        <f t="shared" si="1314"/>
        <v>0</v>
      </c>
      <c r="U2816" s="1"/>
      <c r="V2816" s="1"/>
      <c r="W2816" s="1"/>
      <c r="X2816" s="1"/>
      <c r="Y2816" s="1"/>
      <c r="Z2816" s="1"/>
      <c r="AA2816" s="765">
        <f t="shared" si="1315"/>
        <v>0</v>
      </c>
      <c r="AB2816" s="1"/>
      <c r="AC2816" s="1"/>
      <c r="AD2816" s="1"/>
      <c r="AE2816" s="1"/>
      <c r="AF2816" s="1"/>
      <c r="AG2816" s="1"/>
      <c r="AH2816" s="1"/>
      <c r="AI2816" s="765">
        <f t="shared" si="1318"/>
        <v>0</v>
      </c>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c r="BJ2816" s="1"/>
      <c r="BK2816" s="1"/>
      <c r="BL2816" s="1"/>
      <c r="BM2816" s="1">
        <f t="shared" si="1317"/>
        <v>0</v>
      </c>
      <c r="BN2816" s="1"/>
      <c r="BO2816" s="1"/>
      <c r="BP2816" s="1"/>
    </row>
    <row r="2817" spans="1:77" s="755" customFormat="1" ht="31.5" hidden="1">
      <c r="A2817" s="1083">
        <v>2021</v>
      </c>
      <c r="B2817" s="757">
        <v>38</v>
      </c>
      <c r="C2817" s="1347" t="s">
        <v>833</v>
      </c>
      <c r="D2817" s="1085" t="s">
        <v>40</v>
      </c>
      <c r="E2817" s="398" t="s">
        <v>72</v>
      </c>
      <c r="F2817" s="1086"/>
      <c r="G2817" s="642"/>
      <c r="H2817" s="643">
        <f t="shared" si="1319"/>
        <v>1.36</v>
      </c>
      <c r="I2817" s="644"/>
      <c r="J2817" s="645">
        <f t="shared" si="1309"/>
        <v>1.36</v>
      </c>
      <c r="K2817" s="1">
        <f t="shared" si="1310"/>
        <v>1.36</v>
      </c>
      <c r="L2817" s="1">
        <f t="shared" si="1311"/>
        <v>1.36</v>
      </c>
      <c r="M2817" s="1">
        <f t="shared" si="1312"/>
        <v>1.36</v>
      </c>
      <c r="N2817" s="1">
        <f t="shared" si="1313"/>
        <v>1.36</v>
      </c>
      <c r="O2817" s="1">
        <v>1.36</v>
      </c>
      <c r="P2817" s="1"/>
      <c r="Q2817" s="1"/>
      <c r="R2817" s="1"/>
      <c r="S2817" s="1"/>
      <c r="T2817" s="1">
        <f t="shared" si="1314"/>
        <v>0</v>
      </c>
      <c r="U2817" s="1"/>
      <c r="V2817" s="1"/>
      <c r="W2817" s="1"/>
      <c r="X2817" s="1"/>
      <c r="Y2817" s="1"/>
      <c r="Z2817" s="1"/>
      <c r="AA2817" s="765">
        <f t="shared" si="1315"/>
        <v>0</v>
      </c>
      <c r="AB2817" s="1"/>
      <c r="AC2817" s="1"/>
      <c r="AD2817" s="1"/>
      <c r="AE2817" s="1"/>
      <c r="AF2817" s="1"/>
      <c r="AG2817" s="1"/>
      <c r="AH2817" s="1"/>
      <c r="AI2817" s="765">
        <f t="shared" si="1318"/>
        <v>0</v>
      </c>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c r="BJ2817" s="1"/>
      <c r="BK2817" s="1"/>
      <c r="BL2817" s="1"/>
      <c r="BM2817" s="1">
        <f t="shared" si="1317"/>
        <v>0</v>
      </c>
      <c r="BN2817" s="1"/>
      <c r="BO2817" s="1"/>
      <c r="BP2817" s="1"/>
    </row>
    <row r="2818" spans="1:77" s="755" customFormat="1" ht="31.5" hidden="1">
      <c r="A2818" s="1083"/>
      <c r="B2818" s="757">
        <v>40</v>
      </c>
      <c r="C2818" s="1089" t="s">
        <v>834</v>
      </c>
      <c r="D2818" s="1085" t="s">
        <v>40</v>
      </c>
      <c r="E2818" s="398" t="s">
        <v>72</v>
      </c>
      <c r="F2818" s="1086"/>
      <c r="G2818" s="642"/>
      <c r="H2818" s="643">
        <f t="shared" si="1319"/>
        <v>0.83</v>
      </c>
      <c r="I2818" s="644"/>
      <c r="J2818" s="645">
        <f t="shared" si="1309"/>
        <v>0.83</v>
      </c>
      <c r="K2818" s="1">
        <f t="shared" si="1310"/>
        <v>0.66999999999999993</v>
      </c>
      <c r="L2818" s="1">
        <f t="shared" si="1311"/>
        <v>0.41</v>
      </c>
      <c r="M2818" s="1">
        <f t="shared" si="1312"/>
        <v>0.41</v>
      </c>
      <c r="N2818" s="1">
        <f t="shared" si="1313"/>
        <v>0</v>
      </c>
      <c r="O2818" s="1"/>
      <c r="P2818" s="1"/>
      <c r="Q2818" s="1"/>
      <c r="R2818" s="1">
        <v>0.41</v>
      </c>
      <c r="S2818" s="1"/>
      <c r="T2818" s="1">
        <f t="shared" si="1314"/>
        <v>0</v>
      </c>
      <c r="U2818" s="1"/>
      <c r="V2818" s="1"/>
      <c r="W2818" s="1"/>
      <c r="X2818" s="1"/>
      <c r="Y2818" s="1">
        <v>0.26</v>
      </c>
      <c r="Z2818" s="1"/>
      <c r="AA2818" s="765">
        <f t="shared" si="1315"/>
        <v>0.16</v>
      </c>
      <c r="AB2818" s="1"/>
      <c r="AC2818" s="1"/>
      <c r="AD2818" s="1"/>
      <c r="AE2818" s="1"/>
      <c r="AF2818" s="1"/>
      <c r="AG2818" s="1"/>
      <c r="AH2818" s="1"/>
      <c r="AI2818" s="765">
        <f t="shared" si="1318"/>
        <v>0.05</v>
      </c>
      <c r="AJ2818" s="1">
        <v>0.04</v>
      </c>
      <c r="AK2818" s="1">
        <v>0.01</v>
      </c>
      <c r="AL2818" s="1"/>
      <c r="AM2818" s="1"/>
      <c r="AN2818" s="1"/>
      <c r="AO2818" s="1"/>
      <c r="AP2818" s="1"/>
      <c r="AQ2818" s="1"/>
      <c r="AR2818" s="1"/>
      <c r="AS2818" s="1"/>
      <c r="AT2818" s="1"/>
      <c r="AU2818" s="1"/>
      <c r="AV2818" s="1"/>
      <c r="AW2818" s="1"/>
      <c r="AX2818" s="1"/>
      <c r="AY2818" s="1">
        <v>0.11</v>
      </c>
      <c r="AZ2818" s="1"/>
      <c r="BA2818" s="1"/>
      <c r="BB2818" s="1"/>
      <c r="BC2818" s="1"/>
      <c r="BD2818" s="1"/>
      <c r="BE2818" s="1"/>
      <c r="BF2818" s="1"/>
      <c r="BG2818" s="1"/>
      <c r="BH2818" s="1"/>
      <c r="BI2818" s="1"/>
      <c r="BJ2818" s="1"/>
      <c r="BK2818" s="1"/>
      <c r="BL2818" s="1"/>
      <c r="BM2818" s="1">
        <f t="shared" si="1317"/>
        <v>0</v>
      </c>
      <c r="BN2818" s="1"/>
      <c r="BO2818" s="1"/>
      <c r="BP2818" s="1"/>
    </row>
    <row r="2819" spans="1:77" s="755" customFormat="1" ht="31.5" hidden="1">
      <c r="A2819" s="1083"/>
      <c r="B2819" s="757">
        <v>45</v>
      </c>
      <c r="C2819" s="1084" t="s">
        <v>835</v>
      </c>
      <c r="D2819" s="1085" t="s">
        <v>40</v>
      </c>
      <c r="E2819" s="398" t="s">
        <v>72</v>
      </c>
      <c r="F2819" s="1086"/>
      <c r="G2819" s="642"/>
      <c r="H2819" s="643">
        <f t="shared" si="1319"/>
        <v>4.24</v>
      </c>
      <c r="I2819" s="644"/>
      <c r="J2819" s="645">
        <f t="shared" si="1309"/>
        <v>4.24</v>
      </c>
      <c r="K2819" s="1">
        <f t="shared" si="1310"/>
        <v>4.24</v>
      </c>
      <c r="L2819" s="1">
        <f t="shared" si="1311"/>
        <v>2.44</v>
      </c>
      <c r="M2819" s="1">
        <f t="shared" si="1312"/>
        <v>2.44</v>
      </c>
      <c r="N2819" s="1">
        <f t="shared" si="1313"/>
        <v>2.44</v>
      </c>
      <c r="O2819" s="1">
        <v>2.44</v>
      </c>
      <c r="P2819" s="1"/>
      <c r="Q2819" s="1"/>
      <c r="R2819" s="1"/>
      <c r="S2819" s="1"/>
      <c r="T2819" s="1">
        <f t="shared" si="1314"/>
        <v>0</v>
      </c>
      <c r="U2819" s="1"/>
      <c r="V2819" s="1"/>
      <c r="W2819" s="1"/>
      <c r="X2819" s="1"/>
      <c r="Y2819" s="1">
        <f>1.64+0.07+0.09</f>
        <v>1.8</v>
      </c>
      <c r="Z2819" s="1"/>
      <c r="AA2819" s="765">
        <f t="shared" si="1315"/>
        <v>0</v>
      </c>
      <c r="AB2819" s="1"/>
      <c r="AC2819" s="1"/>
      <c r="AD2819" s="1"/>
      <c r="AE2819" s="1"/>
      <c r="AF2819" s="1"/>
      <c r="AG2819" s="1"/>
      <c r="AH2819" s="1"/>
      <c r="AI2819" s="765">
        <f t="shared" si="1318"/>
        <v>0</v>
      </c>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c r="BJ2819" s="1"/>
      <c r="BK2819" s="1"/>
      <c r="BL2819" s="1"/>
      <c r="BM2819" s="1">
        <f t="shared" si="1317"/>
        <v>0</v>
      </c>
      <c r="BN2819" s="1"/>
      <c r="BO2819" s="1"/>
      <c r="BP2819" s="1"/>
    </row>
    <row r="2820" spans="1:77" s="755" customFormat="1" ht="31.5" hidden="1">
      <c r="A2820" s="638"/>
      <c r="B2820" s="757">
        <v>51</v>
      </c>
      <c r="C2820" s="1084" t="s">
        <v>836</v>
      </c>
      <c r="D2820" s="640" t="s">
        <v>40</v>
      </c>
      <c r="E2820" s="398" t="s">
        <v>72</v>
      </c>
      <c r="F2820" s="1037"/>
      <c r="G2820" s="642"/>
      <c r="H2820" s="643">
        <f t="shared" si="1319"/>
        <v>1.3</v>
      </c>
      <c r="I2820" s="644"/>
      <c r="J2820" s="645">
        <f t="shared" si="1309"/>
        <v>1.3</v>
      </c>
      <c r="K2820" s="1">
        <f t="shared" si="1310"/>
        <v>1.3</v>
      </c>
      <c r="L2820" s="1">
        <f t="shared" si="1311"/>
        <v>1.3</v>
      </c>
      <c r="M2820" s="1">
        <f t="shared" si="1312"/>
        <v>1.3</v>
      </c>
      <c r="N2820" s="1">
        <f t="shared" si="1313"/>
        <v>1.3</v>
      </c>
      <c r="O2820" s="1">
        <v>1.3</v>
      </c>
      <c r="P2820" s="1"/>
      <c r="Q2820" s="1"/>
      <c r="R2820" s="1"/>
      <c r="S2820" s="1"/>
      <c r="T2820" s="1">
        <f t="shared" si="1314"/>
        <v>0</v>
      </c>
      <c r="U2820" s="1"/>
      <c r="V2820" s="1"/>
      <c r="W2820" s="1"/>
      <c r="X2820" s="1"/>
      <c r="Y2820" s="1"/>
      <c r="Z2820" s="1"/>
      <c r="AA2820" s="765">
        <f t="shared" si="1315"/>
        <v>0</v>
      </c>
      <c r="AB2820" s="1"/>
      <c r="AC2820" s="1"/>
      <c r="AD2820" s="1"/>
      <c r="AE2820" s="1"/>
      <c r="AF2820" s="1"/>
      <c r="AG2820" s="1"/>
      <c r="AH2820" s="1"/>
      <c r="AI2820" s="765">
        <f t="shared" si="1318"/>
        <v>0</v>
      </c>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c r="BJ2820" s="1"/>
      <c r="BK2820" s="1"/>
      <c r="BL2820" s="1"/>
      <c r="BM2820" s="1">
        <f t="shared" si="1317"/>
        <v>0</v>
      </c>
      <c r="BN2820" s="1"/>
      <c r="BO2820" s="1"/>
      <c r="BP2820" s="1"/>
    </row>
    <row r="2821" spans="1:77" s="755" customFormat="1" ht="31.5" hidden="1">
      <c r="A2821" s="638"/>
      <c r="B2821" s="757">
        <v>52</v>
      </c>
      <c r="C2821" s="1089" t="s">
        <v>837</v>
      </c>
      <c r="D2821" s="640" t="s">
        <v>40</v>
      </c>
      <c r="E2821" s="398" t="s">
        <v>72</v>
      </c>
      <c r="F2821" s="774"/>
      <c r="G2821" s="642"/>
      <c r="H2821" s="643">
        <f t="shared" si="1319"/>
        <v>1.23</v>
      </c>
      <c r="I2821" s="644"/>
      <c r="J2821" s="645">
        <f t="shared" si="1309"/>
        <v>1.23</v>
      </c>
      <c r="K2821" s="1">
        <f t="shared" si="1310"/>
        <v>1.17</v>
      </c>
      <c r="L2821" s="1">
        <f t="shared" si="1311"/>
        <v>1.1599999999999999</v>
      </c>
      <c r="M2821" s="1">
        <f t="shared" si="1312"/>
        <v>1.1599999999999999</v>
      </c>
      <c r="N2821" s="1">
        <f t="shared" si="1313"/>
        <v>1.1599999999999999</v>
      </c>
      <c r="O2821" s="1">
        <v>1</v>
      </c>
      <c r="P2821" s="1">
        <v>0.16</v>
      </c>
      <c r="Q2821" s="1"/>
      <c r="R2821" s="1"/>
      <c r="S2821" s="1"/>
      <c r="T2821" s="1">
        <f t="shared" si="1314"/>
        <v>0</v>
      </c>
      <c r="U2821" s="1"/>
      <c r="V2821" s="1"/>
      <c r="W2821" s="1"/>
      <c r="X2821" s="1"/>
      <c r="Y2821" s="1">
        <v>0.01</v>
      </c>
      <c r="Z2821" s="1"/>
      <c r="AA2821" s="765">
        <f t="shared" si="1315"/>
        <v>0.06</v>
      </c>
      <c r="AB2821" s="1"/>
      <c r="AC2821" s="1"/>
      <c r="AD2821" s="1"/>
      <c r="AE2821" s="1"/>
      <c r="AF2821" s="1"/>
      <c r="AG2821" s="1"/>
      <c r="AH2821" s="1"/>
      <c r="AI2821" s="765">
        <f t="shared" si="1318"/>
        <v>0.06</v>
      </c>
      <c r="AJ2821" s="1"/>
      <c r="AK2821" s="1"/>
      <c r="AL2821" s="1"/>
      <c r="AM2821" s="1"/>
      <c r="AN2821" s="1"/>
      <c r="AO2821" s="1"/>
      <c r="AP2821" s="1">
        <v>0.06</v>
      </c>
      <c r="AQ2821" s="1"/>
      <c r="AR2821" s="1"/>
      <c r="AS2821" s="1"/>
      <c r="AT2821" s="1"/>
      <c r="AU2821" s="1"/>
      <c r="AV2821" s="1"/>
      <c r="AW2821" s="1"/>
      <c r="AX2821" s="1"/>
      <c r="AY2821" s="1"/>
      <c r="AZ2821" s="1"/>
      <c r="BA2821" s="1"/>
      <c r="BB2821" s="1"/>
      <c r="BC2821" s="1"/>
      <c r="BD2821" s="1"/>
      <c r="BE2821" s="1"/>
      <c r="BF2821" s="1"/>
      <c r="BG2821" s="1"/>
      <c r="BH2821" s="1"/>
      <c r="BI2821" s="1"/>
      <c r="BJ2821" s="1"/>
      <c r="BK2821" s="1"/>
      <c r="BL2821" s="1"/>
      <c r="BM2821" s="1">
        <f t="shared" si="1317"/>
        <v>0</v>
      </c>
      <c r="BN2821" s="1"/>
      <c r="BO2821" s="1"/>
      <c r="BP2821" s="1"/>
    </row>
    <row r="2822" spans="1:77" s="755" customFormat="1" ht="31.5" hidden="1">
      <c r="A2822" s="638"/>
      <c r="B2822" s="757">
        <v>55</v>
      </c>
      <c r="C2822" s="1089" t="s">
        <v>838</v>
      </c>
      <c r="D2822" s="640" t="s">
        <v>40</v>
      </c>
      <c r="E2822" s="398" t="s">
        <v>72</v>
      </c>
      <c r="F2822" s="774"/>
      <c r="G2822" s="642"/>
      <c r="H2822" s="643">
        <f t="shared" si="1319"/>
        <v>1.26</v>
      </c>
      <c r="I2822" s="644"/>
      <c r="J2822" s="645">
        <f t="shared" si="1309"/>
        <v>1.26</v>
      </c>
      <c r="K2822" s="1">
        <f t="shared" si="1310"/>
        <v>1.1599999999999999</v>
      </c>
      <c r="L2822" s="1">
        <f t="shared" si="1311"/>
        <v>1.1599999999999999</v>
      </c>
      <c r="M2822" s="1">
        <f t="shared" si="1312"/>
        <v>1.1599999999999999</v>
      </c>
      <c r="N2822" s="1">
        <f t="shared" si="1313"/>
        <v>0</v>
      </c>
      <c r="O2822" s="1"/>
      <c r="P2822" s="1"/>
      <c r="Q2822" s="1"/>
      <c r="R2822" s="1">
        <v>1.1599999999999999</v>
      </c>
      <c r="S2822" s="1"/>
      <c r="T2822" s="1">
        <f t="shared" si="1314"/>
        <v>0</v>
      </c>
      <c r="U2822" s="1"/>
      <c r="V2822" s="1"/>
      <c r="W2822" s="1"/>
      <c r="X2822" s="1"/>
      <c r="Y2822" s="1"/>
      <c r="Z2822" s="1"/>
      <c r="AA2822" s="765">
        <f t="shared" si="1315"/>
        <v>0.1</v>
      </c>
      <c r="AB2822" s="1"/>
      <c r="AC2822" s="1"/>
      <c r="AD2822" s="1"/>
      <c r="AE2822" s="1"/>
      <c r="AF2822" s="1"/>
      <c r="AG2822" s="1"/>
      <c r="AH2822" s="1"/>
      <c r="AI2822" s="765">
        <f t="shared" si="1318"/>
        <v>0.1</v>
      </c>
      <c r="AJ2822" s="1">
        <v>0.1</v>
      </c>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c r="BL2822" s="1"/>
      <c r="BM2822" s="1">
        <f t="shared" si="1317"/>
        <v>0</v>
      </c>
      <c r="BN2822" s="1"/>
      <c r="BO2822" s="1"/>
      <c r="BP2822" s="1"/>
    </row>
    <row r="2823" spans="1:77" s="755" customFormat="1" ht="31.5" hidden="1">
      <c r="A2823" s="638"/>
      <c r="B2823" s="757">
        <v>56</v>
      </c>
      <c r="C2823" s="1089" t="s">
        <v>839</v>
      </c>
      <c r="D2823" s="640" t="s">
        <v>40</v>
      </c>
      <c r="E2823" s="398" t="s">
        <v>72</v>
      </c>
      <c r="F2823" s="774">
        <v>1.61</v>
      </c>
      <c r="G2823" s="651"/>
      <c r="H2823" s="643">
        <f t="shared" si="1319"/>
        <v>1.6099999999999999</v>
      </c>
      <c r="I2823" s="644"/>
      <c r="J2823" s="645">
        <f t="shared" si="1309"/>
        <v>1.6099999999999999</v>
      </c>
      <c r="K2823" s="1">
        <f t="shared" si="1310"/>
        <v>1.41</v>
      </c>
      <c r="L2823" s="1">
        <f t="shared" si="1311"/>
        <v>1.41</v>
      </c>
      <c r="M2823" s="1">
        <f t="shared" si="1312"/>
        <v>1.41</v>
      </c>
      <c r="N2823" s="1">
        <f t="shared" si="1313"/>
        <v>1.41</v>
      </c>
      <c r="O2823" s="1">
        <v>1.41</v>
      </c>
      <c r="P2823" s="1"/>
      <c r="Q2823" s="1"/>
      <c r="R2823" s="1"/>
      <c r="S2823" s="1"/>
      <c r="T2823" s="1">
        <f t="shared" si="1314"/>
        <v>0</v>
      </c>
      <c r="U2823" s="1"/>
      <c r="V2823" s="1"/>
      <c r="W2823" s="1"/>
      <c r="X2823" s="1"/>
      <c r="Y2823" s="1"/>
      <c r="Z2823" s="1"/>
      <c r="AA2823" s="765">
        <f t="shared" si="1315"/>
        <v>0.2</v>
      </c>
      <c r="AB2823" s="1"/>
      <c r="AC2823" s="1"/>
      <c r="AD2823" s="1"/>
      <c r="AE2823" s="1"/>
      <c r="AF2823" s="1"/>
      <c r="AG2823" s="1"/>
      <c r="AH2823" s="1"/>
      <c r="AI2823" s="765">
        <f t="shared" si="1318"/>
        <v>0.2</v>
      </c>
      <c r="AJ2823" s="1">
        <v>0.2</v>
      </c>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c r="BJ2823" s="1"/>
      <c r="BK2823" s="1"/>
      <c r="BL2823" s="1"/>
      <c r="BM2823" s="1">
        <f t="shared" si="1317"/>
        <v>0</v>
      </c>
      <c r="BN2823" s="1"/>
      <c r="BO2823" s="1"/>
      <c r="BP2823" s="1"/>
    </row>
    <row r="2824" spans="1:77" s="755" customFormat="1" ht="31.5" hidden="1">
      <c r="A2824" s="638"/>
      <c r="B2824" s="757">
        <v>60</v>
      </c>
      <c r="C2824" s="1089" t="s">
        <v>840</v>
      </c>
      <c r="D2824" s="640" t="s">
        <v>40</v>
      </c>
      <c r="E2824" s="398" t="s">
        <v>72</v>
      </c>
      <c r="F2824" s="1728"/>
      <c r="G2824" s="642"/>
      <c r="H2824" s="643">
        <f t="shared" si="1319"/>
        <v>1.56</v>
      </c>
      <c r="I2824" s="644"/>
      <c r="J2824" s="645">
        <f t="shared" si="1309"/>
        <v>1.56</v>
      </c>
      <c r="K2824" s="1">
        <f t="shared" si="1310"/>
        <v>1.36</v>
      </c>
      <c r="L2824" s="1">
        <f t="shared" si="1311"/>
        <v>1.36</v>
      </c>
      <c r="M2824" s="1">
        <f t="shared" si="1312"/>
        <v>1.36</v>
      </c>
      <c r="N2824" s="1">
        <f t="shared" si="1313"/>
        <v>1.36</v>
      </c>
      <c r="O2824" s="1">
        <v>1.36</v>
      </c>
      <c r="P2824" s="1"/>
      <c r="Q2824" s="1"/>
      <c r="R2824" s="1"/>
      <c r="S2824" s="1"/>
      <c r="T2824" s="1">
        <f t="shared" si="1314"/>
        <v>0</v>
      </c>
      <c r="U2824" s="1"/>
      <c r="V2824" s="1"/>
      <c r="W2824" s="1"/>
      <c r="X2824" s="1"/>
      <c r="Y2824" s="1"/>
      <c r="Z2824" s="1"/>
      <c r="AA2824" s="765">
        <f t="shared" si="1315"/>
        <v>0.2</v>
      </c>
      <c r="AB2824" s="1"/>
      <c r="AC2824" s="1"/>
      <c r="AD2824" s="1"/>
      <c r="AE2824" s="1"/>
      <c r="AF2824" s="1"/>
      <c r="AG2824" s="1"/>
      <c r="AH2824" s="1"/>
      <c r="AI2824" s="765">
        <f t="shared" si="1318"/>
        <v>0.2</v>
      </c>
      <c r="AJ2824" s="1">
        <v>0.2</v>
      </c>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c r="BJ2824" s="1"/>
      <c r="BK2824" s="1"/>
      <c r="BL2824" s="1"/>
      <c r="BM2824" s="1">
        <f t="shared" si="1317"/>
        <v>0</v>
      </c>
      <c r="BN2824" s="1"/>
      <c r="BO2824" s="1"/>
      <c r="BP2824" s="1"/>
    </row>
    <row r="2825" spans="1:77" s="755" customFormat="1" ht="31.5" hidden="1">
      <c r="A2825" s="638"/>
      <c r="B2825" s="757">
        <v>61</v>
      </c>
      <c r="C2825" s="1089" t="s">
        <v>841</v>
      </c>
      <c r="D2825" s="640" t="s">
        <v>40</v>
      </c>
      <c r="E2825" s="398" t="s">
        <v>72</v>
      </c>
      <c r="F2825" s="640"/>
      <c r="G2825" s="642"/>
      <c r="H2825" s="643">
        <f t="shared" si="1319"/>
        <v>1</v>
      </c>
      <c r="I2825" s="644"/>
      <c r="J2825" s="645">
        <f t="shared" si="1309"/>
        <v>1</v>
      </c>
      <c r="K2825" s="1">
        <f t="shared" si="1310"/>
        <v>1</v>
      </c>
      <c r="L2825" s="1">
        <f t="shared" si="1311"/>
        <v>0</v>
      </c>
      <c r="M2825" s="1">
        <f t="shared" si="1312"/>
        <v>0</v>
      </c>
      <c r="N2825" s="1">
        <f t="shared" si="1313"/>
        <v>0</v>
      </c>
      <c r="O2825" s="1"/>
      <c r="P2825" s="1"/>
      <c r="Q2825" s="1"/>
      <c r="R2825" s="1"/>
      <c r="S2825" s="1"/>
      <c r="T2825" s="1">
        <f t="shared" si="1314"/>
        <v>0</v>
      </c>
      <c r="U2825" s="1"/>
      <c r="V2825" s="1"/>
      <c r="W2825" s="1"/>
      <c r="X2825" s="1"/>
      <c r="Y2825" s="1">
        <v>1</v>
      </c>
      <c r="Z2825" s="1"/>
      <c r="AA2825" s="765">
        <f t="shared" si="1315"/>
        <v>0</v>
      </c>
      <c r="AB2825" s="1"/>
      <c r="AC2825" s="1"/>
      <c r="AD2825" s="1"/>
      <c r="AE2825" s="1"/>
      <c r="AF2825" s="1"/>
      <c r="AG2825" s="1"/>
      <c r="AH2825" s="1"/>
      <c r="AI2825" s="765">
        <f t="shared" si="1318"/>
        <v>0</v>
      </c>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c r="BJ2825" s="1"/>
      <c r="BK2825" s="1"/>
      <c r="BL2825" s="1"/>
      <c r="BM2825" s="1">
        <f t="shared" si="1317"/>
        <v>0</v>
      </c>
      <c r="BN2825" s="1"/>
      <c r="BO2825" s="1"/>
      <c r="BP2825" s="1"/>
    </row>
    <row r="2826" spans="1:77" s="755" customFormat="1" ht="31.5" hidden="1">
      <c r="A2826" s="638"/>
      <c r="B2826" s="757">
        <v>62</v>
      </c>
      <c r="C2826" s="1089" t="s">
        <v>842</v>
      </c>
      <c r="D2826" s="640" t="s">
        <v>40</v>
      </c>
      <c r="E2826" s="398" t="s">
        <v>72</v>
      </c>
      <c r="F2826" s="774"/>
      <c r="G2826" s="642"/>
      <c r="H2826" s="643">
        <f t="shared" si="1319"/>
        <v>2</v>
      </c>
      <c r="I2826" s="644"/>
      <c r="J2826" s="645">
        <f t="shared" si="1309"/>
        <v>2</v>
      </c>
      <c r="K2826" s="1">
        <f t="shared" si="1310"/>
        <v>2</v>
      </c>
      <c r="L2826" s="1">
        <f t="shared" si="1311"/>
        <v>2</v>
      </c>
      <c r="M2826" s="1">
        <f t="shared" si="1312"/>
        <v>2</v>
      </c>
      <c r="N2826" s="1">
        <f t="shared" si="1313"/>
        <v>2</v>
      </c>
      <c r="O2826" s="1">
        <v>2</v>
      </c>
      <c r="P2826" s="1"/>
      <c r="Q2826" s="1"/>
      <c r="R2826" s="1"/>
      <c r="S2826" s="1"/>
      <c r="T2826" s="1">
        <f t="shared" si="1314"/>
        <v>0</v>
      </c>
      <c r="U2826" s="1"/>
      <c r="V2826" s="1"/>
      <c r="W2826" s="1"/>
      <c r="X2826" s="1"/>
      <c r="Y2826" s="1"/>
      <c r="Z2826" s="1"/>
      <c r="AA2826" s="765">
        <f t="shared" si="1315"/>
        <v>0</v>
      </c>
      <c r="AB2826" s="1"/>
      <c r="AC2826" s="1"/>
      <c r="AD2826" s="1"/>
      <c r="AE2826" s="1"/>
      <c r="AF2826" s="1"/>
      <c r="AG2826" s="1"/>
      <c r="AH2826" s="1"/>
      <c r="AI2826" s="765">
        <f t="shared" si="1318"/>
        <v>0</v>
      </c>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c r="BJ2826" s="1"/>
      <c r="BK2826" s="1"/>
      <c r="BL2826" s="1"/>
      <c r="BM2826" s="1">
        <f t="shared" si="1317"/>
        <v>0</v>
      </c>
      <c r="BN2826" s="1"/>
      <c r="BO2826" s="1"/>
      <c r="BP2826" s="1"/>
    </row>
    <row r="2827" spans="1:77" s="755" customFormat="1" ht="31.5" hidden="1">
      <c r="A2827" s="638"/>
      <c r="B2827" s="757">
        <v>63</v>
      </c>
      <c r="C2827" s="1089" t="s">
        <v>843</v>
      </c>
      <c r="D2827" s="640" t="s">
        <v>40</v>
      </c>
      <c r="E2827" s="398" t="s">
        <v>72</v>
      </c>
      <c r="F2827" s="774"/>
      <c r="G2827" s="642"/>
      <c r="H2827" s="643">
        <f t="shared" si="1319"/>
        <v>0.86</v>
      </c>
      <c r="I2827" s="644"/>
      <c r="J2827" s="645">
        <f t="shared" si="1309"/>
        <v>0.86</v>
      </c>
      <c r="K2827" s="1">
        <f t="shared" si="1310"/>
        <v>0</v>
      </c>
      <c r="L2827" s="1">
        <f t="shared" si="1311"/>
        <v>0</v>
      </c>
      <c r="M2827" s="1">
        <f t="shared" si="1312"/>
        <v>0</v>
      </c>
      <c r="N2827" s="1">
        <f t="shared" si="1313"/>
        <v>0</v>
      </c>
      <c r="O2827" s="1"/>
      <c r="P2827" s="1"/>
      <c r="Q2827" s="1"/>
      <c r="R2827" s="1"/>
      <c r="S2827" s="1"/>
      <c r="T2827" s="1">
        <f t="shared" si="1314"/>
        <v>0</v>
      </c>
      <c r="U2827" s="1"/>
      <c r="V2827" s="1"/>
      <c r="W2827" s="1"/>
      <c r="X2827" s="1"/>
      <c r="Y2827" s="1"/>
      <c r="Z2827" s="1"/>
      <c r="AA2827" s="765">
        <f t="shared" si="1315"/>
        <v>0</v>
      </c>
      <c r="AB2827" s="1"/>
      <c r="AC2827" s="1"/>
      <c r="AD2827" s="1"/>
      <c r="AE2827" s="1"/>
      <c r="AF2827" s="1"/>
      <c r="AG2827" s="1"/>
      <c r="AH2827" s="1"/>
      <c r="AI2827" s="765">
        <f t="shared" si="1318"/>
        <v>0</v>
      </c>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c r="BJ2827" s="1"/>
      <c r="BK2827" s="1"/>
      <c r="BL2827" s="1"/>
      <c r="BM2827" s="1">
        <f t="shared" si="1317"/>
        <v>0.86</v>
      </c>
      <c r="BN2827" s="1">
        <v>0.86</v>
      </c>
      <c r="BO2827" s="1"/>
      <c r="BP2827" s="1"/>
    </row>
    <row r="2828" spans="1:77" s="755" customFormat="1" ht="31.5" hidden="1">
      <c r="A2828" s="638"/>
      <c r="B2828" s="757">
        <v>64</v>
      </c>
      <c r="C2828" s="1089" t="s">
        <v>844</v>
      </c>
      <c r="D2828" s="640" t="s">
        <v>40</v>
      </c>
      <c r="E2828" s="398" t="s">
        <v>72</v>
      </c>
      <c r="F2828" s="774"/>
      <c r="G2828" s="642"/>
      <c r="H2828" s="643">
        <f t="shared" si="1319"/>
        <v>0.78</v>
      </c>
      <c r="I2828" s="644"/>
      <c r="J2828" s="645">
        <f t="shared" si="1309"/>
        <v>0.78</v>
      </c>
      <c r="K2828" s="1">
        <f t="shared" si="1310"/>
        <v>0.78</v>
      </c>
      <c r="L2828" s="1">
        <f t="shared" si="1311"/>
        <v>0.78</v>
      </c>
      <c r="M2828" s="1">
        <f t="shared" si="1312"/>
        <v>0.78</v>
      </c>
      <c r="N2828" s="1">
        <f t="shared" si="1313"/>
        <v>0.78</v>
      </c>
      <c r="O2828" s="1">
        <v>0.78</v>
      </c>
      <c r="P2828" s="1"/>
      <c r="Q2828" s="1"/>
      <c r="R2828" s="1"/>
      <c r="S2828" s="1"/>
      <c r="T2828" s="1">
        <f t="shared" si="1314"/>
        <v>0</v>
      </c>
      <c r="U2828" s="1"/>
      <c r="V2828" s="1"/>
      <c r="W2828" s="1"/>
      <c r="X2828" s="1"/>
      <c r="Y2828" s="1"/>
      <c r="Z2828" s="1"/>
      <c r="AA2828" s="765">
        <f t="shared" si="1315"/>
        <v>0</v>
      </c>
      <c r="AB2828" s="1"/>
      <c r="AC2828" s="1"/>
      <c r="AD2828" s="1"/>
      <c r="AE2828" s="1"/>
      <c r="AF2828" s="1"/>
      <c r="AG2828" s="1"/>
      <c r="AH2828" s="1"/>
      <c r="AI2828" s="765">
        <f t="shared" si="1318"/>
        <v>0</v>
      </c>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c r="BJ2828" s="1"/>
      <c r="BK2828" s="1"/>
      <c r="BL2828" s="1"/>
      <c r="BM2828" s="1">
        <f t="shared" si="1317"/>
        <v>0</v>
      </c>
      <c r="BN2828" s="1"/>
      <c r="BO2828" s="1"/>
      <c r="BP2828" s="1"/>
    </row>
    <row r="2829" spans="1:77" s="755" customFormat="1" ht="38.25" hidden="1">
      <c r="B2829" s="757">
        <v>70</v>
      </c>
      <c r="C2829" s="1090" t="s">
        <v>845</v>
      </c>
      <c r="D2829" s="640" t="s">
        <v>40</v>
      </c>
      <c r="E2829" s="641" t="s">
        <v>72</v>
      </c>
      <c r="F2829" s="1091"/>
      <c r="G2829" s="1091"/>
      <c r="H2829" s="643">
        <f>J2829</f>
        <v>6.47</v>
      </c>
      <c r="I2829" s="644"/>
      <c r="J2829" s="645">
        <f t="shared" si="1309"/>
        <v>6.47</v>
      </c>
      <c r="K2829" s="1">
        <f>L2829+T2829+X2829+Y2829+Z2829</f>
        <v>6.29</v>
      </c>
      <c r="L2829" s="1">
        <f>M2829+S2829</f>
        <v>6.29</v>
      </c>
      <c r="M2829" s="1">
        <f>N2829+R2829</f>
        <v>6.29</v>
      </c>
      <c r="N2829" s="1">
        <f>O2829+P2829+Q2829</f>
        <v>6.29</v>
      </c>
      <c r="O2829" s="1092">
        <v>4.51</v>
      </c>
      <c r="P2829" s="755">
        <v>1.78</v>
      </c>
      <c r="T2829" s="1">
        <f>U2829+V2829+W2829</f>
        <v>0</v>
      </c>
      <c r="AA2829" s="765">
        <f t="shared" si="1315"/>
        <v>0.18</v>
      </c>
      <c r="AG2829" s="755">
        <v>0.09</v>
      </c>
      <c r="AI2829" s="765">
        <f t="shared" si="1318"/>
        <v>0.09</v>
      </c>
      <c r="AJ2829" s="755">
        <v>0.08</v>
      </c>
      <c r="AP2829" s="755">
        <v>0.01</v>
      </c>
      <c r="BM2829" s="1">
        <f t="shared" si="1317"/>
        <v>0</v>
      </c>
    </row>
    <row r="2830" spans="1:77" s="652" customFormat="1" hidden="1">
      <c r="A2830" s="638"/>
      <c r="B2830" s="1721"/>
      <c r="C2830" s="1721"/>
      <c r="D2830" s="640"/>
      <c r="E2830" s="774"/>
      <c r="F2830" s="640"/>
      <c r="H2830" s="643"/>
      <c r="I2830" s="644"/>
      <c r="J2830" s="645"/>
      <c r="K2830" s="1"/>
      <c r="L2830" s="1"/>
      <c r="M2830" s="1"/>
      <c r="N2830" s="1"/>
      <c r="O2830" s="646"/>
      <c r="P2830" s="646"/>
      <c r="Q2830" s="647"/>
      <c r="R2830" s="646"/>
      <c r="S2830" s="646"/>
      <c r="T2830" s="648"/>
      <c r="U2830" s="646"/>
      <c r="V2830" s="646"/>
      <c r="W2830" s="647"/>
      <c r="X2830" s="646"/>
      <c r="Y2830" s="646"/>
      <c r="Z2830" s="646"/>
      <c r="AA2830" s="1"/>
      <c r="AB2830" s="646"/>
      <c r="AC2830" s="646"/>
      <c r="AD2830" s="647"/>
      <c r="AE2830" s="647"/>
      <c r="AF2830" s="646"/>
      <c r="AG2830" s="646"/>
      <c r="AH2830" s="646"/>
      <c r="AI2830" s="1"/>
      <c r="AJ2830" s="646"/>
      <c r="AK2830" s="646"/>
      <c r="AL2830" s="646"/>
      <c r="AM2830" s="647"/>
      <c r="AN2830" s="646"/>
      <c r="AO2830" s="646"/>
      <c r="AP2830" s="646"/>
      <c r="AQ2830" s="647"/>
      <c r="AR2830" s="646"/>
      <c r="AS2830" s="646"/>
      <c r="AT2830" s="646"/>
      <c r="AU2830" s="616"/>
      <c r="AV2830" s="646"/>
      <c r="AW2830" s="646"/>
      <c r="AX2830" s="646"/>
      <c r="AY2830" s="646"/>
      <c r="AZ2830" s="646"/>
      <c r="BA2830" s="646"/>
      <c r="BB2830" s="646"/>
      <c r="BC2830" s="647"/>
      <c r="BD2830" s="646"/>
      <c r="BE2830" s="646"/>
      <c r="BF2830" s="646"/>
      <c r="BG2830" s="646"/>
      <c r="BH2830" s="647"/>
      <c r="BI2830" s="646"/>
      <c r="BJ2830" s="646"/>
      <c r="BK2830" s="646"/>
      <c r="BL2830" s="647"/>
      <c r="BM2830" s="1"/>
      <c r="BN2830" s="646"/>
      <c r="BO2830" s="646"/>
      <c r="BP2830" s="646"/>
      <c r="BQ2830" s="542"/>
      <c r="BR2830" s="649"/>
      <c r="BS2830" s="777"/>
      <c r="BT2830" s="640"/>
      <c r="BU2830" s="651"/>
    </row>
    <row r="2831" spans="1:77" s="652" customFormat="1" hidden="1">
      <c r="A2831" s="638"/>
      <c r="B2831" s="719"/>
      <c r="C2831" s="719"/>
      <c r="D2831" s="640"/>
      <c r="E2831" s="640"/>
      <c r="F2831" s="641"/>
      <c r="H2831" s="643"/>
      <c r="I2831" s="644"/>
      <c r="J2831" s="645"/>
      <c r="K2831" s="1"/>
      <c r="L2831" s="1"/>
      <c r="M2831" s="1"/>
      <c r="N2831" s="1"/>
      <c r="O2831" s="646"/>
      <c r="P2831" s="646"/>
      <c r="Q2831" s="647"/>
      <c r="R2831" s="646"/>
      <c r="S2831" s="646"/>
      <c r="T2831" s="648"/>
      <c r="U2831" s="646"/>
      <c r="V2831" s="646"/>
      <c r="W2831" s="647"/>
      <c r="X2831" s="646"/>
      <c r="Y2831" s="646"/>
      <c r="Z2831" s="646"/>
      <c r="AA2831" s="1"/>
      <c r="AB2831" s="646"/>
      <c r="AC2831" s="646"/>
      <c r="AD2831" s="647"/>
      <c r="AE2831" s="647"/>
      <c r="AF2831" s="646"/>
      <c r="AG2831" s="646"/>
      <c r="AH2831" s="646"/>
      <c r="AI2831" s="1"/>
      <c r="AJ2831" s="646"/>
      <c r="AK2831" s="646"/>
      <c r="AL2831" s="646"/>
      <c r="AM2831" s="647"/>
      <c r="AN2831" s="646"/>
      <c r="AO2831" s="646"/>
      <c r="AP2831" s="646"/>
      <c r="AQ2831" s="647"/>
      <c r="AR2831" s="646"/>
      <c r="AS2831" s="646"/>
      <c r="AT2831" s="646"/>
      <c r="AU2831" s="616"/>
      <c r="AV2831" s="646"/>
      <c r="AW2831" s="646"/>
      <c r="AX2831" s="646"/>
      <c r="AY2831" s="646"/>
      <c r="AZ2831" s="646"/>
      <c r="BA2831" s="646"/>
      <c r="BB2831" s="646"/>
      <c r="BC2831" s="647"/>
      <c r="BD2831" s="646"/>
      <c r="BE2831" s="646"/>
      <c r="BF2831" s="646"/>
      <c r="BG2831" s="646"/>
      <c r="BH2831" s="647"/>
      <c r="BI2831" s="646"/>
      <c r="BJ2831" s="646"/>
      <c r="BK2831" s="646"/>
      <c r="BL2831" s="647"/>
      <c r="BM2831" s="1"/>
      <c r="BN2831" s="646"/>
      <c r="BO2831" s="646"/>
      <c r="BP2831" s="646"/>
      <c r="BQ2831" s="542"/>
      <c r="BR2831" s="649"/>
      <c r="BS2831" s="993"/>
      <c r="BT2831" s="640"/>
      <c r="BU2831" s="651"/>
    </row>
    <row r="2832" spans="1:77" s="652" customFormat="1" hidden="1">
      <c r="A2832" s="638"/>
      <c r="B2832" s="719"/>
      <c r="C2832" s="719"/>
      <c r="D2832" s="640"/>
      <c r="E2832" s="640"/>
      <c r="F2832" s="641"/>
      <c r="G2832" s="642"/>
      <c r="H2832" s="643"/>
      <c r="I2832" s="644"/>
      <c r="J2832" s="645"/>
      <c r="K2832" s="1"/>
      <c r="L2832" s="1"/>
      <c r="M2832" s="1"/>
      <c r="N2832" s="1"/>
      <c r="O2832" s="646"/>
      <c r="P2832" s="646"/>
      <c r="Q2832" s="647"/>
      <c r="R2832" s="646"/>
      <c r="S2832" s="646"/>
      <c r="T2832" s="648"/>
      <c r="U2832" s="646"/>
      <c r="V2832" s="646"/>
      <c r="W2832" s="647"/>
      <c r="X2832" s="646"/>
      <c r="Y2832" s="646"/>
      <c r="Z2832" s="646"/>
      <c r="AA2832" s="1"/>
      <c r="AB2832" s="646"/>
      <c r="AC2832" s="646"/>
      <c r="AD2832" s="647"/>
      <c r="AE2832" s="647"/>
      <c r="AF2832" s="646"/>
      <c r="AG2832" s="646"/>
      <c r="AH2832" s="646"/>
      <c r="AI2832" s="1"/>
      <c r="AJ2832" s="646"/>
      <c r="AK2832" s="646"/>
      <c r="AL2832" s="646"/>
      <c r="AM2832" s="647"/>
      <c r="AN2832" s="646"/>
      <c r="AO2832" s="646"/>
      <c r="AP2832" s="646"/>
      <c r="AQ2832" s="647"/>
      <c r="AR2832" s="646"/>
      <c r="AS2832" s="646"/>
      <c r="AT2832" s="646"/>
      <c r="AU2832" s="616"/>
      <c r="AV2832" s="646"/>
      <c r="AW2832" s="646"/>
      <c r="AX2832" s="646"/>
      <c r="AY2832" s="646"/>
      <c r="AZ2832" s="646"/>
      <c r="BA2832" s="646"/>
      <c r="BB2832" s="646"/>
      <c r="BC2832" s="647"/>
      <c r="BD2832" s="646"/>
      <c r="BE2832" s="646"/>
      <c r="BF2832" s="646"/>
      <c r="BG2832" s="646"/>
      <c r="BH2832" s="647"/>
      <c r="BI2832" s="646"/>
      <c r="BJ2832" s="646"/>
      <c r="BK2832" s="646"/>
      <c r="BL2832" s="647"/>
      <c r="BM2832" s="1"/>
      <c r="BN2832" s="646"/>
      <c r="BO2832" s="646"/>
      <c r="BP2832" s="646"/>
      <c r="BQ2832" s="542"/>
      <c r="BR2832" s="649"/>
      <c r="BS2832" s="993"/>
      <c r="BT2832" s="640"/>
      <c r="BU2832" s="651"/>
      <c r="BY2832" s="642"/>
    </row>
    <row r="2833" spans="1:257" s="755" customFormat="1" ht="30" hidden="1">
      <c r="A2833" s="638"/>
      <c r="B2833" s="640">
        <v>4</v>
      </c>
      <c r="C2833" s="1352" t="s">
        <v>846</v>
      </c>
      <c r="D2833" s="640" t="s">
        <v>40</v>
      </c>
      <c r="E2833" s="640" t="s">
        <v>95</v>
      </c>
      <c r="F2833" s="640"/>
      <c r="G2833" s="642"/>
      <c r="H2833" s="643">
        <f t="shared" ref="H2833:H2841" si="1320">J2833</f>
        <v>4.22</v>
      </c>
      <c r="I2833" s="644"/>
      <c r="J2833" s="645">
        <f t="shared" ref="J2833:J2853" si="1321">K2833+AA2833+BM2833</f>
        <v>4.22</v>
      </c>
      <c r="K2833" s="1">
        <f t="shared" ref="K2833:K2841" si="1322">L2833+T2833+X2833+Y2833+Z2833</f>
        <v>4.22</v>
      </c>
      <c r="L2833" s="1">
        <f t="shared" ref="L2833:L2841" si="1323">M2833+S2833</f>
        <v>4.22</v>
      </c>
      <c r="M2833" s="1">
        <f t="shared" ref="M2833:M2841" si="1324">N2833+R2833</f>
        <v>4.22</v>
      </c>
      <c r="N2833" s="1">
        <f t="shared" ref="N2833:N2841" si="1325">O2833+P2833+Q2833</f>
        <v>4.1399999999999997</v>
      </c>
      <c r="O2833" s="1">
        <v>4.1399999999999997</v>
      </c>
      <c r="P2833" s="1"/>
      <c r="Q2833" s="1"/>
      <c r="R2833" s="1">
        <v>0.08</v>
      </c>
      <c r="S2833" s="1"/>
      <c r="T2833" s="1">
        <f t="shared" ref="T2833:T2841" si="1326">U2833+V2833+W2833</f>
        <v>0</v>
      </c>
      <c r="U2833" s="1"/>
      <c r="V2833" s="1"/>
      <c r="W2833" s="1"/>
      <c r="X2833" s="1"/>
      <c r="Y2833" s="1"/>
      <c r="Z2833" s="1"/>
      <c r="AA2833" s="1">
        <f t="shared" ref="AA2833:AA2838" si="1327">SUM(AB2833:AI2833)+AW2833+SUM(AY2833:BC2833)+SUM(BF2833:BL2833)</f>
        <v>0</v>
      </c>
      <c r="AB2833" s="1"/>
      <c r="AC2833" s="1"/>
      <c r="AD2833" s="1"/>
      <c r="AE2833" s="1"/>
      <c r="AF2833" s="1"/>
      <c r="AG2833" s="1"/>
      <c r="AH2833" s="1"/>
      <c r="AI2833" s="1">
        <f t="shared" ref="AI2833:AI2841" si="1328">SUM(AJ2833:AV2833)+AX2833+SUM(BD2833:BE2833)</f>
        <v>0</v>
      </c>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c r="BL2833" s="1"/>
      <c r="BM2833" s="1">
        <f t="shared" ref="BM2833:BM2841" si="1329">SUM(BN2833:BP2833)</f>
        <v>0</v>
      </c>
      <c r="BN2833" s="1"/>
      <c r="BO2833" s="1"/>
      <c r="BP2833" s="1"/>
    </row>
    <row r="2834" spans="1:257" s="755" customFormat="1" ht="30" hidden="1">
      <c r="A2834" s="638"/>
      <c r="B2834" s="640">
        <v>9</v>
      </c>
      <c r="C2834" s="1353" t="s">
        <v>847</v>
      </c>
      <c r="D2834" s="640" t="s">
        <v>40</v>
      </c>
      <c r="E2834" s="640" t="s">
        <v>95</v>
      </c>
      <c r="F2834" s="640"/>
      <c r="G2834" s="642"/>
      <c r="H2834" s="643">
        <f t="shared" si="1320"/>
        <v>2.33</v>
      </c>
      <c r="I2834" s="644"/>
      <c r="J2834" s="645">
        <f t="shared" si="1321"/>
        <v>2.33</v>
      </c>
      <c r="K2834" s="1">
        <f t="shared" si="1322"/>
        <v>2.33</v>
      </c>
      <c r="L2834" s="1">
        <f t="shared" si="1323"/>
        <v>2.33</v>
      </c>
      <c r="M2834" s="1">
        <f t="shared" si="1324"/>
        <v>2.33</v>
      </c>
      <c r="N2834" s="1">
        <f t="shared" si="1325"/>
        <v>2.33</v>
      </c>
      <c r="O2834" s="1">
        <v>2.33</v>
      </c>
      <c r="P2834" s="1"/>
      <c r="Q2834" s="1"/>
      <c r="R2834" s="1"/>
      <c r="S2834" s="1"/>
      <c r="T2834" s="1">
        <f t="shared" si="1326"/>
        <v>0</v>
      </c>
      <c r="U2834" s="1"/>
      <c r="V2834" s="1"/>
      <c r="W2834" s="1"/>
      <c r="X2834" s="1"/>
      <c r="Y2834" s="1"/>
      <c r="Z2834" s="1"/>
      <c r="AA2834" s="1">
        <f t="shared" si="1327"/>
        <v>0</v>
      </c>
      <c r="AB2834" s="1"/>
      <c r="AC2834" s="1"/>
      <c r="AD2834" s="1"/>
      <c r="AE2834" s="1"/>
      <c r="AF2834" s="1"/>
      <c r="AG2834" s="1"/>
      <c r="AH2834" s="1"/>
      <c r="AI2834" s="1">
        <f t="shared" si="1328"/>
        <v>0</v>
      </c>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c r="BJ2834" s="1"/>
      <c r="BK2834" s="1"/>
      <c r="BL2834" s="1"/>
      <c r="BM2834" s="1">
        <f t="shared" si="1329"/>
        <v>0</v>
      </c>
      <c r="BN2834" s="1"/>
      <c r="BO2834" s="1"/>
      <c r="BP2834" s="1"/>
    </row>
    <row r="2835" spans="1:257" s="755" customFormat="1" ht="45" hidden="1">
      <c r="A2835" s="638"/>
      <c r="B2835" s="980" t="s">
        <v>114</v>
      </c>
      <c r="C2835" s="1352" t="s">
        <v>848</v>
      </c>
      <c r="D2835" s="640" t="s">
        <v>40</v>
      </c>
      <c r="E2835" s="640" t="s">
        <v>95</v>
      </c>
      <c r="F2835" s="640"/>
      <c r="G2835" s="642"/>
      <c r="H2835" s="643">
        <f t="shared" si="1320"/>
        <v>0.94</v>
      </c>
      <c r="I2835" s="644"/>
      <c r="J2835" s="645">
        <f t="shared" si="1321"/>
        <v>0.94</v>
      </c>
      <c r="K2835" s="1">
        <f t="shared" si="1322"/>
        <v>0.56999999999999995</v>
      </c>
      <c r="L2835" s="1">
        <f t="shared" si="1323"/>
        <v>0.44999999999999996</v>
      </c>
      <c r="M2835" s="1">
        <f t="shared" si="1324"/>
        <v>0.44999999999999996</v>
      </c>
      <c r="N2835" s="1">
        <f t="shared" si="1325"/>
        <v>0.44999999999999996</v>
      </c>
      <c r="O2835" s="1">
        <f>0.36+0.09</f>
        <v>0.44999999999999996</v>
      </c>
      <c r="P2835" s="1"/>
      <c r="Q2835" s="1"/>
      <c r="R2835" s="1"/>
      <c r="S2835" s="1"/>
      <c r="T2835" s="1">
        <f t="shared" si="1326"/>
        <v>0</v>
      </c>
      <c r="U2835" s="1"/>
      <c r="V2835" s="1"/>
      <c r="W2835" s="1"/>
      <c r="X2835" s="1"/>
      <c r="Y2835" s="1">
        <v>0.12</v>
      </c>
      <c r="Z2835" s="1"/>
      <c r="AA2835" s="1">
        <f t="shared" si="1327"/>
        <v>0.37</v>
      </c>
      <c r="AB2835" s="1"/>
      <c r="AC2835" s="1"/>
      <c r="AD2835" s="1"/>
      <c r="AE2835" s="1"/>
      <c r="AF2835" s="1"/>
      <c r="AG2835" s="1"/>
      <c r="AH2835" s="1"/>
      <c r="AI2835" s="1">
        <f t="shared" si="1328"/>
        <v>0.37</v>
      </c>
      <c r="AJ2835" s="1">
        <v>0.02</v>
      </c>
      <c r="AK2835" s="1"/>
      <c r="AL2835" s="1"/>
      <c r="AM2835" s="1"/>
      <c r="AN2835" s="1"/>
      <c r="AO2835" s="1"/>
      <c r="AP2835" s="1"/>
      <c r="AQ2835" s="1"/>
      <c r="AR2835" s="1"/>
      <c r="AS2835" s="1"/>
      <c r="AT2835" s="1"/>
      <c r="AU2835" s="1"/>
      <c r="AV2835" s="1"/>
      <c r="AW2835" s="1"/>
      <c r="AX2835" s="1"/>
      <c r="AY2835" s="1"/>
      <c r="AZ2835" s="1"/>
      <c r="BA2835" s="1"/>
      <c r="BB2835" s="1"/>
      <c r="BC2835" s="1"/>
      <c r="BD2835" s="1"/>
      <c r="BE2835" s="1">
        <v>0.35</v>
      </c>
      <c r="BF2835" s="1"/>
      <c r="BG2835" s="1"/>
      <c r="BH2835" s="1"/>
      <c r="BI2835" s="1"/>
      <c r="BJ2835" s="1"/>
      <c r="BK2835" s="1"/>
      <c r="BL2835" s="1"/>
      <c r="BM2835" s="1">
        <f t="shared" si="1329"/>
        <v>0</v>
      </c>
      <c r="BN2835" s="1"/>
      <c r="BO2835" s="1"/>
      <c r="BP2835" s="1"/>
    </row>
    <row r="2836" spans="1:257" s="755" customFormat="1" ht="30" hidden="1">
      <c r="A2836" s="638"/>
      <c r="B2836" s="640">
        <v>26</v>
      </c>
      <c r="C2836" s="1355" t="s">
        <v>849</v>
      </c>
      <c r="D2836" s="640" t="s">
        <v>40</v>
      </c>
      <c r="E2836" s="640" t="s">
        <v>95</v>
      </c>
      <c r="F2836" s="640"/>
      <c r="G2836" s="642"/>
      <c r="H2836" s="643">
        <f t="shared" si="1320"/>
        <v>1</v>
      </c>
      <c r="I2836" s="644"/>
      <c r="J2836" s="645">
        <f t="shared" si="1321"/>
        <v>1</v>
      </c>
      <c r="K2836" s="1">
        <f t="shared" si="1322"/>
        <v>1</v>
      </c>
      <c r="L2836" s="1">
        <f t="shared" si="1323"/>
        <v>1</v>
      </c>
      <c r="M2836" s="1">
        <f t="shared" si="1324"/>
        <v>0.85000000000000009</v>
      </c>
      <c r="N2836" s="1">
        <f t="shared" si="1325"/>
        <v>0.43</v>
      </c>
      <c r="O2836" s="1">
        <f>0.12+0.09+0.16+0.02+0.04</f>
        <v>0.43</v>
      </c>
      <c r="P2836" s="1"/>
      <c r="Q2836" s="1"/>
      <c r="R2836" s="1">
        <f>0.22+0.2</f>
        <v>0.42000000000000004</v>
      </c>
      <c r="S2836" s="1">
        <v>0.15</v>
      </c>
      <c r="T2836" s="1">
        <f t="shared" si="1326"/>
        <v>0</v>
      </c>
      <c r="U2836" s="1"/>
      <c r="V2836" s="1"/>
      <c r="W2836" s="1"/>
      <c r="X2836" s="1"/>
      <c r="Y2836" s="1"/>
      <c r="Z2836" s="1"/>
      <c r="AA2836" s="1">
        <f t="shared" si="1327"/>
        <v>0</v>
      </c>
      <c r="AB2836" s="1"/>
      <c r="AC2836" s="1"/>
      <c r="AD2836" s="1"/>
      <c r="AE2836" s="1"/>
      <c r="AF2836" s="1"/>
      <c r="AG2836" s="1"/>
      <c r="AH2836" s="1"/>
      <c r="AI2836" s="1">
        <f t="shared" si="1328"/>
        <v>0</v>
      </c>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c r="BJ2836" s="1"/>
      <c r="BK2836" s="1"/>
      <c r="BL2836" s="1"/>
      <c r="BM2836" s="1">
        <f t="shared" si="1329"/>
        <v>0</v>
      </c>
      <c r="BN2836" s="1"/>
      <c r="BO2836" s="1"/>
      <c r="BP2836" s="1"/>
    </row>
    <row r="2837" spans="1:257" s="755" customFormat="1" ht="30" hidden="1">
      <c r="A2837" s="638"/>
      <c r="B2837" s="640">
        <v>27</v>
      </c>
      <c r="C2837" s="1355" t="s">
        <v>850</v>
      </c>
      <c r="D2837" s="640" t="s">
        <v>40</v>
      </c>
      <c r="E2837" s="640" t="s">
        <v>95</v>
      </c>
      <c r="F2837" s="640"/>
      <c r="G2837" s="642"/>
      <c r="H2837" s="643">
        <f t="shared" si="1320"/>
        <v>7.55</v>
      </c>
      <c r="I2837" s="644"/>
      <c r="J2837" s="645">
        <f t="shared" si="1321"/>
        <v>7.55</v>
      </c>
      <c r="K2837" s="1">
        <f t="shared" si="1322"/>
        <v>6.9599999999999991</v>
      </c>
      <c r="L2837" s="1">
        <f t="shared" si="1323"/>
        <v>4.7499999999999991</v>
      </c>
      <c r="M2837" s="1">
        <f t="shared" si="1324"/>
        <v>4.4099999999999993</v>
      </c>
      <c r="N2837" s="1">
        <f t="shared" si="1325"/>
        <v>4.4099999999999993</v>
      </c>
      <c r="O2837" s="1">
        <f>2+1.67+0.46+0.09+0.06+0.06+0.07</f>
        <v>4.4099999999999993</v>
      </c>
      <c r="P2837" s="1"/>
      <c r="Q2837" s="1"/>
      <c r="R2837" s="1"/>
      <c r="S2837" s="1">
        <v>0.34</v>
      </c>
      <c r="T2837" s="1">
        <f t="shared" si="1326"/>
        <v>0</v>
      </c>
      <c r="U2837" s="1"/>
      <c r="V2837" s="1"/>
      <c r="W2837" s="1"/>
      <c r="X2837" s="1"/>
      <c r="Y2837" s="1">
        <f>0.81+1.31+0.09</f>
        <v>2.21</v>
      </c>
      <c r="Z2837" s="1"/>
      <c r="AA2837" s="1">
        <f t="shared" si="1327"/>
        <v>0.36</v>
      </c>
      <c r="AB2837" s="1"/>
      <c r="AC2837" s="1"/>
      <c r="AD2837" s="1"/>
      <c r="AE2837" s="1"/>
      <c r="AF2837" s="1"/>
      <c r="AG2837" s="1"/>
      <c r="AH2837" s="1"/>
      <c r="AI2837" s="1">
        <f t="shared" si="1328"/>
        <v>0.36</v>
      </c>
      <c r="AJ2837" s="1">
        <f>0.08+0.04+0.24</f>
        <v>0.36</v>
      </c>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c r="BJ2837" s="1"/>
      <c r="BK2837" s="1"/>
      <c r="BL2837" s="1"/>
      <c r="BM2837" s="1">
        <f t="shared" si="1329"/>
        <v>0.23</v>
      </c>
      <c r="BN2837" s="1">
        <f>0.06+0.17</f>
        <v>0.23</v>
      </c>
      <c r="BO2837" s="1"/>
      <c r="BP2837" s="1"/>
    </row>
    <row r="2838" spans="1:257" s="755" customFormat="1" ht="30" hidden="1">
      <c r="A2838" s="638"/>
      <c r="B2838" s="640">
        <v>29</v>
      </c>
      <c r="C2838" s="758" t="s">
        <v>851</v>
      </c>
      <c r="D2838" s="640" t="s">
        <v>40</v>
      </c>
      <c r="E2838" s="640" t="s">
        <v>95</v>
      </c>
      <c r="F2838" s="640"/>
      <c r="G2838" s="642"/>
      <c r="H2838" s="643">
        <f t="shared" si="1320"/>
        <v>2</v>
      </c>
      <c r="I2838" s="644"/>
      <c r="J2838" s="645">
        <f t="shared" si="1321"/>
        <v>2</v>
      </c>
      <c r="K2838" s="1">
        <f t="shared" si="1322"/>
        <v>2</v>
      </c>
      <c r="L2838" s="1">
        <f t="shared" si="1323"/>
        <v>2</v>
      </c>
      <c r="M2838" s="1">
        <f t="shared" si="1324"/>
        <v>2</v>
      </c>
      <c r="N2838" s="1">
        <f t="shared" si="1325"/>
        <v>0</v>
      </c>
      <c r="O2838" s="1"/>
      <c r="P2838" s="1"/>
      <c r="Q2838" s="1"/>
      <c r="R2838" s="1">
        <v>2</v>
      </c>
      <c r="S2838" s="1"/>
      <c r="T2838" s="1">
        <f t="shared" si="1326"/>
        <v>0</v>
      </c>
      <c r="U2838" s="1"/>
      <c r="V2838" s="1"/>
      <c r="W2838" s="1"/>
      <c r="X2838" s="1"/>
      <c r="Y2838" s="1"/>
      <c r="Z2838" s="1"/>
      <c r="AA2838" s="1">
        <f t="shared" si="1327"/>
        <v>0</v>
      </c>
      <c r="AB2838" s="1"/>
      <c r="AC2838" s="1"/>
      <c r="AD2838" s="1"/>
      <c r="AE2838" s="1"/>
      <c r="AF2838" s="1"/>
      <c r="AG2838" s="1"/>
      <c r="AH2838" s="1"/>
      <c r="AI2838" s="1">
        <f t="shared" si="1328"/>
        <v>0</v>
      </c>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c r="BJ2838" s="1"/>
      <c r="BK2838" s="1"/>
      <c r="BL2838" s="1"/>
      <c r="BM2838" s="1">
        <f t="shared" si="1329"/>
        <v>0</v>
      </c>
      <c r="BN2838" s="1"/>
      <c r="BO2838" s="1"/>
      <c r="BP2838" s="1"/>
    </row>
    <row r="2839" spans="1:257" s="642" customFormat="1" hidden="1">
      <c r="A2839" s="638"/>
      <c r="B2839" s="719"/>
      <c r="C2839" s="719"/>
      <c r="D2839" s="640"/>
      <c r="E2839" s="774"/>
      <c r="F2839" s="640"/>
      <c r="H2839" s="643">
        <f t="shared" si="1320"/>
        <v>0</v>
      </c>
      <c r="I2839" s="644"/>
      <c r="J2839" s="645">
        <f t="shared" si="1321"/>
        <v>0</v>
      </c>
      <c r="K2839" s="1">
        <f t="shared" si="1322"/>
        <v>0</v>
      </c>
      <c r="L2839" s="1">
        <f t="shared" si="1323"/>
        <v>0</v>
      </c>
      <c r="M2839" s="1">
        <f t="shared" si="1324"/>
        <v>0</v>
      </c>
      <c r="N2839" s="1">
        <f t="shared" si="1325"/>
        <v>0</v>
      </c>
      <c r="O2839" s="1"/>
      <c r="P2839" s="1"/>
      <c r="Q2839" s="1"/>
      <c r="R2839" s="1"/>
      <c r="S2839" s="1"/>
      <c r="T2839" s="1">
        <f t="shared" si="1326"/>
        <v>0</v>
      </c>
      <c r="U2839" s="1"/>
      <c r="V2839" s="1"/>
      <c r="W2839" s="1"/>
      <c r="X2839" s="1"/>
      <c r="Y2839" s="1"/>
      <c r="Z2839" s="1"/>
      <c r="AA2839" s="1">
        <f t="shared" ref="AA2839:AA2840" si="1330">SUM(AB2839:AI2839)+AW2839+SUM(AY2839:BC2839)+SUM(BF2839:BL2839)</f>
        <v>0</v>
      </c>
      <c r="AB2839" s="1"/>
      <c r="AC2839" s="1"/>
      <c r="AD2839" s="1"/>
      <c r="AE2839" s="1"/>
      <c r="AF2839" s="1"/>
      <c r="AG2839" s="1"/>
      <c r="AH2839" s="1"/>
      <c r="AI2839" s="1">
        <f t="shared" si="1328"/>
        <v>0</v>
      </c>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c r="BJ2839" s="1"/>
      <c r="BK2839" s="1"/>
      <c r="BL2839" s="1"/>
      <c r="BM2839" s="1">
        <f t="shared" si="1329"/>
        <v>0</v>
      </c>
      <c r="BN2839" s="646"/>
      <c r="BO2839" s="646"/>
      <c r="BP2839" s="646"/>
      <c r="BQ2839" s="542"/>
      <c r="BR2839" s="649"/>
      <c r="BS2839" s="777"/>
      <c r="BT2839" s="640"/>
      <c r="BU2839" s="651"/>
      <c r="BV2839" s="652"/>
      <c r="BW2839" s="652"/>
      <c r="BX2839" s="652"/>
      <c r="BZ2839" s="652"/>
      <c r="CA2839" s="652"/>
      <c r="CB2839" s="652"/>
      <c r="CC2839" s="652"/>
      <c r="CD2839" s="652"/>
      <c r="CE2839" s="652"/>
      <c r="CF2839" s="652"/>
      <c r="CG2839" s="652"/>
      <c r="CH2839" s="652"/>
      <c r="CI2839" s="652"/>
      <c r="CJ2839" s="652"/>
      <c r="CK2839" s="652"/>
      <c r="CL2839" s="652"/>
      <c r="CM2839" s="652"/>
      <c r="CN2839" s="652"/>
      <c r="CO2839" s="652"/>
      <c r="CP2839" s="652"/>
      <c r="CQ2839" s="652"/>
      <c r="CR2839" s="652"/>
      <c r="CS2839" s="652"/>
      <c r="CT2839" s="652"/>
      <c r="CU2839" s="652"/>
      <c r="CV2839" s="652"/>
      <c r="CW2839" s="652"/>
      <c r="CX2839" s="652"/>
      <c r="CY2839" s="652"/>
      <c r="CZ2839" s="652"/>
      <c r="DA2839" s="652"/>
      <c r="DB2839" s="652"/>
      <c r="DC2839" s="652"/>
      <c r="DD2839" s="652"/>
      <c r="DE2839" s="652"/>
      <c r="DF2839" s="652"/>
      <c r="DG2839" s="652"/>
      <c r="DH2839" s="652"/>
      <c r="DI2839" s="652"/>
      <c r="DJ2839" s="652"/>
      <c r="DK2839" s="652"/>
      <c r="DL2839" s="652"/>
      <c r="DM2839" s="652"/>
      <c r="DN2839" s="652"/>
      <c r="DO2839" s="652"/>
      <c r="DP2839" s="652"/>
      <c r="DQ2839" s="652"/>
      <c r="DR2839" s="652"/>
      <c r="DS2839" s="652"/>
      <c r="DT2839" s="652"/>
      <c r="DU2839" s="652"/>
      <c r="DV2839" s="652"/>
      <c r="DW2839" s="652"/>
      <c r="DX2839" s="652"/>
      <c r="DY2839" s="652"/>
      <c r="DZ2839" s="652"/>
      <c r="EA2839" s="652"/>
      <c r="EB2839" s="652"/>
      <c r="EC2839" s="652"/>
      <c r="ED2839" s="652"/>
      <c r="EE2839" s="652"/>
      <c r="EF2839" s="652"/>
      <c r="EG2839" s="652"/>
      <c r="EH2839" s="652"/>
      <c r="EI2839" s="652"/>
      <c r="EJ2839" s="652"/>
      <c r="EK2839" s="652"/>
      <c r="EL2839" s="652"/>
      <c r="EM2839" s="652"/>
      <c r="EN2839" s="652"/>
      <c r="EO2839" s="652"/>
      <c r="EP2839" s="652"/>
      <c r="EQ2839" s="652"/>
      <c r="ER2839" s="652"/>
      <c r="ES2839" s="652"/>
      <c r="ET2839" s="652"/>
      <c r="EU2839" s="652"/>
      <c r="EV2839" s="652"/>
      <c r="EW2839" s="652"/>
      <c r="EX2839" s="652"/>
      <c r="EY2839" s="652"/>
      <c r="EZ2839" s="652"/>
      <c r="FA2839" s="652"/>
      <c r="FB2839" s="652"/>
      <c r="FC2839" s="652"/>
      <c r="FD2839" s="652"/>
      <c r="FE2839" s="652"/>
      <c r="FF2839" s="652"/>
      <c r="FG2839" s="652"/>
      <c r="FH2839" s="652"/>
      <c r="FI2839" s="652"/>
      <c r="FJ2839" s="652"/>
      <c r="FK2839" s="652"/>
      <c r="FL2839" s="652"/>
      <c r="FM2839" s="652"/>
      <c r="FN2839" s="652"/>
      <c r="FO2839" s="652"/>
      <c r="FP2839" s="652"/>
      <c r="FQ2839" s="652"/>
      <c r="FR2839" s="652"/>
      <c r="FS2839" s="652"/>
      <c r="FT2839" s="652"/>
      <c r="FU2839" s="652"/>
      <c r="FV2839" s="652"/>
      <c r="FW2839" s="652"/>
      <c r="FX2839" s="652"/>
      <c r="FY2839" s="652"/>
      <c r="FZ2839" s="652"/>
      <c r="GA2839" s="652"/>
      <c r="GB2839" s="652"/>
      <c r="GC2839" s="652"/>
      <c r="GD2839" s="652"/>
      <c r="GE2839" s="652"/>
      <c r="GF2839" s="652"/>
      <c r="GG2839" s="652"/>
      <c r="GH2839" s="652"/>
      <c r="GI2839" s="652"/>
      <c r="GJ2839" s="652"/>
      <c r="GK2839" s="652"/>
      <c r="GL2839" s="652"/>
      <c r="GM2839" s="652"/>
      <c r="GN2839" s="652"/>
      <c r="GO2839" s="652"/>
      <c r="GP2839" s="652"/>
      <c r="GQ2839" s="652"/>
      <c r="GR2839" s="652"/>
      <c r="GS2839" s="652"/>
      <c r="GT2839" s="652"/>
      <c r="GU2839" s="652"/>
      <c r="GV2839" s="652"/>
      <c r="GW2839" s="652"/>
      <c r="GX2839" s="652"/>
      <c r="GY2839" s="652"/>
      <c r="GZ2839" s="652"/>
      <c r="HA2839" s="652"/>
      <c r="HB2839" s="652"/>
      <c r="HC2839" s="652"/>
      <c r="HD2839" s="652"/>
      <c r="HE2839" s="652"/>
      <c r="HF2839" s="652"/>
      <c r="HG2839" s="652"/>
      <c r="HH2839" s="652"/>
      <c r="HI2839" s="652"/>
      <c r="HJ2839" s="652"/>
      <c r="HK2839" s="652"/>
      <c r="HL2839" s="652"/>
      <c r="HM2839" s="652"/>
      <c r="HN2839" s="652"/>
      <c r="HO2839" s="652"/>
      <c r="HP2839" s="652"/>
      <c r="HQ2839" s="652"/>
      <c r="HR2839" s="652"/>
      <c r="HS2839" s="652"/>
      <c r="HT2839" s="652"/>
      <c r="HU2839" s="652"/>
      <c r="HV2839" s="652"/>
      <c r="HW2839" s="652"/>
      <c r="HX2839" s="652"/>
      <c r="HY2839" s="652"/>
      <c r="HZ2839" s="652"/>
      <c r="IA2839" s="652"/>
      <c r="IB2839" s="652"/>
      <c r="IC2839" s="652"/>
      <c r="ID2839" s="652"/>
      <c r="IE2839" s="652"/>
      <c r="IF2839" s="652"/>
      <c r="IG2839" s="652"/>
      <c r="IH2839" s="652"/>
      <c r="II2839" s="652"/>
      <c r="IJ2839" s="652"/>
      <c r="IK2839" s="652"/>
      <c r="IL2839" s="652"/>
      <c r="IM2839" s="652"/>
      <c r="IN2839" s="652"/>
      <c r="IO2839" s="652"/>
      <c r="IP2839" s="652"/>
      <c r="IQ2839" s="652"/>
      <c r="IR2839" s="652"/>
      <c r="IS2839" s="652"/>
      <c r="IT2839" s="652"/>
      <c r="IU2839" s="652"/>
      <c r="IV2839" s="652"/>
      <c r="IW2839" s="652"/>
    </row>
    <row r="2840" spans="1:257" s="1318" customFormat="1">
      <c r="A2840" s="1313" t="s">
        <v>2835</v>
      </c>
      <c r="B2840" s="1729"/>
      <c r="C2840" s="1729" t="s">
        <v>2836</v>
      </c>
      <c r="D2840" s="1053" t="s">
        <v>40</v>
      </c>
      <c r="E2840" s="1329" t="s">
        <v>97</v>
      </c>
      <c r="F2840" s="1315"/>
      <c r="H2840" s="1055">
        <f t="shared" si="1320"/>
        <v>1.7700000000000002</v>
      </c>
      <c r="I2840" s="1056"/>
      <c r="J2840" s="1057">
        <f t="shared" si="1321"/>
        <v>1.7700000000000002</v>
      </c>
      <c r="K2840" s="685">
        <f t="shared" si="1322"/>
        <v>1.6500000000000001</v>
      </c>
      <c r="L2840" s="685">
        <f t="shared" si="1323"/>
        <v>1.6500000000000001</v>
      </c>
      <c r="M2840" s="685">
        <f t="shared" si="1324"/>
        <v>1.55</v>
      </c>
      <c r="N2840" s="685">
        <f t="shared" si="1325"/>
        <v>1.55</v>
      </c>
      <c r="O2840" s="685">
        <v>1.55</v>
      </c>
      <c r="P2840" s="685"/>
      <c r="Q2840" s="685"/>
      <c r="R2840" s="685"/>
      <c r="S2840" s="685">
        <v>0.1</v>
      </c>
      <c r="T2840" s="685">
        <f t="shared" si="1326"/>
        <v>0</v>
      </c>
      <c r="U2840" s="685"/>
      <c r="V2840" s="685"/>
      <c r="W2840" s="685"/>
      <c r="X2840" s="685"/>
      <c r="Y2840" s="685"/>
      <c r="Z2840" s="685"/>
      <c r="AA2840" s="685">
        <f t="shared" si="1330"/>
        <v>7.0000000000000007E-2</v>
      </c>
      <c r="AB2840" s="685"/>
      <c r="AC2840" s="685"/>
      <c r="AD2840" s="685"/>
      <c r="AE2840" s="685"/>
      <c r="AF2840" s="685"/>
      <c r="AG2840" s="685"/>
      <c r="AH2840" s="685"/>
      <c r="AI2840" s="685">
        <f t="shared" si="1328"/>
        <v>7.0000000000000007E-2</v>
      </c>
      <c r="AJ2840" s="685">
        <v>7.0000000000000007E-2</v>
      </c>
      <c r="AK2840" s="685"/>
      <c r="AL2840" s="685"/>
      <c r="AM2840" s="685"/>
      <c r="AN2840" s="685"/>
      <c r="AO2840" s="685"/>
      <c r="AP2840" s="685"/>
      <c r="AQ2840" s="685"/>
      <c r="AR2840" s="685"/>
      <c r="AS2840" s="685"/>
      <c r="AT2840" s="685"/>
      <c r="AU2840" s="685"/>
      <c r="AV2840" s="685"/>
      <c r="AW2840" s="685"/>
      <c r="AX2840" s="685"/>
      <c r="AY2840" s="685"/>
      <c r="AZ2840" s="685"/>
      <c r="BA2840" s="685"/>
      <c r="BB2840" s="685"/>
      <c r="BC2840" s="685"/>
      <c r="BD2840" s="685"/>
      <c r="BE2840" s="685"/>
      <c r="BF2840" s="685"/>
      <c r="BG2840" s="685"/>
      <c r="BH2840" s="685"/>
      <c r="BI2840" s="685"/>
      <c r="BJ2840" s="685"/>
      <c r="BK2840" s="685"/>
      <c r="BL2840" s="685"/>
      <c r="BM2840" s="685">
        <f t="shared" si="1329"/>
        <v>0.05</v>
      </c>
      <c r="BN2840" s="616">
        <v>0.05</v>
      </c>
      <c r="BO2840" s="616"/>
      <c r="BP2840" s="616"/>
      <c r="BQ2840" s="1376"/>
      <c r="BR2840" s="1377"/>
      <c r="BS2840" s="1730"/>
      <c r="BT2840" s="1315"/>
      <c r="BU2840" s="1372"/>
      <c r="BV2840" s="1379"/>
      <c r="BW2840" s="1379"/>
      <c r="BX2840" s="1379"/>
      <c r="BZ2840" s="1379"/>
      <c r="CA2840" s="1379"/>
      <c r="CB2840" s="1379"/>
      <c r="CC2840" s="1379"/>
      <c r="CD2840" s="1379"/>
      <c r="CE2840" s="1379"/>
      <c r="CF2840" s="1379"/>
      <c r="CG2840" s="1379"/>
      <c r="CH2840" s="1379"/>
      <c r="CI2840" s="1379"/>
      <c r="CJ2840" s="1379"/>
      <c r="CK2840" s="1379"/>
      <c r="CL2840" s="1379"/>
      <c r="CM2840" s="1379"/>
      <c r="CN2840" s="1379"/>
      <c r="CO2840" s="1379"/>
      <c r="CP2840" s="1379"/>
      <c r="CQ2840" s="1379"/>
      <c r="CR2840" s="1379"/>
      <c r="CS2840" s="1379"/>
      <c r="CT2840" s="1379"/>
      <c r="CU2840" s="1379"/>
      <c r="CV2840" s="1379"/>
      <c r="CW2840" s="1379"/>
      <c r="CX2840" s="1379"/>
      <c r="CY2840" s="1379"/>
      <c r="CZ2840" s="1379"/>
      <c r="DA2840" s="1379"/>
      <c r="DB2840" s="1379"/>
      <c r="DC2840" s="1379"/>
      <c r="DD2840" s="1379"/>
      <c r="DE2840" s="1379"/>
      <c r="DF2840" s="1379"/>
      <c r="DG2840" s="1379"/>
      <c r="DH2840" s="1379"/>
      <c r="DI2840" s="1379"/>
      <c r="DJ2840" s="1379"/>
      <c r="DK2840" s="1379"/>
      <c r="DL2840" s="1379"/>
      <c r="DM2840" s="1379"/>
      <c r="DN2840" s="1379"/>
      <c r="DO2840" s="1379"/>
      <c r="DP2840" s="1379"/>
      <c r="DQ2840" s="1379"/>
      <c r="DR2840" s="1379"/>
      <c r="DS2840" s="1379"/>
      <c r="DT2840" s="1379"/>
      <c r="DU2840" s="1379"/>
      <c r="DV2840" s="1379"/>
      <c r="DW2840" s="1379"/>
      <c r="DX2840" s="1379"/>
      <c r="DY2840" s="1379"/>
      <c r="DZ2840" s="1379"/>
      <c r="EA2840" s="1379"/>
      <c r="EB2840" s="1379"/>
      <c r="EC2840" s="1379"/>
      <c r="ED2840" s="1379"/>
      <c r="EE2840" s="1379"/>
      <c r="EF2840" s="1379"/>
      <c r="EG2840" s="1379"/>
      <c r="EH2840" s="1379"/>
      <c r="EI2840" s="1379"/>
      <c r="EJ2840" s="1379"/>
      <c r="EK2840" s="1379"/>
      <c r="EL2840" s="1379"/>
      <c r="EM2840" s="1379"/>
      <c r="EN2840" s="1379"/>
      <c r="EO2840" s="1379"/>
      <c r="EP2840" s="1379"/>
      <c r="EQ2840" s="1379"/>
      <c r="ER2840" s="1379"/>
      <c r="ES2840" s="1379"/>
      <c r="ET2840" s="1379"/>
      <c r="EU2840" s="1379"/>
      <c r="EV2840" s="1379"/>
      <c r="EW2840" s="1379"/>
      <c r="EX2840" s="1379"/>
      <c r="EY2840" s="1379"/>
      <c r="EZ2840" s="1379"/>
      <c r="FA2840" s="1379"/>
      <c r="FB2840" s="1379"/>
      <c r="FC2840" s="1379"/>
      <c r="FD2840" s="1379"/>
      <c r="FE2840" s="1379"/>
      <c r="FF2840" s="1379"/>
      <c r="FG2840" s="1379"/>
      <c r="FH2840" s="1379"/>
      <c r="FI2840" s="1379"/>
      <c r="FJ2840" s="1379"/>
      <c r="FK2840" s="1379"/>
      <c r="FL2840" s="1379"/>
      <c r="FM2840" s="1379"/>
      <c r="FN2840" s="1379"/>
      <c r="FO2840" s="1379"/>
      <c r="FP2840" s="1379"/>
      <c r="FQ2840" s="1379"/>
      <c r="FR2840" s="1379"/>
      <c r="FS2840" s="1379"/>
      <c r="FT2840" s="1379"/>
      <c r="FU2840" s="1379"/>
      <c r="FV2840" s="1379"/>
      <c r="FW2840" s="1379"/>
      <c r="FX2840" s="1379"/>
      <c r="FY2840" s="1379"/>
      <c r="FZ2840" s="1379"/>
      <c r="GA2840" s="1379"/>
      <c r="GB2840" s="1379"/>
      <c r="GC2840" s="1379"/>
      <c r="GD2840" s="1379"/>
      <c r="GE2840" s="1379"/>
      <c r="GF2840" s="1379"/>
      <c r="GG2840" s="1379"/>
      <c r="GH2840" s="1379"/>
      <c r="GI2840" s="1379"/>
      <c r="GJ2840" s="1379"/>
      <c r="GK2840" s="1379"/>
      <c r="GL2840" s="1379"/>
      <c r="GM2840" s="1379"/>
      <c r="GN2840" s="1379"/>
      <c r="GO2840" s="1379"/>
      <c r="GP2840" s="1379"/>
      <c r="GQ2840" s="1379"/>
      <c r="GR2840" s="1379"/>
      <c r="GS2840" s="1379"/>
      <c r="GT2840" s="1379"/>
      <c r="GU2840" s="1379"/>
      <c r="GV2840" s="1379"/>
      <c r="GW2840" s="1379"/>
      <c r="GX2840" s="1379"/>
      <c r="GY2840" s="1379"/>
      <c r="GZ2840" s="1379"/>
      <c r="HA2840" s="1379"/>
      <c r="HB2840" s="1379"/>
      <c r="HC2840" s="1379"/>
      <c r="HD2840" s="1379"/>
      <c r="HE2840" s="1379"/>
      <c r="HF2840" s="1379"/>
      <c r="HG2840" s="1379"/>
      <c r="HH2840" s="1379"/>
      <c r="HI2840" s="1379"/>
      <c r="HJ2840" s="1379"/>
      <c r="HK2840" s="1379"/>
      <c r="HL2840" s="1379"/>
      <c r="HM2840" s="1379"/>
      <c r="HN2840" s="1379"/>
      <c r="HO2840" s="1379"/>
      <c r="HP2840" s="1379"/>
      <c r="HQ2840" s="1379"/>
      <c r="HR2840" s="1379"/>
      <c r="HS2840" s="1379"/>
      <c r="HT2840" s="1379"/>
      <c r="HU2840" s="1379"/>
      <c r="HV2840" s="1379"/>
      <c r="HW2840" s="1379"/>
      <c r="HX2840" s="1379"/>
      <c r="HY2840" s="1379"/>
      <c r="HZ2840" s="1379"/>
      <c r="IA2840" s="1379"/>
      <c r="IB2840" s="1379"/>
      <c r="IC2840" s="1379"/>
      <c r="ID2840" s="1379"/>
      <c r="IE2840" s="1379"/>
      <c r="IF2840" s="1379"/>
      <c r="IG2840" s="1379"/>
      <c r="IH2840" s="1379"/>
      <c r="II2840" s="1379"/>
      <c r="IJ2840" s="1379"/>
      <c r="IK2840" s="1379"/>
      <c r="IL2840" s="1379"/>
      <c r="IM2840" s="1379"/>
      <c r="IN2840" s="1379"/>
      <c r="IO2840" s="1379"/>
      <c r="IP2840" s="1379"/>
      <c r="IQ2840" s="1379"/>
      <c r="IR2840" s="1379"/>
      <c r="IS2840" s="1379"/>
      <c r="IT2840" s="1379"/>
      <c r="IU2840" s="1379"/>
      <c r="IV2840" s="1379"/>
      <c r="IW2840" s="1379"/>
    </row>
    <row r="2841" spans="1:257" s="828" customFormat="1" ht="25.5" hidden="1">
      <c r="A2841" s="1093" t="s">
        <v>2837</v>
      </c>
      <c r="B2841" s="1094">
        <v>20</v>
      </c>
      <c r="C2841" s="1095" t="s">
        <v>2838</v>
      </c>
      <c r="D2841" s="1096" t="s">
        <v>40</v>
      </c>
      <c r="E2841" s="1097" t="s">
        <v>97</v>
      </c>
      <c r="F2841" s="1096"/>
      <c r="G2841" s="1098"/>
      <c r="H2841" s="824">
        <f t="shared" si="1320"/>
        <v>6.6800000000000006</v>
      </c>
      <c r="I2841" s="825"/>
      <c r="J2841" s="826">
        <f t="shared" si="1321"/>
        <v>6.6800000000000006</v>
      </c>
      <c r="K2841" s="827">
        <f t="shared" si="1322"/>
        <v>6.4</v>
      </c>
      <c r="L2841" s="827">
        <f t="shared" si="1323"/>
        <v>6.4</v>
      </c>
      <c r="M2841" s="827">
        <f t="shared" si="1324"/>
        <v>6.4</v>
      </c>
      <c r="N2841" s="827">
        <f t="shared" si="1325"/>
        <v>1.7</v>
      </c>
      <c r="O2841" s="827"/>
      <c r="P2841" s="827">
        <v>1.7</v>
      </c>
      <c r="Q2841" s="827"/>
      <c r="R2841" s="827">
        <v>4.7</v>
      </c>
      <c r="S2841" s="827"/>
      <c r="T2841" s="827">
        <f t="shared" si="1326"/>
        <v>0</v>
      </c>
      <c r="U2841" s="827"/>
      <c r="V2841" s="827"/>
      <c r="W2841" s="827"/>
      <c r="X2841" s="827"/>
      <c r="Y2841" s="827"/>
      <c r="Z2841" s="827"/>
      <c r="AA2841" s="827">
        <f t="shared" ref="AA2841" si="1331">SUM(AB2841:AI2841)+AW2841+SUM(AY2841:BC2841)+SUM(BF2841:BL2841)</f>
        <v>0.25</v>
      </c>
      <c r="AB2841" s="827"/>
      <c r="AC2841" s="827"/>
      <c r="AD2841" s="827"/>
      <c r="AE2841" s="827"/>
      <c r="AF2841" s="827"/>
      <c r="AG2841" s="827"/>
      <c r="AH2841" s="827"/>
      <c r="AI2841" s="827">
        <f t="shared" si="1328"/>
        <v>0.21000000000000002</v>
      </c>
      <c r="AJ2841" s="827">
        <v>0.13</v>
      </c>
      <c r="AK2841" s="827">
        <v>0.01</v>
      </c>
      <c r="AL2841" s="827"/>
      <c r="AM2841" s="827"/>
      <c r="AN2841" s="827"/>
      <c r="AO2841" s="827"/>
      <c r="AP2841" s="827"/>
      <c r="AQ2841" s="827"/>
      <c r="AR2841" s="827"/>
      <c r="AS2841" s="827"/>
      <c r="AT2841" s="827"/>
      <c r="AU2841" s="827"/>
      <c r="AV2841" s="827"/>
      <c r="AW2841" s="827"/>
      <c r="AX2841" s="827"/>
      <c r="AY2841" s="827">
        <v>0.04</v>
      </c>
      <c r="AZ2841" s="827"/>
      <c r="BA2841" s="827"/>
      <c r="BB2841" s="827"/>
      <c r="BC2841" s="827"/>
      <c r="BD2841" s="827"/>
      <c r="BE2841" s="827">
        <v>7.0000000000000007E-2</v>
      </c>
      <c r="BF2841" s="827"/>
      <c r="BG2841" s="827"/>
      <c r="BH2841" s="827"/>
      <c r="BI2841" s="827"/>
      <c r="BJ2841" s="827"/>
      <c r="BK2841" s="827"/>
      <c r="BL2841" s="827"/>
      <c r="BM2841" s="827">
        <f t="shared" si="1329"/>
        <v>0.03</v>
      </c>
      <c r="BN2841" s="827">
        <v>0.03</v>
      </c>
      <c r="BO2841" s="827"/>
      <c r="BP2841" s="827"/>
    </row>
    <row r="2842" spans="1:257" s="773" customFormat="1" hidden="1">
      <c r="A2842" s="855"/>
      <c r="B2842" s="1178">
        <v>1</v>
      </c>
      <c r="C2842" s="1594" t="s">
        <v>852</v>
      </c>
      <c r="D2842" s="859" t="s">
        <v>40</v>
      </c>
      <c r="E2842" s="859" t="s">
        <v>97</v>
      </c>
      <c r="F2842" s="859"/>
      <c r="G2842" s="1043"/>
      <c r="H2842" s="608">
        <f>J2842</f>
        <v>5.0900000000000007</v>
      </c>
      <c r="I2842" s="609"/>
      <c r="J2842" s="610">
        <f t="shared" si="1321"/>
        <v>5.0900000000000007</v>
      </c>
      <c r="K2842" s="611">
        <f>L2842+T2842+X2842+Y2842+Z2842</f>
        <v>4.45</v>
      </c>
      <c r="L2842" s="611">
        <f>M2842+S2842</f>
        <v>4.45</v>
      </c>
      <c r="M2842" s="611">
        <f>N2842+R2842</f>
        <v>3.56</v>
      </c>
      <c r="N2842" s="611">
        <f>O2842+P2842+Q2842</f>
        <v>2.62</v>
      </c>
      <c r="O2842" s="611">
        <v>1.7</v>
      </c>
      <c r="P2842" s="611">
        <v>0.92</v>
      </c>
      <c r="Q2842" s="611"/>
      <c r="R2842" s="611">
        <v>0.94</v>
      </c>
      <c r="S2842" s="611">
        <v>0.89</v>
      </c>
      <c r="T2842" s="611">
        <f>U2842+V2842+W2842</f>
        <v>0</v>
      </c>
      <c r="U2842" s="611"/>
      <c r="V2842" s="611"/>
      <c r="W2842" s="611"/>
      <c r="X2842" s="611"/>
      <c r="Y2842" s="611"/>
      <c r="Z2842" s="611"/>
      <c r="AA2842" s="611">
        <f>SUM(AB2842:AI2842)+AW2842+SUM(AY2842:BC2842)+SUM(BF2842:BL2842)</f>
        <v>0.52</v>
      </c>
      <c r="AB2842" s="611"/>
      <c r="AC2842" s="611"/>
      <c r="AD2842" s="611"/>
      <c r="AE2842" s="611"/>
      <c r="AF2842" s="611"/>
      <c r="AG2842" s="611"/>
      <c r="AH2842" s="611"/>
      <c r="AI2842" s="611">
        <f>SUM(AJ2842:AV2842)+AX2842+SUM(BD2842:BE2842)</f>
        <v>0.28999999999999998</v>
      </c>
      <c r="AJ2842" s="611">
        <v>0.24</v>
      </c>
      <c r="AK2842" s="611">
        <v>0.05</v>
      </c>
      <c r="AL2842" s="611"/>
      <c r="AM2842" s="611"/>
      <c r="AN2842" s="611"/>
      <c r="AO2842" s="611"/>
      <c r="AP2842" s="611"/>
      <c r="AQ2842" s="611"/>
      <c r="AR2842" s="611"/>
      <c r="AS2842" s="611"/>
      <c r="AT2842" s="611"/>
      <c r="AU2842" s="611"/>
      <c r="AV2842" s="611"/>
      <c r="AW2842" s="611"/>
      <c r="AX2842" s="611"/>
      <c r="AY2842" s="611">
        <v>0.23</v>
      </c>
      <c r="AZ2842" s="611"/>
      <c r="BA2842" s="611"/>
      <c r="BB2842" s="611"/>
      <c r="BC2842" s="611"/>
      <c r="BD2842" s="611"/>
      <c r="BE2842" s="611"/>
      <c r="BF2842" s="611"/>
      <c r="BG2842" s="611"/>
      <c r="BH2842" s="611"/>
      <c r="BI2842" s="611"/>
      <c r="BJ2842" s="611"/>
      <c r="BK2842" s="611"/>
      <c r="BL2842" s="611"/>
      <c r="BM2842" s="611">
        <f>SUM(BN2842:BP2842)</f>
        <v>0.12</v>
      </c>
      <c r="BN2842" s="611">
        <v>0.12</v>
      </c>
      <c r="BO2842" s="611"/>
      <c r="BP2842" s="611"/>
    </row>
    <row r="2843" spans="1:257" s="773" customFormat="1" hidden="1">
      <c r="A2843" s="855"/>
      <c r="B2843" s="856">
        <v>2</v>
      </c>
      <c r="C2843" s="1593" t="s">
        <v>853</v>
      </c>
      <c r="D2843" s="1042" t="s">
        <v>40</v>
      </c>
      <c r="E2843" s="859" t="s">
        <v>97</v>
      </c>
      <c r="F2843" s="1042"/>
      <c r="G2843" s="1043"/>
      <c r="H2843" s="608">
        <f t="shared" ref="H2843:H2855" si="1332">J2843</f>
        <v>5.0199999999999996</v>
      </c>
      <c r="I2843" s="609"/>
      <c r="J2843" s="610">
        <f t="shared" si="1321"/>
        <v>5.0199999999999996</v>
      </c>
      <c r="K2843" s="611">
        <f t="shared" ref="K2843:K2855" si="1333">L2843+T2843+X2843+Y2843+Z2843</f>
        <v>4.18</v>
      </c>
      <c r="L2843" s="611">
        <f t="shared" ref="L2843:L2855" si="1334">M2843+S2843</f>
        <v>4.18</v>
      </c>
      <c r="M2843" s="611">
        <f t="shared" ref="M2843:M2855" si="1335">N2843+R2843</f>
        <v>4.18</v>
      </c>
      <c r="N2843" s="611">
        <f t="shared" ref="N2843:N2855" si="1336">O2843+P2843+Q2843</f>
        <v>1.3</v>
      </c>
      <c r="O2843" s="611">
        <v>1.3</v>
      </c>
      <c r="P2843" s="611"/>
      <c r="Q2843" s="611"/>
      <c r="R2843" s="611">
        <v>2.88</v>
      </c>
      <c r="S2843" s="611"/>
      <c r="T2843" s="611">
        <f t="shared" ref="T2843:T2855" si="1337">U2843+V2843+W2843</f>
        <v>0</v>
      </c>
      <c r="U2843" s="611"/>
      <c r="V2843" s="611"/>
      <c r="W2843" s="611"/>
      <c r="X2843" s="611"/>
      <c r="Y2843" s="611"/>
      <c r="Z2843" s="611"/>
      <c r="AA2843" s="611">
        <f t="shared" ref="AA2843:AA2868" si="1338">SUM(AB2843:AI2843)+AW2843+SUM(AY2843:BC2843)+SUM(BF2843:BL2843)</f>
        <v>0.84000000000000008</v>
      </c>
      <c r="AB2843" s="611"/>
      <c r="AC2843" s="611"/>
      <c r="AD2843" s="611"/>
      <c r="AE2843" s="611"/>
      <c r="AF2843" s="611"/>
      <c r="AG2843" s="611"/>
      <c r="AH2843" s="611"/>
      <c r="AI2843" s="611">
        <f t="shared" ref="AI2843:AI2868" si="1339">SUM(AJ2843:AV2843)+AX2843+SUM(BD2843:BE2843)</f>
        <v>0.84000000000000008</v>
      </c>
      <c r="AJ2843" s="611">
        <v>0.68</v>
      </c>
      <c r="AK2843" s="611">
        <v>0.09</v>
      </c>
      <c r="AL2843" s="611"/>
      <c r="AM2843" s="611"/>
      <c r="AN2843" s="611"/>
      <c r="AO2843" s="611"/>
      <c r="AP2843" s="611"/>
      <c r="AQ2843" s="611"/>
      <c r="AR2843" s="611"/>
      <c r="AS2843" s="611"/>
      <c r="AT2843" s="611"/>
      <c r="AU2843" s="611"/>
      <c r="AV2843" s="611"/>
      <c r="AW2843" s="611"/>
      <c r="AX2843" s="611"/>
      <c r="AY2843" s="611"/>
      <c r="AZ2843" s="611"/>
      <c r="BA2843" s="611"/>
      <c r="BB2843" s="611"/>
      <c r="BC2843" s="611"/>
      <c r="BD2843" s="611"/>
      <c r="BE2843" s="611">
        <v>7.0000000000000007E-2</v>
      </c>
      <c r="BF2843" s="611"/>
      <c r="BG2843" s="611"/>
      <c r="BH2843" s="611"/>
      <c r="BI2843" s="611"/>
      <c r="BJ2843" s="611"/>
      <c r="BK2843" s="611"/>
      <c r="BL2843" s="611"/>
      <c r="BM2843" s="611">
        <f t="shared" ref="BM2843:BM2855" si="1340">SUM(BN2843:BP2843)</f>
        <v>0</v>
      </c>
      <c r="BN2843" s="611"/>
      <c r="BO2843" s="611"/>
      <c r="BP2843" s="611"/>
    </row>
    <row r="2844" spans="1:257" s="773" customFormat="1" hidden="1">
      <c r="A2844" s="855"/>
      <c r="B2844" s="856">
        <v>4</v>
      </c>
      <c r="C2844" s="1359" t="s">
        <v>854</v>
      </c>
      <c r="D2844" s="1042" t="s">
        <v>40</v>
      </c>
      <c r="E2844" s="859" t="s">
        <v>97</v>
      </c>
      <c r="F2844" s="1042"/>
      <c r="G2844" s="1043"/>
      <c r="H2844" s="608">
        <f t="shared" si="1332"/>
        <v>0.56999999999999995</v>
      </c>
      <c r="I2844" s="609"/>
      <c r="J2844" s="610">
        <f t="shared" si="1321"/>
        <v>0.56999999999999995</v>
      </c>
      <c r="K2844" s="611">
        <f t="shared" si="1333"/>
        <v>0.56999999999999995</v>
      </c>
      <c r="L2844" s="611">
        <f t="shared" si="1334"/>
        <v>0.56999999999999995</v>
      </c>
      <c r="M2844" s="611">
        <f t="shared" si="1335"/>
        <v>0.56999999999999995</v>
      </c>
      <c r="N2844" s="611">
        <f t="shared" si="1336"/>
        <v>0.56999999999999995</v>
      </c>
      <c r="O2844" s="611">
        <v>0.56999999999999995</v>
      </c>
      <c r="P2844" s="611"/>
      <c r="Q2844" s="611"/>
      <c r="R2844" s="611"/>
      <c r="S2844" s="611"/>
      <c r="T2844" s="611">
        <f t="shared" si="1337"/>
        <v>0</v>
      </c>
      <c r="U2844" s="611"/>
      <c r="V2844" s="611"/>
      <c r="W2844" s="611"/>
      <c r="X2844" s="611"/>
      <c r="Y2844" s="611"/>
      <c r="Z2844" s="611"/>
      <c r="AA2844" s="611">
        <f t="shared" si="1338"/>
        <v>0</v>
      </c>
      <c r="AB2844" s="611"/>
      <c r="AC2844" s="611"/>
      <c r="AD2844" s="611"/>
      <c r="AE2844" s="611"/>
      <c r="AF2844" s="611"/>
      <c r="AG2844" s="611"/>
      <c r="AH2844" s="611"/>
      <c r="AI2844" s="611">
        <f t="shared" si="1339"/>
        <v>0</v>
      </c>
      <c r="AJ2844" s="611"/>
      <c r="AK2844" s="611"/>
      <c r="AL2844" s="611"/>
      <c r="AM2844" s="611"/>
      <c r="AN2844" s="611"/>
      <c r="AO2844" s="611"/>
      <c r="AP2844" s="611"/>
      <c r="AQ2844" s="611"/>
      <c r="AR2844" s="611"/>
      <c r="AS2844" s="611"/>
      <c r="AT2844" s="611"/>
      <c r="AU2844" s="611"/>
      <c r="AV2844" s="611"/>
      <c r="AW2844" s="611"/>
      <c r="AX2844" s="611"/>
      <c r="AY2844" s="611"/>
      <c r="AZ2844" s="611"/>
      <c r="BA2844" s="611"/>
      <c r="BB2844" s="611"/>
      <c r="BC2844" s="611"/>
      <c r="BD2844" s="611"/>
      <c r="BE2844" s="611"/>
      <c r="BF2844" s="611"/>
      <c r="BG2844" s="611"/>
      <c r="BH2844" s="611"/>
      <c r="BI2844" s="611"/>
      <c r="BJ2844" s="611"/>
      <c r="BK2844" s="611"/>
      <c r="BL2844" s="611"/>
      <c r="BM2844" s="611">
        <f t="shared" si="1340"/>
        <v>0</v>
      </c>
      <c r="BN2844" s="611"/>
      <c r="BO2844" s="611"/>
      <c r="BP2844" s="611"/>
    </row>
    <row r="2845" spans="1:257" s="773" customFormat="1" hidden="1">
      <c r="A2845" s="855"/>
      <c r="B2845" s="856">
        <v>5</v>
      </c>
      <c r="C2845" s="1359" t="s">
        <v>855</v>
      </c>
      <c r="D2845" s="1042" t="s">
        <v>40</v>
      </c>
      <c r="E2845" s="859" t="s">
        <v>97</v>
      </c>
      <c r="F2845" s="1042"/>
      <c r="G2845" s="1043"/>
      <c r="H2845" s="608">
        <f t="shared" si="1332"/>
        <v>2.68</v>
      </c>
      <c r="I2845" s="609"/>
      <c r="J2845" s="610">
        <f t="shared" si="1321"/>
        <v>2.68</v>
      </c>
      <c r="K2845" s="611">
        <f t="shared" si="1333"/>
        <v>2.54</v>
      </c>
      <c r="L2845" s="611">
        <f t="shared" si="1334"/>
        <v>2.54</v>
      </c>
      <c r="M2845" s="611">
        <f t="shared" si="1335"/>
        <v>2.08</v>
      </c>
      <c r="N2845" s="611">
        <f t="shared" si="1336"/>
        <v>0</v>
      </c>
      <c r="O2845" s="611"/>
      <c r="P2845" s="611"/>
      <c r="Q2845" s="611"/>
      <c r="R2845" s="611">
        <v>2.08</v>
      </c>
      <c r="S2845" s="611">
        <v>0.46</v>
      </c>
      <c r="T2845" s="611">
        <f t="shared" si="1337"/>
        <v>0</v>
      </c>
      <c r="U2845" s="611"/>
      <c r="V2845" s="611"/>
      <c r="W2845" s="611"/>
      <c r="X2845" s="611"/>
      <c r="Y2845" s="611"/>
      <c r="Z2845" s="611"/>
      <c r="AA2845" s="611">
        <f t="shared" si="1338"/>
        <v>0.12</v>
      </c>
      <c r="AB2845" s="611"/>
      <c r="AC2845" s="611"/>
      <c r="AD2845" s="611"/>
      <c r="AE2845" s="611"/>
      <c r="AF2845" s="611"/>
      <c r="AG2845" s="611"/>
      <c r="AH2845" s="611"/>
      <c r="AI2845" s="611">
        <f t="shared" si="1339"/>
        <v>0.12</v>
      </c>
      <c r="AJ2845" s="611"/>
      <c r="AK2845" s="611"/>
      <c r="AL2845" s="611"/>
      <c r="AM2845" s="611"/>
      <c r="AN2845" s="611"/>
      <c r="AO2845" s="611"/>
      <c r="AP2845" s="611"/>
      <c r="AQ2845" s="611"/>
      <c r="AR2845" s="611"/>
      <c r="AS2845" s="611"/>
      <c r="AT2845" s="611"/>
      <c r="AU2845" s="611"/>
      <c r="AV2845" s="611"/>
      <c r="AW2845" s="611"/>
      <c r="AX2845" s="611"/>
      <c r="AY2845" s="611"/>
      <c r="AZ2845" s="611"/>
      <c r="BA2845" s="611"/>
      <c r="BB2845" s="611"/>
      <c r="BC2845" s="611"/>
      <c r="BD2845" s="611"/>
      <c r="BE2845" s="611">
        <v>0.12</v>
      </c>
      <c r="BF2845" s="611"/>
      <c r="BG2845" s="611"/>
      <c r="BH2845" s="611"/>
      <c r="BI2845" s="611"/>
      <c r="BJ2845" s="611"/>
      <c r="BK2845" s="611"/>
      <c r="BL2845" s="611"/>
      <c r="BM2845" s="611">
        <f t="shared" si="1340"/>
        <v>0.02</v>
      </c>
      <c r="BN2845" s="611">
        <v>0.02</v>
      </c>
      <c r="BO2845" s="611"/>
      <c r="BP2845" s="611"/>
    </row>
    <row r="2846" spans="1:257" s="773" customFormat="1" ht="60" hidden="1">
      <c r="A2846" s="855" t="s">
        <v>2839</v>
      </c>
      <c r="B2846" s="856">
        <v>7</v>
      </c>
      <c r="C2846" s="1310" t="s">
        <v>856</v>
      </c>
      <c r="D2846" s="1042" t="s">
        <v>40</v>
      </c>
      <c r="E2846" s="859" t="s">
        <v>97</v>
      </c>
      <c r="F2846" s="1042"/>
      <c r="G2846" s="1043"/>
      <c r="H2846" s="608">
        <f t="shared" si="1332"/>
        <v>1.31</v>
      </c>
      <c r="I2846" s="609"/>
      <c r="J2846" s="610">
        <f t="shared" si="1321"/>
        <v>1.31</v>
      </c>
      <c r="K2846" s="611">
        <f t="shared" si="1333"/>
        <v>1.29</v>
      </c>
      <c r="L2846" s="611">
        <f t="shared" si="1334"/>
        <v>1.29</v>
      </c>
      <c r="M2846" s="611">
        <f t="shared" si="1335"/>
        <v>1.29</v>
      </c>
      <c r="N2846" s="611">
        <f t="shared" si="1336"/>
        <v>0.53</v>
      </c>
      <c r="O2846" s="611">
        <v>0.53</v>
      </c>
      <c r="P2846" s="611"/>
      <c r="Q2846" s="611"/>
      <c r="R2846" s="611">
        <v>0.76</v>
      </c>
      <c r="S2846" s="611"/>
      <c r="T2846" s="611">
        <f t="shared" si="1337"/>
        <v>0</v>
      </c>
      <c r="U2846" s="611"/>
      <c r="V2846" s="611"/>
      <c r="W2846" s="611"/>
      <c r="X2846" s="611"/>
      <c r="Y2846" s="611"/>
      <c r="Z2846" s="611"/>
      <c r="AA2846" s="611">
        <f t="shared" si="1338"/>
        <v>0</v>
      </c>
      <c r="AB2846" s="611"/>
      <c r="AC2846" s="611"/>
      <c r="AD2846" s="611"/>
      <c r="AE2846" s="611"/>
      <c r="AF2846" s="611"/>
      <c r="AG2846" s="611"/>
      <c r="AH2846" s="611"/>
      <c r="AI2846" s="611">
        <f t="shared" si="1339"/>
        <v>0</v>
      </c>
      <c r="AJ2846" s="611"/>
      <c r="AK2846" s="611"/>
      <c r="AL2846" s="611"/>
      <c r="AM2846" s="611"/>
      <c r="AN2846" s="611"/>
      <c r="AO2846" s="611"/>
      <c r="AP2846" s="611"/>
      <c r="AQ2846" s="611"/>
      <c r="AR2846" s="611"/>
      <c r="AS2846" s="611"/>
      <c r="AT2846" s="611"/>
      <c r="AU2846" s="611"/>
      <c r="AV2846" s="611"/>
      <c r="AW2846" s="611"/>
      <c r="AX2846" s="611"/>
      <c r="AY2846" s="611"/>
      <c r="AZ2846" s="611"/>
      <c r="BA2846" s="611"/>
      <c r="BB2846" s="611"/>
      <c r="BC2846" s="611"/>
      <c r="BD2846" s="611"/>
      <c r="BE2846" s="611"/>
      <c r="BF2846" s="611"/>
      <c r="BG2846" s="611"/>
      <c r="BH2846" s="611"/>
      <c r="BI2846" s="611"/>
      <c r="BJ2846" s="611"/>
      <c r="BK2846" s="611"/>
      <c r="BL2846" s="611"/>
      <c r="BM2846" s="611">
        <f t="shared" si="1340"/>
        <v>0.02</v>
      </c>
      <c r="BN2846" s="611">
        <v>0.02</v>
      </c>
      <c r="BO2846" s="611"/>
      <c r="BP2846" s="611"/>
    </row>
    <row r="2847" spans="1:257" s="773" customFormat="1" hidden="1">
      <c r="A2847" s="855"/>
      <c r="B2847" s="856">
        <v>8</v>
      </c>
      <c r="C2847" s="1310" t="s">
        <v>857</v>
      </c>
      <c r="D2847" s="1042" t="s">
        <v>40</v>
      </c>
      <c r="E2847" s="859" t="s">
        <v>97</v>
      </c>
      <c r="F2847" s="1042"/>
      <c r="G2847" s="1043"/>
      <c r="H2847" s="608">
        <f t="shared" si="1332"/>
        <v>0.9</v>
      </c>
      <c r="I2847" s="609"/>
      <c r="J2847" s="610">
        <f t="shared" si="1321"/>
        <v>0.9</v>
      </c>
      <c r="K2847" s="611">
        <f t="shared" si="1333"/>
        <v>0.9</v>
      </c>
      <c r="L2847" s="611">
        <f t="shared" si="1334"/>
        <v>0.9</v>
      </c>
      <c r="M2847" s="611">
        <f t="shared" si="1335"/>
        <v>0.9</v>
      </c>
      <c r="N2847" s="611">
        <f t="shared" si="1336"/>
        <v>0</v>
      </c>
      <c r="O2847" s="611"/>
      <c r="P2847" s="611"/>
      <c r="Q2847" s="611"/>
      <c r="R2847" s="611">
        <v>0.9</v>
      </c>
      <c r="S2847" s="611"/>
      <c r="T2847" s="611">
        <f t="shared" si="1337"/>
        <v>0</v>
      </c>
      <c r="U2847" s="611"/>
      <c r="V2847" s="611"/>
      <c r="W2847" s="611"/>
      <c r="X2847" s="611"/>
      <c r="Y2847" s="611"/>
      <c r="Z2847" s="611"/>
      <c r="AA2847" s="611">
        <f t="shared" si="1338"/>
        <v>0</v>
      </c>
      <c r="AB2847" s="611"/>
      <c r="AC2847" s="611"/>
      <c r="AD2847" s="611"/>
      <c r="AE2847" s="611"/>
      <c r="AF2847" s="611"/>
      <c r="AG2847" s="611"/>
      <c r="AH2847" s="611"/>
      <c r="AI2847" s="611">
        <f t="shared" si="1339"/>
        <v>0</v>
      </c>
      <c r="AJ2847" s="611"/>
      <c r="AK2847" s="611"/>
      <c r="AL2847" s="611"/>
      <c r="AM2847" s="611"/>
      <c r="AN2847" s="611"/>
      <c r="AO2847" s="611"/>
      <c r="AP2847" s="611"/>
      <c r="AQ2847" s="611"/>
      <c r="AR2847" s="611"/>
      <c r="AS2847" s="611"/>
      <c r="AT2847" s="611"/>
      <c r="AU2847" s="611"/>
      <c r="AV2847" s="611"/>
      <c r="AW2847" s="611"/>
      <c r="AX2847" s="611"/>
      <c r="AY2847" s="611"/>
      <c r="AZ2847" s="611"/>
      <c r="BA2847" s="611"/>
      <c r="BB2847" s="611"/>
      <c r="BC2847" s="611"/>
      <c r="BD2847" s="611"/>
      <c r="BE2847" s="611"/>
      <c r="BF2847" s="611"/>
      <c r="BG2847" s="611"/>
      <c r="BH2847" s="611"/>
      <c r="BI2847" s="611"/>
      <c r="BJ2847" s="611"/>
      <c r="BK2847" s="611"/>
      <c r="BL2847" s="611"/>
      <c r="BM2847" s="611">
        <f t="shared" si="1340"/>
        <v>0</v>
      </c>
      <c r="BN2847" s="611"/>
      <c r="BO2847" s="611"/>
      <c r="BP2847" s="611"/>
    </row>
    <row r="2848" spans="1:257" s="773" customFormat="1" hidden="1">
      <c r="A2848" s="855"/>
      <c r="B2848" s="856">
        <v>10</v>
      </c>
      <c r="C2848" s="1731" t="s">
        <v>858</v>
      </c>
      <c r="D2848" s="1042" t="s">
        <v>40</v>
      </c>
      <c r="E2848" s="859" t="s">
        <v>97</v>
      </c>
      <c r="F2848" s="1042"/>
      <c r="G2848" s="1043"/>
      <c r="H2848" s="608">
        <f t="shared" si="1332"/>
        <v>0.48000000000000004</v>
      </c>
      <c r="I2848" s="609"/>
      <c r="J2848" s="610">
        <f t="shared" si="1321"/>
        <v>0.48000000000000004</v>
      </c>
      <c r="K2848" s="611">
        <f t="shared" si="1333"/>
        <v>0.46</v>
      </c>
      <c r="L2848" s="611">
        <f t="shared" si="1334"/>
        <v>0.46</v>
      </c>
      <c r="M2848" s="611">
        <f t="shared" si="1335"/>
        <v>0.46</v>
      </c>
      <c r="N2848" s="611">
        <f t="shared" si="1336"/>
        <v>0.46</v>
      </c>
      <c r="O2848" s="611"/>
      <c r="P2848" s="611">
        <v>0.46</v>
      </c>
      <c r="Q2848" s="611"/>
      <c r="R2848" s="611"/>
      <c r="S2848" s="611"/>
      <c r="T2848" s="611">
        <f t="shared" si="1337"/>
        <v>0</v>
      </c>
      <c r="U2848" s="611"/>
      <c r="V2848" s="611"/>
      <c r="W2848" s="611"/>
      <c r="X2848" s="611"/>
      <c r="Y2848" s="611"/>
      <c r="Z2848" s="611"/>
      <c r="AA2848" s="611">
        <f t="shared" si="1338"/>
        <v>0</v>
      </c>
      <c r="AB2848" s="611"/>
      <c r="AC2848" s="611"/>
      <c r="AD2848" s="611"/>
      <c r="AE2848" s="611"/>
      <c r="AF2848" s="611"/>
      <c r="AG2848" s="611"/>
      <c r="AH2848" s="611"/>
      <c r="AI2848" s="611">
        <f t="shared" si="1339"/>
        <v>0</v>
      </c>
      <c r="AJ2848" s="611"/>
      <c r="AK2848" s="611"/>
      <c r="AL2848" s="611"/>
      <c r="AM2848" s="611"/>
      <c r="AN2848" s="611"/>
      <c r="AO2848" s="611"/>
      <c r="AP2848" s="611"/>
      <c r="AQ2848" s="611"/>
      <c r="AR2848" s="611"/>
      <c r="AS2848" s="611"/>
      <c r="AT2848" s="611"/>
      <c r="AU2848" s="611"/>
      <c r="AV2848" s="611"/>
      <c r="AW2848" s="611"/>
      <c r="AX2848" s="611"/>
      <c r="AY2848" s="611"/>
      <c r="AZ2848" s="611"/>
      <c r="BA2848" s="611"/>
      <c r="BB2848" s="611"/>
      <c r="BC2848" s="611"/>
      <c r="BD2848" s="611"/>
      <c r="BE2848" s="611"/>
      <c r="BF2848" s="611"/>
      <c r="BG2848" s="611"/>
      <c r="BH2848" s="611"/>
      <c r="BI2848" s="611"/>
      <c r="BJ2848" s="611"/>
      <c r="BK2848" s="611"/>
      <c r="BL2848" s="611"/>
      <c r="BM2848" s="611">
        <f t="shared" si="1340"/>
        <v>0.02</v>
      </c>
      <c r="BN2848" s="611">
        <v>0.02</v>
      </c>
      <c r="BO2848" s="611"/>
      <c r="BP2848" s="611"/>
    </row>
    <row r="2849" spans="1:68" s="773" customFormat="1" hidden="1">
      <c r="A2849" s="855"/>
      <c r="B2849" s="856">
        <v>11</v>
      </c>
      <c r="C2849" s="841" t="s">
        <v>859</v>
      </c>
      <c r="D2849" s="1042" t="s">
        <v>40</v>
      </c>
      <c r="E2849" s="859" t="s">
        <v>97</v>
      </c>
      <c r="F2849" s="1042"/>
      <c r="G2849" s="1043"/>
      <c r="H2849" s="608">
        <f t="shared" si="1332"/>
        <v>0.2</v>
      </c>
      <c r="I2849" s="609"/>
      <c r="J2849" s="610">
        <f t="shared" si="1321"/>
        <v>0.2</v>
      </c>
      <c r="K2849" s="611">
        <f t="shared" si="1333"/>
        <v>0.2</v>
      </c>
      <c r="L2849" s="611">
        <f t="shared" si="1334"/>
        <v>0.2</v>
      </c>
      <c r="M2849" s="611">
        <f t="shared" si="1335"/>
        <v>0.2</v>
      </c>
      <c r="N2849" s="611">
        <f t="shared" si="1336"/>
        <v>0</v>
      </c>
      <c r="O2849" s="611"/>
      <c r="P2849" s="611"/>
      <c r="Q2849" s="611"/>
      <c r="R2849" s="611">
        <v>0.2</v>
      </c>
      <c r="S2849" s="611"/>
      <c r="T2849" s="611">
        <f t="shared" si="1337"/>
        <v>0</v>
      </c>
      <c r="U2849" s="611"/>
      <c r="V2849" s="611"/>
      <c r="W2849" s="611"/>
      <c r="X2849" s="611"/>
      <c r="Y2849" s="611"/>
      <c r="Z2849" s="611"/>
      <c r="AA2849" s="611">
        <f t="shared" si="1338"/>
        <v>0</v>
      </c>
      <c r="AB2849" s="611"/>
      <c r="AC2849" s="611"/>
      <c r="AD2849" s="611"/>
      <c r="AE2849" s="611"/>
      <c r="AF2849" s="611"/>
      <c r="AG2849" s="611"/>
      <c r="AH2849" s="611"/>
      <c r="AI2849" s="611">
        <f t="shared" si="1339"/>
        <v>0</v>
      </c>
      <c r="AJ2849" s="611"/>
      <c r="AK2849" s="611"/>
      <c r="AL2849" s="611"/>
      <c r="AM2849" s="611"/>
      <c r="AN2849" s="611"/>
      <c r="AO2849" s="611"/>
      <c r="AP2849" s="611"/>
      <c r="AQ2849" s="611"/>
      <c r="AR2849" s="611"/>
      <c r="AS2849" s="611"/>
      <c r="AT2849" s="611"/>
      <c r="AU2849" s="611"/>
      <c r="AV2849" s="611"/>
      <c r="AW2849" s="611"/>
      <c r="AX2849" s="611"/>
      <c r="AY2849" s="611"/>
      <c r="AZ2849" s="611"/>
      <c r="BA2849" s="611"/>
      <c r="BB2849" s="611"/>
      <c r="BC2849" s="611"/>
      <c r="BD2849" s="611"/>
      <c r="BE2849" s="611"/>
      <c r="BF2849" s="611"/>
      <c r="BG2849" s="611"/>
      <c r="BH2849" s="611"/>
      <c r="BI2849" s="611"/>
      <c r="BJ2849" s="611"/>
      <c r="BK2849" s="611"/>
      <c r="BL2849" s="611"/>
      <c r="BM2849" s="611">
        <f t="shared" si="1340"/>
        <v>0</v>
      </c>
      <c r="BN2849" s="611"/>
      <c r="BO2849" s="611"/>
      <c r="BP2849" s="611"/>
    </row>
    <row r="2850" spans="1:68" s="773" customFormat="1" hidden="1">
      <c r="A2850" s="855"/>
      <c r="B2850" s="856">
        <v>12</v>
      </c>
      <c r="C2850" s="841" t="s">
        <v>860</v>
      </c>
      <c r="D2850" s="1042" t="s">
        <v>40</v>
      </c>
      <c r="E2850" s="859" t="s">
        <v>97</v>
      </c>
      <c r="F2850" s="1042"/>
      <c r="G2850" s="1043"/>
      <c r="H2850" s="608">
        <f t="shared" si="1332"/>
        <v>0.67</v>
      </c>
      <c r="I2850" s="609"/>
      <c r="J2850" s="610">
        <f t="shared" si="1321"/>
        <v>0.67</v>
      </c>
      <c r="K2850" s="611">
        <f t="shared" si="1333"/>
        <v>0.62</v>
      </c>
      <c r="L2850" s="611">
        <f t="shared" si="1334"/>
        <v>0.62</v>
      </c>
      <c r="M2850" s="611">
        <f t="shared" si="1335"/>
        <v>0.62</v>
      </c>
      <c r="N2850" s="611">
        <f t="shared" si="1336"/>
        <v>0</v>
      </c>
      <c r="O2850" s="611"/>
      <c r="P2850" s="611"/>
      <c r="Q2850" s="611"/>
      <c r="R2850" s="611">
        <v>0.62</v>
      </c>
      <c r="S2850" s="611"/>
      <c r="T2850" s="611">
        <f t="shared" si="1337"/>
        <v>0</v>
      </c>
      <c r="U2850" s="611"/>
      <c r="V2850" s="611"/>
      <c r="W2850" s="611"/>
      <c r="X2850" s="611"/>
      <c r="Y2850" s="611"/>
      <c r="Z2850" s="611"/>
      <c r="AA2850" s="611">
        <f t="shared" si="1338"/>
        <v>0.05</v>
      </c>
      <c r="AB2850" s="611"/>
      <c r="AC2850" s="611"/>
      <c r="AD2850" s="611"/>
      <c r="AE2850" s="611"/>
      <c r="AF2850" s="611"/>
      <c r="AG2850" s="611"/>
      <c r="AH2850" s="611"/>
      <c r="AI2850" s="611">
        <f t="shared" si="1339"/>
        <v>0.05</v>
      </c>
      <c r="AJ2850" s="611">
        <v>0.05</v>
      </c>
      <c r="AK2850" s="611"/>
      <c r="AL2850" s="611"/>
      <c r="AM2850" s="611"/>
      <c r="AN2850" s="611"/>
      <c r="AO2850" s="611"/>
      <c r="AP2850" s="611"/>
      <c r="AQ2850" s="611"/>
      <c r="AR2850" s="611"/>
      <c r="AS2850" s="611"/>
      <c r="AT2850" s="611"/>
      <c r="AU2850" s="611"/>
      <c r="AV2850" s="611"/>
      <c r="AW2850" s="611"/>
      <c r="AX2850" s="611"/>
      <c r="AY2850" s="611"/>
      <c r="AZ2850" s="611"/>
      <c r="BA2850" s="611"/>
      <c r="BB2850" s="611"/>
      <c r="BC2850" s="611"/>
      <c r="BD2850" s="611"/>
      <c r="BE2850" s="611"/>
      <c r="BF2850" s="611"/>
      <c r="BG2850" s="611"/>
      <c r="BH2850" s="611"/>
      <c r="BI2850" s="611"/>
      <c r="BJ2850" s="611"/>
      <c r="BK2850" s="611"/>
      <c r="BL2850" s="611"/>
      <c r="BM2850" s="611">
        <f t="shared" si="1340"/>
        <v>0</v>
      </c>
      <c r="BN2850" s="611"/>
      <c r="BO2850" s="611"/>
      <c r="BP2850" s="611"/>
    </row>
    <row r="2851" spans="1:68" s="773" customFormat="1" ht="60" hidden="1">
      <c r="A2851" s="855" t="s">
        <v>2840</v>
      </c>
      <c r="B2851" s="856">
        <v>16</v>
      </c>
      <c r="C2851" s="1077" t="s">
        <v>861</v>
      </c>
      <c r="D2851" s="1042" t="s">
        <v>40</v>
      </c>
      <c r="E2851" s="859" t="s">
        <v>97</v>
      </c>
      <c r="F2851" s="1042"/>
      <c r="G2851" s="1043"/>
      <c r="H2851" s="608">
        <f t="shared" si="1332"/>
        <v>2.5</v>
      </c>
      <c r="I2851" s="609"/>
      <c r="J2851" s="610">
        <f t="shared" si="1321"/>
        <v>2.5</v>
      </c>
      <c r="K2851" s="611">
        <f t="shared" si="1333"/>
        <v>0</v>
      </c>
      <c r="L2851" s="611">
        <f t="shared" si="1334"/>
        <v>0</v>
      </c>
      <c r="M2851" s="611">
        <f t="shared" si="1335"/>
        <v>0</v>
      </c>
      <c r="N2851" s="611">
        <f t="shared" si="1336"/>
        <v>0</v>
      </c>
      <c r="O2851" s="611"/>
      <c r="P2851" s="611"/>
      <c r="Q2851" s="611"/>
      <c r="R2851" s="611"/>
      <c r="S2851" s="611"/>
      <c r="T2851" s="611">
        <f t="shared" si="1337"/>
        <v>0</v>
      </c>
      <c r="U2851" s="611"/>
      <c r="V2851" s="611"/>
      <c r="W2851" s="611"/>
      <c r="X2851" s="611"/>
      <c r="Y2851" s="611"/>
      <c r="Z2851" s="611"/>
      <c r="AA2851" s="611">
        <f t="shared" si="1338"/>
        <v>0</v>
      </c>
      <c r="AB2851" s="611"/>
      <c r="AC2851" s="611"/>
      <c r="AD2851" s="611"/>
      <c r="AE2851" s="611"/>
      <c r="AF2851" s="611"/>
      <c r="AG2851" s="611"/>
      <c r="AH2851" s="611"/>
      <c r="AI2851" s="611">
        <f t="shared" si="1339"/>
        <v>0</v>
      </c>
      <c r="AJ2851" s="611"/>
      <c r="AK2851" s="611"/>
      <c r="AL2851" s="611"/>
      <c r="AM2851" s="611"/>
      <c r="AN2851" s="611"/>
      <c r="AO2851" s="611"/>
      <c r="AP2851" s="611"/>
      <c r="AQ2851" s="611"/>
      <c r="AR2851" s="611"/>
      <c r="AS2851" s="611"/>
      <c r="AT2851" s="611"/>
      <c r="AU2851" s="611"/>
      <c r="AV2851" s="611"/>
      <c r="AW2851" s="611"/>
      <c r="AX2851" s="611"/>
      <c r="AY2851" s="611"/>
      <c r="AZ2851" s="611"/>
      <c r="BA2851" s="611"/>
      <c r="BB2851" s="611"/>
      <c r="BC2851" s="611"/>
      <c r="BD2851" s="611"/>
      <c r="BE2851" s="611"/>
      <c r="BF2851" s="611"/>
      <c r="BG2851" s="611"/>
      <c r="BH2851" s="611"/>
      <c r="BI2851" s="611"/>
      <c r="BJ2851" s="611"/>
      <c r="BK2851" s="611"/>
      <c r="BL2851" s="611"/>
      <c r="BM2851" s="611">
        <f t="shared" si="1340"/>
        <v>2.5</v>
      </c>
      <c r="BN2851" s="611">
        <v>2.5</v>
      </c>
      <c r="BO2851" s="611"/>
      <c r="BP2851" s="611"/>
    </row>
    <row r="2852" spans="1:68" s="773" customFormat="1" hidden="1">
      <c r="A2852" s="855"/>
      <c r="B2852" s="856">
        <v>17</v>
      </c>
      <c r="C2852" s="979" t="s">
        <v>862</v>
      </c>
      <c r="D2852" s="1042" t="s">
        <v>40</v>
      </c>
      <c r="E2852" s="859" t="s">
        <v>97</v>
      </c>
      <c r="F2852" s="1042"/>
      <c r="G2852" s="1043"/>
      <c r="H2852" s="608">
        <f t="shared" si="1332"/>
        <v>0.45</v>
      </c>
      <c r="I2852" s="609"/>
      <c r="J2852" s="610">
        <f t="shared" si="1321"/>
        <v>0.45</v>
      </c>
      <c r="K2852" s="611">
        <f t="shared" si="1333"/>
        <v>0.45</v>
      </c>
      <c r="L2852" s="611">
        <f t="shared" si="1334"/>
        <v>0.45</v>
      </c>
      <c r="M2852" s="611">
        <f t="shared" si="1335"/>
        <v>0.45</v>
      </c>
      <c r="N2852" s="611">
        <f t="shared" si="1336"/>
        <v>0</v>
      </c>
      <c r="O2852" s="611"/>
      <c r="P2852" s="611"/>
      <c r="Q2852" s="611"/>
      <c r="R2852" s="611">
        <v>0.45</v>
      </c>
      <c r="S2852" s="611"/>
      <c r="T2852" s="611">
        <f t="shared" si="1337"/>
        <v>0</v>
      </c>
      <c r="U2852" s="611"/>
      <c r="V2852" s="611"/>
      <c r="W2852" s="611"/>
      <c r="X2852" s="611"/>
      <c r="Y2852" s="611"/>
      <c r="Z2852" s="611"/>
      <c r="AA2852" s="611">
        <f t="shared" si="1338"/>
        <v>0</v>
      </c>
      <c r="AB2852" s="611"/>
      <c r="AC2852" s="611"/>
      <c r="AD2852" s="611"/>
      <c r="AE2852" s="611"/>
      <c r="AF2852" s="611"/>
      <c r="AG2852" s="611"/>
      <c r="AH2852" s="611"/>
      <c r="AI2852" s="611">
        <f t="shared" si="1339"/>
        <v>0</v>
      </c>
      <c r="AJ2852" s="611"/>
      <c r="AK2852" s="611"/>
      <c r="AL2852" s="611"/>
      <c r="AM2852" s="611"/>
      <c r="AN2852" s="611"/>
      <c r="AO2852" s="611"/>
      <c r="AP2852" s="611"/>
      <c r="AQ2852" s="611"/>
      <c r="AR2852" s="611"/>
      <c r="AS2852" s="611"/>
      <c r="AT2852" s="611"/>
      <c r="AU2852" s="611"/>
      <c r="AV2852" s="611"/>
      <c r="AW2852" s="611"/>
      <c r="AX2852" s="611"/>
      <c r="AY2852" s="611"/>
      <c r="AZ2852" s="611"/>
      <c r="BA2852" s="611"/>
      <c r="BB2852" s="611"/>
      <c r="BC2852" s="611"/>
      <c r="BD2852" s="611"/>
      <c r="BE2852" s="611"/>
      <c r="BF2852" s="611"/>
      <c r="BG2852" s="611"/>
      <c r="BH2852" s="611"/>
      <c r="BI2852" s="611"/>
      <c r="BJ2852" s="611"/>
      <c r="BK2852" s="611"/>
      <c r="BL2852" s="611"/>
      <c r="BM2852" s="611">
        <f t="shared" si="1340"/>
        <v>0</v>
      </c>
      <c r="BN2852" s="611"/>
      <c r="BO2852" s="611"/>
      <c r="BP2852" s="611"/>
    </row>
    <row r="2853" spans="1:68" s="773" customFormat="1" hidden="1">
      <c r="A2853" s="855"/>
      <c r="B2853" s="856">
        <v>18</v>
      </c>
      <c r="C2853" s="1310" t="s">
        <v>863</v>
      </c>
      <c r="D2853" s="1042" t="s">
        <v>40</v>
      </c>
      <c r="E2853" s="859" t="s">
        <v>97</v>
      </c>
      <c r="F2853" s="1042"/>
      <c r="G2853" s="1043"/>
      <c r="H2853" s="608">
        <f t="shared" si="1332"/>
        <v>1.26</v>
      </c>
      <c r="I2853" s="609"/>
      <c r="J2853" s="610">
        <f t="shared" si="1321"/>
        <v>1.26</v>
      </c>
      <c r="K2853" s="611">
        <f t="shared" si="1333"/>
        <v>1.23</v>
      </c>
      <c r="L2853" s="611">
        <f t="shared" si="1334"/>
        <v>1.23</v>
      </c>
      <c r="M2853" s="611">
        <f t="shared" si="1335"/>
        <v>1.23</v>
      </c>
      <c r="N2853" s="611">
        <f t="shared" si="1336"/>
        <v>1.23</v>
      </c>
      <c r="O2853" s="611">
        <v>0.43</v>
      </c>
      <c r="P2853" s="611">
        <v>0.8</v>
      </c>
      <c r="Q2853" s="611"/>
      <c r="R2853" s="611"/>
      <c r="S2853" s="611"/>
      <c r="T2853" s="611">
        <f t="shared" si="1337"/>
        <v>0</v>
      </c>
      <c r="U2853" s="611"/>
      <c r="V2853" s="611"/>
      <c r="W2853" s="611"/>
      <c r="X2853" s="611"/>
      <c r="Y2853" s="611"/>
      <c r="Z2853" s="611"/>
      <c r="AA2853" s="611">
        <f t="shared" si="1338"/>
        <v>0.03</v>
      </c>
      <c r="AB2853" s="611"/>
      <c r="AC2853" s="611"/>
      <c r="AD2853" s="611"/>
      <c r="AE2853" s="611"/>
      <c r="AF2853" s="611"/>
      <c r="AG2853" s="611"/>
      <c r="AH2853" s="611"/>
      <c r="AI2853" s="611">
        <f t="shared" si="1339"/>
        <v>0.03</v>
      </c>
      <c r="AJ2853" s="611">
        <v>0.03</v>
      </c>
      <c r="AK2853" s="611"/>
      <c r="AL2853" s="611"/>
      <c r="AM2853" s="611"/>
      <c r="AN2853" s="611"/>
      <c r="AO2853" s="611"/>
      <c r="AP2853" s="611"/>
      <c r="AQ2853" s="611"/>
      <c r="AR2853" s="611"/>
      <c r="AS2853" s="611"/>
      <c r="AT2853" s="611"/>
      <c r="AU2853" s="611"/>
      <c r="AV2853" s="611"/>
      <c r="AW2853" s="611"/>
      <c r="AX2853" s="611"/>
      <c r="AY2853" s="611"/>
      <c r="AZ2853" s="611"/>
      <c r="BA2853" s="611"/>
      <c r="BB2853" s="611"/>
      <c r="BC2853" s="611"/>
      <c r="BD2853" s="611"/>
      <c r="BE2853" s="611"/>
      <c r="BF2853" s="611"/>
      <c r="BG2853" s="611"/>
      <c r="BH2853" s="611"/>
      <c r="BI2853" s="611"/>
      <c r="BJ2853" s="611"/>
      <c r="BK2853" s="611"/>
      <c r="BL2853" s="611"/>
      <c r="BM2853" s="611">
        <f t="shared" si="1340"/>
        <v>0</v>
      </c>
      <c r="BN2853" s="611"/>
      <c r="BO2853" s="611"/>
      <c r="BP2853" s="611"/>
    </row>
    <row r="2854" spans="1:68" s="773" customFormat="1" hidden="1">
      <c r="A2854" s="855"/>
      <c r="B2854" s="856"/>
      <c r="C2854" s="1310"/>
      <c r="D2854" s="1042"/>
      <c r="E2854" s="859"/>
      <c r="F2854" s="1042"/>
      <c r="G2854" s="1043"/>
      <c r="H2854" s="608"/>
      <c r="I2854" s="609"/>
      <c r="J2854" s="610"/>
      <c r="K2854" s="611"/>
      <c r="L2854" s="611"/>
      <c r="M2854" s="611"/>
      <c r="N2854" s="611"/>
      <c r="O2854" s="611"/>
      <c r="P2854" s="611"/>
      <c r="Q2854" s="611"/>
      <c r="R2854" s="611"/>
      <c r="S2854" s="611"/>
      <c r="T2854" s="611"/>
      <c r="U2854" s="611"/>
      <c r="V2854" s="611"/>
      <c r="W2854" s="611"/>
      <c r="X2854" s="611"/>
      <c r="Y2854" s="611"/>
      <c r="Z2854" s="611"/>
      <c r="AA2854" s="611"/>
      <c r="AB2854" s="611"/>
      <c r="AC2854" s="611"/>
      <c r="AD2854" s="611"/>
      <c r="AE2854" s="611"/>
      <c r="AF2854" s="611"/>
      <c r="AG2854" s="611"/>
      <c r="AH2854" s="611"/>
      <c r="AI2854" s="611"/>
      <c r="AJ2854" s="611"/>
      <c r="AK2854" s="611"/>
      <c r="AL2854" s="611"/>
      <c r="AM2854" s="611"/>
      <c r="AN2854" s="611"/>
      <c r="AO2854" s="611"/>
      <c r="AP2854" s="611"/>
      <c r="AQ2854" s="611"/>
      <c r="AR2854" s="611"/>
      <c r="AS2854" s="611"/>
      <c r="AT2854" s="611"/>
      <c r="AU2854" s="611"/>
      <c r="AV2854" s="611"/>
      <c r="AW2854" s="611"/>
      <c r="AX2854" s="611"/>
      <c r="AY2854" s="611"/>
      <c r="AZ2854" s="611"/>
      <c r="BA2854" s="611"/>
      <c r="BB2854" s="611"/>
      <c r="BC2854" s="611"/>
      <c r="BD2854" s="611"/>
      <c r="BE2854" s="611"/>
      <c r="BF2854" s="611"/>
      <c r="BG2854" s="611"/>
      <c r="BH2854" s="611"/>
      <c r="BI2854" s="611"/>
      <c r="BJ2854" s="611"/>
      <c r="BK2854" s="611"/>
      <c r="BL2854" s="611"/>
      <c r="BM2854" s="611"/>
      <c r="BN2854" s="611"/>
      <c r="BO2854" s="611"/>
      <c r="BP2854" s="611"/>
    </row>
    <row r="2855" spans="1:68" s="1330" customFormat="1" ht="25.5" hidden="1">
      <c r="A2855" s="1050" t="s">
        <v>2837</v>
      </c>
      <c r="B2855" s="1051">
        <v>21</v>
      </c>
      <c r="C2855" s="845" t="s">
        <v>2841</v>
      </c>
      <c r="D2855" s="1053" t="s">
        <v>40</v>
      </c>
      <c r="E2855" s="1329" t="s">
        <v>97</v>
      </c>
      <c r="F2855" s="1053"/>
      <c r="G2855" s="1054"/>
      <c r="H2855" s="1055">
        <f t="shared" si="1332"/>
        <v>4.26</v>
      </c>
      <c r="I2855" s="1056"/>
      <c r="J2855" s="1057">
        <f>K2855+AA2855+BM2855</f>
        <v>4.26</v>
      </c>
      <c r="K2855" s="685">
        <f t="shared" si="1333"/>
        <v>2.98</v>
      </c>
      <c r="L2855" s="685">
        <f t="shared" si="1334"/>
        <v>2.98</v>
      </c>
      <c r="M2855" s="685">
        <f t="shared" si="1335"/>
        <v>2.83</v>
      </c>
      <c r="N2855" s="685">
        <f t="shared" si="1336"/>
        <v>2.34</v>
      </c>
      <c r="O2855" s="685">
        <v>0.05</v>
      </c>
      <c r="P2855" s="685">
        <v>2.29</v>
      </c>
      <c r="Q2855" s="685"/>
      <c r="R2855" s="685">
        <v>0.49</v>
      </c>
      <c r="S2855" s="685">
        <v>0.15</v>
      </c>
      <c r="T2855" s="685">
        <f t="shared" si="1337"/>
        <v>0</v>
      </c>
      <c r="U2855" s="685"/>
      <c r="V2855" s="685"/>
      <c r="W2855" s="685"/>
      <c r="X2855" s="685"/>
      <c r="Y2855" s="685"/>
      <c r="Z2855" s="685"/>
      <c r="AA2855" s="685">
        <f t="shared" si="1338"/>
        <v>1.23</v>
      </c>
      <c r="AB2855" s="685"/>
      <c r="AC2855" s="685"/>
      <c r="AD2855" s="685"/>
      <c r="AE2855" s="685"/>
      <c r="AF2855" s="685"/>
      <c r="AG2855" s="685"/>
      <c r="AH2855" s="685"/>
      <c r="AI2855" s="685">
        <f t="shared" si="1339"/>
        <v>1.23</v>
      </c>
      <c r="AJ2855" s="685">
        <v>0.22</v>
      </c>
      <c r="AK2855" s="685">
        <v>0.05</v>
      </c>
      <c r="AL2855" s="685"/>
      <c r="AM2855" s="685"/>
      <c r="AN2855" s="685"/>
      <c r="AO2855" s="685"/>
      <c r="AP2855" s="685"/>
      <c r="AQ2855" s="685"/>
      <c r="AR2855" s="685"/>
      <c r="AS2855" s="685"/>
      <c r="AT2855" s="685"/>
      <c r="AU2855" s="685"/>
      <c r="AV2855" s="685"/>
      <c r="AW2855" s="685"/>
      <c r="AX2855" s="685"/>
      <c r="AY2855" s="685"/>
      <c r="AZ2855" s="685"/>
      <c r="BA2855" s="685"/>
      <c r="BB2855" s="685"/>
      <c r="BC2855" s="685"/>
      <c r="BD2855" s="685"/>
      <c r="BE2855" s="685">
        <v>0.96</v>
      </c>
      <c r="BF2855" s="685"/>
      <c r="BG2855" s="685"/>
      <c r="BH2855" s="685"/>
      <c r="BI2855" s="685"/>
      <c r="BJ2855" s="685"/>
      <c r="BK2855" s="685"/>
      <c r="BL2855" s="685"/>
      <c r="BM2855" s="685">
        <f t="shared" si="1340"/>
        <v>0.05</v>
      </c>
      <c r="BN2855" s="685">
        <v>0.05</v>
      </c>
      <c r="BO2855" s="685"/>
      <c r="BP2855" s="685"/>
    </row>
    <row r="2856" spans="1:68" s="773" customFormat="1" hidden="1">
      <c r="A2856" s="855">
        <v>2022</v>
      </c>
      <c r="B2856" s="856">
        <v>24</v>
      </c>
      <c r="C2856" s="1041" t="s">
        <v>864</v>
      </c>
      <c r="D2856" s="858" t="s">
        <v>40</v>
      </c>
      <c r="E2856" s="859" t="s">
        <v>97</v>
      </c>
      <c r="F2856" s="858"/>
      <c r="G2856" s="944"/>
      <c r="H2856" s="608">
        <f>J2856</f>
        <v>2.4499999999999997</v>
      </c>
      <c r="I2856" s="609"/>
      <c r="J2856" s="610">
        <f>K2856+AA2856+BM2856</f>
        <v>2.4499999999999997</v>
      </c>
      <c r="K2856" s="611">
        <f>L2856+T2856+X2856+Y2856+Z2856</f>
        <v>2.1399999999999997</v>
      </c>
      <c r="L2856" s="611">
        <f>M2856+S2856</f>
        <v>2.1399999999999997</v>
      </c>
      <c r="M2856" s="611">
        <f>N2856+R2856</f>
        <v>2.1399999999999997</v>
      </c>
      <c r="N2856" s="611">
        <f>O2856+P2856+Q2856</f>
        <v>1.38</v>
      </c>
      <c r="O2856" s="611">
        <v>0.52</v>
      </c>
      <c r="P2856" s="611">
        <v>0.86</v>
      </c>
      <c r="Q2856" s="611"/>
      <c r="R2856" s="611">
        <v>0.76</v>
      </c>
      <c r="S2856" s="611"/>
      <c r="T2856" s="611">
        <f>U2856+V2856+W2856</f>
        <v>0</v>
      </c>
      <c r="U2856" s="611"/>
      <c r="V2856" s="611"/>
      <c r="W2856" s="611"/>
      <c r="X2856" s="611"/>
      <c r="Y2856" s="611"/>
      <c r="Z2856" s="611"/>
      <c r="AA2856" s="611">
        <f t="shared" si="1338"/>
        <v>0.25</v>
      </c>
      <c r="AB2856" s="611"/>
      <c r="AC2856" s="611"/>
      <c r="AD2856" s="611"/>
      <c r="AE2856" s="611"/>
      <c r="AF2856" s="611"/>
      <c r="AG2856" s="611"/>
      <c r="AH2856" s="611"/>
      <c r="AI2856" s="611">
        <f t="shared" si="1339"/>
        <v>0.25</v>
      </c>
      <c r="AJ2856" s="611">
        <v>0.23</v>
      </c>
      <c r="AK2856" s="611">
        <v>0.01</v>
      </c>
      <c r="AL2856" s="611"/>
      <c r="AM2856" s="611"/>
      <c r="AN2856" s="611"/>
      <c r="AO2856" s="611"/>
      <c r="AP2856" s="611"/>
      <c r="AQ2856" s="611"/>
      <c r="AR2856" s="611"/>
      <c r="AS2856" s="611"/>
      <c r="AT2856" s="611"/>
      <c r="AU2856" s="611"/>
      <c r="AV2856" s="611"/>
      <c r="AW2856" s="611"/>
      <c r="AX2856" s="611"/>
      <c r="AY2856" s="611"/>
      <c r="AZ2856" s="611"/>
      <c r="BA2856" s="611"/>
      <c r="BB2856" s="611"/>
      <c r="BC2856" s="611"/>
      <c r="BD2856" s="611"/>
      <c r="BE2856" s="611">
        <v>0.01</v>
      </c>
      <c r="BF2856" s="611"/>
      <c r="BG2856" s="611"/>
      <c r="BH2856" s="611"/>
      <c r="BI2856" s="611"/>
      <c r="BJ2856" s="611"/>
      <c r="BK2856" s="611"/>
      <c r="BL2856" s="611"/>
      <c r="BM2856" s="611">
        <f>SUM(BN2856:BP2856)</f>
        <v>0.06</v>
      </c>
      <c r="BN2856" s="611">
        <v>0.06</v>
      </c>
      <c r="BO2856" s="611"/>
      <c r="BP2856" s="611"/>
    </row>
    <row r="2857" spans="1:68" s="773" customFormat="1" hidden="1">
      <c r="A2857" s="855"/>
      <c r="B2857" s="856"/>
      <c r="C2857" s="1041"/>
      <c r="D2857" s="858"/>
      <c r="E2857" s="859"/>
      <c r="F2857" s="858"/>
      <c r="G2857" s="944"/>
      <c r="H2857" s="608"/>
      <c r="I2857" s="609"/>
      <c r="J2857" s="610"/>
      <c r="K2857" s="611"/>
      <c r="L2857" s="611"/>
      <c r="M2857" s="611"/>
      <c r="N2857" s="611"/>
      <c r="O2857" s="611"/>
      <c r="P2857" s="611"/>
      <c r="Q2857" s="611"/>
      <c r="R2857" s="611"/>
      <c r="S2857" s="611"/>
      <c r="T2857" s="611"/>
      <c r="U2857" s="611"/>
      <c r="V2857" s="611"/>
      <c r="W2857" s="611"/>
      <c r="X2857" s="611"/>
      <c r="Y2857" s="611"/>
      <c r="Z2857" s="611"/>
      <c r="AA2857" s="611"/>
      <c r="AB2857" s="611"/>
      <c r="AC2857" s="611"/>
      <c r="AD2857" s="611"/>
      <c r="AE2857" s="611"/>
      <c r="AF2857" s="611"/>
      <c r="AG2857" s="611"/>
      <c r="AH2857" s="611"/>
      <c r="AI2857" s="611"/>
      <c r="AJ2857" s="611"/>
      <c r="AK2857" s="611"/>
      <c r="AL2857" s="611"/>
      <c r="AM2857" s="611"/>
      <c r="AN2857" s="611"/>
      <c r="AO2857" s="611"/>
      <c r="AP2857" s="611"/>
      <c r="AQ2857" s="611"/>
      <c r="AR2857" s="611"/>
      <c r="AS2857" s="611"/>
      <c r="AT2857" s="611"/>
      <c r="AU2857" s="611"/>
      <c r="AV2857" s="611"/>
      <c r="AW2857" s="611"/>
      <c r="AX2857" s="611"/>
      <c r="AY2857" s="611"/>
      <c r="AZ2857" s="611"/>
      <c r="BA2857" s="611"/>
      <c r="BB2857" s="611"/>
      <c r="BC2857" s="611"/>
      <c r="BD2857" s="611"/>
      <c r="BE2857" s="611"/>
      <c r="BF2857" s="611"/>
      <c r="BG2857" s="611"/>
      <c r="BH2857" s="611"/>
      <c r="BI2857" s="611"/>
      <c r="BJ2857" s="611"/>
      <c r="BK2857" s="611"/>
      <c r="BL2857" s="611"/>
      <c r="BM2857" s="611"/>
      <c r="BN2857" s="611"/>
      <c r="BO2857" s="611"/>
      <c r="BP2857" s="611"/>
    </row>
    <row r="2858" spans="1:68" s="773" customFormat="1" ht="25.5" hidden="1">
      <c r="A2858" s="855">
        <v>2022</v>
      </c>
      <c r="B2858" s="856">
        <v>27</v>
      </c>
      <c r="C2858" s="857" t="s">
        <v>865</v>
      </c>
      <c r="D2858" s="858" t="s">
        <v>40</v>
      </c>
      <c r="E2858" s="859" t="s">
        <v>97</v>
      </c>
      <c r="F2858" s="858"/>
      <c r="G2858" s="858"/>
      <c r="H2858" s="608">
        <f t="shared" ref="H2858:H2921" si="1341">J2858</f>
        <v>4.2699999999999996</v>
      </c>
      <c r="I2858" s="609">
        <v>0.22</v>
      </c>
      <c r="J2858" s="610">
        <f t="shared" ref="J2858:J2895" si="1342">K2858+AA2858+BM2858</f>
        <v>4.2699999999999996</v>
      </c>
      <c r="K2858" s="611">
        <f t="shared" ref="K2858:K2921" si="1343">L2858+T2858+X2858+Y2858+Z2858</f>
        <v>3.52</v>
      </c>
      <c r="L2858" s="611">
        <f t="shared" ref="L2858:L2921" si="1344">M2858+S2858</f>
        <v>3.52</v>
      </c>
      <c r="M2858" s="611">
        <f t="shared" ref="M2858:M2921" si="1345">N2858+R2858</f>
        <v>3.44</v>
      </c>
      <c r="N2858" s="611">
        <f t="shared" ref="N2858:N2921" si="1346">O2858+P2858+Q2858</f>
        <v>3.12</v>
      </c>
      <c r="O2858" s="611">
        <v>3.12</v>
      </c>
      <c r="P2858" s="611"/>
      <c r="Q2858" s="611"/>
      <c r="R2858" s="611">
        <v>0.32</v>
      </c>
      <c r="S2858" s="611">
        <v>0.08</v>
      </c>
      <c r="T2858" s="611">
        <f t="shared" ref="T2858:T2921" si="1347">U2858+V2858+W2858</f>
        <v>0</v>
      </c>
      <c r="U2858" s="611"/>
      <c r="V2858" s="611"/>
      <c r="W2858" s="611"/>
      <c r="X2858" s="611"/>
      <c r="Y2858" s="611"/>
      <c r="Z2858" s="611"/>
      <c r="AA2858" s="611">
        <f t="shared" si="1338"/>
        <v>0.24</v>
      </c>
      <c r="AB2858" s="611"/>
      <c r="AC2858" s="611"/>
      <c r="AD2858" s="611"/>
      <c r="AE2858" s="611"/>
      <c r="AF2858" s="611"/>
      <c r="AG2858" s="611"/>
      <c r="AH2858" s="611"/>
      <c r="AI2858" s="611">
        <f t="shared" si="1339"/>
        <v>0.24</v>
      </c>
      <c r="AJ2858" s="611">
        <v>0.24</v>
      </c>
      <c r="AK2858" s="611"/>
      <c r="AL2858" s="611"/>
      <c r="AM2858" s="611"/>
      <c r="AN2858" s="611"/>
      <c r="AO2858" s="611"/>
      <c r="AP2858" s="611"/>
      <c r="AQ2858" s="611"/>
      <c r="AR2858" s="611"/>
      <c r="AS2858" s="611"/>
      <c r="AT2858" s="611"/>
      <c r="AU2858" s="611"/>
      <c r="AV2858" s="611"/>
      <c r="AW2858" s="611"/>
      <c r="AX2858" s="611"/>
      <c r="AY2858" s="611"/>
      <c r="AZ2858" s="611"/>
      <c r="BA2858" s="611"/>
      <c r="BB2858" s="611"/>
      <c r="BC2858" s="611"/>
      <c r="BD2858" s="611"/>
      <c r="BE2858" s="611"/>
      <c r="BF2858" s="611"/>
      <c r="BG2858" s="611"/>
      <c r="BH2858" s="611"/>
      <c r="BI2858" s="611"/>
      <c r="BJ2858" s="611"/>
      <c r="BK2858" s="611"/>
      <c r="BL2858" s="611"/>
      <c r="BM2858" s="611">
        <f t="shared" ref="BM2858:BM2865" si="1348">SUM(BN2858:BP2858)</f>
        <v>0.51</v>
      </c>
      <c r="BN2858" s="611">
        <v>0.51</v>
      </c>
      <c r="BO2858" s="611"/>
      <c r="BP2858" s="611"/>
    </row>
    <row r="2859" spans="1:68" s="773" customFormat="1" hidden="1">
      <c r="A2859" s="855">
        <v>2022</v>
      </c>
      <c r="B2859" s="856">
        <v>33</v>
      </c>
      <c r="C2859" s="1058" t="s">
        <v>866</v>
      </c>
      <c r="D2859" s="858" t="s">
        <v>40</v>
      </c>
      <c r="E2859" s="859" t="s">
        <v>97</v>
      </c>
      <c r="F2859" s="858"/>
      <c r="G2859" s="858"/>
      <c r="H2859" s="608">
        <f t="shared" si="1341"/>
        <v>0.24</v>
      </c>
      <c r="I2859" s="609"/>
      <c r="J2859" s="610">
        <f t="shared" si="1342"/>
        <v>0.24</v>
      </c>
      <c r="K2859" s="611">
        <f t="shared" si="1343"/>
        <v>0.24</v>
      </c>
      <c r="L2859" s="611">
        <f t="shared" si="1344"/>
        <v>0.24</v>
      </c>
      <c r="M2859" s="611">
        <f t="shared" si="1345"/>
        <v>0.24</v>
      </c>
      <c r="N2859" s="611">
        <f t="shared" si="1346"/>
        <v>0</v>
      </c>
      <c r="O2859" s="611"/>
      <c r="P2859" s="611"/>
      <c r="Q2859" s="611"/>
      <c r="R2859" s="611">
        <v>0.24</v>
      </c>
      <c r="S2859" s="611"/>
      <c r="T2859" s="611">
        <f t="shared" si="1347"/>
        <v>0</v>
      </c>
      <c r="U2859" s="611"/>
      <c r="V2859" s="611"/>
      <c r="W2859" s="611"/>
      <c r="X2859" s="611"/>
      <c r="Y2859" s="611"/>
      <c r="Z2859" s="611"/>
      <c r="AA2859" s="611">
        <f t="shared" si="1338"/>
        <v>0</v>
      </c>
      <c r="AB2859" s="611"/>
      <c r="AC2859" s="611"/>
      <c r="AD2859" s="611"/>
      <c r="AE2859" s="611"/>
      <c r="AF2859" s="611"/>
      <c r="AG2859" s="611"/>
      <c r="AH2859" s="611"/>
      <c r="AI2859" s="611">
        <f t="shared" si="1339"/>
        <v>0</v>
      </c>
      <c r="AJ2859" s="611"/>
      <c r="AK2859" s="611"/>
      <c r="AL2859" s="611"/>
      <c r="AM2859" s="611"/>
      <c r="AN2859" s="611"/>
      <c r="AO2859" s="611"/>
      <c r="AP2859" s="611"/>
      <c r="AQ2859" s="611"/>
      <c r="AR2859" s="611"/>
      <c r="AS2859" s="611"/>
      <c r="AT2859" s="611"/>
      <c r="AU2859" s="611"/>
      <c r="AV2859" s="611"/>
      <c r="AW2859" s="611"/>
      <c r="AX2859" s="611"/>
      <c r="AY2859" s="611"/>
      <c r="AZ2859" s="611"/>
      <c r="BA2859" s="611"/>
      <c r="BB2859" s="611"/>
      <c r="BC2859" s="611"/>
      <c r="BD2859" s="611"/>
      <c r="BE2859" s="611"/>
      <c r="BF2859" s="611"/>
      <c r="BG2859" s="611"/>
      <c r="BH2859" s="611"/>
      <c r="BI2859" s="611"/>
      <c r="BJ2859" s="611"/>
      <c r="BK2859" s="611"/>
      <c r="BL2859" s="611"/>
      <c r="BM2859" s="611">
        <f t="shared" si="1348"/>
        <v>0</v>
      </c>
      <c r="BN2859" s="611"/>
      <c r="BO2859" s="611"/>
      <c r="BP2859" s="611"/>
    </row>
    <row r="2860" spans="1:68" s="773" customFormat="1" hidden="1">
      <c r="A2860" s="855">
        <v>2022</v>
      </c>
      <c r="B2860" s="856">
        <v>35</v>
      </c>
      <c r="C2860" s="1058" t="s">
        <v>867</v>
      </c>
      <c r="D2860" s="858" t="s">
        <v>40</v>
      </c>
      <c r="E2860" s="859" t="s">
        <v>97</v>
      </c>
      <c r="F2860" s="858"/>
      <c r="G2860" s="858"/>
      <c r="H2860" s="608">
        <f t="shared" si="1341"/>
        <v>0</v>
      </c>
      <c r="I2860" s="609"/>
      <c r="J2860" s="610">
        <f t="shared" si="1342"/>
        <v>0</v>
      </c>
      <c r="K2860" s="611">
        <f t="shared" si="1343"/>
        <v>0</v>
      </c>
      <c r="L2860" s="611">
        <f t="shared" si="1344"/>
        <v>0</v>
      </c>
      <c r="M2860" s="611">
        <f t="shared" si="1345"/>
        <v>0</v>
      </c>
      <c r="N2860" s="611">
        <f t="shared" si="1346"/>
        <v>0</v>
      </c>
      <c r="O2860" s="611"/>
      <c r="P2860" s="611"/>
      <c r="Q2860" s="611"/>
      <c r="R2860" s="611"/>
      <c r="S2860" s="611"/>
      <c r="T2860" s="611">
        <f t="shared" si="1347"/>
        <v>0</v>
      </c>
      <c r="U2860" s="611"/>
      <c r="V2860" s="611"/>
      <c r="W2860" s="611"/>
      <c r="X2860" s="611"/>
      <c r="Y2860" s="611"/>
      <c r="Z2860" s="611"/>
      <c r="AA2860" s="611">
        <f t="shared" si="1338"/>
        <v>0</v>
      </c>
      <c r="AB2860" s="611"/>
      <c r="AC2860" s="611"/>
      <c r="AD2860" s="611"/>
      <c r="AE2860" s="611"/>
      <c r="AF2860" s="611"/>
      <c r="AG2860" s="611"/>
      <c r="AH2860" s="611"/>
      <c r="AI2860" s="611">
        <f t="shared" si="1339"/>
        <v>0</v>
      </c>
      <c r="AJ2860" s="611"/>
      <c r="AK2860" s="611"/>
      <c r="AL2860" s="611"/>
      <c r="AM2860" s="611"/>
      <c r="AN2860" s="611"/>
      <c r="AO2860" s="611"/>
      <c r="AP2860" s="611"/>
      <c r="AQ2860" s="611"/>
      <c r="AR2860" s="611"/>
      <c r="AS2860" s="611"/>
      <c r="AT2860" s="611"/>
      <c r="AU2860" s="611"/>
      <c r="AV2860" s="611"/>
      <c r="AW2860" s="611"/>
      <c r="AX2860" s="611"/>
      <c r="AY2860" s="611"/>
      <c r="AZ2860" s="611"/>
      <c r="BA2860" s="611"/>
      <c r="BB2860" s="611"/>
      <c r="BC2860" s="611"/>
      <c r="BD2860" s="611"/>
      <c r="BE2860" s="611"/>
      <c r="BF2860" s="611"/>
      <c r="BG2860" s="611"/>
      <c r="BH2860" s="611"/>
      <c r="BI2860" s="611"/>
      <c r="BJ2860" s="611"/>
      <c r="BK2860" s="611"/>
      <c r="BL2860" s="611"/>
      <c r="BM2860" s="611">
        <f t="shared" si="1348"/>
        <v>0</v>
      </c>
      <c r="BN2860" s="611"/>
      <c r="BO2860" s="611"/>
      <c r="BP2860" s="611"/>
    </row>
    <row r="2861" spans="1:68" s="773" customFormat="1" hidden="1">
      <c r="A2861" s="855">
        <v>2022</v>
      </c>
      <c r="B2861" s="856">
        <v>37</v>
      </c>
      <c r="C2861" s="857" t="s">
        <v>868</v>
      </c>
      <c r="D2861" s="858" t="s">
        <v>40</v>
      </c>
      <c r="E2861" s="859" t="s">
        <v>97</v>
      </c>
      <c r="F2861" s="858"/>
      <c r="G2861" s="858"/>
      <c r="H2861" s="608">
        <f t="shared" si="1341"/>
        <v>5.35</v>
      </c>
      <c r="I2861" s="609"/>
      <c r="J2861" s="610">
        <f t="shared" si="1342"/>
        <v>5.35</v>
      </c>
      <c r="K2861" s="611">
        <f t="shared" si="1343"/>
        <v>5.1899999999999995</v>
      </c>
      <c r="L2861" s="611">
        <f t="shared" si="1344"/>
        <v>5.1899999999999995</v>
      </c>
      <c r="M2861" s="611">
        <f t="shared" si="1345"/>
        <v>5.1899999999999995</v>
      </c>
      <c r="N2861" s="611">
        <f t="shared" si="1346"/>
        <v>3.52</v>
      </c>
      <c r="O2861" s="611">
        <v>3.52</v>
      </c>
      <c r="P2861" s="611"/>
      <c r="Q2861" s="611"/>
      <c r="R2861" s="611">
        <v>1.67</v>
      </c>
      <c r="S2861" s="611"/>
      <c r="T2861" s="611">
        <f t="shared" si="1347"/>
        <v>0</v>
      </c>
      <c r="U2861" s="611"/>
      <c r="V2861" s="611"/>
      <c r="W2861" s="611"/>
      <c r="X2861" s="611"/>
      <c r="Y2861" s="611"/>
      <c r="Z2861" s="611"/>
      <c r="AA2861" s="611">
        <f t="shared" si="1338"/>
        <v>0.16</v>
      </c>
      <c r="AB2861" s="611"/>
      <c r="AC2861" s="611"/>
      <c r="AD2861" s="611"/>
      <c r="AE2861" s="611"/>
      <c r="AF2861" s="611"/>
      <c r="AG2861" s="611"/>
      <c r="AH2861" s="611"/>
      <c r="AI2861" s="611">
        <f t="shared" si="1339"/>
        <v>0.16</v>
      </c>
      <c r="AJ2861" s="611">
        <v>0.16</v>
      </c>
      <c r="AK2861" s="611"/>
      <c r="AL2861" s="611"/>
      <c r="AM2861" s="611"/>
      <c r="AN2861" s="611"/>
      <c r="AO2861" s="611"/>
      <c r="AP2861" s="611"/>
      <c r="AQ2861" s="611"/>
      <c r="AR2861" s="611"/>
      <c r="AS2861" s="611"/>
      <c r="AT2861" s="611"/>
      <c r="AU2861" s="611"/>
      <c r="AV2861" s="611"/>
      <c r="AW2861" s="611"/>
      <c r="AX2861" s="611"/>
      <c r="AY2861" s="611"/>
      <c r="AZ2861" s="611"/>
      <c r="BA2861" s="611"/>
      <c r="BB2861" s="611"/>
      <c r="BC2861" s="611"/>
      <c r="BD2861" s="611"/>
      <c r="BE2861" s="611"/>
      <c r="BF2861" s="611"/>
      <c r="BG2861" s="611"/>
      <c r="BH2861" s="611"/>
      <c r="BI2861" s="611"/>
      <c r="BJ2861" s="611"/>
      <c r="BK2861" s="611"/>
      <c r="BL2861" s="611"/>
      <c r="BM2861" s="611">
        <f t="shared" si="1348"/>
        <v>0</v>
      </c>
      <c r="BN2861" s="611"/>
      <c r="BO2861" s="611"/>
      <c r="BP2861" s="611"/>
    </row>
    <row r="2862" spans="1:68" s="773" customFormat="1" hidden="1">
      <c r="A2862" s="855">
        <v>2022</v>
      </c>
      <c r="B2862" s="856">
        <v>41</v>
      </c>
      <c r="C2862" s="857" t="s">
        <v>869</v>
      </c>
      <c r="D2862" s="858" t="s">
        <v>40</v>
      </c>
      <c r="E2862" s="859" t="s">
        <v>97</v>
      </c>
      <c r="F2862" s="858"/>
      <c r="G2862" s="858"/>
      <c r="H2862" s="608">
        <f t="shared" si="1341"/>
        <v>2.59</v>
      </c>
      <c r="I2862" s="609"/>
      <c r="J2862" s="610">
        <f t="shared" si="1342"/>
        <v>2.59</v>
      </c>
      <c r="K2862" s="611">
        <f t="shared" si="1343"/>
        <v>2.5499999999999998</v>
      </c>
      <c r="L2862" s="611">
        <f t="shared" si="1344"/>
        <v>2.5499999999999998</v>
      </c>
      <c r="M2862" s="611">
        <f t="shared" si="1345"/>
        <v>2.5499999999999998</v>
      </c>
      <c r="N2862" s="611">
        <f t="shared" si="1346"/>
        <v>2.31</v>
      </c>
      <c r="O2862" s="611">
        <v>2.31</v>
      </c>
      <c r="P2862" s="611"/>
      <c r="Q2862" s="611"/>
      <c r="R2862" s="611">
        <v>0.24</v>
      </c>
      <c r="S2862" s="611"/>
      <c r="T2862" s="611">
        <f t="shared" si="1347"/>
        <v>0</v>
      </c>
      <c r="U2862" s="611"/>
      <c r="V2862" s="611"/>
      <c r="W2862" s="611"/>
      <c r="X2862" s="611"/>
      <c r="Y2862" s="611"/>
      <c r="Z2862" s="611"/>
      <c r="AA2862" s="611">
        <f t="shared" si="1338"/>
        <v>0.04</v>
      </c>
      <c r="AB2862" s="611"/>
      <c r="AC2862" s="611"/>
      <c r="AD2862" s="611"/>
      <c r="AE2862" s="611"/>
      <c r="AF2862" s="611"/>
      <c r="AG2862" s="611"/>
      <c r="AH2862" s="611"/>
      <c r="AI2862" s="611">
        <f t="shared" si="1339"/>
        <v>0.04</v>
      </c>
      <c r="AJ2862" s="611">
        <v>0.04</v>
      </c>
      <c r="AK2862" s="611"/>
      <c r="AL2862" s="611"/>
      <c r="AM2862" s="611"/>
      <c r="AN2862" s="611"/>
      <c r="AO2862" s="611"/>
      <c r="AP2862" s="611"/>
      <c r="AQ2862" s="611"/>
      <c r="AR2862" s="611"/>
      <c r="AS2862" s="611"/>
      <c r="AT2862" s="611"/>
      <c r="AU2862" s="611"/>
      <c r="AV2862" s="611"/>
      <c r="AW2862" s="611"/>
      <c r="AX2862" s="611"/>
      <c r="AY2862" s="611"/>
      <c r="AZ2862" s="611"/>
      <c r="BA2862" s="611"/>
      <c r="BB2862" s="611"/>
      <c r="BC2862" s="611"/>
      <c r="BD2862" s="611"/>
      <c r="BE2862" s="611"/>
      <c r="BF2862" s="611"/>
      <c r="BG2862" s="611"/>
      <c r="BH2862" s="611"/>
      <c r="BI2862" s="611"/>
      <c r="BJ2862" s="611"/>
      <c r="BK2862" s="611"/>
      <c r="BL2862" s="611"/>
      <c r="BM2862" s="611">
        <f t="shared" si="1348"/>
        <v>0</v>
      </c>
      <c r="BN2862" s="611"/>
      <c r="BO2862" s="611"/>
      <c r="BP2862" s="611"/>
    </row>
    <row r="2863" spans="1:68" s="773" customFormat="1" ht="25.5" hidden="1">
      <c r="A2863" s="855">
        <v>2022</v>
      </c>
      <c r="B2863" s="856">
        <v>42</v>
      </c>
      <c r="C2863" s="857" t="s">
        <v>870</v>
      </c>
      <c r="D2863" s="858" t="s">
        <v>40</v>
      </c>
      <c r="E2863" s="859" t="s">
        <v>97</v>
      </c>
      <c r="F2863" s="858"/>
      <c r="G2863" s="858"/>
      <c r="H2863" s="608">
        <f t="shared" si="1341"/>
        <v>2.89</v>
      </c>
      <c r="I2863" s="609"/>
      <c r="J2863" s="610">
        <f t="shared" si="1342"/>
        <v>2.89</v>
      </c>
      <c r="K2863" s="611">
        <f t="shared" si="1343"/>
        <v>2.89</v>
      </c>
      <c r="L2863" s="611">
        <f t="shared" si="1344"/>
        <v>2.89</v>
      </c>
      <c r="M2863" s="611">
        <f t="shared" si="1345"/>
        <v>2.89</v>
      </c>
      <c r="N2863" s="611">
        <f t="shared" si="1346"/>
        <v>2.73</v>
      </c>
      <c r="O2863" s="611">
        <v>2.73</v>
      </c>
      <c r="P2863" s="611"/>
      <c r="Q2863" s="611"/>
      <c r="R2863" s="611">
        <v>0.16</v>
      </c>
      <c r="S2863" s="611"/>
      <c r="T2863" s="611">
        <f t="shared" si="1347"/>
        <v>0</v>
      </c>
      <c r="U2863" s="611"/>
      <c r="V2863" s="611"/>
      <c r="W2863" s="611"/>
      <c r="X2863" s="611"/>
      <c r="Y2863" s="611"/>
      <c r="Z2863" s="611"/>
      <c r="AA2863" s="611">
        <f t="shared" si="1338"/>
        <v>0</v>
      </c>
      <c r="AB2863" s="611"/>
      <c r="AC2863" s="611"/>
      <c r="AD2863" s="611"/>
      <c r="AE2863" s="611"/>
      <c r="AF2863" s="611"/>
      <c r="AG2863" s="611"/>
      <c r="AH2863" s="611"/>
      <c r="AI2863" s="611">
        <f t="shared" si="1339"/>
        <v>0</v>
      </c>
      <c r="AJ2863" s="611"/>
      <c r="AK2863" s="611"/>
      <c r="AL2863" s="611"/>
      <c r="AM2863" s="611"/>
      <c r="AN2863" s="611"/>
      <c r="AO2863" s="611"/>
      <c r="AP2863" s="611"/>
      <c r="AQ2863" s="611"/>
      <c r="AR2863" s="611"/>
      <c r="AS2863" s="611"/>
      <c r="AT2863" s="611"/>
      <c r="AU2863" s="611"/>
      <c r="AV2863" s="611"/>
      <c r="AW2863" s="611"/>
      <c r="AX2863" s="611"/>
      <c r="AY2863" s="611"/>
      <c r="AZ2863" s="611"/>
      <c r="BA2863" s="611"/>
      <c r="BB2863" s="611"/>
      <c r="BC2863" s="611"/>
      <c r="BD2863" s="611"/>
      <c r="BE2863" s="611"/>
      <c r="BF2863" s="611"/>
      <c r="BG2863" s="611"/>
      <c r="BH2863" s="611"/>
      <c r="BI2863" s="611"/>
      <c r="BJ2863" s="611"/>
      <c r="BK2863" s="611"/>
      <c r="BL2863" s="611"/>
      <c r="BM2863" s="611">
        <f t="shared" si="1348"/>
        <v>0</v>
      </c>
      <c r="BN2863" s="611"/>
      <c r="BO2863" s="611"/>
      <c r="BP2863" s="611"/>
    </row>
    <row r="2864" spans="1:68" s="773" customFormat="1" hidden="1">
      <c r="A2864" s="855">
        <v>2022</v>
      </c>
      <c r="B2864" s="856">
        <v>46</v>
      </c>
      <c r="C2864" s="857" t="s">
        <v>871</v>
      </c>
      <c r="D2864" s="858" t="s">
        <v>40</v>
      </c>
      <c r="E2864" s="859" t="s">
        <v>97</v>
      </c>
      <c r="F2864" s="858"/>
      <c r="G2864" s="858"/>
      <c r="H2864" s="608">
        <f t="shared" si="1341"/>
        <v>3.9699999999999998</v>
      </c>
      <c r="I2864" s="609"/>
      <c r="J2864" s="610">
        <f t="shared" si="1342"/>
        <v>3.9699999999999998</v>
      </c>
      <c r="K2864" s="611">
        <f t="shared" si="1343"/>
        <v>3.8</v>
      </c>
      <c r="L2864" s="611">
        <f t="shared" si="1344"/>
        <v>3.8</v>
      </c>
      <c r="M2864" s="611">
        <f t="shared" si="1345"/>
        <v>3.76</v>
      </c>
      <c r="N2864" s="611">
        <f t="shared" si="1346"/>
        <v>3.4</v>
      </c>
      <c r="O2864" s="611"/>
      <c r="P2864" s="611">
        <v>3.4</v>
      </c>
      <c r="Q2864" s="611"/>
      <c r="R2864" s="611">
        <v>0.36</v>
      </c>
      <c r="S2864" s="611">
        <v>0.04</v>
      </c>
      <c r="T2864" s="611">
        <f t="shared" si="1347"/>
        <v>0</v>
      </c>
      <c r="U2864" s="611"/>
      <c r="V2864" s="611"/>
      <c r="W2864" s="611"/>
      <c r="X2864" s="611"/>
      <c r="Y2864" s="611"/>
      <c r="Z2864" s="611"/>
      <c r="AA2864" s="611">
        <f t="shared" si="1338"/>
        <v>0.16999999999999998</v>
      </c>
      <c r="AB2864" s="611"/>
      <c r="AC2864" s="611"/>
      <c r="AD2864" s="611"/>
      <c r="AE2864" s="611"/>
      <c r="AF2864" s="611"/>
      <c r="AG2864" s="611"/>
      <c r="AH2864" s="611"/>
      <c r="AI2864" s="611">
        <f t="shared" si="1339"/>
        <v>0.16999999999999998</v>
      </c>
      <c r="AJ2864" s="611">
        <v>0.13</v>
      </c>
      <c r="AK2864" s="611">
        <v>0.02</v>
      </c>
      <c r="AL2864" s="611"/>
      <c r="AM2864" s="611"/>
      <c r="AN2864" s="611"/>
      <c r="AO2864" s="611"/>
      <c r="AP2864" s="611"/>
      <c r="AQ2864" s="611"/>
      <c r="AR2864" s="611"/>
      <c r="AS2864" s="611"/>
      <c r="AT2864" s="611"/>
      <c r="AU2864" s="611"/>
      <c r="AV2864" s="611"/>
      <c r="AW2864" s="611"/>
      <c r="AX2864" s="611"/>
      <c r="AY2864" s="611"/>
      <c r="AZ2864" s="611"/>
      <c r="BA2864" s="611"/>
      <c r="BB2864" s="611"/>
      <c r="BC2864" s="611"/>
      <c r="BD2864" s="611"/>
      <c r="BE2864" s="611">
        <v>0.02</v>
      </c>
      <c r="BF2864" s="611"/>
      <c r="BG2864" s="611"/>
      <c r="BH2864" s="611"/>
      <c r="BI2864" s="611"/>
      <c r="BJ2864" s="611"/>
      <c r="BK2864" s="611"/>
      <c r="BL2864" s="611"/>
      <c r="BM2864" s="611">
        <f t="shared" si="1348"/>
        <v>0</v>
      </c>
      <c r="BN2864" s="611"/>
      <c r="BO2864" s="611"/>
      <c r="BP2864" s="611"/>
    </row>
    <row r="2865" spans="1:68" s="773" customFormat="1" hidden="1">
      <c r="A2865" s="855">
        <v>2022</v>
      </c>
      <c r="B2865" s="856">
        <v>48</v>
      </c>
      <c r="C2865" s="857" t="s">
        <v>872</v>
      </c>
      <c r="D2865" s="858" t="s">
        <v>40</v>
      </c>
      <c r="E2865" s="859" t="s">
        <v>97</v>
      </c>
      <c r="F2865" s="858"/>
      <c r="G2865" s="858"/>
      <c r="H2865" s="608">
        <f t="shared" si="1341"/>
        <v>3.2299999999999995</v>
      </c>
      <c r="I2865" s="609"/>
      <c r="J2865" s="610">
        <f t="shared" si="1342"/>
        <v>3.2299999999999995</v>
      </c>
      <c r="K2865" s="611">
        <f t="shared" si="1343"/>
        <v>2.8899999999999997</v>
      </c>
      <c r="L2865" s="611">
        <f t="shared" si="1344"/>
        <v>2.8899999999999997</v>
      </c>
      <c r="M2865" s="611">
        <f t="shared" si="1345"/>
        <v>2.8899999999999997</v>
      </c>
      <c r="N2865" s="611">
        <f t="shared" si="1346"/>
        <v>1.44</v>
      </c>
      <c r="O2865" s="611"/>
      <c r="P2865" s="611">
        <v>1.44</v>
      </c>
      <c r="Q2865" s="611"/>
      <c r="R2865" s="611">
        <v>1.45</v>
      </c>
      <c r="S2865" s="611"/>
      <c r="T2865" s="611">
        <f t="shared" si="1347"/>
        <v>0</v>
      </c>
      <c r="U2865" s="611"/>
      <c r="V2865" s="611"/>
      <c r="W2865" s="611"/>
      <c r="X2865" s="611"/>
      <c r="Y2865" s="611"/>
      <c r="Z2865" s="611"/>
      <c r="AA2865" s="611">
        <f t="shared" si="1338"/>
        <v>0.33999999999999997</v>
      </c>
      <c r="AB2865" s="611"/>
      <c r="AC2865" s="611"/>
      <c r="AD2865" s="611"/>
      <c r="AE2865" s="611"/>
      <c r="AF2865" s="611"/>
      <c r="AG2865" s="611"/>
      <c r="AH2865" s="611"/>
      <c r="AI2865" s="611">
        <f t="shared" si="1339"/>
        <v>0.33999999999999997</v>
      </c>
      <c r="AJ2865" s="611">
        <v>0.03</v>
      </c>
      <c r="AK2865" s="611">
        <v>0.01</v>
      </c>
      <c r="AL2865" s="611"/>
      <c r="AM2865" s="611"/>
      <c r="AN2865" s="611"/>
      <c r="AO2865" s="611"/>
      <c r="AP2865" s="611"/>
      <c r="AQ2865" s="611"/>
      <c r="AR2865" s="611"/>
      <c r="AS2865" s="611"/>
      <c r="AT2865" s="611"/>
      <c r="AU2865" s="611"/>
      <c r="AV2865" s="611"/>
      <c r="AW2865" s="611"/>
      <c r="AX2865" s="611"/>
      <c r="AY2865" s="611"/>
      <c r="AZ2865" s="611"/>
      <c r="BA2865" s="611"/>
      <c r="BB2865" s="611"/>
      <c r="BC2865" s="611"/>
      <c r="BD2865" s="611"/>
      <c r="BE2865" s="611">
        <v>0.3</v>
      </c>
      <c r="BF2865" s="611"/>
      <c r="BG2865" s="611"/>
      <c r="BH2865" s="611"/>
      <c r="BI2865" s="611"/>
      <c r="BJ2865" s="611"/>
      <c r="BK2865" s="611"/>
      <c r="BL2865" s="611"/>
      <c r="BM2865" s="611">
        <f t="shared" si="1348"/>
        <v>0</v>
      </c>
      <c r="BN2865" s="611"/>
      <c r="BO2865" s="611"/>
      <c r="BP2865" s="611"/>
    </row>
    <row r="2866" spans="1:68" s="737" customFormat="1" ht="27.6" hidden="1" customHeight="1">
      <c r="A2866" s="800"/>
      <c r="B2866" s="804">
        <v>16</v>
      </c>
      <c r="C2866" s="1421" t="s">
        <v>2842</v>
      </c>
      <c r="D2866" s="804" t="s">
        <v>40</v>
      </c>
      <c r="E2866" s="804" t="s">
        <v>75</v>
      </c>
      <c r="F2866" s="800"/>
      <c r="G2866" s="800"/>
      <c r="H2866" s="1274">
        <f t="shared" si="1341"/>
        <v>2.27</v>
      </c>
      <c r="I2866" s="1275"/>
      <c r="J2866" s="1276">
        <f t="shared" si="1342"/>
        <v>2.27</v>
      </c>
      <c r="K2866" s="1277">
        <f t="shared" si="1343"/>
        <v>2.27</v>
      </c>
      <c r="L2866" s="1277">
        <f t="shared" si="1344"/>
        <v>2.27</v>
      </c>
      <c r="M2866" s="1277">
        <f t="shared" si="1345"/>
        <v>2.27</v>
      </c>
      <c r="N2866" s="1277">
        <f t="shared" si="1346"/>
        <v>0</v>
      </c>
      <c r="O2866" s="800"/>
      <c r="P2866" s="800"/>
      <c r="Q2866" s="800"/>
      <c r="R2866" s="800">
        <v>2.27</v>
      </c>
      <c r="S2866" s="800"/>
      <c r="T2866" s="1277">
        <f t="shared" si="1347"/>
        <v>0</v>
      </c>
      <c r="U2866" s="800"/>
      <c r="V2866" s="800"/>
      <c r="W2866" s="800"/>
      <c r="X2866" s="800"/>
      <c r="Y2866" s="800"/>
      <c r="Z2866" s="800"/>
      <c r="AA2866" s="1277">
        <f t="shared" si="1338"/>
        <v>0</v>
      </c>
      <c r="AB2866" s="800"/>
      <c r="AC2866" s="800"/>
      <c r="AD2866" s="800"/>
      <c r="AE2866" s="800"/>
      <c r="AF2866" s="800"/>
      <c r="AG2866" s="800"/>
      <c r="AH2866" s="800"/>
      <c r="AI2866" s="1277">
        <f t="shared" si="1339"/>
        <v>0</v>
      </c>
      <c r="AJ2866" s="800"/>
      <c r="AK2866" s="800"/>
      <c r="AL2866" s="800"/>
      <c r="AM2866" s="800"/>
      <c r="AN2866" s="800"/>
      <c r="AO2866" s="800"/>
      <c r="AP2866" s="800"/>
      <c r="AQ2866" s="800"/>
      <c r="AR2866" s="800"/>
      <c r="AS2866" s="800"/>
      <c r="AT2866" s="800"/>
      <c r="AU2866" s="800"/>
      <c r="AV2866" s="800"/>
      <c r="AW2866" s="800"/>
      <c r="AX2866" s="800"/>
      <c r="AY2866" s="800"/>
      <c r="AZ2866" s="800"/>
      <c r="BA2866" s="800"/>
      <c r="BB2866" s="800"/>
      <c r="BC2866" s="800"/>
      <c r="BD2866" s="800"/>
      <c r="BE2866" s="800"/>
      <c r="BF2866" s="800"/>
      <c r="BG2866" s="800"/>
      <c r="BH2866" s="800"/>
      <c r="BI2866" s="800"/>
      <c r="BJ2866" s="800"/>
      <c r="BK2866" s="800"/>
      <c r="BL2866" s="800"/>
      <c r="BM2866" s="1277">
        <f t="shared" ref="BM2866:BM2868" si="1349">SUM(BN2866:BP2866)</f>
        <v>0</v>
      </c>
      <c r="BN2866" s="800"/>
      <c r="BO2866" s="800"/>
      <c r="BP2866" s="800"/>
    </row>
    <row r="2867" spans="1:68" s="737" customFormat="1" ht="25.5" hidden="1">
      <c r="A2867" s="800"/>
      <c r="B2867" s="804">
        <v>14</v>
      </c>
      <c r="C2867" s="1421" t="s">
        <v>874</v>
      </c>
      <c r="D2867" s="804" t="s">
        <v>40</v>
      </c>
      <c r="E2867" s="804" t="s">
        <v>75</v>
      </c>
      <c r="F2867" s="800"/>
      <c r="G2867" s="800"/>
      <c r="H2867" s="1274">
        <f t="shared" si="1341"/>
        <v>3.93</v>
      </c>
      <c r="I2867" s="1275"/>
      <c r="J2867" s="1276">
        <f t="shared" si="1342"/>
        <v>3.93</v>
      </c>
      <c r="K2867" s="1277">
        <f t="shared" si="1343"/>
        <v>3.5300000000000002</v>
      </c>
      <c r="L2867" s="1277">
        <f t="shared" si="1344"/>
        <v>3.5300000000000002</v>
      </c>
      <c r="M2867" s="1277">
        <f t="shared" si="1345"/>
        <v>3.5300000000000002</v>
      </c>
      <c r="N2867" s="1277">
        <f t="shared" si="1346"/>
        <v>1.93</v>
      </c>
      <c r="O2867" s="800">
        <v>1.93</v>
      </c>
      <c r="P2867" s="800"/>
      <c r="Q2867" s="800"/>
      <c r="R2867" s="800">
        <v>1.6</v>
      </c>
      <c r="S2867" s="800"/>
      <c r="T2867" s="1277">
        <f t="shared" si="1347"/>
        <v>0</v>
      </c>
      <c r="U2867" s="800"/>
      <c r="V2867" s="800"/>
      <c r="W2867" s="800"/>
      <c r="X2867" s="800"/>
      <c r="Y2867" s="800"/>
      <c r="Z2867" s="800"/>
      <c r="AA2867" s="1277">
        <f t="shared" si="1338"/>
        <v>0.4</v>
      </c>
      <c r="AB2867" s="800"/>
      <c r="AC2867" s="800"/>
      <c r="AD2867" s="800"/>
      <c r="AE2867" s="800"/>
      <c r="AF2867" s="800"/>
      <c r="AG2867" s="800"/>
      <c r="AH2867" s="800"/>
      <c r="AI2867" s="1277">
        <f t="shared" si="1339"/>
        <v>0</v>
      </c>
      <c r="AJ2867" s="800"/>
      <c r="AK2867" s="800"/>
      <c r="AL2867" s="800"/>
      <c r="AM2867" s="800"/>
      <c r="AN2867" s="800"/>
      <c r="AO2867" s="800"/>
      <c r="AP2867" s="800"/>
      <c r="AQ2867" s="800"/>
      <c r="AR2867" s="800"/>
      <c r="AS2867" s="800"/>
      <c r="AT2867" s="800"/>
      <c r="AU2867" s="800"/>
      <c r="AV2867" s="800"/>
      <c r="AW2867" s="800"/>
      <c r="AX2867" s="800"/>
      <c r="AY2867" s="800">
        <v>0.4</v>
      </c>
      <c r="AZ2867" s="800"/>
      <c r="BA2867" s="800"/>
      <c r="BB2867" s="800"/>
      <c r="BC2867" s="800"/>
      <c r="BD2867" s="800"/>
      <c r="BE2867" s="800"/>
      <c r="BF2867" s="800"/>
      <c r="BG2867" s="800"/>
      <c r="BH2867" s="800"/>
      <c r="BI2867" s="800"/>
      <c r="BJ2867" s="800"/>
      <c r="BK2867" s="800"/>
      <c r="BL2867" s="800"/>
      <c r="BM2867" s="1277">
        <f t="shared" si="1349"/>
        <v>0</v>
      </c>
      <c r="BN2867" s="800"/>
      <c r="BO2867" s="800"/>
      <c r="BP2867" s="800"/>
    </row>
    <row r="2868" spans="1:68" s="737" customFormat="1" ht="12.75" hidden="1">
      <c r="A2868" s="800"/>
      <c r="B2868" s="804">
        <v>12</v>
      </c>
      <c r="C2868" s="800" t="s">
        <v>875</v>
      </c>
      <c r="D2868" s="804" t="s">
        <v>40</v>
      </c>
      <c r="E2868" s="804" t="s">
        <v>75</v>
      </c>
      <c r="F2868" s="800"/>
      <c r="G2868" s="800"/>
      <c r="H2868" s="1274">
        <f t="shared" si="1341"/>
        <v>4.93</v>
      </c>
      <c r="I2868" s="1275"/>
      <c r="J2868" s="1276">
        <f t="shared" si="1342"/>
        <v>4.93</v>
      </c>
      <c r="K2868" s="1277">
        <f t="shared" si="1343"/>
        <v>4.93</v>
      </c>
      <c r="L2868" s="1277">
        <f t="shared" si="1344"/>
        <v>4.93</v>
      </c>
      <c r="M2868" s="1277">
        <f t="shared" si="1345"/>
        <v>4.93</v>
      </c>
      <c r="N2868" s="1277">
        <f t="shared" si="1346"/>
        <v>2.48</v>
      </c>
      <c r="O2868" s="800">
        <v>2.48</v>
      </c>
      <c r="P2868" s="800"/>
      <c r="Q2868" s="800"/>
      <c r="R2868" s="800">
        <v>2.4500000000000002</v>
      </c>
      <c r="S2868" s="800"/>
      <c r="T2868" s="1277">
        <f t="shared" si="1347"/>
        <v>0</v>
      </c>
      <c r="U2868" s="800"/>
      <c r="V2868" s="800"/>
      <c r="W2868" s="800"/>
      <c r="X2868" s="800"/>
      <c r="Y2868" s="800"/>
      <c r="Z2868" s="800"/>
      <c r="AA2868" s="1277">
        <f t="shared" si="1338"/>
        <v>0</v>
      </c>
      <c r="AB2868" s="800"/>
      <c r="AC2868" s="800"/>
      <c r="AD2868" s="800"/>
      <c r="AE2868" s="800"/>
      <c r="AF2868" s="800"/>
      <c r="AG2868" s="800"/>
      <c r="AH2868" s="800"/>
      <c r="AI2868" s="1277">
        <f t="shared" si="1339"/>
        <v>0</v>
      </c>
      <c r="AJ2868" s="800"/>
      <c r="AK2868" s="800"/>
      <c r="AL2868" s="800"/>
      <c r="AM2868" s="800"/>
      <c r="AN2868" s="800"/>
      <c r="AO2868" s="800"/>
      <c r="AP2868" s="800"/>
      <c r="AQ2868" s="800"/>
      <c r="AR2868" s="800"/>
      <c r="AS2868" s="800"/>
      <c r="AT2868" s="800"/>
      <c r="AU2868" s="800"/>
      <c r="AV2868" s="800"/>
      <c r="AW2868" s="800"/>
      <c r="AX2868" s="800"/>
      <c r="AY2868" s="800"/>
      <c r="AZ2868" s="800"/>
      <c r="BA2868" s="800"/>
      <c r="BB2868" s="800"/>
      <c r="BC2868" s="800"/>
      <c r="BD2868" s="800"/>
      <c r="BE2868" s="800"/>
      <c r="BF2868" s="800"/>
      <c r="BG2868" s="800"/>
      <c r="BH2868" s="800"/>
      <c r="BI2868" s="800"/>
      <c r="BJ2868" s="800"/>
      <c r="BK2868" s="800"/>
      <c r="BL2868" s="800"/>
      <c r="BM2868" s="1277">
        <f t="shared" si="1349"/>
        <v>0</v>
      </c>
      <c r="BN2868" s="800"/>
      <c r="BO2868" s="800"/>
      <c r="BP2868" s="800"/>
    </row>
    <row r="2869" spans="1:68" s="773" customFormat="1" hidden="1">
      <c r="A2869" s="706"/>
      <c r="B2869" s="781">
        <v>1</v>
      </c>
      <c r="C2869" s="709" t="s">
        <v>876</v>
      </c>
      <c r="D2869" s="640" t="s">
        <v>40</v>
      </c>
      <c r="E2869" s="641" t="s">
        <v>75</v>
      </c>
      <c r="F2869" s="641">
        <v>2.4</v>
      </c>
      <c r="G2869" s="651"/>
      <c r="H2869" s="643">
        <f t="shared" si="1341"/>
        <v>6.7600000000000007</v>
      </c>
      <c r="I2869" s="644"/>
      <c r="J2869" s="645">
        <f t="shared" si="1342"/>
        <v>6.7600000000000007</v>
      </c>
      <c r="K2869" s="1">
        <f t="shared" si="1343"/>
        <v>6.7600000000000007</v>
      </c>
      <c r="L2869" s="1">
        <f t="shared" si="1344"/>
        <v>6.23</v>
      </c>
      <c r="M2869" s="1">
        <f t="shared" si="1345"/>
        <v>6.23</v>
      </c>
      <c r="N2869" s="1">
        <f t="shared" si="1346"/>
        <v>3.4</v>
      </c>
      <c r="O2869" s="1">
        <v>3.4</v>
      </c>
      <c r="P2869" s="1"/>
      <c r="Q2869" s="1"/>
      <c r="R2869" s="1">
        <v>2.83</v>
      </c>
      <c r="S2869" s="1"/>
      <c r="T2869" s="1">
        <f t="shared" si="1347"/>
        <v>0</v>
      </c>
      <c r="U2869" s="1"/>
      <c r="V2869" s="1"/>
      <c r="W2869" s="1"/>
      <c r="X2869" s="1"/>
      <c r="Y2869" s="1">
        <v>0.53</v>
      </c>
      <c r="Z2869" s="1"/>
      <c r="AA2869" s="1">
        <f>SUM(AB2869:AI2869)+AW2869+SUM(AY2869:BC2869)+SUM(BF2869:BL2869)</f>
        <v>0</v>
      </c>
      <c r="AB2869" s="1"/>
      <c r="AC2869" s="1"/>
      <c r="AD2869" s="1"/>
      <c r="AE2869" s="1"/>
      <c r="AF2869" s="1"/>
      <c r="AG2869" s="1"/>
      <c r="AH2869" s="1"/>
      <c r="AI2869" s="1">
        <f>SUM(AJ2869:AV2869)+AX2869+SUM(BD2869:BE2869)</f>
        <v>0</v>
      </c>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c r="BJ2869" s="1"/>
      <c r="BK2869" s="1"/>
      <c r="BL2869" s="1"/>
      <c r="BM2869" s="1">
        <f t="shared" ref="BM2869:BM2890" si="1350">SUM(BN2869:BP2869)</f>
        <v>0</v>
      </c>
      <c r="BN2869" s="1"/>
      <c r="BO2869" s="1"/>
      <c r="BP2869" s="1"/>
    </row>
    <row r="2870" spans="1:68" s="773" customFormat="1" hidden="1">
      <c r="A2870" s="706"/>
      <c r="B2870" s="719">
        <v>3</v>
      </c>
      <c r="C2870" s="719" t="s">
        <v>2843</v>
      </c>
      <c r="D2870" s="640" t="s">
        <v>40</v>
      </c>
      <c r="E2870" s="640" t="s">
        <v>75</v>
      </c>
      <c r="F2870" s="774">
        <v>3.16</v>
      </c>
      <c r="G2870" s="651"/>
      <c r="H2870" s="643">
        <f t="shared" si="1341"/>
        <v>3.16</v>
      </c>
      <c r="I2870" s="644"/>
      <c r="J2870" s="645">
        <f t="shared" si="1342"/>
        <v>3.16</v>
      </c>
      <c r="K2870" s="1">
        <f t="shared" si="1343"/>
        <v>3.16</v>
      </c>
      <c r="L2870" s="1">
        <f t="shared" si="1344"/>
        <v>2.98</v>
      </c>
      <c r="M2870" s="1">
        <f t="shared" si="1345"/>
        <v>2.98</v>
      </c>
      <c r="N2870" s="1">
        <f t="shared" si="1346"/>
        <v>0</v>
      </c>
      <c r="O2870" s="1"/>
      <c r="P2870" s="1"/>
      <c r="Q2870" s="1"/>
      <c r="R2870" s="1">
        <v>2.98</v>
      </c>
      <c r="S2870" s="1"/>
      <c r="T2870" s="1">
        <f t="shared" si="1347"/>
        <v>0</v>
      </c>
      <c r="U2870" s="1"/>
      <c r="V2870" s="1"/>
      <c r="W2870" s="1"/>
      <c r="X2870" s="1"/>
      <c r="Y2870" s="1"/>
      <c r="Z2870" s="1">
        <v>0.18</v>
      </c>
      <c r="AA2870" s="1">
        <f t="shared" ref="AA2870:AA2890" si="1351">SUM(AB2870:AI2870)+AW2870+SUM(AY2870:BC2870)+SUM(BF2870:BL2870)</f>
        <v>0</v>
      </c>
      <c r="AB2870" s="1"/>
      <c r="AC2870" s="1"/>
      <c r="AD2870" s="1"/>
      <c r="AE2870" s="1"/>
      <c r="AF2870" s="1"/>
      <c r="AG2870" s="1"/>
      <c r="AH2870" s="1"/>
      <c r="AI2870" s="1">
        <f t="shared" ref="AI2870:AI2890" si="1352">SUM(AJ2870:AV2870)+AX2870+SUM(BD2870:BE2870)</f>
        <v>0</v>
      </c>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c r="BJ2870" s="1"/>
      <c r="BK2870" s="1"/>
      <c r="BL2870" s="1"/>
      <c r="BM2870" s="1">
        <f t="shared" si="1350"/>
        <v>0</v>
      </c>
      <c r="BN2870" s="1"/>
      <c r="BO2870" s="1"/>
      <c r="BP2870" s="1"/>
    </row>
    <row r="2871" spans="1:68" s="773" customFormat="1" hidden="1">
      <c r="A2871" s="706"/>
      <c r="B2871" s="719">
        <v>5</v>
      </c>
      <c r="C2871" s="719" t="s">
        <v>877</v>
      </c>
      <c r="D2871" s="640" t="s">
        <v>40</v>
      </c>
      <c r="E2871" s="640" t="s">
        <v>75</v>
      </c>
      <c r="F2871" s="774">
        <v>9</v>
      </c>
      <c r="G2871" s="651"/>
      <c r="H2871" s="643">
        <f t="shared" si="1341"/>
        <v>3.3</v>
      </c>
      <c r="I2871" s="644"/>
      <c r="J2871" s="645">
        <f t="shared" si="1342"/>
        <v>3.3</v>
      </c>
      <c r="K2871" s="1">
        <f t="shared" si="1343"/>
        <v>2.98</v>
      </c>
      <c r="L2871" s="1">
        <f t="shared" si="1344"/>
        <v>2.98</v>
      </c>
      <c r="M2871" s="1">
        <f t="shared" si="1345"/>
        <v>2.98</v>
      </c>
      <c r="N2871" s="1">
        <f t="shared" si="1346"/>
        <v>2.78</v>
      </c>
      <c r="O2871" s="1">
        <v>2.78</v>
      </c>
      <c r="P2871" s="1"/>
      <c r="Q2871" s="1"/>
      <c r="R2871" s="1">
        <v>0.2</v>
      </c>
      <c r="S2871" s="1"/>
      <c r="T2871" s="1">
        <f t="shared" si="1347"/>
        <v>0</v>
      </c>
      <c r="U2871" s="1"/>
      <c r="V2871" s="1"/>
      <c r="W2871" s="1"/>
      <c r="X2871" s="1"/>
      <c r="Y2871" s="1"/>
      <c r="Z2871" s="1"/>
      <c r="AA2871" s="1">
        <f t="shared" si="1351"/>
        <v>0.32</v>
      </c>
      <c r="AB2871" s="1"/>
      <c r="AC2871" s="1"/>
      <c r="AD2871" s="1"/>
      <c r="AE2871" s="1"/>
      <c r="AF2871" s="1"/>
      <c r="AG2871" s="1"/>
      <c r="AH2871" s="1"/>
      <c r="AI2871" s="1">
        <f t="shared" si="1352"/>
        <v>0.32</v>
      </c>
      <c r="AJ2871" s="1">
        <v>0.32</v>
      </c>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c r="BJ2871" s="1"/>
      <c r="BK2871" s="1"/>
      <c r="BL2871" s="1"/>
      <c r="BM2871" s="1">
        <f t="shared" si="1350"/>
        <v>0</v>
      </c>
      <c r="BN2871" s="1"/>
      <c r="BO2871" s="1"/>
      <c r="BP2871" s="1"/>
    </row>
    <row r="2872" spans="1:68" s="773" customFormat="1" hidden="1">
      <c r="A2872" s="706"/>
      <c r="B2872" s="639">
        <v>10</v>
      </c>
      <c r="C2872" s="639" t="s">
        <v>878</v>
      </c>
      <c r="D2872" s="640" t="s">
        <v>40</v>
      </c>
      <c r="E2872" s="700" t="s">
        <v>75</v>
      </c>
      <c r="F2872" s="641"/>
      <c r="G2872" s="651"/>
      <c r="H2872" s="643">
        <f t="shared" si="1341"/>
        <v>0.04</v>
      </c>
      <c r="I2872" s="644"/>
      <c r="J2872" s="645">
        <f t="shared" si="1342"/>
        <v>0.04</v>
      </c>
      <c r="K2872" s="1">
        <f t="shared" si="1343"/>
        <v>0</v>
      </c>
      <c r="L2872" s="1">
        <f t="shared" si="1344"/>
        <v>0</v>
      </c>
      <c r="M2872" s="1">
        <f t="shared" si="1345"/>
        <v>0</v>
      </c>
      <c r="N2872" s="1">
        <f t="shared" si="1346"/>
        <v>0</v>
      </c>
      <c r="O2872" s="1"/>
      <c r="P2872" s="1"/>
      <c r="Q2872" s="1"/>
      <c r="R2872" s="1"/>
      <c r="S2872" s="1"/>
      <c r="T2872" s="1">
        <f t="shared" si="1347"/>
        <v>0</v>
      </c>
      <c r="U2872" s="1"/>
      <c r="V2872" s="1"/>
      <c r="W2872" s="1"/>
      <c r="X2872" s="1"/>
      <c r="Y2872" s="1"/>
      <c r="Z2872" s="1"/>
      <c r="AA2872" s="1">
        <f t="shared" si="1351"/>
        <v>0.04</v>
      </c>
      <c r="AB2872" s="1"/>
      <c r="AC2872" s="1"/>
      <c r="AD2872" s="1"/>
      <c r="AE2872" s="1"/>
      <c r="AF2872" s="1"/>
      <c r="AG2872" s="1"/>
      <c r="AH2872" s="1"/>
      <c r="AI2872" s="1">
        <f t="shared" si="1352"/>
        <v>0</v>
      </c>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v>0.04</v>
      </c>
      <c r="BH2872" s="1"/>
      <c r="BI2872" s="1"/>
      <c r="BJ2872" s="1"/>
      <c r="BK2872" s="1"/>
      <c r="BL2872" s="1"/>
      <c r="BM2872" s="1">
        <f t="shared" si="1350"/>
        <v>0</v>
      </c>
      <c r="BN2872" s="1"/>
      <c r="BO2872" s="1"/>
      <c r="BP2872" s="1"/>
    </row>
    <row r="2873" spans="1:68" s="773" customFormat="1" hidden="1">
      <c r="A2873" s="780"/>
      <c r="B2873" s="786">
        <v>11</v>
      </c>
      <c r="C2873" s="786" t="s">
        <v>879</v>
      </c>
      <c r="D2873" s="640" t="s">
        <v>40</v>
      </c>
      <c r="E2873" s="700" t="s">
        <v>75</v>
      </c>
      <c r="F2873" s="787" t="s">
        <v>2844</v>
      </c>
      <c r="G2873" s="651"/>
      <c r="H2873" s="643">
        <f t="shared" si="1341"/>
        <v>0.11</v>
      </c>
      <c r="I2873" s="644"/>
      <c r="J2873" s="645">
        <f t="shared" si="1342"/>
        <v>0.11</v>
      </c>
      <c r="K2873" s="1">
        <f t="shared" si="1343"/>
        <v>0</v>
      </c>
      <c r="L2873" s="1">
        <f t="shared" si="1344"/>
        <v>0</v>
      </c>
      <c r="M2873" s="1">
        <f t="shared" si="1345"/>
        <v>0</v>
      </c>
      <c r="N2873" s="1">
        <f t="shared" si="1346"/>
        <v>0</v>
      </c>
      <c r="O2873" s="1"/>
      <c r="P2873" s="1"/>
      <c r="Q2873" s="1"/>
      <c r="R2873" s="1"/>
      <c r="S2873" s="1"/>
      <c r="T2873" s="1">
        <f t="shared" si="1347"/>
        <v>0</v>
      </c>
      <c r="U2873" s="1"/>
      <c r="V2873" s="1"/>
      <c r="W2873" s="1"/>
      <c r="X2873" s="1"/>
      <c r="Y2873" s="1"/>
      <c r="Z2873" s="1"/>
      <c r="AA2873" s="1">
        <f t="shared" si="1351"/>
        <v>0</v>
      </c>
      <c r="AB2873" s="1"/>
      <c r="AC2873" s="1"/>
      <c r="AD2873" s="1"/>
      <c r="AE2873" s="1"/>
      <c r="AF2873" s="1"/>
      <c r="AG2873" s="1"/>
      <c r="AH2873" s="1"/>
      <c r="AI2873" s="1">
        <f t="shared" si="1352"/>
        <v>0</v>
      </c>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c r="BJ2873" s="1"/>
      <c r="BK2873" s="1"/>
      <c r="BL2873" s="1"/>
      <c r="BM2873" s="1">
        <f t="shared" si="1350"/>
        <v>0.11</v>
      </c>
      <c r="BN2873" s="1">
        <v>0.11</v>
      </c>
      <c r="BO2873" s="1"/>
      <c r="BP2873" s="1"/>
    </row>
    <row r="2874" spans="1:68" s="773" customFormat="1" hidden="1">
      <c r="A2874" s="706"/>
      <c r="B2874" s="639">
        <v>12</v>
      </c>
      <c r="C2874" s="639" t="s">
        <v>880</v>
      </c>
      <c r="D2874" s="640" t="s">
        <v>40</v>
      </c>
      <c r="E2874" s="641" t="s">
        <v>75</v>
      </c>
      <c r="F2874" s="641" t="s">
        <v>2845</v>
      </c>
      <c r="G2874" s="651"/>
      <c r="H2874" s="643">
        <f t="shared" si="1341"/>
        <v>0.11</v>
      </c>
      <c r="I2874" s="644"/>
      <c r="J2874" s="645">
        <f t="shared" si="1342"/>
        <v>0.11</v>
      </c>
      <c r="K2874" s="1">
        <f t="shared" si="1343"/>
        <v>0</v>
      </c>
      <c r="L2874" s="1">
        <f t="shared" si="1344"/>
        <v>0</v>
      </c>
      <c r="M2874" s="1">
        <f t="shared" si="1345"/>
        <v>0</v>
      </c>
      <c r="N2874" s="1">
        <f t="shared" si="1346"/>
        <v>0</v>
      </c>
      <c r="O2874" s="1"/>
      <c r="P2874" s="1"/>
      <c r="Q2874" s="1"/>
      <c r="R2874" s="1"/>
      <c r="S2874" s="1"/>
      <c r="T2874" s="1">
        <f t="shared" si="1347"/>
        <v>0</v>
      </c>
      <c r="U2874" s="1"/>
      <c r="V2874" s="1"/>
      <c r="W2874" s="1"/>
      <c r="X2874" s="1"/>
      <c r="Y2874" s="1"/>
      <c r="Z2874" s="1"/>
      <c r="AA2874" s="1">
        <f t="shared" si="1351"/>
        <v>0</v>
      </c>
      <c r="AB2874" s="1"/>
      <c r="AC2874" s="1"/>
      <c r="AD2874" s="1"/>
      <c r="AE2874" s="1"/>
      <c r="AF2874" s="1"/>
      <c r="AG2874" s="1"/>
      <c r="AH2874" s="1"/>
      <c r="AI2874" s="1">
        <f t="shared" si="1352"/>
        <v>0</v>
      </c>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c r="BJ2874" s="1"/>
      <c r="BK2874" s="1"/>
      <c r="BL2874" s="1"/>
      <c r="BM2874" s="1">
        <f t="shared" si="1350"/>
        <v>0.11</v>
      </c>
      <c r="BN2874" s="1">
        <v>0.11</v>
      </c>
      <c r="BO2874" s="1"/>
      <c r="BP2874" s="1"/>
    </row>
    <row r="2875" spans="1:68" s="773" customFormat="1" hidden="1">
      <c r="A2875" s="706"/>
      <c r="B2875" s="714">
        <v>13</v>
      </c>
      <c r="C2875" s="714" t="s">
        <v>881</v>
      </c>
      <c r="D2875" s="640" t="s">
        <v>40</v>
      </c>
      <c r="E2875" s="789" t="s">
        <v>75</v>
      </c>
      <c r="F2875" s="640" t="s">
        <v>2846</v>
      </c>
      <c r="G2875" s="651"/>
      <c r="H2875" s="643">
        <f t="shared" si="1341"/>
        <v>0.05</v>
      </c>
      <c r="I2875" s="644"/>
      <c r="J2875" s="645">
        <f t="shared" si="1342"/>
        <v>0.05</v>
      </c>
      <c r="K2875" s="1">
        <f t="shared" si="1343"/>
        <v>0.03</v>
      </c>
      <c r="L2875" s="1">
        <f t="shared" si="1344"/>
        <v>0.03</v>
      </c>
      <c r="M2875" s="1">
        <f t="shared" si="1345"/>
        <v>0.03</v>
      </c>
      <c r="N2875" s="1">
        <f t="shared" si="1346"/>
        <v>0.03</v>
      </c>
      <c r="O2875" s="1">
        <v>0.03</v>
      </c>
      <c r="P2875" s="1"/>
      <c r="Q2875" s="1"/>
      <c r="R2875" s="1"/>
      <c r="S2875" s="1"/>
      <c r="T2875" s="1">
        <f t="shared" si="1347"/>
        <v>0</v>
      </c>
      <c r="U2875" s="1"/>
      <c r="V2875" s="1"/>
      <c r="W2875" s="1"/>
      <c r="X2875" s="1"/>
      <c r="Y2875" s="1"/>
      <c r="Z2875" s="1"/>
      <c r="AA2875" s="1">
        <f t="shared" si="1351"/>
        <v>0.02</v>
      </c>
      <c r="AB2875" s="1"/>
      <c r="AC2875" s="1"/>
      <c r="AD2875" s="1"/>
      <c r="AE2875" s="1"/>
      <c r="AF2875" s="1"/>
      <c r="AG2875" s="1"/>
      <c r="AH2875" s="1"/>
      <c r="AI2875" s="1">
        <f t="shared" si="1352"/>
        <v>0</v>
      </c>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v>0.02</v>
      </c>
      <c r="BH2875" s="1"/>
      <c r="BI2875" s="1"/>
      <c r="BJ2875" s="1"/>
      <c r="BK2875" s="1"/>
      <c r="BL2875" s="1"/>
      <c r="BM2875" s="1">
        <f t="shared" si="1350"/>
        <v>0</v>
      </c>
      <c r="BN2875" s="1"/>
      <c r="BO2875" s="1"/>
      <c r="BP2875" s="1"/>
    </row>
    <row r="2876" spans="1:68" s="773" customFormat="1" hidden="1">
      <c r="A2876" s="706"/>
      <c r="B2876" s="719">
        <v>14</v>
      </c>
      <c r="C2876" s="719" t="s">
        <v>882</v>
      </c>
      <c r="D2876" s="640" t="s">
        <v>40</v>
      </c>
      <c r="E2876" s="641" t="s">
        <v>75</v>
      </c>
      <c r="F2876" s="641" t="s">
        <v>2847</v>
      </c>
      <c r="G2876" s="651"/>
      <c r="H2876" s="643">
        <f t="shared" si="1341"/>
        <v>0.12</v>
      </c>
      <c r="I2876" s="644"/>
      <c r="J2876" s="645">
        <f t="shared" si="1342"/>
        <v>0.12</v>
      </c>
      <c r="K2876" s="1">
        <f t="shared" si="1343"/>
        <v>0.08</v>
      </c>
      <c r="L2876" s="1">
        <f t="shared" si="1344"/>
        <v>0.08</v>
      </c>
      <c r="M2876" s="1">
        <f t="shared" si="1345"/>
        <v>0.08</v>
      </c>
      <c r="N2876" s="1">
        <f t="shared" si="1346"/>
        <v>0</v>
      </c>
      <c r="O2876" s="1"/>
      <c r="P2876" s="1"/>
      <c r="Q2876" s="1"/>
      <c r="R2876" s="1">
        <v>0.08</v>
      </c>
      <c r="S2876" s="1"/>
      <c r="T2876" s="1">
        <f t="shared" si="1347"/>
        <v>0</v>
      </c>
      <c r="U2876" s="1"/>
      <c r="V2876" s="1"/>
      <c r="W2876" s="1"/>
      <c r="X2876" s="1"/>
      <c r="Y2876" s="1"/>
      <c r="Z2876" s="1"/>
      <c r="AA2876" s="1">
        <f t="shared" si="1351"/>
        <v>0.04</v>
      </c>
      <c r="AB2876" s="1"/>
      <c r="AC2876" s="1"/>
      <c r="AD2876" s="1"/>
      <c r="AE2876" s="1"/>
      <c r="AF2876" s="1"/>
      <c r="AG2876" s="1"/>
      <c r="AH2876" s="1"/>
      <c r="AI2876" s="1">
        <f t="shared" si="1352"/>
        <v>0</v>
      </c>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v>0.04</v>
      </c>
      <c r="BH2876" s="1"/>
      <c r="BI2876" s="1"/>
      <c r="BJ2876" s="1"/>
      <c r="BK2876" s="1"/>
      <c r="BL2876" s="1"/>
      <c r="BM2876" s="1">
        <f t="shared" si="1350"/>
        <v>0</v>
      </c>
      <c r="BN2876" s="1"/>
      <c r="BO2876" s="1"/>
      <c r="BP2876" s="1"/>
    </row>
    <row r="2877" spans="1:68" s="773" customFormat="1" hidden="1">
      <c r="A2877" s="706"/>
      <c r="B2877" s="719">
        <v>15</v>
      </c>
      <c r="C2877" s="719" t="s">
        <v>883</v>
      </c>
      <c r="D2877" s="640" t="s">
        <v>40</v>
      </c>
      <c r="E2877" s="774" t="s">
        <v>75</v>
      </c>
      <c r="F2877" s="640" t="s">
        <v>2848</v>
      </c>
      <c r="G2877" s="651"/>
      <c r="H2877" s="643">
        <f t="shared" si="1341"/>
        <v>0.06</v>
      </c>
      <c r="I2877" s="644"/>
      <c r="J2877" s="645">
        <f t="shared" si="1342"/>
        <v>0.06</v>
      </c>
      <c r="K2877" s="1">
        <f t="shared" si="1343"/>
        <v>0.06</v>
      </c>
      <c r="L2877" s="1">
        <f t="shared" si="1344"/>
        <v>0</v>
      </c>
      <c r="M2877" s="1">
        <f t="shared" si="1345"/>
        <v>0</v>
      </c>
      <c r="N2877" s="1">
        <f t="shared" si="1346"/>
        <v>0</v>
      </c>
      <c r="O2877" s="1"/>
      <c r="P2877" s="1"/>
      <c r="Q2877" s="1"/>
      <c r="R2877" s="1"/>
      <c r="S2877" s="1"/>
      <c r="T2877" s="1">
        <f t="shared" si="1347"/>
        <v>0</v>
      </c>
      <c r="U2877" s="1"/>
      <c r="V2877" s="1"/>
      <c r="W2877" s="1"/>
      <c r="X2877" s="1"/>
      <c r="Y2877" s="1">
        <v>0.06</v>
      </c>
      <c r="Z2877" s="1"/>
      <c r="AA2877" s="1">
        <f t="shared" si="1351"/>
        <v>0</v>
      </c>
      <c r="AB2877" s="1"/>
      <c r="AC2877" s="1"/>
      <c r="AD2877" s="1"/>
      <c r="AE2877" s="1"/>
      <c r="AF2877" s="1"/>
      <c r="AG2877" s="1"/>
      <c r="AH2877" s="1"/>
      <c r="AI2877" s="1">
        <f t="shared" si="1352"/>
        <v>0</v>
      </c>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c r="BJ2877" s="1"/>
      <c r="BK2877" s="1"/>
      <c r="BL2877" s="1"/>
      <c r="BM2877" s="1">
        <f t="shared" si="1350"/>
        <v>0</v>
      </c>
      <c r="BN2877" s="1"/>
      <c r="BO2877" s="1"/>
      <c r="BP2877" s="1"/>
    </row>
    <row r="2878" spans="1:68" s="773" customFormat="1" ht="30" hidden="1">
      <c r="A2878" s="706"/>
      <c r="B2878" s="719">
        <v>16</v>
      </c>
      <c r="C2878" s="719" t="s">
        <v>884</v>
      </c>
      <c r="D2878" s="640" t="s">
        <v>40</v>
      </c>
      <c r="E2878" s="774" t="s">
        <v>75</v>
      </c>
      <c r="F2878" s="640" t="s">
        <v>2849</v>
      </c>
      <c r="G2878" s="651"/>
      <c r="H2878" s="643">
        <f t="shared" si="1341"/>
        <v>0.04</v>
      </c>
      <c r="I2878" s="644"/>
      <c r="J2878" s="645">
        <f t="shared" si="1342"/>
        <v>0.04</v>
      </c>
      <c r="K2878" s="1">
        <f t="shared" si="1343"/>
        <v>0</v>
      </c>
      <c r="L2878" s="1">
        <f t="shared" si="1344"/>
        <v>0</v>
      </c>
      <c r="M2878" s="1">
        <f t="shared" si="1345"/>
        <v>0</v>
      </c>
      <c r="N2878" s="1">
        <f t="shared" si="1346"/>
        <v>0</v>
      </c>
      <c r="O2878" s="1"/>
      <c r="P2878" s="1"/>
      <c r="Q2878" s="1"/>
      <c r="R2878" s="1"/>
      <c r="S2878" s="1"/>
      <c r="T2878" s="1">
        <f t="shared" si="1347"/>
        <v>0</v>
      </c>
      <c r="U2878" s="1"/>
      <c r="V2878" s="1"/>
      <c r="W2878" s="1"/>
      <c r="X2878" s="1"/>
      <c r="Y2878" s="1"/>
      <c r="Z2878" s="1"/>
      <c r="AA2878" s="1">
        <f t="shared" si="1351"/>
        <v>0.02</v>
      </c>
      <c r="AB2878" s="1"/>
      <c r="AC2878" s="1"/>
      <c r="AD2878" s="1"/>
      <c r="AE2878" s="1"/>
      <c r="AF2878" s="1"/>
      <c r="AG2878" s="1"/>
      <c r="AH2878" s="1"/>
      <c r="AI2878" s="1">
        <f t="shared" si="1352"/>
        <v>0</v>
      </c>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v>0.02</v>
      </c>
      <c r="BH2878" s="1"/>
      <c r="BI2878" s="1"/>
      <c r="BJ2878" s="1"/>
      <c r="BK2878" s="1"/>
      <c r="BL2878" s="1"/>
      <c r="BM2878" s="1">
        <f t="shared" si="1350"/>
        <v>0.02</v>
      </c>
      <c r="BN2878" s="1">
        <v>0.02</v>
      </c>
      <c r="BO2878" s="1"/>
      <c r="BP2878" s="1"/>
    </row>
    <row r="2879" spans="1:68" s="773" customFormat="1" hidden="1">
      <c r="A2879" s="706"/>
      <c r="B2879" s="786">
        <v>17</v>
      </c>
      <c r="C2879" s="786" t="s">
        <v>885</v>
      </c>
      <c r="D2879" s="640" t="s">
        <v>40</v>
      </c>
      <c r="E2879" s="700" t="s">
        <v>75</v>
      </c>
      <c r="F2879" s="787" t="s">
        <v>585</v>
      </c>
      <c r="G2879" s="651"/>
      <c r="H2879" s="643">
        <f t="shared" si="1341"/>
        <v>0.03</v>
      </c>
      <c r="I2879" s="644"/>
      <c r="J2879" s="645">
        <f t="shared" si="1342"/>
        <v>0.03</v>
      </c>
      <c r="K2879" s="1">
        <f t="shared" si="1343"/>
        <v>0</v>
      </c>
      <c r="L2879" s="1">
        <f t="shared" si="1344"/>
        <v>0</v>
      </c>
      <c r="M2879" s="1">
        <f t="shared" si="1345"/>
        <v>0</v>
      </c>
      <c r="N2879" s="1">
        <f t="shared" si="1346"/>
        <v>0</v>
      </c>
      <c r="O2879" s="1"/>
      <c r="P2879" s="1"/>
      <c r="Q2879" s="1"/>
      <c r="R2879" s="1"/>
      <c r="S2879" s="1"/>
      <c r="T2879" s="1">
        <f t="shared" si="1347"/>
        <v>0</v>
      </c>
      <c r="U2879" s="1"/>
      <c r="V2879" s="1"/>
      <c r="W2879" s="1"/>
      <c r="X2879" s="1"/>
      <c r="Y2879" s="1"/>
      <c r="Z2879" s="1"/>
      <c r="AA2879" s="1">
        <f t="shared" si="1351"/>
        <v>0</v>
      </c>
      <c r="AB2879" s="1"/>
      <c r="AC2879" s="1"/>
      <c r="AD2879" s="1"/>
      <c r="AE2879" s="1"/>
      <c r="AF2879" s="1"/>
      <c r="AG2879" s="1"/>
      <c r="AH2879" s="1"/>
      <c r="AI2879" s="1">
        <f t="shared" si="1352"/>
        <v>0</v>
      </c>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c r="BJ2879" s="1"/>
      <c r="BK2879" s="1"/>
      <c r="BL2879" s="1"/>
      <c r="BM2879" s="1">
        <f t="shared" si="1350"/>
        <v>0.03</v>
      </c>
      <c r="BN2879" s="1">
        <v>0.03</v>
      </c>
      <c r="BO2879" s="1"/>
      <c r="BP2879" s="1"/>
    </row>
    <row r="2880" spans="1:68" s="773" customFormat="1" hidden="1">
      <c r="A2880" s="706"/>
      <c r="B2880" s="639">
        <v>18</v>
      </c>
      <c r="C2880" s="639" t="s">
        <v>886</v>
      </c>
      <c r="D2880" s="640" t="s">
        <v>40</v>
      </c>
      <c r="E2880" s="641" t="s">
        <v>75</v>
      </c>
      <c r="F2880" s="641" t="s">
        <v>2850</v>
      </c>
      <c r="G2880" s="651"/>
      <c r="H2880" s="643">
        <f t="shared" si="1341"/>
        <v>0.2</v>
      </c>
      <c r="I2880" s="644"/>
      <c r="J2880" s="645">
        <f t="shared" si="1342"/>
        <v>0.2</v>
      </c>
      <c r="K2880" s="1">
        <f t="shared" si="1343"/>
        <v>0.1</v>
      </c>
      <c r="L2880" s="1">
        <f t="shared" si="1344"/>
        <v>0</v>
      </c>
      <c r="M2880" s="1">
        <f t="shared" si="1345"/>
        <v>0</v>
      </c>
      <c r="N2880" s="1">
        <f t="shared" si="1346"/>
        <v>0</v>
      </c>
      <c r="O2880" s="1"/>
      <c r="P2880" s="1"/>
      <c r="Q2880" s="1"/>
      <c r="R2880" s="1"/>
      <c r="S2880" s="1"/>
      <c r="T2880" s="1">
        <f t="shared" si="1347"/>
        <v>0</v>
      </c>
      <c r="U2880" s="1"/>
      <c r="V2880" s="1"/>
      <c r="W2880" s="1"/>
      <c r="X2880" s="1"/>
      <c r="Y2880" s="1">
        <v>0.1</v>
      </c>
      <c r="Z2880" s="1"/>
      <c r="AA2880" s="1">
        <f t="shared" si="1351"/>
        <v>0.03</v>
      </c>
      <c r="AB2880" s="1"/>
      <c r="AC2880" s="1"/>
      <c r="AD2880" s="1"/>
      <c r="AE2880" s="1"/>
      <c r="AF2880" s="1"/>
      <c r="AG2880" s="1"/>
      <c r="AH2880" s="1"/>
      <c r="AI2880" s="1">
        <f t="shared" si="1352"/>
        <v>0.03</v>
      </c>
      <c r="AJ2880" s="1">
        <v>0.03</v>
      </c>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c r="BJ2880" s="1"/>
      <c r="BK2880" s="1"/>
      <c r="BL2880" s="1"/>
      <c r="BM2880" s="1">
        <f t="shared" si="1350"/>
        <v>7.0000000000000007E-2</v>
      </c>
      <c r="BN2880" s="1">
        <v>7.0000000000000007E-2</v>
      </c>
      <c r="BO2880" s="1"/>
      <c r="BP2880" s="1"/>
    </row>
    <row r="2881" spans="1:68" s="773" customFormat="1" hidden="1">
      <c r="A2881" s="706"/>
      <c r="B2881" s="719">
        <v>19</v>
      </c>
      <c r="C2881" s="719" t="s">
        <v>886</v>
      </c>
      <c r="D2881" s="640" t="s">
        <v>40</v>
      </c>
      <c r="E2881" s="700" t="s">
        <v>75</v>
      </c>
      <c r="F2881" s="787" t="s">
        <v>2851</v>
      </c>
      <c r="G2881" s="651"/>
      <c r="H2881" s="643">
        <f t="shared" si="1341"/>
        <v>0.03</v>
      </c>
      <c r="I2881" s="644"/>
      <c r="J2881" s="645">
        <f t="shared" si="1342"/>
        <v>0.03</v>
      </c>
      <c r="K2881" s="1">
        <f t="shared" si="1343"/>
        <v>0</v>
      </c>
      <c r="L2881" s="1">
        <f t="shared" si="1344"/>
        <v>0</v>
      </c>
      <c r="M2881" s="1">
        <f t="shared" si="1345"/>
        <v>0</v>
      </c>
      <c r="N2881" s="1">
        <f t="shared" si="1346"/>
        <v>0</v>
      </c>
      <c r="O2881" s="1"/>
      <c r="P2881" s="1"/>
      <c r="Q2881" s="1"/>
      <c r="R2881" s="1"/>
      <c r="S2881" s="1"/>
      <c r="T2881" s="1">
        <f t="shared" si="1347"/>
        <v>0</v>
      </c>
      <c r="U2881" s="1"/>
      <c r="V2881" s="1"/>
      <c r="W2881" s="1"/>
      <c r="X2881" s="1"/>
      <c r="Y2881" s="1"/>
      <c r="Z2881" s="1"/>
      <c r="AA2881" s="1">
        <f t="shared" si="1351"/>
        <v>0</v>
      </c>
      <c r="AB2881" s="1"/>
      <c r="AC2881" s="1"/>
      <c r="AD2881" s="1"/>
      <c r="AE2881" s="1"/>
      <c r="AF2881" s="1"/>
      <c r="AG2881" s="1"/>
      <c r="AH2881" s="1"/>
      <c r="AI2881" s="1">
        <f t="shared" si="1352"/>
        <v>0</v>
      </c>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c r="BJ2881" s="1"/>
      <c r="BK2881" s="1"/>
      <c r="BL2881" s="1"/>
      <c r="BM2881" s="1">
        <f t="shared" si="1350"/>
        <v>0.03</v>
      </c>
      <c r="BN2881" s="1">
        <v>0.03</v>
      </c>
      <c r="BO2881" s="1"/>
      <c r="BP2881" s="1"/>
    </row>
    <row r="2882" spans="1:68" s="773" customFormat="1" hidden="1">
      <c r="A2882" s="706"/>
      <c r="B2882" s="719">
        <v>21</v>
      </c>
      <c r="C2882" s="719" t="s">
        <v>887</v>
      </c>
      <c r="D2882" s="640" t="s">
        <v>40</v>
      </c>
      <c r="E2882" s="700" t="s">
        <v>75</v>
      </c>
      <c r="F2882" s="787" t="s">
        <v>2852</v>
      </c>
      <c r="G2882" s="651"/>
      <c r="H2882" s="643">
        <f t="shared" si="1341"/>
        <v>0.06</v>
      </c>
      <c r="I2882" s="644"/>
      <c r="J2882" s="645">
        <f t="shared" si="1342"/>
        <v>0.06</v>
      </c>
      <c r="K2882" s="1">
        <f t="shared" si="1343"/>
        <v>0</v>
      </c>
      <c r="L2882" s="1">
        <f t="shared" si="1344"/>
        <v>0</v>
      </c>
      <c r="M2882" s="1">
        <f t="shared" si="1345"/>
        <v>0</v>
      </c>
      <c r="N2882" s="1">
        <f t="shared" si="1346"/>
        <v>0</v>
      </c>
      <c r="O2882" s="1"/>
      <c r="P2882" s="1"/>
      <c r="Q2882" s="1"/>
      <c r="R2882" s="1"/>
      <c r="S2882" s="1"/>
      <c r="T2882" s="1">
        <f t="shared" si="1347"/>
        <v>0</v>
      </c>
      <c r="U2882" s="1"/>
      <c r="V2882" s="1"/>
      <c r="W2882" s="1"/>
      <c r="X2882" s="1"/>
      <c r="Y2882" s="1"/>
      <c r="Z2882" s="1"/>
      <c r="AA2882" s="1">
        <f t="shared" si="1351"/>
        <v>0.06</v>
      </c>
      <c r="AB2882" s="1"/>
      <c r="AC2882" s="1"/>
      <c r="AD2882" s="1"/>
      <c r="AE2882" s="1"/>
      <c r="AF2882" s="1"/>
      <c r="AG2882" s="1"/>
      <c r="AH2882" s="1"/>
      <c r="AI2882" s="1">
        <f t="shared" si="1352"/>
        <v>0.06</v>
      </c>
      <c r="AJ2882" s="1"/>
      <c r="AK2882" s="1"/>
      <c r="AL2882" s="1">
        <v>0.06</v>
      </c>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c r="BJ2882" s="1"/>
      <c r="BK2882" s="1"/>
      <c r="BL2882" s="1"/>
      <c r="BM2882" s="1">
        <f t="shared" si="1350"/>
        <v>0</v>
      </c>
      <c r="BN2882" s="1"/>
      <c r="BO2882" s="1"/>
      <c r="BP2882" s="1"/>
    </row>
    <row r="2883" spans="1:68" s="773" customFormat="1" ht="30" hidden="1">
      <c r="A2883" s="706" t="s">
        <v>2853</v>
      </c>
      <c r="B2883" s="719">
        <v>22</v>
      </c>
      <c r="C2883" s="719" t="s">
        <v>888</v>
      </c>
      <c r="D2883" s="640" t="s">
        <v>40</v>
      </c>
      <c r="E2883" s="700" t="s">
        <v>75</v>
      </c>
      <c r="F2883" s="787" t="s">
        <v>2854</v>
      </c>
      <c r="G2883" s="651"/>
      <c r="H2883" s="643">
        <f t="shared" si="1341"/>
        <v>0.05</v>
      </c>
      <c r="I2883" s="644"/>
      <c r="J2883" s="645">
        <f t="shared" si="1342"/>
        <v>0.05</v>
      </c>
      <c r="K2883" s="1">
        <f t="shared" si="1343"/>
        <v>0</v>
      </c>
      <c r="L2883" s="1">
        <f t="shared" si="1344"/>
        <v>0</v>
      </c>
      <c r="M2883" s="1">
        <f t="shared" si="1345"/>
        <v>0</v>
      </c>
      <c r="N2883" s="1">
        <f t="shared" si="1346"/>
        <v>0</v>
      </c>
      <c r="O2883" s="1"/>
      <c r="P2883" s="1"/>
      <c r="Q2883" s="1"/>
      <c r="R2883" s="1"/>
      <c r="S2883" s="1"/>
      <c r="T2883" s="1">
        <f t="shared" si="1347"/>
        <v>0</v>
      </c>
      <c r="U2883" s="1"/>
      <c r="V2883" s="1"/>
      <c r="W2883" s="1"/>
      <c r="X2883" s="1"/>
      <c r="Y2883" s="1"/>
      <c r="Z2883" s="1"/>
      <c r="AA2883" s="1">
        <f t="shared" si="1351"/>
        <v>0.05</v>
      </c>
      <c r="AB2883" s="1"/>
      <c r="AC2883" s="1"/>
      <c r="AD2883" s="1"/>
      <c r="AE2883" s="1"/>
      <c r="AF2883" s="1"/>
      <c r="AG2883" s="1"/>
      <c r="AH2883" s="1"/>
      <c r="AI2883" s="1">
        <f t="shared" si="1352"/>
        <v>0</v>
      </c>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v>0.05</v>
      </c>
      <c r="BH2883" s="1"/>
      <c r="BI2883" s="1"/>
      <c r="BJ2883" s="1"/>
      <c r="BK2883" s="1"/>
      <c r="BL2883" s="1"/>
      <c r="BM2883" s="1">
        <f t="shared" si="1350"/>
        <v>0</v>
      </c>
      <c r="BN2883" s="1"/>
      <c r="BO2883" s="1"/>
      <c r="BP2883" s="1"/>
    </row>
    <row r="2884" spans="1:68" s="773" customFormat="1" ht="30" hidden="1">
      <c r="A2884" s="706" t="s">
        <v>2853</v>
      </c>
      <c r="B2884" s="719">
        <v>23</v>
      </c>
      <c r="C2884" s="719" t="s">
        <v>889</v>
      </c>
      <c r="D2884" s="640" t="s">
        <v>40</v>
      </c>
      <c r="E2884" s="700" t="s">
        <v>75</v>
      </c>
      <c r="F2884" s="787" t="s">
        <v>2855</v>
      </c>
      <c r="G2884" s="651"/>
      <c r="H2884" s="643">
        <f t="shared" si="1341"/>
        <v>0.03</v>
      </c>
      <c r="I2884" s="644"/>
      <c r="J2884" s="645">
        <f t="shared" si="1342"/>
        <v>0.03</v>
      </c>
      <c r="K2884" s="1">
        <f t="shared" si="1343"/>
        <v>0</v>
      </c>
      <c r="L2884" s="1">
        <f t="shared" si="1344"/>
        <v>0</v>
      </c>
      <c r="M2884" s="1">
        <f t="shared" si="1345"/>
        <v>0</v>
      </c>
      <c r="N2884" s="1">
        <f t="shared" si="1346"/>
        <v>0</v>
      </c>
      <c r="O2884" s="1"/>
      <c r="P2884" s="1"/>
      <c r="Q2884" s="1"/>
      <c r="R2884" s="1"/>
      <c r="S2884" s="1"/>
      <c r="T2884" s="1">
        <f t="shared" si="1347"/>
        <v>0</v>
      </c>
      <c r="U2884" s="1"/>
      <c r="V2884" s="1"/>
      <c r="W2884" s="1"/>
      <c r="X2884" s="1"/>
      <c r="Y2884" s="1"/>
      <c r="Z2884" s="1"/>
      <c r="AA2884" s="1">
        <f t="shared" si="1351"/>
        <v>0.03</v>
      </c>
      <c r="AB2884" s="1"/>
      <c r="AC2884" s="1"/>
      <c r="AD2884" s="1"/>
      <c r="AE2884" s="1"/>
      <c r="AF2884" s="1"/>
      <c r="AG2884" s="1"/>
      <c r="AH2884" s="1"/>
      <c r="AI2884" s="1">
        <f t="shared" si="1352"/>
        <v>0</v>
      </c>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v>0.03</v>
      </c>
      <c r="BH2884" s="1"/>
      <c r="BI2884" s="1"/>
      <c r="BJ2884" s="1"/>
      <c r="BK2884" s="1"/>
      <c r="BL2884" s="1"/>
      <c r="BM2884" s="1">
        <f t="shared" si="1350"/>
        <v>0</v>
      </c>
      <c r="BN2884" s="1"/>
      <c r="BO2884" s="1"/>
      <c r="BP2884" s="1"/>
    </row>
    <row r="2885" spans="1:68" s="773" customFormat="1" ht="30" hidden="1">
      <c r="A2885" s="706" t="s">
        <v>2853</v>
      </c>
      <c r="B2885" s="719">
        <v>24</v>
      </c>
      <c r="C2885" s="719" t="s">
        <v>890</v>
      </c>
      <c r="D2885" s="640" t="s">
        <v>40</v>
      </c>
      <c r="E2885" s="700" t="s">
        <v>75</v>
      </c>
      <c r="F2885" s="787" t="s">
        <v>2856</v>
      </c>
      <c r="G2885" s="651"/>
      <c r="H2885" s="643">
        <f t="shared" si="1341"/>
        <v>0.06</v>
      </c>
      <c r="I2885" s="644"/>
      <c r="J2885" s="645">
        <f t="shared" si="1342"/>
        <v>0.06</v>
      </c>
      <c r="K2885" s="1">
        <f t="shared" si="1343"/>
        <v>0</v>
      </c>
      <c r="L2885" s="1">
        <f t="shared" si="1344"/>
        <v>0</v>
      </c>
      <c r="M2885" s="1">
        <f t="shared" si="1345"/>
        <v>0</v>
      </c>
      <c r="N2885" s="1">
        <f t="shared" si="1346"/>
        <v>0</v>
      </c>
      <c r="O2885" s="1"/>
      <c r="P2885" s="1"/>
      <c r="Q2885" s="1"/>
      <c r="R2885" s="1"/>
      <c r="S2885" s="1"/>
      <c r="T2885" s="1">
        <f t="shared" si="1347"/>
        <v>0</v>
      </c>
      <c r="U2885" s="1"/>
      <c r="V2885" s="1"/>
      <c r="W2885" s="1"/>
      <c r="X2885" s="1"/>
      <c r="Y2885" s="1"/>
      <c r="Z2885" s="1"/>
      <c r="AA2885" s="1">
        <f t="shared" si="1351"/>
        <v>0.06</v>
      </c>
      <c r="AB2885" s="1"/>
      <c r="AC2885" s="1"/>
      <c r="AD2885" s="1"/>
      <c r="AE2885" s="1"/>
      <c r="AF2885" s="1"/>
      <c r="AG2885" s="1"/>
      <c r="AH2885" s="1"/>
      <c r="AI2885" s="1">
        <f t="shared" si="1352"/>
        <v>0</v>
      </c>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v>0.06</v>
      </c>
      <c r="BH2885" s="1"/>
      <c r="BI2885" s="1"/>
      <c r="BJ2885" s="1"/>
      <c r="BK2885" s="1"/>
      <c r="BL2885" s="1"/>
      <c r="BM2885" s="1">
        <f t="shared" si="1350"/>
        <v>0</v>
      </c>
      <c r="BN2885" s="1"/>
      <c r="BO2885" s="1"/>
      <c r="BP2885" s="1"/>
    </row>
    <row r="2886" spans="1:68" s="773" customFormat="1" hidden="1">
      <c r="A2886" s="706"/>
      <c r="B2886" s="719">
        <v>25</v>
      </c>
      <c r="C2886" s="719" t="s">
        <v>879</v>
      </c>
      <c r="D2886" s="640" t="s">
        <v>40</v>
      </c>
      <c r="E2886" s="700" t="s">
        <v>75</v>
      </c>
      <c r="F2886" s="787" t="s">
        <v>2857</v>
      </c>
      <c r="G2886" s="651"/>
      <c r="H2886" s="643">
        <f t="shared" si="1341"/>
        <v>0.08</v>
      </c>
      <c r="I2886" s="644"/>
      <c r="J2886" s="645">
        <f t="shared" si="1342"/>
        <v>0.08</v>
      </c>
      <c r="K2886" s="1">
        <f t="shared" si="1343"/>
        <v>0.08</v>
      </c>
      <c r="L2886" s="1">
        <f t="shared" si="1344"/>
        <v>0.08</v>
      </c>
      <c r="M2886" s="1">
        <f t="shared" si="1345"/>
        <v>0</v>
      </c>
      <c r="N2886" s="1">
        <f t="shared" si="1346"/>
        <v>0</v>
      </c>
      <c r="O2886" s="1"/>
      <c r="P2886" s="1"/>
      <c r="Q2886" s="1"/>
      <c r="R2886" s="1"/>
      <c r="S2886" s="1">
        <v>0.08</v>
      </c>
      <c r="T2886" s="1">
        <f t="shared" si="1347"/>
        <v>0</v>
      </c>
      <c r="U2886" s="1"/>
      <c r="V2886" s="1"/>
      <c r="W2886" s="1"/>
      <c r="X2886" s="1"/>
      <c r="Y2886" s="1"/>
      <c r="Z2886" s="1"/>
      <c r="AA2886" s="1">
        <f t="shared" si="1351"/>
        <v>0</v>
      </c>
      <c r="AB2886" s="1"/>
      <c r="AC2886" s="1"/>
      <c r="AD2886" s="1"/>
      <c r="AE2886" s="1"/>
      <c r="AF2886" s="1"/>
      <c r="AG2886" s="1"/>
      <c r="AH2886" s="1"/>
      <c r="AI2886" s="1">
        <f t="shared" si="1352"/>
        <v>0</v>
      </c>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c r="BJ2886" s="1"/>
      <c r="BK2886" s="1"/>
      <c r="BL2886" s="1"/>
      <c r="BM2886" s="1">
        <f t="shared" si="1350"/>
        <v>0</v>
      </c>
      <c r="BN2886" s="1"/>
      <c r="BO2886" s="1"/>
      <c r="BP2886" s="1"/>
    </row>
    <row r="2887" spans="1:68" s="773" customFormat="1" hidden="1">
      <c r="A2887" s="706"/>
      <c r="B2887" s="719">
        <v>26</v>
      </c>
      <c r="C2887" s="719" t="s">
        <v>891</v>
      </c>
      <c r="D2887" s="640" t="s">
        <v>40</v>
      </c>
      <c r="E2887" s="700" t="s">
        <v>75</v>
      </c>
      <c r="F2887" s="787" t="s">
        <v>2858</v>
      </c>
      <c r="G2887" s="651"/>
      <c r="H2887" s="643">
        <f t="shared" si="1341"/>
        <v>0.02</v>
      </c>
      <c r="I2887" s="644"/>
      <c r="J2887" s="645">
        <f t="shared" si="1342"/>
        <v>0.02</v>
      </c>
      <c r="K2887" s="1">
        <f t="shared" si="1343"/>
        <v>0.02</v>
      </c>
      <c r="L2887" s="1">
        <f t="shared" si="1344"/>
        <v>0.02</v>
      </c>
      <c r="M2887" s="1">
        <f t="shared" si="1345"/>
        <v>0</v>
      </c>
      <c r="N2887" s="1">
        <f t="shared" si="1346"/>
        <v>0</v>
      </c>
      <c r="O2887" s="1"/>
      <c r="P2887" s="1"/>
      <c r="Q2887" s="1"/>
      <c r="R2887" s="1"/>
      <c r="S2887" s="1">
        <v>0.02</v>
      </c>
      <c r="T2887" s="1">
        <f t="shared" si="1347"/>
        <v>0</v>
      </c>
      <c r="U2887" s="1"/>
      <c r="V2887" s="1"/>
      <c r="W2887" s="1"/>
      <c r="X2887" s="1"/>
      <c r="Y2887" s="1"/>
      <c r="Z2887" s="1"/>
      <c r="AA2887" s="1">
        <f t="shared" si="1351"/>
        <v>0</v>
      </c>
      <c r="AB2887" s="1"/>
      <c r="AC2887" s="1"/>
      <c r="AD2887" s="1"/>
      <c r="AE2887" s="1"/>
      <c r="AF2887" s="1"/>
      <c r="AG2887" s="1"/>
      <c r="AH2887" s="1"/>
      <c r="AI2887" s="1">
        <f t="shared" si="1352"/>
        <v>0</v>
      </c>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c r="BJ2887" s="1"/>
      <c r="BK2887" s="1"/>
      <c r="BL2887" s="1"/>
      <c r="BM2887" s="1">
        <f t="shared" si="1350"/>
        <v>0</v>
      </c>
      <c r="BN2887" s="1"/>
      <c r="BO2887" s="1"/>
      <c r="BP2887" s="1"/>
    </row>
    <row r="2888" spans="1:68" s="773" customFormat="1" hidden="1">
      <c r="A2888" s="706"/>
      <c r="B2888" s="719">
        <v>27</v>
      </c>
      <c r="C2888" s="719" t="s">
        <v>892</v>
      </c>
      <c r="D2888" s="640" t="s">
        <v>40</v>
      </c>
      <c r="E2888" s="700" t="s">
        <v>75</v>
      </c>
      <c r="F2888" s="787" t="s">
        <v>2859</v>
      </c>
      <c r="G2888" s="651"/>
      <c r="H2888" s="643">
        <f t="shared" si="1341"/>
        <v>0.05</v>
      </c>
      <c r="I2888" s="644"/>
      <c r="J2888" s="645">
        <f t="shared" si="1342"/>
        <v>0.05</v>
      </c>
      <c r="K2888" s="1">
        <f t="shared" si="1343"/>
        <v>0.05</v>
      </c>
      <c r="L2888" s="1">
        <f t="shared" si="1344"/>
        <v>0</v>
      </c>
      <c r="M2888" s="1">
        <f t="shared" si="1345"/>
        <v>0</v>
      </c>
      <c r="N2888" s="1">
        <f t="shared" si="1346"/>
        <v>0</v>
      </c>
      <c r="O2888" s="1"/>
      <c r="P2888" s="1"/>
      <c r="Q2888" s="1"/>
      <c r="R2888" s="1"/>
      <c r="S2888" s="1"/>
      <c r="T2888" s="1">
        <f t="shared" si="1347"/>
        <v>0</v>
      </c>
      <c r="U2888" s="1"/>
      <c r="V2888" s="1"/>
      <c r="W2888" s="1"/>
      <c r="X2888" s="1"/>
      <c r="Y2888" s="1">
        <v>0.05</v>
      </c>
      <c r="Z2888" s="1"/>
      <c r="AA2888" s="1">
        <f t="shared" si="1351"/>
        <v>0</v>
      </c>
      <c r="AB2888" s="1"/>
      <c r="AC2888" s="1"/>
      <c r="AD2888" s="1"/>
      <c r="AE2888" s="1"/>
      <c r="AF2888" s="1"/>
      <c r="AG2888" s="1"/>
      <c r="AH2888" s="1"/>
      <c r="AI2888" s="1">
        <f t="shared" si="1352"/>
        <v>0</v>
      </c>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c r="BJ2888" s="1"/>
      <c r="BK2888" s="1"/>
      <c r="BL2888" s="1"/>
      <c r="BM2888" s="1">
        <f t="shared" si="1350"/>
        <v>0</v>
      </c>
      <c r="BN2888" s="1"/>
      <c r="BO2888" s="1"/>
      <c r="BP2888" s="1"/>
    </row>
    <row r="2889" spans="1:68" s="773" customFormat="1" ht="30" hidden="1">
      <c r="A2889" s="706" t="s">
        <v>2853</v>
      </c>
      <c r="B2889" s="719">
        <v>28</v>
      </c>
      <c r="C2889" s="719" t="s">
        <v>886</v>
      </c>
      <c r="D2889" s="640" t="s">
        <v>40</v>
      </c>
      <c r="E2889" s="700" t="s">
        <v>75</v>
      </c>
      <c r="F2889" s="787" t="s">
        <v>2860</v>
      </c>
      <c r="G2889" s="651"/>
      <c r="H2889" s="643">
        <f t="shared" si="1341"/>
        <v>0.02</v>
      </c>
      <c r="I2889" s="644"/>
      <c r="J2889" s="645">
        <f t="shared" si="1342"/>
        <v>0.02</v>
      </c>
      <c r="K2889" s="1">
        <f t="shared" si="1343"/>
        <v>0.02</v>
      </c>
      <c r="L2889" s="1">
        <f t="shared" si="1344"/>
        <v>0.02</v>
      </c>
      <c r="M2889" s="1">
        <f t="shared" si="1345"/>
        <v>0</v>
      </c>
      <c r="N2889" s="1">
        <f t="shared" si="1346"/>
        <v>0</v>
      </c>
      <c r="O2889" s="1"/>
      <c r="P2889" s="1"/>
      <c r="Q2889" s="1"/>
      <c r="R2889" s="1"/>
      <c r="S2889" s="1">
        <v>0.02</v>
      </c>
      <c r="T2889" s="1">
        <f t="shared" si="1347"/>
        <v>0</v>
      </c>
      <c r="U2889" s="1"/>
      <c r="V2889" s="1"/>
      <c r="W2889" s="1"/>
      <c r="X2889" s="1"/>
      <c r="Y2889" s="1"/>
      <c r="Z2889" s="1"/>
      <c r="AA2889" s="1">
        <f t="shared" si="1351"/>
        <v>0</v>
      </c>
      <c r="AB2889" s="1"/>
      <c r="AC2889" s="1"/>
      <c r="AD2889" s="1"/>
      <c r="AE2889" s="1"/>
      <c r="AF2889" s="1"/>
      <c r="AG2889" s="1"/>
      <c r="AH2889" s="1"/>
      <c r="AI2889" s="1">
        <f t="shared" si="1352"/>
        <v>0</v>
      </c>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c r="BJ2889" s="1"/>
      <c r="BK2889" s="1"/>
      <c r="BL2889" s="1"/>
      <c r="BM2889" s="1">
        <f t="shared" si="1350"/>
        <v>0</v>
      </c>
      <c r="BN2889" s="1"/>
      <c r="BO2889" s="1"/>
      <c r="BP2889" s="1"/>
    </row>
    <row r="2890" spans="1:68" s="773" customFormat="1" ht="30" hidden="1">
      <c r="A2890" s="706" t="s">
        <v>2853</v>
      </c>
      <c r="B2890" s="719">
        <v>29</v>
      </c>
      <c r="C2890" s="719" t="s">
        <v>886</v>
      </c>
      <c r="D2890" s="640" t="s">
        <v>40</v>
      </c>
      <c r="E2890" s="700" t="s">
        <v>75</v>
      </c>
      <c r="F2890" s="787" t="s">
        <v>2861</v>
      </c>
      <c r="G2890" s="651"/>
      <c r="H2890" s="643">
        <f t="shared" si="1341"/>
        <v>0.06</v>
      </c>
      <c r="I2890" s="644"/>
      <c r="J2890" s="645">
        <f t="shared" si="1342"/>
        <v>0.06</v>
      </c>
      <c r="K2890" s="1">
        <f t="shared" si="1343"/>
        <v>0.06</v>
      </c>
      <c r="L2890" s="1">
        <f t="shared" si="1344"/>
        <v>0</v>
      </c>
      <c r="M2890" s="1">
        <f t="shared" si="1345"/>
        <v>0</v>
      </c>
      <c r="N2890" s="1">
        <f t="shared" si="1346"/>
        <v>0</v>
      </c>
      <c r="O2890" s="1"/>
      <c r="P2890" s="1"/>
      <c r="Q2890" s="1"/>
      <c r="R2890" s="1"/>
      <c r="S2890" s="1"/>
      <c r="T2890" s="1">
        <f t="shared" si="1347"/>
        <v>0</v>
      </c>
      <c r="U2890" s="1"/>
      <c r="V2890" s="1"/>
      <c r="W2890" s="1"/>
      <c r="X2890" s="1"/>
      <c r="Y2890" s="1">
        <v>0.06</v>
      </c>
      <c r="Z2890" s="1"/>
      <c r="AA2890" s="1">
        <f t="shared" si="1351"/>
        <v>0</v>
      </c>
      <c r="AB2890" s="1"/>
      <c r="AC2890" s="1"/>
      <c r="AD2890" s="1"/>
      <c r="AE2890" s="1"/>
      <c r="AF2890" s="1"/>
      <c r="AG2890" s="1"/>
      <c r="AH2890" s="1"/>
      <c r="AI2890" s="1">
        <f t="shared" si="1352"/>
        <v>0</v>
      </c>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c r="BJ2890" s="1"/>
      <c r="BK2890" s="1"/>
      <c r="BL2890" s="1"/>
      <c r="BM2890" s="1">
        <f t="shared" si="1350"/>
        <v>0</v>
      </c>
      <c r="BN2890" s="1"/>
      <c r="BO2890" s="1"/>
      <c r="BP2890" s="1"/>
    </row>
    <row r="2891" spans="1:68" s="737" customFormat="1" ht="12.75" hidden="1">
      <c r="A2891" s="800"/>
      <c r="B2891" s="804">
        <v>1</v>
      </c>
      <c r="C2891" s="800" t="s">
        <v>893</v>
      </c>
      <c r="D2891" s="804" t="s">
        <v>40</v>
      </c>
      <c r="E2891" s="804" t="s">
        <v>75</v>
      </c>
      <c r="F2891" s="800"/>
      <c r="G2891" s="800"/>
      <c r="H2891" s="1274">
        <f t="shared" si="1341"/>
        <v>4.12</v>
      </c>
      <c r="I2891" s="1275"/>
      <c r="J2891" s="1276">
        <f t="shared" si="1342"/>
        <v>4.12</v>
      </c>
      <c r="K2891" s="1277">
        <f t="shared" si="1343"/>
        <v>4.12</v>
      </c>
      <c r="L2891" s="1277">
        <f t="shared" si="1344"/>
        <v>4.04</v>
      </c>
      <c r="M2891" s="1277">
        <f t="shared" si="1345"/>
        <v>3.4299999999999997</v>
      </c>
      <c r="N2891" s="1277">
        <f t="shared" si="1346"/>
        <v>1.67</v>
      </c>
      <c r="O2891" s="800">
        <v>1.67</v>
      </c>
      <c r="P2891" s="800"/>
      <c r="Q2891" s="800"/>
      <c r="R2891" s="800">
        <v>1.76</v>
      </c>
      <c r="S2891" s="800">
        <v>0.61</v>
      </c>
      <c r="T2891" s="1277">
        <f t="shared" si="1347"/>
        <v>0</v>
      </c>
      <c r="U2891" s="800"/>
      <c r="V2891" s="800"/>
      <c r="W2891" s="800"/>
      <c r="X2891" s="800"/>
      <c r="Y2891" s="800">
        <v>0.08</v>
      </c>
      <c r="Z2891" s="800"/>
      <c r="AA2891" s="1277">
        <f t="shared" ref="AA2891:AA2894" si="1353">SUM(AB2891:AI2891)+AW2891+SUM(AY2891:BC2891)+SUM(BF2891:BL2891)</f>
        <v>0</v>
      </c>
      <c r="AB2891" s="800"/>
      <c r="AC2891" s="800"/>
      <c r="AD2891" s="800"/>
      <c r="AE2891" s="800"/>
      <c r="AF2891" s="800"/>
      <c r="AG2891" s="800"/>
      <c r="AH2891" s="800"/>
      <c r="AI2891" s="1277">
        <f t="shared" ref="AI2891:AI2894" si="1354">SUM(AJ2891:AV2891)+AX2891+SUM(BD2891:BE2891)</f>
        <v>0</v>
      </c>
      <c r="AJ2891" s="800"/>
      <c r="AK2891" s="800"/>
      <c r="AL2891" s="800"/>
      <c r="AM2891" s="800"/>
      <c r="AN2891" s="800"/>
      <c r="AO2891" s="800"/>
      <c r="AP2891" s="800"/>
      <c r="AQ2891" s="800"/>
      <c r="AR2891" s="800"/>
      <c r="AS2891" s="800"/>
      <c r="AT2891" s="800"/>
      <c r="AU2891" s="800"/>
      <c r="AV2891" s="800"/>
      <c r="AW2891" s="800"/>
      <c r="AX2891" s="800"/>
      <c r="AY2891" s="800"/>
      <c r="AZ2891" s="800"/>
      <c r="BA2891" s="800"/>
      <c r="BB2891" s="800"/>
      <c r="BC2891" s="800"/>
      <c r="BD2891" s="800"/>
      <c r="BE2891" s="800"/>
      <c r="BF2891" s="800"/>
      <c r="BG2891" s="800"/>
      <c r="BH2891" s="800"/>
      <c r="BI2891" s="800"/>
      <c r="BJ2891" s="800"/>
      <c r="BK2891" s="800"/>
      <c r="BL2891" s="800"/>
      <c r="BM2891" s="1277">
        <f t="shared" ref="BM2891:BM2924" si="1355">SUM(BN2891:BP2891)</f>
        <v>0</v>
      </c>
      <c r="BN2891" s="800"/>
      <c r="BO2891" s="800"/>
      <c r="BP2891" s="800"/>
    </row>
    <row r="2892" spans="1:68" s="737" customFormat="1" ht="12.75" hidden="1">
      <c r="A2892" s="800"/>
      <c r="B2892" s="804">
        <v>7</v>
      </c>
      <c r="C2892" s="800" t="s">
        <v>894</v>
      </c>
      <c r="D2892" s="804" t="s">
        <v>40</v>
      </c>
      <c r="E2892" s="804" t="s">
        <v>75</v>
      </c>
      <c r="F2892" s="800"/>
      <c r="G2892" s="800"/>
      <c r="H2892" s="1274">
        <f t="shared" si="1341"/>
        <v>1.34</v>
      </c>
      <c r="I2892" s="1275"/>
      <c r="J2892" s="1276">
        <f t="shared" si="1342"/>
        <v>1.34</v>
      </c>
      <c r="K2892" s="1277">
        <f t="shared" si="1343"/>
        <v>1.31</v>
      </c>
      <c r="L2892" s="1277">
        <f t="shared" si="1344"/>
        <v>1.31</v>
      </c>
      <c r="M2892" s="1277">
        <f t="shared" si="1345"/>
        <v>1.31</v>
      </c>
      <c r="N2892" s="1277">
        <f t="shared" si="1346"/>
        <v>0</v>
      </c>
      <c r="O2892" s="800"/>
      <c r="P2892" s="800"/>
      <c r="Q2892" s="800"/>
      <c r="R2892" s="800">
        <v>1.31</v>
      </c>
      <c r="S2892" s="800"/>
      <c r="T2892" s="1277">
        <f t="shared" si="1347"/>
        <v>0</v>
      </c>
      <c r="U2892" s="800"/>
      <c r="V2892" s="800"/>
      <c r="W2892" s="800"/>
      <c r="X2892" s="800"/>
      <c r="Y2892" s="800"/>
      <c r="Z2892" s="800"/>
      <c r="AA2892" s="1277">
        <f t="shared" si="1353"/>
        <v>0</v>
      </c>
      <c r="AB2892" s="800"/>
      <c r="AC2892" s="800"/>
      <c r="AD2892" s="800"/>
      <c r="AE2892" s="800"/>
      <c r="AF2892" s="800"/>
      <c r="AG2892" s="800"/>
      <c r="AH2892" s="800"/>
      <c r="AI2892" s="1277">
        <f t="shared" si="1354"/>
        <v>0</v>
      </c>
      <c r="AJ2892" s="800"/>
      <c r="AK2892" s="800"/>
      <c r="AL2892" s="800"/>
      <c r="AM2892" s="800"/>
      <c r="AN2892" s="800"/>
      <c r="AO2892" s="800"/>
      <c r="AP2892" s="800"/>
      <c r="AQ2892" s="800"/>
      <c r="AR2892" s="800"/>
      <c r="AS2892" s="800"/>
      <c r="AT2892" s="800"/>
      <c r="AU2892" s="800"/>
      <c r="AV2892" s="800"/>
      <c r="AW2892" s="800"/>
      <c r="AX2892" s="800"/>
      <c r="AY2892" s="800"/>
      <c r="AZ2892" s="800"/>
      <c r="BA2892" s="800"/>
      <c r="BB2892" s="800"/>
      <c r="BC2892" s="800"/>
      <c r="BD2892" s="800"/>
      <c r="BE2892" s="800"/>
      <c r="BF2892" s="800"/>
      <c r="BG2892" s="800"/>
      <c r="BH2892" s="800"/>
      <c r="BI2892" s="800"/>
      <c r="BJ2892" s="800"/>
      <c r="BK2892" s="800"/>
      <c r="BL2892" s="800"/>
      <c r="BM2892" s="1277">
        <f t="shared" si="1355"/>
        <v>0.03</v>
      </c>
      <c r="BN2892" s="800">
        <v>0.03</v>
      </c>
      <c r="BO2892" s="800"/>
      <c r="BP2892" s="800"/>
    </row>
    <row r="2893" spans="1:68" s="737" customFormat="1" ht="27.6" hidden="1" customHeight="1">
      <c r="A2893" s="800"/>
      <c r="B2893" s="804">
        <v>8</v>
      </c>
      <c r="C2893" s="1421" t="s">
        <v>895</v>
      </c>
      <c r="D2893" s="804" t="s">
        <v>40</v>
      </c>
      <c r="E2893" s="804" t="s">
        <v>75</v>
      </c>
      <c r="F2893" s="800">
        <v>3.15</v>
      </c>
      <c r="G2893" s="800"/>
      <c r="H2893" s="1274">
        <f t="shared" si="1341"/>
        <v>3.15</v>
      </c>
      <c r="I2893" s="1275"/>
      <c r="J2893" s="1276">
        <f t="shared" si="1342"/>
        <v>3.15</v>
      </c>
      <c r="K2893" s="1277">
        <f t="shared" si="1343"/>
        <v>3.05</v>
      </c>
      <c r="L2893" s="1277">
        <f t="shared" si="1344"/>
        <v>3.05</v>
      </c>
      <c r="M2893" s="1277">
        <f t="shared" si="1345"/>
        <v>3.05</v>
      </c>
      <c r="N2893" s="1277">
        <f t="shared" si="1346"/>
        <v>0</v>
      </c>
      <c r="O2893" s="800"/>
      <c r="P2893" s="800"/>
      <c r="Q2893" s="800"/>
      <c r="R2893" s="800">
        <v>3.05</v>
      </c>
      <c r="S2893" s="800"/>
      <c r="T2893" s="1277">
        <f t="shared" si="1347"/>
        <v>0</v>
      </c>
      <c r="U2893" s="800"/>
      <c r="V2893" s="800"/>
      <c r="W2893" s="800"/>
      <c r="X2893" s="800"/>
      <c r="Y2893" s="800"/>
      <c r="Z2893" s="800"/>
      <c r="AA2893" s="1277">
        <f t="shared" si="1353"/>
        <v>0</v>
      </c>
      <c r="AB2893" s="800"/>
      <c r="AC2893" s="800"/>
      <c r="AD2893" s="800"/>
      <c r="AE2893" s="800"/>
      <c r="AF2893" s="800"/>
      <c r="AG2893" s="800"/>
      <c r="AH2893" s="800"/>
      <c r="AI2893" s="1277">
        <f t="shared" si="1354"/>
        <v>0</v>
      </c>
      <c r="AJ2893" s="800"/>
      <c r="AK2893" s="800"/>
      <c r="AL2893" s="800"/>
      <c r="AM2893" s="800"/>
      <c r="AN2893" s="800"/>
      <c r="AO2893" s="800"/>
      <c r="AP2893" s="800"/>
      <c r="AQ2893" s="800"/>
      <c r="AR2893" s="800"/>
      <c r="AS2893" s="800"/>
      <c r="AT2893" s="800"/>
      <c r="AU2893" s="800"/>
      <c r="AV2893" s="800"/>
      <c r="AW2893" s="800"/>
      <c r="AX2893" s="800"/>
      <c r="AY2893" s="800"/>
      <c r="AZ2893" s="800"/>
      <c r="BA2893" s="800"/>
      <c r="BB2893" s="800"/>
      <c r="BC2893" s="800"/>
      <c r="BD2893" s="800"/>
      <c r="BE2893" s="800"/>
      <c r="BF2893" s="800"/>
      <c r="BG2893" s="800"/>
      <c r="BH2893" s="800"/>
      <c r="BI2893" s="800"/>
      <c r="BJ2893" s="800"/>
      <c r="BK2893" s="800"/>
      <c r="BL2893" s="800"/>
      <c r="BM2893" s="1277">
        <f t="shared" si="1355"/>
        <v>0.1</v>
      </c>
      <c r="BN2893" s="800">
        <v>0.1</v>
      </c>
      <c r="BO2893" s="800"/>
      <c r="BP2893" s="800"/>
    </row>
    <row r="2894" spans="1:68" s="737" customFormat="1" ht="30.6" hidden="1" customHeight="1">
      <c r="A2894" s="800"/>
      <c r="B2894" s="804">
        <v>9</v>
      </c>
      <c r="C2894" s="1421" t="s">
        <v>896</v>
      </c>
      <c r="D2894" s="804" t="s">
        <v>40</v>
      </c>
      <c r="E2894" s="804" t="s">
        <v>75</v>
      </c>
      <c r="F2894" s="800">
        <v>1.35</v>
      </c>
      <c r="G2894" s="800"/>
      <c r="H2894" s="1274">
        <f t="shared" si="1341"/>
        <v>1.35</v>
      </c>
      <c r="I2894" s="1275"/>
      <c r="J2894" s="1276">
        <f t="shared" si="1342"/>
        <v>1.35</v>
      </c>
      <c r="K2894" s="1277">
        <f t="shared" si="1343"/>
        <v>1.35</v>
      </c>
      <c r="L2894" s="1277">
        <f t="shared" si="1344"/>
        <v>1.35</v>
      </c>
      <c r="M2894" s="1277">
        <f t="shared" si="1345"/>
        <v>1.35</v>
      </c>
      <c r="N2894" s="1277">
        <f t="shared" si="1346"/>
        <v>0</v>
      </c>
      <c r="O2894" s="800"/>
      <c r="P2894" s="800"/>
      <c r="Q2894" s="800"/>
      <c r="R2894" s="800">
        <v>1.35</v>
      </c>
      <c r="S2894" s="800"/>
      <c r="T2894" s="1277">
        <f t="shared" si="1347"/>
        <v>0</v>
      </c>
      <c r="U2894" s="800"/>
      <c r="V2894" s="800"/>
      <c r="W2894" s="800"/>
      <c r="X2894" s="800"/>
      <c r="Y2894" s="800"/>
      <c r="Z2894" s="800"/>
      <c r="AA2894" s="1277">
        <f t="shared" si="1353"/>
        <v>0</v>
      </c>
      <c r="AB2894" s="800"/>
      <c r="AC2894" s="800"/>
      <c r="AD2894" s="800"/>
      <c r="AE2894" s="800"/>
      <c r="AF2894" s="800"/>
      <c r="AG2894" s="800"/>
      <c r="AH2894" s="800"/>
      <c r="AI2894" s="1277">
        <f t="shared" si="1354"/>
        <v>0</v>
      </c>
      <c r="AJ2894" s="800"/>
      <c r="AK2894" s="800"/>
      <c r="AL2894" s="800"/>
      <c r="AM2894" s="800"/>
      <c r="AN2894" s="800"/>
      <c r="AO2894" s="800"/>
      <c r="AP2894" s="800"/>
      <c r="AQ2894" s="800"/>
      <c r="AR2894" s="800"/>
      <c r="AS2894" s="800"/>
      <c r="AT2894" s="800"/>
      <c r="AU2894" s="800"/>
      <c r="AV2894" s="800"/>
      <c r="AW2894" s="800"/>
      <c r="AX2894" s="800"/>
      <c r="AY2894" s="800"/>
      <c r="AZ2894" s="800"/>
      <c r="BA2894" s="800"/>
      <c r="BB2894" s="800"/>
      <c r="BC2894" s="800"/>
      <c r="BD2894" s="800"/>
      <c r="BE2894" s="800"/>
      <c r="BF2894" s="800"/>
      <c r="BG2894" s="800"/>
      <c r="BH2894" s="800"/>
      <c r="BI2894" s="800"/>
      <c r="BJ2894" s="800"/>
      <c r="BK2894" s="800"/>
      <c r="BL2894" s="800"/>
      <c r="BM2894" s="1277">
        <f t="shared" si="1355"/>
        <v>0</v>
      </c>
      <c r="BN2894" s="800"/>
      <c r="BO2894" s="800"/>
      <c r="BP2894" s="800"/>
    </row>
    <row r="2895" spans="1:68" s="812" customFormat="1" hidden="1">
      <c r="A2895" s="860"/>
      <c r="B2895" s="861">
        <v>4</v>
      </c>
      <c r="C2895" s="709" t="s">
        <v>897</v>
      </c>
      <c r="D2895" s="863" t="s">
        <v>40</v>
      </c>
      <c r="E2895" s="863" t="s">
        <v>100</v>
      </c>
      <c r="F2895" s="863"/>
      <c r="G2895" s="864"/>
      <c r="H2895" s="643">
        <f t="shared" si="1341"/>
        <v>1.43</v>
      </c>
      <c r="I2895" s="644"/>
      <c r="J2895" s="645">
        <f t="shared" si="1342"/>
        <v>1.43</v>
      </c>
      <c r="K2895" s="1">
        <f t="shared" si="1343"/>
        <v>1.38</v>
      </c>
      <c r="L2895" s="1">
        <f t="shared" si="1344"/>
        <v>1.38</v>
      </c>
      <c r="M2895" s="1">
        <f t="shared" si="1345"/>
        <v>1.38</v>
      </c>
      <c r="N2895" s="1">
        <f t="shared" si="1346"/>
        <v>1.38</v>
      </c>
      <c r="O2895" s="1">
        <v>1.38</v>
      </c>
      <c r="P2895" s="1"/>
      <c r="Q2895" s="1"/>
      <c r="R2895" s="1"/>
      <c r="S2895" s="1"/>
      <c r="T2895" s="1">
        <f t="shared" si="1347"/>
        <v>0</v>
      </c>
      <c r="U2895" s="1"/>
      <c r="V2895" s="1"/>
      <c r="W2895" s="1"/>
      <c r="X2895" s="1"/>
      <c r="Y2895" s="1"/>
      <c r="Z2895" s="1"/>
      <c r="AA2895" s="1">
        <f t="shared" ref="AA2895" si="1356">SUM(AB2895:AI2895)+AW2895+SUM(AY2895:BC2895)+SUM(BF2895:BL2895)</f>
        <v>0.05</v>
      </c>
      <c r="AB2895" s="1"/>
      <c r="AC2895" s="1"/>
      <c r="AD2895" s="1"/>
      <c r="AE2895" s="1"/>
      <c r="AF2895" s="1"/>
      <c r="AG2895" s="1"/>
      <c r="AH2895" s="1"/>
      <c r="AI2895" s="1">
        <f t="shared" ref="AI2895" si="1357">SUM(AJ2895:AV2895)+AX2895+SUM(BD2895:BE2895)</f>
        <v>0.05</v>
      </c>
      <c r="AJ2895" s="1">
        <v>0.05</v>
      </c>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c r="BJ2895" s="1"/>
      <c r="BK2895" s="1"/>
      <c r="BL2895" s="1"/>
      <c r="BM2895" s="1">
        <f t="shared" si="1355"/>
        <v>0</v>
      </c>
      <c r="BN2895" s="1"/>
      <c r="BO2895" s="1"/>
      <c r="BP2895" s="1"/>
    </row>
    <row r="2896" spans="1:68" s="812" customFormat="1" hidden="1">
      <c r="A2896" s="860"/>
      <c r="B2896" s="861">
        <v>8</v>
      </c>
      <c r="C2896" s="719" t="s">
        <v>898</v>
      </c>
      <c r="D2896" s="863" t="s">
        <v>40</v>
      </c>
      <c r="E2896" s="863" t="s">
        <v>100</v>
      </c>
      <c r="F2896" s="863"/>
      <c r="G2896" s="864"/>
      <c r="H2896" s="643">
        <f t="shared" si="1341"/>
        <v>14.950000000000001</v>
      </c>
      <c r="I2896" s="644"/>
      <c r="J2896" s="645">
        <f>K2896+AA2896+BM2896</f>
        <v>14.950000000000001</v>
      </c>
      <c r="K2896" s="1">
        <f t="shared" si="1343"/>
        <v>13.700000000000001</v>
      </c>
      <c r="L2896" s="1">
        <f t="shared" si="1344"/>
        <v>13.3</v>
      </c>
      <c r="M2896" s="1">
        <f t="shared" si="1345"/>
        <v>13.3</v>
      </c>
      <c r="N2896" s="1">
        <f t="shared" si="1346"/>
        <v>13.3</v>
      </c>
      <c r="O2896" s="1">
        <v>13.3</v>
      </c>
      <c r="P2896" s="1"/>
      <c r="Q2896" s="1"/>
      <c r="R2896" s="1"/>
      <c r="S2896" s="1"/>
      <c r="T2896" s="1">
        <f t="shared" si="1347"/>
        <v>0</v>
      </c>
      <c r="U2896" s="1"/>
      <c r="V2896" s="1"/>
      <c r="W2896" s="1"/>
      <c r="X2896" s="1"/>
      <c r="Y2896" s="1">
        <v>0.4</v>
      </c>
      <c r="Z2896" s="1"/>
      <c r="AA2896" s="1">
        <f xml:space="preserve"> SUM(AB2896:AI2896)+SUM(AV2896:BL2896)</f>
        <v>1.25</v>
      </c>
      <c r="AB2896" s="1"/>
      <c r="AC2896" s="1"/>
      <c r="AD2896" s="1"/>
      <c r="AE2896" s="1"/>
      <c r="AF2896" s="1"/>
      <c r="AG2896" s="1"/>
      <c r="AH2896" s="1"/>
      <c r="AI2896" s="1">
        <f t="shared" ref="AI2896" si="1358">SUM(AJ2896:AV2896)+AX2896+SUM(BD2896:BE2896)</f>
        <v>1.25</v>
      </c>
      <c r="AJ2896" s="1">
        <v>0.81</v>
      </c>
      <c r="AK2896" s="1">
        <v>0.44</v>
      </c>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c r="BJ2896" s="1"/>
      <c r="BK2896" s="1"/>
      <c r="BL2896" s="1"/>
      <c r="BM2896" s="1">
        <f t="shared" si="1355"/>
        <v>0</v>
      </c>
      <c r="BN2896" s="1"/>
      <c r="BO2896" s="1"/>
      <c r="BP2896" s="1"/>
    </row>
    <row r="2897" spans="1:72" s="812" customFormat="1" ht="25.5" hidden="1">
      <c r="A2897" s="860"/>
      <c r="B2897" s="861">
        <v>10</v>
      </c>
      <c r="C2897" s="1423" t="s">
        <v>899</v>
      </c>
      <c r="D2897" s="863" t="s">
        <v>40</v>
      </c>
      <c r="E2897" s="863" t="s">
        <v>100</v>
      </c>
      <c r="F2897" s="863"/>
      <c r="G2897" s="864"/>
      <c r="H2897" s="643">
        <f t="shared" si="1341"/>
        <v>2.5100000000000002</v>
      </c>
      <c r="I2897" s="644"/>
      <c r="J2897" s="645">
        <f t="shared" ref="J2897:J2904" si="1359">K2897+AA2897+BM2897</f>
        <v>2.5100000000000002</v>
      </c>
      <c r="K2897" s="1">
        <f t="shared" si="1343"/>
        <v>2.39</v>
      </c>
      <c r="L2897" s="1">
        <f t="shared" si="1344"/>
        <v>2.39</v>
      </c>
      <c r="M2897" s="1">
        <f t="shared" si="1345"/>
        <v>2.39</v>
      </c>
      <c r="N2897" s="1">
        <f t="shared" si="1346"/>
        <v>2.39</v>
      </c>
      <c r="O2897" s="1"/>
      <c r="P2897" s="1">
        <v>2.39</v>
      </c>
      <c r="Q2897" s="1"/>
      <c r="R2897" s="1"/>
      <c r="S2897" s="1"/>
      <c r="T2897" s="1">
        <f t="shared" si="1347"/>
        <v>0</v>
      </c>
      <c r="U2897" s="1"/>
      <c r="V2897" s="1"/>
      <c r="W2897" s="1"/>
      <c r="X2897" s="1"/>
      <c r="Y2897" s="1"/>
      <c r="Z2897" s="1"/>
      <c r="AA2897" s="1">
        <f t="shared" ref="AA2897:AA2904" si="1360">SUM(AB2897:AI2897)+AW2897+SUM(AY2897:BC2897)+SUM(BF2897:BL2897)</f>
        <v>0.12</v>
      </c>
      <c r="AB2897" s="1"/>
      <c r="AC2897" s="1"/>
      <c r="AD2897" s="1"/>
      <c r="AE2897" s="1"/>
      <c r="AF2897" s="1"/>
      <c r="AG2897" s="1"/>
      <c r="AH2897" s="1"/>
      <c r="AI2897" s="1">
        <f t="shared" ref="AI2897:AI2904" si="1361">SUM(AJ2897:AV2897)+AX2897+SUM(BD2897:BE2897)</f>
        <v>0.12</v>
      </c>
      <c r="AJ2897" s="1">
        <v>0.12</v>
      </c>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c r="BL2897" s="1"/>
      <c r="BM2897" s="1">
        <f t="shared" si="1355"/>
        <v>0</v>
      </c>
      <c r="BN2897" s="1"/>
      <c r="BO2897" s="1"/>
      <c r="BP2897" s="1"/>
    </row>
    <row r="2898" spans="1:72" s="812" customFormat="1" ht="25.5" hidden="1">
      <c r="A2898" s="860"/>
      <c r="B2898" s="861">
        <v>11</v>
      </c>
      <c r="C2898" s="1732" t="s">
        <v>900</v>
      </c>
      <c r="D2898" s="863" t="s">
        <v>40</v>
      </c>
      <c r="E2898" s="863" t="s">
        <v>100</v>
      </c>
      <c r="F2898" s="863"/>
      <c r="G2898" s="864"/>
      <c r="H2898" s="643">
        <f t="shared" si="1341"/>
        <v>5.98</v>
      </c>
      <c r="I2898" s="644"/>
      <c r="J2898" s="645">
        <f t="shared" si="1359"/>
        <v>5.98</v>
      </c>
      <c r="K2898" s="1">
        <f t="shared" si="1343"/>
        <v>5.66</v>
      </c>
      <c r="L2898" s="1">
        <f t="shared" si="1344"/>
        <v>5.66</v>
      </c>
      <c r="M2898" s="1">
        <f t="shared" si="1345"/>
        <v>5.66</v>
      </c>
      <c r="N2898" s="1">
        <f t="shared" si="1346"/>
        <v>5.66</v>
      </c>
      <c r="O2898" s="1">
        <v>5.66</v>
      </c>
      <c r="P2898" s="1"/>
      <c r="Q2898" s="1"/>
      <c r="R2898" s="1"/>
      <c r="S2898" s="1"/>
      <c r="T2898" s="1">
        <f t="shared" si="1347"/>
        <v>0</v>
      </c>
      <c r="U2898" s="1"/>
      <c r="V2898" s="1"/>
      <c r="W2898" s="1"/>
      <c r="X2898" s="1"/>
      <c r="Y2898" s="1"/>
      <c r="Z2898" s="1"/>
      <c r="AA2898" s="1">
        <f t="shared" si="1360"/>
        <v>0.32</v>
      </c>
      <c r="AB2898" s="1"/>
      <c r="AC2898" s="1"/>
      <c r="AD2898" s="1"/>
      <c r="AE2898" s="1"/>
      <c r="AF2898" s="1"/>
      <c r="AG2898" s="1"/>
      <c r="AH2898" s="1"/>
      <c r="AI2898" s="1">
        <f t="shared" si="1361"/>
        <v>0.32</v>
      </c>
      <c r="AJ2898" s="1">
        <v>0.32</v>
      </c>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c r="BL2898" s="1"/>
      <c r="BM2898" s="1">
        <f t="shared" si="1355"/>
        <v>0</v>
      </c>
      <c r="BN2898" s="1"/>
      <c r="BO2898" s="1"/>
      <c r="BP2898" s="1"/>
    </row>
    <row r="2899" spans="1:72" s="812" customFormat="1" hidden="1">
      <c r="A2899" s="860"/>
      <c r="B2899" s="861">
        <v>12</v>
      </c>
      <c r="C2899" s="719" t="s">
        <v>901</v>
      </c>
      <c r="D2899" s="863" t="s">
        <v>40</v>
      </c>
      <c r="E2899" s="863" t="s">
        <v>100</v>
      </c>
      <c r="F2899" s="863"/>
      <c r="G2899" s="864"/>
      <c r="H2899" s="643">
        <f t="shared" si="1341"/>
        <v>1.27</v>
      </c>
      <c r="I2899" s="644"/>
      <c r="J2899" s="645">
        <f t="shared" si="1359"/>
        <v>1.27</v>
      </c>
      <c r="K2899" s="1">
        <f t="shared" si="1343"/>
        <v>1.01</v>
      </c>
      <c r="L2899" s="1">
        <f t="shared" si="1344"/>
        <v>0.64</v>
      </c>
      <c r="M2899" s="1">
        <f t="shared" si="1345"/>
        <v>0.64</v>
      </c>
      <c r="N2899" s="1">
        <f t="shared" si="1346"/>
        <v>0.64</v>
      </c>
      <c r="O2899" s="1">
        <v>0.64</v>
      </c>
      <c r="P2899" s="1"/>
      <c r="Q2899" s="1"/>
      <c r="R2899" s="1"/>
      <c r="S2899" s="1"/>
      <c r="T2899" s="1">
        <f t="shared" si="1347"/>
        <v>0</v>
      </c>
      <c r="U2899" s="1"/>
      <c r="V2899" s="1"/>
      <c r="W2899" s="1"/>
      <c r="X2899" s="1"/>
      <c r="Y2899" s="1">
        <v>0.37</v>
      </c>
      <c r="Z2899" s="1"/>
      <c r="AA2899" s="1">
        <f t="shared" si="1360"/>
        <v>0.21000000000000002</v>
      </c>
      <c r="AB2899" s="1"/>
      <c r="AC2899" s="1"/>
      <c r="AD2899" s="1"/>
      <c r="AE2899" s="1"/>
      <c r="AF2899" s="1"/>
      <c r="AG2899" s="1"/>
      <c r="AH2899" s="1"/>
      <c r="AI2899" s="1">
        <f t="shared" si="1361"/>
        <v>0.1</v>
      </c>
      <c r="AJ2899" s="1">
        <v>0.1</v>
      </c>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v>0.11</v>
      </c>
      <c r="BL2899" s="1"/>
      <c r="BM2899" s="1">
        <f t="shared" si="1355"/>
        <v>0.05</v>
      </c>
      <c r="BN2899" s="1">
        <v>0.05</v>
      </c>
      <c r="BO2899" s="1"/>
      <c r="BP2899" s="1"/>
    </row>
    <row r="2900" spans="1:72" s="812" customFormat="1" hidden="1">
      <c r="A2900" s="860"/>
      <c r="B2900" s="861">
        <v>13</v>
      </c>
      <c r="C2900" s="1732" t="s">
        <v>902</v>
      </c>
      <c r="D2900" s="863" t="s">
        <v>40</v>
      </c>
      <c r="E2900" s="863" t="s">
        <v>100</v>
      </c>
      <c r="F2900" s="863"/>
      <c r="G2900" s="864"/>
      <c r="H2900" s="643">
        <f t="shared" si="1341"/>
        <v>6.87</v>
      </c>
      <c r="I2900" s="644"/>
      <c r="J2900" s="645">
        <f t="shared" si="1359"/>
        <v>6.87</v>
      </c>
      <c r="K2900" s="1">
        <f t="shared" si="1343"/>
        <v>6.42</v>
      </c>
      <c r="L2900" s="1">
        <f t="shared" si="1344"/>
        <v>6.42</v>
      </c>
      <c r="M2900" s="1">
        <f t="shared" si="1345"/>
        <v>6.42</v>
      </c>
      <c r="N2900" s="1">
        <f t="shared" si="1346"/>
        <v>6.42</v>
      </c>
      <c r="O2900" s="1">
        <v>6.42</v>
      </c>
      <c r="P2900" s="1"/>
      <c r="Q2900" s="1"/>
      <c r="R2900" s="1"/>
      <c r="S2900" s="1"/>
      <c r="T2900" s="1">
        <f t="shared" si="1347"/>
        <v>0</v>
      </c>
      <c r="U2900" s="1"/>
      <c r="V2900" s="1"/>
      <c r="W2900" s="1"/>
      <c r="X2900" s="1"/>
      <c r="Y2900" s="1"/>
      <c r="Z2900" s="1"/>
      <c r="AA2900" s="1">
        <f t="shared" si="1360"/>
        <v>0.41</v>
      </c>
      <c r="AB2900" s="1"/>
      <c r="AC2900" s="1"/>
      <c r="AD2900" s="1"/>
      <c r="AE2900" s="1"/>
      <c r="AF2900" s="1"/>
      <c r="AG2900" s="1"/>
      <c r="AH2900" s="1"/>
      <c r="AI2900" s="1">
        <f t="shared" si="1361"/>
        <v>0.41</v>
      </c>
      <c r="AJ2900" s="1">
        <v>0.25</v>
      </c>
      <c r="AK2900" s="1">
        <v>0.05</v>
      </c>
      <c r="AL2900" s="1"/>
      <c r="AM2900" s="1"/>
      <c r="AN2900" s="1"/>
      <c r="AO2900" s="1"/>
      <c r="AP2900" s="1"/>
      <c r="AQ2900" s="1"/>
      <c r="AR2900" s="1"/>
      <c r="AS2900" s="1"/>
      <c r="AT2900" s="1"/>
      <c r="AU2900" s="1"/>
      <c r="AV2900" s="1"/>
      <c r="AW2900" s="1"/>
      <c r="AX2900" s="1">
        <v>0.11</v>
      </c>
      <c r="AY2900" s="1"/>
      <c r="AZ2900" s="1"/>
      <c r="BA2900" s="1"/>
      <c r="BB2900" s="1"/>
      <c r="BC2900" s="1"/>
      <c r="BD2900" s="1"/>
      <c r="BE2900" s="1"/>
      <c r="BF2900" s="1"/>
      <c r="BG2900" s="1"/>
      <c r="BH2900" s="1"/>
      <c r="BI2900" s="1"/>
      <c r="BJ2900" s="1"/>
      <c r="BK2900" s="1"/>
      <c r="BL2900" s="1"/>
      <c r="BM2900" s="1">
        <f t="shared" si="1355"/>
        <v>0.04</v>
      </c>
      <c r="BN2900" s="1">
        <v>0.04</v>
      </c>
      <c r="BO2900" s="1"/>
      <c r="BP2900" s="1"/>
    </row>
    <row r="2901" spans="1:72" s="812" customFormat="1" hidden="1">
      <c r="A2901" s="860"/>
      <c r="B2901" s="861">
        <v>16</v>
      </c>
      <c r="C2901" s="1732" t="s">
        <v>2862</v>
      </c>
      <c r="D2901" s="863" t="s">
        <v>40</v>
      </c>
      <c r="E2901" s="863" t="s">
        <v>100</v>
      </c>
      <c r="F2901" s="863"/>
      <c r="G2901" s="864"/>
      <c r="H2901" s="643">
        <f t="shared" si="1341"/>
        <v>0.51</v>
      </c>
      <c r="I2901" s="644"/>
      <c r="J2901" s="645">
        <f t="shared" si="1359"/>
        <v>0.51</v>
      </c>
      <c r="K2901" s="1">
        <f t="shared" si="1343"/>
        <v>0.42</v>
      </c>
      <c r="L2901" s="1">
        <f t="shared" si="1344"/>
        <v>0.42</v>
      </c>
      <c r="M2901" s="1">
        <f t="shared" si="1345"/>
        <v>0.42</v>
      </c>
      <c r="N2901" s="1">
        <f t="shared" si="1346"/>
        <v>0.42</v>
      </c>
      <c r="O2901" s="1">
        <v>0.42</v>
      </c>
      <c r="P2901" s="1"/>
      <c r="Q2901" s="1"/>
      <c r="R2901" s="1"/>
      <c r="S2901" s="1"/>
      <c r="T2901" s="1">
        <f t="shared" si="1347"/>
        <v>0</v>
      </c>
      <c r="U2901" s="1"/>
      <c r="V2901" s="1"/>
      <c r="W2901" s="1"/>
      <c r="X2901" s="1"/>
      <c r="Y2901" s="1"/>
      <c r="Z2901" s="1"/>
      <c r="AA2901" s="1">
        <f t="shared" si="1360"/>
        <v>0.09</v>
      </c>
      <c r="AB2901" s="1"/>
      <c r="AC2901" s="1"/>
      <c r="AD2901" s="1"/>
      <c r="AE2901" s="1"/>
      <c r="AF2901" s="1"/>
      <c r="AG2901" s="1"/>
      <c r="AH2901" s="1"/>
      <c r="AI2901" s="1">
        <f t="shared" si="1361"/>
        <v>0.09</v>
      </c>
      <c r="AJ2901" s="1">
        <v>0.03</v>
      </c>
      <c r="AK2901" s="1">
        <v>0.06</v>
      </c>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c r="BJ2901" s="1"/>
      <c r="BK2901" s="1"/>
      <c r="BL2901" s="1"/>
      <c r="BM2901" s="1">
        <f t="shared" si="1355"/>
        <v>0</v>
      </c>
      <c r="BN2901" s="1"/>
      <c r="BO2901" s="1"/>
      <c r="BP2901" s="1"/>
    </row>
    <row r="2902" spans="1:72" s="812" customFormat="1" hidden="1">
      <c r="A2902" s="860"/>
      <c r="B2902" s="861">
        <v>17</v>
      </c>
      <c r="C2902" s="1732" t="s">
        <v>2863</v>
      </c>
      <c r="D2902" s="863" t="s">
        <v>40</v>
      </c>
      <c r="E2902" s="863" t="s">
        <v>100</v>
      </c>
      <c r="F2902" s="863"/>
      <c r="G2902" s="864"/>
      <c r="H2902" s="643">
        <f t="shared" si="1341"/>
        <v>0.71000000000000008</v>
      </c>
      <c r="I2902" s="644"/>
      <c r="J2902" s="645">
        <f t="shared" si="1359"/>
        <v>0.71000000000000008</v>
      </c>
      <c r="K2902" s="1">
        <f t="shared" si="1343"/>
        <v>0.56000000000000005</v>
      </c>
      <c r="L2902" s="1">
        <f t="shared" si="1344"/>
        <v>0.24</v>
      </c>
      <c r="M2902" s="1">
        <f t="shared" si="1345"/>
        <v>0.24</v>
      </c>
      <c r="N2902" s="1">
        <f t="shared" si="1346"/>
        <v>0.24</v>
      </c>
      <c r="O2902" s="1">
        <v>0.24</v>
      </c>
      <c r="P2902" s="1"/>
      <c r="Q2902" s="1"/>
      <c r="R2902" s="1"/>
      <c r="S2902" s="1"/>
      <c r="T2902" s="1">
        <f t="shared" si="1347"/>
        <v>0</v>
      </c>
      <c r="U2902" s="1"/>
      <c r="V2902" s="1"/>
      <c r="W2902" s="1"/>
      <c r="X2902" s="1"/>
      <c r="Y2902" s="1">
        <v>0.32</v>
      </c>
      <c r="Z2902" s="1"/>
      <c r="AA2902" s="1">
        <f t="shared" si="1360"/>
        <v>0.15</v>
      </c>
      <c r="AB2902" s="1"/>
      <c r="AC2902" s="1"/>
      <c r="AD2902" s="1"/>
      <c r="AE2902" s="1"/>
      <c r="AF2902" s="1"/>
      <c r="AG2902" s="1"/>
      <c r="AH2902" s="1"/>
      <c r="AI2902" s="1">
        <f t="shared" si="1361"/>
        <v>0.15</v>
      </c>
      <c r="AJ2902" s="1">
        <v>0.03</v>
      </c>
      <c r="AK2902" s="1">
        <v>0.12</v>
      </c>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c r="BJ2902" s="1"/>
      <c r="BK2902" s="1"/>
      <c r="BL2902" s="1"/>
      <c r="BM2902" s="1">
        <f t="shared" si="1355"/>
        <v>0</v>
      </c>
      <c r="BN2902" s="1"/>
      <c r="BO2902" s="1"/>
      <c r="BP2902" s="1"/>
    </row>
    <row r="2903" spans="1:72" s="812" customFormat="1" hidden="1">
      <c r="A2903" s="860"/>
      <c r="B2903" s="861">
        <v>18</v>
      </c>
      <c r="C2903" s="1732" t="s">
        <v>2864</v>
      </c>
      <c r="D2903" s="863" t="s">
        <v>40</v>
      </c>
      <c r="E2903" s="863" t="s">
        <v>100</v>
      </c>
      <c r="F2903" s="863"/>
      <c r="G2903" s="864"/>
      <c r="H2903" s="643">
        <f t="shared" si="1341"/>
        <v>1.82</v>
      </c>
      <c r="I2903" s="644"/>
      <c r="J2903" s="645">
        <f t="shared" si="1359"/>
        <v>1.82</v>
      </c>
      <c r="K2903" s="1">
        <f t="shared" si="1343"/>
        <v>1.76</v>
      </c>
      <c r="L2903" s="1">
        <f t="shared" si="1344"/>
        <v>1.76</v>
      </c>
      <c r="M2903" s="1">
        <f t="shared" si="1345"/>
        <v>1.76</v>
      </c>
      <c r="N2903" s="1">
        <f t="shared" si="1346"/>
        <v>1.76</v>
      </c>
      <c r="O2903" s="1">
        <v>1.76</v>
      </c>
      <c r="P2903" s="1"/>
      <c r="Q2903" s="1"/>
      <c r="R2903" s="1"/>
      <c r="S2903" s="1"/>
      <c r="T2903" s="1">
        <f t="shared" si="1347"/>
        <v>0</v>
      </c>
      <c r="U2903" s="1"/>
      <c r="V2903" s="1"/>
      <c r="W2903" s="1"/>
      <c r="X2903" s="1"/>
      <c r="Y2903" s="1"/>
      <c r="Z2903" s="1"/>
      <c r="AA2903" s="1">
        <f t="shared" si="1360"/>
        <v>0.06</v>
      </c>
      <c r="AB2903" s="1"/>
      <c r="AC2903" s="1"/>
      <c r="AD2903" s="1"/>
      <c r="AE2903" s="1"/>
      <c r="AF2903" s="1"/>
      <c r="AG2903" s="1"/>
      <c r="AH2903" s="1"/>
      <c r="AI2903" s="1">
        <f t="shared" si="1361"/>
        <v>0.06</v>
      </c>
      <c r="AJ2903" s="1">
        <v>0.06</v>
      </c>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c r="BJ2903" s="1"/>
      <c r="BK2903" s="1"/>
      <c r="BL2903" s="1"/>
      <c r="BM2903" s="1">
        <f t="shared" si="1355"/>
        <v>0</v>
      </c>
      <c r="BN2903" s="1"/>
      <c r="BO2903" s="1"/>
      <c r="BP2903" s="1"/>
    </row>
    <row r="2904" spans="1:72" s="812" customFormat="1" hidden="1">
      <c r="A2904" s="860"/>
      <c r="B2904" s="861">
        <v>21</v>
      </c>
      <c r="C2904" s="1732" t="s">
        <v>906</v>
      </c>
      <c r="D2904" s="863" t="s">
        <v>40</v>
      </c>
      <c r="E2904" s="863" t="s">
        <v>100</v>
      </c>
      <c r="F2904" s="863"/>
      <c r="G2904" s="864"/>
      <c r="H2904" s="643">
        <f t="shared" si="1341"/>
        <v>4.88</v>
      </c>
      <c r="I2904" s="644"/>
      <c r="J2904" s="645">
        <f t="shared" si="1359"/>
        <v>4.88</v>
      </c>
      <c r="K2904" s="1">
        <f t="shared" si="1343"/>
        <v>4.49</v>
      </c>
      <c r="L2904" s="1">
        <f t="shared" si="1344"/>
        <v>4.49</v>
      </c>
      <c r="M2904" s="1">
        <f t="shared" si="1345"/>
        <v>4.49</v>
      </c>
      <c r="N2904" s="1">
        <f t="shared" si="1346"/>
        <v>4.49</v>
      </c>
      <c r="O2904" s="1">
        <v>4.49</v>
      </c>
      <c r="P2904" s="1"/>
      <c r="Q2904" s="1"/>
      <c r="R2904" s="1"/>
      <c r="S2904" s="1"/>
      <c r="T2904" s="1">
        <f t="shared" si="1347"/>
        <v>0</v>
      </c>
      <c r="U2904" s="1"/>
      <c r="V2904" s="1"/>
      <c r="W2904" s="1"/>
      <c r="X2904" s="1"/>
      <c r="Y2904" s="1"/>
      <c r="Z2904" s="1"/>
      <c r="AA2904" s="1">
        <f t="shared" si="1360"/>
        <v>0.39</v>
      </c>
      <c r="AB2904" s="1"/>
      <c r="AC2904" s="1"/>
      <c r="AD2904" s="1"/>
      <c r="AE2904" s="1"/>
      <c r="AF2904" s="1"/>
      <c r="AG2904" s="1"/>
      <c r="AH2904" s="1"/>
      <c r="AI2904" s="1">
        <f t="shared" si="1361"/>
        <v>0.39</v>
      </c>
      <c r="AJ2904" s="1">
        <v>0.27</v>
      </c>
      <c r="AK2904" s="1">
        <v>0.12</v>
      </c>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c r="BJ2904" s="1"/>
      <c r="BK2904" s="1"/>
      <c r="BL2904" s="1"/>
      <c r="BM2904" s="1">
        <f t="shared" si="1355"/>
        <v>0</v>
      </c>
      <c r="BN2904" s="1"/>
      <c r="BO2904" s="1"/>
      <c r="BP2904" s="1"/>
    </row>
    <row r="2905" spans="1:72" s="812" customFormat="1" hidden="1">
      <c r="A2905" s="860"/>
      <c r="B2905" s="861"/>
      <c r="C2905" s="982" t="s">
        <v>907</v>
      </c>
      <c r="D2905" s="863" t="s">
        <v>40</v>
      </c>
      <c r="E2905" s="863" t="s">
        <v>100</v>
      </c>
      <c r="F2905" s="863"/>
      <c r="G2905" s="864"/>
      <c r="H2905" s="643">
        <f t="shared" si="1341"/>
        <v>1.62</v>
      </c>
      <c r="I2905" s="644"/>
      <c r="J2905" s="645">
        <f>K2905+AA2905+BM2905</f>
        <v>1.62</v>
      </c>
      <c r="K2905" s="1">
        <f t="shared" si="1343"/>
        <v>1.62</v>
      </c>
      <c r="L2905" s="1">
        <f t="shared" si="1344"/>
        <v>1.62</v>
      </c>
      <c r="M2905" s="1">
        <f t="shared" si="1345"/>
        <v>1.62</v>
      </c>
      <c r="N2905" s="1">
        <f t="shared" si="1346"/>
        <v>1.62</v>
      </c>
      <c r="O2905" s="1">
        <v>1.62</v>
      </c>
      <c r="P2905" s="1"/>
      <c r="Q2905" s="1"/>
      <c r="R2905" s="1"/>
      <c r="S2905" s="1"/>
      <c r="T2905" s="1">
        <f t="shared" si="1347"/>
        <v>0</v>
      </c>
      <c r="U2905" s="1"/>
      <c r="V2905" s="1"/>
      <c r="W2905" s="1"/>
      <c r="X2905" s="1"/>
      <c r="Y2905" s="1"/>
      <c r="Z2905" s="1"/>
      <c r="AA2905" s="1">
        <f xml:space="preserve"> SUM(AB2905:AI2905)+SUM(AV2905:BL2905)</f>
        <v>0</v>
      </c>
      <c r="AB2905" s="1"/>
      <c r="AC2905" s="1"/>
      <c r="AD2905" s="1"/>
      <c r="AE2905" s="1"/>
      <c r="AF2905" s="1"/>
      <c r="AG2905" s="1"/>
      <c r="AH2905" s="1"/>
      <c r="AI2905" s="1">
        <f t="shared" ref="AI2905:AI2907" si="1362">SUM(AJ2905:AV2905)+AX2905+SUM(BD2905:BE2905)</f>
        <v>0</v>
      </c>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c r="BL2905" s="1"/>
      <c r="BM2905" s="1">
        <f t="shared" si="1355"/>
        <v>0</v>
      </c>
      <c r="BN2905" s="1"/>
      <c r="BO2905" s="1"/>
      <c r="BP2905" s="1"/>
    </row>
    <row r="2906" spans="1:72" s="812" customFormat="1" ht="25.5" hidden="1">
      <c r="A2906" s="860"/>
      <c r="B2906" s="861"/>
      <c r="C2906" s="1732" t="s">
        <v>908</v>
      </c>
      <c r="D2906" s="863" t="s">
        <v>40</v>
      </c>
      <c r="E2906" s="863" t="s">
        <v>100</v>
      </c>
      <c r="F2906" s="863"/>
      <c r="G2906" s="864"/>
      <c r="H2906" s="643">
        <f t="shared" si="1341"/>
        <v>2</v>
      </c>
      <c r="I2906" s="644"/>
      <c r="J2906" s="645">
        <f>K2906+AA2906+BM2906</f>
        <v>2</v>
      </c>
      <c r="K2906" s="1">
        <f t="shared" si="1343"/>
        <v>1.95</v>
      </c>
      <c r="L2906" s="1">
        <f t="shared" si="1344"/>
        <v>1.95</v>
      </c>
      <c r="M2906" s="1">
        <f t="shared" si="1345"/>
        <v>1.95</v>
      </c>
      <c r="N2906" s="1">
        <f t="shared" si="1346"/>
        <v>1.95</v>
      </c>
      <c r="O2906" s="1">
        <v>1.95</v>
      </c>
      <c r="P2906" s="1"/>
      <c r="Q2906" s="1"/>
      <c r="R2906" s="1"/>
      <c r="S2906" s="1"/>
      <c r="T2906" s="1">
        <f t="shared" si="1347"/>
        <v>0</v>
      </c>
      <c r="U2906" s="1"/>
      <c r="V2906" s="1"/>
      <c r="W2906" s="1"/>
      <c r="X2906" s="1"/>
      <c r="Y2906" s="1"/>
      <c r="Z2906" s="1"/>
      <c r="AA2906" s="1">
        <f xml:space="preserve"> SUM(AB2906:AI2906)+SUM(AV2906:BL2906)</f>
        <v>0.05</v>
      </c>
      <c r="AB2906" s="1"/>
      <c r="AC2906" s="1"/>
      <c r="AD2906" s="1"/>
      <c r="AE2906" s="1"/>
      <c r="AF2906" s="1"/>
      <c r="AG2906" s="1"/>
      <c r="AH2906" s="1"/>
      <c r="AI2906" s="1">
        <f t="shared" si="1362"/>
        <v>0.05</v>
      </c>
      <c r="AJ2906" s="1">
        <v>0.03</v>
      </c>
      <c r="AK2906" s="1">
        <v>0.02</v>
      </c>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c r="BJ2906" s="1"/>
      <c r="BK2906" s="1"/>
      <c r="BL2906" s="1"/>
      <c r="BM2906" s="1">
        <f t="shared" si="1355"/>
        <v>0</v>
      </c>
      <c r="BN2906" s="1"/>
      <c r="BO2906" s="1"/>
      <c r="BP2906" s="1"/>
    </row>
    <row r="2907" spans="1:72" s="773" customFormat="1" ht="25.5" hidden="1">
      <c r="A2907" s="1050"/>
      <c r="B2907" s="1397"/>
      <c r="C2907" s="1425" t="s">
        <v>909</v>
      </c>
      <c r="D2907" s="1053" t="s">
        <v>40</v>
      </c>
      <c r="E2907" s="1053" t="s">
        <v>100</v>
      </c>
      <c r="F2907" s="1053"/>
      <c r="G2907" s="1054"/>
      <c r="H2907" s="824">
        <f t="shared" si="1341"/>
        <v>5.0600000000000005</v>
      </c>
      <c r="I2907" s="825"/>
      <c r="J2907" s="826">
        <f t="shared" ref="J2907:J2924" si="1363">K2907+AA2907+BM2907</f>
        <v>5.0600000000000005</v>
      </c>
      <c r="K2907" s="827">
        <f t="shared" si="1343"/>
        <v>4.6500000000000004</v>
      </c>
      <c r="L2907" s="827">
        <f t="shared" si="1344"/>
        <v>4.6500000000000004</v>
      </c>
      <c r="M2907" s="827">
        <f t="shared" si="1345"/>
        <v>4.6500000000000004</v>
      </c>
      <c r="N2907" s="827">
        <f t="shared" si="1346"/>
        <v>4.6500000000000004</v>
      </c>
      <c r="O2907" s="685">
        <v>4.6500000000000004</v>
      </c>
      <c r="P2907" s="685"/>
      <c r="Q2907" s="685"/>
      <c r="R2907" s="685"/>
      <c r="S2907" s="685"/>
      <c r="T2907" s="827">
        <f t="shared" si="1347"/>
        <v>0</v>
      </c>
      <c r="U2907" s="685"/>
      <c r="V2907" s="685"/>
      <c r="W2907" s="685"/>
      <c r="X2907" s="685"/>
      <c r="Y2907" s="685"/>
      <c r="Z2907" s="685"/>
      <c r="AA2907" s="827">
        <f t="shared" ref="AA2907" si="1364" xml:space="preserve"> SUM(AB2907:AI2907)+SUM(AV2907:BL2907)</f>
        <v>0.19</v>
      </c>
      <c r="AB2907" s="685"/>
      <c r="AC2907" s="685"/>
      <c r="AD2907" s="685"/>
      <c r="AE2907" s="685"/>
      <c r="AF2907" s="685"/>
      <c r="AG2907" s="685"/>
      <c r="AH2907" s="685"/>
      <c r="AI2907" s="827">
        <f t="shared" si="1362"/>
        <v>0.19</v>
      </c>
      <c r="AJ2907" s="685">
        <v>0.09</v>
      </c>
      <c r="AK2907" s="685">
        <v>0.1</v>
      </c>
      <c r="AL2907" s="685"/>
      <c r="AM2907" s="685"/>
      <c r="AN2907" s="685"/>
      <c r="AO2907" s="685"/>
      <c r="AP2907" s="685"/>
      <c r="AQ2907" s="685"/>
      <c r="AR2907" s="685"/>
      <c r="AS2907" s="685"/>
      <c r="AT2907" s="1074"/>
      <c r="AU2907" s="1074"/>
      <c r="AV2907" s="827"/>
      <c r="AW2907" s="685"/>
      <c r="AX2907" s="685"/>
      <c r="AY2907" s="685"/>
      <c r="AZ2907" s="685"/>
      <c r="BA2907" s="685"/>
      <c r="BB2907" s="685"/>
      <c r="BC2907" s="685"/>
      <c r="BD2907" s="685"/>
      <c r="BE2907" s="685"/>
      <c r="BF2907" s="685"/>
      <c r="BG2907" s="685"/>
      <c r="BH2907" s="685"/>
      <c r="BI2907" s="685"/>
      <c r="BJ2907" s="685"/>
      <c r="BK2907" s="685"/>
      <c r="BL2907" s="685"/>
      <c r="BM2907" s="827">
        <f t="shared" si="1355"/>
        <v>0.22</v>
      </c>
      <c r="BN2907" s="685">
        <v>0.22</v>
      </c>
      <c r="BO2907" s="685"/>
      <c r="BP2907" s="685"/>
    </row>
    <row r="2908" spans="1:72" s="755" customFormat="1" ht="12.75" hidden="1">
      <c r="A2908" s="1091"/>
      <c r="B2908" s="804">
        <v>23</v>
      </c>
      <c r="C2908" s="1091" t="s">
        <v>910</v>
      </c>
      <c r="D2908" s="1108" t="s">
        <v>40</v>
      </c>
      <c r="E2908" s="1108" t="s">
        <v>2757</v>
      </c>
      <c r="F2908" s="1091"/>
      <c r="G2908" s="1091"/>
      <c r="H2908" s="643">
        <f t="shared" si="1341"/>
        <v>2</v>
      </c>
      <c r="I2908" s="644"/>
      <c r="J2908" s="645">
        <f t="shared" si="1363"/>
        <v>2</v>
      </c>
      <c r="K2908" s="1">
        <f t="shared" si="1343"/>
        <v>2</v>
      </c>
      <c r="L2908" s="1">
        <f t="shared" si="1344"/>
        <v>2</v>
      </c>
      <c r="M2908" s="1">
        <f t="shared" si="1345"/>
        <v>2</v>
      </c>
      <c r="N2908" s="1">
        <f t="shared" si="1346"/>
        <v>2</v>
      </c>
      <c r="O2908" s="1091">
        <v>2</v>
      </c>
      <c r="P2908" s="1091"/>
      <c r="Q2908" s="1091"/>
      <c r="R2908" s="1091"/>
      <c r="S2908" s="1091"/>
      <c r="T2908" s="1">
        <f t="shared" si="1347"/>
        <v>0</v>
      </c>
      <c r="U2908" s="1091"/>
      <c r="V2908" s="1091"/>
      <c r="W2908" s="1091"/>
      <c r="X2908" s="1091"/>
      <c r="Y2908" s="1091"/>
      <c r="Z2908" s="1091"/>
      <c r="AA2908" s="1">
        <f t="shared" ref="AA2908:AA2924" si="1365">SUM(AB2908:AI2908)+AW2908+SUM(AY2908:BC2908)+SUM(BF2908:BL2908)</f>
        <v>0</v>
      </c>
      <c r="AB2908" s="1091"/>
      <c r="AC2908" s="1091"/>
      <c r="AD2908" s="1091"/>
      <c r="AE2908" s="1091"/>
      <c r="AF2908" s="1091"/>
      <c r="AG2908" s="1091"/>
      <c r="AH2908" s="1091"/>
      <c r="AI2908" s="1">
        <f t="shared" ref="AI2908:AI2924" si="1366">SUM(AJ2908:AV2908)+AX2908+SUM(BD2908:BE2908)</f>
        <v>0</v>
      </c>
      <c r="AJ2908" s="1091"/>
      <c r="AK2908" s="1091"/>
      <c r="AL2908" s="1091"/>
      <c r="AM2908" s="1091"/>
      <c r="AN2908" s="1091"/>
      <c r="AO2908" s="1091"/>
      <c r="AP2908" s="1091"/>
      <c r="AQ2908" s="1091"/>
      <c r="AR2908" s="1091"/>
      <c r="AS2908" s="1091"/>
      <c r="AT2908" s="1091"/>
      <c r="AU2908" s="1091"/>
      <c r="AV2908" s="1091"/>
      <c r="AW2908" s="1091"/>
      <c r="AX2908" s="1091"/>
      <c r="AY2908" s="1091"/>
      <c r="AZ2908" s="1091"/>
      <c r="BA2908" s="1091"/>
      <c r="BB2908" s="1091"/>
      <c r="BC2908" s="1091"/>
      <c r="BD2908" s="1091"/>
      <c r="BE2908" s="1091"/>
      <c r="BF2908" s="1091"/>
      <c r="BG2908" s="1091"/>
      <c r="BH2908" s="1091"/>
      <c r="BI2908" s="1091"/>
      <c r="BJ2908" s="1091"/>
      <c r="BK2908" s="1091"/>
      <c r="BL2908" s="1091"/>
      <c r="BM2908" s="1">
        <f t="shared" si="1355"/>
        <v>0</v>
      </c>
      <c r="BN2908" s="1091"/>
      <c r="BO2908" s="1091"/>
      <c r="BP2908" s="1091"/>
    </row>
    <row r="2909" spans="1:72" s="1067" customFormat="1" ht="12.75" hidden="1">
      <c r="A2909" s="1069"/>
      <c r="B2909" s="1068"/>
      <c r="C2909" s="1069"/>
      <c r="D2909" s="1068"/>
      <c r="E2909" s="1068"/>
      <c r="F2909" s="1069"/>
      <c r="G2909" s="1069"/>
      <c r="H2909" s="643">
        <f t="shared" si="1341"/>
        <v>0</v>
      </c>
      <c r="I2909" s="644"/>
      <c r="J2909" s="645">
        <f t="shared" si="1363"/>
        <v>0</v>
      </c>
      <c r="K2909" s="1">
        <f t="shared" si="1343"/>
        <v>0</v>
      </c>
      <c r="L2909" s="1">
        <f t="shared" si="1344"/>
        <v>0</v>
      </c>
      <c r="M2909" s="1">
        <f t="shared" si="1345"/>
        <v>0</v>
      </c>
      <c r="N2909" s="1">
        <f t="shared" si="1346"/>
        <v>0</v>
      </c>
      <c r="O2909" s="1069"/>
      <c r="P2909" s="1069"/>
      <c r="Q2909" s="1069"/>
      <c r="R2909" s="1069"/>
      <c r="S2909" s="1069"/>
      <c r="T2909" s="1">
        <f t="shared" si="1347"/>
        <v>0</v>
      </c>
      <c r="U2909" s="1069"/>
      <c r="V2909" s="1069"/>
      <c r="W2909" s="1069"/>
      <c r="X2909" s="1069"/>
      <c r="Y2909" s="1069"/>
      <c r="Z2909" s="1069"/>
      <c r="AA2909" s="1">
        <f t="shared" si="1365"/>
        <v>0</v>
      </c>
      <c r="AB2909" s="1069"/>
      <c r="AC2909" s="1069"/>
      <c r="AD2909" s="1069"/>
      <c r="AE2909" s="1069"/>
      <c r="AF2909" s="1069"/>
      <c r="AG2909" s="1069"/>
      <c r="AH2909" s="1069"/>
      <c r="AI2909" s="1">
        <f t="shared" si="1366"/>
        <v>0</v>
      </c>
      <c r="AJ2909" s="1069"/>
      <c r="AK2909" s="1069"/>
      <c r="AL2909" s="1069"/>
      <c r="AM2909" s="1069"/>
      <c r="AN2909" s="1069"/>
      <c r="AO2909" s="1069"/>
      <c r="AP2909" s="1069"/>
      <c r="AQ2909" s="1069"/>
      <c r="AR2909" s="1069"/>
      <c r="AS2909" s="1069"/>
      <c r="AT2909" s="1069"/>
      <c r="AU2909" s="1069"/>
      <c r="AV2909" s="1069"/>
      <c r="AW2909" s="1069"/>
      <c r="AX2909" s="1069"/>
      <c r="AY2909" s="1069"/>
      <c r="AZ2909" s="1069"/>
      <c r="BA2909" s="1069"/>
      <c r="BB2909" s="1069"/>
      <c r="BC2909" s="1069"/>
      <c r="BD2909" s="1069"/>
      <c r="BE2909" s="1069"/>
      <c r="BF2909" s="1069"/>
      <c r="BG2909" s="1069"/>
      <c r="BH2909" s="1069"/>
      <c r="BI2909" s="1069"/>
      <c r="BJ2909" s="1069"/>
      <c r="BK2909" s="1069"/>
      <c r="BL2909" s="1069"/>
      <c r="BM2909" s="1">
        <f t="shared" si="1355"/>
        <v>0</v>
      </c>
      <c r="BN2909" s="1069"/>
      <c r="BO2909" s="1069"/>
      <c r="BP2909" s="1069"/>
    </row>
    <row r="2910" spans="1:72" s="1067" customFormat="1" ht="12.75" hidden="1">
      <c r="A2910" s="1069"/>
      <c r="B2910" s="1068"/>
      <c r="C2910" s="1069"/>
      <c r="D2910" s="1068"/>
      <c r="E2910" s="1068"/>
      <c r="F2910" s="1069"/>
      <c r="G2910" s="1069"/>
      <c r="H2910" s="643">
        <f t="shared" si="1341"/>
        <v>0</v>
      </c>
      <c r="I2910" s="644"/>
      <c r="J2910" s="645">
        <f t="shared" si="1363"/>
        <v>0</v>
      </c>
      <c r="K2910" s="1">
        <f t="shared" si="1343"/>
        <v>0</v>
      </c>
      <c r="L2910" s="1">
        <f t="shared" si="1344"/>
        <v>0</v>
      </c>
      <c r="M2910" s="1">
        <f t="shared" si="1345"/>
        <v>0</v>
      </c>
      <c r="N2910" s="1">
        <f t="shared" si="1346"/>
        <v>0</v>
      </c>
      <c r="O2910" s="1069"/>
      <c r="P2910" s="1069"/>
      <c r="Q2910" s="1069"/>
      <c r="R2910" s="1069"/>
      <c r="S2910" s="1069"/>
      <c r="T2910" s="1">
        <f t="shared" si="1347"/>
        <v>0</v>
      </c>
      <c r="U2910" s="1069"/>
      <c r="V2910" s="1069"/>
      <c r="W2910" s="1069"/>
      <c r="X2910" s="1069"/>
      <c r="Y2910" s="1069"/>
      <c r="Z2910" s="1069"/>
      <c r="AA2910" s="1">
        <f t="shared" si="1365"/>
        <v>0</v>
      </c>
      <c r="AB2910" s="1069"/>
      <c r="AC2910" s="1069"/>
      <c r="AD2910" s="1069"/>
      <c r="AE2910" s="1069"/>
      <c r="AF2910" s="1069"/>
      <c r="AG2910" s="1069"/>
      <c r="AH2910" s="1069"/>
      <c r="AI2910" s="1">
        <f t="shared" si="1366"/>
        <v>0</v>
      </c>
      <c r="AJ2910" s="1069"/>
      <c r="AK2910" s="1069"/>
      <c r="AL2910" s="1069"/>
      <c r="AM2910" s="1069"/>
      <c r="AN2910" s="1069"/>
      <c r="AO2910" s="1069"/>
      <c r="AP2910" s="1069"/>
      <c r="AQ2910" s="1069"/>
      <c r="AR2910" s="1069"/>
      <c r="AS2910" s="1069"/>
      <c r="AT2910" s="1069"/>
      <c r="AU2910" s="1069"/>
      <c r="AV2910" s="1069"/>
      <c r="AW2910" s="1069"/>
      <c r="AX2910" s="1069"/>
      <c r="AY2910" s="1069"/>
      <c r="AZ2910" s="1069"/>
      <c r="BA2910" s="1069"/>
      <c r="BB2910" s="1069"/>
      <c r="BC2910" s="1069"/>
      <c r="BD2910" s="1069"/>
      <c r="BE2910" s="1069"/>
      <c r="BF2910" s="1069"/>
      <c r="BG2910" s="1069"/>
      <c r="BH2910" s="1069"/>
      <c r="BI2910" s="1069"/>
      <c r="BJ2910" s="1069"/>
      <c r="BK2910" s="1069"/>
      <c r="BL2910" s="1069"/>
      <c r="BM2910" s="1">
        <f t="shared" si="1355"/>
        <v>0</v>
      </c>
      <c r="BN2910" s="1069"/>
      <c r="BO2910" s="1069"/>
      <c r="BP2910" s="1069"/>
    </row>
    <row r="2911" spans="1:72" s="797" customFormat="1" hidden="1">
      <c r="A2911" s="1733"/>
      <c r="C2911" s="1011"/>
      <c r="D2911" s="640"/>
      <c r="F2911" s="640"/>
      <c r="G2911" s="1014"/>
      <c r="H2911" s="643">
        <f t="shared" si="1341"/>
        <v>0</v>
      </c>
      <c r="I2911" s="644"/>
      <c r="J2911" s="645">
        <f t="shared" si="1363"/>
        <v>0</v>
      </c>
      <c r="K2911" s="1">
        <f t="shared" si="1343"/>
        <v>0</v>
      </c>
      <c r="L2911" s="1">
        <f t="shared" si="1344"/>
        <v>0</v>
      </c>
      <c r="M2911" s="1">
        <f t="shared" si="1345"/>
        <v>0</v>
      </c>
      <c r="N2911" s="1">
        <f t="shared" si="1346"/>
        <v>0</v>
      </c>
      <c r="T2911" s="1">
        <f t="shared" si="1347"/>
        <v>0</v>
      </c>
      <c r="AA2911" s="1">
        <f t="shared" si="1365"/>
        <v>0</v>
      </c>
      <c r="AI2911" s="1">
        <f t="shared" si="1366"/>
        <v>0</v>
      </c>
      <c r="AU2911" s="1015"/>
      <c r="BM2911" s="1">
        <f t="shared" si="1355"/>
        <v>0</v>
      </c>
      <c r="BQ2911" s="542"/>
      <c r="BR2911" s="649"/>
      <c r="BT2911" s="640"/>
    </row>
    <row r="2912" spans="1:72" s="797" customFormat="1" hidden="1">
      <c r="A2912" s="1733"/>
      <c r="C2912" s="1011"/>
      <c r="D2912" s="640"/>
      <c r="F2912" s="640"/>
      <c r="G2912" s="1014"/>
      <c r="H2912" s="643">
        <f t="shared" si="1341"/>
        <v>0</v>
      </c>
      <c r="I2912" s="644"/>
      <c r="J2912" s="645">
        <f t="shared" si="1363"/>
        <v>0</v>
      </c>
      <c r="K2912" s="1">
        <f t="shared" si="1343"/>
        <v>0</v>
      </c>
      <c r="L2912" s="1">
        <f t="shared" si="1344"/>
        <v>0</v>
      </c>
      <c r="M2912" s="1">
        <f t="shared" si="1345"/>
        <v>0</v>
      </c>
      <c r="N2912" s="1">
        <f t="shared" si="1346"/>
        <v>0</v>
      </c>
      <c r="T2912" s="1">
        <f t="shared" si="1347"/>
        <v>0</v>
      </c>
      <c r="AA2912" s="1">
        <f t="shared" si="1365"/>
        <v>0</v>
      </c>
      <c r="AI2912" s="1">
        <f t="shared" si="1366"/>
        <v>0</v>
      </c>
      <c r="AU2912" s="1015"/>
      <c r="BM2912" s="1">
        <f t="shared" si="1355"/>
        <v>0</v>
      </c>
      <c r="BQ2912" s="542"/>
      <c r="BR2912" s="649"/>
      <c r="BT2912" s="640"/>
    </row>
    <row r="2913" spans="1:257" s="642" customFormat="1" hidden="1">
      <c r="A2913" s="638"/>
      <c r="B2913" s="719"/>
      <c r="C2913" s="719"/>
      <c r="D2913" s="640"/>
      <c r="E2913" s="774"/>
      <c r="F2913" s="640"/>
      <c r="G2913" s="1528"/>
      <c r="H2913" s="643">
        <f t="shared" si="1341"/>
        <v>0</v>
      </c>
      <c r="I2913" s="644"/>
      <c r="J2913" s="645">
        <f t="shared" si="1363"/>
        <v>0</v>
      </c>
      <c r="K2913" s="1">
        <f t="shared" si="1343"/>
        <v>0</v>
      </c>
      <c r="L2913" s="1">
        <f t="shared" si="1344"/>
        <v>0</v>
      </c>
      <c r="M2913" s="1">
        <f t="shared" si="1345"/>
        <v>0</v>
      </c>
      <c r="N2913" s="1">
        <f t="shared" si="1346"/>
        <v>0</v>
      </c>
      <c r="O2913" s="646"/>
      <c r="P2913" s="646"/>
      <c r="Q2913" s="647"/>
      <c r="R2913" s="776"/>
      <c r="S2913" s="646"/>
      <c r="T2913" s="1">
        <f t="shared" si="1347"/>
        <v>0</v>
      </c>
      <c r="U2913" s="646"/>
      <c r="V2913" s="646"/>
      <c r="W2913" s="647"/>
      <c r="X2913" s="646"/>
      <c r="Y2913" s="646"/>
      <c r="Z2913" s="646"/>
      <c r="AA2913" s="1">
        <f t="shared" si="1365"/>
        <v>0</v>
      </c>
      <c r="AB2913" s="646"/>
      <c r="AC2913" s="646"/>
      <c r="AD2913" s="647"/>
      <c r="AE2913" s="647"/>
      <c r="AF2913" s="646"/>
      <c r="AG2913" s="646"/>
      <c r="AH2913" s="646"/>
      <c r="AI2913" s="1">
        <f t="shared" si="1366"/>
        <v>0</v>
      </c>
      <c r="AJ2913" s="646"/>
      <c r="AK2913" s="646"/>
      <c r="AL2913" s="646"/>
      <c r="AM2913" s="647"/>
      <c r="AN2913" s="646"/>
      <c r="AO2913" s="646"/>
      <c r="AP2913" s="646"/>
      <c r="AQ2913" s="647"/>
      <c r="AR2913" s="646"/>
      <c r="AS2913" s="646"/>
      <c r="AT2913" s="646"/>
      <c r="AU2913" s="616"/>
      <c r="AV2913" s="646"/>
      <c r="AW2913" s="646"/>
      <c r="AX2913" s="646"/>
      <c r="AY2913" s="646"/>
      <c r="AZ2913" s="646"/>
      <c r="BA2913" s="646"/>
      <c r="BB2913" s="646"/>
      <c r="BC2913" s="647"/>
      <c r="BD2913" s="646"/>
      <c r="BE2913" s="646"/>
      <c r="BF2913" s="646"/>
      <c r="BG2913" s="646"/>
      <c r="BH2913" s="647"/>
      <c r="BI2913" s="646"/>
      <c r="BJ2913" s="646"/>
      <c r="BK2913" s="646"/>
      <c r="BL2913" s="647"/>
      <c r="BM2913" s="1">
        <f t="shared" si="1355"/>
        <v>0</v>
      </c>
      <c r="BN2913" s="646"/>
      <c r="BO2913" s="646"/>
      <c r="BP2913" s="646"/>
      <c r="BQ2913" s="542"/>
      <c r="BR2913" s="640"/>
      <c r="BS2913" s="792"/>
      <c r="BT2913" s="640"/>
      <c r="BU2913" s="651"/>
      <c r="BV2913" s="652"/>
      <c r="BW2913" s="652"/>
      <c r="BX2913" s="652"/>
      <c r="BZ2913" s="652"/>
      <c r="CA2913" s="652"/>
      <c r="CB2913" s="652"/>
      <c r="CC2913" s="652"/>
      <c r="CD2913" s="652"/>
      <c r="CE2913" s="652"/>
      <c r="CF2913" s="652"/>
      <c r="CG2913" s="652"/>
      <c r="CH2913" s="652"/>
      <c r="CI2913" s="652"/>
      <c r="CJ2913" s="652"/>
      <c r="CK2913" s="652"/>
      <c r="CL2913" s="652"/>
      <c r="CM2913" s="652"/>
      <c r="CN2913" s="652"/>
      <c r="CO2913" s="652"/>
      <c r="CP2913" s="652"/>
      <c r="CQ2913" s="652"/>
      <c r="CR2913" s="652"/>
      <c r="CS2913" s="652"/>
      <c r="CT2913" s="652"/>
      <c r="CU2913" s="652"/>
      <c r="CV2913" s="652"/>
      <c r="CW2913" s="652"/>
      <c r="CX2913" s="652"/>
      <c r="CY2913" s="652"/>
      <c r="CZ2913" s="652"/>
      <c r="DA2913" s="652"/>
      <c r="DB2913" s="652"/>
      <c r="DC2913" s="652"/>
      <c r="DD2913" s="652"/>
      <c r="DE2913" s="652"/>
      <c r="DF2913" s="652"/>
      <c r="DG2913" s="652"/>
      <c r="DH2913" s="652"/>
      <c r="DI2913" s="652"/>
      <c r="DJ2913" s="652"/>
      <c r="DK2913" s="652"/>
      <c r="DL2913" s="652"/>
      <c r="DM2913" s="652"/>
      <c r="DN2913" s="652"/>
      <c r="DO2913" s="652"/>
      <c r="DP2913" s="652"/>
      <c r="DQ2913" s="652"/>
      <c r="DR2913" s="652"/>
      <c r="DS2913" s="652"/>
      <c r="DT2913" s="652"/>
      <c r="DU2913" s="652"/>
      <c r="DV2913" s="652"/>
      <c r="DW2913" s="652"/>
      <c r="DX2913" s="652"/>
      <c r="DY2913" s="652"/>
      <c r="DZ2913" s="652"/>
      <c r="EA2913" s="652"/>
      <c r="EB2913" s="652"/>
      <c r="EC2913" s="652"/>
      <c r="ED2913" s="652"/>
      <c r="EE2913" s="652"/>
      <c r="EF2913" s="652"/>
      <c r="EG2913" s="652"/>
      <c r="EH2913" s="652"/>
      <c r="EI2913" s="652"/>
      <c r="EJ2913" s="652"/>
      <c r="EK2913" s="652"/>
      <c r="EL2913" s="652"/>
      <c r="EM2913" s="652"/>
      <c r="EN2913" s="652"/>
      <c r="EO2913" s="652"/>
      <c r="EP2913" s="652"/>
      <c r="EQ2913" s="652"/>
      <c r="ER2913" s="652"/>
      <c r="ES2913" s="652"/>
      <c r="ET2913" s="652"/>
      <c r="EU2913" s="652"/>
      <c r="EV2913" s="652"/>
      <c r="EW2913" s="652"/>
      <c r="EX2913" s="652"/>
      <c r="EY2913" s="652"/>
      <c r="EZ2913" s="652"/>
      <c r="FA2913" s="652"/>
      <c r="FB2913" s="652"/>
      <c r="FC2913" s="652"/>
      <c r="FD2913" s="652"/>
      <c r="FE2913" s="652"/>
      <c r="FF2913" s="652"/>
      <c r="FG2913" s="652"/>
      <c r="FH2913" s="652"/>
      <c r="FI2913" s="652"/>
      <c r="FJ2913" s="652"/>
      <c r="FK2913" s="652"/>
      <c r="FL2913" s="652"/>
      <c r="FM2913" s="652"/>
      <c r="FN2913" s="652"/>
      <c r="FO2913" s="652"/>
      <c r="FP2913" s="652"/>
      <c r="FQ2913" s="652"/>
      <c r="FR2913" s="652"/>
      <c r="FS2913" s="652"/>
      <c r="FT2913" s="652"/>
      <c r="FU2913" s="652"/>
      <c r="FV2913" s="652"/>
      <c r="FW2913" s="652"/>
      <c r="FX2913" s="652"/>
      <c r="FY2913" s="652"/>
      <c r="FZ2913" s="652"/>
      <c r="GA2913" s="652"/>
      <c r="GB2913" s="652"/>
      <c r="GC2913" s="652"/>
      <c r="GD2913" s="652"/>
      <c r="GE2913" s="652"/>
      <c r="GF2913" s="652"/>
      <c r="GG2913" s="652"/>
      <c r="GH2913" s="652"/>
      <c r="GI2913" s="652"/>
      <c r="GJ2913" s="652"/>
      <c r="GK2913" s="652"/>
      <c r="GL2913" s="652"/>
      <c r="GM2913" s="652"/>
      <c r="GN2913" s="652"/>
      <c r="GO2913" s="652"/>
      <c r="GP2913" s="652"/>
      <c r="GQ2913" s="652"/>
      <c r="GR2913" s="652"/>
      <c r="GS2913" s="652"/>
      <c r="GT2913" s="652"/>
      <c r="GU2913" s="652"/>
      <c r="GV2913" s="652"/>
      <c r="GW2913" s="652"/>
      <c r="GX2913" s="652"/>
      <c r="GY2913" s="652"/>
      <c r="GZ2913" s="652"/>
      <c r="HA2913" s="652"/>
      <c r="HB2913" s="652"/>
      <c r="HC2913" s="652"/>
      <c r="HD2913" s="652"/>
      <c r="HE2913" s="652"/>
      <c r="HF2913" s="652"/>
      <c r="HG2913" s="652"/>
      <c r="HH2913" s="652"/>
      <c r="HI2913" s="652"/>
      <c r="HJ2913" s="652"/>
      <c r="HK2913" s="652"/>
      <c r="HL2913" s="652"/>
      <c r="HM2913" s="652"/>
      <c r="HN2913" s="652"/>
      <c r="HO2913" s="652"/>
      <c r="HP2913" s="652"/>
      <c r="HQ2913" s="652"/>
      <c r="HR2913" s="652"/>
      <c r="HS2913" s="652"/>
      <c r="HT2913" s="652"/>
      <c r="HU2913" s="652"/>
      <c r="HV2913" s="652"/>
      <c r="HW2913" s="652"/>
      <c r="HX2913" s="652"/>
      <c r="HY2913" s="652"/>
      <c r="HZ2913" s="652"/>
      <c r="IA2913" s="652"/>
      <c r="IB2913" s="652"/>
      <c r="IC2913" s="652"/>
      <c r="ID2913" s="652"/>
      <c r="IE2913" s="652"/>
      <c r="IF2913" s="652"/>
      <c r="IG2913" s="652"/>
      <c r="IH2913" s="652"/>
      <c r="II2913" s="652"/>
      <c r="IJ2913" s="652"/>
      <c r="IK2913" s="652"/>
      <c r="IL2913" s="652"/>
      <c r="IM2913" s="652"/>
      <c r="IN2913" s="652"/>
      <c r="IO2913" s="652"/>
      <c r="IP2913" s="652"/>
      <c r="IQ2913" s="652"/>
      <c r="IR2913" s="652"/>
      <c r="IS2913" s="652"/>
      <c r="IT2913" s="652"/>
      <c r="IU2913" s="652"/>
      <c r="IV2913" s="652"/>
      <c r="IW2913" s="652"/>
    </row>
    <row r="2914" spans="1:257" s="642" customFormat="1" hidden="1">
      <c r="A2914" s="638"/>
      <c r="B2914" s="719"/>
      <c r="C2914" s="719"/>
      <c r="D2914" s="640"/>
      <c r="E2914" s="774"/>
      <c r="F2914" s="640"/>
      <c r="G2914" s="1528"/>
      <c r="H2914" s="643">
        <f t="shared" si="1341"/>
        <v>0</v>
      </c>
      <c r="I2914" s="644"/>
      <c r="J2914" s="645">
        <f t="shared" si="1363"/>
        <v>0</v>
      </c>
      <c r="K2914" s="1">
        <f t="shared" si="1343"/>
        <v>0</v>
      </c>
      <c r="L2914" s="1">
        <f t="shared" si="1344"/>
        <v>0</v>
      </c>
      <c r="M2914" s="1">
        <f t="shared" si="1345"/>
        <v>0</v>
      </c>
      <c r="N2914" s="1">
        <f t="shared" si="1346"/>
        <v>0</v>
      </c>
      <c r="O2914" s="646"/>
      <c r="P2914" s="646"/>
      <c r="Q2914" s="647"/>
      <c r="R2914" s="776"/>
      <c r="S2914" s="646"/>
      <c r="T2914" s="1">
        <f t="shared" si="1347"/>
        <v>0</v>
      </c>
      <c r="U2914" s="646"/>
      <c r="V2914" s="646"/>
      <c r="W2914" s="647"/>
      <c r="X2914" s="646"/>
      <c r="Y2914" s="646"/>
      <c r="Z2914" s="646"/>
      <c r="AA2914" s="1">
        <f t="shared" si="1365"/>
        <v>0</v>
      </c>
      <c r="AB2914" s="646"/>
      <c r="AC2914" s="646"/>
      <c r="AD2914" s="647"/>
      <c r="AE2914" s="647"/>
      <c r="AF2914" s="646"/>
      <c r="AG2914" s="646"/>
      <c r="AH2914" s="646"/>
      <c r="AI2914" s="1">
        <f t="shared" si="1366"/>
        <v>0</v>
      </c>
      <c r="AJ2914" s="646"/>
      <c r="AK2914" s="646"/>
      <c r="AL2914" s="646"/>
      <c r="AM2914" s="647"/>
      <c r="AN2914" s="646"/>
      <c r="AO2914" s="646"/>
      <c r="AP2914" s="646"/>
      <c r="AQ2914" s="647"/>
      <c r="AR2914" s="646"/>
      <c r="AS2914" s="646"/>
      <c r="AT2914" s="646"/>
      <c r="AU2914" s="616"/>
      <c r="AV2914" s="646"/>
      <c r="AW2914" s="646"/>
      <c r="AX2914" s="646"/>
      <c r="AY2914" s="646"/>
      <c r="AZ2914" s="646"/>
      <c r="BA2914" s="646"/>
      <c r="BB2914" s="646"/>
      <c r="BC2914" s="647"/>
      <c r="BD2914" s="646"/>
      <c r="BE2914" s="646"/>
      <c r="BF2914" s="646"/>
      <c r="BG2914" s="646"/>
      <c r="BH2914" s="647"/>
      <c r="BI2914" s="646"/>
      <c r="BJ2914" s="646"/>
      <c r="BK2914" s="646"/>
      <c r="BL2914" s="647"/>
      <c r="BM2914" s="1">
        <f t="shared" si="1355"/>
        <v>0</v>
      </c>
      <c r="BN2914" s="646"/>
      <c r="BO2914" s="646"/>
      <c r="BP2914" s="646"/>
      <c r="BQ2914" s="542"/>
      <c r="BR2914" s="640"/>
      <c r="BS2914" s="792"/>
      <c r="BT2914" s="640"/>
      <c r="BU2914" s="651"/>
      <c r="BV2914" s="652"/>
      <c r="BW2914" s="652"/>
      <c r="BX2914" s="652"/>
      <c r="BZ2914" s="652"/>
      <c r="CA2914" s="652"/>
      <c r="CB2914" s="652"/>
      <c r="CC2914" s="652"/>
      <c r="CD2914" s="652"/>
      <c r="CE2914" s="652"/>
      <c r="CF2914" s="652"/>
      <c r="CG2914" s="652"/>
      <c r="CH2914" s="652"/>
      <c r="CI2914" s="652"/>
      <c r="CJ2914" s="652"/>
      <c r="CK2914" s="652"/>
      <c r="CL2914" s="652"/>
      <c r="CM2914" s="652"/>
      <c r="CN2914" s="652"/>
      <c r="CO2914" s="652"/>
      <c r="CP2914" s="652"/>
      <c r="CQ2914" s="652"/>
      <c r="CR2914" s="652"/>
      <c r="CS2914" s="652"/>
      <c r="CT2914" s="652"/>
      <c r="CU2914" s="652"/>
      <c r="CV2914" s="652"/>
      <c r="CW2914" s="652"/>
      <c r="CX2914" s="652"/>
      <c r="CY2914" s="652"/>
      <c r="CZ2914" s="652"/>
      <c r="DA2914" s="652"/>
      <c r="DB2914" s="652"/>
      <c r="DC2914" s="652"/>
      <c r="DD2914" s="652"/>
      <c r="DE2914" s="652"/>
      <c r="DF2914" s="652"/>
      <c r="DG2914" s="652"/>
      <c r="DH2914" s="652"/>
      <c r="DI2914" s="652"/>
      <c r="DJ2914" s="652"/>
      <c r="DK2914" s="652"/>
      <c r="DL2914" s="652"/>
      <c r="DM2914" s="652"/>
      <c r="DN2914" s="652"/>
      <c r="DO2914" s="652"/>
      <c r="DP2914" s="652"/>
      <c r="DQ2914" s="652"/>
      <c r="DR2914" s="652"/>
      <c r="DS2914" s="652"/>
      <c r="DT2914" s="652"/>
      <c r="DU2914" s="652"/>
      <c r="DV2914" s="652"/>
      <c r="DW2914" s="652"/>
      <c r="DX2914" s="652"/>
      <c r="DY2914" s="652"/>
      <c r="DZ2914" s="652"/>
      <c r="EA2914" s="652"/>
      <c r="EB2914" s="652"/>
      <c r="EC2914" s="652"/>
      <c r="ED2914" s="652"/>
      <c r="EE2914" s="652"/>
      <c r="EF2914" s="652"/>
      <c r="EG2914" s="652"/>
      <c r="EH2914" s="652"/>
      <c r="EI2914" s="652"/>
      <c r="EJ2914" s="652"/>
      <c r="EK2914" s="652"/>
      <c r="EL2914" s="652"/>
      <c r="EM2914" s="652"/>
      <c r="EN2914" s="652"/>
      <c r="EO2914" s="652"/>
      <c r="EP2914" s="652"/>
      <c r="EQ2914" s="652"/>
      <c r="ER2914" s="652"/>
      <c r="ES2914" s="652"/>
      <c r="ET2914" s="652"/>
      <c r="EU2914" s="652"/>
      <c r="EV2914" s="652"/>
      <c r="EW2914" s="652"/>
      <c r="EX2914" s="652"/>
      <c r="EY2914" s="652"/>
      <c r="EZ2914" s="652"/>
      <c r="FA2914" s="652"/>
      <c r="FB2914" s="652"/>
      <c r="FC2914" s="652"/>
      <c r="FD2914" s="652"/>
      <c r="FE2914" s="652"/>
      <c r="FF2914" s="652"/>
      <c r="FG2914" s="652"/>
      <c r="FH2914" s="652"/>
      <c r="FI2914" s="652"/>
      <c r="FJ2914" s="652"/>
      <c r="FK2914" s="652"/>
      <c r="FL2914" s="652"/>
      <c r="FM2914" s="652"/>
      <c r="FN2914" s="652"/>
      <c r="FO2914" s="652"/>
      <c r="FP2914" s="652"/>
      <c r="FQ2914" s="652"/>
      <c r="FR2914" s="652"/>
      <c r="FS2914" s="652"/>
      <c r="FT2914" s="652"/>
      <c r="FU2914" s="652"/>
      <c r="FV2914" s="652"/>
      <c r="FW2914" s="652"/>
      <c r="FX2914" s="652"/>
      <c r="FY2914" s="652"/>
      <c r="FZ2914" s="652"/>
      <c r="GA2914" s="652"/>
      <c r="GB2914" s="652"/>
      <c r="GC2914" s="652"/>
      <c r="GD2914" s="652"/>
      <c r="GE2914" s="652"/>
      <c r="GF2914" s="652"/>
      <c r="GG2914" s="652"/>
      <c r="GH2914" s="652"/>
      <c r="GI2914" s="652"/>
      <c r="GJ2914" s="652"/>
      <c r="GK2914" s="652"/>
      <c r="GL2914" s="652"/>
      <c r="GM2914" s="652"/>
      <c r="GN2914" s="652"/>
      <c r="GO2914" s="652"/>
      <c r="GP2914" s="652"/>
      <c r="GQ2914" s="652"/>
      <c r="GR2914" s="652"/>
      <c r="GS2914" s="652"/>
      <c r="GT2914" s="652"/>
      <c r="GU2914" s="652"/>
      <c r="GV2914" s="652"/>
      <c r="GW2914" s="652"/>
      <c r="GX2914" s="652"/>
      <c r="GY2914" s="652"/>
      <c r="GZ2914" s="652"/>
      <c r="HA2914" s="652"/>
      <c r="HB2914" s="652"/>
      <c r="HC2914" s="652"/>
      <c r="HD2914" s="652"/>
      <c r="HE2914" s="652"/>
      <c r="HF2914" s="652"/>
      <c r="HG2914" s="652"/>
      <c r="HH2914" s="652"/>
      <c r="HI2914" s="652"/>
      <c r="HJ2914" s="652"/>
      <c r="HK2914" s="652"/>
      <c r="HL2914" s="652"/>
      <c r="HM2914" s="652"/>
      <c r="HN2914" s="652"/>
      <c r="HO2914" s="652"/>
      <c r="HP2914" s="652"/>
      <c r="HQ2914" s="652"/>
      <c r="HR2914" s="652"/>
      <c r="HS2914" s="652"/>
      <c r="HT2914" s="652"/>
      <c r="HU2914" s="652"/>
      <c r="HV2914" s="652"/>
      <c r="HW2914" s="652"/>
      <c r="HX2914" s="652"/>
      <c r="HY2914" s="652"/>
      <c r="HZ2914" s="652"/>
      <c r="IA2914" s="652"/>
      <c r="IB2914" s="652"/>
      <c r="IC2914" s="652"/>
      <c r="ID2914" s="652"/>
      <c r="IE2914" s="652"/>
      <c r="IF2914" s="652"/>
      <c r="IG2914" s="652"/>
      <c r="IH2914" s="652"/>
      <c r="II2914" s="652"/>
      <c r="IJ2914" s="652"/>
      <c r="IK2914" s="652"/>
      <c r="IL2914" s="652"/>
      <c r="IM2914" s="652"/>
      <c r="IN2914" s="652"/>
      <c r="IO2914" s="652"/>
      <c r="IP2914" s="652"/>
      <c r="IQ2914" s="652"/>
      <c r="IR2914" s="652"/>
      <c r="IS2914" s="652"/>
      <c r="IT2914" s="652"/>
      <c r="IU2914" s="652"/>
      <c r="IV2914" s="652"/>
      <c r="IW2914" s="652"/>
    </row>
    <row r="2915" spans="1:257" s="642" customFormat="1" hidden="1">
      <c r="A2915" s="638"/>
      <c r="B2915" s="719"/>
      <c r="C2915" s="719"/>
      <c r="D2915" s="640"/>
      <c r="E2915" s="774"/>
      <c r="F2915" s="640"/>
      <c r="G2915" s="1528"/>
      <c r="H2915" s="643">
        <f t="shared" si="1341"/>
        <v>0</v>
      </c>
      <c r="I2915" s="644"/>
      <c r="J2915" s="645">
        <f t="shared" si="1363"/>
        <v>0</v>
      </c>
      <c r="K2915" s="1">
        <f t="shared" si="1343"/>
        <v>0</v>
      </c>
      <c r="L2915" s="1">
        <f t="shared" si="1344"/>
        <v>0</v>
      </c>
      <c r="M2915" s="1">
        <f t="shared" si="1345"/>
        <v>0</v>
      </c>
      <c r="N2915" s="1">
        <f t="shared" si="1346"/>
        <v>0</v>
      </c>
      <c r="O2915" s="646"/>
      <c r="P2915" s="646"/>
      <c r="Q2915" s="647"/>
      <c r="R2915" s="776"/>
      <c r="S2915" s="646"/>
      <c r="T2915" s="1">
        <f t="shared" si="1347"/>
        <v>0</v>
      </c>
      <c r="U2915" s="646"/>
      <c r="V2915" s="646"/>
      <c r="W2915" s="647"/>
      <c r="X2915" s="646"/>
      <c r="Y2915" s="646"/>
      <c r="Z2915" s="646"/>
      <c r="AA2915" s="1">
        <f t="shared" si="1365"/>
        <v>0</v>
      </c>
      <c r="AB2915" s="646"/>
      <c r="AC2915" s="646"/>
      <c r="AD2915" s="647"/>
      <c r="AE2915" s="647"/>
      <c r="AF2915" s="646"/>
      <c r="AG2915" s="646"/>
      <c r="AH2915" s="646"/>
      <c r="AI2915" s="1">
        <f t="shared" si="1366"/>
        <v>0</v>
      </c>
      <c r="AJ2915" s="646"/>
      <c r="AK2915" s="646"/>
      <c r="AL2915" s="646"/>
      <c r="AM2915" s="647"/>
      <c r="AN2915" s="646"/>
      <c r="AO2915" s="646"/>
      <c r="AP2915" s="646"/>
      <c r="AQ2915" s="647"/>
      <c r="AR2915" s="646"/>
      <c r="AS2915" s="646"/>
      <c r="AT2915" s="646"/>
      <c r="AU2915" s="616"/>
      <c r="AV2915" s="646"/>
      <c r="AW2915" s="646"/>
      <c r="AX2915" s="646"/>
      <c r="AY2915" s="646"/>
      <c r="AZ2915" s="646"/>
      <c r="BA2915" s="646"/>
      <c r="BB2915" s="646"/>
      <c r="BC2915" s="647"/>
      <c r="BD2915" s="646"/>
      <c r="BE2915" s="646"/>
      <c r="BF2915" s="646"/>
      <c r="BG2915" s="646"/>
      <c r="BH2915" s="647"/>
      <c r="BI2915" s="646"/>
      <c r="BJ2915" s="646"/>
      <c r="BK2915" s="646"/>
      <c r="BL2915" s="647"/>
      <c r="BM2915" s="1">
        <f t="shared" si="1355"/>
        <v>0</v>
      </c>
      <c r="BN2915" s="646"/>
      <c r="BO2915" s="646"/>
      <c r="BP2915" s="646"/>
      <c r="BQ2915" s="542"/>
      <c r="BR2915" s="640"/>
      <c r="BS2915" s="792"/>
      <c r="BT2915" s="640"/>
      <c r="BU2915" s="651"/>
      <c r="BV2915" s="652"/>
      <c r="BW2915" s="652"/>
      <c r="BX2915" s="652"/>
      <c r="BZ2915" s="652"/>
      <c r="CA2915" s="652"/>
      <c r="CB2915" s="652"/>
      <c r="CC2915" s="652"/>
      <c r="CD2915" s="652"/>
      <c r="CE2915" s="652"/>
      <c r="CF2915" s="652"/>
      <c r="CG2915" s="652"/>
      <c r="CH2915" s="652"/>
      <c r="CI2915" s="652"/>
      <c r="CJ2915" s="652"/>
      <c r="CK2915" s="652"/>
      <c r="CL2915" s="652"/>
      <c r="CM2915" s="652"/>
      <c r="CN2915" s="652"/>
      <c r="CO2915" s="652"/>
      <c r="CP2915" s="652"/>
      <c r="CQ2915" s="652"/>
      <c r="CR2915" s="652"/>
      <c r="CS2915" s="652"/>
      <c r="CT2915" s="652"/>
      <c r="CU2915" s="652"/>
      <c r="CV2915" s="652"/>
      <c r="CW2915" s="652"/>
      <c r="CX2915" s="652"/>
      <c r="CY2915" s="652"/>
      <c r="CZ2915" s="652"/>
      <c r="DA2915" s="652"/>
      <c r="DB2915" s="652"/>
      <c r="DC2915" s="652"/>
      <c r="DD2915" s="652"/>
      <c r="DE2915" s="652"/>
      <c r="DF2915" s="652"/>
      <c r="DG2915" s="652"/>
      <c r="DH2915" s="652"/>
      <c r="DI2915" s="652"/>
      <c r="DJ2915" s="652"/>
      <c r="DK2915" s="652"/>
      <c r="DL2915" s="652"/>
      <c r="DM2915" s="652"/>
      <c r="DN2915" s="652"/>
      <c r="DO2915" s="652"/>
      <c r="DP2915" s="652"/>
      <c r="DQ2915" s="652"/>
      <c r="DR2915" s="652"/>
      <c r="DS2915" s="652"/>
      <c r="DT2915" s="652"/>
      <c r="DU2915" s="652"/>
      <c r="DV2915" s="652"/>
      <c r="DW2915" s="652"/>
      <c r="DX2915" s="652"/>
      <c r="DY2915" s="652"/>
      <c r="DZ2915" s="652"/>
      <c r="EA2915" s="652"/>
      <c r="EB2915" s="652"/>
      <c r="EC2915" s="652"/>
      <c r="ED2915" s="652"/>
      <c r="EE2915" s="652"/>
      <c r="EF2915" s="652"/>
      <c r="EG2915" s="652"/>
      <c r="EH2915" s="652"/>
      <c r="EI2915" s="652"/>
      <c r="EJ2915" s="652"/>
      <c r="EK2915" s="652"/>
      <c r="EL2915" s="652"/>
      <c r="EM2915" s="652"/>
      <c r="EN2915" s="652"/>
      <c r="EO2915" s="652"/>
      <c r="EP2915" s="652"/>
      <c r="EQ2915" s="652"/>
      <c r="ER2915" s="652"/>
      <c r="ES2915" s="652"/>
      <c r="ET2915" s="652"/>
      <c r="EU2915" s="652"/>
      <c r="EV2915" s="652"/>
      <c r="EW2915" s="652"/>
      <c r="EX2915" s="652"/>
      <c r="EY2915" s="652"/>
      <c r="EZ2915" s="652"/>
      <c r="FA2915" s="652"/>
      <c r="FB2915" s="652"/>
      <c r="FC2915" s="652"/>
      <c r="FD2915" s="652"/>
      <c r="FE2915" s="652"/>
      <c r="FF2915" s="652"/>
      <c r="FG2915" s="652"/>
      <c r="FH2915" s="652"/>
      <c r="FI2915" s="652"/>
      <c r="FJ2915" s="652"/>
      <c r="FK2915" s="652"/>
      <c r="FL2915" s="652"/>
      <c r="FM2915" s="652"/>
      <c r="FN2915" s="652"/>
      <c r="FO2915" s="652"/>
      <c r="FP2915" s="652"/>
      <c r="FQ2915" s="652"/>
      <c r="FR2915" s="652"/>
      <c r="FS2915" s="652"/>
      <c r="FT2915" s="652"/>
      <c r="FU2915" s="652"/>
      <c r="FV2915" s="652"/>
      <c r="FW2915" s="652"/>
      <c r="FX2915" s="652"/>
      <c r="FY2915" s="652"/>
      <c r="FZ2915" s="652"/>
      <c r="GA2915" s="652"/>
      <c r="GB2915" s="652"/>
      <c r="GC2915" s="652"/>
      <c r="GD2915" s="652"/>
      <c r="GE2915" s="652"/>
      <c r="GF2915" s="652"/>
      <c r="GG2915" s="652"/>
      <c r="GH2915" s="652"/>
      <c r="GI2915" s="652"/>
      <c r="GJ2915" s="652"/>
      <c r="GK2915" s="652"/>
      <c r="GL2915" s="652"/>
      <c r="GM2915" s="652"/>
      <c r="GN2915" s="652"/>
      <c r="GO2915" s="652"/>
      <c r="GP2915" s="652"/>
      <c r="GQ2915" s="652"/>
      <c r="GR2915" s="652"/>
      <c r="GS2915" s="652"/>
      <c r="GT2915" s="652"/>
      <c r="GU2915" s="652"/>
      <c r="GV2915" s="652"/>
      <c r="GW2915" s="652"/>
      <c r="GX2915" s="652"/>
      <c r="GY2915" s="652"/>
      <c r="GZ2915" s="652"/>
      <c r="HA2915" s="652"/>
      <c r="HB2915" s="652"/>
      <c r="HC2915" s="652"/>
      <c r="HD2915" s="652"/>
      <c r="HE2915" s="652"/>
      <c r="HF2915" s="652"/>
      <c r="HG2915" s="652"/>
      <c r="HH2915" s="652"/>
      <c r="HI2915" s="652"/>
      <c r="HJ2915" s="652"/>
      <c r="HK2915" s="652"/>
      <c r="HL2915" s="652"/>
      <c r="HM2915" s="652"/>
      <c r="HN2915" s="652"/>
      <c r="HO2915" s="652"/>
      <c r="HP2915" s="652"/>
      <c r="HQ2915" s="652"/>
      <c r="HR2915" s="652"/>
      <c r="HS2915" s="652"/>
      <c r="HT2915" s="652"/>
      <c r="HU2915" s="652"/>
      <c r="HV2915" s="652"/>
      <c r="HW2915" s="652"/>
      <c r="HX2915" s="652"/>
      <c r="HY2915" s="652"/>
      <c r="HZ2915" s="652"/>
      <c r="IA2915" s="652"/>
      <c r="IB2915" s="652"/>
      <c r="IC2915" s="652"/>
      <c r="ID2915" s="652"/>
      <c r="IE2915" s="652"/>
      <c r="IF2915" s="652"/>
      <c r="IG2915" s="652"/>
      <c r="IH2915" s="652"/>
      <c r="II2915" s="652"/>
      <c r="IJ2915" s="652"/>
      <c r="IK2915" s="652"/>
      <c r="IL2915" s="652"/>
      <c r="IM2915" s="652"/>
      <c r="IN2915" s="652"/>
      <c r="IO2915" s="652"/>
      <c r="IP2915" s="652"/>
      <c r="IQ2915" s="652"/>
      <c r="IR2915" s="652"/>
      <c r="IS2915" s="652"/>
      <c r="IT2915" s="652"/>
      <c r="IU2915" s="652"/>
      <c r="IV2915" s="652"/>
      <c r="IW2915" s="652"/>
    </row>
    <row r="2916" spans="1:257" s="642" customFormat="1" hidden="1">
      <c r="A2916" s="638"/>
      <c r="B2916" s="719"/>
      <c r="C2916" s="719"/>
      <c r="D2916" s="640"/>
      <c r="E2916" s="774"/>
      <c r="F2916" s="640"/>
      <c r="G2916" s="1528"/>
      <c r="H2916" s="643">
        <f t="shared" si="1341"/>
        <v>0</v>
      </c>
      <c r="I2916" s="644"/>
      <c r="J2916" s="645">
        <f t="shared" si="1363"/>
        <v>0</v>
      </c>
      <c r="K2916" s="1">
        <f t="shared" si="1343"/>
        <v>0</v>
      </c>
      <c r="L2916" s="1">
        <f t="shared" si="1344"/>
        <v>0</v>
      </c>
      <c r="M2916" s="1">
        <f t="shared" si="1345"/>
        <v>0</v>
      </c>
      <c r="N2916" s="1">
        <f t="shared" si="1346"/>
        <v>0</v>
      </c>
      <c r="O2916" s="646"/>
      <c r="P2916" s="646"/>
      <c r="Q2916" s="647"/>
      <c r="R2916" s="776"/>
      <c r="S2916" s="646"/>
      <c r="T2916" s="1">
        <f t="shared" si="1347"/>
        <v>0</v>
      </c>
      <c r="U2916" s="646"/>
      <c r="V2916" s="646"/>
      <c r="W2916" s="647"/>
      <c r="X2916" s="646"/>
      <c r="Y2916" s="646"/>
      <c r="Z2916" s="646"/>
      <c r="AA2916" s="1">
        <f t="shared" si="1365"/>
        <v>0</v>
      </c>
      <c r="AB2916" s="646"/>
      <c r="AC2916" s="646"/>
      <c r="AD2916" s="647"/>
      <c r="AE2916" s="647"/>
      <c r="AF2916" s="646"/>
      <c r="AG2916" s="646"/>
      <c r="AH2916" s="646"/>
      <c r="AI2916" s="1">
        <f t="shared" si="1366"/>
        <v>0</v>
      </c>
      <c r="AJ2916" s="646"/>
      <c r="AK2916" s="646"/>
      <c r="AL2916" s="646"/>
      <c r="AM2916" s="647"/>
      <c r="AN2916" s="646"/>
      <c r="AO2916" s="646"/>
      <c r="AP2916" s="646"/>
      <c r="AQ2916" s="647"/>
      <c r="AR2916" s="646"/>
      <c r="AS2916" s="646"/>
      <c r="AT2916" s="646"/>
      <c r="AU2916" s="616"/>
      <c r="AV2916" s="646"/>
      <c r="AW2916" s="646"/>
      <c r="AX2916" s="646"/>
      <c r="AY2916" s="646"/>
      <c r="AZ2916" s="646"/>
      <c r="BA2916" s="646"/>
      <c r="BB2916" s="646"/>
      <c r="BC2916" s="647"/>
      <c r="BD2916" s="646"/>
      <c r="BE2916" s="646"/>
      <c r="BF2916" s="646"/>
      <c r="BG2916" s="646"/>
      <c r="BH2916" s="647"/>
      <c r="BI2916" s="646"/>
      <c r="BJ2916" s="646"/>
      <c r="BK2916" s="646"/>
      <c r="BL2916" s="647"/>
      <c r="BM2916" s="1">
        <f t="shared" si="1355"/>
        <v>0</v>
      </c>
      <c r="BN2916" s="646"/>
      <c r="BO2916" s="646"/>
      <c r="BP2916" s="646"/>
      <c r="BQ2916" s="542"/>
      <c r="BR2916" s="640"/>
      <c r="BS2916" s="792"/>
      <c r="BT2916" s="640"/>
      <c r="BU2916" s="651"/>
      <c r="BV2916" s="652"/>
      <c r="BW2916" s="652"/>
      <c r="BX2916" s="652"/>
      <c r="BZ2916" s="652"/>
      <c r="CA2916" s="652"/>
      <c r="CB2916" s="652"/>
      <c r="CC2916" s="652"/>
      <c r="CD2916" s="652"/>
      <c r="CE2916" s="652"/>
      <c r="CF2916" s="652"/>
      <c r="CG2916" s="652"/>
      <c r="CH2916" s="652"/>
      <c r="CI2916" s="652"/>
      <c r="CJ2916" s="652"/>
      <c r="CK2916" s="652"/>
      <c r="CL2916" s="652"/>
      <c r="CM2916" s="652"/>
      <c r="CN2916" s="652"/>
      <c r="CO2916" s="652"/>
      <c r="CP2916" s="652"/>
      <c r="CQ2916" s="652"/>
      <c r="CR2916" s="652"/>
      <c r="CS2916" s="652"/>
      <c r="CT2916" s="652"/>
      <c r="CU2916" s="652"/>
      <c r="CV2916" s="652"/>
      <c r="CW2916" s="652"/>
      <c r="CX2916" s="652"/>
      <c r="CY2916" s="652"/>
      <c r="CZ2916" s="652"/>
      <c r="DA2916" s="652"/>
      <c r="DB2916" s="652"/>
      <c r="DC2916" s="652"/>
      <c r="DD2916" s="652"/>
      <c r="DE2916" s="652"/>
      <c r="DF2916" s="652"/>
      <c r="DG2916" s="652"/>
      <c r="DH2916" s="652"/>
      <c r="DI2916" s="652"/>
      <c r="DJ2916" s="652"/>
      <c r="DK2916" s="652"/>
      <c r="DL2916" s="652"/>
      <c r="DM2916" s="652"/>
      <c r="DN2916" s="652"/>
      <c r="DO2916" s="652"/>
      <c r="DP2916" s="652"/>
      <c r="DQ2916" s="652"/>
      <c r="DR2916" s="652"/>
      <c r="DS2916" s="652"/>
      <c r="DT2916" s="652"/>
      <c r="DU2916" s="652"/>
      <c r="DV2916" s="652"/>
      <c r="DW2916" s="652"/>
      <c r="DX2916" s="652"/>
      <c r="DY2916" s="652"/>
      <c r="DZ2916" s="652"/>
      <c r="EA2916" s="652"/>
      <c r="EB2916" s="652"/>
      <c r="EC2916" s="652"/>
      <c r="ED2916" s="652"/>
      <c r="EE2916" s="652"/>
      <c r="EF2916" s="652"/>
      <c r="EG2916" s="652"/>
      <c r="EH2916" s="652"/>
      <c r="EI2916" s="652"/>
      <c r="EJ2916" s="652"/>
      <c r="EK2916" s="652"/>
      <c r="EL2916" s="652"/>
      <c r="EM2916" s="652"/>
      <c r="EN2916" s="652"/>
      <c r="EO2916" s="652"/>
      <c r="EP2916" s="652"/>
      <c r="EQ2916" s="652"/>
      <c r="ER2916" s="652"/>
      <c r="ES2916" s="652"/>
      <c r="ET2916" s="652"/>
      <c r="EU2916" s="652"/>
      <c r="EV2916" s="652"/>
      <c r="EW2916" s="652"/>
      <c r="EX2916" s="652"/>
      <c r="EY2916" s="652"/>
      <c r="EZ2916" s="652"/>
      <c r="FA2916" s="652"/>
      <c r="FB2916" s="652"/>
      <c r="FC2916" s="652"/>
      <c r="FD2916" s="652"/>
      <c r="FE2916" s="652"/>
      <c r="FF2916" s="652"/>
      <c r="FG2916" s="652"/>
      <c r="FH2916" s="652"/>
      <c r="FI2916" s="652"/>
      <c r="FJ2916" s="652"/>
      <c r="FK2916" s="652"/>
      <c r="FL2916" s="652"/>
      <c r="FM2916" s="652"/>
      <c r="FN2916" s="652"/>
      <c r="FO2916" s="652"/>
      <c r="FP2916" s="652"/>
      <c r="FQ2916" s="652"/>
      <c r="FR2916" s="652"/>
      <c r="FS2916" s="652"/>
      <c r="FT2916" s="652"/>
      <c r="FU2916" s="652"/>
      <c r="FV2916" s="652"/>
      <c r="FW2916" s="652"/>
      <c r="FX2916" s="652"/>
      <c r="FY2916" s="652"/>
      <c r="FZ2916" s="652"/>
      <c r="GA2916" s="652"/>
      <c r="GB2916" s="652"/>
      <c r="GC2916" s="652"/>
      <c r="GD2916" s="652"/>
      <c r="GE2916" s="652"/>
      <c r="GF2916" s="652"/>
      <c r="GG2916" s="652"/>
      <c r="GH2916" s="652"/>
      <c r="GI2916" s="652"/>
      <c r="GJ2916" s="652"/>
      <c r="GK2916" s="652"/>
      <c r="GL2916" s="652"/>
      <c r="GM2916" s="652"/>
      <c r="GN2916" s="652"/>
      <c r="GO2916" s="652"/>
      <c r="GP2916" s="652"/>
      <c r="GQ2916" s="652"/>
      <c r="GR2916" s="652"/>
      <c r="GS2916" s="652"/>
      <c r="GT2916" s="652"/>
      <c r="GU2916" s="652"/>
      <c r="GV2916" s="652"/>
      <c r="GW2916" s="652"/>
      <c r="GX2916" s="652"/>
      <c r="GY2916" s="652"/>
      <c r="GZ2916" s="652"/>
      <c r="HA2916" s="652"/>
      <c r="HB2916" s="652"/>
      <c r="HC2916" s="652"/>
      <c r="HD2916" s="652"/>
      <c r="HE2916" s="652"/>
      <c r="HF2916" s="652"/>
      <c r="HG2916" s="652"/>
      <c r="HH2916" s="652"/>
      <c r="HI2916" s="652"/>
      <c r="HJ2916" s="652"/>
      <c r="HK2916" s="652"/>
      <c r="HL2916" s="652"/>
      <c r="HM2916" s="652"/>
      <c r="HN2916" s="652"/>
      <c r="HO2916" s="652"/>
      <c r="HP2916" s="652"/>
      <c r="HQ2916" s="652"/>
      <c r="HR2916" s="652"/>
      <c r="HS2916" s="652"/>
      <c r="HT2916" s="652"/>
      <c r="HU2916" s="652"/>
      <c r="HV2916" s="652"/>
      <c r="HW2916" s="652"/>
      <c r="HX2916" s="652"/>
      <c r="HY2916" s="652"/>
      <c r="HZ2916" s="652"/>
      <c r="IA2916" s="652"/>
      <c r="IB2916" s="652"/>
      <c r="IC2916" s="652"/>
      <c r="ID2916" s="652"/>
      <c r="IE2916" s="652"/>
      <c r="IF2916" s="652"/>
      <c r="IG2916" s="652"/>
      <c r="IH2916" s="652"/>
      <c r="II2916" s="652"/>
      <c r="IJ2916" s="652"/>
      <c r="IK2916" s="652"/>
      <c r="IL2916" s="652"/>
      <c r="IM2916" s="652"/>
      <c r="IN2916" s="652"/>
      <c r="IO2916" s="652"/>
      <c r="IP2916" s="652"/>
      <c r="IQ2916" s="652"/>
      <c r="IR2916" s="652"/>
      <c r="IS2916" s="652"/>
      <c r="IT2916" s="652"/>
      <c r="IU2916" s="652"/>
      <c r="IV2916" s="652"/>
      <c r="IW2916" s="652"/>
    </row>
    <row r="2917" spans="1:257" s="642" customFormat="1" ht="15.75">
      <c r="A2917" s="638" t="s">
        <v>2835</v>
      </c>
      <c r="B2917" s="719"/>
      <c r="C2917" s="719" t="s">
        <v>851</v>
      </c>
      <c r="D2917" s="640" t="s">
        <v>40</v>
      </c>
      <c r="E2917" s="419" t="s">
        <v>100</v>
      </c>
      <c r="F2917" s="640"/>
      <c r="G2917" s="1528"/>
      <c r="H2917" s="643">
        <f t="shared" si="1341"/>
        <v>5</v>
      </c>
      <c r="I2917" s="644"/>
      <c r="J2917" s="645">
        <f t="shared" si="1363"/>
        <v>5</v>
      </c>
      <c r="K2917" s="1">
        <f t="shared" si="1343"/>
        <v>5</v>
      </c>
      <c r="L2917" s="1">
        <f t="shared" si="1344"/>
        <v>5</v>
      </c>
      <c r="M2917" s="1">
        <f t="shared" si="1345"/>
        <v>0</v>
      </c>
      <c r="N2917" s="1">
        <f t="shared" si="1346"/>
        <v>0</v>
      </c>
      <c r="O2917" s="646"/>
      <c r="P2917" s="646"/>
      <c r="Q2917" s="647"/>
      <c r="R2917" s="776"/>
      <c r="S2917" s="646">
        <v>5</v>
      </c>
      <c r="T2917" s="1">
        <f t="shared" si="1347"/>
        <v>0</v>
      </c>
      <c r="U2917" s="646"/>
      <c r="V2917" s="646"/>
      <c r="W2917" s="647"/>
      <c r="X2917" s="646"/>
      <c r="Y2917" s="646"/>
      <c r="Z2917" s="646"/>
      <c r="AA2917" s="1">
        <f t="shared" si="1365"/>
        <v>0</v>
      </c>
      <c r="AB2917" s="646"/>
      <c r="AC2917" s="646"/>
      <c r="AD2917" s="647"/>
      <c r="AE2917" s="647"/>
      <c r="AF2917" s="646"/>
      <c r="AG2917" s="646"/>
      <c r="AH2917" s="646"/>
      <c r="AI2917" s="1">
        <f t="shared" si="1366"/>
        <v>0</v>
      </c>
      <c r="AJ2917" s="646"/>
      <c r="AK2917" s="646"/>
      <c r="AL2917" s="646"/>
      <c r="AM2917" s="647"/>
      <c r="AN2917" s="646"/>
      <c r="AO2917" s="646"/>
      <c r="AP2917" s="646"/>
      <c r="AQ2917" s="647"/>
      <c r="AR2917" s="646"/>
      <c r="AS2917" s="646"/>
      <c r="AT2917" s="646"/>
      <c r="AU2917" s="616"/>
      <c r="AV2917" s="646"/>
      <c r="AW2917" s="646"/>
      <c r="AX2917" s="646"/>
      <c r="AY2917" s="646"/>
      <c r="AZ2917" s="646"/>
      <c r="BA2917" s="646"/>
      <c r="BB2917" s="646"/>
      <c r="BC2917" s="647"/>
      <c r="BD2917" s="646"/>
      <c r="BE2917" s="646"/>
      <c r="BF2917" s="646"/>
      <c r="BG2917" s="646"/>
      <c r="BH2917" s="647"/>
      <c r="BI2917" s="646"/>
      <c r="BJ2917" s="646"/>
      <c r="BK2917" s="646"/>
      <c r="BL2917" s="647"/>
      <c r="BM2917" s="1">
        <f t="shared" si="1355"/>
        <v>0</v>
      </c>
      <c r="BN2917" s="646"/>
      <c r="BO2917" s="646"/>
      <c r="BP2917" s="646"/>
      <c r="BQ2917" s="542"/>
      <c r="BR2917" s="640"/>
      <c r="BS2917" s="792"/>
      <c r="BT2917" s="640"/>
      <c r="BU2917" s="651"/>
      <c r="BV2917" s="652"/>
      <c r="BW2917" s="652"/>
      <c r="BX2917" s="652"/>
      <c r="BZ2917" s="652"/>
      <c r="CA2917" s="652"/>
      <c r="CB2917" s="652"/>
      <c r="CC2917" s="652"/>
      <c r="CD2917" s="652"/>
      <c r="CE2917" s="652"/>
      <c r="CF2917" s="652"/>
      <c r="CG2917" s="652"/>
      <c r="CH2917" s="652"/>
      <c r="CI2917" s="652"/>
      <c r="CJ2917" s="652"/>
      <c r="CK2917" s="652"/>
      <c r="CL2917" s="652"/>
      <c r="CM2917" s="652"/>
      <c r="CN2917" s="652"/>
      <c r="CO2917" s="652"/>
      <c r="CP2917" s="652"/>
      <c r="CQ2917" s="652"/>
      <c r="CR2917" s="652"/>
      <c r="CS2917" s="652"/>
      <c r="CT2917" s="652"/>
      <c r="CU2917" s="652"/>
      <c r="CV2917" s="652"/>
      <c r="CW2917" s="652"/>
      <c r="CX2917" s="652"/>
      <c r="CY2917" s="652"/>
      <c r="CZ2917" s="652"/>
      <c r="DA2917" s="652"/>
      <c r="DB2917" s="652"/>
      <c r="DC2917" s="652"/>
      <c r="DD2917" s="652"/>
      <c r="DE2917" s="652"/>
      <c r="DF2917" s="652"/>
      <c r="DG2917" s="652"/>
      <c r="DH2917" s="652"/>
      <c r="DI2917" s="652"/>
      <c r="DJ2917" s="652"/>
      <c r="DK2917" s="652"/>
      <c r="DL2917" s="652"/>
      <c r="DM2917" s="652"/>
      <c r="DN2917" s="652"/>
      <c r="DO2917" s="652"/>
      <c r="DP2917" s="652"/>
      <c r="DQ2917" s="652"/>
      <c r="DR2917" s="652"/>
      <c r="DS2917" s="652"/>
      <c r="DT2917" s="652"/>
      <c r="DU2917" s="652"/>
      <c r="DV2917" s="652"/>
      <c r="DW2917" s="652"/>
      <c r="DX2917" s="652"/>
      <c r="DY2917" s="652"/>
      <c r="DZ2917" s="652"/>
      <c r="EA2917" s="652"/>
      <c r="EB2917" s="652"/>
      <c r="EC2917" s="652"/>
      <c r="ED2917" s="652"/>
      <c r="EE2917" s="652"/>
      <c r="EF2917" s="652"/>
      <c r="EG2917" s="652"/>
      <c r="EH2917" s="652"/>
      <c r="EI2917" s="652"/>
      <c r="EJ2917" s="652"/>
      <c r="EK2917" s="652"/>
      <c r="EL2917" s="652"/>
      <c r="EM2917" s="652"/>
      <c r="EN2917" s="652"/>
      <c r="EO2917" s="652"/>
      <c r="EP2917" s="652"/>
      <c r="EQ2917" s="652"/>
      <c r="ER2917" s="652"/>
      <c r="ES2917" s="652"/>
      <c r="ET2917" s="652"/>
      <c r="EU2917" s="652"/>
      <c r="EV2917" s="652"/>
      <c r="EW2917" s="652"/>
      <c r="EX2917" s="652"/>
      <c r="EY2917" s="652"/>
      <c r="EZ2917" s="652"/>
      <c r="FA2917" s="652"/>
      <c r="FB2917" s="652"/>
      <c r="FC2917" s="652"/>
      <c r="FD2917" s="652"/>
      <c r="FE2917" s="652"/>
      <c r="FF2917" s="652"/>
      <c r="FG2917" s="652"/>
      <c r="FH2917" s="652"/>
      <c r="FI2917" s="652"/>
      <c r="FJ2917" s="652"/>
      <c r="FK2917" s="652"/>
      <c r="FL2917" s="652"/>
      <c r="FM2917" s="652"/>
      <c r="FN2917" s="652"/>
      <c r="FO2917" s="652"/>
      <c r="FP2917" s="652"/>
      <c r="FQ2917" s="652"/>
      <c r="FR2917" s="652"/>
      <c r="FS2917" s="652"/>
      <c r="FT2917" s="652"/>
      <c r="FU2917" s="652"/>
      <c r="FV2917" s="652"/>
      <c r="FW2917" s="652"/>
      <c r="FX2917" s="652"/>
      <c r="FY2917" s="652"/>
      <c r="FZ2917" s="652"/>
      <c r="GA2917" s="652"/>
      <c r="GB2917" s="652"/>
      <c r="GC2917" s="652"/>
      <c r="GD2917" s="652"/>
      <c r="GE2917" s="652"/>
      <c r="GF2917" s="652"/>
      <c r="GG2917" s="652"/>
      <c r="GH2917" s="652"/>
      <c r="GI2917" s="652"/>
      <c r="GJ2917" s="652"/>
      <c r="GK2917" s="652"/>
      <c r="GL2917" s="652"/>
      <c r="GM2917" s="652"/>
      <c r="GN2917" s="652"/>
      <c r="GO2917" s="652"/>
      <c r="GP2917" s="652"/>
      <c r="GQ2917" s="652"/>
      <c r="GR2917" s="652"/>
      <c r="GS2917" s="652"/>
      <c r="GT2917" s="652"/>
      <c r="GU2917" s="652"/>
      <c r="GV2917" s="652"/>
      <c r="GW2917" s="652"/>
      <c r="GX2917" s="652"/>
      <c r="GY2917" s="652"/>
      <c r="GZ2917" s="652"/>
      <c r="HA2917" s="652"/>
      <c r="HB2917" s="652"/>
      <c r="HC2917" s="652"/>
      <c r="HD2917" s="652"/>
      <c r="HE2917" s="652"/>
      <c r="HF2917" s="652"/>
      <c r="HG2917" s="652"/>
      <c r="HH2917" s="652"/>
      <c r="HI2917" s="652"/>
      <c r="HJ2917" s="652"/>
      <c r="HK2917" s="652"/>
      <c r="HL2917" s="652"/>
      <c r="HM2917" s="652"/>
      <c r="HN2917" s="652"/>
      <c r="HO2917" s="652"/>
      <c r="HP2917" s="652"/>
      <c r="HQ2917" s="652"/>
      <c r="HR2917" s="652"/>
      <c r="HS2917" s="652"/>
      <c r="HT2917" s="652"/>
      <c r="HU2917" s="652"/>
      <c r="HV2917" s="652"/>
      <c r="HW2917" s="652"/>
      <c r="HX2917" s="652"/>
      <c r="HY2917" s="652"/>
      <c r="HZ2917" s="652"/>
      <c r="IA2917" s="652"/>
      <c r="IB2917" s="652"/>
      <c r="IC2917" s="652"/>
      <c r="ID2917" s="652"/>
      <c r="IE2917" s="652"/>
      <c r="IF2917" s="652"/>
      <c r="IG2917" s="652"/>
      <c r="IH2917" s="652"/>
      <c r="II2917" s="652"/>
      <c r="IJ2917" s="652"/>
      <c r="IK2917" s="652"/>
      <c r="IL2917" s="652"/>
      <c r="IM2917" s="652"/>
      <c r="IN2917" s="652"/>
      <c r="IO2917" s="652"/>
      <c r="IP2917" s="652"/>
      <c r="IQ2917" s="652"/>
      <c r="IR2917" s="652"/>
      <c r="IS2917" s="652"/>
      <c r="IT2917" s="652"/>
      <c r="IU2917" s="652"/>
      <c r="IV2917" s="652"/>
      <c r="IW2917" s="652"/>
    </row>
    <row r="2918" spans="1:257" s="642" customFormat="1" ht="28.9" customHeight="1">
      <c r="A2918" s="638" t="s">
        <v>2835</v>
      </c>
      <c r="B2918" s="719"/>
      <c r="C2918" s="719" t="s">
        <v>851</v>
      </c>
      <c r="D2918" s="640" t="s">
        <v>40</v>
      </c>
      <c r="E2918" s="419" t="s">
        <v>2865</v>
      </c>
      <c r="F2918" s="640"/>
      <c r="G2918" s="1528"/>
      <c r="H2918" s="643">
        <f t="shared" si="1341"/>
        <v>5</v>
      </c>
      <c r="I2918" s="644"/>
      <c r="J2918" s="645">
        <f t="shared" si="1363"/>
        <v>5</v>
      </c>
      <c r="K2918" s="1">
        <f t="shared" si="1343"/>
        <v>5</v>
      </c>
      <c r="L2918" s="1">
        <f t="shared" si="1344"/>
        <v>5</v>
      </c>
      <c r="M2918" s="1">
        <f t="shared" si="1345"/>
        <v>0</v>
      </c>
      <c r="N2918" s="1">
        <f t="shared" si="1346"/>
        <v>0</v>
      </c>
      <c r="O2918" s="646"/>
      <c r="P2918" s="646"/>
      <c r="Q2918" s="647"/>
      <c r="R2918" s="776"/>
      <c r="S2918" s="646">
        <v>5</v>
      </c>
      <c r="T2918" s="1">
        <f t="shared" si="1347"/>
        <v>0</v>
      </c>
      <c r="U2918" s="646"/>
      <c r="V2918" s="646"/>
      <c r="W2918" s="647"/>
      <c r="X2918" s="646"/>
      <c r="Y2918" s="646"/>
      <c r="Z2918" s="646"/>
      <c r="AA2918" s="1">
        <f t="shared" si="1365"/>
        <v>0</v>
      </c>
      <c r="AB2918" s="646"/>
      <c r="AC2918" s="646"/>
      <c r="AD2918" s="647"/>
      <c r="AE2918" s="647"/>
      <c r="AF2918" s="646"/>
      <c r="AG2918" s="646"/>
      <c r="AH2918" s="646"/>
      <c r="AI2918" s="1">
        <f t="shared" si="1366"/>
        <v>0</v>
      </c>
      <c r="AJ2918" s="646"/>
      <c r="AK2918" s="646"/>
      <c r="AL2918" s="646"/>
      <c r="AM2918" s="647"/>
      <c r="AN2918" s="646"/>
      <c r="AO2918" s="646"/>
      <c r="AP2918" s="646"/>
      <c r="AQ2918" s="647"/>
      <c r="AR2918" s="646"/>
      <c r="AS2918" s="646"/>
      <c r="AT2918" s="646"/>
      <c r="AU2918" s="616"/>
      <c r="AV2918" s="646"/>
      <c r="AW2918" s="646"/>
      <c r="AX2918" s="646"/>
      <c r="AY2918" s="646"/>
      <c r="AZ2918" s="646"/>
      <c r="BA2918" s="646"/>
      <c r="BB2918" s="646"/>
      <c r="BC2918" s="647"/>
      <c r="BD2918" s="646"/>
      <c r="BE2918" s="646"/>
      <c r="BF2918" s="646"/>
      <c r="BG2918" s="646"/>
      <c r="BH2918" s="647"/>
      <c r="BI2918" s="646"/>
      <c r="BJ2918" s="646"/>
      <c r="BK2918" s="646"/>
      <c r="BL2918" s="647"/>
      <c r="BM2918" s="1">
        <f t="shared" si="1355"/>
        <v>0</v>
      </c>
      <c r="BN2918" s="646"/>
      <c r="BO2918" s="646"/>
      <c r="BP2918" s="646"/>
      <c r="BQ2918" s="542"/>
      <c r="BR2918" s="640"/>
      <c r="BS2918" s="792"/>
      <c r="BT2918" s="640"/>
      <c r="BU2918" s="651"/>
      <c r="BV2918" s="652"/>
      <c r="BW2918" s="652"/>
      <c r="BX2918" s="652"/>
      <c r="BZ2918" s="652"/>
      <c r="CA2918" s="652"/>
      <c r="CB2918" s="652"/>
      <c r="CC2918" s="652"/>
      <c r="CD2918" s="652"/>
      <c r="CE2918" s="652"/>
      <c r="CF2918" s="652"/>
      <c r="CG2918" s="652"/>
      <c r="CH2918" s="652"/>
      <c r="CI2918" s="652"/>
      <c r="CJ2918" s="652"/>
      <c r="CK2918" s="652"/>
      <c r="CL2918" s="652"/>
      <c r="CM2918" s="652"/>
      <c r="CN2918" s="652"/>
      <c r="CO2918" s="652"/>
      <c r="CP2918" s="652"/>
      <c r="CQ2918" s="652"/>
      <c r="CR2918" s="652"/>
      <c r="CS2918" s="652"/>
      <c r="CT2918" s="652"/>
      <c r="CU2918" s="652"/>
      <c r="CV2918" s="652"/>
      <c r="CW2918" s="652"/>
      <c r="CX2918" s="652"/>
      <c r="CY2918" s="652"/>
      <c r="CZ2918" s="652"/>
      <c r="DA2918" s="652"/>
      <c r="DB2918" s="652"/>
      <c r="DC2918" s="652"/>
      <c r="DD2918" s="652"/>
      <c r="DE2918" s="652"/>
      <c r="DF2918" s="652"/>
      <c r="DG2918" s="652"/>
      <c r="DH2918" s="652"/>
      <c r="DI2918" s="652"/>
      <c r="DJ2918" s="652"/>
      <c r="DK2918" s="652"/>
      <c r="DL2918" s="652"/>
      <c r="DM2918" s="652"/>
      <c r="DN2918" s="652"/>
      <c r="DO2918" s="652"/>
      <c r="DP2918" s="652"/>
      <c r="DQ2918" s="652"/>
      <c r="DR2918" s="652"/>
      <c r="DS2918" s="652"/>
      <c r="DT2918" s="652"/>
      <c r="DU2918" s="652"/>
      <c r="DV2918" s="652"/>
      <c r="DW2918" s="652"/>
      <c r="DX2918" s="652"/>
      <c r="DY2918" s="652"/>
      <c r="DZ2918" s="652"/>
      <c r="EA2918" s="652"/>
      <c r="EB2918" s="652"/>
      <c r="EC2918" s="652"/>
      <c r="ED2918" s="652"/>
      <c r="EE2918" s="652"/>
      <c r="EF2918" s="652"/>
      <c r="EG2918" s="652"/>
      <c r="EH2918" s="652"/>
      <c r="EI2918" s="652"/>
      <c r="EJ2918" s="652"/>
      <c r="EK2918" s="652"/>
      <c r="EL2918" s="652"/>
      <c r="EM2918" s="652"/>
      <c r="EN2918" s="652"/>
      <c r="EO2918" s="652"/>
      <c r="EP2918" s="652"/>
      <c r="EQ2918" s="652"/>
      <c r="ER2918" s="652"/>
      <c r="ES2918" s="652"/>
      <c r="ET2918" s="652"/>
      <c r="EU2918" s="652"/>
      <c r="EV2918" s="652"/>
      <c r="EW2918" s="652"/>
      <c r="EX2918" s="652"/>
      <c r="EY2918" s="652"/>
      <c r="EZ2918" s="652"/>
      <c r="FA2918" s="652"/>
      <c r="FB2918" s="652"/>
      <c r="FC2918" s="652"/>
      <c r="FD2918" s="652"/>
      <c r="FE2918" s="652"/>
      <c r="FF2918" s="652"/>
      <c r="FG2918" s="652"/>
      <c r="FH2918" s="652"/>
      <c r="FI2918" s="652"/>
      <c r="FJ2918" s="652"/>
      <c r="FK2918" s="652"/>
      <c r="FL2918" s="652"/>
      <c r="FM2918" s="652"/>
      <c r="FN2918" s="652"/>
      <c r="FO2918" s="652"/>
      <c r="FP2918" s="652"/>
      <c r="FQ2918" s="652"/>
      <c r="FR2918" s="652"/>
      <c r="FS2918" s="652"/>
      <c r="FT2918" s="652"/>
      <c r="FU2918" s="652"/>
      <c r="FV2918" s="652"/>
      <c r="FW2918" s="652"/>
      <c r="FX2918" s="652"/>
      <c r="FY2918" s="652"/>
      <c r="FZ2918" s="652"/>
      <c r="GA2918" s="652"/>
      <c r="GB2918" s="652"/>
      <c r="GC2918" s="652"/>
      <c r="GD2918" s="652"/>
      <c r="GE2918" s="652"/>
      <c r="GF2918" s="652"/>
      <c r="GG2918" s="652"/>
      <c r="GH2918" s="652"/>
      <c r="GI2918" s="652"/>
      <c r="GJ2918" s="652"/>
      <c r="GK2918" s="652"/>
      <c r="GL2918" s="652"/>
      <c r="GM2918" s="652"/>
      <c r="GN2918" s="652"/>
      <c r="GO2918" s="652"/>
      <c r="GP2918" s="652"/>
      <c r="GQ2918" s="652"/>
      <c r="GR2918" s="652"/>
      <c r="GS2918" s="652"/>
      <c r="GT2918" s="652"/>
      <c r="GU2918" s="652"/>
      <c r="GV2918" s="652"/>
      <c r="GW2918" s="652"/>
      <c r="GX2918" s="652"/>
      <c r="GY2918" s="652"/>
      <c r="GZ2918" s="652"/>
      <c r="HA2918" s="652"/>
      <c r="HB2918" s="652"/>
      <c r="HC2918" s="652"/>
      <c r="HD2918" s="652"/>
      <c r="HE2918" s="652"/>
      <c r="HF2918" s="652"/>
      <c r="HG2918" s="652"/>
      <c r="HH2918" s="652"/>
      <c r="HI2918" s="652"/>
      <c r="HJ2918" s="652"/>
      <c r="HK2918" s="652"/>
      <c r="HL2918" s="652"/>
      <c r="HM2918" s="652"/>
      <c r="HN2918" s="652"/>
      <c r="HO2918" s="652"/>
      <c r="HP2918" s="652"/>
      <c r="HQ2918" s="652"/>
      <c r="HR2918" s="652"/>
      <c r="HS2918" s="652"/>
      <c r="HT2918" s="652"/>
      <c r="HU2918" s="652"/>
      <c r="HV2918" s="652"/>
      <c r="HW2918" s="652"/>
      <c r="HX2918" s="652"/>
      <c r="HY2918" s="652"/>
      <c r="HZ2918" s="652"/>
      <c r="IA2918" s="652"/>
      <c r="IB2918" s="652"/>
      <c r="IC2918" s="652"/>
      <c r="ID2918" s="652"/>
      <c r="IE2918" s="652"/>
      <c r="IF2918" s="652"/>
      <c r="IG2918" s="652"/>
      <c r="IH2918" s="652"/>
      <c r="II2918" s="652"/>
      <c r="IJ2918" s="652"/>
      <c r="IK2918" s="652"/>
      <c r="IL2918" s="652"/>
      <c r="IM2918" s="652"/>
      <c r="IN2918" s="652"/>
      <c r="IO2918" s="652"/>
      <c r="IP2918" s="652"/>
      <c r="IQ2918" s="652"/>
      <c r="IR2918" s="652"/>
      <c r="IS2918" s="652"/>
      <c r="IT2918" s="652"/>
      <c r="IU2918" s="652"/>
      <c r="IV2918" s="652"/>
      <c r="IW2918" s="652"/>
    </row>
    <row r="2919" spans="1:257" s="607" customFormat="1" ht="24" customHeight="1">
      <c r="A2919" s="638" t="s">
        <v>2835</v>
      </c>
      <c r="B2919" s="604"/>
      <c r="C2919" s="719" t="s">
        <v>851</v>
      </c>
      <c r="D2919" s="640" t="s">
        <v>40</v>
      </c>
      <c r="E2919" s="419" t="s">
        <v>87</v>
      </c>
      <c r="F2919" s="605"/>
      <c r="G2919" s="1687"/>
      <c r="H2919" s="643">
        <f t="shared" si="1341"/>
        <v>5</v>
      </c>
      <c r="I2919" s="644"/>
      <c r="J2919" s="645">
        <f t="shared" si="1363"/>
        <v>5</v>
      </c>
      <c r="K2919" s="1">
        <f t="shared" si="1343"/>
        <v>5</v>
      </c>
      <c r="L2919" s="1">
        <f t="shared" si="1344"/>
        <v>5</v>
      </c>
      <c r="M2919" s="1">
        <f t="shared" si="1345"/>
        <v>0</v>
      </c>
      <c r="N2919" s="1">
        <f t="shared" si="1346"/>
        <v>0</v>
      </c>
      <c r="O2919" s="612"/>
      <c r="P2919" s="612"/>
      <c r="Q2919" s="613"/>
      <c r="R2919" s="614"/>
      <c r="S2919" s="612">
        <v>5</v>
      </c>
      <c r="T2919" s="1">
        <f t="shared" si="1347"/>
        <v>0</v>
      </c>
      <c r="U2919" s="612"/>
      <c r="V2919" s="612"/>
      <c r="W2919" s="613"/>
      <c r="X2919" s="612"/>
      <c r="Y2919" s="612"/>
      <c r="Z2919" s="612"/>
      <c r="AA2919" s="1">
        <f t="shared" si="1365"/>
        <v>0</v>
      </c>
      <c r="AB2919" s="612"/>
      <c r="AC2919" s="612"/>
      <c r="AD2919" s="613"/>
      <c r="AE2919" s="613"/>
      <c r="AF2919" s="612"/>
      <c r="AG2919" s="612"/>
      <c r="AH2919" s="612"/>
      <c r="AI2919" s="1">
        <f t="shared" si="1366"/>
        <v>0</v>
      </c>
      <c r="AJ2919" s="612"/>
      <c r="AK2919" s="612"/>
      <c r="AL2919" s="612"/>
      <c r="AM2919" s="613"/>
      <c r="AN2919" s="612"/>
      <c r="AO2919" s="612"/>
      <c r="AP2919" s="612"/>
      <c r="AQ2919" s="613"/>
      <c r="AR2919" s="612"/>
      <c r="AS2919" s="612"/>
      <c r="AT2919" s="612"/>
      <c r="AU2919" s="616"/>
      <c r="AV2919" s="612"/>
      <c r="AW2919" s="612"/>
      <c r="AX2919" s="612"/>
      <c r="AY2919" s="612"/>
      <c r="AZ2919" s="612"/>
      <c r="BA2919" s="612"/>
      <c r="BB2919" s="612"/>
      <c r="BC2919" s="613"/>
      <c r="BD2919" s="612"/>
      <c r="BE2919" s="612"/>
      <c r="BF2919" s="612"/>
      <c r="BG2919" s="612"/>
      <c r="BH2919" s="613"/>
      <c r="BI2919" s="612"/>
      <c r="BJ2919" s="612"/>
      <c r="BK2919" s="612"/>
      <c r="BL2919" s="613"/>
      <c r="BM2919" s="1">
        <f t="shared" si="1355"/>
        <v>0</v>
      </c>
      <c r="BN2919" s="612"/>
      <c r="BO2919" s="612"/>
      <c r="BP2919" s="612"/>
      <c r="BQ2919" s="547">
        <v>1</v>
      </c>
      <c r="BR2919" s="605"/>
      <c r="BS2919" s="1611"/>
      <c r="BT2919" s="605"/>
      <c r="BU2919" s="621"/>
      <c r="BV2919" s="619"/>
      <c r="BW2919" s="619"/>
      <c r="BX2919" s="619"/>
      <c r="BZ2919" s="619"/>
      <c r="CA2919" s="619"/>
      <c r="CB2919" s="619"/>
      <c r="CC2919" s="619"/>
      <c r="CD2919" s="619"/>
      <c r="CE2919" s="619"/>
      <c r="CF2919" s="619"/>
      <c r="CG2919" s="619"/>
      <c r="CH2919" s="619"/>
      <c r="CI2919" s="619"/>
      <c r="CJ2919" s="619"/>
      <c r="CK2919" s="619"/>
      <c r="CL2919" s="619"/>
      <c r="CM2919" s="619"/>
      <c r="CN2919" s="619"/>
      <c r="CO2919" s="619"/>
      <c r="CP2919" s="619"/>
      <c r="CQ2919" s="619"/>
      <c r="CR2919" s="619"/>
      <c r="CS2919" s="619"/>
      <c r="CT2919" s="619"/>
      <c r="CU2919" s="619"/>
      <c r="CV2919" s="619"/>
      <c r="CW2919" s="619"/>
      <c r="CX2919" s="619"/>
      <c r="CY2919" s="619"/>
      <c r="CZ2919" s="619"/>
      <c r="DA2919" s="619"/>
      <c r="DB2919" s="619"/>
      <c r="DC2919" s="619"/>
      <c r="DD2919" s="619"/>
      <c r="DE2919" s="619"/>
      <c r="DF2919" s="619"/>
      <c r="DG2919" s="619"/>
      <c r="DH2919" s="619"/>
      <c r="DI2919" s="619"/>
      <c r="DJ2919" s="619"/>
      <c r="DK2919" s="619"/>
      <c r="DL2919" s="619"/>
      <c r="DM2919" s="619"/>
      <c r="DN2919" s="619"/>
      <c r="DO2919" s="619"/>
      <c r="DP2919" s="619"/>
      <c r="DQ2919" s="619"/>
      <c r="DR2919" s="619"/>
      <c r="DS2919" s="619"/>
      <c r="DT2919" s="619"/>
      <c r="DU2919" s="619"/>
      <c r="DV2919" s="619"/>
      <c r="DW2919" s="619"/>
      <c r="DX2919" s="619"/>
      <c r="DY2919" s="619"/>
      <c r="DZ2919" s="619"/>
      <c r="EA2919" s="619"/>
      <c r="EB2919" s="619"/>
      <c r="EC2919" s="619"/>
      <c r="ED2919" s="619"/>
      <c r="EE2919" s="619"/>
      <c r="EF2919" s="619"/>
      <c r="EG2919" s="619"/>
      <c r="EH2919" s="619"/>
      <c r="EI2919" s="619"/>
      <c r="EJ2919" s="619"/>
      <c r="EK2919" s="619"/>
      <c r="EL2919" s="619"/>
      <c r="EM2919" s="619"/>
      <c r="EN2919" s="619"/>
      <c r="EO2919" s="619"/>
      <c r="EP2919" s="619"/>
      <c r="EQ2919" s="619"/>
      <c r="ER2919" s="619"/>
      <c r="ES2919" s="619"/>
      <c r="ET2919" s="619"/>
      <c r="EU2919" s="619"/>
      <c r="EV2919" s="619"/>
      <c r="EW2919" s="619"/>
      <c r="EX2919" s="619"/>
      <c r="EY2919" s="619"/>
      <c r="EZ2919" s="619"/>
      <c r="FA2919" s="619"/>
      <c r="FB2919" s="619"/>
      <c r="FC2919" s="619"/>
      <c r="FD2919" s="619"/>
      <c r="FE2919" s="619"/>
      <c r="FF2919" s="619"/>
      <c r="FG2919" s="619"/>
      <c r="FH2919" s="619"/>
      <c r="FI2919" s="619"/>
      <c r="FJ2919" s="619"/>
      <c r="FK2919" s="619"/>
      <c r="FL2919" s="619"/>
      <c r="FM2919" s="619"/>
      <c r="FN2919" s="619"/>
      <c r="FO2919" s="619"/>
      <c r="FP2919" s="619"/>
      <c r="FQ2919" s="619"/>
      <c r="FR2919" s="619"/>
      <c r="FS2919" s="619"/>
      <c r="FT2919" s="619"/>
      <c r="FU2919" s="619"/>
      <c r="FV2919" s="619"/>
      <c r="FW2919" s="619"/>
      <c r="FX2919" s="619"/>
      <c r="FY2919" s="619"/>
      <c r="FZ2919" s="619"/>
      <c r="GA2919" s="619"/>
      <c r="GB2919" s="619"/>
      <c r="GC2919" s="619"/>
      <c r="GD2919" s="619"/>
      <c r="GE2919" s="619"/>
      <c r="GF2919" s="619"/>
      <c r="GG2919" s="619"/>
      <c r="GH2919" s="619"/>
      <c r="GI2919" s="619"/>
      <c r="GJ2919" s="619"/>
      <c r="GK2919" s="619"/>
      <c r="GL2919" s="619"/>
      <c r="GM2919" s="619"/>
      <c r="GN2919" s="619"/>
      <c r="GO2919" s="619"/>
      <c r="GP2919" s="619"/>
      <c r="GQ2919" s="619"/>
      <c r="GR2919" s="619"/>
      <c r="GS2919" s="619"/>
      <c r="GT2919" s="619"/>
      <c r="GU2919" s="619"/>
      <c r="GV2919" s="619"/>
      <c r="GW2919" s="619"/>
      <c r="GX2919" s="619"/>
      <c r="GY2919" s="619"/>
      <c r="GZ2919" s="619"/>
      <c r="HA2919" s="619"/>
      <c r="HB2919" s="619"/>
      <c r="HC2919" s="619"/>
      <c r="HD2919" s="619"/>
      <c r="HE2919" s="619"/>
      <c r="HF2919" s="619"/>
      <c r="HG2919" s="619"/>
      <c r="HH2919" s="619"/>
      <c r="HI2919" s="619"/>
      <c r="HJ2919" s="619"/>
      <c r="HK2919" s="619"/>
      <c r="HL2919" s="619"/>
      <c r="HM2919" s="619"/>
      <c r="HN2919" s="619"/>
      <c r="HO2919" s="619"/>
      <c r="HP2919" s="619"/>
      <c r="HQ2919" s="619"/>
      <c r="HR2919" s="619"/>
      <c r="HS2919" s="619"/>
      <c r="HT2919" s="619"/>
      <c r="HU2919" s="619"/>
      <c r="HV2919" s="619"/>
      <c r="HW2919" s="619"/>
      <c r="HX2919" s="619"/>
      <c r="HY2919" s="619"/>
      <c r="HZ2919" s="619"/>
      <c r="IA2919" s="619"/>
      <c r="IB2919" s="619"/>
      <c r="IC2919" s="619"/>
      <c r="ID2919" s="619"/>
      <c r="IE2919" s="619"/>
      <c r="IF2919" s="619"/>
      <c r="IG2919" s="619"/>
      <c r="IH2919" s="619"/>
      <c r="II2919" s="619"/>
      <c r="IJ2919" s="619"/>
      <c r="IK2919" s="619"/>
      <c r="IL2919" s="619"/>
      <c r="IM2919" s="619"/>
      <c r="IN2919" s="619"/>
      <c r="IO2919" s="619"/>
      <c r="IP2919" s="619"/>
      <c r="IQ2919" s="619"/>
      <c r="IR2919" s="619"/>
      <c r="IS2919" s="619"/>
      <c r="IT2919" s="619"/>
      <c r="IU2919" s="619"/>
      <c r="IV2919" s="619"/>
      <c r="IW2919" s="619"/>
    </row>
    <row r="2920" spans="1:257" s="619" customFormat="1" ht="15.75">
      <c r="A2920" s="638" t="s">
        <v>2835</v>
      </c>
      <c r="B2920" s="604"/>
      <c r="C2920" s="719" t="s">
        <v>851</v>
      </c>
      <c r="D2920" s="640" t="s">
        <v>40</v>
      </c>
      <c r="E2920" s="419" t="s">
        <v>431</v>
      </c>
      <c r="F2920" s="605"/>
      <c r="H2920" s="643">
        <f t="shared" si="1341"/>
        <v>5</v>
      </c>
      <c r="I2920" s="644"/>
      <c r="J2920" s="645">
        <f t="shared" si="1363"/>
        <v>5</v>
      </c>
      <c r="K2920" s="1">
        <f t="shared" si="1343"/>
        <v>5</v>
      </c>
      <c r="L2920" s="1">
        <f t="shared" si="1344"/>
        <v>5</v>
      </c>
      <c r="M2920" s="1">
        <f t="shared" si="1345"/>
        <v>0</v>
      </c>
      <c r="N2920" s="1">
        <f t="shared" si="1346"/>
        <v>0</v>
      </c>
      <c r="O2920" s="612"/>
      <c r="P2920" s="612"/>
      <c r="Q2920" s="613"/>
      <c r="R2920" s="614"/>
      <c r="S2920" s="614">
        <v>5</v>
      </c>
      <c r="T2920" s="1">
        <f t="shared" si="1347"/>
        <v>0</v>
      </c>
      <c r="U2920" s="612"/>
      <c r="V2920" s="612"/>
      <c r="W2920" s="613"/>
      <c r="X2920" s="612"/>
      <c r="Y2920" s="612"/>
      <c r="Z2920" s="612"/>
      <c r="AA2920" s="1">
        <f t="shared" si="1365"/>
        <v>0</v>
      </c>
      <c r="AB2920" s="612"/>
      <c r="AC2920" s="612"/>
      <c r="AD2920" s="613"/>
      <c r="AE2920" s="613"/>
      <c r="AF2920" s="612"/>
      <c r="AG2920" s="612"/>
      <c r="AH2920" s="612"/>
      <c r="AI2920" s="1">
        <f t="shared" si="1366"/>
        <v>0</v>
      </c>
      <c r="AJ2920" s="612"/>
      <c r="AK2920" s="612"/>
      <c r="AL2920" s="612"/>
      <c r="AM2920" s="613"/>
      <c r="AN2920" s="612"/>
      <c r="AO2920" s="612"/>
      <c r="AP2920" s="612"/>
      <c r="AQ2920" s="613"/>
      <c r="AR2920" s="612"/>
      <c r="AS2920" s="612"/>
      <c r="AT2920" s="612"/>
      <c r="AU2920" s="616"/>
      <c r="AV2920" s="612"/>
      <c r="AW2920" s="612"/>
      <c r="AX2920" s="612"/>
      <c r="AY2920" s="612"/>
      <c r="AZ2920" s="612"/>
      <c r="BA2920" s="612"/>
      <c r="BB2920" s="612"/>
      <c r="BC2920" s="613"/>
      <c r="BD2920" s="612"/>
      <c r="BE2920" s="612"/>
      <c r="BF2920" s="612"/>
      <c r="BG2920" s="612"/>
      <c r="BH2920" s="613"/>
      <c r="BI2920" s="612"/>
      <c r="BJ2920" s="612"/>
      <c r="BK2920" s="612"/>
      <c r="BL2920" s="613"/>
      <c r="BM2920" s="1">
        <f t="shared" si="1355"/>
        <v>0</v>
      </c>
      <c r="BN2920" s="612"/>
      <c r="BO2920" s="612"/>
      <c r="BP2920" s="612"/>
      <c r="BQ2920" s="547">
        <v>1</v>
      </c>
      <c r="BR2920" s="605"/>
      <c r="BS2920" s="617"/>
      <c r="BT2920" s="605"/>
      <c r="BU2920" s="618"/>
    </row>
    <row r="2921" spans="1:257" s="619" customFormat="1" ht="15.75">
      <c r="A2921" s="638" t="s">
        <v>2835</v>
      </c>
      <c r="B2921" s="604"/>
      <c r="C2921" s="719" t="s">
        <v>851</v>
      </c>
      <c r="D2921" s="640" t="s">
        <v>40</v>
      </c>
      <c r="E2921" s="419" t="s">
        <v>2807</v>
      </c>
      <c r="F2921" s="605"/>
      <c r="H2921" s="643">
        <f t="shared" si="1341"/>
        <v>5</v>
      </c>
      <c r="I2921" s="644"/>
      <c r="J2921" s="645">
        <f t="shared" si="1363"/>
        <v>5</v>
      </c>
      <c r="K2921" s="1">
        <f t="shared" si="1343"/>
        <v>5</v>
      </c>
      <c r="L2921" s="1">
        <f t="shared" si="1344"/>
        <v>5</v>
      </c>
      <c r="M2921" s="1">
        <f t="shared" si="1345"/>
        <v>0</v>
      </c>
      <c r="N2921" s="1">
        <f t="shared" si="1346"/>
        <v>0</v>
      </c>
      <c r="O2921" s="612"/>
      <c r="P2921" s="612"/>
      <c r="Q2921" s="613"/>
      <c r="R2921" s="614"/>
      <c r="S2921" s="614">
        <v>5</v>
      </c>
      <c r="T2921" s="1">
        <f t="shared" si="1347"/>
        <v>0</v>
      </c>
      <c r="U2921" s="612"/>
      <c r="V2921" s="612"/>
      <c r="W2921" s="613"/>
      <c r="X2921" s="612"/>
      <c r="Y2921" s="612"/>
      <c r="Z2921" s="612"/>
      <c r="AA2921" s="1">
        <f t="shared" si="1365"/>
        <v>0</v>
      </c>
      <c r="AB2921" s="612"/>
      <c r="AC2921" s="612"/>
      <c r="AD2921" s="613"/>
      <c r="AE2921" s="613"/>
      <c r="AF2921" s="612"/>
      <c r="AG2921" s="612"/>
      <c r="AH2921" s="612"/>
      <c r="AI2921" s="1">
        <f t="shared" si="1366"/>
        <v>0</v>
      </c>
      <c r="AJ2921" s="612"/>
      <c r="AK2921" s="612"/>
      <c r="AL2921" s="612"/>
      <c r="AM2921" s="613"/>
      <c r="AN2921" s="612"/>
      <c r="AO2921" s="612"/>
      <c r="AP2921" s="612"/>
      <c r="AQ2921" s="613"/>
      <c r="AR2921" s="612"/>
      <c r="AS2921" s="612"/>
      <c r="AT2921" s="612"/>
      <c r="AU2921" s="616"/>
      <c r="AV2921" s="612"/>
      <c r="AW2921" s="612"/>
      <c r="AX2921" s="612"/>
      <c r="AY2921" s="612"/>
      <c r="AZ2921" s="612"/>
      <c r="BA2921" s="612"/>
      <c r="BB2921" s="612"/>
      <c r="BC2921" s="613"/>
      <c r="BD2921" s="612"/>
      <c r="BE2921" s="612"/>
      <c r="BF2921" s="612"/>
      <c r="BG2921" s="612"/>
      <c r="BH2921" s="613"/>
      <c r="BI2921" s="612"/>
      <c r="BJ2921" s="612"/>
      <c r="BK2921" s="612"/>
      <c r="BL2921" s="613"/>
      <c r="BM2921" s="1">
        <f t="shared" si="1355"/>
        <v>0</v>
      </c>
      <c r="BN2921" s="612"/>
      <c r="BO2921" s="612"/>
      <c r="BP2921" s="612"/>
      <c r="BQ2921" s="547">
        <v>1</v>
      </c>
      <c r="BR2921" s="605"/>
      <c r="BS2921" s="617"/>
      <c r="BT2921" s="605"/>
      <c r="BU2921" s="618"/>
    </row>
    <row r="2922" spans="1:257" s="619" customFormat="1" ht="15.75">
      <c r="A2922" s="638" t="s">
        <v>2835</v>
      </c>
      <c r="B2922" s="604"/>
      <c r="C2922" s="719" t="s">
        <v>851</v>
      </c>
      <c r="D2922" s="640" t="s">
        <v>40</v>
      </c>
      <c r="E2922" s="419" t="s">
        <v>79</v>
      </c>
      <c r="F2922" s="605"/>
      <c r="H2922" s="643">
        <f t="shared" ref="H2922:H2924" si="1367">J2922</f>
        <v>5</v>
      </c>
      <c r="I2922" s="644"/>
      <c r="J2922" s="645">
        <f t="shared" si="1363"/>
        <v>5</v>
      </c>
      <c r="K2922" s="1">
        <f t="shared" ref="K2922:K2924" si="1368">L2922+T2922+X2922+Y2922+Z2922</f>
        <v>5</v>
      </c>
      <c r="L2922" s="1">
        <f t="shared" ref="L2922:L2924" si="1369">M2922+S2922</f>
        <v>5</v>
      </c>
      <c r="M2922" s="1">
        <f t="shared" ref="M2922:M2924" si="1370">N2922+R2922</f>
        <v>0</v>
      </c>
      <c r="N2922" s="1">
        <f t="shared" ref="N2922:N2924" si="1371">O2922+P2922+Q2922</f>
        <v>0</v>
      </c>
      <c r="O2922" s="612"/>
      <c r="P2922" s="612"/>
      <c r="Q2922" s="613"/>
      <c r="R2922" s="614"/>
      <c r="S2922" s="614">
        <v>5</v>
      </c>
      <c r="T2922" s="1">
        <f t="shared" ref="T2922:T2924" si="1372">U2922+V2922+W2922</f>
        <v>0</v>
      </c>
      <c r="U2922" s="612"/>
      <c r="V2922" s="612"/>
      <c r="W2922" s="613"/>
      <c r="X2922" s="612"/>
      <c r="Y2922" s="612"/>
      <c r="Z2922" s="612"/>
      <c r="AA2922" s="1">
        <f t="shared" si="1365"/>
        <v>0</v>
      </c>
      <c r="AB2922" s="612"/>
      <c r="AC2922" s="612"/>
      <c r="AD2922" s="613"/>
      <c r="AE2922" s="613"/>
      <c r="AF2922" s="612"/>
      <c r="AG2922" s="612"/>
      <c r="AH2922" s="612"/>
      <c r="AI2922" s="1">
        <f t="shared" si="1366"/>
        <v>0</v>
      </c>
      <c r="AJ2922" s="612"/>
      <c r="AK2922" s="612"/>
      <c r="AL2922" s="612"/>
      <c r="AM2922" s="613"/>
      <c r="AN2922" s="612"/>
      <c r="AO2922" s="612"/>
      <c r="AP2922" s="612"/>
      <c r="AQ2922" s="613"/>
      <c r="AR2922" s="612"/>
      <c r="AS2922" s="612"/>
      <c r="AT2922" s="612"/>
      <c r="AU2922" s="616"/>
      <c r="AV2922" s="612"/>
      <c r="AW2922" s="612"/>
      <c r="AX2922" s="612"/>
      <c r="AY2922" s="612"/>
      <c r="AZ2922" s="612"/>
      <c r="BA2922" s="612"/>
      <c r="BB2922" s="612"/>
      <c r="BC2922" s="613"/>
      <c r="BD2922" s="612"/>
      <c r="BE2922" s="612"/>
      <c r="BF2922" s="612"/>
      <c r="BG2922" s="612"/>
      <c r="BH2922" s="613"/>
      <c r="BI2922" s="612"/>
      <c r="BJ2922" s="612"/>
      <c r="BK2922" s="612"/>
      <c r="BL2922" s="613"/>
      <c r="BM2922" s="1">
        <f t="shared" si="1355"/>
        <v>0</v>
      </c>
      <c r="BN2922" s="612"/>
      <c r="BO2922" s="612"/>
      <c r="BP2922" s="612"/>
      <c r="BQ2922" s="547">
        <v>1</v>
      </c>
      <c r="BR2922" s="605"/>
      <c r="BS2922" s="617"/>
      <c r="BT2922" s="605"/>
      <c r="BU2922" s="618"/>
    </row>
    <row r="2923" spans="1:257" s="619" customFormat="1" hidden="1">
      <c r="A2923" s="603"/>
      <c r="B2923" s="604"/>
      <c r="C2923" s="604"/>
      <c r="D2923" s="605"/>
      <c r="E2923" s="606"/>
      <c r="F2923" s="605"/>
      <c r="H2923" s="643">
        <f t="shared" si="1367"/>
        <v>0</v>
      </c>
      <c r="I2923" s="644"/>
      <c r="J2923" s="645">
        <f t="shared" si="1363"/>
        <v>0</v>
      </c>
      <c r="K2923" s="1">
        <f t="shared" si="1368"/>
        <v>0</v>
      </c>
      <c r="L2923" s="1">
        <f t="shared" si="1369"/>
        <v>0</v>
      </c>
      <c r="M2923" s="1">
        <f t="shared" si="1370"/>
        <v>0</v>
      </c>
      <c r="N2923" s="1">
        <f t="shared" si="1371"/>
        <v>0</v>
      </c>
      <c r="O2923" s="612"/>
      <c r="P2923" s="612"/>
      <c r="Q2923" s="613"/>
      <c r="R2923" s="614"/>
      <c r="S2923" s="614"/>
      <c r="T2923" s="1">
        <f t="shared" si="1372"/>
        <v>0</v>
      </c>
      <c r="U2923" s="612"/>
      <c r="V2923" s="612"/>
      <c r="W2923" s="613"/>
      <c r="X2923" s="612"/>
      <c r="Y2923" s="612"/>
      <c r="Z2923" s="612"/>
      <c r="AA2923" s="1">
        <f t="shared" si="1365"/>
        <v>0</v>
      </c>
      <c r="AB2923" s="612"/>
      <c r="AC2923" s="612"/>
      <c r="AD2923" s="613"/>
      <c r="AE2923" s="613"/>
      <c r="AF2923" s="612"/>
      <c r="AG2923" s="612"/>
      <c r="AH2923" s="612"/>
      <c r="AI2923" s="1">
        <f t="shared" si="1366"/>
        <v>0</v>
      </c>
      <c r="AJ2923" s="612"/>
      <c r="AK2923" s="612"/>
      <c r="AL2923" s="612"/>
      <c r="AM2923" s="613"/>
      <c r="AN2923" s="612"/>
      <c r="AO2923" s="612"/>
      <c r="AP2923" s="612"/>
      <c r="AQ2923" s="613"/>
      <c r="AR2923" s="612"/>
      <c r="AS2923" s="612"/>
      <c r="AT2923" s="612"/>
      <c r="AU2923" s="616"/>
      <c r="AV2923" s="612"/>
      <c r="AW2923" s="612"/>
      <c r="AX2923" s="612"/>
      <c r="AY2923" s="612"/>
      <c r="AZ2923" s="612"/>
      <c r="BA2923" s="612"/>
      <c r="BB2923" s="612"/>
      <c r="BC2923" s="613"/>
      <c r="BD2923" s="612"/>
      <c r="BE2923" s="612"/>
      <c r="BF2923" s="612"/>
      <c r="BG2923" s="612"/>
      <c r="BH2923" s="613"/>
      <c r="BI2923" s="612"/>
      <c r="BJ2923" s="612"/>
      <c r="BK2923" s="612"/>
      <c r="BL2923" s="613"/>
      <c r="BM2923" s="1">
        <f t="shared" si="1355"/>
        <v>0</v>
      </c>
      <c r="BN2923" s="612"/>
      <c r="BO2923" s="612"/>
      <c r="BP2923" s="612"/>
      <c r="BQ2923" s="547">
        <v>1</v>
      </c>
      <c r="BR2923" s="605"/>
      <c r="BS2923" s="617"/>
      <c r="BT2923" s="605"/>
      <c r="BU2923" s="618"/>
    </row>
    <row r="2924" spans="1:257" s="619" customFormat="1" hidden="1">
      <c r="A2924" s="603"/>
      <c r="B2924" s="604"/>
      <c r="C2924" s="604"/>
      <c r="D2924" s="605"/>
      <c r="E2924" s="606"/>
      <c r="F2924" s="605"/>
      <c r="H2924" s="643">
        <f t="shared" si="1367"/>
        <v>0</v>
      </c>
      <c r="I2924" s="644"/>
      <c r="J2924" s="645">
        <f t="shared" si="1363"/>
        <v>0</v>
      </c>
      <c r="K2924" s="1">
        <f t="shared" si="1368"/>
        <v>0</v>
      </c>
      <c r="L2924" s="1">
        <f t="shared" si="1369"/>
        <v>0</v>
      </c>
      <c r="M2924" s="1">
        <f t="shared" si="1370"/>
        <v>0</v>
      </c>
      <c r="N2924" s="1">
        <f t="shared" si="1371"/>
        <v>0</v>
      </c>
      <c r="O2924" s="612"/>
      <c r="P2924" s="612"/>
      <c r="Q2924" s="613"/>
      <c r="R2924" s="614"/>
      <c r="S2924" s="614"/>
      <c r="T2924" s="1">
        <f t="shared" si="1372"/>
        <v>0</v>
      </c>
      <c r="U2924" s="612"/>
      <c r="V2924" s="612"/>
      <c r="W2924" s="613"/>
      <c r="X2924" s="612"/>
      <c r="Y2924" s="612"/>
      <c r="Z2924" s="612"/>
      <c r="AA2924" s="1">
        <f t="shared" si="1365"/>
        <v>0</v>
      </c>
      <c r="AB2924" s="612"/>
      <c r="AC2924" s="612"/>
      <c r="AD2924" s="613"/>
      <c r="AE2924" s="613"/>
      <c r="AF2924" s="612"/>
      <c r="AG2924" s="612"/>
      <c r="AH2924" s="612"/>
      <c r="AI2924" s="1">
        <f t="shared" si="1366"/>
        <v>0</v>
      </c>
      <c r="AJ2924" s="612"/>
      <c r="AK2924" s="612"/>
      <c r="AL2924" s="612"/>
      <c r="AM2924" s="613"/>
      <c r="AN2924" s="612"/>
      <c r="AO2924" s="612"/>
      <c r="AP2924" s="612"/>
      <c r="AQ2924" s="613"/>
      <c r="AR2924" s="612"/>
      <c r="AS2924" s="612"/>
      <c r="AT2924" s="612"/>
      <c r="AU2924" s="616"/>
      <c r="AV2924" s="612"/>
      <c r="AW2924" s="612"/>
      <c r="AX2924" s="612"/>
      <c r="AY2924" s="612"/>
      <c r="AZ2924" s="612"/>
      <c r="BA2924" s="612"/>
      <c r="BB2924" s="612"/>
      <c r="BC2924" s="613"/>
      <c r="BD2924" s="612"/>
      <c r="BE2924" s="612"/>
      <c r="BF2924" s="612"/>
      <c r="BG2924" s="612"/>
      <c r="BH2924" s="613"/>
      <c r="BI2924" s="612"/>
      <c r="BJ2924" s="612"/>
      <c r="BK2924" s="612"/>
      <c r="BL2924" s="613"/>
      <c r="BM2924" s="1">
        <f t="shared" si="1355"/>
        <v>0</v>
      </c>
      <c r="BN2924" s="612"/>
      <c r="BO2924" s="612"/>
      <c r="BP2924" s="612"/>
      <c r="BQ2924" s="547">
        <v>1</v>
      </c>
      <c r="BR2924" s="605"/>
      <c r="BS2924" s="617"/>
      <c r="BT2924" s="605"/>
      <c r="BU2924" s="618"/>
    </row>
    <row r="2925" spans="1:257" s="619" customFormat="1" hidden="1">
      <c r="A2925" s="603"/>
      <c r="B2925" s="604"/>
      <c r="C2925" s="604"/>
      <c r="D2925" s="605"/>
      <c r="E2925" s="606"/>
      <c r="F2925" s="605"/>
      <c r="H2925" s="608"/>
      <c r="I2925" s="609"/>
      <c r="J2925" s="610"/>
      <c r="K2925" s="611"/>
      <c r="L2925" s="611"/>
      <c r="M2925" s="611"/>
      <c r="N2925" s="611"/>
      <c r="O2925" s="612"/>
      <c r="P2925" s="612"/>
      <c r="Q2925" s="613"/>
      <c r="R2925" s="614"/>
      <c r="S2925" s="614"/>
      <c r="T2925" s="615"/>
      <c r="U2925" s="612"/>
      <c r="V2925" s="612"/>
      <c r="W2925" s="613"/>
      <c r="X2925" s="612"/>
      <c r="Y2925" s="612"/>
      <c r="Z2925" s="612"/>
      <c r="AA2925" s="611"/>
      <c r="AB2925" s="612"/>
      <c r="AC2925" s="612"/>
      <c r="AD2925" s="613"/>
      <c r="AE2925" s="613"/>
      <c r="AF2925" s="612"/>
      <c r="AG2925" s="612"/>
      <c r="AH2925" s="612"/>
      <c r="AI2925" s="611"/>
      <c r="AJ2925" s="612"/>
      <c r="AK2925" s="612"/>
      <c r="AL2925" s="612"/>
      <c r="AM2925" s="613"/>
      <c r="AN2925" s="612"/>
      <c r="AO2925" s="612"/>
      <c r="AP2925" s="612"/>
      <c r="AQ2925" s="613"/>
      <c r="AR2925" s="612"/>
      <c r="AS2925" s="612"/>
      <c r="AT2925" s="612"/>
      <c r="AU2925" s="616"/>
      <c r="AV2925" s="612"/>
      <c r="AW2925" s="612"/>
      <c r="AX2925" s="612"/>
      <c r="AY2925" s="612"/>
      <c r="AZ2925" s="612"/>
      <c r="BA2925" s="612"/>
      <c r="BB2925" s="612"/>
      <c r="BC2925" s="613"/>
      <c r="BD2925" s="612"/>
      <c r="BE2925" s="612"/>
      <c r="BF2925" s="612"/>
      <c r="BG2925" s="612"/>
      <c r="BH2925" s="613"/>
      <c r="BI2925" s="612"/>
      <c r="BJ2925" s="612"/>
      <c r="BK2925" s="612"/>
      <c r="BL2925" s="613"/>
      <c r="BM2925" s="611"/>
      <c r="BN2925" s="612"/>
      <c r="BO2925" s="612"/>
      <c r="BP2925" s="612"/>
      <c r="BQ2925" s="547">
        <v>1</v>
      </c>
      <c r="BR2925" s="605"/>
      <c r="BS2925" s="617"/>
      <c r="BT2925" s="605"/>
      <c r="BU2925" s="618"/>
    </row>
    <row r="2926" spans="1:257" s="619" customFormat="1" hidden="1">
      <c r="A2926" s="603"/>
      <c r="B2926" s="604"/>
      <c r="C2926" s="604"/>
      <c r="D2926" s="605"/>
      <c r="E2926" s="606"/>
      <c r="F2926" s="605"/>
      <c r="H2926" s="608"/>
      <c r="I2926" s="609"/>
      <c r="J2926" s="610"/>
      <c r="K2926" s="611"/>
      <c r="L2926" s="611"/>
      <c r="M2926" s="611"/>
      <c r="N2926" s="611"/>
      <c r="O2926" s="612"/>
      <c r="P2926" s="612"/>
      <c r="Q2926" s="613"/>
      <c r="R2926" s="614"/>
      <c r="S2926" s="614"/>
      <c r="T2926" s="615"/>
      <c r="U2926" s="612"/>
      <c r="V2926" s="612"/>
      <c r="W2926" s="613"/>
      <c r="X2926" s="612"/>
      <c r="Y2926" s="612"/>
      <c r="Z2926" s="612"/>
      <c r="AA2926" s="611"/>
      <c r="AB2926" s="612"/>
      <c r="AC2926" s="612"/>
      <c r="AD2926" s="613"/>
      <c r="AE2926" s="613"/>
      <c r="AF2926" s="612"/>
      <c r="AG2926" s="612"/>
      <c r="AH2926" s="612"/>
      <c r="AI2926" s="611"/>
      <c r="AJ2926" s="612"/>
      <c r="AK2926" s="612"/>
      <c r="AL2926" s="612"/>
      <c r="AM2926" s="613"/>
      <c r="AN2926" s="612"/>
      <c r="AO2926" s="612"/>
      <c r="AP2926" s="612"/>
      <c r="AQ2926" s="613"/>
      <c r="AR2926" s="612"/>
      <c r="AS2926" s="612"/>
      <c r="AT2926" s="612"/>
      <c r="AU2926" s="616"/>
      <c r="AV2926" s="612"/>
      <c r="AW2926" s="612"/>
      <c r="AX2926" s="612"/>
      <c r="AY2926" s="612"/>
      <c r="AZ2926" s="612"/>
      <c r="BA2926" s="612"/>
      <c r="BB2926" s="612"/>
      <c r="BC2926" s="613"/>
      <c r="BD2926" s="612"/>
      <c r="BE2926" s="612"/>
      <c r="BF2926" s="612"/>
      <c r="BG2926" s="612"/>
      <c r="BH2926" s="613"/>
      <c r="BI2926" s="612"/>
      <c r="BJ2926" s="612"/>
      <c r="BK2926" s="612"/>
      <c r="BL2926" s="613"/>
      <c r="BM2926" s="611"/>
      <c r="BN2926" s="612"/>
      <c r="BO2926" s="612"/>
      <c r="BP2926" s="612"/>
      <c r="BQ2926" s="547">
        <v>1</v>
      </c>
      <c r="BR2926" s="605"/>
      <c r="BS2926" s="617"/>
      <c r="BT2926" s="605"/>
      <c r="BU2926" s="618"/>
    </row>
    <row r="2927" spans="1:257" s="619" customFormat="1" hidden="1">
      <c r="A2927" s="603"/>
      <c r="B2927" s="604"/>
      <c r="C2927" s="604"/>
      <c r="D2927" s="605"/>
      <c r="E2927" s="606"/>
      <c r="F2927" s="605"/>
      <c r="H2927" s="608"/>
      <c r="I2927" s="609"/>
      <c r="J2927" s="610"/>
      <c r="K2927" s="611"/>
      <c r="L2927" s="611"/>
      <c r="M2927" s="611"/>
      <c r="N2927" s="611"/>
      <c r="O2927" s="612"/>
      <c r="P2927" s="612"/>
      <c r="Q2927" s="613"/>
      <c r="R2927" s="614"/>
      <c r="S2927" s="614"/>
      <c r="T2927" s="615"/>
      <c r="U2927" s="612"/>
      <c r="V2927" s="612"/>
      <c r="W2927" s="613"/>
      <c r="X2927" s="612"/>
      <c r="Y2927" s="612"/>
      <c r="Z2927" s="612"/>
      <c r="AA2927" s="611"/>
      <c r="AB2927" s="612"/>
      <c r="AC2927" s="612"/>
      <c r="AD2927" s="613"/>
      <c r="AE2927" s="613"/>
      <c r="AF2927" s="612"/>
      <c r="AG2927" s="612"/>
      <c r="AH2927" s="612"/>
      <c r="AI2927" s="611"/>
      <c r="AJ2927" s="612"/>
      <c r="AK2927" s="612"/>
      <c r="AL2927" s="612"/>
      <c r="AM2927" s="613"/>
      <c r="AN2927" s="612"/>
      <c r="AO2927" s="612"/>
      <c r="AP2927" s="612"/>
      <c r="AQ2927" s="613"/>
      <c r="AR2927" s="612"/>
      <c r="AS2927" s="612"/>
      <c r="AT2927" s="612"/>
      <c r="AU2927" s="616"/>
      <c r="AV2927" s="612"/>
      <c r="AW2927" s="612"/>
      <c r="AX2927" s="612"/>
      <c r="AY2927" s="612"/>
      <c r="AZ2927" s="612"/>
      <c r="BA2927" s="612"/>
      <c r="BB2927" s="612"/>
      <c r="BC2927" s="613"/>
      <c r="BD2927" s="612"/>
      <c r="BE2927" s="612"/>
      <c r="BF2927" s="612"/>
      <c r="BG2927" s="612"/>
      <c r="BH2927" s="613"/>
      <c r="BI2927" s="612"/>
      <c r="BJ2927" s="612"/>
      <c r="BK2927" s="612"/>
      <c r="BL2927" s="613"/>
      <c r="BM2927" s="611"/>
      <c r="BN2927" s="612"/>
      <c r="BO2927" s="612"/>
      <c r="BP2927" s="612"/>
      <c r="BQ2927" s="547">
        <v>1</v>
      </c>
      <c r="BR2927" s="605"/>
      <c r="BS2927" s="617"/>
      <c r="BT2927" s="605"/>
      <c r="BU2927" s="618"/>
    </row>
    <row r="2928" spans="1:257" s="619" customFormat="1" hidden="1">
      <c r="A2928" s="603"/>
      <c r="B2928" s="604"/>
      <c r="C2928" s="604"/>
      <c r="D2928" s="605"/>
      <c r="E2928" s="606"/>
      <c r="F2928" s="605"/>
      <c r="H2928" s="608"/>
      <c r="I2928" s="609"/>
      <c r="J2928" s="610"/>
      <c r="K2928" s="611"/>
      <c r="L2928" s="611"/>
      <c r="M2928" s="611"/>
      <c r="N2928" s="611"/>
      <c r="O2928" s="612"/>
      <c r="P2928" s="612"/>
      <c r="Q2928" s="613"/>
      <c r="R2928" s="614"/>
      <c r="S2928" s="614"/>
      <c r="T2928" s="615"/>
      <c r="U2928" s="612"/>
      <c r="V2928" s="612"/>
      <c r="W2928" s="613"/>
      <c r="X2928" s="612"/>
      <c r="Y2928" s="612"/>
      <c r="Z2928" s="612"/>
      <c r="AA2928" s="611"/>
      <c r="AB2928" s="612"/>
      <c r="AC2928" s="612"/>
      <c r="AD2928" s="613"/>
      <c r="AE2928" s="613"/>
      <c r="AF2928" s="612"/>
      <c r="AG2928" s="612"/>
      <c r="AH2928" s="612"/>
      <c r="AI2928" s="611"/>
      <c r="AJ2928" s="612"/>
      <c r="AK2928" s="612"/>
      <c r="AL2928" s="612"/>
      <c r="AM2928" s="613"/>
      <c r="AN2928" s="612"/>
      <c r="AO2928" s="612"/>
      <c r="AP2928" s="612"/>
      <c r="AQ2928" s="613"/>
      <c r="AR2928" s="612"/>
      <c r="AS2928" s="612"/>
      <c r="AT2928" s="612"/>
      <c r="AU2928" s="616"/>
      <c r="AV2928" s="612"/>
      <c r="AW2928" s="612"/>
      <c r="AX2928" s="612"/>
      <c r="AY2928" s="612"/>
      <c r="AZ2928" s="612"/>
      <c r="BA2928" s="612"/>
      <c r="BB2928" s="612"/>
      <c r="BC2928" s="613"/>
      <c r="BD2928" s="612"/>
      <c r="BE2928" s="612"/>
      <c r="BF2928" s="612"/>
      <c r="BG2928" s="612"/>
      <c r="BH2928" s="613"/>
      <c r="BI2928" s="612"/>
      <c r="BJ2928" s="612"/>
      <c r="BK2928" s="612"/>
      <c r="BL2928" s="613"/>
      <c r="BM2928" s="611"/>
      <c r="BN2928" s="612"/>
      <c r="BO2928" s="612"/>
      <c r="BP2928" s="612"/>
      <c r="BQ2928" s="547">
        <v>1</v>
      </c>
      <c r="BR2928" s="605"/>
      <c r="BS2928" s="617"/>
      <c r="BT2928" s="605"/>
      <c r="BU2928" s="618"/>
    </row>
    <row r="2929" spans="1:73" s="619" customFormat="1" hidden="1">
      <c r="A2929" s="603"/>
      <c r="B2929" s="604"/>
      <c r="C2929" s="604"/>
      <c r="D2929" s="605"/>
      <c r="E2929" s="606"/>
      <c r="F2929" s="605"/>
      <c r="H2929" s="608"/>
      <c r="I2929" s="609"/>
      <c r="J2929" s="610"/>
      <c r="K2929" s="611"/>
      <c r="L2929" s="611"/>
      <c r="M2929" s="611"/>
      <c r="N2929" s="611"/>
      <c r="O2929" s="612"/>
      <c r="P2929" s="612"/>
      <c r="Q2929" s="613"/>
      <c r="R2929" s="614"/>
      <c r="S2929" s="614"/>
      <c r="T2929" s="615"/>
      <c r="U2929" s="612"/>
      <c r="V2929" s="612"/>
      <c r="W2929" s="613"/>
      <c r="X2929" s="612"/>
      <c r="Y2929" s="612"/>
      <c r="Z2929" s="612"/>
      <c r="AA2929" s="611"/>
      <c r="AB2929" s="612"/>
      <c r="AC2929" s="612"/>
      <c r="AD2929" s="613"/>
      <c r="AE2929" s="613"/>
      <c r="AF2929" s="612"/>
      <c r="AG2929" s="612"/>
      <c r="AH2929" s="612"/>
      <c r="AI2929" s="611"/>
      <c r="AJ2929" s="612"/>
      <c r="AK2929" s="612"/>
      <c r="AL2929" s="612"/>
      <c r="AM2929" s="613"/>
      <c r="AN2929" s="612"/>
      <c r="AO2929" s="612"/>
      <c r="AP2929" s="612"/>
      <c r="AQ2929" s="613"/>
      <c r="AR2929" s="612"/>
      <c r="AS2929" s="612"/>
      <c r="AT2929" s="612"/>
      <c r="AU2929" s="616"/>
      <c r="AV2929" s="612"/>
      <c r="AW2929" s="612"/>
      <c r="AX2929" s="612"/>
      <c r="AY2929" s="612"/>
      <c r="AZ2929" s="612"/>
      <c r="BA2929" s="612"/>
      <c r="BB2929" s="612"/>
      <c r="BC2929" s="613"/>
      <c r="BD2929" s="612"/>
      <c r="BE2929" s="612"/>
      <c r="BF2929" s="612"/>
      <c r="BG2929" s="612"/>
      <c r="BH2929" s="613"/>
      <c r="BI2929" s="612"/>
      <c r="BJ2929" s="612"/>
      <c r="BK2929" s="612"/>
      <c r="BL2929" s="613"/>
      <c r="BM2929" s="611"/>
      <c r="BN2929" s="612"/>
      <c r="BO2929" s="612"/>
      <c r="BP2929" s="612"/>
      <c r="BQ2929" s="547">
        <v>1</v>
      </c>
      <c r="BR2929" s="605"/>
      <c r="BS2929" s="617"/>
      <c r="BT2929" s="605"/>
      <c r="BU2929" s="618"/>
    </row>
    <row r="2930" spans="1:73" s="619" customFormat="1" hidden="1">
      <c r="A2930" s="603"/>
      <c r="B2930" s="604"/>
      <c r="C2930" s="604"/>
      <c r="D2930" s="605"/>
      <c r="E2930" s="606"/>
      <c r="F2930" s="605"/>
      <c r="H2930" s="608"/>
      <c r="I2930" s="609"/>
      <c r="J2930" s="610"/>
      <c r="K2930" s="611"/>
      <c r="L2930" s="611"/>
      <c r="M2930" s="611"/>
      <c r="N2930" s="611"/>
      <c r="O2930" s="612"/>
      <c r="P2930" s="612"/>
      <c r="Q2930" s="613"/>
      <c r="R2930" s="614"/>
      <c r="S2930" s="614"/>
      <c r="T2930" s="615"/>
      <c r="U2930" s="612"/>
      <c r="V2930" s="612"/>
      <c r="W2930" s="613"/>
      <c r="X2930" s="612"/>
      <c r="Y2930" s="612"/>
      <c r="Z2930" s="612"/>
      <c r="AA2930" s="611"/>
      <c r="AB2930" s="612"/>
      <c r="AC2930" s="612"/>
      <c r="AD2930" s="613"/>
      <c r="AE2930" s="613"/>
      <c r="AF2930" s="612"/>
      <c r="AG2930" s="612"/>
      <c r="AH2930" s="612"/>
      <c r="AI2930" s="611"/>
      <c r="AJ2930" s="612"/>
      <c r="AK2930" s="612"/>
      <c r="AL2930" s="612"/>
      <c r="AM2930" s="613"/>
      <c r="AN2930" s="612"/>
      <c r="AO2930" s="612"/>
      <c r="AP2930" s="612"/>
      <c r="AQ2930" s="613"/>
      <c r="AR2930" s="612"/>
      <c r="AS2930" s="612"/>
      <c r="AT2930" s="612"/>
      <c r="AU2930" s="616"/>
      <c r="AV2930" s="612"/>
      <c r="AW2930" s="612"/>
      <c r="AX2930" s="612"/>
      <c r="AY2930" s="612"/>
      <c r="AZ2930" s="612"/>
      <c r="BA2930" s="612"/>
      <c r="BB2930" s="612"/>
      <c r="BC2930" s="613"/>
      <c r="BD2930" s="612"/>
      <c r="BE2930" s="612"/>
      <c r="BF2930" s="612"/>
      <c r="BG2930" s="612"/>
      <c r="BH2930" s="613"/>
      <c r="BI2930" s="612"/>
      <c r="BJ2930" s="612"/>
      <c r="BK2930" s="612"/>
      <c r="BL2930" s="613"/>
      <c r="BM2930" s="611"/>
      <c r="BN2930" s="612"/>
      <c r="BO2930" s="612"/>
      <c r="BP2930" s="612"/>
      <c r="BQ2930" s="547">
        <v>1</v>
      </c>
      <c r="BR2930" s="605"/>
      <c r="BS2930" s="617"/>
      <c r="BT2930" s="605"/>
      <c r="BU2930" s="618"/>
    </row>
    <row r="2931" spans="1:73" s="619" customFormat="1" hidden="1">
      <c r="A2931" s="603"/>
      <c r="B2931" s="604"/>
      <c r="C2931" s="604"/>
      <c r="D2931" s="605"/>
      <c r="E2931" s="606"/>
      <c r="F2931" s="605"/>
      <c r="H2931" s="608"/>
      <c r="I2931" s="609"/>
      <c r="J2931" s="610"/>
      <c r="K2931" s="611"/>
      <c r="L2931" s="611"/>
      <c r="M2931" s="611"/>
      <c r="N2931" s="611"/>
      <c r="O2931" s="612"/>
      <c r="P2931" s="612"/>
      <c r="Q2931" s="613"/>
      <c r="R2931" s="614"/>
      <c r="S2931" s="614"/>
      <c r="T2931" s="615"/>
      <c r="U2931" s="612"/>
      <c r="V2931" s="612"/>
      <c r="W2931" s="613"/>
      <c r="X2931" s="612"/>
      <c r="Y2931" s="612"/>
      <c r="Z2931" s="612"/>
      <c r="AA2931" s="611"/>
      <c r="AB2931" s="612"/>
      <c r="AC2931" s="612"/>
      <c r="AD2931" s="613"/>
      <c r="AE2931" s="613"/>
      <c r="AF2931" s="612"/>
      <c r="AG2931" s="612"/>
      <c r="AH2931" s="612"/>
      <c r="AI2931" s="611"/>
      <c r="AJ2931" s="612"/>
      <c r="AK2931" s="612"/>
      <c r="AL2931" s="612"/>
      <c r="AM2931" s="613"/>
      <c r="AN2931" s="612"/>
      <c r="AO2931" s="612"/>
      <c r="AP2931" s="612"/>
      <c r="AQ2931" s="613"/>
      <c r="AR2931" s="612"/>
      <c r="AS2931" s="612"/>
      <c r="AT2931" s="612"/>
      <c r="AU2931" s="616"/>
      <c r="AV2931" s="612"/>
      <c r="AW2931" s="612"/>
      <c r="AX2931" s="612"/>
      <c r="AY2931" s="612"/>
      <c r="AZ2931" s="612"/>
      <c r="BA2931" s="612"/>
      <c r="BB2931" s="612"/>
      <c r="BC2931" s="613"/>
      <c r="BD2931" s="612"/>
      <c r="BE2931" s="612"/>
      <c r="BF2931" s="612"/>
      <c r="BG2931" s="612"/>
      <c r="BH2931" s="613"/>
      <c r="BI2931" s="612"/>
      <c r="BJ2931" s="612"/>
      <c r="BK2931" s="612"/>
      <c r="BL2931" s="613"/>
      <c r="BM2931" s="611"/>
      <c r="BN2931" s="612"/>
      <c r="BO2931" s="612"/>
      <c r="BP2931" s="612"/>
      <c r="BQ2931" s="547">
        <v>1</v>
      </c>
      <c r="BR2931" s="605"/>
      <c r="BS2931" s="617"/>
      <c r="BT2931" s="605"/>
      <c r="BU2931" s="618"/>
    </row>
    <row r="2932" spans="1:73" s="619" customFormat="1" hidden="1">
      <c r="A2932" s="603"/>
      <c r="B2932" s="604"/>
      <c r="C2932" s="604"/>
      <c r="D2932" s="605"/>
      <c r="E2932" s="606"/>
      <c r="F2932" s="605"/>
      <c r="H2932" s="608"/>
      <c r="I2932" s="609"/>
      <c r="J2932" s="610"/>
      <c r="K2932" s="611"/>
      <c r="L2932" s="611"/>
      <c r="M2932" s="611"/>
      <c r="N2932" s="611"/>
      <c r="O2932" s="612"/>
      <c r="P2932" s="612"/>
      <c r="Q2932" s="613"/>
      <c r="R2932" s="614"/>
      <c r="S2932" s="614"/>
      <c r="T2932" s="615"/>
      <c r="U2932" s="612"/>
      <c r="V2932" s="612"/>
      <c r="W2932" s="613"/>
      <c r="X2932" s="612"/>
      <c r="Y2932" s="612"/>
      <c r="Z2932" s="612"/>
      <c r="AA2932" s="611"/>
      <c r="AB2932" s="612"/>
      <c r="AC2932" s="612"/>
      <c r="AD2932" s="613"/>
      <c r="AE2932" s="613"/>
      <c r="AF2932" s="612"/>
      <c r="AG2932" s="612"/>
      <c r="AH2932" s="612"/>
      <c r="AI2932" s="611"/>
      <c r="AJ2932" s="612"/>
      <c r="AK2932" s="612"/>
      <c r="AL2932" s="612"/>
      <c r="AM2932" s="613"/>
      <c r="AN2932" s="612"/>
      <c r="AO2932" s="612"/>
      <c r="AP2932" s="612"/>
      <c r="AQ2932" s="613"/>
      <c r="AR2932" s="612"/>
      <c r="AS2932" s="612"/>
      <c r="AT2932" s="612"/>
      <c r="AU2932" s="616"/>
      <c r="AV2932" s="612"/>
      <c r="AW2932" s="612"/>
      <c r="AX2932" s="612"/>
      <c r="AY2932" s="612"/>
      <c r="AZ2932" s="612"/>
      <c r="BA2932" s="612"/>
      <c r="BB2932" s="612"/>
      <c r="BC2932" s="613"/>
      <c r="BD2932" s="612"/>
      <c r="BE2932" s="612"/>
      <c r="BF2932" s="612"/>
      <c r="BG2932" s="612"/>
      <c r="BH2932" s="613"/>
      <c r="BI2932" s="612"/>
      <c r="BJ2932" s="612"/>
      <c r="BK2932" s="612"/>
      <c r="BL2932" s="613"/>
      <c r="BM2932" s="611"/>
      <c r="BN2932" s="612"/>
      <c r="BO2932" s="612"/>
      <c r="BP2932" s="612"/>
      <c r="BQ2932" s="547">
        <v>1</v>
      </c>
      <c r="BR2932" s="605"/>
      <c r="BS2932" s="617"/>
      <c r="BT2932" s="605"/>
      <c r="BU2932" s="618"/>
    </row>
    <row r="2933" spans="1:73" s="619" customFormat="1" hidden="1">
      <c r="A2933" s="603"/>
      <c r="B2933" s="604"/>
      <c r="C2933" s="604"/>
      <c r="D2933" s="605"/>
      <c r="E2933" s="606"/>
      <c r="F2933" s="605"/>
      <c r="H2933" s="608"/>
      <c r="I2933" s="609"/>
      <c r="J2933" s="610"/>
      <c r="K2933" s="611"/>
      <c r="L2933" s="611"/>
      <c r="M2933" s="611"/>
      <c r="N2933" s="611"/>
      <c r="O2933" s="612"/>
      <c r="P2933" s="612"/>
      <c r="Q2933" s="613"/>
      <c r="R2933" s="614"/>
      <c r="S2933" s="614"/>
      <c r="T2933" s="615"/>
      <c r="U2933" s="612"/>
      <c r="V2933" s="612"/>
      <c r="W2933" s="613"/>
      <c r="X2933" s="612"/>
      <c r="Y2933" s="612"/>
      <c r="Z2933" s="612"/>
      <c r="AA2933" s="611"/>
      <c r="AB2933" s="612"/>
      <c r="AC2933" s="612"/>
      <c r="AD2933" s="613"/>
      <c r="AE2933" s="613"/>
      <c r="AF2933" s="612"/>
      <c r="AG2933" s="612"/>
      <c r="AH2933" s="612"/>
      <c r="AI2933" s="611"/>
      <c r="AJ2933" s="612"/>
      <c r="AK2933" s="612"/>
      <c r="AL2933" s="612"/>
      <c r="AM2933" s="613"/>
      <c r="AN2933" s="612"/>
      <c r="AO2933" s="612"/>
      <c r="AP2933" s="612"/>
      <c r="AQ2933" s="613"/>
      <c r="AR2933" s="612"/>
      <c r="AS2933" s="612"/>
      <c r="AT2933" s="612"/>
      <c r="AU2933" s="616"/>
      <c r="AV2933" s="612"/>
      <c r="AW2933" s="612"/>
      <c r="AX2933" s="612"/>
      <c r="AY2933" s="612"/>
      <c r="AZ2933" s="612"/>
      <c r="BA2933" s="612"/>
      <c r="BB2933" s="612"/>
      <c r="BC2933" s="613"/>
      <c r="BD2933" s="612"/>
      <c r="BE2933" s="612"/>
      <c r="BF2933" s="612"/>
      <c r="BG2933" s="612"/>
      <c r="BH2933" s="613"/>
      <c r="BI2933" s="612"/>
      <c r="BJ2933" s="612"/>
      <c r="BK2933" s="612"/>
      <c r="BL2933" s="613"/>
      <c r="BM2933" s="611"/>
      <c r="BN2933" s="612"/>
      <c r="BO2933" s="612"/>
      <c r="BP2933" s="612"/>
      <c r="BQ2933" s="547">
        <v>1</v>
      </c>
      <c r="BR2933" s="605"/>
      <c r="BS2933" s="617"/>
      <c r="BT2933" s="605"/>
      <c r="BU2933" s="618"/>
    </row>
    <row r="2934" spans="1:73" s="619" customFormat="1" hidden="1">
      <c r="A2934" s="603"/>
      <c r="B2934" s="604"/>
      <c r="C2934" s="604"/>
      <c r="D2934" s="605"/>
      <c r="E2934" s="606"/>
      <c r="F2934" s="605"/>
      <c r="H2934" s="608"/>
      <c r="I2934" s="609"/>
      <c r="J2934" s="610"/>
      <c r="K2934" s="611"/>
      <c r="L2934" s="611"/>
      <c r="M2934" s="611"/>
      <c r="N2934" s="611"/>
      <c r="O2934" s="612"/>
      <c r="P2934" s="612"/>
      <c r="Q2934" s="613"/>
      <c r="R2934" s="614"/>
      <c r="S2934" s="614"/>
      <c r="T2934" s="615"/>
      <c r="U2934" s="612"/>
      <c r="V2934" s="612"/>
      <c r="W2934" s="613"/>
      <c r="X2934" s="612"/>
      <c r="Y2934" s="612"/>
      <c r="Z2934" s="612"/>
      <c r="AA2934" s="611"/>
      <c r="AB2934" s="612"/>
      <c r="AC2934" s="612"/>
      <c r="AD2934" s="613"/>
      <c r="AE2934" s="613"/>
      <c r="AF2934" s="612"/>
      <c r="AG2934" s="612"/>
      <c r="AH2934" s="612"/>
      <c r="AI2934" s="611"/>
      <c r="AJ2934" s="612"/>
      <c r="AK2934" s="612"/>
      <c r="AL2934" s="612"/>
      <c r="AM2934" s="613"/>
      <c r="AN2934" s="612"/>
      <c r="AO2934" s="612"/>
      <c r="AP2934" s="612"/>
      <c r="AQ2934" s="613"/>
      <c r="AR2934" s="612"/>
      <c r="AS2934" s="612"/>
      <c r="AT2934" s="612"/>
      <c r="AU2934" s="616"/>
      <c r="AV2934" s="612"/>
      <c r="AW2934" s="612"/>
      <c r="AX2934" s="612"/>
      <c r="AY2934" s="612"/>
      <c r="AZ2934" s="612"/>
      <c r="BA2934" s="612"/>
      <c r="BB2934" s="612"/>
      <c r="BC2934" s="613"/>
      <c r="BD2934" s="612"/>
      <c r="BE2934" s="612"/>
      <c r="BF2934" s="612"/>
      <c r="BG2934" s="612"/>
      <c r="BH2934" s="613"/>
      <c r="BI2934" s="612"/>
      <c r="BJ2934" s="612"/>
      <c r="BK2934" s="612"/>
      <c r="BL2934" s="613"/>
      <c r="BM2934" s="611"/>
      <c r="BN2934" s="612"/>
      <c r="BO2934" s="612"/>
      <c r="BP2934" s="612"/>
      <c r="BQ2934" s="547">
        <v>1</v>
      </c>
      <c r="BR2934" s="605"/>
      <c r="BS2934" s="617"/>
      <c r="BT2934" s="605"/>
      <c r="BU2934" s="618"/>
    </row>
    <row r="2935" spans="1:73" s="619" customFormat="1" hidden="1">
      <c r="A2935" s="603"/>
      <c r="B2935" s="604"/>
      <c r="C2935" s="604"/>
      <c r="D2935" s="605"/>
      <c r="E2935" s="606"/>
      <c r="F2935" s="605"/>
      <c r="H2935" s="608"/>
      <c r="I2935" s="609"/>
      <c r="J2935" s="610"/>
      <c r="K2935" s="611"/>
      <c r="L2935" s="611"/>
      <c r="M2935" s="611"/>
      <c r="N2935" s="611"/>
      <c r="O2935" s="612"/>
      <c r="P2935" s="612"/>
      <c r="Q2935" s="613"/>
      <c r="R2935" s="614"/>
      <c r="S2935" s="614"/>
      <c r="T2935" s="615"/>
      <c r="U2935" s="612"/>
      <c r="V2935" s="612"/>
      <c r="W2935" s="613"/>
      <c r="X2935" s="612"/>
      <c r="Y2935" s="612"/>
      <c r="Z2935" s="612"/>
      <c r="AA2935" s="611"/>
      <c r="AB2935" s="612"/>
      <c r="AC2935" s="612"/>
      <c r="AD2935" s="613"/>
      <c r="AE2935" s="613"/>
      <c r="AF2935" s="612"/>
      <c r="AG2935" s="612"/>
      <c r="AH2935" s="612"/>
      <c r="AI2935" s="611"/>
      <c r="AJ2935" s="612"/>
      <c r="AK2935" s="612"/>
      <c r="AL2935" s="612"/>
      <c r="AM2935" s="613"/>
      <c r="AN2935" s="612"/>
      <c r="AO2935" s="612"/>
      <c r="AP2935" s="612"/>
      <c r="AQ2935" s="613"/>
      <c r="AR2935" s="612"/>
      <c r="AS2935" s="612"/>
      <c r="AT2935" s="612"/>
      <c r="AU2935" s="616"/>
      <c r="AV2935" s="612"/>
      <c r="AW2935" s="612"/>
      <c r="AX2935" s="612"/>
      <c r="AY2935" s="612"/>
      <c r="AZ2935" s="612"/>
      <c r="BA2935" s="612"/>
      <c r="BB2935" s="612"/>
      <c r="BC2935" s="613"/>
      <c r="BD2935" s="612"/>
      <c r="BE2935" s="612"/>
      <c r="BF2935" s="612"/>
      <c r="BG2935" s="612"/>
      <c r="BH2935" s="613"/>
      <c r="BI2935" s="612"/>
      <c r="BJ2935" s="612"/>
      <c r="BK2935" s="612"/>
      <c r="BL2935" s="613"/>
      <c r="BM2935" s="611"/>
      <c r="BN2935" s="612"/>
      <c r="BO2935" s="612"/>
      <c r="BP2935" s="612"/>
      <c r="BQ2935" s="547">
        <v>1</v>
      </c>
      <c r="BR2935" s="605"/>
      <c r="BS2935" s="617"/>
      <c r="BT2935" s="605"/>
      <c r="BU2935" s="618"/>
    </row>
    <row r="2936" spans="1:73" s="619" customFormat="1" hidden="1">
      <c r="A2936" s="603"/>
      <c r="B2936" s="604"/>
      <c r="C2936" s="604"/>
      <c r="D2936" s="605"/>
      <c r="E2936" s="606"/>
      <c r="F2936" s="605"/>
      <c r="H2936" s="608"/>
      <c r="I2936" s="609"/>
      <c r="J2936" s="610"/>
      <c r="K2936" s="611"/>
      <c r="L2936" s="611"/>
      <c r="M2936" s="611"/>
      <c r="N2936" s="611"/>
      <c r="O2936" s="612"/>
      <c r="P2936" s="612"/>
      <c r="Q2936" s="613"/>
      <c r="R2936" s="614"/>
      <c r="S2936" s="614"/>
      <c r="T2936" s="615"/>
      <c r="U2936" s="612"/>
      <c r="V2936" s="612"/>
      <c r="W2936" s="613"/>
      <c r="X2936" s="612"/>
      <c r="Y2936" s="612"/>
      <c r="Z2936" s="612"/>
      <c r="AA2936" s="611"/>
      <c r="AB2936" s="612"/>
      <c r="AC2936" s="612"/>
      <c r="AD2936" s="613"/>
      <c r="AE2936" s="613"/>
      <c r="AF2936" s="612"/>
      <c r="AG2936" s="612"/>
      <c r="AH2936" s="612"/>
      <c r="AI2936" s="611"/>
      <c r="AJ2936" s="612"/>
      <c r="AK2936" s="612"/>
      <c r="AL2936" s="612"/>
      <c r="AM2936" s="613"/>
      <c r="AN2936" s="612"/>
      <c r="AO2936" s="612"/>
      <c r="AP2936" s="612"/>
      <c r="AQ2936" s="613"/>
      <c r="AR2936" s="612"/>
      <c r="AS2936" s="612"/>
      <c r="AT2936" s="612"/>
      <c r="AU2936" s="616"/>
      <c r="AV2936" s="612"/>
      <c r="AW2936" s="612"/>
      <c r="AX2936" s="612"/>
      <c r="AY2936" s="612"/>
      <c r="AZ2936" s="612"/>
      <c r="BA2936" s="612"/>
      <c r="BB2936" s="612"/>
      <c r="BC2936" s="613"/>
      <c r="BD2936" s="612"/>
      <c r="BE2936" s="612"/>
      <c r="BF2936" s="612"/>
      <c r="BG2936" s="612"/>
      <c r="BH2936" s="613"/>
      <c r="BI2936" s="612"/>
      <c r="BJ2936" s="612"/>
      <c r="BK2936" s="612"/>
      <c r="BL2936" s="613"/>
      <c r="BM2936" s="611"/>
      <c r="BN2936" s="612"/>
      <c r="BO2936" s="612"/>
      <c r="BP2936" s="612"/>
      <c r="BQ2936" s="547">
        <v>1</v>
      </c>
      <c r="BR2936" s="605"/>
      <c r="BS2936" s="617"/>
      <c r="BT2936" s="605"/>
      <c r="BU2936" s="618"/>
    </row>
    <row r="2937" spans="1:73" s="619" customFormat="1" hidden="1">
      <c r="A2937" s="603"/>
      <c r="B2937" s="604"/>
      <c r="C2937" s="604"/>
      <c r="D2937" s="605"/>
      <c r="E2937" s="606"/>
      <c r="F2937" s="605"/>
      <c r="H2937" s="608"/>
      <c r="I2937" s="609"/>
      <c r="J2937" s="610"/>
      <c r="K2937" s="611"/>
      <c r="L2937" s="611"/>
      <c r="M2937" s="611"/>
      <c r="N2937" s="611"/>
      <c r="O2937" s="612"/>
      <c r="P2937" s="612"/>
      <c r="Q2937" s="613"/>
      <c r="R2937" s="614"/>
      <c r="S2937" s="614"/>
      <c r="T2937" s="615"/>
      <c r="U2937" s="612"/>
      <c r="V2937" s="612"/>
      <c r="W2937" s="613"/>
      <c r="X2937" s="612"/>
      <c r="Y2937" s="612"/>
      <c r="Z2937" s="612"/>
      <c r="AA2937" s="611"/>
      <c r="AB2937" s="612"/>
      <c r="AC2937" s="612"/>
      <c r="AD2937" s="613"/>
      <c r="AE2937" s="613"/>
      <c r="AF2937" s="612"/>
      <c r="AG2937" s="612"/>
      <c r="AH2937" s="612"/>
      <c r="AI2937" s="611"/>
      <c r="AJ2937" s="612"/>
      <c r="AK2937" s="612"/>
      <c r="AL2937" s="612"/>
      <c r="AM2937" s="613"/>
      <c r="AN2937" s="612"/>
      <c r="AO2937" s="612"/>
      <c r="AP2937" s="612"/>
      <c r="AQ2937" s="613"/>
      <c r="AR2937" s="612"/>
      <c r="AS2937" s="612"/>
      <c r="AT2937" s="612"/>
      <c r="AU2937" s="616"/>
      <c r="AV2937" s="612"/>
      <c r="AW2937" s="612"/>
      <c r="AX2937" s="612"/>
      <c r="AY2937" s="612"/>
      <c r="AZ2937" s="612"/>
      <c r="BA2937" s="612"/>
      <c r="BB2937" s="612"/>
      <c r="BC2937" s="613"/>
      <c r="BD2937" s="612"/>
      <c r="BE2937" s="612"/>
      <c r="BF2937" s="612"/>
      <c r="BG2937" s="612"/>
      <c r="BH2937" s="613"/>
      <c r="BI2937" s="612"/>
      <c r="BJ2937" s="612"/>
      <c r="BK2937" s="612"/>
      <c r="BL2937" s="613"/>
      <c r="BM2937" s="611"/>
      <c r="BN2937" s="612"/>
      <c r="BO2937" s="612"/>
      <c r="BP2937" s="612"/>
      <c r="BQ2937" s="547">
        <v>1</v>
      </c>
      <c r="BR2937" s="605"/>
      <c r="BS2937" s="617"/>
      <c r="BT2937" s="605"/>
      <c r="BU2937" s="618"/>
    </row>
    <row r="2938" spans="1:73" s="619" customFormat="1" hidden="1">
      <c r="A2938" s="603"/>
      <c r="B2938" s="604"/>
      <c r="C2938" s="604"/>
      <c r="D2938" s="605"/>
      <c r="E2938" s="606"/>
      <c r="F2938" s="605"/>
      <c r="H2938" s="608"/>
      <c r="I2938" s="609"/>
      <c r="J2938" s="610"/>
      <c r="K2938" s="611"/>
      <c r="L2938" s="611"/>
      <c r="M2938" s="611"/>
      <c r="N2938" s="611"/>
      <c r="O2938" s="612"/>
      <c r="P2938" s="612"/>
      <c r="Q2938" s="613"/>
      <c r="R2938" s="614"/>
      <c r="S2938" s="614"/>
      <c r="T2938" s="615"/>
      <c r="U2938" s="612"/>
      <c r="V2938" s="612"/>
      <c r="W2938" s="613"/>
      <c r="X2938" s="612"/>
      <c r="Y2938" s="612"/>
      <c r="Z2938" s="612"/>
      <c r="AA2938" s="611"/>
      <c r="AB2938" s="612"/>
      <c r="AC2938" s="612"/>
      <c r="AD2938" s="613"/>
      <c r="AE2938" s="613"/>
      <c r="AF2938" s="612"/>
      <c r="AG2938" s="612"/>
      <c r="AH2938" s="612"/>
      <c r="AI2938" s="611"/>
      <c r="AJ2938" s="612"/>
      <c r="AK2938" s="612"/>
      <c r="AL2938" s="612"/>
      <c r="AM2938" s="613"/>
      <c r="AN2938" s="612"/>
      <c r="AO2938" s="612"/>
      <c r="AP2938" s="612"/>
      <c r="AQ2938" s="613"/>
      <c r="AR2938" s="612"/>
      <c r="AS2938" s="612"/>
      <c r="AT2938" s="612"/>
      <c r="AU2938" s="616"/>
      <c r="AV2938" s="612"/>
      <c r="AW2938" s="612"/>
      <c r="AX2938" s="612"/>
      <c r="AY2938" s="612"/>
      <c r="AZ2938" s="612"/>
      <c r="BA2938" s="612"/>
      <c r="BB2938" s="612"/>
      <c r="BC2938" s="613"/>
      <c r="BD2938" s="612"/>
      <c r="BE2938" s="612"/>
      <c r="BF2938" s="612"/>
      <c r="BG2938" s="612"/>
      <c r="BH2938" s="613"/>
      <c r="BI2938" s="612"/>
      <c r="BJ2938" s="612"/>
      <c r="BK2938" s="612"/>
      <c r="BL2938" s="613"/>
      <c r="BM2938" s="611"/>
      <c r="BN2938" s="612"/>
      <c r="BO2938" s="612"/>
      <c r="BP2938" s="612"/>
      <c r="BQ2938" s="547">
        <v>1</v>
      </c>
      <c r="BR2938" s="605"/>
      <c r="BS2938" s="617"/>
      <c r="BT2938" s="605"/>
      <c r="BU2938" s="618"/>
    </row>
    <row r="2939" spans="1:73" s="619" customFormat="1" hidden="1">
      <c r="A2939" s="603"/>
      <c r="B2939" s="604"/>
      <c r="C2939" s="604"/>
      <c r="D2939" s="605"/>
      <c r="E2939" s="635"/>
      <c r="F2939" s="605"/>
      <c r="H2939" s="608"/>
      <c r="I2939" s="609"/>
      <c r="J2939" s="610"/>
      <c r="K2939" s="611"/>
      <c r="L2939" s="611"/>
      <c r="M2939" s="611"/>
      <c r="N2939" s="611"/>
      <c r="O2939" s="612"/>
      <c r="P2939" s="612"/>
      <c r="Q2939" s="613"/>
      <c r="R2939" s="614"/>
      <c r="S2939" s="614"/>
      <c r="T2939" s="615"/>
      <c r="U2939" s="612"/>
      <c r="V2939" s="612"/>
      <c r="W2939" s="613"/>
      <c r="X2939" s="612"/>
      <c r="Y2939" s="612"/>
      <c r="Z2939" s="612"/>
      <c r="AA2939" s="611"/>
      <c r="AB2939" s="612"/>
      <c r="AC2939" s="612"/>
      <c r="AD2939" s="613"/>
      <c r="AE2939" s="613"/>
      <c r="AF2939" s="612"/>
      <c r="AG2939" s="612"/>
      <c r="AH2939" s="612"/>
      <c r="AI2939" s="611"/>
      <c r="AJ2939" s="612"/>
      <c r="AK2939" s="612"/>
      <c r="AL2939" s="612"/>
      <c r="AM2939" s="613"/>
      <c r="AN2939" s="612"/>
      <c r="AO2939" s="612"/>
      <c r="AP2939" s="612"/>
      <c r="AQ2939" s="613"/>
      <c r="AR2939" s="612"/>
      <c r="AS2939" s="612"/>
      <c r="AT2939" s="612"/>
      <c r="AU2939" s="616"/>
      <c r="AV2939" s="612"/>
      <c r="AW2939" s="612"/>
      <c r="AX2939" s="612"/>
      <c r="AY2939" s="612"/>
      <c r="AZ2939" s="612"/>
      <c r="BA2939" s="612"/>
      <c r="BB2939" s="612"/>
      <c r="BC2939" s="613"/>
      <c r="BD2939" s="612"/>
      <c r="BE2939" s="612"/>
      <c r="BF2939" s="612"/>
      <c r="BG2939" s="612"/>
      <c r="BH2939" s="613"/>
      <c r="BI2939" s="612"/>
      <c r="BJ2939" s="612"/>
      <c r="BK2939" s="612"/>
      <c r="BL2939" s="613"/>
      <c r="BM2939" s="611"/>
      <c r="BN2939" s="612"/>
      <c r="BO2939" s="612"/>
      <c r="BP2939" s="612"/>
      <c r="BQ2939" s="547">
        <v>1</v>
      </c>
      <c r="BR2939" s="605"/>
      <c r="BS2939" s="617"/>
      <c r="BT2939" s="605"/>
      <c r="BU2939" s="618"/>
    </row>
    <row r="2940" spans="1:73" s="619" customFormat="1" hidden="1">
      <c r="A2940" s="603"/>
      <c r="B2940" s="604"/>
      <c r="C2940" s="604"/>
      <c r="D2940" s="605"/>
      <c r="E2940" s="635"/>
      <c r="F2940" s="605"/>
      <c r="H2940" s="608"/>
      <c r="I2940" s="609"/>
      <c r="J2940" s="610"/>
      <c r="K2940" s="611"/>
      <c r="L2940" s="611"/>
      <c r="M2940" s="611"/>
      <c r="N2940" s="611"/>
      <c r="O2940" s="612"/>
      <c r="P2940" s="612"/>
      <c r="Q2940" s="613"/>
      <c r="R2940" s="614"/>
      <c r="S2940" s="614"/>
      <c r="T2940" s="615"/>
      <c r="U2940" s="612"/>
      <c r="V2940" s="612"/>
      <c r="W2940" s="613"/>
      <c r="X2940" s="612"/>
      <c r="Y2940" s="612"/>
      <c r="Z2940" s="612"/>
      <c r="AA2940" s="611"/>
      <c r="AB2940" s="612"/>
      <c r="AC2940" s="612"/>
      <c r="AD2940" s="613"/>
      <c r="AE2940" s="613"/>
      <c r="AF2940" s="612"/>
      <c r="AG2940" s="612"/>
      <c r="AH2940" s="612"/>
      <c r="AI2940" s="611"/>
      <c r="AJ2940" s="612"/>
      <c r="AK2940" s="612"/>
      <c r="AL2940" s="612"/>
      <c r="AM2940" s="613"/>
      <c r="AN2940" s="612"/>
      <c r="AO2940" s="612"/>
      <c r="AP2940" s="612"/>
      <c r="AQ2940" s="613"/>
      <c r="AR2940" s="612"/>
      <c r="AS2940" s="612"/>
      <c r="AT2940" s="612"/>
      <c r="AU2940" s="616"/>
      <c r="AV2940" s="612"/>
      <c r="AW2940" s="612"/>
      <c r="AX2940" s="612"/>
      <c r="AY2940" s="612"/>
      <c r="AZ2940" s="612"/>
      <c r="BA2940" s="612"/>
      <c r="BB2940" s="612"/>
      <c r="BC2940" s="613"/>
      <c r="BD2940" s="612"/>
      <c r="BE2940" s="612"/>
      <c r="BF2940" s="612"/>
      <c r="BG2940" s="612"/>
      <c r="BH2940" s="613"/>
      <c r="BI2940" s="612"/>
      <c r="BJ2940" s="612"/>
      <c r="BK2940" s="612"/>
      <c r="BL2940" s="613"/>
      <c r="BM2940" s="611"/>
      <c r="BN2940" s="612"/>
      <c r="BO2940" s="612"/>
      <c r="BP2940" s="612"/>
      <c r="BQ2940" s="547">
        <v>1</v>
      </c>
      <c r="BR2940" s="605"/>
      <c r="BS2940" s="617"/>
      <c r="BT2940" s="605"/>
      <c r="BU2940" s="618"/>
    </row>
    <row r="2941" spans="1:73" s="619" customFormat="1" hidden="1">
      <c r="A2941" s="603"/>
      <c r="B2941" s="604"/>
      <c r="C2941" s="604"/>
      <c r="D2941" s="605"/>
      <c r="E2941" s="606"/>
      <c r="F2941" s="605"/>
      <c r="H2941" s="608"/>
      <c r="I2941" s="609"/>
      <c r="J2941" s="610"/>
      <c r="K2941" s="611"/>
      <c r="L2941" s="611"/>
      <c r="M2941" s="611"/>
      <c r="N2941" s="611"/>
      <c r="O2941" s="612"/>
      <c r="P2941" s="612"/>
      <c r="Q2941" s="613"/>
      <c r="R2941" s="614"/>
      <c r="S2941" s="614"/>
      <c r="T2941" s="615"/>
      <c r="U2941" s="612"/>
      <c r="V2941" s="612"/>
      <c r="W2941" s="613"/>
      <c r="X2941" s="612"/>
      <c r="Y2941" s="612"/>
      <c r="Z2941" s="612"/>
      <c r="AA2941" s="611"/>
      <c r="AB2941" s="612"/>
      <c r="AC2941" s="612"/>
      <c r="AD2941" s="613"/>
      <c r="AE2941" s="613"/>
      <c r="AF2941" s="612"/>
      <c r="AG2941" s="612"/>
      <c r="AH2941" s="612"/>
      <c r="AI2941" s="611"/>
      <c r="AJ2941" s="612"/>
      <c r="AK2941" s="612"/>
      <c r="AL2941" s="612"/>
      <c r="AM2941" s="613"/>
      <c r="AN2941" s="612"/>
      <c r="AO2941" s="612"/>
      <c r="AP2941" s="612"/>
      <c r="AQ2941" s="613"/>
      <c r="AR2941" s="612"/>
      <c r="AS2941" s="612"/>
      <c r="AT2941" s="612"/>
      <c r="AU2941" s="616"/>
      <c r="AV2941" s="612"/>
      <c r="AW2941" s="612"/>
      <c r="AX2941" s="612"/>
      <c r="AY2941" s="612"/>
      <c r="AZ2941" s="612"/>
      <c r="BA2941" s="612"/>
      <c r="BB2941" s="612"/>
      <c r="BC2941" s="613"/>
      <c r="BD2941" s="612"/>
      <c r="BE2941" s="612"/>
      <c r="BF2941" s="612"/>
      <c r="BG2941" s="612"/>
      <c r="BH2941" s="613"/>
      <c r="BI2941" s="612"/>
      <c r="BJ2941" s="612"/>
      <c r="BK2941" s="612"/>
      <c r="BL2941" s="613"/>
      <c r="BM2941" s="611"/>
      <c r="BN2941" s="612"/>
      <c r="BO2941" s="612"/>
      <c r="BP2941" s="612"/>
      <c r="BQ2941" s="547">
        <v>1</v>
      </c>
      <c r="BR2941" s="605"/>
      <c r="BS2941" s="617"/>
      <c r="BT2941" s="605"/>
      <c r="BU2941" s="618"/>
    </row>
    <row r="2942" spans="1:73" s="619" customFormat="1" hidden="1">
      <c r="A2942" s="603"/>
      <c r="B2942" s="604"/>
      <c r="C2942" s="604"/>
      <c r="D2942" s="605"/>
      <c r="E2942" s="606"/>
      <c r="F2942" s="605"/>
      <c r="H2942" s="608"/>
      <c r="I2942" s="609"/>
      <c r="J2942" s="610"/>
      <c r="K2942" s="611"/>
      <c r="L2942" s="611"/>
      <c r="M2942" s="611"/>
      <c r="N2942" s="611"/>
      <c r="O2942" s="612"/>
      <c r="P2942" s="612"/>
      <c r="Q2942" s="613"/>
      <c r="R2942" s="612"/>
      <c r="S2942" s="612"/>
      <c r="T2942" s="615"/>
      <c r="U2942" s="612"/>
      <c r="V2942" s="612"/>
      <c r="W2942" s="613"/>
      <c r="X2942" s="612"/>
      <c r="Y2942" s="612"/>
      <c r="Z2942" s="612"/>
      <c r="AA2942" s="611"/>
      <c r="AB2942" s="612"/>
      <c r="AC2942" s="612"/>
      <c r="AD2942" s="613"/>
      <c r="AE2942" s="613"/>
      <c r="AF2942" s="612"/>
      <c r="AG2942" s="612"/>
      <c r="AH2942" s="612"/>
      <c r="AI2942" s="611"/>
      <c r="AJ2942" s="612"/>
      <c r="AK2942" s="612"/>
      <c r="AL2942" s="612"/>
      <c r="AM2942" s="613"/>
      <c r="AN2942" s="612"/>
      <c r="AO2942" s="612"/>
      <c r="AP2942" s="612"/>
      <c r="AQ2942" s="613"/>
      <c r="AR2942" s="612"/>
      <c r="AS2942" s="612"/>
      <c r="AT2942" s="612"/>
      <c r="AU2942" s="616"/>
      <c r="AV2942" s="612"/>
      <c r="AW2942" s="612"/>
      <c r="AX2942" s="612"/>
      <c r="AY2942" s="612"/>
      <c r="AZ2942" s="612"/>
      <c r="BA2942" s="612"/>
      <c r="BB2942" s="612"/>
      <c r="BC2942" s="613"/>
      <c r="BD2942" s="612"/>
      <c r="BE2942" s="612"/>
      <c r="BF2942" s="612"/>
      <c r="BG2942" s="612"/>
      <c r="BH2942" s="613"/>
      <c r="BI2942" s="612"/>
      <c r="BJ2942" s="612"/>
      <c r="BK2942" s="612"/>
      <c r="BL2942" s="613"/>
      <c r="BM2942" s="611"/>
      <c r="BN2942" s="612"/>
      <c r="BO2942" s="612"/>
      <c r="BP2942" s="612"/>
      <c r="BQ2942" s="547">
        <v>1</v>
      </c>
      <c r="BR2942" s="605"/>
      <c r="BS2942" s="617"/>
      <c r="BT2942" s="605"/>
      <c r="BU2942" s="618"/>
    </row>
    <row r="2943" spans="1:73" s="619" customFormat="1" hidden="1">
      <c r="A2943" s="603"/>
      <c r="B2943" s="604"/>
      <c r="C2943" s="604"/>
      <c r="D2943" s="605"/>
      <c r="E2943" s="606"/>
      <c r="F2943" s="605"/>
      <c r="H2943" s="608"/>
      <c r="I2943" s="609"/>
      <c r="J2943" s="610"/>
      <c r="K2943" s="611"/>
      <c r="L2943" s="611"/>
      <c r="M2943" s="611"/>
      <c r="N2943" s="611"/>
      <c r="O2943" s="612"/>
      <c r="P2943" s="612"/>
      <c r="Q2943" s="613"/>
      <c r="R2943" s="614"/>
      <c r="S2943" s="614"/>
      <c r="T2943" s="615"/>
      <c r="U2943" s="612"/>
      <c r="V2943" s="612"/>
      <c r="W2943" s="613"/>
      <c r="X2943" s="612"/>
      <c r="Y2943" s="612"/>
      <c r="Z2943" s="612"/>
      <c r="AA2943" s="611"/>
      <c r="AB2943" s="612"/>
      <c r="AC2943" s="612"/>
      <c r="AD2943" s="613"/>
      <c r="AE2943" s="613"/>
      <c r="AF2943" s="612"/>
      <c r="AG2943" s="612"/>
      <c r="AH2943" s="612"/>
      <c r="AI2943" s="611"/>
      <c r="AJ2943" s="612"/>
      <c r="AK2943" s="612"/>
      <c r="AL2943" s="612"/>
      <c r="AM2943" s="613"/>
      <c r="AN2943" s="612"/>
      <c r="AO2943" s="612"/>
      <c r="AP2943" s="612"/>
      <c r="AQ2943" s="613"/>
      <c r="AR2943" s="612"/>
      <c r="AS2943" s="612"/>
      <c r="AT2943" s="612"/>
      <c r="AU2943" s="616"/>
      <c r="AV2943" s="612"/>
      <c r="AW2943" s="612"/>
      <c r="AX2943" s="612"/>
      <c r="AY2943" s="612"/>
      <c r="AZ2943" s="612"/>
      <c r="BA2943" s="612"/>
      <c r="BB2943" s="612"/>
      <c r="BC2943" s="613"/>
      <c r="BD2943" s="612"/>
      <c r="BE2943" s="612"/>
      <c r="BF2943" s="612"/>
      <c r="BG2943" s="612"/>
      <c r="BH2943" s="613"/>
      <c r="BI2943" s="612"/>
      <c r="BJ2943" s="612"/>
      <c r="BK2943" s="612"/>
      <c r="BL2943" s="613"/>
      <c r="BM2943" s="611"/>
      <c r="BN2943" s="612"/>
      <c r="BO2943" s="612"/>
      <c r="BP2943" s="612"/>
      <c r="BQ2943" s="547">
        <v>1</v>
      </c>
      <c r="BR2943" s="605"/>
      <c r="BS2943" s="617"/>
      <c r="BT2943" s="605"/>
      <c r="BU2943" s="618"/>
    </row>
    <row r="2944" spans="1:73" s="619" customFormat="1" hidden="1">
      <c r="A2944" s="603"/>
      <c r="B2944" s="604"/>
      <c r="C2944" s="604"/>
      <c r="D2944" s="605"/>
      <c r="E2944" s="606"/>
      <c r="F2944" s="605"/>
      <c r="H2944" s="608"/>
      <c r="I2944" s="609"/>
      <c r="J2944" s="610"/>
      <c r="K2944" s="611"/>
      <c r="L2944" s="611"/>
      <c r="M2944" s="611"/>
      <c r="N2944" s="611"/>
      <c r="O2944" s="612"/>
      <c r="P2944" s="612"/>
      <c r="Q2944" s="613"/>
      <c r="R2944" s="614"/>
      <c r="S2944" s="614"/>
      <c r="T2944" s="615"/>
      <c r="U2944" s="612"/>
      <c r="V2944" s="612"/>
      <c r="W2944" s="613"/>
      <c r="X2944" s="612"/>
      <c r="Y2944" s="612"/>
      <c r="Z2944" s="612"/>
      <c r="AA2944" s="611"/>
      <c r="AB2944" s="612"/>
      <c r="AC2944" s="612"/>
      <c r="AD2944" s="613"/>
      <c r="AE2944" s="613"/>
      <c r="AF2944" s="612"/>
      <c r="AG2944" s="612"/>
      <c r="AH2944" s="612"/>
      <c r="AI2944" s="611"/>
      <c r="AJ2944" s="612"/>
      <c r="AK2944" s="612"/>
      <c r="AL2944" s="612"/>
      <c r="AM2944" s="613"/>
      <c r="AN2944" s="612"/>
      <c r="AO2944" s="612"/>
      <c r="AP2944" s="612"/>
      <c r="AQ2944" s="613"/>
      <c r="AR2944" s="612"/>
      <c r="AS2944" s="612"/>
      <c r="AT2944" s="612"/>
      <c r="AU2944" s="616"/>
      <c r="AV2944" s="612"/>
      <c r="AW2944" s="612"/>
      <c r="AX2944" s="612"/>
      <c r="AY2944" s="612"/>
      <c r="AZ2944" s="612"/>
      <c r="BA2944" s="612"/>
      <c r="BB2944" s="612"/>
      <c r="BC2944" s="613"/>
      <c r="BD2944" s="612"/>
      <c r="BE2944" s="612"/>
      <c r="BF2944" s="612"/>
      <c r="BG2944" s="612"/>
      <c r="BH2944" s="613"/>
      <c r="BI2944" s="612"/>
      <c r="BJ2944" s="612"/>
      <c r="BK2944" s="612"/>
      <c r="BL2944" s="613"/>
      <c r="BM2944" s="611"/>
      <c r="BN2944" s="612"/>
      <c r="BO2944" s="612"/>
      <c r="BP2944" s="612"/>
      <c r="BQ2944" s="547">
        <v>1</v>
      </c>
      <c r="BR2944" s="605"/>
      <c r="BS2944" s="617"/>
      <c r="BT2944" s="605"/>
      <c r="BU2944" s="618"/>
    </row>
    <row r="2945" spans="1:77" s="619" customFormat="1" hidden="1">
      <c r="A2945" s="603"/>
      <c r="B2945" s="604"/>
      <c r="C2945" s="604"/>
      <c r="D2945" s="605"/>
      <c r="E2945" s="606"/>
      <c r="F2945" s="605"/>
      <c r="H2945" s="608"/>
      <c r="I2945" s="609"/>
      <c r="J2945" s="610"/>
      <c r="K2945" s="611"/>
      <c r="L2945" s="611"/>
      <c r="M2945" s="611"/>
      <c r="N2945" s="611"/>
      <c r="O2945" s="612"/>
      <c r="P2945" s="612"/>
      <c r="Q2945" s="613"/>
      <c r="R2945" s="614"/>
      <c r="S2945" s="614"/>
      <c r="T2945" s="615"/>
      <c r="U2945" s="612"/>
      <c r="V2945" s="612"/>
      <c r="W2945" s="613"/>
      <c r="X2945" s="612"/>
      <c r="Y2945" s="612"/>
      <c r="Z2945" s="612"/>
      <c r="AA2945" s="611"/>
      <c r="AB2945" s="612"/>
      <c r="AC2945" s="612"/>
      <c r="AD2945" s="613"/>
      <c r="AE2945" s="613"/>
      <c r="AF2945" s="612"/>
      <c r="AG2945" s="612"/>
      <c r="AH2945" s="612"/>
      <c r="AI2945" s="611"/>
      <c r="AJ2945" s="612"/>
      <c r="AK2945" s="612"/>
      <c r="AL2945" s="612"/>
      <c r="AM2945" s="613"/>
      <c r="AN2945" s="612"/>
      <c r="AO2945" s="612"/>
      <c r="AP2945" s="612"/>
      <c r="AQ2945" s="613"/>
      <c r="AR2945" s="612"/>
      <c r="AS2945" s="612"/>
      <c r="AT2945" s="612"/>
      <c r="AU2945" s="616"/>
      <c r="AV2945" s="612"/>
      <c r="AW2945" s="612"/>
      <c r="AX2945" s="612"/>
      <c r="AY2945" s="612"/>
      <c r="AZ2945" s="612"/>
      <c r="BA2945" s="612"/>
      <c r="BB2945" s="612"/>
      <c r="BC2945" s="613"/>
      <c r="BD2945" s="612"/>
      <c r="BE2945" s="612"/>
      <c r="BF2945" s="612"/>
      <c r="BG2945" s="612"/>
      <c r="BH2945" s="613"/>
      <c r="BI2945" s="612"/>
      <c r="BJ2945" s="612"/>
      <c r="BK2945" s="612"/>
      <c r="BL2945" s="613"/>
      <c r="BM2945" s="611"/>
      <c r="BN2945" s="612"/>
      <c r="BO2945" s="612"/>
      <c r="BP2945" s="612"/>
      <c r="BQ2945" s="547">
        <v>1</v>
      </c>
      <c r="BR2945" s="605"/>
      <c r="BS2945" s="617"/>
      <c r="BT2945" s="605"/>
      <c r="BU2945" s="618"/>
    </row>
    <row r="2946" spans="1:77" s="619" customFormat="1" hidden="1">
      <c r="A2946" s="603"/>
      <c r="B2946" s="604"/>
      <c r="C2946" s="604"/>
      <c r="D2946" s="605"/>
      <c r="E2946" s="606"/>
      <c r="F2946" s="605"/>
      <c r="H2946" s="608"/>
      <c r="I2946" s="609"/>
      <c r="J2946" s="610"/>
      <c r="K2946" s="611"/>
      <c r="L2946" s="611"/>
      <c r="M2946" s="611"/>
      <c r="N2946" s="611"/>
      <c r="O2946" s="612"/>
      <c r="P2946" s="612"/>
      <c r="Q2946" s="613"/>
      <c r="R2946" s="614"/>
      <c r="S2946" s="614"/>
      <c r="T2946" s="615"/>
      <c r="U2946" s="612"/>
      <c r="V2946" s="612"/>
      <c r="W2946" s="613"/>
      <c r="X2946" s="612"/>
      <c r="Y2946" s="612"/>
      <c r="Z2946" s="612"/>
      <c r="AA2946" s="611"/>
      <c r="AB2946" s="612"/>
      <c r="AC2946" s="612"/>
      <c r="AD2946" s="613"/>
      <c r="AE2946" s="613"/>
      <c r="AF2946" s="612"/>
      <c r="AG2946" s="612"/>
      <c r="AH2946" s="612"/>
      <c r="AI2946" s="611"/>
      <c r="AJ2946" s="612"/>
      <c r="AK2946" s="612"/>
      <c r="AL2946" s="612"/>
      <c r="AM2946" s="613"/>
      <c r="AN2946" s="612"/>
      <c r="AO2946" s="612"/>
      <c r="AP2946" s="612"/>
      <c r="AQ2946" s="613"/>
      <c r="AR2946" s="612"/>
      <c r="AS2946" s="612"/>
      <c r="AT2946" s="612"/>
      <c r="AU2946" s="616"/>
      <c r="AV2946" s="612"/>
      <c r="AW2946" s="612"/>
      <c r="AX2946" s="612"/>
      <c r="AY2946" s="612"/>
      <c r="AZ2946" s="612"/>
      <c r="BA2946" s="612"/>
      <c r="BB2946" s="612"/>
      <c r="BC2946" s="613"/>
      <c r="BD2946" s="612"/>
      <c r="BE2946" s="612"/>
      <c r="BF2946" s="612"/>
      <c r="BG2946" s="612"/>
      <c r="BH2946" s="613"/>
      <c r="BI2946" s="612"/>
      <c r="BJ2946" s="612"/>
      <c r="BK2946" s="612"/>
      <c r="BL2946" s="613"/>
      <c r="BM2946" s="611"/>
      <c r="BN2946" s="612"/>
      <c r="BO2946" s="612"/>
      <c r="BP2946" s="612"/>
      <c r="BQ2946" s="547">
        <v>1</v>
      </c>
      <c r="BR2946" s="605"/>
      <c r="BS2946" s="617"/>
      <c r="BT2946" s="605"/>
      <c r="BU2946" s="618"/>
    </row>
    <row r="2947" spans="1:77" s="619" customFormat="1" hidden="1">
      <c r="A2947" s="603"/>
      <c r="B2947" s="604"/>
      <c r="C2947" s="604"/>
      <c r="D2947" s="605"/>
      <c r="E2947" s="606"/>
      <c r="F2947" s="605"/>
      <c r="H2947" s="608"/>
      <c r="I2947" s="609"/>
      <c r="J2947" s="610"/>
      <c r="K2947" s="611"/>
      <c r="L2947" s="611"/>
      <c r="M2947" s="611"/>
      <c r="N2947" s="611"/>
      <c r="O2947" s="612"/>
      <c r="P2947" s="612"/>
      <c r="Q2947" s="613"/>
      <c r="R2947" s="614"/>
      <c r="S2947" s="614"/>
      <c r="T2947" s="615"/>
      <c r="U2947" s="612"/>
      <c r="V2947" s="612"/>
      <c r="W2947" s="613"/>
      <c r="X2947" s="612"/>
      <c r="Y2947" s="612"/>
      <c r="Z2947" s="612"/>
      <c r="AA2947" s="611"/>
      <c r="AB2947" s="612"/>
      <c r="AC2947" s="612"/>
      <c r="AD2947" s="613"/>
      <c r="AE2947" s="613"/>
      <c r="AF2947" s="612"/>
      <c r="AG2947" s="612"/>
      <c r="AH2947" s="612"/>
      <c r="AI2947" s="611"/>
      <c r="AJ2947" s="612"/>
      <c r="AK2947" s="612"/>
      <c r="AL2947" s="612"/>
      <c r="AM2947" s="613"/>
      <c r="AN2947" s="612"/>
      <c r="AO2947" s="612"/>
      <c r="AP2947" s="612"/>
      <c r="AQ2947" s="613"/>
      <c r="AR2947" s="612"/>
      <c r="AS2947" s="612"/>
      <c r="AT2947" s="612"/>
      <c r="AU2947" s="616"/>
      <c r="AV2947" s="612"/>
      <c r="AW2947" s="612"/>
      <c r="AX2947" s="612"/>
      <c r="AY2947" s="612"/>
      <c r="AZ2947" s="612"/>
      <c r="BA2947" s="612"/>
      <c r="BB2947" s="612"/>
      <c r="BC2947" s="613"/>
      <c r="BD2947" s="612"/>
      <c r="BE2947" s="612"/>
      <c r="BF2947" s="612"/>
      <c r="BG2947" s="612"/>
      <c r="BH2947" s="613"/>
      <c r="BI2947" s="612"/>
      <c r="BJ2947" s="612"/>
      <c r="BK2947" s="612"/>
      <c r="BL2947" s="613"/>
      <c r="BM2947" s="611"/>
      <c r="BN2947" s="612"/>
      <c r="BO2947" s="612"/>
      <c r="BP2947" s="612"/>
      <c r="BQ2947" s="547">
        <v>1</v>
      </c>
      <c r="BR2947" s="605"/>
      <c r="BS2947" s="617"/>
      <c r="BT2947" s="605"/>
      <c r="BU2947" s="618"/>
    </row>
    <row r="2948" spans="1:77" s="619" customFormat="1" hidden="1">
      <c r="A2948" s="603"/>
      <c r="B2948" s="604"/>
      <c r="C2948" s="604"/>
      <c r="D2948" s="605"/>
      <c r="E2948" s="606"/>
      <c r="F2948" s="605"/>
      <c r="H2948" s="608"/>
      <c r="I2948" s="609"/>
      <c r="J2948" s="610"/>
      <c r="K2948" s="611"/>
      <c r="L2948" s="611"/>
      <c r="M2948" s="611"/>
      <c r="N2948" s="611"/>
      <c r="O2948" s="612"/>
      <c r="P2948" s="612"/>
      <c r="Q2948" s="613"/>
      <c r="R2948" s="614"/>
      <c r="S2948" s="614"/>
      <c r="T2948" s="615"/>
      <c r="U2948" s="612"/>
      <c r="V2948" s="612"/>
      <c r="W2948" s="613"/>
      <c r="X2948" s="612"/>
      <c r="Y2948" s="612"/>
      <c r="Z2948" s="612"/>
      <c r="AA2948" s="611"/>
      <c r="AB2948" s="612"/>
      <c r="AC2948" s="612"/>
      <c r="AD2948" s="613"/>
      <c r="AE2948" s="613"/>
      <c r="AF2948" s="612"/>
      <c r="AG2948" s="612"/>
      <c r="AH2948" s="612"/>
      <c r="AI2948" s="611"/>
      <c r="AJ2948" s="612"/>
      <c r="AK2948" s="612"/>
      <c r="AL2948" s="612"/>
      <c r="AM2948" s="613"/>
      <c r="AN2948" s="612"/>
      <c r="AO2948" s="612"/>
      <c r="AP2948" s="612"/>
      <c r="AQ2948" s="613"/>
      <c r="AR2948" s="612"/>
      <c r="AS2948" s="612"/>
      <c r="AT2948" s="612"/>
      <c r="AU2948" s="616"/>
      <c r="AV2948" s="612"/>
      <c r="AW2948" s="612"/>
      <c r="AX2948" s="612"/>
      <c r="AY2948" s="612"/>
      <c r="AZ2948" s="612"/>
      <c r="BA2948" s="612"/>
      <c r="BB2948" s="612"/>
      <c r="BC2948" s="613"/>
      <c r="BD2948" s="612"/>
      <c r="BE2948" s="612"/>
      <c r="BF2948" s="612"/>
      <c r="BG2948" s="612"/>
      <c r="BH2948" s="613"/>
      <c r="BI2948" s="612"/>
      <c r="BJ2948" s="612"/>
      <c r="BK2948" s="612"/>
      <c r="BL2948" s="613"/>
      <c r="BM2948" s="611"/>
      <c r="BN2948" s="612"/>
      <c r="BO2948" s="612"/>
      <c r="BP2948" s="612"/>
      <c r="BQ2948" s="547">
        <v>1</v>
      </c>
      <c r="BR2948" s="605"/>
      <c r="BS2948" s="617"/>
      <c r="BT2948" s="605"/>
      <c r="BU2948" s="618"/>
    </row>
    <row r="2949" spans="1:77" s="619" customFormat="1" hidden="1">
      <c r="A2949" s="603"/>
      <c r="B2949" s="604"/>
      <c r="C2949" s="604"/>
      <c r="D2949" s="605"/>
      <c r="E2949" s="606"/>
      <c r="F2949" s="605"/>
      <c r="H2949" s="608"/>
      <c r="I2949" s="609"/>
      <c r="J2949" s="610"/>
      <c r="K2949" s="611"/>
      <c r="L2949" s="611"/>
      <c r="M2949" s="611"/>
      <c r="N2949" s="611"/>
      <c r="O2949" s="612"/>
      <c r="P2949" s="612"/>
      <c r="Q2949" s="613"/>
      <c r="R2949" s="614"/>
      <c r="S2949" s="614"/>
      <c r="T2949" s="615"/>
      <c r="U2949" s="612"/>
      <c r="V2949" s="612"/>
      <c r="W2949" s="613"/>
      <c r="X2949" s="612"/>
      <c r="Y2949" s="612"/>
      <c r="Z2949" s="612"/>
      <c r="AA2949" s="611"/>
      <c r="AB2949" s="612"/>
      <c r="AC2949" s="612"/>
      <c r="AD2949" s="613"/>
      <c r="AE2949" s="613"/>
      <c r="AF2949" s="612"/>
      <c r="AG2949" s="612"/>
      <c r="AH2949" s="612"/>
      <c r="AI2949" s="611"/>
      <c r="AJ2949" s="612"/>
      <c r="AK2949" s="612"/>
      <c r="AL2949" s="612"/>
      <c r="AM2949" s="613"/>
      <c r="AN2949" s="612"/>
      <c r="AO2949" s="612"/>
      <c r="AP2949" s="612"/>
      <c r="AQ2949" s="613"/>
      <c r="AR2949" s="612"/>
      <c r="AS2949" s="612"/>
      <c r="AT2949" s="612"/>
      <c r="AU2949" s="616"/>
      <c r="AV2949" s="612"/>
      <c r="AW2949" s="612"/>
      <c r="AX2949" s="612"/>
      <c r="AY2949" s="612"/>
      <c r="AZ2949" s="612"/>
      <c r="BA2949" s="612"/>
      <c r="BB2949" s="612"/>
      <c r="BC2949" s="613"/>
      <c r="BD2949" s="612"/>
      <c r="BE2949" s="612"/>
      <c r="BF2949" s="612"/>
      <c r="BG2949" s="612"/>
      <c r="BH2949" s="613"/>
      <c r="BI2949" s="612"/>
      <c r="BJ2949" s="612"/>
      <c r="BK2949" s="612"/>
      <c r="BL2949" s="613"/>
      <c r="BM2949" s="611"/>
      <c r="BN2949" s="612"/>
      <c r="BO2949" s="612"/>
      <c r="BP2949" s="612"/>
      <c r="BQ2949" s="547">
        <v>1</v>
      </c>
      <c r="BR2949" s="605"/>
      <c r="BS2949" s="617"/>
      <c r="BT2949" s="605"/>
      <c r="BU2949" s="618"/>
    </row>
    <row r="2950" spans="1:77" s="619" customFormat="1" hidden="1">
      <c r="A2950" s="603"/>
      <c r="B2950" s="604"/>
      <c r="C2950" s="604"/>
      <c r="D2950" s="605"/>
      <c r="E2950" s="606"/>
      <c r="F2950" s="605"/>
      <c r="H2950" s="608"/>
      <c r="I2950" s="609"/>
      <c r="J2950" s="610"/>
      <c r="K2950" s="611"/>
      <c r="L2950" s="611"/>
      <c r="M2950" s="611"/>
      <c r="N2950" s="611"/>
      <c r="O2950" s="612"/>
      <c r="P2950" s="612"/>
      <c r="Q2950" s="613"/>
      <c r="R2950" s="614"/>
      <c r="S2950" s="614"/>
      <c r="T2950" s="615"/>
      <c r="U2950" s="612"/>
      <c r="V2950" s="612"/>
      <c r="W2950" s="613"/>
      <c r="X2950" s="612"/>
      <c r="Y2950" s="612"/>
      <c r="Z2950" s="612"/>
      <c r="AA2950" s="611"/>
      <c r="AB2950" s="612"/>
      <c r="AC2950" s="612"/>
      <c r="AD2950" s="613"/>
      <c r="AE2950" s="613"/>
      <c r="AF2950" s="612"/>
      <c r="AG2950" s="612"/>
      <c r="AH2950" s="612"/>
      <c r="AI2950" s="611"/>
      <c r="AJ2950" s="612"/>
      <c r="AK2950" s="612"/>
      <c r="AL2950" s="612"/>
      <c r="AM2950" s="613"/>
      <c r="AN2950" s="612"/>
      <c r="AO2950" s="612"/>
      <c r="AP2950" s="612"/>
      <c r="AQ2950" s="613"/>
      <c r="AR2950" s="612"/>
      <c r="AS2950" s="612"/>
      <c r="AT2950" s="612"/>
      <c r="AU2950" s="616"/>
      <c r="AV2950" s="612"/>
      <c r="AW2950" s="612"/>
      <c r="AX2950" s="612"/>
      <c r="AY2950" s="612"/>
      <c r="AZ2950" s="612"/>
      <c r="BA2950" s="612"/>
      <c r="BB2950" s="612"/>
      <c r="BC2950" s="613"/>
      <c r="BD2950" s="612"/>
      <c r="BE2950" s="612"/>
      <c r="BF2950" s="612"/>
      <c r="BG2950" s="612"/>
      <c r="BH2950" s="613"/>
      <c r="BI2950" s="612"/>
      <c r="BJ2950" s="612"/>
      <c r="BK2950" s="612"/>
      <c r="BL2950" s="613"/>
      <c r="BM2950" s="611"/>
      <c r="BN2950" s="612"/>
      <c r="BO2950" s="612"/>
      <c r="BP2950" s="612"/>
      <c r="BQ2950" s="547">
        <v>1</v>
      </c>
      <c r="BR2950" s="605"/>
      <c r="BS2950" s="617"/>
      <c r="BT2950" s="605"/>
      <c r="BU2950" s="618"/>
    </row>
    <row r="2951" spans="1:77" s="619" customFormat="1" hidden="1">
      <c r="A2951" s="603"/>
      <c r="B2951" s="604"/>
      <c r="C2951" s="604"/>
      <c r="D2951" s="605"/>
      <c r="E2951" s="606"/>
      <c r="F2951" s="605"/>
      <c r="H2951" s="608"/>
      <c r="I2951" s="609"/>
      <c r="J2951" s="610"/>
      <c r="K2951" s="611"/>
      <c r="L2951" s="611"/>
      <c r="M2951" s="611"/>
      <c r="N2951" s="611"/>
      <c r="O2951" s="612"/>
      <c r="P2951" s="612"/>
      <c r="Q2951" s="613"/>
      <c r="R2951" s="614"/>
      <c r="S2951" s="614"/>
      <c r="T2951" s="615"/>
      <c r="U2951" s="612"/>
      <c r="V2951" s="612"/>
      <c r="W2951" s="613"/>
      <c r="X2951" s="612"/>
      <c r="Y2951" s="612"/>
      <c r="Z2951" s="612"/>
      <c r="AA2951" s="611"/>
      <c r="AB2951" s="612"/>
      <c r="AC2951" s="612"/>
      <c r="AD2951" s="613"/>
      <c r="AE2951" s="613"/>
      <c r="AF2951" s="612"/>
      <c r="AG2951" s="612"/>
      <c r="AH2951" s="612"/>
      <c r="AI2951" s="611"/>
      <c r="AJ2951" s="612"/>
      <c r="AK2951" s="612"/>
      <c r="AL2951" s="612"/>
      <c r="AM2951" s="613"/>
      <c r="AN2951" s="612"/>
      <c r="AO2951" s="612"/>
      <c r="AP2951" s="612"/>
      <c r="AQ2951" s="613"/>
      <c r="AR2951" s="612"/>
      <c r="AS2951" s="612"/>
      <c r="AT2951" s="612"/>
      <c r="AU2951" s="616"/>
      <c r="AV2951" s="612"/>
      <c r="AW2951" s="612"/>
      <c r="AX2951" s="612"/>
      <c r="AY2951" s="612"/>
      <c r="AZ2951" s="612"/>
      <c r="BA2951" s="612"/>
      <c r="BB2951" s="612"/>
      <c r="BC2951" s="613"/>
      <c r="BD2951" s="612"/>
      <c r="BE2951" s="612"/>
      <c r="BF2951" s="612"/>
      <c r="BG2951" s="612"/>
      <c r="BH2951" s="613"/>
      <c r="BI2951" s="612"/>
      <c r="BJ2951" s="612"/>
      <c r="BK2951" s="612"/>
      <c r="BL2951" s="613"/>
      <c r="BM2951" s="611"/>
      <c r="BN2951" s="612"/>
      <c r="BO2951" s="612"/>
      <c r="BP2951" s="612"/>
      <c r="BQ2951" s="547">
        <v>1</v>
      </c>
      <c r="BR2951" s="605"/>
      <c r="BS2951" s="617"/>
      <c r="BT2951" s="605"/>
      <c r="BU2951" s="618"/>
    </row>
    <row r="2952" spans="1:77" s="619" customFormat="1" hidden="1">
      <c r="A2952" s="603"/>
      <c r="B2952" s="604"/>
      <c r="C2952" s="604"/>
      <c r="D2952" s="605"/>
      <c r="E2952" s="606"/>
      <c r="F2952" s="605"/>
      <c r="H2952" s="608"/>
      <c r="I2952" s="609"/>
      <c r="J2952" s="610"/>
      <c r="K2952" s="611"/>
      <c r="L2952" s="611"/>
      <c r="M2952" s="611"/>
      <c r="N2952" s="611"/>
      <c r="O2952" s="612"/>
      <c r="P2952" s="612"/>
      <c r="Q2952" s="613"/>
      <c r="R2952" s="614"/>
      <c r="S2952" s="614"/>
      <c r="T2952" s="615"/>
      <c r="U2952" s="612"/>
      <c r="V2952" s="612"/>
      <c r="W2952" s="613"/>
      <c r="X2952" s="612"/>
      <c r="Y2952" s="612"/>
      <c r="Z2952" s="612"/>
      <c r="AA2952" s="611"/>
      <c r="AB2952" s="612"/>
      <c r="AC2952" s="612"/>
      <c r="AD2952" s="613"/>
      <c r="AE2952" s="613"/>
      <c r="AF2952" s="612"/>
      <c r="AG2952" s="612"/>
      <c r="AH2952" s="612"/>
      <c r="AI2952" s="611"/>
      <c r="AJ2952" s="612"/>
      <c r="AK2952" s="612"/>
      <c r="AL2952" s="612"/>
      <c r="AM2952" s="613"/>
      <c r="AN2952" s="612"/>
      <c r="AO2952" s="612"/>
      <c r="AP2952" s="612"/>
      <c r="AQ2952" s="613"/>
      <c r="AR2952" s="612"/>
      <c r="AS2952" s="612"/>
      <c r="AT2952" s="612"/>
      <c r="AU2952" s="616"/>
      <c r="AV2952" s="612"/>
      <c r="AW2952" s="612"/>
      <c r="AX2952" s="612"/>
      <c r="AY2952" s="612"/>
      <c r="AZ2952" s="612"/>
      <c r="BA2952" s="612"/>
      <c r="BB2952" s="612"/>
      <c r="BC2952" s="613"/>
      <c r="BD2952" s="612"/>
      <c r="BE2952" s="612"/>
      <c r="BF2952" s="612"/>
      <c r="BG2952" s="612"/>
      <c r="BH2952" s="613"/>
      <c r="BI2952" s="612"/>
      <c r="BJ2952" s="612"/>
      <c r="BK2952" s="612"/>
      <c r="BL2952" s="613"/>
      <c r="BM2952" s="611"/>
      <c r="BN2952" s="612"/>
      <c r="BO2952" s="612"/>
      <c r="BP2952" s="612"/>
      <c r="BQ2952" s="547">
        <v>1</v>
      </c>
      <c r="BR2952" s="605"/>
      <c r="BS2952" s="617"/>
      <c r="BT2952" s="605"/>
      <c r="BU2952" s="618"/>
    </row>
    <row r="2953" spans="1:77" s="619" customFormat="1" hidden="1">
      <c r="A2953" s="603"/>
      <c r="B2953" s="604"/>
      <c r="C2953" s="604"/>
      <c r="D2953" s="605"/>
      <c r="E2953" s="606"/>
      <c r="F2953" s="605"/>
      <c r="H2953" s="608"/>
      <c r="I2953" s="609"/>
      <c r="J2953" s="610"/>
      <c r="K2953" s="611"/>
      <c r="L2953" s="611"/>
      <c r="M2953" s="611"/>
      <c r="N2953" s="611"/>
      <c r="O2953" s="612"/>
      <c r="P2953" s="612"/>
      <c r="Q2953" s="613"/>
      <c r="R2953" s="614"/>
      <c r="S2953" s="614"/>
      <c r="T2953" s="615"/>
      <c r="U2953" s="612"/>
      <c r="V2953" s="612"/>
      <c r="W2953" s="613"/>
      <c r="X2953" s="612"/>
      <c r="Y2953" s="612"/>
      <c r="Z2953" s="612"/>
      <c r="AA2953" s="611"/>
      <c r="AB2953" s="612"/>
      <c r="AC2953" s="612"/>
      <c r="AD2953" s="613"/>
      <c r="AE2953" s="613"/>
      <c r="AF2953" s="612"/>
      <c r="AG2953" s="612"/>
      <c r="AH2953" s="612"/>
      <c r="AI2953" s="611"/>
      <c r="AJ2953" s="612"/>
      <c r="AK2953" s="612"/>
      <c r="AL2953" s="612"/>
      <c r="AM2953" s="613"/>
      <c r="AN2953" s="612"/>
      <c r="AO2953" s="612"/>
      <c r="AP2953" s="612"/>
      <c r="AQ2953" s="613"/>
      <c r="AR2953" s="612"/>
      <c r="AS2953" s="612"/>
      <c r="AT2953" s="612"/>
      <c r="AU2953" s="616"/>
      <c r="AV2953" s="612"/>
      <c r="AW2953" s="612"/>
      <c r="AX2953" s="612"/>
      <c r="AY2953" s="612"/>
      <c r="AZ2953" s="612"/>
      <c r="BA2953" s="612"/>
      <c r="BB2953" s="612"/>
      <c r="BC2953" s="613"/>
      <c r="BD2953" s="612"/>
      <c r="BE2953" s="612"/>
      <c r="BF2953" s="612"/>
      <c r="BG2953" s="612"/>
      <c r="BH2953" s="613"/>
      <c r="BI2953" s="612"/>
      <c r="BJ2953" s="612"/>
      <c r="BK2953" s="612"/>
      <c r="BL2953" s="613"/>
      <c r="BM2953" s="611"/>
      <c r="BN2953" s="612"/>
      <c r="BO2953" s="612"/>
      <c r="BP2953" s="612"/>
      <c r="BQ2953" s="547">
        <v>1</v>
      </c>
      <c r="BR2953" s="605"/>
      <c r="BS2953" s="617"/>
      <c r="BT2953" s="605"/>
      <c r="BU2953" s="618"/>
    </row>
    <row r="2954" spans="1:77" s="619" customFormat="1" hidden="1">
      <c r="A2954" s="603"/>
      <c r="B2954" s="604"/>
      <c r="C2954" s="604"/>
      <c r="D2954" s="605"/>
      <c r="E2954" s="606"/>
      <c r="F2954" s="605"/>
      <c r="H2954" s="608"/>
      <c r="I2954" s="609"/>
      <c r="J2954" s="610"/>
      <c r="K2954" s="611"/>
      <c r="L2954" s="611"/>
      <c r="M2954" s="611"/>
      <c r="N2954" s="611"/>
      <c r="O2954" s="612"/>
      <c r="P2954" s="612"/>
      <c r="Q2954" s="613"/>
      <c r="R2954" s="614"/>
      <c r="S2954" s="614"/>
      <c r="T2954" s="615"/>
      <c r="U2954" s="612"/>
      <c r="V2954" s="612"/>
      <c r="W2954" s="613"/>
      <c r="X2954" s="612"/>
      <c r="Y2954" s="612"/>
      <c r="Z2954" s="612"/>
      <c r="AA2954" s="611"/>
      <c r="AB2954" s="612"/>
      <c r="AC2954" s="612"/>
      <c r="AD2954" s="613"/>
      <c r="AE2954" s="613"/>
      <c r="AF2954" s="612"/>
      <c r="AG2954" s="612"/>
      <c r="AH2954" s="612"/>
      <c r="AI2954" s="611"/>
      <c r="AJ2954" s="612"/>
      <c r="AK2954" s="612"/>
      <c r="AL2954" s="612"/>
      <c r="AM2954" s="613"/>
      <c r="AN2954" s="612"/>
      <c r="AO2954" s="612"/>
      <c r="AP2954" s="612"/>
      <c r="AQ2954" s="613"/>
      <c r="AR2954" s="612"/>
      <c r="AS2954" s="612"/>
      <c r="AT2954" s="612"/>
      <c r="AU2954" s="616"/>
      <c r="AV2954" s="612"/>
      <c r="AW2954" s="612"/>
      <c r="AX2954" s="612"/>
      <c r="AY2954" s="612"/>
      <c r="AZ2954" s="612"/>
      <c r="BA2954" s="612"/>
      <c r="BB2954" s="612"/>
      <c r="BC2954" s="613"/>
      <c r="BD2954" s="612"/>
      <c r="BE2954" s="612"/>
      <c r="BF2954" s="612"/>
      <c r="BG2954" s="612"/>
      <c r="BH2954" s="613"/>
      <c r="BI2954" s="612"/>
      <c r="BJ2954" s="612"/>
      <c r="BK2954" s="612"/>
      <c r="BL2954" s="613"/>
      <c r="BM2954" s="611"/>
      <c r="BN2954" s="612"/>
      <c r="BO2954" s="612"/>
      <c r="BP2954" s="612"/>
      <c r="BQ2954" s="547">
        <v>1</v>
      </c>
      <c r="BR2954" s="605"/>
      <c r="BS2954" s="617"/>
      <c r="BT2954" s="605"/>
      <c r="BU2954" s="618"/>
    </row>
    <row r="2955" spans="1:77" s="619" customFormat="1" hidden="1">
      <c r="A2955" s="603"/>
      <c r="B2955" s="604"/>
      <c r="C2955" s="604"/>
      <c r="D2955" s="605"/>
      <c r="E2955" s="606"/>
      <c r="F2955" s="605"/>
      <c r="H2955" s="608"/>
      <c r="I2955" s="609"/>
      <c r="J2955" s="610"/>
      <c r="K2955" s="611"/>
      <c r="L2955" s="611"/>
      <c r="M2955" s="611"/>
      <c r="N2955" s="611"/>
      <c r="O2955" s="612"/>
      <c r="P2955" s="612"/>
      <c r="Q2955" s="613"/>
      <c r="R2955" s="614"/>
      <c r="S2955" s="614"/>
      <c r="T2955" s="615"/>
      <c r="U2955" s="612"/>
      <c r="V2955" s="612"/>
      <c r="W2955" s="613"/>
      <c r="X2955" s="612"/>
      <c r="Y2955" s="612"/>
      <c r="Z2955" s="612"/>
      <c r="AA2955" s="611"/>
      <c r="AB2955" s="612"/>
      <c r="AC2955" s="612"/>
      <c r="AD2955" s="613"/>
      <c r="AE2955" s="613"/>
      <c r="AF2955" s="612"/>
      <c r="AG2955" s="612"/>
      <c r="AH2955" s="612"/>
      <c r="AI2955" s="611"/>
      <c r="AJ2955" s="612"/>
      <c r="AK2955" s="612"/>
      <c r="AL2955" s="612"/>
      <c r="AM2955" s="613"/>
      <c r="AN2955" s="612"/>
      <c r="AO2955" s="612"/>
      <c r="AP2955" s="612"/>
      <c r="AQ2955" s="613"/>
      <c r="AR2955" s="612"/>
      <c r="AS2955" s="612"/>
      <c r="AT2955" s="612"/>
      <c r="AU2955" s="616"/>
      <c r="AV2955" s="612"/>
      <c r="AW2955" s="612"/>
      <c r="AX2955" s="612"/>
      <c r="AY2955" s="612"/>
      <c r="AZ2955" s="612"/>
      <c r="BA2955" s="612"/>
      <c r="BB2955" s="612"/>
      <c r="BC2955" s="613"/>
      <c r="BD2955" s="612"/>
      <c r="BE2955" s="612"/>
      <c r="BF2955" s="612"/>
      <c r="BG2955" s="612"/>
      <c r="BH2955" s="613"/>
      <c r="BI2955" s="612"/>
      <c r="BJ2955" s="612"/>
      <c r="BK2955" s="612"/>
      <c r="BL2955" s="613"/>
      <c r="BM2955" s="611"/>
      <c r="BN2955" s="612"/>
      <c r="BO2955" s="612"/>
      <c r="BP2955" s="612"/>
      <c r="BQ2955" s="547">
        <v>1</v>
      </c>
      <c r="BR2955" s="605"/>
      <c r="BS2955" s="617"/>
      <c r="BT2955" s="605"/>
      <c r="BU2955" s="618"/>
    </row>
    <row r="2956" spans="1:77" s="619" customFormat="1" hidden="1">
      <c r="A2956" s="603"/>
      <c r="B2956" s="604"/>
      <c r="C2956" s="604"/>
      <c r="D2956" s="605"/>
      <c r="E2956" s="606"/>
      <c r="F2956" s="605"/>
      <c r="G2956" s="607"/>
      <c r="H2956" s="608"/>
      <c r="I2956" s="609"/>
      <c r="J2956" s="610"/>
      <c r="K2956" s="611"/>
      <c r="L2956" s="611"/>
      <c r="M2956" s="611"/>
      <c r="N2956" s="611"/>
      <c r="O2956" s="612"/>
      <c r="P2956" s="612"/>
      <c r="Q2956" s="613"/>
      <c r="R2956" s="614"/>
      <c r="S2956" s="614"/>
      <c r="T2956" s="615"/>
      <c r="U2956" s="612"/>
      <c r="V2956" s="612"/>
      <c r="W2956" s="613"/>
      <c r="X2956" s="612"/>
      <c r="Y2956" s="612"/>
      <c r="Z2956" s="612"/>
      <c r="AA2956" s="611"/>
      <c r="AB2956" s="612"/>
      <c r="AC2956" s="612"/>
      <c r="AD2956" s="613"/>
      <c r="AE2956" s="613"/>
      <c r="AF2956" s="612"/>
      <c r="AG2956" s="612"/>
      <c r="AH2956" s="612"/>
      <c r="AI2956" s="611"/>
      <c r="AJ2956" s="612"/>
      <c r="AK2956" s="612"/>
      <c r="AL2956" s="612"/>
      <c r="AM2956" s="613"/>
      <c r="AN2956" s="612"/>
      <c r="AO2956" s="612"/>
      <c r="AP2956" s="612"/>
      <c r="AQ2956" s="613"/>
      <c r="AR2956" s="612"/>
      <c r="AS2956" s="612"/>
      <c r="AT2956" s="612"/>
      <c r="AU2956" s="616"/>
      <c r="AV2956" s="612"/>
      <c r="AW2956" s="612"/>
      <c r="AX2956" s="612"/>
      <c r="AY2956" s="612"/>
      <c r="AZ2956" s="612"/>
      <c r="BA2956" s="612"/>
      <c r="BB2956" s="612"/>
      <c r="BC2956" s="613"/>
      <c r="BD2956" s="612"/>
      <c r="BE2956" s="612"/>
      <c r="BF2956" s="612"/>
      <c r="BG2956" s="612"/>
      <c r="BH2956" s="613"/>
      <c r="BI2956" s="612"/>
      <c r="BJ2956" s="612"/>
      <c r="BK2956" s="612"/>
      <c r="BL2956" s="613"/>
      <c r="BM2956" s="611"/>
      <c r="BN2956" s="612"/>
      <c r="BO2956" s="612"/>
      <c r="BP2956" s="612"/>
      <c r="BQ2956" s="547">
        <v>1</v>
      </c>
      <c r="BR2956" s="605"/>
      <c r="BS2956" s="617"/>
      <c r="BT2956" s="605"/>
      <c r="BU2956" s="618"/>
      <c r="BY2956" s="607"/>
    </row>
    <row r="2957" spans="1:77" s="619" customFormat="1" hidden="1">
      <c r="A2957" s="603"/>
      <c r="B2957" s="604"/>
      <c r="C2957" s="604"/>
      <c r="D2957" s="605"/>
      <c r="E2957" s="605"/>
      <c r="F2957" s="605"/>
      <c r="G2957" s="607"/>
      <c r="H2957" s="608"/>
      <c r="I2957" s="609"/>
      <c r="J2957" s="610"/>
      <c r="K2957" s="611"/>
      <c r="L2957" s="611"/>
      <c r="M2957" s="611"/>
      <c r="N2957" s="611"/>
      <c r="O2957" s="612"/>
      <c r="P2957" s="612"/>
      <c r="Q2957" s="613"/>
      <c r="R2957" s="1717"/>
      <c r="S2957" s="1717"/>
      <c r="T2957" s="615"/>
      <c r="U2957" s="612"/>
      <c r="V2957" s="612"/>
      <c r="W2957" s="613"/>
      <c r="X2957" s="612"/>
      <c r="Y2957" s="612"/>
      <c r="Z2957" s="612"/>
      <c r="AA2957" s="611"/>
      <c r="AB2957" s="612"/>
      <c r="AC2957" s="612"/>
      <c r="AD2957" s="613"/>
      <c r="AE2957" s="613"/>
      <c r="AF2957" s="612"/>
      <c r="AG2957" s="612"/>
      <c r="AH2957" s="612"/>
      <c r="AI2957" s="611"/>
      <c r="AJ2957" s="612"/>
      <c r="AK2957" s="612"/>
      <c r="AL2957" s="612"/>
      <c r="AM2957" s="613"/>
      <c r="AN2957" s="612"/>
      <c r="AO2957" s="612"/>
      <c r="AP2957" s="612"/>
      <c r="AQ2957" s="613"/>
      <c r="AR2957" s="612"/>
      <c r="AS2957" s="612"/>
      <c r="AT2957" s="612"/>
      <c r="AU2957" s="616"/>
      <c r="AV2957" s="612"/>
      <c r="AW2957" s="612"/>
      <c r="AX2957" s="612"/>
      <c r="AY2957" s="612"/>
      <c r="AZ2957" s="612"/>
      <c r="BA2957" s="612"/>
      <c r="BB2957" s="612"/>
      <c r="BC2957" s="613"/>
      <c r="BD2957" s="612"/>
      <c r="BE2957" s="612"/>
      <c r="BF2957" s="612"/>
      <c r="BG2957" s="612"/>
      <c r="BH2957" s="613"/>
      <c r="BI2957" s="612"/>
      <c r="BJ2957" s="612"/>
      <c r="BK2957" s="612"/>
      <c r="BL2957" s="613"/>
      <c r="BM2957" s="611"/>
      <c r="BN2957" s="612"/>
      <c r="BO2957" s="612"/>
      <c r="BP2957" s="612"/>
      <c r="BQ2957" s="547">
        <v>1</v>
      </c>
      <c r="BR2957" s="605"/>
      <c r="BS2957" s="617"/>
      <c r="BT2957" s="605"/>
      <c r="BU2957" s="618"/>
      <c r="BY2957" s="607"/>
    </row>
    <row r="2958" spans="1:77" s="619" customFormat="1" hidden="1">
      <c r="A2958" s="603"/>
      <c r="B2958" s="604"/>
      <c r="C2958" s="604"/>
      <c r="D2958" s="605"/>
      <c r="E2958" s="605"/>
      <c r="F2958" s="605"/>
      <c r="G2958" s="607"/>
      <c r="H2958" s="608"/>
      <c r="I2958" s="609"/>
      <c r="J2958" s="610"/>
      <c r="K2958" s="611"/>
      <c r="L2958" s="611"/>
      <c r="M2958" s="611"/>
      <c r="N2958" s="611"/>
      <c r="O2958" s="612"/>
      <c r="P2958" s="612"/>
      <c r="Q2958" s="613"/>
      <c r="R2958" s="1717"/>
      <c r="S2958" s="1717"/>
      <c r="T2958" s="615"/>
      <c r="U2958" s="612"/>
      <c r="V2958" s="612"/>
      <c r="W2958" s="613"/>
      <c r="X2958" s="612"/>
      <c r="Y2958" s="612"/>
      <c r="Z2958" s="612"/>
      <c r="AA2958" s="611"/>
      <c r="AB2958" s="612"/>
      <c r="AC2958" s="612"/>
      <c r="AD2958" s="613"/>
      <c r="AE2958" s="613"/>
      <c r="AF2958" s="612"/>
      <c r="AG2958" s="612"/>
      <c r="AH2958" s="612"/>
      <c r="AI2958" s="611"/>
      <c r="AJ2958" s="612"/>
      <c r="AK2958" s="612"/>
      <c r="AL2958" s="612"/>
      <c r="AM2958" s="613"/>
      <c r="AN2958" s="612"/>
      <c r="AO2958" s="612"/>
      <c r="AP2958" s="612"/>
      <c r="AQ2958" s="613"/>
      <c r="AR2958" s="612"/>
      <c r="AS2958" s="612"/>
      <c r="AT2958" s="612"/>
      <c r="AU2958" s="616"/>
      <c r="AV2958" s="612"/>
      <c r="AW2958" s="612"/>
      <c r="AX2958" s="612"/>
      <c r="AY2958" s="612"/>
      <c r="AZ2958" s="612"/>
      <c r="BA2958" s="612"/>
      <c r="BB2958" s="612"/>
      <c r="BC2958" s="613"/>
      <c r="BD2958" s="612"/>
      <c r="BE2958" s="612"/>
      <c r="BF2958" s="612"/>
      <c r="BG2958" s="612"/>
      <c r="BH2958" s="613"/>
      <c r="BI2958" s="612"/>
      <c r="BJ2958" s="612"/>
      <c r="BK2958" s="612"/>
      <c r="BL2958" s="613"/>
      <c r="BM2958" s="611"/>
      <c r="BN2958" s="612"/>
      <c r="BO2958" s="612"/>
      <c r="BP2958" s="612"/>
      <c r="BQ2958" s="547">
        <v>1</v>
      </c>
      <c r="BR2958" s="605"/>
      <c r="BS2958" s="617"/>
      <c r="BT2958" s="605"/>
      <c r="BU2958" s="618"/>
      <c r="BY2958" s="607"/>
    </row>
    <row r="2959" spans="1:77" s="619" customFormat="1" hidden="1">
      <c r="A2959" s="603"/>
      <c r="B2959" s="604"/>
      <c r="C2959" s="604"/>
      <c r="D2959" s="605"/>
      <c r="E2959" s="606"/>
      <c r="F2959" s="605"/>
      <c r="G2959" s="607"/>
      <c r="H2959" s="608"/>
      <c r="I2959" s="609"/>
      <c r="J2959" s="610"/>
      <c r="K2959" s="611"/>
      <c r="L2959" s="611"/>
      <c r="M2959" s="611"/>
      <c r="N2959" s="611"/>
      <c r="O2959" s="612"/>
      <c r="P2959" s="612"/>
      <c r="Q2959" s="613"/>
      <c r="R2959" s="614"/>
      <c r="S2959" s="614"/>
      <c r="T2959" s="615"/>
      <c r="U2959" s="612"/>
      <c r="V2959" s="612"/>
      <c r="W2959" s="613"/>
      <c r="X2959" s="612"/>
      <c r="Y2959" s="612"/>
      <c r="Z2959" s="612"/>
      <c r="AA2959" s="611"/>
      <c r="AB2959" s="612"/>
      <c r="AC2959" s="612"/>
      <c r="AD2959" s="613"/>
      <c r="AE2959" s="613"/>
      <c r="AF2959" s="612"/>
      <c r="AG2959" s="612"/>
      <c r="AH2959" s="612"/>
      <c r="AI2959" s="611"/>
      <c r="AJ2959" s="612"/>
      <c r="AK2959" s="612"/>
      <c r="AL2959" s="612"/>
      <c r="AM2959" s="613"/>
      <c r="AN2959" s="612"/>
      <c r="AO2959" s="612"/>
      <c r="AP2959" s="612"/>
      <c r="AQ2959" s="613"/>
      <c r="AR2959" s="612"/>
      <c r="AS2959" s="612"/>
      <c r="AT2959" s="612"/>
      <c r="AU2959" s="616"/>
      <c r="AV2959" s="612"/>
      <c r="AW2959" s="612"/>
      <c r="AX2959" s="612"/>
      <c r="AY2959" s="612"/>
      <c r="AZ2959" s="612"/>
      <c r="BA2959" s="612"/>
      <c r="BB2959" s="612"/>
      <c r="BC2959" s="613"/>
      <c r="BD2959" s="612"/>
      <c r="BE2959" s="612"/>
      <c r="BF2959" s="612"/>
      <c r="BG2959" s="612"/>
      <c r="BH2959" s="613"/>
      <c r="BI2959" s="612"/>
      <c r="BJ2959" s="612"/>
      <c r="BK2959" s="612"/>
      <c r="BL2959" s="613"/>
      <c r="BM2959" s="611"/>
      <c r="BN2959" s="612"/>
      <c r="BO2959" s="612"/>
      <c r="BP2959" s="612"/>
      <c r="BQ2959" s="547">
        <v>1</v>
      </c>
      <c r="BR2959" s="605"/>
      <c r="BS2959" s="617"/>
      <c r="BT2959" s="605"/>
      <c r="BU2959" s="618"/>
      <c r="BY2959" s="607"/>
    </row>
    <row r="2960" spans="1:77" s="619" customFormat="1" hidden="1">
      <c r="A2960" s="603"/>
      <c r="B2960" s="604"/>
      <c r="C2960" s="604"/>
      <c r="D2960" s="605"/>
      <c r="E2960" s="606"/>
      <c r="F2960" s="605"/>
      <c r="G2960" s="607"/>
      <c r="H2960" s="608"/>
      <c r="I2960" s="609"/>
      <c r="J2960" s="610"/>
      <c r="K2960" s="611"/>
      <c r="L2960" s="611"/>
      <c r="M2960" s="611"/>
      <c r="N2960" s="611"/>
      <c r="O2960" s="612"/>
      <c r="P2960" s="612"/>
      <c r="Q2960" s="613"/>
      <c r="R2960" s="614"/>
      <c r="S2960" s="614"/>
      <c r="T2960" s="615"/>
      <c r="U2960" s="612"/>
      <c r="V2960" s="612"/>
      <c r="W2960" s="613"/>
      <c r="X2960" s="612"/>
      <c r="Y2960" s="612"/>
      <c r="Z2960" s="612"/>
      <c r="AA2960" s="611"/>
      <c r="AB2960" s="612"/>
      <c r="AC2960" s="612"/>
      <c r="AD2960" s="613"/>
      <c r="AE2960" s="613"/>
      <c r="AF2960" s="612"/>
      <c r="AG2960" s="612"/>
      <c r="AH2960" s="612"/>
      <c r="AI2960" s="611"/>
      <c r="AJ2960" s="612"/>
      <c r="AK2960" s="612"/>
      <c r="AL2960" s="612"/>
      <c r="AM2960" s="613"/>
      <c r="AN2960" s="612"/>
      <c r="AO2960" s="612"/>
      <c r="AP2960" s="612"/>
      <c r="AQ2960" s="613"/>
      <c r="AR2960" s="612"/>
      <c r="AS2960" s="612"/>
      <c r="AT2960" s="612"/>
      <c r="AU2960" s="616"/>
      <c r="AV2960" s="612"/>
      <c r="AW2960" s="612"/>
      <c r="AX2960" s="612"/>
      <c r="AY2960" s="612"/>
      <c r="AZ2960" s="612"/>
      <c r="BA2960" s="612"/>
      <c r="BB2960" s="612"/>
      <c r="BC2960" s="613"/>
      <c r="BD2960" s="612"/>
      <c r="BE2960" s="612"/>
      <c r="BF2960" s="612"/>
      <c r="BG2960" s="612"/>
      <c r="BH2960" s="613"/>
      <c r="BI2960" s="612"/>
      <c r="BJ2960" s="612"/>
      <c r="BK2960" s="612"/>
      <c r="BL2960" s="613"/>
      <c r="BM2960" s="611"/>
      <c r="BN2960" s="612"/>
      <c r="BO2960" s="612"/>
      <c r="BP2960" s="612"/>
      <c r="BQ2960" s="547">
        <v>1</v>
      </c>
      <c r="BR2960" s="605"/>
      <c r="BS2960" s="617"/>
      <c r="BT2960" s="605"/>
      <c r="BU2960" s="618"/>
      <c r="BY2960" s="607"/>
    </row>
    <row r="2961" spans="1:77" s="619" customFormat="1" hidden="1">
      <c r="A2961" s="603"/>
      <c r="B2961" s="604"/>
      <c r="C2961" s="604"/>
      <c r="D2961" s="605"/>
      <c r="E2961" s="606"/>
      <c r="F2961" s="605"/>
      <c r="G2961" s="607"/>
      <c r="H2961" s="608"/>
      <c r="I2961" s="609"/>
      <c r="J2961" s="610"/>
      <c r="K2961" s="611"/>
      <c r="L2961" s="611"/>
      <c r="M2961" s="611"/>
      <c r="N2961" s="611"/>
      <c r="O2961" s="612"/>
      <c r="P2961" s="612"/>
      <c r="Q2961" s="613"/>
      <c r="R2961" s="614"/>
      <c r="S2961" s="614"/>
      <c r="T2961" s="615"/>
      <c r="U2961" s="612"/>
      <c r="V2961" s="612"/>
      <c r="W2961" s="613"/>
      <c r="X2961" s="612"/>
      <c r="Y2961" s="612"/>
      <c r="Z2961" s="612"/>
      <c r="AA2961" s="611"/>
      <c r="AB2961" s="612"/>
      <c r="AC2961" s="612"/>
      <c r="AD2961" s="613"/>
      <c r="AE2961" s="613"/>
      <c r="AF2961" s="612"/>
      <c r="AG2961" s="612"/>
      <c r="AH2961" s="612"/>
      <c r="AI2961" s="611"/>
      <c r="AJ2961" s="612"/>
      <c r="AK2961" s="612"/>
      <c r="AL2961" s="612"/>
      <c r="AM2961" s="613"/>
      <c r="AN2961" s="612"/>
      <c r="AO2961" s="612"/>
      <c r="AP2961" s="612"/>
      <c r="AQ2961" s="613"/>
      <c r="AR2961" s="612"/>
      <c r="AS2961" s="612"/>
      <c r="AT2961" s="612"/>
      <c r="AU2961" s="616"/>
      <c r="AV2961" s="612"/>
      <c r="AW2961" s="612"/>
      <c r="AX2961" s="612"/>
      <c r="AY2961" s="612"/>
      <c r="AZ2961" s="612"/>
      <c r="BA2961" s="612"/>
      <c r="BB2961" s="612"/>
      <c r="BC2961" s="613"/>
      <c r="BD2961" s="612"/>
      <c r="BE2961" s="612"/>
      <c r="BF2961" s="612"/>
      <c r="BG2961" s="612"/>
      <c r="BH2961" s="613"/>
      <c r="BI2961" s="612"/>
      <c r="BJ2961" s="612"/>
      <c r="BK2961" s="612"/>
      <c r="BL2961" s="613"/>
      <c r="BM2961" s="611"/>
      <c r="BN2961" s="612"/>
      <c r="BO2961" s="612"/>
      <c r="BP2961" s="612"/>
      <c r="BQ2961" s="547">
        <v>1</v>
      </c>
      <c r="BR2961" s="605"/>
      <c r="BS2961" s="617"/>
      <c r="BT2961" s="605"/>
      <c r="BU2961" s="618"/>
      <c r="BY2961" s="607"/>
    </row>
    <row r="2962" spans="1:77" s="575" customFormat="1" hidden="1">
      <c r="B2962" s="576"/>
      <c r="C2962" s="1718"/>
      <c r="D2962" s="1719"/>
      <c r="E2962" s="1720"/>
      <c r="F2962" s="1719"/>
      <c r="G2962" s="580"/>
      <c r="H2962" s="581">
        <f>J2962</f>
        <v>0</v>
      </c>
      <c r="I2962" s="582"/>
      <c r="J2962" s="580">
        <f>K2962+AA2962+BM2962</f>
        <v>0</v>
      </c>
      <c r="K2962" s="578">
        <f>L2962+T2962+X2962+Y2962+Z2962</f>
        <v>0</v>
      </c>
      <c r="L2962" s="578">
        <f>M2962+S2962</f>
        <v>0</v>
      </c>
      <c r="M2962" s="578">
        <f>N2962+R2962</f>
        <v>0</v>
      </c>
      <c r="N2962" s="578">
        <f>O2962+P2962+Q2962</f>
        <v>0</v>
      </c>
      <c r="O2962" s="578"/>
      <c r="P2962" s="578"/>
      <c r="Q2962" s="578"/>
      <c r="R2962" s="578"/>
      <c r="S2962" s="578"/>
      <c r="T2962" s="578">
        <f>U2962+V2962+W2962</f>
        <v>0</v>
      </c>
      <c r="U2962" s="578"/>
      <c r="V2962" s="578"/>
      <c r="W2962" s="578"/>
      <c r="X2962" s="578"/>
      <c r="Y2962" s="578"/>
      <c r="Z2962" s="578"/>
      <c r="AA2962" s="578">
        <f xml:space="preserve"> SUM(AB2962:AI2962)+SUM(AV2962:BL2962)</f>
        <v>0</v>
      </c>
      <c r="AB2962" s="578"/>
      <c r="AC2962" s="578"/>
      <c r="AD2962" s="578"/>
      <c r="AE2962" s="578"/>
      <c r="AF2962" s="578"/>
      <c r="AG2962" s="578"/>
      <c r="AH2962" s="578"/>
      <c r="AI2962" s="578">
        <f>SUM(AJ2962:AT2962)</f>
        <v>0</v>
      </c>
      <c r="AJ2962" s="578"/>
      <c r="AK2962" s="578"/>
      <c r="AL2962" s="578"/>
      <c r="AM2962" s="578"/>
      <c r="AN2962" s="578"/>
      <c r="AO2962" s="578"/>
      <c r="AP2962" s="578"/>
      <c r="AQ2962" s="578"/>
      <c r="AR2962" s="578"/>
      <c r="AS2962" s="578"/>
      <c r="AT2962" s="578"/>
      <c r="AU2962" s="567"/>
      <c r="AV2962" s="578"/>
      <c r="AW2962" s="578"/>
      <c r="AX2962" s="578"/>
      <c r="AY2962" s="578"/>
      <c r="AZ2962" s="578"/>
      <c r="BA2962" s="578"/>
      <c r="BB2962" s="578"/>
      <c r="BC2962" s="578"/>
      <c r="BD2962" s="578"/>
      <c r="BE2962" s="578"/>
      <c r="BF2962" s="578"/>
      <c r="BG2962" s="578"/>
      <c r="BH2962" s="578"/>
      <c r="BI2962" s="578"/>
      <c r="BJ2962" s="578"/>
      <c r="BK2962" s="578"/>
      <c r="BL2962" s="578"/>
      <c r="BM2962" s="578">
        <f>SUM(BN2962:BP2962)</f>
        <v>0</v>
      </c>
      <c r="BN2962" s="578"/>
      <c r="BO2962" s="578"/>
      <c r="BP2962" s="578"/>
      <c r="BQ2962" s="547">
        <v>1</v>
      </c>
      <c r="BR2962" s="578"/>
    </row>
    <row r="2963" spans="1:77" s="575" customFormat="1" hidden="1">
      <c r="B2963" s="576"/>
      <c r="C2963" s="1718"/>
      <c r="D2963" s="1719"/>
      <c r="E2963" s="1720"/>
      <c r="F2963" s="1719"/>
      <c r="G2963" s="580"/>
      <c r="H2963" s="581">
        <f>J2963</f>
        <v>0</v>
      </c>
      <c r="I2963" s="582"/>
      <c r="J2963" s="580">
        <f>K2963+AA2963+BM2963</f>
        <v>0</v>
      </c>
      <c r="K2963" s="578">
        <f>L2963+T2963+X2963+Y2963+Z2963</f>
        <v>0</v>
      </c>
      <c r="L2963" s="578">
        <f>M2963+S2963</f>
        <v>0</v>
      </c>
      <c r="M2963" s="578">
        <f>N2963+R2963</f>
        <v>0</v>
      </c>
      <c r="N2963" s="578">
        <f>O2963+P2963+Q2963</f>
        <v>0</v>
      </c>
      <c r="O2963" s="578"/>
      <c r="P2963" s="578"/>
      <c r="Q2963" s="578"/>
      <c r="R2963" s="578"/>
      <c r="S2963" s="578"/>
      <c r="T2963" s="578">
        <f>U2963+V2963+W2963</f>
        <v>0</v>
      </c>
      <c r="U2963" s="578"/>
      <c r="V2963" s="578"/>
      <c r="W2963" s="578"/>
      <c r="X2963" s="578"/>
      <c r="Y2963" s="578"/>
      <c r="Z2963" s="578"/>
      <c r="AA2963" s="578">
        <f xml:space="preserve"> SUM(AB2963:AI2963)+SUM(AV2963:BL2963)</f>
        <v>0</v>
      </c>
      <c r="AB2963" s="578"/>
      <c r="AC2963" s="578"/>
      <c r="AD2963" s="578"/>
      <c r="AE2963" s="578"/>
      <c r="AF2963" s="578"/>
      <c r="AG2963" s="578"/>
      <c r="AH2963" s="578"/>
      <c r="AI2963" s="578"/>
      <c r="AJ2963" s="578"/>
      <c r="AK2963" s="578"/>
      <c r="AL2963" s="578"/>
      <c r="AM2963" s="578"/>
      <c r="AN2963" s="578"/>
      <c r="AO2963" s="578"/>
      <c r="AP2963" s="578"/>
      <c r="AQ2963" s="578"/>
      <c r="AR2963" s="578"/>
      <c r="AS2963" s="578"/>
      <c r="AT2963" s="578"/>
      <c r="AU2963" s="567"/>
      <c r="AV2963" s="578"/>
      <c r="AW2963" s="578"/>
      <c r="AX2963" s="578"/>
      <c r="AY2963" s="578"/>
      <c r="AZ2963" s="578"/>
      <c r="BA2963" s="578"/>
      <c r="BB2963" s="578"/>
      <c r="BC2963" s="578"/>
      <c r="BD2963" s="578"/>
      <c r="BE2963" s="578"/>
      <c r="BF2963" s="578"/>
      <c r="BG2963" s="578"/>
      <c r="BH2963" s="578"/>
      <c r="BI2963" s="578"/>
      <c r="BJ2963" s="578"/>
      <c r="BK2963" s="578"/>
      <c r="BL2963" s="578"/>
      <c r="BM2963" s="578">
        <f>SUM(BN2963:BP2963)</f>
        <v>0</v>
      </c>
      <c r="BN2963" s="578"/>
      <c r="BO2963" s="578"/>
      <c r="BP2963" s="578"/>
      <c r="BQ2963" s="547">
        <v>1</v>
      </c>
      <c r="BR2963" s="578"/>
    </row>
    <row r="2964" spans="1:77" s="593" customFormat="1" ht="14.25" hidden="1">
      <c r="B2964" s="594" t="s">
        <v>911</v>
      </c>
      <c r="C2964" s="1579" t="s">
        <v>912</v>
      </c>
      <c r="D2964" s="596"/>
      <c r="E2964" s="597"/>
      <c r="F2964" s="596"/>
      <c r="G2964" s="598"/>
      <c r="H2964" s="599">
        <f t="shared" ref="H2964:BP2964" si="1373">H2965+H3199</f>
        <v>525.3649999999999</v>
      </c>
      <c r="I2964" s="1019">
        <f t="shared" si="1373"/>
        <v>4.0199999999999996</v>
      </c>
      <c r="J2964" s="599">
        <f t="shared" si="1373"/>
        <v>525.32499999999993</v>
      </c>
      <c r="K2964" s="599">
        <f t="shared" si="1373"/>
        <v>406.05499999999995</v>
      </c>
      <c r="L2964" s="599">
        <f t="shared" si="1373"/>
        <v>324.10499999999996</v>
      </c>
      <c r="M2964" s="599">
        <f t="shared" si="1373"/>
        <v>285.57</v>
      </c>
      <c r="N2964" s="599">
        <f t="shared" si="1373"/>
        <v>246.44000000000003</v>
      </c>
      <c r="O2964" s="599">
        <f t="shared" si="1373"/>
        <v>191.41</v>
      </c>
      <c r="P2964" s="599">
        <f t="shared" si="1373"/>
        <v>55.03</v>
      </c>
      <c r="Q2964" s="599">
        <f t="shared" si="1373"/>
        <v>0</v>
      </c>
      <c r="R2964" s="596">
        <f t="shared" si="1373"/>
        <v>39.129999999999988</v>
      </c>
      <c r="S2964" s="599">
        <f t="shared" si="1373"/>
        <v>38.535000000000004</v>
      </c>
      <c r="T2964" s="599">
        <f t="shared" si="1373"/>
        <v>0</v>
      </c>
      <c r="U2964" s="599">
        <f t="shared" si="1373"/>
        <v>0</v>
      </c>
      <c r="V2964" s="599">
        <f t="shared" si="1373"/>
        <v>0</v>
      </c>
      <c r="W2964" s="599">
        <f t="shared" si="1373"/>
        <v>0</v>
      </c>
      <c r="X2964" s="599">
        <f t="shared" si="1373"/>
        <v>0</v>
      </c>
      <c r="Y2964" s="599">
        <f t="shared" si="1373"/>
        <v>80.88</v>
      </c>
      <c r="Z2964" s="599">
        <f t="shared" si="1373"/>
        <v>1.07</v>
      </c>
      <c r="AA2964" s="599">
        <f t="shared" si="1373"/>
        <v>87.760000000000019</v>
      </c>
      <c r="AB2964" s="599">
        <f t="shared" si="1373"/>
        <v>1.5</v>
      </c>
      <c r="AC2964" s="599">
        <f t="shared" si="1373"/>
        <v>0</v>
      </c>
      <c r="AD2964" s="599">
        <f t="shared" si="1373"/>
        <v>21.060000000000002</v>
      </c>
      <c r="AE2964" s="599">
        <f t="shared" si="1373"/>
        <v>0</v>
      </c>
      <c r="AF2964" s="599">
        <f t="shared" si="1373"/>
        <v>2.12</v>
      </c>
      <c r="AG2964" s="599">
        <f t="shared" si="1373"/>
        <v>16.869999999999997</v>
      </c>
      <c r="AH2964" s="599">
        <f t="shared" si="1373"/>
        <v>0</v>
      </c>
      <c r="AI2964" s="599">
        <f t="shared" si="1373"/>
        <v>29.360000000000003</v>
      </c>
      <c r="AJ2964" s="599">
        <f t="shared" si="1373"/>
        <v>19.84</v>
      </c>
      <c r="AK2964" s="599">
        <f t="shared" si="1373"/>
        <v>7.3699999999999992</v>
      </c>
      <c r="AL2964" s="599">
        <f t="shared" si="1373"/>
        <v>0</v>
      </c>
      <c r="AM2964" s="599">
        <f t="shared" si="1373"/>
        <v>0</v>
      </c>
      <c r="AN2964" s="599">
        <f t="shared" si="1373"/>
        <v>0.02</v>
      </c>
      <c r="AO2964" s="599">
        <f t="shared" si="1373"/>
        <v>7.0000000000000007E-2</v>
      </c>
      <c r="AP2964" s="599">
        <f t="shared" si="1373"/>
        <v>0</v>
      </c>
      <c r="AQ2964" s="599">
        <f t="shared" si="1373"/>
        <v>0</v>
      </c>
      <c r="AR2964" s="599">
        <f t="shared" si="1373"/>
        <v>0</v>
      </c>
      <c r="AS2964" s="599">
        <f t="shared" si="1373"/>
        <v>0</v>
      </c>
      <c r="AT2964" s="599">
        <f t="shared" si="1373"/>
        <v>0</v>
      </c>
      <c r="AU2964" s="599">
        <f t="shared" si="1373"/>
        <v>0</v>
      </c>
      <c r="AV2964" s="599">
        <f t="shared" si="1373"/>
        <v>0</v>
      </c>
      <c r="AW2964" s="599">
        <f t="shared" si="1373"/>
        <v>0</v>
      </c>
      <c r="AX2964" s="599">
        <f t="shared" si="1373"/>
        <v>0</v>
      </c>
      <c r="AY2964" s="599">
        <f t="shared" si="1373"/>
        <v>0</v>
      </c>
      <c r="AZ2964" s="599">
        <f t="shared" si="1373"/>
        <v>0.51</v>
      </c>
      <c r="BA2964" s="599">
        <f t="shared" si="1373"/>
        <v>0.11</v>
      </c>
      <c r="BB2964" s="599">
        <f t="shared" si="1373"/>
        <v>7.0000000000000007E-2</v>
      </c>
      <c r="BC2964" s="599">
        <f t="shared" si="1373"/>
        <v>0</v>
      </c>
      <c r="BD2964" s="599">
        <f t="shared" si="1373"/>
        <v>0</v>
      </c>
      <c r="BE2964" s="599">
        <f t="shared" si="1373"/>
        <v>2.0599999999999996</v>
      </c>
      <c r="BF2964" s="599">
        <f t="shared" si="1373"/>
        <v>2.23</v>
      </c>
      <c r="BG2964" s="599">
        <f t="shared" si="1373"/>
        <v>0.37</v>
      </c>
      <c r="BH2964" s="599">
        <f t="shared" si="1373"/>
        <v>2.93</v>
      </c>
      <c r="BI2964" s="599">
        <f t="shared" si="1373"/>
        <v>0</v>
      </c>
      <c r="BJ2964" s="599">
        <f t="shared" si="1373"/>
        <v>0</v>
      </c>
      <c r="BK2964" s="599">
        <f t="shared" si="1373"/>
        <v>10.440000000000001</v>
      </c>
      <c r="BL2964" s="599">
        <f t="shared" si="1373"/>
        <v>0</v>
      </c>
      <c r="BM2964" s="599">
        <f t="shared" si="1373"/>
        <v>31.510000000000005</v>
      </c>
      <c r="BN2964" s="599">
        <f t="shared" si="1373"/>
        <v>31.490000000000006</v>
      </c>
      <c r="BO2964" s="599">
        <f t="shared" si="1373"/>
        <v>0</v>
      </c>
      <c r="BP2964" s="599">
        <f t="shared" si="1373"/>
        <v>0</v>
      </c>
      <c r="BQ2964" s="601">
        <v>1</v>
      </c>
      <c r="BR2964" s="596"/>
    </row>
    <row r="2965" spans="1:77" s="559" customFormat="1" hidden="1">
      <c r="B2965" s="560"/>
      <c r="C2965" s="561" t="s">
        <v>2709</v>
      </c>
      <c r="D2965" s="562"/>
      <c r="E2965" s="563"/>
      <c r="F2965" s="562"/>
      <c r="G2965" s="564"/>
      <c r="H2965" s="565">
        <f>SUM(H3195:H3198)</f>
        <v>0</v>
      </c>
      <c r="I2965" s="566"/>
      <c r="J2965" s="564">
        <f t="shared" ref="J2965:BP2965" si="1374">SUM(J3195:J3198)</f>
        <v>0</v>
      </c>
      <c r="K2965" s="562">
        <f t="shared" si="1374"/>
        <v>0</v>
      </c>
      <c r="L2965" s="562">
        <f t="shared" si="1374"/>
        <v>0</v>
      </c>
      <c r="M2965" s="562">
        <f t="shared" si="1374"/>
        <v>0</v>
      </c>
      <c r="N2965" s="562">
        <f t="shared" si="1374"/>
        <v>0</v>
      </c>
      <c r="O2965" s="562">
        <f t="shared" si="1374"/>
        <v>0</v>
      </c>
      <c r="P2965" s="562">
        <f t="shared" si="1374"/>
        <v>0</v>
      </c>
      <c r="Q2965" s="562">
        <f t="shared" si="1374"/>
        <v>0</v>
      </c>
      <c r="R2965" s="562">
        <f t="shared" si="1374"/>
        <v>0</v>
      </c>
      <c r="S2965" s="562">
        <f t="shared" si="1374"/>
        <v>0</v>
      </c>
      <c r="T2965" s="562">
        <f t="shared" si="1374"/>
        <v>0</v>
      </c>
      <c r="U2965" s="562">
        <f t="shared" si="1374"/>
        <v>0</v>
      </c>
      <c r="V2965" s="562">
        <f t="shared" si="1374"/>
        <v>0</v>
      </c>
      <c r="W2965" s="562">
        <f t="shared" si="1374"/>
        <v>0</v>
      </c>
      <c r="X2965" s="562">
        <f t="shared" si="1374"/>
        <v>0</v>
      </c>
      <c r="Y2965" s="562">
        <f t="shared" si="1374"/>
        <v>0</v>
      </c>
      <c r="Z2965" s="562">
        <f t="shared" si="1374"/>
        <v>0</v>
      </c>
      <c r="AA2965" s="562">
        <f t="shared" si="1374"/>
        <v>0</v>
      </c>
      <c r="AB2965" s="562">
        <f t="shared" si="1374"/>
        <v>0</v>
      </c>
      <c r="AC2965" s="562">
        <f t="shared" si="1374"/>
        <v>0</v>
      </c>
      <c r="AD2965" s="562">
        <f t="shared" si="1374"/>
        <v>0</v>
      </c>
      <c r="AE2965" s="562">
        <f t="shared" si="1374"/>
        <v>0</v>
      </c>
      <c r="AF2965" s="562">
        <f t="shared" si="1374"/>
        <v>0</v>
      </c>
      <c r="AG2965" s="562">
        <f t="shared" si="1374"/>
        <v>0</v>
      </c>
      <c r="AH2965" s="562">
        <f t="shared" si="1374"/>
        <v>0</v>
      </c>
      <c r="AI2965" s="562">
        <f t="shared" si="1374"/>
        <v>0</v>
      </c>
      <c r="AJ2965" s="562">
        <f t="shared" si="1374"/>
        <v>0</v>
      </c>
      <c r="AK2965" s="562">
        <f t="shared" si="1374"/>
        <v>0</v>
      </c>
      <c r="AL2965" s="562">
        <f t="shared" si="1374"/>
        <v>0</v>
      </c>
      <c r="AM2965" s="562">
        <f t="shared" si="1374"/>
        <v>0</v>
      </c>
      <c r="AN2965" s="562">
        <f t="shared" si="1374"/>
        <v>0</v>
      </c>
      <c r="AO2965" s="562">
        <f t="shared" si="1374"/>
        <v>0</v>
      </c>
      <c r="AP2965" s="562">
        <f t="shared" si="1374"/>
        <v>0</v>
      </c>
      <c r="AQ2965" s="562">
        <f t="shared" si="1374"/>
        <v>0</v>
      </c>
      <c r="AR2965" s="562">
        <f t="shared" si="1374"/>
        <v>0</v>
      </c>
      <c r="AS2965" s="562">
        <f t="shared" si="1374"/>
        <v>0</v>
      </c>
      <c r="AT2965" s="562">
        <f t="shared" si="1374"/>
        <v>0</v>
      </c>
      <c r="AU2965" s="562">
        <f t="shared" si="1374"/>
        <v>0</v>
      </c>
      <c r="AV2965" s="562">
        <f t="shared" si="1374"/>
        <v>0</v>
      </c>
      <c r="AW2965" s="562">
        <f t="shared" si="1374"/>
        <v>0</v>
      </c>
      <c r="AX2965" s="562">
        <f t="shared" si="1374"/>
        <v>0</v>
      </c>
      <c r="AY2965" s="562">
        <f t="shared" si="1374"/>
        <v>0</v>
      </c>
      <c r="AZ2965" s="562">
        <f t="shared" si="1374"/>
        <v>0</v>
      </c>
      <c r="BA2965" s="562">
        <f t="shared" si="1374"/>
        <v>0</v>
      </c>
      <c r="BB2965" s="562">
        <f t="shared" si="1374"/>
        <v>0</v>
      </c>
      <c r="BC2965" s="562">
        <f t="shared" si="1374"/>
        <v>0</v>
      </c>
      <c r="BD2965" s="562">
        <f t="shared" si="1374"/>
        <v>0</v>
      </c>
      <c r="BE2965" s="562">
        <f t="shared" si="1374"/>
        <v>0</v>
      </c>
      <c r="BF2965" s="562">
        <f t="shared" si="1374"/>
        <v>0</v>
      </c>
      <c r="BG2965" s="562">
        <f t="shared" si="1374"/>
        <v>0</v>
      </c>
      <c r="BH2965" s="562">
        <f t="shared" si="1374"/>
        <v>0</v>
      </c>
      <c r="BI2965" s="562">
        <f t="shared" si="1374"/>
        <v>0</v>
      </c>
      <c r="BJ2965" s="562">
        <f t="shared" si="1374"/>
        <v>0</v>
      </c>
      <c r="BK2965" s="562">
        <f t="shared" si="1374"/>
        <v>0</v>
      </c>
      <c r="BL2965" s="562">
        <f t="shared" si="1374"/>
        <v>0</v>
      </c>
      <c r="BM2965" s="562">
        <f t="shared" si="1374"/>
        <v>0</v>
      </c>
      <c r="BN2965" s="562">
        <f t="shared" si="1374"/>
        <v>0</v>
      </c>
      <c r="BO2965" s="562">
        <f t="shared" si="1374"/>
        <v>0</v>
      </c>
      <c r="BP2965" s="562">
        <f t="shared" si="1374"/>
        <v>0</v>
      </c>
      <c r="BQ2965" s="568">
        <v>1</v>
      </c>
      <c r="BR2965" s="562"/>
    </row>
    <row r="2966" spans="1:77" ht="14.25" hidden="1" customHeight="1">
      <c r="A2966" s="569"/>
      <c r="B2966" s="541"/>
      <c r="C2966" s="570"/>
      <c r="D2966" s="571"/>
      <c r="E2966" s="572"/>
      <c r="F2966" s="571"/>
      <c r="G2966" s="1734"/>
      <c r="H2966" s="574"/>
      <c r="I2966" s="546"/>
      <c r="J2966" s="573"/>
      <c r="K2966" s="571"/>
      <c r="L2966" s="571"/>
      <c r="M2966" s="571"/>
      <c r="N2966" s="571"/>
      <c r="O2966" s="571"/>
      <c r="P2966" s="571"/>
      <c r="Q2966" s="571"/>
      <c r="R2966" s="571"/>
      <c r="S2966" s="571"/>
      <c r="T2966" s="571"/>
      <c r="U2966" s="571"/>
      <c r="V2966" s="571"/>
      <c r="W2966" s="571"/>
      <c r="X2966" s="571"/>
      <c r="Y2966" s="571"/>
      <c r="Z2966" s="571"/>
      <c r="AA2966" s="571"/>
      <c r="AB2966" s="571"/>
      <c r="AC2966" s="571"/>
      <c r="AD2966" s="571"/>
      <c r="AE2966" s="571"/>
      <c r="AF2966" s="571"/>
      <c r="AG2966" s="571"/>
      <c r="AH2966" s="571"/>
      <c r="AI2966" s="571"/>
      <c r="AJ2966" s="571"/>
      <c r="AK2966" s="571"/>
      <c r="AL2966" s="571"/>
      <c r="AM2966" s="571"/>
      <c r="AN2966" s="571"/>
      <c r="AO2966" s="571"/>
      <c r="AP2966" s="571"/>
      <c r="AQ2966" s="571"/>
      <c r="AR2966" s="571"/>
      <c r="AS2966" s="571"/>
      <c r="AT2966" s="571"/>
      <c r="AU2966" s="567"/>
      <c r="AV2966" s="571"/>
      <c r="AW2966" s="571"/>
      <c r="AX2966" s="571"/>
      <c r="AY2966" s="571"/>
      <c r="AZ2966" s="571"/>
      <c r="BA2966" s="571"/>
      <c r="BB2966" s="571"/>
      <c r="BC2966" s="571"/>
      <c r="BD2966" s="571"/>
      <c r="BE2966" s="571"/>
      <c r="BF2966" s="571"/>
      <c r="BG2966" s="571"/>
      <c r="BH2966" s="571"/>
      <c r="BI2966" s="571"/>
      <c r="BJ2966" s="571"/>
      <c r="BK2966" s="571"/>
      <c r="BL2966" s="571"/>
      <c r="BM2966" s="571"/>
      <c r="BN2966" s="571"/>
      <c r="BO2966" s="571"/>
      <c r="BP2966" s="571"/>
      <c r="BQ2966" s="542"/>
      <c r="BR2966" s="571"/>
      <c r="BS2966" s="1524"/>
      <c r="BT2966" s="569"/>
      <c r="BU2966" s="569"/>
    </row>
    <row r="2967" spans="1:77" ht="14.25" hidden="1" customHeight="1">
      <c r="A2967" s="569"/>
      <c r="B2967" s="541"/>
      <c r="C2967" s="570"/>
      <c r="D2967" s="571"/>
      <c r="E2967" s="572"/>
      <c r="F2967" s="571"/>
      <c r="G2967" s="1734"/>
      <c r="H2967" s="574"/>
      <c r="I2967" s="546"/>
      <c r="J2967" s="573"/>
      <c r="K2967" s="571"/>
      <c r="L2967" s="571"/>
      <c r="M2967" s="571"/>
      <c r="N2967" s="571"/>
      <c r="O2967" s="571"/>
      <c r="P2967" s="571"/>
      <c r="Q2967" s="571"/>
      <c r="R2967" s="571"/>
      <c r="S2967" s="571"/>
      <c r="T2967" s="571"/>
      <c r="U2967" s="571"/>
      <c r="V2967" s="571"/>
      <c r="W2967" s="571"/>
      <c r="X2967" s="571"/>
      <c r="Y2967" s="571"/>
      <c r="Z2967" s="571"/>
      <c r="AA2967" s="571"/>
      <c r="AB2967" s="571"/>
      <c r="AC2967" s="571"/>
      <c r="AD2967" s="571"/>
      <c r="AE2967" s="571"/>
      <c r="AF2967" s="571"/>
      <c r="AG2967" s="571"/>
      <c r="AH2967" s="571"/>
      <c r="AI2967" s="571"/>
      <c r="AJ2967" s="571"/>
      <c r="AK2967" s="571"/>
      <c r="AL2967" s="571"/>
      <c r="AM2967" s="571"/>
      <c r="AN2967" s="571"/>
      <c r="AO2967" s="571"/>
      <c r="AP2967" s="571"/>
      <c r="AQ2967" s="571"/>
      <c r="AR2967" s="571"/>
      <c r="AS2967" s="571"/>
      <c r="AT2967" s="571"/>
      <c r="AU2967" s="567"/>
      <c r="AV2967" s="571"/>
      <c r="AW2967" s="571"/>
      <c r="AX2967" s="571"/>
      <c r="AY2967" s="571"/>
      <c r="AZ2967" s="571"/>
      <c r="BA2967" s="571"/>
      <c r="BB2967" s="571"/>
      <c r="BC2967" s="571"/>
      <c r="BD2967" s="571"/>
      <c r="BE2967" s="571"/>
      <c r="BF2967" s="571"/>
      <c r="BG2967" s="571"/>
      <c r="BH2967" s="571"/>
      <c r="BI2967" s="571"/>
      <c r="BJ2967" s="571"/>
      <c r="BK2967" s="571"/>
      <c r="BL2967" s="571"/>
      <c r="BM2967" s="571"/>
      <c r="BN2967" s="571"/>
      <c r="BO2967" s="571"/>
      <c r="BP2967" s="571"/>
      <c r="BQ2967" s="542"/>
      <c r="BR2967" s="571"/>
      <c r="BS2967" s="1524"/>
      <c r="BT2967" s="569"/>
      <c r="BU2967" s="569"/>
    </row>
    <row r="2968" spans="1:77" ht="14.25" hidden="1" customHeight="1">
      <c r="A2968" s="569"/>
      <c r="B2968" s="541"/>
      <c r="C2968" s="570"/>
      <c r="D2968" s="571"/>
      <c r="E2968" s="572"/>
      <c r="F2968" s="571"/>
      <c r="G2968" s="1734"/>
      <c r="H2968" s="574"/>
      <c r="I2968" s="546"/>
      <c r="J2968" s="573"/>
      <c r="K2968" s="571"/>
      <c r="L2968" s="571"/>
      <c r="M2968" s="571"/>
      <c r="N2968" s="571"/>
      <c r="O2968" s="571"/>
      <c r="P2968" s="571"/>
      <c r="Q2968" s="571"/>
      <c r="R2968" s="571"/>
      <c r="S2968" s="571"/>
      <c r="T2968" s="571"/>
      <c r="U2968" s="571"/>
      <c r="V2968" s="571"/>
      <c r="W2968" s="571"/>
      <c r="X2968" s="571"/>
      <c r="Y2968" s="571"/>
      <c r="Z2968" s="571"/>
      <c r="AA2968" s="571"/>
      <c r="AB2968" s="571"/>
      <c r="AC2968" s="571"/>
      <c r="AD2968" s="571"/>
      <c r="AE2968" s="571"/>
      <c r="AF2968" s="571"/>
      <c r="AG2968" s="571"/>
      <c r="AH2968" s="571"/>
      <c r="AI2968" s="571"/>
      <c r="AJ2968" s="571"/>
      <c r="AK2968" s="571"/>
      <c r="AL2968" s="571"/>
      <c r="AM2968" s="571"/>
      <c r="AN2968" s="571"/>
      <c r="AO2968" s="571"/>
      <c r="AP2968" s="571"/>
      <c r="AQ2968" s="571"/>
      <c r="AR2968" s="571"/>
      <c r="AS2968" s="571"/>
      <c r="AT2968" s="571"/>
      <c r="AU2968" s="567"/>
      <c r="AV2968" s="571"/>
      <c r="AW2968" s="571"/>
      <c r="AX2968" s="571"/>
      <c r="AY2968" s="571"/>
      <c r="AZ2968" s="571"/>
      <c r="BA2968" s="571"/>
      <c r="BB2968" s="571"/>
      <c r="BC2968" s="571"/>
      <c r="BD2968" s="571"/>
      <c r="BE2968" s="571"/>
      <c r="BF2968" s="571"/>
      <c r="BG2968" s="571"/>
      <c r="BH2968" s="571"/>
      <c r="BI2968" s="571"/>
      <c r="BJ2968" s="571"/>
      <c r="BK2968" s="571"/>
      <c r="BL2968" s="571"/>
      <c r="BM2968" s="571"/>
      <c r="BN2968" s="571"/>
      <c r="BO2968" s="571"/>
      <c r="BP2968" s="571"/>
      <c r="BQ2968" s="542"/>
      <c r="BR2968" s="571"/>
      <c r="BS2968" s="1524"/>
      <c r="BT2968" s="569"/>
      <c r="BU2968" s="569"/>
    </row>
    <row r="2969" spans="1:77" ht="14.25" hidden="1" customHeight="1">
      <c r="A2969" s="569"/>
      <c r="B2969" s="541"/>
      <c r="C2969" s="570"/>
      <c r="D2969" s="571"/>
      <c r="E2969" s="572"/>
      <c r="F2969" s="571"/>
      <c r="G2969" s="1734"/>
      <c r="H2969" s="574"/>
      <c r="I2969" s="546"/>
      <c r="J2969" s="573"/>
      <c r="K2969" s="571"/>
      <c r="L2969" s="571"/>
      <c r="M2969" s="571"/>
      <c r="N2969" s="571"/>
      <c r="O2969" s="571"/>
      <c r="P2969" s="571"/>
      <c r="Q2969" s="571"/>
      <c r="R2969" s="571"/>
      <c r="S2969" s="571"/>
      <c r="T2969" s="571"/>
      <c r="U2969" s="571"/>
      <c r="V2969" s="571"/>
      <c r="W2969" s="571"/>
      <c r="X2969" s="571"/>
      <c r="Y2969" s="571"/>
      <c r="Z2969" s="571"/>
      <c r="AA2969" s="571"/>
      <c r="AB2969" s="571"/>
      <c r="AC2969" s="571"/>
      <c r="AD2969" s="571"/>
      <c r="AE2969" s="571"/>
      <c r="AF2969" s="571"/>
      <c r="AG2969" s="571"/>
      <c r="AH2969" s="571"/>
      <c r="AI2969" s="571"/>
      <c r="AJ2969" s="571"/>
      <c r="AK2969" s="571"/>
      <c r="AL2969" s="571"/>
      <c r="AM2969" s="571"/>
      <c r="AN2969" s="571"/>
      <c r="AO2969" s="571"/>
      <c r="AP2969" s="571"/>
      <c r="AQ2969" s="571"/>
      <c r="AR2969" s="571"/>
      <c r="AS2969" s="571"/>
      <c r="AT2969" s="571"/>
      <c r="AU2969" s="567"/>
      <c r="AV2969" s="571"/>
      <c r="AW2969" s="571"/>
      <c r="AX2969" s="571"/>
      <c r="AY2969" s="571"/>
      <c r="AZ2969" s="571"/>
      <c r="BA2969" s="571"/>
      <c r="BB2969" s="571"/>
      <c r="BC2969" s="571"/>
      <c r="BD2969" s="571"/>
      <c r="BE2969" s="571"/>
      <c r="BF2969" s="571"/>
      <c r="BG2969" s="571"/>
      <c r="BH2969" s="571"/>
      <c r="BI2969" s="571"/>
      <c r="BJ2969" s="571"/>
      <c r="BK2969" s="571"/>
      <c r="BL2969" s="571"/>
      <c r="BM2969" s="571"/>
      <c r="BN2969" s="571"/>
      <c r="BO2969" s="571"/>
      <c r="BP2969" s="571"/>
      <c r="BQ2969" s="542"/>
      <c r="BR2969" s="571"/>
      <c r="BS2969" s="1524"/>
      <c r="BT2969" s="569"/>
      <c r="BU2969" s="569"/>
    </row>
    <row r="2970" spans="1:77" ht="14.25" hidden="1" customHeight="1">
      <c r="A2970" s="569"/>
      <c r="B2970" s="541"/>
      <c r="C2970" s="570"/>
      <c r="D2970" s="571"/>
      <c r="E2970" s="572"/>
      <c r="F2970" s="571"/>
      <c r="G2970" s="1734"/>
      <c r="H2970" s="574"/>
      <c r="I2970" s="546"/>
      <c r="J2970" s="573"/>
      <c r="K2970" s="571"/>
      <c r="L2970" s="571"/>
      <c r="M2970" s="571"/>
      <c r="N2970" s="571"/>
      <c r="O2970" s="571"/>
      <c r="P2970" s="571"/>
      <c r="Q2970" s="571"/>
      <c r="R2970" s="571"/>
      <c r="S2970" s="571"/>
      <c r="T2970" s="571"/>
      <c r="U2970" s="571"/>
      <c r="V2970" s="571"/>
      <c r="W2970" s="571"/>
      <c r="X2970" s="571"/>
      <c r="Y2970" s="571"/>
      <c r="Z2970" s="571"/>
      <c r="AA2970" s="571"/>
      <c r="AB2970" s="571"/>
      <c r="AC2970" s="571"/>
      <c r="AD2970" s="571"/>
      <c r="AE2970" s="571"/>
      <c r="AF2970" s="571"/>
      <c r="AG2970" s="571"/>
      <c r="AH2970" s="571"/>
      <c r="AI2970" s="571"/>
      <c r="AJ2970" s="571"/>
      <c r="AK2970" s="571"/>
      <c r="AL2970" s="571"/>
      <c r="AM2970" s="571"/>
      <c r="AN2970" s="571"/>
      <c r="AO2970" s="571"/>
      <c r="AP2970" s="571"/>
      <c r="AQ2970" s="571"/>
      <c r="AR2970" s="571"/>
      <c r="AS2970" s="571"/>
      <c r="AT2970" s="571"/>
      <c r="AU2970" s="567"/>
      <c r="AV2970" s="571"/>
      <c r="AW2970" s="571"/>
      <c r="AX2970" s="571"/>
      <c r="AY2970" s="571"/>
      <c r="AZ2970" s="571"/>
      <c r="BA2970" s="571"/>
      <c r="BB2970" s="571"/>
      <c r="BC2970" s="571"/>
      <c r="BD2970" s="571"/>
      <c r="BE2970" s="571"/>
      <c r="BF2970" s="571"/>
      <c r="BG2970" s="571"/>
      <c r="BH2970" s="571"/>
      <c r="BI2970" s="571"/>
      <c r="BJ2970" s="571"/>
      <c r="BK2970" s="571"/>
      <c r="BL2970" s="571"/>
      <c r="BM2970" s="571"/>
      <c r="BN2970" s="571"/>
      <c r="BO2970" s="571"/>
      <c r="BP2970" s="571"/>
      <c r="BQ2970" s="542"/>
      <c r="BR2970" s="571"/>
      <c r="BS2970" s="1524"/>
      <c r="BT2970" s="569"/>
      <c r="BU2970" s="569"/>
    </row>
    <row r="2971" spans="1:77" ht="14.25" hidden="1" customHeight="1">
      <c r="A2971" s="569"/>
      <c r="B2971" s="541"/>
      <c r="C2971" s="570"/>
      <c r="D2971" s="571"/>
      <c r="E2971" s="572"/>
      <c r="F2971" s="571"/>
      <c r="G2971" s="1734"/>
      <c r="H2971" s="574"/>
      <c r="I2971" s="546"/>
      <c r="J2971" s="573"/>
      <c r="K2971" s="571"/>
      <c r="L2971" s="571"/>
      <c r="M2971" s="571"/>
      <c r="N2971" s="571"/>
      <c r="O2971" s="571"/>
      <c r="P2971" s="571"/>
      <c r="Q2971" s="571"/>
      <c r="R2971" s="571"/>
      <c r="S2971" s="571"/>
      <c r="T2971" s="571"/>
      <c r="U2971" s="571"/>
      <c r="V2971" s="571"/>
      <c r="W2971" s="571"/>
      <c r="X2971" s="571"/>
      <c r="Y2971" s="571"/>
      <c r="Z2971" s="571"/>
      <c r="AA2971" s="571"/>
      <c r="AB2971" s="571"/>
      <c r="AC2971" s="571"/>
      <c r="AD2971" s="571"/>
      <c r="AE2971" s="571"/>
      <c r="AF2971" s="571"/>
      <c r="AG2971" s="571"/>
      <c r="AH2971" s="571"/>
      <c r="AI2971" s="571"/>
      <c r="AJ2971" s="571"/>
      <c r="AK2971" s="571"/>
      <c r="AL2971" s="571"/>
      <c r="AM2971" s="571"/>
      <c r="AN2971" s="571"/>
      <c r="AO2971" s="571"/>
      <c r="AP2971" s="571"/>
      <c r="AQ2971" s="571"/>
      <c r="AR2971" s="571"/>
      <c r="AS2971" s="571"/>
      <c r="AT2971" s="571"/>
      <c r="AU2971" s="567"/>
      <c r="AV2971" s="571"/>
      <c r="AW2971" s="571"/>
      <c r="AX2971" s="571"/>
      <c r="AY2971" s="571"/>
      <c r="AZ2971" s="571"/>
      <c r="BA2971" s="571"/>
      <c r="BB2971" s="571"/>
      <c r="BC2971" s="571"/>
      <c r="BD2971" s="571"/>
      <c r="BE2971" s="571"/>
      <c r="BF2971" s="571"/>
      <c r="BG2971" s="571"/>
      <c r="BH2971" s="571"/>
      <c r="BI2971" s="571"/>
      <c r="BJ2971" s="571"/>
      <c r="BK2971" s="571"/>
      <c r="BL2971" s="571"/>
      <c r="BM2971" s="571"/>
      <c r="BN2971" s="571"/>
      <c r="BO2971" s="571"/>
      <c r="BP2971" s="571"/>
      <c r="BQ2971" s="542"/>
      <c r="BR2971" s="571"/>
      <c r="BS2971" s="1524"/>
      <c r="BT2971" s="569"/>
      <c r="BU2971" s="569"/>
    </row>
    <row r="2972" spans="1:77" ht="14.25" hidden="1" customHeight="1">
      <c r="A2972" s="569"/>
      <c r="B2972" s="541"/>
      <c r="C2972" s="570"/>
      <c r="D2972" s="571"/>
      <c r="E2972" s="572"/>
      <c r="F2972" s="571"/>
      <c r="G2972" s="1734"/>
      <c r="H2972" s="574"/>
      <c r="I2972" s="546"/>
      <c r="J2972" s="573"/>
      <c r="K2972" s="571"/>
      <c r="L2972" s="571"/>
      <c r="M2972" s="571"/>
      <c r="N2972" s="571"/>
      <c r="O2972" s="571"/>
      <c r="P2972" s="571"/>
      <c r="Q2972" s="571"/>
      <c r="R2972" s="571"/>
      <c r="S2972" s="571"/>
      <c r="T2972" s="571"/>
      <c r="U2972" s="571"/>
      <c r="V2972" s="571"/>
      <c r="W2972" s="571"/>
      <c r="X2972" s="571"/>
      <c r="Y2972" s="571"/>
      <c r="Z2972" s="571"/>
      <c r="AA2972" s="571"/>
      <c r="AB2972" s="571"/>
      <c r="AC2972" s="571"/>
      <c r="AD2972" s="571"/>
      <c r="AE2972" s="571"/>
      <c r="AF2972" s="571"/>
      <c r="AG2972" s="571"/>
      <c r="AH2972" s="571"/>
      <c r="AI2972" s="571"/>
      <c r="AJ2972" s="571"/>
      <c r="AK2972" s="571"/>
      <c r="AL2972" s="571"/>
      <c r="AM2972" s="571"/>
      <c r="AN2972" s="571"/>
      <c r="AO2972" s="571"/>
      <c r="AP2972" s="571"/>
      <c r="AQ2972" s="571"/>
      <c r="AR2972" s="571"/>
      <c r="AS2972" s="571"/>
      <c r="AT2972" s="571"/>
      <c r="AU2972" s="567"/>
      <c r="AV2972" s="571"/>
      <c r="AW2972" s="571"/>
      <c r="AX2972" s="571"/>
      <c r="AY2972" s="571"/>
      <c r="AZ2972" s="571"/>
      <c r="BA2972" s="571"/>
      <c r="BB2972" s="571"/>
      <c r="BC2972" s="571"/>
      <c r="BD2972" s="571"/>
      <c r="BE2972" s="571"/>
      <c r="BF2972" s="571"/>
      <c r="BG2972" s="571"/>
      <c r="BH2972" s="571"/>
      <c r="BI2972" s="571"/>
      <c r="BJ2972" s="571"/>
      <c r="BK2972" s="571"/>
      <c r="BL2972" s="571"/>
      <c r="BM2972" s="571"/>
      <c r="BN2972" s="571"/>
      <c r="BO2972" s="571"/>
      <c r="BP2972" s="571"/>
      <c r="BQ2972" s="542"/>
      <c r="BR2972" s="571"/>
      <c r="BS2972" s="1524"/>
      <c r="BT2972" s="569"/>
      <c r="BU2972" s="569"/>
    </row>
    <row r="2973" spans="1:77" ht="14.25" hidden="1" customHeight="1">
      <c r="A2973" s="569"/>
      <c r="B2973" s="541"/>
      <c r="C2973" s="570"/>
      <c r="D2973" s="571"/>
      <c r="E2973" s="572"/>
      <c r="F2973" s="571"/>
      <c r="G2973" s="1734"/>
      <c r="H2973" s="574"/>
      <c r="I2973" s="546"/>
      <c r="J2973" s="573"/>
      <c r="K2973" s="571"/>
      <c r="L2973" s="571"/>
      <c r="M2973" s="571"/>
      <c r="N2973" s="571"/>
      <c r="O2973" s="571"/>
      <c r="P2973" s="571"/>
      <c r="Q2973" s="571"/>
      <c r="R2973" s="571"/>
      <c r="S2973" s="571"/>
      <c r="T2973" s="571"/>
      <c r="U2973" s="571"/>
      <c r="V2973" s="571"/>
      <c r="W2973" s="571"/>
      <c r="X2973" s="571"/>
      <c r="Y2973" s="571"/>
      <c r="Z2973" s="571"/>
      <c r="AA2973" s="571"/>
      <c r="AB2973" s="571"/>
      <c r="AC2973" s="571"/>
      <c r="AD2973" s="571"/>
      <c r="AE2973" s="571"/>
      <c r="AF2973" s="571"/>
      <c r="AG2973" s="571"/>
      <c r="AH2973" s="571"/>
      <c r="AI2973" s="571"/>
      <c r="AJ2973" s="571"/>
      <c r="AK2973" s="571"/>
      <c r="AL2973" s="571"/>
      <c r="AM2973" s="571"/>
      <c r="AN2973" s="571"/>
      <c r="AO2973" s="571"/>
      <c r="AP2973" s="571"/>
      <c r="AQ2973" s="571"/>
      <c r="AR2973" s="571"/>
      <c r="AS2973" s="571"/>
      <c r="AT2973" s="571"/>
      <c r="AU2973" s="567"/>
      <c r="AV2973" s="571"/>
      <c r="AW2973" s="571"/>
      <c r="AX2973" s="571"/>
      <c r="AY2973" s="571"/>
      <c r="AZ2973" s="571"/>
      <c r="BA2973" s="571"/>
      <c r="BB2973" s="571"/>
      <c r="BC2973" s="571"/>
      <c r="BD2973" s="571"/>
      <c r="BE2973" s="571"/>
      <c r="BF2973" s="571"/>
      <c r="BG2973" s="571"/>
      <c r="BH2973" s="571"/>
      <c r="BI2973" s="571"/>
      <c r="BJ2973" s="571"/>
      <c r="BK2973" s="571"/>
      <c r="BL2973" s="571"/>
      <c r="BM2973" s="571"/>
      <c r="BN2973" s="571"/>
      <c r="BO2973" s="571"/>
      <c r="BP2973" s="571"/>
      <c r="BQ2973" s="542"/>
      <c r="BR2973" s="571"/>
      <c r="BS2973" s="1524"/>
      <c r="BT2973" s="569"/>
      <c r="BU2973" s="569"/>
    </row>
    <row r="2974" spans="1:77" ht="14.25" hidden="1" customHeight="1">
      <c r="A2974" s="569"/>
      <c r="B2974" s="541"/>
      <c r="C2974" s="570"/>
      <c r="D2974" s="571"/>
      <c r="E2974" s="572"/>
      <c r="F2974" s="571"/>
      <c r="G2974" s="1734"/>
      <c r="H2974" s="574"/>
      <c r="I2974" s="546"/>
      <c r="J2974" s="573"/>
      <c r="K2974" s="571"/>
      <c r="L2974" s="571"/>
      <c r="M2974" s="571"/>
      <c r="N2974" s="571"/>
      <c r="O2974" s="571"/>
      <c r="P2974" s="571"/>
      <c r="Q2974" s="571"/>
      <c r="R2974" s="571"/>
      <c r="S2974" s="571"/>
      <c r="T2974" s="571"/>
      <c r="U2974" s="571"/>
      <c r="V2974" s="571"/>
      <c r="W2974" s="571"/>
      <c r="X2974" s="571"/>
      <c r="Y2974" s="571"/>
      <c r="Z2974" s="571"/>
      <c r="AA2974" s="571"/>
      <c r="AB2974" s="571"/>
      <c r="AC2974" s="571"/>
      <c r="AD2974" s="571"/>
      <c r="AE2974" s="571"/>
      <c r="AF2974" s="571"/>
      <c r="AG2974" s="571"/>
      <c r="AH2974" s="571"/>
      <c r="AI2974" s="571"/>
      <c r="AJ2974" s="571"/>
      <c r="AK2974" s="571"/>
      <c r="AL2974" s="571"/>
      <c r="AM2974" s="571"/>
      <c r="AN2974" s="571"/>
      <c r="AO2974" s="571"/>
      <c r="AP2974" s="571"/>
      <c r="AQ2974" s="571"/>
      <c r="AR2974" s="571"/>
      <c r="AS2974" s="571"/>
      <c r="AT2974" s="571"/>
      <c r="AU2974" s="567"/>
      <c r="AV2974" s="571"/>
      <c r="AW2974" s="571"/>
      <c r="AX2974" s="571"/>
      <c r="AY2974" s="571"/>
      <c r="AZ2974" s="571"/>
      <c r="BA2974" s="571"/>
      <c r="BB2974" s="571"/>
      <c r="BC2974" s="571"/>
      <c r="BD2974" s="571"/>
      <c r="BE2974" s="571"/>
      <c r="BF2974" s="571"/>
      <c r="BG2974" s="571"/>
      <c r="BH2974" s="571"/>
      <c r="BI2974" s="571"/>
      <c r="BJ2974" s="571"/>
      <c r="BK2974" s="571"/>
      <c r="BL2974" s="571"/>
      <c r="BM2974" s="571"/>
      <c r="BN2974" s="571"/>
      <c r="BO2974" s="571"/>
      <c r="BP2974" s="571"/>
      <c r="BQ2974" s="542"/>
      <c r="BR2974" s="571"/>
      <c r="BS2974" s="1524"/>
      <c r="BT2974" s="569"/>
      <c r="BU2974" s="569"/>
    </row>
    <row r="2975" spans="1:77" ht="14.25" hidden="1" customHeight="1">
      <c r="A2975" s="569"/>
      <c r="B2975" s="541"/>
      <c r="C2975" s="570"/>
      <c r="D2975" s="571"/>
      <c r="E2975" s="572"/>
      <c r="F2975" s="571"/>
      <c r="G2975" s="1734"/>
      <c r="H2975" s="574"/>
      <c r="I2975" s="546"/>
      <c r="J2975" s="573"/>
      <c r="K2975" s="571"/>
      <c r="L2975" s="571"/>
      <c r="M2975" s="571"/>
      <c r="N2975" s="571"/>
      <c r="O2975" s="571"/>
      <c r="P2975" s="571"/>
      <c r="Q2975" s="571"/>
      <c r="R2975" s="571"/>
      <c r="S2975" s="571"/>
      <c r="T2975" s="571"/>
      <c r="U2975" s="571"/>
      <c r="V2975" s="571"/>
      <c r="W2975" s="571"/>
      <c r="X2975" s="571"/>
      <c r="Y2975" s="571"/>
      <c r="Z2975" s="571"/>
      <c r="AA2975" s="571"/>
      <c r="AB2975" s="571"/>
      <c r="AC2975" s="571"/>
      <c r="AD2975" s="571"/>
      <c r="AE2975" s="571"/>
      <c r="AF2975" s="571"/>
      <c r="AG2975" s="571"/>
      <c r="AH2975" s="571"/>
      <c r="AI2975" s="571"/>
      <c r="AJ2975" s="571"/>
      <c r="AK2975" s="571"/>
      <c r="AL2975" s="571"/>
      <c r="AM2975" s="571"/>
      <c r="AN2975" s="571"/>
      <c r="AO2975" s="571"/>
      <c r="AP2975" s="571"/>
      <c r="AQ2975" s="571"/>
      <c r="AR2975" s="571"/>
      <c r="AS2975" s="571"/>
      <c r="AT2975" s="571"/>
      <c r="AU2975" s="567"/>
      <c r="AV2975" s="571"/>
      <c r="AW2975" s="571"/>
      <c r="AX2975" s="571"/>
      <c r="AY2975" s="571"/>
      <c r="AZ2975" s="571"/>
      <c r="BA2975" s="571"/>
      <c r="BB2975" s="571"/>
      <c r="BC2975" s="571"/>
      <c r="BD2975" s="571"/>
      <c r="BE2975" s="571"/>
      <c r="BF2975" s="571"/>
      <c r="BG2975" s="571"/>
      <c r="BH2975" s="571"/>
      <c r="BI2975" s="571"/>
      <c r="BJ2975" s="571"/>
      <c r="BK2975" s="571"/>
      <c r="BL2975" s="571"/>
      <c r="BM2975" s="571"/>
      <c r="BN2975" s="571"/>
      <c r="BO2975" s="571"/>
      <c r="BP2975" s="571"/>
      <c r="BQ2975" s="542"/>
      <c r="BR2975" s="571"/>
      <c r="BS2975" s="1524"/>
      <c r="BT2975" s="569"/>
      <c r="BU2975" s="569"/>
    </row>
    <row r="2976" spans="1:77" ht="14.25" hidden="1" customHeight="1">
      <c r="A2976" s="569"/>
      <c r="B2976" s="541"/>
      <c r="C2976" s="570"/>
      <c r="D2976" s="571"/>
      <c r="E2976" s="572"/>
      <c r="F2976" s="571"/>
      <c r="G2976" s="1734"/>
      <c r="H2976" s="574"/>
      <c r="I2976" s="546"/>
      <c r="J2976" s="573"/>
      <c r="K2976" s="571"/>
      <c r="L2976" s="571"/>
      <c r="M2976" s="571"/>
      <c r="N2976" s="571"/>
      <c r="O2976" s="571"/>
      <c r="P2976" s="571"/>
      <c r="Q2976" s="571"/>
      <c r="R2976" s="571"/>
      <c r="S2976" s="571"/>
      <c r="T2976" s="571"/>
      <c r="U2976" s="571"/>
      <c r="V2976" s="571"/>
      <c r="W2976" s="571"/>
      <c r="X2976" s="571"/>
      <c r="Y2976" s="571"/>
      <c r="Z2976" s="571"/>
      <c r="AA2976" s="571"/>
      <c r="AB2976" s="571"/>
      <c r="AC2976" s="571"/>
      <c r="AD2976" s="571"/>
      <c r="AE2976" s="571"/>
      <c r="AF2976" s="571"/>
      <c r="AG2976" s="571"/>
      <c r="AH2976" s="571"/>
      <c r="AI2976" s="571"/>
      <c r="AJ2976" s="571"/>
      <c r="AK2976" s="571"/>
      <c r="AL2976" s="571"/>
      <c r="AM2976" s="571"/>
      <c r="AN2976" s="571"/>
      <c r="AO2976" s="571"/>
      <c r="AP2976" s="571"/>
      <c r="AQ2976" s="571"/>
      <c r="AR2976" s="571"/>
      <c r="AS2976" s="571"/>
      <c r="AT2976" s="571"/>
      <c r="AU2976" s="567"/>
      <c r="AV2976" s="571"/>
      <c r="AW2976" s="571"/>
      <c r="AX2976" s="571"/>
      <c r="AY2976" s="571"/>
      <c r="AZ2976" s="571"/>
      <c r="BA2976" s="571"/>
      <c r="BB2976" s="571"/>
      <c r="BC2976" s="571"/>
      <c r="BD2976" s="571"/>
      <c r="BE2976" s="571"/>
      <c r="BF2976" s="571"/>
      <c r="BG2976" s="571"/>
      <c r="BH2976" s="571"/>
      <c r="BI2976" s="571"/>
      <c r="BJ2976" s="571"/>
      <c r="BK2976" s="571"/>
      <c r="BL2976" s="571"/>
      <c r="BM2976" s="571"/>
      <c r="BN2976" s="571"/>
      <c r="BO2976" s="571"/>
      <c r="BP2976" s="571"/>
      <c r="BQ2976" s="542"/>
      <c r="BR2976" s="571"/>
      <c r="BS2976" s="1524"/>
      <c r="BT2976" s="569"/>
      <c r="BU2976" s="569"/>
    </row>
    <row r="2977" spans="1:73" ht="14.25" hidden="1" customHeight="1">
      <c r="A2977" s="569"/>
      <c r="B2977" s="541"/>
      <c r="C2977" s="570"/>
      <c r="D2977" s="571"/>
      <c r="E2977" s="572"/>
      <c r="F2977" s="571"/>
      <c r="G2977" s="1734"/>
      <c r="H2977" s="574"/>
      <c r="I2977" s="546"/>
      <c r="J2977" s="573"/>
      <c r="K2977" s="571"/>
      <c r="L2977" s="571"/>
      <c r="M2977" s="571"/>
      <c r="N2977" s="571"/>
      <c r="O2977" s="571"/>
      <c r="P2977" s="571"/>
      <c r="Q2977" s="571"/>
      <c r="R2977" s="571"/>
      <c r="S2977" s="571"/>
      <c r="T2977" s="571"/>
      <c r="U2977" s="571"/>
      <c r="V2977" s="571"/>
      <c r="W2977" s="571"/>
      <c r="X2977" s="571"/>
      <c r="Y2977" s="571"/>
      <c r="Z2977" s="571"/>
      <c r="AA2977" s="571"/>
      <c r="AB2977" s="571"/>
      <c r="AC2977" s="571"/>
      <c r="AD2977" s="571"/>
      <c r="AE2977" s="571"/>
      <c r="AF2977" s="571"/>
      <c r="AG2977" s="571"/>
      <c r="AH2977" s="571"/>
      <c r="AI2977" s="571"/>
      <c r="AJ2977" s="571"/>
      <c r="AK2977" s="571"/>
      <c r="AL2977" s="571"/>
      <c r="AM2977" s="571"/>
      <c r="AN2977" s="571"/>
      <c r="AO2977" s="571"/>
      <c r="AP2977" s="571"/>
      <c r="AQ2977" s="571"/>
      <c r="AR2977" s="571"/>
      <c r="AS2977" s="571"/>
      <c r="AT2977" s="571"/>
      <c r="AU2977" s="567"/>
      <c r="AV2977" s="571"/>
      <c r="AW2977" s="571"/>
      <c r="AX2977" s="571"/>
      <c r="AY2977" s="571"/>
      <c r="AZ2977" s="571"/>
      <c r="BA2977" s="571"/>
      <c r="BB2977" s="571"/>
      <c r="BC2977" s="571"/>
      <c r="BD2977" s="571"/>
      <c r="BE2977" s="571"/>
      <c r="BF2977" s="571"/>
      <c r="BG2977" s="571"/>
      <c r="BH2977" s="571"/>
      <c r="BI2977" s="571"/>
      <c r="BJ2977" s="571"/>
      <c r="BK2977" s="571"/>
      <c r="BL2977" s="571"/>
      <c r="BM2977" s="571"/>
      <c r="BN2977" s="571"/>
      <c r="BO2977" s="571"/>
      <c r="BP2977" s="571"/>
      <c r="BQ2977" s="542"/>
      <c r="BR2977" s="571"/>
      <c r="BS2977" s="1524"/>
      <c r="BT2977" s="569"/>
      <c r="BU2977" s="569"/>
    </row>
    <row r="2978" spans="1:73" ht="14.25" hidden="1" customHeight="1">
      <c r="A2978" s="569"/>
      <c r="B2978" s="541"/>
      <c r="C2978" s="570"/>
      <c r="D2978" s="571"/>
      <c r="E2978" s="572"/>
      <c r="F2978" s="571"/>
      <c r="G2978" s="1734"/>
      <c r="H2978" s="574"/>
      <c r="I2978" s="546"/>
      <c r="J2978" s="573"/>
      <c r="K2978" s="571"/>
      <c r="L2978" s="571"/>
      <c r="M2978" s="571"/>
      <c r="N2978" s="571"/>
      <c r="O2978" s="571"/>
      <c r="P2978" s="571"/>
      <c r="Q2978" s="571"/>
      <c r="R2978" s="571"/>
      <c r="S2978" s="571"/>
      <c r="T2978" s="571"/>
      <c r="U2978" s="571"/>
      <c r="V2978" s="571"/>
      <c r="W2978" s="571"/>
      <c r="X2978" s="571"/>
      <c r="Y2978" s="571"/>
      <c r="Z2978" s="571"/>
      <c r="AA2978" s="571"/>
      <c r="AB2978" s="571"/>
      <c r="AC2978" s="571"/>
      <c r="AD2978" s="571"/>
      <c r="AE2978" s="571"/>
      <c r="AF2978" s="571"/>
      <c r="AG2978" s="571"/>
      <c r="AH2978" s="571"/>
      <c r="AI2978" s="571"/>
      <c r="AJ2978" s="571"/>
      <c r="AK2978" s="571"/>
      <c r="AL2978" s="571"/>
      <c r="AM2978" s="571"/>
      <c r="AN2978" s="571"/>
      <c r="AO2978" s="571"/>
      <c r="AP2978" s="571"/>
      <c r="AQ2978" s="571"/>
      <c r="AR2978" s="571"/>
      <c r="AS2978" s="571"/>
      <c r="AT2978" s="571"/>
      <c r="AU2978" s="567"/>
      <c r="AV2978" s="571"/>
      <c r="AW2978" s="571"/>
      <c r="AX2978" s="571"/>
      <c r="AY2978" s="571"/>
      <c r="AZ2978" s="571"/>
      <c r="BA2978" s="571"/>
      <c r="BB2978" s="571"/>
      <c r="BC2978" s="571"/>
      <c r="BD2978" s="571"/>
      <c r="BE2978" s="571"/>
      <c r="BF2978" s="571"/>
      <c r="BG2978" s="571"/>
      <c r="BH2978" s="571"/>
      <c r="BI2978" s="571"/>
      <c r="BJ2978" s="571"/>
      <c r="BK2978" s="571"/>
      <c r="BL2978" s="571"/>
      <c r="BM2978" s="571"/>
      <c r="BN2978" s="571"/>
      <c r="BO2978" s="571"/>
      <c r="BP2978" s="571"/>
      <c r="BQ2978" s="542"/>
      <c r="BR2978" s="571"/>
      <c r="BS2978" s="1524"/>
      <c r="BT2978" s="569"/>
      <c r="BU2978" s="569"/>
    </row>
    <row r="2979" spans="1:73" ht="14.25" hidden="1" customHeight="1">
      <c r="A2979" s="569"/>
      <c r="B2979" s="541"/>
      <c r="C2979" s="570"/>
      <c r="D2979" s="571"/>
      <c r="E2979" s="572"/>
      <c r="F2979" s="571"/>
      <c r="G2979" s="1734"/>
      <c r="H2979" s="574"/>
      <c r="I2979" s="546"/>
      <c r="J2979" s="573"/>
      <c r="K2979" s="571"/>
      <c r="L2979" s="571"/>
      <c r="M2979" s="571"/>
      <c r="N2979" s="571"/>
      <c r="O2979" s="571"/>
      <c r="P2979" s="571"/>
      <c r="Q2979" s="571"/>
      <c r="R2979" s="571"/>
      <c r="S2979" s="571"/>
      <c r="T2979" s="571"/>
      <c r="U2979" s="571"/>
      <c r="V2979" s="571"/>
      <c r="W2979" s="571"/>
      <c r="X2979" s="571"/>
      <c r="Y2979" s="571"/>
      <c r="Z2979" s="571"/>
      <c r="AA2979" s="571"/>
      <c r="AB2979" s="571"/>
      <c r="AC2979" s="571"/>
      <c r="AD2979" s="571"/>
      <c r="AE2979" s="571"/>
      <c r="AF2979" s="571"/>
      <c r="AG2979" s="571"/>
      <c r="AH2979" s="571"/>
      <c r="AI2979" s="571"/>
      <c r="AJ2979" s="571"/>
      <c r="AK2979" s="571"/>
      <c r="AL2979" s="571"/>
      <c r="AM2979" s="571"/>
      <c r="AN2979" s="571"/>
      <c r="AO2979" s="571"/>
      <c r="AP2979" s="571"/>
      <c r="AQ2979" s="571"/>
      <c r="AR2979" s="571"/>
      <c r="AS2979" s="571"/>
      <c r="AT2979" s="571"/>
      <c r="AU2979" s="567"/>
      <c r="AV2979" s="571"/>
      <c r="AW2979" s="571"/>
      <c r="AX2979" s="571"/>
      <c r="AY2979" s="571"/>
      <c r="AZ2979" s="571"/>
      <c r="BA2979" s="571"/>
      <c r="BB2979" s="571"/>
      <c r="BC2979" s="571"/>
      <c r="BD2979" s="571"/>
      <c r="BE2979" s="571"/>
      <c r="BF2979" s="571"/>
      <c r="BG2979" s="571"/>
      <c r="BH2979" s="571"/>
      <c r="BI2979" s="571"/>
      <c r="BJ2979" s="571"/>
      <c r="BK2979" s="571"/>
      <c r="BL2979" s="571"/>
      <c r="BM2979" s="571"/>
      <c r="BN2979" s="571"/>
      <c r="BO2979" s="571"/>
      <c r="BP2979" s="571"/>
      <c r="BQ2979" s="542"/>
      <c r="BR2979" s="571"/>
      <c r="BS2979" s="1524"/>
      <c r="BT2979" s="569"/>
      <c r="BU2979" s="569"/>
    </row>
    <row r="2980" spans="1:73" ht="14.25" hidden="1" customHeight="1">
      <c r="A2980" s="569"/>
      <c r="B2980" s="541"/>
      <c r="C2980" s="570"/>
      <c r="D2980" s="571"/>
      <c r="E2980" s="572"/>
      <c r="F2980" s="571"/>
      <c r="G2980" s="1734"/>
      <c r="H2980" s="574"/>
      <c r="I2980" s="546"/>
      <c r="J2980" s="573"/>
      <c r="K2980" s="571"/>
      <c r="L2980" s="571"/>
      <c r="M2980" s="571"/>
      <c r="N2980" s="571"/>
      <c r="O2980" s="571"/>
      <c r="P2980" s="571"/>
      <c r="Q2980" s="571"/>
      <c r="R2980" s="571"/>
      <c r="S2980" s="571"/>
      <c r="T2980" s="571"/>
      <c r="U2980" s="571"/>
      <c r="V2980" s="571"/>
      <c r="W2980" s="571"/>
      <c r="X2980" s="571"/>
      <c r="Y2980" s="571"/>
      <c r="Z2980" s="571"/>
      <c r="AA2980" s="571"/>
      <c r="AB2980" s="571"/>
      <c r="AC2980" s="571"/>
      <c r="AD2980" s="571"/>
      <c r="AE2980" s="571"/>
      <c r="AF2980" s="571"/>
      <c r="AG2980" s="571"/>
      <c r="AH2980" s="571"/>
      <c r="AI2980" s="571"/>
      <c r="AJ2980" s="571"/>
      <c r="AK2980" s="571"/>
      <c r="AL2980" s="571"/>
      <c r="AM2980" s="571"/>
      <c r="AN2980" s="571"/>
      <c r="AO2980" s="571"/>
      <c r="AP2980" s="571"/>
      <c r="AQ2980" s="571"/>
      <c r="AR2980" s="571"/>
      <c r="AS2980" s="571"/>
      <c r="AT2980" s="571"/>
      <c r="AU2980" s="567"/>
      <c r="AV2980" s="571"/>
      <c r="AW2980" s="571"/>
      <c r="AX2980" s="571"/>
      <c r="AY2980" s="571"/>
      <c r="AZ2980" s="571"/>
      <c r="BA2980" s="571"/>
      <c r="BB2980" s="571"/>
      <c r="BC2980" s="571"/>
      <c r="BD2980" s="571"/>
      <c r="BE2980" s="571"/>
      <c r="BF2980" s="571"/>
      <c r="BG2980" s="571"/>
      <c r="BH2980" s="571"/>
      <c r="BI2980" s="571"/>
      <c r="BJ2980" s="571"/>
      <c r="BK2980" s="571"/>
      <c r="BL2980" s="571"/>
      <c r="BM2980" s="571"/>
      <c r="BN2980" s="571"/>
      <c r="BO2980" s="571"/>
      <c r="BP2980" s="571"/>
      <c r="BQ2980" s="542"/>
      <c r="BR2980" s="571"/>
      <c r="BS2980" s="1524"/>
      <c r="BT2980" s="569"/>
      <c r="BU2980" s="569"/>
    </row>
    <row r="2981" spans="1:73" ht="14.25" hidden="1" customHeight="1">
      <c r="A2981" s="569"/>
      <c r="B2981" s="541"/>
      <c r="C2981" s="570"/>
      <c r="D2981" s="571"/>
      <c r="E2981" s="572"/>
      <c r="F2981" s="571"/>
      <c r="G2981" s="1734"/>
      <c r="H2981" s="574"/>
      <c r="I2981" s="546"/>
      <c r="J2981" s="573"/>
      <c r="K2981" s="571"/>
      <c r="L2981" s="571"/>
      <c r="M2981" s="571"/>
      <c r="N2981" s="571"/>
      <c r="O2981" s="571"/>
      <c r="P2981" s="571"/>
      <c r="Q2981" s="571"/>
      <c r="R2981" s="571"/>
      <c r="S2981" s="571"/>
      <c r="T2981" s="571"/>
      <c r="U2981" s="571"/>
      <c r="V2981" s="571"/>
      <c r="W2981" s="571"/>
      <c r="X2981" s="571"/>
      <c r="Y2981" s="571"/>
      <c r="Z2981" s="571"/>
      <c r="AA2981" s="571"/>
      <c r="AB2981" s="571"/>
      <c r="AC2981" s="571"/>
      <c r="AD2981" s="571"/>
      <c r="AE2981" s="571"/>
      <c r="AF2981" s="571"/>
      <c r="AG2981" s="571"/>
      <c r="AH2981" s="571"/>
      <c r="AI2981" s="571"/>
      <c r="AJ2981" s="571"/>
      <c r="AK2981" s="571"/>
      <c r="AL2981" s="571"/>
      <c r="AM2981" s="571"/>
      <c r="AN2981" s="571"/>
      <c r="AO2981" s="571"/>
      <c r="AP2981" s="571"/>
      <c r="AQ2981" s="571"/>
      <c r="AR2981" s="571"/>
      <c r="AS2981" s="571"/>
      <c r="AT2981" s="571"/>
      <c r="AU2981" s="567"/>
      <c r="AV2981" s="571"/>
      <c r="AW2981" s="571"/>
      <c r="AX2981" s="571"/>
      <c r="AY2981" s="571"/>
      <c r="AZ2981" s="571"/>
      <c r="BA2981" s="571"/>
      <c r="BB2981" s="571"/>
      <c r="BC2981" s="571"/>
      <c r="BD2981" s="571"/>
      <c r="BE2981" s="571"/>
      <c r="BF2981" s="571"/>
      <c r="BG2981" s="571"/>
      <c r="BH2981" s="571"/>
      <c r="BI2981" s="571"/>
      <c r="BJ2981" s="571"/>
      <c r="BK2981" s="571"/>
      <c r="BL2981" s="571"/>
      <c r="BM2981" s="571"/>
      <c r="BN2981" s="571"/>
      <c r="BO2981" s="571"/>
      <c r="BP2981" s="571"/>
      <c r="BQ2981" s="542"/>
      <c r="BR2981" s="571"/>
      <c r="BS2981" s="1524"/>
      <c r="BT2981" s="569"/>
      <c r="BU2981" s="569"/>
    </row>
    <row r="2982" spans="1:73" ht="14.25" hidden="1" customHeight="1">
      <c r="A2982" s="569"/>
      <c r="B2982" s="541"/>
      <c r="C2982" s="570"/>
      <c r="D2982" s="571"/>
      <c r="E2982" s="572"/>
      <c r="F2982" s="571"/>
      <c r="G2982" s="1734"/>
      <c r="H2982" s="574"/>
      <c r="I2982" s="546"/>
      <c r="J2982" s="573"/>
      <c r="K2982" s="571"/>
      <c r="L2982" s="571"/>
      <c r="M2982" s="571"/>
      <c r="N2982" s="571"/>
      <c r="O2982" s="571"/>
      <c r="P2982" s="571"/>
      <c r="Q2982" s="571"/>
      <c r="R2982" s="571"/>
      <c r="S2982" s="571"/>
      <c r="T2982" s="571"/>
      <c r="U2982" s="571"/>
      <c r="V2982" s="571"/>
      <c r="W2982" s="571"/>
      <c r="X2982" s="571"/>
      <c r="Y2982" s="571"/>
      <c r="Z2982" s="571"/>
      <c r="AA2982" s="571"/>
      <c r="AB2982" s="571"/>
      <c r="AC2982" s="571"/>
      <c r="AD2982" s="571"/>
      <c r="AE2982" s="571"/>
      <c r="AF2982" s="571"/>
      <c r="AG2982" s="571"/>
      <c r="AH2982" s="571"/>
      <c r="AI2982" s="571"/>
      <c r="AJ2982" s="571"/>
      <c r="AK2982" s="571"/>
      <c r="AL2982" s="571"/>
      <c r="AM2982" s="571"/>
      <c r="AN2982" s="571"/>
      <c r="AO2982" s="571"/>
      <c r="AP2982" s="571"/>
      <c r="AQ2982" s="571"/>
      <c r="AR2982" s="571"/>
      <c r="AS2982" s="571"/>
      <c r="AT2982" s="571"/>
      <c r="AU2982" s="567"/>
      <c r="AV2982" s="571"/>
      <c r="AW2982" s="571"/>
      <c r="AX2982" s="571"/>
      <c r="AY2982" s="571"/>
      <c r="AZ2982" s="571"/>
      <c r="BA2982" s="571"/>
      <c r="BB2982" s="571"/>
      <c r="BC2982" s="571"/>
      <c r="BD2982" s="571"/>
      <c r="BE2982" s="571"/>
      <c r="BF2982" s="571"/>
      <c r="BG2982" s="571"/>
      <c r="BH2982" s="571"/>
      <c r="BI2982" s="571"/>
      <c r="BJ2982" s="571"/>
      <c r="BK2982" s="571"/>
      <c r="BL2982" s="571"/>
      <c r="BM2982" s="571"/>
      <c r="BN2982" s="571"/>
      <c r="BO2982" s="571"/>
      <c r="BP2982" s="571"/>
      <c r="BQ2982" s="542"/>
      <c r="BR2982" s="571"/>
      <c r="BS2982" s="1524"/>
      <c r="BT2982" s="569"/>
      <c r="BU2982" s="569"/>
    </row>
    <row r="2983" spans="1:73" ht="14.25" hidden="1" customHeight="1">
      <c r="A2983" s="569"/>
      <c r="B2983" s="541"/>
      <c r="C2983" s="570"/>
      <c r="D2983" s="571"/>
      <c r="E2983" s="572"/>
      <c r="F2983" s="571"/>
      <c r="G2983" s="1734"/>
      <c r="H2983" s="574"/>
      <c r="I2983" s="546"/>
      <c r="J2983" s="573"/>
      <c r="K2983" s="571"/>
      <c r="L2983" s="571"/>
      <c r="M2983" s="571"/>
      <c r="N2983" s="571"/>
      <c r="O2983" s="571"/>
      <c r="P2983" s="571"/>
      <c r="Q2983" s="571"/>
      <c r="R2983" s="571"/>
      <c r="S2983" s="571"/>
      <c r="T2983" s="571"/>
      <c r="U2983" s="571"/>
      <c r="V2983" s="571"/>
      <c r="W2983" s="571"/>
      <c r="X2983" s="571"/>
      <c r="Y2983" s="571"/>
      <c r="Z2983" s="571"/>
      <c r="AA2983" s="571"/>
      <c r="AB2983" s="571"/>
      <c r="AC2983" s="571"/>
      <c r="AD2983" s="571"/>
      <c r="AE2983" s="571"/>
      <c r="AF2983" s="571"/>
      <c r="AG2983" s="571"/>
      <c r="AH2983" s="571"/>
      <c r="AI2983" s="571"/>
      <c r="AJ2983" s="571"/>
      <c r="AK2983" s="571"/>
      <c r="AL2983" s="571"/>
      <c r="AM2983" s="571"/>
      <c r="AN2983" s="571"/>
      <c r="AO2983" s="571"/>
      <c r="AP2983" s="571"/>
      <c r="AQ2983" s="571"/>
      <c r="AR2983" s="571"/>
      <c r="AS2983" s="571"/>
      <c r="AT2983" s="571"/>
      <c r="AU2983" s="567"/>
      <c r="AV2983" s="571"/>
      <c r="AW2983" s="571"/>
      <c r="AX2983" s="571"/>
      <c r="AY2983" s="571"/>
      <c r="AZ2983" s="571"/>
      <c r="BA2983" s="571"/>
      <c r="BB2983" s="571"/>
      <c r="BC2983" s="571"/>
      <c r="BD2983" s="571"/>
      <c r="BE2983" s="571"/>
      <c r="BF2983" s="571"/>
      <c r="BG2983" s="571"/>
      <c r="BH2983" s="571"/>
      <c r="BI2983" s="571"/>
      <c r="BJ2983" s="571"/>
      <c r="BK2983" s="571"/>
      <c r="BL2983" s="571"/>
      <c r="BM2983" s="571"/>
      <c r="BN2983" s="571"/>
      <c r="BO2983" s="571"/>
      <c r="BP2983" s="571"/>
      <c r="BQ2983" s="542"/>
      <c r="BR2983" s="571"/>
      <c r="BS2983" s="1524"/>
      <c r="BT2983" s="569"/>
      <c r="BU2983" s="569"/>
    </row>
    <row r="2984" spans="1:73" ht="14.25" hidden="1" customHeight="1">
      <c r="A2984" s="569"/>
      <c r="B2984" s="541"/>
      <c r="C2984" s="570"/>
      <c r="D2984" s="571"/>
      <c r="E2984" s="572"/>
      <c r="F2984" s="571"/>
      <c r="G2984" s="1734"/>
      <c r="H2984" s="574"/>
      <c r="I2984" s="546"/>
      <c r="J2984" s="573"/>
      <c r="K2984" s="571"/>
      <c r="L2984" s="571"/>
      <c r="M2984" s="571"/>
      <c r="N2984" s="571"/>
      <c r="O2984" s="571"/>
      <c r="P2984" s="571"/>
      <c r="Q2984" s="571"/>
      <c r="R2984" s="571"/>
      <c r="S2984" s="571"/>
      <c r="T2984" s="571"/>
      <c r="U2984" s="571"/>
      <c r="V2984" s="571"/>
      <c r="W2984" s="571"/>
      <c r="X2984" s="571"/>
      <c r="Y2984" s="571"/>
      <c r="Z2984" s="571"/>
      <c r="AA2984" s="571"/>
      <c r="AB2984" s="571"/>
      <c r="AC2984" s="571"/>
      <c r="AD2984" s="571"/>
      <c r="AE2984" s="571"/>
      <c r="AF2984" s="571"/>
      <c r="AG2984" s="571"/>
      <c r="AH2984" s="571"/>
      <c r="AI2984" s="571"/>
      <c r="AJ2984" s="571"/>
      <c r="AK2984" s="571"/>
      <c r="AL2984" s="571"/>
      <c r="AM2984" s="571"/>
      <c r="AN2984" s="571"/>
      <c r="AO2984" s="571"/>
      <c r="AP2984" s="571"/>
      <c r="AQ2984" s="571"/>
      <c r="AR2984" s="571"/>
      <c r="AS2984" s="571"/>
      <c r="AT2984" s="571"/>
      <c r="AU2984" s="567"/>
      <c r="AV2984" s="571"/>
      <c r="AW2984" s="571"/>
      <c r="AX2984" s="571"/>
      <c r="AY2984" s="571"/>
      <c r="AZ2984" s="571"/>
      <c r="BA2984" s="571"/>
      <c r="BB2984" s="571"/>
      <c r="BC2984" s="571"/>
      <c r="BD2984" s="571"/>
      <c r="BE2984" s="571"/>
      <c r="BF2984" s="571"/>
      <c r="BG2984" s="571"/>
      <c r="BH2984" s="571"/>
      <c r="BI2984" s="571"/>
      <c r="BJ2984" s="571"/>
      <c r="BK2984" s="571"/>
      <c r="BL2984" s="571"/>
      <c r="BM2984" s="571"/>
      <c r="BN2984" s="571"/>
      <c r="BO2984" s="571"/>
      <c r="BP2984" s="571"/>
      <c r="BQ2984" s="542"/>
      <c r="BR2984" s="571"/>
      <c r="BS2984" s="1524"/>
      <c r="BT2984" s="569"/>
      <c r="BU2984" s="569"/>
    </row>
    <row r="2985" spans="1:73" ht="14.25" hidden="1" customHeight="1">
      <c r="A2985" s="569"/>
      <c r="B2985" s="541"/>
      <c r="C2985" s="570"/>
      <c r="D2985" s="571"/>
      <c r="E2985" s="572"/>
      <c r="F2985" s="571"/>
      <c r="G2985" s="1734"/>
      <c r="H2985" s="574"/>
      <c r="I2985" s="546"/>
      <c r="J2985" s="573"/>
      <c r="K2985" s="571"/>
      <c r="L2985" s="571"/>
      <c r="M2985" s="571"/>
      <c r="N2985" s="571"/>
      <c r="O2985" s="571"/>
      <c r="P2985" s="571"/>
      <c r="Q2985" s="571"/>
      <c r="R2985" s="571"/>
      <c r="S2985" s="571"/>
      <c r="T2985" s="571"/>
      <c r="U2985" s="571"/>
      <c r="V2985" s="571"/>
      <c r="W2985" s="571"/>
      <c r="X2985" s="571"/>
      <c r="Y2985" s="571"/>
      <c r="Z2985" s="571"/>
      <c r="AA2985" s="571"/>
      <c r="AB2985" s="571"/>
      <c r="AC2985" s="571"/>
      <c r="AD2985" s="571"/>
      <c r="AE2985" s="571"/>
      <c r="AF2985" s="571"/>
      <c r="AG2985" s="571"/>
      <c r="AH2985" s="571"/>
      <c r="AI2985" s="571"/>
      <c r="AJ2985" s="571"/>
      <c r="AK2985" s="571"/>
      <c r="AL2985" s="571"/>
      <c r="AM2985" s="571"/>
      <c r="AN2985" s="571"/>
      <c r="AO2985" s="571"/>
      <c r="AP2985" s="571"/>
      <c r="AQ2985" s="571"/>
      <c r="AR2985" s="571"/>
      <c r="AS2985" s="571"/>
      <c r="AT2985" s="571"/>
      <c r="AU2985" s="567"/>
      <c r="AV2985" s="571"/>
      <c r="AW2985" s="571"/>
      <c r="AX2985" s="571"/>
      <c r="AY2985" s="571"/>
      <c r="AZ2985" s="571"/>
      <c r="BA2985" s="571"/>
      <c r="BB2985" s="571"/>
      <c r="BC2985" s="571"/>
      <c r="BD2985" s="571"/>
      <c r="BE2985" s="571"/>
      <c r="BF2985" s="571"/>
      <c r="BG2985" s="571"/>
      <c r="BH2985" s="571"/>
      <c r="BI2985" s="571"/>
      <c r="BJ2985" s="571"/>
      <c r="BK2985" s="571"/>
      <c r="BL2985" s="571"/>
      <c r="BM2985" s="571"/>
      <c r="BN2985" s="571"/>
      <c r="BO2985" s="571"/>
      <c r="BP2985" s="571"/>
      <c r="BQ2985" s="542"/>
      <c r="BR2985" s="571"/>
      <c r="BS2985" s="1524"/>
      <c r="BT2985" s="569"/>
      <c r="BU2985" s="569"/>
    </row>
    <row r="2986" spans="1:73" ht="14.25" hidden="1" customHeight="1">
      <c r="A2986" s="569"/>
      <c r="B2986" s="541"/>
      <c r="C2986" s="570"/>
      <c r="D2986" s="571"/>
      <c r="E2986" s="572"/>
      <c r="F2986" s="571"/>
      <c r="G2986" s="1734"/>
      <c r="H2986" s="574"/>
      <c r="I2986" s="546"/>
      <c r="J2986" s="573"/>
      <c r="K2986" s="571"/>
      <c r="L2986" s="571"/>
      <c r="M2986" s="571"/>
      <c r="N2986" s="571"/>
      <c r="O2986" s="571"/>
      <c r="P2986" s="571"/>
      <c r="Q2986" s="571"/>
      <c r="R2986" s="571"/>
      <c r="S2986" s="571"/>
      <c r="T2986" s="571"/>
      <c r="U2986" s="571"/>
      <c r="V2986" s="571"/>
      <c r="W2986" s="571"/>
      <c r="X2986" s="571"/>
      <c r="Y2986" s="571"/>
      <c r="Z2986" s="571"/>
      <c r="AA2986" s="571"/>
      <c r="AB2986" s="571"/>
      <c r="AC2986" s="571"/>
      <c r="AD2986" s="571"/>
      <c r="AE2986" s="571"/>
      <c r="AF2986" s="571"/>
      <c r="AG2986" s="571"/>
      <c r="AH2986" s="571"/>
      <c r="AI2986" s="571"/>
      <c r="AJ2986" s="571"/>
      <c r="AK2986" s="571"/>
      <c r="AL2986" s="571"/>
      <c r="AM2986" s="571"/>
      <c r="AN2986" s="571"/>
      <c r="AO2986" s="571"/>
      <c r="AP2986" s="571"/>
      <c r="AQ2986" s="571"/>
      <c r="AR2986" s="571"/>
      <c r="AS2986" s="571"/>
      <c r="AT2986" s="571"/>
      <c r="AU2986" s="567"/>
      <c r="AV2986" s="571"/>
      <c r="AW2986" s="571"/>
      <c r="AX2986" s="571"/>
      <c r="AY2986" s="571"/>
      <c r="AZ2986" s="571"/>
      <c r="BA2986" s="571"/>
      <c r="BB2986" s="571"/>
      <c r="BC2986" s="571"/>
      <c r="BD2986" s="571"/>
      <c r="BE2986" s="571"/>
      <c r="BF2986" s="571"/>
      <c r="BG2986" s="571"/>
      <c r="BH2986" s="571"/>
      <c r="BI2986" s="571"/>
      <c r="BJ2986" s="571"/>
      <c r="BK2986" s="571"/>
      <c r="BL2986" s="571"/>
      <c r="BM2986" s="571"/>
      <c r="BN2986" s="571"/>
      <c r="BO2986" s="571"/>
      <c r="BP2986" s="571"/>
      <c r="BQ2986" s="542"/>
      <c r="BR2986" s="571"/>
      <c r="BS2986" s="1524"/>
      <c r="BT2986" s="569"/>
      <c r="BU2986" s="569"/>
    </row>
    <row r="2987" spans="1:73" ht="14.25" hidden="1" customHeight="1">
      <c r="A2987" s="569"/>
      <c r="B2987" s="541"/>
      <c r="C2987" s="570"/>
      <c r="D2987" s="571"/>
      <c r="E2987" s="572"/>
      <c r="F2987" s="571"/>
      <c r="G2987" s="1734"/>
      <c r="H2987" s="574"/>
      <c r="I2987" s="546"/>
      <c r="J2987" s="573"/>
      <c r="K2987" s="571"/>
      <c r="L2987" s="571"/>
      <c r="M2987" s="571"/>
      <c r="N2987" s="571"/>
      <c r="O2987" s="571"/>
      <c r="P2987" s="571"/>
      <c r="Q2987" s="571"/>
      <c r="R2987" s="571"/>
      <c r="S2987" s="571"/>
      <c r="T2987" s="571"/>
      <c r="U2987" s="571"/>
      <c r="V2987" s="571"/>
      <c r="W2987" s="571"/>
      <c r="X2987" s="571"/>
      <c r="Y2987" s="571"/>
      <c r="Z2987" s="571"/>
      <c r="AA2987" s="571"/>
      <c r="AB2987" s="571"/>
      <c r="AC2987" s="571"/>
      <c r="AD2987" s="571"/>
      <c r="AE2987" s="571"/>
      <c r="AF2987" s="571"/>
      <c r="AG2987" s="571"/>
      <c r="AH2987" s="571"/>
      <c r="AI2987" s="571"/>
      <c r="AJ2987" s="571"/>
      <c r="AK2987" s="571"/>
      <c r="AL2987" s="571"/>
      <c r="AM2987" s="571"/>
      <c r="AN2987" s="571"/>
      <c r="AO2987" s="571"/>
      <c r="AP2987" s="571"/>
      <c r="AQ2987" s="571"/>
      <c r="AR2987" s="571"/>
      <c r="AS2987" s="571"/>
      <c r="AT2987" s="571"/>
      <c r="AU2987" s="567"/>
      <c r="AV2987" s="571"/>
      <c r="AW2987" s="571"/>
      <c r="AX2987" s="571"/>
      <c r="AY2987" s="571"/>
      <c r="AZ2987" s="571"/>
      <c r="BA2987" s="571"/>
      <c r="BB2987" s="571"/>
      <c r="BC2987" s="571"/>
      <c r="BD2987" s="571"/>
      <c r="BE2987" s="571"/>
      <c r="BF2987" s="571"/>
      <c r="BG2987" s="571"/>
      <c r="BH2987" s="571"/>
      <c r="BI2987" s="571"/>
      <c r="BJ2987" s="571"/>
      <c r="BK2987" s="571"/>
      <c r="BL2987" s="571"/>
      <c r="BM2987" s="571"/>
      <c r="BN2987" s="571"/>
      <c r="BO2987" s="571"/>
      <c r="BP2987" s="571"/>
      <c r="BQ2987" s="542"/>
      <c r="BR2987" s="571"/>
      <c r="BS2987" s="1524"/>
      <c r="BT2987" s="569"/>
      <c r="BU2987" s="569"/>
    </row>
    <row r="2988" spans="1:73" ht="14.25" hidden="1" customHeight="1">
      <c r="A2988" s="569"/>
      <c r="B2988" s="541"/>
      <c r="C2988" s="570"/>
      <c r="D2988" s="571"/>
      <c r="E2988" s="572"/>
      <c r="F2988" s="571"/>
      <c r="G2988" s="1734"/>
      <c r="H2988" s="574"/>
      <c r="I2988" s="546"/>
      <c r="J2988" s="573"/>
      <c r="K2988" s="571"/>
      <c r="L2988" s="571"/>
      <c r="M2988" s="571"/>
      <c r="N2988" s="571"/>
      <c r="O2988" s="571"/>
      <c r="P2988" s="571"/>
      <c r="Q2988" s="571"/>
      <c r="R2988" s="571"/>
      <c r="S2988" s="571"/>
      <c r="T2988" s="571"/>
      <c r="U2988" s="571"/>
      <c r="V2988" s="571"/>
      <c r="W2988" s="571"/>
      <c r="X2988" s="571"/>
      <c r="Y2988" s="571"/>
      <c r="Z2988" s="571"/>
      <c r="AA2988" s="571"/>
      <c r="AB2988" s="571"/>
      <c r="AC2988" s="571"/>
      <c r="AD2988" s="571"/>
      <c r="AE2988" s="571"/>
      <c r="AF2988" s="571"/>
      <c r="AG2988" s="571"/>
      <c r="AH2988" s="571"/>
      <c r="AI2988" s="571"/>
      <c r="AJ2988" s="571"/>
      <c r="AK2988" s="571"/>
      <c r="AL2988" s="571"/>
      <c r="AM2988" s="571"/>
      <c r="AN2988" s="571"/>
      <c r="AO2988" s="571"/>
      <c r="AP2988" s="571"/>
      <c r="AQ2988" s="571"/>
      <c r="AR2988" s="571"/>
      <c r="AS2988" s="571"/>
      <c r="AT2988" s="571"/>
      <c r="AU2988" s="567"/>
      <c r="AV2988" s="571"/>
      <c r="AW2988" s="571"/>
      <c r="AX2988" s="571"/>
      <c r="AY2988" s="571"/>
      <c r="AZ2988" s="571"/>
      <c r="BA2988" s="571"/>
      <c r="BB2988" s="571"/>
      <c r="BC2988" s="571"/>
      <c r="BD2988" s="571"/>
      <c r="BE2988" s="571"/>
      <c r="BF2988" s="571"/>
      <c r="BG2988" s="571"/>
      <c r="BH2988" s="571"/>
      <c r="BI2988" s="571"/>
      <c r="BJ2988" s="571"/>
      <c r="BK2988" s="571"/>
      <c r="BL2988" s="571"/>
      <c r="BM2988" s="571"/>
      <c r="BN2988" s="571"/>
      <c r="BO2988" s="571"/>
      <c r="BP2988" s="571"/>
      <c r="BQ2988" s="542"/>
      <c r="BR2988" s="571"/>
      <c r="BS2988" s="1524"/>
      <c r="BT2988" s="569"/>
      <c r="BU2988" s="569"/>
    </row>
    <row r="2989" spans="1:73" ht="14.25" hidden="1" customHeight="1">
      <c r="A2989" s="569"/>
      <c r="B2989" s="541"/>
      <c r="C2989" s="570"/>
      <c r="D2989" s="571"/>
      <c r="E2989" s="572"/>
      <c r="F2989" s="571"/>
      <c r="G2989" s="1734"/>
      <c r="H2989" s="574"/>
      <c r="I2989" s="546"/>
      <c r="J2989" s="573"/>
      <c r="K2989" s="571"/>
      <c r="L2989" s="571"/>
      <c r="M2989" s="571"/>
      <c r="N2989" s="571"/>
      <c r="O2989" s="571"/>
      <c r="P2989" s="571"/>
      <c r="Q2989" s="571"/>
      <c r="R2989" s="571"/>
      <c r="S2989" s="571"/>
      <c r="T2989" s="571"/>
      <c r="U2989" s="571"/>
      <c r="V2989" s="571"/>
      <c r="W2989" s="571"/>
      <c r="X2989" s="571"/>
      <c r="Y2989" s="571"/>
      <c r="Z2989" s="571"/>
      <c r="AA2989" s="571"/>
      <c r="AB2989" s="571"/>
      <c r="AC2989" s="571"/>
      <c r="AD2989" s="571"/>
      <c r="AE2989" s="571"/>
      <c r="AF2989" s="571"/>
      <c r="AG2989" s="571"/>
      <c r="AH2989" s="571"/>
      <c r="AI2989" s="571"/>
      <c r="AJ2989" s="571"/>
      <c r="AK2989" s="571"/>
      <c r="AL2989" s="571"/>
      <c r="AM2989" s="571"/>
      <c r="AN2989" s="571"/>
      <c r="AO2989" s="571"/>
      <c r="AP2989" s="571"/>
      <c r="AQ2989" s="571"/>
      <c r="AR2989" s="571"/>
      <c r="AS2989" s="571"/>
      <c r="AT2989" s="571"/>
      <c r="AU2989" s="567"/>
      <c r="AV2989" s="571"/>
      <c r="AW2989" s="571"/>
      <c r="AX2989" s="571"/>
      <c r="AY2989" s="571"/>
      <c r="AZ2989" s="571"/>
      <c r="BA2989" s="571"/>
      <c r="BB2989" s="571"/>
      <c r="BC2989" s="571"/>
      <c r="BD2989" s="571"/>
      <c r="BE2989" s="571"/>
      <c r="BF2989" s="571"/>
      <c r="BG2989" s="571"/>
      <c r="BH2989" s="571"/>
      <c r="BI2989" s="571"/>
      <c r="BJ2989" s="571"/>
      <c r="BK2989" s="571"/>
      <c r="BL2989" s="571"/>
      <c r="BM2989" s="571"/>
      <c r="BN2989" s="571"/>
      <c r="BO2989" s="571"/>
      <c r="BP2989" s="571"/>
      <c r="BQ2989" s="542"/>
      <c r="BR2989" s="571"/>
      <c r="BS2989" s="1524"/>
      <c r="BT2989" s="569"/>
      <c r="BU2989" s="569"/>
    </row>
    <row r="2990" spans="1:73" ht="14.25" hidden="1" customHeight="1">
      <c r="A2990" s="569"/>
      <c r="B2990" s="541"/>
      <c r="C2990" s="570"/>
      <c r="D2990" s="571"/>
      <c r="E2990" s="572"/>
      <c r="F2990" s="571"/>
      <c r="G2990" s="1734"/>
      <c r="H2990" s="574"/>
      <c r="I2990" s="546"/>
      <c r="J2990" s="573"/>
      <c r="K2990" s="571"/>
      <c r="L2990" s="571"/>
      <c r="M2990" s="571"/>
      <c r="N2990" s="571"/>
      <c r="O2990" s="571"/>
      <c r="P2990" s="571"/>
      <c r="Q2990" s="571"/>
      <c r="R2990" s="571"/>
      <c r="S2990" s="571"/>
      <c r="T2990" s="571"/>
      <c r="U2990" s="571"/>
      <c r="V2990" s="571"/>
      <c r="W2990" s="571"/>
      <c r="X2990" s="571"/>
      <c r="Y2990" s="571"/>
      <c r="Z2990" s="571"/>
      <c r="AA2990" s="571"/>
      <c r="AB2990" s="571"/>
      <c r="AC2990" s="571"/>
      <c r="AD2990" s="571"/>
      <c r="AE2990" s="571"/>
      <c r="AF2990" s="571"/>
      <c r="AG2990" s="571"/>
      <c r="AH2990" s="571"/>
      <c r="AI2990" s="571"/>
      <c r="AJ2990" s="571"/>
      <c r="AK2990" s="571"/>
      <c r="AL2990" s="571"/>
      <c r="AM2990" s="571"/>
      <c r="AN2990" s="571"/>
      <c r="AO2990" s="571"/>
      <c r="AP2990" s="571"/>
      <c r="AQ2990" s="571"/>
      <c r="AR2990" s="571"/>
      <c r="AS2990" s="571"/>
      <c r="AT2990" s="571"/>
      <c r="AU2990" s="567"/>
      <c r="AV2990" s="571"/>
      <c r="AW2990" s="571"/>
      <c r="AX2990" s="571"/>
      <c r="AY2990" s="571"/>
      <c r="AZ2990" s="571"/>
      <c r="BA2990" s="571"/>
      <c r="BB2990" s="571"/>
      <c r="BC2990" s="571"/>
      <c r="BD2990" s="571"/>
      <c r="BE2990" s="571"/>
      <c r="BF2990" s="571"/>
      <c r="BG2990" s="571"/>
      <c r="BH2990" s="571"/>
      <c r="BI2990" s="571"/>
      <c r="BJ2990" s="571"/>
      <c r="BK2990" s="571"/>
      <c r="BL2990" s="571"/>
      <c r="BM2990" s="571"/>
      <c r="BN2990" s="571"/>
      <c r="BO2990" s="571"/>
      <c r="BP2990" s="571"/>
      <c r="BQ2990" s="542"/>
      <c r="BR2990" s="571"/>
      <c r="BS2990" s="1524"/>
      <c r="BT2990" s="569"/>
      <c r="BU2990" s="569"/>
    </row>
    <row r="2991" spans="1:73" ht="14.25" hidden="1" customHeight="1">
      <c r="A2991" s="569"/>
      <c r="B2991" s="541"/>
      <c r="C2991" s="570"/>
      <c r="D2991" s="571"/>
      <c r="E2991" s="572"/>
      <c r="F2991" s="571"/>
      <c r="G2991" s="1734"/>
      <c r="H2991" s="574"/>
      <c r="I2991" s="546"/>
      <c r="J2991" s="573"/>
      <c r="K2991" s="571"/>
      <c r="L2991" s="571"/>
      <c r="M2991" s="571"/>
      <c r="N2991" s="571"/>
      <c r="O2991" s="571"/>
      <c r="P2991" s="571"/>
      <c r="Q2991" s="571"/>
      <c r="R2991" s="571"/>
      <c r="S2991" s="571"/>
      <c r="T2991" s="571"/>
      <c r="U2991" s="571"/>
      <c r="V2991" s="571"/>
      <c r="W2991" s="571"/>
      <c r="X2991" s="571"/>
      <c r="Y2991" s="571"/>
      <c r="Z2991" s="571"/>
      <c r="AA2991" s="571"/>
      <c r="AB2991" s="571"/>
      <c r="AC2991" s="571"/>
      <c r="AD2991" s="571"/>
      <c r="AE2991" s="571"/>
      <c r="AF2991" s="571"/>
      <c r="AG2991" s="571"/>
      <c r="AH2991" s="571"/>
      <c r="AI2991" s="571"/>
      <c r="AJ2991" s="571"/>
      <c r="AK2991" s="571"/>
      <c r="AL2991" s="571"/>
      <c r="AM2991" s="571"/>
      <c r="AN2991" s="571"/>
      <c r="AO2991" s="571"/>
      <c r="AP2991" s="571"/>
      <c r="AQ2991" s="571"/>
      <c r="AR2991" s="571"/>
      <c r="AS2991" s="571"/>
      <c r="AT2991" s="571"/>
      <c r="AU2991" s="567"/>
      <c r="AV2991" s="571"/>
      <c r="AW2991" s="571"/>
      <c r="AX2991" s="571"/>
      <c r="AY2991" s="571"/>
      <c r="AZ2991" s="571"/>
      <c r="BA2991" s="571"/>
      <c r="BB2991" s="571"/>
      <c r="BC2991" s="571"/>
      <c r="BD2991" s="571"/>
      <c r="BE2991" s="571"/>
      <c r="BF2991" s="571"/>
      <c r="BG2991" s="571"/>
      <c r="BH2991" s="571"/>
      <c r="BI2991" s="571"/>
      <c r="BJ2991" s="571"/>
      <c r="BK2991" s="571"/>
      <c r="BL2991" s="571"/>
      <c r="BM2991" s="571"/>
      <c r="BN2991" s="571"/>
      <c r="BO2991" s="571"/>
      <c r="BP2991" s="571"/>
      <c r="BQ2991" s="542"/>
      <c r="BR2991" s="571"/>
      <c r="BS2991" s="1524"/>
      <c r="BT2991" s="569"/>
      <c r="BU2991" s="569"/>
    </row>
    <row r="2992" spans="1:73" ht="14.25" hidden="1" customHeight="1">
      <c r="A2992" s="569"/>
      <c r="B2992" s="541"/>
      <c r="C2992" s="570"/>
      <c r="D2992" s="571"/>
      <c r="E2992" s="572"/>
      <c r="F2992" s="571"/>
      <c r="G2992" s="1734"/>
      <c r="H2992" s="574"/>
      <c r="I2992" s="546"/>
      <c r="J2992" s="573"/>
      <c r="K2992" s="571"/>
      <c r="L2992" s="571"/>
      <c r="M2992" s="571"/>
      <c r="N2992" s="571"/>
      <c r="O2992" s="571"/>
      <c r="P2992" s="571"/>
      <c r="Q2992" s="571"/>
      <c r="R2992" s="571"/>
      <c r="S2992" s="571"/>
      <c r="T2992" s="571"/>
      <c r="U2992" s="571"/>
      <c r="V2992" s="571"/>
      <c r="W2992" s="571"/>
      <c r="X2992" s="571"/>
      <c r="Y2992" s="571"/>
      <c r="Z2992" s="571"/>
      <c r="AA2992" s="571"/>
      <c r="AB2992" s="571"/>
      <c r="AC2992" s="571"/>
      <c r="AD2992" s="571"/>
      <c r="AE2992" s="571"/>
      <c r="AF2992" s="571"/>
      <c r="AG2992" s="571"/>
      <c r="AH2992" s="571"/>
      <c r="AI2992" s="571"/>
      <c r="AJ2992" s="571"/>
      <c r="AK2992" s="571"/>
      <c r="AL2992" s="571"/>
      <c r="AM2992" s="571"/>
      <c r="AN2992" s="571"/>
      <c r="AO2992" s="571"/>
      <c r="AP2992" s="571"/>
      <c r="AQ2992" s="571"/>
      <c r="AR2992" s="571"/>
      <c r="AS2992" s="571"/>
      <c r="AT2992" s="571"/>
      <c r="AU2992" s="567"/>
      <c r="AV2992" s="571"/>
      <c r="AW2992" s="571"/>
      <c r="AX2992" s="571"/>
      <c r="AY2992" s="571"/>
      <c r="AZ2992" s="571"/>
      <c r="BA2992" s="571"/>
      <c r="BB2992" s="571"/>
      <c r="BC2992" s="571"/>
      <c r="BD2992" s="571"/>
      <c r="BE2992" s="571"/>
      <c r="BF2992" s="571"/>
      <c r="BG2992" s="571"/>
      <c r="BH2992" s="571"/>
      <c r="BI2992" s="571"/>
      <c r="BJ2992" s="571"/>
      <c r="BK2992" s="571"/>
      <c r="BL2992" s="571"/>
      <c r="BM2992" s="571"/>
      <c r="BN2992" s="571"/>
      <c r="BO2992" s="571"/>
      <c r="BP2992" s="571"/>
      <c r="BQ2992" s="542"/>
      <c r="BR2992" s="571"/>
      <c r="BS2992" s="1524"/>
      <c r="BT2992" s="569"/>
      <c r="BU2992" s="569"/>
    </row>
    <row r="2993" spans="1:73" ht="14.25" hidden="1" customHeight="1">
      <c r="A2993" s="569"/>
      <c r="B2993" s="541"/>
      <c r="C2993" s="570"/>
      <c r="D2993" s="571"/>
      <c r="E2993" s="572"/>
      <c r="F2993" s="571"/>
      <c r="G2993" s="1734"/>
      <c r="H2993" s="574"/>
      <c r="I2993" s="546"/>
      <c r="J2993" s="573"/>
      <c r="K2993" s="571"/>
      <c r="L2993" s="571"/>
      <c r="M2993" s="571"/>
      <c r="N2993" s="571"/>
      <c r="O2993" s="571"/>
      <c r="P2993" s="571"/>
      <c r="Q2993" s="571"/>
      <c r="R2993" s="571"/>
      <c r="S2993" s="571"/>
      <c r="T2993" s="571"/>
      <c r="U2993" s="571"/>
      <c r="V2993" s="571"/>
      <c r="W2993" s="571"/>
      <c r="X2993" s="571"/>
      <c r="Y2993" s="571"/>
      <c r="Z2993" s="571"/>
      <c r="AA2993" s="571"/>
      <c r="AB2993" s="571"/>
      <c r="AC2993" s="571"/>
      <c r="AD2993" s="571"/>
      <c r="AE2993" s="571"/>
      <c r="AF2993" s="571"/>
      <c r="AG2993" s="571"/>
      <c r="AH2993" s="571"/>
      <c r="AI2993" s="571"/>
      <c r="AJ2993" s="571"/>
      <c r="AK2993" s="571"/>
      <c r="AL2993" s="571"/>
      <c r="AM2993" s="571"/>
      <c r="AN2993" s="571"/>
      <c r="AO2993" s="571"/>
      <c r="AP2993" s="571"/>
      <c r="AQ2993" s="571"/>
      <c r="AR2993" s="571"/>
      <c r="AS2993" s="571"/>
      <c r="AT2993" s="571"/>
      <c r="AU2993" s="567"/>
      <c r="AV2993" s="571"/>
      <c r="AW2993" s="571"/>
      <c r="AX2993" s="571"/>
      <c r="AY2993" s="571"/>
      <c r="AZ2993" s="571"/>
      <c r="BA2993" s="571"/>
      <c r="BB2993" s="571"/>
      <c r="BC2993" s="571"/>
      <c r="BD2993" s="571"/>
      <c r="BE2993" s="571"/>
      <c r="BF2993" s="571"/>
      <c r="BG2993" s="571"/>
      <c r="BH2993" s="571"/>
      <c r="BI2993" s="571"/>
      <c r="BJ2993" s="571"/>
      <c r="BK2993" s="571"/>
      <c r="BL2993" s="571"/>
      <c r="BM2993" s="571"/>
      <c r="BN2993" s="571"/>
      <c r="BO2993" s="571"/>
      <c r="BP2993" s="571"/>
      <c r="BQ2993" s="542"/>
      <c r="BR2993" s="571"/>
      <c r="BS2993" s="1524"/>
      <c r="BT2993" s="569"/>
      <c r="BU2993" s="569"/>
    </row>
    <row r="2994" spans="1:73" ht="14.25" hidden="1" customHeight="1">
      <c r="A2994" s="569"/>
      <c r="B2994" s="541"/>
      <c r="C2994" s="570"/>
      <c r="D2994" s="571"/>
      <c r="E2994" s="572"/>
      <c r="F2994" s="571"/>
      <c r="G2994" s="1734"/>
      <c r="H2994" s="574"/>
      <c r="I2994" s="546"/>
      <c r="J2994" s="573"/>
      <c r="K2994" s="571"/>
      <c r="L2994" s="571"/>
      <c r="M2994" s="571"/>
      <c r="N2994" s="571"/>
      <c r="O2994" s="571"/>
      <c r="P2994" s="571"/>
      <c r="Q2994" s="571"/>
      <c r="R2994" s="571"/>
      <c r="S2994" s="571"/>
      <c r="T2994" s="571"/>
      <c r="U2994" s="571"/>
      <c r="V2994" s="571"/>
      <c r="W2994" s="571"/>
      <c r="X2994" s="571"/>
      <c r="Y2994" s="571"/>
      <c r="Z2994" s="571"/>
      <c r="AA2994" s="571"/>
      <c r="AB2994" s="571"/>
      <c r="AC2994" s="571"/>
      <c r="AD2994" s="571"/>
      <c r="AE2994" s="571"/>
      <c r="AF2994" s="571"/>
      <c r="AG2994" s="571"/>
      <c r="AH2994" s="571"/>
      <c r="AI2994" s="571"/>
      <c r="AJ2994" s="571"/>
      <c r="AK2994" s="571"/>
      <c r="AL2994" s="571"/>
      <c r="AM2994" s="571"/>
      <c r="AN2994" s="571"/>
      <c r="AO2994" s="571"/>
      <c r="AP2994" s="571"/>
      <c r="AQ2994" s="571"/>
      <c r="AR2994" s="571"/>
      <c r="AS2994" s="571"/>
      <c r="AT2994" s="571"/>
      <c r="AU2994" s="567"/>
      <c r="AV2994" s="571"/>
      <c r="AW2994" s="571"/>
      <c r="AX2994" s="571"/>
      <c r="AY2994" s="571"/>
      <c r="AZ2994" s="571"/>
      <c r="BA2994" s="571"/>
      <c r="BB2994" s="571"/>
      <c r="BC2994" s="571"/>
      <c r="BD2994" s="571"/>
      <c r="BE2994" s="571"/>
      <c r="BF2994" s="571"/>
      <c r="BG2994" s="571"/>
      <c r="BH2994" s="571"/>
      <c r="BI2994" s="571"/>
      <c r="BJ2994" s="571"/>
      <c r="BK2994" s="571"/>
      <c r="BL2994" s="571"/>
      <c r="BM2994" s="571"/>
      <c r="BN2994" s="571"/>
      <c r="BO2994" s="571"/>
      <c r="BP2994" s="571"/>
      <c r="BQ2994" s="542"/>
      <c r="BR2994" s="571"/>
      <c r="BS2994" s="1524"/>
      <c r="BT2994" s="569"/>
      <c r="BU2994" s="569"/>
    </row>
    <row r="2995" spans="1:73" ht="14.25" hidden="1" customHeight="1">
      <c r="A2995" s="569"/>
      <c r="B2995" s="541"/>
      <c r="C2995" s="570"/>
      <c r="D2995" s="571"/>
      <c r="E2995" s="572"/>
      <c r="F2995" s="571"/>
      <c r="G2995" s="1734"/>
      <c r="H2995" s="574"/>
      <c r="I2995" s="546"/>
      <c r="J2995" s="573"/>
      <c r="K2995" s="571"/>
      <c r="L2995" s="571"/>
      <c r="M2995" s="571"/>
      <c r="N2995" s="571"/>
      <c r="O2995" s="571"/>
      <c r="P2995" s="571"/>
      <c r="Q2995" s="571"/>
      <c r="R2995" s="571"/>
      <c r="S2995" s="571"/>
      <c r="T2995" s="571"/>
      <c r="U2995" s="571"/>
      <c r="V2995" s="571"/>
      <c r="W2995" s="571"/>
      <c r="X2995" s="571"/>
      <c r="Y2995" s="571"/>
      <c r="Z2995" s="571"/>
      <c r="AA2995" s="571"/>
      <c r="AB2995" s="571"/>
      <c r="AC2995" s="571"/>
      <c r="AD2995" s="571"/>
      <c r="AE2995" s="571"/>
      <c r="AF2995" s="571"/>
      <c r="AG2995" s="571"/>
      <c r="AH2995" s="571"/>
      <c r="AI2995" s="571"/>
      <c r="AJ2995" s="571"/>
      <c r="AK2995" s="571"/>
      <c r="AL2995" s="571"/>
      <c r="AM2995" s="571"/>
      <c r="AN2995" s="571"/>
      <c r="AO2995" s="571"/>
      <c r="AP2995" s="571"/>
      <c r="AQ2995" s="571"/>
      <c r="AR2995" s="571"/>
      <c r="AS2995" s="571"/>
      <c r="AT2995" s="571"/>
      <c r="AU2995" s="567"/>
      <c r="AV2995" s="571"/>
      <c r="AW2995" s="571"/>
      <c r="AX2995" s="571"/>
      <c r="AY2995" s="571"/>
      <c r="AZ2995" s="571"/>
      <c r="BA2995" s="571"/>
      <c r="BB2995" s="571"/>
      <c r="BC2995" s="571"/>
      <c r="BD2995" s="571"/>
      <c r="BE2995" s="571"/>
      <c r="BF2995" s="571"/>
      <c r="BG2995" s="571"/>
      <c r="BH2995" s="571"/>
      <c r="BI2995" s="571"/>
      <c r="BJ2995" s="571"/>
      <c r="BK2995" s="571"/>
      <c r="BL2995" s="571"/>
      <c r="BM2995" s="571"/>
      <c r="BN2995" s="571"/>
      <c r="BO2995" s="571"/>
      <c r="BP2995" s="571"/>
      <c r="BQ2995" s="542"/>
      <c r="BR2995" s="571"/>
      <c r="BS2995" s="1524"/>
      <c r="BT2995" s="569"/>
      <c r="BU2995" s="569"/>
    </row>
    <row r="2996" spans="1:73" ht="14.25" hidden="1" customHeight="1">
      <c r="A2996" s="569"/>
      <c r="B2996" s="541"/>
      <c r="C2996" s="570"/>
      <c r="D2996" s="571"/>
      <c r="E2996" s="572"/>
      <c r="F2996" s="571"/>
      <c r="G2996" s="1734"/>
      <c r="H2996" s="574"/>
      <c r="I2996" s="546"/>
      <c r="J2996" s="573"/>
      <c r="K2996" s="571"/>
      <c r="L2996" s="571"/>
      <c r="M2996" s="571"/>
      <c r="N2996" s="571"/>
      <c r="O2996" s="571"/>
      <c r="P2996" s="571"/>
      <c r="Q2996" s="571"/>
      <c r="R2996" s="571"/>
      <c r="S2996" s="571"/>
      <c r="T2996" s="571"/>
      <c r="U2996" s="571"/>
      <c r="V2996" s="571"/>
      <c r="W2996" s="571"/>
      <c r="X2996" s="571"/>
      <c r="Y2996" s="571"/>
      <c r="Z2996" s="571"/>
      <c r="AA2996" s="571"/>
      <c r="AB2996" s="571"/>
      <c r="AC2996" s="571"/>
      <c r="AD2996" s="571"/>
      <c r="AE2996" s="571"/>
      <c r="AF2996" s="571"/>
      <c r="AG2996" s="571"/>
      <c r="AH2996" s="571"/>
      <c r="AI2996" s="571"/>
      <c r="AJ2996" s="571"/>
      <c r="AK2996" s="571"/>
      <c r="AL2996" s="571"/>
      <c r="AM2996" s="571"/>
      <c r="AN2996" s="571"/>
      <c r="AO2996" s="571"/>
      <c r="AP2996" s="571"/>
      <c r="AQ2996" s="571"/>
      <c r="AR2996" s="571"/>
      <c r="AS2996" s="571"/>
      <c r="AT2996" s="571"/>
      <c r="AU2996" s="567"/>
      <c r="AV2996" s="571"/>
      <c r="AW2996" s="571"/>
      <c r="AX2996" s="571"/>
      <c r="AY2996" s="571"/>
      <c r="AZ2996" s="571"/>
      <c r="BA2996" s="571"/>
      <c r="BB2996" s="571"/>
      <c r="BC2996" s="571"/>
      <c r="BD2996" s="571"/>
      <c r="BE2996" s="571"/>
      <c r="BF2996" s="571"/>
      <c r="BG2996" s="571"/>
      <c r="BH2996" s="571"/>
      <c r="BI2996" s="571"/>
      <c r="BJ2996" s="571"/>
      <c r="BK2996" s="571"/>
      <c r="BL2996" s="571"/>
      <c r="BM2996" s="571"/>
      <c r="BN2996" s="571"/>
      <c r="BO2996" s="571"/>
      <c r="BP2996" s="571"/>
      <c r="BQ2996" s="542"/>
      <c r="BR2996" s="571"/>
      <c r="BS2996" s="1524"/>
      <c r="BT2996" s="569"/>
      <c r="BU2996" s="569"/>
    </row>
    <row r="2997" spans="1:73" ht="14.25" hidden="1" customHeight="1">
      <c r="A2997" s="569"/>
      <c r="B2997" s="541"/>
      <c r="C2997" s="570"/>
      <c r="D2997" s="571"/>
      <c r="E2997" s="572"/>
      <c r="F2997" s="571"/>
      <c r="G2997" s="1734"/>
      <c r="H2997" s="574"/>
      <c r="I2997" s="546"/>
      <c r="J2997" s="573"/>
      <c r="K2997" s="571"/>
      <c r="L2997" s="571"/>
      <c r="M2997" s="571"/>
      <c r="N2997" s="571"/>
      <c r="O2997" s="571"/>
      <c r="P2997" s="571"/>
      <c r="Q2997" s="571"/>
      <c r="R2997" s="571"/>
      <c r="S2997" s="571"/>
      <c r="T2997" s="571"/>
      <c r="U2997" s="571"/>
      <c r="V2997" s="571"/>
      <c r="W2997" s="571"/>
      <c r="X2997" s="571"/>
      <c r="Y2997" s="571"/>
      <c r="Z2997" s="571"/>
      <c r="AA2997" s="571"/>
      <c r="AB2997" s="571"/>
      <c r="AC2997" s="571"/>
      <c r="AD2997" s="571"/>
      <c r="AE2997" s="571"/>
      <c r="AF2997" s="571"/>
      <c r="AG2997" s="571"/>
      <c r="AH2997" s="571"/>
      <c r="AI2997" s="571"/>
      <c r="AJ2997" s="571"/>
      <c r="AK2997" s="571"/>
      <c r="AL2997" s="571"/>
      <c r="AM2997" s="571"/>
      <c r="AN2997" s="571"/>
      <c r="AO2997" s="571"/>
      <c r="AP2997" s="571"/>
      <c r="AQ2997" s="571"/>
      <c r="AR2997" s="571"/>
      <c r="AS2997" s="571"/>
      <c r="AT2997" s="571"/>
      <c r="AU2997" s="567"/>
      <c r="AV2997" s="571"/>
      <c r="AW2997" s="571"/>
      <c r="AX2997" s="571"/>
      <c r="AY2997" s="571"/>
      <c r="AZ2997" s="571"/>
      <c r="BA2997" s="571"/>
      <c r="BB2997" s="571"/>
      <c r="BC2997" s="571"/>
      <c r="BD2997" s="571"/>
      <c r="BE2997" s="571"/>
      <c r="BF2997" s="571"/>
      <c r="BG2997" s="571"/>
      <c r="BH2997" s="571"/>
      <c r="BI2997" s="571"/>
      <c r="BJ2997" s="571"/>
      <c r="BK2997" s="571"/>
      <c r="BL2997" s="571"/>
      <c r="BM2997" s="571"/>
      <c r="BN2997" s="571"/>
      <c r="BO2997" s="571"/>
      <c r="BP2997" s="571"/>
      <c r="BQ2997" s="542"/>
      <c r="BR2997" s="571"/>
      <c r="BS2997" s="1524"/>
      <c r="BT2997" s="569"/>
      <c r="BU2997" s="569"/>
    </row>
    <row r="2998" spans="1:73" ht="14.25" hidden="1" customHeight="1">
      <c r="A2998" s="569"/>
      <c r="B2998" s="541"/>
      <c r="C2998" s="570"/>
      <c r="D2998" s="571"/>
      <c r="E2998" s="572"/>
      <c r="F2998" s="571"/>
      <c r="G2998" s="1734"/>
      <c r="H2998" s="574"/>
      <c r="I2998" s="546"/>
      <c r="J2998" s="573"/>
      <c r="K2998" s="571"/>
      <c r="L2998" s="571"/>
      <c r="M2998" s="571"/>
      <c r="N2998" s="571"/>
      <c r="O2998" s="571"/>
      <c r="P2998" s="571"/>
      <c r="Q2998" s="571"/>
      <c r="R2998" s="571"/>
      <c r="S2998" s="571"/>
      <c r="T2998" s="571"/>
      <c r="U2998" s="571"/>
      <c r="V2998" s="571"/>
      <c r="W2998" s="571"/>
      <c r="X2998" s="571"/>
      <c r="Y2998" s="571"/>
      <c r="Z2998" s="571"/>
      <c r="AA2998" s="571"/>
      <c r="AB2998" s="571"/>
      <c r="AC2998" s="571"/>
      <c r="AD2998" s="571"/>
      <c r="AE2998" s="571"/>
      <c r="AF2998" s="571"/>
      <c r="AG2998" s="571"/>
      <c r="AH2998" s="571"/>
      <c r="AI2998" s="571"/>
      <c r="AJ2998" s="571"/>
      <c r="AK2998" s="571"/>
      <c r="AL2998" s="571"/>
      <c r="AM2998" s="571"/>
      <c r="AN2998" s="571"/>
      <c r="AO2998" s="571"/>
      <c r="AP2998" s="571"/>
      <c r="AQ2998" s="571"/>
      <c r="AR2998" s="571"/>
      <c r="AS2998" s="571"/>
      <c r="AT2998" s="571"/>
      <c r="AU2998" s="567"/>
      <c r="AV2998" s="571"/>
      <c r="AW2998" s="571"/>
      <c r="AX2998" s="571"/>
      <c r="AY2998" s="571"/>
      <c r="AZ2998" s="571"/>
      <c r="BA2998" s="571"/>
      <c r="BB2998" s="571"/>
      <c r="BC2998" s="571"/>
      <c r="BD2998" s="571"/>
      <c r="BE2998" s="571"/>
      <c r="BF2998" s="571"/>
      <c r="BG2998" s="571"/>
      <c r="BH2998" s="571"/>
      <c r="BI2998" s="571"/>
      <c r="BJ2998" s="571"/>
      <c r="BK2998" s="571"/>
      <c r="BL2998" s="571"/>
      <c r="BM2998" s="571"/>
      <c r="BN2998" s="571"/>
      <c r="BO2998" s="571"/>
      <c r="BP2998" s="571"/>
      <c r="BQ2998" s="542"/>
      <c r="BR2998" s="571"/>
      <c r="BS2998" s="1524"/>
      <c r="BT2998" s="569"/>
      <c r="BU2998" s="569"/>
    </row>
    <row r="2999" spans="1:73" ht="14.25" hidden="1" customHeight="1">
      <c r="A2999" s="569"/>
      <c r="B2999" s="541"/>
      <c r="C2999" s="570"/>
      <c r="D2999" s="571"/>
      <c r="E2999" s="572"/>
      <c r="F2999" s="571"/>
      <c r="G2999" s="1734"/>
      <c r="H2999" s="574"/>
      <c r="I2999" s="546"/>
      <c r="J2999" s="573"/>
      <c r="K2999" s="571"/>
      <c r="L2999" s="571"/>
      <c r="M2999" s="571"/>
      <c r="N2999" s="571"/>
      <c r="O2999" s="571"/>
      <c r="P2999" s="571"/>
      <c r="Q2999" s="571"/>
      <c r="R2999" s="571"/>
      <c r="S2999" s="571"/>
      <c r="T2999" s="571"/>
      <c r="U2999" s="571"/>
      <c r="V2999" s="571"/>
      <c r="W2999" s="571"/>
      <c r="X2999" s="571"/>
      <c r="Y2999" s="571"/>
      <c r="Z2999" s="571"/>
      <c r="AA2999" s="571"/>
      <c r="AB2999" s="571"/>
      <c r="AC2999" s="571"/>
      <c r="AD2999" s="571"/>
      <c r="AE2999" s="571"/>
      <c r="AF2999" s="571"/>
      <c r="AG2999" s="571"/>
      <c r="AH2999" s="571"/>
      <c r="AI2999" s="571"/>
      <c r="AJ2999" s="571"/>
      <c r="AK2999" s="571"/>
      <c r="AL2999" s="571"/>
      <c r="AM2999" s="571"/>
      <c r="AN2999" s="571"/>
      <c r="AO2999" s="571"/>
      <c r="AP2999" s="571"/>
      <c r="AQ2999" s="571"/>
      <c r="AR2999" s="571"/>
      <c r="AS2999" s="571"/>
      <c r="AT2999" s="571"/>
      <c r="AU2999" s="567"/>
      <c r="AV2999" s="571"/>
      <c r="AW2999" s="571"/>
      <c r="AX2999" s="571"/>
      <c r="AY2999" s="571"/>
      <c r="AZ2999" s="571"/>
      <c r="BA2999" s="571"/>
      <c r="BB2999" s="571"/>
      <c r="BC2999" s="571"/>
      <c r="BD2999" s="571"/>
      <c r="BE2999" s="571"/>
      <c r="BF2999" s="571"/>
      <c r="BG2999" s="571"/>
      <c r="BH2999" s="571"/>
      <c r="BI2999" s="571"/>
      <c r="BJ2999" s="571"/>
      <c r="BK2999" s="571"/>
      <c r="BL2999" s="571"/>
      <c r="BM2999" s="571"/>
      <c r="BN2999" s="571"/>
      <c r="BO2999" s="571"/>
      <c r="BP2999" s="571"/>
      <c r="BQ2999" s="542"/>
      <c r="BR2999" s="571"/>
      <c r="BS2999" s="1524"/>
      <c r="BT2999" s="569"/>
      <c r="BU2999" s="569"/>
    </row>
    <row r="3000" spans="1:73" ht="14.25" hidden="1" customHeight="1">
      <c r="A3000" s="569"/>
      <c r="B3000" s="541"/>
      <c r="C3000" s="570"/>
      <c r="D3000" s="571"/>
      <c r="E3000" s="572"/>
      <c r="F3000" s="571"/>
      <c r="G3000" s="1734"/>
      <c r="H3000" s="574"/>
      <c r="I3000" s="546"/>
      <c r="J3000" s="573"/>
      <c r="K3000" s="571"/>
      <c r="L3000" s="571"/>
      <c r="M3000" s="571"/>
      <c r="N3000" s="571"/>
      <c r="O3000" s="571"/>
      <c r="P3000" s="571"/>
      <c r="Q3000" s="571"/>
      <c r="R3000" s="571"/>
      <c r="S3000" s="571"/>
      <c r="T3000" s="571"/>
      <c r="U3000" s="571"/>
      <c r="V3000" s="571"/>
      <c r="W3000" s="571"/>
      <c r="X3000" s="571"/>
      <c r="Y3000" s="571"/>
      <c r="Z3000" s="571"/>
      <c r="AA3000" s="571"/>
      <c r="AB3000" s="571"/>
      <c r="AC3000" s="571"/>
      <c r="AD3000" s="571"/>
      <c r="AE3000" s="571"/>
      <c r="AF3000" s="571"/>
      <c r="AG3000" s="571"/>
      <c r="AH3000" s="571"/>
      <c r="AI3000" s="571"/>
      <c r="AJ3000" s="571"/>
      <c r="AK3000" s="571"/>
      <c r="AL3000" s="571"/>
      <c r="AM3000" s="571"/>
      <c r="AN3000" s="571"/>
      <c r="AO3000" s="571"/>
      <c r="AP3000" s="571"/>
      <c r="AQ3000" s="571"/>
      <c r="AR3000" s="571"/>
      <c r="AS3000" s="571"/>
      <c r="AT3000" s="571"/>
      <c r="AU3000" s="567"/>
      <c r="AV3000" s="571"/>
      <c r="AW3000" s="571"/>
      <c r="AX3000" s="571"/>
      <c r="AY3000" s="571"/>
      <c r="AZ3000" s="571"/>
      <c r="BA3000" s="571"/>
      <c r="BB3000" s="571"/>
      <c r="BC3000" s="571"/>
      <c r="BD3000" s="571"/>
      <c r="BE3000" s="571"/>
      <c r="BF3000" s="571"/>
      <c r="BG3000" s="571"/>
      <c r="BH3000" s="571"/>
      <c r="BI3000" s="571"/>
      <c r="BJ3000" s="571"/>
      <c r="BK3000" s="571"/>
      <c r="BL3000" s="571"/>
      <c r="BM3000" s="571"/>
      <c r="BN3000" s="571"/>
      <c r="BO3000" s="571"/>
      <c r="BP3000" s="571"/>
      <c r="BQ3000" s="542"/>
      <c r="BR3000" s="571"/>
      <c r="BS3000" s="1524"/>
      <c r="BT3000" s="569"/>
      <c r="BU3000" s="569"/>
    </row>
    <row r="3001" spans="1:73" ht="14.25" hidden="1" customHeight="1">
      <c r="A3001" s="569"/>
      <c r="B3001" s="541"/>
      <c r="C3001" s="570"/>
      <c r="D3001" s="571"/>
      <c r="E3001" s="572"/>
      <c r="F3001" s="571"/>
      <c r="G3001" s="1734"/>
      <c r="H3001" s="574"/>
      <c r="I3001" s="546"/>
      <c r="J3001" s="573"/>
      <c r="K3001" s="571"/>
      <c r="L3001" s="571"/>
      <c r="M3001" s="571"/>
      <c r="N3001" s="571"/>
      <c r="O3001" s="571"/>
      <c r="P3001" s="571"/>
      <c r="Q3001" s="571"/>
      <c r="R3001" s="571"/>
      <c r="S3001" s="571"/>
      <c r="T3001" s="571"/>
      <c r="U3001" s="571"/>
      <c r="V3001" s="571"/>
      <c r="W3001" s="571"/>
      <c r="X3001" s="571"/>
      <c r="Y3001" s="571"/>
      <c r="Z3001" s="571"/>
      <c r="AA3001" s="571"/>
      <c r="AB3001" s="571"/>
      <c r="AC3001" s="571"/>
      <c r="AD3001" s="571"/>
      <c r="AE3001" s="571"/>
      <c r="AF3001" s="571"/>
      <c r="AG3001" s="571"/>
      <c r="AH3001" s="571"/>
      <c r="AI3001" s="571"/>
      <c r="AJ3001" s="571"/>
      <c r="AK3001" s="571"/>
      <c r="AL3001" s="571"/>
      <c r="AM3001" s="571"/>
      <c r="AN3001" s="571"/>
      <c r="AO3001" s="571"/>
      <c r="AP3001" s="571"/>
      <c r="AQ3001" s="571"/>
      <c r="AR3001" s="571"/>
      <c r="AS3001" s="571"/>
      <c r="AT3001" s="571"/>
      <c r="AU3001" s="567"/>
      <c r="AV3001" s="571"/>
      <c r="AW3001" s="571"/>
      <c r="AX3001" s="571"/>
      <c r="AY3001" s="571"/>
      <c r="AZ3001" s="571"/>
      <c r="BA3001" s="571"/>
      <c r="BB3001" s="571"/>
      <c r="BC3001" s="571"/>
      <c r="BD3001" s="571"/>
      <c r="BE3001" s="571"/>
      <c r="BF3001" s="571"/>
      <c r="BG3001" s="571"/>
      <c r="BH3001" s="571"/>
      <c r="BI3001" s="571"/>
      <c r="BJ3001" s="571"/>
      <c r="BK3001" s="571"/>
      <c r="BL3001" s="571"/>
      <c r="BM3001" s="571"/>
      <c r="BN3001" s="571"/>
      <c r="BO3001" s="571"/>
      <c r="BP3001" s="571"/>
      <c r="BQ3001" s="542"/>
      <c r="BR3001" s="571"/>
      <c r="BS3001" s="1524"/>
      <c r="BT3001" s="569"/>
      <c r="BU3001" s="569"/>
    </row>
    <row r="3002" spans="1:73" ht="14.25" hidden="1" customHeight="1">
      <c r="A3002" s="569"/>
      <c r="B3002" s="541"/>
      <c r="C3002" s="570"/>
      <c r="D3002" s="571"/>
      <c r="E3002" s="572"/>
      <c r="F3002" s="571"/>
      <c r="G3002" s="1734"/>
      <c r="H3002" s="574"/>
      <c r="I3002" s="546"/>
      <c r="J3002" s="573"/>
      <c r="K3002" s="571"/>
      <c r="L3002" s="571"/>
      <c r="M3002" s="571"/>
      <c r="N3002" s="571"/>
      <c r="O3002" s="571"/>
      <c r="P3002" s="571"/>
      <c r="Q3002" s="571"/>
      <c r="R3002" s="571"/>
      <c r="S3002" s="571"/>
      <c r="T3002" s="571"/>
      <c r="U3002" s="571"/>
      <c r="V3002" s="571"/>
      <c r="W3002" s="571"/>
      <c r="X3002" s="571"/>
      <c r="Y3002" s="571"/>
      <c r="Z3002" s="571"/>
      <c r="AA3002" s="571"/>
      <c r="AB3002" s="571"/>
      <c r="AC3002" s="571"/>
      <c r="AD3002" s="571"/>
      <c r="AE3002" s="571"/>
      <c r="AF3002" s="571"/>
      <c r="AG3002" s="571"/>
      <c r="AH3002" s="571"/>
      <c r="AI3002" s="571"/>
      <c r="AJ3002" s="571"/>
      <c r="AK3002" s="571"/>
      <c r="AL3002" s="571"/>
      <c r="AM3002" s="571"/>
      <c r="AN3002" s="571"/>
      <c r="AO3002" s="571"/>
      <c r="AP3002" s="571"/>
      <c r="AQ3002" s="571"/>
      <c r="AR3002" s="571"/>
      <c r="AS3002" s="571"/>
      <c r="AT3002" s="571"/>
      <c r="AU3002" s="567"/>
      <c r="AV3002" s="571"/>
      <c r="AW3002" s="571"/>
      <c r="AX3002" s="571"/>
      <c r="AY3002" s="571"/>
      <c r="AZ3002" s="571"/>
      <c r="BA3002" s="571"/>
      <c r="BB3002" s="571"/>
      <c r="BC3002" s="571"/>
      <c r="BD3002" s="571"/>
      <c r="BE3002" s="571"/>
      <c r="BF3002" s="571"/>
      <c r="BG3002" s="571"/>
      <c r="BH3002" s="571"/>
      <c r="BI3002" s="571"/>
      <c r="BJ3002" s="571"/>
      <c r="BK3002" s="571"/>
      <c r="BL3002" s="571"/>
      <c r="BM3002" s="571"/>
      <c r="BN3002" s="571"/>
      <c r="BO3002" s="571"/>
      <c r="BP3002" s="571"/>
      <c r="BQ3002" s="542"/>
      <c r="BR3002" s="571"/>
      <c r="BS3002" s="1524"/>
      <c r="BT3002" s="569"/>
      <c r="BU3002" s="569"/>
    </row>
    <row r="3003" spans="1:73" ht="14.25" hidden="1" customHeight="1">
      <c r="A3003" s="569"/>
      <c r="B3003" s="541"/>
      <c r="C3003" s="570"/>
      <c r="D3003" s="571"/>
      <c r="E3003" s="572"/>
      <c r="F3003" s="571"/>
      <c r="G3003" s="1734"/>
      <c r="H3003" s="574"/>
      <c r="I3003" s="546"/>
      <c r="J3003" s="573"/>
      <c r="K3003" s="571"/>
      <c r="L3003" s="571"/>
      <c r="M3003" s="571"/>
      <c r="N3003" s="571"/>
      <c r="O3003" s="571"/>
      <c r="P3003" s="571"/>
      <c r="Q3003" s="571"/>
      <c r="R3003" s="571"/>
      <c r="S3003" s="571"/>
      <c r="T3003" s="571"/>
      <c r="U3003" s="571"/>
      <c r="V3003" s="571"/>
      <c r="W3003" s="571"/>
      <c r="X3003" s="571"/>
      <c r="Y3003" s="571"/>
      <c r="Z3003" s="571"/>
      <c r="AA3003" s="571"/>
      <c r="AB3003" s="571"/>
      <c r="AC3003" s="571"/>
      <c r="AD3003" s="571"/>
      <c r="AE3003" s="571"/>
      <c r="AF3003" s="571"/>
      <c r="AG3003" s="571"/>
      <c r="AH3003" s="571"/>
      <c r="AI3003" s="571"/>
      <c r="AJ3003" s="571"/>
      <c r="AK3003" s="571"/>
      <c r="AL3003" s="571"/>
      <c r="AM3003" s="571"/>
      <c r="AN3003" s="571"/>
      <c r="AO3003" s="571"/>
      <c r="AP3003" s="571"/>
      <c r="AQ3003" s="571"/>
      <c r="AR3003" s="571"/>
      <c r="AS3003" s="571"/>
      <c r="AT3003" s="571"/>
      <c r="AU3003" s="567"/>
      <c r="AV3003" s="571"/>
      <c r="AW3003" s="571"/>
      <c r="AX3003" s="571"/>
      <c r="AY3003" s="571"/>
      <c r="AZ3003" s="571"/>
      <c r="BA3003" s="571"/>
      <c r="BB3003" s="571"/>
      <c r="BC3003" s="571"/>
      <c r="BD3003" s="571"/>
      <c r="BE3003" s="571"/>
      <c r="BF3003" s="571"/>
      <c r="BG3003" s="571"/>
      <c r="BH3003" s="571"/>
      <c r="BI3003" s="571"/>
      <c r="BJ3003" s="571"/>
      <c r="BK3003" s="571"/>
      <c r="BL3003" s="571"/>
      <c r="BM3003" s="571"/>
      <c r="BN3003" s="571"/>
      <c r="BO3003" s="571"/>
      <c r="BP3003" s="571"/>
      <c r="BQ3003" s="542"/>
      <c r="BR3003" s="571"/>
      <c r="BS3003" s="1524"/>
      <c r="BT3003" s="569"/>
      <c r="BU3003" s="569"/>
    </row>
    <row r="3004" spans="1:73" ht="14.25" hidden="1" customHeight="1">
      <c r="A3004" s="569"/>
      <c r="B3004" s="541"/>
      <c r="C3004" s="570"/>
      <c r="D3004" s="571"/>
      <c r="E3004" s="572"/>
      <c r="F3004" s="571"/>
      <c r="G3004" s="1734"/>
      <c r="H3004" s="574"/>
      <c r="I3004" s="546"/>
      <c r="J3004" s="573"/>
      <c r="K3004" s="571"/>
      <c r="L3004" s="571"/>
      <c r="M3004" s="571"/>
      <c r="N3004" s="571"/>
      <c r="O3004" s="571"/>
      <c r="P3004" s="571"/>
      <c r="Q3004" s="571"/>
      <c r="R3004" s="571"/>
      <c r="S3004" s="571"/>
      <c r="T3004" s="571"/>
      <c r="U3004" s="571"/>
      <c r="V3004" s="571"/>
      <c r="W3004" s="571"/>
      <c r="X3004" s="571"/>
      <c r="Y3004" s="571"/>
      <c r="Z3004" s="571"/>
      <c r="AA3004" s="571"/>
      <c r="AB3004" s="571"/>
      <c r="AC3004" s="571"/>
      <c r="AD3004" s="571"/>
      <c r="AE3004" s="571"/>
      <c r="AF3004" s="571"/>
      <c r="AG3004" s="571"/>
      <c r="AH3004" s="571"/>
      <c r="AI3004" s="571"/>
      <c r="AJ3004" s="571"/>
      <c r="AK3004" s="571"/>
      <c r="AL3004" s="571"/>
      <c r="AM3004" s="571"/>
      <c r="AN3004" s="571"/>
      <c r="AO3004" s="571"/>
      <c r="AP3004" s="571"/>
      <c r="AQ3004" s="571"/>
      <c r="AR3004" s="571"/>
      <c r="AS3004" s="571"/>
      <c r="AT3004" s="571"/>
      <c r="AU3004" s="567"/>
      <c r="AV3004" s="571"/>
      <c r="AW3004" s="571"/>
      <c r="AX3004" s="571"/>
      <c r="AY3004" s="571"/>
      <c r="AZ3004" s="571"/>
      <c r="BA3004" s="571"/>
      <c r="BB3004" s="571"/>
      <c r="BC3004" s="571"/>
      <c r="BD3004" s="571"/>
      <c r="BE3004" s="571"/>
      <c r="BF3004" s="571"/>
      <c r="BG3004" s="571"/>
      <c r="BH3004" s="571"/>
      <c r="BI3004" s="571"/>
      <c r="BJ3004" s="571"/>
      <c r="BK3004" s="571"/>
      <c r="BL3004" s="571"/>
      <c r="BM3004" s="571"/>
      <c r="BN3004" s="571"/>
      <c r="BO3004" s="571"/>
      <c r="BP3004" s="571"/>
      <c r="BQ3004" s="542"/>
      <c r="BR3004" s="571"/>
      <c r="BS3004" s="1524"/>
      <c r="BT3004" s="569"/>
      <c r="BU3004" s="569"/>
    </row>
    <row r="3005" spans="1:73" ht="14.25" hidden="1" customHeight="1">
      <c r="A3005" s="569"/>
      <c r="B3005" s="541"/>
      <c r="C3005" s="570"/>
      <c r="D3005" s="571"/>
      <c r="E3005" s="572"/>
      <c r="F3005" s="571"/>
      <c r="G3005" s="1734"/>
      <c r="H3005" s="574"/>
      <c r="I3005" s="546"/>
      <c r="J3005" s="573"/>
      <c r="K3005" s="571"/>
      <c r="L3005" s="571"/>
      <c r="M3005" s="571"/>
      <c r="N3005" s="571"/>
      <c r="O3005" s="571"/>
      <c r="P3005" s="571"/>
      <c r="Q3005" s="571"/>
      <c r="R3005" s="571"/>
      <c r="S3005" s="571"/>
      <c r="T3005" s="571"/>
      <c r="U3005" s="571"/>
      <c r="V3005" s="571"/>
      <c r="W3005" s="571"/>
      <c r="X3005" s="571"/>
      <c r="Y3005" s="571"/>
      <c r="Z3005" s="571"/>
      <c r="AA3005" s="571"/>
      <c r="AB3005" s="571"/>
      <c r="AC3005" s="571"/>
      <c r="AD3005" s="571"/>
      <c r="AE3005" s="571"/>
      <c r="AF3005" s="571"/>
      <c r="AG3005" s="571"/>
      <c r="AH3005" s="571"/>
      <c r="AI3005" s="571"/>
      <c r="AJ3005" s="571"/>
      <c r="AK3005" s="571"/>
      <c r="AL3005" s="571"/>
      <c r="AM3005" s="571"/>
      <c r="AN3005" s="571"/>
      <c r="AO3005" s="571"/>
      <c r="AP3005" s="571"/>
      <c r="AQ3005" s="571"/>
      <c r="AR3005" s="571"/>
      <c r="AS3005" s="571"/>
      <c r="AT3005" s="571"/>
      <c r="AU3005" s="567"/>
      <c r="AV3005" s="571"/>
      <c r="AW3005" s="571"/>
      <c r="AX3005" s="571"/>
      <c r="AY3005" s="571"/>
      <c r="AZ3005" s="571"/>
      <c r="BA3005" s="571"/>
      <c r="BB3005" s="571"/>
      <c r="BC3005" s="571"/>
      <c r="BD3005" s="571"/>
      <c r="BE3005" s="571"/>
      <c r="BF3005" s="571"/>
      <c r="BG3005" s="571"/>
      <c r="BH3005" s="571"/>
      <c r="BI3005" s="571"/>
      <c r="BJ3005" s="571"/>
      <c r="BK3005" s="571"/>
      <c r="BL3005" s="571"/>
      <c r="BM3005" s="571"/>
      <c r="BN3005" s="571"/>
      <c r="BO3005" s="571"/>
      <c r="BP3005" s="571"/>
      <c r="BQ3005" s="542"/>
      <c r="BR3005" s="571"/>
      <c r="BS3005" s="1524"/>
      <c r="BT3005" s="569"/>
      <c r="BU3005" s="569"/>
    </row>
    <row r="3006" spans="1:73" ht="14.25" hidden="1" customHeight="1">
      <c r="A3006" s="569"/>
      <c r="B3006" s="541"/>
      <c r="C3006" s="570"/>
      <c r="D3006" s="571"/>
      <c r="E3006" s="572"/>
      <c r="F3006" s="571"/>
      <c r="G3006" s="1734"/>
      <c r="H3006" s="574"/>
      <c r="I3006" s="546"/>
      <c r="J3006" s="573"/>
      <c r="K3006" s="571"/>
      <c r="L3006" s="571"/>
      <c r="M3006" s="571"/>
      <c r="N3006" s="571"/>
      <c r="O3006" s="571"/>
      <c r="P3006" s="571"/>
      <c r="Q3006" s="571"/>
      <c r="R3006" s="571"/>
      <c r="S3006" s="571"/>
      <c r="T3006" s="571"/>
      <c r="U3006" s="571"/>
      <c r="V3006" s="571"/>
      <c r="W3006" s="571"/>
      <c r="X3006" s="571"/>
      <c r="Y3006" s="571"/>
      <c r="Z3006" s="571"/>
      <c r="AA3006" s="571"/>
      <c r="AB3006" s="571"/>
      <c r="AC3006" s="571"/>
      <c r="AD3006" s="571"/>
      <c r="AE3006" s="571"/>
      <c r="AF3006" s="571"/>
      <c r="AG3006" s="571"/>
      <c r="AH3006" s="571"/>
      <c r="AI3006" s="571"/>
      <c r="AJ3006" s="571"/>
      <c r="AK3006" s="571"/>
      <c r="AL3006" s="571"/>
      <c r="AM3006" s="571"/>
      <c r="AN3006" s="571"/>
      <c r="AO3006" s="571"/>
      <c r="AP3006" s="571"/>
      <c r="AQ3006" s="571"/>
      <c r="AR3006" s="571"/>
      <c r="AS3006" s="571"/>
      <c r="AT3006" s="571"/>
      <c r="AU3006" s="567"/>
      <c r="AV3006" s="571"/>
      <c r="AW3006" s="571"/>
      <c r="AX3006" s="571"/>
      <c r="AY3006" s="571"/>
      <c r="AZ3006" s="571"/>
      <c r="BA3006" s="571"/>
      <c r="BB3006" s="571"/>
      <c r="BC3006" s="571"/>
      <c r="BD3006" s="571"/>
      <c r="BE3006" s="571"/>
      <c r="BF3006" s="571"/>
      <c r="BG3006" s="571"/>
      <c r="BH3006" s="571"/>
      <c r="BI3006" s="571"/>
      <c r="BJ3006" s="571"/>
      <c r="BK3006" s="571"/>
      <c r="BL3006" s="571"/>
      <c r="BM3006" s="571"/>
      <c r="BN3006" s="571"/>
      <c r="BO3006" s="571"/>
      <c r="BP3006" s="571"/>
      <c r="BQ3006" s="542"/>
      <c r="BR3006" s="571"/>
      <c r="BS3006" s="1524"/>
      <c r="BT3006" s="569"/>
      <c r="BU3006" s="569"/>
    </row>
    <row r="3007" spans="1:73" ht="14.25" hidden="1" customHeight="1">
      <c r="A3007" s="569"/>
      <c r="B3007" s="541"/>
      <c r="C3007" s="570"/>
      <c r="D3007" s="571"/>
      <c r="E3007" s="572"/>
      <c r="F3007" s="571"/>
      <c r="G3007" s="1734"/>
      <c r="H3007" s="574"/>
      <c r="I3007" s="546"/>
      <c r="J3007" s="573"/>
      <c r="K3007" s="571"/>
      <c r="L3007" s="571"/>
      <c r="M3007" s="571"/>
      <c r="N3007" s="571"/>
      <c r="O3007" s="571"/>
      <c r="P3007" s="571"/>
      <c r="Q3007" s="571"/>
      <c r="R3007" s="571"/>
      <c r="S3007" s="571"/>
      <c r="T3007" s="571"/>
      <c r="U3007" s="571"/>
      <c r="V3007" s="571"/>
      <c r="W3007" s="571"/>
      <c r="X3007" s="571"/>
      <c r="Y3007" s="571"/>
      <c r="Z3007" s="571"/>
      <c r="AA3007" s="571"/>
      <c r="AB3007" s="571"/>
      <c r="AC3007" s="571"/>
      <c r="AD3007" s="571"/>
      <c r="AE3007" s="571"/>
      <c r="AF3007" s="571"/>
      <c r="AG3007" s="571"/>
      <c r="AH3007" s="571"/>
      <c r="AI3007" s="571"/>
      <c r="AJ3007" s="571"/>
      <c r="AK3007" s="571"/>
      <c r="AL3007" s="571"/>
      <c r="AM3007" s="571"/>
      <c r="AN3007" s="571"/>
      <c r="AO3007" s="571"/>
      <c r="AP3007" s="571"/>
      <c r="AQ3007" s="571"/>
      <c r="AR3007" s="571"/>
      <c r="AS3007" s="571"/>
      <c r="AT3007" s="571"/>
      <c r="AU3007" s="567"/>
      <c r="AV3007" s="571"/>
      <c r="AW3007" s="571"/>
      <c r="AX3007" s="571"/>
      <c r="AY3007" s="571"/>
      <c r="AZ3007" s="571"/>
      <c r="BA3007" s="571"/>
      <c r="BB3007" s="571"/>
      <c r="BC3007" s="571"/>
      <c r="BD3007" s="571"/>
      <c r="BE3007" s="571"/>
      <c r="BF3007" s="571"/>
      <c r="BG3007" s="571"/>
      <c r="BH3007" s="571"/>
      <c r="BI3007" s="571"/>
      <c r="BJ3007" s="571"/>
      <c r="BK3007" s="571"/>
      <c r="BL3007" s="571"/>
      <c r="BM3007" s="571"/>
      <c r="BN3007" s="571"/>
      <c r="BO3007" s="571"/>
      <c r="BP3007" s="571"/>
      <c r="BQ3007" s="542"/>
      <c r="BR3007" s="571"/>
      <c r="BS3007" s="1524"/>
      <c r="BT3007" s="569"/>
      <c r="BU3007" s="569"/>
    </row>
    <row r="3008" spans="1:73" ht="14.25" hidden="1" customHeight="1">
      <c r="A3008" s="569"/>
      <c r="B3008" s="541"/>
      <c r="C3008" s="570"/>
      <c r="D3008" s="571"/>
      <c r="E3008" s="572"/>
      <c r="F3008" s="571"/>
      <c r="G3008" s="1734"/>
      <c r="H3008" s="574"/>
      <c r="I3008" s="546"/>
      <c r="J3008" s="573"/>
      <c r="K3008" s="571"/>
      <c r="L3008" s="571"/>
      <c r="M3008" s="571"/>
      <c r="N3008" s="571"/>
      <c r="O3008" s="571"/>
      <c r="P3008" s="571"/>
      <c r="Q3008" s="571"/>
      <c r="R3008" s="571"/>
      <c r="S3008" s="571"/>
      <c r="T3008" s="571"/>
      <c r="U3008" s="571"/>
      <c r="V3008" s="571"/>
      <c r="W3008" s="571"/>
      <c r="X3008" s="571"/>
      <c r="Y3008" s="571"/>
      <c r="Z3008" s="571"/>
      <c r="AA3008" s="571"/>
      <c r="AB3008" s="571"/>
      <c r="AC3008" s="571"/>
      <c r="AD3008" s="571"/>
      <c r="AE3008" s="571"/>
      <c r="AF3008" s="571"/>
      <c r="AG3008" s="571"/>
      <c r="AH3008" s="571"/>
      <c r="AI3008" s="571"/>
      <c r="AJ3008" s="571"/>
      <c r="AK3008" s="571"/>
      <c r="AL3008" s="571"/>
      <c r="AM3008" s="571"/>
      <c r="AN3008" s="571"/>
      <c r="AO3008" s="571"/>
      <c r="AP3008" s="571"/>
      <c r="AQ3008" s="571"/>
      <c r="AR3008" s="571"/>
      <c r="AS3008" s="571"/>
      <c r="AT3008" s="571"/>
      <c r="AU3008" s="567"/>
      <c r="AV3008" s="571"/>
      <c r="AW3008" s="571"/>
      <c r="AX3008" s="571"/>
      <c r="AY3008" s="571"/>
      <c r="AZ3008" s="571"/>
      <c r="BA3008" s="571"/>
      <c r="BB3008" s="571"/>
      <c r="BC3008" s="571"/>
      <c r="BD3008" s="571"/>
      <c r="BE3008" s="571"/>
      <c r="BF3008" s="571"/>
      <c r="BG3008" s="571"/>
      <c r="BH3008" s="571"/>
      <c r="BI3008" s="571"/>
      <c r="BJ3008" s="571"/>
      <c r="BK3008" s="571"/>
      <c r="BL3008" s="571"/>
      <c r="BM3008" s="571"/>
      <c r="BN3008" s="571"/>
      <c r="BO3008" s="571"/>
      <c r="BP3008" s="571"/>
      <c r="BQ3008" s="542"/>
      <c r="BR3008" s="571"/>
      <c r="BS3008" s="1524"/>
      <c r="BT3008" s="569"/>
      <c r="BU3008" s="569"/>
    </row>
    <row r="3009" spans="1:73" ht="14.25" hidden="1" customHeight="1">
      <c r="A3009" s="569"/>
      <c r="B3009" s="541"/>
      <c r="C3009" s="570"/>
      <c r="D3009" s="571"/>
      <c r="E3009" s="572"/>
      <c r="F3009" s="571"/>
      <c r="G3009" s="1734"/>
      <c r="H3009" s="574"/>
      <c r="I3009" s="546"/>
      <c r="J3009" s="573"/>
      <c r="K3009" s="571"/>
      <c r="L3009" s="571"/>
      <c r="M3009" s="571"/>
      <c r="N3009" s="571"/>
      <c r="O3009" s="571"/>
      <c r="P3009" s="571"/>
      <c r="Q3009" s="571"/>
      <c r="R3009" s="571"/>
      <c r="S3009" s="571"/>
      <c r="T3009" s="571"/>
      <c r="U3009" s="571"/>
      <c r="V3009" s="571"/>
      <c r="W3009" s="571"/>
      <c r="X3009" s="571"/>
      <c r="Y3009" s="571"/>
      <c r="Z3009" s="571"/>
      <c r="AA3009" s="571"/>
      <c r="AB3009" s="571"/>
      <c r="AC3009" s="571"/>
      <c r="AD3009" s="571"/>
      <c r="AE3009" s="571"/>
      <c r="AF3009" s="571"/>
      <c r="AG3009" s="571"/>
      <c r="AH3009" s="571"/>
      <c r="AI3009" s="571"/>
      <c r="AJ3009" s="571"/>
      <c r="AK3009" s="571"/>
      <c r="AL3009" s="571"/>
      <c r="AM3009" s="571"/>
      <c r="AN3009" s="571"/>
      <c r="AO3009" s="571"/>
      <c r="AP3009" s="571"/>
      <c r="AQ3009" s="571"/>
      <c r="AR3009" s="571"/>
      <c r="AS3009" s="571"/>
      <c r="AT3009" s="571"/>
      <c r="AU3009" s="567"/>
      <c r="AV3009" s="571"/>
      <c r="AW3009" s="571"/>
      <c r="AX3009" s="571"/>
      <c r="AY3009" s="571"/>
      <c r="AZ3009" s="571"/>
      <c r="BA3009" s="571"/>
      <c r="BB3009" s="571"/>
      <c r="BC3009" s="571"/>
      <c r="BD3009" s="571"/>
      <c r="BE3009" s="571"/>
      <c r="BF3009" s="571"/>
      <c r="BG3009" s="571"/>
      <c r="BH3009" s="571"/>
      <c r="BI3009" s="571"/>
      <c r="BJ3009" s="571"/>
      <c r="BK3009" s="571"/>
      <c r="BL3009" s="571"/>
      <c r="BM3009" s="571"/>
      <c r="BN3009" s="571"/>
      <c r="BO3009" s="571"/>
      <c r="BP3009" s="571"/>
      <c r="BQ3009" s="542"/>
      <c r="BR3009" s="571"/>
      <c r="BS3009" s="1524"/>
      <c r="BT3009" s="569"/>
      <c r="BU3009" s="569"/>
    </row>
    <row r="3010" spans="1:73" ht="14.25" hidden="1" customHeight="1">
      <c r="A3010" s="569"/>
      <c r="B3010" s="541"/>
      <c r="C3010" s="570"/>
      <c r="D3010" s="571"/>
      <c r="E3010" s="572"/>
      <c r="F3010" s="571"/>
      <c r="G3010" s="1734"/>
      <c r="H3010" s="574"/>
      <c r="I3010" s="546"/>
      <c r="J3010" s="573"/>
      <c r="K3010" s="571"/>
      <c r="L3010" s="571"/>
      <c r="M3010" s="571"/>
      <c r="N3010" s="571"/>
      <c r="O3010" s="571"/>
      <c r="P3010" s="571"/>
      <c r="Q3010" s="571"/>
      <c r="R3010" s="571"/>
      <c r="S3010" s="571"/>
      <c r="T3010" s="571"/>
      <c r="U3010" s="571"/>
      <c r="V3010" s="571"/>
      <c r="W3010" s="571"/>
      <c r="X3010" s="571"/>
      <c r="Y3010" s="571"/>
      <c r="Z3010" s="571"/>
      <c r="AA3010" s="571"/>
      <c r="AB3010" s="571"/>
      <c r="AC3010" s="571"/>
      <c r="AD3010" s="571"/>
      <c r="AE3010" s="571"/>
      <c r="AF3010" s="571"/>
      <c r="AG3010" s="571"/>
      <c r="AH3010" s="571"/>
      <c r="AI3010" s="571"/>
      <c r="AJ3010" s="571"/>
      <c r="AK3010" s="571"/>
      <c r="AL3010" s="571"/>
      <c r="AM3010" s="571"/>
      <c r="AN3010" s="571"/>
      <c r="AO3010" s="571"/>
      <c r="AP3010" s="571"/>
      <c r="AQ3010" s="571"/>
      <c r="AR3010" s="571"/>
      <c r="AS3010" s="571"/>
      <c r="AT3010" s="571"/>
      <c r="AU3010" s="567"/>
      <c r="AV3010" s="571"/>
      <c r="AW3010" s="571"/>
      <c r="AX3010" s="571"/>
      <c r="AY3010" s="571"/>
      <c r="AZ3010" s="571"/>
      <c r="BA3010" s="571"/>
      <c r="BB3010" s="571"/>
      <c r="BC3010" s="571"/>
      <c r="BD3010" s="571"/>
      <c r="BE3010" s="571"/>
      <c r="BF3010" s="571"/>
      <c r="BG3010" s="571"/>
      <c r="BH3010" s="571"/>
      <c r="BI3010" s="571"/>
      <c r="BJ3010" s="571"/>
      <c r="BK3010" s="571"/>
      <c r="BL3010" s="571"/>
      <c r="BM3010" s="571"/>
      <c r="BN3010" s="571"/>
      <c r="BO3010" s="571"/>
      <c r="BP3010" s="571"/>
      <c r="BQ3010" s="542"/>
      <c r="BR3010" s="571"/>
      <c r="BS3010" s="1524"/>
      <c r="BT3010" s="569"/>
      <c r="BU3010" s="569"/>
    </row>
    <row r="3011" spans="1:73" ht="14.25" hidden="1" customHeight="1">
      <c r="A3011" s="569"/>
      <c r="B3011" s="541"/>
      <c r="C3011" s="570"/>
      <c r="D3011" s="571"/>
      <c r="E3011" s="572"/>
      <c r="F3011" s="571"/>
      <c r="G3011" s="1734"/>
      <c r="H3011" s="574"/>
      <c r="I3011" s="546"/>
      <c r="J3011" s="573"/>
      <c r="K3011" s="571"/>
      <c r="L3011" s="571"/>
      <c r="M3011" s="571"/>
      <c r="N3011" s="571"/>
      <c r="O3011" s="571"/>
      <c r="P3011" s="571"/>
      <c r="Q3011" s="571"/>
      <c r="R3011" s="571"/>
      <c r="S3011" s="571"/>
      <c r="T3011" s="571"/>
      <c r="U3011" s="571"/>
      <c r="V3011" s="571"/>
      <c r="W3011" s="571"/>
      <c r="X3011" s="571"/>
      <c r="Y3011" s="571"/>
      <c r="Z3011" s="571"/>
      <c r="AA3011" s="571"/>
      <c r="AB3011" s="571"/>
      <c r="AC3011" s="571"/>
      <c r="AD3011" s="571"/>
      <c r="AE3011" s="571"/>
      <c r="AF3011" s="571"/>
      <c r="AG3011" s="571"/>
      <c r="AH3011" s="571"/>
      <c r="AI3011" s="571"/>
      <c r="AJ3011" s="571"/>
      <c r="AK3011" s="571"/>
      <c r="AL3011" s="571"/>
      <c r="AM3011" s="571"/>
      <c r="AN3011" s="571"/>
      <c r="AO3011" s="571"/>
      <c r="AP3011" s="571"/>
      <c r="AQ3011" s="571"/>
      <c r="AR3011" s="571"/>
      <c r="AS3011" s="571"/>
      <c r="AT3011" s="571"/>
      <c r="AU3011" s="567"/>
      <c r="AV3011" s="571"/>
      <c r="AW3011" s="571"/>
      <c r="AX3011" s="571"/>
      <c r="AY3011" s="571"/>
      <c r="AZ3011" s="571"/>
      <c r="BA3011" s="571"/>
      <c r="BB3011" s="571"/>
      <c r="BC3011" s="571"/>
      <c r="BD3011" s="571"/>
      <c r="BE3011" s="571"/>
      <c r="BF3011" s="571"/>
      <c r="BG3011" s="571"/>
      <c r="BH3011" s="571"/>
      <c r="BI3011" s="571"/>
      <c r="BJ3011" s="571"/>
      <c r="BK3011" s="571"/>
      <c r="BL3011" s="571"/>
      <c r="BM3011" s="571"/>
      <c r="BN3011" s="571"/>
      <c r="BO3011" s="571"/>
      <c r="BP3011" s="571"/>
      <c r="BQ3011" s="542"/>
      <c r="BR3011" s="571"/>
      <c r="BS3011" s="1524"/>
      <c r="BT3011" s="569"/>
      <c r="BU3011" s="569"/>
    </row>
    <row r="3012" spans="1:73" ht="14.25" hidden="1" customHeight="1">
      <c r="A3012" s="569"/>
      <c r="B3012" s="541"/>
      <c r="C3012" s="570"/>
      <c r="D3012" s="571"/>
      <c r="E3012" s="572"/>
      <c r="F3012" s="571"/>
      <c r="G3012" s="1734"/>
      <c r="H3012" s="574"/>
      <c r="I3012" s="546"/>
      <c r="J3012" s="573"/>
      <c r="K3012" s="571"/>
      <c r="L3012" s="571"/>
      <c r="M3012" s="571"/>
      <c r="N3012" s="571"/>
      <c r="O3012" s="571"/>
      <c r="P3012" s="571"/>
      <c r="Q3012" s="571"/>
      <c r="R3012" s="571"/>
      <c r="S3012" s="571"/>
      <c r="T3012" s="571"/>
      <c r="U3012" s="571"/>
      <c r="V3012" s="571"/>
      <c r="W3012" s="571"/>
      <c r="X3012" s="571"/>
      <c r="Y3012" s="571"/>
      <c r="Z3012" s="571"/>
      <c r="AA3012" s="571"/>
      <c r="AB3012" s="571"/>
      <c r="AC3012" s="571"/>
      <c r="AD3012" s="571"/>
      <c r="AE3012" s="571"/>
      <c r="AF3012" s="571"/>
      <c r="AG3012" s="571"/>
      <c r="AH3012" s="571"/>
      <c r="AI3012" s="571"/>
      <c r="AJ3012" s="571"/>
      <c r="AK3012" s="571"/>
      <c r="AL3012" s="571"/>
      <c r="AM3012" s="571"/>
      <c r="AN3012" s="571"/>
      <c r="AO3012" s="571"/>
      <c r="AP3012" s="571"/>
      <c r="AQ3012" s="571"/>
      <c r="AR3012" s="571"/>
      <c r="AS3012" s="571"/>
      <c r="AT3012" s="571"/>
      <c r="AU3012" s="567"/>
      <c r="AV3012" s="571"/>
      <c r="AW3012" s="571"/>
      <c r="AX3012" s="571"/>
      <c r="AY3012" s="571"/>
      <c r="AZ3012" s="571"/>
      <c r="BA3012" s="571"/>
      <c r="BB3012" s="571"/>
      <c r="BC3012" s="571"/>
      <c r="BD3012" s="571"/>
      <c r="BE3012" s="571"/>
      <c r="BF3012" s="571"/>
      <c r="BG3012" s="571"/>
      <c r="BH3012" s="571"/>
      <c r="BI3012" s="571"/>
      <c r="BJ3012" s="571"/>
      <c r="BK3012" s="571"/>
      <c r="BL3012" s="571"/>
      <c r="BM3012" s="571"/>
      <c r="BN3012" s="571"/>
      <c r="BO3012" s="571"/>
      <c r="BP3012" s="571"/>
      <c r="BQ3012" s="542"/>
      <c r="BR3012" s="571"/>
      <c r="BS3012" s="1524"/>
      <c r="BT3012" s="569"/>
      <c r="BU3012" s="569"/>
    </row>
    <row r="3013" spans="1:73" ht="14.25" hidden="1" customHeight="1">
      <c r="A3013" s="569"/>
      <c r="B3013" s="541"/>
      <c r="C3013" s="570"/>
      <c r="D3013" s="571"/>
      <c r="E3013" s="572"/>
      <c r="F3013" s="571"/>
      <c r="G3013" s="1734"/>
      <c r="H3013" s="574"/>
      <c r="I3013" s="546"/>
      <c r="J3013" s="573"/>
      <c r="K3013" s="571"/>
      <c r="L3013" s="571"/>
      <c r="M3013" s="571"/>
      <c r="N3013" s="571"/>
      <c r="O3013" s="571"/>
      <c r="P3013" s="571"/>
      <c r="Q3013" s="571"/>
      <c r="R3013" s="571"/>
      <c r="S3013" s="571"/>
      <c r="T3013" s="571"/>
      <c r="U3013" s="571"/>
      <c r="V3013" s="571"/>
      <c r="W3013" s="571"/>
      <c r="X3013" s="571"/>
      <c r="Y3013" s="571"/>
      <c r="Z3013" s="571"/>
      <c r="AA3013" s="571"/>
      <c r="AB3013" s="571"/>
      <c r="AC3013" s="571"/>
      <c r="AD3013" s="571"/>
      <c r="AE3013" s="571"/>
      <c r="AF3013" s="571"/>
      <c r="AG3013" s="571"/>
      <c r="AH3013" s="571"/>
      <c r="AI3013" s="571"/>
      <c r="AJ3013" s="571"/>
      <c r="AK3013" s="571"/>
      <c r="AL3013" s="571"/>
      <c r="AM3013" s="571"/>
      <c r="AN3013" s="571"/>
      <c r="AO3013" s="571"/>
      <c r="AP3013" s="571"/>
      <c r="AQ3013" s="571"/>
      <c r="AR3013" s="571"/>
      <c r="AS3013" s="571"/>
      <c r="AT3013" s="571"/>
      <c r="AU3013" s="567"/>
      <c r="AV3013" s="571"/>
      <c r="AW3013" s="571"/>
      <c r="AX3013" s="571"/>
      <c r="AY3013" s="571"/>
      <c r="AZ3013" s="571"/>
      <c r="BA3013" s="571"/>
      <c r="BB3013" s="571"/>
      <c r="BC3013" s="571"/>
      <c r="BD3013" s="571"/>
      <c r="BE3013" s="571"/>
      <c r="BF3013" s="571"/>
      <c r="BG3013" s="571"/>
      <c r="BH3013" s="571"/>
      <c r="BI3013" s="571"/>
      <c r="BJ3013" s="571"/>
      <c r="BK3013" s="571"/>
      <c r="BL3013" s="571"/>
      <c r="BM3013" s="571"/>
      <c r="BN3013" s="571"/>
      <c r="BO3013" s="571"/>
      <c r="BP3013" s="571"/>
      <c r="BQ3013" s="542"/>
      <c r="BR3013" s="571"/>
      <c r="BS3013" s="1524"/>
      <c r="BT3013" s="569"/>
      <c r="BU3013" s="569"/>
    </row>
    <row r="3014" spans="1:73" ht="14.25" hidden="1" customHeight="1">
      <c r="A3014" s="569"/>
      <c r="B3014" s="541"/>
      <c r="C3014" s="570"/>
      <c r="D3014" s="571"/>
      <c r="E3014" s="572"/>
      <c r="F3014" s="571"/>
      <c r="G3014" s="1734"/>
      <c r="H3014" s="574"/>
      <c r="I3014" s="546"/>
      <c r="J3014" s="573"/>
      <c r="K3014" s="571"/>
      <c r="L3014" s="571"/>
      <c r="M3014" s="571"/>
      <c r="N3014" s="571"/>
      <c r="O3014" s="571"/>
      <c r="P3014" s="571"/>
      <c r="Q3014" s="571"/>
      <c r="R3014" s="571"/>
      <c r="S3014" s="571"/>
      <c r="T3014" s="571"/>
      <c r="U3014" s="571"/>
      <c r="V3014" s="571"/>
      <c r="W3014" s="571"/>
      <c r="X3014" s="571"/>
      <c r="Y3014" s="571"/>
      <c r="Z3014" s="571"/>
      <c r="AA3014" s="571"/>
      <c r="AB3014" s="571"/>
      <c r="AC3014" s="571"/>
      <c r="AD3014" s="571"/>
      <c r="AE3014" s="571"/>
      <c r="AF3014" s="571"/>
      <c r="AG3014" s="571"/>
      <c r="AH3014" s="571"/>
      <c r="AI3014" s="571"/>
      <c r="AJ3014" s="571"/>
      <c r="AK3014" s="571"/>
      <c r="AL3014" s="571"/>
      <c r="AM3014" s="571"/>
      <c r="AN3014" s="571"/>
      <c r="AO3014" s="571"/>
      <c r="AP3014" s="571"/>
      <c r="AQ3014" s="571"/>
      <c r="AR3014" s="571"/>
      <c r="AS3014" s="571"/>
      <c r="AT3014" s="571"/>
      <c r="AU3014" s="567"/>
      <c r="AV3014" s="571"/>
      <c r="AW3014" s="571"/>
      <c r="AX3014" s="571"/>
      <c r="AY3014" s="571"/>
      <c r="AZ3014" s="571"/>
      <c r="BA3014" s="571"/>
      <c r="BB3014" s="571"/>
      <c r="BC3014" s="571"/>
      <c r="BD3014" s="571"/>
      <c r="BE3014" s="571"/>
      <c r="BF3014" s="571"/>
      <c r="BG3014" s="571"/>
      <c r="BH3014" s="571"/>
      <c r="BI3014" s="571"/>
      <c r="BJ3014" s="571"/>
      <c r="BK3014" s="571"/>
      <c r="BL3014" s="571"/>
      <c r="BM3014" s="571"/>
      <c r="BN3014" s="571"/>
      <c r="BO3014" s="571"/>
      <c r="BP3014" s="571"/>
      <c r="BQ3014" s="542"/>
      <c r="BR3014" s="571"/>
      <c r="BS3014" s="1524"/>
      <c r="BT3014" s="569"/>
      <c r="BU3014" s="569"/>
    </row>
    <row r="3015" spans="1:73" ht="14.25" hidden="1" customHeight="1">
      <c r="A3015" s="569"/>
      <c r="B3015" s="541"/>
      <c r="C3015" s="570"/>
      <c r="D3015" s="571"/>
      <c r="E3015" s="572"/>
      <c r="F3015" s="571"/>
      <c r="G3015" s="1734"/>
      <c r="H3015" s="574"/>
      <c r="I3015" s="546"/>
      <c r="J3015" s="573"/>
      <c r="K3015" s="571"/>
      <c r="L3015" s="571"/>
      <c r="M3015" s="571"/>
      <c r="N3015" s="571"/>
      <c r="O3015" s="571"/>
      <c r="P3015" s="571"/>
      <c r="Q3015" s="571"/>
      <c r="R3015" s="571"/>
      <c r="S3015" s="571"/>
      <c r="T3015" s="571"/>
      <c r="U3015" s="571"/>
      <c r="V3015" s="571"/>
      <c r="W3015" s="571"/>
      <c r="X3015" s="571"/>
      <c r="Y3015" s="571"/>
      <c r="Z3015" s="571"/>
      <c r="AA3015" s="571"/>
      <c r="AB3015" s="571"/>
      <c r="AC3015" s="571"/>
      <c r="AD3015" s="571"/>
      <c r="AE3015" s="571"/>
      <c r="AF3015" s="571"/>
      <c r="AG3015" s="571"/>
      <c r="AH3015" s="571"/>
      <c r="AI3015" s="571"/>
      <c r="AJ3015" s="571"/>
      <c r="AK3015" s="571"/>
      <c r="AL3015" s="571"/>
      <c r="AM3015" s="571"/>
      <c r="AN3015" s="571"/>
      <c r="AO3015" s="571"/>
      <c r="AP3015" s="571"/>
      <c r="AQ3015" s="571"/>
      <c r="AR3015" s="571"/>
      <c r="AS3015" s="571"/>
      <c r="AT3015" s="571"/>
      <c r="AU3015" s="567"/>
      <c r="AV3015" s="571"/>
      <c r="AW3015" s="571"/>
      <c r="AX3015" s="571"/>
      <c r="AY3015" s="571"/>
      <c r="AZ3015" s="571"/>
      <c r="BA3015" s="571"/>
      <c r="BB3015" s="571"/>
      <c r="BC3015" s="571"/>
      <c r="BD3015" s="571"/>
      <c r="BE3015" s="571"/>
      <c r="BF3015" s="571"/>
      <c r="BG3015" s="571"/>
      <c r="BH3015" s="571"/>
      <c r="BI3015" s="571"/>
      <c r="BJ3015" s="571"/>
      <c r="BK3015" s="571"/>
      <c r="BL3015" s="571"/>
      <c r="BM3015" s="571"/>
      <c r="BN3015" s="571"/>
      <c r="BO3015" s="571"/>
      <c r="BP3015" s="571"/>
      <c r="BQ3015" s="542"/>
      <c r="BR3015" s="571"/>
      <c r="BS3015" s="1524"/>
      <c r="BT3015" s="569"/>
      <c r="BU3015" s="569"/>
    </row>
    <row r="3016" spans="1:73" ht="14.25" hidden="1" customHeight="1">
      <c r="A3016" s="569"/>
      <c r="B3016" s="541"/>
      <c r="C3016" s="570"/>
      <c r="D3016" s="571"/>
      <c r="E3016" s="572"/>
      <c r="F3016" s="571"/>
      <c r="G3016" s="1734"/>
      <c r="H3016" s="574"/>
      <c r="I3016" s="546"/>
      <c r="J3016" s="573"/>
      <c r="K3016" s="571"/>
      <c r="L3016" s="571"/>
      <c r="M3016" s="571"/>
      <c r="N3016" s="571"/>
      <c r="O3016" s="571"/>
      <c r="P3016" s="571"/>
      <c r="Q3016" s="571"/>
      <c r="R3016" s="571"/>
      <c r="S3016" s="571"/>
      <c r="T3016" s="571"/>
      <c r="U3016" s="571"/>
      <c r="V3016" s="571"/>
      <c r="W3016" s="571"/>
      <c r="X3016" s="571"/>
      <c r="Y3016" s="571"/>
      <c r="Z3016" s="571"/>
      <c r="AA3016" s="571"/>
      <c r="AB3016" s="571"/>
      <c r="AC3016" s="571"/>
      <c r="AD3016" s="571"/>
      <c r="AE3016" s="571"/>
      <c r="AF3016" s="571"/>
      <c r="AG3016" s="571"/>
      <c r="AH3016" s="571"/>
      <c r="AI3016" s="571"/>
      <c r="AJ3016" s="571"/>
      <c r="AK3016" s="571"/>
      <c r="AL3016" s="571"/>
      <c r="AM3016" s="571"/>
      <c r="AN3016" s="571"/>
      <c r="AO3016" s="571"/>
      <c r="AP3016" s="571"/>
      <c r="AQ3016" s="571"/>
      <c r="AR3016" s="571"/>
      <c r="AS3016" s="571"/>
      <c r="AT3016" s="571"/>
      <c r="AU3016" s="567"/>
      <c r="AV3016" s="571"/>
      <c r="AW3016" s="571"/>
      <c r="AX3016" s="571"/>
      <c r="AY3016" s="571"/>
      <c r="AZ3016" s="571"/>
      <c r="BA3016" s="571"/>
      <c r="BB3016" s="571"/>
      <c r="BC3016" s="571"/>
      <c r="BD3016" s="571"/>
      <c r="BE3016" s="571"/>
      <c r="BF3016" s="571"/>
      <c r="BG3016" s="571"/>
      <c r="BH3016" s="571"/>
      <c r="BI3016" s="571"/>
      <c r="BJ3016" s="571"/>
      <c r="BK3016" s="571"/>
      <c r="BL3016" s="571"/>
      <c r="BM3016" s="571"/>
      <c r="BN3016" s="571"/>
      <c r="BO3016" s="571"/>
      <c r="BP3016" s="571"/>
      <c r="BQ3016" s="542"/>
      <c r="BR3016" s="571"/>
      <c r="BS3016" s="1524"/>
      <c r="BT3016" s="569"/>
      <c r="BU3016" s="569"/>
    </row>
    <row r="3017" spans="1:73" ht="14.25" hidden="1" customHeight="1">
      <c r="A3017" s="569"/>
      <c r="B3017" s="541"/>
      <c r="C3017" s="570"/>
      <c r="D3017" s="571"/>
      <c r="E3017" s="572"/>
      <c r="F3017" s="571"/>
      <c r="G3017" s="1734"/>
      <c r="H3017" s="574"/>
      <c r="I3017" s="546"/>
      <c r="J3017" s="573"/>
      <c r="K3017" s="571"/>
      <c r="L3017" s="571"/>
      <c r="M3017" s="571"/>
      <c r="N3017" s="571"/>
      <c r="O3017" s="571"/>
      <c r="P3017" s="571"/>
      <c r="Q3017" s="571"/>
      <c r="R3017" s="571"/>
      <c r="S3017" s="571"/>
      <c r="T3017" s="571"/>
      <c r="U3017" s="571"/>
      <c r="V3017" s="571"/>
      <c r="W3017" s="571"/>
      <c r="X3017" s="571"/>
      <c r="Y3017" s="571"/>
      <c r="Z3017" s="571"/>
      <c r="AA3017" s="571"/>
      <c r="AB3017" s="571"/>
      <c r="AC3017" s="571"/>
      <c r="AD3017" s="571"/>
      <c r="AE3017" s="571"/>
      <c r="AF3017" s="571"/>
      <c r="AG3017" s="571"/>
      <c r="AH3017" s="571"/>
      <c r="AI3017" s="571"/>
      <c r="AJ3017" s="571"/>
      <c r="AK3017" s="571"/>
      <c r="AL3017" s="571"/>
      <c r="AM3017" s="571"/>
      <c r="AN3017" s="571"/>
      <c r="AO3017" s="571"/>
      <c r="AP3017" s="571"/>
      <c r="AQ3017" s="571"/>
      <c r="AR3017" s="571"/>
      <c r="AS3017" s="571"/>
      <c r="AT3017" s="571"/>
      <c r="AU3017" s="567"/>
      <c r="AV3017" s="571"/>
      <c r="AW3017" s="571"/>
      <c r="AX3017" s="571"/>
      <c r="AY3017" s="571"/>
      <c r="AZ3017" s="571"/>
      <c r="BA3017" s="571"/>
      <c r="BB3017" s="571"/>
      <c r="BC3017" s="571"/>
      <c r="BD3017" s="571"/>
      <c r="BE3017" s="571"/>
      <c r="BF3017" s="571"/>
      <c r="BG3017" s="571"/>
      <c r="BH3017" s="571"/>
      <c r="BI3017" s="571"/>
      <c r="BJ3017" s="571"/>
      <c r="BK3017" s="571"/>
      <c r="BL3017" s="571"/>
      <c r="BM3017" s="571"/>
      <c r="BN3017" s="571"/>
      <c r="BO3017" s="571"/>
      <c r="BP3017" s="571"/>
      <c r="BQ3017" s="542"/>
      <c r="BR3017" s="571"/>
      <c r="BS3017" s="1524"/>
      <c r="BT3017" s="569"/>
      <c r="BU3017" s="569"/>
    </row>
    <row r="3018" spans="1:73" ht="14.25" hidden="1" customHeight="1">
      <c r="A3018" s="569"/>
      <c r="B3018" s="541"/>
      <c r="C3018" s="570"/>
      <c r="D3018" s="571"/>
      <c r="E3018" s="572"/>
      <c r="F3018" s="571"/>
      <c r="G3018" s="1734"/>
      <c r="H3018" s="574"/>
      <c r="I3018" s="546"/>
      <c r="J3018" s="573"/>
      <c r="K3018" s="571"/>
      <c r="L3018" s="571"/>
      <c r="M3018" s="571"/>
      <c r="N3018" s="571"/>
      <c r="O3018" s="571"/>
      <c r="P3018" s="571"/>
      <c r="Q3018" s="571"/>
      <c r="R3018" s="571"/>
      <c r="S3018" s="571"/>
      <c r="T3018" s="571"/>
      <c r="U3018" s="571"/>
      <c r="V3018" s="571"/>
      <c r="W3018" s="571"/>
      <c r="X3018" s="571"/>
      <c r="Y3018" s="571"/>
      <c r="Z3018" s="571"/>
      <c r="AA3018" s="571"/>
      <c r="AB3018" s="571"/>
      <c r="AC3018" s="571"/>
      <c r="AD3018" s="571"/>
      <c r="AE3018" s="571"/>
      <c r="AF3018" s="571"/>
      <c r="AG3018" s="571"/>
      <c r="AH3018" s="571"/>
      <c r="AI3018" s="571"/>
      <c r="AJ3018" s="571"/>
      <c r="AK3018" s="571"/>
      <c r="AL3018" s="571"/>
      <c r="AM3018" s="571"/>
      <c r="AN3018" s="571"/>
      <c r="AO3018" s="571"/>
      <c r="AP3018" s="571"/>
      <c r="AQ3018" s="571"/>
      <c r="AR3018" s="571"/>
      <c r="AS3018" s="571"/>
      <c r="AT3018" s="571"/>
      <c r="AU3018" s="567"/>
      <c r="AV3018" s="571"/>
      <c r="AW3018" s="571"/>
      <c r="AX3018" s="571"/>
      <c r="AY3018" s="571"/>
      <c r="AZ3018" s="571"/>
      <c r="BA3018" s="571"/>
      <c r="BB3018" s="571"/>
      <c r="BC3018" s="571"/>
      <c r="BD3018" s="571"/>
      <c r="BE3018" s="571"/>
      <c r="BF3018" s="571"/>
      <c r="BG3018" s="571"/>
      <c r="BH3018" s="571"/>
      <c r="BI3018" s="571"/>
      <c r="BJ3018" s="571"/>
      <c r="BK3018" s="571"/>
      <c r="BL3018" s="571"/>
      <c r="BM3018" s="571"/>
      <c r="BN3018" s="571"/>
      <c r="BO3018" s="571"/>
      <c r="BP3018" s="571"/>
      <c r="BQ3018" s="542"/>
      <c r="BR3018" s="571"/>
      <c r="BS3018" s="1524"/>
      <c r="BT3018" s="569"/>
      <c r="BU3018" s="569"/>
    </row>
    <row r="3019" spans="1:73" ht="14.25" hidden="1" customHeight="1">
      <c r="A3019" s="569"/>
      <c r="B3019" s="541"/>
      <c r="C3019" s="570"/>
      <c r="D3019" s="571"/>
      <c r="E3019" s="572"/>
      <c r="F3019" s="571"/>
      <c r="G3019" s="1734"/>
      <c r="H3019" s="574"/>
      <c r="I3019" s="546"/>
      <c r="J3019" s="573"/>
      <c r="K3019" s="571"/>
      <c r="L3019" s="571"/>
      <c r="M3019" s="571"/>
      <c r="N3019" s="571"/>
      <c r="O3019" s="571"/>
      <c r="P3019" s="571"/>
      <c r="Q3019" s="571"/>
      <c r="R3019" s="571"/>
      <c r="S3019" s="571"/>
      <c r="T3019" s="571"/>
      <c r="U3019" s="571"/>
      <c r="V3019" s="571"/>
      <c r="W3019" s="571"/>
      <c r="X3019" s="571"/>
      <c r="Y3019" s="571"/>
      <c r="Z3019" s="571"/>
      <c r="AA3019" s="571"/>
      <c r="AB3019" s="571"/>
      <c r="AC3019" s="571"/>
      <c r="AD3019" s="571"/>
      <c r="AE3019" s="571"/>
      <c r="AF3019" s="571"/>
      <c r="AG3019" s="571"/>
      <c r="AH3019" s="571"/>
      <c r="AI3019" s="571"/>
      <c r="AJ3019" s="571"/>
      <c r="AK3019" s="571"/>
      <c r="AL3019" s="571"/>
      <c r="AM3019" s="571"/>
      <c r="AN3019" s="571"/>
      <c r="AO3019" s="571"/>
      <c r="AP3019" s="571"/>
      <c r="AQ3019" s="571"/>
      <c r="AR3019" s="571"/>
      <c r="AS3019" s="571"/>
      <c r="AT3019" s="571"/>
      <c r="AU3019" s="567"/>
      <c r="AV3019" s="571"/>
      <c r="AW3019" s="571"/>
      <c r="AX3019" s="571"/>
      <c r="AY3019" s="571"/>
      <c r="AZ3019" s="571"/>
      <c r="BA3019" s="571"/>
      <c r="BB3019" s="571"/>
      <c r="BC3019" s="571"/>
      <c r="BD3019" s="571"/>
      <c r="BE3019" s="571"/>
      <c r="BF3019" s="571"/>
      <c r="BG3019" s="571"/>
      <c r="BH3019" s="571"/>
      <c r="BI3019" s="571"/>
      <c r="BJ3019" s="571"/>
      <c r="BK3019" s="571"/>
      <c r="BL3019" s="571"/>
      <c r="BM3019" s="571"/>
      <c r="BN3019" s="571"/>
      <c r="BO3019" s="571"/>
      <c r="BP3019" s="571"/>
      <c r="BQ3019" s="542"/>
      <c r="BR3019" s="571"/>
      <c r="BS3019" s="1524"/>
      <c r="BT3019" s="569"/>
      <c r="BU3019" s="569"/>
    </row>
    <row r="3020" spans="1:73" ht="14.25" hidden="1" customHeight="1">
      <c r="A3020" s="569"/>
      <c r="B3020" s="541"/>
      <c r="C3020" s="570"/>
      <c r="D3020" s="571"/>
      <c r="E3020" s="572"/>
      <c r="F3020" s="571"/>
      <c r="G3020" s="1734"/>
      <c r="H3020" s="574"/>
      <c r="I3020" s="546"/>
      <c r="J3020" s="573"/>
      <c r="K3020" s="571"/>
      <c r="L3020" s="571"/>
      <c r="M3020" s="571"/>
      <c r="N3020" s="571"/>
      <c r="O3020" s="571"/>
      <c r="P3020" s="571"/>
      <c r="Q3020" s="571"/>
      <c r="R3020" s="571"/>
      <c r="S3020" s="571"/>
      <c r="T3020" s="571"/>
      <c r="U3020" s="571"/>
      <c r="V3020" s="571"/>
      <c r="W3020" s="571"/>
      <c r="X3020" s="571"/>
      <c r="Y3020" s="571"/>
      <c r="Z3020" s="571"/>
      <c r="AA3020" s="571"/>
      <c r="AB3020" s="571"/>
      <c r="AC3020" s="571"/>
      <c r="AD3020" s="571"/>
      <c r="AE3020" s="571"/>
      <c r="AF3020" s="571"/>
      <c r="AG3020" s="571"/>
      <c r="AH3020" s="571"/>
      <c r="AI3020" s="571"/>
      <c r="AJ3020" s="571"/>
      <c r="AK3020" s="571"/>
      <c r="AL3020" s="571"/>
      <c r="AM3020" s="571"/>
      <c r="AN3020" s="571"/>
      <c r="AO3020" s="571"/>
      <c r="AP3020" s="571"/>
      <c r="AQ3020" s="571"/>
      <c r="AR3020" s="571"/>
      <c r="AS3020" s="571"/>
      <c r="AT3020" s="571"/>
      <c r="AU3020" s="567"/>
      <c r="AV3020" s="571"/>
      <c r="AW3020" s="571"/>
      <c r="AX3020" s="571"/>
      <c r="AY3020" s="571"/>
      <c r="AZ3020" s="571"/>
      <c r="BA3020" s="571"/>
      <c r="BB3020" s="571"/>
      <c r="BC3020" s="571"/>
      <c r="BD3020" s="571"/>
      <c r="BE3020" s="571"/>
      <c r="BF3020" s="571"/>
      <c r="BG3020" s="571"/>
      <c r="BH3020" s="571"/>
      <c r="BI3020" s="571"/>
      <c r="BJ3020" s="571"/>
      <c r="BK3020" s="571"/>
      <c r="BL3020" s="571"/>
      <c r="BM3020" s="571"/>
      <c r="BN3020" s="571"/>
      <c r="BO3020" s="571"/>
      <c r="BP3020" s="571"/>
      <c r="BQ3020" s="542"/>
      <c r="BR3020" s="571"/>
      <c r="BS3020" s="1524"/>
      <c r="BT3020" s="569"/>
      <c r="BU3020" s="569"/>
    </row>
    <row r="3021" spans="1:73" ht="14.25" hidden="1" customHeight="1">
      <c r="A3021" s="569"/>
      <c r="B3021" s="541"/>
      <c r="C3021" s="570"/>
      <c r="D3021" s="571"/>
      <c r="E3021" s="572"/>
      <c r="F3021" s="571"/>
      <c r="G3021" s="1734"/>
      <c r="H3021" s="574"/>
      <c r="I3021" s="546"/>
      <c r="J3021" s="573"/>
      <c r="K3021" s="571"/>
      <c r="L3021" s="571"/>
      <c r="M3021" s="571"/>
      <c r="N3021" s="571"/>
      <c r="O3021" s="571"/>
      <c r="P3021" s="571"/>
      <c r="Q3021" s="571"/>
      <c r="R3021" s="571"/>
      <c r="S3021" s="571"/>
      <c r="T3021" s="571"/>
      <c r="U3021" s="571"/>
      <c r="V3021" s="571"/>
      <c r="W3021" s="571"/>
      <c r="X3021" s="571"/>
      <c r="Y3021" s="571"/>
      <c r="Z3021" s="571"/>
      <c r="AA3021" s="571"/>
      <c r="AB3021" s="571"/>
      <c r="AC3021" s="571"/>
      <c r="AD3021" s="571"/>
      <c r="AE3021" s="571"/>
      <c r="AF3021" s="571"/>
      <c r="AG3021" s="571"/>
      <c r="AH3021" s="571"/>
      <c r="AI3021" s="571"/>
      <c r="AJ3021" s="571"/>
      <c r="AK3021" s="571"/>
      <c r="AL3021" s="571"/>
      <c r="AM3021" s="571"/>
      <c r="AN3021" s="571"/>
      <c r="AO3021" s="571"/>
      <c r="AP3021" s="571"/>
      <c r="AQ3021" s="571"/>
      <c r="AR3021" s="571"/>
      <c r="AS3021" s="571"/>
      <c r="AT3021" s="571"/>
      <c r="AU3021" s="567"/>
      <c r="AV3021" s="571"/>
      <c r="AW3021" s="571"/>
      <c r="AX3021" s="571"/>
      <c r="AY3021" s="571"/>
      <c r="AZ3021" s="571"/>
      <c r="BA3021" s="571"/>
      <c r="BB3021" s="571"/>
      <c r="BC3021" s="571"/>
      <c r="BD3021" s="571"/>
      <c r="BE3021" s="571"/>
      <c r="BF3021" s="571"/>
      <c r="BG3021" s="571"/>
      <c r="BH3021" s="571"/>
      <c r="BI3021" s="571"/>
      <c r="BJ3021" s="571"/>
      <c r="BK3021" s="571"/>
      <c r="BL3021" s="571"/>
      <c r="BM3021" s="571"/>
      <c r="BN3021" s="571"/>
      <c r="BO3021" s="571"/>
      <c r="BP3021" s="571"/>
      <c r="BQ3021" s="542"/>
      <c r="BR3021" s="571"/>
      <c r="BS3021" s="1524"/>
      <c r="BT3021" s="569"/>
      <c r="BU3021" s="569"/>
    </row>
    <row r="3022" spans="1:73" ht="14.25" hidden="1" customHeight="1">
      <c r="A3022" s="569"/>
      <c r="B3022" s="541"/>
      <c r="C3022" s="570"/>
      <c r="D3022" s="571"/>
      <c r="E3022" s="572"/>
      <c r="F3022" s="571"/>
      <c r="G3022" s="1734"/>
      <c r="H3022" s="574"/>
      <c r="I3022" s="546"/>
      <c r="J3022" s="573"/>
      <c r="K3022" s="571"/>
      <c r="L3022" s="571"/>
      <c r="M3022" s="571"/>
      <c r="N3022" s="571"/>
      <c r="O3022" s="571"/>
      <c r="P3022" s="571"/>
      <c r="Q3022" s="571"/>
      <c r="R3022" s="571"/>
      <c r="S3022" s="571"/>
      <c r="T3022" s="571"/>
      <c r="U3022" s="571"/>
      <c r="V3022" s="571"/>
      <c r="W3022" s="571"/>
      <c r="X3022" s="571"/>
      <c r="Y3022" s="571"/>
      <c r="Z3022" s="571"/>
      <c r="AA3022" s="571"/>
      <c r="AB3022" s="571"/>
      <c r="AC3022" s="571"/>
      <c r="AD3022" s="571"/>
      <c r="AE3022" s="571"/>
      <c r="AF3022" s="571"/>
      <c r="AG3022" s="571"/>
      <c r="AH3022" s="571"/>
      <c r="AI3022" s="571"/>
      <c r="AJ3022" s="571"/>
      <c r="AK3022" s="571"/>
      <c r="AL3022" s="571"/>
      <c r="AM3022" s="571"/>
      <c r="AN3022" s="571"/>
      <c r="AO3022" s="571"/>
      <c r="AP3022" s="571"/>
      <c r="AQ3022" s="571"/>
      <c r="AR3022" s="571"/>
      <c r="AS3022" s="571"/>
      <c r="AT3022" s="571"/>
      <c r="AU3022" s="567"/>
      <c r="AV3022" s="571"/>
      <c r="AW3022" s="571"/>
      <c r="AX3022" s="571"/>
      <c r="AY3022" s="571"/>
      <c r="AZ3022" s="571"/>
      <c r="BA3022" s="571"/>
      <c r="BB3022" s="571"/>
      <c r="BC3022" s="571"/>
      <c r="BD3022" s="571"/>
      <c r="BE3022" s="571"/>
      <c r="BF3022" s="571"/>
      <c r="BG3022" s="571"/>
      <c r="BH3022" s="571"/>
      <c r="BI3022" s="571"/>
      <c r="BJ3022" s="571"/>
      <c r="BK3022" s="571"/>
      <c r="BL3022" s="571"/>
      <c r="BM3022" s="571"/>
      <c r="BN3022" s="571"/>
      <c r="BO3022" s="571"/>
      <c r="BP3022" s="571"/>
      <c r="BQ3022" s="542"/>
      <c r="BR3022" s="571"/>
      <c r="BS3022" s="1524"/>
      <c r="BT3022" s="569"/>
      <c r="BU3022" s="569"/>
    </row>
    <row r="3023" spans="1:73" ht="14.25" hidden="1" customHeight="1">
      <c r="A3023" s="569"/>
      <c r="B3023" s="541"/>
      <c r="C3023" s="570"/>
      <c r="D3023" s="571"/>
      <c r="E3023" s="572"/>
      <c r="F3023" s="571"/>
      <c r="G3023" s="1734"/>
      <c r="H3023" s="574"/>
      <c r="I3023" s="546"/>
      <c r="J3023" s="573"/>
      <c r="K3023" s="571"/>
      <c r="L3023" s="571"/>
      <c r="M3023" s="571"/>
      <c r="N3023" s="571"/>
      <c r="O3023" s="571"/>
      <c r="P3023" s="571"/>
      <c r="Q3023" s="571"/>
      <c r="R3023" s="571"/>
      <c r="S3023" s="571"/>
      <c r="T3023" s="571"/>
      <c r="U3023" s="571"/>
      <c r="V3023" s="571"/>
      <c r="W3023" s="571"/>
      <c r="X3023" s="571"/>
      <c r="Y3023" s="571"/>
      <c r="Z3023" s="571"/>
      <c r="AA3023" s="571"/>
      <c r="AB3023" s="571"/>
      <c r="AC3023" s="571"/>
      <c r="AD3023" s="571"/>
      <c r="AE3023" s="571"/>
      <c r="AF3023" s="571"/>
      <c r="AG3023" s="571"/>
      <c r="AH3023" s="571"/>
      <c r="AI3023" s="571"/>
      <c r="AJ3023" s="571"/>
      <c r="AK3023" s="571"/>
      <c r="AL3023" s="571"/>
      <c r="AM3023" s="571"/>
      <c r="AN3023" s="571"/>
      <c r="AO3023" s="571"/>
      <c r="AP3023" s="571"/>
      <c r="AQ3023" s="571"/>
      <c r="AR3023" s="571"/>
      <c r="AS3023" s="571"/>
      <c r="AT3023" s="571"/>
      <c r="AU3023" s="567"/>
      <c r="AV3023" s="571"/>
      <c r="AW3023" s="571"/>
      <c r="AX3023" s="571"/>
      <c r="AY3023" s="571"/>
      <c r="AZ3023" s="571"/>
      <c r="BA3023" s="571"/>
      <c r="BB3023" s="571"/>
      <c r="BC3023" s="571"/>
      <c r="BD3023" s="571"/>
      <c r="BE3023" s="571"/>
      <c r="BF3023" s="571"/>
      <c r="BG3023" s="571"/>
      <c r="BH3023" s="571"/>
      <c r="BI3023" s="571"/>
      <c r="BJ3023" s="571"/>
      <c r="BK3023" s="571"/>
      <c r="BL3023" s="571"/>
      <c r="BM3023" s="571"/>
      <c r="BN3023" s="571"/>
      <c r="BO3023" s="571"/>
      <c r="BP3023" s="571"/>
      <c r="BQ3023" s="542"/>
      <c r="BR3023" s="571"/>
      <c r="BS3023" s="1524"/>
      <c r="BT3023" s="569"/>
      <c r="BU3023" s="569"/>
    </row>
    <row r="3024" spans="1:73" ht="14.25" hidden="1" customHeight="1">
      <c r="A3024" s="569"/>
      <c r="B3024" s="541"/>
      <c r="C3024" s="570"/>
      <c r="D3024" s="571"/>
      <c r="E3024" s="572"/>
      <c r="F3024" s="571"/>
      <c r="G3024" s="1734"/>
      <c r="H3024" s="574"/>
      <c r="I3024" s="546"/>
      <c r="J3024" s="573"/>
      <c r="K3024" s="571"/>
      <c r="L3024" s="571"/>
      <c r="M3024" s="571"/>
      <c r="N3024" s="571"/>
      <c r="O3024" s="571"/>
      <c r="P3024" s="571"/>
      <c r="Q3024" s="571"/>
      <c r="R3024" s="571"/>
      <c r="S3024" s="571"/>
      <c r="T3024" s="571"/>
      <c r="U3024" s="571"/>
      <c r="V3024" s="571"/>
      <c r="W3024" s="571"/>
      <c r="X3024" s="571"/>
      <c r="Y3024" s="571"/>
      <c r="Z3024" s="571"/>
      <c r="AA3024" s="571"/>
      <c r="AB3024" s="571"/>
      <c r="AC3024" s="571"/>
      <c r="AD3024" s="571"/>
      <c r="AE3024" s="571"/>
      <c r="AF3024" s="571"/>
      <c r="AG3024" s="571"/>
      <c r="AH3024" s="571"/>
      <c r="AI3024" s="571"/>
      <c r="AJ3024" s="571"/>
      <c r="AK3024" s="571"/>
      <c r="AL3024" s="571"/>
      <c r="AM3024" s="571"/>
      <c r="AN3024" s="571"/>
      <c r="AO3024" s="571"/>
      <c r="AP3024" s="571"/>
      <c r="AQ3024" s="571"/>
      <c r="AR3024" s="571"/>
      <c r="AS3024" s="571"/>
      <c r="AT3024" s="571"/>
      <c r="AU3024" s="567"/>
      <c r="AV3024" s="571"/>
      <c r="AW3024" s="571"/>
      <c r="AX3024" s="571"/>
      <c r="AY3024" s="571"/>
      <c r="AZ3024" s="571"/>
      <c r="BA3024" s="571"/>
      <c r="BB3024" s="571"/>
      <c r="BC3024" s="571"/>
      <c r="BD3024" s="571"/>
      <c r="BE3024" s="571"/>
      <c r="BF3024" s="571"/>
      <c r="BG3024" s="571"/>
      <c r="BH3024" s="571"/>
      <c r="BI3024" s="571"/>
      <c r="BJ3024" s="571"/>
      <c r="BK3024" s="571"/>
      <c r="BL3024" s="571"/>
      <c r="BM3024" s="571"/>
      <c r="BN3024" s="571"/>
      <c r="BO3024" s="571"/>
      <c r="BP3024" s="571"/>
      <c r="BQ3024" s="542"/>
      <c r="BR3024" s="571"/>
      <c r="BS3024" s="1524"/>
      <c r="BT3024" s="569"/>
      <c r="BU3024" s="569"/>
    </row>
    <row r="3025" spans="1:73" ht="14.25" hidden="1" customHeight="1">
      <c r="A3025" s="569"/>
      <c r="B3025" s="541"/>
      <c r="C3025" s="570"/>
      <c r="D3025" s="571"/>
      <c r="E3025" s="572"/>
      <c r="F3025" s="571"/>
      <c r="G3025" s="1734"/>
      <c r="H3025" s="574"/>
      <c r="I3025" s="546"/>
      <c r="J3025" s="573"/>
      <c r="K3025" s="571"/>
      <c r="L3025" s="571"/>
      <c r="M3025" s="571"/>
      <c r="N3025" s="571"/>
      <c r="O3025" s="571"/>
      <c r="P3025" s="571"/>
      <c r="Q3025" s="571"/>
      <c r="R3025" s="571"/>
      <c r="S3025" s="571"/>
      <c r="T3025" s="571"/>
      <c r="U3025" s="571"/>
      <c r="V3025" s="571"/>
      <c r="W3025" s="571"/>
      <c r="X3025" s="571"/>
      <c r="Y3025" s="571"/>
      <c r="Z3025" s="571"/>
      <c r="AA3025" s="571"/>
      <c r="AB3025" s="571"/>
      <c r="AC3025" s="571"/>
      <c r="AD3025" s="571"/>
      <c r="AE3025" s="571"/>
      <c r="AF3025" s="571"/>
      <c r="AG3025" s="571"/>
      <c r="AH3025" s="571"/>
      <c r="AI3025" s="571"/>
      <c r="AJ3025" s="571"/>
      <c r="AK3025" s="571"/>
      <c r="AL3025" s="571"/>
      <c r="AM3025" s="571"/>
      <c r="AN3025" s="571"/>
      <c r="AO3025" s="571"/>
      <c r="AP3025" s="571"/>
      <c r="AQ3025" s="571"/>
      <c r="AR3025" s="571"/>
      <c r="AS3025" s="571"/>
      <c r="AT3025" s="571"/>
      <c r="AU3025" s="567"/>
      <c r="AV3025" s="571"/>
      <c r="AW3025" s="571"/>
      <c r="AX3025" s="571"/>
      <c r="AY3025" s="571"/>
      <c r="AZ3025" s="571"/>
      <c r="BA3025" s="571"/>
      <c r="BB3025" s="571"/>
      <c r="BC3025" s="571"/>
      <c r="BD3025" s="571"/>
      <c r="BE3025" s="571"/>
      <c r="BF3025" s="571"/>
      <c r="BG3025" s="571"/>
      <c r="BH3025" s="571"/>
      <c r="BI3025" s="571"/>
      <c r="BJ3025" s="571"/>
      <c r="BK3025" s="571"/>
      <c r="BL3025" s="571"/>
      <c r="BM3025" s="571"/>
      <c r="BN3025" s="571"/>
      <c r="BO3025" s="571"/>
      <c r="BP3025" s="571"/>
      <c r="BQ3025" s="542"/>
      <c r="BR3025" s="571"/>
      <c r="BS3025" s="1524"/>
      <c r="BT3025" s="569"/>
      <c r="BU3025" s="569"/>
    </row>
    <row r="3026" spans="1:73" ht="14.25" hidden="1" customHeight="1">
      <c r="A3026" s="569"/>
      <c r="B3026" s="541"/>
      <c r="C3026" s="570"/>
      <c r="D3026" s="571"/>
      <c r="E3026" s="572"/>
      <c r="F3026" s="571"/>
      <c r="G3026" s="1734"/>
      <c r="H3026" s="574"/>
      <c r="I3026" s="546"/>
      <c r="J3026" s="573"/>
      <c r="K3026" s="571"/>
      <c r="L3026" s="571"/>
      <c r="M3026" s="571"/>
      <c r="N3026" s="571"/>
      <c r="O3026" s="571"/>
      <c r="P3026" s="571"/>
      <c r="Q3026" s="571"/>
      <c r="R3026" s="571"/>
      <c r="S3026" s="571"/>
      <c r="T3026" s="571"/>
      <c r="U3026" s="571"/>
      <c r="V3026" s="571"/>
      <c r="W3026" s="571"/>
      <c r="X3026" s="571"/>
      <c r="Y3026" s="571"/>
      <c r="Z3026" s="571"/>
      <c r="AA3026" s="571"/>
      <c r="AB3026" s="571"/>
      <c r="AC3026" s="571"/>
      <c r="AD3026" s="571"/>
      <c r="AE3026" s="571"/>
      <c r="AF3026" s="571"/>
      <c r="AG3026" s="571"/>
      <c r="AH3026" s="571"/>
      <c r="AI3026" s="571"/>
      <c r="AJ3026" s="571"/>
      <c r="AK3026" s="571"/>
      <c r="AL3026" s="571"/>
      <c r="AM3026" s="571"/>
      <c r="AN3026" s="571"/>
      <c r="AO3026" s="571"/>
      <c r="AP3026" s="571"/>
      <c r="AQ3026" s="571"/>
      <c r="AR3026" s="571"/>
      <c r="AS3026" s="571"/>
      <c r="AT3026" s="571"/>
      <c r="AU3026" s="567"/>
      <c r="AV3026" s="571"/>
      <c r="AW3026" s="571"/>
      <c r="AX3026" s="571"/>
      <c r="AY3026" s="571"/>
      <c r="AZ3026" s="571"/>
      <c r="BA3026" s="571"/>
      <c r="BB3026" s="571"/>
      <c r="BC3026" s="571"/>
      <c r="BD3026" s="571"/>
      <c r="BE3026" s="571"/>
      <c r="BF3026" s="571"/>
      <c r="BG3026" s="571"/>
      <c r="BH3026" s="571"/>
      <c r="BI3026" s="571"/>
      <c r="BJ3026" s="571"/>
      <c r="BK3026" s="571"/>
      <c r="BL3026" s="571"/>
      <c r="BM3026" s="571"/>
      <c r="BN3026" s="571"/>
      <c r="BO3026" s="571"/>
      <c r="BP3026" s="571"/>
      <c r="BQ3026" s="542"/>
      <c r="BR3026" s="571"/>
      <c r="BS3026" s="1524"/>
      <c r="BT3026" s="569"/>
      <c r="BU3026" s="569"/>
    </row>
    <row r="3027" spans="1:73" ht="14.25" hidden="1" customHeight="1">
      <c r="A3027" s="569"/>
      <c r="B3027" s="541"/>
      <c r="C3027" s="570"/>
      <c r="D3027" s="571"/>
      <c r="E3027" s="572"/>
      <c r="F3027" s="571"/>
      <c r="G3027" s="1734"/>
      <c r="H3027" s="574"/>
      <c r="I3027" s="546"/>
      <c r="J3027" s="573"/>
      <c r="K3027" s="571"/>
      <c r="L3027" s="571"/>
      <c r="M3027" s="571"/>
      <c r="N3027" s="571"/>
      <c r="O3027" s="571"/>
      <c r="P3027" s="571"/>
      <c r="Q3027" s="571"/>
      <c r="R3027" s="571"/>
      <c r="S3027" s="571"/>
      <c r="T3027" s="571"/>
      <c r="U3027" s="571"/>
      <c r="V3027" s="571"/>
      <c r="W3027" s="571"/>
      <c r="X3027" s="571"/>
      <c r="Y3027" s="571"/>
      <c r="Z3027" s="571"/>
      <c r="AA3027" s="571"/>
      <c r="AB3027" s="571"/>
      <c r="AC3027" s="571"/>
      <c r="AD3027" s="571"/>
      <c r="AE3027" s="571"/>
      <c r="AF3027" s="571"/>
      <c r="AG3027" s="571"/>
      <c r="AH3027" s="571"/>
      <c r="AI3027" s="571"/>
      <c r="AJ3027" s="571"/>
      <c r="AK3027" s="571"/>
      <c r="AL3027" s="571"/>
      <c r="AM3027" s="571"/>
      <c r="AN3027" s="571"/>
      <c r="AO3027" s="571"/>
      <c r="AP3027" s="571"/>
      <c r="AQ3027" s="571"/>
      <c r="AR3027" s="571"/>
      <c r="AS3027" s="571"/>
      <c r="AT3027" s="571"/>
      <c r="AU3027" s="567"/>
      <c r="AV3027" s="571"/>
      <c r="AW3027" s="571"/>
      <c r="AX3027" s="571"/>
      <c r="AY3027" s="571"/>
      <c r="AZ3027" s="571"/>
      <c r="BA3027" s="571"/>
      <c r="BB3027" s="571"/>
      <c r="BC3027" s="571"/>
      <c r="BD3027" s="571"/>
      <c r="BE3027" s="571"/>
      <c r="BF3027" s="571"/>
      <c r="BG3027" s="571"/>
      <c r="BH3027" s="571"/>
      <c r="BI3027" s="571"/>
      <c r="BJ3027" s="571"/>
      <c r="BK3027" s="571"/>
      <c r="BL3027" s="571"/>
      <c r="BM3027" s="571"/>
      <c r="BN3027" s="571"/>
      <c r="BO3027" s="571"/>
      <c r="BP3027" s="571"/>
      <c r="BQ3027" s="542"/>
      <c r="BR3027" s="571"/>
      <c r="BS3027" s="1524"/>
      <c r="BT3027" s="569"/>
      <c r="BU3027" s="569"/>
    </row>
    <row r="3028" spans="1:73" ht="14.25" hidden="1" customHeight="1">
      <c r="A3028" s="569"/>
      <c r="B3028" s="541"/>
      <c r="C3028" s="570"/>
      <c r="D3028" s="571"/>
      <c r="E3028" s="572"/>
      <c r="F3028" s="571"/>
      <c r="G3028" s="1734"/>
      <c r="H3028" s="574"/>
      <c r="I3028" s="546"/>
      <c r="J3028" s="573"/>
      <c r="K3028" s="571"/>
      <c r="L3028" s="571"/>
      <c r="M3028" s="571"/>
      <c r="N3028" s="571"/>
      <c r="O3028" s="571"/>
      <c r="P3028" s="571"/>
      <c r="Q3028" s="571"/>
      <c r="R3028" s="571"/>
      <c r="S3028" s="571"/>
      <c r="T3028" s="571"/>
      <c r="U3028" s="571"/>
      <c r="V3028" s="571"/>
      <c r="W3028" s="571"/>
      <c r="X3028" s="571"/>
      <c r="Y3028" s="571"/>
      <c r="Z3028" s="571"/>
      <c r="AA3028" s="571"/>
      <c r="AB3028" s="571"/>
      <c r="AC3028" s="571"/>
      <c r="AD3028" s="571"/>
      <c r="AE3028" s="571"/>
      <c r="AF3028" s="571"/>
      <c r="AG3028" s="571"/>
      <c r="AH3028" s="571"/>
      <c r="AI3028" s="571"/>
      <c r="AJ3028" s="571"/>
      <c r="AK3028" s="571"/>
      <c r="AL3028" s="571"/>
      <c r="AM3028" s="571"/>
      <c r="AN3028" s="571"/>
      <c r="AO3028" s="571"/>
      <c r="AP3028" s="571"/>
      <c r="AQ3028" s="571"/>
      <c r="AR3028" s="571"/>
      <c r="AS3028" s="571"/>
      <c r="AT3028" s="571"/>
      <c r="AU3028" s="567"/>
      <c r="AV3028" s="571"/>
      <c r="AW3028" s="571"/>
      <c r="AX3028" s="571"/>
      <c r="AY3028" s="571"/>
      <c r="AZ3028" s="571"/>
      <c r="BA3028" s="571"/>
      <c r="BB3028" s="571"/>
      <c r="BC3028" s="571"/>
      <c r="BD3028" s="571"/>
      <c r="BE3028" s="571"/>
      <c r="BF3028" s="571"/>
      <c r="BG3028" s="571"/>
      <c r="BH3028" s="571"/>
      <c r="BI3028" s="571"/>
      <c r="BJ3028" s="571"/>
      <c r="BK3028" s="571"/>
      <c r="BL3028" s="571"/>
      <c r="BM3028" s="571"/>
      <c r="BN3028" s="571"/>
      <c r="BO3028" s="571"/>
      <c r="BP3028" s="571"/>
      <c r="BQ3028" s="542"/>
      <c r="BR3028" s="571"/>
      <c r="BS3028" s="1524"/>
      <c r="BT3028" s="569"/>
      <c r="BU3028" s="569"/>
    </row>
    <row r="3029" spans="1:73" ht="14.25" hidden="1" customHeight="1">
      <c r="A3029" s="569"/>
      <c r="B3029" s="541"/>
      <c r="C3029" s="570"/>
      <c r="D3029" s="571"/>
      <c r="E3029" s="572"/>
      <c r="F3029" s="571"/>
      <c r="G3029" s="1734"/>
      <c r="H3029" s="574"/>
      <c r="I3029" s="546"/>
      <c r="J3029" s="573"/>
      <c r="K3029" s="571"/>
      <c r="L3029" s="571"/>
      <c r="M3029" s="571"/>
      <c r="N3029" s="571"/>
      <c r="O3029" s="571"/>
      <c r="P3029" s="571"/>
      <c r="Q3029" s="571"/>
      <c r="R3029" s="571"/>
      <c r="S3029" s="571"/>
      <c r="T3029" s="571"/>
      <c r="U3029" s="571"/>
      <c r="V3029" s="571"/>
      <c r="W3029" s="571"/>
      <c r="X3029" s="571"/>
      <c r="Y3029" s="571"/>
      <c r="Z3029" s="571"/>
      <c r="AA3029" s="571"/>
      <c r="AB3029" s="571"/>
      <c r="AC3029" s="571"/>
      <c r="AD3029" s="571"/>
      <c r="AE3029" s="571"/>
      <c r="AF3029" s="571"/>
      <c r="AG3029" s="571"/>
      <c r="AH3029" s="571"/>
      <c r="AI3029" s="571"/>
      <c r="AJ3029" s="571"/>
      <c r="AK3029" s="571"/>
      <c r="AL3029" s="571"/>
      <c r="AM3029" s="571"/>
      <c r="AN3029" s="571"/>
      <c r="AO3029" s="571"/>
      <c r="AP3029" s="571"/>
      <c r="AQ3029" s="571"/>
      <c r="AR3029" s="571"/>
      <c r="AS3029" s="571"/>
      <c r="AT3029" s="571"/>
      <c r="AU3029" s="567"/>
      <c r="AV3029" s="571"/>
      <c r="AW3029" s="571"/>
      <c r="AX3029" s="571"/>
      <c r="AY3029" s="571"/>
      <c r="AZ3029" s="571"/>
      <c r="BA3029" s="571"/>
      <c r="BB3029" s="571"/>
      <c r="BC3029" s="571"/>
      <c r="BD3029" s="571"/>
      <c r="BE3029" s="571"/>
      <c r="BF3029" s="571"/>
      <c r="BG3029" s="571"/>
      <c r="BH3029" s="571"/>
      <c r="BI3029" s="571"/>
      <c r="BJ3029" s="571"/>
      <c r="BK3029" s="571"/>
      <c r="BL3029" s="571"/>
      <c r="BM3029" s="571"/>
      <c r="BN3029" s="571"/>
      <c r="BO3029" s="571"/>
      <c r="BP3029" s="571"/>
      <c r="BQ3029" s="542"/>
      <c r="BR3029" s="571"/>
      <c r="BS3029" s="1524"/>
      <c r="BT3029" s="569"/>
      <c r="BU3029" s="569"/>
    </row>
    <row r="3030" spans="1:73" ht="14.25" hidden="1" customHeight="1">
      <c r="A3030" s="569"/>
      <c r="B3030" s="541"/>
      <c r="C3030" s="570"/>
      <c r="D3030" s="571"/>
      <c r="E3030" s="572"/>
      <c r="F3030" s="571"/>
      <c r="G3030" s="1734"/>
      <c r="H3030" s="574"/>
      <c r="I3030" s="546"/>
      <c r="J3030" s="573"/>
      <c r="K3030" s="571"/>
      <c r="L3030" s="571"/>
      <c r="M3030" s="571"/>
      <c r="N3030" s="571"/>
      <c r="O3030" s="571"/>
      <c r="P3030" s="571"/>
      <c r="Q3030" s="571"/>
      <c r="R3030" s="571"/>
      <c r="S3030" s="571"/>
      <c r="T3030" s="571"/>
      <c r="U3030" s="571"/>
      <c r="V3030" s="571"/>
      <c r="W3030" s="571"/>
      <c r="X3030" s="571"/>
      <c r="Y3030" s="571"/>
      <c r="Z3030" s="571"/>
      <c r="AA3030" s="571"/>
      <c r="AB3030" s="571"/>
      <c r="AC3030" s="571"/>
      <c r="AD3030" s="571"/>
      <c r="AE3030" s="571"/>
      <c r="AF3030" s="571"/>
      <c r="AG3030" s="571"/>
      <c r="AH3030" s="571"/>
      <c r="AI3030" s="571"/>
      <c r="AJ3030" s="571"/>
      <c r="AK3030" s="571"/>
      <c r="AL3030" s="571"/>
      <c r="AM3030" s="571"/>
      <c r="AN3030" s="571"/>
      <c r="AO3030" s="571"/>
      <c r="AP3030" s="571"/>
      <c r="AQ3030" s="571"/>
      <c r="AR3030" s="571"/>
      <c r="AS3030" s="571"/>
      <c r="AT3030" s="571"/>
      <c r="AU3030" s="567"/>
      <c r="AV3030" s="571"/>
      <c r="AW3030" s="571"/>
      <c r="AX3030" s="571"/>
      <c r="AY3030" s="571"/>
      <c r="AZ3030" s="571"/>
      <c r="BA3030" s="571"/>
      <c r="BB3030" s="571"/>
      <c r="BC3030" s="571"/>
      <c r="BD3030" s="571"/>
      <c r="BE3030" s="571"/>
      <c r="BF3030" s="571"/>
      <c r="BG3030" s="571"/>
      <c r="BH3030" s="571"/>
      <c r="BI3030" s="571"/>
      <c r="BJ3030" s="571"/>
      <c r="BK3030" s="571"/>
      <c r="BL3030" s="571"/>
      <c r="BM3030" s="571"/>
      <c r="BN3030" s="571"/>
      <c r="BO3030" s="571"/>
      <c r="BP3030" s="571"/>
      <c r="BQ3030" s="542"/>
      <c r="BR3030" s="571"/>
      <c r="BS3030" s="1524"/>
      <c r="BT3030" s="569"/>
      <c r="BU3030" s="569"/>
    </row>
    <row r="3031" spans="1:73" ht="14.25" hidden="1" customHeight="1">
      <c r="A3031" s="569"/>
      <c r="B3031" s="541"/>
      <c r="C3031" s="570"/>
      <c r="D3031" s="571"/>
      <c r="E3031" s="572"/>
      <c r="F3031" s="571"/>
      <c r="G3031" s="1734"/>
      <c r="H3031" s="574"/>
      <c r="I3031" s="546"/>
      <c r="J3031" s="573"/>
      <c r="K3031" s="571"/>
      <c r="L3031" s="571"/>
      <c r="M3031" s="571"/>
      <c r="N3031" s="571"/>
      <c r="O3031" s="571"/>
      <c r="P3031" s="571"/>
      <c r="Q3031" s="571"/>
      <c r="R3031" s="571"/>
      <c r="S3031" s="571"/>
      <c r="T3031" s="571"/>
      <c r="U3031" s="571"/>
      <c r="V3031" s="571"/>
      <c r="W3031" s="571"/>
      <c r="X3031" s="571"/>
      <c r="Y3031" s="571"/>
      <c r="Z3031" s="571"/>
      <c r="AA3031" s="571"/>
      <c r="AB3031" s="571"/>
      <c r="AC3031" s="571"/>
      <c r="AD3031" s="571"/>
      <c r="AE3031" s="571"/>
      <c r="AF3031" s="571"/>
      <c r="AG3031" s="571"/>
      <c r="AH3031" s="571"/>
      <c r="AI3031" s="571"/>
      <c r="AJ3031" s="571"/>
      <c r="AK3031" s="571"/>
      <c r="AL3031" s="571"/>
      <c r="AM3031" s="571"/>
      <c r="AN3031" s="571"/>
      <c r="AO3031" s="571"/>
      <c r="AP3031" s="571"/>
      <c r="AQ3031" s="571"/>
      <c r="AR3031" s="571"/>
      <c r="AS3031" s="571"/>
      <c r="AT3031" s="571"/>
      <c r="AU3031" s="567"/>
      <c r="AV3031" s="571"/>
      <c r="AW3031" s="571"/>
      <c r="AX3031" s="571"/>
      <c r="AY3031" s="571"/>
      <c r="AZ3031" s="571"/>
      <c r="BA3031" s="571"/>
      <c r="BB3031" s="571"/>
      <c r="BC3031" s="571"/>
      <c r="BD3031" s="571"/>
      <c r="BE3031" s="571"/>
      <c r="BF3031" s="571"/>
      <c r="BG3031" s="571"/>
      <c r="BH3031" s="571"/>
      <c r="BI3031" s="571"/>
      <c r="BJ3031" s="571"/>
      <c r="BK3031" s="571"/>
      <c r="BL3031" s="571"/>
      <c r="BM3031" s="571"/>
      <c r="BN3031" s="571"/>
      <c r="BO3031" s="571"/>
      <c r="BP3031" s="571"/>
      <c r="BQ3031" s="542"/>
      <c r="BR3031" s="571"/>
      <c r="BS3031" s="1524"/>
      <c r="BT3031" s="569"/>
      <c r="BU3031" s="569"/>
    </row>
    <row r="3032" spans="1:73" ht="14.25" hidden="1" customHeight="1">
      <c r="A3032" s="569"/>
      <c r="B3032" s="541"/>
      <c r="C3032" s="570"/>
      <c r="D3032" s="571"/>
      <c r="E3032" s="572"/>
      <c r="F3032" s="571"/>
      <c r="G3032" s="1734"/>
      <c r="H3032" s="574"/>
      <c r="I3032" s="546"/>
      <c r="J3032" s="573"/>
      <c r="K3032" s="571"/>
      <c r="L3032" s="571"/>
      <c r="M3032" s="571"/>
      <c r="N3032" s="571"/>
      <c r="O3032" s="571"/>
      <c r="P3032" s="571"/>
      <c r="Q3032" s="571"/>
      <c r="R3032" s="571"/>
      <c r="S3032" s="571"/>
      <c r="T3032" s="571"/>
      <c r="U3032" s="571"/>
      <c r="V3032" s="571"/>
      <c r="W3032" s="571"/>
      <c r="X3032" s="571"/>
      <c r="Y3032" s="571"/>
      <c r="Z3032" s="571"/>
      <c r="AA3032" s="571"/>
      <c r="AB3032" s="571"/>
      <c r="AC3032" s="571"/>
      <c r="AD3032" s="571"/>
      <c r="AE3032" s="571"/>
      <c r="AF3032" s="571"/>
      <c r="AG3032" s="571"/>
      <c r="AH3032" s="571"/>
      <c r="AI3032" s="571"/>
      <c r="AJ3032" s="571"/>
      <c r="AK3032" s="571"/>
      <c r="AL3032" s="571"/>
      <c r="AM3032" s="571"/>
      <c r="AN3032" s="571"/>
      <c r="AO3032" s="571"/>
      <c r="AP3032" s="571"/>
      <c r="AQ3032" s="571"/>
      <c r="AR3032" s="571"/>
      <c r="AS3032" s="571"/>
      <c r="AT3032" s="571"/>
      <c r="AU3032" s="567"/>
      <c r="AV3032" s="571"/>
      <c r="AW3032" s="571"/>
      <c r="AX3032" s="571"/>
      <c r="AY3032" s="571"/>
      <c r="AZ3032" s="571"/>
      <c r="BA3032" s="571"/>
      <c r="BB3032" s="571"/>
      <c r="BC3032" s="571"/>
      <c r="BD3032" s="571"/>
      <c r="BE3032" s="571"/>
      <c r="BF3032" s="571"/>
      <c r="BG3032" s="571"/>
      <c r="BH3032" s="571"/>
      <c r="BI3032" s="571"/>
      <c r="BJ3032" s="571"/>
      <c r="BK3032" s="571"/>
      <c r="BL3032" s="571"/>
      <c r="BM3032" s="571"/>
      <c r="BN3032" s="571"/>
      <c r="BO3032" s="571"/>
      <c r="BP3032" s="571"/>
      <c r="BQ3032" s="542"/>
      <c r="BR3032" s="571"/>
      <c r="BS3032" s="1524"/>
      <c r="BT3032" s="569"/>
      <c r="BU3032" s="569"/>
    </row>
    <row r="3033" spans="1:73" ht="14.25" hidden="1" customHeight="1">
      <c r="A3033" s="569"/>
      <c r="B3033" s="541"/>
      <c r="C3033" s="570"/>
      <c r="D3033" s="571"/>
      <c r="E3033" s="572"/>
      <c r="F3033" s="571"/>
      <c r="G3033" s="1734"/>
      <c r="H3033" s="574"/>
      <c r="I3033" s="546"/>
      <c r="J3033" s="573"/>
      <c r="K3033" s="571"/>
      <c r="L3033" s="571"/>
      <c r="M3033" s="571"/>
      <c r="N3033" s="571"/>
      <c r="O3033" s="571"/>
      <c r="P3033" s="571"/>
      <c r="Q3033" s="571"/>
      <c r="R3033" s="571"/>
      <c r="S3033" s="571"/>
      <c r="T3033" s="571"/>
      <c r="U3033" s="571"/>
      <c r="V3033" s="571"/>
      <c r="W3033" s="571"/>
      <c r="X3033" s="571"/>
      <c r="Y3033" s="571"/>
      <c r="Z3033" s="571"/>
      <c r="AA3033" s="571"/>
      <c r="AB3033" s="571"/>
      <c r="AC3033" s="571"/>
      <c r="AD3033" s="571"/>
      <c r="AE3033" s="571"/>
      <c r="AF3033" s="571"/>
      <c r="AG3033" s="571"/>
      <c r="AH3033" s="571"/>
      <c r="AI3033" s="571"/>
      <c r="AJ3033" s="571"/>
      <c r="AK3033" s="571"/>
      <c r="AL3033" s="571"/>
      <c r="AM3033" s="571"/>
      <c r="AN3033" s="571"/>
      <c r="AO3033" s="571"/>
      <c r="AP3033" s="571"/>
      <c r="AQ3033" s="571"/>
      <c r="AR3033" s="571"/>
      <c r="AS3033" s="571"/>
      <c r="AT3033" s="571"/>
      <c r="AU3033" s="567"/>
      <c r="AV3033" s="571"/>
      <c r="AW3033" s="571"/>
      <c r="AX3033" s="571"/>
      <c r="AY3033" s="571"/>
      <c r="AZ3033" s="571"/>
      <c r="BA3033" s="571"/>
      <c r="BB3033" s="571"/>
      <c r="BC3033" s="571"/>
      <c r="BD3033" s="571"/>
      <c r="BE3033" s="571"/>
      <c r="BF3033" s="571"/>
      <c r="BG3033" s="571"/>
      <c r="BH3033" s="571"/>
      <c r="BI3033" s="571"/>
      <c r="BJ3033" s="571"/>
      <c r="BK3033" s="571"/>
      <c r="BL3033" s="571"/>
      <c r="BM3033" s="571"/>
      <c r="BN3033" s="571"/>
      <c r="BO3033" s="571"/>
      <c r="BP3033" s="571"/>
      <c r="BQ3033" s="542"/>
      <c r="BR3033" s="571"/>
      <c r="BS3033" s="1524"/>
      <c r="BT3033" s="569"/>
      <c r="BU3033" s="569"/>
    </row>
    <row r="3034" spans="1:73" ht="14.25" hidden="1" customHeight="1">
      <c r="A3034" s="569"/>
      <c r="B3034" s="541"/>
      <c r="C3034" s="570"/>
      <c r="D3034" s="571"/>
      <c r="E3034" s="572"/>
      <c r="F3034" s="571"/>
      <c r="G3034" s="1734"/>
      <c r="H3034" s="574"/>
      <c r="I3034" s="546"/>
      <c r="J3034" s="573"/>
      <c r="K3034" s="571"/>
      <c r="L3034" s="571"/>
      <c r="M3034" s="571"/>
      <c r="N3034" s="571"/>
      <c r="O3034" s="571"/>
      <c r="P3034" s="571"/>
      <c r="Q3034" s="571"/>
      <c r="R3034" s="571"/>
      <c r="S3034" s="571"/>
      <c r="T3034" s="571"/>
      <c r="U3034" s="571"/>
      <c r="V3034" s="571"/>
      <c r="W3034" s="571"/>
      <c r="X3034" s="571"/>
      <c r="Y3034" s="571"/>
      <c r="Z3034" s="571"/>
      <c r="AA3034" s="571"/>
      <c r="AB3034" s="571"/>
      <c r="AC3034" s="571"/>
      <c r="AD3034" s="571"/>
      <c r="AE3034" s="571"/>
      <c r="AF3034" s="571"/>
      <c r="AG3034" s="571"/>
      <c r="AH3034" s="571"/>
      <c r="AI3034" s="571"/>
      <c r="AJ3034" s="571"/>
      <c r="AK3034" s="571"/>
      <c r="AL3034" s="571"/>
      <c r="AM3034" s="571"/>
      <c r="AN3034" s="571"/>
      <c r="AO3034" s="571"/>
      <c r="AP3034" s="571"/>
      <c r="AQ3034" s="571"/>
      <c r="AR3034" s="571"/>
      <c r="AS3034" s="571"/>
      <c r="AT3034" s="571"/>
      <c r="AU3034" s="567"/>
      <c r="AV3034" s="571"/>
      <c r="AW3034" s="571"/>
      <c r="AX3034" s="571"/>
      <c r="AY3034" s="571"/>
      <c r="AZ3034" s="571"/>
      <c r="BA3034" s="571"/>
      <c r="BB3034" s="571"/>
      <c r="BC3034" s="571"/>
      <c r="BD3034" s="571"/>
      <c r="BE3034" s="571"/>
      <c r="BF3034" s="571"/>
      <c r="BG3034" s="571"/>
      <c r="BH3034" s="571"/>
      <c r="BI3034" s="571"/>
      <c r="BJ3034" s="571"/>
      <c r="BK3034" s="571"/>
      <c r="BL3034" s="571"/>
      <c r="BM3034" s="571"/>
      <c r="BN3034" s="571"/>
      <c r="BO3034" s="571"/>
      <c r="BP3034" s="571"/>
      <c r="BQ3034" s="542"/>
      <c r="BR3034" s="571"/>
      <c r="BS3034" s="1524"/>
      <c r="BT3034" s="569"/>
      <c r="BU3034" s="569"/>
    </row>
    <row r="3035" spans="1:73" ht="14.25" hidden="1" customHeight="1">
      <c r="A3035" s="569"/>
      <c r="B3035" s="541"/>
      <c r="C3035" s="570"/>
      <c r="D3035" s="571"/>
      <c r="E3035" s="572"/>
      <c r="F3035" s="571"/>
      <c r="G3035" s="1734"/>
      <c r="H3035" s="574"/>
      <c r="I3035" s="546"/>
      <c r="J3035" s="573"/>
      <c r="K3035" s="571"/>
      <c r="L3035" s="571"/>
      <c r="M3035" s="571"/>
      <c r="N3035" s="571"/>
      <c r="O3035" s="571"/>
      <c r="P3035" s="571"/>
      <c r="Q3035" s="571"/>
      <c r="R3035" s="571"/>
      <c r="S3035" s="571"/>
      <c r="T3035" s="571"/>
      <c r="U3035" s="571"/>
      <c r="V3035" s="571"/>
      <c r="W3035" s="571"/>
      <c r="X3035" s="571"/>
      <c r="Y3035" s="571"/>
      <c r="Z3035" s="571"/>
      <c r="AA3035" s="571"/>
      <c r="AB3035" s="571"/>
      <c r="AC3035" s="571"/>
      <c r="AD3035" s="571"/>
      <c r="AE3035" s="571"/>
      <c r="AF3035" s="571"/>
      <c r="AG3035" s="571"/>
      <c r="AH3035" s="571"/>
      <c r="AI3035" s="571"/>
      <c r="AJ3035" s="571"/>
      <c r="AK3035" s="571"/>
      <c r="AL3035" s="571"/>
      <c r="AM3035" s="571"/>
      <c r="AN3035" s="571"/>
      <c r="AO3035" s="571"/>
      <c r="AP3035" s="571"/>
      <c r="AQ3035" s="571"/>
      <c r="AR3035" s="571"/>
      <c r="AS3035" s="571"/>
      <c r="AT3035" s="571"/>
      <c r="AU3035" s="567"/>
      <c r="AV3035" s="571"/>
      <c r="AW3035" s="571"/>
      <c r="AX3035" s="571"/>
      <c r="AY3035" s="571"/>
      <c r="AZ3035" s="571"/>
      <c r="BA3035" s="571"/>
      <c r="BB3035" s="571"/>
      <c r="BC3035" s="571"/>
      <c r="BD3035" s="571"/>
      <c r="BE3035" s="571"/>
      <c r="BF3035" s="571"/>
      <c r="BG3035" s="571"/>
      <c r="BH3035" s="571"/>
      <c r="BI3035" s="571"/>
      <c r="BJ3035" s="571"/>
      <c r="BK3035" s="571"/>
      <c r="BL3035" s="571"/>
      <c r="BM3035" s="571"/>
      <c r="BN3035" s="571"/>
      <c r="BO3035" s="571"/>
      <c r="BP3035" s="571"/>
      <c r="BQ3035" s="542"/>
      <c r="BR3035" s="571"/>
      <c r="BS3035" s="1524"/>
      <c r="BT3035" s="569"/>
      <c r="BU3035" s="569"/>
    </row>
    <row r="3036" spans="1:73" ht="14.25" hidden="1" customHeight="1">
      <c r="A3036" s="569"/>
      <c r="B3036" s="541"/>
      <c r="C3036" s="570"/>
      <c r="D3036" s="571"/>
      <c r="E3036" s="572"/>
      <c r="F3036" s="571"/>
      <c r="G3036" s="1734"/>
      <c r="H3036" s="574"/>
      <c r="I3036" s="546"/>
      <c r="J3036" s="573"/>
      <c r="K3036" s="571"/>
      <c r="L3036" s="571"/>
      <c r="M3036" s="571"/>
      <c r="N3036" s="571"/>
      <c r="O3036" s="571"/>
      <c r="P3036" s="571"/>
      <c r="Q3036" s="571"/>
      <c r="R3036" s="571"/>
      <c r="S3036" s="571"/>
      <c r="T3036" s="571"/>
      <c r="U3036" s="571"/>
      <c r="V3036" s="571"/>
      <c r="W3036" s="571"/>
      <c r="X3036" s="571"/>
      <c r="Y3036" s="571"/>
      <c r="Z3036" s="571"/>
      <c r="AA3036" s="571"/>
      <c r="AB3036" s="571"/>
      <c r="AC3036" s="571"/>
      <c r="AD3036" s="571"/>
      <c r="AE3036" s="571"/>
      <c r="AF3036" s="571"/>
      <c r="AG3036" s="571"/>
      <c r="AH3036" s="571"/>
      <c r="AI3036" s="571"/>
      <c r="AJ3036" s="571"/>
      <c r="AK3036" s="571"/>
      <c r="AL3036" s="571"/>
      <c r="AM3036" s="571"/>
      <c r="AN3036" s="571"/>
      <c r="AO3036" s="571"/>
      <c r="AP3036" s="571"/>
      <c r="AQ3036" s="571"/>
      <c r="AR3036" s="571"/>
      <c r="AS3036" s="571"/>
      <c r="AT3036" s="571"/>
      <c r="AU3036" s="567"/>
      <c r="AV3036" s="571"/>
      <c r="AW3036" s="571"/>
      <c r="AX3036" s="571"/>
      <c r="AY3036" s="571"/>
      <c r="AZ3036" s="571"/>
      <c r="BA3036" s="571"/>
      <c r="BB3036" s="571"/>
      <c r="BC3036" s="571"/>
      <c r="BD3036" s="571"/>
      <c r="BE3036" s="571"/>
      <c r="BF3036" s="571"/>
      <c r="BG3036" s="571"/>
      <c r="BH3036" s="571"/>
      <c r="BI3036" s="571"/>
      <c r="BJ3036" s="571"/>
      <c r="BK3036" s="571"/>
      <c r="BL3036" s="571"/>
      <c r="BM3036" s="571"/>
      <c r="BN3036" s="571"/>
      <c r="BO3036" s="571"/>
      <c r="BP3036" s="571"/>
      <c r="BQ3036" s="542"/>
      <c r="BR3036" s="571"/>
      <c r="BS3036" s="1524"/>
      <c r="BT3036" s="569"/>
      <c r="BU3036" s="569"/>
    </row>
    <row r="3037" spans="1:73" ht="14.25" hidden="1" customHeight="1">
      <c r="A3037" s="569"/>
      <c r="B3037" s="541"/>
      <c r="C3037" s="570"/>
      <c r="D3037" s="571"/>
      <c r="E3037" s="572"/>
      <c r="F3037" s="571"/>
      <c r="G3037" s="1734"/>
      <c r="H3037" s="574"/>
      <c r="I3037" s="546"/>
      <c r="J3037" s="573"/>
      <c r="K3037" s="571"/>
      <c r="L3037" s="571"/>
      <c r="M3037" s="571"/>
      <c r="N3037" s="571"/>
      <c r="O3037" s="571"/>
      <c r="P3037" s="571"/>
      <c r="Q3037" s="571"/>
      <c r="R3037" s="571"/>
      <c r="S3037" s="571"/>
      <c r="T3037" s="571"/>
      <c r="U3037" s="571"/>
      <c r="V3037" s="571"/>
      <c r="W3037" s="571"/>
      <c r="X3037" s="571"/>
      <c r="Y3037" s="571"/>
      <c r="Z3037" s="571"/>
      <c r="AA3037" s="571"/>
      <c r="AB3037" s="571"/>
      <c r="AC3037" s="571"/>
      <c r="AD3037" s="571"/>
      <c r="AE3037" s="571"/>
      <c r="AF3037" s="571"/>
      <c r="AG3037" s="571"/>
      <c r="AH3037" s="571"/>
      <c r="AI3037" s="571"/>
      <c r="AJ3037" s="571"/>
      <c r="AK3037" s="571"/>
      <c r="AL3037" s="571"/>
      <c r="AM3037" s="571"/>
      <c r="AN3037" s="571"/>
      <c r="AO3037" s="571"/>
      <c r="AP3037" s="571"/>
      <c r="AQ3037" s="571"/>
      <c r="AR3037" s="571"/>
      <c r="AS3037" s="571"/>
      <c r="AT3037" s="571"/>
      <c r="AU3037" s="567"/>
      <c r="AV3037" s="571"/>
      <c r="AW3037" s="571"/>
      <c r="AX3037" s="571"/>
      <c r="AY3037" s="571"/>
      <c r="AZ3037" s="571"/>
      <c r="BA3037" s="571"/>
      <c r="BB3037" s="571"/>
      <c r="BC3037" s="571"/>
      <c r="BD3037" s="571"/>
      <c r="BE3037" s="571"/>
      <c r="BF3037" s="571"/>
      <c r="BG3037" s="571"/>
      <c r="BH3037" s="571"/>
      <c r="BI3037" s="571"/>
      <c r="BJ3037" s="571"/>
      <c r="BK3037" s="571"/>
      <c r="BL3037" s="571"/>
      <c r="BM3037" s="571"/>
      <c r="BN3037" s="571"/>
      <c r="BO3037" s="571"/>
      <c r="BP3037" s="571"/>
      <c r="BQ3037" s="542"/>
      <c r="BR3037" s="571"/>
      <c r="BS3037" s="1524"/>
      <c r="BT3037" s="569"/>
      <c r="BU3037" s="569"/>
    </row>
    <row r="3038" spans="1:73" ht="14.25" hidden="1" customHeight="1">
      <c r="A3038" s="569"/>
      <c r="B3038" s="541"/>
      <c r="C3038" s="570"/>
      <c r="D3038" s="571"/>
      <c r="E3038" s="572"/>
      <c r="F3038" s="571"/>
      <c r="G3038" s="1734"/>
      <c r="H3038" s="574"/>
      <c r="I3038" s="546"/>
      <c r="J3038" s="573"/>
      <c r="K3038" s="571"/>
      <c r="L3038" s="571"/>
      <c r="M3038" s="571"/>
      <c r="N3038" s="571"/>
      <c r="O3038" s="571"/>
      <c r="P3038" s="571"/>
      <c r="Q3038" s="571"/>
      <c r="R3038" s="571"/>
      <c r="S3038" s="571"/>
      <c r="T3038" s="571"/>
      <c r="U3038" s="571"/>
      <c r="V3038" s="571"/>
      <c r="W3038" s="571"/>
      <c r="X3038" s="571"/>
      <c r="Y3038" s="571"/>
      <c r="Z3038" s="571"/>
      <c r="AA3038" s="571"/>
      <c r="AB3038" s="571"/>
      <c r="AC3038" s="571"/>
      <c r="AD3038" s="571"/>
      <c r="AE3038" s="571"/>
      <c r="AF3038" s="571"/>
      <c r="AG3038" s="571"/>
      <c r="AH3038" s="571"/>
      <c r="AI3038" s="571"/>
      <c r="AJ3038" s="571"/>
      <c r="AK3038" s="571"/>
      <c r="AL3038" s="571"/>
      <c r="AM3038" s="571"/>
      <c r="AN3038" s="571"/>
      <c r="AO3038" s="571"/>
      <c r="AP3038" s="571"/>
      <c r="AQ3038" s="571"/>
      <c r="AR3038" s="571"/>
      <c r="AS3038" s="571"/>
      <c r="AT3038" s="571"/>
      <c r="AU3038" s="567"/>
      <c r="AV3038" s="571"/>
      <c r="AW3038" s="571"/>
      <c r="AX3038" s="571"/>
      <c r="AY3038" s="571"/>
      <c r="AZ3038" s="571"/>
      <c r="BA3038" s="571"/>
      <c r="BB3038" s="571"/>
      <c r="BC3038" s="571"/>
      <c r="BD3038" s="571"/>
      <c r="BE3038" s="571"/>
      <c r="BF3038" s="571"/>
      <c r="BG3038" s="571"/>
      <c r="BH3038" s="571"/>
      <c r="BI3038" s="571"/>
      <c r="BJ3038" s="571"/>
      <c r="BK3038" s="571"/>
      <c r="BL3038" s="571"/>
      <c r="BM3038" s="571"/>
      <c r="BN3038" s="571"/>
      <c r="BO3038" s="571"/>
      <c r="BP3038" s="571"/>
      <c r="BQ3038" s="542"/>
      <c r="BR3038" s="571"/>
      <c r="BS3038" s="1524"/>
      <c r="BT3038" s="569"/>
      <c r="BU3038" s="569"/>
    </row>
    <row r="3039" spans="1:73" ht="14.25" hidden="1" customHeight="1">
      <c r="A3039" s="569"/>
      <c r="B3039" s="541"/>
      <c r="C3039" s="570"/>
      <c r="D3039" s="571"/>
      <c r="E3039" s="572"/>
      <c r="F3039" s="571"/>
      <c r="G3039" s="1734"/>
      <c r="H3039" s="574"/>
      <c r="I3039" s="546"/>
      <c r="J3039" s="573"/>
      <c r="K3039" s="571"/>
      <c r="L3039" s="571"/>
      <c r="M3039" s="571"/>
      <c r="N3039" s="571"/>
      <c r="O3039" s="571"/>
      <c r="P3039" s="571"/>
      <c r="Q3039" s="571"/>
      <c r="R3039" s="571"/>
      <c r="S3039" s="571"/>
      <c r="T3039" s="571"/>
      <c r="U3039" s="571"/>
      <c r="V3039" s="571"/>
      <c r="W3039" s="571"/>
      <c r="X3039" s="571"/>
      <c r="Y3039" s="571"/>
      <c r="Z3039" s="571"/>
      <c r="AA3039" s="571"/>
      <c r="AB3039" s="571"/>
      <c r="AC3039" s="571"/>
      <c r="AD3039" s="571"/>
      <c r="AE3039" s="571"/>
      <c r="AF3039" s="571"/>
      <c r="AG3039" s="571"/>
      <c r="AH3039" s="571"/>
      <c r="AI3039" s="571"/>
      <c r="AJ3039" s="571"/>
      <c r="AK3039" s="571"/>
      <c r="AL3039" s="571"/>
      <c r="AM3039" s="571"/>
      <c r="AN3039" s="571"/>
      <c r="AO3039" s="571"/>
      <c r="AP3039" s="571"/>
      <c r="AQ3039" s="571"/>
      <c r="AR3039" s="571"/>
      <c r="AS3039" s="571"/>
      <c r="AT3039" s="571"/>
      <c r="AU3039" s="567"/>
      <c r="AV3039" s="571"/>
      <c r="AW3039" s="571"/>
      <c r="AX3039" s="571"/>
      <c r="AY3039" s="571"/>
      <c r="AZ3039" s="571"/>
      <c r="BA3039" s="571"/>
      <c r="BB3039" s="571"/>
      <c r="BC3039" s="571"/>
      <c r="BD3039" s="571"/>
      <c r="BE3039" s="571"/>
      <c r="BF3039" s="571"/>
      <c r="BG3039" s="571"/>
      <c r="BH3039" s="571"/>
      <c r="BI3039" s="571"/>
      <c r="BJ3039" s="571"/>
      <c r="BK3039" s="571"/>
      <c r="BL3039" s="571"/>
      <c r="BM3039" s="571"/>
      <c r="BN3039" s="571"/>
      <c r="BO3039" s="571"/>
      <c r="BP3039" s="571"/>
      <c r="BQ3039" s="542"/>
      <c r="BR3039" s="571"/>
      <c r="BS3039" s="1524"/>
      <c r="BT3039" s="569"/>
      <c r="BU3039" s="569"/>
    </row>
    <row r="3040" spans="1:73" ht="14.25" hidden="1" customHeight="1">
      <c r="A3040" s="569"/>
      <c r="B3040" s="541"/>
      <c r="C3040" s="570"/>
      <c r="D3040" s="571"/>
      <c r="E3040" s="572"/>
      <c r="F3040" s="571"/>
      <c r="G3040" s="1734"/>
      <c r="H3040" s="574"/>
      <c r="I3040" s="546"/>
      <c r="J3040" s="573"/>
      <c r="K3040" s="571"/>
      <c r="L3040" s="571"/>
      <c r="M3040" s="571"/>
      <c r="N3040" s="571"/>
      <c r="O3040" s="571"/>
      <c r="P3040" s="571"/>
      <c r="Q3040" s="571"/>
      <c r="R3040" s="571"/>
      <c r="S3040" s="571"/>
      <c r="T3040" s="571"/>
      <c r="U3040" s="571"/>
      <c r="V3040" s="571"/>
      <c r="W3040" s="571"/>
      <c r="X3040" s="571"/>
      <c r="Y3040" s="571"/>
      <c r="Z3040" s="571"/>
      <c r="AA3040" s="571"/>
      <c r="AB3040" s="571"/>
      <c r="AC3040" s="571"/>
      <c r="AD3040" s="571"/>
      <c r="AE3040" s="571"/>
      <c r="AF3040" s="571"/>
      <c r="AG3040" s="571"/>
      <c r="AH3040" s="571"/>
      <c r="AI3040" s="571"/>
      <c r="AJ3040" s="571"/>
      <c r="AK3040" s="571"/>
      <c r="AL3040" s="571"/>
      <c r="AM3040" s="571"/>
      <c r="AN3040" s="571"/>
      <c r="AO3040" s="571"/>
      <c r="AP3040" s="571"/>
      <c r="AQ3040" s="571"/>
      <c r="AR3040" s="571"/>
      <c r="AS3040" s="571"/>
      <c r="AT3040" s="571"/>
      <c r="AU3040" s="567"/>
      <c r="AV3040" s="571"/>
      <c r="AW3040" s="571"/>
      <c r="AX3040" s="571"/>
      <c r="AY3040" s="571"/>
      <c r="AZ3040" s="571"/>
      <c r="BA3040" s="571"/>
      <c r="BB3040" s="571"/>
      <c r="BC3040" s="571"/>
      <c r="BD3040" s="571"/>
      <c r="BE3040" s="571"/>
      <c r="BF3040" s="571"/>
      <c r="BG3040" s="571"/>
      <c r="BH3040" s="571"/>
      <c r="BI3040" s="571"/>
      <c r="BJ3040" s="571"/>
      <c r="BK3040" s="571"/>
      <c r="BL3040" s="571"/>
      <c r="BM3040" s="571"/>
      <c r="BN3040" s="571"/>
      <c r="BO3040" s="571"/>
      <c r="BP3040" s="571"/>
      <c r="BQ3040" s="542"/>
      <c r="BR3040" s="571"/>
      <c r="BS3040" s="1524"/>
      <c r="BT3040" s="569"/>
      <c r="BU3040" s="569"/>
    </row>
    <row r="3041" spans="1:73" ht="14.25" hidden="1" customHeight="1">
      <c r="A3041" s="569"/>
      <c r="B3041" s="541"/>
      <c r="C3041" s="570"/>
      <c r="D3041" s="571"/>
      <c r="E3041" s="572"/>
      <c r="F3041" s="571"/>
      <c r="G3041" s="1734"/>
      <c r="H3041" s="574"/>
      <c r="I3041" s="546"/>
      <c r="J3041" s="573"/>
      <c r="K3041" s="571"/>
      <c r="L3041" s="571"/>
      <c r="M3041" s="571"/>
      <c r="N3041" s="571"/>
      <c r="O3041" s="571"/>
      <c r="P3041" s="571"/>
      <c r="Q3041" s="571"/>
      <c r="R3041" s="571"/>
      <c r="S3041" s="571"/>
      <c r="T3041" s="571"/>
      <c r="U3041" s="571"/>
      <c r="V3041" s="571"/>
      <c r="W3041" s="571"/>
      <c r="X3041" s="571"/>
      <c r="Y3041" s="571"/>
      <c r="Z3041" s="571"/>
      <c r="AA3041" s="571"/>
      <c r="AB3041" s="571"/>
      <c r="AC3041" s="571"/>
      <c r="AD3041" s="571"/>
      <c r="AE3041" s="571"/>
      <c r="AF3041" s="571"/>
      <c r="AG3041" s="571"/>
      <c r="AH3041" s="571"/>
      <c r="AI3041" s="571"/>
      <c r="AJ3041" s="571"/>
      <c r="AK3041" s="571"/>
      <c r="AL3041" s="571"/>
      <c r="AM3041" s="571"/>
      <c r="AN3041" s="571"/>
      <c r="AO3041" s="571"/>
      <c r="AP3041" s="571"/>
      <c r="AQ3041" s="571"/>
      <c r="AR3041" s="571"/>
      <c r="AS3041" s="571"/>
      <c r="AT3041" s="571"/>
      <c r="AU3041" s="567"/>
      <c r="AV3041" s="571"/>
      <c r="AW3041" s="571"/>
      <c r="AX3041" s="571"/>
      <c r="AY3041" s="571"/>
      <c r="AZ3041" s="571"/>
      <c r="BA3041" s="571"/>
      <c r="BB3041" s="571"/>
      <c r="BC3041" s="571"/>
      <c r="BD3041" s="571"/>
      <c r="BE3041" s="571"/>
      <c r="BF3041" s="571"/>
      <c r="BG3041" s="571"/>
      <c r="BH3041" s="571"/>
      <c r="BI3041" s="571"/>
      <c r="BJ3041" s="571"/>
      <c r="BK3041" s="571"/>
      <c r="BL3041" s="571"/>
      <c r="BM3041" s="571"/>
      <c r="BN3041" s="571"/>
      <c r="BO3041" s="571"/>
      <c r="BP3041" s="571"/>
      <c r="BQ3041" s="542"/>
      <c r="BR3041" s="571"/>
      <c r="BS3041" s="1524"/>
      <c r="BT3041" s="569"/>
      <c r="BU3041" s="569"/>
    </row>
    <row r="3042" spans="1:73" ht="14.25" hidden="1" customHeight="1">
      <c r="A3042" s="569"/>
      <c r="B3042" s="541"/>
      <c r="C3042" s="570"/>
      <c r="D3042" s="571"/>
      <c r="E3042" s="572"/>
      <c r="F3042" s="571"/>
      <c r="G3042" s="1734"/>
      <c r="H3042" s="574"/>
      <c r="I3042" s="546"/>
      <c r="J3042" s="573"/>
      <c r="K3042" s="571"/>
      <c r="L3042" s="571"/>
      <c r="M3042" s="571"/>
      <c r="N3042" s="571"/>
      <c r="O3042" s="571"/>
      <c r="P3042" s="571"/>
      <c r="Q3042" s="571"/>
      <c r="R3042" s="571"/>
      <c r="S3042" s="571"/>
      <c r="T3042" s="571"/>
      <c r="U3042" s="571"/>
      <c r="V3042" s="571"/>
      <c r="W3042" s="571"/>
      <c r="X3042" s="571"/>
      <c r="Y3042" s="571"/>
      <c r="Z3042" s="571"/>
      <c r="AA3042" s="571"/>
      <c r="AB3042" s="571"/>
      <c r="AC3042" s="571"/>
      <c r="AD3042" s="571"/>
      <c r="AE3042" s="571"/>
      <c r="AF3042" s="571"/>
      <c r="AG3042" s="571"/>
      <c r="AH3042" s="571"/>
      <c r="AI3042" s="571"/>
      <c r="AJ3042" s="571"/>
      <c r="AK3042" s="571"/>
      <c r="AL3042" s="571"/>
      <c r="AM3042" s="571"/>
      <c r="AN3042" s="571"/>
      <c r="AO3042" s="571"/>
      <c r="AP3042" s="571"/>
      <c r="AQ3042" s="571"/>
      <c r="AR3042" s="571"/>
      <c r="AS3042" s="571"/>
      <c r="AT3042" s="571"/>
      <c r="AU3042" s="567"/>
      <c r="AV3042" s="571"/>
      <c r="AW3042" s="571"/>
      <c r="AX3042" s="571"/>
      <c r="AY3042" s="571"/>
      <c r="AZ3042" s="571"/>
      <c r="BA3042" s="571"/>
      <c r="BB3042" s="571"/>
      <c r="BC3042" s="571"/>
      <c r="BD3042" s="571"/>
      <c r="BE3042" s="571"/>
      <c r="BF3042" s="571"/>
      <c r="BG3042" s="571"/>
      <c r="BH3042" s="571"/>
      <c r="BI3042" s="571"/>
      <c r="BJ3042" s="571"/>
      <c r="BK3042" s="571"/>
      <c r="BL3042" s="571"/>
      <c r="BM3042" s="571"/>
      <c r="BN3042" s="571"/>
      <c r="BO3042" s="571"/>
      <c r="BP3042" s="571"/>
      <c r="BQ3042" s="542"/>
      <c r="BR3042" s="571"/>
      <c r="BS3042" s="1524"/>
      <c r="BT3042" s="569"/>
      <c r="BU3042" s="569"/>
    </row>
    <row r="3043" spans="1:73" ht="14.25" hidden="1" customHeight="1">
      <c r="A3043" s="569"/>
      <c r="B3043" s="541"/>
      <c r="C3043" s="570"/>
      <c r="D3043" s="571"/>
      <c r="E3043" s="572"/>
      <c r="F3043" s="571"/>
      <c r="G3043" s="1734"/>
      <c r="H3043" s="574"/>
      <c r="I3043" s="546"/>
      <c r="J3043" s="573"/>
      <c r="K3043" s="571"/>
      <c r="L3043" s="571"/>
      <c r="M3043" s="571"/>
      <c r="N3043" s="571"/>
      <c r="O3043" s="571"/>
      <c r="P3043" s="571"/>
      <c r="Q3043" s="571"/>
      <c r="R3043" s="571"/>
      <c r="S3043" s="571"/>
      <c r="T3043" s="571"/>
      <c r="U3043" s="571"/>
      <c r="V3043" s="571"/>
      <c r="W3043" s="571"/>
      <c r="X3043" s="571"/>
      <c r="Y3043" s="571"/>
      <c r="Z3043" s="571"/>
      <c r="AA3043" s="571"/>
      <c r="AB3043" s="571"/>
      <c r="AC3043" s="571"/>
      <c r="AD3043" s="571"/>
      <c r="AE3043" s="571"/>
      <c r="AF3043" s="571"/>
      <c r="AG3043" s="571"/>
      <c r="AH3043" s="571"/>
      <c r="AI3043" s="571"/>
      <c r="AJ3043" s="571"/>
      <c r="AK3043" s="571"/>
      <c r="AL3043" s="571"/>
      <c r="AM3043" s="571"/>
      <c r="AN3043" s="571"/>
      <c r="AO3043" s="571"/>
      <c r="AP3043" s="571"/>
      <c r="AQ3043" s="571"/>
      <c r="AR3043" s="571"/>
      <c r="AS3043" s="571"/>
      <c r="AT3043" s="571"/>
      <c r="AU3043" s="567"/>
      <c r="AV3043" s="571"/>
      <c r="AW3043" s="571"/>
      <c r="AX3043" s="571"/>
      <c r="AY3043" s="571"/>
      <c r="AZ3043" s="571"/>
      <c r="BA3043" s="571"/>
      <c r="BB3043" s="571"/>
      <c r="BC3043" s="571"/>
      <c r="BD3043" s="571"/>
      <c r="BE3043" s="571"/>
      <c r="BF3043" s="571"/>
      <c r="BG3043" s="571"/>
      <c r="BH3043" s="571"/>
      <c r="BI3043" s="571"/>
      <c r="BJ3043" s="571"/>
      <c r="BK3043" s="571"/>
      <c r="BL3043" s="571"/>
      <c r="BM3043" s="571"/>
      <c r="BN3043" s="571"/>
      <c r="BO3043" s="571"/>
      <c r="BP3043" s="571"/>
      <c r="BQ3043" s="542"/>
      <c r="BR3043" s="571"/>
      <c r="BS3043" s="1524"/>
      <c r="BT3043" s="569"/>
      <c r="BU3043" s="569"/>
    </row>
    <row r="3044" spans="1:73" ht="14.25" hidden="1" customHeight="1">
      <c r="A3044" s="569"/>
      <c r="B3044" s="541"/>
      <c r="C3044" s="570"/>
      <c r="D3044" s="571"/>
      <c r="E3044" s="572"/>
      <c r="F3044" s="571"/>
      <c r="G3044" s="1734"/>
      <c r="H3044" s="574"/>
      <c r="I3044" s="546"/>
      <c r="J3044" s="573"/>
      <c r="K3044" s="571"/>
      <c r="L3044" s="571"/>
      <c r="M3044" s="571"/>
      <c r="N3044" s="571"/>
      <c r="O3044" s="571"/>
      <c r="P3044" s="571"/>
      <c r="Q3044" s="571"/>
      <c r="R3044" s="571"/>
      <c r="S3044" s="571"/>
      <c r="T3044" s="571"/>
      <c r="U3044" s="571"/>
      <c r="V3044" s="571"/>
      <c r="W3044" s="571"/>
      <c r="X3044" s="571"/>
      <c r="Y3044" s="571"/>
      <c r="Z3044" s="571"/>
      <c r="AA3044" s="571"/>
      <c r="AB3044" s="571"/>
      <c r="AC3044" s="571"/>
      <c r="AD3044" s="571"/>
      <c r="AE3044" s="571"/>
      <c r="AF3044" s="571"/>
      <c r="AG3044" s="571"/>
      <c r="AH3044" s="571"/>
      <c r="AI3044" s="571"/>
      <c r="AJ3044" s="571"/>
      <c r="AK3044" s="571"/>
      <c r="AL3044" s="571"/>
      <c r="AM3044" s="571"/>
      <c r="AN3044" s="571"/>
      <c r="AO3044" s="571"/>
      <c r="AP3044" s="571"/>
      <c r="AQ3044" s="571"/>
      <c r="AR3044" s="571"/>
      <c r="AS3044" s="571"/>
      <c r="AT3044" s="571"/>
      <c r="AU3044" s="567"/>
      <c r="AV3044" s="571"/>
      <c r="AW3044" s="571"/>
      <c r="AX3044" s="571"/>
      <c r="AY3044" s="571"/>
      <c r="AZ3044" s="571"/>
      <c r="BA3044" s="571"/>
      <c r="BB3044" s="571"/>
      <c r="BC3044" s="571"/>
      <c r="BD3044" s="571"/>
      <c r="BE3044" s="571"/>
      <c r="BF3044" s="571"/>
      <c r="BG3044" s="571"/>
      <c r="BH3044" s="571"/>
      <c r="BI3044" s="571"/>
      <c r="BJ3044" s="571"/>
      <c r="BK3044" s="571"/>
      <c r="BL3044" s="571"/>
      <c r="BM3044" s="571"/>
      <c r="BN3044" s="571"/>
      <c r="BO3044" s="571"/>
      <c r="BP3044" s="571"/>
      <c r="BQ3044" s="542"/>
      <c r="BR3044" s="571"/>
      <c r="BS3044" s="1524"/>
      <c r="BT3044" s="569"/>
      <c r="BU3044" s="569"/>
    </row>
    <row r="3045" spans="1:73" ht="14.25" hidden="1" customHeight="1">
      <c r="A3045" s="569"/>
      <c r="B3045" s="541"/>
      <c r="C3045" s="570"/>
      <c r="D3045" s="571"/>
      <c r="E3045" s="572"/>
      <c r="F3045" s="571"/>
      <c r="G3045" s="1734"/>
      <c r="H3045" s="574"/>
      <c r="I3045" s="546"/>
      <c r="J3045" s="573"/>
      <c r="K3045" s="571"/>
      <c r="L3045" s="571"/>
      <c r="M3045" s="571"/>
      <c r="N3045" s="571"/>
      <c r="O3045" s="571"/>
      <c r="P3045" s="571"/>
      <c r="Q3045" s="571"/>
      <c r="R3045" s="571"/>
      <c r="S3045" s="571"/>
      <c r="T3045" s="571"/>
      <c r="U3045" s="571"/>
      <c r="V3045" s="571"/>
      <c r="W3045" s="571"/>
      <c r="X3045" s="571"/>
      <c r="Y3045" s="571"/>
      <c r="Z3045" s="571"/>
      <c r="AA3045" s="571"/>
      <c r="AB3045" s="571"/>
      <c r="AC3045" s="571"/>
      <c r="AD3045" s="571"/>
      <c r="AE3045" s="571"/>
      <c r="AF3045" s="571"/>
      <c r="AG3045" s="571"/>
      <c r="AH3045" s="571"/>
      <c r="AI3045" s="571"/>
      <c r="AJ3045" s="571"/>
      <c r="AK3045" s="571"/>
      <c r="AL3045" s="571"/>
      <c r="AM3045" s="571"/>
      <c r="AN3045" s="571"/>
      <c r="AO3045" s="571"/>
      <c r="AP3045" s="571"/>
      <c r="AQ3045" s="571"/>
      <c r="AR3045" s="571"/>
      <c r="AS3045" s="571"/>
      <c r="AT3045" s="571"/>
      <c r="AU3045" s="567"/>
      <c r="AV3045" s="571"/>
      <c r="AW3045" s="571"/>
      <c r="AX3045" s="571"/>
      <c r="AY3045" s="571"/>
      <c r="AZ3045" s="571"/>
      <c r="BA3045" s="571"/>
      <c r="BB3045" s="571"/>
      <c r="BC3045" s="571"/>
      <c r="BD3045" s="571"/>
      <c r="BE3045" s="571"/>
      <c r="BF3045" s="571"/>
      <c r="BG3045" s="571"/>
      <c r="BH3045" s="571"/>
      <c r="BI3045" s="571"/>
      <c r="BJ3045" s="571"/>
      <c r="BK3045" s="571"/>
      <c r="BL3045" s="571"/>
      <c r="BM3045" s="571"/>
      <c r="BN3045" s="571"/>
      <c r="BO3045" s="571"/>
      <c r="BP3045" s="571"/>
      <c r="BQ3045" s="542"/>
      <c r="BR3045" s="571"/>
      <c r="BS3045" s="1524"/>
      <c r="BT3045" s="569"/>
      <c r="BU3045" s="569"/>
    </row>
    <row r="3046" spans="1:73" ht="14.25" hidden="1" customHeight="1">
      <c r="A3046" s="569"/>
      <c r="B3046" s="541"/>
      <c r="C3046" s="570"/>
      <c r="D3046" s="571"/>
      <c r="E3046" s="572"/>
      <c r="F3046" s="571"/>
      <c r="G3046" s="1734"/>
      <c r="H3046" s="574"/>
      <c r="I3046" s="546"/>
      <c r="J3046" s="573"/>
      <c r="K3046" s="571"/>
      <c r="L3046" s="571"/>
      <c r="M3046" s="571"/>
      <c r="N3046" s="571"/>
      <c r="O3046" s="571"/>
      <c r="P3046" s="571"/>
      <c r="Q3046" s="571"/>
      <c r="R3046" s="571"/>
      <c r="S3046" s="571"/>
      <c r="T3046" s="571"/>
      <c r="U3046" s="571"/>
      <c r="V3046" s="571"/>
      <c r="W3046" s="571"/>
      <c r="X3046" s="571"/>
      <c r="Y3046" s="571"/>
      <c r="Z3046" s="571"/>
      <c r="AA3046" s="571"/>
      <c r="AB3046" s="571"/>
      <c r="AC3046" s="571"/>
      <c r="AD3046" s="571"/>
      <c r="AE3046" s="571"/>
      <c r="AF3046" s="571"/>
      <c r="AG3046" s="571"/>
      <c r="AH3046" s="571"/>
      <c r="AI3046" s="571"/>
      <c r="AJ3046" s="571"/>
      <c r="AK3046" s="571"/>
      <c r="AL3046" s="571"/>
      <c r="AM3046" s="571"/>
      <c r="AN3046" s="571"/>
      <c r="AO3046" s="571"/>
      <c r="AP3046" s="571"/>
      <c r="AQ3046" s="571"/>
      <c r="AR3046" s="571"/>
      <c r="AS3046" s="571"/>
      <c r="AT3046" s="571"/>
      <c r="AU3046" s="567"/>
      <c r="AV3046" s="571"/>
      <c r="AW3046" s="571"/>
      <c r="AX3046" s="571"/>
      <c r="AY3046" s="571"/>
      <c r="AZ3046" s="571"/>
      <c r="BA3046" s="571"/>
      <c r="BB3046" s="571"/>
      <c r="BC3046" s="571"/>
      <c r="BD3046" s="571"/>
      <c r="BE3046" s="571"/>
      <c r="BF3046" s="571"/>
      <c r="BG3046" s="571"/>
      <c r="BH3046" s="571"/>
      <c r="BI3046" s="571"/>
      <c r="BJ3046" s="571"/>
      <c r="BK3046" s="571"/>
      <c r="BL3046" s="571"/>
      <c r="BM3046" s="571"/>
      <c r="BN3046" s="571"/>
      <c r="BO3046" s="571"/>
      <c r="BP3046" s="571"/>
      <c r="BQ3046" s="542"/>
      <c r="BR3046" s="571"/>
      <c r="BS3046" s="1524"/>
      <c r="BT3046" s="569"/>
      <c r="BU3046" s="569"/>
    </row>
    <row r="3047" spans="1:73" ht="14.25" hidden="1" customHeight="1">
      <c r="A3047" s="569"/>
      <c r="B3047" s="541"/>
      <c r="C3047" s="570"/>
      <c r="D3047" s="571"/>
      <c r="E3047" s="572"/>
      <c r="F3047" s="571"/>
      <c r="G3047" s="1734"/>
      <c r="H3047" s="574"/>
      <c r="I3047" s="546"/>
      <c r="J3047" s="573"/>
      <c r="K3047" s="571"/>
      <c r="L3047" s="571"/>
      <c r="M3047" s="571"/>
      <c r="N3047" s="571"/>
      <c r="O3047" s="571"/>
      <c r="P3047" s="571"/>
      <c r="Q3047" s="571"/>
      <c r="R3047" s="571"/>
      <c r="S3047" s="571"/>
      <c r="T3047" s="571"/>
      <c r="U3047" s="571"/>
      <c r="V3047" s="571"/>
      <c r="W3047" s="571"/>
      <c r="X3047" s="571"/>
      <c r="Y3047" s="571"/>
      <c r="Z3047" s="571"/>
      <c r="AA3047" s="571"/>
      <c r="AB3047" s="571"/>
      <c r="AC3047" s="571"/>
      <c r="AD3047" s="571"/>
      <c r="AE3047" s="571"/>
      <c r="AF3047" s="571"/>
      <c r="AG3047" s="571"/>
      <c r="AH3047" s="571"/>
      <c r="AI3047" s="571"/>
      <c r="AJ3047" s="571"/>
      <c r="AK3047" s="571"/>
      <c r="AL3047" s="571"/>
      <c r="AM3047" s="571"/>
      <c r="AN3047" s="571"/>
      <c r="AO3047" s="571"/>
      <c r="AP3047" s="571"/>
      <c r="AQ3047" s="571"/>
      <c r="AR3047" s="571"/>
      <c r="AS3047" s="571"/>
      <c r="AT3047" s="571"/>
      <c r="AU3047" s="567"/>
      <c r="AV3047" s="571"/>
      <c r="AW3047" s="571"/>
      <c r="AX3047" s="571"/>
      <c r="AY3047" s="571"/>
      <c r="AZ3047" s="571"/>
      <c r="BA3047" s="571"/>
      <c r="BB3047" s="571"/>
      <c r="BC3047" s="571"/>
      <c r="BD3047" s="571"/>
      <c r="BE3047" s="571"/>
      <c r="BF3047" s="571"/>
      <c r="BG3047" s="571"/>
      <c r="BH3047" s="571"/>
      <c r="BI3047" s="571"/>
      <c r="BJ3047" s="571"/>
      <c r="BK3047" s="571"/>
      <c r="BL3047" s="571"/>
      <c r="BM3047" s="571"/>
      <c r="BN3047" s="571"/>
      <c r="BO3047" s="571"/>
      <c r="BP3047" s="571"/>
      <c r="BQ3047" s="542"/>
      <c r="BR3047" s="571"/>
      <c r="BS3047" s="1524"/>
      <c r="BT3047" s="569"/>
      <c r="BU3047" s="569"/>
    </row>
    <row r="3048" spans="1:73" ht="14.25" hidden="1" customHeight="1">
      <c r="A3048" s="569"/>
      <c r="B3048" s="541"/>
      <c r="C3048" s="570"/>
      <c r="D3048" s="571"/>
      <c r="E3048" s="572"/>
      <c r="F3048" s="571"/>
      <c r="G3048" s="1734"/>
      <c r="H3048" s="574"/>
      <c r="I3048" s="546"/>
      <c r="J3048" s="573"/>
      <c r="K3048" s="571"/>
      <c r="L3048" s="571"/>
      <c r="M3048" s="571"/>
      <c r="N3048" s="571"/>
      <c r="O3048" s="571"/>
      <c r="P3048" s="571"/>
      <c r="Q3048" s="571"/>
      <c r="R3048" s="571"/>
      <c r="S3048" s="571"/>
      <c r="T3048" s="571"/>
      <c r="U3048" s="571"/>
      <c r="V3048" s="571"/>
      <c r="W3048" s="571"/>
      <c r="X3048" s="571"/>
      <c r="Y3048" s="571"/>
      <c r="Z3048" s="571"/>
      <c r="AA3048" s="571"/>
      <c r="AB3048" s="571"/>
      <c r="AC3048" s="571"/>
      <c r="AD3048" s="571"/>
      <c r="AE3048" s="571"/>
      <c r="AF3048" s="571"/>
      <c r="AG3048" s="571"/>
      <c r="AH3048" s="571"/>
      <c r="AI3048" s="571"/>
      <c r="AJ3048" s="571"/>
      <c r="AK3048" s="571"/>
      <c r="AL3048" s="571"/>
      <c r="AM3048" s="571"/>
      <c r="AN3048" s="571"/>
      <c r="AO3048" s="571"/>
      <c r="AP3048" s="571"/>
      <c r="AQ3048" s="571"/>
      <c r="AR3048" s="571"/>
      <c r="AS3048" s="571"/>
      <c r="AT3048" s="571"/>
      <c r="AU3048" s="567"/>
      <c r="AV3048" s="571"/>
      <c r="AW3048" s="571"/>
      <c r="AX3048" s="571"/>
      <c r="AY3048" s="571"/>
      <c r="AZ3048" s="571"/>
      <c r="BA3048" s="571"/>
      <c r="BB3048" s="571"/>
      <c r="BC3048" s="571"/>
      <c r="BD3048" s="571"/>
      <c r="BE3048" s="571"/>
      <c r="BF3048" s="571"/>
      <c r="BG3048" s="571"/>
      <c r="BH3048" s="571"/>
      <c r="BI3048" s="571"/>
      <c r="BJ3048" s="571"/>
      <c r="BK3048" s="571"/>
      <c r="BL3048" s="571"/>
      <c r="BM3048" s="571"/>
      <c r="BN3048" s="571"/>
      <c r="BO3048" s="571"/>
      <c r="BP3048" s="571"/>
      <c r="BQ3048" s="542"/>
      <c r="BR3048" s="571"/>
      <c r="BS3048" s="1524"/>
      <c r="BT3048" s="569"/>
      <c r="BU3048" s="569"/>
    </row>
    <row r="3049" spans="1:73" ht="14.25" hidden="1" customHeight="1">
      <c r="A3049" s="569"/>
      <c r="B3049" s="541"/>
      <c r="C3049" s="570"/>
      <c r="D3049" s="571"/>
      <c r="E3049" s="572"/>
      <c r="F3049" s="571"/>
      <c r="G3049" s="1734"/>
      <c r="H3049" s="574"/>
      <c r="I3049" s="546"/>
      <c r="J3049" s="573"/>
      <c r="K3049" s="571"/>
      <c r="L3049" s="571"/>
      <c r="M3049" s="571"/>
      <c r="N3049" s="571"/>
      <c r="O3049" s="571"/>
      <c r="P3049" s="571"/>
      <c r="Q3049" s="571"/>
      <c r="R3049" s="571"/>
      <c r="S3049" s="571"/>
      <c r="T3049" s="571"/>
      <c r="U3049" s="571"/>
      <c r="V3049" s="571"/>
      <c r="W3049" s="571"/>
      <c r="X3049" s="571"/>
      <c r="Y3049" s="571"/>
      <c r="Z3049" s="571"/>
      <c r="AA3049" s="571"/>
      <c r="AB3049" s="571"/>
      <c r="AC3049" s="571"/>
      <c r="AD3049" s="571"/>
      <c r="AE3049" s="571"/>
      <c r="AF3049" s="571"/>
      <c r="AG3049" s="571"/>
      <c r="AH3049" s="571"/>
      <c r="AI3049" s="571"/>
      <c r="AJ3049" s="571"/>
      <c r="AK3049" s="571"/>
      <c r="AL3049" s="571"/>
      <c r="AM3049" s="571"/>
      <c r="AN3049" s="571"/>
      <c r="AO3049" s="571"/>
      <c r="AP3049" s="571"/>
      <c r="AQ3049" s="571"/>
      <c r="AR3049" s="571"/>
      <c r="AS3049" s="571"/>
      <c r="AT3049" s="571"/>
      <c r="AU3049" s="567"/>
      <c r="AV3049" s="571"/>
      <c r="AW3049" s="571"/>
      <c r="AX3049" s="571"/>
      <c r="AY3049" s="571"/>
      <c r="AZ3049" s="571"/>
      <c r="BA3049" s="571"/>
      <c r="BB3049" s="571"/>
      <c r="BC3049" s="571"/>
      <c r="BD3049" s="571"/>
      <c r="BE3049" s="571"/>
      <c r="BF3049" s="571"/>
      <c r="BG3049" s="571"/>
      <c r="BH3049" s="571"/>
      <c r="BI3049" s="571"/>
      <c r="BJ3049" s="571"/>
      <c r="BK3049" s="571"/>
      <c r="BL3049" s="571"/>
      <c r="BM3049" s="571"/>
      <c r="BN3049" s="571"/>
      <c r="BO3049" s="571"/>
      <c r="BP3049" s="571"/>
      <c r="BQ3049" s="542"/>
      <c r="BR3049" s="571"/>
      <c r="BS3049" s="1524"/>
      <c r="BT3049" s="569"/>
      <c r="BU3049" s="569"/>
    </row>
    <row r="3050" spans="1:73" ht="14.25" hidden="1" customHeight="1">
      <c r="A3050" s="569"/>
      <c r="B3050" s="541"/>
      <c r="C3050" s="570"/>
      <c r="D3050" s="571"/>
      <c r="E3050" s="572"/>
      <c r="F3050" s="571"/>
      <c r="G3050" s="1734"/>
      <c r="H3050" s="574"/>
      <c r="I3050" s="546"/>
      <c r="J3050" s="573"/>
      <c r="K3050" s="571"/>
      <c r="L3050" s="571"/>
      <c r="M3050" s="571"/>
      <c r="N3050" s="571"/>
      <c r="O3050" s="571"/>
      <c r="P3050" s="571"/>
      <c r="Q3050" s="571"/>
      <c r="R3050" s="571"/>
      <c r="S3050" s="571"/>
      <c r="T3050" s="571"/>
      <c r="U3050" s="571"/>
      <c r="V3050" s="571"/>
      <c r="W3050" s="571"/>
      <c r="X3050" s="571"/>
      <c r="Y3050" s="571"/>
      <c r="Z3050" s="571"/>
      <c r="AA3050" s="571"/>
      <c r="AB3050" s="571"/>
      <c r="AC3050" s="571"/>
      <c r="AD3050" s="571"/>
      <c r="AE3050" s="571"/>
      <c r="AF3050" s="571"/>
      <c r="AG3050" s="571"/>
      <c r="AH3050" s="571"/>
      <c r="AI3050" s="571"/>
      <c r="AJ3050" s="571"/>
      <c r="AK3050" s="571"/>
      <c r="AL3050" s="571"/>
      <c r="AM3050" s="571"/>
      <c r="AN3050" s="571"/>
      <c r="AO3050" s="571"/>
      <c r="AP3050" s="571"/>
      <c r="AQ3050" s="571"/>
      <c r="AR3050" s="571"/>
      <c r="AS3050" s="571"/>
      <c r="AT3050" s="571"/>
      <c r="AU3050" s="567"/>
      <c r="AV3050" s="571"/>
      <c r="AW3050" s="571"/>
      <c r="AX3050" s="571"/>
      <c r="AY3050" s="571"/>
      <c r="AZ3050" s="571"/>
      <c r="BA3050" s="571"/>
      <c r="BB3050" s="571"/>
      <c r="BC3050" s="571"/>
      <c r="BD3050" s="571"/>
      <c r="BE3050" s="571"/>
      <c r="BF3050" s="571"/>
      <c r="BG3050" s="571"/>
      <c r="BH3050" s="571"/>
      <c r="BI3050" s="571"/>
      <c r="BJ3050" s="571"/>
      <c r="BK3050" s="571"/>
      <c r="BL3050" s="571"/>
      <c r="BM3050" s="571"/>
      <c r="BN3050" s="571"/>
      <c r="BO3050" s="571"/>
      <c r="BP3050" s="571"/>
      <c r="BQ3050" s="542"/>
      <c r="BR3050" s="571"/>
      <c r="BS3050" s="1524"/>
      <c r="BT3050" s="569"/>
      <c r="BU3050" s="569"/>
    </row>
    <row r="3051" spans="1:73" ht="14.25" hidden="1" customHeight="1">
      <c r="A3051" s="569"/>
      <c r="B3051" s="541"/>
      <c r="C3051" s="570"/>
      <c r="D3051" s="571"/>
      <c r="E3051" s="572"/>
      <c r="F3051" s="571"/>
      <c r="G3051" s="1734"/>
      <c r="H3051" s="574"/>
      <c r="I3051" s="546"/>
      <c r="J3051" s="573"/>
      <c r="K3051" s="571"/>
      <c r="L3051" s="571"/>
      <c r="M3051" s="571"/>
      <c r="N3051" s="571"/>
      <c r="O3051" s="571"/>
      <c r="P3051" s="571"/>
      <c r="Q3051" s="571"/>
      <c r="R3051" s="571"/>
      <c r="S3051" s="571"/>
      <c r="T3051" s="571"/>
      <c r="U3051" s="571"/>
      <c r="V3051" s="571"/>
      <c r="W3051" s="571"/>
      <c r="X3051" s="571"/>
      <c r="Y3051" s="571"/>
      <c r="Z3051" s="571"/>
      <c r="AA3051" s="571"/>
      <c r="AB3051" s="571"/>
      <c r="AC3051" s="571"/>
      <c r="AD3051" s="571"/>
      <c r="AE3051" s="571"/>
      <c r="AF3051" s="571"/>
      <c r="AG3051" s="571"/>
      <c r="AH3051" s="571"/>
      <c r="AI3051" s="571"/>
      <c r="AJ3051" s="571"/>
      <c r="AK3051" s="571"/>
      <c r="AL3051" s="571"/>
      <c r="AM3051" s="571"/>
      <c r="AN3051" s="571"/>
      <c r="AO3051" s="571"/>
      <c r="AP3051" s="571"/>
      <c r="AQ3051" s="571"/>
      <c r="AR3051" s="571"/>
      <c r="AS3051" s="571"/>
      <c r="AT3051" s="571"/>
      <c r="AU3051" s="567"/>
      <c r="AV3051" s="571"/>
      <c r="AW3051" s="571"/>
      <c r="AX3051" s="571"/>
      <c r="AY3051" s="571"/>
      <c r="AZ3051" s="571"/>
      <c r="BA3051" s="571"/>
      <c r="BB3051" s="571"/>
      <c r="BC3051" s="571"/>
      <c r="BD3051" s="571"/>
      <c r="BE3051" s="571"/>
      <c r="BF3051" s="571"/>
      <c r="BG3051" s="571"/>
      <c r="BH3051" s="571"/>
      <c r="BI3051" s="571"/>
      <c r="BJ3051" s="571"/>
      <c r="BK3051" s="571"/>
      <c r="BL3051" s="571"/>
      <c r="BM3051" s="571"/>
      <c r="BN3051" s="571"/>
      <c r="BO3051" s="571"/>
      <c r="BP3051" s="571"/>
      <c r="BQ3051" s="542"/>
      <c r="BR3051" s="571"/>
      <c r="BS3051" s="1524"/>
      <c r="BT3051" s="569"/>
      <c r="BU3051" s="569"/>
    </row>
    <row r="3052" spans="1:73" ht="14.25" hidden="1" customHeight="1">
      <c r="A3052" s="569"/>
      <c r="B3052" s="541"/>
      <c r="C3052" s="570"/>
      <c r="D3052" s="571"/>
      <c r="E3052" s="572"/>
      <c r="F3052" s="571"/>
      <c r="G3052" s="1734"/>
      <c r="H3052" s="574"/>
      <c r="I3052" s="546"/>
      <c r="J3052" s="573"/>
      <c r="K3052" s="571"/>
      <c r="L3052" s="571"/>
      <c r="M3052" s="571"/>
      <c r="N3052" s="571"/>
      <c r="O3052" s="571"/>
      <c r="P3052" s="571"/>
      <c r="Q3052" s="571"/>
      <c r="R3052" s="571"/>
      <c r="S3052" s="571"/>
      <c r="T3052" s="571"/>
      <c r="U3052" s="571"/>
      <c r="V3052" s="571"/>
      <c r="W3052" s="571"/>
      <c r="X3052" s="571"/>
      <c r="Y3052" s="571"/>
      <c r="Z3052" s="571"/>
      <c r="AA3052" s="571"/>
      <c r="AB3052" s="571"/>
      <c r="AC3052" s="571"/>
      <c r="AD3052" s="571"/>
      <c r="AE3052" s="571"/>
      <c r="AF3052" s="571"/>
      <c r="AG3052" s="571"/>
      <c r="AH3052" s="571"/>
      <c r="AI3052" s="571"/>
      <c r="AJ3052" s="571"/>
      <c r="AK3052" s="571"/>
      <c r="AL3052" s="571"/>
      <c r="AM3052" s="571"/>
      <c r="AN3052" s="571"/>
      <c r="AO3052" s="571"/>
      <c r="AP3052" s="571"/>
      <c r="AQ3052" s="571"/>
      <c r="AR3052" s="571"/>
      <c r="AS3052" s="571"/>
      <c r="AT3052" s="571"/>
      <c r="AU3052" s="567"/>
      <c r="AV3052" s="571"/>
      <c r="AW3052" s="571"/>
      <c r="AX3052" s="571"/>
      <c r="AY3052" s="571"/>
      <c r="AZ3052" s="571"/>
      <c r="BA3052" s="571"/>
      <c r="BB3052" s="571"/>
      <c r="BC3052" s="571"/>
      <c r="BD3052" s="571"/>
      <c r="BE3052" s="571"/>
      <c r="BF3052" s="571"/>
      <c r="BG3052" s="571"/>
      <c r="BH3052" s="571"/>
      <c r="BI3052" s="571"/>
      <c r="BJ3052" s="571"/>
      <c r="BK3052" s="571"/>
      <c r="BL3052" s="571"/>
      <c r="BM3052" s="571"/>
      <c r="BN3052" s="571"/>
      <c r="BO3052" s="571"/>
      <c r="BP3052" s="571"/>
      <c r="BQ3052" s="542"/>
      <c r="BR3052" s="571"/>
      <c r="BS3052" s="1524"/>
      <c r="BT3052" s="569"/>
      <c r="BU3052" s="569"/>
    </row>
    <row r="3053" spans="1:73" ht="14.25" hidden="1" customHeight="1">
      <c r="A3053" s="569"/>
      <c r="B3053" s="541"/>
      <c r="C3053" s="570"/>
      <c r="D3053" s="571"/>
      <c r="E3053" s="572"/>
      <c r="F3053" s="571"/>
      <c r="G3053" s="1734"/>
      <c r="H3053" s="574"/>
      <c r="I3053" s="546"/>
      <c r="J3053" s="573"/>
      <c r="K3053" s="571"/>
      <c r="L3053" s="571"/>
      <c r="M3053" s="571"/>
      <c r="N3053" s="571"/>
      <c r="O3053" s="571"/>
      <c r="P3053" s="571"/>
      <c r="Q3053" s="571"/>
      <c r="R3053" s="571"/>
      <c r="S3053" s="571"/>
      <c r="T3053" s="571"/>
      <c r="U3053" s="571"/>
      <c r="V3053" s="571"/>
      <c r="W3053" s="571"/>
      <c r="X3053" s="571"/>
      <c r="Y3053" s="571"/>
      <c r="Z3053" s="571"/>
      <c r="AA3053" s="571"/>
      <c r="AB3053" s="571"/>
      <c r="AC3053" s="571"/>
      <c r="AD3053" s="571"/>
      <c r="AE3053" s="571"/>
      <c r="AF3053" s="571"/>
      <c r="AG3053" s="571"/>
      <c r="AH3053" s="571"/>
      <c r="AI3053" s="571"/>
      <c r="AJ3053" s="571"/>
      <c r="AK3053" s="571"/>
      <c r="AL3053" s="571"/>
      <c r="AM3053" s="571"/>
      <c r="AN3053" s="571"/>
      <c r="AO3053" s="571"/>
      <c r="AP3053" s="571"/>
      <c r="AQ3053" s="571"/>
      <c r="AR3053" s="571"/>
      <c r="AS3053" s="571"/>
      <c r="AT3053" s="571"/>
      <c r="AU3053" s="567"/>
      <c r="AV3053" s="571"/>
      <c r="AW3053" s="571"/>
      <c r="AX3053" s="571"/>
      <c r="AY3053" s="571"/>
      <c r="AZ3053" s="571"/>
      <c r="BA3053" s="571"/>
      <c r="BB3053" s="571"/>
      <c r="BC3053" s="571"/>
      <c r="BD3053" s="571"/>
      <c r="BE3053" s="571"/>
      <c r="BF3053" s="571"/>
      <c r="BG3053" s="571"/>
      <c r="BH3053" s="571"/>
      <c r="BI3053" s="571"/>
      <c r="BJ3053" s="571"/>
      <c r="BK3053" s="571"/>
      <c r="BL3053" s="571"/>
      <c r="BM3053" s="571"/>
      <c r="BN3053" s="571"/>
      <c r="BO3053" s="571"/>
      <c r="BP3053" s="571"/>
      <c r="BQ3053" s="542"/>
      <c r="BR3053" s="571"/>
      <c r="BS3053" s="1524"/>
      <c r="BT3053" s="569"/>
      <c r="BU3053" s="569"/>
    </row>
    <row r="3054" spans="1:73" ht="14.25" hidden="1" customHeight="1">
      <c r="A3054" s="569"/>
      <c r="B3054" s="541"/>
      <c r="C3054" s="570"/>
      <c r="D3054" s="571"/>
      <c r="E3054" s="572"/>
      <c r="F3054" s="571"/>
      <c r="G3054" s="1734"/>
      <c r="H3054" s="574"/>
      <c r="I3054" s="546"/>
      <c r="J3054" s="573"/>
      <c r="K3054" s="571"/>
      <c r="L3054" s="571"/>
      <c r="M3054" s="571"/>
      <c r="N3054" s="571"/>
      <c r="O3054" s="571"/>
      <c r="P3054" s="571"/>
      <c r="Q3054" s="571"/>
      <c r="R3054" s="571"/>
      <c r="S3054" s="571"/>
      <c r="T3054" s="571"/>
      <c r="U3054" s="571"/>
      <c r="V3054" s="571"/>
      <c r="W3054" s="571"/>
      <c r="X3054" s="571"/>
      <c r="Y3054" s="571"/>
      <c r="Z3054" s="571"/>
      <c r="AA3054" s="571"/>
      <c r="AB3054" s="571"/>
      <c r="AC3054" s="571"/>
      <c r="AD3054" s="571"/>
      <c r="AE3054" s="571"/>
      <c r="AF3054" s="571"/>
      <c r="AG3054" s="571"/>
      <c r="AH3054" s="571"/>
      <c r="AI3054" s="571"/>
      <c r="AJ3054" s="571"/>
      <c r="AK3054" s="571"/>
      <c r="AL3054" s="571"/>
      <c r="AM3054" s="571"/>
      <c r="AN3054" s="571"/>
      <c r="AO3054" s="571"/>
      <c r="AP3054" s="571"/>
      <c r="AQ3054" s="571"/>
      <c r="AR3054" s="571"/>
      <c r="AS3054" s="571"/>
      <c r="AT3054" s="571"/>
      <c r="AU3054" s="567"/>
      <c r="AV3054" s="571"/>
      <c r="AW3054" s="571"/>
      <c r="AX3054" s="571"/>
      <c r="AY3054" s="571"/>
      <c r="AZ3054" s="571"/>
      <c r="BA3054" s="571"/>
      <c r="BB3054" s="571"/>
      <c r="BC3054" s="571"/>
      <c r="BD3054" s="571"/>
      <c r="BE3054" s="571"/>
      <c r="BF3054" s="571"/>
      <c r="BG3054" s="571"/>
      <c r="BH3054" s="571"/>
      <c r="BI3054" s="571"/>
      <c r="BJ3054" s="571"/>
      <c r="BK3054" s="571"/>
      <c r="BL3054" s="571"/>
      <c r="BM3054" s="571"/>
      <c r="BN3054" s="571"/>
      <c r="BO3054" s="571"/>
      <c r="BP3054" s="571"/>
      <c r="BQ3054" s="542"/>
      <c r="BR3054" s="571"/>
      <c r="BS3054" s="1524"/>
      <c r="BT3054" s="569"/>
      <c r="BU3054" s="569"/>
    </row>
    <row r="3055" spans="1:73" ht="14.25" hidden="1" customHeight="1">
      <c r="A3055" s="569"/>
      <c r="B3055" s="541"/>
      <c r="C3055" s="570"/>
      <c r="D3055" s="571"/>
      <c r="E3055" s="572"/>
      <c r="F3055" s="571"/>
      <c r="G3055" s="1734"/>
      <c r="H3055" s="574"/>
      <c r="I3055" s="546"/>
      <c r="J3055" s="573"/>
      <c r="K3055" s="571"/>
      <c r="L3055" s="571"/>
      <c r="M3055" s="571"/>
      <c r="N3055" s="571"/>
      <c r="O3055" s="571"/>
      <c r="P3055" s="571"/>
      <c r="Q3055" s="571"/>
      <c r="R3055" s="571"/>
      <c r="S3055" s="571"/>
      <c r="T3055" s="571"/>
      <c r="U3055" s="571"/>
      <c r="V3055" s="571"/>
      <c r="W3055" s="571"/>
      <c r="X3055" s="571"/>
      <c r="Y3055" s="571"/>
      <c r="Z3055" s="571"/>
      <c r="AA3055" s="571"/>
      <c r="AB3055" s="571"/>
      <c r="AC3055" s="571"/>
      <c r="AD3055" s="571"/>
      <c r="AE3055" s="571"/>
      <c r="AF3055" s="571"/>
      <c r="AG3055" s="571"/>
      <c r="AH3055" s="571"/>
      <c r="AI3055" s="571"/>
      <c r="AJ3055" s="571"/>
      <c r="AK3055" s="571"/>
      <c r="AL3055" s="571"/>
      <c r="AM3055" s="571"/>
      <c r="AN3055" s="571"/>
      <c r="AO3055" s="571"/>
      <c r="AP3055" s="571"/>
      <c r="AQ3055" s="571"/>
      <c r="AR3055" s="571"/>
      <c r="AS3055" s="571"/>
      <c r="AT3055" s="571"/>
      <c r="AU3055" s="567"/>
      <c r="AV3055" s="571"/>
      <c r="AW3055" s="571"/>
      <c r="AX3055" s="571"/>
      <c r="AY3055" s="571"/>
      <c r="AZ3055" s="571"/>
      <c r="BA3055" s="571"/>
      <c r="BB3055" s="571"/>
      <c r="BC3055" s="571"/>
      <c r="BD3055" s="571"/>
      <c r="BE3055" s="571"/>
      <c r="BF3055" s="571"/>
      <c r="BG3055" s="571"/>
      <c r="BH3055" s="571"/>
      <c r="BI3055" s="571"/>
      <c r="BJ3055" s="571"/>
      <c r="BK3055" s="571"/>
      <c r="BL3055" s="571"/>
      <c r="BM3055" s="571"/>
      <c r="BN3055" s="571"/>
      <c r="BO3055" s="571"/>
      <c r="BP3055" s="571"/>
      <c r="BQ3055" s="542"/>
      <c r="BR3055" s="571"/>
      <c r="BS3055" s="1524"/>
      <c r="BT3055" s="569"/>
      <c r="BU3055" s="569"/>
    </row>
    <row r="3056" spans="1:73" ht="14.25" hidden="1" customHeight="1">
      <c r="A3056" s="569"/>
      <c r="B3056" s="541"/>
      <c r="C3056" s="570"/>
      <c r="D3056" s="571"/>
      <c r="E3056" s="572"/>
      <c r="F3056" s="571"/>
      <c r="G3056" s="1734"/>
      <c r="H3056" s="574"/>
      <c r="I3056" s="546"/>
      <c r="J3056" s="573"/>
      <c r="K3056" s="571"/>
      <c r="L3056" s="571"/>
      <c r="M3056" s="571"/>
      <c r="N3056" s="571"/>
      <c r="O3056" s="571"/>
      <c r="P3056" s="571"/>
      <c r="Q3056" s="571"/>
      <c r="R3056" s="571"/>
      <c r="S3056" s="571"/>
      <c r="T3056" s="571"/>
      <c r="U3056" s="571"/>
      <c r="V3056" s="571"/>
      <c r="W3056" s="571"/>
      <c r="X3056" s="571"/>
      <c r="Y3056" s="571"/>
      <c r="Z3056" s="571"/>
      <c r="AA3056" s="571"/>
      <c r="AB3056" s="571"/>
      <c r="AC3056" s="571"/>
      <c r="AD3056" s="571"/>
      <c r="AE3056" s="571"/>
      <c r="AF3056" s="571"/>
      <c r="AG3056" s="571"/>
      <c r="AH3056" s="571"/>
      <c r="AI3056" s="571"/>
      <c r="AJ3056" s="571"/>
      <c r="AK3056" s="571"/>
      <c r="AL3056" s="571"/>
      <c r="AM3056" s="571"/>
      <c r="AN3056" s="571"/>
      <c r="AO3056" s="571"/>
      <c r="AP3056" s="571"/>
      <c r="AQ3056" s="571"/>
      <c r="AR3056" s="571"/>
      <c r="AS3056" s="571"/>
      <c r="AT3056" s="571"/>
      <c r="AU3056" s="567"/>
      <c r="AV3056" s="571"/>
      <c r="AW3056" s="571"/>
      <c r="AX3056" s="571"/>
      <c r="AY3056" s="571"/>
      <c r="AZ3056" s="571"/>
      <c r="BA3056" s="571"/>
      <c r="BB3056" s="571"/>
      <c r="BC3056" s="571"/>
      <c r="BD3056" s="571"/>
      <c r="BE3056" s="571"/>
      <c r="BF3056" s="571"/>
      <c r="BG3056" s="571"/>
      <c r="BH3056" s="571"/>
      <c r="BI3056" s="571"/>
      <c r="BJ3056" s="571"/>
      <c r="BK3056" s="571"/>
      <c r="BL3056" s="571"/>
      <c r="BM3056" s="571"/>
      <c r="BN3056" s="571"/>
      <c r="BO3056" s="571"/>
      <c r="BP3056" s="571"/>
      <c r="BQ3056" s="542"/>
      <c r="BR3056" s="571"/>
      <c r="BS3056" s="1524"/>
      <c r="BT3056" s="569"/>
      <c r="BU3056" s="569"/>
    </row>
    <row r="3057" spans="1:73" ht="14.25" hidden="1" customHeight="1">
      <c r="A3057" s="569"/>
      <c r="B3057" s="541"/>
      <c r="C3057" s="570"/>
      <c r="D3057" s="571"/>
      <c r="E3057" s="572"/>
      <c r="F3057" s="571"/>
      <c r="G3057" s="1734"/>
      <c r="H3057" s="574"/>
      <c r="I3057" s="546"/>
      <c r="J3057" s="573"/>
      <c r="K3057" s="571"/>
      <c r="L3057" s="571"/>
      <c r="M3057" s="571"/>
      <c r="N3057" s="571"/>
      <c r="O3057" s="571"/>
      <c r="P3057" s="571"/>
      <c r="Q3057" s="571"/>
      <c r="R3057" s="571"/>
      <c r="S3057" s="571"/>
      <c r="T3057" s="571"/>
      <c r="U3057" s="571"/>
      <c r="V3057" s="571"/>
      <c r="W3057" s="571"/>
      <c r="X3057" s="571"/>
      <c r="Y3057" s="571"/>
      <c r="Z3057" s="571"/>
      <c r="AA3057" s="571"/>
      <c r="AB3057" s="571"/>
      <c r="AC3057" s="571"/>
      <c r="AD3057" s="571"/>
      <c r="AE3057" s="571"/>
      <c r="AF3057" s="571"/>
      <c r="AG3057" s="571"/>
      <c r="AH3057" s="571"/>
      <c r="AI3057" s="571"/>
      <c r="AJ3057" s="571"/>
      <c r="AK3057" s="571"/>
      <c r="AL3057" s="571"/>
      <c r="AM3057" s="571"/>
      <c r="AN3057" s="571"/>
      <c r="AO3057" s="571"/>
      <c r="AP3057" s="571"/>
      <c r="AQ3057" s="571"/>
      <c r="AR3057" s="571"/>
      <c r="AS3057" s="571"/>
      <c r="AT3057" s="571"/>
      <c r="AU3057" s="567"/>
      <c r="AV3057" s="571"/>
      <c r="AW3057" s="571"/>
      <c r="AX3057" s="571"/>
      <c r="AY3057" s="571"/>
      <c r="AZ3057" s="571"/>
      <c r="BA3057" s="571"/>
      <c r="BB3057" s="571"/>
      <c r="BC3057" s="571"/>
      <c r="BD3057" s="571"/>
      <c r="BE3057" s="571"/>
      <c r="BF3057" s="571"/>
      <c r="BG3057" s="571"/>
      <c r="BH3057" s="571"/>
      <c r="BI3057" s="571"/>
      <c r="BJ3057" s="571"/>
      <c r="BK3057" s="571"/>
      <c r="BL3057" s="571"/>
      <c r="BM3057" s="571"/>
      <c r="BN3057" s="571"/>
      <c r="BO3057" s="571"/>
      <c r="BP3057" s="571"/>
      <c r="BQ3057" s="542"/>
      <c r="BR3057" s="571"/>
      <c r="BS3057" s="1524"/>
      <c r="BT3057" s="569"/>
      <c r="BU3057" s="569"/>
    </row>
    <row r="3058" spans="1:73" ht="14.25" hidden="1" customHeight="1">
      <c r="A3058" s="569"/>
      <c r="B3058" s="541"/>
      <c r="C3058" s="570"/>
      <c r="D3058" s="571"/>
      <c r="E3058" s="572"/>
      <c r="F3058" s="571"/>
      <c r="G3058" s="1734"/>
      <c r="H3058" s="574"/>
      <c r="I3058" s="546"/>
      <c r="J3058" s="573"/>
      <c r="K3058" s="571"/>
      <c r="L3058" s="571"/>
      <c r="M3058" s="571"/>
      <c r="N3058" s="571"/>
      <c r="O3058" s="571"/>
      <c r="P3058" s="571"/>
      <c r="Q3058" s="571"/>
      <c r="R3058" s="571"/>
      <c r="S3058" s="571"/>
      <c r="T3058" s="571"/>
      <c r="U3058" s="571"/>
      <c r="V3058" s="571"/>
      <c r="W3058" s="571"/>
      <c r="X3058" s="571"/>
      <c r="Y3058" s="571"/>
      <c r="Z3058" s="571"/>
      <c r="AA3058" s="571"/>
      <c r="AB3058" s="571"/>
      <c r="AC3058" s="571"/>
      <c r="AD3058" s="571"/>
      <c r="AE3058" s="571"/>
      <c r="AF3058" s="571"/>
      <c r="AG3058" s="571"/>
      <c r="AH3058" s="571"/>
      <c r="AI3058" s="571"/>
      <c r="AJ3058" s="571"/>
      <c r="AK3058" s="571"/>
      <c r="AL3058" s="571"/>
      <c r="AM3058" s="571"/>
      <c r="AN3058" s="571"/>
      <c r="AO3058" s="571"/>
      <c r="AP3058" s="571"/>
      <c r="AQ3058" s="571"/>
      <c r="AR3058" s="571"/>
      <c r="AS3058" s="571"/>
      <c r="AT3058" s="571"/>
      <c r="AU3058" s="567"/>
      <c r="AV3058" s="571"/>
      <c r="AW3058" s="571"/>
      <c r="AX3058" s="571"/>
      <c r="AY3058" s="571"/>
      <c r="AZ3058" s="571"/>
      <c r="BA3058" s="571"/>
      <c r="BB3058" s="571"/>
      <c r="BC3058" s="571"/>
      <c r="BD3058" s="571"/>
      <c r="BE3058" s="571"/>
      <c r="BF3058" s="571"/>
      <c r="BG3058" s="571"/>
      <c r="BH3058" s="571"/>
      <c r="BI3058" s="571"/>
      <c r="BJ3058" s="571"/>
      <c r="BK3058" s="571"/>
      <c r="BL3058" s="571"/>
      <c r="BM3058" s="571"/>
      <c r="BN3058" s="571"/>
      <c r="BO3058" s="571"/>
      <c r="BP3058" s="571"/>
      <c r="BQ3058" s="542"/>
      <c r="BR3058" s="571"/>
      <c r="BS3058" s="1524"/>
      <c r="BT3058" s="569"/>
      <c r="BU3058" s="569"/>
    </row>
    <row r="3059" spans="1:73" ht="14.25" hidden="1" customHeight="1">
      <c r="A3059" s="569"/>
      <c r="B3059" s="541"/>
      <c r="C3059" s="570"/>
      <c r="D3059" s="571"/>
      <c r="E3059" s="572"/>
      <c r="F3059" s="571"/>
      <c r="G3059" s="1734"/>
      <c r="H3059" s="574"/>
      <c r="I3059" s="546"/>
      <c r="J3059" s="573"/>
      <c r="K3059" s="571"/>
      <c r="L3059" s="571"/>
      <c r="M3059" s="571"/>
      <c r="N3059" s="571"/>
      <c r="O3059" s="571"/>
      <c r="P3059" s="571"/>
      <c r="Q3059" s="571"/>
      <c r="R3059" s="571"/>
      <c r="S3059" s="571"/>
      <c r="T3059" s="571"/>
      <c r="U3059" s="571"/>
      <c r="V3059" s="571"/>
      <c r="W3059" s="571"/>
      <c r="X3059" s="571"/>
      <c r="Y3059" s="571"/>
      <c r="Z3059" s="571"/>
      <c r="AA3059" s="571"/>
      <c r="AB3059" s="571"/>
      <c r="AC3059" s="571"/>
      <c r="AD3059" s="571"/>
      <c r="AE3059" s="571"/>
      <c r="AF3059" s="571"/>
      <c r="AG3059" s="571"/>
      <c r="AH3059" s="571"/>
      <c r="AI3059" s="571"/>
      <c r="AJ3059" s="571"/>
      <c r="AK3059" s="571"/>
      <c r="AL3059" s="571"/>
      <c r="AM3059" s="571"/>
      <c r="AN3059" s="571"/>
      <c r="AO3059" s="571"/>
      <c r="AP3059" s="571"/>
      <c r="AQ3059" s="571"/>
      <c r="AR3059" s="571"/>
      <c r="AS3059" s="571"/>
      <c r="AT3059" s="571"/>
      <c r="AU3059" s="567"/>
      <c r="AV3059" s="571"/>
      <c r="AW3059" s="571"/>
      <c r="AX3059" s="571"/>
      <c r="AY3059" s="571"/>
      <c r="AZ3059" s="571"/>
      <c r="BA3059" s="571"/>
      <c r="BB3059" s="571"/>
      <c r="BC3059" s="571"/>
      <c r="BD3059" s="571"/>
      <c r="BE3059" s="571"/>
      <c r="BF3059" s="571"/>
      <c r="BG3059" s="571"/>
      <c r="BH3059" s="571"/>
      <c r="BI3059" s="571"/>
      <c r="BJ3059" s="571"/>
      <c r="BK3059" s="571"/>
      <c r="BL3059" s="571"/>
      <c r="BM3059" s="571"/>
      <c r="BN3059" s="571"/>
      <c r="BO3059" s="571"/>
      <c r="BP3059" s="571"/>
      <c r="BQ3059" s="542"/>
      <c r="BR3059" s="571"/>
      <c r="BS3059" s="1524"/>
      <c r="BT3059" s="569"/>
      <c r="BU3059" s="569"/>
    </row>
    <row r="3060" spans="1:73" ht="14.25" hidden="1" customHeight="1">
      <c r="A3060" s="569"/>
      <c r="B3060" s="541"/>
      <c r="C3060" s="570"/>
      <c r="D3060" s="571"/>
      <c r="E3060" s="572"/>
      <c r="F3060" s="571"/>
      <c r="G3060" s="1734"/>
      <c r="H3060" s="574"/>
      <c r="I3060" s="546"/>
      <c r="J3060" s="573"/>
      <c r="K3060" s="571"/>
      <c r="L3060" s="571"/>
      <c r="M3060" s="571"/>
      <c r="N3060" s="571"/>
      <c r="O3060" s="571"/>
      <c r="P3060" s="571"/>
      <c r="Q3060" s="571"/>
      <c r="R3060" s="571"/>
      <c r="S3060" s="571"/>
      <c r="T3060" s="571"/>
      <c r="U3060" s="571"/>
      <c r="V3060" s="571"/>
      <c r="W3060" s="571"/>
      <c r="X3060" s="571"/>
      <c r="Y3060" s="571"/>
      <c r="Z3060" s="571"/>
      <c r="AA3060" s="571"/>
      <c r="AB3060" s="571"/>
      <c r="AC3060" s="571"/>
      <c r="AD3060" s="571"/>
      <c r="AE3060" s="571"/>
      <c r="AF3060" s="571"/>
      <c r="AG3060" s="571"/>
      <c r="AH3060" s="571"/>
      <c r="AI3060" s="571"/>
      <c r="AJ3060" s="571"/>
      <c r="AK3060" s="571"/>
      <c r="AL3060" s="571"/>
      <c r="AM3060" s="571"/>
      <c r="AN3060" s="571"/>
      <c r="AO3060" s="571"/>
      <c r="AP3060" s="571"/>
      <c r="AQ3060" s="571"/>
      <c r="AR3060" s="571"/>
      <c r="AS3060" s="571"/>
      <c r="AT3060" s="571"/>
      <c r="AU3060" s="567"/>
      <c r="AV3060" s="571"/>
      <c r="AW3060" s="571"/>
      <c r="AX3060" s="571"/>
      <c r="AY3060" s="571"/>
      <c r="AZ3060" s="571"/>
      <c r="BA3060" s="571"/>
      <c r="BB3060" s="571"/>
      <c r="BC3060" s="571"/>
      <c r="BD3060" s="571"/>
      <c r="BE3060" s="571"/>
      <c r="BF3060" s="571"/>
      <c r="BG3060" s="571"/>
      <c r="BH3060" s="571"/>
      <c r="BI3060" s="571"/>
      <c r="BJ3060" s="571"/>
      <c r="BK3060" s="571"/>
      <c r="BL3060" s="571"/>
      <c r="BM3060" s="571"/>
      <c r="BN3060" s="571"/>
      <c r="BO3060" s="571"/>
      <c r="BP3060" s="571"/>
      <c r="BQ3060" s="542"/>
      <c r="BR3060" s="571"/>
      <c r="BS3060" s="1524"/>
      <c r="BT3060" s="569"/>
      <c r="BU3060" s="569"/>
    </row>
    <row r="3061" spans="1:73" ht="14.25" hidden="1" customHeight="1">
      <c r="A3061" s="569"/>
      <c r="B3061" s="541"/>
      <c r="C3061" s="570"/>
      <c r="D3061" s="571"/>
      <c r="E3061" s="572"/>
      <c r="F3061" s="571"/>
      <c r="G3061" s="1734"/>
      <c r="H3061" s="574"/>
      <c r="I3061" s="546"/>
      <c r="J3061" s="573"/>
      <c r="K3061" s="571"/>
      <c r="L3061" s="571"/>
      <c r="M3061" s="571"/>
      <c r="N3061" s="571"/>
      <c r="O3061" s="571"/>
      <c r="P3061" s="571"/>
      <c r="Q3061" s="571"/>
      <c r="R3061" s="571"/>
      <c r="S3061" s="571"/>
      <c r="T3061" s="571"/>
      <c r="U3061" s="571"/>
      <c r="V3061" s="571"/>
      <c r="W3061" s="571"/>
      <c r="X3061" s="571"/>
      <c r="Y3061" s="571"/>
      <c r="Z3061" s="571"/>
      <c r="AA3061" s="571"/>
      <c r="AB3061" s="571"/>
      <c r="AC3061" s="571"/>
      <c r="AD3061" s="571"/>
      <c r="AE3061" s="571"/>
      <c r="AF3061" s="571"/>
      <c r="AG3061" s="571"/>
      <c r="AH3061" s="571"/>
      <c r="AI3061" s="571"/>
      <c r="AJ3061" s="571"/>
      <c r="AK3061" s="571"/>
      <c r="AL3061" s="571"/>
      <c r="AM3061" s="571"/>
      <c r="AN3061" s="571"/>
      <c r="AO3061" s="571"/>
      <c r="AP3061" s="571"/>
      <c r="AQ3061" s="571"/>
      <c r="AR3061" s="571"/>
      <c r="AS3061" s="571"/>
      <c r="AT3061" s="571"/>
      <c r="AU3061" s="567"/>
      <c r="AV3061" s="571"/>
      <c r="AW3061" s="571"/>
      <c r="AX3061" s="571"/>
      <c r="AY3061" s="571"/>
      <c r="AZ3061" s="571"/>
      <c r="BA3061" s="571"/>
      <c r="BB3061" s="571"/>
      <c r="BC3061" s="571"/>
      <c r="BD3061" s="571"/>
      <c r="BE3061" s="571"/>
      <c r="BF3061" s="571"/>
      <c r="BG3061" s="571"/>
      <c r="BH3061" s="571"/>
      <c r="BI3061" s="571"/>
      <c r="BJ3061" s="571"/>
      <c r="BK3061" s="571"/>
      <c r="BL3061" s="571"/>
      <c r="BM3061" s="571"/>
      <c r="BN3061" s="571"/>
      <c r="BO3061" s="571"/>
      <c r="BP3061" s="571"/>
      <c r="BQ3061" s="542"/>
      <c r="BR3061" s="571"/>
      <c r="BS3061" s="1524"/>
      <c r="BT3061" s="569"/>
      <c r="BU3061" s="569"/>
    </row>
    <row r="3062" spans="1:73" ht="14.25" hidden="1" customHeight="1">
      <c r="A3062" s="569"/>
      <c r="B3062" s="541"/>
      <c r="C3062" s="570"/>
      <c r="D3062" s="571"/>
      <c r="E3062" s="572"/>
      <c r="F3062" s="571"/>
      <c r="G3062" s="1734"/>
      <c r="H3062" s="574"/>
      <c r="I3062" s="546"/>
      <c r="J3062" s="573"/>
      <c r="K3062" s="571"/>
      <c r="L3062" s="571"/>
      <c r="M3062" s="571"/>
      <c r="N3062" s="571"/>
      <c r="O3062" s="571"/>
      <c r="P3062" s="571"/>
      <c r="Q3062" s="571"/>
      <c r="R3062" s="571"/>
      <c r="S3062" s="571"/>
      <c r="T3062" s="571"/>
      <c r="U3062" s="571"/>
      <c r="V3062" s="571"/>
      <c r="W3062" s="571"/>
      <c r="X3062" s="571"/>
      <c r="Y3062" s="571"/>
      <c r="Z3062" s="571"/>
      <c r="AA3062" s="571"/>
      <c r="AB3062" s="571"/>
      <c r="AC3062" s="571"/>
      <c r="AD3062" s="571"/>
      <c r="AE3062" s="571"/>
      <c r="AF3062" s="571"/>
      <c r="AG3062" s="571"/>
      <c r="AH3062" s="571"/>
      <c r="AI3062" s="571"/>
      <c r="AJ3062" s="571"/>
      <c r="AK3062" s="571"/>
      <c r="AL3062" s="571"/>
      <c r="AM3062" s="571"/>
      <c r="AN3062" s="571"/>
      <c r="AO3062" s="571"/>
      <c r="AP3062" s="571"/>
      <c r="AQ3062" s="571"/>
      <c r="AR3062" s="571"/>
      <c r="AS3062" s="571"/>
      <c r="AT3062" s="571"/>
      <c r="AU3062" s="567"/>
      <c r="AV3062" s="571"/>
      <c r="AW3062" s="571"/>
      <c r="AX3062" s="571"/>
      <c r="AY3062" s="571"/>
      <c r="AZ3062" s="571"/>
      <c r="BA3062" s="571"/>
      <c r="BB3062" s="571"/>
      <c r="BC3062" s="571"/>
      <c r="BD3062" s="571"/>
      <c r="BE3062" s="571"/>
      <c r="BF3062" s="571"/>
      <c r="BG3062" s="571"/>
      <c r="BH3062" s="571"/>
      <c r="BI3062" s="571"/>
      <c r="BJ3062" s="571"/>
      <c r="BK3062" s="571"/>
      <c r="BL3062" s="571"/>
      <c r="BM3062" s="571"/>
      <c r="BN3062" s="571"/>
      <c r="BO3062" s="571"/>
      <c r="BP3062" s="571"/>
      <c r="BQ3062" s="542"/>
      <c r="BR3062" s="571"/>
      <c r="BS3062" s="1524"/>
      <c r="BT3062" s="569"/>
      <c r="BU3062" s="569"/>
    </row>
    <row r="3063" spans="1:73" ht="14.25" hidden="1" customHeight="1">
      <c r="A3063" s="569"/>
      <c r="B3063" s="541"/>
      <c r="C3063" s="570"/>
      <c r="D3063" s="571"/>
      <c r="E3063" s="572"/>
      <c r="F3063" s="571"/>
      <c r="G3063" s="1734"/>
      <c r="H3063" s="574"/>
      <c r="I3063" s="546"/>
      <c r="J3063" s="573"/>
      <c r="K3063" s="571"/>
      <c r="L3063" s="571"/>
      <c r="M3063" s="571"/>
      <c r="N3063" s="571"/>
      <c r="O3063" s="571"/>
      <c r="P3063" s="571"/>
      <c r="Q3063" s="571"/>
      <c r="R3063" s="571"/>
      <c r="S3063" s="571"/>
      <c r="T3063" s="571"/>
      <c r="U3063" s="571"/>
      <c r="V3063" s="571"/>
      <c r="W3063" s="571"/>
      <c r="X3063" s="571"/>
      <c r="Y3063" s="571"/>
      <c r="Z3063" s="571"/>
      <c r="AA3063" s="571"/>
      <c r="AB3063" s="571"/>
      <c r="AC3063" s="571"/>
      <c r="AD3063" s="571"/>
      <c r="AE3063" s="571"/>
      <c r="AF3063" s="571"/>
      <c r="AG3063" s="571"/>
      <c r="AH3063" s="571"/>
      <c r="AI3063" s="571"/>
      <c r="AJ3063" s="571"/>
      <c r="AK3063" s="571"/>
      <c r="AL3063" s="571"/>
      <c r="AM3063" s="571"/>
      <c r="AN3063" s="571"/>
      <c r="AO3063" s="571"/>
      <c r="AP3063" s="571"/>
      <c r="AQ3063" s="571"/>
      <c r="AR3063" s="571"/>
      <c r="AS3063" s="571"/>
      <c r="AT3063" s="571"/>
      <c r="AU3063" s="567"/>
      <c r="AV3063" s="571"/>
      <c r="AW3063" s="571"/>
      <c r="AX3063" s="571"/>
      <c r="AY3063" s="571"/>
      <c r="AZ3063" s="571"/>
      <c r="BA3063" s="571"/>
      <c r="BB3063" s="571"/>
      <c r="BC3063" s="571"/>
      <c r="BD3063" s="571"/>
      <c r="BE3063" s="571"/>
      <c r="BF3063" s="571"/>
      <c r="BG3063" s="571"/>
      <c r="BH3063" s="571"/>
      <c r="BI3063" s="571"/>
      <c r="BJ3063" s="571"/>
      <c r="BK3063" s="571"/>
      <c r="BL3063" s="571"/>
      <c r="BM3063" s="571"/>
      <c r="BN3063" s="571"/>
      <c r="BO3063" s="571"/>
      <c r="BP3063" s="571"/>
      <c r="BQ3063" s="542"/>
      <c r="BR3063" s="571"/>
      <c r="BS3063" s="1524"/>
      <c r="BT3063" s="569"/>
      <c r="BU3063" s="569"/>
    </row>
    <row r="3064" spans="1:73" ht="14.25" hidden="1" customHeight="1">
      <c r="A3064" s="569"/>
      <c r="B3064" s="541"/>
      <c r="C3064" s="570"/>
      <c r="D3064" s="571"/>
      <c r="E3064" s="572"/>
      <c r="F3064" s="571"/>
      <c r="G3064" s="1734"/>
      <c r="H3064" s="574"/>
      <c r="I3064" s="546"/>
      <c r="J3064" s="573"/>
      <c r="K3064" s="571"/>
      <c r="L3064" s="571"/>
      <c r="M3064" s="571"/>
      <c r="N3064" s="571"/>
      <c r="O3064" s="571"/>
      <c r="P3064" s="571"/>
      <c r="Q3064" s="571"/>
      <c r="R3064" s="571"/>
      <c r="S3064" s="571"/>
      <c r="T3064" s="571"/>
      <c r="U3064" s="571"/>
      <c r="V3064" s="571"/>
      <c r="W3064" s="571"/>
      <c r="X3064" s="571"/>
      <c r="Y3064" s="571"/>
      <c r="Z3064" s="571"/>
      <c r="AA3064" s="571"/>
      <c r="AB3064" s="571"/>
      <c r="AC3064" s="571"/>
      <c r="AD3064" s="571"/>
      <c r="AE3064" s="571"/>
      <c r="AF3064" s="571"/>
      <c r="AG3064" s="571"/>
      <c r="AH3064" s="571"/>
      <c r="AI3064" s="571"/>
      <c r="AJ3064" s="571"/>
      <c r="AK3064" s="571"/>
      <c r="AL3064" s="571"/>
      <c r="AM3064" s="571"/>
      <c r="AN3064" s="571"/>
      <c r="AO3064" s="571"/>
      <c r="AP3064" s="571"/>
      <c r="AQ3064" s="571"/>
      <c r="AR3064" s="571"/>
      <c r="AS3064" s="571"/>
      <c r="AT3064" s="571"/>
      <c r="AU3064" s="567"/>
      <c r="AV3064" s="571"/>
      <c r="AW3064" s="571"/>
      <c r="AX3064" s="571"/>
      <c r="AY3064" s="571"/>
      <c r="AZ3064" s="571"/>
      <c r="BA3064" s="571"/>
      <c r="BB3064" s="571"/>
      <c r="BC3064" s="571"/>
      <c r="BD3064" s="571"/>
      <c r="BE3064" s="571"/>
      <c r="BF3064" s="571"/>
      <c r="BG3064" s="571"/>
      <c r="BH3064" s="571"/>
      <c r="BI3064" s="571"/>
      <c r="BJ3064" s="571"/>
      <c r="BK3064" s="571"/>
      <c r="BL3064" s="571"/>
      <c r="BM3064" s="571"/>
      <c r="BN3064" s="571"/>
      <c r="BO3064" s="571"/>
      <c r="BP3064" s="571"/>
      <c r="BQ3064" s="542"/>
      <c r="BR3064" s="571"/>
      <c r="BS3064" s="1524"/>
      <c r="BT3064" s="569"/>
      <c r="BU3064" s="569"/>
    </row>
    <row r="3065" spans="1:73" ht="14.25" hidden="1" customHeight="1">
      <c r="A3065" s="569"/>
      <c r="B3065" s="541"/>
      <c r="C3065" s="570"/>
      <c r="D3065" s="571"/>
      <c r="E3065" s="572"/>
      <c r="F3065" s="571"/>
      <c r="G3065" s="1734"/>
      <c r="H3065" s="574"/>
      <c r="I3065" s="546"/>
      <c r="J3065" s="573"/>
      <c r="K3065" s="571"/>
      <c r="L3065" s="571"/>
      <c r="M3065" s="571"/>
      <c r="N3065" s="571"/>
      <c r="O3065" s="571"/>
      <c r="P3065" s="571"/>
      <c r="Q3065" s="571"/>
      <c r="R3065" s="571"/>
      <c r="S3065" s="571"/>
      <c r="T3065" s="571"/>
      <c r="U3065" s="571"/>
      <c r="V3065" s="571"/>
      <c r="W3065" s="571"/>
      <c r="X3065" s="571"/>
      <c r="Y3065" s="571"/>
      <c r="Z3065" s="571"/>
      <c r="AA3065" s="571"/>
      <c r="AB3065" s="571"/>
      <c r="AC3065" s="571"/>
      <c r="AD3065" s="571"/>
      <c r="AE3065" s="571"/>
      <c r="AF3065" s="571"/>
      <c r="AG3065" s="571"/>
      <c r="AH3065" s="571"/>
      <c r="AI3065" s="571"/>
      <c r="AJ3065" s="571"/>
      <c r="AK3065" s="571"/>
      <c r="AL3065" s="571"/>
      <c r="AM3065" s="571"/>
      <c r="AN3065" s="571"/>
      <c r="AO3065" s="571"/>
      <c r="AP3065" s="571"/>
      <c r="AQ3065" s="571"/>
      <c r="AR3065" s="571"/>
      <c r="AS3065" s="571"/>
      <c r="AT3065" s="571"/>
      <c r="AU3065" s="567"/>
      <c r="AV3065" s="571"/>
      <c r="AW3065" s="571"/>
      <c r="AX3065" s="571"/>
      <c r="AY3065" s="571"/>
      <c r="AZ3065" s="571"/>
      <c r="BA3065" s="571"/>
      <c r="BB3065" s="571"/>
      <c r="BC3065" s="571"/>
      <c r="BD3065" s="571"/>
      <c r="BE3065" s="571"/>
      <c r="BF3065" s="571"/>
      <c r="BG3065" s="571"/>
      <c r="BH3065" s="571"/>
      <c r="BI3065" s="571"/>
      <c r="BJ3065" s="571"/>
      <c r="BK3065" s="571"/>
      <c r="BL3065" s="571"/>
      <c r="BM3065" s="571"/>
      <c r="BN3065" s="571"/>
      <c r="BO3065" s="571"/>
      <c r="BP3065" s="571"/>
      <c r="BQ3065" s="542"/>
      <c r="BR3065" s="571"/>
      <c r="BS3065" s="1524"/>
      <c r="BT3065" s="569"/>
      <c r="BU3065" s="569"/>
    </row>
    <row r="3066" spans="1:73" ht="14.25" hidden="1" customHeight="1">
      <c r="A3066" s="569"/>
      <c r="B3066" s="541"/>
      <c r="C3066" s="570"/>
      <c r="D3066" s="571"/>
      <c r="E3066" s="572"/>
      <c r="F3066" s="571"/>
      <c r="G3066" s="1734"/>
      <c r="H3066" s="574"/>
      <c r="I3066" s="546"/>
      <c r="J3066" s="573"/>
      <c r="K3066" s="571"/>
      <c r="L3066" s="571"/>
      <c r="M3066" s="571"/>
      <c r="N3066" s="571"/>
      <c r="O3066" s="571"/>
      <c r="P3066" s="571"/>
      <c r="Q3066" s="571"/>
      <c r="R3066" s="571"/>
      <c r="S3066" s="571"/>
      <c r="T3066" s="571"/>
      <c r="U3066" s="571"/>
      <c r="V3066" s="571"/>
      <c r="W3066" s="571"/>
      <c r="X3066" s="571"/>
      <c r="Y3066" s="571"/>
      <c r="Z3066" s="571"/>
      <c r="AA3066" s="571"/>
      <c r="AB3066" s="571"/>
      <c r="AC3066" s="571"/>
      <c r="AD3066" s="571"/>
      <c r="AE3066" s="571"/>
      <c r="AF3066" s="571"/>
      <c r="AG3066" s="571"/>
      <c r="AH3066" s="571"/>
      <c r="AI3066" s="571"/>
      <c r="AJ3066" s="571"/>
      <c r="AK3066" s="571"/>
      <c r="AL3066" s="571"/>
      <c r="AM3066" s="571"/>
      <c r="AN3066" s="571"/>
      <c r="AO3066" s="571"/>
      <c r="AP3066" s="571"/>
      <c r="AQ3066" s="571"/>
      <c r="AR3066" s="571"/>
      <c r="AS3066" s="571"/>
      <c r="AT3066" s="571"/>
      <c r="AU3066" s="567"/>
      <c r="AV3066" s="571"/>
      <c r="AW3066" s="571"/>
      <c r="AX3066" s="571"/>
      <c r="AY3066" s="571"/>
      <c r="AZ3066" s="571"/>
      <c r="BA3066" s="571"/>
      <c r="BB3066" s="571"/>
      <c r="BC3066" s="571"/>
      <c r="BD3066" s="571"/>
      <c r="BE3066" s="571"/>
      <c r="BF3066" s="571"/>
      <c r="BG3066" s="571"/>
      <c r="BH3066" s="571"/>
      <c r="BI3066" s="571"/>
      <c r="BJ3066" s="571"/>
      <c r="BK3066" s="571"/>
      <c r="BL3066" s="571"/>
      <c r="BM3066" s="571"/>
      <c r="BN3066" s="571"/>
      <c r="BO3066" s="571"/>
      <c r="BP3066" s="571"/>
      <c r="BQ3066" s="542"/>
      <c r="BR3066" s="571"/>
      <c r="BS3066" s="1524"/>
      <c r="BT3066" s="569"/>
      <c r="BU3066" s="569"/>
    </row>
    <row r="3067" spans="1:73" ht="14.25" hidden="1" customHeight="1">
      <c r="A3067" s="569"/>
      <c r="B3067" s="541"/>
      <c r="C3067" s="570"/>
      <c r="D3067" s="571"/>
      <c r="E3067" s="572"/>
      <c r="F3067" s="571"/>
      <c r="G3067" s="1734"/>
      <c r="H3067" s="574"/>
      <c r="I3067" s="546"/>
      <c r="J3067" s="573"/>
      <c r="K3067" s="571"/>
      <c r="L3067" s="571"/>
      <c r="M3067" s="571"/>
      <c r="N3067" s="571"/>
      <c r="O3067" s="571"/>
      <c r="P3067" s="571"/>
      <c r="Q3067" s="571"/>
      <c r="R3067" s="571"/>
      <c r="S3067" s="571"/>
      <c r="T3067" s="571"/>
      <c r="U3067" s="571"/>
      <c r="V3067" s="571"/>
      <c r="W3067" s="571"/>
      <c r="X3067" s="571"/>
      <c r="Y3067" s="571"/>
      <c r="Z3067" s="571"/>
      <c r="AA3067" s="571"/>
      <c r="AB3067" s="571"/>
      <c r="AC3067" s="571"/>
      <c r="AD3067" s="571"/>
      <c r="AE3067" s="571"/>
      <c r="AF3067" s="571"/>
      <c r="AG3067" s="571"/>
      <c r="AH3067" s="571"/>
      <c r="AI3067" s="571"/>
      <c r="AJ3067" s="571"/>
      <c r="AK3067" s="571"/>
      <c r="AL3067" s="571"/>
      <c r="AM3067" s="571"/>
      <c r="AN3067" s="571"/>
      <c r="AO3067" s="571"/>
      <c r="AP3067" s="571"/>
      <c r="AQ3067" s="571"/>
      <c r="AR3067" s="571"/>
      <c r="AS3067" s="571"/>
      <c r="AT3067" s="571"/>
      <c r="AU3067" s="567"/>
      <c r="AV3067" s="571"/>
      <c r="AW3067" s="571"/>
      <c r="AX3067" s="571"/>
      <c r="AY3067" s="571"/>
      <c r="AZ3067" s="571"/>
      <c r="BA3067" s="571"/>
      <c r="BB3067" s="571"/>
      <c r="BC3067" s="571"/>
      <c r="BD3067" s="571"/>
      <c r="BE3067" s="571"/>
      <c r="BF3067" s="571"/>
      <c r="BG3067" s="571"/>
      <c r="BH3067" s="571"/>
      <c r="BI3067" s="571"/>
      <c r="BJ3067" s="571"/>
      <c r="BK3067" s="571"/>
      <c r="BL3067" s="571"/>
      <c r="BM3067" s="571"/>
      <c r="BN3067" s="571"/>
      <c r="BO3067" s="571"/>
      <c r="BP3067" s="571"/>
      <c r="BQ3067" s="542"/>
      <c r="BR3067" s="571"/>
      <c r="BS3067" s="1524"/>
      <c r="BT3067" s="569"/>
      <c r="BU3067" s="569"/>
    </row>
    <row r="3068" spans="1:73" ht="14.25" hidden="1" customHeight="1">
      <c r="A3068" s="569"/>
      <c r="B3068" s="541"/>
      <c r="C3068" s="570"/>
      <c r="D3068" s="571"/>
      <c r="E3068" s="572"/>
      <c r="F3068" s="571"/>
      <c r="G3068" s="1734"/>
      <c r="H3068" s="574"/>
      <c r="I3068" s="546"/>
      <c r="J3068" s="573"/>
      <c r="K3068" s="571"/>
      <c r="L3068" s="571"/>
      <c r="M3068" s="571"/>
      <c r="N3068" s="571"/>
      <c r="O3068" s="571"/>
      <c r="P3068" s="571"/>
      <c r="Q3068" s="571"/>
      <c r="R3068" s="571"/>
      <c r="S3068" s="571"/>
      <c r="T3068" s="571"/>
      <c r="U3068" s="571"/>
      <c r="V3068" s="571"/>
      <c r="W3068" s="571"/>
      <c r="X3068" s="571"/>
      <c r="Y3068" s="571"/>
      <c r="Z3068" s="571"/>
      <c r="AA3068" s="571"/>
      <c r="AB3068" s="571"/>
      <c r="AC3068" s="571"/>
      <c r="AD3068" s="571"/>
      <c r="AE3068" s="571"/>
      <c r="AF3068" s="571"/>
      <c r="AG3068" s="571"/>
      <c r="AH3068" s="571"/>
      <c r="AI3068" s="571"/>
      <c r="AJ3068" s="571"/>
      <c r="AK3068" s="571"/>
      <c r="AL3068" s="571"/>
      <c r="AM3068" s="571"/>
      <c r="AN3068" s="571"/>
      <c r="AO3068" s="571"/>
      <c r="AP3068" s="571"/>
      <c r="AQ3068" s="571"/>
      <c r="AR3068" s="571"/>
      <c r="AS3068" s="571"/>
      <c r="AT3068" s="571"/>
      <c r="AU3068" s="567"/>
      <c r="AV3068" s="571"/>
      <c r="AW3068" s="571"/>
      <c r="AX3068" s="571"/>
      <c r="AY3068" s="571"/>
      <c r="AZ3068" s="571"/>
      <c r="BA3068" s="571"/>
      <c r="BB3068" s="571"/>
      <c r="BC3068" s="571"/>
      <c r="BD3068" s="571"/>
      <c r="BE3068" s="571"/>
      <c r="BF3068" s="571"/>
      <c r="BG3068" s="571"/>
      <c r="BH3068" s="571"/>
      <c r="BI3068" s="571"/>
      <c r="BJ3068" s="571"/>
      <c r="BK3068" s="571"/>
      <c r="BL3068" s="571"/>
      <c r="BM3068" s="571"/>
      <c r="BN3068" s="571"/>
      <c r="BO3068" s="571"/>
      <c r="BP3068" s="571"/>
      <c r="BQ3068" s="542"/>
      <c r="BR3068" s="571"/>
      <c r="BS3068" s="1524"/>
      <c r="BT3068" s="569"/>
      <c r="BU3068" s="569"/>
    </row>
    <row r="3069" spans="1:73" ht="14.25" hidden="1" customHeight="1">
      <c r="A3069" s="569"/>
      <c r="B3069" s="541"/>
      <c r="C3069" s="570"/>
      <c r="D3069" s="571"/>
      <c r="E3069" s="572"/>
      <c r="F3069" s="571"/>
      <c r="G3069" s="1734"/>
      <c r="H3069" s="574"/>
      <c r="I3069" s="546"/>
      <c r="J3069" s="573"/>
      <c r="K3069" s="571"/>
      <c r="L3069" s="571"/>
      <c r="M3069" s="571"/>
      <c r="N3069" s="571"/>
      <c r="O3069" s="571"/>
      <c r="P3069" s="571"/>
      <c r="Q3069" s="571"/>
      <c r="R3069" s="571"/>
      <c r="S3069" s="571"/>
      <c r="T3069" s="571"/>
      <c r="U3069" s="571"/>
      <c r="V3069" s="571"/>
      <c r="W3069" s="571"/>
      <c r="X3069" s="571"/>
      <c r="Y3069" s="571"/>
      <c r="Z3069" s="571"/>
      <c r="AA3069" s="571"/>
      <c r="AB3069" s="571"/>
      <c r="AC3069" s="571"/>
      <c r="AD3069" s="571"/>
      <c r="AE3069" s="571"/>
      <c r="AF3069" s="571"/>
      <c r="AG3069" s="571"/>
      <c r="AH3069" s="571"/>
      <c r="AI3069" s="571"/>
      <c r="AJ3069" s="571"/>
      <c r="AK3069" s="571"/>
      <c r="AL3069" s="571"/>
      <c r="AM3069" s="571"/>
      <c r="AN3069" s="571"/>
      <c r="AO3069" s="571"/>
      <c r="AP3069" s="571"/>
      <c r="AQ3069" s="571"/>
      <c r="AR3069" s="571"/>
      <c r="AS3069" s="571"/>
      <c r="AT3069" s="571"/>
      <c r="AU3069" s="567"/>
      <c r="AV3069" s="571"/>
      <c r="AW3069" s="571"/>
      <c r="AX3069" s="571"/>
      <c r="AY3069" s="571"/>
      <c r="AZ3069" s="571"/>
      <c r="BA3069" s="571"/>
      <c r="BB3069" s="571"/>
      <c r="BC3069" s="571"/>
      <c r="BD3069" s="571"/>
      <c r="BE3069" s="571"/>
      <c r="BF3069" s="571"/>
      <c r="BG3069" s="571"/>
      <c r="BH3069" s="571"/>
      <c r="BI3069" s="571"/>
      <c r="BJ3069" s="571"/>
      <c r="BK3069" s="571"/>
      <c r="BL3069" s="571"/>
      <c r="BM3069" s="571"/>
      <c r="BN3069" s="571"/>
      <c r="BO3069" s="571"/>
      <c r="BP3069" s="571"/>
      <c r="BQ3069" s="542"/>
      <c r="BR3069" s="571"/>
      <c r="BS3069" s="1524"/>
      <c r="BT3069" s="569"/>
      <c r="BU3069" s="569"/>
    </row>
    <row r="3070" spans="1:73" ht="14.25" hidden="1" customHeight="1">
      <c r="A3070" s="569"/>
      <c r="B3070" s="541"/>
      <c r="C3070" s="570"/>
      <c r="D3070" s="571"/>
      <c r="E3070" s="572"/>
      <c r="F3070" s="571"/>
      <c r="G3070" s="1734"/>
      <c r="H3070" s="574"/>
      <c r="I3070" s="546"/>
      <c r="J3070" s="573"/>
      <c r="K3070" s="571"/>
      <c r="L3070" s="571"/>
      <c r="M3070" s="571"/>
      <c r="N3070" s="571"/>
      <c r="O3070" s="571"/>
      <c r="P3070" s="571"/>
      <c r="Q3070" s="571"/>
      <c r="R3070" s="571"/>
      <c r="S3070" s="571"/>
      <c r="T3070" s="571"/>
      <c r="U3070" s="571"/>
      <c r="V3070" s="571"/>
      <c r="W3070" s="571"/>
      <c r="X3070" s="571"/>
      <c r="Y3070" s="571"/>
      <c r="Z3070" s="571"/>
      <c r="AA3070" s="571"/>
      <c r="AB3070" s="571"/>
      <c r="AC3070" s="571"/>
      <c r="AD3070" s="571"/>
      <c r="AE3070" s="571"/>
      <c r="AF3070" s="571"/>
      <c r="AG3070" s="571"/>
      <c r="AH3070" s="571"/>
      <c r="AI3070" s="571"/>
      <c r="AJ3070" s="571"/>
      <c r="AK3070" s="571"/>
      <c r="AL3070" s="571"/>
      <c r="AM3070" s="571"/>
      <c r="AN3070" s="571"/>
      <c r="AO3070" s="571"/>
      <c r="AP3070" s="571"/>
      <c r="AQ3070" s="571"/>
      <c r="AR3070" s="571"/>
      <c r="AS3070" s="571"/>
      <c r="AT3070" s="571"/>
      <c r="AU3070" s="567"/>
      <c r="AV3070" s="571"/>
      <c r="AW3070" s="571"/>
      <c r="AX3070" s="571"/>
      <c r="AY3070" s="571"/>
      <c r="AZ3070" s="571"/>
      <c r="BA3070" s="571"/>
      <c r="BB3070" s="571"/>
      <c r="BC3070" s="571"/>
      <c r="BD3070" s="571"/>
      <c r="BE3070" s="571"/>
      <c r="BF3070" s="571"/>
      <c r="BG3070" s="571"/>
      <c r="BH3070" s="571"/>
      <c r="BI3070" s="571"/>
      <c r="BJ3070" s="571"/>
      <c r="BK3070" s="571"/>
      <c r="BL3070" s="571"/>
      <c r="BM3070" s="571"/>
      <c r="BN3070" s="571"/>
      <c r="BO3070" s="571"/>
      <c r="BP3070" s="571"/>
      <c r="BQ3070" s="542"/>
      <c r="BR3070" s="571"/>
      <c r="BS3070" s="1524"/>
      <c r="BT3070" s="569"/>
      <c r="BU3070" s="569"/>
    </row>
    <row r="3071" spans="1:73" ht="14.25" hidden="1" customHeight="1">
      <c r="A3071" s="569"/>
      <c r="B3071" s="541"/>
      <c r="C3071" s="570"/>
      <c r="D3071" s="571"/>
      <c r="E3071" s="572"/>
      <c r="F3071" s="571"/>
      <c r="G3071" s="1734"/>
      <c r="H3071" s="574"/>
      <c r="I3071" s="546"/>
      <c r="J3071" s="573"/>
      <c r="K3071" s="571"/>
      <c r="L3071" s="571"/>
      <c r="M3071" s="571"/>
      <c r="N3071" s="571"/>
      <c r="O3071" s="571"/>
      <c r="P3071" s="571"/>
      <c r="Q3071" s="571"/>
      <c r="R3071" s="571"/>
      <c r="S3071" s="571"/>
      <c r="T3071" s="571"/>
      <c r="U3071" s="571"/>
      <c r="V3071" s="571"/>
      <c r="W3071" s="571"/>
      <c r="X3071" s="571"/>
      <c r="Y3071" s="571"/>
      <c r="Z3071" s="571"/>
      <c r="AA3071" s="571"/>
      <c r="AB3071" s="571"/>
      <c r="AC3071" s="571"/>
      <c r="AD3071" s="571"/>
      <c r="AE3071" s="571"/>
      <c r="AF3071" s="571"/>
      <c r="AG3071" s="571"/>
      <c r="AH3071" s="571"/>
      <c r="AI3071" s="571"/>
      <c r="AJ3071" s="571"/>
      <c r="AK3071" s="571"/>
      <c r="AL3071" s="571"/>
      <c r="AM3071" s="571"/>
      <c r="AN3071" s="571"/>
      <c r="AO3071" s="571"/>
      <c r="AP3071" s="571"/>
      <c r="AQ3071" s="571"/>
      <c r="AR3071" s="571"/>
      <c r="AS3071" s="571"/>
      <c r="AT3071" s="571"/>
      <c r="AU3071" s="567"/>
      <c r="AV3071" s="571"/>
      <c r="AW3071" s="571"/>
      <c r="AX3071" s="571"/>
      <c r="AY3071" s="571"/>
      <c r="AZ3071" s="571"/>
      <c r="BA3071" s="571"/>
      <c r="BB3071" s="571"/>
      <c r="BC3071" s="571"/>
      <c r="BD3071" s="571"/>
      <c r="BE3071" s="571"/>
      <c r="BF3071" s="571"/>
      <c r="BG3071" s="571"/>
      <c r="BH3071" s="571"/>
      <c r="BI3071" s="571"/>
      <c r="BJ3071" s="571"/>
      <c r="BK3071" s="571"/>
      <c r="BL3071" s="571"/>
      <c r="BM3071" s="571"/>
      <c r="BN3071" s="571"/>
      <c r="BO3071" s="571"/>
      <c r="BP3071" s="571"/>
      <c r="BQ3071" s="542"/>
      <c r="BR3071" s="571"/>
      <c r="BS3071" s="1524"/>
      <c r="BT3071" s="569"/>
      <c r="BU3071" s="569"/>
    </row>
    <row r="3072" spans="1:73" ht="14.25" hidden="1" customHeight="1">
      <c r="A3072" s="569"/>
      <c r="B3072" s="541"/>
      <c r="C3072" s="570"/>
      <c r="D3072" s="571"/>
      <c r="E3072" s="572"/>
      <c r="F3072" s="571"/>
      <c r="G3072" s="1734"/>
      <c r="H3072" s="574"/>
      <c r="I3072" s="546"/>
      <c r="J3072" s="573"/>
      <c r="K3072" s="571"/>
      <c r="L3072" s="571"/>
      <c r="M3072" s="571"/>
      <c r="N3072" s="571"/>
      <c r="O3072" s="571"/>
      <c r="P3072" s="571"/>
      <c r="Q3072" s="571"/>
      <c r="R3072" s="571"/>
      <c r="S3072" s="571"/>
      <c r="T3072" s="571"/>
      <c r="U3072" s="571"/>
      <c r="V3072" s="571"/>
      <c r="W3072" s="571"/>
      <c r="X3072" s="571"/>
      <c r="Y3072" s="571"/>
      <c r="Z3072" s="571"/>
      <c r="AA3072" s="571"/>
      <c r="AB3072" s="571"/>
      <c r="AC3072" s="571"/>
      <c r="AD3072" s="571"/>
      <c r="AE3072" s="571"/>
      <c r="AF3072" s="571"/>
      <c r="AG3072" s="571"/>
      <c r="AH3072" s="571"/>
      <c r="AI3072" s="571"/>
      <c r="AJ3072" s="571"/>
      <c r="AK3072" s="571"/>
      <c r="AL3072" s="571"/>
      <c r="AM3072" s="571"/>
      <c r="AN3072" s="571"/>
      <c r="AO3072" s="571"/>
      <c r="AP3072" s="571"/>
      <c r="AQ3072" s="571"/>
      <c r="AR3072" s="571"/>
      <c r="AS3072" s="571"/>
      <c r="AT3072" s="571"/>
      <c r="AU3072" s="567"/>
      <c r="AV3072" s="571"/>
      <c r="AW3072" s="571"/>
      <c r="AX3072" s="571"/>
      <c r="AY3072" s="571"/>
      <c r="AZ3072" s="571"/>
      <c r="BA3072" s="571"/>
      <c r="BB3072" s="571"/>
      <c r="BC3072" s="571"/>
      <c r="BD3072" s="571"/>
      <c r="BE3072" s="571"/>
      <c r="BF3072" s="571"/>
      <c r="BG3072" s="571"/>
      <c r="BH3072" s="571"/>
      <c r="BI3072" s="571"/>
      <c r="BJ3072" s="571"/>
      <c r="BK3072" s="571"/>
      <c r="BL3072" s="571"/>
      <c r="BM3072" s="571"/>
      <c r="BN3072" s="571"/>
      <c r="BO3072" s="571"/>
      <c r="BP3072" s="571"/>
      <c r="BQ3072" s="542"/>
      <c r="BR3072" s="571"/>
      <c r="BS3072" s="1524"/>
      <c r="BT3072" s="569"/>
      <c r="BU3072" s="569"/>
    </row>
    <row r="3073" spans="1:73" ht="14.25" hidden="1" customHeight="1">
      <c r="A3073" s="569"/>
      <c r="B3073" s="541"/>
      <c r="C3073" s="570"/>
      <c r="D3073" s="571"/>
      <c r="E3073" s="572"/>
      <c r="F3073" s="571"/>
      <c r="G3073" s="1734"/>
      <c r="H3073" s="574"/>
      <c r="I3073" s="546"/>
      <c r="J3073" s="573"/>
      <c r="K3073" s="571"/>
      <c r="L3073" s="571"/>
      <c r="M3073" s="571"/>
      <c r="N3073" s="571"/>
      <c r="O3073" s="571"/>
      <c r="P3073" s="571"/>
      <c r="Q3073" s="571"/>
      <c r="R3073" s="571"/>
      <c r="S3073" s="571"/>
      <c r="T3073" s="571"/>
      <c r="U3073" s="571"/>
      <c r="V3073" s="571"/>
      <c r="W3073" s="571"/>
      <c r="X3073" s="571"/>
      <c r="Y3073" s="571"/>
      <c r="Z3073" s="571"/>
      <c r="AA3073" s="571"/>
      <c r="AB3073" s="571"/>
      <c r="AC3073" s="571"/>
      <c r="AD3073" s="571"/>
      <c r="AE3073" s="571"/>
      <c r="AF3073" s="571"/>
      <c r="AG3073" s="571"/>
      <c r="AH3073" s="571"/>
      <c r="AI3073" s="571"/>
      <c r="AJ3073" s="571"/>
      <c r="AK3073" s="571"/>
      <c r="AL3073" s="571"/>
      <c r="AM3073" s="571"/>
      <c r="AN3073" s="571"/>
      <c r="AO3073" s="571"/>
      <c r="AP3073" s="571"/>
      <c r="AQ3073" s="571"/>
      <c r="AR3073" s="571"/>
      <c r="AS3073" s="571"/>
      <c r="AT3073" s="571"/>
      <c r="AU3073" s="567"/>
      <c r="AV3073" s="571"/>
      <c r="AW3073" s="571"/>
      <c r="AX3073" s="571"/>
      <c r="AY3073" s="571"/>
      <c r="AZ3073" s="571"/>
      <c r="BA3073" s="571"/>
      <c r="BB3073" s="571"/>
      <c r="BC3073" s="571"/>
      <c r="BD3073" s="571"/>
      <c r="BE3073" s="571"/>
      <c r="BF3073" s="571"/>
      <c r="BG3073" s="571"/>
      <c r="BH3073" s="571"/>
      <c r="BI3073" s="571"/>
      <c r="BJ3073" s="571"/>
      <c r="BK3073" s="571"/>
      <c r="BL3073" s="571"/>
      <c r="BM3073" s="571"/>
      <c r="BN3073" s="571"/>
      <c r="BO3073" s="571"/>
      <c r="BP3073" s="571"/>
      <c r="BQ3073" s="542"/>
      <c r="BR3073" s="571"/>
      <c r="BS3073" s="1524"/>
      <c r="BT3073" s="569"/>
      <c r="BU3073" s="569"/>
    </row>
    <row r="3074" spans="1:73" ht="14.25" hidden="1" customHeight="1">
      <c r="A3074" s="569"/>
      <c r="B3074" s="541"/>
      <c r="C3074" s="570"/>
      <c r="D3074" s="571"/>
      <c r="E3074" s="572"/>
      <c r="F3074" s="571"/>
      <c r="G3074" s="1734"/>
      <c r="H3074" s="574"/>
      <c r="I3074" s="546"/>
      <c r="J3074" s="573"/>
      <c r="K3074" s="571"/>
      <c r="L3074" s="571"/>
      <c r="M3074" s="571"/>
      <c r="N3074" s="571"/>
      <c r="O3074" s="571"/>
      <c r="P3074" s="571"/>
      <c r="Q3074" s="571"/>
      <c r="R3074" s="571"/>
      <c r="S3074" s="571"/>
      <c r="T3074" s="571"/>
      <c r="U3074" s="571"/>
      <c r="V3074" s="571"/>
      <c r="W3074" s="571"/>
      <c r="X3074" s="571"/>
      <c r="Y3074" s="571"/>
      <c r="Z3074" s="571"/>
      <c r="AA3074" s="571"/>
      <c r="AB3074" s="571"/>
      <c r="AC3074" s="571"/>
      <c r="AD3074" s="571"/>
      <c r="AE3074" s="571"/>
      <c r="AF3074" s="571"/>
      <c r="AG3074" s="571"/>
      <c r="AH3074" s="571"/>
      <c r="AI3074" s="571"/>
      <c r="AJ3074" s="571"/>
      <c r="AK3074" s="571"/>
      <c r="AL3074" s="571"/>
      <c r="AM3074" s="571"/>
      <c r="AN3074" s="571"/>
      <c r="AO3074" s="571"/>
      <c r="AP3074" s="571"/>
      <c r="AQ3074" s="571"/>
      <c r="AR3074" s="571"/>
      <c r="AS3074" s="571"/>
      <c r="AT3074" s="571"/>
      <c r="AU3074" s="567"/>
      <c r="AV3074" s="571"/>
      <c r="AW3074" s="571"/>
      <c r="AX3074" s="571"/>
      <c r="AY3074" s="571"/>
      <c r="AZ3074" s="571"/>
      <c r="BA3074" s="571"/>
      <c r="BB3074" s="571"/>
      <c r="BC3074" s="571"/>
      <c r="BD3074" s="571"/>
      <c r="BE3074" s="571"/>
      <c r="BF3074" s="571"/>
      <c r="BG3074" s="571"/>
      <c r="BH3074" s="571"/>
      <c r="BI3074" s="571"/>
      <c r="BJ3074" s="571"/>
      <c r="BK3074" s="571"/>
      <c r="BL3074" s="571"/>
      <c r="BM3074" s="571"/>
      <c r="BN3074" s="571"/>
      <c r="BO3074" s="571"/>
      <c r="BP3074" s="571"/>
      <c r="BQ3074" s="542"/>
      <c r="BR3074" s="571"/>
      <c r="BS3074" s="1524"/>
      <c r="BT3074" s="569"/>
      <c r="BU3074" s="569"/>
    </row>
    <row r="3075" spans="1:73" ht="14.25" hidden="1" customHeight="1">
      <c r="A3075" s="569"/>
      <c r="B3075" s="541"/>
      <c r="C3075" s="570"/>
      <c r="D3075" s="571"/>
      <c r="E3075" s="572"/>
      <c r="F3075" s="571"/>
      <c r="G3075" s="1734"/>
      <c r="H3075" s="574"/>
      <c r="I3075" s="546"/>
      <c r="J3075" s="573"/>
      <c r="K3075" s="571"/>
      <c r="L3075" s="571"/>
      <c r="M3075" s="571"/>
      <c r="N3075" s="571"/>
      <c r="O3075" s="571"/>
      <c r="P3075" s="571"/>
      <c r="Q3075" s="571"/>
      <c r="R3075" s="571"/>
      <c r="S3075" s="571"/>
      <c r="T3075" s="571"/>
      <c r="U3075" s="571"/>
      <c r="V3075" s="571"/>
      <c r="W3075" s="571"/>
      <c r="X3075" s="571"/>
      <c r="Y3075" s="571"/>
      <c r="Z3075" s="571"/>
      <c r="AA3075" s="571"/>
      <c r="AB3075" s="571"/>
      <c r="AC3075" s="571"/>
      <c r="AD3075" s="571"/>
      <c r="AE3075" s="571"/>
      <c r="AF3075" s="571"/>
      <c r="AG3075" s="571"/>
      <c r="AH3075" s="571"/>
      <c r="AI3075" s="571"/>
      <c r="AJ3075" s="571"/>
      <c r="AK3075" s="571"/>
      <c r="AL3075" s="571"/>
      <c r="AM3075" s="571"/>
      <c r="AN3075" s="571"/>
      <c r="AO3075" s="571"/>
      <c r="AP3075" s="571"/>
      <c r="AQ3075" s="571"/>
      <c r="AR3075" s="571"/>
      <c r="AS3075" s="571"/>
      <c r="AT3075" s="571"/>
      <c r="AU3075" s="567"/>
      <c r="AV3075" s="571"/>
      <c r="AW3075" s="571"/>
      <c r="AX3075" s="571"/>
      <c r="AY3075" s="571"/>
      <c r="AZ3075" s="571"/>
      <c r="BA3075" s="571"/>
      <c r="BB3075" s="571"/>
      <c r="BC3075" s="571"/>
      <c r="BD3075" s="571"/>
      <c r="BE3075" s="571"/>
      <c r="BF3075" s="571"/>
      <c r="BG3075" s="571"/>
      <c r="BH3075" s="571"/>
      <c r="BI3075" s="571"/>
      <c r="BJ3075" s="571"/>
      <c r="BK3075" s="571"/>
      <c r="BL3075" s="571"/>
      <c r="BM3075" s="571"/>
      <c r="BN3075" s="571"/>
      <c r="BO3075" s="571"/>
      <c r="BP3075" s="571"/>
      <c r="BQ3075" s="542"/>
      <c r="BR3075" s="571"/>
      <c r="BS3075" s="1524"/>
      <c r="BT3075" s="569"/>
      <c r="BU3075" s="569"/>
    </row>
    <row r="3076" spans="1:73" ht="14.25" hidden="1" customHeight="1">
      <c r="A3076" s="569"/>
      <c r="B3076" s="541"/>
      <c r="C3076" s="570"/>
      <c r="D3076" s="571"/>
      <c r="E3076" s="572"/>
      <c r="F3076" s="571"/>
      <c r="G3076" s="1734"/>
      <c r="H3076" s="574"/>
      <c r="I3076" s="546"/>
      <c r="J3076" s="573"/>
      <c r="K3076" s="571"/>
      <c r="L3076" s="571"/>
      <c r="M3076" s="571"/>
      <c r="N3076" s="571"/>
      <c r="O3076" s="571"/>
      <c r="P3076" s="571"/>
      <c r="Q3076" s="571"/>
      <c r="R3076" s="571"/>
      <c r="S3076" s="571"/>
      <c r="T3076" s="571"/>
      <c r="U3076" s="571"/>
      <c r="V3076" s="571"/>
      <c r="W3076" s="571"/>
      <c r="X3076" s="571"/>
      <c r="Y3076" s="571"/>
      <c r="Z3076" s="571"/>
      <c r="AA3076" s="571"/>
      <c r="AB3076" s="571"/>
      <c r="AC3076" s="571"/>
      <c r="AD3076" s="571"/>
      <c r="AE3076" s="571"/>
      <c r="AF3076" s="571"/>
      <c r="AG3076" s="571"/>
      <c r="AH3076" s="571"/>
      <c r="AI3076" s="571"/>
      <c r="AJ3076" s="571"/>
      <c r="AK3076" s="571"/>
      <c r="AL3076" s="571"/>
      <c r="AM3076" s="571"/>
      <c r="AN3076" s="571"/>
      <c r="AO3076" s="571"/>
      <c r="AP3076" s="571"/>
      <c r="AQ3076" s="571"/>
      <c r="AR3076" s="571"/>
      <c r="AS3076" s="571"/>
      <c r="AT3076" s="571"/>
      <c r="AU3076" s="567"/>
      <c r="AV3076" s="571"/>
      <c r="AW3076" s="571"/>
      <c r="AX3076" s="571"/>
      <c r="AY3076" s="571"/>
      <c r="AZ3076" s="571"/>
      <c r="BA3076" s="571"/>
      <c r="BB3076" s="571"/>
      <c r="BC3076" s="571"/>
      <c r="BD3076" s="571"/>
      <c r="BE3076" s="571"/>
      <c r="BF3076" s="571"/>
      <c r="BG3076" s="571"/>
      <c r="BH3076" s="571"/>
      <c r="BI3076" s="571"/>
      <c r="BJ3076" s="571"/>
      <c r="BK3076" s="571"/>
      <c r="BL3076" s="571"/>
      <c r="BM3076" s="571"/>
      <c r="BN3076" s="571"/>
      <c r="BO3076" s="571"/>
      <c r="BP3076" s="571"/>
      <c r="BQ3076" s="542"/>
      <c r="BR3076" s="571"/>
      <c r="BS3076" s="1524"/>
      <c r="BT3076" s="569"/>
      <c r="BU3076" s="569"/>
    </row>
    <row r="3077" spans="1:73" ht="14.25" hidden="1" customHeight="1">
      <c r="A3077" s="569"/>
      <c r="B3077" s="541"/>
      <c r="C3077" s="570"/>
      <c r="D3077" s="571"/>
      <c r="E3077" s="572"/>
      <c r="F3077" s="571"/>
      <c r="G3077" s="1734"/>
      <c r="H3077" s="574"/>
      <c r="I3077" s="546"/>
      <c r="J3077" s="573"/>
      <c r="K3077" s="571"/>
      <c r="L3077" s="571"/>
      <c r="M3077" s="571"/>
      <c r="N3077" s="571"/>
      <c r="O3077" s="571"/>
      <c r="P3077" s="571"/>
      <c r="Q3077" s="571"/>
      <c r="R3077" s="571"/>
      <c r="S3077" s="571"/>
      <c r="T3077" s="571"/>
      <c r="U3077" s="571"/>
      <c r="V3077" s="571"/>
      <c r="W3077" s="571"/>
      <c r="X3077" s="571"/>
      <c r="Y3077" s="571"/>
      <c r="Z3077" s="571"/>
      <c r="AA3077" s="571"/>
      <c r="AB3077" s="571"/>
      <c r="AC3077" s="571"/>
      <c r="AD3077" s="571"/>
      <c r="AE3077" s="571"/>
      <c r="AF3077" s="571"/>
      <c r="AG3077" s="571"/>
      <c r="AH3077" s="571"/>
      <c r="AI3077" s="571"/>
      <c r="AJ3077" s="571"/>
      <c r="AK3077" s="571"/>
      <c r="AL3077" s="571"/>
      <c r="AM3077" s="571"/>
      <c r="AN3077" s="571"/>
      <c r="AO3077" s="571"/>
      <c r="AP3077" s="571"/>
      <c r="AQ3077" s="571"/>
      <c r="AR3077" s="571"/>
      <c r="AS3077" s="571"/>
      <c r="AT3077" s="571"/>
      <c r="AU3077" s="567"/>
      <c r="AV3077" s="571"/>
      <c r="AW3077" s="571"/>
      <c r="AX3077" s="571"/>
      <c r="AY3077" s="571"/>
      <c r="AZ3077" s="571"/>
      <c r="BA3077" s="571"/>
      <c r="BB3077" s="571"/>
      <c r="BC3077" s="571"/>
      <c r="BD3077" s="571"/>
      <c r="BE3077" s="571"/>
      <c r="BF3077" s="571"/>
      <c r="BG3077" s="571"/>
      <c r="BH3077" s="571"/>
      <c r="BI3077" s="571"/>
      <c r="BJ3077" s="571"/>
      <c r="BK3077" s="571"/>
      <c r="BL3077" s="571"/>
      <c r="BM3077" s="571"/>
      <c r="BN3077" s="571"/>
      <c r="BO3077" s="571"/>
      <c r="BP3077" s="571"/>
      <c r="BQ3077" s="542"/>
      <c r="BR3077" s="571"/>
      <c r="BS3077" s="1524"/>
      <c r="BT3077" s="569"/>
      <c r="BU3077" s="569"/>
    </row>
    <row r="3078" spans="1:73" ht="14.25" hidden="1" customHeight="1">
      <c r="A3078" s="569"/>
      <c r="B3078" s="541"/>
      <c r="C3078" s="570"/>
      <c r="D3078" s="571"/>
      <c r="E3078" s="572"/>
      <c r="F3078" s="571"/>
      <c r="G3078" s="1734"/>
      <c r="H3078" s="574"/>
      <c r="I3078" s="546"/>
      <c r="J3078" s="573"/>
      <c r="K3078" s="571"/>
      <c r="L3078" s="571"/>
      <c r="M3078" s="571"/>
      <c r="N3078" s="571"/>
      <c r="O3078" s="571"/>
      <c r="P3078" s="571"/>
      <c r="Q3078" s="571"/>
      <c r="R3078" s="571"/>
      <c r="S3078" s="571"/>
      <c r="T3078" s="571"/>
      <c r="U3078" s="571"/>
      <c r="V3078" s="571"/>
      <c r="W3078" s="571"/>
      <c r="X3078" s="571"/>
      <c r="Y3078" s="571"/>
      <c r="Z3078" s="571"/>
      <c r="AA3078" s="571"/>
      <c r="AB3078" s="571"/>
      <c r="AC3078" s="571"/>
      <c r="AD3078" s="571"/>
      <c r="AE3078" s="571"/>
      <c r="AF3078" s="571"/>
      <c r="AG3078" s="571"/>
      <c r="AH3078" s="571"/>
      <c r="AI3078" s="571"/>
      <c r="AJ3078" s="571"/>
      <c r="AK3078" s="571"/>
      <c r="AL3078" s="571"/>
      <c r="AM3078" s="571"/>
      <c r="AN3078" s="571"/>
      <c r="AO3078" s="571"/>
      <c r="AP3078" s="571"/>
      <c r="AQ3078" s="571"/>
      <c r="AR3078" s="571"/>
      <c r="AS3078" s="571"/>
      <c r="AT3078" s="571"/>
      <c r="AU3078" s="567"/>
      <c r="AV3078" s="571"/>
      <c r="AW3078" s="571"/>
      <c r="AX3078" s="571"/>
      <c r="AY3078" s="571"/>
      <c r="AZ3078" s="571"/>
      <c r="BA3078" s="571"/>
      <c r="BB3078" s="571"/>
      <c r="BC3078" s="571"/>
      <c r="BD3078" s="571"/>
      <c r="BE3078" s="571"/>
      <c r="BF3078" s="571"/>
      <c r="BG3078" s="571"/>
      <c r="BH3078" s="571"/>
      <c r="BI3078" s="571"/>
      <c r="BJ3078" s="571"/>
      <c r="BK3078" s="571"/>
      <c r="BL3078" s="571"/>
      <c r="BM3078" s="571"/>
      <c r="BN3078" s="571"/>
      <c r="BO3078" s="571"/>
      <c r="BP3078" s="571"/>
      <c r="BQ3078" s="542"/>
      <c r="BR3078" s="571"/>
      <c r="BS3078" s="1524"/>
      <c r="BT3078" s="569"/>
      <c r="BU3078" s="569"/>
    </row>
    <row r="3079" spans="1:73" ht="14.25" hidden="1" customHeight="1">
      <c r="A3079" s="569"/>
      <c r="B3079" s="541"/>
      <c r="C3079" s="570"/>
      <c r="D3079" s="571"/>
      <c r="E3079" s="572"/>
      <c r="F3079" s="571"/>
      <c r="G3079" s="1734"/>
      <c r="H3079" s="574"/>
      <c r="I3079" s="546"/>
      <c r="J3079" s="573"/>
      <c r="K3079" s="571"/>
      <c r="L3079" s="571"/>
      <c r="M3079" s="571"/>
      <c r="N3079" s="571"/>
      <c r="O3079" s="571"/>
      <c r="P3079" s="571"/>
      <c r="Q3079" s="571"/>
      <c r="R3079" s="571"/>
      <c r="S3079" s="571"/>
      <c r="T3079" s="571"/>
      <c r="U3079" s="571"/>
      <c r="V3079" s="571"/>
      <c r="W3079" s="571"/>
      <c r="X3079" s="571"/>
      <c r="Y3079" s="571"/>
      <c r="Z3079" s="571"/>
      <c r="AA3079" s="571"/>
      <c r="AB3079" s="571"/>
      <c r="AC3079" s="571"/>
      <c r="AD3079" s="571"/>
      <c r="AE3079" s="571"/>
      <c r="AF3079" s="571"/>
      <c r="AG3079" s="571"/>
      <c r="AH3079" s="571"/>
      <c r="AI3079" s="571"/>
      <c r="AJ3079" s="571"/>
      <c r="AK3079" s="571"/>
      <c r="AL3079" s="571"/>
      <c r="AM3079" s="571"/>
      <c r="AN3079" s="571"/>
      <c r="AO3079" s="571"/>
      <c r="AP3079" s="571"/>
      <c r="AQ3079" s="571"/>
      <c r="AR3079" s="571"/>
      <c r="AS3079" s="571"/>
      <c r="AT3079" s="571"/>
      <c r="AU3079" s="567"/>
      <c r="AV3079" s="571"/>
      <c r="AW3079" s="571"/>
      <c r="AX3079" s="571"/>
      <c r="AY3079" s="571"/>
      <c r="AZ3079" s="571"/>
      <c r="BA3079" s="571"/>
      <c r="BB3079" s="571"/>
      <c r="BC3079" s="571"/>
      <c r="BD3079" s="571"/>
      <c r="BE3079" s="571"/>
      <c r="BF3079" s="571"/>
      <c r="BG3079" s="571"/>
      <c r="BH3079" s="571"/>
      <c r="BI3079" s="571"/>
      <c r="BJ3079" s="571"/>
      <c r="BK3079" s="571"/>
      <c r="BL3079" s="571"/>
      <c r="BM3079" s="571"/>
      <c r="BN3079" s="571"/>
      <c r="BO3079" s="571"/>
      <c r="BP3079" s="571"/>
      <c r="BQ3079" s="542"/>
      <c r="BR3079" s="571"/>
      <c r="BS3079" s="1524"/>
      <c r="BT3079" s="569"/>
      <c r="BU3079" s="569"/>
    </row>
    <row r="3080" spans="1:73" ht="14.25" hidden="1" customHeight="1">
      <c r="A3080" s="569"/>
      <c r="B3080" s="541"/>
      <c r="C3080" s="570"/>
      <c r="D3080" s="571"/>
      <c r="E3080" s="572"/>
      <c r="F3080" s="571"/>
      <c r="G3080" s="1734"/>
      <c r="H3080" s="574"/>
      <c r="I3080" s="546"/>
      <c r="J3080" s="573"/>
      <c r="K3080" s="571"/>
      <c r="L3080" s="571"/>
      <c r="M3080" s="571"/>
      <c r="N3080" s="571"/>
      <c r="O3080" s="571"/>
      <c r="P3080" s="571"/>
      <c r="Q3080" s="571"/>
      <c r="R3080" s="571"/>
      <c r="S3080" s="571"/>
      <c r="T3080" s="571"/>
      <c r="U3080" s="571"/>
      <c r="V3080" s="571"/>
      <c r="W3080" s="571"/>
      <c r="X3080" s="571"/>
      <c r="Y3080" s="571"/>
      <c r="Z3080" s="571"/>
      <c r="AA3080" s="571"/>
      <c r="AB3080" s="571"/>
      <c r="AC3080" s="571"/>
      <c r="AD3080" s="571"/>
      <c r="AE3080" s="571"/>
      <c r="AF3080" s="571"/>
      <c r="AG3080" s="571"/>
      <c r="AH3080" s="571"/>
      <c r="AI3080" s="571"/>
      <c r="AJ3080" s="571"/>
      <c r="AK3080" s="571"/>
      <c r="AL3080" s="571"/>
      <c r="AM3080" s="571"/>
      <c r="AN3080" s="571"/>
      <c r="AO3080" s="571"/>
      <c r="AP3080" s="571"/>
      <c r="AQ3080" s="571"/>
      <c r="AR3080" s="571"/>
      <c r="AS3080" s="571"/>
      <c r="AT3080" s="571"/>
      <c r="AU3080" s="567"/>
      <c r="AV3080" s="571"/>
      <c r="AW3080" s="571"/>
      <c r="AX3080" s="571"/>
      <c r="AY3080" s="571"/>
      <c r="AZ3080" s="571"/>
      <c r="BA3080" s="571"/>
      <c r="BB3080" s="571"/>
      <c r="BC3080" s="571"/>
      <c r="BD3080" s="571"/>
      <c r="BE3080" s="571"/>
      <c r="BF3080" s="571"/>
      <c r="BG3080" s="571"/>
      <c r="BH3080" s="571"/>
      <c r="BI3080" s="571"/>
      <c r="BJ3080" s="571"/>
      <c r="BK3080" s="571"/>
      <c r="BL3080" s="571"/>
      <c r="BM3080" s="571"/>
      <c r="BN3080" s="571"/>
      <c r="BO3080" s="571"/>
      <c r="BP3080" s="571"/>
      <c r="BQ3080" s="542"/>
      <c r="BR3080" s="571"/>
      <c r="BS3080" s="1524"/>
      <c r="BT3080" s="569"/>
      <c r="BU3080" s="569"/>
    </row>
    <row r="3081" spans="1:73" ht="14.25" hidden="1" customHeight="1">
      <c r="A3081" s="569"/>
      <c r="B3081" s="541"/>
      <c r="C3081" s="570"/>
      <c r="D3081" s="571"/>
      <c r="E3081" s="572"/>
      <c r="F3081" s="571"/>
      <c r="G3081" s="1734"/>
      <c r="H3081" s="574"/>
      <c r="I3081" s="546"/>
      <c r="J3081" s="573"/>
      <c r="K3081" s="571"/>
      <c r="L3081" s="571"/>
      <c r="M3081" s="571"/>
      <c r="N3081" s="571"/>
      <c r="O3081" s="571"/>
      <c r="P3081" s="571"/>
      <c r="Q3081" s="571"/>
      <c r="R3081" s="571"/>
      <c r="S3081" s="571"/>
      <c r="T3081" s="571"/>
      <c r="U3081" s="571"/>
      <c r="V3081" s="571"/>
      <c r="W3081" s="571"/>
      <c r="X3081" s="571"/>
      <c r="Y3081" s="571"/>
      <c r="Z3081" s="571"/>
      <c r="AA3081" s="571"/>
      <c r="AB3081" s="571"/>
      <c r="AC3081" s="571"/>
      <c r="AD3081" s="571"/>
      <c r="AE3081" s="571"/>
      <c r="AF3081" s="571"/>
      <c r="AG3081" s="571"/>
      <c r="AH3081" s="571"/>
      <c r="AI3081" s="571"/>
      <c r="AJ3081" s="571"/>
      <c r="AK3081" s="571"/>
      <c r="AL3081" s="571"/>
      <c r="AM3081" s="571"/>
      <c r="AN3081" s="571"/>
      <c r="AO3081" s="571"/>
      <c r="AP3081" s="571"/>
      <c r="AQ3081" s="571"/>
      <c r="AR3081" s="571"/>
      <c r="AS3081" s="571"/>
      <c r="AT3081" s="571"/>
      <c r="AU3081" s="567"/>
      <c r="AV3081" s="571"/>
      <c r="AW3081" s="571"/>
      <c r="AX3081" s="571"/>
      <c r="AY3081" s="571"/>
      <c r="AZ3081" s="571"/>
      <c r="BA3081" s="571"/>
      <c r="BB3081" s="571"/>
      <c r="BC3081" s="571"/>
      <c r="BD3081" s="571"/>
      <c r="BE3081" s="571"/>
      <c r="BF3081" s="571"/>
      <c r="BG3081" s="571"/>
      <c r="BH3081" s="571"/>
      <c r="BI3081" s="571"/>
      <c r="BJ3081" s="571"/>
      <c r="BK3081" s="571"/>
      <c r="BL3081" s="571"/>
      <c r="BM3081" s="571"/>
      <c r="BN3081" s="571"/>
      <c r="BO3081" s="571"/>
      <c r="BP3081" s="571"/>
      <c r="BQ3081" s="542"/>
      <c r="BR3081" s="571"/>
      <c r="BS3081" s="1524"/>
      <c r="BT3081" s="569"/>
      <c r="BU3081" s="569"/>
    </row>
    <row r="3082" spans="1:73" ht="14.25" hidden="1" customHeight="1">
      <c r="A3082" s="569"/>
      <c r="B3082" s="541"/>
      <c r="C3082" s="570"/>
      <c r="D3082" s="571"/>
      <c r="E3082" s="572"/>
      <c r="F3082" s="571"/>
      <c r="G3082" s="1734"/>
      <c r="H3082" s="574"/>
      <c r="I3082" s="546"/>
      <c r="J3082" s="573"/>
      <c r="K3082" s="571"/>
      <c r="L3082" s="571"/>
      <c r="M3082" s="571"/>
      <c r="N3082" s="571"/>
      <c r="O3082" s="571"/>
      <c r="P3082" s="571"/>
      <c r="Q3082" s="571"/>
      <c r="R3082" s="571"/>
      <c r="S3082" s="571"/>
      <c r="T3082" s="571"/>
      <c r="U3082" s="571"/>
      <c r="V3082" s="571"/>
      <c r="W3082" s="571"/>
      <c r="X3082" s="571"/>
      <c r="Y3082" s="571"/>
      <c r="Z3082" s="571"/>
      <c r="AA3082" s="571"/>
      <c r="AB3082" s="571"/>
      <c r="AC3082" s="571"/>
      <c r="AD3082" s="571"/>
      <c r="AE3082" s="571"/>
      <c r="AF3082" s="571"/>
      <c r="AG3082" s="571"/>
      <c r="AH3082" s="571"/>
      <c r="AI3082" s="571"/>
      <c r="AJ3082" s="571"/>
      <c r="AK3082" s="571"/>
      <c r="AL3082" s="571"/>
      <c r="AM3082" s="571"/>
      <c r="AN3082" s="571"/>
      <c r="AO3082" s="571"/>
      <c r="AP3082" s="571"/>
      <c r="AQ3082" s="571"/>
      <c r="AR3082" s="571"/>
      <c r="AS3082" s="571"/>
      <c r="AT3082" s="571"/>
      <c r="AU3082" s="567"/>
      <c r="AV3082" s="571"/>
      <c r="AW3082" s="571"/>
      <c r="AX3082" s="571"/>
      <c r="AY3082" s="571"/>
      <c r="AZ3082" s="571"/>
      <c r="BA3082" s="571"/>
      <c r="BB3082" s="571"/>
      <c r="BC3082" s="571"/>
      <c r="BD3082" s="571"/>
      <c r="BE3082" s="571"/>
      <c r="BF3082" s="571"/>
      <c r="BG3082" s="571"/>
      <c r="BH3082" s="571"/>
      <c r="BI3082" s="571"/>
      <c r="BJ3082" s="571"/>
      <c r="BK3082" s="571"/>
      <c r="BL3082" s="571"/>
      <c r="BM3082" s="571"/>
      <c r="BN3082" s="571"/>
      <c r="BO3082" s="571"/>
      <c r="BP3082" s="571"/>
      <c r="BQ3082" s="542"/>
      <c r="BR3082" s="571"/>
      <c r="BS3082" s="1524"/>
      <c r="BT3082" s="569"/>
      <c r="BU3082" s="569"/>
    </row>
    <row r="3083" spans="1:73" hidden="1">
      <c r="A3083" s="569"/>
      <c r="B3083" s="541"/>
      <c r="C3083" s="570"/>
      <c r="D3083" s="571"/>
      <c r="E3083" s="572"/>
      <c r="F3083" s="571"/>
      <c r="G3083" s="1734"/>
      <c r="H3083" s="574"/>
      <c r="I3083" s="546"/>
      <c r="J3083" s="573"/>
      <c r="K3083" s="571"/>
      <c r="L3083" s="571"/>
      <c r="M3083" s="571"/>
      <c r="N3083" s="571"/>
      <c r="O3083" s="571"/>
      <c r="P3083" s="571"/>
      <c r="Q3083" s="571"/>
      <c r="R3083" s="571"/>
      <c r="S3083" s="571"/>
      <c r="T3083" s="571"/>
      <c r="U3083" s="571"/>
      <c r="V3083" s="571"/>
      <c r="W3083" s="571"/>
      <c r="X3083" s="571"/>
      <c r="Y3083" s="571"/>
      <c r="Z3083" s="571"/>
      <c r="AA3083" s="571"/>
      <c r="AB3083" s="571"/>
      <c r="AC3083" s="571"/>
      <c r="AD3083" s="571"/>
      <c r="AE3083" s="571"/>
      <c r="AF3083" s="571"/>
      <c r="AG3083" s="571"/>
      <c r="AH3083" s="571"/>
      <c r="AI3083" s="571"/>
      <c r="AJ3083" s="571"/>
      <c r="AK3083" s="571"/>
      <c r="AL3083" s="571"/>
      <c r="AM3083" s="571"/>
      <c r="AN3083" s="571"/>
      <c r="AO3083" s="571"/>
      <c r="AP3083" s="571"/>
      <c r="AQ3083" s="571"/>
      <c r="AR3083" s="571"/>
      <c r="AS3083" s="571"/>
      <c r="AT3083" s="571"/>
      <c r="AU3083" s="567"/>
      <c r="AV3083" s="571"/>
      <c r="AW3083" s="571"/>
      <c r="AX3083" s="571"/>
      <c r="AY3083" s="571"/>
      <c r="AZ3083" s="571"/>
      <c r="BA3083" s="571"/>
      <c r="BB3083" s="571"/>
      <c r="BC3083" s="571"/>
      <c r="BD3083" s="571"/>
      <c r="BE3083" s="571"/>
      <c r="BF3083" s="571"/>
      <c r="BG3083" s="571"/>
      <c r="BH3083" s="571"/>
      <c r="BI3083" s="571"/>
      <c r="BJ3083" s="571"/>
      <c r="BK3083" s="571"/>
      <c r="BL3083" s="571"/>
      <c r="BM3083" s="571"/>
      <c r="BN3083" s="571"/>
      <c r="BO3083" s="571"/>
      <c r="BP3083" s="571"/>
      <c r="BQ3083" s="542"/>
      <c r="BR3083" s="571"/>
      <c r="BS3083" s="1524"/>
      <c r="BT3083" s="569"/>
      <c r="BU3083" s="569"/>
    </row>
    <row r="3084" spans="1:73" hidden="1">
      <c r="A3084" s="569"/>
      <c r="B3084" s="541"/>
      <c r="C3084" s="570"/>
      <c r="D3084" s="571"/>
      <c r="E3084" s="572"/>
      <c r="F3084" s="571"/>
      <c r="G3084" s="1734"/>
      <c r="H3084" s="574"/>
      <c r="I3084" s="546"/>
      <c r="J3084" s="573"/>
      <c r="K3084" s="571"/>
      <c r="L3084" s="571"/>
      <c r="M3084" s="571"/>
      <c r="N3084" s="571"/>
      <c r="O3084" s="571"/>
      <c r="P3084" s="571"/>
      <c r="Q3084" s="571"/>
      <c r="R3084" s="571"/>
      <c r="S3084" s="571"/>
      <c r="T3084" s="571"/>
      <c r="U3084" s="571"/>
      <c r="V3084" s="571"/>
      <c r="W3084" s="571"/>
      <c r="X3084" s="571"/>
      <c r="Y3084" s="571"/>
      <c r="Z3084" s="571"/>
      <c r="AA3084" s="571"/>
      <c r="AB3084" s="571"/>
      <c r="AC3084" s="571"/>
      <c r="AD3084" s="571"/>
      <c r="AE3084" s="571"/>
      <c r="AF3084" s="571"/>
      <c r="AG3084" s="571"/>
      <c r="AH3084" s="571"/>
      <c r="AI3084" s="571"/>
      <c r="AJ3084" s="571"/>
      <c r="AK3084" s="571"/>
      <c r="AL3084" s="571"/>
      <c r="AM3084" s="571"/>
      <c r="AN3084" s="571"/>
      <c r="AO3084" s="571"/>
      <c r="AP3084" s="571"/>
      <c r="AQ3084" s="571"/>
      <c r="AR3084" s="571"/>
      <c r="AS3084" s="571"/>
      <c r="AT3084" s="571"/>
      <c r="AU3084" s="567"/>
      <c r="AV3084" s="571"/>
      <c r="AW3084" s="571"/>
      <c r="AX3084" s="571"/>
      <c r="AY3084" s="571"/>
      <c r="AZ3084" s="571"/>
      <c r="BA3084" s="571"/>
      <c r="BB3084" s="571"/>
      <c r="BC3084" s="571"/>
      <c r="BD3084" s="571"/>
      <c r="BE3084" s="571"/>
      <c r="BF3084" s="571"/>
      <c r="BG3084" s="571"/>
      <c r="BH3084" s="571"/>
      <c r="BI3084" s="571"/>
      <c r="BJ3084" s="571"/>
      <c r="BK3084" s="571"/>
      <c r="BL3084" s="571"/>
      <c r="BM3084" s="571"/>
      <c r="BN3084" s="571"/>
      <c r="BO3084" s="571"/>
      <c r="BP3084" s="571"/>
      <c r="BQ3084" s="542"/>
      <c r="BR3084" s="571"/>
      <c r="BS3084" s="1524"/>
      <c r="BT3084" s="569"/>
      <c r="BU3084" s="569"/>
    </row>
    <row r="3085" spans="1:73" hidden="1">
      <c r="A3085" s="569"/>
      <c r="B3085" s="541"/>
      <c r="C3085" s="570"/>
      <c r="D3085" s="571"/>
      <c r="E3085" s="572"/>
      <c r="F3085" s="571"/>
      <c r="G3085" s="1734"/>
      <c r="H3085" s="574"/>
      <c r="I3085" s="546"/>
      <c r="J3085" s="573"/>
      <c r="K3085" s="571"/>
      <c r="L3085" s="571"/>
      <c r="M3085" s="571"/>
      <c r="N3085" s="571"/>
      <c r="O3085" s="571"/>
      <c r="P3085" s="571"/>
      <c r="Q3085" s="571"/>
      <c r="R3085" s="571"/>
      <c r="S3085" s="571"/>
      <c r="T3085" s="571"/>
      <c r="U3085" s="571"/>
      <c r="V3085" s="571"/>
      <c r="W3085" s="571"/>
      <c r="X3085" s="571"/>
      <c r="Y3085" s="571"/>
      <c r="Z3085" s="571"/>
      <c r="AA3085" s="571"/>
      <c r="AB3085" s="571"/>
      <c r="AC3085" s="571"/>
      <c r="AD3085" s="571"/>
      <c r="AE3085" s="571"/>
      <c r="AF3085" s="571"/>
      <c r="AG3085" s="571"/>
      <c r="AH3085" s="571"/>
      <c r="AI3085" s="571"/>
      <c r="AJ3085" s="571"/>
      <c r="AK3085" s="571"/>
      <c r="AL3085" s="571"/>
      <c r="AM3085" s="571"/>
      <c r="AN3085" s="571"/>
      <c r="AO3085" s="571"/>
      <c r="AP3085" s="571"/>
      <c r="AQ3085" s="571"/>
      <c r="AR3085" s="571"/>
      <c r="AS3085" s="571"/>
      <c r="AT3085" s="571"/>
      <c r="AU3085" s="567"/>
      <c r="AV3085" s="571"/>
      <c r="AW3085" s="571"/>
      <c r="AX3085" s="571"/>
      <c r="AY3085" s="571"/>
      <c r="AZ3085" s="571"/>
      <c r="BA3085" s="571"/>
      <c r="BB3085" s="571"/>
      <c r="BC3085" s="571"/>
      <c r="BD3085" s="571"/>
      <c r="BE3085" s="571"/>
      <c r="BF3085" s="571"/>
      <c r="BG3085" s="571"/>
      <c r="BH3085" s="571"/>
      <c r="BI3085" s="571"/>
      <c r="BJ3085" s="571"/>
      <c r="BK3085" s="571"/>
      <c r="BL3085" s="571"/>
      <c r="BM3085" s="571"/>
      <c r="BN3085" s="571"/>
      <c r="BO3085" s="571"/>
      <c r="BP3085" s="571"/>
      <c r="BQ3085" s="542"/>
      <c r="BR3085" s="571"/>
      <c r="BS3085" s="1524"/>
      <c r="BT3085" s="569"/>
      <c r="BU3085" s="569"/>
    </row>
    <row r="3086" spans="1:73" hidden="1">
      <c r="A3086" s="569"/>
      <c r="B3086" s="541"/>
      <c r="C3086" s="570"/>
      <c r="D3086" s="571"/>
      <c r="E3086" s="572"/>
      <c r="F3086" s="571"/>
      <c r="G3086" s="1734"/>
      <c r="H3086" s="574"/>
      <c r="I3086" s="546"/>
      <c r="J3086" s="573"/>
      <c r="K3086" s="571"/>
      <c r="L3086" s="571"/>
      <c r="M3086" s="571"/>
      <c r="N3086" s="571"/>
      <c r="O3086" s="571"/>
      <c r="P3086" s="571"/>
      <c r="Q3086" s="571"/>
      <c r="R3086" s="571"/>
      <c r="S3086" s="571"/>
      <c r="T3086" s="571"/>
      <c r="U3086" s="571"/>
      <c r="V3086" s="571"/>
      <c r="W3086" s="571"/>
      <c r="X3086" s="571"/>
      <c r="Y3086" s="571"/>
      <c r="Z3086" s="571"/>
      <c r="AA3086" s="571"/>
      <c r="AB3086" s="571"/>
      <c r="AC3086" s="571"/>
      <c r="AD3086" s="571"/>
      <c r="AE3086" s="571"/>
      <c r="AF3086" s="571"/>
      <c r="AG3086" s="571"/>
      <c r="AH3086" s="571"/>
      <c r="AI3086" s="571"/>
      <c r="AJ3086" s="571"/>
      <c r="AK3086" s="571"/>
      <c r="AL3086" s="571"/>
      <c r="AM3086" s="571"/>
      <c r="AN3086" s="571"/>
      <c r="AO3086" s="571"/>
      <c r="AP3086" s="571"/>
      <c r="AQ3086" s="571"/>
      <c r="AR3086" s="571"/>
      <c r="AS3086" s="571"/>
      <c r="AT3086" s="571"/>
      <c r="AU3086" s="567"/>
      <c r="AV3086" s="571"/>
      <c r="AW3086" s="571"/>
      <c r="AX3086" s="571"/>
      <c r="AY3086" s="571"/>
      <c r="AZ3086" s="571"/>
      <c r="BA3086" s="571"/>
      <c r="BB3086" s="571"/>
      <c r="BC3086" s="571"/>
      <c r="BD3086" s="571"/>
      <c r="BE3086" s="571"/>
      <c r="BF3086" s="571"/>
      <c r="BG3086" s="571"/>
      <c r="BH3086" s="571"/>
      <c r="BI3086" s="571"/>
      <c r="BJ3086" s="571"/>
      <c r="BK3086" s="571"/>
      <c r="BL3086" s="571"/>
      <c r="BM3086" s="571"/>
      <c r="BN3086" s="571"/>
      <c r="BO3086" s="571"/>
      <c r="BP3086" s="571"/>
      <c r="BQ3086" s="542"/>
      <c r="BR3086" s="571"/>
      <c r="BS3086" s="1524"/>
      <c r="BT3086" s="569"/>
      <c r="BU3086" s="569"/>
    </row>
    <row r="3087" spans="1:73" hidden="1">
      <c r="A3087" s="569"/>
      <c r="B3087" s="541"/>
      <c r="C3087" s="570"/>
      <c r="D3087" s="571"/>
      <c r="E3087" s="572"/>
      <c r="F3087" s="571"/>
      <c r="G3087" s="1734"/>
      <c r="H3087" s="574"/>
      <c r="I3087" s="546"/>
      <c r="J3087" s="573"/>
      <c r="K3087" s="571"/>
      <c r="L3087" s="571"/>
      <c r="M3087" s="571"/>
      <c r="N3087" s="571"/>
      <c r="O3087" s="571"/>
      <c r="P3087" s="571"/>
      <c r="Q3087" s="571"/>
      <c r="R3087" s="571"/>
      <c r="S3087" s="571"/>
      <c r="T3087" s="571"/>
      <c r="U3087" s="571"/>
      <c r="V3087" s="571"/>
      <c r="W3087" s="571"/>
      <c r="X3087" s="571"/>
      <c r="Y3087" s="571"/>
      <c r="Z3087" s="571"/>
      <c r="AA3087" s="571"/>
      <c r="AB3087" s="571"/>
      <c r="AC3087" s="571"/>
      <c r="AD3087" s="571"/>
      <c r="AE3087" s="571"/>
      <c r="AF3087" s="571"/>
      <c r="AG3087" s="571"/>
      <c r="AH3087" s="571"/>
      <c r="AI3087" s="571"/>
      <c r="AJ3087" s="571"/>
      <c r="AK3087" s="571"/>
      <c r="AL3087" s="571"/>
      <c r="AM3087" s="571"/>
      <c r="AN3087" s="571"/>
      <c r="AO3087" s="571"/>
      <c r="AP3087" s="571"/>
      <c r="AQ3087" s="571"/>
      <c r="AR3087" s="571"/>
      <c r="AS3087" s="571"/>
      <c r="AT3087" s="571"/>
      <c r="AU3087" s="567"/>
      <c r="AV3087" s="571"/>
      <c r="AW3087" s="571"/>
      <c r="AX3087" s="571"/>
      <c r="AY3087" s="571"/>
      <c r="AZ3087" s="571"/>
      <c r="BA3087" s="571"/>
      <c r="BB3087" s="571"/>
      <c r="BC3087" s="571"/>
      <c r="BD3087" s="571"/>
      <c r="BE3087" s="571"/>
      <c r="BF3087" s="571"/>
      <c r="BG3087" s="571"/>
      <c r="BH3087" s="571"/>
      <c r="BI3087" s="571"/>
      <c r="BJ3087" s="571"/>
      <c r="BK3087" s="571"/>
      <c r="BL3087" s="571"/>
      <c r="BM3087" s="571"/>
      <c r="BN3087" s="571"/>
      <c r="BO3087" s="571"/>
      <c r="BP3087" s="571"/>
      <c r="BQ3087" s="542"/>
      <c r="BR3087" s="571"/>
      <c r="BS3087" s="1524"/>
      <c r="BT3087" s="569"/>
      <c r="BU3087" s="569"/>
    </row>
    <row r="3088" spans="1:73" hidden="1">
      <c r="A3088" s="569"/>
      <c r="B3088" s="541"/>
      <c r="C3088" s="570"/>
      <c r="D3088" s="571"/>
      <c r="E3088" s="572"/>
      <c r="F3088" s="571"/>
      <c r="G3088" s="1734"/>
      <c r="H3088" s="574"/>
      <c r="I3088" s="546"/>
      <c r="J3088" s="573"/>
      <c r="K3088" s="571"/>
      <c r="L3088" s="571"/>
      <c r="M3088" s="571"/>
      <c r="N3088" s="571"/>
      <c r="O3088" s="571"/>
      <c r="P3088" s="571"/>
      <c r="Q3088" s="571"/>
      <c r="R3088" s="571"/>
      <c r="S3088" s="571"/>
      <c r="T3088" s="571"/>
      <c r="U3088" s="571"/>
      <c r="V3088" s="571"/>
      <c r="W3088" s="571"/>
      <c r="X3088" s="571"/>
      <c r="Y3088" s="571"/>
      <c r="Z3088" s="571"/>
      <c r="AA3088" s="571"/>
      <c r="AB3088" s="571"/>
      <c r="AC3088" s="571"/>
      <c r="AD3088" s="571"/>
      <c r="AE3088" s="571"/>
      <c r="AF3088" s="571"/>
      <c r="AG3088" s="571"/>
      <c r="AH3088" s="571"/>
      <c r="AI3088" s="571"/>
      <c r="AJ3088" s="571"/>
      <c r="AK3088" s="571"/>
      <c r="AL3088" s="571"/>
      <c r="AM3088" s="571"/>
      <c r="AN3088" s="571"/>
      <c r="AO3088" s="571"/>
      <c r="AP3088" s="571"/>
      <c r="AQ3088" s="571"/>
      <c r="AR3088" s="571"/>
      <c r="AS3088" s="571"/>
      <c r="AT3088" s="571"/>
      <c r="AU3088" s="567"/>
      <c r="AV3088" s="571"/>
      <c r="AW3088" s="571"/>
      <c r="AX3088" s="571"/>
      <c r="AY3088" s="571"/>
      <c r="AZ3088" s="571"/>
      <c r="BA3088" s="571"/>
      <c r="BB3088" s="571"/>
      <c r="BC3088" s="571"/>
      <c r="BD3088" s="571"/>
      <c r="BE3088" s="571"/>
      <c r="BF3088" s="571"/>
      <c r="BG3088" s="571"/>
      <c r="BH3088" s="571"/>
      <c r="BI3088" s="571"/>
      <c r="BJ3088" s="571"/>
      <c r="BK3088" s="571"/>
      <c r="BL3088" s="571"/>
      <c r="BM3088" s="571"/>
      <c r="BN3088" s="571"/>
      <c r="BO3088" s="571"/>
      <c r="BP3088" s="571"/>
      <c r="BQ3088" s="542"/>
      <c r="BR3088" s="571"/>
      <c r="BS3088" s="1524"/>
      <c r="BT3088" s="569"/>
      <c r="BU3088" s="569"/>
    </row>
    <row r="3089" spans="1:73" hidden="1">
      <c r="A3089" s="569"/>
      <c r="B3089" s="541"/>
      <c r="C3089" s="570"/>
      <c r="D3089" s="571"/>
      <c r="E3089" s="572"/>
      <c r="F3089" s="571"/>
      <c r="G3089" s="1734"/>
      <c r="H3089" s="574"/>
      <c r="I3089" s="546"/>
      <c r="J3089" s="573"/>
      <c r="K3089" s="571"/>
      <c r="L3089" s="571"/>
      <c r="M3089" s="571"/>
      <c r="N3089" s="571"/>
      <c r="O3089" s="571"/>
      <c r="P3089" s="571"/>
      <c r="Q3089" s="571"/>
      <c r="R3089" s="571"/>
      <c r="S3089" s="571"/>
      <c r="T3089" s="571"/>
      <c r="U3089" s="571"/>
      <c r="V3089" s="571"/>
      <c r="W3089" s="571"/>
      <c r="X3089" s="571"/>
      <c r="Y3089" s="571"/>
      <c r="Z3089" s="571"/>
      <c r="AA3089" s="571"/>
      <c r="AB3089" s="571"/>
      <c r="AC3089" s="571"/>
      <c r="AD3089" s="571"/>
      <c r="AE3089" s="571"/>
      <c r="AF3089" s="571"/>
      <c r="AG3089" s="571"/>
      <c r="AH3089" s="571"/>
      <c r="AI3089" s="571"/>
      <c r="AJ3089" s="571"/>
      <c r="AK3089" s="571"/>
      <c r="AL3089" s="571"/>
      <c r="AM3089" s="571"/>
      <c r="AN3089" s="571"/>
      <c r="AO3089" s="571"/>
      <c r="AP3089" s="571"/>
      <c r="AQ3089" s="571"/>
      <c r="AR3089" s="571"/>
      <c r="AS3089" s="571"/>
      <c r="AT3089" s="571"/>
      <c r="AU3089" s="567"/>
      <c r="AV3089" s="571"/>
      <c r="AW3089" s="571"/>
      <c r="AX3089" s="571"/>
      <c r="AY3089" s="571"/>
      <c r="AZ3089" s="571"/>
      <c r="BA3089" s="571"/>
      <c r="BB3089" s="571"/>
      <c r="BC3089" s="571"/>
      <c r="BD3089" s="571"/>
      <c r="BE3089" s="571"/>
      <c r="BF3089" s="571"/>
      <c r="BG3089" s="571"/>
      <c r="BH3089" s="571"/>
      <c r="BI3089" s="571"/>
      <c r="BJ3089" s="571"/>
      <c r="BK3089" s="571"/>
      <c r="BL3089" s="571"/>
      <c r="BM3089" s="571"/>
      <c r="BN3089" s="571"/>
      <c r="BO3089" s="571"/>
      <c r="BP3089" s="571"/>
      <c r="BQ3089" s="542"/>
      <c r="BR3089" s="571"/>
      <c r="BS3089" s="1524"/>
      <c r="BT3089" s="569"/>
      <c r="BU3089" s="569"/>
    </row>
    <row r="3090" spans="1:73" hidden="1">
      <c r="A3090" s="569"/>
      <c r="B3090" s="541"/>
      <c r="C3090" s="570"/>
      <c r="D3090" s="571"/>
      <c r="E3090" s="572"/>
      <c r="F3090" s="571"/>
      <c r="G3090" s="1734"/>
      <c r="H3090" s="574"/>
      <c r="I3090" s="546"/>
      <c r="J3090" s="573"/>
      <c r="K3090" s="571"/>
      <c r="L3090" s="571"/>
      <c r="M3090" s="571"/>
      <c r="N3090" s="571"/>
      <c r="O3090" s="571"/>
      <c r="P3090" s="571"/>
      <c r="Q3090" s="571"/>
      <c r="R3090" s="571"/>
      <c r="S3090" s="571"/>
      <c r="T3090" s="571"/>
      <c r="U3090" s="571"/>
      <c r="V3090" s="571"/>
      <c r="W3090" s="571"/>
      <c r="X3090" s="571"/>
      <c r="Y3090" s="571"/>
      <c r="Z3090" s="571"/>
      <c r="AA3090" s="571"/>
      <c r="AB3090" s="571"/>
      <c r="AC3090" s="571"/>
      <c r="AD3090" s="571"/>
      <c r="AE3090" s="571"/>
      <c r="AF3090" s="571"/>
      <c r="AG3090" s="571"/>
      <c r="AH3090" s="571"/>
      <c r="AI3090" s="571"/>
      <c r="AJ3090" s="571"/>
      <c r="AK3090" s="571"/>
      <c r="AL3090" s="571"/>
      <c r="AM3090" s="571"/>
      <c r="AN3090" s="571"/>
      <c r="AO3090" s="571"/>
      <c r="AP3090" s="571"/>
      <c r="AQ3090" s="571"/>
      <c r="AR3090" s="571"/>
      <c r="AS3090" s="571"/>
      <c r="AT3090" s="571"/>
      <c r="AU3090" s="567"/>
      <c r="AV3090" s="571"/>
      <c r="AW3090" s="571"/>
      <c r="AX3090" s="571"/>
      <c r="AY3090" s="571"/>
      <c r="AZ3090" s="571"/>
      <c r="BA3090" s="571"/>
      <c r="BB3090" s="571"/>
      <c r="BC3090" s="571"/>
      <c r="BD3090" s="571"/>
      <c r="BE3090" s="571"/>
      <c r="BF3090" s="571"/>
      <c r="BG3090" s="571"/>
      <c r="BH3090" s="571"/>
      <c r="BI3090" s="571"/>
      <c r="BJ3090" s="571"/>
      <c r="BK3090" s="571"/>
      <c r="BL3090" s="571"/>
      <c r="BM3090" s="571"/>
      <c r="BN3090" s="571"/>
      <c r="BO3090" s="571"/>
      <c r="BP3090" s="571"/>
      <c r="BQ3090" s="542"/>
      <c r="BR3090" s="571"/>
      <c r="BS3090" s="1524"/>
      <c r="BT3090" s="569"/>
      <c r="BU3090" s="569"/>
    </row>
    <row r="3091" spans="1:73" hidden="1">
      <c r="A3091" s="569"/>
      <c r="B3091" s="541"/>
      <c r="C3091" s="570"/>
      <c r="D3091" s="571"/>
      <c r="E3091" s="572"/>
      <c r="F3091" s="571"/>
      <c r="G3091" s="1734"/>
      <c r="H3091" s="574"/>
      <c r="I3091" s="546"/>
      <c r="J3091" s="573"/>
      <c r="K3091" s="571"/>
      <c r="L3091" s="571"/>
      <c r="M3091" s="571"/>
      <c r="N3091" s="571"/>
      <c r="O3091" s="571"/>
      <c r="P3091" s="571"/>
      <c r="Q3091" s="571"/>
      <c r="R3091" s="571"/>
      <c r="S3091" s="571"/>
      <c r="T3091" s="571"/>
      <c r="U3091" s="571"/>
      <c r="V3091" s="571"/>
      <c r="W3091" s="571"/>
      <c r="X3091" s="571"/>
      <c r="Y3091" s="571"/>
      <c r="Z3091" s="571"/>
      <c r="AA3091" s="571"/>
      <c r="AB3091" s="571"/>
      <c r="AC3091" s="571"/>
      <c r="AD3091" s="571"/>
      <c r="AE3091" s="571"/>
      <c r="AF3091" s="571"/>
      <c r="AG3091" s="571"/>
      <c r="AH3091" s="571"/>
      <c r="AI3091" s="571"/>
      <c r="AJ3091" s="571"/>
      <c r="AK3091" s="571"/>
      <c r="AL3091" s="571"/>
      <c r="AM3091" s="571"/>
      <c r="AN3091" s="571"/>
      <c r="AO3091" s="571"/>
      <c r="AP3091" s="571"/>
      <c r="AQ3091" s="571"/>
      <c r="AR3091" s="571"/>
      <c r="AS3091" s="571"/>
      <c r="AT3091" s="571"/>
      <c r="AU3091" s="567"/>
      <c r="AV3091" s="571"/>
      <c r="AW3091" s="571"/>
      <c r="AX3091" s="571"/>
      <c r="AY3091" s="571"/>
      <c r="AZ3091" s="571"/>
      <c r="BA3091" s="571"/>
      <c r="BB3091" s="571"/>
      <c r="BC3091" s="571"/>
      <c r="BD3091" s="571"/>
      <c r="BE3091" s="571"/>
      <c r="BF3091" s="571"/>
      <c r="BG3091" s="571"/>
      <c r="BH3091" s="571"/>
      <c r="BI3091" s="571"/>
      <c r="BJ3091" s="571"/>
      <c r="BK3091" s="571"/>
      <c r="BL3091" s="571"/>
      <c r="BM3091" s="571"/>
      <c r="BN3091" s="571"/>
      <c r="BO3091" s="571"/>
      <c r="BP3091" s="571"/>
      <c r="BQ3091" s="542"/>
      <c r="BR3091" s="571"/>
      <c r="BS3091" s="1524"/>
      <c r="BT3091" s="569"/>
      <c r="BU3091" s="569"/>
    </row>
    <row r="3092" spans="1:73" hidden="1">
      <c r="A3092" s="569"/>
      <c r="B3092" s="541"/>
      <c r="C3092" s="570"/>
      <c r="D3092" s="571"/>
      <c r="E3092" s="572"/>
      <c r="F3092" s="571"/>
      <c r="G3092" s="1734"/>
      <c r="H3092" s="574"/>
      <c r="I3092" s="546"/>
      <c r="J3092" s="573"/>
      <c r="K3092" s="571"/>
      <c r="L3092" s="571"/>
      <c r="M3092" s="571"/>
      <c r="N3092" s="571"/>
      <c r="O3092" s="571"/>
      <c r="P3092" s="571"/>
      <c r="Q3092" s="571"/>
      <c r="R3092" s="571"/>
      <c r="S3092" s="571"/>
      <c r="T3092" s="571"/>
      <c r="U3092" s="571"/>
      <c r="V3092" s="571"/>
      <c r="W3092" s="571"/>
      <c r="X3092" s="571"/>
      <c r="Y3092" s="571"/>
      <c r="Z3092" s="571"/>
      <c r="AA3092" s="571"/>
      <c r="AB3092" s="571"/>
      <c r="AC3092" s="571"/>
      <c r="AD3092" s="571"/>
      <c r="AE3092" s="571"/>
      <c r="AF3092" s="571"/>
      <c r="AG3092" s="571"/>
      <c r="AH3092" s="571"/>
      <c r="AI3092" s="571"/>
      <c r="AJ3092" s="571"/>
      <c r="AK3092" s="571"/>
      <c r="AL3092" s="571"/>
      <c r="AM3092" s="571"/>
      <c r="AN3092" s="571"/>
      <c r="AO3092" s="571"/>
      <c r="AP3092" s="571"/>
      <c r="AQ3092" s="571"/>
      <c r="AR3092" s="571"/>
      <c r="AS3092" s="571"/>
      <c r="AT3092" s="571"/>
      <c r="AU3092" s="567"/>
      <c r="AV3092" s="571"/>
      <c r="AW3092" s="571"/>
      <c r="AX3092" s="571"/>
      <c r="AY3092" s="571"/>
      <c r="AZ3092" s="571"/>
      <c r="BA3092" s="571"/>
      <c r="BB3092" s="571"/>
      <c r="BC3092" s="571"/>
      <c r="BD3092" s="571"/>
      <c r="BE3092" s="571"/>
      <c r="BF3092" s="571"/>
      <c r="BG3092" s="571"/>
      <c r="BH3092" s="571"/>
      <c r="BI3092" s="571"/>
      <c r="BJ3092" s="571"/>
      <c r="BK3092" s="571"/>
      <c r="BL3092" s="571"/>
      <c r="BM3092" s="571"/>
      <c r="BN3092" s="571"/>
      <c r="BO3092" s="571"/>
      <c r="BP3092" s="571"/>
      <c r="BQ3092" s="542"/>
      <c r="BR3092" s="571"/>
      <c r="BS3092" s="1524"/>
      <c r="BT3092" s="569"/>
      <c r="BU3092" s="569"/>
    </row>
    <row r="3093" spans="1:73" hidden="1">
      <c r="A3093" s="569"/>
      <c r="B3093" s="541"/>
      <c r="C3093" s="570"/>
      <c r="D3093" s="571"/>
      <c r="E3093" s="572"/>
      <c r="F3093" s="571"/>
      <c r="G3093" s="1734"/>
      <c r="H3093" s="574"/>
      <c r="I3093" s="546"/>
      <c r="J3093" s="573"/>
      <c r="K3093" s="571"/>
      <c r="L3093" s="571"/>
      <c r="M3093" s="571"/>
      <c r="N3093" s="571"/>
      <c r="O3093" s="571"/>
      <c r="P3093" s="571"/>
      <c r="Q3093" s="571"/>
      <c r="R3093" s="571"/>
      <c r="S3093" s="571"/>
      <c r="T3093" s="571"/>
      <c r="U3093" s="571"/>
      <c r="V3093" s="571"/>
      <c r="W3093" s="571"/>
      <c r="X3093" s="571"/>
      <c r="Y3093" s="571"/>
      <c r="Z3093" s="571"/>
      <c r="AA3093" s="571"/>
      <c r="AB3093" s="571"/>
      <c r="AC3093" s="571"/>
      <c r="AD3093" s="571"/>
      <c r="AE3093" s="571"/>
      <c r="AF3093" s="571"/>
      <c r="AG3093" s="571"/>
      <c r="AH3093" s="571"/>
      <c r="AI3093" s="571"/>
      <c r="AJ3093" s="571"/>
      <c r="AK3093" s="571"/>
      <c r="AL3093" s="571"/>
      <c r="AM3093" s="571"/>
      <c r="AN3093" s="571"/>
      <c r="AO3093" s="571"/>
      <c r="AP3093" s="571"/>
      <c r="AQ3093" s="571"/>
      <c r="AR3093" s="571"/>
      <c r="AS3093" s="571"/>
      <c r="AT3093" s="571"/>
      <c r="AU3093" s="567"/>
      <c r="AV3093" s="571"/>
      <c r="AW3093" s="571"/>
      <c r="AX3093" s="571"/>
      <c r="AY3093" s="571"/>
      <c r="AZ3093" s="571"/>
      <c r="BA3093" s="571"/>
      <c r="BB3093" s="571"/>
      <c r="BC3093" s="571"/>
      <c r="BD3093" s="571"/>
      <c r="BE3093" s="571"/>
      <c r="BF3093" s="571"/>
      <c r="BG3093" s="571"/>
      <c r="BH3093" s="571"/>
      <c r="BI3093" s="571"/>
      <c r="BJ3093" s="571"/>
      <c r="BK3093" s="571"/>
      <c r="BL3093" s="571"/>
      <c r="BM3093" s="571"/>
      <c r="BN3093" s="571"/>
      <c r="BO3093" s="571"/>
      <c r="BP3093" s="571"/>
      <c r="BQ3093" s="542"/>
      <c r="BR3093" s="571"/>
      <c r="BS3093" s="1524"/>
      <c r="BT3093" s="569"/>
      <c r="BU3093" s="569"/>
    </row>
    <row r="3094" spans="1:73" hidden="1">
      <c r="A3094" s="569"/>
      <c r="B3094" s="541"/>
      <c r="C3094" s="570"/>
      <c r="D3094" s="571"/>
      <c r="E3094" s="572"/>
      <c r="F3094" s="571"/>
      <c r="G3094" s="1734"/>
      <c r="H3094" s="574"/>
      <c r="I3094" s="546"/>
      <c r="J3094" s="573"/>
      <c r="K3094" s="571"/>
      <c r="L3094" s="571"/>
      <c r="M3094" s="571"/>
      <c r="N3094" s="571"/>
      <c r="O3094" s="571"/>
      <c r="P3094" s="571"/>
      <c r="Q3094" s="571"/>
      <c r="R3094" s="571"/>
      <c r="S3094" s="571"/>
      <c r="T3094" s="571"/>
      <c r="U3094" s="571"/>
      <c r="V3094" s="571"/>
      <c r="W3094" s="571"/>
      <c r="X3094" s="571"/>
      <c r="Y3094" s="571"/>
      <c r="Z3094" s="571"/>
      <c r="AA3094" s="571"/>
      <c r="AB3094" s="571"/>
      <c r="AC3094" s="571"/>
      <c r="AD3094" s="571"/>
      <c r="AE3094" s="571"/>
      <c r="AF3094" s="571"/>
      <c r="AG3094" s="571"/>
      <c r="AH3094" s="571"/>
      <c r="AI3094" s="571"/>
      <c r="AJ3094" s="571"/>
      <c r="AK3094" s="571"/>
      <c r="AL3094" s="571"/>
      <c r="AM3094" s="571"/>
      <c r="AN3094" s="571"/>
      <c r="AO3094" s="571"/>
      <c r="AP3094" s="571"/>
      <c r="AQ3094" s="571"/>
      <c r="AR3094" s="571"/>
      <c r="AS3094" s="571"/>
      <c r="AT3094" s="571"/>
      <c r="AU3094" s="567"/>
      <c r="AV3094" s="571"/>
      <c r="AW3094" s="571"/>
      <c r="AX3094" s="571"/>
      <c r="AY3094" s="571"/>
      <c r="AZ3094" s="571"/>
      <c r="BA3094" s="571"/>
      <c r="BB3094" s="571"/>
      <c r="BC3094" s="571"/>
      <c r="BD3094" s="571"/>
      <c r="BE3094" s="571"/>
      <c r="BF3094" s="571"/>
      <c r="BG3094" s="571"/>
      <c r="BH3094" s="571"/>
      <c r="BI3094" s="571"/>
      <c r="BJ3094" s="571"/>
      <c r="BK3094" s="571"/>
      <c r="BL3094" s="571"/>
      <c r="BM3094" s="571"/>
      <c r="BN3094" s="571"/>
      <c r="BO3094" s="571"/>
      <c r="BP3094" s="571"/>
      <c r="BQ3094" s="542"/>
      <c r="BR3094" s="571"/>
      <c r="BS3094" s="1524"/>
      <c r="BT3094" s="569"/>
      <c r="BU3094" s="569"/>
    </row>
    <row r="3095" spans="1:73" hidden="1">
      <c r="A3095" s="569"/>
      <c r="B3095" s="541"/>
      <c r="C3095" s="570"/>
      <c r="D3095" s="571"/>
      <c r="E3095" s="572"/>
      <c r="F3095" s="571"/>
      <c r="G3095" s="1734"/>
      <c r="H3095" s="574"/>
      <c r="I3095" s="546"/>
      <c r="J3095" s="573"/>
      <c r="K3095" s="571"/>
      <c r="L3095" s="571"/>
      <c r="M3095" s="571"/>
      <c r="N3095" s="571"/>
      <c r="O3095" s="571"/>
      <c r="P3095" s="571"/>
      <c r="Q3095" s="571"/>
      <c r="R3095" s="571"/>
      <c r="S3095" s="571"/>
      <c r="T3095" s="571"/>
      <c r="U3095" s="571"/>
      <c r="V3095" s="571"/>
      <c r="W3095" s="571"/>
      <c r="X3095" s="571"/>
      <c r="Y3095" s="571"/>
      <c r="Z3095" s="571"/>
      <c r="AA3095" s="571"/>
      <c r="AB3095" s="571"/>
      <c r="AC3095" s="571"/>
      <c r="AD3095" s="571"/>
      <c r="AE3095" s="571"/>
      <c r="AF3095" s="571"/>
      <c r="AG3095" s="571"/>
      <c r="AH3095" s="571"/>
      <c r="AI3095" s="571"/>
      <c r="AJ3095" s="571"/>
      <c r="AK3095" s="571"/>
      <c r="AL3095" s="571"/>
      <c r="AM3095" s="571"/>
      <c r="AN3095" s="571"/>
      <c r="AO3095" s="571"/>
      <c r="AP3095" s="571"/>
      <c r="AQ3095" s="571"/>
      <c r="AR3095" s="571"/>
      <c r="AS3095" s="571"/>
      <c r="AT3095" s="571"/>
      <c r="AU3095" s="567"/>
      <c r="AV3095" s="571"/>
      <c r="AW3095" s="571"/>
      <c r="AX3095" s="571"/>
      <c r="AY3095" s="571"/>
      <c r="AZ3095" s="571"/>
      <c r="BA3095" s="571"/>
      <c r="BB3095" s="571"/>
      <c r="BC3095" s="571"/>
      <c r="BD3095" s="571"/>
      <c r="BE3095" s="571"/>
      <c r="BF3095" s="571"/>
      <c r="BG3095" s="571"/>
      <c r="BH3095" s="571"/>
      <c r="BI3095" s="571"/>
      <c r="BJ3095" s="571"/>
      <c r="BK3095" s="571"/>
      <c r="BL3095" s="571"/>
      <c r="BM3095" s="571"/>
      <c r="BN3095" s="571"/>
      <c r="BO3095" s="571"/>
      <c r="BP3095" s="571"/>
      <c r="BQ3095" s="542"/>
      <c r="BR3095" s="571"/>
      <c r="BS3095" s="1524"/>
      <c r="BT3095" s="569"/>
      <c r="BU3095" s="569"/>
    </row>
    <row r="3096" spans="1:73" hidden="1">
      <c r="A3096" s="569"/>
      <c r="B3096" s="541"/>
      <c r="C3096" s="570"/>
      <c r="D3096" s="571"/>
      <c r="E3096" s="572"/>
      <c r="F3096" s="571"/>
      <c r="G3096" s="1734"/>
      <c r="H3096" s="574"/>
      <c r="I3096" s="546"/>
      <c r="J3096" s="573"/>
      <c r="K3096" s="571"/>
      <c r="L3096" s="571"/>
      <c r="M3096" s="571"/>
      <c r="N3096" s="571"/>
      <c r="O3096" s="571"/>
      <c r="P3096" s="571"/>
      <c r="Q3096" s="571"/>
      <c r="R3096" s="571"/>
      <c r="S3096" s="571"/>
      <c r="T3096" s="571"/>
      <c r="U3096" s="571"/>
      <c r="V3096" s="571"/>
      <c r="W3096" s="571"/>
      <c r="X3096" s="571"/>
      <c r="Y3096" s="571"/>
      <c r="Z3096" s="571"/>
      <c r="AA3096" s="571"/>
      <c r="AB3096" s="571"/>
      <c r="AC3096" s="571"/>
      <c r="AD3096" s="571"/>
      <c r="AE3096" s="571"/>
      <c r="AF3096" s="571"/>
      <c r="AG3096" s="571"/>
      <c r="AH3096" s="571"/>
      <c r="AI3096" s="571"/>
      <c r="AJ3096" s="571"/>
      <c r="AK3096" s="571"/>
      <c r="AL3096" s="571"/>
      <c r="AM3096" s="571"/>
      <c r="AN3096" s="571"/>
      <c r="AO3096" s="571"/>
      <c r="AP3096" s="571"/>
      <c r="AQ3096" s="571"/>
      <c r="AR3096" s="571"/>
      <c r="AS3096" s="571"/>
      <c r="AT3096" s="571"/>
      <c r="AU3096" s="567"/>
      <c r="AV3096" s="571"/>
      <c r="AW3096" s="571"/>
      <c r="AX3096" s="571"/>
      <c r="AY3096" s="571"/>
      <c r="AZ3096" s="571"/>
      <c r="BA3096" s="571"/>
      <c r="BB3096" s="571"/>
      <c r="BC3096" s="571"/>
      <c r="BD3096" s="571"/>
      <c r="BE3096" s="571"/>
      <c r="BF3096" s="571"/>
      <c r="BG3096" s="571"/>
      <c r="BH3096" s="571"/>
      <c r="BI3096" s="571"/>
      <c r="BJ3096" s="571"/>
      <c r="BK3096" s="571"/>
      <c r="BL3096" s="571"/>
      <c r="BM3096" s="571"/>
      <c r="BN3096" s="571"/>
      <c r="BO3096" s="571"/>
      <c r="BP3096" s="571"/>
      <c r="BQ3096" s="542"/>
      <c r="BR3096" s="571"/>
      <c r="BS3096" s="1524"/>
      <c r="BT3096" s="569"/>
      <c r="BU3096" s="569"/>
    </row>
    <row r="3097" spans="1:73" hidden="1">
      <c r="A3097" s="569"/>
      <c r="B3097" s="541"/>
      <c r="C3097" s="570"/>
      <c r="D3097" s="571"/>
      <c r="E3097" s="572"/>
      <c r="F3097" s="571"/>
      <c r="G3097" s="1734"/>
      <c r="H3097" s="574"/>
      <c r="I3097" s="546"/>
      <c r="J3097" s="573"/>
      <c r="K3097" s="571"/>
      <c r="L3097" s="571"/>
      <c r="M3097" s="571"/>
      <c r="N3097" s="571"/>
      <c r="O3097" s="571"/>
      <c r="P3097" s="571"/>
      <c r="Q3097" s="571"/>
      <c r="R3097" s="571"/>
      <c r="S3097" s="571"/>
      <c r="T3097" s="571"/>
      <c r="U3097" s="571"/>
      <c r="V3097" s="571"/>
      <c r="W3097" s="571"/>
      <c r="X3097" s="571"/>
      <c r="Y3097" s="571"/>
      <c r="Z3097" s="571"/>
      <c r="AA3097" s="571"/>
      <c r="AB3097" s="571"/>
      <c r="AC3097" s="571"/>
      <c r="AD3097" s="571"/>
      <c r="AE3097" s="571"/>
      <c r="AF3097" s="571"/>
      <c r="AG3097" s="571"/>
      <c r="AH3097" s="571"/>
      <c r="AI3097" s="571"/>
      <c r="AJ3097" s="571"/>
      <c r="AK3097" s="571"/>
      <c r="AL3097" s="571"/>
      <c r="AM3097" s="571"/>
      <c r="AN3097" s="571"/>
      <c r="AO3097" s="571"/>
      <c r="AP3097" s="571"/>
      <c r="AQ3097" s="571"/>
      <c r="AR3097" s="571"/>
      <c r="AS3097" s="571"/>
      <c r="AT3097" s="571"/>
      <c r="AU3097" s="567"/>
      <c r="AV3097" s="571"/>
      <c r="AW3097" s="571"/>
      <c r="AX3097" s="571"/>
      <c r="AY3097" s="571"/>
      <c r="AZ3097" s="571"/>
      <c r="BA3097" s="571"/>
      <c r="BB3097" s="571"/>
      <c r="BC3097" s="571"/>
      <c r="BD3097" s="571"/>
      <c r="BE3097" s="571"/>
      <c r="BF3097" s="571"/>
      <c r="BG3097" s="571"/>
      <c r="BH3097" s="571"/>
      <c r="BI3097" s="571"/>
      <c r="BJ3097" s="571"/>
      <c r="BK3097" s="571"/>
      <c r="BL3097" s="571"/>
      <c r="BM3097" s="571"/>
      <c r="BN3097" s="571"/>
      <c r="BO3097" s="571"/>
      <c r="BP3097" s="571"/>
      <c r="BQ3097" s="542"/>
      <c r="BR3097" s="571"/>
      <c r="BS3097" s="1524"/>
      <c r="BT3097" s="569"/>
      <c r="BU3097" s="569"/>
    </row>
    <row r="3098" spans="1:73" hidden="1">
      <c r="A3098" s="569"/>
      <c r="B3098" s="541"/>
      <c r="C3098" s="570"/>
      <c r="D3098" s="571"/>
      <c r="E3098" s="572"/>
      <c r="F3098" s="571"/>
      <c r="G3098" s="1734"/>
      <c r="H3098" s="574"/>
      <c r="I3098" s="546"/>
      <c r="J3098" s="573"/>
      <c r="K3098" s="571"/>
      <c r="L3098" s="571"/>
      <c r="M3098" s="571"/>
      <c r="N3098" s="571"/>
      <c r="O3098" s="571"/>
      <c r="P3098" s="571"/>
      <c r="Q3098" s="571"/>
      <c r="R3098" s="571"/>
      <c r="S3098" s="571"/>
      <c r="T3098" s="571"/>
      <c r="U3098" s="571"/>
      <c r="V3098" s="571"/>
      <c r="W3098" s="571"/>
      <c r="X3098" s="571"/>
      <c r="Y3098" s="571"/>
      <c r="Z3098" s="571"/>
      <c r="AA3098" s="571"/>
      <c r="AB3098" s="571"/>
      <c r="AC3098" s="571"/>
      <c r="AD3098" s="571"/>
      <c r="AE3098" s="571"/>
      <c r="AF3098" s="571"/>
      <c r="AG3098" s="571"/>
      <c r="AH3098" s="571"/>
      <c r="AI3098" s="571"/>
      <c r="AJ3098" s="571"/>
      <c r="AK3098" s="571"/>
      <c r="AL3098" s="571"/>
      <c r="AM3098" s="571"/>
      <c r="AN3098" s="571"/>
      <c r="AO3098" s="571"/>
      <c r="AP3098" s="571"/>
      <c r="AQ3098" s="571"/>
      <c r="AR3098" s="571"/>
      <c r="AS3098" s="571"/>
      <c r="AT3098" s="571"/>
      <c r="AU3098" s="567"/>
      <c r="AV3098" s="571"/>
      <c r="AW3098" s="571"/>
      <c r="AX3098" s="571"/>
      <c r="AY3098" s="571"/>
      <c r="AZ3098" s="571"/>
      <c r="BA3098" s="571"/>
      <c r="BB3098" s="571"/>
      <c r="BC3098" s="571"/>
      <c r="BD3098" s="571"/>
      <c r="BE3098" s="571"/>
      <c r="BF3098" s="571"/>
      <c r="BG3098" s="571"/>
      <c r="BH3098" s="571"/>
      <c r="BI3098" s="571"/>
      <c r="BJ3098" s="571"/>
      <c r="BK3098" s="571"/>
      <c r="BL3098" s="571"/>
      <c r="BM3098" s="571"/>
      <c r="BN3098" s="571"/>
      <c r="BO3098" s="571"/>
      <c r="BP3098" s="571"/>
      <c r="BQ3098" s="542"/>
      <c r="BR3098" s="571"/>
      <c r="BS3098" s="1524"/>
      <c r="BT3098" s="569"/>
      <c r="BU3098" s="569"/>
    </row>
    <row r="3099" spans="1:73" hidden="1">
      <c r="A3099" s="569"/>
      <c r="B3099" s="541"/>
      <c r="C3099" s="570"/>
      <c r="D3099" s="571"/>
      <c r="E3099" s="572"/>
      <c r="F3099" s="571"/>
      <c r="G3099" s="1734"/>
      <c r="H3099" s="574"/>
      <c r="I3099" s="546"/>
      <c r="J3099" s="573"/>
      <c r="K3099" s="571"/>
      <c r="L3099" s="571"/>
      <c r="M3099" s="571"/>
      <c r="N3099" s="571"/>
      <c r="O3099" s="571"/>
      <c r="P3099" s="571"/>
      <c r="Q3099" s="571"/>
      <c r="R3099" s="571"/>
      <c r="S3099" s="571"/>
      <c r="T3099" s="571"/>
      <c r="U3099" s="571"/>
      <c r="V3099" s="571"/>
      <c r="W3099" s="571"/>
      <c r="X3099" s="571"/>
      <c r="Y3099" s="571"/>
      <c r="Z3099" s="571"/>
      <c r="AA3099" s="571"/>
      <c r="AB3099" s="571"/>
      <c r="AC3099" s="571"/>
      <c r="AD3099" s="571"/>
      <c r="AE3099" s="571"/>
      <c r="AF3099" s="571"/>
      <c r="AG3099" s="571"/>
      <c r="AH3099" s="571"/>
      <c r="AI3099" s="571"/>
      <c r="AJ3099" s="571"/>
      <c r="AK3099" s="571"/>
      <c r="AL3099" s="571"/>
      <c r="AM3099" s="571"/>
      <c r="AN3099" s="571"/>
      <c r="AO3099" s="571"/>
      <c r="AP3099" s="571"/>
      <c r="AQ3099" s="571"/>
      <c r="AR3099" s="571"/>
      <c r="AS3099" s="571"/>
      <c r="AT3099" s="571"/>
      <c r="AU3099" s="567"/>
      <c r="AV3099" s="571"/>
      <c r="AW3099" s="571"/>
      <c r="AX3099" s="571"/>
      <c r="AY3099" s="571"/>
      <c r="AZ3099" s="571"/>
      <c r="BA3099" s="571"/>
      <c r="BB3099" s="571"/>
      <c r="BC3099" s="571"/>
      <c r="BD3099" s="571"/>
      <c r="BE3099" s="571"/>
      <c r="BF3099" s="571"/>
      <c r="BG3099" s="571"/>
      <c r="BH3099" s="571"/>
      <c r="BI3099" s="571"/>
      <c r="BJ3099" s="571"/>
      <c r="BK3099" s="571"/>
      <c r="BL3099" s="571"/>
      <c r="BM3099" s="571"/>
      <c r="BN3099" s="571"/>
      <c r="BO3099" s="571"/>
      <c r="BP3099" s="571"/>
      <c r="BQ3099" s="542"/>
      <c r="BR3099" s="571"/>
      <c r="BS3099" s="1524"/>
      <c r="BT3099" s="569"/>
      <c r="BU3099" s="569"/>
    </row>
    <row r="3100" spans="1:73" hidden="1">
      <c r="A3100" s="569"/>
      <c r="B3100" s="541"/>
      <c r="C3100" s="570"/>
      <c r="D3100" s="571"/>
      <c r="E3100" s="572"/>
      <c r="F3100" s="571"/>
      <c r="G3100" s="1734"/>
      <c r="H3100" s="574"/>
      <c r="I3100" s="546"/>
      <c r="J3100" s="573"/>
      <c r="K3100" s="571"/>
      <c r="L3100" s="571"/>
      <c r="M3100" s="571"/>
      <c r="N3100" s="571"/>
      <c r="O3100" s="571"/>
      <c r="P3100" s="571"/>
      <c r="Q3100" s="571"/>
      <c r="R3100" s="571"/>
      <c r="S3100" s="571"/>
      <c r="T3100" s="571"/>
      <c r="U3100" s="571"/>
      <c r="V3100" s="571"/>
      <c r="W3100" s="571"/>
      <c r="X3100" s="571"/>
      <c r="Y3100" s="571"/>
      <c r="Z3100" s="571"/>
      <c r="AA3100" s="571"/>
      <c r="AB3100" s="571"/>
      <c r="AC3100" s="571"/>
      <c r="AD3100" s="571"/>
      <c r="AE3100" s="571"/>
      <c r="AF3100" s="571"/>
      <c r="AG3100" s="571"/>
      <c r="AH3100" s="571"/>
      <c r="AI3100" s="571"/>
      <c r="AJ3100" s="571"/>
      <c r="AK3100" s="571"/>
      <c r="AL3100" s="571"/>
      <c r="AM3100" s="571"/>
      <c r="AN3100" s="571"/>
      <c r="AO3100" s="571"/>
      <c r="AP3100" s="571"/>
      <c r="AQ3100" s="571"/>
      <c r="AR3100" s="571"/>
      <c r="AS3100" s="571"/>
      <c r="AT3100" s="571"/>
      <c r="AU3100" s="567"/>
      <c r="AV3100" s="571"/>
      <c r="AW3100" s="571"/>
      <c r="AX3100" s="571"/>
      <c r="AY3100" s="571"/>
      <c r="AZ3100" s="571"/>
      <c r="BA3100" s="571"/>
      <c r="BB3100" s="571"/>
      <c r="BC3100" s="571"/>
      <c r="BD3100" s="571"/>
      <c r="BE3100" s="571"/>
      <c r="BF3100" s="571"/>
      <c r="BG3100" s="571"/>
      <c r="BH3100" s="571"/>
      <c r="BI3100" s="571"/>
      <c r="BJ3100" s="571"/>
      <c r="BK3100" s="571"/>
      <c r="BL3100" s="571"/>
      <c r="BM3100" s="571"/>
      <c r="BN3100" s="571"/>
      <c r="BO3100" s="571"/>
      <c r="BP3100" s="571"/>
      <c r="BQ3100" s="542"/>
      <c r="BR3100" s="571"/>
      <c r="BS3100" s="1524"/>
      <c r="BT3100" s="569"/>
      <c r="BU3100" s="569"/>
    </row>
    <row r="3101" spans="1:73" hidden="1">
      <c r="A3101" s="569"/>
      <c r="B3101" s="541"/>
      <c r="C3101" s="570"/>
      <c r="D3101" s="571"/>
      <c r="E3101" s="572"/>
      <c r="F3101" s="571"/>
      <c r="G3101" s="1734"/>
      <c r="H3101" s="574"/>
      <c r="I3101" s="546"/>
      <c r="J3101" s="573"/>
      <c r="K3101" s="571"/>
      <c r="L3101" s="571"/>
      <c r="M3101" s="571"/>
      <c r="N3101" s="571"/>
      <c r="O3101" s="571"/>
      <c r="P3101" s="571"/>
      <c r="Q3101" s="571"/>
      <c r="R3101" s="571"/>
      <c r="S3101" s="571"/>
      <c r="T3101" s="571"/>
      <c r="U3101" s="571"/>
      <c r="V3101" s="571"/>
      <c r="W3101" s="571"/>
      <c r="X3101" s="571"/>
      <c r="Y3101" s="571"/>
      <c r="Z3101" s="571"/>
      <c r="AA3101" s="571"/>
      <c r="AB3101" s="571"/>
      <c r="AC3101" s="571"/>
      <c r="AD3101" s="571"/>
      <c r="AE3101" s="571"/>
      <c r="AF3101" s="571"/>
      <c r="AG3101" s="571"/>
      <c r="AH3101" s="571"/>
      <c r="AI3101" s="571"/>
      <c r="AJ3101" s="571"/>
      <c r="AK3101" s="571"/>
      <c r="AL3101" s="571"/>
      <c r="AM3101" s="571"/>
      <c r="AN3101" s="571"/>
      <c r="AO3101" s="571"/>
      <c r="AP3101" s="571"/>
      <c r="AQ3101" s="571"/>
      <c r="AR3101" s="571"/>
      <c r="AS3101" s="571"/>
      <c r="AT3101" s="571"/>
      <c r="AU3101" s="567"/>
      <c r="AV3101" s="571"/>
      <c r="AW3101" s="571"/>
      <c r="AX3101" s="571"/>
      <c r="AY3101" s="571"/>
      <c r="AZ3101" s="571"/>
      <c r="BA3101" s="571"/>
      <c r="BB3101" s="571"/>
      <c r="BC3101" s="571"/>
      <c r="BD3101" s="571"/>
      <c r="BE3101" s="571"/>
      <c r="BF3101" s="571"/>
      <c r="BG3101" s="571"/>
      <c r="BH3101" s="571"/>
      <c r="BI3101" s="571"/>
      <c r="BJ3101" s="571"/>
      <c r="BK3101" s="571"/>
      <c r="BL3101" s="571"/>
      <c r="BM3101" s="571"/>
      <c r="BN3101" s="571"/>
      <c r="BO3101" s="571"/>
      <c r="BP3101" s="571"/>
      <c r="BQ3101" s="542"/>
      <c r="BR3101" s="571"/>
      <c r="BS3101" s="1524"/>
      <c r="BT3101" s="569"/>
      <c r="BU3101" s="569"/>
    </row>
    <row r="3102" spans="1:73" hidden="1">
      <c r="A3102" s="569"/>
      <c r="B3102" s="541"/>
      <c r="C3102" s="570"/>
      <c r="D3102" s="571"/>
      <c r="E3102" s="572"/>
      <c r="F3102" s="571"/>
      <c r="G3102" s="1734"/>
      <c r="H3102" s="574"/>
      <c r="I3102" s="546"/>
      <c r="J3102" s="573"/>
      <c r="K3102" s="571"/>
      <c r="L3102" s="571"/>
      <c r="M3102" s="571"/>
      <c r="N3102" s="571"/>
      <c r="O3102" s="571"/>
      <c r="P3102" s="571"/>
      <c r="Q3102" s="571"/>
      <c r="R3102" s="571"/>
      <c r="S3102" s="571"/>
      <c r="T3102" s="571"/>
      <c r="U3102" s="571"/>
      <c r="V3102" s="571"/>
      <c r="W3102" s="571"/>
      <c r="X3102" s="571"/>
      <c r="Y3102" s="571"/>
      <c r="Z3102" s="571"/>
      <c r="AA3102" s="571"/>
      <c r="AB3102" s="571"/>
      <c r="AC3102" s="571"/>
      <c r="AD3102" s="571"/>
      <c r="AE3102" s="571"/>
      <c r="AF3102" s="571"/>
      <c r="AG3102" s="571"/>
      <c r="AH3102" s="571"/>
      <c r="AI3102" s="571"/>
      <c r="AJ3102" s="571"/>
      <c r="AK3102" s="571"/>
      <c r="AL3102" s="571"/>
      <c r="AM3102" s="571"/>
      <c r="AN3102" s="571"/>
      <c r="AO3102" s="571"/>
      <c r="AP3102" s="571"/>
      <c r="AQ3102" s="571"/>
      <c r="AR3102" s="571"/>
      <c r="AS3102" s="571"/>
      <c r="AT3102" s="571"/>
      <c r="AU3102" s="567"/>
      <c r="AV3102" s="571"/>
      <c r="AW3102" s="571"/>
      <c r="AX3102" s="571"/>
      <c r="AY3102" s="571"/>
      <c r="AZ3102" s="571"/>
      <c r="BA3102" s="571"/>
      <c r="BB3102" s="571"/>
      <c r="BC3102" s="571"/>
      <c r="BD3102" s="571"/>
      <c r="BE3102" s="571"/>
      <c r="BF3102" s="571"/>
      <c r="BG3102" s="571"/>
      <c r="BH3102" s="571"/>
      <c r="BI3102" s="571"/>
      <c r="BJ3102" s="571"/>
      <c r="BK3102" s="571"/>
      <c r="BL3102" s="571"/>
      <c r="BM3102" s="571"/>
      <c r="BN3102" s="571"/>
      <c r="BO3102" s="571"/>
      <c r="BP3102" s="571"/>
      <c r="BQ3102" s="542"/>
      <c r="BR3102" s="571"/>
      <c r="BS3102" s="1524"/>
      <c r="BT3102" s="569"/>
      <c r="BU3102" s="569"/>
    </row>
    <row r="3103" spans="1:73" hidden="1">
      <c r="A3103" s="569"/>
      <c r="B3103" s="541"/>
      <c r="C3103" s="570"/>
      <c r="D3103" s="571"/>
      <c r="E3103" s="572"/>
      <c r="F3103" s="571"/>
      <c r="G3103" s="1734"/>
      <c r="H3103" s="574"/>
      <c r="I3103" s="546"/>
      <c r="J3103" s="573"/>
      <c r="K3103" s="571"/>
      <c r="L3103" s="571"/>
      <c r="M3103" s="571"/>
      <c r="N3103" s="571"/>
      <c r="O3103" s="571"/>
      <c r="P3103" s="571"/>
      <c r="Q3103" s="571"/>
      <c r="R3103" s="571"/>
      <c r="S3103" s="571"/>
      <c r="T3103" s="571"/>
      <c r="U3103" s="571"/>
      <c r="V3103" s="571"/>
      <c r="W3103" s="571"/>
      <c r="X3103" s="571"/>
      <c r="Y3103" s="571"/>
      <c r="Z3103" s="571"/>
      <c r="AA3103" s="571"/>
      <c r="AB3103" s="571"/>
      <c r="AC3103" s="571"/>
      <c r="AD3103" s="571"/>
      <c r="AE3103" s="571"/>
      <c r="AF3103" s="571"/>
      <c r="AG3103" s="571"/>
      <c r="AH3103" s="571"/>
      <c r="AI3103" s="571"/>
      <c r="AJ3103" s="571"/>
      <c r="AK3103" s="571"/>
      <c r="AL3103" s="571"/>
      <c r="AM3103" s="571"/>
      <c r="AN3103" s="571"/>
      <c r="AO3103" s="571"/>
      <c r="AP3103" s="571"/>
      <c r="AQ3103" s="571"/>
      <c r="AR3103" s="571"/>
      <c r="AS3103" s="571"/>
      <c r="AT3103" s="571"/>
      <c r="AU3103" s="567"/>
      <c r="AV3103" s="571"/>
      <c r="AW3103" s="571"/>
      <c r="AX3103" s="571"/>
      <c r="AY3103" s="571"/>
      <c r="AZ3103" s="571"/>
      <c r="BA3103" s="571"/>
      <c r="BB3103" s="571"/>
      <c r="BC3103" s="571"/>
      <c r="BD3103" s="571"/>
      <c r="BE3103" s="571"/>
      <c r="BF3103" s="571"/>
      <c r="BG3103" s="571"/>
      <c r="BH3103" s="571"/>
      <c r="BI3103" s="571"/>
      <c r="BJ3103" s="571"/>
      <c r="BK3103" s="571"/>
      <c r="BL3103" s="571"/>
      <c r="BM3103" s="571"/>
      <c r="BN3103" s="571"/>
      <c r="BO3103" s="571"/>
      <c r="BP3103" s="571"/>
      <c r="BQ3103" s="542"/>
      <c r="BR3103" s="571"/>
      <c r="BS3103" s="1524"/>
      <c r="BT3103" s="569"/>
      <c r="BU3103" s="569"/>
    </row>
    <row r="3104" spans="1:73" hidden="1">
      <c r="A3104" s="569"/>
      <c r="B3104" s="541"/>
      <c r="C3104" s="570"/>
      <c r="D3104" s="571"/>
      <c r="E3104" s="572"/>
      <c r="F3104" s="571"/>
      <c r="G3104" s="1734"/>
      <c r="H3104" s="574"/>
      <c r="I3104" s="546"/>
      <c r="J3104" s="573"/>
      <c r="K3104" s="571"/>
      <c r="L3104" s="571"/>
      <c r="M3104" s="571"/>
      <c r="N3104" s="571"/>
      <c r="O3104" s="571"/>
      <c r="P3104" s="571"/>
      <c r="Q3104" s="571"/>
      <c r="R3104" s="571"/>
      <c r="S3104" s="571"/>
      <c r="T3104" s="571"/>
      <c r="U3104" s="571"/>
      <c r="V3104" s="571"/>
      <c r="W3104" s="571"/>
      <c r="X3104" s="571"/>
      <c r="Y3104" s="571"/>
      <c r="Z3104" s="571"/>
      <c r="AA3104" s="571"/>
      <c r="AB3104" s="571"/>
      <c r="AC3104" s="571"/>
      <c r="AD3104" s="571"/>
      <c r="AE3104" s="571"/>
      <c r="AF3104" s="571"/>
      <c r="AG3104" s="571"/>
      <c r="AH3104" s="571"/>
      <c r="AI3104" s="571"/>
      <c r="AJ3104" s="571"/>
      <c r="AK3104" s="571"/>
      <c r="AL3104" s="571"/>
      <c r="AM3104" s="571"/>
      <c r="AN3104" s="571"/>
      <c r="AO3104" s="571"/>
      <c r="AP3104" s="571"/>
      <c r="AQ3104" s="571"/>
      <c r="AR3104" s="571"/>
      <c r="AS3104" s="571"/>
      <c r="AT3104" s="571"/>
      <c r="AU3104" s="567"/>
      <c r="AV3104" s="571"/>
      <c r="AW3104" s="571"/>
      <c r="AX3104" s="571"/>
      <c r="AY3104" s="571"/>
      <c r="AZ3104" s="571"/>
      <c r="BA3104" s="571"/>
      <c r="BB3104" s="571"/>
      <c r="BC3104" s="571"/>
      <c r="BD3104" s="571"/>
      <c r="BE3104" s="571"/>
      <c r="BF3104" s="571"/>
      <c r="BG3104" s="571"/>
      <c r="BH3104" s="571"/>
      <c r="BI3104" s="571"/>
      <c r="BJ3104" s="571"/>
      <c r="BK3104" s="571"/>
      <c r="BL3104" s="571"/>
      <c r="BM3104" s="571"/>
      <c r="BN3104" s="571"/>
      <c r="BO3104" s="571"/>
      <c r="BP3104" s="571"/>
      <c r="BQ3104" s="542"/>
      <c r="BR3104" s="571"/>
      <c r="BS3104" s="1524"/>
      <c r="BT3104" s="569"/>
      <c r="BU3104" s="569"/>
    </row>
    <row r="3105" spans="1:73" hidden="1">
      <c r="A3105" s="569"/>
      <c r="B3105" s="541"/>
      <c r="C3105" s="570"/>
      <c r="D3105" s="571"/>
      <c r="E3105" s="572"/>
      <c r="F3105" s="571"/>
      <c r="G3105" s="1734"/>
      <c r="H3105" s="574"/>
      <c r="I3105" s="546"/>
      <c r="J3105" s="573"/>
      <c r="K3105" s="571"/>
      <c r="L3105" s="571"/>
      <c r="M3105" s="571"/>
      <c r="N3105" s="571"/>
      <c r="O3105" s="571"/>
      <c r="P3105" s="571"/>
      <c r="Q3105" s="571"/>
      <c r="R3105" s="571"/>
      <c r="S3105" s="571"/>
      <c r="T3105" s="571"/>
      <c r="U3105" s="571"/>
      <c r="V3105" s="571"/>
      <c r="W3105" s="571"/>
      <c r="X3105" s="571"/>
      <c r="Y3105" s="571"/>
      <c r="Z3105" s="571"/>
      <c r="AA3105" s="571"/>
      <c r="AB3105" s="571"/>
      <c r="AC3105" s="571"/>
      <c r="AD3105" s="571"/>
      <c r="AE3105" s="571"/>
      <c r="AF3105" s="571"/>
      <c r="AG3105" s="571"/>
      <c r="AH3105" s="571"/>
      <c r="AI3105" s="571"/>
      <c r="AJ3105" s="571"/>
      <c r="AK3105" s="571"/>
      <c r="AL3105" s="571"/>
      <c r="AM3105" s="571"/>
      <c r="AN3105" s="571"/>
      <c r="AO3105" s="571"/>
      <c r="AP3105" s="571"/>
      <c r="AQ3105" s="571"/>
      <c r="AR3105" s="571"/>
      <c r="AS3105" s="571"/>
      <c r="AT3105" s="571"/>
      <c r="AU3105" s="567"/>
      <c r="AV3105" s="571"/>
      <c r="AW3105" s="571"/>
      <c r="AX3105" s="571"/>
      <c r="AY3105" s="571"/>
      <c r="AZ3105" s="571"/>
      <c r="BA3105" s="571"/>
      <c r="BB3105" s="571"/>
      <c r="BC3105" s="571"/>
      <c r="BD3105" s="571"/>
      <c r="BE3105" s="571"/>
      <c r="BF3105" s="571"/>
      <c r="BG3105" s="571"/>
      <c r="BH3105" s="571"/>
      <c r="BI3105" s="571"/>
      <c r="BJ3105" s="571"/>
      <c r="BK3105" s="571"/>
      <c r="BL3105" s="571"/>
      <c r="BM3105" s="571"/>
      <c r="BN3105" s="571"/>
      <c r="BO3105" s="571"/>
      <c r="BP3105" s="571"/>
      <c r="BQ3105" s="542"/>
      <c r="BR3105" s="571"/>
      <c r="BS3105" s="1524"/>
      <c r="BT3105" s="569"/>
      <c r="BU3105" s="569"/>
    </row>
    <row r="3106" spans="1:73" hidden="1">
      <c r="A3106" s="569"/>
      <c r="B3106" s="541"/>
      <c r="C3106" s="570"/>
      <c r="D3106" s="571"/>
      <c r="E3106" s="572"/>
      <c r="F3106" s="571"/>
      <c r="G3106" s="1734"/>
      <c r="H3106" s="574"/>
      <c r="I3106" s="546"/>
      <c r="J3106" s="573"/>
      <c r="K3106" s="571"/>
      <c r="L3106" s="571"/>
      <c r="M3106" s="571"/>
      <c r="N3106" s="571"/>
      <c r="O3106" s="571"/>
      <c r="P3106" s="571"/>
      <c r="Q3106" s="571"/>
      <c r="R3106" s="571"/>
      <c r="S3106" s="571"/>
      <c r="T3106" s="571"/>
      <c r="U3106" s="571"/>
      <c r="V3106" s="571"/>
      <c r="W3106" s="571"/>
      <c r="X3106" s="571"/>
      <c r="Y3106" s="571"/>
      <c r="Z3106" s="571"/>
      <c r="AA3106" s="571"/>
      <c r="AB3106" s="571"/>
      <c r="AC3106" s="571"/>
      <c r="AD3106" s="571"/>
      <c r="AE3106" s="571"/>
      <c r="AF3106" s="571"/>
      <c r="AG3106" s="571"/>
      <c r="AH3106" s="571"/>
      <c r="AI3106" s="571"/>
      <c r="AJ3106" s="571"/>
      <c r="AK3106" s="571"/>
      <c r="AL3106" s="571"/>
      <c r="AM3106" s="571"/>
      <c r="AN3106" s="571"/>
      <c r="AO3106" s="571"/>
      <c r="AP3106" s="571"/>
      <c r="AQ3106" s="571"/>
      <c r="AR3106" s="571"/>
      <c r="AS3106" s="571"/>
      <c r="AT3106" s="571"/>
      <c r="AU3106" s="567"/>
      <c r="AV3106" s="571"/>
      <c r="AW3106" s="571"/>
      <c r="AX3106" s="571"/>
      <c r="AY3106" s="571"/>
      <c r="AZ3106" s="571"/>
      <c r="BA3106" s="571"/>
      <c r="BB3106" s="571"/>
      <c r="BC3106" s="571"/>
      <c r="BD3106" s="571"/>
      <c r="BE3106" s="571"/>
      <c r="BF3106" s="571"/>
      <c r="BG3106" s="571"/>
      <c r="BH3106" s="571"/>
      <c r="BI3106" s="571"/>
      <c r="BJ3106" s="571"/>
      <c r="BK3106" s="571"/>
      <c r="BL3106" s="571"/>
      <c r="BM3106" s="571"/>
      <c r="BN3106" s="571"/>
      <c r="BO3106" s="571"/>
      <c r="BP3106" s="571"/>
      <c r="BQ3106" s="542"/>
      <c r="BR3106" s="571"/>
      <c r="BS3106" s="1524"/>
      <c r="BT3106" s="569"/>
      <c r="BU3106" s="569"/>
    </row>
    <row r="3107" spans="1:73" hidden="1">
      <c r="A3107" s="569"/>
      <c r="B3107" s="541"/>
      <c r="C3107" s="570"/>
      <c r="D3107" s="571"/>
      <c r="E3107" s="572"/>
      <c r="F3107" s="571"/>
      <c r="G3107" s="1734"/>
      <c r="H3107" s="574"/>
      <c r="I3107" s="546"/>
      <c r="J3107" s="573"/>
      <c r="K3107" s="571"/>
      <c r="L3107" s="571"/>
      <c r="M3107" s="571"/>
      <c r="N3107" s="571"/>
      <c r="O3107" s="571"/>
      <c r="P3107" s="571"/>
      <c r="Q3107" s="571"/>
      <c r="R3107" s="571"/>
      <c r="S3107" s="571"/>
      <c r="T3107" s="571"/>
      <c r="U3107" s="571"/>
      <c r="V3107" s="571"/>
      <c r="W3107" s="571"/>
      <c r="X3107" s="571"/>
      <c r="Y3107" s="571"/>
      <c r="Z3107" s="571"/>
      <c r="AA3107" s="571"/>
      <c r="AB3107" s="571"/>
      <c r="AC3107" s="571"/>
      <c r="AD3107" s="571"/>
      <c r="AE3107" s="571"/>
      <c r="AF3107" s="571"/>
      <c r="AG3107" s="571"/>
      <c r="AH3107" s="571"/>
      <c r="AI3107" s="571"/>
      <c r="AJ3107" s="571"/>
      <c r="AK3107" s="571"/>
      <c r="AL3107" s="571"/>
      <c r="AM3107" s="571"/>
      <c r="AN3107" s="571"/>
      <c r="AO3107" s="571"/>
      <c r="AP3107" s="571"/>
      <c r="AQ3107" s="571"/>
      <c r="AR3107" s="571"/>
      <c r="AS3107" s="571"/>
      <c r="AT3107" s="571"/>
      <c r="AU3107" s="567"/>
      <c r="AV3107" s="571"/>
      <c r="AW3107" s="571"/>
      <c r="AX3107" s="571"/>
      <c r="AY3107" s="571"/>
      <c r="AZ3107" s="571"/>
      <c r="BA3107" s="571"/>
      <c r="BB3107" s="571"/>
      <c r="BC3107" s="571"/>
      <c r="BD3107" s="571"/>
      <c r="BE3107" s="571"/>
      <c r="BF3107" s="571"/>
      <c r="BG3107" s="571"/>
      <c r="BH3107" s="571"/>
      <c r="BI3107" s="571"/>
      <c r="BJ3107" s="571"/>
      <c r="BK3107" s="571"/>
      <c r="BL3107" s="571"/>
      <c r="BM3107" s="571"/>
      <c r="BN3107" s="571"/>
      <c r="BO3107" s="571"/>
      <c r="BP3107" s="571"/>
      <c r="BQ3107" s="542"/>
      <c r="BR3107" s="571"/>
      <c r="BS3107" s="1524"/>
      <c r="BT3107" s="569"/>
      <c r="BU3107" s="569"/>
    </row>
    <row r="3108" spans="1:73" hidden="1">
      <c r="A3108" s="569"/>
      <c r="B3108" s="541"/>
      <c r="C3108" s="570"/>
      <c r="D3108" s="571"/>
      <c r="E3108" s="572"/>
      <c r="F3108" s="571"/>
      <c r="G3108" s="1734"/>
      <c r="H3108" s="574"/>
      <c r="I3108" s="546"/>
      <c r="J3108" s="573"/>
      <c r="K3108" s="571"/>
      <c r="L3108" s="571"/>
      <c r="M3108" s="571"/>
      <c r="N3108" s="571"/>
      <c r="O3108" s="571"/>
      <c r="P3108" s="571"/>
      <c r="Q3108" s="571"/>
      <c r="R3108" s="571"/>
      <c r="S3108" s="571"/>
      <c r="T3108" s="571"/>
      <c r="U3108" s="571"/>
      <c r="V3108" s="571"/>
      <c r="W3108" s="571"/>
      <c r="X3108" s="571"/>
      <c r="Y3108" s="571"/>
      <c r="Z3108" s="571"/>
      <c r="AA3108" s="571"/>
      <c r="AB3108" s="571"/>
      <c r="AC3108" s="571"/>
      <c r="AD3108" s="571"/>
      <c r="AE3108" s="571"/>
      <c r="AF3108" s="571"/>
      <c r="AG3108" s="571"/>
      <c r="AH3108" s="571"/>
      <c r="AI3108" s="571"/>
      <c r="AJ3108" s="571"/>
      <c r="AK3108" s="571"/>
      <c r="AL3108" s="571"/>
      <c r="AM3108" s="571"/>
      <c r="AN3108" s="571"/>
      <c r="AO3108" s="571"/>
      <c r="AP3108" s="571"/>
      <c r="AQ3108" s="571"/>
      <c r="AR3108" s="571"/>
      <c r="AS3108" s="571"/>
      <c r="AT3108" s="571"/>
      <c r="AU3108" s="567"/>
      <c r="AV3108" s="571"/>
      <c r="AW3108" s="571"/>
      <c r="AX3108" s="571"/>
      <c r="AY3108" s="571"/>
      <c r="AZ3108" s="571"/>
      <c r="BA3108" s="571"/>
      <c r="BB3108" s="571"/>
      <c r="BC3108" s="571"/>
      <c r="BD3108" s="571"/>
      <c r="BE3108" s="571"/>
      <c r="BF3108" s="571"/>
      <c r="BG3108" s="571"/>
      <c r="BH3108" s="571"/>
      <c r="BI3108" s="571"/>
      <c r="BJ3108" s="571"/>
      <c r="BK3108" s="571"/>
      <c r="BL3108" s="571"/>
      <c r="BM3108" s="571"/>
      <c r="BN3108" s="571"/>
      <c r="BO3108" s="571"/>
      <c r="BP3108" s="571"/>
      <c r="BQ3108" s="542"/>
      <c r="BR3108" s="571"/>
      <c r="BS3108" s="1524"/>
      <c r="BT3108" s="569"/>
      <c r="BU3108" s="569"/>
    </row>
    <row r="3109" spans="1:73" hidden="1">
      <c r="A3109" s="569"/>
      <c r="B3109" s="541"/>
      <c r="C3109" s="570"/>
      <c r="D3109" s="571"/>
      <c r="E3109" s="572"/>
      <c r="F3109" s="571"/>
      <c r="G3109" s="1734"/>
      <c r="H3109" s="574"/>
      <c r="I3109" s="546"/>
      <c r="J3109" s="573"/>
      <c r="K3109" s="571"/>
      <c r="L3109" s="571"/>
      <c r="M3109" s="571"/>
      <c r="N3109" s="571"/>
      <c r="O3109" s="571"/>
      <c r="P3109" s="571"/>
      <c r="Q3109" s="571"/>
      <c r="R3109" s="571"/>
      <c r="S3109" s="571"/>
      <c r="T3109" s="571"/>
      <c r="U3109" s="571"/>
      <c r="V3109" s="571"/>
      <c r="W3109" s="571"/>
      <c r="X3109" s="571"/>
      <c r="Y3109" s="571"/>
      <c r="Z3109" s="571"/>
      <c r="AA3109" s="571"/>
      <c r="AB3109" s="571"/>
      <c r="AC3109" s="571"/>
      <c r="AD3109" s="571"/>
      <c r="AE3109" s="571"/>
      <c r="AF3109" s="571"/>
      <c r="AG3109" s="571"/>
      <c r="AH3109" s="571"/>
      <c r="AI3109" s="571"/>
      <c r="AJ3109" s="571"/>
      <c r="AK3109" s="571"/>
      <c r="AL3109" s="571"/>
      <c r="AM3109" s="571"/>
      <c r="AN3109" s="571"/>
      <c r="AO3109" s="571"/>
      <c r="AP3109" s="571"/>
      <c r="AQ3109" s="571"/>
      <c r="AR3109" s="571"/>
      <c r="AS3109" s="571"/>
      <c r="AT3109" s="571"/>
      <c r="AU3109" s="567"/>
      <c r="AV3109" s="571"/>
      <c r="AW3109" s="571"/>
      <c r="AX3109" s="571"/>
      <c r="AY3109" s="571"/>
      <c r="AZ3109" s="571"/>
      <c r="BA3109" s="571"/>
      <c r="BB3109" s="571"/>
      <c r="BC3109" s="571"/>
      <c r="BD3109" s="571"/>
      <c r="BE3109" s="571"/>
      <c r="BF3109" s="571"/>
      <c r="BG3109" s="571"/>
      <c r="BH3109" s="571"/>
      <c r="BI3109" s="571"/>
      <c r="BJ3109" s="571"/>
      <c r="BK3109" s="571"/>
      <c r="BL3109" s="571"/>
      <c r="BM3109" s="571"/>
      <c r="BN3109" s="571"/>
      <c r="BO3109" s="571"/>
      <c r="BP3109" s="571"/>
      <c r="BQ3109" s="542"/>
      <c r="BR3109" s="571"/>
      <c r="BS3109" s="1524"/>
      <c r="BT3109" s="569"/>
      <c r="BU3109" s="569"/>
    </row>
    <row r="3110" spans="1:73" hidden="1">
      <c r="A3110" s="569"/>
      <c r="B3110" s="541"/>
      <c r="C3110" s="570"/>
      <c r="D3110" s="571"/>
      <c r="E3110" s="572"/>
      <c r="F3110" s="571"/>
      <c r="G3110" s="1734"/>
      <c r="H3110" s="574"/>
      <c r="I3110" s="546"/>
      <c r="J3110" s="573"/>
      <c r="K3110" s="571"/>
      <c r="L3110" s="571"/>
      <c r="M3110" s="571"/>
      <c r="N3110" s="571"/>
      <c r="O3110" s="571"/>
      <c r="P3110" s="571"/>
      <c r="Q3110" s="571"/>
      <c r="R3110" s="571"/>
      <c r="S3110" s="571"/>
      <c r="T3110" s="571"/>
      <c r="U3110" s="571"/>
      <c r="V3110" s="571"/>
      <c r="W3110" s="571"/>
      <c r="X3110" s="571"/>
      <c r="Y3110" s="571"/>
      <c r="Z3110" s="571"/>
      <c r="AA3110" s="571"/>
      <c r="AB3110" s="571"/>
      <c r="AC3110" s="571"/>
      <c r="AD3110" s="571"/>
      <c r="AE3110" s="571"/>
      <c r="AF3110" s="571"/>
      <c r="AG3110" s="571"/>
      <c r="AH3110" s="571"/>
      <c r="AI3110" s="571"/>
      <c r="AJ3110" s="571"/>
      <c r="AK3110" s="571"/>
      <c r="AL3110" s="571"/>
      <c r="AM3110" s="571"/>
      <c r="AN3110" s="571"/>
      <c r="AO3110" s="571"/>
      <c r="AP3110" s="571"/>
      <c r="AQ3110" s="571"/>
      <c r="AR3110" s="571"/>
      <c r="AS3110" s="571"/>
      <c r="AT3110" s="571"/>
      <c r="AU3110" s="567"/>
      <c r="AV3110" s="571"/>
      <c r="AW3110" s="571"/>
      <c r="AX3110" s="571"/>
      <c r="AY3110" s="571"/>
      <c r="AZ3110" s="571"/>
      <c r="BA3110" s="571"/>
      <c r="BB3110" s="571"/>
      <c r="BC3110" s="571"/>
      <c r="BD3110" s="571"/>
      <c r="BE3110" s="571"/>
      <c r="BF3110" s="571"/>
      <c r="BG3110" s="571"/>
      <c r="BH3110" s="571"/>
      <c r="BI3110" s="571"/>
      <c r="BJ3110" s="571"/>
      <c r="BK3110" s="571"/>
      <c r="BL3110" s="571"/>
      <c r="BM3110" s="571"/>
      <c r="BN3110" s="571"/>
      <c r="BO3110" s="571"/>
      <c r="BP3110" s="571"/>
      <c r="BQ3110" s="542"/>
      <c r="BR3110" s="571"/>
      <c r="BS3110" s="1524"/>
      <c r="BT3110" s="569"/>
      <c r="BU3110" s="569"/>
    </row>
    <row r="3111" spans="1:73" hidden="1">
      <c r="A3111" s="569"/>
      <c r="B3111" s="541"/>
      <c r="C3111" s="570"/>
      <c r="D3111" s="571"/>
      <c r="E3111" s="572"/>
      <c r="F3111" s="571"/>
      <c r="G3111" s="1734"/>
      <c r="H3111" s="574"/>
      <c r="I3111" s="546"/>
      <c r="J3111" s="573"/>
      <c r="K3111" s="571"/>
      <c r="L3111" s="571"/>
      <c r="M3111" s="571"/>
      <c r="N3111" s="571"/>
      <c r="O3111" s="571"/>
      <c r="P3111" s="571"/>
      <c r="Q3111" s="571"/>
      <c r="R3111" s="571"/>
      <c r="S3111" s="571"/>
      <c r="T3111" s="571"/>
      <c r="U3111" s="571"/>
      <c r="V3111" s="571"/>
      <c r="W3111" s="571"/>
      <c r="X3111" s="571"/>
      <c r="Y3111" s="571"/>
      <c r="Z3111" s="571"/>
      <c r="AA3111" s="571"/>
      <c r="AB3111" s="571"/>
      <c r="AC3111" s="571"/>
      <c r="AD3111" s="571"/>
      <c r="AE3111" s="571"/>
      <c r="AF3111" s="571"/>
      <c r="AG3111" s="571"/>
      <c r="AH3111" s="571"/>
      <c r="AI3111" s="571"/>
      <c r="AJ3111" s="571"/>
      <c r="AK3111" s="571"/>
      <c r="AL3111" s="571"/>
      <c r="AM3111" s="571"/>
      <c r="AN3111" s="571"/>
      <c r="AO3111" s="571"/>
      <c r="AP3111" s="571"/>
      <c r="AQ3111" s="571"/>
      <c r="AR3111" s="571"/>
      <c r="AS3111" s="571"/>
      <c r="AT3111" s="571"/>
      <c r="AU3111" s="567"/>
      <c r="AV3111" s="571"/>
      <c r="AW3111" s="571"/>
      <c r="AX3111" s="571"/>
      <c r="AY3111" s="571"/>
      <c r="AZ3111" s="571"/>
      <c r="BA3111" s="571"/>
      <c r="BB3111" s="571"/>
      <c r="BC3111" s="571"/>
      <c r="BD3111" s="571"/>
      <c r="BE3111" s="571"/>
      <c r="BF3111" s="571"/>
      <c r="BG3111" s="571"/>
      <c r="BH3111" s="571"/>
      <c r="BI3111" s="571"/>
      <c r="BJ3111" s="571"/>
      <c r="BK3111" s="571"/>
      <c r="BL3111" s="571"/>
      <c r="BM3111" s="571"/>
      <c r="BN3111" s="571"/>
      <c r="BO3111" s="571"/>
      <c r="BP3111" s="571"/>
      <c r="BQ3111" s="542"/>
      <c r="BR3111" s="571"/>
      <c r="BS3111" s="1524"/>
      <c r="BT3111" s="569"/>
      <c r="BU3111" s="569"/>
    </row>
    <row r="3112" spans="1:73" hidden="1">
      <c r="A3112" s="569"/>
      <c r="B3112" s="541"/>
      <c r="C3112" s="570"/>
      <c r="D3112" s="571"/>
      <c r="E3112" s="572"/>
      <c r="F3112" s="571"/>
      <c r="G3112" s="1734"/>
      <c r="H3112" s="574"/>
      <c r="I3112" s="546"/>
      <c r="J3112" s="573"/>
      <c r="K3112" s="571"/>
      <c r="L3112" s="571"/>
      <c r="M3112" s="571"/>
      <c r="N3112" s="571"/>
      <c r="O3112" s="571"/>
      <c r="P3112" s="571"/>
      <c r="Q3112" s="571"/>
      <c r="R3112" s="571"/>
      <c r="S3112" s="571"/>
      <c r="T3112" s="571"/>
      <c r="U3112" s="571"/>
      <c r="V3112" s="571"/>
      <c r="W3112" s="571"/>
      <c r="X3112" s="571"/>
      <c r="Y3112" s="571"/>
      <c r="Z3112" s="571"/>
      <c r="AA3112" s="571"/>
      <c r="AB3112" s="571"/>
      <c r="AC3112" s="571"/>
      <c r="AD3112" s="571"/>
      <c r="AE3112" s="571"/>
      <c r="AF3112" s="571"/>
      <c r="AG3112" s="571"/>
      <c r="AH3112" s="571"/>
      <c r="AI3112" s="571"/>
      <c r="AJ3112" s="571"/>
      <c r="AK3112" s="571"/>
      <c r="AL3112" s="571"/>
      <c r="AM3112" s="571"/>
      <c r="AN3112" s="571"/>
      <c r="AO3112" s="571"/>
      <c r="AP3112" s="571"/>
      <c r="AQ3112" s="571"/>
      <c r="AR3112" s="571"/>
      <c r="AS3112" s="571"/>
      <c r="AT3112" s="571"/>
      <c r="AU3112" s="567"/>
      <c r="AV3112" s="571"/>
      <c r="AW3112" s="571"/>
      <c r="AX3112" s="571"/>
      <c r="AY3112" s="571"/>
      <c r="AZ3112" s="571"/>
      <c r="BA3112" s="571"/>
      <c r="BB3112" s="571"/>
      <c r="BC3112" s="571"/>
      <c r="BD3112" s="571"/>
      <c r="BE3112" s="571"/>
      <c r="BF3112" s="571"/>
      <c r="BG3112" s="571"/>
      <c r="BH3112" s="571"/>
      <c r="BI3112" s="571"/>
      <c r="BJ3112" s="571"/>
      <c r="BK3112" s="571"/>
      <c r="BL3112" s="571"/>
      <c r="BM3112" s="571"/>
      <c r="BN3112" s="571"/>
      <c r="BO3112" s="571"/>
      <c r="BP3112" s="571"/>
      <c r="BQ3112" s="542"/>
      <c r="BR3112" s="571"/>
      <c r="BS3112" s="1524"/>
      <c r="BT3112" s="569"/>
      <c r="BU3112" s="569"/>
    </row>
    <row r="3113" spans="1:73" hidden="1">
      <c r="A3113" s="569"/>
      <c r="B3113" s="541"/>
      <c r="C3113" s="570"/>
      <c r="D3113" s="571"/>
      <c r="E3113" s="572"/>
      <c r="F3113" s="571"/>
      <c r="G3113" s="1734"/>
      <c r="H3113" s="574"/>
      <c r="I3113" s="546"/>
      <c r="J3113" s="573"/>
      <c r="K3113" s="571"/>
      <c r="L3113" s="571"/>
      <c r="M3113" s="571"/>
      <c r="N3113" s="571"/>
      <c r="O3113" s="571"/>
      <c r="P3113" s="571"/>
      <c r="Q3113" s="571"/>
      <c r="R3113" s="571"/>
      <c r="S3113" s="571"/>
      <c r="T3113" s="571"/>
      <c r="U3113" s="571"/>
      <c r="V3113" s="571"/>
      <c r="W3113" s="571"/>
      <c r="X3113" s="571"/>
      <c r="Y3113" s="571"/>
      <c r="Z3113" s="571"/>
      <c r="AA3113" s="571"/>
      <c r="AB3113" s="571"/>
      <c r="AC3113" s="571"/>
      <c r="AD3113" s="571"/>
      <c r="AE3113" s="571"/>
      <c r="AF3113" s="571"/>
      <c r="AG3113" s="571"/>
      <c r="AH3113" s="571"/>
      <c r="AI3113" s="571"/>
      <c r="AJ3113" s="571"/>
      <c r="AK3113" s="571"/>
      <c r="AL3113" s="571"/>
      <c r="AM3113" s="571"/>
      <c r="AN3113" s="571"/>
      <c r="AO3113" s="571"/>
      <c r="AP3113" s="571"/>
      <c r="AQ3113" s="571"/>
      <c r="AR3113" s="571"/>
      <c r="AS3113" s="571"/>
      <c r="AT3113" s="571"/>
      <c r="AU3113" s="567"/>
      <c r="AV3113" s="571"/>
      <c r="AW3113" s="571"/>
      <c r="AX3113" s="571"/>
      <c r="AY3113" s="571"/>
      <c r="AZ3113" s="571"/>
      <c r="BA3113" s="571"/>
      <c r="BB3113" s="571"/>
      <c r="BC3113" s="571"/>
      <c r="BD3113" s="571"/>
      <c r="BE3113" s="571"/>
      <c r="BF3113" s="571"/>
      <c r="BG3113" s="571"/>
      <c r="BH3113" s="571"/>
      <c r="BI3113" s="571"/>
      <c r="BJ3113" s="571"/>
      <c r="BK3113" s="571"/>
      <c r="BL3113" s="571"/>
      <c r="BM3113" s="571"/>
      <c r="BN3113" s="571"/>
      <c r="BO3113" s="571"/>
      <c r="BP3113" s="571"/>
      <c r="BQ3113" s="542"/>
      <c r="BR3113" s="571"/>
      <c r="BS3113" s="1524"/>
      <c r="BT3113" s="569"/>
      <c r="BU3113" s="569"/>
    </row>
    <row r="3114" spans="1:73" hidden="1">
      <c r="A3114" s="569"/>
      <c r="B3114" s="541"/>
      <c r="C3114" s="570"/>
      <c r="D3114" s="571"/>
      <c r="E3114" s="572"/>
      <c r="F3114" s="571"/>
      <c r="G3114" s="1734"/>
      <c r="H3114" s="574"/>
      <c r="I3114" s="546"/>
      <c r="J3114" s="573"/>
      <c r="K3114" s="571"/>
      <c r="L3114" s="571"/>
      <c r="M3114" s="571"/>
      <c r="N3114" s="571"/>
      <c r="O3114" s="571"/>
      <c r="P3114" s="571"/>
      <c r="Q3114" s="571"/>
      <c r="R3114" s="571"/>
      <c r="S3114" s="571"/>
      <c r="T3114" s="571"/>
      <c r="U3114" s="571"/>
      <c r="V3114" s="571"/>
      <c r="W3114" s="571"/>
      <c r="X3114" s="571"/>
      <c r="Y3114" s="571"/>
      <c r="Z3114" s="571"/>
      <c r="AA3114" s="571"/>
      <c r="AB3114" s="571"/>
      <c r="AC3114" s="571"/>
      <c r="AD3114" s="571"/>
      <c r="AE3114" s="571"/>
      <c r="AF3114" s="571"/>
      <c r="AG3114" s="571"/>
      <c r="AH3114" s="571"/>
      <c r="AI3114" s="571"/>
      <c r="AJ3114" s="571"/>
      <c r="AK3114" s="571"/>
      <c r="AL3114" s="571"/>
      <c r="AM3114" s="571"/>
      <c r="AN3114" s="571"/>
      <c r="AO3114" s="571"/>
      <c r="AP3114" s="571"/>
      <c r="AQ3114" s="571"/>
      <c r="AR3114" s="571"/>
      <c r="AS3114" s="571"/>
      <c r="AT3114" s="571"/>
      <c r="AU3114" s="567"/>
      <c r="AV3114" s="571"/>
      <c r="AW3114" s="571"/>
      <c r="AX3114" s="571"/>
      <c r="AY3114" s="571"/>
      <c r="AZ3114" s="571"/>
      <c r="BA3114" s="571"/>
      <c r="BB3114" s="571"/>
      <c r="BC3114" s="571"/>
      <c r="BD3114" s="571"/>
      <c r="BE3114" s="571"/>
      <c r="BF3114" s="571"/>
      <c r="BG3114" s="571"/>
      <c r="BH3114" s="571"/>
      <c r="BI3114" s="571"/>
      <c r="BJ3114" s="571"/>
      <c r="BK3114" s="571"/>
      <c r="BL3114" s="571"/>
      <c r="BM3114" s="571"/>
      <c r="BN3114" s="571"/>
      <c r="BO3114" s="571"/>
      <c r="BP3114" s="571"/>
      <c r="BQ3114" s="542"/>
      <c r="BR3114" s="571"/>
      <c r="BS3114" s="1524"/>
      <c r="BT3114" s="569"/>
      <c r="BU3114" s="569"/>
    </row>
    <row r="3115" spans="1:73" hidden="1">
      <c r="A3115" s="569"/>
      <c r="B3115" s="541"/>
      <c r="C3115" s="570"/>
      <c r="D3115" s="571"/>
      <c r="E3115" s="572"/>
      <c r="F3115" s="571"/>
      <c r="G3115" s="1734"/>
      <c r="H3115" s="574"/>
      <c r="I3115" s="546"/>
      <c r="J3115" s="573"/>
      <c r="K3115" s="571"/>
      <c r="L3115" s="571"/>
      <c r="M3115" s="571"/>
      <c r="N3115" s="571"/>
      <c r="O3115" s="571"/>
      <c r="P3115" s="571"/>
      <c r="Q3115" s="571"/>
      <c r="R3115" s="571"/>
      <c r="S3115" s="571"/>
      <c r="T3115" s="571"/>
      <c r="U3115" s="571"/>
      <c r="V3115" s="571"/>
      <c r="W3115" s="571"/>
      <c r="X3115" s="571"/>
      <c r="Y3115" s="571"/>
      <c r="Z3115" s="571"/>
      <c r="AA3115" s="571"/>
      <c r="AB3115" s="571"/>
      <c r="AC3115" s="571"/>
      <c r="AD3115" s="571"/>
      <c r="AE3115" s="571"/>
      <c r="AF3115" s="571"/>
      <c r="AG3115" s="571"/>
      <c r="AH3115" s="571"/>
      <c r="AI3115" s="571"/>
      <c r="AJ3115" s="571"/>
      <c r="AK3115" s="571"/>
      <c r="AL3115" s="571"/>
      <c r="AM3115" s="571"/>
      <c r="AN3115" s="571"/>
      <c r="AO3115" s="571"/>
      <c r="AP3115" s="571"/>
      <c r="AQ3115" s="571"/>
      <c r="AR3115" s="571"/>
      <c r="AS3115" s="571"/>
      <c r="AT3115" s="571"/>
      <c r="AU3115" s="567"/>
      <c r="AV3115" s="571"/>
      <c r="AW3115" s="571"/>
      <c r="AX3115" s="571"/>
      <c r="AY3115" s="571"/>
      <c r="AZ3115" s="571"/>
      <c r="BA3115" s="571"/>
      <c r="BB3115" s="571"/>
      <c r="BC3115" s="571"/>
      <c r="BD3115" s="571"/>
      <c r="BE3115" s="571"/>
      <c r="BF3115" s="571"/>
      <c r="BG3115" s="571"/>
      <c r="BH3115" s="571"/>
      <c r="BI3115" s="571"/>
      <c r="BJ3115" s="571"/>
      <c r="BK3115" s="571"/>
      <c r="BL3115" s="571"/>
      <c r="BM3115" s="571"/>
      <c r="BN3115" s="571"/>
      <c r="BO3115" s="571"/>
      <c r="BP3115" s="571"/>
      <c r="BQ3115" s="542"/>
      <c r="BR3115" s="571"/>
      <c r="BS3115" s="1524"/>
      <c r="BT3115" s="569"/>
      <c r="BU3115" s="569"/>
    </row>
    <row r="3116" spans="1:73" hidden="1">
      <c r="A3116" s="569"/>
      <c r="B3116" s="541"/>
      <c r="C3116" s="570"/>
      <c r="D3116" s="571"/>
      <c r="E3116" s="572"/>
      <c r="F3116" s="571"/>
      <c r="G3116" s="1734"/>
      <c r="H3116" s="574"/>
      <c r="I3116" s="546"/>
      <c r="J3116" s="573"/>
      <c r="K3116" s="571"/>
      <c r="L3116" s="571"/>
      <c r="M3116" s="571"/>
      <c r="N3116" s="571"/>
      <c r="O3116" s="571"/>
      <c r="P3116" s="571"/>
      <c r="Q3116" s="571"/>
      <c r="R3116" s="571"/>
      <c r="S3116" s="571"/>
      <c r="T3116" s="571"/>
      <c r="U3116" s="571"/>
      <c r="V3116" s="571"/>
      <c r="W3116" s="571"/>
      <c r="X3116" s="571"/>
      <c r="Y3116" s="571"/>
      <c r="Z3116" s="571"/>
      <c r="AA3116" s="571"/>
      <c r="AB3116" s="571"/>
      <c r="AC3116" s="571"/>
      <c r="AD3116" s="571"/>
      <c r="AE3116" s="571"/>
      <c r="AF3116" s="571"/>
      <c r="AG3116" s="571"/>
      <c r="AH3116" s="571"/>
      <c r="AI3116" s="571"/>
      <c r="AJ3116" s="571"/>
      <c r="AK3116" s="571"/>
      <c r="AL3116" s="571"/>
      <c r="AM3116" s="571"/>
      <c r="AN3116" s="571"/>
      <c r="AO3116" s="571"/>
      <c r="AP3116" s="571"/>
      <c r="AQ3116" s="571"/>
      <c r="AR3116" s="571"/>
      <c r="AS3116" s="571"/>
      <c r="AT3116" s="571"/>
      <c r="AU3116" s="567"/>
      <c r="AV3116" s="571"/>
      <c r="AW3116" s="571"/>
      <c r="AX3116" s="571"/>
      <c r="AY3116" s="571"/>
      <c r="AZ3116" s="571"/>
      <c r="BA3116" s="571"/>
      <c r="BB3116" s="571"/>
      <c r="BC3116" s="571"/>
      <c r="BD3116" s="571"/>
      <c r="BE3116" s="571"/>
      <c r="BF3116" s="571"/>
      <c r="BG3116" s="571"/>
      <c r="BH3116" s="571"/>
      <c r="BI3116" s="571"/>
      <c r="BJ3116" s="571"/>
      <c r="BK3116" s="571"/>
      <c r="BL3116" s="571"/>
      <c r="BM3116" s="571"/>
      <c r="BN3116" s="571"/>
      <c r="BO3116" s="571"/>
      <c r="BP3116" s="571"/>
      <c r="BQ3116" s="542"/>
      <c r="BR3116" s="571"/>
      <c r="BS3116" s="1524"/>
      <c r="BT3116" s="569"/>
      <c r="BU3116" s="569"/>
    </row>
    <row r="3117" spans="1:73" hidden="1">
      <c r="A3117" s="569"/>
      <c r="B3117" s="541"/>
      <c r="C3117" s="570"/>
      <c r="D3117" s="571"/>
      <c r="E3117" s="572"/>
      <c r="F3117" s="571"/>
      <c r="G3117" s="1734"/>
      <c r="H3117" s="574"/>
      <c r="I3117" s="546"/>
      <c r="J3117" s="573"/>
      <c r="K3117" s="571"/>
      <c r="L3117" s="571"/>
      <c r="M3117" s="571"/>
      <c r="N3117" s="571"/>
      <c r="O3117" s="571"/>
      <c r="P3117" s="571"/>
      <c r="Q3117" s="571"/>
      <c r="R3117" s="571"/>
      <c r="S3117" s="571"/>
      <c r="T3117" s="571"/>
      <c r="U3117" s="571"/>
      <c r="V3117" s="571"/>
      <c r="W3117" s="571"/>
      <c r="X3117" s="571"/>
      <c r="Y3117" s="571"/>
      <c r="Z3117" s="571"/>
      <c r="AA3117" s="571"/>
      <c r="AB3117" s="571"/>
      <c r="AC3117" s="571"/>
      <c r="AD3117" s="571"/>
      <c r="AE3117" s="571"/>
      <c r="AF3117" s="571"/>
      <c r="AG3117" s="571"/>
      <c r="AH3117" s="571"/>
      <c r="AI3117" s="571"/>
      <c r="AJ3117" s="571"/>
      <c r="AK3117" s="571"/>
      <c r="AL3117" s="571"/>
      <c r="AM3117" s="571"/>
      <c r="AN3117" s="571"/>
      <c r="AO3117" s="571"/>
      <c r="AP3117" s="571"/>
      <c r="AQ3117" s="571"/>
      <c r="AR3117" s="571"/>
      <c r="AS3117" s="571"/>
      <c r="AT3117" s="571"/>
      <c r="AU3117" s="567"/>
      <c r="AV3117" s="571"/>
      <c r="AW3117" s="571"/>
      <c r="AX3117" s="571"/>
      <c r="AY3117" s="571"/>
      <c r="AZ3117" s="571"/>
      <c r="BA3117" s="571"/>
      <c r="BB3117" s="571"/>
      <c r="BC3117" s="571"/>
      <c r="BD3117" s="571"/>
      <c r="BE3117" s="571"/>
      <c r="BF3117" s="571"/>
      <c r="BG3117" s="571"/>
      <c r="BH3117" s="571"/>
      <c r="BI3117" s="571"/>
      <c r="BJ3117" s="571"/>
      <c r="BK3117" s="571"/>
      <c r="BL3117" s="571"/>
      <c r="BM3117" s="571"/>
      <c r="BN3117" s="571"/>
      <c r="BO3117" s="571"/>
      <c r="BP3117" s="571"/>
      <c r="BQ3117" s="542"/>
      <c r="BR3117" s="571"/>
      <c r="BS3117" s="1524"/>
      <c r="BT3117" s="569"/>
      <c r="BU3117" s="569"/>
    </row>
    <row r="3118" spans="1:73" hidden="1">
      <c r="A3118" s="569"/>
      <c r="B3118" s="541"/>
      <c r="C3118" s="570"/>
      <c r="D3118" s="571"/>
      <c r="E3118" s="572"/>
      <c r="F3118" s="571"/>
      <c r="G3118" s="1734"/>
      <c r="H3118" s="574"/>
      <c r="I3118" s="546"/>
      <c r="J3118" s="573"/>
      <c r="K3118" s="571"/>
      <c r="L3118" s="571"/>
      <c r="M3118" s="571"/>
      <c r="N3118" s="571"/>
      <c r="O3118" s="571"/>
      <c r="P3118" s="571"/>
      <c r="Q3118" s="571"/>
      <c r="R3118" s="571"/>
      <c r="S3118" s="571"/>
      <c r="T3118" s="571"/>
      <c r="U3118" s="571"/>
      <c r="V3118" s="571"/>
      <c r="W3118" s="571"/>
      <c r="X3118" s="571"/>
      <c r="Y3118" s="571"/>
      <c r="Z3118" s="571"/>
      <c r="AA3118" s="571"/>
      <c r="AB3118" s="571"/>
      <c r="AC3118" s="571"/>
      <c r="AD3118" s="571"/>
      <c r="AE3118" s="571"/>
      <c r="AF3118" s="571"/>
      <c r="AG3118" s="571"/>
      <c r="AH3118" s="571"/>
      <c r="AI3118" s="571"/>
      <c r="AJ3118" s="571"/>
      <c r="AK3118" s="571"/>
      <c r="AL3118" s="571"/>
      <c r="AM3118" s="571"/>
      <c r="AN3118" s="571"/>
      <c r="AO3118" s="571"/>
      <c r="AP3118" s="571"/>
      <c r="AQ3118" s="571"/>
      <c r="AR3118" s="571"/>
      <c r="AS3118" s="571"/>
      <c r="AT3118" s="571"/>
      <c r="AU3118" s="567"/>
      <c r="AV3118" s="571"/>
      <c r="AW3118" s="571"/>
      <c r="AX3118" s="571"/>
      <c r="AY3118" s="571"/>
      <c r="AZ3118" s="571"/>
      <c r="BA3118" s="571"/>
      <c r="BB3118" s="571"/>
      <c r="BC3118" s="571"/>
      <c r="BD3118" s="571"/>
      <c r="BE3118" s="571"/>
      <c r="BF3118" s="571"/>
      <c r="BG3118" s="571"/>
      <c r="BH3118" s="571"/>
      <c r="BI3118" s="571"/>
      <c r="BJ3118" s="571"/>
      <c r="BK3118" s="571"/>
      <c r="BL3118" s="571"/>
      <c r="BM3118" s="571"/>
      <c r="BN3118" s="571"/>
      <c r="BO3118" s="571"/>
      <c r="BP3118" s="571"/>
      <c r="BQ3118" s="542"/>
      <c r="BR3118" s="571"/>
      <c r="BS3118" s="1524"/>
      <c r="BT3118" s="569"/>
      <c r="BU3118" s="569"/>
    </row>
    <row r="3119" spans="1:73" hidden="1">
      <c r="A3119" s="569"/>
      <c r="B3119" s="541"/>
      <c r="C3119" s="570"/>
      <c r="D3119" s="571"/>
      <c r="E3119" s="572"/>
      <c r="F3119" s="571"/>
      <c r="G3119" s="1734"/>
      <c r="H3119" s="574"/>
      <c r="I3119" s="546"/>
      <c r="J3119" s="573"/>
      <c r="K3119" s="571"/>
      <c r="L3119" s="571"/>
      <c r="M3119" s="571"/>
      <c r="N3119" s="571"/>
      <c r="O3119" s="571"/>
      <c r="P3119" s="571"/>
      <c r="Q3119" s="571"/>
      <c r="R3119" s="571"/>
      <c r="S3119" s="571"/>
      <c r="T3119" s="571"/>
      <c r="U3119" s="571"/>
      <c r="V3119" s="571"/>
      <c r="W3119" s="571"/>
      <c r="X3119" s="571"/>
      <c r="Y3119" s="571"/>
      <c r="Z3119" s="571"/>
      <c r="AA3119" s="571"/>
      <c r="AB3119" s="571"/>
      <c r="AC3119" s="571"/>
      <c r="AD3119" s="571"/>
      <c r="AE3119" s="571"/>
      <c r="AF3119" s="571"/>
      <c r="AG3119" s="571"/>
      <c r="AH3119" s="571"/>
      <c r="AI3119" s="571"/>
      <c r="AJ3119" s="571"/>
      <c r="AK3119" s="571"/>
      <c r="AL3119" s="571"/>
      <c r="AM3119" s="571"/>
      <c r="AN3119" s="571"/>
      <c r="AO3119" s="571"/>
      <c r="AP3119" s="571"/>
      <c r="AQ3119" s="571"/>
      <c r="AR3119" s="571"/>
      <c r="AS3119" s="571"/>
      <c r="AT3119" s="571"/>
      <c r="AU3119" s="567"/>
      <c r="AV3119" s="571"/>
      <c r="AW3119" s="571"/>
      <c r="AX3119" s="571"/>
      <c r="AY3119" s="571"/>
      <c r="AZ3119" s="571"/>
      <c r="BA3119" s="571"/>
      <c r="BB3119" s="571"/>
      <c r="BC3119" s="571"/>
      <c r="BD3119" s="571"/>
      <c r="BE3119" s="571"/>
      <c r="BF3119" s="571"/>
      <c r="BG3119" s="571"/>
      <c r="BH3119" s="571"/>
      <c r="BI3119" s="571"/>
      <c r="BJ3119" s="571"/>
      <c r="BK3119" s="571"/>
      <c r="BL3119" s="571"/>
      <c r="BM3119" s="571"/>
      <c r="BN3119" s="571"/>
      <c r="BO3119" s="571"/>
      <c r="BP3119" s="571"/>
      <c r="BQ3119" s="542"/>
      <c r="BR3119" s="571"/>
      <c r="BS3119" s="1524"/>
      <c r="BT3119" s="569"/>
      <c r="BU3119" s="569"/>
    </row>
    <row r="3120" spans="1:73" hidden="1">
      <c r="A3120" s="569"/>
      <c r="B3120" s="541"/>
      <c r="C3120" s="570"/>
      <c r="D3120" s="571"/>
      <c r="E3120" s="572"/>
      <c r="F3120" s="571"/>
      <c r="G3120" s="1734"/>
      <c r="H3120" s="574"/>
      <c r="I3120" s="546"/>
      <c r="J3120" s="573"/>
      <c r="K3120" s="571"/>
      <c r="L3120" s="571"/>
      <c r="M3120" s="571"/>
      <c r="N3120" s="571"/>
      <c r="O3120" s="571"/>
      <c r="P3120" s="571"/>
      <c r="Q3120" s="571"/>
      <c r="R3120" s="571"/>
      <c r="S3120" s="571"/>
      <c r="T3120" s="571"/>
      <c r="U3120" s="571"/>
      <c r="V3120" s="571"/>
      <c r="W3120" s="571"/>
      <c r="X3120" s="571"/>
      <c r="Y3120" s="571"/>
      <c r="Z3120" s="571"/>
      <c r="AA3120" s="571"/>
      <c r="AB3120" s="571"/>
      <c r="AC3120" s="571"/>
      <c r="AD3120" s="571"/>
      <c r="AE3120" s="571"/>
      <c r="AF3120" s="571"/>
      <c r="AG3120" s="571"/>
      <c r="AH3120" s="571"/>
      <c r="AI3120" s="571"/>
      <c r="AJ3120" s="571"/>
      <c r="AK3120" s="571"/>
      <c r="AL3120" s="571"/>
      <c r="AM3120" s="571"/>
      <c r="AN3120" s="571"/>
      <c r="AO3120" s="571"/>
      <c r="AP3120" s="571"/>
      <c r="AQ3120" s="571"/>
      <c r="AR3120" s="571"/>
      <c r="AS3120" s="571"/>
      <c r="AT3120" s="571"/>
      <c r="AU3120" s="567"/>
      <c r="AV3120" s="571"/>
      <c r="AW3120" s="571"/>
      <c r="AX3120" s="571"/>
      <c r="AY3120" s="571"/>
      <c r="AZ3120" s="571"/>
      <c r="BA3120" s="571"/>
      <c r="BB3120" s="571"/>
      <c r="BC3120" s="571"/>
      <c r="BD3120" s="571"/>
      <c r="BE3120" s="571"/>
      <c r="BF3120" s="571"/>
      <c r="BG3120" s="571"/>
      <c r="BH3120" s="571"/>
      <c r="BI3120" s="571"/>
      <c r="BJ3120" s="571"/>
      <c r="BK3120" s="571"/>
      <c r="BL3120" s="571"/>
      <c r="BM3120" s="571"/>
      <c r="BN3120" s="571"/>
      <c r="BO3120" s="571"/>
      <c r="BP3120" s="571"/>
      <c r="BQ3120" s="542"/>
      <c r="BR3120" s="571"/>
      <c r="BS3120" s="1524"/>
      <c r="BT3120" s="569"/>
      <c r="BU3120" s="569"/>
    </row>
    <row r="3121" spans="1:73" hidden="1">
      <c r="A3121" s="569"/>
      <c r="B3121" s="541"/>
      <c r="C3121" s="570"/>
      <c r="D3121" s="571"/>
      <c r="E3121" s="572"/>
      <c r="F3121" s="571"/>
      <c r="G3121" s="1734"/>
      <c r="H3121" s="574"/>
      <c r="I3121" s="546"/>
      <c r="J3121" s="573"/>
      <c r="K3121" s="571"/>
      <c r="L3121" s="571"/>
      <c r="M3121" s="571"/>
      <c r="N3121" s="571"/>
      <c r="O3121" s="571"/>
      <c r="P3121" s="571"/>
      <c r="Q3121" s="571"/>
      <c r="R3121" s="571"/>
      <c r="S3121" s="571"/>
      <c r="T3121" s="571"/>
      <c r="U3121" s="571"/>
      <c r="V3121" s="571"/>
      <c r="W3121" s="571"/>
      <c r="X3121" s="571"/>
      <c r="Y3121" s="571"/>
      <c r="Z3121" s="571"/>
      <c r="AA3121" s="571"/>
      <c r="AB3121" s="571"/>
      <c r="AC3121" s="571"/>
      <c r="AD3121" s="571"/>
      <c r="AE3121" s="571"/>
      <c r="AF3121" s="571"/>
      <c r="AG3121" s="571"/>
      <c r="AH3121" s="571"/>
      <c r="AI3121" s="571"/>
      <c r="AJ3121" s="571"/>
      <c r="AK3121" s="571"/>
      <c r="AL3121" s="571"/>
      <c r="AM3121" s="571"/>
      <c r="AN3121" s="571"/>
      <c r="AO3121" s="571"/>
      <c r="AP3121" s="571"/>
      <c r="AQ3121" s="571"/>
      <c r="AR3121" s="571"/>
      <c r="AS3121" s="571"/>
      <c r="AT3121" s="571"/>
      <c r="AU3121" s="567"/>
      <c r="AV3121" s="571"/>
      <c r="AW3121" s="571"/>
      <c r="AX3121" s="571"/>
      <c r="AY3121" s="571"/>
      <c r="AZ3121" s="571"/>
      <c r="BA3121" s="571"/>
      <c r="BB3121" s="571"/>
      <c r="BC3121" s="571"/>
      <c r="BD3121" s="571"/>
      <c r="BE3121" s="571"/>
      <c r="BF3121" s="571"/>
      <c r="BG3121" s="571"/>
      <c r="BH3121" s="571"/>
      <c r="BI3121" s="571"/>
      <c r="BJ3121" s="571"/>
      <c r="BK3121" s="571"/>
      <c r="BL3121" s="571"/>
      <c r="BM3121" s="571"/>
      <c r="BN3121" s="571"/>
      <c r="BO3121" s="571"/>
      <c r="BP3121" s="571"/>
      <c r="BQ3121" s="542"/>
      <c r="BR3121" s="571"/>
      <c r="BS3121" s="1524"/>
      <c r="BT3121" s="569"/>
      <c r="BU3121" s="569"/>
    </row>
    <row r="3122" spans="1:73" hidden="1">
      <c r="A3122" s="569"/>
      <c r="B3122" s="541"/>
      <c r="C3122" s="570"/>
      <c r="D3122" s="571"/>
      <c r="E3122" s="572"/>
      <c r="F3122" s="571"/>
      <c r="G3122" s="1734"/>
      <c r="H3122" s="574"/>
      <c r="I3122" s="546"/>
      <c r="J3122" s="573"/>
      <c r="K3122" s="571"/>
      <c r="L3122" s="571"/>
      <c r="M3122" s="571"/>
      <c r="N3122" s="571"/>
      <c r="O3122" s="571"/>
      <c r="P3122" s="571"/>
      <c r="Q3122" s="571"/>
      <c r="R3122" s="571"/>
      <c r="S3122" s="571"/>
      <c r="T3122" s="571"/>
      <c r="U3122" s="571"/>
      <c r="V3122" s="571"/>
      <c r="W3122" s="571"/>
      <c r="X3122" s="571"/>
      <c r="Y3122" s="571"/>
      <c r="Z3122" s="571"/>
      <c r="AA3122" s="571"/>
      <c r="AB3122" s="571"/>
      <c r="AC3122" s="571"/>
      <c r="AD3122" s="571"/>
      <c r="AE3122" s="571"/>
      <c r="AF3122" s="571"/>
      <c r="AG3122" s="571"/>
      <c r="AH3122" s="571"/>
      <c r="AI3122" s="571"/>
      <c r="AJ3122" s="571"/>
      <c r="AK3122" s="571"/>
      <c r="AL3122" s="571"/>
      <c r="AM3122" s="571"/>
      <c r="AN3122" s="571"/>
      <c r="AO3122" s="571"/>
      <c r="AP3122" s="571"/>
      <c r="AQ3122" s="571"/>
      <c r="AR3122" s="571"/>
      <c r="AS3122" s="571"/>
      <c r="AT3122" s="571"/>
      <c r="AU3122" s="567"/>
      <c r="AV3122" s="571"/>
      <c r="AW3122" s="571"/>
      <c r="AX3122" s="571"/>
      <c r="AY3122" s="571"/>
      <c r="AZ3122" s="571"/>
      <c r="BA3122" s="571"/>
      <c r="BB3122" s="571"/>
      <c r="BC3122" s="571"/>
      <c r="BD3122" s="571"/>
      <c r="BE3122" s="571"/>
      <c r="BF3122" s="571"/>
      <c r="BG3122" s="571"/>
      <c r="BH3122" s="571"/>
      <c r="BI3122" s="571"/>
      <c r="BJ3122" s="571"/>
      <c r="BK3122" s="571"/>
      <c r="BL3122" s="571"/>
      <c r="BM3122" s="571"/>
      <c r="BN3122" s="571"/>
      <c r="BO3122" s="571"/>
      <c r="BP3122" s="571"/>
      <c r="BQ3122" s="542"/>
      <c r="BR3122" s="571"/>
      <c r="BS3122" s="1524"/>
      <c r="BT3122" s="569"/>
      <c r="BU3122" s="569"/>
    </row>
    <row r="3123" spans="1:73" hidden="1">
      <c r="A3123" s="569"/>
      <c r="B3123" s="541"/>
      <c r="C3123" s="570"/>
      <c r="D3123" s="571"/>
      <c r="E3123" s="572"/>
      <c r="F3123" s="571"/>
      <c r="G3123" s="1734"/>
      <c r="H3123" s="574"/>
      <c r="I3123" s="546"/>
      <c r="J3123" s="573"/>
      <c r="K3123" s="571"/>
      <c r="L3123" s="571"/>
      <c r="M3123" s="571"/>
      <c r="N3123" s="571"/>
      <c r="O3123" s="571"/>
      <c r="P3123" s="571"/>
      <c r="Q3123" s="571"/>
      <c r="R3123" s="571"/>
      <c r="S3123" s="571"/>
      <c r="T3123" s="571"/>
      <c r="U3123" s="571"/>
      <c r="V3123" s="571"/>
      <c r="W3123" s="571"/>
      <c r="X3123" s="571"/>
      <c r="Y3123" s="571"/>
      <c r="Z3123" s="571"/>
      <c r="AA3123" s="571"/>
      <c r="AB3123" s="571"/>
      <c r="AC3123" s="571"/>
      <c r="AD3123" s="571"/>
      <c r="AE3123" s="571"/>
      <c r="AF3123" s="571"/>
      <c r="AG3123" s="571"/>
      <c r="AH3123" s="571"/>
      <c r="AI3123" s="571"/>
      <c r="AJ3123" s="571"/>
      <c r="AK3123" s="571"/>
      <c r="AL3123" s="571"/>
      <c r="AM3123" s="571"/>
      <c r="AN3123" s="571"/>
      <c r="AO3123" s="571"/>
      <c r="AP3123" s="571"/>
      <c r="AQ3123" s="571"/>
      <c r="AR3123" s="571"/>
      <c r="AS3123" s="571"/>
      <c r="AT3123" s="571"/>
      <c r="AU3123" s="567"/>
      <c r="AV3123" s="571"/>
      <c r="AW3123" s="571"/>
      <c r="AX3123" s="571"/>
      <c r="AY3123" s="571"/>
      <c r="AZ3123" s="571"/>
      <c r="BA3123" s="571"/>
      <c r="BB3123" s="571"/>
      <c r="BC3123" s="571"/>
      <c r="BD3123" s="571"/>
      <c r="BE3123" s="571"/>
      <c r="BF3123" s="571"/>
      <c r="BG3123" s="571"/>
      <c r="BH3123" s="571"/>
      <c r="BI3123" s="571"/>
      <c r="BJ3123" s="571"/>
      <c r="BK3123" s="571"/>
      <c r="BL3123" s="571"/>
      <c r="BM3123" s="571"/>
      <c r="BN3123" s="571"/>
      <c r="BO3123" s="571"/>
      <c r="BP3123" s="571"/>
      <c r="BQ3123" s="542"/>
      <c r="BR3123" s="571"/>
      <c r="BS3123" s="1524"/>
      <c r="BT3123" s="569"/>
      <c r="BU3123" s="569"/>
    </row>
    <row r="3124" spans="1:73" hidden="1">
      <c r="A3124" s="569"/>
      <c r="B3124" s="541"/>
      <c r="C3124" s="570"/>
      <c r="D3124" s="571"/>
      <c r="E3124" s="572"/>
      <c r="F3124" s="571"/>
      <c r="G3124" s="1734"/>
      <c r="H3124" s="574"/>
      <c r="I3124" s="546"/>
      <c r="J3124" s="573"/>
      <c r="K3124" s="571"/>
      <c r="L3124" s="571"/>
      <c r="M3124" s="571"/>
      <c r="N3124" s="571"/>
      <c r="O3124" s="571"/>
      <c r="P3124" s="571"/>
      <c r="Q3124" s="571"/>
      <c r="R3124" s="571"/>
      <c r="S3124" s="571"/>
      <c r="T3124" s="571"/>
      <c r="U3124" s="571"/>
      <c r="V3124" s="571"/>
      <c r="W3124" s="571"/>
      <c r="X3124" s="571"/>
      <c r="Y3124" s="571"/>
      <c r="Z3124" s="571"/>
      <c r="AA3124" s="571"/>
      <c r="AB3124" s="571"/>
      <c r="AC3124" s="571"/>
      <c r="AD3124" s="571"/>
      <c r="AE3124" s="571"/>
      <c r="AF3124" s="571"/>
      <c r="AG3124" s="571"/>
      <c r="AH3124" s="571"/>
      <c r="AI3124" s="571"/>
      <c r="AJ3124" s="571"/>
      <c r="AK3124" s="571"/>
      <c r="AL3124" s="571"/>
      <c r="AM3124" s="571"/>
      <c r="AN3124" s="571"/>
      <c r="AO3124" s="571"/>
      <c r="AP3124" s="571"/>
      <c r="AQ3124" s="571"/>
      <c r="AR3124" s="571"/>
      <c r="AS3124" s="571"/>
      <c r="AT3124" s="571"/>
      <c r="AU3124" s="567"/>
      <c r="AV3124" s="571"/>
      <c r="AW3124" s="571"/>
      <c r="AX3124" s="571"/>
      <c r="AY3124" s="571"/>
      <c r="AZ3124" s="571"/>
      <c r="BA3124" s="571"/>
      <c r="BB3124" s="571"/>
      <c r="BC3124" s="571"/>
      <c r="BD3124" s="571"/>
      <c r="BE3124" s="571"/>
      <c r="BF3124" s="571"/>
      <c r="BG3124" s="571"/>
      <c r="BH3124" s="571"/>
      <c r="BI3124" s="571"/>
      <c r="BJ3124" s="571"/>
      <c r="BK3124" s="571"/>
      <c r="BL3124" s="571"/>
      <c r="BM3124" s="571"/>
      <c r="BN3124" s="571"/>
      <c r="BO3124" s="571"/>
      <c r="BP3124" s="571"/>
      <c r="BQ3124" s="542"/>
      <c r="BR3124" s="571"/>
      <c r="BS3124" s="1524"/>
      <c r="BT3124" s="569"/>
      <c r="BU3124" s="569"/>
    </row>
    <row r="3125" spans="1:73" hidden="1">
      <c r="A3125" s="569"/>
      <c r="B3125" s="541"/>
      <c r="C3125" s="570"/>
      <c r="D3125" s="571"/>
      <c r="E3125" s="572"/>
      <c r="F3125" s="571"/>
      <c r="G3125" s="1734"/>
      <c r="H3125" s="574"/>
      <c r="I3125" s="546"/>
      <c r="J3125" s="573"/>
      <c r="K3125" s="571"/>
      <c r="L3125" s="571"/>
      <c r="M3125" s="571"/>
      <c r="N3125" s="571"/>
      <c r="O3125" s="571"/>
      <c r="P3125" s="571"/>
      <c r="Q3125" s="571"/>
      <c r="R3125" s="571"/>
      <c r="S3125" s="571"/>
      <c r="T3125" s="571"/>
      <c r="U3125" s="571"/>
      <c r="V3125" s="571"/>
      <c r="W3125" s="571"/>
      <c r="X3125" s="571"/>
      <c r="Y3125" s="571"/>
      <c r="Z3125" s="571"/>
      <c r="AA3125" s="571"/>
      <c r="AB3125" s="571"/>
      <c r="AC3125" s="571"/>
      <c r="AD3125" s="571"/>
      <c r="AE3125" s="571"/>
      <c r="AF3125" s="571"/>
      <c r="AG3125" s="571"/>
      <c r="AH3125" s="571"/>
      <c r="AI3125" s="571"/>
      <c r="AJ3125" s="571"/>
      <c r="AK3125" s="571"/>
      <c r="AL3125" s="571"/>
      <c r="AM3125" s="571"/>
      <c r="AN3125" s="571"/>
      <c r="AO3125" s="571"/>
      <c r="AP3125" s="571"/>
      <c r="AQ3125" s="571"/>
      <c r="AR3125" s="571"/>
      <c r="AS3125" s="571"/>
      <c r="AT3125" s="571"/>
      <c r="AU3125" s="567"/>
      <c r="AV3125" s="571"/>
      <c r="AW3125" s="571"/>
      <c r="AX3125" s="571"/>
      <c r="AY3125" s="571"/>
      <c r="AZ3125" s="571"/>
      <c r="BA3125" s="571"/>
      <c r="BB3125" s="571"/>
      <c r="BC3125" s="571"/>
      <c r="BD3125" s="571"/>
      <c r="BE3125" s="571"/>
      <c r="BF3125" s="571"/>
      <c r="BG3125" s="571"/>
      <c r="BH3125" s="571"/>
      <c r="BI3125" s="571"/>
      <c r="BJ3125" s="571"/>
      <c r="BK3125" s="571"/>
      <c r="BL3125" s="571"/>
      <c r="BM3125" s="571"/>
      <c r="BN3125" s="571"/>
      <c r="BO3125" s="571"/>
      <c r="BP3125" s="571"/>
      <c r="BQ3125" s="542"/>
      <c r="BR3125" s="571"/>
      <c r="BS3125" s="1524"/>
      <c r="BT3125" s="569"/>
      <c r="BU3125" s="569"/>
    </row>
    <row r="3126" spans="1:73" hidden="1">
      <c r="A3126" s="569"/>
      <c r="B3126" s="541"/>
      <c r="C3126" s="570"/>
      <c r="D3126" s="571"/>
      <c r="E3126" s="572"/>
      <c r="F3126" s="571"/>
      <c r="G3126" s="1734"/>
      <c r="H3126" s="574"/>
      <c r="I3126" s="546"/>
      <c r="J3126" s="573"/>
      <c r="K3126" s="571"/>
      <c r="L3126" s="571"/>
      <c r="M3126" s="571"/>
      <c r="N3126" s="571"/>
      <c r="O3126" s="571"/>
      <c r="P3126" s="571"/>
      <c r="Q3126" s="571"/>
      <c r="R3126" s="571"/>
      <c r="S3126" s="571"/>
      <c r="T3126" s="571"/>
      <c r="U3126" s="571"/>
      <c r="V3126" s="571"/>
      <c r="W3126" s="571"/>
      <c r="X3126" s="571"/>
      <c r="Y3126" s="571"/>
      <c r="Z3126" s="571"/>
      <c r="AA3126" s="571"/>
      <c r="AB3126" s="571"/>
      <c r="AC3126" s="571"/>
      <c r="AD3126" s="571"/>
      <c r="AE3126" s="571"/>
      <c r="AF3126" s="571"/>
      <c r="AG3126" s="571"/>
      <c r="AH3126" s="571"/>
      <c r="AI3126" s="571"/>
      <c r="AJ3126" s="571"/>
      <c r="AK3126" s="571"/>
      <c r="AL3126" s="571"/>
      <c r="AM3126" s="571"/>
      <c r="AN3126" s="571"/>
      <c r="AO3126" s="571"/>
      <c r="AP3126" s="571"/>
      <c r="AQ3126" s="571"/>
      <c r="AR3126" s="571"/>
      <c r="AS3126" s="571"/>
      <c r="AT3126" s="571"/>
      <c r="AU3126" s="567"/>
      <c r="AV3126" s="571"/>
      <c r="AW3126" s="571"/>
      <c r="AX3126" s="571"/>
      <c r="AY3126" s="571"/>
      <c r="AZ3126" s="571"/>
      <c r="BA3126" s="571"/>
      <c r="BB3126" s="571"/>
      <c r="BC3126" s="571"/>
      <c r="BD3126" s="571"/>
      <c r="BE3126" s="571"/>
      <c r="BF3126" s="571"/>
      <c r="BG3126" s="571"/>
      <c r="BH3126" s="571"/>
      <c r="BI3126" s="571"/>
      <c r="BJ3126" s="571"/>
      <c r="BK3126" s="571"/>
      <c r="BL3126" s="571"/>
      <c r="BM3126" s="571"/>
      <c r="BN3126" s="571"/>
      <c r="BO3126" s="571"/>
      <c r="BP3126" s="571"/>
      <c r="BQ3126" s="542"/>
      <c r="BR3126" s="571"/>
      <c r="BS3126" s="1524"/>
      <c r="BT3126" s="569"/>
      <c r="BU3126" s="569"/>
    </row>
    <row r="3127" spans="1:73" hidden="1">
      <c r="A3127" s="569"/>
      <c r="B3127" s="541"/>
      <c r="C3127" s="570"/>
      <c r="D3127" s="571"/>
      <c r="E3127" s="572"/>
      <c r="F3127" s="571"/>
      <c r="G3127" s="1734"/>
      <c r="H3127" s="574"/>
      <c r="I3127" s="546"/>
      <c r="J3127" s="573"/>
      <c r="K3127" s="571"/>
      <c r="L3127" s="571"/>
      <c r="M3127" s="571"/>
      <c r="N3127" s="571"/>
      <c r="O3127" s="571"/>
      <c r="P3127" s="571"/>
      <c r="Q3127" s="571"/>
      <c r="R3127" s="571"/>
      <c r="S3127" s="571"/>
      <c r="T3127" s="571"/>
      <c r="U3127" s="571"/>
      <c r="V3127" s="571"/>
      <c r="W3127" s="571"/>
      <c r="X3127" s="571"/>
      <c r="Y3127" s="571"/>
      <c r="Z3127" s="571"/>
      <c r="AA3127" s="571"/>
      <c r="AB3127" s="571"/>
      <c r="AC3127" s="571"/>
      <c r="AD3127" s="571"/>
      <c r="AE3127" s="571"/>
      <c r="AF3127" s="571"/>
      <c r="AG3127" s="571"/>
      <c r="AH3127" s="571"/>
      <c r="AI3127" s="571"/>
      <c r="AJ3127" s="571"/>
      <c r="AK3127" s="571"/>
      <c r="AL3127" s="571"/>
      <c r="AM3127" s="571"/>
      <c r="AN3127" s="571"/>
      <c r="AO3127" s="571"/>
      <c r="AP3127" s="571"/>
      <c r="AQ3127" s="571"/>
      <c r="AR3127" s="571"/>
      <c r="AS3127" s="571"/>
      <c r="AT3127" s="571"/>
      <c r="AU3127" s="567"/>
      <c r="AV3127" s="571"/>
      <c r="AW3127" s="571"/>
      <c r="AX3127" s="571"/>
      <c r="AY3127" s="571"/>
      <c r="AZ3127" s="571"/>
      <c r="BA3127" s="571"/>
      <c r="BB3127" s="571"/>
      <c r="BC3127" s="571"/>
      <c r="BD3127" s="571"/>
      <c r="BE3127" s="571"/>
      <c r="BF3127" s="571"/>
      <c r="BG3127" s="571"/>
      <c r="BH3127" s="571"/>
      <c r="BI3127" s="571"/>
      <c r="BJ3127" s="571"/>
      <c r="BK3127" s="571"/>
      <c r="BL3127" s="571"/>
      <c r="BM3127" s="571"/>
      <c r="BN3127" s="571"/>
      <c r="BO3127" s="571"/>
      <c r="BP3127" s="571"/>
      <c r="BQ3127" s="542"/>
      <c r="BR3127" s="571"/>
      <c r="BS3127" s="1524"/>
      <c r="BT3127" s="569"/>
      <c r="BU3127" s="569"/>
    </row>
    <row r="3128" spans="1:73" hidden="1">
      <c r="A3128" s="569"/>
      <c r="B3128" s="541"/>
      <c r="C3128" s="570"/>
      <c r="D3128" s="571"/>
      <c r="E3128" s="572"/>
      <c r="F3128" s="571"/>
      <c r="G3128" s="1734"/>
      <c r="H3128" s="574"/>
      <c r="I3128" s="546"/>
      <c r="J3128" s="573"/>
      <c r="K3128" s="571"/>
      <c r="L3128" s="571"/>
      <c r="M3128" s="571"/>
      <c r="N3128" s="571"/>
      <c r="O3128" s="571"/>
      <c r="P3128" s="571"/>
      <c r="Q3128" s="571"/>
      <c r="R3128" s="571"/>
      <c r="S3128" s="571"/>
      <c r="T3128" s="571"/>
      <c r="U3128" s="571"/>
      <c r="V3128" s="571"/>
      <c r="W3128" s="571"/>
      <c r="X3128" s="571"/>
      <c r="Y3128" s="571"/>
      <c r="Z3128" s="571"/>
      <c r="AA3128" s="571"/>
      <c r="AB3128" s="571"/>
      <c r="AC3128" s="571"/>
      <c r="AD3128" s="571"/>
      <c r="AE3128" s="571"/>
      <c r="AF3128" s="571"/>
      <c r="AG3128" s="571"/>
      <c r="AH3128" s="571"/>
      <c r="AI3128" s="571"/>
      <c r="AJ3128" s="571"/>
      <c r="AK3128" s="571"/>
      <c r="AL3128" s="571"/>
      <c r="AM3128" s="571"/>
      <c r="AN3128" s="571"/>
      <c r="AO3128" s="571"/>
      <c r="AP3128" s="571"/>
      <c r="AQ3128" s="571"/>
      <c r="AR3128" s="571"/>
      <c r="AS3128" s="571"/>
      <c r="AT3128" s="571"/>
      <c r="AU3128" s="567"/>
      <c r="AV3128" s="571"/>
      <c r="AW3128" s="571"/>
      <c r="AX3128" s="571"/>
      <c r="AY3128" s="571"/>
      <c r="AZ3128" s="571"/>
      <c r="BA3128" s="571"/>
      <c r="BB3128" s="571"/>
      <c r="BC3128" s="571"/>
      <c r="BD3128" s="571"/>
      <c r="BE3128" s="571"/>
      <c r="BF3128" s="571"/>
      <c r="BG3128" s="571"/>
      <c r="BH3128" s="571"/>
      <c r="BI3128" s="571"/>
      <c r="BJ3128" s="571"/>
      <c r="BK3128" s="571"/>
      <c r="BL3128" s="571"/>
      <c r="BM3128" s="571"/>
      <c r="BN3128" s="571"/>
      <c r="BO3128" s="571"/>
      <c r="BP3128" s="571"/>
      <c r="BQ3128" s="542"/>
      <c r="BR3128" s="571"/>
      <c r="BS3128" s="1524"/>
      <c r="BT3128" s="569"/>
      <c r="BU3128" s="569"/>
    </row>
    <row r="3129" spans="1:73" hidden="1">
      <c r="A3129" s="569"/>
      <c r="B3129" s="541"/>
      <c r="C3129" s="570"/>
      <c r="D3129" s="571"/>
      <c r="E3129" s="572"/>
      <c r="F3129" s="571"/>
      <c r="G3129" s="1734"/>
      <c r="H3129" s="574"/>
      <c r="I3129" s="546"/>
      <c r="J3129" s="573"/>
      <c r="K3129" s="571"/>
      <c r="L3129" s="571"/>
      <c r="M3129" s="571"/>
      <c r="N3129" s="571"/>
      <c r="O3129" s="571"/>
      <c r="P3129" s="571"/>
      <c r="Q3129" s="571"/>
      <c r="R3129" s="571"/>
      <c r="S3129" s="571"/>
      <c r="T3129" s="571"/>
      <c r="U3129" s="571"/>
      <c r="V3129" s="571"/>
      <c r="W3129" s="571"/>
      <c r="X3129" s="571"/>
      <c r="Y3129" s="571"/>
      <c r="Z3129" s="571"/>
      <c r="AA3129" s="571"/>
      <c r="AB3129" s="571"/>
      <c r="AC3129" s="571"/>
      <c r="AD3129" s="571"/>
      <c r="AE3129" s="571"/>
      <c r="AF3129" s="571"/>
      <c r="AG3129" s="571"/>
      <c r="AH3129" s="571"/>
      <c r="AI3129" s="571"/>
      <c r="AJ3129" s="571"/>
      <c r="AK3129" s="571"/>
      <c r="AL3129" s="571"/>
      <c r="AM3129" s="571"/>
      <c r="AN3129" s="571"/>
      <c r="AO3129" s="571"/>
      <c r="AP3129" s="571"/>
      <c r="AQ3129" s="571"/>
      <c r="AR3129" s="571"/>
      <c r="AS3129" s="571"/>
      <c r="AT3129" s="571"/>
      <c r="AU3129" s="567"/>
      <c r="AV3129" s="571"/>
      <c r="AW3129" s="571"/>
      <c r="AX3129" s="571"/>
      <c r="AY3129" s="571"/>
      <c r="AZ3129" s="571"/>
      <c r="BA3129" s="571"/>
      <c r="BB3129" s="571"/>
      <c r="BC3129" s="571"/>
      <c r="BD3129" s="571"/>
      <c r="BE3129" s="571"/>
      <c r="BF3129" s="571"/>
      <c r="BG3129" s="571"/>
      <c r="BH3129" s="571"/>
      <c r="BI3129" s="571"/>
      <c r="BJ3129" s="571"/>
      <c r="BK3129" s="571"/>
      <c r="BL3129" s="571"/>
      <c r="BM3129" s="571"/>
      <c r="BN3129" s="571"/>
      <c r="BO3129" s="571"/>
      <c r="BP3129" s="571"/>
      <c r="BQ3129" s="542"/>
      <c r="BR3129" s="571"/>
      <c r="BS3129" s="1524"/>
      <c r="BT3129" s="569"/>
      <c r="BU3129" s="569"/>
    </row>
    <row r="3130" spans="1:73" hidden="1">
      <c r="A3130" s="569"/>
      <c r="B3130" s="541"/>
      <c r="C3130" s="570"/>
      <c r="D3130" s="571"/>
      <c r="E3130" s="572"/>
      <c r="F3130" s="571"/>
      <c r="G3130" s="1734"/>
      <c r="H3130" s="574"/>
      <c r="I3130" s="546"/>
      <c r="J3130" s="573"/>
      <c r="K3130" s="571"/>
      <c r="L3130" s="571"/>
      <c r="M3130" s="571"/>
      <c r="N3130" s="571"/>
      <c r="O3130" s="571"/>
      <c r="P3130" s="571"/>
      <c r="Q3130" s="571"/>
      <c r="R3130" s="571"/>
      <c r="S3130" s="571"/>
      <c r="T3130" s="571"/>
      <c r="U3130" s="571"/>
      <c r="V3130" s="571"/>
      <c r="W3130" s="571"/>
      <c r="X3130" s="571"/>
      <c r="Y3130" s="571"/>
      <c r="Z3130" s="571"/>
      <c r="AA3130" s="571"/>
      <c r="AB3130" s="571"/>
      <c r="AC3130" s="571"/>
      <c r="AD3130" s="571"/>
      <c r="AE3130" s="571"/>
      <c r="AF3130" s="571"/>
      <c r="AG3130" s="571"/>
      <c r="AH3130" s="571"/>
      <c r="AI3130" s="571"/>
      <c r="AJ3130" s="571"/>
      <c r="AK3130" s="571"/>
      <c r="AL3130" s="571"/>
      <c r="AM3130" s="571"/>
      <c r="AN3130" s="571"/>
      <c r="AO3130" s="571"/>
      <c r="AP3130" s="571"/>
      <c r="AQ3130" s="571"/>
      <c r="AR3130" s="571"/>
      <c r="AS3130" s="571"/>
      <c r="AT3130" s="571"/>
      <c r="AU3130" s="567"/>
      <c r="AV3130" s="571"/>
      <c r="AW3130" s="571"/>
      <c r="AX3130" s="571"/>
      <c r="AY3130" s="571"/>
      <c r="AZ3130" s="571"/>
      <c r="BA3130" s="571"/>
      <c r="BB3130" s="571"/>
      <c r="BC3130" s="571"/>
      <c r="BD3130" s="571"/>
      <c r="BE3130" s="571"/>
      <c r="BF3130" s="571"/>
      <c r="BG3130" s="571"/>
      <c r="BH3130" s="571"/>
      <c r="BI3130" s="571"/>
      <c r="BJ3130" s="571"/>
      <c r="BK3130" s="571"/>
      <c r="BL3130" s="571"/>
      <c r="BM3130" s="571"/>
      <c r="BN3130" s="571"/>
      <c r="BO3130" s="571"/>
      <c r="BP3130" s="571"/>
      <c r="BQ3130" s="542"/>
      <c r="BR3130" s="571"/>
      <c r="BS3130" s="1524"/>
      <c r="BT3130" s="569"/>
      <c r="BU3130" s="569"/>
    </row>
    <row r="3131" spans="1:73" hidden="1">
      <c r="A3131" s="569"/>
      <c r="B3131" s="541"/>
      <c r="C3131" s="570"/>
      <c r="D3131" s="571"/>
      <c r="E3131" s="572"/>
      <c r="F3131" s="571"/>
      <c r="G3131" s="1734"/>
      <c r="H3131" s="574"/>
      <c r="I3131" s="546"/>
      <c r="J3131" s="573"/>
      <c r="K3131" s="571"/>
      <c r="L3131" s="571"/>
      <c r="M3131" s="571"/>
      <c r="N3131" s="571"/>
      <c r="O3131" s="571"/>
      <c r="P3131" s="571"/>
      <c r="Q3131" s="571"/>
      <c r="R3131" s="571"/>
      <c r="S3131" s="571"/>
      <c r="T3131" s="571"/>
      <c r="U3131" s="571"/>
      <c r="V3131" s="571"/>
      <c r="W3131" s="571"/>
      <c r="X3131" s="571"/>
      <c r="Y3131" s="571"/>
      <c r="Z3131" s="571"/>
      <c r="AA3131" s="571"/>
      <c r="AB3131" s="571"/>
      <c r="AC3131" s="571"/>
      <c r="AD3131" s="571"/>
      <c r="AE3131" s="571"/>
      <c r="AF3131" s="571"/>
      <c r="AG3131" s="571"/>
      <c r="AH3131" s="571"/>
      <c r="AI3131" s="571"/>
      <c r="AJ3131" s="571"/>
      <c r="AK3131" s="571"/>
      <c r="AL3131" s="571"/>
      <c r="AM3131" s="571"/>
      <c r="AN3131" s="571"/>
      <c r="AO3131" s="571"/>
      <c r="AP3131" s="571"/>
      <c r="AQ3131" s="571"/>
      <c r="AR3131" s="571"/>
      <c r="AS3131" s="571"/>
      <c r="AT3131" s="571"/>
      <c r="AU3131" s="567"/>
      <c r="AV3131" s="571"/>
      <c r="AW3131" s="571"/>
      <c r="AX3131" s="571"/>
      <c r="AY3131" s="571"/>
      <c r="AZ3131" s="571"/>
      <c r="BA3131" s="571"/>
      <c r="BB3131" s="571"/>
      <c r="BC3131" s="571"/>
      <c r="BD3131" s="571"/>
      <c r="BE3131" s="571"/>
      <c r="BF3131" s="571"/>
      <c r="BG3131" s="571"/>
      <c r="BH3131" s="571"/>
      <c r="BI3131" s="571"/>
      <c r="BJ3131" s="571"/>
      <c r="BK3131" s="571"/>
      <c r="BL3131" s="571"/>
      <c r="BM3131" s="571"/>
      <c r="BN3131" s="571"/>
      <c r="BO3131" s="571"/>
      <c r="BP3131" s="571"/>
      <c r="BQ3131" s="542"/>
      <c r="BR3131" s="571"/>
      <c r="BS3131" s="1524"/>
      <c r="BT3131" s="569"/>
      <c r="BU3131" s="569"/>
    </row>
    <row r="3132" spans="1:73" hidden="1">
      <c r="A3132" s="569"/>
      <c r="B3132" s="541"/>
      <c r="C3132" s="570"/>
      <c r="D3132" s="571"/>
      <c r="E3132" s="572"/>
      <c r="F3132" s="571"/>
      <c r="G3132" s="1734"/>
      <c r="H3132" s="574"/>
      <c r="I3132" s="546"/>
      <c r="J3132" s="573"/>
      <c r="K3132" s="571"/>
      <c r="L3132" s="571"/>
      <c r="M3132" s="571"/>
      <c r="N3132" s="571"/>
      <c r="O3132" s="571"/>
      <c r="P3132" s="571"/>
      <c r="Q3132" s="571"/>
      <c r="R3132" s="571"/>
      <c r="S3132" s="571"/>
      <c r="T3132" s="571"/>
      <c r="U3132" s="571"/>
      <c r="V3132" s="571"/>
      <c r="W3132" s="571"/>
      <c r="X3132" s="571"/>
      <c r="Y3132" s="571"/>
      <c r="Z3132" s="571"/>
      <c r="AA3132" s="571"/>
      <c r="AB3132" s="571"/>
      <c r="AC3132" s="571"/>
      <c r="AD3132" s="571"/>
      <c r="AE3132" s="571"/>
      <c r="AF3132" s="571"/>
      <c r="AG3132" s="571"/>
      <c r="AH3132" s="571"/>
      <c r="AI3132" s="571"/>
      <c r="AJ3132" s="571"/>
      <c r="AK3132" s="571"/>
      <c r="AL3132" s="571"/>
      <c r="AM3132" s="571"/>
      <c r="AN3132" s="571"/>
      <c r="AO3132" s="571"/>
      <c r="AP3132" s="571"/>
      <c r="AQ3132" s="571"/>
      <c r="AR3132" s="571"/>
      <c r="AS3132" s="571"/>
      <c r="AT3132" s="571"/>
      <c r="AU3132" s="567"/>
      <c r="AV3132" s="571"/>
      <c r="AW3132" s="571"/>
      <c r="AX3132" s="571"/>
      <c r="AY3132" s="571"/>
      <c r="AZ3132" s="571"/>
      <c r="BA3132" s="571"/>
      <c r="BB3132" s="571"/>
      <c r="BC3132" s="571"/>
      <c r="BD3132" s="571"/>
      <c r="BE3132" s="571"/>
      <c r="BF3132" s="571"/>
      <c r="BG3132" s="571"/>
      <c r="BH3132" s="571"/>
      <c r="BI3132" s="571"/>
      <c r="BJ3132" s="571"/>
      <c r="BK3132" s="571"/>
      <c r="BL3132" s="571"/>
      <c r="BM3132" s="571"/>
      <c r="BN3132" s="571"/>
      <c r="BO3132" s="571"/>
      <c r="BP3132" s="571"/>
      <c r="BQ3132" s="542"/>
      <c r="BR3132" s="571"/>
      <c r="BS3132" s="1524"/>
      <c r="BT3132" s="569"/>
      <c r="BU3132" s="569"/>
    </row>
    <row r="3133" spans="1:73" hidden="1">
      <c r="A3133" s="569"/>
      <c r="B3133" s="541"/>
      <c r="C3133" s="570"/>
      <c r="D3133" s="571"/>
      <c r="E3133" s="572"/>
      <c r="F3133" s="571"/>
      <c r="G3133" s="1734"/>
      <c r="H3133" s="574"/>
      <c r="I3133" s="546"/>
      <c r="J3133" s="573"/>
      <c r="K3133" s="571"/>
      <c r="L3133" s="571"/>
      <c r="M3133" s="571"/>
      <c r="N3133" s="571"/>
      <c r="O3133" s="571"/>
      <c r="P3133" s="571"/>
      <c r="Q3133" s="571"/>
      <c r="R3133" s="571"/>
      <c r="S3133" s="571"/>
      <c r="T3133" s="571"/>
      <c r="U3133" s="571"/>
      <c r="V3133" s="571"/>
      <c r="W3133" s="571"/>
      <c r="X3133" s="571"/>
      <c r="Y3133" s="571"/>
      <c r="Z3133" s="571"/>
      <c r="AA3133" s="571"/>
      <c r="AB3133" s="571"/>
      <c r="AC3133" s="571"/>
      <c r="AD3133" s="571"/>
      <c r="AE3133" s="571"/>
      <c r="AF3133" s="571"/>
      <c r="AG3133" s="571"/>
      <c r="AH3133" s="571"/>
      <c r="AI3133" s="571"/>
      <c r="AJ3133" s="571"/>
      <c r="AK3133" s="571"/>
      <c r="AL3133" s="571"/>
      <c r="AM3133" s="571"/>
      <c r="AN3133" s="571"/>
      <c r="AO3133" s="571"/>
      <c r="AP3133" s="571"/>
      <c r="AQ3133" s="571"/>
      <c r="AR3133" s="571"/>
      <c r="AS3133" s="571"/>
      <c r="AT3133" s="571"/>
      <c r="AU3133" s="567"/>
      <c r="AV3133" s="571"/>
      <c r="AW3133" s="571"/>
      <c r="AX3133" s="571"/>
      <c r="AY3133" s="571"/>
      <c r="AZ3133" s="571"/>
      <c r="BA3133" s="571"/>
      <c r="BB3133" s="571"/>
      <c r="BC3133" s="571"/>
      <c r="BD3133" s="571"/>
      <c r="BE3133" s="571"/>
      <c r="BF3133" s="571"/>
      <c r="BG3133" s="571"/>
      <c r="BH3133" s="571"/>
      <c r="BI3133" s="571"/>
      <c r="BJ3133" s="571"/>
      <c r="BK3133" s="571"/>
      <c r="BL3133" s="571"/>
      <c r="BM3133" s="571"/>
      <c r="BN3133" s="571"/>
      <c r="BO3133" s="571"/>
      <c r="BP3133" s="571"/>
      <c r="BQ3133" s="542"/>
      <c r="BR3133" s="571"/>
      <c r="BS3133" s="1524"/>
      <c r="BT3133" s="569"/>
      <c r="BU3133" s="569"/>
    </row>
    <row r="3134" spans="1:73" hidden="1">
      <c r="A3134" s="569"/>
      <c r="B3134" s="541"/>
      <c r="C3134" s="570"/>
      <c r="D3134" s="571"/>
      <c r="E3134" s="572"/>
      <c r="F3134" s="571"/>
      <c r="G3134" s="1734"/>
      <c r="H3134" s="574"/>
      <c r="I3134" s="546"/>
      <c r="J3134" s="573"/>
      <c r="K3134" s="571"/>
      <c r="L3134" s="571"/>
      <c r="M3134" s="571"/>
      <c r="N3134" s="571"/>
      <c r="O3134" s="571"/>
      <c r="P3134" s="571"/>
      <c r="Q3134" s="571"/>
      <c r="R3134" s="571"/>
      <c r="S3134" s="571"/>
      <c r="T3134" s="571"/>
      <c r="U3134" s="571"/>
      <c r="V3134" s="571"/>
      <c r="W3134" s="571"/>
      <c r="X3134" s="571"/>
      <c r="Y3134" s="571"/>
      <c r="Z3134" s="571"/>
      <c r="AA3134" s="571"/>
      <c r="AB3134" s="571"/>
      <c r="AC3134" s="571"/>
      <c r="AD3134" s="571"/>
      <c r="AE3134" s="571"/>
      <c r="AF3134" s="571"/>
      <c r="AG3134" s="571"/>
      <c r="AH3134" s="571"/>
      <c r="AI3134" s="571"/>
      <c r="AJ3134" s="571"/>
      <c r="AK3134" s="571"/>
      <c r="AL3134" s="571"/>
      <c r="AM3134" s="571"/>
      <c r="AN3134" s="571"/>
      <c r="AO3134" s="571"/>
      <c r="AP3134" s="571"/>
      <c r="AQ3134" s="571"/>
      <c r="AR3134" s="571"/>
      <c r="AS3134" s="571"/>
      <c r="AT3134" s="571"/>
      <c r="AU3134" s="567"/>
      <c r="AV3134" s="571"/>
      <c r="AW3134" s="571"/>
      <c r="AX3134" s="571"/>
      <c r="AY3134" s="571"/>
      <c r="AZ3134" s="571"/>
      <c r="BA3134" s="571"/>
      <c r="BB3134" s="571"/>
      <c r="BC3134" s="571"/>
      <c r="BD3134" s="571"/>
      <c r="BE3134" s="571"/>
      <c r="BF3134" s="571"/>
      <c r="BG3134" s="571"/>
      <c r="BH3134" s="571"/>
      <c r="BI3134" s="571"/>
      <c r="BJ3134" s="571"/>
      <c r="BK3134" s="571"/>
      <c r="BL3134" s="571"/>
      <c r="BM3134" s="571"/>
      <c r="BN3134" s="571"/>
      <c r="BO3134" s="571"/>
      <c r="BP3134" s="571"/>
      <c r="BQ3134" s="542"/>
      <c r="BR3134" s="571"/>
      <c r="BS3134" s="1524"/>
      <c r="BT3134" s="569"/>
      <c r="BU3134" s="569"/>
    </row>
    <row r="3135" spans="1:73" hidden="1">
      <c r="A3135" s="569"/>
      <c r="B3135" s="541"/>
      <c r="C3135" s="570"/>
      <c r="D3135" s="571"/>
      <c r="E3135" s="572"/>
      <c r="F3135" s="571"/>
      <c r="G3135" s="1734"/>
      <c r="H3135" s="574"/>
      <c r="I3135" s="546"/>
      <c r="J3135" s="573"/>
      <c r="K3135" s="571"/>
      <c r="L3135" s="571"/>
      <c r="M3135" s="571"/>
      <c r="N3135" s="571"/>
      <c r="O3135" s="571"/>
      <c r="P3135" s="571"/>
      <c r="Q3135" s="571"/>
      <c r="R3135" s="571"/>
      <c r="S3135" s="571"/>
      <c r="T3135" s="571"/>
      <c r="U3135" s="571"/>
      <c r="V3135" s="571"/>
      <c r="W3135" s="571"/>
      <c r="X3135" s="571"/>
      <c r="Y3135" s="571"/>
      <c r="Z3135" s="571"/>
      <c r="AA3135" s="571"/>
      <c r="AB3135" s="571"/>
      <c r="AC3135" s="571"/>
      <c r="AD3135" s="571"/>
      <c r="AE3135" s="571"/>
      <c r="AF3135" s="571"/>
      <c r="AG3135" s="571"/>
      <c r="AH3135" s="571"/>
      <c r="AI3135" s="571"/>
      <c r="AJ3135" s="571"/>
      <c r="AK3135" s="571"/>
      <c r="AL3135" s="571"/>
      <c r="AM3135" s="571"/>
      <c r="AN3135" s="571"/>
      <c r="AO3135" s="571"/>
      <c r="AP3135" s="571"/>
      <c r="AQ3135" s="571"/>
      <c r="AR3135" s="571"/>
      <c r="AS3135" s="571"/>
      <c r="AT3135" s="571"/>
      <c r="AU3135" s="567"/>
      <c r="AV3135" s="571"/>
      <c r="AW3135" s="571"/>
      <c r="AX3135" s="571"/>
      <c r="AY3135" s="571"/>
      <c r="AZ3135" s="571"/>
      <c r="BA3135" s="571"/>
      <c r="BB3135" s="571"/>
      <c r="BC3135" s="571"/>
      <c r="BD3135" s="571"/>
      <c r="BE3135" s="571"/>
      <c r="BF3135" s="571"/>
      <c r="BG3135" s="571"/>
      <c r="BH3135" s="571"/>
      <c r="BI3135" s="571"/>
      <c r="BJ3135" s="571"/>
      <c r="BK3135" s="571"/>
      <c r="BL3135" s="571"/>
      <c r="BM3135" s="571"/>
      <c r="BN3135" s="571"/>
      <c r="BO3135" s="571"/>
      <c r="BP3135" s="571"/>
      <c r="BQ3135" s="542"/>
      <c r="BR3135" s="571"/>
      <c r="BS3135" s="1524"/>
      <c r="BT3135" s="569"/>
      <c r="BU3135" s="569"/>
    </row>
    <row r="3136" spans="1:73" hidden="1">
      <c r="A3136" s="569"/>
      <c r="B3136" s="541"/>
      <c r="C3136" s="570"/>
      <c r="D3136" s="571"/>
      <c r="E3136" s="572"/>
      <c r="F3136" s="571"/>
      <c r="G3136" s="1734"/>
      <c r="H3136" s="574"/>
      <c r="I3136" s="546"/>
      <c r="J3136" s="573"/>
      <c r="K3136" s="571"/>
      <c r="L3136" s="571"/>
      <c r="M3136" s="571"/>
      <c r="N3136" s="571"/>
      <c r="O3136" s="571"/>
      <c r="P3136" s="571"/>
      <c r="Q3136" s="571"/>
      <c r="R3136" s="571"/>
      <c r="S3136" s="571"/>
      <c r="T3136" s="571"/>
      <c r="U3136" s="571"/>
      <c r="V3136" s="571"/>
      <c r="W3136" s="571"/>
      <c r="X3136" s="571"/>
      <c r="Y3136" s="571"/>
      <c r="Z3136" s="571"/>
      <c r="AA3136" s="571"/>
      <c r="AB3136" s="571"/>
      <c r="AC3136" s="571"/>
      <c r="AD3136" s="571"/>
      <c r="AE3136" s="571"/>
      <c r="AF3136" s="571"/>
      <c r="AG3136" s="571"/>
      <c r="AH3136" s="571"/>
      <c r="AI3136" s="571"/>
      <c r="AJ3136" s="571"/>
      <c r="AK3136" s="571"/>
      <c r="AL3136" s="571"/>
      <c r="AM3136" s="571"/>
      <c r="AN3136" s="571"/>
      <c r="AO3136" s="571"/>
      <c r="AP3136" s="571"/>
      <c r="AQ3136" s="571"/>
      <c r="AR3136" s="571"/>
      <c r="AS3136" s="571"/>
      <c r="AT3136" s="571"/>
      <c r="AU3136" s="567"/>
      <c r="AV3136" s="571"/>
      <c r="AW3136" s="571"/>
      <c r="AX3136" s="571"/>
      <c r="AY3136" s="571"/>
      <c r="AZ3136" s="571"/>
      <c r="BA3136" s="571"/>
      <c r="BB3136" s="571"/>
      <c r="BC3136" s="571"/>
      <c r="BD3136" s="571"/>
      <c r="BE3136" s="571"/>
      <c r="BF3136" s="571"/>
      <c r="BG3136" s="571"/>
      <c r="BH3136" s="571"/>
      <c r="BI3136" s="571"/>
      <c r="BJ3136" s="571"/>
      <c r="BK3136" s="571"/>
      <c r="BL3136" s="571"/>
      <c r="BM3136" s="571"/>
      <c r="BN3136" s="571"/>
      <c r="BO3136" s="571"/>
      <c r="BP3136" s="571"/>
      <c r="BQ3136" s="542"/>
      <c r="BR3136" s="571"/>
      <c r="BS3136" s="1524"/>
      <c r="BT3136" s="569"/>
      <c r="BU3136" s="569"/>
    </row>
    <row r="3137" spans="1:73" hidden="1">
      <c r="A3137" s="569"/>
      <c r="B3137" s="541"/>
      <c r="C3137" s="570"/>
      <c r="D3137" s="571"/>
      <c r="E3137" s="572"/>
      <c r="F3137" s="571"/>
      <c r="G3137" s="1734"/>
      <c r="H3137" s="574"/>
      <c r="I3137" s="546"/>
      <c r="J3137" s="573"/>
      <c r="K3137" s="571"/>
      <c r="L3137" s="571"/>
      <c r="M3137" s="571"/>
      <c r="N3137" s="571"/>
      <c r="O3137" s="571"/>
      <c r="P3137" s="571"/>
      <c r="Q3137" s="571"/>
      <c r="R3137" s="571"/>
      <c r="S3137" s="571"/>
      <c r="T3137" s="571"/>
      <c r="U3137" s="571"/>
      <c r="V3137" s="571"/>
      <c r="W3137" s="571"/>
      <c r="X3137" s="571"/>
      <c r="Y3137" s="571"/>
      <c r="Z3137" s="571"/>
      <c r="AA3137" s="571"/>
      <c r="AB3137" s="571"/>
      <c r="AC3137" s="571"/>
      <c r="AD3137" s="571"/>
      <c r="AE3137" s="571"/>
      <c r="AF3137" s="571"/>
      <c r="AG3137" s="571"/>
      <c r="AH3137" s="571"/>
      <c r="AI3137" s="571"/>
      <c r="AJ3137" s="571"/>
      <c r="AK3137" s="571"/>
      <c r="AL3137" s="571"/>
      <c r="AM3137" s="571"/>
      <c r="AN3137" s="571"/>
      <c r="AO3137" s="571"/>
      <c r="AP3137" s="571"/>
      <c r="AQ3137" s="571"/>
      <c r="AR3137" s="571"/>
      <c r="AS3137" s="571"/>
      <c r="AT3137" s="571"/>
      <c r="AU3137" s="567"/>
      <c r="AV3137" s="571"/>
      <c r="AW3137" s="571"/>
      <c r="AX3137" s="571"/>
      <c r="AY3137" s="571"/>
      <c r="AZ3137" s="571"/>
      <c r="BA3137" s="571"/>
      <c r="BB3137" s="571"/>
      <c r="BC3137" s="571"/>
      <c r="BD3137" s="571"/>
      <c r="BE3137" s="571"/>
      <c r="BF3137" s="571"/>
      <c r="BG3137" s="571"/>
      <c r="BH3137" s="571"/>
      <c r="BI3137" s="571"/>
      <c r="BJ3137" s="571"/>
      <c r="BK3137" s="571"/>
      <c r="BL3137" s="571"/>
      <c r="BM3137" s="571"/>
      <c r="BN3137" s="571"/>
      <c r="BO3137" s="571"/>
      <c r="BP3137" s="571"/>
      <c r="BQ3137" s="542"/>
      <c r="BR3137" s="571"/>
      <c r="BS3137" s="1524"/>
      <c r="BT3137" s="569"/>
      <c r="BU3137" s="569"/>
    </row>
    <row r="3138" spans="1:73" hidden="1">
      <c r="A3138" s="569"/>
      <c r="B3138" s="541"/>
      <c r="C3138" s="570"/>
      <c r="D3138" s="571"/>
      <c r="E3138" s="572"/>
      <c r="F3138" s="571"/>
      <c r="G3138" s="1734"/>
      <c r="H3138" s="574"/>
      <c r="I3138" s="546"/>
      <c r="J3138" s="573"/>
      <c r="K3138" s="571"/>
      <c r="L3138" s="571"/>
      <c r="M3138" s="571"/>
      <c r="N3138" s="571"/>
      <c r="O3138" s="571"/>
      <c r="P3138" s="571"/>
      <c r="Q3138" s="571"/>
      <c r="R3138" s="571"/>
      <c r="S3138" s="571"/>
      <c r="T3138" s="571"/>
      <c r="U3138" s="571"/>
      <c r="V3138" s="571"/>
      <c r="W3138" s="571"/>
      <c r="X3138" s="571"/>
      <c r="Y3138" s="571"/>
      <c r="Z3138" s="571"/>
      <c r="AA3138" s="571"/>
      <c r="AB3138" s="571"/>
      <c r="AC3138" s="571"/>
      <c r="AD3138" s="571"/>
      <c r="AE3138" s="571"/>
      <c r="AF3138" s="571"/>
      <c r="AG3138" s="571"/>
      <c r="AH3138" s="571"/>
      <c r="AI3138" s="571"/>
      <c r="AJ3138" s="571"/>
      <c r="AK3138" s="571"/>
      <c r="AL3138" s="571"/>
      <c r="AM3138" s="571"/>
      <c r="AN3138" s="571"/>
      <c r="AO3138" s="571"/>
      <c r="AP3138" s="571"/>
      <c r="AQ3138" s="571"/>
      <c r="AR3138" s="571"/>
      <c r="AS3138" s="571"/>
      <c r="AT3138" s="571"/>
      <c r="AU3138" s="567"/>
      <c r="AV3138" s="571"/>
      <c r="AW3138" s="571"/>
      <c r="AX3138" s="571"/>
      <c r="AY3138" s="571"/>
      <c r="AZ3138" s="571"/>
      <c r="BA3138" s="571"/>
      <c r="BB3138" s="571"/>
      <c r="BC3138" s="571"/>
      <c r="BD3138" s="571"/>
      <c r="BE3138" s="571"/>
      <c r="BF3138" s="571"/>
      <c r="BG3138" s="571"/>
      <c r="BH3138" s="571"/>
      <c r="BI3138" s="571"/>
      <c r="BJ3138" s="571"/>
      <c r="BK3138" s="571"/>
      <c r="BL3138" s="571"/>
      <c r="BM3138" s="571"/>
      <c r="BN3138" s="571"/>
      <c r="BO3138" s="571"/>
      <c r="BP3138" s="571"/>
      <c r="BQ3138" s="542"/>
      <c r="BR3138" s="571"/>
      <c r="BS3138" s="1524"/>
      <c r="BT3138" s="569"/>
      <c r="BU3138" s="569"/>
    </row>
    <row r="3139" spans="1:73" hidden="1">
      <c r="A3139" s="569"/>
      <c r="B3139" s="541"/>
      <c r="C3139" s="570"/>
      <c r="D3139" s="571"/>
      <c r="E3139" s="572"/>
      <c r="F3139" s="571"/>
      <c r="G3139" s="1734"/>
      <c r="H3139" s="574"/>
      <c r="I3139" s="546"/>
      <c r="J3139" s="573"/>
      <c r="K3139" s="571"/>
      <c r="L3139" s="571"/>
      <c r="M3139" s="571"/>
      <c r="N3139" s="571"/>
      <c r="O3139" s="571"/>
      <c r="P3139" s="571"/>
      <c r="Q3139" s="571"/>
      <c r="R3139" s="571"/>
      <c r="S3139" s="571"/>
      <c r="T3139" s="571"/>
      <c r="U3139" s="571"/>
      <c r="V3139" s="571"/>
      <c r="W3139" s="571"/>
      <c r="X3139" s="571"/>
      <c r="Y3139" s="571"/>
      <c r="Z3139" s="571"/>
      <c r="AA3139" s="571"/>
      <c r="AB3139" s="571"/>
      <c r="AC3139" s="571"/>
      <c r="AD3139" s="571"/>
      <c r="AE3139" s="571"/>
      <c r="AF3139" s="571"/>
      <c r="AG3139" s="571"/>
      <c r="AH3139" s="571"/>
      <c r="AI3139" s="571"/>
      <c r="AJ3139" s="571"/>
      <c r="AK3139" s="571"/>
      <c r="AL3139" s="571"/>
      <c r="AM3139" s="571"/>
      <c r="AN3139" s="571"/>
      <c r="AO3139" s="571"/>
      <c r="AP3139" s="571"/>
      <c r="AQ3139" s="571"/>
      <c r="AR3139" s="571"/>
      <c r="AS3139" s="571"/>
      <c r="AT3139" s="571"/>
      <c r="AU3139" s="567"/>
      <c r="AV3139" s="571"/>
      <c r="AW3139" s="571"/>
      <c r="AX3139" s="571"/>
      <c r="AY3139" s="571"/>
      <c r="AZ3139" s="571"/>
      <c r="BA3139" s="571"/>
      <c r="BB3139" s="571"/>
      <c r="BC3139" s="571"/>
      <c r="BD3139" s="571"/>
      <c r="BE3139" s="571"/>
      <c r="BF3139" s="571"/>
      <c r="BG3139" s="571"/>
      <c r="BH3139" s="571"/>
      <c r="BI3139" s="571"/>
      <c r="BJ3139" s="571"/>
      <c r="BK3139" s="571"/>
      <c r="BL3139" s="571"/>
      <c r="BM3139" s="571"/>
      <c r="BN3139" s="571"/>
      <c r="BO3139" s="571"/>
      <c r="BP3139" s="571"/>
      <c r="BQ3139" s="542"/>
      <c r="BR3139" s="571"/>
      <c r="BS3139" s="1524"/>
      <c r="BT3139" s="569"/>
      <c r="BU3139" s="569"/>
    </row>
    <row r="3140" spans="1:73" hidden="1">
      <c r="A3140" s="569"/>
      <c r="B3140" s="541"/>
      <c r="C3140" s="570"/>
      <c r="D3140" s="571"/>
      <c r="E3140" s="572"/>
      <c r="F3140" s="571"/>
      <c r="G3140" s="1734"/>
      <c r="H3140" s="574"/>
      <c r="I3140" s="546"/>
      <c r="J3140" s="573"/>
      <c r="K3140" s="571"/>
      <c r="L3140" s="571"/>
      <c r="M3140" s="571"/>
      <c r="N3140" s="571"/>
      <c r="O3140" s="571"/>
      <c r="P3140" s="571"/>
      <c r="Q3140" s="571"/>
      <c r="R3140" s="571"/>
      <c r="S3140" s="571"/>
      <c r="T3140" s="571"/>
      <c r="U3140" s="571"/>
      <c r="V3140" s="571"/>
      <c r="W3140" s="571"/>
      <c r="X3140" s="571"/>
      <c r="Y3140" s="571"/>
      <c r="Z3140" s="571"/>
      <c r="AA3140" s="571"/>
      <c r="AB3140" s="571"/>
      <c r="AC3140" s="571"/>
      <c r="AD3140" s="571"/>
      <c r="AE3140" s="571"/>
      <c r="AF3140" s="571"/>
      <c r="AG3140" s="571"/>
      <c r="AH3140" s="571"/>
      <c r="AI3140" s="571"/>
      <c r="AJ3140" s="571"/>
      <c r="AK3140" s="571"/>
      <c r="AL3140" s="571"/>
      <c r="AM3140" s="571"/>
      <c r="AN3140" s="571"/>
      <c r="AO3140" s="571"/>
      <c r="AP3140" s="571"/>
      <c r="AQ3140" s="571"/>
      <c r="AR3140" s="571"/>
      <c r="AS3140" s="571"/>
      <c r="AT3140" s="571"/>
      <c r="AU3140" s="567"/>
      <c r="AV3140" s="571"/>
      <c r="AW3140" s="571"/>
      <c r="AX3140" s="571"/>
      <c r="AY3140" s="571"/>
      <c r="AZ3140" s="571"/>
      <c r="BA3140" s="571"/>
      <c r="BB3140" s="571"/>
      <c r="BC3140" s="571"/>
      <c r="BD3140" s="571"/>
      <c r="BE3140" s="571"/>
      <c r="BF3140" s="571"/>
      <c r="BG3140" s="571"/>
      <c r="BH3140" s="571"/>
      <c r="BI3140" s="571"/>
      <c r="BJ3140" s="571"/>
      <c r="BK3140" s="571"/>
      <c r="BL3140" s="571"/>
      <c r="BM3140" s="571"/>
      <c r="BN3140" s="571"/>
      <c r="BO3140" s="571"/>
      <c r="BP3140" s="571"/>
      <c r="BQ3140" s="542"/>
      <c r="BR3140" s="571"/>
      <c r="BS3140" s="1524"/>
      <c r="BT3140" s="569"/>
      <c r="BU3140" s="569"/>
    </row>
    <row r="3141" spans="1:73" hidden="1">
      <c r="A3141" s="569"/>
      <c r="B3141" s="541"/>
      <c r="C3141" s="570"/>
      <c r="D3141" s="571"/>
      <c r="E3141" s="572"/>
      <c r="F3141" s="571"/>
      <c r="G3141" s="1734"/>
      <c r="H3141" s="574"/>
      <c r="I3141" s="546"/>
      <c r="J3141" s="573"/>
      <c r="K3141" s="571"/>
      <c r="L3141" s="571"/>
      <c r="M3141" s="571"/>
      <c r="N3141" s="571"/>
      <c r="O3141" s="571"/>
      <c r="P3141" s="571"/>
      <c r="Q3141" s="571"/>
      <c r="R3141" s="571"/>
      <c r="S3141" s="571"/>
      <c r="T3141" s="571"/>
      <c r="U3141" s="571"/>
      <c r="V3141" s="571"/>
      <c r="W3141" s="571"/>
      <c r="X3141" s="571"/>
      <c r="Y3141" s="571"/>
      <c r="Z3141" s="571"/>
      <c r="AA3141" s="571"/>
      <c r="AB3141" s="571"/>
      <c r="AC3141" s="571"/>
      <c r="AD3141" s="571"/>
      <c r="AE3141" s="571"/>
      <c r="AF3141" s="571"/>
      <c r="AG3141" s="571"/>
      <c r="AH3141" s="571"/>
      <c r="AI3141" s="571"/>
      <c r="AJ3141" s="571"/>
      <c r="AK3141" s="571"/>
      <c r="AL3141" s="571"/>
      <c r="AM3141" s="571"/>
      <c r="AN3141" s="571"/>
      <c r="AO3141" s="571"/>
      <c r="AP3141" s="571"/>
      <c r="AQ3141" s="571"/>
      <c r="AR3141" s="571"/>
      <c r="AS3141" s="571"/>
      <c r="AT3141" s="571"/>
      <c r="AU3141" s="567"/>
      <c r="AV3141" s="571"/>
      <c r="AW3141" s="571"/>
      <c r="AX3141" s="571"/>
      <c r="AY3141" s="571"/>
      <c r="AZ3141" s="571"/>
      <c r="BA3141" s="571"/>
      <c r="BB3141" s="571"/>
      <c r="BC3141" s="571"/>
      <c r="BD3141" s="571"/>
      <c r="BE3141" s="571"/>
      <c r="BF3141" s="571"/>
      <c r="BG3141" s="571"/>
      <c r="BH3141" s="571"/>
      <c r="BI3141" s="571"/>
      <c r="BJ3141" s="571"/>
      <c r="BK3141" s="571"/>
      <c r="BL3141" s="571"/>
      <c r="BM3141" s="571"/>
      <c r="BN3141" s="571"/>
      <c r="BO3141" s="571"/>
      <c r="BP3141" s="571"/>
      <c r="BQ3141" s="542"/>
      <c r="BR3141" s="571"/>
      <c r="BS3141" s="1524"/>
      <c r="BT3141" s="569"/>
      <c r="BU3141" s="569"/>
    </row>
    <row r="3142" spans="1:73" hidden="1">
      <c r="A3142" s="569"/>
      <c r="B3142" s="541"/>
      <c r="C3142" s="570"/>
      <c r="D3142" s="571"/>
      <c r="E3142" s="572"/>
      <c r="F3142" s="571"/>
      <c r="G3142" s="1734"/>
      <c r="H3142" s="574"/>
      <c r="I3142" s="546"/>
      <c r="J3142" s="573"/>
      <c r="K3142" s="571"/>
      <c r="L3142" s="571"/>
      <c r="M3142" s="571"/>
      <c r="N3142" s="571"/>
      <c r="O3142" s="571"/>
      <c r="P3142" s="571"/>
      <c r="Q3142" s="571"/>
      <c r="R3142" s="571"/>
      <c r="S3142" s="571"/>
      <c r="T3142" s="571"/>
      <c r="U3142" s="571"/>
      <c r="V3142" s="571"/>
      <c r="W3142" s="571"/>
      <c r="X3142" s="571"/>
      <c r="Y3142" s="571"/>
      <c r="Z3142" s="571"/>
      <c r="AA3142" s="571"/>
      <c r="AB3142" s="571"/>
      <c r="AC3142" s="571"/>
      <c r="AD3142" s="571"/>
      <c r="AE3142" s="571"/>
      <c r="AF3142" s="571"/>
      <c r="AG3142" s="571"/>
      <c r="AH3142" s="571"/>
      <c r="AI3142" s="571"/>
      <c r="AJ3142" s="571"/>
      <c r="AK3142" s="571"/>
      <c r="AL3142" s="571"/>
      <c r="AM3142" s="571"/>
      <c r="AN3142" s="571"/>
      <c r="AO3142" s="571"/>
      <c r="AP3142" s="571"/>
      <c r="AQ3142" s="571"/>
      <c r="AR3142" s="571"/>
      <c r="AS3142" s="571"/>
      <c r="AT3142" s="571"/>
      <c r="AU3142" s="567"/>
      <c r="AV3142" s="571"/>
      <c r="AW3142" s="571"/>
      <c r="AX3142" s="571"/>
      <c r="AY3142" s="571"/>
      <c r="AZ3142" s="571"/>
      <c r="BA3142" s="571"/>
      <c r="BB3142" s="571"/>
      <c r="BC3142" s="571"/>
      <c r="BD3142" s="571"/>
      <c r="BE3142" s="571"/>
      <c r="BF3142" s="571"/>
      <c r="BG3142" s="571"/>
      <c r="BH3142" s="571"/>
      <c r="BI3142" s="571"/>
      <c r="BJ3142" s="571"/>
      <c r="BK3142" s="571"/>
      <c r="BL3142" s="571"/>
      <c r="BM3142" s="571"/>
      <c r="BN3142" s="571"/>
      <c r="BO3142" s="571"/>
      <c r="BP3142" s="571"/>
      <c r="BQ3142" s="542"/>
      <c r="BR3142" s="571"/>
      <c r="BS3142" s="1524"/>
      <c r="BT3142" s="569"/>
      <c r="BU3142" s="569"/>
    </row>
    <row r="3143" spans="1:73" hidden="1">
      <c r="A3143" s="569"/>
      <c r="B3143" s="541"/>
      <c r="C3143" s="570"/>
      <c r="D3143" s="571"/>
      <c r="E3143" s="572"/>
      <c r="F3143" s="571"/>
      <c r="G3143" s="1734"/>
      <c r="H3143" s="574"/>
      <c r="I3143" s="546"/>
      <c r="J3143" s="573"/>
      <c r="K3143" s="571"/>
      <c r="L3143" s="571"/>
      <c r="M3143" s="571"/>
      <c r="N3143" s="571"/>
      <c r="O3143" s="571"/>
      <c r="P3143" s="571"/>
      <c r="Q3143" s="571"/>
      <c r="R3143" s="571"/>
      <c r="S3143" s="571"/>
      <c r="T3143" s="571"/>
      <c r="U3143" s="571"/>
      <c r="V3143" s="571"/>
      <c r="W3143" s="571"/>
      <c r="X3143" s="571"/>
      <c r="Y3143" s="571"/>
      <c r="Z3143" s="571"/>
      <c r="AA3143" s="571"/>
      <c r="AB3143" s="571"/>
      <c r="AC3143" s="571"/>
      <c r="AD3143" s="571"/>
      <c r="AE3143" s="571"/>
      <c r="AF3143" s="571"/>
      <c r="AG3143" s="571"/>
      <c r="AH3143" s="571"/>
      <c r="AI3143" s="571"/>
      <c r="AJ3143" s="571"/>
      <c r="AK3143" s="571"/>
      <c r="AL3143" s="571"/>
      <c r="AM3143" s="571"/>
      <c r="AN3143" s="571"/>
      <c r="AO3143" s="571"/>
      <c r="AP3143" s="571"/>
      <c r="AQ3143" s="571"/>
      <c r="AR3143" s="571"/>
      <c r="AS3143" s="571"/>
      <c r="AT3143" s="571"/>
      <c r="AU3143" s="567"/>
      <c r="AV3143" s="571"/>
      <c r="AW3143" s="571"/>
      <c r="AX3143" s="571"/>
      <c r="AY3143" s="571"/>
      <c r="AZ3143" s="571"/>
      <c r="BA3143" s="571"/>
      <c r="BB3143" s="571"/>
      <c r="BC3143" s="571"/>
      <c r="BD3143" s="571"/>
      <c r="BE3143" s="571"/>
      <c r="BF3143" s="571"/>
      <c r="BG3143" s="571"/>
      <c r="BH3143" s="571"/>
      <c r="BI3143" s="571"/>
      <c r="BJ3143" s="571"/>
      <c r="BK3143" s="571"/>
      <c r="BL3143" s="571"/>
      <c r="BM3143" s="571"/>
      <c r="BN3143" s="571"/>
      <c r="BO3143" s="571"/>
      <c r="BP3143" s="571"/>
      <c r="BQ3143" s="542"/>
      <c r="BR3143" s="571"/>
      <c r="BS3143" s="1524"/>
      <c r="BT3143" s="569"/>
      <c r="BU3143" s="569"/>
    </row>
    <row r="3144" spans="1:73" hidden="1">
      <c r="A3144" s="569"/>
      <c r="B3144" s="541"/>
      <c r="C3144" s="570"/>
      <c r="D3144" s="571"/>
      <c r="E3144" s="572"/>
      <c r="F3144" s="571"/>
      <c r="G3144" s="1734"/>
      <c r="H3144" s="574"/>
      <c r="I3144" s="546"/>
      <c r="J3144" s="573"/>
      <c r="K3144" s="571"/>
      <c r="L3144" s="571"/>
      <c r="M3144" s="571"/>
      <c r="N3144" s="571"/>
      <c r="O3144" s="571"/>
      <c r="P3144" s="571"/>
      <c r="Q3144" s="571"/>
      <c r="R3144" s="571"/>
      <c r="S3144" s="571"/>
      <c r="T3144" s="571"/>
      <c r="U3144" s="571"/>
      <c r="V3144" s="571"/>
      <c r="W3144" s="571"/>
      <c r="X3144" s="571"/>
      <c r="Y3144" s="571"/>
      <c r="Z3144" s="571"/>
      <c r="AA3144" s="571"/>
      <c r="AB3144" s="571"/>
      <c r="AC3144" s="571"/>
      <c r="AD3144" s="571"/>
      <c r="AE3144" s="571"/>
      <c r="AF3144" s="571"/>
      <c r="AG3144" s="571"/>
      <c r="AH3144" s="571"/>
      <c r="AI3144" s="571"/>
      <c r="AJ3144" s="571"/>
      <c r="AK3144" s="571"/>
      <c r="AL3144" s="571"/>
      <c r="AM3144" s="571"/>
      <c r="AN3144" s="571"/>
      <c r="AO3144" s="571"/>
      <c r="AP3144" s="571"/>
      <c r="AQ3144" s="571"/>
      <c r="AR3144" s="571"/>
      <c r="AS3144" s="571"/>
      <c r="AT3144" s="571"/>
      <c r="AU3144" s="567"/>
      <c r="AV3144" s="571"/>
      <c r="AW3144" s="571"/>
      <c r="AX3144" s="571"/>
      <c r="AY3144" s="571"/>
      <c r="AZ3144" s="571"/>
      <c r="BA3144" s="571"/>
      <c r="BB3144" s="571"/>
      <c r="BC3144" s="571"/>
      <c r="BD3144" s="571"/>
      <c r="BE3144" s="571"/>
      <c r="BF3144" s="571"/>
      <c r="BG3144" s="571"/>
      <c r="BH3144" s="571"/>
      <c r="BI3144" s="571"/>
      <c r="BJ3144" s="571"/>
      <c r="BK3144" s="571"/>
      <c r="BL3144" s="571"/>
      <c r="BM3144" s="571"/>
      <c r="BN3144" s="571"/>
      <c r="BO3144" s="571"/>
      <c r="BP3144" s="571"/>
      <c r="BQ3144" s="542"/>
      <c r="BR3144" s="571"/>
      <c r="BS3144" s="1524"/>
      <c r="BT3144" s="569"/>
      <c r="BU3144" s="569"/>
    </row>
    <row r="3145" spans="1:73" hidden="1">
      <c r="A3145" s="569"/>
      <c r="B3145" s="541"/>
      <c r="C3145" s="570"/>
      <c r="D3145" s="571"/>
      <c r="E3145" s="572"/>
      <c r="F3145" s="571"/>
      <c r="G3145" s="1734"/>
      <c r="H3145" s="574"/>
      <c r="I3145" s="546"/>
      <c r="J3145" s="573"/>
      <c r="K3145" s="571"/>
      <c r="L3145" s="571"/>
      <c r="M3145" s="571"/>
      <c r="N3145" s="571"/>
      <c r="O3145" s="571"/>
      <c r="P3145" s="571"/>
      <c r="Q3145" s="571"/>
      <c r="R3145" s="571"/>
      <c r="S3145" s="571"/>
      <c r="T3145" s="571"/>
      <c r="U3145" s="571"/>
      <c r="V3145" s="571"/>
      <c r="W3145" s="571"/>
      <c r="X3145" s="571"/>
      <c r="Y3145" s="571"/>
      <c r="Z3145" s="571"/>
      <c r="AA3145" s="571"/>
      <c r="AB3145" s="571"/>
      <c r="AC3145" s="571"/>
      <c r="AD3145" s="571"/>
      <c r="AE3145" s="571"/>
      <c r="AF3145" s="571"/>
      <c r="AG3145" s="571"/>
      <c r="AH3145" s="571"/>
      <c r="AI3145" s="571"/>
      <c r="AJ3145" s="571"/>
      <c r="AK3145" s="571"/>
      <c r="AL3145" s="571"/>
      <c r="AM3145" s="571"/>
      <c r="AN3145" s="571"/>
      <c r="AO3145" s="571"/>
      <c r="AP3145" s="571"/>
      <c r="AQ3145" s="571"/>
      <c r="AR3145" s="571"/>
      <c r="AS3145" s="571"/>
      <c r="AT3145" s="571"/>
      <c r="AU3145" s="567"/>
      <c r="AV3145" s="571"/>
      <c r="AW3145" s="571"/>
      <c r="AX3145" s="571"/>
      <c r="AY3145" s="571"/>
      <c r="AZ3145" s="571"/>
      <c r="BA3145" s="571"/>
      <c r="BB3145" s="571"/>
      <c r="BC3145" s="571"/>
      <c r="BD3145" s="571"/>
      <c r="BE3145" s="571"/>
      <c r="BF3145" s="571"/>
      <c r="BG3145" s="571"/>
      <c r="BH3145" s="571"/>
      <c r="BI3145" s="571"/>
      <c r="BJ3145" s="571"/>
      <c r="BK3145" s="571"/>
      <c r="BL3145" s="571"/>
      <c r="BM3145" s="571"/>
      <c r="BN3145" s="571"/>
      <c r="BO3145" s="571"/>
      <c r="BP3145" s="571"/>
      <c r="BQ3145" s="542"/>
      <c r="BR3145" s="571"/>
      <c r="BS3145" s="1524"/>
      <c r="BT3145" s="569"/>
      <c r="BU3145" s="569"/>
    </row>
    <row r="3146" spans="1:73" hidden="1">
      <c r="A3146" s="569"/>
      <c r="B3146" s="541"/>
      <c r="C3146" s="570"/>
      <c r="D3146" s="571"/>
      <c r="E3146" s="572"/>
      <c r="F3146" s="571"/>
      <c r="G3146" s="1734"/>
      <c r="H3146" s="574"/>
      <c r="I3146" s="546"/>
      <c r="J3146" s="573"/>
      <c r="K3146" s="571"/>
      <c r="L3146" s="571"/>
      <c r="M3146" s="571"/>
      <c r="N3146" s="571"/>
      <c r="O3146" s="571"/>
      <c r="P3146" s="571"/>
      <c r="Q3146" s="571"/>
      <c r="R3146" s="571"/>
      <c r="S3146" s="571"/>
      <c r="T3146" s="571"/>
      <c r="U3146" s="571"/>
      <c r="V3146" s="571"/>
      <c r="W3146" s="571"/>
      <c r="X3146" s="571"/>
      <c r="Y3146" s="571"/>
      <c r="Z3146" s="571"/>
      <c r="AA3146" s="571"/>
      <c r="AB3146" s="571"/>
      <c r="AC3146" s="571"/>
      <c r="AD3146" s="571"/>
      <c r="AE3146" s="571"/>
      <c r="AF3146" s="571"/>
      <c r="AG3146" s="571"/>
      <c r="AH3146" s="571"/>
      <c r="AI3146" s="571"/>
      <c r="AJ3146" s="571"/>
      <c r="AK3146" s="571"/>
      <c r="AL3146" s="571"/>
      <c r="AM3146" s="571"/>
      <c r="AN3146" s="571"/>
      <c r="AO3146" s="571"/>
      <c r="AP3146" s="571"/>
      <c r="AQ3146" s="571"/>
      <c r="AR3146" s="571"/>
      <c r="AS3146" s="571"/>
      <c r="AT3146" s="571"/>
      <c r="AU3146" s="567"/>
      <c r="AV3146" s="571"/>
      <c r="AW3146" s="571"/>
      <c r="AX3146" s="571"/>
      <c r="AY3146" s="571"/>
      <c r="AZ3146" s="571"/>
      <c r="BA3146" s="571"/>
      <c r="BB3146" s="571"/>
      <c r="BC3146" s="571"/>
      <c r="BD3146" s="571"/>
      <c r="BE3146" s="571"/>
      <c r="BF3146" s="571"/>
      <c r="BG3146" s="571"/>
      <c r="BH3146" s="571"/>
      <c r="BI3146" s="571"/>
      <c r="BJ3146" s="571"/>
      <c r="BK3146" s="571"/>
      <c r="BL3146" s="571"/>
      <c r="BM3146" s="571"/>
      <c r="BN3146" s="571"/>
      <c r="BO3146" s="571"/>
      <c r="BP3146" s="571"/>
      <c r="BQ3146" s="542"/>
      <c r="BR3146" s="571"/>
      <c r="BS3146" s="1524"/>
      <c r="BT3146" s="569"/>
      <c r="BU3146" s="569"/>
    </row>
    <row r="3147" spans="1:73" hidden="1">
      <c r="A3147" s="569"/>
      <c r="B3147" s="541"/>
      <c r="C3147" s="570"/>
      <c r="D3147" s="571"/>
      <c r="E3147" s="572"/>
      <c r="F3147" s="571"/>
      <c r="G3147" s="1734"/>
      <c r="H3147" s="574"/>
      <c r="I3147" s="546"/>
      <c r="J3147" s="573"/>
      <c r="K3147" s="571"/>
      <c r="L3147" s="571"/>
      <c r="M3147" s="571"/>
      <c r="N3147" s="571"/>
      <c r="O3147" s="571"/>
      <c r="P3147" s="571"/>
      <c r="Q3147" s="571"/>
      <c r="R3147" s="571"/>
      <c r="S3147" s="571"/>
      <c r="T3147" s="571"/>
      <c r="U3147" s="571"/>
      <c r="V3147" s="571"/>
      <c r="W3147" s="571"/>
      <c r="X3147" s="571"/>
      <c r="Y3147" s="571"/>
      <c r="Z3147" s="571"/>
      <c r="AA3147" s="571"/>
      <c r="AB3147" s="571"/>
      <c r="AC3147" s="571"/>
      <c r="AD3147" s="571"/>
      <c r="AE3147" s="571"/>
      <c r="AF3147" s="571"/>
      <c r="AG3147" s="571"/>
      <c r="AH3147" s="571"/>
      <c r="AI3147" s="571"/>
      <c r="AJ3147" s="571"/>
      <c r="AK3147" s="571"/>
      <c r="AL3147" s="571"/>
      <c r="AM3147" s="571"/>
      <c r="AN3147" s="571"/>
      <c r="AO3147" s="571"/>
      <c r="AP3147" s="571"/>
      <c r="AQ3147" s="571"/>
      <c r="AR3147" s="571"/>
      <c r="AS3147" s="571"/>
      <c r="AT3147" s="571"/>
      <c r="AU3147" s="567"/>
      <c r="AV3147" s="571"/>
      <c r="AW3147" s="571"/>
      <c r="AX3147" s="571"/>
      <c r="AY3147" s="571"/>
      <c r="AZ3147" s="571"/>
      <c r="BA3147" s="571"/>
      <c r="BB3147" s="571"/>
      <c r="BC3147" s="571"/>
      <c r="BD3147" s="571"/>
      <c r="BE3147" s="571"/>
      <c r="BF3147" s="571"/>
      <c r="BG3147" s="571"/>
      <c r="BH3147" s="571"/>
      <c r="BI3147" s="571"/>
      <c r="BJ3147" s="571"/>
      <c r="BK3147" s="571"/>
      <c r="BL3147" s="571"/>
      <c r="BM3147" s="571"/>
      <c r="BN3147" s="571"/>
      <c r="BO3147" s="571"/>
      <c r="BP3147" s="571"/>
      <c r="BQ3147" s="542"/>
      <c r="BR3147" s="571"/>
      <c r="BS3147" s="1524"/>
      <c r="BT3147" s="569"/>
      <c r="BU3147" s="569"/>
    </row>
    <row r="3148" spans="1:73" hidden="1">
      <c r="A3148" s="569"/>
      <c r="B3148" s="541"/>
      <c r="C3148" s="570"/>
      <c r="D3148" s="571"/>
      <c r="E3148" s="572"/>
      <c r="F3148" s="571"/>
      <c r="G3148" s="1734"/>
      <c r="H3148" s="574"/>
      <c r="I3148" s="546"/>
      <c r="J3148" s="573"/>
      <c r="K3148" s="571"/>
      <c r="L3148" s="571"/>
      <c r="M3148" s="571"/>
      <c r="N3148" s="571"/>
      <c r="O3148" s="571"/>
      <c r="P3148" s="571"/>
      <c r="Q3148" s="571"/>
      <c r="R3148" s="571"/>
      <c r="S3148" s="571"/>
      <c r="T3148" s="571"/>
      <c r="U3148" s="571"/>
      <c r="V3148" s="571"/>
      <c r="W3148" s="571"/>
      <c r="X3148" s="571"/>
      <c r="Y3148" s="571"/>
      <c r="Z3148" s="571"/>
      <c r="AA3148" s="571"/>
      <c r="AB3148" s="571"/>
      <c r="AC3148" s="571"/>
      <c r="AD3148" s="571"/>
      <c r="AE3148" s="571"/>
      <c r="AF3148" s="571"/>
      <c r="AG3148" s="571"/>
      <c r="AH3148" s="571"/>
      <c r="AI3148" s="571"/>
      <c r="AJ3148" s="571"/>
      <c r="AK3148" s="571"/>
      <c r="AL3148" s="571"/>
      <c r="AM3148" s="571"/>
      <c r="AN3148" s="571"/>
      <c r="AO3148" s="571"/>
      <c r="AP3148" s="571"/>
      <c r="AQ3148" s="571"/>
      <c r="AR3148" s="571"/>
      <c r="AS3148" s="571"/>
      <c r="AT3148" s="571"/>
      <c r="AU3148" s="567"/>
      <c r="AV3148" s="571"/>
      <c r="AW3148" s="571"/>
      <c r="AX3148" s="571"/>
      <c r="AY3148" s="571"/>
      <c r="AZ3148" s="571"/>
      <c r="BA3148" s="571"/>
      <c r="BB3148" s="571"/>
      <c r="BC3148" s="571"/>
      <c r="BD3148" s="571"/>
      <c r="BE3148" s="571"/>
      <c r="BF3148" s="571"/>
      <c r="BG3148" s="571"/>
      <c r="BH3148" s="571"/>
      <c r="BI3148" s="571"/>
      <c r="BJ3148" s="571"/>
      <c r="BK3148" s="571"/>
      <c r="BL3148" s="571"/>
      <c r="BM3148" s="571"/>
      <c r="BN3148" s="571"/>
      <c r="BO3148" s="571"/>
      <c r="BP3148" s="571"/>
      <c r="BQ3148" s="542"/>
      <c r="BR3148" s="571"/>
      <c r="BS3148" s="1524"/>
      <c r="BT3148" s="569"/>
      <c r="BU3148" s="569"/>
    </row>
    <row r="3149" spans="1:73" hidden="1">
      <c r="A3149" s="569"/>
      <c r="B3149" s="541"/>
      <c r="C3149" s="570"/>
      <c r="D3149" s="571"/>
      <c r="E3149" s="572"/>
      <c r="F3149" s="571"/>
      <c r="G3149" s="1734"/>
      <c r="H3149" s="574"/>
      <c r="I3149" s="546"/>
      <c r="J3149" s="573"/>
      <c r="K3149" s="571"/>
      <c r="L3149" s="571"/>
      <c r="M3149" s="571"/>
      <c r="N3149" s="571"/>
      <c r="O3149" s="571"/>
      <c r="P3149" s="571"/>
      <c r="Q3149" s="571"/>
      <c r="R3149" s="571"/>
      <c r="S3149" s="571"/>
      <c r="T3149" s="571"/>
      <c r="U3149" s="571"/>
      <c r="V3149" s="571"/>
      <c r="W3149" s="571"/>
      <c r="X3149" s="571"/>
      <c r="Y3149" s="571"/>
      <c r="Z3149" s="571"/>
      <c r="AA3149" s="571"/>
      <c r="AB3149" s="571"/>
      <c r="AC3149" s="571"/>
      <c r="AD3149" s="571"/>
      <c r="AE3149" s="571"/>
      <c r="AF3149" s="571"/>
      <c r="AG3149" s="571"/>
      <c r="AH3149" s="571"/>
      <c r="AI3149" s="571"/>
      <c r="AJ3149" s="571"/>
      <c r="AK3149" s="571"/>
      <c r="AL3149" s="571"/>
      <c r="AM3149" s="571"/>
      <c r="AN3149" s="571"/>
      <c r="AO3149" s="571"/>
      <c r="AP3149" s="571"/>
      <c r="AQ3149" s="571"/>
      <c r="AR3149" s="571"/>
      <c r="AS3149" s="571"/>
      <c r="AT3149" s="571"/>
      <c r="AU3149" s="567"/>
      <c r="AV3149" s="571"/>
      <c r="AW3149" s="571"/>
      <c r="AX3149" s="571"/>
      <c r="AY3149" s="571"/>
      <c r="AZ3149" s="571"/>
      <c r="BA3149" s="571"/>
      <c r="BB3149" s="571"/>
      <c r="BC3149" s="571"/>
      <c r="BD3149" s="571"/>
      <c r="BE3149" s="571"/>
      <c r="BF3149" s="571"/>
      <c r="BG3149" s="571"/>
      <c r="BH3149" s="571"/>
      <c r="BI3149" s="571"/>
      <c r="BJ3149" s="571"/>
      <c r="BK3149" s="571"/>
      <c r="BL3149" s="571"/>
      <c r="BM3149" s="571"/>
      <c r="BN3149" s="571"/>
      <c r="BO3149" s="571"/>
      <c r="BP3149" s="571"/>
      <c r="BQ3149" s="542"/>
      <c r="BR3149" s="571"/>
      <c r="BS3149" s="1524"/>
      <c r="BT3149" s="569"/>
      <c r="BU3149" s="569"/>
    </row>
    <row r="3150" spans="1:73" hidden="1">
      <c r="A3150" s="569"/>
      <c r="B3150" s="541"/>
      <c r="C3150" s="570"/>
      <c r="D3150" s="571"/>
      <c r="E3150" s="572"/>
      <c r="F3150" s="571"/>
      <c r="G3150" s="1734"/>
      <c r="H3150" s="574"/>
      <c r="I3150" s="546"/>
      <c r="J3150" s="573"/>
      <c r="K3150" s="571"/>
      <c r="L3150" s="571"/>
      <c r="M3150" s="571"/>
      <c r="N3150" s="571"/>
      <c r="O3150" s="571"/>
      <c r="P3150" s="571"/>
      <c r="Q3150" s="571"/>
      <c r="R3150" s="571"/>
      <c r="S3150" s="571"/>
      <c r="T3150" s="571"/>
      <c r="U3150" s="571"/>
      <c r="V3150" s="571"/>
      <c r="W3150" s="571"/>
      <c r="X3150" s="571"/>
      <c r="Y3150" s="571"/>
      <c r="Z3150" s="571"/>
      <c r="AA3150" s="571"/>
      <c r="AB3150" s="571"/>
      <c r="AC3150" s="571"/>
      <c r="AD3150" s="571"/>
      <c r="AE3150" s="571"/>
      <c r="AF3150" s="571"/>
      <c r="AG3150" s="571"/>
      <c r="AH3150" s="571"/>
      <c r="AI3150" s="571"/>
      <c r="AJ3150" s="571"/>
      <c r="AK3150" s="571"/>
      <c r="AL3150" s="571"/>
      <c r="AM3150" s="571"/>
      <c r="AN3150" s="571"/>
      <c r="AO3150" s="571"/>
      <c r="AP3150" s="571"/>
      <c r="AQ3150" s="571"/>
      <c r="AR3150" s="571"/>
      <c r="AS3150" s="571"/>
      <c r="AT3150" s="571"/>
      <c r="AU3150" s="567"/>
      <c r="AV3150" s="571"/>
      <c r="AW3150" s="571"/>
      <c r="AX3150" s="571"/>
      <c r="AY3150" s="571"/>
      <c r="AZ3150" s="571"/>
      <c r="BA3150" s="571"/>
      <c r="BB3150" s="571"/>
      <c r="BC3150" s="571"/>
      <c r="BD3150" s="571"/>
      <c r="BE3150" s="571"/>
      <c r="BF3150" s="571"/>
      <c r="BG3150" s="571"/>
      <c r="BH3150" s="571"/>
      <c r="BI3150" s="571"/>
      <c r="BJ3150" s="571"/>
      <c r="BK3150" s="571"/>
      <c r="BL3150" s="571"/>
      <c r="BM3150" s="571"/>
      <c r="BN3150" s="571"/>
      <c r="BO3150" s="571"/>
      <c r="BP3150" s="571"/>
      <c r="BQ3150" s="542"/>
      <c r="BR3150" s="571"/>
      <c r="BS3150" s="1524"/>
      <c r="BT3150" s="569"/>
      <c r="BU3150" s="569"/>
    </row>
    <row r="3151" spans="1:73" hidden="1">
      <c r="A3151" s="569"/>
      <c r="B3151" s="541"/>
      <c r="C3151" s="570"/>
      <c r="D3151" s="571"/>
      <c r="E3151" s="572"/>
      <c r="F3151" s="571"/>
      <c r="G3151" s="1734"/>
      <c r="H3151" s="574"/>
      <c r="I3151" s="546"/>
      <c r="J3151" s="573"/>
      <c r="K3151" s="571"/>
      <c r="L3151" s="571"/>
      <c r="M3151" s="571"/>
      <c r="N3151" s="571"/>
      <c r="O3151" s="571"/>
      <c r="P3151" s="571"/>
      <c r="Q3151" s="571"/>
      <c r="R3151" s="571"/>
      <c r="S3151" s="571"/>
      <c r="T3151" s="571"/>
      <c r="U3151" s="571"/>
      <c r="V3151" s="571"/>
      <c r="W3151" s="571"/>
      <c r="X3151" s="571"/>
      <c r="Y3151" s="571"/>
      <c r="Z3151" s="571"/>
      <c r="AA3151" s="571"/>
      <c r="AB3151" s="571"/>
      <c r="AC3151" s="571"/>
      <c r="AD3151" s="571"/>
      <c r="AE3151" s="571"/>
      <c r="AF3151" s="571"/>
      <c r="AG3151" s="571"/>
      <c r="AH3151" s="571"/>
      <c r="AI3151" s="571"/>
      <c r="AJ3151" s="571"/>
      <c r="AK3151" s="571"/>
      <c r="AL3151" s="571"/>
      <c r="AM3151" s="571"/>
      <c r="AN3151" s="571"/>
      <c r="AO3151" s="571"/>
      <c r="AP3151" s="571"/>
      <c r="AQ3151" s="571"/>
      <c r="AR3151" s="571"/>
      <c r="AS3151" s="571"/>
      <c r="AT3151" s="571"/>
      <c r="AU3151" s="567"/>
      <c r="AV3151" s="571"/>
      <c r="AW3151" s="571"/>
      <c r="AX3151" s="571"/>
      <c r="AY3151" s="571"/>
      <c r="AZ3151" s="571"/>
      <c r="BA3151" s="571"/>
      <c r="BB3151" s="571"/>
      <c r="BC3151" s="571"/>
      <c r="BD3151" s="571"/>
      <c r="BE3151" s="571"/>
      <c r="BF3151" s="571"/>
      <c r="BG3151" s="571"/>
      <c r="BH3151" s="571"/>
      <c r="BI3151" s="571"/>
      <c r="BJ3151" s="571"/>
      <c r="BK3151" s="571"/>
      <c r="BL3151" s="571"/>
      <c r="BM3151" s="571"/>
      <c r="BN3151" s="571"/>
      <c r="BO3151" s="571"/>
      <c r="BP3151" s="571"/>
      <c r="BQ3151" s="542"/>
      <c r="BR3151" s="571"/>
      <c r="BS3151" s="1524"/>
      <c r="BT3151" s="569"/>
      <c r="BU3151" s="569"/>
    </row>
    <row r="3152" spans="1:73" hidden="1">
      <c r="A3152" s="569"/>
      <c r="B3152" s="541"/>
      <c r="C3152" s="570"/>
      <c r="D3152" s="571"/>
      <c r="E3152" s="572"/>
      <c r="F3152" s="571"/>
      <c r="G3152" s="1734"/>
      <c r="H3152" s="574"/>
      <c r="I3152" s="546"/>
      <c r="J3152" s="573"/>
      <c r="K3152" s="571"/>
      <c r="L3152" s="571"/>
      <c r="M3152" s="571"/>
      <c r="N3152" s="571"/>
      <c r="O3152" s="571"/>
      <c r="P3152" s="571"/>
      <c r="Q3152" s="571"/>
      <c r="R3152" s="571"/>
      <c r="S3152" s="571"/>
      <c r="T3152" s="571"/>
      <c r="U3152" s="571"/>
      <c r="V3152" s="571"/>
      <c r="W3152" s="571"/>
      <c r="X3152" s="571"/>
      <c r="Y3152" s="571"/>
      <c r="Z3152" s="571"/>
      <c r="AA3152" s="571"/>
      <c r="AB3152" s="571"/>
      <c r="AC3152" s="571"/>
      <c r="AD3152" s="571"/>
      <c r="AE3152" s="571"/>
      <c r="AF3152" s="571"/>
      <c r="AG3152" s="571"/>
      <c r="AH3152" s="571"/>
      <c r="AI3152" s="571"/>
      <c r="AJ3152" s="571"/>
      <c r="AK3152" s="571"/>
      <c r="AL3152" s="571"/>
      <c r="AM3152" s="571"/>
      <c r="AN3152" s="571"/>
      <c r="AO3152" s="571"/>
      <c r="AP3152" s="571"/>
      <c r="AQ3152" s="571"/>
      <c r="AR3152" s="571"/>
      <c r="AS3152" s="571"/>
      <c r="AT3152" s="571"/>
      <c r="AU3152" s="567"/>
      <c r="AV3152" s="571"/>
      <c r="AW3152" s="571"/>
      <c r="AX3152" s="571"/>
      <c r="AY3152" s="571"/>
      <c r="AZ3152" s="571"/>
      <c r="BA3152" s="571"/>
      <c r="BB3152" s="571"/>
      <c r="BC3152" s="571"/>
      <c r="BD3152" s="571"/>
      <c r="BE3152" s="571"/>
      <c r="BF3152" s="571"/>
      <c r="BG3152" s="571"/>
      <c r="BH3152" s="571"/>
      <c r="BI3152" s="571"/>
      <c r="BJ3152" s="571"/>
      <c r="BK3152" s="571"/>
      <c r="BL3152" s="571"/>
      <c r="BM3152" s="571"/>
      <c r="BN3152" s="571"/>
      <c r="BO3152" s="571"/>
      <c r="BP3152" s="571"/>
      <c r="BQ3152" s="542"/>
      <c r="BR3152" s="571"/>
      <c r="BS3152" s="1524"/>
      <c r="BT3152" s="569"/>
      <c r="BU3152" s="569"/>
    </row>
    <row r="3153" spans="1:73" hidden="1">
      <c r="A3153" s="569"/>
      <c r="B3153" s="541"/>
      <c r="C3153" s="570"/>
      <c r="D3153" s="571"/>
      <c r="E3153" s="572"/>
      <c r="F3153" s="571"/>
      <c r="G3153" s="1734"/>
      <c r="H3153" s="574"/>
      <c r="I3153" s="546"/>
      <c r="J3153" s="573"/>
      <c r="K3153" s="571"/>
      <c r="L3153" s="571"/>
      <c r="M3153" s="571"/>
      <c r="N3153" s="571"/>
      <c r="O3153" s="571"/>
      <c r="P3153" s="571"/>
      <c r="Q3153" s="571"/>
      <c r="R3153" s="571"/>
      <c r="S3153" s="571"/>
      <c r="T3153" s="571"/>
      <c r="U3153" s="571"/>
      <c r="V3153" s="571"/>
      <c r="W3153" s="571"/>
      <c r="X3153" s="571"/>
      <c r="Y3153" s="571"/>
      <c r="Z3153" s="571"/>
      <c r="AA3153" s="571"/>
      <c r="AB3153" s="571"/>
      <c r="AC3153" s="571"/>
      <c r="AD3153" s="571"/>
      <c r="AE3153" s="571"/>
      <c r="AF3153" s="571"/>
      <c r="AG3153" s="571"/>
      <c r="AH3153" s="571"/>
      <c r="AI3153" s="571"/>
      <c r="AJ3153" s="571"/>
      <c r="AK3153" s="571"/>
      <c r="AL3153" s="571"/>
      <c r="AM3153" s="571"/>
      <c r="AN3153" s="571"/>
      <c r="AO3153" s="571"/>
      <c r="AP3153" s="571"/>
      <c r="AQ3153" s="571"/>
      <c r="AR3153" s="571"/>
      <c r="AS3153" s="571"/>
      <c r="AT3153" s="571"/>
      <c r="AU3153" s="567"/>
      <c r="AV3153" s="571"/>
      <c r="AW3153" s="571"/>
      <c r="AX3153" s="571"/>
      <c r="AY3153" s="571"/>
      <c r="AZ3153" s="571"/>
      <c r="BA3153" s="571"/>
      <c r="BB3153" s="571"/>
      <c r="BC3153" s="571"/>
      <c r="BD3153" s="571"/>
      <c r="BE3153" s="571"/>
      <c r="BF3153" s="571"/>
      <c r="BG3153" s="571"/>
      <c r="BH3153" s="571"/>
      <c r="BI3153" s="571"/>
      <c r="BJ3153" s="571"/>
      <c r="BK3153" s="571"/>
      <c r="BL3153" s="571"/>
      <c r="BM3153" s="571"/>
      <c r="BN3153" s="571"/>
      <c r="BO3153" s="571"/>
      <c r="BP3153" s="571"/>
      <c r="BQ3153" s="542"/>
      <c r="BR3153" s="571"/>
      <c r="BS3153" s="1524"/>
      <c r="BT3153" s="569"/>
      <c r="BU3153" s="569"/>
    </row>
    <row r="3154" spans="1:73" hidden="1">
      <c r="A3154" s="569"/>
      <c r="B3154" s="541"/>
      <c r="C3154" s="570"/>
      <c r="D3154" s="571"/>
      <c r="E3154" s="572"/>
      <c r="F3154" s="571"/>
      <c r="G3154" s="1734"/>
      <c r="H3154" s="574"/>
      <c r="I3154" s="546"/>
      <c r="J3154" s="573"/>
      <c r="K3154" s="571"/>
      <c r="L3154" s="571"/>
      <c r="M3154" s="571"/>
      <c r="N3154" s="571"/>
      <c r="O3154" s="571"/>
      <c r="P3154" s="571"/>
      <c r="Q3154" s="571"/>
      <c r="R3154" s="571"/>
      <c r="S3154" s="571"/>
      <c r="T3154" s="571"/>
      <c r="U3154" s="571"/>
      <c r="V3154" s="571"/>
      <c r="W3154" s="571"/>
      <c r="X3154" s="571"/>
      <c r="Y3154" s="571"/>
      <c r="Z3154" s="571"/>
      <c r="AA3154" s="571"/>
      <c r="AB3154" s="571"/>
      <c r="AC3154" s="571"/>
      <c r="AD3154" s="571"/>
      <c r="AE3154" s="571"/>
      <c r="AF3154" s="571"/>
      <c r="AG3154" s="571"/>
      <c r="AH3154" s="571"/>
      <c r="AI3154" s="571"/>
      <c r="AJ3154" s="571"/>
      <c r="AK3154" s="571"/>
      <c r="AL3154" s="571"/>
      <c r="AM3154" s="571"/>
      <c r="AN3154" s="571"/>
      <c r="AO3154" s="571"/>
      <c r="AP3154" s="571"/>
      <c r="AQ3154" s="571"/>
      <c r="AR3154" s="571"/>
      <c r="AS3154" s="571"/>
      <c r="AT3154" s="571"/>
      <c r="AU3154" s="567"/>
      <c r="AV3154" s="571"/>
      <c r="AW3154" s="571"/>
      <c r="AX3154" s="571"/>
      <c r="AY3154" s="571"/>
      <c r="AZ3154" s="571"/>
      <c r="BA3154" s="571"/>
      <c r="BB3154" s="571"/>
      <c r="BC3154" s="571"/>
      <c r="BD3154" s="571"/>
      <c r="BE3154" s="571"/>
      <c r="BF3154" s="571"/>
      <c r="BG3154" s="571"/>
      <c r="BH3154" s="571"/>
      <c r="BI3154" s="571"/>
      <c r="BJ3154" s="571"/>
      <c r="BK3154" s="571"/>
      <c r="BL3154" s="571"/>
      <c r="BM3154" s="571"/>
      <c r="BN3154" s="571"/>
      <c r="BO3154" s="571"/>
      <c r="BP3154" s="571"/>
      <c r="BQ3154" s="542"/>
      <c r="BR3154" s="571"/>
      <c r="BS3154" s="1524"/>
      <c r="BT3154" s="569"/>
      <c r="BU3154" s="569"/>
    </row>
    <row r="3155" spans="1:73" hidden="1">
      <c r="A3155" s="569"/>
      <c r="B3155" s="541"/>
      <c r="C3155" s="570"/>
      <c r="D3155" s="571"/>
      <c r="E3155" s="572"/>
      <c r="F3155" s="571"/>
      <c r="G3155" s="1734"/>
      <c r="H3155" s="574"/>
      <c r="I3155" s="546"/>
      <c r="J3155" s="573"/>
      <c r="K3155" s="571"/>
      <c r="L3155" s="571"/>
      <c r="M3155" s="571"/>
      <c r="N3155" s="571"/>
      <c r="O3155" s="571"/>
      <c r="P3155" s="571"/>
      <c r="Q3155" s="571"/>
      <c r="R3155" s="571"/>
      <c r="S3155" s="571"/>
      <c r="T3155" s="571"/>
      <c r="U3155" s="571"/>
      <c r="V3155" s="571"/>
      <c r="W3155" s="571"/>
      <c r="X3155" s="571"/>
      <c r="Y3155" s="571"/>
      <c r="Z3155" s="571"/>
      <c r="AA3155" s="571"/>
      <c r="AB3155" s="571"/>
      <c r="AC3155" s="571"/>
      <c r="AD3155" s="571"/>
      <c r="AE3155" s="571"/>
      <c r="AF3155" s="571"/>
      <c r="AG3155" s="571"/>
      <c r="AH3155" s="571"/>
      <c r="AI3155" s="571"/>
      <c r="AJ3155" s="571"/>
      <c r="AK3155" s="571"/>
      <c r="AL3155" s="571"/>
      <c r="AM3155" s="571"/>
      <c r="AN3155" s="571"/>
      <c r="AO3155" s="571"/>
      <c r="AP3155" s="571"/>
      <c r="AQ3155" s="571"/>
      <c r="AR3155" s="571"/>
      <c r="AS3155" s="571"/>
      <c r="AT3155" s="571"/>
      <c r="AU3155" s="567"/>
      <c r="AV3155" s="571"/>
      <c r="AW3155" s="571"/>
      <c r="AX3155" s="571"/>
      <c r="AY3155" s="571"/>
      <c r="AZ3155" s="571"/>
      <c r="BA3155" s="571"/>
      <c r="BB3155" s="571"/>
      <c r="BC3155" s="571"/>
      <c r="BD3155" s="571"/>
      <c r="BE3155" s="571"/>
      <c r="BF3155" s="571"/>
      <c r="BG3155" s="571"/>
      <c r="BH3155" s="571"/>
      <c r="BI3155" s="571"/>
      <c r="BJ3155" s="571"/>
      <c r="BK3155" s="571"/>
      <c r="BL3155" s="571"/>
      <c r="BM3155" s="571"/>
      <c r="BN3155" s="571"/>
      <c r="BO3155" s="571"/>
      <c r="BP3155" s="571"/>
      <c r="BQ3155" s="542"/>
      <c r="BR3155" s="571"/>
      <c r="BS3155" s="1524"/>
      <c r="BT3155" s="569"/>
      <c r="BU3155" s="569"/>
    </row>
    <row r="3156" spans="1:73" hidden="1">
      <c r="A3156" s="569"/>
      <c r="B3156" s="541"/>
      <c r="C3156" s="570"/>
      <c r="D3156" s="571"/>
      <c r="E3156" s="572"/>
      <c r="F3156" s="571"/>
      <c r="G3156" s="1734"/>
      <c r="H3156" s="574"/>
      <c r="I3156" s="546"/>
      <c r="J3156" s="573"/>
      <c r="K3156" s="571"/>
      <c r="L3156" s="571"/>
      <c r="M3156" s="571"/>
      <c r="N3156" s="571"/>
      <c r="O3156" s="571"/>
      <c r="P3156" s="571"/>
      <c r="Q3156" s="571"/>
      <c r="R3156" s="571"/>
      <c r="S3156" s="571"/>
      <c r="T3156" s="571"/>
      <c r="U3156" s="571"/>
      <c r="V3156" s="571"/>
      <c r="W3156" s="571"/>
      <c r="X3156" s="571"/>
      <c r="Y3156" s="571"/>
      <c r="Z3156" s="571"/>
      <c r="AA3156" s="571"/>
      <c r="AB3156" s="571"/>
      <c r="AC3156" s="571"/>
      <c r="AD3156" s="571"/>
      <c r="AE3156" s="571"/>
      <c r="AF3156" s="571"/>
      <c r="AG3156" s="571"/>
      <c r="AH3156" s="571"/>
      <c r="AI3156" s="571"/>
      <c r="AJ3156" s="571"/>
      <c r="AK3156" s="571"/>
      <c r="AL3156" s="571"/>
      <c r="AM3156" s="571"/>
      <c r="AN3156" s="571"/>
      <c r="AO3156" s="571"/>
      <c r="AP3156" s="571"/>
      <c r="AQ3156" s="571"/>
      <c r="AR3156" s="571"/>
      <c r="AS3156" s="571"/>
      <c r="AT3156" s="571"/>
      <c r="AU3156" s="567"/>
      <c r="AV3156" s="571"/>
      <c r="AW3156" s="571"/>
      <c r="AX3156" s="571"/>
      <c r="AY3156" s="571"/>
      <c r="AZ3156" s="571"/>
      <c r="BA3156" s="571"/>
      <c r="BB3156" s="571"/>
      <c r="BC3156" s="571"/>
      <c r="BD3156" s="571"/>
      <c r="BE3156" s="571"/>
      <c r="BF3156" s="571"/>
      <c r="BG3156" s="571"/>
      <c r="BH3156" s="571"/>
      <c r="BI3156" s="571"/>
      <c r="BJ3156" s="571"/>
      <c r="BK3156" s="571"/>
      <c r="BL3156" s="571"/>
      <c r="BM3156" s="571"/>
      <c r="BN3156" s="571"/>
      <c r="BO3156" s="571"/>
      <c r="BP3156" s="571"/>
      <c r="BQ3156" s="542"/>
      <c r="BR3156" s="571"/>
      <c r="BS3156" s="1524"/>
      <c r="BT3156" s="569"/>
      <c r="BU3156" s="569"/>
    </row>
    <row r="3157" spans="1:73" hidden="1">
      <c r="A3157" s="569"/>
      <c r="B3157" s="541"/>
      <c r="C3157" s="570"/>
      <c r="D3157" s="571"/>
      <c r="E3157" s="572"/>
      <c r="F3157" s="571"/>
      <c r="G3157" s="1734"/>
      <c r="H3157" s="574"/>
      <c r="I3157" s="546"/>
      <c r="J3157" s="573"/>
      <c r="K3157" s="571"/>
      <c r="L3157" s="571"/>
      <c r="M3157" s="571"/>
      <c r="N3157" s="571"/>
      <c r="O3157" s="571"/>
      <c r="P3157" s="571"/>
      <c r="Q3157" s="571"/>
      <c r="R3157" s="571"/>
      <c r="S3157" s="571"/>
      <c r="T3157" s="571"/>
      <c r="U3157" s="571"/>
      <c r="V3157" s="571"/>
      <c r="W3157" s="571"/>
      <c r="X3157" s="571"/>
      <c r="Y3157" s="571"/>
      <c r="Z3157" s="571"/>
      <c r="AA3157" s="571"/>
      <c r="AB3157" s="571"/>
      <c r="AC3157" s="571"/>
      <c r="AD3157" s="571"/>
      <c r="AE3157" s="571"/>
      <c r="AF3157" s="571"/>
      <c r="AG3157" s="571"/>
      <c r="AH3157" s="571"/>
      <c r="AI3157" s="571"/>
      <c r="AJ3157" s="571"/>
      <c r="AK3157" s="571"/>
      <c r="AL3157" s="571"/>
      <c r="AM3157" s="571"/>
      <c r="AN3157" s="571"/>
      <c r="AO3157" s="571"/>
      <c r="AP3157" s="571"/>
      <c r="AQ3157" s="571"/>
      <c r="AR3157" s="571"/>
      <c r="AS3157" s="571"/>
      <c r="AT3157" s="571"/>
      <c r="AU3157" s="567"/>
      <c r="AV3157" s="571"/>
      <c r="AW3157" s="571"/>
      <c r="AX3157" s="571"/>
      <c r="AY3157" s="571"/>
      <c r="AZ3157" s="571"/>
      <c r="BA3157" s="571"/>
      <c r="BB3157" s="571"/>
      <c r="BC3157" s="571"/>
      <c r="BD3157" s="571"/>
      <c r="BE3157" s="571"/>
      <c r="BF3157" s="571"/>
      <c r="BG3157" s="571"/>
      <c r="BH3157" s="571"/>
      <c r="BI3157" s="571"/>
      <c r="BJ3157" s="571"/>
      <c r="BK3157" s="571"/>
      <c r="BL3157" s="571"/>
      <c r="BM3157" s="571"/>
      <c r="BN3157" s="571"/>
      <c r="BO3157" s="571"/>
      <c r="BP3157" s="571"/>
      <c r="BQ3157" s="542"/>
      <c r="BR3157" s="571"/>
      <c r="BS3157" s="1524"/>
      <c r="BT3157" s="569"/>
      <c r="BU3157" s="569"/>
    </row>
    <row r="3158" spans="1:73" hidden="1">
      <c r="A3158" s="569"/>
      <c r="B3158" s="541"/>
      <c r="C3158" s="570"/>
      <c r="D3158" s="571"/>
      <c r="E3158" s="572"/>
      <c r="F3158" s="571"/>
      <c r="G3158" s="1734"/>
      <c r="H3158" s="574"/>
      <c r="I3158" s="546"/>
      <c r="J3158" s="573"/>
      <c r="K3158" s="571"/>
      <c r="L3158" s="571"/>
      <c r="M3158" s="571"/>
      <c r="N3158" s="571"/>
      <c r="O3158" s="571"/>
      <c r="P3158" s="571"/>
      <c r="Q3158" s="571"/>
      <c r="R3158" s="571"/>
      <c r="S3158" s="571"/>
      <c r="T3158" s="571"/>
      <c r="U3158" s="571"/>
      <c r="V3158" s="571"/>
      <c r="W3158" s="571"/>
      <c r="X3158" s="571"/>
      <c r="Y3158" s="571"/>
      <c r="Z3158" s="571"/>
      <c r="AA3158" s="571"/>
      <c r="AB3158" s="571"/>
      <c r="AC3158" s="571"/>
      <c r="AD3158" s="571"/>
      <c r="AE3158" s="571"/>
      <c r="AF3158" s="571"/>
      <c r="AG3158" s="571"/>
      <c r="AH3158" s="571"/>
      <c r="AI3158" s="571"/>
      <c r="AJ3158" s="571"/>
      <c r="AK3158" s="571"/>
      <c r="AL3158" s="571"/>
      <c r="AM3158" s="571"/>
      <c r="AN3158" s="571"/>
      <c r="AO3158" s="571"/>
      <c r="AP3158" s="571"/>
      <c r="AQ3158" s="571"/>
      <c r="AR3158" s="571"/>
      <c r="AS3158" s="571"/>
      <c r="AT3158" s="571"/>
      <c r="AU3158" s="567"/>
      <c r="AV3158" s="571"/>
      <c r="AW3158" s="571"/>
      <c r="AX3158" s="571"/>
      <c r="AY3158" s="571"/>
      <c r="AZ3158" s="571"/>
      <c r="BA3158" s="571"/>
      <c r="BB3158" s="571"/>
      <c r="BC3158" s="571"/>
      <c r="BD3158" s="571"/>
      <c r="BE3158" s="571"/>
      <c r="BF3158" s="571"/>
      <c r="BG3158" s="571"/>
      <c r="BH3158" s="571"/>
      <c r="BI3158" s="571"/>
      <c r="BJ3158" s="571"/>
      <c r="BK3158" s="571"/>
      <c r="BL3158" s="571"/>
      <c r="BM3158" s="571"/>
      <c r="BN3158" s="571"/>
      <c r="BO3158" s="571"/>
      <c r="BP3158" s="571"/>
      <c r="BQ3158" s="542"/>
      <c r="BR3158" s="571"/>
      <c r="BS3158" s="1524"/>
      <c r="BT3158" s="569"/>
      <c r="BU3158" s="569"/>
    </row>
    <row r="3159" spans="1:73" hidden="1">
      <c r="A3159" s="569"/>
      <c r="B3159" s="541"/>
      <c r="C3159" s="570"/>
      <c r="D3159" s="571"/>
      <c r="E3159" s="572"/>
      <c r="F3159" s="571"/>
      <c r="G3159" s="1734"/>
      <c r="H3159" s="574"/>
      <c r="I3159" s="546"/>
      <c r="J3159" s="573"/>
      <c r="K3159" s="571"/>
      <c r="L3159" s="571"/>
      <c r="M3159" s="571"/>
      <c r="N3159" s="571"/>
      <c r="O3159" s="571"/>
      <c r="P3159" s="571"/>
      <c r="Q3159" s="571"/>
      <c r="R3159" s="571"/>
      <c r="S3159" s="571"/>
      <c r="T3159" s="571"/>
      <c r="U3159" s="571"/>
      <c r="V3159" s="571"/>
      <c r="W3159" s="571"/>
      <c r="X3159" s="571"/>
      <c r="Y3159" s="571"/>
      <c r="Z3159" s="571"/>
      <c r="AA3159" s="571"/>
      <c r="AB3159" s="571"/>
      <c r="AC3159" s="571"/>
      <c r="AD3159" s="571"/>
      <c r="AE3159" s="571"/>
      <c r="AF3159" s="571"/>
      <c r="AG3159" s="571"/>
      <c r="AH3159" s="571"/>
      <c r="AI3159" s="571"/>
      <c r="AJ3159" s="571"/>
      <c r="AK3159" s="571"/>
      <c r="AL3159" s="571"/>
      <c r="AM3159" s="571"/>
      <c r="AN3159" s="571"/>
      <c r="AO3159" s="571"/>
      <c r="AP3159" s="571"/>
      <c r="AQ3159" s="571"/>
      <c r="AR3159" s="571"/>
      <c r="AS3159" s="571"/>
      <c r="AT3159" s="571"/>
      <c r="AU3159" s="567"/>
      <c r="AV3159" s="571"/>
      <c r="AW3159" s="571"/>
      <c r="AX3159" s="571"/>
      <c r="AY3159" s="571"/>
      <c r="AZ3159" s="571"/>
      <c r="BA3159" s="571"/>
      <c r="BB3159" s="571"/>
      <c r="BC3159" s="571"/>
      <c r="BD3159" s="571"/>
      <c r="BE3159" s="571"/>
      <c r="BF3159" s="571"/>
      <c r="BG3159" s="571"/>
      <c r="BH3159" s="571"/>
      <c r="BI3159" s="571"/>
      <c r="BJ3159" s="571"/>
      <c r="BK3159" s="571"/>
      <c r="BL3159" s="571"/>
      <c r="BM3159" s="571"/>
      <c r="BN3159" s="571"/>
      <c r="BO3159" s="571"/>
      <c r="BP3159" s="571"/>
      <c r="BQ3159" s="542"/>
      <c r="BR3159" s="571"/>
      <c r="BS3159" s="1524"/>
      <c r="BT3159" s="569"/>
      <c r="BU3159" s="569"/>
    </row>
    <row r="3160" spans="1:73" hidden="1">
      <c r="A3160" s="569"/>
      <c r="B3160" s="541"/>
      <c r="C3160" s="570"/>
      <c r="D3160" s="571"/>
      <c r="E3160" s="572"/>
      <c r="F3160" s="571"/>
      <c r="G3160" s="1734"/>
      <c r="H3160" s="574"/>
      <c r="I3160" s="546"/>
      <c r="J3160" s="573"/>
      <c r="K3160" s="571"/>
      <c r="L3160" s="571"/>
      <c r="M3160" s="571"/>
      <c r="N3160" s="571"/>
      <c r="O3160" s="571"/>
      <c r="P3160" s="571"/>
      <c r="Q3160" s="571"/>
      <c r="R3160" s="571"/>
      <c r="S3160" s="571"/>
      <c r="T3160" s="571"/>
      <c r="U3160" s="571"/>
      <c r="V3160" s="571"/>
      <c r="W3160" s="571"/>
      <c r="X3160" s="571"/>
      <c r="Y3160" s="571"/>
      <c r="Z3160" s="571"/>
      <c r="AA3160" s="571"/>
      <c r="AB3160" s="571"/>
      <c r="AC3160" s="571"/>
      <c r="AD3160" s="571"/>
      <c r="AE3160" s="571"/>
      <c r="AF3160" s="571"/>
      <c r="AG3160" s="571"/>
      <c r="AH3160" s="571"/>
      <c r="AI3160" s="571"/>
      <c r="AJ3160" s="571"/>
      <c r="AK3160" s="571"/>
      <c r="AL3160" s="571"/>
      <c r="AM3160" s="571"/>
      <c r="AN3160" s="571"/>
      <c r="AO3160" s="571"/>
      <c r="AP3160" s="571"/>
      <c r="AQ3160" s="571"/>
      <c r="AR3160" s="571"/>
      <c r="AS3160" s="571"/>
      <c r="AT3160" s="571"/>
      <c r="AU3160" s="567"/>
      <c r="AV3160" s="571"/>
      <c r="AW3160" s="571"/>
      <c r="AX3160" s="571"/>
      <c r="AY3160" s="571"/>
      <c r="AZ3160" s="571"/>
      <c r="BA3160" s="571"/>
      <c r="BB3160" s="571"/>
      <c r="BC3160" s="571"/>
      <c r="BD3160" s="571"/>
      <c r="BE3160" s="571"/>
      <c r="BF3160" s="571"/>
      <c r="BG3160" s="571"/>
      <c r="BH3160" s="571"/>
      <c r="BI3160" s="571"/>
      <c r="BJ3160" s="571"/>
      <c r="BK3160" s="571"/>
      <c r="BL3160" s="571"/>
      <c r="BM3160" s="571"/>
      <c r="BN3160" s="571"/>
      <c r="BO3160" s="571"/>
      <c r="BP3160" s="571"/>
      <c r="BQ3160" s="542"/>
      <c r="BR3160" s="571"/>
      <c r="BS3160" s="1524"/>
      <c r="BT3160" s="569"/>
      <c r="BU3160" s="569"/>
    </row>
    <row r="3161" spans="1:73" hidden="1">
      <c r="A3161" s="569"/>
      <c r="B3161" s="541"/>
      <c r="C3161" s="570"/>
      <c r="D3161" s="571"/>
      <c r="E3161" s="572"/>
      <c r="F3161" s="571"/>
      <c r="G3161" s="1734"/>
      <c r="H3161" s="574"/>
      <c r="I3161" s="546"/>
      <c r="J3161" s="573"/>
      <c r="K3161" s="571"/>
      <c r="L3161" s="571"/>
      <c r="M3161" s="571"/>
      <c r="N3161" s="571"/>
      <c r="O3161" s="571"/>
      <c r="P3161" s="571"/>
      <c r="Q3161" s="571"/>
      <c r="R3161" s="571"/>
      <c r="S3161" s="571"/>
      <c r="T3161" s="571"/>
      <c r="U3161" s="571"/>
      <c r="V3161" s="571"/>
      <c r="W3161" s="571"/>
      <c r="X3161" s="571"/>
      <c r="Y3161" s="571"/>
      <c r="Z3161" s="571"/>
      <c r="AA3161" s="571"/>
      <c r="AB3161" s="571"/>
      <c r="AC3161" s="571"/>
      <c r="AD3161" s="571"/>
      <c r="AE3161" s="571"/>
      <c r="AF3161" s="571"/>
      <c r="AG3161" s="571"/>
      <c r="AH3161" s="571"/>
      <c r="AI3161" s="571"/>
      <c r="AJ3161" s="571"/>
      <c r="AK3161" s="571"/>
      <c r="AL3161" s="571"/>
      <c r="AM3161" s="571"/>
      <c r="AN3161" s="571"/>
      <c r="AO3161" s="571"/>
      <c r="AP3161" s="571"/>
      <c r="AQ3161" s="571"/>
      <c r="AR3161" s="571"/>
      <c r="AS3161" s="571"/>
      <c r="AT3161" s="571"/>
      <c r="AU3161" s="567"/>
      <c r="AV3161" s="571"/>
      <c r="AW3161" s="571"/>
      <c r="AX3161" s="571"/>
      <c r="AY3161" s="571"/>
      <c r="AZ3161" s="571"/>
      <c r="BA3161" s="571"/>
      <c r="BB3161" s="571"/>
      <c r="BC3161" s="571"/>
      <c r="BD3161" s="571"/>
      <c r="BE3161" s="571"/>
      <c r="BF3161" s="571"/>
      <c r="BG3161" s="571"/>
      <c r="BH3161" s="571"/>
      <c r="BI3161" s="571"/>
      <c r="BJ3161" s="571"/>
      <c r="BK3161" s="571"/>
      <c r="BL3161" s="571"/>
      <c r="BM3161" s="571"/>
      <c r="BN3161" s="571"/>
      <c r="BO3161" s="571"/>
      <c r="BP3161" s="571"/>
      <c r="BQ3161" s="542"/>
      <c r="BR3161" s="571"/>
      <c r="BS3161" s="1524"/>
      <c r="BT3161" s="569"/>
      <c r="BU3161" s="569"/>
    </row>
    <row r="3162" spans="1:73" hidden="1">
      <c r="A3162" s="569"/>
      <c r="B3162" s="541"/>
      <c r="C3162" s="570"/>
      <c r="D3162" s="571"/>
      <c r="E3162" s="572"/>
      <c r="F3162" s="571"/>
      <c r="G3162" s="1734"/>
      <c r="H3162" s="574"/>
      <c r="I3162" s="546"/>
      <c r="J3162" s="573"/>
      <c r="K3162" s="571"/>
      <c r="L3162" s="571"/>
      <c r="M3162" s="571"/>
      <c r="N3162" s="571"/>
      <c r="O3162" s="571"/>
      <c r="P3162" s="571"/>
      <c r="Q3162" s="571"/>
      <c r="R3162" s="571"/>
      <c r="S3162" s="571"/>
      <c r="T3162" s="571"/>
      <c r="U3162" s="571"/>
      <c r="V3162" s="571"/>
      <c r="W3162" s="571"/>
      <c r="X3162" s="571"/>
      <c r="Y3162" s="571"/>
      <c r="Z3162" s="571"/>
      <c r="AA3162" s="571"/>
      <c r="AB3162" s="571"/>
      <c r="AC3162" s="571"/>
      <c r="AD3162" s="571"/>
      <c r="AE3162" s="571"/>
      <c r="AF3162" s="571"/>
      <c r="AG3162" s="571"/>
      <c r="AH3162" s="571"/>
      <c r="AI3162" s="571"/>
      <c r="AJ3162" s="571"/>
      <c r="AK3162" s="571"/>
      <c r="AL3162" s="571"/>
      <c r="AM3162" s="571"/>
      <c r="AN3162" s="571"/>
      <c r="AO3162" s="571"/>
      <c r="AP3162" s="571"/>
      <c r="AQ3162" s="571"/>
      <c r="AR3162" s="571"/>
      <c r="AS3162" s="571"/>
      <c r="AT3162" s="571"/>
      <c r="AU3162" s="567"/>
      <c r="AV3162" s="571"/>
      <c r="AW3162" s="571"/>
      <c r="AX3162" s="571"/>
      <c r="AY3162" s="571"/>
      <c r="AZ3162" s="571"/>
      <c r="BA3162" s="571"/>
      <c r="BB3162" s="571"/>
      <c r="BC3162" s="571"/>
      <c r="BD3162" s="571"/>
      <c r="BE3162" s="571"/>
      <c r="BF3162" s="571"/>
      <c r="BG3162" s="571"/>
      <c r="BH3162" s="571"/>
      <c r="BI3162" s="571"/>
      <c r="BJ3162" s="571"/>
      <c r="BK3162" s="571"/>
      <c r="BL3162" s="571"/>
      <c r="BM3162" s="571"/>
      <c r="BN3162" s="571"/>
      <c r="BO3162" s="571"/>
      <c r="BP3162" s="571"/>
      <c r="BQ3162" s="542"/>
      <c r="BR3162" s="571"/>
      <c r="BS3162" s="1524"/>
      <c r="BT3162" s="569"/>
      <c r="BU3162" s="569"/>
    </row>
    <row r="3163" spans="1:73" hidden="1">
      <c r="A3163" s="569"/>
      <c r="B3163" s="541"/>
      <c r="C3163" s="570"/>
      <c r="D3163" s="571"/>
      <c r="E3163" s="572"/>
      <c r="F3163" s="571"/>
      <c r="G3163" s="1734"/>
      <c r="H3163" s="574"/>
      <c r="I3163" s="546"/>
      <c r="J3163" s="573"/>
      <c r="K3163" s="571"/>
      <c r="L3163" s="571"/>
      <c r="M3163" s="571"/>
      <c r="N3163" s="571"/>
      <c r="O3163" s="571"/>
      <c r="P3163" s="571"/>
      <c r="Q3163" s="571"/>
      <c r="R3163" s="571"/>
      <c r="S3163" s="571"/>
      <c r="T3163" s="571"/>
      <c r="U3163" s="571"/>
      <c r="V3163" s="571"/>
      <c r="W3163" s="571"/>
      <c r="X3163" s="571"/>
      <c r="Y3163" s="571"/>
      <c r="Z3163" s="571"/>
      <c r="AA3163" s="571"/>
      <c r="AB3163" s="571"/>
      <c r="AC3163" s="571"/>
      <c r="AD3163" s="571"/>
      <c r="AE3163" s="571"/>
      <c r="AF3163" s="571"/>
      <c r="AG3163" s="571"/>
      <c r="AH3163" s="571"/>
      <c r="AI3163" s="571"/>
      <c r="AJ3163" s="571"/>
      <c r="AK3163" s="571"/>
      <c r="AL3163" s="571"/>
      <c r="AM3163" s="571"/>
      <c r="AN3163" s="571"/>
      <c r="AO3163" s="571"/>
      <c r="AP3163" s="571"/>
      <c r="AQ3163" s="571"/>
      <c r="AR3163" s="571"/>
      <c r="AS3163" s="571"/>
      <c r="AT3163" s="571"/>
      <c r="AU3163" s="567"/>
      <c r="AV3163" s="571"/>
      <c r="AW3163" s="571"/>
      <c r="AX3163" s="571"/>
      <c r="AY3163" s="571"/>
      <c r="AZ3163" s="571"/>
      <c r="BA3163" s="571"/>
      <c r="BB3163" s="571"/>
      <c r="BC3163" s="571"/>
      <c r="BD3163" s="571"/>
      <c r="BE3163" s="571"/>
      <c r="BF3163" s="571"/>
      <c r="BG3163" s="571"/>
      <c r="BH3163" s="571"/>
      <c r="BI3163" s="571"/>
      <c r="BJ3163" s="571"/>
      <c r="BK3163" s="571"/>
      <c r="BL3163" s="571"/>
      <c r="BM3163" s="571"/>
      <c r="BN3163" s="571"/>
      <c r="BO3163" s="571"/>
      <c r="BP3163" s="571"/>
      <c r="BQ3163" s="542"/>
      <c r="BR3163" s="571"/>
      <c r="BS3163" s="1524"/>
      <c r="BT3163" s="569"/>
      <c r="BU3163" s="569"/>
    </row>
    <row r="3164" spans="1:73" hidden="1">
      <c r="A3164" s="569"/>
      <c r="B3164" s="541"/>
      <c r="C3164" s="570"/>
      <c r="D3164" s="571"/>
      <c r="E3164" s="572"/>
      <c r="F3164" s="571"/>
      <c r="G3164" s="1734"/>
      <c r="H3164" s="574"/>
      <c r="I3164" s="546"/>
      <c r="J3164" s="573"/>
      <c r="K3164" s="571"/>
      <c r="L3164" s="571"/>
      <c r="M3164" s="571"/>
      <c r="N3164" s="571"/>
      <c r="O3164" s="571"/>
      <c r="P3164" s="571"/>
      <c r="Q3164" s="571"/>
      <c r="R3164" s="571"/>
      <c r="S3164" s="571"/>
      <c r="T3164" s="571"/>
      <c r="U3164" s="571"/>
      <c r="V3164" s="571"/>
      <c r="W3164" s="571"/>
      <c r="X3164" s="571"/>
      <c r="Y3164" s="571"/>
      <c r="Z3164" s="571"/>
      <c r="AA3164" s="571"/>
      <c r="AB3164" s="571"/>
      <c r="AC3164" s="571"/>
      <c r="AD3164" s="571"/>
      <c r="AE3164" s="571"/>
      <c r="AF3164" s="571"/>
      <c r="AG3164" s="571"/>
      <c r="AH3164" s="571"/>
      <c r="AI3164" s="571"/>
      <c r="AJ3164" s="571"/>
      <c r="AK3164" s="571"/>
      <c r="AL3164" s="571"/>
      <c r="AM3164" s="571"/>
      <c r="AN3164" s="571"/>
      <c r="AO3164" s="571"/>
      <c r="AP3164" s="571"/>
      <c r="AQ3164" s="571"/>
      <c r="AR3164" s="571"/>
      <c r="AS3164" s="571"/>
      <c r="AT3164" s="571"/>
      <c r="AU3164" s="567"/>
      <c r="AV3164" s="571"/>
      <c r="AW3164" s="571"/>
      <c r="AX3164" s="571"/>
      <c r="AY3164" s="571"/>
      <c r="AZ3164" s="571"/>
      <c r="BA3164" s="571"/>
      <c r="BB3164" s="571"/>
      <c r="BC3164" s="571"/>
      <c r="BD3164" s="571"/>
      <c r="BE3164" s="571"/>
      <c r="BF3164" s="571"/>
      <c r="BG3164" s="571"/>
      <c r="BH3164" s="571"/>
      <c r="BI3164" s="571"/>
      <c r="BJ3164" s="571"/>
      <c r="BK3164" s="571"/>
      <c r="BL3164" s="571"/>
      <c r="BM3164" s="571"/>
      <c r="BN3164" s="571"/>
      <c r="BO3164" s="571"/>
      <c r="BP3164" s="571"/>
      <c r="BQ3164" s="542"/>
      <c r="BR3164" s="571"/>
      <c r="BS3164" s="1524"/>
      <c r="BT3164" s="569"/>
      <c r="BU3164" s="569"/>
    </row>
    <row r="3165" spans="1:73" hidden="1">
      <c r="A3165" s="569"/>
      <c r="B3165" s="541"/>
      <c r="C3165" s="570"/>
      <c r="D3165" s="571"/>
      <c r="E3165" s="572"/>
      <c r="F3165" s="571"/>
      <c r="G3165" s="1734"/>
      <c r="H3165" s="574"/>
      <c r="I3165" s="546"/>
      <c r="J3165" s="573"/>
      <c r="K3165" s="571"/>
      <c r="L3165" s="571"/>
      <c r="M3165" s="571"/>
      <c r="N3165" s="571"/>
      <c r="O3165" s="571"/>
      <c r="P3165" s="571"/>
      <c r="Q3165" s="571"/>
      <c r="R3165" s="571"/>
      <c r="S3165" s="571"/>
      <c r="T3165" s="571"/>
      <c r="U3165" s="571"/>
      <c r="V3165" s="571"/>
      <c r="W3165" s="571"/>
      <c r="X3165" s="571"/>
      <c r="Y3165" s="571"/>
      <c r="Z3165" s="571"/>
      <c r="AA3165" s="571"/>
      <c r="AB3165" s="571"/>
      <c r="AC3165" s="571"/>
      <c r="AD3165" s="571"/>
      <c r="AE3165" s="571"/>
      <c r="AF3165" s="571"/>
      <c r="AG3165" s="571"/>
      <c r="AH3165" s="571"/>
      <c r="AI3165" s="571"/>
      <c r="AJ3165" s="571"/>
      <c r="AK3165" s="571"/>
      <c r="AL3165" s="571"/>
      <c r="AM3165" s="571"/>
      <c r="AN3165" s="571"/>
      <c r="AO3165" s="571"/>
      <c r="AP3165" s="571"/>
      <c r="AQ3165" s="571"/>
      <c r="AR3165" s="571"/>
      <c r="AS3165" s="571"/>
      <c r="AT3165" s="571"/>
      <c r="AU3165" s="567"/>
      <c r="AV3165" s="571"/>
      <c r="AW3165" s="571"/>
      <c r="AX3165" s="571"/>
      <c r="AY3165" s="571"/>
      <c r="AZ3165" s="571"/>
      <c r="BA3165" s="571"/>
      <c r="BB3165" s="571"/>
      <c r="BC3165" s="571"/>
      <c r="BD3165" s="571"/>
      <c r="BE3165" s="571"/>
      <c r="BF3165" s="571"/>
      <c r="BG3165" s="571"/>
      <c r="BH3165" s="571"/>
      <c r="BI3165" s="571"/>
      <c r="BJ3165" s="571"/>
      <c r="BK3165" s="571"/>
      <c r="BL3165" s="571"/>
      <c r="BM3165" s="571"/>
      <c r="BN3165" s="571"/>
      <c r="BO3165" s="571"/>
      <c r="BP3165" s="571"/>
      <c r="BQ3165" s="542"/>
      <c r="BR3165" s="571"/>
      <c r="BS3165" s="1524"/>
      <c r="BT3165" s="569"/>
      <c r="BU3165" s="569"/>
    </row>
    <row r="3166" spans="1:73" hidden="1">
      <c r="A3166" s="569"/>
      <c r="B3166" s="541"/>
      <c r="C3166" s="570"/>
      <c r="D3166" s="571"/>
      <c r="E3166" s="572"/>
      <c r="F3166" s="571"/>
      <c r="G3166" s="1734"/>
      <c r="H3166" s="574"/>
      <c r="I3166" s="546"/>
      <c r="J3166" s="573"/>
      <c r="K3166" s="571"/>
      <c r="L3166" s="571"/>
      <c r="M3166" s="571"/>
      <c r="N3166" s="571"/>
      <c r="O3166" s="571"/>
      <c r="P3166" s="571"/>
      <c r="Q3166" s="571"/>
      <c r="R3166" s="571"/>
      <c r="S3166" s="571"/>
      <c r="T3166" s="571"/>
      <c r="U3166" s="571"/>
      <c r="V3166" s="571"/>
      <c r="W3166" s="571"/>
      <c r="X3166" s="571"/>
      <c r="Y3166" s="571"/>
      <c r="Z3166" s="571"/>
      <c r="AA3166" s="571"/>
      <c r="AB3166" s="571"/>
      <c r="AC3166" s="571"/>
      <c r="AD3166" s="571"/>
      <c r="AE3166" s="571"/>
      <c r="AF3166" s="571"/>
      <c r="AG3166" s="571"/>
      <c r="AH3166" s="571"/>
      <c r="AI3166" s="571"/>
      <c r="AJ3166" s="571"/>
      <c r="AK3166" s="571"/>
      <c r="AL3166" s="571"/>
      <c r="AM3166" s="571"/>
      <c r="AN3166" s="571"/>
      <c r="AO3166" s="571"/>
      <c r="AP3166" s="571"/>
      <c r="AQ3166" s="571"/>
      <c r="AR3166" s="571"/>
      <c r="AS3166" s="571"/>
      <c r="AT3166" s="571"/>
      <c r="AU3166" s="567"/>
      <c r="AV3166" s="571"/>
      <c r="AW3166" s="571"/>
      <c r="AX3166" s="571"/>
      <c r="AY3166" s="571"/>
      <c r="AZ3166" s="571"/>
      <c r="BA3166" s="571"/>
      <c r="BB3166" s="571"/>
      <c r="BC3166" s="571"/>
      <c r="BD3166" s="571"/>
      <c r="BE3166" s="571"/>
      <c r="BF3166" s="571"/>
      <c r="BG3166" s="571"/>
      <c r="BH3166" s="571"/>
      <c r="BI3166" s="571"/>
      <c r="BJ3166" s="571"/>
      <c r="BK3166" s="571"/>
      <c r="BL3166" s="571"/>
      <c r="BM3166" s="571"/>
      <c r="BN3166" s="571"/>
      <c r="BO3166" s="571"/>
      <c r="BP3166" s="571"/>
      <c r="BQ3166" s="542"/>
      <c r="BR3166" s="571"/>
      <c r="BS3166" s="1524"/>
      <c r="BT3166" s="569"/>
      <c r="BU3166" s="569"/>
    </row>
    <row r="3167" spans="1:73" hidden="1">
      <c r="A3167" s="569"/>
      <c r="B3167" s="541"/>
      <c r="C3167" s="570"/>
      <c r="D3167" s="571"/>
      <c r="E3167" s="572"/>
      <c r="F3167" s="571"/>
      <c r="G3167" s="1734"/>
      <c r="H3167" s="574"/>
      <c r="I3167" s="546"/>
      <c r="J3167" s="573"/>
      <c r="K3167" s="571"/>
      <c r="L3167" s="571"/>
      <c r="M3167" s="571"/>
      <c r="N3167" s="571"/>
      <c r="O3167" s="571"/>
      <c r="P3167" s="571"/>
      <c r="Q3167" s="571"/>
      <c r="R3167" s="571"/>
      <c r="S3167" s="571"/>
      <c r="T3167" s="571"/>
      <c r="U3167" s="571"/>
      <c r="V3167" s="571"/>
      <c r="W3167" s="571"/>
      <c r="X3167" s="571"/>
      <c r="Y3167" s="571"/>
      <c r="Z3167" s="571"/>
      <c r="AA3167" s="571"/>
      <c r="AB3167" s="571"/>
      <c r="AC3167" s="571"/>
      <c r="AD3167" s="571"/>
      <c r="AE3167" s="571"/>
      <c r="AF3167" s="571"/>
      <c r="AG3167" s="571"/>
      <c r="AH3167" s="571"/>
      <c r="AI3167" s="571"/>
      <c r="AJ3167" s="571"/>
      <c r="AK3167" s="571"/>
      <c r="AL3167" s="571"/>
      <c r="AM3167" s="571"/>
      <c r="AN3167" s="571"/>
      <c r="AO3167" s="571"/>
      <c r="AP3167" s="571"/>
      <c r="AQ3167" s="571"/>
      <c r="AR3167" s="571"/>
      <c r="AS3167" s="571"/>
      <c r="AT3167" s="571"/>
      <c r="AU3167" s="567"/>
      <c r="AV3167" s="571"/>
      <c r="AW3167" s="571"/>
      <c r="AX3167" s="571"/>
      <c r="AY3167" s="571"/>
      <c r="AZ3167" s="571"/>
      <c r="BA3167" s="571"/>
      <c r="BB3167" s="571"/>
      <c r="BC3167" s="571"/>
      <c r="BD3167" s="571"/>
      <c r="BE3167" s="571"/>
      <c r="BF3167" s="571"/>
      <c r="BG3167" s="571"/>
      <c r="BH3167" s="571"/>
      <c r="BI3167" s="571"/>
      <c r="BJ3167" s="571"/>
      <c r="BK3167" s="571"/>
      <c r="BL3167" s="571"/>
      <c r="BM3167" s="571"/>
      <c r="BN3167" s="571"/>
      <c r="BO3167" s="571"/>
      <c r="BP3167" s="571"/>
      <c r="BQ3167" s="542"/>
      <c r="BR3167" s="571"/>
      <c r="BS3167" s="1524"/>
      <c r="BT3167" s="569"/>
      <c r="BU3167" s="569"/>
    </row>
    <row r="3168" spans="1:73" hidden="1">
      <c r="A3168" s="569"/>
      <c r="B3168" s="541"/>
      <c r="C3168" s="570"/>
      <c r="D3168" s="571"/>
      <c r="E3168" s="572"/>
      <c r="F3168" s="571"/>
      <c r="G3168" s="1734"/>
      <c r="H3168" s="574"/>
      <c r="I3168" s="546"/>
      <c r="J3168" s="573"/>
      <c r="K3168" s="571"/>
      <c r="L3168" s="571"/>
      <c r="M3168" s="571"/>
      <c r="N3168" s="571"/>
      <c r="O3168" s="571"/>
      <c r="P3168" s="571"/>
      <c r="Q3168" s="571"/>
      <c r="R3168" s="571"/>
      <c r="S3168" s="571"/>
      <c r="T3168" s="571"/>
      <c r="U3168" s="571"/>
      <c r="V3168" s="571"/>
      <c r="W3168" s="571"/>
      <c r="X3168" s="571"/>
      <c r="Y3168" s="571"/>
      <c r="Z3168" s="571"/>
      <c r="AA3168" s="571"/>
      <c r="AB3168" s="571"/>
      <c r="AC3168" s="571"/>
      <c r="AD3168" s="571"/>
      <c r="AE3168" s="571"/>
      <c r="AF3168" s="571"/>
      <c r="AG3168" s="571"/>
      <c r="AH3168" s="571"/>
      <c r="AI3168" s="571"/>
      <c r="AJ3168" s="571"/>
      <c r="AK3168" s="571"/>
      <c r="AL3168" s="571"/>
      <c r="AM3168" s="571"/>
      <c r="AN3168" s="571"/>
      <c r="AO3168" s="571"/>
      <c r="AP3168" s="571"/>
      <c r="AQ3168" s="571"/>
      <c r="AR3168" s="571"/>
      <c r="AS3168" s="571"/>
      <c r="AT3168" s="571"/>
      <c r="AU3168" s="567"/>
      <c r="AV3168" s="571"/>
      <c r="AW3168" s="571"/>
      <c r="AX3168" s="571"/>
      <c r="AY3168" s="571"/>
      <c r="AZ3168" s="571"/>
      <c r="BA3168" s="571"/>
      <c r="BB3168" s="571"/>
      <c r="BC3168" s="571"/>
      <c r="BD3168" s="571"/>
      <c r="BE3168" s="571"/>
      <c r="BF3168" s="571"/>
      <c r="BG3168" s="571"/>
      <c r="BH3168" s="571"/>
      <c r="BI3168" s="571"/>
      <c r="BJ3168" s="571"/>
      <c r="BK3168" s="571"/>
      <c r="BL3168" s="571"/>
      <c r="BM3168" s="571"/>
      <c r="BN3168" s="571"/>
      <c r="BO3168" s="571"/>
      <c r="BP3168" s="571"/>
      <c r="BQ3168" s="542"/>
      <c r="BR3168" s="571"/>
      <c r="BS3168" s="1524"/>
      <c r="BT3168" s="569"/>
      <c r="BU3168" s="569"/>
    </row>
    <row r="3169" spans="1:73" hidden="1">
      <c r="A3169" s="569"/>
      <c r="B3169" s="541"/>
      <c r="C3169" s="570"/>
      <c r="D3169" s="571"/>
      <c r="E3169" s="572"/>
      <c r="F3169" s="571"/>
      <c r="G3169" s="1734"/>
      <c r="H3169" s="574"/>
      <c r="I3169" s="546"/>
      <c r="J3169" s="573"/>
      <c r="K3169" s="571"/>
      <c r="L3169" s="571"/>
      <c r="M3169" s="571"/>
      <c r="N3169" s="571"/>
      <c r="O3169" s="571"/>
      <c r="P3169" s="571"/>
      <c r="Q3169" s="571"/>
      <c r="R3169" s="571"/>
      <c r="S3169" s="571"/>
      <c r="T3169" s="571"/>
      <c r="U3169" s="571"/>
      <c r="V3169" s="571"/>
      <c r="W3169" s="571"/>
      <c r="X3169" s="571"/>
      <c r="Y3169" s="571"/>
      <c r="Z3169" s="571"/>
      <c r="AA3169" s="571"/>
      <c r="AB3169" s="571"/>
      <c r="AC3169" s="571"/>
      <c r="AD3169" s="571"/>
      <c r="AE3169" s="571"/>
      <c r="AF3169" s="571"/>
      <c r="AG3169" s="571"/>
      <c r="AH3169" s="571"/>
      <c r="AI3169" s="571"/>
      <c r="AJ3169" s="571"/>
      <c r="AK3169" s="571"/>
      <c r="AL3169" s="571"/>
      <c r="AM3169" s="571"/>
      <c r="AN3169" s="571"/>
      <c r="AO3169" s="571"/>
      <c r="AP3169" s="571"/>
      <c r="AQ3169" s="571"/>
      <c r="AR3169" s="571"/>
      <c r="AS3169" s="571"/>
      <c r="AT3169" s="571"/>
      <c r="AU3169" s="567"/>
      <c r="AV3169" s="571"/>
      <c r="AW3169" s="571"/>
      <c r="AX3169" s="571"/>
      <c r="AY3169" s="571"/>
      <c r="AZ3169" s="571"/>
      <c r="BA3169" s="571"/>
      <c r="BB3169" s="571"/>
      <c r="BC3169" s="571"/>
      <c r="BD3169" s="571"/>
      <c r="BE3169" s="571"/>
      <c r="BF3169" s="571"/>
      <c r="BG3169" s="571"/>
      <c r="BH3169" s="571"/>
      <c r="BI3169" s="571"/>
      <c r="BJ3169" s="571"/>
      <c r="BK3169" s="571"/>
      <c r="BL3169" s="571"/>
      <c r="BM3169" s="571"/>
      <c r="BN3169" s="571"/>
      <c r="BO3169" s="571"/>
      <c r="BP3169" s="571"/>
      <c r="BQ3169" s="542"/>
      <c r="BR3169" s="571"/>
      <c r="BS3169" s="1524"/>
      <c r="BT3169" s="569"/>
      <c r="BU3169" s="569"/>
    </row>
    <row r="3170" spans="1:73" hidden="1">
      <c r="A3170" s="569"/>
      <c r="B3170" s="541"/>
      <c r="C3170" s="570"/>
      <c r="D3170" s="571"/>
      <c r="E3170" s="572"/>
      <c r="F3170" s="571"/>
      <c r="G3170" s="1734"/>
      <c r="H3170" s="574"/>
      <c r="I3170" s="546"/>
      <c r="J3170" s="573"/>
      <c r="K3170" s="571"/>
      <c r="L3170" s="571"/>
      <c r="M3170" s="571"/>
      <c r="N3170" s="571"/>
      <c r="O3170" s="571"/>
      <c r="P3170" s="571"/>
      <c r="Q3170" s="571"/>
      <c r="R3170" s="571"/>
      <c r="S3170" s="571"/>
      <c r="T3170" s="571"/>
      <c r="U3170" s="571"/>
      <c r="V3170" s="571"/>
      <c r="W3170" s="571"/>
      <c r="X3170" s="571"/>
      <c r="Y3170" s="571"/>
      <c r="Z3170" s="571"/>
      <c r="AA3170" s="571"/>
      <c r="AB3170" s="571"/>
      <c r="AC3170" s="571"/>
      <c r="AD3170" s="571"/>
      <c r="AE3170" s="571"/>
      <c r="AF3170" s="571"/>
      <c r="AG3170" s="571"/>
      <c r="AH3170" s="571"/>
      <c r="AI3170" s="571"/>
      <c r="AJ3170" s="571"/>
      <c r="AK3170" s="571"/>
      <c r="AL3170" s="571"/>
      <c r="AM3170" s="571"/>
      <c r="AN3170" s="571"/>
      <c r="AO3170" s="571"/>
      <c r="AP3170" s="571"/>
      <c r="AQ3170" s="571"/>
      <c r="AR3170" s="571"/>
      <c r="AS3170" s="571"/>
      <c r="AT3170" s="571"/>
      <c r="AU3170" s="567"/>
      <c r="AV3170" s="571"/>
      <c r="AW3170" s="571"/>
      <c r="AX3170" s="571"/>
      <c r="AY3170" s="571"/>
      <c r="AZ3170" s="571"/>
      <c r="BA3170" s="571"/>
      <c r="BB3170" s="571"/>
      <c r="BC3170" s="571"/>
      <c r="BD3170" s="571"/>
      <c r="BE3170" s="571"/>
      <c r="BF3170" s="571"/>
      <c r="BG3170" s="571"/>
      <c r="BH3170" s="571"/>
      <c r="BI3170" s="571"/>
      <c r="BJ3170" s="571"/>
      <c r="BK3170" s="571"/>
      <c r="BL3170" s="571"/>
      <c r="BM3170" s="571"/>
      <c r="BN3170" s="571"/>
      <c r="BO3170" s="571"/>
      <c r="BP3170" s="571"/>
      <c r="BQ3170" s="542"/>
      <c r="BR3170" s="571"/>
      <c r="BS3170" s="1524"/>
      <c r="BT3170" s="569"/>
      <c r="BU3170" s="569"/>
    </row>
    <row r="3171" spans="1:73" hidden="1">
      <c r="A3171" s="569"/>
      <c r="B3171" s="541"/>
      <c r="C3171" s="570"/>
      <c r="D3171" s="571"/>
      <c r="E3171" s="572"/>
      <c r="F3171" s="571"/>
      <c r="G3171" s="1734"/>
      <c r="H3171" s="574"/>
      <c r="I3171" s="546"/>
      <c r="J3171" s="573"/>
      <c r="K3171" s="571"/>
      <c r="L3171" s="571"/>
      <c r="M3171" s="571"/>
      <c r="N3171" s="571"/>
      <c r="O3171" s="571"/>
      <c r="P3171" s="571"/>
      <c r="Q3171" s="571"/>
      <c r="R3171" s="571"/>
      <c r="S3171" s="571"/>
      <c r="T3171" s="571"/>
      <c r="U3171" s="571"/>
      <c r="V3171" s="571"/>
      <c r="W3171" s="571"/>
      <c r="X3171" s="571"/>
      <c r="Y3171" s="571"/>
      <c r="Z3171" s="571"/>
      <c r="AA3171" s="571"/>
      <c r="AB3171" s="571"/>
      <c r="AC3171" s="571"/>
      <c r="AD3171" s="571"/>
      <c r="AE3171" s="571"/>
      <c r="AF3171" s="571"/>
      <c r="AG3171" s="571"/>
      <c r="AH3171" s="571"/>
      <c r="AI3171" s="571"/>
      <c r="AJ3171" s="571"/>
      <c r="AK3171" s="571"/>
      <c r="AL3171" s="571"/>
      <c r="AM3171" s="571"/>
      <c r="AN3171" s="571"/>
      <c r="AO3171" s="571"/>
      <c r="AP3171" s="571"/>
      <c r="AQ3171" s="571"/>
      <c r="AR3171" s="571"/>
      <c r="AS3171" s="571"/>
      <c r="AT3171" s="571"/>
      <c r="AU3171" s="567"/>
      <c r="AV3171" s="571"/>
      <c r="AW3171" s="571"/>
      <c r="AX3171" s="571"/>
      <c r="AY3171" s="571"/>
      <c r="AZ3171" s="571"/>
      <c r="BA3171" s="571"/>
      <c r="BB3171" s="571"/>
      <c r="BC3171" s="571"/>
      <c r="BD3171" s="571"/>
      <c r="BE3171" s="571"/>
      <c r="BF3171" s="571"/>
      <c r="BG3171" s="571"/>
      <c r="BH3171" s="571"/>
      <c r="BI3171" s="571"/>
      <c r="BJ3171" s="571"/>
      <c r="BK3171" s="571"/>
      <c r="BL3171" s="571"/>
      <c r="BM3171" s="571"/>
      <c r="BN3171" s="571"/>
      <c r="BO3171" s="571"/>
      <c r="BP3171" s="571"/>
      <c r="BQ3171" s="542"/>
      <c r="BR3171" s="571"/>
      <c r="BS3171" s="1524"/>
      <c r="BT3171" s="569"/>
      <c r="BU3171" s="569"/>
    </row>
    <row r="3172" spans="1:73" hidden="1">
      <c r="A3172" s="569"/>
      <c r="B3172" s="541"/>
      <c r="C3172" s="570"/>
      <c r="D3172" s="571"/>
      <c r="E3172" s="572"/>
      <c r="F3172" s="571"/>
      <c r="G3172" s="1734"/>
      <c r="H3172" s="574"/>
      <c r="I3172" s="546"/>
      <c r="J3172" s="573"/>
      <c r="K3172" s="571"/>
      <c r="L3172" s="571"/>
      <c r="M3172" s="571"/>
      <c r="N3172" s="571"/>
      <c r="O3172" s="571"/>
      <c r="P3172" s="571"/>
      <c r="Q3172" s="571"/>
      <c r="R3172" s="571"/>
      <c r="S3172" s="571"/>
      <c r="T3172" s="571"/>
      <c r="U3172" s="571"/>
      <c r="V3172" s="571"/>
      <c r="W3172" s="571"/>
      <c r="X3172" s="571"/>
      <c r="Y3172" s="571"/>
      <c r="Z3172" s="571"/>
      <c r="AA3172" s="571"/>
      <c r="AB3172" s="571"/>
      <c r="AC3172" s="571"/>
      <c r="AD3172" s="571"/>
      <c r="AE3172" s="571"/>
      <c r="AF3172" s="571"/>
      <c r="AG3172" s="571"/>
      <c r="AH3172" s="571"/>
      <c r="AI3172" s="571"/>
      <c r="AJ3172" s="571"/>
      <c r="AK3172" s="571"/>
      <c r="AL3172" s="571"/>
      <c r="AM3172" s="571"/>
      <c r="AN3172" s="571"/>
      <c r="AO3172" s="571"/>
      <c r="AP3172" s="571"/>
      <c r="AQ3172" s="571"/>
      <c r="AR3172" s="571"/>
      <c r="AS3172" s="571"/>
      <c r="AT3172" s="571"/>
      <c r="AU3172" s="567"/>
      <c r="AV3172" s="571"/>
      <c r="AW3172" s="571"/>
      <c r="AX3172" s="571"/>
      <c r="AY3172" s="571"/>
      <c r="AZ3172" s="571"/>
      <c r="BA3172" s="571"/>
      <c r="BB3172" s="571"/>
      <c r="BC3172" s="571"/>
      <c r="BD3172" s="571"/>
      <c r="BE3172" s="571"/>
      <c r="BF3172" s="571"/>
      <c r="BG3172" s="571"/>
      <c r="BH3172" s="571"/>
      <c r="BI3172" s="571"/>
      <c r="BJ3172" s="571"/>
      <c r="BK3172" s="571"/>
      <c r="BL3172" s="571"/>
      <c r="BM3172" s="571"/>
      <c r="BN3172" s="571"/>
      <c r="BO3172" s="571"/>
      <c r="BP3172" s="571"/>
      <c r="BQ3172" s="542"/>
      <c r="BR3172" s="571"/>
      <c r="BS3172" s="1524"/>
      <c r="BT3172" s="569"/>
      <c r="BU3172" s="569"/>
    </row>
    <row r="3173" spans="1:73" hidden="1">
      <c r="A3173" s="569"/>
      <c r="B3173" s="541"/>
      <c r="C3173" s="570"/>
      <c r="D3173" s="571"/>
      <c r="E3173" s="572"/>
      <c r="F3173" s="571"/>
      <c r="G3173" s="1734"/>
      <c r="H3173" s="574"/>
      <c r="I3173" s="546"/>
      <c r="J3173" s="573"/>
      <c r="K3173" s="571"/>
      <c r="L3173" s="571"/>
      <c r="M3173" s="571"/>
      <c r="N3173" s="571"/>
      <c r="O3173" s="571"/>
      <c r="P3173" s="571"/>
      <c r="Q3173" s="571"/>
      <c r="R3173" s="571"/>
      <c r="S3173" s="571"/>
      <c r="T3173" s="571"/>
      <c r="U3173" s="571"/>
      <c r="V3173" s="571"/>
      <c r="W3173" s="571"/>
      <c r="X3173" s="571"/>
      <c r="Y3173" s="571"/>
      <c r="Z3173" s="571"/>
      <c r="AA3173" s="571"/>
      <c r="AB3173" s="571"/>
      <c r="AC3173" s="571"/>
      <c r="AD3173" s="571"/>
      <c r="AE3173" s="571"/>
      <c r="AF3173" s="571"/>
      <c r="AG3173" s="571"/>
      <c r="AH3173" s="571"/>
      <c r="AI3173" s="571"/>
      <c r="AJ3173" s="571"/>
      <c r="AK3173" s="571"/>
      <c r="AL3173" s="571"/>
      <c r="AM3173" s="571"/>
      <c r="AN3173" s="571"/>
      <c r="AO3173" s="571"/>
      <c r="AP3173" s="571"/>
      <c r="AQ3173" s="571"/>
      <c r="AR3173" s="571"/>
      <c r="AS3173" s="571"/>
      <c r="AT3173" s="571"/>
      <c r="AU3173" s="567"/>
      <c r="AV3173" s="571"/>
      <c r="AW3173" s="571"/>
      <c r="AX3173" s="571"/>
      <c r="AY3173" s="571"/>
      <c r="AZ3173" s="571"/>
      <c r="BA3173" s="571"/>
      <c r="BB3173" s="571"/>
      <c r="BC3173" s="571"/>
      <c r="BD3173" s="571"/>
      <c r="BE3173" s="571"/>
      <c r="BF3173" s="571"/>
      <c r="BG3173" s="571"/>
      <c r="BH3173" s="571"/>
      <c r="BI3173" s="571"/>
      <c r="BJ3173" s="571"/>
      <c r="BK3173" s="571"/>
      <c r="BL3173" s="571"/>
      <c r="BM3173" s="571"/>
      <c r="BN3173" s="571"/>
      <c r="BO3173" s="571"/>
      <c r="BP3173" s="571"/>
      <c r="BQ3173" s="542"/>
      <c r="BR3173" s="571"/>
      <c r="BS3173" s="1524"/>
      <c r="BT3173" s="569"/>
      <c r="BU3173" s="569"/>
    </row>
    <row r="3174" spans="1:73" hidden="1">
      <c r="A3174" s="569"/>
      <c r="B3174" s="541"/>
      <c r="C3174" s="570"/>
      <c r="D3174" s="571"/>
      <c r="E3174" s="572"/>
      <c r="F3174" s="571"/>
      <c r="G3174" s="1734"/>
      <c r="H3174" s="574"/>
      <c r="I3174" s="546"/>
      <c r="J3174" s="573"/>
      <c r="K3174" s="571"/>
      <c r="L3174" s="571"/>
      <c r="M3174" s="571"/>
      <c r="N3174" s="571"/>
      <c r="O3174" s="571"/>
      <c r="P3174" s="571"/>
      <c r="Q3174" s="571"/>
      <c r="R3174" s="571"/>
      <c r="S3174" s="571"/>
      <c r="T3174" s="571"/>
      <c r="U3174" s="571"/>
      <c r="V3174" s="571"/>
      <c r="W3174" s="571"/>
      <c r="X3174" s="571"/>
      <c r="Y3174" s="571"/>
      <c r="Z3174" s="571"/>
      <c r="AA3174" s="571"/>
      <c r="AB3174" s="571"/>
      <c r="AC3174" s="571"/>
      <c r="AD3174" s="571"/>
      <c r="AE3174" s="571"/>
      <c r="AF3174" s="571"/>
      <c r="AG3174" s="571"/>
      <c r="AH3174" s="571"/>
      <c r="AI3174" s="571"/>
      <c r="AJ3174" s="571"/>
      <c r="AK3174" s="571"/>
      <c r="AL3174" s="571"/>
      <c r="AM3174" s="571"/>
      <c r="AN3174" s="571"/>
      <c r="AO3174" s="571"/>
      <c r="AP3174" s="571"/>
      <c r="AQ3174" s="571"/>
      <c r="AR3174" s="571"/>
      <c r="AS3174" s="571"/>
      <c r="AT3174" s="571"/>
      <c r="AU3174" s="567"/>
      <c r="AV3174" s="571"/>
      <c r="AW3174" s="571"/>
      <c r="AX3174" s="571"/>
      <c r="AY3174" s="571"/>
      <c r="AZ3174" s="571"/>
      <c r="BA3174" s="571"/>
      <c r="BB3174" s="571"/>
      <c r="BC3174" s="571"/>
      <c r="BD3174" s="571"/>
      <c r="BE3174" s="571"/>
      <c r="BF3174" s="571"/>
      <c r="BG3174" s="571"/>
      <c r="BH3174" s="571"/>
      <c r="BI3174" s="571"/>
      <c r="BJ3174" s="571"/>
      <c r="BK3174" s="571"/>
      <c r="BL3174" s="571"/>
      <c r="BM3174" s="571"/>
      <c r="BN3174" s="571"/>
      <c r="BO3174" s="571"/>
      <c r="BP3174" s="571"/>
      <c r="BQ3174" s="542"/>
      <c r="BR3174" s="571"/>
      <c r="BS3174" s="1524"/>
      <c r="BT3174" s="569"/>
      <c r="BU3174" s="569"/>
    </row>
    <row r="3175" spans="1:73" hidden="1">
      <c r="A3175" s="569"/>
      <c r="B3175" s="541"/>
      <c r="C3175" s="570"/>
      <c r="D3175" s="571"/>
      <c r="E3175" s="572"/>
      <c r="F3175" s="571"/>
      <c r="G3175" s="1734"/>
      <c r="H3175" s="574"/>
      <c r="I3175" s="546"/>
      <c r="J3175" s="573"/>
      <c r="K3175" s="571"/>
      <c r="L3175" s="571"/>
      <c r="M3175" s="571"/>
      <c r="N3175" s="571"/>
      <c r="O3175" s="571"/>
      <c r="P3175" s="571"/>
      <c r="Q3175" s="571"/>
      <c r="R3175" s="571"/>
      <c r="S3175" s="571"/>
      <c r="T3175" s="571"/>
      <c r="U3175" s="571"/>
      <c r="V3175" s="571"/>
      <c r="W3175" s="571"/>
      <c r="X3175" s="571"/>
      <c r="Y3175" s="571"/>
      <c r="Z3175" s="571"/>
      <c r="AA3175" s="571"/>
      <c r="AB3175" s="571"/>
      <c r="AC3175" s="571"/>
      <c r="AD3175" s="571"/>
      <c r="AE3175" s="571"/>
      <c r="AF3175" s="571"/>
      <c r="AG3175" s="571"/>
      <c r="AH3175" s="571"/>
      <c r="AI3175" s="571"/>
      <c r="AJ3175" s="571"/>
      <c r="AK3175" s="571"/>
      <c r="AL3175" s="571"/>
      <c r="AM3175" s="571"/>
      <c r="AN3175" s="571"/>
      <c r="AO3175" s="571"/>
      <c r="AP3175" s="571"/>
      <c r="AQ3175" s="571"/>
      <c r="AR3175" s="571"/>
      <c r="AS3175" s="571"/>
      <c r="AT3175" s="571"/>
      <c r="AU3175" s="567"/>
      <c r="AV3175" s="571"/>
      <c r="AW3175" s="571"/>
      <c r="AX3175" s="571"/>
      <c r="AY3175" s="571"/>
      <c r="AZ3175" s="571"/>
      <c r="BA3175" s="571"/>
      <c r="BB3175" s="571"/>
      <c r="BC3175" s="571"/>
      <c r="BD3175" s="571"/>
      <c r="BE3175" s="571"/>
      <c r="BF3175" s="571"/>
      <c r="BG3175" s="571"/>
      <c r="BH3175" s="571"/>
      <c r="BI3175" s="571"/>
      <c r="BJ3175" s="571"/>
      <c r="BK3175" s="571"/>
      <c r="BL3175" s="571"/>
      <c r="BM3175" s="571"/>
      <c r="BN3175" s="571"/>
      <c r="BO3175" s="571"/>
      <c r="BP3175" s="571"/>
      <c r="BQ3175" s="542"/>
      <c r="BR3175" s="571"/>
      <c r="BS3175" s="1524"/>
      <c r="BT3175" s="569"/>
      <c r="BU3175" s="569"/>
    </row>
    <row r="3176" spans="1:73" hidden="1">
      <c r="A3176" s="569"/>
      <c r="B3176" s="541"/>
      <c r="C3176" s="570"/>
      <c r="D3176" s="571"/>
      <c r="E3176" s="572"/>
      <c r="F3176" s="571"/>
      <c r="G3176" s="1734"/>
      <c r="H3176" s="574"/>
      <c r="I3176" s="546"/>
      <c r="J3176" s="573"/>
      <c r="K3176" s="571"/>
      <c r="L3176" s="571"/>
      <c r="M3176" s="571"/>
      <c r="N3176" s="571"/>
      <c r="O3176" s="571"/>
      <c r="P3176" s="571"/>
      <c r="Q3176" s="571"/>
      <c r="R3176" s="571"/>
      <c r="S3176" s="571"/>
      <c r="T3176" s="571"/>
      <c r="U3176" s="571"/>
      <c r="V3176" s="571"/>
      <c r="W3176" s="571"/>
      <c r="X3176" s="571"/>
      <c r="Y3176" s="571"/>
      <c r="Z3176" s="571"/>
      <c r="AA3176" s="571"/>
      <c r="AB3176" s="571"/>
      <c r="AC3176" s="571"/>
      <c r="AD3176" s="571"/>
      <c r="AE3176" s="571"/>
      <c r="AF3176" s="571"/>
      <c r="AG3176" s="571"/>
      <c r="AH3176" s="571"/>
      <c r="AI3176" s="571"/>
      <c r="AJ3176" s="571"/>
      <c r="AK3176" s="571"/>
      <c r="AL3176" s="571"/>
      <c r="AM3176" s="571"/>
      <c r="AN3176" s="571"/>
      <c r="AO3176" s="571"/>
      <c r="AP3176" s="571"/>
      <c r="AQ3176" s="571"/>
      <c r="AR3176" s="571"/>
      <c r="AS3176" s="571"/>
      <c r="AT3176" s="571"/>
      <c r="AU3176" s="567"/>
      <c r="AV3176" s="571"/>
      <c r="AW3176" s="571"/>
      <c r="AX3176" s="571"/>
      <c r="AY3176" s="571"/>
      <c r="AZ3176" s="571"/>
      <c r="BA3176" s="571"/>
      <c r="BB3176" s="571"/>
      <c r="BC3176" s="571"/>
      <c r="BD3176" s="571"/>
      <c r="BE3176" s="571"/>
      <c r="BF3176" s="571"/>
      <c r="BG3176" s="571"/>
      <c r="BH3176" s="571"/>
      <c r="BI3176" s="571"/>
      <c r="BJ3176" s="571"/>
      <c r="BK3176" s="571"/>
      <c r="BL3176" s="571"/>
      <c r="BM3176" s="571"/>
      <c r="BN3176" s="571"/>
      <c r="BO3176" s="571"/>
      <c r="BP3176" s="571"/>
      <c r="BQ3176" s="542"/>
      <c r="BR3176" s="571"/>
      <c r="BS3176" s="1524"/>
      <c r="BT3176" s="569"/>
      <c r="BU3176" s="569"/>
    </row>
    <row r="3177" spans="1:73" hidden="1">
      <c r="A3177" s="569"/>
      <c r="B3177" s="541"/>
      <c r="C3177" s="570"/>
      <c r="D3177" s="571"/>
      <c r="E3177" s="572"/>
      <c r="F3177" s="571"/>
      <c r="G3177" s="1734"/>
      <c r="H3177" s="574"/>
      <c r="I3177" s="546"/>
      <c r="J3177" s="573"/>
      <c r="K3177" s="571"/>
      <c r="L3177" s="571"/>
      <c r="M3177" s="571"/>
      <c r="N3177" s="571"/>
      <c r="O3177" s="571"/>
      <c r="P3177" s="571"/>
      <c r="Q3177" s="571"/>
      <c r="R3177" s="571"/>
      <c r="S3177" s="571"/>
      <c r="T3177" s="571"/>
      <c r="U3177" s="571"/>
      <c r="V3177" s="571"/>
      <c r="W3177" s="571"/>
      <c r="X3177" s="571"/>
      <c r="Y3177" s="571"/>
      <c r="Z3177" s="571"/>
      <c r="AA3177" s="571"/>
      <c r="AB3177" s="571"/>
      <c r="AC3177" s="571"/>
      <c r="AD3177" s="571"/>
      <c r="AE3177" s="571"/>
      <c r="AF3177" s="571"/>
      <c r="AG3177" s="571"/>
      <c r="AH3177" s="571"/>
      <c r="AI3177" s="571"/>
      <c r="AJ3177" s="571"/>
      <c r="AK3177" s="571"/>
      <c r="AL3177" s="571"/>
      <c r="AM3177" s="571"/>
      <c r="AN3177" s="571"/>
      <c r="AO3177" s="571"/>
      <c r="AP3177" s="571"/>
      <c r="AQ3177" s="571"/>
      <c r="AR3177" s="571"/>
      <c r="AS3177" s="571"/>
      <c r="AT3177" s="571"/>
      <c r="AU3177" s="567"/>
      <c r="AV3177" s="571"/>
      <c r="AW3177" s="571"/>
      <c r="AX3177" s="571"/>
      <c r="AY3177" s="571"/>
      <c r="AZ3177" s="571"/>
      <c r="BA3177" s="571"/>
      <c r="BB3177" s="571"/>
      <c r="BC3177" s="571"/>
      <c r="BD3177" s="571"/>
      <c r="BE3177" s="571"/>
      <c r="BF3177" s="571"/>
      <c r="BG3177" s="571"/>
      <c r="BH3177" s="571"/>
      <c r="BI3177" s="571"/>
      <c r="BJ3177" s="571"/>
      <c r="BK3177" s="571"/>
      <c r="BL3177" s="571"/>
      <c r="BM3177" s="571"/>
      <c r="BN3177" s="571"/>
      <c r="BO3177" s="571"/>
      <c r="BP3177" s="571"/>
      <c r="BQ3177" s="542"/>
      <c r="BR3177" s="571"/>
      <c r="BS3177" s="1524"/>
      <c r="BT3177" s="569"/>
      <c r="BU3177" s="569"/>
    </row>
    <row r="3178" spans="1:73" hidden="1">
      <c r="A3178" s="569"/>
      <c r="B3178" s="541"/>
      <c r="C3178" s="570"/>
      <c r="D3178" s="571"/>
      <c r="E3178" s="572"/>
      <c r="F3178" s="571"/>
      <c r="G3178" s="1734"/>
      <c r="H3178" s="574"/>
      <c r="I3178" s="546"/>
      <c r="J3178" s="573"/>
      <c r="K3178" s="571"/>
      <c r="L3178" s="571"/>
      <c r="M3178" s="571"/>
      <c r="N3178" s="571"/>
      <c r="O3178" s="571"/>
      <c r="P3178" s="571"/>
      <c r="Q3178" s="571"/>
      <c r="R3178" s="571"/>
      <c r="S3178" s="571"/>
      <c r="T3178" s="571"/>
      <c r="U3178" s="571"/>
      <c r="V3178" s="571"/>
      <c r="W3178" s="571"/>
      <c r="X3178" s="571"/>
      <c r="Y3178" s="571"/>
      <c r="Z3178" s="571"/>
      <c r="AA3178" s="571"/>
      <c r="AB3178" s="571"/>
      <c r="AC3178" s="571"/>
      <c r="AD3178" s="571"/>
      <c r="AE3178" s="571"/>
      <c r="AF3178" s="571"/>
      <c r="AG3178" s="571"/>
      <c r="AH3178" s="571"/>
      <c r="AI3178" s="571"/>
      <c r="AJ3178" s="571"/>
      <c r="AK3178" s="571"/>
      <c r="AL3178" s="571"/>
      <c r="AM3178" s="571"/>
      <c r="AN3178" s="571"/>
      <c r="AO3178" s="571"/>
      <c r="AP3178" s="571"/>
      <c r="AQ3178" s="571"/>
      <c r="AR3178" s="571"/>
      <c r="AS3178" s="571"/>
      <c r="AT3178" s="571"/>
      <c r="AU3178" s="567"/>
      <c r="AV3178" s="571"/>
      <c r="AW3178" s="571"/>
      <c r="AX3178" s="571"/>
      <c r="AY3178" s="571"/>
      <c r="AZ3178" s="571"/>
      <c r="BA3178" s="571"/>
      <c r="BB3178" s="571"/>
      <c r="BC3178" s="571"/>
      <c r="BD3178" s="571"/>
      <c r="BE3178" s="571"/>
      <c r="BF3178" s="571"/>
      <c r="BG3178" s="571"/>
      <c r="BH3178" s="571"/>
      <c r="BI3178" s="571"/>
      <c r="BJ3178" s="571"/>
      <c r="BK3178" s="571"/>
      <c r="BL3178" s="571"/>
      <c r="BM3178" s="571"/>
      <c r="BN3178" s="571"/>
      <c r="BO3178" s="571"/>
      <c r="BP3178" s="571"/>
      <c r="BQ3178" s="542"/>
      <c r="BR3178" s="571"/>
      <c r="BS3178" s="1524"/>
      <c r="BT3178" s="569"/>
      <c r="BU3178" s="569"/>
    </row>
    <row r="3179" spans="1:73" hidden="1">
      <c r="A3179" s="569"/>
      <c r="B3179" s="541"/>
      <c r="C3179" s="570"/>
      <c r="D3179" s="571"/>
      <c r="E3179" s="572"/>
      <c r="F3179" s="571"/>
      <c r="G3179" s="1734"/>
      <c r="H3179" s="574"/>
      <c r="I3179" s="546"/>
      <c r="J3179" s="573"/>
      <c r="K3179" s="571"/>
      <c r="L3179" s="571"/>
      <c r="M3179" s="571"/>
      <c r="N3179" s="571"/>
      <c r="O3179" s="571"/>
      <c r="P3179" s="571"/>
      <c r="Q3179" s="571"/>
      <c r="R3179" s="571"/>
      <c r="S3179" s="571"/>
      <c r="T3179" s="571"/>
      <c r="U3179" s="571"/>
      <c r="V3179" s="571"/>
      <c r="W3179" s="571"/>
      <c r="X3179" s="571"/>
      <c r="Y3179" s="571"/>
      <c r="Z3179" s="571"/>
      <c r="AA3179" s="571"/>
      <c r="AB3179" s="571"/>
      <c r="AC3179" s="571"/>
      <c r="AD3179" s="571"/>
      <c r="AE3179" s="571"/>
      <c r="AF3179" s="571"/>
      <c r="AG3179" s="571"/>
      <c r="AH3179" s="571"/>
      <c r="AI3179" s="571"/>
      <c r="AJ3179" s="571"/>
      <c r="AK3179" s="571"/>
      <c r="AL3179" s="571"/>
      <c r="AM3179" s="571"/>
      <c r="AN3179" s="571"/>
      <c r="AO3179" s="571"/>
      <c r="AP3179" s="571"/>
      <c r="AQ3179" s="571"/>
      <c r="AR3179" s="571"/>
      <c r="AS3179" s="571"/>
      <c r="AT3179" s="571"/>
      <c r="AU3179" s="567"/>
      <c r="AV3179" s="571"/>
      <c r="AW3179" s="571"/>
      <c r="AX3179" s="571"/>
      <c r="AY3179" s="571"/>
      <c r="AZ3179" s="571"/>
      <c r="BA3179" s="571"/>
      <c r="BB3179" s="571"/>
      <c r="BC3179" s="571"/>
      <c r="BD3179" s="571"/>
      <c r="BE3179" s="571"/>
      <c r="BF3179" s="571"/>
      <c r="BG3179" s="571"/>
      <c r="BH3179" s="571"/>
      <c r="BI3179" s="571"/>
      <c r="BJ3179" s="571"/>
      <c r="BK3179" s="571"/>
      <c r="BL3179" s="571"/>
      <c r="BM3179" s="571"/>
      <c r="BN3179" s="571"/>
      <c r="BO3179" s="571"/>
      <c r="BP3179" s="571"/>
      <c r="BQ3179" s="542"/>
      <c r="BR3179" s="571"/>
      <c r="BS3179" s="1524"/>
      <c r="BT3179" s="569"/>
      <c r="BU3179" s="569"/>
    </row>
    <row r="3180" spans="1:73" hidden="1">
      <c r="A3180" s="569"/>
      <c r="B3180" s="541"/>
      <c r="C3180" s="570"/>
      <c r="D3180" s="571"/>
      <c r="E3180" s="572"/>
      <c r="F3180" s="571"/>
      <c r="G3180" s="1734"/>
      <c r="H3180" s="574"/>
      <c r="I3180" s="546"/>
      <c r="J3180" s="573"/>
      <c r="K3180" s="571"/>
      <c r="L3180" s="571"/>
      <c r="M3180" s="571"/>
      <c r="N3180" s="571"/>
      <c r="O3180" s="571"/>
      <c r="P3180" s="571"/>
      <c r="Q3180" s="571"/>
      <c r="R3180" s="571"/>
      <c r="S3180" s="571"/>
      <c r="T3180" s="571"/>
      <c r="U3180" s="571"/>
      <c r="V3180" s="571"/>
      <c r="W3180" s="571"/>
      <c r="X3180" s="571"/>
      <c r="Y3180" s="571"/>
      <c r="Z3180" s="571"/>
      <c r="AA3180" s="571"/>
      <c r="AB3180" s="571"/>
      <c r="AC3180" s="571"/>
      <c r="AD3180" s="571"/>
      <c r="AE3180" s="571"/>
      <c r="AF3180" s="571"/>
      <c r="AG3180" s="571"/>
      <c r="AH3180" s="571"/>
      <c r="AI3180" s="571"/>
      <c r="AJ3180" s="571"/>
      <c r="AK3180" s="571"/>
      <c r="AL3180" s="571"/>
      <c r="AM3180" s="571"/>
      <c r="AN3180" s="571"/>
      <c r="AO3180" s="571"/>
      <c r="AP3180" s="571"/>
      <c r="AQ3180" s="571"/>
      <c r="AR3180" s="571"/>
      <c r="AS3180" s="571"/>
      <c r="AT3180" s="571"/>
      <c r="AU3180" s="567"/>
      <c r="AV3180" s="571"/>
      <c r="AW3180" s="571"/>
      <c r="AX3180" s="571"/>
      <c r="AY3180" s="571"/>
      <c r="AZ3180" s="571"/>
      <c r="BA3180" s="571"/>
      <c r="BB3180" s="571"/>
      <c r="BC3180" s="571"/>
      <c r="BD3180" s="571"/>
      <c r="BE3180" s="571"/>
      <c r="BF3180" s="571"/>
      <c r="BG3180" s="571"/>
      <c r="BH3180" s="571"/>
      <c r="BI3180" s="571"/>
      <c r="BJ3180" s="571"/>
      <c r="BK3180" s="571"/>
      <c r="BL3180" s="571"/>
      <c r="BM3180" s="571"/>
      <c r="BN3180" s="571"/>
      <c r="BO3180" s="571"/>
      <c r="BP3180" s="571"/>
      <c r="BQ3180" s="542"/>
      <c r="BR3180" s="571"/>
      <c r="BS3180" s="1524"/>
      <c r="BT3180" s="569"/>
      <c r="BU3180" s="569"/>
    </row>
    <row r="3181" spans="1:73" hidden="1">
      <c r="A3181" s="569"/>
      <c r="B3181" s="541"/>
      <c r="C3181" s="570"/>
      <c r="D3181" s="571"/>
      <c r="E3181" s="572"/>
      <c r="F3181" s="571"/>
      <c r="G3181" s="1734"/>
      <c r="H3181" s="574"/>
      <c r="I3181" s="546"/>
      <c r="J3181" s="573"/>
      <c r="K3181" s="571"/>
      <c r="L3181" s="571"/>
      <c r="M3181" s="571"/>
      <c r="N3181" s="571"/>
      <c r="O3181" s="571"/>
      <c r="P3181" s="571"/>
      <c r="Q3181" s="571"/>
      <c r="R3181" s="571"/>
      <c r="S3181" s="571"/>
      <c r="T3181" s="571"/>
      <c r="U3181" s="571"/>
      <c r="V3181" s="571"/>
      <c r="W3181" s="571"/>
      <c r="X3181" s="571"/>
      <c r="Y3181" s="571"/>
      <c r="Z3181" s="571"/>
      <c r="AA3181" s="571"/>
      <c r="AB3181" s="571"/>
      <c r="AC3181" s="571"/>
      <c r="AD3181" s="571"/>
      <c r="AE3181" s="571"/>
      <c r="AF3181" s="571"/>
      <c r="AG3181" s="571"/>
      <c r="AH3181" s="571"/>
      <c r="AI3181" s="571"/>
      <c r="AJ3181" s="571"/>
      <c r="AK3181" s="571"/>
      <c r="AL3181" s="571"/>
      <c r="AM3181" s="571"/>
      <c r="AN3181" s="571"/>
      <c r="AO3181" s="571"/>
      <c r="AP3181" s="571"/>
      <c r="AQ3181" s="571"/>
      <c r="AR3181" s="571"/>
      <c r="AS3181" s="571"/>
      <c r="AT3181" s="571"/>
      <c r="AU3181" s="567"/>
      <c r="AV3181" s="571"/>
      <c r="AW3181" s="571"/>
      <c r="AX3181" s="571"/>
      <c r="AY3181" s="571"/>
      <c r="AZ3181" s="571"/>
      <c r="BA3181" s="571"/>
      <c r="BB3181" s="571"/>
      <c r="BC3181" s="571"/>
      <c r="BD3181" s="571"/>
      <c r="BE3181" s="571"/>
      <c r="BF3181" s="571"/>
      <c r="BG3181" s="571"/>
      <c r="BH3181" s="571"/>
      <c r="BI3181" s="571"/>
      <c r="BJ3181" s="571"/>
      <c r="BK3181" s="571"/>
      <c r="BL3181" s="571"/>
      <c r="BM3181" s="571"/>
      <c r="BN3181" s="571"/>
      <c r="BO3181" s="571"/>
      <c r="BP3181" s="571"/>
      <c r="BQ3181" s="542"/>
      <c r="BR3181" s="571"/>
      <c r="BS3181" s="1524"/>
      <c r="BT3181" s="569"/>
      <c r="BU3181" s="569"/>
    </row>
    <row r="3182" spans="1:73" hidden="1">
      <c r="A3182" s="569"/>
      <c r="B3182" s="541"/>
      <c r="C3182" s="570"/>
      <c r="D3182" s="571"/>
      <c r="E3182" s="572"/>
      <c r="F3182" s="571"/>
      <c r="G3182" s="1734"/>
      <c r="H3182" s="574"/>
      <c r="I3182" s="546"/>
      <c r="J3182" s="573"/>
      <c r="K3182" s="571"/>
      <c r="L3182" s="571"/>
      <c r="M3182" s="571"/>
      <c r="N3182" s="571"/>
      <c r="O3182" s="571"/>
      <c r="P3182" s="571"/>
      <c r="Q3182" s="571"/>
      <c r="R3182" s="571"/>
      <c r="S3182" s="571"/>
      <c r="T3182" s="571"/>
      <c r="U3182" s="571"/>
      <c r="V3182" s="571"/>
      <c r="W3182" s="571"/>
      <c r="X3182" s="571"/>
      <c r="Y3182" s="571"/>
      <c r="Z3182" s="571"/>
      <c r="AA3182" s="571"/>
      <c r="AB3182" s="571"/>
      <c r="AC3182" s="571"/>
      <c r="AD3182" s="571"/>
      <c r="AE3182" s="571"/>
      <c r="AF3182" s="571"/>
      <c r="AG3182" s="571"/>
      <c r="AH3182" s="571"/>
      <c r="AI3182" s="571"/>
      <c r="AJ3182" s="571"/>
      <c r="AK3182" s="571"/>
      <c r="AL3182" s="571"/>
      <c r="AM3182" s="571"/>
      <c r="AN3182" s="571"/>
      <c r="AO3182" s="571"/>
      <c r="AP3182" s="571"/>
      <c r="AQ3182" s="571"/>
      <c r="AR3182" s="571"/>
      <c r="AS3182" s="571"/>
      <c r="AT3182" s="571"/>
      <c r="AU3182" s="567"/>
      <c r="AV3182" s="571"/>
      <c r="AW3182" s="571"/>
      <c r="AX3182" s="571"/>
      <c r="AY3182" s="571"/>
      <c r="AZ3182" s="571"/>
      <c r="BA3182" s="571"/>
      <c r="BB3182" s="571"/>
      <c r="BC3182" s="571"/>
      <c r="BD3182" s="571"/>
      <c r="BE3182" s="571"/>
      <c r="BF3182" s="571"/>
      <c r="BG3182" s="571"/>
      <c r="BH3182" s="571"/>
      <c r="BI3182" s="571"/>
      <c r="BJ3182" s="571"/>
      <c r="BK3182" s="571"/>
      <c r="BL3182" s="571"/>
      <c r="BM3182" s="571"/>
      <c r="BN3182" s="571"/>
      <c r="BO3182" s="571"/>
      <c r="BP3182" s="571"/>
      <c r="BQ3182" s="542"/>
      <c r="BR3182" s="571"/>
      <c r="BS3182" s="1524"/>
      <c r="BT3182" s="569"/>
      <c r="BU3182" s="569"/>
    </row>
    <row r="3183" spans="1:73" hidden="1">
      <c r="A3183" s="569"/>
      <c r="B3183" s="541"/>
      <c r="C3183" s="570"/>
      <c r="D3183" s="571"/>
      <c r="E3183" s="572"/>
      <c r="F3183" s="571"/>
      <c r="G3183" s="1734"/>
      <c r="H3183" s="574"/>
      <c r="I3183" s="546"/>
      <c r="J3183" s="573"/>
      <c r="K3183" s="571"/>
      <c r="L3183" s="571"/>
      <c r="M3183" s="571"/>
      <c r="N3183" s="571"/>
      <c r="O3183" s="571"/>
      <c r="P3183" s="571"/>
      <c r="Q3183" s="571"/>
      <c r="R3183" s="571"/>
      <c r="S3183" s="571"/>
      <c r="T3183" s="571"/>
      <c r="U3183" s="571"/>
      <c r="V3183" s="571"/>
      <c r="W3183" s="571"/>
      <c r="X3183" s="571"/>
      <c r="Y3183" s="571"/>
      <c r="Z3183" s="571"/>
      <c r="AA3183" s="571"/>
      <c r="AB3183" s="571"/>
      <c r="AC3183" s="571"/>
      <c r="AD3183" s="571"/>
      <c r="AE3183" s="571"/>
      <c r="AF3183" s="571"/>
      <c r="AG3183" s="571"/>
      <c r="AH3183" s="571"/>
      <c r="AI3183" s="571"/>
      <c r="AJ3183" s="571"/>
      <c r="AK3183" s="571"/>
      <c r="AL3183" s="571"/>
      <c r="AM3183" s="571"/>
      <c r="AN3183" s="571"/>
      <c r="AO3183" s="571"/>
      <c r="AP3183" s="571"/>
      <c r="AQ3183" s="571"/>
      <c r="AR3183" s="571"/>
      <c r="AS3183" s="571"/>
      <c r="AT3183" s="571"/>
      <c r="AU3183" s="567"/>
      <c r="AV3183" s="571"/>
      <c r="AW3183" s="571"/>
      <c r="AX3183" s="571"/>
      <c r="AY3183" s="571"/>
      <c r="AZ3183" s="571"/>
      <c r="BA3183" s="571"/>
      <c r="BB3183" s="571"/>
      <c r="BC3183" s="571"/>
      <c r="BD3183" s="571"/>
      <c r="BE3183" s="571"/>
      <c r="BF3183" s="571"/>
      <c r="BG3183" s="571"/>
      <c r="BH3183" s="571"/>
      <c r="BI3183" s="571"/>
      <c r="BJ3183" s="571"/>
      <c r="BK3183" s="571"/>
      <c r="BL3183" s="571"/>
      <c r="BM3183" s="571"/>
      <c r="BN3183" s="571"/>
      <c r="BO3183" s="571"/>
      <c r="BP3183" s="571"/>
      <c r="BQ3183" s="542"/>
      <c r="BR3183" s="571"/>
      <c r="BS3183" s="1524"/>
      <c r="BT3183" s="569"/>
      <c r="BU3183" s="569"/>
    </row>
    <row r="3184" spans="1:73" hidden="1">
      <c r="A3184" s="569"/>
      <c r="B3184" s="541"/>
      <c r="C3184" s="570"/>
      <c r="D3184" s="571"/>
      <c r="E3184" s="572"/>
      <c r="F3184" s="571"/>
      <c r="G3184" s="1734"/>
      <c r="H3184" s="574"/>
      <c r="I3184" s="546"/>
      <c r="J3184" s="573"/>
      <c r="K3184" s="571"/>
      <c r="L3184" s="571"/>
      <c r="M3184" s="571"/>
      <c r="N3184" s="571"/>
      <c r="O3184" s="571"/>
      <c r="P3184" s="571"/>
      <c r="Q3184" s="571"/>
      <c r="R3184" s="571"/>
      <c r="S3184" s="571"/>
      <c r="T3184" s="571"/>
      <c r="U3184" s="571"/>
      <c r="V3184" s="571"/>
      <c r="W3184" s="571"/>
      <c r="X3184" s="571"/>
      <c r="Y3184" s="571"/>
      <c r="Z3184" s="571"/>
      <c r="AA3184" s="571"/>
      <c r="AB3184" s="571"/>
      <c r="AC3184" s="571"/>
      <c r="AD3184" s="571"/>
      <c r="AE3184" s="571"/>
      <c r="AF3184" s="571"/>
      <c r="AG3184" s="571"/>
      <c r="AH3184" s="571"/>
      <c r="AI3184" s="571"/>
      <c r="AJ3184" s="571"/>
      <c r="AK3184" s="571"/>
      <c r="AL3184" s="571"/>
      <c r="AM3184" s="571"/>
      <c r="AN3184" s="571"/>
      <c r="AO3184" s="571"/>
      <c r="AP3184" s="571"/>
      <c r="AQ3184" s="571"/>
      <c r="AR3184" s="571"/>
      <c r="AS3184" s="571"/>
      <c r="AT3184" s="571"/>
      <c r="AU3184" s="567"/>
      <c r="AV3184" s="571"/>
      <c r="AW3184" s="571"/>
      <c r="AX3184" s="571"/>
      <c r="AY3184" s="571"/>
      <c r="AZ3184" s="571"/>
      <c r="BA3184" s="571"/>
      <c r="BB3184" s="571"/>
      <c r="BC3184" s="571"/>
      <c r="BD3184" s="571"/>
      <c r="BE3184" s="571"/>
      <c r="BF3184" s="571"/>
      <c r="BG3184" s="571"/>
      <c r="BH3184" s="571"/>
      <c r="BI3184" s="571"/>
      <c r="BJ3184" s="571"/>
      <c r="BK3184" s="571"/>
      <c r="BL3184" s="571"/>
      <c r="BM3184" s="571"/>
      <c r="BN3184" s="571"/>
      <c r="BO3184" s="571"/>
      <c r="BP3184" s="571"/>
      <c r="BQ3184" s="542"/>
      <c r="BR3184" s="571"/>
      <c r="BS3184" s="1524"/>
      <c r="BT3184" s="569"/>
      <c r="BU3184" s="569"/>
    </row>
    <row r="3185" spans="1:77" hidden="1">
      <c r="A3185" s="569"/>
      <c r="B3185" s="541"/>
      <c r="C3185" s="570"/>
      <c r="D3185" s="571"/>
      <c r="E3185" s="572"/>
      <c r="F3185" s="571"/>
      <c r="G3185" s="1734"/>
      <c r="H3185" s="574"/>
      <c r="I3185" s="546"/>
      <c r="J3185" s="573"/>
      <c r="K3185" s="571"/>
      <c r="L3185" s="571"/>
      <c r="M3185" s="571"/>
      <c r="N3185" s="571"/>
      <c r="O3185" s="571"/>
      <c r="P3185" s="571"/>
      <c r="Q3185" s="571"/>
      <c r="R3185" s="571"/>
      <c r="S3185" s="571"/>
      <c r="T3185" s="571"/>
      <c r="U3185" s="571"/>
      <c r="V3185" s="571"/>
      <c r="W3185" s="571"/>
      <c r="X3185" s="571"/>
      <c r="Y3185" s="571"/>
      <c r="Z3185" s="571"/>
      <c r="AA3185" s="571"/>
      <c r="AB3185" s="571"/>
      <c r="AC3185" s="571"/>
      <c r="AD3185" s="571"/>
      <c r="AE3185" s="571"/>
      <c r="AF3185" s="571"/>
      <c r="AG3185" s="571"/>
      <c r="AH3185" s="571"/>
      <c r="AI3185" s="571"/>
      <c r="AJ3185" s="571"/>
      <c r="AK3185" s="571"/>
      <c r="AL3185" s="571"/>
      <c r="AM3185" s="571"/>
      <c r="AN3185" s="571"/>
      <c r="AO3185" s="571"/>
      <c r="AP3185" s="571"/>
      <c r="AQ3185" s="571"/>
      <c r="AR3185" s="571"/>
      <c r="AS3185" s="571"/>
      <c r="AT3185" s="571"/>
      <c r="AU3185" s="567"/>
      <c r="AV3185" s="571"/>
      <c r="AW3185" s="571"/>
      <c r="AX3185" s="571"/>
      <c r="AY3185" s="571"/>
      <c r="AZ3185" s="571"/>
      <c r="BA3185" s="571"/>
      <c r="BB3185" s="571"/>
      <c r="BC3185" s="571"/>
      <c r="BD3185" s="571"/>
      <c r="BE3185" s="571"/>
      <c r="BF3185" s="571"/>
      <c r="BG3185" s="571"/>
      <c r="BH3185" s="571"/>
      <c r="BI3185" s="571"/>
      <c r="BJ3185" s="571"/>
      <c r="BK3185" s="571"/>
      <c r="BL3185" s="571"/>
      <c r="BM3185" s="571"/>
      <c r="BN3185" s="571"/>
      <c r="BO3185" s="571"/>
      <c r="BP3185" s="571"/>
      <c r="BQ3185" s="542"/>
      <c r="BR3185" s="571"/>
      <c r="BS3185" s="1524"/>
      <c r="BT3185" s="569"/>
      <c r="BU3185" s="569"/>
    </row>
    <row r="3186" spans="1:77" hidden="1">
      <c r="A3186" s="569"/>
      <c r="B3186" s="541"/>
      <c r="C3186" s="570"/>
      <c r="D3186" s="571"/>
      <c r="E3186" s="572"/>
      <c r="F3186" s="571"/>
      <c r="G3186" s="1734"/>
      <c r="H3186" s="574"/>
      <c r="I3186" s="546"/>
      <c r="J3186" s="573"/>
      <c r="K3186" s="571"/>
      <c r="L3186" s="571"/>
      <c r="M3186" s="571"/>
      <c r="N3186" s="571"/>
      <c r="O3186" s="571"/>
      <c r="P3186" s="571"/>
      <c r="Q3186" s="571"/>
      <c r="R3186" s="571"/>
      <c r="S3186" s="571"/>
      <c r="T3186" s="571"/>
      <c r="U3186" s="571"/>
      <c r="V3186" s="571"/>
      <c r="W3186" s="571"/>
      <c r="X3186" s="571"/>
      <c r="Y3186" s="571"/>
      <c r="Z3186" s="571"/>
      <c r="AA3186" s="571"/>
      <c r="AB3186" s="571"/>
      <c r="AC3186" s="571"/>
      <c r="AD3186" s="571"/>
      <c r="AE3186" s="571"/>
      <c r="AF3186" s="571"/>
      <c r="AG3186" s="571"/>
      <c r="AH3186" s="571"/>
      <c r="AI3186" s="571"/>
      <c r="AJ3186" s="571"/>
      <c r="AK3186" s="571"/>
      <c r="AL3186" s="571"/>
      <c r="AM3186" s="571"/>
      <c r="AN3186" s="571"/>
      <c r="AO3186" s="571"/>
      <c r="AP3186" s="571"/>
      <c r="AQ3186" s="571"/>
      <c r="AR3186" s="571"/>
      <c r="AS3186" s="571"/>
      <c r="AT3186" s="571"/>
      <c r="AU3186" s="567"/>
      <c r="AV3186" s="571"/>
      <c r="AW3186" s="571"/>
      <c r="AX3186" s="571"/>
      <c r="AY3186" s="571"/>
      <c r="AZ3186" s="571"/>
      <c r="BA3186" s="571"/>
      <c r="BB3186" s="571"/>
      <c r="BC3186" s="571"/>
      <c r="BD3186" s="571"/>
      <c r="BE3186" s="571"/>
      <c r="BF3186" s="571"/>
      <c r="BG3186" s="571"/>
      <c r="BH3186" s="571"/>
      <c r="BI3186" s="571"/>
      <c r="BJ3186" s="571"/>
      <c r="BK3186" s="571"/>
      <c r="BL3186" s="571"/>
      <c r="BM3186" s="571"/>
      <c r="BN3186" s="571"/>
      <c r="BO3186" s="571"/>
      <c r="BP3186" s="571"/>
      <c r="BQ3186" s="542"/>
      <c r="BR3186" s="571"/>
      <c r="BS3186" s="1524"/>
      <c r="BT3186" s="569"/>
      <c r="BU3186" s="569"/>
    </row>
    <row r="3187" spans="1:77" hidden="1">
      <c r="A3187" s="569"/>
      <c r="B3187" s="541"/>
      <c r="C3187" s="570"/>
      <c r="D3187" s="571"/>
      <c r="E3187" s="572"/>
      <c r="F3187" s="571"/>
      <c r="G3187" s="1734"/>
      <c r="H3187" s="574"/>
      <c r="I3187" s="546"/>
      <c r="J3187" s="573"/>
      <c r="K3187" s="571"/>
      <c r="L3187" s="571"/>
      <c r="M3187" s="571"/>
      <c r="N3187" s="571"/>
      <c r="O3187" s="571"/>
      <c r="P3187" s="571"/>
      <c r="Q3187" s="571"/>
      <c r="R3187" s="571"/>
      <c r="S3187" s="571"/>
      <c r="T3187" s="571"/>
      <c r="U3187" s="571"/>
      <c r="V3187" s="571"/>
      <c r="W3187" s="571"/>
      <c r="X3187" s="571"/>
      <c r="Y3187" s="571"/>
      <c r="Z3187" s="571"/>
      <c r="AA3187" s="571"/>
      <c r="AB3187" s="571"/>
      <c r="AC3187" s="571"/>
      <c r="AD3187" s="571"/>
      <c r="AE3187" s="571"/>
      <c r="AF3187" s="571"/>
      <c r="AG3187" s="571"/>
      <c r="AH3187" s="571"/>
      <c r="AI3187" s="571"/>
      <c r="AJ3187" s="571"/>
      <c r="AK3187" s="571"/>
      <c r="AL3187" s="571"/>
      <c r="AM3187" s="571"/>
      <c r="AN3187" s="571"/>
      <c r="AO3187" s="571"/>
      <c r="AP3187" s="571"/>
      <c r="AQ3187" s="571"/>
      <c r="AR3187" s="571"/>
      <c r="AS3187" s="571"/>
      <c r="AT3187" s="571"/>
      <c r="AU3187" s="567"/>
      <c r="AV3187" s="571"/>
      <c r="AW3187" s="571"/>
      <c r="AX3187" s="571"/>
      <c r="AY3187" s="571"/>
      <c r="AZ3187" s="571"/>
      <c r="BA3187" s="571"/>
      <c r="BB3187" s="571"/>
      <c r="BC3187" s="571"/>
      <c r="BD3187" s="571"/>
      <c r="BE3187" s="571"/>
      <c r="BF3187" s="571"/>
      <c r="BG3187" s="571"/>
      <c r="BH3187" s="571"/>
      <c r="BI3187" s="571"/>
      <c r="BJ3187" s="571"/>
      <c r="BK3187" s="571"/>
      <c r="BL3187" s="571"/>
      <c r="BM3187" s="571"/>
      <c r="BN3187" s="571"/>
      <c r="BO3187" s="571"/>
      <c r="BP3187" s="571"/>
      <c r="BQ3187" s="542"/>
      <c r="BR3187" s="571"/>
      <c r="BS3187" s="1524"/>
      <c r="BT3187" s="569"/>
      <c r="BU3187" s="569"/>
    </row>
    <row r="3188" spans="1:77" hidden="1">
      <c r="A3188" s="569"/>
      <c r="B3188" s="541"/>
      <c r="C3188" s="570"/>
      <c r="D3188" s="571"/>
      <c r="E3188" s="572"/>
      <c r="F3188" s="571"/>
      <c r="G3188" s="1734"/>
      <c r="H3188" s="574"/>
      <c r="I3188" s="546"/>
      <c r="J3188" s="573"/>
      <c r="K3188" s="571"/>
      <c r="L3188" s="571"/>
      <c r="M3188" s="571"/>
      <c r="N3188" s="571"/>
      <c r="O3188" s="571"/>
      <c r="P3188" s="571"/>
      <c r="Q3188" s="571"/>
      <c r="R3188" s="571"/>
      <c r="S3188" s="571"/>
      <c r="T3188" s="571"/>
      <c r="U3188" s="571"/>
      <c r="V3188" s="571"/>
      <c r="W3188" s="571"/>
      <c r="X3188" s="571"/>
      <c r="Y3188" s="571"/>
      <c r="Z3188" s="571"/>
      <c r="AA3188" s="571"/>
      <c r="AB3188" s="571"/>
      <c r="AC3188" s="571"/>
      <c r="AD3188" s="571"/>
      <c r="AE3188" s="571"/>
      <c r="AF3188" s="571"/>
      <c r="AG3188" s="571"/>
      <c r="AH3188" s="571"/>
      <c r="AI3188" s="571"/>
      <c r="AJ3188" s="571"/>
      <c r="AK3188" s="571"/>
      <c r="AL3188" s="571"/>
      <c r="AM3188" s="571"/>
      <c r="AN3188" s="571"/>
      <c r="AO3188" s="571"/>
      <c r="AP3188" s="571"/>
      <c r="AQ3188" s="571"/>
      <c r="AR3188" s="571"/>
      <c r="AS3188" s="571"/>
      <c r="AT3188" s="571"/>
      <c r="AU3188" s="567"/>
      <c r="AV3188" s="571"/>
      <c r="AW3188" s="571"/>
      <c r="AX3188" s="571"/>
      <c r="AY3188" s="571"/>
      <c r="AZ3188" s="571"/>
      <c r="BA3188" s="571"/>
      <c r="BB3188" s="571"/>
      <c r="BC3188" s="571"/>
      <c r="BD3188" s="571"/>
      <c r="BE3188" s="571"/>
      <c r="BF3188" s="571"/>
      <c r="BG3188" s="571"/>
      <c r="BH3188" s="571"/>
      <c r="BI3188" s="571"/>
      <c r="BJ3188" s="571"/>
      <c r="BK3188" s="571"/>
      <c r="BL3188" s="571"/>
      <c r="BM3188" s="571"/>
      <c r="BN3188" s="571"/>
      <c r="BO3188" s="571"/>
      <c r="BP3188" s="571"/>
      <c r="BQ3188" s="542"/>
      <c r="BR3188" s="571"/>
      <c r="BS3188" s="1524"/>
      <c r="BT3188" s="569"/>
      <c r="BU3188" s="569"/>
    </row>
    <row r="3189" spans="1:77" hidden="1">
      <c r="A3189" s="569"/>
      <c r="B3189" s="541"/>
      <c r="C3189" s="570"/>
      <c r="D3189" s="571"/>
      <c r="E3189" s="572"/>
      <c r="F3189" s="571"/>
      <c r="G3189" s="1734"/>
      <c r="H3189" s="574"/>
      <c r="I3189" s="546"/>
      <c r="J3189" s="573"/>
      <c r="K3189" s="571"/>
      <c r="L3189" s="571"/>
      <c r="M3189" s="571"/>
      <c r="N3189" s="571"/>
      <c r="O3189" s="571"/>
      <c r="P3189" s="571"/>
      <c r="Q3189" s="571"/>
      <c r="R3189" s="571"/>
      <c r="S3189" s="571"/>
      <c r="T3189" s="571"/>
      <c r="U3189" s="571"/>
      <c r="V3189" s="571"/>
      <c r="W3189" s="571"/>
      <c r="X3189" s="571"/>
      <c r="Y3189" s="571"/>
      <c r="Z3189" s="571"/>
      <c r="AA3189" s="571"/>
      <c r="AB3189" s="571"/>
      <c r="AC3189" s="571"/>
      <c r="AD3189" s="571"/>
      <c r="AE3189" s="571"/>
      <c r="AF3189" s="571"/>
      <c r="AG3189" s="571"/>
      <c r="AH3189" s="571"/>
      <c r="AI3189" s="571"/>
      <c r="AJ3189" s="571"/>
      <c r="AK3189" s="571"/>
      <c r="AL3189" s="571"/>
      <c r="AM3189" s="571"/>
      <c r="AN3189" s="571"/>
      <c r="AO3189" s="571"/>
      <c r="AP3189" s="571"/>
      <c r="AQ3189" s="571"/>
      <c r="AR3189" s="571"/>
      <c r="AS3189" s="571"/>
      <c r="AT3189" s="571"/>
      <c r="AU3189" s="567"/>
      <c r="AV3189" s="571"/>
      <c r="AW3189" s="571"/>
      <c r="AX3189" s="571"/>
      <c r="AY3189" s="571"/>
      <c r="AZ3189" s="571"/>
      <c r="BA3189" s="571"/>
      <c r="BB3189" s="571"/>
      <c r="BC3189" s="571"/>
      <c r="BD3189" s="571"/>
      <c r="BE3189" s="571"/>
      <c r="BF3189" s="571"/>
      <c r="BG3189" s="571"/>
      <c r="BH3189" s="571"/>
      <c r="BI3189" s="571"/>
      <c r="BJ3189" s="571"/>
      <c r="BK3189" s="571"/>
      <c r="BL3189" s="571"/>
      <c r="BM3189" s="571"/>
      <c r="BN3189" s="571"/>
      <c r="BO3189" s="571"/>
      <c r="BP3189" s="571"/>
      <c r="BQ3189" s="542"/>
      <c r="BR3189" s="571"/>
      <c r="BS3189" s="1524"/>
      <c r="BT3189" s="569"/>
      <c r="BU3189" s="569"/>
    </row>
    <row r="3190" spans="1:77" hidden="1">
      <c r="A3190" s="569"/>
      <c r="B3190" s="541"/>
      <c r="C3190" s="570"/>
      <c r="D3190" s="571"/>
      <c r="E3190" s="572"/>
      <c r="F3190" s="571"/>
      <c r="G3190" s="1734"/>
      <c r="H3190" s="574"/>
      <c r="I3190" s="546"/>
      <c r="J3190" s="573"/>
      <c r="K3190" s="571"/>
      <c r="L3190" s="571"/>
      <c r="M3190" s="571"/>
      <c r="N3190" s="571"/>
      <c r="O3190" s="571"/>
      <c r="P3190" s="571"/>
      <c r="Q3190" s="571"/>
      <c r="R3190" s="571"/>
      <c r="S3190" s="571"/>
      <c r="T3190" s="571"/>
      <c r="U3190" s="571"/>
      <c r="V3190" s="571"/>
      <c r="W3190" s="571"/>
      <c r="X3190" s="571"/>
      <c r="Y3190" s="571"/>
      <c r="Z3190" s="571"/>
      <c r="AA3190" s="571"/>
      <c r="AB3190" s="571"/>
      <c r="AC3190" s="571"/>
      <c r="AD3190" s="571"/>
      <c r="AE3190" s="571"/>
      <c r="AF3190" s="571"/>
      <c r="AG3190" s="571"/>
      <c r="AH3190" s="571"/>
      <c r="AI3190" s="571"/>
      <c r="AJ3190" s="571"/>
      <c r="AK3190" s="571"/>
      <c r="AL3190" s="571"/>
      <c r="AM3190" s="571"/>
      <c r="AN3190" s="571"/>
      <c r="AO3190" s="571"/>
      <c r="AP3190" s="571"/>
      <c r="AQ3190" s="571"/>
      <c r="AR3190" s="571"/>
      <c r="AS3190" s="571"/>
      <c r="AT3190" s="571"/>
      <c r="AU3190" s="567"/>
      <c r="AV3190" s="571"/>
      <c r="AW3190" s="571"/>
      <c r="AX3190" s="571"/>
      <c r="AY3190" s="571"/>
      <c r="AZ3190" s="571"/>
      <c r="BA3190" s="571"/>
      <c r="BB3190" s="571"/>
      <c r="BC3190" s="571"/>
      <c r="BD3190" s="571"/>
      <c r="BE3190" s="571"/>
      <c r="BF3190" s="571"/>
      <c r="BG3190" s="571"/>
      <c r="BH3190" s="571"/>
      <c r="BI3190" s="571"/>
      <c r="BJ3190" s="571"/>
      <c r="BK3190" s="571"/>
      <c r="BL3190" s="571"/>
      <c r="BM3190" s="571"/>
      <c r="BN3190" s="571"/>
      <c r="BO3190" s="571"/>
      <c r="BP3190" s="571"/>
      <c r="BQ3190" s="542"/>
      <c r="BR3190" s="571"/>
      <c r="BS3190" s="1524"/>
      <c r="BT3190" s="569"/>
      <c r="BU3190" s="569"/>
    </row>
    <row r="3191" spans="1:77" hidden="1">
      <c r="A3191" s="569"/>
      <c r="B3191" s="541"/>
      <c r="C3191" s="570"/>
      <c r="D3191" s="571"/>
      <c r="E3191" s="572"/>
      <c r="F3191" s="571"/>
      <c r="G3191" s="1734"/>
      <c r="H3191" s="574"/>
      <c r="I3191" s="546"/>
      <c r="J3191" s="573"/>
      <c r="K3191" s="571"/>
      <c r="L3191" s="571"/>
      <c r="M3191" s="571"/>
      <c r="N3191" s="571"/>
      <c r="O3191" s="571"/>
      <c r="P3191" s="571"/>
      <c r="Q3191" s="571"/>
      <c r="R3191" s="571"/>
      <c r="S3191" s="571"/>
      <c r="T3191" s="571"/>
      <c r="U3191" s="571"/>
      <c r="V3191" s="571"/>
      <c r="W3191" s="571"/>
      <c r="X3191" s="571"/>
      <c r="Y3191" s="571"/>
      <c r="Z3191" s="571"/>
      <c r="AA3191" s="571"/>
      <c r="AB3191" s="571"/>
      <c r="AC3191" s="571"/>
      <c r="AD3191" s="571"/>
      <c r="AE3191" s="571"/>
      <c r="AF3191" s="571"/>
      <c r="AG3191" s="571"/>
      <c r="AH3191" s="571"/>
      <c r="AI3191" s="571"/>
      <c r="AJ3191" s="571"/>
      <c r="AK3191" s="571"/>
      <c r="AL3191" s="571"/>
      <c r="AM3191" s="571"/>
      <c r="AN3191" s="571"/>
      <c r="AO3191" s="571"/>
      <c r="AP3191" s="571"/>
      <c r="AQ3191" s="571"/>
      <c r="AR3191" s="571"/>
      <c r="AS3191" s="571"/>
      <c r="AT3191" s="571"/>
      <c r="AU3191" s="567"/>
      <c r="AV3191" s="571"/>
      <c r="AW3191" s="571"/>
      <c r="AX3191" s="571"/>
      <c r="AY3191" s="571"/>
      <c r="AZ3191" s="571"/>
      <c r="BA3191" s="571"/>
      <c r="BB3191" s="571"/>
      <c r="BC3191" s="571"/>
      <c r="BD3191" s="571"/>
      <c r="BE3191" s="571"/>
      <c r="BF3191" s="571"/>
      <c r="BG3191" s="571"/>
      <c r="BH3191" s="571"/>
      <c r="BI3191" s="571"/>
      <c r="BJ3191" s="571"/>
      <c r="BK3191" s="571"/>
      <c r="BL3191" s="571"/>
      <c r="BM3191" s="571"/>
      <c r="BN3191" s="571"/>
      <c r="BO3191" s="571"/>
      <c r="BP3191" s="571"/>
      <c r="BQ3191" s="542"/>
      <c r="BR3191" s="571"/>
      <c r="BS3191" s="1524"/>
      <c r="BT3191" s="569"/>
      <c r="BU3191" s="569"/>
    </row>
    <row r="3192" spans="1:77" hidden="1">
      <c r="A3192" s="569"/>
      <c r="B3192" s="541"/>
      <c r="C3192" s="570"/>
      <c r="D3192" s="571"/>
      <c r="E3192" s="572"/>
      <c r="F3192" s="571"/>
      <c r="G3192" s="1734"/>
      <c r="H3192" s="574"/>
      <c r="I3192" s="546"/>
      <c r="J3192" s="573"/>
      <c r="K3192" s="571"/>
      <c r="L3192" s="571"/>
      <c r="M3192" s="571"/>
      <c r="N3192" s="571"/>
      <c r="O3192" s="571"/>
      <c r="P3192" s="571"/>
      <c r="Q3192" s="571"/>
      <c r="R3192" s="571"/>
      <c r="S3192" s="571"/>
      <c r="T3192" s="571"/>
      <c r="U3192" s="571"/>
      <c r="V3192" s="571"/>
      <c r="W3192" s="571"/>
      <c r="X3192" s="571"/>
      <c r="Y3192" s="571"/>
      <c r="Z3192" s="571"/>
      <c r="AA3192" s="571"/>
      <c r="AB3192" s="571"/>
      <c r="AC3192" s="571"/>
      <c r="AD3192" s="571"/>
      <c r="AE3192" s="571"/>
      <c r="AF3192" s="571"/>
      <c r="AG3192" s="571"/>
      <c r="AH3192" s="571"/>
      <c r="AI3192" s="571"/>
      <c r="AJ3192" s="571"/>
      <c r="AK3192" s="571"/>
      <c r="AL3192" s="571"/>
      <c r="AM3192" s="571"/>
      <c r="AN3192" s="571"/>
      <c r="AO3192" s="571"/>
      <c r="AP3192" s="571"/>
      <c r="AQ3192" s="571"/>
      <c r="AR3192" s="571"/>
      <c r="AS3192" s="571"/>
      <c r="AT3192" s="571"/>
      <c r="AU3192" s="567"/>
      <c r="AV3192" s="571"/>
      <c r="AW3192" s="571"/>
      <c r="AX3192" s="571"/>
      <c r="AY3192" s="571"/>
      <c r="AZ3192" s="571"/>
      <c r="BA3192" s="571"/>
      <c r="BB3192" s="571"/>
      <c r="BC3192" s="571"/>
      <c r="BD3192" s="571"/>
      <c r="BE3192" s="571"/>
      <c r="BF3192" s="571"/>
      <c r="BG3192" s="571"/>
      <c r="BH3192" s="571"/>
      <c r="BI3192" s="571"/>
      <c r="BJ3192" s="571"/>
      <c r="BK3192" s="571"/>
      <c r="BL3192" s="571"/>
      <c r="BM3192" s="571"/>
      <c r="BN3192" s="571"/>
      <c r="BO3192" s="571"/>
      <c r="BP3192" s="571"/>
      <c r="BQ3192" s="542"/>
      <c r="BR3192" s="571"/>
      <c r="BS3192" s="1524"/>
      <c r="BT3192" s="569"/>
      <c r="BU3192" s="569"/>
    </row>
    <row r="3193" spans="1:77" hidden="1">
      <c r="A3193" s="569"/>
      <c r="B3193" s="541"/>
      <c r="C3193" s="570"/>
      <c r="D3193" s="571"/>
      <c r="E3193" s="572"/>
      <c r="F3193" s="571"/>
      <c r="G3193" s="1734"/>
      <c r="H3193" s="574"/>
      <c r="I3193" s="546"/>
      <c r="J3193" s="573"/>
      <c r="K3193" s="571"/>
      <c r="L3193" s="571"/>
      <c r="M3193" s="571"/>
      <c r="N3193" s="571"/>
      <c r="O3193" s="571"/>
      <c r="P3193" s="571"/>
      <c r="Q3193" s="571"/>
      <c r="R3193" s="571"/>
      <c r="S3193" s="571"/>
      <c r="T3193" s="571"/>
      <c r="U3193" s="571"/>
      <c r="V3193" s="571"/>
      <c r="W3193" s="571"/>
      <c r="X3193" s="571"/>
      <c r="Y3193" s="571"/>
      <c r="Z3193" s="571"/>
      <c r="AA3193" s="571"/>
      <c r="AB3193" s="571"/>
      <c r="AC3193" s="571"/>
      <c r="AD3193" s="571"/>
      <c r="AE3193" s="571"/>
      <c r="AF3193" s="571"/>
      <c r="AG3193" s="571"/>
      <c r="AH3193" s="571"/>
      <c r="AI3193" s="571"/>
      <c r="AJ3193" s="571"/>
      <c r="AK3193" s="571"/>
      <c r="AL3193" s="571"/>
      <c r="AM3193" s="571"/>
      <c r="AN3193" s="571"/>
      <c r="AO3193" s="571"/>
      <c r="AP3193" s="571"/>
      <c r="AQ3193" s="571"/>
      <c r="AR3193" s="571"/>
      <c r="AS3193" s="571"/>
      <c r="AT3193" s="571"/>
      <c r="AU3193" s="567"/>
      <c r="AV3193" s="571"/>
      <c r="AW3193" s="571"/>
      <c r="AX3193" s="571"/>
      <c r="AY3193" s="571"/>
      <c r="AZ3193" s="571"/>
      <c r="BA3193" s="571"/>
      <c r="BB3193" s="571"/>
      <c r="BC3193" s="571"/>
      <c r="BD3193" s="571"/>
      <c r="BE3193" s="571"/>
      <c r="BF3193" s="571"/>
      <c r="BG3193" s="571"/>
      <c r="BH3193" s="571"/>
      <c r="BI3193" s="571"/>
      <c r="BJ3193" s="571"/>
      <c r="BK3193" s="571"/>
      <c r="BL3193" s="571"/>
      <c r="BM3193" s="571"/>
      <c r="BN3193" s="571"/>
      <c r="BO3193" s="571"/>
      <c r="BP3193" s="571"/>
      <c r="BQ3193" s="542"/>
      <c r="BR3193" s="571"/>
      <c r="BS3193" s="1524"/>
      <c r="BT3193" s="569"/>
      <c r="BU3193" s="569"/>
    </row>
    <row r="3194" spans="1:77" hidden="1">
      <c r="A3194" s="569"/>
      <c r="B3194" s="541"/>
      <c r="C3194" s="570"/>
      <c r="D3194" s="571"/>
      <c r="E3194" s="572"/>
      <c r="F3194" s="571"/>
      <c r="G3194" s="1734"/>
      <c r="H3194" s="574"/>
      <c r="I3194" s="546"/>
      <c r="J3194" s="573"/>
      <c r="K3194" s="571"/>
      <c r="L3194" s="571"/>
      <c r="M3194" s="571"/>
      <c r="N3194" s="571"/>
      <c r="O3194" s="571"/>
      <c r="P3194" s="571"/>
      <c r="Q3194" s="571"/>
      <c r="R3194" s="571"/>
      <c r="S3194" s="571"/>
      <c r="T3194" s="571"/>
      <c r="U3194" s="571"/>
      <c r="V3194" s="571"/>
      <c r="W3194" s="571"/>
      <c r="X3194" s="571"/>
      <c r="Y3194" s="571"/>
      <c r="Z3194" s="571"/>
      <c r="AA3194" s="571"/>
      <c r="AB3194" s="571"/>
      <c r="AC3194" s="571"/>
      <c r="AD3194" s="571"/>
      <c r="AE3194" s="571"/>
      <c r="AF3194" s="571"/>
      <c r="AG3194" s="571"/>
      <c r="AH3194" s="571"/>
      <c r="AI3194" s="571"/>
      <c r="AJ3194" s="571"/>
      <c r="AK3194" s="571"/>
      <c r="AL3194" s="571"/>
      <c r="AM3194" s="571"/>
      <c r="AN3194" s="571"/>
      <c r="AO3194" s="571"/>
      <c r="AP3194" s="571"/>
      <c r="AQ3194" s="571"/>
      <c r="AR3194" s="571"/>
      <c r="AS3194" s="571"/>
      <c r="AT3194" s="571"/>
      <c r="AU3194" s="567"/>
      <c r="AV3194" s="571"/>
      <c r="AW3194" s="571"/>
      <c r="AX3194" s="571"/>
      <c r="AY3194" s="571"/>
      <c r="AZ3194" s="571"/>
      <c r="BA3194" s="571"/>
      <c r="BB3194" s="571"/>
      <c r="BC3194" s="571"/>
      <c r="BD3194" s="571"/>
      <c r="BE3194" s="571"/>
      <c r="BF3194" s="571"/>
      <c r="BG3194" s="571"/>
      <c r="BH3194" s="571"/>
      <c r="BI3194" s="571"/>
      <c r="BJ3194" s="571"/>
      <c r="BK3194" s="571"/>
      <c r="BL3194" s="571"/>
      <c r="BM3194" s="571"/>
      <c r="BN3194" s="571"/>
      <c r="BO3194" s="571"/>
      <c r="BP3194" s="571"/>
      <c r="BQ3194" s="542"/>
      <c r="BR3194" s="571"/>
      <c r="BS3194" s="1524"/>
      <c r="BT3194" s="569"/>
      <c r="BU3194" s="569"/>
    </row>
    <row r="3195" spans="1:77" s="619" customFormat="1" hidden="1">
      <c r="A3195" s="603"/>
      <c r="B3195" s="604"/>
      <c r="C3195" s="604"/>
      <c r="D3195" s="605"/>
      <c r="E3195" s="635"/>
      <c r="F3195" s="635"/>
      <c r="G3195" s="607"/>
      <c r="H3195" s="608"/>
      <c r="I3195" s="609"/>
      <c r="J3195" s="610"/>
      <c r="K3195" s="611"/>
      <c r="L3195" s="611"/>
      <c r="M3195" s="611"/>
      <c r="N3195" s="611"/>
      <c r="O3195" s="612"/>
      <c r="P3195" s="612"/>
      <c r="Q3195" s="613"/>
      <c r="R3195" s="612"/>
      <c r="S3195" s="612"/>
      <c r="T3195" s="615"/>
      <c r="U3195" s="612"/>
      <c r="V3195" s="612"/>
      <c r="W3195" s="613"/>
      <c r="X3195" s="612"/>
      <c r="Y3195" s="612"/>
      <c r="Z3195" s="612"/>
      <c r="AA3195" s="611"/>
      <c r="AB3195" s="612"/>
      <c r="AC3195" s="612"/>
      <c r="AD3195" s="613"/>
      <c r="AE3195" s="613"/>
      <c r="AF3195" s="612"/>
      <c r="AG3195" s="612"/>
      <c r="AH3195" s="612"/>
      <c r="AI3195" s="611"/>
      <c r="AJ3195" s="612"/>
      <c r="AK3195" s="612"/>
      <c r="AL3195" s="612"/>
      <c r="AM3195" s="613"/>
      <c r="AN3195" s="612"/>
      <c r="AO3195" s="612"/>
      <c r="AP3195" s="612"/>
      <c r="AQ3195" s="613"/>
      <c r="AR3195" s="612"/>
      <c r="AS3195" s="612"/>
      <c r="AT3195" s="612"/>
      <c r="AU3195" s="616"/>
      <c r="AV3195" s="612"/>
      <c r="AW3195" s="612"/>
      <c r="AX3195" s="612"/>
      <c r="AY3195" s="612"/>
      <c r="AZ3195" s="612"/>
      <c r="BA3195" s="612"/>
      <c r="BB3195" s="612"/>
      <c r="BC3195" s="613"/>
      <c r="BD3195" s="612"/>
      <c r="BE3195" s="612"/>
      <c r="BF3195" s="612"/>
      <c r="BG3195" s="612"/>
      <c r="BH3195" s="613"/>
      <c r="BI3195" s="612"/>
      <c r="BJ3195" s="612"/>
      <c r="BK3195" s="612"/>
      <c r="BL3195" s="613"/>
      <c r="BM3195" s="611"/>
      <c r="BN3195" s="612"/>
      <c r="BO3195" s="612"/>
      <c r="BP3195" s="612"/>
      <c r="BQ3195" s="547"/>
      <c r="BR3195" s="605"/>
      <c r="BS3195" s="617"/>
      <c r="BT3195" s="605"/>
      <c r="BU3195" s="621"/>
      <c r="BY3195" s="607"/>
    </row>
    <row r="3196" spans="1:77" s="619" customFormat="1" hidden="1">
      <c r="A3196" s="603"/>
      <c r="B3196" s="604"/>
      <c r="C3196" s="604"/>
      <c r="D3196" s="605"/>
      <c r="E3196" s="635"/>
      <c r="F3196" s="1735"/>
      <c r="G3196" s="607"/>
      <c r="H3196" s="608"/>
      <c r="I3196" s="609"/>
      <c r="J3196" s="610"/>
      <c r="K3196" s="611"/>
      <c r="L3196" s="611"/>
      <c r="M3196" s="611"/>
      <c r="N3196" s="611"/>
      <c r="O3196" s="612"/>
      <c r="P3196" s="612"/>
      <c r="Q3196" s="613"/>
      <c r="R3196" s="612"/>
      <c r="S3196" s="612"/>
      <c r="T3196" s="615"/>
      <c r="U3196" s="612"/>
      <c r="V3196" s="612"/>
      <c r="W3196" s="613"/>
      <c r="X3196" s="612"/>
      <c r="Y3196" s="612"/>
      <c r="Z3196" s="612"/>
      <c r="AA3196" s="611"/>
      <c r="AB3196" s="612"/>
      <c r="AC3196" s="612"/>
      <c r="AD3196" s="613"/>
      <c r="AE3196" s="613"/>
      <c r="AF3196" s="612"/>
      <c r="AG3196" s="612"/>
      <c r="AH3196" s="612"/>
      <c r="AI3196" s="611"/>
      <c r="AJ3196" s="612"/>
      <c r="AK3196" s="612"/>
      <c r="AL3196" s="612"/>
      <c r="AM3196" s="613"/>
      <c r="AN3196" s="612"/>
      <c r="AO3196" s="612"/>
      <c r="AP3196" s="612"/>
      <c r="AQ3196" s="613"/>
      <c r="AR3196" s="612"/>
      <c r="AS3196" s="612"/>
      <c r="AT3196" s="612"/>
      <c r="AU3196" s="616"/>
      <c r="AV3196" s="612"/>
      <c r="AW3196" s="612"/>
      <c r="AX3196" s="612"/>
      <c r="AY3196" s="612"/>
      <c r="AZ3196" s="612"/>
      <c r="BA3196" s="612"/>
      <c r="BB3196" s="612"/>
      <c r="BC3196" s="613"/>
      <c r="BD3196" s="612"/>
      <c r="BE3196" s="612"/>
      <c r="BF3196" s="612"/>
      <c r="BG3196" s="612"/>
      <c r="BH3196" s="613"/>
      <c r="BI3196" s="612"/>
      <c r="BJ3196" s="612"/>
      <c r="BK3196" s="612"/>
      <c r="BL3196" s="613"/>
      <c r="BM3196" s="611"/>
      <c r="BN3196" s="612"/>
      <c r="BO3196" s="612"/>
      <c r="BP3196" s="612"/>
      <c r="BQ3196" s="547"/>
      <c r="BR3196" s="605"/>
      <c r="BS3196" s="617"/>
      <c r="BT3196" s="605"/>
      <c r="BU3196" s="621"/>
      <c r="BY3196" s="607"/>
    </row>
    <row r="3197" spans="1:77" s="619" customFormat="1" hidden="1">
      <c r="A3197" s="603"/>
      <c r="B3197" s="604"/>
      <c r="C3197" s="604"/>
      <c r="D3197" s="605"/>
      <c r="E3197" s="606"/>
      <c r="F3197" s="606"/>
      <c r="G3197" s="607"/>
      <c r="H3197" s="608"/>
      <c r="I3197" s="609"/>
      <c r="J3197" s="610"/>
      <c r="K3197" s="611"/>
      <c r="L3197" s="611"/>
      <c r="M3197" s="611"/>
      <c r="N3197" s="611"/>
      <c r="O3197" s="612"/>
      <c r="P3197" s="612"/>
      <c r="Q3197" s="613"/>
      <c r="R3197" s="612"/>
      <c r="S3197" s="612"/>
      <c r="T3197" s="615"/>
      <c r="U3197" s="612"/>
      <c r="V3197" s="612"/>
      <c r="W3197" s="613"/>
      <c r="X3197" s="612"/>
      <c r="Y3197" s="612"/>
      <c r="Z3197" s="612"/>
      <c r="AA3197" s="611"/>
      <c r="AB3197" s="612"/>
      <c r="AC3197" s="612"/>
      <c r="AD3197" s="613"/>
      <c r="AE3197" s="613"/>
      <c r="AF3197" s="612"/>
      <c r="AG3197" s="612"/>
      <c r="AH3197" s="612"/>
      <c r="AI3197" s="611"/>
      <c r="AJ3197" s="612"/>
      <c r="AK3197" s="612"/>
      <c r="AL3197" s="612"/>
      <c r="AM3197" s="613"/>
      <c r="AN3197" s="612"/>
      <c r="AO3197" s="612"/>
      <c r="AP3197" s="612"/>
      <c r="AQ3197" s="613"/>
      <c r="AR3197" s="612"/>
      <c r="AS3197" s="612"/>
      <c r="AT3197" s="612"/>
      <c r="AU3197" s="616"/>
      <c r="AV3197" s="612"/>
      <c r="AW3197" s="612"/>
      <c r="AX3197" s="612"/>
      <c r="AY3197" s="612"/>
      <c r="AZ3197" s="612"/>
      <c r="BA3197" s="612"/>
      <c r="BB3197" s="612"/>
      <c r="BC3197" s="613"/>
      <c r="BD3197" s="612"/>
      <c r="BE3197" s="612"/>
      <c r="BF3197" s="612"/>
      <c r="BG3197" s="612"/>
      <c r="BH3197" s="613"/>
      <c r="BI3197" s="612"/>
      <c r="BJ3197" s="612"/>
      <c r="BK3197" s="612"/>
      <c r="BL3197" s="613"/>
      <c r="BM3197" s="611"/>
      <c r="BN3197" s="612"/>
      <c r="BO3197" s="612"/>
      <c r="BP3197" s="612"/>
      <c r="BQ3197" s="547"/>
      <c r="BR3197" s="605"/>
      <c r="BS3197" s="617"/>
      <c r="BT3197" s="605"/>
      <c r="BU3197" s="621"/>
      <c r="BY3197" s="607"/>
    </row>
    <row r="3198" spans="1:77" s="619" customFormat="1" hidden="1">
      <c r="A3198" s="603"/>
      <c r="B3198" s="604"/>
      <c r="C3198" s="604"/>
      <c r="D3198" s="605"/>
      <c r="E3198" s="606"/>
      <c r="F3198" s="605"/>
      <c r="G3198" s="607"/>
      <c r="H3198" s="608"/>
      <c r="I3198" s="609"/>
      <c r="J3198" s="610"/>
      <c r="K3198" s="611"/>
      <c r="L3198" s="611"/>
      <c r="M3198" s="611"/>
      <c r="N3198" s="611"/>
      <c r="O3198" s="612"/>
      <c r="P3198" s="612"/>
      <c r="Q3198" s="613"/>
      <c r="R3198" s="612"/>
      <c r="S3198" s="612"/>
      <c r="T3198" s="615"/>
      <c r="U3198" s="612"/>
      <c r="V3198" s="612"/>
      <c r="W3198" s="613"/>
      <c r="X3198" s="612"/>
      <c r="Y3198" s="612"/>
      <c r="Z3198" s="612"/>
      <c r="AA3198" s="611"/>
      <c r="AB3198" s="612"/>
      <c r="AC3198" s="612"/>
      <c r="AD3198" s="613"/>
      <c r="AE3198" s="613"/>
      <c r="AF3198" s="612"/>
      <c r="AG3198" s="612"/>
      <c r="AH3198" s="612"/>
      <c r="AI3198" s="611"/>
      <c r="AJ3198" s="612"/>
      <c r="AK3198" s="612"/>
      <c r="AL3198" s="612"/>
      <c r="AM3198" s="613"/>
      <c r="AN3198" s="612"/>
      <c r="AO3198" s="612"/>
      <c r="AP3198" s="612"/>
      <c r="AQ3198" s="613"/>
      <c r="AR3198" s="612"/>
      <c r="AS3198" s="612"/>
      <c r="AT3198" s="612"/>
      <c r="AU3198" s="616"/>
      <c r="AV3198" s="612"/>
      <c r="AW3198" s="612"/>
      <c r="AX3198" s="612"/>
      <c r="AY3198" s="612"/>
      <c r="AZ3198" s="612"/>
      <c r="BA3198" s="612"/>
      <c r="BB3198" s="612"/>
      <c r="BC3198" s="613"/>
      <c r="BD3198" s="612"/>
      <c r="BE3198" s="612"/>
      <c r="BF3198" s="612"/>
      <c r="BG3198" s="612"/>
      <c r="BH3198" s="613"/>
      <c r="BI3198" s="612"/>
      <c r="BJ3198" s="612"/>
      <c r="BK3198" s="612"/>
      <c r="BL3198" s="613"/>
      <c r="BM3198" s="611"/>
      <c r="BN3198" s="612"/>
      <c r="BO3198" s="612"/>
      <c r="BP3198" s="612"/>
      <c r="BQ3198" s="547">
        <v>1</v>
      </c>
      <c r="BR3198" s="605"/>
      <c r="BS3198" s="617"/>
      <c r="BT3198" s="605"/>
      <c r="BU3198" s="618"/>
      <c r="BY3198" s="607"/>
    </row>
    <row r="3199" spans="1:77" s="1736" customFormat="1" ht="14.25" hidden="1">
      <c r="B3199" s="1737"/>
      <c r="C3199" s="1738" t="s">
        <v>2710</v>
      </c>
      <c r="D3199" s="813"/>
      <c r="E3199" s="1739"/>
      <c r="F3199" s="813"/>
      <c r="G3199" s="557"/>
      <c r="H3199" s="1740">
        <f>SUM(H3200:H3591)</f>
        <v>525.3649999999999</v>
      </c>
      <c r="I3199" s="1740">
        <f t="shared" ref="I3199:BP3199" si="1375">SUM(I3200:I3591)</f>
        <v>4.0199999999999996</v>
      </c>
      <c r="J3199" s="1740">
        <f t="shared" si="1375"/>
        <v>525.32499999999993</v>
      </c>
      <c r="K3199" s="1740">
        <f t="shared" si="1375"/>
        <v>406.05499999999995</v>
      </c>
      <c r="L3199" s="1740">
        <f t="shared" si="1375"/>
        <v>324.10499999999996</v>
      </c>
      <c r="M3199" s="1740">
        <f t="shared" si="1375"/>
        <v>285.57</v>
      </c>
      <c r="N3199" s="1740">
        <f t="shared" si="1375"/>
        <v>246.44000000000003</v>
      </c>
      <c r="O3199" s="1740">
        <f t="shared" si="1375"/>
        <v>191.41</v>
      </c>
      <c r="P3199" s="1740">
        <f t="shared" si="1375"/>
        <v>55.03</v>
      </c>
      <c r="Q3199" s="1740">
        <f t="shared" si="1375"/>
        <v>0</v>
      </c>
      <c r="R3199" s="1740">
        <f t="shared" si="1375"/>
        <v>39.129999999999988</v>
      </c>
      <c r="S3199" s="1740">
        <f t="shared" si="1375"/>
        <v>38.535000000000004</v>
      </c>
      <c r="T3199" s="1740">
        <f t="shared" si="1375"/>
        <v>0</v>
      </c>
      <c r="U3199" s="1740">
        <f t="shared" si="1375"/>
        <v>0</v>
      </c>
      <c r="V3199" s="1740">
        <f t="shared" si="1375"/>
        <v>0</v>
      </c>
      <c r="W3199" s="1740">
        <f t="shared" si="1375"/>
        <v>0</v>
      </c>
      <c r="X3199" s="1740">
        <f t="shared" si="1375"/>
        <v>0</v>
      </c>
      <c r="Y3199" s="1740">
        <f t="shared" si="1375"/>
        <v>80.88</v>
      </c>
      <c r="Z3199" s="1740">
        <f t="shared" si="1375"/>
        <v>1.07</v>
      </c>
      <c r="AA3199" s="1740">
        <f t="shared" si="1375"/>
        <v>87.760000000000019</v>
      </c>
      <c r="AB3199" s="1740">
        <f t="shared" si="1375"/>
        <v>1.5</v>
      </c>
      <c r="AC3199" s="1740">
        <f t="shared" si="1375"/>
        <v>0</v>
      </c>
      <c r="AD3199" s="1740">
        <f t="shared" si="1375"/>
        <v>21.060000000000002</v>
      </c>
      <c r="AE3199" s="1740">
        <f t="shared" si="1375"/>
        <v>0</v>
      </c>
      <c r="AF3199" s="1740">
        <f t="shared" si="1375"/>
        <v>2.12</v>
      </c>
      <c r="AG3199" s="1740">
        <f t="shared" si="1375"/>
        <v>16.869999999999997</v>
      </c>
      <c r="AH3199" s="1740">
        <f t="shared" si="1375"/>
        <v>0</v>
      </c>
      <c r="AI3199" s="1740">
        <f t="shared" si="1375"/>
        <v>29.360000000000003</v>
      </c>
      <c r="AJ3199" s="1740">
        <f t="shared" si="1375"/>
        <v>19.84</v>
      </c>
      <c r="AK3199" s="1740">
        <f t="shared" si="1375"/>
        <v>7.3699999999999992</v>
      </c>
      <c r="AL3199" s="1740">
        <f t="shared" si="1375"/>
        <v>0</v>
      </c>
      <c r="AM3199" s="1740">
        <f t="shared" si="1375"/>
        <v>0</v>
      </c>
      <c r="AN3199" s="1740">
        <f t="shared" si="1375"/>
        <v>0.02</v>
      </c>
      <c r="AO3199" s="1740">
        <f t="shared" si="1375"/>
        <v>7.0000000000000007E-2</v>
      </c>
      <c r="AP3199" s="1740">
        <f t="shared" si="1375"/>
        <v>0</v>
      </c>
      <c r="AQ3199" s="1740">
        <f t="shared" si="1375"/>
        <v>0</v>
      </c>
      <c r="AR3199" s="1740">
        <f t="shared" si="1375"/>
        <v>0</v>
      </c>
      <c r="AS3199" s="1740">
        <f t="shared" si="1375"/>
        <v>0</v>
      </c>
      <c r="AT3199" s="1740">
        <f t="shared" si="1375"/>
        <v>0</v>
      </c>
      <c r="AU3199" s="1740">
        <f t="shared" si="1375"/>
        <v>0</v>
      </c>
      <c r="AV3199" s="1740">
        <f t="shared" si="1375"/>
        <v>0</v>
      </c>
      <c r="AW3199" s="1740">
        <f t="shared" si="1375"/>
        <v>0</v>
      </c>
      <c r="AX3199" s="1740">
        <f t="shared" si="1375"/>
        <v>0</v>
      </c>
      <c r="AY3199" s="1740">
        <f t="shared" si="1375"/>
        <v>0</v>
      </c>
      <c r="AZ3199" s="1740">
        <f t="shared" si="1375"/>
        <v>0.51</v>
      </c>
      <c r="BA3199" s="1740">
        <f t="shared" si="1375"/>
        <v>0.11</v>
      </c>
      <c r="BB3199" s="1740">
        <f t="shared" si="1375"/>
        <v>7.0000000000000007E-2</v>
      </c>
      <c r="BC3199" s="1740">
        <f t="shared" si="1375"/>
        <v>0</v>
      </c>
      <c r="BD3199" s="1740">
        <f t="shared" si="1375"/>
        <v>0</v>
      </c>
      <c r="BE3199" s="1740">
        <f t="shared" si="1375"/>
        <v>2.0599999999999996</v>
      </c>
      <c r="BF3199" s="1740">
        <f t="shared" si="1375"/>
        <v>2.23</v>
      </c>
      <c r="BG3199" s="1740">
        <f t="shared" si="1375"/>
        <v>0.37</v>
      </c>
      <c r="BH3199" s="1740">
        <f t="shared" si="1375"/>
        <v>2.93</v>
      </c>
      <c r="BI3199" s="1740">
        <f t="shared" si="1375"/>
        <v>0</v>
      </c>
      <c r="BJ3199" s="1740">
        <f t="shared" si="1375"/>
        <v>0</v>
      </c>
      <c r="BK3199" s="1740">
        <f t="shared" si="1375"/>
        <v>10.440000000000001</v>
      </c>
      <c r="BL3199" s="1740">
        <f t="shared" si="1375"/>
        <v>0</v>
      </c>
      <c r="BM3199" s="1740">
        <f t="shared" si="1375"/>
        <v>31.510000000000005</v>
      </c>
      <c r="BN3199" s="1740">
        <f t="shared" si="1375"/>
        <v>31.490000000000006</v>
      </c>
      <c r="BO3199" s="1740">
        <f t="shared" si="1375"/>
        <v>0</v>
      </c>
      <c r="BP3199" s="1740">
        <f t="shared" si="1375"/>
        <v>0</v>
      </c>
      <c r="BQ3199" s="1741">
        <v>1</v>
      </c>
      <c r="BR3199" s="813"/>
    </row>
    <row r="3200" spans="1:77" s="534" customFormat="1" hidden="1">
      <c r="A3200" s="575"/>
      <c r="B3200" s="576"/>
      <c r="C3200" s="849"/>
      <c r="D3200" s="578"/>
      <c r="E3200" s="579"/>
      <c r="F3200" s="578"/>
      <c r="G3200" s="850"/>
      <c r="H3200" s="581"/>
      <c r="I3200" s="582"/>
      <c r="J3200" s="580"/>
      <c r="K3200" s="578"/>
      <c r="L3200" s="578"/>
      <c r="M3200" s="578"/>
      <c r="N3200" s="578"/>
      <c r="O3200" s="578"/>
      <c r="P3200" s="578"/>
      <c r="Q3200" s="578"/>
      <c r="R3200" s="578"/>
      <c r="S3200" s="578"/>
      <c r="T3200" s="578"/>
      <c r="U3200" s="578"/>
      <c r="V3200" s="578"/>
      <c r="W3200" s="578"/>
      <c r="X3200" s="578"/>
      <c r="Y3200" s="578"/>
      <c r="Z3200" s="578"/>
      <c r="AA3200" s="578"/>
      <c r="AB3200" s="578"/>
      <c r="AC3200" s="578"/>
      <c r="AD3200" s="578"/>
      <c r="AE3200" s="578"/>
      <c r="AF3200" s="578"/>
      <c r="AG3200" s="578"/>
      <c r="AH3200" s="578"/>
      <c r="AI3200" s="578"/>
      <c r="AJ3200" s="578"/>
      <c r="AK3200" s="578"/>
      <c r="AL3200" s="578"/>
      <c r="AM3200" s="578"/>
      <c r="AN3200" s="578"/>
      <c r="AO3200" s="578"/>
      <c r="AP3200" s="578"/>
      <c r="AQ3200" s="578"/>
      <c r="AR3200" s="578"/>
      <c r="AS3200" s="578"/>
      <c r="AT3200" s="578"/>
      <c r="AU3200" s="567"/>
      <c r="AV3200" s="578"/>
      <c r="AW3200" s="578"/>
      <c r="AX3200" s="578"/>
      <c r="AY3200" s="578"/>
      <c r="AZ3200" s="578"/>
      <c r="BA3200" s="578"/>
      <c r="BB3200" s="578"/>
      <c r="BC3200" s="578"/>
      <c r="BD3200" s="578"/>
      <c r="BE3200" s="578"/>
      <c r="BF3200" s="578"/>
      <c r="BG3200" s="578"/>
      <c r="BH3200" s="578"/>
      <c r="BI3200" s="578"/>
      <c r="BJ3200" s="578"/>
      <c r="BK3200" s="578"/>
      <c r="BL3200" s="578"/>
      <c r="BM3200" s="578"/>
      <c r="BN3200" s="578"/>
      <c r="BO3200" s="578"/>
      <c r="BP3200" s="578"/>
      <c r="BQ3200" s="547"/>
      <c r="BR3200" s="578"/>
      <c r="BS3200" s="851"/>
      <c r="BT3200" s="575"/>
      <c r="BU3200" s="575"/>
    </row>
    <row r="3201" spans="1:73" s="652" customFormat="1" ht="30" hidden="1">
      <c r="A3201" s="837"/>
      <c r="B3201" s="980" t="s">
        <v>114</v>
      </c>
      <c r="C3201" s="832" t="s">
        <v>913</v>
      </c>
      <c r="D3201" s="640" t="s">
        <v>41</v>
      </c>
      <c r="E3201" s="640" t="s">
        <v>85</v>
      </c>
      <c r="F3201" s="640"/>
      <c r="G3201" s="651"/>
      <c r="H3201" s="643">
        <f t="shared" ref="H3201:H3203" si="1376">J3201</f>
        <v>0.72</v>
      </c>
      <c r="I3201" s="644"/>
      <c r="J3201" s="645">
        <f t="shared" ref="J3201:J3203" si="1377">K3201+AA3201+BM3201</f>
        <v>0.72</v>
      </c>
      <c r="K3201" s="1">
        <f t="shared" ref="K3201:K3203" si="1378">L3201+T3201+X3201+Y3201+Z3201</f>
        <v>0.72</v>
      </c>
      <c r="L3201" s="1">
        <f t="shared" ref="L3201:L3203" si="1379">M3201+S3201</f>
        <v>0.62</v>
      </c>
      <c r="M3201" s="1">
        <f t="shared" ref="M3201:M3203" si="1380">N3201+R3201</f>
        <v>0.62</v>
      </c>
      <c r="N3201" s="1">
        <f t="shared" ref="N3201:N3203" si="1381">O3201+P3201+Q3201</f>
        <v>0.62</v>
      </c>
      <c r="O3201" s="1"/>
      <c r="P3201" s="1">
        <v>0.62</v>
      </c>
      <c r="Q3201" s="1"/>
      <c r="R3201" s="1"/>
      <c r="S3201" s="1"/>
      <c r="T3201" s="1">
        <f t="shared" ref="T3201:T3203" si="1382">U3201+V3201+W3201</f>
        <v>0</v>
      </c>
      <c r="U3201" s="1"/>
      <c r="V3201" s="1"/>
      <c r="W3201" s="1"/>
      <c r="X3201" s="1"/>
      <c r="Y3201" s="1">
        <v>0.1</v>
      </c>
      <c r="Z3201" s="1"/>
      <c r="AA3201" s="1">
        <f t="shared" ref="AA3201:AA3203" si="1383">SUM(AB3201:AI3201)+AW3201+SUM(AY3201:BC3201)+SUM(BF3201:BL3201)</f>
        <v>0</v>
      </c>
      <c r="AB3201" s="1"/>
      <c r="AC3201" s="1"/>
      <c r="AD3201" s="1"/>
      <c r="AE3201" s="1"/>
      <c r="AF3201" s="1"/>
      <c r="AG3201" s="1"/>
      <c r="AH3201" s="1"/>
      <c r="AI3201" s="1">
        <f t="shared" ref="AI3201:AI3203" si="1384">SUM(AJ3201:AV3201)+AX3201+SUM(BD3201:BE3201)</f>
        <v>0</v>
      </c>
      <c r="AJ3201" s="685"/>
      <c r="AK3201" s="685"/>
      <c r="AL3201" s="685"/>
      <c r="AM3201" s="685"/>
      <c r="AN3201" s="685"/>
      <c r="AO3201" s="685"/>
      <c r="AP3201" s="685"/>
      <c r="AQ3201" s="685"/>
      <c r="AR3201" s="685"/>
      <c r="AS3201" s="685"/>
      <c r="AT3201" s="685"/>
      <c r="AU3201" s="685"/>
      <c r="AV3201" s="685"/>
      <c r="AW3201" s="1"/>
      <c r="AX3201" s="685"/>
      <c r="AY3201" s="1"/>
      <c r="AZ3201" s="1"/>
      <c r="BA3201" s="1"/>
      <c r="BB3201" s="1"/>
      <c r="BC3201" s="1"/>
      <c r="BD3201" s="685"/>
      <c r="BE3201" s="685"/>
      <c r="BF3201" s="1"/>
      <c r="BG3201" s="1"/>
      <c r="BH3201" s="1"/>
      <c r="BI3201" s="1"/>
      <c r="BJ3201" s="1"/>
      <c r="BK3201" s="1"/>
      <c r="BL3201" s="1"/>
      <c r="BM3201" s="1">
        <f t="shared" ref="BM3201:BM3203" si="1385">SUM(BN3201:BP3201)</f>
        <v>0</v>
      </c>
      <c r="BN3201" s="1"/>
      <c r="BO3201" s="1"/>
      <c r="BP3201" s="1"/>
      <c r="BQ3201" s="838"/>
    </row>
    <row r="3202" spans="1:73" s="652" customFormat="1" ht="40.15" hidden="1" customHeight="1">
      <c r="A3202" s="837"/>
      <c r="B3202" s="832"/>
      <c r="C3202" s="832" t="s">
        <v>914</v>
      </c>
      <c r="D3202" s="640" t="s">
        <v>41</v>
      </c>
      <c r="E3202" s="640" t="s">
        <v>85</v>
      </c>
      <c r="F3202" s="640"/>
      <c r="G3202" s="651"/>
      <c r="H3202" s="643">
        <f t="shared" si="1376"/>
        <v>0.74</v>
      </c>
      <c r="I3202" s="644"/>
      <c r="J3202" s="645">
        <f t="shared" si="1377"/>
        <v>0.74</v>
      </c>
      <c r="K3202" s="1">
        <f t="shared" si="1378"/>
        <v>0.53</v>
      </c>
      <c r="L3202" s="1">
        <f t="shared" si="1379"/>
        <v>0.53</v>
      </c>
      <c r="M3202" s="1">
        <f t="shared" si="1380"/>
        <v>0.53</v>
      </c>
      <c r="N3202" s="1">
        <f t="shared" si="1381"/>
        <v>0</v>
      </c>
      <c r="O3202" s="1"/>
      <c r="P3202" s="1"/>
      <c r="Q3202" s="1"/>
      <c r="R3202" s="1">
        <v>0.53</v>
      </c>
      <c r="S3202" s="1"/>
      <c r="T3202" s="1">
        <f t="shared" si="1382"/>
        <v>0</v>
      </c>
      <c r="U3202" s="1"/>
      <c r="V3202" s="1"/>
      <c r="W3202" s="1"/>
      <c r="X3202" s="1"/>
      <c r="Y3202" s="1"/>
      <c r="Z3202" s="1"/>
      <c r="AA3202" s="1">
        <f t="shared" si="1383"/>
        <v>0</v>
      </c>
      <c r="AB3202" s="1"/>
      <c r="AC3202" s="1"/>
      <c r="AD3202" s="1"/>
      <c r="AE3202" s="1"/>
      <c r="AF3202" s="1"/>
      <c r="AG3202" s="1"/>
      <c r="AH3202" s="1"/>
      <c r="AI3202" s="1">
        <f t="shared" si="1384"/>
        <v>0</v>
      </c>
      <c r="AJ3202" s="685"/>
      <c r="AK3202" s="685"/>
      <c r="AL3202" s="685"/>
      <c r="AM3202" s="685"/>
      <c r="AN3202" s="685"/>
      <c r="AO3202" s="685"/>
      <c r="AP3202" s="685"/>
      <c r="AQ3202" s="685"/>
      <c r="AR3202" s="685"/>
      <c r="AS3202" s="685"/>
      <c r="AT3202" s="685"/>
      <c r="AU3202" s="685"/>
      <c r="AV3202" s="685"/>
      <c r="AW3202" s="1"/>
      <c r="AX3202" s="685"/>
      <c r="AY3202" s="1"/>
      <c r="AZ3202" s="1"/>
      <c r="BA3202" s="1"/>
      <c r="BB3202" s="1"/>
      <c r="BC3202" s="1"/>
      <c r="BD3202" s="685"/>
      <c r="BE3202" s="685"/>
      <c r="BF3202" s="1"/>
      <c r="BG3202" s="1"/>
      <c r="BH3202" s="1"/>
      <c r="BI3202" s="1"/>
      <c r="BJ3202" s="1"/>
      <c r="BK3202" s="1"/>
      <c r="BL3202" s="1"/>
      <c r="BM3202" s="1">
        <f t="shared" si="1385"/>
        <v>0.21</v>
      </c>
      <c r="BN3202" s="1">
        <v>0.21</v>
      </c>
      <c r="BO3202" s="1"/>
      <c r="BP3202" s="1"/>
      <c r="BQ3202" s="838"/>
    </row>
    <row r="3203" spans="1:73" s="652" customFormat="1" hidden="1">
      <c r="A3203" s="837"/>
      <c r="B3203" s="980" t="s">
        <v>114</v>
      </c>
      <c r="C3203" s="832" t="s">
        <v>915</v>
      </c>
      <c r="D3203" s="640" t="s">
        <v>41</v>
      </c>
      <c r="E3203" s="640" t="s">
        <v>85</v>
      </c>
      <c r="F3203" s="640"/>
      <c r="G3203" s="651"/>
      <c r="H3203" s="643">
        <f t="shared" si="1376"/>
        <v>7.62</v>
      </c>
      <c r="I3203" s="644"/>
      <c r="J3203" s="645">
        <f t="shared" si="1377"/>
        <v>7.62</v>
      </c>
      <c r="K3203" s="1">
        <f t="shared" si="1378"/>
        <v>7.17</v>
      </c>
      <c r="L3203" s="1">
        <f t="shared" si="1379"/>
        <v>7.17</v>
      </c>
      <c r="M3203" s="1">
        <f t="shared" si="1380"/>
        <v>7.17</v>
      </c>
      <c r="N3203" s="1">
        <f t="shared" si="1381"/>
        <v>4.12</v>
      </c>
      <c r="O3203" s="1">
        <v>1.52</v>
      </c>
      <c r="P3203" s="1">
        <f>2.7-0.1</f>
        <v>2.6</v>
      </c>
      <c r="Q3203" s="1"/>
      <c r="R3203" s="1">
        <v>3.05</v>
      </c>
      <c r="S3203" s="1"/>
      <c r="T3203" s="1">
        <f t="shared" si="1382"/>
        <v>0</v>
      </c>
      <c r="U3203" s="1"/>
      <c r="V3203" s="1"/>
      <c r="W3203" s="1"/>
      <c r="X3203" s="1"/>
      <c r="Y3203" s="1"/>
      <c r="Z3203" s="1"/>
      <c r="AA3203" s="1">
        <f t="shared" si="1383"/>
        <v>0.45</v>
      </c>
      <c r="AB3203" s="1"/>
      <c r="AC3203" s="1"/>
      <c r="AD3203" s="1"/>
      <c r="AE3203" s="1"/>
      <c r="AF3203" s="1"/>
      <c r="AG3203" s="1"/>
      <c r="AH3203" s="1"/>
      <c r="AI3203" s="736">
        <f t="shared" si="1384"/>
        <v>0.45</v>
      </c>
      <c r="AJ3203" s="685">
        <v>0.4</v>
      </c>
      <c r="AK3203" s="685">
        <v>0.05</v>
      </c>
      <c r="AL3203" s="685"/>
      <c r="AM3203" s="685"/>
      <c r="AN3203" s="685"/>
      <c r="AO3203" s="685"/>
      <c r="AP3203" s="685"/>
      <c r="AQ3203" s="685"/>
      <c r="AR3203" s="685"/>
      <c r="AS3203" s="685"/>
      <c r="AT3203" s="685"/>
      <c r="AU3203" s="685"/>
      <c r="AV3203" s="685"/>
      <c r="AW3203" s="1"/>
      <c r="AX3203" s="685"/>
      <c r="AY3203" s="1"/>
      <c r="AZ3203" s="1"/>
      <c r="BA3203" s="1"/>
      <c r="BB3203" s="1"/>
      <c r="BC3203" s="1"/>
      <c r="BD3203" s="685"/>
      <c r="BE3203" s="685"/>
      <c r="BF3203" s="1"/>
      <c r="BG3203" s="1"/>
      <c r="BH3203" s="1"/>
      <c r="BI3203" s="1"/>
      <c r="BJ3203" s="1"/>
      <c r="BK3203" s="1"/>
      <c r="BL3203" s="1"/>
      <c r="BM3203" s="1">
        <f t="shared" si="1385"/>
        <v>0</v>
      </c>
      <c r="BN3203" s="1"/>
      <c r="BO3203" s="1"/>
      <c r="BP3203" s="1"/>
      <c r="BQ3203" s="838"/>
    </row>
    <row r="3204" spans="1:73" s="534" customFormat="1" hidden="1">
      <c r="A3204" s="575"/>
      <c r="B3204" s="576"/>
      <c r="C3204" s="849"/>
      <c r="D3204" s="578"/>
      <c r="E3204" s="579"/>
      <c r="F3204" s="578"/>
      <c r="G3204" s="850"/>
      <c r="H3204" s="581"/>
      <c r="I3204" s="582"/>
      <c r="J3204" s="580"/>
      <c r="K3204" s="578"/>
      <c r="L3204" s="578"/>
      <c r="M3204" s="578"/>
      <c r="N3204" s="578"/>
      <c r="O3204" s="578"/>
      <c r="P3204" s="578"/>
      <c r="Q3204" s="578"/>
      <c r="R3204" s="578"/>
      <c r="S3204" s="578"/>
      <c r="T3204" s="578"/>
      <c r="U3204" s="578"/>
      <c r="V3204" s="578"/>
      <c r="W3204" s="578"/>
      <c r="X3204" s="578"/>
      <c r="Y3204" s="578"/>
      <c r="Z3204" s="578"/>
      <c r="AA3204" s="578"/>
      <c r="AB3204" s="578"/>
      <c r="AC3204" s="578"/>
      <c r="AD3204" s="578"/>
      <c r="AE3204" s="578"/>
      <c r="AF3204" s="578"/>
      <c r="AG3204" s="578"/>
      <c r="AH3204" s="578"/>
      <c r="AI3204" s="578"/>
      <c r="AJ3204" s="578"/>
      <c r="AK3204" s="578"/>
      <c r="AL3204" s="578"/>
      <c r="AM3204" s="578"/>
      <c r="AN3204" s="578"/>
      <c r="AO3204" s="578"/>
      <c r="AP3204" s="578"/>
      <c r="AQ3204" s="578"/>
      <c r="AR3204" s="578"/>
      <c r="AS3204" s="578"/>
      <c r="AT3204" s="578"/>
      <c r="AU3204" s="567"/>
      <c r="AV3204" s="578"/>
      <c r="AW3204" s="578"/>
      <c r="AX3204" s="578"/>
      <c r="AY3204" s="578"/>
      <c r="AZ3204" s="578"/>
      <c r="BA3204" s="578"/>
      <c r="BB3204" s="578"/>
      <c r="BC3204" s="578"/>
      <c r="BD3204" s="578"/>
      <c r="BE3204" s="578"/>
      <c r="BF3204" s="578"/>
      <c r="BG3204" s="578"/>
      <c r="BH3204" s="578"/>
      <c r="BI3204" s="578"/>
      <c r="BJ3204" s="578"/>
      <c r="BK3204" s="578"/>
      <c r="BL3204" s="578"/>
      <c r="BM3204" s="578"/>
      <c r="BN3204" s="578"/>
      <c r="BO3204" s="578"/>
      <c r="BP3204" s="578"/>
      <c r="BQ3204" s="547"/>
      <c r="BR3204" s="578"/>
      <c r="BS3204" s="851"/>
      <c r="BT3204" s="575"/>
      <c r="BU3204" s="575"/>
    </row>
    <row r="3205" spans="1:73" s="534" customFormat="1" hidden="1">
      <c r="A3205" s="575"/>
      <c r="B3205" s="576"/>
      <c r="C3205" s="849"/>
      <c r="D3205" s="578"/>
      <c r="E3205" s="579"/>
      <c r="F3205" s="578"/>
      <c r="G3205" s="850"/>
      <c r="H3205" s="581"/>
      <c r="I3205" s="582"/>
      <c r="J3205" s="580"/>
      <c r="K3205" s="578"/>
      <c r="L3205" s="578"/>
      <c r="M3205" s="578"/>
      <c r="N3205" s="578"/>
      <c r="O3205" s="578"/>
      <c r="P3205" s="578"/>
      <c r="Q3205" s="578"/>
      <c r="R3205" s="578"/>
      <c r="S3205" s="578"/>
      <c r="T3205" s="578"/>
      <c r="U3205" s="578"/>
      <c r="V3205" s="578"/>
      <c r="W3205" s="578"/>
      <c r="X3205" s="578"/>
      <c r="Y3205" s="578"/>
      <c r="Z3205" s="578"/>
      <c r="AA3205" s="578"/>
      <c r="AB3205" s="578"/>
      <c r="AC3205" s="578"/>
      <c r="AD3205" s="578"/>
      <c r="AE3205" s="578"/>
      <c r="AF3205" s="578"/>
      <c r="AG3205" s="578"/>
      <c r="AH3205" s="578"/>
      <c r="AI3205" s="578"/>
      <c r="AJ3205" s="578"/>
      <c r="AK3205" s="578"/>
      <c r="AL3205" s="578"/>
      <c r="AM3205" s="578"/>
      <c r="AN3205" s="578"/>
      <c r="AO3205" s="578"/>
      <c r="AP3205" s="578"/>
      <c r="AQ3205" s="578"/>
      <c r="AR3205" s="578"/>
      <c r="AS3205" s="578"/>
      <c r="AT3205" s="578"/>
      <c r="AU3205" s="567"/>
      <c r="AV3205" s="578"/>
      <c r="AW3205" s="578"/>
      <c r="AX3205" s="578"/>
      <c r="AY3205" s="578"/>
      <c r="AZ3205" s="578"/>
      <c r="BA3205" s="578"/>
      <c r="BB3205" s="578"/>
      <c r="BC3205" s="578"/>
      <c r="BD3205" s="578"/>
      <c r="BE3205" s="578"/>
      <c r="BF3205" s="578"/>
      <c r="BG3205" s="578"/>
      <c r="BH3205" s="578"/>
      <c r="BI3205" s="578"/>
      <c r="BJ3205" s="578"/>
      <c r="BK3205" s="578"/>
      <c r="BL3205" s="578"/>
      <c r="BM3205" s="578"/>
      <c r="BN3205" s="578"/>
      <c r="BO3205" s="578"/>
      <c r="BP3205" s="578"/>
      <c r="BQ3205" s="547"/>
      <c r="BR3205" s="578"/>
      <c r="BS3205" s="851"/>
      <c r="BT3205" s="575"/>
      <c r="BU3205" s="575"/>
    </row>
    <row r="3206" spans="1:73" s="534" customFormat="1" hidden="1">
      <c r="A3206" s="575"/>
      <c r="B3206" s="576"/>
      <c r="C3206" s="849"/>
      <c r="D3206" s="578"/>
      <c r="E3206" s="579"/>
      <c r="F3206" s="578"/>
      <c r="G3206" s="850"/>
      <c r="H3206" s="581"/>
      <c r="I3206" s="582"/>
      <c r="J3206" s="580"/>
      <c r="K3206" s="578"/>
      <c r="L3206" s="578"/>
      <c r="M3206" s="578"/>
      <c r="N3206" s="578"/>
      <c r="O3206" s="578"/>
      <c r="P3206" s="578"/>
      <c r="Q3206" s="578"/>
      <c r="R3206" s="578"/>
      <c r="S3206" s="578"/>
      <c r="T3206" s="578"/>
      <c r="U3206" s="578"/>
      <c r="V3206" s="578"/>
      <c r="W3206" s="578"/>
      <c r="X3206" s="578"/>
      <c r="Y3206" s="578"/>
      <c r="Z3206" s="578"/>
      <c r="AA3206" s="578"/>
      <c r="AB3206" s="578"/>
      <c r="AC3206" s="578"/>
      <c r="AD3206" s="578"/>
      <c r="AE3206" s="578"/>
      <c r="AF3206" s="578"/>
      <c r="AG3206" s="578"/>
      <c r="AH3206" s="578"/>
      <c r="AI3206" s="578"/>
      <c r="AJ3206" s="578"/>
      <c r="AK3206" s="578"/>
      <c r="AL3206" s="578"/>
      <c r="AM3206" s="578"/>
      <c r="AN3206" s="578"/>
      <c r="AO3206" s="578"/>
      <c r="AP3206" s="578"/>
      <c r="AQ3206" s="578"/>
      <c r="AR3206" s="578"/>
      <c r="AS3206" s="578"/>
      <c r="AT3206" s="578"/>
      <c r="AU3206" s="567"/>
      <c r="AV3206" s="578"/>
      <c r="AW3206" s="578"/>
      <c r="AX3206" s="578"/>
      <c r="AY3206" s="578"/>
      <c r="AZ3206" s="578"/>
      <c r="BA3206" s="578"/>
      <c r="BB3206" s="578"/>
      <c r="BC3206" s="578"/>
      <c r="BD3206" s="578"/>
      <c r="BE3206" s="578"/>
      <c r="BF3206" s="578"/>
      <c r="BG3206" s="578"/>
      <c r="BH3206" s="578"/>
      <c r="BI3206" s="578"/>
      <c r="BJ3206" s="578"/>
      <c r="BK3206" s="578"/>
      <c r="BL3206" s="578"/>
      <c r="BM3206" s="578"/>
      <c r="BN3206" s="578"/>
      <c r="BO3206" s="578"/>
      <c r="BP3206" s="578"/>
      <c r="BQ3206" s="547"/>
      <c r="BR3206" s="578"/>
      <c r="BS3206" s="851"/>
      <c r="BT3206" s="575"/>
      <c r="BU3206" s="575"/>
    </row>
    <row r="3207" spans="1:73" s="812" customFormat="1" ht="30" hidden="1">
      <c r="A3207" s="638"/>
      <c r="B3207" s="719"/>
      <c r="C3207" s="1742" t="s">
        <v>916</v>
      </c>
      <c r="D3207" s="640" t="s">
        <v>41</v>
      </c>
      <c r="E3207" s="1256" t="s">
        <v>87</v>
      </c>
      <c r="F3207" s="641"/>
      <c r="G3207" s="652"/>
      <c r="H3207" s="643">
        <f t="shared" ref="H3207" si="1386">J3207</f>
        <v>0.52</v>
      </c>
      <c r="I3207" s="644"/>
      <c r="J3207" s="645">
        <f t="shared" ref="J3207" si="1387">K3207+AA3207+BM3207</f>
        <v>0.52</v>
      </c>
      <c r="K3207" s="1">
        <f t="shared" ref="K3207" si="1388">L3207+T3207+X3207+Y3207+Z3207</f>
        <v>0.52</v>
      </c>
      <c r="L3207" s="1">
        <f t="shared" ref="L3207" si="1389">M3207+S3207</f>
        <v>0.52</v>
      </c>
      <c r="M3207" s="1">
        <f t="shared" ref="M3207" si="1390">N3207+R3207</f>
        <v>0.52</v>
      </c>
      <c r="N3207" s="1">
        <f t="shared" ref="N3207" si="1391">O3207+P3207+Q3207</f>
        <v>0.3</v>
      </c>
      <c r="O3207" s="1"/>
      <c r="P3207" s="1">
        <v>0.3</v>
      </c>
      <c r="Q3207" s="1"/>
      <c r="R3207" s="1">
        <v>0.22</v>
      </c>
      <c r="S3207" s="1"/>
      <c r="T3207" s="1">
        <f t="shared" ref="T3207" si="1392">U3207+V3207+W3207</f>
        <v>0</v>
      </c>
      <c r="U3207" s="1"/>
      <c r="V3207" s="1"/>
      <c r="W3207" s="1"/>
      <c r="X3207" s="1"/>
      <c r="Y3207" s="1"/>
      <c r="Z3207" s="1"/>
      <c r="AA3207" s="1">
        <f t="shared" ref="AA3207" si="1393">SUM(AB3207:AI3207)+AW3207+SUM(AY3207:BC3207)+SUM(BF3207:BL3207)</f>
        <v>0</v>
      </c>
      <c r="AB3207" s="1"/>
      <c r="AC3207" s="1"/>
      <c r="AD3207" s="1"/>
      <c r="AE3207" s="1"/>
      <c r="AF3207" s="1"/>
      <c r="AG3207" s="1"/>
      <c r="AH3207" s="1"/>
      <c r="AI3207" s="1">
        <f t="shared" ref="AI3207" si="1394">SUM(AJ3207:AV3207)+AX3207+BD3207+BE3207</f>
        <v>0</v>
      </c>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c r="BJ3207" s="1"/>
      <c r="BK3207" s="1"/>
      <c r="BL3207" s="1"/>
      <c r="BM3207" s="1">
        <f t="shared" ref="BM3207" si="1395">SUM(BN3207:BP3207)</f>
        <v>0</v>
      </c>
      <c r="BN3207" s="1"/>
      <c r="BO3207" s="1"/>
      <c r="BP3207" s="1"/>
    </row>
    <row r="3208" spans="1:73" s="534" customFormat="1" hidden="1">
      <c r="A3208" s="575"/>
      <c r="B3208" s="576"/>
      <c r="C3208" s="849"/>
      <c r="D3208" s="578"/>
      <c r="E3208" s="579"/>
      <c r="F3208" s="578"/>
      <c r="G3208" s="850"/>
      <c r="H3208" s="581"/>
      <c r="I3208" s="582"/>
      <c r="J3208" s="580"/>
      <c r="K3208" s="578"/>
      <c r="L3208" s="578"/>
      <c r="M3208" s="578"/>
      <c r="N3208" s="578"/>
      <c r="O3208" s="578"/>
      <c r="P3208" s="578"/>
      <c r="Q3208" s="578"/>
      <c r="R3208" s="578"/>
      <c r="S3208" s="578"/>
      <c r="T3208" s="578"/>
      <c r="U3208" s="578"/>
      <c r="V3208" s="578"/>
      <c r="W3208" s="578"/>
      <c r="X3208" s="578"/>
      <c r="Y3208" s="578"/>
      <c r="Z3208" s="578"/>
      <c r="AA3208" s="578"/>
      <c r="AB3208" s="578"/>
      <c r="AC3208" s="578"/>
      <c r="AD3208" s="578"/>
      <c r="AE3208" s="578"/>
      <c r="AF3208" s="578"/>
      <c r="AG3208" s="578"/>
      <c r="AH3208" s="578"/>
      <c r="AI3208" s="578"/>
      <c r="AJ3208" s="578"/>
      <c r="AK3208" s="578"/>
      <c r="AL3208" s="578"/>
      <c r="AM3208" s="578"/>
      <c r="AN3208" s="578"/>
      <c r="AO3208" s="578"/>
      <c r="AP3208" s="578"/>
      <c r="AQ3208" s="578"/>
      <c r="AR3208" s="578"/>
      <c r="AS3208" s="578"/>
      <c r="AT3208" s="578"/>
      <c r="AU3208" s="567"/>
      <c r="AV3208" s="578"/>
      <c r="AW3208" s="578"/>
      <c r="AX3208" s="578"/>
      <c r="AY3208" s="578"/>
      <c r="AZ3208" s="578"/>
      <c r="BA3208" s="578"/>
      <c r="BB3208" s="578"/>
      <c r="BC3208" s="578"/>
      <c r="BD3208" s="578"/>
      <c r="BE3208" s="578"/>
      <c r="BF3208" s="578"/>
      <c r="BG3208" s="578"/>
      <c r="BH3208" s="578"/>
      <c r="BI3208" s="578"/>
      <c r="BJ3208" s="578"/>
      <c r="BK3208" s="578"/>
      <c r="BL3208" s="578"/>
      <c r="BM3208" s="578"/>
      <c r="BN3208" s="578"/>
      <c r="BO3208" s="578"/>
      <c r="BP3208" s="578"/>
      <c r="BQ3208" s="547"/>
      <c r="BR3208" s="578"/>
      <c r="BS3208" s="851"/>
      <c r="BT3208" s="575"/>
      <c r="BU3208" s="575"/>
    </row>
    <row r="3209" spans="1:73" s="534" customFormat="1" hidden="1">
      <c r="A3209" s="575"/>
      <c r="B3209" s="576"/>
      <c r="C3209" s="849"/>
      <c r="D3209" s="578"/>
      <c r="E3209" s="579"/>
      <c r="F3209" s="578"/>
      <c r="G3209" s="850"/>
      <c r="H3209" s="581"/>
      <c r="I3209" s="582"/>
      <c r="J3209" s="580"/>
      <c r="K3209" s="578"/>
      <c r="L3209" s="578"/>
      <c r="M3209" s="578"/>
      <c r="N3209" s="578"/>
      <c r="O3209" s="578"/>
      <c r="P3209" s="578"/>
      <c r="Q3209" s="578"/>
      <c r="R3209" s="578"/>
      <c r="S3209" s="578"/>
      <c r="T3209" s="578"/>
      <c r="U3209" s="578"/>
      <c r="V3209" s="578"/>
      <c r="W3209" s="578"/>
      <c r="X3209" s="578"/>
      <c r="Y3209" s="578"/>
      <c r="Z3209" s="578"/>
      <c r="AA3209" s="578"/>
      <c r="AB3209" s="578"/>
      <c r="AC3209" s="578"/>
      <c r="AD3209" s="578"/>
      <c r="AE3209" s="578"/>
      <c r="AF3209" s="578"/>
      <c r="AG3209" s="578"/>
      <c r="AH3209" s="578"/>
      <c r="AI3209" s="578"/>
      <c r="AJ3209" s="578"/>
      <c r="AK3209" s="578"/>
      <c r="AL3209" s="578"/>
      <c r="AM3209" s="578"/>
      <c r="AN3209" s="578"/>
      <c r="AO3209" s="578"/>
      <c r="AP3209" s="578"/>
      <c r="AQ3209" s="578"/>
      <c r="AR3209" s="578"/>
      <c r="AS3209" s="578"/>
      <c r="AT3209" s="578"/>
      <c r="AU3209" s="567"/>
      <c r="AV3209" s="578"/>
      <c r="AW3209" s="578"/>
      <c r="AX3209" s="578"/>
      <c r="AY3209" s="578"/>
      <c r="AZ3209" s="578"/>
      <c r="BA3209" s="578"/>
      <c r="BB3209" s="578"/>
      <c r="BC3209" s="578"/>
      <c r="BD3209" s="578"/>
      <c r="BE3209" s="578"/>
      <c r="BF3209" s="578"/>
      <c r="BG3209" s="578"/>
      <c r="BH3209" s="578"/>
      <c r="BI3209" s="578"/>
      <c r="BJ3209" s="578"/>
      <c r="BK3209" s="578"/>
      <c r="BL3209" s="578"/>
      <c r="BM3209" s="578"/>
      <c r="BN3209" s="578"/>
      <c r="BO3209" s="578"/>
      <c r="BP3209" s="578"/>
      <c r="BQ3209" s="547"/>
      <c r="BR3209" s="578"/>
      <c r="BS3209" s="851"/>
      <c r="BT3209" s="575"/>
      <c r="BU3209" s="575"/>
    </row>
    <row r="3210" spans="1:73" s="534" customFormat="1" hidden="1">
      <c r="A3210" s="575"/>
      <c r="B3210" s="576"/>
      <c r="C3210" s="849"/>
      <c r="D3210" s="578"/>
      <c r="E3210" s="579"/>
      <c r="F3210" s="578"/>
      <c r="G3210" s="850"/>
      <c r="H3210" s="581"/>
      <c r="I3210" s="582"/>
      <c r="J3210" s="580"/>
      <c r="K3210" s="578"/>
      <c r="L3210" s="578"/>
      <c r="M3210" s="578"/>
      <c r="N3210" s="578"/>
      <c r="O3210" s="578"/>
      <c r="P3210" s="578"/>
      <c r="Q3210" s="578"/>
      <c r="R3210" s="578"/>
      <c r="S3210" s="578"/>
      <c r="T3210" s="578"/>
      <c r="U3210" s="578"/>
      <c r="V3210" s="578"/>
      <c r="W3210" s="578"/>
      <c r="X3210" s="578"/>
      <c r="Y3210" s="578"/>
      <c r="Z3210" s="578"/>
      <c r="AA3210" s="578"/>
      <c r="AB3210" s="578"/>
      <c r="AC3210" s="578"/>
      <c r="AD3210" s="578"/>
      <c r="AE3210" s="578"/>
      <c r="AF3210" s="578"/>
      <c r="AG3210" s="578"/>
      <c r="AH3210" s="578"/>
      <c r="AI3210" s="578"/>
      <c r="AJ3210" s="578"/>
      <c r="AK3210" s="578"/>
      <c r="AL3210" s="578"/>
      <c r="AM3210" s="578"/>
      <c r="AN3210" s="578"/>
      <c r="AO3210" s="578"/>
      <c r="AP3210" s="578"/>
      <c r="AQ3210" s="578"/>
      <c r="AR3210" s="578"/>
      <c r="AS3210" s="578"/>
      <c r="AT3210" s="578"/>
      <c r="AU3210" s="567"/>
      <c r="AV3210" s="578"/>
      <c r="AW3210" s="578"/>
      <c r="AX3210" s="578"/>
      <c r="AY3210" s="578"/>
      <c r="AZ3210" s="578"/>
      <c r="BA3210" s="578"/>
      <c r="BB3210" s="578"/>
      <c r="BC3210" s="578"/>
      <c r="BD3210" s="578"/>
      <c r="BE3210" s="578"/>
      <c r="BF3210" s="578"/>
      <c r="BG3210" s="578"/>
      <c r="BH3210" s="578"/>
      <c r="BI3210" s="578"/>
      <c r="BJ3210" s="578"/>
      <c r="BK3210" s="578"/>
      <c r="BL3210" s="578"/>
      <c r="BM3210" s="578"/>
      <c r="BN3210" s="578"/>
      <c r="BO3210" s="578"/>
      <c r="BP3210" s="578"/>
      <c r="BQ3210" s="547"/>
      <c r="BR3210" s="578"/>
      <c r="BS3210" s="851"/>
      <c r="BT3210" s="575"/>
      <c r="BU3210" s="575"/>
    </row>
    <row r="3211" spans="1:73" s="755" customFormat="1" ht="30" hidden="1">
      <c r="A3211" s="638">
        <v>96</v>
      </c>
      <c r="B3211" s="753"/>
      <c r="C3211" s="754" t="s">
        <v>917</v>
      </c>
      <c r="D3211" s="640" t="s">
        <v>41</v>
      </c>
      <c r="E3211" s="640" t="s">
        <v>79</v>
      </c>
      <c r="F3211" s="641"/>
      <c r="G3211" s="1255">
        <f>F3211-H3211</f>
        <v>-2.63</v>
      </c>
      <c r="H3211" s="643">
        <f t="shared" ref="H3211:H3220" si="1396">J3211</f>
        <v>2.63</v>
      </c>
      <c r="I3211" s="644"/>
      <c r="J3211" s="645">
        <f t="shared" ref="J3211:J3223" si="1397">K3211+AA3211+BM3211</f>
        <v>2.63</v>
      </c>
      <c r="K3211" s="1">
        <f t="shared" ref="K3211:K3223" si="1398">L3211+T3211+X3211+Y3211+Z3211</f>
        <v>2</v>
      </c>
      <c r="L3211" s="1">
        <f t="shared" ref="L3211:L3223" si="1399">M3211+S3211</f>
        <v>1.97</v>
      </c>
      <c r="M3211" s="1">
        <f t="shared" ref="M3211:M3223" si="1400">N3211+R3211</f>
        <v>1.97</v>
      </c>
      <c r="N3211" s="1">
        <f>O3211+P3211+Q3211</f>
        <v>1.78</v>
      </c>
      <c r="O3211" s="1">
        <v>1.78</v>
      </c>
      <c r="P3211" s="1"/>
      <c r="Q3211" s="1"/>
      <c r="R3211" s="1">
        <v>0.19</v>
      </c>
      <c r="S3211" s="1"/>
      <c r="T3211" s="1">
        <f t="shared" ref="T3211:T3223" si="1401">U3211+V3211+W3211</f>
        <v>0</v>
      </c>
      <c r="U3211" s="1"/>
      <c r="V3211" s="1"/>
      <c r="W3211" s="1"/>
      <c r="X3211" s="1"/>
      <c r="Y3211" s="1">
        <v>0.03</v>
      </c>
      <c r="Z3211" s="1"/>
      <c r="AA3211" s="1">
        <f t="shared" ref="AA3211:AA3214" si="1402">SUM(AB3211:AI3211)+AW3211+SUM(AY3211:BC3211)+SUM(BF3211:BL3211)</f>
        <v>0.62999999999999989</v>
      </c>
      <c r="AB3211" s="1"/>
      <c r="AC3211" s="1"/>
      <c r="AD3211" s="1"/>
      <c r="AE3211" s="1"/>
      <c r="AF3211" s="1"/>
      <c r="AG3211" s="1"/>
      <c r="AH3211" s="1"/>
      <c r="AI3211" s="1">
        <f t="shared" ref="AI3211:AI3223" si="1403">SUM(AJ3211:AV3211)+AX3211+SUM(BD3211:BE3211)</f>
        <v>0.56999999999999995</v>
      </c>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v>0.56999999999999995</v>
      </c>
      <c r="BF3211" s="1"/>
      <c r="BG3211" s="1"/>
      <c r="BH3211" s="1"/>
      <c r="BI3211" s="1"/>
      <c r="BJ3211" s="1"/>
      <c r="BK3211" s="1">
        <v>0.06</v>
      </c>
      <c r="BL3211" s="1"/>
      <c r="BM3211" s="1">
        <f t="shared" ref="BM3211:BM3223" si="1404">SUM(BN3211:BP3211)</f>
        <v>0</v>
      </c>
      <c r="BN3211" s="1"/>
      <c r="BO3211" s="1"/>
      <c r="BP3211" s="1"/>
      <c r="BQ3211" s="645"/>
    </row>
    <row r="3212" spans="1:73" s="755" customFormat="1" ht="30" hidden="1">
      <c r="A3212" s="706"/>
      <c r="B3212" s="753"/>
      <c r="C3212" s="754" t="s">
        <v>918</v>
      </c>
      <c r="D3212" s="640" t="s">
        <v>41</v>
      </c>
      <c r="E3212" s="640" t="s">
        <v>79</v>
      </c>
      <c r="F3212" s="641"/>
      <c r="G3212" s="642"/>
      <c r="H3212" s="643">
        <f t="shared" si="1396"/>
        <v>0.59</v>
      </c>
      <c r="I3212" s="644"/>
      <c r="J3212" s="645">
        <f t="shared" si="1397"/>
        <v>0.59</v>
      </c>
      <c r="K3212" s="1">
        <f t="shared" si="1398"/>
        <v>0.59</v>
      </c>
      <c r="L3212" s="1">
        <f t="shared" si="1399"/>
        <v>0.59</v>
      </c>
      <c r="M3212" s="1">
        <f t="shared" si="1400"/>
        <v>0.59</v>
      </c>
      <c r="N3212" s="1">
        <f t="shared" ref="N3212:N3223" si="1405">O3212+P3212+Q3212</f>
        <v>0.59</v>
      </c>
      <c r="O3212" s="1">
        <v>0.59</v>
      </c>
      <c r="P3212" s="1"/>
      <c r="Q3212" s="1"/>
      <c r="R3212" s="1"/>
      <c r="S3212" s="1"/>
      <c r="T3212" s="1">
        <f t="shared" si="1401"/>
        <v>0</v>
      </c>
      <c r="U3212" s="1"/>
      <c r="V3212" s="1"/>
      <c r="W3212" s="1"/>
      <c r="X3212" s="1"/>
      <c r="Y3212" s="1"/>
      <c r="Z3212" s="1"/>
      <c r="AA3212" s="1">
        <f t="shared" si="1402"/>
        <v>0</v>
      </c>
      <c r="AB3212" s="1"/>
      <c r="AC3212" s="1"/>
      <c r="AD3212" s="1"/>
      <c r="AE3212" s="1"/>
      <c r="AF3212" s="1"/>
      <c r="AG3212" s="1"/>
      <c r="AH3212" s="1"/>
      <c r="AI3212" s="1">
        <f t="shared" si="1403"/>
        <v>0</v>
      </c>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c r="BJ3212" s="1"/>
      <c r="BK3212" s="1"/>
      <c r="BL3212" s="1"/>
      <c r="BM3212" s="1">
        <f t="shared" si="1404"/>
        <v>0</v>
      </c>
      <c r="BN3212" s="1"/>
      <c r="BO3212" s="1"/>
      <c r="BP3212" s="1"/>
      <c r="BQ3212" s="645"/>
    </row>
    <row r="3213" spans="1:73" s="755" customFormat="1" ht="30" hidden="1">
      <c r="A3213" s="706"/>
      <c r="B3213" s="753"/>
      <c r="C3213" s="754" t="s">
        <v>919</v>
      </c>
      <c r="D3213" s="640" t="s">
        <v>41</v>
      </c>
      <c r="E3213" s="640" t="s">
        <v>79</v>
      </c>
      <c r="F3213" s="641">
        <v>2.59</v>
      </c>
      <c r="G3213" s="1255">
        <f>F3213-H3213</f>
        <v>0</v>
      </c>
      <c r="H3213" s="643">
        <f t="shared" si="1396"/>
        <v>2.59</v>
      </c>
      <c r="I3213" s="644"/>
      <c r="J3213" s="645">
        <f t="shared" si="1397"/>
        <v>2.59</v>
      </c>
      <c r="K3213" s="1">
        <f t="shared" si="1398"/>
        <v>2.5</v>
      </c>
      <c r="L3213" s="1">
        <f t="shared" si="1399"/>
        <v>1.95</v>
      </c>
      <c r="M3213" s="1">
        <f t="shared" si="1400"/>
        <v>1.95</v>
      </c>
      <c r="N3213" s="1">
        <f t="shared" si="1405"/>
        <v>0</v>
      </c>
      <c r="O3213" s="1"/>
      <c r="P3213" s="1"/>
      <c r="Q3213" s="1"/>
      <c r="R3213" s="1">
        <v>1.95</v>
      </c>
      <c r="S3213" s="1"/>
      <c r="T3213" s="1">
        <f t="shared" si="1401"/>
        <v>0</v>
      </c>
      <c r="U3213" s="1"/>
      <c r="V3213" s="1"/>
      <c r="W3213" s="1"/>
      <c r="X3213" s="1"/>
      <c r="Y3213" s="1">
        <v>0.55000000000000004</v>
      </c>
      <c r="Z3213" s="1"/>
      <c r="AA3213" s="1">
        <f t="shared" si="1402"/>
        <v>0.09</v>
      </c>
      <c r="AB3213" s="1"/>
      <c r="AC3213" s="1"/>
      <c r="AD3213" s="1"/>
      <c r="AE3213" s="1"/>
      <c r="AF3213" s="1"/>
      <c r="AG3213" s="1"/>
      <c r="AH3213" s="1"/>
      <c r="AI3213" s="1">
        <f t="shared" si="1403"/>
        <v>0</v>
      </c>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c r="BJ3213" s="1"/>
      <c r="BK3213" s="1">
        <v>0.09</v>
      </c>
      <c r="BL3213" s="1"/>
      <c r="BM3213" s="1">
        <f t="shared" si="1404"/>
        <v>0</v>
      </c>
      <c r="BN3213" s="1"/>
      <c r="BO3213" s="1"/>
      <c r="BP3213" s="1"/>
      <c r="BQ3213" s="645"/>
    </row>
    <row r="3214" spans="1:73" s="755" customFormat="1" ht="30" hidden="1">
      <c r="A3214" s="706"/>
      <c r="B3214" s="753"/>
      <c r="C3214" s="754" t="s">
        <v>920</v>
      </c>
      <c r="D3214" s="640" t="s">
        <v>41</v>
      </c>
      <c r="E3214" s="640" t="s">
        <v>79</v>
      </c>
      <c r="F3214" s="641"/>
      <c r="G3214" s="642"/>
      <c r="H3214" s="643">
        <f t="shared" si="1396"/>
        <v>1.92</v>
      </c>
      <c r="I3214" s="644"/>
      <c r="J3214" s="645">
        <f t="shared" si="1397"/>
        <v>1.92</v>
      </c>
      <c r="K3214" s="1">
        <f t="shared" si="1398"/>
        <v>1.92</v>
      </c>
      <c r="L3214" s="1">
        <f t="shared" si="1399"/>
        <v>1.92</v>
      </c>
      <c r="M3214" s="1">
        <f t="shared" si="1400"/>
        <v>1.92</v>
      </c>
      <c r="N3214" s="1">
        <f t="shared" si="1405"/>
        <v>1.8</v>
      </c>
      <c r="O3214" s="1">
        <v>1.8</v>
      </c>
      <c r="P3214" s="1"/>
      <c r="Q3214" s="1"/>
      <c r="R3214" s="1">
        <v>0.12</v>
      </c>
      <c r="S3214" s="1"/>
      <c r="T3214" s="1">
        <f t="shared" si="1401"/>
        <v>0</v>
      </c>
      <c r="U3214" s="1"/>
      <c r="V3214" s="1"/>
      <c r="W3214" s="1"/>
      <c r="X3214" s="1"/>
      <c r="Y3214" s="1"/>
      <c r="Z3214" s="1"/>
      <c r="AA3214" s="1">
        <f t="shared" si="1402"/>
        <v>0</v>
      </c>
      <c r="AB3214" s="1"/>
      <c r="AC3214" s="1"/>
      <c r="AD3214" s="1"/>
      <c r="AE3214" s="1"/>
      <c r="AF3214" s="1"/>
      <c r="AG3214" s="1"/>
      <c r="AH3214" s="1"/>
      <c r="AI3214" s="1">
        <f t="shared" si="1403"/>
        <v>0</v>
      </c>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c r="BJ3214" s="1"/>
      <c r="BK3214" s="1"/>
      <c r="BL3214" s="1"/>
      <c r="BM3214" s="1">
        <f t="shared" si="1404"/>
        <v>0</v>
      </c>
      <c r="BN3214" s="1"/>
      <c r="BO3214" s="1"/>
      <c r="BP3214" s="1"/>
      <c r="BQ3214" s="645"/>
    </row>
    <row r="3215" spans="1:73" s="773" customFormat="1" ht="47.25" hidden="1">
      <c r="A3215" s="603" t="s">
        <v>2866</v>
      </c>
      <c r="B3215" s="604">
        <v>5</v>
      </c>
      <c r="C3215" s="853" t="s">
        <v>921</v>
      </c>
      <c r="D3215" s="605" t="s">
        <v>41</v>
      </c>
      <c r="E3215" s="774" t="s">
        <v>2714</v>
      </c>
      <c r="F3215" s="605" t="s">
        <v>2733</v>
      </c>
      <c r="G3215" s="607"/>
      <c r="H3215" s="608">
        <f t="shared" si="1396"/>
        <v>0.12</v>
      </c>
      <c r="I3215" s="609"/>
      <c r="J3215" s="610">
        <f t="shared" si="1397"/>
        <v>0.12</v>
      </c>
      <c r="K3215" s="611">
        <f t="shared" si="1398"/>
        <v>0</v>
      </c>
      <c r="L3215" s="611">
        <f t="shared" si="1399"/>
        <v>0</v>
      </c>
      <c r="M3215" s="611">
        <f t="shared" si="1400"/>
        <v>0</v>
      </c>
      <c r="N3215" s="611">
        <f t="shared" si="1405"/>
        <v>0</v>
      </c>
      <c r="O3215" s="612"/>
      <c r="P3215" s="612"/>
      <c r="Q3215" s="613"/>
      <c r="R3215" s="614"/>
      <c r="S3215" s="612"/>
      <c r="T3215" s="615">
        <f t="shared" si="1401"/>
        <v>0</v>
      </c>
      <c r="U3215" s="612"/>
      <c r="V3215" s="612"/>
      <c r="W3215" s="613"/>
      <c r="X3215" s="612"/>
      <c r="Y3215" s="612"/>
      <c r="Z3215" s="612"/>
      <c r="AA3215" s="1">
        <f t="shared" ref="AA3215:AA3223" si="1406">SUM(AB3215:AI3215)+AW3215+SUM(AY3215:BC3215)+SUM(BF3215:BL3215)</f>
        <v>0.12</v>
      </c>
      <c r="AB3215" s="612"/>
      <c r="AC3215" s="612"/>
      <c r="AD3215" s="613"/>
      <c r="AE3215" s="613"/>
      <c r="AF3215" s="612">
        <v>0.12</v>
      </c>
      <c r="AG3215" s="612"/>
      <c r="AH3215" s="612"/>
      <c r="AI3215" s="1">
        <f t="shared" si="1403"/>
        <v>0</v>
      </c>
      <c r="AJ3215" s="612"/>
      <c r="AK3215" s="612"/>
      <c r="AL3215" s="612"/>
      <c r="AM3215" s="613"/>
      <c r="AN3215" s="612"/>
      <c r="AO3215" s="612"/>
      <c r="AP3215" s="612"/>
      <c r="AQ3215" s="613"/>
      <c r="AR3215" s="612"/>
      <c r="AS3215" s="612"/>
      <c r="AT3215" s="612"/>
      <c r="AU3215" s="612"/>
      <c r="AV3215" s="612"/>
      <c r="AW3215" s="612"/>
      <c r="AX3215" s="612"/>
      <c r="AY3215" s="612"/>
      <c r="AZ3215" s="612"/>
      <c r="BA3215" s="612"/>
      <c r="BB3215" s="612"/>
      <c r="BC3215" s="613"/>
      <c r="BD3215" s="612"/>
      <c r="BE3215" s="612"/>
      <c r="BF3215" s="612"/>
      <c r="BG3215" s="612"/>
      <c r="BH3215" s="613"/>
      <c r="BI3215" s="612"/>
      <c r="BJ3215" s="612"/>
      <c r="BK3215" s="612"/>
      <c r="BL3215" s="613"/>
      <c r="BM3215" s="611">
        <f t="shared" si="1404"/>
        <v>0</v>
      </c>
      <c r="BN3215" s="612"/>
      <c r="BO3215" s="612"/>
      <c r="BP3215" s="612"/>
    </row>
    <row r="3216" spans="1:73" s="773" customFormat="1" ht="31.5" hidden="1">
      <c r="A3216" s="603"/>
      <c r="B3216" s="604">
        <v>8</v>
      </c>
      <c r="C3216" s="853" t="s">
        <v>922</v>
      </c>
      <c r="D3216" s="605" t="s">
        <v>41</v>
      </c>
      <c r="E3216" s="774" t="s">
        <v>2714</v>
      </c>
      <c r="F3216" s="606" t="s">
        <v>2867</v>
      </c>
      <c r="G3216" s="621"/>
      <c r="H3216" s="608">
        <f t="shared" si="1396"/>
        <v>7.0000000000000007E-2</v>
      </c>
      <c r="I3216" s="609"/>
      <c r="J3216" s="610">
        <f t="shared" si="1397"/>
        <v>7.0000000000000007E-2</v>
      </c>
      <c r="K3216" s="611">
        <f t="shared" si="1398"/>
        <v>0</v>
      </c>
      <c r="L3216" s="611">
        <f t="shared" si="1399"/>
        <v>0</v>
      </c>
      <c r="M3216" s="611">
        <f t="shared" si="1400"/>
        <v>0</v>
      </c>
      <c r="N3216" s="611">
        <f t="shared" si="1405"/>
        <v>0</v>
      </c>
      <c r="O3216" s="612"/>
      <c r="P3216" s="612"/>
      <c r="Q3216" s="613"/>
      <c r="R3216" s="612"/>
      <c r="S3216" s="612"/>
      <c r="T3216" s="615">
        <f t="shared" si="1401"/>
        <v>0</v>
      </c>
      <c r="U3216" s="612"/>
      <c r="V3216" s="612"/>
      <c r="W3216" s="613"/>
      <c r="X3216" s="612"/>
      <c r="Y3216" s="612"/>
      <c r="Z3216" s="612"/>
      <c r="AA3216" s="1">
        <f t="shared" si="1406"/>
        <v>7.0000000000000007E-2</v>
      </c>
      <c r="AB3216" s="612"/>
      <c r="AC3216" s="612"/>
      <c r="AD3216" s="613"/>
      <c r="AE3216" s="613"/>
      <c r="AF3216" s="612"/>
      <c r="AG3216" s="612"/>
      <c r="AH3216" s="612"/>
      <c r="AI3216" s="1">
        <f t="shared" si="1403"/>
        <v>0</v>
      </c>
      <c r="AJ3216" s="612"/>
      <c r="AK3216" s="612"/>
      <c r="AL3216" s="612"/>
      <c r="AM3216" s="613"/>
      <c r="AN3216" s="612"/>
      <c r="AO3216" s="612"/>
      <c r="AP3216" s="612"/>
      <c r="AQ3216" s="613"/>
      <c r="AR3216" s="612"/>
      <c r="AS3216" s="612"/>
      <c r="AT3216" s="612"/>
      <c r="AU3216" s="612"/>
      <c r="AV3216" s="612"/>
      <c r="AW3216" s="612"/>
      <c r="AX3216" s="612"/>
      <c r="AY3216" s="612"/>
      <c r="AZ3216" s="612"/>
      <c r="BA3216" s="612"/>
      <c r="BB3216" s="612">
        <v>7.0000000000000007E-2</v>
      </c>
      <c r="BC3216" s="613"/>
      <c r="BD3216" s="612"/>
      <c r="BE3216" s="612"/>
      <c r="BF3216" s="612"/>
      <c r="BG3216" s="612"/>
      <c r="BH3216" s="613"/>
      <c r="BI3216" s="612"/>
      <c r="BJ3216" s="612"/>
      <c r="BK3216" s="612"/>
      <c r="BL3216" s="613"/>
      <c r="BM3216" s="611">
        <f t="shared" si="1404"/>
        <v>0</v>
      </c>
      <c r="BN3216" s="613"/>
      <c r="BO3216" s="613"/>
      <c r="BP3216" s="613"/>
    </row>
    <row r="3217" spans="1:73" s="773" customFormat="1" ht="15.75" hidden="1">
      <c r="A3217" s="603"/>
      <c r="B3217" s="604">
        <v>11</v>
      </c>
      <c r="C3217" s="853" t="s">
        <v>923</v>
      </c>
      <c r="D3217" s="605" t="s">
        <v>41</v>
      </c>
      <c r="E3217" s="774" t="s">
        <v>2714</v>
      </c>
      <c r="F3217" s="606" t="s">
        <v>2868</v>
      </c>
      <c r="G3217" s="621"/>
      <c r="H3217" s="608">
        <f t="shared" si="1396"/>
        <v>0.01</v>
      </c>
      <c r="I3217" s="609"/>
      <c r="J3217" s="610">
        <f t="shared" si="1397"/>
        <v>0.01</v>
      </c>
      <c r="K3217" s="611">
        <f t="shared" si="1398"/>
        <v>0</v>
      </c>
      <c r="L3217" s="611">
        <f t="shared" si="1399"/>
        <v>0</v>
      </c>
      <c r="M3217" s="611">
        <f t="shared" si="1400"/>
        <v>0</v>
      </c>
      <c r="N3217" s="611">
        <f t="shared" si="1405"/>
        <v>0</v>
      </c>
      <c r="O3217" s="612"/>
      <c r="P3217" s="612"/>
      <c r="Q3217" s="613"/>
      <c r="R3217" s="612"/>
      <c r="S3217" s="612"/>
      <c r="T3217" s="615">
        <f t="shared" si="1401"/>
        <v>0</v>
      </c>
      <c r="U3217" s="612"/>
      <c r="V3217" s="612"/>
      <c r="W3217" s="613"/>
      <c r="X3217" s="612"/>
      <c r="Y3217" s="612"/>
      <c r="Z3217" s="612"/>
      <c r="AA3217" s="1">
        <f t="shared" si="1406"/>
        <v>0</v>
      </c>
      <c r="AB3217" s="612"/>
      <c r="AC3217" s="612"/>
      <c r="AD3217" s="613"/>
      <c r="AE3217" s="613"/>
      <c r="AF3217" s="612"/>
      <c r="AG3217" s="612"/>
      <c r="AH3217" s="612"/>
      <c r="AI3217" s="1">
        <f t="shared" si="1403"/>
        <v>0</v>
      </c>
      <c r="AJ3217" s="612"/>
      <c r="AK3217" s="612"/>
      <c r="AL3217" s="612"/>
      <c r="AM3217" s="613"/>
      <c r="AN3217" s="612"/>
      <c r="AO3217" s="612"/>
      <c r="AP3217" s="612"/>
      <c r="AQ3217" s="613"/>
      <c r="AR3217" s="612"/>
      <c r="AS3217" s="612"/>
      <c r="AT3217" s="612"/>
      <c r="AU3217" s="612"/>
      <c r="AV3217" s="612"/>
      <c r="AW3217" s="612"/>
      <c r="AX3217" s="612"/>
      <c r="AY3217" s="612"/>
      <c r="AZ3217" s="612"/>
      <c r="BA3217" s="612"/>
      <c r="BB3217" s="612"/>
      <c r="BC3217" s="613"/>
      <c r="BD3217" s="612"/>
      <c r="BE3217" s="612"/>
      <c r="BF3217" s="612"/>
      <c r="BG3217" s="612"/>
      <c r="BH3217" s="613"/>
      <c r="BI3217" s="612"/>
      <c r="BJ3217" s="612"/>
      <c r="BK3217" s="612"/>
      <c r="BL3217" s="613"/>
      <c r="BM3217" s="611">
        <f t="shared" si="1404"/>
        <v>0.01</v>
      </c>
      <c r="BN3217" s="613">
        <v>0.01</v>
      </c>
      <c r="BO3217" s="613"/>
      <c r="BP3217" s="613"/>
    </row>
    <row r="3218" spans="1:73" s="773" customFormat="1" ht="15.75" hidden="1">
      <c r="A3218" s="603"/>
      <c r="B3218" s="604">
        <v>13</v>
      </c>
      <c r="C3218" s="853" t="s">
        <v>924</v>
      </c>
      <c r="D3218" s="605" t="s">
        <v>41</v>
      </c>
      <c r="E3218" s="774" t="s">
        <v>2714</v>
      </c>
      <c r="F3218" s="606" t="s">
        <v>2869</v>
      </c>
      <c r="G3218" s="621"/>
      <c r="H3218" s="608">
        <f t="shared" si="1396"/>
        <v>0.2</v>
      </c>
      <c r="I3218" s="609">
        <v>7.0000000000000007E-2</v>
      </c>
      <c r="J3218" s="610">
        <f t="shared" si="1397"/>
        <v>0.2</v>
      </c>
      <c r="K3218" s="611">
        <f t="shared" si="1398"/>
        <v>0</v>
      </c>
      <c r="L3218" s="611">
        <f t="shared" si="1399"/>
        <v>0</v>
      </c>
      <c r="M3218" s="611">
        <f t="shared" si="1400"/>
        <v>0</v>
      </c>
      <c r="N3218" s="611">
        <f t="shared" si="1405"/>
        <v>0</v>
      </c>
      <c r="O3218" s="612"/>
      <c r="P3218" s="612"/>
      <c r="Q3218" s="613"/>
      <c r="R3218" s="612"/>
      <c r="S3218" s="612"/>
      <c r="T3218" s="615">
        <f t="shared" si="1401"/>
        <v>0</v>
      </c>
      <c r="U3218" s="612"/>
      <c r="V3218" s="612"/>
      <c r="W3218" s="613"/>
      <c r="X3218" s="612"/>
      <c r="Y3218" s="612"/>
      <c r="Z3218" s="612"/>
      <c r="AA3218" s="1">
        <f t="shared" si="1406"/>
        <v>0.2</v>
      </c>
      <c r="AB3218" s="612"/>
      <c r="AC3218" s="612"/>
      <c r="AD3218" s="613"/>
      <c r="AE3218" s="613"/>
      <c r="AF3218" s="612"/>
      <c r="AG3218" s="612"/>
      <c r="AH3218" s="612"/>
      <c r="AI3218" s="1">
        <f t="shared" si="1403"/>
        <v>0</v>
      </c>
      <c r="AJ3218" s="612"/>
      <c r="AK3218" s="612"/>
      <c r="AL3218" s="612"/>
      <c r="AM3218" s="613"/>
      <c r="AN3218" s="612"/>
      <c r="AO3218" s="612"/>
      <c r="AP3218" s="612"/>
      <c r="AQ3218" s="613"/>
      <c r="AR3218" s="612"/>
      <c r="AS3218" s="612"/>
      <c r="AT3218" s="612"/>
      <c r="AU3218" s="612"/>
      <c r="AV3218" s="612"/>
      <c r="AW3218" s="612"/>
      <c r="AX3218" s="612"/>
      <c r="AY3218" s="612"/>
      <c r="AZ3218" s="612"/>
      <c r="BA3218" s="612"/>
      <c r="BB3218" s="612"/>
      <c r="BC3218" s="613"/>
      <c r="BD3218" s="612"/>
      <c r="BE3218" s="612"/>
      <c r="BF3218" s="612"/>
      <c r="BG3218" s="612"/>
      <c r="BH3218" s="613">
        <v>0.2</v>
      </c>
      <c r="BI3218" s="612"/>
      <c r="BJ3218" s="612"/>
      <c r="BK3218" s="612"/>
      <c r="BL3218" s="613"/>
      <c r="BM3218" s="611">
        <f t="shared" si="1404"/>
        <v>0</v>
      </c>
      <c r="BN3218" s="613"/>
      <c r="BO3218" s="613"/>
      <c r="BP3218" s="613"/>
    </row>
    <row r="3219" spans="1:73" s="773" customFormat="1" ht="31.5" hidden="1">
      <c r="A3219" s="603"/>
      <c r="B3219" s="604">
        <v>14</v>
      </c>
      <c r="C3219" s="853" t="s">
        <v>813</v>
      </c>
      <c r="D3219" s="605" t="s">
        <v>41</v>
      </c>
      <c r="E3219" s="774" t="s">
        <v>2714</v>
      </c>
      <c r="F3219" s="606"/>
      <c r="G3219" s="607"/>
      <c r="H3219" s="608">
        <f t="shared" si="1396"/>
        <v>0.5</v>
      </c>
      <c r="I3219" s="609">
        <v>0.1</v>
      </c>
      <c r="J3219" s="610">
        <f t="shared" si="1397"/>
        <v>0.5</v>
      </c>
      <c r="K3219" s="611">
        <f t="shared" si="1398"/>
        <v>0.5</v>
      </c>
      <c r="L3219" s="611">
        <f t="shared" si="1399"/>
        <v>0.5</v>
      </c>
      <c r="M3219" s="611">
        <f t="shared" si="1400"/>
        <v>0.5</v>
      </c>
      <c r="N3219" s="611">
        <f t="shared" si="1405"/>
        <v>0</v>
      </c>
      <c r="O3219" s="612"/>
      <c r="P3219" s="612"/>
      <c r="Q3219" s="613"/>
      <c r="R3219" s="612">
        <v>0.5</v>
      </c>
      <c r="S3219" s="612"/>
      <c r="T3219" s="615">
        <f t="shared" si="1401"/>
        <v>0</v>
      </c>
      <c r="U3219" s="612"/>
      <c r="V3219" s="612"/>
      <c r="W3219" s="613"/>
      <c r="X3219" s="612"/>
      <c r="Y3219" s="612"/>
      <c r="Z3219" s="612"/>
      <c r="AA3219" s="1">
        <f t="shared" si="1406"/>
        <v>0</v>
      </c>
      <c r="AB3219" s="612"/>
      <c r="AC3219" s="612"/>
      <c r="AD3219" s="613"/>
      <c r="AE3219" s="613"/>
      <c r="AF3219" s="612"/>
      <c r="AG3219" s="612"/>
      <c r="AH3219" s="612"/>
      <c r="AI3219" s="1">
        <f t="shared" si="1403"/>
        <v>0</v>
      </c>
      <c r="AJ3219" s="612"/>
      <c r="AK3219" s="612"/>
      <c r="AL3219" s="612"/>
      <c r="AM3219" s="613"/>
      <c r="AN3219" s="612"/>
      <c r="AO3219" s="612"/>
      <c r="AP3219" s="612"/>
      <c r="AQ3219" s="613"/>
      <c r="AR3219" s="612"/>
      <c r="AS3219" s="612"/>
      <c r="AT3219" s="612"/>
      <c r="AU3219" s="612"/>
      <c r="AV3219" s="612"/>
      <c r="AW3219" s="612"/>
      <c r="AX3219" s="612"/>
      <c r="AY3219" s="612"/>
      <c r="AZ3219" s="612"/>
      <c r="BA3219" s="612"/>
      <c r="BB3219" s="612"/>
      <c r="BC3219" s="613"/>
      <c r="BD3219" s="612"/>
      <c r="BE3219" s="612"/>
      <c r="BF3219" s="612"/>
      <c r="BG3219" s="612"/>
      <c r="BH3219" s="613"/>
      <c r="BI3219" s="612"/>
      <c r="BJ3219" s="612"/>
      <c r="BK3219" s="612"/>
      <c r="BL3219" s="613"/>
      <c r="BM3219" s="611">
        <f t="shared" si="1404"/>
        <v>0</v>
      </c>
      <c r="BN3219" s="613"/>
      <c r="BO3219" s="613"/>
      <c r="BP3219" s="613"/>
    </row>
    <row r="3220" spans="1:73" s="773" customFormat="1" ht="31.5" hidden="1">
      <c r="A3220" s="603">
        <v>1.44</v>
      </c>
      <c r="B3220" s="604">
        <v>15</v>
      </c>
      <c r="C3220" s="853" t="s">
        <v>925</v>
      </c>
      <c r="D3220" s="605" t="s">
        <v>41</v>
      </c>
      <c r="E3220" s="774" t="s">
        <v>2714</v>
      </c>
      <c r="F3220" s="605" t="s">
        <v>2768</v>
      </c>
      <c r="G3220" s="607"/>
      <c r="H3220" s="608">
        <f t="shared" si="1396"/>
        <v>1.04</v>
      </c>
      <c r="I3220" s="609">
        <v>0.4</v>
      </c>
      <c r="J3220" s="610">
        <f t="shared" si="1397"/>
        <v>1.04</v>
      </c>
      <c r="K3220" s="611">
        <f t="shared" si="1398"/>
        <v>0</v>
      </c>
      <c r="L3220" s="611">
        <f t="shared" si="1399"/>
        <v>0</v>
      </c>
      <c r="M3220" s="611">
        <f t="shared" si="1400"/>
        <v>0</v>
      </c>
      <c r="N3220" s="611">
        <f t="shared" si="1405"/>
        <v>0</v>
      </c>
      <c r="O3220" s="612"/>
      <c r="P3220" s="612"/>
      <c r="Q3220" s="613"/>
      <c r="R3220" s="614"/>
      <c r="S3220" s="612"/>
      <c r="T3220" s="615">
        <f t="shared" si="1401"/>
        <v>0</v>
      </c>
      <c r="U3220" s="612"/>
      <c r="V3220" s="612"/>
      <c r="W3220" s="613"/>
      <c r="X3220" s="612"/>
      <c r="Y3220" s="612"/>
      <c r="Z3220" s="612"/>
      <c r="AA3220" s="1">
        <f t="shared" si="1406"/>
        <v>1.04</v>
      </c>
      <c r="AB3220" s="612"/>
      <c r="AC3220" s="612"/>
      <c r="AD3220" s="613"/>
      <c r="AE3220" s="613"/>
      <c r="AF3220" s="612"/>
      <c r="AG3220" s="612"/>
      <c r="AH3220" s="612"/>
      <c r="AI3220" s="1">
        <f t="shared" si="1403"/>
        <v>0</v>
      </c>
      <c r="AJ3220" s="612"/>
      <c r="AK3220" s="612"/>
      <c r="AL3220" s="612"/>
      <c r="AM3220" s="613"/>
      <c r="AN3220" s="612"/>
      <c r="AO3220" s="612"/>
      <c r="AP3220" s="612"/>
      <c r="AQ3220" s="613"/>
      <c r="AR3220" s="612"/>
      <c r="AS3220" s="612"/>
      <c r="AT3220" s="612"/>
      <c r="AU3220" s="612"/>
      <c r="AV3220" s="612"/>
      <c r="AW3220" s="612"/>
      <c r="AX3220" s="612"/>
      <c r="AY3220" s="612"/>
      <c r="AZ3220" s="612"/>
      <c r="BA3220" s="612"/>
      <c r="BB3220" s="612"/>
      <c r="BC3220" s="613"/>
      <c r="BD3220" s="612"/>
      <c r="BE3220" s="612"/>
      <c r="BF3220" s="612"/>
      <c r="BG3220" s="612"/>
      <c r="BH3220" s="613">
        <v>1.04</v>
      </c>
      <c r="BI3220" s="612"/>
      <c r="BJ3220" s="612"/>
      <c r="BK3220" s="612"/>
      <c r="BL3220" s="613"/>
      <c r="BM3220" s="611">
        <f t="shared" si="1404"/>
        <v>0</v>
      </c>
      <c r="BN3220" s="612"/>
      <c r="BO3220" s="612"/>
      <c r="BP3220" s="612"/>
    </row>
    <row r="3221" spans="1:73" s="773" customFormat="1" ht="31.5" hidden="1">
      <c r="A3221" s="679">
        <v>1.73</v>
      </c>
      <c r="B3221" s="604">
        <v>19</v>
      </c>
      <c r="C3221" s="853" t="s">
        <v>926</v>
      </c>
      <c r="D3221" s="611" t="s">
        <v>41</v>
      </c>
      <c r="E3221" s="774" t="s">
        <v>2714</v>
      </c>
      <c r="F3221" s="611" t="s">
        <v>2727</v>
      </c>
      <c r="G3221" s="610"/>
      <c r="H3221" s="608">
        <f>J3221</f>
        <v>0.72</v>
      </c>
      <c r="I3221" s="609">
        <v>1.01</v>
      </c>
      <c r="J3221" s="610">
        <f t="shared" si="1397"/>
        <v>0.72</v>
      </c>
      <c r="K3221" s="611">
        <f t="shared" si="1398"/>
        <v>0</v>
      </c>
      <c r="L3221" s="611">
        <f t="shared" si="1399"/>
        <v>0</v>
      </c>
      <c r="M3221" s="611">
        <f t="shared" si="1400"/>
        <v>0</v>
      </c>
      <c r="N3221" s="611">
        <f t="shared" si="1405"/>
        <v>0</v>
      </c>
      <c r="O3221" s="611"/>
      <c r="P3221" s="611"/>
      <c r="Q3221" s="611"/>
      <c r="R3221" s="611"/>
      <c r="S3221" s="611"/>
      <c r="T3221" s="611">
        <f t="shared" si="1401"/>
        <v>0</v>
      </c>
      <c r="U3221" s="611"/>
      <c r="V3221" s="611"/>
      <c r="W3221" s="611"/>
      <c r="X3221" s="611"/>
      <c r="Y3221" s="611"/>
      <c r="Z3221" s="611"/>
      <c r="AA3221" s="1">
        <f t="shared" si="1406"/>
        <v>0.72</v>
      </c>
      <c r="AB3221" s="611"/>
      <c r="AC3221" s="611"/>
      <c r="AD3221" s="611"/>
      <c r="AE3221" s="611"/>
      <c r="AF3221" s="611"/>
      <c r="AG3221" s="611"/>
      <c r="AH3221" s="611"/>
      <c r="AI3221" s="1">
        <f t="shared" si="1403"/>
        <v>0.1</v>
      </c>
      <c r="AJ3221" s="611">
        <v>0.1</v>
      </c>
      <c r="AK3221" s="611"/>
      <c r="AL3221" s="611"/>
      <c r="AM3221" s="611"/>
      <c r="AN3221" s="611"/>
      <c r="AO3221" s="611"/>
      <c r="AP3221" s="611"/>
      <c r="AQ3221" s="611"/>
      <c r="AR3221" s="611"/>
      <c r="AS3221" s="611"/>
      <c r="AT3221" s="611"/>
      <c r="AU3221" s="611"/>
      <c r="AV3221" s="611"/>
      <c r="AW3221" s="611"/>
      <c r="AX3221" s="611"/>
      <c r="AY3221" s="611"/>
      <c r="AZ3221" s="611"/>
      <c r="BA3221" s="611"/>
      <c r="BB3221" s="611"/>
      <c r="BC3221" s="611"/>
      <c r="BD3221" s="611"/>
      <c r="BE3221" s="611"/>
      <c r="BF3221" s="611"/>
      <c r="BG3221" s="611">
        <v>0.03</v>
      </c>
      <c r="BH3221" s="611">
        <v>0.59</v>
      </c>
      <c r="BI3221" s="611"/>
      <c r="BJ3221" s="611"/>
      <c r="BK3221" s="611"/>
      <c r="BL3221" s="611"/>
      <c r="BM3221" s="611">
        <f t="shared" si="1404"/>
        <v>0</v>
      </c>
      <c r="BN3221" s="611"/>
      <c r="BO3221" s="611"/>
      <c r="BP3221" s="611"/>
    </row>
    <row r="3222" spans="1:73" s="773" customFormat="1" ht="31.5" hidden="1">
      <c r="A3222" s="686"/>
      <c r="B3222" s="604">
        <v>30</v>
      </c>
      <c r="C3222" s="853" t="s">
        <v>927</v>
      </c>
      <c r="D3222" s="605" t="s">
        <v>41</v>
      </c>
      <c r="E3222" s="774" t="s">
        <v>2714</v>
      </c>
      <c r="F3222" s="635">
        <v>1.47</v>
      </c>
      <c r="G3222" s="607">
        <v>0.25</v>
      </c>
      <c r="H3222" s="608">
        <f t="shared" ref="H3222:H3223" si="1407">J3222</f>
        <v>1.2200000000000002</v>
      </c>
      <c r="I3222" s="609"/>
      <c r="J3222" s="610">
        <f t="shared" si="1397"/>
        <v>1.2200000000000002</v>
      </c>
      <c r="K3222" s="611">
        <f t="shared" si="1398"/>
        <v>0</v>
      </c>
      <c r="L3222" s="611">
        <f t="shared" si="1399"/>
        <v>0</v>
      </c>
      <c r="M3222" s="611">
        <f t="shared" si="1400"/>
        <v>0</v>
      </c>
      <c r="N3222" s="611">
        <f t="shared" si="1405"/>
        <v>0</v>
      </c>
      <c r="O3222" s="611"/>
      <c r="P3222" s="611"/>
      <c r="Q3222" s="611"/>
      <c r="R3222" s="611"/>
      <c r="S3222" s="611"/>
      <c r="T3222" s="611">
        <f t="shared" si="1401"/>
        <v>0</v>
      </c>
      <c r="U3222" s="611"/>
      <c r="V3222" s="611"/>
      <c r="W3222" s="611"/>
      <c r="X3222" s="611"/>
      <c r="Y3222" s="611"/>
      <c r="Z3222" s="611"/>
      <c r="AA3222" s="1">
        <f t="shared" si="1406"/>
        <v>1.2200000000000002</v>
      </c>
      <c r="AB3222" s="611"/>
      <c r="AC3222" s="611"/>
      <c r="AD3222" s="611"/>
      <c r="AE3222" s="611"/>
      <c r="AF3222" s="611"/>
      <c r="AG3222" s="611"/>
      <c r="AH3222" s="611"/>
      <c r="AI3222" s="1">
        <f t="shared" si="1403"/>
        <v>0.12</v>
      </c>
      <c r="AJ3222" s="611">
        <v>0.12</v>
      </c>
      <c r="AK3222" s="611"/>
      <c r="AL3222" s="611"/>
      <c r="AM3222" s="611"/>
      <c r="AN3222" s="611"/>
      <c r="AO3222" s="611"/>
      <c r="AP3222" s="611"/>
      <c r="AQ3222" s="611"/>
      <c r="AR3222" s="611"/>
      <c r="AS3222" s="611"/>
      <c r="AT3222" s="611"/>
      <c r="AU3222" s="611"/>
      <c r="AV3222" s="611"/>
      <c r="AW3222" s="611"/>
      <c r="AX3222" s="611"/>
      <c r="AY3222" s="611"/>
      <c r="AZ3222" s="611"/>
      <c r="BA3222" s="611"/>
      <c r="BB3222" s="611"/>
      <c r="BC3222" s="611"/>
      <c r="BD3222" s="611"/>
      <c r="BE3222" s="611"/>
      <c r="BF3222" s="611"/>
      <c r="BG3222" s="611"/>
      <c r="BH3222" s="611">
        <v>1.1000000000000001</v>
      </c>
      <c r="BI3222" s="611"/>
      <c r="BJ3222" s="611"/>
      <c r="BK3222" s="611"/>
      <c r="BL3222" s="611"/>
      <c r="BM3222" s="611">
        <f t="shared" si="1404"/>
        <v>0</v>
      </c>
      <c r="BN3222" s="611"/>
      <c r="BO3222" s="611"/>
      <c r="BP3222" s="611"/>
    </row>
    <row r="3223" spans="1:73" s="773" customFormat="1" hidden="1">
      <c r="A3223" s="686"/>
      <c r="B3223" s="604">
        <v>33</v>
      </c>
      <c r="C3223" s="634" t="s">
        <v>928</v>
      </c>
      <c r="D3223" s="605" t="s">
        <v>41</v>
      </c>
      <c r="E3223" s="774" t="s">
        <v>2714</v>
      </c>
      <c r="F3223" s="635"/>
      <c r="G3223" s="607"/>
      <c r="H3223" s="608">
        <f t="shared" si="1407"/>
        <v>0.09</v>
      </c>
      <c r="I3223" s="609"/>
      <c r="J3223" s="610">
        <f t="shared" si="1397"/>
        <v>0.09</v>
      </c>
      <c r="K3223" s="611">
        <f t="shared" si="1398"/>
        <v>0</v>
      </c>
      <c r="L3223" s="611">
        <f t="shared" si="1399"/>
        <v>0</v>
      </c>
      <c r="M3223" s="611">
        <f t="shared" si="1400"/>
        <v>0</v>
      </c>
      <c r="N3223" s="611">
        <f t="shared" si="1405"/>
        <v>0</v>
      </c>
      <c r="O3223" s="611"/>
      <c r="P3223" s="611"/>
      <c r="Q3223" s="611"/>
      <c r="R3223" s="611"/>
      <c r="S3223" s="611"/>
      <c r="T3223" s="611">
        <f t="shared" si="1401"/>
        <v>0</v>
      </c>
      <c r="U3223" s="611"/>
      <c r="V3223" s="611"/>
      <c r="W3223" s="611"/>
      <c r="X3223" s="611"/>
      <c r="Y3223" s="611"/>
      <c r="Z3223" s="611"/>
      <c r="AA3223" s="1">
        <f t="shared" si="1406"/>
        <v>0.09</v>
      </c>
      <c r="AB3223" s="611"/>
      <c r="AC3223" s="611"/>
      <c r="AD3223" s="611"/>
      <c r="AE3223" s="611"/>
      <c r="AF3223" s="611">
        <v>0.08</v>
      </c>
      <c r="AG3223" s="611"/>
      <c r="AH3223" s="611"/>
      <c r="AI3223" s="1">
        <f t="shared" si="1403"/>
        <v>0.01</v>
      </c>
      <c r="AJ3223" s="611">
        <v>0.01</v>
      </c>
      <c r="AK3223" s="611"/>
      <c r="AL3223" s="611"/>
      <c r="AM3223" s="611"/>
      <c r="AN3223" s="611"/>
      <c r="AO3223" s="611"/>
      <c r="AP3223" s="611"/>
      <c r="AQ3223" s="611"/>
      <c r="AR3223" s="611"/>
      <c r="AS3223" s="611"/>
      <c r="AT3223" s="611"/>
      <c r="AU3223" s="611"/>
      <c r="AV3223" s="611"/>
      <c r="AW3223" s="611"/>
      <c r="AX3223" s="611"/>
      <c r="AY3223" s="611"/>
      <c r="AZ3223" s="611"/>
      <c r="BA3223" s="611"/>
      <c r="BB3223" s="611"/>
      <c r="BC3223" s="611"/>
      <c r="BD3223" s="611"/>
      <c r="BE3223" s="611"/>
      <c r="BF3223" s="611"/>
      <c r="BG3223" s="611"/>
      <c r="BH3223" s="611"/>
      <c r="BI3223" s="611"/>
      <c r="BJ3223" s="611"/>
      <c r="BK3223" s="611"/>
      <c r="BL3223" s="611"/>
      <c r="BM3223" s="611">
        <f t="shared" si="1404"/>
        <v>0</v>
      </c>
      <c r="BN3223" s="611"/>
      <c r="BO3223" s="611"/>
      <c r="BP3223" s="611"/>
    </row>
    <row r="3224" spans="1:73" s="534" customFormat="1" hidden="1">
      <c r="A3224" s="575"/>
      <c r="B3224" s="576"/>
      <c r="C3224" s="849"/>
      <c r="D3224" s="578"/>
      <c r="E3224" s="579"/>
      <c r="F3224" s="578"/>
      <c r="G3224" s="850"/>
      <c r="H3224" s="581"/>
      <c r="I3224" s="582"/>
      <c r="J3224" s="580"/>
      <c r="K3224" s="578"/>
      <c r="L3224" s="578"/>
      <c r="M3224" s="578"/>
      <c r="N3224" s="578"/>
      <c r="O3224" s="578"/>
      <c r="P3224" s="578"/>
      <c r="Q3224" s="578"/>
      <c r="R3224" s="578"/>
      <c r="S3224" s="578"/>
      <c r="T3224" s="578"/>
      <c r="U3224" s="578"/>
      <c r="V3224" s="578"/>
      <c r="W3224" s="578"/>
      <c r="X3224" s="578"/>
      <c r="Y3224" s="578"/>
      <c r="Z3224" s="578"/>
      <c r="AA3224" s="578"/>
      <c r="AB3224" s="578"/>
      <c r="AC3224" s="578"/>
      <c r="AD3224" s="578"/>
      <c r="AE3224" s="578"/>
      <c r="AF3224" s="578"/>
      <c r="AG3224" s="578"/>
      <c r="AH3224" s="578"/>
      <c r="AI3224" s="578"/>
      <c r="AJ3224" s="578"/>
      <c r="AK3224" s="578"/>
      <c r="AL3224" s="578"/>
      <c r="AM3224" s="578"/>
      <c r="AN3224" s="578"/>
      <c r="AO3224" s="578"/>
      <c r="AP3224" s="578"/>
      <c r="AQ3224" s="578"/>
      <c r="AR3224" s="578"/>
      <c r="AS3224" s="578"/>
      <c r="AT3224" s="578"/>
      <c r="AU3224" s="567"/>
      <c r="AV3224" s="578"/>
      <c r="AW3224" s="578"/>
      <c r="AX3224" s="578"/>
      <c r="AY3224" s="578"/>
      <c r="AZ3224" s="578"/>
      <c r="BA3224" s="578"/>
      <c r="BB3224" s="578"/>
      <c r="BC3224" s="578"/>
      <c r="BD3224" s="578"/>
      <c r="BE3224" s="578"/>
      <c r="BF3224" s="578"/>
      <c r="BG3224" s="578"/>
      <c r="BH3224" s="578"/>
      <c r="BI3224" s="578"/>
      <c r="BJ3224" s="578"/>
      <c r="BK3224" s="578"/>
      <c r="BL3224" s="578"/>
      <c r="BM3224" s="578"/>
      <c r="BN3224" s="578"/>
      <c r="BO3224" s="578"/>
      <c r="BP3224" s="578"/>
      <c r="BQ3224" s="547"/>
      <c r="BR3224" s="578"/>
      <c r="BS3224" s="851"/>
      <c r="BT3224" s="575"/>
      <c r="BU3224" s="575"/>
    </row>
    <row r="3225" spans="1:73" s="534" customFormat="1" hidden="1">
      <c r="A3225" s="575"/>
      <c r="B3225" s="576"/>
      <c r="C3225" s="849"/>
      <c r="D3225" s="578"/>
      <c r="E3225" s="579"/>
      <c r="F3225" s="578"/>
      <c r="G3225" s="850"/>
      <c r="H3225" s="581"/>
      <c r="I3225" s="582"/>
      <c r="J3225" s="580"/>
      <c r="K3225" s="578"/>
      <c r="L3225" s="578"/>
      <c r="M3225" s="578"/>
      <c r="N3225" s="578"/>
      <c r="O3225" s="578"/>
      <c r="P3225" s="578"/>
      <c r="Q3225" s="578"/>
      <c r="R3225" s="578"/>
      <c r="S3225" s="578"/>
      <c r="T3225" s="578"/>
      <c r="U3225" s="578"/>
      <c r="V3225" s="578"/>
      <c r="W3225" s="578"/>
      <c r="X3225" s="578"/>
      <c r="Y3225" s="578"/>
      <c r="Z3225" s="578"/>
      <c r="AA3225" s="578"/>
      <c r="AB3225" s="578"/>
      <c r="AC3225" s="578"/>
      <c r="AD3225" s="578"/>
      <c r="AE3225" s="578"/>
      <c r="AF3225" s="578"/>
      <c r="AG3225" s="578"/>
      <c r="AH3225" s="578"/>
      <c r="AI3225" s="578"/>
      <c r="AJ3225" s="578"/>
      <c r="AK3225" s="578"/>
      <c r="AL3225" s="578"/>
      <c r="AM3225" s="578"/>
      <c r="AN3225" s="578"/>
      <c r="AO3225" s="578"/>
      <c r="AP3225" s="578"/>
      <c r="AQ3225" s="578"/>
      <c r="AR3225" s="578"/>
      <c r="AS3225" s="578"/>
      <c r="AT3225" s="578"/>
      <c r="AU3225" s="567"/>
      <c r="AV3225" s="578"/>
      <c r="AW3225" s="578"/>
      <c r="AX3225" s="578"/>
      <c r="AY3225" s="578"/>
      <c r="AZ3225" s="578"/>
      <c r="BA3225" s="578"/>
      <c r="BB3225" s="578"/>
      <c r="BC3225" s="578"/>
      <c r="BD3225" s="578"/>
      <c r="BE3225" s="578"/>
      <c r="BF3225" s="578"/>
      <c r="BG3225" s="578"/>
      <c r="BH3225" s="578"/>
      <c r="BI3225" s="578"/>
      <c r="BJ3225" s="578"/>
      <c r="BK3225" s="578"/>
      <c r="BL3225" s="578"/>
      <c r="BM3225" s="578"/>
      <c r="BN3225" s="578"/>
      <c r="BO3225" s="578"/>
      <c r="BP3225" s="578"/>
      <c r="BQ3225" s="547"/>
      <c r="BR3225" s="578"/>
      <c r="BS3225" s="851"/>
      <c r="BT3225" s="575"/>
      <c r="BU3225" s="575"/>
    </row>
    <row r="3226" spans="1:73" s="534" customFormat="1" hidden="1">
      <c r="A3226" s="575"/>
      <c r="B3226" s="576"/>
      <c r="C3226" s="849"/>
      <c r="D3226" s="578"/>
      <c r="E3226" s="579"/>
      <c r="F3226" s="578"/>
      <c r="G3226" s="850"/>
      <c r="H3226" s="581"/>
      <c r="I3226" s="582"/>
      <c r="J3226" s="580"/>
      <c r="K3226" s="578"/>
      <c r="L3226" s="578"/>
      <c r="M3226" s="578"/>
      <c r="N3226" s="578"/>
      <c r="O3226" s="578"/>
      <c r="P3226" s="578"/>
      <c r="Q3226" s="578"/>
      <c r="R3226" s="578"/>
      <c r="S3226" s="578"/>
      <c r="T3226" s="578"/>
      <c r="U3226" s="578"/>
      <c r="V3226" s="578"/>
      <c r="W3226" s="578"/>
      <c r="X3226" s="578"/>
      <c r="Y3226" s="578"/>
      <c r="Z3226" s="578"/>
      <c r="AA3226" s="578"/>
      <c r="AB3226" s="578"/>
      <c r="AC3226" s="578"/>
      <c r="AD3226" s="578"/>
      <c r="AE3226" s="578"/>
      <c r="AF3226" s="578"/>
      <c r="AG3226" s="578"/>
      <c r="AH3226" s="578"/>
      <c r="AI3226" s="578"/>
      <c r="AJ3226" s="578"/>
      <c r="AK3226" s="578"/>
      <c r="AL3226" s="578"/>
      <c r="AM3226" s="578"/>
      <c r="AN3226" s="578"/>
      <c r="AO3226" s="578"/>
      <c r="AP3226" s="578"/>
      <c r="AQ3226" s="578"/>
      <c r="AR3226" s="578"/>
      <c r="AS3226" s="578"/>
      <c r="AT3226" s="578"/>
      <c r="AU3226" s="567"/>
      <c r="AV3226" s="578"/>
      <c r="AW3226" s="578"/>
      <c r="AX3226" s="578"/>
      <c r="AY3226" s="578"/>
      <c r="AZ3226" s="578"/>
      <c r="BA3226" s="578"/>
      <c r="BB3226" s="578"/>
      <c r="BC3226" s="578"/>
      <c r="BD3226" s="578"/>
      <c r="BE3226" s="578"/>
      <c r="BF3226" s="578"/>
      <c r="BG3226" s="578"/>
      <c r="BH3226" s="578"/>
      <c r="BI3226" s="578"/>
      <c r="BJ3226" s="578"/>
      <c r="BK3226" s="578"/>
      <c r="BL3226" s="578"/>
      <c r="BM3226" s="578"/>
      <c r="BN3226" s="578"/>
      <c r="BO3226" s="578"/>
      <c r="BP3226" s="578"/>
      <c r="BQ3226" s="547"/>
      <c r="BR3226" s="578"/>
      <c r="BS3226" s="851"/>
      <c r="BT3226" s="575"/>
      <c r="BU3226" s="575"/>
    </row>
    <row r="3227" spans="1:73" s="1330" customFormat="1" hidden="1">
      <c r="A3227" s="1050"/>
      <c r="B3227" s="1051">
        <v>4</v>
      </c>
      <c r="C3227" s="1052" t="s">
        <v>929</v>
      </c>
      <c r="D3227" s="1053" t="s">
        <v>41</v>
      </c>
      <c r="E3227" s="1053" t="s">
        <v>2729</v>
      </c>
      <c r="F3227" s="1053" t="s">
        <v>2870</v>
      </c>
      <c r="G3227" s="1054"/>
      <c r="H3227" s="1055">
        <f t="shared" ref="H3227:H3229" si="1408">J3227</f>
        <v>0.01</v>
      </c>
      <c r="I3227" s="1056"/>
      <c r="J3227" s="1057">
        <f>K3227+AA3227+BM3227</f>
        <v>0.01</v>
      </c>
      <c r="K3227" s="685">
        <f t="shared" ref="K3227:K3229" si="1409">L3227+T3227+X3227+Y3227+Z3227</f>
        <v>0.01</v>
      </c>
      <c r="L3227" s="685">
        <f t="shared" ref="L3227:L3229" si="1410">M3227+S3227</f>
        <v>0.01</v>
      </c>
      <c r="M3227" s="685">
        <f t="shared" ref="M3227:M3229" si="1411">N3227+R3227</f>
        <v>0</v>
      </c>
      <c r="N3227" s="685">
        <f t="shared" ref="N3227:N3229" si="1412">O3227+P3227+Q3227</f>
        <v>0</v>
      </c>
      <c r="O3227" s="685"/>
      <c r="P3227" s="685"/>
      <c r="Q3227" s="685"/>
      <c r="R3227" s="685"/>
      <c r="S3227" s="685">
        <v>0.01</v>
      </c>
      <c r="T3227" s="685">
        <f t="shared" ref="T3227:T3229" si="1413">U3227+V3227+W3227</f>
        <v>0</v>
      </c>
      <c r="U3227" s="685"/>
      <c r="V3227" s="685"/>
      <c r="W3227" s="685"/>
      <c r="X3227" s="685"/>
      <c r="Y3227" s="685"/>
      <c r="Z3227" s="685"/>
      <c r="AA3227" s="685">
        <f t="shared" ref="AA3227:AA3229" si="1414">SUM(AB3227:AI3227)+AW3227+SUM(AY3227:BC3227)+SUM(BF3227:BL3227)</f>
        <v>0</v>
      </c>
      <c r="AB3227" s="685"/>
      <c r="AC3227" s="685"/>
      <c r="AD3227" s="685"/>
      <c r="AE3227" s="685"/>
      <c r="AF3227" s="685"/>
      <c r="AG3227" s="685"/>
      <c r="AH3227" s="685"/>
      <c r="AI3227" s="685">
        <f t="shared" ref="AI3227:AI3229" si="1415">SUM(AJ3227:AV3227)+AX3227+SUM(BD3227:BE3227)</f>
        <v>0</v>
      </c>
      <c r="AJ3227" s="685"/>
      <c r="AK3227" s="685"/>
      <c r="AL3227" s="685"/>
      <c r="AM3227" s="611"/>
      <c r="AN3227" s="685"/>
      <c r="AO3227" s="685"/>
      <c r="AP3227" s="685"/>
      <c r="AQ3227" s="685"/>
      <c r="AR3227" s="685"/>
      <c r="AS3227" s="685"/>
      <c r="AT3227" s="685"/>
      <c r="AU3227" s="685"/>
      <c r="AV3227" s="685"/>
      <c r="AW3227" s="685"/>
      <c r="AX3227" s="685"/>
      <c r="AY3227" s="685"/>
      <c r="AZ3227" s="685"/>
      <c r="BA3227" s="685"/>
      <c r="BB3227" s="685"/>
      <c r="BC3227" s="685"/>
      <c r="BD3227" s="685"/>
      <c r="BE3227" s="685"/>
      <c r="BF3227" s="685"/>
      <c r="BG3227" s="685"/>
      <c r="BH3227" s="685"/>
      <c r="BI3227" s="685"/>
      <c r="BJ3227" s="685"/>
      <c r="BK3227" s="685"/>
      <c r="BL3227" s="685"/>
      <c r="BM3227" s="685">
        <f t="shared" ref="BM3227:BM3229" si="1416">SUM(BN3227:BP3227)</f>
        <v>0</v>
      </c>
      <c r="BN3227" s="685"/>
      <c r="BO3227" s="685"/>
      <c r="BP3227" s="685"/>
    </row>
    <row r="3228" spans="1:73" s="1330" customFormat="1" hidden="1">
      <c r="A3228" s="1743"/>
      <c r="B3228" s="1051">
        <v>8</v>
      </c>
      <c r="C3228" s="1744" t="s">
        <v>930</v>
      </c>
      <c r="D3228" s="1745" t="s">
        <v>41</v>
      </c>
      <c r="E3228" s="1053" t="s">
        <v>2729</v>
      </c>
      <c r="F3228" s="1745" t="s">
        <v>2871</v>
      </c>
      <c r="G3228" s="1745"/>
      <c r="H3228" s="1746">
        <f t="shared" si="1408"/>
        <v>0.01</v>
      </c>
      <c r="I3228" s="1747"/>
      <c r="J3228" s="1748">
        <f>K3228+AA3228+BM3228</f>
        <v>0.01</v>
      </c>
      <c r="K3228" s="1252">
        <f t="shared" si="1409"/>
        <v>0.01</v>
      </c>
      <c r="L3228" s="1252">
        <f t="shared" si="1410"/>
        <v>0.01</v>
      </c>
      <c r="M3228" s="1252">
        <f t="shared" si="1411"/>
        <v>0</v>
      </c>
      <c r="N3228" s="1252">
        <f t="shared" si="1412"/>
        <v>0</v>
      </c>
      <c r="O3228" s="1252"/>
      <c r="P3228" s="1252"/>
      <c r="Q3228" s="1252"/>
      <c r="R3228" s="1252"/>
      <c r="S3228" s="1252">
        <v>0.01</v>
      </c>
      <c r="T3228" s="1252">
        <f t="shared" si="1413"/>
        <v>0</v>
      </c>
      <c r="U3228" s="1252"/>
      <c r="V3228" s="1252"/>
      <c r="W3228" s="1252"/>
      <c r="X3228" s="1252"/>
      <c r="Y3228" s="1252"/>
      <c r="Z3228" s="1252"/>
      <c r="AA3228" s="685">
        <f t="shared" si="1414"/>
        <v>0</v>
      </c>
      <c r="AB3228" s="1252"/>
      <c r="AC3228" s="1252"/>
      <c r="AD3228" s="1252"/>
      <c r="AE3228" s="1252"/>
      <c r="AF3228" s="1252"/>
      <c r="AG3228" s="1252"/>
      <c r="AH3228" s="1252"/>
      <c r="AI3228" s="685">
        <f t="shared" si="1415"/>
        <v>0</v>
      </c>
      <c r="AJ3228" s="1252"/>
      <c r="AK3228" s="1252"/>
      <c r="AL3228" s="1252"/>
      <c r="AM3228" s="806"/>
      <c r="AN3228" s="1252"/>
      <c r="AO3228" s="1252"/>
      <c r="AP3228" s="1252"/>
      <c r="AQ3228" s="1252"/>
      <c r="AR3228" s="1252"/>
      <c r="AS3228" s="1252"/>
      <c r="AT3228" s="1252"/>
      <c r="AU3228" s="1252"/>
      <c r="AV3228" s="1252"/>
      <c r="AW3228" s="1252"/>
      <c r="AX3228" s="1252"/>
      <c r="AY3228" s="1252"/>
      <c r="AZ3228" s="1252"/>
      <c r="BA3228" s="1252"/>
      <c r="BB3228" s="1252"/>
      <c r="BC3228" s="1252"/>
      <c r="BD3228" s="1252"/>
      <c r="BE3228" s="1252"/>
      <c r="BF3228" s="1252"/>
      <c r="BG3228" s="1252"/>
      <c r="BH3228" s="1252"/>
      <c r="BI3228" s="1252"/>
      <c r="BJ3228" s="1252"/>
      <c r="BK3228" s="1252"/>
      <c r="BL3228" s="1252"/>
      <c r="BM3228" s="1252">
        <f t="shared" si="1416"/>
        <v>0</v>
      </c>
      <c r="BN3228" s="1252"/>
      <c r="BO3228" s="1252"/>
      <c r="BP3228" s="1252"/>
    </row>
    <row r="3229" spans="1:73" s="773" customFormat="1" ht="30" hidden="1">
      <c r="A3229" s="1591"/>
      <c r="B3229" s="856">
        <v>9</v>
      </c>
      <c r="C3229" s="1046" t="s">
        <v>813</v>
      </c>
      <c r="D3229" s="1592" t="s">
        <v>41</v>
      </c>
      <c r="E3229" s="1042" t="s">
        <v>2729</v>
      </c>
      <c r="F3229" s="1592"/>
      <c r="G3229" s="1592"/>
      <c r="H3229" s="655">
        <f t="shared" si="1408"/>
        <v>2.5</v>
      </c>
      <c r="I3229" s="656"/>
      <c r="J3229" s="1049">
        <f>K3229+AA3229+BM3229</f>
        <v>2.5</v>
      </c>
      <c r="K3229" s="806">
        <f t="shared" si="1409"/>
        <v>2.5</v>
      </c>
      <c r="L3229" s="806">
        <f t="shared" si="1410"/>
        <v>2.5</v>
      </c>
      <c r="M3229" s="806">
        <f t="shared" si="1411"/>
        <v>0</v>
      </c>
      <c r="N3229" s="806">
        <f t="shared" si="1412"/>
        <v>0</v>
      </c>
      <c r="O3229" s="806"/>
      <c r="P3229" s="806"/>
      <c r="Q3229" s="806"/>
      <c r="R3229" s="806"/>
      <c r="S3229" s="806">
        <v>2.5</v>
      </c>
      <c r="T3229" s="806">
        <f t="shared" si="1413"/>
        <v>0</v>
      </c>
      <c r="U3229" s="806"/>
      <c r="V3229" s="806"/>
      <c r="W3229" s="806"/>
      <c r="X3229" s="806"/>
      <c r="Y3229" s="806"/>
      <c r="Z3229" s="806"/>
      <c r="AA3229" s="611">
        <f t="shared" si="1414"/>
        <v>0</v>
      </c>
      <c r="AB3229" s="806"/>
      <c r="AC3229" s="806"/>
      <c r="AD3229" s="806"/>
      <c r="AE3229" s="806"/>
      <c r="AF3229" s="806"/>
      <c r="AG3229" s="806"/>
      <c r="AH3229" s="806"/>
      <c r="AI3229" s="611">
        <f t="shared" si="1415"/>
        <v>0</v>
      </c>
      <c r="AJ3229" s="806"/>
      <c r="AK3229" s="806"/>
      <c r="AL3229" s="806"/>
      <c r="AM3229" s="806"/>
      <c r="AN3229" s="806"/>
      <c r="AO3229" s="806"/>
      <c r="AP3229" s="806"/>
      <c r="AQ3229" s="806"/>
      <c r="AR3229" s="806"/>
      <c r="AS3229" s="806"/>
      <c r="AT3229" s="806"/>
      <c r="AU3229" s="806"/>
      <c r="AV3229" s="806"/>
      <c r="AW3229" s="806"/>
      <c r="AX3229" s="806"/>
      <c r="AY3229" s="806"/>
      <c r="AZ3229" s="806"/>
      <c r="BA3229" s="806"/>
      <c r="BB3229" s="806"/>
      <c r="BC3229" s="806"/>
      <c r="BD3229" s="806"/>
      <c r="BE3229" s="806"/>
      <c r="BF3229" s="806"/>
      <c r="BG3229" s="806"/>
      <c r="BH3229" s="806"/>
      <c r="BI3229" s="806"/>
      <c r="BJ3229" s="806"/>
      <c r="BK3229" s="806"/>
      <c r="BL3229" s="806"/>
      <c r="BM3229" s="806">
        <f t="shared" si="1416"/>
        <v>0</v>
      </c>
      <c r="BN3229" s="806"/>
      <c r="BO3229" s="806"/>
      <c r="BP3229" s="806"/>
    </row>
    <row r="3230" spans="1:73" s="534" customFormat="1" hidden="1">
      <c r="A3230" s="575"/>
      <c r="B3230" s="576"/>
      <c r="C3230" s="849"/>
      <c r="D3230" s="578"/>
      <c r="E3230" s="579"/>
      <c r="F3230" s="578"/>
      <c r="G3230" s="850"/>
      <c r="H3230" s="581"/>
      <c r="I3230" s="582"/>
      <c r="J3230" s="580"/>
      <c r="K3230" s="578"/>
      <c r="L3230" s="578"/>
      <c r="M3230" s="578"/>
      <c r="N3230" s="578"/>
      <c r="O3230" s="578"/>
      <c r="P3230" s="578"/>
      <c r="Q3230" s="578"/>
      <c r="R3230" s="578"/>
      <c r="S3230" s="578"/>
      <c r="T3230" s="578"/>
      <c r="U3230" s="578"/>
      <c r="V3230" s="578"/>
      <c r="W3230" s="578"/>
      <c r="X3230" s="578"/>
      <c r="Y3230" s="578"/>
      <c r="Z3230" s="578"/>
      <c r="AA3230" s="578"/>
      <c r="AB3230" s="578"/>
      <c r="AC3230" s="578"/>
      <c r="AD3230" s="578"/>
      <c r="AE3230" s="578"/>
      <c r="AF3230" s="578"/>
      <c r="AG3230" s="578"/>
      <c r="AH3230" s="578"/>
      <c r="AI3230" s="578"/>
      <c r="AJ3230" s="578"/>
      <c r="AK3230" s="578"/>
      <c r="AL3230" s="578"/>
      <c r="AM3230" s="578"/>
      <c r="AN3230" s="578"/>
      <c r="AO3230" s="578"/>
      <c r="AP3230" s="578"/>
      <c r="AQ3230" s="578"/>
      <c r="AR3230" s="578"/>
      <c r="AS3230" s="578"/>
      <c r="AT3230" s="578"/>
      <c r="AU3230" s="567"/>
      <c r="AV3230" s="578"/>
      <c r="AW3230" s="578"/>
      <c r="AX3230" s="578"/>
      <c r="AY3230" s="578"/>
      <c r="AZ3230" s="578"/>
      <c r="BA3230" s="578"/>
      <c r="BB3230" s="578"/>
      <c r="BC3230" s="578"/>
      <c r="BD3230" s="578"/>
      <c r="BE3230" s="578"/>
      <c r="BF3230" s="578"/>
      <c r="BG3230" s="578"/>
      <c r="BH3230" s="578"/>
      <c r="BI3230" s="578"/>
      <c r="BJ3230" s="578"/>
      <c r="BK3230" s="578"/>
      <c r="BL3230" s="578"/>
      <c r="BM3230" s="578"/>
      <c r="BN3230" s="578"/>
      <c r="BO3230" s="578"/>
      <c r="BP3230" s="578"/>
      <c r="BQ3230" s="547"/>
      <c r="BR3230" s="578"/>
      <c r="BS3230" s="851"/>
      <c r="BT3230" s="575"/>
      <c r="BU3230" s="575"/>
    </row>
    <row r="3231" spans="1:73" s="534" customFormat="1" hidden="1">
      <c r="A3231" s="575"/>
      <c r="B3231" s="576"/>
      <c r="C3231" s="849"/>
      <c r="D3231" s="578"/>
      <c r="E3231" s="579"/>
      <c r="F3231" s="578"/>
      <c r="G3231" s="850"/>
      <c r="H3231" s="581"/>
      <c r="I3231" s="582"/>
      <c r="J3231" s="580"/>
      <c r="K3231" s="578"/>
      <c r="L3231" s="578"/>
      <c r="M3231" s="578"/>
      <c r="N3231" s="578"/>
      <c r="O3231" s="578"/>
      <c r="P3231" s="578"/>
      <c r="Q3231" s="578"/>
      <c r="R3231" s="578"/>
      <c r="S3231" s="578"/>
      <c r="T3231" s="578"/>
      <c r="U3231" s="578"/>
      <c r="V3231" s="578"/>
      <c r="W3231" s="578"/>
      <c r="X3231" s="578"/>
      <c r="Y3231" s="578"/>
      <c r="Z3231" s="578"/>
      <c r="AA3231" s="578"/>
      <c r="AB3231" s="578"/>
      <c r="AC3231" s="578"/>
      <c r="AD3231" s="578"/>
      <c r="AE3231" s="578"/>
      <c r="AF3231" s="578"/>
      <c r="AG3231" s="578"/>
      <c r="AH3231" s="578"/>
      <c r="AI3231" s="578"/>
      <c r="AJ3231" s="578"/>
      <c r="AK3231" s="578"/>
      <c r="AL3231" s="578"/>
      <c r="AM3231" s="578"/>
      <c r="AN3231" s="578"/>
      <c r="AO3231" s="578"/>
      <c r="AP3231" s="578"/>
      <c r="AQ3231" s="578"/>
      <c r="AR3231" s="578"/>
      <c r="AS3231" s="578"/>
      <c r="AT3231" s="578"/>
      <c r="AU3231" s="567"/>
      <c r="AV3231" s="578"/>
      <c r="AW3231" s="578"/>
      <c r="AX3231" s="578"/>
      <c r="AY3231" s="578"/>
      <c r="AZ3231" s="578"/>
      <c r="BA3231" s="578"/>
      <c r="BB3231" s="578"/>
      <c r="BC3231" s="578"/>
      <c r="BD3231" s="578"/>
      <c r="BE3231" s="578"/>
      <c r="BF3231" s="578"/>
      <c r="BG3231" s="578"/>
      <c r="BH3231" s="578"/>
      <c r="BI3231" s="578"/>
      <c r="BJ3231" s="578"/>
      <c r="BK3231" s="578"/>
      <c r="BL3231" s="578"/>
      <c r="BM3231" s="578"/>
      <c r="BN3231" s="578"/>
      <c r="BO3231" s="578"/>
      <c r="BP3231" s="578"/>
      <c r="BQ3231" s="547"/>
      <c r="BR3231" s="578"/>
      <c r="BS3231" s="851"/>
      <c r="BT3231" s="575"/>
      <c r="BU3231" s="575"/>
    </row>
    <row r="3232" spans="1:73" s="773" customFormat="1" hidden="1">
      <c r="A3232" s="1044"/>
      <c r="B3232" s="1051">
        <v>7</v>
      </c>
      <c r="C3232" s="1046" t="s">
        <v>931</v>
      </c>
      <c r="D3232" s="1047" t="s">
        <v>41</v>
      </c>
      <c r="E3232" s="1047" t="s">
        <v>2732</v>
      </c>
      <c r="F3232" s="1047" t="s">
        <v>2872</v>
      </c>
      <c r="G3232" s="1048"/>
      <c r="H3232" s="655">
        <f t="shared" ref="H3232:H3236" si="1417">J3232</f>
        <v>0.02</v>
      </c>
      <c r="I3232" s="656"/>
      <c r="J3232" s="1049">
        <f>K3232+AA3232+BM3232</f>
        <v>0.02</v>
      </c>
      <c r="K3232" s="806">
        <f t="shared" ref="K3232:K3236" si="1418">L3232+T3232+X3232+Y3232+Z3232</f>
        <v>0</v>
      </c>
      <c r="L3232" s="806">
        <f t="shared" ref="L3232:L3236" si="1419">M3232+S3232</f>
        <v>0</v>
      </c>
      <c r="M3232" s="806">
        <f t="shared" ref="M3232:M3236" si="1420">N3232+R3232</f>
        <v>0</v>
      </c>
      <c r="N3232" s="806">
        <f t="shared" ref="N3232:N3236" si="1421">O3232+P3232+Q3232</f>
        <v>0</v>
      </c>
      <c r="O3232" s="806"/>
      <c r="P3232" s="806"/>
      <c r="Q3232" s="806"/>
      <c r="R3232" s="806"/>
      <c r="S3232" s="806"/>
      <c r="T3232" s="806">
        <f t="shared" ref="T3232:T3236" si="1422">U3232+V3232+W3232</f>
        <v>0</v>
      </c>
      <c r="U3232" s="806"/>
      <c r="V3232" s="806"/>
      <c r="W3232" s="806"/>
      <c r="X3232" s="806"/>
      <c r="Y3232" s="806"/>
      <c r="Z3232" s="806"/>
      <c r="AA3232" s="806">
        <f t="shared" ref="AA3232:AA3236" si="1423">SUM(AB3232:AI3232)+AW3232+SUM(AY3232:BC3232)+SUM(BF3232:BL3232)</f>
        <v>0.02</v>
      </c>
      <c r="AB3232" s="806"/>
      <c r="AC3232" s="806"/>
      <c r="AD3232" s="806"/>
      <c r="AE3232" s="806"/>
      <c r="AF3232" s="806"/>
      <c r="AG3232" s="806"/>
      <c r="AH3232" s="806"/>
      <c r="AI3232" s="806">
        <f t="shared" ref="AI3232:AI3236" si="1424">SUM(AJ3232:AV3232)+AX3232+SUM(BD3232:BE3232)</f>
        <v>0.02</v>
      </c>
      <c r="AJ3232" s="806"/>
      <c r="AK3232" s="806"/>
      <c r="AL3232" s="806"/>
      <c r="AM3232" s="806"/>
      <c r="AN3232" s="806">
        <v>0.02</v>
      </c>
      <c r="AO3232" s="806"/>
      <c r="AP3232" s="806"/>
      <c r="AQ3232" s="806"/>
      <c r="AR3232" s="806"/>
      <c r="AS3232" s="806"/>
      <c r="AT3232" s="806"/>
      <c r="AU3232" s="806"/>
      <c r="AV3232" s="806"/>
      <c r="AW3232" s="806"/>
      <c r="AX3232" s="806"/>
      <c r="AY3232" s="806"/>
      <c r="AZ3232" s="806"/>
      <c r="BA3232" s="806"/>
      <c r="BB3232" s="806"/>
      <c r="BC3232" s="806"/>
      <c r="BD3232" s="806"/>
      <c r="BE3232" s="806"/>
      <c r="BF3232" s="806"/>
      <c r="BG3232" s="806"/>
      <c r="BH3232" s="806"/>
      <c r="BI3232" s="806"/>
      <c r="BJ3232" s="806"/>
      <c r="BK3232" s="806"/>
      <c r="BL3232" s="806"/>
      <c r="BM3232" s="806">
        <f t="shared" ref="BM3232:BM3236" si="1425">SUM(BN3232:BP3232)</f>
        <v>0</v>
      </c>
      <c r="BN3232" s="806"/>
      <c r="BO3232" s="806"/>
      <c r="BP3232" s="806"/>
    </row>
    <row r="3233" spans="1:73" s="773" customFormat="1" ht="30" hidden="1">
      <c r="A3233" s="1044"/>
      <c r="B3233" s="1051">
        <v>8</v>
      </c>
      <c r="C3233" s="1046" t="s">
        <v>932</v>
      </c>
      <c r="D3233" s="1047" t="s">
        <v>41</v>
      </c>
      <c r="E3233" s="1047" t="s">
        <v>2732</v>
      </c>
      <c r="F3233" s="1047" t="s">
        <v>2873</v>
      </c>
      <c r="G3233" s="1048"/>
      <c r="H3233" s="655">
        <f t="shared" si="1417"/>
        <v>0.27</v>
      </c>
      <c r="I3233" s="656"/>
      <c r="J3233" s="1049">
        <f>K3233+AA3233+BM3233</f>
        <v>0.27</v>
      </c>
      <c r="K3233" s="806">
        <f t="shared" si="1418"/>
        <v>0</v>
      </c>
      <c r="L3233" s="806">
        <f t="shared" si="1419"/>
        <v>0</v>
      </c>
      <c r="M3233" s="806">
        <f t="shared" si="1420"/>
        <v>0</v>
      </c>
      <c r="N3233" s="806">
        <f t="shared" si="1421"/>
        <v>0</v>
      </c>
      <c r="O3233" s="806"/>
      <c r="P3233" s="806"/>
      <c r="Q3233" s="806"/>
      <c r="R3233" s="806"/>
      <c r="S3233" s="806"/>
      <c r="T3233" s="806">
        <f t="shared" si="1422"/>
        <v>0</v>
      </c>
      <c r="U3233" s="806"/>
      <c r="V3233" s="806"/>
      <c r="W3233" s="806"/>
      <c r="X3233" s="806"/>
      <c r="Y3233" s="806"/>
      <c r="Z3233" s="806"/>
      <c r="AA3233" s="806">
        <f t="shared" si="1423"/>
        <v>0.27</v>
      </c>
      <c r="AB3233" s="806"/>
      <c r="AC3233" s="806"/>
      <c r="AD3233" s="806"/>
      <c r="AE3233" s="806"/>
      <c r="AF3233" s="806"/>
      <c r="AG3233" s="806">
        <v>0.27</v>
      </c>
      <c r="AH3233" s="806"/>
      <c r="AI3233" s="806">
        <f t="shared" si="1424"/>
        <v>0</v>
      </c>
      <c r="AJ3233" s="806"/>
      <c r="AK3233" s="806"/>
      <c r="AL3233" s="806"/>
      <c r="AM3233" s="806"/>
      <c r="AN3233" s="806"/>
      <c r="AO3233" s="806"/>
      <c r="AP3233" s="806"/>
      <c r="AQ3233" s="806"/>
      <c r="AR3233" s="806"/>
      <c r="AS3233" s="806"/>
      <c r="AT3233" s="806"/>
      <c r="AU3233" s="806"/>
      <c r="AV3233" s="806"/>
      <c r="AW3233" s="806"/>
      <c r="AX3233" s="806"/>
      <c r="AY3233" s="806"/>
      <c r="AZ3233" s="806"/>
      <c r="BA3233" s="806"/>
      <c r="BB3233" s="806"/>
      <c r="BC3233" s="806"/>
      <c r="BD3233" s="806"/>
      <c r="BE3233" s="806"/>
      <c r="BF3233" s="806"/>
      <c r="BG3233" s="806"/>
      <c r="BH3233" s="806"/>
      <c r="BI3233" s="806"/>
      <c r="BJ3233" s="806"/>
      <c r="BK3233" s="806"/>
      <c r="BL3233" s="806"/>
      <c r="BM3233" s="806">
        <f t="shared" si="1425"/>
        <v>0</v>
      </c>
      <c r="BN3233" s="806"/>
      <c r="BO3233" s="806"/>
      <c r="BP3233" s="806"/>
    </row>
    <row r="3234" spans="1:73" s="773" customFormat="1" hidden="1">
      <c r="A3234" s="1044"/>
      <c r="B3234" s="1051">
        <v>9</v>
      </c>
      <c r="C3234" s="1046" t="s">
        <v>933</v>
      </c>
      <c r="D3234" s="1047" t="s">
        <v>41</v>
      </c>
      <c r="E3234" s="1047" t="s">
        <v>2732</v>
      </c>
      <c r="F3234" s="1047" t="s">
        <v>2874</v>
      </c>
      <c r="G3234" s="1048"/>
      <c r="H3234" s="655">
        <f t="shared" si="1417"/>
        <v>0.03</v>
      </c>
      <c r="I3234" s="656"/>
      <c r="J3234" s="1049">
        <f>K3234+AA3234+BM3234</f>
        <v>0.03</v>
      </c>
      <c r="K3234" s="806">
        <f t="shared" si="1418"/>
        <v>0</v>
      </c>
      <c r="L3234" s="806">
        <f t="shared" si="1419"/>
        <v>0</v>
      </c>
      <c r="M3234" s="806">
        <f t="shared" si="1420"/>
        <v>0</v>
      </c>
      <c r="N3234" s="806">
        <f t="shared" si="1421"/>
        <v>0</v>
      </c>
      <c r="O3234" s="806"/>
      <c r="P3234" s="806"/>
      <c r="Q3234" s="806"/>
      <c r="R3234" s="806"/>
      <c r="S3234" s="806"/>
      <c r="T3234" s="806">
        <f t="shared" si="1422"/>
        <v>0</v>
      </c>
      <c r="U3234" s="806"/>
      <c r="V3234" s="806"/>
      <c r="W3234" s="806"/>
      <c r="X3234" s="806"/>
      <c r="Y3234" s="806"/>
      <c r="Z3234" s="806"/>
      <c r="AA3234" s="806">
        <f t="shared" si="1423"/>
        <v>0.03</v>
      </c>
      <c r="AB3234" s="806"/>
      <c r="AC3234" s="806"/>
      <c r="AD3234" s="806"/>
      <c r="AE3234" s="806"/>
      <c r="AF3234" s="806"/>
      <c r="AG3234" s="806"/>
      <c r="AH3234" s="806"/>
      <c r="AI3234" s="806">
        <f t="shared" si="1424"/>
        <v>0</v>
      </c>
      <c r="AJ3234" s="806"/>
      <c r="AK3234" s="806"/>
      <c r="AL3234" s="806"/>
      <c r="AM3234" s="806"/>
      <c r="AN3234" s="806"/>
      <c r="AO3234" s="806"/>
      <c r="AP3234" s="806"/>
      <c r="AQ3234" s="806"/>
      <c r="AR3234" s="806"/>
      <c r="AS3234" s="806"/>
      <c r="AT3234" s="806"/>
      <c r="AU3234" s="806"/>
      <c r="AV3234" s="806"/>
      <c r="AW3234" s="806"/>
      <c r="AX3234" s="806"/>
      <c r="AY3234" s="806"/>
      <c r="AZ3234" s="806"/>
      <c r="BA3234" s="806"/>
      <c r="BB3234" s="806"/>
      <c r="BC3234" s="806"/>
      <c r="BD3234" s="806"/>
      <c r="BE3234" s="806"/>
      <c r="BF3234" s="806"/>
      <c r="BG3234" s="806"/>
      <c r="BH3234" s="806"/>
      <c r="BI3234" s="806"/>
      <c r="BJ3234" s="806"/>
      <c r="BK3234" s="806">
        <v>0.03</v>
      </c>
      <c r="BL3234" s="806"/>
      <c r="BM3234" s="806">
        <f t="shared" si="1425"/>
        <v>0</v>
      </c>
      <c r="BN3234" s="806"/>
      <c r="BO3234" s="806"/>
      <c r="BP3234" s="806"/>
    </row>
    <row r="3235" spans="1:73" s="773" customFormat="1" hidden="1">
      <c r="A3235" s="1591"/>
      <c r="B3235" s="1051">
        <v>11</v>
      </c>
      <c r="C3235" s="1046" t="s">
        <v>934</v>
      </c>
      <c r="D3235" s="1592" t="s">
        <v>41</v>
      </c>
      <c r="E3235" s="1047" t="s">
        <v>2732</v>
      </c>
      <c r="F3235" s="1592" t="s">
        <v>2875</v>
      </c>
      <c r="G3235" s="1592"/>
      <c r="H3235" s="655">
        <f t="shared" si="1417"/>
        <v>0.14000000000000001</v>
      </c>
      <c r="I3235" s="656"/>
      <c r="J3235" s="1049">
        <f>K3235+AA3235+BM3235</f>
        <v>0.14000000000000001</v>
      </c>
      <c r="K3235" s="806">
        <f t="shared" si="1418"/>
        <v>0</v>
      </c>
      <c r="L3235" s="806">
        <f t="shared" si="1419"/>
        <v>0</v>
      </c>
      <c r="M3235" s="806">
        <f t="shared" si="1420"/>
        <v>0</v>
      </c>
      <c r="N3235" s="806">
        <f t="shared" si="1421"/>
        <v>0</v>
      </c>
      <c r="O3235" s="806"/>
      <c r="P3235" s="806"/>
      <c r="Q3235" s="806"/>
      <c r="R3235" s="806"/>
      <c r="S3235" s="806"/>
      <c r="T3235" s="806">
        <f t="shared" si="1422"/>
        <v>0</v>
      </c>
      <c r="U3235" s="806"/>
      <c r="V3235" s="806"/>
      <c r="W3235" s="806"/>
      <c r="X3235" s="806"/>
      <c r="Y3235" s="806"/>
      <c r="Z3235" s="806"/>
      <c r="AA3235" s="806">
        <f t="shared" si="1423"/>
        <v>0.14000000000000001</v>
      </c>
      <c r="AB3235" s="806">
        <v>0.14000000000000001</v>
      </c>
      <c r="AC3235" s="806"/>
      <c r="AD3235" s="806"/>
      <c r="AE3235" s="806"/>
      <c r="AF3235" s="806"/>
      <c r="AG3235" s="806"/>
      <c r="AH3235" s="806"/>
      <c r="AI3235" s="806">
        <f t="shared" si="1424"/>
        <v>0</v>
      </c>
      <c r="AJ3235" s="806"/>
      <c r="AK3235" s="806"/>
      <c r="AL3235" s="806"/>
      <c r="AM3235" s="806"/>
      <c r="AN3235" s="806"/>
      <c r="AO3235" s="806"/>
      <c r="AP3235" s="806"/>
      <c r="AQ3235" s="806"/>
      <c r="AR3235" s="806"/>
      <c r="AS3235" s="806"/>
      <c r="AT3235" s="806"/>
      <c r="AU3235" s="806"/>
      <c r="AV3235" s="806"/>
      <c r="AW3235" s="806"/>
      <c r="AX3235" s="806"/>
      <c r="AY3235" s="806"/>
      <c r="AZ3235" s="806"/>
      <c r="BA3235" s="806"/>
      <c r="BB3235" s="806"/>
      <c r="BC3235" s="806"/>
      <c r="BD3235" s="806"/>
      <c r="BE3235" s="806"/>
      <c r="BF3235" s="806"/>
      <c r="BG3235" s="806"/>
      <c r="BH3235" s="806"/>
      <c r="BI3235" s="806"/>
      <c r="BJ3235" s="806"/>
      <c r="BK3235" s="806"/>
      <c r="BL3235" s="806"/>
      <c r="BM3235" s="806">
        <f t="shared" si="1425"/>
        <v>0</v>
      </c>
      <c r="BN3235" s="806"/>
      <c r="BO3235" s="806"/>
      <c r="BP3235" s="806"/>
    </row>
    <row r="3236" spans="1:73" s="1067" customFormat="1" ht="12.75" hidden="1">
      <c r="B3236" s="1068">
        <v>43</v>
      </c>
      <c r="C3236" s="1069" t="s">
        <v>935</v>
      </c>
      <c r="D3236" s="1070" t="s">
        <v>41</v>
      </c>
      <c r="E3236" s="1068" t="s">
        <v>2876</v>
      </c>
      <c r="F3236" s="1069"/>
      <c r="G3236" s="1069"/>
      <c r="H3236" s="1071">
        <f t="shared" si="1417"/>
        <v>0.01</v>
      </c>
      <c r="I3236" s="1072"/>
      <c r="J3236" s="1073">
        <f t="shared" ref="J3236" si="1426">K3236+AA3236+BM3236</f>
        <v>0.01</v>
      </c>
      <c r="K3236" s="1074">
        <f t="shared" si="1418"/>
        <v>0</v>
      </c>
      <c r="L3236" s="1074">
        <f t="shared" si="1419"/>
        <v>0</v>
      </c>
      <c r="M3236" s="1074">
        <f t="shared" si="1420"/>
        <v>0</v>
      </c>
      <c r="N3236" s="1074">
        <f t="shared" si="1421"/>
        <v>0</v>
      </c>
      <c r="O3236" s="1069"/>
      <c r="P3236" s="1069"/>
      <c r="Q3236" s="1069"/>
      <c r="R3236" s="1069"/>
      <c r="S3236" s="1069"/>
      <c r="T3236" s="1074">
        <f t="shared" si="1422"/>
        <v>0</v>
      </c>
      <c r="U3236" s="1069"/>
      <c r="V3236" s="1069"/>
      <c r="W3236" s="1069"/>
      <c r="X3236" s="1069"/>
      <c r="Y3236" s="1069"/>
      <c r="Z3236" s="1069"/>
      <c r="AA3236" s="1074">
        <f t="shared" si="1423"/>
        <v>0.01</v>
      </c>
      <c r="AB3236" s="1069"/>
      <c r="AC3236" s="1069"/>
      <c r="AD3236" s="1069"/>
      <c r="AE3236" s="1069"/>
      <c r="AF3236" s="1069">
        <v>0.01</v>
      </c>
      <c r="AG3236" s="1069"/>
      <c r="AH3236" s="1069"/>
      <c r="AI3236" s="1074">
        <f t="shared" si="1424"/>
        <v>0</v>
      </c>
      <c r="AJ3236" s="1069"/>
      <c r="AK3236" s="1069"/>
      <c r="AL3236" s="1069"/>
      <c r="AM3236" s="1069"/>
      <c r="AN3236" s="1069"/>
      <c r="AO3236" s="1069"/>
      <c r="AP3236" s="1069"/>
      <c r="AQ3236" s="1069"/>
      <c r="AR3236" s="1069"/>
      <c r="AS3236" s="1069"/>
      <c r="AT3236" s="1069"/>
      <c r="AU3236" s="1069"/>
      <c r="AV3236" s="1069"/>
      <c r="AW3236" s="1069"/>
      <c r="AX3236" s="1069"/>
      <c r="AY3236" s="1069"/>
      <c r="AZ3236" s="1069"/>
      <c r="BA3236" s="1069"/>
      <c r="BB3236" s="1069"/>
      <c r="BC3236" s="1069"/>
      <c r="BD3236" s="1069"/>
      <c r="BE3236" s="1069"/>
      <c r="BF3236" s="1069"/>
      <c r="BG3236" s="1069"/>
      <c r="BH3236" s="1069"/>
      <c r="BI3236" s="1069"/>
      <c r="BJ3236" s="1069"/>
      <c r="BK3236" s="1069"/>
      <c r="BL3236" s="1069"/>
      <c r="BM3236" s="1074">
        <f t="shared" si="1425"/>
        <v>0</v>
      </c>
      <c r="BN3236" s="1069"/>
      <c r="BO3236" s="1069"/>
      <c r="BP3236" s="1069"/>
    </row>
    <row r="3237" spans="1:73" s="534" customFormat="1" hidden="1">
      <c r="A3237" s="575"/>
      <c r="B3237" s="576"/>
      <c r="C3237" s="849"/>
      <c r="D3237" s="578"/>
      <c r="E3237" s="579"/>
      <c r="F3237" s="578"/>
      <c r="G3237" s="850"/>
      <c r="H3237" s="581"/>
      <c r="I3237" s="582"/>
      <c r="J3237" s="580"/>
      <c r="K3237" s="578"/>
      <c r="L3237" s="578"/>
      <c r="M3237" s="578"/>
      <c r="N3237" s="578"/>
      <c r="O3237" s="578"/>
      <c r="P3237" s="578"/>
      <c r="Q3237" s="578"/>
      <c r="R3237" s="578"/>
      <c r="S3237" s="578"/>
      <c r="T3237" s="578"/>
      <c r="U3237" s="578"/>
      <c r="V3237" s="578"/>
      <c r="W3237" s="578"/>
      <c r="X3237" s="578"/>
      <c r="Y3237" s="578"/>
      <c r="Z3237" s="578"/>
      <c r="AA3237" s="578"/>
      <c r="AB3237" s="578"/>
      <c r="AC3237" s="578"/>
      <c r="AD3237" s="578"/>
      <c r="AE3237" s="578"/>
      <c r="AF3237" s="578"/>
      <c r="AG3237" s="578"/>
      <c r="AH3237" s="578"/>
      <c r="AI3237" s="578"/>
      <c r="AJ3237" s="578"/>
      <c r="AK3237" s="578"/>
      <c r="AL3237" s="578"/>
      <c r="AM3237" s="578"/>
      <c r="AN3237" s="578"/>
      <c r="AO3237" s="578"/>
      <c r="AP3237" s="578"/>
      <c r="AQ3237" s="578"/>
      <c r="AR3237" s="578"/>
      <c r="AS3237" s="578"/>
      <c r="AT3237" s="578"/>
      <c r="AU3237" s="567"/>
      <c r="AV3237" s="578"/>
      <c r="AW3237" s="578"/>
      <c r="AX3237" s="578"/>
      <c r="AY3237" s="578"/>
      <c r="AZ3237" s="578"/>
      <c r="BA3237" s="578"/>
      <c r="BB3237" s="578"/>
      <c r="BC3237" s="578"/>
      <c r="BD3237" s="578"/>
      <c r="BE3237" s="578"/>
      <c r="BF3237" s="578"/>
      <c r="BG3237" s="578"/>
      <c r="BH3237" s="578"/>
      <c r="BI3237" s="578"/>
      <c r="BJ3237" s="578"/>
      <c r="BK3237" s="578"/>
      <c r="BL3237" s="578"/>
      <c r="BM3237" s="578"/>
      <c r="BN3237" s="578"/>
      <c r="BO3237" s="578"/>
      <c r="BP3237" s="578"/>
      <c r="BQ3237" s="547"/>
      <c r="BR3237" s="578"/>
      <c r="BS3237" s="851"/>
      <c r="BT3237" s="575"/>
      <c r="BU3237" s="575"/>
    </row>
    <row r="3238" spans="1:73" s="773" customFormat="1" ht="25.5" hidden="1">
      <c r="A3238" s="1685"/>
      <c r="B3238" s="1388">
        <v>3</v>
      </c>
      <c r="C3238" s="1749" t="s">
        <v>936</v>
      </c>
      <c r="D3238" s="1386" t="s">
        <v>41</v>
      </c>
      <c r="E3238" s="1387" t="s">
        <v>581</v>
      </c>
      <c r="F3238" s="1386" t="s">
        <v>2877</v>
      </c>
      <c r="G3238" s="1687"/>
      <c r="H3238" s="655">
        <f t="shared" ref="H3238:H3243" si="1427">J3238</f>
        <v>0.03</v>
      </c>
      <c r="I3238" s="656"/>
      <c r="J3238" s="1049">
        <f t="shared" ref="J3238:J3243" si="1428">K3238+AA3238+BM3238</f>
        <v>0.03</v>
      </c>
      <c r="K3238" s="806">
        <f t="shared" ref="K3238:K3243" si="1429">L3238+T3238+X3238+Y3238+Z3238</f>
        <v>0</v>
      </c>
      <c r="L3238" s="806">
        <f t="shared" ref="L3238:L3243" si="1430">M3238+S3238</f>
        <v>0</v>
      </c>
      <c r="M3238" s="806">
        <f t="shared" ref="M3238:M3243" si="1431">N3238+R3238</f>
        <v>0</v>
      </c>
      <c r="N3238" s="806">
        <f t="shared" ref="N3238:N3243" si="1432">O3238+P3238+Q3238</f>
        <v>0</v>
      </c>
      <c r="O3238" s="1688"/>
      <c r="P3238" s="1688"/>
      <c r="Q3238" s="1750"/>
      <c r="R3238" s="1751"/>
      <c r="S3238" s="1688"/>
      <c r="T3238" s="1690">
        <f t="shared" ref="T3238:T3243" si="1433">U3238+V3238+W3238</f>
        <v>0</v>
      </c>
      <c r="U3238" s="1688"/>
      <c r="V3238" s="1688"/>
      <c r="W3238" s="1750"/>
      <c r="X3238" s="1688"/>
      <c r="Y3238" s="1688"/>
      <c r="Z3238" s="1688"/>
      <c r="AA3238" s="806">
        <f t="shared" ref="AA3238:AA3243" si="1434" xml:space="preserve"> SUM(AB3238:AI3238)+SUM(AV3238:BL3238)</f>
        <v>0.03</v>
      </c>
      <c r="AB3238" s="1688"/>
      <c r="AC3238" s="1688"/>
      <c r="AD3238" s="1750"/>
      <c r="AE3238" s="1750"/>
      <c r="AF3238" s="1688">
        <v>0.01</v>
      </c>
      <c r="AG3238" s="1688"/>
      <c r="AH3238" s="1688"/>
      <c r="AI3238" s="736">
        <f t="shared" ref="AI3238:AI3243" si="1435">SUM(AJ3238:AV3238)+AX3238+SUM(BD3238:BE3238)</f>
        <v>0</v>
      </c>
      <c r="AJ3238" s="1688"/>
      <c r="AK3238" s="1688"/>
      <c r="AL3238" s="1688"/>
      <c r="AM3238" s="1750"/>
      <c r="AN3238" s="1688"/>
      <c r="AO3238" s="1688"/>
      <c r="AP3238" s="1688"/>
      <c r="AQ3238" s="1750"/>
      <c r="AR3238" s="1688"/>
      <c r="AS3238" s="1688"/>
      <c r="AT3238" s="1688"/>
      <c r="AU3238" s="1688"/>
      <c r="AV3238" s="1688"/>
      <c r="AW3238" s="1688"/>
      <c r="AX3238" s="1688"/>
      <c r="AY3238" s="1688"/>
      <c r="AZ3238" s="1688"/>
      <c r="BA3238" s="1688"/>
      <c r="BB3238" s="1688"/>
      <c r="BC3238" s="1750"/>
      <c r="BD3238" s="1688"/>
      <c r="BE3238" s="1688"/>
      <c r="BF3238" s="1688"/>
      <c r="BG3238" s="1688">
        <v>0.02</v>
      </c>
      <c r="BH3238" s="1750"/>
      <c r="BI3238" s="1688"/>
      <c r="BJ3238" s="1688"/>
      <c r="BK3238" s="1688"/>
      <c r="BL3238" s="1750"/>
      <c r="BM3238" s="806">
        <f t="shared" ref="BM3238:BM3243" si="1436">SUM(BN3238:BP3238)</f>
        <v>0</v>
      </c>
      <c r="BN3238" s="1688"/>
      <c r="BO3238" s="1688"/>
      <c r="BP3238" s="1688"/>
    </row>
    <row r="3239" spans="1:73" s="773" customFormat="1" hidden="1">
      <c r="A3239" s="1685"/>
      <c r="B3239" s="1388">
        <v>8</v>
      </c>
      <c r="C3239" s="1388" t="s">
        <v>937</v>
      </c>
      <c r="D3239" s="1386" t="s">
        <v>41</v>
      </c>
      <c r="E3239" s="1386" t="s">
        <v>581</v>
      </c>
      <c r="F3239" s="1387" t="s">
        <v>2878</v>
      </c>
      <c r="G3239" s="1687"/>
      <c r="H3239" s="655">
        <f t="shared" si="1427"/>
        <v>0.04</v>
      </c>
      <c r="I3239" s="656"/>
      <c r="J3239" s="1049">
        <f t="shared" si="1428"/>
        <v>0.04</v>
      </c>
      <c r="K3239" s="806">
        <f t="shared" si="1429"/>
        <v>0</v>
      </c>
      <c r="L3239" s="806">
        <f t="shared" si="1430"/>
        <v>0</v>
      </c>
      <c r="M3239" s="806">
        <f t="shared" si="1431"/>
        <v>0</v>
      </c>
      <c r="N3239" s="806">
        <f t="shared" si="1432"/>
        <v>0</v>
      </c>
      <c r="O3239" s="1688"/>
      <c r="P3239" s="1688"/>
      <c r="Q3239" s="1750"/>
      <c r="R3239" s="1688"/>
      <c r="S3239" s="1688"/>
      <c r="T3239" s="1690">
        <f t="shared" si="1433"/>
        <v>0</v>
      </c>
      <c r="U3239" s="1688"/>
      <c r="V3239" s="1688"/>
      <c r="W3239" s="1750"/>
      <c r="X3239" s="1688"/>
      <c r="Y3239" s="1688"/>
      <c r="Z3239" s="1688"/>
      <c r="AA3239" s="806">
        <f t="shared" si="1434"/>
        <v>0</v>
      </c>
      <c r="AB3239" s="1688"/>
      <c r="AC3239" s="1688"/>
      <c r="AD3239" s="1750"/>
      <c r="AE3239" s="1750"/>
      <c r="AF3239" s="1688"/>
      <c r="AG3239" s="1688"/>
      <c r="AH3239" s="1688"/>
      <c r="AI3239" s="736">
        <f t="shared" si="1435"/>
        <v>0</v>
      </c>
      <c r="AJ3239" s="1688"/>
      <c r="AK3239" s="1688"/>
      <c r="AL3239" s="1688"/>
      <c r="AM3239" s="1750"/>
      <c r="AN3239" s="1688"/>
      <c r="AO3239" s="1688"/>
      <c r="AP3239" s="1688"/>
      <c r="AQ3239" s="1750"/>
      <c r="AR3239" s="1688"/>
      <c r="AS3239" s="1688"/>
      <c r="AT3239" s="1688"/>
      <c r="AU3239" s="1688"/>
      <c r="AV3239" s="1688"/>
      <c r="AW3239" s="1688"/>
      <c r="AX3239" s="1688"/>
      <c r="AY3239" s="1688"/>
      <c r="AZ3239" s="1688"/>
      <c r="BA3239" s="1688"/>
      <c r="BB3239" s="1688"/>
      <c r="BC3239" s="1750"/>
      <c r="BD3239" s="1688"/>
      <c r="BE3239" s="1688"/>
      <c r="BF3239" s="1688"/>
      <c r="BG3239" s="1688"/>
      <c r="BH3239" s="1750"/>
      <c r="BI3239" s="1688"/>
      <c r="BJ3239" s="1688"/>
      <c r="BK3239" s="1688"/>
      <c r="BL3239" s="1750"/>
      <c r="BM3239" s="806">
        <f t="shared" si="1436"/>
        <v>0.04</v>
      </c>
      <c r="BN3239" s="1750">
        <v>0.04</v>
      </c>
      <c r="BO3239" s="1750"/>
      <c r="BP3239" s="1750"/>
    </row>
    <row r="3240" spans="1:73" s="773" customFormat="1" hidden="1">
      <c r="A3240" s="1685"/>
      <c r="B3240" s="1388">
        <v>9</v>
      </c>
      <c r="C3240" s="1388" t="s">
        <v>938</v>
      </c>
      <c r="D3240" s="1386" t="s">
        <v>41</v>
      </c>
      <c r="E3240" s="1386" t="s">
        <v>581</v>
      </c>
      <c r="F3240" s="1387" t="s">
        <v>2879</v>
      </c>
      <c r="G3240" s="1687"/>
      <c r="H3240" s="655">
        <f t="shared" si="1427"/>
        <v>0.14000000000000001</v>
      </c>
      <c r="I3240" s="656"/>
      <c r="J3240" s="1049">
        <f t="shared" si="1428"/>
        <v>0.14000000000000001</v>
      </c>
      <c r="K3240" s="806">
        <f t="shared" si="1429"/>
        <v>0</v>
      </c>
      <c r="L3240" s="806">
        <f t="shared" si="1430"/>
        <v>0</v>
      </c>
      <c r="M3240" s="806">
        <f t="shared" si="1431"/>
        <v>0</v>
      </c>
      <c r="N3240" s="806">
        <f t="shared" si="1432"/>
        <v>0</v>
      </c>
      <c r="O3240" s="1688"/>
      <c r="P3240" s="1688"/>
      <c r="Q3240" s="1750"/>
      <c r="R3240" s="1688"/>
      <c r="S3240" s="1688"/>
      <c r="T3240" s="1690">
        <f t="shared" si="1433"/>
        <v>0</v>
      </c>
      <c r="U3240" s="1688"/>
      <c r="V3240" s="1688"/>
      <c r="W3240" s="1750"/>
      <c r="X3240" s="1688"/>
      <c r="Y3240" s="1688"/>
      <c r="Z3240" s="1688"/>
      <c r="AA3240" s="806">
        <f t="shared" si="1434"/>
        <v>0.03</v>
      </c>
      <c r="AB3240" s="1688"/>
      <c r="AC3240" s="1688"/>
      <c r="AD3240" s="1750"/>
      <c r="AE3240" s="1750"/>
      <c r="AF3240" s="1688"/>
      <c r="AG3240" s="1688"/>
      <c r="AH3240" s="1688"/>
      <c r="AI3240" s="736">
        <f t="shared" si="1435"/>
        <v>0</v>
      </c>
      <c r="AJ3240" s="1688"/>
      <c r="AK3240" s="1688"/>
      <c r="AL3240" s="1688"/>
      <c r="AM3240" s="1750"/>
      <c r="AN3240" s="1688"/>
      <c r="AO3240" s="1688"/>
      <c r="AP3240" s="1688"/>
      <c r="AQ3240" s="1750"/>
      <c r="AR3240" s="1688"/>
      <c r="AS3240" s="1688"/>
      <c r="AT3240" s="1688"/>
      <c r="AU3240" s="1688"/>
      <c r="AV3240" s="1688"/>
      <c r="AW3240" s="1688"/>
      <c r="AX3240" s="1688"/>
      <c r="AY3240" s="1688"/>
      <c r="AZ3240" s="1688"/>
      <c r="BA3240" s="1688"/>
      <c r="BB3240" s="1688"/>
      <c r="BC3240" s="1750"/>
      <c r="BD3240" s="1688"/>
      <c r="BE3240" s="1688"/>
      <c r="BF3240" s="1688"/>
      <c r="BG3240" s="1688">
        <v>0.03</v>
      </c>
      <c r="BH3240" s="1750"/>
      <c r="BI3240" s="1688"/>
      <c r="BJ3240" s="1688"/>
      <c r="BK3240" s="1688"/>
      <c r="BL3240" s="1750"/>
      <c r="BM3240" s="806">
        <f t="shared" si="1436"/>
        <v>0.11</v>
      </c>
      <c r="BN3240" s="1750">
        <v>0.11</v>
      </c>
      <c r="BO3240" s="1750"/>
      <c r="BP3240" s="1750"/>
    </row>
    <row r="3241" spans="1:73" s="773" customFormat="1" hidden="1">
      <c r="A3241" s="1685"/>
      <c r="B3241" s="1388">
        <v>12</v>
      </c>
      <c r="C3241" s="1388" t="s">
        <v>939</v>
      </c>
      <c r="D3241" s="1386" t="s">
        <v>41</v>
      </c>
      <c r="E3241" s="1386" t="s">
        <v>581</v>
      </c>
      <c r="F3241" s="1387" t="s">
        <v>2880</v>
      </c>
      <c r="G3241" s="1687"/>
      <c r="H3241" s="655">
        <f t="shared" si="1427"/>
        <v>0.01</v>
      </c>
      <c r="I3241" s="656"/>
      <c r="J3241" s="1049">
        <f t="shared" si="1428"/>
        <v>0.01</v>
      </c>
      <c r="K3241" s="806">
        <f t="shared" si="1429"/>
        <v>0</v>
      </c>
      <c r="L3241" s="806">
        <f t="shared" si="1430"/>
        <v>0</v>
      </c>
      <c r="M3241" s="806">
        <f t="shared" si="1431"/>
        <v>0</v>
      </c>
      <c r="N3241" s="806">
        <f t="shared" si="1432"/>
        <v>0</v>
      </c>
      <c r="O3241" s="1688"/>
      <c r="P3241" s="1688"/>
      <c r="Q3241" s="1750"/>
      <c r="R3241" s="1688"/>
      <c r="S3241" s="1688"/>
      <c r="T3241" s="1690">
        <f t="shared" si="1433"/>
        <v>0</v>
      </c>
      <c r="U3241" s="1688"/>
      <c r="V3241" s="1688"/>
      <c r="W3241" s="1750"/>
      <c r="X3241" s="1688"/>
      <c r="Y3241" s="1688"/>
      <c r="Z3241" s="1688"/>
      <c r="AA3241" s="806">
        <f t="shared" si="1434"/>
        <v>0.01</v>
      </c>
      <c r="AB3241" s="1688"/>
      <c r="AC3241" s="1688"/>
      <c r="AD3241" s="1750"/>
      <c r="AE3241" s="1750"/>
      <c r="AF3241" s="1688"/>
      <c r="AG3241" s="1688"/>
      <c r="AH3241" s="1688"/>
      <c r="AI3241" s="736">
        <f t="shared" si="1435"/>
        <v>0</v>
      </c>
      <c r="AJ3241" s="1688"/>
      <c r="AK3241" s="1688"/>
      <c r="AL3241" s="1688"/>
      <c r="AM3241" s="1750"/>
      <c r="AN3241" s="1688"/>
      <c r="AO3241" s="1688"/>
      <c r="AP3241" s="1688"/>
      <c r="AQ3241" s="1750"/>
      <c r="AR3241" s="1688"/>
      <c r="AS3241" s="1688"/>
      <c r="AT3241" s="1688"/>
      <c r="AU3241" s="1688"/>
      <c r="AV3241" s="1688"/>
      <c r="AW3241" s="1688"/>
      <c r="AX3241" s="1688"/>
      <c r="AY3241" s="1688"/>
      <c r="AZ3241" s="1688"/>
      <c r="BA3241" s="1688"/>
      <c r="BB3241" s="1688"/>
      <c r="BC3241" s="1750"/>
      <c r="BD3241" s="1688"/>
      <c r="BE3241" s="1688"/>
      <c r="BF3241" s="1688"/>
      <c r="BG3241" s="1688">
        <v>0.01</v>
      </c>
      <c r="BH3241" s="1750"/>
      <c r="BI3241" s="1688"/>
      <c r="BJ3241" s="1688"/>
      <c r="BK3241" s="1688"/>
      <c r="BL3241" s="1750"/>
      <c r="BM3241" s="806">
        <f t="shared" si="1436"/>
        <v>0</v>
      </c>
      <c r="BN3241" s="1750"/>
      <c r="BO3241" s="1750"/>
      <c r="BP3241" s="1750"/>
    </row>
    <row r="3242" spans="1:73" s="773" customFormat="1" hidden="1">
      <c r="A3242" s="1685"/>
      <c r="B3242" s="1388">
        <v>13</v>
      </c>
      <c r="C3242" s="1388" t="s">
        <v>940</v>
      </c>
      <c r="D3242" s="1386" t="s">
        <v>41</v>
      </c>
      <c r="E3242" s="1386" t="s">
        <v>581</v>
      </c>
      <c r="F3242" s="1387" t="s">
        <v>2881</v>
      </c>
      <c r="G3242" s="1687"/>
      <c r="H3242" s="655">
        <f t="shared" si="1427"/>
        <v>0.01</v>
      </c>
      <c r="I3242" s="656"/>
      <c r="J3242" s="1049">
        <f t="shared" si="1428"/>
        <v>0.01</v>
      </c>
      <c r="K3242" s="806">
        <f t="shared" si="1429"/>
        <v>0</v>
      </c>
      <c r="L3242" s="806">
        <f t="shared" si="1430"/>
        <v>0</v>
      </c>
      <c r="M3242" s="806">
        <f t="shared" si="1431"/>
        <v>0</v>
      </c>
      <c r="N3242" s="806">
        <f t="shared" si="1432"/>
        <v>0</v>
      </c>
      <c r="O3242" s="1688"/>
      <c r="P3242" s="1688"/>
      <c r="Q3242" s="1750"/>
      <c r="R3242" s="1688"/>
      <c r="S3242" s="1688"/>
      <c r="T3242" s="1690">
        <f t="shared" si="1433"/>
        <v>0</v>
      </c>
      <c r="U3242" s="1688"/>
      <c r="V3242" s="1688"/>
      <c r="W3242" s="1750"/>
      <c r="X3242" s="1688"/>
      <c r="Y3242" s="1688"/>
      <c r="Z3242" s="1688"/>
      <c r="AA3242" s="806">
        <f t="shared" si="1434"/>
        <v>0.01</v>
      </c>
      <c r="AB3242" s="1688"/>
      <c r="AC3242" s="1688"/>
      <c r="AD3242" s="1750"/>
      <c r="AE3242" s="1750"/>
      <c r="AF3242" s="1688"/>
      <c r="AG3242" s="1688"/>
      <c r="AH3242" s="1688"/>
      <c r="AI3242" s="736">
        <f t="shared" si="1435"/>
        <v>0</v>
      </c>
      <c r="AJ3242" s="1688"/>
      <c r="AK3242" s="1688"/>
      <c r="AL3242" s="1688"/>
      <c r="AM3242" s="1750"/>
      <c r="AN3242" s="1688"/>
      <c r="AO3242" s="1688"/>
      <c r="AP3242" s="1688"/>
      <c r="AQ3242" s="1750"/>
      <c r="AR3242" s="1688"/>
      <c r="AS3242" s="1688"/>
      <c r="AT3242" s="1688"/>
      <c r="AU3242" s="1688"/>
      <c r="AV3242" s="1688"/>
      <c r="AW3242" s="1688"/>
      <c r="AX3242" s="1688"/>
      <c r="AY3242" s="1688"/>
      <c r="AZ3242" s="1688"/>
      <c r="BA3242" s="1688"/>
      <c r="BB3242" s="1688"/>
      <c r="BC3242" s="1750"/>
      <c r="BD3242" s="1688"/>
      <c r="BE3242" s="1688"/>
      <c r="BF3242" s="1688"/>
      <c r="BG3242" s="1688">
        <v>0.01</v>
      </c>
      <c r="BH3242" s="1750"/>
      <c r="BI3242" s="1688"/>
      <c r="BJ3242" s="1688"/>
      <c r="BK3242" s="1688"/>
      <c r="BL3242" s="1750"/>
      <c r="BM3242" s="806">
        <f t="shared" si="1436"/>
        <v>0</v>
      </c>
      <c r="BN3242" s="1750"/>
      <c r="BO3242" s="1750"/>
      <c r="BP3242" s="1750"/>
    </row>
    <row r="3243" spans="1:73" s="773" customFormat="1" ht="30" hidden="1">
      <c r="A3243" s="1313" t="s">
        <v>2882</v>
      </c>
      <c r="B3243" s="1729">
        <v>7</v>
      </c>
      <c r="C3243" s="1729" t="s">
        <v>941</v>
      </c>
      <c r="D3243" s="1315" t="s">
        <v>41</v>
      </c>
      <c r="E3243" s="1315" t="s">
        <v>581</v>
      </c>
      <c r="F3243" s="1316" t="s">
        <v>2883</v>
      </c>
      <c r="G3243" s="1318"/>
      <c r="H3243" s="1055">
        <f t="shared" si="1427"/>
        <v>0.04</v>
      </c>
      <c r="I3243" s="1056">
        <v>0.01</v>
      </c>
      <c r="J3243" s="1057">
        <f t="shared" si="1428"/>
        <v>0.04</v>
      </c>
      <c r="K3243" s="685">
        <f t="shared" si="1429"/>
        <v>0.03</v>
      </c>
      <c r="L3243" s="685">
        <f t="shared" si="1430"/>
        <v>0.03</v>
      </c>
      <c r="M3243" s="685">
        <f t="shared" si="1431"/>
        <v>0.03</v>
      </c>
      <c r="N3243" s="685">
        <f t="shared" si="1432"/>
        <v>0</v>
      </c>
      <c r="O3243" s="616"/>
      <c r="P3243" s="616"/>
      <c r="Q3243" s="830"/>
      <c r="R3243" s="616">
        <v>0.03</v>
      </c>
      <c r="S3243" s="616"/>
      <c r="T3243" s="1752">
        <f t="shared" si="1433"/>
        <v>0</v>
      </c>
      <c r="U3243" s="616"/>
      <c r="V3243" s="616"/>
      <c r="W3243" s="830"/>
      <c r="X3243" s="616"/>
      <c r="Y3243" s="616"/>
      <c r="Z3243" s="616"/>
      <c r="AA3243" s="685">
        <f t="shared" si="1434"/>
        <v>0.01</v>
      </c>
      <c r="AB3243" s="616"/>
      <c r="AC3243" s="616"/>
      <c r="AD3243" s="830"/>
      <c r="AE3243" s="830"/>
      <c r="AF3243" s="616"/>
      <c r="AG3243" s="616"/>
      <c r="AH3243" s="616"/>
      <c r="AI3243" s="736">
        <f t="shared" si="1435"/>
        <v>0</v>
      </c>
      <c r="AJ3243" s="616"/>
      <c r="AK3243" s="616"/>
      <c r="AL3243" s="616"/>
      <c r="AM3243" s="830"/>
      <c r="AN3243" s="616"/>
      <c r="AO3243" s="616"/>
      <c r="AP3243" s="616"/>
      <c r="AQ3243" s="830"/>
      <c r="AR3243" s="616"/>
      <c r="AS3243" s="616"/>
      <c r="AT3243" s="616"/>
      <c r="AU3243" s="616"/>
      <c r="AV3243" s="616"/>
      <c r="AW3243" s="616"/>
      <c r="AX3243" s="616"/>
      <c r="AY3243" s="616"/>
      <c r="AZ3243" s="616"/>
      <c r="BA3243" s="616"/>
      <c r="BB3243" s="616"/>
      <c r="BC3243" s="830"/>
      <c r="BD3243" s="616"/>
      <c r="BE3243" s="616"/>
      <c r="BF3243" s="616"/>
      <c r="BG3243" s="616">
        <v>0.01</v>
      </c>
      <c r="BH3243" s="830"/>
      <c r="BI3243" s="616"/>
      <c r="BJ3243" s="616"/>
      <c r="BK3243" s="616"/>
      <c r="BL3243" s="830"/>
      <c r="BM3243" s="685">
        <f t="shared" si="1436"/>
        <v>0</v>
      </c>
      <c r="BN3243" s="830"/>
      <c r="BO3243" s="830"/>
      <c r="BP3243" s="830"/>
    </row>
    <row r="3244" spans="1:73" s="534" customFormat="1" hidden="1">
      <c r="A3244" s="575"/>
      <c r="B3244" s="576"/>
      <c r="C3244" s="849"/>
      <c r="D3244" s="578"/>
      <c r="E3244" s="579"/>
      <c r="F3244" s="578"/>
      <c r="G3244" s="850"/>
      <c r="H3244" s="581"/>
      <c r="I3244" s="582"/>
      <c r="J3244" s="580"/>
      <c r="K3244" s="578"/>
      <c r="L3244" s="578"/>
      <c r="M3244" s="578"/>
      <c r="N3244" s="578"/>
      <c r="O3244" s="578"/>
      <c r="P3244" s="578"/>
      <c r="Q3244" s="578"/>
      <c r="R3244" s="578"/>
      <c r="S3244" s="578"/>
      <c r="T3244" s="578"/>
      <c r="U3244" s="578"/>
      <c r="V3244" s="578"/>
      <c r="W3244" s="578"/>
      <c r="X3244" s="578"/>
      <c r="Y3244" s="578"/>
      <c r="Z3244" s="578"/>
      <c r="AA3244" s="578"/>
      <c r="AB3244" s="578"/>
      <c r="AC3244" s="578"/>
      <c r="AD3244" s="578"/>
      <c r="AE3244" s="578"/>
      <c r="AF3244" s="578"/>
      <c r="AG3244" s="578"/>
      <c r="AH3244" s="578"/>
      <c r="AI3244" s="578"/>
      <c r="AJ3244" s="578"/>
      <c r="AK3244" s="578"/>
      <c r="AL3244" s="578"/>
      <c r="AM3244" s="578"/>
      <c r="AN3244" s="578"/>
      <c r="AO3244" s="578"/>
      <c r="AP3244" s="578"/>
      <c r="AQ3244" s="578"/>
      <c r="AR3244" s="578"/>
      <c r="AS3244" s="578"/>
      <c r="AT3244" s="578"/>
      <c r="AU3244" s="567"/>
      <c r="AV3244" s="578"/>
      <c r="AW3244" s="578"/>
      <c r="AX3244" s="578"/>
      <c r="AY3244" s="578"/>
      <c r="AZ3244" s="578"/>
      <c r="BA3244" s="578"/>
      <c r="BB3244" s="578"/>
      <c r="BC3244" s="578"/>
      <c r="BD3244" s="578"/>
      <c r="BE3244" s="578"/>
      <c r="BF3244" s="578"/>
      <c r="BG3244" s="578"/>
      <c r="BH3244" s="578"/>
      <c r="BI3244" s="578"/>
      <c r="BJ3244" s="578"/>
      <c r="BK3244" s="578"/>
      <c r="BL3244" s="578"/>
      <c r="BM3244" s="578"/>
      <c r="BN3244" s="578"/>
      <c r="BO3244" s="578"/>
      <c r="BP3244" s="578"/>
      <c r="BQ3244" s="547"/>
      <c r="BR3244" s="578"/>
      <c r="BS3244" s="851"/>
      <c r="BT3244" s="575"/>
      <c r="BU3244" s="575"/>
    </row>
    <row r="3245" spans="1:73" s="534" customFormat="1" hidden="1">
      <c r="A3245" s="575"/>
      <c r="B3245" s="576"/>
      <c r="C3245" s="849"/>
      <c r="D3245" s="578"/>
      <c r="E3245" s="579"/>
      <c r="F3245" s="578"/>
      <c r="G3245" s="850"/>
      <c r="H3245" s="581"/>
      <c r="I3245" s="582"/>
      <c r="J3245" s="580"/>
      <c r="K3245" s="578"/>
      <c r="L3245" s="578"/>
      <c r="M3245" s="578"/>
      <c r="N3245" s="578"/>
      <c r="O3245" s="578"/>
      <c r="P3245" s="578"/>
      <c r="Q3245" s="578"/>
      <c r="R3245" s="578"/>
      <c r="S3245" s="578"/>
      <c r="T3245" s="578"/>
      <c r="U3245" s="578"/>
      <c r="V3245" s="578"/>
      <c r="W3245" s="578"/>
      <c r="X3245" s="578"/>
      <c r="Y3245" s="578"/>
      <c r="Z3245" s="578"/>
      <c r="AA3245" s="578"/>
      <c r="AB3245" s="578"/>
      <c r="AC3245" s="578"/>
      <c r="AD3245" s="578"/>
      <c r="AE3245" s="578"/>
      <c r="AF3245" s="578"/>
      <c r="AG3245" s="578"/>
      <c r="AH3245" s="578"/>
      <c r="AI3245" s="578"/>
      <c r="AJ3245" s="578"/>
      <c r="AK3245" s="578"/>
      <c r="AL3245" s="578"/>
      <c r="AM3245" s="578"/>
      <c r="AN3245" s="578"/>
      <c r="AO3245" s="578"/>
      <c r="AP3245" s="578"/>
      <c r="AQ3245" s="578"/>
      <c r="AR3245" s="578"/>
      <c r="AS3245" s="578"/>
      <c r="AT3245" s="578"/>
      <c r="AU3245" s="567"/>
      <c r="AV3245" s="578"/>
      <c r="AW3245" s="578"/>
      <c r="AX3245" s="578"/>
      <c r="AY3245" s="578"/>
      <c r="AZ3245" s="578"/>
      <c r="BA3245" s="578"/>
      <c r="BB3245" s="578"/>
      <c r="BC3245" s="578"/>
      <c r="BD3245" s="578"/>
      <c r="BE3245" s="578"/>
      <c r="BF3245" s="578"/>
      <c r="BG3245" s="578"/>
      <c r="BH3245" s="578"/>
      <c r="BI3245" s="578"/>
      <c r="BJ3245" s="578"/>
      <c r="BK3245" s="578"/>
      <c r="BL3245" s="578"/>
      <c r="BM3245" s="578"/>
      <c r="BN3245" s="578"/>
      <c r="BO3245" s="578"/>
      <c r="BP3245" s="578"/>
      <c r="BQ3245" s="547"/>
      <c r="BR3245" s="578"/>
      <c r="BS3245" s="851"/>
      <c r="BT3245" s="575"/>
      <c r="BU3245" s="575"/>
    </row>
    <row r="3246" spans="1:73" s="534" customFormat="1" hidden="1">
      <c r="A3246" s="575"/>
      <c r="B3246" s="576"/>
      <c r="C3246" s="849"/>
      <c r="D3246" s="578"/>
      <c r="E3246" s="579"/>
      <c r="F3246" s="578"/>
      <c r="G3246" s="850"/>
      <c r="H3246" s="581"/>
      <c r="I3246" s="582"/>
      <c r="J3246" s="580"/>
      <c r="K3246" s="578"/>
      <c r="L3246" s="578"/>
      <c r="M3246" s="578"/>
      <c r="N3246" s="578"/>
      <c r="O3246" s="578"/>
      <c r="P3246" s="578"/>
      <c r="Q3246" s="578"/>
      <c r="R3246" s="578"/>
      <c r="S3246" s="578"/>
      <c r="T3246" s="578"/>
      <c r="U3246" s="578"/>
      <c r="V3246" s="578"/>
      <c r="W3246" s="578"/>
      <c r="X3246" s="578"/>
      <c r="Y3246" s="578"/>
      <c r="Z3246" s="578"/>
      <c r="AA3246" s="578"/>
      <c r="AB3246" s="578"/>
      <c r="AC3246" s="578"/>
      <c r="AD3246" s="578"/>
      <c r="AE3246" s="578"/>
      <c r="AF3246" s="578"/>
      <c r="AG3246" s="578"/>
      <c r="AH3246" s="578"/>
      <c r="AI3246" s="578"/>
      <c r="AJ3246" s="578"/>
      <c r="AK3246" s="578"/>
      <c r="AL3246" s="578"/>
      <c r="AM3246" s="578"/>
      <c r="AN3246" s="578"/>
      <c r="AO3246" s="578"/>
      <c r="AP3246" s="578"/>
      <c r="AQ3246" s="578"/>
      <c r="AR3246" s="578"/>
      <c r="AS3246" s="578"/>
      <c r="AT3246" s="578"/>
      <c r="AU3246" s="567"/>
      <c r="AV3246" s="578"/>
      <c r="AW3246" s="578"/>
      <c r="AX3246" s="578"/>
      <c r="AY3246" s="578"/>
      <c r="AZ3246" s="578"/>
      <c r="BA3246" s="578"/>
      <c r="BB3246" s="578"/>
      <c r="BC3246" s="578"/>
      <c r="BD3246" s="578"/>
      <c r="BE3246" s="578"/>
      <c r="BF3246" s="578"/>
      <c r="BG3246" s="578"/>
      <c r="BH3246" s="578"/>
      <c r="BI3246" s="578"/>
      <c r="BJ3246" s="578"/>
      <c r="BK3246" s="578"/>
      <c r="BL3246" s="578"/>
      <c r="BM3246" s="578"/>
      <c r="BN3246" s="578"/>
      <c r="BO3246" s="578"/>
      <c r="BP3246" s="578"/>
      <c r="BQ3246" s="547"/>
      <c r="BR3246" s="578"/>
      <c r="BS3246" s="851"/>
      <c r="BT3246" s="575"/>
      <c r="BU3246" s="575"/>
    </row>
    <row r="3247" spans="1:73" s="755" customFormat="1" hidden="1">
      <c r="A3247" s="860"/>
      <c r="B3247" s="1300" t="s">
        <v>330</v>
      </c>
      <c r="C3247" s="1103" t="s">
        <v>942</v>
      </c>
      <c r="D3247" s="863" t="s">
        <v>41</v>
      </c>
      <c r="E3247" s="1286" t="s">
        <v>332</v>
      </c>
      <c r="F3247" s="863" t="s">
        <v>2884</v>
      </c>
      <c r="G3247" s="864"/>
      <c r="H3247" s="643">
        <f t="shared" ref="H3247:H3254" si="1437">J3247</f>
        <v>0.1</v>
      </c>
      <c r="I3247" s="644"/>
      <c r="J3247" s="645">
        <f t="shared" ref="J3247:J3263" si="1438">K3247+AA3247+BM3247</f>
        <v>0.1</v>
      </c>
      <c r="K3247" s="1">
        <f t="shared" ref="K3247:K3254" si="1439">L3247+T3247+X3247+Y3247+Z3247</f>
        <v>0</v>
      </c>
      <c r="L3247" s="1">
        <f t="shared" ref="L3247:L3254" si="1440">M3247+S3247</f>
        <v>0</v>
      </c>
      <c r="M3247" s="1">
        <f t="shared" ref="M3247:M3254" si="1441">N3247+R3247</f>
        <v>0</v>
      </c>
      <c r="N3247" s="1">
        <f t="shared" ref="N3247:N3254" si="1442">O3247+P3247+Q3247</f>
        <v>0</v>
      </c>
      <c r="O3247" s="1"/>
      <c r="P3247" s="1"/>
      <c r="Q3247" s="1"/>
      <c r="R3247" s="1"/>
      <c r="S3247" s="1"/>
      <c r="T3247" s="1">
        <f t="shared" ref="T3247:T3254" si="1443">U3247+V3247+W3247</f>
        <v>0</v>
      </c>
      <c r="U3247" s="1"/>
      <c r="V3247" s="1"/>
      <c r="W3247" s="1"/>
      <c r="X3247" s="1"/>
      <c r="Y3247" s="1"/>
      <c r="Z3247" s="1"/>
      <c r="AA3247" s="1">
        <f t="shared" ref="AA3247:AA3263" si="1444">SUM(AB3247:AI3247)+AW3247+SUM(AY3247:BC3247)+SUM(BF3247:BL3247)</f>
        <v>0.1</v>
      </c>
      <c r="AB3247" s="1"/>
      <c r="AC3247" s="1"/>
      <c r="AD3247" s="1"/>
      <c r="AE3247" s="1"/>
      <c r="AF3247" s="1"/>
      <c r="AG3247" s="1"/>
      <c r="AH3247" s="1"/>
      <c r="AI3247" s="1">
        <f t="shared" ref="AI3247:AI3263" si="1445">SUM(AJ3247:AV3247)+AX3247+SUM(BD3247:BE3247)</f>
        <v>0</v>
      </c>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v>0.1</v>
      </c>
      <c r="BH3247" s="1"/>
      <c r="BI3247" s="1"/>
      <c r="BJ3247" s="1"/>
      <c r="BK3247" s="1"/>
      <c r="BL3247" s="1"/>
      <c r="BM3247" s="1">
        <f t="shared" ref="BM3247:BM3254" si="1446">SUM(BN3247:BP3247)</f>
        <v>0</v>
      </c>
      <c r="BN3247" s="1"/>
      <c r="BO3247" s="1"/>
      <c r="BP3247" s="1"/>
    </row>
    <row r="3248" spans="1:73" s="755" customFormat="1" hidden="1">
      <c r="A3248" s="860"/>
      <c r="B3248" s="1300" t="s">
        <v>330</v>
      </c>
      <c r="C3248" s="1103" t="s">
        <v>943</v>
      </c>
      <c r="D3248" s="863" t="s">
        <v>41</v>
      </c>
      <c r="E3248" s="1286" t="s">
        <v>332</v>
      </c>
      <c r="F3248" s="863" t="s">
        <v>2885</v>
      </c>
      <c r="G3248" s="864"/>
      <c r="H3248" s="643">
        <f t="shared" si="1437"/>
        <v>0.36</v>
      </c>
      <c r="I3248" s="644"/>
      <c r="J3248" s="645">
        <f t="shared" si="1438"/>
        <v>0.36</v>
      </c>
      <c r="K3248" s="1">
        <f t="shared" si="1439"/>
        <v>0</v>
      </c>
      <c r="L3248" s="1">
        <f t="shared" si="1440"/>
        <v>0</v>
      </c>
      <c r="M3248" s="1">
        <f t="shared" si="1441"/>
        <v>0</v>
      </c>
      <c r="N3248" s="1">
        <f t="shared" si="1442"/>
        <v>0</v>
      </c>
      <c r="O3248" s="1"/>
      <c r="P3248" s="1"/>
      <c r="Q3248" s="1"/>
      <c r="R3248" s="1"/>
      <c r="S3248" s="1"/>
      <c r="T3248" s="1">
        <f t="shared" si="1443"/>
        <v>0</v>
      </c>
      <c r="U3248" s="1"/>
      <c r="V3248" s="1"/>
      <c r="W3248" s="1"/>
      <c r="X3248" s="1"/>
      <c r="Y3248" s="1"/>
      <c r="Z3248" s="1"/>
      <c r="AA3248" s="1">
        <f t="shared" si="1444"/>
        <v>0.36</v>
      </c>
      <c r="AB3248" s="1"/>
      <c r="AC3248" s="1"/>
      <c r="AD3248" s="1"/>
      <c r="AE3248" s="1"/>
      <c r="AF3248" s="1"/>
      <c r="AG3248" s="1">
        <v>0.36</v>
      </c>
      <c r="AH3248" s="1"/>
      <c r="AI3248" s="1">
        <f t="shared" si="1445"/>
        <v>0</v>
      </c>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c r="BJ3248" s="1"/>
      <c r="BK3248" s="1"/>
      <c r="BL3248" s="1"/>
      <c r="BM3248" s="1">
        <f t="shared" si="1446"/>
        <v>0</v>
      </c>
      <c r="BN3248" s="1"/>
      <c r="BO3248" s="1"/>
      <c r="BP3248" s="1"/>
    </row>
    <row r="3249" spans="1:73" s="755" customFormat="1" hidden="1">
      <c r="A3249" s="860"/>
      <c r="B3249" s="1300" t="s">
        <v>330</v>
      </c>
      <c r="C3249" s="1103" t="s">
        <v>944</v>
      </c>
      <c r="D3249" s="863" t="s">
        <v>41</v>
      </c>
      <c r="E3249" s="1286" t="s">
        <v>332</v>
      </c>
      <c r="F3249" s="863"/>
      <c r="G3249" s="864"/>
      <c r="H3249" s="643">
        <f>I3249+J3249</f>
        <v>0.15</v>
      </c>
      <c r="I3249" s="644">
        <v>0.04</v>
      </c>
      <c r="J3249" s="645">
        <f t="shared" si="1438"/>
        <v>0.11</v>
      </c>
      <c r="K3249" s="1">
        <f t="shared" si="1439"/>
        <v>0</v>
      </c>
      <c r="L3249" s="1">
        <f t="shared" si="1440"/>
        <v>0</v>
      </c>
      <c r="M3249" s="1">
        <f t="shared" si="1441"/>
        <v>0</v>
      </c>
      <c r="N3249" s="1">
        <f t="shared" si="1442"/>
        <v>0</v>
      </c>
      <c r="O3249" s="1"/>
      <c r="P3249" s="1"/>
      <c r="Q3249" s="1"/>
      <c r="R3249" s="1"/>
      <c r="S3249" s="1"/>
      <c r="T3249" s="1">
        <f t="shared" si="1443"/>
        <v>0</v>
      </c>
      <c r="U3249" s="1"/>
      <c r="V3249" s="1"/>
      <c r="W3249" s="1"/>
      <c r="X3249" s="1"/>
      <c r="Y3249" s="1"/>
      <c r="Z3249" s="1"/>
      <c r="AA3249" s="1">
        <f t="shared" si="1444"/>
        <v>0.11</v>
      </c>
      <c r="AB3249" s="1"/>
      <c r="AC3249" s="1"/>
      <c r="AD3249" s="1"/>
      <c r="AE3249" s="1"/>
      <c r="AF3249" s="1">
        <v>0.1</v>
      </c>
      <c r="AG3249" s="1"/>
      <c r="AH3249" s="1"/>
      <c r="AI3249" s="1">
        <f t="shared" si="1445"/>
        <v>0.01</v>
      </c>
      <c r="AJ3249" s="1">
        <v>0.01</v>
      </c>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c r="BJ3249" s="1"/>
      <c r="BK3249" s="1"/>
      <c r="BL3249" s="1"/>
      <c r="BM3249" s="1">
        <f t="shared" si="1446"/>
        <v>0</v>
      </c>
      <c r="BN3249" s="1"/>
      <c r="BO3249" s="1"/>
      <c r="BP3249" s="1"/>
    </row>
    <row r="3250" spans="1:73" s="755" customFormat="1" ht="60" hidden="1">
      <c r="A3250" s="860" t="s">
        <v>2886</v>
      </c>
      <c r="B3250" s="1300" t="s">
        <v>330</v>
      </c>
      <c r="C3250" s="1103" t="s">
        <v>945</v>
      </c>
      <c r="D3250" s="863" t="s">
        <v>41</v>
      </c>
      <c r="E3250" s="863" t="s">
        <v>332</v>
      </c>
      <c r="F3250" s="863" t="s">
        <v>2887</v>
      </c>
      <c r="G3250" s="864"/>
      <c r="H3250" s="643">
        <f t="shared" si="1437"/>
        <v>0.21</v>
      </c>
      <c r="I3250" s="644"/>
      <c r="J3250" s="645">
        <f t="shared" si="1438"/>
        <v>0.21</v>
      </c>
      <c r="K3250" s="1">
        <f t="shared" si="1439"/>
        <v>0.19</v>
      </c>
      <c r="L3250" s="1">
        <f t="shared" si="1440"/>
        <v>0</v>
      </c>
      <c r="M3250" s="1">
        <f t="shared" si="1441"/>
        <v>0</v>
      </c>
      <c r="N3250" s="1">
        <f t="shared" si="1442"/>
        <v>0</v>
      </c>
      <c r="O3250" s="1"/>
      <c r="P3250" s="1"/>
      <c r="Q3250" s="1"/>
      <c r="R3250" s="1"/>
      <c r="S3250" s="1"/>
      <c r="T3250" s="1">
        <f t="shared" si="1443"/>
        <v>0</v>
      </c>
      <c r="U3250" s="1"/>
      <c r="V3250" s="1"/>
      <c r="W3250" s="1"/>
      <c r="X3250" s="1"/>
      <c r="Y3250" s="1">
        <v>0.19</v>
      </c>
      <c r="Z3250" s="1"/>
      <c r="AA3250" s="1">
        <f t="shared" si="1444"/>
        <v>0</v>
      </c>
      <c r="AB3250" s="1"/>
      <c r="AC3250" s="1"/>
      <c r="AD3250" s="1"/>
      <c r="AE3250" s="1"/>
      <c r="AF3250" s="1"/>
      <c r="AG3250" s="1"/>
      <c r="AH3250" s="1"/>
      <c r="AI3250" s="1">
        <f t="shared" si="1445"/>
        <v>0</v>
      </c>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c r="BJ3250" s="1"/>
      <c r="BK3250" s="1"/>
      <c r="BL3250" s="1"/>
      <c r="BM3250" s="1">
        <f t="shared" si="1446"/>
        <v>0.02</v>
      </c>
      <c r="BN3250" s="1">
        <v>0.02</v>
      </c>
      <c r="BO3250" s="1"/>
      <c r="BP3250" s="1"/>
    </row>
    <row r="3251" spans="1:73" s="755" customFormat="1" ht="45" hidden="1">
      <c r="A3251" s="860" t="s">
        <v>2888</v>
      </c>
      <c r="B3251" s="1300" t="s">
        <v>330</v>
      </c>
      <c r="C3251" s="1120" t="s">
        <v>946</v>
      </c>
      <c r="D3251" s="863" t="s">
        <v>41</v>
      </c>
      <c r="E3251" s="863" t="s">
        <v>332</v>
      </c>
      <c r="F3251" s="863" t="s">
        <v>2889</v>
      </c>
      <c r="G3251" s="864"/>
      <c r="H3251" s="643">
        <f t="shared" si="1437"/>
        <v>0.03</v>
      </c>
      <c r="I3251" s="644"/>
      <c r="J3251" s="645">
        <f t="shared" si="1438"/>
        <v>0.03</v>
      </c>
      <c r="K3251" s="1">
        <f t="shared" si="1439"/>
        <v>0</v>
      </c>
      <c r="L3251" s="1">
        <f t="shared" si="1440"/>
        <v>0</v>
      </c>
      <c r="M3251" s="1">
        <f t="shared" si="1441"/>
        <v>0</v>
      </c>
      <c r="N3251" s="1">
        <f t="shared" si="1442"/>
        <v>0</v>
      </c>
      <c r="O3251" s="1"/>
      <c r="P3251" s="1"/>
      <c r="Q3251" s="1"/>
      <c r="R3251" s="1"/>
      <c r="S3251" s="1"/>
      <c r="T3251" s="1">
        <f t="shared" si="1443"/>
        <v>0</v>
      </c>
      <c r="U3251" s="1"/>
      <c r="V3251" s="1"/>
      <c r="W3251" s="1"/>
      <c r="X3251" s="1"/>
      <c r="Y3251" s="1"/>
      <c r="Z3251" s="1"/>
      <c r="AA3251" s="1">
        <f t="shared" si="1444"/>
        <v>0</v>
      </c>
      <c r="AB3251" s="1"/>
      <c r="AC3251" s="1"/>
      <c r="AD3251" s="1"/>
      <c r="AE3251" s="1"/>
      <c r="AF3251" s="1"/>
      <c r="AG3251" s="1"/>
      <c r="AH3251" s="1"/>
      <c r="AI3251" s="1">
        <f t="shared" si="1445"/>
        <v>0</v>
      </c>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c r="BJ3251" s="1"/>
      <c r="BK3251" s="1"/>
      <c r="BL3251" s="1"/>
      <c r="BM3251" s="1">
        <f t="shared" si="1446"/>
        <v>0.03</v>
      </c>
      <c r="BN3251" s="1">
        <v>0.03</v>
      </c>
      <c r="BO3251" s="1"/>
      <c r="BP3251" s="1"/>
    </row>
    <row r="3252" spans="1:73" s="755" customFormat="1" ht="120" hidden="1">
      <c r="A3252" s="860"/>
      <c r="B3252" s="1300" t="s">
        <v>330</v>
      </c>
      <c r="C3252" s="862" t="s">
        <v>947</v>
      </c>
      <c r="D3252" s="863" t="s">
        <v>41</v>
      </c>
      <c r="E3252" s="863" t="s">
        <v>332</v>
      </c>
      <c r="F3252" s="863" t="s">
        <v>2890</v>
      </c>
      <c r="G3252" s="864"/>
      <c r="H3252" s="643">
        <f t="shared" si="1437"/>
        <v>4.3</v>
      </c>
      <c r="I3252" s="644"/>
      <c r="J3252" s="645">
        <f t="shared" si="1438"/>
        <v>4.3</v>
      </c>
      <c r="K3252" s="1">
        <f t="shared" si="1439"/>
        <v>4.17</v>
      </c>
      <c r="L3252" s="1">
        <f t="shared" si="1440"/>
        <v>3.9</v>
      </c>
      <c r="M3252" s="1">
        <f t="shared" si="1441"/>
        <v>3.9</v>
      </c>
      <c r="N3252" s="1">
        <f t="shared" si="1442"/>
        <v>3.89</v>
      </c>
      <c r="O3252" s="1">
        <v>3.89</v>
      </c>
      <c r="P3252" s="1"/>
      <c r="Q3252" s="1"/>
      <c r="R3252" s="1">
        <v>0.01</v>
      </c>
      <c r="S3252" s="1"/>
      <c r="T3252" s="1">
        <f t="shared" si="1443"/>
        <v>0</v>
      </c>
      <c r="U3252" s="1"/>
      <c r="V3252" s="1"/>
      <c r="W3252" s="1"/>
      <c r="X3252" s="1"/>
      <c r="Y3252" s="1">
        <v>0.27</v>
      </c>
      <c r="Z3252" s="1"/>
      <c r="AA3252" s="1">
        <f t="shared" si="1444"/>
        <v>0.13</v>
      </c>
      <c r="AB3252" s="1"/>
      <c r="AC3252" s="1"/>
      <c r="AD3252" s="1"/>
      <c r="AE3252" s="1"/>
      <c r="AF3252" s="1"/>
      <c r="AG3252" s="1"/>
      <c r="AH3252" s="1"/>
      <c r="AI3252" s="1">
        <f t="shared" si="1445"/>
        <v>0.12</v>
      </c>
      <c r="AJ3252" s="1">
        <v>0.09</v>
      </c>
      <c r="AK3252" s="1">
        <v>0.03</v>
      </c>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c r="BJ3252" s="1"/>
      <c r="BK3252" s="1">
        <v>0.01</v>
      </c>
      <c r="BL3252" s="1"/>
      <c r="BM3252" s="1">
        <f t="shared" si="1446"/>
        <v>0</v>
      </c>
      <c r="BN3252" s="1"/>
      <c r="BO3252" s="1"/>
      <c r="BP3252" s="1"/>
    </row>
    <row r="3253" spans="1:73" s="755" customFormat="1" hidden="1">
      <c r="A3253" s="860"/>
      <c r="B3253" s="1300" t="s">
        <v>330</v>
      </c>
      <c r="C3253" s="1356" t="s">
        <v>948</v>
      </c>
      <c r="D3253" s="863" t="s">
        <v>41</v>
      </c>
      <c r="E3253" s="863" t="s">
        <v>332</v>
      </c>
      <c r="F3253" s="863" t="s">
        <v>2891</v>
      </c>
      <c r="G3253" s="864"/>
      <c r="H3253" s="643">
        <f t="shared" si="1437"/>
        <v>0.31</v>
      </c>
      <c r="I3253" s="644"/>
      <c r="J3253" s="645">
        <f t="shared" si="1438"/>
        <v>0.31</v>
      </c>
      <c r="K3253" s="1">
        <f t="shared" si="1439"/>
        <v>0</v>
      </c>
      <c r="L3253" s="1">
        <f t="shared" si="1440"/>
        <v>0</v>
      </c>
      <c r="M3253" s="1">
        <f t="shared" si="1441"/>
        <v>0</v>
      </c>
      <c r="N3253" s="1">
        <f t="shared" si="1442"/>
        <v>0</v>
      </c>
      <c r="O3253" s="1"/>
      <c r="P3253" s="1"/>
      <c r="Q3253" s="1"/>
      <c r="R3253" s="1"/>
      <c r="S3253" s="1"/>
      <c r="T3253" s="1">
        <f t="shared" si="1443"/>
        <v>0</v>
      </c>
      <c r="U3253" s="1"/>
      <c r="V3253" s="1"/>
      <c r="W3253" s="1"/>
      <c r="X3253" s="1"/>
      <c r="Y3253" s="1"/>
      <c r="Z3253" s="1"/>
      <c r="AA3253" s="1">
        <f t="shared" si="1444"/>
        <v>0.31</v>
      </c>
      <c r="AB3253" s="1"/>
      <c r="AC3253" s="1"/>
      <c r="AD3253" s="1"/>
      <c r="AE3253" s="1"/>
      <c r="AF3253" s="1"/>
      <c r="AG3253" s="1"/>
      <c r="AH3253" s="1"/>
      <c r="AI3253" s="1">
        <f t="shared" si="1445"/>
        <v>0.01</v>
      </c>
      <c r="AJ3253" s="1">
        <v>0.01</v>
      </c>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c r="BJ3253" s="1"/>
      <c r="BK3253" s="1">
        <v>0.3</v>
      </c>
      <c r="BL3253" s="1"/>
      <c r="BM3253" s="1">
        <f t="shared" si="1446"/>
        <v>0</v>
      </c>
      <c r="BN3253" s="1"/>
      <c r="BO3253" s="1"/>
      <c r="BP3253" s="1"/>
    </row>
    <row r="3254" spans="1:73" s="755" customFormat="1" hidden="1">
      <c r="A3254" s="860"/>
      <c r="B3254" s="1300" t="s">
        <v>330</v>
      </c>
      <c r="C3254" s="1120" t="s">
        <v>949</v>
      </c>
      <c r="D3254" s="863" t="s">
        <v>41</v>
      </c>
      <c r="E3254" s="863" t="s">
        <v>332</v>
      </c>
      <c r="F3254" s="863" t="s">
        <v>2892</v>
      </c>
      <c r="G3254" s="864"/>
      <c r="H3254" s="643">
        <f t="shared" si="1437"/>
        <v>0.3</v>
      </c>
      <c r="I3254" s="644"/>
      <c r="J3254" s="645">
        <f t="shared" si="1438"/>
        <v>0.3</v>
      </c>
      <c r="K3254" s="1">
        <f t="shared" si="1439"/>
        <v>0</v>
      </c>
      <c r="L3254" s="1">
        <f t="shared" si="1440"/>
        <v>0</v>
      </c>
      <c r="M3254" s="1">
        <f t="shared" si="1441"/>
        <v>0</v>
      </c>
      <c r="N3254" s="1">
        <f t="shared" si="1442"/>
        <v>0</v>
      </c>
      <c r="O3254" s="1"/>
      <c r="P3254" s="1"/>
      <c r="Q3254" s="1"/>
      <c r="R3254" s="1"/>
      <c r="S3254" s="1"/>
      <c r="T3254" s="1">
        <f t="shared" si="1443"/>
        <v>0</v>
      </c>
      <c r="U3254" s="1"/>
      <c r="V3254" s="1"/>
      <c r="W3254" s="1"/>
      <c r="X3254" s="1"/>
      <c r="Y3254" s="1"/>
      <c r="Z3254" s="1"/>
      <c r="AA3254" s="1">
        <f t="shared" si="1444"/>
        <v>0.3</v>
      </c>
      <c r="AB3254" s="1"/>
      <c r="AC3254" s="1"/>
      <c r="AD3254" s="1"/>
      <c r="AE3254" s="1"/>
      <c r="AF3254" s="1"/>
      <c r="AG3254" s="1"/>
      <c r="AH3254" s="1"/>
      <c r="AI3254" s="1">
        <f t="shared" si="1445"/>
        <v>0</v>
      </c>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c r="BJ3254" s="1"/>
      <c r="BK3254" s="1">
        <v>0.3</v>
      </c>
      <c r="BL3254" s="1"/>
      <c r="BM3254" s="1">
        <f t="shared" si="1446"/>
        <v>0</v>
      </c>
      <c r="BN3254" s="1"/>
      <c r="BO3254" s="1"/>
      <c r="BP3254" s="1"/>
    </row>
    <row r="3255" spans="1:73" s="755" customFormat="1" hidden="1">
      <c r="A3255" s="860"/>
      <c r="B3255" s="1300"/>
      <c r="C3255" s="1120" t="s">
        <v>950</v>
      </c>
      <c r="D3255" s="1382" t="s">
        <v>41</v>
      </c>
      <c r="E3255" s="863" t="s">
        <v>332</v>
      </c>
      <c r="F3255" s="1382" t="s">
        <v>2893</v>
      </c>
      <c r="G3255" s="1290"/>
      <c r="H3255" s="643">
        <f>J3255</f>
        <v>0.05</v>
      </c>
      <c r="I3255" s="644"/>
      <c r="J3255" s="645">
        <f t="shared" si="1438"/>
        <v>0.05</v>
      </c>
      <c r="K3255" s="1">
        <f>L3255+T3255+X3255+Y3255+Z3255</f>
        <v>0</v>
      </c>
      <c r="L3255" s="1">
        <f>M3255+S3255</f>
        <v>0</v>
      </c>
      <c r="M3255" s="1">
        <f>N3255+R3255</f>
        <v>0</v>
      </c>
      <c r="N3255" s="1">
        <f>O3255+P3255+Q3255</f>
        <v>0</v>
      </c>
      <c r="O3255" s="1"/>
      <c r="P3255" s="1"/>
      <c r="Q3255" s="1"/>
      <c r="R3255" s="1"/>
      <c r="S3255" s="1"/>
      <c r="T3255" s="1">
        <f>U3255+V3255+W3255</f>
        <v>0</v>
      </c>
      <c r="U3255" s="1"/>
      <c r="V3255" s="1"/>
      <c r="W3255" s="1"/>
      <c r="X3255" s="1"/>
      <c r="Y3255" s="1"/>
      <c r="Z3255" s="1"/>
      <c r="AA3255" s="1">
        <f t="shared" si="1444"/>
        <v>0</v>
      </c>
      <c r="AB3255" s="1"/>
      <c r="AC3255" s="1"/>
      <c r="AD3255" s="1"/>
      <c r="AE3255" s="1"/>
      <c r="AF3255" s="1"/>
      <c r="AG3255" s="1"/>
      <c r="AH3255" s="1"/>
      <c r="AI3255" s="1">
        <f t="shared" si="1445"/>
        <v>0</v>
      </c>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c r="BJ3255" s="1"/>
      <c r="BK3255" s="1"/>
      <c r="BL3255" s="1"/>
      <c r="BM3255" s="1">
        <f>SUM(BN3255:BP3255)</f>
        <v>0.05</v>
      </c>
      <c r="BN3255" s="1">
        <v>0.05</v>
      </c>
      <c r="BO3255" s="1"/>
      <c r="BP3255" s="1"/>
    </row>
    <row r="3256" spans="1:73" s="755" customFormat="1" ht="120" hidden="1">
      <c r="A3256" s="1083" t="s">
        <v>2894</v>
      </c>
      <c r="B3256" s="1300" t="s">
        <v>2895</v>
      </c>
      <c r="C3256" s="2320" t="s">
        <v>951</v>
      </c>
      <c r="D3256" s="1382" t="s">
        <v>41</v>
      </c>
      <c r="E3256" s="863" t="s">
        <v>332</v>
      </c>
      <c r="F3256" s="1382" t="s">
        <v>2896</v>
      </c>
      <c r="G3256" s="1382"/>
      <c r="H3256" s="643">
        <f t="shared" ref="H3256:H3263" si="1447">J3256</f>
        <v>3.06</v>
      </c>
      <c r="I3256" s="644"/>
      <c r="J3256" s="645">
        <f t="shared" si="1438"/>
        <v>3.06</v>
      </c>
      <c r="K3256" s="1">
        <f t="shared" ref="K3256:K3263" si="1448">L3256+T3256+X3256+Y3256+Z3256</f>
        <v>1</v>
      </c>
      <c r="L3256" s="1">
        <f t="shared" ref="L3256:L3263" si="1449">M3256+S3256</f>
        <v>0.29000000000000004</v>
      </c>
      <c r="M3256" s="1">
        <f t="shared" ref="M3256:M3263" si="1450">N3256+R3256</f>
        <v>0.29000000000000004</v>
      </c>
      <c r="N3256" s="1">
        <f t="shared" ref="N3256:N3263" si="1451">O3256+P3256+Q3256</f>
        <v>0.13</v>
      </c>
      <c r="O3256" s="1">
        <v>0.13</v>
      </c>
      <c r="P3256" s="1"/>
      <c r="Q3256" s="1"/>
      <c r="R3256" s="1">
        <v>0.16</v>
      </c>
      <c r="S3256" s="1"/>
      <c r="T3256" s="1">
        <f t="shared" ref="T3256:T3263" si="1452">U3256+V3256+W3256</f>
        <v>0</v>
      </c>
      <c r="U3256" s="1"/>
      <c r="V3256" s="1"/>
      <c r="W3256" s="1"/>
      <c r="X3256" s="1"/>
      <c r="Y3256" s="1">
        <v>0.71</v>
      </c>
      <c r="Z3256" s="1"/>
      <c r="AA3256" s="1">
        <f t="shared" si="1444"/>
        <v>1.99</v>
      </c>
      <c r="AB3256" s="1"/>
      <c r="AC3256" s="1"/>
      <c r="AD3256" s="1"/>
      <c r="AE3256" s="1"/>
      <c r="AF3256" s="1"/>
      <c r="AG3256" s="1"/>
      <c r="AH3256" s="1"/>
      <c r="AI3256" s="1">
        <f t="shared" si="1445"/>
        <v>0.18</v>
      </c>
      <c r="AJ3256" s="1">
        <v>0.15</v>
      </c>
      <c r="AK3256" s="1"/>
      <c r="AL3256" s="1"/>
      <c r="AM3256" s="1"/>
      <c r="AN3256" s="1"/>
      <c r="AO3256" s="1"/>
      <c r="AP3256" s="1"/>
      <c r="AQ3256" s="1"/>
      <c r="AR3256" s="1"/>
      <c r="AS3256" s="1"/>
      <c r="AT3256" s="1"/>
      <c r="AU3256" s="1"/>
      <c r="AV3256" s="1"/>
      <c r="AW3256" s="1"/>
      <c r="AX3256" s="1"/>
      <c r="AY3256" s="1"/>
      <c r="AZ3256" s="1"/>
      <c r="BA3256" s="1"/>
      <c r="BB3256" s="1"/>
      <c r="BC3256" s="1"/>
      <c r="BD3256" s="1"/>
      <c r="BE3256" s="1">
        <v>0.03</v>
      </c>
      <c r="BF3256" s="1"/>
      <c r="BG3256" s="1"/>
      <c r="BH3256" s="1"/>
      <c r="BI3256" s="1"/>
      <c r="BJ3256" s="1"/>
      <c r="BK3256" s="1">
        <v>1.81</v>
      </c>
      <c r="BL3256" s="1"/>
      <c r="BM3256" s="1">
        <f t="shared" ref="BM3256:BM3263" si="1453">SUM(BN3256:BP3256)</f>
        <v>7.0000000000000007E-2</v>
      </c>
      <c r="BN3256" s="1">
        <v>7.0000000000000007E-2</v>
      </c>
      <c r="BO3256" s="1"/>
      <c r="BP3256" s="1"/>
    </row>
    <row r="3257" spans="1:73" s="755" customFormat="1" hidden="1">
      <c r="A3257" s="1083"/>
      <c r="B3257" s="1300" t="s">
        <v>2895</v>
      </c>
      <c r="C3257" s="2320"/>
      <c r="D3257" s="1382"/>
      <c r="E3257" s="863"/>
      <c r="F3257" s="1382"/>
      <c r="G3257" s="1382"/>
      <c r="H3257" s="643">
        <f t="shared" si="1447"/>
        <v>0</v>
      </c>
      <c r="I3257" s="644"/>
      <c r="J3257" s="645">
        <f t="shared" si="1438"/>
        <v>0</v>
      </c>
      <c r="K3257" s="1">
        <f t="shared" si="1448"/>
        <v>0</v>
      </c>
      <c r="L3257" s="1">
        <f t="shared" si="1449"/>
        <v>0</v>
      </c>
      <c r="M3257" s="1">
        <f t="shared" si="1450"/>
        <v>0</v>
      </c>
      <c r="N3257" s="1">
        <f t="shared" si="1451"/>
        <v>0</v>
      </c>
      <c r="O3257" s="1"/>
      <c r="P3257" s="1"/>
      <c r="Q3257" s="1"/>
      <c r="R3257" s="1"/>
      <c r="S3257" s="1"/>
      <c r="T3257" s="1">
        <f t="shared" si="1452"/>
        <v>0</v>
      </c>
      <c r="U3257" s="1"/>
      <c r="V3257" s="1"/>
      <c r="W3257" s="1"/>
      <c r="X3257" s="1"/>
      <c r="Y3257" s="1"/>
      <c r="Z3257" s="1"/>
      <c r="AA3257" s="1">
        <f t="shared" si="1444"/>
        <v>0</v>
      </c>
      <c r="AB3257" s="1"/>
      <c r="AC3257" s="1"/>
      <c r="AD3257" s="1"/>
      <c r="AE3257" s="1"/>
      <c r="AF3257" s="1"/>
      <c r="AG3257" s="1"/>
      <c r="AH3257" s="1"/>
      <c r="AI3257" s="1">
        <f t="shared" si="1445"/>
        <v>0</v>
      </c>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c r="BJ3257" s="1"/>
      <c r="BK3257" s="1"/>
      <c r="BL3257" s="1"/>
      <c r="BM3257" s="1">
        <f t="shared" si="1453"/>
        <v>0</v>
      </c>
      <c r="BN3257" s="1"/>
      <c r="BO3257" s="1"/>
      <c r="BP3257" s="1"/>
    </row>
    <row r="3258" spans="1:73" s="755" customFormat="1" ht="30" hidden="1">
      <c r="A3258" s="1083"/>
      <c r="B3258" s="1300" t="s">
        <v>2895</v>
      </c>
      <c r="C3258" s="1120" t="s">
        <v>952</v>
      </c>
      <c r="D3258" s="1382" t="s">
        <v>41</v>
      </c>
      <c r="E3258" s="863" t="s">
        <v>332</v>
      </c>
      <c r="F3258" s="1382" t="s">
        <v>2897</v>
      </c>
      <c r="G3258" s="1382"/>
      <c r="H3258" s="643">
        <f t="shared" si="1447"/>
        <v>0.63</v>
      </c>
      <c r="I3258" s="644"/>
      <c r="J3258" s="645">
        <f t="shared" si="1438"/>
        <v>0.63</v>
      </c>
      <c r="K3258" s="1">
        <f t="shared" si="1448"/>
        <v>0.2</v>
      </c>
      <c r="L3258" s="1">
        <f t="shared" si="1449"/>
        <v>0.2</v>
      </c>
      <c r="M3258" s="1">
        <f t="shared" si="1450"/>
        <v>0.2</v>
      </c>
      <c r="N3258" s="1">
        <f t="shared" si="1451"/>
        <v>7.0000000000000007E-2</v>
      </c>
      <c r="O3258" s="1"/>
      <c r="P3258" s="1">
        <v>7.0000000000000007E-2</v>
      </c>
      <c r="Q3258" s="1"/>
      <c r="R3258" s="1">
        <v>0.13</v>
      </c>
      <c r="S3258" s="1"/>
      <c r="T3258" s="1">
        <f t="shared" si="1452"/>
        <v>0</v>
      </c>
      <c r="U3258" s="1"/>
      <c r="V3258" s="1"/>
      <c r="W3258" s="1"/>
      <c r="X3258" s="1"/>
      <c r="Y3258" s="1"/>
      <c r="Z3258" s="1"/>
      <c r="AA3258" s="1">
        <f t="shared" si="1444"/>
        <v>0.43</v>
      </c>
      <c r="AB3258" s="1"/>
      <c r="AC3258" s="1"/>
      <c r="AD3258" s="1"/>
      <c r="AE3258" s="1"/>
      <c r="AF3258" s="1"/>
      <c r="AG3258" s="1"/>
      <c r="AH3258" s="1"/>
      <c r="AI3258" s="1">
        <f t="shared" si="1445"/>
        <v>0.01</v>
      </c>
      <c r="AJ3258" s="1">
        <v>0.01</v>
      </c>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c r="BJ3258" s="1"/>
      <c r="BK3258" s="1">
        <v>0.42</v>
      </c>
      <c r="BL3258" s="1"/>
      <c r="BM3258" s="1">
        <f t="shared" si="1453"/>
        <v>0</v>
      </c>
      <c r="BN3258" s="1"/>
      <c r="BO3258" s="1"/>
      <c r="BP3258" s="1"/>
    </row>
    <row r="3259" spans="1:73" s="755" customFormat="1" hidden="1">
      <c r="A3259" s="1083"/>
      <c r="B3259" s="1300" t="s">
        <v>2895</v>
      </c>
      <c r="C3259" s="1120" t="s">
        <v>953</v>
      </c>
      <c r="D3259" s="1382" t="s">
        <v>41</v>
      </c>
      <c r="E3259" s="863" t="s">
        <v>332</v>
      </c>
      <c r="F3259" s="1382" t="s">
        <v>2898</v>
      </c>
      <c r="G3259" s="1382"/>
      <c r="H3259" s="643">
        <f t="shared" si="1447"/>
        <v>0.23</v>
      </c>
      <c r="I3259" s="644"/>
      <c r="J3259" s="645">
        <f t="shared" si="1438"/>
        <v>0.23</v>
      </c>
      <c r="K3259" s="1">
        <f t="shared" si="1448"/>
        <v>0</v>
      </c>
      <c r="L3259" s="1">
        <f t="shared" si="1449"/>
        <v>0</v>
      </c>
      <c r="M3259" s="1">
        <f t="shared" si="1450"/>
        <v>0</v>
      </c>
      <c r="N3259" s="1">
        <f t="shared" si="1451"/>
        <v>0</v>
      </c>
      <c r="O3259" s="1"/>
      <c r="P3259" s="1"/>
      <c r="Q3259" s="1"/>
      <c r="R3259" s="1"/>
      <c r="S3259" s="1"/>
      <c r="T3259" s="1">
        <f t="shared" si="1452"/>
        <v>0</v>
      </c>
      <c r="U3259" s="1"/>
      <c r="V3259" s="1"/>
      <c r="W3259" s="1"/>
      <c r="X3259" s="1"/>
      <c r="Y3259" s="1"/>
      <c r="Z3259" s="1"/>
      <c r="AA3259" s="1">
        <f t="shared" si="1444"/>
        <v>0.23</v>
      </c>
      <c r="AB3259" s="1"/>
      <c r="AC3259" s="1"/>
      <c r="AD3259" s="1"/>
      <c r="AE3259" s="1"/>
      <c r="AF3259" s="1"/>
      <c r="AG3259" s="1"/>
      <c r="AH3259" s="1"/>
      <c r="AI3259" s="1">
        <f t="shared" si="1445"/>
        <v>0</v>
      </c>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c r="BJ3259" s="1"/>
      <c r="BK3259" s="1">
        <v>0.23</v>
      </c>
      <c r="BL3259" s="1"/>
      <c r="BM3259" s="1">
        <f t="shared" si="1453"/>
        <v>0</v>
      </c>
      <c r="BN3259" s="1"/>
      <c r="BO3259" s="1"/>
      <c r="BP3259" s="1"/>
    </row>
    <row r="3260" spans="1:73" s="755" customFormat="1" hidden="1">
      <c r="A3260" s="1083"/>
      <c r="B3260" s="1300" t="s">
        <v>2895</v>
      </c>
      <c r="C3260" s="1011" t="s">
        <v>954</v>
      </c>
      <c r="D3260" s="1382" t="s">
        <v>41</v>
      </c>
      <c r="E3260" s="863" t="s">
        <v>332</v>
      </c>
      <c r="F3260" s="1382" t="s">
        <v>2899</v>
      </c>
      <c r="G3260" s="1382"/>
      <c r="H3260" s="643">
        <f t="shared" si="1447"/>
        <v>0.35</v>
      </c>
      <c r="I3260" s="644"/>
      <c r="J3260" s="645">
        <f t="shared" si="1438"/>
        <v>0.35</v>
      </c>
      <c r="K3260" s="1">
        <f t="shared" si="1448"/>
        <v>0.13</v>
      </c>
      <c r="L3260" s="1">
        <f t="shared" si="1449"/>
        <v>0.13</v>
      </c>
      <c r="M3260" s="1">
        <f t="shared" si="1450"/>
        <v>0.13</v>
      </c>
      <c r="N3260" s="1">
        <f t="shared" si="1451"/>
        <v>0.13</v>
      </c>
      <c r="O3260" s="1"/>
      <c r="P3260" s="1">
        <v>0.13</v>
      </c>
      <c r="Q3260" s="1"/>
      <c r="R3260" s="1"/>
      <c r="S3260" s="1"/>
      <c r="T3260" s="1">
        <f t="shared" si="1452"/>
        <v>0</v>
      </c>
      <c r="U3260" s="1"/>
      <c r="V3260" s="1"/>
      <c r="W3260" s="1"/>
      <c r="X3260" s="1"/>
      <c r="Y3260" s="1"/>
      <c r="Z3260" s="1"/>
      <c r="AA3260" s="1">
        <f t="shared" si="1444"/>
        <v>0</v>
      </c>
      <c r="AB3260" s="1"/>
      <c r="AC3260" s="1"/>
      <c r="AD3260" s="1"/>
      <c r="AE3260" s="1"/>
      <c r="AF3260" s="1"/>
      <c r="AG3260" s="1"/>
      <c r="AH3260" s="1"/>
      <c r="AI3260" s="1">
        <f t="shared" si="1445"/>
        <v>0</v>
      </c>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c r="BJ3260" s="1"/>
      <c r="BK3260" s="1"/>
      <c r="BL3260" s="1"/>
      <c r="BM3260" s="1">
        <f t="shared" si="1453"/>
        <v>0.22</v>
      </c>
      <c r="BN3260" s="1">
        <v>0.22</v>
      </c>
      <c r="BO3260" s="1"/>
      <c r="BP3260" s="1"/>
    </row>
    <row r="3261" spans="1:73" s="755" customFormat="1" hidden="1">
      <c r="A3261" s="1083"/>
      <c r="B3261" s="1300" t="s">
        <v>2895</v>
      </c>
      <c r="C3261" s="1120" t="s">
        <v>955</v>
      </c>
      <c r="D3261" s="1382" t="s">
        <v>41</v>
      </c>
      <c r="E3261" s="863" t="s">
        <v>332</v>
      </c>
      <c r="F3261" s="1382" t="s">
        <v>2900</v>
      </c>
      <c r="G3261" s="1382"/>
      <c r="H3261" s="643">
        <f t="shared" si="1447"/>
        <v>0.21000000000000002</v>
      </c>
      <c r="I3261" s="644"/>
      <c r="J3261" s="645">
        <f t="shared" si="1438"/>
        <v>0.21000000000000002</v>
      </c>
      <c r="K3261" s="1">
        <f t="shared" si="1448"/>
        <v>0.21000000000000002</v>
      </c>
      <c r="L3261" s="1">
        <f t="shared" si="1449"/>
        <v>0.04</v>
      </c>
      <c r="M3261" s="1">
        <f t="shared" si="1450"/>
        <v>0</v>
      </c>
      <c r="N3261" s="1">
        <f t="shared" si="1451"/>
        <v>0</v>
      </c>
      <c r="O3261" s="1"/>
      <c r="P3261" s="1"/>
      <c r="Q3261" s="1"/>
      <c r="R3261" s="1"/>
      <c r="S3261" s="1">
        <v>0.04</v>
      </c>
      <c r="T3261" s="1">
        <f t="shared" si="1452"/>
        <v>0</v>
      </c>
      <c r="U3261" s="1"/>
      <c r="V3261" s="1"/>
      <c r="W3261" s="1"/>
      <c r="X3261" s="1"/>
      <c r="Y3261" s="1">
        <v>0.17</v>
      </c>
      <c r="Z3261" s="1"/>
      <c r="AA3261" s="1">
        <f t="shared" si="1444"/>
        <v>0</v>
      </c>
      <c r="AB3261" s="1"/>
      <c r="AC3261" s="1"/>
      <c r="AD3261" s="1"/>
      <c r="AE3261" s="1"/>
      <c r="AF3261" s="1"/>
      <c r="AG3261" s="1"/>
      <c r="AH3261" s="1"/>
      <c r="AI3261" s="1">
        <f t="shared" si="1445"/>
        <v>0</v>
      </c>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c r="BJ3261" s="1"/>
      <c r="BK3261" s="1"/>
      <c r="BL3261" s="1"/>
      <c r="BM3261" s="1">
        <f t="shared" si="1453"/>
        <v>0</v>
      </c>
      <c r="BN3261" s="1"/>
      <c r="BO3261" s="1"/>
      <c r="BP3261" s="1"/>
    </row>
    <row r="3262" spans="1:73" s="755" customFormat="1" ht="30" hidden="1">
      <c r="A3262" s="1083"/>
      <c r="B3262" s="1300" t="s">
        <v>2895</v>
      </c>
      <c r="C3262" s="1120" t="s">
        <v>956</v>
      </c>
      <c r="D3262" s="1382" t="s">
        <v>41</v>
      </c>
      <c r="E3262" s="863" t="s">
        <v>332</v>
      </c>
      <c r="F3262" s="1382" t="s">
        <v>2901</v>
      </c>
      <c r="G3262" s="1382"/>
      <c r="H3262" s="643">
        <f t="shared" si="1447"/>
        <v>0.04</v>
      </c>
      <c r="I3262" s="644"/>
      <c r="J3262" s="645">
        <f t="shared" si="1438"/>
        <v>0.04</v>
      </c>
      <c r="K3262" s="1">
        <f t="shared" si="1448"/>
        <v>0</v>
      </c>
      <c r="L3262" s="1">
        <f t="shared" si="1449"/>
        <v>0</v>
      </c>
      <c r="M3262" s="1">
        <f t="shared" si="1450"/>
        <v>0</v>
      </c>
      <c r="N3262" s="1">
        <f t="shared" si="1451"/>
        <v>0</v>
      </c>
      <c r="O3262" s="1"/>
      <c r="P3262" s="1"/>
      <c r="Q3262" s="1"/>
      <c r="R3262" s="1"/>
      <c r="S3262" s="1"/>
      <c r="T3262" s="1">
        <f t="shared" si="1452"/>
        <v>0</v>
      </c>
      <c r="U3262" s="1"/>
      <c r="V3262" s="1"/>
      <c r="W3262" s="1"/>
      <c r="X3262" s="1"/>
      <c r="Y3262" s="1"/>
      <c r="Z3262" s="1"/>
      <c r="AA3262" s="1">
        <f t="shared" si="1444"/>
        <v>0.04</v>
      </c>
      <c r="AB3262" s="1"/>
      <c r="AC3262" s="1"/>
      <c r="AD3262" s="1"/>
      <c r="AE3262" s="1"/>
      <c r="AF3262" s="1"/>
      <c r="AG3262" s="1">
        <v>0.04</v>
      </c>
      <c r="AH3262" s="1"/>
      <c r="AI3262" s="1">
        <f t="shared" si="1445"/>
        <v>0</v>
      </c>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c r="BJ3262" s="1"/>
      <c r="BK3262" s="1"/>
      <c r="BL3262" s="1"/>
      <c r="BM3262" s="1">
        <f t="shared" si="1453"/>
        <v>0</v>
      </c>
      <c r="BN3262" s="1"/>
      <c r="BO3262" s="1"/>
      <c r="BP3262" s="1"/>
    </row>
    <row r="3263" spans="1:73" s="755" customFormat="1" hidden="1">
      <c r="A3263" s="1083"/>
      <c r="B3263" s="1300" t="s">
        <v>2895</v>
      </c>
      <c r="C3263" s="1120" t="s">
        <v>957</v>
      </c>
      <c r="D3263" s="1382" t="s">
        <v>41</v>
      </c>
      <c r="E3263" s="863" t="s">
        <v>332</v>
      </c>
      <c r="F3263" s="1382" t="s">
        <v>2902</v>
      </c>
      <c r="G3263" s="1382"/>
      <c r="H3263" s="643">
        <f t="shared" si="1447"/>
        <v>0.1</v>
      </c>
      <c r="I3263" s="644"/>
      <c r="J3263" s="645">
        <f t="shared" si="1438"/>
        <v>0.1</v>
      </c>
      <c r="K3263" s="1">
        <f t="shared" si="1448"/>
        <v>0</v>
      </c>
      <c r="L3263" s="1">
        <f t="shared" si="1449"/>
        <v>0</v>
      </c>
      <c r="M3263" s="1">
        <f t="shared" si="1450"/>
        <v>0</v>
      </c>
      <c r="N3263" s="1">
        <f t="shared" si="1451"/>
        <v>0</v>
      </c>
      <c r="O3263" s="1"/>
      <c r="P3263" s="1"/>
      <c r="Q3263" s="1"/>
      <c r="R3263" s="1"/>
      <c r="S3263" s="1"/>
      <c r="T3263" s="1">
        <f t="shared" si="1452"/>
        <v>0</v>
      </c>
      <c r="U3263" s="1"/>
      <c r="V3263" s="1"/>
      <c r="W3263" s="1"/>
      <c r="X3263" s="1"/>
      <c r="Y3263" s="1"/>
      <c r="Z3263" s="1"/>
      <c r="AA3263" s="1">
        <f t="shared" si="1444"/>
        <v>0.1</v>
      </c>
      <c r="AB3263" s="1"/>
      <c r="AC3263" s="1"/>
      <c r="AD3263" s="1"/>
      <c r="AE3263" s="1"/>
      <c r="AF3263" s="1"/>
      <c r="AG3263" s="1"/>
      <c r="AH3263" s="1"/>
      <c r="AI3263" s="1">
        <f t="shared" si="1445"/>
        <v>0</v>
      </c>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v>0.1</v>
      </c>
      <c r="BH3263" s="1"/>
      <c r="BI3263" s="1"/>
      <c r="BJ3263" s="1"/>
      <c r="BK3263" s="1"/>
      <c r="BL3263" s="1"/>
      <c r="BM3263" s="1">
        <f t="shared" si="1453"/>
        <v>0</v>
      </c>
      <c r="BN3263" s="1"/>
      <c r="BO3263" s="1"/>
      <c r="BP3263" s="1"/>
    </row>
    <row r="3264" spans="1:73" s="534" customFormat="1" hidden="1">
      <c r="A3264" s="575"/>
      <c r="B3264" s="576"/>
      <c r="C3264" s="849"/>
      <c r="D3264" s="578"/>
      <c r="E3264" s="579"/>
      <c r="F3264" s="578"/>
      <c r="G3264" s="850"/>
      <c r="H3264" s="581"/>
      <c r="I3264" s="582"/>
      <c r="J3264" s="580"/>
      <c r="K3264" s="578"/>
      <c r="L3264" s="578"/>
      <c r="M3264" s="578"/>
      <c r="N3264" s="578"/>
      <c r="O3264" s="578"/>
      <c r="P3264" s="578"/>
      <c r="Q3264" s="578"/>
      <c r="R3264" s="578"/>
      <c r="S3264" s="578"/>
      <c r="T3264" s="578"/>
      <c r="U3264" s="578"/>
      <c r="V3264" s="578"/>
      <c r="W3264" s="578"/>
      <c r="X3264" s="578"/>
      <c r="Y3264" s="578"/>
      <c r="Z3264" s="578"/>
      <c r="AA3264" s="578"/>
      <c r="AB3264" s="578"/>
      <c r="AC3264" s="578"/>
      <c r="AD3264" s="578"/>
      <c r="AE3264" s="578"/>
      <c r="AF3264" s="578"/>
      <c r="AG3264" s="578"/>
      <c r="AH3264" s="578"/>
      <c r="AI3264" s="578"/>
      <c r="AJ3264" s="578"/>
      <c r="AK3264" s="578"/>
      <c r="AL3264" s="578"/>
      <c r="AM3264" s="578"/>
      <c r="AN3264" s="578"/>
      <c r="AO3264" s="578"/>
      <c r="AP3264" s="578"/>
      <c r="AQ3264" s="578"/>
      <c r="AR3264" s="578"/>
      <c r="AS3264" s="578"/>
      <c r="AT3264" s="578"/>
      <c r="AU3264" s="567"/>
      <c r="AV3264" s="578"/>
      <c r="AW3264" s="578"/>
      <c r="AX3264" s="578"/>
      <c r="AY3264" s="578"/>
      <c r="AZ3264" s="578"/>
      <c r="BA3264" s="578"/>
      <c r="BB3264" s="578"/>
      <c r="BC3264" s="578"/>
      <c r="BD3264" s="578"/>
      <c r="BE3264" s="578"/>
      <c r="BF3264" s="578"/>
      <c r="BG3264" s="578"/>
      <c r="BH3264" s="578"/>
      <c r="BI3264" s="578"/>
      <c r="BJ3264" s="578"/>
      <c r="BK3264" s="578"/>
      <c r="BL3264" s="578"/>
      <c r="BM3264" s="578"/>
      <c r="BN3264" s="578"/>
      <c r="BO3264" s="578"/>
      <c r="BP3264" s="578"/>
      <c r="BQ3264" s="547"/>
      <c r="BR3264" s="578"/>
      <c r="BS3264" s="851"/>
      <c r="BT3264" s="575"/>
      <c r="BU3264" s="575"/>
    </row>
    <row r="3265" spans="1:73" s="534" customFormat="1" hidden="1">
      <c r="A3265" s="575"/>
      <c r="B3265" s="576"/>
      <c r="C3265" s="849"/>
      <c r="D3265" s="578"/>
      <c r="E3265" s="579"/>
      <c r="F3265" s="578"/>
      <c r="G3265" s="850"/>
      <c r="H3265" s="581"/>
      <c r="I3265" s="582"/>
      <c r="J3265" s="580"/>
      <c r="K3265" s="578"/>
      <c r="L3265" s="578"/>
      <c r="M3265" s="578"/>
      <c r="N3265" s="578"/>
      <c r="O3265" s="578"/>
      <c r="P3265" s="578"/>
      <c r="Q3265" s="578"/>
      <c r="R3265" s="578"/>
      <c r="S3265" s="578"/>
      <c r="T3265" s="578"/>
      <c r="U3265" s="578"/>
      <c r="V3265" s="578"/>
      <c r="W3265" s="578"/>
      <c r="X3265" s="578"/>
      <c r="Y3265" s="578"/>
      <c r="Z3265" s="578"/>
      <c r="AA3265" s="578"/>
      <c r="AB3265" s="578"/>
      <c r="AC3265" s="578"/>
      <c r="AD3265" s="578"/>
      <c r="AE3265" s="578"/>
      <c r="AF3265" s="578"/>
      <c r="AG3265" s="578"/>
      <c r="AH3265" s="578"/>
      <c r="AI3265" s="578"/>
      <c r="AJ3265" s="578"/>
      <c r="AK3265" s="578"/>
      <c r="AL3265" s="578"/>
      <c r="AM3265" s="578"/>
      <c r="AN3265" s="578"/>
      <c r="AO3265" s="578"/>
      <c r="AP3265" s="578"/>
      <c r="AQ3265" s="578"/>
      <c r="AR3265" s="578"/>
      <c r="AS3265" s="578"/>
      <c r="AT3265" s="578"/>
      <c r="AU3265" s="567"/>
      <c r="AV3265" s="578"/>
      <c r="AW3265" s="578"/>
      <c r="AX3265" s="578"/>
      <c r="AY3265" s="578"/>
      <c r="AZ3265" s="578"/>
      <c r="BA3265" s="578"/>
      <c r="BB3265" s="578"/>
      <c r="BC3265" s="578"/>
      <c r="BD3265" s="578"/>
      <c r="BE3265" s="578"/>
      <c r="BF3265" s="578"/>
      <c r="BG3265" s="578"/>
      <c r="BH3265" s="578"/>
      <c r="BI3265" s="578"/>
      <c r="BJ3265" s="578"/>
      <c r="BK3265" s="578"/>
      <c r="BL3265" s="578"/>
      <c r="BM3265" s="578"/>
      <c r="BN3265" s="578"/>
      <c r="BO3265" s="578"/>
      <c r="BP3265" s="578"/>
      <c r="BQ3265" s="547"/>
      <c r="BR3265" s="578"/>
      <c r="BS3265" s="851"/>
      <c r="BT3265" s="575"/>
      <c r="BU3265" s="575"/>
    </row>
    <row r="3266" spans="1:73" s="534" customFormat="1" hidden="1">
      <c r="A3266" s="575"/>
      <c r="B3266" s="576"/>
      <c r="C3266" s="849"/>
      <c r="D3266" s="578"/>
      <c r="E3266" s="579"/>
      <c r="F3266" s="578"/>
      <c r="G3266" s="850"/>
      <c r="H3266" s="581"/>
      <c r="I3266" s="582"/>
      <c r="J3266" s="580"/>
      <c r="K3266" s="578"/>
      <c r="L3266" s="578"/>
      <c r="M3266" s="578"/>
      <c r="N3266" s="578"/>
      <c r="O3266" s="578"/>
      <c r="P3266" s="578"/>
      <c r="Q3266" s="578"/>
      <c r="R3266" s="578"/>
      <c r="S3266" s="578"/>
      <c r="T3266" s="578"/>
      <c r="U3266" s="578"/>
      <c r="V3266" s="578"/>
      <c r="W3266" s="578"/>
      <c r="X3266" s="578"/>
      <c r="Y3266" s="578"/>
      <c r="Z3266" s="578"/>
      <c r="AA3266" s="578"/>
      <c r="AB3266" s="578"/>
      <c r="AC3266" s="578"/>
      <c r="AD3266" s="578"/>
      <c r="AE3266" s="578"/>
      <c r="AF3266" s="578"/>
      <c r="AG3266" s="578"/>
      <c r="AH3266" s="578"/>
      <c r="AI3266" s="578"/>
      <c r="AJ3266" s="578"/>
      <c r="AK3266" s="578"/>
      <c r="AL3266" s="578"/>
      <c r="AM3266" s="578"/>
      <c r="AN3266" s="578"/>
      <c r="AO3266" s="578"/>
      <c r="AP3266" s="578"/>
      <c r="AQ3266" s="578"/>
      <c r="AR3266" s="578"/>
      <c r="AS3266" s="578"/>
      <c r="AT3266" s="578"/>
      <c r="AU3266" s="567"/>
      <c r="AV3266" s="578"/>
      <c r="AW3266" s="578"/>
      <c r="AX3266" s="578"/>
      <c r="AY3266" s="578"/>
      <c r="AZ3266" s="578"/>
      <c r="BA3266" s="578"/>
      <c r="BB3266" s="578"/>
      <c r="BC3266" s="578"/>
      <c r="BD3266" s="578"/>
      <c r="BE3266" s="578"/>
      <c r="BF3266" s="578"/>
      <c r="BG3266" s="578"/>
      <c r="BH3266" s="578"/>
      <c r="BI3266" s="578"/>
      <c r="BJ3266" s="578"/>
      <c r="BK3266" s="578"/>
      <c r="BL3266" s="578"/>
      <c r="BM3266" s="578"/>
      <c r="BN3266" s="578"/>
      <c r="BO3266" s="578"/>
      <c r="BP3266" s="578"/>
      <c r="BQ3266" s="547"/>
      <c r="BR3266" s="578"/>
      <c r="BS3266" s="851"/>
      <c r="BT3266" s="575"/>
      <c r="BU3266" s="575"/>
    </row>
    <row r="3267" spans="1:73" s="773" customFormat="1" ht="25.5" hidden="1">
      <c r="A3267" s="603">
        <v>2.8</v>
      </c>
      <c r="B3267" s="980" t="s">
        <v>114</v>
      </c>
      <c r="C3267" s="1319" t="s">
        <v>958</v>
      </c>
      <c r="D3267" s="605" t="s">
        <v>41</v>
      </c>
      <c r="E3267" s="606" t="s">
        <v>93</v>
      </c>
      <c r="F3267" s="635"/>
      <c r="G3267" s="607"/>
      <c r="H3267" s="608">
        <f t="shared" ref="H3267" si="1454">J3267</f>
        <v>2.8</v>
      </c>
      <c r="I3267" s="609"/>
      <c r="J3267" s="610">
        <f t="shared" ref="J3267" si="1455">K3267+AA3267+BM3267</f>
        <v>2.8</v>
      </c>
      <c r="K3267" s="611">
        <f t="shared" ref="K3267" si="1456">L3267+T3267+X3267+Y3267+Z3267</f>
        <v>2.63</v>
      </c>
      <c r="L3267" s="611">
        <f t="shared" ref="L3267" si="1457">M3267+S3267</f>
        <v>2.63</v>
      </c>
      <c r="M3267" s="611">
        <f t="shared" ref="M3267" si="1458">N3267+R3267</f>
        <v>2.63</v>
      </c>
      <c r="N3267" s="611">
        <f t="shared" ref="N3267" si="1459">O3267+P3267+Q3267</f>
        <v>2.63</v>
      </c>
      <c r="O3267" s="611">
        <v>1.45</v>
      </c>
      <c r="P3267" s="611">
        <v>1.18</v>
      </c>
      <c r="Q3267" s="611"/>
      <c r="R3267" s="611"/>
      <c r="S3267" s="611"/>
      <c r="T3267" s="611">
        <f t="shared" ref="T3267" si="1460">U3267+V3267+W3267</f>
        <v>0</v>
      </c>
      <c r="U3267" s="611"/>
      <c r="V3267" s="611"/>
      <c r="W3267" s="611"/>
      <c r="X3267" s="611"/>
      <c r="Y3267" s="611"/>
      <c r="Z3267" s="611"/>
      <c r="AA3267" s="611">
        <f t="shared" ref="AA3267" si="1461">SUM(AB3267:AI3267)+AW3267+SUM(AY3267:BC3267)+SUM(BF3267:BL3267)</f>
        <v>0.17</v>
      </c>
      <c r="AB3267" s="611"/>
      <c r="AC3267" s="611"/>
      <c r="AD3267" s="611"/>
      <c r="AE3267" s="611"/>
      <c r="AF3267" s="611"/>
      <c r="AG3267" s="611"/>
      <c r="AH3267" s="611"/>
      <c r="AI3267" s="611">
        <f t="shared" ref="AI3267" si="1462">SUM(AJ3267:AV3267)+AX3267+SUM(BD3267:BE3267)</f>
        <v>0.17</v>
      </c>
      <c r="AJ3267" s="611">
        <v>0.04</v>
      </c>
      <c r="AK3267" s="611"/>
      <c r="AL3267" s="611"/>
      <c r="AM3267" s="611"/>
      <c r="AN3267" s="611"/>
      <c r="AO3267" s="611"/>
      <c r="AP3267" s="611"/>
      <c r="AQ3267" s="611"/>
      <c r="AR3267" s="611"/>
      <c r="AS3267" s="611"/>
      <c r="AT3267" s="611"/>
      <c r="AU3267" s="611"/>
      <c r="AV3267" s="611"/>
      <c r="AW3267" s="611"/>
      <c r="AX3267" s="611"/>
      <c r="AY3267" s="611"/>
      <c r="AZ3267" s="611"/>
      <c r="BA3267" s="611"/>
      <c r="BB3267" s="611"/>
      <c r="BC3267" s="611"/>
      <c r="BD3267" s="611"/>
      <c r="BE3267" s="611">
        <v>0.13</v>
      </c>
      <c r="BF3267" s="611"/>
      <c r="BG3267" s="611"/>
      <c r="BH3267" s="611"/>
      <c r="BI3267" s="611"/>
      <c r="BJ3267" s="611"/>
      <c r="BK3267" s="611"/>
      <c r="BL3267" s="611"/>
      <c r="BM3267" s="611">
        <f t="shared" ref="BM3267" si="1463">SUM(BN3267:BP3267)</f>
        <v>0</v>
      </c>
      <c r="BN3267" s="611"/>
      <c r="BO3267" s="611"/>
      <c r="BP3267" s="611"/>
    </row>
    <row r="3268" spans="1:73" s="534" customFormat="1" hidden="1">
      <c r="A3268" s="575"/>
      <c r="B3268" s="576"/>
      <c r="C3268" s="849"/>
      <c r="D3268" s="578"/>
      <c r="E3268" s="579"/>
      <c r="F3268" s="578"/>
      <c r="G3268" s="850"/>
      <c r="H3268" s="581"/>
      <c r="I3268" s="582"/>
      <c r="J3268" s="580"/>
      <c r="K3268" s="578"/>
      <c r="L3268" s="578"/>
      <c r="M3268" s="578"/>
      <c r="N3268" s="578"/>
      <c r="O3268" s="578"/>
      <c r="P3268" s="578"/>
      <c r="Q3268" s="578"/>
      <c r="R3268" s="578"/>
      <c r="S3268" s="578"/>
      <c r="T3268" s="578"/>
      <c r="U3268" s="578"/>
      <c r="V3268" s="578"/>
      <c r="W3268" s="578"/>
      <c r="X3268" s="578"/>
      <c r="Y3268" s="578"/>
      <c r="Z3268" s="578"/>
      <c r="AA3268" s="578"/>
      <c r="AB3268" s="578"/>
      <c r="AC3268" s="578"/>
      <c r="AD3268" s="578"/>
      <c r="AE3268" s="578"/>
      <c r="AF3268" s="578"/>
      <c r="AG3268" s="578"/>
      <c r="AH3268" s="578"/>
      <c r="AI3268" s="578"/>
      <c r="AJ3268" s="578"/>
      <c r="AK3268" s="578"/>
      <c r="AL3268" s="578"/>
      <c r="AM3268" s="578"/>
      <c r="AN3268" s="578"/>
      <c r="AO3268" s="578"/>
      <c r="AP3268" s="578"/>
      <c r="AQ3268" s="578"/>
      <c r="AR3268" s="578"/>
      <c r="AS3268" s="578"/>
      <c r="AT3268" s="578"/>
      <c r="AU3268" s="567"/>
      <c r="AV3268" s="578"/>
      <c r="AW3268" s="578"/>
      <c r="AX3268" s="578"/>
      <c r="AY3268" s="578"/>
      <c r="AZ3268" s="578"/>
      <c r="BA3268" s="578"/>
      <c r="BB3268" s="578"/>
      <c r="BC3268" s="578"/>
      <c r="BD3268" s="578"/>
      <c r="BE3268" s="578"/>
      <c r="BF3268" s="578"/>
      <c r="BG3268" s="578"/>
      <c r="BH3268" s="578"/>
      <c r="BI3268" s="578"/>
      <c r="BJ3268" s="578"/>
      <c r="BK3268" s="578"/>
      <c r="BL3268" s="578"/>
      <c r="BM3268" s="578"/>
      <c r="BN3268" s="578"/>
      <c r="BO3268" s="578"/>
      <c r="BP3268" s="578"/>
      <c r="BQ3268" s="547"/>
      <c r="BR3268" s="578"/>
      <c r="BS3268" s="851"/>
      <c r="BT3268" s="575"/>
      <c r="BU3268" s="575"/>
    </row>
    <row r="3269" spans="1:73" s="534" customFormat="1" hidden="1">
      <c r="A3269" s="575"/>
      <c r="B3269" s="576"/>
      <c r="C3269" s="849"/>
      <c r="D3269" s="578"/>
      <c r="E3269" s="579"/>
      <c r="F3269" s="578"/>
      <c r="G3269" s="850"/>
      <c r="H3269" s="581"/>
      <c r="I3269" s="582"/>
      <c r="J3269" s="580"/>
      <c r="K3269" s="578"/>
      <c r="L3269" s="578"/>
      <c r="M3269" s="578"/>
      <c r="N3269" s="578"/>
      <c r="O3269" s="578"/>
      <c r="P3269" s="578"/>
      <c r="Q3269" s="578"/>
      <c r="R3269" s="578"/>
      <c r="S3269" s="578"/>
      <c r="T3269" s="578"/>
      <c r="U3269" s="578"/>
      <c r="V3269" s="578"/>
      <c r="W3269" s="578"/>
      <c r="X3269" s="578"/>
      <c r="Y3269" s="578"/>
      <c r="Z3269" s="578"/>
      <c r="AA3269" s="578"/>
      <c r="AB3269" s="578"/>
      <c r="AC3269" s="578"/>
      <c r="AD3269" s="578"/>
      <c r="AE3269" s="578"/>
      <c r="AF3269" s="578"/>
      <c r="AG3269" s="578"/>
      <c r="AH3269" s="578"/>
      <c r="AI3269" s="578"/>
      <c r="AJ3269" s="578"/>
      <c r="AK3269" s="578"/>
      <c r="AL3269" s="578"/>
      <c r="AM3269" s="578"/>
      <c r="AN3269" s="578"/>
      <c r="AO3269" s="578"/>
      <c r="AP3269" s="578"/>
      <c r="AQ3269" s="578"/>
      <c r="AR3269" s="578"/>
      <c r="AS3269" s="578"/>
      <c r="AT3269" s="578"/>
      <c r="AU3269" s="567"/>
      <c r="AV3269" s="578"/>
      <c r="AW3269" s="578"/>
      <c r="AX3269" s="578"/>
      <c r="AY3269" s="578"/>
      <c r="AZ3269" s="578"/>
      <c r="BA3269" s="578"/>
      <c r="BB3269" s="578"/>
      <c r="BC3269" s="578"/>
      <c r="BD3269" s="578"/>
      <c r="BE3269" s="578"/>
      <c r="BF3269" s="578"/>
      <c r="BG3269" s="578"/>
      <c r="BH3269" s="578"/>
      <c r="BI3269" s="578"/>
      <c r="BJ3269" s="578"/>
      <c r="BK3269" s="578"/>
      <c r="BL3269" s="578"/>
      <c r="BM3269" s="578"/>
      <c r="BN3269" s="578"/>
      <c r="BO3269" s="578"/>
      <c r="BP3269" s="578"/>
      <c r="BQ3269" s="547"/>
      <c r="BR3269" s="578"/>
      <c r="BS3269" s="851"/>
      <c r="BT3269" s="575"/>
      <c r="BU3269" s="575"/>
    </row>
    <row r="3270" spans="1:73" s="773" customFormat="1" ht="60" hidden="1">
      <c r="A3270" s="603" t="s">
        <v>2903</v>
      </c>
      <c r="B3270" s="604">
        <v>4</v>
      </c>
      <c r="C3270" s="1327" t="s">
        <v>947</v>
      </c>
      <c r="D3270" s="605" t="s">
        <v>41</v>
      </c>
      <c r="E3270" s="640" t="s">
        <v>2740</v>
      </c>
      <c r="F3270" s="605"/>
      <c r="G3270" s="607"/>
      <c r="H3270" s="608">
        <f t="shared" ref="H3270:H3282" si="1464">J3270</f>
        <v>3.27</v>
      </c>
      <c r="I3270" s="609"/>
      <c r="J3270" s="610">
        <f t="shared" ref="J3270:J3282" si="1465">K3270+AA3270+BM3270</f>
        <v>3.27</v>
      </c>
      <c r="K3270" s="611">
        <f t="shared" ref="K3270:K3282" si="1466">L3270+T3270+X3270+Y3270+Z3270</f>
        <v>3.01</v>
      </c>
      <c r="L3270" s="611">
        <f t="shared" ref="L3270:L3282" si="1467">M3270+S3270</f>
        <v>3.01</v>
      </c>
      <c r="M3270" s="611">
        <f t="shared" ref="M3270:M3282" si="1468">N3270+R3270</f>
        <v>3.01</v>
      </c>
      <c r="N3270" s="611">
        <f t="shared" ref="N3270:N3282" si="1469">O3270+P3270+Q3270</f>
        <v>2.9</v>
      </c>
      <c r="O3270" s="611">
        <v>2.9</v>
      </c>
      <c r="P3270" s="611"/>
      <c r="Q3270" s="611"/>
      <c r="R3270" s="611">
        <v>0.11</v>
      </c>
      <c r="S3270" s="611"/>
      <c r="T3270" s="611">
        <f t="shared" ref="T3270:T3282" si="1470">U3270+V3270+W3270</f>
        <v>0</v>
      </c>
      <c r="U3270" s="611"/>
      <c r="V3270" s="611"/>
      <c r="W3270" s="611"/>
      <c r="X3270" s="611"/>
      <c r="Y3270" s="611"/>
      <c r="Z3270" s="611"/>
      <c r="AA3270" s="1">
        <f t="shared" ref="AA3270:AA3282" si="1471">SUM(AB3270:AI3270)+AX3270+SUM(BD3270:BE3270)</f>
        <v>0.24</v>
      </c>
      <c r="AB3270" s="611"/>
      <c r="AC3270" s="611"/>
      <c r="AD3270" s="611"/>
      <c r="AE3270" s="611"/>
      <c r="AF3270" s="611"/>
      <c r="AG3270" s="611"/>
      <c r="AH3270" s="611"/>
      <c r="AI3270" s="1">
        <f t="shared" ref="AI3270:AI3282" si="1472">SUM(AJ3270:AV3270)+AX3270+SUM(BD3270:BE3270)</f>
        <v>0.24</v>
      </c>
      <c r="AJ3270" s="611">
        <v>0.24</v>
      </c>
      <c r="AK3270" s="611"/>
      <c r="AL3270" s="611"/>
      <c r="AM3270" s="611"/>
      <c r="AN3270" s="611"/>
      <c r="AO3270" s="611"/>
      <c r="AP3270" s="611"/>
      <c r="AQ3270" s="611"/>
      <c r="AR3270" s="611"/>
      <c r="AS3270" s="611"/>
      <c r="AT3270" s="611"/>
      <c r="AU3270" s="611"/>
      <c r="AV3270" s="611"/>
      <c r="AW3270" s="611"/>
      <c r="AX3270" s="611"/>
      <c r="AY3270" s="611"/>
      <c r="AZ3270" s="611"/>
      <c r="BA3270" s="611"/>
      <c r="BB3270" s="611"/>
      <c r="BC3270" s="611"/>
      <c r="BD3270" s="611"/>
      <c r="BE3270" s="611"/>
      <c r="BF3270" s="611"/>
      <c r="BG3270" s="611"/>
      <c r="BH3270" s="611"/>
      <c r="BI3270" s="611"/>
      <c r="BJ3270" s="611"/>
      <c r="BK3270" s="611">
        <v>0.08</v>
      </c>
      <c r="BL3270" s="611"/>
      <c r="BM3270" s="611">
        <f t="shared" ref="BM3270:BM3282" si="1473">SUM(BN3270:BP3270)</f>
        <v>0.02</v>
      </c>
      <c r="BN3270" s="611">
        <v>0.02</v>
      </c>
      <c r="BO3270" s="611"/>
      <c r="BP3270" s="611"/>
    </row>
    <row r="3271" spans="1:73" s="773" customFormat="1" ht="30" hidden="1">
      <c r="A3271" s="638"/>
      <c r="B3271" s="719">
        <v>8</v>
      </c>
      <c r="C3271" s="832" t="s">
        <v>959</v>
      </c>
      <c r="D3271" s="640" t="s">
        <v>41</v>
      </c>
      <c r="E3271" s="640" t="s">
        <v>2740</v>
      </c>
      <c r="F3271" s="640"/>
      <c r="G3271" s="642"/>
      <c r="H3271" s="643">
        <f t="shared" si="1464"/>
        <v>1.32</v>
      </c>
      <c r="I3271" s="644"/>
      <c r="J3271" s="645">
        <f t="shared" si="1465"/>
        <v>1.32</v>
      </c>
      <c r="K3271" s="1">
        <f t="shared" si="1466"/>
        <v>0.92999999999999994</v>
      </c>
      <c r="L3271" s="1">
        <f t="shared" si="1467"/>
        <v>0.34</v>
      </c>
      <c r="M3271" s="1">
        <f t="shared" si="1468"/>
        <v>0.34</v>
      </c>
      <c r="N3271" s="1">
        <f t="shared" si="1469"/>
        <v>0</v>
      </c>
      <c r="O3271" s="1"/>
      <c r="P3271" s="1"/>
      <c r="Q3271" s="1"/>
      <c r="R3271" s="1">
        <v>0.34</v>
      </c>
      <c r="S3271" s="1"/>
      <c r="T3271" s="1">
        <f t="shared" si="1470"/>
        <v>0</v>
      </c>
      <c r="U3271" s="1"/>
      <c r="V3271" s="1"/>
      <c r="W3271" s="1"/>
      <c r="X3271" s="1"/>
      <c r="Y3271" s="1">
        <v>0.59</v>
      </c>
      <c r="Z3271" s="1"/>
      <c r="AA3271" s="1">
        <f t="shared" si="1471"/>
        <v>0.29000000000000004</v>
      </c>
      <c r="AB3271" s="1"/>
      <c r="AC3271" s="1"/>
      <c r="AD3271" s="1"/>
      <c r="AE3271" s="1"/>
      <c r="AF3271" s="1"/>
      <c r="AG3271" s="1"/>
      <c r="AH3271" s="1"/>
      <c r="AI3271" s="1">
        <f t="shared" si="1472"/>
        <v>0.29000000000000004</v>
      </c>
      <c r="AJ3271" s="1">
        <v>0.28000000000000003</v>
      </c>
      <c r="AK3271" s="1">
        <v>0.01</v>
      </c>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c r="BJ3271" s="1"/>
      <c r="BK3271" s="1"/>
      <c r="BL3271" s="1"/>
      <c r="BM3271" s="1">
        <f t="shared" si="1473"/>
        <v>0.1</v>
      </c>
      <c r="BN3271" s="1">
        <v>0.1</v>
      </c>
      <c r="BO3271" s="1"/>
      <c r="BP3271" s="1"/>
    </row>
    <row r="3272" spans="1:73" s="773" customFormat="1" ht="30" hidden="1">
      <c r="A3272" s="638"/>
      <c r="B3272" s="719">
        <v>9</v>
      </c>
      <c r="C3272" s="1753" t="s">
        <v>960</v>
      </c>
      <c r="D3272" s="640" t="s">
        <v>41</v>
      </c>
      <c r="E3272" s="640" t="s">
        <v>2740</v>
      </c>
      <c r="F3272" s="640"/>
      <c r="G3272" s="642"/>
      <c r="H3272" s="643">
        <f t="shared" si="1464"/>
        <v>0.71</v>
      </c>
      <c r="I3272" s="644">
        <v>0.03</v>
      </c>
      <c r="J3272" s="645">
        <f t="shared" si="1465"/>
        <v>0.71</v>
      </c>
      <c r="K3272" s="1">
        <f t="shared" si="1466"/>
        <v>0.56999999999999995</v>
      </c>
      <c r="L3272" s="1">
        <f t="shared" si="1467"/>
        <v>0</v>
      </c>
      <c r="M3272" s="1">
        <f t="shared" si="1468"/>
        <v>0</v>
      </c>
      <c r="N3272" s="1">
        <f t="shared" si="1469"/>
        <v>0</v>
      </c>
      <c r="O3272" s="1"/>
      <c r="P3272" s="1"/>
      <c r="Q3272" s="1"/>
      <c r="R3272" s="1"/>
      <c r="S3272" s="1"/>
      <c r="T3272" s="1">
        <f t="shared" si="1470"/>
        <v>0</v>
      </c>
      <c r="U3272" s="1"/>
      <c r="V3272" s="1"/>
      <c r="W3272" s="1"/>
      <c r="X3272" s="1"/>
      <c r="Y3272" s="1">
        <v>0.35</v>
      </c>
      <c r="Z3272" s="1">
        <v>0.22</v>
      </c>
      <c r="AA3272" s="1">
        <f t="shared" si="1471"/>
        <v>0.13</v>
      </c>
      <c r="AB3272" s="1"/>
      <c r="AC3272" s="1"/>
      <c r="AD3272" s="1"/>
      <c r="AE3272" s="1"/>
      <c r="AF3272" s="1"/>
      <c r="AG3272" s="1"/>
      <c r="AH3272" s="1"/>
      <c r="AI3272" s="1">
        <f t="shared" si="1472"/>
        <v>0.13</v>
      </c>
      <c r="AJ3272" s="1">
        <v>0.1</v>
      </c>
      <c r="AK3272" s="1">
        <v>0.03</v>
      </c>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c r="BJ3272" s="1"/>
      <c r="BK3272" s="1"/>
      <c r="BL3272" s="1"/>
      <c r="BM3272" s="1">
        <f t="shared" si="1473"/>
        <v>0.01</v>
      </c>
      <c r="BN3272" s="1">
        <v>0.01</v>
      </c>
      <c r="BO3272" s="1"/>
      <c r="BP3272" s="1"/>
    </row>
    <row r="3273" spans="1:73" s="773" customFormat="1" ht="30" hidden="1">
      <c r="A3273" s="638"/>
      <c r="B3273" s="719">
        <v>14</v>
      </c>
      <c r="C3273" s="1326" t="s">
        <v>961</v>
      </c>
      <c r="D3273" s="640" t="s">
        <v>41</v>
      </c>
      <c r="E3273" s="640" t="s">
        <v>2740</v>
      </c>
      <c r="F3273" s="640"/>
      <c r="G3273" s="642"/>
      <c r="H3273" s="643">
        <f t="shared" si="1464"/>
        <v>1.86</v>
      </c>
      <c r="I3273" s="644">
        <v>0.13</v>
      </c>
      <c r="J3273" s="645">
        <f t="shared" si="1465"/>
        <v>1.86</v>
      </c>
      <c r="K3273" s="1">
        <f t="shared" si="1466"/>
        <v>1.24</v>
      </c>
      <c r="L3273" s="1">
        <f t="shared" si="1467"/>
        <v>1.21</v>
      </c>
      <c r="M3273" s="1">
        <f t="shared" si="1468"/>
        <v>1.21</v>
      </c>
      <c r="N3273" s="1">
        <f t="shared" si="1469"/>
        <v>1.2</v>
      </c>
      <c r="O3273" s="1">
        <v>0.88</v>
      </c>
      <c r="P3273" s="1">
        <v>0.32</v>
      </c>
      <c r="Q3273" s="1"/>
      <c r="R3273" s="1">
        <v>0.01</v>
      </c>
      <c r="S3273" s="1"/>
      <c r="T3273" s="1">
        <f t="shared" si="1470"/>
        <v>0</v>
      </c>
      <c r="U3273" s="1"/>
      <c r="V3273" s="1"/>
      <c r="W3273" s="1"/>
      <c r="X3273" s="1"/>
      <c r="Y3273" s="1">
        <v>0.03</v>
      </c>
      <c r="Z3273" s="1"/>
      <c r="AA3273" s="1">
        <f t="shared" si="1471"/>
        <v>0.62000000000000011</v>
      </c>
      <c r="AB3273" s="1"/>
      <c r="AC3273" s="1"/>
      <c r="AD3273" s="1"/>
      <c r="AE3273" s="1"/>
      <c r="AF3273" s="1"/>
      <c r="AG3273" s="1"/>
      <c r="AH3273" s="1"/>
      <c r="AI3273" s="1">
        <f t="shared" si="1472"/>
        <v>0.35000000000000003</v>
      </c>
      <c r="AJ3273" s="1"/>
      <c r="AK3273" s="1">
        <v>0.01</v>
      </c>
      <c r="AL3273" s="1"/>
      <c r="AM3273" s="1"/>
      <c r="AN3273" s="1"/>
      <c r="AO3273" s="1">
        <v>7.0000000000000007E-2</v>
      </c>
      <c r="AP3273" s="1"/>
      <c r="AQ3273" s="1"/>
      <c r="AR3273" s="1"/>
      <c r="AS3273" s="1"/>
      <c r="AT3273" s="1"/>
      <c r="AU3273" s="1"/>
      <c r="AV3273" s="1"/>
      <c r="AW3273" s="1"/>
      <c r="AX3273" s="1"/>
      <c r="AY3273" s="1"/>
      <c r="AZ3273" s="1"/>
      <c r="BA3273" s="1"/>
      <c r="BB3273" s="1"/>
      <c r="BC3273" s="1"/>
      <c r="BD3273" s="1"/>
      <c r="BE3273" s="1">
        <v>0.27</v>
      </c>
      <c r="BF3273" s="1"/>
      <c r="BG3273" s="1"/>
      <c r="BH3273" s="1"/>
      <c r="BI3273" s="1"/>
      <c r="BJ3273" s="1"/>
      <c r="BK3273" s="1">
        <v>7.0000000000000007E-2</v>
      </c>
      <c r="BL3273" s="1"/>
      <c r="BM3273" s="1">
        <f t="shared" si="1473"/>
        <v>0</v>
      </c>
      <c r="BN3273" s="1"/>
      <c r="BO3273" s="1"/>
      <c r="BP3273" s="1"/>
    </row>
    <row r="3274" spans="1:73" s="773" customFormat="1" ht="60" hidden="1">
      <c r="A3274" s="638" t="s">
        <v>2904</v>
      </c>
      <c r="B3274" s="719">
        <v>15</v>
      </c>
      <c r="C3274" s="1326" t="s">
        <v>962</v>
      </c>
      <c r="D3274" s="640" t="s">
        <v>41</v>
      </c>
      <c r="E3274" s="640" t="s">
        <v>2740</v>
      </c>
      <c r="F3274" s="640"/>
      <c r="G3274" s="642"/>
      <c r="H3274" s="643">
        <f t="shared" si="1464"/>
        <v>1.65</v>
      </c>
      <c r="I3274" s="644"/>
      <c r="J3274" s="645">
        <f t="shared" si="1465"/>
        <v>1.65</v>
      </c>
      <c r="K3274" s="1">
        <f t="shared" si="1466"/>
        <v>1.18</v>
      </c>
      <c r="L3274" s="1">
        <f t="shared" si="1467"/>
        <v>1.18</v>
      </c>
      <c r="M3274" s="1">
        <f t="shared" si="1468"/>
        <v>1.18</v>
      </c>
      <c r="N3274" s="1">
        <f t="shared" si="1469"/>
        <v>1.02</v>
      </c>
      <c r="O3274" s="1">
        <v>0.53</v>
      </c>
      <c r="P3274" s="1">
        <v>0.49</v>
      </c>
      <c r="Q3274" s="1"/>
      <c r="R3274" s="1">
        <v>0.16</v>
      </c>
      <c r="S3274" s="1"/>
      <c r="T3274" s="1">
        <f t="shared" si="1470"/>
        <v>0</v>
      </c>
      <c r="U3274" s="1"/>
      <c r="V3274" s="1"/>
      <c r="W3274" s="1"/>
      <c r="X3274" s="1"/>
      <c r="Y3274" s="1"/>
      <c r="Z3274" s="1"/>
      <c r="AA3274" s="1">
        <f t="shared" si="1471"/>
        <v>0.47000000000000003</v>
      </c>
      <c r="AB3274" s="1"/>
      <c r="AC3274" s="1"/>
      <c r="AD3274" s="1"/>
      <c r="AE3274" s="1"/>
      <c r="AF3274" s="1"/>
      <c r="AG3274" s="1"/>
      <c r="AH3274" s="1"/>
      <c r="AI3274" s="1">
        <f t="shared" si="1472"/>
        <v>0.29000000000000004</v>
      </c>
      <c r="AJ3274" s="1">
        <v>7.0000000000000007E-2</v>
      </c>
      <c r="AK3274" s="1">
        <v>0.04</v>
      </c>
      <c r="AL3274" s="1"/>
      <c r="AM3274" s="1"/>
      <c r="AN3274" s="1"/>
      <c r="AO3274" s="1"/>
      <c r="AP3274" s="1"/>
      <c r="AQ3274" s="1"/>
      <c r="AR3274" s="1"/>
      <c r="AS3274" s="1"/>
      <c r="AT3274" s="1"/>
      <c r="AU3274" s="1"/>
      <c r="AV3274" s="1"/>
      <c r="AW3274" s="1"/>
      <c r="AX3274" s="1"/>
      <c r="AY3274" s="1"/>
      <c r="AZ3274" s="1"/>
      <c r="BA3274" s="1"/>
      <c r="BB3274" s="1"/>
      <c r="BC3274" s="1"/>
      <c r="BD3274" s="1"/>
      <c r="BE3274" s="1">
        <v>0.18</v>
      </c>
      <c r="BF3274" s="1"/>
      <c r="BG3274" s="1"/>
      <c r="BH3274" s="1"/>
      <c r="BI3274" s="1"/>
      <c r="BJ3274" s="1"/>
      <c r="BK3274" s="1"/>
      <c r="BL3274" s="1"/>
      <c r="BM3274" s="1">
        <f t="shared" si="1473"/>
        <v>0</v>
      </c>
      <c r="BN3274" s="1"/>
      <c r="BO3274" s="1"/>
      <c r="BP3274" s="1"/>
    </row>
    <row r="3275" spans="1:73" s="773" customFormat="1" ht="30" hidden="1">
      <c r="A3275" s="638"/>
      <c r="B3275" s="719">
        <v>16</v>
      </c>
      <c r="C3275" s="1326" t="s">
        <v>963</v>
      </c>
      <c r="D3275" s="640" t="s">
        <v>41</v>
      </c>
      <c r="E3275" s="640" t="s">
        <v>2740</v>
      </c>
      <c r="F3275" s="640"/>
      <c r="G3275" s="642"/>
      <c r="H3275" s="643">
        <f t="shared" si="1464"/>
        <v>0.85000000000000009</v>
      </c>
      <c r="I3275" s="644"/>
      <c r="J3275" s="645">
        <f t="shared" si="1465"/>
        <v>0.85000000000000009</v>
      </c>
      <c r="K3275" s="1">
        <f t="shared" si="1466"/>
        <v>0.82000000000000006</v>
      </c>
      <c r="L3275" s="1">
        <f t="shared" si="1467"/>
        <v>0.82000000000000006</v>
      </c>
      <c r="M3275" s="1">
        <f t="shared" si="1468"/>
        <v>0.82000000000000006</v>
      </c>
      <c r="N3275" s="1">
        <f t="shared" si="1469"/>
        <v>0.77</v>
      </c>
      <c r="O3275" s="1">
        <v>0.77</v>
      </c>
      <c r="P3275" s="1"/>
      <c r="Q3275" s="1"/>
      <c r="R3275" s="1">
        <v>0.05</v>
      </c>
      <c r="S3275" s="1"/>
      <c r="T3275" s="1">
        <f t="shared" si="1470"/>
        <v>0</v>
      </c>
      <c r="U3275" s="1"/>
      <c r="V3275" s="1"/>
      <c r="W3275" s="1"/>
      <c r="X3275" s="1"/>
      <c r="Y3275" s="1"/>
      <c r="Z3275" s="1"/>
      <c r="AA3275" s="1">
        <f t="shared" si="1471"/>
        <v>0.02</v>
      </c>
      <c r="AB3275" s="1"/>
      <c r="AC3275" s="1"/>
      <c r="AD3275" s="1"/>
      <c r="AE3275" s="1"/>
      <c r="AF3275" s="1"/>
      <c r="AG3275" s="1"/>
      <c r="AH3275" s="1"/>
      <c r="AI3275" s="1">
        <f t="shared" si="1472"/>
        <v>0.02</v>
      </c>
      <c r="AJ3275" s="1">
        <v>0.02</v>
      </c>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c r="BJ3275" s="1"/>
      <c r="BK3275" s="1"/>
      <c r="BL3275" s="1"/>
      <c r="BM3275" s="1">
        <f t="shared" si="1473"/>
        <v>0.01</v>
      </c>
      <c r="BN3275" s="1">
        <v>0.01</v>
      </c>
      <c r="BO3275" s="1"/>
      <c r="BP3275" s="1"/>
    </row>
    <row r="3276" spans="1:73" s="773" customFormat="1" ht="30" hidden="1">
      <c r="A3276" s="638"/>
      <c r="B3276" s="719">
        <v>18</v>
      </c>
      <c r="C3276" s="1326" t="s">
        <v>964</v>
      </c>
      <c r="D3276" s="640" t="s">
        <v>41</v>
      </c>
      <c r="E3276" s="640" t="s">
        <v>2740</v>
      </c>
      <c r="F3276" s="640"/>
      <c r="G3276" s="642"/>
      <c r="H3276" s="643">
        <f t="shared" si="1464"/>
        <v>3.6599999999999997</v>
      </c>
      <c r="I3276" s="644">
        <v>0.17</v>
      </c>
      <c r="J3276" s="645">
        <f t="shared" si="1465"/>
        <v>3.6599999999999997</v>
      </c>
      <c r="K3276" s="1">
        <f t="shared" si="1466"/>
        <v>3.38</v>
      </c>
      <c r="L3276" s="1">
        <f t="shared" si="1467"/>
        <v>3.38</v>
      </c>
      <c r="M3276" s="1">
        <f t="shared" si="1468"/>
        <v>3.38</v>
      </c>
      <c r="N3276" s="1">
        <f t="shared" si="1469"/>
        <v>3.37</v>
      </c>
      <c r="O3276" s="1">
        <v>2.34</v>
      </c>
      <c r="P3276" s="1">
        <v>1.03</v>
      </c>
      <c r="Q3276" s="1"/>
      <c r="R3276" s="1">
        <v>0.01</v>
      </c>
      <c r="S3276" s="1"/>
      <c r="T3276" s="1">
        <f t="shared" si="1470"/>
        <v>0</v>
      </c>
      <c r="U3276" s="1"/>
      <c r="V3276" s="1"/>
      <c r="W3276" s="1"/>
      <c r="X3276" s="1"/>
      <c r="Y3276" s="1"/>
      <c r="Z3276" s="1"/>
      <c r="AA3276" s="1">
        <f t="shared" si="1471"/>
        <v>0.22999999999999998</v>
      </c>
      <c r="AB3276" s="1"/>
      <c r="AC3276" s="1"/>
      <c r="AD3276" s="1"/>
      <c r="AE3276" s="1"/>
      <c r="AF3276" s="1"/>
      <c r="AG3276" s="1"/>
      <c r="AH3276" s="1"/>
      <c r="AI3276" s="1">
        <f t="shared" si="1472"/>
        <v>0.22999999999999998</v>
      </c>
      <c r="AJ3276" s="1">
        <v>0.21</v>
      </c>
      <c r="AK3276" s="1">
        <v>0.02</v>
      </c>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c r="BJ3276" s="1"/>
      <c r="BK3276" s="1">
        <v>0.12</v>
      </c>
      <c r="BL3276" s="1"/>
      <c r="BM3276" s="1">
        <f t="shared" si="1473"/>
        <v>0.05</v>
      </c>
      <c r="BN3276" s="1">
        <v>0.05</v>
      </c>
      <c r="BO3276" s="1"/>
      <c r="BP3276" s="1"/>
    </row>
    <row r="3277" spans="1:73" s="773" customFormat="1" ht="30" hidden="1">
      <c r="A3277" s="638"/>
      <c r="B3277" s="719">
        <v>20</v>
      </c>
      <c r="C3277" s="1326" t="s">
        <v>965</v>
      </c>
      <c r="D3277" s="640" t="s">
        <v>41</v>
      </c>
      <c r="E3277" s="640" t="s">
        <v>2740</v>
      </c>
      <c r="F3277" s="640"/>
      <c r="G3277" s="642"/>
      <c r="H3277" s="643">
        <f t="shared" si="1464"/>
        <v>3.32</v>
      </c>
      <c r="I3277" s="644">
        <v>0.15</v>
      </c>
      <c r="J3277" s="645">
        <f t="shared" si="1465"/>
        <v>3.32</v>
      </c>
      <c r="K3277" s="1">
        <f t="shared" si="1466"/>
        <v>2.5</v>
      </c>
      <c r="L3277" s="1">
        <f t="shared" si="1467"/>
        <v>2.5</v>
      </c>
      <c r="M3277" s="1">
        <f t="shared" si="1468"/>
        <v>2.5</v>
      </c>
      <c r="N3277" s="1">
        <f t="shared" si="1469"/>
        <v>2.42</v>
      </c>
      <c r="O3277" s="1">
        <v>0.25</v>
      </c>
      <c r="P3277" s="1">
        <v>2.17</v>
      </c>
      <c r="Q3277" s="1"/>
      <c r="R3277" s="1">
        <v>0.08</v>
      </c>
      <c r="S3277" s="1"/>
      <c r="T3277" s="1">
        <f t="shared" si="1470"/>
        <v>0</v>
      </c>
      <c r="U3277" s="1"/>
      <c r="V3277" s="1"/>
      <c r="W3277" s="1"/>
      <c r="X3277" s="1"/>
      <c r="Y3277" s="1"/>
      <c r="Z3277" s="1"/>
      <c r="AA3277" s="1">
        <f t="shared" si="1471"/>
        <v>0.64999999999999991</v>
      </c>
      <c r="AB3277" s="1"/>
      <c r="AC3277" s="1"/>
      <c r="AD3277" s="1"/>
      <c r="AE3277" s="1"/>
      <c r="AF3277" s="1"/>
      <c r="AG3277" s="1"/>
      <c r="AH3277" s="1"/>
      <c r="AI3277" s="1">
        <f t="shared" si="1472"/>
        <v>0.56999999999999995</v>
      </c>
      <c r="AJ3277" s="1">
        <v>0.45</v>
      </c>
      <c r="AK3277" s="1">
        <f>0.02+0.02</f>
        <v>0.04</v>
      </c>
      <c r="AL3277" s="1"/>
      <c r="AM3277" s="1"/>
      <c r="AN3277" s="1"/>
      <c r="AO3277" s="1"/>
      <c r="AP3277" s="1"/>
      <c r="AQ3277" s="1"/>
      <c r="AR3277" s="1"/>
      <c r="AS3277" s="1"/>
      <c r="AT3277" s="1"/>
      <c r="AU3277" s="1"/>
      <c r="AV3277" s="1"/>
      <c r="AW3277" s="1"/>
      <c r="AX3277" s="1"/>
      <c r="AY3277" s="1"/>
      <c r="AZ3277" s="1"/>
      <c r="BA3277" s="1"/>
      <c r="BB3277" s="1"/>
      <c r="BC3277" s="1"/>
      <c r="BD3277" s="1"/>
      <c r="BE3277" s="1">
        <v>0.08</v>
      </c>
      <c r="BF3277" s="1"/>
      <c r="BG3277" s="1"/>
      <c r="BH3277" s="1"/>
      <c r="BI3277" s="1"/>
      <c r="BJ3277" s="1"/>
      <c r="BK3277" s="1">
        <v>0.08</v>
      </c>
      <c r="BL3277" s="1"/>
      <c r="BM3277" s="1">
        <f t="shared" si="1473"/>
        <v>0.17</v>
      </c>
      <c r="BN3277" s="1">
        <v>0.17</v>
      </c>
      <c r="BO3277" s="1"/>
      <c r="BP3277" s="1"/>
    </row>
    <row r="3278" spans="1:73" s="812" customFormat="1" hidden="1">
      <c r="A3278" s="638"/>
      <c r="B3278" s="719">
        <v>22</v>
      </c>
      <c r="C3278" s="1059" t="s">
        <v>966</v>
      </c>
      <c r="D3278" s="640" t="s">
        <v>41</v>
      </c>
      <c r="E3278" s="640" t="s">
        <v>2740</v>
      </c>
      <c r="F3278" s="640"/>
      <c r="G3278" s="642"/>
      <c r="H3278" s="643">
        <f t="shared" si="1464"/>
        <v>0.88000000000000012</v>
      </c>
      <c r="I3278" s="644"/>
      <c r="J3278" s="645">
        <f t="shared" si="1465"/>
        <v>0.88000000000000012</v>
      </c>
      <c r="K3278" s="1">
        <f t="shared" si="1466"/>
        <v>0.84000000000000008</v>
      </c>
      <c r="L3278" s="1">
        <f t="shared" si="1467"/>
        <v>0.79</v>
      </c>
      <c r="M3278" s="1">
        <f t="shared" si="1468"/>
        <v>0.79</v>
      </c>
      <c r="N3278" s="1">
        <f t="shared" si="1469"/>
        <v>0.14000000000000001</v>
      </c>
      <c r="O3278" s="1">
        <v>0.14000000000000001</v>
      </c>
      <c r="P3278" s="1"/>
      <c r="Q3278" s="1"/>
      <c r="R3278" s="1">
        <v>0.65</v>
      </c>
      <c r="S3278" s="1"/>
      <c r="T3278" s="1">
        <f t="shared" si="1470"/>
        <v>0</v>
      </c>
      <c r="U3278" s="1"/>
      <c r="V3278" s="1"/>
      <c r="W3278" s="1"/>
      <c r="X3278" s="1"/>
      <c r="Y3278" s="1">
        <v>0.05</v>
      </c>
      <c r="Z3278" s="1"/>
      <c r="AA3278" s="1">
        <f t="shared" si="1471"/>
        <v>0.04</v>
      </c>
      <c r="AB3278" s="1"/>
      <c r="AC3278" s="1"/>
      <c r="AD3278" s="1"/>
      <c r="AE3278" s="1"/>
      <c r="AF3278" s="1"/>
      <c r="AG3278" s="1"/>
      <c r="AH3278" s="1"/>
      <c r="AI3278" s="1">
        <f t="shared" si="1472"/>
        <v>0.04</v>
      </c>
      <c r="AJ3278" s="1">
        <v>0.04</v>
      </c>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c r="BJ3278" s="1"/>
      <c r="BK3278" s="1"/>
      <c r="BL3278" s="1"/>
      <c r="BM3278" s="1">
        <f t="shared" si="1473"/>
        <v>0</v>
      </c>
      <c r="BN3278" s="1"/>
      <c r="BO3278" s="1"/>
      <c r="BP3278" s="1"/>
    </row>
    <row r="3279" spans="1:73" s="812" customFormat="1" ht="30" hidden="1">
      <c r="A3279" s="638"/>
      <c r="B3279" s="719">
        <v>24</v>
      </c>
      <c r="C3279" s="719" t="s">
        <v>967</v>
      </c>
      <c r="D3279" s="640" t="s">
        <v>41</v>
      </c>
      <c r="E3279" s="640" t="s">
        <v>2740</v>
      </c>
      <c r="F3279" s="640"/>
      <c r="G3279" s="642"/>
      <c r="H3279" s="643">
        <f t="shared" si="1464"/>
        <v>0.88</v>
      </c>
      <c r="I3279" s="644"/>
      <c r="J3279" s="645">
        <f t="shared" si="1465"/>
        <v>0.88</v>
      </c>
      <c r="K3279" s="1">
        <f t="shared" si="1466"/>
        <v>0.87</v>
      </c>
      <c r="L3279" s="1">
        <f t="shared" si="1467"/>
        <v>0</v>
      </c>
      <c r="M3279" s="1">
        <f t="shared" si="1468"/>
        <v>0</v>
      </c>
      <c r="N3279" s="1">
        <f t="shared" si="1469"/>
        <v>0</v>
      </c>
      <c r="O3279" s="1"/>
      <c r="P3279" s="1"/>
      <c r="Q3279" s="1"/>
      <c r="R3279" s="1"/>
      <c r="S3279" s="1"/>
      <c r="T3279" s="1">
        <f t="shared" si="1470"/>
        <v>0</v>
      </c>
      <c r="U3279" s="1"/>
      <c r="V3279" s="1"/>
      <c r="W3279" s="1"/>
      <c r="X3279" s="1"/>
      <c r="Y3279" s="1">
        <v>0.87</v>
      </c>
      <c r="Z3279" s="1"/>
      <c r="AA3279" s="1">
        <f t="shared" si="1471"/>
        <v>0.01</v>
      </c>
      <c r="AB3279" s="1"/>
      <c r="AC3279" s="1"/>
      <c r="AD3279" s="1"/>
      <c r="AE3279" s="1"/>
      <c r="AF3279" s="1"/>
      <c r="AG3279" s="1"/>
      <c r="AH3279" s="1"/>
      <c r="AI3279" s="1">
        <f t="shared" si="1472"/>
        <v>0.01</v>
      </c>
      <c r="AJ3279" s="1">
        <v>0.01</v>
      </c>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c r="BJ3279" s="1"/>
      <c r="BK3279" s="1"/>
      <c r="BL3279" s="1"/>
      <c r="BM3279" s="1">
        <f t="shared" si="1473"/>
        <v>0</v>
      </c>
      <c r="BN3279" s="1"/>
      <c r="BO3279" s="1"/>
      <c r="BP3279" s="1"/>
    </row>
    <row r="3280" spans="1:73" s="812" customFormat="1" ht="30" hidden="1">
      <c r="A3280" s="638"/>
      <c r="B3280" s="719">
        <v>25</v>
      </c>
      <c r="C3280" s="719" t="s">
        <v>968</v>
      </c>
      <c r="D3280" s="640" t="s">
        <v>41</v>
      </c>
      <c r="E3280" s="640" t="s">
        <v>2740</v>
      </c>
      <c r="F3280" s="640"/>
      <c r="G3280" s="642"/>
      <c r="H3280" s="643">
        <f t="shared" si="1464"/>
        <v>1.1200000000000001</v>
      </c>
      <c r="I3280" s="644"/>
      <c r="J3280" s="645">
        <f t="shared" si="1465"/>
        <v>1.1200000000000001</v>
      </c>
      <c r="K3280" s="1">
        <f t="shared" si="1466"/>
        <v>1.04</v>
      </c>
      <c r="L3280" s="1">
        <f t="shared" si="1467"/>
        <v>0</v>
      </c>
      <c r="M3280" s="1">
        <f t="shared" si="1468"/>
        <v>0</v>
      </c>
      <c r="N3280" s="1">
        <f t="shared" si="1469"/>
        <v>0</v>
      </c>
      <c r="O3280" s="1"/>
      <c r="P3280" s="1"/>
      <c r="Q3280" s="1"/>
      <c r="R3280" s="1"/>
      <c r="S3280" s="1"/>
      <c r="T3280" s="1">
        <f t="shared" si="1470"/>
        <v>0</v>
      </c>
      <c r="U3280" s="1"/>
      <c r="V3280" s="1"/>
      <c r="W3280" s="1"/>
      <c r="X3280" s="1"/>
      <c r="Y3280" s="1">
        <v>1.04</v>
      </c>
      <c r="Z3280" s="1"/>
      <c r="AA3280" s="1">
        <f t="shared" si="1471"/>
        <v>0.08</v>
      </c>
      <c r="AB3280" s="1"/>
      <c r="AC3280" s="1"/>
      <c r="AD3280" s="1"/>
      <c r="AE3280" s="1"/>
      <c r="AF3280" s="1"/>
      <c r="AG3280" s="1"/>
      <c r="AH3280" s="1"/>
      <c r="AI3280" s="1">
        <f t="shared" si="1472"/>
        <v>0.08</v>
      </c>
      <c r="AJ3280" s="1">
        <v>0.08</v>
      </c>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c r="BJ3280" s="1"/>
      <c r="BK3280" s="1"/>
      <c r="BL3280" s="1"/>
      <c r="BM3280" s="1">
        <f t="shared" si="1473"/>
        <v>0</v>
      </c>
      <c r="BN3280" s="1"/>
      <c r="BO3280" s="1"/>
      <c r="BP3280" s="1"/>
    </row>
    <row r="3281" spans="1:73" s="773" customFormat="1" ht="60" hidden="1">
      <c r="A3281" s="603" t="s">
        <v>2905</v>
      </c>
      <c r="B3281" s="980" t="s">
        <v>114</v>
      </c>
      <c r="C3281" s="604" t="s">
        <v>969</v>
      </c>
      <c r="D3281" s="605" t="s">
        <v>41</v>
      </c>
      <c r="E3281" s="640" t="s">
        <v>2740</v>
      </c>
      <c r="F3281" s="605"/>
      <c r="G3281" s="607"/>
      <c r="H3281" s="608">
        <f t="shared" si="1464"/>
        <v>20.790000000000003</v>
      </c>
      <c r="I3281" s="609"/>
      <c r="J3281" s="610">
        <f t="shared" si="1465"/>
        <v>20.790000000000003</v>
      </c>
      <c r="K3281" s="611">
        <f t="shared" si="1466"/>
        <v>18.350000000000001</v>
      </c>
      <c r="L3281" s="611">
        <f t="shared" si="1467"/>
        <v>15.98</v>
      </c>
      <c r="M3281" s="611">
        <f t="shared" si="1468"/>
        <v>15.98</v>
      </c>
      <c r="N3281" s="611">
        <f t="shared" si="1469"/>
        <v>14.8</v>
      </c>
      <c r="O3281" s="611">
        <v>12.64</v>
      </c>
      <c r="P3281" s="611">
        <v>2.16</v>
      </c>
      <c r="Q3281" s="611"/>
      <c r="R3281" s="611">
        <v>1.18</v>
      </c>
      <c r="S3281" s="611"/>
      <c r="T3281" s="611">
        <f t="shared" si="1470"/>
        <v>0</v>
      </c>
      <c r="U3281" s="611"/>
      <c r="V3281" s="611"/>
      <c r="W3281" s="611"/>
      <c r="X3281" s="611"/>
      <c r="Y3281" s="611">
        <v>1.52</v>
      </c>
      <c r="Z3281" s="611">
        <v>0.85</v>
      </c>
      <c r="AA3281" s="1">
        <f t="shared" si="1471"/>
        <v>1.92</v>
      </c>
      <c r="AB3281" s="611"/>
      <c r="AC3281" s="611"/>
      <c r="AD3281" s="611"/>
      <c r="AE3281" s="611"/>
      <c r="AF3281" s="611"/>
      <c r="AG3281" s="611"/>
      <c r="AH3281" s="611"/>
      <c r="AI3281" s="1">
        <f t="shared" si="1472"/>
        <v>1.7799999999999998</v>
      </c>
      <c r="AJ3281" s="611">
        <v>1.47</v>
      </c>
      <c r="AK3281" s="611">
        <v>0.17</v>
      </c>
      <c r="AL3281" s="611"/>
      <c r="AM3281" s="611"/>
      <c r="AN3281" s="611"/>
      <c r="AO3281" s="611"/>
      <c r="AP3281" s="611"/>
      <c r="AQ3281" s="611"/>
      <c r="AR3281" s="611"/>
      <c r="AS3281" s="611"/>
      <c r="AT3281" s="611"/>
      <c r="AU3281" s="611"/>
      <c r="AV3281" s="611"/>
      <c r="AW3281" s="611"/>
      <c r="AX3281" s="611"/>
      <c r="AY3281" s="611"/>
      <c r="AZ3281" s="611"/>
      <c r="BA3281" s="611"/>
      <c r="BB3281" s="611"/>
      <c r="BC3281" s="611"/>
      <c r="BD3281" s="611"/>
      <c r="BE3281" s="611">
        <v>0.14000000000000001</v>
      </c>
      <c r="BF3281" s="611"/>
      <c r="BG3281" s="611"/>
      <c r="BH3281" s="611"/>
      <c r="BI3281" s="611"/>
      <c r="BJ3281" s="611"/>
      <c r="BK3281" s="611">
        <v>0.13</v>
      </c>
      <c r="BL3281" s="611"/>
      <c r="BM3281" s="611">
        <f t="shared" si="1473"/>
        <v>0.52</v>
      </c>
      <c r="BN3281" s="611">
        <v>0.52</v>
      </c>
      <c r="BO3281" s="611"/>
      <c r="BP3281" s="611"/>
    </row>
    <row r="3282" spans="1:73" s="773" customFormat="1" ht="30" hidden="1">
      <c r="A3282" s="603"/>
      <c r="B3282" s="980" t="s">
        <v>114</v>
      </c>
      <c r="C3282" s="1552" t="s">
        <v>970</v>
      </c>
      <c r="D3282" s="605" t="s">
        <v>41</v>
      </c>
      <c r="E3282" s="640" t="s">
        <v>2740</v>
      </c>
      <c r="F3282" s="605"/>
      <c r="G3282" s="607"/>
      <c r="H3282" s="608">
        <f t="shared" si="1464"/>
        <v>20.969999999999995</v>
      </c>
      <c r="I3282" s="609"/>
      <c r="J3282" s="610">
        <f t="shared" si="1465"/>
        <v>20.969999999999995</v>
      </c>
      <c r="K3282" s="611">
        <f t="shared" si="1466"/>
        <v>19.619999999999997</v>
      </c>
      <c r="L3282" s="611">
        <f t="shared" si="1467"/>
        <v>17.039999999999996</v>
      </c>
      <c r="M3282" s="611">
        <f t="shared" si="1468"/>
        <v>17.039999999999996</v>
      </c>
      <c r="N3282" s="611">
        <f t="shared" si="1469"/>
        <v>16.799999999999997</v>
      </c>
      <c r="O3282" s="611">
        <v>16.649999999999999</v>
      </c>
      <c r="P3282" s="611">
        <v>0.15</v>
      </c>
      <c r="Q3282" s="611"/>
      <c r="R3282" s="611">
        <v>0.24</v>
      </c>
      <c r="S3282" s="611"/>
      <c r="T3282" s="611">
        <f t="shared" si="1470"/>
        <v>0</v>
      </c>
      <c r="U3282" s="611"/>
      <c r="V3282" s="611"/>
      <c r="W3282" s="611"/>
      <c r="X3282" s="611"/>
      <c r="Y3282" s="611">
        <v>2.58</v>
      </c>
      <c r="Z3282" s="611"/>
      <c r="AA3282" s="1">
        <f t="shared" si="1471"/>
        <v>1.31</v>
      </c>
      <c r="AB3282" s="611"/>
      <c r="AC3282" s="611"/>
      <c r="AD3282" s="611"/>
      <c r="AE3282" s="611"/>
      <c r="AF3282" s="611"/>
      <c r="AG3282" s="611"/>
      <c r="AH3282" s="611"/>
      <c r="AI3282" s="1">
        <f t="shared" si="1472"/>
        <v>1.31</v>
      </c>
      <c r="AJ3282" s="611">
        <v>1.1000000000000001</v>
      </c>
      <c r="AK3282" s="611">
        <v>0.21</v>
      </c>
      <c r="AL3282" s="611"/>
      <c r="AM3282" s="611"/>
      <c r="AN3282" s="611"/>
      <c r="AO3282" s="611"/>
      <c r="AP3282" s="611"/>
      <c r="AQ3282" s="611"/>
      <c r="AR3282" s="611"/>
      <c r="AS3282" s="611"/>
      <c r="AT3282" s="611"/>
      <c r="AU3282" s="611"/>
      <c r="AV3282" s="611"/>
      <c r="AW3282" s="611"/>
      <c r="AX3282" s="611"/>
      <c r="AY3282" s="611"/>
      <c r="AZ3282" s="611"/>
      <c r="BA3282" s="611"/>
      <c r="BB3282" s="611"/>
      <c r="BC3282" s="611"/>
      <c r="BD3282" s="611"/>
      <c r="BE3282" s="611"/>
      <c r="BF3282" s="611"/>
      <c r="BG3282" s="611"/>
      <c r="BH3282" s="611"/>
      <c r="BI3282" s="611"/>
      <c r="BJ3282" s="611"/>
      <c r="BK3282" s="611"/>
      <c r="BL3282" s="611"/>
      <c r="BM3282" s="611">
        <f t="shared" si="1473"/>
        <v>0.04</v>
      </c>
      <c r="BN3282" s="611">
        <v>0.04</v>
      </c>
      <c r="BO3282" s="611"/>
      <c r="BP3282" s="611"/>
    </row>
    <row r="3283" spans="1:73" s="534" customFormat="1" hidden="1">
      <c r="A3283" s="575"/>
      <c r="B3283" s="576"/>
      <c r="C3283" s="849"/>
      <c r="D3283" s="578"/>
      <c r="E3283" s="579"/>
      <c r="F3283" s="578"/>
      <c r="G3283" s="850"/>
      <c r="H3283" s="581"/>
      <c r="I3283" s="582"/>
      <c r="J3283" s="580"/>
      <c r="K3283" s="578"/>
      <c r="L3283" s="578"/>
      <c r="M3283" s="578"/>
      <c r="N3283" s="578"/>
      <c r="O3283" s="578"/>
      <c r="P3283" s="578"/>
      <c r="Q3283" s="578"/>
      <c r="R3283" s="578"/>
      <c r="S3283" s="578"/>
      <c r="T3283" s="578"/>
      <c r="U3283" s="578"/>
      <c r="V3283" s="578"/>
      <c r="W3283" s="578"/>
      <c r="X3283" s="578"/>
      <c r="Y3283" s="578"/>
      <c r="Z3283" s="578"/>
      <c r="AA3283" s="578"/>
      <c r="AB3283" s="578"/>
      <c r="AC3283" s="578"/>
      <c r="AD3283" s="578"/>
      <c r="AE3283" s="578"/>
      <c r="AF3283" s="578"/>
      <c r="AG3283" s="578"/>
      <c r="AH3283" s="578"/>
      <c r="AI3283" s="578"/>
      <c r="AJ3283" s="578"/>
      <c r="AK3283" s="578"/>
      <c r="AL3283" s="578"/>
      <c r="AM3283" s="578"/>
      <c r="AN3283" s="578"/>
      <c r="AO3283" s="578"/>
      <c r="AP3283" s="578"/>
      <c r="AQ3283" s="578"/>
      <c r="AR3283" s="578"/>
      <c r="AS3283" s="578"/>
      <c r="AT3283" s="578"/>
      <c r="AU3283" s="567"/>
      <c r="AV3283" s="578"/>
      <c r="AW3283" s="578"/>
      <c r="AX3283" s="578"/>
      <c r="AY3283" s="578"/>
      <c r="AZ3283" s="578"/>
      <c r="BA3283" s="578"/>
      <c r="BB3283" s="578"/>
      <c r="BC3283" s="578"/>
      <c r="BD3283" s="578"/>
      <c r="BE3283" s="578"/>
      <c r="BF3283" s="578"/>
      <c r="BG3283" s="578"/>
      <c r="BH3283" s="578"/>
      <c r="BI3283" s="578"/>
      <c r="BJ3283" s="578"/>
      <c r="BK3283" s="578"/>
      <c r="BL3283" s="578"/>
      <c r="BM3283" s="578"/>
      <c r="BN3283" s="578"/>
      <c r="BO3283" s="578"/>
      <c r="BP3283" s="578"/>
      <c r="BQ3283" s="547"/>
      <c r="BR3283" s="578"/>
      <c r="BS3283" s="851"/>
      <c r="BT3283" s="575"/>
      <c r="BU3283" s="575"/>
    </row>
    <row r="3284" spans="1:73" s="534" customFormat="1" hidden="1">
      <c r="A3284" s="575"/>
      <c r="B3284" s="576"/>
      <c r="C3284" s="849"/>
      <c r="D3284" s="578"/>
      <c r="E3284" s="579"/>
      <c r="F3284" s="578"/>
      <c r="G3284" s="850"/>
      <c r="H3284" s="581"/>
      <c r="I3284" s="582"/>
      <c r="J3284" s="580"/>
      <c r="K3284" s="578"/>
      <c r="L3284" s="578"/>
      <c r="M3284" s="578"/>
      <c r="N3284" s="578"/>
      <c r="O3284" s="578"/>
      <c r="P3284" s="578"/>
      <c r="Q3284" s="578"/>
      <c r="R3284" s="578"/>
      <c r="S3284" s="578"/>
      <c r="T3284" s="578"/>
      <c r="U3284" s="578"/>
      <c r="V3284" s="578"/>
      <c r="W3284" s="578"/>
      <c r="X3284" s="578"/>
      <c r="Y3284" s="578"/>
      <c r="Z3284" s="578"/>
      <c r="AA3284" s="578"/>
      <c r="AB3284" s="578"/>
      <c r="AC3284" s="578"/>
      <c r="AD3284" s="578"/>
      <c r="AE3284" s="578"/>
      <c r="AF3284" s="578"/>
      <c r="AG3284" s="578"/>
      <c r="AH3284" s="578"/>
      <c r="AI3284" s="578"/>
      <c r="AJ3284" s="578"/>
      <c r="AK3284" s="578"/>
      <c r="AL3284" s="578"/>
      <c r="AM3284" s="578"/>
      <c r="AN3284" s="578"/>
      <c r="AO3284" s="578"/>
      <c r="AP3284" s="578"/>
      <c r="AQ3284" s="578"/>
      <c r="AR3284" s="578"/>
      <c r="AS3284" s="578"/>
      <c r="AT3284" s="578"/>
      <c r="AU3284" s="567"/>
      <c r="AV3284" s="578"/>
      <c r="AW3284" s="578"/>
      <c r="AX3284" s="578"/>
      <c r="AY3284" s="578"/>
      <c r="AZ3284" s="578"/>
      <c r="BA3284" s="578"/>
      <c r="BB3284" s="578"/>
      <c r="BC3284" s="578"/>
      <c r="BD3284" s="578"/>
      <c r="BE3284" s="578"/>
      <c r="BF3284" s="578"/>
      <c r="BG3284" s="578"/>
      <c r="BH3284" s="578"/>
      <c r="BI3284" s="578"/>
      <c r="BJ3284" s="578"/>
      <c r="BK3284" s="578"/>
      <c r="BL3284" s="578"/>
      <c r="BM3284" s="578"/>
      <c r="BN3284" s="578"/>
      <c r="BO3284" s="578"/>
      <c r="BP3284" s="578"/>
      <c r="BQ3284" s="547"/>
      <c r="BR3284" s="578"/>
      <c r="BS3284" s="851"/>
      <c r="BT3284" s="575"/>
      <c r="BU3284" s="575"/>
    </row>
    <row r="3285" spans="1:73" s="534" customFormat="1" hidden="1">
      <c r="A3285" s="575"/>
      <c r="B3285" s="576"/>
      <c r="C3285" s="849"/>
      <c r="D3285" s="578"/>
      <c r="E3285" s="579"/>
      <c r="F3285" s="578"/>
      <c r="G3285" s="850"/>
      <c r="H3285" s="581"/>
      <c r="I3285" s="582"/>
      <c r="J3285" s="580"/>
      <c r="K3285" s="578"/>
      <c r="L3285" s="578"/>
      <c r="M3285" s="578"/>
      <c r="N3285" s="578"/>
      <c r="O3285" s="578"/>
      <c r="P3285" s="578"/>
      <c r="Q3285" s="578"/>
      <c r="R3285" s="578"/>
      <c r="S3285" s="578"/>
      <c r="T3285" s="578"/>
      <c r="U3285" s="578"/>
      <c r="V3285" s="578"/>
      <c r="W3285" s="578"/>
      <c r="X3285" s="578"/>
      <c r="Y3285" s="578"/>
      <c r="Z3285" s="578"/>
      <c r="AA3285" s="578"/>
      <c r="AB3285" s="578"/>
      <c r="AC3285" s="578"/>
      <c r="AD3285" s="578"/>
      <c r="AE3285" s="578"/>
      <c r="AF3285" s="578"/>
      <c r="AG3285" s="578"/>
      <c r="AH3285" s="578"/>
      <c r="AI3285" s="578"/>
      <c r="AJ3285" s="578"/>
      <c r="AK3285" s="578"/>
      <c r="AL3285" s="578"/>
      <c r="AM3285" s="578"/>
      <c r="AN3285" s="578"/>
      <c r="AO3285" s="578"/>
      <c r="AP3285" s="578"/>
      <c r="AQ3285" s="578"/>
      <c r="AR3285" s="578"/>
      <c r="AS3285" s="578"/>
      <c r="AT3285" s="578"/>
      <c r="AU3285" s="567"/>
      <c r="AV3285" s="578"/>
      <c r="AW3285" s="578"/>
      <c r="AX3285" s="578"/>
      <c r="AY3285" s="578"/>
      <c r="AZ3285" s="578"/>
      <c r="BA3285" s="578"/>
      <c r="BB3285" s="578"/>
      <c r="BC3285" s="578"/>
      <c r="BD3285" s="578"/>
      <c r="BE3285" s="578"/>
      <c r="BF3285" s="578"/>
      <c r="BG3285" s="578"/>
      <c r="BH3285" s="578"/>
      <c r="BI3285" s="578"/>
      <c r="BJ3285" s="578"/>
      <c r="BK3285" s="578"/>
      <c r="BL3285" s="578"/>
      <c r="BM3285" s="578"/>
      <c r="BN3285" s="578"/>
      <c r="BO3285" s="578"/>
      <c r="BP3285" s="578"/>
      <c r="BQ3285" s="547"/>
      <c r="BR3285" s="578"/>
      <c r="BS3285" s="851"/>
      <c r="BT3285" s="575"/>
      <c r="BU3285" s="575"/>
    </row>
    <row r="3286" spans="1:73" s="773" customFormat="1" ht="45" hidden="1">
      <c r="A3286" s="855"/>
      <c r="B3286" s="1178">
        <v>1</v>
      </c>
      <c r="C3286" s="1041" t="s">
        <v>971</v>
      </c>
      <c r="D3286" s="859" t="s">
        <v>41</v>
      </c>
      <c r="E3286" s="859" t="s">
        <v>2782</v>
      </c>
      <c r="F3286" s="859"/>
      <c r="G3286" s="1043"/>
      <c r="H3286" s="608">
        <f>J3286</f>
        <v>0.47</v>
      </c>
      <c r="I3286" s="609"/>
      <c r="J3286" s="610">
        <f t="shared" ref="J3286:J3292" si="1474">K3286+AA3286+BM3286</f>
        <v>0.47</v>
      </c>
      <c r="K3286" s="611">
        <f>L3286+T3286+X3286+Y3286+Z3286</f>
        <v>0.44</v>
      </c>
      <c r="L3286" s="611">
        <f>M3286+S3286</f>
        <v>0.44</v>
      </c>
      <c r="M3286" s="611">
        <f>N3286+R3286</f>
        <v>0.44</v>
      </c>
      <c r="N3286" s="611">
        <f>O3286+P3286+Q3286</f>
        <v>0</v>
      </c>
      <c r="O3286" s="611"/>
      <c r="P3286" s="611"/>
      <c r="Q3286" s="611"/>
      <c r="R3286" s="611">
        <v>0.44</v>
      </c>
      <c r="S3286" s="611"/>
      <c r="T3286" s="611">
        <f>U3286+V3286+W3286</f>
        <v>0</v>
      </c>
      <c r="U3286" s="611"/>
      <c r="V3286" s="611"/>
      <c r="W3286" s="611"/>
      <c r="X3286" s="611"/>
      <c r="Y3286" s="611"/>
      <c r="Z3286" s="611"/>
      <c r="AA3286" s="611">
        <f>SUM(AB3286:AI3286)+AW3286+SUM(AY3286:BC3286)+SUM(BF3286:BL3286)</f>
        <v>0.03</v>
      </c>
      <c r="AB3286" s="611"/>
      <c r="AC3286" s="611"/>
      <c r="AD3286" s="611"/>
      <c r="AE3286" s="611"/>
      <c r="AF3286" s="611"/>
      <c r="AG3286" s="611"/>
      <c r="AH3286" s="611"/>
      <c r="AI3286" s="611">
        <f>SUM(AJ3286:AV3286)+AX3286+SUM(BD3286:BE3286)</f>
        <v>0.03</v>
      </c>
      <c r="AJ3286" s="611"/>
      <c r="AK3286" s="611"/>
      <c r="AL3286" s="611"/>
      <c r="AM3286" s="611"/>
      <c r="AN3286" s="611"/>
      <c r="AO3286" s="611"/>
      <c r="AP3286" s="611"/>
      <c r="AQ3286" s="611"/>
      <c r="AR3286" s="611"/>
      <c r="AS3286" s="611"/>
      <c r="AT3286" s="611"/>
      <c r="AU3286" s="611"/>
      <c r="AV3286" s="611"/>
      <c r="AW3286" s="611"/>
      <c r="AX3286" s="611"/>
      <c r="AY3286" s="611"/>
      <c r="AZ3286" s="611"/>
      <c r="BA3286" s="611"/>
      <c r="BB3286" s="611"/>
      <c r="BC3286" s="611"/>
      <c r="BD3286" s="611"/>
      <c r="BE3286" s="611">
        <v>0.03</v>
      </c>
      <c r="BF3286" s="611"/>
      <c r="BG3286" s="611"/>
      <c r="BH3286" s="611"/>
      <c r="BI3286" s="611"/>
      <c r="BJ3286" s="611"/>
      <c r="BK3286" s="611"/>
      <c r="BL3286" s="611"/>
      <c r="BM3286" s="611">
        <f>SUM(BN3286:BP3286)</f>
        <v>0</v>
      </c>
      <c r="BN3286" s="611"/>
      <c r="BO3286" s="611"/>
      <c r="BP3286" s="611"/>
    </row>
    <row r="3287" spans="1:73" s="773" customFormat="1" ht="30" hidden="1">
      <c r="A3287" s="855"/>
      <c r="B3287" s="856">
        <v>2</v>
      </c>
      <c r="C3287" s="1041" t="s">
        <v>972</v>
      </c>
      <c r="D3287" s="1042" t="s">
        <v>41</v>
      </c>
      <c r="E3287" s="859" t="s">
        <v>2782</v>
      </c>
      <c r="F3287" s="1042"/>
      <c r="G3287" s="1043"/>
      <c r="H3287" s="608">
        <f t="shared" ref="H3287:H3292" si="1475">J3287</f>
        <v>0.13</v>
      </c>
      <c r="I3287" s="609"/>
      <c r="J3287" s="610">
        <f t="shared" si="1474"/>
        <v>0.13</v>
      </c>
      <c r="K3287" s="611">
        <f t="shared" ref="K3287:K3292" si="1476">L3287+T3287+X3287+Y3287+Z3287</f>
        <v>0.13</v>
      </c>
      <c r="L3287" s="611">
        <f t="shared" ref="L3287:L3292" si="1477">M3287+S3287</f>
        <v>0.12</v>
      </c>
      <c r="M3287" s="611">
        <f t="shared" ref="M3287:M3292" si="1478">N3287+R3287</f>
        <v>0.12</v>
      </c>
      <c r="N3287" s="611">
        <f t="shared" ref="N3287:N3292" si="1479">O3287+P3287+Q3287</f>
        <v>0</v>
      </c>
      <c r="O3287" s="611"/>
      <c r="P3287" s="611"/>
      <c r="Q3287" s="611"/>
      <c r="R3287" s="611">
        <v>0.12</v>
      </c>
      <c r="S3287" s="611"/>
      <c r="T3287" s="611">
        <f t="shared" ref="T3287:T3292" si="1480">U3287+V3287+W3287</f>
        <v>0</v>
      </c>
      <c r="U3287" s="611"/>
      <c r="V3287" s="611"/>
      <c r="W3287" s="611"/>
      <c r="X3287" s="611"/>
      <c r="Y3287" s="611">
        <v>0.01</v>
      </c>
      <c r="Z3287" s="611"/>
      <c r="AA3287" s="611">
        <f t="shared" ref="AA3287:AA3292" si="1481">SUM(AB3287:AI3287)+AW3287+SUM(AY3287:BC3287)+SUM(BF3287:BL3287)</f>
        <v>0</v>
      </c>
      <c r="AB3287" s="611"/>
      <c r="AC3287" s="611"/>
      <c r="AD3287" s="611"/>
      <c r="AE3287" s="611"/>
      <c r="AF3287" s="611"/>
      <c r="AG3287" s="611"/>
      <c r="AH3287" s="611"/>
      <c r="AI3287" s="611">
        <f t="shared" ref="AI3287:AI3292" si="1482">SUM(AJ3287:AV3287)+AX3287+SUM(BD3287:BE3287)</f>
        <v>0</v>
      </c>
      <c r="AJ3287" s="611"/>
      <c r="AK3287" s="611"/>
      <c r="AL3287" s="611"/>
      <c r="AM3287" s="611"/>
      <c r="AN3287" s="611"/>
      <c r="AO3287" s="611"/>
      <c r="AP3287" s="611"/>
      <c r="AQ3287" s="611"/>
      <c r="AR3287" s="611"/>
      <c r="AS3287" s="611"/>
      <c r="AT3287" s="611"/>
      <c r="AU3287" s="611"/>
      <c r="AV3287" s="611"/>
      <c r="AW3287" s="611"/>
      <c r="AX3287" s="611"/>
      <c r="AY3287" s="611"/>
      <c r="AZ3287" s="611"/>
      <c r="BA3287" s="611"/>
      <c r="BB3287" s="611"/>
      <c r="BC3287" s="611"/>
      <c r="BD3287" s="611"/>
      <c r="BE3287" s="611"/>
      <c r="BF3287" s="611"/>
      <c r="BG3287" s="611"/>
      <c r="BH3287" s="611"/>
      <c r="BI3287" s="611"/>
      <c r="BJ3287" s="611"/>
      <c r="BK3287" s="611"/>
      <c r="BL3287" s="611"/>
      <c r="BM3287" s="611">
        <f t="shared" ref="BM3287:BM3292" si="1483">SUM(BN3287:BP3287)</f>
        <v>0</v>
      </c>
      <c r="BN3287" s="611"/>
      <c r="BO3287" s="611"/>
      <c r="BP3287" s="611"/>
    </row>
    <row r="3288" spans="1:73" s="773" customFormat="1" hidden="1">
      <c r="A3288" s="855"/>
      <c r="B3288" s="980" t="s">
        <v>114</v>
      </c>
      <c r="C3288" s="1041" t="s">
        <v>973</v>
      </c>
      <c r="D3288" s="1042" t="s">
        <v>41</v>
      </c>
      <c r="E3288" s="859" t="s">
        <v>2782</v>
      </c>
      <c r="F3288" s="1042"/>
      <c r="G3288" s="1043"/>
      <c r="H3288" s="608">
        <f t="shared" si="1475"/>
        <v>0.42</v>
      </c>
      <c r="I3288" s="609"/>
      <c r="J3288" s="610">
        <f t="shared" si="1474"/>
        <v>0.42</v>
      </c>
      <c r="K3288" s="611">
        <f t="shared" si="1476"/>
        <v>0</v>
      </c>
      <c r="L3288" s="611">
        <f t="shared" si="1477"/>
        <v>0</v>
      </c>
      <c r="M3288" s="611">
        <f t="shared" si="1478"/>
        <v>0</v>
      </c>
      <c r="N3288" s="611">
        <f t="shared" si="1479"/>
        <v>0</v>
      </c>
      <c r="O3288" s="611"/>
      <c r="P3288" s="611"/>
      <c r="Q3288" s="611"/>
      <c r="R3288" s="611"/>
      <c r="S3288" s="611"/>
      <c r="T3288" s="611">
        <f t="shared" si="1480"/>
        <v>0</v>
      </c>
      <c r="U3288" s="611"/>
      <c r="V3288" s="611"/>
      <c r="W3288" s="611"/>
      <c r="X3288" s="611"/>
      <c r="Y3288" s="611"/>
      <c r="Z3288" s="611"/>
      <c r="AA3288" s="611">
        <f t="shared" si="1481"/>
        <v>0.42</v>
      </c>
      <c r="AB3288" s="611">
        <v>0.42</v>
      </c>
      <c r="AC3288" s="611"/>
      <c r="AD3288" s="611"/>
      <c r="AE3288" s="611"/>
      <c r="AF3288" s="611"/>
      <c r="AG3288" s="611"/>
      <c r="AH3288" s="611"/>
      <c r="AI3288" s="611">
        <f t="shared" si="1482"/>
        <v>0</v>
      </c>
      <c r="AJ3288" s="611"/>
      <c r="AK3288" s="611"/>
      <c r="AL3288" s="611"/>
      <c r="AM3288" s="611"/>
      <c r="AN3288" s="611"/>
      <c r="AO3288" s="611"/>
      <c r="AP3288" s="611"/>
      <c r="AQ3288" s="611"/>
      <c r="AR3288" s="611"/>
      <c r="AS3288" s="611"/>
      <c r="AT3288" s="611"/>
      <c r="AU3288" s="611"/>
      <c r="AV3288" s="611"/>
      <c r="AW3288" s="611"/>
      <c r="AX3288" s="611"/>
      <c r="AY3288" s="611"/>
      <c r="AZ3288" s="611"/>
      <c r="BA3288" s="611"/>
      <c r="BB3288" s="611"/>
      <c r="BC3288" s="611"/>
      <c r="BD3288" s="611"/>
      <c r="BE3288" s="611"/>
      <c r="BF3288" s="611"/>
      <c r="BG3288" s="611"/>
      <c r="BH3288" s="611"/>
      <c r="BI3288" s="611"/>
      <c r="BJ3288" s="611"/>
      <c r="BK3288" s="611"/>
      <c r="BL3288" s="611"/>
      <c r="BM3288" s="611">
        <f t="shared" si="1483"/>
        <v>0</v>
      </c>
      <c r="BN3288" s="611"/>
      <c r="BO3288" s="611"/>
      <c r="BP3288" s="611"/>
    </row>
    <row r="3289" spans="1:73" s="773" customFormat="1" ht="30" hidden="1">
      <c r="A3289" s="855"/>
      <c r="B3289" s="856">
        <v>7</v>
      </c>
      <c r="C3289" s="1041" t="s">
        <v>974</v>
      </c>
      <c r="D3289" s="1042" t="s">
        <v>41</v>
      </c>
      <c r="E3289" s="859" t="s">
        <v>2782</v>
      </c>
      <c r="F3289" s="1042"/>
      <c r="G3289" s="1043"/>
      <c r="H3289" s="608">
        <f t="shared" si="1475"/>
        <v>0.34</v>
      </c>
      <c r="I3289" s="609"/>
      <c r="J3289" s="610">
        <f t="shared" si="1474"/>
        <v>0.34</v>
      </c>
      <c r="K3289" s="611">
        <f t="shared" si="1476"/>
        <v>0</v>
      </c>
      <c r="L3289" s="611">
        <f t="shared" si="1477"/>
        <v>0</v>
      </c>
      <c r="M3289" s="611">
        <f t="shared" si="1478"/>
        <v>0</v>
      </c>
      <c r="N3289" s="611">
        <f t="shared" si="1479"/>
        <v>0</v>
      </c>
      <c r="O3289" s="611"/>
      <c r="P3289" s="611"/>
      <c r="Q3289" s="611"/>
      <c r="R3289" s="611"/>
      <c r="S3289" s="611"/>
      <c r="T3289" s="611">
        <f t="shared" si="1480"/>
        <v>0</v>
      </c>
      <c r="U3289" s="611"/>
      <c r="V3289" s="611"/>
      <c r="W3289" s="611"/>
      <c r="X3289" s="611"/>
      <c r="Y3289" s="611"/>
      <c r="Z3289" s="611"/>
      <c r="AA3289" s="611">
        <f t="shared" si="1481"/>
        <v>0.34</v>
      </c>
      <c r="AB3289" s="611"/>
      <c r="AC3289" s="611"/>
      <c r="AD3289" s="611"/>
      <c r="AE3289" s="611"/>
      <c r="AF3289" s="611">
        <v>0.34</v>
      </c>
      <c r="AG3289" s="611"/>
      <c r="AH3289" s="611"/>
      <c r="AI3289" s="611">
        <f t="shared" si="1482"/>
        <v>0</v>
      </c>
      <c r="AJ3289" s="611"/>
      <c r="AK3289" s="611"/>
      <c r="AL3289" s="611"/>
      <c r="AM3289" s="611"/>
      <c r="AN3289" s="611"/>
      <c r="AO3289" s="611"/>
      <c r="AP3289" s="611"/>
      <c r="AQ3289" s="611"/>
      <c r="AR3289" s="611"/>
      <c r="AS3289" s="611"/>
      <c r="AT3289" s="611"/>
      <c r="AU3289" s="611"/>
      <c r="AV3289" s="611"/>
      <c r="AW3289" s="611"/>
      <c r="AX3289" s="611"/>
      <c r="AY3289" s="611"/>
      <c r="AZ3289" s="611"/>
      <c r="BA3289" s="611"/>
      <c r="BB3289" s="611"/>
      <c r="BC3289" s="611"/>
      <c r="BD3289" s="611"/>
      <c r="BE3289" s="611"/>
      <c r="BF3289" s="611"/>
      <c r="BG3289" s="611"/>
      <c r="BH3289" s="611"/>
      <c r="BI3289" s="611"/>
      <c r="BJ3289" s="611"/>
      <c r="BK3289" s="611"/>
      <c r="BL3289" s="611"/>
      <c r="BM3289" s="611">
        <f t="shared" si="1483"/>
        <v>0</v>
      </c>
      <c r="BN3289" s="611"/>
      <c r="BO3289" s="611"/>
      <c r="BP3289" s="611"/>
    </row>
    <row r="3290" spans="1:73" s="773" customFormat="1" ht="30" hidden="1">
      <c r="A3290" s="855"/>
      <c r="B3290" s="856">
        <v>8</v>
      </c>
      <c r="C3290" s="1327" t="s">
        <v>975</v>
      </c>
      <c r="D3290" s="1042" t="s">
        <v>41</v>
      </c>
      <c r="E3290" s="859" t="s">
        <v>2782</v>
      </c>
      <c r="F3290" s="1042"/>
      <c r="G3290" s="1043"/>
      <c r="H3290" s="608">
        <f t="shared" si="1475"/>
        <v>0.16</v>
      </c>
      <c r="I3290" s="609"/>
      <c r="J3290" s="610">
        <f t="shared" si="1474"/>
        <v>0.16</v>
      </c>
      <c r="K3290" s="611">
        <f t="shared" si="1476"/>
        <v>0</v>
      </c>
      <c r="L3290" s="611">
        <f t="shared" si="1477"/>
        <v>0</v>
      </c>
      <c r="M3290" s="611">
        <f t="shared" si="1478"/>
        <v>0</v>
      </c>
      <c r="N3290" s="611">
        <f t="shared" si="1479"/>
        <v>0</v>
      </c>
      <c r="O3290" s="611"/>
      <c r="P3290" s="611"/>
      <c r="Q3290" s="611"/>
      <c r="R3290" s="611"/>
      <c r="S3290" s="611"/>
      <c r="T3290" s="611">
        <f t="shared" si="1480"/>
        <v>0</v>
      </c>
      <c r="U3290" s="611"/>
      <c r="V3290" s="611"/>
      <c r="W3290" s="611"/>
      <c r="X3290" s="611"/>
      <c r="Y3290" s="611"/>
      <c r="Z3290" s="611"/>
      <c r="AA3290" s="611">
        <f t="shared" si="1481"/>
        <v>0.16</v>
      </c>
      <c r="AB3290" s="611"/>
      <c r="AC3290" s="611"/>
      <c r="AD3290" s="611"/>
      <c r="AE3290" s="611"/>
      <c r="AF3290" s="611">
        <v>0.16</v>
      </c>
      <c r="AG3290" s="611"/>
      <c r="AH3290" s="611"/>
      <c r="AI3290" s="611">
        <f t="shared" si="1482"/>
        <v>0</v>
      </c>
      <c r="AJ3290" s="611"/>
      <c r="AK3290" s="611"/>
      <c r="AL3290" s="611"/>
      <c r="AM3290" s="611"/>
      <c r="AN3290" s="611"/>
      <c r="AO3290" s="611"/>
      <c r="AP3290" s="611"/>
      <c r="AQ3290" s="611"/>
      <c r="AR3290" s="611"/>
      <c r="AS3290" s="611"/>
      <c r="AT3290" s="611"/>
      <c r="AU3290" s="611"/>
      <c r="AV3290" s="611"/>
      <c r="AW3290" s="611"/>
      <c r="AX3290" s="611"/>
      <c r="AY3290" s="611"/>
      <c r="AZ3290" s="611"/>
      <c r="BA3290" s="611"/>
      <c r="BB3290" s="611"/>
      <c r="BC3290" s="611"/>
      <c r="BD3290" s="611"/>
      <c r="BE3290" s="611"/>
      <c r="BF3290" s="611"/>
      <c r="BG3290" s="611"/>
      <c r="BH3290" s="611"/>
      <c r="BI3290" s="611"/>
      <c r="BJ3290" s="611"/>
      <c r="BK3290" s="611"/>
      <c r="BL3290" s="611"/>
      <c r="BM3290" s="611">
        <f t="shared" si="1483"/>
        <v>0</v>
      </c>
      <c r="BN3290" s="611"/>
      <c r="BO3290" s="611"/>
      <c r="BP3290" s="611"/>
    </row>
    <row r="3291" spans="1:73" s="773" customFormat="1" hidden="1">
      <c r="A3291" s="855"/>
      <c r="B3291" s="856">
        <v>10</v>
      </c>
      <c r="C3291" s="1041" t="s">
        <v>976</v>
      </c>
      <c r="D3291" s="1042" t="s">
        <v>41</v>
      </c>
      <c r="E3291" s="859" t="s">
        <v>2782</v>
      </c>
      <c r="F3291" s="1042"/>
      <c r="G3291" s="1043"/>
      <c r="H3291" s="608">
        <f t="shared" si="1475"/>
        <v>0.06</v>
      </c>
      <c r="I3291" s="609"/>
      <c r="J3291" s="610">
        <f t="shared" si="1474"/>
        <v>0.06</v>
      </c>
      <c r="K3291" s="611">
        <f t="shared" si="1476"/>
        <v>0</v>
      </c>
      <c r="L3291" s="611">
        <f t="shared" si="1477"/>
        <v>0</v>
      </c>
      <c r="M3291" s="611">
        <f t="shared" si="1478"/>
        <v>0</v>
      </c>
      <c r="N3291" s="611">
        <f t="shared" si="1479"/>
        <v>0</v>
      </c>
      <c r="O3291" s="611"/>
      <c r="P3291" s="611"/>
      <c r="Q3291" s="611"/>
      <c r="R3291" s="611"/>
      <c r="S3291" s="611"/>
      <c r="T3291" s="611">
        <f t="shared" si="1480"/>
        <v>0</v>
      </c>
      <c r="U3291" s="611"/>
      <c r="V3291" s="611"/>
      <c r="W3291" s="611"/>
      <c r="X3291" s="611"/>
      <c r="Y3291" s="611"/>
      <c r="Z3291" s="611"/>
      <c r="AA3291" s="611">
        <f t="shared" si="1481"/>
        <v>0.06</v>
      </c>
      <c r="AB3291" s="611"/>
      <c r="AC3291" s="611"/>
      <c r="AD3291" s="611"/>
      <c r="AE3291" s="611"/>
      <c r="AF3291" s="611"/>
      <c r="AG3291" s="611"/>
      <c r="AH3291" s="611"/>
      <c r="AI3291" s="611">
        <f t="shared" si="1482"/>
        <v>0</v>
      </c>
      <c r="AJ3291" s="611"/>
      <c r="AK3291" s="611"/>
      <c r="AL3291" s="611"/>
      <c r="AM3291" s="611"/>
      <c r="AN3291" s="611"/>
      <c r="AO3291" s="611"/>
      <c r="AP3291" s="611"/>
      <c r="AQ3291" s="611"/>
      <c r="AR3291" s="611"/>
      <c r="AS3291" s="611"/>
      <c r="AT3291" s="611"/>
      <c r="AU3291" s="611"/>
      <c r="AV3291" s="611"/>
      <c r="AW3291" s="611"/>
      <c r="AX3291" s="611"/>
      <c r="AY3291" s="611"/>
      <c r="AZ3291" s="611"/>
      <c r="BA3291" s="611">
        <v>0.06</v>
      </c>
      <c r="BB3291" s="611"/>
      <c r="BC3291" s="611"/>
      <c r="BD3291" s="611"/>
      <c r="BE3291" s="611"/>
      <c r="BF3291" s="611"/>
      <c r="BG3291" s="611"/>
      <c r="BH3291" s="611"/>
      <c r="BI3291" s="611"/>
      <c r="BJ3291" s="611"/>
      <c r="BK3291" s="611"/>
      <c r="BL3291" s="611"/>
      <c r="BM3291" s="611">
        <f t="shared" si="1483"/>
        <v>0</v>
      </c>
      <c r="BN3291" s="611"/>
      <c r="BO3291" s="611"/>
      <c r="BP3291" s="611"/>
    </row>
    <row r="3292" spans="1:73" s="773" customFormat="1" ht="30" hidden="1">
      <c r="A3292" s="855"/>
      <c r="B3292" s="856">
        <v>12</v>
      </c>
      <c r="C3292" s="1041" t="s">
        <v>977</v>
      </c>
      <c r="D3292" s="1042" t="s">
        <v>41</v>
      </c>
      <c r="E3292" s="859" t="s">
        <v>2782</v>
      </c>
      <c r="F3292" s="1042"/>
      <c r="G3292" s="1043"/>
      <c r="H3292" s="608">
        <f t="shared" si="1475"/>
        <v>0.26</v>
      </c>
      <c r="I3292" s="609"/>
      <c r="J3292" s="610">
        <f t="shared" si="1474"/>
        <v>0.26</v>
      </c>
      <c r="K3292" s="611">
        <f t="shared" si="1476"/>
        <v>0.25</v>
      </c>
      <c r="L3292" s="611">
        <f t="shared" si="1477"/>
        <v>0.25</v>
      </c>
      <c r="M3292" s="611">
        <f t="shared" si="1478"/>
        <v>0.25</v>
      </c>
      <c r="N3292" s="611">
        <f t="shared" si="1479"/>
        <v>0</v>
      </c>
      <c r="O3292" s="611"/>
      <c r="P3292" s="611"/>
      <c r="Q3292" s="611"/>
      <c r="R3292" s="611">
        <v>0.25</v>
      </c>
      <c r="S3292" s="611"/>
      <c r="T3292" s="611">
        <f t="shared" si="1480"/>
        <v>0</v>
      </c>
      <c r="U3292" s="611"/>
      <c r="V3292" s="611"/>
      <c r="W3292" s="611"/>
      <c r="X3292" s="611"/>
      <c r="Y3292" s="611"/>
      <c r="Z3292" s="611"/>
      <c r="AA3292" s="611">
        <f t="shared" si="1481"/>
        <v>0.01</v>
      </c>
      <c r="AB3292" s="611"/>
      <c r="AC3292" s="611"/>
      <c r="AD3292" s="611"/>
      <c r="AE3292" s="611"/>
      <c r="AF3292" s="611"/>
      <c r="AG3292" s="611"/>
      <c r="AH3292" s="611"/>
      <c r="AI3292" s="611">
        <f t="shared" si="1482"/>
        <v>0.01</v>
      </c>
      <c r="AJ3292" s="611"/>
      <c r="AK3292" s="611"/>
      <c r="AL3292" s="611"/>
      <c r="AM3292" s="611"/>
      <c r="AN3292" s="611"/>
      <c r="AO3292" s="611"/>
      <c r="AP3292" s="611"/>
      <c r="AQ3292" s="611"/>
      <c r="AR3292" s="611"/>
      <c r="AS3292" s="611"/>
      <c r="AT3292" s="611"/>
      <c r="AU3292" s="611"/>
      <c r="AV3292" s="611"/>
      <c r="AW3292" s="611"/>
      <c r="AX3292" s="611"/>
      <c r="AY3292" s="611"/>
      <c r="AZ3292" s="611"/>
      <c r="BA3292" s="611"/>
      <c r="BB3292" s="611"/>
      <c r="BC3292" s="611"/>
      <c r="BD3292" s="611"/>
      <c r="BE3292" s="611">
        <v>0.01</v>
      </c>
      <c r="BF3292" s="611"/>
      <c r="BG3292" s="611"/>
      <c r="BH3292" s="611"/>
      <c r="BI3292" s="611"/>
      <c r="BJ3292" s="611"/>
      <c r="BK3292" s="611"/>
      <c r="BL3292" s="611"/>
      <c r="BM3292" s="611">
        <f t="shared" si="1483"/>
        <v>0</v>
      </c>
      <c r="BN3292" s="611"/>
      <c r="BO3292" s="611"/>
      <c r="BP3292" s="611"/>
    </row>
    <row r="3293" spans="1:73" s="534" customFormat="1" hidden="1">
      <c r="A3293" s="575"/>
      <c r="B3293" s="576"/>
      <c r="C3293" s="849"/>
      <c r="D3293" s="578"/>
      <c r="E3293" s="579"/>
      <c r="F3293" s="578"/>
      <c r="G3293" s="850"/>
      <c r="H3293" s="581"/>
      <c r="I3293" s="582"/>
      <c r="J3293" s="580"/>
      <c r="K3293" s="578"/>
      <c r="L3293" s="578"/>
      <c r="M3293" s="578"/>
      <c r="N3293" s="578"/>
      <c r="O3293" s="578"/>
      <c r="P3293" s="578"/>
      <c r="Q3293" s="578"/>
      <c r="R3293" s="578"/>
      <c r="S3293" s="578"/>
      <c r="T3293" s="578"/>
      <c r="U3293" s="578"/>
      <c r="V3293" s="578"/>
      <c r="W3293" s="578"/>
      <c r="X3293" s="578"/>
      <c r="Y3293" s="578"/>
      <c r="Z3293" s="578"/>
      <c r="AA3293" s="578"/>
      <c r="AB3293" s="578"/>
      <c r="AC3293" s="578"/>
      <c r="AD3293" s="578"/>
      <c r="AE3293" s="578"/>
      <c r="AF3293" s="578"/>
      <c r="AG3293" s="578"/>
      <c r="AH3293" s="578"/>
      <c r="AI3293" s="578"/>
      <c r="AJ3293" s="578"/>
      <c r="AK3293" s="578"/>
      <c r="AL3293" s="578"/>
      <c r="AM3293" s="578"/>
      <c r="AN3293" s="578"/>
      <c r="AO3293" s="578"/>
      <c r="AP3293" s="578"/>
      <c r="AQ3293" s="578"/>
      <c r="AR3293" s="578"/>
      <c r="AS3293" s="578"/>
      <c r="AT3293" s="578"/>
      <c r="AU3293" s="567"/>
      <c r="AV3293" s="578"/>
      <c r="AW3293" s="578"/>
      <c r="AX3293" s="578"/>
      <c r="AY3293" s="578"/>
      <c r="AZ3293" s="578"/>
      <c r="BA3293" s="578"/>
      <c r="BB3293" s="578"/>
      <c r="BC3293" s="578"/>
      <c r="BD3293" s="578"/>
      <c r="BE3293" s="578"/>
      <c r="BF3293" s="578"/>
      <c r="BG3293" s="578"/>
      <c r="BH3293" s="578"/>
      <c r="BI3293" s="578"/>
      <c r="BJ3293" s="578"/>
      <c r="BK3293" s="578"/>
      <c r="BL3293" s="578"/>
      <c r="BM3293" s="578"/>
      <c r="BN3293" s="578"/>
      <c r="BO3293" s="578"/>
      <c r="BP3293" s="578"/>
      <c r="BQ3293" s="547"/>
      <c r="BR3293" s="578"/>
      <c r="BS3293" s="851"/>
      <c r="BT3293" s="575"/>
      <c r="BU3293" s="575"/>
    </row>
    <row r="3294" spans="1:73" s="534" customFormat="1" hidden="1">
      <c r="A3294" s="575"/>
      <c r="B3294" s="576"/>
      <c r="C3294" s="849"/>
      <c r="D3294" s="578"/>
      <c r="E3294" s="579"/>
      <c r="F3294" s="578"/>
      <c r="G3294" s="850"/>
      <c r="H3294" s="581"/>
      <c r="I3294" s="582"/>
      <c r="J3294" s="580"/>
      <c r="K3294" s="578"/>
      <c r="L3294" s="578"/>
      <c r="M3294" s="578"/>
      <c r="N3294" s="578"/>
      <c r="O3294" s="578"/>
      <c r="P3294" s="578"/>
      <c r="Q3294" s="578"/>
      <c r="R3294" s="578"/>
      <c r="S3294" s="578"/>
      <c r="T3294" s="578"/>
      <c r="U3294" s="578"/>
      <c r="V3294" s="578"/>
      <c r="W3294" s="578"/>
      <c r="X3294" s="578"/>
      <c r="Y3294" s="578"/>
      <c r="Z3294" s="578"/>
      <c r="AA3294" s="578"/>
      <c r="AB3294" s="578"/>
      <c r="AC3294" s="578"/>
      <c r="AD3294" s="578"/>
      <c r="AE3294" s="578"/>
      <c r="AF3294" s="578"/>
      <c r="AG3294" s="578"/>
      <c r="AH3294" s="578"/>
      <c r="AI3294" s="578"/>
      <c r="AJ3294" s="578"/>
      <c r="AK3294" s="578"/>
      <c r="AL3294" s="578"/>
      <c r="AM3294" s="578"/>
      <c r="AN3294" s="578"/>
      <c r="AO3294" s="578"/>
      <c r="AP3294" s="578"/>
      <c r="AQ3294" s="578"/>
      <c r="AR3294" s="578"/>
      <c r="AS3294" s="578"/>
      <c r="AT3294" s="578"/>
      <c r="AU3294" s="567"/>
      <c r="AV3294" s="578"/>
      <c r="AW3294" s="578"/>
      <c r="AX3294" s="578"/>
      <c r="AY3294" s="578"/>
      <c r="AZ3294" s="578"/>
      <c r="BA3294" s="578"/>
      <c r="BB3294" s="578"/>
      <c r="BC3294" s="578"/>
      <c r="BD3294" s="578"/>
      <c r="BE3294" s="578"/>
      <c r="BF3294" s="578"/>
      <c r="BG3294" s="578"/>
      <c r="BH3294" s="578"/>
      <c r="BI3294" s="578"/>
      <c r="BJ3294" s="578"/>
      <c r="BK3294" s="578"/>
      <c r="BL3294" s="578"/>
      <c r="BM3294" s="578"/>
      <c r="BN3294" s="578"/>
      <c r="BO3294" s="578"/>
      <c r="BP3294" s="578"/>
      <c r="BQ3294" s="547"/>
      <c r="BR3294" s="578"/>
      <c r="BS3294" s="851"/>
      <c r="BT3294" s="575"/>
      <c r="BU3294" s="575"/>
    </row>
    <row r="3295" spans="1:73" s="773" customFormat="1" hidden="1">
      <c r="A3295" s="855"/>
      <c r="B3295" s="856">
        <v>7</v>
      </c>
      <c r="C3295" s="1041" t="s">
        <v>978</v>
      </c>
      <c r="D3295" s="1042" t="s">
        <v>41</v>
      </c>
      <c r="E3295" s="859" t="s">
        <v>2741</v>
      </c>
      <c r="F3295" s="1042"/>
      <c r="G3295" s="1043"/>
      <c r="H3295" s="608">
        <f t="shared" ref="H3295:H3301" si="1484">J3295</f>
        <v>0.57999999999999996</v>
      </c>
      <c r="I3295" s="609"/>
      <c r="J3295" s="610">
        <f t="shared" ref="J3295:J3301" si="1485">K3295+AA3295+BM3295</f>
        <v>0.57999999999999996</v>
      </c>
      <c r="K3295" s="611">
        <f t="shared" ref="K3295:K3301" si="1486">L3295+T3295+X3295+Y3295+Z3295</f>
        <v>0.44999999999999996</v>
      </c>
      <c r="L3295" s="611">
        <f t="shared" ref="L3295:L3301" si="1487">M3295+S3295</f>
        <v>0.44999999999999996</v>
      </c>
      <c r="M3295" s="611">
        <f t="shared" ref="M3295:M3301" si="1488">N3295+R3295</f>
        <v>0.44999999999999996</v>
      </c>
      <c r="N3295" s="611">
        <f t="shared" ref="N3295:N3301" si="1489">O3295+P3295+Q3295</f>
        <v>0.35</v>
      </c>
      <c r="O3295" s="611">
        <v>0.35</v>
      </c>
      <c r="P3295" s="611"/>
      <c r="Q3295" s="611"/>
      <c r="R3295" s="611">
        <v>0.1</v>
      </c>
      <c r="S3295" s="611"/>
      <c r="T3295" s="611">
        <f t="shared" ref="T3295:T3301" si="1490">U3295+V3295+W3295</f>
        <v>0</v>
      </c>
      <c r="U3295" s="611"/>
      <c r="V3295" s="611"/>
      <c r="W3295" s="611"/>
      <c r="X3295" s="611"/>
      <c r="Y3295" s="611"/>
      <c r="Z3295" s="611"/>
      <c r="AA3295" s="611">
        <f t="shared" ref="AA3295:AA3301" si="1491">SUM(AB3295:AI3295)+AW3295+SUM(AY3295:BC3295)+SUM(BF3295:BL3295)</f>
        <v>0.13</v>
      </c>
      <c r="AB3295" s="611"/>
      <c r="AC3295" s="611"/>
      <c r="AD3295" s="611"/>
      <c r="AE3295" s="611"/>
      <c r="AF3295" s="611"/>
      <c r="AG3295" s="611"/>
      <c r="AH3295" s="611"/>
      <c r="AI3295" s="611">
        <f t="shared" ref="AI3295:AI3301" si="1492">SUM(AJ3295:AV3295)+AX3295+SUM(BD3295:BE3295)</f>
        <v>0.13</v>
      </c>
      <c r="AJ3295" s="611">
        <v>0.06</v>
      </c>
      <c r="AK3295" s="611"/>
      <c r="AL3295" s="611"/>
      <c r="AM3295" s="611"/>
      <c r="AN3295" s="611"/>
      <c r="AO3295" s="611"/>
      <c r="AP3295" s="611"/>
      <c r="AQ3295" s="611"/>
      <c r="AR3295" s="611"/>
      <c r="AS3295" s="611"/>
      <c r="AT3295" s="611"/>
      <c r="AU3295" s="611"/>
      <c r="AV3295" s="611"/>
      <c r="AW3295" s="611"/>
      <c r="AX3295" s="611"/>
      <c r="AY3295" s="611"/>
      <c r="AZ3295" s="611"/>
      <c r="BA3295" s="611"/>
      <c r="BB3295" s="611"/>
      <c r="BC3295" s="611"/>
      <c r="BD3295" s="611"/>
      <c r="BE3295" s="611">
        <v>7.0000000000000007E-2</v>
      </c>
      <c r="BF3295" s="611"/>
      <c r="BG3295" s="611"/>
      <c r="BH3295" s="611"/>
      <c r="BI3295" s="611"/>
      <c r="BJ3295" s="611"/>
      <c r="BK3295" s="611"/>
      <c r="BL3295" s="611"/>
      <c r="BM3295" s="611">
        <f t="shared" ref="BM3295:BM3301" si="1493">SUM(BN3295:BP3295)</f>
        <v>0</v>
      </c>
      <c r="BN3295" s="611"/>
      <c r="BO3295" s="611"/>
      <c r="BP3295" s="611"/>
    </row>
    <row r="3296" spans="1:73" s="773" customFormat="1" ht="45" hidden="1">
      <c r="A3296" s="855"/>
      <c r="B3296" s="856">
        <v>10</v>
      </c>
      <c r="C3296" s="1041" t="s">
        <v>979</v>
      </c>
      <c r="D3296" s="1042" t="s">
        <v>41</v>
      </c>
      <c r="E3296" s="859" t="s">
        <v>2741</v>
      </c>
      <c r="F3296" s="1042"/>
      <c r="G3296" s="1043"/>
      <c r="H3296" s="608">
        <f t="shared" si="1484"/>
        <v>0.82</v>
      </c>
      <c r="I3296" s="609"/>
      <c r="J3296" s="610">
        <f t="shared" si="1485"/>
        <v>0.82</v>
      </c>
      <c r="K3296" s="611">
        <f t="shared" si="1486"/>
        <v>0</v>
      </c>
      <c r="L3296" s="611">
        <f t="shared" si="1487"/>
        <v>0</v>
      </c>
      <c r="M3296" s="611">
        <f t="shared" si="1488"/>
        <v>0</v>
      </c>
      <c r="N3296" s="611">
        <f t="shared" si="1489"/>
        <v>0</v>
      </c>
      <c r="O3296" s="611"/>
      <c r="P3296" s="611"/>
      <c r="Q3296" s="611"/>
      <c r="R3296" s="611"/>
      <c r="S3296" s="611"/>
      <c r="T3296" s="611">
        <f t="shared" si="1490"/>
        <v>0</v>
      </c>
      <c r="U3296" s="611"/>
      <c r="V3296" s="611"/>
      <c r="W3296" s="611"/>
      <c r="X3296" s="611"/>
      <c r="Y3296" s="611"/>
      <c r="Z3296" s="611"/>
      <c r="AA3296" s="611">
        <f t="shared" si="1491"/>
        <v>0.82</v>
      </c>
      <c r="AB3296" s="611"/>
      <c r="AC3296" s="611"/>
      <c r="AD3296" s="611"/>
      <c r="AE3296" s="611"/>
      <c r="AF3296" s="611"/>
      <c r="AG3296" s="611">
        <v>0.82</v>
      </c>
      <c r="AH3296" s="611"/>
      <c r="AI3296" s="611">
        <f t="shared" si="1492"/>
        <v>0</v>
      </c>
      <c r="AJ3296" s="611"/>
      <c r="AK3296" s="611"/>
      <c r="AL3296" s="611"/>
      <c r="AM3296" s="611"/>
      <c r="AN3296" s="611"/>
      <c r="AO3296" s="611"/>
      <c r="AP3296" s="611"/>
      <c r="AQ3296" s="611"/>
      <c r="AR3296" s="611"/>
      <c r="AS3296" s="611"/>
      <c r="AT3296" s="611"/>
      <c r="AU3296" s="611"/>
      <c r="AV3296" s="611"/>
      <c r="AW3296" s="611"/>
      <c r="AX3296" s="611"/>
      <c r="AY3296" s="611"/>
      <c r="AZ3296" s="611"/>
      <c r="BA3296" s="611"/>
      <c r="BB3296" s="611"/>
      <c r="BC3296" s="611"/>
      <c r="BD3296" s="611"/>
      <c r="BE3296" s="611"/>
      <c r="BF3296" s="611"/>
      <c r="BG3296" s="611"/>
      <c r="BH3296" s="611"/>
      <c r="BI3296" s="611"/>
      <c r="BJ3296" s="611"/>
      <c r="BK3296" s="611"/>
      <c r="BL3296" s="611"/>
      <c r="BM3296" s="611">
        <f t="shared" si="1493"/>
        <v>0</v>
      </c>
      <c r="BN3296" s="611"/>
      <c r="BO3296" s="611"/>
      <c r="BP3296" s="611"/>
    </row>
    <row r="3297" spans="1:73" s="773" customFormat="1" ht="30" hidden="1">
      <c r="A3297" s="855"/>
      <c r="B3297" s="856">
        <v>13</v>
      </c>
      <c r="C3297" s="1041" t="s">
        <v>980</v>
      </c>
      <c r="D3297" s="1042" t="s">
        <v>41</v>
      </c>
      <c r="E3297" s="859" t="s">
        <v>2741</v>
      </c>
      <c r="F3297" s="1042"/>
      <c r="G3297" s="1043"/>
      <c r="H3297" s="608">
        <f t="shared" si="1484"/>
        <v>1.1599999999999999</v>
      </c>
      <c r="I3297" s="609"/>
      <c r="J3297" s="610">
        <f t="shared" si="1485"/>
        <v>1.1599999999999999</v>
      </c>
      <c r="K3297" s="611">
        <f t="shared" si="1486"/>
        <v>0</v>
      </c>
      <c r="L3297" s="611">
        <f t="shared" si="1487"/>
        <v>0</v>
      </c>
      <c r="M3297" s="611">
        <f t="shared" si="1488"/>
        <v>0</v>
      </c>
      <c r="N3297" s="611">
        <f t="shared" si="1489"/>
        <v>0</v>
      </c>
      <c r="O3297" s="611"/>
      <c r="P3297" s="611"/>
      <c r="Q3297" s="611"/>
      <c r="R3297" s="611"/>
      <c r="S3297" s="611"/>
      <c r="T3297" s="611">
        <f t="shared" si="1490"/>
        <v>0</v>
      </c>
      <c r="U3297" s="611"/>
      <c r="V3297" s="611"/>
      <c r="W3297" s="611"/>
      <c r="X3297" s="611"/>
      <c r="Y3297" s="611"/>
      <c r="Z3297" s="611"/>
      <c r="AA3297" s="611">
        <f t="shared" si="1491"/>
        <v>1.1599999999999999</v>
      </c>
      <c r="AB3297" s="611"/>
      <c r="AC3297" s="611"/>
      <c r="AD3297" s="611"/>
      <c r="AE3297" s="611"/>
      <c r="AF3297" s="611"/>
      <c r="AG3297" s="611">
        <v>1.1599999999999999</v>
      </c>
      <c r="AH3297" s="611"/>
      <c r="AI3297" s="611">
        <f t="shared" si="1492"/>
        <v>0</v>
      </c>
      <c r="AJ3297" s="611"/>
      <c r="AK3297" s="611"/>
      <c r="AL3297" s="611"/>
      <c r="AM3297" s="611"/>
      <c r="AN3297" s="611"/>
      <c r="AO3297" s="611"/>
      <c r="AP3297" s="611"/>
      <c r="AQ3297" s="611"/>
      <c r="AR3297" s="611"/>
      <c r="AS3297" s="611"/>
      <c r="AT3297" s="611"/>
      <c r="AU3297" s="611"/>
      <c r="AV3297" s="611"/>
      <c r="AW3297" s="611"/>
      <c r="AX3297" s="611"/>
      <c r="AY3297" s="611"/>
      <c r="AZ3297" s="611"/>
      <c r="BA3297" s="611"/>
      <c r="BB3297" s="611"/>
      <c r="BC3297" s="611"/>
      <c r="BD3297" s="611"/>
      <c r="BE3297" s="611"/>
      <c r="BF3297" s="611"/>
      <c r="BG3297" s="611"/>
      <c r="BH3297" s="611"/>
      <c r="BI3297" s="611"/>
      <c r="BJ3297" s="611"/>
      <c r="BK3297" s="611"/>
      <c r="BL3297" s="611"/>
      <c r="BM3297" s="611">
        <f t="shared" si="1493"/>
        <v>0</v>
      </c>
      <c r="BN3297" s="611"/>
      <c r="BO3297" s="611"/>
      <c r="BP3297" s="611"/>
    </row>
    <row r="3298" spans="1:73" s="773" customFormat="1" hidden="1">
      <c r="A3298" s="855"/>
      <c r="B3298" s="856">
        <v>15</v>
      </c>
      <c r="C3298" s="1041" t="s">
        <v>981</v>
      </c>
      <c r="D3298" s="1042" t="s">
        <v>41</v>
      </c>
      <c r="E3298" s="859" t="s">
        <v>2741</v>
      </c>
      <c r="F3298" s="1042"/>
      <c r="G3298" s="1043"/>
      <c r="H3298" s="608">
        <f t="shared" si="1484"/>
        <v>0.27</v>
      </c>
      <c r="I3298" s="609"/>
      <c r="J3298" s="610">
        <f t="shared" si="1485"/>
        <v>0.27</v>
      </c>
      <c r="K3298" s="611">
        <f t="shared" si="1486"/>
        <v>0</v>
      </c>
      <c r="L3298" s="611">
        <f t="shared" si="1487"/>
        <v>0</v>
      </c>
      <c r="M3298" s="611">
        <f t="shared" si="1488"/>
        <v>0</v>
      </c>
      <c r="N3298" s="611">
        <f t="shared" si="1489"/>
        <v>0</v>
      </c>
      <c r="O3298" s="611"/>
      <c r="P3298" s="611"/>
      <c r="Q3298" s="611"/>
      <c r="R3298" s="611"/>
      <c r="S3298" s="611"/>
      <c r="T3298" s="611">
        <f t="shared" si="1490"/>
        <v>0</v>
      </c>
      <c r="U3298" s="611"/>
      <c r="V3298" s="611"/>
      <c r="W3298" s="611"/>
      <c r="X3298" s="611"/>
      <c r="Y3298" s="611"/>
      <c r="Z3298" s="611"/>
      <c r="AA3298" s="611">
        <f t="shared" si="1491"/>
        <v>0.27</v>
      </c>
      <c r="AB3298" s="611">
        <v>0.27</v>
      </c>
      <c r="AC3298" s="611"/>
      <c r="AD3298" s="611"/>
      <c r="AE3298" s="611"/>
      <c r="AF3298" s="611"/>
      <c r="AG3298" s="611"/>
      <c r="AH3298" s="611"/>
      <c r="AI3298" s="611">
        <f t="shared" si="1492"/>
        <v>0</v>
      </c>
      <c r="AJ3298" s="611"/>
      <c r="AK3298" s="611"/>
      <c r="AL3298" s="611"/>
      <c r="AM3298" s="611"/>
      <c r="AN3298" s="611"/>
      <c r="AO3298" s="611"/>
      <c r="AP3298" s="611"/>
      <c r="AQ3298" s="611"/>
      <c r="AR3298" s="611"/>
      <c r="AS3298" s="611"/>
      <c r="AT3298" s="611"/>
      <c r="AU3298" s="611"/>
      <c r="AV3298" s="611"/>
      <c r="AW3298" s="611"/>
      <c r="AX3298" s="611"/>
      <c r="AY3298" s="611"/>
      <c r="AZ3298" s="611"/>
      <c r="BA3298" s="611"/>
      <c r="BB3298" s="611"/>
      <c r="BC3298" s="611"/>
      <c r="BD3298" s="611"/>
      <c r="BE3298" s="611"/>
      <c r="BF3298" s="611"/>
      <c r="BG3298" s="611"/>
      <c r="BH3298" s="611"/>
      <c r="BI3298" s="611"/>
      <c r="BJ3298" s="611"/>
      <c r="BK3298" s="611"/>
      <c r="BL3298" s="611"/>
      <c r="BM3298" s="611">
        <f t="shared" si="1493"/>
        <v>0</v>
      </c>
      <c r="BN3298" s="611"/>
      <c r="BO3298" s="611"/>
      <c r="BP3298" s="611"/>
    </row>
    <row r="3299" spans="1:73" s="773" customFormat="1" ht="30" hidden="1">
      <c r="A3299" s="855"/>
      <c r="B3299" s="856">
        <v>17</v>
      </c>
      <c r="C3299" s="1041" t="s">
        <v>982</v>
      </c>
      <c r="D3299" s="1042" t="s">
        <v>41</v>
      </c>
      <c r="E3299" s="859" t="s">
        <v>2741</v>
      </c>
      <c r="F3299" s="1042"/>
      <c r="G3299" s="1043"/>
      <c r="H3299" s="608">
        <f t="shared" si="1484"/>
        <v>2.52</v>
      </c>
      <c r="I3299" s="609"/>
      <c r="J3299" s="610">
        <f t="shared" si="1485"/>
        <v>2.52</v>
      </c>
      <c r="K3299" s="611">
        <f t="shared" si="1486"/>
        <v>0</v>
      </c>
      <c r="L3299" s="611">
        <f t="shared" si="1487"/>
        <v>0</v>
      </c>
      <c r="M3299" s="611">
        <f t="shared" si="1488"/>
        <v>0</v>
      </c>
      <c r="N3299" s="611">
        <f t="shared" si="1489"/>
        <v>0</v>
      </c>
      <c r="O3299" s="611"/>
      <c r="P3299" s="611"/>
      <c r="Q3299" s="611"/>
      <c r="R3299" s="611"/>
      <c r="S3299" s="611"/>
      <c r="T3299" s="611">
        <f t="shared" si="1490"/>
        <v>0</v>
      </c>
      <c r="U3299" s="611"/>
      <c r="V3299" s="611"/>
      <c r="W3299" s="611"/>
      <c r="X3299" s="611"/>
      <c r="Y3299" s="611"/>
      <c r="Z3299" s="611"/>
      <c r="AA3299" s="611">
        <f t="shared" si="1491"/>
        <v>2.52</v>
      </c>
      <c r="AB3299" s="611"/>
      <c r="AC3299" s="611"/>
      <c r="AD3299" s="611"/>
      <c r="AE3299" s="611"/>
      <c r="AF3299" s="611"/>
      <c r="AG3299" s="611">
        <v>2.52</v>
      </c>
      <c r="AH3299" s="611"/>
      <c r="AI3299" s="611">
        <f t="shared" si="1492"/>
        <v>0</v>
      </c>
      <c r="AJ3299" s="611"/>
      <c r="AK3299" s="611"/>
      <c r="AL3299" s="611"/>
      <c r="AM3299" s="611"/>
      <c r="AN3299" s="611"/>
      <c r="AO3299" s="611"/>
      <c r="AP3299" s="611"/>
      <c r="AQ3299" s="611"/>
      <c r="AR3299" s="611"/>
      <c r="AS3299" s="611"/>
      <c r="AT3299" s="611"/>
      <c r="AU3299" s="611"/>
      <c r="AV3299" s="611"/>
      <c r="AW3299" s="611"/>
      <c r="AX3299" s="611"/>
      <c r="AY3299" s="611"/>
      <c r="AZ3299" s="611"/>
      <c r="BA3299" s="611"/>
      <c r="BB3299" s="611"/>
      <c r="BC3299" s="611"/>
      <c r="BD3299" s="611"/>
      <c r="BE3299" s="611"/>
      <c r="BF3299" s="611"/>
      <c r="BG3299" s="611"/>
      <c r="BH3299" s="611"/>
      <c r="BI3299" s="611"/>
      <c r="BJ3299" s="611"/>
      <c r="BK3299" s="611"/>
      <c r="BL3299" s="611"/>
      <c r="BM3299" s="611">
        <f t="shared" si="1493"/>
        <v>0</v>
      </c>
      <c r="BN3299" s="611"/>
      <c r="BO3299" s="611"/>
      <c r="BP3299" s="611"/>
    </row>
    <row r="3300" spans="1:73" s="773" customFormat="1" hidden="1">
      <c r="A3300" s="855"/>
      <c r="B3300" s="856">
        <v>20</v>
      </c>
      <c r="C3300" s="1754" t="s">
        <v>983</v>
      </c>
      <c r="D3300" s="1042" t="s">
        <v>41</v>
      </c>
      <c r="E3300" s="859" t="s">
        <v>2741</v>
      </c>
      <c r="F3300" s="1042"/>
      <c r="G3300" s="1043"/>
      <c r="H3300" s="608">
        <f t="shared" si="1484"/>
        <v>0.36</v>
      </c>
      <c r="I3300" s="609"/>
      <c r="J3300" s="610">
        <f t="shared" si="1485"/>
        <v>0.36</v>
      </c>
      <c r="K3300" s="611">
        <f t="shared" si="1486"/>
        <v>0.35</v>
      </c>
      <c r="L3300" s="611">
        <f t="shared" si="1487"/>
        <v>0.35</v>
      </c>
      <c r="M3300" s="611">
        <f t="shared" si="1488"/>
        <v>0.35</v>
      </c>
      <c r="N3300" s="611">
        <f t="shared" si="1489"/>
        <v>0.26</v>
      </c>
      <c r="O3300" s="611">
        <v>0.26</v>
      </c>
      <c r="P3300" s="611"/>
      <c r="Q3300" s="611"/>
      <c r="R3300" s="611">
        <v>0.09</v>
      </c>
      <c r="S3300" s="611"/>
      <c r="T3300" s="611">
        <f t="shared" si="1490"/>
        <v>0</v>
      </c>
      <c r="U3300" s="611"/>
      <c r="V3300" s="611"/>
      <c r="W3300" s="611"/>
      <c r="X3300" s="611"/>
      <c r="Y3300" s="611"/>
      <c r="Z3300" s="611"/>
      <c r="AA3300" s="611">
        <f t="shared" si="1491"/>
        <v>0.01</v>
      </c>
      <c r="AB3300" s="611"/>
      <c r="AC3300" s="611"/>
      <c r="AD3300" s="611"/>
      <c r="AE3300" s="611"/>
      <c r="AF3300" s="611"/>
      <c r="AG3300" s="611"/>
      <c r="AH3300" s="611"/>
      <c r="AI3300" s="611">
        <f t="shared" si="1492"/>
        <v>0.01</v>
      </c>
      <c r="AJ3300" s="611">
        <v>0.01</v>
      </c>
      <c r="AK3300" s="611"/>
      <c r="AL3300" s="611"/>
      <c r="AM3300" s="611"/>
      <c r="AN3300" s="611"/>
      <c r="AO3300" s="611"/>
      <c r="AP3300" s="611"/>
      <c r="AQ3300" s="611"/>
      <c r="AR3300" s="611"/>
      <c r="AS3300" s="611"/>
      <c r="AT3300" s="611"/>
      <c r="AU3300" s="611"/>
      <c r="AV3300" s="611"/>
      <c r="AW3300" s="611"/>
      <c r="AX3300" s="611"/>
      <c r="AY3300" s="611"/>
      <c r="AZ3300" s="611"/>
      <c r="BA3300" s="611"/>
      <c r="BB3300" s="611"/>
      <c r="BC3300" s="611"/>
      <c r="BD3300" s="611"/>
      <c r="BE3300" s="611"/>
      <c r="BF3300" s="611"/>
      <c r="BG3300" s="611"/>
      <c r="BH3300" s="611"/>
      <c r="BI3300" s="611"/>
      <c r="BJ3300" s="611"/>
      <c r="BK3300" s="611"/>
      <c r="BL3300" s="611"/>
      <c r="BM3300" s="611">
        <f t="shared" si="1493"/>
        <v>0</v>
      </c>
      <c r="BN3300" s="611"/>
      <c r="BO3300" s="611"/>
      <c r="BP3300" s="611"/>
    </row>
    <row r="3301" spans="1:73" s="773" customFormat="1" ht="30" hidden="1">
      <c r="A3301" s="855"/>
      <c r="B3301" s="856">
        <v>24</v>
      </c>
      <c r="C3301" s="1755" t="s">
        <v>984</v>
      </c>
      <c r="D3301" s="1042" t="s">
        <v>41</v>
      </c>
      <c r="E3301" s="859" t="s">
        <v>2741</v>
      </c>
      <c r="F3301" s="1042"/>
      <c r="G3301" s="1043"/>
      <c r="H3301" s="608">
        <f t="shared" si="1484"/>
        <v>0.54</v>
      </c>
      <c r="I3301" s="609"/>
      <c r="J3301" s="610">
        <f t="shared" si="1485"/>
        <v>0.54</v>
      </c>
      <c r="K3301" s="611">
        <f t="shared" si="1486"/>
        <v>0</v>
      </c>
      <c r="L3301" s="611">
        <f t="shared" si="1487"/>
        <v>0</v>
      </c>
      <c r="M3301" s="611">
        <f t="shared" si="1488"/>
        <v>0</v>
      </c>
      <c r="N3301" s="611">
        <f t="shared" si="1489"/>
        <v>0</v>
      </c>
      <c r="O3301" s="611"/>
      <c r="P3301" s="611"/>
      <c r="Q3301" s="611"/>
      <c r="R3301" s="611"/>
      <c r="S3301" s="611"/>
      <c r="T3301" s="611">
        <f t="shared" si="1490"/>
        <v>0</v>
      </c>
      <c r="U3301" s="611"/>
      <c r="V3301" s="611"/>
      <c r="W3301" s="611"/>
      <c r="X3301" s="611"/>
      <c r="Y3301" s="611"/>
      <c r="Z3301" s="611"/>
      <c r="AA3301" s="611">
        <f t="shared" si="1491"/>
        <v>0.54</v>
      </c>
      <c r="AB3301" s="611"/>
      <c r="AC3301" s="611"/>
      <c r="AD3301" s="611"/>
      <c r="AE3301" s="611"/>
      <c r="AF3301" s="611"/>
      <c r="AG3301" s="611">
        <v>0.54</v>
      </c>
      <c r="AH3301" s="611"/>
      <c r="AI3301" s="611">
        <f t="shared" si="1492"/>
        <v>0</v>
      </c>
      <c r="AJ3301" s="611"/>
      <c r="AK3301" s="611"/>
      <c r="AL3301" s="611"/>
      <c r="AM3301" s="611"/>
      <c r="AN3301" s="611"/>
      <c r="AO3301" s="611"/>
      <c r="AP3301" s="611"/>
      <c r="AQ3301" s="611"/>
      <c r="AR3301" s="611"/>
      <c r="AS3301" s="611"/>
      <c r="AT3301" s="611"/>
      <c r="AU3301" s="611"/>
      <c r="AV3301" s="611"/>
      <c r="AW3301" s="611"/>
      <c r="AX3301" s="611"/>
      <c r="AY3301" s="611"/>
      <c r="AZ3301" s="611"/>
      <c r="BA3301" s="611"/>
      <c r="BB3301" s="611"/>
      <c r="BC3301" s="611"/>
      <c r="BD3301" s="611"/>
      <c r="BE3301" s="611"/>
      <c r="BF3301" s="611"/>
      <c r="BG3301" s="611"/>
      <c r="BH3301" s="611"/>
      <c r="BI3301" s="611"/>
      <c r="BJ3301" s="611"/>
      <c r="BK3301" s="611"/>
      <c r="BL3301" s="611"/>
      <c r="BM3301" s="611">
        <f t="shared" si="1493"/>
        <v>0</v>
      </c>
      <c r="BN3301" s="611"/>
      <c r="BO3301" s="611"/>
      <c r="BP3301" s="611"/>
    </row>
    <row r="3302" spans="1:73" s="534" customFormat="1" hidden="1">
      <c r="A3302" s="575"/>
      <c r="B3302" s="576"/>
      <c r="C3302" s="849"/>
      <c r="D3302" s="578"/>
      <c r="E3302" s="579"/>
      <c r="F3302" s="578"/>
      <c r="G3302" s="850"/>
      <c r="H3302" s="581"/>
      <c r="I3302" s="582"/>
      <c r="J3302" s="580"/>
      <c r="K3302" s="578"/>
      <c r="L3302" s="578"/>
      <c r="M3302" s="578"/>
      <c r="N3302" s="578"/>
      <c r="O3302" s="578"/>
      <c r="P3302" s="578"/>
      <c r="Q3302" s="578"/>
      <c r="R3302" s="578"/>
      <c r="S3302" s="578"/>
      <c r="T3302" s="578"/>
      <c r="U3302" s="578"/>
      <c r="V3302" s="578"/>
      <c r="W3302" s="578"/>
      <c r="X3302" s="578"/>
      <c r="Y3302" s="578"/>
      <c r="Z3302" s="578"/>
      <c r="AA3302" s="578"/>
      <c r="AB3302" s="578"/>
      <c r="AC3302" s="578"/>
      <c r="AD3302" s="578"/>
      <c r="AE3302" s="578"/>
      <c r="AF3302" s="578"/>
      <c r="AG3302" s="578"/>
      <c r="AH3302" s="578"/>
      <c r="AI3302" s="578"/>
      <c r="AJ3302" s="578"/>
      <c r="AK3302" s="578"/>
      <c r="AL3302" s="578"/>
      <c r="AM3302" s="578"/>
      <c r="AN3302" s="578"/>
      <c r="AO3302" s="578"/>
      <c r="AP3302" s="578"/>
      <c r="AQ3302" s="578"/>
      <c r="AR3302" s="578"/>
      <c r="AS3302" s="578"/>
      <c r="AT3302" s="578"/>
      <c r="AU3302" s="567"/>
      <c r="AV3302" s="578"/>
      <c r="AW3302" s="578"/>
      <c r="AX3302" s="578"/>
      <c r="AY3302" s="578"/>
      <c r="AZ3302" s="578"/>
      <c r="BA3302" s="578"/>
      <c r="BB3302" s="578"/>
      <c r="BC3302" s="578"/>
      <c r="BD3302" s="578"/>
      <c r="BE3302" s="578"/>
      <c r="BF3302" s="578"/>
      <c r="BG3302" s="578"/>
      <c r="BH3302" s="578"/>
      <c r="BI3302" s="578"/>
      <c r="BJ3302" s="578"/>
      <c r="BK3302" s="578"/>
      <c r="BL3302" s="578"/>
      <c r="BM3302" s="578"/>
      <c r="BN3302" s="578"/>
      <c r="BO3302" s="578"/>
      <c r="BP3302" s="578"/>
      <c r="BQ3302" s="547"/>
      <c r="BR3302" s="578"/>
      <c r="BS3302" s="851"/>
      <c r="BT3302" s="575"/>
      <c r="BU3302" s="575"/>
    </row>
    <row r="3303" spans="1:73" s="534" customFormat="1" hidden="1">
      <c r="A3303" s="575"/>
      <c r="B3303" s="576"/>
      <c r="C3303" s="849"/>
      <c r="D3303" s="578"/>
      <c r="E3303" s="579"/>
      <c r="F3303" s="578"/>
      <c r="G3303" s="850"/>
      <c r="H3303" s="581"/>
      <c r="I3303" s="582"/>
      <c r="J3303" s="580"/>
      <c r="K3303" s="578"/>
      <c r="L3303" s="578"/>
      <c r="M3303" s="578"/>
      <c r="N3303" s="578"/>
      <c r="O3303" s="578"/>
      <c r="P3303" s="578"/>
      <c r="Q3303" s="578"/>
      <c r="R3303" s="578"/>
      <c r="S3303" s="578"/>
      <c r="T3303" s="578"/>
      <c r="U3303" s="578"/>
      <c r="V3303" s="578"/>
      <c r="W3303" s="578"/>
      <c r="X3303" s="578"/>
      <c r="Y3303" s="578"/>
      <c r="Z3303" s="578"/>
      <c r="AA3303" s="578"/>
      <c r="AB3303" s="578"/>
      <c r="AC3303" s="578"/>
      <c r="AD3303" s="578"/>
      <c r="AE3303" s="578"/>
      <c r="AF3303" s="578"/>
      <c r="AG3303" s="578"/>
      <c r="AH3303" s="578"/>
      <c r="AI3303" s="578"/>
      <c r="AJ3303" s="578"/>
      <c r="AK3303" s="578"/>
      <c r="AL3303" s="578"/>
      <c r="AM3303" s="578"/>
      <c r="AN3303" s="578"/>
      <c r="AO3303" s="578"/>
      <c r="AP3303" s="578"/>
      <c r="AQ3303" s="578"/>
      <c r="AR3303" s="578"/>
      <c r="AS3303" s="578"/>
      <c r="AT3303" s="578"/>
      <c r="AU3303" s="567"/>
      <c r="AV3303" s="578"/>
      <c r="AW3303" s="578"/>
      <c r="AX3303" s="578"/>
      <c r="AY3303" s="578"/>
      <c r="AZ3303" s="578"/>
      <c r="BA3303" s="578"/>
      <c r="BB3303" s="578"/>
      <c r="BC3303" s="578"/>
      <c r="BD3303" s="578"/>
      <c r="BE3303" s="578"/>
      <c r="BF3303" s="578"/>
      <c r="BG3303" s="578"/>
      <c r="BH3303" s="578"/>
      <c r="BI3303" s="578"/>
      <c r="BJ3303" s="578"/>
      <c r="BK3303" s="578"/>
      <c r="BL3303" s="578"/>
      <c r="BM3303" s="578"/>
      <c r="BN3303" s="578"/>
      <c r="BO3303" s="578"/>
      <c r="BP3303" s="578"/>
      <c r="BQ3303" s="547"/>
      <c r="BR3303" s="578"/>
      <c r="BS3303" s="851"/>
      <c r="BT3303" s="575"/>
      <c r="BU3303" s="575"/>
    </row>
    <row r="3304" spans="1:73" s="534" customFormat="1" hidden="1">
      <c r="A3304" s="575"/>
      <c r="B3304" s="576"/>
      <c r="C3304" s="849"/>
      <c r="D3304" s="578"/>
      <c r="E3304" s="579"/>
      <c r="F3304" s="578"/>
      <c r="G3304" s="850"/>
      <c r="H3304" s="581"/>
      <c r="I3304" s="582"/>
      <c r="J3304" s="580"/>
      <c r="K3304" s="578"/>
      <c r="L3304" s="578"/>
      <c r="M3304" s="578"/>
      <c r="N3304" s="578"/>
      <c r="O3304" s="578"/>
      <c r="P3304" s="578"/>
      <c r="Q3304" s="578"/>
      <c r="R3304" s="578"/>
      <c r="S3304" s="578"/>
      <c r="T3304" s="578"/>
      <c r="U3304" s="578"/>
      <c r="V3304" s="578"/>
      <c r="W3304" s="578"/>
      <c r="X3304" s="578"/>
      <c r="Y3304" s="578"/>
      <c r="Z3304" s="578"/>
      <c r="AA3304" s="578"/>
      <c r="AB3304" s="578"/>
      <c r="AC3304" s="578"/>
      <c r="AD3304" s="578"/>
      <c r="AE3304" s="578"/>
      <c r="AF3304" s="578"/>
      <c r="AG3304" s="578"/>
      <c r="AH3304" s="578"/>
      <c r="AI3304" s="578"/>
      <c r="AJ3304" s="578"/>
      <c r="AK3304" s="578"/>
      <c r="AL3304" s="578"/>
      <c r="AM3304" s="578"/>
      <c r="AN3304" s="578"/>
      <c r="AO3304" s="578"/>
      <c r="AP3304" s="578"/>
      <c r="AQ3304" s="578"/>
      <c r="AR3304" s="578"/>
      <c r="AS3304" s="578"/>
      <c r="AT3304" s="578"/>
      <c r="AU3304" s="567"/>
      <c r="AV3304" s="578"/>
      <c r="AW3304" s="578"/>
      <c r="AX3304" s="578"/>
      <c r="AY3304" s="578"/>
      <c r="AZ3304" s="578"/>
      <c r="BA3304" s="578"/>
      <c r="BB3304" s="578"/>
      <c r="BC3304" s="578"/>
      <c r="BD3304" s="578"/>
      <c r="BE3304" s="578"/>
      <c r="BF3304" s="578"/>
      <c r="BG3304" s="578"/>
      <c r="BH3304" s="578"/>
      <c r="BI3304" s="578"/>
      <c r="BJ3304" s="578"/>
      <c r="BK3304" s="578"/>
      <c r="BL3304" s="578"/>
      <c r="BM3304" s="578"/>
      <c r="BN3304" s="578"/>
      <c r="BO3304" s="578"/>
      <c r="BP3304" s="578"/>
      <c r="BQ3304" s="547"/>
      <c r="BR3304" s="578"/>
      <c r="BS3304" s="851"/>
      <c r="BT3304" s="575"/>
      <c r="BU3304" s="575"/>
    </row>
    <row r="3305" spans="1:73" s="812" customFormat="1" ht="30" hidden="1">
      <c r="A3305" s="731"/>
      <c r="B3305" s="1076">
        <v>14</v>
      </c>
      <c r="C3305" s="1089" t="s">
        <v>985</v>
      </c>
      <c r="D3305" s="1" t="s">
        <v>41</v>
      </c>
      <c r="E3305" s="735" t="s">
        <v>161</v>
      </c>
      <c r="F3305" s="1"/>
      <c r="G3305" s="810"/>
      <c r="H3305" s="643">
        <f>J3305</f>
        <v>0.01</v>
      </c>
      <c r="I3305" s="644"/>
      <c r="J3305" s="645">
        <f t="shared" ref="J3305:J3312" si="1494">K3305+AA3305+BM3305</f>
        <v>0.01</v>
      </c>
      <c r="K3305" s="1">
        <f>L3305+T3305+X3305+Y3305+Z3305</f>
        <v>0</v>
      </c>
      <c r="L3305" s="1">
        <f>M3305+S3305</f>
        <v>0</v>
      </c>
      <c r="M3305" s="1">
        <f>N3305+R3305</f>
        <v>0</v>
      </c>
      <c r="N3305" s="1">
        <f>O3305+P3305+Q3305</f>
        <v>0</v>
      </c>
      <c r="O3305" s="1"/>
      <c r="P3305" s="1"/>
      <c r="Q3305" s="1"/>
      <c r="R3305" s="1"/>
      <c r="S3305" s="1"/>
      <c r="T3305" s="1">
        <f>U3305+V3305+W3305</f>
        <v>0</v>
      </c>
      <c r="U3305" s="1"/>
      <c r="V3305" s="1"/>
      <c r="W3305" s="1"/>
      <c r="X3305" s="1"/>
      <c r="Y3305" s="1"/>
      <c r="Z3305" s="1"/>
      <c r="AA3305" s="1">
        <f t="shared" ref="AA3305:AA3312" si="1495">SUM(AB3305:AI3305)+AW3305+SUM(AY3305:BC3305)+SUM(BF3305:BL3305)</f>
        <v>0</v>
      </c>
      <c r="AB3305" s="1"/>
      <c r="AC3305" s="1"/>
      <c r="AD3305" s="1"/>
      <c r="AE3305" s="1"/>
      <c r="AF3305" s="1"/>
      <c r="AG3305" s="1"/>
      <c r="AH3305" s="1"/>
      <c r="AI3305" s="1">
        <f t="shared" ref="AI3305:AI3312" si="1496">SUM(AJ3305:AV3305)+AX3305+SUM(BD3305:BE3305)</f>
        <v>0</v>
      </c>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c r="BJ3305" s="1"/>
      <c r="BK3305" s="1"/>
      <c r="BL3305" s="1"/>
      <c r="BM3305" s="1">
        <f>SUM(BN3305:BP3305)</f>
        <v>0.01</v>
      </c>
      <c r="BN3305" s="1473">
        <v>0.01</v>
      </c>
      <c r="BO3305" s="1"/>
      <c r="BP3305" s="1"/>
    </row>
    <row r="3306" spans="1:73" s="812" customFormat="1" ht="30" hidden="1">
      <c r="A3306" s="731"/>
      <c r="B3306" s="1076">
        <v>15</v>
      </c>
      <c r="C3306" s="1089" t="s">
        <v>986</v>
      </c>
      <c r="D3306" s="1" t="s">
        <v>41</v>
      </c>
      <c r="E3306" s="735" t="s">
        <v>161</v>
      </c>
      <c r="F3306" s="1"/>
      <c r="G3306" s="810"/>
      <c r="H3306" s="643">
        <f t="shared" ref="H3306:H3310" si="1497">J3306</f>
        <v>0.04</v>
      </c>
      <c r="I3306" s="644"/>
      <c r="J3306" s="645">
        <f t="shared" si="1494"/>
        <v>0.04</v>
      </c>
      <c r="K3306" s="1">
        <f t="shared" ref="K3306:K3310" si="1498">L3306+T3306+X3306+Y3306+Z3306</f>
        <v>0.03</v>
      </c>
      <c r="L3306" s="1">
        <f t="shared" ref="L3306:L3310" si="1499">M3306+S3306</f>
        <v>0.03</v>
      </c>
      <c r="M3306" s="1">
        <f t="shared" ref="M3306:M3310" si="1500">N3306+R3306</f>
        <v>0</v>
      </c>
      <c r="N3306" s="1">
        <f t="shared" ref="N3306:N3310" si="1501">O3306+P3306+Q3306</f>
        <v>0</v>
      </c>
      <c r="O3306" s="1"/>
      <c r="P3306" s="1"/>
      <c r="Q3306" s="1"/>
      <c r="R3306" s="1"/>
      <c r="S3306" s="1">
        <v>0.03</v>
      </c>
      <c r="T3306" s="1">
        <f t="shared" ref="T3306:T3310" si="1502">U3306+V3306+W3306</f>
        <v>0</v>
      </c>
      <c r="U3306" s="1"/>
      <c r="V3306" s="1"/>
      <c r="W3306" s="1"/>
      <c r="X3306" s="1"/>
      <c r="Y3306" s="1"/>
      <c r="Z3306" s="1"/>
      <c r="AA3306" s="1">
        <f t="shared" si="1495"/>
        <v>0</v>
      </c>
      <c r="AB3306" s="1"/>
      <c r="AC3306" s="1"/>
      <c r="AD3306" s="1"/>
      <c r="AE3306" s="1"/>
      <c r="AF3306" s="1"/>
      <c r="AG3306" s="1"/>
      <c r="AH3306" s="1"/>
      <c r="AI3306" s="1">
        <f t="shared" si="1496"/>
        <v>0</v>
      </c>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c r="BJ3306" s="1"/>
      <c r="BK3306" s="1"/>
      <c r="BL3306" s="1"/>
      <c r="BM3306" s="1">
        <f t="shared" ref="BM3306:BM3310" si="1503">SUM(BN3306:BP3306)</f>
        <v>0.01</v>
      </c>
      <c r="BN3306" s="1473">
        <v>0.01</v>
      </c>
      <c r="BO3306" s="1"/>
      <c r="BP3306" s="1"/>
    </row>
    <row r="3307" spans="1:73" s="812" customFormat="1" ht="30" hidden="1">
      <c r="A3307" s="731"/>
      <c r="B3307" s="1076">
        <v>16</v>
      </c>
      <c r="C3307" s="1089" t="s">
        <v>987</v>
      </c>
      <c r="D3307" s="1" t="s">
        <v>41</v>
      </c>
      <c r="E3307" s="735" t="s">
        <v>161</v>
      </c>
      <c r="F3307" s="1"/>
      <c r="G3307" s="810"/>
      <c r="H3307" s="643">
        <f t="shared" si="1497"/>
        <v>0.01</v>
      </c>
      <c r="I3307" s="644"/>
      <c r="J3307" s="645">
        <f t="shared" si="1494"/>
        <v>0.01</v>
      </c>
      <c r="K3307" s="1">
        <f t="shared" si="1498"/>
        <v>0</v>
      </c>
      <c r="L3307" s="1">
        <f t="shared" si="1499"/>
        <v>0</v>
      </c>
      <c r="M3307" s="1">
        <f t="shared" si="1500"/>
        <v>0</v>
      </c>
      <c r="N3307" s="1">
        <f t="shared" si="1501"/>
        <v>0</v>
      </c>
      <c r="O3307" s="1"/>
      <c r="P3307" s="1"/>
      <c r="Q3307" s="1"/>
      <c r="R3307" s="1"/>
      <c r="S3307" s="1"/>
      <c r="T3307" s="1">
        <f t="shared" si="1502"/>
        <v>0</v>
      </c>
      <c r="U3307" s="1"/>
      <c r="V3307" s="1"/>
      <c r="W3307" s="1"/>
      <c r="X3307" s="1"/>
      <c r="Y3307" s="1"/>
      <c r="Z3307" s="1"/>
      <c r="AA3307" s="1">
        <f t="shared" si="1495"/>
        <v>0</v>
      </c>
      <c r="AB3307" s="1"/>
      <c r="AC3307" s="1"/>
      <c r="AD3307" s="1"/>
      <c r="AE3307" s="1"/>
      <c r="AF3307" s="1"/>
      <c r="AG3307" s="1"/>
      <c r="AH3307" s="1"/>
      <c r="AI3307" s="1">
        <f t="shared" si="1496"/>
        <v>0</v>
      </c>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c r="BJ3307" s="1"/>
      <c r="BK3307" s="1"/>
      <c r="BL3307" s="1"/>
      <c r="BM3307" s="1">
        <f t="shared" si="1503"/>
        <v>0.01</v>
      </c>
      <c r="BN3307" s="1473">
        <v>0.01</v>
      </c>
      <c r="BO3307" s="1"/>
      <c r="BP3307" s="1"/>
    </row>
    <row r="3308" spans="1:73" s="812" customFormat="1" ht="25.5" hidden="1">
      <c r="A3308" s="731"/>
      <c r="B3308" s="1076">
        <v>17</v>
      </c>
      <c r="C3308" s="1756" t="s">
        <v>988</v>
      </c>
      <c r="D3308" s="1" t="s">
        <v>41</v>
      </c>
      <c r="E3308" s="1" t="s">
        <v>161</v>
      </c>
      <c r="F3308" s="1"/>
      <c r="G3308" s="810"/>
      <c r="H3308" s="643">
        <f>J3308</f>
        <v>0</v>
      </c>
      <c r="I3308" s="644">
        <v>0.1</v>
      </c>
      <c r="J3308" s="645">
        <f t="shared" si="1494"/>
        <v>0</v>
      </c>
      <c r="K3308" s="1">
        <f>L3308+T3308+X3308+Y3308+Z3308</f>
        <v>0</v>
      </c>
      <c r="L3308" s="1">
        <f>M3308+S3308</f>
        <v>0</v>
      </c>
      <c r="M3308" s="1">
        <f>N3308+R3308</f>
        <v>0</v>
      </c>
      <c r="N3308" s="1">
        <f>O3308+P3308+Q3308</f>
        <v>0</v>
      </c>
      <c r="O3308" s="1"/>
      <c r="P3308" s="1"/>
      <c r="Q3308" s="1"/>
      <c r="R3308" s="1"/>
      <c r="S3308" s="1"/>
      <c r="T3308" s="1">
        <f>U3308+V3308+W3308</f>
        <v>0</v>
      </c>
      <c r="U3308" s="1"/>
      <c r="V3308" s="1"/>
      <c r="W3308" s="1"/>
      <c r="X3308" s="1"/>
      <c r="Y3308" s="1"/>
      <c r="Z3308" s="1"/>
      <c r="AA3308" s="1">
        <f t="shared" si="1495"/>
        <v>0</v>
      </c>
      <c r="AB3308" s="1"/>
      <c r="AC3308" s="1"/>
      <c r="AD3308" s="1"/>
      <c r="AE3308" s="1"/>
      <c r="AF3308" s="1"/>
      <c r="AG3308" s="1"/>
      <c r="AH3308" s="1"/>
      <c r="AI3308" s="1">
        <f t="shared" si="1496"/>
        <v>0</v>
      </c>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c r="BJ3308" s="1"/>
      <c r="BK3308" s="1"/>
      <c r="BL3308" s="1"/>
      <c r="BM3308" s="1">
        <f>SUM(BN3308:BP3308)</f>
        <v>0</v>
      </c>
      <c r="BN3308" s="1473"/>
      <c r="BO3308" s="1"/>
      <c r="BP3308" s="1"/>
    </row>
    <row r="3309" spans="1:73" s="812" customFormat="1" ht="31.5" hidden="1">
      <c r="A3309" s="731"/>
      <c r="B3309" s="1076">
        <v>18</v>
      </c>
      <c r="C3309" s="1757" t="s">
        <v>989</v>
      </c>
      <c r="D3309" s="1" t="s">
        <v>41</v>
      </c>
      <c r="E3309" s="735" t="s">
        <v>161</v>
      </c>
      <c r="F3309" s="1"/>
      <c r="G3309" s="810"/>
      <c r="H3309" s="643">
        <f t="shared" si="1497"/>
        <v>0.08</v>
      </c>
      <c r="I3309" s="644"/>
      <c r="J3309" s="645">
        <f t="shared" si="1494"/>
        <v>0.08</v>
      </c>
      <c r="K3309" s="1">
        <f t="shared" si="1498"/>
        <v>0.08</v>
      </c>
      <c r="L3309" s="1">
        <f t="shared" si="1499"/>
        <v>0.08</v>
      </c>
      <c r="M3309" s="1">
        <f t="shared" si="1500"/>
        <v>0</v>
      </c>
      <c r="N3309" s="1">
        <f t="shared" si="1501"/>
        <v>0</v>
      </c>
      <c r="O3309" s="1"/>
      <c r="P3309" s="1"/>
      <c r="Q3309" s="1"/>
      <c r="R3309" s="1"/>
      <c r="S3309" s="1">
        <v>0.08</v>
      </c>
      <c r="T3309" s="1">
        <f t="shared" si="1502"/>
        <v>0</v>
      </c>
      <c r="U3309" s="1"/>
      <c r="V3309" s="1"/>
      <c r="W3309" s="1"/>
      <c r="X3309" s="1"/>
      <c r="Y3309" s="1"/>
      <c r="Z3309" s="1"/>
      <c r="AA3309" s="1">
        <f t="shared" si="1495"/>
        <v>0</v>
      </c>
      <c r="AB3309" s="1"/>
      <c r="AC3309" s="1"/>
      <c r="AD3309" s="1"/>
      <c r="AE3309" s="1"/>
      <c r="AF3309" s="1"/>
      <c r="AG3309" s="1"/>
      <c r="AH3309" s="1"/>
      <c r="AI3309" s="1">
        <f t="shared" si="1496"/>
        <v>0</v>
      </c>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c r="BJ3309" s="1"/>
      <c r="BK3309" s="1"/>
      <c r="BL3309" s="1"/>
      <c r="BM3309" s="1">
        <f t="shared" si="1503"/>
        <v>0</v>
      </c>
      <c r="BN3309" s="1"/>
      <c r="BO3309" s="1"/>
      <c r="BP3309" s="1"/>
    </row>
    <row r="3310" spans="1:73" s="812" customFormat="1" ht="30" hidden="1">
      <c r="A3310" s="731" t="s">
        <v>2906</v>
      </c>
      <c r="B3310" s="1076">
        <v>19</v>
      </c>
      <c r="C3310" s="758" t="s">
        <v>851</v>
      </c>
      <c r="D3310" s="1" t="s">
        <v>41</v>
      </c>
      <c r="E3310" s="735" t="s">
        <v>161</v>
      </c>
      <c r="F3310" s="1"/>
      <c r="G3310" s="810"/>
      <c r="H3310" s="643">
        <f t="shared" si="1497"/>
        <v>3.6</v>
      </c>
      <c r="I3310" s="644"/>
      <c r="J3310" s="645">
        <f t="shared" si="1494"/>
        <v>3.6</v>
      </c>
      <c r="K3310" s="1">
        <f t="shared" si="1498"/>
        <v>3.6</v>
      </c>
      <c r="L3310" s="1">
        <f t="shared" si="1499"/>
        <v>3.6</v>
      </c>
      <c r="M3310" s="1">
        <f t="shared" si="1500"/>
        <v>0.04</v>
      </c>
      <c r="N3310" s="1">
        <f t="shared" si="1501"/>
        <v>0</v>
      </c>
      <c r="O3310" s="1"/>
      <c r="P3310" s="1"/>
      <c r="Q3310" s="1"/>
      <c r="R3310" s="1">
        <v>0.04</v>
      </c>
      <c r="S3310" s="736">
        <v>3.56</v>
      </c>
      <c r="T3310" s="1">
        <f t="shared" si="1502"/>
        <v>0</v>
      </c>
      <c r="U3310" s="1"/>
      <c r="V3310" s="1"/>
      <c r="W3310" s="1"/>
      <c r="X3310" s="1"/>
      <c r="Y3310" s="1"/>
      <c r="Z3310" s="1"/>
      <c r="AA3310" s="1">
        <f t="shared" si="1495"/>
        <v>0</v>
      </c>
      <c r="AB3310" s="1"/>
      <c r="AC3310" s="1"/>
      <c r="AD3310" s="1"/>
      <c r="AE3310" s="1"/>
      <c r="AF3310" s="1"/>
      <c r="AG3310" s="1"/>
      <c r="AH3310" s="1"/>
      <c r="AI3310" s="1">
        <f t="shared" si="1496"/>
        <v>0</v>
      </c>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c r="BJ3310" s="1"/>
      <c r="BK3310" s="1"/>
      <c r="BL3310" s="1"/>
      <c r="BM3310" s="1">
        <f t="shared" si="1503"/>
        <v>0</v>
      </c>
      <c r="BN3310" s="1"/>
      <c r="BO3310" s="1"/>
      <c r="BP3310" s="1"/>
    </row>
    <row r="3311" spans="1:73" s="812" customFormat="1" ht="30" hidden="1">
      <c r="A3311" s="731"/>
      <c r="B3311" s="1076">
        <v>20</v>
      </c>
      <c r="C3311" s="742" t="s">
        <v>990</v>
      </c>
      <c r="D3311" s="1" t="s">
        <v>41</v>
      </c>
      <c r="E3311" s="735" t="s">
        <v>161</v>
      </c>
      <c r="F3311" s="1"/>
      <c r="G3311" s="810"/>
      <c r="H3311" s="643">
        <f>J3311</f>
        <v>0.21</v>
      </c>
      <c r="I3311" s="644"/>
      <c r="J3311" s="645">
        <f t="shared" si="1494"/>
        <v>0.21</v>
      </c>
      <c r="K3311" s="1">
        <f>L3311+T3311+X3311+Y3311+Z3311</f>
        <v>0</v>
      </c>
      <c r="L3311" s="1">
        <f>M3311+S3311</f>
        <v>0</v>
      </c>
      <c r="M3311" s="1">
        <f>N3311+R3311</f>
        <v>0</v>
      </c>
      <c r="N3311" s="1">
        <f>O3311+P3311+Q3311</f>
        <v>0</v>
      </c>
      <c r="O3311" s="1"/>
      <c r="P3311" s="1"/>
      <c r="Q3311" s="1"/>
      <c r="R3311" s="1"/>
      <c r="S3311" s="1"/>
      <c r="T3311" s="1">
        <f>U3311+V3311+W3311</f>
        <v>0</v>
      </c>
      <c r="U3311" s="1"/>
      <c r="V3311" s="1"/>
      <c r="W3311" s="1"/>
      <c r="X3311" s="1"/>
      <c r="Y3311" s="1"/>
      <c r="Z3311" s="1"/>
      <c r="AA3311" s="1">
        <f t="shared" si="1495"/>
        <v>0.21</v>
      </c>
      <c r="AB3311" s="1"/>
      <c r="AC3311" s="1"/>
      <c r="AD3311" s="1"/>
      <c r="AE3311" s="1"/>
      <c r="AF3311" s="1">
        <v>0.21</v>
      </c>
      <c r="AG3311" s="1"/>
      <c r="AH3311" s="1"/>
      <c r="AI3311" s="1">
        <f t="shared" si="1496"/>
        <v>0</v>
      </c>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c r="BJ3311" s="1"/>
      <c r="BK3311" s="1"/>
      <c r="BL3311" s="1"/>
      <c r="BM3311" s="1">
        <f>SUM(BN3311:BP3311)</f>
        <v>0</v>
      </c>
      <c r="BN3311" s="1"/>
      <c r="BO3311" s="1"/>
      <c r="BP3311" s="1"/>
    </row>
    <row r="3312" spans="1:73" s="773" customFormat="1" ht="30" hidden="1">
      <c r="A3312" s="679"/>
      <c r="B3312" s="1076">
        <v>21</v>
      </c>
      <c r="C3312" s="1758" t="s">
        <v>991</v>
      </c>
      <c r="D3312" s="1" t="s">
        <v>41</v>
      </c>
      <c r="E3312" s="735" t="s">
        <v>161</v>
      </c>
      <c r="F3312" s="611"/>
      <c r="G3312" s="1727"/>
      <c r="H3312" s="608">
        <f t="shared" ref="H3312" si="1504">J3312</f>
        <v>0.06</v>
      </c>
      <c r="I3312" s="609"/>
      <c r="J3312" s="610">
        <f t="shared" si="1494"/>
        <v>0.06</v>
      </c>
      <c r="K3312" s="611">
        <f t="shared" ref="K3312" si="1505">L3312+T3312+X3312+Y3312+Z3312</f>
        <v>0.06</v>
      </c>
      <c r="L3312" s="611">
        <f t="shared" ref="L3312" si="1506">M3312+S3312</f>
        <v>0.06</v>
      </c>
      <c r="M3312" s="611">
        <f t="shared" ref="M3312" si="1507">N3312+R3312</f>
        <v>0.06</v>
      </c>
      <c r="N3312" s="611">
        <f t="shared" ref="N3312" si="1508">O3312+P3312+Q3312</f>
        <v>0</v>
      </c>
      <c r="O3312" s="611"/>
      <c r="P3312" s="611"/>
      <c r="Q3312" s="611"/>
      <c r="R3312" s="611">
        <v>0.06</v>
      </c>
      <c r="S3312" s="611"/>
      <c r="T3312" s="611">
        <f t="shared" ref="T3312" si="1509">U3312+V3312+W3312</f>
        <v>0</v>
      </c>
      <c r="U3312" s="611"/>
      <c r="V3312" s="611"/>
      <c r="W3312" s="611"/>
      <c r="X3312" s="611"/>
      <c r="Y3312" s="611"/>
      <c r="Z3312" s="611"/>
      <c r="AA3312" s="611">
        <f t="shared" si="1495"/>
        <v>0</v>
      </c>
      <c r="AB3312" s="611"/>
      <c r="AC3312" s="611"/>
      <c r="AD3312" s="611"/>
      <c r="AE3312" s="611"/>
      <c r="AF3312" s="611"/>
      <c r="AG3312" s="611"/>
      <c r="AH3312" s="611"/>
      <c r="AI3312" s="611">
        <f t="shared" si="1496"/>
        <v>0</v>
      </c>
      <c r="AJ3312" s="611"/>
      <c r="AK3312" s="611"/>
      <c r="AL3312" s="611"/>
      <c r="AM3312" s="611"/>
      <c r="AN3312" s="611"/>
      <c r="AO3312" s="611"/>
      <c r="AP3312" s="611"/>
      <c r="AQ3312" s="611"/>
      <c r="AR3312" s="611"/>
      <c r="AS3312" s="611"/>
      <c r="AT3312" s="611"/>
      <c r="AU3312" s="611"/>
      <c r="AV3312" s="611"/>
      <c r="AW3312" s="611"/>
      <c r="AX3312" s="611"/>
      <c r="AY3312" s="611"/>
      <c r="AZ3312" s="611"/>
      <c r="BA3312" s="611"/>
      <c r="BB3312" s="611"/>
      <c r="BC3312" s="611"/>
      <c r="BD3312" s="611"/>
      <c r="BE3312" s="611"/>
      <c r="BF3312" s="611"/>
      <c r="BG3312" s="611"/>
      <c r="BH3312" s="611"/>
      <c r="BI3312" s="611"/>
      <c r="BJ3312" s="611"/>
      <c r="BK3312" s="611"/>
      <c r="BL3312" s="611"/>
      <c r="BM3312" s="611">
        <f t="shared" ref="BM3312" si="1510">SUM(BN3312:BP3312)</f>
        <v>0</v>
      </c>
      <c r="BN3312" s="611"/>
      <c r="BO3312" s="611"/>
      <c r="BP3312" s="611"/>
    </row>
    <row r="3313" spans="1:73" s="534" customFormat="1" hidden="1">
      <c r="A3313" s="575"/>
      <c r="B3313" s="576"/>
      <c r="C3313" s="849"/>
      <c r="D3313" s="578"/>
      <c r="E3313" s="579"/>
      <c r="F3313" s="578"/>
      <c r="G3313" s="850"/>
      <c r="H3313" s="581"/>
      <c r="I3313" s="582"/>
      <c r="J3313" s="580"/>
      <c r="K3313" s="578"/>
      <c r="L3313" s="578"/>
      <c r="M3313" s="578"/>
      <c r="N3313" s="578"/>
      <c r="O3313" s="578"/>
      <c r="P3313" s="578"/>
      <c r="Q3313" s="578"/>
      <c r="R3313" s="578"/>
      <c r="S3313" s="578"/>
      <c r="T3313" s="578"/>
      <c r="U3313" s="578"/>
      <c r="V3313" s="578"/>
      <c r="W3313" s="578"/>
      <c r="X3313" s="578"/>
      <c r="Y3313" s="578"/>
      <c r="Z3313" s="578"/>
      <c r="AA3313" s="578"/>
      <c r="AB3313" s="578"/>
      <c r="AC3313" s="578"/>
      <c r="AD3313" s="578"/>
      <c r="AE3313" s="578"/>
      <c r="AF3313" s="578"/>
      <c r="AG3313" s="578"/>
      <c r="AH3313" s="578"/>
      <c r="AI3313" s="578"/>
      <c r="AJ3313" s="578"/>
      <c r="AK3313" s="578"/>
      <c r="AL3313" s="578"/>
      <c r="AM3313" s="578"/>
      <c r="AN3313" s="578"/>
      <c r="AO3313" s="578"/>
      <c r="AP3313" s="578"/>
      <c r="AQ3313" s="578"/>
      <c r="AR3313" s="578"/>
      <c r="AS3313" s="578"/>
      <c r="AT3313" s="578"/>
      <c r="AU3313" s="567"/>
      <c r="AV3313" s="578"/>
      <c r="AW3313" s="578"/>
      <c r="AX3313" s="578"/>
      <c r="AY3313" s="578"/>
      <c r="AZ3313" s="578"/>
      <c r="BA3313" s="578"/>
      <c r="BB3313" s="578"/>
      <c r="BC3313" s="578"/>
      <c r="BD3313" s="578"/>
      <c r="BE3313" s="578"/>
      <c r="BF3313" s="578"/>
      <c r="BG3313" s="578"/>
      <c r="BH3313" s="578"/>
      <c r="BI3313" s="578"/>
      <c r="BJ3313" s="578"/>
      <c r="BK3313" s="578"/>
      <c r="BL3313" s="578"/>
      <c r="BM3313" s="578"/>
      <c r="BN3313" s="578"/>
      <c r="BO3313" s="578"/>
      <c r="BP3313" s="578"/>
      <c r="BQ3313" s="547"/>
      <c r="BR3313" s="578"/>
      <c r="BS3313" s="851"/>
      <c r="BT3313" s="575"/>
      <c r="BU3313" s="575"/>
    </row>
    <row r="3314" spans="1:73" s="534" customFormat="1" hidden="1">
      <c r="A3314" s="575"/>
      <c r="B3314" s="576"/>
      <c r="C3314" s="849"/>
      <c r="D3314" s="578"/>
      <c r="E3314" s="579"/>
      <c r="F3314" s="578"/>
      <c r="G3314" s="850"/>
      <c r="H3314" s="581"/>
      <c r="I3314" s="582"/>
      <c r="J3314" s="580"/>
      <c r="K3314" s="578"/>
      <c r="L3314" s="578"/>
      <c r="M3314" s="578"/>
      <c r="N3314" s="578"/>
      <c r="O3314" s="578"/>
      <c r="P3314" s="578"/>
      <c r="Q3314" s="578"/>
      <c r="R3314" s="578"/>
      <c r="S3314" s="578"/>
      <c r="T3314" s="578"/>
      <c r="U3314" s="578"/>
      <c r="V3314" s="578"/>
      <c r="W3314" s="578"/>
      <c r="X3314" s="578"/>
      <c r="Y3314" s="578"/>
      <c r="Z3314" s="578"/>
      <c r="AA3314" s="578"/>
      <c r="AB3314" s="578"/>
      <c r="AC3314" s="578"/>
      <c r="AD3314" s="578"/>
      <c r="AE3314" s="578"/>
      <c r="AF3314" s="578"/>
      <c r="AG3314" s="578"/>
      <c r="AH3314" s="578"/>
      <c r="AI3314" s="578"/>
      <c r="AJ3314" s="578"/>
      <c r="AK3314" s="578"/>
      <c r="AL3314" s="578"/>
      <c r="AM3314" s="578"/>
      <c r="AN3314" s="578"/>
      <c r="AO3314" s="578"/>
      <c r="AP3314" s="578"/>
      <c r="AQ3314" s="578"/>
      <c r="AR3314" s="578"/>
      <c r="AS3314" s="578"/>
      <c r="AT3314" s="578"/>
      <c r="AU3314" s="567"/>
      <c r="AV3314" s="578"/>
      <c r="AW3314" s="578"/>
      <c r="AX3314" s="578"/>
      <c r="AY3314" s="578"/>
      <c r="AZ3314" s="578"/>
      <c r="BA3314" s="578"/>
      <c r="BB3314" s="578"/>
      <c r="BC3314" s="578"/>
      <c r="BD3314" s="578"/>
      <c r="BE3314" s="578"/>
      <c r="BF3314" s="578"/>
      <c r="BG3314" s="578"/>
      <c r="BH3314" s="578"/>
      <c r="BI3314" s="578"/>
      <c r="BJ3314" s="578"/>
      <c r="BK3314" s="578"/>
      <c r="BL3314" s="578"/>
      <c r="BM3314" s="578"/>
      <c r="BN3314" s="578"/>
      <c r="BO3314" s="578"/>
      <c r="BP3314" s="578"/>
      <c r="BQ3314" s="547"/>
      <c r="BR3314" s="578"/>
      <c r="BS3314" s="851"/>
      <c r="BT3314" s="575"/>
      <c r="BU3314" s="575"/>
    </row>
    <row r="3315" spans="1:73" s="755" customFormat="1" ht="30" hidden="1">
      <c r="A3315" s="638"/>
      <c r="B3315" s="980" t="s">
        <v>114</v>
      </c>
      <c r="C3315" s="854" t="s">
        <v>992</v>
      </c>
      <c r="D3315" s="640" t="s">
        <v>41</v>
      </c>
      <c r="E3315" s="640" t="s">
        <v>95</v>
      </c>
      <c r="F3315" s="640"/>
      <c r="G3315" s="642"/>
      <c r="H3315" s="643">
        <f t="shared" ref="H3315" si="1511">I3315+J3315</f>
        <v>115.07</v>
      </c>
      <c r="I3315" s="644"/>
      <c r="J3315" s="645">
        <f>K3315+AA3315+BM3315</f>
        <v>115.07</v>
      </c>
      <c r="K3315" s="1">
        <f t="shared" ref="K3315" si="1512">L3315+T3315+X3315+Y3315+Z3315</f>
        <v>63.54</v>
      </c>
      <c r="L3315" s="1">
        <f t="shared" ref="L3315" si="1513">M3315+S3315</f>
        <v>52.86</v>
      </c>
      <c r="M3315" s="1">
        <f t="shared" ref="M3315" si="1514">N3315+R3315</f>
        <v>52.86</v>
      </c>
      <c r="N3315" s="1">
        <f t="shared" ref="N3315" si="1515">O3315+P3315+Q3315</f>
        <v>52.86</v>
      </c>
      <c r="O3315" s="1">
        <f>53.51-0.65</f>
        <v>52.86</v>
      </c>
      <c r="P3315" s="1"/>
      <c r="Q3315" s="1"/>
      <c r="R3315" s="1"/>
      <c r="S3315" s="1"/>
      <c r="T3315" s="1">
        <f t="shared" ref="T3315" si="1516">U3315+V3315+W3315</f>
        <v>0</v>
      </c>
      <c r="U3315" s="1"/>
      <c r="V3315" s="1"/>
      <c r="W3315" s="1"/>
      <c r="X3315" s="1"/>
      <c r="Y3315" s="1">
        <f>1.35+0.21+0.13+0.39+0.47+0.41+0.72+0.14+0.66+1.64+3.93+0.63</f>
        <v>10.68</v>
      </c>
      <c r="Z3315" s="1"/>
      <c r="AA3315" s="1">
        <f t="shared" ref="AA3315" si="1517">SUM(AB3315:AI3315)+AW3315+SUM(AY3315:BC3315)+SUM(BF3315:BL3315)</f>
        <v>27.62</v>
      </c>
      <c r="AB3315" s="1"/>
      <c r="AC3315" s="1"/>
      <c r="AD3315" s="1">
        <f>4.34+8.4+8.32</f>
        <v>21.060000000000002</v>
      </c>
      <c r="AE3315" s="1"/>
      <c r="AF3315" s="1"/>
      <c r="AG3315" s="1"/>
      <c r="AH3315" s="1"/>
      <c r="AI3315" s="1">
        <f t="shared" ref="AI3315" si="1518">SUM(AJ3315:AV3315)+AX3315+SUM(BD3315:BE3315)</f>
        <v>4.33</v>
      </c>
      <c r="AJ3315" s="1">
        <v>3.25</v>
      </c>
      <c r="AK3315" s="1">
        <v>1.08</v>
      </c>
      <c r="AL3315" s="1"/>
      <c r="AM3315" s="1"/>
      <c r="AN3315" s="1"/>
      <c r="AO3315" s="1"/>
      <c r="AP3315" s="1"/>
      <c r="AQ3315" s="1"/>
      <c r="AR3315" s="1"/>
      <c r="AS3315" s="1"/>
      <c r="AT3315" s="1"/>
      <c r="AU3315" s="1"/>
      <c r="AV3315" s="1"/>
      <c r="AW3315" s="1"/>
      <c r="AX3315" s="1"/>
      <c r="AY3315" s="1"/>
      <c r="AZ3315" s="1"/>
      <c r="BA3315" s="1"/>
      <c r="BB3315" s="1"/>
      <c r="BC3315" s="1"/>
      <c r="BD3315" s="1"/>
      <c r="BE3315" s="1"/>
      <c r="BF3315" s="1">
        <f>1.39+0.84</f>
        <v>2.23</v>
      </c>
      <c r="BG3315" s="1"/>
      <c r="BH3315" s="1"/>
      <c r="BI3315" s="1"/>
      <c r="BJ3315" s="1"/>
      <c r="BK3315" s="1"/>
      <c r="BL3315" s="1"/>
      <c r="BM3315" s="1">
        <f t="shared" ref="BM3315" si="1519">SUM(BN3315:BP3315)</f>
        <v>23.91</v>
      </c>
      <c r="BN3315" s="1">
        <f>0.32+15.8+7.14+0.65</f>
        <v>23.91</v>
      </c>
      <c r="BO3315" s="1"/>
      <c r="BP3315" s="1"/>
    </row>
    <row r="3316" spans="1:73" s="534" customFormat="1" hidden="1">
      <c r="A3316" s="575"/>
      <c r="B3316" s="576"/>
      <c r="C3316" s="849"/>
      <c r="D3316" s="578"/>
      <c r="E3316" s="579"/>
      <c r="F3316" s="578"/>
      <c r="G3316" s="850"/>
      <c r="H3316" s="581"/>
      <c r="I3316" s="582"/>
      <c r="J3316" s="580"/>
      <c r="K3316" s="578"/>
      <c r="L3316" s="578"/>
      <c r="M3316" s="578"/>
      <c r="N3316" s="578"/>
      <c r="O3316" s="578"/>
      <c r="P3316" s="578"/>
      <c r="Q3316" s="578"/>
      <c r="R3316" s="578"/>
      <c r="S3316" s="578"/>
      <c r="T3316" s="578"/>
      <c r="U3316" s="578"/>
      <c r="V3316" s="578"/>
      <c r="W3316" s="578"/>
      <c r="X3316" s="578"/>
      <c r="Y3316" s="578"/>
      <c r="Z3316" s="578"/>
      <c r="AA3316" s="578"/>
      <c r="AB3316" s="578"/>
      <c r="AC3316" s="578"/>
      <c r="AD3316" s="578"/>
      <c r="AE3316" s="578"/>
      <c r="AF3316" s="578"/>
      <c r="AG3316" s="578"/>
      <c r="AH3316" s="578"/>
      <c r="AI3316" s="578"/>
      <c r="AJ3316" s="578"/>
      <c r="AK3316" s="578"/>
      <c r="AL3316" s="578"/>
      <c r="AM3316" s="578"/>
      <c r="AN3316" s="578"/>
      <c r="AO3316" s="578"/>
      <c r="AP3316" s="578"/>
      <c r="AQ3316" s="578"/>
      <c r="AR3316" s="578"/>
      <c r="AS3316" s="578"/>
      <c r="AT3316" s="578"/>
      <c r="AU3316" s="567"/>
      <c r="AV3316" s="578"/>
      <c r="AW3316" s="578"/>
      <c r="AX3316" s="578"/>
      <c r="AY3316" s="578"/>
      <c r="AZ3316" s="578"/>
      <c r="BA3316" s="578"/>
      <c r="BB3316" s="578"/>
      <c r="BC3316" s="578"/>
      <c r="BD3316" s="578"/>
      <c r="BE3316" s="578"/>
      <c r="BF3316" s="578"/>
      <c r="BG3316" s="578"/>
      <c r="BH3316" s="578"/>
      <c r="BI3316" s="578"/>
      <c r="BJ3316" s="578"/>
      <c r="BK3316" s="578"/>
      <c r="BL3316" s="578"/>
      <c r="BM3316" s="578"/>
      <c r="BN3316" s="578"/>
      <c r="BO3316" s="578"/>
      <c r="BP3316" s="578"/>
      <c r="BQ3316" s="547"/>
      <c r="BR3316" s="578"/>
      <c r="BS3316" s="851"/>
      <c r="BT3316" s="575"/>
      <c r="BU3316" s="575"/>
    </row>
    <row r="3317" spans="1:73" s="534" customFormat="1" hidden="1">
      <c r="A3317" s="575"/>
      <c r="B3317" s="576"/>
      <c r="C3317" s="849"/>
      <c r="D3317" s="578"/>
      <c r="E3317" s="579"/>
      <c r="F3317" s="578"/>
      <c r="G3317" s="850"/>
      <c r="H3317" s="581"/>
      <c r="I3317" s="582"/>
      <c r="J3317" s="580"/>
      <c r="K3317" s="578"/>
      <c r="L3317" s="578"/>
      <c r="M3317" s="578"/>
      <c r="N3317" s="578"/>
      <c r="O3317" s="578"/>
      <c r="P3317" s="578"/>
      <c r="Q3317" s="578"/>
      <c r="R3317" s="578"/>
      <c r="S3317" s="578"/>
      <c r="T3317" s="578"/>
      <c r="U3317" s="578"/>
      <c r="V3317" s="578"/>
      <c r="W3317" s="578"/>
      <c r="X3317" s="578"/>
      <c r="Y3317" s="578"/>
      <c r="Z3317" s="578"/>
      <c r="AA3317" s="578"/>
      <c r="AB3317" s="578"/>
      <c r="AC3317" s="578"/>
      <c r="AD3317" s="578"/>
      <c r="AE3317" s="578"/>
      <c r="AF3317" s="578"/>
      <c r="AG3317" s="578"/>
      <c r="AH3317" s="578"/>
      <c r="AI3317" s="578"/>
      <c r="AJ3317" s="578"/>
      <c r="AK3317" s="578"/>
      <c r="AL3317" s="578"/>
      <c r="AM3317" s="578"/>
      <c r="AN3317" s="578"/>
      <c r="AO3317" s="578"/>
      <c r="AP3317" s="578"/>
      <c r="AQ3317" s="578"/>
      <c r="AR3317" s="578"/>
      <c r="AS3317" s="578"/>
      <c r="AT3317" s="578"/>
      <c r="AU3317" s="567"/>
      <c r="AV3317" s="578"/>
      <c r="AW3317" s="578"/>
      <c r="AX3317" s="578"/>
      <c r="AY3317" s="578"/>
      <c r="AZ3317" s="578"/>
      <c r="BA3317" s="578"/>
      <c r="BB3317" s="578"/>
      <c r="BC3317" s="578"/>
      <c r="BD3317" s="578"/>
      <c r="BE3317" s="578"/>
      <c r="BF3317" s="578"/>
      <c r="BG3317" s="578"/>
      <c r="BH3317" s="578"/>
      <c r="BI3317" s="578"/>
      <c r="BJ3317" s="578"/>
      <c r="BK3317" s="578"/>
      <c r="BL3317" s="578"/>
      <c r="BM3317" s="578"/>
      <c r="BN3317" s="578"/>
      <c r="BO3317" s="578"/>
      <c r="BP3317" s="578"/>
      <c r="BQ3317" s="547"/>
      <c r="BR3317" s="578"/>
      <c r="BS3317" s="851"/>
      <c r="BT3317" s="575"/>
      <c r="BU3317" s="575"/>
    </row>
    <row r="3318" spans="1:73" s="773" customFormat="1" hidden="1">
      <c r="A3318" s="855">
        <v>2022</v>
      </c>
      <c r="B3318" s="856">
        <v>39</v>
      </c>
      <c r="C3318" s="1058" t="s">
        <v>993</v>
      </c>
      <c r="D3318" s="858" t="s">
        <v>41</v>
      </c>
      <c r="E3318" s="859" t="s">
        <v>97</v>
      </c>
      <c r="F3318" s="858"/>
      <c r="G3318" s="858"/>
      <c r="H3318" s="608">
        <f t="shared" ref="H3318:H3319" si="1520">J3318</f>
        <v>8.6200000000000028</v>
      </c>
      <c r="I3318" s="609"/>
      <c r="J3318" s="610">
        <f>K3318+AA3318+BM3318</f>
        <v>8.6200000000000028</v>
      </c>
      <c r="K3318" s="611">
        <f t="shared" ref="K3318:K3319" si="1521">L3318+T3318+X3318+Y3318+Z3318</f>
        <v>8.0300000000000011</v>
      </c>
      <c r="L3318" s="611">
        <f t="shared" ref="L3318:L3319" si="1522">M3318+S3318</f>
        <v>8.0300000000000011</v>
      </c>
      <c r="M3318" s="611">
        <f t="shared" ref="M3318:M3319" si="1523">N3318+R3318</f>
        <v>7.8900000000000006</v>
      </c>
      <c r="N3318" s="611">
        <f t="shared" ref="N3318:N3319" si="1524">O3318+P3318+Q3318</f>
        <v>4.3100000000000005</v>
      </c>
      <c r="O3318" s="611">
        <v>3.62</v>
      </c>
      <c r="P3318" s="611">
        <v>0.69</v>
      </c>
      <c r="Q3318" s="611"/>
      <c r="R3318" s="611">
        <v>3.58</v>
      </c>
      <c r="S3318" s="611">
        <v>0.14000000000000001</v>
      </c>
      <c r="T3318" s="611">
        <f t="shared" ref="T3318:T3319" si="1525">U3318+V3318+W3318</f>
        <v>0</v>
      </c>
      <c r="U3318" s="611"/>
      <c r="V3318" s="611"/>
      <c r="W3318" s="611"/>
      <c r="X3318" s="611"/>
      <c r="Y3318" s="611"/>
      <c r="Z3318" s="611"/>
      <c r="AA3318" s="611">
        <f t="shared" ref="AA3318:AA3319" si="1526">SUM(AB3318:AI3318)+AW3318+SUM(AY3318:BC3318)+SUM(BF3318:BL3318)</f>
        <v>0.46</v>
      </c>
      <c r="AB3318" s="611"/>
      <c r="AC3318" s="611"/>
      <c r="AD3318" s="611"/>
      <c r="AE3318" s="611"/>
      <c r="AF3318" s="611"/>
      <c r="AG3318" s="611"/>
      <c r="AH3318" s="611"/>
      <c r="AI3318" s="611">
        <f t="shared" ref="AI3318:AI3319" si="1527">SUM(AJ3318:AV3318)+AX3318+SUM(BD3318:BE3318)</f>
        <v>0.46</v>
      </c>
      <c r="AJ3318" s="611">
        <v>0.31</v>
      </c>
      <c r="AK3318" s="611">
        <v>0.01</v>
      </c>
      <c r="AL3318" s="611"/>
      <c r="AM3318" s="611"/>
      <c r="AN3318" s="611"/>
      <c r="AO3318" s="611"/>
      <c r="AP3318" s="611"/>
      <c r="AQ3318" s="611"/>
      <c r="AR3318" s="611"/>
      <c r="AS3318" s="611"/>
      <c r="AT3318" s="611"/>
      <c r="AU3318" s="611"/>
      <c r="AV3318" s="611"/>
      <c r="AW3318" s="611"/>
      <c r="AX3318" s="611"/>
      <c r="AY3318" s="611"/>
      <c r="AZ3318" s="611"/>
      <c r="BA3318" s="611"/>
      <c r="BB3318" s="611"/>
      <c r="BC3318" s="611"/>
      <c r="BD3318" s="611"/>
      <c r="BE3318" s="611">
        <v>0.14000000000000001</v>
      </c>
      <c r="BF3318" s="611"/>
      <c r="BG3318" s="611"/>
      <c r="BH3318" s="611"/>
      <c r="BI3318" s="611"/>
      <c r="BJ3318" s="611"/>
      <c r="BK3318" s="611"/>
      <c r="BL3318" s="611"/>
      <c r="BM3318" s="611">
        <f t="shared" ref="BM3318:BM3319" si="1528">SUM(BN3318:BP3318)</f>
        <v>0.13</v>
      </c>
      <c r="BN3318" s="611">
        <v>0.13</v>
      </c>
      <c r="BO3318" s="611"/>
      <c r="BP3318" s="611"/>
    </row>
    <row r="3319" spans="1:73" s="773" customFormat="1" ht="25.5" hidden="1">
      <c r="A3319" s="855">
        <v>2022</v>
      </c>
      <c r="B3319" s="856">
        <v>50</v>
      </c>
      <c r="C3319" s="1099" t="s">
        <v>994</v>
      </c>
      <c r="D3319" s="1100" t="s">
        <v>41</v>
      </c>
      <c r="E3319" s="859" t="s">
        <v>97</v>
      </c>
      <c r="F3319" s="858"/>
      <c r="G3319" s="858"/>
      <c r="H3319" s="608">
        <f t="shared" si="1520"/>
        <v>8.59</v>
      </c>
      <c r="I3319" s="609"/>
      <c r="J3319" s="610">
        <f>K3319+AA3319+BM3319</f>
        <v>8.59</v>
      </c>
      <c r="K3319" s="611">
        <f t="shared" si="1521"/>
        <v>8.19</v>
      </c>
      <c r="L3319" s="611">
        <f t="shared" si="1522"/>
        <v>8.19</v>
      </c>
      <c r="M3319" s="611">
        <f t="shared" si="1523"/>
        <v>8.19</v>
      </c>
      <c r="N3319" s="611">
        <f t="shared" si="1524"/>
        <v>7.8</v>
      </c>
      <c r="O3319" s="611"/>
      <c r="P3319" s="611">
        <v>7.8</v>
      </c>
      <c r="Q3319" s="611"/>
      <c r="R3319" s="611">
        <v>0.39</v>
      </c>
      <c r="S3319" s="611"/>
      <c r="T3319" s="611">
        <f t="shared" si="1525"/>
        <v>0</v>
      </c>
      <c r="U3319" s="611"/>
      <c r="V3319" s="611"/>
      <c r="W3319" s="611"/>
      <c r="X3319" s="611"/>
      <c r="Y3319" s="611"/>
      <c r="Z3319" s="611"/>
      <c r="AA3319" s="611">
        <f t="shared" si="1526"/>
        <v>0.4</v>
      </c>
      <c r="AB3319" s="611"/>
      <c r="AC3319" s="611"/>
      <c r="AD3319" s="611"/>
      <c r="AE3319" s="611"/>
      <c r="AF3319" s="611"/>
      <c r="AG3319" s="611"/>
      <c r="AH3319" s="611"/>
      <c r="AI3319" s="611">
        <f t="shared" si="1527"/>
        <v>0.4</v>
      </c>
      <c r="AJ3319" s="611">
        <v>0.31</v>
      </c>
      <c r="AK3319" s="611">
        <v>0.09</v>
      </c>
      <c r="AL3319" s="611"/>
      <c r="AM3319" s="611"/>
      <c r="AN3319" s="611"/>
      <c r="AO3319" s="611"/>
      <c r="AP3319" s="611"/>
      <c r="AQ3319" s="611"/>
      <c r="AR3319" s="611"/>
      <c r="AS3319" s="611"/>
      <c r="AT3319" s="611"/>
      <c r="AU3319" s="611"/>
      <c r="AV3319" s="611"/>
      <c r="AW3319" s="611"/>
      <c r="AX3319" s="611"/>
      <c r="AY3319" s="611"/>
      <c r="AZ3319" s="611"/>
      <c r="BA3319" s="611"/>
      <c r="BB3319" s="611"/>
      <c r="BC3319" s="611"/>
      <c r="BD3319" s="611"/>
      <c r="BE3319" s="611"/>
      <c r="BF3319" s="611"/>
      <c r="BG3319" s="611"/>
      <c r="BH3319" s="611"/>
      <c r="BI3319" s="611"/>
      <c r="BJ3319" s="611"/>
      <c r="BK3319" s="611"/>
      <c r="BL3319" s="611"/>
      <c r="BM3319" s="611">
        <f t="shared" si="1528"/>
        <v>0</v>
      </c>
      <c r="BN3319" s="611"/>
      <c r="BO3319" s="611"/>
      <c r="BP3319" s="611"/>
    </row>
    <row r="3320" spans="1:73" s="534" customFormat="1" hidden="1">
      <c r="A3320" s="575"/>
      <c r="B3320" s="576"/>
      <c r="C3320" s="849"/>
      <c r="D3320" s="578"/>
      <c r="E3320" s="579"/>
      <c r="F3320" s="578"/>
      <c r="G3320" s="850"/>
      <c r="H3320" s="581"/>
      <c r="I3320" s="582"/>
      <c r="J3320" s="580"/>
      <c r="K3320" s="578"/>
      <c r="L3320" s="578"/>
      <c r="M3320" s="578"/>
      <c r="N3320" s="578"/>
      <c r="O3320" s="578"/>
      <c r="P3320" s="578"/>
      <c r="Q3320" s="578"/>
      <c r="R3320" s="578"/>
      <c r="S3320" s="578"/>
      <c r="T3320" s="578"/>
      <c r="U3320" s="578"/>
      <c r="V3320" s="578"/>
      <c r="W3320" s="578"/>
      <c r="X3320" s="578"/>
      <c r="Y3320" s="578"/>
      <c r="Z3320" s="578"/>
      <c r="AA3320" s="578"/>
      <c r="AB3320" s="578"/>
      <c r="AC3320" s="578"/>
      <c r="AD3320" s="578"/>
      <c r="AE3320" s="578"/>
      <c r="AF3320" s="578"/>
      <c r="AG3320" s="578"/>
      <c r="AH3320" s="578"/>
      <c r="AI3320" s="578"/>
      <c r="AJ3320" s="578"/>
      <c r="AK3320" s="578"/>
      <c r="AL3320" s="578"/>
      <c r="AM3320" s="578"/>
      <c r="AN3320" s="578"/>
      <c r="AO3320" s="578"/>
      <c r="AP3320" s="578"/>
      <c r="AQ3320" s="578"/>
      <c r="AR3320" s="578"/>
      <c r="AS3320" s="578"/>
      <c r="AT3320" s="578"/>
      <c r="AU3320" s="567"/>
      <c r="AV3320" s="578"/>
      <c r="AW3320" s="578"/>
      <c r="AX3320" s="578"/>
      <c r="AY3320" s="578"/>
      <c r="AZ3320" s="578"/>
      <c r="BA3320" s="578"/>
      <c r="BB3320" s="578"/>
      <c r="BC3320" s="578"/>
      <c r="BD3320" s="578"/>
      <c r="BE3320" s="578"/>
      <c r="BF3320" s="578"/>
      <c r="BG3320" s="578"/>
      <c r="BH3320" s="578"/>
      <c r="BI3320" s="578"/>
      <c r="BJ3320" s="578"/>
      <c r="BK3320" s="578"/>
      <c r="BL3320" s="578"/>
      <c r="BM3320" s="578"/>
      <c r="BN3320" s="578"/>
      <c r="BO3320" s="578"/>
      <c r="BP3320" s="578"/>
      <c r="BQ3320" s="547"/>
      <c r="BR3320" s="578"/>
      <c r="BS3320" s="851"/>
      <c r="BT3320" s="575"/>
      <c r="BU3320" s="575"/>
    </row>
    <row r="3321" spans="1:73" s="534" customFormat="1" hidden="1">
      <c r="A3321" s="575"/>
      <c r="B3321" s="576"/>
      <c r="C3321" s="849"/>
      <c r="D3321" s="578"/>
      <c r="E3321" s="579"/>
      <c r="F3321" s="578"/>
      <c r="G3321" s="850"/>
      <c r="H3321" s="581"/>
      <c r="I3321" s="582"/>
      <c r="J3321" s="580"/>
      <c r="K3321" s="578"/>
      <c r="L3321" s="578"/>
      <c r="M3321" s="578"/>
      <c r="N3321" s="578"/>
      <c r="O3321" s="578"/>
      <c r="P3321" s="578"/>
      <c r="Q3321" s="578"/>
      <c r="R3321" s="578"/>
      <c r="S3321" s="578"/>
      <c r="T3321" s="578"/>
      <c r="U3321" s="578"/>
      <c r="V3321" s="578"/>
      <c r="W3321" s="578"/>
      <c r="X3321" s="578"/>
      <c r="Y3321" s="578"/>
      <c r="Z3321" s="578"/>
      <c r="AA3321" s="578"/>
      <c r="AB3321" s="578"/>
      <c r="AC3321" s="578"/>
      <c r="AD3321" s="578"/>
      <c r="AE3321" s="578"/>
      <c r="AF3321" s="578"/>
      <c r="AG3321" s="578"/>
      <c r="AH3321" s="578"/>
      <c r="AI3321" s="578"/>
      <c r="AJ3321" s="578"/>
      <c r="AK3321" s="578"/>
      <c r="AL3321" s="578"/>
      <c r="AM3321" s="578"/>
      <c r="AN3321" s="578"/>
      <c r="AO3321" s="578"/>
      <c r="AP3321" s="578"/>
      <c r="AQ3321" s="578"/>
      <c r="AR3321" s="578"/>
      <c r="AS3321" s="578"/>
      <c r="AT3321" s="578"/>
      <c r="AU3321" s="567"/>
      <c r="AV3321" s="578"/>
      <c r="AW3321" s="578"/>
      <c r="AX3321" s="578"/>
      <c r="AY3321" s="578"/>
      <c r="AZ3321" s="578"/>
      <c r="BA3321" s="578"/>
      <c r="BB3321" s="578"/>
      <c r="BC3321" s="578"/>
      <c r="BD3321" s="578"/>
      <c r="BE3321" s="578"/>
      <c r="BF3321" s="578"/>
      <c r="BG3321" s="578"/>
      <c r="BH3321" s="578"/>
      <c r="BI3321" s="578"/>
      <c r="BJ3321" s="578"/>
      <c r="BK3321" s="578"/>
      <c r="BL3321" s="578"/>
      <c r="BM3321" s="578"/>
      <c r="BN3321" s="578"/>
      <c r="BO3321" s="578"/>
      <c r="BP3321" s="578"/>
      <c r="BQ3321" s="547"/>
      <c r="BR3321" s="578"/>
      <c r="BS3321" s="851"/>
      <c r="BT3321" s="575"/>
      <c r="BU3321" s="575"/>
    </row>
    <row r="3322" spans="1:73" s="773" customFormat="1" hidden="1">
      <c r="A3322" s="855"/>
      <c r="B3322" s="856">
        <v>4</v>
      </c>
      <c r="C3322" s="1359" t="s">
        <v>995</v>
      </c>
      <c r="D3322" s="1042" t="s">
        <v>41</v>
      </c>
      <c r="E3322" s="859" t="s">
        <v>2784</v>
      </c>
      <c r="F3322" s="1042"/>
      <c r="G3322" s="1043"/>
      <c r="H3322" s="608">
        <f t="shared" ref="H3322:H3325" si="1529">J3322</f>
        <v>7.0000000000000007E-2</v>
      </c>
      <c r="I3322" s="609"/>
      <c r="J3322" s="610">
        <f>K3322+AA3322+BM3322</f>
        <v>7.0000000000000007E-2</v>
      </c>
      <c r="K3322" s="611">
        <f t="shared" ref="K3322:K3325" si="1530">L3322+T3322+X3322+Y3322+Z3322</f>
        <v>0</v>
      </c>
      <c r="L3322" s="611">
        <f t="shared" ref="L3322:L3325" si="1531">M3322+S3322</f>
        <v>0</v>
      </c>
      <c r="M3322" s="611">
        <f t="shared" ref="M3322:M3325" si="1532">N3322+R3322</f>
        <v>0</v>
      </c>
      <c r="N3322" s="611">
        <f t="shared" ref="N3322:N3325" si="1533">O3322+P3322+Q3322</f>
        <v>0</v>
      </c>
      <c r="O3322" s="611"/>
      <c r="P3322" s="611"/>
      <c r="Q3322" s="611"/>
      <c r="R3322" s="611"/>
      <c r="S3322" s="611"/>
      <c r="T3322" s="611">
        <f t="shared" ref="T3322:T3325" si="1534">U3322+V3322+W3322</f>
        <v>0</v>
      </c>
      <c r="U3322" s="611"/>
      <c r="V3322" s="611"/>
      <c r="W3322" s="611"/>
      <c r="X3322" s="611"/>
      <c r="Y3322" s="611"/>
      <c r="Z3322" s="611"/>
      <c r="AA3322" s="611">
        <f t="shared" ref="AA3322:AA3325" si="1535">SUM(AB3322:AI3322)+AW3322+SUM(AY3322:BC3322)+SUM(BF3322:BL3322)</f>
        <v>0</v>
      </c>
      <c r="AB3322" s="611"/>
      <c r="AC3322" s="611"/>
      <c r="AD3322" s="611"/>
      <c r="AE3322" s="611"/>
      <c r="AF3322" s="611"/>
      <c r="AG3322" s="611"/>
      <c r="AH3322" s="611"/>
      <c r="AI3322" s="611">
        <f t="shared" ref="AI3322:AI3325" si="1536">SUM(AJ3322:AV3322)+AX3322+SUM(BD3322:BE3322)</f>
        <v>0</v>
      </c>
      <c r="AJ3322" s="611"/>
      <c r="AK3322" s="611"/>
      <c r="AL3322" s="611"/>
      <c r="AM3322" s="611"/>
      <c r="AN3322" s="611"/>
      <c r="AO3322" s="611"/>
      <c r="AP3322" s="611"/>
      <c r="AQ3322" s="611"/>
      <c r="AR3322" s="611"/>
      <c r="AS3322" s="611"/>
      <c r="AT3322" s="611"/>
      <c r="AU3322" s="611"/>
      <c r="AV3322" s="611"/>
      <c r="AW3322" s="611"/>
      <c r="AX3322" s="611"/>
      <c r="AY3322" s="611"/>
      <c r="AZ3322" s="611"/>
      <c r="BA3322" s="611"/>
      <c r="BB3322" s="611"/>
      <c r="BC3322" s="611"/>
      <c r="BD3322" s="611"/>
      <c r="BE3322" s="611"/>
      <c r="BF3322" s="611"/>
      <c r="BG3322" s="611"/>
      <c r="BH3322" s="611"/>
      <c r="BI3322" s="611"/>
      <c r="BJ3322" s="611"/>
      <c r="BK3322" s="611"/>
      <c r="BL3322" s="611"/>
      <c r="BM3322" s="611">
        <f t="shared" ref="BM3322:BM3325" si="1537">SUM(BN3322:BP3322)</f>
        <v>7.0000000000000007E-2</v>
      </c>
      <c r="BN3322" s="611">
        <v>7.0000000000000007E-2</v>
      </c>
      <c r="BO3322" s="611"/>
      <c r="BP3322" s="611"/>
    </row>
    <row r="3323" spans="1:73" s="773" customFormat="1" ht="25.5" hidden="1">
      <c r="A3323" s="855"/>
      <c r="B3323" s="856">
        <v>5</v>
      </c>
      <c r="C3323" s="1358" t="s">
        <v>996</v>
      </c>
      <c r="D3323" s="1042" t="s">
        <v>41</v>
      </c>
      <c r="E3323" s="859" t="s">
        <v>2784</v>
      </c>
      <c r="F3323" s="1042"/>
      <c r="G3323" s="1043"/>
      <c r="H3323" s="608">
        <f t="shared" si="1529"/>
        <v>1.02</v>
      </c>
      <c r="I3323" s="609"/>
      <c r="J3323" s="610">
        <f>K3323+AA3323+BM3323</f>
        <v>1.02</v>
      </c>
      <c r="K3323" s="611">
        <f t="shared" si="1530"/>
        <v>0</v>
      </c>
      <c r="L3323" s="611">
        <f t="shared" si="1531"/>
        <v>0</v>
      </c>
      <c r="M3323" s="611">
        <f t="shared" si="1532"/>
        <v>0</v>
      </c>
      <c r="N3323" s="611">
        <f t="shared" si="1533"/>
        <v>0</v>
      </c>
      <c r="O3323" s="611"/>
      <c r="P3323" s="611"/>
      <c r="Q3323" s="611"/>
      <c r="R3323" s="611"/>
      <c r="S3323" s="611"/>
      <c r="T3323" s="611">
        <f t="shared" si="1534"/>
        <v>0</v>
      </c>
      <c r="U3323" s="611"/>
      <c r="V3323" s="611"/>
      <c r="W3323" s="611"/>
      <c r="X3323" s="611"/>
      <c r="Y3323" s="611"/>
      <c r="Z3323" s="611"/>
      <c r="AA3323" s="611">
        <f t="shared" si="1535"/>
        <v>1.02</v>
      </c>
      <c r="AB3323" s="611"/>
      <c r="AC3323" s="611"/>
      <c r="AD3323" s="611"/>
      <c r="AE3323" s="611"/>
      <c r="AF3323" s="611"/>
      <c r="AG3323" s="611">
        <v>1.02</v>
      </c>
      <c r="AH3323" s="611"/>
      <c r="AI3323" s="611">
        <f t="shared" si="1536"/>
        <v>0</v>
      </c>
      <c r="AJ3323" s="611"/>
      <c r="AK3323" s="611"/>
      <c r="AL3323" s="611"/>
      <c r="AM3323" s="611"/>
      <c r="AN3323" s="611"/>
      <c r="AO3323" s="611"/>
      <c r="AP3323" s="611"/>
      <c r="AQ3323" s="611"/>
      <c r="AR3323" s="611"/>
      <c r="AS3323" s="611"/>
      <c r="AT3323" s="611"/>
      <c r="AU3323" s="611"/>
      <c r="AV3323" s="611"/>
      <c r="AW3323" s="611"/>
      <c r="AX3323" s="611"/>
      <c r="AY3323" s="611"/>
      <c r="AZ3323" s="611"/>
      <c r="BA3323" s="611"/>
      <c r="BB3323" s="611"/>
      <c r="BC3323" s="611"/>
      <c r="BD3323" s="611"/>
      <c r="BE3323" s="611"/>
      <c r="BF3323" s="611"/>
      <c r="BG3323" s="611"/>
      <c r="BH3323" s="611"/>
      <c r="BI3323" s="611"/>
      <c r="BJ3323" s="611"/>
      <c r="BK3323" s="611"/>
      <c r="BL3323" s="611"/>
      <c r="BM3323" s="611">
        <f t="shared" si="1537"/>
        <v>0</v>
      </c>
      <c r="BN3323" s="611"/>
      <c r="BO3323" s="611"/>
      <c r="BP3323" s="611"/>
    </row>
    <row r="3324" spans="1:73" s="773" customFormat="1" ht="30" hidden="1">
      <c r="A3324" s="855">
        <v>2022</v>
      </c>
      <c r="B3324" s="856">
        <v>11</v>
      </c>
      <c r="C3324" s="1360" t="s">
        <v>997</v>
      </c>
      <c r="D3324" s="858" t="s">
        <v>41</v>
      </c>
      <c r="E3324" s="859" t="s">
        <v>2784</v>
      </c>
      <c r="F3324" s="858"/>
      <c r="G3324" s="858"/>
      <c r="H3324" s="608">
        <f t="shared" si="1529"/>
        <v>2.94</v>
      </c>
      <c r="I3324" s="609"/>
      <c r="J3324" s="610">
        <f>K3324+AA3324+BM3324</f>
        <v>2.94</v>
      </c>
      <c r="K3324" s="611">
        <f t="shared" si="1530"/>
        <v>0</v>
      </c>
      <c r="L3324" s="611">
        <f t="shared" si="1531"/>
        <v>0</v>
      </c>
      <c r="M3324" s="611">
        <f t="shared" si="1532"/>
        <v>0</v>
      </c>
      <c r="N3324" s="611">
        <f t="shared" si="1533"/>
        <v>0</v>
      </c>
      <c r="O3324" s="611"/>
      <c r="P3324" s="611"/>
      <c r="Q3324" s="611"/>
      <c r="R3324" s="611"/>
      <c r="S3324" s="611"/>
      <c r="T3324" s="611">
        <f t="shared" si="1534"/>
        <v>0</v>
      </c>
      <c r="U3324" s="611"/>
      <c r="V3324" s="611"/>
      <c r="W3324" s="611"/>
      <c r="X3324" s="611"/>
      <c r="Y3324" s="611"/>
      <c r="Z3324" s="611"/>
      <c r="AA3324" s="611">
        <f t="shared" si="1535"/>
        <v>2.94</v>
      </c>
      <c r="AB3324" s="611"/>
      <c r="AC3324" s="611"/>
      <c r="AD3324" s="611"/>
      <c r="AE3324" s="611"/>
      <c r="AF3324" s="611"/>
      <c r="AG3324" s="611">
        <v>2.94</v>
      </c>
      <c r="AH3324" s="611"/>
      <c r="AI3324" s="611">
        <f t="shared" si="1536"/>
        <v>0</v>
      </c>
      <c r="AJ3324" s="611"/>
      <c r="AK3324" s="611"/>
      <c r="AL3324" s="611"/>
      <c r="AM3324" s="611"/>
      <c r="AN3324" s="611"/>
      <c r="AO3324" s="611"/>
      <c r="AP3324" s="611"/>
      <c r="AQ3324" s="611"/>
      <c r="AR3324" s="611"/>
      <c r="AS3324" s="611"/>
      <c r="AT3324" s="611"/>
      <c r="AU3324" s="611"/>
      <c r="AV3324" s="611"/>
      <c r="AW3324" s="611"/>
      <c r="AX3324" s="611"/>
      <c r="AY3324" s="611"/>
      <c r="AZ3324" s="611"/>
      <c r="BA3324" s="611"/>
      <c r="BB3324" s="611"/>
      <c r="BC3324" s="611"/>
      <c r="BD3324" s="611"/>
      <c r="BE3324" s="611"/>
      <c r="BF3324" s="611"/>
      <c r="BG3324" s="611"/>
      <c r="BH3324" s="611"/>
      <c r="BI3324" s="611"/>
      <c r="BJ3324" s="611"/>
      <c r="BK3324" s="611"/>
      <c r="BL3324" s="611"/>
      <c r="BM3324" s="611">
        <f t="shared" si="1537"/>
        <v>0</v>
      </c>
      <c r="BN3324" s="611"/>
      <c r="BO3324" s="611"/>
      <c r="BP3324" s="611"/>
    </row>
    <row r="3325" spans="1:73" s="773" customFormat="1" ht="30" hidden="1">
      <c r="A3325" s="855">
        <v>2022</v>
      </c>
      <c r="B3325" s="856">
        <v>15</v>
      </c>
      <c r="C3325" s="1759" t="s">
        <v>813</v>
      </c>
      <c r="D3325" s="953" t="s">
        <v>41</v>
      </c>
      <c r="E3325" s="859" t="s">
        <v>2784</v>
      </c>
      <c r="H3325" s="608">
        <f t="shared" si="1529"/>
        <v>3</v>
      </c>
      <c r="I3325" s="609"/>
      <c r="J3325" s="610">
        <f>K3325+AA3325+BM3325</f>
        <v>3</v>
      </c>
      <c r="K3325" s="611">
        <f t="shared" si="1530"/>
        <v>3</v>
      </c>
      <c r="L3325" s="611">
        <f t="shared" si="1531"/>
        <v>3</v>
      </c>
      <c r="M3325" s="611">
        <f t="shared" si="1532"/>
        <v>0</v>
      </c>
      <c r="N3325" s="611">
        <f t="shared" si="1533"/>
        <v>0</v>
      </c>
      <c r="S3325" s="773">
        <v>3</v>
      </c>
      <c r="T3325" s="611">
        <f t="shared" si="1534"/>
        <v>0</v>
      </c>
      <c r="AA3325" s="611">
        <f t="shared" si="1535"/>
        <v>0</v>
      </c>
      <c r="AI3325" s="611">
        <f t="shared" si="1536"/>
        <v>0</v>
      </c>
      <c r="BM3325" s="611">
        <f t="shared" si="1537"/>
        <v>0</v>
      </c>
    </row>
    <row r="3326" spans="1:73" s="534" customFormat="1" hidden="1">
      <c r="A3326" s="575"/>
      <c r="B3326" s="576"/>
      <c r="C3326" s="849"/>
      <c r="D3326" s="578"/>
      <c r="E3326" s="579"/>
      <c r="F3326" s="578"/>
      <c r="G3326" s="850"/>
      <c r="H3326" s="581"/>
      <c r="I3326" s="582"/>
      <c r="J3326" s="580"/>
      <c r="K3326" s="578"/>
      <c r="L3326" s="578"/>
      <c r="M3326" s="578"/>
      <c r="N3326" s="578"/>
      <c r="O3326" s="578"/>
      <c r="P3326" s="578"/>
      <c r="Q3326" s="578"/>
      <c r="R3326" s="578"/>
      <c r="S3326" s="578"/>
      <c r="T3326" s="578"/>
      <c r="U3326" s="578"/>
      <c r="V3326" s="578"/>
      <c r="W3326" s="578"/>
      <c r="X3326" s="578"/>
      <c r="Y3326" s="578"/>
      <c r="Z3326" s="578"/>
      <c r="AA3326" s="578"/>
      <c r="AB3326" s="578"/>
      <c r="AC3326" s="578"/>
      <c r="AD3326" s="578"/>
      <c r="AE3326" s="578"/>
      <c r="AF3326" s="578"/>
      <c r="AG3326" s="578"/>
      <c r="AH3326" s="578"/>
      <c r="AI3326" s="578"/>
      <c r="AJ3326" s="578"/>
      <c r="AK3326" s="578"/>
      <c r="AL3326" s="578"/>
      <c r="AM3326" s="578"/>
      <c r="AN3326" s="578"/>
      <c r="AO3326" s="578"/>
      <c r="AP3326" s="578"/>
      <c r="AQ3326" s="578"/>
      <c r="AR3326" s="578"/>
      <c r="AS3326" s="578"/>
      <c r="AT3326" s="578"/>
      <c r="AU3326" s="567"/>
      <c r="AV3326" s="578"/>
      <c r="AW3326" s="578"/>
      <c r="AX3326" s="578"/>
      <c r="AY3326" s="578"/>
      <c r="AZ3326" s="578"/>
      <c r="BA3326" s="578"/>
      <c r="BB3326" s="578"/>
      <c r="BC3326" s="578"/>
      <c r="BD3326" s="578"/>
      <c r="BE3326" s="578"/>
      <c r="BF3326" s="578"/>
      <c r="BG3326" s="578"/>
      <c r="BH3326" s="578"/>
      <c r="BI3326" s="578"/>
      <c r="BJ3326" s="578"/>
      <c r="BK3326" s="578"/>
      <c r="BL3326" s="578"/>
      <c r="BM3326" s="578"/>
      <c r="BN3326" s="578"/>
      <c r="BO3326" s="578"/>
      <c r="BP3326" s="578"/>
      <c r="BQ3326" s="547"/>
      <c r="BR3326" s="578"/>
      <c r="BS3326" s="851"/>
      <c r="BT3326" s="575"/>
      <c r="BU3326" s="575"/>
    </row>
    <row r="3327" spans="1:73" s="534" customFormat="1" hidden="1">
      <c r="A3327" s="575"/>
      <c r="B3327" s="576"/>
      <c r="C3327" s="849"/>
      <c r="D3327" s="578"/>
      <c r="E3327" s="579"/>
      <c r="F3327" s="578"/>
      <c r="G3327" s="850"/>
      <c r="H3327" s="581"/>
      <c r="I3327" s="582"/>
      <c r="J3327" s="580"/>
      <c r="K3327" s="578"/>
      <c r="L3327" s="578"/>
      <c r="M3327" s="578"/>
      <c r="N3327" s="578"/>
      <c r="O3327" s="578"/>
      <c r="P3327" s="578"/>
      <c r="Q3327" s="578"/>
      <c r="R3327" s="578"/>
      <c r="S3327" s="578"/>
      <c r="T3327" s="578"/>
      <c r="U3327" s="578"/>
      <c r="V3327" s="578"/>
      <c r="W3327" s="578"/>
      <c r="X3327" s="578"/>
      <c r="Y3327" s="578"/>
      <c r="Z3327" s="578"/>
      <c r="AA3327" s="578"/>
      <c r="AB3327" s="578"/>
      <c r="AC3327" s="578"/>
      <c r="AD3327" s="578"/>
      <c r="AE3327" s="578"/>
      <c r="AF3327" s="578"/>
      <c r="AG3327" s="578"/>
      <c r="AH3327" s="578"/>
      <c r="AI3327" s="578"/>
      <c r="AJ3327" s="578"/>
      <c r="AK3327" s="578"/>
      <c r="AL3327" s="578"/>
      <c r="AM3327" s="578"/>
      <c r="AN3327" s="578"/>
      <c r="AO3327" s="578"/>
      <c r="AP3327" s="578"/>
      <c r="AQ3327" s="578"/>
      <c r="AR3327" s="578"/>
      <c r="AS3327" s="578"/>
      <c r="AT3327" s="578"/>
      <c r="AU3327" s="567"/>
      <c r="AV3327" s="578"/>
      <c r="AW3327" s="578"/>
      <c r="AX3327" s="578"/>
      <c r="AY3327" s="578"/>
      <c r="AZ3327" s="578"/>
      <c r="BA3327" s="578"/>
      <c r="BB3327" s="578"/>
      <c r="BC3327" s="578"/>
      <c r="BD3327" s="578"/>
      <c r="BE3327" s="578"/>
      <c r="BF3327" s="578"/>
      <c r="BG3327" s="578"/>
      <c r="BH3327" s="578"/>
      <c r="BI3327" s="578"/>
      <c r="BJ3327" s="578"/>
      <c r="BK3327" s="578"/>
      <c r="BL3327" s="578"/>
      <c r="BM3327" s="578"/>
      <c r="BN3327" s="578"/>
      <c r="BO3327" s="578"/>
      <c r="BP3327" s="578"/>
      <c r="BQ3327" s="547"/>
      <c r="BR3327" s="578"/>
      <c r="BS3327" s="851"/>
      <c r="BT3327" s="575"/>
      <c r="BU3327" s="575"/>
    </row>
    <row r="3328" spans="1:73" s="534" customFormat="1" hidden="1">
      <c r="A3328" s="575"/>
      <c r="B3328" s="576"/>
      <c r="C3328" s="849"/>
      <c r="D3328" s="578"/>
      <c r="E3328" s="579"/>
      <c r="F3328" s="578"/>
      <c r="G3328" s="850"/>
      <c r="H3328" s="581"/>
      <c r="I3328" s="582"/>
      <c r="J3328" s="580"/>
      <c r="K3328" s="578"/>
      <c r="L3328" s="578"/>
      <c r="M3328" s="578"/>
      <c r="N3328" s="578"/>
      <c r="O3328" s="578"/>
      <c r="P3328" s="578"/>
      <c r="Q3328" s="578"/>
      <c r="R3328" s="578"/>
      <c r="S3328" s="578"/>
      <c r="T3328" s="578"/>
      <c r="U3328" s="578"/>
      <c r="V3328" s="578"/>
      <c r="W3328" s="578"/>
      <c r="X3328" s="578"/>
      <c r="Y3328" s="578"/>
      <c r="Z3328" s="578"/>
      <c r="AA3328" s="578"/>
      <c r="AB3328" s="578"/>
      <c r="AC3328" s="578"/>
      <c r="AD3328" s="578"/>
      <c r="AE3328" s="578"/>
      <c r="AF3328" s="578"/>
      <c r="AG3328" s="578"/>
      <c r="AH3328" s="578"/>
      <c r="AI3328" s="578"/>
      <c r="AJ3328" s="578"/>
      <c r="AK3328" s="578"/>
      <c r="AL3328" s="578"/>
      <c r="AM3328" s="578"/>
      <c r="AN3328" s="578"/>
      <c r="AO3328" s="578"/>
      <c r="AP3328" s="578"/>
      <c r="AQ3328" s="578"/>
      <c r="AR3328" s="578"/>
      <c r="AS3328" s="578"/>
      <c r="AT3328" s="578"/>
      <c r="AU3328" s="567"/>
      <c r="AV3328" s="578"/>
      <c r="AW3328" s="578"/>
      <c r="AX3328" s="578"/>
      <c r="AY3328" s="578"/>
      <c r="AZ3328" s="578"/>
      <c r="BA3328" s="578"/>
      <c r="BB3328" s="578"/>
      <c r="BC3328" s="578"/>
      <c r="BD3328" s="578"/>
      <c r="BE3328" s="578"/>
      <c r="BF3328" s="578"/>
      <c r="BG3328" s="578"/>
      <c r="BH3328" s="578"/>
      <c r="BI3328" s="578"/>
      <c r="BJ3328" s="578"/>
      <c r="BK3328" s="578"/>
      <c r="BL3328" s="578"/>
      <c r="BM3328" s="578"/>
      <c r="BN3328" s="578"/>
      <c r="BO3328" s="578"/>
      <c r="BP3328" s="578"/>
      <c r="BQ3328" s="547"/>
      <c r="BR3328" s="578"/>
      <c r="BS3328" s="851"/>
      <c r="BT3328" s="575"/>
      <c r="BU3328" s="575"/>
    </row>
    <row r="3329" spans="1:73" s="773" customFormat="1" ht="63.75" hidden="1">
      <c r="A3329" s="1760" t="s">
        <v>2907</v>
      </c>
      <c r="B3329" s="640">
        <v>5</v>
      </c>
      <c r="C3329" s="1761" t="s">
        <v>998</v>
      </c>
      <c r="D3329" s="1" t="s">
        <v>41</v>
      </c>
      <c r="E3329" s="651" t="s">
        <v>2743</v>
      </c>
      <c r="F3329" s="613" t="s">
        <v>2908</v>
      </c>
      <c r="G3329" s="810"/>
      <c r="H3329" s="643">
        <f t="shared" ref="H3329:H3334" si="1538">J3329</f>
        <v>0.35</v>
      </c>
      <c r="I3329" s="644">
        <v>7.0000000000000007E-2</v>
      </c>
      <c r="J3329" s="645">
        <f t="shared" ref="J3329:J3334" si="1539">K3329+AA3329+BM3329</f>
        <v>0.35</v>
      </c>
      <c r="K3329" s="1">
        <f t="shared" ref="K3329:K3334" si="1540">L3329+T3329+X3329+Y3329+Z3329</f>
        <v>0.21</v>
      </c>
      <c r="L3329" s="1">
        <f t="shared" ref="L3329:L3334" si="1541">M3329+S3329</f>
        <v>0.21</v>
      </c>
      <c r="M3329" s="1">
        <f t="shared" ref="M3329:M3334" si="1542">N3329+R3329</f>
        <v>0.21</v>
      </c>
      <c r="N3329" s="1">
        <f t="shared" ref="N3329:N3334" si="1543">O3329+P3329+Q3329</f>
        <v>0</v>
      </c>
      <c r="O3329" s="1"/>
      <c r="P3329" s="1"/>
      <c r="Q3329" s="1"/>
      <c r="R3329" s="1">
        <v>0.21</v>
      </c>
      <c r="S3329" s="1"/>
      <c r="T3329" s="1">
        <f t="shared" ref="T3329:T3334" si="1544">U3329+V3329+W3329</f>
        <v>0</v>
      </c>
      <c r="U3329" s="1"/>
      <c r="V3329" s="1"/>
      <c r="W3329" s="1"/>
      <c r="X3329" s="1"/>
      <c r="Y3329" s="1"/>
      <c r="Z3329" s="1"/>
      <c r="AA3329" s="1">
        <f t="shared" ref="AA3329:AA3334" si="1545">SUM(AB3329:AI3329)+AW3329+SUM(AY3329:BC3329)+SUM(BF3329:BL3329)</f>
        <v>0.14000000000000001</v>
      </c>
      <c r="AB3329" s="1"/>
      <c r="AC3329" s="1"/>
      <c r="AD3329" s="1"/>
      <c r="AE3329" s="1"/>
      <c r="AF3329" s="1"/>
      <c r="AG3329" s="1"/>
      <c r="AH3329" s="1"/>
      <c r="AI3329" s="1">
        <f t="shared" ref="AI3329:AI3334" si="1546">SUM(AJ3329:AV3329)+AX3329+SUM(BD3329:BE3329)</f>
        <v>0.14000000000000001</v>
      </c>
      <c r="AJ3329" s="1"/>
      <c r="AK3329" s="1">
        <v>0.01</v>
      </c>
      <c r="AL3329" s="1"/>
      <c r="AM3329" s="1"/>
      <c r="AN3329" s="1"/>
      <c r="AO3329" s="1"/>
      <c r="AP3329" s="1"/>
      <c r="AQ3329" s="1"/>
      <c r="AR3329" s="1"/>
      <c r="AS3329" s="1"/>
      <c r="AT3329" s="1"/>
      <c r="AU3329" s="1"/>
      <c r="AV3329" s="1"/>
      <c r="AW3329" s="1"/>
      <c r="AX3329" s="1"/>
      <c r="AY3329" s="1"/>
      <c r="AZ3329" s="1"/>
      <c r="BA3329" s="1"/>
      <c r="BB3329" s="1"/>
      <c r="BC3329" s="1"/>
      <c r="BD3329" s="1"/>
      <c r="BE3329" s="1">
        <v>0.13</v>
      </c>
      <c r="BF3329" s="1"/>
      <c r="BG3329" s="1"/>
      <c r="BH3329" s="1"/>
      <c r="BI3329" s="1"/>
      <c r="BJ3329" s="1"/>
      <c r="BK3329" s="1"/>
      <c r="BL3329" s="1"/>
      <c r="BM3329" s="1">
        <f t="shared" ref="BM3329:BM3334" si="1547">SUM(BN3329:BP3329)</f>
        <v>0</v>
      </c>
      <c r="BN3329" s="1"/>
      <c r="BO3329" s="1"/>
      <c r="BP3329" s="1"/>
    </row>
    <row r="3330" spans="1:73" s="773" customFormat="1" ht="25.5" hidden="1">
      <c r="A3330" s="1760"/>
      <c r="B3330" s="732">
        <v>6</v>
      </c>
      <c r="C3330" s="1762" t="s">
        <v>999</v>
      </c>
      <c r="D3330" s="1" t="s">
        <v>41</v>
      </c>
      <c r="E3330" s="651" t="s">
        <v>2743</v>
      </c>
      <c r="F3330" s="1" t="s">
        <v>2909</v>
      </c>
      <c r="G3330" s="810"/>
      <c r="H3330" s="643">
        <f t="shared" si="1538"/>
        <v>0.47</v>
      </c>
      <c r="I3330" s="644"/>
      <c r="J3330" s="645">
        <f t="shared" si="1539"/>
        <v>0.47</v>
      </c>
      <c r="K3330" s="1">
        <f t="shared" si="1540"/>
        <v>0.28999999999999998</v>
      </c>
      <c r="L3330" s="1">
        <f t="shared" si="1541"/>
        <v>0.28999999999999998</v>
      </c>
      <c r="M3330" s="1">
        <f t="shared" si="1542"/>
        <v>0.28999999999999998</v>
      </c>
      <c r="N3330" s="1">
        <f t="shared" si="1543"/>
        <v>0.28999999999999998</v>
      </c>
      <c r="O3330" s="1"/>
      <c r="P3330" s="1">
        <v>0.28999999999999998</v>
      </c>
      <c r="Q3330" s="1"/>
      <c r="R3330" s="1"/>
      <c r="S3330" s="1"/>
      <c r="T3330" s="1">
        <f t="shared" si="1544"/>
        <v>0</v>
      </c>
      <c r="U3330" s="1"/>
      <c r="V3330" s="1"/>
      <c r="W3330" s="1"/>
      <c r="X3330" s="1"/>
      <c r="Y3330" s="1"/>
      <c r="Z3330" s="1"/>
      <c r="AA3330" s="1">
        <f t="shared" si="1545"/>
        <v>0.02</v>
      </c>
      <c r="AB3330" s="1"/>
      <c r="AC3330" s="1"/>
      <c r="AD3330" s="1"/>
      <c r="AE3330" s="1"/>
      <c r="AF3330" s="1"/>
      <c r="AG3330" s="1"/>
      <c r="AH3330" s="1"/>
      <c r="AI3330" s="1">
        <f t="shared" si="1546"/>
        <v>0.02</v>
      </c>
      <c r="AJ3330" s="1">
        <v>0.02</v>
      </c>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c r="BJ3330" s="1"/>
      <c r="BK3330" s="1"/>
      <c r="BL3330" s="1"/>
      <c r="BM3330" s="1">
        <v>0.16</v>
      </c>
      <c r="BN3330" s="1">
        <v>0.14000000000000001</v>
      </c>
      <c r="BO3330" s="1"/>
      <c r="BP3330" s="1"/>
    </row>
    <row r="3331" spans="1:73" s="773" customFormat="1" ht="38.25" hidden="1">
      <c r="A3331" s="1760" t="s">
        <v>2910</v>
      </c>
      <c r="B3331" s="640">
        <v>7</v>
      </c>
      <c r="C3331" s="1762" t="s">
        <v>1000</v>
      </c>
      <c r="D3331" s="1" t="s">
        <v>41</v>
      </c>
      <c r="E3331" s="651" t="s">
        <v>2743</v>
      </c>
      <c r="F3331" s="1" t="s">
        <v>2911</v>
      </c>
      <c r="G3331" s="810"/>
      <c r="H3331" s="643">
        <f t="shared" si="1538"/>
        <v>7.0000000000000007E-2</v>
      </c>
      <c r="I3331" s="644"/>
      <c r="J3331" s="645">
        <f t="shared" si="1539"/>
        <v>7.0000000000000007E-2</v>
      </c>
      <c r="K3331" s="1">
        <f t="shared" si="1540"/>
        <v>7.0000000000000007E-2</v>
      </c>
      <c r="L3331" s="1">
        <f t="shared" si="1541"/>
        <v>0</v>
      </c>
      <c r="M3331" s="1">
        <f t="shared" si="1542"/>
        <v>0</v>
      </c>
      <c r="N3331" s="1">
        <f t="shared" si="1543"/>
        <v>0</v>
      </c>
      <c r="O3331" s="1"/>
      <c r="P3331" s="1"/>
      <c r="Q3331" s="1"/>
      <c r="R3331" s="1"/>
      <c r="S3331" s="1"/>
      <c r="T3331" s="1">
        <f t="shared" si="1544"/>
        <v>0</v>
      </c>
      <c r="U3331" s="1"/>
      <c r="V3331" s="1"/>
      <c r="W3331" s="1"/>
      <c r="X3331" s="1"/>
      <c r="Y3331" s="1">
        <v>7.0000000000000007E-2</v>
      </c>
      <c r="Z3331" s="1"/>
      <c r="AA3331" s="1">
        <f t="shared" si="1545"/>
        <v>0</v>
      </c>
      <c r="AB3331" s="1"/>
      <c r="AC3331" s="1"/>
      <c r="AD3331" s="1"/>
      <c r="AE3331" s="1"/>
      <c r="AF3331" s="1"/>
      <c r="AG3331" s="1"/>
      <c r="AH3331" s="1"/>
      <c r="AI3331" s="1">
        <f t="shared" si="1546"/>
        <v>0</v>
      </c>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c r="BJ3331" s="1"/>
      <c r="BK3331" s="1"/>
      <c r="BL3331" s="1"/>
      <c r="BM3331" s="1">
        <f t="shared" si="1547"/>
        <v>0</v>
      </c>
      <c r="BN3331" s="1"/>
      <c r="BO3331" s="1"/>
      <c r="BP3331" s="1"/>
    </row>
    <row r="3332" spans="1:73" s="773" customFormat="1" ht="25.5" hidden="1">
      <c r="A3332" s="679"/>
      <c r="B3332" s="732">
        <v>10</v>
      </c>
      <c r="C3332" s="1399" t="s">
        <v>1001</v>
      </c>
      <c r="D3332" s="611" t="s">
        <v>41</v>
      </c>
      <c r="E3332" s="651" t="s">
        <v>2743</v>
      </c>
      <c r="F3332" s="611"/>
      <c r="G3332" s="1727"/>
      <c r="H3332" s="608">
        <f t="shared" si="1538"/>
        <v>8.35</v>
      </c>
      <c r="I3332" s="609"/>
      <c r="J3332" s="610">
        <f t="shared" si="1539"/>
        <v>8.35</v>
      </c>
      <c r="K3332" s="611">
        <f t="shared" si="1540"/>
        <v>7.49</v>
      </c>
      <c r="L3332" s="611">
        <f t="shared" si="1541"/>
        <v>7.13</v>
      </c>
      <c r="M3332" s="611">
        <f t="shared" si="1542"/>
        <v>7.13</v>
      </c>
      <c r="N3332" s="611">
        <f t="shared" si="1543"/>
        <v>6.46</v>
      </c>
      <c r="O3332" s="611">
        <v>6.46</v>
      </c>
      <c r="P3332" s="611"/>
      <c r="Q3332" s="611"/>
      <c r="R3332" s="611">
        <v>0.67</v>
      </c>
      <c r="S3332" s="611"/>
      <c r="T3332" s="611">
        <f t="shared" si="1544"/>
        <v>0</v>
      </c>
      <c r="U3332" s="611"/>
      <c r="V3332" s="611"/>
      <c r="W3332" s="611"/>
      <c r="X3332" s="611"/>
      <c r="Y3332" s="611">
        <v>0.36</v>
      </c>
      <c r="Z3332" s="611"/>
      <c r="AA3332" s="1">
        <f t="shared" si="1545"/>
        <v>0.68</v>
      </c>
      <c r="AB3332" s="611"/>
      <c r="AC3332" s="611"/>
      <c r="AD3332" s="611"/>
      <c r="AE3332" s="611"/>
      <c r="AF3332" s="611"/>
      <c r="AG3332" s="611"/>
      <c r="AH3332" s="611"/>
      <c r="AI3332" s="1">
        <f t="shared" si="1546"/>
        <v>0.68</v>
      </c>
      <c r="AJ3332" s="611">
        <v>0.53</v>
      </c>
      <c r="AK3332" s="611"/>
      <c r="AL3332" s="611"/>
      <c r="AM3332" s="611"/>
      <c r="AN3332" s="611"/>
      <c r="AO3332" s="611"/>
      <c r="AP3332" s="611"/>
      <c r="AQ3332" s="611"/>
      <c r="AR3332" s="611"/>
      <c r="AS3332" s="611"/>
      <c r="AT3332" s="611"/>
      <c r="AU3332" s="611"/>
      <c r="AV3332" s="611"/>
      <c r="AW3332" s="611"/>
      <c r="AX3332" s="611"/>
      <c r="AY3332" s="611"/>
      <c r="AZ3332" s="611"/>
      <c r="BA3332" s="611"/>
      <c r="BB3332" s="611"/>
      <c r="BC3332" s="611"/>
      <c r="BD3332" s="611"/>
      <c r="BE3332" s="611">
        <v>0.15</v>
      </c>
      <c r="BF3332" s="611"/>
      <c r="BG3332" s="611"/>
      <c r="BH3332" s="611"/>
      <c r="BI3332" s="611"/>
      <c r="BJ3332" s="611"/>
      <c r="BK3332" s="611"/>
      <c r="BL3332" s="611"/>
      <c r="BM3332" s="611">
        <f t="shared" si="1547"/>
        <v>0.18</v>
      </c>
      <c r="BN3332" s="611">
        <v>0.18</v>
      </c>
      <c r="BO3332" s="611"/>
      <c r="BP3332" s="611"/>
    </row>
    <row r="3333" spans="1:73" s="773" customFormat="1" hidden="1">
      <c r="A3333" s="860"/>
      <c r="B3333" s="980" t="s">
        <v>114</v>
      </c>
      <c r="C3333" s="1103" t="s">
        <v>1002</v>
      </c>
      <c r="D3333" s="1104" t="s">
        <v>41</v>
      </c>
      <c r="E3333" s="651" t="s">
        <v>2743</v>
      </c>
      <c r="F3333" s="640"/>
      <c r="G3333" s="864"/>
      <c r="H3333" s="643">
        <f t="shared" si="1538"/>
        <v>47.96</v>
      </c>
      <c r="I3333" s="644"/>
      <c r="J3333" s="645">
        <f t="shared" si="1539"/>
        <v>47.96</v>
      </c>
      <c r="K3333" s="1">
        <f t="shared" si="1540"/>
        <v>40.69</v>
      </c>
      <c r="L3333" s="1">
        <f t="shared" si="1541"/>
        <v>35.76</v>
      </c>
      <c r="M3333" s="1">
        <f t="shared" si="1542"/>
        <v>35.76</v>
      </c>
      <c r="N3333" s="1">
        <f t="shared" si="1543"/>
        <v>35.76</v>
      </c>
      <c r="O3333" s="1">
        <v>35.76</v>
      </c>
      <c r="P3333" s="1"/>
      <c r="Q3333" s="1"/>
      <c r="R3333" s="1"/>
      <c r="S3333" s="1"/>
      <c r="T3333" s="1">
        <f t="shared" si="1544"/>
        <v>0</v>
      </c>
      <c r="U3333" s="1"/>
      <c r="V3333" s="1"/>
      <c r="W3333" s="1"/>
      <c r="X3333" s="1"/>
      <c r="Y3333" s="1">
        <v>4.93</v>
      </c>
      <c r="Z3333" s="1"/>
      <c r="AA3333" s="1">
        <f t="shared" si="1545"/>
        <v>7.2399999999999993</v>
      </c>
      <c r="AB3333" s="1"/>
      <c r="AC3333" s="1"/>
      <c r="AD3333" s="1"/>
      <c r="AE3333" s="1"/>
      <c r="AF3333" s="1"/>
      <c r="AG3333" s="1"/>
      <c r="AH3333" s="1"/>
      <c r="AI3333" s="1">
        <f t="shared" si="1546"/>
        <v>5.6</v>
      </c>
      <c r="AJ3333" s="1">
        <v>4.68</v>
      </c>
      <c r="AK3333" s="1">
        <v>0.92</v>
      </c>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c r="BJ3333" s="1"/>
      <c r="BK3333" s="1">
        <v>1.64</v>
      </c>
      <c r="BL3333" s="1"/>
      <c r="BM3333" s="1">
        <f t="shared" si="1547"/>
        <v>0.03</v>
      </c>
      <c r="BN3333" s="1">
        <v>0.03</v>
      </c>
      <c r="BO3333" s="1"/>
      <c r="BP3333" s="1"/>
    </row>
    <row r="3334" spans="1:73" s="773" customFormat="1" ht="60" hidden="1">
      <c r="A3334" s="860" t="s">
        <v>2912</v>
      </c>
      <c r="B3334" s="980" t="s">
        <v>114</v>
      </c>
      <c r="C3334" s="742" t="s">
        <v>1003</v>
      </c>
      <c r="D3334" s="651" t="s">
        <v>41</v>
      </c>
      <c r="E3334" s="651" t="s">
        <v>2743</v>
      </c>
      <c r="F3334" s="640"/>
      <c r="G3334" s="1105"/>
      <c r="H3334" s="643">
        <f t="shared" si="1538"/>
        <v>5.6199999999999992</v>
      </c>
      <c r="I3334" s="644"/>
      <c r="J3334" s="645">
        <f t="shared" si="1539"/>
        <v>5.6199999999999992</v>
      </c>
      <c r="K3334" s="1">
        <f t="shared" si="1540"/>
        <v>5.2299999999999995</v>
      </c>
      <c r="L3334" s="1">
        <f t="shared" si="1541"/>
        <v>5.1899999999999995</v>
      </c>
      <c r="M3334" s="1">
        <f t="shared" si="1542"/>
        <v>5.1899999999999995</v>
      </c>
      <c r="N3334" s="1">
        <f t="shared" si="1543"/>
        <v>3.03</v>
      </c>
      <c r="O3334" s="1">
        <v>3.03</v>
      </c>
      <c r="P3334" s="1"/>
      <c r="Q3334" s="1"/>
      <c r="R3334" s="1">
        <v>2.16</v>
      </c>
      <c r="S3334" s="1"/>
      <c r="T3334" s="1">
        <f t="shared" si="1544"/>
        <v>0</v>
      </c>
      <c r="U3334" s="1"/>
      <c r="V3334" s="1"/>
      <c r="W3334" s="1"/>
      <c r="X3334" s="1"/>
      <c r="Y3334" s="1">
        <v>0.04</v>
      </c>
      <c r="Z3334" s="1"/>
      <c r="AA3334" s="1">
        <f t="shared" si="1545"/>
        <v>0.3</v>
      </c>
      <c r="AB3334" s="1"/>
      <c r="AC3334" s="1"/>
      <c r="AD3334" s="1"/>
      <c r="AE3334" s="1"/>
      <c r="AF3334" s="1"/>
      <c r="AG3334" s="1"/>
      <c r="AH3334" s="1"/>
      <c r="AI3334" s="1">
        <f t="shared" si="1546"/>
        <v>0.26</v>
      </c>
      <c r="AJ3334" s="1">
        <v>0.26</v>
      </c>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c r="BJ3334" s="1"/>
      <c r="BK3334" s="1">
        <v>0.04</v>
      </c>
      <c r="BL3334" s="1"/>
      <c r="BM3334" s="1">
        <f t="shared" si="1547"/>
        <v>0.09</v>
      </c>
      <c r="BN3334" s="1">
        <v>0.09</v>
      </c>
      <c r="BO3334" s="1"/>
      <c r="BP3334" s="1"/>
    </row>
    <row r="3335" spans="1:73" s="773" customFormat="1" hidden="1">
      <c r="A3335" s="706"/>
      <c r="B3335" s="980"/>
      <c r="C3335" s="791"/>
      <c r="D3335" s="640"/>
      <c r="E3335" s="641"/>
      <c r="F3335" s="641"/>
      <c r="G3335" s="652"/>
      <c r="H3335" s="643"/>
      <c r="I3335" s="644"/>
      <c r="J3335" s="645"/>
      <c r="K3335" s="1"/>
      <c r="L3335" s="1"/>
      <c r="M3335" s="1"/>
      <c r="N3335" s="1"/>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c r="BJ3335" s="1"/>
      <c r="BK3335" s="1"/>
      <c r="BL3335" s="1"/>
      <c r="BM3335" s="1"/>
      <c r="BN3335" s="1"/>
      <c r="BO3335" s="1"/>
      <c r="BP3335" s="1"/>
    </row>
    <row r="3336" spans="1:73" s="534" customFormat="1" hidden="1">
      <c r="A3336" s="575"/>
      <c r="B3336" s="576"/>
      <c r="C3336" s="849"/>
      <c r="D3336" s="578"/>
      <c r="E3336" s="579"/>
      <c r="F3336" s="578"/>
      <c r="G3336" s="850"/>
      <c r="H3336" s="581"/>
      <c r="I3336" s="582"/>
      <c r="J3336" s="580"/>
      <c r="K3336" s="578"/>
      <c r="L3336" s="578"/>
      <c r="M3336" s="578"/>
      <c r="N3336" s="578"/>
      <c r="O3336" s="578"/>
      <c r="P3336" s="578"/>
      <c r="Q3336" s="578"/>
      <c r="R3336" s="578"/>
      <c r="S3336" s="578"/>
      <c r="T3336" s="578"/>
      <c r="U3336" s="578"/>
      <c r="V3336" s="578"/>
      <c r="W3336" s="578"/>
      <c r="X3336" s="578"/>
      <c r="Y3336" s="578"/>
      <c r="Z3336" s="578"/>
      <c r="AA3336" s="578"/>
      <c r="AB3336" s="578"/>
      <c r="AC3336" s="578"/>
      <c r="AD3336" s="578"/>
      <c r="AE3336" s="578"/>
      <c r="AF3336" s="578"/>
      <c r="AG3336" s="578"/>
      <c r="AH3336" s="578"/>
      <c r="AI3336" s="578"/>
      <c r="AJ3336" s="578"/>
      <c r="AK3336" s="578"/>
      <c r="AL3336" s="578"/>
      <c r="AM3336" s="578"/>
      <c r="AN3336" s="578"/>
      <c r="AO3336" s="578"/>
      <c r="AP3336" s="578"/>
      <c r="AQ3336" s="578"/>
      <c r="AR3336" s="578"/>
      <c r="AS3336" s="578"/>
      <c r="AT3336" s="578"/>
      <c r="AU3336" s="567"/>
      <c r="AV3336" s="578"/>
      <c r="AW3336" s="578"/>
      <c r="AX3336" s="578"/>
      <c r="AY3336" s="578"/>
      <c r="AZ3336" s="578"/>
      <c r="BA3336" s="578"/>
      <c r="BB3336" s="578"/>
      <c r="BC3336" s="578"/>
      <c r="BD3336" s="578"/>
      <c r="BE3336" s="578"/>
      <c r="BF3336" s="578"/>
      <c r="BG3336" s="578"/>
      <c r="BH3336" s="578"/>
      <c r="BI3336" s="578"/>
      <c r="BJ3336" s="578"/>
      <c r="BK3336" s="578"/>
      <c r="BL3336" s="578"/>
      <c r="BM3336" s="578"/>
      <c r="BN3336" s="578"/>
      <c r="BO3336" s="578"/>
      <c r="BP3336" s="578"/>
      <c r="BQ3336" s="547"/>
      <c r="BR3336" s="578"/>
      <c r="BS3336" s="851"/>
      <c r="BT3336" s="575"/>
      <c r="BU3336" s="575"/>
    </row>
    <row r="3337" spans="1:73" s="534" customFormat="1" hidden="1">
      <c r="A3337" s="575"/>
      <c r="B3337" s="576"/>
      <c r="C3337" s="849"/>
      <c r="D3337" s="578"/>
      <c r="E3337" s="579"/>
      <c r="F3337" s="578"/>
      <c r="G3337" s="850"/>
      <c r="H3337" s="581"/>
      <c r="I3337" s="582"/>
      <c r="J3337" s="580"/>
      <c r="K3337" s="578"/>
      <c r="L3337" s="578"/>
      <c r="M3337" s="578"/>
      <c r="N3337" s="578"/>
      <c r="O3337" s="578"/>
      <c r="P3337" s="578"/>
      <c r="Q3337" s="578"/>
      <c r="R3337" s="578"/>
      <c r="S3337" s="578"/>
      <c r="T3337" s="578"/>
      <c r="U3337" s="578"/>
      <c r="V3337" s="578"/>
      <c r="W3337" s="578"/>
      <c r="X3337" s="578"/>
      <c r="Y3337" s="578"/>
      <c r="Z3337" s="578"/>
      <c r="AA3337" s="578"/>
      <c r="AB3337" s="578"/>
      <c r="AC3337" s="578"/>
      <c r="AD3337" s="578"/>
      <c r="AE3337" s="578"/>
      <c r="AF3337" s="578"/>
      <c r="AG3337" s="578"/>
      <c r="AH3337" s="578"/>
      <c r="AI3337" s="578"/>
      <c r="AJ3337" s="578"/>
      <c r="AK3337" s="578"/>
      <c r="AL3337" s="578"/>
      <c r="AM3337" s="578"/>
      <c r="AN3337" s="578"/>
      <c r="AO3337" s="578"/>
      <c r="AP3337" s="578"/>
      <c r="AQ3337" s="578"/>
      <c r="AR3337" s="578"/>
      <c r="AS3337" s="578"/>
      <c r="AT3337" s="578"/>
      <c r="AU3337" s="567"/>
      <c r="AV3337" s="578"/>
      <c r="AW3337" s="578"/>
      <c r="AX3337" s="578"/>
      <c r="AY3337" s="578"/>
      <c r="AZ3337" s="578"/>
      <c r="BA3337" s="578"/>
      <c r="BB3337" s="578"/>
      <c r="BC3337" s="578"/>
      <c r="BD3337" s="578"/>
      <c r="BE3337" s="578"/>
      <c r="BF3337" s="578"/>
      <c r="BG3337" s="578"/>
      <c r="BH3337" s="578"/>
      <c r="BI3337" s="578"/>
      <c r="BJ3337" s="578"/>
      <c r="BK3337" s="578"/>
      <c r="BL3337" s="578"/>
      <c r="BM3337" s="578"/>
      <c r="BN3337" s="578"/>
      <c r="BO3337" s="578"/>
      <c r="BP3337" s="578"/>
      <c r="BQ3337" s="547"/>
      <c r="BR3337" s="578"/>
      <c r="BS3337" s="851"/>
      <c r="BT3337" s="575"/>
      <c r="BU3337" s="575"/>
    </row>
    <row r="3338" spans="1:73" s="534" customFormat="1" hidden="1">
      <c r="A3338" s="575"/>
      <c r="B3338" s="576"/>
      <c r="C3338" s="849"/>
      <c r="D3338" s="578"/>
      <c r="E3338" s="579"/>
      <c r="F3338" s="578"/>
      <c r="G3338" s="850"/>
      <c r="H3338" s="581"/>
      <c r="I3338" s="582"/>
      <c r="J3338" s="580"/>
      <c r="K3338" s="578"/>
      <c r="L3338" s="578"/>
      <c r="M3338" s="578"/>
      <c r="N3338" s="578"/>
      <c r="O3338" s="578"/>
      <c r="P3338" s="578"/>
      <c r="Q3338" s="578"/>
      <c r="R3338" s="578"/>
      <c r="S3338" s="578"/>
      <c r="T3338" s="578"/>
      <c r="U3338" s="578"/>
      <c r="V3338" s="578"/>
      <c r="W3338" s="578"/>
      <c r="X3338" s="578"/>
      <c r="Y3338" s="578"/>
      <c r="Z3338" s="578"/>
      <c r="AA3338" s="578"/>
      <c r="AB3338" s="578"/>
      <c r="AC3338" s="578"/>
      <c r="AD3338" s="578"/>
      <c r="AE3338" s="578"/>
      <c r="AF3338" s="578"/>
      <c r="AG3338" s="578"/>
      <c r="AH3338" s="578"/>
      <c r="AI3338" s="578"/>
      <c r="AJ3338" s="578"/>
      <c r="AK3338" s="578"/>
      <c r="AL3338" s="578"/>
      <c r="AM3338" s="578"/>
      <c r="AN3338" s="578"/>
      <c r="AO3338" s="578"/>
      <c r="AP3338" s="578"/>
      <c r="AQ3338" s="578"/>
      <c r="AR3338" s="578"/>
      <c r="AS3338" s="578"/>
      <c r="AT3338" s="578"/>
      <c r="AU3338" s="567"/>
      <c r="AV3338" s="578"/>
      <c r="AW3338" s="578"/>
      <c r="AX3338" s="578"/>
      <c r="AY3338" s="578"/>
      <c r="AZ3338" s="578"/>
      <c r="BA3338" s="578"/>
      <c r="BB3338" s="578"/>
      <c r="BC3338" s="578"/>
      <c r="BD3338" s="578"/>
      <c r="BE3338" s="578"/>
      <c r="BF3338" s="578"/>
      <c r="BG3338" s="578"/>
      <c r="BH3338" s="578"/>
      <c r="BI3338" s="578"/>
      <c r="BJ3338" s="578"/>
      <c r="BK3338" s="578"/>
      <c r="BL3338" s="578"/>
      <c r="BM3338" s="578"/>
      <c r="BN3338" s="578"/>
      <c r="BO3338" s="578"/>
      <c r="BP3338" s="578"/>
      <c r="BQ3338" s="547"/>
      <c r="BR3338" s="578"/>
      <c r="BS3338" s="851"/>
      <c r="BT3338" s="575"/>
      <c r="BU3338" s="575"/>
    </row>
    <row r="3339" spans="1:73" s="534" customFormat="1" hidden="1">
      <c r="A3339" s="575"/>
      <c r="B3339" s="576"/>
      <c r="C3339" s="849"/>
      <c r="D3339" s="578"/>
      <c r="E3339" s="579"/>
      <c r="F3339" s="578"/>
      <c r="G3339" s="850"/>
      <c r="H3339" s="581"/>
      <c r="I3339" s="582"/>
      <c r="J3339" s="580"/>
      <c r="K3339" s="578"/>
      <c r="L3339" s="578"/>
      <c r="M3339" s="578"/>
      <c r="N3339" s="578"/>
      <c r="O3339" s="578"/>
      <c r="P3339" s="578"/>
      <c r="Q3339" s="578"/>
      <c r="R3339" s="578"/>
      <c r="S3339" s="578"/>
      <c r="T3339" s="578"/>
      <c r="U3339" s="578"/>
      <c r="V3339" s="578"/>
      <c r="W3339" s="578"/>
      <c r="X3339" s="578"/>
      <c r="Y3339" s="578"/>
      <c r="Z3339" s="578"/>
      <c r="AA3339" s="578"/>
      <c r="AB3339" s="578"/>
      <c r="AC3339" s="578"/>
      <c r="AD3339" s="578"/>
      <c r="AE3339" s="578"/>
      <c r="AF3339" s="578"/>
      <c r="AG3339" s="578"/>
      <c r="AH3339" s="578"/>
      <c r="AI3339" s="578"/>
      <c r="AJ3339" s="578"/>
      <c r="AK3339" s="578"/>
      <c r="AL3339" s="578"/>
      <c r="AM3339" s="578"/>
      <c r="AN3339" s="578"/>
      <c r="AO3339" s="578"/>
      <c r="AP3339" s="578"/>
      <c r="AQ3339" s="578"/>
      <c r="AR3339" s="578"/>
      <c r="AS3339" s="578"/>
      <c r="AT3339" s="578"/>
      <c r="AU3339" s="567"/>
      <c r="AV3339" s="578"/>
      <c r="AW3339" s="578"/>
      <c r="AX3339" s="578"/>
      <c r="AY3339" s="578"/>
      <c r="AZ3339" s="578"/>
      <c r="BA3339" s="578"/>
      <c r="BB3339" s="578"/>
      <c r="BC3339" s="578"/>
      <c r="BD3339" s="578"/>
      <c r="BE3339" s="578"/>
      <c r="BF3339" s="578"/>
      <c r="BG3339" s="578"/>
      <c r="BH3339" s="578"/>
      <c r="BI3339" s="578"/>
      <c r="BJ3339" s="578"/>
      <c r="BK3339" s="578"/>
      <c r="BL3339" s="578"/>
      <c r="BM3339" s="578"/>
      <c r="BN3339" s="578"/>
      <c r="BO3339" s="578"/>
      <c r="BP3339" s="578"/>
      <c r="BQ3339" s="547"/>
      <c r="BR3339" s="578"/>
      <c r="BS3339" s="851"/>
      <c r="BT3339" s="575"/>
      <c r="BU3339" s="575"/>
    </row>
    <row r="3340" spans="1:73" s="534" customFormat="1" hidden="1">
      <c r="A3340" s="575"/>
      <c r="B3340" s="576"/>
      <c r="C3340" s="849"/>
      <c r="D3340" s="578"/>
      <c r="E3340" s="579"/>
      <c r="F3340" s="578"/>
      <c r="G3340" s="850"/>
      <c r="H3340" s="581"/>
      <c r="I3340" s="582"/>
      <c r="J3340" s="580"/>
      <c r="K3340" s="578"/>
      <c r="L3340" s="578"/>
      <c r="M3340" s="578"/>
      <c r="N3340" s="578"/>
      <c r="O3340" s="578"/>
      <c r="P3340" s="578"/>
      <c r="Q3340" s="578"/>
      <c r="R3340" s="578"/>
      <c r="S3340" s="578"/>
      <c r="T3340" s="578"/>
      <c r="U3340" s="578"/>
      <c r="V3340" s="578"/>
      <c r="W3340" s="578"/>
      <c r="X3340" s="578"/>
      <c r="Y3340" s="578"/>
      <c r="Z3340" s="578"/>
      <c r="AA3340" s="578"/>
      <c r="AB3340" s="578"/>
      <c r="AC3340" s="578"/>
      <c r="AD3340" s="578"/>
      <c r="AE3340" s="578"/>
      <c r="AF3340" s="578"/>
      <c r="AG3340" s="578"/>
      <c r="AH3340" s="578"/>
      <c r="AI3340" s="578"/>
      <c r="AJ3340" s="578"/>
      <c r="AK3340" s="578"/>
      <c r="AL3340" s="578"/>
      <c r="AM3340" s="578"/>
      <c r="AN3340" s="578"/>
      <c r="AO3340" s="578"/>
      <c r="AP3340" s="578"/>
      <c r="AQ3340" s="578"/>
      <c r="AR3340" s="578"/>
      <c r="AS3340" s="578"/>
      <c r="AT3340" s="578"/>
      <c r="AU3340" s="567"/>
      <c r="AV3340" s="578"/>
      <c r="AW3340" s="578"/>
      <c r="AX3340" s="578"/>
      <c r="AY3340" s="578"/>
      <c r="AZ3340" s="578"/>
      <c r="BA3340" s="578"/>
      <c r="BB3340" s="578"/>
      <c r="BC3340" s="578"/>
      <c r="BD3340" s="578"/>
      <c r="BE3340" s="578"/>
      <c r="BF3340" s="578"/>
      <c r="BG3340" s="578"/>
      <c r="BH3340" s="578"/>
      <c r="BI3340" s="578"/>
      <c r="BJ3340" s="578"/>
      <c r="BK3340" s="578"/>
      <c r="BL3340" s="578"/>
      <c r="BM3340" s="578"/>
      <c r="BN3340" s="578"/>
      <c r="BO3340" s="578"/>
      <c r="BP3340" s="578"/>
      <c r="BQ3340" s="547"/>
      <c r="BR3340" s="578"/>
      <c r="BS3340" s="851"/>
      <c r="BT3340" s="575"/>
      <c r="BU3340" s="575"/>
    </row>
    <row r="3341" spans="1:73" s="812" customFormat="1" ht="38.25" hidden="1">
      <c r="A3341" s="706"/>
      <c r="B3341" s="980">
        <v>11</v>
      </c>
      <c r="C3341" s="791" t="s">
        <v>1004</v>
      </c>
      <c r="D3341" s="640" t="s">
        <v>41</v>
      </c>
      <c r="E3341" s="641" t="s">
        <v>2725</v>
      </c>
      <c r="F3341" s="641"/>
      <c r="G3341" s="652"/>
      <c r="H3341" s="643">
        <f t="shared" ref="H3341:H3349" si="1548">J3341</f>
        <v>3.8600000000000003</v>
      </c>
      <c r="I3341" s="644"/>
      <c r="J3341" s="645">
        <f t="shared" ref="J3341:J3349" si="1549">K3341+AA3341+BM3341</f>
        <v>3.8600000000000003</v>
      </c>
      <c r="K3341" s="1">
        <f t="shared" ref="K3341:K3349" si="1550">L3341+T3341+X3341+Y3341+Z3341</f>
        <v>1.8</v>
      </c>
      <c r="L3341" s="1">
        <f t="shared" ref="L3341:L3349" si="1551">M3341+S3341</f>
        <v>1.8</v>
      </c>
      <c r="M3341" s="1">
        <f t="shared" ref="M3341:M3349" si="1552">N3341+R3341</f>
        <v>1.8</v>
      </c>
      <c r="N3341" s="1">
        <f t="shared" ref="N3341:N3349" si="1553">O3341+P3341+Q3341</f>
        <v>1.8</v>
      </c>
      <c r="O3341" s="1"/>
      <c r="P3341" s="1">
        <v>1.8</v>
      </c>
      <c r="Q3341" s="1"/>
      <c r="R3341" s="1"/>
      <c r="S3341" s="1"/>
      <c r="T3341" s="1">
        <f t="shared" ref="T3341:T3349" si="1554">U3341+V3341+W3341</f>
        <v>0</v>
      </c>
      <c r="U3341" s="1"/>
      <c r="V3341" s="1"/>
      <c r="W3341" s="1"/>
      <c r="X3341" s="1"/>
      <c r="Y3341" s="1"/>
      <c r="Z3341" s="1"/>
      <c r="AA3341" s="1">
        <f t="shared" ref="AA3341:AA3349" si="1555">SUM(AB3341:AI3341)+AW3341+SUM(AY3341:BC3341)+SUM(BF3341:BL3341)</f>
        <v>2.06</v>
      </c>
      <c r="AB3341" s="1"/>
      <c r="AC3341" s="1"/>
      <c r="AD3341" s="1"/>
      <c r="AE3341" s="1"/>
      <c r="AF3341" s="1"/>
      <c r="AG3341" s="1"/>
      <c r="AH3341" s="1"/>
      <c r="AI3341" s="1">
        <f t="shared" ref="AI3341:AI3349" si="1556">SUM(AJ3341:AV3341)+AX3341+SUM(BD3341:BE3341)</f>
        <v>0.47</v>
      </c>
      <c r="AJ3341" s="1">
        <v>0.35</v>
      </c>
      <c r="AK3341" s="1"/>
      <c r="AL3341" s="1"/>
      <c r="AM3341" s="1"/>
      <c r="AN3341" s="1"/>
      <c r="AO3341" s="1"/>
      <c r="AP3341" s="1"/>
      <c r="AQ3341" s="1"/>
      <c r="AR3341" s="1"/>
      <c r="AS3341" s="1"/>
      <c r="AT3341" s="1"/>
      <c r="AU3341" s="1"/>
      <c r="AV3341" s="1"/>
      <c r="AW3341" s="1"/>
      <c r="AX3341" s="1"/>
      <c r="AY3341" s="1"/>
      <c r="AZ3341" s="1">
        <v>0.51</v>
      </c>
      <c r="BA3341" s="1"/>
      <c r="BB3341" s="1"/>
      <c r="BC3341" s="1"/>
      <c r="BD3341" s="1"/>
      <c r="BE3341" s="1">
        <v>0.12</v>
      </c>
      <c r="BF3341" s="1"/>
      <c r="BG3341" s="1"/>
      <c r="BH3341" s="1"/>
      <c r="BI3341" s="1"/>
      <c r="BJ3341" s="1"/>
      <c r="BK3341" s="1">
        <v>1.08</v>
      </c>
      <c r="BL3341" s="1"/>
      <c r="BM3341" s="1">
        <f t="shared" ref="BM3341:BM3349" si="1557">SUM(BN3341:BP3341)</f>
        <v>0</v>
      </c>
      <c r="BN3341" s="1"/>
      <c r="BO3341" s="1"/>
      <c r="BP3341" s="1"/>
    </row>
    <row r="3342" spans="1:73" s="812" customFormat="1" hidden="1">
      <c r="A3342" s="699">
        <v>2.52</v>
      </c>
      <c r="B3342" s="980">
        <v>16</v>
      </c>
      <c r="C3342" s="742" t="s">
        <v>1005</v>
      </c>
      <c r="D3342" s="699" t="s">
        <v>41</v>
      </c>
      <c r="E3342" s="641" t="s">
        <v>2725</v>
      </c>
      <c r="F3342" s="641"/>
      <c r="G3342" s="642"/>
      <c r="H3342" s="643">
        <f t="shared" si="1548"/>
        <v>2.52</v>
      </c>
      <c r="I3342" s="644"/>
      <c r="J3342" s="645">
        <f t="shared" si="1549"/>
        <v>2.52</v>
      </c>
      <c r="K3342" s="1">
        <f t="shared" si="1550"/>
        <v>2.52</v>
      </c>
      <c r="L3342" s="1">
        <f t="shared" si="1551"/>
        <v>2.31</v>
      </c>
      <c r="M3342" s="1">
        <f t="shared" si="1552"/>
        <v>2.31</v>
      </c>
      <c r="N3342" s="1">
        <f t="shared" si="1553"/>
        <v>2.2400000000000002</v>
      </c>
      <c r="O3342" s="1">
        <v>2.2400000000000002</v>
      </c>
      <c r="P3342" s="1"/>
      <c r="Q3342" s="1"/>
      <c r="R3342" s="1">
        <v>7.0000000000000007E-2</v>
      </c>
      <c r="S3342" s="1"/>
      <c r="T3342" s="1">
        <f t="shared" si="1554"/>
        <v>0</v>
      </c>
      <c r="U3342" s="1"/>
      <c r="V3342" s="1"/>
      <c r="W3342" s="1"/>
      <c r="X3342" s="1"/>
      <c r="Y3342" s="1">
        <v>0.21</v>
      </c>
      <c r="Z3342" s="1"/>
      <c r="AA3342" s="1">
        <f t="shared" si="1555"/>
        <v>0</v>
      </c>
      <c r="AB3342" s="1"/>
      <c r="AC3342" s="1"/>
      <c r="AD3342" s="1"/>
      <c r="AE3342" s="1"/>
      <c r="AF3342" s="1"/>
      <c r="AG3342" s="1"/>
      <c r="AH3342" s="1"/>
      <c r="AI3342" s="1">
        <f t="shared" si="1556"/>
        <v>0</v>
      </c>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c r="BJ3342" s="1"/>
      <c r="BK3342" s="1"/>
      <c r="BL3342" s="1"/>
      <c r="BM3342" s="1">
        <f t="shared" si="1557"/>
        <v>0</v>
      </c>
      <c r="BN3342" s="1"/>
      <c r="BO3342" s="1"/>
      <c r="BP3342" s="1"/>
    </row>
    <row r="3343" spans="1:73" s="812" customFormat="1" hidden="1">
      <c r="A3343" s="699"/>
      <c r="B3343" s="980">
        <v>17</v>
      </c>
      <c r="C3343" s="1381" t="s">
        <v>1006</v>
      </c>
      <c r="D3343" s="640" t="s">
        <v>41</v>
      </c>
      <c r="E3343" s="641" t="s">
        <v>2725</v>
      </c>
      <c r="F3343" s="641"/>
      <c r="G3343" s="642"/>
      <c r="H3343" s="643">
        <f t="shared" si="1548"/>
        <v>0.5</v>
      </c>
      <c r="I3343" s="644"/>
      <c r="J3343" s="645">
        <f t="shared" si="1549"/>
        <v>0.5</v>
      </c>
      <c r="K3343" s="1">
        <f t="shared" si="1550"/>
        <v>0.5</v>
      </c>
      <c r="L3343" s="1">
        <f t="shared" si="1551"/>
        <v>0.5</v>
      </c>
      <c r="M3343" s="1">
        <f t="shared" si="1552"/>
        <v>0.5</v>
      </c>
      <c r="N3343" s="1">
        <f t="shared" si="1553"/>
        <v>0.5</v>
      </c>
      <c r="O3343" s="1"/>
      <c r="P3343" s="1">
        <v>0.5</v>
      </c>
      <c r="Q3343" s="1"/>
      <c r="R3343" s="1"/>
      <c r="S3343" s="1"/>
      <c r="T3343" s="1">
        <f t="shared" si="1554"/>
        <v>0</v>
      </c>
      <c r="U3343" s="1"/>
      <c r="V3343" s="1"/>
      <c r="W3343" s="1"/>
      <c r="X3343" s="1"/>
      <c r="Y3343" s="1"/>
      <c r="Z3343" s="1"/>
      <c r="AA3343" s="1">
        <f t="shared" si="1555"/>
        <v>0</v>
      </c>
      <c r="AB3343" s="1"/>
      <c r="AC3343" s="1"/>
      <c r="AD3343" s="1"/>
      <c r="AE3343" s="1"/>
      <c r="AF3343" s="1"/>
      <c r="AG3343" s="1"/>
      <c r="AH3343" s="1"/>
      <c r="AI3343" s="1">
        <f t="shared" si="1556"/>
        <v>0</v>
      </c>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c r="BJ3343" s="1"/>
      <c r="BK3343" s="1"/>
      <c r="BL3343" s="1"/>
      <c r="BM3343" s="1">
        <f t="shared" si="1557"/>
        <v>0</v>
      </c>
      <c r="BN3343" s="1"/>
      <c r="BO3343" s="1"/>
      <c r="BP3343" s="1"/>
    </row>
    <row r="3344" spans="1:73" s="812" customFormat="1" ht="25.5" hidden="1">
      <c r="A3344" s="720"/>
      <c r="B3344" s="980">
        <v>18</v>
      </c>
      <c r="C3344" s="1763" t="s">
        <v>1007</v>
      </c>
      <c r="D3344" s="723" t="s">
        <v>41</v>
      </c>
      <c r="E3344" s="641" t="s">
        <v>2725</v>
      </c>
      <c r="F3344" s="725"/>
      <c r="G3344" s="726"/>
      <c r="H3344" s="643">
        <f t="shared" si="1548"/>
        <v>0.3</v>
      </c>
      <c r="I3344" s="644"/>
      <c r="J3344" s="645">
        <f t="shared" si="1549"/>
        <v>0.3</v>
      </c>
      <c r="K3344" s="1">
        <f t="shared" si="1550"/>
        <v>0</v>
      </c>
      <c r="L3344" s="1">
        <f t="shared" si="1551"/>
        <v>0</v>
      </c>
      <c r="M3344" s="1">
        <f t="shared" si="1552"/>
        <v>0</v>
      </c>
      <c r="N3344" s="1">
        <f t="shared" si="1553"/>
        <v>0</v>
      </c>
      <c r="O3344" s="1"/>
      <c r="P3344" s="1"/>
      <c r="Q3344" s="1"/>
      <c r="R3344" s="1"/>
      <c r="S3344" s="1"/>
      <c r="T3344" s="1">
        <f t="shared" si="1554"/>
        <v>0</v>
      </c>
      <c r="U3344" s="1"/>
      <c r="V3344" s="1"/>
      <c r="W3344" s="1"/>
      <c r="X3344" s="1"/>
      <c r="Y3344" s="1"/>
      <c r="Z3344" s="1"/>
      <c r="AA3344" s="1">
        <f t="shared" si="1555"/>
        <v>0.3</v>
      </c>
      <c r="AB3344" s="1"/>
      <c r="AC3344" s="1"/>
      <c r="AD3344" s="1"/>
      <c r="AE3344" s="1"/>
      <c r="AF3344" s="1"/>
      <c r="AG3344" s="1">
        <v>0.3</v>
      </c>
      <c r="AH3344" s="1"/>
      <c r="AI3344" s="1">
        <f t="shared" si="1556"/>
        <v>0</v>
      </c>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c r="BJ3344" s="1"/>
      <c r="BK3344" s="1"/>
      <c r="BL3344" s="1"/>
      <c r="BM3344" s="1">
        <f t="shared" si="1557"/>
        <v>0</v>
      </c>
      <c r="BN3344" s="1"/>
      <c r="BO3344" s="1"/>
      <c r="BP3344" s="1"/>
    </row>
    <row r="3345" spans="1:73" s="812" customFormat="1" ht="15.75" hidden="1">
      <c r="A3345" s="720"/>
      <c r="B3345" s="980">
        <v>22</v>
      </c>
      <c r="C3345" s="742" t="s">
        <v>1008</v>
      </c>
      <c r="D3345" s="723" t="s">
        <v>41</v>
      </c>
      <c r="E3345" s="641" t="s">
        <v>2725</v>
      </c>
      <c r="F3345" s="725"/>
      <c r="G3345" s="726"/>
      <c r="H3345" s="643">
        <f t="shared" si="1548"/>
        <v>0.04</v>
      </c>
      <c r="I3345" s="644"/>
      <c r="J3345" s="645">
        <f t="shared" si="1549"/>
        <v>0.04</v>
      </c>
      <c r="K3345" s="1">
        <f t="shared" si="1550"/>
        <v>0</v>
      </c>
      <c r="L3345" s="1">
        <f t="shared" si="1551"/>
        <v>0</v>
      </c>
      <c r="M3345" s="1">
        <f t="shared" si="1552"/>
        <v>0</v>
      </c>
      <c r="N3345" s="1">
        <f t="shared" si="1553"/>
        <v>0</v>
      </c>
      <c r="O3345" s="1"/>
      <c r="P3345" s="1"/>
      <c r="Q3345" s="1"/>
      <c r="R3345" s="1"/>
      <c r="S3345" s="1"/>
      <c r="T3345" s="1">
        <f t="shared" si="1554"/>
        <v>0</v>
      </c>
      <c r="U3345" s="1"/>
      <c r="V3345" s="1"/>
      <c r="W3345" s="1"/>
      <c r="X3345" s="1"/>
      <c r="Y3345" s="1"/>
      <c r="Z3345" s="1"/>
      <c r="AA3345" s="1">
        <f t="shared" si="1555"/>
        <v>0.04</v>
      </c>
      <c r="AB3345" s="1"/>
      <c r="AC3345" s="1"/>
      <c r="AD3345" s="1"/>
      <c r="AE3345" s="1"/>
      <c r="AF3345" s="1"/>
      <c r="AG3345" s="1"/>
      <c r="AH3345" s="1"/>
      <c r="AI3345" s="1">
        <f t="shared" si="1556"/>
        <v>0</v>
      </c>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c r="BJ3345" s="1"/>
      <c r="BK3345" s="1">
        <v>0.04</v>
      </c>
      <c r="BL3345" s="1"/>
      <c r="BM3345" s="1">
        <f t="shared" si="1557"/>
        <v>0</v>
      </c>
      <c r="BN3345" s="1"/>
      <c r="BO3345" s="1"/>
      <c r="BP3345" s="1"/>
    </row>
    <row r="3346" spans="1:73" s="812" customFormat="1" ht="30" hidden="1">
      <c r="A3346" s="720"/>
      <c r="B3346" s="980">
        <v>25</v>
      </c>
      <c r="C3346" s="981" t="s">
        <v>1009</v>
      </c>
      <c r="D3346" s="723" t="s">
        <v>41</v>
      </c>
      <c r="E3346" s="641" t="s">
        <v>2725</v>
      </c>
      <c r="F3346" s="725" t="s">
        <v>2913</v>
      </c>
      <c r="G3346" s="726"/>
      <c r="H3346" s="643">
        <f t="shared" si="1548"/>
        <v>1.5</v>
      </c>
      <c r="I3346" s="644"/>
      <c r="J3346" s="645">
        <f t="shared" si="1549"/>
        <v>1.5</v>
      </c>
      <c r="K3346" s="1">
        <f t="shared" si="1550"/>
        <v>1.25</v>
      </c>
      <c r="L3346" s="1">
        <f t="shared" si="1551"/>
        <v>0</v>
      </c>
      <c r="M3346" s="1">
        <f t="shared" si="1552"/>
        <v>0</v>
      </c>
      <c r="N3346" s="1">
        <f t="shared" si="1553"/>
        <v>0</v>
      </c>
      <c r="O3346" s="1"/>
      <c r="P3346" s="1"/>
      <c r="Q3346" s="1"/>
      <c r="R3346" s="1"/>
      <c r="S3346" s="1"/>
      <c r="T3346" s="1">
        <f t="shared" si="1554"/>
        <v>0</v>
      </c>
      <c r="U3346" s="1"/>
      <c r="V3346" s="1"/>
      <c r="W3346" s="1"/>
      <c r="X3346" s="1"/>
      <c r="Y3346" s="1">
        <v>1.25</v>
      </c>
      <c r="Z3346" s="1"/>
      <c r="AA3346" s="1">
        <f t="shared" si="1555"/>
        <v>0.25</v>
      </c>
      <c r="AB3346" s="1"/>
      <c r="AC3346" s="1"/>
      <c r="AD3346" s="1"/>
      <c r="AE3346" s="1"/>
      <c r="AF3346" s="1"/>
      <c r="AG3346" s="1"/>
      <c r="AH3346" s="1"/>
      <c r="AI3346" s="1">
        <f t="shared" si="1556"/>
        <v>0.25</v>
      </c>
      <c r="AJ3346" s="1">
        <v>0.25</v>
      </c>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c r="BJ3346" s="1"/>
      <c r="BK3346" s="1"/>
      <c r="BL3346" s="1"/>
      <c r="BM3346" s="1">
        <f t="shared" si="1557"/>
        <v>0</v>
      </c>
      <c r="BN3346" s="1"/>
      <c r="BO3346" s="1"/>
      <c r="BP3346" s="1"/>
    </row>
    <row r="3347" spans="1:73" s="812" customFormat="1" ht="25.5" hidden="1">
      <c r="A3347" s="720"/>
      <c r="B3347" s="980" t="s">
        <v>114</v>
      </c>
      <c r="C3347" s="722" t="s">
        <v>1010</v>
      </c>
      <c r="D3347" s="723" t="s">
        <v>41</v>
      </c>
      <c r="E3347" s="641" t="s">
        <v>2725</v>
      </c>
      <c r="F3347" s="725"/>
      <c r="G3347" s="726"/>
      <c r="H3347" s="643">
        <f t="shared" si="1548"/>
        <v>16.07</v>
      </c>
      <c r="I3347" s="644">
        <v>1.73</v>
      </c>
      <c r="J3347" s="645">
        <f t="shared" si="1549"/>
        <v>16.07</v>
      </c>
      <c r="K3347" s="1">
        <f t="shared" si="1550"/>
        <v>14.840000000000002</v>
      </c>
      <c r="L3347" s="1">
        <f t="shared" si="1551"/>
        <v>12.370000000000001</v>
      </c>
      <c r="M3347" s="1">
        <f t="shared" si="1552"/>
        <v>12.370000000000001</v>
      </c>
      <c r="N3347" s="1">
        <f t="shared" si="1553"/>
        <v>12.370000000000001</v>
      </c>
      <c r="O3347" s="1">
        <v>8</v>
      </c>
      <c r="P3347" s="1">
        <v>4.37</v>
      </c>
      <c r="Q3347" s="1"/>
      <c r="R3347" s="1"/>
      <c r="S3347" s="1"/>
      <c r="T3347" s="1">
        <f t="shared" si="1554"/>
        <v>0</v>
      </c>
      <c r="U3347" s="1"/>
      <c r="V3347" s="1"/>
      <c r="W3347" s="1"/>
      <c r="X3347" s="1"/>
      <c r="Y3347" s="1">
        <v>2.4700000000000002</v>
      </c>
      <c r="Z3347" s="1"/>
      <c r="AA3347" s="1">
        <f t="shared" si="1555"/>
        <v>1.1200000000000001</v>
      </c>
      <c r="AB3347" s="1"/>
      <c r="AC3347" s="1"/>
      <c r="AD3347" s="1"/>
      <c r="AE3347" s="1"/>
      <c r="AF3347" s="1"/>
      <c r="AG3347" s="1"/>
      <c r="AH3347" s="1"/>
      <c r="AI3347" s="1">
        <f t="shared" si="1556"/>
        <v>1.0900000000000001</v>
      </c>
      <c r="AJ3347" s="1">
        <v>1.03</v>
      </c>
      <c r="AK3347" s="1">
        <v>0.05</v>
      </c>
      <c r="AL3347" s="1"/>
      <c r="AM3347" s="1"/>
      <c r="AN3347" s="1"/>
      <c r="AO3347" s="1"/>
      <c r="AP3347" s="1"/>
      <c r="AQ3347" s="1"/>
      <c r="AR3347" s="1"/>
      <c r="AS3347" s="1"/>
      <c r="AT3347" s="1"/>
      <c r="AU3347" s="1"/>
      <c r="AV3347" s="1"/>
      <c r="AW3347" s="1"/>
      <c r="AX3347" s="1"/>
      <c r="AY3347" s="1"/>
      <c r="AZ3347" s="1"/>
      <c r="BA3347" s="1"/>
      <c r="BB3347" s="1"/>
      <c r="BC3347" s="1"/>
      <c r="BD3347" s="1"/>
      <c r="BE3347" s="1">
        <v>0.01</v>
      </c>
      <c r="BF3347" s="1"/>
      <c r="BG3347" s="1">
        <v>0.03</v>
      </c>
      <c r="BH3347" s="1"/>
      <c r="BI3347" s="1"/>
      <c r="BJ3347" s="1"/>
      <c r="BK3347" s="1"/>
      <c r="BL3347" s="1"/>
      <c r="BM3347" s="1">
        <f t="shared" si="1557"/>
        <v>0.11</v>
      </c>
      <c r="BN3347" s="1">
        <v>0.11</v>
      </c>
      <c r="BO3347" s="1"/>
      <c r="BP3347" s="1"/>
    </row>
    <row r="3348" spans="1:73" s="812" customFormat="1" ht="27.6" hidden="1" customHeight="1">
      <c r="A3348" s="706"/>
      <c r="B3348" s="980" t="s">
        <v>114</v>
      </c>
      <c r="C3348" s="639" t="s">
        <v>1011</v>
      </c>
      <c r="D3348" s="640" t="s">
        <v>41</v>
      </c>
      <c r="E3348" s="641" t="s">
        <v>2725</v>
      </c>
      <c r="F3348" s="774"/>
      <c r="G3348" s="705"/>
      <c r="H3348" s="643">
        <f t="shared" si="1548"/>
        <v>6.94</v>
      </c>
      <c r="I3348" s="644"/>
      <c r="J3348" s="645">
        <f t="shared" si="1549"/>
        <v>6.94</v>
      </c>
      <c r="K3348" s="1">
        <f t="shared" si="1550"/>
        <v>6.07</v>
      </c>
      <c r="L3348" s="1">
        <f t="shared" si="1551"/>
        <v>6.07</v>
      </c>
      <c r="M3348" s="1">
        <f t="shared" si="1552"/>
        <v>6.07</v>
      </c>
      <c r="N3348" s="1">
        <f t="shared" si="1553"/>
        <v>6.07</v>
      </c>
      <c r="O3348" s="1">
        <v>6.07</v>
      </c>
      <c r="P3348" s="1"/>
      <c r="Q3348" s="1"/>
      <c r="R3348" s="1"/>
      <c r="S3348" s="1"/>
      <c r="T3348" s="1">
        <f t="shared" si="1554"/>
        <v>0</v>
      </c>
      <c r="U3348" s="1"/>
      <c r="V3348" s="1"/>
      <c r="W3348" s="1"/>
      <c r="X3348" s="1"/>
      <c r="Y3348" s="1"/>
      <c r="Z3348" s="1"/>
      <c r="AA3348" s="1">
        <f t="shared" si="1555"/>
        <v>0.87</v>
      </c>
      <c r="AB3348" s="1"/>
      <c r="AC3348" s="1"/>
      <c r="AD3348" s="1"/>
      <c r="AE3348" s="1"/>
      <c r="AF3348" s="1"/>
      <c r="AG3348" s="1"/>
      <c r="AH3348" s="1"/>
      <c r="AI3348" s="1">
        <f t="shared" si="1556"/>
        <v>0.87</v>
      </c>
      <c r="AJ3348" s="1">
        <v>0.87</v>
      </c>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c r="BJ3348" s="1"/>
      <c r="BK3348" s="1"/>
      <c r="BL3348" s="1"/>
      <c r="BM3348" s="1">
        <f t="shared" si="1557"/>
        <v>0</v>
      </c>
      <c r="BN3348" s="1"/>
      <c r="BO3348" s="1"/>
      <c r="BP3348" s="1"/>
    </row>
    <row r="3349" spans="1:73" s="812" customFormat="1" hidden="1">
      <c r="A3349" s="706"/>
      <c r="B3349" s="980" t="s">
        <v>114</v>
      </c>
      <c r="C3349" s="1764" t="s">
        <v>1012</v>
      </c>
      <c r="D3349" s="640" t="s">
        <v>41</v>
      </c>
      <c r="E3349" s="641" t="s">
        <v>2725</v>
      </c>
      <c r="F3349" s="774"/>
      <c r="G3349" s="705"/>
      <c r="H3349" s="643">
        <f t="shared" si="1548"/>
        <v>1.6</v>
      </c>
      <c r="I3349" s="644"/>
      <c r="J3349" s="645">
        <f t="shared" si="1549"/>
        <v>1.6</v>
      </c>
      <c r="K3349" s="1">
        <f t="shared" si="1550"/>
        <v>1.6</v>
      </c>
      <c r="L3349" s="1">
        <f t="shared" si="1551"/>
        <v>1.6</v>
      </c>
      <c r="M3349" s="1">
        <f t="shared" si="1552"/>
        <v>1.6</v>
      </c>
      <c r="N3349" s="1">
        <f t="shared" si="1553"/>
        <v>1.6</v>
      </c>
      <c r="O3349" s="1"/>
      <c r="P3349" s="1">
        <v>1.6</v>
      </c>
      <c r="Q3349" s="1"/>
      <c r="R3349" s="1"/>
      <c r="S3349" s="1"/>
      <c r="T3349" s="1">
        <f t="shared" si="1554"/>
        <v>0</v>
      </c>
      <c r="U3349" s="1"/>
      <c r="V3349" s="1"/>
      <c r="W3349" s="1"/>
      <c r="X3349" s="1"/>
      <c r="Y3349" s="1"/>
      <c r="Z3349" s="1"/>
      <c r="AA3349" s="1">
        <f t="shared" si="1555"/>
        <v>0</v>
      </c>
      <c r="AB3349" s="1"/>
      <c r="AC3349" s="1"/>
      <c r="AD3349" s="1"/>
      <c r="AE3349" s="1"/>
      <c r="AF3349" s="1"/>
      <c r="AG3349" s="1"/>
      <c r="AH3349" s="1"/>
      <c r="AI3349" s="1">
        <f t="shared" si="1556"/>
        <v>0</v>
      </c>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c r="BJ3349" s="1"/>
      <c r="BK3349" s="1"/>
      <c r="BL3349" s="1"/>
      <c r="BM3349" s="1">
        <f t="shared" si="1557"/>
        <v>0</v>
      </c>
      <c r="BN3349" s="1"/>
      <c r="BO3349" s="1"/>
      <c r="BP3349" s="1"/>
    </row>
    <row r="3350" spans="1:73" s="534" customFormat="1" hidden="1">
      <c r="A3350" s="575"/>
      <c r="B3350" s="576"/>
      <c r="C3350" s="849"/>
      <c r="D3350" s="578"/>
      <c r="E3350" s="579"/>
      <c r="F3350" s="578"/>
      <c r="G3350" s="850"/>
      <c r="H3350" s="581"/>
      <c r="I3350" s="582"/>
      <c r="J3350" s="580"/>
      <c r="K3350" s="578"/>
      <c r="L3350" s="578"/>
      <c r="M3350" s="578"/>
      <c r="N3350" s="578"/>
      <c r="O3350" s="578"/>
      <c r="P3350" s="578"/>
      <c r="Q3350" s="578"/>
      <c r="R3350" s="578"/>
      <c r="S3350" s="578"/>
      <c r="T3350" s="578"/>
      <c r="U3350" s="578"/>
      <c r="V3350" s="578"/>
      <c r="W3350" s="578"/>
      <c r="X3350" s="578"/>
      <c r="Y3350" s="578"/>
      <c r="Z3350" s="578"/>
      <c r="AA3350" s="578"/>
      <c r="AB3350" s="578"/>
      <c r="AC3350" s="578"/>
      <c r="AD3350" s="578"/>
      <c r="AE3350" s="578"/>
      <c r="AF3350" s="578"/>
      <c r="AG3350" s="578"/>
      <c r="AH3350" s="578"/>
      <c r="AI3350" s="578"/>
      <c r="AJ3350" s="578"/>
      <c r="AK3350" s="578"/>
      <c r="AL3350" s="578"/>
      <c r="AM3350" s="578"/>
      <c r="AN3350" s="578"/>
      <c r="AO3350" s="578"/>
      <c r="AP3350" s="578"/>
      <c r="AQ3350" s="578"/>
      <c r="AR3350" s="578"/>
      <c r="AS3350" s="578"/>
      <c r="AT3350" s="578"/>
      <c r="AU3350" s="567"/>
      <c r="AV3350" s="578"/>
      <c r="AW3350" s="578"/>
      <c r="AX3350" s="578"/>
      <c r="AY3350" s="578"/>
      <c r="AZ3350" s="578"/>
      <c r="BA3350" s="578"/>
      <c r="BB3350" s="578"/>
      <c r="BC3350" s="578"/>
      <c r="BD3350" s="578"/>
      <c r="BE3350" s="578"/>
      <c r="BF3350" s="578"/>
      <c r="BG3350" s="578"/>
      <c r="BH3350" s="578"/>
      <c r="BI3350" s="578"/>
      <c r="BJ3350" s="578"/>
      <c r="BK3350" s="578"/>
      <c r="BL3350" s="578"/>
      <c r="BM3350" s="578"/>
      <c r="BN3350" s="578"/>
      <c r="BO3350" s="578"/>
      <c r="BP3350" s="578"/>
      <c r="BQ3350" s="547"/>
      <c r="BR3350" s="578"/>
      <c r="BS3350" s="851"/>
      <c r="BT3350" s="575"/>
      <c r="BU3350" s="575"/>
    </row>
    <row r="3351" spans="1:73" s="534" customFormat="1" hidden="1">
      <c r="A3351" s="575"/>
      <c r="B3351" s="576"/>
      <c r="C3351" s="849"/>
      <c r="D3351" s="578"/>
      <c r="E3351" s="579"/>
      <c r="F3351" s="578"/>
      <c r="G3351" s="850"/>
      <c r="H3351" s="581"/>
      <c r="I3351" s="582"/>
      <c r="J3351" s="580"/>
      <c r="K3351" s="578"/>
      <c r="L3351" s="578"/>
      <c r="M3351" s="578"/>
      <c r="N3351" s="578"/>
      <c r="O3351" s="578"/>
      <c r="P3351" s="578"/>
      <c r="Q3351" s="578"/>
      <c r="R3351" s="578"/>
      <c r="S3351" s="578"/>
      <c r="T3351" s="578"/>
      <c r="U3351" s="578"/>
      <c r="V3351" s="578"/>
      <c r="W3351" s="578"/>
      <c r="X3351" s="578"/>
      <c r="Y3351" s="578"/>
      <c r="Z3351" s="578"/>
      <c r="AA3351" s="578"/>
      <c r="AB3351" s="578"/>
      <c r="AC3351" s="578"/>
      <c r="AD3351" s="578"/>
      <c r="AE3351" s="578"/>
      <c r="AF3351" s="578"/>
      <c r="AG3351" s="578"/>
      <c r="AH3351" s="578"/>
      <c r="AI3351" s="578"/>
      <c r="AJ3351" s="578"/>
      <c r="AK3351" s="578"/>
      <c r="AL3351" s="578"/>
      <c r="AM3351" s="578"/>
      <c r="AN3351" s="578"/>
      <c r="AO3351" s="578"/>
      <c r="AP3351" s="578"/>
      <c r="AQ3351" s="578"/>
      <c r="AR3351" s="578"/>
      <c r="AS3351" s="578"/>
      <c r="AT3351" s="578"/>
      <c r="AU3351" s="567"/>
      <c r="AV3351" s="578"/>
      <c r="AW3351" s="578"/>
      <c r="AX3351" s="578"/>
      <c r="AY3351" s="578"/>
      <c r="AZ3351" s="578"/>
      <c r="BA3351" s="578"/>
      <c r="BB3351" s="578"/>
      <c r="BC3351" s="578"/>
      <c r="BD3351" s="578"/>
      <c r="BE3351" s="578"/>
      <c r="BF3351" s="578"/>
      <c r="BG3351" s="578"/>
      <c r="BH3351" s="578"/>
      <c r="BI3351" s="578"/>
      <c r="BJ3351" s="578"/>
      <c r="BK3351" s="578"/>
      <c r="BL3351" s="578"/>
      <c r="BM3351" s="578"/>
      <c r="BN3351" s="578"/>
      <c r="BO3351" s="578"/>
      <c r="BP3351" s="578"/>
      <c r="BQ3351" s="547"/>
      <c r="BR3351" s="578"/>
      <c r="BS3351" s="851"/>
      <c r="BT3351" s="575"/>
      <c r="BU3351" s="575"/>
    </row>
    <row r="3352" spans="1:73" s="755" customFormat="1" ht="12.75" hidden="1">
      <c r="B3352" s="804">
        <v>40</v>
      </c>
      <c r="C3352" s="1091" t="s">
        <v>1013</v>
      </c>
      <c r="D3352" s="1108" t="s">
        <v>41</v>
      </c>
      <c r="E3352" s="804" t="s">
        <v>2744</v>
      </c>
      <c r="F3352" s="1091"/>
      <c r="G3352" s="1091"/>
      <c r="H3352" s="643">
        <f t="shared" ref="H3352:H3360" si="1558">J3352</f>
        <v>0.96</v>
      </c>
      <c r="I3352" s="644"/>
      <c r="J3352" s="645">
        <f t="shared" ref="J3352" si="1559">K3352+AA3352+BM3352</f>
        <v>0.96</v>
      </c>
      <c r="K3352" s="1">
        <f t="shared" ref="K3352:K3360" si="1560">L3352+T3352+X3352+Y3352+Z3352</f>
        <v>0</v>
      </c>
      <c r="L3352" s="1">
        <f t="shared" ref="L3352:L3360" si="1561">M3352+S3352</f>
        <v>0</v>
      </c>
      <c r="M3352" s="1">
        <f t="shared" ref="M3352:M3360" si="1562">N3352+R3352</f>
        <v>0</v>
      </c>
      <c r="N3352" s="1">
        <f t="shared" ref="N3352:N3360" si="1563">O3352+P3352+Q3352</f>
        <v>0</v>
      </c>
      <c r="O3352" s="1091"/>
      <c r="P3352" s="1091"/>
      <c r="Q3352" s="1091"/>
      <c r="R3352" s="1091"/>
      <c r="S3352" s="1091"/>
      <c r="T3352" s="1">
        <f t="shared" ref="T3352:T3360" si="1564">U3352+V3352+W3352</f>
        <v>0</v>
      </c>
      <c r="U3352" s="1091"/>
      <c r="V3352" s="1091"/>
      <c r="W3352" s="1091"/>
      <c r="X3352" s="1091"/>
      <c r="Y3352" s="1091"/>
      <c r="Z3352" s="1091"/>
      <c r="AA3352" s="1">
        <f t="shared" ref="AA3352:AA3360" si="1565">SUM(AB3352:AI3352)+AW3352+SUM(AY3352:BC3352)+SUM(BF3352:BL3352)</f>
        <v>0.96</v>
      </c>
      <c r="AB3352" s="1091"/>
      <c r="AC3352" s="1091"/>
      <c r="AD3352" s="1091"/>
      <c r="AE3352" s="1091"/>
      <c r="AF3352" s="1091">
        <v>0.96</v>
      </c>
      <c r="AG3352" s="1091"/>
      <c r="AH3352" s="1091"/>
      <c r="AI3352" s="1">
        <f t="shared" ref="AI3352:AI3360" si="1566">SUM(AJ3352:AV3352)+AX3352+SUM(BD3352:BE3352)</f>
        <v>0</v>
      </c>
      <c r="AJ3352" s="1091"/>
      <c r="AK3352" s="1091"/>
      <c r="AL3352" s="1091"/>
      <c r="AM3352" s="1091"/>
      <c r="AN3352" s="1091"/>
      <c r="AO3352" s="1091"/>
      <c r="AP3352" s="1091"/>
      <c r="AQ3352" s="1091"/>
      <c r="AR3352" s="1091"/>
      <c r="AS3352" s="1091"/>
      <c r="AT3352" s="1091"/>
      <c r="AU3352" s="1091"/>
      <c r="AV3352" s="1091"/>
      <c r="AW3352" s="1091"/>
      <c r="AX3352" s="1091"/>
      <c r="AY3352" s="1091"/>
      <c r="AZ3352" s="1091"/>
      <c r="BA3352" s="1091"/>
      <c r="BB3352" s="1091"/>
      <c r="BC3352" s="1091"/>
      <c r="BD3352" s="1091"/>
      <c r="BE3352" s="1091"/>
      <c r="BF3352" s="1091"/>
      <c r="BG3352" s="1091"/>
      <c r="BH3352" s="1091"/>
      <c r="BI3352" s="1091"/>
      <c r="BJ3352" s="1091"/>
      <c r="BK3352" s="1091"/>
      <c r="BL3352" s="1091"/>
      <c r="BM3352" s="1">
        <f t="shared" ref="BM3352:BM3360" si="1567">SUM(BN3352:BP3352)</f>
        <v>0</v>
      </c>
      <c r="BN3352" s="1091"/>
      <c r="BO3352" s="1091"/>
      <c r="BP3352" s="1091"/>
    </row>
    <row r="3353" spans="1:73" s="1066" customFormat="1" hidden="1">
      <c r="A3353" s="731"/>
      <c r="B3353" s="640">
        <v>22</v>
      </c>
      <c r="C3353" s="1103" t="s">
        <v>1014</v>
      </c>
      <c r="D3353" s="1" t="s">
        <v>41</v>
      </c>
      <c r="E3353" s="640" t="s">
        <v>203</v>
      </c>
      <c r="F3353" s="1"/>
      <c r="G3353" s="810"/>
      <c r="H3353" s="643">
        <f t="shared" si="1558"/>
        <v>0.03</v>
      </c>
      <c r="I3353" s="644"/>
      <c r="J3353" s="645">
        <f>K3353+AA3353+BM3353</f>
        <v>0.03</v>
      </c>
      <c r="K3353" s="1">
        <f t="shared" si="1560"/>
        <v>0.03</v>
      </c>
      <c r="L3353" s="1">
        <f t="shared" si="1561"/>
        <v>0</v>
      </c>
      <c r="M3353" s="1">
        <f t="shared" si="1562"/>
        <v>0</v>
      </c>
      <c r="N3353" s="1">
        <f t="shared" si="1563"/>
        <v>0</v>
      </c>
      <c r="O3353" s="1"/>
      <c r="P3353" s="1"/>
      <c r="Q3353" s="1"/>
      <c r="R3353" s="1"/>
      <c r="S3353" s="1"/>
      <c r="T3353" s="1">
        <f t="shared" si="1564"/>
        <v>0</v>
      </c>
      <c r="U3353" s="1"/>
      <c r="V3353" s="1"/>
      <c r="W3353" s="1"/>
      <c r="X3353" s="1"/>
      <c r="Y3353" s="1">
        <v>0.03</v>
      </c>
      <c r="Z3353" s="1"/>
      <c r="AA3353" s="1">
        <f t="shared" si="1565"/>
        <v>0</v>
      </c>
      <c r="AB3353" s="1"/>
      <c r="AC3353" s="1"/>
      <c r="AD3353" s="1"/>
      <c r="AE3353" s="1"/>
      <c r="AF3353" s="1"/>
      <c r="AG3353" s="1"/>
      <c r="AH3353" s="1"/>
      <c r="AI3353" s="1">
        <f t="shared" si="1566"/>
        <v>0</v>
      </c>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c r="BJ3353" s="1"/>
      <c r="BK3353" s="1"/>
      <c r="BL3353" s="1"/>
      <c r="BM3353" s="1">
        <f t="shared" si="1567"/>
        <v>0</v>
      </c>
      <c r="BN3353" s="1"/>
      <c r="BO3353" s="1"/>
      <c r="BP3353" s="1"/>
    </row>
    <row r="3354" spans="1:73" s="1066" customFormat="1" hidden="1">
      <c r="A3354" s="731"/>
      <c r="B3354" s="640">
        <v>23</v>
      </c>
      <c r="C3354" s="1103" t="s">
        <v>1015</v>
      </c>
      <c r="D3354" s="1" t="s">
        <v>41</v>
      </c>
      <c r="E3354" s="640" t="s">
        <v>203</v>
      </c>
      <c r="F3354" s="1"/>
      <c r="G3354" s="810"/>
      <c r="H3354" s="643">
        <f t="shared" si="1558"/>
        <v>0.04</v>
      </c>
      <c r="I3354" s="644"/>
      <c r="J3354" s="645">
        <f>K3354+AA3354+BM3354</f>
        <v>0.04</v>
      </c>
      <c r="K3354" s="1">
        <f t="shared" si="1560"/>
        <v>0.04</v>
      </c>
      <c r="L3354" s="1">
        <f t="shared" si="1561"/>
        <v>0.04</v>
      </c>
      <c r="M3354" s="1">
        <f t="shared" si="1562"/>
        <v>0.04</v>
      </c>
      <c r="N3354" s="1">
        <f t="shared" si="1563"/>
        <v>0</v>
      </c>
      <c r="O3354" s="1"/>
      <c r="P3354" s="1"/>
      <c r="Q3354" s="1"/>
      <c r="R3354" s="1">
        <v>0.04</v>
      </c>
      <c r="S3354" s="1"/>
      <c r="T3354" s="1">
        <f t="shared" si="1564"/>
        <v>0</v>
      </c>
      <c r="U3354" s="1"/>
      <c r="V3354" s="1"/>
      <c r="W3354" s="1"/>
      <c r="X3354" s="1"/>
      <c r="Y3354" s="1"/>
      <c r="Z3354" s="1"/>
      <c r="AA3354" s="1">
        <f t="shared" si="1565"/>
        <v>0</v>
      </c>
      <c r="AB3354" s="1"/>
      <c r="AC3354" s="1"/>
      <c r="AD3354" s="1"/>
      <c r="AE3354" s="1"/>
      <c r="AF3354" s="1"/>
      <c r="AG3354" s="1"/>
      <c r="AH3354" s="1"/>
      <c r="AI3354" s="1">
        <f t="shared" si="1566"/>
        <v>0</v>
      </c>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c r="BJ3354" s="1"/>
      <c r="BK3354" s="1"/>
      <c r="BL3354" s="1"/>
      <c r="BM3354" s="1">
        <f t="shared" si="1567"/>
        <v>0</v>
      </c>
      <c r="BN3354" s="1"/>
      <c r="BO3354" s="1"/>
      <c r="BP3354" s="1"/>
    </row>
    <row r="3355" spans="1:73" s="1066" customFormat="1" hidden="1">
      <c r="A3355" s="731"/>
      <c r="B3355" s="640">
        <v>24</v>
      </c>
      <c r="C3355" s="1103" t="s">
        <v>1016</v>
      </c>
      <c r="D3355" s="1" t="s">
        <v>41</v>
      </c>
      <c r="E3355" s="640" t="s">
        <v>203</v>
      </c>
      <c r="F3355" s="1"/>
      <c r="G3355" s="810"/>
      <c r="H3355" s="643">
        <f t="shared" si="1558"/>
        <v>0.01</v>
      </c>
      <c r="I3355" s="644"/>
      <c r="J3355" s="645">
        <f>K3355+AA3355+BM3355</f>
        <v>0.01</v>
      </c>
      <c r="K3355" s="1">
        <f t="shared" si="1560"/>
        <v>0</v>
      </c>
      <c r="L3355" s="1">
        <f t="shared" si="1561"/>
        <v>0</v>
      </c>
      <c r="M3355" s="1">
        <f t="shared" si="1562"/>
        <v>0</v>
      </c>
      <c r="N3355" s="1">
        <f t="shared" si="1563"/>
        <v>0</v>
      </c>
      <c r="O3355" s="1"/>
      <c r="P3355" s="1"/>
      <c r="Q3355" s="1"/>
      <c r="R3355" s="1"/>
      <c r="S3355" s="1"/>
      <c r="T3355" s="1">
        <f t="shared" si="1564"/>
        <v>0</v>
      </c>
      <c r="U3355" s="1"/>
      <c r="V3355" s="1"/>
      <c r="W3355" s="1"/>
      <c r="X3355" s="1"/>
      <c r="Y3355" s="1"/>
      <c r="Z3355" s="1"/>
      <c r="AA3355" s="1">
        <f t="shared" si="1565"/>
        <v>0</v>
      </c>
      <c r="AB3355" s="1"/>
      <c r="AC3355" s="1"/>
      <c r="AD3355" s="1"/>
      <c r="AE3355" s="1"/>
      <c r="AF3355" s="1"/>
      <c r="AG3355" s="1"/>
      <c r="AH3355" s="1"/>
      <c r="AI3355" s="1">
        <f t="shared" si="1566"/>
        <v>0</v>
      </c>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c r="BJ3355" s="1"/>
      <c r="BK3355" s="1"/>
      <c r="BL3355" s="1"/>
      <c r="BM3355" s="1">
        <f t="shared" si="1567"/>
        <v>0.01</v>
      </c>
      <c r="BN3355" s="1">
        <v>0.01</v>
      </c>
      <c r="BO3355" s="1"/>
      <c r="BP3355" s="1"/>
    </row>
    <row r="3356" spans="1:73" s="1066" customFormat="1" hidden="1">
      <c r="A3356" s="1760"/>
      <c r="B3356" s="640">
        <v>25</v>
      </c>
      <c r="C3356" s="1103" t="s">
        <v>1017</v>
      </c>
      <c r="D3356" s="1" t="s">
        <v>41</v>
      </c>
      <c r="E3356" s="640" t="s">
        <v>203</v>
      </c>
      <c r="F3356" s="1"/>
      <c r="G3356" s="810"/>
      <c r="H3356" s="643">
        <f t="shared" si="1558"/>
        <v>0.01</v>
      </c>
      <c r="I3356" s="644"/>
      <c r="J3356" s="645">
        <f>K3356+AA3356+BM3356</f>
        <v>0.01</v>
      </c>
      <c r="K3356" s="1">
        <f t="shared" si="1560"/>
        <v>0</v>
      </c>
      <c r="L3356" s="1">
        <f t="shared" si="1561"/>
        <v>0</v>
      </c>
      <c r="M3356" s="1">
        <f t="shared" si="1562"/>
        <v>0</v>
      </c>
      <c r="N3356" s="1">
        <f t="shared" si="1563"/>
        <v>0</v>
      </c>
      <c r="O3356" s="1"/>
      <c r="P3356" s="1"/>
      <c r="Q3356" s="1"/>
      <c r="R3356" s="1"/>
      <c r="S3356" s="1"/>
      <c r="T3356" s="1">
        <f t="shared" si="1564"/>
        <v>0</v>
      </c>
      <c r="U3356" s="1"/>
      <c r="V3356" s="1"/>
      <c r="W3356" s="1"/>
      <c r="X3356" s="1"/>
      <c r="Y3356" s="1"/>
      <c r="Z3356" s="1"/>
      <c r="AA3356" s="1">
        <f t="shared" si="1565"/>
        <v>0</v>
      </c>
      <c r="AB3356" s="1"/>
      <c r="AC3356" s="1"/>
      <c r="AD3356" s="1"/>
      <c r="AE3356" s="1"/>
      <c r="AF3356" s="1"/>
      <c r="AG3356" s="1"/>
      <c r="AH3356" s="1"/>
      <c r="AI3356" s="1">
        <f t="shared" si="1566"/>
        <v>0</v>
      </c>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c r="BJ3356" s="1"/>
      <c r="BK3356" s="1"/>
      <c r="BL3356" s="1"/>
      <c r="BM3356" s="1">
        <f t="shared" si="1567"/>
        <v>0.01</v>
      </c>
      <c r="BN3356" s="1">
        <v>0.01</v>
      </c>
      <c r="BO3356" s="1"/>
      <c r="BP3356" s="1"/>
    </row>
    <row r="3357" spans="1:73" s="1066" customFormat="1" hidden="1">
      <c r="A3357" s="1760"/>
      <c r="B3357" s="640"/>
      <c r="C3357" s="1103"/>
      <c r="D3357" s="1"/>
      <c r="E3357" s="640"/>
      <c r="F3357" s="1"/>
      <c r="G3357" s="810"/>
      <c r="H3357" s="643"/>
      <c r="I3357" s="644"/>
      <c r="J3357" s="645"/>
      <c r="K3357" s="1"/>
      <c r="L3357" s="1"/>
      <c r="M3357" s="1"/>
      <c r="N3357" s="1"/>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c r="BJ3357" s="1"/>
      <c r="BK3357" s="1"/>
      <c r="BL3357" s="1"/>
      <c r="BM3357" s="1"/>
      <c r="BN3357" s="1"/>
      <c r="BO3357" s="1"/>
      <c r="BP3357" s="1"/>
    </row>
    <row r="3358" spans="1:73" s="1066" customFormat="1" ht="25.5" hidden="1">
      <c r="A3358" s="731"/>
      <c r="B3358" s="640">
        <v>27</v>
      </c>
      <c r="C3358" s="1101" t="s">
        <v>1018</v>
      </c>
      <c r="D3358" s="1" t="s">
        <v>41</v>
      </c>
      <c r="E3358" s="640" t="s">
        <v>203</v>
      </c>
      <c r="F3358" s="1"/>
      <c r="G3358" s="810"/>
      <c r="H3358" s="643">
        <f t="shared" si="1558"/>
        <v>0.36</v>
      </c>
      <c r="I3358" s="644"/>
      <c r="J3358" s="645">
        <f>K3358+AA3358+BM3358</f>
        <v>0.36</v>
      </c>
      <c r="K3358" s="1">
        <f t="shared" si="1560"/>
        <v>0</v>
      </c>
      <c r="L3358" s="1">
        <f t="shared" si="1561"/>
        <v>0</v>
      </c>
      <c r="M3358" s="1">
        <f t="shared" si="1562"/>
        <v>0</v>
      </c>
      <c r="N3358" s="1">
        <f t="shared" si="1563"/>
        <v>0</v>
      </c>
      <c r="O3358" s="1"/>
      <c r="P3358" s="1"/>
      <c r="Q3358" s="1"/>
      <c r="R3358" s="1"/>
      <c r="S3358" s="1"/>
      <c r="T3358" s="1">
        <f t="shared" si="1564"/>
        <v>0</v>
      </c>
      <c r="U3358" s="1"/>
      <c r="V3358" s="1"/>
      <c r="W3358" s="1"/>
      <c r="X3358" s="1"/>
      <c r="Y3358" s="1"/>
      <c r="Z3358" s="1"/>
      <c r="AA3358" s="1">
        <f t="shared" si="1565"/>
        <v>0.36</v>
      </c>
      <c r="AB3358" s="1"/>
      <c r="AC3358" s="1"/>
      <c r="AD3358" s="1"/>
      <c r="AE3358" s="1"/>
      <c r="AF3358" s="1"/>
      <c r="AG3358" s="1">
        <v>0.36</v>
      </c>
      <c r="AH3358" s="1"/>
      <c r="AI3358" s="1">
        <f t="shared" si="1566"/>
        <v>0</v>
      </c>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c r="BJ3358" s="1"/>
      <c r="BK3358" s="1"/>
      <c r="BL3358" s="1"/>
      <c r="BM3358" s="1">
        <f t="shared" si="1567"/>
        <v>0</v>
      </c>
      <c r="BN3358" s="1"/>
      <c r="BO3358" s="1"/>
      <c r="BP3358" s="1"/>
    </row>
    <row r="3359" spans="1:73" s="1066" customFormat="1" hidden="1">
      <c r="A3359" s="731"/>
      <c r="B3359" s="640">
        <v>28</v>
      </c>
      <c r="C3359" s="1103" t="s">
        <v>1019</v>
      </c>
      <c r="D3359" s="1" t="s">
        <v>41</v>
      </c>
      <c r="E3359" s="640" t="s">
        <v>203</v>
      </c>
      <c r="F3359" s="1"/>
      <c r="G3359" s="810"/>
      <c r="H3359" s="643">
        <f t="shared" si="1558"/>
        <v>0.18</v>
      </c>
      <c r="I3359" s="644"/>
      <c r="J3359" s="645">
        <f>K3359+AA3359+BM3359</f>
        <v>0.18</v>
      </c>
      <c r="K3359" s="1">
        <f t="shared" si="1560"/>
        <v>0</v>
      </c>
      <c r="L3359" s="1">
        <f t="shared" si="1561"/>
        <v>0</v>
      </c>
      <c r="M3359" s="1">
        <f t="shared" si="1562"/>
        <v>0</v>
      </c>
      <c r="N3359" s="1">
        <f t="shared" si="1563"/>
        <v>0</v>
      </c>
      <c r="O3359" s="1"/>
      <c r="P3359" s="1"/>
      <c r="Q3359" s="1"/>
      <c r="R3359" s="1"/>
      <c r="S3359" s="1"/>
      <c r="T3359" s="1">
        <f t="shared" si="1564"/>
        <v>0</v>
      </c>
      <c r="U3359" s="1"/>
      <c r="V3359" s="1"/>
      <c r="W3359" s="1"/>
      <c r="X3359" s="1"/>
      <c r="Y3359" s="1"/>
      <c r="Z3359" s="1"/>
      <c r="AA3359" s="1">
        <f t="shared" si="1565"/>
        <v>0.18</v>
      </c>
      <c r="AB3359" s="1"/>
      <c r="AC3359" s="1"/>
      <c r="AD3359" s="1"/>
      <c r="AE3359" s="1"/>
      <c r="AF3359" s="1"/>
      <c r="AG3359" s="1">
        <v>0.18</v>
      </c>
      <c r="AH3359" s="1"/>
      <c r="AI3359" s="1">
        <f t="shared" si="1566"/>
        <v>0</v>
      </c>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c r="BJ3359" s="1"/>
      <c r="BK3359" s="1"/>
      <c r="BL3359" s="1"/>
      <c r="BM3359" s="1">
        <f t="shared" si="1567"/>
        <v>0</v>
      </c>
      <c r="BN3359" s="1"/>
      <c r="BO3359" s="1"/>
      <c r="BP3359" s="1"/>
    </row>
    <row r="3360" spans="1:73" s="1066" customFormat="1" hidden="1">
      <c r="A3360" s="731"/>
      <c r="B3360" s="640">
        <v>29</v>
      </c>
      <c r="C3360" s="1103" t="s">
        <v>1020</v>
      </c>
      <c r="D3360" s="1" t="s">
        <v>41</v>
      </c>
      <c r="E3360" s="640" t="s">
        <v>203</v>
      </c>
      <c r="F3360" s="1"/>
      <c r="G3360" s="810"/>
      <c r="H3360" s="643">
        <f t="shared" si="1558"/>
        <v>0</v>
      </c>
      <c r="I3360" s="644"/>
      <c r="J3360" s="645">
        <f>K3360+AA3360+BM3360</f>
        <v>0</v>
      </c>
      <c r="K3360" s="1">
        <f t="shared" si="1560"/>
        <v>0</v>
      </c>
      <c r="L3360" s="1">
        <f t="shared" si="1561"/>
        <v>0</v>
      </c>
      <c r="M3360" s="1">
        <f t="shared" si="1562"/>
        <v>0</v>
      </c>
      <c r="N3360" s="1">
        <f t="shared" si="1563"/>
        <v>0</v>
      </c>
      <c r="O3360" s="1"/>
      <c r="P3360" s="1"/>
      <c r="Q3360" s="1"/>
      <c r="R3360" s="1"/>
      <c r="S3360" s="1"/>
      <c r="T3360" s="1">
        <f t="shared" si="1564"/>
        <v>0</v>
      </c>
      <c r="U3360" s="1"/>
      <c r="V3360" s="1"/>
      <c r="W3360" s="1"/>
      <c r="X3360" s="1"/>
      <c r="Y3360" s="1"/>
      <c r="Z3360" s="1"/>
      <c r="AA3360" s="1">
        <f t="shared" si="1565"/>
        <v>0</v>
      </c>
      <c r="AB3360" s="1"/>
      <c r="AC3360" s="1"/>
      <c r="AD3360" s="1"/>
      <c r="AE3360" s="1"/>
      <c r="AF3360" s="1"/>
      <c r="AG3360" s="1"/>
      <c r="AH3360" s="1"/>
      <c r="AI3360" s="1">
        <f t="shared" si="1566"/>
        <v>0</v>
      </c>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c r="BJ3360" s="1"/>
      <c r="BK3360" s="1"/>
      <c r="BL3360" s="1"/>
      <c r="BM3360" s="1">
        <f t="shared" si="1567"/>
        <v>0</v>
      </c>
      <c r="BN3360" s="1" t="s">
        <v>2914</v>
      </c>
      <c r="BO3360" s="1"/>
      <c r="BP3360" s="1"/>
    </row>
    <row r="3361" spans="1:73" s="534" customFormat="1" hidden="1">
      <c r="A3361" s="575"/>
      <c r="B3361" s="576"/>
      <c r="C3361" s="849"/>
      <c r="D3361" s="578"/>
      <c r="E3361" s="579"/>
      <c r="F3361" s="578"/>
      <c r="G3361" s="850"/>
      <c r="H3361" s="581"/>
      <c r="I3361" s="582"/>
      <c r="J3361" s="580"/>
      <c r="K3361" s="578"/>
      <c r="L3361" s="578"/>
      <c r="M3361" s="578"/>
      <c r="N3361" s="578"/>
      <c r="O3361" s="578"/>
      <c r="P3361" s="578"/>
      <c r="Q3361" s="578"/>
      <c r="R3361" s="578"/>
      <c r="S3361" s="578"/>
      <c r="T3361" s="578"/>
      <c r="U3361" s="578"/>
      <c r="V3361" s="578"/>
      <c r="W3361" s="578"/>
      <c r="X3361" s="578"/>
      <c r="Y3361" s="578"/>
      <c r="Z3361" s="578"/>
      <c r="AA3361" s="578"/>
      <c r="AB3361" s="578"/>
      <c r="AC3361" s="578"/>
      <c r="AD3361" s="578"/>
      <c r="AE3361" s="578"/>
      <c r="AF3361" s="578"/>
      <c r="AG3361" s="578"/>
      <c r="AH3361" s="578"/>
      <c r="AI3361" s="578"/>
      <c r="AJ3361" s="578"/>
      <c r="AK3361" s="578"/>
      <c r="AL3361" s="578"/>
      <c r="AM3361" s="578"/>
      <c r="AN3361" s="578"/>
      <c r="AO3361" s="578"/>
      <c r="AP3361" s="578"/>
      <c r="AQ3361" s="578"/>
      <c r="AR3361" s="578"/>
      <c r="AS3361" s="578"/>
      <c r="AT3361" s="578"/>
      <c r="AU3361" s="567"/>
      <c r="AV3361" s="578"/>
      <c r="AW3361" s="578"/>
      <c r="AX3361" s="578"/>
      <c r="AY3361" s="578"/>
      <c r="AZ3361" s="578"/>
      <c r="BA3361" s="578"/>
      <c r="BB3361" s="578"/>
      <c r="BC3361" s="578"/>
      <c r="BD3361" s="578"/>
      <c r="BE3361" s="578"/>
      <c r="BF3361" s="578"/>
      <c r="BG3361" s="578"/>
      <c r="BH3361" s="578"/>
      <c r="BI3361" s="578"/>
      <c r="BJ3361" s="578"/>
      <c r="BK3361" s="578"/>
      <c r="BL3361" s="578"/>
      <c r="BM3361" s="578"/>
      <c r="BN3361" s="578"/>
      <c r="BO3361" s="578"/>
      <c r="BP3361" s="578"/>
      <c r="BQ3361" s="547"/>
      <c r="BR3361" s="578"/>
      <c r="BS3361" s="851"/>
      <c r="BT3361" s="575"/>
      <c r="BU3361" s="575"/>
    </row>
    <row r="3362" spans="1:73" s="534" customFormat="1" hidden="1">
      <c r="A3362" s="575"/>
      <c r="B3362" s="576"/>
      <c r="C3362" s="849"/>
      <c r="D3362" s="578"/>
      <c r="E3362" s="579"/>
      <c r="F3362" s="578"/>
      <c r="G3362" s="850"/>
      <c r="H3362" s="581"/>
      <c r="I3362" s="582"/>
      <c r="J3362" s="580"/>
      <c r="K3362" s="578"/>
      <c r="L3362" s="578"/>
      <c r="M3362" s="578"/>
      <c r="N3362" s="578"/>
      <c r="O3362" s="578"/>
      <c r="P3362" s="578"/>
      <c r="Q3362" s="578"/>
      <c r="R3362" s="578"/>
      <c r="S3362" s="578"/>
      <c r="T3362" s="578"/>
      <c r="U3362" s="578"/>
      <c r="V3362" s="578"/>
      <c r="W3362" s="578"/>
      <c r="X3362" s="578"/>
      <c r="Y3362" s="578"/>
      <c r="Z3362" s="578"/>
      <c r="AA3362" s="578"/>
      <c r="AB3362" s="578"/>
      <c r="AC3362" s="578"/>
      <c r="AD3362" s="578"/>
      <c r="AE3362" s="578"/>
      <c r="AF3362" s="578"/>
      <c r="AG3362" s="578"/>
      <c r="AH3362" s="578"/>
      <c r="AI3362" s="578"/>
      <c r="AJ3362" s="578"/>
      <c r="AK3362" s="578"/>
      <c r="AL3362" s="578"/>
      <c r="AM3362" s="578"/>
      <c r="AN3362" s="578"/>
      <c r="AO3362" s="578"/>
      <c r="AP3362" s="578"/>
      <c r="AQ3362" s="578"/>
      <c r="AR3362" s="578"/>
      <c r="AS3362" s="578"/>
      <c r="AT3362" s="578"/>
      <c r="AU3362" s="567"/>
      <c r="AV3362" s="578"/>
      <c r="AW3362" s="578"/>
      <c r="AX3362" s="578"/>
      <c r="AY3362" s="578"/>
      <c r="AZ3362" s="578"/>
      <c r="BA3362" s="578"/>
      <c r="BB3362" s="578"/>
      <c r="BC3362" s="578"/>
      <c r="BD3362" s="578"/>
      <c r="BE3362" s="578"/>
      <c r="BF3362" s="578"/>
      <c r="BG3362" s="578"/>
      <c r="BH3362" s="578"/>
      <c r="BI3362" s="578"/>
      <c r="BJ3362" s="578"/>
      <c r="BK3362" s="578"/>
      <c r="BL3362" s="578"/>
      <c r="BM3362" s="578"/>
      <c r="BN3362" s="578"/>
      <c r="BO3362" s="578"/>
      <c r="BP3362" s="578"/>
      <c r="BQ3362" s="547"/>
      <c r="BR3362" s="578"/>
      <c r="BS3362" s="851"/>
      <c r="BT3362" s="575"/>
      <c r="BU3362" s="575"/>
    </row>
    <row r="3363" spans="1:73" s="534" customFormat="1" hidden="1">
      <c r="A3363" s="575"/>
      <c r="B3363" s="576"/>
      <c r="C3363" s="849"/>
      <c r="D3363" s="578"/>
      <c r="E3363" s="579"/>
      <c r="F3363" s="578"/>
      <c r="G3363" s="850"/>
      <c r="H3363" s="581"/>
      <c r="I3363" s="582"/>
      <c r="J3363" s="580"/>
      <c r="K3363" s="578"/>
      <c r="L3363" s="578"/>
      <c r="M3363" s="578"/>
      <c r="N3363" s="578"/>
      <c r="O3363" s="578"/>
      <c r="P3363" s="578"/>
      <c r="Q3363" s="578"/>
      <c r="R3363" s="578"/>
      <c r="S3363" s="578"/>
      <c r="T3363" s="578"/>
      <c r="U3363" s="578"/>
      <c r="V3363" s="578"/>
      <c r="W3363" s="578"/>
      <c r="X3363" s="578"/>
      <c r="Y3363" s="578"/>
      <c r="Z3363" s="578"/>
      <c r="AA3363" s="578"/>
      <c r="AB3363" s="578"/>
      <c r="AC3363" s="578"/>
      <c r="AD3363" s="578"/>
      <c r="AE3363" s="578"/>
      <c r="AF3363" s="578"/>
      <c r="AG3363" s="578"/>
      <c r="AH3363" s="578"/>
      <c r="AI3363" s="578"/>
      <c r="AJ3363" s="578"/>
      <c r="AK3363" s="578"/>
      <c r="AL3363" s="578"/>
      <c r="AM3363" s="578"/>
      <c r="AN3363" s="578"/>
      <c r="AO3363" s="578"/>
      <c r="AP3363" s="578"/>
      <c r="AQ3363" s="578"/>
      <c r="AR3363" s="578"/>
      <c r="AS3363" s="578"/>
      <c r="AT3363" s="578"/>
      <c r="AU3363" s="567"/>
      <c r="AV3363" s="578"/>
      <c r="AW3363" s="578"/>
      <c r="AX3363" s="578"/>
      <c r="AY3363" s="578"/>
      <c r="AZ3363" s="578"/>
      <c r="BA3363" s="578"/>
      <c r="BB3363" s="578"/>
      <c r="BC3363" s="578"/>
      <c r="BD3363" s="578"/>
      <c r="BE3363" s="578"/>
      <c r="BF3363" s="578"/>
      <c r="BG3363" s="578"/>
      <c r="BH3363" s="578"/>
      <c r="BI3363" s="578"/>
      <c r="BJ3363" s="578"/>
      <c r="BK3363" s="578"/>
      <c r="BL3363" s="578"/>
      <c r="BM3363" s="578"/>
      <c r="BN3363" s="578"/>
      <c r="BO3363" s="578"/>
      <c r="BP3363" s="578"/>
      <c r="BQ3363" s="547"/>
      <c r="BR3363" s="578"/>
      <c r="BS3363" s="851"/>
      <c r="BT3363" s="575"/>
      <c r="BU3363" s="575"/>
    </row>
    <row r="3364" spans="1:73" s="773" customFormat="1" hidden="1">
      <c r="A3364" s="768"/>
      <c r="B3364" s="1110">
        <v>3</v>
      </c>
      <c r="C3364" s="1110" t="s">
        <v>1021</v>
      </c>
      <c r="D3364" s="770" t="s">
        <v>41</v>
      </c>
      <c r="E3364" s="771" t="s">
        <v>2751</v>
      </c>
      <c r="F3364" s="1111" t="s">
        <v>2915</v>
      </c>
      <c r="G3364" s="1112"/>
      <c r="H3364" s="702">
        <f t="shared" ref="H3364:H3377" si="1568">J3364</f>
        <v>0.01</v>
      </c>
      <c r="I3364" s="703">
        <v>0.01</v>
      </c>
      <c r="J3364" s="772">
        <f t="shared" ref="J3364:J3378" si="1569">K3364+AA3364+BM3364</f>
        <v>0.01</v>
      </c>
      <c r="K3364" s="736">
        <f t="shared" ref="K3364:K3366" si="1570">L3364+T3364+X3364+Y3364+Z3364</f>
        <v>0</v>
      </c>
      <c r="L3364" s="736">
        <f t="shared" ref="L3364:L3372" si="1571">M3364+S3364</f>
        <v>0</v>
      </c>
      <c r="M3364" s="736"/>
      <c r="N3364" s="736"/>
      <c r="O3364" s="736"/>
      <c r="P3364" s="736"/>
      <c r="Q3364" s="736"/>
      <c r="R3364" s="736"/>
      <c r="S3364" s="736"/>
      <c r="T3364" s="736">
        <f t="shared" ref="T3364:T3377" si="1572">U3364+V3364+W3364</f>
        <v>0</v>
      </c>
      <c r="U3364" s="736"/>
      <c r="V3364" s="736"/>
      <c r="W3364" s="736"/>
      <c r="X3364" s="736"/>
      <c r="Y3364" s="736"/>
      <c r="Z3364" s="736"/>
      <c r="AA3364" s="736">
        <f t="shared" ref="AA3364:AA3378" si="1573">SUM(AB3364:AI3364)+AW3364+SUM(AY3364:BC3364)+SUM(BF3364:BL3364)</f>
        <v>0</v>
      </c>
      <c r="AB3364" s="1"/>
      <c r="AC3364" s="1"/>
      <c r="AD3364" s="1"/>
      <c r="AE3364" s="1"/>
      <c r="AF3364" s="736"/>
      <c r="AG3364" s="736"/>
      <c r="AH3364" s="736"/>
      <c r="AI3364" s="736">
        <f t="shared" ref="AI3364:AI3378" si="1574">SUM(AJ3364:AV3364)+AX3364+SUM(BD3364:BE3364)</f>
        <v>0</v>
      </c>
      <c r="AJ3364" s="736"/>
      <c r="AK3364" s="736"/>
      <c r="AL3364" s="736"/>
      <c r="AM3364" s="1"/>
      <c r="AN3364" s="736"/>
      <c r="AO3364" s="736"/>
      <c r="AP3364" s="736"/>
      <c r="AQ3364" s="736"/>
      <c r="AR3364" s="736"/>
      <c r="AS3364" s="736"/>
      <c r="AT3364" s="736"/>
      <c r="AU3364" s="736"/>
      <c r="AV3364" s="736"/>
      <c r="AW3364" s="736"/>
      <c r="AX3364" s="736"/>
      <c r="AY3364" s="736"/>
      <c r="AZ3364" s="736"/>
      <c r="BA3364" s="736"/>
      <c r="BB3364" s="736"/>
      <c r="BC3364" s="736"/>
      <c r="BD3364" s="736"/>
      <c r="BE3364" s="736"/>
      <c r="BF3364" s="736"/>
      <c r="BG3364" s="736"/>
      <c r="BH3364" s="736"/>
      <c r="BI3364" s="736"/>
      <c r="BJ3364" s="736"/>
      <c r="BK3364" s="736"/>
      <c r="BL3364" s="736"/>
      <c r="BM3364" s="736">
        <f t="shared" ref="BM3364:BM3377" si="1575">SUM(BN3364:BP3364)</f>
        <v>0.01</v>
      </c>
      <c r="BN3364" s="736">
        <v>0.01</v>
      </c>
      <c r="BO3364" s="736"/>
      <c r="BP3364" s="736"/>
    </row>
    <row r="3365" spans="1:73" s="773" customFormat="1" hidden="1">
      <c r="A3365" s="768">
        <v>0.34</v>
      </c>
      <c r="B3365" s="1110">
        <v>4</v>
      </c>
      <c r="C3365" s="1110" t="s">
        <v>1022</v>
      </c>
      <c r="D3365" s="770" t="s">
        <v>41</v>
      </c>
      <c r="E3365" s="771" t="s">
        <v>2751</v>
      </c>
      <c r="F3365" s="1111" t="s">
        <v>2916</v>
      </c>
      <c r="G3365" s="1112"/>
      <c r="H3365" s="643">
        <f t="shared" si="1568"/>
        <v>0.34</v>
      </c>
      <c r="I3365" s="703"/>
      <c r="J3365" s="772">
        <f t="shared" si="1569"/>
        <v>0.34</v>
      </c>
      <c r="K3365" s="736">
        <f t="shared" si="1570"/>
        <v>0</v>
      </c>
      <c r="L3365" s="736">
        <f t="shared" si="1571"/>
        <v>0</v>
      </c>
      <c r="M3365" s="736">
        <f t="shared" ref="M3365:M3372" si="1576">N3365+R3365</f>
        <v>0</v>
      </c>
      <c r="N3365" s="736">
        <f t="shared" ref="N3365:N3372" si="1577">O3365+P3365+Q3365</f>
        <v>0</v>
      </c>
      <c r="O3365" s="736"/>
      <c r="P3365" s="736"/>
      <c r="Q3365" s="736"/>
      <c r="R3365" s="736"/>
      <c r="S3365" s="736"/>
      <c r="T3365" s="736">
        <f t="shared" si="1572"/>
        <v>0</v>
      </c>
      <c r="U3365" s="736"/>
      <c r="V3365" s="736"/>
      <c r="W3365" s="736"/>
      <c r="X3365" s="736"/>
      <c r="Y3365" s="736"/>
      <c r="Z3365" s="736"/>
      <c r="AA3365" s="736">
        <f t="shared" si="1573"/>
        <v>0</v>
      </c>
      <c r="AB3365" s="1"/>
      <c r="AC3365" s="1"/>
      <c r="AD3365" s="1"/>
      <c r="AE3365" s="1"/>
      <c r="AF3365" s="736"/>
      <c r="AG3365" s="736"/>
      <c r="AH3365" s="736"/>
      <c r="AI3365" s="736">
        <f t="shared" si="1574"/>
        <v>0</v>
      </c>
      <c r="AJ3365" s="736"/>
      <c r="AK3365" s="736"/>
      <c r="AL3365" s="736"/>
      <c r="AM3365" s="1"/>
      <c r="AN3365" s="736"/>
      <c r="AO3365" s="736"/>
      <c r="AP3365" s="736"/>
      <c r="AQ3365" s="736"/>
      <c r="AR3365" s="736"/>
      <c r="AS3365" s="736"/>
      <c r="AT3365" s="736"/>
      <c r="AU3365" s="736"/>
      <c r="AV3365" s="736"/>
      <c r="AW3365" s="736"/>
      <c r="AX3365" s="736"/>
      <c r="AY3365" s="736"/>
      <c r="AZ3365" s="736"/>
      <c r="BA3365" s="736"/>
      <c r="BB3365" s="736"/>
      <c r="BC3365" s="736"/>
      <c r="BD3365" s="736"/>
      <c r="BE3365" s="736"/>
      <c r="BF3365" s="736"/>
      <c r="BG3365" s="736"/>
      <c r="BH3365" s="736"/>
      <c r="BI3365" s="736"/>
      <c r="BJ3365" s="736"/>
      <c r="BK3365" s="736"/>
      <c r="BL3365" s="736"/>
      <c r="BM3365" s="736">
        <f t="shared" si="1575"/>
        <v>0.34</v>
      </c>
      <c r="BN3365" s="736">
        <v>0.34</v>
      </c>
      <c r="BO3365" s="736"/>
      <c r="BP3365" s="736"/>
    </row>
    <row r="3366" spans="1:73" s="773" customFormat="1" hidden="1">
      <c r="A3366" s="768" t="s">
        <v>2917</v>
      </c>
      <c r="B3366" s="1110">
        <v>8</v>
      </c>
      <c r="C3366" s="1110" t="s">
        <v>1023</v>
      </c>
      <c r="D3366" s="770" t="s">
        <v>41</v>
      </c>
      <c r="E3366" s="771" t="s">
        <v>2751</v>
      </c>
      <c r="F3366" s="1111" t="s">
        <v>2918</v>
      </c>
      <c r="G3366" s="1112">
        <v>1.75</v>
      </c>
      <c r="H3366" s="1055">
        <f t="shared" si="1568"/>
        <v>1.75</v>
      </c>
      <c r="I3366" s="703"/>
      <c r="J3366" s="772">
        <f t="shared" si="1569"/>
        <v>1.75</v>
      </c>
      <c r="K3366" s="736">
        <f t="shared" si="1570"/>
        <v>0.74</v>
      </c>
      <c r="L3366" s="736">
        <f t="shared" si="1571"/>
        <v>0.72</v>
      </c>
      <c r="M3366" s="736">
        <f t="shared" si="1576"/>
        <v>0.72</v>
      </c>
      <c r="N3366" s="736">
        <f t="shared" si="1577"/>
        <v>0</v>
      </c>
      <c r="O3366" s="736"/>
      <c r="P3366" s="736"/>
      <c r="Q3366" s="736"/>
      <c r="R3366" s="736">
        <v>0.72</v>
      </c>
      <c r="S3366" s="736"/>
      <c r="T3366" s="736">
        <f t="shared" si="1572"/>
        <v>0</v>
      </c>
      <c r="U3366" s="736"/>
      <c r="V3366" s="736"/>
      <c r="W3366" s="736"/>
      <c r="X3366" s="736"/>
      <c r="Y3366" s="736">
        <v>0.02</v>
      </c>
      <c r="Z3366" s="736"/>
      <c r="AA3366" s="736">
        <f t="shared" si="1573"/>
        <v>0</v>
      </c>
      <c r="AB3366" s="736"/>
      <c r="AC3366" s="736"/>
      <c r="AD3366" s="736"/>
      <c r="AE3366" s="736"/>
      <c r="AF3366" s="736"/>
      <c r="AG3366" s="736"/>
      <c r="AH3366" s="736"/>
      <c r="AI3366" s="736">
        <f t="shared" si="1574"/>
        <v>0</v>
      </c>
      <c r="AJ3366" s="736"/>
      <c r="AK3366" s="736"/>
      <c r="AL3366" s="736"/>
      <c r="AM3366" s="736"/>
      <c r="AN3366" s="736"/>
      <c r="AO3366" s="736"/>
      <c r="AP3366" s="736"/>
      <c r="AQ3366" s="736"/>
      <c r="AR3366" s="736"/>
      <c r="AS3366" s="736"/>
      <c r="AT3366" s="736"/>
      <c r="AU3366" s="736"/>
      <c r="AV3366" s="736"/>
      <c r="AW3366" s="736"/>
      <c r="AX3366" s="736"/>
      <c r="AY3366" s="736"/>
      <c r="AZ3366" s="736"/>
      <c r="BA3366" s="736"/>
      <c r="BB3366" s="736"/>
      <c r="BC3366" s="736"/>
      <c r="BD3366" s="736"/>
      <c r="BE3366" s="736"/>
      <c r="BF3366" s="736"/>
      <c r="BG3366" s="736"/>
      <c r="BH3366" s="736"/>
      <c r="BI3366" s="736"/>
      <c r="BJ3366" s="736"/>
      <c r="BK3366" s="736"/>
      <c r="BL3366" s="736"/>
      <c r="BM3366" s="736">
        <f t="shared" si="1575"/>
        <v>1.01</v>
      </c>
      <c r="BN3366" s="736">
        <v>1.01</v>
      </c>
      <c r="BO3366" s="736"/>
      <c r="BP3366" s="736"/>
    </row>
    <row r="3367" spans="1:73" s="773" customFormat="1" ht="30" hidden="1">
      <c r="A3367" s="768"/>
      <c r="B3367" s="1110">
        <v>9</v>
      </c>
      <c r="C3367" s="1110" t="s">
        <v>1024</v>
      </c>
      <c r="D3367" s="770" t="s">
        <v>41</v>
      </c>
      <c r="E3367" s="771" t="s">
        <v>2751</v>
      </c>
      <c r="F3367" s="1111"/>
      <c r="G3367" s="1112"/>
      <c r="H3367" s="1055">
        <f t="shared" si="1568"/>
        <v>3.17</v>
      </c>
      <c r="I3367" s="703"/>
      <c r="J3367" s="772">
        <f t="shared" si="1569"/>
        <v>3.17</v>
      </c>
      <c r="K3367" s="736">
        <f>L3367+T3367+X3367+Y3367+Z3367</f>
        <v>0</v>
      </c>
      <c r="L3367" s="736">
        <f t="shared" si="1571"/>
        <v>0</v>
      </c>
      <c r="M3367" s="736">
        <f t="shared" si="1576"/>
        <v>0</v>
      </c>
      <c r="N3367" s="736">
        <f t="shared" si="1577"/>
        <v>0</v>
      </c>
      <c r="O3367" s="736"/>
      <c r="P3367" s="736"/>
      <c r="Q3367" s="736"/>
      <c r="R3367" s="736"/>
      <c r="S3367" s="736"/>
      <c r="T3367" s="736">
        <f t="shared" si="1572"/>
        <v>0</v>
      </c>
      <c r="U3367" s="736"/>
      <c r="V3367" s="736"/>
      <c r="W3367" s="736"/>
      <c r="X3367" s="736"/>
      <c r="Y3367" s="736"/>
      <c r="Z3367" s="736"/>
      <c r="AA3367" s="736">
        <f t="shared" si="1573"/>
        <v>3.17</v>
      </c>
      <c r="AB3367" s="736"/>
      <c r="AC3367" s="736"/>
      <c r="AD3367" s="736"/>
      <c r="AE3367" s="736"/>
      <c r="AF3367" s="736"/>
      <c r="AG3367" s="1111">
        <v>3.17</v>
      </c>
      <c r="AH3367" s="736"/>
      <c r="AI3367" s="736">
        <f t="shared" si="1574"/>
        <v>0</v>
      </c>
      <c r="AJ3367" s="736"/>
      <c r="AK3367" s="736"/>
      <c r="AL3367" s="736"/>
      <c r="AM3367" s="736"/>
      <c r="AN3367" s="736"/>
      <c r="AO3367" s="736"/>
      <c r="AP3367" s="736"/>
      <c r="AQ3367" s="736"/>
      <c r="AR3367" s="736"/>
      <c r="AS3367" s="736"/>
      <c r="AT3367" s="736"/>
      <c r="AU3367" s="736"/>
      <c r="AV3367" s="736"/>
      <c r="AW3367" s="736"/>
      <c r="AX3367" s="736"/>
      <c r="AY3367" s="736"/>
      <c r="AZ3367" s="736"/>
      <c r="BA3367" s="736"/>
      <c r="BB3367" s="736"/>
      <c r="BC3367" s="736"/>
      <c r="BD3367" s="736"/>
      <c r="BE3367" s="736"/>
      <c r="BF3367" s="736"/>
      <c r="BG3367" s="736"/>
      <c r="BH3367" s="736"/>
      <c r="BI3367" s="736"/>
      <c r="BJ3367" s="736"/>
      <c r="BK3367" s="736"/>
      <c r="BL3367" s="736"/>
      <c r="BM3367" s="736">
        <f t="shared" si="1575"/>
        <v>0</v>
      </c>
      <c r="BN3367" s="736"/>
      <c r="BO3367" s="736"/>
      <c r="BP3367" s="736"/>
    </row>
    <row r="3368" spans="1:73" s="773" customFormat="1" ht="30" hidden="1">
      <c r="A3368" s="706"/>
      <c r="B3368" s="639">
        <v>12</v>
      </c>
      <c r="C3368" s="639" t="s">
        <v>1025</v>
      </c>
      <c r="D3368" s="699" t="s">
        <v>41</v>
      </c>
      <c r="E3368" s="771" t="s">
        <v>2751</v>
      </c>
      <c r="F3368" s="641" t="s">
        <v>2919</v>
      </c>
      <c r="G3368" s="705"/>
      <c r="H3368" s="643">
        <f t="shared" si="1568"/>
        <v>7.0000000000000007E-2</v>
      </c>
      <c r="I3368" s="644"/>
      <c r="J3368" s="645">
        <f t="shared" si="1569"/>
        <v>7.0000000000000007E-2</v>
      </c>
      <c r="K3368" s="1">
        <f t="shared" ref="K3368:K3372" si="1578">L3368+T3368+X3368+Y3368+Z3368</f>
        <v>0</v>
      </c>
      <c r="L3368" s="1">
        <f t="shared" si="1571"/>
        <v>0</v>
      </c>
      <c r="M3368" s="1">
        <f t="shared" si="1576"/>
        <v>0</v>
      </c>
      <c r="N3368" s="1">
        <f t="shared" si="1577"/>
        <v>0</v>
      </c>
      <c r="O3368" s="1"/>
      <c r="P3368" s="1"/>
      <c r="Q3368" s="1"/>
      <c r="R3368" s="1"/>
      <c r="S3368" s="1"/>
      <c r="T3368" s="1">
        <f t="shared" si="1572"/>
        <v>0</v>
      </c>
      <c r="U3368" s="1"/>
      <c r="V3368" s="1"/>
      <c r="W3368" s="1"/>
      <c r="X3368" s="1"/>
      <c r="Y3368" s="1"/>
      <c r="Z3368" s="1"/>
      <c r="AA3368" s="736">
        <f t="shared" si="1573"/>
        <v>7.0000000000000007E-2</v>
      </c>
      <c r="AB3368" s="1"/>
      <c r="AC3368" s="1"/>
      <c r="AD3368" s="1"/>
      <c r="AE3368" s="1"/>
      <c r="AF3368" s="1"/>
      <c r="AG3368" s="1"/>
      <c r="AH3368" s="1"/>
      <c r="AI3368" s="736">
        <f t="shared" si="1574"/>
        <v>7.0000000000000007E-2</v>
      </c>
      <c r="AJ3368" s="1">
        <v>7.0000000000000007E-2</v>
      </c>
      <c r="AK3368" s="1"/>
      <c r="AL3368" s="1"/>
      <c r="AM3368" s="685"/>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c r="BJ3368" s="1"/>
      <c r="BK3368" s="1"/>
      <c r="BL3368" s="1"/>
      <c r="BM3368" s="1">
        <f t="shared" si="1575"/>
        <v>0</v>
      </c>
      <c r="BN3368" s="1"/>
      <c r="BO3368" s="1"/>
      <c r="BP3368" s="1"/>
    </row>
    <row r="3369" spans="1:73" s="773" customFormat="1" hidden="1">
      <c r="A3369" s="706" t="s">
        <v>2803</v>
      </c>
      <c r="B3369" s="719">
        <v>28</v>
      </c>
      <c r="C3369" s="719" t="s">
        <v>1026</v>
      </c>
      <c r="D3369" s="640" t="s">
        <v>41</v>
      </c>
      <c r="E3369" s="771" t="s">
        <v>2751</v>
      </c>
      <c r="F3369" s="774" t="s">
        <v>2920</v>
      </c>
      <c r="G3369" s="651"/>
      <c r="H3369" s="643">
        <f t="shared" si="1568"/>
        <v>0.08</v>
      </c>
      <c r="I3369" s="644"/>
      <c r="J3369" s="645">
        <f t="shared" si="1569"/>
        <v>0.08</v>
      </c>
      <c r="K3369" s="1">
        <f t="shared" si="1578"/>
        <v>0.08</v>
      </c>
      <c r="L3369" s="1">
        <f t="shared" si="1571"/>
        <v>0.08</v>
      </c>
      <c r="M3369" s="1">
        <f t="shared" si="1576"/>
        <v>0.08</v>
      </c>
      <c r="N3369" s="1">
        <f t="shared" si="1577"/>
        <v>0</v>
      </c>
      <c r="O3369" s="1"/>
      <c r="P3369" s="1"/>
      <c r="Q3369" s="1"/>
      <c r="R3369" s="1">
        <v>0.08</v>
      </c>
      <c r="S3369" s="1"/>
      <c r="T3369" s="1">
        <f t="shared" si="1572"/>
        <v>0</v>
      </c>
      <c r="U3369" s="1"/>
      <c r="V3369" s="1"/>
      <c r="W3369" s="1"/>
      <c r="X3369" s="1"/>
      <c r="Y3369" s="1"/>
      <c r="Z3369" s="1"/>
      <c r="AA3369" s="736">
        <f t="shared" si="1573"/>
        <v>0</v>
      </c>
      <c r="AB3369" s="1"/>
      <c r="AC3369" s="1"/>
      <c r="AD3369" s="1"/>
      <c r="AE3369" s="1"/>
      <c r="AF3369" s="1"/>
      <c r="AG3369" s="1"/>
      <c r="AH3369" s="1"/>
      <c r="AI3369" s="736">
        <f t="shared" si="1574"/>
        <v>0</v>
      </c>
      <c r="AJ3369" s="1"/>
      <c r="AK3369" s="1"/>
      <c r="AL3369" s="1"/>
      <c r="AM3369" s="685"/>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c r="BJ3369" s="1"/>
      <c r="BK3369" s="1"/>
      <c r="BL3369" s="1"/>
      <c r="BM3369" s="1">
        <f t="shared" si="1575"/>
        <v>0</v>
      </c>
      <c r="BN3369" s="1"/>
      <c r="BO3369" s="1"/>
      <c r="BP3369" s="1"/>
    </row>
    <row r="3370" spans="1:73" s="773" customFormat="1" hidden="1">
      <c r="A3370" s="706" t="s">
        <v>2803</v>
      </c>
      <c r="B3370" s="832">
        <v>29</v>
      </c>
      <c r="C3370" s="832" t="s">
        <v>1027</v>
      </c>
      <c r="D3370" s="640" t="s">
        <v>41</v>
      </c>
      <c r="E3370" s="771" t="s">
        <v>2751</v>
      </c>
      <c r="F3370" s="774" t="s">
        <v>2921</v>
      </c>
      <c r="G3370" s="651"/>
      <c r="H3370" s="643">
        <f t="shared" si="1568"/>
        <v>0.06</v>
      </c>
      <c r="I3370" s="644"/>
      <c r="J3370" s="645">
        <f t="shared" si="1569"/>
        <v>0.06</v>
      </c>
      <c r="K3370" s="1">
        <f t="shared" si="1578"/>
        <v>0.06</v>
      </c>
      <c r="L3370" s="1">
        <f t="shared" si="1571"/>
        <v>0.06</v>
      </c>
      <c r="M3370" s="1">
        <f t="shared" si="1576"/>
        <v>0.06</v>
      </c>
      <c r="N3370" s="1">
        <f t="shared" si="1577"/>
        <v>0</v>
      </c>
      <c r="O3370" s="1"/>
      <c r="P3370" s="1"/>
      <c r="Q3370" s="1"/>
      <c r="R3370" s="1">
        <v>0.06</v>
      </c>
      <c r="S3370" s="1"/>
      <c r="T3370" s="1">
        <f t="shared" si="1572"/>
        <v>0</v>
      </c>
      <c r="U3370" s="1"/>
      <c r="V3370" s="1"/>
      <c r="W3370" s="1"/>
      <c r="X3370" s="1"/>
      <c r="Y3370" s="1"/>
      <c r="Z3370" s="1"/>
      <c r="AA3370" s="736">
        <f t="shared" si="1573"/>
        <v>0</v>
      </c>
      <c r="AB3370" s="1"/>
      <c r="AC3370" s="1"/>
      <c r="AD3370" s="1"/>
      <c r="AE3370" s="1"/>
      <c r="AF3370" s="1"/>
      <c r="AG3370" s="1"/>
      <c r="AH3370" s="1"/>
      <c r="AI3370" s="736">
        <f t="shared" si="1574"/>
        <v>0</v>
      </c>
      <c r="AJ3370" s="1"/>
      <c r="AK3370" s="1"/>
      <c r="AL3370" s="1"/>
      <c r="AM3370" s="685"/>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c r="BJ3370" s="1"/>
      <c r="BK3370" s="1"/>
      <c r="BL3370" s="1"/>
      <c r="BM3370" s="1">
        <f t="shared" si="1575"/>
        <v>0</v>
      </c>
      <c r="BN3370" s="1"/>
      <c r="BO3370" s="1"/>
      <c r="BP3370" s="1"/>
    </row>
    <row r="3371" spans="1:73" s="773" customFormat="1" ht="60" hidden="1">
      <c r="A3371" s="706" t="s">
        <v>2922</v>
      </c>
      <c r="B3371" s="719">
        <v>31</v>
      </c>
      <c r="C3371" s="719" t="s">
        <v>1028</v>
      </c>
      <c r="D3371" s="640" t="s">
        <v>41</v>
      </c>
      <c r="E3371" s="771" t="s">
        <v>2751</v>
      </c>
      <c r="F3371" s="640" t="s">
        <v>2923</v>
      </c>
      <c r="G3371" s="651"/>
      <c r="H3371" s="643">
        <f t="shared" si="1568"/>
        <v>0.67</v>
      </c>
      <c r="I3371" s="644"/>
      <c r="J3371" s="645">
        <f t="shared" si="1569"/>
        <v>0.67</v>
      </c>
      <c r="K3371" s="1">
        <f t="shared" si="1578"/>
        <v>0</v>
      </c>
      <c r="L3371" s="1">
        <f t="shared" si="1571"/>
        <v>0</v>
      </c>
      <c r="M3371" s="1">
        <f t="shared" si="1576"/>
        <v>0</v>
      </c>
      <c r="N3371" s="1">
        <f t="shared" si="1577"/>
        <v>0</v>
      </c>
      <c r="O3371" s="1"/>
      <c r="P3371" s="1"/>
      <c r="Q3371" s="1"/>
      <c r="R3371" s="1"/>
      <c r="S3371" s="1"/>
      <c r="T3371" s="1">
        <f t="shared" si="1572"/>
        <v>0</v>
      </c>
      <c r="U3371" s="1"/>
      <c r="V3371" s="1"/>
      <c r="W3371" s="1"/>
      <c r="X3371" s="1"/>
      <c r="Y3371" s="1"/>
      <c r="Z3371" s="1"/>
      <c r="AA3371" s="736">
        <f t="shared" si="1573"/>
        <v>0.67</v>
      </c>
      <c r="AB3371" s="1">
        <v>0.67</v>
      </c>
      <c r="AC3371" s="1"/>
      <c r="AD3371" s="1"/>
      <c r="AE3371" s="1"/>
      <c r="AF3371" s="1"/>
      <c r="AG3371" s="1"/>
      <c r="AH3371" s="1"/>
      <c r="AI3371" s="736">
        <f t="shared" si="1574"/>
        <v>0</v>
      </c>
      <c r="AJ3371" s="1"/>
      <c r="AK3371" s="1"/>
      <c r="AL3371" s="1"/>
      <c r="AM3371" s="685"/>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c r="BJ3371" s="1"/>
      <c r="BK3371" s="1"/>
      <c r="BL3371" s="1"/>
      <c r="BM3371" s="1">
        <f t="shared" si="1575"/>
        <v>0</v>
      </c>
      <c r="BN3371" s="1"/>
      <c r="BO3371" s="1"/>
      <c r="BP3371" s="1"/>
    </row>
    <row r="3372" spans="1:73" s="773" customFormat="1" ht="30" hidden="1">
      <c r="A3372" s="768" t="s">
        <v>2753</v>
      </c>
      <c r="B3372" s="1110">
        <v>32</v>
      </c>
      <c r="C3372" s="1110" t="s">
        <v>1029</v>
      </c>
      <c r="D3372" s="770" t="s">
        <v>41</v>
      </c>
      <c r="E3372" s="771" t="s">
        <v>2751</v>
      </c>
      <c r="F3372" s="771">
        <v>3.54</v>
      </c>
      <c r="G3372" s="701"/>
      <c r="H3372" s="643">
        <f t="shared" si="1568"/>
        <v>3.54</v>
      </c>
      <c r="I3372" s="703"/>
      <c r="J3372" s="772">
        <f t="shared" si="1569"/>
        <v>3.54</v>
      </c>
      <c r="K3372" s="736">
        <f t="shared" si="1578"/>
        <v>3.54</v>
      </c>
      <c r="L3372" s="736">
        <f t="shared" si="1571"/>
        <v>3.54</v>
      </c>
      <c r="M3372" s="736">
        <f t="shared" si="1576"/>
        <v>3.54</v>
      </c>
      <c r="N3372" s="736">
        <f t="shared" si="1577"/>
        <v>0</v>
      </c>
      <c r="O3372" s="736"/>
      <c r="P3372" s="736"/>
      <c r="Q3372" s="736"/>
      <c r="R3372" s="771">
        <v>3.54</v>
      </c>
      <c r="S3372" s="736"/>
      <c r="T3372" s="736">
        <f t="shared" si="1572"/>
        <v>0</v>
      </c>
      <c r="U3372" s="736"/>
      <c r="V3372" s="736"/>
      <c r="W3372" s="736"/>
      <c r="X3372" s="736"/>
      <c r="Y3372" s="736"/>
      <c r="Z3372" s="736"/>
      <c r="AA3372" s="736">
        <f t="shared" si="1573"/>
        <v>0</v>
      </c>
      <c r="AB3372" s="736"/>
      <c r="AC3372" s="736"/>
      <c r="AD3372" s="736"/>
      <c r="AE3372" s="736"/>
      <c r="AF3372" s="736"/>
      <c r="AG3372" s="736"/>
      <c r="AH3372" s="736"/>
      <c r="AI3372" s="736">
        <f t="shared" si="1574"/>
        <v>0</v>
      </c>
      <c r="AJ3372" s="736"/>
      <c r="AK3372" s="736"/>
      <c r="AL3372" s="736"/>
      <c r="AM3372" s="736"/>
      <c r="AN3372" s="736"/>
      <c r="AO3372" s="736"/>
      <c r="AP3372" s="736"/>
      <c r="AQ3372" s="736"/>
      <c r="AR3372" s="736"/>
      <c r="AS3372" s="736"/>
      <c r="AT3372" s="736"/>
      <c r="AU3372" s="736"/>
      <c r="AV3372" s="736"/>
      <c r="AW3372" s="736"/>
      <c r="AX3372" s="736"/>
      <c r="AY3372" s="736"/>
      <c r="AZ3372" s="736"/>
      <c r="BA3372" s="736"/>
      <c r="BB3372" s="736"/>
      <c r="BC3372" s="736"/>
      <c r="BD3372" s="736"/>
      <c r="BE3372" s="736"/>
      <c r="BF3372" s="736"/>
      <c r="BG3372" s="736"/>
      <c r="BH3372" s="736"/>
      <c r="BI3372" s="736"/>
      <c r="BJ3372" s="736"/>
      <c r="BK3372" s="736"/>
      <c r="BL3372" s="736"/>
      <c r="BM3372" s="736">
        <f t="shared" si="1575"/>
        <v>0</v>
      </c>
      <c r="BN3372" s="736"/>
      <c r="BO3372" s="736"/>
      <c r="BP3372" s="736"/>
    </row>
    <row r="3373" spans="1:73" s="773" customFormat="1" hidden="1">
      <c r="A3373" s="768" t="s">
        <v>2802</v>
      </c>
      <c r="B3373" s="1110">
        <v>33</v>
      </c>
      <c r="C3373" s="1110" t="s">
        <v>1030</v>
      </c>
      <c r="D3373" s="770" t="s">
        <v>41</v>
      </c>
      <c r="E3373" s="771" t="s">
        <v>2751</v>
      </c>
      <c r="F3373" s="1111" t="s">
        <v>2924</v>
      </c>
      <c r="G3373" s="701"/>
      <c r="H3373" s="643">
        <f t="shared" si="1568"/>
        <v>4.71</v>
      </c>
      <c r="I3373" s="703"/>
      <c r="J3373" s="772">
        <f t="shared" si="1569"/>
        <v>4.71</v>
      </c>
      <c r="K3373" s="736">
        <f>L3373+T3373+X3373+Y3373+Z3373</f>
        <v>4.71</v>
      </c>
      <c r="L3373" s="736">
        <f>M3373+S3373</f>
        <v>3.02</v>
      </c>
      <c r="M3373" s="736">
        <f>N3373+R3373</f>
        <v>3.02</v>
      </c>
      <c r="N3373" s="736">
        <f>O3373+P3373+Q3373</f>
        <v>0</v>
      </c>
      <c r="O3373" s="736"/>
      <c r="P3373" s="736"/>
      <c r="Q3373" s="736"/>
      <c r="R3373" s="736">
        <v>3.02</v>
      </c>
      <c r="S3373" s="736"/>
      <c r="T3373" s="736">
        <f t="shared" si="1572"/>
        <v>0</v>
      </c>
      <c r="U3373" s="736"/>
      <c r="V3373" s="736"/>
      <c r="W3373" s="736"/>
      <c r="X3373" s="736"/>
      <c r="Y3373" s="736">
        <v>1.69</v>
      </c>
      <c r="Z3373" s="736"/>
      <c r="AA3373" s="736">
        <f t="shared" ref="AA3373" si="1579">SUM(AB3373:AI3373)+AW3373+SUM(AY3373:BC3373)+SUM(BF3373:BL3373)</f>
        <v>0</v>
      </c>
      <c r="AB3373" s="736"/>
      <c r="AC3373" s="736"/>
      <c r="AD3373" s="736"/>
      <c r="AE3373" s="736"/>
      <c r="AF3373" s="736"/>
      <c r="AG3373" s="736"/>
      <c r="AH3373" s="736"/>
      <c r="AI3373" s="736">
        <f t="shared" si="1574"/>
        <v>0</v>
      </c>
      <c r="AJ3373" s="736"/>
      <c r="AK3373" s="736"/>
      <c r="AL3373" s="736"/>
      <c r="AM3373" s="736"/>
      <c r="AN3373" s="736"/>
      <c r="AO3373" s="736"/>
      <c r="AP3373" s="736"/>
      <c r="AQ3373" s="736"/>
      <c r="AR3373" s="736"/>
      <c r="AS3373" s="736"/>
      <c r="AT3373" s="736"/>
      <c r="AU3373" s="736"/>
      <c r="AV3373" s="736"/>
      <c r="AW3373" s="736"/>
      <c r="AX3373" s="736"/>
      <c r="AY3373" s="736"/>
      <c r="AZ3373" s="736"/>
      <c r="BA3373" s="736"/>
      <c r="BB3373" s="736"/>
      <c r="BC3373" s="736"/>
      <c r="BD3373" s="736"/>
      <c r="BE3373" s="736"/>
      <c r="BF3373" s="736"/>
      <c r="BG3373" s="736"/>
      <c r="BH3373" s="736"/>
      <c r="BI3373" s="736"/>
      <c r="BJ3373" s="736"/>
      <c r="BK3373" s="736"/>
      <c r="BL3373" s="736"/>
      <c r="BM3373" s="736">
        <f t="shared" si="1575"/>
        <v>0</v>
      </c>
      <c r="BN3373" s="736"/>
      <c r="BO3373" s="736"/>
      <c r="BP3373" s="736"/>
    </row>
    <row r="3374" spans="1:73" s="773" customFormat="1" ht="60" hidden="1">
      <c r="A3374" s="706" t="s">
        <v>2925</v>
      </c>
      <c r="B3374" s="719">
        <v>34</v>
      </c>
      <c r="C3374" s="719" t="s">
        <v>1031</v>
      </c>
      <c r="D3374" s="640" t="s">
        <v>41</v>
      </c>
      <c r="E3374" s="771" t="s">
        <v>2751</v>
      </c>
      <c r="F3374" s="774" t="s">
        <v>2926</v>
      </c>
      <c r="G3374" s="651"/>
      <c r="H3374" s="643">
        <f t="shared" si="1568"/>
        <v>0.02</v>
      </c>
      <c r="I3374" s="644"/>
      <c r="J3374" s="645">
        <f t="shared" si="1569"/>
        <v>0.02</v>
      </c>
      <c r="K3374" s="1">
        <f t="shared" ref="K3374:K3377" si="1580">L3374+T3374+X3374+Y3374+Z3374</f>
        <v>0</v>
      </c>
      <c r="L3374" s="1">
        <f t="shared" ref="L3374:L3377" si="1581">M3374+S3374</f>
        <v>0</v>
      </c>
      <c r="M3374" s="1">
        <f t="shared" ref="M3374:M3377" si="1582">N3374+R3374</f>
        <v>0</v>
      </c>
      <c r="N3374" s="1">
        <f t="shared" ref="N3374:N3377" si="1583">O3374+P3374+Q3374</f>
        <v>0</v>
      </c>
      <c r="O3374" s="1"/>
      <c r="P3374" s="1"/>
      <c r="Q3374" s="1"/>
      <c r="R3374" s="1"/>
      <c r="S3374" s="1"/>
      <c r="T3374" s="1">
        <f t="shared" si="1572"/>
        <v>0</v>
      </c>
      <c r="U3374" s="1"/>
      <c r="V3374" s="1"/>
      <c r="W3374" s="1"/>
      <c r="X3374" s="1"/>
      <c r="Y3374" s="1"/>
      <c r="Z3374" s="1"/>
      <c r="AA3374" s="736">
        <f t="shared" si="1573"/>
        <v>0.02</v>
      </c>
      <c r="AB3374" s="1"/>
      <c r="AC3374" s="1"/>
      <c r="AD3374" s="1"/>
      <c r="AE3374" s="1"/>
      <c r="AF3374" s="1"/>
      <c r="AG3374" s="1"/>
      <c r="AH3374" s="1"/>
      <c r="AI3374" s="736">
        <f t="shared" si="1574"/>
        <v>0</v>
      </c>
      <c r="AJ3374" s="1"/>
      <c r="AK3374" s="1"/>
      <c r="AL3374" s="1"/>
      <c r="AM3374" s="685"/>
      <c r="AN3374" s="1"/>
      <c r="AO3374" s="1"/>
      <c r="AP3374" s="1"/>
      <c r="AQ3374" s="1"/>
      <c r="AR3374" s="1"/>
      <c r="AS3374" s="1"/>
      <c r="AT3374" s="1"/>
      <c r="AU3374" s="1"/>
      <c r="AV3374" s="1"/>
      <c r="AW3374" s="1"/>
      <c r="AX3374" s="1"/>
      <c r="AY3374" s="1"/>
      <c r="AZ3374" s="1"/>
      <c r="BA3374" s="1"/>
      <c r="BB3374" s="1"/>
      <c r="BC3374" s="1"/>
      <c r="BD3374" s="1"/>
      <c r="BE3374" s="1"/>
      <c r="BF3374" s="1"/>
      <c r="BG3374" s="1">
        <v>0.02</v>
      </c>
      <c r="BH3374" s="1"/>
      <c r="BI3374" s="1"/>
      <c r="BJ3374" s="1"/>
      <c r="BK3374" s="1"/>
      <c r="BL3374" s="1"/>
      <c r="BM3374" s="1">
        <f t="shared" si="1575"/>
        <v>0</v>
      </c>
      <c r="BN3374" s="1"/>
      <c r="BO3374" s="1"/>
      <c r="BP3374" s="1"/>
    </row>
    <row r="3375" spans="1:73" s="773" customFormat="1" hidden="1">
      <c r="A3375" s="706" t="s">
        <v>2803</v>
      </c>
      <c r="B3375" s="719">
        <v>35</v>
      </c>
      <c r="C3375" s="719" t="s">
        <v>1032</v>
      </c>
      <c r="D3375" s="640" t="s">
        <v>41</v>
      </c>
      <c r="E3375" s="771" t="s">
        <v>2751</v>
      </c>
      <c r="F3375" s="641" t="s">
        <v>2927</v>
      </c>
      <c r="G3375" s="651"/>
      <c r="H3375" s="643">
        <f t="shared" si="1568"/>
        <v>0.03</v>
      </c>
      <c r="I3375" s="644"/>
      <c r="J3375" s="645">
        <f t="shared" si="1569"/>
        <v>0.03</v>
      </c>
      <c r="K3375" s="1">
        <f t="shared" si="1580"/>
        <v>0</v>
      </c>
      <c r="L3375" s="1">
        <f t="shared" si="1581"/>
        <v>0</v>
      </c>
      <c r="M3375" s="1">
        <f t="shared" si="1582"/>
        <v>0</v>
      </c>
      <c r="N3375" s="1">
        <f t="shared" si="1583"/>
        <v>0</v>
      </c>
      <c r="O3375" s="1"/>
      <c r="P3375" s="1"/>
      <c r="Q3375" s="1"/>
      <c r="R3375" s="1"/>
      <c r="S3375" s="1"/>
      <c r="T3375" s="1">
        <f t="shared" si="1572"/>
        <v>0</v>
      </c>
      <c r="U3375" s="1"/>
      <c r="V3375" s="1"/>
      <c r="W3375" s="1"/>
      <c r="X3375" s="1"/>
      <c r="Y3375" s="1"/>
      <c r="Z3375" s="1"/>
      <c r="AA3375" s="736">
        <f t="shared" si="1573"/>
        <v>0.03</v>
      </c>
      <c r="AB3375" s="1"/>
      <c r="AC3375" s="1"/>
      <c r="AD3375" s="1"/>
      <c r="AE3375" s="1"/>
      <c r="AF3375" s="1"/>
      <c r="AG3375" s="1">
        <v>0.03</v>
      </c>
      <c r="AH3375" s="1"/>
      <c r="AI3375" s="736">
        <f t="shared" si="1574"/>
        <v>0</v>
      </c>
      <c r="AJ3375" s="1"/>
      <c r="AK3375" s="1"/>
      <c r="AL3375" s="1"/>
      <c r="AM3375" s="685"/>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c r="BJ3375" s="1"/>
      <c r="BK3375" s="1"/>
      <c r="BL3375" s="1"/>
      <c r="BM3375" s="1">
        <f t="shared" si="1575"/>
        <v>0</v>
      </c>
      <c r="BN3375" s="1"/>
      <c r="BO3375" s="1"/>
      <c r="BP3375" s="1"/>
    </row>
    <row r="3376" spans="1:73" s="773" customFormat="1" ht="30" hidden="1">
      <c r="A3376" s="1765" t="s">
        <v>2801</v>
      </c>
      <c r="B3376" s="980" t="s">
        <v>114</v>
      </c>
      <c r="C3376" s="769" t="s">
        <v>1033</v>
      </c>
      <c r="D3376" s="640" t="s">
        <v>41</v>
      </c>
      <c r="E3376" s="771" t="s">
        <v>2751</v>
      </c>
      <c r="F3376" s="771"/>
      <c r="G3376" s="701"/>
      <c r="H3376" s="1055">
        <f t="shared" si="1568"/>
        <v>1.58</v>
      </c>
      <c r="I3376" s="703"/>
      <c r="J3376" s="772">
        <f t="shared" si="1569"/>
        <v>1.58</v>
      </c>
      <c r="K3376" s="736">
        <f t="shared" si="1580"/>
        <v>1.58</v>
      </c>
      <c r="L3376" s="736">
        <f t="shared" si="1581"/>
        <v>1.58</v>
      </c>
      <c r="M3376" s="736">
        <f t="shared" si="1582"/>
        <v>1.58</v>
      </c>
      <c r="N3376" s="736">
        <f t="shared" si="1583"/>
        <v>0</v>
      </c>
      <c r="O3376" s="736"/>
      <c r="P3376" s="736"/>
      <c r="Q3376" s="736"/>
      <c r="R3376" s="736">
        <v>1.58</v>
      </c>
      <c r="S3376" s="736"/>
      <c r="T3376" s="736">
        <f t="shared" si="1572"/>
        <v>0</v>
      </c>
      <c r="U3376" s="736"/>
      <c r="V3376" s="736"/>
      <c r="W3376" s="736"/>
      <c r="X3376" s="736"/>
      <c r="Y3376" s="736"/>
      <c r="Z3376" s="736"/>
      <c r="AA3376" s="736">
        <f t="shared" si="1573"/>
        <v>0</v>
      </c>
      <c r="AB3376" s="736"/>
      <c r="AC3376" s="736"/>
      <c r="AD3376" s="736"/>
      <c r="AE3376" s="736"/>
      <c r="AF3376" s="736"/>
      <c r="AG3376" s="736"/>
      <c r="AH3376" s="736"/>
      <c r="AI3376" s="736">
        <f t="shared" si="1574"/>
        <v>0</v>
      </c>
      <c r="AJ3376" s="736"/>
      <c r="AK3376" s="736"/>
      <c r="AL3376" s="736"/>
      <c r="AM3376" s="736"/>
      <c r="AN3376" s="736"/>
      <c r="AO3376" s="736"/>
      <c r="AP3376" s="736"/>
      <c r="AQ3376" s="736"/>
      <c r="AR3376" s="736"/>
      <c r="AS3376" s="736"/>
      <c r="AT3376" s="736"/>
      <c r="AU3376" s="736"/>
      <c r="AV3376" s="736"/>
      <c r="AW3376" s="736"/>
      <c r="AX3376" s="736"/>
      <c r="AY3376" s="736"/>
      <c r="AZ3376" s="736"/>
      <c r="BA3376" s="736"/>
      <c r="BB3376" s="736"/>
      <c r="BC3376" s="736"/>
      <c r="BD3376" s="736"/>
      <c r="BE3376" s="736"/>
      <c r="BF3376" s="736"/>
      <c r="BG3376" s="736"/>
      <c r="BH3376" s="736"/>
      <c r="BI3376" s="736"/>
      <c r="BJ3376" s="736"/>
      <c r="BK3376" s="736"/>
      <c r="BL3376" s="736"/>
      <c r="BM3376" s="736">
        <f t="shared" si="1575"/>
        <v>0</v>
      </c>
      <c r="BN3376" s="736"/>
      <c r="BO3376" s="736"/>
      <c r="BP3376" s="736"/>
    </row>
    <row r="3377" spans="1:73" s="773" customFormat="1" ht="30" hidden="1">
      <c r="A3377" s="1765" t="s">
        <v>2801</v>
      </c>
      <c r="B3377" s="980" t="s">
        <v>114</v>
      </c>
      <c r="C3377" s="769" t="s">
        <v>1034</v>
      </c>
      <c r="D3377" s="640" t="s">
        <v>41</v>
      </c>
      <c r="E3377" s="771" t="s">
        <v>2751</v>
      </c>
      <c r="F3377" s="770"/>
      <c r="G3377" s="701"/>
      <c r="H3377" s="1055">
        <f t="shared" si="1568"/>
        <v>0.79</v>
      </c>
      <c r="I3377" s="703"/>
      <c r="J3377" s="772">
        <f t="shared" si="1569"/>
        <v>0.79</v>
      </c>
      <c r="K3377" s="736">
        <f t="shared" si="1580"/>
        <v>0.79</v>
      </c>
      <c r="L3377" s="736">
        <f t="shared" si="1581"/>
        <v>0.79</v>
      </c>
      <c r="M3377" s="736">
        <f t="shared" si="1582"/>
        <v>0.79</v>
      </c>
      <c r="N3377" s="736">
        <f t="shared" si="1583"/>
        <v>0</v>
      </c>
      <c r="O3377" s="736"/>
      <c r="P3377" s="736"/>
      <c r="Q3377" s="736"/>
      <c r="R3377" s="736">
        <v>0.79</v>
      </c>
      <c r="S3377" s="736"/>
      <c r="T3377" s="736">
        <f t="shared" si="1572"/>
        <v>0</v>
      </c>
      <c r="U3377" s="736"/>
      <c r="V3377" s="736"/>
      <c r="W3377" s="736"/>
      <c r="X3377" s="736"/>
      <c r="Y3377" s="736"/>
      <c r="Z3377" s="736"/>
      <c r="AA3377" s="736">
        <f t="shared" si="1573"/>
        <v>0</v>
      </c>
      <c r="AB3377" s="736"/>
      <c r="AC3377" s="736"/>
      <c r="AD3377" s="736"/>
      <c r="AE3377" s="736"/>
      <c r="AF3377" s="736"/>
      <c r="AG3377" s="736"/>
      <c r="AH3377" s="736"/>
      <c r="AI3377" s="736">
        <f t="shared" si="1574"/>
        <v>0</v>
      </c>
      <c r="AJ3377" s="736"/>
      <c r="AK3377" s="736"/>
      <c r="AL3377" s="736"/>
      <c r="AM3377" s="736"/>
      <c r="AN3377" s="736"/>
      <c r="AO3377" s="736"/>
      <c r="AP3377" s="736"/>
      <c r="AQ3377" s="736"/>
      <c r="AR3377" s="736"/>
      <c r="AS3377" s="736"/>
      <c r="AT3377" s="736"/>
      <c r="AU3377" s="736"/>
      <c r="AV3377" s="736"/>
      <c r="AW3377" s="736"/>
      <c r="AX3377" s="736"/>
      <c r="AY3377" s="736"/>
      <c r="AZ3377" s="736"/>
      <c r="BA3377" s="736"/>
      <c r="BB3377" s="736"/>
      <c r="BC3377" s="736"/>
      <c r="BD3377" s="736"/>
      <c r="BE3377" s="736"/>
      <c r="BF3377" s="736"/>
      <c r="BG3377" s="736"/>
      <c r="BH3377" s="736"/>
      <c r="BI3377" s="736"/>
      <c r="BJ3377" s="736"/>
      <c r="BK3377" s="736"/>
      <c r="BL3377" s="736"/>
      <c r="BM3377" s="736">
        <f t="shared" si="1575"/>
        <v>0</v>
      </c>
      <c r="BN3377" s="736"/>
      <c r="BO3377" s="736"/>
      <c r="BP3377" s="736"/>
    </row>
    <row r="3378" spans="1:73" s="773" customFormat="1" ht="30" hidden="1">
      <c r="A3378" s="1765"/>
      <c r="B3378" s="1395">
        <v>3</v>
      </c>
      <c r="C3378" s="1113" t="s">
        <v>1035</v>
      </c>
      <c r="D3378" s="770" t="s">
        <v>41</v>
      </c>
      <c r="E3378" s="771" t="s">
        <v>2751</v>
      </c>
      <c r="F3378" s="771"/>
      <c r="G3378" s="701"/>
      <c r="H3378" s="702">
        <f>J3378</f>
        <v>3.29</v>
      </c>
      <c r="I3378" s="703"/>
      <c r="J3378" s="772">
        <f t="shared" si="1569"/>
        <v>3.29</v>
      </c>
      <c r="K3378" s="736">
        <f>L3378+T3378+X3378+Y3378+Z3378</f>
        <v>0</v>
      </c>
      <c r="L3378" s="736">
        <f>M3378+S3378</f>
        <v>0</v>
      </c>
      <c r="M3378" s="736">
        <f>N3378+R3378</f>
        <v>0</v>
      </c>
      <c r="N3378" s="736">
        <f>O3378+P3378+Q3378</f>
        <v>0</v>
      </c>
      <c r="O3378" s="736"/>
      <c r="P3378" s="736"/>
      <c r="Q3378" s="736"/>
      <c r="R3378" s="736"/>
      <c r="S3378" s="736"/>
      <c r="T3378" s="736">
        <f>U3378+V3378+W3378</f>
        <v>0</v>
      </c>
      <c r="U3378" s="736"/>
      <c r="V3378" s="736"/>
      <c r="W3378" s="736"/>
      <c r="X3378" s="736"/>
      <c r="Y3378" s="736"/>
      <c r="Z3378" s="736"/>
      <c r="AA3378" s="736">
        <f t="shared" si="1573"/>
        <v>3.29</v>
      </c>
      <c r="AB3378" s="736"/>
      <c r="AC3378" s="736"/>
      <c r="AD3378" s="736"/>
      <c r="AE3378" s="736"/>
      <c r="AF3378" s="1422">
        <v>0.13</v>
      </c>
      <c r="AG3378" s="1422">
        <v>3.16</v>
      </c>
      <c r="AH3378" s="736"/>
      <c r="AI3378" s="736">
        <f t="shared" si="1574"/>
        <v>0</v>
      </c>
      <c r="AJ3378" s="736"/>
      <c r="AK3378" s="736"/>
      <c r="AL3378" s="736"/>
      <c r="AM3378" s="736"/>
      <c r="AN3378" s="736"/>
      <c r="AO3378" s="736"/>
      <c r="AP3378" s="736"/>
      <c r="AQ3378" s="736"/>
      <c r="AR3378" s="736"/>
      <c r="AS3378" s="736"/>
      <c r="AT3378" s="736"/>
      <c r="AU3378" s="736"/>
      <c r="AV3378" s="736"/>
      <c r="AW3378" s="736"/>
      <c r="AX3378" s="736"/>
      <c r="AY3378" s="736"/>
      <c r="AZ3378" s="736"/>
      <c r="BA3378" s="736"/>
      <c r="BB3378" s="736"/>
      <c r="BC3378" s="736"/>
      <c r="BD3378" s="736"/>
      <c r="BE3378" s="736"/>
      <c r="BF3378" s="736"/>
      <c r="BG3378" s="736"/>
      <c r="BH3378" s="736"/>
      <c r="BI3378" s="736"/>
      <c r="BJ3378" s="736"/>
      <c r="BK3378" s="736"/>
      <c r="BL3378" s="736"/>
      <c r="BM3378" s="736">
        <f>SUM(BN3378:BP3378)</f>
        <v>0</v>
      </c>
      <c r="BN3378" s="736"/>
      <c r="BO3378" s="736"/>
      <c r="BP3378" s="736"/>
    </row>
    <row r="3379" spans="1:73" s="534" customFormat="1" hidden="1">
      <c r="A3379" s="575"/>
      <c r="B3379" s="576"/>
      <c r="C3379" s="849"/>
      <c r="D3379" s="578"/>
      <c r="E3379" s="579"/>
      <c r="F3379" s="578"/>
      <c r="G3379" s="850"/>
      <c r="H3379" s="581"/>
      <c r="I3379" s="582"/>
      <c r="J3379" s="580"/>
      <c r="K3379" s="578"/>
      <c r="L3379" s="578"/>
      <c r="M3379" s="578"/>
      <c r="N3379" s="578"/>
      <c r="O3379" s="578"/>
      <c r="P3379" s="578"/>
      <c r="Q3379" s="578"/>
      <c r="R3379" s="578"/>
      <c r="S3379" s="578"/>
      <c r="T3379" s="578"/>
      <c r="U3379" s="578"/>
      <c r="V3379" s="578"/>
      <c r="W3379" s="578"/>
      <c r="X3379" s="578"/>
      <c r="Y3379" s="578"/>
      <c r="Z3379" s="578"/>
      <c r="AA3379" s="578"/>
      <c r="AB3379" s="578"/>
      <c r="AC3379" s="578"/>
      <c r="AD3379" s="578"/>
      <c r="AE3379" s="578"/>
      <c r="AF3379" s="578"/>
      <c r="AG3379" s="578"/>
      <c r="AH3379" s="578"/>
      <c r="AI3379" s="578"/>
      <c r="AJ3379" s="578"/>
      <c r="AK3379" s="578"/>
      <c r="AL3379" s="578"/>
      <c r="AM3379" s="578"/>
      <c r="AN3379" s="578"/>
      <c r="AO3379" s="578"/>
      <c r="AP3379" s="578"/>
      <c r="AQ3379" s="578"/>
      <c r="AR3379" s="578"/>
      <c r="AS3379" s="578"/>
      <c r="AT3379" s="578"/>
      <c r="AU3379" s="567"/>
      <c r="AV3379" s="578"/>
      <c r="AW3379" s="578"/>
      <c r="AX3379" s="578"/>
      <c r="AY3379" s="578"/>
      <c r="AZ3379" s="578"/>
      <c r="BA3379" s="578"/>
      <c r="BB3379" s="578"/>
      <c r="BC3379" s="578"/>
      <c r="BD3379" s="578"/>
      <c r="BE3379" s="578"/>
      <c r="BF3379" s="578"/>
      <c r="BG3379" s="578"/>
      <c r="BH3379" s="578"/>
      <c r="BI3379" s="578"/>
      <c r="BJ3379" s="578"/>
      <c r="BK3379" s="578"/>
      <c r="BL3379" s="578"/>
      <c r="BM3379" s="578"/>
      <c r="BN3379" s="578"/>
      <c r="BO3379" s="578"/>
      <c r="BP3379" s="578"/>
      <c r="BQ3379" s="547"/>
      <c r="BR3379" s="578"/>
      <c r="BS3379" s="851"/>
      <c r="BT3379" s="575"/>
      <c r="BU3379" s="575"/>
    </row>
    <row r="3380" spans="1:73" s="534" customFormat="1" hidden="1">
      <c r="A3380" s="575"/>
      <c r="B3380" s="576"/>
      <c r="C3380" s="849"/>
      <c r="D3380" s="578"/>
      <c r="E3380" s="579"/>
      <c r="F3380" s="578"/>
      <c r="G3380" s="850"/>
      <c r="H3380" s="581"/>
      <c r="I3380" s="582"/>
      <c r="J3380" s="580"/>
      <c r="K3380" s="578"/>
      <c r="L3380" s="578"/>
      <c r="M3380" s="578"/>
      <c r="N3380" s="578"/>
      <c r="O3380" s="578"/>
      <c r="P3380" s="578"/>
      <c r="Q3380" s="578"/>
      <c r="R3380" s="578"/>
      <c r="S3380" s="578"/>
      <c r="T3380" s="578"/>
      <c r="U3380" s="578"/>
      <c r="V3380" s="578"/>
      <c r="W3380" s="578"/>
      <c r="X3380" s="578"/>
      <c r="Y3380" s="578"/>
      <c r="Z3380" s="578"/>
      <c r="AA3380" s="578"/>
      <c r="AB3380" s="578"/>
      <c r="AC3380" s="578"/>
      <c r="AD3380" s="578"/>
      <c r="AE3380" s="578"/>
      <c r="AF3380" s="578"/>
      <c r="AG3380" s="578"/>
      <c r="AH3380" s="578"/>
      <c r="AI3380" s="578"/>
      <c r="AJ3380" s="578"/>
      <c r="AK3380" s="578"/>
      <c r="AL3380" s="578"/>
      <c r="AM3380" s="578"/>
      <c r="AN3380" s="578"/>
      <c r="AO3380" s="578"/>
      <c r="AP3380" s="578"/>
      <c r="AQ3380" s="578"/>
      <c r="AR3380" s="578"/>
      <c r="AS3380" s="578"/>
      <c r="AT3380" s="578"/>
      <c r="AU3380" s="567"/>
      <c r="AV3380" s="578"/>
      <c r="AW3380" s="578"/>
      <c r="AX3380" s="578"/>
      <c r="AY3380" s="578"/>
      <c r="AZ3380" s="578"/>
      <c r="BA3380" s="578"/>
      <c r="BB3380" s="578"/>
      <c r="BC3380" s="578"/>
      <c r="BD3380" s="578"/>
      <c r="BE3380" s="578"/>
      <c r="BF3380" s="578"/>
      <c r="BG3380" s="578"/>
      <c r="BH3380" s="578"/>
      <c r="BI3380" s="578"/>
      <c r="BJ3380" s="578"/>
      <c r="BK3380" s="578"/>
      <c r="BL3380" s="578"/>
      <c r="BM3380" s="578"/>
      <c r="BN3380" s="578"/>
      <c r="BO3380" s="578"/>
      <c r="BP3380" s="578"/>
      <c r="BQ3380" s="547"/>
      <c r="BR3380" s="578"/>
      <c r="BS3380" s="851"/>
      <c r="BT3380" s="575"/>
      <c r="BU3380" s="575"/>
    </row>
    <row r="3381" spans="1:73" s="534" customFormat="1" hidden="1">
      <c r="A3381" s="575"/>
      <c r="B3381" s="576"/>
      <c r="C3381" s="849"/>
      <c r="D3381" s="578"/>
      <c r="E3381" s="579"/>
      <c r="F3381" s="578"/>
      <c r="G3381" s="850"/>
      <c r="H3381" s="581"/>
      <c r="I3381" s="582"/>
      <c r="J3381" s="580"/>
      <c r="K3381" s="578"/>
      <c r="L3381" s="578"/>
      <c r="M3381" s="578"/>
      <c r="N3381" s="578"/>
      <c r="O3381" s="578"/>
      <c r="P3381" s="578"/>
      <c r="Q3381" s="578"/>
      <c r="R3381" s="578"/>
      <c r="S3381" s="578"/>
      <c r="T3381" s="578"/>
      <c r="U3381" s="578"/>
      <c r="V3381" s="578"/>
      <c r="W3381" s="578"/>
      <c r="X3381" s="578"/>
      <c r="Y3381" s="578"/>
      <c r="Z3381" s="578"/>
      <c r="AA3381" s="578"/>
      <c r="AB3381" s="578"/>
      <c r="AC3381" s="578"/>
      <c r="AD3381" s="578"/>
      <c r="AE3381" s="578"/>
      <c r="AF3381" s="578"/>
      <c r="AG3381" s="578"/>
      <c r="AH3381" s="578"/>
      <c r="AI3381" s="578"/>
      <c r="AJ3381" s="578"/>
      <c r="AK3381" s="578"/>
      <c r="AL3381" s="578"/>
      <c r="AM3381" s="578"/>
      <c r="AN3381" s="578"/>
      <c r="AO3381" s="578"/>
      <c r="AP3381" s="578"/>
      <c r="AQ3381" s="578"/>
      <c r="AR3381" s="578"/>
      <c r="AS3381" s="578"/>
      <c r="AT3381" s="578"/>
      <c r="AU3381" s="567"/>
      <c r="AV3381" s="578"/>
      <c r="AW3381" s="578"/>
      <c r="AX3381" s="578"/>
      <c r="AY3381" s="578"/>
      <c r="AZ3381" s="578"/>
      <c r="BA3381" s="578"/>
      <c r="BB3381" s="578"/>
      <c r="BC3381" s="578"/>
      <c r="BD3381" s="578"/>
      <c r="BE3381" s="578"/>
      <c r="BF3381" s="578"/>
      <c r="BG3381" s="578"/>
      <c r="BH3381" s="578"/>
      <c r="BI3381" s="578"/>
      <c r="BJ3381" s="578"/>
      <c r="BK3381" s="578"/>
      <c r="BL3381" s="578"/>
      <c r="BM3381" s="578"/>
      <c r="BN3381" s="578"/>
      <c r="BO3381" s="578"/>
      <c r="BP3381" s="578"/>
      <c r="BQ3381" s="547"/>
      <c r="BR3381" s="578"/>
      <c r="BS3381" s="851"/>
      <c r="BT3381" s="575"/>
      <c r="BU3381" s="575"/>
    </row>
    <row r="3382" spans="1:73" s="773" customFormat="1" hidden="1">
      <c r="A3382" s="855"/>
      <c r="B3382" s="1065">
        <v>5</v>
      </c>
      <c r="C3382" s="1310" t="s">
        <v>1036</v>
      </c>
      <c r="D3382" s="1042" t="s">
        <v>41</v>
      </c>
      <c r="E3382" s="1042" t="s">
        <v>489</v>
      </c>
      <c r="F3382" s="1042"/>
      <c r="G3382" s="1043"/>
      <c r="H3382" s="608">
        <f t="shared" ref="H3382:H3388" si="1584">J3382</f>
        <v>0.02</v>
      </c>
      <c r="I3382" s="609"/>
      <c r="J3382" s="610">
        <f t="shared" ref="J3382:J3388" si="1585">K3382+AA3382+BM3382</f>
        <v>0.02</v>
      </c>
      <c r="K3382" s="611">
        <f t="shared" ref="K3382:K3388" si="1586">L3382+T3382+X3382+Y3382+Z3382</f>
        <v>0</v>
      </c>
      <c r="L3382" s="611">
        <f t="shared" ref="L3382:L3388" si="1587">M3382+S3382</f>
        <v>0</v>
      </c>
      <c r="M3382" s="611">
        <f t="shared" ref="M3382:M3388" si="1588">N3382+R3382</f>
        <v>0</v>
      </c>
      <c r="N3382" s="611">
        <f t="shared" ref="N3382:N3388" si="1589">O3382+P3382+Q3382</f>
        <v>0</v>
      </c>
      <c r="O3382" s="611"/>
      <c r="P3382" s="611"/>
      <c r="Q3382" s="611"/>
      <c r="R3382" s="611"/>
      <c r="S3382" s="611"/>
      <c r="T3382" s="611">
        <f t="shared" ref="T3382:T3388" si="1590">U3382+V3382+W3382</f>
        <v>0</v>
      </c>
      <c r="U3382" s="611"/>
      <c r="V3382" s="611"/>
      <c r="W3382" s="611"/>
      <c r="X3382" s="611"/>
      <c r="Y3382" s="611"/>
      <c r="Z3382" s="611"/>
      <c r="AA3382" s="611">
        <f t="shared" ref="AA3382:AA3388" si="1591" xml:space="preserve"> SUM(AB3382:AI3382)+SUM(AV3382:BL3382)</f>
        <v>0</v>
      </c>
      <c r="AB3382" s="611"/>
      <c r="AC3382" s="611"/>
      <c r="AD3382" s="611"/>
      <c r="AE3382" s="611"/>
      <c r="AF3382" s="611"/>
      <c r="AG3382" s="611"/>
      <c r="AH3382" s="611"/>
      <c r="AI3382" s="611">
        <f t="shared" ref="AI3382:AI3388" si="1592">SUM(AJ3382:AV3382)+AX3382+SUM(BD3382:BE3382)</f>
        <v>0</v>
      </c>
      <c r="AJ3382" s="611"/>
      <c r="AK3382" s="611"/>
      <c r="AL3382" s="611"/>
      <c r="AM3382" s="611"/>
      <c r="AN3382" s="611"/>
      <c r="AO3382" s="611"/>
      <c r="AP3382" s="611"/>
      <c r="AQ3382" s="611"/>
      <c r="AR3382" s="611"/>
      <c r="AS3382" s="611"/>
      <c r="AT3382" s="611"/>
      <c r="AU3382" s="611"/>
      <c r="AV3382" s="611"/>
      <c r="AW3382" s="611"/>
      <c r="AX3382" s="611"/>
      <c r="AY3382" s="611"/>
      <c r="AZ3382" s="611"/>
      <c r="BA3382" s="611"/>
      <c r="BB3382" s="611"/>
      <c r="BC3382" s="611"/>
      <c r="BD3382" s="611"/>
      <c r="BE3382" s="827"/>
      <c r="BF3382" s="611"/>
      <c r="BG3382" s="611"/>
      <c r="BH3382" s="611"/>
      <c r="BI3382" s="611"/>
      <c r="BJ3382" s="611"/>
      <c r="BK3382" s="611"/>
      <c r="BL3382" s="611"/>
      <c r="BM3382" s="611">
        <f t="shared" ref="BM3382:BM3388" si="1593">SUM(BN3382:BP3382)</f>
        <v>0.02</v>
      </c>
      <c r="BN3382" s="611">
        <v>0.02</v>
      </c>
      <c r="BO3382" s="611"/>
      <c r="BP3382" s="611"/>
    </row>
    <row r="3383" spans="1:73" s="773" customFormat="1" hidden="1">
      <c r="A3383" s="855"/>
      <c r="B3383" s="1065">
        <v>7</v>
      </c>
      <c r="C3383" s="1398" t="s">
        <v>1037</v>
      </c>
      <c r="D3383" s="1042" t="s">
        <v>41</v>
      </c>
      <c r="E3383" s="1042" t="s">
        <v>489</v>
      </c>
      <c r="F3383" s="1042"/>
      <c r="G3383" s="1043"/>
      <c r="H3383" s="608">
        <f t="shared" si="1584"/>
        <v>0.01</v>
      </c>
      <c r="I3383" s="609"/>
      <c r="J3383" s="610">
        <f t="shared" si="1585"/>
        <v>0.01</v>
      </c>
      <c r="K3383" s="611">
        <f t="shared" si="1586"/>
        <v>0</v>
      </c>
      <c r="L3383" s="611">
        <f t="shared" si="1587"/>
        <v>0</v>
      </c>
      <c r="M3383" s="611">
        <f t="shared" si="1588"/>
        <v>0</v>
      </c>
      <c r="N3383" s="611">
        <f t="shared" si="1589"/>
        <v>0</v>
      </c>
      <c r="O3383" s="611"/>
      <c r="P3383" s="611"/>
      <c r="Q3383" s="611"/>
      <c r="R3383" s="611"/>
      <c r="S3383" s="611"/>
      <c r="T3383" s="611">
        <f t="shared" si="1590"/>
        <v>0</v>
      </c>
      <c r="U3383" s="611"/>
      <c r="V3383" s="611"/>
      <c r="W3383" s="611"/>
      <c r="X3383" s="611"/>
      <c r="Y3383" s="611"/>
      <c r="Z3383" s="611"/>
      <c r="AA3383" s="611">
        <f t="shared" si="1591"/>
        <v>0.01</v>
      </c>
      <c r="AB3383" s="611"/>
      <c r="AC3383" s="611"/>
      <c r="AD3383" s="611"/>
      <c r="AE3383" s="611"/>
      <c r="AF3383" s="611"/>
      <c r="AG3383" s="611"/>
      <c r="AH3383" s="611"/>
      <c r="AI3383" s="611">
        <f t="shared" si="1592"/>
        <v>0</v>
      </c>
      <c r="AJ3383" s="611"/>
      <c r="AK3383" s="611"/>
      <c r="AL3383" s="611"/>
      <c r="AM3383" s="611"/>
      <c r="AN3383" s="611"/>
      <c r="AO3383" s="611"/>
      <c r="AP3383" s="611"/>
      <c r="AQ3383" s="611"/>
      <c r="AR3383" s="611"/>
      <c r="AS3383" s="611"/>
      <c r="AT3383" s="611"/>
      <c r="AU3383" s="611"/>
      <c r="AV3383" s="611"/>
      <c r="AW3383" s="611"/>
      <c r="AX3383" s="611"/>
      <c r="AY3383" s="611"/>
      <c r="AZ3383" s="611"/>
      <c r="BA3383" s="611"/>
      <c r="BB3383" s="611"/>
      <c r="BC3383" s="611"/>
      <c r="BD3383" s="611"/>
      <c r="BE3383" s="827"/>
      <c r="BF3383" s="611"/>
      <c r="BG3383" s="611">
        <v>0.01</v>
      </c>
      <c r="BH3383" s="611"/>
      <c r="BI3383" s="611"/>
      <c r="BJ3383" s="611"/>
      <c r="BK3383" s="611"/>
      <c r="BL3383" s="611"/>
      <c r="BM3383" s="611">
        <f t="shared" si="1593"/>
        <v>0</v>
      </c>
      <c r="BN3383" s="611"/>
      <c r="BO3383" s="611"/>
      <c r="BP3383" s="611"/>
    </row>
    <row r="3384" spans="1:73" s="773" customFormat="1" hidden="1">
      <c r="A3384" s="855">
        <v>2022</v>
      </c>
      <c r="B3384" s="1397">
        <v>16</v>
      </c>
      <c r="C3384" s="1398" t="s">
        <v>1038</v>
      </c>
      <c r="D3384" s="858" t="s">
        <v>41</v>
      </c>
      <c r="E3384" s="1042" t="s">
        <v>489</v>
      </c>
      <c r="F3384" s="858"/>
      <c r="G3384" s="858"/>
      <c r="H3384" s="608">
        <f t="shared" si="1584"/>
        <v>0.05</v>
      </c>
      <c r="I3384" s="609"/>
      <c r="J3384" s="610">
        <f t="shared" si="1585"/>
        <v>0.05</v>
      </c>
      <c r="K3384" s="611">
        <f t="shared" si="1586"/>
        <v>0</v>
      </c>
      <c r="L3384" s="611">
        <f t="shared" si="1587"/>
        <v>0</v>
      </c>
      <c r="M3384" s="611">
        <f t="shared" si="1588"/>
        <v>0</v>
      </c>
      <c r="N3384" s="611">
        <f t="shared" si="1589"/>
        <v>0</v>
      </c>
      <c r="O3384" s="611"/>
      <c r="P3384" s="611"/>
      <c r="Q3384" s="611"/>
      <c r="R3384" s="611"/>
      <c r="S3384" s="611"/>
      <c r="T3384" s="611">
        <f t="shared" si="1590"/>
        <v>0</v>
      </c>
      <c r="U3384" s="611"/>
      <c r="V3384" s="611"/>
      <c r="W3384" s="611"/>
      <c r="X3384" s="611"/>
      <c r="Y3384" s="611"/>
      <c r="Z3384" s="611"/>
      <c r="AA3384" s="611">
        <f t="shared" si="1591"/>
        <v>0.05</v>
      </c>
      <c r="AB3384" s="611"/>
      <c r="AC3384" s="611"/>
      <c r="AD3384" s="611"/>
      <c r="AE3384" s="611"/>
      <c r="AF3384" s="611"/>
      <c r="AG3384" s="611"/>
      <c r="AH3384" s="611"/>
      <c r="AI3384" s="611">
        <f t="shared" si="1592"/>
        <v>0</v>
      </c>
      <c r="AJ3384" s="611"/>
      <c r="AK3384" s="611"/>
      <c r="AL3384" s="611"/>
      <c r="AM3384" s="611"/>
      <c r="AN3384" s="611"/>
      <c r="AO3384" s="611"/>
      <c r="AP3384" s="611"/>
      <c r="AQ3384" s="611"/>
      <c r="AR3384" s="611"/>
      <c r="AS3384" s="611"/>
      <c r="AT3384" s="611"/>
      <c r="AU3384" s="611"/>
      <c r="AV3384" s="611"/>
      <c r="AW3384" s="611"/>
      <c r="AX3384" s="611"/>
      <c r="AY3384" s="611"/>
      <c r="AZ3384" s="611"/>
      <c r="BA3384" s="611">
        <v>0.05</v>
      </c>
      <c r="BB3384" s="611"/>
      <c r="BC3384" s="611"/>
      <c r="BD3384" s="611"/>
      <c r="BE3384" s="827"/>
      <c r="BF3384" s="611"/>
      <c r="BG3384" s="611"/>
      <c r="BH3384" s="611"/>
      <c r="BI3384" s="611"/>
      <c r="BJ3384" s="611"/>
      <c r="BK3384" s="611"/>
      <c r="BL3384" s="611"/>
      <c r="BM3384" s="611">
        <f t="shared" si="1593"/>
        <v>0</v>
      </c>
      <c r="BN3384" s="611"/>
      <c r="BO3384" s="611"/>
      <c r="BP3384" s="611"/>
    </row>
    <row r="3385" spans="1:73" s="773" customFormat="1" hidden="1">
      <c r="A3385" s="855">
        <v>2022</v>
      </c>
      <c r="B3385" s="1397">
        <v>17</v>
      </c>
      <c r="C3385" s="1398" t="s">
        <v>1039</v>
      </c>
      <c r="D3385" s="858" t="s">
        <v>41</v>
      </c>
      <c r="E3385" s="1042" t="s">
        <v>489</v>
      </c>
      <c r="F3385" s="858"/>
      <c r="G3385" s="858"/>
      <c r="H3385" s="608">
        <f t="shared" si="1584"/>
        <v>0.02</v>
      </c>
      <c r="I3385" s="609"/>
      <c r="J3385" s="610">
        <f t="shared" si="1585"/>
        <v>0.02</v>
      </c>
      <c r="K3385" s="611">
        <f t="shared" si="1586"/>
        <v>0</v>
      </c>
      <c r="L3385" s="611">
        <f t="shared" si="1587"/>
        <v>0</v>
      </c>
      <c r="M3385" s="611">
        <f t="shared" si="1588"/>
        <v>0</v>
      </c>
      <c r="N3385" s="611">
        <f t="shared" si="1589"/>
        <v>0</v>
      </c>
      <c r="O3385" s="611"/>
      <c r="P3385" s="611"/>
      <c r="Q3385" s="611"/>
      <c r="R3385" s="611"/>
      <c r="S3385" s="611"/>
      <c r="T3385" s="611">
        <f t="shared" si="1590"/>
        <v>0</v>
      </c>
      <c r="U3385" s="611"/>
      <c r="V3385" s="611"/>
      <c r="W3385" s="611"/>
      <c r="X3385" s="611"/>
      <c r="Y3385" s="611"/>
      <c r="Z3385" s="611"/>
      <c r="AA3385" s="611">
        <f t="shared" si="1591"/>
        <v>0.02</v>
      </c>
      <c r="AB3385" s="611"/>
      <c r="AC3385" s="611"/>
      <c r="AD3385" s="611"/>
      <c r="AE3385" s="611"/>
      <c r="AF3385" s="611"/>
      <c r="AG3385" s="611"/>
      <c r="AH3385" s="611"/>
      <c r="AI3385" s="611">
        <f t="shared" si="1592"/>
        <v>0.02</v>
      </c>
      <c r="AJ3385" s="611">
        <v>0.02</v>
      </c>
      <c r="AK3385" s="611"/>
      <c r="AL3385" s="611"/>
      <c r="AM3385" s="611"/>
      <c r="AN3385" s="611"/>
      <c r="AO3385" s="611"/>
      <c r="AP3385" s="611"/>
      <c r="AQ3385" s="611"/>
      <c r="AR3385" s="611"/>
      <c r="AS3385" s="611"/>
      <c r="AT3385" s="611"/>
      <c r="AU3385" s="611"/>
      <c r="AV3385" s="611"/>
      <c r="AW3385" s="611"/>
      <c r="AX3385" s="611"/>
      <c r="AY3385" s="611"/>
      <c r="AZ3385" s="611"/>
      <c r="BA3385" s="611"/>
      <c r="BB3385" s="611"/>
      <c r="BC3385" s="611"/>
      <c r="BD3385" s="611"/>
      <c r="BE3385" s="827"/>
      <c r="BF3385" s="611"/>
      <c r="BG3385" s="611"/>
      <c r="BH3385" s="611"/>
      <c r="BI3385" s="611"/>
      <c r="BJ3385" s="611"/>
      <c r="BK3385" s="611"/>
      <c r="BL3385" s="611"/>
      <c r="BM3385" s="611">
        <f t="shared" si="1593"/>
        <v>0</v>
      </c>
      <c r="BN3385" s="611"/>
      <c r="BO3385" s="611"/>
      <c r="BP3385" s="611"/>
    </row>
    <row r="3386" spans="1:73" s="773" customFormat="1" hidden="1">
      <c r="A3386" s="855">
        <v>2022</v>
      </c>
      <c r="B3386" s="1397">
        <v>18</v>
      </c>
      <c r="C3386" s="1398" t="s">
        <v>1040</v>
      </c>
      <c r="D3386" s="858" t="s">
        <v>41</v>
      </c>
      <c r="E3386" s="1042" t="s">
        <v>489</v>
      </c>
      <c r="F3386" s="858"/>
      <c r="G3386" s="858"/>
      <c r="H3386" s="608">
        <f t="shared" si="1584"/>
        <v>0.01</v>
      </c>
      <c r="I3386" s="609"/>
      <c r="J3386" s="610">
        <f t="shared" si="1585"/>
        <v>0.01</v>
      </c>
      <c r="K3386" s="611">
        <f t="shared" si="1586"/>
        <v>0</v>
      </c>
      <c r="L3386" s="611">
        <f t="shared" si="1587"/>
        <v>0</v>
      </c>
      <c r="M3386" s="611">
        <f t="shared" si="1588"/>
        <v>0</v>
      </c>
      <c r="N3386" s="611">
        <f t="shared" si="1589"/>
        <v>0</v>
      </c>
      <c r="O3386" s="611"/>
      <c r="P3386" s="611"/>
      <c r="Q3386" s="611"/>
      <c r="R3386" s="611"/>
      <c r="S3386" s="611"/>
      <c r="T3386" s="611">
        <f t="shared" si="1590"/>
        <v>0</v>
      </c>
      <c r="U3386" s="611"/>
      <c r="V3386" s="611"/>
      <c r="W3386" s="611"/>
      <c r="X3386" s="611"/>
      <c r="Y3386" s="611"/>
      <c r="Z3386" s="611"/>
      <c r="AA3386" s="611">
        <f t="shared" si="1591"/>
        <v>0.01</v>
      </c>
      <c r="AB3386" s="611"/>
      <c r="AC3386" s="611"/>
      <c r="AD3386" s="611"/>
      <c r="AE3386" s="611"/>
      <c r="AF3386" s="611"/>
      <c r="AG3386" s="611"/>
      <c r="AH3386" s="611"/>
      <c r="AI3386" s="611">
        <f t="shared" si="1592"/>
        <v>0.01</v>
      </c>
      <c r="AJ3386" s="611">
        <v>0.01</v>
      </c>
      <c r="AK3386" s="611"/>
      <c r="AL3386" s="611"/>
      <c r="AM3386" s="611"/>
      <c r="AN3386" s="611"/>
      <c r="AO3386" s="611"/>
      <c r="AP3386" s="611"/>
      <c r="AQ3386" s="611"/>
      <c r="AR3386" s="611"/>
      <c r="AS3386" s="611"/>
      <c r="AT3386" s="611"/>
      <c r="AU3386" s="611"/>
      <c r="AV3386" s="611"/>
      <c r="AW3386" s="611"/>
      <c r="AX3386" s="611"/>
      <c r="AY3386" s="611"/>
      <c r="AZ3386" s="611"/>
      <c r="BA3386" s="611"/>
      <c r="BB3386" s="611"/>
      <c r="BC3386" s="611"/>
      <c r="BD3386" s="611"/>
      <c r="BE3386" s="827"/>
      <c r="BF3386" s="611"/>
      <c r="BG3386" s="611"/>
      <c r="BH3386" s="611"/>
      <c r="BI3386" s="611"/>
      <c r="BJ3386" s="611"/>
      <c r="BK3386" s="611"/>
      <c r="BL3386" s="611"/>
      <c r="BM3386" s="611">
        <f t="shared" si="1593"/>
        <v>0</v>
      </c>
      <c r="BN3386" s="611"/>
      <c r="BO3386" s="611"/>
      <c r="BP3386" s="611"/>
    </row>
    <row r="3387" spans="1:73" s="773" customFormat="1" hidden="1">
      <c r="A3387" s="855">
        <v>2022</v>
      </c>
      <c r="B3387" s="1397">
        <v>21</v>
      </c>
      <c r="C3387" s="1398" t="s">
        <v>1041</v>
      </c>
      <c r="D3387" s="858" t="s">
        <v>41</v>
      </c>
      <c r="E3387" s="1042" t="s">
        <v>489</v>
      </c>
      <c r="F3387" s="858"/>
      <c r="G3387" s="858"/>
      <c r="H3387" s="608">
        <f t="shared" si="1584"/>
        <v>0.02</v>
      </c>
      <c r="I3387" s="609"/>
      <c r="J3387" s="610">
        <f t="shared" si="1585"/>
        <v>0.02</v>
      </c>
      <c r="K3387" s="611">
        <f t="shared" si="1586"/>
        <v>0</v>
      </c>
      <c r="L3387" s="611">
        <f t="shared" si="1587"/>
        <v>0</v>
      </c>
      <c r="M3387" s="611">
        <f t="shared" si="1588"/>
        <v>0</v>
      </c>
      <c r="N3387" s="611">
        <f t="shared" si="1589"/>
        <v>0</v>
      </c>
      <c r="O3387" s="611"/>
      <c r="P3387" s="611"/>
      <c r="Q3387" s="611"/>
      <c r="R3387" s="611"/>
      <c r="S3387" s="611"/>
      <c r="T3387" s="611">
        <f t="shared" si="1590"/>
        <v>0</v>
      </c>
      <c r="U3387" s="611"/>
      <c r="V3387" s="611"/>
      <c r="W3387" s="611"/>
      <c r="X3387" s="611"/>
      <c r="Y3387" s="611"/>
      <c r="Z3387" s="611"/>
      <c r="AA3387" s="611">
        <f t="shared" si="1591"/>
        <v>0</v>
      </c>
      <c r="AB3387" s="611"/>
      <c r="AC3387" s="611"/>
      <c r="AD3387" s="611"/>
      <c r="AE3387" s="611"/>
      <c r="AF3387" s="611"/>
      <c r="AG3387" s="611"/>
      <c r="AH3387" s="611"/>
      <c r="AI3387" s="611">
        <f t="shared" si="1592"/>
        <v>0</v>
      </c>
      <c r="AJ3387" s="611"/>
      <c r="AK3387" s="611"/>
      <c r="AL3387" s="611"/>
      <c r="AM3387" s="611"/>
      <c r="AN3387" s="611"/>
      <c r="AO3387" s="611"/>
      <c r="AP3387" s="611"/>
      <c r="AQ3387" s="611"/>
      <c r="AR3387" s="611"/>
      <c r="AS3387" s="611"/>
      <c r="AT3387" s="611"/>
      <c r="AU3387" s="611"/>
      <c r="AV3387" s="611"/>
      <c r="AW3387" s="611"/>
      <c r="AX3387" s="611"/>
      <c r="AY3387" s="611"/>
      <c r="AZ3387" s="611"/>
      <c r="BA3387" s="611"/>
      <c r="BB3387" s="611"/>
      <c r="BC3387" s="611"/>
      <c r="BD3387" s="611"/>
      <c r="BE3387" s="827"/>
      <c r="BF3387" s="611"/>
      <c r="BG3387" s="611"/>
      <c r="BH3387" s="611"/>
      <c r="BI3387" s="611"/>
      <c r="BJ3387" s="611"/>
      <c r="BK3387" s="611"/>
      <c r="BL3387" s="611"/>
      <c r="BM3387" s="611">
        <f t="shared" si="1593"/>
        <v>0.02</v>
      </c>
      <c r="BN3387" s="611">
        <v>0.02</v>
      </c>
      <c r="BO3387" s="611"/>
      <c r="BP3387" s="611"/>
    </row>
    <row r="3388" spans="1:73" s="773" customFormat="1" hidden="1">
      <c r="A3388" s="855">
        <v>2022</v>
      </c>
      <c r="B3388" s="1397">
        <v>22</v>
      </c>
      <c r="C3388" s="1399" t="s">
        <v>1042</v>
      </c>
      <c r="D3388" s="858" t="s">
        <v>41</v>
      </c>
      <c r="E3388" s="1042" t="s">
        <v>489</v>
      </c>
      <c r="F3388" s="858"/>
      <c r="G3388" s="858"/>
      <c r="H3388" s="608">
        <f t="shared" si="1584"/>
        <v>0.13</v>
      </c>
      <c r="I3388" s="609"/>
      <c r="J3388" s="610">
        <f t="shared" si="1585"/>
        <v>0.13</v>
      </c>
      <c r="K3388" s="611">
        <f t="shared" si="1586"/>
        <v>0</v>
      </c>
      <c r="L3388" s="611">
        <f t="shared" si="1587"/>
        <v>0</v>
      </c>
      <c r="M3388" s="611">
        <f t="shared" si="1588"/>
        <v>0</v>
      </c>
      <c r="N3388" s="611">
        <f t="shared" si="1589"/>
        <v>0</v>
      </c>
      <c r="O3388" s="611"/>
      <c r="P3388" s="611"/>
      <c r="Q3388" s="611"/>
      <c r="R3388" s="611"/>
      <c r="S3388" s="611"/>
      <c r="T3388" s="611">
        <f t="shared" si="1590"/>
        <v>0</v>
      </c>
      <c r="U3388" s="611"/>
      <c r="V3388" s="611"/>
      <c r="W3388" s="611"/>
      <c r="X3388" s="611"/>
      <c r="Y3388" s="611"/>
      <c r="Z3388" s="611"/>
      <c r="AA3388" s="611">
        <f t="shared" si="1591"/>
        <v>0</v>
      </c>
      <c r="AB3388" s="611"/>
      <c r="AC3388" s="611"/>
      <c r="AD3388" s="611"/>
      <c r="AE3388" s="611"/>
      <c r="AF3388" s="611"/>
      <c r="AG3388" s="611"/>
      <c r="AH3388" s="611"/>
      <c r="AI3388" s="611">
        <f t="shared" si="1592"/>
        <v>0</v>
      </c>
      <c r="AJ3388" s="611"/>
      <c r="AK3388" s="611"/>
      <c r="AL3388" s="611"/>
      <c r="AM3388" s="611"/>
      <c r="AN3388" s="611"/>
      <c r="AO3388" s="611"/>
      <c r="AP3388" s="611"/>
      <c r="AQ3388" s="611"/>
      <c r="AR3388" s="611"/>
      <c r="AS3388" s="611"/>
      <c r="AT3388" s="611"/>
      <c r="AU3388" s="611"/>
      <c r="AV3388" s="611"/>
      <c r="AW3388" s="611"/>
      <c r="AX3388" s="611"/>
      <c r="AY3388" s="611"/>
      <c r="AZ3388" s="611"/>
      <c r="BA3388" s="611"/>
      <c r="BB3388" s="611"/>
      <c r="BC3388" s="611"/>
      <c r="BD3388" s="611"/>
      <c r="BE3388" s="827"/>
      <c r="BF3388" s="611"/>
      <c r="BG3388" s="611"/>
      <c r="BH3388" s="611"/>
      <c r="BI3388" s="611"/>
      <c r="BJ3388" s="611"/>
      <c r="BK3388" s="611"/>
      <c r="BL3388" s="611"/>
      <c r="BM3388" s="611">
        <f t="shared" si="1593"/>
        <v>0.13</v>
      </c>
      <c r="BN3388" s="611">
        <v>0.13</v>
      </c>
      <c r="BO3388" s="611"/>
      <c r="BP3388" s="611"/>
    </row>
    <row r="3389" spans="1:73" s="534" customFormat="1" hidden="1">
      <c r="A3389" s="575"/>
      <c r="B3389" s="576"/>
      <c r="C3389" s="849"/>
      <c r="D3389" s="578"/>
      <c r="E3389" s="579"/>
      <c r="F3389" s="578"/>
      <c r="G3389" s="850"/>
      <c r="H3389" s="581"/>
      <c r="I3389" s="582"/>
      <c r="J3389" s="580"/>
      <c r="K3389" s="578"/>
      <c r="L3389" s="578"/>
      <c r="M3389" s="578"/>
      <c r="N3389" s="578"/>
      <c r="O3389" s="578"/>
      <c r="P3389" s="578"/>
      <c r="Q3389" s="578"/>
      <c r="R3389" s="578"/>
      <c r="S3389" s="578"/>
      <c r="T3389" s="578"/>
      <c r="U3389" s="578"/>
      <c r="V3389" s="578"/>
      <c r="W3389" s="578"/>
      <c r="X3389" s="578"/>
      <c r="Y3389" s="578"/>
      <c r="Z3389" s="578"/>
      <c r="AA3389" s="578"/>
      <c r="AB3389" s="578"/>
      <c r="AC3389" s="578"/>
      <c r="AD3389" s="578"/>
      <c r="AE3389" s="578"/>
      <c r="AF3389" s="578"/>
      <c r="AG3389" s="578"/>
      <c r="AH3389" s="578"/>
      <c r="AI3389" s="578"/>
      <c r="AJ3389" s="578"/>
      <c r="AK3389" s="578"/>
      <c r="AL3389" s="578"/>
      <c r="AM3389" s="578"/>
      <c r="AN3389" s="578"/>
      <c r="AO3389" s="578"/>
      <c r="AP3389" s="578"/>
      <c r="AQ3389" s="578"/>
      <c r="AR3389" s="578"/>
      <c r="AS3389" s="578"/>
      <c r="AT3389" s="578"/>
      <c r="AU3389" s="567"/>
      <c r="AV3389" s="578"/>
      <c r="AW3389" s="578"/>
      <c r="AX3389" s="578"/>
      <c r="AY3389" s="578"/>
      <c r="AZ3389" s="578"/>
      <c r="BA3389" s="578"/>
      <c r="BB3389" s="578"/>
      <c r="BC3389" s="578"/>
      <c r="BD3389" s="578"/>
      <c r="BE3389" s="578"/>
      <c r="BF3389" s="578"/>
      <c r="BG3389" s="578"/>
      <c r="BH3389" s="578"/>
      <c r="BI3389" s="578"/>
      <c r="BJ3389" s="578"/>
      <c r="BK3389" s="578"/>
      <c r="BL3389" s="578"/>
      <c r="BM3389" s="578"/>
      <c r="BN3389" s="578"/>
      <c r="BO3389" s="578"/>
      <c r="BP3389" s="578"/>
      <c r="BQ3389" s="547"/>
      <c r="BR3389" s="578"/>
      <c r="BS3389" s="851"/>
      <c r="BT3389" s="575"/>
      <c r="BU3389" s="575"/>
    </row>
    <row r="3390" spans="1:73" s="534" customFormat="1" hidden="1">
      <c r="A3390" s="575"/>
      <c r="B3390" s="576"/>
      <c r="C3390" s="849"/>
      <c r="D3390" s="578"/>
      <c r="E3390" s="579"/>
      <c r="F3390" s="578"/>
      <c r="G3390" s="850"/>
      <c r="H3390" s="581"/>
      <c r="I3390" s="582"/>
      <c r="J3390" s="580"/>
      <c r="K3390" s="578"/>
      <c r="L3390" s="578"/>
      <c r="M3390" s="578"/>
      <c r="N3390" s="578"/>
      <c r="O3390" s="578"/>
      <c r="P3390" s="578"/>
      <c r="Q3390" s="578"/>
      <c r="R3390" s="578"/>
      <c r="S3390" s="578"/>
      <c r="T3390" s="578"/>
      <c r="U3390" s="578"/>
      <c r="V3390" s="578"/>
      <c r="W3390" s="578"/>
      <c r="X3390" s="578"/>
      <c r="Y3390" s="578"/>
      <c r="Z3390" s="578"/>
      <c r="AA3390" s="578"/>
      <c r="AB3390" s="578"/>
      <c r="AC3390" s="578"/>
      <c r="AD3390" s="578"/>
      <c r="AE3390" s="578"/>
      <c r="AF3390" s="578"/>
      <c r="AG3390" s="578"/>
      <c r="AH3390" s="578"/>
      <c r="AI3390" s="578"/>
      <c r="AJ3390" s="578"/>
      <c r="AK3390" s="578"/>
      <c r="AL3390" s="578"/>
      <c r="AM3390" s="578"/>
      <c r="AN3390" s="578"/>
      <c r="AO3390" s="578"/>
      <c r="AP3390" s="578"/>
      <c r="AQ3390" s="578"/>
      <c r="AR3390" s="578"/>
      <c r="AS3390" s="578"/>
      <c r="AT3390" s="578"/>
      <c r="AU3390" s="567"/>
      <c r="AV3390" s="578"/>
      <c r="AW3390" s="578"/>
      <c r="AX3390" s="578"/>
      <c r="AY3390" s="578"/>
      <c r="AZ3390" s="578"/>
      <c r="BA3390" s="578"/>
      <c r="BB3390" s="578"/>
      <c r="BC3390" s="578"/>
      <c r="BD3390" s="578"/>
      <c r="BE3390" s="578"/>
      <c r="BF3390" s="578"/>
      <c r="BG3390" s="578"/>
      <c r="BH3390" s="578"/>
      <c r="BI3390" s="578"/>
      <c r="BJ3390" s="578"/>
      <c r="BK3390" s="578"/>
      <c r="BL3390" s="578"/>
      <c r="BM3390" s="578"/>
      <c r="BN3390" s="578"/>
      <c r="BO3390" s="578"/>
      <c r="BP3390" s="578"/>
      <c r="BQ3390" s="547"/>
      <c r="BR3390" s="578"/>
      <c r="BS3390" s="851"/>
      <c r="BT3390" s="575"/>
      <c r="BU3390" s="575"/>
    </row>
    <row r="3391" spans="1:73" s="534" customFormat="1" hidden="1">
      <c r="A3391" s="575"/>
      <c r="B3391" s="576"/>
      <c r="C3391" s="849"/>
      <c r="D3391" s="578"/>
      <c r="E3391" s="579"/>
      <c r="F3391" s="578"/>
      <c r="G3391" s="850"/>
      <c r="H3391" s="581"/>
      <c r="I3391" s="582"/>
      <c r="J3391" s="580"/>
      <c r="K3391" s="578"/>
      <c r="L3391" s="578"/>
      <c r="M3391" s="578"/>
      <c r="N3391" s="578"/>
      <c r="O3391" s="578"/>
      <c r="P3391" s="578"/>
      <c r="Q3391" s="578"/>
      <c r="R3391" s="578"/>
      <c r="S3391" s="578"/>
      <c r="T3391" s="578"/>
      <c r="U3391" s="578"/>
      <c r="V3391" s="578"/>
      <c r="W3391" s="578"/>
      <c r="X3391" s="578"/>
      <c r="Y3391" s="578"/>
      <c r="Z3391" s="578"/>
      <c r="AA3391" s="578"/>
      <c r="AB3391" s="578"/>
      <c r="AC3391" s="578"/>
      <c r="AD3391" s="578"/>
      <c r="AE3391" s="578"/>
      <c r="AF3391" s="578"/>
      <c r="AG3391" s="578"/>
      <c r="AH3391" s="578"/>
      <c r="AI3391" s="578"/>
      <c r="AJ3391" s="578"/>
      <c r="AK3391" s="578"/>
      <c r="AL3391" s="578"/>
      <c r="AM3391" s="578"/>
      <c r="AN3391" s="578"/>
      <c r="AO3391" s="578"/>
      <c r="AP3391" s="578"/>
      <c r="AQ3391" s="578"/>
      <c r="AR3391" s="578"/>
      <c r="AS3391" s="578"/>
      <c r="AT3391" s="578"/>
      <c r="AU3391" s="567"/>
      <c r="AV3391" s="578"/>
      <c r="AW3391" s="578"/>
      <c r="AX3391" s="578"/>
      <c r="AY3391" s="578"/>
      <c r="AZ3391" s="578"/>
      <c r="BA3391" s="578"/>
      <c r="BB3391" s="578"/>
      <c r="BC3391" s="578"/>
      <c r="BD3391" s="578"/>
      <c r="BE3391" s="578"/>
      <c r="BF3391" s="578"/>
      <c r="BG3391" s="578"/>
      <c r="BH3391" s="578"/>
      <c r="BI3391" s="578"/>
      <c r="BJ3391" s="578"/>
      <c r="BK3391" s="578"/>
      <c r="BL3391" s="578"/>
      <c r="BM3391" s="578"/>
      <c r="BN3391" s="578"/>
      <c r="BO3391" s="578"/>
      <c r="BP3391" s="578"/>
      <c r="BQ3391" s="547"/>
      <c r="BR3391" s="578"/>
      <c r="BS3391" s="851"/>
      <c r="BT3391" s="575"/>
      <c r="BU3391" s="575"/>
    </row>
    <row r="3392" spans="1:73" s="534" customFormat="1" hidden="1">
      <c r="A3392" s="575"/>
      <c r="B3392" s="576"/>
      <c r="C3392" s="849"/>
      <c r="D3392" s="578"/>
      <c r="E3392" s="579"/>
      <c r="F3392" s="578"/>
      <c r="G3392" s="850"/>
      <c r="H3392" s="581"/>
      <c r="I3392" s="582"/>
      <c r="J3392" s="580"/>
      <c r="K3392" s="578"/>
      <c r="L3392" s="578"/>
      <c r="M3392" s="578"/>
      <c r="N3392" s="578"/>
      <c r="O3392" s="578"/>
      <c r="P3392" s="578"/>
      <c r="Q3392" s="578"/>
      <c r="R3392" s="578"/>
      <c r="S3392" s="578"/>
      <c r="T3392" s="578"/>
      <c r="U3392" s="578"/>
      <c r="V3392" s="578"/>
      <c r="W3392" s="578"/>
      <c r="X3392" s="578"/>
      <c r="Y3392" s="578"/>
      <c r="Z3392" s="578"/>
      <c r="AA3392" s="578"/>
      <c r="AB3392" s="578"/>
      <c r="AC3392" s="578"/>
      <c r="AD3392" s="578"/>
      <c r="AE3392" s="578"/>
      <c r="AF3392" s="578"/>
      <c r="AG3392" s="578"/>
      <c r="AH3392" s="578"/>
      <c r="AI3392" s="578"/>
      <c r="AJ3392" s="578"/>
      <c r="AK3392" s="578"/>
      <c r="AL3392" s="578"/>
      <c r="AM3392" s="578"/>
      <c r="AN3392" s="578"/>
      <c r="AO3392" s="578"/>
      <c r="AP3392" s="578"/>
      <c r="AQ3392" s="578"/>
      <c r="AR3392" s="578"/>
      <c r="AS3392" s="578"/>
      <c r="AT3392" s="578"/>
      <c r="AU3392" s="567"/>
      <c r="AV3392" s="578"/>
      <c r="AW3392" s="578"/>
      <c r="AX3392" s="578"/>
      <c r="AY3392" s="578"/>
      <c r="AZ3392" s="578"/>
      <c r="BA3392" s="578"/>
      <c r="BB3392" s="578"/>
      <c r="BC3392" s="578"/>
      <c r="BD3392" s="578"/>
      <c r="BE3392" s="578"/>
      <c r="BF3392" s="578"/>
      <c r="BG3392" s="578"/>
      <c r="BH3392" s="578"/>
      <c r="BI3392" s="578"/>
      <c r="BJ3392" s="578"/>
      <c r="BK3392" s="578"/>
      <c r="BL3392" s="578"/>
      <c r="BM3392" s="578"/>
      <c r="BN3392" s="578"/>
      <c r="BO3392" s="578"/>
      <c r="BP3392" s="578"/>
      <c r="BQ3392" s="547"/>
      <c r="BR3392" s="578"/>
      <c r="BS3392" s="851"/>
      <c r="BT3392" s="575"/>
      <c r="BU3392" s="575"/>
    </row>
    <row r="3393" spans="1:73" s="773" customFormat="1" hidden="1">
      <c r="A3393" s="706"/>
      <c r="B3393" s="719">
        <v>42</v>
      </c>
      <c r="C3393" s="719" t="s">
        <v>1043</v>
      </c>
      <c r="D3393" s="736" t="s">
        <v>41</v>
      </c>
      <c r="E3393" s="641" t="s">
        <v>75</v>
      </c>
      <c r="F3393" s="641"/>
      <c r="G3393" s="651"/>
      <c r="H3393" s="643">
        <f t="shared" ref="H3393" si="1594">J3393</f>
        <v>3.48</v>
      </c>
      <c r="I3393" s="644"/>
      <c r="J3393" s="645">
        <f>K3393+AA3393+BM3393</f>
        <v>3.48</v>
      </c>
      <c r="K3393" s="1">
        <f t="shared" ref="K3393" si="1595">L3393+T3393+X3393+Y3393+Z3393</f>
        <v>0</v>
      </c>
      <c r="L3393" s="1">
        <f t="shared" ref="L3393" si="1596">M3393+S3393</f>
        <v>0</v>
      </c>
      <c r="M3393" s="1">
        <f t="shared" ref="M3393" si="1597">N3393+R3393</f>
        <v>0</v>
      </c>
      <c r="N3393" s="1">
        <f t="shared" ref="N3393" si="1598">O3393+P3393+Q3393</f>
        <v>0</v>
      </c>
      <c r="O3393" s="1"/>
      <c r="P3393" s="1"/>
      <c r="Q3393" s="1"/>
      <c r="R3393" s="1"/>
      <c r="S3393" s="1"/>
      <c r="T3393" s="1">
        <f t="shared" ref="T3393" si="1599">U3393+V3393+W3393</f>
        <v>0</v>
      </c>
      <c r="U3393" s="1"/>
      <c r="V3393" s="1"/>
      <c r="W3393" s="1"/>
      <c r="X3393" s="1"/>
      <c r="Y3393" s="1"/>
      <c r="Z3393" s="1"/>
      <c r="AA3393" s="1">
        <f t="shared" ref="AA3393:AA3394" si="1600">SUM(AB3393:AI3393)+AW3393+SUM(AY3393:BC3393)+SUM(BF3393:BL3393)</f>
        <v>0</v>
      </c>
      <c r="AB3393" s="1"/>
      <c r="AC3393" s="1"/>
      <c r="AD3393" s="1"/>
      <c r="AE3393" s="1"/>
      <c r="AF3393" s="1"/>
      <c r="AG3393" s="1"/>
      <c r="AH3393" s="1"/>
      <c r="AI3393" s="1">
        <f t="shared" ref="AI3393:AI3394" si="1601">SUM(AJ3393:AV3393)+AX3393+SUM(BD3393:BE3393)</f>
        <v>0</v>
      </c>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c r="BJ3393" s="1"/>
      <c r="BK3393" s="1"/>
      <c r="BL3393" s="1"/>
      <c r="BM3393" s="1">
        <f t="shared" ref="BM3393" si="1602">SUM(BN3393:BP3393)</f>
        <v>3.48</v>
      </c>
      <c r="BN3393" s="1">
        <v>3.48</v>
      </c>
      <c r="BO3393" s="1"/>
      <c r="BP3393" s="1"/>
    </row>
    <row r="3394" spans="1:73" s="773" customFormat="1" ht="25.5" hidden="1">
      <c r="A3394" s="768"/>
      <c r="B3394" s="980" t="s">
        <v>114</v>
      </c>
      <c r="C3394" s="1114" t="s">
        <v>1044</v>
      </c>
      <c r="D3394" s="736" t="s">
        <v>41</v>
      </c>
      <c r="E3394" s="1115" t="s">
        <v>75</v>
      </c>
      <c r="F3394" s="736"/>
      <c r="G3394" s="772"/>
      <c r="H3394" s="702">
        <f>J3394</f>
        <v>0.03</v>
      </c>
      <c r="I3394" s="703"/>
      <c r="J3394" s="772">
        <f>K3394+AA3394+BM3394</f>
        <v>0.03</v>
      </c>
      <c r="K3394" s="736">
        <f>L3394+T3394+X3394+Y3394+Z3394</f>
        <v>0.03</v>
      </c>
      <c r="L3394" s="736">
        <f>M3394+S3394</f>
        <v>0.03</v>
      </c>
      <c r="M3394" s="736">
        <f>N3394+R3394</f>
        <v>0.03</v>
      </c>
      <c r="N3394" s="736">
        <f>O3394+P3394+Q3394</f>
        <v>0.03</v>
      </c>
      <c r="O3394" s="736">
        <v>0.03</v>
      </c>
      <c r="P3394" s="736"/>
      <c r="Q3394" s="736"/>
      <c r="R3394" s="736"/>
      <c r="S3394" s="736"/>
      <c r="T3394" s="736">
        <f>U3394+V3394+W3394</f>
        <v>0</v>
      </c>
      <c r="U3394" s="736"/>
      <c r="V3394" s="736"/>
      <c r="W3394" s="736"/>
      <c r="X3394" s="736"/>
      <c r="Y3394" s="736"/>
      <c r="Z3394" s="736"/>
      <c r="AA3394" s="1">
        <f t="shared" si="1600"/>
        <v>0</v>
      </c>
      <c r="AB3394" s="736"/>
      <c r="AC3394" s="736"/>
      <c r="AD3394" s="736"/>
      <c r="AE3394" s="736"/>
      <c r="AF3394" s="736"/>
      <c r="AG3394" s="736"/>
      <c r="AH3394" s="736"/>
      <c r="AI3394" s="1">
        <f t="shared" si="1601"/>
        <v>0</v>
      </c>
      <c r="AJ3394" s="736"/>
      <c r="AK3394" s="736"/>
      <c r="AL3394" s="736"/>
      <c r="AM3394" s="736"/>
      <c r="AN3394" s="736"/>
      <c r="AO3394" s="736"/>
      <c r="AP3394" s="736"/>
      <c r="AQ3394" s="736"/>
      <c r="AR3394" s="736"/>
      <c r="AS3394" s="736"/>
      <c r="AT3394" s="736"/>
      <c r="AU3394" s="736"/>
      <c r="AV3394" s="736"/>
      <c r="AW3394" s="736"/>
      <c r="AX3394" s="736"/>
      <c r="AY3394" s="736"/>
      <c r="AZ3394" s="736"/>
      <c r="BA3394" s="736"/>
      <c r="BB3394" s="736"/>
      <c r="BC3394" s="736"/>
      <c r="BD3394" s="736"/>
      <c r="BE3394" s="736"/>
      <c r="BF3394" s="736"/>
      <c r="BG3394" s="736"/>
      <c r="BH3394" s="736"/>
      <c r="BI3394" s="736"/>
      <c r="BJ3394" s="736"/>
      <c r="BK3394" s="736"/>
      <c r="BL3394" s="736"/>
      <c r="BM3394" s="736">
        <f>SUM(BN3394:BP3394)</f>
        <v>0</v>
      </c>
      <c r="BN3394" s="736"/>
      <c r="BO3394" s="736"/>
      <c r="BP3394" s="736"/>
    </row>
    <row r="3395" spans="1:73" s="534" customFormat="1" hidden="1">
      <c r="A3395" s="575"/>
      <c r="B3395" s="576"/>
      <c r="C3395" s="849"/>
      <c r="D3395" s="578"/>
      <c r="E3395" s="579"/>
      <c r="F3395" s="578"/>
      <c r="G3395" s="850"/>
      <c r="H3395" s="581"/>
      <c r="I3395" s="582"/>
      <c r="J3395" s="580"/>
      <c r="K3395" s="578"/>
      <c r="L3395" s="578"/>
      <c r="M3395" s="578"/>
      <c r="N3395" s="578"/>
      <c r="O3395" s="578"/>
      <c r="P3395" s="578"/>
      <c r="Q3395" s="578"/>
      <c r="R3395" s="578"/>
      <c r="S3395" s="578"/>
      <c r="T3395" s="578"/>
      <c r="U3395" s="578"/>
      <c r="V3395" s="578"/>
      <c r="W3395" s="578"/>
      <c r="X3395" s="578"/>
      <c r="Y3395" s="578"/>
      <c r="Z3395" s="578"/>
      <c r="AA3395" s="578"/>
      <c r="AB3395" s="578"/>
      <c r="AC3395" s="578"/>
      <c r="AD3395" s="578"/>
      <c r="AE3395" s="578"/>
      <c r="AF3395" s="578"/>
      <c r="AG3395" s="578"/>
      <c r="AH3395" s="578"/>
      <c r="AI3395" s="578"/>
      <c r="AJ3395" s="578"/>
      <c r="AK3395" s="578"/>
      <c r="AL3395" s="578"/>
      <c r="AM3395" s="578"/>
      <c r="AN3395" s="578"/>
      <c r="AO3395" s="578"/>
      <c r="AP3395" s="578"/>
      <c r="AQ3395" s="578"/>
      <c r="AR3395" s="578"/>
      <c r="AS3395" s="578"/>
      <c r="AT3395" s="578"/>
      <c r="AU3395" s="567"/>
      <c r="AV3395" s="578"/>
      <c r="AW3395" s="578"/>
      <c r="AX3395" s="578"/>
      <c r="AY3395" s="578"/>
      <c r="AZ3395" s="578"/>
      <c r="BA3395" s="578"/>
      <c r="BB3395" s="578"/>
      <c r="BC3395" s="578"/>
      <c r="BD3395" s="578"/>
      <c r="BE3395" s="578"/>
      <c r="BF3395" s="578"/>
      <c r="BG3395" s="578"/>
      <c r="BH3395" s="578"/>
      <c r="BI3395" s="578"/>
      <c r="BJ3395" s="578"/>
      <c r="BK3395" s="578"/>
      <c r="BL3395" s="578"/>
      <c r="BM3395" s="578"/>
      <c r="BN3395" s="578"/>
      <c r="BO3395" s="578"/>
      <c r="BP3395" s="578"/>
      <c r="BQ3395" s="547"/>
      <c r="BR3395" s="578"/>
      <c r="BS3395" s="851"/>
      <c r="BT3395" s="575"/>
      <c r="BU3395" s="575"/>
    </row>
    <row r="3396" spans="1:73" s="534" customFormat="1" hidden="1">
      <c r="A3396" s="575"/>
      <c r="B3396" s="576"/>
      <c r="C3396" s="849"/>
      <c r="D3396" s="578"/>
      <c r="E3396" s="579"/>
      <c r="F3396" s="578"/>
      <c r="G3396" s="850"/>
      <c r="H3396" s="581"/>
      <c r="I3396" s="582"/>
      <c r="J3396" s="580"/>
      <c r="K3396" s="578"/>
      <c r="L3396" s="578"/>
      <c r="M3396" s="578"/>
      <c r="N3396" s="578"/>
      <c r="O3396" s="578"/>
      <c r="P3396" s="578"/>
      <c r="Q3396" s="578"/>
      <c r="R3396" s="578"/>
      <c r="S3396" s="578"/>
      <c r="T3396" s="578"/>
      <c r="U3396" s="578"/>
      <c r="V3396" s="578"/>
      <c r="W3396" s="578"/>
      <c r="X3396" s="578"/>
      <c r="Y3396" s="578"/>
      <c r="Z3396" s="578"/>
      <c r="AA3396" s="578"/>
      <c r="AB3396" s="578"/>
      <c r="AC3396" s="578"/>
      <c r="AD3396" s="578"/>
      <c r="AE3396" s="578"/>
      <c r="AF3396" s="578"/>
      <c r="AG3396" s="578"/>
      <c r="AH3396" s="578"/>
      <c r="AI3396" s="578"/>
      <c r="AJ3396" s="578"/>
      <c r="AK3396" s="578"/>
      <c r="AL3396" s="578"/>
      <c r="AM3396" s="578"/>
      <c r="AN3396" s="578"/>
      <c r="AO3396" s="578"/>
      <c r="AP3396" s="578"/>
      <c r="AQ3396" s="578"/>
      <c r="AR3396" s="578"/>
      <c r="AS3396" s="578"/>
      <c r="AT3396" s="578"/>
      <c r="AU3396" s="567"/>
      <c r="AV3396" s="578"/>
      <c r="AW3396" s="578"/>
      <c r="AX3396" s="578"/>
      <c r="AY3396" s="578"/>
      <c r="AZ3396" s="578"/>
      <c r="BA3396" s="578"/>
      <c r="BB3396" s="578"/>
      <c r="BC3396" s="578"/>
      <c r="BD3396" s="578"/>
      <c r="BE3396" s="578"/>
      <c r="BF3396" s="578"/>
      <c r="BG3396" s="578"/>
      <c r="BH3396" s="578"/>
      <c r="BI3396" s="578"/>
      <c r="BJ3396" s="578"/>
      <c r="BK3396" s="578"/>
      <c r="BL3396" s="578"/>
      <c r="BM3396" s="578"/>
      <c r="BN3396" s="578"/>
      <c r="BO3396" s="578"/>
      <c r="BP3396" s="578"/>
      <c r="BQ3396" s="547"/>
      <c r="BR3396" s="578"/>
      <c r="BS3396" s="851"/>
      <c r="BT3396" s="575"/>
      <c r="BU3396" s="575"/>
    </row>
    <row r="3397" spans="1:73" s="534" customFormat="1" hidden="1">
      <c r="A3397" s="575"/>
      <c r="B3397" s="576"/>
      <c r="C3397" s="849"/>
      <c r="D3397" s="578"/>
      <c r="E3397" s="579"/>
      <c r="F3397" s="578"/>
      <c r="G3397" s="850"/>
      <c r="H3397" s="581"/>
      <c r="I3397" s="582"/>
      <c r="J3397" s="580"/>
      <c r="K3397" s="578"/>
      <c r="L3397" s="578"/>
      <c r="M3397" s="578"/>
      <c r="N3397" s="578"/>
      <c r="O3397" s="578"/>
      <c r="P3397" s="578"/>
      <c r="Q3397" s="578"/>
      <c r="R3397" s="578"/>
      <c r="S3397" s="578"/>
      <c r="T3397" s="578"/>
      <c r="U3397" s="578"/>
      <c r="V3397" s="578"/>
      <c r="W3397" s="578"/>
      <c r="X3397" s="578"/>
      <c r="Y3397" s="578"/>
      <c r="Z3397" s="578"/>
      <c r="AA3397" s="578"/>
      <c r="AB3397" s="578"/>
      <c r="AC3397" s="578"/>
      <c r="AD3397" s="578"/>
      <c r="AE3397" s="578"/>
      <c r="AF3397" s="578"/>
      <c r="AG3397" s="578"/>
      <c r="AH3397" s="578"/>
      <c r="AI3397" s="578"/>
      <c r="AJ3397" s="578"/>
      <c r="AK3397" s="578"/>
      <c r="AL3397" s="578"/>
      <c r="AM3397" s="578"/>
      <c r="AN3397" s="578"/>
      <c r="AO3397" s="578"/>
      <c r="AP3397" s="578"/>
      <c r="AQ3397" s="578"/>
      <c r="AR3397" s="578"/>
      <c r="AS3397" s="578"/>
      <c r="AT3397" s="578"/>
      <c r="AU3397" s="567"/>
      <c r="AV3397" s="578"/>
      <c r="AW3397" s="578"/>
      <c r="AX3397" s="578"/>
      <c r="AY3397" s="578"/>
      <c r="AZ3397" s="578"/>
      <c r="BA3397" s="578"/>
      <c r="BB3397" s="578"/>
      <c r="BC3397" s="578"/>
      <c r="BD3397" s="578"/>
      <c r="BE3397" s="578"/>
      <c r="BF3397" s="578"/>
      <c r="BG3397" s="578"/>
      <c r="BH3397" s="578"/>
      <c r="BI3397" s="578"/>
      <c r="BJ3397" s="578"/>
      <c r="BK3397" s="578"/>
      <c r="BL3397" s="578"/>
      <c r="BM3397" s="578"/>
      <c r="BN3397" s="578"/>
      <c r="BO3397" s="578"/>
      <c r="BP3397" s="578"/>
      <c r="BQ3397" s="547"/>
      <c r="BR3397" s="578"/>
      <c r="BS3397" s="851"/>
      <c r="BT3397" s="575"/>
      <c r="BU3397" s="575"/>
    </row>
    <row r="3398" spans="1:73" s="1330" customFormat="1" hidden="1">
      <c r="A3398" s="1050"/>
      <c r="B3398" s="980" t="s">
        <v>114</v>
      </c>
      <c r="C3398" s="1766" t="s">
        <v>1045</v>
      </c>
      <c r="D3398" s="1053" t="s">
        <v>41</v>
      </c>
      <c r="E3398" s="1053" t="s">
        <v>100</v>
      </c>
      <c r="F3398" s="1053"/>
      <c r="G3398" s="1054"/>
      <c r="H3398" s="1055">
        <f t="shared" ref="H3398:H3416" si="1603">J3398</f>
        <v>41.300000000000004</v>
      </c>
      <c r="I3398" s="1056"/>
      <c r="J3398" s="1057">
        <f t="shared" ref="J3398:J3416" si="1604">K3398+AA3398+BM3398</f>
        <v>41.300000000000004</v>
      </c>
      <c r="K3398" s="685">
        <f t="shared" ref="K3398:K3416" si="1605">L3398+T3398+X3398+Y3398+Z3398</f>
        <v>40.1</v>
      </c>
      <c r="L3398" s="685">
        <f t="shared" ref="L3398:L3416" si="1606">M3398+S3398</f>
        <v>38.93</v>
      </c>
      <c r="M3398" s="685">
        <f t="shared" ref="M3398:M3416" si="1607">N3398+R3398</f>
        <v>38.93</v>
      </c>
      <c r="N3398" s="685">
        <f t="shared" ref="N3398:N3416" si="1608">O3398+P3398+Q3398</f>
        <v>38.93</v>
      </c>
      <c r="O3398" s="685">
        <v>12.17</v>
      </c>
      <c r="P3398" s="685">
        <v>26.76</v>
      </c>
      <c r="Q3398" s="685"/>
      <c r="R3398" s="685"/>
      <c r="S3398" s="685"/>
      <c r="T3398" s="685">
        <f t="shared" ref="T3398:T3416" si="1609">U3398+V3398+W3398</f>
        <v>0</v>
      </c>
      <c r="U3398" s="685"/>
      <c r="V3398" s="685"/>
      <c r="W3398" s="685"/>
      <c r="X3398" s="685"/>
      <c r="Y3398" s="685">
        <v>1.17</v>
      </c>
      <c r="Z3398" s="685"/>
      <c r="AA3398" s="685">
        <f t="shared" ref="AA3398:AA3416" si="1610">SUM(AB3398:AI3398)+AW3398+SUM(AY3398:BC3398)+SUM(BF3398:BL3398)</f>
        <v>1.1099999999999999</v>
      </c>
      <c r="AB3398" s="685"/>
      <c r="AC3398" s="685"/>
      <c r="AD3398" s="685"/>
      <c r="AE3398" s="685"/>
      <c r="AF3398" s="685"/>
      <c r="AG3398" s="685"/>
      <c r="AH3398" s="685"/>
      <c r="AI3398" s="685">
        <f t="shared" ref="AI3398:AI3416" si="1611">SUM(AJ3398:AV3398)+AX3398+SUM(BD3398:BE3398)</f>
        <v>1.1099999999999999</v>
      </c>
      <c r="AJ3398" s="685">
        <v>0.73</v>
      </c>
      <c r="AK3398" s="685">
        <v>0.38</v>
      </c>
      <c r="AL3398" s="685"/>
      <c r="AM3398" s="1"/>
      <c r="AN3398" s="685"/>
      <c r="AO3398" s="685"/>
      <c r="AP3398" s="685"/>
      <c r="AQ3398" s="685"/>
      <c r="AR3398" s="685"/>
      <c r="AS3398" s="685"/>
      <c r="AT3398" s="685"/>
      <c r="AU3398" s="685"/>
      <c r="AV3398" s="685"/>
      <c r="AW3398" s="685"/>
      <c r="AX3398" s="685"/>
      <c r="AY3398" s="685"/>
      <c r="AZ3398" s="685"/>
      <c r="BA3398" s="685"/>
      <c r="BB3398" s="685"/>
      <c r="BC3398" s="685"/>
      <c r="BD3398" s="685"/>
      <c r="BE3398" s="685"/>
      <c r="BF3398" s="685"/>
      <c r="BG3398" s="685"/>
      <c r="BH3398" s="685"/>
      <c r="BI3398" s="685"/>
      <c r="BJ3398" s="685"/>
      <c r="BK3398" s="685"/>
      <c r="BL3398" s="685"/>
      <c r="BM3398" s="685">
        <f t="shared" ref="BM3398:BM3420" si="1612">SUM(BN3398:BP3398)</f>
        <v>0.09</v>
      </c>
      <c r="BN3398" s="685">
        <v>0.09</v>
      </c>
      <c r="BO3398" s="685"/>
      <c r="BP3398" s="685"/>
    </row>
    <row r="3399" spans="1:73" s="812" customFormat="1" hidden="1">
      <c r="A3399" s="860"/>
      <c r="B3399" s="980" t="s">
        <v>114</v>
      </c>
      <c r="C3399" s="1120" t="s">
        <v>1046</v>
      </c>
      <c r="D3399" s="863" t="s">
        <v>41</v>
      </c>
      <c r="E3399" s="863" t="s">
        <v>100</v>
      </c>
      <c r="F3399" s="863"/>
      <c r="G3399" s="864"/>
      <c r="H3399" s="643">
        <f t="shared" si="1603"/>
        <v>81.8</v>
      </c>
      <c r="I3399" s="644"/>
      <c r="J3399" s="645">
        <f t="shared" si="1604"/>
        <v>81.8</v>
      </c>
      <c r="K3399" s="1">
        <f t="shared" si="1605"/>
        <v>71.599999999999994</v>
      </c>
      <c r="L3399" s="1">
        <f t="shared" si="1606"/>
        <v>22.700000000000003</v>
      </c>
      <c r="M3399" s="1">
        <f t="shared" si="1607"/>
        <v>22.700000000000003</v>
      </c>
      <c r="N3399" s="1">
        <f t="shared" si="1608"/>
        <v>12.3</v>
      </c>
      <c r="O3399" s="1">
        <v>12.3</v>
      </c>
      <c r="P3399" s="1"/>
      <c r="Q3399" s="1"/>
      <c r="R3399" s="1">
        <v>10.4</v>
      </c>
      <c r="S3399" s="1"/>
      <c r="T3399" s="1">
        <f t="shared" si="1609"/>
        <v>0</v>
      </c>
      <c r="U3399" s="1"/>
      <c r="V3399" s="1"/>
      <c r="W3399" s="1"/>
      <c r="X3399" s="1"/>
      <c r="Y3399" s="1">
        <v>48.9</v>
      </c>
      <c r="Z3399" s="1"/>
      <c r="AA3399" s="1">
        <f t="shared" si="1610"/>
        <v>10.199999999999999</v>
      </c>
      <c r="AB3399" s="1"/>
      <c r="AC3399" s="1"/>
      <c r="AD3399" s="1"/>
      <c r="AE3399" s="1"/>
      <c r="AF3399" s="1"/>
      <c r="AG3399" s="1"/>
      <c r="AH3399" s="1"/>
      <c r="AI3399" s="1">
        <f t="shared" si="1611"/>
        <v>6.2899999999999991</v>
      </c>
      <c r="AJ3399" s="1">
        <v>2.0699999999999998</v>
      </c>
      <c r="AK3399" s="1">
        <v>4.22</v>
      </c>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c r="BJ3399" s="1"/>
      <c r="BK3399" s="1">
        <v>3.91</v>
      </c>
      <c r="BL3399" s="1"/>
      <c r="BM3399" s="1">
        <f t="shared" si="1612"/>
        <v>0</v>
      </c>
      <c r="BN3399" s="1"/>
      <c r="BO3399" s="1"/>
      <c r="BP3399" s="1"/>
    </row>
    <row r="3400" spans="1:73" s="534" customFormat="1" hidden="1">
      <c r="A3400" s="575"/>
      <c r="B3400" s="576"/>
      <c r="C3400" s="849"/>
      <c r="D3400" s="578"/>
      <c r="E3400" s="579"/>
      <c r="F3400" s="578"/>
      <c r="G3400" s="850"/>
      <c r="H3400" s="643">
        <f t="shared" si="1603"/>
        <v>0</v>
      </c>
      <c r="I3400" s="644"/>
      <c r="J3400" s="645">
        <f t="shared" si="1604"/>
        <v>0</v>
      </c>
      <c r="K3400" s="1">
        <f t="shared" si="1605"/>
        <v>0</v>
      </c>
      <c r="L3400" s="1">
        <f t="shared" si="1606"/>
        <v>0</v>
      </c>
      <c r="M3400" s="1">
        <f t="shared" si="1607"/>
        <v>0</v>
      </c>
      <c r="N3400" s="1">
        <f t="shared" si="1608"/>
        <v>0</v>
      </c>
      <c r="O3400" s="578"/>
      <c r="P3400" s="578"/>
      <c r="Q3400" s="578"/>
      <c r="R3400" s="578"/>
      <c r="S3400" s="578"/>
      <c r="T3400" s="1">
        <f t="shared" si="1609"/>
        <v>0</v>
      </c>
      <c r="U3400" s="578"/>
      <c r="V3400" s="578"/>
      <c r="W3400" s="578"/>
      <c r="X3400" s="578"/>
      <c r="Y3400" s="578"/>
      <c r="Z3400" s="578"/>
      <c r="AA3400" s="1">
        <f t="shared" si="1610"/>
        <v>0</v>
      </c>
      <c r="AB3400" s="578"/>
      <c r="AC3400" s="578"/>
      <c r="AD3400" s="578"/>
      <c r="AE3400" s="578"/>
      <c r="AF3400" s="578"/>
      <c r="AG3400" s="578"/>
      <c r="AH3400" s="578"/>
      <c r="AI3400" s="1">
        <f t="shared" si="1611"/>
        <v>0</v>
      </c>
      <c r="AJ3400" s="578"/>
      <c r="AK3400" s="578"/>
      <c r="AL3400" s="578"/>
      <c r="AM3400" s="578"/>
      <c r="AN3400" s="578"/>
      <c r="AO3400" s="578"/>
      <c r="AP3400" s="578"/>
      <c r="AQ3400" s="578"/>
      <c r="AR3400" s="578"/>
      <c r="AS3400" s="578"/>
      <c r="AT3400" s="578"/>
      <c r="AU3400" s="567"/>
      <c r="AV3400" s="578"/>
      <c r="AW3400" s="578"/>
      <c r="AX3400" s="578"/>
      <c r="AY3400" s="578"/>
      <c r="AZ3400" s="578"/>
      <c r="BA3400" s="578"/>
      <c r="BB3400" s="578"/>
      <c r="BC3400" s="578"/>
      <c r="BD3400" s="578"/>
      <c r="BE3400" s="578"/>
      <c r="BF3400" s="578"/>
      <c r="BG3400" s="578"/>
      <c r="BH3400" s="578"/>
      <c r="BI3400" s="578"/>
      <c r="BJ3400" s="578"/>
      <c r="BK3400" s="578"/>
      <c r="BL3400" s="578"/>
      <c r="BM3400" s="1">
        <f t="shared" si="1612"/>
        <v>0</v>
      </c>
      <c r="BN3400" s="578"/>
      <c r="BO3400" s="578"/>
      <c r="BP3400" s="578"/>
      <c r="BQ3400" s="547"/>
      <c r="BR3400" s="578"/>
      <c r="BS3400" s="851"/>
      <c r="BT3400" s="575"/>
      <c r="BU3400" s="575"/>
    </row>
    <row r="3401" spans="1:73" s="534" customFormat="1" hidden="1">
      <c r="A3401" s="575"/>
      <c r="B3401" s="576"/>
      <c r="C3401" s="849"/>
      <c r="D3401" s="578"/>
      <c r="E3401" s="579"/>
      <c r="F3401" s="578"/>
      <c r="G3401" s="850"/>
      <c r="H3401" s="643">
        <f t="shared" si="1603"/>
        <v>0</v>
      </c>
      <c r="I3401" s="644"/>
      <c r="J3401" s="645">
        <f t="shared" si="1604"/>
        <v>0</v>
      </c>
      <c r="K3401" s="1">
        <f t="shared" si="1605"/>
        <v>0</v>
      </c>
      <c r="L3401" s="1">
        <f t="shared" si="1606"/>
        <v>0</v>
      </c>
      <c r="M3401" s="1">
        <f t="shared" si="1607"/>
        <v>0</v>
      </c>
      <c r="N3401" s="1">
        <f t="shared" si="1608"/>
        <v>0</v>
      </c>
      <c r="O3401" s="578"/>
      <c r="P3401" s="578"/>
      <c r="Q3401" s="578"/>
      <c r="R3401" s="578"/>
      <c r="S3401" s="578"/>
      <c r="T3401" s="1">
        <f t="shared" si="1609"/>
        <v>0</v>
      </c>
      <c r="U3401" s="578"/>
      <c r="V3401" s="578"/>
      <c r="W3401" s="578"/>
      <c r="X3401" s="578"/>
      <c r="Y3401" s="578"/>
      <c r="Z3401" s="578"/>
      <c r="AA3401" s="1">
        <f t="shared" si="1610"/>
        <v>0</v>
      </c>
      <c r="AB3401" s="578"/>
      <c r="AC3401" s="578"/>
      <c r="AD3401" s="578"/>
      <c r="AE3401" s="578"/>
      <c r="AF3401" s="578"/>
      <c r="AG3401" s="578"/>
      <c r="AH3401" s="578"/>
      <c r="AI3401" s="1">
        <f t="shared" si="1611"/>
        <v>0</v>
      </c>
      <c r="AJ3401" s="578"/>
      <c r="AK3401" s="578"/>
      <c r="AL3401" s="578"/>
      <c r="AM3401" s="578"/>
      <c r="AN3401" s="578"/>
      <c r="AO3401" s="578"/>
      <c r="AP3401" s="578"/>
      <c r="AQ3401" s="578"/>
      <c r="AR3401" s="578"/>
      <c r="AS3401" s="578"/>
      <c r="AT3401" s="578"/>
      <c r="AU3401" s="567"/>
      <c r="AV3401" s="578"/>
      <c r="AW3401" s="578"/>
      <c r="AX3401" s="578"/>
      <c r="AY3401" s="578"/>
      <c r="AZ3401" s="578"/>
      <c r="BA3401" s="578"/>
      <c r="BB3401" s="578"/>
      <c r="BC3401" s="578"/>
      <c r="BD3401" s="578"/>
      <c r="BE3401" s="578"/>
      <c r="BF3401" s="578"/>
      <c r="BG3401" s="578"/>
      <c r="BH3401" s="578"/>
      <c r="BI3401" s="578"/>
      <c r="BJ3401" s="578"/>
      <c r="BK3401" s="578"/>
      <c r="BL3401" s="578"/>
      <c r="BM3401" s="1">
        <f t="shared" si="1612"/>
        <v>0</v>
      </c>
      <c r="BN3401" s="578"/>
      <c r="BO3401" s="578"/>
      <c r="BP3401" s="578"/>
      <c r="BQ3401" s="547"/>
      <c r="BR3401" s="578"/>
      <c r="BS3401" s="851"/>
      <c r="BT3401" s="575"/>
      <c r="BU3401" s="575"/>
    </row>
    <row r="3402" spans="1:73" s="534" customFormat="1" hidden="1">
      <c r="A3402" s="575"/>
      <c r="B3402" s="576"/>
      <c r="C3402" s="849"/>
      <c r="D3402" s="578"/>
      <c r="E3402" s="579"/>
      <c r="F3402" s="578"/>
      <c r="G3402" s="850"/>
      <c r="H3402" s="643">
        <f t="shared" si="1603"/>
        <v>0</v>
      </c>
      <c r="I3402" s="644"/>
      <c r="J3402" s="645">
        <f t="shared" si="1604"/>
        <v>0</v>
      </c>
      <c r="K3402" s="1">
        <f t="shared" si="1605"/>
        <v>0</v>
      </c>
      <c r="L3402" s="1">
        <f t="shared" si="1606"/>
        <v>0</v>
      </c>
      <c r="M3402" s="1">
        <f t="shared" si="1607"/>
        <v>0</v>
      </c>
      <c r="N3402" s="1">
        <f t="shared" si="1608"/>
        <v>0</v>
      </c>
      <c r="O3402" s="578"/>
      <c r="P3402" s="578"/>
      <c r="Q3402" s="578"/>
      <c r="R3402" s="578"/>
      <c r="S3402" s="578"/>
      <c r="T3402" s="1">
        <f t="shared" si="1609"/>
        <v>0</v>
      </c>
      <c r="U3402" s="578"/>
      <c r="V3402" s="578"/>
      <c r="W3402" s="578"/>
      <c r="X3402" s="578"/>
      <c r="Y3402" s="578"/>
      <c r="Z3402" s="578"/>
      <c r="AA3402" s="1">
        <f t="shared" si="1610"/>
        <v>0</v>
      </c>
      <c r="AB3402" s="578"/>
      <c r="AC3402" s="578"/>
      <c r="AD3402" s="578"/>
      <c r="AE3402" s="578"/>
      <c r="AF3402" s="578"/>
      <c r="AG3402" s="578"/>
      <c r="AH3402" s="578"/>
      <c r="AI3402" s="1">
        <f t="shared" si="1611"/>
        <v>0</v>
      </c>
      <c r="AJ3402" s="578"/>
      <c r="AK3402" s="578"/>
      <c r="AL3402" s="578"/>
      <c r="AM3402" s="578"/>
      <c r="AN3402" s="578"/>
      <c r="AO3402" s="578"/>
      <c r="AP3402" s="578"/>
      <c r="AQ3402" s="578"/>
      <c r="AR3402" s="578"/>
      <c r="AS3402" s="578"/>
      <c r="AT3402" s="578"/>
      <c r="AU3402" s="567"/>
      <c r="AV3402" s="578"/>
      <c r="AW3402" s="578"/>
      <c r="AX3402" s="578"/>
      <c r="AY3402" s="578"/>
      <c r="AZ3402" s="578"/>
      <c r="BA3402" s="578"/>
      <c r="BB3402" s="578"/>
      <c r="BC3402" s="578"/>
      <c r="BD3402" s="578"/>
      <c r="BE3402" s="578"/>
      <c r="BF3402" s="578"/>
      <c r="BG3402" s="578"/>
      <c r="BH3402" s="578"/>
      <c r="BI3402" s="578"/>
      <c r="BJ3402" s="578"/>
      <c r="BK3402" s="578"/>
      <c r="BL3402" s="578"/>
      <c r="BM3402" s="1">
        <f t="shared" si="1612"/>
        <v>0</v>
      </c>
      <c r="BN3402" s="578"/>
      <c r="BO3402" s="578"/>
      <c r="BP3402" s="578"/>
      <c r="BQ3402" s="547"/>
      <c r="BR3402" s="578"/>
      <c r="BS3402" s="851"/>
      <c r="BT3402" s="575"/>
      <c r="BU3402" s="575"/>
    </row>
    <row r="3403" spans="1:73" s="534" customFormat="1" ht="25.5">
      <c r="A3403" s="575" t="s">
        <v>2835</v>
      </c>
      <c r="B3403" s="576"/>
      <c r="C3403" s="577" t="s">
        <v>813</v>
      </c>
      <c r="D3403" s="578" t="s">
        <v>41</v>
      </c>
      <c r="E3403" s="579" t="s">
        <v>2928</v>
      </c>
      <c r="F3403" s="578"/>
      <c r="G3403" s="850"/>
      <c r="H3403" s="643">
        <f t="shared" si="1603"/>
        <v>4</v>
      </c>
      <c r="I3403" s="644"/>
      <c r="J3403" s="645">
        <f t="shared" si="1604"/>
        <v>4</v>
      </c>
      <c r="K3403" s="1">
        <f t="shared" si="1605"/>
        <v>4</v>
      </c>
      <c r="L3403" s="1">
        <f t="shared" si="1606"/>
        <v>4</v>
      </c>
      <c r="M3403" s="1">
        <f t="shared" si="1607"/>
        <v>0</v>
      </c>
      <c r="N3403" s="1">
        <f t="shared" si="1608"/>
        <v>0</v>
      </c>
      <c r="O3403" s="578"/>
      <c r="P3403" s="578"/>
      <c r="Q3403" s="578"/>
      <c r="R3403" s="578"/>
      <c r="S3403" s="578">
        <v>4</v>
      </c>
      <c r="T3403" s="1">
        <f t="shared" si="1609"/>
        <v>0</v>
      </c>
      <c r="U3403" s="578"/>
      <c r="V3403" s="578"/>
      <c r="W3403" s="578"/>
      <c r="X3403" s="578"/>
      <c r="Y3403" s="578"/>
      <c r="Z3403" s="578"/>
      <c r="AA3403" s="1">
        <f t="shared" si="1610"/>
        <v>0</v>
      </c>
      <c r="AB3403" s="578"/>
      <c r="AC3403" s="578"/>
      <c r="AD3403" s="578"/>
      <c r="AE3403" s="578"/>
      <c r="AF3403" s="578"/>
      <c r="AG3403" s="578"/>
      <c r="AH3403" s="578"/>
      <c r="AI3403" s="1">
        <f t="shared" si="1611"/>
        <v>0</v>
      </c>
      <c r="AJ3403" s="578"/>
      <c r="AK3403" s="578"/>
      <c r="AL3403" s="578"/>
      <c r="AM3403" s="578"/>
      <c r="AN3403" s="578"/>
      <c r="AO3403" s="578"/>
      <c r="AP3403" s="578"/>
      <c r="AQ3403" s="578"/>
      <c r="AR3403" s="578"/>
      <c r="AS3403" s="578"/>
      <c r="AT3403" s="578"/>
      <c r="AU3403" s="567"/>
      <c r="AV3403" s="578"/>
      <c r="AW3403" s="578"/>
      <c r="AX3403" s="578"/>
      <c r="AY3403" s="578"/>
      <c r="AZ3403" s="578"/>
      <c r="BA3403" s="578"/>
      <c r="BB3403" s="578"/>
      <c r="BC3403" s="578"/>
      <c r="BD3403" s="578"/>
      <c r="BE3403" s="578"/>
      <c r="BF3403" s="578"/>
      <c r="BG3403" s="578"/>
      <c r="BH3403" s="578"/>
      <c r="BI3403" s="578"/>
      <c r="BJ3403" s="578"/>
      <c r="BK3403" s="578"/>
      <c r="BL3403" s="578"/>
      <c r="BM3403" s="1">
        <f t="shared" si="1612"/>
        <v>0</v>
      </c>
      <c r="BN3403" s="578"/>
      <c r="BO3403" s="578"/>
      <c r="BP3403" s="578"/>
      <c r="BQ3403" s="547"/>
      <c r="BR3403" s="578"/>
      <c r="BS3403" s="851"/>
      <c r="BT3403" s="575"/>
      <c r="BU3403" s="575"/>
    </row>
    <row r="3404" spans="1:73" s="534" customFormat="1" ht="25.5">
      <c r="A3404" s="575" t="s">
        <v>2835</v>
      </c>
      <c r="B3404" s="576"/>
      <c r="C3404" s="577" t="s">
        <v>813</v>
      </c>
      <c r="D3404" s="578" t="s">
        <v>41</v>
      </c>
      <c r="E3404" s="579" t="s">
        <v>2929</v>
      </c>
      <c r="F3404" s="578"/>
      <c r="G3404" s="850"/>
      <c r="H3404" s="643">
        <f t="shared" si="1603"/>
        <v>2</v>
      </c>
      <c r="I3404" s="644"/>
      <c r="J3404" s="645">
        <f t="shared" si="1604"/>
        <v>2</v>
      </c>
      <c r="K3404" s="1">
        <f t="shared" si="1605"/>
        <v>2</v>
      </c>
      <c r="L3404" s="1">
        <f t="shared" si="1606"/>
        <v>2</v>
      </c>
      <c r="M3404" s="1">
        <f t="shared" si="1607"/>
        <v>1</v>
      </c>
      <c r="N3404" s="1">
        <f t="shared" si="1608"/>
        <v>0</v>
      </c>
      <c r="O3404" s="578"/>
      <c r="P3404" s="578"/>
      <c r="Q3404" s="578"/>
      <c r="R3404" s="578">
        <v>1</v>
      </c>
      <c r="S3404" s="578">
        <v>1</v>
      </c>
      <c r="T3404" s="1">
        <f t="shared" si="1609"/>
        <v>0</v>
      </c>
      <c r="U3404" s="578"/>
      <c r="V3404" s="578"/>
      <c r="W3404" s="578"/>
      <c r="X3404" s="578"/>
      <c r="Y3404" s="578"/>
      <c r="Z3404" s="578"/>
      <c r="AA3404" s="1">
        <f t="shared" si="1610"/>
        <v>0</v>
      </c>
      <c r="AB3404" s="578"/>
      <c r="AC3404" s="578"/>
      <c r="AD3404" s="578"/>
      <c r="AE3404" s="578"/>
      <c r="AF3404" s="578"/>
      <c r="AG3404" s="578"/>
      <c r="AH3404" s="578"/>
      <c r="AI3404" s="1">
        <f t="shared" si="1611"/>
        <v>0</v>
      </c>
      <c r="AJ3404" s="578"/>
      <c r="AK3404" s="578"/>
      <c r="AL3404" s="578"/>
      <c r="AM3404" s="578"/>
      <c r="AN3404" s="578"/>
      <c r="AO3404" s="578"/>
      <c r="AP3404" s="578"/>
      <c r="AQ3404" s="578"/>
      <c r="AR3404" s="578"/>
      <c r="AS3404" s="578"/>
      <c r="AT3404" s="578"/>
      <c r="AU3404" s="567"/>
      <c r="AV3404" s="578"/>
      <c r="AW3404" s="578"/>
      <c r="AX3404" s="578"/>
      <c r="AY3404" s="578"/>
      <c r="AZ3404" s="578"/>
      <c r="BA3404" s="578"/>
      <c r="BB3404" s="578"/>
      <c r="BC3404" s="578"/>
      <c r="BD3404" s="578"/>
      <c r="BE3404" s="578"/>
      <c r="BF3404" s="578"/>
      <c r="BG3404" s="578"/>
      <c r="BH3404" s="578"/>
      <c r="BI3404" s="578"/>
      <c r="BJ3404" s="578"/>
      <c r="BK3404" s="578"/>
      <c r="BL3404" s="578"/>
      <c r="BM3404" s="1">
        <f t="shared" si="1612"/>
        <v>0</v>
      </c>
      <c r="BN3404" s="578"/>
      <c r="BO3404" s="578"/>
      <c r="BP3404" s="578"/>
      <c r="BQ3404" s="547"/>
      <c r="BR3404" s="578"/>
      <c r="BS3404" s="851"/>
      <c r="BT3404" s="575"/>
      <c r="BU3404" s="575"/>
    </row>
    <row r="3405" spans="1:73" s="534" customFormat="1" ht="25.5">
      <c r="A3405" s="575" t="s">
        <v>2835</v>
      </c>
      <c r="B3405" s="576"/>
      <c r="C3405" s="577" t="s">
        <v>813</v>
      </c>
      <c r="D3405" s="578" t="s">
        <v>41</v>
      </c>
      <c r="E3405" s="579" t="s">
        <v>2930</v>
      </c>
      <c r="F3405" s="578"/>
      <c r="G3405" s="850"/>
      <c r="H3405" s="643">
        <f t="shared" si="1603"/>
        <v>4</v>
      </c>
      <c r="I3405" s="644"/>
      <c r="J3405" s="645">
        <f t="shared" si="1604"/>
        <v>4</v>
      </c>
      <c r="K3405" s="1">
        <f t="shared" si="1605"/>
        <v>4</v>
      </c>
      <c r="L3405" s="1">
        <f t="shared" si="1606"/>
        <v>4</v>
      </c>
      <c r="M3405" s="1">
        <f t="shared" si="1607"/>
        <v>0</v>
      </c>
      <c r="N3405" s="1">
        <f t="shared" si="1608"/>
        <v>0</v>
      </c>
      <c r="O3405" s="578"/>
      <c r="P3405" s="578"/>
      <c r="Q3405" s="578"/>
      <c r="R3405" s="578"/>
      <c r="S3405" s="578">
        <v>4</v>
      </c>
      <c r="T3405" s="1">
        <f t="shared" si="1609"/>
        <v>0</v>
      </c>
      <c r="U3405" s="578"/>
      <c r="V3405" s="578"/>
      <c r="W3405" s="578"/>
      <c r="X3405" s="578"/>
      <c r="Y3405" s="578"/>
      <c r="Z3405" s="578"/>
      <c r="AA3405" s="1">
        <f t="shared" si="1610"/>
        <v>0</v>
      </c>
      <c r="AB3405" s="578"/>
      <c r="AC3405" s="578"/>
      <c r="AD3405" s="578"/>
      <c r="AE3405" s="578"/>
      <c r="AF3405" s="578"/>
      <c r="AG3405" s="578"/>
      <c r="AH3405" s="578"/>
      <c r="AI3405" s="1">
        <f t="shared" si="1611"/>
        <v>0</v>
      </c>
      <c r="AJ3405" s="578"/>
      <c r="AK3405" s="578"/>
      <c r="AL3405" s="578"/>
      <c r="AM3405" s="578"/>
      <c r="AN3405" s="578"/>
      <c r="AO3405" s="578"/>
      <c r="AP3405" s="578"/>
      <c r="AQ3405" s="578"/>
      <c r="AR3405" s="578"/>
      <c r="AS3405" s="578"/>
      <c r="AT3405" s="578"/>
      <c r="AU3405" s="567"/>
      <c r="AV3405" s="578"/>
      <c r="AW3405" s="578"/>
      <c r="AX3405" s="578"/>
      <c r="AY3405" s="578"/>
      <c r="AZ3405" s="578"/>
      <c r="BA3405" s="578"/>
      <c r="BB3405" s="578"/>
      <c r="BC3405" s="578"/>
      <c r="BD3405" s="578"/>
      <c r="BE3405" s="578"/>
      <c r="BF3405" s="578"/>
      <c r="BG3405" s="578"/>
      <c r="BH3405" s="578"/>
      <c r="BI3405" s="578"/>
      <c r="BJ3405" s="578"/>
      <c r="BK3405" s="578"/>
      <c r="BL3405" s="578"/>
      <c r="BM3405" s="1">
        <f t="shared" si="1612"/>
        <v>0</v>
      </c>
      <c r="BN3405" s="578"/>
      <c r="BO3405" s="578"/>
      <c r="BP3405" s="578"/>
      <c r="BQ3405" s="547"/>
      <c r="BR3405" s="578"/>
      <c r="BS3405" s="851"/>
      <c r="BT3405" s="575"/>
      <c r="BU3405" s="575"/>
    </row>
    <row r="3406" spans="1:73" s="534" customFormat="1" ht="25.5">
      <c r="A3406" s="575" t="s">
        <v>2835</v>
      </c>
      <c r="B3406" s="576"/>
      <c r="C3406" s="577" t="s">
        <v>813</v>
      </c>
      <c r="D3406" s="578" t="s">
        <v>41</v>
      </c>
      <c r="E3406" s="579" t="s">
        <v>2931</v>
      </c>
      <c r="F3406" s="578"/>
      <c r="G3406" s="850"/>
      <c r="H3406" s="643">
        <f t="shared" si="1603"/>
        <v>3</v>
      </c>
      <c r="I3406" s="644"/>
      <c r="J3406" s="645">
        <f t="shared" si="1604"/>
        <v>3</v>
      </c>
      <c r="K3406" s="1">
        <f t="shared" si="1605"/>
        <v>3</v>
      </c>
      <c r="L3406" s="1">
        <f t="shared" si="1606"/>
        <v>3</v>
      </c>
      <c r="M3406" s="1">
        <f t="shared" si="1607"/>
        <v>0</v>
      </c>
      <c r="N3406" s="1">
        <f t="shared" si="1608"/>
        <v>0</v>
      </c>
      <c r="O3406" s="578"/>
      <c r="P3406" s="578"/>
      <c r="Q3406" s="578"/>
      <c r="R3406" s="578"/>
      <c r="S3406" s="578">
        <v>3</v>
      </c>
      <c r="T3406" s="1">
        <f t="shared" si="1609"/>
        <v>0</v>
      </c>
      <c r="U3406" s="578"/>
      <c r="V3406" s="578"/>
      <c r="W3406" s="578"/>
      <c r="X3406" s="578"/>
      <c r="Y3406" s="578"/>
      <c r="Z3406" s="578"/>
      <c r="AA3406" s="1">
        <f t="shared" si="1610"/>
        <v>0</v>
      </c>
      <c r="AB3406" s="578"/>
      <c r="AC3406" s="578"/>
      <c r="AD3406" s="578"/>
      <c r="AE3406" s="578"/>
      <c r="AF3406" s="578"/>
      <c r="AG3406" s="578"/>
      <c r="AH3406" s="578"/>
      <c r="AI3406" s="1">
        <f t="shared" si="1611"/>
        <v>0</v>
      </c>
      <c r="AJ3406" s="578"/>
      <c r="AK3406" s="578"/>
      <c r="AL3406" s="578"/>
      <c r="AM3406" s="578"/>
      <c r="AN3406" s="578"/>
      <c r="AO3406" s="578"/>
      <c r="AP3406" s="578"/>
      <c r="AQ3406" s="578"/>
      <c r="AR3406" s="578"/>
      <c r="AS3406" s="578"/>
      <c r="AT3406" s="578"/>
      <c r="AU3406" s="567"/>
      <c r="AV3406" s="578"/>
      <c r="AW3406" s="578"/>
      <c r="AX3406" s="578"/>
      <c r="AY3406" s="578"/>
      <c r="AZ3406" s="578"/>
      <c r="BA3406" s="578"/>
      <c r="BB3406" s="578"/>
      <c r="BC3406" s="578"/>
      <c r="BD3406" s="578"/>
      <c r="BE3406" s="578"/>
      <c r="BF3406" s="578"/>
      <c r="BG3406" s="578"/>
      <c r="BH3406" s="578"/>
      <c r="BI3406" s="578"/>
      <c r="BJ3406" s="578"/>
      <c r="BK3406" s="578"/>
      <c r="BL3406" s="578"/>
      <c r="BM3406" s="1">
        <f t="shared" si="1612"/>
        <v>0</v>
      </c>
      <c r="BN3406" s="578"/>
      <c r="BO3406" s="578"/>
      <c r="BP3406" s="578"/>
      <c r="BQ3406" s="547"/>
      <c r="BR3406" s="578"/>
      <c r="BS3406" s="851"/>
      <c r="BT3406" s="575"/>
      <c r="BU3406" s="575"/>
    </row>
    <row r="3407" spans="1:73" s="534" customFormat="1" ht="25.5">
      <c r="A3407" s="575" t="s">
        <v>2835</v>
      </c>
      <c r="B3407" s="576"/>
      <c r="C3407" s="577" t="s">
        <v>813</v>
      </c>
      <c r="D3407" s="578" t="s">
        <v>41</v>
      </c>
      <c r="E3407" s="579" t="s">
        <v>2744</v>
      </c>
      <c r="F3407" s="578"/>
      <c r="G3407" s="850"/>
      <c r="H3407" s="643">
        <f t="shared" si="1603"/>
        <v>0.9</v>
      </c>
      <c r="I3407" s="644"/>
      <c r="J3407" s="645">
        <f t="shared" si="1604"/>
        <v>0.9</v>
      </c>
      <c r="K3407" s="1">
        <f t="shared" si="1605"/>
        <v>0.9</v>
      </c>
      <c r="L3407" s="1">
        <f t="shared" si="1606"/>
        <v>0.9</v>
      </c>
      <c r="M3407" s="1">
        <f t="shared" si="1607"/>
        <v>0</v>
      </c>
      <c r="N3407" s="1">
        <f t="shared" si="1608"/>
        <v>0</v>
      </c>
      <c r="O3407" s="578"/>
      <c r="P3407" s="578"/>
      <c r="Q3407" s="578"/>
      <c r="R3407" s="578"/>
      <c r="S3407" s="578">
        <v>0.9</v>
      </c>
      <c r="T3407" s="1">
        <f t="shared" si="1609"/>
        <v>0</v>
      </c>
      <c r="U3407" s="578"/>
      <c r="V3407" s="578"/>
      <c r="W3407" s="578"/>
      <c r="X3407" s="578"/>
      <c r="Y3407" s="578"/>
      <c r="Z3407" s="578"/>
      <c r="AA3407" s="1">
        <f t="shared" si="1610"/>
        <v>0</v>
      </c>
      <c r="AB3407" s="578"/>
      <c r="AC3407" s="578"/>
      <c r="AD3407" s="578"/>
      <c r="AE3407" s="578"/>
      <c r="AF3407" s="578"/>
      <c r="AG3407" s="578"/>
      <c r="AH3407" s="578"/>
      <c r="AI3407" s="1">
        <f t="shared" si="1611"/>
        <v>0</v>
      </c>
      <c r="AJ3407" s="578"/>
      <c r="AK3407" s="578"/>
      <c r="AL3407" s="578"/>
      <c r="AM3407" s="578"/>
      <c r="AN3407" s="578"/>
      <c r="AO3407" s="578"/>
      <c r="AP3407" s="578"/>
      <c r="AQ3407" s="578"/>
      <c r="AR3407" s="578"/>
      <c r="AS3407" s="578"/>
      <c r="AT3407" s="578"/>
      <c r="AU3407" s="567"/>
      <c r="AV3407" s="578"/>
      <c r="AW3407" s="578"/>
      <c r="AX3407" s="578"/>
      <c r="AY3407" s="578"/>
      <c r="AZ3407" s="578"/>
      <c r="BA3407" s="578"/>
      <c r="BB3407" s="578"/>
      <c r="BC3407" s="578"/>
      <c r="BD3407" s="578"/>
      <c r="BE3407" s="578"/>
      <c r="BF3407" s="578"/>
      <c r="BG3407" s="578"/>
      <c r="BH3407" s="578"/>
      <c r="BI3407" s="578"/>
      <c r="BJ3407" s="578"/>
      <c r="BK3407" s="578"/>
      <c r="BL3407" s="578"/>
      <c r="BM3407" s="1">
        <f t="shared" si="1612"/>
        <v>0</v>
      </c>
      <c r="BN3407" s="578"/>
      <c r="BO3407" s="578"/>
      <c r="BP3407" s="578"/>
      <c r="BQ3407" s="547"/>
      <c r="BR3407" s="578"/>
      <c r="BS3407" s="851"/>
      <c r="BT3407" s="575"/>
      <c r="BU3407" s="575"/>
    </row>
    <row r="3408" spans="1:73" s="534" customFormat="1" ht="25.5">
      <c r="A3408" s="575" t="s">
        <v>2835</v>
      </c>
      <c r="B3408" s="576"/>
      <c r="C3408" s="577" t="s">
        <v>813</v>
      </c>
      <c r="D3408" s="578" t="s">
        <v>41</v>
      </c>
      <c r="E3408" s="419" t="s">
        <v>2932</v>
      </c>
      <c r="F3408" s="578"/>
      <c r="G3408" s="850"/>
      <c r="H3408" s="643">
        <f t="shared" si="1603"/>
        <v>4</v>
      </c>
      <c r="I3408" s="644"/>
      <c r="J3408" s="645">
        <f t="shared" si="1604"/>
        <v>4</v>
      </c>
      <c r="K3408" s="1">
        <f t="shared" si="1605"/>
        <v>4</v>
      </c>
      <c r="L3408" s="1">
        <f t="shared" si="1606"/>
        <v>4</v>
      </c>
      <c r="M3408" s="1">
        <f t="shared" si="1607"/>
        <v>0</v>
      </c>
      <c r="N3408" s="1">
        <f t="shared" si="1608"/>
        <v>0</v>
      </c>
      <c r="O3408" s="578"/>
      <c r="P3408" s="578"/>
      <c r="Q3408" s="578"/>
      <c r="R3408" s="578"/>
      <c r="S3408" s="578">
        <v>4</v>
      </c>
      <c r="T3408" s="1">
        <f t="shared" si="1609"/>
        <v>0</v>
      </c>
      <c r="U3408" s="578"/>
      <c r="V3408" s="578"/>
      <c r="W3408" s="578"/>
      <c r="X3408" s="578"/>
      <c r="Y3408" s="578"/>
      <c r="Z3408" s="578"/>
      <c r="AA3408" s="1">
        <f t="shared" si="1610"/>
        <v>0</v>
      </c>
      <c r="AB3408" s="578"/>
      <c r="AC3408" s="578"/>
      <c r="AD3408" s="578"/>
      <c r="AE3408" s="578"/>
      <c r="AF3408" s="578"/>
      <c r="AG3408" s="578"/>
      <c r="AH3408" s="578"/>
      <c r="AI3408" s="1">
        <f t="shared" si="1611"/>
        <v>0</v>
      </c>
      <c r="AJ3408" s="578"/>
      <c r="AK3408" s="578"/>
      <c r="AL3408" s="578"/>
      <c r="AM3408" s="578"/>
      <c r="AN3408" s="578"/>
      <c r="AO3408" s="578"/>
      <c r="AP3408" s="578"/>
      <c r="AQ3408" s="578"/>
      <c r="AR3408" s="578"/>
      <c r="AS3408" s="578"/>
      <c r="AT3408" s="578"/>
      <c r="AU3408" s="567"/>
      <c r="AV3408" s="578"/>
      <c r="AW3408" s="578"/>
      <c r="AX3408" s="578"/>
      <c r="AY3408" s="578"/>
      <c r="AZ3408" s="578"/>
      <c r="BA3408" s="578"/>
      <c r="BB3408" s="578"/>
      <c r="BC3408" s="578"/>
      <c r="BD3408" s="578"/>
      <c r="BE3408" s="578"/>
      <c r="BF3408" s="578"/>
      <c r="BG3408" s="578"/>
      <c r="BH3408" s="578"/>
      <c r="BI3408" s="578"/>
      <c r="BJ3408" s="578"/>
      <c r="BK3408" s="578"/>
      <c r="BL3408" s="578"/>
      <c r="BM3408" s="1">
        <f t="shared" si="1612"/>
        <v>0</v>
      </c>
      <c r="BN3408" s="578"/>
      <c r="BO3408" s="578"/>
      <c r="BP3408" s="578"/>
      <c r="BQ3408" s="547"/>
      <c r="BR3408" s="578"/>
      <c r="BS3408" s="851"/>
      <c r="BT3408" s="575"/>
      <c r="BU3408" s="575"/>
    </row>
    <row r="3409" spans="1:73" s="534" customFormat="1" ht="25.5">
      <c r="A3409" s="575" t="s">
        <v>2835</v>
      </c>
      <c r="B3409" s="576"/>
      <c r="C3409" s="577" t="s">
        <v>813</v>
      </c>
      <c r="D3409" s="578" t="s">
        <v>41</v>
      </c>
      <c r="E3409" s="419" t="s">
        <v>2741</v>
      </c>
      <c r="F3409" s="578"/>
      <c r="G3409" s="850"/>
      <c r="H3409" s="643">
        <f t="shared" si="1603"/>
        <v>4</v>
      </c>
      <c r="I3409" s="644"/>
      <c r="J3409" s="645">
        <f t="shared" si="1604"/>
        <v>4</v>
      </c>
      <c r="K3409" s="1">
        <f t="shared" si="1605"/>
        <v>4</v>
      </c>
      <c r="L3409" s="1">
        <f t="shared" si="1606"/>
        <v>4</v>
      </c>
      <c r="M3409" s="1">
        <f t="shared" si="1607"/>
        <v>0</v>
      </c>
      <c r="N3409" s="1">
        <f t="shared" si="1608"/>
        <v>0</v>
      </c>
      <c r="O3409" s="578"/>
      <c r="P3409" s="578"/>
      <c r="Q3409" s="578"/>
      <c r="R3409" s="578"/>
      <c r="S3409" s="578">
        <v>4</v>
      </c>
      <c r="T3409" s="1">
        <f t="shared" si="1609"/>
        <v>0</v>
      </c>
      <c r="U3409" s="578"/>
      <c r="V3409" s="578"/>
      <c r="W3409" s="578"/>
      <c r="X3409" s="578"/>
      <c r="Y3409" s="578"/>
      <c r="Z3409" s="578"/>
      <c r="AA3409" s="1">
        <f t="shared" si="1610"/>
        <v>0</v>
      </c>
      <c r="AB3409" s="578"/>
      <c r="AC3409" s="578"/>
      <c r="AD3409" s="578"/>
      <c r="AE3409" s="578"/>
      <c r="AF3409" s="578"/>
      <c r="AG3409" s="578"/>
      <c r="AH3409" s="578"/>
      <c r="AI3409" s="1">
        <f t="shared" si="1611"/>
        <v>0</v>
      </c>
      <c r="AJ3409" s="578"/>
      <c r="AK3409" s="578"/>
      <c r="AL3409" s="578"/>
      <c r="AM3409" s="578"/>
      <c r="AN3409" s="578"/>
      <c r="AO3409" s="578"/>
      <c r="AP3409" s="578"/>
      <c r="AQ3409" s="578"/>
      <c r="AR3409" s="578"/>
      <c r="AS3409" s="578"/>
      <c r="AT3409" s="578"/>
      <c r="AU3409" s="567"/>
      <c r="AV3409" s="578"/>
      <c r="AW3409" s="578"/>
      <c r="AX3409" s="578"/>
      <c r="AY3409" s="578"/>
      <c r="AZ3409" s="578"/>
      <c r="BA3409" s="578"/>
      <c r="BB3409" s="578"/>
      <c r="BC3409" s="578"/>
      <c r="BD3409" s="578"/>
      <c r="BE3409" s="578"/>
      <c r="BF3409" s="578"/>
      <c r="BG3409" s="578"/>
      <c r="BH3409" s="578"/>
      <c r="BI3409" s="578"/>
      <c r="BJ3409" s="578"/>
      <c r="BK3409" s="578"/>
      <c r="BL3409" s="578"/>
      <c r="BM3409" s="1">
        <f t="shared" si="1612"/>
        <v>0</v>
      </c>
      <c r="BN3409" s="578"/>
      <c r="BO3409" s="578"/>
      <c r="BP3409" s="578"/>
      <c r="BQ3409" s="547"/>
      <c r="BR3409" s="578"/>
      <c r="BS3409" s="851"/>
      <c r="BT3409" s="575"/>
      <c r="BU3409" s="575"/>
    </row>
    <row r="3410" spans="1:73" s="534" customFormat="1" ht="25.5">
      <c r="A3410" s="575" t="s">
        <v>2835</v>
      </c>
      <c r="B3410" s="576"/>
      <c r="C3410" s="577" t="s">
        <v>813</v>
      </c>
      <c r="D3410" s="578" t="s">
        <v>41</v>
      </c>
      <c r="E3410" s="419" t="s">
        <v>2933</v>
      </c>
      <c r="F3410" s="578"/>
      <c r="G3410" s="850"/>
      <c r="H3410" s="643">
        <f t="shared" si="1603"/>
        <v>1.1499999999999999</v>
      </c>
      <c r="I3410" s="644"/>
      <c r="J3410" s="645">
        <f t="shared" si="1604"/>
        <v>1.1499999999999999</v>
      </c>
      <c r="K3410" s="1">
        <f t="shared" si="1605"/>
        <v>1.1499999999999999</v>
      </c>
      <c r="L3410" s="1">
        <f t="shared" si="1606"/>
        <v>1.1499999999999999</v>
      </c>
      <c r="M3410" s="1">
        <f t="shared" si="1607"/>
        <v>0</v>
      </c>
      <c r="N3410" s="1">
        <f t="shared" si="1608"/>
        <v>0</v>
      </c>
      <c r="O3410" s="578"/>
      <c r="P3410" s="578"/>
      <c r="Q3410" s="578"/>
      <c r="R3410" s="578"/>
      <c r="S3410" s="578">
        <v>1.1499999999999999</v>
      </c>
      <c r="T3410" s="1">
        <f t="shared" si="1609"/>
        <v>0</v>
      </c>
      <c r="U3410" s="578"/>
      <c r="V3410" s="578"/>
      <c r="W3410" s="578"/>
      <c r="X3410" s="578"/>
      <c r="Y3410" s="578"/>
      <c r="Z3410" s="578"/>
      <c r="AA3410" s="1">
        <f t="shared" si="1610"/>
        <v>0</v>
      </c>
      <c r="AB3410" s="578"/>
      <c r="AC3410" s="578"/>
      <c r="AD3410" s="578"/>
      <c r="AE3410" s="578"/>
      <c r="AF3410" s="578"/>
      <c r="AG3410" s="578"/>
      <c r="AH3410" s="578"/>
      <c r="AI3410" s="1">
        <f t="shared" si="1611"/>
        <v>0</v>
      </c>
      <c r="AJ3410" s="578"/>
      <c r="AK3410" s="578"/>
      <c r="AL3410" s="578"/>
      <c r="AM3410" s="578"/>
      <c r="AN3410" s="578"/>
      <c r="AO3410" s="578"/>
      <c r="AP3410" s="578"/>
      <c r="AQ3410" s="578"/>
      <c r="AR3410" s="578"/>
      <c r="AS3410" s="578"/>
      <c r="AT3410" s="578"/>
      <c r="AU3410" s="567"/>
      <c r="AV3410" s="578"/>
      <c r="AW3410" s="578"/>
      <c r="AX3410" s="578"/>
      <c r="AY3410" s="578"/>
      <c r="AZ3410" s="578"/>
      <c r="BA3410" s="578"/>
      <c r="BB3410" s="578"/>
      <c r="BC3410" s="578"/>
      <c r="BD3410" s="578"/>
      <c r="BE3410" s="578"/>
      <c r="BF3410" s="578"/>
      <c r="BG3410" s="578"/>
      <c r="BH3410" s="578"/>
      <c r="BI3410" s="578"/>
      <c r="BJ3410" s="578"/>
      <c r="BK3410" s="578"/>
      <c r="BL3410" s="578"/>
      <c r="BM3410" s="1">
        <f t="shared" si="1612"/>
        <v>0</v>
      </c>
      <c r="BN3410" s="578"/>
      <c r="BO3410" s="578"/>
      <c r="BP3410" s="578"/>
      <c r="BQ3410" s="547"/>
      <c r="BR3410" s="578"/>
      <c r="BS3410" s="851"/>
      <c r="BT3410" s="575"/>
      <c r="BU3410" s="575"/>
    </row>
    <row r="3411" spans="1:73" s="534" customFormat="1" ht="25.5">
      <c r="A3411" s="575" t="s">
        <v>2835</v>
      </c>
      <c r="B3411" s="576"/>
      <c r="C3411" s="577" t="s">
        <v>813</v>
      </c>
      <c r="D3411" s="578" t="s">
        <v>41</v>
      </c>
      <c r="E3411" s="419" t="s">
        <v>2934</v>
      </c>
      <c r="F3411" s="578"/>
      <c r="G3411" s="850"/>
      <c r="H3411" s="643">
        <f t="shared" si="1603"/>
        <v>2</v>
      </c>
      <c r="I3411" s="644"/>
      <c r="J3411" s="645">
        <f t="shared" si="1604"/>
        <v>2</v>
      </c>
      <c r="K3411" s="1">
        <f t="shared" si="1605"/>
        <v>2</v>
      </c>
      <c r="L3411" s="1">
        <f t="shared" si="1606"/>
        <v>2</v>
      </c>
      <c r="M3411" s="1">
        <f t="shared" si="1607"/>
        <v>0</v>
      </c>
      <c r="N3411" s="1">
        <f t="shared" si="1608"/>
        <v>0</v>
      </c>
      <c r="O3411" s="578"/>
      <c r="P3411" s="578"/>
      <c r="Q3411" s="578"/>
      <c r="R3411" s="578"/>
      <c r="S3411" s="578">
        <v>2</v>
      </c>
      <c r="T3411" s="1">
        <f t="shared" si="1609"/>
        <v>0</v>
      </c>
      <c r="U3411" s="578"/>
      <c r="V3411" s="578"/>
      <c r="W3411" s="578"/>
      <c r="X3411" s="578"/>
      <c r="Y3411" s="578"/>
      <c r="Z3411" s="578"/>
      <c r="AA3411" s="1">
        <f t="shared" si="1610"/>
        <v>0</v>
      </c>
      <c r="AB3411" s="578"/>
      <c r="AC3411" s="578"/>
      <c r="AD3411" s="578"/>
      <c r="AE3411" s="578"/>
      <c r="AF3411" s="578"/>
      <c r="AG3411" s="578"/>
      <c r="AH3411" s="578"/>
      <c r="AI3411" s="1">
        <f t="shared" si="1611"/>
        <v>0</v>
      </c>
      <c r="AJ3411" s="578"/>
      <c r="AK3411" s="578"/>
      <c r="AL3411" s="578"/>
      <c r="AM3411" s="578"/>
      <c r="AN3411" s="578"/>
      <c r="AO3411" s="578"/>
      <c r="AP3411" s="578"/>
      <c r="AQ3411" s="578"/>
      <c r="AR3411" s="578"/>
      <c r="AS3411" s="578"/>
      <c r="AT3411" s="578"/>
      <c r="AU3411" s="567"/>
      <c r="AV3411" s="578"/>
      <c r="AW3411" s="578"/>
      <c r="AX3411" s="578"/>
      <c r="AY3411" s="578"/>
      <c r="AZ3411" s="578"/>
      <c r="BA3411" s="578"/>
      <c r="BB3411" s="578"/>
      <c r="BC3411" s="578"/>
      <c r="BD3411" s="578"/>
      <c r="BE3411" s="578"/>
      <c r="BF3411" s="578"/>
      <c r="BG3411" s="578"/>
      <c r="BH3411" s="578"/>
      <c r="BI3411" s="578"/>
      <c r="BJ3411" s="578"/>
      <c r="BK3411" s="578"/>
      <c r="BL3411" s="578"/>
      <c r="BM3411" s="1">
        <f t="shared" si="1612"/>
        <v>0</v>
      </c>
      <c r="BN3411" s="578"/>
      <c r="BO3411" s="578"/>
      <c r="BP3411" s="578"/>
      <c r="BQ3411" s="547"/>
      <c r="BR3411" s="578"/>
      <c r="BS3411" s="851"/>
      <c r="BT3411" s="575"/>
      <c r="BU3411" s="575"/>
    </row>
    <row r="3412" spans="1:73" s="534" customFormat="1" ht="25.5">
      <c r="A3412" s="575" t="s">
        <v>2835</v>
      </c>
      <c r="B3412" s="576"/>
      <c r="C3412" s="577" t="s">
        <v>813</v>
      </c>
      <c r="D3412" s="578" t="s">
        <v>41</v>
      </c>
      <c r="E3412" s="419" t="s">
        <v>2732</v>
      </c>
      <c r="F3412" s="578"/>
      <c r="G3412" s="850"/>
      <c r="H3412" s="643">
        <f t="shared" si="1603"/>
        <v>2</v>
      </c>
      <c r="I3412" s="644"/>
      <c r="J3412" s="645">
        <f t="shared" si="1604"/>
        <v>2</v>
      </c>
      <c r="K3412" s="1">
        <f t="shared" si="1605"/>
        <v>2</v>
      </c>
      <c r="L3412" s="1">
        <f t="shared" si="1606"/>
        <v>2</v>
      </c>
      <c r="M3412" s="1">
        <f t="shared" si="1607"/>
        <v>0</v>
      </c>
      <c r="N3412" s="1">
        <f t="shared" si="1608"/>
        <v>0</v>
      </c>
      <c r="O3412" s="578"/>
      <c r="P3412" s="578"/>
      <c r="Q3412" s="578"/>
      <c r="R3412" s="578"/>
      <c r="S3412" s="578">
        <v>2</v>
      </c>
      <c r="T3412" s="1">
        <f t="shared" si="1609"/>
        <v>0</v>
      </c>
      <c r="U3412" s="578"/>
      <c r="V3412" s="578"/>
      <c r="W3412" s="578"/>
      <c r="X3412" s="578"/>
      <c r="Y3412" s="578"/>
      <c r="Z3412" s="578"/>
      <c r="AA3412" s="1">
        <f t="shared" si="1610"/>
        <v>0</v>
      </c>
      <c r="AB3412" s="578"/>
      <c r="AC3412" s="578"/>
      <c r="AD3412" s="578"/>
      <c r="AE3412" s="578"/>
      <c r="AF3412" s="578"/>
      <c r="AG3412" s="578"/>
      <c r="AH3412" s="578"/>
      <c r="AI3412" s="1">
        <f t="shared" si="1611"/>
        <v>0</v>
      </c>
      <c r="AJ3412" s="578"/>
      <c r="AK3412" s="578"/>
      <c r="AL3412" s="578"/>
      <c r="AM3412" s="578"/>
      <c r="AN3412" s="578"/>
      <c r="AO3412" s="578"/>
      <c r="AP3412" s="578"/>
      <c r="AQ3412" s="578"/>
      <c r="AR3412" s="578"/>
      <c r="AS3412" s="578"/>
      <c r="AT3412" s="578"/>
      <c r="AU3412" s="567"/>
      <c r="AV3412" s="578"/>
      <c r="AW3412" s="578"/>
      <c r="AX3412" s="578"/>
      <c r="AY3412" s="578"/>
      <c r="AZ3412" s="578"/>
      <c r="BA3412" s="578"/>
      <c r="BB3412" s="578"/>
      <c r="BC3412" s="578"/>
      <c r="BD3412" s="578"/>
      <c r="BE3412" s="578"/>
      <c r="BF3412" s="578"/>
      <c r="BG3412" s="578"/>
      <c r="BH3412" s="578"/>
      <c r="BI3412" s="578"/>
      <c r="BJ3412" s="578"/>
      <c r="BK3412" s="578"/>
      <c r="BL3412" s="578"/>
      <c r="BM3412" s="1">
        <f t="shared" si="1612"/>
        <v>0</v>
      </c>
      <c r="BN3412" s="578"/>
      <c r="BO3412" s="578"/>
      <c r="BP3412" s="578"/>
      <c r="BQ3412" s="547"/>
      <c r="BR3412" s="578"/>
      <c r="BS3412" s="851"/>
      <c r="BT3412" s="575"/>
      <c r="BU3412" s="575"/>
    </row>
    <row r="3413" spans="1:73" s="534" customFormat="1" ht="25.5">
      <c r="A3413" s="575" t="s">
        <v>2835</v>
      </c>
      <c r="B3413" s="576"/>
      <c r="C3413" s="577" t="s">
        <v>813</v>
      </c>
      <c r="D3413" s="578" t="s">
        <v>41</v>
      </c>
      <c r="E3413" s="419" t="s">
        <v>2762</v>
      </c>
      <c r="F3413" s="578"/>
      <c r="G3413" s="850"/>
      <c r="H3413" s="643">
        <f t="shared" si="1603"/>
        <v>0.115</v>
      </c>
      <c r="I3413" s="644"/>
      <c r="J3413" s="645">
        <f t="shared" si="1604"/>
        <v>0.115</v>
      </c>
      <c r="K3413" s="1">
        <f t="shared" si="1605"/>
        <v>0.115</v>
      </c>
      <c r="L3413" s="1">
        <f t="shared" si="1606"/>
        <v>0.115</v>
      </c>
      <c r="M3413" s="1">
        <f t="shared" si="1607"/>
        <v>0</v>
      </c>
      <c r="N3413" s="1">
        <f t="shared" si="1608"/>
        <v>0</v>
      </c>
      <c r="O3413" s="578"/>
      <c r="P3413" s="578"/>
      <c r="Q3413" s="578"/>
      <c r="R3413" s="578"/>
      <c r="S3413" s="578">
        <v>0.115</v>
      </c>
      <c r="T3413" s="1">
        <f t="shared" si="1609"/>
        <v>0</v>
      </c>
      <c r="U3413" s="578"/>
      <c r="V3413" s="578"/>
      <c r="W3413" s="578"/>
      <c r="X3413" s="578"/>
      <c r="Y3413" s="578"/>
      <c r="Z3413" s="578"/>
      <c r="AA3413" s="1">
        <f t="shared" si="1610"/>
        <v>0</v>
      </c>
      <c r="AB3413" s="578"/>
      <c r="AC3413" s="578"/>
      <c r="AD3413" s="578"/>
      <c r="AE3413" s="578"/>
      <c r="AF3413" s="578"/>
      <c r="AG3413" s="578"/>
      <c r="AH3413" s="578"/>
      <c r="AI3413" s="1">
        <f t="shared" si="1611"/>
        <v>0</v>
      </c>
      <c r="AJ3413" s="578"/>
      <c r="AK3413" s="578"/>
      <c r="AL3413" s="578"/>
      <c r="AM3413" s="578"/>
      <c r="AN3413" s="578"/>
      <c r="AO3413" s="578"/>
      <c r="AP3413" s="578"/>
      <c r="AQ3413" s="578"/>
      <c r="AR3413" s="578"/>
      <c r="AS3413" s="578"/>
      <c r="AT3413" s="578"/>
      <c r="AU3413" s="567"/>
      <c r="AV3413" s="578"/>
      <c r="AW3413" s="578"/>
      <c r="AX3413" s="578"/>
      <c r="AY3413" s="578"/>
      <c r="AZ3413" s="578"/>
      <c r="BA3413" s="578"/>
      <c r="BB3413" s="578"/>
      <c r="BC3413" s="578"/>
      <c r="BD3413" s="578"/>
      <c r="BE3413" s="578"/>
      <c r="BF3413" s="578"/>
      <c r="BG3413" s="578"/>
      <c r="BH3413" s="578"/>
      <c r="BI3413" s="578"/>
      <c r="BJ3413" s="578"/>
      <c r="BK3413" s="578"/>
      <c r="BL3413" s="578"/>
      <c r="BM3413" s="1">
        <f t="shared" si="1612"/>
        <v>0</v>
      </c>
      <c r="BN3413" s="578"/>
      <c r="BO3413" s="578"/>
      <c r="BP3413" s="578"/>
      <c r="BQ3413" s="547"/>
      <c r="BR3413" s="578"/>
      <c r="BS3413" s="851"/>
      <c r="BT3413" s="575"/>
      <c r="BU3413" s="575"/>
    </row>
    <row r="3414" spans="1:73" s="534" customFormat="1" ht="25.5">
      <c r="A3414" s="575" t="s">
        <v>2835</v>
      </c>
      <c r="B3414" s="576"/>
      <c r="C3414" s="577" t="s">
        <v>813</v>
      </c>
      <c r="D3414" s="578" t="s">
        <v>41</v>
      </c>
      <c r="E3414" s="419" t="s">
        <v>2935</v>
      </c>
      <c r="F3414" s="578"/>
      <c r="G3414" s="850"/>
      <c r="H3414" s="643">
        <f t="shared" si="1603"/>
        <v>3</v>
      </c>
      <c r="I3414" s="644"/>
      <c r="J3414" s="645">
        <f t="shared" si="1604"/>
        <v>3</v>
      </c>
      <c r="K3414" s="1">
        <f t="shared" si="1605"/>
        <v>3</v>
      </c>
      <c r="L3414" s="1">
        <f t="shared" si="1606"/>
        <v>3</v>
      </c>
      <c r="M3414" s="1">
        <f t="shared" si="1607"/>
        <v>0</v>
      </c>
      <c r="N3414" s="1">
        <f t="shared" si="1608"/>
        <v>0</v>
      </c>
      <c r="O3414" s="578"/>
      <c r="P3414" s="578"/>
      <c r="Q3414" s="578"/>
      <c r="R3414" s="578"/>
      <c r="S3414" s="578">
        <v>3</v>
      </c>
      <c r="T3414" s="1">
        <f t="shared" si="1609"/>
        <v>0</v>
      </c>
      <c r="U3414" s="578"/>
      <c r="V3414" s="578"/>
      <c r="W3414" s="578"/>
      <c r="X3414" s="578"/>
      <c r="Y3414" s="578"/>
      <c r="Z3414" s="578"/>
      <c r="AA3414" s="1">
        <f t="shared" si="1610"/>
        <v>0</v>
      </c>
      <c r="AB3414" s="578"/>
      <c r="AC3414" s="578"/>
      <c r="AD3414" s="578"/>
      <c r="AE3414" s="578"/>
      <c r="AF3414" s="578"/>
      <c r="AG3414" s="578"/>
      <c r="AH3414" s="578"/>
      <c r="AI3414" s="1">
        <f t="shared" si="1611"/>
        <v>0</v>
      </c>
      <c r="AJ3414" s="578"/>
      <c r="AK3414" s="578"/>
      <c r="AL3414" s="578"/>
      <c r="AM3414" s="578"/>
      <c r="AN3414" s="578"/>
      <c r="AO3414" s="578"/>
      <c r="AP3414" s="578"/>
      <c r="AQ3414" s="578"/>
      <c r="AR3414" s="578"/>
      <c r="AS3414" s="578"/>
      <c r="AT3414" s="578"/>
      <c r="AU3414" s="567"/>
      <c r="AV3414" s="578"/>
      <c r="AW3414" s="578"/>
      <c r="AX3414" s="578"/>
      <c r="AY3414" s="578"/>
      <c r="AZ3414" s="578"/>
      <c r="BA3414" s="578"/>
      <c r="BB3414" s="578"/>
      <c r="BC3414" s="578"/>
      <c r="BD3414" s="578"/>
      <c r="BE3414" s="578"/>
      <c r="BF3414" s="578"/>
      <c r="BG3414" s="578"/>
      <c r="BH3414" s="578"/>
      <c r="BI3414" s="578"/>
      <c r="BJ3414" s="578"/>
      <c r="BK3414" s="578"/>
      <c r="BL3414" s="578"/>
      <c r="BM3414" s="1">
        <f t="shared" si="1612"/>
        <v>0</v>
      </c>
      <c r="BN3414" s="578"/>
      <c r="BO3414" s="578"/>
      <c r="BP3414" s="578"/>
      <c r="BQ3414" s="547"/>
      <c r="BR3414" s="578"/>
      <c r="BS3414" s="851"/>
      <c r="BT3414" s="575"/>
      <c r="BU3414" s="575"/>
    </row>
    <row r="3415" spans="1:73" s="534" customFormat="1" hidden="1">
      <c r="A3415" s="575"/>
      <c r="B3415" s="576"/>
      <c r="C3415" s="849"/>
      <c r="D3415" s="578"/>
      <c r="E3415" s="579"/>
      <c r="F3415" s="578"/>
      <c r="G3415" s="850"/>
      <c r="H3415" s="643">
        <f t="shared" si="1603"/>
        <v>0</v>
      </c>
      <c r="I3415" s="644"/>
      <c r="J3415" s="645">
        <f t="shared" si="1604"/>
        <v>0</v>
      </c>
      <c r="K3415" s="1">
        <f t="shared" si="1605"/>
        <v>0</v>
      </c>
      <c r="L3415" s="1">
        <f t="shared" si="1606"/>
        <v>0</v>
      </c>
      <c r="M3415" s="1">
        <f t="shared" si="1607"/>
        <v>0</v>
      </c>
      <c r="N3415" s="1">
        <f t="shared" si="1608"/>
        <v>0</v>
      </c>
      <c r="O3415" s="578"/>
      <c r="P3415" s="578"/>
      <c r="Q3415" s="578"/>
      <c r="R3415" s="578"/>
      <c r="S3415" s="578"/>
      <c r="T3415" s="1">
        <f t="shared" si="1609"/>
        <v>0</v>
      </c>
      <c r="U3415" s="578"/>
      <c r="V3415" s="578"/>
      <c r="W3415" s="578"/>
      <c r="X3415" s="578"/>
      <c r="Y3415" s="578"/>
      <c r="Z3415" s="578"/>
      <c r="AA3415" s="1">
        <f t="shared" si="1610"/>
        <v>0</v>
      </c>
      <c r="AB3415" s="578"/>
      <c r="AC3415" s="578"/>
      <c r="AD3415" s="578"/>
      <c r="AE3415" s="578"/>
      <c r="AF3415" s="578"/>
      <c r="AG3415" s="578"/>
      <c r="AH3415" s="578"/>
      <c r="AI3415" s="1">
        <f t="shared" si="1611"/>
        <v>0</v>
      </c>
      <c r="AJ3415" s="578"/>
      <c r="AK3415" s="578"/>
      <c r="AL3415" s="578"/>
      <c r="AM3415" s="578"/>
      <c r="AN3415" s="578"/>
      <c r="AO3415" s="578"/>
      <c r="AP3415" s="578"/>
      <c r="AQ3415" s="578"/>
      <c r="AR3415" s="578"/>
      <c r="AS3415" s="578"/>
      <c r="AT3415" s="578"/>
      <c r="AU3415" s="567"/>
      <c r="AV3415" s="578"/>
      <c r="AW3415" s="578"/>
      <c r="AX3415" s="578"/>
      <c r="AY3415" s="578"/>
      <c r="AZ3415" s="578"/>
      <c r="BA3415" s="578"/>
      <c r="BB3415" s="578"/>
      <c r="BC3415" s="578"/>
      <c r="BD3415" s="578"/>
      <c r="BE3415" s="578"/>
      <c r="BF3415" s="578"/>
      <c r="BG3415" s="578"/>
      <c r="BH3415" s="578"/>
      <c r="BI3415" s="578"/>
      <c r="BJ3415" s="578"/>
      <c r="BK3415" s="578"/>
      <c r="BL3415" s="578"/>
      <c r="BM3415" s="1">
        <f t="shared" si="1612"/>
        <v>0</v>
      </c>
      <c r="BN3415" s="578"/>
      <c r="BO3415" s="578"/>
      <c r="BP3415" s="578"/>
      <c r="BQ3415" s="547"/>
      <c r="BR3415" s="578"/>
      <c r="BS3415" s="851"/>
      <c r="BT3415" s="575"/>
      <c r="BU3415" s="575"/>
    </row>
    <row r="3416" spans="1:73" s="534" customFormat="1" hidden="1">
      <c r="A3416" s="575"/>
      <c r="B3416" s="576"/>
      <c r="C3416" s="849"/>
      <c r="D3416" s="578"/>
      <c r="E3416" s="579"/>
      <c r="F3416" s="578"/>
      <c r="G3416" s="850"/>
      <c r="H3416" s="643">
        <f t="shared" si="1603"/>
        <v>0</v>
      </c>
      <c r="I3416" s="644"/>
      <c r="J3416" s="645">
        <f t="shared" si="1604"/>
        <v>0</v>
      </c>
      <c r="K3416" s="1">
        <f t="shared" si="1605"/>
        <v>0</v>
      </c>
      <c r="L3416" s="1">
        <f t="shared" si="1606"/>
        <v>0</v>
      </c>
      <c r="M3416" s="1">
        <f t="shared" si="1607"/>
        <v>0</v>
      </c>
      <c r="N3416" s="1">
        <f t="shared" si="1608"/>
        <v>0</v>
      </c>
      <c r="O3416" s="578"/>
      <c r="P3416" s="578"/>
      <c r="Q3416" s="578"/>
      <c r="R3416" s="578"/>
      <c r="S3416" s="578"/>
      <c r="T3416" s="1">
        <f t="shared" si="1609"/>
        <v>0</v>
      </c>
      <c r="U3416" s="578"/>
      <c r="V3416" s="578"/>
      <c r="W3416" s="578"/>
      <c r="X3416" s="578"/>
      <c r="Y3416" s="578"/>
      <c r="Z3416" s="578"/>
      <c r="AA3416" s="1">
        <f t="shared" si="1610"/>
        <v>0</v>
      </c>
      <c r="AB3416" s="578"/>
      <c r="AC3416" s="578"/>
      <c r="AD3416" s="578"/>
      <c r="AE3416" s="578"/>
      <c r="AF3416" s="578"/>
      <c r="AG3416" s="578"/>
      <c r="AH3416" s="578"/>
      <c r="AI3416" s="1">
        <f t="shared" si="1611"/>
        <v>0</v>
      </c>
      <c r="AJ3416" s="578"/>
      <c r="AK3416" s="578"/>
      <c r="AL3416" s="578"/>
      <c r="AM3416" s="578"/>
      <c r="AN3416" s="578"/>
      <c r="AO3416" s="578"/>
      <c r="AP3416" s="578"/>
      <c r="AQ3416" s="578"/>
      <c r="AR3416" s="578"/>
      <c r="AS3416" s="578"/>
      <c r="AT3416" s="578"/>
      <c r="AU3416" s="567"/>
      <c r="AV3416" s="578"/>
      <c r="AW3416" s="578"/>
      <c r="AX3416" s="578"/>
      <c r="AY3416" s="578"/>
      <c r="AZ3416" s="578"/>
      <c r="BA3416" s="578"/>
      <c r="BB3416" s="578"/>
      <c r="BC3416" s="578"/>
      <c r="BD3416" s="578"/>
      <c r="BE3416" s="578"/>
      <c r="BF3416" s="578"/>
      <c r="BG3416" s="578"/>
      <c r="BH3416" s="578"/>
      <c r="BI3416" s="578"/>
      <c r="BJ3416" s="578"/>
      <c r="BK3416" s="578"/>
      <c r="BL3416" s="578"/>
      <c r="BM3416" s="1">
        <f t="shared" si="1612"/>
        <v>0</v>
      </c>
      <c r="BN3416" s="578"/>
      <c r="BO3416" s="578"/>
      <c r="BP3416" s="578"/>
      <c r="BQ3416" s="547"/>
      <c r="BR3416" s="578"/>
      <c r="BS3416" s="851"/>
      <c r="BT3416" s="575"/>
      <c r="BU3416" s="575"/>
    </row>
    <row r="3417" spans="1:73" s="534" customFormat="1" hidden="1">
      <c r="A3417" s="575"/>
      <c r="B3417" s="576"/>
      <c r="C3417" s="849"/>
      <c r="D3417" s="578"/>
      <c r="E3417" s="579"/>
      <c r="F3417" s="578"/>
      <c r="G3417" s="850"/>
      <c r="H3417" s="581"/>
      <c r="I3417" s="582"/>
      <c r="J3417" s="580"/>
      <c r="K3417" s="578"/>
      <c r="L3417" s="578"/>
      <c r="M3417" s="578"/>
      <c r="N3417" s="578"/>
      <c r="O3417" s="578"/>
      <c r="P3417" s="578"/>
      <c r="Q3417" s="578"/>
      <c r="R3417" s="578"/>
      <c r="S3417" s="578"/>
      <c r="T3417" s="578"/>
      <c r="U3417" s="578"/>
      <c r="V3417" s="578"/>
      <c r="W3417" s="578"/>
      <c r="X3417" s="578"/>
      <c r="Y3417" s="578"/>
      <c r="Z3417" s="578"/>
      <c r="AA3417" s="578"/>
      <c r="AB3417" s="578"/>
      <c r="AC3417" s="578"/>
      <c r="AD3417" s="578"/>
      <c r="AE3417" s="578"/>
      <c r="AF3417" s="578"/>
      <c r="AG3417" s="578"/>
      <c r="AH3417" s="578"/>
      <c r="AI3417" s="578"/>
      <c r="AJ3417" s="578"/>
      <c r="AK3417" s="578"/>
      <c r="AL3417" s="578"/>
      <c r="AM3417" s="578"/>
      <c r="AN3417" s="578"/>
      <c r="AO3417" s="578"/>
      <c r="AP3417" s="578"/>
      <c r="AQ3417" s="578"/>
      <c r="AR3417" s="578"/>
      <c r="AS3417" s="578"/>
      <c r="AT3417" s="578"/>
      <c r="AU3417" s="567"/>
      <c r="AV3417" s="578"/>
      <c r="AW3417" s="578"/>
      <c r="AX3417" s="578"/>
      <c r="AY3417" s="578"/>
      <c r="AZ3417" s="578"/>
      <c r="BA3417" s="578"/>
      <c r="BB3417" s="578"/>
      <c r="BC3417" s="578"/>
      <c r="BD3417" s="578"/>
      <c r="BE3417" s="578"/>
      <c r="BF3417" s="578"/>
      <c r="BG3417" s="578"/>
      <c r="BH3417" s="578"/>
      <c r="BI3417" s="578"/>
      <c r="BJ3417" s="578"/>
      <c r="BK3417" s="578"/>
      <c r="BL3417" s="578"/>
      <c r="BM3417" s="1">
        <f t="shared" si="1612"/>
        <v>0</v>
      </c>
      <c r="BN3417" s="578"/>
      <c r="BO3417" s="578"/>
      <c r="BP3417" s="578"/>
      <c r="BQ3417" s="547"/>
      <c r="BR3417" s="578"/>
      <c r="BS3417" s="851"/>
      <c r="BT3417" s="575"/>
      <c r="BU3417" s="575"/>
    </row>
    <row r="3418" spans="1:73" s="534" customFormat="1" hidden="1">
      <c r="A3418" s="575"/>
      <c r="B3418" s="576"/>
      <c r="C3418" s="849"/>
      <c r="D3418" s="578"/>
      <c r="E3418" s="579"/>
      <c r="F3418" s="578"/>
      <c r="G3418" s="850"/>
      <c r="H3418" s="581"/>
      <c r="I3418" s="582"/>
      <c r="J3418" s="580"/>
      <c r="K3418" s="578"/>
      <c r="L3418" s="578"/>
      <c r="M3418" s="578"/>
      <c r="N3418" s="578"/>
      <c r="O3418" s="578"/>
      <c r="P3418" s="578"/>
      <c r="Q3418" s="578"/>
      <c r="R3418" s="578"/>
      <c r="S3418" s="578"/>
      <c r="T3418" s="578"/>
      <c r="U3418" s="578"/>
      <c r="V3418" s="578"/>
      <c r="W3418" s="578"/>
      <c r="X3418" s="578"/>
      <c r="Y3418" s="578"/>
      <c r="Z3418" s="578"/>
      <c r="AA3418" s="578"/>
      <c r="AB3418" s="578"/>
      <c r="AC3418" s="578"/>
      <c r="AD3418" s="578"/>
      <c r="AE3418" s="578"/>
      <c r="AF3418" s="578"/>
      <c r="AG3418" s="578"/>
      <c r="AH3418" s="578"/>
      <c r="AI3418" s="578"/>
      <c r="AJ3418" s="578"/>
      <c r="AK3418" s="578"/>
      <c r="AL3418" s="578"/>
      <c r="AM3418" s="578"/>
      <c r="AN3418" s="578"/>
      <c r="AO3418" s="578"/>
      <c r="AP3418" s="578"/>
      <c r="AQ3418" s="578"/>
      <c r="AR3418" s="578"/>
      <c r="AS3418" s="578"/>
      <c r="AT3418" s="578"/>
      <c r="AU3418" s="567"/>
      <c r="AV3418" s="578"/>
      <c r="AW3418" s="578"/>
      <c r="AX3418" s="578"/>
      <c r="AY3418" s="578"/>
      <c r="AZ3418" s="578"/>
      <c r="BA3418" s="578"/>
      <c r="BB3418" s="578"/>
      <c r="BC3418" s="578"/>
      <c r="BD3418" s="578"/>
      <c r="BE3418" s="578"/>
      <c r="BF3418" s="578"/>
      <c r="BG3418" s="578"/>
      <c r="BH3418" s="578"/>
      <c r="BI3418" s="578"/>
      <c r="BJ3418" s="578"/>
      <c r="BK3418" s="578"/>
      <c r="BL3418" s="578"/>
      <c r="BM3418" s="1">
        <f t="shared" si="1612"/>
        <v>0</v>
      </c>
      <c r="BN3418" s="578"/>
      <c r="BO3418" s="578"/>
      <c r="BP3418" s="578"/>
      <c r="BQ3418" s="547"/>
      <c r="BR3418" s="578"/>
      <c r="BS3418" s="851"/>
      <c r="BT3418" s="575"/>
      <c r="BU3418" s="575"/>
    </row>
    <row r="3419" spans="1:73" s="534" customFormat="1" hidden="1">
      <c r="A3419" s="575"/>
      <c r="B3419" s="576"/>
      <c r="C3419" s="849"/>
      <c r="D3419" s="578"/>
      <c r="E3419" s="579"/>
      <c r="F3419" s="578"/>
      <c r="G3419" s="850"/>
      <c r="H3419" s="581"/>
      <c r="I3419" s="582"/>
      <c r="J3419" s="580"/>
      <c r="K3419" s="578"/>
      <c r="L3419" s="578"/>
      <c r="M3419" s="578"/>
      <c r="N3419" s="578"/>
      <c r="O3419" s="578"/>
      <c r="P3419" s="578"/>
      <c r="Q3419" s="578"/>
      <c r="R3419" s="578"/>
      <c r="S3419" s="578"/>
      <c r="T3419" s="578"/>
      <c r="U3419" s="578"/>
      <c r="V3419" s="578"/>
      <c r="W3419" s="578"/>
      <c r="X3419" s="578"/>
      <c r="Y3419" s="578"/>
      <c r="Z3419" s="578"/>
      <c r="AA3419" s="578"/>
      <c r="AB3419" s="578"/>
      <c r="AC3419" s="578"/>
      <c r="AD3419" s="578"/>
      <c r="AE3419" s="578"/>
      <c r="AF3419" s="578"/>
      <c r="AG3419" s="578"/>
      <c r="AH3419" s="578"/>
      <c r="AI3419" s="578"/>
      <c r="AJ3419" s="578"/>
      <c r="AK3419" s="578"/>
      <c r="AL3419" s="578"/>
      <c r="AM3419" s="578"/>
      <c r="AN3419" s="578"/>
      <c r="AO3419" s="578"/>
      <c r="AP3419" s="578"/>
      <c r="AQ3419" s="578"/>
      <c r="AR3419" s="578"/>
      <c r="AS3419" s="578"/>
      <c r="AT3419" s="578"/>
      <c r="AU3419" s="567"/>
      <c r="AV3419" s="578"/>
      <c r="AW3419" s="578"/>
      <c r="AX3419" s="578"/>
      <c r="AY3419" s="578"/>
      <c r="AZ3419" s="578"/>
      <c r="BA3419" s="578"/>
      <c r="BB3419" s="578"/>
      <c r="BC3419" s="578"/>
      <c r="BD3419" s="578"/>
      <c r="BE3419" s="578"/>
      <c r="BF3419" s="578"/>
      <c r="BG3419" s="578"/>
      <c r="BH3419" s="578"/>
      <c r="BI3419" s="578"/>
      <c r="BJ3419" s="578"/>
      <c r="BK3419" s="578"/>
      <c r="BL3419" s="578"/>
      <c r="BM3419" s="1">
        <f t="shared" si="1612"/>
        <v>0</v>
      </c>
      <c r="BN3419" s="578"/>
      <c r="BO3419" s="578"/>
      <c r="BP3419" s="578"/>
      <c r="BQ3419" s="547"/>
      <c r="BR3419" s="578"/>
      <c r="BS3419" s="851"/>
      <c r="BT3419" s="575"/>
      <c r="BU3419" s="575"/>
    </row>
    <row r="3420" spans="1:73" s="534" customFormat="1" hidden="1">
      <c r="A3420" s="575"/>
      <c r="B3420" s="576"/>
      <c r="C3420" s="849"/>
      <c r="D3420" s="578"/>
      <c r="E3420" s="579"/>
      <c r="F3420" s="578"/>
      <c r="G3420" s="850"/>
      <c r="H3420" s="581"/>
      <c r="I3420" s="582"/>
      <c r="J3420" s="580"/>
      <c r="K3420" s="578"/>
      <c r="L3420" s="578"/>
      <c r="M3420" s="578"/>
      <c r="N3420" s="578"/>
      <c r="O3420" s="578"/>
      <c r="P3420" s="578"/>
      <c r="Q3420" s="578"/>
      <c r="R3420" s="578"/>
      <c r="S3420" s="578"/>
      <c r="T3420" s="578"/>
      <c r="U3420" s="578"/>
      <c r="V3420" s="578"/>
      <c r="W3420" s="578"/>
      <c r="X3420" s="578"/>
      <c r="Y3420" s="578"/>
      <c r="Z3420" s="578"/>
      <c r="AA3420" s="578"/>
      <c r="AB3420" s="578"/>
      <c r="AC3420" s="578"/>
      <c r="AD3420" s="578"/>
      <c r="AE3420" s="578"/>
      <c r="AF3420" s="578"/>
      <c r="AG3420" s="578"/>
      <c r="AH3420" s="578"/>
      <c r="AI3420" s="578"/>
      <c r="AJ3420" s="578"/>
      <c r="AK3420" s="578"/>
      <c r="AL3420" s="578"/>
      <c r="AM3420" s="578"/>
      <c r="AN3420" s="578"/>
      <c r="AO3420" s="578"/>
      <c r="AP3420" s="578"/>
      <c r="AQ3420" s="578"/>
      <c r="AR3420" s="578"/>
      <c r="AS3420" s="578"/>
      <c r="AT3420" s="578"/>
      <c r="AU3420" s="567"/>
      <c r="AV3420" s="578"/>
      <c r="AW3420" s="578"/>
      <c r="AX3420" s="578"/>
      <c r="AY3420" s="578"/>
      <c r="AZ3420" s="578"/>
      <c r="BA3420" s="578"/>
      <c r="BB3420" s="578"/>
      <c r="BC3420" s="578"/>
      <c r="BD3420" s="578"/>
      <c r="BE3420" s="578"/>
      <c r="BF3420" s="578"/>
      <c r="BG3420" s="578"/>
      <c r="BH3420" s="578"/>
      <c r="BI3420" s="578"/>
      <c r="BJ3420" s="578"/>
      <c r="BK3420" s="578"/>
      <c r="BL3420" s="578"/>
      <c r="BM3420" s="1">
        <f t="shared" si="1612"/>
        <v>0</v>
      </c>
      <c r="BN3420" s="578"/>
      <c r="BO3420" s="578"/>
      <c r="BP3420" s="578"/>
      <c r="BQ3420" s="547"/>
      <c r="BR3420" s="578"/>
      <c r="BS3420" s="851"/>
      <c r="BT3420" s="575"/>
      <c r="BU3420" s="575"/>
    </row>
    <row r="3421" spans="1:73" s="534" customFormat="1" hidden="1">
      <c r="A3421" s="575"/>
      <c r="B3421" s="576"/>
      <c r="C3421" s="849"/>
      <c r="D3421" s="578"/>
      <c r="E3421" s="579"/>
      <c r="F3421" s="578"/>
      <c r="G3421" s="850"/>
      <c r="H3421" s="581"/>
      <c r="I3421" s="582"/>
      <c r="J3421" s="580"/>
      <c r="K3421" s="578"/>
      <c r="L3421" s="578"/>
      <c r="M3421" s="578"/>
      <c r="N3421" s="578"/>
      <c r="O3421" s="578"/>
      <c r="P3421" s="578"/>
      <c r="Q3421" s="578"/>
      <c r="R3421" s="578"/>
      <c r="S3421" s="578"/>
      <c r="T3421" s="578"/>
      <c r="U3421" s="578"/>
      <c r="V3421" s="578"/>
      <c r="W3421" s="578"/>
      <c r="X3421" s="578"/>
      <c r="Y3421" s="578"/>
      <c r="Z3421" s="578"/>
      <c r="AA3421" s="578"/>
      <c r="AB3421" s="578"/>
      <c r="AC3421" s="578"/>
      <c r="AD3421" s="578"/>
      <c r="AE3421" s="578"/>
      <c r="AF3421" s="578"/>
      <c r="AG3421" s="578"/>
      <c r="AH3421" s="578"/>
      <c r="AI3421" s="578"/>
      <c r="AJ3421" s="578"/>
      <c r="AK3421" s="578"/>
      <c r="AL3421" s="578"/>
      <c r="AM3421" s="578"/>
      <c r="AN3421" s="578"/>
      <c r="AO3421" s="578"/>
      <c r="AP3421" s="578"/>
      <c r="AQ3421" s="578"/>
      <c r="AR3421" s="578"/>
      <c r="AS3421" s="578"/>
      <c r="AT3421" s="578"/>
      <c r="AU3421" s="567"/>
      <c r="AV3421" s="578"/>
      <c r="AW3421" s="578"/>
      <c r="AX3421" s="578"/>
      <c r="AY3421" s="578"/>
      <c r="AZ3421" s="578"/>
      <c r="BA3421" s="578"/>
      <c r="BB3421" s="578"/>
      <c r="BC3421" s="578"/>
      <c r="BD3421" s="578"/>
      <c r="BE3421" s="578"/>
      <c r="BF3421" s="578"/>
      <c r="BG3421" s="578"/>
      <c r="BH3421" s="578"/>
      <c r="BI3421" s="578"/>
      <c r="BJ3421" s="578"/>
      <c r="BK3421" s="578"/>
      <c r="BL3421" s="578"/>
      <c r="BM3421" s="578"/>
      <c r="BN3421" s="578"/>
      <c r="BO3421" s="578"/>
      <c r="BP3421" s="578"/>
      <c r="BQ3421" s="547"/>
      <c r="BR3421" s="578"/>
      <c r="BS3421" s="851"/>
      <c r="BT3421" s="575"/>
      <c r="BU3421" s="575"/>
    </row>
    <row r="3422" spans="1:73" s="534" customFormat="1" hidden="1">
      <c r="A3422" s="575"/>
      <c r="B3422" s="576"/>
      <c r="C3422" s="849"/>
      <c r="D3422" s="578"/>
      <c r="E3422" s="579"/>
      <c r="F3422" s="578"/>
      <c r="G3422" s="850"/>
      <c r="H3422" s="581"/>
      <c r="I3422" s="582"/>
      <c r="J3422" s="580"/>
      <c r="K3422" s="578"/>
      <c r="L3422" s="578"/>
      <c r="M3422" s="578"/>
      <c r="N3422" s="578"/>
      <c r="O3422" s="578"/>
      <c r="P3422" s="578"/>
      <c r="Q3422" s="578"/>
      <c r="R3422" s="578"/>
      <c r="S3422" s="578"/>
      <c r="T3422" s="578"/>
      <c r="U3422" s="578"/>
      <c r="V3422" s="578"/>
      <c r="W3422" s="578"/>
      <c r="X3422" s="578"/>
      <c r="Y3422" s="578"/>
      <c r="Z3422" s="578"/>
      <c r="AA3422" s="578"/>
      <c r="AB3422" s="578"/>
      <c r="AC3422" s="578"/>
      <c r="AD3422" s="578"/>
      <c r="AE3422" s="578"/>
      <c r="AF3422" s="578"/>
      <c r="AG3422" s="578"/>
      <c r="AH3422" s="578"/>
      <c r="AI3422" s="578"/>
      <c r="AJ3422" s="578"/>
      <c r="AK3422" s="578"/>
      <c r="AL3422" s="578"/>
      <c r="AM3422" s="578"/>
      <c r="AN3422" s="578"/>
      <c r="AO3422" s="578"/>
      <c r="AP3422" s="578"/>
      <c r="AQ3422" s="578"/>
      <c r="AR3422" s="578"/>
      <c r="AS3422" s="578"/>
      <c r="AT3422" s="578"/>
      <c r="AU3422" s="567"/>
      <c r="AV3422" s="578"/>
      <c r="AW3422" s="578"/>
      <c r="AX3422" s="578"/>
      <c r="AY3422" s="578"/>
      <c r="AZ3422" s="578"/>
      <c r="BA3422" s="578"/>
      <c r="BB3422" s="578"/>
      <c r="BC3422" s="578"/>
      <c r="BD3422" s="578"/>
      <c r="BE3422" s="578"/>
      <c r="BF3422" s="578"/>
      <c r="BG3422" s="578"/>
      <c r="BH3422" s="578"/>
      <c r="BI3422" s="578"/>
      <c r="BJ3422" s="578"/>
      <c r="BK3422" s="578"/>
      <c r="BL3422" s="578"/>
      <c r="BM3422" s="578"/>
      <c r="BN3422" s="578"/>
      <c r="BO3422" s="578"/>
      <c r="BP3422" s="578"/>
      <c r="BQ3422" s="547"/>
      <c r="BR3422" s="578"/>
      <c r="BS3422" s="851"/>
      <c r="BT3422" s="575"/>
      <c r="BU3422" s="575"/>
    </row>
    <row r="3423" spans="1:73" s="534" customFormat="1" hidden="1">
      <c r="A3423" s="575"/>
      <c r="B3423" s="576"/>
      <c r="C3423" s="849"/>
      <c r="D3423" s="578"/>
      <c r="E3423" s="579"/>
      <c r="F3423" s="578"/>
      <c r="G3423" s="850"/>
      <c r="H3423" s="581"/>
      <c r="I3423" s="582"/>
      <c r="J3423" s="580"/>
      <c r="K3423" s="578"/>
      <c r="L3423" s="578"/>
      <c r="M3423" s="578"/>
      <c r="N3423" s="578"/>
      <c r="O3423" s="578"/>
      <c r="P3423" s="578"/>
      <c r="Q3423" s="578"/>
      <c r="R3423" s="578"/>
      <c r="S3423" s="578"/>
      <c r="T3423" s="578"/>
      <c r="U3423" s="578"/>
      <c r="V3423" s="578"/>
      <c r="W3423" s="578"/>
      <c r="X3423" s="578"/>
      <c r="Y3423" s="578"/>
      <c r="Z3423" s="578"/>
      <c r="AA3423" s="578"/>
      <c r="AB3423" s="578"/>
      <c r="AC3423" s="578"/>
      <c r="AD3423" s="578"/>
      <c r="AE3423" s="578"/>
      <c r="AF3423" s="578"/>
      <c r="AG3423" s="578"/>
      <c r="AH3423" s="578"/>
      <c r="AI3423" s="578"/>
      <c r="AJ3423" s="578"/>
      <c r="AK3423" s="578"/>
      <c r="AL3423" s="578"/>
      <c r="AM3423" s="578"/>
      <c r="AN3423" s="578"/>
      <c r="AO3423" s="578"/>
      <c r="AP3423" s="578"/>
      <c r="AQ3423" s="578"/>
      <c r="AR3423" s="578"/>
      <c r="AS3423" s="578"/>
      <c r="AT3423" s="578"/>
      <c r="AU3423" s="567"/>
      <c r="AV3423" s="578"/>
      <c r="AW3423" s="578"/>
      <c r="AX3423" s="578"/>
      <c r="AY3423" s="578"/>
      <c r="AZ3423" s="578"/>
      <c r="BA3423" s="578"/>
      <c r="BB3423" s="578"/>
      <c r="BC3423" s="578"/>
      <c r="BD3423" s="578"/>
      <c r="BE3423" s="578"/>
      <c r="BF3423" s="578"/>
      <c r="BG3423" s="578"/>
      <c r="BH3423" s="578"/>
      <c r="BI3423" s="578"/>
      <c r="BJ3423" s="578"/>
      <c r="BK3423" s="578"/>
      <c r="BL3423" s="578"/>
      <c r="BM3423" s="578"/>
      <c r="BN3423" s="578"/>
      <c r="BO3423" s="578"/>
      <c r="BP3423" s="578"/>
      <c r="BQ3423" s="547"/>
      <c r="BR3423" s="578"/>
      <c r="BS3423" s="851"/>
      <c r="BT3423" s="575"/>
      <c r="BU3423" s="575"/>
    </row>
    <row r="3424" spans="1:73" s="534" customFormat="1" hidden="1">
      <c r="A3424" s="575"/>
      <c r="B3424" s="576"/>
      <c r="C3424" s="849"/>
      <c r="D3424" s="578"/>
      <c r="E3424" s="579"/>
      <c r="F3424" s="578"/>
      <c r="G3424" s="850"/>
      <c r="H3424" s="581"/>
      <c r="I3424" s="582"/>
      <c r="J3424" s="580"/>
      <c r="K3424" s="578"/>
      <c r="L3424" s="578"/>
      <c r="M3424" s="578"/>
      <c r="N3424" s="578"/>
      <c r="O3424" s="578"/>
      <c r="P3424" s="578"/>
      <c r="Q3424" s="578"/>
      <c r="R3424" s="578"/>
      <c r="S3424" s="578"/>
      <c r="T3424" s="578"/>
      <c r="U3424" s="578"/>
      <c r="V3424" s="578"/>
      <c r="W3424" s="578"/>
      <c r="X3424" s="578"/>
      <c r="Y3424" s="578"/>
      <c r="Z3424" s="578"/>
      <c r="AA3424" s="578"/>
      <c r="AB3424" s="578"/>
      <c r="AC3424" s="578"/>
      <c r="AD3424" s="578"/>
      <c r="AE3424" s="578"/>
      <c r="AF3424" s="578"/>
      <c r="AG3424" s="578"/>
      <c r="AH3424" s="578"/>
      <c r="AI3424" s="578"/>
      <c r="AJ3424" s="578"/>
      <c r="AK3424" s="578"/>
      <c r="AL3424" s="578"/>
      <c r="AM3424" s="578"/>
      <c r="AN3424" s="578"/>
      <c r="AO3424" s="578"/>
      <c r="AP3424" s="578"/>
      <c r="AQ3424" s="578"/>
      <c r="AR3424" s="578"/>
      <c r="AS3424" s="578"/>
      <c r="AT3424" s="578"/>
      <c r="AU3424" s="567"/>
      <c r="AV3424" s="578"/>
      <c r="AW3424" s="578"/>
      <c r="AX3424" s="578"/>
      <c r="AY3424" s="578"/>
      <c r="AZ3424" s="578"/>
      <c r="BA3424" s="578"/>
      <c r="BB3424" s="578"/>
      <c r="BC3424" s="578"/>
      <c r="BD3424" s="578"/>
      <c r="BE3424" s="578"/>
      <c r="BF3424" s="578"/>
      <c r="BG3424" s="578"/>
      <c r="BH3424" s="578"/>
      <c r="BI3424" s="578"/>
      <c r="BJ3424" s="578"/>
      <c r="BK3424" s="578"/>
      <c r="BL3424" s="578"/>
      <c r="BM3424" s="578"/>
      <c r="BN3424" s="578"/>
      <c r="BO3424" s="578"/>
      <c r="BP3424" s="578"/>
      <c r="BQ3424" s="547"/>
      <c r="BR3424" s="578"/>
      <c r="BS3424" s="851"/>
      <c r="BT3424" s="575"/>
      <c r="BU3424" s="575"/>
    </row>
    <row r="3425" spans="1:73" s="534" customFormat="1" hidden="1">
      <c r="A3425" s="575"/>
      <c r="B3425" s="576"/>
      <c r="C3425" s="849"/>
      <c r="D3425" s="578"/>
      <c r="E3425" s="579"/>
      <c r="F3425" s="578"/>
      <c r="G3425" s="850"/>
      <c r="H3425" s="581"/>
      <c r="I3425" s="582"/>
      <c r="J3425" s="580"/>
      <c r="K3425" s="578"/>
      <c r="L3425" s="578"/>
      <c r="M3425" s="578"/>
      <c r="N3425" s="578"/>
      <c r="O3425" s="578"/>
      <c r="P3425" s="578"/>
      <c r="Q3425" s="578"/>
      <c r="R3425" s="578"/>
      <c r="S3425" s="578"/>
      <c r="T3425" s="578"/>
      <c r="U3425" s="578"/>
      <c r="V3425" s="578"/>
      <c r="W3425" s="578"/>
      <c r="X3425" s="578"/>
      <c r="Y3425" s="578"/>
      <c r="Z3425" s="578"/>
      <c r="AA3425" s="578"/>
      <c r="AB3425" s="578"/>
      <c r="AC3425" s="578"/>
      <c r="AD3425" s="578"/>
      <c r="AE3425" s="578"/>
      <c r="AF3425" s="578"/>
      <c r="AG3425" s="578"/>
      <c r="AH3425" s="578"/>
      <c r="AI3425" s="578"/>
      <c r="AJ3425" s="578"/>
      <c r="AK3425" s="578"/>
      <c r="AL3425" s="578"/>
      <c r="AM3425" s="578"/>
      <c r="AN3425" s="578"/>
      <c r="AO3425" s="578"/>
      <c r="AP3425" s="578"/>
      <c r="AQ3425" s="578"/>
      <c r="AR3425" s="578"/>
      <c r="AS3425" s="578"/>
      <c r="AT3425" s="578"/>
      <c r="AU3425" s="567"/>
      <c r="AV3425" s="578"/>
      <c r="AW3425" s="578"/>
      <c r="AX3425" s="578"/>
      <c r="AY3425" s="578"/>
      <c r="AZ3425" s="578"/>
      <c r="BA3425" s="578"/>
      <c r="BB3425" s="578"/>
      <c r="BC3425" s="578"/>
      <c r="BD3425" s="578"/>
      <c r="BE3425" s="578"/>
      <c r="BF3425" s="578"/>
      <c r="BG3425" s="578"/>
      <c r="BH3425" s="578"/>
      <c r="BI3425" s="578"/>
      <c r="BJ3425" s="578"/>
      <c r="BK3425" s="578"/>
      <c r="BL3425" s="578"/>
      <c r="BM3425" s="578"/>
      <c r="BN3425" s="578"/>
      <c r="BO3425" s="578"/>
      <c r="BP3425" s="578"/>
      <c r="BQ3425" s="547"/>
      <c r="BR3425" s="578"/>
      <c r="BS3425" s="851"/>
      <c r="BT3425" s="575"/>
      <c r="BU3425" s="575"/>
    </row>
    <row r="3426" spans="1:73" s="534" customFormat="1" hidden="1">
      <c r="A3426" s="575"/>
      <c r="B3426" s="576"/>
      <c r="C3426" s="849"/>
      <c r="D3426" s="578"/>
      <c r="E3426" s="579"/>
      <c r="F3426" s="578"/>
      <c r="G3426" s="850"/>
      <c r="H3426" s="581"/>
      <c r="I3426" s="582"/>
      <c r="J3426" s="580"/>
      <c r="K3426" s="578"/>
      <c r="L3426" s="578"/>
      <c r="M3426" s="578"/>
      <c r="N3426" s="578"/>
      <c r="O3426" s="578"/>
      <c r="P3426" s="578"/>
      <c r="Q3426" s="578"/>
      <c r="R3426" s="578"/>
      <c r="S3426" s="578"/>
      <c r="T3426" s="578"/>
      <c r="U3426" s="578"/>
      <c r="V3426" s="578"/>
      <c r="W3426" s="578"/>
      <c r="X3426" s="578"/>
      <c r="Y3426" s="578"/>
      <c r="Z3426" s="578"/>
      <c r="AA3426" s="578"/>
      <c r="AB3426" s="578"/>
      <c r="AC3426" s="578"/>
      <c r="AD3426" s="578"/>
      <c r="AE3426" s="578"/>
      <c r="AF3426" s="578"/>
      <c r="AG3426" s="578"/>
      <c r="AH3426" s="578"/>
      <c r="AI3426" s="578"/>
      <c r="AJ3426" s="578"/>
      <c r="AK3426" s="578"/>
      <c r="AL3426" s="578"/>
      <c r="AM3426" s="578"/>
      <c r="AN3426" s="578"/>
      <c r="AO3426" s="578"/>
      <c r="AP3426" s="578"/>
      <c r="AQ3426" s="578"/>
      <c r="AR3426" s="578"/>
      <c r="AS3426" s="578"/>
      <c r="AT3426" s="578"/>
      <c r="AU3426" s="567"/>
      <c r="AV3426" s="578"/>
      <c r="AW3426" s="578"/>
      <c r="AX3426" s="578"/>
      <c r="AY3426" s="578"/>
      <c r="AZ3426" s="578"/>
      <c r="BA3426" s="578"/>
      <c r="BB3426" s="578"/>
      <c r="BC3426" s="578"/>
      <c r="BD3426" s="578"/>
      <c r="BE3426" s="578"/>
      <c r="BF3426" s="578"/>
      <c r="BG3426" s="578"/>
      <c r="BH3426" s="578"/>
      <c r="BI3426" s="578"/>
      <c r="BJ3426" s="578"/>
      <c r="BK3426" s="578"/>
      <c r="BL3426" s="578"/>
      <c r="BM3426" s="578"/>
      <c r="BN3426" s="578"/>
      <c r="BO3426" s="578"/>
      <c r="BP3426" s="578"/>
      <c r="BQ3426" s="547"/>
      <c r="BR3426" s="578"/>
      <c r="BS3426" s="851"/>
      <c r="BT3426" s="575"/>
      <c r="BU3426" s="575"/>
    </row>
    <row r="3427" spans="1:73" s="534" customFormat="1" hidden="1">
      <c r="A3427" s="575"/>
      <c r="B3427" s="576"/>
      <c r="C3427" s="849"/>
      <c r="D3427" s="578"/>
      <c r="E3427" s="579"/>
      <c r="F3427" s="578"/>
      <c r="G3427" s="850"/>
      <c r="H3427" s="581"/>
      <c r="I3427" s="582"/>
      <c r="J3427" s="580"/>
      <c r="K3427" s="578"/>
      <c r="L3427" s="578"/>
      <c r="M3427" s="578"/>
      <c r="N3427" s="578"/>
      <c r="O3427" s="578"/>
      <c r="P3427" s="578"/>
      <c r="Q3427" s="578"/>
      <c r="R3427" s="578"/>
      <c r="S3427" s="578"/>
      <c r="T3427" s="578"/>
      <c r="U3427" s="578"/>
      <c r="V3427" s="578"/>
      <c r="W3427" s="578"/>
      <c r="X3427" s="578"/>
      <c r="Y3427" s="578"/>
      <c r="Z3427" s="578"/>
      <c r="AA3427" s="578"/>
      <c r="AB3427" s="578"/>
      <c r="AC3427" s="578"/>
      <c r="AD3427" s="578"/>
      <c r="AE3427" s="578"/>
      <c r="AF3427" s="578"/>
      <c r="AG3427" s="578"/>
      <c r="AH3427" s="578"/>
      <c r="AI3427" s="578"/>
      <c r="AJ3427" s="578"/>
      <c r="AK3427" s="578"/>
      <c r="AL3427" s="578"/>
      <c r="AM3427" s="578"/>
      <c r="AN3427" s="578"/>
      <c r="AO3427" s="578"/>
      <c r="AP3427" s="578"/>
      <c r="AQ3427" s="578"/>
      <c r="AR3427" s="578"/>
      <c r="AS3427" s="578"/>
      <c r="AT3427" s="578"/>
      <c r="AU3427" s="567"/>
      <c r="AV3427" s="578"/>
      <c r="AW3427" s="578"/>
      <c r="AX3427" s="578"/>
      <c r="AY3427" s="578"/>
      <c r="AZ3427" s="578"/>
      <c r="BA3427" s="578"/>
      <c r="BB3427" s="578"/>
      <c r="BC3427" s="578"/>
      <c r="BD3427" s="578"/>
      <c r="BE3427" s="578"/>
      <c r="BF3427" s="578"/>
      <c r="BG3427" s="578"/>
      <c r="BH3427" s="578"/>
      <c r="BI3427" s="578"/>
      <c r="BJ3427" s="578"/>
      <c r="BK3427" s="578"/>
      <c r="BL3427" s="578"/>
      <c r="BM3427" s="578"/>
      <c r="BN3427" s="578"/>
      <c r="BO3427" s="578"/>
      <c r="BP3427" s="578"/>
      <c r="BQ3427" s="547"/>
      <c r="BR3427" s="578"/>
      <c r="BS3427" s="851"/>
      <c r="BT3427" s="575"/>
      <c r="BU3427" s="575"/>
    </row>
    <row r="3428" spans="1:73" s="534" customFormat="1" hidden="1">
      <c r="A3428" s="575"/>
      <c r="B3428" s="576"/>
      <c r="C3428" s="849"/>
      <c r="D3428" s="578"/>
      <c r="E3428" s="579"/>
      <c r="F3428" s="578"/>
      <c r="G3428" s="850"/>
      <c r="H3428" s="581"/>
      <c r="I3428" s="582"/>
      <c r="J3428" s="580"/>
      <c r="K3428" s="578"/>
      <c r="L3428" s="578"/>
      <c r="M3428" s="578"/>
      <c r="N3428" s="578"/>
      <c r="O3428" s="578"/>
      <c r="P3428" s="578"/>
      <c r="Q3428" s="578"/>
      <c r="R3428" s="578"/>
      <c r="S3428" s="578"/>
      <c r="T3428" s="578"/>
      <c r="U3428" s="578"/>
      <c r="V3428" s="578"/>
      <c r="W3428" s="578"/>
      <c r="X3428" s="578"/>
      <c r="Y3428" s="578"/>
      <c r="Z3428" s="578"/>
      <c r="AA3428" s="578"/>
      <c r="AB3428" s="578"/>
      <c r="AC3428" s="578"/>
      <c r="AD3428" s="578"/>
      <c r="AE3428" s="578"/>
      <c r="AF3428" s="578"/>
      <c r="AG3428" s="578"/>
      <c r="AH3428" s="578"/>
      <c r="AI3428" s="578"/>
      <c r="AJ3428" s="578"/>
      <c r="AK3428" s="578"/>
      <c r="AL3428" s="578"/>
      <c r="AM3428" s="578"/>
      <c r="AN3428" s="578"/>
      <c r="AO3428" s="578"/>
      <c r="AP3428" s="578"/>
      <c r="AQ3428" s="578"/>
      <c r="AR3428" s="578"/>
      <c r="AS3428" s="578"/>
      <c r="AT3428" s="578"/>
      <c r="AU3428" s="567"/>
      <c r="AV3428" s="578"/>
      <c r="AW3428" s="578"/>
      <c r="AX3428" s="578"/>
      <c r="AY3428" s="578"/>
      <c r="AZ3428" s="578"/>
      <c r="BA3428" s="578"/>
      <c r="BB3428" s="578"/>
      <c r="BC3428" s="578"/>
      <c r="BD3428" s="578"/>
      <c r="BE3428" s="578"/>
      <c r="BF3428" s="578"/>
      <c r="BG3428" s="578"/>
      <c r="BH3428" s="578"/>
      <c r="BI3428" s="578"/>
      <c r="BJ3428" s="578"/>
      <c r="BK3428" s="578"/>
      <c r="BL3428" s="578"/>
      <c r="BM3428" s="578"/>
      <c r="BN3428" s="578"/>
      <c r="BO3428" s="578"/>
      <c r="BP3428" s="578"/>
      <c r="BQ3428" s="547"/>
      <c r="BR3428" s="578"/>
      <c r="BS3428" s="851"/>
      <c r="BT3428" s="575"/>
      <c r="BU3428" s="575"/>
    </row>
    <row r="3429" spans="1:73" s="534" customFormat="1" hidden="1">
      <c r="A3429" s="575"/>
      <c r="B3429" s="576"/>
      <c r="C3429" s="849"/>
      <c r="D3429" s="578"/>
      <c r="E3429" s="579"/>
      <c r="F3429" s="578"/>
      <c r="G3429" s="850"/>
      <c r="H3429" s="581"/>
      <c r="I3429" s="582"/>
      <c r="J3429" s="580"/>
      <c r="K3429" s="578"/>
      <c r="L3429" s="578"/>
      <c r="M3429" s="578"/>
      <c r="N3429" s="578"/>
      <c r="O3429" s="578"/>
      <c r="P3429" s="578"/>
      <c r="Q3429" s="578"/>
      <c r="R3429" s="578"/>
      <c r="S3429" s="578"/>
      <c r="T3429" s="578"/>
      <c r="U3429" s="578"/>
      <c r="V3429" s="578"/>
      <c r="W3429" s="578"/>
      <c r="X3429" s="578"/>
      <c r="Y3429" s="578"/>
      <c r="Z3429" s="578"/>
      <c r="AA3429" s="578"/>
      <c r="AB3429" s="578"/>
      <c r="AC3429" s="578"/>
      <c r="AD3429" s="578"/>
      <c r="AE3429" s="578"/>
      <c r="AF3429" s="578"/>
      <c r="AG3429" s="578"/>
      <c r="AH3429" s="578"/>
      <c r="AI3429" s="578"/>
      <c r="AJ3429" s="578"/>
      <c r="AK3429" s="578"/>
      <c r="AL3429" s="578"/>
      <c r="AM3429" s="578"/>
      <c r="AN3429" s="578"/>
      <c r="AO3429" s="578"/>
      <c r="AP3429" s="578"/>
      <c r="AQ3429" s="578"/>
      <c r="AR3429" s="578"/>
      <c r="AS3429" s="578"/>
      <c r="AT3429" s="578"/>
      <c r="AU3429" s="567"/>
      <c r="AV3429" s="578"/>
      <c r="AW3429" s="578"/>
      <c r="AX3429" s="578"/>
      <c r="AY3429" s="578"/>
      <c r="AZ3429" s="578"/>
      <c r="BA3429" s="578"/>
      <c r="BB3429" s="578"/>
      <c r="BC3429" s="578"/>
      <c r="BD3429" s="578"/>
      <c r="BE3429" s="578"/>
      <c r="BF3429" s="578"/>
      <c r="BG3429" s="578"/>
      <c r="BH3429" s="578"/>
      <c r="BI3429" s="578"/>
      <c r="BJ3429" s="578"/>
      <c r="BK3429" s="578"/>
      <c r="BL3429" s="578"/>
      <c r="BM3429" s="578"/>
      <c r="BN3429" s="578"/>
      <c r="BO3429" s="578"/>
      <c r="BP3429" s="578"/>
      <c r="BQ3429" s="547"/>
      <c r="BR3429" s="578"/>
      <c r="BS3429" s="851"/>
      <c r="BT3429" s="575"/>
      <c r="BU3429" s="575"/>
    </row>
    <row r="3430" spans="1:73" s="534" customFormat="1" hidden="1">
      <c r="A3430" s="575"/>
      <c r="B3430" s="576"/>
      <c r="C3430" s="849"/>
      <c r="D3430" s="578"/>
      <c r="E3430" s="579"/>
      <c r="F3430" s="578"/>
      <c r="G3430" s="850"/>
      <c r="H3430" s="581"/>
      <c r="I3430" s="582"/>
      <c r="J3430" s="580"/>
      <c r="K3430" s="578"/>
      <c r="L3430" s="578"/>
      <c r="M3430" s="578"/>
      <c r="N3430" s="578"/>
      <c r="O3430" s="578"/>
      <c r="P3430" s="578"/>
      <c r="Q3430" s="578"/>
      <c r="R3430" s="578"/>
      <c r="S3430" s="578"/>
      <c r="T3430" s="578"/>
      <c r="U3430" s="578"/>
      <c r="V3430" s="578"/>
      <c r="W3430" s="578"/>
      <c r="X3430" s="578"/>
      <c r="Y3430" s="578"/>
      <c r="Z3430" s="578"/>
      <c r="AA3430" s="578"/>
      <c r="AB3430" s="578"/>
      <c r="AC3430" s="578"/>
      <c r="AD3430" s="578"/>
      <c r="AE3430" s="578"/>
      <c r="AF3430" s="578"/>
      <c r="AG3430" s="578"/>
      <c r="AH3430" s="578"/>
      <c r="AI3430" s="578"/>
      <c r="AJ3430" s="578"/>
      <c r="AK3430" s="578"/>
      <c r="AL3430" s="578"/>
      <c r="AM3430" s="578"/>
      <c r="AN3430" s="578"/>
      <c r="AO3430" s="578"/>
      <c r="AP3430" s="578"/>
      <c r="AQ3430" s="578"/>
      <c r="AR3430" s="578"/>
      <c r="AS3430" s="578"/>
      <c r="AT3430" s="578"/>
      <c r="AU3430" s="567"/>
      <c r="AV3430" s="578"/>
      <c r="AW3430" s="578"/>
      <c r="AX3430" s="578"/>
      <c r="AY3430" s="578"/>
      <c r="AZ3430" s="578"/>
      <c r="BA3430" s="578"/>
      <c r="BB3430" s="578"/>
      <c r="BC3430" s="578"/>
      <c r="BD3430" s="578"/>
      <c r="BE3430" s="578"/>
      <c r="BF3430" s="578"/>
      <c r="BG3430" s="578"/>
      <c r="BH3430" s="578"/>
      <c r="BI3430" s="578"/>
      <c r="BJ3430" s="578"/>
      <c r="BK3430" s="578"/>
      <c r="BL3430" s="578"/>
      <c r="BM3430" s="578"/>
      <c r="BN3430" s="578"/>
      <c r="BO3430" s="578"/>
      <c r="BP3430" s="578"/>
      <c r="BQ3430" s="547"/>
      <c r="BR3430" s="578"/>
      <c r="BS3430" s="851"/>
      <c r="BT3430" s="575"/>
      <c r="BU3430" s="575"/>
    </row>
    <row r="3431" spans="1:73" s="534" customFormat="1" hidden="1">
      <c r="A3431" s="575"/>
      <c r="B3431" s="576"/>
      <c r="C3431" s="849"/>
      <c r="D3431" s="578"/>
      <c r="E3431" s="579"/>
      <c r="F3431" s="578"/>
      <c r="G3431" s="850"/>
      <c r="H3431" s="581"/>
      <c r="I3431" s="582"/>
      <c r="J3431" s="580"/>
      <c r="K3431" s="578"/>
      <c r="L3431" s="578"/>
      <c r="M3431" s="578"/>
      <c r="N3431" s="578"/>
      <c r="O3431" s="578"/>
      <c r="P3431" s="578"/>
      <c r="Q3431" s="578"/>
      <c r="R3431" s="578"/>
      <c r="S3431" s="578"/>
      <c r="T3431" s="578"/>
      <c r="U3431" s="578"/>
      <c r="V3431" s="578"/>
      <c r="W3431" s="578"/>
      <c r="X3431" s="578"/>
      <c r="Y3431" s="578"/>
      <c r="Z3431" s="578"/>
      <c r="AA3431" s="578"/>
      <c r="AB3431" s="578"/>
      <c r="AC3431" s="578"/>
      <c r="AD3431" s="578"/>
      <c r="AE3431" s="578"/>
      <c r="AF3431" s="578"/>
      <c r="AG3431" s="578"/>
      <c r="AH3431" s="578"/>
      <c r="AI3431" s="578"/>
      <c r="AJ3431" s="578"/>
      <c r="AK3431" s="578"/>
      <c r="AL3431" s="578"/>
      <c r="AM3431" s="578"/>
      <c r="AN3431" s="578"/>
      <c r="AO3431" s="578"/>
      <c r="AP3431" s="578"/>
      <c r="AQ3431" s="578"/>
      <c r="AR3431" s="578"/>
      <c r="AS3431" s="578"/>
      <c r="AT3431" s="578"/>
      <c r="AU3431" s="567"/>
      <c r="AV3431" s="578"/>
      <c r="AW3431" s="578"/>
      <c r="AX3431" s="578"/>
      <c r="AY3431" s="578"/>
      <c r="AZ3431" s="578"/>
      <c r="BA3431" s="578"/>
      <c r="BB3431" s="578"/>
      <c r="BC3431" s="578"/>
      <c r="BD3431" s="578"/>
      <c r="BE3431" s="578"/>
      <c r="BF3431" s="578"/>
      <c r="BG3431" s="578"/>
      <c r="BH3431" s="578"/>
      <c r="BI3431" s="578"/>
      <c r="BJ3431" s="578"/>
      <c r="BK3431" s="578"/>
      <c r="BL3431" s="578"/>
      <c r="BM3431" s="578"/>
      <c r="BN3431" s="578"/>
      <c r="BO3431" s="578"/>
      <c r="BP3431" s="578"/>
      <c r="BQ3431" s="547"/>
      <c r="BR3431" s="578"/>
      <c r="BS3431" s="851"/>
      <c r="BT3431" s="575"/>
      <c r="BU3431" s="575"/>
    </row>
    <row r="3432" spans="1:73" s="534" customFormat="1" hidden="1">
      <c r="A3432" s="575"/>
      <c r="B3432" s="576"/>
      <c r="C3432" s="849"/>
      <c r="D3432" s="578"/>
      <c r="E3432" s="579"/>
      <c r="F3432" s="578"/>
      <c r="G3432" s="850"/>
      <c r="H3432" s="581"/>
      <c r="I3432" s="582"/>
      <c r="J3432" s="580"/>
      <c r="K3432" s="578"/>
      <c r="L3432" s="578"/>
      <c r="M3432" s="578"/>
      <c r="N3432" s="578"/>
      <c r="O3432" s="578"/>
      <c r="P3432" s="578"/>
      <c r="Q3432" s="578"/>
      <c r="R3432" s="578"/>
      <c r="S3432" s="578"/>
      <c r="T3432" s="578"/>
      <c r="U3432" s="578"/>
      <c r="V3432" s="578"/>
      <c r="W3432" s="578"/>
      <c r="X3432" s="578"/>
      <c r="Y3432" s="578"/>
      <c r="Z3432" s="578"/>
      <c r="AA3432" s="578"/>
      <c r="AB3432" s="578"/>
      <c r="AC3432" s="578"/>
      <c r="AD3432" s="578"/>
      <c r="AE3432" s="578"/>
      <c r="AF3432" s="578"/>
      <c r="AG3432" s="578"/>
      <c r="AH3432" s="578"/>
      <c r="AI3432" s="578"/>
      <c r="AJ3432" s="578"/>
      <c r="AK3432" s="578"/>
      <c r="AL3432" s="578"/>
      <c r="AM3432" s="578"/>
      <c r="AN3432" s="578"/>
      <c r="AO3432" s="578"/>
      <c r="AP3432" s="578"/>
      <c r="AQ3432" s="578"/>
      <c r="AR3432" s="578"/>
      <c r="AS3432" s="578"/>
      <c r="AT3432" s="578"/>
      <c r="AU3432" s="567"/>
      <c r="AV3432" s="578"/>
      <c r="AW3432" s="578"/>
      <c r="AX3432" s="578"/>
      <c r="AY3432" s="578"/>
      <c r="AZ3432" s="578"/>
      <c r="BA3432" s="578"/>
      <c r="BB3432" s="578"/>
      <c r="BC3432" s="578"/>
      <c r="BD3432" s="578"/>
      <c r="BE3432" s="578"/>
      <c r="BF3432" s="578"/>
      <c r="BG3432" s="578"/>
      <c r="BH3432" s="578"/>
      <c r="BI3432" s="578"/>
      <c r="BJ3432" s="578"/>
      <c r="BK3432" s="578"/>
      <c r="BL3432" s="578"/>
      <c r="BM3432" s="578"/>
      <c r="BN3432" s="578"/>
      <c r="BO3432" s="578"/>
      <c r="BP3432" s="578"/>
      <c r="BQ3432" s="547"/>
      <c r="BR3432" s="578"/>
      <c r="BS3432" s="851"/>
      <c r="BT3432" s="575"/>
      <c r="BU3432" s="575"/>
    </row>
    <row r="3433" spans="1:73" s="534" customFormat="1" hidden="1">
      <c r="A3433" s="575"/>
      <c r="B3433" s="576"/>
      <c r="C3433" s="849"/>
      <c r="D3433" s="578"/>
      <c r="E3433" s="579"/>
      <c r="F3433" s="578"/>
      <c r="G3433" s="850"/>
      <c r="H3433" s="581"/>
      <c r="I3433" s="582"/>
      <c r="J3433" s="580"/>
      <c r="K3433" s="578"/>
      <c r="L3433" s="578"/>
      <c r="M3433" s="578"/>
      <c r="N3433" s="578"/>
      <c r="O3433" s="578"/>
      <c r="P3433" s="578"/>
      <c r="Q3433" s="578"/>
      <c r="R3433" s="578"/>
      <c r="S3433" s="578"/>
      <c r="T3433" s="578"/>
      <c r="U3433" s="578"/>
      <c r="V3433" s="578"/>
      <c r="W3433" s="578"/>
      <c r="X3433" s="578"/>
      <c r="Y3433" s="578"/>
      <c r="Z3433" s="578"/>
      <c r="AA3433" s="578"/>
      <c r="AB3433" s="578"/>
      <c r="AC3433" s="578"/>
      <c r="AD3433" s="578"/>
      <c r="AE3433" s="578"/>
      <c r="AF3433" s="578"/>
      <c r="AG3433" s="578"/>
      <c r="AH3433" s="578"/>
      <c r="AI3433" s="578"/>
      <c r="AJ3433" s="578"/>
      <c r="AK3433" s="578"/>
      <c r="AL3433" s="578"/>
      <c r="AM3433" s="578"/>
      <c r="AN3433" s="578"/>
      <c r="AO3433" s="578"/>
      <c r="AP3433" s="578"/>
      <c r="AQ3433" s="578"/>
      <c r="AR3433" s="578"/>
      <c r="AS3433" s="578"/>
      <c r="AT3433" s="578"/>
      <c r="AU3433" s="567"/>
      <c r="AV3433" s="578"/>
      <c r="AW3433" s="578"/>
      <c r="AX3433" s="578"/>
      <c r="AY3433" s="578"/>
      <c r="AZ3433" s="578"/>
      <c r="BA3433" s="578"/>
      <c r="BB3433" s="578"/>
      <c r="BC3433" s="578"/>
      <c r="BD3433" s="578"/>
      <c r="BE3433" s="578"/>
      <c r="BF3433" s="578"/>
      <c r="BG3433" s="578"/>
      <c r="BH3433" s="578"/>
      <c r="BI3433" s="578"/>
      <c r="BJ3433" s="578"/>
      <c r="BK3433" s="578"/>
      <c r="BL3433" s="578"/>
      <c r="BM3433" s="578"/>
      <c r="BN3433" s="578"/>
      <c r="BO3433" s="578"/>
      <c r="BP3433" s="578"/>
      <c r="BQ3433" s="547"/>
      <c r="BR3433" s="578"/>
      <c r="BS3433" s="851"/>
      <c r="BT3433" s="575"/>
      <c r="BU3433" s="575"/>
    </row>
    <row r="3434" spans="1:73" s="534" customFormat="1" hidden="1">
      <c r="A3434" s="575"/>
      <c r="B3434" s="576"/>
      <c r="C3434" s="849"/>
      <c r="D3434" s="578"/>
      <c r="E3434" s="579"/>
      <c r="F3434" s="578"/>
      <c r="G3434" s="850"/>
      <c r="H3434" s="581"/>
      <c r="I3434" s="582"/>
      <c r="J3434" s="580"/>
      <c r="K3434" s="578"/>
      <c r="L3434" s="578"/>
      <c r="M3434" s="578"/>
      <c r="N3434" s="578"/>
      <c r="O3434" s="578"/>
      <c r="P3434" s="578"/>
      <c r="Q3434" s="578"/>
      <c r="R3434" s="578"/>
      <c r="S3434" s="578"/>
      <c r="T3434" s="578"/>
      <c r="U3434" s="578"/>
      <c r="V3434" s="578"/>
      <c r="W3434" s="578"/>
      <c r="X3434" s="578"/>
      <c r="Y3434" s="578"/>
      <c r="Z3434" s="578"/>
      <c r="AA3434" s="578"/>
      <c r="AB3434" s="578"/>
      <c r="AC3434" s="578"/>
      <c r="AD3434" s="578"/>
      <c r="AE3434" s="578"/>
      <c r="AF3434" s="578"/>
      <c r="AG3434" s="578"/>
      <c r="AH3434" s="578"/>
      <c r="AI3434" s="578"/>
      <c r="AJ3434" s="578"/>
      <c r="AK3434" s="578"/>
      <c r="AL3434" s="578"/>
      <c r="AM3434" s="578"/>
      <c r="AN3434" s="578"/>
      <c r="AO3434" s="578"/>
      <c r="AP3434" s="578"/>
      <c r="AQ3434" s="578"/>
      <c r="AR3434" s="578"/>
      <c r="AS3434" s="578"/>
      <c r="AT3434" s="578"/>
      <c r="AU3434" s="567"/>
      <c r="AV3434" s="578"/>
      <c r="AW3434" s="578"/>
      <c r="AX3434" s="578"/>
      <c r="AY3434" s="578"/>
      <c r="AZ3434" s="578"/>
      <c r="BA3434" s="578"/>
      <c r="BB3434" s="578"/>
      <c r="BC3434" s="578"/>
      <c r="BD3434" s="578"/>
      <c r="BE3434" s="578"/>
      <c r="BF3434" s="578"/>
      <c r="BG3434" s="578"/>
      <c r="BH3434" s="578"/>
      <c r="BI3434" s="578"/>
      <c r="BJ3434" s="578"/>
      <c r="BK3434" s="578"/>
      <c r="BL3434" s="578"/>
      <c r="BM3434" s="578"/>
      <c r="BN3434" s="578"/>
      <c r="BO3434" s="578"/>
      <c r="BP3434" s="578"/>
      <c r="BQ3434" s="547"/>
      <c r="BR3434" s="578"/>
      <c r="BS3434" s="851"/>
      <c r="BT3434" s="575"/>
      <c r="BU3434" s="575"/>
    </row>
    <row r="3435" spans="1:73" s="534" customFormat="1" hidden="1">
      <c r="A3435" s="575"/>
      <c r="B3435" s="576"/>
      <c r="C3435" s="849"/>
      <c r="D3435" s="578"/>
      <c r="E3435" s="579"/>
      <c r="F3435" s="578"/>
      <c r="G3435" s="850"/>
      <c r="H3435" s="581"/>
      <c r="I3435" s="582"/>
      <c r="J3435" s="580"/>
      <c r="K3435" s="578"/>
      <c r="L3435" s="578"/>
      <c r="M3435" s="578"/>
      <c r="N3435" s="578"/>
      <c r="O3435" s="578"/>
      <c r="P3435" s="578"/>
      <c r="Q3435" s="578"/>
      <c r="R3435" s="578"/>
      <c r="S3435" s="578"/>
      <c r="T3435" s="578"/>
      <c r="U3435" s="578"/>
      <c r="V3435" s="578"/>
      <c r="W3435" s="578"/>
      <c r="X3435" s="578"/>
      <c r="Y3435" s="578"/>
      <c r="Z3435" s="578"/>
      <c r="AA3435" s="578"/>
      <c r="AB3435" s="578"/>
      <c r="AC3435" s="578"/>
      <c r="AD3435" s="578"/>
      <c r="AE3435" s="578"/>
      <c r="AF3435" s="578"/>
      <c r="AG3435" s="578"/>
      <c r="AH3435" s="578"/>
      <c r="AI3435" s="578"/>
      <c r="AJ3435" s="578"/>
      <c r="AK3435" s="578"/>
      <c r="AL3435" s="578"/>
      <c r="AM3435" s="578"/>
      <c r="AN3435" s="578"/>
      <c r="AO3435" s="578"/>
      <c r="AP3435" s="578"/>
      <c r="AQ3435" s="578"/>
      <c r="AR3435" s="578"/>
      <c r="AS3435" s="578"/>
      <c r="AT3435" s="578"/>
      <c r="AU3435" s="567"/>
      <c r="AV3435" s="578"/>
      <c r="AW3435" s="578"/>
      <c r="AX3435" s="578"/>
      <c r="AY3435" s="578"/>
      <c r="AZ3435" s="578"/>
      <c r="BA3435" s="578"/>
      <c r="BB3435" s="578"/>
      <c r="BC3435" s="578"/>
      <c r="BD3435" s="578"/>
      <c r="BE3435" s="578"/>
      <c r="BF3435" s="578"/>
      <c r="BG3435" s="578"/>
      <c r="BH3435" s="578"/>
      <c r="BI3435" s="578"/>
      <c r="BJ3435" s="578"/>
      <c r="BK3435" s="578"/>
      <c r="BL3435" s="578"/>
      <c r="BM3435" s="578"/>
      <c r="BN3435" s="578"/>
      <c r="BO3435" s="578"/>
      <c r="BP3435" s="578"/>
      <c r="BQ3435" s="547"/>
      <c r="BR3435" s="578"/>
      <c r="BS3435" s="851"/>
      <c r="BT3435" s="575"/>
      <c r="BU3435" s="575"/>
    </row>
    <row r="3436" spans="1:73" s="534" customFormat="1" hidden="1">
      <c r="A3436" s="575"/>
      <c r="B3436" s="576"/>
      <c r="C3436" s="849"/>
      <c r="D3436" s="578"/>
      <c r="E3436" s="579"/>
      <c r="F3436" s="578"/>
      <c r="G3436" s="850"/>
      <c r="H3436" s="581"/>
      <c r="I3436" s="582"/>
      <c r="J3436" s="580"/>
      <c r="K3436" s="578"/>
      <c r="L3436" s="578"/>
      <c r="M3436" s="578"/>
      <c r="N3436" s="578"/>
      <c r="O3436" s="578"/>
      <c r="P3436" s="578"/>
      <c r="Q3436" s="578"/>
      <c r="R3436" s="578"/>
      <c r="S3436" s="578"/>
      <c r="T3436" s="578"/>
      <c r="U3436" s="578"/>
      <c r="V3436" s="578"/>
      <c r="W3436" s="578"/>
      <c r="X3436" s="578"/>
      <c r="Y3436" s="578"/>
      <c r="Z3436" s="578"/>
      <c r="AA3436" s="578"/>
      <c r="AB3436" s="578"/>
      <c r="AC3436" s="578"/>
      <c r="AD3436" s="578"/>
      <c r="AE3436" s="578"/>
      <c r="AF3436" s="578"/>
      <c r="AG3436" s="578"/>
      <c r="AH3436" s="578"/>
      <c r="AI3436" s="578"/>
      <c r="AJ3436" s="578"/>
      <c r="AK3436" s="578"/>
      <c r="AL3436" s="578"/>
      <c r="AM3436" s="578"/>
      <c r="AN3436" s="578"/>
      <c r="AO3436" s="578"/>
      <c r="AP3436" s="578"/>
      <c r="AQ3436" s="578"/>
      <c r="AR3436" s="578"/>
      <c r="AS3436" s="578"/>
      <c r="AT3436" s="578"/>
      <c r="AU3436" s="567"/>
      <c r="AV3436" s="578"/>
      <c r="AW3436" s="578"/>
      <c r="AX3436" s="578"/>
      <c r="AY3436" s="578"/>
      <c r="AZ3436" s="578"/>
      <c r="BA3436" s="578"/>
      <c r="BB3436" s="578"/>
      <c r="BC3436" s="578"/>
      <c r="BD3436" s="578"/>
      <c r="BE3436" s="578"/>
      <c r="BF3436" s="578"/>
      <c r="BG3436" s="578"/>
      <c r="BH3436" s="578"/>
      <c r="BI3436" s="578"/>
      <c r="BJ3436" s="578"/>
      <c r="BK3436" s="578"/>
      <c r="BL3436" s="578"/>
      <c r="BM3436" s="578"/>
      <c r="BN3436" s="578"/>
      <c r="BO3436" s="578"/>
      <c r="BP3436" s="578"/>
      <c r="BQ3436" s="547"/>
      <c r="BR3436" s="578"/>
      <c r="BS3436" s="851"/>
      <c r="BT3436" s="575"/>
      <c r="BU3436" s="575"/>
    </row>
    <row r="3437" spans="1:73" s="534" customFormat="1" hidden="1">
      <c r="A3437" s="575"/>
      <c r="B3437" s="576"/>
      <c r="C3437" s="849"/>
      <c r="D3437" s="578"/>
      <c r="E3437" s="579"/>
      <c r="F3437" s="578"/>
      <c r="G3437" s="850"/>
      <c r="H3437" s="581"/>
      <c r="I3437" s="582"/>
      <c r="J3437" s="580"/>
      <c r="K3437" s="578"/>
      <c r="L3437" s="578"/>
      <c r="M3437" s="578"/>
      <c r="N3437" s="578"/>
      <c r="O3437" s="578"/>
      <c r="P3437" s="578"/>
      <c r="Q3437" s="578"/>
      <c r="R3437" s="578"/>
      <c r="S3437" s="578"/>
      <c r="T3437" s="578"/>
      <c r="U3437" s="578"/>
      <c r="V3437" s="578"/>
      <c r="W3437" s="578"/>
      <c r="X3437" s="578"/>
      <c r="Y3437" s="578"/>
      <c r="Z3437" s="578"/>
      <c r="AA3437" s="578"/>
      <c r="AB3437" s="578"/>
      <c r="AC3437" s="578"/>
      <c r="AD3437" s="578"/>
      <c r="AE3437" s="578"/>
      <c r="AF3437" s="578"/>
      <c r="AG3437" s="578"/>
      <c r="AH3437" s="578"/>
      <c r="AI3437" s="578"/>
      <c r="AJ3437" s="578"/>
      <c r="AK3437" s="578"/>
      <c r="AL3437" s="578"/>
      <c r="AM3437" s="578"/>
      <c r="AN3437" s="578"/>
      <c r="AO3437" s="578"/>
      <c r="AP3437" s="578"/>
      <c r="AQ3437" s="578"/>
      <c r="AR3437" s="578"/>
      <c r="AS3437" s="578"/>
      <c r="AT3437" s="578"/>
      <c r="AU3437" s="567"/>
      <c r="AV3437" s="578"/>
      <c r="AW3437" s="578"/>
      <c r="AX3437" s="578"/>
      <c r="AY3437" s="578"/>
      <c r="AZ3437" s="578"/>
      <c r="BA3437" s="578"/>
      <c r="BB3437" s="578"/>
      <c r="BC3437" s="578"/>
      <c r="BD3437" s="578"/>
      <c r="BE3437" s="578"/>
      <c r="BF3437" s="578"/>
      <c r="BG3437" s="578"/>
      <c r="BH3437" s="578"/>
      <c r="BI3437" s="578"/>
      <c r="BJ3437" s="578"/>
      <c r="BK3437" s="578"/>
      <c r="BL3437" s="578"/>
      <c r="BM3437" s="578"/>
      <c r="BN3437" s="578"/>
      <c r="BO3437" s="578"/>
      <c r="BP3437" s="578"/>
      <c r="BQ3437" s="547"/>
      <c r="BR3437" s="578"/>
      <c r="BS3437" s="851"/>
      <c r="BT3437" s="575"/>
      <c r="BU3437" s="575"/>
    </row>
    <row r="3438" spans="1:73" s="534" customFormat="1" hidden="1">
      <c r="A3438" s="575"/>
      <c r="B3438" s="576"/>
      <c r="C3438" s="849"/>
      <c r="D3438" s="578"/>
      <c r="E3438" s="579"/>
      <c r="F3438" s="578"/>
      <c r="G3438" s="850"/>
      <c r="H3438" s="581"/>
      <c r="I3438" s="582"/>
      <c r="J3438" s="580"/>
      <c r="K3438" s="578"/>
      <c r="L3438" s="578"/>
      <c r="M3438" s="578"/>
      <c r="N3438" s="578"/>
      <c r="O3438" s="578"/>
      <c r="P3438" s="578"/>
      <c r="Q3438" s="578"/>
      <c r="R3438" s="578"/>
      <c r="S3438" s="578"/>
      <c r="T3438" s="578"/>
      <c r="U3438" s="578"/>
      <c r="V3438" s="578"/>
      <c r="W3438" s="578"/>
      <c r="X3438" s="578"/>
      <c r="Y3438" s="578"/>
      <c r="Z3438" s="578"/>
      <c r="AA3438" s="578"/>
      <c r="AB3438" s="578"/>
      <c r="AC3438" s="578"/>
      <c r="AD3438" s="578"/>
      <c r="AE3438" s="578"/>
      <c r="AF3438" s="578"/>
      <c r="AG3438" s="578"/>
      <c r="AH3438" s="578"/>
      <c r="AI3438" s="578"/>
      <c r="AJ3438" s="578"/>
      <c r="AK3438" s="578"/>
      <c r="AL3438" s="578"/>
      <c r="AM3438" s="578"/>
      <c r="AN3438" s="578"/>
      <c r="AO3438" s="578"/>
      <c r="AP3438" s="578"/>
      <c r="AQ3438" s="578"/>
      <c r="AR3438" s="578"/>
      <c r="AS3438" s="578"/>
      <c r="AT3438" s="578"/>
      <c r="AU3438" s="567"/>
      <c r="AV3438" s="578"/>
      <c r="AW3438" s="578"/>
      <c r="AX3438" s="578"/>
      <c r="AY3438" s="578"/>
      <c r="AZ3438" s="578"/>
      <c r="BA3438" s="578"/>
      <c r="BB3438" s="578"/>
      <c r="BC3438" s="578"/>
      <c r="BD3438" s="578"/>
      <c r="BE3438" s="578"/>
      <c r="BF3438" s="578"/>
      <c r="BG3438" s="578"/>
      <c r="BH3438" s="578"/>
      <c r="BI3438" s="578"/>
      <c r="BJ3438" s="578"/>
      <c r="BK3438" s="578"/>
      <c r="BL3438" s="578"/>
      <c r="BM3438" s="578"/>
      <c r="BN3438" s="578"/>
      <c r="BO3438" s="578"/>
      <c r="BP3438" s="578"/>
      <c r="BQ3438" s="547"/>
      <c r="BR3438" s="578"/>
      <c r="BS3438" s="851"/>
      <c r="BT3438" s="575"/>
      <c r="BU3438" s="575"/>
    </row>
    <row r="3439" spans="1:73" s="534" customFormat="1" hidden="1">
      <c r="A3439" s="575"/>
      <c r="B3439" s="576"/>
      <c r="C3439" s="849"/>
      <c r="D3439" s="578"/>
      <c r="E3439" s="579"/>
      <c r="F3439" s="578"/>
      <c r="G3439" s="850"/>
      <c r="H3439" s="581"/>
      <c r="I3439" s="582"/>
      <c r="J3439" s="580"/>
      <c r="K3439" s="578"/>
      <c r="L3439" s="578"/>
      <c r="M3439" s="578"/>
      <c r="N3439" s="578"/>
      <c r="O3439" s="578"/>
      <c r="P3439" s="578"/>
      <c r="Q3439" s="578"/>
      <c r="R3439" s="578"/>
      <c r="S3439" s="578"/>
      <c r="T3439" s="578"/>
      <c r="U3439" s="578"/>
      <c r="V3439" s="578"/>
      <c r="W3439" s="578"/>
      <c r="X3439" s="578"/>
      <c r="Y3439" s="578"/>
      <c r="Z3439" s="578"/>
      <c r="AA3439" s="578"/>
      <c r="AB3439" s="578"/>
      <c r="AC3439" s="578"/>
      <c r="AD3439" s="578"/>
      <c r="AE3439" s="578"/>
      <c r="AF3439" s="578"/>
      <c r="AG3439" s="578"/>
      <c r="AH3439" s="578"/>
      <c r="AI3439" s="578"/>
      <c r="AJ3439" s="578"/>
      <c r="AK3439" s="578"/>
      <c r="AL3439" s="578"/>
      <c r="AM3439" s="578"/>
      <c r="AN3439" s="578"/>
      <c r="AO3439" s="578"/>
      <c r="AP3439" s="578"/>
      <c r="AQ3439" s="578"/>
      <c r="AR3439" s="578"/>
      <c r="AS3439" s="578"/>
      <c r="AT3439" s="578"/>
      <c r="AU3439" s="567"/>
      <c r="AV3439" s="578"/>
      <c r="AW3439" s="578"/>
      <c r="AX3439" s="578"/>
      <c r="AY3439" s="578"/>
      <c r="AZ3439" s="578"/>
      <c r="BA3439" s="578"/>
      <c r="BB3439" s="578"/>
      <c r="BC3439" s="578"/>
      <c r="BD3439" s="578"/>
      <c r="BE3439" s="578"/>
      <c r="BF3439" s="578"/>
      <c r="BG3439" s="578"/>
      <c r="BH3439" s="578"/>
      <c r="BI3439" s="578"/>
      <c r="BJ3439" s="578"/>
      <c r="BK3439" s="578"/>
      <c r="BL3439" s="578"/>
      <c r="BM3439" s="578"/>
      <c r="BN3439" s="578"/>
      <c r="BO3439" s="578"/>
      <c r="BP3439" s="578"/>
      <c r="BQ3439" s="547"/>
      <c r="BR3439" s="578"/>
      <c r="BS3439" s="851"/>
      <c r="BT3439" s="575"/>
      <c r="BU3439" s="575"/>
    </row>
    <row r="3440" spans="1:73" s="534" customFormat="1" hidden="1">
      <c r="A3440" s="575"/>
      <c r="B3440" s="576"/>
      <c r="C3440" s="849"/>
      <c r="D3440" s="578"/>
      <c r="E3440" s="579"/>
      <c r="F3440" s="578"/>
      <c r="G3440" s="850"/>
      <c r="H3440" s="581"/>
      <c r="I3440" s="582"/>
      <c r="J3440" s="580"/>
      <c r="K3440" s="578"/>
      <c r="L3440" s="578"/>
      <c r="M3440" s="578"/>
      <c r="N3440" s="578"/>
      <c r="O3440" s="578"/>
      <c r="P3440" s="578"/>
      <c r="Q3440" s="578"/>
      <c r="R3440" s="578"/>
      <c r="S3440" s="578"/>
      <c r="T3440" s="578"/>
      <c r="U3440" s="578"/>
      <c r="V3440" s="578"/>
      <c r="W3440" s="578"/>
      <c r="X3440" s="578"/>
      <c r="Y3440" s="578"/>
      <c r="Z3440" s="578"/>
      <c r="AA3440" s="578"/>
      <c r="AB3440" s="578"/>
      <c r="AC3440" s="578"/>
      <c r="AD3440" s="578"/>
      <c r="AE3440" s="578"/>
      <c r="AF3440" s="578"/>
      <c r="AG3440" s="578"/>
      <c r="AH3440" s="578"/>
      <c r="AI3440" s="578"/>
      <c r="AJ3440" s="578"/>
      <c r="AK3440" s="578"/>
      <c r="AL3440" s="578"/>
      <c r="AM3440" s="578"/>
      <c r="AN3440" s="578"/>
      <c r="AO3440" s="578"/>
      <c r="AP3440" s="578"/>
      <c r="AQ3440" s="578"/>
      <c r="AR3440" s="578"/>
      <c r="AS3440" s="578"/>
      <c r="AT3440" s="578"/>
      <c r="AU3440" s="567"/>
      <c r="AV3440" s="578"/>
      <c r="AW3440" s="578"/>
      <c r="AX3440" s="578"/>
      <c r="AY3440" s="578"/>
      <c r="AZ3440" s="578"/>
      <c r="BA3440" s="578"/>
      <c r="BB3440" s="578"/>
      <c r="BC3440" s="578"/>
      <c r="BD3440" s="578"/>
      <c r="BE3440" s="578"/>
      <c r="BF3440" s="578"/>
      <c r="BG3440" s="578"/>
      <c r="BH3440" s="578"/>
      <c r="BI3440" s="578"/>
      <c r="BJ3440" s="578"/>
      <c r="BK3440" s="578"/>
      <c r="BL3440" s="578"/>
      <c r="BM3440" s="578"/>
      <c r="BN3440" s="578"/>
      <c r="BO3440" s="578"/>
      <c r="BP3440" s="578"/>
      <c r="BQ3440" s="547"/>
      <c r="BR3440" s="578"/>
      <c r="BS3440" s="851"/>
      <c r="BT3440" s="575"/>
      <c r="BU3440" s="575"/>
    </row>
    <row r="3441" spans="1:73" s="534" customFormat="1" hidden="1">
      <c r="A3441" s="575"/>
      <c r="B3441" s="576"/>
      <c r="C3441" s="849"/>
      <c r="D3441" s="578"/>
      <c r="E3441" s="579"/>
      <c r="F3441" s="578"/>
      <c r="G3441" s="850"/>
      <c r="H3441" s="581"/>
      <c r="I3441" s="582"/>
      <c r="J3441" s="580"/>
      <c r="K3441" s="578"/>
      <c r="L3441" s="578"/>
      <c r="M3441" s="578"/>
      <c r="N3441" s="578"/>
      <c r="O3441" s="578"/>
      <c r="P3441" s="578"/>
      <c r="Q3441" s="578"/>
      <c r="R3441" s="578"/>
      <c r="S3441" s="578"/>
      <c r="T3441" s="578"/>
      <c r="U3441" s="578"/>
      <c r="V3441" s="578"/>
      <c r="W3441" s="578"/>
      <c r="X3441" s="578"/>
      <c r="Y3441" s="578"/>
      <c r="Z3441" s="578"/>
      <c r="AA3441" s="578"/>
      <c r="AB3441" s="578"/>
      <c r="AC3441" s="578"/>
      <c r="AD3441" s="578"/>
      <c r="AE3441" s="578"/>
      <c r="AF3441" s="578"/>
      <c r="AG3441" s="578"/>
      <c r="AH3441" s="578"/>
      <c r="AI3441" s="578"/>
      <c r="AJ3441" s="578"/>
      <c r="AK3441" s="578"/>
      <c r="AL3441" s="578"/>
      <c r="AM3441" s="578"/>
      <c r="AN3441" s="578"/>
      <c r="AO3441" s="578"/>
      <c r="AP3441" s="578"/>
      <c r="AQ3441" s="578"/>
      <c r="AR3441" s="578"/>
      <c r="AS3441" s="578"/>
      <c r="AT3441" s="578"/>
      <c r="AU3441" s="567"/>
      <c r="AV3441" s="578"/>
      <c r="AW3441" s="578"/>
      <c r="AX3441" s="578"/>
      <c r="AY3441" s="578"/>
      <c r="AZ3441" s="578"/>
      <c r="BA3441" s="578"/>
      <c r="BB3441" s="578"/>
      <c r="BC3441" s="578"/>
      <c r="BD3441" s="578"/>
      <c r="BE3441" s="578"/>
      <c r="BF3441" s="578"/>
      <c r="BG3441" s="578"/>
      <c r="BH3441" s="578"/>
      <c r="BI3441" s="578"/>
      <c r="BJ3441" s="578"/>
      <c r="BK3441" s="578"/>
      <c r="BL3441" s="578"/>
      <c r="BM3441" s="578"/>
      <c r="BN3441" s="578"/>
      <c r="BO3441" s="578"/>
      <c r="BP3441" s="578"/>
      <c r="BQ3441" s="547"/>
      <c r="BR3441" s="578"/>
      <c r="BS3441" s="851"/>
      <c r="BT3441" s="575"/>
      <c r="BU3441" s="575"/>
    </row>
    <row r="3442" spans="1:73" s="534" customFormat="1" hidden="1">
      <c r="A3442" s="575"/>
      <c r="B3442" s="576"/>
      <c r="C3442" s="849"/>
      <c r="D3442" s="578"/>
      <c r="E3442" s="579"/>
      <c r="F3442" s="578"/>
      <c r="G3442" s="850"/>
      <c r="H3442" s="581"/>
      <c r="I3442" s="582"/>
      <c r="J3442" s="580"/>
      <c r="K3442" s="578"/>
      <c r="L3442" s="578"/>
      <c r="M3442" s="578"/>
      <c r="N3442" s="578"/>
      <c r="O3442" s="578"/>
      <c r="P3442" s="578"/>
      <c r="Q3442" s="578"/>
      <c r="R3442" s="578"/>
      <c r="S3442" s="578"/>
      <c r="T3442" s="578"/>
      <c r="U3442" s="578"/>
      <c r="V3442" s="578"/>
      <c r="W3442" s="578"/>
      <c r="X3442" s="578"/>
      <c r="Y3442" s="578"/>
      <c r="Z3442" s="578"/>
      <c r="AA3442" s="578"/>
      <c r="AB3442" s="578"/>
      <c r="AC3442" s="578"/>
      <c r="AD3442" s="578"/>
      <c r="AE3442" s="578"/>
      <c r="AF3442" s="578"/>
      <c r="AG3442" s="578"/>
      <c r="AH3442" s="578"/>
      <c r="AI3442" s="578"/>
      <c r="AJ3442" s="578"/>
      <c r="AK3442" s="578"/>
      <c r="AL3442" s="578"/>
      <c r="AM3442" s="578"/>
      <c r="AN3442" s="578"/>
      <c r="AO3442" s="578"/>
      <c r="AP3442" s="578"/>
      <c r="AQ3442" s="578"/>
      <c r="AR3442" s="578"/>
      <c r="AS3442" s="578"/>
      <c r="AT3442" s="578"/>
      <c r="AU3442" s="567"/>
      <c r="AV3442" s="578"/>
      <c r="AW3442" s="578"/>
      <c r="AX3442" s="578"/>
      <c r="AY3442" s="578"/>
      <c r="AZ3442" s="578"/>
      <c r="BA3442" s="578"/>
      <c r="BB3442" s="578"/>
      <c r="BC3442" s="578"/>
      <c r="BD3442" s="578"/>
      <c r="BE3442" s="578"/>
      <c r="BF3442" s="578"/>
      <c r="BG3442" s="578"/>
      <c r="BH3442" s="578"/>
      <c r="BI3442" s="578"/>
      <c r="BJ3442" s="578"/>
      <c r="BK3442" s="578"/>
      <c r="BL3442" s="578"/>
      <c r="BM3442" s="578"/>
      <c r="BN3442" s="578"/>
      <c r="BO3442" s="578"/>
      <c r="BP3442" s="578"/>
      <c r="BQ3442" s="547"/>
      <c r="BR3442" s="578"/>
      <c r="BS3442" s="851"/>
      <c r="BT3442" s="575"/>
      <c r="BU3442" s="575"/>
    </row>
    <row r="3443" spans="1:73" s="534" customFormat="1" hidden="1">
      <c r="A3443" s="575"/>
      <c r="B3443" s="576"/>
      <c r="C3443" s="849"/>
      <c r="D3443" s="578"/>
      <c r="E3443" s="579"/>
      <c r="F3443" s="578"/>
      <c r="G3443" s="850"/>
      <c r="H3443" s="581"/>
      <c r="I3443" s="582"/>
      <c r="J3443" s="580"/>
      <c r="K3443" s="578"/>
      <c r="L3443" s="578"/>
      <c r="M3443" s="578"/>
      <c r="N3443" s="578"/>
      <c r="O3443" s="578"/>
      <c r="P3443" s="578"/>
      <c r="Q3443" s="578"/>
      <c r="R3443" s="578"/>
      <c r="S3443" s="578"/>
      <c r="T3443" s="578"/>
      <c r="U3443" s="578"/>
      <c r="V3443" s="578"/>
      <c r="W3443" s="578"/>
      <c r="X3443" s="578"/>
      <c r="Y3443" s="578"/>
      <c r="Z3443" s="578"/>
      <c r="AA3443" s="578"/>
      <c r="AB3443" s="578"/>
      <c r="AC3443" s="578"/>
      <c r="AD3443" s="578"/>
      <c r="AE3443" s="578"/>
      <c r="AF3443" s="578"/>
      <c r="AG3443" s="578"/>
      <c r="AH3443" s="578"/>
      <c r="AI3443" s="578"/>
      <c r="AJ3443" s="578"/>
      <c r="AK3443" s="578"/>
      <c r="AL3443" s="578"/>
      <c r="AM3443" s="578"/>
      <c r="AN3443" s="578"/>
      <c r="AO3443" s="578"/>
      <c r="AP3443" s="578"/>
      <c r="AQ3443" s="578"/>
      <c r="AR3443" s="578"/>
      <c r="AS3443" s="578"/>
      <c r="AT3443" s="578"/>
      <c r="AU3443" s="567"/>
      <c r="AV3443" s="578"/>
      <c r="AW3443" s="578"/>
      <c r="AX3443" s="578"/>
      <c r="AY3443" s="578"/>
      <c r="AZ3443" s="578"/>
      <c r="BA3443" s="578"/>
      <c r="BB3443" s="578"/>
      <c r="BC3443" s="578"/>
      <c r="BD3443" s="578"/>
      <c r="BE3443" s="578"/>
      <c r="BF3443" s="578"/>
      <c r="BG3443" s="578"/>
      <c r="BH3443" s="578"/>
      <c r="BI3443" s="578"/>
      <c r="BJ3443" s="578"/>
      <c r="BK3443" s="578"/>
      <c r="BL3443" s="578"/>
      <c r="BM3443" s="578"/>
      <c r="BN3443" s="578"/>
      <c r="BO3443" s="578"/>
      <c r="BP3443" s="578"/>
      <c r="BQ3443" s="547"/>
      <c r="BR3443" s="578"/>
      <c r="BS3443" s="851"/>
      <c r="BT3443" s="575"/>
      <c r="BU3443" s="575"/>
    </row>
    <row r="3444" spans="1:73" s="534" customFormat="1" hidden="1">
      <c r="A3444" s="575"/>
      <c r="B3444" s="576"/>
      <c r="C3444" s="849"/>
      <c r="D3444" s="578"/>
      <c r="E3444" s="579"/>
      <c r="F3444" s="578"/>
      <c r="G3444" s="850"/>
      <c r="H3444" s="581"/>
      <c r="I3444" s="582"/>
      <c r="J3444" s="580"/>
      <c r="K3444" s="578"/>
      <c r="L3444" s="578"/>
      <c r="M3444" s="578"/>
      <c r="N3444" s="578"/>
      <c r="O3444" s="578"/>
      <c r="P3444" s="578"/>
      <c r="Q3444" s="578"/>
      <c r="R3444" s="578"/>
      <c r="S3444" s="578"/>
      <c r="T3444" s="578"/>
      <c r="U3444" s="578"/>
      <c r="V3444" s="578"/>
      <c r="W3444" s="578"/>
      <c r="X3444" s="578"/>
      <c r="Y3444" s="578"/>
      <c r="Z3444" s="578"/>
      <c r="AA3444" s="578"/>
      <c r="AB3444" s="578"/>
      <c r="AC3444" s="578"/>
      <c r="AD3444" s="578"/>
      <c r="AE3444" s="578"/>
      <c r="AF3444" s="578"/>
      <c r="AG3444" s="578"/>
      <c r="AH3444" s="578"/>
      <c r="AI3444" s="578"/>
      <c r="AJ3444" s="578"/>
      <c r="AK3444" s="578"/>
      <c r="AL3444" s="578"/>
      <c r="AM3444" s="578"/>
      <c r="AN3444" s="578"/>
      <c r="AO3444" s="578"/>
      <c r="AP3444" s="578"/>
      <c r="AQ3444" s="578"/>
      <c r="AR3444" s="578"/>
      <c r="AS3444" s="578"/>
      <c r="AT3444" s="578"/>
      <c r="AU3444" s="567"/>
      <c r="AV3444" s="578"/>
      <c r="AW3444" s="578"/>
      <c r="AX3444" s="578"/>
      <c r="AY3444" s="578"/>
      <c r="AZ3444" s="578"/>
      <c r="BA3444" s="578"/>
      <c r="BB3444" s="578"/>
      <c r="BC3444" s="578"/>
      <c r="BD3444" s="578"/>
      <c r="BE3444" s="578"/>
      <c r="BF3444" s="578"/>
      <c r="BG3444" s="578"/>
      <c r="BH3444" s="578"/>
      <c r="BI3444" s="578"/>
      <c r="BJ3444" s="578"/>
      <c r="BK3444" s="578"/>
      <c r="BL3444" s="578"/>
      <c r="BM3444" s="578"/>
      <c r="BN3444" s="578"/>
      <c r="BO3444" s="578"/>
      <c r="BP3444" s="578"/>
      <c r="BQ3444" s="547"/>
      <c r="BR3444" s="578"/>
      <c r="BS3444" s="851"/>
      <c r="BT3444" s="575"/>
      <c r="BU3444" s="575"/>
    </row>
    <row r="3445" spans="1:73" s="534" customFormat="1" hidden="1">
      <c r="A3445" s="575"/>
      <c r="B3445" s="576"/>
      <c r="C3445" s="849"/>
      <c r="D3445" s="578"/>
      <c r="E3445" s="579"/>
      <c r="F3445" s="578"/>
      <c r="G3445" s="850"/>
      <c r="H3445" s="581"/>
      <c r="I3445" s="582"/>
      <c r="J3445" s="580"/>
      <c r="K3445" s="578"/>
      <c r="L3445" s="578"/>
      <c r="M3445" s="578"/>
      <c r="N3445" s="578"/>
      <c r="O3445" s="578"/>
      <c r="P3445" s="578"/>
      <c r="Q3445" s="578"/>
      <c r="R3445" s="578"/>
      <c r="S3445" s="578"/>
      <c r="T3445" s="578"/>
      <c r="U3445" s="578"/>
      <c r="V3445" s="578"/>
      <c r="W3445" s="578"/>
      <c r="X3445" s="578"/>
      <c r="Y3445" s="578"/>
      <c r="Z3445" s="578"/>
      <c r="AA3445" s="578"/>
      <c r="AB3445" s="578"/>
      <c r="AC3445" s="578"/>
      <c r="AD3445" s="578"/>
      <c r="AE3445" s="578"/>
      <c r="AF3445" s="578"/>
      <c r="AG3445" s="578"/>
      <c r="AH3445" s="578"/>
      <c r="AI3445" s="578"/>
      <c r="AJ3445" s="578"/>
      <c r="AK3445" s="578"/>
      <c r="AL3445" s="578"/>
      <c r="AM3445" s="578"/>
      <c r="AN3445" s="578"/>
      <c r="AO3445" s="578"/>
      <c r="AP3445" s="578"/>
      <c r="AQ3445" s="578"/>
      <c r="AR3445" s="578"/>
      <c r="AS3445" s="578"/>
      <c r="AT3445" s="578"/>
      <c r="AU3445" s="567"/>
      <c r="AV3445" s="578"/>
      <c r="AW3445" s="578"/>
      <c r="AX3445" s="578"/>
      <c r="AY3445" s="578"/>
      <c r="AZ3445" s="578"/>
      <c r="BA3445" s="578"/>
      <c r="BB3445" s="578"/>
      <c r="BC3445" s="578"/>
      <c r="BD3445" s="578"/>
      <c r="BE3445" s="578"/>
      <c r="BF3445" s="578"/>
      <c r="BG3445" s="578"/>
      <c r="BH3445" s="578"/>
      <c r="BI3445" s="578"/>
      <c r="BJ3445" s="578"/>
      <c r="BK3445" s="578"/>
      <c r="BL3445" s="578"/>
      <c r="BM3445" s="578"/>
      <c r="BN3445" s="578"/>
      <c r="BO3445" s="578"/>
      <c r="BP3445" s="578"/>
      <c r="BQ3445" s="547"/>
      <c r="BR3445" s="578"/>
      <c r="BS3445" s="851"/>
      <c r="BT3445" s="575"/>
      <c r="BU3445" s="575"/>
    </row>
    <row r="3446" spans="1:73" s="534" customFormat="1" hidden="1">
      <c r="A3446" s="575"/>
      <c r="B3446" s="576"/>
      <c r="C3446" s="849"/>
      <c r="D3446" s="578"/>
      <c r="E3446" s="579"/>
      <c r="F3446" s="578"/>
      <c r="G3446" s="850"/>
      <c r="H3446" s="581"/>
      <c r="I3446" s="582"/>
      <c r="J3446" s="580"/>
      <c r="K3446" s="578"/>
      <c r="L3446" s="578"/>
      <c r="M3446" s="578"/>
      <c r="N3446" s="578"/>
      <c r="O3446" s="578"/>
      <c r="P3446" s="578"/>
      <c r="Q3446" s="578"/>
      <c r="R3446" s="578"/>
      <c r="S3446" s="578"/>
      <c r="T3446" s="578"/>
      <c r="U3446" s="578"/>
      <c r="V3446" s="578"/>
      <c r="W3446" s="578"/>
      <c r="X3446" s="578"/>
      <c r="Y3446" s="578"/>
      <c r="Z3446" s="578"/>
      <c r="AA3446" s="578"/>
      <c r="AB3446" s="578"/>
      <c r="AC3446" s="578"/>
      <c r="AD3446" s="578"/>
      <c r="AE3446" s="578"/>
      <c r="AF3446" s="578"/>
      <c r="AG3446" s="578"/>
      <c r="AH3446" s="578"/>
      <c r="AI3446" s="578"/>
      <c r="AJ3446" s="578"/>
      <c r="AK3446" s="578"/>
      <c r="AL3446" s="578"/>
      <c r="AM3446" s="578"/>
      <c r="AN3446" s="578"/>
      <c r="AO3446" s="578"/>
      <c r="AP3446" s="578"/>
      <c r="AQ3446" s="578"/>
      <c r="AR3446" s="578"/>
      <c r="AS3446" s="578"/>
      <c r="AT3446" s="578"/>
      <c r="AU3446" s="567"/>
      <c r="AV3446" s="578"/>
      <c r="AW3446" s="578"/>
      <c r="AX3446" s="578"/>
      <c r="AY3446" s="578"/>
      <c r="AZ3446" s="578"/>
      <c r="BA3446" s="578"/>
      <c r="BB3446" s="578"/>
      <c r="BC3446" s="578"/>
      <c r="BD3446" s="578"/>
      <c r="BE3446" s="578"/>
      <c r="BF3446" s="578"/>
      <c r="BG3446" s="578"/>
      <c r="BH3446" s="578"/>
      <c r="BI3446" s="578"/>
      <c r="BJ3446" s="578"/>
      <c r="BK3446" s="578"/>
      <c r="BL3446" s="578"/>
      <c r="BM3446" s="578"/>
      <c r="BN3446" s="578"/>
      <c r="BO3446" s="578"/>
      <c r="BP3446" s="578"/>
      <c r="BQ3446" s="547"/>
      <c r="BR3446" s="578"/>
      <c r="BS3446" s="851"/>
      <c r="BT3446" s="575"/>
      <c r="BU3446" s="575"/>
    </row>
    <row r="3447" spans="1:73" s="534" customFormat="1" hidden="1">
      <c r="A3447" s="575"/>
      <c r="B3447" s="576"/>
      <c r="C3447" s="849"/>
      <c r="D3447" s="578"/>
      <c r="E3447" s="579"/>
      <c r="F3447" s="578"/>
      <c r="G3447" s="850"/>
      <c r="H3447" s="581"/>
      <c r="I3447" s="582"/>
      <c r="J3447" s="580"/>
      <c r="K3447" s="578"/>
      <c r="L3447" s="578"/>
      <c r="M3447" s="578"/>
      <c r="N3447" s="578"/>
      <c r="O3447" s="578"/>
      <c r="P3447" s="578"/>
      <c r="Q3447" s="578"/>
      <c r="R3447" s="578"/>
      <c r="S3447" s="578"/>
      <c r="T3447" s="578"/>
      <c r="U3447" s="578"/>
      <c r="V3447" s="578"/>
      <c r="W3447" s="578"/>
      <c r="X3447" s="578"/>
      <c r="Y3447" s="578"/>
      <c r="Z3447" s="578"/>
      <c r="AA3447" s="578"/>
      <c r="AB3447" s="578"/>
      <c r="AC3447" s="578"/>
      <c r="AD3447" s="578"/>
      <c r="AE3447" s="578"/>
      <c r="AF3447" s="578"/>
      <c r="AG3447" s="578"/>
      <c r="AH3447" s="578"/>
      <c r="AI3447" s="578"/>
      <c r="AJ3447" s="578"/>
      <c r="AK3447" s="578"/>
      <c r="AL3447" s="578"/>
      <c r="AM3447" s="578"/>
      <c r="AN3447" s="578"/>
      <c r="AO3447" s="578"/>
      <c r="AP3447" s="578"/>
      <c r="AQ3447" s="578"/>
      <c r="AR3447" s="578"/>
      <c r="AS3447" s="578"/>
      <c r="AT3447" s="578"/>
      <c r="AU3447" s="567"/>
      <c r="AV3447" s="578"/>
      <c r="AW3447" s="578"/>
      <c r="AX3447" s="578"/>
      <c r="AY3447" s="578"/>
      <c r="AZ3447" s="578"/>
      <c r="BA3447" s="578"/>
      <c r="BB3447" s="578"/>
      <c r="BC3447" s="578"/>
      <c r="BD3447" s="578"/>
      <c r="BE3447" s="578"/>
      <c r="BF3447" s="578"/>
      <c r="BG3447" s="578"/>
      <c r="BH3447" s="578"/>
      <c r="BI3447" s="578"/>
      <c r="BJ3447" s="578"/>
      <c r="BK3447" s="578"/>
      <c r="BL3447" s="578"/>
      <c r="BM3447" s="578"/>
      <c r="BN3447" s="578"/>
      <c r="BO3447" s="578"/>
      <c r="BP3447" s="578"/>
      <c r="BQ3447" s="547"/>
      <c r="BR3447" s="578"/>
      <c r="BS3447" s="851"/>
      <c r="BT3447" s="575"/>
      <c r="BU3447" s="575"/>
    </row>
    <row r="3448" spans="1:73" s="534" customFormat="1" hidden="1">
      <c r="A3448" s="575"/>
      <c r="B3448" s="576"/>
      <c r="C3448" s="849"/>
      <c r="D3448" s="578"/>
      <c r="E3448" s="579"/>
      <c r="F3448" s="578"/>
      <c r="G3448" s="850"/>
      <c r="H3448" s="581"/>
      <c r="I3448" s="582"/>
      <c r="J3448" s="580"/>
      <c r="K3448" s="578"/>
      <c r="L3448" s="578"/>
      <c r="M3448" s="578"/>
      <c r="N3448" s="578"/>
      <c r="O3448" s="578"/>
      <c r="P3448" s="578"/>
      <c r="Q3448" s="578"/>
      <c r="R3448" s="578"/>
      <c r="S3448" s="578"/>
      <c r="T3448" s="578"/>
      <c r="U3448" s="578"/>
      <c r="V3448" s="578"/>
      <c r="W3448" s="578"/>
      <c r="X3448" s="578"/>
      <c r="Y3448" s="578"/>
      <c r="Z3448" s="578"/>
      <c r="AA3448" s="578"/>
      <c r="AB3448" s="578"/>
      <c r="AC3448" s="578"/>
      <c r="AD3448" s="578"/>
      <c r="AE3448" s="578"/>
      <c r="AF3448" s="578"/>
      <c r="AG3448" s="578"/>
      <c r="AH3448" s="578"/>
      <c r="AI3448" s="578"/>
      <c r="AJ3448" s="578"/>
      <c r="AK3448" s="578"/>
      <c r="AL3448" s="578"/>
      <c r="AM3448" s="578"/>
      <c r="AN3448" s="578"/>
      <c r="AO3448" s="578"/>
      <c r="AP3448" s="578"/>
      <c r="AQ3448" s="578"/>
      <c r="AR3448" s="578"/>
      <c r="AS3448" s="578"/>
      <c r="AT3448" s="578"/>
      <c r="AU3448" s="567"/>
      <c r="AV3448" s="578"/>
      <c r="AW3448" s="578"/>
      <c r="AX3448" s="578"/>
      <c r="AY3448" s="578"/>
      <c r="AZ3448" s="578"/>
      <c r="BA3448" s="578"/>
      <c r="BB3448" s="578"/>
      <c r="BC3448" s="578"/>
      <c r="BD3448" s="578"/>
      <c r="BE3448" s="578"/>
      <c r="BF3448" s="578"/>
      <c r="BG3448" s="578"/>
      <c r="BH3448" s="578"/>
      <c r="BI3448" s="578"/>
      <c r="BJ3448" s="578"/>
      <c r="BK3448" s="578"/>
      <c r="BL3448" s="578"/>
      <c r="BM3448" s="578"/>
      <c r="BN3448" s="578"/>
      <c r="BO3448" s="578"/>
      <c r="BP3448" s="578"/>
      <c r="BQ3448" s="547"/>
      <c r="BR3448" s="578"/>
      <c r="BS3448" s="851"/>
      <c r="BT3448" s="575"/>
      <c r="BU3448" s="575"/>
    </row>
    <row r="3449" spans="1:73" s="534" customFormat="1" hidden="1">
      <c r="A3449" s="575"/>
      <c r="B3449" s="576"/>
      <c r="C3449" s="849"/>
      <c r="D3449" s="578"/>
      <c r="E3449" s="579"/>
      <c r="F3449" s="578"/>
      <c r="G3449" s="850"/>
      <c r="H3449" s="581"/>
      <c r="I3449" s="582"/>
      <c r="J3449" s="580"/>
      <c r="K3449" s="578"/>
      <c r="L3449" s="578"/>
      <c r="M3449" s="578"/>
      <c r="N3449" s="578"/>
      <c r="O3449" s="578"/>
      <c r="P3449" s="578"/>
      <c r="Q3449" s="578"/>
      <c r="R3449" s="578"/>
      <c r="S3449" s="578"/>
      <c r="T3449" s="578"/>
      <c r="U3449" s="578"/>
      <c r="V3449" s="578"/>
      <c r="W3449" s="578"/>
      <c r="X3449" s="578"/>
      <c r="Y3449" s="578"/>
      <c r="Z3449" s="578"/>
      <c r="AA3449" s="578"/>
      <c r="AB3449" s="578"/>
      <c r="AC3449" s="578"/>
      <c r="AD3449" s="578"/>
      <c r="AE3449" s="578"/>
      <c r="AF3449" s="578"/>
      <c r="AG3449" s="578"/>
      <c r="AH3449" s="578"/>
      <c r="AI3449" s="578"/>
      <c r="AJ3449" s="578"/>
      <c r="AK3449" s="578"/>
      <c r="AL3449" s="578"/>
      <c r="AM3449" s="578"/>
      <c r="AN3449" s="578"/>
      <c r="AO3449" s="578"/>
      <c r="AP3449" s="578"/>
      <c r="AQ3449" s="578"/>
      <c r="AR3449" s="578"/>
      <c r="AS3449" s="578"/>
      <c r="AT3449" s="578"/>
      <c r="AU3449" s="567"/>
      <c r="AV3449" s="578"/>
      <c r="AW3449" s="578"/>
      <c r="AX3449" s="578"/>
      <c r="AY3449" s="578"/>
      <c r="AZ3449" s="578"/>
      <c r="BA3449" s="578"/>
      <c r="BB3449" s="578"/>
      <c r="BC3449" s="578"/>
      <c r="BD3449" s="578"/>
      <c r="BE3449" s="578"/>
      <c r="BF3449" s="578"/>
      <c r="BG3449" s="578"/>
      <c r="BH3449" s="578"/>
      <c r="BI3449" s="578"/>
      <c r="BJ3449" s="578"/>
      <c r="BK3449" s="578"/>
      <c r="BL3449" s="578"/>
      <c r="BM3449" s="578"/>
      <c r="BN3449" s="578"/>
      <c r="BO3449" s="578"/>
      <c r="BP3449" s="578"/>
      <c r="BQ3449" s="547"/>
      <c r="BR3449" s="578"/>
      <c r="BS3449" s="851"/>
      <c r="BT3449" s="575"/>
      <c r="BU3449" s="575"/>
    </row>
    <row r="3450" spans="1:73" s="534" customFormat="1" hidden="1">
      <c r="A3450" s="575"/>
      <c r="B3450" s="576"/>
      <c r="C3450" s="849"/>
      <c r="D3450" s="578"/>
      <c r="E3450" s="579"/>
      <c r="F3450" s="578"/>
      <c r="G3450" s="850"/>
      <c r="H3450" s="581"/>
      <c r="I3450" s="582"/>
      <c r="J3450" s="580"/>
      <c r="K3450" s="578"/>
      <c r="L3450" s="578"/>
      <c r="M3450" s="578"/>
      <c r="N3450" s="578"/>
      <c r="O3450" s="578"/>
      <c r="P3450" s="578"/>
      <c r="Q3450" s="578"/>
      <c r="R3450" s="578"/>
      <c r="S3450" s="578"/>
      <c r="T3450" s="578"/>
      <c r="U3450" s="578"/>
      <c r="V3450" s="578"/>
      <c r="W3450" s="578"/>
      <c r="X3450" s="578"/>
      <c r="Y3450" s="578"/>
      <c r="Z3450" s="578"/>
      <c r="AA3450" s="578"/>
      <c r="AB3450" s="578"/>
      <c r="AC3450" s="578"/>
      <c r="AD3450" s="578"/>
      <c r="AE3450" s="578"/>
      <c r="AF3450" s="578"/>
      <c r="AG3450" s="578"/>
      <c r="AH3450" s="578"/>
      <c r="AI3450" s="578"/>
      <c r="AJ3450" s="578"/>
      <c r="AK3450" s="578"/>
      <c r="AL3450" s="578"/>
      <c r="AM3450" s="578"/>
      <c r="AN3450" s="578"/>
      <c r="AO3450" s="578"/>
      <c r="AP3450" s="578"/>
      <c r="AQ3450" s="578"/>
      <c r="AR3450" s="578"/>
      <c r="AS3450" s="578"/>
      <c r="AT3450" s="578"/>
      <c r="AU3450" s="567"/>
      <c r="AV3450" s="578"/>
      <c r="AW3450" s="578"/>
      <c r="AX3450" s="578"/>
      <c r="AY3450" s="578"/>
      <c r="AZ3450" s="578"/>
      <c r="BA3450" s="578"/>
      <c r="BB3450" s="578"/>
      <c r="BC3450" s="578"/>
      <c r="BD3450" s="578"/>
      <c r="BE3450" s="578"/>
      <c r="BF3450" s="578"/>
      <c r="BG3450" s="578"/>
      <c r="BH3450" s="578"/>
      <c r="BI3450" s="578"/>
      <c r="BJ3450" s="578"/>
      <c r="BK3450" s="578"/>
      <c r="BL3450" s="578"/>
      <c r="BM3450" s="578"/>
      <c r="BN3450" s="578"/>
      <c r="BO3450" s="578"/>
      <c r="BP3450" s="578"/>
      <c r="BQ3450" s="547"/>
      <c r="BR3450" s="578"/>
      <c r="BS3450" s="851"/>
      <c r="BT3450" s="575"/>
      <c r="BU3450" s="575"/>
    </row>
    <row r="3451" spans="1:73" s="534" customFormat="1" hidden="1">
      <c r="A3451" s="575"/>
      <c r="B3451" s="576"/>
      <c r="C3451" s="849"/>
      <c r="D3451" s="578"/>
      <c r="E3451" s="579"/>
      <c r="F3451" s="578"/>
      <c r="G3451" s="850"/>
      <c r="H3451" s="581"/>
      <c r="I3451" s="582"/>
      <c r="J3451" s="580"/>
      <c r="K3451" s="578"/>
      <c r="L3451" s="578"/>
      <c r="M3451" s="578"/>
      <c r="N3451" s="578"/>
      <c r="O3451" s="578"/>
      <c r="P3451" s="578"/>
      <c r="Q3451" s="578"/>
      <c r="R3451" s="578"/>
      <c r="S3451" s="578"/>
      <c r="T3451" s="578"/>
      <c r="U3451" s="578"/>
      <c r="V3451" s="578"/>
      <c r="W3451" s="578"/>
      <c r="X3451" s="578"/>
      <c r="Y3451" s="578"/>
      <c r="Z3451" s="578"/>
      <c r="AA3451" s="578"/>
      <c r="AB3451" s="578"/>
      <c r="AC3451" s="578"/>
      <c r="AD3451" s="578"/>
      <c r="AE3451" s="578"/>
      <c r="AF3451" s="578"/>
      <c r="AG3451" s="578"/>
      <c r="AH3451" s="578"/>
      <c r="AI3451" s="578"/>
      <c r="AJ3451" s="578"/>
      <c r="AK3451" s="578"/>
      <c r="AL3451" s="578"/>
      <c r="AM3451" s="578"/>
      <c r="AN3451" s="578"/>
      <c r="AO3451" s="578"/>
      <c r="AP3451" s="578"/>
      <c r="AQ3451" s="578"/>
      <c r="AR3451" s="578"/>
      <c r="AS3451" s="578"/>
      <c r="AT3451" s="578"/>
      <c r="AU3451" s="567"/>
      <c r="AV3451" s="578"/>
      <c r="AW3451" s="578"/>
      <c r="AX3451" s="578"/>
      <c r="AY3451" s="578"/>
      <c r="AZ3451" s="578"/>
      <c r="BA3451" s="578"/>
      <c r="BB3451" s="578"/>
      <c r="BC3451" s="578"/>
      <c r="BD3451" s="578"/>
      <c r="BE3451" s="578"/>
      <c r="BF3451" s="578"/>
      <c r="BG3451" s="578"/>
      <c r="BH3451" s="578"/>
      <c r="BI3451" s="578"/>
      <c r="BJ3451" s="578"/>
      <c r="BK3451" s="578"/>
      <c r="BL3451" s="578"/>
      <c r="BM3451" s="578"/>
      <c r="BN3451" s="578"/>
      <c r="BO3451" s="578"/>
      <c r="BP3451" s="578"/>
      <c r="BQ3451" s="547"/>
      <c r="BR3451" s="578"/>
      <c r="BS3451" s="851"/>
      <c r="BT3451" s="575"/>
      <c r="BU3451" s="575"/>
    </row>
    <row r="3452" spans="1:73" s="534" customFormat="1" hidden="1">
      <c r="A3452" s="575"/>
      <c r="B3452" s="576"/>
      <c r="C3452" s="849"/>
      <c r="D3452" s="578"/>
      <c r="E3452" s="579"/>
      <c r="F3452" s="578"/>
      <c r="G3452" s="850"/>
      <c r="H3452" s="581"/>
      <c r="I3452" s="582"/>
      <c r="J3452" s="580"/>
      <c r="K3452" s="578"/>
      <c r="L3452" s="578"/>
      <c r="M3452" s="578"/>
      <c r="N3452" s="578"/>
      <c r="O3452" s="578"/>
      <c r="P3452" s="578"/>
      <c r="Q3452" s="578"/>
      <c r="R3452" s="578"/>
      <c r="S3452" s="578"/>
      <c r="T3452" s="578"/>
      <c r="U3452" s="578"/>
      <c r="V3452" s="578"/>
      <c r="W3452" s="578"/>
      <c r="X3452" s="578"/>
      <c r="Y3452" s="578"/>
      <c r="Z3452" s="578"/>
      <c r="AA3452" s="578"/>
      <c r="AB3452" s="578"/>
      <c r="AC3452" s="578"/>
      <c r="AD3452" s="578"/>
      <c r="AE3452" s="578"/>
      <c r="AF3452" s="578"/>
      <c r="AG3452" s="578"/>
      <c r="AH3452" s="578"/>
      <c r="AI3452" s="578"/>
      <c r="AJ3452" s="578"/>
      <c r="AK3452" s="578"/>
      <c r="AL3452" s="578"/>
      <c r="AM3452" s="578"/>
      <c r="AN3452" s="578"/>
      <c r="AO3452" s="578"/>
      <c r="AP3452" s="578"/>
      <c r="AQ3452" s="578"/>
      <c r="AR3452" s="578"/>
      <c r="AS3452" s="578"/>
      <c r="AT3452" s="578"/>
      <c r="AU3452" s="567"/>
      <c r="AV3452" s="578"/>
      <c r="AW3452" s="578"/>
      <c r="AX3452" s="578"/>
      <c r="AY3452" s="578"/>
      <c r="AZ3452" s="578"/>
      <c r="BA3452" s="578"/>
      <c r="BB3452" s="578"/>
      <c r="BC3452" s="578"/>
      <c r="BD3452" s="578"/>
      <c r="BE3452" s="578"/>
      <c r="BF3452" s="578"/>
      <c r="BG3452" s="578"/>
      <c r="BH3452" s="578"/>
      <c r="BI3452" s="578"/>
      <c r="BJ3452" s="578"/>
      <c r="BK3452" s="578"/>
      <c r="BL3452" s="578"/>
      <c r="BM3452" s="578"/>
      <c r="BN3452" s="578"/>
      <c r="BO3452" s="578"/>
      <c r="BP3452" s="578"/>
      <c r="BQ3452" s="547"/>
      <c r="BR3452" s="578"/>
      <c r="BS3452" s="851"/>
      <c r="BT3452" s="575"/>
      <c r="BU3452" s="575"/>
    </row>
    <row r="3453" spans="1:73" s="534" customFormat="1" hidden="1">
      <c r="A3453" s="575"/>
      <c r="B3453" s="576"/>
      <c r="C3453" s="849"/>
      <c r="D3453" s="578"/>
      <c r="E3453" s="579"/>
      <c r="F3453" s="578"/>
      <c r="G3453" s="850"/>
      <c r="H3453" s="581"/>
      <c r="I3453" s="582"/>
      <c r="J3453" s="580"/>
      <c r="K3453" s="578"/>
      <c r="L3453" s="578"/>
      <c r="M3453" s="578"/>
      <c r="N3453" s="578"/>
      <c r="O3453" s="578"/>
      <c r="P3453" s="578"/>
      <c r="Q3453" s="578"/>
      <c r="R3453" s="578"/>
      <c r="S3453" s="578"/>
      <c r="T3453" s="578"/>
      <c r="U3453" s="578"/>
      <c r="V3453" s="578"/>
      <c r="W3453" s="578"/>
      <c r="X3453" s="578"/>
      <c r="Y3453" s="578"/>
      <c r="Z3453" s="578"/>
      <c r="AA3453" s="578"/>
      <c r="AB3453" s="578"/>
      <c r="AC3453" s="578"/>
      <c r="AD3453" s="578"/>
      <c r="AE3453" s="578"/>
      <c r="AF3453" s="578"/>
      <c r="AG3453" s="578"/>
      <c r="AH3453" s="578"/>
      <c r="AI3453" s="578"/>
      <c r="AJ3453" s="578"/>
      <c r="AK3453" s="578"/>
      <c r="AL3453" s="578"/>
      <c r="AM3453" s="578"/>
      <c r="AN3453" s="578"/>
      <c r="AO3453" s="578"/>
      <c r="AP3453" s="578"/>
      <c r="AQ3453" s="578"/>
      <c r="AR3453" s="578"/>
      <c r="AS3453" s="578"/>
      <c r="AT3453" s="578"/>
      <c r="AU3453" s="567"/>
      <c r="AV3453" s="578"/>
      <c r="AW3453" s="578"/>
      <c r="AX3453" s="578"/>
      <c r="AY3453" s="578"/>
      <c r="AZ3453" s="578"/>
      <c r="BA3453" s="578"/>
      <c r="BB3453" s="578"/>
      <c r="BC3453" s="578"/>
      <c r="BD3453" s="578"/>
      <c r="BE3453" s="578"/>
      <c r="BF3453" s="578"/>
      <c r="BG3453" s="578"/>
      <c r="BH3453" s="578"/>
      <c r="BI3453" s="578"/>
      <c r="BJ3453" s="578"/>
      <c r="BK3453" s="578"/>
      <c r="BL3453" s="578"/>
      <c r="BM3453" s="578"/>
      <c r="BN3453" s="578"/>
      <c r="BO3453" s="578"/>
      <c r="BP3453" s="578"/>
      <c r="BQ3453" s="547"/>
      <c r="BR3453" s="578"/>
      <c r="BS3453" s="851"/>
      <c r="BT3453" s="575"/>
      <c r="BU3453" s="575"/>
    </row>
    <row r="3454" spans="1:73" s="534" customFormat="1" hidden="1">
      <c r="A3454" s="575"/>
      <c r="B3454" s="576"/>
      <c r="C3454" s="849"/>
      <c r="D3454" s="578"/>
      <c r="E3454" s="579"/>
      <c r="F3454" s="578"/>
      <c r="G3454" s="850"/>
      <c r="H3454" s="581"/>
      <c r="I3454" s="582"/>
      <c r="J3454" s="580"/>
      <c r="K3454" s="578"/>
      <c r="L3454" s="578"/>
      <c r="M3454" s="578"/>
      <c r="N3454" s="578"/>
      <c r="O3454" s="578"/>
      <c r="P3454" s="578"/>
      <c r="Q3454" s="578"/>
      <c r="R3454" s="578"/>
      <c r="S3454" s="578"/>
      <c r="T3454" s="578"/>
      <c r="U3454" s="578"/>
      <c r="V3454" s="578"/>
      <c r="W3454" s="578"/>
      <c r="X3454" s="578"/>
      <c r="Y3454" s="578"/>
      <c r="Z3454" s="578"/>
      <c r="AA3454" s="578"/>
      <c r="AB3454" s="578"/>
      <c r="AC3454" s="578"/>
      <c r="AD3454" s="578"/>
      <c r="AE3454" s="578"/>
      <c r="AF3454" s="578"/>
      <c r="AG3454" s="578"/>
      <c r="AH3454" s="578"/>
      <c r="AI3454" s="578"/>
      <c r="AJ3454" s="578"/>
      <c r="AK3454" s="578"/>
      <c r="AL3454" s="578"/>
      <c r="AM3454" s="578"/>
      <c r="AN3454" s="578"/>
      <c r="AO3454" s="578"/>
      <c r="AP3454" s="578"/>
      <c r="AQ3454" s="578"/>
      <c r="AR3454" s="578"/>
      <c r="AS3454" s="578"/>
      <c r="AT3454" s="578"/>
      <c r="AU3454" s="567"/>
      <c r="AV3454" s="578"/>
      <c r="AW3454" s="578"/>
      <c r="AX3454" s="578"/>
      <c r="AY3454" s="578"/>
      <c r="AZ3454" s="578"/>
      <c r="BA3454" s="578"/>
      <c r="BB3454" s="578"/>
      <c r="BC3454" s="578"/>
      <c r="BD3454" s="578"/>
      <c r="BE3454" s="578"/>
      <c r="BF3454" s="578"/>
      <c r="BG3454" s="578"/>
      <c r="BH3454" s="578"/>
      <c r="BI3454" s="578"/>
      <c r="BJ3454" s="578"/>
      <c r="BK3454" s="578"/>
      <c r="BL3454" s="578"/>
      <c r="BM3454" s="578"/>
      <c r="BN3454" s="578"/>
      <c r="BO3454" s="578"/>
      <c r="BP3454" s="578"/>
      <c r="BQ3454" s="547"/>
      <c r="BR3454" s="578"/>
      <c r="BS3454" s="851"/>
      <c r="BT3454" s="575"/>
      <c r="BU3454" s="575"/>
    </row>
    <row r="3455" spans="1:73" s="534" customFormat="1" hidden="1">
      <c r="A3455" s="575"/>
      <c r="B3455" s="576"/>
      <c r="C3455" s="849"/>
      <c r="D3455" s="578"/>
      <c r="E3455" s="579"/>
      <c r="F3455" s="578"/>
      <c r="G3455" s="850"/>
      <c r="H3455" s="581"/>
      <c r="I3455" s="582"/>
      <c r="J3455" s="580"/>
      <c r="K3455" s="578"/>
      <c r="L3455" s="578"/>
      <c r="M3455" s="578"/>
      <c r="N3455" s="578"/>
      <c r="O3455" s="578"/>
      <c r="P3455" s="578"/>
      <c r="Q3455" s="578"/>
      <c r="R3455" s="578"/>
      <c r="S3455" s="578"/>
      <c r="T3455" s="578"/>
      <c r="U3455" s="578"/>
      <c r="V3455" s="578"/>
      <c r="W3455" s="578"/>
      <c r="X3455" s="578"/>
      <c r="Y3455" s="578"/>
      <c r="Z3455" s="578"/>
      <c r="AA3455" s="578"/>
      <c r="AB3455" s="578"/>
      <c r="AC3455" s="578"/>
      <c r="AD3455" s="578"/>
      <c r="AE3455" s="578"/>
      <c r="AF3455" s="578"/>
      <c r="AG3455" s="578"/>
      <c r="AH3455" s="578"/>
      <c r="AI3455" s="578"/>
      <c r="AJ3455" s="578"/>
      <c r="AK3455" s="578"/>
      <c r="AL3455" s="578"/>
      <c r="AM3455" s="578"/>
      <c r="AN3455" s="578"/>
      <c r="AO3455" s="578"/>
      <c r="AP3455" s="578"/>
      <c r="AQ3455" s="578"/>
      <c r="AR3455" s="578"/>
      <c r="AS3455" s="578"/>
      <c r="AT3455" s="578"/>
      <c r="AU3455" s="567"/>
      <c r="AV3455" s="578"/>
      <c r="AW3455" s="578"/>
      <c r="AX3455" s="578"/>
      <c r="AY3455" s="578"/>
      <c r="AZ3455" s="578"/>
      <c r="BA3455" s="578"/>
      <c r="BB3455" s="578"/>
      <c r="BC3455" s="578"/>
      <c r="BD3455" s="578"/>
      <c r="BE3455" s="578"/>
      <c r="BF3455" s="578"/>
      <c r="BG3455" s="578"/>
      <c r="BH3455" s="578"/>
      <c r="BI3455" s="578"/>
      <c r="BJ3455" s="578"/>
      <c r="BK3455" s="578"/>
      <c r="BL3455" s="578"/>
      <c r="BM3455" s="578"/>
      <c r="BN3455" s="578"/>
      <c r="BO3455" s="578"/>
      <c r="BP3455" s="578"/>
      <c r="BQ3455" s="547"/>
      <c r="BR3455" s="578"/>
      <c r="BS3455" s="851"/>
      <c r="BT3455" s="575"/>
      <c r="BU3455" s="575"/>
    </row>
    <row r="3456" spans="1:73" s="534" customFormat="1" hidden="1">
      <c r="A3456" s="575"/>
      <c r="B3456" s="576"/>
      <c r="C3456" s="849"/>
      <c r="D3456" s="578"/>
      <c r="E3456" s="579"/>
      <c r="F3456" s="578"/>
      <c r="G3456" s="850"/>
      <c r="H3456" s="581"/>
      <c r="I3456" s="582"/>
      <c r="J3456" s="580"/>
      <c r="K3456" s="578"/>
      <c r="L3456" s="578"/>
      <c r="M3456" s="578"/>
      <c r="N3456" s="578"/>
      <c r="O3456" s="578"/>
      <c r="P3456" s="578"/>
      <c r="Q3456" s="578"/>
      <c r="R3456" s="578"/>
      <c r="S3456" s="578"/>
      <c r="T3456" s="578"/>
      <c r="U3456" s="578"/>
      <c r="V3456" s="578"/>
      <c r="W3456" s="578"/>
      <c r="X3456" s="578"/>
      <c r="Y3456" s="578"/>
      <c r="Z3456" s="578"/>
      <c r="AA3456" s="578"/>
      <c r="AB3456" s="578"/>
      <c r="AC3456" s="578"/>
      <c r="AD3456" s="578"/>
      <c r="AE3456" s="578"/>
      <c r="AF3456" s="578"/>
      <c r="AG3456" s="578"/>
      <c r="AH3456" s="578"/>
      <c r="AI3456" s="578"/>
      <c r="AJ3456" s="578"/>
      <c r="AK3456" s="578"/>
      <c r="AL3456" s="578"/>
      <c r="AM3456" s="578"/>
      <c r="AN3456" s="578"/>
      <c r="AO3456" s="578"/>
      <c r="AP3456" s="578"/>
      <c r="AQ3456" s="578"/>
      <c r="AR3456" s="578"/>
      <c r="AS3456" s="578"/>
      <c r="AT3456" s="578"/>
      <c r="AU3456" s="567"/>
      <c r="AV3456" s="578"/>
      <c r="AW3456" s="578"/>
      <c r="AX3456" s="578"/>
      <c r="AY3456" s="578"/>
      <c r="AZ3456" s="578"/>
      <c r="BA3456" s="578"/>
      <c r="BB3456" s="578"/>
      <c r="BC3456" s="578"/>
      <c r="BD3456" s="578"/>
      <c r="BE3456" s="578"/>
      <c r="BF3456" s="578"/>
      <c r="BG3456" s="578"/>
      <c r="BH3456" s="578"/>
      <c r="BI3456" s="578"/>
      <c r="BJ3456" s="578"/>
      <c r="BK3456" s="578"/>
      <c r="BL3456" s="578"/>
      <c r="BM3456" s="578"/>
      <c r="BN3456" s="578"/>
      <c r="BO3456" s="578"/>
      <c r="BP3456" s="578"/>
      <c r="BQ3456" s="547"/>
      <c r="BR3456" s="578"/>
      <c r="BS3456" s="851"/>
      <c r="BT3456" s="575"/>
      <c r="BU3456" s="575"/>
    </row>
    <row r="3457" spans="1:73" s="534" customFormat="1" hidden="1">
      <c r="A3457" s="575"/>
      <c r="B3457" s="576"/>
      <c r="C3457" s="849"/>
      <c r="D3457" s="578"/>
      <c r="E3457" s="579"/>
      <c r="F3457" s="578"/>
      <c r="G3457" s="850"/>
      <c r="H3457" s="581"/>
      <c r="I3457" s="582"/>
      <c r="J3457" s="580"/>
      <c r="K3457" s="578"/>
      <c r="L3457" s="578"/>
      <c r="M3457" s="578"/>
      <c r="N3457" s="578"/>
      <c r="O3457" s="578"/>
      <c r="P3457" s="578"/>
      <c r="Q3457" s="578"/>
      <c r="R3457" s="578"/>
      <c r="S3457" s="578"/>
      <c r="T3457" s="578"/>
      <c r="U3457" s="578"/>
      <c r="V3457" s="578"/>
      <c r="W3457" s="578"/>
      <c r="X3457" s="578"/>
      <c r="Y3457" s="578"/>
      <c r="Z3457" s="578"/>
      <c r="AA3457" s="578"/>
      <c r="AB3457" s="578"/>
      <c r="AC3457" s="578"/>
      <c r="AD3457" s="578"/>
      <c r="AE3457" s="578"/>
      <c r="AF3457" s="578"/>
      <c r="AG3457" s="578"/>
      <c r="AH3457" s="578"/>
      <c r="AI3457" s="578"/>
      <c r="AJ3457" s="578"/>
      <c r="AK3457" s="578"/>
      <c r="AL3457" s="578"/>
      <c r="AM3457" s="578"/>
      <c r="AN3457" s="578"/>
      <c r="AO3457" s="578"/>
      <c r="AP3457" s="578"/>
      <c r="AQ3457" s="578"/>
      <c r="AR3457" s="578"/>
      <c r="AS3457" s="578"/>
      <c r="AT3457" s="578"/>
      <c r="AU3457" s="567"/>
      <c r="AV3457" s="578"/>
      <c r="AW3457" s="578"/>
      <c r="AX3457" s="578"/>
      <c r="AY3457" s="578"/>
      <c r="AZ3457" s="578"/>
      <c r="BA3457" s="578"/>
      <c r="BB3457" s="578"/>
      <c r="BC3457" s="578"/>
      <c r="BD3457" s="578"/>
      <c r="BE3457" s="578"/>
      <c r="BF3457" s="578"/>
      <c r="BG3457" s="578"/>
      <c r="BH3457" s="578"/>
      <c r="BI3457" s="578"/>
      <c r="BJ3457" s="578"/>
      <c r="BK3457" s="578"/>
      <c r="BL3457" s="578"/>
      <c r="BM3457" s="578"/>
      <c r="BN3457" s="578"/>
      <c r="BO3457" s="578"/>
      <c r="BP3457" s="578"/>
      <c r="BQ3457" s="547"/>
      <c r="BR3457" s="578"/>
      <c r="BS3457" s="851"/>
      <c r="BT3457" s="575"/>
      <c r="BU3457" s="575"/>
    </row>
    <row r="3458" spans="1:73" s="534" customFormat="1" hidden="1">
      <c r="A3458" s="575"/>
      <c r="B3458" s="576"/>
      <c r="C3458" s="849"/>
      <c r="D3458" s="578"/>
      <c r="E3458" s="579"/>
      <c r="F3458" s="578"/>
      <c r="G3458" s="850"/>
      <c r="H3458" s="581"/>
      <c r="I3458" s="582"/>
      <c r="J3458" s="580"/>
      <c r="K3458" s="578"/>
      <c r="L3458" s="578"/>
      <c r="M3458" s="578"/>
      <c r="N3458" s="578"/>
      <c r="O3458" s="578"/>
      <c r="P3458" s="578"/>
      <c r="Q3458" s="578"/>
      <c r="R3458" s="578"/>
      <c r="S3458" s="578"/>
      <c r="T3458" s="578"/>
      <c r="U3458" s="578"/>
      <c r="V3458" s="578"/>
      <c r="W3458" s="578"/>
      <c r="X3458" s="578"/>
      <c r="Y3458" s="578"/>
      <c r="Z3458" s="578"/>
      <c r="AA3458" s="578"/>
      <c r="AB3458" s="578"/>
      <c r="AC3458" s="578"/>
      <c r="AD3458" s="578"/>
      <c r="AE3458" s="578"/>
      <c r="AF3458" s="578"/>
      <c r="AG3458" s="578"/>
      <c r="AH3458" s="578"/>
      <c r="AI3458" s="578"/>
      <c r="AJ3458" s="578"/>
      <c r="AK3458" s="578"/>
      <c r="AL3458" s="578"/>
      <c r="AM3458" s="578"/>
      <c r="AN3458" s="578"/>
      <c r="AO3458" s="578"/>
      <c r="AP3458" s="578"/>
      <c r="AQ3458" s="578"/>
      <c r="AR3458" s="578"/>
      <c r="AS3458" s="578"/>
      <c r="AT3458" s="578"/>
      <c r="AU3458" s="567"/>
      <c r="AV3458" s="578"/>
      <c r="AW3458" s="578"/>
      <c r="AX3458" s="578"/>
      <c r="AY3458" s="578"/>
      <c r="AZ3458" s="578"/>
      <c r="BA3458" s="578"/>
      <c r="BB3458" s="578"/>
      <c r="BC3458" s="578"/>
      <c r="BD3458" s="578"/>
      <c r="BE3458" s="578"/>
      <c r="BF3458" s="578"/>
      <c r="BG3458" s="578"/>
      <c r="BH3458" s="578"/>
      <c r="BI3458" s="578"/>
      <c r="BJ3458" s="578"/>
      <c r="BK3458" s="578"/>
      <c r="BL3458" s="578"/>
      <c r="BM3458" s="578"/>
      <c r="BN3458" s="578"/>
      <c r="BO3458" s="578"/>
      <c r="BP3458" s="578"/>
      <c r="BQ3458" s="547"/>
      <c r="BR3458" s="578"/>
      <c r="BS3458" s="851"/>
      <c r="BT3458" s="575"/>
      <c r="BU3458" s="575"/>
    </row>
    <row r="3459" spans="1:73" s="534" customFormat="1" hidden="1">
      <c r="A3459" s="575"/>
      <c r="B3459" s="576"/>
      <c r="C3459" s="849"/>
      <c r="D3459" s="578"/>
      <c r="E3459" s="579"/>
      <c r="F3459" s="578"/>
      <c r="G3459" s="850"/>
      <c r="H3459" s="581"/>
      <c r="I3459" s="582"/>
      <c r="J3459" s="580"/>
      <c r="K3459" s="578"/>
      <c r="L3459" s="578"/>
      <c r="M3459" s="578"/>
      <c r="N3459" s="578"/>
      <c r="O3459" s="578"/>
      <c r="P3459" s="578"/>
      <c r="Q3459" s="578"/>
      <c r="R3459" s="578"/>
      <c r="S3459" s="578"/>
      <c r="T3459" s="578"/>
      <c r="U3459" s="578"/>
      <c r="V3459" s="578"/>
      <c r="W3459" s="578"/>
      <c r="X3459" s="578"/>
      <c r="Y3459" s="578"/>
      <c r="Z3459" s="578"/>
      <c r="AA3459" s="578"/>
      <c r="AB3459" s="578"/>
      <c r="AC3459" s="578"/>
      <c r="AD3459" s="578"/>
      <c r="AE3459" s="578"/>
      <c r="AF3459" s="578"/>
      <c r="AG3459" s="578"/>
      <c r="AH3459" s="578"/>
      <c r="AI3459" s="578"/>
      <c r="AJ3459" s="578"/>
      <c r="AK3459" s="578"/>
      <c r="AL3459" s="578"/>
      <c r="AM3459" s="578"/>
      <c r="AN3459" s="578"/>
      <c r="AO3459" s="578"/>
      <c r="AP3459" s="578"/>
      <c r="AQ3459" s="578"/>
      <c r="AR3459" s="578"/>
      <c r="AS3459" s="578"/>
      <c r="AT3459" s="578"/>
      <c r="AU3459" s="567"/>
      <c r="AV3459" s="578"/>
      <c r="AW3459" s="578"/>
      <c r="AX3459" s="578"/>
      <c r="AY3459" s="578"/>
      <c r="AZ3459" s="578"/>
      <c r="BA3459" s="578"/>
      <c r="BB3459" s="578"/>
      <c r="BC3459" s="578"/>
      <c r="BD3459" s="578"/>
      <c r="BE3459" s="578"/>
      <c r="BF3459" s="578"/>
      <c r="BG3459" s="578"/>
      <c r="BH3459" s="578"/>
      <c r="BI3459" s="578"/>
      <c r="BJ3459" s="578"/>
      <c r="BK3459" s="578"/>
      <c r="BL3459" s="578"/>
      <c r="BM3459" s="578"/>
      <c r="BN3459" s="578"/>
      <c r="BO3459" s="578"/>
      <c r="BP3459" s="578"/>
      <c r="BQ3459" s="547"/>
      <c r="BR3459" s="578"/>
      <c r="BS3459" s="851"/>
      <c r="BT3459" s="575"/>
      <c r="BU3459" s="575"/>
    </row>
    <row r="3460" spans="1:73" s="534" customFormat="1" hidden="1">
      <c r="A3460" s="575"/>
      <c r="B3460" s="576"/>
      <c r="C3460" s="849"/>
      <c r="D3460" s="578"/>
      <c r="E3460" s="579"/>
      <c r="F3460" s="578"/>
      <c r="G3460" s="850"/>
      <c r="H3460" s="581"/>
      <c r="I3460" s="582"/>
      <c r="J3460" s="580"/>
      <c r="K3460" s="578"/>
      <c r="L3460" s="578"/>
      <c r="M3460" s="578"/>
      <c r="N3460" s="578"/>
      <c r="O3460" s="578"/>
      <c r="P3460" s="578"/>
      <c r="Q3460" s="578"/>
      <c r="R3460" s="578"/>
      <c r="S3460" s="578"/>
      <c r="T3460" s="578"/>
      <c r="U3460" s="578"/>
      <c r="V3460" s="578"/>
      <c r="W3460" s="578"/>
      <c r="X3460" s="578"/>
      <c r="Y3460" s="578"/>
      <c r="Z3460" s="578"/>
      <c r="AA3460" s="578"/>
      <c r="AB3460" s="578"/>
      <c r="AC3460" s="578"/>
      <c r="AD3460" s="578"/>
      <c r="AE3460" s="578"/>
      <c r="AF3460" s="578"/>
      <c r="AG3460" s="578"/>
      <c r="AH3460" s="578"/>
      <c r="AI3460" s="578"/>
      <c r="AJ3460" s="578"/>
      <c r="AK3460" s="578"/>
      <c r="AL3460" s="578"/>
      <c r="AM3460" s="578"/>
      <c r="AN3460" s="578"/>
      <c r="AO3460" s="578"/>
      <c r="AP3460" s="578"/>
      <c r="AQ3460" s="578"/>
      <c r="AR3460" s="578"/>
      <c r="AS3460" s="578"/>
      <c r="AT3460" s="578"/>
      <c r="AU3460" s="567"/>
      <c r="AV3460" s="578"/>
      <c r="AW3460" s="578"/>
      <c r="AX3460" s="578"/>
      <c r="AY3460" s="578"/>
      <c r="AZ3460" s="578"/>
      <c r="BA3460" s="578"/>
      <c r="BB3460" s="578"/>
      <c r="BC3460" s="578"/>
      <c r="BD3460" s="578"/>
      <c r="BE3460" s="578"/>
      <c r="BF3460" s="578"/>
      <c r="BG3460" s="578"/>
      <c r="BH3460" s="578"/>
      <c r="BI3460" s="578"/>
      <c r="BJ3460" s="578"/>
      <c r="BK3460" s="578"/>
      <c r="BL3460" s="578"/>
      <c r="BM3460" s="578"/>
      <c r="BN3460" s="578"/>
      <c r="BO3460" s="578"/>
      <c r="BP3460" s="578"/>
      <c r="BQ3460" s="547"/>
      <c r="BR3460" s="578"/>
      <c r="BS3460" s="851"/>
      <c r="BT3460" s="575"/>
      <c r="BU3460" s="575"/>
    </row>
    <row r="3461" spans="1:73" s="534" customFormat="1" hidden="1">
      <c r="A3461" s="575"/>
      <c r="B3461" s="576"/>
      <c r="C3461" s="849"/>
      <c r="D3461" s="578"/>
      <c r="E3461" s="579"/>
      <c r="F3461" s="578"/>
      <c r="G3461" s="850"/>
      <c r="H3461" s="581"/>
      <c r="I3461" s="582"/>
      <c r="J3461" s="580"/>
      <c r="K3461" s="578"/>
      <c r="L3461" s="578"/>
      <c r="M3461" s="578"/>
      <c r="N3461" s="578"/>
      <c r="O3461" s="578"/>
      <c r="P3461" s="578"/>
      <c r="Q3461" s="578"/>
      <c r="R3461" s="578"/>
      <c r="S3461" s="578"/>
      <c r="T3461" s="578"/>
      <c r="U3461" s="578"/>
      <c r="V3461" s="578"/>
      <c r="W3461" s="578"/>
      <c r="X3461" s="578"/>
      <c r="Y3461" s="578"/>
      <c r="Z3461" s="578"/>
      <c r="AA3461" s="578"/>
      <c r="AB3461" s="578"/>
      <c r="AC3461" s="578"/>
      <c r="AD3461" s="578"/>
      <c r="AE3461" s="578"/>
      <c r="AF3461" s="578"/>
      <c r="AG3461" s="578"/>
      <c r="AH3461" s="578"/>
      <c r="AI3461" s="578"/>
      <c r="AJ3461" s="578"/>
      <c r="AK3461" s="578"/>
      <c r="AL3461" s="578"/>
      <c r="AM3461" s="578"/>
      <c r="AN3461" s="578"/>
      <c r="AO3461" s="578"/>
      <c r="AP3461" s="578"/>
      <c r="AQ3461" s="578"/>
      <c r="AR3461" s="578"/>
      <c r="AS3461" s="578"/>
      <c r="AT3461" s="578"/>
      <c r="AU3461" s="567"/>
      <c r="AV3461" s="578"/>
      <c r="AW3461" s="578"/>
      <c r="AX3461" s="578"/>
      <c r="AY3461" s="578"/>
      <c r="AZ3461" s="578"/>
      <c r="BA3461" s="578"/>
      <c r="BB3461" s="578"/>
      <c r="BC3461" s="578"/>
      <c r="BD3461" s="578"/>
      <c r="BE3461" s="578"/>
      <c r="BF3461" s="578"/>
      <c r="BG3461" s="578"/>
      <c r="BH3461" s="578"/>
      <c r="BI3461" s="578"/>
      <c r="BJ3461" s="578"/>
      <c r="BK3461" s="578"/>
      <c r="BL3461" s="578"/>
      <c r="BM3461" s="578"/>
      <c r="BN3461" s="578"/>
      <c r="BO3461" s="578"/>
      <c r="BP3461" s="578"/>
      <c r="BQ3461" s="547"/>
      <c r="BR3461" s="578"/>
      <c r="BS3461" s="851"/>
      <c r="BT3461" s="575"/>
      <c r="BU3461" s="575"/>
    </row>
    <row r="3462" spans="1:73" s="534" customFormat="1" hidden="1">
      <c r="A3462" s="575"/>
      <c r="B3462" s="576"/>
      <c r="C3462" s="849"/>
      <c r="D3462" s="578"/>
      <c r="E3462" s="579"/>
      <c r="F3462" s="578"/>
      <c r="G3462" s="850"/>
      <c r="H3462" s="581"/>
      <c r="I3462" s="582"/>
      <c r="J3462" s="580"/>
      <c r="K3462" s="578"/>
      <c r="L3462" s="578"/>
      <c r="M3462" s="578"/>
      <c r="N3462" s="578"/>
      <c r="O3462" s="578"/>
      <c r="P3462" s="578"/>
      <c r="Q3462" s="578"/>
      <c r="R3462" s="578"/>
      <c r="S3462" s="578"/>
      <c r="T3462" s="578"/>
      <c r="U3462" s="578"/>
      <c r="V3462" s="578"/>
      <c r="W3462" s="578"/>
      <c r="X3462" s="578"/>
      <c r="Y3462" s="578"/>
      <c r="Z3462" s="578"/>
      <c r="AA3462" s="578"/>
      <c r="AB3462" s="578"/>
      <c r="AC3462" s="578"/>
      <c r="AD3462" s="578"/>
      <c r="AE3462" s="578"/>
      <c r="AF3462" s="578"/>
      <c r="AG3462" s="578"/>
      <c r="AH3462" s="578"/>
      <c r="AI3462" s="578"/>
      <c r="AJ3462" s="578"/>
      <c r="AK3462" s="578"/>
      <c r="AL3462" s="578"/>
      <c r="AM3462" s="578"/>
      <c r="AN3462" s="578"/>
      <c r="AO3462" s="578"/>
      <c r="AP3462" s="578"/>
      <c r="AQ3462" s="578"/>
      <c r="AR3462" s="578"/>
      <c r="AS3462" s="578"/>
      <c r="AT3462" s="578"/>
      <c r="AU3462" s="567"/>
      <c r="AV3462" s="578"/>
      <c r="AW3462" s="578"/>
      <c r="AX3462" s="578"/>
      <c r="AY3462" s="578"/>
      <c r="AZ3462" s="578"/>
      <c r="BA3462" s="578"/>
      <c r="BB3462" s="578"/>
      <c r="BC3462" s="578"/>
      <c r="BD3462" s="578"/>
      <c r="BE3462" s="578"/>
      <c r="BF3462" s="578"/>
      <c r="BG3462" s="578"/>
      <c r="BH3462" s="578"/>
      <c r="BI3462" s="578"/>
      <c r="BJ3462" s="578"/>
      <c r="BK3462" s="578"/>
      <c r="BL3462" s="578"/>
      <c r="BM3462" s="578"/>
      <c r="BN3462" s="578"/>
      <c r="BO3462" s="578"/>
      <c r="BP3462" s="578"/>
      <c r="BQ3462" s="547"/>
      <c r="BR3462" s="578"/>
      <c r="BS3462" s="851"/>
      <c r="BT3462" s="575"/>
      <c r="BU3462" s="575"/>
    </row>
    <row r="3463" spans="1:73" s="534" customFormat="1" hidden="1">
      <c r="A3463" s="575"/>
      <c r="B3463" s="576"/>
      <c r="C3463" s="849"/>
      <c r="D3463" s="578"/>
      <c r="E3463" s="579"/>
      <c r="F3463" s="578"/>
      <c r="G3463" s="850"/>
      <c r="H3463" s="581"/>
      <c r="I3463" s="582"/>
      <c r="J3463" s="580"/>
      <c r="K3463" s="578"/>
      <c r="L3463" s="578"/>
      <c r="M3463" s="578"/>
      <c r="N3463" s="578"/>
      <c r="O3463" s="578"/>
      <c r="P3463" s="578"/>
      <c r="Q3463" s="578"/>
      <c r="R3463" s="578"/>
      <c r="S3463" s="578"/>
      <c r="T3463" s="578"/>
      <c r="U3463" s="578"/>
      <c r="V3463" s="578"/>
      <c r="W3463" s="578"/>
      <c r="X3463" s="578"/>
      <c r="Y3463" s="578"/>
      <c r="Z3463" s="578"/>
      <c r="AA3463" s="578"/>
      <c r="AB3463" s="578"/>
      <c r="AC3463" s="578"/>
      <c r="AD3463" s="578"/>
      <c r="AE3463" s="578"/>
      <c r="AF3463" s="578"/>
      <c r="AG3463" s="578"/>
      <c r="AH3463" s="578"/>
      <c r="AI3463" s="578"/>
      <c r="AJ3463" s="578"/>
      <c r="AK3463" s="578"/>
      <c r="AL3463" s="578"/>
      <c r="AM3463" s="578"/>
      <c r="AN3463" s="578"/>
      <c r="AO3463" s="578"/>
      <c r="AP3463" s="578"/>
      <c r="AQ3463" s="578"/>
      <c r="AR3463" s="578"/>
      <c r="AS3463" s="578"/>
      <c r="AT3463" s="578"/>
      <c r="AU3463" s="567"/>
      <c r="AV3463" s="578"/>
      <c r="AW3463" s="578"/>
      <c r="AX3463" s="578"/>
      <c r="AY3463" s="578"/>
      <c r="AZ3463" s="578"/>
      <c r="BA3463" s="578"/>
      <c r="BB3463" s="578"/>
      <c r="BC3463" s="578"/>
      <c r="BD3463" s="578"/>
      <c r="BE3463" s="578"/>
      <c r="BF3463" s="578"/>
      <c r="BG3463" s="578"/>
      <c r="BH3463" s="578"/>
      <c r="BI3463" s="578"/>
      <c r="BJ3463" s="578"/>
      <c r="BK3463" s="578"/>
      <c r="BL3463" s="578"/>
      <c r="BM3463" s="578"/>
      <c r="BN3463" s="578"/>
      <c r="BO3463" s="578"/>
      <c r="BP3463" s="578"/>
      <c r="BQ3463" s="547"/>
      <c r="BR3463" s="578"/>
      <c r="BS3463" s="851"/>
      <c r="BT3463" s="575"/>
      <c r="BU3463" s="575"/>
    </row>
    <row r="3464" spans="1:73" s="534" customFormat="1" hidden="1">
      <c r="A3464" s="575"/>
      <c r="B3464" s="576"/>
      <c r="C3464" s="849"/>
      <c r="D3464" s="578"/>
      <c r="E3464" s="579"/>
      <c r="F3464" s="578"/>
      <c r="G3464" s="850"/>
      <c r="H3464" s="581"/>
      <c r="I3464" s="582"/>
      <c r="J3464" s="580"/>
      <c r="K3464" s="578"/>
      <c r="L3464" s="578"/>
      <c r="M3464" s="578"/>
      <c r="N3464" s="578"/>
      <c r="O3464" s="578"/>
      <c r="P3464" s="578"/>
      <c r="Q3464" s="578"/>
      <c r="R3464" s="578"/>
      <c r="S3464" s="578"/>
      <c r="T3464" s="578"/>
      <c r="U3464" s="578"/>
      <c r="V3464" s="578"/>
      <c r="W3464" s="578"/>
      <c r="X3464" s="578"/>
      <c r="Y3464" s="578"/>
      <c r="Z3464" s="578"/>
      <c r="AA3464" s="578"/>
      <c r="AB3464" s="578"/>
      <c r="AC3464" s="578"/>
      <c r="AD3464" s="578"/>
      <c r="AE3464" s="578"/>
      <c r="AF3464" s="578"/>
      <c r="AG3464" s="578"/>
      <c r="AH3464" s="578"/>
      <c r="AI3464" s="578"/>
      <c r="AJ3464" s="578"/>
      <c r="AK3464" s="578"/>
      <c r="AL3464" s="578"/>
      <c r="AM3464" s="578"/>
      <c r="AN3464" s="578"/>
      <c r="AO3464" s="578"/>
      <c r="AP3464" s="578"/>
      <c r="AQ3464" s="578"/>
      <c r="AR3464" s="578"/>
      <c r="AS3464" s="578"/>
      <c r="AT3464" s="578"/>
      <c r="AU3464" s="567"/>
      <c r="AV3464" s="578"/>
      <c r="AW3464" s="578"/>
      <c r="AX3464" s="578"/>
      <c r="AY3464" s="578"/>
      <c r="AZ3464" s="578"/>
      <c r="BA3464" s="578"/>
      <c r="BB3464" s="578"/>
      <c r="BC3464" s="578"/>
      <c r="BD3464" s="578"/>
      <c r="BE3464" s="578"/>
      <c r="BF3464" s="578"/>
      <c r="BG3464" s="578"/>
      <c r="BH3464" s="578"/>
      <c r="BI3464" s="578"/>
      <c r="BJ3464" s="578"/>
      <c r="BK3464" s="578"/>
      <c r="BL3464" s="578"/>
      <c r="BM3464" s="578"/>
      <c r="BN3464" s="578"/>
      <c r="BO3464" s="578"/>
      <c r="BP3464" s="578"/>
      <c r="BQ3464" s="547"/>
      <c r="BR3464" s="578"/>
      <c r="BS3464" s="851"/>
      <c r="BT3464" s="575"/>
      <c r="BU3464" s="575"/>
    </row>
    <row r="3465" spans="1:73" s="534" customFormat="1" hidden="1">
      <c r="A3465" s="575"/>
      <c r="B3465" s="576"/>
      <c r="C3465" s="849"/>
      <c r="D3465" s="578"/>
      <c r="E3465" s="579"/>
      <c r="F3465" s="578"/>
      <c r="G3465" s="850"/>
      <c r="H3465" s="581"/>
      <c r="I3465" s="582"/>
      <c r="J3465" s="580"/>
      <c r="K3465" s="578"/>
      <c r="L3465" s="578"/>
      <c r="M3465" s="578"/>
      <c r="N3465" s="578"/>
      <c r="O3465" s="578"/>
      <c r="P3465" s="578"/>
      <c r="Q3465" s="578"/>
      <c r="R3465" s="578"/>
      <c r="S3465" s="578"/>
      <c r="T3465" s="578"/>
      <c r="U3465" s="578"/>
      <c r="V3465" s="578"/>
      <c r="W3465" s="578"/>
      <c r="X3465" s="578"/>
      <c r="Y3465" s="578"/>
      <c r="Z3465" s="578"/>
      <c r="AA3465" s="578"/>
      <c r="AB3465" s="578"/>
      <c r="AC3465" s="578"/>
      <c r="AD3465" s="578"/>
      <c r="AE3465" s="578"/>
      <c r="AF3465" s="578"/>
      <c r="AG3465" s="578"/>
      <c r="AH3465" s="578"/>
      <c r="AI3465" s="578"/>
      <c r="AJ3465" s="578"/>
      <c r="AK3465" s="578"/>
      <c r="AL3465" s="578"/>
      <c r="AM3465" s="578"/>
      <c r="AN3465" s="578"/>
      <c r="AO3465" s="578"/>
      <c r="AP3465" s="578"/>
      <c r="AQ3465" s="578"/>
      <c r="AR3465" s="578"/>
      <c r="AS3465" s="578"/>
      <c r="AT3465" s="578"/>
      <c r="AU3465" s="567"/>
      <c r="AV3465" s="578"/>
      <c r="AW3465" s="578"/>
      <c r="AX3465" s="578"/>
      <c r="AY3465" s="578"/>
      <c r="AZ3465" s="578"/>
      <c r="BA3465" s="578"/>
      <c r="BB3465" s="578"/>
      <c r="BC3465" s="578"/>
      <c r="BD3465" s="578"/>
      <c r="BE3465" s="578"/>
      <c r="BF3465" s="578"/>
      <c r="BG3465" s="578"/>
      <c r="BH3465" s="578"/>
      <c r="BI3465" s="578"/>
      <c r="BJ3465" s="578"/>
      <c r="BK3465" s="578"/>
      <c r="BL3465" s="578"/>
      <c r="BM3465" s="578"/>
      <c r="BN3465" s="578"/>
      <c r="BO3465" s="578"/>
      <c r="BP3465" s="578"/>
      <c r="BQ3465" s="547"/>
      <c r="BR3465" s="578"/>
      <c r="BS3465" s="851"/>
      <c r="BT3465" s="575"/>
      <c r="BU3465" s="575"/>
    </row>
    <row r="3466" spans="1:73" s="534" customFormat="1" hidden="1">
      <c r="A3466" s="575"/>
      <c r="B3466" s="576"/>
      <c r="C3466" s="849"/>
      <c r="D3466" s="578"/>
      <c r="E3466" s="579"/>
      <c r="F3466" s="578"/>
      <c r="G3466" s="850"/>
      <c r="H3466" s="581"/>
      <c r="I3466" s="582"/>
      <c r="J3466" s="580"/>
      <c r="K3466" s="578"/>
      <c r="L3466" s="578"/>
      <c r="M3466" s="578"/>
      <c r="N3466" s="578"/>
      <c r="O3466" s="578"/>
      <c r="P3466" s="578"/>
      <c r="Q3466" s="578"/>
      <c r="R3466" s="578"/>
      <c r="S3466" s="578"/>
      <c r="T3466" s="578"/>
      <c r="U3466" s="578"/>
      <c r="V3466" s="578"/>
      <c r="W3466" s="578"/>
      <c r="X3466" s="578"/>
      <c r="Y3466" s="578"/>
      <c r="Z3466" s="578"/>
      <c r="AA3466" s="578"/>
      <c r="AB3466" s="578"/>
      <c r="AC3466" s="578"/>
      <c r="AD3466" s="578"/>
      <c r="AE3466" s="578"/>
      <c r="AF3466" s="578"/>
      <c r="AG3466" s="578"/>
      <c r="AH3466" s="578"/>
      <c r="AI3466" s="578"/>
      <c r="AJ3466" s="578"/>
      <c r="AK3466" s="578"/>
      <c r="AL3466" s="578"/>
      <c r="AM3466" s="578"/>
      <c r="AN3466" s="578"/>
      <c r="AO3466" s="578"/>
      <c r="AP3466" s="578"/>
      <c r="AQ3466" s="578"/>
      <c r="AR3466" s="578"/>
      <c r="AS3466" s="578"/>
      <c r="AT3466" s="578"/>
      <c r="AU3466" s="567"/>
      <c r="AV3466" s="578"/>
      <c r="AW3466" s="578"/>
      <c r="AX3466" s="578"/>
      <c r="AY3466" s="578"/>
      <c r="AZ3466" s="578"/>
      <c r="BA3466" s="578"/>
      <c r="BB3466" s="578"/>
      <c r="BC3466" s="578"/>
      <c r="BD3466" s="578"/>
      <c r="BE3466" s="578"/>
      <c r="BF3466" s="578"/>
      <c r="BG3466" s="578"/>
      <c r="BH3466" s="578"/>
      <c r="BI3466" s="578"/>
      <c r="BJ3466" s="578"/>
      <c r="BK3466" s="578"/>
      <c r="BL3466" s="578"/>
      <c r="BM3466" s="578"/>
      <c r="BN3466" s="578"/>
      <c r="BO3466" s="578"/>
      <c r="BP3466" s="578"/>
      <c r="BQ3466" s="547"/>
      <c r="BR3466" s="578"/>
      <c r="BS3466" s="851"/>
      <c r="BT3466" s="575"/>
      <c r="BU3466" s="575"/>
    </row>
    <row r="3467" spans="1:73" s="534" customFormat="1" hidden="1">
      <c r="A3467" s="575"/>
      <c r="B3467" s="576"/>
      <c r="C3467" s="849"/>
      <c r="D3467" s="578"/>
      <c r="E3467" s="579"/>
      <c r="F3467" s="578"/>
      <c r="G3467" s="850"/>
      <c r="H3467" s="581"/>
      <c r="I3467" s="582"/>
      <c r="J3467" s="580"/>
      <c r="K3467" s="578"/>
      <c r="L3467" s="578"/>
      <c r="M3467" s="578"/>
      <c r="N3467" s="578"/>
      <c r="O3467" s="578"/>
      <c r="P3467" s="578"/>
      <c r="Q3467" s="578"/>
      <c r="R3467" s="578"/>
      <c r="S3467" s="578"/>
      <c r="T3467" s="578"/>
      <c r="U3467" s="578"/>
      <c r="V3467" s="578"/>
      <c r="W3467" s="578"/>
      <c r="X3467" s="578"/>
      <c r="Y3467" s="578"/>
      <c r="Z3467" s="578"/>
      <c r="AA3467" s="578"/>
      <c r="AB3467" s="578"/>
      <c r="AC3467" s="578"/>
      <c r="AD3467" s="578"/>
      <c r="AE3467" s="578"/>
      <c r="AF3467" s="578"/>
      <c r="AG3467" s="578"/>
      <c r="AH3467" s="578"/>
      <c r="AI3467" s="578"/>
      <c r="AJ3467" s="578"/>
      <c r="AK3467" s="578"/>
      <c r="AL3467" s="578"/>
      <c r="AM3467" s="578"/>
      <c r="AN3467" s="578"/>
      <c r="AO3467" s="578"/>
      <c r="AP3467" s="578"/>
      <c r="AQ3467" s="578"/>
      <c r="AR3467" s="578"/>
      <c r="AS3467" s="578"/>
      <c r="AT3467" s="578"/>
      <c r="AU3467" s="567"/>
      <c r="AV3467" s="578"/>
      <c r="AW3467" s="578"/>
      <c r="AX3467" s="578"/>
      <c r="AY3467" s="578"/>
      <c r="AZ3467" s="578"/>
      <c r="BA3467" s="578"/>
      <c r="BB3467" s="578"/>
      <c r="BC3467" s="578"/>
      <c r="BD3467" s="578"/>
      <c r="BE3467" s="578"/>
      <c r="BF3467" s="578"/>
      <c r="BG3467" s="578"/>
      <c r="BH3467" s="578"/>
      <c r="BI3467" s="578"/>
      <c r="BJ3467" s="578"/>
      <c r="BK3467" s="578"/>
      <c r="BL3467" s="578"/>
      <c r="BM3467" s="578"/>
      <c r="BN3467" s="578"/>
      <c r="BO3467" s="578"/>
      <c r="BP3467" s="578"/>
      <c r="BQ3467" s="547"/>
      <c r="BR3467" s="578"/>
      <c r="BS3467" s="851"/>
      <c r="BT3467" s="575"/>
      <c r="BU3467" s="575"/>
    </row>
    <row r="3468" spans="1:73" s="534" customFormat="1" hidden="1">
      <c r="A3468" s="575"/>
      <c r="B3468" s="576"/>
      <c r="C3468" s="849"/>
      <c r="D3468" s="578"/>
      <c r="E3468" s="579"/>
      <c r="F3468" s="578"/>
      <c r="G3468" s="850"/>
      <c r="H3468" s="581"/>
      <c r="I3468" s="582"/>
      <c r="J3468" s="580"/>
      <c r="K3468" s="578"/>
      <c r="L3468" s="578"/>
      <c r="M3468" s="578"/>
      <c r="N3468" s="578"/>
      <c r="O3468" s="578"/>
      <c r="P3468" s="578"/>
      <c r="Q3468" s="578"/>
      <c r="R3468" s="578"/>
      <c r="S3468" s="578"/>
      <c r="T3468" s="578"/>
      <c r="U3468" s="578"/>
      <c r="V3468" s="578"/>
      <c r="W3468" s="578"/>
      <c r="X3468" s="578"/>
      <c r="Y3468" s="578"/>
      <c r="Z3468" s="578"/>
      <c r="AA3468" s="578"/>
      <c r="AB3468" s="578"/>
      <c r="AC3468" s="578"/>
      <c r="AD3468" s="578"/>
      <c r="AE3468" s="578"/>
      <c r="AF3468" s="578"/>
      <c r="AG3468" s="578"/>
      <c r="AH3468" s="578"/>
      <c r="AI3468" s="578"/>
      <c r="AJ3468" s="578"/>
      <c r="AK3468" s="578"/>
      <c r="AL3468" s="578"/>
      <c r="AM3468" s="578"/>
      <c r="AN3468" s="578"/>
      <c r="AO3468" s="578"/>
      <c r="AP3468" s="578"/>
      <c r="AQ3468" s="578"/>
      <c r="AR3468" s="578"/>
      <c r="AS3468" s="578"/>
      <c r="AT3468" s="578"/>
      <c r="AU3468" s="567"/>
      <c r="AV3468" s="578"/>
      <c r="AW3468" s="578"/>
      <c r="AX3468" s="578"/>
      <c r="AY3468" s="578"/>
      <c r="AZ3468" s="578"/>
      <c r="BA3468" s="578"/>
      <c r="BB3468" s="578"/>
      <c r="BC3468" s="578"/>
      <c r="BD3468" s="578"/>
      <c r="BE3468" s="578"/>
      <c r="BF3468" s="578"/>
      <c r="BG3468" s="578"/>
      <c r="BH3468" s="578"/>
      <c r="BI3468" s="578"/>
      <c r="BJ3468" s="578"/>
      <c r="BK3468" s="578"/>
      <c r="BL3468" s="578"/>
      <c r="BM3468" s="578"/>
      <c r="BN3468" s="578"/>
      <c r="BO3468" s="578"/>
      <c r="BP3468" s="578"/>
      <c r="BQ3468" s="547"/>
      <c r="BR3468" s="578"/>
      <c r="BS3468" s="851"/>
      <c r="BT3468" s="575"/>
      <c r="BU3468" s="575"/>
    </row>
    <row r="3469" spans="1:73" s="534" customFormat="1" hidden="1">
      <c r="A3469" s="575"/>
      <c r="B3469" s="576"/>
      <c r="C3469" s="849"/>
      <c r="D3469" s="578"/>
      <c r="E3469" s="579"/>
      <c r="F3469" s="578"/>
      <c r="G3469" s="850"/>
      <c r="H3469" s="581"/>
      <c r="I3469" s="582"/>
      <c r="J3469" s="580"/>
      <c r="K3469" s="578"/>
      <c r="L3469" s="578"/>
      <c r="M3469" s="578"/>
      <c r="N3469" s="578"/>
      <c r="O3469" s="578"/>
      <c r="P3469" s="578"/>
      <c r="Q3469" s="578"/>
      <c r="R3469" s="578"/>
      <c r="S3469" s="578"/>
      <c r="T3469" s="578"/>
      <c r="U3469" s="578"/>
      <c r="V3469" s="578"/>
      <c r="W3469" s="578"/>
      <c r="X3469" s="578"/>
      <c r="Y3469" s="578"/>
      <c r="Z3469" s="578"/>
      <c r="AA3469" s="578"/>
      <c r="AB3469" s="578"/>
      <c r="AC3469" s="578"/>
      <c r="AD3469" s="578"/>
      <c r="AE3469" s="578"/>
      <c r="AF3469" s="578"/>
      <c r="AG3469" s="578"/>
      <c r="AH3469" s="578"/>
      <c r="AI3469" s="578"/>
      <c r="AJ3469" s="578"/>
      <c r="AK3469" s="578"/>
      <c r="AL3469" s="578"/>
      <c r="AM3469" s="578"/>
      <c r="AN3469" s="578"/>
      <c r="AO3469" s="578"/>
      <c r="AP3469" s="578"/>
      <c r="AQ3469" s="578"/>
      <c r="AR3469" s="578"/>
      <c r="AS3469" s="578"/>
      <c r="AT3469" s="578"/>
      <c r="AU3469" s="567"/>
      <c r="AV3469" s="578"/>
      <c r="AW3469" s="578"/>
      <c r="AX3469" s="578"/>
      <c r="AY3469" s="578"/>
      <c r="AZ3469" s="578"/>
      <c r="BA3469" s="578"/>
      <c r="BB3469" s="578"/>
      <c r="BC3469" s="578"/>
      <c r="BD3469" s="578"/>
      <c r="BE3469" s="578"/>
      <c r="BF3469" s="578"/>
      <c r="BG3469" s="578"/>
      <c r="BH3469" s="578"/>
      <c r="BI3469" s="578"/>
      <c r="BJ3469" s="578"/>
      <c r="BK3469" s="578"/>
      <c r="BL3469" s="578"/>
      <c r="BM3469" s="578"/>
      <c r="BN3469" s="578"/>
      <c r="BO3469" s="578"/>
      <c r="BP3469" s="578"/>
      <c r="BQ3469" s="547"/>
      <c r="BR3469" s="578"/>
      <c r="BS3469" s="851"/>
      <c r="BT3469" s="575"/>
      <c r="BU3469" s="575"/>
    </row>
    <row r="3470" spans="1:73" s="534" customFormat="1" hidden="1">
      <c r="A3470" s="575"/>
      <c r="B3470" s="576"/>
      <c r="C3470" s="849"/>
      <c r="D3470" s="578"/>
      <c r="E3470" s="579"/>
      <c r="F3470" s="578"/>
      <c r="G3470" s="850"/>
      <c r="H3470" s="581"/>
      <c r="I3470" s="582"/>
      <c r="J3470" s="580"/>
      <c r="K3470" s="578"/>
      <c r="L3470" s="578"/>
      <c r="M3470" s="578"/>
      <c r="N3470" s="578"/>
      <c r="O3470" s="578"/>
      <c r="P3470" s="578"/>
      <c r="Q3470" s="578"/>
      <c r="R3470" s="578"/>
      <c r="S3470" s="578"/>
      <c r="T3470" s="578"/>
      <c r="U3470" s="578"/>
      <c r="V3470" s="578"/>
      <c r="W3470" s="578"/>
      <c r="X3470" s="578"/>
      <c r="Y3470" s="578"/>
      <c r="Z3470" s="578"/>
      <c r="AA3470" s="578"/>
      <c r="AB3470" s="578"/>
      <c r="AC3470" s="578"/>
      <c r="AD3470" s="578"/>
      <c r="AE3470" s="578"/>
      <c r="AF3470" s="578"/>
      <c r="AG3470" s="578"/>
      <c r="AH3470" s="578"/>
      <c r="AI3470" s="578"/>
      <c r="AJ3470" s="578"/>
      <c r="AK3470" s="578"/>
      <c r="AL3470" s="578"/>
      <c r="AM3470" s="578"/>
      <c r="AN3470" s="578"/>
      <c r="AO3470" s="578"/>
      <c r="AP3470" s="578"/>
      <c r="AQ3470" s="578"/>
      <c r="AR3470" s="578"/>
      <c r="AS3470" s="578"/>
      <c r="AT3470" s="578"/>
      <c r="AU3470" s="567"/>
      <c r="AV3470" s="578"/>
      <c r="AW3470" s="578"/>
      <c r="AX3470" s="578"/>
      <c r="AY3470" s="578"/>
      <c r="AZ3470" s="578"/>
      <c r="BA3470" s="578"/>
      <c r="BB3470" s="578"/>
      <c r="BC3470" s="578"/>
      <c r="BD3470" s="578"/>
      <c r="BE3470" s="578"/>
      <c r="BF3470" s="578"/>
      <c r="BG3470" s="578"/>
      <c r="BH3470" s="578"/>
      <c r="BI3470" s="578"/>
      <c r="BJ3470" s="578"/>
      <c r="BK3470" s="578"/>
      <c r="BL3470" s="578"/>
      <c r="BM3470" s="578"/>
      <c r="BN3470" s="578"/>
      <c r="BO3470" s="578"/>
      <c r="BP3470" s="578"/>
      <c r="BQ3470" s="547"/>
      <c r="BR3470" s="578"/>
      <c r="BS3470" s="851"/>
      <c r="BT3470" s="575"/>
      <c r="BU3470" s="575"/>
    </row>
    <row r="3471" spans="1:73" s="534" customFormat="1" hidden="1">
      <c r="A3471" s="575"/>
      <c r="B3471" s="576"/>
      <c r="C3471" s="849"/>
      <c r="D3471" s="578"/>
      <c r="E3471" s="579"/>
      <c r="F3471" s="578"/>
      <c r="G3471" s="850"/>
      <c r="H3471" s="581"/>
      <c r="I3471" s="582"/>
      <c r="J3471" s="580"/>
      <c r="K3471" s="578"/>
      <c r="L3471" s="578"/>
      <c r="M3471" s="578"/>
      <c r="N3471" s="578"/>
      <c r="O3471" s="578"/>
      <c r="P3471" s="578"/>
      <c r="Q3471" s="578"/>
      <c r="R3471" s="578"/>
      <c r="S3471" s="578"/>
      <c r="T3471" s="578"/>
      <c r="U3471" s="578"/>
      <c r="V3471" s="578"/>
      <c r="W3471" s="578"/>
      <c r="X3471" s="578"/>
      <c r="Y3471" s="578"/>
      <c r="Z3471" s="578"/>
      <c r="AA3471" s="578"/>
      <c r="AB3471" s="578"/>
      <c r="AC3471" s="578"/>
      <c r="AD3471" s="578"/>
      <c r="AE3471" s="578"/>
      <c r="AF3471" s="578"/>
      <c r="AG3471" s="578"/>
      <c r="AH3471" s="578"/>
      <c r="AI3471" s="578"/>
      <c r="AJ3471" s="578"/>
      <c r="AK3471" s="578"/>
      <c r="AL3471" s="578"/>
      <c r="AM3471" s="578"/>
      <c r="AN3471" s="578"/>
      <c r="AO3471" s="578"/>
      <c r="AP3471" s="578"/>
      <c r="AQ3471" s="578"/>
      <c r="AR3471" s="578"/>
      <c r="AS3471" s="578"/>
      <c r="AT3471" s="578"/>
      <c r="AU3471" s="567"/>
      <c r="AV3471" s="578"/>
      <c r="AW3471" s="578"/>
      <c r="AX3471" s="578"/>
      <c r="AY3471" s="578"/>
      <c r="AZ3471" s="578"/>
      <c r="BA3471" s="578"/>
      <c r="BB3471" s="578"/>
      <c r="BC3471" s="578"/>
      <c r="BD3471" s="578"/>
      <c r="BE3471" s="578"/>
      <c r="BF3471" s="578"/>
      <c r="BG3471" s="578"/>
      <c r="BH3471" s="578"/>
      <c r="BI3471" s="578"/>
      <c r="BJ3471" s="578"/>
      <c r="BK3471" s="578"/>
      <c r="BL3471" s="578"/>
      <c r="BM3471" s="578"/>
      <c r="BN3471" s="578"/>
      <c r="BO3471" s="578"/>
      <c r="BP3471" s="578"/>
      <c r="BQ3471" s="547"/>
      <c r="BR3471" s="578"/>
      <c r="BS3471" s="851"/>
      <c r="BT3471" s="575"/>
      <c r="BU3471" s="575"/>
    </row>
    <row r="3472" spans="1:73" s="534" customFormat="1" hidden="1">
      <c r="A3472" s="575"/>
      <c r="B3472" s="576"/>
      <c r="C3472" s="849"/>
      <c r="D3472" s="578"/>
      <c r="E3472" s="579"/>
      <c r="F3472" s="578"/>
      <c r="G3472" s="850"/>
      <c r="H3472" s="581"/>
      <c r="I3472" s="582"/>
      <c r="J3472" s="580"/>
      <c r="K3472" s="578"/>
      <c r="L3472" s="578"/>
      <c r="M3472" s="578"/>
      <c r="N3472" s="578"/>
      <c r="O3472" s="578"/>
      <c r="P3472" s="578"/>
      <c r="Q3472" s="578"/>
      <c r="R3472" s="578"/>
      <c r="S3472" s="578"/>
      <c r="T3472" s="578"/>
      <c r="U3472" s="578"/>
      <c r="V3472" s="578"/>
      <c r="W3472" s="578"/>
      <c r="X3472" s="578"/>
      <c r="Y3472" s="578"/>
      <c r="Z3472" s="578"/>
      <c r="AA3472" s="578"/>
      <c r="AB3472" s="578"/>
      <c r="AC3472" s="578"/>
      <c r="AD3472" s="578"/>
      <c r="AE3472" s="578"/>
      <c r="AF3472" s="578"/>
      <c r="AG3472" s="578"/>
      <c r="AH3472" s="578"/>
      <c r="AI3472" s="578"/>
      <c r="AJ3472" s="578"/>
      <c r="AK3472" s="578"/>
      <c r="AL3472" s="578"/>
      <c r="AM3472" s="578"/>
      <c r="AN3472" s="578"/>
      <c r="AO3472" s="578"/>
      <c r="AP3472" s="578"/>
      <c r="AQ3472" s="578"/>
      <c r="AR3472" s="578"/>
      <c r="AS3472" s="578"/>
      <c r="AT3472" s="578"/>
      <c r="AU3472" s="567"/>
      <c r="AV3472" s="578"/>
      <c r="AW3472" s="578"/>
      <c r="AX3472" s="578"/>
      <c r="AY3472" s="578"/>
      <c r="AZ3472" s="578"/>
      <c r="BA3472" s="578"/>
      <c r="BB3472" s="578"/>
      <c r="BC3472" s="578"/>
      <c r="BD3472" s="578"/>
      <c r="BE3472" s="578"/>
      <c r="BF3472" s="578"/>
      <c r="BG3472" s="578"/>
      <c r="BH3472" s="578"/>
      <c r="BI3472" s="578"/>
      <c r="BJ3472" s="578"/>
      <c r="BK3472" s="578"/>
      <c r="BL3472" s="578"/>
      <c r="BM3472" s="578"/>
      <c r="BN3472" s="578"/>
      <c r="BO3472" s="578"/>
      <c r="BP3472" s="578"/>
      <c r="BQ3472" s="547"/>
      <c r="BR3472" s="578"/>
      <c r="BS3472" s="851"/>
      <c r="BT3472" s="575"/>
      <c r="BU3472" s="575"/>
    </row>
    <row r="3473" spans="1:73" s="534" customFormat="1" hidden="1">
      <c r="A3473" s="575"/>
      <c r="B3473" s="576"/>
      <c r="C3473" s="849"/>
      <c r="D3473" s="578"/>
      <c r="E3473" s="579"/>
      <c r="F3473" s="578"/>
      <c r="G3473" s="850"/>
      <c r="H3473" s="581"/>
      <c r="I3473" s="582"/>
      <c r="J3473" s="580"/>
      <c r="K3473" s="578"/>
      <c r="L3473" s="578"/>
      <c r="M3473" s="578"/>
      <c r="N3473" s="578"/>
      <c r="O3473" s="578"/>
      <c r="P3473" s="578"/>
      <c r="Q3473" s="578"/>
      <c r="R3473" s="578"/>
      <c r="S3473" s="578"/>
      <c r="T3473" s="578"/>
      <c r="U3473" s="578"/>
      <c r="V3473" s="578"/>
      <c r="W3473" s="578"/>
      <c r="X3473" s="578"/>
      <c r="Y3473" s="578"/>
      <c r="Z3473" s="578"/>
      <c r="AA3473" s="578"/>
      <c r="AB3473" s="578"/>
      <c r="AC3473" s="578"/>
      <c r="AD3473" s="578"/>
      <c r="AE3473" s="578"/>
      <c r="AF3473" s="578"/>
      <c r="AG3473" s="578"/>
      <c r="AH3473" s="578"/>
      <c r="AI3473" s="578"/>
      <c r="AJ3473" s="578"/>
      <c r="AK3473" s="578"/>
      <c r="AL3473" s="578"/>
      <c r="AM3473" s="578"/>
      <c r="AN3473" s="578"/>
      <c r="AO3473" s="578"/>
      <c r="AP3473" s="578"/>
      <c r="AQ3473" s="578"/>
      <c r="AR3473" s="578"/>
      <c r="AS3473" s="578"/>
      <c r="AT3473" s="578"/>
      <c r="AU3473" s="567"/>
      <c r="AV3473" s="578"/>
      <c r="AW3473" s="578"/>
      <c r="AX3473" s="578"/>
      <c r="AY3473" s="578"/>
      <c r="AZ3473" s="578"/>
      <c r="BA3473" s="578"/>
      <c r="BB3473" s="578"/>
      <c r="BC3473" s="578"/>
      <c r="BD3473" s="578"/>
      <c r="BE3473" s="578"/>
      <c r="BF3473" s="578"/>
      <c r="BG3473" s="578"/>
      <c r="BH3473" s="578"/>
      <c r="BI3473" s="578"/>
      <c r="BJ3473" s="578"/>
      <c r="BK3473" s="578"/>
      <c r="BL3473" s="578"/>
      <c r="BM3473" s="578"/>
      <c r="BN3473" s="578"/>
      <c r="BO3473" s="578"/>
      <c r="BP3473" s="578"/>
      <c r="BQ3473" s="547"/>
      <c r="BR3473" s="578"/>
      <c r="BS3473" s="851"/>
      <c r="BT3473" s="575"/>
      <c r="BU3473" s="575"/>
    </row>
    <row r="3474" spans="1:73" s="534" customFormat="1" hidden="1">
      <c r="A3474" s="575"/>
      <c r="B3474" s="576"/>
      <c r="C3474" s="849"/>
      <c r="D3474" s="578"/>
      <c r="E3474" s="579"/>
      <c r="F3474" s="578"/>
      <c r="G3474" s="850"/>
      <c r="H3474" s="581"/>
      <c r="I3474" s="582"/>
      <c r="J3474" s="580"/>
      <c r="K3474" s="578"/>
      <c r="L3474" s="578"/>
      <c r="M3474" s="578"/>
      <c r="N3474" s="578"/>
      <c r="O3474" s="578"/>
      <c r="P3474" s="578"/>
      <c r="Q3474" s="578"/>
      <c r="R3474" s="578"/>
      <c r="S3474" s="578"/>
      <c r="T3474" s="578"/>
      <c r="U3474" s="578"/>
      <c r="V3474" s="578"/>
      <c r="W3474" s="578"/>
      <c r="X3474" s="578"/>
      <c r="Y3474" s="578"/>
      <c r="Z3474" s="578"/>
      <c r="AA3474" s="578"/>
      <c r="AB3474" s="578"/>
      <c r="AC3474" s="578"/>
      <c r="AD3474" s="578"/>
      <c r="AE3474" s="578"/>
      <c r="AF3474" s="578"/>
      <c r="AG3474" s="578"/>
      <c r="AH3474" s="578"/>
      <c r="AI3474" s="578"/>
      <c r="AJ3474" s="578"/>
      <c r="AK3474" s="578"/>
      <c r="AL3474" s="578"/>
      <c r="AM3474" s="578"/>
      <c r="AN3474" s="578"/>
      <c r="AO3474" s="578"/>
      <c r="AP3474" s="578"/>
      <c r="AQ3474" s="578"/>
      <c r="AR3474" s="578"/>
      <c r="AS3474" s="578"/>
      <c r="AT3474" s="578"/>
      <c r="AU3474" s="567"/>
      <c r="AV3474" s="578"/>
      <c r="AW3474" s="578"/>
      <c r="AX3474" s="578"/>
      <c r="AY3474" s="578"/>
      <c r="AZ3474" s="578"/>
      <c r="BA3474" s="578"/>
      <c r="BB3474" s="578"/>
      <c r="BC3474" s="578"/>
      <c r="BD3474" s="578"/>
      <c r="BE3474" s="578"/>
      <c r="BF3474" s="578"/>
      <c r="BG3474" s="578"/>
      <c r="BH3474" s="578"/>
      <c r="BI3474" s="578"/>
      <c r="BJ3474" s="578"/>
      <c r="BK3474" s="578"/>
      <c r="BL3474" s="578"/>
      <c r="BM3474" s="578"/>
      <c r="BN3474" s="578"/>
      <c r="BO3474" s="578"/>
      <c r="BP3474" s="578"/>
      <c r="BQ3474" s="547"/>
      <c r="BR3474" s="578"/>
      <c r="BS3474" s="851"/>
      <c r="BT3474" s="575"/>
      <c r="BU3474" s="575"/>
    </row>
    <row r="3475" spans="1:73" s="534" customFormat="1" hidden="1">
      <c r="A3475" s="575"/>
      <c r="B3475" s="576"/>
      <c r="C3475" s="849"/>
      <c r="D3475" s="578"/>
      <c r="E3475" s="579"/>
      <c r="F3475" s="578"/>
      <c r="G3475" s="850"/>
      <c r="H3475" s="581"/>
      <c r="I3475" s="582"/>
      <c r="J3475" s="580"/>
      <c r="K3475" s="578"/>
      <c r="L3475" s="578"/>
      <c r="M3475" s="578"/>
      <c r="N3475" s="578"/>
      <c r="O3475" s="578"/>
      <c r="P3475" s="578"/>
      <c r="Q3475" s="578"/>
      <c r="R3475" s="578"/>
      <c r="S3475" s="578"/>
      <c r="T3475" s="578"/>
      <c r="U3475" s="578"/>
      <c r="V3475" s="578"/>
      <c r="W3475" s="578"/>
      <c r="X3475" s="578"/>
      <c r="Y3475" s="578"/>
      <c r="Z3475" s="578"/>
      <c r="AA3475" s="578"/>
      <c r="AB3475" s="578"/>
      <c r="AC3475" s="578"/>
      <c r="AD3475" s="578"/>
      <c r="AE3475" s="578"/>
      <c r="AF3475" s="578"/>
      <c r="AG3475" s="578"/>
      <c r="AH3475" s="578"/>
      <c r="AI3475" s="578"/>
      <c r="AJ3475" s="578"/>
      <c r="AK3475" s="578"/>
      <c r="AL3475" s="578"/>
      <c r="AM3475" s="578"/>
      <c r="AN3475" s="578"/>
      <c r="AO3475" s="578"/>
      <c r="AP3475" s="578"/>
      <c r="AQ3475" s="578"/>
      <c r="AR3475" s="578"/>
      <c r="AS3475" s="578"/>
      <c r="AT3475" s="578"/>
      <c r="AU3475" s="567"/>
      <c r="AV3475" s="578"/>
      <c r="AW3475" s="578"/>
      <c r="AX3475" s="578"/>
      <c r="AY3475" s="578"/>
      <c r="AZ3475" s="578"/>
      <c r="BA3475" s="578"/>
      <c r="BB3475" s="578"/>
      <c r="BC3475" s="578"/>
      <c r="BD3475" s="578"/>
      <c r="BE3475" s="578"/>
      <c r="BF3475" s="578"/>
      <c r="BG3475" s="578"/>
      <c r="BH3475" s="578"/>
      <c r="BI3475" s="578"/>
      <c r="BJ3475" s="578"/>
      <c r="BK3475" s="578"/>
      <c r="BL3475" s="578"/>
      <c r="BM3475" s="578"/>
      <c r="BN3475" s="578"/>
      <c r="BO3475" s="578"/>
      <c r="BP3475" s="578"/>
      <c r="BQ3475" s="547"/>
      <c r="BR3475" s="578"/>
      <c r="BS3475" s="851"/>
      <c r="BT3475" s="575"/>
      <c r="BU3475" s="575"/>
    </row>
    <row r="3476" spans="1:73" s="534" customFormat="1" hidden="1">
      <c r="A3476" s="575"/>
      <c r="B3476" s="576"/>
      <c r="C3476" s="849"/>
      <c r="D3476" s="578"/>
      <c r="E3476" s="579"/>
      <c r="F3476" s="578"/>
      <c r="G3476" s="850"/>
      <c r="H3476" s="581"/>
      <c r="I3476" s="582"/>
      <c r="J3476" s="580"/>
      <c r="K3476" s="578"/>
      <c r="L3476" s="578"/>
      <c r="M3476" s="578"/>
      <c r="N3476" s="578"/>
      <c r="O3476" s="578"/>
      <c r="P3476" s="578"/>
      <c r="Q3476" s="578"/>
      <c r="R3476" s="578"/>
      <c r="S3476" s="578"/>
      <c r="T3476" s="578"/>
      <c r="U3476" s="578"/>
      <c r="V3476" s="578"/>
      <c r="W3476" s="578"/>
      <c r="X3476" s="578"/>
      <c r="Y3476" s="578"/>
      <c r="Z3476" s="578"/>
      <c r="AA3476" s="578"/>
      <c r="AB3476" s="578"/>
      <c r="AC3476" s="578"/>
      <c r="AD3476" s="578"/>
      <c r="AE3476" s="578"/>
      <c r="AF3476" s="578"/>
      <c r="AG3476" s="578"/>
      <c r="AH3476" s="578"/>
      <c r="AI3476" s="578"/>
      <c r="AJ3476" s="578"/>
      <c r="AK3476" s="578"/>
      <c r="AL3476" s="578"/>
      <c r="AM3476" s="578"/>
      <c r="AN3476" s="578"/>
      <c r="AO3476" s="578"/>
      <c r="AP3476" s="578"/>
      <c r="AQ3476" s="578"/>
      <c r="AR3476" s="578"/>
      <c r="AS3476" s="578"/>
      <c r="AT3476" s="578"/>
      <c r="AU3476" s="567"/>
      <c r="AV3476" s="578"/>
      <c r="AW3476" s="578"/>
      <c r="AX3476" s="578"/>
      <c r="AY3476" s="578"/>
      <c r="AZ3476" s="578"/>
      <c r="BA3476" s="578"/>
      <c r="BB3476" s="578"/>
      <c r="BC3476" s="578"/>
      <c r="BD3476" s="578"/>
      <c r="BE3476" s="578"/>
      <c r="BF3476" s="578"/>
      <c r="BG3476" s="578"/>
      <c r="BH3476" s="578"/>
      <c r="BI3476" s="578"/>
      <c r="BJ3476" s="578"/>
      <c r="BK3476" s="578"/>
      <c r="BL3476" s="578"/>
      <c r="BM3476" s="578"/>
      <c r="BN3476" s="578"/>
      <c r="BO3476" s="578"/>
      <c r="BP3476" s="578"/>
      <c r="BQ3476" s="547"/>
      <c r="BR3476" s="578"/>
      <c r="BS3476" s="851"/>
      <c r="BT3476" s="575"/>
      <c r="BU3476" s="575"/>
    </row>
    <row r="3477" spans="1:73" s="534" customFormat="1" hidden="1">
      <c r="A3477" s="575"/>
      <c r="B3477" s="576"/>
      <c r="C3477" s="849"/>
      <c r="D3477" s="578"/>
      <c r="E3477" s="579"/>
      <c r="F3477" s="578"/>
      <c r="G3477" s="850"/>
      <c r="H3477" s="581"/>
      <c r="I3477" s="582"/>
      <c r="J3477" s="580"/>
      <c r="K3477" s="578"/>
      <c r="L3477" s="578"/>
      <c r="M3477" s="578"/>
      <c r="N3477" s="578"/>
      <c r="O3477" s="578"/>
      <c r="P3477" s="578"/>
      <c r="Q3477" s="578"/>
      <c r="R3477" s="578"/>
      <c r="S3477" s="578"/>
      <c r="T3477" s="578"/>
      <c r="U3477" s="578"/>
      <c r="V3477" s="578"/>
      <c r="W3477" s="578"/>
      <c r="X3477" s="578"/>
      <c r="Y3477" s="578"/>
      <c r="Z3477" s="578"/>
      <c r="AA3477" s="578"/>
      <c r="AB3477" s="578"/>
      <c r="AC3477" s="578"/>
      <c r="AD3477" s="578"/>
      <c r="AE3477" s="578"/>
      <c r="AF3477" s="578"/>
      <c r="AG3477" s="578"/>
      <c r="AH3477" s="578"/>
      <c r="AI3477" s="578"/>
      <c r="AJ3477" s="578"/>
      <c r="AK3477" s="578"/>
      <c r="AL3477" s="578"/>
      <c r="AM3477" s="578"/>
      <c r="AN3477" s="578"/>
      <c r="AO3477" s="578"/>
      <c r="AP3477" s="578"/>
      <c r="AQ3477" s="578"/>
      <c r="AR3477" s="578"/>
      <c r="AS3477" s="578"/>
      <c r="AT3477" s="578"/>
      <c r="AU3477" s="567"/>
      <c r="AV3477" s="578"/>
      <c r="AW3477" s="578"/>
      <c r="AX3477" s="578"/>
      <c r="AY3477" s="578"/>
      <c r="AZ3477" s="578"/>
      <c r="BA3477" s="578"/>
      <c r="BB3477" s="578"/>
      <c r="BC3477" s="578"/>
      <c r="BD3477" s="578"/>
      <c r="BE3477" s="578"/>
      <c r="BF3477" s="578"/>
      <c r="BG3477" s="578"/>
      <c r="BH3477" s="578"/>
      <c r="BI3477" s="578"/>
      <c r="BJ3477" s="578"/>
      <c r="BK3477" s="578"/>
      <c r="BL3477" s="578"/>
      <c r="BM3477" s="578"/>
      <c r="BN3477" s="578"/>
      <c r="BO3477" s="578"/>
      <c r="BP3477" s="578"/>
      <c r="BQ3477" s="547"/>
      <c r="BR3477" s="578"/>
      <c r="BS3477" s="851"/>
      <c r="BT3477" s="575"/>
      <c r="BU3477" s="575"/>
    </row>
    <row r="3478" spans="1:73" s="534" customFormat="1" hidden="1">
      <c r="A3478" s="575"/>
      <c r="B3478" s="576"/>
      <c r="C3478" s="849"/>
      <c r="D3478" s="578"/>
      <c r="E3478" s="579"/>
      <c r="F3478" s="578"/>
      <c r="G3478" s="850"/>
      <c r="H3478" s="581"/>
      <c r="I3478" s="582"/>
      <c r="J3478" s="580"/>
      <c r="K3478" s="578"/>
      <c r="L3478" s="578"/>
      <c r="M3478" s="578"/>
      <c r="N3478" s="578"/>
      <c r="O3478" s="578"/>
      <c r="P3478" s="578"/>
      <c r="Q3478" s="578"/>
      <c r="R3478" s="578"/>
      <c r="S3478" s="578"/>
      <c r="T3478" s="578"/>
      <c r="U3478" s="578"/>
      <c r="V3478" s="578"/>
      <c r="W3478" s="578"/>
      <c r="X3478" s="578"/>
      <c r="Y3478" s="578"/>
      <c r="Z3478" s="578"/>
      <c r="AA3478" s="578"/>
      <c r="AB3478" s="578"/>
      <c r="AC3478" s="578"/>
      <c r="AD3478" s="578"/>
      <c r="AE3478" s="578"/>
      <c r="AF3478" s="578"/>
      <c r="AG3478" s="578"/>
      <c r="AH3478" s="578"/>
      <c r="AI3478" s="578"/>
      <c r="AJ3478" s="578"/>
      <c r="AK3478" s="578"/>
      <c r="AL3478" s="578"/>
      <c r="AM3478" s="578"/>
      <c r="AN3478" s="578"/>
      <c r="AO3478" s="578"/>
      <c r="AP3478" s="578"/>
      <c r="AQ3478" s="578"/>
      <c r="AR3478" s="578"/>
      <c r="AS3478" s="578"/>
      <c r="AT3478" s="578"/>
      <c r="AU3478" s="567"/>
      <c r="AV3478" s="578"/>
      <c r="AW3478" s="578"/>
      <c r="AX3478" s="578"/>
      <c r="AY3478" s="578"/>
      <c r="AZ3478" s="578"/>
      <c r="BA3478" s="578"/>
      <c r="BB3478" s="578"/>
      <c r="BC3478" s="578"/>
      <c r="BD3478" s="578"/>
      <c r="BE3478" s="578"/>
      <c r="BF3478" s="578"/>
      <c r="BG3478" s="578"/>
      <c r="BH3478" s="578"/>
      <c r="BI3478" s="578"/>
      <c r="BJ3478" s="578"/>
      <c r="BK3478" s="578"/>
      <c r="BL3478" s="578"/>
      <c r="BM3478" s="578"/>
      <c r="BN3478" s="578"/>
      <c r="BO3478" s="578"/>
      <c r="BP3478" s="578"/>
      <c r="BQ3478" s="547"/>
      <c r="BR3478" s="578"/>
      <c r="BS3478" s="851"/>
      <c r="BT3478" s="575"/>
      <c r="BU3478" s="575"/>
    </row>
    <row r="3479" spans="1:73" s="534" customFormat="1" hidden="1">
      <c r="A3479" s="575"/>
      <c r="B3479" s="576"/>
      <c r="C3479" s="849"/>
      <c r="D3479" s="578"/>
      <c r="E3479" s="579"/>
      <c r="F3479" s="578"/>
      <c r="G3479" s="850"/>
      <c r="H3479" s="581"/>
      <c r="I3479" s="582"/>
      <c r="J3479" s="580"/>
      <c r="K3479" s="578"/>
      <c r="L3479" s="578"/>
      <c r="M3479" s="578"/>
      <c r="N3479" s="578"/>
      <c r="O3479" s="578"/>
      <c r="P3479" s="578"/>
      <c r="Q3479" s="578"/>
      <c r="R3479" s="578"/>
      <c r="S3479" s="578"/>
      <c r="T3479" s="578"/>
      <c r="U3479" s="578"/>
      <c r="V3479" s="578"/>
      <c r="W3479" s="578"/>
      <c r="X3479" s="578"/>
      <c r="Y3479" s="578"/>
      <c r="Z3479" s="578"/>
      <c r="AA3479" s="578"/>
      <c r="AB3479" s="578"/>
      <c r="AC3479" s="578"/>
      <c r="AD3479" s="578"/>
      <c r="AE3479" s="578"/>
      <c r="AF3479" s="578"/>
      <c r="AG3479" s="578"/>
      <c r="AH3479" s="578"/>
      <c r="AI3479" s="578"/>
      <c r="AJ3479" s="578"/>
      <c r="AK3479" s="578"/>
      <c r="AL3479" s="578"/>
      <c r="AM3479" s="578"/>
      <c r="AN3479" s="578"/>
      <c r="AO3479" s="578"/>
      <c r="AP3479" s="578"/>
      <c r="AQ3479" s="578"/>
      <c r="AR3479" s="578"/>
      <c r="AS3479" s="578"/>
      <c r="AT3479" s="578"/>
      <c r="AU3479" s="567"/>
      <c r="AV3479" s="578"/>
      <c r="AW3479" s="578"/>
      <c r="AX3479" s="578"/>
      <c r="AY3479" s="578"/>
      <c r="AZ3479" s="578"/>
      <c r="BA3479" s="578"/>
      <c r="BB3479" s="578"/>
      <c r="BC3479" s="578"/>
      <c r="BD3479" s="578"/>
      <c r="BE3479" s="578"/>
      <c r="BF3479" s="578"/>
      <c r="BG3479" s="578"/>
      <c r="BH3479" s="578"/>
      <c r="BI3479" s="578"/>
      <c r="BJ3479" s="578"/>
      <c r="BK3479" s="578"/>
      <c r="BL3479" s="578"/>
      <c r="BM3479" s="578"/>
      <c r="BN3479" s="578"/>
      <c r="BO3479" s="578"/>
      <c r="BP3479" s="578"/>
      <c r="BQ3479" s="547"/>
      <c r="BR3479" s="578"/>
      <c r="BS3479" s="851"/>
      <c r="BT3479" s="575"/>
      <c r="BU3479" s="575"/>
    </row>
    <row r="3480" spans="1:73" s="534" customFormat="1" hidden="1">
      <c r="A3480" s="575"/>
      <c r="B3480" s="576"/>
      <c r="C3480" s="849"/>
      <c r="D3480" s="578"/>
      <c r="E3480" s="579"/>
      <c r="F3480" s="578"/>
      <c r="G3480" s="850"/>
      <c r="H3480" s="581"/>
      <c r="I3480" s="582"/>
      <c r="J3480" s="580"/>
      <c r="K3480" s="578"/>
      <c r="L3480" s="578"/>
      <c r="M3480" s="578"/>
      <c r="N3480" s="578"/>
      <c r="O3480" s="578"/>
      <c r="P3480" s="578"/>
      <c r="Q3480" s="578"/>
      <c r="R3480" s="578"/>
      <c r="S3480" s="578"/>
      <c r="T3480" s="578"/>
      <c r="U3480" s="578"/>
      <c r="V3480" s="578"/>
      <c r="W3480" s="578"/>
      <c r="X3480" s="578"/>
      <c r="Y3480" s="578"/>
      <c r="Z3480" s="578"/>
      <c r="AA3480" s="578"/>
      <c r="AB3480" s="578"/>
      <c r="AC3480" s="578"/>
      <c r="AD3480" s="578"/>
      <c r="AE3480" s="578"/>
      <c r="AF3480" s="578"/>
      <c r="AG3480" s="578"/>
      <c r="AH3480" s="578"/>
      <c r="AI3480" s="578"/>
      <c r="AJ3480" s="578"/>
      <c r="AK3480" s="578"/>
      <c r="AL3480" s="578"/>
      <c r="AM3480" s="578"/>
      <c r="AN3480" s="578"/>
      <c r="AO3480" s="578"/>
      <c r="AP3480" s="578"/>
      <c r="AQ3480" s="578"/>
      <c r="AR3480" s="578"/>
      <c r="AS3480" s="578"/>
      <c r="AT3480" s="578"/>
      <c r="AU3480" s="567"/>
      <c r="AV3480" s="578"/>
      <c r="AW3480" s="578"/>
      <c r="AX3480" s="578"/>
      <c r="AY3480" s="578"/>
      <c r="AZ3480" s="578"/>
      <c r="BA3480" s="578"/>
      <c r="BB3480" s="578"/>
      <c r="BC3480" s="578"/>
      <c r="BD3480" s="578"/>
      <c r="BE3480" s="578"/>
      <c r="BF3480" s="578"/>
      <c r="BG3480" s="578"/>
      <c r="BH3480" s="578"/>
      <c r="BI3480" s="578"/>
      <c r="BJ3480" s="578"/>
      <c r="BK3480" s="578"/>
      <c r="BL3480" s="578"/>
      <c r="BM3480" s="578"/>
      <c r="BN3480" s="578"/>
      <c r="BO3480" s="578"/>
      <c r="BP3480" s="578"/>
      <c r="BQ3480" s="547"/>
      <c r="BR3480" s="578"/>
      <c r="BS3480" s="851"/>
      <c r="BT3480" s="575"/>
      <c r="BU3480" s="575"/>
    </row>
    <row r="3481" spans="1:73" s="534" customFormat="1" hidden="1">
      <c r="A3481" s="575"/>
      <c r="B3481" s="576"/>
      <c r="C3481" s="849"/>
      <c r="D3481" s="578"/>
      <c r="E3481" s="579"/>
      <c r="F3481" s="578"/>
      <c r="G3481" s="850"/>
      <c r="H3481" s="581"/>
      <c r="I3481" s="582"/>
      <c r="J3481" s="580"/>
      <c r="K3481" s="578"/>
      <c r="L3481" s="578"/>
      <c r="M3481" s="578"/>
      <c r="N3481" s="578"/>
      <c r="O3481" s="578"/>
      <c r="P3481" s="578"/>
      <c r="Q3481" s="578"/>
      <c r="R3481" s="578"/>
      <c r="S3481" s="578"/>
      <c r="T3481" s="578"/>
      <c r="U3481" s="578"/>
      <c r="V3481" s="578"/>
      <c r="W3481" s="578"/>
      <c r="X3481" s="578"/>
      <c r="Y3481" s="578"/>
      <c r="Z3481" s="578"/>
      <c r="AA3481" s="578"/>
      <c r="AB3481" s="578"/>
      <c r="AC3481" s="578"/>
      <c r="AD3481" s="578"/>
      <c r="AE3481" s="578"/>
      <c r="AF3481" s="578"/>
      <c r="AG3481" s="578"/>
      <c r="AH3481" s="578"/>
      <c r="AI3481" s="578"/>
      <c r="AJ3481" s="578"/>
      <c r="AK3481" s="578"/>
      <c r="AL3481" s="578"/>
      <c r="AM3481" s="578"/>
      <c r="AN3481" s="578"/>
      <c r="AO3481" s="578"/>
      <c r="AP3481" s="578"/>
      <c r="AQ3481" s="578"/>
      <c r="AR3481" s="578"/>
      <c r="AS3481" s="578"/>
      <c r="AT3481" s="578"/>
      <c r="AU3481" s="567"/>
      <c r="AV3481" s="578"/>
      <c r="AW3481" s="578"/>
      <c r="AX3481" s="578"/>
      <c r="AY3481" s="578"/>
      <c r="AZ3481" s="578"/>
      <c r="BA3481" s="578"/>
      <c r="BB3481" s="578"/>
      <c r="BC3481" s="578"/>
      <c r="BD3481" s="578"/>
      <c r="BE3481" s="578"/>
      <c r="BF3481" s="578"/>
      <c r="BG3481" s="578"/>
      <c r="BH3481" s="578"/>
      <c r="BI3481" s="578"/>
      <c r="BJ3481" s="578"/>
      <c r="BK3481" s="578"/>
      <c r="BL3481" s="578"/>
      <c r="BM3481" s="578"/>
      <c r="BN3481" s="578"/>
      <c r="BO3481" s="578"/>
      <c r="BP3481" s="578"/>
      <c r="BQ3481" s="547"/>
      <c r="BR3481" s="578"/>
      <c r="BS3481" s="851"/>
      <c r="BT3481" s="575"/>
      <c r="BU3481" s="575"/>
    </row>
    <row r="3482" spans="1:73" s="534" customFormat="1" hidden="1">
      <c r="A3482" s="575"/>
      <c r="B3482" s="576"/>
      <c r="C3482" s="849"/>
      <c r="D3482" s="578"/>
      <c r="E3482" s="579"/>
      <c r="F3482" s="578"/>
      <c r="G3482" s="850"/>
      <c r="H3482" s="581"/>
      <c r="I3482" s="582"/>
      <c r="J3482" s="580"/>
      <c r="K3482" s="578"/>
      <c r="L3482" s="578"/>
      <c r="M3482" s="578"/>
      <c r="N3482" s="578"/>
      <c r="O3482" s="578"/>
      <c r="P3482" s="578"/>
      <c r="Q3482" s="578"/>
      <c r="R3482" s="578"/>
      <c r="S3482" s="578"/>
      <c r="T3482" s="578"/>
      <c r="U3482" s="578"/>
      <c r="V3482" s="578"/>
      <c r="W3482" s="578"/>
      <c r="X3482" s="578"/>
      <c r="Y3482" s="578"/>
      <c r="Z3482" s="578"/>
      <c r="AA3482" s="578"/>
      <c r="AB3482" s="578"/>
      <c r="AC3482" s="578"/>
      <c r="AD3482" s="578"/>
      <c r="AE3482" s="578"/>
      <c r="AF3482" s="578"/>
      <c r="AG3482" s="578"/>
      <c r="AH3482" s="578"/>
      <c r="AI3482" s="578"/>
      <c r="AJ3482" s="578"/>
      <c r="AK3482" s="578"/>
      <c r="AL3482" s="578"/>
      <c r="AM3482" s="578"/>
      <c r="AN3482" s="578"/>
      <c r="AO3482" s="578"/>
      <c r="AP3482" s="578"/>
      <c r="AQ3482" s="578"/>
      <c r="AR3482" s="578"/>
      <c r="AS3482" s="578"/>
      <c r="AT3482" s="578"/>
      <c r="AU3482" s="567"/>
      <c r="AV3482" s="578"/>
      <c r="AW3482" s="578"/>
      <c r="AX3482" s="578"/>
      <c r="AY3482" s="578"/>
      <c r="AZ3482" s="578"/>
      <c r="BA3482" s="578"/>
      <c r="BB3482" s="578"/>
      <c r="BC3482" s="578"/>
      <c r="BD3482" s="578"/>
      <c r="BE3482" s="578"/>
      <c r="BF3482" s="578"/>
      <c r="BG3482" s="578"/>
      <c r="BH3482" s="578"/>
      <c r="BI3482" s="578"/>
      <c r="BJ3482" s="578"/>
      <c r="BK3482" s="578"/>
      <c r="BL3482" s="578"/>
      <c r="BM3482" s="578"/>
      <c r="BN3482" s="578"/>
      <c r="BO3482" s="578"/>
      <c r="BP3482" s="578"/>
      <c r="BQ3482" s="547"/>
      <c r="BR3482" s="578"/>
      <c r="BS3482" s="851"/>
      <c r="BT3482" s="575"/>
      <c r="BU3482" s="575"/>
    </row>
    <row r="3483" spans="1:73" s="534" customFormat="1" hidden="1">
      <c r="A3483" s="575"/>
      <c r="B3483" s="576"/>
      <c r="C3483" s="849"/>
      <c r="D3483" s="578"/>
      <c r="E3483" s="579"/>
      <c r="F3483" s="578"/>
      <c r="G3483" s="850"/>
      <c r="H3483" s="581"/>
      <c r="I3483" s="582"/>
      <c r="J3483" s="580"/>
      <c r="K3483" s="578"/>
      <c r="L3483" s="578"/>
      <c r="M3483" s="578"/>
      <c r="N3483" s="578"/>
      <c r="O3483" s="578"/>
      <c r="P3483" s="578"/>
      <c r="Q3483" s="578"/>
      <c r="R3483" s="578"/>
      <c r="S3483" s="578"/>
      <c r="T3483" s="578"/>
      <c r="U3483" s="578"/>
      <c r="V3483" s="578"/>
      <c r="W3483" s="578"/>
      <c r="X3483" s="578"/>
      <c r="Y3483" s="578"/>
      <c r="Z3483" s="578"/>
      <c r="AA3483" s="578"/>
      <c r="AB3483" s="578"/>
      <c r="AC3483" s="578"/>
      <c r="AD3483" s="578"/>
      <c r="AE3483" s="578"/>
      <c r="AF3483" s="578"/>
      <c r="AG3483" s="578"/>
      <c r="AH3483" s="578"/>
      <c r="AI3483" s="578"/>
      <c r="AJ3483" s="578"/>
      <c r="AK3483" s="578"/>
      <c r="AL3483" s="578"/>
      <c r="AM3483" s="578"/>
      <c r="AN3483" s="578"/>
      <c r="AO3483" s="578"/>
      <c r="AP3483" s="578"/>
      <c r="AQ3483" s="578"/>
      <c r="AR3483" s="578"/>
      <c r="AS3483" s="578"/>
      <c r="AT3483" s="578"/>
      <c r="AU3483" s="567"/>
      <c r="AV3483" s="578"/>
      <c r="AW3483" s="578"/>
      <c r="AX3483" s="578"/>
      <c r="AY3483" s="578"/>
      <c r="AZ3483" s="578"/>
      <c r="BA3483" s="578"/>
      <c r="BB3483" s="578"/>
      <c r="BC3483" s="578"/>
      <c r="BD3483" s="578"/>
      <c r="BE3483" s="578"/>
      <c r="BF3483" s="578"/>
      <c r="BG3483" s="578"/>
      <c r="BH3483" s="578"/>
      <c r="BI3483" s="578"/>
      <c r="BJ3483" s="578"/>
      <c r="BK3483" s="578"/>
      <c r="BL3483" s="578"/>
      <c r="BM3483" s="578"/>
      <c r="BN3483" s="578"/>
      <c r="BO3483" s="578"/>
      <c r="BP3483" s="578"/>
      <c r="BQ3483" s="547"/>
      <c r="BR3483" s="578"/>
      <c r="BS3483" s="851"/>
      <c r="BT3483" s="575"/>
      <c r="BU3483" s="575"/>
    </row>
    <row r="3484" spans="1:73" s="534" customFormat="1" hidden="1">
      <c r="A3484" s="575"/>
      <c r="B3484" s="576"/>
      <c r="C3484" s="849"/>
      <c r="D3484" s="578"/>
      <c r="E3484" s="579"/>
      <c r="F3484" s="578"/>
      <c r="G3484" s="850"/>
      <c r="H3484" s="581"/>
      <c r="I3484" s="582"/>
      <c r="J3484" s="580"/>
      <c r="K3484" s="578"/>
      <c r="L3484" s="578"/>
      <c r="M3484" s="578"/>
      <c r="N3484" s="578"/>
      <c r="O3484" s="578"/>
      <c r="P3484" s="578"/>
      <c r="Q3484" s="578"/>
      <c r="R3484" s="578"/>
      <c r="S3484" s="578"/>
      <c r="T3484" s="578"/>
      <c r="U3484" s="578"/>
      <c r="V3484" s="578"/>
      <c r="W3484" s="578"/>
      <c r="X3484" s="578"/>
      <c r="Y3484" s="578"/>
      <c r="Z3484" s="578"/>
      <c r="AA3484" s="578"/>
      <c r="AB3484" s="578"/>
      <c r="AC3484" s="578"/>
      <c r="AD3484" s="578"/>
      <c r="AE3484" s="578"/>
      <c r="AF3484" s="578"/>
      <c r="AG3484" s="578"/>
      <c r="AH3484" s="578"/>
      <c r="AI3484" s="578"/>
      <c r="AJ3484" s="578"/>
      <c r="AK3484" s="578"/>
      <c r="AL3484" s="578"/>
      <c r="AM3484" s="578"/>
      <c r="AN3484" s="578"/>
      <c r="AO3484" s="578"/>
      <c r="AP3484" s="578"/>
      <c r="AQ3484" s="578"/>
      <c r="AR3484" s="578"/>
      <c r="AS3484" s="578"/>
      <c r="AT3484" s="578"/>
      <c r="AU3484" s="567"/>
      <c r="AV3484" s="578"/>
      <c r="AW3484" s="578"/>
      <c r="AX3484" s="578"/>
      <c r="AY3484" s="578"/>
      <c r="AZ3484" s="578"/>
      <c r="BA3484" s="578"/>
      <c r="BB3484" s="578"/>
      <c r="BC3484" s="578"/>
      <c r="BD3484" s="578"/>
      <c r="BE3484" s="578"/>
      <c r="BF3484" s="578"/>
      <c r="BG3484" s="578"/>
      <c r="BH3484" s="578"/>
      <c r="BI3484" s="578"/>
      <c r="BJ3484" s="578"/>
      <c r="BK3484" s="578"/>
      <c r="BL3484" s="578"/>
      <c r="BM3484" s="578"/>
      <c r="BN3484" s="578"/>
      <c r="BO3484" s="578"/>
      <c r="BP3484" s="578"/>
      <c r="BQ3484" s="547"/>
      <c r="BR3484" s="578"/>
      <c r="BS3484" s="851"/>
      <c r="BT3484" s="575"/>
      <c r="BU3484" s="575"/>
    </row>
    <row r="3485" spans="1:73" s="534" customFormat="1" hidden="1">
      <c r="A3485" s="575"/>
      <c r="B3485" s="576"/>
      <c r="C3485" s="849"/>
      <c r="D3485" s="578"/>
      <c r="E3485" s="579"/>
      <c r="F3485" s="578"/>
      <c r="G3485" s="850"/>
      <c r="H3485" s="581"/>
      <c r="I3485" s="582"/>
      <c r="J3485" s="580"/>
      <c r="K3485" s="578"/>
      <c r="L3485" s="578"/>
      <c r="M3485" s="578"/>
      <c r="N3485" s="578"/>
      <c r="O3485" s="578"/>
      <c r="P3485" s="578"/>
      <c r="Q3485" s="578"/>
      <c r="R3485" s="578"/>
      <c r="S3485" s="578"/>
      <c r="T3485" s="578"/>
      <c r="U3485" s="578"/>
      <c r="V3485" s="578"/>
      <c r="W3485" s="578"/>
      <c r="X3485" s="578"/>
      <c r="Y3485" s="578"/>
      <c r="Z3485" s="578"/>
      <c r="AA3485" s="578"/>
      <c r="AB3485" s="578"/>
      <c r="AC3485" s="578"/>
      <c r="AD3485" s="578"/>
      <c r="AE3485" s="578"/>
      <c r="AF3485" s="578"/>
      <c r="AG3485" s="578"/>
      <c r="AH3485" s="578"/>
      <c r="AI3485" s="578"/>
      <c r="AJ3485" s="578"/>
      <c r="AK3485" s="578"/>
      <c r="AL3485" s="578"/>
      <c r="AM3485" s="578"/>
      <c r="AN3485" s="578"/>
      <c r="AO3485" s="578"/>
      <c r="AP3485" s="578"/>
      <c r="AQ3485" s="578"/>
      <c r="AR3485" s="578"/>
      <c r="AS3485" s="578"/>
      <c r="AT3485" s="578"/>
      <c r="AU3485" s="567"/>
      <c r="AV3485" s="578"/>
      <c r="AW3485" s="578"/>
      <c r="AX3485" s="578"/>
      <c r="AY3485" s="578"/>
      <c r="AZ3485" s="578"/>
      <c r="BA3485" s="578"/>
      <c r="BB3485" s="578"/>
      <c r="BC3485" s="578"/>
      <c r="BD3485" s="578"/>
      <c r="BE3485" s="578"/>
      <c r="BF3485" s="578"/>
      <c r="BG3485" s="578"/>
      <c r="BH3485" s="578"/>
      <c r="BI3485" s="578"/>
      <c r="BJ3485" s="578"/>
      <c r="BK3485" s="578"/>
      <c r="BL3485" s="578"/>
      <c r="BM3485" s="578"/>
      <c r="BN3485" s="578"/>
      <c r="BO3485" s="578"/>
      <c r="BP3485" s="578"/>
      <c r="BQ3485" s="547"/>
      <c r="BR3485" s="578"/>
      <c r="BS3485" s="851"/>
      <c r="BT3485" s="575"/>
      <c r="BU3485" s="575"/>
    </row>
    <row r="3486" spans="1:73" s="534" customFormat="1" hidden="1">
      <c r="A3486" s="575"/>
      <c r="B3486" s="576"/>
      <c r="C3486" s="849"/>
      <c r="D3486" s="578"/>
      <c r="E3486" s="579"/>
      <c r="F3486" s="578"/>
      <c r="G3486" s="850"/>
      <c r="H3486" s="581"/>
      <c r="I3486" s="582"/>
      <c r="J3486" s="580"/>
      <c r="K3486" s="578"/>
      <c r="L3486" s="578"/>
      <c r="M3486" s="578"/>
      <c r="N3486" s="578"/>
      <c r="O3486" s="578"/>
      <c r="P3486" s="578"/>
      <c r="Q3486" s="578"/>
      <c r="R3486" s="578"/>
      <c r="S3486" s="578"/>
      <c r="T3486" s="578"/>
      <c r="U3486" s="578"/>
      <c r="V3486" s="578"/>
      <c r="W3486" s="578"/>
      <c r="X3486" s="578"/>
      <c r="Y3486" s="578"/>
      <c r="Z3486" s="578"/>
      <c r="AA3486" s="578"/>
      <c r="AB3486" s="578"/>
      <c r="AC3486" s="578"/>
      <c r="AD3486" s="578"/>
      <c r="AE3486" s="578"/>
      <c r="AF3486" s="578"/>
      <c r="AG3486" s="578"/>
      <c r="AH3486" s="578"/>
      <c r="AI3486" s="578"/>
      <c r="AJ3486" s="578"/>
      <c r="AK3486" s="578"/>
      <c r="AL3486" s="578"/>
      <c r="AM3486" s="578"/>
      <c r="AN3486" s="578"/>
      <c r="AO3486" s="578"/>
      <c r="AP3486" s="578"/>
      <c r="AQ3486" s="578"/>
      <c r="AR3486" s="578"/>
      <c r="AS3486" s="578"/>
      <c r="AT3486" s="578"/>
      <c r="AU3486" s="567"/>
      <c r="AV3486" s="578"/>
      <c r="AW3486" s="578"/>
      <c r="AX3486" s="578"/>
      <c r="AY3486" s="578"/>
      <c r="AZ3486" s="578"/>
      <c r="BA3486" s="578"/>
      <c r="BB3486" s="578"/>
      <c r="BC3486" s="578"/>
      <c r="BD3486" s="578"/>
      <c r="BE3486" s="578"/>
      <c r="BF3486" s="578"/>
      <c r="BG3486" s="578"/>
      <c r="BH3486" s="578"/>
      <c r="BI3486" s="578"/>
      <c r="BJ3486" s="578"/>
      <c r="BK3486" s="578"/>
      <c r="BL3486" s="578"/>
      <c r="BM3486" s="578"/>
      <c r="BN3486" s="578"/>
      <c r="BO3486" s="578"/>
      <c r="BP3486" s="578"/>
      <c r="BQ3486" s="547"/>
      <c r="BR3486" s="578"/>
      <c r="BS3486" s="851"/>
      <c r="BT3486" s="575"/>
      <c r="BU3486" s="575"/>
    </row>
    <row r="3487" spans="1:73" s="534" customFormat="1" hidden="1">
      <c r="A3487" s="575"/>
      <c r="B3487" s="576"/>
      <c r="C3487" s="849"/>
      <c r="D3487" s="578"/>
      <c r="E3487" s="579"/>
      <c r="F3487" s="578"/>
      <c r="G3487" s="850"/>
      <c r="H3487" s="581"/>
      <c r="I3487" s="582"/>
      <c r="J3487" s="580"/>
      <c r="K3487" s="578"/>
      <c r="L3487" s="578"/>
      <c r="M3487" s="578"/>
      <c r="N3487" s="578"/>
      <c r="O3487" s="578"/>
      <c r="P3487" s="578"/>
      <c r="Q3487" s="578"/>
      <c r="R3487" s="578"/>
      <c r="S3487" s="578"/>
      <c r="T3487" s="578"/>
      <c r="U3487" s="578"/>
      <c r="V3487" s="578"/>
      <c r="W3487" s="578"/>
      <c r="X3487" s="578"/>
      <c r="Y3487" s="578"/>
      <c r="Z3487" s="578"/>
      <c r="AA3487" s="578"/>
      <c r="AB3487" s="578"/>
      <c r="AC3487" s="578"/>
      <c r="AD3487" s="578"/>
      <c r="AE3487" s="578"/>
      <c r="AF3487" s="578"/>
      <c r="AG3487" s="578"/>
      <c r="AH3487" s="578"/>
      <c r="AI3487" s="578"/>
      <c r="AJ3487" s="578"/>
      <c r="AK3487" s="578"/>
      <c r="AL3487" s="578"/>
      <c r="AM3487" s="578"/>
      <c r="AN3487" s="578"/>
      <c r="AO3487" s="578"/>
      <c r="AP3487" s="578"/>
      <c r="AQ3487" s="578"/>
      <c r="AR3487" s="578"/>
      <c r="AS3487" s="578"/>
      <c r="AT3487" s="578"/>
      <c r="AU3487" s="567"/>
      <c r="AV3487" s="578"/>
      <c r="AW3487" s="578"/>
      <c r="AX3487" s="578"/>
      <c r="AY3487" s="578"/>
      <c r="AZ3487" s="578"/>
      <c r="BA3487" s="578"/>
      <c r="BB3487" s="578"/>
      <c r="BC3487" s="578"/>
      <c r="BD3487" s="578"/>
      <c r="BE3487" s="578"/>
      <c r="BF3487" s="578"/>
      <c r="BG3487" s="578"/>
      <c r="BH3487" s="578"/>
      <c r="BI3487" s="578"/>
      <c r="BJ3487" s="578"/>
      <c r="BK3487" s="578"/>
      <c r="BL3487" s="578"/>
      <c r="BM3487" s="578"/>
      <c r="BN3487" s="578"/>
      <c r="BO3487" s="578"/>
      <c r="BP3487" s="578"/>
      <c r="BQ3487" s="547"/>
      <c r="BR3487" s="578"/>
      <c r="BS3487" s="851"/>
      <c r="BT3487" s="575"/>
      <c r="BU3487" s="575"/>
    </row>
    <row r="3488" spans="1:73" s="534" customFormat="1" hidden="1">
      <c r="A3488" s="575"/>
      <c r="B3488" s="576"/>
      <c r="C3488" s="849"/>
      <c r="D3488" s="578"/>
      <c r="E3488" s="579"/>
      <c r="F3488" s="578"/>
      <c r="G3488" s="850"/>
      <c r="H3488" s="581"/>
      <c r="I3488" s="582"/>
      <c r="J3488" s="580"/>
      <c r="K3488" s="578"/>
      <c r="L3488" s="578"/>
      <c r="M3488" s="578"/>
      <c r="N3488" s="578"/>
      <c r="O3488" s="578"/>
      <c r="P3488" s="578"/>
      <c r="Q3488" s="578"/>
      <c r="R3488" s="578"/>
      <c r="S3488" s="578"/>
      <c r="T3488" s="578"/>
      <c r="U3488" s="578"/>
      <c r="V3488" s="578"/>
      <c r="W3488" s="578"/>
      <c r="X3488" s="578"/>
      <c r="Y3488" s="578"/>
      <c r="Z3488" s="578"/>
      <c r="AA3488" s="578"/>
      <c r="AB3488" s="578"/>
      <c r="AC3488" s="578"/>
      <c r="AD3488" s="578"/>
      <c r="AE3488" s="578"/>
      <c r="AF3488" s="578"/>
      <c r="AG3488" s="578"/>
      <c r="AH3488" s="578"/>
      <c r="AI3488" s="578"/>
      <c r="AJ3488" s="578"/>
      <c r="AK3488" s="578"/>
      <c r="AL3488" s="578"/>
      <c r="AM3488" s="578"/>
      <c r="AN3488" s="578"/>
      <c r="AO3488" s="578"/>
      <c r="AP3488" s="578"/>
      <c r="AQ3488" s="578"/>
      <c r="AR3488" s="578"/>
      <c r="AS3488" s="578"/>
      <c r="AT3488" s="578"/>
      <c r="AU3488" s="567"/>
      <c r="AV3488" s="578"/>
      <c r="AW3488" s="578"/>
      <c r="AX3488" s="578"/>
      <c r="AY3488" s="578"/>
      <c r="AZ3488" s="578"/>
      <c r="BA3488" s="578"/>
      <c r="BB3488" s="578"/>
      <c r="BC3488" s="578"/>
      <c r="BD3488" s="578"/>
      <c r="BE3488" s="578"/>
      <c r="BF3488" s="578"/>
      <c r="BG3488" s="578"/>
      <c r="BH3488" s="578"/>
      <c r="BI3488" s="578"/>
      <c r="BJ3488" s="578"/>
      <c r="BK3488" s="578"/>
      <c r="BL3488" s="578"/>
      <c r="BM3488" s="578"/>
      <c r="BN3488" s="578"/>
      <c r="BO3488" s="578"/>
      <c r="BP3488" s="578"/>
      <c r="BQ3488" s="547"/>
      <c r="BR3488" s="578"/>
      <c r="BS3488" s="851"/>
      <c r="BT3488" s="575"/>
      <c r="BU3488" s="575"/>
    </row>
    <row r="3489" spans="1:73" s="534" customFormat="1" hidden="1">
      <c r="A3489" s="575"/>
      <c r="B3489" s="576"/>
      <c r="C3489" s="849"/>
      <c r="D3489" s="578"/>
      <c r="E3489" s="579"/>
      <c r="F3489" s="578"/>
      <c r="G3489" s="850"/>
      <c r="H3489" s="581"/>
      <c r="I3489" s="582"/>
      <c r="J3489" s="580"/>
      <c r="K3489" s="578"/>
      <c r="L3489" s="578"/>
      <c r="M3489" s="578"/>
      <c r="N3489" s="578"/>
      <c r="O3489" s="578"/>
      <c r="P3489" s="578"/>
      <c r="Q3489" s="578"/>
      <c r="R3489" s="578"/>
      <c r="S3489" s="578"/>
      <c r="T3489" s="578"/>
      <c r="U3489" s="578"/>
      <c r="V3489" s="578"/>
      <c r="W3489" s="578"/>
      <c r="X3489" s="578"/>
      <c r="Y3489" s="578"/>
      <c r="Z3489" s="578"/>
      <c r="AA3489" s="578"/>
      <c r="AB3489" s="578"/>
      <c r="AC3489" s="578"/>
      <c r="AD3489" s="578"/>
      <c r="AE3489" s="578"/>
      <c r="AF3489" s="578"/>
      <c r="AG3489" s="578"/>
      <c r="AH3489" s="578"/>
      <c r="AI3489" s="578"/>
      <c r="AJ3489" s="578"/>
      <c r="AK3489" s="578"/>
      <c r="AL3489" s="578"/>
      <c r="AM3489" s="578"/>
      <c r="AN3489" s="578"/>
      <c r="AO3489" s="578"/>
      <c r="AP3489" s="578"/>
      <c r="AQ3489" s="578"/>
      <c r="AR3489" s="578"/>
      <c r="AS3489" s="578"/>
      <c r="AT3489" s="578"/>
      <c r="AU3489" s="567"/>
      <c r="AV3489" s="578"/>
      <c r="AW3489" s="578"/>
      <c r="AX3489" s="578"/>
      <c r="AY3489" s="578"/>
      <c r="AZ3489" s="578"/>
      <c r="BA3489" s="578"/>
      <c r="BB3489" s="578"/>
      <c r="BC3489" s="578"/>
      <c r="BD3489" s="578"/>
      <c r="BE3489" s="578"/>
      <c r="BF3489" s="578"/>
      <c r="BG3489" s="578"/>
      <c r="BH3489" s="578"/>
      <c r="BI3489" s="578"/>
      <c r="BJ3489" s="578"/>
      <c r="BK3489" s="578"/>
      <c r="BL3489" s="578"/>
      <c r="BM3489" s="578"/>
      <c r="BN3489" s="578"/>
      <c r="BO3489" s="578"/>
      <c r="BP3489" s="578"/>
      <c r="BQ3489" s="547"/>
      <c r="BR3489" s="578"/>
      <c r="BS3489" s="851"/>
      <c r="BT3489" s="575"/>
      <c r="BU3489" s="575"/>
    </row>
    <row r="3490" spans="1:73" s="534" customFormat="1" hidden="1">
      <c r="A3490" s="575"/>
      <c r="B3490" s="576"/>
      <c r="C3490" s="849"/>
      <c r="D3490" s="578"/>
      <c r="E3490" s="579"/>
      <c r="F3490" s="578"/>
      <c r="G3490" s="850"/>
      <c r="H3490" s="581"/>
      <c r="I3490" s="582"/>
      <c r="J3490" s="580"/>
      <c r="K3490" s="578"/>
      <c r="L3490" s="578"/>
      <c r="M3490" s="578"/>
      <c r="N3490" s="578"/>
      <c r="O3490" s="578"/>
      <c r="P3490" s="578"/>
      <c r="Q3490" s="578"/>
      <c r="R3490" s="578"/>
      <c r="S3490" s="578"/>
      <c r="T3490" s="578"/>
      <c r="U3490" s="578"/>
      <c r="V3490" s="578"/>
      <c r="W3490" s="578"/>
      <c r="X3490" s="578"/>
      <c r="Y3490" s="578"/>
      <c r="Z3490" s="578"/>
      <c r="AA3490" s="578"/>
      <c r="AB3490" s="578"/>
      <c r="AC3490" s="578"/>
      <c r="AD3490" s="578"/>
      <c r="AE3490" s="578"/>
      <c r="AF3490" s="578"/>
      <c r="AG3490" s="578"/>
      <c r="AH3490" s="578"/>
      <c r="AI3490" s="578"/>
      <c r="AJ3490" s="578"/>
      <c r="AK3490" s="578"/>
      <c r="AL3490" s="578"/>
      <c r="AM3490" s="578"/>
      <c r="AN3490" s="578"/>
      <c r="AO3490" s="578"/>
      <c r="AP3490" s="578"/>
      <c r="AQ3490" s="578"/>
      <c r="AR3490" s="578"/>
      <c r="AS3490" s="578"/>
      <c r="AT3490" s="578"/>
      <c r="AU3490" s="567"/>
      <c r="AV3490" s="578"/>
      <c r="AW3490" s="578"/>
      <c r="AX3490" s="578"/>
      <c r="AY3490" s="578"/>
      <c r="AZ3490" s="578"/>
      <c r="BA3490" s="578"/>
      <c r="BB3490" s="578"/>
      <c r="BC3490" s="578"/>
      <c r="BD3490" s="578"/>
      <c r="BE3490" s="578"/>
      <c r="BF3490" s="578"/>
      <c r="BG3490" s="578"/>
      <c r="BH3490" s="578"/>
      <c r="BI3490" s="578"/>
      <c r="BJ3490" s="578"/>
      <c r="BK3490" s="578"/>
      <c r="BL3490" s="578"/>
      <c r="BM3490" s="578"/>
      <c r="BN3490" s="578"/>
      <c r="BO3490" s="578"/>
      <c r="BP3490" s="578"/>
      <c r="BQ3490" s="547"/>
      <c r="BR3490" s="578"/>
      <c r="BS3490" s="851"/>
      <c r="BT3490" s="575"/>
      <c r="BU3490" s="575"/>
    </row>
    <row r="3491" spans="1:73" s="534" customFormat="1" hidden="1">
      <c r="A3491" s="575"/>
      <c r="B3491" s="576"/>
      <c r="C3491" s="849"/>
      <c r="D3491" s="578"/>
      <c r="E3491" s="579"/>
      <c r="F3491" s="578"/>
      <c r="G3491" s="850"/>
      <c r="H3491" s="581"/>
      <c r="I3491" s="582"/>
      <c r="J3491" s="580"/>
      <c r="K3491" s="578"/>
      <c r="L3491" s="578"/>
      <c r="M3491" s="578"/>
      <c r="N3491" s="578"/>
      <c r="O3491" s="578"/>
      <c r="P3491" s="578"/>
      <c r="Q3491" s="578"/>
      <c r="R3491" s="578"/>
      <c r="S3491" s="578"/>
      <c r="T3491" s="578"/>
      <c r="U3491" s="578"/>
      <c r="V3491" s="578"/>
      <c r="W3491" s="578"/>
      <c r="X3491" s="578"/>
      <c r="Y3491" s="578"/>
      <c r="Z3491" s="578"/>
      <c r="AA3491" s="578"/>
      <c r="AB3491" s="578"/>
      <c r="AC3491" s="578"/>
      <c r="AD3491" s="578"/>
      <c r="AE3491" s="578"/>
      <c r="AF3491" s="578"/>
      <c r="AG3491" s="578"/>
      <c r="AH3491" s="578"/>
      <c r="AI3491" s="578"/>
      <c r="AJ3491" s="578"/>
      <c r="AK3491" s="578"/>
      <c r="AL3491" s="578"/>
      <c r="AM3491" s="578"/>
      <c r="AN3491" s="578"/>
      <c r="AO3491" s="578"/>
      <c r="AP3491" s="578"/>
      <c r="AQ3491" s="578"/>
      <c r="AR3491" s="578"/>
      <c r="AS3491" s="578"/>
      <c r="AT3491" s="578"/>
      <c r="AU3491" s="567"/>
      <c r="AV3491" s="578"/>
      <c r="AW3491" s="578"/>
      <c r="AX3491" s="578"/>
      <c r="AY3491" s="578"/>
      <c r="AZ3491" s="578"/>
      <c r="BA3491" s="578"/>
      <c r="BB3491" s="578"/>
      <c r="BC3491" s="578"/>
      <c r="BD3491" s="578"/>
      <c r="BE3491" s="578"/>
      <c r="BF3491" s="578"/>
      <c r="BG3491" s="578"/>
      <c r="BH3491" s="578"/>
      <c r="BI3491" s="578"/>
      <c r="BJ3491" s="578"/>
      <c r="BK3491" s="578"/>
      <c r="BL3491" s="578"/>
      <c r="BM3491" s="578"/>
      <c r="BN3491" s="578"/>
      <c r="BO3491" s="578"/>
      <c r="BP3491" s="578"/>
      <c r="BQ3491" s="547"/>
      <c r="BR3491" s="578"/>
      <c r="BS3491" s="851"/>
      <c r="BT3491" s="575"/>
      <c r="BU3491" s="575"/>
    </row>
    <row r="3492" spans="1:73" s="534" customFormat="1" hidden="1">
      <c r="A3492" s="575"/>
      <c r="B3492" s="576"/>
      <c r="C3492" s="849"/>
      <c r="D3492" s="578"/>
      <c r="E3492" s="579"/>
      <c r="F3492" s="578"/>
      <c r="G3492" s="850"/>
      <c r="H3492" s="581"/>
      <c r="I3492" s="582"/>
      <c r="J3492" s="580"/>
      <c r="K3492" s="578"/>
      <c r="L3492" s="578"/>
      <c r="M3492" s="578"/>
      <c r="N3492" s="578"/>
      <c r="O3492" s="578"/>
      <c r="P3492" s="578"/>
      <c r="Q3492" s="578"/>
      <c r="R3492" s="578"/>
      <c r="S3492" s="578"/>
      <c r="T3492" s="578"/>
      <c r="U3492" s="578"/>
      <c r="V3492" s="578"/>
      <c r="W3492" s="578"/>
      <c r="X3492" s="578"/>
      <c r="Y3492" s="578"/>
      <c r="Z3492" s="578"/>
      <c r="AA3492" s="578"/>
      <c r="AB3492" s="578"/>
      <c r="AC3492" s="578"/>
      <c r="AD3492" s="578"/>
      <c r="AE3492" s="578"/>
      <c r="AF3492" s="578"/>
      <c r="AG3492" s="578"/>
      <c r="AH3492" s="578"/>
      <c r="AI3492" s="578"/>
      <c r="AJ3492" s="578"/>
      <c r="AK3492" s="578"/>
      <c r="AL3492" s="578"/>
      <c r="AM3492" s="578"/>
      <c r="AN3492" s="578"/>
      <c r="AO3492" s="578"/>
      <c r="AP3492" s="578"/>
      <c r="AQ3492" s="578"/>
      <c r="AR3492" s="578"/>
      <c r="AS3492" s="578"/>
      <c r="AT3492" s="578"/>
      <c r="AU3492" s="567"/>
      <c r="AV3492" s="578"/>
      <c r="AW3492" s="578"/>
      <c r="AX3492" s="578"/>
      <c r="AY3492" s="578"/>
      <c r="AZ3492" s="578"/>
      <c r="BA3492" s="578"/>
      <c r="BB3492" s="578"/>
      <c r="BC3492" s="578"/>
      <c r="BD3492" s="578"/>
      <c r="BE3492" s="578"/>
      <c r="BF3492" s="578"/>
      <c r="BG3492" s="578"/>
      <c r="BH3492" s="578"/>
      <c r="BI3492" s="578"/>
      <c r="BJ3492" s="578"/>
      <c r="BK3492" s="578"/>
      <c r="BL3492" s="578"/>
      <c r="BM3492" s="578"/>
      <c r="BN3492" s="578"/>
      <c r="BO3492" s="578"/>
      <c r="BP3492" s="578"/>
      <c r="BQ3492" s="547"/>
      <c r="BR3492" s="578"/>
      <c r="BS3492" s="851"/>
      <c r="BT3492" s="575"/>
      <c r="BU3492" s="575"/>
    </row>
    <row r="3493" spans="1:73" s="534" customFormat="1" hidden="1">
      <c r="A3493" s="575"/>
      <c r="B3493" s="576"/>
      <c r="C3493" s="849"/>
      <c r="D3493" s="578"/>
      <c r="E3493" s="579"/>
      <c r="F3493" s="578"/>
      <c r="G3493" s="850"/>
      <c r="H3493" s="581"/>
      <c r="I3493" s="582"/>
      <c r="J3493" s="580"/>
      <c r="K3493" s="578"/>
      <c r="L3493" s="578"/>
      <c r="M3493" s="578"/>
      <c r="N3493" s="578"/>
      <c r="O3493" s="578"/>
      <c r="P3493" s="578"/>
      <c r="Q3493" s="578"/>
      <c r="R3493" s="578"/>
      <c r="S3493" s="578"/>
      <c r="T3493" s="578"/>
      <c r="U3493" s="578"/>
      <c r="V3493" s="578"/>
      <c r="W3493" s="578"/>
      <c r="X3493" s="578"/>
      <c r="Y3493" s="578"/>
      <c r="Z3493" s="578"/>
      <c r="AA3493" s="578"/>
      <c r="AB3493" s="578"/>
      <c r="AC3493" s="578"/>
      <c r="AD3493" s="578"/>
      <c r="AE3493" s="578"/>
      <c r="AF3493" s="578"/>
      <c r="AG3493" s="578"/>
      <c r="AH3493" s="578"/>
      <c r="AI3493" s="578"/>
      <c r="AJ3493" s="578"/>
      <c r="AK3493" s="578"/>
      <c r="AL3493" s="578"/>
      <c r="AM3493" s="578"/>
      <c r="AN3493" s="578"/>
      <c r="AO3493" s="578"/>
      <c r="AP3493" s="578"/>
      <c r="AQ3493" s="578"/>
      <c r="AR3493" s="578"/>
      <c r="AS3493" s="578"/>
      <c r="AT3493" s="578"/>
      <c r="AU3493" s="567"/>
      <c r="AV3493" s="578"/>
      <c r="AW3493" s="578"/>
      <c r="AX3493" s="578"/>
      <c r="AY3493" s="578"/>
      <c r="AZ3493" s="578"/>
      <c r="BA3493" s="578"/>
      <c r="BB3493" s="578"/>
      <c r="BC3493" s="578"/>
      <c r="BD3493" s="578"/>
      <c r="BE3493" s="578"/>
      <c r="BF3493" s="578"/>
      <c r="BG3493" s="578"/>
      <c r="BH3493" s="578"/>
      <c r="BI3493" s="578"/>
      <c r="BJ3493" s="578"/>
      <c r="BK3493" s="578"/>
      <c r="BL3493" s="578"/>
      <c r="BM3493" s="578"/>
      <c r="BN3493" s="578"/>
      <c r="BO3493" s="578"/>
      <c r="BP3493" s="578"/>
      <c r="BQ3493" s="547"/>
      <c r="BR3493" s="578"/>
      <c r="BS3493" s="851"/>
      <c r="BT3493" s="575"/>
      <c r="BU3493" s="575"/>
    </row>
    <row r="3494" spans="1:73" s="534" customFormat="1" hidden="1">
      <c r="A3494" s="575"/>
      <c r="B3494" s="576"/>
      <c r="C3494" s="849"/>
      <c r="D3494" s="578"/>
      <c r="E3494" s="579"/>
      <c r="F3494" s="578"/>
      <c r="G3494" s="850"/>
      <c r="H3494" s="581"/>
      <c r="I3494" s="582"/>
      <c r="J3494" s="580"/>
      <c r="K3494" s="578"/>
      <c r="L3494" s="578"/>
      <c r="M3494" s="578"/>
      <c r="N3494" s="578"/>
      <c r="O3494" s="578"/>
      <c r="P3494" s="578"/>
      <c r="Q3494" s="578"/>
      <c r="R3494" s="578"/>
      <c r="S3494" s="578"/>
      <c r="T3494" s="578"/>
      <c r="U3494" s="578"/>
      <c r="V3494" s="578"/>
      <c r="W3494" s="578"/>
      <c r="X3494" s="578"/>
      <c r="Y3494" s="578"/>
      <c r="Z3494" s="578"/>
      <c r="AA3494" s="578"/>
      <c r="AB3494" s="578"/>
      <c r="AC3494" s="578"/>
      <c r="AD3494" s="578"/>
      <c r="AE3494" s="578"/>
      <c r="AF3494" s="578"/>
      <c r="AG3494" s="578"/>
      <c r="AH3494" s="578"/>
      <c r="AI3494" s="578"/>
      <c r="AJ3494" s="578"/>
      <c r="AK3494" s="578"/>
      <c r="AL3494" s="578"/>
      <c r="AM3494" s="578"/>
      <c r="AN3494" s="578"/>
      <c r="AO3494" s="578"/>
      <c r="AP3494" s="578"/>
      <c r="AQ3494" s="578"/>
      <c r="AR3494" s="578"/>
      <c r="AS3494" s="578"/>
      <c r="AT3494" s="578"/>
      <c r="AU3494" s="567"/>
      <c r="AV3494" s="578"/>
      <c r="AW3494" s="578"/>
      <c r="AX3494" s="578"/>
      <c r="AY3494" s="578"/>
      <c r="AZ3494" s="578"/>
      <c r="BA3494" s="578"/>
      <c r="BB3494" s="578"/>
      <c r="BC3494" s="578"/>
      <c r="BD3494" s="578"/>
      <c r="BE3494" s="578"/>
      <c r="BF3494" s="578"/>
      <c r="BG3494" s="578"/>
      <c r="BH3494" s="578"/>
      <c r="BI3494" s="578"/>
      <c r="BJ3494" s="578"/>
      <c r="BK3494" s="578"/>
      <c r="BL3494" s="578"/>
      <c r="BM3494" s="578"/>
      <c r="BN3494" s="578"/>
      <c r="BO3494" s="578"/>
      <c r="BP3494" s="578"/>
      <c r="BQ3494" s="547"/>
      <c r="BR3494" s="578"/>
      <c r="BS3494" s="851"/>
      <c r="BT3494" s="575"/>
      <c r="BU3494" s="575"/>
    </row>
    <row r="3495" spans="1:73" s="534" customFormat="1" hidden="1">
      <c r="A3495" s="575"/>
      <c r="B3495" s="576"/>
      <c r="C3495" s="849"/>
      <c r="D3495" s="578"/>
      <c r="E3495" s="579"/>
      <c r="F3495" s="578"/>
      <c r="G3495" s="850"/>
      <c r="H3495" s="581"/>
      <c r="I3495" s="582"/>
      <c r="J3495" s="580"/>
      <c r="K3495" s="578"/>
      <c r="L3495" s="578"/>
      <c r="M3495" s="578"/>
      <c r="N3495" s="578"/>
      <c r="O3495" s="578"/>
      <c r="P3495" s="578"/>
      <c r="Q3495" s="578"/>
      <c r="R3495" s="578"/>
      <c r="S3495" s="578"/>
      <c r="T3495" s="578"/>
      <c r="U3495" s="578"/>
      <c r="V3495" s="578"/>
      <c r="W3495" s="578"/>
      <c r="X3495" s="578"/>
      <c r="Y3495" s="578"/>
      <c r="Z3495" s="578"/>
      <c r="AA3495" s="578"/>
      <c r="AB3495" s="578"/>
      <c r="AC3495" s="578"/>
      <c r="AD3495" s="578"/>
      <c r="AE3495" s="578"/>
      <c r="AF3495" s="578"/>
      <c r="AG3495" s="578"/>
      <c r="AH3495" s="578"/>
      <c r="AI3495" s="578"/>
      <c r="AJ3495" s="578"/>
      <c r="AK3495" s="578"/>
      <c r="AL3495" s="578"/>
      <c r="AM3495" s="578"/>
      <c r="AN3495" s="578"/>
      <c r="AO3495" s="578"/>
      <c r="AP3495" s="578"/>
      <c r="AQ3495" s="578"/>
      <c r="AR3495" s="578"/>
      <c r="AS3495" s="578"/>
      <c r="AT3495" s="578"/>
      <c r="AU3495" s="567"/>
      <c r="AV3495" s="578"/>
      <c r="AW3495" s="578"/>
      <c r="AX3495" s="578"/>
      <c r="AY3495" s="578"/>
      <c r="AZ3495" s="578"/>
      <c r="BA3495" s="578"/>
      <c r="BB3495" s="578"/>
      <c r="BC3495" s="578"/>
      <c r="BD3495" s="578"/>
      <c r="BE3495" s="578"/>
      <c r="BF3495" s="578"/>
      <c r="BG3495" s="578"/>
      <c r="BH3495" s="578"/>
      <c r="BI3495" s="578"/>
      <c r="BJ3495" s="578"/>
      <c r="BK3495" s="578"/>
      <c r="BL3495" s="578"/>
      <c r="BM3495" s="578"/>
      <c r="BN3495" s="578"/>
      <c r="BO3495" s="578"/>
      <c r="BP3495" s="578"/>
      <c r="BQ3495" s="547"/>
      <c r="BR3495" s="578"/>
      <c r="BS3495" s="851"/>
      <c r="BT3495" s="575"/>
      <c r="BU3495" s="575"/>
    </row>
    <row r="3496" spans="1:73" s="534" customFormat="1" hidden="1">
      <c r="A3496" s="575"/>
      <c r="B3496" s="576"/>
      <c r="C3496" s="849"/>
      <c r="D3496" s="578"/>
      <c r="E3496" s="579"/>
      <c r="F3496" s="578"/>
      <c r="G3496" s="850"/>
      <c r="H3496" s="581"/>
      <c r="I3496" s="582"/>
      <c r="J3496" s="580"/>
      <c r="K3496" s="578"/>
      <c r="L3496" s="578"/>
      <c r="M3496" s="578"/>
      <c r="N3496" s="578"/>
      <c r="O3496" s="578"/>
      <c r="P3496" s="578"/>
      <c r="Q3496" s="578"/>
      <c r="R3496" s="578"/>
      <c r="S3496" s="578"/>
      <c r="T3496" s="578"/>
      <c r="U3496" s="578"/>
      <c r="V3496" s="578"/>
      <c r="W3496" s="578"/>
      <c r="X3496" s="578"/>
      <c r="Y3496" s="578"/>
      <c r="Z3496" s="578"/>
      <c r="AA3496" s="578"/>
      <c r="AB3496" s="578"/>
      <c r="AC3496" s="578"/>
      <c r="AD3496" s="578"/>
      <c r="AE3496" s="578"/>
      <c r="AF3496" s="578"/>
      <c r="AG3496" s="578"/>
      <c r="AH3496" s="578"/>
      <c r="AI3496" s="578"/>
      <c r="AJ3496" s="578"/>
      <c r="AK3496" s="578"/>
      <c r="AL3496" s="578"/>
      <c r="AM3496" s="578"/>
      <c r="AN3496" s="578"/>
      <c r="AO3496" s="578"/>
      <c r="AP3496" s="578"/>
      <c r="AQ3496" s="578"/>
      <c r="AR3496" s="578"/>
      <c r="AS3496" s="578"/>
      <c r="AT3496" s="578"/>
      <c r="AU3496" s="567"/>
      <c r="AV3496" s="578"/>
      <c r="AW3496" s="578"/>
      <c r="AX3496" s="578"/>
      <c r="AY3496" s="578"/>
      <c r="AZ3496" s="578"/>
      <c r="BA3496" s="578"/>
      <c r="BB3496" s="578"/>
      <c r="BC3496" s="578"/>
      <c r="BD3496" s="578"/>
      <c r="BE3496" s="578"/>
      <c r="BF3496" s="578"/>
      <c r="BG3496" s="578"/>
      <c r="BH3496" s="578"/>
      <c r="BI3496" s="578"/>
      <c r="BJ3496" s="578"/>
      <c r="BK3496" s="578"/>
      <c r="BL3496" s="578"/>
      <c r="BM3496" s="578"/>
      <c r="BN3496" s="578"/>
      <c r="BO3496" s="578"/>
      <c r="BP3496" s="578"/>
      <c r="BQ3496" s="547"/>
      <c r="BR3496" s="578"/>
      <c r="BS3496" s="851"/>
      <c r="BT3496" s="575"/>
      <c r="BU3496" s="575"/>
    </row>
    <row r="3497" spans="1:73" s="534" customFormat="1" hidden="1">
      <c r="A3497" s="575"/>
      <c r="B3497" s="576"/>
      <c r="C3497" s="849"/>
      <c r="D3497" s="578"/>
      <c r="E3497" s="579"/>
      <c r="F3497" s="578"/>
      <c r="G3497" s="850"/>
      <c r="H3497" s="581"/>
      <c r="I3497" s="582"/>
      <c r="J3497" s="580"/>
      <c r="K3497" s="578"/>
      <c r="L3497" s="578"/>
      <c r="M3497" s="578"/>
      <c r="N3497" s="578"/>
      <c r="O3497" s="578"/>
      <c r="P3497" s="578"/>
      <c r="Q3497" s="578"/>
      <c r="R3497" s="578"/>
      <c r="S3497" s="578"/>
      <c r="T3497" s="578"/>
      <c r="U3497" s="578"/>
      <c r="V3497" s="578"/>
      <c r="W3497" s="578"/>
      <c r="X3497" s="578"/>
      <c r="Y3497" s="578"/>
      <c r="Z3497" s="578"/>
      <c r="AA3497" s="578"/>
      <c r="AB3497" s="578"/>
      <c r="AC3497" s="578"/>
      <c r="AD3497" s="578"/>
      <c r="AE3497" s="578"/>
      <c r="AF3497" s="578"/>
      <c r="AG3497" s="578"/>
      <c r="AH3497" s="578"/>
      <c r="AI3497" s="578"/>
      <c r="AJ3497" s="578"/>
      <c r="AK3497" s="578"/>
      <c r="AL3497" s="578"/>
      <c r="AM3497" s="578"/>
      <c r="AN3497" s="578"/>
      <c r="AO3497" s="578"/>
      <c r="AP3497" s="578"/>
      <c r="AQ3497" s="578"/>
      <c r="AR3497" s="578"/>
      <c r="AS3497" s="578"/>
      <c r="AT3497" s="578"/>
      <c r="AU3497" s="567"/>
      <c r="AV3497" s="578"/>
      <c r="AW3497" s="578"/>
      <c r="AX3497" s="578"/>
      <c r="AY3497" s="578"/>
      <c r="AZ3497" s="578"/>
      <c r="BA3497" s="578"/>
      <c r="BB3497" s="578"/>
      <c r="BC3497" s="578"/>
      <c r="BD3497" s="578"/>
      <c r="BE3497" s="578"/>
      <c r="BF3497" s="578"/>
      <c r="BG3497" s="578"/>
      <c r="BH3497" s="578"/>
      <c r="BI3497" s="578"/>
      <c r="BJ3497" s="578"/>
      <c r="BK3497" s="578"/>
      <c r="BL3497" s="578"/>
      <c r="BM3497" s="578"/>
      <c r="BN3497" s="578"/>
      <c r="BO3497" s="578"/>
      <c r="BP3497" s="578"/>
      <c r="BQ3497" s="547"/>
      <c r="BR3497" s="578"/>
      <c r="BS3497" s="851"/>
      <c r="BT3497" s="575"/>
      <c r="BU3497" s="575"/>
    </row>
    <row r="3498" spans="1:73" s="534" customFormat="1" hidden="1">
      <c r="A3498" s="575"/>
      <c r="B3498" s="576"/>
      <c r="C3498" s="849"/>
      <c r="D3498" s="578"/>
      <c r="E3498" s="579"/>
      <c r="F3498" s="578"/>
      <c r="G3498" s="850"/>
      <c r="H3498" s="581"/>
      <c r="I3498" s="582"/>
      <c r="J3498" s="580"/>
      <c r="K3498" s="578"/>
      <c r="L3498" s="578"/>
      <c r="M3498" s="578"/>
      <c r="N3498" s="578"/>
      <c r="O3498" s="578"/>
      <c r="P3498" s="578"/>
      <c r="Q3498" s="578"/>
      <c r="R3498" s="578"/>
      <c r="S3498" s="578"/>
      <c r="T3498" s="578"/>
      <c r="U3498" s="578"/>
      <c r="V3498" s="578"/>
      <c r="W3498" s="578"/>
      <c r="X3498" s="578"/>
      <c r="Y3498" s="578"/>
      <c r="Z3498" s="578"/>
      <c r="AA3498" s="578"/>
      <c r="AB3498" s="578"/>
      <c r="AC3498" s="578"/>
      <c r="AD3498" s="578"/>
      <c r="AE3498" s="578"/>
      <c r="AF3498" s="578"/>
      <c r="AG3498" s="578"/>
      <c r="AH3498" s="578"/>
      <c r="AI3498" s="578"/>
      <c r="AJ3498" s="578"/>
      <c r="AK3498" s="578"/>
      <c r="AL3498" s="578"/>
      <c r="AM3498" s="578"/>
      <c r="AN3498" s="578"/>
      <c r="AO3498" s="578"/>
      <c r="AP3498" s="578"/>
      <c r="AQ3498" s="578"/>
      <c r="AR3498" s="578"/>
      <c r="AS3498" s="578"/>
      <c r="AT3498" s="578"/>
      <c r="AU3498" s="567"/>
      <c r="AV3498" s="578"/>
      <c r="AW3498" s="578"/>
      <c r="AX3498" s="578"/>
      <c r="AY3498" s="578"/>
      <c r="AZ3498" s="578"/>
      <c r="BA3498" s="578"/>
      <c r="BB3498" s="578"/>
      <c r="BC3498" s="578"/>
      <c r="BD3498" s="578"/>
      <c r="BE3498" s="578"/>
      <c r="BF3498" s="578"/>
      <c r="BG3498" s="578"/>
      <c r="BH3498" s="578"/>
      <c r="BI3498" s="578"/>
      <c r="BJ3498" s="578"/>
      <c r="BK3498" s="578"/>
      <c r="BL3498" s="578"/>
      <c r="BM3498" s="578"/>
      <c r="BN3498" s="578"/>
      <c r="BO3498" s="578"/>
      <c r="BP3498" s="578"/>
      <c r="BQ3498" s="547"/>
      <c r="BR3498" s="578"/>
      <c r="BS3498" s="851"/>
      <c r="BT3498" s="575"/>
      <c r="BU3498" s="575"/>
    </row>
    <row r="3499" spans="1:73" s="534" customFormat="1" hidden="1">
      <c r="A3499" s="575"/>
      <c r="B3499" s="576"/>
      <c r="C3499" s="849"/>
      <c r="D3499" s="578"/>
      <c r="E3499" s="579"/>
      <c r="F3499" s="578"/>
      <c r="G3499" s="850"/>
      <c r="H3499" s="581"/>
      <c r="I3499" s="582"/>
      <c r="J3499" s="580"/>
      <c r="K3499" s="578"/>
      <c r="L3499" s="578"/>
      <c r="M3499" s="578"/>
      <c r="N3499" s="578"/>
      <c r="O3499" s="578"/>
      <c r="P3499" s="578"/>
      <c r="Q3499" s="578"/>
      <c r="R3499" s="578"/>
      <c r="S3499" s="578"/>
      <c r="T3499" s="578"/>
      <c r="U3499" s="578"/>
      <c r="V3499" s="578"/>
      <c r="W3499" s="578"/>
      <c r="X3499" s="578"/>
      <c r="Y3499" s="578"/>
      <c r="Z3499" s="578"/>
      <c r="AA3499" s="578"/>
      <c r="AB3499" s="578"/>
      <c r="AC3499" s="578"/>
      <c r="AD3499" s="578"/>
      <c r="AE3499" s="578"/>
      <c r="AF3499" s="578"/>
      <c r="AG3499" s="578"/>
      <c r="AH3499" s="578"/>
      <c r="AI3499" s="578"/>
      <c r="AJ3499" s="578"/>
      <c r="AK3499" s="578"/>
      <c r="AL3499" s="578"/>
      <c r="AM3499" s="578"/>
      <c r="AN3499" s="578"/>
      <c r="AO3499" s="578"/>
      <c r="AP3499" s="578"/>
      <c r="AQ3499" s="578"/>
      <c r="AR3499" s="578"/>
      <c r="AS3499" s="578"/>
      <c r="AT3499" s="578"/>
      <c r="AU3499" s="567"/>
      <c r="AV3499" s="578"/>
      <c r="AW3499" s="578"/>
      <c r="AX3499" s="578"/>
      <c r="AY3499" s="578"/>
      <c r="AZ3499" s="578"/>
      <c r="BA3499" s="578"/>
      <c r="BB3499" s="578"/>
      <c r="BC3499" s="578"/>
      <c r="BD3499" s="578"/>
      <c r="BE3499" s="578"/>
      <c r="BF3499" s="578"/>
      <c r="BG3499" s="578"/>
      <c r="BH3499" s="578"/>
      <c r="BI3499" s="578"/>
      <c r="BJ3499" s="578"/>
      <c r="BK3499" s="578"/>
      <c r="BL3499" s="578"/>
      <c r="BM3499" s="578"/>
      <c r="BN3499" s="578"/>
      <c r="BO3499" s="578"/>
      <c r="BP3499" s="578"/>
      <c r="BQ3499" s="547"/>
      <c r="BR3499" s="578"/>
      <c r="BS3499" s="851"/>
      <c r="BT3499" s="575"/>
      <c r="BU3499" s="575"/>
    </row>
    <row r="3500" spans="1:73" s="534" customFormat="1" hidden="1">
      <c r="A3500" s="575"/>
      <c r="B3500" s="576"/>
      <c r="C3500" s="849"/>
      <c r="D3500" s="578"/>
      <c r="E3500" s="579"/>
      <c r="F3500" s="578"/>
      <c r="G3500" s="850"/>
      <c r="H3500" s="581"/>
      <c r="I3500" s="582"/>
      <c r="J3500" s="580"/>
      <c r="K3500" s="578"/>
      <c r="L3500" s="578"/>
      <c r="M3500" s="578"/>
      <c r="N3500" s="578"/>
      <c r="O3500" s="578"/>
      <c r="P3500" s="578"/>
      <c r="Q3500" s="578"/>
      <c r="R3500" s="578"/>
      <c r="S3500" s="578"/>
      <c r="T3500" s="578"/>
      <c r="U3500" s="578"/>
      <c r="V3500" s="578"/>
      <c r="W3500" s="578"/>
      <c r="X3500" s="578"/>
      <c r="Y3500" s="578"/>
      <c r="Z3500" s="578"/>
      <c r="AA3500" s="578"/>
      <c r="AB3500" s="578"/>
      <c r="AC3500" s="578"/>
      <c r="AD3500" s="578"/>
      <c r="AE3500" s="578"/>
      <c r="AF3500" s="578"/>
      <c r="AG3500" s="578"/>
      <c r="AH3500" s="578"/>
      <c r="AI3500" s="578"/>
      <c r="AJ3500" s="578"/>
      <c r="AK3500" s="578"/>
      <c r="AL3500" s="578"/>
      <c r="AM3500" s="578"/>
      <c r="AN3500" s="578"/>
      <c r="AO3500" s="578"/>
      <c r="AP3500" s="578"/>
      <c r="AQ3500" s="578"/>
      <c r="AR3500" s="578"/>
      <c r="AS3500" s="578"/>
      <c r="AT3500" s="578"/>
      <c r="AU3500" s="567"/>
      <c r="AV3500" s="578"/>
      <c r="AW3500" s="578"/>
      <c r="AX3500" s="578"/>
      <c r="AY3500" s="578"/>
      <c r="AZ3500" s="578"/>
      <c r="BA3500" s="578"/>
      <c r="BB3500" s="578"/>
      <c r="BC3500" s="578"/>
      <c r="BD3500" s="578"/>
      <c r="BE3500" s="578"/>
      <c r="BF3500" s="578"/>
      <c r="BG3500" s="578"/>
      <c r="BH3500" s="578"/>
      <c r="BI3500" s="578"/>
      <c r="BJ3500" s="578"/>
      <c r="BK3500" s="578"/>
      <c r="BL3500" s="578"/>
      <c r="BM3500" s="578"/>
      <c r="BN3500" s="578"/>
      <c r="BO3500" s="578"/>
      <c r="BP3500" s="578"/>
      <c r="BQ3500" s="547"/>
      <c r="BR3500" s="578"/>
      <c r="BS3500" s="851"/>
      <c r="BT3500" s="575"/>
      <c r="BU3500" s="575"/>
    </row>
    <row r="3501" spans="1:73" s="534" customFormat="1" hidden="1">
      <c r="A3501" s="575"/>
      <c r="B3501" s="576"/>
      <c r="C3501" s="849"/>
      <c r="D3501" s="578"/>
      <c r="E3501" s="579"/>
      <c r="F3501" s="578"/>
      <c r="G3501" s="850"/>
      <c r="H3501" s="581"/>
      <c r="I3501" s="582"/>
      <c r="J3501" s="580"/>
      <c r="K3501" s="578"/>
      <c r="L3501" s="578"/>
      <c r="M3501" s="578"/>
      <c r="N3501" s="578"/>
      <c r="O3501" s="578"/>
      <c r="P3501" s="578"/>
      <c r="Q3501" s="578"/>
      <c r="R3501" s="578"/>
      <c r="S3501" s="578"/>
      <c r="T3501" s="578"/>
      <c r="U3501" s="578"/>
      <c r="V3501" s="578"/>
      <c r="W3501" s="578"/>
      <c r="X3501" s="578"/>
      <c r="Y3501" s="578"/>
      <c r="Z3501" s="578"/>
      <c r="AA3501" s="578"/>
      <c r="AB3501" s="578"/>
      <c r="AC3501" s="578"/>
      <c r="AD3501" s="578"/>
      <c r="AE3501" s="578"/>
      <c r="AF3501" s="578"/>
      <c r="AG3501" s="578"/>
      <c r="AH3501" s="578"/>
      <c r="AI3501" s="578"/>
      <c r="AJ3501" s="578"/>
      <c r="AK3501" s="578"/>
      <c r="AL3501" s="578"/>
      <c r="AM3501" s="578"/>
      <c r="AN3501" s="578"/>
      <c r="AO3501" s="578"/>
      <c r="AP3501" s="578"/>
      <c r="AQ3501" s="578"/>
      <c r="AR3501" s="578"/>
      <c r="AS3501" s="578"/>
      <c r="AT3501" s="578"/>
      <c r="AU3501" s="567"/>
      <c r="AV3501" s="578"/>
      <c r="AW3501" s="578"/>
      <c r="AX3501" s="578"/>
      <c r="AY3501" s="578"/>
      <c r="AZ3501" s="578"/>
      <c r="BA3501" s="578"/>
      <c r="BB3501" s="578"/>
      <c r="BC3501" s="578"/>
      <c r="BD3501" s="578"/>
      <c r="BE3501" s="578"/>
      <c r="BF3501" s="578"/>
      <c r="BG3501" s="578"/>
      <c r="BH3501" s="578"/>
      <c r="BI3501" s="578"/>
      <c r="BJ3501" s="578"/>
      <c r="BK3501" s="578"/>
      <c r="BL3501" s="578"/>
      <c r="BM3501" s="578"/>
      <c r="BN3501" s="578"/>
      <c r="BO3501" s="578"/>
      <c r="BP3501" s="578"/>
      <c r="BQ3501" s="547"/>
      <c r="BR3501" s="578"/>
      <c r="BS3501" s="851"/>
      <c r="BT3501" s="575"/>
      <c r="BU3501" s="575"/>
    </row>
    <row r="3502" spans="1:73" s="534" customFormat="1" hidden="1">
      <c r="A3502" s="575"/>
      <c r="B3502" s="576"/>
      <c r="C3502" s="849"/>
      <c r="D3502" s="578"/>
      <c r="E3502" s="579"/>
      <c r="F3502" s="578"/>
      <c r="G3502" s="850"/>
      <c r="H3502" s="581"/>
      <c r="I3502" s="582"/>
      <c r="J3502" s="580"/>
      <c r="K3502" s="578"/>
      <c r="L3502" s="578"/>
      <c r="M3502" s="578"/>
      <c r="N3502" s="578"/>
      <c r="O3502" s="578"/>
      <c r="P3502" s="578"/>
      <c r="Q3502" s="578"/>
      <c r="R3502" s="578"/>
      <c r="S3502" s="578"/>
      <c r="T3502" s="578"/>
      <c r="U3502" s="578"/>
      <c r="V3502" s="578"/>
      <c r="W3502" s="578"/>
      <c r="X3502" s="578"/>
      <c r="Y3502" s="578"/>
      <c r="Z3502" s="578"/>
      <c r="AA3502" s="578"/>
      <c r="AB3502" s="578"/>
      <c r="AC3502" s="578"/>
      <c r="AD3502" s="578"/>
      <c r="AE3502" s="578"/>
      <c r="AF3502" s="578"/>
      <c r="AG3502" s="578"/>
      <c r="AH3502" s="578"/>
      <c r="AI3502" s="578"/>
      <c r="AJ3502" s="578"/>
      <c r="AK3502" s="578"/>
      <c r="AL3502" s="578"/>
      <c r="AM3502" s="578"/>
      <c r="AN3502" s="578"/>
      <c r="AO3502" s="578"/>
      <c r="AP3502" s="578"/>
      <c r="AQ3502" s="578"/>
      <c r="AR3502" s="578"/>
      <c r="AS3502" s="578"/>
      <c r="AT3502" s="578"/>
      <c r="AU3502" s="567"/>
      <c r="AV3502" s="578"/>
      <c r="AW3502" s="578"/>
      <c r="AX3502" s="578"/>
      <c r="AY3502" s="578"/>
      <c r="AZ3502" s="578"/>
      <c r="BA3502" s="578"/>
      <c r="BB3502" s="578"/>
      <c r="BC3502" s="578"/>
      <c r="BD3502" s="578"/>
      <c r="BE3502" s="578"/>
      <c r="BF3502" s="578"/>
      <c r="BG3502" s="578"/>
      <c r="BH3502" s="578"/>
      <c r="BI3502" s="578"/>
      <c r="BJ3502" s="578"/>
      <c r="BK3502" s="578"/>
      <c r="BL3502" s="578"/>
      <c r="BM3502" s="578"/>
      <c r="BN3502" s="578"/>
      <c r="BO3502" s="578"/>
      <c r="BP3502" s="578"/>
      <c r="BQ3502" s="547"/>
      <c r="BR3502" s="578"/>
      <c r="BS3502" s="851"/>
      <c r="BT3502" s="575"/>
      <c r="BU3502" s="575"/>
    </row>
    <row r="3503" spans="1:73" s="534" customFormat="1" hidden="1">
      <c r="A3503" s="575"/>
      <c r="B3503" s="576"/>
      <c r="C3503" s="849"/>
      <c r="D3503" s="578"/>
      <c r="E3503" s="579"/>
      <c r="F3503" s="578"/>
      <c r="G3503" s="850"/>
      <c r="H3503" s="581"/>
      <c r="I3503" s="582"/>
      <c r="J3503" s="580"/>
      <c r="K3503" s="578"/>
      <c r="L3503" s="578"/>
      <c r="M3503" s="578"/>
      <c r="N3503" s="578"/>
      <c r="O3503" s="578"/>
      <c r="P3503" s="578"/>
      <c r="Q3503" s="578"/>
      <c r="R3503" s="578"/>
      <c r="S3503" s="578"/>
      <c r="T3503" s="578"/>
      <c r="U3503" s="578"/>
      <c r="V3503" s="578"/>
      <c r="W3503" s="578"/>
      <c r="X3503" s="578"/>
      <c r="Y3503" s="578"/>
      <c r="Z3503" s="578"/>
      <c r="AA3503" s="578"/>
      <c r="AB3503" s="578"/>
      <c r="AC3503" s="578"/>
      <c r="AD3503" s="578"/>
      <c r="AE3503" s="578"/>
      <c r="AF3503" s="578"/>
      <c r="AG3503" s="578"/>
      <c r="AH3503" s="578"/>
      <c r="AI3503" s="578"/>
      <c r="AJ3503" s="578"/>
      <c r="AK3503" s="578"/>
      <c r="AL3503" s="578"/>
      <c r="AM3503" s="578"/>
      <c r="AN3503" s="578"/>
      <c r="AO3503" s="578"/>
      <c r="AP3503" s="578"/>
      <c r="AQ3503" s="578"/>
      <c r="AR3503" s="578"/>
      <c r="AS3503" s="578"/>
      <c r="AT3503" s="578"/>
      <c r="AU3503" s="567"/>
      <c r="AV3503" s="578"/>
      <c r="AW3503" s="578"/>
      <c r="AX3503" s="578"/>
      <c r="AY3503" s="578"/>
      <c r="AZ3503" s="578"/>
      <c r="BA3503" s="578"/>
      <c r="BB3503" s="578"/>
      <c r="BC3503" s="578"/>
      <c r="BD3503" s="578"/>
      <c r="BE3503" s="578"/>
      <c r="BF3503" s="578"/>
      <c r="BG3503" s="578"/>
      <c r="BH3503" s="578"/>
      <c r="BI3503" s="578"/>
      <c r="BJ3503" s="578"/>
      <c r="BK3503" s="578"/>
      <c r="BL3503" s="578"/>
      <c r="BM3503" s="578"/>
      <c r="BN3503" s="578"/>
      <c r="BO3503" s="578"/>
      <c r="BP3503" s="578"/>
      <c r="BQ3503" s="547"/>
      <c r="BR3503" s="578"/>
      <c r="BS3503" s="851"/>
      <c r="BT3503" s="575"/>
      <c r="BU3503" s="575"/>
    </row>
    <row r="3504" spans="1:73" s="534" customFormat="1" hidden="1">
      <c r="A3504" s="575"/>
      <c r="B3504" s="576"/>
      <c r="C3504" s="849"/>
      <c r="D3504" s="578"/>
      <c r="E3504" s="579"/>
      <c r="F3504" s="578"/>
      <c r="G3504" s="850"/>
      <c r="H3504" s="581"/>
      <c r="I3504" s="582"/>
      <c r="J3504" s="580"/>
      <c r="K3504" s="578"/>
      <c r="L3504" s="578"/>
      <c r="M3504" s="578"/>
      <c r="N3504" s="578"/>
      <c r="O3504" s="578"/>
      <c r="P3504" s="578"/>
      <c r="Q3504" s="578"/>
      <c r="R3504" s="578"/>
      <c r="S3504" s="578"/>
      <c r="T3504" s="578"/>
      <c r="U3504" s="578"/>
      <c r="V3504" s="578"/>
      <c r="W3504" s="578"/>
      <c r="X3504" s="578"/>
      <c r="Y3504" s="578"/>
      <c r="Z3504" s="578"/>
      <c r="AA3504" s="578"/>
      <c r="AB3504" s="578"/>
      <c r="AC3504" s="578"/>
      <c r="AD3504" s="578"/>
      <c r="AE3504" s="578"/>
      <c r="AF3504" s="578"/>
      <c r="AG3504" s="578"/>
      <c r="AH3504" s="578"/>
      <c r="AI3504" s="578"/>
      <c r="AJ3504" s="578"/>
      <c r="AK3504" s="578"/>
      <c r="AL3504" s="578"/>
      <c r="AM3504" s="578"/>
      <c r="AN3504" s="578"/>
      <c r="AO3504" s="578"/>
      <c r="AP3504" s="578"/>
      <c r="AQ3504" s="578"/>
      <c r="AR3504" s="578"/>
      <c r="AS3504" s="578"/>
      <c r="AT3504" s="578"/>
      <c r="AU3504" s="567"/>
      <c r="AV3504" s="578"/>
      <c r="AW3504" s="578"/>
      <c r="AX3504" s="578"/>
      <c r="AY3504" s="578"/>
      <c r="AZ3504" s="578"/>
      <c r="BA3504" s="578"/>
      <c r="BB3504" s="578"/>
      <c r="BC3504" s="578"/>
      <c r="BD3504" s="578"/>
      <c r="BE3504" s="578"/>
      <c r="BF3504" s="578"/>
      <c r="BG3504" s="578"/>
      <c r="BH3504" s="578"/>
      <c r="BI3504" s="578"/>
      <c r="BJ3504" s="578"/>
      <c r="BK3504" s="578"/>
      <c r="BL3504" s="578"/>
      <c r="BM3504" s="578"/>
      <c r="BN3504" s="578"/>
      <c r="BO3504" s="578"/>
      <c r="BP3504" s="578"/>
      <c r="BQ3504" s="547"/>
      <c r="BR3504" s="578"/>
      <c r="BS3504" s="851"/>
      <c r="BT3504" s="575"/>
      <c r="BU3504" s="575"/>
    </row>
    <row r="3505" spans="1:73" s="534" customFormat="1" hidden="1">
      <c r="A3505" s="575"/>
      <c r="B3505" s="576"/>
      <c r="C3505" s="849"/>
      <c r="D3505" s="578"/>
      <c r="E3505" s="579"/>
      <c r="F3505" s="578"/>
      <c r="G3505" s="850"/>
      <c r="H3505" s="581"/>
      <c r="I3505" s="582"/>
      <c r="J3505" s="580"/>
      <c r="K3505" s="578"/>
      <c r="L3505" s="578"/>
      <c r="M3505" s="578"/>
      <c r="N3505" s="578"/>
      <c r="O3505" s="578"/>
      <c r="P3505" s="578"/>
      <c r="Q3505" s="578"/>
      <c r="R3505" s="578"/>
      <c r="S3505" s="578"/>
      <c r="T3505" s="578"/>
      <c r="U3505" s="578"/>
      <c r="V3505" s="578"/>
      <c r="W3505" s="578"/>
      <c r="X3505" s="578"/>
      <c r="Y3505" s="578"/>
      <c r="Z3505" s="578"/>
      <c r="AA3505" s="578"/>
      <c r="AB3505" s="578"/>
      <c r="AC3505" s="578"/>
      <c r="AD3505" s="578"/>
      <c r="AE3505" s="578"/>
      <c r="AF3505" s="578"/>
      <c r="AG3505" s="578"/>
      <c r="AH3505" s="578"/>
      <c r="AI3505" s="578"/>
      <c r="AJ3505" s="578"/>
      <c r="AK3505" s="578"/>
      <c r="AL3505" s="578"/>
      <c r="AM3505" s="578"/>
      <c r="AN3505" s="578"/>
      <c r="AO3505" s="578"/>
      <c r="AP3505" s="578"/>
      <c r="AQ3505" s="578"/>
      <c r="AR3505" s="578"/>
      <c r="AS3505" s="578"/>
      <c r="AT3505" s="578"/>
      <c r="AU3505" s="567"/>
      <c r="AV3505" s="578"/>
      <c r="AW3505" s="578"/>
      <c r="AX3505" s="578"/>
      <c r="AY3505" s="578"/>
      <c r="AZ3505" s="578"/>
      <c r="BA3505" s="578"/>
      <c r="BB3505" s="578"/>
      <c r="BC3505" s="578"/>
      <c r="BD3505" s="578"/>
      <c r="BE3505" s="578"/>
      <c r="BF3505" s="578"/>
      <c r="BG3505" s="578"/>
      <c r="BH3505" s="578"/>
      <c r="BI3505" s="578"/>
      <c r="BJ3505" s="578"/>
      <c r="BK3505" s="578"/>
      <c r="BL3505" s="578"/>
      <c r="BM3505" s="578"/>
      <c r="BN3505" s="578"/>
      <c r="BO3505" s="578"/>
      <c r="BP3505" s="578"/>
      <c r="BQ3505" s="547"/>
      <c r="BR3505" s="578"/>
      <c r="BS3505" s="851"/>
      <c r="BT3505" s="575"/>
      <c r="BU3505" s="575"/>
    </row>
    <row r="3506" spans="1:73" s="534" customFormat="1" hidden="1">
      <c r="A3506" s="575"/>
      <c r="B3506" s="576"/>
      <c r="C3506" s="849"/>
      <c r="D3506" s="578"/>
      <c r="E3506" s="579"/>
      <c r="F3506" s="578"/>
      <c r="G3506" s="850"/>
      <c r="H3506" s="581"/>
      <c r="I3506" s="582"/>
      <c r="J3506" s="580"/>
      <c r="K3506" s="578"/>
      <c r="L3506" s="578"/>
      <c r="M3506" s="578"/>
      <c r="N3506" s="578"/>
      <c r="O3506" s="578"/>
      <c r="P3506" s="578"/>
      <c r="Q3506" s="578"/>
      <c r="R3506" s="578"/>
      <c r="S3506" s="578"/>
      <c r="T3506" s="578"/>
      <c r="U3506" s="578"/>
      <c r="V3506" s="578"/>
      <c r="W3506" s="578"/>
      <c r="X3506" s="578"/>
      <c r="Y3506" s="578"/>
      <c r="Z3506" s="578"/>
      <c r="AA3506" s="578"/>
      <c r="AB3506" s="578"/>
      <c r="AC3506" s="578"/>
      <c r="AD3506" s="578"/>
      <c r="AE3506" s="578"/>
      <c r="AF3506" s="578"/>
      <c r="AG3506" s="578"/>
      <c r="AH3506" s="578"/>
      <c r="AI3506" s="578"/>
      <c r="AJ3506" s="578"/>
      <c r="AK3506" s="578"/>
      <c r="AL3506" s="578"/>
      <c r="AM3506" s="578"/>
      <c r="AN3506" s="578"/>
      <c r="AO3506" s="578"/>
      <c r="AP3506" s="578"/>
      <c r="AQ3506" s="578"/>
      <c r="AR3506" s="578"/>
      <c r="AS3506" s="578"/>
      <c r="AT3506" s="578"/>
      <c r="AU3506" s="567"/>
      <c r="AV3506" s="578"/>
      <c r="AW3506" s="578"/>
      <c r="AX3506" s="578"/>
      <c r="AY3506" s="578"/>
      <c r="AZ3506" s="578"/>
      <c r="BA3506" s="578"/>
      <c r="BB3506" s="578"/>
      <c r="BC3506" s="578"/>
      <c r="BD3506" s="578"/>
      <c r="BE3506" s="578"/>
      <c r="BF3506" s="578"/>
      <c r="BG3506" s="578"/>
      <c r="BH3506" s="578"/>
      <c r="BI3506" s="578"/>
      <c r="BJ3506" s="578"/>
      <c r="BK3506" s="578"/>
      <c r="BL3506" s="578"/>
      <c r="BM3506" s="578"/>
      <c r="BN3506" s="578"/>
      <c r="BO3506" s="578"/>
      <c r="BP3506" s="578"/>
      <c r="BQ3506" s="547"/>
      <c r="BR3506" s="578"/>
      <c r="BS3506" s="851"/>
      <c r="BT3506" s="575"/>
      <c r="BU3506" s="575"/>
    </row>
    <row r="3507" spans="1:73" s="534" customFormat="1" hidden="1">
      <c r="A3507" s="575"/>
      <c r="B3507" s="576"/>
      <c r="C3507" s="849"/>
      <c r="D3507" s="578"/>
      <c r="E3507" s="579"/>
      <c r="F3507" s="578"/>
      <c r="G3507" s="850"/>
      <c r="H3507" s="581"/>
      <c r="I3507" s="582"/>
      <c r="J3507" s="580"/>
      <c r="K3507" s="578"/>
      <c r="L3507" s="578"/>
      <c r="M3507" s="578"/>
      <c r="N3507" s="578"/>
      <c r="O3507" s="578"/>
      <c r="P3507" s="578"/>
      <c r="Q3507" s="578"/>
      <c r="R3507" s="578"/>
      <c r="S3507" s="578"/>
      <c r="T3507" s="578"/>
      <c r="U3507" s="578"/>
      <c r="V3507" s="578"/>
      <c r="W3507" s="578"/>
      <c r="X3507" s="578"/>
      <c r="Y3507" s="578"/>
      <c r="Z3507" s="578"/>
      <c r="AA3507" s="578"/>
      <c r="AB3507" s="578"/>
      <c r="AC3507" s="578"/>
      <c r="AD3507" s="578"/>
      <c r="AE3507" s="578"/>
      <c r="AF3507" s="578"/>
      <c r="AG3507" s="578"/>
      <c r="AH3507" s="578"/>
      <c r="AI3507" s="578"/>
      <c r="AJ3507" s="578"/>
      <c r="AK3507" s="578"/>
      <c r="AL3507" s="578"/>
      <c r="AM3507" s="578"/>
      <c r="AN3507" s="578"/>
      <c r="AO3507" s="578"/>
      <c r="AP3507" s="578"/>
      <c r="AQ3507" s="578"/>
      <c r="AR3507" s="578"/>
      <c r="AS3507" s="578"/>
      <c r="AT3507" s="578"/>
      <c r="AU3507" s="567"/>
      <c r="AV3507" s="578"/>
      <c r="AW3507" s="578"/>
      <c r="AX3507" s="578"/>
      <c r="AY3507" s="578"/>
      <c r="AZ3507" s="578"/>
      <c r="BA3507" s="578"/>
      <c r="BB3507" s="578"/>
      <c r="BC3507" s="578"/>
      <c r="BD3507" s="578"/>
      <c r="BE3507" s="578"/>
      <c r="BF3507" s="578"/>
      <c r="BG3507" s="578"/>
      <c r="BH3507" s="578"/>
      <c r="BI3507" s="578"/>
      <c r="BJ3507" s="578"/>
      <c r="BK3507" s="578"/>
      <c r="BL3507" s="578"/>
      <c r="BM3507" s="578"/>
      <c r="BN3507" s="578"/>
      <c r="BO3507" s="578"/>
      <c r="BP3507" s="578"/>
      <c r="BQ3507" s="547"/>
      <c r="BR3507" s="578"/>
      <c r="BS3507" s="851"/>
      <c r="BT3507" s="575"/>
      <c r="BU3507" s="575"/>
    </row>
    <row r="3508" spans="1:73" s="534" customFormat="1" hidden="1">
      <c r="A3508" s="575"/>
      <c r="B3508" s="576"/>
      <c r="C3508" s="849"/>
      <c r="D3508" s="578"/>
      <c r="E3508" s="579"/>
      <c r="F3508" s="578"/>
      <c r="G3508" s="850"/>
      <c r="H3508" s="581"/>
      <c r="I3508" s="582"/>
      <c r="J3508" s="580"/>
      <c r="K3508" s="578"/>
      <c r="L3508" s="578"/>
      <c r="M3508" s="578"/>
      <c r="N3508" s="578"/>
      <c r="O3508" s="578"/>
      <c r="P3508" s="578"/>
      <c r="Q3508" s="578"/>
      <c r="R3508" s="578"/>
      <c r="S3508" s="578"/>
      <c r="T3508" s="578"/>
      <c r="U3508" s="578"/>
      <c r="V3508" s="578"/>
      <c r="W3508" s="578"/>
      <c r="X3508" s="578"/>
      <c r="Y3508" s="578"/>
      <c r="Z3508" s="578"/>
      <c r="AA3508" s="578"/>
      <c r="AB3508" s="578"/>
      <c r="AC3508" s="578"/>
      <c r="AD3508" s="578"/>
      <c r="AE3508" s="578"/>
      <c r="AF3508" s="578"/>
      <c r="AG3508" s="578"/>
      <c r="AH3508" s="578"/>
      <c r="AI3508" s="578"/>
      <c r="AJ3508" s="578"/>
      <c r="AK3508" s="578"/>
      <c r="AL3508" s="578"/>
      <c r="AM3508" s="578"/>
      <c r="AN3508" s="578"/>
      <c r="AO3508" s="578"/>
      <c r="AP3508" s="578"/>
      <c r="AQ3508" s="578"/>
      <c r="AR3508" s="578"/>
      <c r="AS3508" s="578"/>
      <c r="AT3508" s="578"/>
      <c r="AU3508" s="567"/>
      <c r="AV3508" s="578"/>
      <c r="AW3508" s="578"/>
      <c r="AX3508" s="578"/>
      <c r="AY3508" s="578"/>
      <c r="AZ3508" s="578"/>
      <c r="BA3508" s="578"/>
      <c r="BB3508" s="578"/>
      <c r="BC3508" s="578"/>
      <c r="BD3508" s="578"/>
      <c r="BE3508" s="578"/>
      <c r="BF3508" s="578"/>
      <c r="BG3508" s="578"/>
      <c r="BH3508" s="578"/>
      <c r="BI3508" s="578"/>
      <c r="BJ3508" s="578"/>
      <c r="BK3508" s="578"/>
      <c r="BL3508" s="578"/>
      <c r="BM3508" s="578"/>
      <c r="BN3508" s="578"/>
      <c r="BO3508" s="578"/>
      <c r="BP3508" s="578"/>
      <c r="BQ3508" s="547"/>
      <c r="BR3508" s="578"/>
      <c r="BS3508" s="851"/>
      <c r="BT3508" s="575"/>
      <c r="BU3508" s="575"/>
    </row>
    <row r="3509" spans="1:73" s="534" customFormat="1" hidden="1">
      <c r="A3509" s="575"/>
      <c r="B3509" s="576"/>
      <c r="C3509" s="849"/>
      <c r="D3509" s="578"/>
      <c r="E3509" s="579"/>
      <c r="F3509" s="578"/>
      <c r="G3509" s="850"/>
      <c r="H3509" s="581"/>
      <c r="I3509" s="582"/>
      <c r="J3509" s="580"/>
      <c r="K3509" s="578"/>
      <c r="L3509" s="578"/>
      <c r="M3509" s="578"/>
      <c r="N3509" s="578"/>
      <c r="O3509" s="578"/>
      <c r="P3509" s="578"/>
      <c r="Q3509" s="578"/>
      <c r="R3509" s="578"/>
      <c r="S3509" s="578"/>
      <c r="T3509" s="578"/>
      <c r="U3509" s="578"/>
      <c r="V3509" s="578"/>
      <c r="W3509" s="578"/>
      <c r="X3509" s="578"/>
      <c r="Y3509" s="578"/>
      <c r="Z3509" s="578"/>
      <c r="AA3509" s="578"/>
      <c r="AB3509" s="578"/>
      <c r="AC3509" s="578"/>
      <c r="AD3509" s="578"/>
      <c r="AE3509" s="578"/>
      <c r="AF3509" s="578"/>
      <c r="AG3509" s="578"/>
      <c r="AH3509" s="578"/>
      <c r="AI3509" s="578"/>
      <c r="AJ3509" s="578"/>
      <c r="AK3509" s="578"/>
      <c r="AL3509" s="578"/>
      <c r="AM3509" s="578"/>
      <c r="AN3509" s="578"/>
      <c r="AO3509" s="578"/>
      <c r="AP3509" s="578"/>
      <c r="AQ3509" s="578"/>
      <c r="AR3509" s="578"/>
      <c r="AS3509" s="578"/>
      <c r="AT3509" s="578"/>
      <c r="AU3509" s="567"/>
      <c r="AV3509" s="578"/>
      <c r="AW3509" s="578"/>
      <c r="AX3509" s="578"/>
      <c r="AY3509" s="578"/>
      <c r="AZ3509" s="578"/>
      <c r="BA3509" s="578"/>
      <c r="BB3509" s="578"/>
      <c r="BC3509" s="578"/>
      <c r="BD3509" s="578"/>
      <c r="BE3509" s="578"/>
      <c r="BF3509" s="578"/>
      <c r="BG3509" s="578"/>
      <c r="BH3509" s="578"/>
      <c r="BI3509" s="578"/>
      <c r="BJ3509" s="578"/>
      <c r="BK3509" s="578"/>
      <c r="BL3509" s="578"/>
      <c r="BM3509" s="578"/>
      <c r="BN3509" s="578"/>
      <c r="BO3509" s="578"/>
      <c r="BP3509" s="578"/>
      <c r="BQ3509" s="547"/>
      <c r="BR3509" s="578"/>
      <c r="BS3509" s="851"/>
      <c r="BT3509" s="575"/>
      <c r="BU3509" s="575"/>
    </row>
    <row r="3510" spans="1:73" s="534" customFormat="1" hidden="1">
      <c r="A3510" s="575"/>
      <c r="B3510" s="576"/>
      <c r="C3510" s="849"/>
      <c r="D3510" s="578"/>
      <c r="E3510" s="579"/>
      <c r="F3510" s="578"/>
      <c r="G3510" s="850"/>
      <c r="H3510" s="581"/>
      <c r="I3510" s="582"/>
      <c r="J3510" s="580"/>
      <c r="K3510" s="578"/>
      <c r="L3510" s="578"/>
      <c r="M3510" s="578"/>
      <c r="N3510" s="578"/>
      <c r="O3510" s="578"/>
      <c r="P3510" s="578"/>
      <c r="Q3510" s="578"/>
      <c r="R3510" s="578"/>
      <c r="S3510" s="578"/>
      <c r="T3510" s="578"/>
      <c r="U3510" s="578"/>
      <c r="V3510" s="578"/>
      <c r="W3510" s="578"/>
      <c r="X3510" s="578"/>
      <c r="Y3510" s="578"/>
      <c r="Z3510" s="578"/>
      <c r="AA3510" s="578"/>
      <c r="AB3510" s="578"/>
      <c r="AC3510" s="578"/>
      <c r="AD3510" s="578"/>
      <c r="AE3510" s="578"/>
      <c r="AF3510" s="578"/>
      <c r="AG3510" s="578"/>
      <c r="AH3510" s="578"/>
      <c r="AI3510" s="578"/>
      <c r="AJ3510" s="578"/>
      <c r="AK3510" s="578"/>
      <c r="AL3510" s="578"/>
      <c r="AM3510" s="578"/>
      <c r="AN3510" s="578"/>
      <c r="AO3510" s="578"/>
      <c r="AP3510" s="578"/>
      <c r="AQ3510" s="578"/>
      <c r="AR3510" s="578"/>
      <c r="AS3510" s="578"/>
      <c r="AT3510" s="578"/>
      <c r="AU3510" s="567"/>
      <c r="AV3510" s="578"/>
      <c r="AW3510" s="578"/>
      <c r="AX3510" s="578"/>
      <c r="AY3510" s="578"/>
      <c r="AZ3510" s="578"/>
      <c r="BA3510" s="578"/>
      <c r="BB3510" s="578"/>
      <c r="BC3510" s="578"/>
      <c r="BD3510" s="578"/>
      <c r="BE3510" s="578"/>
      <c r="BF3510" s="578"/>
      <c r="BG3510" s="578"/>
      <c r="BH3510" s="578"/>
      <c r="BI3510" s="578"/>
      <c r="BJ3510" s="578"/>
      <c r="BK3510" s="578"/>
      <c r="BL3510" s="578"/>
      <c r="BM3510" s="578"/>
      <c r="BN3510" s="578"/>
      <c r="BO3510" s="578"/>
      <c r="BP3510" s="578"/>
      <c r="BQ3510" s="547"/>
      <c r="BR3510" s="578"/>
      <c r="BS3510" s="851"/>
      <c r="BT3510" s="575"/>
      <c r="BU3510" s="575"/>
    </row>
    <row r="3511" spans="1:73" s="534" customFormat="1" hidden="1">
      <c r="A3511" s="575"/>
      <c r="B3511" s="576"/>
      <c r="C3511" s="849"/>
      <c r="D3511" s="578"/>
      <c r="E3511" s="579"/>
      <c r="F3511" s="578"/>
      <c r="G3511" s="850"/>
      <c r="H3511" s="581"/>
      <c r="I3511" s="582"/>
      <c r="J3511" s="580"/>
      <c r="K3511" s="578"/>
      <c r="L3511" s="578"/>
      <c r="M3511" s="578"/>
      <c r="N3511" s="578"/>
      <c r="O3511" s="578"/>
      <c r="P3511" s="578"/>
      <c r="Q3511" s="578"/>
      <c r="R3511" s="578"/>
      <c r="S3511" s="578"/>
      <c r="T3511" s="578"/>
      <c r="U3511" s="578"/>
      <c r="V3511" s="578"/>
      <c r="W3511" s="578"/>
      <c r="X3511" s="578"/>
      <c r="Y3511" s="578"/>
      <c r="Z3511" s="578"/>
      <c r="AA3511" s="578"/>
      <c r="AB3511" s="578"/>
      <c r="AC3511" s="578"/>
      <c r="AD3511" s="578"/>
      <c r="AE3511" s="578"/>
      <c r="AF3511" s="578"/>
      <c r="AG3511" s="578"/>
      <c r="AH3511" s="578"/>
      <c r="AI3511" s="578"/>
      <c r="AJ3511" s="578"/>
      <c r="AK3511" s="578"/>
      <c r="AL3511" s="578"/>
      <c r="AM3511" s="578"/>
      <c r="AN3511" s="578"/>
      <c r="AO3511" s="578"/>
      <c r="AP3511" s="578"/>
      <c r="AQ3511" s="578"/>
      <c r="AR3511" s="578"/>
      <c r="AS3511" s="578"/>
      <c r="AT3511" s="578"/>
      <c r="AU3511" s="567"/>
      <c r="AV3511" s="578"/>
      <c r="AW3511" s="578"/>
      <c r="AX3511" s="578"/>
      <c r="AY3511" s="578"/>
      <c r="AZ3511" s="578"/>
      <c r="BA3511" s="578"/>
      <c r="BB3511" s="578"/>
      <c r="BC3511" s="578"/>
      <c r="BD3511" s="578"/>
      <c r="BE3511" s="578"/>
      <c r="BF3511" s="578"/>
      <c r="BG3511" s="578"/>
      <c r="BH3511" s="578"/>
      <c r="BI3511" s="578"/>
      <c r="BJ3511" s="578"/>
      <c r="BK3511" s="578"/>
      <c r="BL3511" s="578"/>
      <c r="BM3511" s="578"/>
      <c r="BN3511" s="578"/>
      <c r="BO3511" s="578"/>
      <c r="BP3511" s="578"/>
      <c r="BQ3511" s="547"/>
      <c r="BR3511" s="578"/>
      <c r="BS3511" s="851"/>
      <c r="BT3511" s="575"/>
      <c r="BU3511" s="575"/>
    </row>
    <row r="3512" spans="1:73" s="534" customFormat="1" hidden="1">
      <c r="A3512" s="575"/>
      <c r="B3512" s="576"/>
      <c r="C3512" s="849"/>
      <c r="D3512" s="578"/>
      <c r="E3512" s="579"/>
      <c r="F3512" s="578"/>
      <c r="G3512" s="850"/>
      <c r="H3512" s="581"/>
      <c r="I3512" s="582"/>
      <c r="J3512" s="580"/>
      <c r="K3512" s="578"/>
      <c r="L3512" s="578"/>
      <c r="M3512" s="578"/>
      <c r="N3512" s="578"/>
      <c r="O3512" s="578"/>
      <c r="P3512" s="578"/>
      <c r="Q3512" s="578"/>
      <c r="R3512" s="578"/>
      <c r="S3512" s="578"/>
      <c r="T3512" s="578"/>
      <c r="U3512" s="578"/>
      <c r="V3512" s="578"/>
      <c r="W3512" s="578"/>
      <c r="X3512" s="578"/>
      <c r="Y3512" s="578"/>
      <c r="Z3512" s="578"/>
      <c r="AA3512" s="578"/>
      <c r="AB3512" s="578"/>
      <c r="AC3512" s="578"/>
      <c r="AD3512" s="578"/>
      <c r="AE3512" s="578"/>
      <c r="AF3512" s="578"/>
      <c r="AG3512" s="578"/>
      <c r="AH3512" s="578"/>
      <c r="AI3512" s="578"/>
      <c r="AJ3512" s="578"/>
      <c r="AK3512" s="578"/>
      <c r="AL3512" s="578"/>
      <c r="AM3512" s="578"/>
      <c r="AN3512" s="578"/>
      <c r="AO3512" s="578"/>
      <c r="AP3512" s="578"/>
      <c r="AQ3512" s="578"/>
      <c r="AR3512" s="578"/>
      <c r="AS3512" s="578"/>
      <c r="AT3512" s="578"/>
      <c r="AU3512" s="567"/>
      <c r="AV3512" s="578"/>
      <c r="AW3512" s="578"/>
      <c r="AX3512" s="578"/>
      <c r="AY3512" s="578"/>
      <c r="AZ3512" s="578"/>
      <c r="BA3512" s="578"/>
      <c r="BB3512" s="578"/>
      <c r="BC3512" s="578"/>
      <c r="BD3512" s="578"/>
      <c r="BE3512" s="578"/>
      <c r="BF3512" s="578"/>
      <c r="BG3512" s="578"/>
      <c r="BH3512" s="578"/>
      <c r="BI3512" s="578"/>
      <c r="BJ3512" s="578"/>
      <c r="BK3512" s="578"/>
      <c r="BL3512" s="578"/>
      <c r="BM3512" s="578"/>
      <c r="BN3512" s="578"/>
      <c r="BO3512" s="578"/>
      <c r="BP3512" s="578"/>
      <c r="BQ3512" s="547"/>
      <c r="BR3512" s="578"/>
      <c r="BS3512" s="851"/>
      <c r="BT3512" s="575"/>
      <c r="BU3512" s="575"/>
    </row>
    <row r="3513" spans="1:73" s="534" customFormat="1" hidden="1">
      <c r="A3513" s="575"/>
      <c r="B3513" s="576"/>
      <c r="C3513" s="849"/>
      <c r="D3513" s="578"/>
      <c r="E3513" s="579"/>
      <c r="F3513" s="578"/>
      <c r="G3513" s="850"/>
      <c r="H3513" s="581"/>
      <c r="I3513" s="582"/>
      <c r="J3513" s="580"/>
      <c r="K3513" s="578"/>
      <c r="L3513" s="578"/>
      <c r="M3513" s="578"/>
      <c r="N3513" s="578"/>
      <c r="O3513" s="578"/>
      <c r="P3513" s="578"/>
      <c r="Q3513" s="578"/>
      <c r="R3513" s="578"/>
      <c r="S3513" s="578"/>
      <c r="T3513" s="578"/>
      <c r="U3513" s="578"/>
      <c r="V3513" s="578"/>
      <c r="W3513" s="578"/>
      <c r="X3513" s="578"/>
      <c r="Y3513" s="578"/>
      <c r="Z3513" s="578"/>
      <c r="AA3513" s="578"/>
      <c r="AB3513" s="578"/>
      <c r="AC3513" s="578"/>
      <c r="AD3513" s="578"/>
      <c r="AE3513" s="578"/>
      <c r="AF3513" s="578"/>
      <c r="AG3513" s="578"/>
      <c r="AH3513" s="578"/>
      <c r="AI3513" s="578"/>
      <c r="AJ3513" s="578"/>
      <c r="AK3513" s="578"/>
      <c r="AL3513" s="578"/>
      <c r="AM3513" s="578"/>
      <c r="AN3513" s="578"/>
      <c r="AO3513" s="578"/>
      <c r="AP3513" s="578"/>
      <c r="AQ3513" s="578"/>
      <c r="AR3513" s="578"/>
      <c r="AS3513" s="578"/>
      <c r="AT3513" s="578"/>
      <c r="AU3513" s="567"/>
      <c r="AV3513" s="578"/>
      <c r="AW3513" s="578"/>
      <c r="AX3513" s="578"/>
      <c r="AY3513" s="578"/>
      <c r="AZ3513" s="578"/>
      <c r="BA3513" s="578"/>
      <c r="BB3513" s="578"/>
      <c r="BC3513" s="578"/>
      <c r="BD3513" s="578"/>
      <c r="BE3513" s="578"/>
      <c r="BF3513" s="578"/>
      <c r="BG3513" s="578"/>
      <c r="BH3513" s="578"/>
      <c r="BI3513" s="578"/>
      <c r="BJ3513" s="578"/>
      <c r="BK3513" s="578"/>
      <c r="BL3513" s="578"/>
      <c r="BM3513" s="578"/>
      <c r="BN3513" s="578"/>
      <c r="BO3513" s="578"/>
      <c r="BP3513" s="578"/>
      <c r="BQ3513" s="547"/>
      <c r="BR3513" s="578"/>
      <c r="BS3513" s="851"/>
      <c r="BT3513" s="575"/>
      <c r="BU3513" s="575"/>
    </row>
    <row r="3514" spans="1:73" s="534" customFormat="1" hidden="1">
      <c r="A3514" s="575"/>
      <c r="B3514" s="576"/>
      <c r="C3514" s="849"/>
      <c r="D3514" s="578"/>
      <c r="E3514" s="579"/>
      <c r="F3514" s="578"/>
      <c r="G3514" s="850"/>
      <c r="H3514" s="581"/>
      <c r="I3514" s="582"/>
      <c r="J3514" s="580"/>
      <c r="K3514" s="578"/>
      <c r="L3514" s="578"/>
      <c r="M3514" s="578"/>
      <c r="N3514" s="578"/>
      <c r="O3514" s="578"/>
      <c r="P3514" s="578"/>
      <c r="Q3514" s="578"/>
      <c r="R3514" s="578"/>
      <c r="S3514" s="578"/>
      <c r="T3514" s="578"/>
      <c r="U3514" s="578"/>
      <c r="V3514" s="578"/>
      <c r="W3514" s="578"/>
      <c r="X3514" s="578"/>
      <c r="Y3514" s="578"/>
      <c r="Z3514" s="578"/>
      <c r="AA3514" s="578"/>
      <c r="AB3514" s="578"/>
      <c r="AC3514" s="578"/>
      <c r="AD3514" s="578"/>
      <c r="AE3514" s="578"/>
      <c r="AF3514" s="578"/>
      <c r="AG3514" s="578"/>
      <c r="AH3514" s="578"/>
      <c r="AI3514" s="578"/>
      <c r="AJ3514" s="578"/>
      <c r="AK3514" s="578"/>
      <c r="AL3514" s="578"/>
      <c r="AM3514" s="578"/>
      <c r="AN3514" s="578"/>
      <c r="AO3514" s="578"/>
      <c r="AP3514" s="578"/>
      <c r="AQ3514" s="578"/>
      <c r="AR3514" s="578"/>
      <c r="AS3514" s="578"/>
      <c r="AT3514" s="578"/>
      <c r="AU3514" s="567"/>
      <c r="AV3514" s="578"/>
      <c r="AW3514" s="578"/>
      <c r="AX3514" s="578"/>
      <c r="AY3514" s="578"/>
      <c r="AZ3514" s="578"/>
      <c r="BA3514" s="578"/>
      <c r="BB3514" s="578"/>
      <c r="BC3514" s="578"/>
      <c r="BD3514" s="578"/>
      <c r="BE3514" s="578"/>
      <c r="BF3514" s="578"/>
      <c r="BG3514" s="578"/>
      <c r="BH3514" s="578"/>
      <c r="BI3514" s="578"/>
      <c r="BJ3514" s="578"/>
      <c r="BK3514" s="578"/>
      <c r="BL3514" s="578"/>
      <c r="BM3514" s="578"/>
      <c r="BN3514" s="578"/>
      <c r="BO3514" s="578"/>
      <c r="BP3514" s="578"/>
      <c r="BQ3514" s="547"/>
      <c r="BR3514" s="578"/>
      <c r="BS3514" s="851"/>
      <c r="BT3514" s="575"/>
      <c r="BU3514" s="575"/>
    </row>
    <row r="3515" spans="1:73" s="534" customFormat="1" hidden="1">
      <c r="A3515" s="575"/>
      <c r="B3515" s="576"/>
      <c r="C3515" s="849"/>
      <c r="D3515" s="578"/>
      <c r="E3515" s="579"/>
      <c r="F3515" s="578"/>
      <c r="G3515" s="850"/>
      <c r="H3515" s="581"/>
      <c r="I3515" s="582"/>
      <c r="J3515" s="580"/>
      <c r="K3515" s="578"/>
      <c r="L3515" s="578"/>
      <c r="M3515" s="578"/>
      <c r="N3515" s="578"/>
      <c r="O3515" s="578"/>
      <c r="P3515" s="578"/>
      <c r="Q3515" s="578"/>
      <c r="R3515" s="578"/>
      <c r="S3515" s="578"/>
      <c r="T3515" s="578"/>
      <c r="U3515" s="578"/>
      <c r="V3515" s="578"/>
      <c r="W3515" s="578"/>
      <c r="X3515" s="578"/>
      <c r="Y3515" s="578"/>
      <c r="Z3515" s="578"/>
      <c r="AA3515" s="578"/>
      <c r="AB3515" s="578"/>
      <c r="AC3515" s="578"/>
      <c r="AD3515" s="578"/>
      <c r="AE3515" s="578"/>
      <c r="AF3515" s="578"/>
      <c r="AG3515" s="578"/>
      <c r="AH3515" s="578"/>
      <c r="AI3515" s="578"/>
      <c r="AJ3515" s="578"/>
      <c r="AK3515" s="578"/>
      <c r="AL3515" s="578"/>
      <c r="AM3515" s="578"/>
      <c r="AN3515" s="578"/>
      <c r="AO3515" s="578"/>
      <c r="AP3515" s="578"/>
      <c r="AQ3515" s="578"/>
      <c r="AR3515" s="578"/>
      <c r="AS3515" s="578"/>
      <c r="AT3515" s="578"/>
      <c r="AU3515" s="567"/>
      <c r="AV3515" s="578"/>
      <c r="AW3515" s="578"/>
      <c r="AX3515" s="578"/>
      <c r="AY3515" s="578"/>
      <c r="AZ3515" s="578"/>
      <c r="BA3515" s="578"/>
      <c r="BB3515" s="578"/>
      <c r="BC3515" s="578"/>
      <c r="BD3515" s="578"/>
      <c r="BE3515" s="578"/>
      <c r="BF3515" s="578"/>
      <c r="BG3515" s="578"/>
      <c r="BH3515" s="578"/>
      <c r="BI3515" s="578"/>
      <c r="BJ3515" s="578"/>
      <c r="BK3515" s="578"/>
      <c r="BL3515" s="578"/>
      <c r="BM3515" s="578"/>
      <c r="BN3515" s="578"/>
      <c r="BO3515" s="578"/>
      <c r="BP3515" s="578"/>
      <c r="BQ3515" s="547"/>
      <c r="BR3515" s="578"/>
      <c r="BS3515" s="851"/>
      <c r="BT3515" s="575"/>
      <c r="BU3515" s="575"/>
    </row>
    <row r="3516" spans="1:73" s="534" customFormat="1" hidden="1">
      <c r="A3516" s="575"/>
      <c r="B3516" s="576"/>
      <c r="C3516" s="849"/>
      <c r="D3516" s="578"/>
      <c r="E3516" s="579"/>
      <c r="F3516" s="578"/>
      <c r="G3516" s="850"/>
      <c r="H3516" s="581"/>
      <c r="I3516" s="582"/>
      <c r="J3516" s="580"/>
      <c r="K3516" s="578"/>
      <c r="L3516" s="578"/>
      <c r="M3516" s="578"/>
      <c r="N3516" s="578"/>
      <c r="O3516" s="578"/>
      <c r="P3516" s="578"/>
      <c r="Q3516" s="578"/>
      <c r="R3516" s="578"/>
      <c r="S3516" s="578"/>
      <c r="T3516" s="578"/>
      <c r="U3516" s="578"/>
      <c r="V3516" s="578"/>
      <c r="W3516" s="578"/>
      <c r="X3516" s="578"/>
      <c r="Y3516" s="578"/>
      <c r="Z3516" s="578"/>
      <c r="AA3516" s="578"/>
      <c r="AB3516" s="578"/>
      <c r="AC3516" s="578"/>
      <c r="AD3516" s="578"/>
      <c r="AE3516" s="578"/>
      <c r="AF3516" s="578"/>
      <c r="AG3516" s="578"/>
      <c r="AH3516" s="578"/>
      <c r="AI3516" s="578"/>
      <c r="AJ3516" s="578"/>
      <c r="AK3516" s="578"/>
      <c r="AL3516" s="578"/>
      <c r="AM3516" s="578"/>
      <c r="AN3516" s="578"/>
      <c r="AO3516" s="578"/>
      <c r="AP3516" s="578"/>
      <c r="AQ3516" s="578"/>
      <c r="AR3516" s="578"/>
      <c r="AS3516" s="578"/>
      <c r="AT3516" s="578"/>
      <c r="AU3516" s="567"/>
      <c r="AV3516" s="578"/>
      <c r="AW3516" s="578"/>
      <c r="AX3516" s="578"/>
      <c r="AY3516" s="578"/>
      <c r="AZ3516" s="578"/>
      <c r="BA3516" s="578"/>
      <c r="BB3516" s="578"/>
      <c r="BC3516" s="578"/>
      <c r="BD3516" s="578"/>
      <c r="BE3516" s="578"/>
      <c r="BF3516" s="578"/>
      <c r="BG3516" s="578"/>
      <c r="BH3516" s="578"/>
      <c r="BI3516" s="578"/>
      <c r="BJ3516" s="578"/>
      <c r="BK3516" s="578"/>
      <c r="BL3516" s="578"/>
      <c r="BM3516" s="578"/>
      <c r="BN3516" s="578"/>
      <c r="BO3516" s="578"/>
      <c r="BP3516" s="578"/>
      <c r="BQ3516" s="547"/>
      <c r="BR3516" s="578"/>
      <c r="BS3516" s="851"/>
      <c r="BT3516" s="575"/>
      <c r="BU3516" s="575"/>
    </row>
    <row r="3517" spans="1:73" s="534" customFormat="1" hidden="1">
      <c r="A3517" s="575"/>
      <c r="B3517" s="576"/>
      <c r="C3517" s="849"/>
      <c r="D3517" s="578"/>
      <c r="E3517" s="579"/>
      <c r="F3517" s="578"/>
      <c r="G3517" s="850"/>
      <c r="H3517" s="581"/>
      <c r="I3517" s="582"/>
      <c r="J3517" s="580"/>
      <c r="K3517" s="578"/>
      <c r="L3517" s="578"/>
      <c r="M3517" s="578"/>
      <c r="N3517" s="578"/>
      <c r="O3517" s="578"/>
      <c r="P3517" s="578"/>
      <c r="Q3517" s="578"/>
      <c r="R3517" s="578"/>
      <c r="S3517" s="578"/>
      <c r="T3517" s="578"/>
      <c r="U3517" s="578"/>
      <c r="V3517" s="578"/>
      <c r="W3517" s="578"/>
      <c r="X3517" s="578"/>
      <c r="Y3517" s="578"/>
      <c r="Z3517" s="578"/>
      <c r="AA3517" s="578"/>
      <c r="AB3517" s="578"/>
      <c r="AC3517" s="578"/>
      <c r="AD3517" s="578"/>
      <c r="AE3517" s="578"/>
      <c r="AF3517" s="578"/>
      <c r="AG3517" s="578"/>
      <c r="AH3517" s="578"/>
      <c r="AI3517" s="578"/>
      <c r="AJ3517" s="578"/>
      <c r="AK3517" s="578"/>
      <c r="AL3517" s="578"/>
      <c r="AM3517" s="578"/>
      <c r="AN3517" s="578"/>
      <c r="AO3517" s="578"/>
      <c r="AP3517" s="578"/>
      <c r="AQ3517" s="578"/>
      <c r="AR3517" s="578"/>
      <c r="AS3517" s="578"/>
      <c r="AT3517" s="578"/>
      <c r="AU3517" s="567"/>
      <c r="AV3517" s="578"/>
      <c r="AW3517" s="578"/>
      <c r="AX3517" s="578"/>
      <c r="AY3517" s="578"/>
      <c r="AZ3517" s="578"/>
      <c r="BA3517" s="578"/>
      <c r="BB3517" s="578"/>
      <c r="BC3517" s="578"/>
      <c r="BD3517" s="578"/>
      <c r="BE3517" s="578"/>
      <c r="BF3517" s="578"/>
      <c r="BG3517" s="578"/>
      <c r="BH3517" s="578"/>
      <c r="BI3517" s="578"/>
      <c r="BJ3517" s="578"/>
      <c r="BK3517" s="578"/>
      <c r="BL3517" s="578"/>
      <c r="BM3517" s="578"/>
      <c r="BN3517" s="578"/>
      <c r="BO3517" s="578"/>
      <c r="BP3517" s="578"/>
      <c r="BQ3517" s="547"/>
      <c r="BR3517" s="578"/>
      <c r="BS3517" s="851"/>
      <c r="BT3517" s="575"/>
      <c r="BU3517" s="575"/>
    </row>
    <row r="3518" spans="1:73" s="534" customFormat="1" hidden="1">
      <c r="A3518" s="575"/>
      <c r="B3518" s="576"/>
      <c r="C3518" s="849"/>
      <c r="D3518" s="578"/>
      <c r="E3518" s="579"/>
      <c r="F3518" s="578"/>
      <c r="G3518" s="850"/>
      <c r="H3518" s="581"/>
      <c r="I3518" s="582"/>
      <c r="J3518" s="580"/>
      <c r="K3518" s="578"/>
      <c r="L3518" s="578"/>
      <c r="M3518" s="578"/>
      <c r="N3518" s="578"/>
      <c r="O3518" s="578"/>
      <c r="P3518" s="578"/>
      <c r="Q3518" s="578"/>
      <c r="R3518" s="578"/>
      <c r="S3518" s="578"/>
      <c r="T3518" s="578"/>
      <c r="U3518" s="578"/>
      <c r="V3518" s="578"/>
      <c r="W3518" s="578"/>
      <c r="X3518" s="578"/>
      <c r="Y3518" s="578"/>
      <c r="Z3518" s="578"/>
      <c r="AA3518" s="578"/>
      <c r="AB3518" s="578"/>
      <c r="AC3518" s="578"/>
      <c r="AD3518" s="578"/>
      <c r="AE3518" s="578"/>
      <c r="AF3518" s="578"/>
      <c r="AG3518" s="578"/>
      <c r="AH3518" s="578"/>
      <c r="AI3518" s="578"/>
      <c r="AJ3518" s="578"/>
      <c r="AK3518" s="578"/>
      <c r="AL3518" s="578"/>
      <c r="AM3518" s="578"/>
      <c r="AN3518" s="578"/>
      <c r="AO3518" s="578"/>
      <c r="AP3518" s="578"/>
      <c r="AQ3518" s="578"/>
      <c r="AR3518" s="578"/>
      <c r="AS3518" s="578"/>
      <c r="AT3518" s="578"/>
      <c r="AU3518" s="567"/>
      <c r="AV3518" s="578"/>
      <c r="AW3518" s="578"/>
      <c r="AX3518" s="578"/>
      <c r="AY3518" s="578"/>
      <c r="AZ3518" s="578"/>
      <c r="BA3518" s="578"/>
      <c r="BB3518" s="578"/>
      <c r="BC3518" s="578"/>
      <c r="BD3518" s="578"/>
      <c r="BE3518" s="578"/>
      <c r="BF3518" s="578"/>
      <c r="BG3518" s="578"/>
      <c r="BH3518" s="578"/>
      <c r="BI3518" s="578"/>
      <c r="BJ3518" s="578"/>
      <c r="BK3518" s="578"/>
      <c r="BL3518" s="578"/>
      <c r="BM3518" s="578"/>
      <c r="BN3518" s="578"/>
      <c r="BO3518" s="578"/>
      <c r="BP3518" s="578"/>
      <c r="BQ3518" s="547"/>
      <c r="BR3518" s="578"/>
      <c r="BS3518" s="851"/>
      <c r="BT3518" s="575"/>
      <c r="BU3518" s="575"/>
    </row>
    <row r="3519" spans="1:73" s="534" customFormat="1" hidden="1">
      <c r="A3519" s="575"/>
      <c r="B3519" s="576"/>
      <c r="C3519" s="849"/>
      <c r="D3519" s="578"/>
      <c r="E3519" s="579"/>
      <c r="F3519" s="578"/>
      <c r="G3519" s="850"/>
      <c r="H3519" s="581"/>
      <c r="I3519" s="582"/>
      <c r="J3519" s="580"/>
      <c r="K3519" s="578"/>
      <c r="L3519" s="578"/>
      <c r="M3519" s="578"/>
      <c r="N3519" s="578"/>
      <c r="O3519" s="578"/>
      <c r="P3519" s="578"/>
      <c r="Q3519" s="578"/>
      <c r="R3519" s="578"/>
      <c r="S3519" s="578"/>
      <c r="T3519" s="578"/>
      <c r="U3519" s="578"/>
      <c r="V3519" s="578"/>
      <c r="W3519" s="578"/>
      <c r="X3519" s="578"/>
      <c r="Y3519" s="578"/>
      <c r="Z3519" s="578"/>
      <c r="AA3519" s="578"/>
      <c r="AB3519" s="578"/>
      <c r="AC3519" s="578"/>
      <c r="AD3519" s="578"/>
      <c r="AE3519" s="578"/>
      <c r="AF3519" s="578"/>
      <c r="AG3519" s="578"/>
      <c r="AH3519" s="578"/>
      <c r="AI3519" s="578"/>
      <c r="AJ3519" s="578"/>
      <c r="AK3519" s="578"/>
      <c r="AL3519" s="578"/>
      <c r="AM3519" s="578"/>
      <c r="AN3519" s="578"/>
      <c r="AO3519" s="578"/>
      <c r="AP3519" s="578"/>
      <c r="AQ3519" s="578"/>
      <c r="AR3519" s="578"/>
      <c r="AS3519" s="578"/>
      <c r="AT3519" s="578"/>
      <c r="AU3519" s="567"/>
      <c r="AV3519" s="578"/>
      <c r="AW3519" s="578"/>
      <c r="AX3519" s="578"/>
      <c r="AY3519" s="578"/>
      <c r="AZ3519" s="578"/>
      <c r="BA3519" s="578"/>
      <c r="BB3519" s="578"/>
      <c r="BC3519" s="578"/>
      <c r="BD3519" s="578"/>
      <c r="BE3519" s="578"/>
      <c r="BF3519" s="578"/>
      <c r="BG3519" s="578"/>
      <c r="BH3519" s="578"/>
      <c r="BI3519" s="578"/>
      <c r="BJ3519" s="578"/>
      <c r="BK3519" s="578"/>
      <c r="BL3519" s="578"/>
      <c r="BM3519" s="578"/>
      <c r="BN3519" s="578"/>
      <c r="BO3519" s="578"/>
      <c r="BP3519" s="578"/>
      <c r="BQ3519" s="547"/>
      <c r="BR3519" s="578"/>
      <c r="BS3519" s="851"/>
      <c r="BT3519" s="575"/>
      <c r="BU3519" s="575"/>
    </row>
    <row r="3520" spans="1:73" s="534" customFormat="1" hidden="1">
      <c r="A3520" s="575"/>
      <c r="B3520" s="576"/>
      <c r="C3520" s="849"/>
      <c r="D3520" s="578"/>
      <c r="E3520" s="579"/>
      <c r="F3520" s="578"/>
      <c r="G3520" s="850"/>
      <c r="H3520" s="581"/>
      <c r="I3520" s="582"/>
      <c r="J3520" s="580"/>
      <c r="K3520" s="578"/>
      <c r="L3520" s="578"/>
      <c r="M3520" s="578"/>
      <c r="N3520" s="578"/>
      <c r="O3520" s="578"/>
      <c r="P3520" s="578"/>
      <c r="Q3520" s="578"/>
      <c r="R3520" s="578"/>
      <c r="S3520" s="578"/>
      <c r="T3520" s="578"/>
      <c r="U3520" s="578"/>
      <c r="V3520" s="578"/>
      <c r="W3520" s="578"/>
      <c r="X3520" s="578"/>
      <c r="Y3520" s="578"/>
      <c r="Z3520" s="578"/>
      <c r="AA3520" s="578"/>
      <c r="AB3520" s="578"/>
      <c r="AC3520" s="578"/>
      <c r="AD3520" s="578"/>
      <c r="AE3520" s="578"/>
      <c r="AF3520" s="578"/>
      <c r="AG3520" s="578"/>
      <c r="AH3520" s="578"/>
      <c r="AI3520" s="578"/>
      <c r="AJ3520" s="578"/>
      <c r="AK3520" s="578"/>
      <c r="AL3520" s="578"/>
      <c r="AM3520" s="578"/>
      <c r="AN3520" s="578"/>
      <c r="AO3520" s="578"/>
      <c r="AP3520" s="578"/>
      <c r="AQ3520" s="578"/>
      <c r="AR3520" s="578"/>
      <c r="AS3520" s="578"/>
      <c r="AT3520" s="578"/>
      <c r="AU3520" s="567"/>
      <c r="AV3520" s="578"/>
      <c r="AW3520" s="578"/>
      <c r="AX3520" s="578"/>
      <c r="AY3520" s="578"/>
      <c r="AZ3520" s="578"/>
      <c r="BA3520" s="578"/>
      <c r="BB3520" s="578"/>
      <c r="BC3520" s="578"/>
      <c r="BD3520" s="578"/>
      <c r="BE3520" s="578"/>
      <c r="BF3520" s="578"/>
      <c r="BG3520" s="578"/>
      <c r="BH3520" s="578"/>
      <c r="BI3520" s="578"/>
      <c r="BJ3520" s="578"/>
      <c r="BK3520" s="578"/>
      <c r="BL3520" s="578"/>
      <c r="BM3520" s="578"/>
      <c r="BN3520" s="578"/>
      <c r="BO3520" s="578"/>
      <c r="BP3520" s="578"/>
      <c r="BQ3520" s="547"/>
      <c r="BR3520" s="578"/>
      <c r="BS3520" s="851"/>
      <c r="BT3520" s="575"/>
      <c r="BU3520" s="575"/>
    </row>
    <row r="3521" spans="1:73" s="534" customFormat="1" hidden="1">
      <c r="A3521" s="575"/>
      <c r="B3521" s="576"/>
      <c r="C3521" s="849"/>
      <c r="D3521" s="578"/>
      <c r="E3521" s="579"/>
      <c r="F3521" s="578"/>
      <c r="G3521" s="850"/>
      <c r="H3521" s="581"/>
      <c r="I3521" s="582"/>
      <c r="J3521" s="580"/>
      <c r="K3521" s="578"/>
      <c r="L3521" s="578"/>
      <c r="M3521" s="578"/>
      <c r="N3521" s="578"/>
      <c r="O3521" s="578"/>
      <c r="P3521" s="578"/>
      <c r="Q3521" s="578"/>
      <c r="R3521" s="578"/>
      <c r="S3521" s="578"/>
      <c r="T3521" s="578"/>
      <c r="U3521" s="578"/>
      <c r="V3521" s="578"/>
      <c r="W3521" s="578"/>
      <c r="X3521" s="578"/>
      <c r="Y3521" s="578"/>
      <c r="Z3521" s="578"/>
      <c r="AA3521" s="578"/>
      <c r="AB3521" s="578"/>
      <c r="AC3521" s="578"/>
      <c r="AD3521" s="578"/>
      <c r="AE3521" s="578"/>
      <c r="AF3521" s="578"/>
      <c r="AG3521" s="578"/>
      <c r="AH3521" s="578"/>
      <c r="AI3521" s="578"/>
      <c r="AJ3521" s="578"/>
      <c r="AK3521" s="578"/>
      <c r="AL3521" s="578"/>
      <c r="AM3521" s="578"/>
      <c r="AN3521" s="578"/>
      <c r="AO3521" s="578"/>
      <c r="AP3521" s="578"/>
      <c r="AQ3521" s="578"/>
      <c r="AR3521" s="578"/>
      <c r="AS3521" s="578"/>
      <c r="AT3521" s="578"/>
      <c r="AU3521" s="567"/>
      <c r="AV3521" s="578"/>
      <c r="AW3521" s="578"/>
      <c r="AX3521" s="578"/>
      <c r="AY3521" s="578"/>
      <c r="AZ3521" s="578"/>
      <c r="BA3521" s="578"/>
      <c r="BB3521" s="578"/>
      <c r="BC3521" s="578"/>
      <c r="BD3521" s="578"/>
      <c r="BE3521" s="578"/>
      <c r="BF3521" s="578"/>
      <c r="BG3521" s="578"/>
      <c r="BH3521" s="578"/>
      <c r="BI3521" s="578"/>
      <c r="BJ3521" s="578"/>
      <c r="BK3521" s="578"/>
      <c r="BL3521" s="578"/>
      <c r="BM3521" s="578"/>
      <c r="BN3521" s="578"/>
      <c r="BO3521" s="578"/>
      <c r="BP3521" s="578"/>
      <c r="BQ3521" s="547"/>
      <c r="BR3521" s="578"/>
      <c r="BS3521" s="851"/>
      <c r="BT3521" s="575"/>
      <c r="BU3521" s="575"/>
    </row>
    <row r="3522" spans="1:73" s="534" customFormat="1" hidden="1">
      <c r="A3522" s="575"/>
      <c r="B3522" s="576"/>
      <c r="C3522" s="849"/>
      <c r="D3522" s="578"/>
      <c r="E3522" s="579"/>
      <c r="F3522" s="578"/>
      <c r="G3522" s="850"/>
      <c r="H3522" s="581"/>
      <c r="I3522" s="582"/>
      <c r="J3522" s="580"/>
      <c r="K3522" s="578"/>
      <c r="L3522" s="578"/>
      <c r="M3522" s="578"/>
      <c r="N3522" s="578"/>
      <c r="O3522" s="578"/>
      <c r="P3522" s="578"/>
      <c r="Q3522" s="578"/>
      <c r="R3522" s="578"/>
      <c r="S3522" s="578"/>
      <c r="T3522" s="578"/>
      <c r="U3522" s="578"/>
      <c r="V3522" s="578"/>
      <c r="W3522" s="578"/>
      <c r="X3522" s="578"/>
      <c r="Y3522" s="578"/>
      <c r="Z3522" s="578"/>
      <c r="AA3522" s="578"/>
      <c r="AB3522" s="578"/>
      <c r="AC3522" s="578"/>
      <c r="AD3522" s="578"/>
      <c r="AE3522" s="578"/>
      <c r="AF3522" s="578"/>
      <c r="AG3522" s="578"/>
      <c r="AH3522" s="578"/>
      <c r="AI3522" s="578"/>
      <c r="AJ3522" s="578"/>
      <c r="AK3522" s="578"/>
      <c r="AL3522" s="578"/>
      <c r="AM3522" s="578"/>
      <c r="AN3522" s="578"/>
      <c r="AO3522" s="578"/>
      <c r="AP3522" s="578"/>
      <c r="AQ3522" s="578"/>
      <c r="AR3522" s="578"/>
      <c r="AS3522" s="578"/>
      <c r="AT3522" s="578"/>
      <c r="AU3522" s="567"/>
      <c r="AV3522" s="578"/>
      <c r="AW3522" s="578"/>
      <c r="AX3522" s="578"/>
      <c r="AY3522" s="578"/>
      <c r="AZ3522" s="578"/>
      <c r="BA3522" s="578"/>
      <c r="BB3522" s="578"/>
      <c r="BC3522" s="578"/>
      <c r="BD3522" s="578"/>
      <c r="BE3522" s="578"/>
      <c r="BF3522" s="578"/>
      <c r="BG3522" s="578"/>
      <c r="BH3522" s="578"/>
      <c r="BI3522" s="578"/>
      <c r="BJ3522" s="578"/>
      <c r="BK3522" s="578"/>
      <c r="BL3522" s="578"/>
      <c r="BM3522" s="578"/>
      <c r="BN3522" s="578"/>
      <c r="BO3522" s="578"/>
      <c r="BP3522" s="578"/>
      <c r="BQ3522" s="547"/>
      <c r="BR3522" s="578"/>
      <c r="BS3522" s="851"/>
      <c r="BT3522" s="575"/>
      <c r="BU3522" s="575"/>
    </row>
    <row r="3523" spans="1:73" s="534" customFormat="1" hidden="1">
      <c r="A3523" s="575"/>
      <c r="B3523" s="576"/>
      <c r="C3523" s="849"/>
      <c r="D3523" s="578"/>
      <c r="E3523" s="579"/>
      <c r="F3523" s="578"/>
      <c r="G3523" s="850"/>
      <c r="H3523" s="581"/>
      <c r="I3523" s="582"/>
      <c r="J3523" s="580"/>
      <c r="K3523" s="578"/>
      <c r="L3523" s="578"/>
      <c r="M3523" s="578"/>
      <c r="N3523" s="578"/>
      <c r="O3523" s="578"/>
      <c r="P3523" s="578"/>
      <c r="Q3523" s="578"/>
      <c r="R3523" s="578"/>
      <c r="S3523" s="578"/>
      <c r="T3523" s="578"/>
      <c r="U3523" s="578"/>
      <c r="V3523" s="578"/>
      <c r="W3523" s="578"/>
      <c r="X3523" s="578"/>
      <c r="Y3523" s="578"/>
      <c r="Z3523" s="578"/>
      <c r="AA3523" s="578"/>
      <c r="AB3523" s="578"/>
      <c r="AC3523" s="578"/>
      <c r="AD3523" s="578"/>
      <c r="AE3523" s="578"/>
      <c r="AF3523" s="578"/>
      <c r="AG3523" s="578"/>
      <c r="AH3523" s="578"/>
      <c r="AI3523" s="578"/>
      <c r="AJ3523" s="578"/>
      <c r="AK3523" s="578"/>
      <c r="AL3523" s="578"/>
      <c r="AM3523" s="578"/>
      <c r="AN3523" s="578"/>
      <c r="AO3523" s="578"/>
      <c r="AP3523" s="578"/>
      <c r="AQ3523" s="578"/>
      <c r="AR3523" s="578"/>
      <c r="AS3523" s="578"/>
      <c r="AT3523" s="578"/>
      <c r="AU3523" s="567"/>
      <c r="AV3523" s="578"/>
      <c r="AW3523" s="578"/>
      <c r="AX3523" s="578"/>
      <c r="AY3523" s="578"/>
      <c r="AZ3523" s="578"/>
      <c r="BA3523" s="578"/>
      <c r="BB3523" s="578"/>
      <c r="BC3523" s="578"/>
      <c r="BD3523" s="578"/>
      <c r="BE3523" s="578"/>
      <c r="BF3523" s="578"/>
      <c r="BG3523" s="578"/>
      <c r="BH3523" s="578"/>
      <c r="BI3523" s="578"/>
      <c r="BJ3523" s="578"/>
      <c r="BK3523" s="578"/>
      <c r="BL3523" s="578"/>
      <c r="BM3523" s="578"/>
      <c r="BN3523" s="578"/>
      <c r="BO3523" s="578"/>
      <c r="BP3523" s="578"/>
      <c r="BQ3523" s="547"/>
      <c r="BR3523" s="578"/>
      <c r="BS3523" s="851"/>
      <c r="BT3523" s="575"/>
      <c r="BU3523" s="575"/>
    </row>
    <row r="3524" spans="1:73" s="534" customFormat="1" hidden="1">
      <c r="A3524" s="575"/>
      <c r="B3524" s="576"/>
      <c r="C3524" s="849"/>
      <c r="D3524" s="578"/>
      <c r="E3524" s="579"/>
      <c r="F3524" s="578"/>
      <c r="G3524" s="850"/>
      <c r="H3524" s="581"/>
      <c r="I3524" s="582"/>
      <c r="J3524" s="580"/>
      <c r="K3524" s="578"/>
      <c r="L3524" s="578"/>
      <c r="M3524" s="578"/>
      <c r="N3524" s="578"/>
      <c r="O3524" s="578"/>
      <c r="P3524" s="578"/>
      <c r="Q3524" s="578"/>
      <c r="R3524" s="578"/>
      <c r="S3524" s="578"/>
      <c r="T3524" s="578"/>
      <c r="U3524" s="578"/>
      <c r="V3524" s="578"/>
      <c r="W3524" s="578"/>
      <c r="X3524" s="578"/>
      <c r="Y3524" s="578"/>
      <c r="Z3524" s="578"/>
      <c r="AA3524" s="578"/>
      <c r="AB3524" s="578"/>
      <c r="AC3524" s="578"/>
      <c r="AD3524" s="578"/>
      <c r="AE3524" s="578"/>
      <c r="AF3524" s="578"/>
      <c r="AG3524" s="578"/>
      <c r="AH3524" s="578"/>
      <c r="AI3524" s="578"/>
      <c r="AJ3524" s="578"/>
      <c r="AK3524" s="578"/>
      <c r="AL3524" s="578"/>
      <c r="AM3524" s="578"/>
      <c r="AN3524" s="578"/>
      <c r="AO3524" s="578"/>
      <c r="AP3524" s="578"/>
      <c r="AQ3524" s="578"/>
      <c r="AR3524" s="578"/>
      <c r="AS3524" s="578"/>
      <c r="AT3524" s="578"/>
      <c r="AU3524" s="567"/>
      <c r="AV3524" s="578"/>
      <c r="AW3524" s="578"/>
      <c r="AX3524" s="578"/>
      <c r="AY3524" s="578"/>
      <c r="AZ3524" s="578"/>
      <c r="BA3524" s="578"/>
      <c r="BB3524" s="578"/>
      <c r="BC3524" s="578"/>
      <c r="BD3524" s="578"/>
      <c r="BE3524" s="578"/>
      <c r="BF3524" s="578"/>
      <c r="BG3524" s="578"/>
      <c r="BH3524" s="578"/>
      <c r="BI3524" s="578"/>
      <c r="BJ3524" s="578"/>
      <c r="BK3524" s="578"/>
      <c r="BL3524" s="578"/>
      <c r="BM3524" s="578"/>
      <c r="BN3524" s="578"/>
      <c r="BO3524" s="578"/>
      <c r="BP3524" s="578"/>
      <c r="BQ3524" s="547"/>
      <c r="BR3524" s="578"/>
      <c r="BS3524" s="851"/>
      <c r="BT3524" s="575"/>
      <c r="BU3524" s="575"/>
    </row>
    <row r="3525" spans="1:73" s="534" customFormat="1" hidden="1">
      <c r="A3525" s="575"/>
      <c r="B3525" s="576"/>
      <c r="C3525" s="849"/>
      <c r="D3525" s="578"/>
      <c r="E3525" s="579"/>
      <c r="F3525" s="578"/>
      <c r="G3525" s="850"/>
      <c r="H3525" s="581"/>
      <c r="I3525" s="582"/>
      <c r="J3525" s="580"/>
      <c r="K3525" s="578"/>
      <c r="L3525" s="578"/>
      <c r="M3525" s="578"/>
      <c r="N3525" s="578"/>
      <c r="O3525" s="578"/>
      <c r="P3525" s="578"/>
      <c r="Q3525" s="578"/>
      <c r="R3525" s="578"/>
      <c r="S3525" s="578"/>
      <c r="T3525" s="578"/>
      <c r="U3525" s="578"/>
      <c r="V3525" s="578"/>
      <c r="W3525" s="578"/>
      <c r="X3525" s="578"/>
      <c r="Y3525" s="578"/>
      <c r="Z3525" s="578"/>
      <c r="AA3525" s="578"/>
      <c r="AB3525" s="578"/>
      <c r="AC3525" s="578"/>
      <c r="AD3525" s="578"/>
      <c r="AE3525" s="578"/>
      <c r="AF3525" s="578"/>
      <c r="AG3525" s="578"/>
      <c r="AH3525" s="578"/>
      <c r="AI3525" s="578"/>
      <c r="AJ3525" s="578"/>
      <c r="AK3525" s="578"/>
      <c r="AL3525" s="578"/>
      <c r="AM3525" s="578"/>
      <c r="AN3525" s="578"/>
      <c r="AO3525" s="578"/>
      <c r="AP3525" s="578"/>
      <c r="AQ3525" s="578"/>
      <c r="AR3525" s="578"/>
      <c r="AS3525" s="578"/>
      <c r="AT3525" s="578"/>
      <c r="AU3525" s="567"/>
      <c r="AV3525" s="578"/>
      <c r="AW3525" s="578"/>
      <c r="AX3525" s="578"/>
      <c r="AY3525" s="578"/>
      <c r="AZ3525" s="578"/>
      <c r="BA3525" s="578"/>
      <c r="BB3525" s="578"/>
      <c r="BC3525" s="578"/>
      <c r="BD3525" s="578"/>
      <c r="BE3525" s="578"/>
      <c r="BF3525" s="578"/>
      <c r="BG3525" s="578"/>
      <c r="BH3525" s="578"/>
      <c r="BI3525" s="578"/>
      <c r="BJ3525" s="578"/>
      <c r="BK3525" s="578"/>
      <c r="BL3525" s="578"/>
      <c r="BM3525" s="578"/>
      <c r="BN3525" s="578"/>
      <c r="BO3525" s="578"/>
      <c r="BP3525" s="578"/>
      <c r="BQ3525" s="547"/>
      <c r="BR3525" s="578"/>
      <c r="BS3525" s="851"/>
      <c r="BT3525" s="575"/>
      <c r="BU3525" s="575"/>
    </row>
    <row r="3526" spans="1:73" s="534" customFormat="1" hidden="1">
      <c r="A3526" s="575"/>
      <c r="B3526" s="576"/>
      <c r="C3526" s="849"/>
      <c r="D3526" s="578"/>
      <c r="E3526" s="579"/>
      <c r="F3526" s="578"/>
      <c r="G3526" s="850"/>
      <c r="H3526" s="581"/>
      <c r="I3526" s="582"/>
      <c r="J3526" s="580"/>
      <c r="K3526" s="578"/>
      <c r="L3526" s="578"/>
      <c r="M3526" s="578"/>
      <c r="N3526" s="578"/>
      <c r="O3526" s="578"/>
      <c r="P3526" s="578"/>
      <c r="Q3526" s="578"/>
      <c r="R3526" s="578"/>
      <c r="S3526" s="578"/>
      <c r="T3526" s="578"/>
      <c r="U3526" s="578"/>
      <c r="V3526" s="578"/>
      <c r="W3526" s="578"/>
      <c r="X3526" s="578"/>
      <c r="Y3526" s="578"/>
      <c r="Z3526" s="578"/>
      <c r="AA3526" s="578"/>
      <c r="AB3526" s="578"/>
      <c r="AC3526" s="578"/>
      <c r="AD3526" s="578"/>
      <c r="AE3526" s="578"/>
      <c r="AF3526" s="578"/>
      <c r="AG3526" s="578"/>
      <c r="AH3526" s="578"/>
      <c r="AI3526" s="578"/>
      <c r="AJ3526" s="578"/>
      <c r="AK3526" s="578"/>
      <c r="AL3526" s="578"/>
      <c r="AM3526" s="578"/>
      <c r="AN3526" s="578"/>
      <c r="AO3526" s="578"/>
      <c r="AP3526" s="578"/>
      <c r="AQ3526" s="578"/>
      <c r="AR3526" s="578"/>
      <c r="AS3526" s="578"/>
      <c r="AT3526" s="578"/>
      <c r="AU3526" s="567"/>
      <c r="AV3526" s="578"/>
      <c r="AW3526" s="578"/>
      <c r="AX3526" s="578"/>
      <c r="AY3526" s="578"/>
      <c r="AZ3526" s="578"/>
      <c r="BA3526" s="578"/>
      <c r="BB3526" s="578"/>
      <c r="BC3526" s="578"/>
      <c r="BD3526" s="578"/>
      <c r="BE3526" s="578"/>
      <c r="BF3526" s="578"/>
      <c r="BG3526" s="578"/>
      <c r="BH3526" s="578"/>
      <c r="BI3526" s="578"/>
      <c r="BJ3526" s="578"/>
      <c r="BK3526" s="578"/>
      <c r="BL3526" s="578"/>
      <c r="BM3526" s="578"/>
      <c r="BN3526" s="578"/>
      <c r="BO3526" s="578"/>
      <c r="BP3526" s="578"/>
      <c r="BQ3526" s="547"/>
      <c r="BR3526" s="578"/>
      <c r="BS3526" s="851"/>
      <c r="BT3526" s="575"/>
      <c r="BU3526" s="575"/>
    </row>
    <row r="3527" spans="1:73" s="534" customFormat="1" hidden="1">
      <c r="A3527" s="575"/>
      <c r="B3527" s="576"/>
      <c r="C3527" s="849"/>
      <c r="D3527" s="578"/>
      <c r="E3527" s="579"/>
      <c r="F3527" s="578"/>
      <c r="G3527" s="850"/>
      <c r="H3527" s="581"/>
      <c r="I3527" s="582"/>
      <c r="J3527" s="580"/>
      <c r="K3527" s="578"/>
      <c r="L3527" s="578"/>
      <c r="M3527" s="578"/>
      <c r="N3527" s="578"/>
      <c r="O3527" s="578"/>
      <c r="P3527" s="578"/>
      <c r="Q3527" s="578"/>
      <c r="R3527" s="578"/>
      <c r="S3527" s="578"/>
      <c r="T3527" s="578"/>
      <c r="U3527" s="578"/>
      <c r="V3527" s="578"/>
      <c r="W3527" s="578"/>
      <c r="X3527" s="578"/>
      <c r="Y3527" s="578"/>
      <c r="Z3527" s="578"/>
      <c r="AA3527" s="578"/>
      <c r="AB3527" s="578"/>
      <c r="AC3527" s="578"/>
      <c r="AD3527" s="578"/>
      <c r="AE3527" s="578"/>
      <c r="AF3527" s="578"/>
      <c r="AG3527" s="578"/>
      <c r="AH3527" s="578"/>
      <c r="AI3527" s="578"/>
      <c r="AJ3527" s="578"/>
      <c r="AK3527" s="578"/>
      <c r="AL3527" s="578"/>
      <c r="AM3527" s="578"/>
      <c r="AN3527" s="578"/>
      <c r="AO3527" s="578"/>
      <c r="AP3527" s="578"/>
      <c r="AQ3527" s="578"/>
      <c r="AR3527" s="578"/>
      <c r="AS3527" s="578"/>
      <c r="AT3527" s="578"/>
      <c r="AU3527" s="567"/>
      <c r="AV3527" s="578"/>
      <c r="AW3527" s="578"/>
      <c r="AX3527" s="578"/>
      <c r="AY3527" s="578"/>
      <c r="AZ3527" s="578"/>
      <c r="BA3527" s="578"/>
      <c r="BB3527" s="578"/>
      <c r="BC3527" s="578"/>
      <c r="BD3527" s="578"/>
      <c r="BE3527" s="578"/>
      <c r="BF3527" s="578"/>
      <c r="BG3527" s="578"/>
      <c r="BH3527" s="578"/>
      <c r="BI3527" s="578"/>
      <c r="BJ3527" s="578"/>
      <c r="BK3527" s="578"/>
      <c r="BL3527" s="578"/>
      <c r="BM3527" s="578"/>
      <c r="BN3527" s="578"/>
      <c r="BO3527" s="578"/>
      <c r="BP3527" s="578"/>
      <c r="BQ3527" s="547"/>
      <c r="BR3527" s="578"/>
      <c r="BS3527" s="851"/>
      <c r="BT3527" s="575"/>
      <c r="BU3527" s="575"/>
    </row>
    <row r="3528" spans="1:73" s="534" customFormat="1" hidden="1">
      <c r="A3528" s="575"/>
      <c r="B3528" s="576"/>
      <c r="C3528" s="849"/>
      <c r="D3528" s="578"/>
      <c r="E3528" s="579"/>
      <c r="F3528" s="578"/>
      <c r="G3528" s="850"/>
      <c r="H3528" s="581"/>
      <c r="I3528" s="582"/>
      <c r="J3528" s="580"/>
      <c r="K3528" s="578"/>
      <c r="L3528" s="578"/>
      <c r="M3528" s="578"/>
      <c r="N3528" s="578"/>
      <c r="O3528" s="578"/>
      <c r="P3528" s="578"/>
      <c r="Q3528" s="578"/>
      <c r="R3528" s="578"/>
      <c r="S3528" s="578"/>
      <c r="T3528" s="578"/>
      <c r="U3528" s="578"/>
      <c r="V3528" s="578"/>
      <c r="W3528" s="578"/>
      <c r="X3528" s="578"/>
      <c r="Y3528" s="578"/>
      <c r="Z3528" s="578"/>
      <c r="AA3528" s="578"/>
      <c r="AB3528" s="578"/>
      <c r="AC3528" s="578"/>
      <c r="AD3528" s="578"/>
      <c r="AE3528" s="578"/>
      <c r="AF3528" s="578"/>
      <c r="AG3528" s="578"/>
      <c r="AH3528" s="578"/>
      <c r="AI3528" s="578"/>
      <c r="AJ3528" s="578"/>
      <c r="AK3528" s="578"/>
      <c r="AL3528" s="578"/>
      <c r="AM3528" s="578"/>
      <c r="AN3528" s="578"/>
      <c r="AO3528" s="578"/>
      <c r="AP3528" s="578"/>
      <c r="AQ3528" s="578"/>
      <c r="AR3528" s="578"/>
      <c r="AS3528" s="578"/>
      <c r="AT3528" s="578"/>
      <c r="AU3528" s="567"/>
      <c r="AV3528" s="578"/>
      <c r="AW3528" s="578"/>
      <c r="AX3528" s="578"/>
      <c r="AY3528" s="578"/>
      <c r="AZ3528" s="578"/>
      <c r="BA3528" s="578"/>
      <c r="BB3528" s="578"/>
      <c r="BC3528" s="578"/>
      <c r="BD3528" s="578"/>
      <c r="BE3528" s="578"/>
      <c r="BF3528" s="578"/>
      <c r="BG3528" s="578"/>
      <c r="BH3528" s="578"/>
      <c r="BI3528" s="578"/>
      <c r="BJ3528" s="578"/>
      <c r="BK3528" s="578"/>
      <c r="BL3528" s="578"/>
      <c r="BM3528" s="578"/>
      <c r="BN3528" s="578"/>
      <c r="BO3528" s="578"/>
      <c r="BP3528" s="578"/>
      <c r="BQ3528" s="547"/>
      <c r="BR3528" s="578"/>
      <c r="BS3528" s="851"/>
      <c r="BT3528" s="575"/>
      <c r="BU3528" s="575"/>
    </row>
    <row r="3529" spans="1:73" s="534" customFormat="1" hidden="1">
      <c r="A3529" s="575"/>
      <c r="B3529" s="576"/>
      <c r="C3529" s="849"/>
      <c r="D3529" s="578"/>
      <c r="E3529" s="579"/>
      <c r="F3529" s="578"/>
      <c r="G3529" s="850"/>
      <c r="H3529" s="581"/>
      <c r="I3529" s="582"/>
      <c r="J3529" s="580"/>
      <c r="K3529" s="578"/>
      <c r="L3529" s="578"/>
      <c r="M3529" s="578"/>
      <c r="N3529" s="578"/>
      <c r="O3529" s="578"/>
      <c r="P3529" s="578"/>
      <c r="Q3529" s="578"/>
      <c r="R3529" s="578"/>
      <c r="S3529" s="578"/>
      <c r="T3529" s="578"/>
      <c r="U3529" s="578"/>
      <c r="V3529" s="578"/>
      <c r="W3529" s="578"/>
      <c r="X3529" s="578"/>
      <c r="Y3529" s="578"/>
      <c r="Z3529" s="578"/>
      <c r="AA3529" s="578"/>
      <c r="AB3529" s="578"/>
      <c r="AC3529" s="578"/>
      <c r="AD3529" s="578"/>
      <c r="AE3529" s="578"/>
      <c r="AF3529" s="578"/>
      <c r="AG3529" s="578"/>
      <c r="AH3529" s="578"/>
      <c r="AI3529" s="578"/>
      <c r="AJ3529" s="578"/>
      <c r="AK3529" s="578"/>
      <c r="AL3529" s="578"/>
      <c r="AM3529" s="578"/>
      <c r="AN3529" s="578"/>
      <c r="AO3529" s="578"/>
      <c r="AP3529" s="578"/>
      <c r="AQ3529" s="578"/>
      <c r="AR3529" s="578"/>
      <c r="AS3529" s="578"/>
      <c r="AT3529" s="578"/>
      <c r="AU3529" s="567"/>
      <c r="AV3529" s="578"/>
      <c r="AW3529" s="578"/>
      <c r="AX3529" s="578"/>
      <c r="AY3529" s="578"/>
      <c r="AZ3529" s="578"/>
      <c r="BA3529" s="578"/>
      <c r="BB3529" s="578"/>
      <c r="BC3529" s="578"/>
      <c r="BD3529" s="578"/>
      <c r="BE3529" s="578"/>
      <c r="BF3529" s="578"/>
      <c r="BG3529" s="578"/>
      <c r="BH3529" s="578"/>
      <c r="BI3529" s="578"/>
      <c r="BJ3529" s="578"/>
      <c r="BK3529" s="578"/>
      <c r="BL3529" s="578"/>
      <c r="BM3529" s="578"/>
      <c r="BN3529" s="578"/>
      <c r="BO3529" s="578"/>
      <c r="BP3529" s="578"/>
      <c r="BQ3529" s="547"/>
      <c r="BR3529" s="578"/>
      <c r="BS3529" s="851"/>
      <c r="BT3529" s="575"/>
      <c r="BU3529" s="575"/>
    </row>
    <row r="3530" spans="1:73" s="534" customFormat="1" hidden="1">
      <c r="A3530" s="575"/>
      <c r="B3530" s="576"/>
      <c r="C3530" s="849"/>
      <c r="D3530" s="578"/>
      <c r="E3530" s="579"/>
      <c r="F3530" s="578"/>
      <c r="G3530" s="850"/>
      <c r="H3530" s="581"/>
      <c r="I3530" s="582"/>
      <c r="J3530" s="580"/>
      <c r="K3530" s="578"/>
      <c r="L3530" s="578"/>
      <c r="M3530" s="578"/>
      <c r="N3530" s="578"/>
      <c r="O3530" s="578"/>
      <c r="P3530" s="578"/>
      <c r="Q3530" s="578"/>
      <c r="R3530" s="578"/>
      <c r="S3530" s="578"/>
      <c r="T3530" s="578"/>
      <c r="U3530" s="578"/>
      <c r="V3530" s="578"/>
      <c r="W3530" s="578"/>
      <c r="X3530" s="578"/>
      <c r="Y3530" s="578"/>
      <c r="Z3530" s="578"/>
      <c r="AA3530" s="578"/>
      <c r="AB3530" s="578"/>
      <c r="AC3530" s="578"/>
      <c r="AD3530" s="578"/>
      <c r="AE3530" s="578"/>
      <c r="AF3530" s="578"/>
      <c r="AG3530" s="578"/>
      <c r="AH3530" s="578"/>
      <c r="AI3530" s="578"/>
      <c r="AJ3530" s="578"/>
      <c r="AK3530" s="578"/>
      <c r="AL3530" s="578"/>
      <c r="AM3530" s="578"/>
      <c r="AN3530" s="578"/>
      <c r="AO3530" s="578"/>
      <c r="AP3530" s="578"/>
      <c r="AQ3530" s="578"/>
      <c r="AR3530" s="578"/>
      <c r="AS3530" s="578"/>
      <c r="AT3530" s="578"/>
      <c r="AU3530" s="567"/>
      <c r="AV3530" s="578"/>
      <c r="AW3530" s="578"/>
      <c r="AX3530" s="578"/>
      <c r="AY3530" s="578"/>
      <c r="AZ3530" s="578"/>
      <c r="BA3530" s="578"/>
      <c r="BB3530" s="578"/>
      <c r="BC3530" s="578"/>
      <c r="BD3530" s="578"/>
      <c r="BE3530" s="578"/>
      <c r="BF3530" s="578"/>
      <c r="BG3530" s="578"/>
      <c r="BH3530" s="578"/>
      <c r="BI3530" s="578"/>
      <c r="BJ3530" s="578"/>
      <c r="BK3530" s="578"/>
      <c r="BL3530" s="578"/>
      <c r="BM3530" s="578"/>
      <c r="BN3530" s="578"/>
      <c r="BO3530" s="578"/>
      <c r="BP3530" s="578"/>
      <c r="BQ3530" s="547"/>
      <c r="BR3530" s="578"/>
      <c r="BS3530" s="851"/>
      <c r="BT3530" s="575"/>
      <c r="BU3530" s="575"/>
    </row>
    <row r="3531" spans="1:73" s="534" customFormat="1" hidden="1">
      <c r="A3531" s="575"/>
      <c r="B3531" s="576"/>
      <c r="C3531" s="849"/>
      <c r="D3531" s="578"/>
      <c r="E3531" s="579"/>
      <c r="F3531" s="578"/>
      <c r="G3531" s="850"/>
      <c r="H3531" s="581"/>
      <c r="I3531" s="582"/>
      <c r="J3531" s="580"/>
      <c r="K3531" s="578"/>
      <c r="L3531" s="578"/>
      <c r="M3531" s="578"/>
      <c r="N3531" s="578"/>
      <c r="O3531" s="578"/>
      <c r="P3531" s="578"/>
      <c r="Q3531" s="578"/>
      <c r="R3531" s="578"/>
      <c r="S3531" s="578"/>
      <c r="T3531" s="578"/>
      <c r="U3531" s="578"/>
      <c r="V3531" s="578"/>
      <c r="W3531" s="578"/>
      <c r="X3531" s="578"/>
      <c r="Y3531" s="578"/>
      <c r="Z3531" s="578"/>
      <c r="AA3531" s="578"/>
      <c r="AB3531" s="578"/>
      <c r="AC3531" s="578"/>
      <c r="AD3531" s="578"/>
      <c r="AE3531" s="578"/>
      <c r="AF3531" s="578"/>
      <c r="AG3531" s="578"/>
      <c r="AH3531" s="578"/>
      <c r="AI3531" s="578"/>
      <c r="AJ3531" s="578"/>
      <c r="AK3531" s="578"/>
      <c r="AL3531" s="578"/>
      <c r="AM3531" s="578"/>
      <c r="AN3531" s="578"/>
      <c r="AO3531" s="578"/>
      <c r="AP3531" s="578"/>
      <c r="AQ3531" s="578"/>
      <c r="AR3531" s="578"/>
      <c r="AS3531" s="578"/>
      <c r="AT3531" s="578"/>
      <c r="AU3531" s="567"/>
      <c r="AV3531" s="578"/>
      <c r="AW3531" s="578"/>
      <c r="AX3531" s="578"/>
      <c r="AY3531" s="578"/>
      <c r="AZ3531" s="578"/>
      <c r="BA3531" s="578"/>
      <c r="BB3531" s="578"/>
      <c r="BC3531" s="578"/>
      <c r="BD3531" s="578"/>
      <c r="BE3531" s="578"/>
      <c r="BF3531" s="578"/>
      <c r="BG3531" s="578"/>
      <c r="BH3531" s="578"/>
      <c r="BI3531" s="578"/>
      <c r="BJ3531" s="578"/>
      <c r="BK3531" s="578"/>
      <c r="BL3531" s="578"/>
      <c r="BM3531" s="578"/>
      <c r="BN3531" s="578"/>
      <c r="BO3531" s="578"/>
      <c r="BP3531" s="578"/>
      <c r="BQ3531" s="547"/>
      <c r="BR3531" s="578"/>
      <c r="BS3531" s="851"/>
      <c r="BT3531" s="575"/>
      <c r="BU3531" s="575"/>
    </row>
    <row r="3532" spans="1:73" s="534" customFormat="1" hidden="1">
      <c r="A3532" s="575"/>
      <c r="B3532" s="576"/>
      <c r="C3532" s="849"/>
      <c r="D3532" s="578"/>
      <c r="E3532" s="579"/>
      <c r="F3532" s="578"/>
      <c r="G3532" s="850"/>
      <c r="H3532" s="581"/>
      <c r="I3532" s="582"/>
      <c r="J3532" s="580"/>
      <c r="K3532" s="578"/>
      <c r="L3532" s="578"/>
      <c r="M3532" s="578"/>
      <c r="N3532" s="578"/>
      <c r="O3532" s="578"/>
      <c r="P3532" s="578"/>
      <c r="Q3532" s="578"/>
      <c r="R3532" s="578"/>
      <c r="S3532" s="578"/>
      <c r="T3532" s="578"/>
      <c r="U3532" s="578"/>
      <c r="V3532" s="578"/>
      <c r="W3532" s="578"/>
      <c r="X3532" s="578"/>
      <c r="Y3532" s="578"/>
      <c r="Z3532" s="578"/>
      <c r="AA3532" s="578"/>
      <c r="AB3532" s="578"/>
      <c r="AC3532" s="578"/>
      <c r="AD3532" s="578"/>
      <c r="AE3532" s="578"/>
      <c r="AF3532" s="578"/>
      <c r="AG3532" s="578"/>
      <c r="AH3532" s="578"/>
      <c r="AI3532" s="578"/>
      <c r="AJ3532" s="578"/>
      <c r="AK3532" s="578"/>
      <c r="AL3532" s="578"/>
      <c r="AM3532" s="578"/>
      <c r="AN3532" s="578"/>
      <c r="AO3532" s="578"/>
      <c r="AP3532" s="578"/>
      <c r="AQ3532" s="578"/>
      <c r="AR3532" s="578"/>
      <c r="AS3532" s="578"/>
      <c r="AT3532" s="578"/>
      <c r="AU3532" s="567"/>
      <c r="AV3532" s="578"/>
      <c r="AW3532" s="578"/>
      <c r="AX3532" s="578"/>
      <c r="AY3532" s="578"/>
      <c r="AZ3532" s="578"/>
      <c r="BA3532" s="578"/>
      <c r="BB3532" s="578"/>
      <c r="BC3532" s="578"/>
      <c r="BD3532" s="578"/>
      <c r="BE3532" s="578"/>
      <c r="BF3532" s="578"/>
      <c r="BG3532" s="578"/>
      <c r="BH3532" s="578"/>
      <c r="BI3532" s="578"/>
      <c r="BJ3532" s="578"/>
      <c r="BK3532" s="578"/>
      <c r="BL3532" s="578"/>
      <c r="BM3532" s="578"/>
      <c r="BN3532" s="578"/>
      <c r="BO3532" s="578"/>
      <c r="BP3532" s="578"/>
      <c r="BQ3532" s="547"/>
      <c r="BR3532" s="578"/>
      <c r="BS3532" s="851"/>
      <c r="BT3532" s="575"/>
      <c r="BU3532" s="575"/>
    </row>
    <row r="3533" spans="1:73" s="534" customFormat="1" hidden="1">
      <c r="A3533" s="575"/>
      <c r="B3533" s="576"/>
      <c r="C3533" s="849"/>
      <c r="D3533" s="578"/>
      <c r="E3533" s="579"/>
      <c r="F3533" s="578"/>
      <c r="G3533" s="850"/>
      <c r="H3533" s="581"/>
      <c r="I3533" s="582"/>
      <c r="J3533" s="580"/>
      <c r="K3533" s="578"/>
      <c r="L3533" s="578"/>
      <c r="M3533" s="578"/>
      <c r="N3533" s="578"/>
      <c r="O3533" s="578"/>
      <c r="P3533" s="578"/>
      <c r="Q3533" s="578"/>
      <c r="R3533" s="578"/>
      <c r="S3533" s="578"/>
      <c r="T3533" s="578"/>
      <c r="U3533" s="578"/>
      <c r="V3533" s="578"/>
      <c r="W3533" s="578"/>
      <c r="X3533" s="578"/>
      <c r="Y3533" s="578"/>
      <c r="Z3533" s="578"/>
      <c r="AA3533" s="578"/>
      <c r="AB3533" s="578"/>
      <c r="AC3533" s="578"/>
      <c r="AD3533" s="578"/>
      <c r="AE3533" s="578"/>
      <c r="AF3533" s="578"/>
      <c r="AG3533" s="578"/>
      <c r="AH3533" s="578"/>
      <c r="AI3533" s="578"/>
      <c r="AJ3533" s="578"/>
      <c r="AK3533" s="578"/>
      <c r="AL3533" s="578"/>
      <c r="AM3533" s="578"/>
      <c r="AN3533" s="578"/>
      <c r="AO3533" s="578"/>
      <c r="AP3533" s="578"/>
      <c r="AQ3533" s="578"/>
      <c r="AR3533" s="578"/>
      <c r="AS3533" s="578"/>
      <c r="AT3533" s="578"/>
      <c r="AU3533" s="567"/>
      <c r="AV3533" s="578"/>
      <c r="AW3533" s="578"/>
      <c r="AX3533" s="578"/>
      <c r="AY3533" s="578"/>
      <c r="AZ3533" s="578"/>
      <c r="BA3533" s="578"/>
      <c r="BB3533" s="578"/>
      <c r="BC3533" s="578"/>
      <c r="BD3533" s="578"/>
      <c r="BE3533" s="578"/>
      <c r="BF3533" s="578"/>
      <c r="BG3533" s="578"/>
      <c r="BH3533" s="578"/>
      <c r="BI3533" s="578"/>
      <c r="BJ3533" s="578"/>
      <c r="BK3533" s="578"/>
      <c r="BL3533" s="578"/>
      <c r="BM3533" s="578"/>
      <c r="BN3533" s="578"/>
      <c r="BO3533" s="578"/>
      <c r="BP3533" s="578"/>
      <c r="BQ3533" s="547"/>
      <c r="BR3533" s="578"/>
      <c r="BS3533" s="851"/>
      <c r="BT3533" s="575"/>
      <c r="BU3533" s="575"/>
    </row>
    <row r="3534" spans="1:73" s="534" customFormat="1" hidden="1">
      <c r="A3534" s="575"/>
      <c r="B3534" s="576"/>
      <c r="C3534" s="849"/>
      <c r="D3534" s="578"/>
      <c r="E3534" s="579"/>
      <c r="F3534" s="578"/>
      <c r="G3534" s="850"/>
      <c r="H3534" s="581"/>
      <c r="I3534" s="582"/>
      <c r="J3534" s="580"/>
      <c r="K3534" s="578"/>
      <c r="L3534" s="578"/>
      <c r="M3534" s="578"/>
      <c r="N3534" s="578"/>
      <c r="O3534" s="578"/>
      <c r="P3534" s="578"/>
      <c r="Q3534" s="578"/>
      <c r="R3534" s="578"/>
      <c r="S3534" s="578"/>
      <c r="T3534" s="578"/>
      <c r="U3534" s="578"/>
      <c r="V3534" s="578"/>
      <c r="W3534" s="578"/>
      <c r="X3534" s="578"/>
      <c r="Y3534" s="578"/>
      <c r="Z3534" s="578"/>
      <c r="AA3534" s="578"/>
      <c r="AB3534" s="578"/>
      <c r="AC3534" s="578"/>
      <c r="AD3534" s="578"/>
      <c r="AE3534" s="578"/>
      <c r="AF3534" s="578"/>
      <c r="AG3534" s="578"/>
      <c r="AH3534" s="578"/>
      <c r="AI3534" s="578"/>
      <c r="AJ3534" s="578"/>
      <c r="AK3534" s="578"/>
      <c r="AL3534" s="578"/>
      <c r="AM3534" s="578"/>
      <c r="AN3534" s="578"/>
      <c r="AO3534" s="578"/>
      <c r="AP3534" s="578"/>
      <c r="AQ3534" s="578"/>
      <c r="AR3534" s="578"/>
      <c r="AS3534" s="578"/>
      <c r="AT3534" s="578"/>
      <c r="AU3534" s="567"/>
      <c r="AV3534" s="578"/>
      <c r="AW3534" s="578"/>
      <c r="AX3534" s="578"/>
      <c r="AY3534" s="578"/>
      <c r="AZ3534" s="578"/>
      <c r="BA3534" s="578"/>
      <c r="BB3534" s="578"/>
      <c r="BC3534" s="578"/>
      <c r="BD3534" s="578"/>
      <c r="BE3534" s="578"/>
      <c r="BF3534" s="578"/>
      <c r="BG3534" s="578"/>
      <c r="BH3534" s="578"/>
      <c r="BI3534" s="578"/>
      <c r="BJ3534" s="578"/>
      <c r="BK3534" s="578"/>
      <c r="BL3534" s="578"/>
      <c r="BM3534" s="578"/>
      <c r="BN3534" s="578"/>
      <c r="BO3534" s="578"/>
      <c r="BP3534" s="578"/>
      <c r="BQ3534" s="547"/>
      <c r="BR3534" s="578"/>
      <c r="BS3534" s="851"/>
      <c r="BT3534" s="575"/>
      <c r="BU3534" s="575"/>
    </row>
    <row r="3535" spans="1:73" s="534" customFormat="1" hidden="1">
      <c r="A3535" s="575"/>
      <c r="B3535" s="576"/>
      <c r="C3535" s="849"/>
      <c r="D3535" s="578"/>
      <c r="E3535" s="579"/>
      <c r="F3535" s="578"/>
      <c r="G3535" s="850"/>
      <c r="H3535" s="581"/>
      <c r="I3535" s="582"/>
      <c r="J3535" s="580"/>
      <c r="K3535" s="578"/>
      <c r="L3535" s="578"/>
      <c r="M3535" s="578"/>
      <c r="N3535" s="578"/>
      <c r="O3535" s="578"/>
      <c r="P3535" s="578"/>
      <c r="Q3535" s="578"/>
      <c r="R3535" s="578"/>
      <c r="S3535" s="578"/>
      <c r="T3535" s="578"/>
      <c r="U3535" s="578"/>
      <c r="V3535" s="578"/>
      <c r="W3535" s="578"/>
      <c r="X3535" s="578"/>
      <c r="Y3535" s="578"/>
      <c r="Z3535" s="578"/>
      <c r="AA3535" s="578"/>
      <c r="AB3535" s="578"/>
      <c r="AC3535" s="578"/>
      <c r="AD3535" s="578"/>
      <c r="AE3535" s="578"/>
      <c r="AF3535" s="578"/>
      <c r="AG3535" s="578"/>
      <c r="AH3535" s="578"/>
      <c r="AI3535" s="578"/>
      <c r="AJ3535" s="578"/>
      <c r="AK3535" s="578"/>
      <c r="AL3535" s="578"/>
      <c r="AM3535" s="578"/>
      <c r="AN3535" s="578"/>
      <c r="AO3535" s="578"/>
      <c r="AP3535" s="578"/>
      <c r="AQ3535" s="578"/>
      <c r="AR3535" s="578"/>
      <c r="AS3535" s="578"/>
      <c r="AT3535" s="578"/>
      <c r="AU3535" s="567"/>
      <c r="AV3535" s="578"/>
      <c r="AW3535" s="578"/>
      <c r="AX3535" s="578"/>
      <c r="AY3535" s="578"/>
      <c r="AZ3535" s="578"/>
      <c r="BA3535" s="578"/>
      <c r="BB3535" s="578"/>
      <c r="BC3535" s="578"/>
      <c r="BD3535" s="578"/>
      <c r="BE3535" s="578"/>
      <c r="BF3535" s="578"/>
      <c r="BG3535" s="578"/>
      <c r="BH3535" s="578"/>
      <c r="BI3535" s="578"/>
      <c r="BJ3535" s="578"/>
      <c r="BK3535" s="578"/>
      <c r="BL3535" s="578"/>
      <c r="BM3535" s="578"/>
      <c r="BN3535" s="578"/>
      <c r="BO3535" s="578"/>
      <c r="BP3535" s="578"/>
      <c r="BQ3535" s="547"/>
      <c r="BR3535" s="578"/>
      <c r="BS3535" s="851"/>
      <c r="BT3535" s="575"/>
      <c r="BU3535" s="575"/>
    </row>
    <row r="3536" spans="1:73" s="534" customFormat="1" hidden="1">
      <c r="A3536" s="575"/>
      <c r="B3536" s="576"/>
      <c r="C3536" s="849"/>
      <c r="D3536" s="578"/>
      <c r="E3536" s="579"/>
      <c r="F3536" s="578"/>
      <c r="G3536" s="850"/>
      <c r="H3536" s="581"/>
      <c r="I3536" s="582"/>
      <c r="J3536" s="580"/>
      <c r="K3536" s="578"/>
      <c r="L3536" s="578"/>
      <c r="M3536" s="578"/>
      <c r="N3536" s="578"/>
      <c r="O3536" s="578"/>
      <c r="P3536" s="578"/>
      <c r="Q3536" s="578"/>
      <c r="R3536" s="578"/>
      <c r="S3536" s="578"/>
      <c r="T3536" s="578"/>
      <c r="U3536" s="578"/>
      <c r="V3536" s="578"/>
      <c r="W3536" s="578"/>
      <c r="X3536" s="578"/>
      <c r="Y3536" s="578"/>
      <c r="Z3536" s="578"/>
      <c r="AA3536" s="578"/>
      <c r="AB3536" s="578"/>
      <c r="AC3536" s="578"/>
      <c r="AD3536" s="578"/>
      <c r="AE3536" s="578"/>
      <c r="AF3536" s="578"/>
      <c r="AG3536" s="578"/>
      <c r="AH3536" s="578"/>
      <c r="AI3536" s="578"/>
      <c r="AJ3536" s="578"/>
      <c r="AK3536" s="578"/>
      <c r="AL3536" s="578"/>
      <c r="AM3536" s="578"/>
      <c r="AN3536" s="578"/>
      <c r="AO3536" s="578"/>
      <c r="AP3536" s="578"/>
      <c r="AQ3536" s="578"/>
      <c r="AR3536" s="578"/>
      <c r="AS3536" s="578"/>
      <c r="AT3536" s="578"/>
      <c r="AU3536" s="567"/>
      <c r="AV3536" s="578"/>
      <c r="AW3536" s="578"/>
      <c r="AX3536" s="578"/>
      <c r="AY3536" s="578"/>
      <c r="AZ3536" s="578"/>
      <c r="BA3536" s="578"/>
      <c r="BB3536" s="578"/>
      <c r="BC3536" s="578"/>
      <c r="BD3536" s="578"/>
      <c r="BE3536" s="578"/>
      <c r="BF3536" s="578"/>
      <c r="BG3536" s="578"/>
      <c r="BH3536" s="578"/>
      <c r="BI3536" s="578"/>
      <c r="BJ3536" s="578"/>
      <c r="BK3536" s="578"/>
      <c r="BL3536" s="578"/>
      <c r="BM3536" s="578"/>
      <c r="BN3536" s="578"/>
      <c r="BO3536" s="578"/>
      <c r="BP3536" s="578"/>
      <c r="BQ3536" s="547"/>
      <c r="BR3536" s="578"/>
      <c r="BS3536" s="851"/>
      <c r="BT3536" s="575"/>
      <c r="BU3536" s="575"/>
    </row>
    <row r="3537" spans="1:73" s="534" customFormat="1" hidden="1">
      <c r="A3537" s="575"/>
      <c r="B3537" s="576"/>
      <c r="C3537" s="849"/>
      <c r="D3537" s="578"/>
      <c r="E3537" s="579"/>
      <c r="F3537" s="578"/>
      <c r="G3537" s="850"/>
      <c r="H3537" s="581"/>
      <c r="I3537" s="582"/>
      <c r="J3537" s="580"/>
      <c r="K3537" s="578"/>
      <c r="L3537" s="578"/>
      <c r="M3537" s="578"/>
      <c r="N3537" s="578"/>
      <c r="O3537" s="578"/>
      <c r="P3537" s="578"/>
      <c r="Q3537" s="578"/>
      <c r="R3537" s="578"/>
      <c r="S3537" s="578"/>
      <c r="T3537" s="578"/>
      <c r="U3537" s="578"/>
      <c r="V3537" s="578"/>
      <c r="W3537" s="578"/>
      <c r="X3537" s="578"/>
      <c r="Y3537" s="578"/>
      <c r="Z3537" s="578"/>
      <c r="AA3537" s="578"/>
      <c r="AB3537" s="578"/>
      <c r="AC3537" s="578"/>
      <c r="AD3537" s="578"/>
      <c r="AE3537" s="578"/>
      <c r="AF3537" s="578"/>
      <c r="AG3537" s="578"/>
      <c r="AH3537" s="578"/>
      <c r="AI3537" s="578"/>
      <c r="AJ3537" s="578"/>
      <c r="AK3537" s="578"/>
      <c r="AL3537" s="578"/>
      <c r="AM3537" s="578"/>
      <c r="AN3537" s="578"/>
      <c r="AO3537" s="578"/>
      <c r="AP3537" s="578"/>
      <c r="AQ3537" s="578"/>
      <c r="AR3537" s="578"/>
      <c r="AS3537" s="578"/>
      <c r="AT3537" s="578"/>
      <c r="AU3537" s="567"/>
      <c r="AV3537" s="578"/>
      <c r="AW3537" s="578"/>
      <c r="AX3537" s="578"/>
      <c r="AY3537" s="578"/>
      <c r="AZ3537" s="578"/>
      <c r="BA3537" s="578"/>
      <c r="BB3537" s="578"/>
      <c r="BC3537" s="578"/>
      <c r="BD3537" s="578"/>
      <c r="BE3537" s="578"/>
      <c r="BF3537" s="578"/>
      <c r="BG3537" s="578"/>
      <c r="BH3537" s="578"/>
      <c r="BI3537" s="578"/>
      <c r="BJ3537" s="578"/>
      <c r="BK3537" s="578"/>
      <c r="BL3537" s="578"/>
      <c r="BM3537" s="578"/>
      <c r="BN3537" s="578"/>
      <c r="BO3537" s="578"/>
      <c r="BP3537" s="578"/>
      <c r="BQ3537" s="547"/>
      <c r="BR3537" s="578"/>
      <c r="BS3537" s="851"/>
      <c r="BT3537" s="575"/>
      <c r="BU3537" s="575"/>
    </row>
    <row r="3538" spans="1:73" s="534" customFormat="1" hidden="1">
      <c r="A3538" s="575"/>
      <c r="B3538" s="576"/>
      <c r="C3538" s="849"/>
      <c r="D3538" s="578"/>
      <c r="E3538" s="579"/>
      <c r="F3538" s="578"/>
      <c r="G3538" s="850"/>
      <c r="H3538" s="581"/>
      <c r="I3538" s="582"/>
      <c r="J3538" s="580"/>
      <c r="K3538" s="578"/>
      <c r="L3538" s="578"/>
      <c r="M3538" s="578"/>
      <c r="N3538" s="578"/>
      <c r="O3538" s="578"/>
      <c r="P3538" s="578"/>
      <c r="Q3538" s="578"/>
      <c r="R3538" s="578"/>
      <c r="S3538" s="578"/>
      <c r="T3538" s="578"/>
      <c r="U3538" s="578"/>
      <c r="V3538" s="578"/>
      <c r="W3538" s="578"/>
      <c r="X3538" s="578"/>
      <c r="Y3538" s="578"/>
      <c r="Z3538" s="578"/>
      <c r="AA3538" s="578"/>
      <c r="AB3538" s="578"/>
      <c r="AC3538" s="578"/>
      <c r="AD3538" s="578"/>
      <c r="AE3538" s="578"/>
      <c r="AF3538" s="578"/>
      <c r="AG3538" s="578"/>
      <c r="AH3538" s="578"/>
      <c r="AI3538" s="578"/>
      <c r="AJ3538" s="578"/>
      <c r="AK3538" s="578"/>
      <c r="AL3538" s="578"/>
      <c r="AM3538" s="578"/>
      <c r="AN3538" s="578"/>
      <c r="AO3538" s="578"/>
      <c r="AP3538" s="578"/>
      <c r="AQ3538" s="578"/>
      <c r="AR3538" s="578"/>
      <c r="AS3538" s="578"/>
      <c r="AT3538" s="578"/>
      <c r="AU3538" s="567"/>
      <c r="AV3538" s="578"/>
      <c r="AW3538" s="578"/>
      <c r="AX3538" s="578"/>
      <c r="AY3538" s="578"/>
      <c r="AZ3538" s="578"/>
      <c r="BA3538" s="578"/>
      <c r="BB3538" s="578"/>
      <c r="BC3538" s="578"/>
      <c r="BD3538" s="578"/>
      <c r="BE3538" s="578"/>
      <c r="BF3538" s="578"/>
      <c r="BG3538" s="578"/>
      <c r="BH3538" s="578"/>
      <c r="BI3538" s="578"/>
      <c r="BJ3538" s="578"/>
      <c r="BK3538" s="578"/>
      <c r="BL3538" s="578"/>
      <c r="BM3538" s="578"/>
      <c r="BN3538" s="578"/>
      <c r="BO3538" s="578"/>
      <c r="BP3538" s="578"/>
      <c r="BQ3538" s="547"/>
      <c r="BR3538" s="578"/>
      <c r="BS3538" s="851"/>
      <c r="BT3538" s="575"/>
      <c r="BU3538" s="575"/>
    </row>
    <row r="3539" spans="1:73" s="534" customFormat="1" hidden="1">
      <c r="A3539" s="575"/>
      <c r="B3539" s="576"/>
      <c r="C3539" s="849"/>
      <c r="D3539" s="578"/>
      <c r="E3539" s="579"/>
      <c r="F3539" s="578"/>
      <c r="G3539" s="850"/>
      <c r="H3539" s="581"/>
      <c r="I3539" s="582"/>
      <c r="J3539" s="580"/>
      <c r="K3539" s="578"/>
      <c r="L3539" s="578"/>
      <c r="M3539" s="578"/>
      <c r="N3539" s="578"/>
      <c r="O3539" s="578"/>
      <c r="P3539" s="578"/>
      <c r="Q3539" s="578"/>
      <c r="R3539" s="578"/>
      <c r="S3539" s="578"/>
      <c r="T3539" s="578"/>
      <c r="U3539" s="578"/>
      <c r="V3539" s="578"/>
      <c r="W3539" s="578"/>
      <c r="X3539" s="578"/>
      <c r="Y3539" s="578"/>
      <c r="Z3539" s="578"/>
      <c r="AA3539" s="578"/>
      <c r="AB3539" s="578"/>
      <c r="AC3539" s="578"/>
      <c r="AD3539" s="578"/>
      <c r="AE3539" s="578"/>
      <c r="AF3539" s="578"/>
      <c r="AG3539" s="578"/>
      <c r="AH3539" s="578"/>
      <c r="AI3539" s="578"/>
      <c r="AJ3539" s="578"/>
      <c r="AK3539" s="578"/>
      <c r="AL3539" s="578"/>
      <c r="AM3539" s="578"/>
      <c r="AN3539" s="578"/>
      <c r="AO3539" s="578"/>
      <c r="AP3539" s="578"/>
      <c r="AQ3539" s="578"/>
      <c r="AR3539" s="578"/>
      <c r="AS3539" s="578"/>
      <c r="AT3539" s="578"/>
      <c r="AU3539" s="567"/>
      <c r="AV3539" s="578"/>
      <c r="AW3539" s="578"/>
      <c r="AX3539" s="578"/>
      <c r="AY3539" s="578"/>
      <c r="AZ3539" s="578"/>
      <c r="BA3539" s="578"/>
      <c r="BB3539" s="578"/>
      <c r="BC3539" s="578"/>
      <c r="BD3539" s="578"/>
      <c r="BE3539" s="578"/>
      <c r="BF3539" s="578"/>
      <c r="BG3539" s="578"/>
      <c r="BH3539" s="578"/>
      <c r="BI3539" s="578"/>
      <c r="BJ3539" s="578"/>
      <c r="BK3539" s="578"/>
      <c r="BL3539" s="578"/>
      <c r="BM3539" s="578"/>
      <c r="BN3539" s="578"/>
      <c r="BO3539" s="578"/>
      <c r="BP3539" s="578"/>
      <c r="BQ3539" s="547"/>
      <c r="BR3539" s="578"/>
      <c r="BS3539" s="851"/>
      <c r="BT3539" s="575"/>
      <c r="BU3539" s="575"/>
    </row>
    <row r="3540" spans="1:73" s="534" customFormat="1" hidden="1">
      <c r="A3540" s="575"/>
      <c r="B3540" s="576"/>
      <c r="C3540" s="849"/>
      <c r="D3540" s="578"/>
      <c r="E3540" s="579"/>
      <c r="F3540" s="578"/>
      <c r="G3540" s="850"/>
      <c r="H3540" s="581"/>
      <c r="I3540" s="582"/>
      <c r="J3540" s="580"/>
      <c r="K3540" s="578"/>
      <c r="L3540" s="578"/>
      <c r="M3540" s="578"/>
      <c r="N3540" s="578"/>
      <c r="O3540" s="578"/>
      <c r="P3540" s="578"/>
      <c r="Q3540" s="578"/>
      <c r="R3540" s="578"/>
      <c r="S3540" s="578"/>
      <c r="T3540" s="578"/>
      <c r="U3540" s="578"/>
      <c r="V3540" s="578"/>
      <c r="W3540" s="578"/>
      <c r="X3540" s="578"/>
      <c r="Y3540" s="578"/>
      <c r="Z3540" s="578"/>
      <c r="AA3540" s="578"/>
      <c r="AB3540" s="578"/>
      <c r="AC3540" s="578"/>
      <c r="AD3540" s="578"/>
      <c r="AE3540" s="578"/>
      <c r="AF3540" s="578"/>
      <c r="AG3540" s="578"/>
      <c r="AH3540" s="578"/>
      <c r="AI3540" s="578"/>
      <c r="AJ3540" s="578"/>
      <c r="AK3540" s="578"/>
      <c r="AL3540" s="578"/>
      <c r="AM3540" s="578"/>
      <c r="AN3540" s="578"/>
      <c r="AO3540" s="578"/>
      <c r="AP3540" s="578"/>
      <c r="AQ3540" s="578"/>
      <c r="AR3540" s="578"/>
      <c r="AS3540" s="578"/>
      <c r="AT3540" s="578"/>
      <c r="AU3540" s="567"/>
      <c r="AV3540" s="578"/>
      <c r="AW3540" s="578"/>
      <c r="AX3540" s="578"/>
      <c r="AY3540" s="578"/>
      <c r="AZ3540" s="578"/>
      <c r="BA3540" s="578"/>
      <c r="BB3540" s="578"/>
      <c r="BC3540" s="578"/>
      <c r="BD3540" s="578"/>
      <c r="BE3540" s="578"/>
      <c r="BF3540" s="578"/>
      <c r="BG3540" s="578"/>
      <c r="BH3540" s="578"/>
      <c r="BI3540" s="578"/>
      <c r="BJ3540" s="578"/>
      <c r="BK3540" s="578"/>
      <c r="BL3540" s="578"/>
      <c r="BM3540" s="578"/>
      <c r="BN3540" s="578"/>
      <c r="BO3540" s="578"/>
      <c r="BP3540" s="578"/>
      <c r="BQ3540" s="547"/>
      <c r="BR3540" s="578"/>
      <c r="BS3540" s="851"/>
      <c r="BT3540" s="575"/>
      <c r="BU3540" s="575"/>
    </row>
    <row r="3541" spans="1:73" s="534" customFormat="1" hidden="1">
      <c r="A3541" s="575"/>
      <c r="B3541" s="576"/>
      <c r="C3541" s="849"/>
      <c r="D3541" s="578"/>
      <c r="E3541" s="579"/>
      <c r="F3541" s="578"/>
      <c r="G3541" s="850"/>
      <c r="H3541" s="581"/>
      <c r="I3541" s="582"/>
      <c r="J3541" s="580"/>
      <c r="K3541" s="578"/>
      <c r="L3541" s="578"/>
      <c r="M3541" s="578"/>
      <c r="N3541" s="578"/>
      <c r="O3541" s="578"/>
      <c r="P3541" s="578"/>
      <c r="Q3541" s="578"/>
      <c r="R3541" s="578"/>
      <c r="S3541" s="578"/>
      <c r="T3541" s="578"/>
      <c r="U3541" s="578"/>
      <c r="V3541" s="578"/>
      <c r="W3541" s="578"/>
      <c r="X3541" s="578"/>
      <c r="Y3541" s="578"/>
      <c r="Z3541" s="578"/>
      <c r="AA3541" s="578"/>
      <c r="AB3541" s="578"/>
      <c r="AC3541" s="578"/>
      <c r="AD3541" s="578"/>
      <c r="AE3541" s="578"/>
      <c r="AF3541" s="578"/>
      <c r="AG3541" s="578"/>
      <c r="AH3541" s="578"/>
      <c r="AI3541" s="578"/>
      <c r="AJ3541" s="578"/>
      <c r="AK3541" s="578"/>
      <c r="AL3541" s="578"/>
      <c r="AM3541" s="578"/>
      <c r="AN3541" s="578"/>
      <c r="AO3541" s="578"/>
      <c r="AP3541" s="578"/>
      <c r="AQ3541" s="578"/>
      <c r="AR3541" s="578"/>
      <c r="AS3541" s="578"/>
      <c r="AT3541" s="578"/>
      <c r="AU3541" s="567"/>
      <c r="AV3541" s="578"/>
      <c r="AW3541" s="578"/>
      <c r="AX3541" s="578"/>
      <c r="AY3541" s="578"/>
      <c r="AZ3541" s="578"/>
      <c r="BA3541" s="578"/>
      <c r="BB3541" s="578"/>
      <c r="BC3541" s="578"/>
      <c r="BD3541" s="578"/>
      <c r="BE3541" s="578"/>
      <c r="BF3541" s="578"/>
      <c r="BG3541" s="578"/>
      <c r="BH3541" s="578"/>
      <c r="BI3541" s="578"/>
      <c r="BJ3541" s="578"/>
      <c r="BK3541" s="578"/>
      <c r="BL3541" s="578"/>
      <c r="BM3541" s="578"/>
      <c r="BN3541" s="578"/>
      <c r="BO3541" s="578"/>
      <c r="BP3541" s="578"/>
      <c r="BQ3541" s="547"/>
      <c r="BR3541" s="578"/>
      <c r="BS3541" s="851"/>
      <c r="BT3541" s="575"/>
      <c r="BU3541" s="575"/>
    </row>
    <row r="3542" spans="1:73" s="534" customFormat="1" hidden="1">
      <c r="A3542" s="575"/>
      <c r="B3542" s="576"/>
      <c r="C3542" s="849"/>
      <c r="D3542" s="578"/>
      <c r="E3542" s="579"/>
      <c r="F3542" s="578"/>
      <c r="G3542" s="850"/>
      <c r="H3542" s="581"/>
      <c r="I3542" s="582"/>
      <c r="J3542" s="580"/>
      <c r="K3542" s="578"/>
      <c r="L3542" s="578"/>
      <c r="M3542" s="578"/>
      <c r="N3542" s="578"/>
      <c r="O3542" s="578"/>
      <c r="P3542" s="578"/>
      <c r="Q3542" s="578"/>
      <c r="R3542" s="578"/>
      <c r="S3542" s="578"/>
      <c r="T3542" s="578"/>
      <c r="U3542" s="578"/>
      <c r="V3542" s="578"/>
      <c r="W3542" s="578"/>
      <c r="X3542" s="578"/>
      <c r="Y3542" s="578"/>
      <c r="Z3542" s="578"/>
      <c r="AA3542" s="578"/>
      <c r="AB3542" s="578"/>
      <c r="AC3542" s="578"/>
      <c r="AD3542" s="578"/>
      <c r="AE3542" s="578"/>
      <c r="AF3542" s="578"/>
      <c r="AG3542" s="578"/>
      <c r="AH3542" s="578"/>
      <c r="AI3542" s="578"/>
      <c r="AJ3542" s="578"/>
      <c r="AK3542" s="578"/>
      <c r="AL3542" s="578"/>
      <c r="AM3542" s="578"/>
      <c r="AN3542" s="578"/>
      <c r="AO3542" s="578"/>
      <c r="AP3542" s="578"/>
      <c r="AQ3542" s="578"/>
      <c r="AR3542" s="578"/>
      <c r="AS3542" s="578"/>
      <c r="AT3542" s="578"/>
      <c r="AU3542" s="567"/>
      <c r="AV3542" s="578"/>
      <c r="AW3542" s="578"/>
      <c r="AX3542" s="578"/>
      <c r="AY3542" s="578"/>
      <c r="AZ3542" s="578"/>
      <c r="BA3542" s="578"/>
      <c r="BB3542" s="578"/>
      <c r="BC3542" s="578"/>
      <c r="BD3542" s="578"/>
      <c r="BE3542" s="578"/>
      <c r="BF3542" s="578"/>
      <c r="BG3542" s="578"/>
      <c r="BH3542" s="578"/>
      <c r="BI3542" s="578"/>
      <c r="BJ3542" s="578"/>
      <c r="BK3542" s="578"/>
      <c r="BL3542" s="578"/>
      <c r="BM3542" s="578"/>
      <c r="BN3542" s="578"/>
      <c r="BO3542" s="578"/>
      <c r="BP3542" s="578"/>
      <c r="BQ3542" s="547"/>
      <c r="BR3542" s="578"/>
      <c r="BS3542" s="851"/>
      <c r="BT3542" s="575"/>
      <c r="BU3542" s="575"/>
    </row>
    <row r="3543" spans="1:73" s="534" customFormat="1" hidden="1">
      <c r="A3543" s="575"/>
      <c r="B3543" s="576"/>
      <c r="C3543" s="849"/>
      <c r="D3543" s="578"/>
      <c r="E3543" s="579"/>
      <c r="F3543" s="578"/>
      <c r="G3543" s="850"/>
      <c r="H3543" s="581"/>
      <c r="I3543" s="582"/>
      <c r="J3543" s="580"/>
      <c r="K3543" s="578"/>
      <c r="L3543" s="578"/>
      <c r="M3543" s="578"/>
      <c r="N3543" s="578"/>
      <c r="O3543" s="578"/>
      <c r="P3543" s="578"/>
      <c r="Q3543" s="578"/>
      <c r="R3543" s="578"/>
      <c r="S3543" s="578"/>
      <c r="T3543" s="578"/>
      <c r="U3543" s="578"/>
      <c r="V3543" s="578"/>
      <c r="W3543" s="578"/>
      <c r="X3543" s="578"/>
      <c r="Y3543" s="578"/>
      <c r="Z3543" s="578"/>
      <c r="AA3543" s="578"/>
      <c r="AB3543" s="578"/>
      <c r="AC3543" s="578"/>
      <c r="AD3543" s="578"/>
      <c r="AE3543" s="578"/>
      <c r="AF3543" s="578"/>
      <c r="AG3543" s="578"/>
      <c r="AH3543" s="578"/>
      <c r="AI3543" s="578"/>
      <c r="AJ3543" s="578"/>
      <c r="AK3543" s="578"/>
      <c r="AL3543" s="578"/>
      <c r="AM3543" s="578"/>
      <c r="AN3543" s="578"/>
      <c r="AO3543" s="578"/>
      <c r="AP3543" s="578"/>
      <c r="AQ3543" s="578"/>
      <c r="AR3543" s="578"/>
      <c r="AS3543" s="578"/>
      <c r="AT3543" s="578"/>
      <c r="AU3543" s="567"/>
      <c r="AV3543" s="578"/>
      <c r="AW3543" s="578"/>
      <c r="AX3543" s="578"/>
      <c r="AY3543" s="578"/>
      <c r="AZ3543" s="578"/>
      <c r="BA3543" s="578"/>
      <c r="BB3543" s="578"/>
      <c r="BC3543" s="578"/>
      <c r="BD3543" s="578"/>
      <c r="BE3543" s="578"/>
      <c r="BF3543" s="578"/>
      <c r="BG3543" s="578"/>
      <c r="BH3543" s="578"/>
      <c r="BI3543" s="578"/>
      <c r="BJ3543" s="578"/>
      <c r="BK3543" s="578"/>
      <c r="BL3543" s="578"/>
      <c r="BM3543" s="578"/>
      <c r="BN3543" s="578"/>
      <c r="BO3543" s="578"/>
      <c r="BP3543" s="578"/>
      <c r="BQ3543" s="547"/>
      <c r="BR3543" s="578"/>
      <c r="BS3543" s="851"/>
      <c r="BT3543" s="575"/>
      <c r="BU3543" s="575"/>
    </row>
    <row r="3544" spans="1:73" s="534" customFormat="1" hidden="1">
      <c r="A3544" s="575"/>
      <c r="B3544" s="576"/>
      <c r="C3544" s="849"/>
      <c r="D3544" s="578"/>
      <c r="E3544" s="579"/>
      <c r="F3544" s="578"/>
      <c r="G3544" s="850"/>
      <c r="H3544" s="581"/>
      <c r="I3544" s="582"/>
      <c r="J3544" s="580"/>
      <c r="K3544" s="578"/>
      <c r="L3544" s="578"/>
      <c r="M3544" s="578"/>
      <c r="N3544" s="578"/>
      <c r="O3544" s="578"/>
      <c r="P3544" s="578"/>
      <c r="Q3544" s="578"/>
      <c r="R3544" s="578"/>
      <c r="S3544" s="578"/>
      <c r="T3544" s="578"/>
      <c r="U3544" s="578"/>
      <c r="V3544" s="578"/>
      <c r="W3544" s="578"/>
      <c r="X3544" s="578"/>
      <c r="Y3544" s="578"/>
      <c r="Z3544" s="578"/>
      <c r="AA3544" s="578"/>
      <c r="AB3544" s="578"/>
      <c r="AC3544" s="578"/>
      <c r="AD3544" s="578"/>
      <c r="AE3544" s="578"/>
      <c r="AF3544" s="578"/>
      <c r="AG3544" s="578"/>
      <c r="AH3544" s="578"/>
      <c r="AI3544" s="578"/>
      <c r="AJ3544" s="578"/>
      <c r="AK3544" s="578"/>
      <c r="AL3544" s="578"/>
      <c r="AM3544" s="578"/>
      <c r="AN3544" s="578"/>
      <c r="AO3544" s="578"/>
      <c r="AP3544" s="578"/>
      <c r="AQ3544" s="578"/>
      <c r="AR3544" s="578"/>
      <c r="AS3544" s="578"/>
      <c r="AT3544" s="578"/>
      <c r="AU3544" s="567"/>
      <c r="AV3544" s="578"/>
      <c r="AW3544" s="578"/>
      <c r="AX3544" s="578"/>
      <c r="AY3544" s="578"/>
      <c r="AZ3544" s="578"/>
      <c r="BA3544" s="578"/>
      <c r="BB3544" s="578"/>
      <c r="BC3544" s="578"/>
      <c r="BD3544" s="578"/>
      <c r="BE3544" s="578"/>
      <c r="BF3544" s="578"/>
      <c r="BG3544" s="578"/>
      <c r="BH3544" s="578"/>
      <c r="BI3544" s="578"/>
      <c r="BJ3544" s="578"/>
      <c r="BK3544" s="578"/>
      <c r="BL3544" s="578"/>
      <c r="BM3544" s="578"/>
      <c r="BN3544" s="578"/>
      <c r="BO3544" s="578"/>
      <c r="BP3544" s="578"/>
      <c r="BQ3544" s="547"/>
      <c r="BR3544" s="578"/>
      <c r="BS3544" s="851"/>
      <c r="BT3544" s="575"/>
      <c r="BU3544" s="575"/>
    </row>
    <row r="3545" spans="1:73" s="534" customFormat="1" hidden="1">
      <c r="A3545" s="575"/>
      <c r="B3545" s="576"/>
      <c r="C3545" s="849"/>
      <c r="D3545" s="578"/>
      <c r="E3545" s="579"/>
      <c r="F3545" s="578"/>
      <c r="G3545" s="850"/>
      <c r="H3545" s="581"/>
      <c r="I3545" s="582"/>
      <c r="J3545" s="580"/>
      <c r="K3545" s="578"/>
      <c r="L3545" s="578"/>
      <c r="M3545" s="578"/>
      <c r="N3545" s="578"/>
      <c r="O3545" s="578"/>
      <c r="P3545" s="578"/>
      <c r="Q3545" s="578"/>
      <c r="R3545" s="578"/>
      <c r="S3545" s="578"/>
      <c r="T3545" s="578"/>
      <c r="U3545" s="578"/>
      <c r="V3545" s="578"/>
      <c r="W3545" s="578"/>
      <c r="X3545" s="578"/>
      <c r="Y3545" s="578"/>
      <c r="Z3545" s="578"/>
      <c r="AA3545" s="578"/>
      <c r="AB3545" s="578"/>
      <c r="AC3545" s="578"/>
      <c r="AD3545" s="578"/>
      <c r="AE3545" s="578"/>
      <c r="AF3545" s="578"/>
      <c r="AG3545" s="578"/>
      <c r="AH3545" s="578"/>
      <c r="AI3545" s="578"/>
      <c r="AJ3545" s="578"/>
      <c r="AK3545" s="578"/>
      <c r="AL3545" s="578"/>
      <c r="AM3545" s="578"/>
      <c r="AN3545" s="578"/>
      <c r="AO3545" s="578"/>
      <c r="AP3545" s="578"/>
      <c r="AQ3545" s="578"/>
      <c r="AR3545" s="578"/>
      <c r="AS3545" s="578"/>
      <c r="AT3545" s="578"/>
      <c r="AU3545" s="567"/>
      <c r="AV3545" s="578"/>
      <c r="AW3545" s="578"/>
      <c r="AX3545" s="578"/>
      <c r="AY3545" s="578"/>
      <c r="AZ3545" s="578"/>
      <c r="BA3545" s="578"/>
      <c r="BB3545" s="578"/>
      <c r="BC3545" s="578"/>
      <c r="BD3545" s="578"/>
      <c r="BE3545" s="578"/>
      <c r="BF3545" s="578"/>
      <c r="BG3545" s="578"/>
      <c r="BH3545" s="578"/>
      <c r="BI3545" s="578"/>
      <c r="BJ3545" s="578"/>
      <c r="BK3545" s="578"/>
      <c r="BL3545" s="578"/>
      <c r="BM3545" s="578"/>
      <c r="BN3545" s="578"/>
      <c r="BO3545" s="578"/>
      <c r="BP3545" s="578"/>
      <c r="BQ3545" s="547"/>
      <c r="BR3545" s="578"/>
      <c r="BS3545" s="851"/>
      <c r="BT3545" s="575"/>
      <c r="BU3545" s="575"/>
    </row>
    <row r="3546" spans="1:73" s="534" customFormat="1" hidden="1">
      <c r="A3546" s="575"/>
      <c r="B3546" s="576"/>
      <c r="C3546" s="849"/>
      <c r="D3546" s="578"/>
      <c r="E3546" s="579"/>
      <c r="F3546" s="578"/>
      <c r="G3546" s="850"/>
      <c r="H3546" s="581"/>
      <c r="I3546" s="582"/>
      <c r="J3546" s="580"/>
      <c r="K3546" s="578"/>
      <c r="L3546" s="578"/>
      <c r="M3546" s="578"/>
      <c r="N3546" s="578"/>
      <c r="O3546" s="578"/>
      <c r="P3546" s="578"/>
      <c r="Q3546" s="578"/>
      <c r="R3546" s="578"/>
      <c r="S3546" s="578"/>
      <c r="T3546" s="578"/>
      <c r="U3546" s="578"/>
      <c r="V3546" s="578"/>
      <c r="W3546" s="578"/>
      <c r="X3546" s="578"/>
      <c r="Y3546" s="578"/>
      <c r="Z3546" s="578"/>
      <c r="AA3546" s="578"/>
      <c r="AB3546" s="578"/>
      <c r="AC3546" s="578"/>
      <c r="AD3546" s="578"/>
      <c r="AE3546" s="578"/>
      <c r="AF3546" s="578"/>
      <c r="AG3546" s="578"/>
      <c r="AH3546" s="578"/>
      <c r="AI3546" s="578"/>
      <c r="AJ3546" s="578"/>
      <c r="AK3546" s="578"/>
      <c r="AL3546" s="578"/>
      <c r="AM3546" s="578"/>
      <c r="AN3546" s="578"/>
      <c r="AO3546" s="578"/>
      <c r="AP3546" s="578"/>
      <c r="AQ3546" s="578"/>
      <c r="AR3546" s="578"/>
      <c r="AS3546" s="578"/>
      <c r="AT3546" s="578"/>
      <c r="AU3546" s="567"/>
      <c r="AV3546" s="578"/>
      <c r="AW3546" s="578"/>
      <c r="AX3546" s="578"/>
      <c r="AY3546" s="578"/>
      <c r="AZ3546" s="578"/>
      <c r="BA3546" s="578"/>
      <c r="BB3546" s="578"/>
      <c r="BC3546" s="578"/>
      <c r="BD3546" s="578"/>
      <c r="BE3546" s="578"/>
      <c r="BF3546" s="578"/>
      <c r="BG3546" s="578"/>
      <c r="BH3546" s="578"/>
      <c r="BI3546" s="578"/>
      <c r="BJ3546" s="578"/>
      <c r="BK3546" s="578"/>
      <c r="BL3546" s="578"/>
      <c r="BM3546" s="578"/>
      <c r="BN3546" s="578"/>
      <c r="BO3546" s="578"/>
      <c r="BP3546" s="578"/>
      <c r="BQ3546" s="547"/>
      <c r="BR3546" s="578"/>
      <c r="BS3546" s="851"/>
      <c r="BT3546" s="575"/>
      <c r="BU3546" s="575"/>
    </row>
    <row r="3547" spans="1:73" s="534" customFormat="1" hidden="1">
      <c r="A3547" s="575"/>
      <c r="B3547" s="576"/>
      <c r="C3547" s="849"/>
      <c r="D3547" s="578"/>
      <c r="E3547" s="579"/>
      <c r="F3547" s="578"/>
      <c r="G3547" s="850"/>
      <c r="H3547" s="581"/>
      <c r="I3547" s="582"/>
      <c r="J3547" s="580"/>
      <c r="K3547" s="578"/>
      <c r="L3547" s="578"/>
      <c r="M3547" s="578"/>
      <c r="N3547" s="578"/>
      <c r="O3547" s="578"/>
      <c r="P3547" s="578"/>
      <c r="Q3547" s="578"/>
      <c r="R3547" s="578"/>
      <c r="S3547" s="578"/>
      <c r="T3547" s="578"/>
      <c r="U3547" s="578"/>
      <c r="V3547" s="578"/>
      <c r="W3547" s="578"/>
      <c r="X3547" s="578"/>
      <c r="Y3547" s="578"/>
      <c r="Z3547" s="578"/>
      <c r="AA3547" s="578"/>
      <c r="AB3547" s="578"/>
      <c r="AC3547" s="578"/>
      <c r="AD3547" s="578"/>
      <c r="AE3547" s="578"/>
      <c r="AF3547" s="578"/>
      <c r="AG3547" s="578"/>
      <c r="AH3547" s="578"/>
      <c r="AI3547" s="578"/>
      <c r="AJ3547" s="578"/>
      <c r="AK3547" s="578"/>
      <c r="AL3547" s="578"/>
      <c r="AM3547" s="578"/>
      <c r="AN3547" s="578"/>
      <c r="AO3547" s="578"/>
      <c r="AP3547" s="578"/>
      <c r="AQ3547" s="578"/>
      <c r="AR3547" s="578"/>
      <c r="AS3547" s="578"/>
      <c r="AT3547" s="578"/>
      <c r="AU3547" s="567"/>
      <c r="AV3547" s="578"/>
      <c r="AW3547" s="578"/>
      <c r="AX3547" s="578"/>
      <c r="AY3547" s="578"/>
      <c r="AZ3547" s="578"/>
      <c r="BA3547" s="578"/>
      <c r="BB3547" s="578"/>
      <c r="BC3547" s="578"/>
      <c r="BD3547" s="578"/>
      <c r="BE3547" s="578"/>
      <c r="BF3547" s="578"/>
      <c r="BG3547" s="578"/>
      <c r="BH3547" s="578"/>
      <c r="BI3547" s="578"/>
      <c r="BJ3547" s="578"/>
      <c r="BK3547" s="578"/>
      <c r="BL3547" s="578"/>
      <c r="BM3547" s="578"/>
      <c r="BN3547" s="578"/>
      <c r="BO3547" s="578"/>
      <c r="BP3547" s="578"/>
      <c r="BQ3547" s="547"/>
      <c r="BR3547" s="578"/>
      <c r="BS3547" s="851"/>
      <c r="BT3547" s="575"/>
      <c r="BU3547" s="575"/>
    </row>
    <row r="3548" spans="1:73" s="534" customFormat="1" hidden="1">
      <c r="A3548" s="575"/>
      <c r="B3548" s="576"/>
      <c r="C3548" s="849"/>
      <c r="D3548" s="578"/>
      <c r="E3548" s="579"/>
      <c r="F3548" s="578"/>
      <c r="G3548" s="850"/>
      <c r="H3548" s="581"/>
      <c r="I3548" s="582"/>
      <c r="J3548" s="580"/>
      <c r="K3548" s="578"/>
      <c r="L3548" s="578"/>
      <c r="M3548" s="578"/>
      <c r="N3548" s="578"/>
      <c r="O3548" s="578"/>
      <c r="P3548" s="578"/>
      <c r="Q3548" s="578"/>
      <c r="R3548" s="578"/>
      <c r="S3548" s="578"/>
      <c r="T3548" s="578"/>
      <c r="U3548" s="578"/>
      <c r="V3548" s="578"/>
      <c r="W3548" s="578"/>
      <c r="X3548" s="578"/>
      <c r="Y3548" s="578"/>
      <c r="Z3548" s="578"/>
      <c r="AA3548" s="578"/>
      <c r="AB3548" s="578"/>
      <c r="AC3548" s="578"/>
      <c r="AD3548" s="578"/>
      <c r="AE3548" s="578"/>
      <c r="AF3548" s="578"/>
      <c r="AG3548" s="578"/>
      <c r="AH3548" s="578"/>
      <c r="AI3548" s="578"/>
      <c r="AJ3548" s="578"/>
      <c r="AK3548" s="578"/>
      <c r="AL3548" s="578"/>
      <c r="AM3548" s="578"/>
      <c r="AN3548" s="578"/>
      <c r="AO3548" s="578"/>
      <c r="AP3548" s="578"/>
      <c r="AQ3548" s="578"/>
      <c r="AR3548" s="578"/>
      <c r="AS3548" s="578"/>
      <c r="AT3548" s="578"/>
      <c r="AU3548" s="567"/>
      <c r="AV3548" s="578"/>
      <c r="AW3548" s="578"/>
      <c r="AX3548" s="578"/>
      <c r="AY3548" s="578"/>
      <c r="AZ3548" s="578"/>
      <c r="BA3548" s="578"/>
      <c r="BB3548" s="578"/>
      <c r="BC3548" s="578"/>
      <c r="BD3548" s="578"/>
      <c r="BE3548" s="578"/>
      <c r="BF3548" s="578"/>
      <c r="BG3548" s="578"/>
      <c r="BH3548" s="578"/>
      <c r="BI3548" s="578"/>
      <c r="BJ3548" s="578"/>
      <c r="BK3548" s="578"/>
      <c r="BL3548" s="578"/>
      <c r="BM3548" s="578"/>
      <c r="BN3548" s="578"/>
      <c r="BO3548" s="578"/>
      <c r="BP3548" s="578"/>
      <c r="BQ3548" s="547"/>
      <c r="BR3548" s="578"/>
      <c r="BS3548" s="851"/>
      <c r="BT3548" s="575"/>
      <c r="BU3548" s="575"/>
    </row>
    <row r="3549" spans="1:73" s="534" customFormat="1" hidden="1">
      <c r="A3549" s="575"/>
      <c r="B3549" s="576"/>
      <c r="C3549" s="849"/>
      <c r="D3549" s="578"/>
      <c r="E3549" s="579"/>
      <c r="F3549" s="578"/>
      <c r="G3549" s="850"/>
      <c r="H3549" s="581"/>
      <c r="I3549" s="582"/>
      <c r="J3549" s="580"/>
      <c r="K3549" s="578"/>
      <c r="L3549" s="578"/>
      <c r="M3549" s="578"/>
      <c r="N3549" s="578"/>
      <c r="O3549" s="578"/>
      <c r="P3549" s="578"/>
      <c r="Q3549" s="578"/>
      <c r="R3549" s="578"/>
      <c r="S3549" s="578"/>
      <c r="T3549" s="578"/>
      <c r="U3549" s="578"/>
      <c r="V3549" s="578"/>
      <c r="W3549" s="578"/>
      <c r="X3549" s="578"/>
      <c r="Y3549" s="578"/>
      <c r="Z3549" s="578"/>
      <c r="AA3549" s="578"/>
      <c r="AB3549" s="578"/>
      <c r="AC3549" s="578"/>
      <c r="AD3549" s="578"/>
      <c r="AE3549" s="578"/>
      <c r="AF3549" s="578"/>
      <c r="AG3549" s="578"/>
      <c r="AH3549" s="578"/>
      <c r="AI3549" s="578"/>
      <c r="AJ3549" s="578"/>
      <c r="AK3549" s="578"/>
      <c r="AL3549" s="578"/>
      <c r="AM3549" s="578"/>
      <c r="AN3549" s="578"/>
      <c r="AO3549" s="578"/>
      <c r="AP3549" s="578"/>
      <c r="AQ3549" s="578"/>
      <c r="AR3549" s="578"/>
      <c r="AS3549" s="578"/>
      <c r="AT3549" s="578"/>
      <c r="AU3549" s="567"/>
      <c r="AV3549" s="578"/>
      <c r="AW3549" s="578"/>
      <c r="AX3549" s="578"/>
      <c r="AY3549" s="578"/>
      <c r="AZ3549" s="578"/>
      <c r="BA3549" s="578"/>
      <c r="BB3549" s="578"/>
      <c r="BC3549" s="578"/>
      <c r="BD3549" s="578"/>
      <c r="BE3549" s="578"/>
      <c r="BF3549" s="578"/>
      <c r="BG3549" s="578"/>
      <c r="BH3549" s="578"/>
      <c r="BI3549" s="578"/>
      <c r="BJ3549" s="578"/>
      <c r="BK3549" s="578"/>
      <c r="BL3549" s="578"/>
      <c r="BM3549" s="578"/>
      <c r="BN3549" s="578"/>
      <c r="BO3549" s="578"/>
      <c r="BP3549" s="578"/>
      <c r="BQ3549" s="547"/>
      <c r="BR3549" s="578"/>
      <c r="BS3549" s="851"/>
      <c r="BT3549" s="575"/>
      <c r="BU3549" s="575"/>
    </row>
    <row r="3550" spans="1:73" s="534" customFormat="1" hidden="1">
      <c r="A3550" s="575"/>
      <c r="B3550" s="576"/>
      <c r="C3550" s="849"/>
      <c r="D3550" s="578"/>
      <c r="E3550" s="579"/>
      <c r="F3550" s="578"/>
      <c r="G3550" s="850"/>
      <c r="H3550" s="581"/>
      <c r="I3550" s="582"/>
      <c r="J3550" s="580"/>
      <c r="K3550" s="578"/>
      <c r="L3550" s="578"/>
      <c r="M3550" s="578"/>
      <c r="N3550" s="578"/>
      <c r="O3550" s="578"/>
      <c r="P3550" s="578"/>
      <c r="Q3550" s="578"/>
      <c r="R3550" s="578"/>
      <c r="S3550" s="578"/>
      <c r="T3550" s="578"/>
      <c r="U3550" s="578"/>
      <c r="V3550" s="578"/>
      <c r="W3550" s="578"/>
      <c r="X3550" s="578"/>
      <c r="Y3550" s="578"/>
      <c r="Z3550" s="578"/>
      <c r="AA3550" s="578"/>
      <c r="AB3550" s="578"/>
      <c r="AC3550" s="578"/>
      <c r="AD3550" s="578"/>
      <c r="AE3550" s="578"/>
      <c r="AF3550" s="578"/>
      <c r="AG3550" s="578"/>
      <c r="AH3550" s="578"/>
      <c r="AI3550" s="578"/>
      <c r="AJ3550" s="578"/>
      <c r="AK3550" s="578"/>
      <c r="AL3550" s="578"/>
      <c r="AM3550" s="578"/>
      <c r="AN3550" s="578"/>
      <c r="AO3550" s="578"/>
      <c r="AP3550" s="578"/>
      <c r="AQ3550" s="578"/>
      <c r="AR3550" s="578"/>
      <c r="AS3550" s="578"/>
      <c r="AT3550" s="578"/>
      <c r="AU3550" s="567"/>
      <c r="AV3550" s="578"/>
      <c r="AW3550" s="578"/>
      <c r="AX3550" s="578"/>
      <c r="AY3550" s="578"/>
      <c r="AZ3550" s="578"/>
      <c r="BA3550" s="578"/>
      <c r="BB3550" s="578"/>
      <c r="BC3550" s="578"/>
      <c r="BD3550" s="578"/>
      <c r="BE3550" s="578"/>
      <c r="BF3550" s="578"/>
      <c r="BG3550" s="578"/>
      <c r="BH3550" s="578"/>
      <c r="BI3550" s="578"/>
      <c r="BJ3550" s="578"/>
      <c r="BK3550" s="578"/>
      <c r="BL3550" s="578"/>
      <c r="BM3550" s="578"/>
      <c r="BN3550" s="578"/>
      <c r="BO3550" s="578"/>
      <c r="BP3550" s="578"/>
      <c r="BQ3550" s="547"/>
      <c r="BR3550" s="578"/>
      <c r="BS3550" s="851"/>
      <c r="BT3550" s="575"/>
      <c r="BU3550" s="575"/>
    </row>
    <row r="3551" spans="1:73" s="534" customFormat="1" hidden="1">
      <c r="A3551" s="575"/>
      <c r="B3551" s="576"/>
      <c r="C3551" s="849"/>
      <c r="D3551" s="578"/>
      <c r="E3551" s="579"/>
      <c r="F3551" s="578"/>
      <c r="G3551" s="850"/>
      <c r="H3551" s="581"/>
      <c r="I3551" s="582"/>
      <c r="J3551" s="580"/>
      <c r="K3551" s="578"/>
      <c r="L3551" s="578"/>
      <c r="M3551" s="578"/>
      <c r="N3551" s="578"/>
      <c r="O3551" s="578"/>
      <c r="P3551" s="578"/>
      <c r="Q3551" s="578"/>
      <c r="R3551" s="578"/>
      <c r="S3551" s="578"/>
      <c r="T3551" s="578"/>
      <c r="U3551" s="578"/>
      <c r="V3551" s="578"/>
      <c r="W3551" s="578"/>
      <c r="X3551" s="578"/>
      <c r="Y3551" s="578"/>
      <c r="Z3551" s="578"/>
      <c r="AA3551" s="578"/>
      <c r="AB3551" s="578"/>
      <c r="AC3551" s="578"/>
      <c r="AD3551" s="578"/>
      <c r="AE3551" s="578"/>
      <c r="AF3551" s="578"/>
      <c r="AG3551" s="578"/>
      <c r="AH3551" s="578"/>
      <c r="AI3551" s="578"/>
      <c r="AJ3551" s="578"/>
      <c r="AK3551" s="578"/>
      <c r="AL3551" s="578"/>
      <c r="AM3551" s="578"/>
      <c r="AN3551" s="578"/>
      <c r="AO3551" s="578"/>
      <c r="AP3551" s="578"/>
      <c r="AQ3551" s="578"/>
      <c r="AR3551" s="578"/>
      <c r="AS3551" s="578"/>
      <c r="AT3551" s="578"/>
      <c r="AU3551" s="567"/>
      <c r="AV3551" s="578"/>
      <c r="AW3551" s="578"/>
      <c r="AX3551" s="578"/>
      <c r="AY3551" s="578"/>
      <c r="AZ3551" s="578"/>
      <c r="BA3551" s="578"/>
      <c r="BB3551" s="578"/>
      <c r="BC3551" s="578"/>
      <c r="BD3551" s="578"/>
      <c r="BE3551" s="578"/>
      <c r="BF3551" s="578"/>
      <c r="BG3551" s="578"/>
      <c r="BH3551" s="578"/>
      <c r="BI3551" s="578"/>
      <c r="BJ3551" s="578"/>
      <c r="BK3551" s="578"/>
      <c r="BL3551" s="578"/>
      <c r="BM3551" s="578"/>
      <c r="BN3551" s="578"/>
      <c r="BO3551" s="578"/>
      <c r="BP3551" s="578"/>
      <c r="BQ3551" s="547"/>
      <c r="BR3551" s="578"/>
      <c r="BS3551" s="851"/>
      <c r="BT3551" s="575"/>
      <c r="BU3551" s="575"/>
    </row>
    <row r="3552" spans="1:73" s="534" customFormat="1" hidden="1">
      <c r="A3552" s="575"/>
      <c r="B3552" s="576"/>
      <c r="C3552" s="849"/>
      <c r="D3552" s="578"/>
      <c r="E3552" s="579"/>
      <c r="F3552" s="578"/>
      <c r="G3552" s="850"/>
      <c r="H3552" s="581"/>
      <c r="I3552" s="582"/>
      <c r="J3552" s="580"/>
      <c r="K3552" s="578"/>
      <c r="L3552" s="578"/>
      <c r="M3552" s="578"/>
      <c r="N3552" s="578"/>
      <c r="O3552" s="578"/>
      <c r="P3552" s="578"/>
      <c r="Q3552" s="578"/>
      <c r="R3552" s="578"/>
      <c r="S3552" s="578"/>
      <c r="T3552" s="578"/>
      <c r="U3552" s="578"/>
      <c r="V3552" s="578"/>
      <c r="W3552" s="578"/>
      <c r="X3552" s="578"/>
      <c r="Y3552" s="578"/>
      <c r="Z3552" s="578"/>
      <c r="AA3552" s="578"/>
      <c r="AB3552" s="578"/>
      <c r="AC3552" s="578"/>
      <c r="AD3552" s="578"/>
      <c r="AE3552" s="578"/>
      <c r="AF3552" s="578"/>
      <c r="AG3552" s="578"/>
      <c r="AH3552" s="578"/>
      <c r="AI3552" s="578"/>
      <c r="AJ3552" s="578"/>
      <c r="AK3552" s="578"/>
      <c r="AL3552" s="578"/>
      <c r="AM3552" s="578"/>
      <c r="AN3552" s="578"/>
      <c r="AO3552" s="578"/>
      <c r="AP3552" s="578"/>
      <c r="AQ3552" s="578"/>
      <c r="AR3552" s="578"/>
      <c r="AS3552" s="578"/>
      <c r="AT3552" s="578"/>
      <c r="AU3552" s="567"/>
      <c r="AV3552" s="578"/>
      <c r="AW3552" s="578"/>
      <c r="AX3552" s="578"/>
      <c r="AY3552" s="578"/>
      <c r="AZ3552" s="578"/>
      <c r="BA3552" s="578"/>
      <c r="BB3552" s="578"/>
      <c r="BC3552" s="578"/>
      <c r="BD3552" s="578"/>
      <c r="BE3552" s="578"/>
      <c r="BF3552" s="578"/>
      <c r="BG3552" s="578"/>
      <c r="BH3552" s="578"/>
      <c r="BI3552" s="578"/>
      <c r="BJ3552" s="578"/>
      <c r="BK3552" s="578"/>
      <c r="BL3552" s="578"/>
      <c r="BM3552" s="578"/>
      <c r="BN3552" s="578"/>
      <c r="BO3552" s="578"/>
      <c r="BP3552" s="578"/>
      <c r="BQ3552" s="547"/>
      <c r="BR3552" s="578"/>
      <c r="BS3552" s="851"/>
      <c r="BT3552" s="575"/>
      <c r="BU3552" s="575"/>
    </row>
    <row r="3553" spans="1:73" s="534" customFormat="1" hidden="1">
      <c r="A3553" s="575"/>
      <c r="B3553" s="576"/>
      <c r="C3553" s="849"/>
      <c r="D3553" s="578"/>
      <c r="E3553" s="579"/>
      <c r="F3553" s="578"/>
      <c r="G3553" s="850"/>
      <c r="H3553" s="581"/>
      <c r="I3553" s="582"/>
      <c r="J3553" s="580"/>
      <c r="K3553" s="578"/>
      <c r="L3553" s="578"/>
      <c r="M3553" s="578"/>
      <c r="N3553" s="578"/>
      <c r="O3553" s="578"/>
      <c r="P3553" s="578"/>
      <c r="Q3553" s="578"/>
      <c r="R3553" s="578"/>
      <c r="S3553" s="578"/>
      <c r="T3553" s="578"/>
      <c r="U3553" s="578"/>
      <c r="V3553" s="578"/>
      <c r="W3553" s="578"/>
      <c r="X3553" s="578"/>
      <c r="Y3553" s="578"/>
      <c r="Z3553" s="578"/>
      <c r="AA3553" s="578"/>
      <c r="AB3553" s="578"/>
      <c r="AC3553" s="578"/>
      <c r="AD3553" s="578"/>
      <c r="AE3553" s="578"/>
      <c r="AF3553" s="578"/>
      <c r="AG3553" s="578"/>
      <c r="AH3553" s="578"/>
      <c r="AI3553" s="578"/>
      <c r="AJ3553" s="578"/>
      <c r="AK3553" s="578"/>
      <c r="AL3553" s="578"/>
      <c r="AM3553" s="578"/>
      <c r="AN3553" s="578"/>
      <c r="AO3553" s="578"/>
      <c r="AP3553" s="578"/>
      <c r="AQ3553" s="578"/>
      <c r="AR3553" s="578"/>
      <c r="AS3553" s="578"/>
      <c r="AT3553" s="578"/>
      <c r="AU3553" s="567"/>
      <c r="AV3553" s="578"/>
      <c r="AW3553" s="578"/>
      <c r="AX3553" s="578"/>
      <c r="AY3553" s="578"/>
      <c r="AZ3553" s="578"/>
      <c r="BA3553" s="578"/>
      <c r="BB3553" s="578"/>
      <c r="BC3553" s="578"/>
      <c r="BD3553" s="578"/>
      <c r="BE3553" s="578"/>
      <c r="BF3553" s="578"/>
      <c r="BG3553" s="578"/>
      <c r="BH3553" s="578"/>
      <c r="BI3553" s="578"/>
      <c r="BJ3553" s="578"/>
      <c r="BK3553" s="578"/>
      <c r="BL3553" s="578"/>
      <c r="BM3553" s="578"/>
      <c r="BN3553" s="578"/>
      <c r="BO3553" s="578"/>
      <c r="BP3553" s="578"/>
      <c r="BQ3553" s="547"/>
      <c r="BR3553" s="578"/>
      <c r="BS3553" s="851"/>
      <c r="BT3553" s="575"/>
      <c r="BU3553" s="575"/>
    </row>
    <row r="3554" spans="1:73" s="534" customFormat="1" hidden="1">
      <c r="A3554" s="575"/>
      <c r="B3554" s="576"/>
      <c r="C3554" s="849"/>
      <c r="D3554" s="578"/>
      <c r="E3554" s="579"/>
      <c r="F3554" s="578"/>
      <c r="G3554" s="850"/>
      <c r="H3554" s="581"/>
      <c r="I3554" s="582"/>
      <c r="J3554" s="580"/>
      <c r="K3554" s="578"/>
      <c r="L3554" s="578"/>
      <c r="M3554" s="578"/>
      <c r="N3554" s="578"/>
      <c r="O3554" s="578"/>
      <c r="P3554" s="578"/>
      <c r="Q3554" s="578"/>
      <c r="R3554" s="578"/>
      <c r="S3554" s="578"/>
      <c r="T3554" s="578"/>
      <c r="U3554" s="578"/>
      <c r="V3554" s="578"/>
      <c r="W3554" s="578"/>
      <c r="X3554" s="578"/>
      <c r="Y3554" s="578"/>
      <c r="Z3554" s="578"/>
      <c r="AA3554" s="578"/>
      <c r="AB3554" s="578"/>
      <c r="AC3554" s="578"/>
      <c r="AD3554" s="578"/>
      <c r="AE3554" s="578"/>
      <c r="AF3554" s="578"/>
      <c r="AG3554" s="578"/>
      <c r="AH3554" s="578"/>
      <c r="AI3554" s="578"/>
      <c r="AJ3554" s="578"/>
      <c r="AK3554" s="578"/>
      <c r="AL3554" s="578"/>
      <c r="AM3554" s="578"/>
      <c r="AN3554" s="578"/>
      <c r="AO3554" s="578"/>
      <c r="AP3554" s="578"/>
      <c r="AQ3554" s="578"/>
      <c r="AR3554" s="578"/>
      <c r="AS3554" s="578"/>
      <c r="AT3554" s="578"/>
      <c r="AU3554" s="567"/>
      <c r="AV3554" s="578"/>
      <c r="AW3554" s="578"/>
      <c r="AX3554" s="578"/>
      <c r="AY3554" s="578"/>
      <c r="AZ3554" s="578"/>
      <c r="BA3554" s="578"/>
      <c r="BB3554" s="578"/>
      <c r="BC3554" s="578"/>
      <c r="BD3554" s="578"/>
      <c r="BE3554" s="578"/>
      <c r="BF3554" s="578"/>
      <c r="BG3554" s="578"/>
      <c r="BH3554" s="578"/>
      <c r="BI3554" s="578"/>
      <c r="BJ3554" s="578"/>
      <c r="BK3554" s="578"/>
      <c r="BL3554" s="578"/>
      <c r="BM3554" s="578"/>
      <c r="BN3554" s="578"/>
      <c r="BO3554" s="578"/>
      <c r="BP3554" s="578"/>
      <c r="BQ3554" s="547"/>
      <c r="BR3554" s="578"/>
      <c r="BS3554" s="851"/>
      <c r="BT3554" s="575"/>
      <c r="BU3554" s="575"/>
    </row>
    <row r="3555" spans="1:73" s="534" customFormat="1" hidden="1">
      <c r="A3555" s="575"/>
      <c r="B3555" s="576"/>
      <c r="C3555" s="849"/>
      <c r="D3555" s="578"/>
      <c r="E3555" s="579"/>
      <c r="F3555" s="578"/>
      <c r="G3555" s="850"/>
      <c r="H3555" s="581"/>
      <c r="I3555" s="582"/>
      <c r="J3555" s="580"/>
      <c r="K3555" s="578"/>
      <c r="L3555" s="578"/>
      <c r="M3555" s="578"/>
      <c r="N3555" s="578"/>
      <c r="O3555" s="578"/>
      <c r="P3555" s="578"/>
      <c r="Q3555" s="578"/>
      <c r="R3555" s="578"/>
      <c r="S3555" s="578"/>
      <c r="T3555" s="578"/>
      <c r="U3555" s="578"/>
      <c r="V3555" s="578"/>
      <c r="W3555" s="578"/>
      <c r="X3555" s="578"/>
      <c r="Y3555" s="578"/>
      <c r="Z3555" s="578"/>
      <c r="AA3555" s="578"/>
      <c r="AB3555" s="578"/>
      <c r="AC3555" s="578"/>
      <c r="AD3555" s="578"/>
      <c r="AE3555" s="578"/>
      <c r="AF3555" s="578"/>
      <c r="AG3555" s="578"/>
      <c r="AH3555" s="578"/>
      <c r="AI3555" s="578"/>
      <c r="AJ3555" s="578"/>
      <c r="AK3555" s="578"/>
      <c r="AL3555" s="578"/>
      <c r="AM3555" s="578"/>
      <c r="AN3555" s="578"/>
      <c r="AO3555" s="578"/>
      <c r="AP3555" s="578"/>
      <c r="AQ3555" s="578"/>
      <c r="AR3555" s="578"/>
      <c r="AS3555" s="578"/>
      <c r="AT3555" s="578"/>
      <c r="AU3555" s="567"/>
      <c r="AV3555" s="578"/>
      <c r="AW3555" s="578"/>
      <c r="AX3555" s="578"/>
      <c r="AY3555" s="578"/>
      <c r="AZ3555" s="578"/>
      <c r="BA3555" s="578"/>
      <c r="BB3555" s="578"/>
      <c r="BC3555" s="578"/>
      <c r="BD3555" s="578"/>
      <c r="BE3555" s="578"/>
      <c r="BF3555" s="578"/>
      <c r="BG3555" s="578"/>
      <c r="BH3555" s="578"/>
      <c r="BI3555" s="578"/>
      <c r="BJ3555" s="578"/>
      <c r="BK3555" s="578"/>
      <c r="BL3555" s="578"/>
      <c r="BM3555" s="578"/>
      <c r="BN3555" s="578"/>
      <c r="BO3555" s="578"/>
      <c r="BP3555" s="578"/>
      <c r="BQ3555" s="547"/>
      <c r="BR3555" s="578"/>
      <c r="BS3555" s="851"/>
      <c r="BT3555" s="575"/>
      <c r="BU3555" s="575"/>
    </row>
    <row r="3556" spans="1:73" s="534" customFormat="1" hidden="1">
      <c r="A3556" s="575"/>
      <c r="B3556" s="576"/>
      <c r="C3556" s="849"/>
      <c r="D3556" s="578"/>
      <c r="E3556" s="579"/>
      <c r="F3556" s="578"/>
      <c r="G3556" s="850"/>
      <c r="H3556" s="581"/>
      <c r="I3556" s="582"/>
      <c r="J3556" s="580"/>
      <c r="K3556" s="578"/>
      <c r="L3556" s="578"/>
      <c r="M3556" s="578"/>
      <c r="N3556" s="578"/>
      <c r="O3556" s="578"/>
      <c r="P3556" s="578"/>
      <c r="Q3556" s="578"/>
      <c r="R3556" s="578"/>
      <c r="S3556" s="578"/>
      <c r="T3556" s="578"/>
      <c r="U3556" s="578"/>
      <c r="V3556" s="578"/>
      <c r="W3556" s="578"/>
      <c r="X3556" s="578"/>
      <c r="Y3556" s="578"/>
      <c r="Z3556" s="578"/>
      <c r="AA3556" s="578"/>
      <c r="AB3556" s="578"/>
      <c r="AC3556" s="578"/>
      <c r="AD3556" s="578"/>
      <c r="AE3556" s="578"/>
      <c r="AF3556" s="578"/>
      <c r="AG3556" s="578"/>
      <c r="AH3556" s="578"/>
      <c r="AI3556" s="578"/>
      <c r="AJ3556" s="578"/>
      <c r="AK3556" s="578"/>
      <c r="AL3556" s="578"/>
      <c r="AM3556" s="578"/>
      <c r="AN3556" s="578"/>
      <c r="AO3556" s="578"/>
      <c r="AP3556" s="578"/>
      <c r="AQ3556" s="578"/>
      <c r="AR3556" s="578"/>
      <c r="AS3556" s="578"/>
      <c r="AT3556" s="578"/>
      <c r="AU3556" s="567"/>
      <c r="AV3556" s="578"/>
      <c r="AW3556" s="578"/>
      <c r="AX3556" s="578"/>
      <c r="AY3556" s="578"/>
      <c r="AZ3556" s="578"/>
      <c r="BA3556" s="578"/>
      <c r="BB3556" s="578"/>
      <c r="BC3556" s="578"/>
      <c r="BD3556" s="578"/>
      <c r="BE3556" s="578"/>
      <c r="BF3556" s="578"/>
      <c r="BG3556" s="578"/>
      <c r="BH3556" s="578"/>
      <c r="BI3556" s="578"/>
      <c r="BJ3556" s="578"/>
      <c r="BK3556" s="578"/>
      <c r="BL3556" s="578"/>
      <c r="BM3556" s="578"/>
      <c r="BN3556" s="578"/>
      <c r="BO3556" s="578"/>
      <c r="BP3556" s="578"/>
      <c r="BQ3556" s="547"/>
      <c r="BR3556" s="578"/>
      <c r="BS3556" s="851"/>
      <c r="BT3556" s="575"/>
      <c r="BU3556" s="575"/>
    </row>
    <row r="3557" spans="1:73" s="534" customFormat="1" hidden="1">
      <c r="A3557" s="575"/>
      <c r="B3557" s="576"/>
      <c r="C3557" s="849"/>
      <c r="D3557" s="578"/>
      <c r="E3557" s="579"/>
      <c r="F3557" s="578"/>
      <c r="G3557" s="850"/>
      <c r="H3557" s="581"/>
      <c r="I3557" s="582"/>
      <c r="J3557" s="580"/>
      <c r="K3557" s="578"/>
      <c r="L3557" s="578"/>
      <c r="M3557" s="578"/>
      <c r="N3557" s="578"/>
      <c r="O3557" s="578"/>
      <c r="P3557" s="578"/>
      <c r="Q3557" s="578"/>
      <c r="R3557" s="578"/>
      <c r="S3557" s="578"/>
      <c r="T3557" s="578"/>
      <c r="U3557" s="578"/>
      <c r="V3557" s="578"/>
      <c r="W3557" s="578"/>
      <c r="X3557" s="578"/>
      <c r="Y3557" s="578"/>
      <c r="Z3557" s="578"/>
      <c r="AA3557" s="578"/>
      <c r="AB3557" s="578"/>
      <c r="AC3557" s="578"/>
      <c r="AD3557" s="578"/>
      <c r="AE3557" s="578"/>
      <c r="AF3557" s="578"/>
      <c r="AG3557" s="578"/>
      <c r="AH3557" s="578"/>
      <c r="AI3557" s="578"/>
      <c r="AJ3557" s="578"/>
      <c r="AK3557" s="578"/>
      <c r="AL3557" s="578"/>
      <c r="AM3557" s="578"/>
      <c r="AN3557" s="578"/>
      <c r="AO3557" s="578"/>
      <c r="AP3557" s="578"/>
      <c r="AQ3557" s="578"/>
      <c r="AR3557" s="578"/>
      <c r="AS3557" s="578"/>
      <c r="AT3557" s="578"/>
      <c r="AU3557" s="567"/>
      <c r="AV3557" s="578"/>
      <c r="AW3557" s="578"/>
      <c r="AX3557" s="578"/>
      <c r="AY3557" s="578"/>
      <c r="AZ3557" s="578"/>
      <c r="BA3557" s="578"/>
      <c r="BB3557" s="578"/>
      <c r="BC3557" s="578"/>
      <c r="BD3557" s="578"/>
      <c r="BE3557" s="578"/>
      <c r="BF3557" s="578"/>
      <c r="BG3557" s="578"/>
      <c r="BH3557" s="578"/>
      <c r="BI3557" s="578"/>
      <c r="BJ3557" s="578"/>
      <c r="BK3557" s="578"/>
      <c r="BL3557" s="578"/>
      <c r="BM3557" s="578"/>
      <c r="BN3557" s="578"/>
      <c r="BO3557" s="578"/>
      <c r="BP3557" s="578"/>
      <c r="BQ3557" s="547"/>
      <c r="BR3557" s="578"/>
      <c r="BS3557" s="851"/>
      <c r="BT3557" s="575"/>
      <c r="BU3557" s="575"/>
    </row>
    <row r="3558" spans="1:73" s="534" customFormat="1" hidden="1">
      <c r="A3558" s="575"/>
      <c r="B3558" s="576"/>
      <c r="C3558" s="849"/>
      <c r="D3558" s="578"/>
      <c r="E3558" s="579"/>
      <c r="F3558" s="578"/>
      <c r="G3558" s="850"/>
      <c r="H3558" s="581"/>
      <c r="I3558" s="582"/>
      <c r="J3558" s="580"/>
      <c r="K3558" s="578"/>
      <c r="L3558" s="578"/>
      <c r="M3558" s="578"/>
      <c r="N3558" s="578"/>
      <c r="O3558" s="578"/>
      <c r="P3558" s="578"/>
      <c r="Q3558" s="578"/>
      <c r="R3558" s="578"/>
      <c r="S3558" s="578"/>
      <c r="T3558" s="578"/>
      <c r="U3558" s="578"/>
      <c r="V3558" s="578"/>
      <c r="W3558" s="578"/>
      <c r="X3558" s="578"/>
      <c r="Y3558" s="578"/>
      <c r="Z3558" s="578"/>
      <c r="AA3558" s="578"/>
      <c r="AB3558" s="578"/>
      <c r="AC3558" s="578"/>
      <c r="AD3558" s="578"/>
      <c r="AE3558" s="578"/>
      <c r="AF3558" s="578"/>
      <c r="AG3558" s="578"/>
      <c r="AH3558" s="578"/>
      <c r="AI3558" s="578"/>
      <c r="AJ3558" s="578"/>
      <c r="AK3558" s="578"/>
      <c r="AL3558" s="578"/>
      <c r="AM3558" s="578"/>
      <c r="AN3558" s="578"/>
      <c r="AO3558" s="578"/>
      <c r="AP3558" s="578"/>
      <c r="AQ3558" s="578"/>
      <c r="AR3558" s="578"/>
      <c r="AS3558" s="578"/>
      <c r="AT3558" s="578"/>
      <c r="AU3558" s="567"/>
      <c r="AV3558" s="578"/>
      <c r="AW3558" s="578"/>
      <c r="AX3558" s="578"/>
      <c r="AY3558" s="578"/>
      <c r="AZ3558" s="578"/>
      <c r="BA3558" s="578"/>
      <c r="BB3558" s="578"/>
      <c r="BC3558" s="578"/>
      <c r="BD3558" s="578"/>
      <c r="BE3558" s="578"/>
      <c r="BF3558" s="578"/>
      <c r="BG3558" s="578"/>
      <c r="BH3558" s="578"/>
      <c r="BI3558" s="578"/>
      <c r="BJ3558" s="578"/>
      <c r="BK3558" s="578"/>
      <c r="BL3558" s="578"/>
      <c r="BM3558" s="578"/>
      <c r="BN3558" s="578"/>
      <c r="BO3558" s="578"/>
      <c r="BP3558" s="578"/>
      <c r="BQ3558" s="547"/>
      <c r="BR3558" s="578"/>
      <c r="BS3558" s="851"/>
      <c r="BT3558" s="575"/>
      <c r="BU3558" s="575"/>
    </row>
    <row r="3559" spans="1:73" s="534" customFormat="1" hidden="1">
      <c r="A3559" s="575"/>
      <c r="B3559" s="576"/>
      <c r="C3559" s="849"/>
      <c r="D3559" s="578"/>
      <c r="E3559" s="579"/>
      <c r="F3559" s="578"/>
      <c r="G3559" s="850"/>
      <c r="H3559" s="581"/>
      <c r="I3559" s="582"/>
      <c r="J3559" s="580"/>
      <c r="K3559" s="578"/>
      <c r="L3559" s="578"/>
      <c r="M3559" s="578"/>
      <c r="N3559" s="578"/>
      <c r="O3559" s="578"/>
      <c r="P3559" s="578"/>
      <c r="Q3559" s="578"/>
      <c r="R3559" s="578"/>
      <c r="S3559" s="578"/>
      <c r="T3559" s="578"/>
      <c r="U3559" s="578"/>
      <c r="V3559" s="578"/>
      <c r="W3559" s="578"/>
      <c r="X3559" s="578"/>
      <c r="Y3559" s="578"/>
      <c r="Z3559" s="578"/>
      <c r="AA3559" s="578"/>
      <c r="AB3559" s="578"/>
      <c r="AC3559" s="578"/>
      <c r="AD3559" s="578"/>
      <c r="AE3559" s="578"/>
      <c r="AF3559" s="578"/>
      <c r="AG3559" s="578"/>
      <c r="AH3559" s="578"/>
      <c r="AI3559" s="578"/>
      <c r="AJ3559" s="578"/>
      <c r="AK3559" s="578"/>
      <c r="AL3559" s="578"/>
      <c r="AM3559" s="578"/>
      <c r="AN3559" s="578"/>
      <c r="AO3559" s="578"/>
      <c r="AP3559" s="578"/>
      <c r="AQ3559" s="578"/>
      <c r="AR3559" s="578"/>
      <c r="AS3559" s="578"/>
      <c r="AT3559" s="578"/>
      <c r="AU3559" s="567"/>
      <c r="AV3559" s="578"/>
      <c r="AW3559" s="578"/>
      <c r="AX3559" s="578"/>
      <c r="AY3559" s="578"/>
      <c r="AZ3559" s="578"/>
      <c r="BA3559" s="578"/>
      <c r="BB3559" s="578"/>
      <c r="BC3559" s="578"/>
      <c r="BD3559" s="578"/>
      <c r="BE3559" s="578"/>
      <c r="BF3559" s="578"/>
      <c r="BG3559" s="578"/>
      <c r="BH3559" s="578"/>
      <c r="BI3559" s="578"/>
      <c r="BJ3559" s="578"/>
      <c r="BK3559" s="578"/>
      <c r="BL3559" s="578"/>
      <c r="BM3559" s="578"/>
      <c r="BN3559" s="578"/>
      <c r="BO3559" s="578"/>
      <c r="BP3559" s="578"/>
      <c r="BQ3559" s="547"/>
      <c r="BR3559" s="578"/>
      <c r="BS3559" s="851"/>
      <c r="BT3559" s="575"/>
      <c r="BU3559" s="575"/>
    </row>
    <row r="3560" spans="1:73" s="534" customFormat="1" hidden="1">
      <c r="A3560" s="575"/>
      <c r="B3560" s="576"/>
      <c r="C3560" s="849"/>
      <c r="D3560" s="578"/>
      <c r="E3560" s="579"/>
      <c r="F3560" s="578"/>
      <c r="G3560" s="850"/>
      <c r="H3560" s="581"/>
      <c r="I3560" s="582"/>
      <c r="J3560" s="580"/>
      <c r="K3560" s="578"/>
      <c r="L3560" s="578"/>
      <c r="M3560" s="578"/>
      <c r="N3560" s="578"/>
      <c r="O3560" s="578"/>
      <c r="P3560" s="578"/>
      <c r="Q3560" s="578"/>
      <c r="R3560" s="578"/>
      <c r="S3560" s="578"/>
      <c r="T3560" s="578"/>
      <c r="U3560" s="578"/>
      <c r="V3560" s="578"/>
      <c r="W3560" s="578"/>
      <c r="X3560" s="578"/>
      <c r="Y3560" s="578"/>
      <c r="Z3560" s="578"/>
      <c r="AA3560" s="578"/>
      <c r="AB3560" s="578"/>
      <c r="AC3560" s="578"/>
      <c r="AD3560" s="578"/>
      <c r="AE3560" s="578"/>
      <c r="AF3560" s="578"/>
      <c r="AG3560" s="578"/>
      <c r="AH3560" s="578"/>
      <c r="AI3560" s="578"/>
      <c r="AJ3560" s="578"/>
      <c r="AK3560" s="578"/>
      <c r="AL3560" s="578"/>
      <c r="AM3560" s="578"/>
      <c r="AN3560" s="578"/>
      <c r="AO3560" s="578"/>
      <c r="AP3560" s="578"/>
      <c r="AQ3560" s="578"/>
      <c r="AR3560" s="578"/>
      <c r="AS3560" s="578"/>
      <c r="AT3560" s="578"/>
      <c r="AU3560" s="567"/>
      <c r="AV3560" s="578"/>
      <c r="AW3560" s="578"/>
      <c r="AX3560" s="578"/>
      <c r="AY3560" s="578"/>
      <c r="AZ3560" s="578"/>
      <c r="BA3560" s="578"/>
      <c r="BB3560" s="578"/>
      <c r="BC3560" s="578"/>
      <c r="BD3560" s="578"/>
      <c r="BE3560" s="578"/>
      <c r="BF3560" s="578"/>
      <c r="BG3560" s="578"/>
      <c r="BH3560" s="578"/>
      <c r="BI3560" s="578"/>
      <c r="BJ3560" s="578"/>
      <c r="BK3560" s="578"/>
      <c r="BL3560" s="578"/>
      <c r="BM3560" s="578"/>
      <c r="BN3560" s="578"/>
      <c r="BO3560" s="578"/>
      <c r="BP3560" s="578"/>
      <c r="BQ3560" s="547"/>
      <c r="BR3560" s="578"/>
      <c r="BS3560" s="851"/>
      <c r="BT3560" s="575"/>
      <c r="BU3560" s="575"/>
    </row>
    <row r="3561" spans="1:73" s="534" customFormat="1" hidden="1">
      <c r="A3561" s="575"/>
      <c r="B3561" s="576"/>
      <c r="C3561" s="849"/>
      <c r="D3561" s="578"/>
      <c r="E3561" s="579"/>
      <c r="F3561" s="578"/>
      <c r="G3561" s="850"/>
      <c r="H3561" s="581"/>
      <c r="I3561" s="582"/>
      <c r="J3561" s="580"/>
      <c r="K3561" s="578"/>
      <c r="L3561" s="578"/>
      <c r="M3561" s="578"/>
      <c r="N3561" s="578"/>
      <c r="O3561" s="578"/>
      <c r="P3561" s="578"/>
      <c r="Q3561" s="578"/>
      <c r="R3561" s="578"/>
      <c r="S3561" s="578"/>
      <c r="T3561" s="578"/>
      <c r="U3561" s="578"/>
      <c r="V3561" s="578"/>
      <c r="W3561" s="578"/>
      <c r="X3561" s="578"/>
      <c r="Y3561" s="578"/>
      <c r="Z3561" s="578"/>
      <c r="AA3561" s="578"/>
      <c r="AB3561" s="578"/>
      <c r="AC3561" s="578"/>
      <c r="AD3561" s="578"/>
      <c r="AE3561" s="578"/>
      <c r="AF3561" s="578"/>
      <c r="AG3561" s="578"/>
      <c r="AH3561" s="578"/>
      <c r="AI3561" s="578"/>
      <c r="AJ3561" s="578"/>
      <c r="AK3561" s="578"/>
      <c r="AL3561" s="578"/>
      <c r="AM3561" s="578"/>
      <c r="AN3561" s="578"/>
      <c r="AO3561" s="578"/>
      <c r="AP3561" s="578"/>
      <c r="AQ3561" s="578"/>
      <c r="AR3561" s="578"/>
      <c r="AS3561" s="578"/>
      <c r="AT3561" s="578"/>
      <c r="AU3561" s="567"/>
      <c r="AV3561" s="578"/>
      <c r="AW3561" s="578"/>
      <c r="AX3561" s="578"/>
      <c r="AY3561" s="578"/>
      <c r="AZ3561" s="578"/>
      <c r="BA3561" s="578"/>
      <c r="BB3561" s="578"/>
      <c r="BC3561" s="578"/>
      <c r="BD3561" s="578"/>
      <c r="BE3561" s="578"/>
      <c r="BF3561" s="578"/>
      <c r="BG3561" s="578"/>
      <c r="BH3561" s="578"/>
      <c r="BI3561" s="578"/>
      <c r="BJ3561" s="578"/>
      <c r="BK3561" s="578"/>
      <c r="BL3561" s="578"/>
      <c r="BM3561" s="578"/>
      <c r="BN3561" s="578"/>
      <c r="BO3561" s="578"/>
      <c r="BP3561" s="578"/>
      <c r="BQ3561" s="547"/>
      <c r="BR3561" s="578"/>
      <c r="BS3561" s="851"/>
      <c r="BT3561" s="575"/>
      <c r="BU3561" s="575"/>
    </row>
    <row r="3562" spans="1:73" s="534" customFormat="1" hidden="1">
      <c r="A3562" s="575"/>
      <c r="B3562" s="576"/>
      <c r="C3562" s="849"/>
      <c r="D3562" s="578"/>
      <c r="E3562" s="579"/>
      <c r="F3562" s="578"/>
      <c r="G3562" s="850"/>
      <c r="H3562" s="581"/>
      <c r="I3562" s="582"/>
      <c r="J3562" s="580"/>
      <c r="K3562" s="578"/>
      <c r="L3562" s="578"/>
      <c r="M3562" s="578"/>
      <c r="N3562" s="578"/>
      <c r="O3562" s="578"/>
      <c r="P3562" s="578"/>
      <c r="Q3562" s="578"/>
      <c r="R3562" s="578"/>
      <c r="S3562" s="578"/>
      <c r="T3562" s="578"/>
      <c r="U3562" s="578"/>
      <c r="V3562" s="578"/>
      <c r="W3562" s="578"/>
      <c r="X3562" s="578"/>
      <c r="Y3562" s="578"/>
      <c r="Z3562" s="578"/>
      <c r="AA3562" s="578"/>
      <c r="AB3562" s="578"/>
      <c r="AC3562" s="578"/>
      <c r="AD3562" s="578"/>
      <c r="AE3562" s="578"/>
      <c r="AF3562" s="578"/>
      <c r="AG3562" s="578"/>
      <c r="AH3562" s="578"/>
      <c r="AI3562" s="578"/>
      <c r="AJ3562" s="578"/>
      <c r="AK3562" s="578"/>
      <c r="AL3562" s="578"/>
      <c r="AM3562" s="578"/>
      <c r="AN3562" s="578"/>
      <c r="AO3562" s="578"/>
      <c r="AP3562" s="578"/>
      <c r="AQ3562" s="578"/>
      <c r="AR3562" s="578"/>
      <c r="AS3562" s="578"/>
      <c r="AT3562" s="578"/>
      <c r="AU3562" s="567"/>
      <c r="AV3562" s="578"/>
      <c r="AW3562" s="578"/>
      <c r="AX3562" s="578"/>
      <c r="AY3562" s="578"/>
      <c r="AZ3562" s="578"/>
      <c r="BA3562" s="578"/>
      <c r="BB3562" s="578"/>
      <c r="BC3562" s="578"/>
      <c r="BD3562" s="578"/>
      <c r="BE3562" s="578"/>
      <c r="BF3562" s="578"/>
      <c r="BG3562" s="578"/>
      <c r="BH3562" s="578"/>
      <c r="BI3562" s="578"/>
      <c r="BJ3562" s="578"/>
      <c r="BK3562" s="578"/>
      <c r="BL3562" s="578"/>
      <c r="BM3562" s="578"/>
      <c r="BN3562" s="578"/>
      <c r="BO3562" s="578"/>
      <c r="BP3562" s="578"/>
      <c r="BQ3562" s="547"/>
      <c r="BR3562" s="578"/>
      <c r="BS3562" s="851"/>
      <c r="BT3562" s="575"/>
      <c r="BU3562" s="575"/>
    </row>
    <row r="3563" spans="1:73" s="534" customFormat="1" hidden="1">
      <c r="A3563" s="575"/>
      <c r="B3563" s="576"/>
      <c r="C3563" s="849"/>
      <c r="D3563" s="578"/>
      <c r="E3563" s="579"/>
      <c r="F3563" s="578"/>
      <c r="G3563" s="850"/>
      <c r="H3563" s="581"/>
      <c r="I3563" s="582"/>
      <c r="J3563" s="580"/>
      <c r="K3563" s="578"/>
      <c r="L3563" s="578"/>
      <c r="M3563" s="578"/>
      <c r="N3563" s="578"/>
      <c r="O3563" s="578"/>
      <c r="P3563" s="578"/>
      <c r="Q3563" s="578"/>
      <c r="R3563" s="578"/>
      <c r="S3563" s="578"/>
      <c r="T3563" s="578"/>
      <c r="U3563" s="578"/>
      <c r="V3563" s="578"/>
      <c r="W3563" s="578"/>
      <c r="X3563" s="578"/>
      <c r="Y3563" s="578"/>
      <c r="Z3563" s="578"/>
      <c r="AA3563" s="578"/>
      <c r="AB3563" s="578"/>
      <c r="AC3563" s="578"/>
      <c r="AD3563" s="578"/>
      <c r="AE3563" s="578"/>
      <c r="AF3563" s="578"/>
      <c r="AG3563" s="578"/>
      <c r="AH3563" s="578"/>
      <c r="AI3563" s="578"/>
      <c r="AJ3563" s="578"/>
      <c r="AK3563" s="578"/>
      <c r="AL3563" s="578"/>
      <c r="AM3563" s="578"/>
      <c r="AN3563" s="578"/>
      <c r="AO3563" s="578"/>
      <c r="AP3563" s="578"/>
      <c r="AQ3563" s="578"/>
      <c r="AR3563" s="578"/>
      <c r="AS3563" s="578"/>
      <c r="AT3563" s="578"/>
      <c r="AU3563" s="567"/>
      <c r="AV3563" s="578"/>
      <c r="AW3563" s="578"/>
      <c r="AX3563" s="578"/>
      <c r="AY3563" s="578"/>
      <c r="AZ3563" s="578"/>
      <c r="BA3563" s="578"/>
      <c r="BB3563" s="578"/>
      <c r="BC3563" s="578"/>
      <c r="BD3563" s="578"/>
      <c r="BE3563" s="578"/>
      <c r="BF3563" s="578"/>
      <c r="BG3563" s="578"/>
      <c r="BH3563" s="578"/>
      <c r="BI3563" s="578"/>
      <c r="BJ3563" s="578"/>
      <c r="BK3563" s="578"/>
      <c r="BL3563" s="578"/>
      <c r="BM3563" s="578"/>
      <c r="BN3563" s="578"/>
      <c r="BO3563" s="578"/>
      <c r="BP3563" s="578"/>
      <c r="BQ3563" s="547"/>
      <c r="BR3563" s="578"/>
      <c r="BS3563" s="851"/>
      <c r="BT3563" s="575"/>
      <c r="BU3563" s="575"/>
    </row>
    <row r="3564" spans="1:73" s="534" customFormat="1" hidden="1">
      <c r="A3564" s="575"/>
      <c r="B3564" s="576"/>
      <c r="C3564" s="849"/>
      <c r="D3564" s="578"/>
      <c r="E3564" s="579"/>
      <c r="F3564" s="578"/>
      <c r="G3564" s="850"/>
      <c r="H3564" s="581"/>
      <c r="I3564" s="582"/>
      <c r="J3564" s="580"/>
      <c r="K3564" s="578"/>
      <c r="L3564" s="578"/>
      <c r="M3564" s="578"/>
      <c r="N3564" s="578"/>
      <c r="O3564" s="578"/>
      <c r="P3564" s="578"/>
      <c r="Q3564" s="578"/>
      <c r="R3564" s="578"/>
      <c r="S3564" s="578"/>
      <c r="T3564" s="578"/>
      <c r="U3564" s="578"/>
      <c r="V3564" s="578"/>
      <c r="W3564" s="578"/>
      <c r="X3564" s="578"/>
      <c r="Y3564" s="578"/>
      <c r="Z3564" s="578"/>
      <c r="AA3564" s="578"/>
      <c r="AB3564" s="578"/>
      <c r="AC3564" s="578"/>
      <c r="AD3564" s="578"/>
      <c r="AE3564" s="578"/>
      <c r="AF3564" s="578"/>
      <c r="AG3564" s="578"/>
      <c r="AH3564" s="578"/>
      <c r="AI3564" s="578"/>
      <c r="AJ3564" s="578"/>
      <c r="AK3564" s="578"/>
      <c r="AL3564" s="578"/>
      <c r="AM3564" s="578"/>
      <c r="AN3564" s="578"/>
      <c r="AO3564" s="578"/>
      <c r="AP3564" s="578"/>
      <c r="AQ3564" s="578"/>
      <c r="AR3564" s="578"/>
      <c r="AS3564" s="578"/>
      <c r="AT3564" s="578"/>
      <c r="AU3564" s="567"/>
      <c r="AV3564" s="578"/>
      <c r="AW3564" s="578"/>
      <c r="AX3564" s="578"/>
      <c r="AY3564" s="578"/>
      <c r="AZ3564" s="578"/>
      <c r="BA3564" s="578"/>
      <c r="BB3564" s="578"/>
      <c r="BC3564" s="578"/>
      <c r="BD3564" s="578"/>
      <c r="BE3564" s="578"/>
      <c r="BF3564" s="578"/>
      <c r="BG3564" s="578"/>
      <c r="BH3564" s="578"/>
      <c r="BI3564" s="578"/>
      <c r="BJ3564" s="578"/>
      <c r="BK3564" s="578"/>
      <c r="BL3564" s="578"/>
      <c r="BM3564" s="578"/>
      <c r="BN3564" s="578"/>
      <c r="BO3564" s="578"/>
      <c r="BP3564" s="578"/>
      <c r="BQ3564" s="547"/>
      <c r="BR3564" s="578"/>
      <c r="BS3564" s="851"/>
      <c r="BT3564" s="575"/>
      <c r="BU3564" s="575"/>
    </row>
    <row r="3565" spans="1:73" s="534" customFormat="1" hidden="1">
      <c r="A3565" s="575"/>
      <c r="B3565" s="576"/>
      <c r="C3565" s="849"/>
      <c r="D3565" s="578"/>
      <c r="E3565" s="579"/>
      <c r="F3565" s="578"/>
      <c r="G3565" s="850"/>
      <c r="H3565" s="581"/>
      <c r="I3565" s="582"/>
      <c r="J3565" s="580"/>
      <c r="K3565" s="578"/>
      <c r="L3565" s="578"/>
      <c r="M3565" s="578"/>
      <c r="N3565" s="578"/>
      <c r="O3565" s="578"/>
      <c r="P3565" s="578"/>
      <c r="Q3565" s="578"/>
      <c r="R3565" s="578"/>
      <c r="S3565" s="578"/>
      <c r="T3565" s="578"/>
      <c r="U3565" s="578"/>
      <c r="V3565" s="578"/>
      <c r="W3565" s="578"/>
      <c r="X3565" s="578"/>
      <c r="Y3565" s="578"/>
      <c r="Z3565" s="578"/>
      <c r="AA3565" s="578"/>
      <c r="AB3565" s="578"/>
      <c r="AC3565" s="578"/>
      <c r="AD3565" s="578"/>
      <c r="AE3565" s="578"/>
      <c r="AF3565" s="578"/>
      <c r="AG3565" s="578"/>
      <c r="AH3565" s="578"/>
      <c r="AI3565" s="578"/>
      <c r="AJ3565" s="578"/>
      <c r="AK3565" s="578"/>
      <c r="AL3565" s="578"/>
      <c r="AM3565" s="578"/>
      <c r="AN3565" s="578"/>
      <c r="AO3565" s="578"/>
      <c r="AP3565" s="578"/>
      <c r="AQ3565" s="578"/>
      <c r="AR3565" s="578"/>
      <c r="AS3565" s="578"/>
      <c r="AT3565" s="578"/>
      <c r="AU3565" s="567"/>
      <c r="AV3565" s="578"/>
      <c r="AW3565" s="578"/>
      <c r="AX3565" s="578"/>
      <c r="AY3565" s="578"/>
      <c r="AZ3565" s="578"/>
      <c r="BA3565" s="578"/>
      <c r="BB3565" s="578"/>
      <c r="BC3565" s="578"/>
      <c r="BD3565" s="578"/>
      <c r="BE3565" s="578"/>
      <c r="BF3565" s="578"/>
      <c r="BG3565" s="578"/>
      <c r="BH3565" s="578"/>
      <c r="BI3565" s="578"/>
      <c r="BJ3565" s="578"/>
      <c r="BK3565" s="578"/>
      <c r="BL3565" s="578"/>
      <c r="BM3565" s="578"/>
      <c r="BN3565" s="578"/>
      <c r="BO3565" s="578"/>
      <c r="BP3565" s="578"/>
      <c r="BQ3565" s="547"/>
      <c r="BR3565" s="578"/>
      <c r="BS3565" s="851"/>
      <c r="BT3565" s="575"/>
      <c r="BU3565" s="575"/>
    </row>
    <row r="3566" spans="1:73" s="534" customFormat="1" hidden="1">
      <c r="A3566" s="575"/>
      <c r="B3566" s="576"/>
      <c r="C3566" s="849"/>
      <c r="D3566" s="578"/>
      <c r="E3566" s="579"/>
      <c r="F3566" s="578"/>
      <c r="G3566" s="850"/>
      <c r="H3566" s="581"/>
      <c r="I3566" s="582"/>
      <c r="J3566" s="580"/>
      <c r="K3566" s="578"/>
      <c r="L3566" s="578"/>
      <c r="M3566" s="578"/>
      <c r="N3566" s="578"/>
      <c r="O3566" s="578"/>
      <c r="P3566" s="578"/>
      <c r="Q3566" s="578"/>
      <c r="R3566" s="578"/>
      <c r="S3566" s="578"/>
      <c r="T3566" s="578"/>
      <c r="U3566" s="578"/>
      <c r="V3566" s="578"/>
      <c r="W3566" s="578"/>
      <c r="X3566" s="578"/>
      <c r="Y3566" s="578"/>
      <c r="Z3566" s="578"/>
      <c r="AA3566" s="578"/>
      <c r="AB3566" s="578"/>
      <c r="AC3566" s="578"/>
      <c r="AD3566" s="578"/>
      <c r="AE3566" s="578"/>
      <c r="AF3566" s="578"/>
      <c r="AG3566" s="578"/>
      <c r="AH3566" s="578"/>
      <c r="AI3566" s="578"/>
      <c r="AJ3566" s="578"/>
      <c r="AK3566" s="578"/>
      <c r="AL3566" s="578"/>
      <c r="AM3566" s="578"/>
      <c r="AN3566" s="578"/>
      <c r="AO3566" s="578"/>
      <c r="AP3566" s="578"/>
      <c r="AQ3566" s="578"/>
      <c r="AR3566" s="578"/>
      <c r="AS3566" s="578"/>
      <c r="AT3566" s="578"/>
      <c r="AU3566" s="567"/>
      <c r="AV3566" s="578"/>
      <c r="AW3566" s="578"/>
      <c r="AX3566" s="578"/>
      <c r="AY3566" s="578"/>
      <c r="AZ3566" s="578"/>
      <c r="BA3566" s="578"/>
      <c r="BB3566" s="578"/>
      <c r="BC3566" s="578"/>
      <c r="BD3566" s="578"/>
      <c r="BE3566" s="578"/>
      <c r="BF3566" s="578"/>
      <c r="BG3566" s="578"/>
      <c r="BH3566" s="578"/>
      <c r="BI3566" s="578"/>
      <c r="BJ3566" s="578"/>
      <c r="BK3566" s="578"/>
      <c r="BL3566" s="578"/>
      <c r="BM3566" s="578"/>
      <c r="BN3566" s="578"/>
      <c r="BO3566" s="578"/>
      <c r="BP3566" s="578"/>
      <c r="BQ3566" s="547"/>
      <c r="BR3566" s="578"/>
      <c r="BS3566" s="851"/>
      <c r="BT3566" s="575"/>
      <c r="BU3566" s="575"/>
    </row>
    <row r="3567" spans="1:73" s="534" customFormat="1" hidden="1">
      <c r="A3567" s="575"/>
      <c r="B3567" s="576"/>
      <c r="C3567" s="849"/>
      <c r="D3567" s="578"/>
      <c r="E3567" s="579"/>
      <c r="F3567" s="578"/>
      <c r="G3567" s="850"/>
      <c r="H3567" s="581"/>
      <c r="I3567" s="582"/>
      <c r="J3567" s="580"/>
      <c r="K3567" s="578"/>
      <c r="L3567" s="578"/>
      <c r="M3567" s="578"/>
      <c r="N3567" s="578"/>
      <c r="O3567" s="578"/>
      <c r="P3567" s="578"/>
      <c r="Q3567" s="578"/>
      <c r="R3567" s="578"/>
      <c r="S3567" s="578"/>
      <c r="T3567" s="578"/>
      <c r="U3567" s="578"/>
      <c r="V3567" s="578"/>
      <c r="W3567" s="578"/>
      <c r="X3567" s="578"/>
      <c r="Y3567" s="578"/>
      <c r="Z3567" s="578"/>
      <c r="AA3567" s="578"/>
      <c r="AB3567" s="578"/>
      <c r="AC3567" s="578"/>
      <c r="AD3567" s="578"/>
      <c r="AE3567" s="578"/>
      <c r="AF3567" s="578"/>
      <c r="AG3567" s="578"/>
      <c r="AH3567" s="578"/>
      <c r="AI3567" s="578"/>
      <c r="AJ3567" s="578"/>
      <c r="AK3567" s="578"/>
      <c r="AL3567" s="578"/>
      <c r="AM3567" s="578"/>
      <c r="AN3567" s="578"/>
      <c r="AO3567" s="578"/>
      <c r="AP3567" s="578"/>
      <c r="AQ3567" s="578"/>
      <c r="AR3567" s="578"/>
      <c r="AS3567" s="578"/>
      <c r="AT3567" s="578"/>
      <c r="AU3567" s="567"/>
      <c r="AV3567" s="578"/>
      <c r="AW3567" s="578"/>
      <c r="AX3567" s="578"/>
      <c r="AY3567" s="578"/>
      <c r="AZ3567" s="578"/>
      <c r="BA3567" s="578"/>
      <c r="BB3567" s="578"/>
      <c r="BC3567" s="578"/>
      <c r="BD3567" s="578"/>
      <c r="BE3567" s="578"/>
      <c r="BF3567" s="578"/>
      <c r="BG3567" s="578"/>
      <c r="BH3567" s="578"/>
      <c r="BI3567" s="578"/>
      <c r="BJ3567" s="578"/>
      <c r="BK3567" s="578"/>
      <c r="BL3567" s="578"/>
      <c r="BM3567" s="578"/>
      <c r="BN3567" s="578"/>
      <c r="BO3567" s="578"/>
      <c r="BP3567" s="578"/>
      <c r="BQ3567" s="547"/>
      <c r="BR3567" s="578"/>
      <c r="BS3567" s="851"/>
      <c r="BT3567" s="575"/>
      <c r="BU3567" s="575"/>
    </row>
    <row r="3568" spans="1:73" s="534" customFormat="1" hidden="1">
      <c r="A3568" s="575"/>
      <c r="B3568" s="576"/>
      <c r="C3568" s="849"/>
      <c r="D3568" s="578"/>
      <c r="E3568" s="579"/>
      <c r="F3568" s="578"/>
      <c r="G3568" s="850"/>
      <c r="H3568" s="581"/>
      <c r="I3568" s="582"/>
      <c r="J3568" s="580"/>
      <c r="K3568" s="578"/>
      <c r="L3568" s="578"/>
      <c r="M3568" s="578"/>
      <c r="N3568" s="578"/>
      <c r="O3568" s="578"/>
      <c r="P3568" s="578"/>
      <c r="Q3568" s="578"/>
      <c r="R3568" s="578"/>
      <c r="S3568" s="578"/>
      <c r="T3568" s="578"/>
      <c r="U3568" s="578"/>
      <c r="V3568" s="578"/>
      <c r="W3568" s="578"/>
      <c r="X3568" s="578"/>
      <c r="Y3568" s="578"/>
      <c r="Z3568" s="578"/>
      <c r="AA3568" s="578"/>
      <c r="AB3568" s="578"/>
      <c r="AC3568" s="578"/>
      <c r="AD3568" s="578"/>
      <c r="AE3568" s="578"/>
      <c r="AF3568" s="578"/>
      <c r="AG3568" s="578"/>
      <c r="AH3568" s="578"/>
      <c r="AI3568" s="578"/>
      <c r="AJ3568" s="578"/>
      <c r="AK3568" s="578"/>
      <c r="AL3568" s="578"/>
      <c r="AM3568" s="578"/>
      <c r="AN3568" s="578"/>
      <c r="AO3568" s="578"/>
      <c r="AP3568" s="578"/>
      <c r="AQ3568" s="578"/>
      <c r="AR3568" s="578"/>
      <c r="AS3568" s="578"/>
      <c r="AT3568" s="578"/>
      <c r="AU3568" s="567"/>
      <c r="AV3568" s="578"/>
      <c r="AW3568" s="578"/>
      <c r="AX3568" s="578"/>
      <c r="AY3568" s="578"/>
      <c r="AZ3568" s="578"/>
      <c r="BA3568" s="578"/>
      <c r="BB3568" s="578"/>
      <c r="BC3568" s="578"/>
      <c r="BD3568" s="578"/>
      <c r="BE3568" s="578"/>
      <c r="BF3568" s="578"/>
      <c r="BG3568" s="578"/>
      <c r="BH3568" s="578"/>
      <c r="BI3568" s="578"/>
      <c r="BJ3568" s="578"/>
      <c r="BK3568" s="578"/>
      <c r="BL3568" s="578"/>
      <c r="BM3568" s="578"/>
      <c r="BN3568" s="578"/>
      <c r="BO3568" s="578"/>
      <c r="BP3568" s="578"/>
      <c r="BQ3568" s="547"/>
      <c r="BR3568" s="578"/>
      <c r="BS3568" s="851"/>
      <c r="BT3568" s="575"/>
      <c r="BU3568" s="575"/>
    </row>
    <row r="3569" spans="1:77" s="534" customFormat="1" hidden="1">
      <c r="A3569" s="575"/>
      <c r="B3569" s="576"/>
      <c r="C3569" s="849"/>
      <c r="D3569" s="578"/>
      <c r="E3569" s="579"/>
      <c r="F3569" s="578"/>
      <c r="G3569" s="850"/>
      <c r="H3569" s="581"/>
      <c r="I3569" s="582"/>
      <c r="J3569" s="580"/>
      <c r="K3569" s="578"/>
      <c r="L3569" s="578"/>
      <c r="M3569" s="578"/>
      <c r="N3569" s="578"/>
      <c r="O3569" s="578"/>
      <c r="P3569" s="578"/>
      <c r="Q3569" s="578"/>
      <c r="R3569" s="578"/>
      <c r="S3569" s="578"/>
      <c r="T3569" s="578"/>
      <c r="U3569" s="578"/>
      <c r="V3569" s="578"/>
      <c r="W3569" s="578"/>
      <c r="X3569" s="578"/>
      <c r="Y3569" s="578"/>
      <c r="Z3569" s="578"/>
      <c r="AA3569" s="578"/>
      <c r="AB3569" s="578"/>
      <c r="AC3569" s="578"/>
      <c r="AD3569" s="578"/>
      <c r="AE3569" s="578"/>
      <c r="AF3569" s="578"/>
      <c r="AG3569" s="578"/>
      <c r="AH3569" s="578"/>
      <c r="AI3569" s="578"/>
      <c r="AJ3569" s="578"/>
      <c r="AK3569" s="578"/>
      <c r="AL3569" s="578"/>
      <c r="AM3569" s="578"/>
      <c r="AN3569" s="578"/>
      <c r="AO3569" s="578"/>
      <c r="AP3569" s="578"/>
      <c r="AQ3569" s="578"/>
      <c r="AR3569" s="578"/>
      <c r="AS3569" s="578"/>
      <c r="AT3569" s="578"/>
      <c r="AU3569" s="567"/>
      <c r="AV3569" s="578"/>
      <c r="AW3569" s="578"/>
      <c r="AX3569" s="578"/>
      <c r="AY3569" s="578"/>
      <c r="AZ3569" s="578"/>
      <c r="BA3569" s="578"/>
      <c r="BB3569" s="578"/>
      <c r="BC3569" s="578"/>
      <c r="BD3569" s="578"/>
      <c r="BE3569" s="578"/>
      <c r="BF3569" s="578"/>
      <c r="BG3569" s="578"/>
      <c r="BH3569" s="578"/>
      <c r="BI3569" s="578"/>
      <c r="BJ3569" s="578"/>
      <c r="BK3569" s="578"/>
      <c r="BL3569" s="578"/>
      <c r="BM3569" s="578"/>
      <c r="BN3569" s="578"/>
      <c r="BO3569" s="578"/>
      <c r="BP3569" s="578"/>
      <c r="BQ3569" s="547"/>
      <c r="BR3569" s="578"/>
      <c r="BS3569" s="851"/>
      <c r="BT3569" s="575"/>
      <c r="BU3569" s="575"/>
    </row>
    <row r="3570" spans="1:77" s="534" customFormat="1" hidden="1">
      <c r="A3570" s="575"/>
      <c r="B3570" s="576"/>
      <c r="C3570" s="849"/>
      <c r="D3570" s="578"/>
      <c r="E3570" s="579"/>
      <c r="F3570" s="578"/>
      <c r="G3570" s="850"/>
      <c r="H3570" s="581"/>
      <c r="I3570" s="582"/>
      <c r="J3570" s="580"/>
      <c r="K3570" s="578"/>
      <c r="L3570" s="578"/>
      <c r="M3570" s="578"/>
      <c r="N3570" s="578"/>
      <c r="O3570" s="578"/>
      <c r="P3570" s="578"/>
      <c r="Q3570" s="578"/>
      <c r="R3570" s="578"/>
      <c r="S3570" s="578"/>
      <c r="T3570" s="578"/>
      <c r="U3570" s="578"/>
      <c r="V3570" s="578"/>
      <c r="W3570" s="578"/>
      <c r="X3570" s="578"/>
      <c r="Y3570" s="578"/>
      <c r="Z3570" s="578"/>
      <c r="AA3570" s="578"/>
      <c r="AB3570" s="578"/>
      <c r="AC3570" s="578"/>
      <c r="AD3570" s="578"/>
      <c r="AE3570" s="578"/>
      <c r="AF3570" s="578"/>
      <c r="AG3570" s="578"/>
      <c r="AH3570" s="578"/>
      <c r="AI3570" s="578"/>
      <c r="AJ3570" s="578"/>
      <c r="AK3570" s="578"/>
      <c r="AL3570" s="578"/>
      <c r="AM3570" s="578"/>
      <c r="AN3570" s="578"/>
      <c r="AO3570" s="578"/>
      <c r="AP3570" s="578"/>
      <c r="AQ3570" s="578"/>
      <c r="AR3570" s="578"/>
      <c r="AS3570" s="578"/>
      <c r="AT3570" s="578"/>
      <c r="AU3570" s="567"/>
      <c r="AV3570" s="578"/>
      <c r="AW3570" s="578"/>
      <c r="AX3570" s="578"/>
      <c r="AY3570" s="578"/>
      <c r="AZ3570" s="578"/>
      <c r="BA3570" s="578"/>
      <c r="BB3570" s="578"/>
      <c r="BC3570" s="578"/>
      <c r="BD3570" s="578"/>
      <c r="BE3570" s="578"/>
      <c r="BF3570" s="578"/>
      <c r="BG3570" s="578"/>
      <c r="BH3570" s="578"/>
      <c r="BI3570" s="578"/>
      <c r="BJ3570" s="578"/>
      <c r="BK3570" s="578"/>
      <c r="BL3570" s="578"/>
      <c r="BM3570" s="578"/>
      <c r="BN3570" s="578"/>
      <c r="BO3570" s="578"/>
      <c r="BP3570" s="578"/>
      <c r="BQ3570" s="547"/>
      <c r="BR3570" s="578"/>
      <c r="BS3570" s="851"/>
      <c r="BT3570" s="575"/>
      <c r="BU3570" s="575"/>
    </row>
    <row r="3571" spans="1:77" s="534" customFormat="1" hidden="1">
      <c r="A3571" s="575"/>
      <c r="B3571" s="576"/>
      <c r="C3571" s="849"/>
      <c r="D3571" s="578"/>
      <c r="E3571" s="579"/>
      <c r="F3571" s="578"/>
      <c r="G3571" s="850"/>
      <c r="H3571" s="581"/>
      <c r="I3571" s="582"/>
      <c r="J3571" s="580"/>
      <c r="K3571" s="578"/>
      <c r="L3571" s="578"/>
      <c r="M3571" s="578"/>
      <c r="N3571" s="578"/>
      <c r="O3571" s="578"/>
      <c r="P3571" s="578"/>
      <c r="Q3571" s="578"/>
      <c r="R3571" s="578"/>
      <c r="S3571" s="578"/>
      <c r="T3571" s="578"/>
      <c r="U3571" s="578"/>
      <c r="V3571" s="578"/>
      <c r="W3571" s="578"/>
      <c r="X3571" s="578"/>
      <c r="Y3571" s="578"/>
      <c r="Z3571" s="578"/>
      <c r="AA3571" s="578"/>
      <c r="AB3571" s="578"/>
      <c r="AC3571" s="578"/>
      <c r="AD3571" s="578"/>
      <c r="AE3571" s="578"/>
      <c r="AF3571" s="578"/>
      <c r="AG3571" s="578"/>
      <c r="AH3571" s="578"/>
      <c r="AI3571" s="578"/>
      <c r="AJ3571" s="578"/>
      <c r="AK3571" s="578"/>
      <c r="AL3571" s="578"/>
      <c r="AM3571" s="578"/>
      <c r="AN3571" s="578"/>
      <c r="AO3571" s="578"/>
      <c r="AP3571" s="578"/>
      <c r="AQ3571" s="578"/>
      <c r="AR3571" s="578"/>
      <c r="AS3571" s="578"/>
      <c r="AT3571" s="578"/>
      <c r="AU3571" s="567"/>
      <c r="AV3571" s="578"/>
      <c r="AW3571" s="578"/>
      <c r="AX3571" s="578"/>
      <c r="AY3571" s="578"/>
      <c r="AZ3571" s="578"/>
      <c r="BA3571" s="578"/>
      <c r="BB3571" s="578"/>
      <c r="BC3571" s="578"/>
      <c r="BD3571" s="578"/>
      <c r="BE3571" s="578"/>
      <c r="BF3571" s="578"/>
      <c r="BG3571" s="578"/>
      <c r="BH3571" s="578"/>
      <c r="BI3571" s="578"/>
      <c r="BJ3571" s="578"/>
      <c r="BK3571" s="578"/>
      <c r="BL3571" s="578"/>
      <c r="BM3571" s="578"/>
      <c r="BN3571" s="578"/>
      <c r="BO3571" s="578"/>
      <c r="BP3571" s="578"/>
      <c r="BQ3571" s="547"/>
      <c r="BR3571" s="578"/>
      <c r="BS3571" s="851"/>
      <c r="BT3571" s="575"/>
      <c r="BU3571" s="575"/>
    </row>
    <row r="3572" spans="1:77" s="534" customFormat="1" hidden="1">
      <c r="A3572" s="575"/>
      <c r="B3572" s="576"/>
      <c r="C3572" s="849"/>
      <c r="D3572" s="578"/>
      <c r="E3572" s="579"/>
      <c r="F3572" s="578"/>
      <c r="G3572" s="850"/>
      <c r="H3572" s="581"/>
      <c r="I3572" s="582"/>
      <c r="J3572" s="580"/>
      <c r="K3572" s="578"/>
      <c r="L3572" s="578"/>
      <c r="M3572" s="578"/>
      <c r="N3572" s="578"/>
      <c r="O3572" s="578"/>
      <c r="P3572" s="578"/>
      <c r="Q3572" s="578"/>
      <c r="R3572" s="578"/>
      <c r="S3572" s="578"/>
      <c r="T3572" s="578"/>
      <c r="U3572" s="578"/>
      <c r="V3572" s="578"/>
      <c r="W3572" s="578"/>
      <c r="X3572" s="578"/>
      <c r="Y3572" s="578"/>
      <c r="Z3572" s="578"/>
      <c r="AA3572" s="578"/>
      <c r="AB3572" s="578"/>
      <c r="AC3572" s="578"/>
      <c r="AD3572" s="578"/>
      <c r="AE3572" s="578"/>
      <c r="AF3572" s="578"/>
      <c r="AG3572" s="578"/>
      <c r="AH3572" s="578"/>
      <c r="AI3572" s="578"/>
      <c r="AJ3572" s="578"/>
      <c r="AK3572" s="578"/>
      <c r="AL3572" s="578"/>
      <c r="AM3572" s="578"/>
      <c r="AN3572" s="578"/>
      <c r="AO3572" s="578"/>
      <c r="AP3572" s="578"/>
      <c r="AQ3572" s="578"/>
      <c r="AR3572" s="578"/>
      <c r="AS3572" s="578"/>
      <c r="AT3572" s="578"/>
      <c r="AU3572" s="567"/>
      <c r="AV3572" s="578"/>
      <c r="AW3572" s="578"/>
      <c r="AX3572" s="578"/>
      <c r="AY3572" s="578"/>
      <c r="AZ3572" s="578"/>
      <c r="BA3572" s="578"/>
      <c r="BB3572" s="578"/>
      <c r="BC3572" s="578"/>
      <c r="BD3572" s="578"/>
      <c r="BE3572" s="578"/>
      <c r="BF3572" s="578"/>
      <c r="BG3572" s="578"/>
      <c r="BH3572" s="578"/>
      <c r="BI3572" s="578"/>
      <c r="BJ3572" s="578"/>
      <c r="BK3572" s="578"/>
      <c r="BL3572" s="578"/>
      <c r="BM3572" s="578"/>
      <c r="BN3572" s="578"/>
      <c r="BO3572" s="578"/>
      <c r="BP3572" s="578"/>
      <c r="BQ3572" s="547"/>
      <c r="BR3572" s="578"/>
      <c r="BS3572" s="851"/>
      <c r="BT3572" s="575"/>
      <c r="BU3572" s="575"/>
    </row>
    <row r="3573" spans="1:77" s="534" customFormat="1" hidden="1">
      <c r="A3573" s="575"/>
      <c r="B3573" s="576"/>
      <c r="C3573" s="849"/>
      <c r="D3573" s="578"/>
      <c r="E3573" s="579"/>
      <c r="F3573" s="578"/>
      <c r="G3573" s="850"/>
      <c r="H3573" s="581"/>
      <c r="I3573" s="582"/>
      <c r="J3573" s="580"/>
      <c r="K3573" s="578"/>
      <c r="L3573" s="578"/>
      <c r="M3573" s="578"/>
      <c r="N3573" s="578"/>
      <c r="O3573" s="578"/>
      <c r="P3573" s="578"/>
      <c r="Q3573" s="578"/>
      <c r="R3573" s="578"/>
      <c r="S3573" s="578"/>
      <c r="T3573" s="578"/>
      <c r="U3573" s="578"/>
      <c r="V3573" s="578"/>
      <c r="W3573" s="578"/>
      <c r="X3573" s="578"/>
      <c r="Y3573" s="578"/>
      <c r="Z3573" s="578"/>
      <c r="AA3573" s="578"/>
      <c r="AB3573" s="578"/>
      <c r="AC3573" s="578"/>
      <c r="AD3573" s="578"/>
      <c r="AE3573" s="578"/>
      <c r="AF3573" s="578"/>
      <c r="AG3573" s="578"/>
      <c r="AH3573" s="578"/>
      <c r="AI3573" s="578"/>
      <c r="AJ3573" s="578"/>
      <c r="AK3573" s="578"/>
      <c r="AL3573" s="578"/>
      <c r="AM3573" s="578"/>
      <c r="AN3573" s="578"/>
      <c r="AO3573" s="578"/>
      <c r="AP3573" s="578"/>
      <c r="AQ3573" s="578"/>
      <c r="AR3573" s="578"/>
      <c r="AS3573" s="578"/>
      <c r="AT3573" s="578"/>
      <c r="AU3573" s="567"/>
      <c r="AV3573" s="578"/>
      <c r="AW3573" s="578"/>
      <c r="AX3573" s="578"/>
      <c r="AY3573" s="578"/>
      <c r="AZ3573" s="578"/>
      <c r="BA3573" s="578"/>
      <c r="BB3573" s="578"/>
      <c r="BC3573" s="578"/>
      <c r="BD3573" s="578"/>
      <c r="BE3573" s="578"/>
      <c r="BF3573" s="578"/>
      <c r="BG3573" s="578"/>
      <c r="BH3573" s="578"/>
      <c r="BI3573" s="578"/>
      <c r="BJ3573" s="578"/>
      <c r="BK3573" s="578"/>
      <c r="BL3573" s="578"/>
      <c r="BM3573" s="578"/>
      <c r="BN3573" s="578"/>
      <c r="BO3573" s="578"/>
      <c r="BP3573" s="578"/>
      <c r="BQ3573" s="547"/>
      <c r="BR3573" s="578"/>
      <c r="BS3573" s="851"/>
      <c r="BT3573" s="575"/>
      <c r="BU3573" s="575"/>
    </row>
    <row r="3574" spans="1:77" s="534" customFormat="1" hidden="1">
      <c r="A3574" s="575"/>
      <c r="B3574" s="576"/>
      <c r="C3574" s="849"/>
      <c r="D3574" s="578"/>
      <c r="E3574" s="579"/>
      <c r="F3574" s="578"/>
      <c r="G3574" s="850"/>
      <c r="H3574" s="581"/>
      <c r="I3574" s="582"/>
      <c r="J3574" s="580"/>
      <c r="K3574" s="578"/>
      <c r="L3574" s="578"/>
      <c r="M3574" s="578"/>
      <c r="N3574" s="578"/>
      <c r="O3574" s="578"/>
      <c r="P3574" s="578"/>
      <c r="Q3574" s="578"/>
      <c r="R3574" s="578"/>
      <c r="S3574" s="578"/>
      <c r="T3574" s="578"/>
      <c r="U3574" s="578"/>
      <c r="V3574" s="578"/>
      <c r="W3574" s="578"/>
      <c r="X3574" s="578"/>
      <c r="Y3574" s="578"/>
      <c r="Z3574" s="578"/>
      <c r="AA3574" s="578"/>
      <c r="AB3574" s="578"/>
      <c r="AC3574" s="578"/>
      <c r="AD3574" s="578"/>
      <c r="AE3574" s="578"/>
      <c r="AF3574" s="578"/>
      <c r="AG3574" s="578"/>
      <c r="AH3574" s="578"/>
      <c r="AI3574" s="578"/>
      <c r="AJ3574" s="578"/>
      <c r="AK3574" s="578"/>
      <c r="AL3574" s="578"/>
      <c r="AM3574" s="578"/>
      <c r="AN3574" s="578"/>
      <c r="AO3574" s="578"/>
      <c r="AP3574" s="578"/>
      <c r="AQ3574" s="578"/>
      <c r="AR3574" s="578"/>
      <c r="AS3574" s="578"/>
      <c r="AT3574" s="578"/>
      <c r="AU3574" s="567"/>
      <c r="AV3574" s="578"/>
      <c r="AW3574" s="578"/>
      <c r="AX3574" s="578"/>
      <c r="AY3574" s="578"/>
      <c r="AZ3574" s="578"/>
      <c r="BA3574" s="578"/>
      <c r="BB3574" s="578"/>
      <c r="BC3574" s="578"/>
      <c r="BD3574" s="578"/>
      <c r="BE3574" s="578"/>
      <c r="BF3574" s="578"/>
      <c r="BG3574" s="578"/>
      <c r="BH3574" s="578"/>
      <c r="BI3574" s="578"/>
      <c r="BJ3574" s="578"/>
      <c r="BK3574" s="578"/>
      <c r="BL3574" s="578"/>
      <c r="BM3574" s="578"/>
      <c r="BN3574" s="578"/>
      <c r="BO3574" s="578"/>
      <c r="BP3574" s="578"/>
      <c r="BQ3574" s="547"/>
      <c r="BR3574" s="578"/>
      <c r="BS3574" s="851"/>
      <c r="BT3574" s="575"/>
      <c r="BU3574" s="575"/>
    </row>
    <row r="3575" spans="1:77" s="652" customFormat="1" hidden="1">
      <c r="A3575" s="638"/>
      <c r="B3575" s="719"/>
      <c r="C3575" s="719"/>
      <c r="D3575" s="640"/>
      <c r="E3575" s="641"/>
      <c r="F3575" s="641"/>
      <c r="G3575" s="642"/>
      <c r="H3575" s="643"/>
      <c r="I3575" s="644"/>
      <c r="J3575" s="645"/>
      <c r="K3575" s="1"/>
      <c r="L3575" s="1"/>
      <c r="M3575" s="1"/>
      <c r="N3575" s="1"/>
      <c r="O3575" s="646"/>
      <c r="P3575" s="646"/>
      <c r="Q3575" s="647"/>
      <c r="R3575" s="646"/>
      <c r="S3575" s="646"/>
      <c r="T3575" s="648"/>
      <c r="U3575" s="646"/>
      <c r="V3575" s="646"/>
      <c r="W3575" s="647"/>
      <c r="X3575" s="646"/>
      <c r="Y3575" s="646"/>
      <c r="Z3575" s="646"/>
      <c r="AA3575" s="1"/>
      <c r="AB3575" s="646"/>
      <c r="AC3575" s="646"/>
      <c r="AD3575" s="647"/>
      <c r="AE3575" s="647"/>
      <c r="AF3575" s="646"/>
      <c r="AG3575" s="646"/>
      <c r="AH3575" s="646"/>
      <c r="AI3575" s="1"/>
      <c r="AJ3575" s="646"/>
      <c r="AK3575" s="646"/>
      <c r="AL3575" s="646"/>
      <c r="AM3575" s="647"/>
      <c r="AN3575" s="646"/>
      <c r="AO3575" s="646"/>
      <c r="AP3575" s="646"/>
      <c r="AQ3575" s="647"/>
      <c r="AR3575" s="646"/>
      <c r="AS3575" s="646"/>
      <c r="AT3575" s="646"/>
      <c r="AU3575" s="616"/>
      <c r="AV3575" s="646"/>
      <c r="AW3575" s="646"/>
      <c r="AX3575" s="646"/>
      <c r="AY3575" s="646"/>
      <c r="AZ3575" s="646"/>
      <c r="BA3575" s="646"/>
      <c r="BB3575" s="646"/>
      <c r="BC3575" s="647"/>
      <c r="BD3575" s="646"/>
      <c r="BE3575" s="646"/>
      <c r="BF3575" s="646"/>
      <c r="BG3575" s="646"/>
      <c r="BH3575" s="647"/>
      <c r="BI3575" s="646"/>
      <c r="BJ3575" s="646"/>
      <c r="BK3575" s="646"/>
      <c r="BL3575" s="647"/>
      <c r="BM3575" s="1"/>
      <c r="BN3575" s="646"/>
      <c r="BO3575" s="646"/>
      <c r="BP3575" s="646"/>
      <c r="BQ3575" s="542"/>
      <c r="BR3575" s="640"/>
      <c r="BS3575" s="783"/>
      <c r="BT3575" s="640"/>
      <c r="BU3575" s="651"/>
      <c r="BY3575" s="642"/>
    </row>
    <row r="3576" spans="1:77" s="652" customFormat="1" hidden="1">
      <c r="A3576" s="638"/>
      <c r="B3576" s="719"/>
      <c r="C3576" s="719"/>
      <c r="D3576" s="640"/>
      <c r="E3576" s="641"/>
      <c r="F3576" s="641"/>
      <c r="G3576" s="642"/>
      <c r="H3576" s="643"/>
      <c r="I3576" s="644"/>
      <c r="J3576" s="645"/>
      <c r="K3576" s="1"/>
      <c r="L3576" s="1"/>
      <c r="M3576" s="1"/>
      <c r="N3576" s="1"/>
      <c r="O3576" s="646"/>
      <c r="P3576" s="646"/>
      <c r="Q3576" s="647"/>
      <c r="R3576" s="646"/>
      <c r="S3576" s="646"/>
      <c r="T3576" s="648"/>
      <c r="U3576" s="646"/>
      <c r="V3576" s="646"/>
      <c r="W3576" s="647"/>
      <c r="X3576" s="646"/>
      <c r="Y3576" s="646"/>
      <c r="Z3576" s="646"/>
      <c r="AA3576" s="1"/>
      <c r="AB3576" s="646"/>
      <c r="AC3576" s="646"/>
      <c r="AD3576" s="647"/>
      <c r="AE3576" s="647"/>
      <c r="AF3576" s="646"/>
      <c r="AG3576" s="646"/>
      <c r="AH3576" s="646"/>
      <c r="AI3576" s="1"/>
      <c r="AJ3576" s="646"/>
      <c r="AK3576" s="646"/>
      <c r="AL3576" s="646"/>
      <c r="AM3576" s="647"/>
      <c r="AN3576" s="646"/>
      <c r="AO3576" s="646"/>
      <c r="AP3576" s="646"/>
      <c r="AQ3576" s="647"/>
      <c r="AR3576" s="646"/>
      <c r="AS3576" s="646"/>
      <c r="AT3576" s="646"/>
      <c r="AU3576" s="616"/>
      <c r="AV3576" s="646"/>
      <c r="AW3576" s="646"/>
      <c r="AX3576" s="646"/>
      <c r="AY3576" s="646"/>
      <c r="AZ3576" s="646"/>
      <c r="BA3576" s="646"/>
      <c r="BB3576" s="646"/>
      <c r="BC3576" s="647"/>
      <c r="BD3576" s="646"/>
      <c r="BE3576" s="646"/>
      <c r="BF3576" s="646"/>
      <c r="BG3576" s="646"/>
      <c r="BH3576" s="647"/>
      <c r="BI3576" s="646"/>
      <c r="BJ3576" s="646"/>
      <c r="BK3576" s="646"/>
      <c r="BL3576" s="647"/>
      <c r="BM3576" s="1"/>
      <c r="BN3576" s="646"/>
      <c r="BO3576" s="646"/>
      <c r="BP3576" s="646"/>
      <c r="BQ3576" s="542"/>
      <c r="BR3576" s="640"/>
      <c r="BS3576" s="783"/>
      <c r="BT3576" s="640"/>
      <c r="BU3576" s="651"/>
      <c r="BY3576" s="642"/>
    </row>
    <row r="3577" spans="1:77" s="652" customFormat="1" hidden="1">
      <c r="A3577" s="638"/>
      <c r="B3577" s="719"/>
      <c r="C3577" s="719"/>
      <c r="D3577" s="640"/>
      <c r="E3577" s="774"/>
      <c r="F3577" s="640"/>
      <c r="G3577" s="642"/>
      <c r="H3577" s="643"/>
      <c r="I3577" s="644"/>
      <c r="J3577" s="645"/>
      <c r="K3577" s="1"/>
      <c r="L3577" s="1"/>
      <c r="M3577" s="1"/>
      <c r="N3577" s="1"/>
      <c r="O3577" s="646"/>
      <c r="P3577" s="646"/>
      <c r="Q3577" s="647"/>
      <c r="R3577" s="646"/>
      <c r="S3577" s="646"/>
      <c r="T3577" s="648"/>
      <c r="U3577" s="646"/>
      <c r="V3577" s="646"/>
      <c r="W3577" s="647"/>
      <c r="X3577" s="646"/>
      <c r="Y3577" s="646"/>
      <c r="Z3577" s="646"/>
      <c r="AA3577" s="1"/>
      <c r="AB3577" s="646"/>
      <c r="AC3577" s="646"/>
      <c r="AD3577" s="647"/>
      <c r="AE3577" s="647"/>
      <c r="AF3577" s="646"/>
      <c r="AG3577" s="646"/>
      <c r="AH3577" s="646"/>
      <c r="AI3577" s="1"/>
      <c r="AJ3577" s="646"/>
      <c r="AK3577" s="646"/>
      <c r="AL3577" s="646"/>
      <c r="AM3577" s="647"/>
      <c r="AN3577" s="646"/>
      <c r="AO3577" s="646"/>
      <c r="AP3577" s="646"/>
      <c r="AQ3577" s="647"/>
      <c r="AR3577" s="646"/>
      <c r="AS3577" s="646"/>
      <c r="AT3577" s="646"/>
      <c r="AU3577" s="616"/>
      <c r="AV3577" s="646"/>
      <c r="AW3577" s="646"/>
      <c r="AX3577" s="646"/>
      <c r="AY3577" s="646"/>
      <c r="AZ3577" s="646"/>
      <c r="BA3577" s="646"/>
      <c r="BB3577" s="646"/>
      <c r="BC3577" s="647"/>
      <c r="BD3577" s="646"/>
      <c r="BE3577" s="646"/>
      <c r="BF3577" s="646"/>
      <c r="BG3577" s="646"/>
      <c r="BH3577" s="647"/>
      <c r="BI3577" s="646"/>
      <c r="BJ3577" s="646"/>
      <c r="BK3577" s="646"/>
      <c r="BL3577" s="647"/>
      <c r="BM3577" s="1"/>
      <c r="BN3577" s="646"/>
      <c r="BO3577" s="646"/>
      <c r="BP3577" s="646"/>
      <c r="BQ3577" s="542"/>
      <c r="BR3577" s="649"/>
      <c r="BS3577" s="783"/>
      <c r="BT3577" s="640"/>
      <c r="BU3577" s="651"/>
      <c r="BY3577" s="642"/>
    </row>
    <row r="3578" spans="1:77" s="652" customFormat="1" ht="15.75" hidden="1">
      <c r="A3578" s="638"/>
      <c r="B3578" s="719"/>
      <c r="C3578" s="719"/>
      <c r="D3578" s="640"/>
      <c r="E3578" s="774"/>
      <c r="F3578" s="640"/>
      <c r="G3578" s="642"/>
      <c r="H3578" s="643"/>
      <c r="I3578" s="644"/>
      <c r="J3578" s="645"/>
      <c r="K3578" s="1"/>
      <c r="L3578" s="1"/>
      <c r="M3578" s="1"/>
      <c r="N3578" s="1"/>
      <c r="O3578" s="646"/>
      <c r="P3578" s="646"/>
      <c r="Q3578" s="647"/>
      <c r="R3578" s="646"/>
      <c r="S3578" s="646"/>
      <c r="T3578" s="648"/>
      <c r="U3578" s="646"/>
      <c r="V3578" s="646"/>
      <c r="W3578" s="647"/>
      <c r="X3578" s="646"/>
      <c r="Y3578" s="646"/>
      <c r="Z3578" s="646"/>
      <c r="AA3578" s="1"/>
      <c r="AB3578" s="646"/>
      <c r="AC3578" s="646"/>
      <c r="AD3578" s="647"/>
      <c r="AE3578" s="647"/>
      <c r="AF3578" s="646"/>
      <c r="AG3578" s="646"/>
      <c r="AH3578" s="646"/>
      <c r="AI3578" s="1"/>
      <c r="AJ3578" s="646"/>
      <c r="AK3578" s="646"/>
      <c r="AL3578" s="646"/>
      <c r="AM3578" s="647"/>
      <c r="AN3578" s="646"/>
      <c r="AO3578" s="646"/>
      <c r="AP3578" s="646"/>
      <c r="AQ3578" s="647"/>
      <c r="AR3578" s="646"/>
      <c r="AS3578" s="646"/>
      <c r="AT3578" s="646"/>
      <c r="AU3578" s="616"/>
      <c r="AV3578" s="646"/>
      <c r="AW3578" s="646"/>
      <c r="AX3578" s="646"/>
      <c r="AY3578" s="646"/>
      <c r="AZ3578" s="646"/>
      <c r="BA3578" s="646"/>
      <c r="BB3578" s="646"/>
      <c r="BC3578" s="647"/>
      <c r="BD3578" s="646"/>
      <c r="BE3578" s="646"/>
      <c r="BF3578" s="646"/>
      <c r="BG3578" s="646"/>
      <c r="BH3578" s="647"/>
      <c r="BI3578" s="646"/>
      <c r="BJ3578" s="646"/>
      <c r="BK3578" s="646"/>
      <c r="BL3578" s="647"/>
      <c r="BM3578" s="1"/>
      <c r="BN3578" s="646"/>
      <c r="BO3578" s="646"/>
      <c r="BP3578" s="646"/>
      <c r="BQ3578" s="542"/>
      <c r="BR3578" s="649"/>
      <c r="BS3578" s="783"/>
      <c r="BT3578" s="640"/>
      <c r="BU3578" s="1767"/>
      <c r="BY3578" s="642"/>
    </row>
    <row r="3579" spans="1:77" s="652" customFormat="1" ht="15.75" hidden="1">
      <c r="A3579" s="638"/>
      <c r="B3579" s="719"/>
      <c r="C3579" s="719"/>
      <c r="D3579" s="640"/>
      <c r="E3579" s="774"/>
      <c r="F3579" s="640"/>
      <c r="G3579" s="642"/>
      <c r="H3579" s="643"/>
      <c r="I3579" s="644"/>
      <c r="J3579" s="645"/>
      <c r="K3579" s="1"/>
      <c r="L3579" s="1"/>
      <c r="M3579" s="1"/>
      <c r="N3579" s="1"/>
      <c r="O3579" s="646"/>
      <c r="P3579" s="646"/>
      <c r="Q3579" s="647"/>
      <c r="R3579" s="646"/>
      <c r="S3579" s="646"/>
      <c r="T3579" s="648"/>
      <c r="U3579" s="646"/>
      <c r="V3579" s="646"/>
      <c r="W3579" s="647"/>
      <c r="X3579" s="646"/>
      <c r="Y3579" s="646"/>
      <c r="Z3579" s="646"/>
      <c r="AA3579" s="1"/>
      <c r="AB3579" s="646"/>
      <c r="AC3579" s="646"/>
      <c r="AD3579" s="647"/>
      <c r="AE3579" s="647"/>
      <c r="AF3579" s="646"/>
      <c r="AG3579" s="646"/>
      <c r="AH3579" s="646"/>
      <c r="AI3579" s="1"/>
      <c r="AJ3579" s="646"/>
      <c r="AK3579" s="646"/>
      <c r="AL3579" s="646"/>
      <c r="AM3579" s="647"/>
      <c r="AN3579" s="646"/>
      <c r="AO3579" s="646"/>
      <c r="AP3579" s="646"/>
      <c r="AQ3579" s="647"/>
      <c r="AR3579" s="646"/>
      <c r="AS3579" s="646"/>
      <c r="AT3579" s="646"/>
      <c r="AU3579" s="616"/>
      <c r="AV3579" s="646"/>
      <c r="AW3579" s="646"/>
      <c r="AX3579" s="646"/>
      <c r="AY3579" s="646"/>
      <c r="AZ3579" s="646"/>
      <c r="BA3579" s="646"/>
      <c r="BB3579" s="646"/>
      <c r="BC3579" s="647"/>
      <c r="BD3579" s="646"/>
      <c r="BE3579" s="646"/>
      <c r="BF3579" s="646"/>
      <c r="BG3579" s="646"/>
      <c r="BH3579" s="647"/>
      <c r="BI3579" s="646"/>
      <c r="BJ3579" s="646"/>
      <c r="BK3579" s="646"/>
      <c r="BL3579" s="647"/>
      <c r="BM3579" s="1"/>
      <c r="BN3579" s="646"/>
      <c r="BO3579" s="646"/>
      <c r="BP3579" s="646"/>
      <c r="BQ3579" s="542"/>
      <c r="BR3579" s="649"/>
      <c r="BS3579" s="783"/>
      <c r="BT3579" s="640"/>
      <c r="BU3579" s="1767"/>
      <c r="BY3579" s="642"/>
    </row>
    <row r="3580" spans="1:77" s="652" customFormat="1" ht="15.75" hidden="1">
      <c r="A3580" s="640"/>
      <c r="B3580" s="719"/>
      <c r="C3580" s="719"/>
      <c r="D3580" s="640"/>
      <c r="E3580" s="774"/>
      <c r="F3580" s="640"/>
      <c r="G3580" s="642"/>
      <c r="H3580" s="643"/>
      <c r="I3580" s="644"/>
      <c r="J3580" s="645"/>
      <c r="K3580" s="1"/>
      <c r="L3580" s="1"/>
      <c r="M3580" s="1"/>
      <c r="N3580" s="1"/>
      <c r="O3580" s="646"/>
      <c r="P3580" s="646"/>
      <c r="Q3580" s="647"/>
      <c r="R3580" s="646"/>
      <c r="S3580" s="646"/>
      <c r="T3580" s="648"/>
      <c r="U3580" s="646"/>
      <c r="V3580" s="646"/>
      <c r="W3580" s="647"/>
      <c r="X3580" s="646"/>
      <c r="Y3580" s="646"/>
      <c r="Z3580" s="646"/>
      <c r="AA3580" s="1"/>
      <c r="AB3580" s="646"/>
      <c r="AC3580" s="646"/>
      <c r="AD3580" s="647"/>
      <c r="AE3580" s="647"/>
      <c r="AF3580" s="646"/>
      <c r="AG3580" s="646"/>
      <c r="AH3580" s="646"/>
      <c r="AI3580" s="1"/>
      <c r="AJ3580" s="646"/>
      <c r="AK3580" s="646"/>
      <c r="AL3580" s="646"/>
      <c r="AM3580" s="647"/>
      <c r="AN3580" s="646"/>
      <c r="AO3580" s="646"/>
      <c r="AP3580" s="646"/>
      <c r="AQ3580" s="647"/>
      <c r="AR3580" s="646"/>
      <c r="AS3580" s="646"/>
      <c r="AT3580" s="646"/>
      <c r="AU3580" s="616"/>
      <c r="AV3580" s="646"/>
      <c r="AW3580" s="646"/>
      <c r="AX3580" s="646"/>
      <c r="AY3580" s="646"/>
      <c r="AZ3580" s="646"/>
      <c r="BA3580" s="646"/>
      <c r="BB3580" s="646"/>
      <c r="BC3580" s="647"/>
      <c r="BD3580" s="646"/>
      <c r="BE3580" s="646"/>
      <c r="BF3580" s="646"/>
      <c r="BG3580" s="646"/>
      <c r="BH3580" s="647"/>
      <c r="BI3580" s="646"/>
      <c r="BJ3580" s="646"/>
      <c r="BK3580" s="646"/>
      <c r="BL3580" s="647"/>
      <c r="BM3580" s="1"/>
      <c r="BN3580" s="646"/>
      <c r="BO3580" s="646"/>
      <c r="BP3580" s="646"/>
      <c r="BQ3580" s="542"/>
      <c r="BR3580" s="649"/>
      <c r="BS3580" s="783"/>
      <c r="BT3580" s="640"/>
      <c r="BU3580" s="1767"/>
      <c r="BY3580" s="642"/>
    </row>
    <row r="3581" spans="1:77" s="652" customFormat="1" hidden="1">
      <c r="A3581" s="638"/>
      <c r="B3581" s="719"/>
      <c r="C3581" s="719"/>
      <c r="D3581" s="640"/>
      <c r="E3581" s="774"/>
      <c r="F3581" s="640"/>
      <c r="G3581" s="642"/>
      <c r="H3581" s="643"/>
      <c r="I3581" s="644"/>
      <c r="J3581" s="645"/>
      <c r="K3581" s="1"/>
      <c r="L3581" s="1"/>
      <c r="M3581" s="1"/>
      <c r="N3581" s="1"/>
      <c r="O3581" s="646"/>
      <c r="P3581" s="646"/>
      <c r="Q3581" s="647"/>
      <c r="R3581" s="646"/>
      <c r="S3581" s="646"/>
      <c r="T3581" s="648"/>
      <c r="U3581" s="646"/>
      <c r="V3581" s="646"/>
      <c r="W3581" s="647"/>
      <c r="X3581" s="646"/>
      <c r="Y3581" s="646"/>
      <c r="Z3581" s="646"/>
      <c r="AA3581" s="1"/>
      <c r="AB3581" s="646"/>
      <c r="AC3581" s="646"/>
      <c r="AD3581" s="647"/>
      <c r="AE3581" s="647"/>
      <c r="AF3581" s="646"/>
      <c r="AG3581" s="646"/>
      <c r="AH3581" s="646"/>
      <c r="AI3581" s="1"/>
      <c r="AJ3581" s="646"/>
      <c r="AK3581" s="646"/>
      <c r="AL3581" s="646"/>
      <c r="AM3581" s="647"/>
      <c r="AN3581" s="646"/>
      <c r="AO3581" s="646"/>
      <c r="AP3581" s="646"/>
      <c r="AQ3581" s="647"/>
      <c r="AR3581" s="646"/>
      <c r="AS3581" s="646"/>
      <c r="AT3581" s="646"/>
      <c r="AU3581" s="616"/>
      <c r="AV3581" s="646"/>
      <c r="AW3581" s="646"/>
      <c r="AX3581" s="646"/>
      <c r="AY3581" s="646"/>
      <c r="AZ3581" s="646"/>
      <c r="BA3581" s="646"/>
      <c r="BB3581" s="646"/>
      <c r="BC3581" s="647"/>
      <c r="BD3581" s="646"/>
      <c r="BE3581" s="646"/>
      <c r="BF3581" s="646"/>
      <c r="BG3581" s="646"/>
      <c r="BH3581" s="647"/>
      <c r="BI3581" s="646"/>
      <c r="BJ3581" s="646"/>
      <c r="BK3581" s="646"/>
      <c r="BL3581" s="647"/>
      <c r="BM3581" s="1"/>
      <c r="BN3581" s="646"/>
      <c r="BO3581" s="646"/>
      <c r="BP3581" s="646"/>
      <c r="BQ3581" s="542"/>
      <c r="BR3581" s="649"/>
      <c r="BS3581" s="783"/>
      <c r="BT3581" s="640"/>
      <c r="BU3581" s="705"/>
      <c r="BY3581" s="642"/>
    </row>
    <row r="3582" spans="1:77" s="652" customFormat="1" hidden="1">
      <c r="A3582" s="638"/>
      <c r="B3582" s="719"/>
      <c r="C3582" s="719"/>
      <c r="D3582" s="640"/>
      <c r="E3582" s="774"/>
      <c r="F3582" s="640"/>
      <c r="G3582" s="642"/>
      <c r="H3582" s="643"/>
      <c r="I3582" s="644"/>
      <c r="J3582" s="645"/>
      <c r="K3582" s="1"/>
      <c r="L3582" s="1"/>
      <c r="M3582" s="1"/>
      <c r="N3582" s="1"/>
      <c r="O3582" s="646"/>
      <c r="P3582" s="646"/>
      <c r="Q3582" s="647"/>
      <c r="R3582" s="646"/>
      <c r="S3582" s="646"/>
      <c r="T3582" s="648"/>
      <c r="U3582" s="646"/>
      <c r="V3582" s="646"/>
      <c r="W3582" s="647"/>
      <c r="X3582" s="646"/>
      <c r="Y3582" s="646"/>
      <c r="Z3582" s="646"/>
      <c r="AA3582" s="1"/>
      <c r="AB3582" s="646"/>
      <c r="AC3582" s="646"/>
      <c r="AD3582" s="647"/>
      <c r="AE3582" s="647"/>
      <c r="AF3582" s="646"/>
      <c r="AG3582" s="646"/>
      <c r="AH3582" s="646"/>
      <c r="AI3582" s="1"/>
      <c r="AJ3582" s="646"/>
      <c r="AK3582" s="646"/>
      <c r="AL3582" s="646"/>
      <c r="AM3582" s="647"/>
      <c r="AN3582" s="646"/>
      <c r="AO3582" s="646"/>
      <c r="AP3582" s="646"/>
      <c r="AQ3582" s="647"/>
      <c r="AR3582" s="646"/>
      <c r="AS3582" s="646"/>
      <c r="AT3582" s="646"/>
      <c r="AU3582" s="616"/>
      <c r="AV3582" s="646"/>
      <c r="AW3582" s="646"/>
      <c r="AX3582" s="646"/>
      <c r="AY3582" s="646"/>
      <c r="AZ3582" s="646"/>
      <c r="BA3582" s="646"/>
      <c r="BB3582" s="646"/>
      <c r="BC3582" s="647"/>
      <c r="BD3582" s="646"/>
      <c r="BE3582" s="646"/>
      <c r="BF3582" s="646"/>
      <c r="BG3582" s="646"/>
      <c r="BH3582" s="647"/>
      <c r="BI3582" s="646"/>
      <c r="BJ3582" s="646"/>
      <c r="BK3582" s="646"/>
      <c r="BL3582" s="647"/>
      <c r="BM3582" s="1"/>
      <c r="BN3582" s="646"/>
      <c r="BO3582" s="646"/>
      <c r="BP3582" s="646"/>
      <c r="BQ3582" s="542"/>
      <c r="BR3582" s="649"/>
      <c r="BS3582" s="783"/>
      <c r="BT3582" s="640"/>
      <c r="BU3582" s="705"/>
      <c r="BY3582" s="642"/>
    </row>
    <row r="3583" spans="1:77" s="731" customFormat="1" hidden="1">
      <c r="A3583" s="1760"/>
      <c r="B3583" s="732"/>
      <c r="C3583" s="1768"/>
      <c r="D3583" s="1769"/>
      <c r="E3583" s="774"/>
      <c r="F3583" s="1770"/>
      <c r="G3583" s="772"/>
      <c r="H3583" s="702"/>
      <c r="I3583" s="703"/>
      <c r="J3583" s="573"/>
      <c r="K3583" s="571"/>
      <c r="L3583" s="571"/>
      <c r="M3583" s="571"/>
      <c r="N3583" s="571"/>
      <c r="O3583" s="1"/>
      <c r="P3583" s="1"/>
      <c r="Q3583" s="1"/>
      <c r="R3583" s="1"/>
      <c r="S3583" s="1"/>
      <c r="T3583" s="1"/>
      <c r="U3583" s="1"/>
      <c r="V3583" s="1"/>
      <c r="W3583" s="1"/>
      <c r="X3583" s="1"/>
      <c r="Y3583" s="1"/>
      <c r="Z3583" s="1"/>
      <c r="AA3583" s="1"/>
      <c r="AB3583" s="1"/>
      <c r="AC3583" s="1"/>
      <c r="AD3583" s="1"/>
      <c r="AE3583" s="1"/>
      <c r="AF3583" s="1"/>
      <c r="AG3583" s="1"/>
      <c r="AH3583" s="1"/>
      <c r="AI3583" s="1"/>
      <c r="AJ3583" s="1"/>
      <c r="AK3583" s="1"/>
      <c r="AL3583" s="1"/>
      <c r="AM3583" s="1"/>
      <c r="AN3583" s="1"/>
      <c r="AO3583" s="1"/>
      <c r="AP3583" s="1"/>
      <c r="AQ3583" s="1"/>
      <c r="AR3583" s="1"/>
      <c r="AS3583" s="1"/>
      <c r="AT3583" s="1"/>
      <c r="AU3583" s="685"/>
      <c r="AV3583" s="1"/>
      <c r="AW3583" s="1"/>
      <c r="AX3583" s="1"/>
      <c r="AY3583" s="1"/>
      <c r="AZ3583" s="1"/>
      <c r="BA3583" s="1"/>
      <c r="BB3583" s="1"/>
      <c r="BC3583" s="1"/>
      <c r="BD3583" s="1"/>
      <c r="BE3583" s="1"/>
      <c r="BF3583" s="1"/>
      <c r="BG3583" s="1"/>
      <c r="BH3583" s="1"/>
      <c r="BI3583" s="1"/>
      <c r="BJ3583" s="1"/>
      <c r="BK3583" s="1"/>
      <c r="BL3583" s="1"/>
      <c r="BM3583" s="1"/>
      <c r="BN3583" s="1"/>
      <c r="BO3583" s="1"/>
      <c r="BP3583" s="1"/>
      <c r="BQ3583" s="542"/>
      <c r="BR3583" s="649"/>
    </row>
    <row r="3584" spans="1:77" s="731" customFormat="1" hidden="1">
      <c r="A3584" s="1760"/>
      <c r="B3584" s="732"/>
      <c r="C3584" s="1768"/>
      <c r="D3584" s="1769"/>
      <c r="E3584" s="774"/>
      <c r="F3584" s="1770"/>
      <c r="G3584" s="772"/>
      <c r="H3584" s="702"/>
      <c r="I3584" s="703"/>
      <c r="J3584" s="573"/>
      <c r="K3584" s="571"/>
      <c r="L3584" s="571"/>
      <c r="M3584" s="571"/>
      <c r="N3584" s="571"/>
      <c r="O3584" s="1"/>
      <c r="P3584" s="1"/>
      <c r="Q3584" s="1"/>
      <c r="R3584" s="1"/>
      <c r="S3584" s="1"/>
      <c r="T3584" s="1"/>
      <c r="U3584" s="1"/>
      <c r="V3584" s="1"/>
      <c r="W3584" s="1"/>
      <c r="X3584" s="1"/>
      <c r="Y3584" s="1"/>
      <c r="Z3584" s="1"/>
      <c r="AA3584" s="1"/>
      <c r="AB3584" s="1"/>
      <c r="AC3584" s="1"/>
      <c r="AD3584" s="1"/>
      <c r="AE3584" s="1"/>
      <c r="AF3584" s="1"/>
      <c r="AG3584" s="1"/>
      <c r="AH3584" s="1"/>
      <c r="AI3584" s="1"/>
      <c r="AJ3584" s="1"/>
      <c r="AK3584" s="1"/>
      <c r="AL3584" s="1"/>
      <c r="AM3584" s="1"/>
      <c r="AN3584" s="1"/>
      <c r="AO3584" s="1"/>
      <c r="AP3584" s="1"/>
      <c r="AQ3584" s="1"/>
      <c r="AR3584" s="1"/>
      <c r="AS3584" s="1"/>
      <c r="AT3584" s="1"/>
      <c r="AU3584" s="685"/>
      <c r="AV3584" s="1"/>
      <c r="AW3584" s="1"/>
      <c r="AX3584" s="1"/>
      <c r="AY3584" s="1"/>
      <c r="AZ3584" s="1"/>
      <c r="BA3584" s="1"/>
      <c r="BB3584" s="1"/>
      <c r="BC3584" s="1"/>
      <c r="BD3584" s="1"/>
      <c r="BE3584" s="1"/>
      <c r="BF3584" s="1"/>
      <c r="BG3584" s="1"/>
      <c r="BH3584" s="1"/>
      <c r="BI3584" s="1"/>
      <c r="BJ3584" s="1"/>
      <c r="BK3584" s="1"/>
      <c r="BL3584" s="1"/>
      <c r="BM3584" s="1"/>
      <c r="BN3584" s="1"/>
      <c r="BO3584" s="1"/>
      <c r="BP3584" s="1"/>
      <c r="BQ3584" s="542"/>
      <c r="BR3584" s="649"/>
    </row>
    <row r="3585" spans="1:77" s="731" customFormat="1" hidden="1">
      <c r="A3585" s="1760"/>
      <c r="B3585" s="732"/>
      <c r="C3585" s="1768"/>
      <c r="D3585" s="1769"/>
      <c r="E3585" s="774"/>
      <c r="F3585" s="1770"/>
      <c r="G3585" s="772"/>
      <c r="H3585" s="702"/>
      <c r="I3585" s="703"/>
      <c r="J3585" s="573"/>
      <c r="K3585" s="571"/>
      <c r="L3585" s="571"/>
      <c r="M3585" s="571"/>
      <c r="N3585" s="571"/>
      <c r="O3585" s="1"/>
      <c r="P3585" s="1"/>
      <c r="Q3585" s="1"/>
      <c r="R3585" s="1"/>
      <c r="S3585" s="1"/>
      <c r="T3585" s="1"/>
      <c r="U3585" s="1"/>
      <c r="V3585" s="1"/>
      <c r="W3585" s="1"/>
      <c r="X3585" s="1"/>
      <c r="Y3585" s="1"/>
      <c r="Z3585" s="1"/>
      <c r="AA3585" s="1"/>
      <c r="AB3585" s="1"/>
      <c r="AC3585" s="1"/>
      <c r="AD3585" s="1"/>
      <c r="AE3585" s="1"/>
      <c r="AF3585" s="1"/>
      <c r="AG3585" s="1"/>
      <c r="AH3585" s="1"/>
      <c r="AI3585" s="1"/>
      <c r="AJ3585" s="1"/>
      <c r="AK3585" s="1"/>
      <c r="AL3585" s="1"/>
      <c r="AM3585" s="1"/>
      <c r="AN3585" s="1"/>
      <c r="AO3585" s="1"/>
      <c r="AP3585" s="1"/>
      <c r="AQ3585" s="1"/>
      <c r="AR3585" s="1"/>
      <c r="AS3585" s="1"/>
      <c r="AT3585" s="1"/>
      <c r="AU3585" s="685"/>
      <c r="AV3585" s="1"/>
      <c r="AW3585" s="1"/>
      <c r="AX3585" s="1"/>
      <c r="AY3585" s="1"/>
      <c r="AZ3585" s="1"/>
      <c r="BA3585" s="1"/>
      <c r="BB3585" s="1"/>
      <c r="BC3585" s="1"/>
      <c r="BD3585" s="1"/>
      <c r="BE3585" s="1"/>
      <c r="BF3585" s="1"/>
      <c r="BG3585" s="1"/>
      <c r="BH3585" s="1"/>
      <c r="BI3585" s="1"/>
      <c r="BJ3585" s="1"/>
      <c r="BK3585" s="1"/>
      <c r="BL3585" s="1"/>
      <c r="BM3585" s="1"/>
      <c r="BN3585" s="1"/>
      <c r="BO3585" s="1"/>
      <c r="BP3585" s="1"/>
      <c r="BQ3585" s="542"/>
      <c r="BR3585" s="649"/>
    </row>
    <row r="3586" spans="1:77" s="731" customFormat="1" hidden="1">
      <c r="A3586" s="1760"/>
      <c r="B3586" s="732"/>
      <c r="C3586" s="1768"/>
      <c r="D3586" s="1769"/>
      <c r="E3586" s="774"/>
      <c r="F3586" s="1770"/>
      <c r="G3586" s="772"/>
      <c r="H3586" s="702"/>
      <c r="I3586" s="703"/>
      <c r="J3586" s="573"/>
      <c r="K3586" s="571"/>
      <c r="L3586" s="571"/>
      <c r="M3586" s="571"/>
      <c r="N3586" s="571"/>
      <c r="O3586" s="1"/>
      <c r="P3586" s="1"/>
      <c r="Q3586" s="1"/>
      <c r="R3586" s="1"/>
      <c r="S3586" s="1"/>
      <c r="T3586" s="1"/>
      <c r="U3586" s="1"/>
      <c r="V3586" s="1"/>
      <c r="W3586" s="1"/>
      <c r="X3586" s="1"/>
      <c r="Y3586" s="1"/>
      <c r="Z3586" s="1"/>
      <c r="AA3586" s="1"/>
      <c r="AB3586" s="1"/>
      <c r="AC3586" s="1"/>
      <c r="AD3586" s="1"/>
      <c r="AE3586" s="1"/>
      <c r="AF3586" s="1"/>
      <c r="AG3586" s="1"/>
      <c r="AH3586" s="1"/>
      <c r="AI3586" s="1"/>
      <c r="AJ3586" s="1"/>
      <c r="AK3586" s="1"/>
      <c r="AL3586" s="1"/>
      <c r="AM3586" s="1"/>
      <c r="AN3586" s="1"/>
      <c r="AO3586" s="1"/>
      <c r="AP3586" s="1"/>
      <c r="AQ3586" s="1"/>
      <c r="AR3586" s="1"/>
      <c r="AS3586" s="1"/>
      <c r="AT3586" s="1"/>
      <c r="AU3586" s="685"/>
      <c r="AV3586" s="1"/>
      <c r="AW3586" s="1"/>
      <c r="AX3586" s="1"/>
      <c r="AY3586" s="1"/>
      <c r="AZ3586" s="1"/>
      <c r="BA3586" s="1"/>
      <c r="BB3586" s="1"/>
      <c r="BC3586" s="1"/>
      <c r="BD3586" s="1"/>
      <c r="BE3586" s="1"/>
      <c r="BF3586" s="1"/>
      <c r="BG3586" s="1"/>
      <c r="BH3586" s="1"/>
      <c r="BI3586" s="1"/>
      <c r="BJ3586" s="1"/>
      <c r="BK3586" s="1"/>
      <c r="BL3586" s="1"/>
      <c r="BM3586" s="1"/>
      <c r="BN3586" s="1"/>
      <c r="BO3586" s="1"/>
      <c r="BP3586" s="1"/>
      <c r="BQ3586" s="542"/>
      <c r="BR3586" s="649"/>
    </row>
    <row r="3587" spans="1:77" s="679" customFormat="1" hidden="1">
      <c r="B3587" s="680"/>
      <c r="C3587" s="1771"/>
      <c r="D3587" s="1772"/>
      <c r="E3587" s="667"/>
      <c r="F3587" s="844"/>
      <c r="G3587" s="610"/>
      <c r="H3587" s="608"/>
      <c r="I3587" s="609"/>
      <c r="J3587" s="610"/>
      <c r="K3587" s="611"/>
      <c r="L3587" s="611"/>
      <c r="M3587" s="611"/>
      <c r="N3587" s="611"/>
      <c r="O3587" s="611"/>
      <c r="P3587" s="611"/>
      <c r="Q3587" s="611"/>
      <c r="R3587" s="611"/>
      <c r="S3587" s="611"/>
      <c r="T3587" s="611"/>
      <c r="U3587" s="611"/>
      <c r="V3587" s="611"/>
      <c r="W3587" s="611"/>
      <c r="X3587" s="611"/>
      <c r="Y3587" s="611"/>
      <c r="Z3587" s="611"/>
      <c r="AA3587" s="611"/>
      <c r="AB3587" s="611"/>
      <c r="AC3587" s="611"/>
      <c r="AD3587" s="611"/>
      <c r="AE3587" s="611"/>
      <c r="AF3587" s="611"/>
      <c r="AG3587" s="611"/>
      <c r="AH3587" s="611"/>
      <c r="AI3587" s="611"/>
      <c r="AJ3587" s="611"/>
      <c r="AK3587" s="611"/>
      <c r="AL3587" s="611"/>
      <c r="AM3587" s="611"/>
      <c r="AN3587" s="611"/>
      <c r="AO3587" s="611"/>
      <c r="AP3587" s="611"/>
      <c r="AQ3587" s="611"/>
      <c r="AR3587" s="611"/>
      <c r="AS3587" s="611"/>
      <c r="AT3587" s="611"/>
      <c r="AU3587" s="685"/>
      <c r="AV3587" s="611"/>
      <c r="AW3587" s="611"/>
      <c r="AX3587" s="611"/>
      <c r="AY3587" s="611"/>
      <c r="AZ3587" s="611"/>
      <c r="BA3587" s="611"/>
      <c r="BB3587" s="611"/>
      <c r="BC3587" s="611"/>
      <c r="BD3587" s="611"/>
      <c r="BE3587" s="611"/>
      <c r="BF3587" s="611"/>
      <c r="BG3587" s="611"/>
      <c r="BH3587" s="611"/>
      <c r="BI3587" s="611"/>
      <c r="BJ3587" s="611"/>
      <c r="BK3587" s="611"/>
      <c r="BL3587" s="611"/>
      <c r="BM3587" s="611"/>
      <c r="BN3587" s="611"/>
      <c r="BO3587" s="611"/>
      <c r="BP3587" s="611"/>
      <c r="BQ3587" s="547">
        <v>1</v>
      </c>
    </row>
    <row r="3588" spans="1:77" s="679" customFormat="1" hidden="1">
      <c r="B3588" s="680"/>
      <c r="C3588" s="1773"/>
      <c r="D3588" s="1772"/>
      <c r="E3588" s="667"/>
      <c r="F3588" s="844"/>
      <c r="G3588" s="610"/>
      <c r="H3588" s="608"/>
      <c r="I3588" s="609"/>
      <c r="J3588" s="610"/>
      <c r="K3588" s="611"/>
      <c r="L3588" s="611"/>
      <c r="M3588" s="611"/>
      <c r="N3588" s="611"/>
      <c r="O3588" s="611"/>
      <c r="P3588" s="611"/>
      <c r="Q3588" s="611"/>
      <c r="R3588" s="611"/>
      <c r="S3588" s="611"/>
      <c r="T3588" s="611"/>
      <c r="U3588" s="611"/>
      <c r="V3588" s="611"/>
      <c r="W3588" s="611"/>
      <c r="X3588" s="611"/>
      <c r="Y3588" s="611"/>
      <c r="Z3588" s="611"/>
      <c r="AA3588" s="611"/>
      <c r="AB3588" s="611"/>
      <c r="AC3588" s="611"/>
      <c r="AD3588" s="611"/>
      <c r="AE3588" s="611"/>
      <c r="AF3588" s="611"/>
      <c r="AG3588" s="611"/>
      <c r="AH3588" s="611"/>
      <c r="AI3588" s="611"/>
      <c r="AJ3588" s="611"/>
      <c r="AK3588" s="611"/>
      <c r="AL3588" s="611"/>
      <c r="AM3588" s="611"/>
      <c r="AN3588" s="611"/>
      <c r="AO3588" s="611"/>
      <c r="AP3588" s="611"/>
      <c r="AQ3588" s="611"/>
      <c r="AR3588" s="611"/>
      <c r="AS3588" s="611"/>
      <c r="AT3588" s="611"/>
      <c r="AU3588" s="685"/>
      <c r="AV3588" s="611"/>
      <c r="AW3588" s="611"/>
      <c r="AX3588" s="611"/>
      <c r="AY3588" s="611"/>
      <c r="AZ3588" s="611"/>
      <c r="BA3588" s="611"/>
      <c r="BB3588" s="611"/>
      <c r="BC3588" s="611"/>
      <c r="BD3588" s="611"/>
      <c r="BE3588" s="611"/>
      <c r="BF3588" s="611"/>
      <c r="BG3588" s="611"/>
      <c r="BH3588" s="611"/>
      <c r="BI3588" s="611"/>
      <c r="BJ3588" s="611"/>
      <c r="BK3588" s="611"/>
      <c r="BL3588" s="611"/>
      <c r="BM3588" s="611"/>
      <c r="BN3588" s="611"/>
      <c r="BO3588" s="611"/>
      <c r="BP3588" s="611"/>
      <c r="BQ3588" s="547">
        <v>1</v>
      </c>
    </row>
    <row r="3589" spans="1:77" s="679" customFormat="1" hidden="1">
      <c r="B3589" s="680"/>
      <c r="C3589" s="889"/>
      <c r="D3589" s="1774"/>
      <c r="E3589" s="1774"/>
      <c r="F3589" s="1775"/>
      <c r="G3589" s="610"/>
      <c r="H3589" s="608"/>
      <c r="I3589" s="609"/>
      <c r="J3589" s="610"/>
      <c r="K3589" s="611"/>
      <c r="L3589" s="611"/>
      <c r="M3589" s="611"/>
      <c r="N3589" s="611"/>
      <c r="O3589" s="611"/>
      <c r="P3589" s="611"/>
      <c r="Q3589" s="611"/>
      <c r="R3589" s="611"/>
      <c r="S3589" s="611"/>
      <c r="T3589" s="611"/>
      <c r="U3589" s="611"/>
      <c r="V3589" s="611"/>
      <c r="W3589" s="611"/>
      <c r="X3589" s="611"/>
      <c r="Y3589" s="611"/>
      <c r="Z3589" s="611"/>
      <c r="AA3589" s="611"/>
      <c r="AB3589" s="611"/>
      <c r="AC3589" s="611"/>
      <c r="AD3589" s="611"/>
      <c r="AE3589" s="611"/>
      <c r="AF3589" s="611"/>
      <c r="AG3589" s="611"/>
      <c r="AH3589" s="611"/>
      <c r="AI3589" s="611"/>
      <c r="AJ3589" s="611"/>
      <c r="AK3589" s="611"/>
      <c r="AL3589" s="611"/>
      <c r="AM3589" s="611"/>
      <c r="AN3589" s="611"/>
      <c r="AO3589" s="611"/>
      <c r="AP3589" s="611"/>
      <c r="AQ3589" s="611"/>
      <c r="AR3589" s="611"/>
      <c r="AS3589" s="611"/>
      <c r="AT3589" s="611"/>
      <c r="AU3589" s="685"/>
      <c r="AV3589" s="611"/>
      <c r="AW3589" s="611"/>
      <c r="AX3589" s="611"/>
      <c r="AY3589" s="611"/>
      <c r="AZ3589" s="611"/>
      <c r="BA3589" s="611"/>
      <c r="BB3589" s="611"/>
      <c r="BC3589" s="611"/>
      <c r="BD3589" s="611"/>
      <c r="BE3589" s="611"/>
      <c r="BF3589" s="611"/>
      <c r="BG3589" s="611"/>
      <c r="BH3589" s="611"/>
      <c r="BI3589" s="611"/>
      <c r="BJ3589" s="611"/>
      <c r="BK3589" s="611"/>
      <c r="BL3589" s="611"/>
      <c r="BM3589" s="611"/>
      <c r="BN3589" s="611"/>
      <c r="BO3589" s="611"/>
      <c r="BP3589" s="611"/>
      <c r="BQ3589" s="547">
        <v>1</v>
      </c>
      <c r="BR3589" s="611"/>
    </row>
    <row r="3590" spans="1:77" s="575" customFormat="1" hidden="1">
      <c r="B3590" s="576"/>
      <c r="C3590" s="577"/>
      <c r="D3590" s="578"/>
      <c r="E3590" s="579"/>
      <c r="F3590" s="578"/>
      <c r="G3590" s="580"/>
      <c r="H3590" s="581"/>
      <c r="I3590" s="582"/>
      <c r="J3590" s="580">
        <f>K3590+AA3590+BM3590</f>
        <v>0</v>
      </c>
      <c r="K3590" s="578">
        <f>L3590+T3590+X3590+Y3590+Z3590</f>
        <v>0</v>
      </c>
      <c r="L3590" s="578">
        <f>M3590+S3590</f>
        <v>0</v>
      </c>
      <c r="M3590" s="578">
        <f>N3590+R3590</f>
        <v>0</v>
      </c>
      <c r="N3590" s="578">
        <f>O3590+P3590+Q3590</f>
        <v>0</v>
      </c>
      <c r="O3590" s="578"/>
      <c r="P3590" s="578"/>
      <c r="Q3590" s="578"/>
      <c r="R3590" s="578"/>
      <c r="S3590" s="578"/>
      <c r="T3590" s="578">
        <f>U3590+V3590+W3590</f>
        <v>0</v>
      </c>
      <c r="U3590" s="578"/>
      <c r="V3590" s="578"/>
      <c r="W3590" s="578"/>
      <c r="X3590" s="578"/>
      <c r="Y3590" s="578"/>
      <c r="Z3590" s="578"/>
      <c r="AA3590" s="578">
        <f xml:space="preserve"> SUM(AB3590:AI3590)+SUM(AV3590:BL3590)</f>
        <v>0</v>
      </c>
      <c r="AB3590" s="578"/>
      <c r="AC3590" s="578"/>
      <c r="AD3590" s="578"/>
      <c r="AE3590" s="578"/>
      <c r="AF3590" s="578"/>
      <c r="AG3590" s="578"/>
      <c r="AH3590" s="578"/>
      <c r="AI3590" s="578"/>
      <c r="AJ3590" s="578"/>
      <c r="AK3590" s="578"/>
      <c r="AL3590" s="578"/>
      <c r="AM3590" s="578"/>
      <c r="AN3590" s="578"/>
      <c r="AO3590" s="578"/>
      <c r="AP3590" s="578"/>
      <c r="AQ3590" s="578"/>
      <c r="AR3590" s="578"/>
      <c r="AS3590" s="578"/>
      <c r="AT3590" s="578"/>
      <c r="AU3590" s="567"/>
      <c r="AV3590" s="578"/>
      <c r="AW3590" s="578"/>
      <c r="AX3590" s="578"/>
      <c r="AY3590" s="578"/>
      <c r="AZ3590" s="578"/>
      <c r="BA3590" s="578"/>
      <c r="BB3590" s="578"/>
      <c r="BC3590" s="578"/>
      <c r="BD3590" s="578"/>
      <c r="BE3590" s="578"/>
      <c r="BF3590" s="578"/>
      <c r="BG3590" s="578"/>
      <c r="BH3590" s="578"/>
      <c r="BI3590" s="578"/>
      <c r="BJ3590" s="578"/>
      <c r="BK3590" s="578"/>
      <c r="BL3590" s="578"/>
      <c r="BM3590" s="578">
        <f>SUM(BN3590:BP3590)</f>
        <v>0</v>
      </c>
      <c r="BN3590" s="578"/>
      <c r="BO3590" s="578"/>
      <c r="BP3590" s="578"/>
      <c r="BQ3590" s="547">
        <v>1</v>
      </c>
      <c r="BR3590" s="578"/>
    </row>
    <row r="3591" spans="1:77" s="575" customFormat="1" hidden="1">
      <c r="B3591" s="576"/>
      <c r="C3591" s="577"/>
      <c r="D3591" s="578"/>
      <c r="E3591" s="579"/>
      <c r="F3591" s="578"/>
      <c r="G3591" s="580"/>
      <c r="H3591" s="581"/>
      <c r="I3591" s="582"/>
      <c r="J3591" s="580">
        <f>K3591+AA3591+BM3591</f>
        <v>0</v>
      </c>
      <c r="K3591" s="578">
        <f>L3591+T3591+X3591+Y3591+Z3591</f>
        <v>0</v>
      </c>
      <c r="L3591" s="578">
        <f>M3591+S3591</f>
        <v>0</v>
      </c>
      <c r="M3591" s="578">
        <f>N3591+R3591</f>
        <v>0</v>
      </c>
      <c r="N3591" s="578">
        <f>O3591+P3591+Q3591</f>
        <v>0</v>
      </c>
      <c r="O3591" s="578"/>
      <c r="P3591" s="578"/>
      <c r="Q3591" s="578"/>
      <c r="R3591" s="578"/>
      <c r="S3591" s="578"/>
      <c r="T3591" s="578">
        <f>U3591+V3591+W3591</f>
        <v>0</v>
      </c>
      <c r="U3591" s="578"/>
      <c r="V3591" s="578"/>
      <c r="W3591" s="578"/>
      <c r="X3591" s="578"/>
      <c r="Y3591" s="578"/>
      <c r="Z3591" s="578"/>
      <c r="AA3591" s="578">
        <f xml:space="preserve"> SUM(AB3591:AI3591)+SUM(AV3591:BL3591)</f>
        <v>0</v>
      </c>
      <c r="AB3591" s="578"/>
      <c r="AC3591" s="578"/>
      <c r="AD3591" s="578"/>
      <c r="AE3591" s="578"/>
      <c r="AF3591" s="578"/>
      <c r="AG3591" s="578"/>
      <c r="AH3591" s="578"/>
      <c r="AI3591" s="578"/>
      <c r="AJ3591" s="578"/>
      <c r="AK3591" s="578"/>
      <c r="AL3591" s="578"/>
      <c r="AM3591" s="578"/>
      <c r="AN3591" s="578"/>
      <c r="AO3591" s="578"/>
      <c r="AP3591" s="578"/>
      <c r="AQ3591" s="578"/>
      <c r="AR3591" s="578"/>
      <c r="AS3591" s="578"/>
      <c r="AT3591" s="578"/>
      <c r="AU3591" s="567"/>
      <c r="AV3591" s="578"/>
      <c r="AW3591" s="578"/>
      <c r="AX3591" s="578"/>
      <c r="AY3591" s="578"/>
      <c r="AZ3591" s="578"/>
      <c r="BA3591" s="578"/>
      <c r="BB3591" s="578"/>
      <c r="BC3591" s="578"/>
      <c r="BD3591" s="578"/>
      <c r="BE3591" s="578"/>
      <c r="BF3591" s="578"/>
      <c r="BG3591" s="578"/>
      <c r="BH3591" s="578"/>
      <c r="BI3591" s="578"/>
      <c r="BJ3591" s="578"/>
      <c r="BK3591" s="578"/>
      <c r="BL3591" s="578"/>
      <c r="BM3591" s="578">
        <f>SUM(BN3591:BP3591)</f>
        <v>0</v>
      </c>
      <c r="BN3591" s="578"/>
      <c r="BO3591" s="578"/>
      <c r="BP3591" s="578"/>
      <c r="BQ3591" s="547">
        <v>1</v>
      </c>
      <c r="BR3591" s="578"/>
    </row>
    <row r="3592" spans="1:77" s="593" customFormat="1" ht="14.25" hidden="1">
      <c r="B3592" s="594" t="s">
        <v>1047</v>
      </c>
      <c r="C3592" s="1579" t="s">
        <v>1048</v>
      </c>
      <c r="D3592" s="596"/>
      <c r="E3592" s="597"/>
      <c r="F3592" s="596"/>
      <c r="G3592" s="598"/>
      <c r="H3592" s="599">
        <f t="shared" ref="H3592:BP3592" si="1613">H3593+H3611</f>
        <v>1.1000000000000001</v>
      </c>
      <c r="I3592" s="1019">
        <f t="shared" si="1613"/>
        <v>0</v>
      </c>
      <c r="J3592" s="599">
        <f t="shared" si="1613"/>
        <v>1.1000000000000001</v>
      </c>
      <c r="K3592" s="599">
        <f t="shared" si="1613"/>
        <v>0.81</v>
      </c>
      <c r="L3592" s="599">
        <f t="shared" si="1613"/>
        <v>0.53</v>
      </c>
      <c r="M3592" s="599">
        <f t="shared" si="1613"/>
        <v>0.53</v>
      </c>
      <c r="N3592" s="599">
        <f t="shared" si="1613"/>
        <v>0.46</v>
      </c>
      <c r="O3592" s="599">
        <f t="shared" si="1613"/>
        <v>0.46</v>
      </c>
      <c r="P3592" s="599">
        <f t="shared" si="1613"/>
        <v>0</v>
      </c>
      <c r="Q3592" s="599">
        <f t="shared" si="1613"/>
        <v>0</v>
      </c>
      <c r="R3592" s="596">
        <f t="shared" si="1613"/>
        <v>7.0000000000000007E-2</v>
      </c>
      <c r="S3592" s="599">
        <f t="shared" si="1613"/>
        <v>0</v>
      </c>
      <c r="T3592" s="599">
        <f t="shared" si="1613"/>
        <v>0</v>
      </c>
      <c r="U3592" s="599">
        <f t="shared" si="1613"/>
        <v>0</v>
      </c>
      <c r="V3592" s="599">
        <f t="shared" si="1613"/>
        <v>0</v>
      </c>
      <c r="W3592" s="599">
        <f t="shared" si="1613"/>
        <v>0</v>
      </c>
      <c r="X3592" s="599">
        <f t="shared" si="1613"/>
        <v>0</v>
      </c>
      <c r="Y3592" s="599">
        <f t="shared" si="1613"/>
        <v>0.28000000000000003</v>
      </c>
      <c r="Z3592" s="599">
        <f t="shared" si="1613"/>
        <v>0</v>
      </c>
      <c r="AA3592" s="599">
        <f t="shared" si="1613"/>
        <v>0.29000000000000004</v>
      </c>
      <c r="AB3592" s="599">
        <f t="shared" si="1613"/>
        <v>0</v>
      </c>
      <c r="AC3592" s="599">
        <f t="shared" si="1613"/>
        <v>0</v>
      </c>
      <c r="AD3592" s="599">
        <f t="shared" si="1613"/>
        <v>0</v>
      </c>
      <c r="AE3592" s="599">
        <f t="shared" si="1613"/>
        <v>0</v>
      </c>
      <c r="AF3592" s="599">
        <f t="shared" si="1613"/>
        <v>0</v>
      </c>
      <c r="AG3592" s="599">
        <f t="shared" si="1613"/>
        <v>0</v>
      </c>
      <c r="AH3592" s="599">
        <f t="shared" si="1613"/>
        <v>0</v>
      </c>
      <c r="AI3592" s="599">
        <f t="shared" si="1613"/>
        <v>0.18000000000000002</v>
      </c>
      <c r="AJ3592" s="599">
        <f t="shared" si="1613"/>
        <v>0.18000000000000002</v>
      </c>
      <c r="AK3592" s="599">
        <f t="shared" si="1613"/>
        <v>0</v>
      </c>
      <c r="AL3592" s="599">
        <f t="shared" si="1613"/>
        <v>0</v>
      </c>
      <c r="AM3592" s="599">
        <f t="shared" si="1613"/>
        <v>0</v>
      </c>
      <c r="AN3592" s="599">
        <f t="shared" si="1613"/>
        <v>0</v>
      </c>
      <c r="AO3592" s="599">
        <f t="shared" si="1613"/>
        <v>0</v>
      </c>
      <c r="AP3592" s="599">
        <f t="shared" si="1613"/>
        <v>0</v>
      </c>
      <c r="AQ3592" s="599">
        <f t="shared" si="1613"/>
        <v>0</v>
      </c>
      <c r="AR3592" s="599">
        <f t="shared" si="1613"/>
        <v>0</v>
      </c>
      <c r="AS3592" s="599">
        <f t="shared" si="1613"/>
        <v>0</v>
      </c>
      <c r="AT3592" s="599">
        <f t="shared" si="1613"/>
        <v>0</v>
      </c>
      <c r="AU3592" s="599">
        <f t="shared" si="1613"/>
        <v>0</v>
      </c>
      <c r="AV3592" s="599">
        <f t="shared" si="1613"/>
        <v>0</v>
      </c>
      <c r="AW3592" s="599">
        <f t="shared" si="1613"/>
        <v>0</v>
      </c>
      <c r="AX3592" s="599">
        <f t="shared" si="1613"/>
        <v>0</v>
      </c>
      <c r="AY3592" s="599">
        <f t="shared" si="1613"/>
        <v>0.1</v>
      </c>
      <c r="AZ3592" s="599">
        <f t="shared" si="1613"/>
        <v>0.01</v>
      </c>
      <c r="BA3592" s="599">
        <f t="shared" si="1613"/>
        <v>0</v>
      </c>
      <c r="BB3592" s="599">
        <f t="shared" si="1613"/>
        <v>0</v>
      </c>
      <c r="BC3592" s="599">
        <f t="shared" si="1613"/>
        <v>0</v>
      </c>
      <c r="BD3592" s="599">
        <f t="shared" si="1613"/>
        <v>0</v>
      </c>
      <c r="BE3592" s="599">
        <f t="shared" si="1613"/>
        <v>0</v>
      </c>
      <c r="BF3592" s="599">
        <f t="shared" si="1613"/>
        <v>0</v>
      </c>
      <c r="BG3592" s="599">
        <f t="shared" si="1613"/>
        <v>0</v>
      </c>
      <c r="BH3592" s="599">
        <f t="shared" si="1613"/>
        <v>0</v>
      </c>
      <c r="BI3592" s="599">
        <f t="shared" si="1613"/>
        <v>0</v>
      </c>
      <c r="BJ3592" s="599">
        <f t="shared" si="1613"/>
        <v>0</v>
      </c>
      <c r="BK3592" s="599">
        <f t="shared" si="1613"/>
        <v>0</v>
      </c>
      <c r="BL3592" s="599">
        <f t="shared" si="1613"/>
        <v>0</v>
      </c>
      <c r="BM3592" s="599">
        <f t="shared" si="1613"/>
        <v>0</v>
      </c>
      <c r="BN3592" s="599">
        <f t="shared" si="1613"/>
        <v>0</v>
      </c>
      <c r="BO3592" s="599">
        <f t="shared" si="1613"/>
        <v>0</v>
      </c>
      <c r="BP3592" s="599">
        <f t="shared" si="1613"/>
        <v>0</v>
      </c>
      <c r="BQ3592" s="601">
        <v>1</v>
      </c>
      <c r="BR3592" s="596"/>
    </row>
    <row r="3593" spans="1:77" s="559" customFormat="1" hidden="1">
      <c r="B3593" s="560"/>
      <c r="C3593" s="561" t="s">
        <v>2709</v>
      </c>
      <c r="D3593" s="562"/>
      <c r="E3593" s="563"/>
      <c r="F3593" s="562"/>
      <c r="G3593" s="564"/>
      <c r="H3593" s="565">
        <f>SUM(H3594:H3610)</f>
        <v>0</v>
      </c>
      <c r="I3593" s="566"/>
      <c r="J3593" s="564">
        <f t="shared" ref="J3593:BP3593" si="1614">SUM(J3594:J3610)</f>
        <v>0</v>
      </c>
      <c r="K3593" s="562">
        <f t="shared" si="1614"/>
        <v>0</v>
      </c>
      <c r="L3593" s="562">
        <f t="shared" si="1614"/>
        <v>0</v>
      </c>
      <c r="M3593" s="562">
        <f t="shared" si="1614"/>
        <v>0</v>
      </c>
      <c r="N3593" s="562">
        <f t="shared" si="1614"/>
        <v>0</v>
      </c>
      <c r="O3593" s="562">
        <f t="shared" si="1614"/>
        <v>0</v>
      </c>
      <c r="P3593" s="562">
        <f t="shared" si="1614"/>
        <v>0</v>
      </c>
      <c r="Q3593" s="562">
        <f t="shared" si="1614"/>
        <v>0</v>
      </c>
      <c r="R3593" s="562">
        <f t="shared" si="1614"/>
        <v>0</v>
      </c>
      <c r="S3593" s="562">
        <f t="shared" si="1614"/>
        <v>0</v>
      </c>
      <c r="T3593" s="562">
        <f t="shared" si="1614"/>
        <v>0</v>
      </c>
      <c r="U3593" s="562">
        <f t="shared" si="1614"/>
        <v>0</v>
      </c>
      <c r="V3593" s="562">
        <f t="shared" si="1614"/>
        <v>0</v>
      </c>
      <c r="W3593" s="562">
        <f t="shared" si="1614"/>
        <v>0</v>
      </c>
      <c r="X3593" s="562">
        <f t="shared" si="1614"/>
        <v>0</v>
      </c>
      <c r="Y3593" s="562">
        <f t="shared" si="1614"/>
        <v>0</v>
      </c>
      <c r="Z3593" s="562">
        <f t="shared" si="1614"/>
        <v>0</v>
      </c>
      <c r="AA3593" s="562">
        <f t="shared" si="1614"/>
        <v>0</v>
      </c>
      <c r="AB3593" s="562">
        <f t="shared" si="1614"/>
        <v>0</v>
      </c>
      <c r="AC3593" s="562">
        <f t="shared" si="1614"/>
        <v>0</v>
      </c>
      <c r="AD3593" s="562">
        <f t="shared" si="1614"/>
        <v>0</v>
      </c>
      <c r="AE3593" s="562">
        <f t="shared" si="1614"/>
        <v>0</v>
      </c>
      <c r="AF3593" s="562">
        <f t="shared" si="1614"/>
        <v>0</v>
      </c>
      <c r="AG3593" s="562">
        <f t="shared" si="1614"/>
        <v>0</v>
      </c>
      <c r="AH3593" s="562">
        <f t="shared" si="1614"/>
        <v>0</v>
      </c>
      <c r="AI3593" s="562">
        <f t="shared" si="1614"/>
        <v>0</v>
      </c>
      <c r="AJ3593" s="562">
        <f t="shared" si="1614"/>
        <v>0</v>
      </c>
      <c r="AK3593" s="562">
        <f t="shared" si="1614"/>
        <v>0</v>
      </c>
      <c r="AL3593" s="562">
        <f t="shared" si="1614"/>
        <v>0</v>
      </c>
      <c r="AM3593" s="562">
        <f t="shared" si="1614"/>
        <v>0</v>
      </c>
      <c r="AN3593" s="562">
        <f t="shared" si="1614"/>
        <v>0</v>
      </c>
      <c r="AO3593" s="562">
        <f t="shared" si="1614"/>
        <v>0</v>
      </c>
      <c r="AP3593" s="562">
        <f t="shared" si="1614"/>
        <v>0</v>
      </c>
      <c r="AQ3593" s="562">
        <f t="shared" si="1614"/>
        <v>0</v>
      </c>
      <c r="AR3593" s="562">
        <f t="shared" si="1614"/>
        <v>0</v>
      </c>
      <c r="AS3593" s="562">
        <f t="shared" si="1614"/>
        <v>0</v>
      </c>
      <c r="AT3593" s="562">
        <f t="shared" si="1614"/>
        <v>0</v>
      </c>
      <c r="AU3593" s="562">
        <f t="shared" si="1614"/>
        <v>0</v>
      </c>
      <c r="AV3593" s="562">
        <f t="shared" si="1614"/>
        <v>0</v>
      </c>
      <c r="AW3593" s="562">
        <f t="shared" si="1614"/>
        <v>0</v>
      </c>
      <c r="AX3593" s="562">
        <f t="shared" si="1614"/>
        <v>0</v>
      </c>
      <c r="AY3593" s="562">
        <f t="shared" si="1614"/>
        <v>0</v>
      </c>
      <c r="AZ3593" s="562">
        <f t="shared" si="1614"/>
        <v>0</v>
      </c>
      <c r="BA3593" s="562">
        <f t="shared" si="1614"/>
        <v>0</v>
      </c>
      <c r="BB3593" s="562">
        <f t="shared" si="1614"/>
        <v>0</v>
      </c>
      <c r="BC3593" s="562">
        <f t="shared" si="1614"/>
        <v>0</v>
      </c>
      <c r="BD3593" s="562">
        <f t="shared" si="1614"/>
        <v>0</v>
      </c>
      <c r="BE3593" s="562">
        <f t="shared" si="1614"/>
        <v>0</v>
      </c>
      <c r="BF3593" s="562">
        <f t="shared" si="1614"/>
        <v>0</v>
      </c>
      <c r="BG3593" s="562">
        <f t="shared" si="1614"/>
        <v>0</v>
      </c>
      <c r="BH3593" s="562">
        <f t="shared" si="1614"/>
        <v>0</v>
      </c>
      <c r="BI3593" s="562">
        <f t="shared" si="1614"/>
        <v>0</v>
      </c>
      <c r="BJ3593" s="562">
        <f t="shared" si="1614"/>
        <v>0</v>
      </c>
      <c r="BK3593" s="562">
        <f t="shared" si="1614"/>
        <v>0</v>
      </c>
      <c r="BL3593" s="562">
        <f t="shared" si="1614"/>
        <v>0</v>
      </c>
      <c r="BM3593" s="562">
        <f t="shared" si="1614"/>
        <v>0</v>
      </c>
      <c r="BN3593" s="562">
        <f t="shared" si="1614"/>
        <v>0</v>
      </c>
      <c r="BO3593" s="562">
        <f t="shared" si="1614"/>
        <v>0</v>
      </c>
      <c r="BP3593" s="562">
        <f t="shared" si="1614"/>
        <v>0</v>
      </c>
      <c r="BQ3593" s="568">
        <v>1</v>
      </c>
      <c r="BR3593" s="562"/>
    </row>
    <row r="3594" spans="1:77" s="619" customFormat="1" hidden="1">
      <c r="A3594" s="603"/>
      <c r="B3594" s="634"/>
      <c r="C3594" s="634"/>
      <c r="D3594" s="688"/>
      <c r="E3594" s="635"/>
      <c r="F3594" s="688"/>
      <c r="G3594" s="621"/>
      <c r="H3594" s="608"/>
      <c r="I3594" s="609"/>
      <c r="J3594" s="610"/>
      <c r="K3594" s="611"/>
      <c r="L3594" s="611"/>
      <c r="M3594" s="611"/>
      <c r="N3594" s="611"/>
      <c r="O3594" s="612"/>
      <c r="P3594" s="612"/>
      <c r="Q3594" s="613"/>
      <c r="R3594" s="612"/>
      <c r="S3594" s="612"/>
      <c r="T3594" s="615"/>
      <c r="U3594" s="612"/>
      <c r="V3594" s="612"/>
      <c r="W3594" s="613"/>
      <c r="X3594" s="612"/>
      <c r="Y3594" s="612"/>
      <c r="Z3594" s="612"/>
      <c r="AA3594" s="611"/>
      <c r="AB3594" s="612"/>
      <c r="AC3594" s="612"/>
      <c r="AD3594" s="613"/>
      <c r="AE3594" s="613"/>
      <c r="AF3594" s="612"/>
      <c r="AG3594" s="612"/>
      <c r="AH3594" s="612"/>
      <c r="AI3594" s="611"/>
      <c r="AJ3594" s="612"/>
      <c r="AK3594" s="612"/>
      <c r="AL3594" s="612"/>
      <c r="AM3594" s="613"/>
      <c r="AN3594" s="612"/>
      <c r="AO3594" s="612"/>
      <c r="AP3594" s="612"/>
      <c r="AQ3594" s="613"/>
      <c r="AR3594" s="612"/>
      <c r="AS3594" s="612"/>
      <c r="AT3594" s="612"/>
      <c r="AU3594" s="616"/>
      <c r="AV3594" s="612"/>
      <c r="AW3594" s="612"/>
      <c r="AX3594" s="612"/>
      <c r="AY3594" s="612"/>
      <c r="AZ3594" s="612"/>
      <c r="BA3594" s="612"/>
      <c r="BB3594" s="612"/>
      <c r="BC3594" s="613"/>
      <c r="BD3594" s="612"/>
      <c r="BE3594" s="612"/>
      <c r="BF3594" s="612"/>
      <c r="BG3594" s="612"/>
      <c r="BH3594" s="613"/>
      <c r="BI3594" s="612"/>
      <c r="BJ3594" s="612"/>
      <c r="BK3594" s="612"/>
      <c r="BL3594" s="613"/>
      <c r="BM3594" s="611"/>
      <c r="BN3594" s="612"/>
      <c r="BO3594" s="612"/>
      <c r="BP3594" s="612"/>
      <c r="BQ3594" s="547"/>
      <c r="BR3594" s="622"/>
      <c r="BS3594" s="1025"/>
      <c r="BT3594" s="688"/>
      <c r="BU3594" s="621"/>
      <c r="BY3594" s="621"/>
    </row>
    <row r="3595" spans="1:77" s="619" customFormat="1" hidden="1">
      <c r="A3595" s="603"/>
      <c r="B3595" s="634"/>
      <c r="C3595" s="634"/>
      <c r="D3595" s="688"/>
      <c r="E3595" s="635"/>
      <c r="F3595" s="688"/>
      <c r="G3595" s="621"/>
      <c r="H3595" s="608"/>
      <c r="I3595" s="609"/>
      <c r="J3595" s="610"/>
      <c r="K3595" s="611"/>
      <c r="L3595" s="611"/>
      <c r="M3595" s="611"/>
      <c r="N3595" s="611"/>
      <c r="O3595" s="612"/>
      <c r="P3595" s="612"/>
      <c r="Q3595" s="613"/>
      <c r="R3595" s="612"/>
      <c r="S3595" s="612"/>
      <c r="T3595" s="615"/>
      <c r="U3595" s="612"/>
      <c r="V3595" s="612"/>
      <c r="W3595" s="613"/>
      <c r="X3595" s="612"/>
      <c r="Y3595" s="612"/>
      <c r="Z3595" s="612"/>
      <c r="AA3595" s="611"/>
      <c r="AB3595" s="612"/>
      <c r="AC3595" s="612"/>
      <c r="AD3595" s="613"/>
      <c r="AE3595" s="613"/>
      <c r="AF3595" s="612"/>
      <c r="AG3595" s="612"/>
      <c r="AH3595" s="612"/>
      <c r="AI3595" s="611"/>
      <c r="AJ3595" s="612"/>
      <c r="AK3595" s="612"/>
      <c r="AL3595" s="612"/>
      <c r="AM3595" s="613"/>
      <c r="AN3595" s="612"/>
      <c r="AO3595" s="612"/>
      <c r="AP3595" s="612"/>
      <c r="AQ3595" s="613"/>
      <c r="AR3595" s="612"/>
      <c r="AS3595" s="612"/>
      <c r="AT3595" s="612"/>
      <c r="AU3595" s="616"/>
      <c r="AV3595" s="612"/>
      <c r="AW3595" s="612"/>
      <c r="AX3595" s="612"/>
      <c r="AY3595" s="612"/>
      <c r="AZ3595" s="612"/>
      <c r="BA3595" s="612"/>
      <c r="BB3595" s="612"/>
      <c r="BC3595" s="613"/>
      <c r="BD3595" s="612"/>
      <c r="BE3595" s="612"/>
      <c r="BF3595" s="612"/>
      <c r="BG3595" s="612"/>
      <c r="BH3595" s="613"/>
      <c r="BI3595" s="612"/>
      <c r="BJ3595" s="612"/>
      <c r="BK3595" s="612"/>
      <c r="BL3595" s="613"/>
      <c r="BM3595" s="611"/>
      <c r="BN3595" s="612"/>
      <c r="BO3595" s="612"/>
      <c r="BP3595" s="612"/>
      <c r="BQ3595" s="547"/>
      <c r="BR3595" s="622"/>
      <c r="BS3595" s="678"/>
      <c r="BT3595" s="688"/>
      <c r="BU3595" s="621"/>
      <c r="BY3595" s="621"/>
    </row>
    <row r="3596" spans="1:77" s="619" customFormat="1" hidden="1">
      <c r="A3596" s="603"/>
      <c r="B3596" s="634"/>
      <c r="C3596" s="634"/>
      <c r="D3596" s="688"/>
      <c r="E3596" s="635"/>
      <c r="F3596" s="688"/>
      <c r="G3596" s="621"/>
      <c r="H3596" s="608"/>
      <c r="I3596" s="609"/>
      <c r="J3596" s="610"/>
      <c r="K3596" s="611"/>
      <c r="L3596" s="611"/>
      <c r="M3596" s="611"/>
      <c r="N3596" s="611"/>
      <c r="O3596" s="612"/>
      <c r="P3596" s="612"/>
      <c r="Q3596" s="613"/>
      <c r="R3596" s="612"/>
      <c r="S3596" s="612"/>
      <c r="T3596" s="615"/>
      <c r="U3596" s="612"/>
      <c r="V3596" s="612"/>
      <c r="W3596" s="613"/>
      <c r="X3596" s="612"/>
      <c r="Y3596" s="612"/>
      <c r="Z3596" s="612"/>
      <c r="AA3596" s="611"/>
      <c r="AB3596" s="612"/>
      <c r="AC3596" s="612"/>
      <c r="AD3596" s="613"/>
      <c r="AE3596" s="613"/>
      <c r="AF3596" s="612"/>
      <c r="AG3596" s="612"/>
      <c r="AH3596" s="612"/>
      <c r="AI3596" s="611"/>
      <c r="AJ3596" s="612"/>
      <c r="AK3596" s="612"/>
      <c r="AL3596" s="612"/>
      <c r="AM3596" s="613"/>
      <c r="AN3596" s="612"/>
      <c r="AO3596" s="612"/>
      <c r="AP3596" s="612"/>
      <c r="AQ3596" s="613"/>
      <c r="AR3596" s="612"/>
      <c r="AS3596" s="612"/>
      <c r="AT3596" s="612"/>
      <c r="AU3596" s="616"/>
      <c r="AV3596" s="612"/>
      <c r="AW3596" s="612"/>
      <c r="AX3596" s="612"/>
      <c r="AY3596" s="612"/>
      <c r="AZ3596" s="612"/>
      <c r="BA3596" s="612"/>
      <c r="BB3596" s="612"/>
      <c r="BC3596" s="613"/>
      <c r="BD3596" s="612"/>
      <c r="BE3596" s="612"/>
      <c r="BF3596" s="612"/>
      <c r="BG3596" s="612"/>
      <c r="BH3596" s="613"/>
      <c r="BI3596" s="612"/>
      <c r="BJ3596" s="612"/>
      <c r="BK3596" s="612"/>
      <c r="BL3596" s="613"/>
      <c r="BM3596" s="611"/>
      <c r="BN3596" s="612"/>
      <c r="BO3596" s="612"/>
      <c r="BP3596" s="612"/>
      <c r="BQ3596" s="547"/>
      <c r="BR3596" s="622"/>
      <c r="BS3596" s="678"/>
      <c r="BT3596" s="688"/>
      <c r="BU3596" s="621"/>
      <c r="BY3596" s="621"/>
    </row>
    <row r="3597" spans="1:77" s="619" customFormat="1" hidden="1">
      <c r="A3597" s="603"/>
      <c r="B3597" s="634"/>
      <c r="C3597" s="634"/>
      <c r="D3597" s="688"/>
      <c r="E3597" s="635"/>
      <c r="F3597" s="688"/>
      <c r="G3597" s="621"/>
      <c r="H3597" s="608"/>
      <c r="I3597" s="609"/>
      <c r="J3597" s="610"/>
      <c r="K3597" s="611"/>
      <c r="L3597" s="611"/>
      <c r="M3597" s="611"/>
      <c r="N3597" s="611"/>
      <c r="O3597" s="612"/>
      <c r="P3597" s="612"/>
      <c r="Q3597" s="613"/>
      <c r="R3597" s="612"/>
      <c r="S3597" s="612"/>
      <c r="T3597" s="615"/>
      <c r="U3597" s="612"/>
      <c r="V3597" s="612"/>
      <c r="W3597" s="613"/>
      <c r="X3597" s="612"/>
      <c r="Y3597" s="612"/>
      <c r="Z3597" s="612"/>
      <c r="AA3597" s="611"/>
      <c r="AB3597" s="612"/>
      <c r="AC3597" s="612"/>
      <c r="AD3597" s="613"/>
      <c r="AE3597" s="613"/>
      <c r="AF3597" s="612"/>
      <c r="AG3597" s="612"/>
      <c r="AH3597" s="612"/>
      <c r="AI3597" s="611"/>
      <c r="AJ3597" s="612"/>
      <c r="AK3597" s="612"/>
      <c r="AL3597" s="612"/>
      <c r="AM3597" s="613"/>
      <c r="AN3597" s="612"/>
      <c r="AO3597" s="612"/>
      <c r="AP3597" s="612"/>
      <c r="AQ3597" s="613"/>
      <c r="AR3597" s="612"/>
      <c r="AS3597" s="612"/>
      <c r="AT3597" s="612"/>
      <c r="AU3597" s="616"/>
      <c r="AV3597" s="612"/>
      <c r="AW3597" s="612"/>
      <c r="AX3597" s="612"/>
      <c r="AY3597" s="612"/>
      <c r="AZ3597" s="612"/>
      <c r="BA3597" s="612"/>
      <c r="BB3597" s="612"/>
      <c r="BC3597" s="613"/>
      <c r="BD3597" s="612"/>
      <c r="BE3597" s="612"/>
      <c r="BF3597" s="612"/>
      <c r="BG3597" s="612"/>
      <c r="BH3597" s="613"/>
      <c r="BI3597" s="612"/>
      <c r="BJ3597" s="612"/>
      <c r="BK3597" s="612"/>
      <c r="BL3597" s="613"/>
      <c r="BM3597" s="611"/>
      <c r="BN3597" s="612"/>
      <c r="BO3597" s="612"/>
      <c r="BP3597" s="612"/>
      <c r="BQ3597" s="547"/>
      <c r="BR3597" s="622"/>
      <c r="BS3597" s="678"/>
      <c r="BT3597" s="688"/>
      <c r="BU3597" s="621"/>
      <c r="BY3597" s="621"/>
    </row>
    <row r="3598" spans="1:77" s="619" customFormat="1" hidden="1">
      <c r="A3598" s="603"/>
      <c r="B3598" s="634"/>
      <c r="C3598" s="634"/>
      <c r="D3598" s="688"/>
      <c r="E3598" s="635"/>
      <c r="F3598" s="688"/>
      <c r="G3598" s="621"/>
      <c r="H3598" s="608"/>
      <c r="I3598" s="609"/>
      <c r="J3598" s="610"/>
      <c r="K3598" s="611"/>
      <c r="L3598" s="611"/>
      <c r="M3598" s="611"/>
      <c r="N3598" s="611"/>
      <c r="O3598" s="612"/>
      <c r="P3598" s="612"/>
      <c r="Q3598" s="613"/>
      <c r="R3598" s="612"/>
      <c r="S3598" s="612"/>
      <c r="T3598" s="615"/>
      <c r="U3598" s="612"/>
      <c r="V3598" s="612"/>
      <c r="W3598" s="613"/>
      <c r="X3598" s="612"/>
      <c r="Y3598" s="612"/>
      <c r="Z3598" s="612"/>
      <c r="AA3598" s="611"/>
      <c r="AB3598" s="612"/>
      <c r="AC3598" s="612"/>
      <c r="AD3598" s="613"/>
      <c r="AE3598" s="613"/>
      <c r="AF3598" s="612"/>
      <c r="AG3598" s="612"/>
      <c r="AH3598" s="612"/>
      <c r="AI3598" s="611"/>
      <c r="AJ3598" s="612"/>
      <c r="AK3598" s="612"/>
      <c r="AL3598" s="612"/>
      <c r="AM3598" s="613"/>
      <c r="AN3598" s="612"/>
      <c r="AO3598" s="612"/>
      <c r="AP3598" s="612"/>
      <c r="AQ3598" s="613"/>
      <c r="AR3598" s="612"/>
      <c r="AS3598" s="612"/>
      <c r="AT3598" s="612"/>
      <c r="AU3598" s="616"/>
      <c r="AV3598" s="612"/>
      <c r="AW3598" s="612"/>
      <c r="AX3598" s="612"/>
      <c r="AY3598" s="612"/>
      <c r="AZ3598" s="612"/>
      <c r="BA3598" s="612"/>
      <c r="BB3598" s="612"/>
      <c r="BC3598" s="613"/>
      <c r="BD3598" s="612"/>
      <c r="BE3598" s="612"/>
      <c r="BF3598" s="612"/>
      <c r="BG3598" s="612"/>
      <c r="BH3598" s="613"/>
      <c r="BI3598" s="612"/>
      <c r="BJ3598" s="612"/>
      <c r="BK3598" s="612"/>
      <c r="BL3598" s="613"/>
      <c r="BM3598" s="611"/>
      <c r="BN3598" s="612"/>
      <c r="BO3598" s="612"/>
      <c r="BP3598" s="612"/>
      <c r="BQ3598" s="547"/>
      <c r="BR3598" s="622"/>
      <c r="BS3598" s="678"/>
      <c r="BT3598" s="688"/>
      <c r="BU3598" s="621"/>
      <c r="BY3598" s="621"/>
    </row>
    <row r="3599" spans="1:77" s="619" customFormat="1" hidden="1">
      <c r="A3599" s="603"/>
      <c r="B3599" s="634"/>
      <c r="C3599" s="634"/>
      <c r="D3599" s="688"/>
      <c r="E3599" s="635"/>
      <c r="F3599" s="688"/>
      <c r="G3599" s="621"/>
      <c r="H3599" s="608"/>
      <c r="I3599" s="609"/>
      <c r="J3599" s="610"/>
      <c r="K3599" s="611"/>
      <c r="L3599" s="611"/>
      <c r="M3599" s="611"/>
      <c r="N3599" s="611"/>
      <c r="O3599" s="612"/>
      <c r="P3599" s="612"/>
      <c r="Q3599" s="613"/>
      <c r="R3599" s="612"/>
      <c r="S3599" s="612"/>
      <c r="T3599" s="615"/>
      <c r="U3599" s="612"/>
      <c r="V3599" s="612"/>
      <c r="W3599" s="613"/>
      <c r="X3599" s="612"/>
      <c r="Y3599" s="612"/>
      <c r="Z3599" s="612"/>
      <c r="AA3599" s="611"/>
      <c r="AB3599" s="612"/>
      <c r="AC3599" s="612"/>
      <c r="AD3599" s="613"/>
      <c r="AE3599" s="613"/>
      <c r="AF3599" s="612"/>
      <c r="AG3599" s="612"/>
      <c r="AH3599" s="612"/>
      <c r="AI3599" s="611"/>
      <c r="AJ3599" s="612"/>
      <c r="AK3599" s="612"/>
      <c r="AL3599" s="612"/>
      <c r="AM3599" s="613"/>
      <c r="AN3599" s="612"/>
      <c r="AO3599" s="612"/>
      <c r="AP3599" s="612"/>
      <c r="AQ3599" s="613"/>
      <c r="AR3599" s="612"/>
      <c r="AS3599" s="612"/>
      <c r="AT3599" s="612"/>
      <c r="AU3599" s="616"/>
      <c r="AV3599" s="612"/>
      <c r="AW3599" s="612"/>
      <c r="AX3599" s="612"/>
      <c r="AY3599" s="612"/>
      <c r="AZ3599" s="612"/>
      <c r="BA3599" s="612"/>
      <c r="BB3599" s="612"/>
      <c r="BC3599" s="613"/>
      <c r="BD3599" s="612"/>
      <c r="BE3599" s="612"/>
      <c r="BF3599" s="612"/>
      <c r="BG3599" s="612"/>
      <c r="BH3599" s="613"/>
      <c r="BI3599" s="612"/>
      <c r="BJ3599" s="612"/>
      <c r="BK3599" s="612"/>
      <c r="BL3599" s="613"/>
      <c r="BM3599" s="611"/>
      <c r="BN3599" s="612"/>
      <c r="BO3599" s="612"/>
      <c r="BP3599" s="612"/>
      <c r="BQ3599" s="547"/>
      <c r="BR3599" s="622"/>
      <c r="BS3599" s="678"/>
      <c r="BT3599" s="688"/>
      <c r="BU3599" s="621"/>
      <c r="BY3599" s="621"/>
    </row>
    <row r="3600" spans="1:77" s="619" customFormat="1" hidden="1">
      <c r="A3600" s="603"/>
      <c r="B3600" s="634"/>
      <c r="C3600" s="634"/>
      <c r="D3600" s="688"/>
      <c r="E3600" s="635"/>
      <c r="F3600" s="688"/>
      <c r="G3600" s="621"/>
      <c r="H3600" s="608"/>
      <c r="I3600" s="609"/>
      <c r="J3600" s="610"/>
      <c r="K3600" s="611"/>
      <c r="L3600" s="611"/>
      <c r="M3600" s="611"/>
      <c r="N3600" s="611"/>
      <c r="O3600" s="612"/>
      <c r="P3600" s="612"/>
      <c r="Q3600" s="613"/>
      <c r="R3600" s="612"/>
      <c r="S3600" s="612"/>
      <c r="T3600" s="615"/>
      <c r="U3600" s="612"/>
      <c r="V3600" s="612"/>
      <c r="W3600" s="613"/>
      <c r="X3600" s="612"/>
      <c r="Y3600" s="612"/>
      <c r="Z3600" s="612"/>
      <c r="AA3600" s="611"/>
      <c r="AB3600" s="612"/>
      <c r="AC3600" s="612"/>
      <c r="AD3600" s="613"/>
      <c r="AE3600" s="613"/>
      <c r="AF3600" s="612"/>
      <c r="AG3600" s="612"/>
      <c r="AH3600" s="612"/>
      <c r="AI3600" s="611"/>
      <c r="AJ3600" s="612"/>
      <c r="AK3600" s="612"/>
      <c r="AL3600" s="612"/>
      <c r="AM3600" s="613"/>
      <c r="AN3600" s="612"/>
      <c r="AO3600" s="612"/>
      <c r="AP3600" s="612"/>
      <c r="AQ3600" s="613"/>
      <c r="AR3600" s="612"/>
      <c r="AS3600" s="612"/>
      <c r="AT3600" s="612"/>
      <c r="AU3600" s="616"/>
      <c r="AV3600" s="612"/>
      <c r="AW3600" s="612"/>
      <c r="AX3600" s="612"/>
      <c r="AY3600" s="612"/>
      <c r="AZ3600" s="612"/>
      <c r="BA3600" s="612"/>
      <c r="BB3600" s="612"/>
      <c r="BC3600" s="613"/>
      <c r="BD3600" s="612"/>
      <c r="BE3600" s="612"/>
      <c r="BF3600" s="612"/>
      <c r="BG3600" s="612"/>
      <c r="BH3600" s="613"/>
      <c r="BI3600" s="612"/>
      <c r="BJ3600" s="612"/>
      <c r="BK3600" s="612"/>
      <c r="BL3600" s="613"/>
      <c r="BM3600" s="611"/>
      <c r="BN3600" s="612"/>
      <c r="BO3600" s="612"/>
      <c r="BP3600" s="612"/>
      <c r="BQ3600" s="547"/>
      <c r="BR3600" s="622"/>
      <c r="BS3600" s="678"/>
      <c r="BT3600" s="688"/>
      <c r="BU3600" s="621"/>
      <c r="BY3600" s="621"/>
    </row>
    <row r="3601" spans="1:77" s="619" customFormat="1" hidden="1">
      <c r="A3601" s="603"/>
      <c r="B3601" s="634"/>
      <c r="C3601" s="634"/>
      <c r="D3601" s="688"/>
      <c r="E3601" s="635"/>
      <c r="F3601" s="688"/>
      <c r="G3601" s="621"/>
      <c r="H3601" s="608"/>
      <c r="I3601" s="609"/>
      <c r="J3601" s="610"/>
      <c r="K3601" s="611"/>
      <c r="L3601" s="611"/>
      <c r="M3601" s="611"/>
      <c r="N3601" s="611"/>
      <c r="O3601" s="612"/>
      <c r="P3601" s="612"/>
      <c r="Q3601" s="613"/>
      <c r="R3601" s="612"/>
      <c r="S3601" s="612"/>
      <c r="T3601" s="615"/>
      <c r="U3601" s="612"/>
      <c r="V3601" s="612"/>
      <c r="W3601" s="613"/>
      <c r="X3601" s="612"/>
      <c r="Y3601" s="612"/>
      <c r="Z3601" s="612"/>
      <c r="AA3601" s="611"/>
      <c r="AB3601" s="612"/>
      <c r="AC3601" s="612"/>
      <c r="AD3601" s="613"/>
      <c r="AE3601" s="613"/>
      <c r="AF3601" s="612"/>
      <c r="AG3601" s="612"/>
      <c r="AH3601" s="612"/>
      <c r="AI3601" s="611"/>
      <c r="AJ3601" s="612"/>
      <c r="AK3601" s="612"/>
      <c r="AL3601" s="612"/>
      <c r="AM3601" s="613"/>
      <c r="AN3601" s="612"/>
      <c r="AO3601" s="612"/>
      <c r="AP3601" s="612"/>
      <c r="AQ3601" s="613"/>
      <c r="AR3601" s="612"/>
      <c r="AS3601" s="612"/>
      <c r="AT3601" s="612"/>
      <c r="AU3601" s="616"/>
      <c r="AV3601" s="612"/>
      <c r="AW3601" s="612"/>
      <c r="AX3601" s="612"/>
      <c r="AY3601" s="612"/>
      <c r="AZ3601" s="612"/>
      <c r="BA3601" s="612"/>
      <c r="BB3601" s="612"/>
      <c r="BC3601" s="613"/>
      <c r="BD3601" s="612"/>
      <c r="BE3601" s="612"/>
      <c r="BF3601" s="612"/>
      <c r="BG3601" s="612"/>
      <c r="BH3601" s="613"/>
      <c r="BI3601" s="612"/>
      <c r="BJ3601" s="612"/>
      <c r="BK3601" s="612"/>
      <c r="BL3601" s="613"/>
      <c r="BM3601" s="611"/>
      <c r="BN3601" s="612"/>
      <c r="BO3601" s="612"/>
      <c r="BP3601" s="612"/>
      <c r="BQ3601" s="547"/>
      <c r="BR3601" s="622"/>
      <c r="BS3601" s="678"/>
      <c r="BT3601" s="688"/>
      <c r="BU3601" s="621"/>
      <c r="BY3601" s="621"/>
    </row>
    <row r="3602" spans="1:77" s="619" customFormat="1" hidden="1">
      <c r="A3602" s="603"/>
      <c r="B3602" s="634"/>
      <c r="C3602" s="634"/>
      <c r="D3602" s="688"/>
      <c r="E3602" s="635"/>
      <c r="F3602" s="688"/>
      <c r="G3602" s="621"/>
      <c r="H3602" s="608"/>
      <c r="I3602" s="609"/>
      <c r="J3602" s="610"/>
      <c r="K3602" s="611"/>
      <c r="L3602" s="611"/>
      <c r="M3602" s="611"/>
      <c r="N3602" s="611"/>
      <c r="O3602" s="612"/>
      <c r="P3602" s="612"/>
      <c r="Q3602" s="613"/>
      <c r="R3602" s="612"/>
      <c r="S3602" s="612"/>
      <c r="T3602" s="615"/>
      <c r="U3602" s="612"/>
      <c r="V3602" s="612"/>
      <c r="W3602" s="613"/>
      <c r="X3602" s="612"/>
      <c r="Y3602" s="612"/>
      <c r="Z3602" s="612"/>
      <c r="AA3602" s="611"/>
      <c r="AB3602" s="612"/>
      <c r="AC3602" s="612"/>
      <c r="AD3602" s="613"/>
      <c r="AE3602" s="613"/>
      <c r="AF3602" s="612"/>
      <c r="AG3602" s="612"/>
      <c r="AH3602" s="612"/>
      <c r="AI3602" s="611"/>
      <c r="AJ3602" s="612"/>
      <c r="AK3602" s="612"/>
      <c r="AL3602" s="612"/>
      <c r="AM3602" s="613"/>
      <c r="AN3602" s="612"/>
      <c r="AO3602" s="612"/>
      <c r="AP3602" s="612"/>
      <c r="AQ3602" s="613"/>
      <c r="AR3602" s="612"/>
      <c r="AS3602" s="612"/>
      <c r="AT3602" s="612"/>
      <c r="AU3602" s="616"/>
      <c r="AV3602" s="612"/>
      <c r="AW3602" s="612"/>
      <c r="AX3602" s="612"/>
      <c r="AY3602" s="612"/>
      <c r="AZ3602" s="612"/>
      <c r="BA3602" s="612"/>
      <c r="BB3602" s="612"/>
      <c r="BC3602" s="613"/>
      <c r="BD3602" s="612"/>
      <c r="BE3602" s="612"/>
      <c r="BF3602" s="612"/>
      <c r="BG3602" s="612"/>
      <c r="BH3602" s="613"/>
      <c r="BI3602" s="612"/>
      <c r="BJ3602" s="612"/>
      <c r="BK3602" s="612"/>
      <c r="BL3602" s="613"/>
      <c r="BM3602" s="611"/>
      <c r="BN3602" s="612"/>
      <c r="BO3602" s="612"/>
      <c r="BP3602" s="612"/>
      <c r="BQ3602" s="547"/>
      <c r="BR3602" s="622"/>
      <c r="BS3602" s="678"/>
      <c r="BT3602" s="688"/>
      <c r="BU3602" s="621"/>
      <c r="BY3602" s="621"/>
    </row>
    <row r="3603" spans="1:77" s="619" customFormat="1" hidden="1">
      <c r="A3603" s="603"/>
      <c r="B3603" s="1683"/>
      <c r="C3603" s="1683"/>
      <c r="D3603" s="605"/>
      <c r="E3603" s="635"/>
      <c r="F3603" s="635"/>
      <c r="G3603" s="621"/>
      <c r="H3603" s="608"/>
      <c r="I3603" s="609"/>
      <c r="J3603" s="610"/>
      <c r="K3603" s="611"/>
      <c r="L3603" s="611"/>
      <c r="M3603" s="611"/>
      <c r="N3603" s="611"/>
      <c r="O3603" s="612"/>
      <c r="P3603" s="612"/>
      <c r="Q3603" s="613"/>
      <c r="R3603" s="612"/>
      <c r="S3603" s="612"/>
      <c r="T3603" s="615"/>
      <c r="U3603" s="612"/>
      <c r="V3603" s="612"/>
      <c r="W3603" s="613"/>
      <c r="X3603" s="612"/>
      <c r="Y3603" s="612"/>
      <c r="Z3603" s="612"/>
      <c r="AA3603" s="611"/>
      <c r="AB3603" s="612"/>
      <c r="AC3603" s="612"/>
      <c r="AD3603" s="613"/>
      <c r="AE3603" s="613"/>
      <c r="AF3603" s="612"/>
      <c r="AG3603" s="612"/>
      <c r="AH3603" s="612"/>
      <c r="AI3603" s="611"/>
      <c r="AJ3603" s="612"/>
      <c r="AK3603" s="612"/>
      <c r="AL3603" s="612"/>
      <c r="AM3603" s="613"/>
      <c r="AN3603" s="612"/>
      <c r="AO3603" s="612"/>
      <c r="AP3603" s="612"/>
      <c r="AQ3603" s="613"/>
      <c r="AR3603" s="612"/>
      <c r="AS3603" s="612"/>
      <c r="AT3603" s="612"/>
      <c r="AU3603" s="616"/>
      <c r="AV3603" s="612"/>
      <c r="AW3603" s="612"/>
      <c r="AX3603" s="612"/>
      <c r="AY3603" s="612"/>
      <c r="AZ3603" s="612"/>
      <c r="BA3603" s="612"/>
      <c r="BB3603" s="612"/>
      <c r="BC3603" s="613"/>
      <c r="BD3603" s="612"/>
      <c r="BE3603" s="612"/>
      <c r="BF3603" s="612"/>
      <c r="BG3603" s="612"/>
      <c r="BH3603" s="613"/>
      <c r="BI3603" s="612"/>
      <c r="BJ3603" s="612"/>
      <c r="BK3603" s="612"/>
      <c r="BL3603" s="613"/>
      <c r="BM3603" s="611"/>
      <c r="BN3603" s="612"/>
      <c r="BO3603" s="612"/>
      <c r="BP3603" s="612"/>
      <c r="BQ3603" s="547"/>
      <c r="BR3603" s="622"/>
      <c r="BS3603" s="678"/>
      <c r="BT3603" s="605"/>
      <c r="BU3603" s="621"/>
      <c r="BY3603" s="621"/>
    </row>
    <row r="3604" spans="1:77" s="619" customFormat="1" hidden="1">
      <c r="A3604" s="603"/>
      <c r="B3604" s="634"/>
      <c r="C3604" s="634"/>
      <c r="D3604" s="605"/>
      <c r="E3604" s="635"/>
      <c r="F3604" s="635"/>
      <c r="G3604" s="621"/>
      <c r="H3604" s="608"/>
      <c r="I3604" s="609"/>
      <c r="J3604" s="610"/>
      <c r="K3604" s="611"/>
      <c r="L3604" s="611"/>
      <c r="M3604" s="611"/>
      <c r="N3604" s="611"/>
      <c r="O3604" s="612"/>
      <c r="P3604" s="612"/>
      <c r="Q3604" s="613"/>
      <c r="R3604" s="612"/>
      <c r="S3604" s="612"/>
      <c r="T3604" s="615"/>
      <c r="U3604" s="612"/>
      <c r="V3604" s="612"/>
      <c r="W3604" s="613"/>
      <c r="X3604" s="612"/>
      <c r="Y3604" s="612"/>
      <c r="Z3604" s="612"/>
      <c r="AA3604" s="611"/>
      <c r="AB3604" s="612"/>
      <c r="AC3604" s="612"/>
      <c r="AD3604" s="613"/>
      <c r="AE3604" s="613"/>
      <c r="AF3604" s="612"/>
      <c r="AG3604" s="612"/>
      <c r="AH3604" s="612"/>
      <c r="AI3604" s="611"/>
      <c r="AJ3604" s="612"/>
      <c r="AK3604" s="612"/>
      <c r="AL3604" s="612"/>
      <c r="AM3604" s="613"/>
      <c r="AN3604" s="612"/>
      <c r="AO3604" s="612"/>
      <c r="AP3604" s="612"/>
      <c r="AQ3604" s="613"/>
      <c r="AR3604" s="612"/>
      <c r="AS3604" s="612"/>
      <c r="AT3604" s="612"/>
      <c r="AU3604" s="616"/>
      <c r="AV3604" s="612"/>
      <c r="AW3604" s="612"/>
      <c r="AX3604" s="612"/>
      <c r="AY3604" s="612"/>
      <c r="AZ3604" s="612"/>
      <c r="BA3604" s="612"/>
      <c r="BB3604" s="612"/>
      <c r="BC3604" s="613"/>
      <c r="BD3604" s="612"/>
      <c r="BE3604" s="612"/>
      <c r="BF3604" s="612"/>
      <c r="BG3604" s="612"/>
      <c r="BH3604" s="613"/>
      <c r="BI3604" s="612"/>
      <c r="BJ3604" s="612"/>
      <c r="BK3604" s="612"/>
      <c r="BL3604" s="613"/>
      <c r="BM3604" s="611"/>
      <c r="BN3604" s="612"/>
      <c r="BO3604" s="612"/>
      <c r="BP3604" s="612"/>
      <c r="BQ3604" s="547"/>
      <c r="BR3604" s="622"/>
      <c r="BS3604" s="678"/>
      <c r="BT3604" s="605"/>
      <c r="BU3604" s="621"/>
      <c r="BY3604" s="621"/>
    </row>
    <row r="3605" spans="1:77" s="619" customFormat="1" hidden="1">
      <c r="A3605" s="603"/>
      <c r="B3605" s="634"/>
      <c r="C3605" s="634"/>
      <c r="D3605" s="605"/>
      <c r="E3605" s="635"/>
      <c r="F3605" s="605"/>
      <c r="G3605" s="607"/>
      <c r="H3605" s="608"/>
      <c r="I3605" s="609"/>
      <c r="J3605" s="610"/>
      <c r="K3605" s="611"/>
      <c r="L3605" s="611"/>
      <c r="M3605" s="611"/>
      <c r="N3605" s="611"/>
      <c r="O3605" s="612"/>
      <c r="P3605" s="612"/>
      <c r="Q3605" s="613"/>
      <c r="R3605" s="612"/>
      <c r="S3605" s="612"/>
      <c r="T3605" s="615"/>
      <c r="U3605" s="612"/>
      <c r="V3605" s="612"/>
      <c r="W3605" s="613"/>
      <c r="X3605" s="612"/>
      <c r="Y3605" s="612"/>
      <c r="Z3605" s="612"/>
      <c r="AA3605" s="611"/>
      <c r="AB3605" s="612"/>
      <c r="AC3605" s="612"/>
      <c r="AD3605" s="613"/>
      <c r="AE3605" s="613"/>
      <c r="AF3605" s="612"/>
      <c r="AG3605" s="612"/>
      <c r="AH3605" s="612"/>
      <c r="AI3605" s="611"/>
      <c r="AJ3605" s="612"/>
      <c r="AK3605" s="612"/>
      <c r="AL3605" s="612"/>
      <c r="AM3605" s="613"/>
      <c r="AN3605" s="612"/>
      <c r="AO3605" s="612"/>
      <c r="AP3605" s="612"/>
      <c r="AQ3605" s="613"/>
      <c r="AR3605" s="612"/>
      <c r="AS3605" s="612"/>
      <c r="AT3605" s="612"/>
      <c r="AU3605" s="616"/>
      <c r="AV3605" s="612"/>
      <c r="AW3605" s="612"/>
      <c r="AX3605" s="612"/>
      <c r="AY3605" s="612"/>
      <c r="AZ3605" s="612"/>
      <c r="BA3605" s="612"/>
      <c r="BB3605" s="612"/>
      <c r="BC3605" s="613"/>
      <c r="BD3605" s="612"/>
      <c r="BE3605" s="612"/>
      <c r="BF3605" s="612"/>
      <c r="BG3605" s="612"/>
      <c r="BH3605" s="613"/>
      <c r="BI3605" s="612"/>
      <c r="BJ3605" s="612"/>
      <c r="BK3605" s="612"/>
      <c r="BL3605" s="613"/>
      <c r="BM3605" s="611"/>
      <c r="BN3605" s="612"/>
      <c r="BO3605" s="612"/>
      <c r="BP3605" s="612"/>
      <c r="BQ3605" s="547"/>
      <c r="BR3605" s="622"/>
      <c r="BS3605" s="1198"/>
      <c r="BT3605" s="605"/>
      <c r="BU3605" s="621"/>
      <c r="BY3605" s="607"/>
    </row>
    <row r="3606" spans="1:77" s="619" customFormat="1" hidden="1">
      <c r="A3606" s="603"/>
      <c r="B3606" s="604"/>
      <c r="C3606" s="604"/>
      <c r="D3606" s="605"/>
      <c r="E3606" s="635"/>
      <c r="F3606" s="635"/>
      <c r="G3606" s="607"/>
      <c r="H3606" s="608"/>
      <c r="I3606" s="609"/>
      <c r="J3606" s="610"/>
      <c r="K3606" s="611"/>
      <c r="L3606" s="611"/>
      <c r="M3606" s="611"/>
      <c r="N3606" s="611"/>
      <c r="O3606" s="612"/>
      <c r="P3606" s="612"/>
      <c r="Q3606" s="613"/>
      <c r="R3606" s="612"/>
      <c r="S3606" s="612"/>
      <c r="T3606" s="615"/>
      <c r="U3606" s="612"/>
      <c r="V3606" s="612"/>
      <c r="W3606" s="613"/>
      <c r="X3606" s="612"/>
      <c r="Y3606" s="612"/>
      <c r="Z3606" s="612"/>
      <c r="AA3606" s="611"/>
      <c r="AB3606" s="612"/>
      <c r="AC3606" s="612"/>
      <c r="AD3606" s="613"/>
      <c r="AE3606" s="613"/>
      <c r="AF3606" s="612"/>
      <c r="AG3606" s="612"/>
      <c r="AH3606" s="612"/>
      <c r="AI3606" s="611"/>
      <c r="AJ3606" s="612"/>
      <c r="AK3606" s="612"/>
      <c r="AL3606" s="612"/>
      <c r="AM3606" s="613"/>
      <c r="AN3606" s="612"/>
      <c r="AO3606" s="612"/>
      <c r="AP3606" s="612"/>
      <c r="AQ3606" s="613"/>
      <c r="AR3606" s="612"/>
      <c r="AS3606" s="612"/>
      <c r="AT3606" s="612"/>
      <c r="AU3606" s="616"/>
      <c r="AV3606" s="612"/>
      <c r="AW3606" s="612"/>
      <c r="AX3606" s="612"/>
      <c r="AY3606" s="612"/>
      <c r="AZ3606" s="612"/>
      <c r="BA3606" s="612"/>
      <c r="BB3606" s="612"/>
      <c r="BC3606" s="613"/>
      <c r="BD3606" s="612"/>
      <c r="BE3606" s="612"/>
      <c r="BF3606" s="612"/>
      <c r="BG3606" s="612"/>
      <c r="BH3606" s="613"/>
      <c r="BI3606" s="612"/>
      <c r="BJ3606" s="612"/>
      <c r="BK3606" s="612"/>
      <c r="BL3606" s="613"/>
      <c r="BM3606" s="611"/>
      <c r="BN3606" s="612"/>
      <c r="BO3606" s="612"/>
      <c r="BP3606" s="612"/>
      <c r="BQ3606" s="547"/>
      <c r="BR3606" s="622"/>
      <c r="BS3606" s="617"/>
      <c r="BT3606" s="605"/>
      <c r="BU3606" s="621"/>
      <c r="BY3606" s="607"/>
    </row>
    <row r="3607" spans="1:77" s="619" customFormat="1" hidden="1">
      <c r="A3607" s="603"/>
      <c r="B3607" s="634"/>
      <c r="C3607" s="634"/>
      <c r="D3607" s="605"/>
      <c r="E3607" s="635"/>
      <c r="F3607" s="605"/>
      <c r="G3607" s="607"/>
      <c r="H3607" s="608"/>
      <c r="I3607" s="609"/>
      <c r="J3607" s="610"/>
      <c r="K3607" s="611"/>
      <c r="L3607" s="611"/>
      <c r="M3607" s="611"/>
      <c r="N3607" s="611"/>
      <c r="O3607" s="612"/>
      <c r="P3607" s="612"/>
      <c r="Q3607" s="613"/>
      <c r="R3607" s="612"/>
      <c r="S3607" s="612"/>
      <c r="T3607" s="615"/>
      <c r="U3607" s="612"/>
      <c r="V3607" s="612"/>
      <c r="W3607" s="613"/>
      <c r="X3607" s="612"/>
      <c r="Y3607" s="612"/>
      <c r="Z3607" s="612"/>
      <c r="AA3607" s="611"/>
      <c r="AB3607" s="612"/>
      <c r="AC3607" s="612"/>
      <c r="AD3607" s="613"/>
      <c r="AE3607" s="613"/>
      <c r="AF3607" s="612"/>
      <c r="AG3607" s="612"/>
      <c r="AH3607" s="612"/>
      <c r="AI3607" s="611"/>
      <c r="AJ3607" s="612"/>
      <c r="AK3607" s="612"/>
      <c r="AL3607" s="612"/>
      <c r="AM3607" s="613"/>
      <c r="AN3607" s="612"/>
      <c r="AO3607" s="612"/>
      <c r="AP3607" s="612"/>
      <c r="AQ3607" s="613"/>
      <c r="AR3607" s="612"/>
      <c r="AS3607" s="612"/>
      <c r="AT3607" s="612"/>
      <c r="AU3607" s="616"/>
      <c r="AV3607" s="612"/>
      <c r="AW3607" s="612"/>
      <c r="AX3607" s="612"/>
      <c r="AY3607" s="612"/>
      <c r="AZ3607" s="612"/>
      <c r="BA3607" s="612"/>
      <c r="BB3607" s="612"/>
      <c r="BC3607" s="613"/>
      <c r="BD3607" s="612"/>
      <c r="BE3607" s="612"/>
      <c r="BF3607" s="612"/>
      <c r="BG3607" s="612"/>
      <c r="BH3607" s="613"/>
      <c r="BI3607" s="612"/>
      <c r="BJ3607" s="612"/>
      <c r="BK3607" s="612"/>
      <c r="BL3607" s="613"/>
      <c r="BM3607" s="611"/>
      <c r="BN3607" s="612"/>
      <c r="BO3607" s="612"/>
      <c r="BP3607" s="612"/>
      <c r="BQ3607" s="547"/>
      <c r="BR3607" s="622"/>
      <c r="BS3607" s="678"/>
      <c r="BT3607" s="605"/>
      <c r="BU3607" s="621"/>
      <c r="BY3607" s="607"/>
    </row>
    <row r="3608" spans="1:77" s="619" customFormat="1" hidden="1">
      <c r="A3608" s="603"/>
      <c r="B3608" s="1220"/>
      <c r="C3608" s="1220"/>
      <c r="D3608" s="605"/>
      <c r="E3608" s="635"/>
      <c r="F3608" s="605"/>
      <c r="G3608" s="607"/>
      <c r="H3608" s="608"/>
      <c r="I3608" s="609"/>
      <c r="J3608" s="610"/>
      <c r="K3608" s="611"/>
      <c r="L3608" s="611"/>
      <c r="M3608" s="611"/>
      <c r="N3608" s="611"/>
      <c r="O3608" s="612"/>
      <c r="P3608" s="612"/>
      <c r="Q3608" s="613"/>
      <c r="R3608" s="612"/>
      <c r="S3608" s="612"/>
      <c r="T3608" s="615"/>
      <c r="U3608" s="612"/>
      <c r="V3608" s="612"/>
      <c r="W3608" s="613"/>
      <c r="X3608" s="612"/>
      <c r="Y3608" s="612"/>
      <c r="Z3608" s="612"/>
      <c r="AA3608" s="611"/>
      <c r="AB3608" s="612"/>
      <c r="AC3608" s="612"/>
      <c r="AD3608" s="613"/>
      <c r="AE3608" s="613"/>
      <c r="AF3608" s="612"/>
      <c r="AG3608" s="612"/>
      <c r="AH3608" s="612"/>
      <c r="AI3608" s="611"/>
      <c r="AJ3608" s="612"/>
      <c r="AK3608" s="612"/>
      <c r="AL3608" s="612"/>
      <c r="AM3608" s="613"/>
      <c r="AN3608" s="612"/>
      <c r="AO3608" s="612"/>
      <c r="AP3608" s="612"/>
      <c r="AQ3608" s="613"/>
      <c r="AR3608" s="612"/>
      <c r="AS3608" s="612"/>
      <c r="AT3608" s="612"/>
      <c r="AU3608" s="616"/>
      <c r="AV3608" s="612"/>
      <c r="AW3608" s="612"/>
      <c r="AX3608" s="612"/>
      <c r="AY3608" s="612"/>
      <c r="AZ3608" s="612"/>
      <c r="BA3608" s="612"/>
      <c r="BB3608" s="612"/>
      <c r="BC3608" s="613"/>
      <c r="BD3608" s="612"/>
      <c r="BE3608" s="612"/>
      <c r="BF3608" s="612"/>
      <c r="BG3608" s="612"/>
      <c r="BH3608" s="613"/>
      <c r="BI3608" s="612"/>
      <c r="BJ3608" s="612"/>
      <c r="BK3608" s="612"/>
      <c r="BL3608" s="613"/>
      <c r="BM3608" s="611"/>
      <c r="BN3608" s="612"/>
      <c r="BO3608" s="612"/>
      <c r="BP3608" s="612"/>
      <c r="BQ3608" s="547"/>
      <c r="BR3608" s="622"/>
      <c r="BS3608" s="1198"/>
      <c r="BT3608" s="605"/>
      <c r="BU3608" s="621"/>
      <c r="BY3608" s="607"/>
    </row>
    <row r="3609" spans="1:77" s="619" customFormat="1" hidden="1">
      <c r="A3609" s="603"/>
      <c r="B3609" s="604"/>
      <c r="C3609" s="604"/>
      <c r="D3609" s="605"/>
      <c r="E3609" s="635"/>
      <c r="F3609" s="605"/>
      <c r="G3609" s="607"/>
      <c r="H3609" s="608"/>
      <c r="I3609" s="609"/>
      <c r="J3609" s="610"/>
      <c r="K3609" s="611"/>
      <c r="L3609" s="611"/>
      <c r="M3609" s="611"/>
      <c r="N3609" s="611"/>
      <c r="O3609" s="612"/>
      <c r="P3609" s="612"/>
      <c r="Q3609" s="613"/>
      <c r="R3609" s="612"/>
      <c r="S3609" s="612"/>
      <c r="T3609" s="615"/>
      <c r="U3609" s="612"/>
      <c r="V3609" s="612"/>
      <c r="W3609" s="613"/>
      <c r="X3609" s="612"/>
      <c r="Y3609" s="612"/>
      <c r="Z3609" s="612"/>
      <c r="AA3609" s="611"/>
      <c r="AB3609" s="612"/>
      <c r="AC3609" s="612"/>
      <c r="AD3609" s="613"/>
      <c r="AE3609" s="613"/>
      <c r="AF3609" s="612"/>
      <c r="AG3609" s="612"/>
      <c r="AH3609" s="612"/>
      <c r="AI3609" s="611"/>
      <c r="AJ3609" s="612"/>
      <c r="AK3609" s="612"/>
      <c r="AL3609" s="612"/>
      <c r="AM3609" s="613"/>
      <c r="AN3609" s="612"/>
      <c r="AO3609" s="612"/>
      <c r="AP3609" s="612"/>
      <c r="AQ3609" s="613"/>
      <c r="AR3609" s="612"/>
      <c r="AS3609" s="612"/>
      <c r="AT3609" s="612"/>
      <c r="AU3609" s="616"/>
      <c r="AV3609" s="612"/>
      <c r="AW3609" s="612"/>
      <c r="AX3609" s="612"/>
      <c r="AY3609" s="612"/>
      <c r="AZ3609" s="612"/>
      <c r="BA3609" s="612"/>
      <c r="BB3609" s="612"/>
      <c r="BC3609" s="613"/>
      <c r="BD3609" s="612"/>
      <c r="BE3609" s="612"/>
      <c r="BF3609" s="612"/>
      <c r="BG3609" s="612"/>
      <c r="BH3609" s="613"/>
      <c r="BI3609" s="612"/>
      <c r="BJ3609" s="612"/>
      <c r="BK3609" s="612"/>
      <c r="BL3609" s="613"/>
      <c r="BM3609" s="611"/>
      <c r="BN3609" s="612"/>
      <c r="BO3609" s="612"/>
      <c r="BP3609" s="612"/>
      <c r="BQ3609" s="547"/>
      <c r="BR3609" s="622"/>
      <c r="BS3609" s="678"/>
      <c r="BT3609" s="605"/>
      <c r="BU3609" s="621"/>
      <c r="BY3609" s="607"/>
    </row>
    <row r="3610" spans="1:77" s="575" customFormat="1" hidden="1">
      <c r="B3610" s="576"/>
      <c r="C3610" s="577"/>
      <c r="D3610" s="578"/>
      <c r="E3610" s="579"/>
      <c r="F3610" s="578"/>
      <c r="G3610" s="580"/>
      <c r="H3610" s="581">
        <f>J3610</f>
        <v>0</v>
      </c>
      <c r="I3610" s="582"/>
      <c r="J3610" s="580">
        <f>K3610+AA3610+BM3610</f>
        <v>0</v>
      </c>
      <c r="K3610" s="578">
        <f>L3610+T3610+X3610+Y3610+Z3610</f>
        <v>0</v>
      </c>
      <c r="L3610" s="578">
        <f>M3610+S3610</f>
        <v>0</v>
      </c>
      <c r="M3610" s="578">
        <f>N3610+R3610</f>
        <v>0</v>
      </c>
      <c r="N3610" s="578">
        <f>O3610+P3610+Q3610</f>
        <v>0</v>
      </c>
      <c r="O3610" s="578"/>
      <c r="P3610" s="578"/>
      <c r="Q3610" s="578"/>
      <c r="R3610" s="578"/>
      <c r="S3610" s="578"/>
      <c r="T3610" s="578">
        <f>U3610+V3610+W3610</f>
        <v>0</v>
      </c>
      <c r="U3610" s="578"/>
      <c r="V3610" s="578"/>
      <c r="W3610" s="578"/>
      <c r="X3610" s="578"/>
      <c r="Y3610" s="578"/>
      <c r="Z3610" s="578"/>
      <c r="AA3610" s="578">
        <f xml:space="preserve"> SUM(AB3610:AI3610)+SUM(AV3610:BL3610)</f>
        <v>0</v>
      </c>
      <c r="AB3610" s="578"/>
      <c r="AC3610" s="578"/>
      <c r="AD3610" s="578"/>
      <c r="AE3610" s="578"/>
      <c r="AF3610" s="578"/>
      <c r="AG3610" s="578"/>
      <c r="AH3610" s="578"/>
      <c r="AI3610" s="578">
        <f>SUM(AJ3610:AT3610)</f>
        <v>0</v>
      </c>
      <c r="AJ3610" s="578"/>
      <c r="AK3610" s="578"/>
      <c r="AL3610" s="578"/>
      <c r="AM3610" s="578"/>
      <c r="AN3610" s="578"/>
      <c r="AO3610" s="578"/>
      <c r="AP3610" s="578"/>
      <c r="AQ3610" s="578"/>
      <c r="AR3610" s="578"/>
      <c r="AS3610" s="578"/>
      <c r="AT3610" s="578"/>
      <c r="AU3610" s="567"/>
      <c r="AV3610" s="578"/>
      <c r="AW3610" s="578"/>
      <c r="AX3610" s="578"/>
      <c r="AY3610" s="578"/>
      <c r="AZ3610" s="578"/>
      <c r="BA3610" s="578"/>
      <c r="BB3610" s="578"/>
      <c r="BC3610" s="578"/>
      <c r="BD3610" s="578"/>
      <c r="BE3610" s="578"/>
      <c r="BF3610" s="578"/>
      <c r="BG3610" s="578"/>
      <c r="BH3610" s="578"/>
      <c r="BI3610" s="578"/>
      <c r="BJ3610" s="578"/>
      <c r="BK3610" s="578"/>
      <c r="BL3610" s="578"/>
      <c r="BM3610" s="578">
        <f>SUM(BN3610:BP3610)</f>
        <v>0</v>
      </c>
      <c r="BN3610" s="578"/>
      <c r="BO3610" s="578"/>
      <c r="BP3610" s="578"/>
      <c r="BQ3610" s="547">
        <v>1</v>
      </c>
      <c r="BR3610" s="578"/>
    </row>
    <row r="3611" spans="1:77" s="559" customFormat="1" hidden="1">
      <c r="B3611" s="560"/>
      <c r="C3611" s="561" t="s">
        <v>2710</v>
      </c>
      <c r="D3611" s="562"/>
      <c r="E3611" s="563"/>
      <c r="F3611" s="562"/>
      <c r="G3611" s="564"/>
      <c r="H3611" s="565">
        <f>SUM(H3612:H3661)</f>
        <v>1.1000000000000001</v>
      </c>
      <c r="I3611" s="565">
        <f t="shared" ref="I3611:BP3611" si="1615">SUM(I3612:I3661)</f>
        <v>0</v>
      </c>
      <c r="J3611" s="565">
        <f t="shared" si="1615"/>
        <v>1.1000000000000001</v>
      </c>
      <c r="K3611" s="565">
        <f t="shared" si="1615"/>
        <v>0.81</v>
      </c>
      <c r="L3611" s="565">
        <f t="shared" si="1615"/>
        <v>0.53</v>
      </c>
      <c r="M3611" s="565">
        <f t="shared" si="1615"/>
        <v>0.53</v>
      </c>
      <c r="N3611" s="565">
        <f t="shared" si="1615"/>
        <v>0.46</v>
      </c>
      <c r="O3611" s="565">
        <f t="shared" si="1615"/>
        <v>0.46</v>
      </c>
      <c r="P3611" s="565">
        <f t="shared" si="1615"/>
        <v>0</v>
      </c>
      <c r="Q3611" s="565">
        <f t="shared" si="1615"/>
        <v>0</v>
      </c>
      <c r="R3611" s="565">
        <f t="shared" si="1615"/>
        <v>7.0000000000000007E-2</v>
      </c>
      <c r="S3611" s="565">
        <f t="shared" si="1615"/>
        <v>0</v>
      </c>
      <c r="T3611" s="565">
        <f t="shared" si="1615"/>
        <v>0</v>
      </c>
      <c r="U3611" s="565">
        <f t="shared" si="1615"/>
        <v>0</v>
      </c>
      <c r="V3611" s="565">
        <f t="shared" si="1615"/>
        <v>0</v>
      </c>
      <c r="W3611" s="565">
        <f t="shared" si="1615"/>
        <v>0</v>
      </c>
      <c r="X3611" s="565">
        <f t="shared" si="1615"/>
        <v>0</v>
      </c>
      <c r="Y3611" s="565">
        <f t="shared" si="1615"/>
        <v>0.28000000000000003</v>
      </c>
      <c r="Z3611" s="565">
        <f t="shared" si="1615"/>
        <v>0</v>
      </c>
      <c r="AA3611" s="565">
        <f t="shared" si="1615"/>
        <v>0.29000000000000004</v>
      </c>
      <c r="AB3611" s="565">
        <f t="shared" si="1615"/>
        <v>0</v>
      </c>
      <c r="AC3611" s="565">
        <f t="shared" si="1615"/>
        <v>0</v>
      </c>
      <c r="AD3611" s="565">
        <f t="shared" si="1615"/>
        <v>0</v>
      </c>
      <c r="AE3611" s="565">
        <f t="shared" si="1615"/>
        <v>0</v>
      </c>
      <c r="AF3611" s="565">
        <f t="shared" si="1615"/>
        <v>0</v>
      </c>
      <c r="AG3611" s="565">
        <f t="shared" si="1615"/>
        <v>0</v>
      </c>
      <c r="AH3611" s="565">
        <f t="shared" si="1615"/>
        <v>0</v>
      </c>
      <c r="AI3611" s="565">
        <f t="shared" si="1615"/>
        <v>0.18000000000000002</v>
      </c>
      <c r="AJ3611" s="565">
        <f t="shared" si="1615"/>
        <v>0.18000000000000002</v>
      </c>
      <c r="AK3611" s="565">
        <f t="shared" si="1615"/>
        <v>0</v>
      </c>
      <c r="AL3611" s="565">
        <f t="shared" si="1615"/>
        <v>0</v>
      </c>
      <c r="AM3611" s="565">
        <f t="shared" si="1615"/>
        <v>0</v>
      </c>
      <c r="AN3611" s="565">
        <f t="shared" si="1615"/>
        <v>0</v>
      </c>
      <c r="AO3611" s="565">
        <f t="shared" si="1615"/>
        <v>0</v>
      </c>
      <c r="AP3611" s="565">
        <f t="shared" si="1615"/>
        <v>0</v>
      </c>
      <c r="AQ3611" s="565">
        <f t="shared" si="1615"/>
        <v>0</v>
      </c>
      <c r="AR3611" s="565">
        <f t="shared" si="1615"/>
        <v>0</v>
      </c>
      <c r="AS3611" s="565">
        <f t="shared" si="1615"/>
        <v>0</v>
      </c>
      <c r="AT3611" s="565">
        <f t="shared" si="1615"/>
        <v>0</v>
      </c>
      <c r="AU3611" s="565">
        <f t="shared" si="1615"/>
        <v>0</v>
      </c>
      <c r="AV3611" s="565">
        <f t="shared" si="1615"/>
        <v>0</v>
      </c>
      <c r="AW3611" s="565">
        <f t="shared" si="1615"/>
        <v>0</v>
      </c>
      <c r="AX3611" s="565">
        <f t="shared" si="1615"/>
        <v>0</v>
      </c>
      <c r="AY3611" s="565">
        <f t="shared" si="1615"/>
        <v>0.1</v>
      </c>
      <c r="AZ3611" s="565">
        <f t="shared" si="1615"/>
        <v>0.01</v>
      </c>
      <c r="BA3611" s="565">
        <f t="shared" si="1615"/>
        <v>0</v>
      </c>
      <c r="BB3611" s="565">
        <f t="shared" si="1615"/>
        <v>0</v>
      </c>
      <c r="BC3611" s="565">
        <f t="shared" si="1615"/>
        <v>0</v>
      </c>
      <c r="BD3611" s="565">
        <f t="shared" si="1615"/>
        <v>0</v>
      </c>
      <c r="BE3611" s="565">
        <f t="shared" si="1615"/>
        <v>0</v>
      </c>
      <c r="BF3611" s="565">
        <f t="shared" si="1615"/>
        <v>0</v>
      </c>
      <c r="BG3611" s="565">
        <f t="shared" si="1615"/>
        <v>0</v>
      </c>
      <c r="BH3611" s="565">
        <f t="shared" si="1615"/>
        <v>0</v>
      </c>
      <c r="BI3611" s="565">
        <f t="shared" si="1615"/>
        <v>0</v>
      </c>
      <c r="BJ3611" s="565">
        <f t="shared" si="1615"/>
        <v>0</v>
      </c>
      <c r="BK3611" s="565">
        <f t="shared" si="1615"/>
        <v>0</v>
      </c>
      <c r="BL3611" s="565">
        <f t="shared" si="1615"/>
        <v>0</v>
      </c>
      <c r="BM3611" s="565">
        <f t="shared" si="1615"/>
        <v>0</v>
      </c>
      <c r="BN3611" s="565">
        <f t="shared" si="1615"/>
        <v>0</v>
      </c>
      <c r="BO3611" s="565">
        <f t="shared" si="1615"/>
        <v>0</v>
      </c>
      <c r="BP3611" s="565">
        <f t="shared" si="1615"/>
        <v>0</v>
      </c>
      <c r="BQ3611" s="568">
        <v>1</v>
      </c>
      <c r="BR3611" s="562"/>
    </row>
    <row r="3612" spans="1:77" s="812" customFormat="1" hidden="1">
      <c r="A3612" s="638"/>
      <c r="B3612" s="732">
        <v>62</v>
      </c>
      <c r="C3612" s="719" t="s">
        <v>1049</v>
      </c>
      <c r="D3612" s="640" t="s">
        <v>42</v>
      </c>
      <c r="E3612" s="809" t="s">
        <v>87</v>
      </c>
      <c r="F3612" s="640"/>
      <c r="G3612" s="642"/>
      <c r="H3612" s="643">
        <f t="shared" ref="H3612:H3615" si="1616">J3612</f>
        <v>0.31000000000000005</v>
      </c>
      <c r="I3612" s="644"/>
      <c r="J3612" s="645">
        <f>K3612+AA3612+BM3612</f>
        <v>0.31000000000000005</v>
      </c>
      <c r="K3612" s="1">
        <f t="shared" ref="K3612:K3615" si="1617">L3612+T3612+X3612+Y3612+Z3612</f>
        <v>7.0000000000000007E-2</v>
      </c>
      <c r="L3612" s="1">
        <f t="shared" ref="L3612:L3615" si="1618">M3612+S3612</f>
        <v>7.0000000000000007E-2</v>
      </c>
      <c r="M3612" s="1">
        <f t="shared" ref="M3612:M3615" si="1619">N3612+R3612</f>
        <v>7.0000000000000007E-2</v>
      </c>
      <c r="N3612" s="1">
        <f t="shared" ref="N3612:N3615" si="1620">O3612+P3612+Q3612</f>
        <v>0</v>
      </c>
      <c r="O3612" s="1"/>
      <c r="P3612" s="1"/>
      <c r="Q3612" s="1"/>
      <c r="R3612" s="1">
        <v>7.0000000000000007E-2</v>
      </c>
      <c r="S3612" s="1"/>
      <c r="T3612" s="1">
        <f t="shared" ref="T3612:T3615" si="1621">U3612+V3612+W3612</f>
        <v>0</v>
      </c>
      <c r="U3612" s="1"/>
      <c r="V3612" s="1"/>
      <c r="W3612" s="1"/>
      <c r="X3612" s="1"/>
      <c r="Y3612" s="1"/>
      <c r="Z3612" s="1"/>
      <c r="AA3612" s="1">
        <f t="shared" ref="AA3612" si="1622">SUM(AB3612:AI3612)+AW3612+SUM(AY3612:BC3612)+SUM(BF3612:BL3612)</f>
        <v>0.24000000000000002</v>
      </c>
      <c r="AB3612" s="1"/>
      <c r="AC3612" s="1"/>
      <c r="AD3612" s="1"/>
      <c r="AE3612" s="1"/>
      <c r="AF3612" s="1"/>
      <c r="AG3612" s="1"/>
      <c r="AH3612" s="1"/>
      <c r="AI3612" s="1">
        <f t="shared" ref="AI3612" si="1623">SUM(AJ3612:AV3612)+AX3612+BD3612+BE3612</f>
        <v>0.14000000000000001</v>
      </c>
      <c r="AJ3612" s="1">
        <v>0.14000000000000001</v>
      </c>
      <c r="AK3612" s="1"/>
      <c r="AL3612" s="1"/>
      <c r="AM3612" s="1"/>
      <c r="AN3612" s="1"/>
      <c r="AO3612" s="1"/>
      <c r="AP3612" s="1"/>
      <c r="AQ3612" s="1"/>
      <c r="AR3612" s="1"/>
      <c r="AS3612" s="1"/>
      <c r="AT3612" s="1"/>
      <c r="AU3612" s="1"/>
      <c r="AV3612" s="1"/>
      <c r="AW3612" s="1"/>
      <c r="AX3612" s="1"/>
      <c r="AY3612" s="1">
        <v>0.1</v>
      </c>
      <c r="AZ3612" s="1"/>
      <c r="BA3612" s="1"/>
      <c r="BB3612" s="1"/>
      <c r="BC3612" s="1"/>
      <c r="BD3612" s="1"/>
      <c r="BE3612" s="1"/>
      <c r="BF3612" s="1"/>
      <c r="BG3612" s="1"/>
      <c r="BH3612" s="1"/>
      <c r="BI3612" s="1"/>
      <c r="BJ3612" s="1"/>
      <c r="BK3612" s="1"/>
      <c r="BL3612" s="1"/>
      <c r="BM3612" s="1">
        <f t="shared" ref="BM3612:BM3615" si="1624">SUM(BN3612:BP3612)</f>
        <v>0</v>
      </c>
      <c r="BN3612" s="1"/>
      <c r="BO3612" s="1"/>
      <c r="BP3612" s="1"/>
      <c r="BQ3612" s="643"/>
      <c r="BR3612" s="811"/>
    </row>
    <row r="3613" spans="1:77" s="755" customFormat="1" hidden="1">
      <c r="A3613" s="638">
        <v>44</v>
      </c>
      <c r="B3613" s="753"/>
      <c r="C3613" s="1590" t="s">
        <v>1050</v>
      </c>
      <c r="D3613" s="1776" t="s">
        <v>42</v>
      </c>
      <c r="E3613" s="640" t="s">
        <v>79</v>
      </c>
      <c r="F3613" s="641"/>
      <c r="G3613" s="642"/>
      <c r="H3613" s="643">
        <f t="shared" si="1616"/>
        <v>0.46</v>
      </c>
      <c r="I3613" s="644"/>
      <c r="J3613" s="645">
        <f>K3613+AA3613+BM3613</f>
        <v>0.46</v>
      </c>
      <c r="K3613" s="1">
        <f t="shared" si="1617"/>
        <v>0.46</v>
      </c>
      <c r="L3613" s="1">
        <f t="shared" si="1618"/>
        <v>0.46</v>
      </c>
      <c r="M3613" s="1">
        <f t="shared" si="1619"/>
        <v>0.46</v>
      </c>
      <c r="N3613" s="1">
        <f t="shared" si="1620"/>
        <v>0.46</v>
      </c>
      <c r="O3613" s="1">
        <v>0.46</v>
      </c>
      <c r="P3613" s="1"/>
      <c r="Q3613" s="1"/>
      <c r="R3613" s="1"/>
      <c r="S3613" s="1"/>
      <c r="T3613" s="1">
        <f t="shared" si="1621"/>
        <v>0</v>
      </c>
      <c r="U3613" s="1"/>
      <c r="V3613" s="1"/>
      <c r="W3613" s="1"/>
      <c r="X3613" s="1"/>
      <c r="Y3613" s="1"/>
      <c r="Z3613" s="1"/>
      <c r="AA3613" s="1">
        <f t="shared" ref="AA3613" si="1625">SUM(AB3613:AI3613)+AW3613+SUM(AY3613:BC3613)+SUM(BF3613:BL3613)</f>
        <v>0</v>
      </c>
      <c r="AB3613" s="1"/>
      <c r="AC3613" s="1"/>
      <c r="AD3613" s="1"/>
      <c r="AE3613" s="1"/>
      <c r="AF3613" s="1"/>
      <c r="AG3613" s="1"/>
      <c r="AH3613" s="1"/>
      <c r="AI3613" s="1">
        <f t="shared" ref="AI3613:AI3614" si="1626">SUM(AJ3613:AV3613)+AX3613+SUM(BD3613:BE3613)</f>
        <v>0</v>
      </c>
      <c r="AJ3613" s="1"/>
      <c r="AK3613" s="1"/>
      <c r="AL3613" s="1"/>
      <c r="AM3613" s="1"/>
      <c r="AN3613" s="1"/>
      <c r="AO3613" s="1"/>
      <c r="AP3613" s="1"/>
      <c r="AQ3613" s="1"/>
      <c r="AR3613" s="1"/>
      <c r="AS3613" s="1"/>
      <c r="AT3613" s="1"/>
      <c r="AU3613" s="1"/>
      <c r="AV3613" s="1"/>
      <c r="AW3613" s="1"/>
      <c r="AX3613" s="1"/>
      <c r="AY3613" s="1"/>
      <c r="AZ3613" s="1"/>
      <c r="BA3613" s="1"/>
      <c r="BB3613" s="1"/>
      <c r="BC3613" s="1"/>
      <c r="BD3613" s="1"/>
      <c r="BE3613" s="1"/>
      <c r="BF3613" s="1"/>
      <c r="BG3613" s="1"/>
      <c r="BH3613" s="1"/>
      <c r="BI3613" s="1"/>
      <c r="BJ3613" s="1"/>
      <c r="BK3613" s="1"/>
      <c r="BL3613" s="1"/>
      <c r="BM3613" s="1">
        <f t="shared" si="1624"/>
        <v>0</v>
      </c>
      <c r="BN3613" s="1"/>
      <c r="BO3613" s="1"/>
      <c r="BP3613" s="1"/>
      <c r="BQ3613" s="645"/>
    </row>
    <row r="3614" spans="1:77" s="773" customFormat="1" ht="15.75" hidden="1">
      <c r="A3614" s="603"/>
      <c r="B3614" s="604">
        <v>6</v>
      </c>
      <c r="C3614" s="1777" t="s">
        <v>1051</v>
      </c>
      <c r="D3614" s="605" t="s">
        <v>42</v>
      </c>
      <c r="E3614" s="774" t="s">
        <v>2714</v>
      </c>
      <c r="F3614" s="606" t="s">
        <v>2936</v>
      </c>
      <c r="G3614" s="607"/>
      <c r="H3614" s="608">
        <f t="shared" si="1616"/>
        <v>0.02</v>
      </c>
      <c r="I3614" s="609"/>
      <c r="J3614" s="610">
        <f>K3614+AA3614+BM3614</f>
        <v>0.02</v>
      </c>
      <c r="K3614" s="611">
        <f t="shared" si="1617"/>
        <v>0</v>
      </c>
      <c r="L3614" s="611">
        <f t="shared" si="1618"/>
        <v>0</v>
      </c>
      <c r="M3614" s="611">
        <f t="shared" si="1619"/>
        <v>0</v>
      </c>
      <c r="N3614" s="611">
        <f t="shared" si="1620"/>
        <v>0</v>
      </c>
      <c r="O3614" s="612"/>
      <c r="P3614" s="612"/>
      <c r="Q3614" s="613"/>
      <c r="R3614" s="612"/>
      <c r="S3614" s="612"/>
      <c r="T3614" s="615">
        <f t="shared" si="1621"/>
        <v>0</v>
      </c>
      <c r="U3614" s="612"/>
      <c r="V3614" s="612"/>
      <c r="W3614" s="613"/>
      <c r="X3614" s="612"/>
      <c r="Y3614" s="612"/>
      <c r="Z3614" s="612"/>
      <c r="AA3614" s="1">
        <f t="shared" ref="AA3614" si="1627">SUM(AB3614:AI3614)+AW3614+SUM(AY3614:BC3614)+SUM(BF3614:BL3614)</f>
        <v>0.02</v>
      </c>
      <c r="AB3614" s="612"/>
      <c r="AC3614" s="612"/>
      <c r="AD3614" s="613"/>
      <c r="AE3614" s="613"/>
      <c r="AF3614" s="612"/>
      <c r="AG3614" s="612"/>
      <c r="AH3614" s="612"/>
      <c r="AI3614" s="1">
        <f t="shared" si="1626"/>
        <v>0.01</v>
      </c>
      <c r="AJ3614" s="612">
        <v>0.01</v>
      </c>
      <c r="AK3614" s="612"/>
      <c r="AL3614" s="612"/>
      <c r="AM3614" s="613"/>
      <c r="AN3614" s="612"/>
      <c r="AO3614" s="612"/>
      <c r="AP3614" s="612"/>
      <c r="AQ3614" s="613"/>
      <c r="AR3614" s="612"/>
      <c r="AS3614" s="612"/>
      <c r="AT3614" s="612"/>
      <c r="AU3614" s="612"/>
      <c r="AV3614" s="612"/>
      <c r="AW3614" s="612"/>
      <c r="AX3614" s="612"/>
      <c r="AY3614" s="612"/>
      <c r="AZ3614" s="612">
        <v>0.01</v>
      </c>
      <c r="BA3614" s="612"/>
      <c r="BB3614" s="612"/>
      <c r="BC3614" s="613"/>
      <c r="BD3614" s="612"/>
      <c r="BE3614" s="612"/>
      <c r="BF3614" s="612"/>
      <c r="BG3614" s="612"/>
      <c r="BH3614" s="613"/>
      <c r="BI3614" s="612"/>
      <c r="BJ3614" s="612"/>
      <c r="BK3614" s="612"/>
      <c r="BL3614" s="613"/>
      <c r="BM3614" s="611">
        <f t="shared" si="1624"/>
        <v>0</v>
      </c>
      <c r="BN3614" s="613"/>
      <c r="BO3614" s="613"/>
      <c r="BP3614" s="613"/>
    </row>
    <row r="3615" spans="1:77" s="812" customFormat="1" hidden="1">
      <c r="A3615" s="860"/>
      <c r="B3615" s="861">
        <v>7</v>
      </c>
      <c r="C3615" s="719" t="s">
        <v>1052</v>
      </c>
      <c r="D3615" s="863" t="s">
        <v>42</v>
      </c>
      <c r="E3615" s="863" t="s">
        <v>100</v>
      </c>
      <c r="F3615" s="863"/>
      <c r="G3615" s="1778"/>
      <c r="H3615" s="643">
        <f t="shared" si="1616"/>
        <v>0.31000000000000005</v>
      </c>
      <c r="I3615" s="644"/>
      <c r="J3615" s="645">
        <f t="shared" ref="J3615" si="1628">K3615+AA3615+BM3615</f>
        <v>0.31000000000000005</v>
      </c>
      <c r="K3615" s="1">
        <f t="shared" si="1617"/>
        <v>0.28000000000000003</v>
      </c>
      <c r="L3615" s="1">
        <f t="shared" si="1618"/>
        <v>0</v>
      </c>
      <c r="M3615" s="1">
        <f t="shared" si="1619"/>
        <v>0</v>
      </c>
      <c r="N3615" s="1">
        <f t="shared" si="1620"/>
        <v>0</v>
      </c>
      <c r="O3615" s="1"/>
      <c r="P3615" s="1"/>
      <c r="Q3615" s="1"/>
      <c r="R3615" s="1"/>
      <c r="S3615" s="1"/>
      <c r="T3615" s="1">
        <f t="shared" si="1621"/>
        <v>0</v>
      </c>
      <c r="U3615" s="1"/>
      <c r="V3615" s="1"/>
      <c r="W3615" s="1"/>
      <c r="X3615" s="1"/>
      <c r="Y3615" s="1">
        <v>0.28000000000000003</v>
      </c>
      <c r="Z3615" s="1"/>
      <c r="AA3615" s="1">
        <f t="shared" ref="AA3615" si="1629">SUM(AB3615:AI3615)+AW3615+SUM(AY3615:BC3615)+SUM(BF3615:BL3615)</f>
        <v>0.03</v>
      </c>
      <c r="AB3615" s="1"/>
      <c r="AC3615" s="1"/>
      <c r="AD3615" s="1"/>
      <c r="AE3615" s="1"/>
      <c r="AF3615" s="1"/>
      <c r="AG3615" s="1"/>
      <c r="AH3615" s="1"/>
      <c r="AI3615" s="1">
        <f t="shared" ref="AI3615" si="1630">SUM(AJ3615:AV3615)+AX3615+SUM(BD3615:BE3615)</f>
        <v>0.03</v>
      </c>
      <c r="AJ3615" s="1">
        <v>0.03</v>
      </c>
      <c r="AK3615" s="1"/>
      <c r="AL3615" s="1"/>
      <c r="AM3615" s="1"/>
      <c r="AN3615" s="1"/>
      <c r="AO3615" s="1"/>
      <c r="AP3615" s="1"/>
      <c r="AQ3615" s="1"/>
      <c r="AR3615" s="1"/>
      <c r="AS3615" s="1"/>
      <c r="AT3615" s="1"/>
      <c r="AU3615" s="1"/>
      <c r="AV3615" s="1"/>
      <c r="AW3615" s="1"/>
      <c r="AX3615" s="1"/>
      <c r="AY3615" s="1"/>
      <c r="AZ3615" s="1"/>
      <c r="BA3615" s="1"/>
      <c r="BB3615" s="1"/>
      <c r="BC3615" s="1"/>
      <c r="BD3615" s="1"/>
      <c r="BE3615" s="1"/>
      <c r="BF3615" s="1"/>
      <c r="BG3615" s="1"/>
      <c r="BH3615" s="1"/>
      <c r="BI3615" s="1"/>
      <c r="BJ3615" s="1"/>
      <c r="BK3615" s="1"/>
      <c r="BL3615" s="1"/>
      <c r="BM3615" s="1">
        <f t="shared" si="1624"/>
        <v>0</v>
      </c>
      <c r="BN3615" s="1"/>
      <c r="BO3615" s="1"/>
      <c r="BP3615" s="1"/>
    </row>
    <row r="3616" spans="1:77" s="534" customFormat="1" hidden="1">
      <c r="A3616" s="575"/>
      <c r="B3616" s="576"/>
      <c r="C3616" s="849"/>
      <c r="D3616" s="578"/>
      <c r="E3616" s="579"/>
      <c r="F3616" s="578"/>
      <c r="G3616" s="580"/>
      <c r="H3616" s="581"/>
      <c r="I3616" s="582"/>
      <c r="J3616" s="580"/>
      <c r="K3616" s="578"/>
      <c r="L3616" s="578"/>
      <c r="M3616" s="578"/>
      <c r="N3616" s="578"/>
      <c r="O3616" s="578"/>
      <c r="P3616" s="578"/>
      <c r="Q3616" s="578"/>
      <c r="R3616" s="578"/>
      <c r="S3616" s="578"/>
      <c r="T3616" s="578"/>
      <c r="U3616" s="578"/>
      <c r="V3616" s="578"/>
      <c r="W3616" s="578"/>
      <c r="X3616" s="578"/>
      <c r="Y3616" s="578"/>
      <c r="Z3616" s="578"/>
      <c r="AA3616" s="578"/>
      <c r="AB3616" s="578"/>
      <c r="AC3616" s="578"/>
      <c r="AD3616" s="578"/>
      <c r="AE3616" s="578"/>
      <c r="AF3616" s="578"/>
      <c r="AG3616" s="578"/>
      <c r="AH3616" s="578"/>
      <c r="AI3616" s="578"/>
      <c r="AJ3616" s="578"/>
      <c r="AK3616" s="578"/>
      <c r="AL3616" s="578"/>
      <c r="AM3616" s="578"/>
      <c r="AN3616" s="578"/>
      <c r="AO3616" s="578"/>
      <c r="AP3616" s="578"/>
      <c r="AQ3616" s="578"/>
      <c r="AR3616" s="578"/>
      <c r="AS3616" s="578"/>
      <c r="AT3616" s="578"/>
      <c r="AU3616" s="567"/>
      <c r="AV3616" s="578"/>
      <c r="AW3616" s="578"/>
      <c r="AX3616" s="578"/>
      <c r="AY3616" s="578"/>
      <c r="AZ3616" s="578"/>
      <c r="BA3616" s="578"/>
      <c r="BB3616" s="578"/>
      <c r="BC3616" s="578"/>
      <c r="BD3616" s="578"/>
      <c r="BE3616" s="578"/>
      <c r="BF3616" s="578"/>
      <c r="BG3616" s="578"/>
      <c r="BH3616" s="578"/>
      <c r="BI3616" s="578"/>
      <c r="BJ3616" s="578"/>
      <c r="BK3616" s="578"/>
      <c r="BL3616" s="578"/>
      <c r="BM3616" s="578"/>
      <c r="BN3616" s="578"/>
      <c r="BO3616" s="578"/>
      <c r="BP3616" s="578"/>
      <c r="BQ3616" s="547"/>
      <c r="BR3616" s="578"/>
      <c r="BS3616" s="851"/>
      <c r="BT3616" s="575"/>
      <c r="BU3616" s="575"/>
      <c r="BY3616" s="575"/>
    </row>
    <row r="3617" spans="1:77" s="534" customFormat="1" hidden="1">
      <c r="A3617" s="575"/>
      <c r="B3617" s="576"/>
      <c r="C3617" s="849"/>
      <c r="D3617" s="578"/>
      <c r="E3617" s="579"/>
      <c r="F3617" s="578"/>
      <c r="G3617" s="580"/>
      <c r="H3617" s="581"/>
      <c r="I3617" s="582"/>
      <c r="J3617" s="580"/>
      <c r="K3617" s="578"/>
      <c r="L3617" s="578"/>
      <c r="M3617" s="578"/>
      <c r="N3617" s="578"/>
      <c r="O3617" s="578"/>
      <c r="P3617" s="578"/>
      <c r="Q3617" s="578"/>
      <c r="R3617" s="578"/>
      <c r="S3617" s="578"/>
      <c r="T3617" s="578"/>
      <c r="U3617" s="578"/>
      <c r="V3617" s="578"/>
      <c r="W3617" s="578"/>
      <c r="X3617" s="578"/>
      <c r="Y3617" s="578"/>
      <c r="Z3617" s="578"/>
      <c r="AA3617" s="578"/>
      <c r="AB3617" s="578"/>
      <c r="AC3617" s="578"/>
      <c r="AD3617" s="578"/>
      <c r="AE3617" s="578"/>
      <c r="AF3617" s="578"/>
      <c r="AG3617" s="578"/>
      <c r="AH3617" s="578"/>
      <c r="AI3617" s="578"/>
      <c r="AJ3617" s="578"/>
      <c r="AK3617" s="578"/>
      <c r="AL3617" s="578"/>
      <c r="AM3617" s="578"/>
      <c r="AN3617" s="578"/>
      <c r="AO3617" s="578"/>
      <c r="AP3617" s="578"/>
      <c r="AQ3617" s="578"/>
      <c r="AR3617" s="578"/>
      <c r="AS3617" s="578"/>
      <c r="AT3617" s="578"/>
      <c r="AU3617" s="567"/>
      <c r="AV3617" s="578"/>
      <c r="AW3617" s="578"/>
      <c r="AX3617" s="578"/>
      <c r="AY3617" s="578"/>
      <c r="AZ3617" s="578"/>
      <c r="BA3617" s="578"/>
      <c r="BB3617" s="578"/>
      <c r="BC3617" s="578"/>
      <c r="BD3617" s="578"/>
      <c r="BE3617" s="578"/>
      <c r="BF3617" s="578"/>
      <c r="BG3617" s="578"/>
      <c r="BH3617" s="578"/>
      <c r="BI3617" s="578"/>
      <c r="BJ3617" s="578"/>
      <c r="BK3617" s="578"/>
      <c r="BL3617" s="578"/>
      <c r="BM3617" s="578"/>
      <c r="BN3617" s="578"/>
      <c r="BO3617" s="578"/>
      <c r="BP3617" s="578"/>
      <c r="BQ3617" s="547"/>
      <c r="BR3617" s="578"/>
      <c r="BS3617" s="851"/>
      <c r="BT3617" s="575"/>
      <c r="BU3617" s="575"/>
      <c r="BY3617" s="575"/>
    </row>
    <row r="3618" spans="1:77" s="534" customFormat="1" hidden="1">
      <c r="A3618" s="575"/>
      <c r="B3618" s="576"/>
      <c r="C3618" s="849"/>
      <c r="D3618" s="578"/>
      <c r="E3618" s="579"/>
      <c r="F3618" s="578"/>
      <c r="G3618" s="580"/>
      <c r="H3618" s="581"/>
      <c r="I3618" s="582"/>
      <c r="J3618" s="580"/>
      <c r="K3618" s="578"/>
      <c r="L3618" s="578"/>
      <c r="M3618" s="578"/>
      <c r="N3618" s="578"/>
      <c r="O3618" s="578"/>
      <c r="P3618" s="578"/>
      <c r="Q3618" s="578"/>
      <c r="R3618" s="578"/>
      <c r="S3618" s="578"/>
      <c r="T3618" s="578"/>
      <c r="U3618" s="578"/>
      <c r="V3618" s="578"/>
      <c r="W3618" s="578"/>
      <c r="X3618" s="578"/>
      <c r="Y3618" s="578"/>
      <c r="Z3618" s="578"/>
      <c r="AA3618" s="578"/>
      <c r="AB3618" s="578"/>
      <c r="AC3618" s="578"/>
      <c r="AD3618" s="578"/>
      <c r="AE3618" s="578"/>
      <c r="AF3618" s="578"/>
      <c r="AG3618" s="578"/>
      <c r="AH3618" s="578"/>
      <c r="AI3618" s="578"/>
      <c r="AJ3618" s="578"/>
      <c r="AK3618" s="578"/>
      <c r="AL3618" s="578"/>
      <c r="AM3618" s="578"/>
      <c r="AN3618" s="578"/>
      <c r="AO3618" s="578"/>
      <c r="AP3618" s="578"/>
      <c r="AQ3618" s="578"/>
      <c r="AR3618" s="578"/>
      <c r="AS3618" s="578"/>
      <c r="AT3618" s="578"/>
      <c r="AU3618" s="567"/>
      <c r="AV3618" s="578"/>
      <c r="AW3618" s="578"/>
      <c r="AX3618" s="578"/>
      <c r="AY3618" s="578"/>
      <c r="AZ3618" s="578"/>
      <c r="BA3618" s="578"/>
      <c r="BB3618" s="578"/>
      <c r="BC3618" s="578"/>
      <c r="BD3618" s="578"/>
      <c r="BE3618" s="578"/>
      <c r="BF3618" s="578"/>
      <c r="BG3618" s="578"/>
      <c r="BH3618" s="578"/>
      <c r="BI3618" s="578"/>
      <c r="BJ3618" s="578"/>
      <c r="BK3618" s="578"/>
      <c r="BL3618" s="578"/>
      <c r="BM3618" s="578"/>
      <c r="BN3618" s="578"/>
      <c r="BO3618" s="578"/>
      <c r="BP3618" s="578"/>
      <c r="BQ3618" s="547"/>
      <c r="BR3618" s="578"/>
      <c r="BS3618" s="851"/>
      <c r="BT3618" s="575"/>
      <c r="BU3618" s="575"/>
      <c r="BY3618" s="575"/>
    </row>
    <row r="3619" spans="1:77" s="534" customFormat="1" hidden="1">
      <c r="A3619" s="575"/>
      <c r="B3619" s="576"/>
      <c r="C3619" s="849"/>
      <c r="D3619" s="578"/>
      <c r="E3619" s="579"/>
      <c r="F3619" s="578"/>
      <c r="G3619" s="580"/>
      <c r="H3619" s="581"/>
      <c r="I3619" s="582"/>
      <c r="J3619" s="580"/>
      <c r="K3619" s="578"/>
      <c r="L3619" s="578"/>
      <c r="M3619" s="578"/>
      <c r="N3619" s="578"/>
      <c r="O3619" s="578"/>
      <c r="P3619" s="578"/>
      <c r="Q3619" s="578"/>
      <c r="R3619" s="578"/>
      <c r="S3619" s="578"/>
      <c r="T3619" s="578"/>
      <c r="U3619" s="578"/>
      <c r="V3619" s="578"/>
      <c r="W3619" s="578"/>
      <c r="X3619" s="578"/>
      <c r="Y3619" s="578"/>
      <c r="Z3619" s="578"/>
      <c r="AA3619" s="578"/>
      <c r="AB3619" s="578"/>
      <c r="AC3619" s="578"/>
      <c r="AD3619" s="578"/>
      <c r="AE3619" s="578"/>
      <c r="AF3619" s="578"/>
      <c r="AG3619" s="578"/>
      <c r="AH3619" s="578"/>
      <c r="AI3619" s="578"/>
      <c r="AJ3619" s="578"/>
      <c r="AK3619" s="578"/>
      <c r="AL3619" s="578"/>
      <c r="AM3619" s="578"/>
      <c r="AN3619" s="578"/>
      <c r="AO3619" s="578"/>
      <c r="AP3619" s="578"/>
      <c r="AQ3619" s="578"/>
      <c r="AR3619" s="578"/>
      <c r="AS3619" s="578"/>
      <c r="AT3619" s="578"/>
      <c r="AU3619" s="567"/>
      <c r="AV3619" s="578"/>
      <c r="AW3619" s="578"/>
      <c r="AX3619" s="578"/>
      <c r="AY3619" s="578"/>
      <c r="AZ3619" s="578"/>
      <c r="BA3619" s="578"/>
      <c r="BB3619" s="578"/>
      <c r="BC3619" s="578"/>
      <c r="BD3619" s="578"/>
      <c r="BE3619" s="578"/>
      <c r="BF3619" s="578"/>
      <c r="BG3619" s="578"/>
      <c r="BH3619" s="578"/>
      <c r="BI3619" s="578"/>
      <c r="BJ3619" s="578"/>
      <c r="BK3619" s="578"/>
      <c r="BL3619" s="578"/>
      <c r="BM3619" s="578"/>
      <c r="BN3619" s="578"/>
      <c r="BO3619" s="578"/>
      <c r="BP3619" s="578"/>
      <c r="BQ3619" s="547"/>
      <c r="BR3619" s="578"/>
      <c r="BS3619" s="851"/>
      <c r="BT3619" s="575"/>
      <c r="BU3619" s="575"/>
      <c r="BY3619" s="575"/>
    </row>
    <row r="3620" spans="1:77" s="534" customFormat="1" hidden="1">
      <c r="A3620" s="575"/>
      <c r="B3620" s="576"/>
      <c r="C3620" s="849"/>
      <c r="D3620" s="578"/>
      <c r="E3620" s="579"/>
      <c r="F3620" s="578"/>
      <c r="G3620" s="580"/>
      <c r="H3620" s="581"/>
      <c r="I3620" s="582"/>
      <c r="J3620" s="580"/>
      <c r="K3620" s="578"/>
      <c r="L3620" s="578"/>
      <c r="M3620" s="578"/>
      <c r="N3620" s="578"/>
      <c r="O3620" s="578"/>
      <c r="P3620" s="578"/>
      <c r="Q3620" s="578"/>
      <c r="R3620" s="578"/>
      <c r="S3620" s="578"/>
      <c r="T3620" s="578"/>
      <c r="U3620" s="578"/>
      <c r="V3620" s="578"/>
      <c r="W3620" s="578"/>
      <c r="X3620" s="578"/>
      <c r="Y3620" s="578"/>
      <c r="Z3620" s="578"/>
      <c r="AA3620" s="578"/>
      <c r="AB3620" s="578"/>
      <c r="AC3620" s="578"/>
      <c r="AD3620" s="578"/>
      <c r="AE3620" s="578"/>
      <c r="AF3620" s="578"/>
      <c r="AG3620" s="578"/>
      <c r="AH3620" s="578"/>
      <c r="AI3620" s="578"/>
      <c r="AJ3620" s="578"/>
      <c r="AK3620" s="578"/>
      <c r="AL3620" s="578"/>
      <c r="AM3620" s="578"/>
      <c r="AN3620" s="578"/>
      <c r="AO3620" s="578"/>
      <c r="AP3620" s="578"/>
      <c r="AQ3620" s="578"/>
      <c r="AR3620" s="578"/>
      <c r="AS3620" s="578"/>
      <c r="AT3620" s="578"/>
      <c r="AU3620" s="567"/>
      <c r="AV3620" s="578"/>
      <c r="AW3620" s="578"/>
      <c r="AX3620" s="578"/>
      <c r="AY3620" s="578"/>
      <c r="AZ3620" s="578"/>
      <c r="BA3620" s="578"/>
      <c r="BB3620" s="578"/>
      <c r="BC3620" s="578"/>
      <c r="BD3620" s="578"/>
      <c r="BE3620" s="578"/>
      <c r="BF3620" s="578"/>
      <c r="BG3620" s="578"/>
      <c r="BH3620" s="578"/>
      <c r="BI3620" s="578"/>
      <c r="BJ3620" s="578"/>
      <c r="BK3620" s="578"/>
      <c r="BL3620" s="578"/>
      <c r="BM3620" s="578"/>
      <c r="BN3620" s="578"/>
      <c r="BO3620" s="578"/>
      <c r="BP3620" s="578"/>
      <c r="BQ3620" s="547"/>
      <c r="BR3620" s="578"/>
      <c r="BS3620" s="851"/>
      <c r="BT3620" s="575"/>
      <c r="BU3620" s="575"/>
      <c r="BY3620" s="575"/>
    </row>
    <row r="3621" spans="1:77" s="534" customFormat="1" hidden="1">
      <c r="A3621" s="575"/>
      <c r="B3621" s="576"/>
      <c r="C3621" s="849"/>
      <c r="D3621" s="578"/>
      <c r="E3621" s="579"/>
      <c r="F3621" s="578"/>
      <c r="G3621" s="580"/>
      <c r="H3621" s="581"/>
      <c r="I3621" s="582"/>
      <c r="J3621" s="580"/>
      <c r="K3621" s="578"/>
      <c r="L3621" s="578"/>
      <c r="M3621" s="578"/>
      <c r="N3621" s="578"/>
      <c r="O3621" s="578"/>
      <c r="P3621" s="578"/>
      <c r="Q3621" s="578"/>
      <c r="R3621" s="578"/>
      <c r="S3621" s="578"/>
      <c r="T3621" s="578"/>
      <c r="U3621" s="578"/>
      <c r="V3621" s="578"/>
      <c r="W3621" s="578"/>
      <c r="X3621" s="578"/>
      <c r="Y3621" s="578"/>
      <c r="Z3621" s="578"/>
      <c r="AA3621" s="578"/>
      <c r="AB3621" s="578"/>
      <c r="AC3621" s="578"/>
      <c r="AD3621" s="578"/>
      <c r="AE3621" s="578"/>
      <c r="AF3621" s="578"/>
      <c r="AG3621" s="578"/>
      <c r="AH3621" s="578"/>
      <c r="AI3621" s="578"/>
      <c r="AJ3621" s="578"/>
      <c r="AK3621" s="578"/>
      <c r="AL3621" s="578"/>
      <c r="AM3621" s="578"/>
      <c r="AN3621" s="578"/>
      <c r="AO3621" s="578"/>
      <c r="AP3621" s="578"/>
      <c r="AQ3621" s="578"/>
      <c r="AR3621" s="578"/>
      <c r="AS3621" s="578"/>
      <c r="AT3621" s="578"/>
      <c r="AU3621" s="567"/>
      <c r="AV3621" s="578"/>
      <c r="AW3621" s="578"/>
      <c r="AX3621" s="578"/>
      <c r="AY3621" s="578"/>
      <c r="AZ3621" s="578"/>
      <c r="BA3621" s="578"/>
      <c r="BB3621" s="578"/>
      <c r="BC3621" s="578"/>
      <c r="BD3621" s="578"/>
      <c r="BE3621" s="578"/>
      <c r="BF3621" s="578"/>
      <c r="BG3621" s="578"/>
      <c r="BH3621" s="578"/>
      <c r="BI3621" s="578"/>
      <c r="BJ3621" s="578"/>
      <c r="BK3621" s="578"/>
      <c r="BL3621" s="578"/>
      <c r="BM3621" s="578"/>
      <c r="BN3621" s="578"/>
      <c r="BO3621" s="578"/>
      <c r="BP3621" s="578"/>
      <c r="BQ3621" s="547"/>
      <c r="BR3621" s="578"/>
      <c r="BS3621" s="851"/>
      <c r="BT3621" s="575"/>
      <c r="BU3621" s="575"/>
      <c r="BY3621" s="575"/>
    </row>
    <row r="3622" spans="1:77" s="534" customFormat="1" hidden="1">
      <c r="A3622" s="575"/>
      <c r="B3622" s="576"/>
      <c r="C3622" s="849"/>
      <c r="D3622" s="578"/>
      <c r="E3622" s="579"/>
      <c r="F3622" s="578"/>
      <c r="G3622" s="580"/>
      <c r="H3622" s="581"/>
      <c r="I3622" s="582"/>
      <c r="J3622" s="580"/>
      <c r="K3622" s="578"/>
      <c r="L3622" s="578"/>
      <c r="M3622" s="578"/>
      <c r="N3622" s="578"/>
      <c r="O3622" s="578"/>
      <c r="P3622" s="578"/>
      <c r="Q3622" s="578"/>
      <c r="R3622" s="578"/>
      <c r="S3622" s="578"/>
      <c r="T3622" s="578"/>
      <c r="U3622" s="578"/>
      <c r="V3622" s="578"/>
      <c r="W3622" s="578"/>
      <c r="X3622" s="578"/>
      <c r="Y3622" s="578"/>
      <c r="Z3622" s="578"/>
      <c r="AA3622" s="578"/>
      <c r="AB3622" s="578"/>
      <c r="AC3622" s="578"/>
      <c r="AD3622" s="578"/>
      <c r="AE3622" s="578"/>
      <c r="AF3622" s="578"/>
      <c r="AG3622" s="578"/>
      <c r="AH3622" s="578"/>
      <c r="AI3622" s="578"/>
      <c r="AJ3622" s="578"/>
      <c r="AK3622" s="578"/>
      <c r="AL3622" s="578"/>
      <c r="AM3622" s="578"/>
      <c r="AN3622" s="578"/>
      <c r="AO3622" s="578"/>
      <c r="AP3622" s="578"/>
      <c r="AQ3622" s="578"/>
      <c r="AR3622" s="578"/>
      <c r="AS3622" s="578"/>
      <c r="AT3622" s="578"/>
      <c r="AU3622" s="567"/>
      <c r="AV3622" s="578"/>
      <c r="AW3622" s="578"/>
      <c r="AX3622" s="578"/>
      <c r="AY3622" s="578"/>
      <c r="AZ3622" s="578"/>
      <c r="BA3622" s="578"/>
      <c r="BB3622" s="578"/>
      <c r="BC3622" s="578"/>
      <c r="BD3622" s="578"/>
      <c r="BE3622" s="578"/>
      <c r="BF3622" s="578"/>
      <c r="BG3622" s="578"/>
      <c r="BH3622" s="578"/>
      <c r="BI3622" s="578"/>
      <c r="BJ3622" s="578"/>
      <c r="BK3622" s="578"/>
      <c r="BL3622" s="578"/>
      <c r="BM3622" s="578"/>
      <c r="BN3622" s="578"/>
      <c r="BO3622" s="578"/>
      <c r="BP3622" s="578"/>
      <c r="BQ3622" s="547"/>
      <c r="BR3622" s="578"/>
      <c r="BS3622" s="851"/>
      <c r="BT3622" s="575"/>
      <c r="BU3622" s="575"/>
      <c r="BY3622" s="575"/>
    </row>
    <row r="3623" spans="1:77" s="534" customFormat="1" hidden="1">
      <c r="A3623" s="575"/>
      <c r="B3623" s="576"/>
      <c r="C3623" s="849"/>
      <c r="D3623" s="578"/>
      <c r="E3623" s="579"/>
      <c r="F3623" s="578"/>
      <c r="G3623" s="580"/>
      <c r="H3623" s="581"/>
      <c r="I3623" s="582"/>
      <c r="J3623" s="580"/>
      <c r="K3623" s="578"/>
      <c r="L3623" s="578"/>
      <c r="M3623" s="578"/>
      <c r="N3623" s="578"/>
      <c r="O3623" s="578"/>
      <c r="P3623" s="578"/>
      <c r="Q3623" s="578"/>
      <c r="R3623" s="578"/>
      <c r="S3623" s="578"/>
      <c r="T3623" s="578"/>
      <c r="U3623" s="578"/>
      <c r="V3623" s="578"/>
      <c r="W3623" s="578"/>
      <c r="X3623" s="578"/>
      <c r="Y3623" s="578"/>
      <c r="Z3623" s="578"/>
      <c r="AA3623" s="578"/>
      <c r="AB3623" s="578"/>
      <c r="AC3623" s="578"/>
      <c r="AD3623" s="578"/>
      <c r="AE3623" s="578"/>
      <c r="AF3623" s="578"/>
      <c r="AG3623" s="578"/>
      <c r="AH3623" s="578"/>
      <c r="AI3623" s="578"/>
      <c r="AJ3623" s="578"/>
      <c r="AK3623" s="578"/>
      <c r="AL3623" s="578"/>
      <c r="AM3623" s="578"/>
      <c r="AN3623" s="578"/>
      <c r="AO3623" s="578"/>
      <c r="AP3623" s="578"/>
      <c r="AQ3623" s="578"/>
      <c r="AR3623" s="578"/>
      <c r="AS3623" s="578"/>
      <c r="AT3623" s="578"/>
      <c r="AU3623" s="567"/>
      <c r="AV3623" s="578"/>
      <c r="AW3623" s="578"/>
      <c r="AX3623" s="578"/>
      <c r="AY3623" s="578"/>
      <c r="AZ3623" s="578"/>
      <c r="BA3623" s="578"/>
      <c r="BB3623" s="578"/>
      <c r="BC3623" s="578"/>
      <c r="BD3623" s="578"/>
      <c r="BE3623" s="578"/>
      <c r="BF3623" s="578"/>
      <c r="BG3623" s="578"/>
      <c r="BH3623" s="578"/>
      <c r="BI3623" s="578"/>
      <c r="BJ3623" s="578"/>
      <c r="BK3623" s="578"/>
      <c r="BL3623" s="578"/>
      <c r="BM3623" s="578"/>
      <c r="BN3623" s="578"/>
      <c r="BO3623" s="578"/>
      <c r="BP3623" s="578"/>
      <c r="BQ3623" s="547"/>
      <c r="BR3623" s="578"/>
      <c r="BS3623" s="851"/>
      <c r="BT3623" s="575"/>
      <c r="BU3623" s="575"/>
      <c r="BY3623" s="575"/>
    </row>
    <row r="3624" spans="1:77" s="534" customFormat="1" hidden="1">
      <c r="A3624" s="575"/>
      <c r="B3624" s="576"/>
      <c r="C3624" s="849"/>
      <c r="D3624" s="578"/>
      <c r="E3624" s="579"/>
      <c r="F3624" s="578"/>
      <c r="G3624" s="580"/>
      <c r="H3624" s="581"/>
      <c r="I3624" s="582"/>
      <c r="J3624" s="580"/>
      <c r="K3624" s="578"/>
      <c r="L3624" s="578"/>
      <c r="M3624" s="578"/>
      <c r="N3624" s="578"/>
      <c r="O3624" s="578"/>
      <c r="P3624" s="578"/>
      <c r="Q3624" s="578"/>
      <c r="R3624" s="578"/>
      <c r="S3624" s="578"/>
      <c r="T3624" s="578"/>
      <c r="U3624" s="578"/>
      <c r="V3624" s="578"/>
      <c r="W3624" s="578"/>
      <c r="X3624" s="578"/>
      <c r="Y3624" s="578"/>
      <c r="Z3624" s="578"/>
      <c r="AA3624" s="578"/>
      <c r="AB3624" s="578"/>
      <c r="AC3624" s="578"/>
      <c r="AD3624" s="578"/>
      <c r="AE3624" s="578"/>
      <c r="AF3624" s="578"/>
      <c r="AG3624" s="578"/>
      <c r="AH3624" s="578"/>
      <c r="AI3624" s="578"/>
      <c r="AJ3624" s="578"/>
      <c r="AK3624" s="578"/>
      <c r="AL3624" s="578"/>
      <c r="AM3624" s="578"/>
      <c r="AN3624" s="578"/>
      <c r="AO3624" s="578"/>
      <c r="AP3624" s="578"/>
      <c r="AQ3624" s="578"/>
      <c r="AR3624" s="578"/>
      <c r="AS3624" s="578"/>
      <c r="AT3624" s="578"/>
      <c r="AU3624" s="567"/>
      <c r="AV3624" s="578"/>
      <c r="AW3624" s="578"/>
      <c r="AX3624" s="578"/>
      <c r="AY3624" s="578"/>
      <c r="AZ3624" s="578"/>
      <c r="BA3624" s="578"/>
      <c r="BB3624" s="578"/>
      <c r="BC3624" s="578"/>
      <c r="BD3624" s="578"/>
      <c r="BE3624" s="578"/>
      <c r="BF3624" s="578"/>
      <c r="BG3624" s="578"/>
      <c r="BH3624" s="578"/>
      <c r="BI3624" s="578"/>
      <c r="BJ3624" s="578"/>
      <c r="BK3624" s="578"/>
      <c r="BL3624" s="578"/>
      <c r="BM3624" s="578"/>
      <c r="BN3624" s="578"/>
      <c r="BO3624" s="578"/>
      <c r="BP3624" s="578"/>
      <c r="BQ3624" s="547"/>
      <c r="BR3624" s="578"/>
      <c r="BS3624" s="851"/>
      <c r="BT3624" s="575"/>
      <c r="BU3624" s="575"/>
      <c r="BY3624" s="575"/>
    </row>
    <row r="3625" spans="1:77" s="534" customFormat="1" hidden="1">
      <c r="A3625" s="575"/>
      <c r="B3625" s="576"/>
      <c r="C3625" s="849"/>
      <c r="D3625" s="578"/>
      <c r="E3625" s="579"/>
      <c r="F3625" s="578"/>
      <c r="G3625" s="580"/>
      <c r="H3625" s="581"/>
      <c r="I3625" s="582"/>
      <c r="J3625" s="580"/>
      <c r="K3625" s="578"/>
      <c r="L3625" s="578"/>
      <c r="M3625" s="578"/>
      <c r="N3625" s="578"/>
      <c r="O3625" s="578"/>
      <c r="P3625" s="578"/>
      <c r="Q3625" s="578"/>
      <c r="R3625" s="578"/>
      <c r="S3625" s="578"/>
      <c r="T3625" s="578"/>
      <c r="U3625" s="578"/>
      <c r="V3625" s="578"/>
      <c r="W3625" s="578"/>
      <c r="X3625" s="578"/>
      <c r="Y3625" s="578"/>
      <c r="Z3625" s="578"/>
      <c r="AA3625" s="578"/>
      <c r="AB3625" s="578"/>
      <c r="AC3625" s="578"/>
      <c r="AD3625" s="578"/>
      <c r="AE3625" s="578"/>
      <c r="AF3625" s="578"/>
      <c r="AG3625" s="578"/>
      <c r="AH3625" s="578"/>
      <c r="AI3625" s="578"/>
      <c r="AJ3625" s="578"/>
      <c r="AK3625" s="578"/>
      <c r="AL3625" s="578"/>
      <c r="AM3625" s="578"/>
      <c r="AN3625" s="578"/>
      <c r="AO3625" s="578"/>
      <c r="AP3625" s="578"/>
      <c r="AQ3625" s="578"/>
      <c r="AR3625" s="578"/>
      <c r="AS3625" s="578"/>
      <c r="AT3625" s="578"/>
      <c r="AU3625" s="567"/>
      <c r="AV3625" s="578"/>
      <c r="AW3625" s="578"/>
      <c r="AX3625" s="578"/>
      <c r="AY3625" s="578"/>
      <c r="AZ3625" s="578"/>
      <c r="BA3625" s="578"/>
      <c r="BB3625" s="578"/>
      <c r="BC3625" s="578"/>
      <c r="BD3625" s="578"/>
      <c r="BE3625" s="578"/>
      <c r="BF3625" s="578"/>
      <c r="BG3625" s="578"/>
      <c r="BH3625" s="578"/>
      <c r="BI3625" s="578"/>
      <c r="BJ3625" s="578"/>
      <c r="BK3625" s="578"/>
      <c r="BL3625" s="578"/>
      <c r="BM3625" s="578"/>
      <c r="BN3625" s="578"/>
      <c r="BO3625" s="578"/>
      <c r="BP3625" s="578"/>
      <c r="BQ3625" s="547"/>
      <c r="BR3625" s="578"/>
      <c r="BS3625" s="851"/>
      <c r="BT3625" s="575"/>
      <c r="BU3625" s="575"/>
      <c r="BY3625" s="575"/>
    </row>
    <row r="3626" spans="1:77" s="534" customFormat="1" hidden="1">
      <c r="A3626" s="575"/>
      <c r="B3626" s="576"/>
      <c r="C3626" s="849"/>
      <c r="D3626" s="578"/>
      <c r="E3626" s="579"/>
      <c r="F3626" s="578"/>
      <c r="G3626" s="580"/>
      <c r="H3626" s="581"/>
      <c r="I3626" s="582"/>
      <c r="J3626" s="580"/>
      <c r="K3626" s="578"/>
      <c r="L3626" s="578"/>
      <c r="M3626" s="578"/>
      <c r="N3626" s="578"/>
      <c r="O3626" s="578"/>
      <c r="P3626" s="578"/>
      <c r="Q3626" s="578"/>
      <c r="R3626" s="578"/>
      <c r="S3626" s="578"/>
      <c r="T3626" s="578"/>
      <c r="U3626" s="578"/>
      <c r="V3626" s="578"/>
      <c r="W3626" s="578"/>
      <c r="X3626" s="578"/>
      <c r="Y3626" s="578"/>
      <c r="Z3626" s="578"/>
      <c r="AA3626" s="578"/>
      <c r="AB3626" s="578"/>
      <c r="AC3626" s="578"/>
      <c r="AD3626" s="578"/>
      <c r="AE3626" s="578"/>
      <c r="AF3626" s="578"/>
      <c r="AG3626" s="578"/>
      <c r="AH3626" s="578"/>
      <c r="AI3626" s="578"/>
      <c r="AJ3626" s="578"/>
      <c r="AK3626" s="578"/>
      <c r="AL3626" s="578"/>
      <c r="AM3626" s="578"/>
      <c r="AN3626" s="578"/>
      <c r="AO3626" s="578"/>
      <c r="AP3626" s="578"/>
      <c r="AQ3626" s="578"/>
      <c r="AR3626" s="578"/>
      <c r="AS3626" s="578"/>
      <c r="AT3626" s="578"/>
      <c r="AU3626" s="567"/>
      <c r="AV3626" s="578"/>
      <c r="AW3626" s="578"/>
      <c r="AX3626" s="578"/>
      <c r="AY3626" s="578"/>
      <c r="AZ3626" s="578"/>
      <c r="BA3626" s="578"/>
      <c r="BB3626" s="578"/>
      <c r="BC3626" s="578"/>
      <c r="BD3626" s="578"/>
      <c r="BE3626" s="578"/>
      <c r="BF3626" s="578"/>
      <c r="BG3626" s="578"/>
      <c r="BH3626" s="578"/>
      <c r="BI3626" s="578"/>
      <c r="BJ3626" s="578"/>
      <c r="BK3626" s="578"/>
      <c r="BL3626" s="578"/>
      <c r="BM3626" s="578"/>
      <c r="BN3626" s="578"/>
      <c r="BO3626" s="578"/>
      <c r="BP3626" s="578"/>
      <c r="BQ3626" s="547"/>
      <c r="BR3626" s="578"/>
      <c r="BS3626" s="851"/>
      <c r="BT3626" s="575"/>
      <c r="BU3626" s="575"/>
      <c r="BY3626" s="575"/>
    </row>
    <row r="3627" spans="1:77" s="534" customFormat="1" hidden="1">
      <c r="A3627" s="575"/>
      <c r="B3627" s="576"/>
      <c r="C3627" s="849"/>
      <c r="D3627" s="578"/>
      <c r="E3627" s="579"/>
      <c r="F3627" s="578"/>
      <c r="G3627" s="580"/>
      <c r="H3627" s="581"/>
      <c r="I3627" s="582"/>
      <c r="J3627" s="580"/>
      <c r="K3627" s="578"/>
      <c r="L3627" s="578"/>
      <c r="M3627" s="578"/>
      <c r="N3627" s="578"/>
      <c r="O3627" s="578"/>
      <c r="P3627" s="578"/>
      <c r="Q3627" s="578"/>
      <c r="R3627" s="578"/>
      <c r="S3627" s="578"/>
      <c r="T3627" s="578"/>
      <c r="U3627" s="578"/>
      <c r="V3627" s="578"/>
      <c r="W3627" s="578"/>
      <c r="X3627" s="578"/>
      <c r="Y3627" s="578"/>
      <c r="Z3627" s="578"/>
      <c r="AA3627" s="578"/>
      <c r="AB3627" s="578"/>
      <c r="AC3627" s="578"/>
      <c r="AD3627" s="578"/>
      <c r="AE3627" s="578"/>
      <c r="AF3627" s="578"/>
      <c r="AG3627" s="578"/>
      <c r="AH3627" s="578"/>
      <c r="AI3627" s="578"/>
      <c r="AJ3627" s="578"/>
      <c r="AK3627" s="578"/>
      <c r="AL3627" s="578"/>
      <c r="AM3627" s="578"/>
      <c r="AN3627" s="578"/>
      <c r="AO3627" s="578"/>
      <c r="AP3627" s="578"/>
      <c r="AQ3627" s="578"/>
      <c r="AR3627" s="578"/>
      <c r="AS3627" s="578"/>
      <c r="AT3627" s="578"/>
      <c r="AU3627" s="567"/>
      <c r="AV3627" s="578"/>
      <c r="AW3627" s="578"/>
      <c r="AX3627" s="578"/>
      <c r="AY3627" s="578"/>
      <c r="AZ3627" s="578"/>
      <c r="BA3627" s="578"/>
      <c r="BB3627" s="578"/>
      <c r="BC3627" s="578"/>
      <c r="BD3627" s="578"/>
      <c r="BE3627" s="578"/>
      <c r="BF3627" s="578"/>
      <c r="BG3627" s="578"/>
      <c r="BH3627" s="578"/>
      <c r="BI3627" s="578"/>
      <c r="BJ3627" s="578"/>
      <c r="BK3627" s="578"/>
      <c r="BL3627" s="578"/>
      <c r="BM3627" s="578"/>
      <c r="BN3627" s="578"/>
      <c r="BO3627" s="578"/>
      <c r="BP3627" s="578"/>
      <c r="BQ3627" s="547"/>
      <c r="BR3627" s="578"/>
      <c r="BS3627" s="851"/>
      <c r="BT3627" s="575"/>
      <c r="BU3627" s="575"/>
      <c r="BY3627" s="575"/>
    </row>
    <row r="3628" spans="1:77" s="534" customFormat="1" hidden="1">
      <c r="A3628" s="575"/>
      <c r="B3628" s="576"/>
      <c r="C3628" s="849"/>
      <c r="D3628" s="578"/>
      <c r="E3628" s="579"/>
      <c r="F3628" s="578"/>
      <c r="G3628" s="580"/>
      <c r="H3628" s="581"/>
      <c r="I3628" s="582"/>
      <c r="J3628" s="580"/>
      <c r="K3628" s="578"/>
      <c r="L3628" s="578"/>
      <c r="M3628" s="578"/>
      <c r="N3628" s="578"/>
      <c r="O3628" s="578"/>
      <c r="P3628" s="578"/>
      <c r="Q3628" s="578"/>
      <c r="R3628" s="578"/>
      <c r="S3628" s="578"/>
      <c r="T3628" s="578"/>
      <c r="U3628" s="578"/>
      <c r="V3628" s="578"/>
      <c r="W3628" s="578"/>
      <c r="X3628" s="578"/>
      <c r="Y3628" s="578"/>
      <c r="Z3628" s="578"/>
      <c r="AA3628" s="578"/>
      <c r="AB3628" s="578"/>
      <c r="AC3628" s="578"/>
      <c r="AD3628" s="578"/>
      <c r="AE3628" s="578"/>
      <c r="AF3628" s="578"/>
      <c r="AG3628" s="578"/>
      <c r="AH3628" s="578"/>
      <c r="AI3628" s="578"/>
      <c r="AJ3628" s="578"/>
      <c r="AK3628" s="578"/>
      <c r="AL3628" s="578"/>
      <c r="AM3628" s="578"/>
      <c r="AN3628" s="578"/>
      <c r="AO3628" s="578"/>
      <c r="AP3628" s="578"/>
      <c r="AQ3628" s="578"/>
      <c r="AR3628" s="578"/>
      <c r="AS3628" s="578"/>
      <c r="AT3628" s="578"/>
      <c r="AU3628" s="567"/>
      <c r="AV3628" s="578"/>
      <c r="AW3628" s="578"/>
      <c r="AX3628" s="578"/>
      <c r="AY3628" s="578"/>
      <c r="AZ3628" s="578"/>
      <c r="BA3628" s="578"/>
      <c r="BB3628" s="578"/>
      <c r="BC3628" s="578"/>
      <c r="BD3628" s="578"/>
      <c r="BE3628" s="578"/>
      <c r="BF3628" s="578"/>
      <c r="BG3628" s="578"/>
      <c r="BH3628" s="578"/>
      <c r="BI3628" s="578"/>
      <c r="BJ3628" s="578"/>
      <c r="BK3628" s="578"/>
      <c r="BL3628" s="578"/>
      <c r="BM3628" s="578"/>
      <c r="BN3628" s="578"/>
      <c r="BO3628" s="578"/>
      <c r="BP3628" s="578"/>
      <c r="BQ3628" s="547"/>
      <c r="BR3628" s="578"/>
      <c r="BS3628" s="851"/>
      <c r="BT3628" s="575"/>
      <c r="BU3628" s="575"/>
      <c r="BY3628" s="575"/>
    </row>
    <row r="3629" spans="1:77" s="534" customFormat="1" hidden="1">
      <c r="A3629" s="575"/>
      <c r="B3629" s="576"/>
      <c r="C3629" s="849"/>
      <c r="D3629" s="578"/>
      <c r="E3629" s="579"/>
      <c r="F3629" s="578"/>
      <c r="G3629" s="580"/>
      <c r="H3629" s="581"/>
      <c r="I3629" s="582"/>
      <c r="J3629" s="580"/>
      <c r="K3629" s="578"/>
      <c r="L3629" s="578"/>
      <c r="M3629" s="578"/>
      <c r="N3629" s="578"/>
      <c r="O3629" s="578"/>
      <c r="P3629" s="578"/>
      <c r="Q3629" s="578"/>
      <c r="R3629" s="578"/>
      <c r="S3629" s="578"/>
      <c r="T3629" s="578"/>
      <c r="U3629" s="578"/>
      <c r="V3629" s="578"/>
      <c r="W3629" s="578"/>
      <c r="X3629" s="578"/>
      <c r="Y3629" s="578"/>
      <c r="Z3629" s="578"/>
      <c r="AA3629" s="578"/>
      <c r="AB3629" s="578"/>
      <c r="AC3629" s="578"/>
      <c r="AD3629" s="578"/>
      <c r="AE3629" s="578"/>
      <c r="AF3629" s="578"/>
      <c r="AG3629" s="578"/>
      <c r="AH3629" s="578"/>
      <c r="AI3629" s="578"/>
      <c r="AJ3629" s="578"/>
      <c r="AK3629" s="578"/>
      <c r="AL3629" s="578"/>
      <c r="AM3629" s="578"/>
      <c r="AN3629" s="578"/>
      <c r="AO3629" s="578"/>
      <c r="AP3629" s="578"/>
      <c r="AQ3629" s="578"/>
      <c r="AR3629" s="578"/>
      <c r="AS3629" s="578"/>
      <c r="AT3629" s="578"/>
      <c r="AU3629" s="567"/>
      <c r="AV3629" s="578"/>
      <c r="AW3629" s="578"/>
      <c r="AX3629" s="578"/>
      <c r="AY3629" s="578"/>
      <c r="AZ3629" s="578"/>
      <c r="BA3629" s="578"/>
      <c r="BB3629" s="578"/>
      <c r="BC3629" s="578"/>
      <c r="BD3629" s="578"/>
      <c r="BE3629" s="578"/>
      <c r="BF3629" s="578"/>
      <c r="BG3629" s="578"/>
      <c r="BH3629" s="578"/>
      <c r="BI3629" s="578"/>
      <c r="BJ3629" s="578"/>
      <c r="BK3629" s="578"/>
      <c r="BL3629" s="578"/>
      <c r="BM3629" s="578"/>
      <c r="BN3629" s="578"/>
      <c r="BO3629" s="578"/>
      <c r="BP3629" s="578"/>
      <c r="BQ3629" s="547"/>
      <c r="BR3629" s="578"/>
      <c r="BS3629" s="851"/>
      <c r="BT3629" s="575"/>
      <c r="BU3629" s="575"/>
      <c r="BY3629" s="575"/>
    </row>
    <row r="3630" spans="1:77" s="534" customFormat="1" hidden="1">
      <c r="A3630" s="575"/>
      <c r="B3630" s="576"/>
      <c r="C3630" s="849"/>
      <c r="D3630" s="578"/>
      <c r="E3630" s="579"/>
      <c r="F3630" s="578"/>
      <c r="G3630" s="580"/>
      <c r="H3630" s="581"/>
      <c r="I3630" s="582"/>
      <c r="J3630" s="580"/>
      <c r="K3630" s="578"/>
      <c r="L3630" s="578"/>
      <c r="M3630" s="578"/>
      <c r="N3630" s="578"/>
      <c r="O3630" s="578"/>
      <c r="P3630" s="578"/>
      <c r="Q3630" s="578"/>
      <c r="R3630" s="578"/>
      <c r="S3630" s="578"/>
      <c r="T3630" s="578"/>
      <c r="U3630" s="578"/>
      <c r="V3630" s="578"/>
      <c r="W3630" s="578"/>
      <c r="X3630" s="578"/>
      <c r="Y3630" s="578"/>
      <c r="Z3630" s="578"/>
      <c r="AA3630" s="578"/>
      <c r="AB3630" s="578"/>
      <c r="AC3630" s="578"/>
      <c r="AD3630" s="578"/>
      <c r="AE3630" s="578"/>
      <c r="AF3630" s="578"/>
      <c r="AG3630" s="578"/>
      <c r="AH3630" s="578"/>
      <c r="AI3630" s="578"/>
      <c r="AJ3630" s="578"/>
      <c r="AK3630" s="578"/>
      <c r="AL3630" s="578"/>
      <c r="AM3630" s="578"/>
      <c r="AN3630" s="578"/>
      <c r="AO3630" s="578"/>
      <c r="AP3630" s="578"/>
      <c r="AQ3630" s="578"/>
      <c r="AR3630" s="578"/>
      <c r="AS3630" s="578"/>
      <c r="AT3630" s="578"/>
      <c r="AU3630" s="567"/>
      <c r="AV3630" s="578"/>
      <c r="AW3630" s="578"/>
      <c r="AX3630" s="578"/>
      <c r="AY3630" s="578"/>
      <c r="AZ3630" s="578"/>
      <c r="BA3630" s="578"/>
      <c r="BB3630" s="578"/>
      <c r="BC3630" s="578"/>
      <c r="BD3630" s="578"/>
      <c r="BE3630" s="578"/>
      <c r="BF3630" s="578"/>
      <c r="BG3630" s="578"/>
      <c r="BH3630" s="578"/>
      <c r="BI3630" s="578"/>
      <c r="BJ3630" s="578"/>
      <c r="BK3630" s="578"/>
      <c r="BL3630" s="578"/>
      <c r="BM3630" s="578"/>
      <c r="BN3630" s="578"/>
      <c r="BO3630" s="578"/>
      <c r="BP3630" s="578"/>
      <c r="BQ3630" s="547"/>
      <c r="BR3630" s="578"/>
      <c r="BS3630" s="851"/>
      <c r="BT3630" s="575"/>
      <c r="BU3630" s="575"/>
      <c r="BY3630" s="575"/>
    </row>
    <row r="3631" spans="1:77" s="534" customFormat="1" hidden="1">
      <c r="A3631" s="575"/>
      <c r="B3631" s="576"/>
      <c r="C3631" s="849"/>
      <c r="D3631" s="578"/>
      <c r="E3631" s="579"/>
      <c r="F3631" s="578"/>
      <c r="G3631" s="580"/>
      <c r="H3631" s="581"/>
      <c r="I3631" s="582"/>
      <c r="J3631" s="580"/>
      <c r="K3631" s="578"/>
      <c r="L3631" s="578"/>
      <c r="M3631" s="578"/>
      <c r="N3631" s="578"/>
      <c r="O3631" s="578"/>
      <c r="P3631" s="578"/>
      <c r="Q3631" s="578"/>
      <c r="R3631" s="578"/>
      <c r="S3631" s="578"/>
      <c r="T3631" s="578"/>
      <c r="U3631" s="578"/>
      <c r="V3631" s="578"/>
      <c r="W3631" s="578"/>
      <c r="X3631" s="578"/>
      <c r="Y3631" s="578"/>
      <c r="Z3631" s="578"/>
      <c r="AA3631" s="578"/>
      <c r="AB3631" s="578"/>
      <c r="AC3631" s="578"/>
      <c r="AD3631" s="578"/>
      <c r="AE3631" s="578"/>
      <c r="AF3631" s="578"/>
      <c r="AG3631" s="578"/>
      <c r="AH3631" s="578"/>
      <c r="AI3631" s="578"/>
      <c r="AJ3631" s="578"/>
      <c r="AK3631" s="578"/>
      <c r="AL3631" s="578"/>
      <c r="AM3631" s="578"/>
      <c r="AN3631" s="578"/>
      <c r="AO3631" s="578"/>
      <c r="AP3631" s="578"/>
      <c r="AQ3631" s="578"/>
      <c r="AR3631" s="578"/>
      <c r="AS3631" s="578"/>
      <c r="AT3631" s="578"/>
      <c r="AU3631" s="567"/>
      <c r="AV3631" s="578"/>
      <c r="AW3631" s="578"/>
      <c r="AX3631" s="578"/>
      <c r="AY3631" s="578"/>
      <c r="AZ3631" s="578"/>
      <c r="BA3631" s="578"/>
      <c r="BB3631" s="578"/>
      <c r="BC3631" s="578"/>
      <c r="BD3631" s="578"/>
      <c r="BE3631" s="578"/>
      <c r="BF3631" s="578"/>
      <c r="BG3631" s="578"/>
      <c r="BH3631" s="578"/>
      <c r="BI3631" s="578"/>
      <c r="BJ3631" s="578"/>
      <c r="BK3631" s="578"/>
      <c r="BL3631" s="578"/>
      <c r="BM3631" s="578"/>
      <c r="BN3631" s="578"/>
      <c r="BO3631" s="578"/>
      <c r="BP3631" s="578"/>
      <c r="BQ3631" s="547"/>
      <c r="BR3631" s="578"/>
      <c r="BS3631" s="851"/>
      <c r="BT3631" s="575"/>
      <c r="BU3631" s="575"/>
      <c r="BY3631" s="575"/>
    </row>
    <row r="3632" spans="1:77" s="534" customFormat="1" hidden="1">
      <c r="A3632" s="575"/>
      <c r="B3632" s="576"/>
      <c r="C3632" s="849"/>
      <c r="D3632" s="578"/>
      <c r="E3632" s="579"/>
      <c r="F3632" s="578"/>
      <c r="G3632" s="580"/>
      <c r="H3632" s="581"/>
      <c r="I3632" s="582"/>
      <c r="J3632" s="580"/>
      <c r="K3632" s="578"/>
      <c r="L3632" s="578"/>
      <c r="M3632" s="578"/>
      <c r="N3632" s="578"/>
      <c r="O3632" s="578"/>
      <c r="P3632" s="578"/>
      <c r="Q3632" s="578"/>
      <c r="R3632" s="578"/>
      <c r="S3632" s="578"/>
      <c r="T3632" s="578"/>
      <c r="U3632" s="578"/>
      <c r="V3632" s="578"/>
      <c r="W3632" s="578"/>
      <c r="X3632" s="578"/>
      <c r="Y3632" s="578"/>
      <c r="Z3632" s="578"/>
      <c r="AA3632" s="578"/>
      <c r="AB3632" s="578"/>
      <c r="AC3632" s="578"/>
      <c r="AD3632" s="578"/>
      <c r="AE3632" s="578"/>
      <c r="AF3632" s="578"/>
      <c r="AG3632" s="578"/>
      <c r="AH3632" s="578"/>
      <c r="AI3632" s="578"/>
      <c r="AJ3632" s="578"/>
      <c r="AK3632" s="578"/>
      <c r="AL3632" s="578"/>
      <c r="AM3632" s="578"/>
      <c r="AN3632" s="578"/>
      <c r="AO3632" s="578"/>
      <c r="AP3632" s="578"/>
      <c r="AQ3632" s="578"/>
      <c r="AR3632" s="578"/>
      <c r="AS3632" s="578"/>
      <c r="AT3632" s="578"/>
      <c r="AU3632" s="567"/>
      <c r="AV3632" s="578"/>
      <c r="AW3632" s="578"/>
      <c r="AX3632" s="578"/>
      <c r="AY3632" s="578"/>
      <c r="AZ3632" s="578"/>
      <c r="BA3632" s="578"/>
      <c r="BB3632" s="578"/>
      <c r="BC3632" s="578"/>
      <c r="BD3632" s="578"/>
      <c r="BE3632" s="578"/>
      <c r="BF3632" s="578"/>
      <c r="BG3632" s="578"/>
      <c r="BH3632" s="578"/>
      <c r="BI3632" s="578"/>
      <c r="BJ3632" s="578"/>
      <c r="BK3632" s="578"/>
      <c r="BL3632" s="578"/>
      <c r="BM3632" s="578"/>
      <c r="BN3632" s="578"/>
      <c r="BO3632" s="578"/>
      <c r="BP3632" s="578"/>
      <c r="BQ3632" s="547"/>
      <c r="BR3632" s="578"/>
      <c r="BS3632" s="851"/>
      <c r="BT3632" s="575"/>
      <c r="BU3632" s="575"/>
      <c r="BY3632" s="575"/>
    </row>
    <row r="3633" spans="1:77" s="534" customFormat="1" hidden="1">
      <c r="A3633" s="575"/>
      <c r="B3633" s="576"/>
      <c r="C3633" s="849"/>
      <c r="D3633" s="578"/>
      <c r="E3633" s="579"/>
      <c r="F3633" s="578"/>
      <c r="G3633" s="580"/>
      <c r="H3633" s="581"/>
      <c r="I3633" s="582"/>
      <c r="J3633" s="580"/>
      <c r="K3633" s="578"/>
      <c r="L3633" s="578"/>
      <c r="M3633" s="578"/>
      <c r="N3633" s="578"/>
      <c r="O3633" s="578"/>
      <c r="P3633" s="578"/>
      <c r="Q3633" s="578"/>
      <c r="R3633" s="578"/>
      <c r="S3633" s="578"/>
      <c r="T3633" s="578"/>
      <c r="U3633" s="578"/>
      <c r="V3633" s="578"/>
      <c r="W3633" s="578"/>
      <c r="X3633" s="578"/>
      <c r="Y3633" s="578"/>
      <c r="Z3633" s="578"/>
      <c r="AA3633" s="578"/>
      <c r="AB3633" s="578"/>
      <c r="AC3633" s="578"/>
      <c r="AD3633" s="578"/>
      <c r="AE3633" s="578"/>
      <c r="AF3633" s="578"/>
      <c r="AG3633" s="578"/>
      <c r="AH3633" s="578"/>
      <c r="AI3633" s="578"/>
      <c r="AJ3633" s="578"/>
      <c r="AK3633" s="578"/>
      <c r="AL3633" s="578"/>
      <c r="AM3633" s="578"/>
      <c r="AN3633" s="578"/>
      <c r="AO3633" s="578"/>
      <c r="AP3633" s="578"/>
      <c r="AQ3633" s="578"/>
      <c r="AR3633" s="578"/>
      <c r="AS3633" s="578"/>
      <c r="AT3633" s="578"/>
      <c r="AU3633" s="567"/>
      <c r="AV3633" s="578"/>
      <c r="AW3633" s="578"/>
      <c r="AX3633" s="578"/>
      <c r="AY3633" s="578"/>
      <c r="AZ3633" s="578"/>
      <c r="BA3633" s="578"/>
      <c r="BB3633" s="578"/>
      <c r="BC3633" s="578"/>
      <c r="BD3633" s="578"/>
      <c r="BE3633" s="578"/>
      <c r="BF3633" s="578"/>
      <c r="BG3633" s="578"/>
      <c r="BH3633" s="578"/>
      <c r="BI3633" s="578"/>
      <c r="BJ3633" s="578"/>
      <c r="BK3633" s="578"/>
      <c r="BL3633" s="578"/>
      <c r="BM3633" s="578"/>
      <c r="BN3633" s="578"/>
      <c r="BO3633" s="578"/>
      <c r="BP3633" s="578"/>
      <c r="BQ3633" s="547"/>
      <c r="BR3633" s="578"/>
      <c r="BS3633" s="851"/>
      <c r="BT3633" s="575"/>
      <c r="BU3633" s="575"/>
      <c r="BY3633" s="575"/>
    </row>
    <row r="3634" spans="1:77" s="534" customFormat="1" hidden="1">
      <c r="A3634" s="575"/>
      <c r="B3634" s="576"/>
      <c r="C3634" s="849"/>
      <c r="D3634" s="578"/>
      <c r="E3634" s="579"/>
      <c r="F3634" s="578"/>
      <c r="G3634" s="580"/>
      <c r="H3634" s="581"/>
      <c r="I3634" s="582"/>
      <c r="J3634" s="580"/>
      <c r="K3634" s="578"/>
      <c r="L3634" s="578"/>
      <c r="M3634" s="578"/>
      <c r="N3634" s="578"/>
      <c r="O3634" s="578"/>
      <c r="P3634" s="578"/>
      <c r="Q3634" s="578"/>
      <c r="R3634" s="578"/>
      <c r="S3634" s="578"/>
      <c r="T3634" s="578"/>
      <c r="U3634" s="578"/>
      <c r="V3634" s="578"/>
      <c r="W3634" s="578"/>
      <c r="X3634" s="578"/>
      <c r="Y3634" s="578"/>
      <c r="Z3634" s="578"/>
      <c r="AA3634" s="578"/>
      <c r="AB3634" s="578"/>
      <c r="AC3634" s="578"/>
      <c r="AD3634" s="578"/>
      <c r="AE3634" s="578"/>
      <c r="AF3634" s="578"/>
      <c r="AG3634" s="578"/>
      <c r="AH3634" s="578"/>
      <c r="AI3634" s="578"/>
      <c r="AJ3634" s="578"/>
      <c r="AK3634" s="578"/>
      <c r="AL3634" s="578"/>
      <c r="AM3634" s="578"/>
      <c r="AN3634" s="578"/>
      <c r="AO3634" s="578"/>
      <c r="AP3634" s="578"/>
      <c r="AQ3634" s="578"/>
      <c r="AR3634" s="578"/>
      <c r="AS3634" s="578"/>
      <c r="AT3634" s="578"/>
      <c r="AU3634" s="567"/>
      <c r="AV3634" s="578"/>
      <c r="AW3634" s="578"/>
      <c r="AX3634" s="578"/>
      <c r="AY3634" s="578"/>
      <c r="AZ3634" s="578"/>
      <c r="BA3634" s="578"/>
      <c r="BB3634" s="578"/>
      <c r="BC3634" s="578"/>
      <c r="BD3634" s="578"/>
      <c r="BE3634" s="578"/>
      <c r="BF3634" s="578"/>
      <c r="BG3634" s="578"/>
      <c r="BH3634" s="578"/>
      <c r="BI3634" s="578"/>
      <c r="BJ3634" s="578"/>
      <c r="BK3634" s="578"/>
      <c r="BL3634" s="578"/>
      <c r="BM3634" s="578"/>
      <c r="BN3634" s="578"/>
      <c r="BO3634" s="578"/>
      <c r="BP3634" s="578"/>
      <c r="BQ3634" s="547"/>
      <c r="BR3634" s="578"/>
      <c r="BS3634" s="851"/>
      <c r="BT3634" s="575"/>
      <c r="BU3634" s="575"/>
      <c r="BY3634" s="575"/>
    </row>
    <row r="3635" spans="1:77" s="534" customFormat="1" hidden="1">
      <c r="A3635" s="575"/>
      <c r="B3635" s="576"/>
      <c r="C3635" s="849"/>
      <c r="D3635" s="578"/>
      <c r="E3635" s="579"/>
      <c r="F3635" s="578"/>
      <c r="G3635" s="580"/>
      <c r="H3635" s="581"/>
      <c r="I3635" s="582"/>
      <c r="J3635" s="580"/>
      <c r="K3635" s="578"/>
      <c r="L3635" s="578"/>
      <c r="M3635" s="578"/>
      <c r="N3635" s="578"/>
      <c r="O3635" s="578"/>
      <c r="P3635" s="578"/>
      <c r="Q3635" s="578"/>
      <c r="R3635" s="578"/>
      <c r="S3635" s="578"/>
      <c r="T3635" s="578"/>
      <c r="U3635" s="578"/>
      <c r="V3635" s="578"/>
      <c r="W3635" s="578"/>
      <c r="X3635" s="578"/>
      <c r="Y3635" s="578"/>
      <c r="Z3635" s="578"/>
      <c r="AA3635" s="578"/>
      <c r="AB3635" s="578"/>
      <c r="AC3635" s="578"/>
      <c r="AD3635" s="578"/>
      <c r="AE3635" s="578"/>
      <c r="AF3635" s="578"/>
      <c r="AG3635" s="578"/>
      <c r="AH3635" s="578"/>
      <c r="AI3635" s="578"/>
      <c r="AJ3635" s="578"/>
      <c r="AK3635" s="578"/>
      <c r="AL3635" s="578"/>
      <c r="AM3635" s="578"/>
      <c r="AN3635" s="578"/>
      <c r="AO3635" s="578"/>
      <c r="AP3635" s="578"/>
      <c r="AQ3635" s="578"/>
      <c r="AR3635" s="578"/>
      <c r="AS3635" s="578"/>
      <c r="AT3635" s="578"/>
      <c r="AU3635" s="567"/>
      <c r="AV3635" s="578"/>
      <c r="AW3635" s="578"/>
      <c r="AX3635" s="578"/>
      <c r="AY3635" s="578"/>
      <c r="AZ3635" s="578"/>
      <c r="BA3635" s="578"/>
      <c r="BB3635" s="578"/>
      <c r="BC3635" s="578"/>
      <c r="BD3635" s="578"/>
      <c r="BE3635" s="578"/>
      <c r="BF3635" s="578"/>
      <c r="BG3635" s="578"/>
      <c r="BH3635" s="578"/>
      <c r="BI3635" s="578"/>
      <c r="BJ3635" s="578"/>
      <c r="BK3635" s="578"/>
      <c r="BL3635" s="578"/>
      <c r="BM3635" s="578"/>
      <c r="BN3635" s="578"/>
      <c r="BO3635" s="578"/>
      <c r="BP3635" s="578"/>
      <c r="BQ3635" s="547"/>
      <c r="BR3635" s="578"/>
      <c r="BS3635" s="851"/>
      <c r="BT3635" s="575"/>
      <c r="BU3635" s="575"/>
      <c r="BY3635" s="575"/>
    </row>
    <row r="3636" spans="1:77" s="534" customFormat="1" hidden="1">
      <c r="A3636" s="575"/>
      <c r="B3636" s="576"/>
      <c r="C3636" s="849"/>
      <c r="D3636" s="578"/>
      <c r="E3636" s="579"/>
      <c r="F3636" s="578"/>
      <c r="G3636" s="580"/>
      <c r="H3636" s="581"/>
      <c r="I3636" s="582"/>
      <c r="J3636" s="580"/>
      <c r="K3636" s="578"/>
      <c r="L3636" s="578"/>
      <c r="M3636" s="578"/>
      <c r="N3636" s="578"/>
      <c r="O3636" s="578"/>
      <c r="P3636" s="578"/>
      <c r="Q3636" s="578"/>
      <c r="R3636" s="578"/>
      <c r="S3636" s="578"/>
      <c r="T3636" s="578"/>
      <c r="U3636" s="578"/>
      <c r="V3636" s="578"/>
      <c r="W3636" s="578"/>
      <c r="X3636" s="578"/>
      <c r="Y3636" s="578"/>
      <c r="Z3636" s="578"/>
      <c r="AA3636" s="578"/>
      <c r="AB3636" s="578"/>
      <c r="AC3636" s="578"/>
      <c r="AD3636" s="578"/>
      <c r="AE3636" s="578"/>
      <c r="AF3636" s="578"/>
      <c r="AG3636" s="578"/>
      <c r="AH3636" s="578"/>
      <c r="AI3636" s="578"/>
      <c r="AJ3636" s="578"/>
      <c r="AK3636" s="578"/>
      <c r="AL3636" s="578"/>
      <c r="AM3636" s="578"/>
      <c r="AN3636" s="578"/>
      <c r="AO3636" s="578"/>
      <c r="AP3636" s="578"/>
      <c r="AQ3636" s="578"/>
      <c r="AR3636" s="578"/>
      <c r="AS3636" s="578"/>
      <c r="AT3636" s="578"/>
      <c r="AU3636" s="567"/>
      <c r="AV3636" s="578"/>
      <c r="AW3636" s="578"/>
      <c r="AX3636" s="578"/>
      <c r="AY3636" s="578"/>
      <c r="AZ3636" s="578"/>
      <c r="BA3636" s="578"/>
      <c r="BB3636" s="578"/>
      <c r="BC3636" s="578"/>
      <c r="BD3636" s="578"/>
      <c r="BE3636" s="578"/>
      <c r="BF3636" s="578"/>
      <c r="BG3636" s="578"/>
      <c r="BH3636" s="578"/>
      <c r="BI3636" s="578"/>
      <c r="BJ3636" s="578"/>
      <c r="BK3636" s="578"/>
      <c r="BL3636" s="578"/>
      <c r="BM3636" s="578"/>
      <c r="BN3636" s="578"/>
      <c r="BO3636" s="578"/>
      <c r="BP3636" s="578"/>
      <c r="BQ3636" s="547"/>
      <c r="BR3636" s="578"/>
      <c r="BS3636" s="851"/>
      <c r="BT3636" s="575"/>
      <c r="BU3636" s="575"/>
      <c r="BY3636" s="575"/>
    </row>
    <row r="3637" spans="1:77" s="534" customFormat="1" hidden="1">
      <c r="A3637" s="575"/>
      <c r="B3637" s="576"/>
      <c r="C3637" s="849"/>
      <c r="D3637" s="578"/>
      <c r="E3637" s="579"/>
      <c r="F3637" s="578"/>
      <c r="G3637" s="580"/>
      <c r="H3637" s="581"/>
      <c r="I3637" s="582"/>
      <c r="J3637" s="580"/>
      <c r="K3637" s="578"/>
      <c r="L3637" s="578"/>
      <c r="M3637" s="578"/>
      <c r="N3637" s="578"/>
      <c r="O3637" s="578"/>
      <c r="P3637" s="578"/>
      <c r="Q3637" s="578"/>
      <c r="R3637" s="578"/>
      <c r="S3637" s="578"/>
      <c r="T3637" s="578"/>
      <c r="U3637" s="578"/>
      <c r="V3637" s="578"/>
      <c r="W3637" s="578"/>
      <c r="X3637" s="578"/>
      <c r="Y3637" s="578"/>
      <c r="Z3637" s="578"/>
      <c r="AA3637" s="578"/>
      <c r="AB3637" s="578"/>
      <c r="AC3637" s="578"/>
      <c r="AD3637" s="578"/>
      <c r="AE3637" s="578"/>
      <c r="AF3637" s="578"/>
      <c r="AG3637" s="578"/>
      <c r="AH3637" s="578"/>
      <c r="AI3637" s="578"/>
      <c r="AJ3637" s="578"/>
      <c r="AK3637" s="578"/>
      <c r="AL3637" s="578"/>
      <c r="AM3637" s="578"/>
      <c r="AN3637" s="578"/>
      <c r="AO3637" s="578"/>
      <c r="AP3637" s="578"/>
      <c r="AQ3637" s="578"/>
      <c r="AR3637" s="578"/>
      <c r="AS3637" s="578"/>
      <c r="AT3637" s="578"/>
      <c r="AU3637" s="567"/>
      <c r="AV3637" s="578"/>
      <c r="AW3637" s="578"/>
      <c r="AX3637" s="578"/>
      <c r="AY3637" s="578"/>
      <c r="AZ3637" s="578"/>
      <c r="BA3637" s="578"/>
      <c r="BB3637" s="578"/>
      <c r="BC3637" s="578"/>
      <c r="BD3637" s="578"/>
      <c r="BE3637" s="578"/>
      <c r="BF3637" s="578"/>
      <c r="BG3637" s="578"/>
      <c r="BH3637" s="578"/>
      <c r="BI3637" s="578"/>
      <c r="BJ3637" s="578"/>
      <c r="BK3637" s="578"/>
      <c r="BL3637" s="578"/>
      <c r="BM3637" s="578"/>
      <c r="BN3637" s="578"/>
      <c r="BO3637" s="578"/>
      <c r="BP3637" s="578"/>
      <c r="BQ3637" s="547"/>
      <c r="BR3637" s="578"/>
      <c r="BS3637" s="851"/>
      <c r="BT3637" s="575"/>
      <c r="BU3637" s="575"/>
      <c r="BY3637" s="575"/>
    </row>
    <row r="3638" spans="1:77" s="534" customFormat="1" hidden="1">
      <c r="A3638" s="575"/>
      <c r="B3638" s="576"/>
      <c r="C3638" s="849"/>
      <c r="D3638" s="578"/>
      <c r="E3638" s="579"/>
      <c r="F3638" s="578"/>
      <c r="G3638" s="580"/>
      <c r="H3638" s="581"/>
      <c r="I3638" s="582"/>
      <c r="J3638" s="580"/>
      <c r="K3638" s="578"/>
      <c r="L3638" s="578"/>
      <c r="M3638" s="578"/>
      <c r="N3638" s="578"/>
      <c r="O3638" s="578"/>
      <c r="P3638" s="578"/>
      <c r="Q3638" s="578"/>
      <c r="R3638" s="578"/>
      <c r="S3638" s="578"/>
      <c r="T3638" s="578"/>
      <c r="U3638" s="578"/>
      <c r="V3638" s="578"/>
      <c r="W3638" s="578"/>
      <c r="X3638" s="578"/>
      <c r="Y3638" s="578"/>
      <c r="Z3638" s="578"/>
      <c r="AA3638" s="578"/>
      <c r="AB3638" s="578"/>
      <c r="AC3638" s="578"/>
      <c r="AD3638" s="578"/>
      <c r="AE3638" s="578"/>
      <c r="AF3638" s="578"/>
      <c r="AG3638" s="578"/>
      <c r="AH3638" s="578"/>
      <c r="AI3638" s="578"/>
      <c r="AJ3638" s="578"/>
      <c r="AK3638" s="578"/>
      <c r="AL3638" s="578"/>
      <c r="AM3638" s="578"/>
      <c r="AN3638" s="578"/>
      <c r="AO3638" s="578"/>
      <c r="AP3638" s="578"/>
      <c r="AQ3638" s="578"/>
      <c r="AR3638" s="578"/>
      <c r="AS3638" s="578"/>
      <c r="AT3638" s="578"/>
      <c r="AU3638" s="567"/>
      <c r="AV3638" s="578"/>
      <c r="AW3638" s="578"/>
      <c r="AX3638" s="578"/>
      <c r="AY3638" s="578"/>
      <c r="AZ3638" s="578"/>
      <c r="BA3638" s="578"/>
      <c r="BB3638" s="578"/>
      <c r="BC3638" s="578"/>
      <c r="BD3638" s="578"/>
      <c r="BE3638" s="578"/>
      <c r="BF3638" s="578"/>
      <c r="BG3638" s="578"/>
      <c r="BH3638" s="578"/>
      <c r="BI3638" s="578"/>
      <c r="BJ3638" s="578"/>
      <c r="BK3638" s="578"/>
      <c r="BL3638" s="578"/>
      <c r="BM3638" s="578"/>
      <c r="BN3638" s="578"/>
      <c r="BO3638" s="578"/>
      <c r="BP3638" s="578"/>
      <c r="BQ3638" s="547"/>
      <c r="BR3638" s="578"/>
      <c r="BS3638" s="851"/>
      <c r="BT3638" s="575"/>
      <c r="BU3638" s="575"/>
      <c r="BY3638" s="575"/>
    </row>
    <row r="3639" spans="1:77" s="534" customFormat="1" hidden="1">
      <c r="A3639" s="575"/>
      <c r="B3639" s="576"/>
      <c r="C3639" s="849"/>
      <c r="D3639" s="578"/>
      <c r="E3639" s="579"/>
      <c r="F3639" s="578"/>
      <c r="G3639" s="580"/>
      <c r="H3639" s="581"/>
      <c r="I3639" s="582"/>
      <c r="J3639" s="580"/>
      <c r="K3639" s="578"/>
      <c r="L3639" s="578"/>
      <c r="M3639" s="578"/>
      <c r="N3639" s="578"/>
      <c r="O3639" s="578"/>
      <c r="P3639" s="578"/>
      <c r="Q3639" s="578"/>
      <c r="R3639" s="578"/>
      <c r="S3639" s="578"/>
      <c r="T3639" s="578"/>
      <c r="U3639" s="578"/>
      <c r="V3639" s="578"/>
      <c r="W3639" s="578"/>
      <c r="X3639" s="578"/>
      <c r="Y3639" s="578"/>
      <c r="Z3639" s="578"/>
      <c r="AA3639" s="578"/>
      <c r="AB3639" s="578"/>
      <c r="AC3639" s="578"/>
      <c r="AD3639" s="578"/>
      <c r="AE3639" s="578"/>
      <c r="AF3639" s="578"/>
      <c r="AG3639" s="578"/>
      <c r="AH3639" s="578"/>
      <c r="AI3639" s="578"/>
      <c r="AJ3639" s="578"/>
      <c r="AK3639" s="578"/>
      <c r="AL3639" s="578"/>
      <c r="AM3639" s="578"/>
      <c r="AN3639" s="578"/>
      <c r="AO3639" s="578"/>
      <c r="AP3639" s="578"/>
      <c r="AQ3639" s="578"/>
      <c r="AR3639" s="578"/>
      <c r="AS3639" s="578"/>
      <c r="AT3639" s="578"/>
      <c r="AU3639" s="567"/>
      <c r="AV3639" s="578"/>
      <c r="AW3639" s="578"/>
      <c r="AX3639" s="578"/>
      <c r="AY3639" s="578"/>
      <c r="AZ3639" s="578"/>
      <c r="BA3639" s="578"/>
      <c r="BB3639" s="578"/>
      <c r="BC3639" s="578"/>
      <c r="BD3639" s="578"/>
      <c r="BE3639" s="578"/>
      <c r="BF3639" s="578"/>
      <c r="BG3639" s="578"/>
      <c r="BH3639" s="578"/>
      <c r="BI3639" s="578"/>
      <c r="BJ3639" s="578"/>
      <c r="BK3639" s="578"/>
      <c r="BL3639" s="578"/>
      <c r="BM3639" s="578"/>
      <c r="BN3639" s="578"/>
      <c r="BO3639" s="578"/>
      <c r="BP3639" s="578"/>
      <c r="BQ3639" s="547"/>
      <c r="BR3639" s="578"/>
      <c r="BS3639" s="851"/>
      <c r="BT3639" s="575"/>
      <c r="BU3639" s="575"/>
      <c r="BY3639" s="575"/>
    </row>
    <row r="3640" spans="1:77" s="534" customFormat="1" hidden="1">
      <c r="A3640" s="575"/>
      <c r="B3640" s="576"/>
      <c r="C3640" s="849"/>
      <c r="D3640" s="578"/>
      <c r="E3640" s="579"/>
      <c r="F3640" s="578"/>
      <c r="G3640" s="580"/>
      <c r="H3640" s="581"/>
      <c r="I3640" s="582"/>
      <c r="J3640" s="580"/>
      <c r="K3640" s="578"/>
      <c r="L3640" s="578"/>
      <c r="M3640" s="578"/>
      <c r="N3640" s="578"/>
      <c r="O3640" s="578"/>
      <c r="P3640" s="578"/>
      <c r="Q3640" s="578"/>
      <c r="R3640" s="578"/>
      <c r="S3640" s="578"/>
      <c r="T3640" s="578"/>
      <c r="U3640" s="578"/>
      <c r="V3640" s="578"/>
      <c r="W3640" s="578"/>
      <c r="X3640" s="578"/>
      <c r="Y3640" s="578"/>
      <c r="Z3640" s="578"/>
      <c r="AA3640" s="578"/>
      <c r="AB3640" s="578"/>
      <c r="AC3640" s="578"/>
      <c r="AD3640" s="578"/>
      <c r="AE3640" s="578"/>
      <c r="AF3640" s="578"/>
      <c r="AG3640" s="578"/>
      <c r="AH3640" s="578"/>
      <c r="AI3640" s="578"/>
      <c r="AJ3640" s="578"/>
      <c r="AK3640" s="578"/>
      <c r="AL3640" s="578"/>
      <c r="AM3640" s="578"/>
      <c r="AN3640" s="578"/>
      <c r="AO3640" s="578"/>
      <c r="AP3640" s="578"/>
      <c r="AQ3640" s="578"/>
      <c r="AR3640" s="578"/>
      <c r="AS3640" s="578"/>
      <c r="AT3640" s="578"/>
      <c r="AU3640" s="567"/>
      <c r="AV3640" s="578"/>
      <c r="AW3640" s="578"/>
      <c r="AX3640" s="578"/>
      <c r="AY3640" s="578"/>
      <c r="AZ3640" s="578"/>
      <c r="BA3640" s="578"/>
      <c r="BB3640" s="578"/>
      <c r="BC3640" s="578"/>
      <c r="BD3640" s="578"/>
      <c r="BE3640" s="578"/>
      <c r="BF3640" s="578"/>
      <c r="BG3640" s="578"/>
      <c r="BH3640" s="578"/>
      <c r="BI3640" s="578"/>
      <c r="BJ3640" s="578"/>
      <c r="BK3640" s="578"/>
      <c r="BL3640" s="578"/>
      <c r="BM3640" s="578"/>
      <c r="BN3640" s="578"/>
      <c r="BO3640" s="578"/>
      <c r="BP3640" s="578"/>
      <c r="BQ3640" s="547"/>
      <c r="BR3640" s="578"/>
      <c r="BS3640" s="851"/>
      <c r="BT3640" s="575"/>
      <c r="BU3640" s="575"/>
      <c r="BY3640" s="575"/>
    </row>
    <row r="3641" spans="1:77" s="534" customFormat="1" hidden="1">
      <c r="A3641" s="575"/>
      <c r="B3641" s="576"/>
      <c r="C3641" s="849"/>
      <c r="D3641" s="578"/>
      <c r="E3641" s="579"/>
      <c r="F3641" s="578"/>
      <c r="G3641" s="580"/>
      <c r="H3641" s="581"/>
      <c r="I3641" s="582"/>
      <c r="J3641" s="580"/>
      <c r="K3641" s="578"/>
      <c r="L3641" s="578"/>
      <c r="M3641" s="578"/>
      <c r="N3641" s="578"/>
      <c r="O3641" s="578"/>
      <c r="P3641" s="578"/>
      <c r="Q3641" s="578"/>
      <c r="R3641" s="578"/>
      <c r="S3641" s="578"/>
      <c r="T3641" s="578"/>
      <c r="U3641" s="578"/>
      <c r="V3641" s="578"/>
      <c r="W3641" s="578"/>
      <c r="X3641" s="578"/>
      <c r="Y3641" s="578"/>
      <c r="Z3641" s="578"/>
      <c r="AA3641" s="578"/>
      <c r="AB3641" s="578"/>
      <c r="AC3641" s="578"/>
      <c r="AD3641" s="578"/>
      <c r="AE3641" s="578"/>
      <c r="AF3641" s="578"/>
      <c r="AG3641" s="578"/>
      <c r="AH3641" s="578"/>
      <c r="AI3641" s="578"/>
      <c r="AJ3641" s="578"/>
      <c r="AK3641" s="578"/>
      <c r="AL3641" s="578"/>
      <c r="AM3641" s="578"/>
      <c r="AN3641" s="578"/>
      <c r="AO3641" s="578"/>
      <c r="AP3641" s="578"/>
      <c r="AQ3641" s="578"/>
      <c r="AR3641" s="578"/>
      <c r="AS3641" s="578"/>
      <c r="AT3641" s="578"/>
      <c r="AU3641" s="567"/>
      <c r="AV3641" s="578"/>
      <c r="AW3641" s="578"/>
      <c r="AX3641" s="578"/>
      <c r="AY3641" s="578"/>
      <c r="AZ3641" s="578"/>
      <c r="BA3641" s="578"/>
      <c r="BB3641" s="578"/>
      <c r="BC3641" s="578"/>
      <c r="BD3641" s="578"/>
      <c r="BE3641" s="578"/>
      <c r="BF3641" s="578"/>
      <c r="BG3641" s="578"/>
      <c r="BH3641" s="578"/>
      <c r="BI3641" s="578"/>
      <c r="BJ3641" s="578"/>
      <c r="BK3641" s="578"/>
      <c r="BL3641" s="578"/>
      <c r="BM3641" s="578"/>
      <c r="BN3641" s="578"/>
      <c r="BO3641" s="578"/>
      <c r="BP3641" s="578"/>
      <c r="BQ3641" s="547"/>
      <c r="BR3641" s="578"/>
      <c r="BS3641" s="851"/>
      <c r="BT3641" s="575"/>
      <c r="BU3641" s="575"/>
      <c r="BY3641" s="575"/>
    </row>
    <row r="3642" spans="1:77" s="534" customFormat="1" hidden="1">
      <c r="A3642" s="575"/>
      <c r="B3642" s="576"/>
      <c r="C3642" s="849"/>
      <c r="D3642" s="578"/>
      <c r="E3642" s="579"/>
      <c r="F3642" s="578"/>
      <c r="G3642" s="580"/>
      <c r="H3642" s="581"/>
      <c r="I3642" s="582"/>
      <c r="J3642" s="580"/>
      <c r="K3642" s="578"/>
      <c r="L3642" s="578"/>
      <c r="M3642" s="578"/>
      <c r="N3642" s="578"/>
      <c r="O3642" s="578"/>
      <c r="P3642" s="578"/>
      <c r="Q3642" s="578"/>
      <c r="R3642" s="578"/>
      <c r="S3642" s="578"/>
      <c r="T3642" s="578"/>
      <c r="U3642" s="578"/>
      <c r="V3642" s="578"/>
      <c r="W3642" s="578"/>
      <c r="X3642" s="578"/>
      <c r="Y3642" s="578"/>
      <c r="Z3642" s="578"/>
      <c r="AA3642" s="578"/>
      <c r="AB3642" s="578"/>
      <c r="AC3642" s="578"/>
      <c r="AD3642" s="578"/>
      <c r="AE3642" s="578"/>
      <c r="AF3642" s="578"/>
      <c r="AG3642" s="578"/>
      <c r="AH3642" s="578"/>
      <c r="AI3642" s="578"/>
      <c r="AJ3642" s="578"/>
      <c r="AK3642" s="578"/>
      <c r="AL3642" s="578"/>
      <c r="AM3642" s="578"/>
      <c r="AN3642" s="578"/>
      <c r="AO3642" s="578"/>
      <c r="AP3642" s="578"/>
      <c r="AQ3642" s="578"/>
      <c r="AR3642" s="578"/>
      <c r="AS3642" s="578"/>
      <c r="AT3642" s="578"/>
      <c r="AU3642" s="567"/>
      <c r="AV3642" s="578"/>
      <c r="AW3642" s="578"/>
      <c r="AX3642" s="578"/>
      <c r="AY3642" s="578"/>
      <c r="AZ3642" s="578"/>
      <c r="BA3642" s="578"/>
      <c r="BB3642" s="578"/>
      <c r="BC3642" s="578"/>
      <c r="BD3642" s="578"/>
      <c r="BE3642" s="578"/>
      <c r="BF3642" s="578"/>
      <c r="BG3642" s="578"/>
      <c r="BH3642" s="578"/>
      <c r="BI3642" s="578"/>
      <c r="BJ3642" s="578"/>
      <c r="BK3642" s="578"/>
      <c r="BL3642" s="578"/>
      <c r="BM3642" s="578"/>
      <c r="BN3642" s="578"/>
      <c r="BO3642" s="578"/>
      <c r="BP3642" s="578"/>
      <c r="BQ3642" s="547"/>
      <c r="BR3642" s="578"/>
      <c r="BS3642" s="851"/>
      <c r="BT3642" s="575"/>
      <c r="BU3642" s="575"/>
      <c r="BY3642" s="575"/>
    </row>
    <row r="3643" spans="1:77" s="534" customFormat="1" hidden="1">
      <c r="A3643" s="575"/>
      <c r="B3643" s="576"/>
      <c r="C3643" s="849"/>
      <c r="D3643" s="578"/>
      <c r="E3643" s="579"/>
      <c r="F3643" s="578"/>
      <c r="G3643" s="580"/>
      <c r="H3643" s="581"/>
      <c r="I3643" s="582"/>
      <c r="J3643" s="580"/>
      <c r="K3643" s="578"/>
      <c r="L3643" s="578"/>
      <c r="M3643" s="578"/>
      <c r="N3643" s="578"/>
      <c r="O3643" s="578"/>
      <c r="P3643" s="578"/>
      <c r="Q3643" s="578"/>
      <c r="R3643" s="578"/>
      <c r="S3643" s="578"/>
      <c r="T3643" s="578"/>
      <c r="U3643" s="578"/>
      <c r="V3643" s="578"/>
      <c r="W3643" s="578"/>
      <c r="X3643" s="578"/>
      <c r="Y3643" s="578"/>
      <c r="Z3643" s="578"/>
      <c r="AA3643" s="578"/>
      <c r="AB3643" s="578"/>
      <c r="AC3643" s="578"/>
      <c r="AD3643" s="578"/>
      <c r="AE3643" s="578"/>
      <c r="AF3643" s="578"/>
      <c r="AG3643" s="578"/>
      <c r="AH3643" s="578"/>
      <c r="AI3643" s="578"/>
      <c r="AJ3643" s="578"/>
      <c r="AK3643" s="578"/>
      <c r="AL3643" s="578"/>
      <c r="AM3643" s="578"/>
      <c r="AN3643" s="578"/>
      <c r="AO3643" s="578"/>
      <c r="AP3643" s="578"/>
      <c r="AQ3643" s="578"/>
      <c r="AR3643" s="578"/>
      <c r="AS3643" s="578"/>
      <c r="AT3643" s="578"/>
      <c r="AU3643" s="567"/>
      <c r="AV3643" s="578"/>
      <c r="AW3643" s="578"/>
      <c r="AX3643" s="578"/>
      <c r="AY3643" s="578"/>
      <c r="AZ3643" s="578"/>
      <c r="BA3643" s="578"/>
      <c r="BB3643" s="578"/>
      <c r="BC3643" s="578"/>
      <c r="BD3643" s="578"/>
      <c r="BE3643" s="578"/>
      <c r="BF3643" s="578"/>
      <c r="BG3643" s="578"/>
      <c r="BH3643" s="578"/>
      <c r="BI3643" s="578"/>
      <c r="BJ3643" s="578"/>
      <c r="BK3643" s="578"/>
      <c r="BL3643" s="578"/>
      <c r="BM3643" s="578"/>
      <c r="BN3643" s="578"/>
      <c r="BO3643" s="578"/>
      <c r="BP3643" s="578"/>
      <c r="BQ3643" s="547"/>
      <c r="BR3643" s="578"/>
      <c r="BS3643" s="851"/>
      <c r="BT3643" s="575"/>
      <c r="BU3643" s="575"/>
      <c r="BY3643" s="575"/>
    </row>
    <row r="3644" spans="1:77" s="534" customFormat="1" hidden="1">
      <c r="A3644" s="575"/>
      <c r="B3644" s="576"/>
      <c r="C3644" s="849"/>
      <c r="D3644" s="578"/>
      <c r="E3644" s="579"/>
      <c r="F3644" s="578"/>
      <c r="G3644" s="580"/>
      <c r="H3644" s="581"/>
      <c r="I3644" s="582"/>
      <c r="J3644" s="580"/>
      <c r="K3644" s="578"/>
      <c r="L3644" s="578"/>
      <c r="M3644" s="578"/>
      <c r="N3644" s="578"/>
      <c r="O3644" s="578"/>
      <c r="P3644" s="578"/>
      <c r="Q3644" s="578"/>
      <c r="R3644" s="578"/>
      <c r="S3644" s="578"/>
      <c r="T3644" s="578"/>
      <c r="U3644" s="578"/>
      <c r="V3644" s="578"/>
      <c r="W3644" s="578"/>
      <c r="X3644" s="578"/>
      <c r="Y3644" s="578"/>
      <c r="Z3644" s="578"/>
      <c r="AA3644" s="578"/>
      <c r="AB3644" s="578"/>
      <c r="AC3644" s="578"/>
      <c r="AD3644" s="578"/>
      <c r="AE3644" s="578"/>
      <c r="AF3644" s="578"/>
      <c r="AG3644" s="578"/>
      <c r="AH3644" s="578"/>
      <c r="AI3644" s="578"/>
      <c r="AJ3644" s="578"/>
      <c r="AK3644" s="578"/>
      <c r="AL3644" s="578"/>
      <c r="AM3644" s="578"/>
      <c r="AN3644" s="578"/>
      <c r="AO3644" s="578"/>
      <c r="AP3644" s="578"/>
      <c r="AQ3644" s="578"/>
      <c r="AR3644" s="578"/>
      <c r="AS3644" s="578"/>
      <c r="AT3644" s="578"/>
      <c r="AU3644" s="567"/>
      <c r="AV3644" s="578"/>
      <c r="AW3644" s="578"/>
      <c r="AX3644" s="578"/>
      <c r="AY3644" s="578"/>
      <c r="AZ3644" s="578"/>
      <c r="BA3644" s="578"/>
      <c r="BB3644" s="578"/>
      <c r="BC3644" s="578"/>
      <c r="BD3644" s="578"/>
      <c r="BE3644" s="578"/>
      <c r="BF3644" s="578"/>
      <c r="BG3644" s="578"/>
      <c r="BH3644" s="578"/>
      <c r="BI3644" s="578"/>
      <c r="BJ3644" s="578"/>
      <c r="BK3644" s="578"/>
      <c r="BL3644" s="578"/>
      <c r="BM3644" s="578"/>
      <c r="BN3644" s="578"/>
      <c r="BO3644" s="578"/>
      <c r="BP3644" s="578"/>
      <c r="BQ3644" s="547"/>
      <c r="BR3644" s="578"/>
      <c r="BS3644" s="851"/>
      <c r="BT3644" s="575"/>
      <c r="BU3644" s="575"/>
      <c r="BY3644" s="575"/>
    </row>
    <row r="3645" spans="1:77" s="534" customFormat="1" hidden="1">
      <c r="A3645" s="575"/>
      <c r="B3645" s="576"/>
      <c r="C3645" s="849"/>
      <c r="D3645" s="578"/>
      <c r="E3645" s="579"/>
      <c r="F3645" s="578"/>
      <c r="G3645" s="580"/>
      <c r="H3645" s="581"/>
      <c r="I3645" s="582"/>
      <c r="J3645" s="580"/>
      <c r="K3645" s="578"/>
      <c r="L3645" s="578"/>
      <c r="M3645" s="578"/>
      <c r="N3645" s="578"/>
      <c r="O3645" s="578"/>
      <c r="P3645" s="578"/>
      <c r="Q3645" s="578"/>
      <c r="R3645" s="578"/>
      <c r="S3645" s="578"/>
      <c r="T3645" s="578"/>
      <c r="U3645" s="578"/>
      <c r="V3645" s="578"/>
      <c r="W3645" s="578"/>
      <c r="X3645" s="578"/>
      <c r="Y3645" s="578"/>
      <c r="Z3645" s="578"/>
      <c r="AA3645" s="578"/>
      <c r="AB3645" s="578"/>
      <c r="AC3645" s="578"/>
      <c r="AD3645" s="578"/>
      <c r="AE3645" s="578"/>
      <c r="AF3645" s="578"/>
      <c r="AG3645" s="578"/>
      <c r="AH3645" s="578"/>
      <c r="AI3645" s="578"/>
      <c r="AJ3645" s="578"/>
      <c r="AK3645" s="578"/>
      <c r="AL3645" s="578"/>
      <c r="AM3645" s="578"/>
      <c r="AN3645" s="578"/>
      <c r="AO3645" s="578"/>
      <c r="AP3645" s="578"/>
      <c r="AQ3645" s="578"/>
      <c r="AR3645" s="578"/>
      <c r="AS3645" s="578"/>
      <c r="AT3645" s="578"/>
      <c r="AU3645" s="567"/>
      <c r="AV3645" s="578"/>
      <c r="AW3645" s="578"/>
      <c r="AX3645" s="578"/>
      <c r="AY3645" s="578"/>
      <c r="AZ3645" s="578"/>
      <c r="BA3645" s="578"/>
      <c r="BB3645" s="578"/>
      <c r="BC3645" s="578"/>
      <c r="BD3645" s="578"/>
      <c r="BE3645" s="578"/>
      <c r="BF3645" s="578"/>
      <c r="BG3645" s="578"/>
      <c r="BH3645" s="578"/>
      <c r="BI3645" s="578"/>
      <c r="BJ3645" s="578"/>
      <c r="BK3645" s="578"/>
      <c r="BL3645" s="578"/>
      <c r="BM3645" s="578"/>
      <c r="BN3645" s="578"/>
      <c r="BO3645" s="578"/>
      <c r="BP3645" s="578"/>
      <c r="BQ3645" s="547"/>
      <c r="BR3645" s="578"/>
      <c r="BS3645" s="851"/>
      <c r="BT3645" s="575"/>
      <c r="BU3645" s="575"/>
      <c r="BY3645" s="575"/>
    </row>
    <row r="3646" spans="1:77" s="534" customFormat="1" hidden="1">
      <c r="A3646" s="575"/>
      <c r="B3646" s="576"/>
      <c r="C3646" s="849"/>
      <c r="D3646" s="578"/>
      <c r="E3646" s="579"/>
      <c r="F3646" s="578"/>
      <c r="G3646" s="580"/>
      <c r="H3646" s="581"/>
      <c r="I3646" s="582"/>
      <c r="J3646" s="580"/>
      <c r="K3646" s="578"/>
      <c r="L3646" s="578"/>
      <c r="M3646" s="578"/>
      <c r="N3646" s="578"/>
      <c r="O3646" s="578"/>
      <c r="P3646" s="578"/>
      <c r="Q3646" s="578"/>
      <c r="R3646" s="578"/>
      <c r="S3646" s="578"/>
      <c r="T3646" s="578"/>
      <c r="U3646" s="578"/>
      <c r="V3646" s="578"/>
      <c r="W3646" s="578"/>
      <c r="X3646" s="578"/>
      <c r="Y3646" s="578"/>
      <c r="Z3646" s="578"/>
      <c r="AA3646" s="578"/>
      <c r="AB3646" s="578"/>
      <c r="AC3646" s="578"/>
      <c r="AD3646" s="578"/>
      <c r="AE3646" s="578"/>
      <c r="AF3646" s="578"/>
      <c r="AG3646" s="578"/>
      <c r="AH3646" s="578"/>
      <c r="AI3646" s="578"/>
      <c r="AJ3646" s="578"/>
      <c r="AK3646" s="578"/>
      <c r="AL3646" s="578"/>
      <c r="AM3646" s="578"/>
      <c r="AN3646" s="578"/>
      <c r="AO3646" s="578"/>
      <c r="AP3646" s="578"/>
      <c r="AQ3646" s="578"/>
      <c r="AR3646" s="578"/>
      <c r="AS3646" s="578"/>
      <c r="AT3646" s="578"/>
      <c r="AU3646" s="567"/>
      <c r="AV3646" s="578"/>
      <c r="AW3646" s="578"/>
      <c r="AX3646" s="578"/>
      <c r="AY3646" s="578"/>
      <c r="AZ3646" s="578"/>
      <c r="BA3646" s="578"/>
      <c r="BB3646" s="578"/>
      <c r="BC3646" s="578"/>
      <c r="BD3646" s="578"/>
      <c r="BE3646" s="578"/>
      <c r="BF3646" s="578"/>
      <c r="BG3646" s="578"/>
      <c r="BH3646" s="578"/>
      <c r="BI3646" s="578"/>
      <c r="BJ3646" s="578"/>
      <c r="BK3646" s="578"/>
      <c r="BL3646" s="578"/>
      <c r="BM3646" s="578"/>
      <c r="BN3646" s="578"/>
      <c r="BO3646" s="578"/>
      <c r="BP3646" s="578"/>
      <c r="BQ3646" s="547"/>
      <c r="BR3646" s="578"/>
      <c r="BS3646" s="851"/>
      <c r="BT3646" s="575"/>
      <c r="BU3646" s="575"/>
      <c r="BY3646" s="575"/>
    </row>
    <row r="3647" spans="1:77" s="534" customFormat="1" hidden="1">
      <c r="A3647" s="575"/>
      <c r="B3647" s="576"/>
      <c r="C3647" s="849"/>
      <c r="D3647" s="578"/>
      <c r="E3647" s="579"/>
      <c r="F3647" s="578"/>
      <c r="G3647" s="580"/>
      <c r="H3647" s="581"/>
      <c r="I3647" s="582"/>
      <c r="J3647" s="580"/>
      <c r="K3647" s="578"/>
      <c r="L3647" s="578"/>
      <c r="M3647" s="578"/>
      <c r="N3647" s="578"/>
      <c r="O3647" s="578"/>
      <c r="P3647" s="578"/>
      <c r="Q3647" s="578"/>
      <c r="R3647" s="578"/>
      <c r="S3647" s="578"/>
      <c r="T3647" s="578"/>
      <c r="U3647" s="578"/>
      <c r="V3647" s="578"/>
      <c r="W3647" s="578"/>
      <c r="X3647" s="578"/>
      <c r="Y3647" s="578"/>
      <c r="Z3647" s="578"/>
      <c r="AA3647" s="578"/>
      <c r="AB3647" s="578"/>
      <c r="AC3647" s="578"/>
      <c r="AD3647" s="578"/>
      <c r="AE3647" s="578"/>
      <c r="AF3647" s="578"/>
      <c r="AG3647" s="578"/>
      <c r="AH3647" s="578"/>
      <c r="AI3647" s="578"/>
      <c r="AJ3647" s="578"/>
      <c r="AK3647" s="578"/>
      <c r="AL3647" s="578"/>
      <c r="AM3647" s="578"/>
      <c r="AN3647" s="578"/>
      <c r="AO3647" s="578"/>
      <c r="AP3647" s="578"/>
      <c r="AQ3647" s="578"/>
      <c r="AR3647" s="578"/>
      <c r="AS3647" s="578"/>
      <c r="AT3647" s="578"/>
      <c r="AU3647" s="567"/>
      <c r="AV3647" s="578"/>
      <c r="AW3647" s="578"/>
      <c r="AX3647" s="578"/>
      <c r="AY3647" s="578"/>
      <c r="AZ3647" s="578"/>
      <c r="BA3647" s="578"/>
      <c r="BB3647" s="578"/>
      <c r="BC3647" s="578"/>
      <c r="BD3647" s="578"/>
      <c r="BE3647" s="578"/>
      <c r="BF3647" s="578"/>
      <c r="BG3647" s="578"/>
      <c r="BH3647" s="578"/>
      <c r="BI3647" s="578"/>
      <c r="BJ3647" s="578"/>
      <c r="BK3647" s="578"/>
      <c r="BL3647" s="578"/>
      <c r="BM3647" s="578"/>
      <c r="BN3647" s="578"/>
      <c r="BO3647" s="578"/>
      <c r="BP3647" s="578"/>
      <c r="BQ3647" s="547"/>
      <c r="BR3647" s="578"/>
      <c r="BS3647" s="851"/>
      <c r="BT3647" s="575"/>
      <c r="BU3647" s="575"/>
      <c r="BY3647" s="575"/>
    </row>
    <row r="3648" spans="1:77" s="534" customFormat="1" hidden="1">
      <c r="A3648" s="575"/>
      <c r="B3648" s="576"/>
      <c r="C3648" s="849"/>
      <c r="D3648" s="578"/>
      <c r="E3648" s="579"/>
      <c r="F3648" s="578"/>
      <c r="G3648" s="580"/>
      <c r="H3648" s="581"/>
      <c r="I3648" s="582"/>
      <c r="J3648" s="580"/>
      <c r="K3648" s="578"/>
      <c r="L3648" s="578"/>
      <c r="M3648" s="578"/>
      <c r="N3648" s="578"/>
      <c r="O3648" s="578"/>
      <c r="P3648" s="578"/>
      <c r="Q3648" s="578"/>
      <c r="R3648" s="578"/>
      <c r="S3648" s="578"/>
      <c r="T3648" s="578"/>
      <c r="U3648" s="578"/>
      <c r="V3648" s="578"/>
      <c r="W3648" s="578"/>
      <c r="X3648" s="578"/>
      <c r="Y3648" s="578"/>
      <c r="Z3648" s="578"/>
      <c r="AA3648" s="578"/>
      <c r="AB3648" s="578"/>
      <c r="AC3648" s="578"/>
      <c r="AD3648" s="578"/>
      <c r="AE3648" s="578"/>
      <c r="AF3648" s="578"/>
      <c r="AG3648" s="578"/>
      <c r="AH3648" s="578"/>
      <c r="AI3648" s="578"/>
      <c r="AJ3648" s="578"/>
      <c r="AK3648" s="578"/>
      <c r="AL3648" s="578"/>
      <c r="AM3648" s="578"/>
      <c r="AN3648" s="578"/>
      <c r="AO3648" s="578"/>
      <c r="AP3648" s="578"/>
      <c r="AQ3648" s="578"/>
      <c r="AR3648" s="578"/>
      <c r="AS3648" s="578"/>
      <c r="AT3648" s="578"/>
      <c r="AU3648" s="567"/>
      <c r="AV3648" s="578"/>
      <c r="AW3648" s="578"/>
      <c r="AX3648" s="578"/>
      <c r="AY3648" s="578"/>
      <c r="AZ3648" s="578"/>
      <c r="BA3648" s="578"/>
      <c r="BB3648" s="578"/>
      <c r="BC3648" s="578"/>
      <c r="BD3648" s="578"/>
      <c r="BE3648" s="578"/>
      <c r="BF3648" s="578"/>
      <c r="BG3648" s="578"/>
      <c r="BH3648" s="578"/>
      <c r="BI3648" s="578"/>
      <c r="BJ3648" s="578"/>
      <c r="BK3648" s="578"/>
      <c r="BL3648" s="578"/>
      <c r="BM3648" s="578"/>
      <c r="BN3648" s="578"/>
      <c r="BO3648" s="578"/>
      <c r="BP3648" s="578"/>
      <c r="BQ3648" s="547"/>
      <c r="BR3648" s="578"/>
      <c r="BS3648" s="851"/>
      <c r="BT3648" s="575"/>
      <c r="BU3648" s="575"/>
      <c r="BY3648" s="575"/>
    </row>
    <row r="3649" spans="1:77" s="619" customFormat="1" hidden="1">
      <c r="A3649" s="603"/>
      <c r="B3649" s="634"/>
      <c r="C3649" s="634"/>
      <c r="D3649" s="605"/>
      <c r="E3649" s="635"/>
      <c r="F3649" s="605"/>
      <c r="G3649" s="621"/>
      <c r="H3649" s="608"/>
      <c r="I3649" s="609"/>
      <c r="J3649" s="610"/>
      <c r="K3649" s="611"/>
      <c r="L3649" s="611"/>
      <c r="M3649" s="611"/>
      <c r="N3649" s="611"/>
      <c r="O3649" s="612"/>
      <c r="P3649" s="612"/>
      <c r="Q3649" s="613"/>
      <c r="R3649" s="612"/>
      <c r="S3649" s="612"/>
      <c r="T3649" s="615"/>
      <c r="U3649" s="612"/>
      <c r="V3649" s="612"/>
      <c r="W3649" s="613"/>
      <c r="X3649" s="612"/>
      <c r="Y3649" s="612"/>
      <c r="Z3649" s="612"/>
      <c r="AA3649" s="611"/>
      <c r="AB3649" s="612"/>
      <c r="AC3649" s="612"/>
      <c r="AD3649" s="613"/>
      <c r="AE3649" s="613"/>
      <c r="AF3649" s="612"/>
      <c r="AG3649" s="612"/>
      <c r="AH3649" s="612"/>
      <c r="AI3649" s="611"/>
      <c r="AJ3649" s="612"/>
      <c r="AK3649" s="612"/>
      <c r="AL3649" s="612"/>
      <c r="AM3649" s="613"/>
      <c r="AN3649" s="612"/>
      <c r="AO3649" s="612"/>
      <c r="AP3649" s="612"/>
      <c r="AQ3649" s="613"/>
      <c r="AR3649" s="612"/>
      <c r="AS3649" s="612"/>
      <c r="AT3649" s="612"/>
      <c r="AU3649" s="616"/>
      <c r="AV3649" s="612"/>
      <c r="AW3649" s="612"/>
      <c r="AX3649" s="612"/>
      <c r="AY3649" s="612"/>
      <c r="AZ3649" s="612"/>
      <c r="BA3649" s="612"/>
      <c r="BB3649" s="612"/>
      <c r="BC3649" s="613"/>
      <c r="BD3649" s="612"/>
      <c r="BE3649" s="612"/>
      <c r="BF3649" s="612"/>
      <c r="BG3649" s="612"/>
      <c r="BH3649" s="613"/>
      <c r="BI3649" s="612"/>
      <c r="BJ3649" s="612"/>
      <c r="BK3649" s="612"/>
      <c r="BL3649" s="613"/>
      <c r="BM3649" s="611"/>
      <c r="BN3649" s="612"/>
      <c r="BO3649" s="612"/>
      <c r="BP3649" s="612"/>
      <c r="BQ3649" s="547"/>
      <c r="BR3649" s="622"/>
      <c r="BS3649" s="678"/>
      <c r="BT3649" s="605"/>
      <c r="BU3649" s="621"/>
      <c r="BY3649" s="621"/>
    </row>
    <row r="3650" spans="1:77" s="619" customFormat="1" hidden="1">
      <c r="A3650" s="603"/>
      <c r="B3650" s="634"/>
      <c r="C3650" s="634"/>
      <c r="D3650" s="605"/>
      <c r="E3650" s="635"/>
      <c r="F3650" s="605"/>
      <c r="G3650" s="621"/>
      <c r="H3650" s="608"/>
      <c r="I3650" s="609"/>
      <c r="J3650" s="610"/>
      <c r="K3650" s="611"/>
      <c r="L3650" s="611"/>
      <c r="M3650" s="611"/>
      <c r="N3650" s="611"/>
      <c r="O3650" s="612"/>
      <c r="P3650" s="612"/>
      <c r="Q3650" s="613"/>
      <c r="R3650" s="612"/>
      <c r="S3650" s="612"/>
      <c r="T3650" s="615"/>
      <c r="U3650" s="612"/>
      <c r="V3650" s="612"/>
      <c r="W3650" s="613"/>
      <c r="X3650" s="612"/>
      <c r="Y3650" s="612"/>
      <c r="Z3650" s="612"/>
      <c r="AA3650" s="611"/>
      <c r="AB3650" s="612"/>
      <c r="AC3650" s="612"/>
      <c r="AD3650" s="613"/>
      <c r="AE3650" s="613"/>
      <c r="AF3650" s="612"/>
      <c r="AG3650" s="612"/>
      <c r="AH3650" s="612"/>
      <c r="AI3650" s="611"/>
      <c r="AJ3650" s="612"/>
      <c r="AK3650" s="612"/>
      <c r="AL3650" s="612"/>
      <c r="AM3650" s="613"/>
      <c r="AN3650" s="612"/>
      <c r="AO3650" s="612"/>
      <c r="AP3650" s="612"/>
      <c r="AQ3650" s="613"/>
      <c r="AR3650" s="612"/>
      <c r="AS3650" s="612"/>
      <c r="AT3650" s="612"/>
      <c r="AU3650" s="616"/>
      <c r="AV3650" s="612"/>
      <c r="AW3650" s="612"/>
      <c r="AX3650" s="612"/>
      <c r="AY3650" s="612"/>
      <c r="AZ3650" s="612"/>
      <c r="BA3650" s="612"/>
      <c r="BB3650" s="612"/>
      <c r="BC3650" s="613"/>
      <c r="BD3650" s="612"/>
      <c r="BE3650" s="612"/>
      <c r="BF3650" s="612"/>
      <c r="BG3650" s="612"/>
      <c r="BH3650" s="613"/>
      <c r="BI3650" s="612"/>
      <c r="BJ3650" s="612"/>
      <c r="BK3650" s="612"/>
      <c r="BL3650" s="613"/>
      <c r="BM3650" s="611"/>
      <c r="BN3650" s="612"/>
      <c r="BO3650" s="612"/>
      <c r="BP3650" s="612"/>
      <c r="BQ3650" s="547"/>
      <c r="BR3650" s="622"/>
      <c r="BS3650" s="678"/>
      <c r="BT3650" s="605"/>
      <c r="BU3650" s="621"/>
      <c r="BY3650" s="621"/>
    </row>
    <row r="3651" spans="1:77" s="619" customFormat="1" hidden="1">
      <c r="A3651" s="603"/>
      <c r="B3651" s="604"/>
      <c r="C3651" s="604"/>
      <c r="D3651" s="605"/>
      <c r="E3651" s="635"/>
      <c r="F3651" s="605"/>
      <c r="G3651" s="607"/>
      <c r="H3651" s="608"/>
      <c r="I3651" s="609"/>
      <c r="J3651" s="610"/>
      <c r="K3651" s="611"/>
      <c r="L3651" s="611"/>
      <c r="M3651" s="611"/>
      <c r="N3651" s="611"/>
      <c r="O3651" s="612"/>
      <c r="P3651" s="612"/>
      <c r="Q3651" s="613"/>
      <c r="R3651" s="612"/>
      <c r="S3651" s="612"/>
      <c r="T3651" s="615"/>
      <c r="U3651" s="612"/>
      <c r="V3651" s="612"/>
      <c r="W3651" s="613"/>
      <c r="X3651" s="612"/>
      <c r="Y3651" s="612"/>
      <c r="Z3651" s="612"/>
      <c r="AA3651" s="611"/>
      <c r="AB3651" s="612"/>
      <c r="AC3651" s="612"/>
      <c r="AD3651" s="613"/>
      <c r="AE3651" s="613"/>
      <c r="AF3651" s="612"/>
      <c r="AG3651" s="612"/>
      <c r="AH3651" s="612"/>
      <c r="AI3651" s="611"/>
      <c r="AJ3651" s="612"/>
      <c r="AK3651" s="612"/>
      <c r="AL3651" s="612"/>
      <c r="AM3651" s="613"/>
      <c r="AN3651" s="612"/>
      <c r="AO3651" s="612"/>
      <c r="AP3651" s="612"/>
      <c r="AQ3651" s="613"/>
      <c r="AR3651" s="612"/>
      <c r="AS3651" s="612"/>
      <c r="AT3651" s="612"/>
      <c r="AU3651" s="616"/>
      <c r="AV3651" s="612"/>
      <c r="AW3651" s="612"/>
      <c r="AX3651" s="612"/>
      <c r="AY3651" s="612"/>
      <c r="AZ3651" s="612"/>
      <c r="BA3651" s="612"/>
      <c r="BB3651" s="612"/>
      <c r="BC3651" s="613"/>
      <c r="BD3651" s="612"/>
      <c r="BE3651" s="612"/>
      <c r="BF3651" s="612"/>
      <c r="BG3651" s="612"/>
      <c r="BH3651" s="613"/>
      <c r="BI3651" s="612"/>
      <c r="BJ3651" s="612"/>
      <c r="BK3651" s="612"/>
      <c r="BL3651" s="613"/>
      <c r="BM3651" s="611"/>
      <c r="BN3651" s="612"/>
      <c r="BO3651" s="612"/>
      <c r="BP3651" s="612"/>
      <c r="BQ3651" s="547"/>
      <c r="BR3651" s="622"/>
      <c r="BS3651" s="678"/>
      <c r="BT3651" s="605"/>
      <c r="BU3651" s="621"/>
      <c r="BY3651" s="607"/>
    </row>
    <row r="3652" spans="1:77" s="619" customFormat="1" hidden="1">
      <c r="A3652" s="603"/>
      <c r="B3652" s="634"/>
      <c r="C3652" s="634"/>
      <c r="D3652" s="605"/>
      <c r="E3652" s="635"/>
      <c r="F3652" s="605"/>
      <c r="G3652" s="621"/>
      <c r="H3652" s="608"/>
      <c r="I3652" s="609"/>
      <c r="J3652" s="610"/>
      <c r="K3652" s="611"/>
      <c r="L3652" s="611"/>
      <c r="M3652" s="611"/>
      <c r="N3652" s="611"/>
      <c r="O3652" s="612"/>
      <c r="P3652" s="612"/>
      <c r="Q3652" s="613"/>
      <c r="R3652" s="612"/>
      <c r="S3652" s="612"/>
      <c r="T3652" s="615"/>
      <c r="U3652" s="612"/>
      <c r="V3652" s="612"/>
      <c r="W3652" s="613"/>
      <c r="X3652" s="612"/>
      <c r="Y3652" s="612"/>
      <c r="Z3652" s="612"/>
      <c r="AA3652" s="611"/>
      <c r="AB3652" s="612"/>
      <c r="AC3652" s="612"/>
      <c r="AD3652" s="613"/>
      <c r="AE3652" s="613"/>
      <c r="AF3652" s="612"/>
      <c r="AG3652" s="612"/>
      <c r="AH3652" s="612"/>
      <c r="AI3652" s="611"/>
      <c r="AJ3652" s="612"/>
      <c r="AK3652" s="612"/>
      <c r="AL3652" s="612"/>
      <c r="AM3652" s="613"/>
      <c r="AN3652" s="612"/>
      <c r="AO3652" s="612"/>
      <c r="AP3652" s="612"/>
      <c r="AQ3652" s="613"/>
      <c r="AR3652" s="612"/>
      <c r="AS3652" s="612"/>
      <c r="AT3652" s="612"/>
      <c r="AU3652" s="616"/>
      <c r="AV3652" s="612"/>
      <c r="AW3652" s="612"/>
      <c r="AX3652" s="612"/>
      <c r="AY3652" s="612"/>
      <c r="AZ3652" s="612"/>
      <c r="BA3652" s="612"/>
      <c r="BB3652" s="612"/>
      <c r="BC3652" s="613"/>
      <c r="BD3652" s="612"/>
      <c r="BE3652" s="612"/>
      <c r="BF3652" s="612"/>
      <c r="BG3652" s="612"/>
      <c r="BH3652" s="613"/>
      <c r="BI3652" s="612"/>
      <c r="BJ3652" s="612"/>
      <c r="BK3652" s="612"/>
      <c r="BL3652" s="613"/>
      <c r="BM3652" s="611"/>
      <c r="BN3652" s="612"/>
      <c r="BO3652" s="612"/>
      <c r="BP3652" s="612"/>
      <c r="BQ3652" s="547"/>
      <c r="BR3652" s="622"/>
      <c r="BS3652" s="678"/>
      <c r="BT3652" s="605"/>
      <c r="BU3652" s="621"/>
      <c r="BY3652" s="621"/>
    </row>
    <row r="3653" spans="1:77" s="585" customFormat="1" ht="15.75" hidden="1">
      <c r="B3653" s="1576"/>
      <c r="C3653" s="583"/>
      <c r="D3653" s="584"/>
      <c r="E3653" s="1779"/>
      <c r="F3653" s="588"/>
      <c r="G3653" s="589"/>
      <c r="H3653" s="586"/>
      <c r="I3653" s="590"/>
      <c r="J3653" s="589"/>
      <c r="K3653" s="591"/>
      <c r="L3653" s="591"/>
      <c r="M3653" s="591"/>
      <c r="N3653" s="591"/>
      <c r="O3653" s="586"/>
      <c r="P3653" s="586"/>
      <c r="Q3653" s="586"/>
      <c r="R3653" s="584"/>
      <c r="S3653" s="586"/>
      <c r="T3653" s="586"/>
      <c r="U3653" s="586"/>
      <c r="V3653" s="586"/>
      <c r="W3653" s="586"/>
      <c r="X3653" s="586"/>
      <c r="Y3653" s="586"/>
      <c r="Z3653" s="586"/>
      <c r="AA3653" s="591"/>
      <c r="AB3653" s="586"/>
      <c r="AC3653" s="586"/>
      <c r="AD3653" s="586"/>
      <c r="AE3653" s="586"/>
      <c r="AF3653" s="586"/>
      <c r="AG3653" s="586"/>
      <c r="AH3653" s="586"/>
      <c r="AI3653" s="591"/>
      <c r="AJ3653" s="586"/>
      <c r="AK3653" s="586"/>
      <c r="AL3653" s="586"/>
      <c r="AM3653" s="586"/>
      <c r="AN3653" s="586"/>
      <c r="AO3653" s="586"/>
      <c r="AP3653" s="586"/>
      <c r="AQ3653" s="586"/>
      <c r="AR3653" s="586"/>
      <c r="AS3653" s="586"/>
      <c r="AT3653" s="586"/>
      <c r="AU3653" s="592"/>
      <c r="AV3653" s="586"/>
      <c r="AW3653" s="586"/>
      <c r="AX3653" s="586"/>
      <c r="AY3653" s="586"/>
      <c r="AZ3653" s="586"/>
      <c r="BA3653" s="586"/>
      <c r="BB3653" s="586"/>
      <c r="BC3653" s="586"/>
      <c r="BD3653" s="586"/>
      <c r="BE3653" s="586"/>
      <c r="BF3653" s="586"/>
      <c r="BG3653" s="586"/>
      <c r="BH3653" s="586"/>
      <c r="BI3653" s="586"/>
      <c r="BJ3653" s="586"/>
      <c r="BK3653" s="586"/>
      <c r="BL3653" s="586"/>
      <c r="BM3653" s="586"/>
      <c r="BN3653" s="586"/>
      <c r="BO3653" s="586"/>
      <c r="BP3653" s="586"/>
      <c r="BQ3653" s="547">
        <v>1</v>
      </c>
    </row>
    <row r="3654" spans="1:77" s="1535" customFormat="1" hidden="1">
      <c r="B3654" s="1536"/>
      <c r="C3654" s="1537"/>
      <c r="D3654" s="1538"/>
      <c r="E3654" s="1539"/>
      <c r="F3654" s="1540"/>
      <c r="G3654" s="1541"/>
      <c r="H3654" s="608"/>
      <c r="I3654" s="1542"/>
      <c r="J3654" s="610"/>
      <c r="K3654" s="611"/>
      <c r="L3654" s="611"/>
      <c r="M3654" s="611"/>
      <c r="N3654" s="611"/>
      <c r="O3654" s="1543"/>
      <c r="P3654" s="1543"/>
      <c r="Q3654" s="1543"/>
      <c r="R3654" s="1538"/>
      <c r="S3654" s="1543"/>
      <c r="T3654" s="611"/>
      <c r="U3654" s="1543"/>
      <c r="V3654" s="1543"/>
      <c r="W3654" s="1543"/>
      <c r="X3654" s="1543"/>
      <c r="Y3654" s="1543"/>
      <c r="Z3654" s="1543"/>
      <c r="AA3654" s="611"/>
      <c r="AB3654" s="1543"/>
      <c r="AC3654" s="1543"/>
      <c r="AD3654" s="1543"/>
      <c r="AE3654" s="1543"/>
      <c r="AF3654" s="1543"/>
      <c r="AG3654" s="1543"/>
      <c r="AH3654" s="1543"/>
      <c r="AI3654" s="611"/>
      <c r="AJ3654" s="1543"/>
      <c r="AK3654" s="1543"/>
      <c r="AL3654" s="1543"/>
      <c r="AM3654" s="1543"/>
      <c r="AN3654" s="1543"/>
      <c r="AO3654" s="1543"/>
      <c r="AP3654" s="1543"/>
      <c r="AQ3654" s="1543"/>
      <c r="AR3654" s="1543"/>
      <c r="AS3654" s="1543"/>
      <c r="AT3654" s="1543"/>
      <c r="AU3654" s="1544"/>
      <c r="AV3654" s="1543"/>
      <c r="AW3654" s="1543"/>
      <c r="AX3654" s="1543"/>
      <c r="AY3654" s="1543"/>
      <c r="AZ3654" s="1543"/>
      <c r="BA3654" s="1543"/>
      <c r="BB3654" s="1543"/>
      <c r="BC3654" s="1543"/>
      <c r="BD3654" s="1543"/>
      <c r="BE3654" s="1543"/>
      <c r="BF3654" s="1543"/>
      <c r="BG3654" s="1543"/>
      <c r="BH3654" s="1543"/>
      <c r="BI3654" s="1543"/>
      <c r="BJ3654" s="1543"/>
      <c r="BK3654" s="1543"/>
      <c r="BL3654" s="1543"/>
      <c r="BM3654" s="611"/>
      <c r="BN3654" s="1543"/>
      <c r="BO3654" s="1543"/>
      <c r="BP3654" s="1543"/>
      <c r="BQ3654" s="547">
        <v>1</v>
      </c>
    </row>
    <row r="3655" spans="1:77" s="679" customFormat="1" hidden="1">
      <c r="A3655" s="1780"/>
      <c r="B3655" s="680"/>
      <c r="C3655" s="1309"/>
      <c r="D3655" s="611"/>
      <c r="E3655" s="667"/>
      <c r="F3655" s="806"/>
      <c r="G3655" s="610"/>
      <c r="H3655" s="608"/>
      <c r="I3655" s="609"/>
      <c r="J3655" s="610"/>
      <c r="K3655" s="611"/>
      <c r="L3655" s="611"/>
      <c r="M3655" s="611"/>
      <c r="N3655" s="611"/>
      <c r="O3655" s="611"/>
      <c r="P3655" s="611"/>
      <c r="Q3655" s="611"/>
      <c r="R3655" s="611"/>
      <c r="S3655" s="611"/>
      <c r="T3655" s="611"/>
      <c r="U3655" s="611"/>
      <c r="V3655" s="611"/>
      <c r="W3655" s="611"/>
      <c r="X3655" s="611"/>
      <c r="Y3655" s="611"/>
      <c r="Z3655" s="611"/>
      <c r="AA3655" s="611"/>
      <c r="AB3655" s="611"/>
      <c r="AC3655" s="611"/>
      <c r="AD3655" s="611"/>
      <c r="AE3655" s="611"/>
      <c r="AF3655" s="611"/>
      <c r="AG3655" s="611"/>
      <c r="AH3655" s="611"/>
      <c r="AI3655" s="611"/>
      <c r="AJ3655" s="611"/>
      <c r="AK3655" s="611"/>
      <c r="AL3655" s="611"/>
      <c r="AM3655" s="611"/>
      <c r="AN3655" s="611"/>
      <c r="AO3655" s="611"/>
      <c r="AP3655" s="611"/>
      <c r="AQ3655" s="611"/>
      <c r="AR3655" s="611"/>
      <c r="AS3655" s="611"/>
      <c r="AT3655" s="611"/>
      <c r="AU3655" s="685"/>
      <c r="AV3655" s="611"/>
      <c r="AW3655" s="611"/>
      <c r="AX3655" s="611"/>
      <c r="AY3655" s="611"/>
      <c r="AZ3655" s="611"/>
      <c r="BA3655" s="611"/>
      <c r="BB3655" s="611"/>
      <c r="BC3655" s="611"/>
      <c r="BD3655" s="611"/>
      <c r="BE3655" s="611"/>
      <c r="BF3655" s="611"/>
      <c r="BG3655" s="611"/>
      <c r="BH3655" s="611"/>
      <c r="BI3655" s="611"/>
      <c r="BJ3655" s="611"/>
      <c r="BK3655" s="611"/>
      <c r="BL3655" s="611"/>
      <c r="BM3655" s="611"/>
      <c r="BN3655" s="611"/>
      <c r="BO3655" s="611"/>
      <c r="BP3655" s="611"/>
      <c r="BQ3655" s="547">
        <v>1</v>
      </c>
      <c r="BR3655" s="1781"/>
    </row>
    <row r="3656" spans="1:77" s="1782" customFormat="1" hidden="1">
      <c r="B3656" s="1772"/>
      <c r="C3656" s="583"/>
      <c r="D3656" s="611"/>
      <c r="E3656" s="1779"/>
      <c r="F3656" s="1633"/>
      <c r="G3656" s="589"/>
      <c r="H3656" s="586"/>
      <c r="I3656" s="590"/>
      <c r="J3656" s="1783"/>
      <c r="K3656" s="591"/>
      <c r="L3656" s="591"/>
      <c r="M3656" s="591"/>
      <c r="N3656" s="591"/>
      <c r="O3656" s="1784"/>
      <c r="P3656" s="1784"/>
      <c r="Q3656" s="1784"/>
      <c r="R3656" s="1784"/>
      <c r="S3656" s="1784"/>
      <c r="T3656" s="586"/>
      <c r="U3656" s="1784"/>
      <c r="V3656" s="1784"/>
      <c r="W3656" s="1784"/>
      <c r="X3656" s="1784"/>
      <c r="Y3656" s="1784"/>
      <c r="Z3656" s="1784"/>
      <c r="AA3656" s="591"/>
      <c r="AB3656" s="1784"/>
      <c r="AC3656" s="1784"/>
      <c r="AD3656" s="1784"/>
      <c r="AE3656" s="1784"/>
      <c r="AF3656" s="1784"/>
      <c r="AG3656" s="1784"/>
      <c r="AH3656" s="1784"/>
      <c r="AI3656" s="591"/>
      <c r="AJ3656" s="1784"/>
      <c r="AK3656" s="1784"/>
      <c r="AL3656" s="1784"/>
      <c r="AM3656" s="1784"/>
      <c r="AN3656" s="1784"/>
      <c r="AO3656" s="1784"/>
      <c r="AP3656" s="1784"/>
      <c r="AQ3656" s="1784"/>
      <c r="AR3656" s="1784"/>
      <c r="AS3656" s="1784"/>
      <c r="AT3656" s="1784"/>
      <c r="AU3656" s="1785"/>
      <c r="AV3656" s="1784"/>
      <c r="AW3656" s="1784"/>
      <c r="AX3656" s="1784"/>
      <c r="AY3656" s="1784"/>
      <c r="AZ3656" s="1784"/>
      <c r="BA3656" s="1784"/>
      <c r="BB3656" s="1784"/>
      <c r="BC3656" s="1784"/>
      <c r="BD3656" s="1784"/>
      <c r="BE3656" s="1784"/>
      <c r="BF3656" s="1784"/>
      <c r="BG3656" s="1784"/>
      <c r="BH3656" s="1784"/>
      <c r="BI3656" s="1784"/>
      <c r="BJ3656" s="1784"/>
      <c r="BK3656" s="1784"/>
      <c r="BL3656" s="1784"/>
      <c r="BM3656" s="1784"/>
      <c r="BN3656" s="1784"/>
      <c r="BO3656" s="1784"/>
      <c r="BP3656" s="1784"/>
      <c r="BQ3656" s="547">
        <v>1</v>
      </c>
    </row>
    <row r="3657" spans="1:77" s="1782" customFormat="1" hidden="1">
      <c r="B3657" s="1772"/>
      <c r="C3657" s="1537"/>
      <c r="D3657" s="611"/>
      <c r="E3657" s="1786"/>
      <c r="F3657" s="1540"/>
      <c r="G3657" s="1787"/>
      <c r="H3657" s="586"/>
      <c r="I3657" s="609"/>
      <c r="J3657" s="1783"/>
      <c r="K3657" s="591"/>
      <c r="L3657" s="591"/>
      <c r="M3657" s="591"/>
      <c r="N3657" s="591"/>
      <c r="O3657" s="1784"/>
      <c r="P3657" s="1784"/>
      <c r="Q3657" s="1784"/>
      <c r="R3657" s="1784"/>
      <c r="S3657" s="1784"/>
      <c r="T3657" s="586"/>
      <c r="U3657" s="1784"/>
      <c r="V3657" s="1784"/>
      <c r="W3657" s="1784"/>
      <c r="X3657" s="1784"/>
      <c r="Y3657" s="1784"/>
      <c r="Z3657" s="1784"/>
      <c r="AA3657" s="591"/>
      <c r="AB3657" s="1784"/>
      <c r="AC3657" s="1784"/>
      <c r="AD3657" s="1784"/>
      <c r="AE3657" s="1784"/>
      <c r="AF3657" s="1784"/>
      <c r="AG3657" s="1784"/>
      <c r="AH3657" s="1784"/>
      <c r="AI3657" s="591"/>
      <c r="AJ3657" s="1784"/>
      <c r="AK3657" s="1784"/>
      <c r="AL3657" s="1784"/>
      <c r="AM3657" s="1784"/>
      <c r="AN3657" s="1784"/>
      <c r="AO3657" s="1784"/>
      <c r="AP3657" s="1784"/>
      <c r="AQ3657" s="1784"/>
      <c r="AR3657" s="1784"/>
      <c r="AS3657" s="1784"/>
      <c r="AT3657" s="1784"/>
      <c r="AU3657" s="1785"/>
      <c r="AV3657" s="1784"/>
      <c r="AW3657" s="1784"/>
      <c r="AX3657" s="1784"/>
      <c r="AY3657" s="1784"/>
      <c r="AZ3657" s="1784"/>
      <c r="BA3657" s="1784"/>
      <c r="BB3657" s="1784"/>
      <c r="BC3657" s="1784"/>
      <c r="BD3657" s="1784"/>
      <c r="BE3657" s="1784"/>
      <c r="BF3657" s="1784"/>
      <c r="BG3657" s="1784"/>
      <c r="BH3657" s="1784"/>
      <c r="BI3657" s="1784"/>
      <c r="BJ3657" s="1784"/>
      <c r="BK3657" s="1784"/>
      <c r="BL3657" s="1784"/>
      <c r="BM3657" s="1784"/>
      <c r="BN3657" s="1784"/>
      <c r="BO3657" s="1784"/>
      <c r="BP3657" s="1784"/>
      <c r="BQ3657" s="547">
        <v>1</v>
      </c>
    </row>
    <row r="3658" spans="1:77" s="679" customFormat="1" hidden="1">
      <c r="B3658" s="680"/>
      <c r="C3658" s="1309"/>
      <c r="D3658" s="611"/>
      <c r="E3658" s="667"/>
      <c r="F3658" s="611"/>
      <c r="G3658" s="610"/>
      <c r="H3658" s="608"/>
      <c r="I3658" s="609"/>
      <c r="J3658" s="610"/>
      <c r="K3658" s="611"/>
      <c r="L3658" s="611"/>
      <c r="M3658" s="611"/>
      <c r="N3658" s="611"/>
      <c r="O3658" s="611"/>
      <c r="P3658" s="611"/>
      <c r="Q3658" s="611"/>
      <c r="R3658" s="611"/>
      <c r="S3658" s="611"/>
      <c r="T3658" s="611"/>
      <c r="U3658" s="611"/>
      <c r="V3658" s="611"/>
      <c r="W3658" s="611"/>
      <c r="X3658" s="611"/>
      <c r="Y3658" s="611"/>
      <c r="Z3658" s="611"/>
      <c r="AA3658" s="611"/>
      <c r="AB3658" s="611"/>
      <c r="AC3658" s="611"/>
      <c r="AD3658" s="611"/>
      <c r="AE3658" s="611"/>
      <c r="AF3658" s="611"/>
      <c r="AG3658" s="611"/>
      <c r="AH3658" s="611"/>
      <c r="AI3658" s="611"/>
      <c r="AJ3658" s="611"/>
      <c r="AK3658" s="611"/>
      <c r="AL3658" s="611"/>
      <c r="AM3658" s="611"/>
      <c r="AN3658" s="611"/>
      <c r="AO3658" s="611"/>
      <c r="AP3658" s="611"/>
      <c r="AQ3658" s="611"/>
      <c r="AR3658" s="611"/>
      <c r="AS3658" s="611"/>
      <c r="AT3658" s="611"/>
      <c r="AU3658" s="685"/>
      <c r="AV3658" s="611"/>
      <c r="AW3658" s="611"/>
      <c r="AX3658" s="611"/>
      <c r="AY3658" s="611"/>
      <c r="AZ3658" s="611"/>
      <c r="BA3658" s="611"/>
      <c r="BB3658" s="611"/>
      <c r="BC3658" s="611"/>
      <c r="BD3658" s="611"/>
      <c r="BE3658" s="611"/>
      <c r="BF3658" s="611"/>
      <c r="BG3658" s="611"/>
      <c r="BH3658" s="611"/>
      <c r="BI3658" s="611"/>
      <c r="BJ3658" s="611"/>
      <c r="BK3658" s="611"/>
      <c r="BL3658" s="611"/>
      <c r="BM3658" s="611"/>
      <c r="BN3658" s="611"/>
      <c r="BO3658" s="611"/>
      <c r="BP3658" s="611"/>
      <c r="BQ3658" s="547">
        <v>1</v>
      </c>
      <c r="BR3658" s="611"/>
    </row>
    <row r="3659" spans="1:77" s="575" customFormat="1" hidden="1">
      <c r="B3659" s="576"/>
      <c r="C3659" s="577"/>
      <c r="D3659" s="578"/>
      <c r="E3659" s="579"/>
      <c r="F3659" s="578"/>
      <c r="G3659" s="580"/>
      <c r="H3659" s="581"/>
      <c r="I3659" s="582"/>
      <c r="J3659" s="580">
        <f>K3659+AA3659+BM3659</f>
        <v>0</v>
      </c>
      <c r="K3659" s="578">
        <f>L3659+T3659+X3659+Y3659+Z3659</f>
        <v>0</v>
      </c>
      <c r="L3659" s="578">
        <f>M3659+S3659</f>
        <v>0</v>
      </c>
      <c r="M3659" s="578">
        <f>N3659+R3659</f>
        <v>0</v>
      </c>
      <c r="N3659" s="578">
        <f>O3659+P3659+Q3659</f>
        <v>0</v>
      </c>
      <c r="O3659" s="578"/>
      <c r="P3659" s="578"/>
      <c r="Q3659" s="578"/>
      <c r="R3659" s="578"/>
      <c r="S3659" s="578"/>
      <c r="T3659" s="578">
        <f>U3659+V3659+W3659</f>
        <v>0</v>
      </c>
      <c r="U3659" s="578"/>
      <c r="V3659" s="578"/>
      <c r="W3659" s="578"/>
      <c r="X3659" s="578"/>
      <c r="Y3659" s="578"/>
      <c r="Z3659" s="578"/>
      <c r="AA3659" s="578">
        <f xml:space="preserve"> SUM(AB3659:AI3659)+SUM(AV3659:BL3659)</f>
        <v>0</v>
      </c>
      <c r="AB3659" s="578"/>
      <c r="AC3659" s="578"/>
      <c r="AD3659" s="578"/>
      <c r="AE3659" s="578"/>
      <c r="AF3659" s="578"/>
      <c r="AG3659" s="578"/>
      <c r="AH3659" s="578"/>
      <c r="AI3659" s="578">
        <f>SUM(AJ3659:AT3659)</f>
        <v>0</v>
      </c>
      <c r="AJ3659" s="578"/>
      <c r="AK3659" s="578"/>
      <c r="AL3659" s="578"/>
      <c r="AM3659" s="578"/>
      <c r="AN3659" s="578"/>
      <c r="AO3659" s="578"/>
      <c r="AP3659" s="578"/>
      <c r="AQ3659" s="578"/>
      <c r="AR3659" s="578"/>
      <c r="AS3659" s="578"/>
      <c r="AT3659" s="578"/>
      <c r="AU3659" s="567"/>
      <c r="AV3659" s="578"/>
      <c r="AW3659" s="578"/>
      <c r="AX3659" s="578"/>
      <c r="AY3659" s="578"/>
      <c r="AZ3659" s="578"/>
      <c r="BA3659" s="578"/>
      <c r="BB3659" s="578"/>
      <c r="BC3659" s="578"/>
      <c r="BD3659" s="578"/>
      <c r="BE3659" s="578"/>
      <c r="BF3659" s="578"/>
      <c r="BG3659" s="578"/>
      <c r="BH3659" s="578"/>
      <c r="BI3659" s="578"/>
      <c r="BJ3659" s="578"/>
      <c r="BK3659" s="578"/>
      <c r="BL3659" s="578"/>
      <c r="BM3659" s="578">
        <f>SUM(BN3659:BP3659)</f>
        <v>0</v>
      </c>
      <c r="BN3659" s="578"/>
      <c r="BO3659" s="578"/>
      <c r="BP3659" s="578"/>
      <c r="BQ3659" s="547">
        <v>1</v>
      </c>
      <c r="BR3659" s="578"/>
    </row>
    <row r="3660" spans="1:77" s="575" customFormat="1" hidden="1">
      <c r="B3660" s="576"/>
      <c r="C3660" s="577"/>
      <c r="D3660" s="578"/>
      <c r="E3660" s="579"/>
      <c r="F3660" s="578"/>
      <c r="G3660" s="580"/>
      <c r="H3660" s="581"/>
      <c r="I3660" s="582"/>
      <c r="J3660" s="580">
        <f>K3660+AA3660+BM3660</f>
        <v>0</v>
      </c>
      <c r="K3660" s="578">
        <f>L3660+T3660+X3660+Y3660+Z3660</f>
        <v>0</v>
      </c>
      <c r="L3660" s="578">
        <f>M3660+S3660</f>
        <v>0</v>
      </c>
      <c r="M3660" s="578">
        <f>N3660+R3660</f>
        <v>0</v>
      </c>
      <c r="N3660" s="578">
        <f>O3660+P3660+Q3660</f>
        <v>0</v>
      </c>
      <c r="O3660" s="578"/>
      <c r="P3660" s="578"/>
      <c r="Q3660" s="578"/>
      <c r="R3660" s="578"/>
      <c r="S3660" s="578"/>
      <c r="T3660" s="578">
        <f>U3660+V3660+W3660</f>
        <v>0</v>
      </c>
      <c r="U3660" s="578"/>
      <c r="V3660" s="578"/>
      <c r="W3660" s="578"/>
      <c r="X3660" s="578"/>
      <c r="Y3660" s="578"/>
      <c r="Z3660" s="578"/>
      <c r="AA3660" s="578">
        <f xml:space="preserve"> SUM(AB3660:AI3660)+SUM(AV3660:BL3660)</f>
        <v>0</v>
      </c>
      <c r="AB3660" s="578"/>
      <c r="AC3660" s="578"/>
      <c r="AD3660" s="578"/>
      <c r="AE3660" s="578"/>
      <c r="AF3660" s="578"/>
      <c r="AG3660" s="578"/>
      <c r="AH3660" s="578"/>
      <c r="AI3660" s="578"/>
      <c r="AJ3660" s="578"/>
      <c r="AK3660" s="578"/>
      <c r="AL3660" s="578"/>
      <c r="AM3660" s="578"/>
      <c r="AN3660" s="578"/>
      <c r="AO3660" s="578"/>
      <c r="AP3660" s="578"/>
      <c r="AQ3660" s="578"/>
      <c r="AR3660" s="578"/>
      <c r="AS3660" s="578"/>
      <c r="AT3660" s="578"/>
      <c r="AU3660" s="567"/>
      <c r="AV3660" s="578"/>
      <c r="AW3660" s="578"/>
      <c r="AX3660" s="578"/>
      <c r="AY3660" s="578"/>
      <c r="AZ3660" s="578"/>
      <c r="BA3660" s="578"/>
      <c r="BB3660" s="578"/>
      <c r="BC3660" s="578"/>
      <c r="BD3660" s="578"/>
      <c r="BE3660" s="578"/>
      <c r="BF3660" s="578"/>
      <c r="BG3660" s="578"/>
      <c r="BH3660" s="578"/>
      <c r="BI3660" s="578"/>
      <c r="BJ3660" s="578"/>
      <c r="BK3660" s="578"/>
      <c r="BL3660" s="578"/>
      <c r="BM3660" s="578">
        <f>SUM(BN3660:BP3660)</f>
        <v>0</v>
      </c>
      <c r="BN3660" s="578"/>
      <c r="BO3660" s="578"/>
      <c r="BP3660" s="578"/>
      <c r="BQ3660" s="547">
        <v>1</v>
      </c>
      <c r="BR3660" s="578"/>
    </row>
    <row r="3661" spans="1:77" s="575" customFormat="1" hidden="1">
      <c r="B3661" s="576"/>
      <c r="C3661" s="577"/>
      <c r="D3661" s="578"/>
      <c r="E3661" s="579"/>
      <c r="F3661" s="578"/>
      <c r="G3661" s="580"/>
      <c r="H3661" s="581"/>
      <c r="I3661" s="582"/>
      <c r="J3661" s="580">
        <f>K3661+AA3661+BM3661</f>
        <v>0</v>
      </c>
      <c r="K3661" s="578">
        <f>L3661+T3661+X3661+Y3661+Z3661</f>
        <v>0</v>
      </c>
      <c r="L3661" s="578">
        <f>M3661+S3661</f>
        <v>0</v>
      </c>
      <c r="M3661" s="578">
        <f>N3661+R3661</f>
        <v>0</v>
      </c>
      <c r="N3661" s="578">
        <f>O3661+P3661+Q3661</f>
        <v>0</v>
      </c>
      <c r="O3661" s="578"/>
      <c r="P3661" s="578"/>
      <c r="Q3661" s="578"/>
      <c r="R3661" s="578"/>
      <c r="S3661" s="578"/>
      <c r="T3661" s="578">
        <f>U3661+V3661+W3661</f>
        <v>0</v>
      </c>
      <c r="U3661" s="578"/>
      <c r="V3661" s="578"/>
      <c r="W3661" s="578"/>
      <c r="X3661" s="578"/>
      <c r="Y3661" s="578"/>
      <c r="Z3661" s="578"/>
      <c r="AA3661" s="578">
        <f xml:space="preserve"> SUM(AB3661:AI3661)+SUM(AV3661:BL3661)</f>
        <v>0</v>
      </c>
      <c r="AB3661" s="578"/>
      <c r="AC3661" s="578"/>
      <c r="AD3661" s="578"/>
      <c r="AE3661" s="578"/>
      <c r="AF3661" s="578"/>
      <c r="AG3661" s="578"/>
      <c r="AH3661" s="578"/>
      <c r="AI3661" s="578"/>
      <c r="AJ3661" s="578"/>
      <c r="AK3661" s="578"/>
      <c r="AL3661" s="578"/>
      <c r="AM3661" s="578"/>
      <c r="AN3661" s="578"/>
      <c r="AO3661" s="578"/>
      <c r="AP3661" s="578"/>
      <c r="AQ3661" s="578"/>
      <c r="AR3661" s="578"/>
      <c r="AS3661" s="578"/>
      <c r="AT3661" s="578"/>
      <c r="AU3661" s="567"/>
      <c r="AV3661" s="578"/>
      <c r="AW3661" s="578"/>
      <c r="AX3661" s="578"/>
      <c r="AY3661" s="578"/>
      <c r="AZ3661" s="578"/>
      <c r="BA3661" s="578"/>
      <c r="BB3661" s="578"/>
      <c r="BC3661" s="578"/>
      <c r="BD3661" s="578"/>
      <c r="BE3661" s="578"/>
      <c r="BF3661" s="578"/>
      <c r="BG3661" s="578"/>
      <c r="BH3661" s="578"/>
      <c r="BI3661" s="578"/>
      <c r="BJ3661" s="578"/>
      <c r="BK3661" s="578"/>
      <c r="BL3661" s="578"/>
      <c r="BM3661" s="578">
        <f>SUM(BN3661:BP3661)</f>
        <v>0</v>
      </c>
      <c r="BN3661" s="578"/>
      <c r="BO3661" s="578"/>
      <c r="BP3661" s="578"/>
      <c r="BQ3661" s="547">
        <v>1</v>
      </c>
      <c r="BR3661" s="578"/>
    </row>
    <row r="3662" spans="1:77" s="593" customFormat="1" ht="14.25" hidden="1">
      <c r="B3662" s="594" t="s">
        <v>1053</v>
      </c>
      <c r="C3662" s="1579" t="s">
        <v>2937</v>
      </c>
      <c r="D3662" s="596"/>
      <c r="E3662" s="597"/>
      <c r="F3662" s="596"/>
      <c r="G3662" s="598"/>
      <c r="H3662" s="599">
        <f t="shared" ref="H3662:BP3662" si="1631">H3663+H3676</f>
        <v>0.19</v>
      </c>
      <c r="I3662" s="1019">
        <f t="shared" si="1631"/>
        <v>0</v>
      </c>
      <c r="J3662" s="599">
        <f t="shared" si="1631"/>
        <v>0.19</v>
      </c>
      <c r="K3662" s="599">
        <f t="shared" si="1631"/>
        <v>0.19</v>
      </c>
      <c r="L3662" s="599">
        <f t="shared" si="1631"/>
        <v>0.19</v>
      </c>
      <c r="M3662" s="599">
        <f t="shared" si="1631"/>
        <v>0.19</v>
      </c>
      <c r="N3662" s="599">
        <f t="shared" si="1631"/>
        <v>0.19</v>
      </c>
      <c r="O3662" s="599">
        <f t="shared" si="1631"/>
        <v>0.19</v>
      </c>
      <c r="P3662" s="599">
        <f t="shared" si="1631"/>
        <v>0</v>
      </c>
      <c r="Q3662" s="599">
        <f t="shared" si="1631"/>
        <v>0</v>
      </c>
      <c r="R3662" s="596">
        <f t="shared" si="1631"/>
        <v>0</v>
      </c>
      <c r="S3662" s="599">
        <f t="shared" si="1631"/>
        <v>0</v>
      </c>
      <c r="T3662" s="599">
        <f t="shared" si="1631"/>
        <v>0</v>
      </c>
      <c r="U3662" s="599">
        <f t="shared" si="1631"/>
        <v>0</v>
      </c>
      <c r="V3662" s="599">
        <f t="shared" si="1631"/>
        <v>0</v>
      </c>
      <c r="W3662" s="599">
        <f t="shared" si="1631"/>
        <v>0</v>
      </c>
      <c r="X3662" s="599">
        <f t="shared" si="1631"/>
        <v>0</v>
      </c>
      <c r="Y3662" s="599">
        <f t="shared" si="1631"/>
        <v>0</v>
      </c>
      <c r="Z3662" s="599">
        <f t="shared" si="1631"/>
        <v>0</v>
      </c>
      <c r="AA3662" s="599">
        <f t="shared" si="1631"/>
        <v>0</v>
      </c>
      <c r="AB3662" s="599">
        <f t="shared" si="1631"/>
        <v>0</v>
      </c>
      <c r="AC3662" s="599">
        <f t="shared" si="1631"/>
        <v>0</v>
      </c>
      <c r="AD3662" s="599">
        <f t="shared" si="1631"/>
        <v>0</v>
      </c>
      <c r="AE3662" s="599">
        <f t="shared" si="1631"/>
        <v>0</v>
      </c>
      <c r="AF3662" s="599">
        <f t="shared" si="1631"/>
        <v>0</v>
      </c>
      <c r="AG3662" s="599">
        <f t="shared" si="1631"/>
        <v>0</v>
      </c>
      <c r="AH3662" s="599">
        <f t="shared" si="1631"/>
        <v>0</v>
      </c>
      <c r="AI3662" s="599">
        <f t="shared" si="1631"/>
        <v>0</v>
      </c>
      <c r="AJ3662" s="599">
        <f t="shared" si="1631"/>
        <v>0</v>
      </c>
      <c r="AK3662" s="599">
        <f t="shared" si="1631"/>
        <v>0</v>
      </c>
      <c r="AL3662" s="599">
        <f t="shared" si="1631"/>
        <v>0</v>
      </c>
      <c r="AM3662" s="599">
        <f t="shared" si="1631"/>
        <v>0</v>
      </c>
      <c r="AN3662" s="599">
        <f t="shared" si="1631"/>
        <v>0</v>
      </c>
      <c r="AO3662" s="599">
        <f t="shared" si="1631"/>
        <v>0</v>
      </c>
      <c r="AP3662" s="599">
        <f t="shared" si="1631"/>
        <v>0</v>
      </c>
      <c r="AQ3662" s="599">
        <f t="shared" si="1631"/>
        <v>0</v>
      </c>
      <c r="AR3662" s="599">
        <f t="shared" si="1631"/>
        <v>0</v>
      </c>
      <c r="AS3662" s="599">
        <f t="shared" si="1631"/>
        <v>0</v>
      </c>
      <c r="AT3662" s="599">
        <f t="shared" si="1631"/>
        <v>0</v>
      </c>
      <c r="AU3662" s="599">
        <f t="shared" si="1631"/>
        <v>0</v>
      </c>
      <c r="AV3662" s="599">
        <f t="shared" si="1631"/>
        <v>0</v>
      </c>
      <c r="AW3662" s="599">
        <f t="shared" si="1631"/>
        <v>0</v>
      </c>
      <c r="AX3662" s="599">
        <f t="shared" si="1631"/>
        <v>0</v>
      </c>
      <c r="AY3662" s="599">
        <f t="shared" si="1631"/>
        <v>0</v>
      </c>
      <c r="AZ3662" s="599">
        <f t="shared" si="1631"/>
        <v>0</v>
      </c>
      <c r="BA3662" s="599">
        <f t="shared" si="1631"/>
        <v>0</v>
      </c>
      <c r="BB3662" s="599">
        <f t="shared" si="1631"/>
        <v>0</v>
      </c>
      <c r="BC3662" s="599">
        <f t="shared" si="1631"/>
        <v>0</v>
      </c>
      <c r="BD3662" s="599">
        <f t="shared" si="1631"/>
        <v>0</v>
      </c>
      <c r="BE3662" s="599">
        <f t="shared" si="1631"/>
        <v>0</v>
      </c>
      <c r="BF3662" s="599">
        <f t="shared" si="1631"/>
        <v>0</v>
      </c>
      <c r="BG3662" s="599">
        <f t="shared" si="1631"/>
        <v>0</v>
      </c>
      <c r="BH3662" s="599">
        <f t="shared" si="1631"/>
        <v>0</v>
      </c>
      <c r="BI3662" s="599">
        <f t="shared" si="1631"/>
        <v>0</v>
      </c>
      <c r="BJ3662" s="599">
        <f t="shared" si="1631"/>
        <v>0</v>
      </c>
      <c r="BK3662" s="599">
        <f t="shared" si="1631"/>
        <v>0</v>
      </c>
      <c r="BL3662" s="599">
        <f t="shared" si="1631"/>
        <v>0</v>
      </c>
      <c r="BM3662" s="599">
        <f t="shared" si="1631"/>
        <v>0</v>
      </c>
      <c r="BN3662" s="599">
        <f t="shared" si="1631"/>
        <v>0</v>
      </c>
      <c r="BO3662" s="599">
        <f t="shared" si="1631"/>
        <v>0</v>
      </c>
      <c r="BP3662" s="599">
        <f t="shared" si="1631"/>
        <v>0</v>
      </c>
      <c r="BQ3662" s="601">
        <v>1</v>
      </c>
      <c r="BR3662" s="596"/>
    </row>
    <row r="3663" spans="1:77" s="559" customFormat="1" hidden="1">
      <c r="B3663" s="560"/>
      <c r="C3663" s="561" t="s">
        <v>2709</v>
      </c>
      <c r="D3663" s="562"/>
      <c r="E3663" s="563"/>
      <c r="F3663" s="562"/>
      <c r="G3663" s="564"/>
      <c r="H3663" s="565">
        <f>SUM(H3664:H3675)</f>
        <v>0</v>
      </c>
      <c r="I3663" s="565">
        <f t="shared" ref="I3663:BP3663" si="1632">SUM(I3664:I3675)</f>
        <v>0</v>
      </c>
      <c r="J3663" s="565">
        <f t="shared" si="1632"/>
        <v>0</v>
      </c>
      <c r="K3663" s="565">
        <f t="shared" si="1632"/>
        <v>0</v>
      </c>
      <c r="L3663" s="565">
        <f t="shared" si="1632"/>
        <v>0</v>
      </c>
      <c r="M3663" s="565">
        <f t="shared" si="1632"/>
        <v>0</v>
      </c>
      <c r="N3663" s="565">
        <f t="shared" si="1632"/>
        <v>0</v>
      </c>
      <c r="O3663" s="565">
        <f t="shared" si="1632"/>
        <v>0</v>
      </c>
      <c r="P3663" s="565">
        <f t="shared" si="1632"/>
        <v>0</v>
      </c>
      <c r="Q3663" s="565">
        <f t="shared" si="1632"/>
        <v>0</v>
      </c>
      <c r="R3663" s="565">
        <f t="shared" si="1632"/>
        <v>0</v>
      </c>
      <c r="S3663" s="565">
        <f t="shared" si="1632"/>
        <v>0</v>
      </c>
      <c r="T3663" s="565">
        <f t="shared" si="1632"/>
        <v>0</v>
      </c>
      <c r="U3663" s="565">
        <f t="shared" si="1632"/>
        <v>0</v>
      </c>
      <c r="V3663" s="565">
        <f t="shared" si="1632"/>
        <v>0</v>
      </c>
      <c r="W3663" s="565">
        <f t="shared" si="1632"/>
        <v>0</v>
      </c>
      <c r="X3663" s="565">
        <f t="shared" si="1632"/>
        <v>0</v>
      </c>
      <c r="Y3663" s="565">
        <f t="shared" si="1632"/>
        <v>0</v>
      </c>
      <c r="Z3663" s="565">
        <f t="shared" si="1632"/>
        <v>0</v>
      </c>
      <c r="AA3663" s="565">
        <f t="shared" si="1632"/>
        <v>0</v>
      </c>
      <c r="AB3663" s="565">
        <f t="shared" si="1632"/>
        <v>0</v>
      </c>
      <c r="AC3663" s="565">
        <f t="shared" si="1632"/>
        <v>0</v>
      </c>
      <c r="AD3663" s="565">
        <f t="shared" si="1632"/>
        <v>0</v>
      </c>
      <c r="AE3663" s="565">
        <f t="shared" si="1632"/>
        <v>0</v>
      </c>
      <c r="AF3663" s="565">
        <f t="shared" si="1632"/>
        <v>0</v>
      </c>
      <c r="AG3663" s="565">
        <f t="shared" si="1632"/>
        <v>0</v>
      </c>
      <c r="AH3663" s="565">
        <f t="shared" si="1632"/>
        <v>0</v>
      </c>
      <c r="AI3663" s="565">
        <f t="shared" si="1632"/>
        <v>0</v>
      </c>
      <c r="AJ3663" s="565">
        <f t="shared" si="1632"/>
        <v>0</v>
      </c>
      <c r="AK3663" s="565">
        <f t="shared" si="1632"/>
        <v>0</v>
      </c>
      <c r="AL3663" s="565">
        <f t="shared" si="1632"/>
        <v>0</v>
      </c>
      <c r="AM3663" s="565">
        <f t="shared" si="1632"/>
        <v>0</v>
      </c>
      <c r="AN3663" s="565">
        <f t="shared" si="1632"/>
        <v>0</v>
      </c>
      <c r="AO3663" s="565">
        <f t="shared" si="1632"/>
        <v>0</v>
      </c>
      <c r="AP3663" s="565">
        <f t="shared" si="1632"/>
        <v>0</v>
      </c>
      <c r="AQ3663" s="565">
        <f t="shared" si="1632"/>
        <v>0</v>
      </c>
      <c r="AR3663" s="565">
        <f t="shared" si="1632"/>
        <v>0</v>
      </c>
      <c r="AS3663" s="565">
        <f t="shared" si="1632"/>
        <v>0</v>
      </c>
      <c r="AT3663" s="565">
        <f t="shared" si="1632"/>
        <v>0</v>
      </c>
      <c r="AU3663" s="565">
        <f t="shared" si="1632"/>
        <v>0</v>
      </c>
      <c r="AV3663" s="565">
        <f t="shared" si="1632"/>
        <v>0</v>
      </c>
      <c r="AW3663" s="565">
        <f t="shared" si="1632"/>
        <v>0</v>
      </c>
      <c r="AX3663" s="565">
        <f t="shared" si="1632"/>
        <v>0</v>
      </c>
      <c r="AY3663" s="565">
        <f t="shared" si="1632"/>
        <v>0</v>
      </c>
      <c r="AZ3663" s="565">
        <f t="shared" si="1632"/>
        <v>0</v>
      </c>
      <c r="BA3663" s="565">
        <f t="shared" si="1632"/>
        <v>0</v>
      </c>
      <c r="BB3663" s="565">
        <f t="shared" si="1632"/>
        <v>0</v>
      </c>
      <c r="BC3663" s="565">
        <f t="shared" si="1632"/>
        <v>0</v>
      </c>
      <c r="BD3663" s="565">
        <f t="shared" si="1632"/>
        <v>0</v>
      </c>
      <c r="BE3663" s="565">
        <f t="shared" si="1632"/>
        <v>0</v>
      </c>
      <c r="BF3663" s="565">
        <f t="shared" si="1632"/>
        <v>0</v>
      </c>
      <c r="BG3663" s="565">
        <f t="shared" si="1632"/>
        <v>0</v>
      </c>
      <c r="BH3663" s="565">
        <f t="shared" si="1632"/>
        <v>0</v>
      </c>
      <c r="BI3663" s="565">
        <f t="shared" si="1632"/>
        <v>0</v>
      </c>
      <c r="BJ3663" s="565">
        <f t="shared" si="1632"/>
        <v>0</v>
      </c>
      <c r="BK3663" s="565">
        <f t="shared" si="1632"/>
        <v>0</v>
      </c>
      <c r="BL3663" s="565">
        <f t="shared" si="1632"/>
        <v>0</v>
      </c>
      <c r="BM3663" s="565">
        <f t="shared" si="1632"/>
        <v>0</v>
      </c>
      <c r="BN3663" s="565">
        <f t="shared" si="1632"/>
        <v>0</v>
      </c>
      <c r="BO3663" s="565">
        <f t="shared" si="1632"/>
        <v>0</v>
      </c>
      <c r="BP3663" s="565">
        <f t="shared" si="1632"/>
        <v>0</v>
      </c>
      <c r="BQ3663" s="568">
        <v>1</v>
      </c>
      <c r="BR3663" s="562"/>
    </row>
    <row r="3664" spans="1:77" hidden="1">
      <c r="A3664" s="569"/>
      <c r="B3664" s="541"/>
      <c r="C3664" s="570"/>
      <c r="D3664" s="571"/>
      <c r="E3664" s="572"/>
      <c r="F3664" s="571"/>
      <c r="G3664" s="573"/>
      <c r="H3664" s="574"/>
      <c r="I3664" s="546"/>
      <c r="J3664" s="573"/>
      <c r="K3664" s="571"/>
      <c r="L3664" s="571"/>
      <c r="M3664" s="571"/>
      <c r="N3664" s="571"/>
      <c r="O3664" s="571"/>
      <c r="P3664" s="571"/>
      <c r="Q3664" s="571"/>
      <c r="R3664" s="571"/>
      <c r="S3664" s="571"/>
      <c r="T3664" s="571"/>
      <c r="U3664" s="571"/>
      <c r="V3664" s="571"/>
      <c r="W3664" s="571"/>
      <c r="X3664" s="571"/>
      <c r="Y3664" s="571"/>
      <c r="Z3664" s="571"/>
      <c r="AA3664" s="571"/>
      <c r="AB3664" s="571"/>
      <c r="AC3664" s="571"/>
      <c r="AD3664" s="571"/>
      <c r="AE3664" s="571"/>
      <c r="AF3664" s="571"/>
      <c r="AG3664" s="571"/>
      <c r="AH3664" s="571"/>
      <c r="AI3664" s="571"/>
      <c r="AJ3664" s="571"/>
      <c r="AK3664" s="571"/>
      <c r="AL3664" s="571"/>
      <c r="AM3664" s="571"/>
      <c r="AN3664" s="571"/>
      <c r="AO3664" s="571"/>
      <c r="AP3664" s="571"/>
      <c r="AQ3664" s="571"/>
      <c r="AR3664" s="571"/>
      <c r="AS3664" s="571"/>
      <c r="AT3664" s="571"/>
      <c r="AU3664" s="567"/>
      <c r="AV3664" s="571"/>
      <c r="AW3664" s="571"/>
      <c r="AX3664" s="571"/>
      <c r="AY3664" s="571"/>
      <c r="AZ3664" s="571"/>
      <c r="BA3664" s="571"/>
      <c r="BB3664" s="571"/>
      <c r="BC3664" s="571"/>
      <c r="BD3664" s="571"/>
      <c r="BE3664" s="571"/>
      <c r="BF3664" s="571"/>
      <c r="BG3664" s="571"/>
      <c r="BH3664" s="571"/>
      <c r="BI3664" s="571"/>
      <c r="BJ3664" s="571"/>
      <c r="BK3664" s="571"/>
      <c r="BL3664" s="571"/>
      <c r="BM3664" s="571"/>
      <c r="BN3664" s="571"/>
      <c r="BO3664" s="571"/>
      <c r="BP3664" s="571"/>
      <c r="BQ3664" s="542"/>
      <c r="BR3664" s="571"/>
      <c r="BS3664" s="1524"/>
      <c r="BT3664" s="569"/>
      <c r="BU3664" s="569"/>
      <c r="BY3664" s="569"/>
    </row>
    <row r="3665" spans="1:77" hidden="1">
      <c r="A3665" s="569"/>
      <c r="B3665" s="541"/>
      <c r="C3665" s="570"/>
      <c r="D3665" s="571"/>
      <c r="E3665" s="572"/>
      <c r="F3665" s="571"/>
      <c r="G3665" s="573"/>
      <c r="H3665" s="574"/>
      <c r="I3665" s="546"/>
      <c r="J3665" s="573"/>
      <c r="K3665" s="571"/>
      <c r="L3665" s="571"/>
      <c r="M3665" s="571"/>
      <c r="N3665" s="571"/>
      <c r="O3665" s="571"/>
      <c r="P3665" s="571"/>
      <c r="Q3665" s="571"/>
      <c r="R3665" s="571"/>
      <c r="S3665" s="571"/>
      <c r="T3665" s="571"/>
      <c r="U3665" s="571"/>
      <c r="V3665" s="571"/>
      <c r="W3665" s="571"/>
      <c r="X3665" s="571"/>
      <c r="Y3665" s="571"/>
      <c r="Z3665" s="571"/>
      <c r="AA3665" s="571"/>
      <c r="AB3665" s="571"/>
      <c r="AC3665" s="571"/>
      <c r="AD3665" s="571"/>
      <c r="AE3665" s="571"/>
      <c r="AF3665" s="571"/>
      <c r="AG3665" s="571"/>
      <c r="AH3665" s="571"/>
      <c r="AI3665" s="571"/>
      <c r="AJ3665" s="571"/>
      <c r="AK3665" s="571"/>
      <c r="AL3665" s="571"/>
      <c r="AM3665" s="571"/>
      <c r="AN3665" s="571"/>
      <c r="AO3665" s="571"/>
      <c r="AP3665" s="571"/>
      <c r="AQ3665" s="571"/>
      <c r="AR3665" s="571"/>
      <c r="AS3665" s="571"/>
      <c r="AT3665" s="571"/>
      <c r="AU3665" s="567"/>
      <c r="AV3665" s="571"/>
      <c r="AW3665" s="571"/>
      <c r="AX3665" s="571"/>
      <c r="AY3665" s="571"/>
      <c r="AZ3665" s="571"/>
      <c r="BA3665" s="571"/>
      <c r="BB3665" s="571"/>
      <c r="BC3665" s="571"/>
      <c r="BD3665" s="571"/>
      <c r="BE3665" s="571"/>
      <c r="BF3665" s="571"/>
      <c r="BG3665" s="571"/>
      <c r="BH3665" s="571"/>
      <c r="BI3665" s="571"/>
      <c r="BJ3665" s="571"/>
      <c r="BK3665" s="571"/>
      <c r="BL3665" s="571"/>
      <c r="BM3665" s="571"/>
      <c r="BN3665" s="571"/>
      <c r="BO3665" s="571"/>
      <c r="BP3665" s="571"/>
      <c r="BQ3665" s="542"/>
      <c r="BR3665" s="571"/>
      <c r="BS3665" s="1524"/>
      <c r="BT3665" s="569"/>
      <c r="BU3665" s="569"/>
      <c r="BY3665" s="569"/>
    </row>
    <row r="3666" spans="1:77" hidden="1">
      <c r="A3666" s="569"/>
      <c r="B3666" s="541"/>
      <c r="C3666" s="570"/>
      <c r="D3666" s="571"/>
      <c r="E3666" s="572"/>
      <c r="F3666" s="571"/>
      <c r="G3666" s="573"/>
      <c r="H3666" s="574"/>
      <c r="I3666" s="546"/>
      <c r="J3666" s="573"/>
      <c r="K3666" s="571"/>
      <c r="L3666" s="571"/>
      <c r="M3666" s="571"/>
      <c r="N3666" s="571"/>
      <c r="O3666" s="571"/>
      <c r="P3666" s="571"/>
      <c r="Q3666" s="571"/>
      <c r="R3666" s="571"/>
      <c r="S3666" s="571"/>
      <c r="T3666" s="571"/>
      <c r="U3666" s="571"/>
      <c r="V3666" s="571"/>
      <c r="W3666" s="571"/>
      <c r="X3666" s="571"/>
      <c r="Y3666" s="571"/>
      <c r="Z3666" s="571"/>
      <c r="AA3666" s="571"/>
      <c r="AB3666" s="571"/>
      <c r="AC3666" s="571"/>
      <c r="AD3666" s="571"/>
      <c r="AE3666" s="571"/>
      <c r="AF3666" s="571"/>
      <c r="AG3666" s="571"/>
      <c r="AH3666" s="571"/>
      <c r="AI3666" s="571"/>
      <c r="AJ3666" s="571"/>
      <c r="AK3666" s="571"/>
      <c r="AL3666" s="571"/>
      <c r="AM3666" s="571"/>
      <c r="AN3666" s="571"/>
      <c r="AO3666" s="571"/>
      <c r="AP3666" s="571"/>
      <c r="AQ3666" s="571"/>
      <c r="AR3666" s="571"/>
      <c r="AS3666" s="571"/>
      <c r="AT3666" s="571"/>
      <c r="AU3666" s="567"/>
      <c r="AV3666" s="571"/>
      <c r="AW3666" s="571"/>
      <c r="AX3666" s="571"/>
      <c r="AY3666" s="571"/>
      <c r="AZ3666" s="571"/>
      <c r="BA3666" s="571"/>
      <c r="BB3666" s="571"/>
      <c r="BC3666" s="571"/>
      <c r="BD3666" s="571"/>
      <c r="BE3666" s="571"/>
      <c r="BF3666" s="571"/>
      <c r="BG3666" s="571"/>
      <c r="BH3666" s="571"/>
      <c r="BI3666" s="571"/>
      <c r="BJ3666" s="571"/>
      <c r="BK3666" s="571"/>
      <c r="BL3666" s="571"/>
      <c r="BM3666" s="571"/>
      <c r="BN3666" s="571"/>
      <c r="BO3666" s="571"/>
      <c r="BP3666" s="571"/>
      <c r="BQ3666" s="542"/>
      <c r="BR3666" s="571"/>
      <c r="BS3666" s="1524"/>
      <c r="BT3666" s="569"/>
      <c r="BU3666" s="569"/>
      <c r="BY3666" s="569"/>
    </row>
    <row r="3667" spans="1:77" hidden="1">
      <c r="A3667" s="569"/>
      <c r="B3667" s="541"/>
      <c r="C3667" s="570"/>
      <c r="D3667" s="571"/>
      <c r="E3667" s="572"/>
      <c r="F3667" s="571"/>
      <c r="G3667" s="573"/>
      <c r="H3667" s="574"/>
      <c r="I3667" s="546"/>
      <c r="J3667" s="573"/>
      <c r="K3667" s="571"/>
      <c r="L3667" s="571"/>
      <c r="M3667" s="571"/>
      <c r="N3667" s="571"/>
      <c r="O3667" s="571"/>
      <c r="P3667" s="571"/>
      <c r="Q3667" s="571"/>
      <c r="R3667" s="571"/>
      <c r="S3667" s="571"/>
      <c r="T3667" s="571"/>
      <c r="U3667" s="571"/>
      <c r="V3667" s="571"/>
      <c r="W3667" s="571"/>
      <c r="X3667" s="571"/>
      <c r="Y3667" s="571"/>
      <c r="Z3667" s="571"/>
      <c r="AA3667" s="571"/>
      <c r="AB3667" s="571"/>
      <c r="AC3667" s="571"/>
      <c r="AD3667" s="571"/>
      <c r="AE3667" s="571"/>
      <c r="AF3667" s="571"/>
      <c r="AG3667" s="571"/>
      <c r="AH3667" s="571"/>
      <c r="AI3667" s="571"/>
      <c r="AJ3667" s="571"/>
      <c r="AK3667" s="571"/>
      <c r="AL3667" s="571"/>
      <c r="AM3667" s="571"/>
      <c r="AN3667" s="571"/>
      <c r="AO3667" s="571"/>
      <c r="AP3667" s="571"/>
      <c r="AQ3667" s="571"/>
      <c r="AR3667" s="571"/>
      <c r="AS3667" s="571"/>
      <c r="AT3667" s="571"/>
      <c r="AU3667" s="567"/>
      <c r="AV3667" s="571"/>
      <c r="AW3667" s="571"/>
      <c r="AX3667" s="571"/>
      <c r="AY3667" s="571"/>
      <c r="AZ3667" s="571"/>
      <c r="BA3667" s="571"/>
      <c r="BB3667" s="571"/>
      <c r="BC3667" s="571"/>
      <c r="BD3667" s="571"/>
      <c r="BE3667" s="571"/>
      <c r="BF3667" s="571"/>
      <c r="BG3667" s="571"/>
      <c r="BH3667" s="571"/>
      <c r="BI3667" s="571"/>
      <c r="BJ3667" s="571"/>
      <c r="BK3667" s="571"/>
      <c r="BL3667" s="571"/>
      <c r="BM3667" s="571"/>
      <c r="BN3667" s="571"/>
      <c r="BO3667" s="571"/>
      <c r="BP3667" s="571"/>
      <c r="BQ3667" s="542"/>
      <c r="BR3667" s="571"/>
      <c r="BS3667" s="1524"/>
      <c r="BT3667" s="569"/>
      <c r="BU3667" s="569"/>
      <c r="BY3667" s="569"/>
    </row>
    <row r="3668" spans="1:77" hidden="1">
      <c r="A3668" s="569"/>
      <c r="B3668" s="541"/>
      <c r="C3668" s="570"/>
      <c r="D3668" s="571"/>
      <c r="E3668" s="572"/>
      <c r="F3668" s="571"/>
      <c r="G3668" s="573"/>
      <c r="H3668" s="574"/>
      <c r="I3668" s="546"/>
      <c r="J3668" s="573"/>
      <c r="K3668" s="571"/>
      <c r="L3668" s="571"/>
      <c r="M3668" s="571"/>
      <c r="N3668" s="571"/>
      <c r="O3668" s="571"/>
      <c r="P3668" s="571"/>
      <c r="Q3668" s="571"/>
      <c r="R3668" s="571"/>
      <c r="S3668" s="571"/>
      <c r="T3668" s="571"/>
      <c r="U3668" s="571"/>
      <c r="V3668" s="571"/>
      <c r="W3668" s="571"/>
      <c r="X3668" s="571"/>
      <c r="Y3668" s="571"/>
      <c r="Z3668" s="571"/>
      <c r="AA3668" s="571"/>
      <c r="AB3668" s="571"/>
      <c r="AC3668" s="571"/>
      <c r="AD3668" s="571"/>
      <c r="AE3668" s="571"/>
      <c r="AF3668" s="571"/>
      <c r="AG3668" s="571"/>
      <c r="AH3668" s="571"/>
      <c r="AI3668" s="571"/>
      <c r="AJ3668" s="571"/>
      <c r="AK3668" s="571"/>
      <c r="AL3668" s="571"/>
      <c r="AM3668" s="571"/>
      <c r="AN3668" s="571"/>
      <c r="AO3668" s="571"/>
      <c r="AP3668" s="571"/>
      <c r="AQ3668" s="571"/>
      <c r="AR3668" s="571"/>
      <c r="AS3668" s="571"/>
      <c r="AT3668" s="571"/>
      <c r="AU3668" s="567"/>
      <c r="AV3668" s="571"/>
      <c r="AW3668" s="571"/>
      <c r="AX3668" s="571"/>
      <c r="AY3668" s="571"/>
      <c r="AZ3668" s="571"/>
      <c r="BA3668" s="571"/>
      <c r="BB3668" s="571"/>
      <c r="BC3668" s="571"/>
      <c r="BD3668" s="571"/>
      <c r="BE3668" s="571"/>
      <c r="BF3668" s="571"/>
      <c r="BG3668" s="571"/>
      <c r="BH3668" s="571"/>
      <c r="BI3668" s="571"/>
      <c r="BJ3668" s="571"/>
      <c r="BK3668" s="571"/>
      <c r="BL3668" s="571"/>
      <c r="BM3668" s="571"/>
      <c r="BN3668" s="571"/>
      <c r="BO3668" s="571"/>
      <c r="BP3668" s="571"/>
      <c r="BQ3668" s="542"/>
      <c r="BR3668" s="571"/>
      <c r="BS3668" s="1524"/>
      <c r="BT3668" s="569"/>
      <c r="BU3668" s="569"/>
      <c r="BY3668" s="569"/>
    </row>
    <row r="3669" spans="1:77" hidden="1">
      <c r="A3669" s="569"/>
      <c r="B3669" s="541"/>
      <c r="C3669" s="570"/>
      <c r="D3669" s="571"/>
      <c r="E3669" s="572"/>
      <c r="F3669" s="571"/>
      <c r="G3669" s="573"/>
      <c r="H3669" s="574"/>
      <c r="I3669" s="546"/>
      <c r="J3669" s="573"/>
      <c r="K3669" s="571"/>
      <c r="L3669" s="571"/>
      <c r="M3669" s="571"/>
      <c r="N3669" s="571"/>
      <c r="O3669" s="571"/>
      <c r="P3669" s="571"/>
      <c r="Q3669" s="571"/>
      <c r="R3669" s="571"/>
      <c r="S3669" s="571"/>
      <c r="T3669" s="571"/>
      <c r="U3669" s="571"/>
      <c r="V3669" s="571"/>
      <c r="W3669" s="571"/>
      <c r="X3669" s="571"/>
      <c r="Y3669" s="571"/>
      <c r="Z3669" s="571"/>
      <c r="AA3669" s="571"/>
      <c r="AB3669" s="571"/>
      <c r="AC3669" s="571"/>
      <c r="AD3669" s="571"/>
      <c r="AE3669" s="571"/>
      <c r="AF3669" s="571"/>
      <c r="AG3669" s="571"/>
      <c r="AH3669" s="571"/>
      <c r="AI3669" s="571"/>
      <c r="AJ3669" s="571"/>
      <c r="AK3669" s="571"/>
      <c r="AL3669" s="571"/>
      <c r="AM3669" s="571"/>
      <c r="AN3669" s="571"/>
      <c r="AO3669" s="571"/>
      <c r="AP3669" s="571"/>
      <c r="AQ3669" s="571"/>
      <c r="AR3669" s="571"/>
      <c r="AS3669" s="571"/>
      <c r="AT3669" s="571"/>
      <c r="AU3669" s="567"/>
      <c r="AV3669" s="571"/>
      <c r="AW3669" s="571"/>
      <c r="AX3669" s="571"/>
      <c r="AY3669" s="571"/>
      <c r="AZ3669" s="571"/>
      <c r="BA3669" s="571"/>
      <c r="BB3669" s="571"/>
      <c r="BC3669" s="571"/>
      <c r="BD3669" s="571"/>
      <c r="BE3669" s="571"/>
      <c r="BF3669" s="571"/>
      <c r="BG3669" s="571"/>
      <c r="BH3669" s="571"/>
      <c r="BI3669" s="571"/>
      <c r="BJ3669" s="571"/>
      <c r="BK3669" s="571"/>
      <c r="BL3669" s="571"/>
      <c r="BM3669" s="571"/>
      <c r="BN3669" s="571"/>
      <c r="BO3669" s="571"/>
      <c r="BP3669" s="571"/>
      <c r="BQ3669" s="542"/>
      <c r="BR3669" s="571"/>
      <c r="BS3669" s="1524"/>
      <c r="BT3669" s="569"/>
      <c r="BU3669" s="569"/>
      <c r="BY3669" s="569"/>
    </row>
    <row r="3670" spans="1:77" s="619" customFormat="1" hidden="1">
      <c r="A3670" s="603"/>
      <c r="B3670" s="634"/>
      <c r="C3670" s="634"/>
      <c r="D3670" s="605"/>
      <c r="E3670" s="635"/>
      <c r="F3670" s="605"/>
      <c r="G3670" s="621"/>
      <c r="H3670" s="608"/>
      <c r="I3670" s="609"/>
      <c r="J3670" s="610"/>
      <c r="K3670" s="611"/>
      <c r="L3670" s="611"/>
      <c r="M3670" s="611"/>
      <c r="N3670" s="611"/>
      <c r="O3670" s="612"/>
      <c r="P3670" s="612"/>
      <c r="Q3670" s="613"/>
      <c r="R3670" s="612"/>
      <c r="S3670" s="612"/>
      <c r="T3670" s="615"/>
      <c r="U3670" s="612"/>
      <c r="V3670" s="612"/>
      <c r="W3670" s="613"/>
      <c r="X3670" s="612"/>
      <c r="Y3670" s="612"/>
      <c r="Z3670" s="612"/>
      <c r="AA3670" s="611"/>
      <c r="AB3670" s="612"/>
      <c r="AC3670" s="612"/>
      <c r="AD3670" s="613"/>
      <c r="AE3670" s="613"/>
      <c r="AF3670" s="612"/>
      <c r="AG3670" s="612"/>
      <c r="AH3670" s="612"/>
      <c r="AI3670" s="611"/>
      <c r="AJ3670" s="612"/>
      <c r="AK3670" s="612"/>
      <c r="AL3670" s="612"/>
      <c r="AM3670" s="613"/>
      <c r="AN3670" s="612"/>
      <c r="AO3670" s="612"/>
      <c r="AP3670" s="612"/>
      <c r="AQ3670" s="613"/>
      <c r="AR3670" s="612"/>
      <c r="AS3670" s="612"/>
      <c r="AT3670" s="612"/>
      <c r="AU3670" s="616"/>
      <c r="AV3670" s="612"/>
      <c r="AW3670" s="612"/>
      <c r="AX3670" s="612"/>
      <c r="AY3670" s="612"/>
      <c r="AZ3670" s="612"/>
      <c r="BA3670" s="612"/>
      <c r="BB3670" s="612"/>
      <c r="BC3670" s="613"/>
      <c r="BD3670" s="612"/>
      <c r="BE3670" s="612"/>
      <c r="BF3670" s="612"/>
      <c r="BG3670" s="612"/>
      <c r="BH3670" s="613"/>
      <c r="BI3670" s="612"/>
      <c r="BJ3670" s="612"/>
      <c r="BK3670" s="612"/>
      <c r="BL3670" s="613"/>
      <c r="BM3670" s="611"/>
      <c r="BN3670" s="612"/>
      <c r="BO3670" s="612"/>
      <c r="BP3670" s="612"/>
      <c r="BQ3670" s="547"/>
      <c r="BR3670" s="622"/>
      <c r="BS3670" s="1198"/>
      <c r="BT3670" s="605"/>
      <c r="BU3670" s="621"/>
      <c r="BY3670" s="621"/>
    </row>
    <row r="3671" spans="1:77" s="839" customFormat="1" hidden="1">
      <c r="B3671" s="840"/>
      <c r="C3671" s="841"/>
      <c r="D3671" s="842"/>
      <c r="E3671" s="843"/>
      <c r="F3671" s="844"/>
      <c r="G3671" s="670"/>
      <c r="H3671" s="841"/>
      <c r="I3671" s="841"/>
      <c r="J3671" s="842"/>
      <c r="K3671" s="842"/>
      <c r="L3671" s="842"/>
      <c r="M3671" s="842"/>
      <c r="N3671" s="578"/>
      <c r="O3671" s="841"/>
      <c r="P3671" s="842"/>
      <c r="Q3671" s="841"/>
      <c r="R3671" s="842"/>
      <c r="S3671" s="841"/>
      <c r="T3671" s="842"/>
      <c r="U3671" s="841"/>
      <c r="V3671" s="841"/>
      <c r="W3671" s="841"/>
      <c r="X3671" s="841"/>
      <c r="Y3671" s="841"/>
      <c r="Z3671" s="841"/>
      <c r="AA3671" s="842"/>
      <c r="AB3671" s="841"/>
      <c r="AC3671" s="841"/>
      <c r="AD3671" s="841"/>
      <c r="AE3671" s="841"/>
      <c r="AF3671" s="841"/>
      <c r="AG3671" s="841"/>
      <c r="AH3671" s="841"/>
      <c r="AI3671" s="841"/>
      <c r="AJ3671" s="841"/>
      <c r="AK3671" s="841"/>
      <c r="AL3671" s="841"/>
      <c r="AM3671" s="841"/>
      <c r="AN3671" s="841"/>
      <c r="AO3671" s="841"/>
      <c r="AP3671" s="841"/>
      <c r="AQ3671" s="841"/>
      <c r="AR3671" s="841"/>
      <c r="AS3671" s="841"/>
      <c r="AT3671" s="841"/>
      <c r="AU3671" s="845"/>
      <c r="AV3671" s="841"/>
      <c r="AW3671" s="841"/>
      <c r="AX3671" s="841"/>
      <c r="AY3671" s="841"/>
      <c r="AZ3671" s="841"/>
      <c r="BA3671" s="841"/>
      <c r="BB3671" s="841"/>
      <c r="BC3671" s="841"/>
      <c r="BD3671" s="841"/>
      <c r="BE3671" s="841"/>
      <c r="BF3671" s="841"/>
      <c r="BG3671" s="841"/>
      <c r="BH3671" s="841"/>
      <c r="BI3671" s="841"/>
      <c r="BJ3671" s="841"/>
      <c r="BK3671" s="841"/>
      <c r="BL3671" s="841"/>
      <c r="BM3671" s="842"/>
      <c r="BN3671" s="841"/>
      <c r="BO3671" s="841"/>
      <c r="BP3671" s="841"/>
      <c r="BQ3671" s="547"/>
      <c r="BR3671" s="842"/>
      <c r="BS3671" s="846"/>
      <c r="BT3671" s="846"/>
      <c r="BU3671" s="847"/>
      <c r="BV3671" s="848"/>
      <c r="BW3671" s="848"/>
      <c r="BX3671" s="848"/>
    </row>
    <row r="3672" spans="1:77" s="839" customFormat="1" hidden="1">
      <c r="B3672" s="840"/>
      <c r="C3672" s="841"/>
      <c r="D3672" s="842"/>
      <c r="E3672" s="843"/>
      <c r="F3672" s="844"/>
      <c r="G3672" s="670"/>
      <c r="H3672" s="841"/>
      <c r="I3672" s="841"/>
      <c r="J3672" s="842"/>
      <c r="K3672" s="842"/>
      <c r="L3672" s="842"/>
      <c r="M3672" s="842"/>
      <c r="N3672" s="578"/>
      <c r="O3672" s="841"/>
      <c r="P3672" s="842"/>
      <c r="Q3672" s="841"/>
      <c r="R3672" s="842"/>
      <c r="S3672" s="841"/>
      <c r="T3672" s="842"/>
      <c r="U3672" s="841"/>
      <c r="V3672" s="841"/>
      <c r="W3672" s="841"/>
      <c r="X3672" s="841"/>
      <c r="Y3672" s="841"/>
      <c r="Z3672" s="841"/>
      <c r="AA3672" s="842"/>
      <c r="AB3672" s="841"/>
      <c r="AC3672" s="841"/>
      <c r="AD3672" s="841"/>
      <c r="AE3672" s="841"/>
      <c r="AF3672" s="841"/>
      <c r="AG3672" s="841"/>
      <c r="AH3672" s="841"/>
      <c r="AI3672" s="841"/>
      <c r="AJ3672" s="841"/>
      <c r="AK3672" s="841"/>
      <c r="AL3672" s="841"/>
      <c r="AM3672" s="841"/>
      <c r="AN3672" s="841"/>
      <c r="AO3672" s="841"/>
      <c r="AP3672" s="841"/>
      <c r="AQ3672" s="841"/>
      <c r="AR3672" s="841"/>
      <c r="AS3672" s="841"/>
      <c r="AT3672" s="841"/>
      <c r="AU3672" s="845"/>
      <c r="AV3672" s="841"/>
      <c r="AW3672" s="841"/>
      <c r="AX3672" s="841"/>
      <c r="AY3672" s="841"/>
      <c r="AZ3672" s="841"/>
      <c r="BA3672" s="841"/>
      <c r="BB3672" s="841"/>
      <c r="BC3672" s="841"/>
      <c r="BD3672" s="841"/>
      <c r="BE3672" s="841"/>
      <c r="BF3672" s="841"/>
      <c r="BG3672" s="841"/>
      <c r="BH3672" s="841"/>
      <c r="BI3672" s="841"/>
      <c r="BJ3672" s="841"/>
      <c r="BK3672" s="841"/>
      <c r="BL3672" s="841"/>
      <c r="BM3672" s="842"/>
      <c r="BN3672" s="841"/>
      <c r="BO3672" s="841"/>
      <c r="BP3672" s="841"/>
      <c r="BQ3672" s="547"/>
      <c r="BR3672" s="842"/>
      <c r="BS3672" s="846"/>
      <c r="BT3672" s="846"/>
      <c r="BU3672" s="847"/>
      <c r="BV3672" s="848"/>
      <c r="BW3672" s="848"/>
      <c r="BX3672" s="848"/>
    </row>
    <row r="3673" spans="1:77" s="575" customFormat="1" hidden="1">
      <c r="B3673" s="576"/>
      <c r="C3673" s="577"/>
      <c r="D3673" s="578"/>
      <c r="E3673" s="579"/>
      <c r="F3673" s="578"/>
      <c r="G3673" s="580"/>
      <c r="H3673" s="581"/>
      <c r="I3673" s="582"/>
      <c r="J3673" s="580"/>
      <c r="K3673" s="578"/>
      <c r="L3673" s="578"/>
      <c r="M3673" s="578"/>
      <c r="N3673" s="578"/>
      <c r="O3673" s="578"/>
      <c r="P3673" s="578"/>
      <c r="Q3673" s="578"/>
      <c r="R3673" s="578"/>
      <c r="S3673" s="578"/>
      <c r="T3673" s="578"/>
      <c r="U3673" s="578"/>
      <c r="V3673" s="578"/>
      <c r="W3673" s="578"/>
      <c r="X3673" s="578"/>
      <c r="Y3673" s="578"/>
      <c r="Z3673" s="578"/>
      <c r="AA3673" s="578"/>
      <c r="AB3673" s="578"/>
      <c r="AC3673" s="578"/>
      <c r="AD3673" s="578"/>
      <c r="AE3673" s="578"/>
      <c r="AF3673" s="578"/>
      <c r="AG3673" s="578"/>
      <c r="AH3673" s="578"/>
      <c r="AI3673" s="578"/>
      <c r="AJ3673" s="578"/>
      <c r="AK3673" s="578"/>
      <c r="AL3673" s="578"/>
      <c r="AM3673" s="578"/>
      <c r="AN3673" s="578"/>
      <c r="AO3673" s="578"/>
      <c r="AP3673" s="578"/>
      <c r="AQ3673" s="578"/>
      <c r="AR3673" s="578"/>
      <c r="AS3673" s="578"/>
      <c r="AT3673" s="578"/>
      <c r="AU3673" s="567"/>
      <c r="AV3673" s="578"/>
      <c r="AW3673" s="578"/>
      <c r="AX3673" s="578"/>
      <c r="AY3673" s="578"/>
      <c r="AZ3673" s="578"/>
      <c r="BA3673" s="578"/>
      <c r="BB3673" s="578"/>
      <c r="BC3673" s="578"/>
      <c r="BD3673" s="578"/>
      <c r="BE3673" s="578"/>
      <c r="BF3673" s="578"/>
      <c r="BG3673" s="578"/>
      <c r="BH3673" s="578"/>
      <c r="BI3673" s="578"/>
      <c r="BJ3673" s="578"/>
      <c r="BK3673" s="578"/>
      <c r="BL3673" s="578"/>
      <c r="BM3673" s="578"/>
      <c r="BN3673" s="578"/>
      <c r="BO3673" s="578"/>
      <c r="BP3673" s="578"/>
      <c r="BQ3673" s="547"/>
      <c r="BR3673" s="578"/>
    </row>
    <row r="3674" spans="1:77" s="575" customFormat="1" hidden="1">
      <c r="B3674" s="576"/>
      <c r="C3674" s="577"/>
      <c r="D3674" s="578"/>
      <c r="E3674" s="579"/>
      <c r="F3674" s="578"/>
      <c r="G3674" s="580"/>
      <c r="H3674" s="581">
        <f>J3674</f>
        <v>0</v>
      </c>
      <c r="I3674" s="582"/>
      <c r="J3674" s="580">
        <f>K3674+AA3674+BM3674</f>
        <v>0</v>
      </c>
      <c r="K3674" s="578">
        <f>L3674+T3674+X3674+Y3674+Z3674</f>
        <v>0</v>
      </c>
      <c r="L3674" s="578">
        <f>M3674+S3674</f>
        <v>0</v>
      </c>
      <c r="M3674" s="578">
        <f>N3674+R3674</f>
        <v>0</v>
      </c>
      <c r="N3674" s="578">
        <f>O3674+P3674+Q3674</f>
        <v>0</v>
      </c>
      <c r="O3674" s="578"/>
      <c r="P3674" s="578"/>
      <c r="Q3674" s="578"/>
      <c r="R3674" s="578"/>
      <c r="S3674" s="578"/>
      <c r="T3674" s="578">
        <f>U3674+V3674+W3674</f>
        <v>0</v>
      </c>
      <c r="U3674" s="578"/>
      <c r="V3674" s="578"/>
      <c r="W3674" s="578"/>
      <c r="X3674" s="578"/>
      <c r="Y3674" s="578"/>
      <c r="Z3674" s="578"/>
      <c r="AA3674" s="578">
        <f xml:space="preserve"> SUM(AB3674:AI3674)+SUM(AV3674:BL3674)</f>
        <v>0</v>
      </c>
      <c r="AB3674" s="578"/>
      <c r="AC3674" s="578"/>
      <c r="AD3674" s="578"/>
      <c r="AE3674" s="578"/>
      <c r="AF3674" s="578"/>
      <c r="AG3674" s="578"/>
      <c r="AH3674" s="578"/>
      <c r="AI3674" s="578">
        <f>SUM(AJ3674:AT3674)</f>
        <v>0</v>
      </c>
      <c r="AJ3674" s="578"/>
      <c r="AK3674" s="578"/>
      <c r="AL3674" s="578"/>
      <c r="AM3674" s="578"/>
      <c r="AN3674" s="578"/>
      <c r="AO3674" s="578"/>
      <c r="AP3674" s="578"/>
      <c r="AQ3674" s="578"/>
      <c r="AR3674" s="578"/>
      <c r="AS3674" s="578"/>
      <c r="AT3674" s="578"/>
      <c r="AU3674" s="567"/>
      <c r="AV3674" s="578"/>
      <c r="AW3674" s="578"/>
      <c r="AX3674" s="578"/>
      <c r="AY3674" s="578"/>
      <c r="AZ3674" s="578"/>
      <c r="BA3674" s="578"/>
      <c r="BB3674" s="578"/>
      <c r="BC3674" s="578"/>
      <c r="BD3674" s="578"/>
      <c r="BE3674" s="578"/>
      <c r="BF3674" s="578"/>
      <c r="BG3674" s="578"/>
      <c r="BH3674" s="578"/>
      <c r="BI3674" s="578"/>
      <c r="BJ3674" s="578"/>
      <c r="BK3674" s="578"/>
      <c r="BL3674" s="578"/>
      <c r="BM3674" s="578">
        <f>SUM(BN3674:BP3674)</f>
        <v>0</v>
      </c>
      <c r="BN3674" s="578"/>
      <c r="BO3674" s="578"/>
      <c r="BP3674" s="578"/>
      <c r="BQ3674" s="547">
        <v>1</v>
      </c>
      <c r="BR3674" s="578"/>
    </row>
    <row r="3675" spans="1:77" s="575" customFormat="1" hidden="1">
      <c r="B3675" s="576"/>
      <c r="C3675" s="577"/>
      <c r="D3675" s="578"/>
      <c r="E3675" s="579"/>
      <c r="F3675" s="578"/>
      <c r="G3675" s="580"/>
      <c r="H3675" s="581">
        <f>J3675</f>
        <v>0</v>
      </c>
      <c r="I3675" s="582"/>
      <c r="J3675" s="580">
        <f>K3675+AA3675+BM3675</f>
        <v>0</v>
      </c>
      <c r="K3675" s="578">
        <f>L3675+T3675+X3675+Y3675+Z3675</f>
        <v>0</v>
      </c>
      <c r="L3675" s="578">
        <f>M3675+S3675</f>
        <v>0</v>
      </c>
      <c r="M3675" s="578">
        <f>N3675+R3675</f>
        <v>0</v>
      </c>
      <c r="N3675" s="578">
        <f>O3675+P3675+Q3675</f>
        <v>0</v>
      </c>
      <c r="O3675" s="578"/>
      <c r="P3675" s="578"/>
      <c r="Q3675" s="578"/>
      <c r="R3675" s="578"/>
      <c r="S3675" s="578"/>
      <c r="T3675" s="578">
        <f>U3675+V3675+W3675</f>
        <v>0</v>
      </c>
      <c r="U3675" s="578"/>
      <c r="V3675" s="578"/>
      <c r="W3675" s="578"/>
      <c r="X3675" s="578"/>
      <c r="Y3675" s="578"/>
      <c r="Z3675" s="578"/>
      <c r="AA3675" s="578">
        <f xml:space="preserve"> SUM(AB3675:AI3675)+SUM(AV3675:BL3675)</f>
        <v>0</v>
      </c>
      <c r="AB3675" s="578"/>
      <c r="AC3675" s="578"/>
      <c r="AD3675" s="578"/>
      <c r="AE3675" s="578"/>
      <c r="AF3675" s="578"/>
      <c r="AG3675" s="578"/>
      <c r="AH3675" s="578"/>
      <c r="AI3675" s="578">
        <f>SUM(AJ3675:AT3675)</f>
        <v>0</v>
      </c>
      <c r="AJ3675" s="578"/>
      <c r="AK3675" s="578"/>
      <c r="AL3675" s="578"/>
      <c r="AM3675" s="578"/>
      <c r="AN3675" s="578"/>
      <c r="AO3675" s="578"/>
      <c r="AP3675" s="578"/>
      <c r="AQ3675" s="578"/>
      <c r="AR3675" s="578"/>
      <c r="AS3675" s="578"/>
      <c r="AT3675" s="578"/>
      <c r="AU3675" s="567"/>
      <c r="AV3675" s="578"/>
      <c r="AW3675" s="578"/>
      <c r="AX3675" s="578"/>
      <c r="AY3675" s="578"/>
      <c r="AZ3675" s="578"/>
      <c r="BA3675" s="578"/>
      <c r="BB3675" s="578"/>
      <c r="BC3675" s="578"/>
      <c r="BD3675" s="578"/>
      <c r="BE3675" s="578"/>
      <c r="BF3675" s="578"/>
      <c r="BG3675" s="578"/>
      <c r="BH3675" s="578"/>
      <c r="BI3675" s="578"/>
      <c r="BJ3675" s="578"/>
      <c r="BK3675" s="578"/>
      <c r="BL3675" s="578"/>
      <c r="BM3675" s="578">
        <f>SUM(BN3675:BP3675)</f>
        <v>0</v>
      </c>
      <c r="BN3675" s="578"/>
      <c r="BO3675" s="578"/>
      <c r="BP3675" s="578"/>
      <c r="BQ3675" s="547">
        <v>1</v>
      </c>
      <c r="BR3675" s="578"/>
    </row>
    <row r="3676" spans="1:77" s="559" customFormat="1" hidden="1">
      <c r="B3676" s="560"/>
      <c r="C3676" s="561" t="s">
        <v>2710</v>
      </c>
      <c r="D3676" s="562"/>
      <c r="E3676" s="563"/>
      <c r="F3676" s="562"/>
      <c r="G3676" s="564"/>
      <c r="H3676" s="565">
        <f>SUM(H3677:H3704)</f>
        <v>0.19</v>
      </c>
      <c r="I3676" s="565">
        <f t="shared" ref="I3676:BP3676" si="1633">SUM(I3677:I3704)</f>
        <v>0</v>
      </c>
      <c r="J3676" s="565">
        <f t="shared" si="1633"/>
        <v>0.19</v>
      </c>
      <c r="K3676" s="565">
        <f t="shared" si="1633"/>
        <v>0.19</v>
      </c>
      <c r="L3676" s="565">
        <f t="shared" si="1633"/>
        <v>0.19</v>
      </c>
      <c r="M3676" s="565">
        <f t="shared" si="1633"/>
        <v>0.19</v>
      </c>
      <c r="N3676" s="565">
        <f t="shared" si="1633"/>
        <v>0.19</v>
      </c>
      <c r="O3676" s="565">
        <f t="shared" si="1633"/>
        <v>0.19</v>
      </c>
      <c r="P3676" s="565">
        <f t="shared" si="1633"/>
        <v>0</v>
      </c>
      <c r="Q3676" s="565">
        <f t="shared" si="1633"/>
        <v>0</v>
      </c>
      <c r="R3676" s="565">
        <f t="shared" si="1633"/>
        <v>0</v>
      </c>
      <c r="S3676" s="565">
        <f t="shared" si="1633"/>
        <v>0</v>
      </c>
      <c r="T3676" s="565">
        <f t="shared" si="1633"/>
        <v>0</v>
      </c>
      <c r="U3676" s="565">
        <f t="shared" si="1633"/>
        <v>0</v>
      </c>
      <c r="V3676" s="565">
        <f t="shared" si="1633"/>
        <v>0</v>
      </c>
      <c r="W3676" s="565">
        <f t="shared" si="1633"/>
        <v>0</v>
      </c>
      <c r="X3676" s="565">
        <f t="shared" si="1633"/>
        <v>0</v>
      </c>
      <c r="Y3676" s="565">
        <f t="shared" si="1633"/>
        <v>0</v>
      </c>
      <c r="Z3676" s="565">
        <f t="shared" si="1633"/>
        <v>0</v>
      </c>
      <c r="AA3676" s="565">
        <f t="shared" si="1633"/>
        <v>0</v>
      </c>
      <c r="AB3676" s="565">
        <f t="shared" si="1633"/>
        <v>0</v>
      </c>
      <c r="AC3676" s="565">
        <f t="shared" si="1633"/>
        <v>0</v>
      </c>
      <c r="AD3676" s="565">
        <f t="shared" si="1633"/>
        <v>0</v>
      </c>
      <c r="AE3676" s="565">
        <f t="shared" si="1633"/>
        <v>0</v>
      </c>
      <c r="AF3676" s="565">
        <f t="shared" si="1633"/>
        <v>0</v>
      </c>
      <c r="AG3676" s="565">
        <f t="shared" si="1633"/>
        <v>0</v>
      </c>
      <c r="AH3676" s="565">
        <f t="shared" si="1633"/>
        <v>0</v>
      </c>
      <c r="AI3676" s="565">
        <f t="shared" si="1633"/>
        <v>0</v>
      </c>
      <c r="AJ3676" s="565">
        <f t="shared" si="1633"/>
        <v>0</v>
      </c>
      <c r="AK3676" s="565">
        <f t="shared" si="1633"/>
        <v>0</v>
      </c>
      <c r="AL3676" s="565">
        <f t="shared" si="1633"/>
        <v>0</v>
      </c>
      <c r="AM3676" s="565">
        <f t="shared" si="1633"/>
        <v>0</v>
      </c>
      <c r="AN3676" s="565">
        <f t="shared" si="1633"/>
        <v>0</v>
      </c>
      <c r="AO3676" s="565">
        <f t="shared" si="1633"/>
        <v>0</v>
      </c>
      <c r="AP3676" s="565">
        <f t="shared" si="1633"/>
        <v>0</v>
      </c>
      <c r="AQ3676" s="565">
        <f t="shared" si="1633"/>
        <v>0</v>
      </c>
      <c r="AR3676" s="565">
        <f t="shared" si="1633"/>
        <v>0</v>
      </c>
      <c r="AS3676" s="565">
        <f t="shared" si="1633"/>
        <v>0</v>
      </c>
      <c r="AT3676" s="565">
        <f t="shared" si="1633"/>
        <v>0</v>
      </c>
      <c r="AU3676" s="565">
        <f t="shared" si="1633"/>
        <v>0</v>
      </c>
      <c r="AV3676" s="565">
        <f t="shared" si="1633"/>
        <v>0</v>
      </c>
      <c r="AW3676" s="565">
        <f t="shared" si="1633"/>
        <v>0</v>
      </c>
      <c r="AX3676" s="565">
        <f t="shared" si="1633"/>
        <v>0</v>
      </c>
      <c r="AY3676" s="565">
        <f t="shared" si="1633"/>
        <v>0</v>
      </c>
      <c r="AZ3676" s="565">
        <f t="shared" si="1633"/>
        <v>0</v>
      </c>
      <c r="BA3676" s="565">
        <f t="shared" si="1633"/>
        <v>0</v>
      </c>
      <c r="BB3676" s="565">
        <f t="shared" si="1633"/>
        <v>0</v>
      </c>
      <c r="BC3676" s="565">
        <f t="shared" si="1633"/>
        <v>0</v>
      </c>
      <c r="BD3676" s="565">
        <f t="shared" si="1633"/>
        <v>0</v>
      </c>
      <c r="BE3676" s="565">
        <f t="shared" si="1633"/>
        <v>0</v>
      </c>
      <c r="BF3676" s="565">
        <f t="shared" si="1633"/>
        <v>0</v>
      </c>
      <c r="BG3676" s="565">
        <f t="shared" si="1633"/>
        <v>0</v>
      </c>
      <c r="BH3676" s="565">
        <f t="shared" si="1633"/>
        <v>0</v>
      </c>
      <c r="BI3676" s="565">
        <f t="shared" si="1633"/>
        <v>0</v>
      </c>
      <c r="BJ3676" s="565">
        <f t="shared" si="1633"/>
        <v>0</v>
      </c>
      <c r="BK3676" s="565">
        <f t="shared" si="1633"/>
        <v>0</v>
      </c>
      <c r="BL3676" s="565">
        <f t="shared" si="1633"/>
        <v>0</v>
      </c>
      <c r="BM3676" s="565">
        <f t="shared" si="1633"/>
        <v>0</v>
      </c>
      <c r="BN3676" s="565">
        <f t="shared" si="1633"/>
        <v>0</v>
      </c>
      <c r="BO3676" s="565">
        <f t="shared" si="1633"/>
        <v>0</v>
      </c>
      <c r="BP3676" s="565">
        <f t="shared" si="1633"/>
        <v>0</v>
      </c>
      <c r="BQ3676" s="568">
        <v>1</v>
      </c>
      <c r="BR3676" s="562"/>
    </row>
    <row r="3677" spans="1:77" s="755" customFormat="1" ht="24" hidden="1" customHeight="1">
      <c r="A3677" s="638">
        <v>45</v>
      </c>
      <c r="B3677" s="753"/>
      <c r="C3677" s="1788" t="s">
        <v>1054</v>
      </c>
      <c r="D3677" s="1789" t="s">
        <v>43</v>
      </c>
      <c r="E3677" s="640" t="s">
        <v>79</v>
      </c>
      <c r="F3677" s="641"/>
      <c r="G3677" s="642"/>
      <c r="H3677" s="643">
        <f t="shared" ref="H3677" si="1634">J3677</f>
        <v>0.19</v>
      </c>
      <c r="I3677" s="644"/>
      <c r="J3677" s="645">
        <f>K3677+AA3677+BM3677</f>
        <v>0.19</v>
      </c>
      <c r="K3677" s="1">
        <f t="shared" ref="K3677" si="1635">L3677+T3677+X3677+Y3677+Z3677</f>
        <v>0.19</v>
      </c>
      <c r="L3677" s="1">
        <f t="shared" ref="L3677" si="1636">M3677+S3677</f>
        <v>0.19</v>
      </c>
      <c r="M3677" s="1">
        <f t="shared" ref="M3677" si="1637">N3677+R3677</f>
        <v>0.19</v>
      </c>
      <c r="N3677" s="1">
        <f t="shared" ref="N3677" si="1638">O3677+P3677+Q3677</f>
        <v>0.19</v>
      </c>
      <c r="O3677" s="1">
        <v>0.19</v>
      </c>
      <c r="P3677" s="1"/>
      <c r="Q3677" s="1"/>
      <c r="R3677" s="1"/>
      <c r="S3677" s="1"/>
      <c r="T3677" s="1">
        <f t="shared" ref="T3677" si="1639">U3677+V3677+W3677</f>
        <v>0</v>
      </c>
      <c r="U3677" s="1"/>
      <c r="V3677" s="1"/>
      <c r="W3677" s="1"/>
      <c r="X3677" s="1"/>
      <c r="Y3677" s="1"/>
      <c r="Z3677" s="1"/>
      <c r="AA3677" s="1">
        <f t="shared" ref="AA3677" si="1640">SUM(AB3677:AI3677)+AW3677+SUM(AY3677:BC3677)+SUM(BF3677:BL3677)</f>
        <v>0</v>
      </c>
      <c r="AB3677" s="1"/>
      <c r="AC3677" s="1"/>
      <c r="AD3677" s="1"/>
      <c r="AE3677" s="1"/>
      <c r="AF3677" s="1"/>
      <c r="AG3677" s="1"/>
      <c r="AH3677" s="1"/>
      <c r="AI3677" s="1">
        <f t="shared" ref="AI3677" si="1641">SUM(AJ3677:AV3677)+AX3677+SUM(BD3677:BE3677)</f>
        <v>0</v>
      </c>
      <c r="AJ3677" s="1"/>
      <c r="AK3677" s="1"/>
      <c r="AL3677" s="1"/>
      <c r="AM3677" s="1"/>
      <c r="AN3677" s="1"/>
      <c r="AO3677" s="1"/>
      <c r="AP3677" s="1"/>
      <c r="AQ3677" s="1"/>
      <c r="AR3677" s="1"/>
      <c r="AS3677" s="1"/>
      <c r="AT3677" s="1"/>
      <c r="AU3677" s="1"/>
      <c r="AV3677" s="1"/>
      <c r="AW3677" s="1"/>
      <c r="AX3677" s="1"/>
      <c r="AY3677" s="1"/>
      <c r="AZ3677" s="1"/>
      <c r="BA3677" s="1"/>
      <c r="BB3677" s="1"/>
      <c r="BC3677" s="1"/>
      <c r="BD3677" s="1"/>
      <c r="BE3677" s="1"/>
      <c r="BF3677" s="1"/>
      <c r="BG3677" s="1"/>
      <c r="BH3677" s="1"/>
      <c r="BI3677" s="1"/>
      <c r="BJ3677" s="1"/>
      <c r="BK3677" s="1"/>
      <c r="BL3677" s="1"/>
      <c r="BM3677" s="1">
        <f t="shared" ref="BM3677" si="1642">SUM(BN3677:BP3677)</f>
        <v>0</v>
      </c>
      <c r="BN3677" s="1"/>
      <c r="BO3677" s="1"/>
      <c r="BP3677" s="1"/>
      <c r="BQ3677" s="645"/>
    </row>
    <row r="3678" spans="1:77" s="534" customFormat="1" hidden="1">
      <c r="A3678" s="575"/>
      <c r="B3678" s="576"/>
      <c r="C3678" s="849"/>
      <c r="D3678" s="578"/>
      <c r="E3678" s="579"/>
      <c r="F3678" s="578"/>
      <c r="G3678" s="580"/>
      <c r="H3678" s="581"/>
      <c r="I3678" s="582"/>
      <c r="J3678" s="580"/>
      <c r="K3678" s="578"/>
      <c r="L3678" s="578"/>
      <c r="M3678" s="578"/>
      <c r="N3678" s="578"/>
      <c r="O3678" s="578"/>
      <c r="P3678" s="578"/>
      <c r="Q3678" s="578"/>
      <c r="R3678" s="578"/>
      <c r="S3678" s="578"/>
      <c r="T3678" s="578"/>
      <c r="U3678" s="578"/>
      <c r="V3678" s="578"/>
      <c r="W3678" s="578"/>
      <c r="X3678" s="578"/>
      <c r="Y3678" s="578"/>
      <c r="Z3678" s="578"/>
      <c r="AA3678" s="578"/>
      <c r="AB3678" s="578"/>
      <c r="AC3678" s="578"/>
      <c r="AD3678" s="578"/>
      <c r="AE3678" s="578"/>
      <c r="AF3678" s="578"/>
      <c r="AG3678" s="578"/>
      <c r="AH3678" s="578"/>
      <c r="AI3678" s="578"/>
      <c r="AJ3678" s="578"/>
      <c r="AK3678" s="578"/>
      <c r="AL3678" s="578"/>
      <c r="AM3678" s="578"/>
      <c r="AN3678" s="578"/>
      <c r="AO3678" s="578"/>
      <c r="AP3678" s="578"/>
      <c r="AQ3678" s="578"/>
      <c r="AR3678" s="578"/>
      <c r="AS3678" s="578"/>
      <c r="AT3678" s="578"/>
      <c r="AU3678" s="567"/>
      <c r="AV3678" s="578"/>
      <c r="AW3678" s="578"/>
      <c r="AX3678" s="578"/>
      <c r="AY3678" s="578"/>
      <c r="AZ3678" s="578"/>
      <c r="BA3678" s="578"/>
      <c r="BB3678" s="578"/>
      <c r="BC3678" s="578"/>
      <c r="BD3678" s="578"/>
      <c r="BE3678" s="578"/>
      <c r="BF3678" s="578"/>
      <c r="BG3678" s="578"/>
      <c r="BH3678" s="578"/>
      <c r="BI3678" s="578"/>
      <c r="BJ3678" s="578"/>
      <c r="BK3678" s="578"/>
      <c r="BL3678" s="578"/>
      <c r="BM3678" s="578"/>
      <c r="BN3678" s="578"/>
      <c r="BO3678" s="578"/>
      <c r="BP3678" s="578"/>
      <c r="BQ3678" s="547"/>
      <c r="BR3678" s="578"/>
      <c r="BS3678" s="851"/>
      <c r="BT3678" s="575"/>
      <c r="BU3678" s="575"/>
      <c r="BY3678" s="575"/>
    </row>
    <row r="3679" spans="1:77" s="534" customFormat="1" hidden="1">
      <c r="A3679" s="575"/>
      <c r="B3679" s="576"/>
      <c r="C3679" s="849"/>
      <c r="D3679" s="578"/>
      <c r="E3679" s="579"/>
      <c r="F3679" s="578"/>
      <c r="G3679" s="580"/>
      <c r="H3679" s="581"/>
      <c r="I3679" s="582"/>
      <c r="J3679" s="580"/>
      <c r="K3679" s="578"/>
      <c r="L3679" s="578"/>
      <c r="M3679" s="578"/>
      <c r="N3679" s="578"/>
      <c r="O3679" s="578"/>
      <c r="P3679" s="578"/>
      <c r="Q3679" s="578"/>
      <c r="R3679" s="578"/>
      <c r="S3679" s="578"/>
      <c r="T3679" s="578"/>
      <c r="U3679" s="578"/>
      <c r="V3679" s="578"/>
      <c r="W3679" s="578"/>
      <c r="X3679" s="578"/>
      <c r="Y3679" s="578"/>
      <c r="Z3679" s="578"/>
      <c r="AA3679" s="578"/>
      <c r="AB3679" s="578"/>
      <c r="AC3679" s="578"/>
      <c r="AD3679" s="578"/>
      <c r="AE3679" s="578"/>
      <c r="AF3679" s="578"/>
      <c r="AG3679" s="578"/>
      <c r="AH3679" s="578"/>
      <c r="AI3679" s="578"/>
      <c r="AJ3679" s="578"/>
      <c r="AK3679" s="578"/>
      <c r="AL3679" s="578"/>
      <c r="AM3679" s="578"/>
      <c r="AN3679" s="578"/>
      <c r="AO3679" s="578"/>
      <c r="AP3679" s="578"/>
      <c r="AQ3679" s="578"/>
      <c r="AR3679" s="578"/>
      <c r="AS3679" s="578"/>
      <c r="AT3679" s="578"/>
      <c r="AU3679" s="567"/>
      <c r="AV3679" s="578"/>
      <c r="AW3679" s="578"/>
      <c r="AX3679" s="578"/>
      <c r="AY3679" s="578"/>
      <c r="AZ3679" s="578"/>
      <c r="BA3679" s="578"/>
      <c r="BB3679" s="578"/>
      <c r="BC3679" s="578"/>
      <c r="BD3679" s="578"/>
      <c r="BE3679" s="578"/>
      <c r="BF3679" s="578"/>
      <c r="BG3679" s="578"/>
      <c r="BH3679" s="578"/>
      <c r="BI3679" s="578"/>
      <c r="BJ3679" s="578"/>
      <c r="BK3679" s="578"/>
      <c r="BL3679" s="578"/>
      <c r="BM3679" s="578"/>
      <c r="BN3679" s="578"/>
      <c r="BO3679" s="578"/>
      <c r="BP3679" s="578"/>
      <c r="BQ3679" s="547"/>
      <c r="BR3679" s="578"/>
      <c r="BS3679" s="851"/>
      <c r="BT3679" s="575"/>
      <c r="BU3679" s="575"/>
      <c r="BY3679" s="575"/>
    </row>
    <row r="3680" spans="1:77" s="534" customFormat="1" hidden="1">
      <c r="A3680" s="575"/>
      <c r="B3680" s="576"/>
      <c r="C3680" s="849"/>
      <c r="D3680" s="578"/>
      <c r="E3680" s="579"/>
      <c r="F3680" s="578"/>
      <c r="G3680" s="580"/>
      <c r="H3680" s="581"/>
      <c r="I3680" s="582"/>
      <c r="J3680" s="580"/>
      <c r="K3680" s="578"/>
      <c r="L3680" s="578"/>
      <c r="M3680" s="578"/>
      <c r="N3680" s="578"/>
      <c r="O3680" s="578"/>
      <c r="P3680" s="578"/>
      <c r="Q3680" s="578"/>
      <c r="R3680" s="578"/>
      <c r="S3680" s="578"/>
      <c r="T3680" s="578"/>
      <c r="U3680" s="578"/>
      <c r="V3680" s="578"/>
      <c r="W3680" s="578"/>
      <c r="X3680" s="578"/>
      <c r="Y3680" s="578"/>
      <c r="Z3680" s="578"/>
      <c r="AA3680" s="578"/>
      <c r="AB3680" s="578"/>
      <c r="AC3680" s="578"/>
      <c r="AD3680" s="578"/>
      <c r="AE3680" s="578"/>
      <c r="AF3680" s="578"/>
      <c r="AG3680" s="578"/>
      <c r="AH3680" s="578"/>
      <c r="AI3680" s="578"/>
      <c r="AJ3680" s="578"/>
      <c r="AK3680" s="578"/>
      <c r="AL3680" s="578"/>
      <c r="AM3680" s="578"/>
      <c r="AN3680" s="578"/>
      <c r="AO3680" s="578"/>
      <c r="AP3680" s="578"/>
      <c r="AQ3680" s="578"/>
      <c r="AR3680" s="578"/>
      <c r="AS3680" s="578"/>
      <c r="AT3680" s="578"/>
      <c r="AU3680" s="567"/>
      <c r="AV3680" s="578"/>
      <c r="AW3680" s="578"/>
      <c r="AX3680" s="578"/>
      <c r="AY3680" s="578"/>
      <c r="AZ3680" s="578"/>
      <c r="BA3680" s="578"/>
      <c r="BB3680" s="578"/>
      <c r="BC3680" s="578"/>
      <c r="BD3680" s="578"/>
      <c r="BE3680" s="578"/>
      <c r="BF3680" s="578"/>
      <c r="BG3680" s="578"/>
      <c r="BH3680" s="578"/>
      <c r="BI3680" s="578"/>
      <c r="BJ3680" s="578"/>
      <c r="BK3680" s="578"/>
      <c r="BL3680" s="578"/>
      <c r="BM3680" s="578"/>
      <c r="BN3680" s="578"/>
      <c r="BO3680" s="578"/>
      <c r="BP3680" s="578"/>
      <c r="BQ3680" s="547"/>
      <c r="BR3680" s="578"/>
      <c r="BS3680" s="851"/>
      <c r="BT3680" s="575"/>
      <c r="BU3680" s="575"/>
      <c r="BY3680" s="575"/>
    </row>
    <row r="3681" spans="1:77" s="534" customFormat="1" hidden="1">
      <c r="A3681" s="575"/>
      <c r="B3681" s="576"/>
      <c r="C3681" s="849"/>
      <c r="D3681" s="578"/>
      <c r="E3681" s="579"/>
      <c r="F3681" s="578"/>
      <c r="G3681" s="580"/>
      <c r="H3681" s="581"/>
      <c r="I3681" s="582"/>
      <c r="J3681" s="580"/>
      <c r="K3681" s="578"/>
      <c r="L3681" s="578"/>
      <c r="M3681" s="578"/>
      <c r="N3681" s="578"/>
      <c r="O3681" s="578"/>
      <c r="P3681" s="578"/>
      <c r="Q3681" s="578"/>
      <c r="R3681" s="578"/>
      <c r="S3681" s="578"/>
      <c r="T3681" s="578"/>
      <c r="U3681" s="578"/>
      <c r="V3681" s="578"/>
      <c r="W3681" s="578"/>
      <c r="X3681" s="578"/>
      <c r="Y3681" s="578"/>
      <c r="Z3681" s="578"/>
      <c r="AA3681" s="578"/>
      <c r="AB3681" s="578"/>
      <c r="AC3681" s="578"/>
      <c r="AD3681" s="578"/>
      <c r="AE3681" s="578"/>
      <c r="AF3681" s="578"/>
      <c r="AG3681" s="578"/>
      <c r="AH3681" s="578"/>
      <c r="AI3681" s="578"/>
      <c r="AJ3681" s="578"/>
      <c r="AK3681" s="578"/>
      <c r="AL3681" s="578"/>
      <c r="AM3681" s="578"/>
      <c r="AN3681" s="578"/>
      <c r="AO3681" s="578"/>
      <c r="AP3681" s="578"/>
      <c r="AQ3681" s="578"/>
      <c r="AR3681" s="578"/>
      <c r="AS3681" s="578"/>
      <c r="AT3681" s="578"/>
      <c r="AU3681" s="567"/>
      <c r="AV3681" s="578"/>
      <c r="AW3681" s="578"/>
      <c r="AX3681" s="578"/>
      <c r="AY3681" s="578"/>
      <c r="AZ3681" s="578"/>
      <c r="BA3681" s="578"/>
      <c r="BB3681" s="578"/>
      <c r="BC3681" s="578"/>
      <c r="BD3681" s="578"/>
      <c r="BE3681" s="578"/>
      <c r="BF3681" s="578"/>
      <c r="BG3681" s="578"/>
      <c r="BH3681" s="578"/>
      <c r="BI3681" s="578"/>
      <c r="BJ3681" s="578"/>
      <c r="BK3681" s="578"/>
      <c r="BL3681" s="578"/>
      <c r="BM3681" s="578"/>
      <c r="BN3681" s="578"/>
      <c r="BO3681" s="578"/>
      <c r="BP3681" s="578"/>
      <c r="BQ3681" s="547"/>
      <c r="BR3681" s="578"/>
      <c r="BS3681" s="851"/>
      <c r="BT3681" s="575"/>
      <c r="BU3681" s="575"/>
      <c r="BY3681" s="575"/>
    </row>
    <row r="3682" spans="1:77" s="534" customFormat="1" hidden="1">
      <c r="A3682" s="575"/>
      <c r="B3682" s="576"/>
      <c r="C3682" s="849"/>
      <c r="D3682" s="578"/>
      <c r="E3682" s="579"/>
      <c r="F3682" s="578"/>
      <c r="G3682" s="580"/>
      <c r="H3682" s="581"/>
      <c r="I3682" s="582"/>
      <c r="J3682" s="580"/>
      <c r="K3682" s="578"/>
      <c r="L3682" s="578"/>
      <c r="M3682" s="578"/>
      <c r="N3682" s="578"/>
      <c r="O3682" s="578"/>
      <c r="P3682" s="578"/>
      <c r="Q3682" s="578"/>
      <c r="R3682" s="578"/>
      <c r="S3682" s="578"/>
      <c r="T3682" s="578"/>
      <c r="U3682" s="578"/>
      <c r="V3682" s="578"/>
      <c r="W3682" s="578"/>
      <c r="X3682" s="578"/>
      <c r="Y3682" s="578"/>
      <c r="Z3682" s="578"/>
      <c r="AA3682" s="578"/>
      <c r="AB3682" s="578"/>
      <c r="AC3682" s="578"/>
      <c r="AD3682" s="578"/>
      <c r="AE3682" s="578"/>
      <c r="AF3682" s="578"/>
      <c r="AG3682" s="578"/>
      <c r="AH3682" s="578"/>
      <c r="AI3682" s="578"/>
      <c r="AJ3682" s="578"/>
      <c r="AK3682" s="578"/>
      <c r="AL3682" s="578"/>
      <c r="AM3682" s="578"/>
      <c r="AN3682" s="578"/>
      <c r="AO3682" s="578"/>
      <c r="AP3682" s="578"/>
      <c r="AQ3682" s="578"/>
      <c r="AR3682" s="578"/>
      <c r="AS3682" s="578"/>
      <c r="AT3682" s="578"/>
      <c r="AU3682" s="567"/>
      <c r="AV3682" s="578"/>
      <c r="AW3682" s="578"/>
      <c r="AX3682" s="578"/>
      <c r="AY3682" s="578"/>
      <c r="AZ3682" s="578"/>
      <c r="BA3682" s="578"/>
      <c r="BB3682" s="578"/>
      <c r="BC3682" s="578"/>
      <c r="BD3682" s="578"/>
      <c r="BE3682" s="578"/>
      <c r="BF3682" s="578"/>
      <c r="BG3682" s="578"/>
      <c r="BH3682" s="578"/>
      <c r="BI3682" s="578"/>
      <c r="BJ3682" s="578"/>
      <c r="BK3682" s="578"/>
      <c r="BL3682" s="578"/>
      <c r="BM3682" s="578"/>
      <c r="BN3682" s="578"/>
      <c r="BO3682" s="578"/>
      <c r="BP3682" s="578"/>
      <c r="BQ3682" s="547"/>
      <c r="BR3682" s="578"/>
      <c r="BS3682" s="851"/>
      <c r="BT3682" s="575"/>
      <c r="BU3682" s="575"/>
      <c r="BY3682" s="575"/>
    </row>
    <row r="3683" spans="1:77" s="534" customFormat="1" hidden="1">
      <c r="A3683" s="575"/>
      <c r="B3683" s="576"/>
      <c r="C3683" s="849"/>
      <c r="D3683" s="578"/>
      <c r="E3683" s="579"/>
      <c r="F3683" s="578"/>
      <c r="G3683" s="580"/>
      <c r="H3683" s="581"/>
      <c r="I3683" s="582"/>
      <c r="J3683" s="580"/>
      <c r="K3683" s="578"/>
      <c r="L3683" s="578"/>
      <c r="M3683" s="578"/>
      <c r="N3683" s="578"/>
      <c r="O3683" s="578"/>
      <c r="P3683" s="578"/>
      <c r="Q3683" s="578"/>
      <c r="R3683" s="578"/>
      <c r="S3683" s="578"/>
      <c r="T3683" s="578"/>
      <c r="U3683" s="578"/>
      <c r="V3683" s="578"/>
      <c r="W3683" s="578"/>
      <c r="X3683" s="578"/>
      <c r="Y3683" s="578"/>
      <c r="Z3683" s="578"/>
      <c r="AA3683" s="578"/>
      <c r="AB3683" s="578"/>
      <c r="AC3683" s="578"/>
      <c r="AD3683" s="578"/>
      <c r="AE3683" s="578"/>
      <c r="AF3683" s="578"/>
      <c r="AG3683" s="578"/>
      <c r="AH3683" s="578"/>
      <c r="AI3683" s="578"/>
      <c r="AJ3683" s="578"/>
      <c r="AK3683" s="578"/>
      <c r="AL3683" s="578"/>
      <c r="AM3683" s="578"/>
      <c r="AN3683" s="578"/>
      <c r="AO3683" s="578"/>
      <c r="AP3683" s="578"/>
      <c r="AQ3683" s="578"/>
      <c r="AR3683" s="578"/>
      <c r="AS3683" s="578"/>
      <c r="AT3683" s="578"/>
      <c r="AU3683" s="567"/>
      <c r="AV3683" s="578"/>
      <c r="AW3683" s="578"/>
      <c r="AX3683" s="578"/>
      <c r="AY3683" s="578"/>
      <c r="AZ3683" s="578"/>
      <c r="BA3683" s="578"/>
      <c r="BB3683" s="578"/>
      <c r="BC3683" s="578"/>
      <c r="BD3683" s="578"/>
      <c r="BE3683" s="578"/>
      <c r="BF3683" s="578"/>
      <c r="BG3683" s="578"/>
      <c r="BH3683" s="578"/>
      <c r="BI3683" s="578"/>
      <c r="BJ3683" s="578"/>
      <c r="BK3683" s="578"/>
      <c r="BL3683" s="578"/>
      <c r="BM3683" s="578"/>
      <c r="BN3683" s="578"/>
      <c r="BO3683" s="578"/>
      <c r="BP3683" s="578"/>
      <c r="BQ3683" s="547"/>
      <c r="BR3683" s="578"/>
      <c r="BS3683" s="851"/>
      <c r="BT3683" s="575"/>
      <c r="BU3683" s="575"/>
      <c r="BY3683" s="575"/>
    </row>
    <row r="3684" spans="1:77" s="534" customFormat="1" hidden="1">
      <c r="A3684" s="575"/>
      <c r="B3684" s="576"/>
      <c r="C3684" s="849"/>
      <c r="D3684" s="578"/>
      <c r="E3684" s="579"/>
      <c r="F3684" s="578"/>
      <c r="G3684" s="580"/>
      <c r="H3684" s="581"/>
      <c r="I3684" s="582"/>
      <c r="J3684" s="580"/>
      <c r="K3684" s="578"/>
      <c r="L3684" s="578"/>
      <c r="M3684" s="578"/>
      <c r="N3684" s="578"/>
      <c r="O3684" s="578"/>
      <c r="P3684" s="578"/>
      <c r="Q3684" s="578"/>
      <c r="R3684" s="578"/>
      <c r="S3684" s="578"/>
      <c r="T3684" s="578"/>
      <c r="U3684" s="578"/>
      <c r="V3684" s="578"/>
      <c r="W3684" s="578"/>
      <c r="X3684" s="578"/>
      <c r="Y3684" s="578"/>
      <c r="Z3684" s="578"/>
      <c r="AA3684" s="578"/>
      <c r="AB3684" s="578"/>
      <c r="AC3684" s="578"/>
      <c r="AD3684" s="578"/>
      <c r="AE3684" s="578"/>
      <c r="AF3684" s="578"/>
      <c r="AG3684" s="578"/>
      <c r="AH3684" s="578"/>
      <c r="AI3684" s="578"/>
      <c r="AJ3684" s="578"/>
      <c r="AK3684" s="578"/>
      <c r="AL3684" s="578"/>
      <c r="AM3684" s="578"/>
      <c r="AN3684" s="578"/>
      <c r="AO3684" s="578"/>
      <c r="AP3684" s="578"/>
      <c r="AQ3684" s="578"/>
      <c r="AR3684" s="578"/>
      <c r="AS3684" s="578"/>
      <c r="AT3684" s="578"/>
      <c r="AU3684" s="567"/>
      <c r="AV3684" s="578"/>
      <c r="AW3684" s="578"/>
      <c r="AX3684" s="578"/>
      <c r="AY3684" s="578"/>
      <c r="AZ3684" s="578"/>
      <c r="BA3684" s="578"/>
      <c r="BB3684" s="578"/>
      <c r="BC3684" s="578"/>
      <c r="BD3684" s="578"/>
      <c r="BE3684" s="578"/>
      <c r="BF3684" s="578"/>
      <c r="BG3684" s="578"/>
      <c r="BH3684" s="578"/>
      <c r="BI3684" s="578"/>
      <c r="BJ3684" s="578"/>
      <c r="BK3684" s="578"/>
      <c r="BL3684" s="578"/>
      <c r="BM3684" s="578"/>
      <c r="BN3684" s="578"/>
      <c r="BO3684" s="578"/>
      <c r="BP3684" s="578"/>
      <c r="BQ3684" s="547"/>
      <c r="BR3684" s="578"/>
      <c r="BS3684" s="851"/>
      <c r="BT3684" s="575"/>
      <c r="BU3684" s="575"/>
      <c r="BY3684" s="575"/>
    </row>
    <row r="3685" spans="1:77" s="534" customFormat="1" hidden="1">
      <c r="A3685" s="575"/>
      <c r="B3685" s="576"/>
      <c r="C3685" s="849"/>
      <c r="D3685" s="578"/>
      <c r="E3685" s="579"/>
      <c r="F3685" s="578"/>
      <c r="G3685" s="580"/>
      <c r="H3685" s="581"/>
      <c r="I3685" s="582"/>
      <c r="J3685" s="580"/>
      <c r="K3685" s="578"/>
      <c r="L3685" s="578"/>
      <c r="M3685" s="578"/>
      <c r="N3685" s="578"/>
      <c r="O3685" s="578"/>
      <c r="P3685" s="578"/>
      <c r="Q3685" s="578"/>
      <c r="R3685" s="578"/>
      <c r="S3685" s="578"/>
      <c r="T3685" s="578"/>
      <c r="U3685" s="578"/>
      <c r="V3685" s="578"/>
      <c r="W3685" s="578"/>
      <c r="X3685" s="578"/>
      <c r="Y3685" s="578"/>
      <c r="Z3685" s="578"/>
      <c r="AA3685" s="578"/>
      <c r="AB3685" s="578"/>
      <c r="AC3685" s="578"/>
      <c r="AD3685" s="578"/>
      <c r="AE3685" s="578"/>
      <c r="AF3685" s="578"/>
      <c r="AG3685" s="578"/>
      <c r="AH3685" s="578"/>
      <c r="AI3685" s="578"/>
      <c r="AJ3685" s="578"/>
      <c r="AK3685" s="578"/>
      <c r="AL3685" s="578"/>
      <c r="AM3685" s="578"/>
      <c r="AN3685" s="578"/>
      <c r="AO3685" s="578"/>
      <c r="AP3685" s="578"/>
      <c r="AQ3685" s="578"/>
      <c r="AR3685" s="578"/>
      <c r="AS3685" s="578"/>
      <c r="AT3685" s="578"/>
      <c r="AU3685" s="567"/>
      <c r="AV3685" s="578"/>
      <c r="AW3685" s="578"/>
      <c r="AX3685" s="578"/>
      <c r="AY3685" s="578"/>
      <c r="AZ3685" s="578"/>
      <c r="BA3685" s="578"/>
      <c r="BB3685" s="578"/>
      <c r="BC3685" s="578"/>
      <c r="BD3685" s="578"/>
      <c r="BE3685" s="578"/>
      <c r="BF3685" s="578"/>
      <c r="BG3685" s="578"/>
      <c r="BH3685" s="578"/>
      <c r="BI3685" s="578"/>
      <c r="BJ3685" s="578"/>
      <c r="BK3685" s="578"/>
      <c r="BL3685" s="578"/>
      <c r="BM3685" s="578"/>
      <c r="BN3685" s="578"/>
      <c r="BO3685" s="578"/>
      <c r="BP3685" s="578"/>
      <c r="BQ3685" s="547"/>
      <c r="BR3685" s="578"/>
      <c r="BS3685" s="851"/>
      <c r="BT3685" s="575"/>
      <c r="BU3685" s="575"/>
      <c r="BY3685" s="575"/>
    </row>
    <row r="3686" spans="1:77" s="534" customFormat="1" hidden="1">
      <c r="A3686" s="575"/>
      <c r="B3686" s="576"/>
      <c r="C3686" s="849"/>
      <c r="D3686" s="578"/>
      <c r="E3686" s="579"/>
      <c r="F3686" s="578"/>
      <c r="G3686" s="580"/>
      <c r="H3686" s="581"/>
      <c r="I3686" s="582"/>
      <c r="J3686" s="580"/>
      <c r="K3686" s="578"/>
      <c r="L3686" s="578"/>
      <c r="M3686" s="578"/>
      <c r="N3686" s="578"/>
      <c r="O3686" s="578"/>
      <c r="P3686" s="578"/>
      <c r="Q3686" s="578"/>
      <c r="R3686" s="578"/>
      <c r="S3686" s="578"/>
      <c r="T3686" s="578"/>
      <c r="U3686" s="578"/>
      <c r="V3686" s="578"/>
      <c r="W3686" s="578"/>
      <c r="X3686" s="578"/>
      <c r="Y3686" s="578"/>
      <c r="Z3686" s="578"/>
      <c r="AA3686" s="578"/>
      <c r="AB3686" s="578"/>
      <c r="AC3686" s="578"/>
      <c r="AD3686" s="578"/>
      <c r="AE3686" s="578"/>
      <c r="AF3686" s="578"/>
      <c r="AG3686" s="578"/>
      <c r="AH3686" s="578"/>
      <c r="AI3686" s="578"/>
      <c r="AJ3686" s="578"/>
      <c r="AK3686" s="578"/>
      <c r="AL3686" s="578"/>
      <c r="AM3686" s="578"/>
      <c r="AN3686" s="578"/>
      <c r="AO3686" s="578"/>
      <c r="AP3686" s="578"/>
      <c r="AQ3686" s="578"/>
      <c r="AR3686" s="578"/>
      <c r="AS3686" s="578"/>
      <c r="AT3686" s="578"/>
      <c r="AU3686" s="567"/>
      <c r="AV3686" s="578"/>
      <c r="AW3686" s="578"/>
      <c r="AX3686" s="578"/>
      <c r="AY3686" s="578"/>
      <c r="AZ3686" s="578"/>
      <c r="BA3686" s="578"/>
      <c r="BB3686" s="578"/>
      <c r="BC3686" s="578"/>
      <c r="BD3686" s="578"/>
      <c r="BE3686" s="578"/>
      <c r="BF3686" s="578"/>
      <c r="BG3686" s="578"/>
      <c r="BH3686" s="578"/>
      <c r="BI3686" s="578"/>
      <c r="BJ3686" s="578"/>
      <c r="BK3686" s="578"/>
      <c r="BL3686" s="578"/>
      <c r="BM3686" s="578"/>
      <c r="BN3686" s="578"/>
      <c r="BO3686" s="578"/>
      <c r="BP3686" s="578"/>
      <c r="BQ3686" s="547"/>
      <c r="BR3686" s="578"/>
      <c r="BS3686" s="851"/>
      <c r="BT3686" s="575"/>
      <c r="BU3686" s="575"/>
      <c r="BY3686" s="575"/>
    </row>
    <row r="3687" spans="1:77" s="534" customFormat="1" hidden="1">
      <c r="A3687" s="575"/>
      <c r="B3687" s="576"/>
      <c r="C3687" s="849"/>
      <c r="D3687" s="578"/>
      <c r="E3687" s="579"/>
      <c r="F3687" s="578"/>
      <c r="G3687" s="580"/>
      <c r="H3687" s="581"/>
      <c r="I3687" s="582"/>
      <c r="J3687" s="580"/>
      <c r="K3687" s="578"/>
      <c r="L3687" s="578"/>
      <c r="M3687" s="578"/>
      <c r="N3687" s="578"/>
      <c r="O3687" s="578"/>
      <c r="P3687" s="578"/>
      <c r="Q3687" s="578"/>
      <c r="R3687" s="578"/>
      <c r="S3687" s="578"/>
      <c r="T3687" s="578"/>
      <c r="U3687" s="578"/>
      <c r="V3687" s="578"/>
      <c r="W3687" s="578"/>
      <c r="X3687" s="578"/>
      <c r="Y3687" s="578"/>
      <c r="Z3687" s="578"/>
      <c r="AA3687" s="578"/>
      <c r="AB3687" s="578"/>
      <c r="AC3687" s="578"/>
      <c r="AD3687" s="578"/>
      <c r="AE3687" s="578"/>
      <c r="AF3687" s="578"/>
      <c r="AG3687" s="578"/>
      <c r="AH3687" s="578"/>
      <c r="AI3687" s="578"/>
      <c r="AJ3687" s="578"/>
      <c r="AK3687" s="578"/>
      <c r="AL3687" s="578"/>
      <c r="AM3687" s="578"/>
      <c r="AN3687" s="578"/>
      <c r="AO3687" s="578"/>
      <c r="AP3687" s="578"/>
      <c r="AQ3687" s="578"/>
      <c r="AR3687" s="578"/>
      <c r="AS3687" s="578"/>
      <c r="AT3687" s="578"/>
      <c r="AU3687" s="567"/>
      <c r="AV3687" s="578"/>
      <c r="AW3687" s="578"/>
      <c r="AX3687" s="578"/>
      <c r="AY3687" s="578"/>
      <c r="AZ3687" s="578"/>
      <c r="BA3687" s="578"/>
      <c r="BB3687" s="578"/>
      <c r="BC3687" s="578"/>
      <c r="BD3687" s="578"/>
      <c r="BE3687" s="578"/>
      <c r="BF3687" s="578"/>
      <c r="BG3687" s="578"/>
      <c r="BH3687" s="578"/>
      <c r="BI3687" s="578"/>
      <c r="BJ3687" s="578"/>
      <c r="BK3687" s="578"/>
      <c r="BL3687" s="578"/>
      <c r="BM3687" s="578"/>
      <c r="BN3687" s="578"/>
      <c r="BO3687" s="578"/>
      <c r="BP3687" s="578"/>
      <c r="BQ3687" s="547"/>
      <c r="BR3687" s="578"/>
      <c r="BS3687" s="851"/>
      <c r="BT3687" s="575"/>
      <c r="BU3687" s="575"/>
      <c r="BY3687" s="575"/>
    </row>
    <row r="3688" spans="1:77" s="534" customFormat="1" hidden="1">
      <c r="A3688" s="575"/>
      <c r="B3688" s="576"/>
      <c r="C3688" s="849"/>
      <c r="D3688" s="578"/>
      <c r="E3688" s="579"/>
      <c r="F3688" s="578"/>
      <c r="G3688" s="580"/>
      <c r="H3688" s="581"/>
      <c r="I3688" s="582"/>
      <c r="J3688" s="580"/>
      <c r="K3688" s="578"/>
      <c r="L3688" s="578"/>
      <c r="M3688" s="578"/>
      <c r="N3688" s="578"/>
      <c r="O3688" s="578"/>
      <c r="P3688" s="578"/>
      <c r="Q3688" s="578"/>
      <c r="R3688" s="578"/>
      <c r="S3688" s="578"/>
      <c r="T3688" s="578"/>
      <c r="U3688" s="578"/>
      <c r="V3688" s="578"/>
      <c r="W3688" s="578"/>
      <c r="X3688" s="578"/>
      <c r="Y3688" s="578"/>
      <c r="Z3688" s="578"/>
      <c r="AA3688" s="578"/>
      <c r="AB3688" s="578"/>
      <c r="AC3688" s="578"/>
      <c r="AD3688" s="578"/>
      <c r="AE3688" s="578"/>
      <c r="AF3688" s="578"/>
      <c r="AG3688" s="578"/>
      <c r="AH3688" s="578"/>
      <c r="AI3688" s="578"/>
      <c r="AJ3688" s="578"/>
      <c r="AK3688" s="578"/>
      <c r="AL3688" s="578"/>
      <c r="AM3688" s="578"/>
      <c r="AN3688" s="578"/>
      <c r="AO3688" s="578"/>
      <c r="AP3688" s="578"/>
      <c r="AQ3688" s="578"/>
      <c r="AR3688" s="578"/>
      <c r="AS3688" s="578"/>
      <c r="AT3688" s="578"/>
      <c r="AU3688" s="567"/>
      <c r="AV3688" s="578"/>
      <c r="AW3688" s="578"/>
      <c r="AX3688" s="578"/>
      <c r="AY3688" s="578"/>
      <c r="AZ3688" s="578"/>
      <c r="BA3688" s="578"/>
      <c r="BB3688" s="578"/>
      <c r="BC3688" s="578"/>
      <c r="BD3688" s="578"/>
      <c r="BE3688" s="578"/>
      <c r="BF3688" s="578"/>
      <c r="BG3688" s="578"/>
      <c r="BH3688" s="578"/>
      <c r="BI3688" s="578"/>
      <c r="BJ3688" s="578"/>
      <c r="BK3688" s="578"/>
      <c r="BL3688" s="578"/>
      <c r="BM3688" s="578"/>
      <c r="BN3688" s="578"/>
      <c r="BO3688" s="578"/>
      <c r="BP3688" s="578"/>
      <c r="BQ3688" s="547"/>
      <c r="BR3688" s="578"/>
      <c r="BS3688" s="851"/>
      <c r="BT3688" s="575"/>
      <c r="BU3688" s="575"/>
      <c r="BY3688" s="575"/>
    </row>
    <row r="3689" spans="1:77" s="534" customFormat="1" hidden="1">
      <c r="A3689" s="575"/>
      <c r="B3689" s="576"/>
      <c r="C3689" s="849"/>
      <c r="D3689" s="578"/>
      <c r="E3689" s="579"/>
      <c r="F3689" s="578"/>
      <c r="G3689" s="580"/>
      <c r="H3689" s="581"/>
      <c r="I3689" s="582"/>
      <c r="J3689" s="580"/>
      <c r="K3689" s="578"/>
      <c r="L3689" s="578"/>
      <c r="M3689" s="578"/>
      <c r="N3689" s="578"/>
      <c r="O3689" s="578"/>
      <c r="P3689" s="578"/>
      <c r="Q3689" s="578"/>
      <c r="R3689" s="578"/>
      <c r="S3689" s="578"/>
      <c r="T3689" s="578"/>
      <c r="U3689" s="578"/>
      <c r="V3689" s="578"/>
      <c r="W3689" s="578"/>
      <c r="X3689" s="578"/>
      <c r="Y3689" s="578"/>
      <c r="Z3689" s="578"/>
      <c r="AA3689" s="578"/>
      <c r="AB3689" s="578"/>
      <c r="AC3689" s="578"/>
      <c r="AD3689" s="578"/>
      <c r="AE3689" s="578"/>
      <c r="AF3689" s="578"/>
      <c r="AG3689" s="578"/>
      <c r="AH3689" s="578"/>
      <c r="AI3689" s="578"/>
      <c r="AJ3689" s="578"/>
      <c r="AK3689" s="578"/>
      <c r="AL3689" s="578"/>
      <c r="AM3689" s="578"/>
      <c r="AN3689" s="578"/>
      <c r="AO3689" s="578"/>
      <c r="AP3689" s="578"/>
      <c r="AQ3689" s="578"/>
      <c r="AR3689" s="578"/>
      <c r="AS3689" s="578"/>
      <c r="AT3689" s="578"/>
      <c r="AU3689" s="567"/>
      <c r="AV3689" s="578"/>
      <c r="AW3689" s="578"/>
      <c r="AX3689" s="578"/>
      <c r="AY3689" s="578"/>
      <c r="AZ3689" s="578"/>
      <c r="BA3689" s="578"/>
      <c r="BB3689" s="578"/>
      <c r="BC3689" s="578"/>
      <c r="BD3689" s="578"/>
      <c r="BE3689" s="578"/>
      <c r="BF3689" s="578"/>
      <c r="BG3689" s="578"/>
      <c r="BH3689" s="578"/>
      <c r="BI3689" s="578"/>
      <c r="BJ3689" s="578"/>
      <c r="BK3689" s="578"/>
      <c r="BL3689" s="578"/>
      <c r="BM3689" s="578"/>
      <c r="BN3689" s="578"/>
      <c r="BO3689" s="578"/>
      <c r="BP3689" s="578"/>
      <c r="BQ3689" s="547"/>
      <c r="BR3689" s="578"/>
      <c r="BS3689" s="851"/>
      <c r="BT3689" s="575"/>
      <c r="BU3689" s="575"/>
      <c r="BY3689" s="575"/>
    </row>
    <row r="3690" spans="1:77" s="534" customFormat="1" hidden="1">
      <c r="A3690" s="575"/>
      <c r="B3690" s="576"/>
      <c r="C3690" s="849"/>
      <c r="D3690" s="578"/>
      <c r="E3690" s="579"/>
      <c r="F3690" s="578"/>
      <c r="G3690" s="580"/>
      <c r="H3690" s="581"/>
      <c r="I3690" s="582"/>
      <c r="J3690" s="580"/>
      <c r="K3690" s="578"/>
      <c r="L3690" s="578"/>
      <c r="M3690" s="578"/>
      <c r="N3690" s="578"/>
      <c r="O3690" s="578"/>
      <c r="P3690" s="578"/>
      <c r="Q3690" s="578"/>
      <c r="R3690" s="578"/>
      <c r="S3690" s="578"/>
      <c r="T3690" s="578"/>
      <c r="U3690" s="578"/>
      <c r="V3690" s="578"/>
      <c r="W3690" s="578"/>
      <c r="X3690" s="578"/>
      <c r="Y3690" s="578"/>
      <c r="Z3690" s="578"/>
      <c r="AA3690" s="578"/>
      <c r="AB3690" s="578"/>
      <c r="AC3690" s="578"/>
      <c r="AD3690" s="578"/>
      <c r="AE3690" s="578"/>
      <c r="AF3690" s="578"/>
      <c r="AG3690" s="578"/>
      <c r="AH3690" s="578"/>
      <c r="AI3690" s="578"/>
      <c r="AJ3690" s="578"/>
      <c r="AK3690" s="578"/>
      <c r="AL3690" s="578"/>
      <c r="AM3690" s="578"/>
      <c r="AN3690" s="578"/>
      <c r="AO3690" s="578"/>
      <c r="AP3690" s="578"/>
      <c r="AQ3690" s="578"/>
      <c r="AR3690" s="578"/>
      <c r="AS3690" s="578"/>
      <c r="AT3690" s="578"/>
      <c r="AU3690" s="567"/>
      <c r="AV3690" s="578"/>
      <c r="AW3690" s="578"/>
      <c r="AX3690" s="578"/>
      <c r="AY3690" s="578"/>
      <c r="AZ3690" s="578"/>
      <c r="BA3690" s="578"/>
      <c r="BB3690" s="578"/>
      <c r="BC3690" s="578"/>
      <c r="BD3690" s="578"/>
      <c r="BE3690" s="578"/>
      <c r="BF3690" s="578"/>
      <c r="BG3690" s="578"/>
      <c r="BH3690" s="578"/>
      <c r="BI3690" s="578"/>
      <c r="BJ3690" s="578"/>
      <c r="BK3690" s="578"/>
      <c r="BL3690" s="578"/>
      <c r="BM3690" s="578"/>
      <c r="BN3690" s="578"/>
      <c r="BO3690" s="578"/>
      <c r="BP3690" s="578"/>
      <c r="BQ3690" s="547"/>
      <c r="BR3690" s="578"/>
      <c r="BS3690" s="851"/>
      <c r="BT3690" s="575"/>
      <c r="BU3690" s="575"/>
      <c r="BY3690" s="575"/>
    </row>
    <row r="3691" spans="1:77" s="534" customFormat="1" hidden="1">
      <c r="A3691" s="575"/>
      <c r="B3691" s="576"/>
      <c r="C3691" s="849"/>
      <c r="D3691" s="578"/>
      <c r="E3691" s="579"/>
      <c r="F3691" s="578"/>
      <c r="G3691" s="580"/>
      <c r="H3691" s="581"/>
      <c r="I3691" s="582"/>
      <c r="J3691" s="580"/>
      <c r="K3691" s="578"/>
      <c r="L3691" s="578"/>
      <c r="M3691" s="578"/>
      <c r="N3691" s="578"/>
      <c r="O3691" s="578"/>
      <c r="P3691" s="578"/>
      <c r="Q3691" s="578"/>
      <c r="R3691" s="578"/>
      <c r="S3691" s="578"/>
      <c r="T3691" s="578"/>
      <c r="U3691" s="578"/>
      <c r="V3691" s="578"/>
      <c r="W3691" s="578"/>
      <c r="X3691" s="578"/>
      <c r="Y3691" s="578"/>
      <c r="Z3691" s="578"/>
      <c r="AA3691" s="578"/>
      <c r="AB3691" s="578"/>
      <c r="AC3691" s="578"/>
      <c r="AD3691" s="578"/>
      <c r="AE3691" s="578"/>
      <c r="AF3691" s="578"/>
      <c r="AG3691" s="578"/>
      <c r="AH3691" s="578"/>
      <c r="AI3691" s="578"/>
      <c r="AJ3691" s="578"/>
      <c r="AK3691" s="578"/>
      <c r="AL3691" s="578"/>
      <c r="AM3691" s="578"/>
      <c r="AN3691" s="578"/>
      <c r="AO3691" s="578"/>
      <c r="AP3691" s="578"/>
      <c r="AQ3691" s="578"/>
      <c r="AR3691" s="578"/>
      <c r="AS3691" s="578"/>
      <c r="AT3691" s="578"/>
      <c r="AU3691" s="567"/>
      <c r="AV3691" s="578"/>
      <c r="AW3691" s="578"/>
      <c r="AX3691" s="578"/>
      <c r="AY3691" s="578"/>
      <c r="AZ3691" s="578"/>
      <c r="BA3691" s="578"/>
      <c r="BB3691" s="578"/>
      <c r="BC3691" s="578"/>
      <c r="BD3691" s="578"/>
      <c r="BE3691" s="578"/>
      <c r="BF3691" s="578"/>
      <c r="BG3691" s="578"/>
      <c r="BH3691" s="578"/>
      <c r="BI3691" s="578"/>
      <c r="BJ3691" s="578"/>
      <c r="BK3691" s="578"/>
      <c r="BL3691" s="578"/>
      <c r="BM3691" s="578"/>
      <c r="BN3691" s="578"/>
      <c r="BO3691" s="578"/>
      <c r="BP3691" s="578"/>
      <c r="BQ3691" s="547"/>
      <c r="BR3691" s="578"/>
      <c r="BS3691" s="851"/>
      <c r="BT3691" s="575"/>
      <c r="BU3691" s="575"/>
      <c r="BY3691" s="575"/>
    </row>
    <row r="3692" spans="1:77" s="534" customFormat="1" hidden="1">
      <c r="A3692" s="575"/>
      <c r="B3692" s="576"/>
      <c r="C3692" s="849"/>
      <c r="D3692" s="578"/>
      <c r="E3692" s="579"/>
      <c r="F3692" s="578"/>
      <c r="G3692" s="580"/>
      <c r="H3692" s="581"/>
      <c r="I3692" s="582"/>
      <c r="J3692" s="580"/>
      <c r="K3692" s="578"/>
      <c r="L3692" s="578"/>
      <c r="M3692" s="578"/>
      <c r="N3692" s="578"/>
      <c r="O3692" s="578"/>
      <c r="P3692" s="578"/>
      <c r="Q3692" s="578"/>
      <c r="R3692" s="578"/>
      <c r="S3692" s="578"/>
      <c r="T3692" s="578"/>
      <c r="U3692" s="578"/>
      <c r="V3692" s="578"/>
      <c r="W3692" s="578"/>
      <c r="X3692" s="578"/>
      <c r="Y3692" s="578"/>
      <c r="Z3692" s="578"/>
      <c r="AA3692" s="578"/>
      <c r="AB3692" s="578"/>
      <c r="AC3692" s="578"/>
      <c r="AD3692" s="578"/>
      <c r="AE3692" s="578"/>
      <c r="AF3692" s="578"/>
      <c r="AG3692" s="578"/>
      <c r="AH3692" s="578"/>
      <c r="AI3692" s="578"/>
      <c r="AJ3692" s="578"/>
      <c r="AK3692" s="578"/>
      <c r="AL3692" s="578"/>
      <c r="AM3692" s="578"/>
      <c r="AN3692" s="578"/>
      <c r="AO3692" s="578"/>
      <c r="AP3692" s="578"/>
      <c r="AQ3692" s="578"/>
      <c r="AR3692" s="578"/>
      <c r="AS3692" s="578"/>
      <c r="AT3692" s="578"/>
      <c r="AU3692" s="567"/>
      <c r="AV3692" s="578"/>
      <c r="AW3692" s="578"/>
      <c r="AX3692" s="578"/>
      <c r="AY3692" s="578"/>
      <c r="AZ3692" s="578"/>
      <c r="BA3692" s="578"/>
      <c r="BB3692" s="578"/>
      <c r="BC3692" s="578"/>
      <c r="BD3692" s="578"/>
      <c r="BE3692" s="578"/>
      <c r="BF3692" s="578"/>
      <c r="BG3692" s="578"/>
      <c r="BH3692" s="578"/>
      <c r="BI3692" s="578"/>
      <c r="BJ3692" s="578"/>
      <c r="BK3692" s="578"/>
      <c r="BL3692" s="578"/>
      <c r="BM3692" s="578"/>
      <c r="BN3692" s="578"/>
      <c r="BO3692" s="578"/>
      <c r="BP3692" s="578"/>
      <c r="BQ3692" s="547"/>
      <c r="BR3692" s="578"/>
      <c r="BS3692" s="851"/>
      <c r="BT3692" s="575"/>
      <c r="BU3692" s="575"/>
      <c r="BY3692" s="575"/>
    </row>
    <row r="3693" spans="1:77" s="534" customFormat="1" hidden="1">
      <c r="A3693" s="575"/>
      <c r="B3693" s="576"/>
      <c r="C3693" s="849"/>
      <c r="D3693" s="578"/>
      <c r="E3693" s="579"/>
      <c r="F3693" s="578"/>
      <c r="G3693" s="580"/>
      <c r="H3693" s="581"/>
      <c r="I3693" s="582"/>
      <c r="J3693" s="580"/>
      <c r="K3693" s="578"/>
      <c r="L3693" s="578"/>
      <c r="M3693" s="578"/>
      <c r="N3693" s="578"/>
      <c r="O3693" s="578"/>
      <c r="P3693" s="578"/>
      <c r="Q3693" s="578"/>
      <c r="R3693" s="578"/>
      <c r="S3693" s="578"/>
      <c r="T3693" s="578"/>
      <c r="U3693" s="578"/>
      <c r="V3693" s="578"/>
      <c r="W3693" s="578"/>
      <c r="X3693" s="578"/>
      <c r="Y3693" s="578"/>
      <c r="Z3693" s="578"/>
      <c r="AA3693" s="578"/>
      <c r="AB3693" s="578"/>
      <c r="AC3693" s="578"/>
      <c r="AD3693" s="578"/>
      <c r="AE3693" s="578"/>
      <c r="AF3693" s="578"/>
      <c r="AG3693" s="578"/>
      <c r="AH3693" s="578"/>
      <c r="AI3693" s="578"/>
      <c r="AJ3693" s="578"/>
      <c r="AK3693" s="578"/>
      <c r="AL3693" s="578"/>
      <c r="AM3693" s="578"/>
      <c r="AN3693" s="578"/>
      <c r="AO3693" s="578"/>
      <c r="AP3693" s="578"/>
      <c r="AQ3693" s="578"/>
      <c r="AR3693" s="578"/>
      <c r="AS3693" s="578"/>
      <c r="AT3693" s="578"/>
      <c r="AU3693" s="567"/>
      <c r="AV3693" s="578"/>
      <c r="AW3693" s="578"/>
      <c r="AX3693" s="578"/>
      <c r="AY3693" s="578"/>
      <c r="AZ3693" s="578"/>
      <c r="BA3693" s="578"/>
      <c r="BB3693" s="578"/>
      <c r="BC3693" s="578"/>
      <c r="BD3693" s="578"/>
      <c r="BE3693" s="578"/>
      <c r="BF3693" s="578"/>
      <c r="BG3693" s="578"/>
      <c r="BH3693" s="578"/>
      <c r="BI3693" s="578"/>
      <c r="BJ3693" s="578"/>
      <c r="BK3693" s="578"/>
      <c r="BL3693" s="578"/>
      <c r="BM3693" s="578"/>
      <c r="BN3693" s="578"/>
      <c r="BO3693" s="578"/>
      <c r="BP3693" s="578"/>
      <c r="BQ3693" s="547"/>
      <c r="BR3693" s="578"/>
      <c r="BS3693" s="851"/>
      <c r="BT3693" s="575"/>
      <c r="BU3693" s="575"/>
      <c r="BY3693" s="575"/>
    </row>
    <row r="3694" spans="1:77" s="534" customFormat="1" hidden="1">
      <c r="A3694" s="575"/>
      <c r="B3694" s="576"/>
      <c r="C3694" s="849"/>
      <c r="D3694" s="578"/>
      <c r="E3694" s="579"/>
      <c r="F3694" s="578"/>
      <c r="G3694" s="580"/>
      <c r="H3694" s="581"/>
      <c r="I3694" s="582"/>
      <c r="J3694" s="580"/>
      <c r="K3694" s="578"/>
      <c r="L3694" s="578"/>
      <c r="M3694" s="578"/>
      <c r="N3694" s="578"/>
      <c r="O3694" s="578"/>
      <c r="P3694" s="578"/>
      <c r="Q3694" s="578"/>
      <c r="R3694" s="578"/>
      <c r="S3694" s="578"/>
      <c r="T3694" s="578"/>
      <c r="U3694" s="578"/>
      <c r="V3694" s="578"/>
      <c r="W3694" s="578"/>
      <c r="X3694" s="578"/>
      <c r="Y3694" s="578"/>
      <c r="Z3694" s="578"/>
      <c r="AA3694" s="578"/>
      <c r="AB3694" s="578"/>
      <c r="AC3694" s="578"/>
      <c r="AD3694" s="578"/>
      <c r="AE3694" s="578"/>
      <c r="AF3694" s="578"/>
      <c r="AG3694" s="578"/>
      <c r="AH3694" s="578"/>
      <c r="AI3694" s="578"/>
      <c r="AJ3694" s="578"/>
      <c r="AK3694" s="578"/>
      <c r="AL3694" s="578"/>
      <c r="AM3694" s="578"/>
      <c r="AN3694" s="578"/>
      <c r="AO3694" s="578"/>
      <c r="AP3694" s="578"/>
      <c r="AQ3694" s="578"/>
      <c r="AR3694" s="578"/>
      <c r="AS3694" s="578"/>
      <c r="AT3694" s="578"/>
      <c r="AU3694" s="567"/>
      <c r="AV3694" s="578"/>
      <c r="AW3694" s="578"/>
      <c r="AX3694" s="578"/>
      <c r="AY3694" s="578"/>
      <c r="AZ3694" s="578"/>
      <c r="BA3694" s="578"/>
      <c r="BB3694" s="578"/>
      <c r="BC3694" s="578"/>
      <c r="BD3694" s="578"/>
      <c r="BE3694" s="578"/>
      <c r="BF3694" s="578"/>
      <c r="BG3694" s="578"/>
      <c r="BH3694" s="578"/>
      <c r="BI3694" s="578"/>
      <c r="BJ3694" s="578"/>
      <c r="BK3694" s="578"/>
      <c r="BL3694" s="578"/>
      <c r="BM3694" s="578"/>
      <c r="BN3694" s="578"/>
      <c r="BO3694" s="578"/>
      <c r="BP3694" s="578"/>
      <c r="BQ3694" s="547"/>
      <c r="BR3694" s="578"/>
      <c r="BS3694" s="851"/>
      <c r="BT3694" s="575"/>
      <c r="BU3694" s="575"/>
      <c r="BY3694" s="575"/>
    </row>
    <row r="3695" spans="1:77" s="534" customFormat="1" hidden="1">
      <c r="A3695" s="575"/>
      <c r="B3695" s="576"/>
      <c r="C3695" s="849"/>
      <c r="D3695" s="578"/>
      <c r="E3695" s="579"/>
      <c r="F3695" s="578"/>
      <c r="G3695" s="580"/>
      <c r="H3695" s="581"/>
      <c r="I3695" s="582"/>
      <c r="J3695" s="580"/>
      <c r="K3695" s="578"/>
      <c r="L3695" s="578"/>
      <c r="M3695" s="578"/>
      <c r="N3695" s="578"/>
      <c r="O3695" s="578"/>
      <c r="P3695" s="578"/>
      <c r="Q3695" s="578"/>
      <c r="R3695" s="578"/>
      <c r="S3695" s="578"/>
      <c r="T3695" s="578"/>
      <c r="U3695" s="578"/>
      <c r="V3695" s="578"/>
      <c r="W3695" s="578"/>
      <c r="X3695" s="578"/>
      <c r="Y3695" s="578"/>
      <c r="Z3695" s="578"/>
      <c r="AA3695" s="578"/>
      <c r="AB3695" s="578"/>
      <c r="AC3695" s="578"/>
      <c r="AD3695" s="578"/>
      <c r="AE3695" s="578"/>
      <c r="AF3695" s="578"/>
      <c r="AG3695" s="578"/>
      <c r="AH3695" s="578"/>
      <c r="AI3695" s="578"/>
      <c r="AJ3695" s="578"/>
      <c r="AK3695" s="578"/>
      <c r="AL3695" s="578"/>
      <c r="AM3695" s="578"/>
      <c r="AN3695" s="578"/>
      <c r="AO3695" s="578"/>
      <c r="AP3695" s="578"/>
      <c r="AQ3695" s="578"/>
      <c r="AR3695" s="578"/>
      <c r="AS3695" s="578"/>
      <c r="AT3695" s="578"/>
      <c r="AU3695" s="567"/>
      <c r="AV3695" s="578"/>
      <c r="AW3695" s="578"/>
      <c r="AX3695" s="578"/>
      <c r="AY3695" s="578"/>
      <c r="AZ3695" s="578"/>
      <c r="BA3695" s="578"/>
      <c r="BB3695" s="578"/>
      <c r="BC3695" s="578"/>
      <c r="BD3695" s="578"/>
      <c r="BE3695" s="578"/>
      <c r="BF3695" s="578"/>
      <c r="BG3695" s="578"/>
      <c r="BH3695" s="578"/>
      <c r="BI3695" s="578"/>
      <c r="BJ3695" s="578"/>
      <c r="BK3695" s="578"/>
      <c r="BL3695" s="578"/>
      <c r="BM3695" s="578"/>
      <c r="BN3695" s="578"/>
      <c r="BO3695" s="578"/>
      <c r="BP3695" s="578"/>
      <c r="BQ3695" s="547"/>
      <c r="BR3695" s="578"/>
      <c r="BS3695" s="851"/>
      <c r="BT3695" s="575"/>
      <c r="BU3695" s="575"/>
      <c r="BY3695" s="575"/>
    </row>
    <row r="3696" spans="1:77" s="534" customFormat="1" hidden="1">
      <c r="A3696" s="575"/>
      <c r="B3696" s="576"/>
      <c r="C3696" s="849"/>
      <c r="D3696" s="578"/>
      <c r="E3696" s="579"/>
      <c r="F3696" s="578"/>
      <c r="G3696" s="580"/>
      <c r="H3696" s="581"/>
      <c r="I3696" s="582"/>
      <c r="J3696" s="580"/>
      <c r="K3696" s="578"/>
      <c r="L3696" s="578"/>
      <c r="M3696" s="578"/>
      <c r="N3696" s="578"/>
      <c r="O3696" s="578"/>
      <c r="P3696" s="578"/>
      <c r="Q3696" s="578"/>
      <c r="R3696" s="578"/>
      <c r="S3696" s="578"/>
      <c r="T3696" s="578"/>
      <c r="U3696" s="578"/>
      <c r="V3696" s="578"/>
      <c r="W3696" s="578"/>
      <c r="X3696" s="578"/>
      <c r="Y3696" s="578"/>
      <c r="Z3696" s="578"/>
      <c r="AA3696" s="578"/>
      <c r="AB3696" s="578"/>
      <c r="AC3696" s="578"/>
      <c r="AD3696" s="578"/>
      <c r="AE3696" s="578"/>
      <c r="AF3696" s="578"/>
      <c r="AG3696" s="578"/>
      <c r="AH3696" s="578"/>
      <c r="AI3696" s="578"/>
      <c r="AJ3696" s="578"/>
      <c r="AK3696" s="578"/>
      <c r="AL3696" s="578"/>
      <c r="AM3696" s="578"/>
      <c r="AN3696" s="578"/>
      <c r="AO3696" s="578"/>
      <c r="AP3696" s="578"/>
      <c r="AQ3696" s="578"/>
      <c r="AR3696" s="578"/>
      <c r="AS3696" s="578"/>
      <c r="AT3696" s="578"/>
      <c r="AU3696" s="567"/>
      <c r="AV3696" s="578"/>
      <c r="AW3696" s="578"/>
      <c r="AX3696" s="578"/>
      <c r="AY3696" s="578"/>
      <c r="AZ3696" s="578"/>
      <c r="BA3696" s="578"/>
      <c r="BB3696" s="578"/>
      <c r="BC3696" s="578"/>
      <c r="BD3696" s="578"/>
      <c r="BE3696" s="578"/>
      <c r="BF3696" s="578"/>
      <c r="BG3696" s="578"/>
      <c r="BH3696" s="578"/>
      <c r="BI3696" s="578"/>
      <c r="BJ3696" s="578"/>
      <c r="BK3696" s="578"/>
      <c r="BL3696" s="578"/>
      <c r="BM3696" s="578"/>
      <c r="BN3696" s="578"/>
      <c r="BO3696" s="578"/>
      <c r="BP3696" s="578"/>
      <c r="BQ3696" s="547"/>
      <c r="BR3696" s="578"/>
      <c r="BS3696" s="851"/>
      <c r="BT3696" s="575"/>
      <c r="BU3696" s="575"/>
      <c r="BY3696" s="575"/>
    </row>
    <row r="3697" spans="1:77" s="534" customFormat="1" hidden="1">
      <c r="A3697" s="575"/>
      <c r="B3697" s="576"/>
      <c r="C3697" s="849"/>
      <c r="D3697" s="578"/>
      <c r="E3697" s="579"/>
      <c r="F3697" s="578"/>
      <c r="G3697" s="580"/>
      <c r="H3697" s="581"/>
      <c r="I3697" s="582"/>
      <c r="J3697" s="580"/>
      <c r="K3697" s="578"/>
      <c r="L3697" s="578"/>
      <c r="M3697" s="578"/>
      <c r="N3697" s="578"/>
      <c r="O3697" s="578"/>
      <c r="P3697" s="578"/>
      <c r="Q3697" s="578"/>
      <c r="R3697" s="578"/>
      <c r="S3697" s="578"/>
      <c r="T3697" s="578"/>
      <c r="U3697" s="578"/>
      <c r="V3697" s="578"/>
      <c r="W3697" s="578"/>
      <c r="X3697" s="578"/>
      <c r="Y3697" s="578"/>
      <c r="Z3697" s="578"/>
      <c r="AA3697" s="578"/>
      <c r="AB3697" s="578"/>
      <c r="AC3697" s="578"/>
      <c r="AD3697" s="578"/>
      <c r="AE3697" s="578"/>
      <c r="AF3697" s="578"/>
      <c r="AG3697" s="578"/>
      <c r="AH3697" s="578"/>
      <c r="AI3697" s="578"/>
      <c r="AJ3697" s="578"/>
      <c r="AK3697" s="578"/>
      <c r="AL3697" s="578"/>
      <c r="AM3697" s="578"/>
      <c r="AN3697" s="578"/>
      <c r="AO3697" s="578"/>
      <c r="AP3697" s="578"/>
      <c r="AQ3697" s="578"/>
      <c r="AR3697" s="578"/>
      <c r="AS3697" s="578"/>
      <c r="AT3697" s="578"/>
      <c r="AU3697" s="567"/>
      <c r="AV3697" s="578"/>
      <c r="AW3697" s="578"/>
      <c r="AX3697" s="578"/>
      <c r="AY3697" s="578"/>
      <c r="AZ3697" s="578"/>
      <c r="BA3697" s="578"/>
      <c r="BB3697" s="578"/>
      <c r="BC3697" s="578"/>
      <c r="BD3697" s="578"/>
      <c r="BE3697" s="578"/>
      <c r="BF3697" s="578"/>
      <c r="BG3697" s="578"/>
      <c r="BH3697" s="578"/>
      <c r="BI3697" s="578"/>
      <c r="BJ3697" s="578"/>
      <c r="BK3697" s="578"/>
      <c r="BL3697" s="578"/>
      <c r="BM3697" s="578"/>
      <c r="BN3697" s="578"/>
      <c r="BO3697" s="578"/>
      <c r="BP3697" s="578"/>
      <c r="BQ3697" s="547"/>
      <c r="BR3697" s="578"/>
      <c r="BS3697" s="851"/>
      <c r="BT3697" s="575"/>
      <c r="BU3697" s="575"/>
      <c r="BY3697" s="575"/>
    </row>
    <row r="3698" spans="1:77" s="619" customFormat="1" hidden="1">
      <c r="A3698" s="603"/>
      <c r="B3698" s="634"/>
      <c r="C3698" s="634"/>
      <c r="D3698" s="605"/>
      <c r="E3698" s="635"/>
      <c r="F3698" s="605"/>
      <c r="G3698" s="621"/>
      <c r="H3698" s="608"/>
      <c r="I3698" s="609"/>
      <c r="J3698" s="610"/>
      <c r="K3698" s="611"/>
      <c r="L3698" s="611"/>
      <c r="M3698" s="611"/>
      <c r="N3698" s="611"/>
      <c r="O3698" s="612"/>
      <c r="P3698" s="612"/>
      <c r="Q3698" s="613"/>
      <c r="R3698" s="612"/>
      <c r="S3698" s="612"/>
      <c r="T3698" s="615"/>
      <c r="U3698" s="612"/>
      <c r="V3698" s="612"/>
      <c r="W3698" s="613"/>
      <c r="X3698" s="612"/>
      <c r="Y3698" s="612"/>
      <c r="Z3698" s="612"/>
      <c r="AA3698" s="611"/>
      <c r="AB3698" s="612"/>
      <c r="AC3698" s="612"/>
      <c r="AD3698" s="613"/>
      <c r="AE3698" s="613"/>
      <c r="AF3698" s="612"/>
      <c r="AG3698" s="612"/>
      <c r="AH3698" s="612"/>
      <c r="AI3698" s="611"/>
      <c r="AJ3698" s="612"/>
      <c r="AK3698" s="612"/>
      <c r="AL3698" s="612"/>
      <c r="AM3698" s="613"/>
      <c r="AN3698" s="612"/>
      <c r="AO3698" s="612"/>
      <c r="AP3698" s="612"/>
      <c r="AQ3698" s="613"/>
      <c r="AR3698" s="612"/>
      <c r="AS3698" s="612"/>
      <c r="AT3698" s="612"/>
      <c r="AU3698" s="616"/>
      <c r="AV3698" s="612"/>
      <c r="AW3698" s="612"/>
      <c r="AX3698" s="612"/>
      <c r="AY3698" s="612"/>
      <c r="AZ3698" s="612"/>
      <c r="BA3698" s="612"/>
      <c r="BB3698" s="612"/>
      <c r="BC3698" s="613"/>
      <c r="BD3698" s="612"/>
      <c r="BE3698" s="612"/>
      <c r="BF3698" s="612"/>
      <c r="BG3698" s="612"/>
      <c r="BH3698" s="613"/>
      <c r="BI3698" s="612"/>
      <c r="BJ3698" s="612"/>
      <c r="BK3698" s="612"/>
      <c r="BL3698" s="613"/>
      <c r="BM3698" s="611"/>
      <c r="BN3698" s="612"/>
      <c r="BO3698" s="612"/>
      <c r="BP3698" s="612"/>
      <c r="BQ3698" s="547"/>
      <c r="BR3698" s="622"/>
      <c r="BS3698" s="1198"/>
      <c r="BT3698" s="605"/>
      <c r="BU3698" s="621"/>
      <c r="BY3698" s="621"/>
    </row>
    <row r="3699" spans="1:77" s="585" customFormat="1" ht="15.75" hidden="1">
      <c r="B3699" s="1576"/>
      <c r="C3699" s="583"/>
      <c r="D3699" s="584"/>
      <c r="E3699" s="1779"/>
      <c r="F3699" s="844"/>
      <c r="G3699" s="684"/>
      <c r="H3699" s="586"/>
      <c r="I3699" s="590"/>
      <c r="J3699" s="1783"/>
      <c r="K3699" s="591"/>
      <c r="L3699" s="591"/>
      <c r="M3699" s="591"/>
      <c r="N3699" s="591"/>
      <c r="O3699" s="1784"/>
      <c r="P3699" s="1784"/>
      <c r="Q3699" s="1784"/>
      <c r="R3699" s="1784"/>
      <c r="S3699" s="586"/>
      <c r="T3699" s="586"/>
      <c r="U3699" s="586"/>
      <c r="V3699" s="586"/>
      <c r="W3699" s="586"/>
      <c r="X3699" s="586"/>
      <c r="Y3699" s="586"/>
      <c r="Z3699" s="586"/>
      <c r="AA3699" s="591"/>
      <c r="AB3699" s="586"/>
      <c r="AC3699" s="586"/>
      <c r="AD3699" s="586"/>
      <c r="AE3699" s="586"/>
      <c r="AF3699" s="586"/>
      <c r="AG3699" s="586"/>
      <c r="AH3699" s="586"/>
      <c r="AI3699" s="591"/>
      <c r="AJ3699" s="586"/>
      <c r="AK3699" s="586"/>
      <c r="AL3699" s="586"/>
      <c r="AM3699" s="586"/>
      <c r="AN3699" s="586"/>
      <c r="AO3699" s="586"/>
      <c r="AP3699" s="586"/>
      <c r="AQ3699" s="586"/>
      <c r="AR3699" s="586"/>
      <c r="AS3699" s="586"/>
      <c r="AT3699" s="586"/>
      <c r="AU3699" s="592"/>
      <c r="AV3699" s="586"/>
      <c r="AW3699" s="586"/>
      <c r="AX3699" s="586"/>
      <c r="AY3699" s="586"/>
      <c r="AZ3699" s="586"/>
      <c r="BA3699" s="586"/>
      <c r="BB3699" s="586"/>
      <c r="BC3699" s="586"/>
      <c r="BD3699" s="586"/>
      <c r="BE3699" s="586"/>
      <c r="BF3699" s="586"/>
      <c r="BG3699" s="586"/>
      <c r="BH3699" s="586"/>
      <c r="BI3699" s="586"/>
      <c r="BJ3699" s="586"/>
      <c r="BK3699" s="586"/>
      <c r="BL3699" s="586"/>
      <c r="BM3699" s="586"/>
      <c r="BN3699" s="586"/>
      <c r="BO3699" s="586"/>
      <c r="BP3699" s="586"/>
      <c r="BQ3699" s="547"/>
    </row>
    <row r="3700" spans="1:77" s="1782" customFormat="1" hidden="1">
      <c r="B3700" s="1772"/>
      <c r="C3700" s="1790"/>
      <c r="D3700" s="584"/>
      <c r="E3700" s="1786"/>
      <c r="F3700" s="844"/>
      <c r="G3700" s="1787"/>
      <c r="H3700" s="586"/>
      <c r="I3700" s="590"/>
      <c r="J3700" s="1783"/>
      <c r="K3700" s="591"/>
      <c r="L3700" s="591"/>
      <c r="M3700" s="591"/>
      <c r="N3700" s="591"/>
      <c r="O3700" s="1784"/>
      <c r="P3700" s="1784"/>
      <c r="Q3700" s="1784"/>
      <c r="R3700" s="1784"/>
      <c r="S3700" s="1784"/>
      <c r="T3700" s="586"/>
      <c r="U3700" s="1784"/>
      <c r="V3700" s="1784"/>
      <c r="W3700" s="1784"/>
      <c r="X3700" s="1784"/>
      <c r="Y3700" s="1784"/>
      <c r="Z3700" s="1784"/>
      <c r="AA3700" s="591"/>
      <c r="AB3700" s="1784"/>
      <c r="AC3700" s="1784"/>
      <c r="AD3700" s="1784"/>
      <c r="AE3700" s="1784"/>
      <c r="AF3700" s="1784"/>
      <c r="AG3700" s="1784"/>
      <c r="AH3700" s="1784"/>
      <c r="AI3700" s="591"/>
      <c r="AJ3700" s="1784"/>
      <c r="AK3700" s="1784"/>
      <c r="AL3700" s="1784"/>
      <c r="AM3700" s="1784"/>
      <c r="AN3700" s="1784"/>
      <c r="AO3700" s="1784"/>
      <c r="AP3700" s="1784"/>
      <c r="AQ3700" s="1784"/>
      <c r="AR3700" s="1784"/>
      <c r="AS3700" s="1784"/>
      <c r="AT3700" s="1784"/>
      <c r="AU3700" s="1785"/>
      <c r="AV3700" s="1784"/>
      <c r="AW3700" s="1784"/>
      <c r="AX3700" s="1784"/>
      <c r="AY3700" s="1784"/>
      <c r="AZ3700" s="1784"/>
      <c r="BA3700" s="1784"/>
      <c r="BB3700" s="1784"/>
      <c r="BC3700" s="1784"/>
      <c r="BD3700" s="1784"/>
      <c r="BE3700" s="1784"/>
      <c r="BF3700" s="1784"/>
      <c r="BG3700" s="1784"/>
      <c r="BH3700" s="1784"/>
      <c r="BI3700" s="1784"/>
      <c r="BJ3700" s="1784"/>
      <c r="BK3700" s="1784"/>
      <c r="BL3700" s="1784"/>
      <c r="BM3700" s="1784"/>
      <c r="BN3700" s="1784"/>
      <c r="BO3700" s="1784"/>
      <c r="BP3700" s="1784"/>
      <c r="BQ3700" s="547"/>
    </row>
    <row r="3701" spans="1:77" s="839" customFormat="1" hidden="1">
      <c r="A3701" s="1415"/>
      <c r="B3701" s="1587"/>
      <c r="C3701" s="841"/>
      <c r="D3701" s="842"/>
      <c r="E3701" s="843"/>
      <c r="F3701" s="844"/>
      <c r="G3701" s="670"/>
      <c r="H3701" s="841"/>
      <c r="I3701" s="841"/>
      <c r="J3701" s="842"/>
      <c r="K3701" s="842"/>
      <c r="L3701" s="842"/>
      <c r="M3701" s="842"/>
      <c r="N3701" s="841"/>
      <c r="O3701" s="841"/>
      <c r="P3701" s="842"/>
      <c r="Q3701" s="841"/>
      <c r="R3701" s="842"/>
      <c r="S3701" s="841"/>
      <c r="T3701" s="842"/>
      <c r="U3701" s="841"/>
      <c r="V3701" s="841"/>
      <c r="W3701" s="841"/>
      <c r="X3701" s="841"/>
      <c r="Y3701" s="841"/>
      <c r="Z3701" s="841"/>
      <c r="AA3701" s="842"/>
      <c r="AB3701" s="841"/>
      <c r="AC3701" s="841"/>
      <c r="AD3701" s="841"/>
      <c r="AE3701" s="841"/>
      <c r="AF3701" s="841"/>
      <c r="AG3701" s="841"/>
      <c r="AH3701" s="841"/>
      <c r="AI3701" s="841"/>
      <c r="AJ3701" s="841"/>
      <c r="AK3701" s="841"/>
      <c r="AL3701" s="841"/>
      <c r="AM3701" s="841"/>
      <c r="AN3701" s="841"/>
      <c r="AO3701" s="841"/>
      <c r="AP3701" s="841"/>
      <c r="AQ3701" s="841"/>
      <c r="AR3701" s="841"/>
      <c r="AS3701" s="841"/>
      <c r="AT3701" s="841"/>
      <c r="AU3701" s="845"/>
      <c r="AV3701" s="841"/>
      <c r="AW3701" s="841"/>
      <c r="AX3701" s="841"/>
      <c r="AY3701" s="841"/>
      <c r="AZ3701" s="841"/>
      <c r="BA3701" s="841"/>
      <c r="BB3701" s="841"/>
      <c r="BC3701" s="841"/>
      <c r="BD3701" s="841"/>
      <c r="BE3701" s="841"/>
      <c r="BF3701" s="841"/>
      <c r="BG3701" s="841"/>
      <c r="BH3701" s="841"/>
      <c r="BI3701" s="841"/>
      <c r="BJ3701" s="841"/>
      <c r="BK3701" s="841"/>
      <c r="BL3701" s="841"/>
      <c r="BM3701" s="842"/>
      <c r="BN3701" s="841"/>
      <c r="BO3701" s="841"/>
      <c r="BP3701" s="841"/>
      <c r="BQ3701" s="547"/>
      <c r="BR3701" s="846"/>
      <c r="BS3701" s="846"/>
      <c r="BT3701" s="847"/>
      <c r="BU3701" s="848"/>
      <c r="BV3701" s="848"/>
      <c r="BW3701" s="848"/>
    </row>
    <row r="3702" spans="1:77" s="679" customFormat="1" hidden="1">
      <c r="B3702" s="680"/>
      <c r="C3702" s="1309"/>
      <c r="D3702" s="611"/>
      <c r="E3702" s="667"/>
      <c r="F3702" s="611"/>
      <c r="G3702" s="610"/>
      <c r="H3702" s="608">
        <f>J3702</f>
        <v>0</v>
      </c>
      <c r="I3702" s="609"/>
      <c r="J3702" s="610">
        <f>K3702+AA3702+BM3702</f>
        <v>0</v>
      </c>
      <c r="K3702" s="611">
        <f>L3702+T3702+X3702+Y3702+Z3702</f>
        <v>0</v>
      </c>
      <c r="L3702" s="611">
        <f>M3702+S3702</f>
        <v>0</v>
      </c>
      <c r="M3702" s="611">
        <f>N3702+R3702</f>
        <v>0</v>
      </c>
      <c r="N3702" s="611">
        <f>O3702+P3702+Q3702</f>
        <v>0</v>
      </c>
      <c r="O3702" s="611"/>
      <c r="P3702" s="611"/>
      <c r="Q3702" s="611"/>
      <c r="R3702" s="611"/>
      <c r="S3702" s="611"/>
      <c r="T3702" s="611">
        <f>U3702+V3702+W3702</f>
        <v>0</v>
      </c>
      <c r="U3702" s="611"/>
      <c r="V3702" s="611"/>
      <c r="W3702" s="611"/>
      <c r="X3702" s="611"/>
      <c r="Y3702" s="611"/>
      <c r="Z3702" s="611"/>
      <c r="AA3702" s="611">
        <f xml:space="preserve"> SUM(AB3702:AI3702)+SUM(AV3702:BL3702)</f>
        <v>0</v>
      </c>
      <c r="AB3702" s="611"/>
      <c r="AC3702" s="611"/>
      <c r="AD3702" s="611"/>
      <c r="AE3702" s="611"/>
      <c r="AF3702" s="611"/>
      <c r="AG3702" s="611"/>
      <c r="AH3702" s="611"/>
      <c r="AI3702" s="611">
        <f>SUM(AJ3702:AT3702)</f>
        <v>0</v>
      </c>
      <c r="AJ3702" s="611"/>
      <c r="AK3702" s="611"/>
      <c r="AL3702" s="611"/>
      <c r="AM3702" s="611"/>
      <c r="AN3702" s="611"/>
      <c r="AO3702" s="611"/>
      <c r="AP3702" s="611"/>
      <c r="AQ3702" s="611"/>
      <c r="AR3702" s="611"/>
      <c r="AS3702" s="611"/>
      <c r="AT3702" s="611"/>
      <c r="AU3702" s="685"/>
      <c r="AV3702" s="611"/>
      <c r="AW3702" s="611"/>
      <c r="AX3702" s="611"/>
      <c r="AY3702" s="611"/>
      <c r="AZ3702" s="611"/>
      <c r="BA3702" s="611"/>
      <c r="BB3702" s="611"/>
      <c r="BC3702" s="611"/>
      <c r="BD3702" s="611"/>
      <c r="BE3702" s="611"/>
      <c r="BF3702" s="611"/>
      <c r="BG3702" s="611"/>
      <c r="BH3702" s="611"/>
      <c r="BI3702" s="611"/>
      <c r="BJ3702" s="611"/>
      <c r="BK3702" s="611"/>
      <c r="BL3702" s="611"/>
      <c r="BM3702" s="611">
        <f>SUM(BN3702:BP3702)</f>
        <v>0</v>
      </c>
      <c r="BN3702" s="611"/>
      <c r="BO3702" s="611"/>
      <c r="BP3702" s="611"/>
      <c r="BQ3702" s="547">
        <v>1</v>
      </c>
      <c r="BR3702" s="578"/>
    </row>
    <row r="3703" spans="1:77" s="575" customFormat="1" hidden="1">
      <c r="B3703" s="576"/>
      <c r="C3703" s="577"/>
      <c r="D3703" s="578"/>
      <c r="E3703" s="579"/>
      <c r="F3703" s="578"/>
      <c r="G3703" s="580"/>
      <c r="H3703" s="581">
        <f>J3703</f>
        <v>0</v>
      </c>
      <c r="I3703" s="582"/>
      <c r="J3703" s="580">
        <f>K3703+AA3703+BM3703</f>
        <v>0</v>
      </c>
      <c r="K3703" s="578">
        <f>L3703+T3703+X3703+Y3703+Z3703</f>
        <v>0</v>
      </c>
      <c r="L3703" s="578">
        <f>M3703+S3703</f>
        <v>0</v>
      </c>
      <c r="M3703" s="578">
        <f>N3703+R3703</f>
        <v>0</v>
      </c>
      <c r="N3703" s="578">
        <f>O3703+P3703+Q3703</f>
        <v>0</v>
      </c>
      <c r="O3703" s="578"/>
      <c r="P3703" s="578"/>
      <c r="Q3703" s="578"/>
      <c r="R3703" s="578"/>
      <c r="S3703" s="578"/>
      <c r="T3703" s="578">
        <f>U3703+V3703+W3703</f>
        <v>0</v>
      </c>
      <c r="U3703" s="578"/>
      <c r="V3703" s="578"/>
      <c r="W3703" s="578"/>
      <c r="X3703" s="578"/>
      <c r="Y3703" s="578"/>
      <c r="Z3703" s="578"/>
      <c r="AA3703" s="578">
        <f xml:space="preserve"> SUM(AB3703:AI3703)+SUM(AV3703:BL3703)</f>
        <v>0</v>
      </c>
      <c r="AB3703" s="578"/>
      <c r="AC3703" s="578"/>
      <c r="AD3703" s="578"/>
      <c r="AE3703" s="578"/>
      <c r="AF3703" s="578"/>
      <c r="AG3703" s="578"/>
      <c r="AH3703" s="578"/>
      <c r="AI3703" s="578"/>
      <c r="AJ3703" s="578"/>
      <c r="AK3703" s="578"/>
      <c r="AL3703" s="578"/>
      <c r="AM3703" s="578"/>
      <c r="AN3703" s="578"/>
      <c r="AO3703" s="578"/>
      <c r="AP3703" s="578"/>
      <c r="AQ3703" s="578"/>
      <c r="AR3703" s="578"/>
      <c r="AS3703" s="578"/>
      <c r="AT3703" s="578"/>
      <c r="AU3703" s="567"/>
      <c r="AV3703" s="578"/>
      <c r="AW3703" s="578"/>
      <c r="AX3703" s="578"/>
      <c r="AY3703" s="578"/>
      <c r="AZ3703" s="578"/>
      <c r="BA3703" s="578"/>
      <c r="BB3703" s="578"/>
      <c r="BC3703" s="578"/>
      <c r="BD3703" s="578"/>
      <c r="BE3703" s="578"/>
      <c r="BF3703" s="578"/>
      <c r="BG3703" s="578"/>
      <c r="BH3703" s="578"/>
      <c r="BI3703" s="578"/>
      <c r="BJ3703" s="578"/>
      <c r="BK3703" s="578"/>
      <c r="BL3703" s="578"/>
      <c r="BM3703" s="578">
        <f>SUM(BN3703:BP3703)</f>
        <v>0</v>
      </c>
      <c r="BN3703" s="578"/>
      <c r="BO3703" s="578"/>
      <c r="BP3703" s="578"/>
      <c r="BQ3703" s="547">
        <v>1</v>
      </c>
      <c r="BR3703" s="578"/>
    </row>
    <row r="3704" spans="1:77" s="575" customFormat="1" hidden="1">
      <c r="B3704" s="576"/>
      <c r="C3704" s="577"/>
      <c r="D3704" s="578"/>
      <c r="E3704" s="579"/>
      <c r="F3704" s="578"/>
      <c r="G3704" s="580"/>
      <c r="H3704" s="581">
        <f>J3704</f>
        <v>0</v>
      </c>
      <c r="I3704" s="582"/>
      <c r="J3704" s="580">
        <f>K3704+AA3704+BM3704</f>
        <v>0</v>
      </c>
      <c r="K3704" s="578">
        <f>L3704+T3704+X3704+Y3704+Z3704</f>
        <v>0</v>
      </c>
      <c r="L3704" s="578">
        <f>M3704+S3704</f>
        <v>0</v>
      </c>
      <c r="M3704" s="578">
        <f>N3704+R3704</f>
        <v>0</v>
      </c>
      <c r="N3704" s="578">
        <f>O3704+P3704+Q3704</f>
        <v>0</v>
      </c>
      <c r="O3704" s="578"/>
      <c r="P3704" s="578"/>
      <c r="Q3704" s="578"/>
      <c r="R3704" s="578"/>
      <c r="S3704" s="578"/>
      <c r="T3704" s="578">
        <f>U3704+V3704+W3704</f>
        <v>0</v>
      </c>
      <c r="U3704" s="578"/>
      <c r="V3704" s="578"/>
      <c r="W3704" s="578"/>
      <c r="X3704" s="578"/>
      <c r="Y3704" s="578"/>
      <c r="Z3704" s="578"/>
      <c r="AA3704" s="578">
        <f xml:space="preserve"> SUM(AB3704:AI3704)+SUM(AV3704:BL3704)</f>
        <v>0</v>
      </c>
      <c r="AB3704" s="578"/>
      <c r="AC3704" s="578"/>
      <c r="AD3704" s="578"/>
      <c r="AE3704" s="578"/>
      <c r="AF3704" s="578"/>
      <c r="AG3704" s="578"/>
      <c r="AH3704" s="578"/>
      <c r="AI3704" s="578"/>
      <c r="AJ3704" s="578"/>
      <c r="AK3704" s="578"/>
      <c r="AL3704" s="578"/>
      <c r="AM3704" s="578"/>
      <c r="AN3704" s="578"/>
      <c r="AO3704" s="578"/>
      <c r="AP3704" s="578"/>
      <c r="AQ3704" s="578"/>
      <c r="AR3704" s="578"/>
      <c r="AS3704" s="578"/>
      <c r="AT3704" s="578"/>
      <c r="AU3704" s="567"/>
      <c r="AV3704" s="578"/>
      <c r="AW3704" s="578"/>
      <c r="AX3704" s="578"/>
      <c r="AY3704" s="578"/>
      <c r="AZ3704" s="578"/>
      <c r="BA3704" s="578"/>
      <c r="BB3704" s="578"/>
      <c r="BC3704" s="578"/>
      <c r="BD3704" s="578"/>
      <c r="BE3704" s="578"/>
      <c r="BF3704" s="578"/>
      <c r="BG3704" s="578"/>
      <c r="BH3704" s="578"/>
      <c r="BI3704" s="578"/>
      <c r="BJ3704" s="578"/>
      <c r="BK3704" s="578"/>
      <c r="BL3704" s="578"/>
      <c r="BM3704" s="578">
        <f>SUM(BN3704:BP3704)</f>
        <v>0</v>
      </c>
      <c r="BN3704" s="578"/>
      <c r="BO3704" s="578"/>
      <c r="BP3704" s="578"/>
      <c r="BQ3704" s="547">
        <v>1</v>
      </c>
      <c r="BR3704" s="578"/>
    </row>
    <row r="3705" spans="1:77" s="593" customFormat="1" ht="14.25" hidden="1">
      <c r="B3705" s="594" t="s">
        <v>1055</v>
      </c>
      <c r="C3705" s="1579" t="s">
        <v>1056</v>
      </c>
      <c r="D3705" s="596"/>
      <c r="E3705" s="597"/>
      <c r="F3705" s="596"/>
      <c r="G3705" s="598"/>
      <c r="H3705" s="599">
        <f>H3706+H3710</f>
        <v>0</v>
      </c>
      <c r="I3705" s="1019">
        <f t="shared" ref="I3705:BP3705" si="1643">I3706+I3710</f>
        <v>0</v>
      </c>
      <c r="J3705" s="599">
        <f t="shared" si="1643"/>
        <v>0</v>
      </c>
      <c r="K3705" s="599">
        <f t="shared" si="1643"/>
        <v>0</v>
      </c>
      <c r="L3705" s="599">
        <f t="shared" si="1643"/>
        <v>0</v>
      </c>
      <c r="M3705" s="599">
        <f t="shared" si="1643"/>
        <v>0</v>
      </c>
      <c r="N3705" s="599">
        <f t="shared" si="1643"/>
        <v>0</v>
      </c>
      <c r="O3705" s="599">
        <f t="shared" si="1643"/>
        <v>0</v>
      </c>
      <c r="P3705" s="599">
        <f t="shared" si="1643"/>
        <v>0</v>
      </c>
      <c r="Q3705" s="599">
        <f t="shared" si="1643"/>
        <v>0</v>
      </c>
      <c r="R3705" s="596">
        <f t="shared" si="1643"/>
        <v>0</v>
      </c>
      <c r="S3705" s="599">
        <f t="shared" si="1643"/>
        <v>0</v>
      </c>
      <c r="T3705" s="599">
        <f t="shared" si="1643"/>
        <v>0</v>
      </c>
      <c r="U3705" s="599">
        <f t="shared" si="1643"/>
        <v>0</v>
      </c>
      <c r="V3705" s="599">
        <f t="shared" si="1643"/>
        <v>0</v>
      </c>
      <c r="W3705" s="599">
        <f t="shared" si="1643"/>
        <v>0</v>
      </c>
      <c r="X3705" s="599">
        <f t="shared" si="1643"/>
        <v>0</v>
      </c>
      <c r="Y3705" s="599">
        <f t="shared" si="1643"/>
        <v>0</v>
      </c>
      <c r="Z3705" s="599">
        <f t="shared" si="1643"/>
        <v>0</v>
      </c>
      <c r="AA3705" s="599">
        <f t="shared" si="1643"/>
        <v>0</v>
      </c>
      <c r="AB3705" s="599">
        <f t="shared" si="1643"/>
        <v>0</v>
      </c>
      <c r="AC3705" s="599">
        <f t="shared" si="1643"/>
        <v>0</v>
      </c>
      <c r="AD3705" s="599">
        <f t="shared" si="1643"/>
        <v>0</v>
      </c>
      <c r="AE3705" s="599">
        <f t="shared" si="1643"/>
        <v>0</v>
      </c>
      <c r="AF3705" s="599">
        <f t="shared" si="1643"/>
        <v>0</v>
      </c>
      <c r="AG3705" s="599">
        <f t="shared" si="1643"/>
        <v>0</v>
      </c>
      <c r="AH3705" s="599">
        <f t="shared" si="1643"/>
        <v>0</v>
      </c>
      <c r="AI3705" s="599">
        <f t="shared" si="1643"/>
        <v>0</v>
      </c>
      <c r="AJ3705" s="599">
        <f t="shared" si="1643"/>
        <v>0</v>
      </c>
      <c r="AK3705" s="599">
        <f t="shared" si="1643"/>
        <v>0</v>
      </c>
      <c r="AL3705" s="599">
        <f t="shared" si="1643"/>
        <v>0</v>
      </c>
      <c r="AM3705" s="599">
        <f t="shared" si="1643"/>
        <v>0</v>
      </c>
      <c r="AN3705" s="599">
        <f t="shared" si="1643"/>
        <v>0</v>
      </c>
      <c r="AO3705" s="599">
        <f t="shared" si="1643"/>
        <v>0</v>
      </c>
      <c r="AP3705" s="599">
        <f t="shared" si="1643"/>
        <v>0</v>
      </c>
      <c r="AQ3705" s="599">
        <f t="shared" si="1643"/>
        <v>0</v>
      </c>
      <c r="AR3705" s="599">
        <f t="shared" si="1643"/>
        <v>0</v>
      </c>
      <c r="AS3705" s="599">
        <f t="shared" si="1643"/>
        <v>0</v>
      </c>
      <c r="AT3705" s="599">
        <f t="shared" si="1643"/>
        <v>0</v>
      </c>
      <c r="AU3705" s="599">
        <f t="shared" si="1643"/>
        <v>0</v>
      </c>
      <c r="AV3705" s="599">
        <f t="shared" si="1643"/>
        <v>0</v>
      </c>
      <c r="AW3705" s="599">
        <f t="shared" si="1643"/>
        <v>0</v>
      </c>
      <c r="AX3705" s="599">
        <f t="shared" si="1643"/>
        <v>0</v>
      </c>
      <c r="AY3705" s="599">
        <f t="shared" si="1643"/>
        <v>0</v>
      </c>
      <c r="AZ3705" s="599">
        <f t="shared" si="1643"/>
        <v>0</v>
      </c>
      <c r="BA3705" s="599">
        <f t="shared" si="1643"/>
        <v>0</v>
      </c>
      <c r="BB3705" s="599">
        <f t="shared" si="1643"/>
        <v>0</v>
      </c>
      <c r="BC3705" s="599">
        <f t="shared" si="1643"/>
        <v>0</v>
      </c>
      <c r="BD3705" s="599">
        <f t="shared" si="1643"/>
        <v>0</v>
      </c>
      <c r="BE3705" s="599">
        <f t="shared" si="1643"/>
        <v>0</v>
      </c>
      <c r="BF3705" s="599">
        <f t="shared" si="1643"/>
        <v>0</v>
      </c>
      <c r="BG3705" s="599">
        <f t="shared" si="1643"/>
        <v>0</v>
      </c>
      <c r="BH3705" s="599">
        <f t="shared" si="1643"/>
        <v>0</v>
      </c>
      <c r="BI3705" s="599">
        <f t="shared" si="1643"/>
        <v>0</v>
      </c>
      <c r="BJ3705" s="599">
        <f t="shared" si="1643"/>
        <v>0</v>
      </c>
      <c r="BK3705" s="599">
        <f t="shared" si="1643"/>
        <v>0</v>
      </c>
      <c r="BL3705" s="599">
        <f t="shared" si="1643"/>
        <v>0</v>
      </c>
      <c r="BM3705" s="599">
        <f t="shared" si="1643"/>
        <v>0</v>
      </c>
      <c r="BN3705" s="599">
        <f t="shared" si="1643"/>
        <v>0</v>
      </c>
      <c r="BO3705" s="599">
        <f t="shared" si="1643"/>
        <v>0</v>
      </c>
      <c r="BP3705" s="599">
        <f t="shared" si="1643"/>
        <v>0</v>
      </c>
      <c r="BQ3705" s="601">
        <v>1</v>
      </c>
      <c r="BR3705" s="596"/>
    </row>
    <row r="3706" spans="1:77" s="575" customFormat="1" hidden="1">
      <c r="B3706" s="576"/>
      <c r="C3706" s="849" t="s">
        <v>2709</v>
      </c>
      <c r="D3706" s="578"/>
      <c r="E3706" s="579"/>
      <c r="F3706" s="578"/>
      <c r="G3706" s="580"/>
      <c r="H3706" s="581">
        <f>SUM(H3707:H3709)</f>
        <v>0</v>
      </c>
      <c r="I3706" s="582"/>
      <c r="J3706" s="580">
        <f>SUM(J3707:J3709)</f>
        <v>0</v>
      </c>
      <c r="K3706" s="578">
        <f>SUM(K3707:K3709)</f>
        <v>0</v>
      </c>
      <c r="L3706" s="578">
        <f t="shared" ref="L3706:BP3706" si="1644">SUM(L3707:L3709)</f>
        <v>0</v>
      </c>
      <c r="M3706" s="578">
        <f t="shared" si="1644"/>
        <v>0</v>
      </c>
      <c r="N3706" s="578">
        <f t="shared" si="1644"/>
        <v>0</v>
      </c>
      <c r="O3706" s="578">
        <f t="shared" si="1644"/>
        <v>0</v>
      </c>
      <c r="P3706" s="578">
        <f t="shared" si="1644"/>
        <v>0</v>
      </c>
      <c r="Q3706" s="578">
        <f t="shared" si="1644"/>
        <v>0</v>
      </c>
      <c r="R3706" s="578">
        <f t="shared" si="1644"/>
        <v>0</v>
      </c>
      <c r="S3706" s="578">
        <f t="shared" si="1644"/>
        <v>0</v>
      </c>
      <c r="T3706" s="578">
        <f t="shared" si="1644"/>
        <v>0</v>
      </c>
      <c r="U3706" s="578">
        <f t="shared" si="1644"/>
        <v>0</v>
      </c>
      <c r="V3706" s="578">
        <f t="shared" si="1644"/>
        <v>0</v>
      </c>
      <c r="W3706" s="578">
        <f t="shared" si="1644"/>
        <v>0</v>
      </c>
      <c r="X3706" s="578">
        <f t="shared" si="1644"/>
        <v>0</v>
      </c>
      <c r="Y3706" s="578">
        <f t="shared" si="1644"/>
        <v>0</v>
      </c>
      <c r="Z3706" s="578">
        <f t="shared" si="1644"/>
        <v>0</v>
      </c>
      <c r="AA3706" s="578">
        <f t="shared" si="1644"/>
        <v>0</v>
      </c>
      <c r="AB3706" s="578">
        <f t="shared" si="1644"/>
        <v>0</v>
      </c>
      <c r="AC3706" s="578">
        <f t="shared" si="1644"/>
        <v>0</v>
      </c>
      <c r="AD3706" s="578">
        <f t="shared" si="1644"/>
        <v>0</v>
      </c>
      <c r="AE3706" s="578">
        <f t="shared" si="1644"/>
        <v>0</v>
      </c>
      <c r="AF3706" s="578">
        <f t="shared" si="1644"/>
        <v>0</v>
      </c>
      <c r="AG3706" s="578">
        <f t="shared" si="1644"/>
        <v>0</v>
      </c>
      <c r="AH3706" s="578">
        <f t="shared" si="1644"/>
        <v>0</v>
      </c>
      <c r="AI3706" s="578">
        <f t="shared" si="1644"/>
        <v>0</v>
      </c>
      <c r="AJ3706" s="578">
        <f t="shared" si="1644"/>
        <v>0</v>
      </c>
      <c r="AK3706" s="578">
        <f t="shared" si="1644"/>
        <v>0</v>
      </c>
      <c r="AL3706" s="578">
        <f t="shared" si="1644"/>
        <v>0</v>
      </c>
      <c r="AM3706" s="578">
        <f t="shared" si="1644"/>
        <v>0</v>
      </c>
      <c r="AN3706" s="578">
        <f t="shared" si="1644"/>
        <v>0</v>
      </c>
      <c r="AO3706" s="578">
        <f t="shared" si="1644"/>
        <v>0</v>
      </c>
      <c r="AP3706" s="578">
        <f t="shared" si="1644"/>
        <v>0</v>
      </c>
      <c r="AQ3706" s="578">
        <f t="shared" si="1644"/>
        <v>0</v>
      </c>
      <c r="AR3706" s="578">
        <f t="shared" si="1644"/>
        <v>0</v>
      </c>
      <c r="AS3706" s="578">
        <f t="shared" si="1644"/>
        <v>0</v>
      </c>
      <c r="AT3706" s="578">
        <f t="shared" si="1644"/>
        <v>0</v>
      </c>
      <c r="AU3706" s="578">
        <f t="shared" si="1644"/>
        <v>0</v>
      </c>
      <c r="AV3706" s="578">
        <f t="shared" si="1644"/>
        <v>0</v>
      </c>
      <c r="AW3706" s="578">
        <f t="shared" si="1644"/>
        <v>0</v>
      </c>
      <c r="AX3706" s="578">
        <f t="shared" si="1644"/>
        <v>0</v>
      </c>
      <c r="AY3706" s="578">
        <f t="shared" si="1644"/>
        <v>0</v>
      </c>
      <c r="AZ3706" s="578">
        <f t="shared" si="1644"/>
        <v>0</v>
      </c>
      <c r="BA3706" s="578">
        <f t="shared" si="1644"/>
        <v>0</v>
      </c>
      <c r="BB3706" s="578">
        <f t="shared" si="1644"/>
        <v>0</v>
      </c>
      <c r="BC3706" s="578">
        <f t="shared" si="1644"/>
        <v>0</v>
      </c>
      <c r="BD3706" s="578">
        <f t="shared" si="1644"/>
        <v>0</v>
      </c>
      <c r="BE3706" s="578">
        <f t="shared" si="1644"/>
        <v>0</v>
      </c>
      <c r="BF3706" s="578">
        <f t="shared" si="1644"/>
        <v>0</v>
      </c>
      <c r="BG3706" s="578">
        <f t="shared" si="1644"/>
        <v>0</v>
      </c>
      <c r="BH3706" s="578">
        <f t="shared" si="1644"/>
        <v>0</v>
      </c>
      <c r="BI3706" s="578">
        <f t="shared" si="1644"/>
        <v>0</v>
      </c>
      <c r="BJ3706" s="578">
        <f t="shared" si="1644"/>
        <v>0</v>
      </c>
      <c r="BK3706" s="578">
        <f t="shared" si="1644"/>
        <v>0</v>
      </c>
      <c r="BL3706" s="578">
        <f t="shared" si="1644"/>
        <v>0</v>
      </c>
      <c r="BM3706" s="578">
        <f t="shared" si="1644"/>
        <v>0</v>
      </c>
      <c r="BN3706" s="578">
        <f t="shared" si="1644"/>
        <v>0</v>
      </c>
      <c r="BO3706" s="578">
        <f t="shared" si="1644"/>
        <v>0</v>
      </c>
      <c r="BP3706" s="578">
        <f t="shared" si="1644"/>
        <v>0</v>
      </c>
      <c r="BQ3706" s="547">
        <v>1</v>
      </c>
      <c r="BR3706" s="578"/>
    </row>
    <row r="3707" spans="1:77" s="575" customFormat="1" hidden="1">
      <c r="B3707" s="576"/>
      <c r="C3707" s="577"/>
      <c r="D3707" s="578"/>
      <c r="E3707" s="579"/>
      <c r="F3707" s="578"/>
      <c r="G3707" s="580"/>
      <c r="H3707" s="581">
        <f>J3707</f>
        <v>0</v>
      </c>
      <c r="I3707" s="582"/>
      <c r="J3707" s="580">
        <f>K3707+AA3707+BM3707</f>
        <v>0</v>
      </c>
      <c r="K3707" s="578">
        <f>L3707+T3707+X3707+Y3707+Z3707</f>
        <v>0</v>
      </c>
      <c r="L3707" s="578">
        <f>M3707+S3707</f>
        <v>0</v>
      </c>
      <c r="M3707" s="578">
        <f>N3707+R3707</f>
        <v>0</v>
      </c>
      <c r="N3707" s="578">
        <f>O3707+P3707+Q3707</f>
        <v>0</v>
      </c>
      <c r="O3707" s="578"/>
      <c r="P3707" s="578"/>
      <c r="Q3707" s="578"/>
      <c r="R3707" s="578"/>
      <c r="S3707" s="578"/>
      <c r="T3707" s="578">
        <f>U3707+V3707+W3707</f>
        <v>0</v>
      </c>
      <c r="U3707" s="578"/>
      <c r="V3707" s="578"/>
      <c r="W3707" s="578"/>
      <c r="X3707" s="578"/>
      <c r="Y3707" s="578"/>
      <c r="Z3707" s="578"/>
      <c r="AA3707" s="578">
        <f xml:space="preserve"> SUM(AB3707:AI3707)+SUM(AV3707:BL3707)</f>
        <v>0</v>
      </c>
      <c r="AB3707" s="578"/>
      <c r="AC3707" s="578"/>
      <c r="AD3707" s="578"/>
      <c r="AE3707" s="578"/>
      <c r="AF3707" s="578"/>
      <c r="AG3707" s="578"/>
      <c r="AH3707" s="578"/>
      <c r="AI3707" s="578">
        <f>SUM(AJ3707:AT3707)</f>
        <v>0</v>
      </c>
      <c r="AJ3707" s="578"/>
      <c r="AK3707" s="578"/>
      <c r="AL3707" s="578"/>
      <c r="AM3707" s="578"/>
      <c r="AN3707" s="578"/>
      <c r="AO3707" s="578"/>
      <c r="AP3707" s="578"/>
      <c r="AQ3707" s="578"/>
      <c r="AR3707" s="578"/>
      <c r="AS3707" s="578"/>
      <c r="AT3707" s="578"/>
      <c r="AU3707" s="567"/>
      <c r="AV3707" s="578"/>
      <c r="AW3707" s="578"/>
      <c r="AX3707" s="578"/>
      <c r="AY3707" s="578"/>
      <c r="AZ3707" s="578"/>
      <c r="BA3707" s="578"/>
      <c r="BB3707" s="578"/>
      <c r="BC3707" s="578"/>
      <c r="BD3707" s="578"/>
      <c r="BE3707" s="578"/>
      <c r="BF3707" s="578"/>
      <c r="BG3707" s="578"/>
      <c r="BH3707" s="578"/>
      <c r="BI3707" s="578"/>
      <c r="BJ3707" s="578"/>
      <c r="BK3707" s="578"/>
      <c r="BL3707" s="578"/>
      <c r="BM3707" s="578">
        <f>SUM(BN3707:BP3707)</f>
        <v>0</v>
      </c>
      <c r="BN3707" s="578"/>
      <c r="BO3707" s="578"/>
      <c r="BP3707" s="578"/>
      <c r="BQ3707" s="547">
        <v>1</v>
      </c>
      <c r="BR3707" s="578"/>
    </row>
    <row r="3708" spans="1:77" s="575" customFormat="1" hidden="1">
      <c r="B3708" s="576"/>
      <c r="C3708" s="577"/>
      <c r="D3708" s="578"/>
      <c r="E3708" s="579"/>
      <c r="F3708" s="578"/>
      <c r="G3708" s="580"/>
      <c r="H3708" s="581">
        <f>J3708</f>
        <v>0</v>
      </c>
      <c r="I3708" s="582"/>
      <c r="J3708" s="580">
        <f>K3708+AA3708+BM3708</f>
        <v>0</v>
      </c>
      <c r="K3708" s="578">
        <f>L3708+T3708+X3708+Y3708+Z3708</f>
        <v>0</v>
      </c>
      <c r="L3708" s="578">
        <f>M3708+S3708</f>
        <v>0</v>
      </c>
      <c r="M3708" s="578">
        <f>N3708+R3708</f>
        <v>0</v>
      </c>
      <c r="N3708" s="578">
        <f>O3708+P3708+Q3708</f>
        <v>0</v>
      </c>
      <c r="O3708" s="578"/>
      <c r="P3708" s="578"/>
      <c r="Q3708" s="578"/>
      <c r="R3708" s="578"/>
      <c r="S3708" s="578"/>
      <c r="T3708" s="578">
        <f>U3708+V3708+W3708</f>
        <v>0</v>
      </c>
      <c r="U3708" s="578"/>
      <c r="V3708" s="578"/>
      <c r="W3708" s="578"/>
      <c r="X3708" s="578"/>
      <c r="Y3708" s="578"/>
      <c r="Z3708" s="578"/>
      <c r="AA3708" s="578">
        <f xml:space="preserve"> SUM(AB3708:AI3708)+SUM(AV3708:BL3708)</f>
        <v>0</v>
      </c>
      <c r="AB3708" s="578"/>
      <c r="AC3708" s="578"/>
      <c r="AD3708" s="578"/>
      <c r="AE3708" s="578"/>
      <c r="AF3708" s="578"/>
      <c r="AG3708" s="578"/>
      <c r="AH3708" s="578"/>
      <c r="AI3708" s="578">
        <f>SUM(AJ3708:AT3708)</f>
        <v>0</v>
      </c>
      <c r="AJ3708" s="578"/>
      <c r="AK3708" s="578"/>
      <c r="AL3708" s="578"/>
      <c r="AM3708" s="578"/>
      <c r="AN3708" s="578"/>
      <c r="AO3708" s="578"/>
      <c r="AP3708" s="578"/>
      <c r="AQ3708" s="578"/>
      <c r="AR3708" s="578"/>
      <c r="AS3708" s="578"/>
      <c r="AT3708" s="578"/>
      <c r="AU3708" s="567"/>
      <c r="AV3708" s="578"/>
      <c r="AW3708" s="578"/>
      <c r="AX3708" s="578"/>
      <c r="AY3708" s="578"/>
      <c r="AZ3708" s="578"/>
      <c r="BA3708" s="578"/>
      <c r="BB3708" s="578"/>
      <c r="BC3708" s="578"/>
      <c r="BD3708" s="578"/>
      <c r="BE3708" s="578"/>
      <c r="BF3708" s="578"/>
      <c r="BG3708" s="578"/>
      <c r="BH3708" s="578"/>
      <c r="BI3708" s="578"/>
      <c r="BJ3708" s="578"/>
      <c r="BK3708" s="578"/>
      <c r="BL3708" s="578"/>
      <c r="BM3708" s="578">
        <f>SUM(BN3708:BP3708)</f>
        <v>0</v>
      </c>
      <c r="BN3708" s="578"/>
      <c r="BO3708" s="578"/>
      <c r="BP3708" s="578"/>
      <c r="BQ3708" s="547">
        <v>1</v>
      </c>
      <c r="BR3708" s="578"/>
    </row>
    <row r="3709" spans="1:77" s="575" customFormat="1" hidden="1">
      <c r="B3709" s="576"/>
      <c r="C3709" s="577"/>
      <c r="D3709" s="578"/>
      <c r="E3709" s="579"/>
      <c r="F3709" s="578"/>
      <c r="G3709" s="580"/>
      <c r="H3709" s="581">
        <f>J3709</f>
        <v>0</v>
      </c>
      <c r="I3709" s="582"/>
      <c r="J3709" s="580">
        <f>K3709+AA3709+BM3709</f>
        <v>0</v>
      </c>
      <c r="K3709" s="578">
        <f>L3709+T3709+X3709+Y3709+Z3709</f>
        <v>0</v>
      </c>
      <c r="L3709" s="578">
        <f>M3709+S3709</f>
        <v>0</v>
      </c>
      <c r="M3709" s="578">
        <f>N3709+R3709</f>
        <v>0</v>
      </c>
      <c r="N3709" s="578">
        <f>O3709+P3709+Q3709</f>
        <v>0</v>
      </c>
      <c r="O3709" s="578"/>
      <c r="P3709" s="578"/>
      <c r="Q3709" s="578"/>
      <c r="R3709" s="578"/>
      <c r="S3709" s="578"/>
      <c r="T3709" s="578">
        <f>U3709+V3709+W3709</f>
        <v>0</v>
      </c>
      <c r="U3709" s="578"/>
      <c r="V3709" s="578"/>
      <c r="W3709" s="578"/>
      <c r="X3709" s="578"/>
      <c r="Y3709" s="578"/>
      <c r="Z3709" s="578"/>
      <c r="AA3709" s="578">
        <f xml:space="preserve"> SUM(AB3709:AI3709)+SUM(AV3709:BL3709)</f>
        <v>0</v>
      </c>
      <c r="AB3709" s="578"/>
      <c r="AC3709" s="578"/>
      <c r="AD3709" s="578"/>
      <c r="AE3709" s="578"/>
      <c r="AF3709" s="578"/>
      <c r="AG3709" s="578"/>
      <c r="AH3709" s="578"/>
      <c r="AI3709" s="578">
        <f>SUM(AJ3709:AT3709)</f>
        <v>0</v>
      </c>
      <c r="AJ3709" s="578"/>
      <c r="AK3709" s="578"/>
      <c r="AL3709" s="578"/>
      <c r="AM3709" s="578"/>
      <c r="AN3709" s="578"/>
      <c r="AO3709" s="578"/>
      <c r="AP3709" s="578"/>
      <c r="AQ3709" s="578"/>
      <c r="AR3709" s="578"/>
      <c r="AS3709" s="578"/>
      <c r="AT3709" s="578"/>
      <c r="AU3709" s="567"/>
      <c r="AV3709" s="578"/>
      <c r="AW3709" s="578"/>
      <c r="AX3709" s="578"/>
      <c r="AY3709" s="578"/>
      <c r="AZ3709" s="578"/>
      <c r="BA3709" s="578"/>
      <c r="BB3709" s="578"/>
      <c r="BC3709" s="578"/>
      <c r="BD3709" s="578"/>
      <c r="BE3709" s="578"/>
      <c r="BF3709" s="578"/>
      <c r="BG3709" s="578"/>
      <c r="BH3709" s="578"/>
      <c r="BI3709" s="578"/>
      <c r="BJ3709" s="578"/>
      <c r="BK3709" s="578"/>
      <c r="BL3709" s="578"/>
      <c r="BM3709" s="578">
        <f>SUM(BN3709:BP3709)</f>
        <v>0</v>
      </c>
      <c r="BN3709" s="578"/>
      <c r="BO3709" s="578"/>
      <c r="BP3709" s="578"/>
      <c r="BQ3709" s="547">
        <v>1</v>
      </c>
      <c r="BR3709" s="578"/>
    </row>
    <row r="3710" spans="1:77" s="575" customFormat="1" hidden="1">
      <c r="B3710" s="576"/>
      <c r="C3710" s="849" t="s">
        <v>2710</v>
      </c>
      <c r="D3710" s="578"/>
      <c r="E3710" s="579"/>
      <c r="F3710" s="578"/>
      <c r="G3710" s="580"/>
      <c r="H3710" s="581">
        <f>SUM(H3711:H3713)</f>
        <v>0</v>
      </c>
      <c r="I3710" s="582"/>
      <c r="J3710" s="580">
        <f>SUM(J3711:J3713)</f>
        <v>0</v>
      </c>
      <c r="K3710" s="578">
        <f t="shared" ref="K3710:BP3710" si="1645">SUM(K3711:K3713)</f>
        <v>0</v>
      </c>
      <c r="L3710" s="578">
        <f t="shared" si="1645"/>
        <v>0</v>
      </c>
      <c r="M3710" s="578">
        <f t="shared" si="1645"/>
        <v>0</v>
      </c>
      <c r="N3710" s="578">
        <f t="shared" si="1645"/>
        <v>0</v>
      </c>
      <c r="O3710" s="578">
        <f t="shared" si="1645"/>
        <v>0</v>
      </c>
      <c r="P3710" s="578">
        <f t="shared" si="1645"/>
        <v>0</v>
      </c>
      <c r="Q3710" s="578">
        <f t="shared" si="1645"/>
        <v>0</v>
      </c>
      <c r="R3710" s="578">
        <f t="shared" si="1645"/>
        <v>0</v>
      </c>
      <c r="S3710" s="578">
        <f t="shared" si="1645"/>
        <v>0</v>
      </c>
      <c r="T3710" s="578">
        <f t="shared" si="1645"/>
        <v>0</v>
      </c>
      <c r="U3710" s="578">
        <f t="shared" si="1645"/>
        <v>0</v>
      </c>
      <c r="V3710" s="578">
        <f t="shared" si="1645"/>
        <v>0</v>
      </c>
      <c r="W3710" s="578">
        <f t="shared" si="1645"/>
        <v>0</v>
      </c>
      <c r="X3710" s="578">
        <f t="shared" si="1645"/>
        <v>0</v>
      </c>
      <c r="Y3710" s="578">
        <f t="shared" si="1645"/>
        <v>0</v>
      </c>
      <c r="Z3710" s="578">
        <f t="shared" si="1645"/>
        <v>0</v>
      </c>
      <c r="AA3710" s="578">
        <f t="shared" si="1645"/>
        <v>0</v>
      </c>
      <c r="AB3710" s="578">
        <f t="shared" si="1645"/>
        <v>0</v>
      </c>
      <c r="AC3710" s="578">
        <f t="shared" si="1645"/>
        <v>0</v>
      </c>
      <c r="AD3710" s="578">
        <f t="shared" si="1645"/>
        <v>0</v>
      </c>
      <c r="AE3710" s="578">
        <f t="shared" si="1645"/>
        <v>0</v>
      </c>
      <c r="AF3710" s="578">
        <f t="shared" si="1645"/>
        <v>0</v>
      </c>
      <c r="AG3710" s="578">
        <f t="shared" si="1645"/>
        <v>0</v>
      </c>
      <c r="AH3710" s="578">
        <f t="shared" si="1645"/>
        <v>0</v>
      </c>
      <c r="AI3710" s="578">
        <f t="shared" si="1645"/>
        <v>0</v>
      </c>
      <c r="AJ3710" s="578">
        <f t="shared" si="1645"/>
        <v>0</v>
      </c>
      <c r="AK3710" s="578">
        <f t="shared" si="1645"/>
        <v>0</v>
      </c>
      <c r="AL3710" s="578">
        <f t="shared" si="1645"/>
        <v>0</v>
      </c>
      <c r="AM3710" s="578">
        <f t="shared" si="1645"/>
        <v>0</v>
      </c>
      <c r="AN3710" s="578">
        <f t="shared" si="1645"/>
        <v>0</v>
      </c>
      <c r="AO3710" s="578">
        <f t="shared" si="1645"/>
        <v>0</v>
      </c>
      <c r="AP3710" s="578">
        <f t="shared" si="1645"/>
        <v>0</v>
      </c>
      <c r="AQ3710" s="578">
        <f t="shared" si="1645"/>
        <v>0</v>
      </c>
      <c r="AR3710" s="578">
        <f t="shared" si="1645"/>
        <v>0</v>
      </c>
      <c r="AS3710" s="578">
        <f t="shared" si="1645"/>
        <v>0</v>
      </c>
      <c r="AT3710" s="578">
        <f t="shared" si="1645"/>
        <v>0</v>
      </c>
      <c r="AU3710" s="578">
        <f t="shared" si="1645"/>
        <v>0</v>
      </c>
      <c r="AV3710" s="578">
        <f t="shared" si="1645"/>
        <v>0</v>
      </c>
      <c r="AW3710" s="578">
        <f t="shared" si="1645"/>
        <v>0</v>
      </c>
      <c r="AX3710" s="578">
        <f t="shared" si="1645"/>
        <v>0</v>
      </c>
      <c r="AY3710" s="578">
        <f t="shared" si="1645"/>
        <v>0</v>
      </c>
      <c r="AZ3710" s="578">
        <f t="shared" si="1645"/>
        <v>0</v>
      </c>
      <c r="BA3710" s="578">
        <f t="shared" si="1645"/>
        <v>0</v>
      </c>
      <c r="BB3710" s="578">
        <f t="shared" si="1645"/>
        <v>0</v>
      </c>
      <c r="BC3710" s="578">
        <f t="shared" si="1645"/>
        <v>0</v>
      </c>
      <c r="BD3710" s="578">
        <f t="shared" si="1645"/>
        <v>0</v>
      </c>
      <c r="BE3710" s="578">
        <f t="shared" si="1645"/>
        <v>0</v>
      </c>
      <c r="BF3710" s="578">
        <f t="shared" si="1645"/>
        <v>0</v>
      </c>
      <c r="BG3710" s="578">
        <f t="shared" si="1645"/>
        <v>0</v>
      </c>
      <c r="BH3710" s="578">
        <f t="shared" si="1645"/>
        <v>0</v>
      </c>
      <c r="BI3710" s="578">
        <f t="shared" si="1645"/>
        <v>0</v>
      </c>
      <c r="BJ3710" s="578">
        <f t="shared" si="1645"/>
        <v>0</v>
      </c>
      <c r="BK3710" s="578">
        <f t="shared" si="1645"/>
        <v>0</v>
      </c>
      <c r="BL3710" s="578">
        <f t="shared" si="1645"/>
        <v>0</v>
      </c>
      <c r="BM3710" s="578">
        <f t="shared" si="1645"/>
        <v>0</v>
      </c>
      <c r="BN3710" s="578">
        <f t="shared" si="1645"/>
        <v>0</v>
      </c>
      <c r="BO3710" s="578">
        <f t="shared" si="1645"/>
        <v>0</v>
      </c>
      <c r="BP3710" s="578">
        <f t="shared" si="1645"/>
        <v>0</v>
      </c>
      <c r="BQ3710" s="547">
        <v>1</v>
      </c>
      <c r="BR3710" s="578"/>
    </row>
    <row r="3711" spans="1:77" s="575" customFormat="1" hidden="1">
      <c r="B3711" s="576"/>
      <c r="C3711" s="577"/>
      <c r="D3711" s="578"/>
      <c r="E3711" s="579"/>
      <c r="F3711" s="578"/>
      <c r="G3711" s="580"/>
      <c r="H3711" s="581">
        <f>J3711</f>
        <v>0</v>
      </c>
      <c r="I3711" s="582"/>
      <c r="J3711" s="580">
        <f>K3711+AA3711+BM3711</f>
        <v>0</v>
      </c>
      <c r="K3711" s="578">
        <f>L3711+T3711+X3711+Y3711+Z3711</f>
        <v>0</v>
      </c>
      <c r="L3711" s="578">
        <f>M3711+S3711</f>
        <v>0</v>
      </c>
      <c r="M3711" s="578">
        <f>N3711+R3711</f>
        <v>0</v>
      </c>
      <c r="N3711" s="578">
        <f>O3711+P3711+Q3711</f>
        <v>0</v>
      </c>
      <c r="O3711" s="578"/>
      <c r="P3711" s="578"/>
      <c r="Q3711" s="578"/>
      <c r="R3711" s="578"/>
      <c r="S3711" s="578"/>
      <c r="T3711" s="578">
        <f>U3711+V3711+W3711</f>
        <v>0</v>
      </c>
      <c r="U3711" s="578"/>
      <c r="V3711" s="578"/>
      <c r="W3711" s="578"/>
      <c r="X3711" s="578"/>
      <c r="Y3711" s="578"/>
      <c r="Z3711" s="578"/>
      <c r="AA3711" s="578">
        <f xml:space="preserve"> SUM(AB3711:AI3711)+SUM(AV3711:BL3711)</f>
        <v>0</v>
      </c>
      <c r="AB3711" s="578"/>
      <c r="AC3711" s="578"/>
      <c r="AD3711" s="578"/>
      <c r="AE3711" s="578"/>
      <c r="AF3711" s="578"/>
      <c r="AG3711" s="578"/>
      <c r="AH3711" s="578"/>
      <c r="AI3711" s="578"/>
      <c r="AJ3711" s="578"/>
      <c r="AK3711" s="578"/>
      <c r="AL3711" s="578"/>
      <c r="AM3711" s="578"/>
      <c r="AN3711" s="578"/>
      <c r="AO3711" s="578"/>
      <c r="AP3711" s="578"/>
      <c r="AQ3711" s="578"/>
      <c r="AR3711" s="578"/>
      <c r="AS3711" s="578"/>
      <c r="AT3711" s="578"/>
      <c r="AU3711" s="567"/>
      <c r="AV3711" s="578"/>
      <c r="AW3711" s="578"/>
      <c r="AX3711" s="578"/>
      <c r="AY3711" s="578"/>
      <c r="AZ3711" s="578"/>
      <c r="BA3711" s="578"/>
      <c r="BB3711" s="578"/>
      <c r="BC3711" s="578"/>
      <c r="BD3711" s="578"/>
      <c r="BE3711" s="578"/>
      <c r="BF3711" s="578"/>
      <c r="BG3711" s="578"/>
      <c r="BH3711" s="578"/>
      <c r="BI3711" s="578"/>
      <c r="BJ3711" s="578"/>
      <c r="BK3711" s="578"/>
      <c r="BL3711" s="578"/>
      <c r="BM3711" s="578">
        <f>SUM(BN3711:BP3711)</f>
        <v>0</v>
      </c>
      <c r="BN3711" s="578"/>
      <c r="BO3711" s="578"/>
      <c r="BP3711" s="578"/>
      <c r="BQ3711" s="547">
        <v>1</v>
      </c>
      <c r="BR3711" s="578"/>
    </row>
    <row r="3712" spans="1:77" s="575" customFormat="1" hidden="1">
      <c r="B3712" s="576"/>
      <c r="C3712" s="577"/>
      <c r="D3712" s="578"/>
      <c r="E3712" s="579"/>
      <c r="F3712" s="578"/>
      <c r="G3712" s="580"/>
      <c r="H3712" s="581">
        <f>J3712</f>
        <v>0</v>
      </c>
      <c r="I3712" s="582"/>
      <c r="J3712" s="580">
        <f>K3712+AA3712+BM3712</f>
        <v>0</v>
      </c>
      <c r="K3712" s="578">
        <f>L3712+T3712+X3712+Y3712+Z3712</f>
        <v>0</v>
      </c>
      <c r="L3712" s="578">
        <f>M3712+S3712</f>
        <v>0</v>
      </c>
      <c r="M3712" s="578">
        <f>N3712+R3712</f>
        <v>0</v>
      </c>
      <c r="N3712" s="578">
        <f>O3712+P3712+Q3712</f>
        <v>0</v>
      </c>
      <c r="O3712" s="578"/>
      <c r="P3712" s="578"/>
      <c r="Q3712" s="578"/>
      <c r="R3712" s="578"/>
      <c r="S3712" s="578"/>
      <c r="T3712" s="578">
        <f>U3712+V3712+W3712</f>
        <v>0</v>
      </c>
      <c r="U3712" s="578"/>
      <c r="V3712" s="578"/>
      <c r="W3712" s="578"/>
      <c r="X3712" s="578"/>
      <c r="Y3712" s="578"/>
      <c r="Z3712" s="578"/>
      <c r="AA3712" s="578">
        <f xml:space="preserve"> SUM(AB3712:AI3712)+SUM(AV3712:BL3712)</f>
        <v>0</v>
      </c>
      <c r="AB3712" s="578"/>
      <c r="AC3712" s="578"/>
      <c r="AD3712" s="578"/>
      <c r="AE3712" s="578"/>
      <c r="AF3712" s="578"/>
      <c r="AG3712" s="578"/>
      <c r="AH3712" s="578"/>
      <c r="AI3712" s="578"/>
      <c r="AJ3712" s="578"/>
      <c r="AK3712" s="578"/>
      <c r="AL3712" s="578"/>
      <c r="AM3712" s="578"/>
      <c r="AN3712" s="578"/>
      <c r="AO3712" s="578"/>
      <c r="AP3712" s="578"/>
      <c r="AQ3712" s="578"/>
      <c r="AR3712" s="578"/>
      <c r="AS3712" s="578"/>
      <c r="AT3712" s="578"/>
      <c r="AU3712" s="567"/>
      <c r="AV3712" s="578"/>
      <c r="AW3712" s="578"/>
      <c r="AX3712" s="578"/>
      <c r="AY3712" s="578"/>
      <c r="AZ3712" s="578"/>
      <c r="BA3712" s="578"/>
      <c r="BB3712" s="578"/>
      <c r="BC3712" s="578"/>
      <c r="BD3712" s="578"/>
      <c r="BE3712" s="578"/>
      <c r="BF3712" s="578"/>
      <c r="BG3712" s="578"/>
      <c r="BH3712" s="578"/>
      <c r="BI3712" s="578"/>
      <c r="BJ3712" s="578"/>
      <c r="BK3712" s="578"/>
      <c r="BL3712" s="578"/>
      <c r="BM3712" s="578">
        <f>SUM(BN3712:BP3712)</f>
        <v>0</v>
      </c>
      <c r="BN3712" s="578"/>
      <c r="BO3712" s="578"/>
      <c r="BP3712" s="578"/>
      <c r="BQ3712" s="547">
        <v>1</v>
      </c>
      <c r="BR3712" s="578"/>
    </row>
    <row r="3713" spans="1:77" s="575" customFormat="1" hidden="1">
      <c r="B3713" s="576"/>
      <c r="C3713" s="577"/>
      <c r="D3713" s="578"/>
      <c r="E3713" s="579"/>
      <c r="F3713" s="578"/>
      <c r="G3713" s="580"/>
      <c r="H3713" s="581">
        <f>J3713</f>
        <v>0</v>
      </c>
      <c r="I3713" s="582"/>
      <c r="J3713" s="580">
        <f>K3713+AA3713+BM3713</f>
        <v>0</v>
      </c>
      <c r="K3713" s="578">
        <f>L3713+T3713+X3713+Y3713+Z3713</f>
        <v>0</v>
      </c>
      <c r="L3713" s="578">
        <f>M3713+S3713</f>
        <v>0</v>
      </c>
      <c r="M3713" s="578">
        <f>N3713+R3713</f>
        <v>0</v>
      </c>
      <c r="N3713" s="578">
        <f>O3713+P3713+Q3713</f>
        <v>0</v>
      </c>
      <c r="O3713" s="578"/>
      <c r="P3713" s="578"/>
      <c r="Q3713" s="578"/>
      <c r="R3713" s="578"/>
      <c r="S3713" s="578"/>
      <c r="T3713" s="578">
        <f>U3713+V3713+W3713</f>
        <v>0</v>
      </c>
      <c r="U3713" s="578"/>
      <c r="V3713" s="578"/>
      <c r="W3713" s="578"/>
      <c r="X3713" s="578"/>
      <c r="Y3713" s="578"/>
      <c r="Z3713" s="578"/>
      <c r="AA3713" s="578">
        <f xml:space="preserve"> SUM(AB3713:AI3713)+SUM(AV3713:BL3713)</f>
        <v>0</v>
      </c>
      <c r="AB3713" s="578"/>
      <c r="AC3713" s="578"/>
      <c r="AD3713" s="578"/>
      <c r="AE3713" s="578"/>
      <c r="AF3713" s="578"/>
      <c r="AG3713" s="578"/>
      <c r="AH3713" s="578"/>
      <c r="AI3713" s="578"/>
      <c r="AJ3713" s="578"/>
      <c r="AK3713" s="578"/>
      <c r="AL3713" s="578"/>
      <c r="AM3713" s="578"/>
      <c r="AN3713" s="578"/>
      <c r="AO3713" s="578"/>
      <c r="AP3713" s="578"/>
      <c r="AQ3713" s="578"/>
      <c r="AR3713" s="578"/>
      <c r="AS3713" s="578"/>
      <c r="AT3713" s="578"/>
      <c r="AU3713" s="567"/>
      <c r="AV3713" s="578"/>
      <c r="AW3713" s="578"/>
      <c r="AX3713" s="578"/>
      <c r="AY3713" s="578"/>
      <c r="AZ3713" s="578"/>
      <c r="BA3713" s="578"/>
      <c r="BB3713" s="578"/>
      <c r="BC3713" s="578"/>
      <c r="BD3713" s="578"/>
      <c r="BE3713" s="578"/>
      <c r="BF3713" s="578"/>
      <c r="BG3713" s="578"/>
      <c r="BH3713" s="578"/>
      <c r="BI3713" s="578"/>
      <c r="BJ3713" s="578"/>
      <c r="BK3713" s="578"/>
      <c r="BL3713" s="578"/>
      <c r="BM3713" s="578">
        <f>SUM(BN3713:BP3713)</f>
        <v>0</v>
      </c>
      <c r="BN3713" s="578"/>
      <c r="BO3713" s="578"/>
      <c r="BP3713" s="578"/>
      <c r="BQ3713" s="547">
        <v>1</v>
      </c>
      <c r="BR3713" s="578"/>
    </row>
    <row r="3714" spans="1:77" s="593" customFormat="1" ht="14.25" hidden="1">
      <c r="B3714" s="594" t="s">
        <v>1057</v>
      </c>
      <c r="C3714" s="1579" t="s">
        <v>1058</v>
      </c>
      <c r="D3714" s="596"/>
      <c r="E3714" s="597"/>
      <c r="F3714" s="596"/>
      <c r="G3714" s="598"/>
      <c r="H3714" s="599">
        <f t="shared" ref="H3714:BP3714" si="1646">H3715+H3728</f>
        <v>15.780000000000001</v>
      </c>
      <c r="I3714" s="1019">
        <f t="shared" si="1646"/>
        <v>0</v>
      </c>
      <c r="J3714" s="599">
        <f t="shared" si="1646"/>
        <v>15.780000000000001</v>
      </c>
      <c r="K3714" s="599">
        <f t="shared" si="1646"/>
        <v>4.37</v>
      </c>
      <c r="L3714" s="599">
        <f t="shared" si="1646"/>
        <v>2.5700000000000003</v>
      </c>
      <c r="M3714" s="599">
        <f t="shared" si="1646"/>
        <v>2.5700000000000003</v>
      </c>
      <c r="N3714" s="599">
        <f t="shared" si="1646"/>
        <v>0.92999999999999994</v>
      </c>
      <c r="O3714" s="599">
        <f t="shared" si="1646"/>
        <v>0.92999999999999994</v>
      </c>
      <c r="P3714" s="599">
        <f t="shared" si="1646"/>
        <v>0</v>
      </c>
      <c r="Q3714" s="599">
        <f t="shared" si="1646"/>
        <v>0</v>
      </c>
      <c r="R3714" s="596">
        <f t="shared" si="1646"/>
        <v>1.6400000000000001</v>
      </c>
      <c r="S3714" s="599">
        <f t="shared" si="1646"/>
        <v>0</v>
      </c>
      <c r="T3714" s="599">
        <f t="shared" si="1646"/>
        <v>0</v>
      </c>
      <c r="U3714" s="599">
        <f t="shared" si="1646"/>
        <v>0</v>
      </c>
      <c r="V3714" s="599">
        <f t="shared" si="1646"/>
        <v>0</v>
      </c>
      <c r="W3714" s="599">
        <f t="shared" si="1646"/>
        <v>0</v>
      </c>
      <c r="X3714" s="599">
        <f t="shared" si="1646"/>
        <v>0</v>
      </c>
      <c r="Y3714" s="599">
        <f t="shared" si="1646"/>
        <v>1.8</v>
      </c>
      <c r="Z3714" s="599">
        <f t="shared" si="1646"/>
        <v>0</v>
      </c>
      <c r="AA3714" s="599">
        <f t="shared" si="1646"/>
        <v>10.58</v>
      </c>
      <c r="AB3714" s="599">
        <f t="shared" si="1646"/>
        <v>0</v>
      </c>
      <c r="AC3714" s="599">
        <f t="shared" si="1646"/>
        <v>0</v>
      </c>
      <c r="AD3714" s="599">
        <f t="shared" si="1646"/>
        <v>0</v>
      </c>
      <c r="AE3714" s="599">
        <f t="shared" si="1646"/>
        <v>0</v>
      </c>
      <c r="AF3714" s="599">
        <f t="shared" si="1646"/>
        <v>0</v>
      </c>
      <c r="AG3714" s="599">
        <f t="shared" si="1646"/>
        <v>5.58</v>
      </c>
      <c r="AH3714" s="599">
        <f t="shared" si="1646"/>
        <v>0</v>
      </c>
      <c r="AI3714" s="599">
        <f t="shared" si="1646"/>
        <v>2.52</v>
      </c>
      <c r="AJ3714" s="599">
        <f t="shared" si="1646"/>
        <v>1.37</v>
      </c>
      <c r="AK3714" s="599">
        <f t="shared" si="1646"/>
        <v>0</v>
      </c>
      <c r="AL3714" s="599">
        <f t="shared" si="1646"/>
        <v>0</v>
      </c>
      <c r="AM3714" s="599">
        <f t="shared" si="1646"/>
        <v>0</v>
      </c>
      <c r="AN3714" s="599">
        <f t="shared" si="1646"/>
        <v>0</v>
      </c>
      <c r="AO3714" s="599">
        <f t="shared" si="1646"/>
        <v>0</v>
      </c>
      <c r="AP3714" s="599">
        <f t="shared" si="1646"/>
        <v>0</v>
      </c>
      <c r="AQ3714" s="599">
        <f t="shared" si="1646"/>
        <v>0</v>
      </c>
      <c r="AR3714" s="599">
        <f t="shared" si="1646"/>
        <v>0</v>
      </c>
      <c r="AS3714" s="599">
        <f t="shared" si="1646"/>
        <v>0</v>
      </c>
      <c r="AT3714" s="599">
        <f t="shared" si="1646"/>
        <v>0</v>
      </c>
      <c r="AU3714" s="599">
        <f t="shared" si="1646"/>
        <v>0</v>
      </c>
      <c r="AV3714" s="599">
        <f t="shared" si="1646"/>
        <v>0</v>
      </c>
      <c r="AW3714" s="599">
        <f t="shared" si="1646"/>
        <v>0</v>
      </c>
      <c r="AX3714" s="599">
        <f t="shared" si="1646"/>
        <v>0</v>
      </c>
      <c r="AY3714" s="599">
        <f t="shared" si="1646"/>
        <v>0.53</v>
      </c>
      <c r="AZ3714" s="599">
        <f t="shared" si="1646"/>
        <v>1.95</v>
      </c>
      <c r="BA3714" s="599">
        <f t="shared" si="1646"/>
        <v>0</v>
      </c>
      <c r="BB3714" s="599">
        <f t="shared" si="1646"/>
        <v>0</v>
      </c>
      <c r="BC3714" s="599">
        <f t="shared" si="1646"/>
        <v>0</v>
      </c>
      <c r="BD3714" s="599">
        <f t="shared" si="1646"/>
        <v>0</v>
      </c>
      <c r="BE3714" s="599">
        <f t="shared" si="1646"/>
        <v>1.1500000000000001</v>
      </c>
      <c r="BF3714" s="599">
        <f t="shared" si="1646"/>
        <v>0</v>
      </c>
      <c r="BG3714" s="599">
        <f t="shared" si="1646"/>
        <v>0</v>
      </c>
      <c r="BH3714" s="599">
        <f t="shared" si="1646"/>
        <v>0</v>
      </c>
      <c r="BI3714" s="599">
        <f t="shared" si="1646"/>
        <v>0</v>
      </c>
      <c r="BJ3714" s="599">
        <f t="shared" si="1646"/>
        <v>0</v>
      </c>
      <c r="BK3714" s="599">
        <f t="shared" si="1646"/>
        <v>0</v>
      </c>
      <c r="BL3714" s="599">
        <f t="shared" si="1646"/>
        <v>0</v>
      </c>
      <c r="BM3714" s="599">
        <f t="shared" si="1646"/>
        <v>0.83</v>
      </c>
      <c r="BN3714" s="599">
        <f t="shared" si="1646"/>
        <v>0.83</v>
      </c>
      <c r="BO3714" s="599">
        <f t="shared" si="1646"/>
        <v>0</v>
      </c>
      <c r="BP3714" s="599">
        <f t="shared" si="1646"/>
        <v>0</v>
      </c>
      <c r="BQ3714" s="601">
        <v>1</v>
      </c>
      <c r="BR3714" s="596"/>
    </row>
    <row r="3715" spans="1:77" s="559" customFormat="1" hidden="1">
      <c r="B3715" s="560"/>
      <c r="C3715" s="561" t="s">
        <v>2709</v>
      </c>
      <c r="D3715" s="562"/>
      <c r="E3715" s="563"/>
      <c r="F3715" s="562"/>
      <c r="G3715" s="564"/>
      <c r="H3715" s="565">
        <f>SUM(H3716:H3727)</f>
        <v>0</v>
      </c>
      <c r="I3715" s="566"/>
      <c r="J3715" s="564">
        <f>SUM(J3716:J3727)</f>
        <v>0</v>
      </c>
      <c r="K3715" s="562">
        <f>SUM(K3716:K3727)</f>
        <v>0</v>
      </c>
      <c r="L3715" s="562">
        <f t="shared" ref="L3715:BP3715" si="1647">SUM(L3716:L3727)</f>
        <v>0</v>
      </c>
      <c r="M3715" s="562">
        <f t="shared" si="1647"/>
        <v>0</v>
      </c>
      <c r="N3715" s="562">
        <f t="shared" si="1647"/>
        <v>0</v>
      </c>
      <c r="O3715" s="562">
        <f t="shared" si="1647"/>
        <v>0</v>
      </c>
      <c r="P3715" s="562">
        <f t="shared" si="1647"/>
        <v>0</v>
      </c>
      <c r="Q3715" s="562">
        <f t="shared" si="1647"/>
        <v>0</v>
      </c>
      <c r="R3715" s="562">
        <f t="shared" si="1647"/>
        <v>0</v>
      </c>
      <c r="S3715" s="562">
        <f t="shared" si="1647"/>
        <v>0</v>
      </c>
      <c r="T3715" s="562">
        <f t="shared" si="1647"/>
        <v>0</v>
      </c>
      <c r="U3715" s="562">
        <f t="shared" si="1647"/>
        <v>0</v>
      </c>
      <c r="V3715" s="562">
        <f t="shared" si="1647"/>
        <v>0</v>
      </c>
      <c r="W3715" s="562">
        <f t="shared" si="1647"/>
        <v>0</v>
      </c>
      <c r="X3715" s="562">
        <f t="shared" si="1647"/>
        <v>0</v>
      </c>
      <c r="Y3715" s="562">
        <f t="shared" si="1647"/>
        <v>0</v>
      </c>
      <c r="Z3715" s="562">
        <f t="shared" si="1647"/>
        <v>0</v>
      </c>
      <c r="AA3715" s="562">
        <f t="shared" si="1647"/>
        <v>0</v>
      </c>
      <c r="AB3715" s="562">
        <f t="shared" si="1647"/>
        <v>0</v>
      </c>
      <c r="AC3715" s="562">
        <f t="shared" si="1647"/>
        <v>0</v>
      </c>
      <c r="AD3715" s="562">
        <f t="shared" si="1647"/>
        <v>0</v>
      </c>
      <c r="AE3715" s="562">
        <f t="shared" si="1647"/>
        <v>0</v>
      </c>
      <c r="AF3715" s="562">
        <f t="shared" si="1647"/>
        <v>0</v>
      </c>
      <c r="AG3715" s="562">
        <f t="shared" si="1647"/>
        <v>0</v>
      </c>
      <c r="AH3715" s="562">
        <f t="shared" si="1647"/>
        <v>0</v>
      </c>
      <c r="AI3715" s="562">
        <f t="shared" si="1647"/>
        <v>0</v>
      </c>
      <c r="AJ3715" s="562">
        <f t="shared" si="1647"/>
        <v>0</v>
      </c>
      <c r="AK3715" s="562">
        <f t="shared" si="1647"/>
        <v>0</v>
      </c>
      <c r="AL3715" s="562">
        <f t="shared" si="1647"/>
        <v>0</v>
      </c>
      <c r="AM3715" s="562">
        <f t="shared" si="1647"/>
        <v>0</v>
      </c>
      <c r="AN3715" s="562">
        <f t="shared" si="1647"/>
        <v>0</v>
      </c>
      <c r="AO3715" s="562">
        <f t="shared" si="1647"/>
        <v>0</v>
      </c>
      <c r="AP3715" s="562">
        <f t="shared" si="1647"/>
        <v>0</v>
      </c>
      <c r="AQ3715" s="562">
        <f t="shared" si="1647"/>
        <v>0</v>
      </c>
      <c r="AR3715" s="562">
        <f t="shared" si="1647"/>
        <v>0</v>
      </c>
      <c r="AS3715" s="562">
        <f t="shared" si="1647"/>
        <v>0</v>
      </c>
      <c r="AT3715" s="562">
        <f t="shared" si="1647"/>
        <v>0</v>
      </c>
      <c r="AU3715" s="562">
        <f t="shared" si="1647"/>
        <v>0</v>
      </c>
      <c r="AV3715" s="562">
        <f t="shared" si="1647"/>
        <v>0</v>
      </c>
      <c r="AW3715" s="562">
        <f t="shared" si="1647"/>
        <v>0</v>
      </c>
      <c r="AX3715" s="562">
        <f t="shared" si="1647"/>
        <v>0</v>
      </c>
      <c r="AY3715" s="562">
        <f t="shared" si="1647"/>
        <v>0</v>
      </c>
      <c r="AZ3715" s="562">
        <f t="shared" si="1647"/>
        <v>0</v>
      </c>
      <c r="BA3715" s="562">
        <f t="shared" si="1647"/>
        <v>0</v>
      </c>
      <c r="BB3715" s="562">
        <f t="shared" si="1647"/>
        <v>0</v>
      </c>
      <c r="BC3715" s="562">
        <f t="shared" si="1647"/>
        <v>0</v>
      </c>
      <c r="BD3715" s="562">
        <f t="shared" si="1647"/>
        <v>0</v>
      </c>
      <c r="BE3715" s="562">
        <f t="shared" si="1647"/>
        <v>0</v>
      </c>
      <c r="BF3715" s="562">
        <f t="shared" si="1647"/>
        <v>0</v>
      </c>
      <c r="BG3715" s="562">
        <f t="shared" si="1647"/>
        <v>0</v>
      </c>
      <c r="BH3715" s="562">
        <f t="shared" si="1647"/>
        <v>0</v>
      </c>
      <c r="BI3715" s="562">
        <f t="shared" si="1647"/>
        <v>0</v>
      </c>
      <c r="BJ3715" s="562">
        <f t="shared" si="1647"/>
        <v>0</v>
      </c>
      <c r="BK3715" s="562">
        <f t="shared" si="1647"/>
        <v>0</v>
      </c>
      <c r="BL3715" s="562">
        <f t="shared" si="1647"/>
        <v>0</v>
      </c>
      <c r="BM3715" s="562">
        <f t="shared" si="1647"/>
        <v>0</v>
      </c>
      <c r="BN3715" s="562">
        <f t="shared" si="1647"/>
        <v>0</v>
      </c>
      <c r="BO3715" s="562">
        <f t="shared" si="1647"/>
        <v>0</v>
      </c>
      <c r="BP3715" s="562">
        <f t="shared" si="1647"/>
        <v>0</v>
      </c>
      <c r="BQ3715" s="568">
        <v>1</v>
      </c>
      <c r="BR3715" s="562"/>
    </row>
    <row r="3716" spans="1:77" s="619" customFormat="1" hidden="1">
      <c r="A3716" s="603"/>
      <c r="B3716" s="604"/>
      <c r="C3716" s="604"/>
      <c r="D3716" s="605"/>
      <c r="E3716" s="635"/>
      <c r="F3716" s="605"/>
      <c r="G3716" s="607"/>
      <c r="H3716" s="608"/>
      <c r="I3716" s="609"/>
      <c r="J3716" s="610"/>
      <c r="K3716" s="611"/>
      <c r="L3716" s="611"/>
      <c r="M3716" s="611"/>
      <c r="N3716" s="611"/>
      <c r="O3716" s="612"/>
      <c r="P3716" s="612"/>
      <c r="Q3716" s="613"/>
      <c r="R3716" s="612"/>
      <c r="S3716" s="612"/>
      <c r="T3716" s="615"/>
      <c r="U3716" s="612"/>
      <c r="V3716" s="612"/>
      <c r="W3716" s="613"/>
      <c r="X3716" s="612"/>
      <c r="Y3716" s="612"/>
      <c r="Z3716" s="612"/>
      <c r="AA3716" s="611"/>
      <c r="AB3716" s="612"/>
      <c r="AC3716" s="612"/>
      <c r="AD3716" s="613"/>
      <c r="AE3716" s="613"/>
      <c r="AF3716" s="612"/>
      <c r="AG3716" s="612"/>
      <c r="AH3716" s="612"/>
      <c r="AI3716" s="611"/>
      <c r="AJ3716" s="612"/>
      <c r="AK3716" s="612"/>
      <c r="AL3716" s="612"/>
      <c r="AM3716" s="613"/>
      <c r="AN3716" s="612"/>
      <c r="AO3716" s="612"/>
      <c r="AP3716" s="612"/>
      <c r="AQ3716" s="613"/>
      <c r="AR3716" s="612"/>
      <c r="AS3716" s="612"/>
      <c r="AT3716" s="612"/>
      <c r="AU3716" s="616"/>
      <c r="AV3716" s="612"/>
      <c r="AW3716" s="612"/>
      <c r="AX3716" s="612"/>
      <c r="AY3716" s="612"/>
      <c r="AZ3716" s="612"/>
      <c r="BA3716" s="612"/>
      <c r="BB3716" s="612"/>
      <c r="BC3716" s="613"/>
      <c r="BD3716" s="612"/>
      <c r="BE3716" s="612"/>
      <c r="BF3716" s="612"/>
      <c r="BG3716" s="612"/>
      <c r="BH3716" s="613"/>
      <c r="BI3716" s="612"/>
      <c r="BJ3716" s="612"/>
      <c r="BK3716" s="612"/>
      <c r="BL3716" s="613"/>
      <c r="BM3716" s="611"/>
      <c r="BN3716" s="612"/>
      <c r="BO3716" s="612"/>
      <c r="BP3716" s="612"/>
      <c r="BQ3716" s="547"/>
      <c r="BR3716" s="605"/>
      <c r="BS3716" s="1204"/>
      <c r="BT3716" s="605"/>
      <c r="BU3716" s="621"/>
      <c r="BY3716" s="607"/>
    </row>
    <row r="3717" spans="1:77" s="619" customFormat="1" ht="12" hidden="1" customHeight="1">
      <c r="A3717" s="603"/>
      <c r="B3717" s="604"/>
      <c r="C3717" s="604"/>
      <c r="D3717" s="605"/>
      <c r="E3717" s="635"/>
      <c r="F3717" s="605"/>
      <c r="G3717" s="607"/>
      <c r="H3717" s="608"/>
      <c r="I3717" s="609"/>
      <c r="J3717" s="610"/>
      <c r="K3717" s="611"/>
      <c r="L3717" s="611"/>
      <c r="M3717" s="611"/>
      <c r="N3717" s="611"/>
      <c r="O3717" s="612"/>
      <c r="P3717" s="612"/>
      <c r="Q3717" s="613"/>
      <c r="R3717" s="612"/>
      <c r="S3717" s="612"/>
      <c r="T3717" s="615"/>
      <c r="U3717" s="612"/>
      <c r="V3717" s="612"/>
      <c r="W3717" s="613"/>
      <c r="X3717" s="612"/>
      <c r="Y3717" s="612"/>
      <c r="Z3717" s="612"/>
      <c r="AA3717" s="611"/>
      <c r="AB3717" s="612"/>
      <c r="AC3717" s="612"/>
      <c r="AD3717" s="613"/>
      <c r="AE3717" s="613"/>
      <c r="AF3717" s="612"/>
      <c r="AG3717" s="612"/>
      <c r="AH3717" s="612"/>
      <c r="AI3717" s="611"/>
      <c r="AJ3717" s="612"/>
      <c r="AK3717" s="612"/>
      <c r="AL3717" s="612"/>
      <c r="AM3717" s="613"/>
      <c r="AN3717" s="612"/>
      <c r="AO3717" s="612"/>
      <c r="AP3717" s="612"/>
      <c r="AQ3717" s="613"/>
      <c r="AR3717" s="612"/>
      <c r="AS3717" s="612"/>
      <c r="AT3717" s="612"/>
      <c r="AU3717" s="616"/>
      <c r="AV3717" s="612"/>
      <c r="AW3717" s="612"/>
      <c r="AX3717" s="612"/>
      <c r="AY3717" s="612"/>
      <c r="AZ3717" s="612"/>
      <c r="BA3717" s="612"/>
      <c r="BB3717" s="612"/>
      <c r="BC3717" s="613"/>
      <c r="BD3717" s="612"/>
      <c r="BE3717" s="612"/>
      <c r="BF3717" s="612"/>
      <c r="BG3717" s="612"/>
      <c r="BH3717" s="613"/>
      <c r="BI3717" s="612"/>
      <c r="BJ3717" s="612"/>
      <c r="BK3717" s="612"/>
      <c r="BL3717" s="613"/>
      <c r="BM3717" s="611"/>
      <c r="BN3717" s="612"/>
      <c r="BO3717" s="612"/>
      <c r="BP3717" s="612"/>
      <c r="BQ3717" s="547"/>
      <c r="BR3717" s="605"/>
      <c r="BS3717" s="617"/>
      <c r="BT3717" s="605"/>
      <c r="BU3717" s="621"/>
      <c r="BY3717" s="607"/>
    </row>
    <row r="3718" spans="1:77" s="619" customFormat="1" hidden="1">
      <c r="A3718" s="603"/>
      <c r="B3718" s="1033"/>
      <c r="C3718" s="1033"/>
      <c r="D3718" s="688"/>
      <c r="E3718" s="635"/>
      <c r="F3718" s="749"/>
      <c r="G3718" s="607"/>
      <c r="H3718" s="608"/>
      <c r="I3718" s="609"/>
      <c r="J3718" s="610"/>
      <c r="K3718" s="611"/>
      <c r="L3718" s="611"/>
      <c r="M3718" s="611"/>
      <c r="N3718" s="611"/>
      <c r="O3718" s="612"/>
      <c r="P3718" s="612"/>
      <c r="Q3718" s="613"/>
      <c r="R3718" s="612"/>
      <c r="S3718" s="612"/>
      <c r="T3718" s="615"/>
      <c r="U3718" s="612"/>
      <c r="V3718" s="612"/>
      <c r="W3718" s="613"/>
      <c r="X3718" s="612"/>
      <c r="Y3718" s="612"/>
      <c r="Z3718" s="612"/>
      <c r="AA3718" s="611"/>
      <c r="AB3718" s="612"/>
      <c r="AC3718" s="612"/>
      <c r="AD3718" s="613"/>
      <c r="AE3718" s="613"/>
      <c r="AF3718" s="612"/>
      <c r="AG3718" s="612"/>
      <c r="AH3718" s="612"/>
      <c r="AI3718" s="611"/>
      <c r="AJ3718" s="612"/>
      <c r="AK3718" s="612"/>
      <c r="AL3718" s="612"/>
      <c r="AM3718" s="613"/>
      <c r="AN3718" s="612"/>
      <c r="AO3718" s="612"/>
      <c r="AP3718" s="612"/>
      <c r="AQ3718" s="613"/>
      <c r="AR3718" s="612"/>
      <c r="AS3718" s="612"/>
      <c r="AT3718" s="612"/>
      <c r="AU3718" s="616"/>
      <c r="AV3718" s="612"/>
      <c r="AW3718" s="612"/>
      <c r="AX3718" s="612"/>
      <c r="AY3718" s="612"/>
      <c r="AZ3718" s="612"/>
      <c r="BA3718" s="612"/>
      <c r="BB3718" s="612"/>
      <c r="BC3718" s="613"/>
      <c r="BD3718" s="612"/>
      <c r="BE3718" s="612"/>
      <c r="BF3718" s="612"/>
      <c r="BG3718" s="612"/>
      <c r="BH3718" s="613"/>
      <c r="BI3718" s="612"/>
      <c r="BJ3718" s="612"/>
      <c r="BK3718" s="612"/>
      <c r="BL3718" s="613"/>
      <c r="BM3718" s="611"/>
      <c r="BN3718" s="612"/>
      <c r="BO3718" s="612"/>
      <c r="BP3718" s="612"/>
      <c r="BQ3718" s="547"/>
      <c r="BR3718" s="688"/>
      <c r="BS3718" s="752"/>
      <c r="BT3718" s="688"/>
      <c r="BU3718" s="621"/>
      <c r="BY3718" s="607"/>
    </row>
    <row r="3719" spans="1:77" s="619" customFormat="1" hidden="1">
      <c r="A3719" s="603"/>
      <c r="B3719" s="1033"/>
      <c r="C3719" s="1033"/>
      <c r="D3719" s="688"/>
      <c r="E3719" s="635"/>
      <c r="F3719" s="688"/>
      <c r="G3719" s="607"/>
      <c r="H3719" s="608"/>
      <c r="I3719" s="609"/>
      <c r="J3719" s="610"/>
      <c r="K3719" s="611"/>
      <c r="L3719" s="611"/>
      <c r="M3719" s="611"/>
      <c r="N3719" s="611"/>
      <c r="O3719" s="612"/>
      <c r="P3719" s="612"/>
      <c r="Q3719" s="613"/>
      <c r="R3719" s="612"/>
      <c r="S3719" s="612"/>
      <c r="T3719" s="615"/>
      <c r="U3719" s="612"/>
      <c r="V3719" s="612"/>
      <c r="W3719" s="613"/>
      <c r="X3719" s="612"/>
      <c r="Y3719" s="612"/>
      <c r="Z3719" s="612"/>
      <c r="AA3719" s="611"/>
      <c r="AB3719" s="612"/>
      <c r="AC3719" s="612"/>
      <c r="AD3719" s="613"/>
      <c r="AE3719" s="613"/>
      <c r="AF3719" s="612"/>
      <c r="AG3719" s="612"/>
      <c r="AH3719" s="612"/>
      <c r="AI3719" s="611"/>
      <c r="AJ3719" s="612"/>
      <c r="AK3719" s="612"/>
      <c r="AL3719" s="612"/>
      <c r="AM3719" s="613"/>
      <c r="AN3719" s="612"/>
      <c r="AO3719" s="612"/>
      <c r="AP3719" s="612"/>
      <c r="AQ3719" s="613"/>
      <c r="AR3719" s="612"/>
      <c r="AS3719" s="612"/>
      <c r="AT3719" s="612"/>
      <c r="AU3719" s="616"/>
      <c r="AV3719" s="612"/>
      <c r="AW3719" s="612"/>
      <c r="AX3719" s="612"/>
      <c r="AY3719" s="612"/>
      <c r="AZ3719" s="612"/>
      <c r="BA3719" s="612"/>
      <c r="BB3719" s="612"/>
      <c r="BC3719" s="613"/>
      <c r="BD3719" s="612"/>
      <c r="BE3719" s="612"/>
      <c r="BF3719" s="612"/>
      <c r="BG3719" s="612"/>
      <c r="BH3719" s="613"/>
      <c r="BI3719" s="612"/>
      <c r="BJ3719" s="612"/>
      <c r="BK3719" s="612"/>
      <c r="BL3719" s="613"/>
      <c r="BM3719" s="611"/>
      <c r="BN3719" s="612"/>
      <c r="BO3719" s="612"/>
      <c r="BP3719" s="612"/>
      <c r="BQ3719" s="547"/>
      <c r="BR3719" s="688"/>
      <c r="BS3719" s="1791"/>
      <c r="BT3719" s="688"/>
      <c r="BU3719" s="621"/>
      <c r="BY3719" s="607"/>
    </row>
    <row r="3720" spans="1:77" s="619" customFormat="1" hidden="1">
      <c r="A3720" s="603"/>
      <c r="B3720" s="634"/>
      <c r="C3720" s="634"/>
      <c r="D3720" s="688"/>
      <c r="E3720" s="635"/>
      <c r="F3720" s="635"/>
      <c r="G3720" s="607"/>
      <c r="H3720" s="608"/>
      <c r="I3720" s="609"/>
      <c r="J3720" s="610"/>
      <c r="K3720" s="611"/>
      <c r="L3720" s="611"/>
      <c r="M3720" s="611"/>
      <c r="N3720" s="611"/>
      <c r="O3720" s="612"/>
      <c r="P3720" s="612"/>
      <c r="Q3720" s="613"/>
      <c r="R3720" s="612"/>
      <c r="S3720" s="612"/>
      <c r="T3720" s="615"/>
      <c r="U3720" s="612"/>
      <c r="V3720" s="612"/>
      <c r="W3720" s="613"/>
      <c r="X3720" s="612"/>
      <c r="Y3720" s="612"/>
      <c r="Z3720" s="612"/>
      <c r="AA3720" s="611"/>
      <c r="AB3720" s="612"/>
      <c r="AC3720" s="612"/>
      <c r="AD3720" s="613"/>
      <c r="AE3720" s="613"/>
      <c r="AF3720" s="612"/>
      <c r="AG3720" s="612"/>
      <c r="AH3720" s="612"/>
      <c r="AI3720" s="611"/>
      <c r="AJ3720" s="612"/>
      <c r="AK3720" s="612"/>
      <c r="AL3720" s="612"/>
      <c r="AM3720" s="613"/>
      <c r="AN3720" s="612"/>
      <c r="AO3720" s="612"/>
      <c r="AP3720" s="612"/>
      <c r="AQ3720" s="613"/>
      <c r="AR3720" s="612"/>
      <c r="AS3720" s="612"/>
      <c r="AT3720" s="612"/>
      <c r="AU3720" s="616"/>
      <c r="AV3720" s="612"/>
      <c r="AW3720" s="612"/>
      <c r="AX3720" s="612"/>
      <c r="AY3720" s="612"/>
      <c r="AZ3720" s="612"/>
      <c r="BA3720" s="612"/>
      <c r="BB3720" s="612"/>
      <c r="BC3720" s="613"/>
      <c r="BD3720" s="612"/>
      <c r="BE3720" s="612"/>
      <c r="BF3720" s="612"/>
      <c r="BG3720" s="612"/>
      <c r="BH3720" s="613"/>
      <c r="BI3720" s="612"/>
      <c r="BJ3720" s="612"/>
      <c r="BK3720" s="612"/>
      <c r="BL3720" s="613"/>
      <c r="BM3720" s="611"/>
      <c r="BN3720" s="612"/>
      <c r="BO3720" s="612"/>
      <c r="BP3720" s="612"/>
      <c r="BQ3720" s="547"/>
      <c r="BR3720" s="688"/>
      <c r="BS3720" s="752"/>
      <c r="BT3720" s="688"/>
      <c r="BU3720" s="621"/>
      <c r="BY3720" s="607"/>
    </row>
    <row r="3721" spans="1:77" s="619" customFormat="1" hidden="1">
      <c r="A3721" s="603"/>
      <c r="B3721" s="1792"/>
      <c r="C3721" s="1792"/>
      <c r="D3721" s="688"/>
      <c r="E3721" s="1214"/>
      <c r="F3721" s="1195"/>
      <c r="G3721" s="607"/>
      <c r="H3721" s="608"/>
      <c r="I3721" s="609"/>
      <c r="J3721" s="610"/>
      <c r="K3721" s="611"/>
      <c r="L3721" s="611"/>
      <c r="M3721" s="611"/>
      <c r="N3721" s="611"/>
      <c r="O3721" s="1209"/>
      <c r="P3721" s="1209"/>
      <c r="Q3721" s="1193"/>
      <c r="R3721" s="1209"/>
      <c r="S3721" s="1209"/>
      <c r="T3721" s="615"/>
      <c r="U3721" s="1209"/>
      <c r="V3721" s="1209"/>
      <c r="W3721" s="1193"/>
      <c r="X3721" s="1209"/>
      <c r="Y3721" s="1209"/>
      <c r="Z3721" s="1209"/>
      <c r="AA3721" s="611"/>
      <c r="AB3721" s="1209"/>
      <c r="AC3721" s="1209"/>
      <c r="AD3721" s="1193"/>
      <c r="AE3721" s="1193"/>
      <c r="AF3721" s="1209"/>
      <c r="AG3721" s="1209"/>
      <c r="AH3721" s="1209"/>
      <c r="AI3721" s="611"/>
      <c r="AJ3721" s="1209"/>
      <c r="AK3721" s="1209"/>
      <c r="AL3721" s="1209"/>
      <c r="AM3721" s="1193"/>
      <c r="AN3721" s="1209"/>
      <c r="AO3721" s="1209"/>
      <c r="AP3721" s="1209"/>
      <c r="AQ3721" s="1193"/>
      <c r="AR3721" s="1209"/>
      <c r="AS3721" s="1209"/>
      <c r="AT3721" s="1209"/>
      <c r="AU3721" s="1210"/>
      <c r="AV3721" s="1209"/>
      <c r="AW3721" s="1209"/>
      <c r="AX3721" s="1209"/>
      <c r="AY3721" s="1209"/>
      <c r="AZ3721" s="1209"/>
      <c r="BA3721" s="1209"/>
      <c r="BB3721" s="1209"/>
      <c r="BC3721" s="1193"/>
      <c r="BD3721" s="1209"/>
      <c r="BE3721" s="1209"/>
      <c r="BF3721" s="1209"/>
      <c r="BG3721" s="1209"/>
      <c r="BH3721" s="1193"/>
      <c r="BI3721" s="1209"/>
      <c r="BJ3721" s="1209"/>
      <c r="BK3721" s="1209"/>
      <c r="BL3721" s="1193"/>
      <c r="BM3721" s="611"/>
      <c r="BN3721" s="1209"/>
      <c r="BO3721" s="1209"/>
      <c r="BP3721" s="1209"/>
      <c r="BQ3721" s="547"/>
      <c r="BR3721" s="1195"/>
      <c r="BS3721" s="1793"/>
      <c r="BT3721" s="688"/>
      <c r="BU3721" s="621"/>
      <c r="BY3721" s="607"/>
    </row>
    <row r="3722" spans="1:77" s="619" customFormat="1" hidden="1">
      <c r="A3722" s="603"/>
      <c r="B3722" s="634"/>
      <c r="C3722" s="634"/>
      <c r="D3722" s="605"/>
      <c r="E3722" s="635"/>
      <c r="F3722" s="635"/>
      <c r="G3722" s="607"/>
      <c r="H3722" s="608"/>
      <c r="I3722" s="609"/>
      <c r="J3722" s="610"/>
      <c r="K3722" s="611"/>
      <c r="L3722" s="611"/>
      <c r="M3722" s="611"/>
      <c r="N3722" s="611"/>
      <c r="O3722" s="612"/>
      <c r="P3722" s="612"/>
      <c r="Q3722" s="613"/>
      <c r="R3722" s="612"/>
      <c r="S3722" s="612"/>
      <c r="T3722" s="615"/>
      <c r="U3722" s="612"/>
      <c r="V3722" s="612"/>
      <c r="W3722" s="613"/>
      <c r="X3722" s="612"/>
      <c r="Y3722" s="612"/>
      <c r="Z3722" s="612"/>
      <c r="AA3722" s="611"/>
      <c r="AB3722" s="612"/>
      <c r="AC3722" s="612"/>
      <c r="AD3722" s="613"/>
      <c r="AE3722" s="613"/>
      <c r="AF3722" s="612"/>
      <c r="AG3722" s="612"/>
      <c r="AH3722" s="612"/>
      <c r="AI3722" s="611"/>
      <c r="AJ3722" s="612"/>
      <c r="AK3722" s="612"/>
      <c r="AL3722" s="612"/>
      <c r="AM3722" s="613"/>
      <c r="AN3722" s="612"/>
      <c r="AO3722" s="612"/>
      <c r="AP3722" s="612"/>
      <c r="AQ3722" s="613"/>
      <c r="AR3722" s="612"/>
      <c r="AS3722" s="612"/>
      <c r="AT3722" s="612"/>
      <c r="AU3722" s="616"/>
      <c r="AV3722" s="612"/>
      <c r="AW3722" s="612"/>
      <c r="AX3722" s="612"/>
      <c r="AY3722" s="612"/>
      <c r="AZ3722" s="612"/>
      <c r="BA3722" s="612"/>
      <c r="BB3722" s="612"/>
      <c r="BC3722" s="613"/>
      <c r="BD3722" s="612"/>
      <c r="BE3722" s="612"/>
      <c r="BF3722" s="612"/>
      <c r="BG3722" s="612"/>
      <c r="BH3722" s="613"/>
      <c r="BI3722" s="612"/>
      <c r="BJ3722" s="612"/>
      <c r="BK3722" s="612"/>
      <c r="BL3722" s="613"/>
      <c r="BM3722" s="611"/>
      <c r="BN3722" s="612"/>
      <c r="BO3722" s="612"/>
      <c r="BP3722" s="612"/>
      <c r="BQ3722" s="547"/>
      <c r="BR3722" s="605"/>
      <c r="BS3722" s="1206"/>
      <c r="BT3722" s="605"/>
      <c r="BU3722" s="621"/>
      <c r="BY3722" s="607"/>
    </row>
    <row r="3723" spans="1:77" s="839" customFormat="1" hidden="1">
      <c r="A3723" s="1794"/>
      <c r="B3723" s="1795"/>
      <c r="C3723" s="841"/>
      <c r="D3723" s="842"/>
      <c r="E3723" s="1550"/>
      <c r="F3723" s="844"/>
      <c r="G3723" s="670"/>
      <c r="H3723" s="841"/>
      <c r="I3723" s="841"/>
      <c r="J3723" s="842"/>
      <c r="K3723" s="842"/>
      <c r="L3723" s="842"/>
      <c r="M3723" s="842"/>
      <c r="N3723" s="841"/>
      <c r="O3723" s="841"/>
      <c r="P3723" s="842"/>
      <c r="Q3723" s="841"/>
      <c r="R3723" s="842"/>
      <c r="S3723" s="841"/>
      <c r="T3723" s="842"/>
      <c r="U3723" s="841"/>
      <c r="V3723" s="841"/>
      <c r="W3723" s="841"/>
      <c r="X3723" s="841"/>
      <c r="Y3723" s="841"/>
      <c r="Z3723" s="841"/>
      <c r="AA3723" s="842"/>
      <c r="AB3723" s="841"/>
      <c r="AC3723" s="841"/>
      <c r="AD3723" s="841"/>
      <c r="AE3723" s="841"/>
      <c r="AF3723" s="841"/>
      <c r="AG3723" s="841"/>
      <c r="AH3723" s="841"/>
      <c r="AI3723" s="841"/>
      <c r="AJ3723" s="841"/>
      <c r="AK3723" s="841"/>
      <c r="AL3723" s="841"/>
      <c r="AM3723" s="841"/>
      <c r="AN3723" s="841"/>
      <c r="AO3723" s="841"/>
      <c r="AP3723" s="841"/>
      <c r="AQ3723" s="841"/>
      <c r="AR3723" s="841"/>
      <c r="AS3723" s="841"/>
      <c r="AT3723" s="841"/>
      <c r="AU3723" s="845"/>
      <c r="AV3723" s="841"/>
      <c r="AW3723" s="841"/>
      <c r="AX3723" s="841"/>
      <c r="AY3723" s="841"/>
      <c r="AZ3723" s="841"/>
      <c r="BA3723" s="841"/>
      <c r="BB3723" s="841"/>
      <c r="BC3723" s="841"/>
      <c r="BD3723" s="841"/>
      <c r="BE3723" s="841"/>
      <c r="BF3723" s="841"/>
      <c r="BG3723" s="841"/>
      <c r="BH3723" s="841"/>
      <c r="BI3723" s="841"/>
      <c r="BJ3723" s="841"/>
      <c r="BK3723" s="841"/>
      <c r="BL3723" s="841"/>
      <c r="BM3723" s="842"/>
      <c r="BN3723" s="841"/>
      <c r="BO3723" s="841"/>
      <c r="BP3723" s="841"/>
      <c r="BQ3723" s="547"/>
      <c r="BR3723" s="842"/>
      <c r="BS3723" s="846"/>
      <c r="BT3723" s="846"/>
      <c r="BU3723" s="1796"/>
      <c r="BV3723" s="848"/>
      <c r="BW3723" s="848"/>
      <c r="BX3723" s="848"/>
    </row>
    <row r="3724" spans="1:77" s="575" customFormat="1" hidden="1">
      <c r="B3724" s="576"/>
      <c r="C3724" s="841"/>
      <c r="D3724" s="842"/>
      <c r="E3724" s="579"/>
      <c r="F3724" s="1551"/>
      <c r="G3724" s="580"/>
      <c r="H3724" s="581"/>
      <c r="I3724" s="582"/>
      <c r="J3724" s="580"/>
      <c r="K3724" s="578"/>
      <c r="L3724" s="578"/>
      <c r="M3724" s="578"/>
      <c r="N3724" s="578"/>
      <c r="O3724" s="578"/>
      <c r="P3724" s="578"/>
      <c r="Q3724" s="578"/>
      <c r="R3724" s="578"/>
      <c r="S3724" s="578"/>
      <c r="T3724" s="578"/>
      <c r="U3724" s="578"/>
      <c r="V3724" s="578"/>
      <c r="W3724" s="578"/>
      <c r="X3724" s="578"/>
      <c r="Y3724" s="578"/>
      <c r="Z3724" s="578"/>
      <c r="AA3724" s="578"/>
      <c r="AB3724" s="578"/>
      <c r="AC3724" s="578"/>
      <c r="AD3724" s="578"/>
      <c r="AE3724" s="578"/>
      <c r="AF3724" s="578"/>
      <c r="AG3724" s="578"/>
      <c r="AH3724" s="578"/>
      <c r="AI3724" s="578"/>
      <c r="AJ3724" s="578"/>
      <c r="AK3724" s="578"/>
      <c r="AL3724" s="578"/>
      <c r="AM3724" s="578"/>
      <c r="AN3724" s="578"/>
      <c r="AO3724" s="578"/>
      <c r="AP3724" s="578"/>
      <c r="AQ3724" s="578"/>
      <c r="AR3724" s="578"/>
      <c r="AS3724" s="578"/>
      <c r="AT3724" s="578"/>
      <c r="AU3724" s="567"/>
      <c r="AV3724" s="578"/>
      <c r="AW3724" s="578"/>
      <c r="AX3724" s="578"/>
      <c r="AY3724" s="578"/>
      <c r="AZ3724" s="578"/>
      <c r="BA3724" s="578"/>
      <c r="BB3724" s="578"/>
      <c r="BC3724" s="578"/>
      <c r="BD3724" s="578"/>
      <c r="BE3724" s="578"/>
      <c r="BF3724" s="578"/>
      <c r="BG3724" s="578"/>
      <c r="BH3724" s="578"/>
      <c r="BI3724" s="578"/>
      <c r="BJ3724" s="578"/>
      <c r="BK3724" s="578"/>
      <c r="BL3724" s="578"/>
      <c r="BM3724" s="578"/>
      <c r="BN3724" s="578"/>
      <c r="BO3724" s="578"/>
      <c r="BP3724" s="578"/>
      <c r="BQ3724" s="547"/>
      <c r="BR3724" s="578"/>
    </row>
    <row r="3725" spans="1:77" s="839" customFormat="1" hidden="1">
      <c r="B3725" s="840"/>
      <c r="C3725" s="841"/>
      <c r="D3725" s="842"/>
      <c r="E3725" s="843"/>
      <c r="F3725" s="844"/>
      <c r="G3725" s="670"/>
      <c r="H3725" s="841"/>
      <c r="I3725" s="841"/>
      <c r="J3725" s="842"/>
      <c r="K3725" s="842"/>
      <c r="L3725" s="842"/>
      <c r="M3725" s="842"/>
      <c r="N3725" s="841"/>
      <c r="O3725" s="841"/>
      <c r="P3725" s="842"/>
      <c r="Q3725" s="841"/>
      <c r="R3725" s="842"/>
      <c r="S3725" s="841"/>
      <c r="T3725" s="842"/>
      <c r="U3725" s="841"/>
      <c r="V3725" s="841"/>
      <c r="W3725" s="841"/>
      <c r="X3725" s="841"/>
      <c r="Y3725" s="841"/>
      <c r="Z3725" s="841"/>
      <c r="AA3725" s="842"/>
      <c r="AB3725" s="841"/>
      <c r="AC3725" s="841"/>
      <c r="AD3725" s="841"/>
      <c r="AE3725" s="841"/>
      <c r="AF3725" s="841"/>
      <c r="AG3725" s="841"/>
      <c r="AH3725" s="841"/>
      <c r="AI3725" s="841"/>
      <c r="AJ3725" s="841"/>
      <c r="AK3725" s="841"/>
      <c r="AL3725" s="841"/>
      <c r="AM3725" s="841"/>
      <c r="AN3725" s="841"/>
      <c r="AO3725" s="841"/>
      <c r="AP3725" s="841"/>
      <c r="AQ3725" s="841"/>
      <c r="AR3725" s="841"/>
      <c r="AS3725" s="841"/>
      <c r="AT3725" s="841"/>
      <c r="AU3725" s="845"/>
      <c r="AV3725" s="841"/>
      <c r="AW3725" s="841"/>
      <c r="AX3725" s="841"/>
      <c r="AY3725" s="841"/>
      <c r="AZ3725" s="841"/>
      <c r="BA3725" s="841"/>
      <c r="BB3725" s="841"/>
      <c r="BC3725" s="841"/>
      <c r="BD3725" s="841"/>
      <c r="BE3725" s="841"/>
      <c r="BF3725" s="841"/>
      <c r="BG3725" s="841"/>
      <c r="BH3725" s="841"/>
      <c r="BI3725" s="841"/>
      <c r="BJ3725" s="841"/>
      <c r="BK3725" s="841"/>
      <c r="BL3725" s="841"/>
      <c r="BM3725" s="842"/>
      <c r="BN3725" s="841"/>
      <c r="BO3725" s="841"/>
      <c r="BP3725" s="841"/>
      <c r="BQ3725" s="547"/>
      <c r="BR3725" s="842"/>
      <c r="BS3725" s="846"/>
      <c r="BT3725" s="846"/>
      <c r="BU3725" s="847"/>
      <c r="BV3725" s="848"/>
      <c r="BW3725" s="848"/>
      <c r="BX3725" s="848"/>
    </row>
    <row r="3726" spans="1:77" s="839" customFormat="1" hidden="1">
      <c r="A3726" s="1415"/>
      <c r="B3726" s="1587"/>
      <c r="C3726" s="841"/>
      <c r="D3726" s="842"/>
      <c r="E3726" s="843"/>
      <c r="F3726" s="844"/>
      <c r="G3726" s="670"/>
      <c r="H3726" s="841"/>
      <c r="I3726" s="841"/>
      <c r="J3726" s="842"/>
      <c r="K3726" s="842"/>
      <c r="L3726" s="842"/>
      <c r="M3726" s="842"/>
      <c r="N3726" s="841"/>
      <c r="O3726" s="841"/>
      <c r="P3726" s="842"/>
      <c r="Q3726" s="841"/>
      <c r="R3726" s="842"/>
      <c r="S3726" s="841"/>
      <c r="T3726" s="842"/>
      <c r="U3726" s="841"/>
      <c r="V3726" s="841"/>
      <c r="W3726" s="841"/>
      <c r="X3726" s="841"/>
      <c r="Y3726" s="841"/>
      <c r="Z3726" s="841"/>
      <c r="AA3726" s="842"/>
      <c r="AB3726" s="841"/>
      <c r="AC3726" s="841"/>
      <c r="AD3726" s="841"/>
      <c r="AE3726" s="841"/>
      <c r="AF3726" s="841"/>
      <c r="AG3726" s="841"/>
      <c r="AH3726" s="841"/>
      <c r="AI3726" s="841"/>
      <c r="AJ3726" s="841"/>
      <c r="AK3726" s="841"/>
      <c r="AL3726" s="841"/>
      <c r="AM3726" s="841"/>
      <c r="AN3726" s="841"/>
      <c r="AO3726" s="841"/>
      <c r="AP3726" s="841"/>
      <c r="AQ3726" s="841"/>
      <c r="AR3726" s="841"/>
      <c r="AS3726" s="841"/>
      <c r="AT3726" s="841"/>
      <c r="AU3726" s="845"/>
      <c r="AV3726" s="841"/>
      <c r="AW3726" s="841"/>
      <c r="AX3726" s="841"/>
      <c r="AY3726" s="841"/>
      <c r="AZ3726" s="841"/>
      <c r="BA3726" s="841"/>
      <c r="BB3726" s="841"/>
      <c r="BC3726" s="841"/>
      <c r="BD3726" s="841"/>
      <c r="BE3726" s="841"/>
      <c r="BF3726" s="841"/>
      <c r="BG3726" s="841"/>
      <c r="BH3726" s="841"/>
      <c r="BI3726" s="841"/>
      <c r="BJ3726" s="841"/>
      <c r="BK3726" s="841"/>
      <c r="BL3726" s="841"/>
      <c r="BM3726" s="842"/>
      <c r="BN3726" s="841"/>
      <c r="BO3726" s="841"/>
      <c r="BP3726" s="841"/>
      <c r="BQ3726" s="547"/>
      <c r="BR3726" s="846"/>
      <c r="BS3726" s="846"/>
      <c r="BT3726" s="847"/>
      <c r="BU3726" s="848"/>
      <c r="BV3726" s="848"/>
      <c r="BW3726" s="848"/>
    </row>
    <row r="3727" spans="1:77" s="575" customFormat="1" hidden="1">
      <c r="B3727" s="576"/>
      <c r="C3727" s="577"/>
      <c r="D3727" s="578"/>
      <c r="E3727" s="579"/>
      <c r="F3727" s="578"/>
      <c r="G3727" s="580"/>
      <c r="H3727" s="581"/>
      <c r="I3727" s="582"/>
      <c r="J3727" s="580"/>
      <c r="K3727" s="578"/>
      <c r="L3727" s="578"/>
      <c r="M3727" s="578"/>
      <c r="N3727" s="578"/>
      <c r="O3727" s="578"/>
      <c r="P3727" s="578"/>
      <c r="Q3727" s="578"/>
      <c r="R3727" s="578"/>
      <c r="S3727" s="578"/>
      <c r="T3727" s="578"/>
      <c r="U3727" s="578"/>
      <c r="V3727" s="578"/>
      <c r="W3727" s="578"/>
      <c r="X3727" s="578"/>
      <c r="Y3727" s="578"/>
      <c r="Z3727" s="578"/>
      <c r="AA3727" s="578"/>
      <c r="AB3727" s="578"/>
      <c r="AC3727" s="578"/>
      <c r="AD3727" s="578"/>
      <c r="AE3727" s="578"/>
      <c r="AF3727" s="578"/>
      <c r="AG3727" s="578"/>
      <c r="AH3727" s="578"/>
      <c r="AI3727" s="578"/>
      <c r="AJ3727" s="578"/>
      <c r="AK3727" s="578"/>
      <c r="AL3727" s="578"/>
      <c r="AM3727" s="578"/>
      <c r="AN3727" s="578"/>
      <c r="AO3727" s="578"/>
      <c r="AP3727" s="578"/>
      <c r="AQ3727" s="578"/>
      <c r="AR3727" s="578"/>
      <c r="AS3727" s="578"/>
      <c r="AT3727" s="578"/>
      <c r="AU3727" s="567"/>
      <c r="AV3727" s="578"/>
      <c r="AW3727" s="578"/>
      <c r="AX3727" s="578"/>
      <c r="AY3727" s="578"/>
      <c r="AZ3727" s="578"/>
      <c r="BA3727" s="578"/>
      <c r="BB3727" s="578"/>
      <c r="BC3727" s="578"/>
      <c r="BD3727" s="578"/>
      <c r="BE3727" s="578"/>
      <c r="BF3727" s="578"/>
      <c r="BG3727" s="578"/>
      <c r="BH3727" s="578"/>
      <c r="BI3727" s="578"/>
      <c r="BJ3727" s="578"/>
      <c r="BK3727" s="578"/>
      <c r="BL3727" s="578"/>
      <c r="BM3727" s="578"/>
      <c r="BN3727" s="578"/>
      <c r="BO3727" s="578"/>
      <c r="BP3727" s="578"/>
      <c r="BQ3727" s="547"/>
      <c r="BR3727" s="578"/>
    </row>
    <row r="3728" spans="1:77" s="559" customFormat="1" hidden="1">
      <c r="B3728" s="560"/>
      <c r="C3728" s="561" t="s">
        <v>2710</v>
      </c>
      <c r="D3728" s="562"/>
      <c r="E3728" s="563"/>
      <c r="F3728" s="562"/>
      <c r="G3728" s="564"/>
      <c r="H3728" s="565">
        <f>SUM(H3729:H3772)</f>
        <v>15.780000000000001</v>
      </c>
      <c r="I3728" s="566"/>
      <c r="J3728" s="564">
        <f t="shared" ref="J3728:BP3728" si="1648">SUM(J3729:J3772)</f>
        <v>15.780000000000001</v>
      </c>
      <c r="K3728" s="562">
        <f t="shared" si="1648"/>
        <v>4.37</v>
      </c>
      <c r="L3728" s="562">
        <f t="shared" si="1648"/>
        <v>2.5700000000000003</v>
      </c>
      <c r="M3728" s="562">
        <f t="shared" si="1648"/>
        <v>2.5700000000000003</v>
      </c>
      <c r="N3728" s="562">
        <f t="shared" si="1648"/>
        <v>0.92999999999999994</v>
      </c>
      <c r="O3728" s="562">
        <f t="shared" si="1648"/>
        <v>0.92999999999999994</v>
      </c>
      <c r="P3728" s="562">
        <f t="shared" si="1648"/>
        <v>0</v>
      </c>
      <c r="Q3728" s="562">
        <f t="shared" si="1648"/>
        <v>0</v>
      </c>
      <c r="R3728" s="562">
        <f t="shared" si="1648"/>
        <v>1.6400000000000001</v>
      </c>
      <c r="S3728" s="562">
        <f t="shared" si="1648"/>
        <v>0</v>
      </c>
      <c r="T3728" s="562">
        <f t="shared" si="1648"/>
        <v>0</v>
      </c>
      <c r="U3728" s="562">
        <f t="shared" si="1648"/>
        <v>0</v>
      </c>
      <c r="V3728" s="562">
        <f t="shared" si="1648"/>
        <v>0</v>
      </c>
      <c r="W3728" s="562">
        <f t="shared" si="1648"/>
        <v>0</v>
      </c>
      <c r="X3728" s="562">
        <f t="shared" si="1648"/>
        <v>0</v>
      </c>
      <c r="Y3728" s="562">
        <f t="shared" si="1648"/>
        <v>1.8</v>
      </c>
      <c r="Z3728" s="562">
        <f t="shared" si="1648"/>
        <v>0</v>
      </c>
      <c r="AA3728" s="562">
        <f t="shared" si="1648"/>
        <v>10.58</v>
      </c>
      <c r="AB3728" s="562">
        <f t="shared" si="1648"/>
        <v>0</v>
      </c>
      <c r="AC3728" s="562">
        <f t="shared" si="1648"/>
        <v>0</v>
      </c>
      <c r="AD3728" s="562">
        <f t="shared" si="1648"/>
        <v>0</v>
      </c>
      <c r="AE3728" s="562">
        <f t="shared" si="1648"/>
        <v>0</v>
      </c>
      <c r="AF3728" s="562">
        <f t="shared" si="1648"/>
        <v>0</v>
      </c>
      <c r="AG3728" s="562">
        <f t="shared" si="1648"/>
        <v>5.58</v>
      </c>
      <c r="AH3728" s="562">
        <f t="shared" si="1648"/>
        <v>0</v>
      </c>
      <c r="AI3728" s="562">
        <f t="shared" si="1648"/>
        <v>2.52</v>
      </c>
      <c r="AJ3728" s="562">
        <f t="shared" si="1648"/>
        <v>1.37</v>
      </c>
      <c r="AK3728" s="562">
        <f t="shared" si="1648"/>
        <v>0</v>
      </c>
      <c r="AL3728" s="562">
        <f t="shared" si="1648"/>
        <v>0</v>
      </c>
      <c r="AM3728" s="562">
        <f t="shared" si="1648"/>
        <v>0</v>
      </c>
      <c r="AN3728" s="562">
        <f t="shared" si="1648"/>
        <v>0</v>
      </c>
      <c r="AO3728" s="562">
        <f t="shared" si="1648"/>
        <v>0</v>
      </c>
      <c r="AP3728" s="562">
        <f t="shared" si="1648"/>
        <v>0</v>
      </c>
      <c r="AQ3728" s="562">
        <f t="shared" si="1648"/>
        <v>0</v>
      </c>
      <c r="AR3728" s="562">
        <f t="shared" si="1648"/>
        <v>0</v>
      </c>
      <c r="AS3728" s="562">
        <f t="shared" si="1648"/>
        <v>0</v>
      </c>
      <c r="AT3728" s="562">
        <f t="shared" si="1648"/>
        <v>0</v>
      </c>
      <c r="AU3728" s="562">
        <f t="shared" si="1648"/>
        <v>0</v>
      </c>
      <c r="AV3728" s="562">
        <f t="shared" si="1648"/>
        <v>0</v>
      </c>
      <c r="AW3728" s="562">
        <f t="shared" si="1648"/>
        <v>0</v>
      </c>
      <c r="AX3728" s="562">
        <f t="shared" si="1648"/>
        <v>0</v>
      </c>
      <c r="AY3728" s="562">
        <f t="shared" si="1648"/>
        <v>0.53</v>
      </c>
      <c r="AZ3728" s="562">
        <f t="shared" si="1648"/>
        <v>1.95</v>
      </c>
      <c r="BA3728" s="562">
        <f t="shared" si="1648"/>
        <v>0</v>
      </c>
      <c r="BB3728" s="562">
        <f t="shared" si="1648"/>
        <v>0</v>
      </c>
      <c r="BC3728" s="562">
        <f t="shared" si="1648"/>
        <v>0</v>
      </c>
      <c r="BD3728" s="562">
        <f t="shared" si="1648"/>
        <v>0</v>
      </c>
      <c r="BE3728" s="562">
        <f t="shared" si="1648"/>
        <v>1.1500000000000001</v>
      </c>
      <c r="BF3728" s="562">
        <f t="shared" si="1648"/>
        <v>0</v>
      </c>
      <c r="BG3728" s="562">
        <f t="shared" si="1648"/>
        <v>0</v>
      </c>
      <c r="BH3728" s="562">
        <f t="shared" si="1648"/>
        <v>0</v>
      </c>
      <c r="BI3728" s="562">
        <f t="shared" si="1648"/>
        <v>0</v>
      </c>
      <c r="BJ3728" s="562">
        <f t="shared" si="1648"/>
        <v>0</v>
      </c>
      <c r="BK3728" s="562">
        <f t="shared" si="1648"/>
        <v>0</v>
      </c>
      <c r="BL3728" s="562">
        <f t="shared" si="1648"/>
        <v>0</v>
      </c>
      <c r="BM3728" s="562">
        <f t="shared" si="1648"/>
        <v>0.83</v>
      </c>
      <c r="BN3728" s="562">
        <f t="shared" si="1648"/>
        <v>0.83</v>
      </c>
      <c r="BO3728" s="562">
        <f t="shared" si="1648"/>
        <v>0</v>
      </c>
      <c r="BP3728" s="562">
        <f t="shared" si="1648"/>
        <v>0</v>
      </c>
      <c r="BQ3728" s="568">
        <v>1</v>
      </c>
      <c r="BR3728" s="562"/>
    </row>
    <row r="3729" spans="1:77" s="652" customFormat="1" hidden="1">
      <c r="A3729" s="638"/>
      <c r="B3729" s="719"/>
      <c r="C3729" s="719"/>
      <c r="D3729" s="640"/>
      <c r="E3729" s="641"/>
      <c r="F3729" s="640"/>
      <c r="G3729" s="642"/>
      <c r="H3729" s="643"/>
      <c r="I3729" s="644"/>
      <c r="J3729" s="645"/>
      <c r="K3729" s="1"/>
      <c r="L3729" s="1"/>
      <c r="M3729" s="1"/>
      <c r="N3729" s="1"/>
      <c r="O3729" s="646"/>
      <c r="P3729" s="646"/>
      <c r="Q3729" s="647"/>
      <c r="R3729" s="646"/>
      <c r="S3729" s="646"/>
      <c r="T3729" s="648"/>
      <c r="U3729" s="646"/>
      <c r="V3729" s="646"/>
      <c r="W3729" s="647"/>
      <c r="X3729" s="646"/>
      <c r="Y3729" s="646"/>
      <c r="Z3729" s="646"/>
      <c r="AA3729" s="1"/>
      <c r="AB3729" s="646"/>
      <c r="AC3729" s="646"/>
      <c r="AD3729" s="647"/>
      <c r="AE3729" s="647"/>
      <c r="AF3729" s="646"/>
      <c r="AG3729" s="646"/>
      <c r="AH3729" s="646"/>
      <c r="AI3729" s="1"/>
      <c r="AJ3729" s="646"/>
      <c r="AK3729" s="646"/>
      <c r="AL3729" s="646"/>
      <c r="AM3729" s="647"/>
      <c r="AN3729" s="646"/>
      <c r="AO3729" s="646"/>
      <c r="AP3729" s="646"/>
      <c r="AQ3729" s="647"/>
      <c r="AR3729" s="646"/>
      <c r="AS3729" s="646"/>
      <c r="AT3729" s="646"/>
      <c r="AU3729" s="616"/>
      <c r="AV3729" s="646"/>
      <c r="AW3729" s="646"/>
      <c r="AX3729" s="646"/>
      <c r="AY3729" s="646"/>
      <c r="AZ3729" s="646"/>
      <c r="BA3729" s="646"/>
      <c r="BB3729" s="646"/>
      <c r="BC3729" s="647"/>
      <c r="BD3729" s="646"/>
      <c r="BE3729" s="646"/>
      <c r="BF3729" s="646"/>
      <c r="BG3729" s="646"/>
      <c r="BH3729" s="647"/>
      <c r="BI3729" s="646"/>
      <c r="BJ3729" s="646"/>
      <c r="BK3729" s="646"/>
      <c r="BL3729" s="647"/>
      <c r="BM3729" s="1"/>
      <c r="BN3729" s="646"/>
      <c r="BO3729" s="646"/>
      <c r="BP3729" s="646"/>
      <c r="BQ3729" s="542"/>
      <c r="BR3729" s="640"/>
      <c r="BS3729" s="1797"/>
      <c r="BT3729" s="640"/>
      <c r="BU3729" s="651"/>
      <c r="BY3729" s="642"/>
    </row>
    <row r="3730" spans="1:77" s="652" customFormat="1" hidden="1">
      <c r="A3730" s="837"/>
      <c r="B3730" s="832"/>
      <c r="C3730" s="832" t="s">
        <v>1059</v>
      </c>
      <c r="D3730" s="640" t="s">
        <v>45</v>
      </c>
      <c r="E3730" s="640" t="s">
        <v>85</v>
      </c>
      <c r="F3730" s="640"/>
      <c r="G3730" s="651"/>
      <c r="H3730" s="643">
        <f t="shared" ref="H3730" si="1649">J3730</f>
        <v>0.05</v>
      </c>
      <c r="I3730" s="644"/>
      <c r="J3730" s="645">
        <f t="shared" ref="J3730" si="1650">K3730+AA3730+BM3730</f>
        <v>0.05</v>
      </c>
      <c r="K3730" s="1">
        <f t="shared" ref="K3730" si="1651">L3730+T3730+X3730+Y3730+Z3730</f>
        <v>0</v>
      </c>
      <c r="L3730" s="1">
        <f t="shared" ref="L3730" si="1652">M3730+S3730</f>
        <v>0</v>
      </c>
      <c r="M3730" s="1">
        <f t="shared" ref="M3730" si="1653">N3730+R3730</f>
        <v>0</v>
      </c>
      <c r="N3730" s="1">
        <f t="shared" ref="N3730" si="1654">O3730+P3730+Q3730</f>
        <v>0</v>
      </c>
      <c r="O3730" s="1"/>
      <c r="P3730" s="1"/>
      <c r="Q3730" s="1"/>
      <c r="R3730" s="1"/>
      <c r="S3730" s="1"/>
      <c r="T3730" s="1">
        <f t="shared" ref="T3730" si="1655">U3730+V3730+W3730</f>
        <v>0</v>
      </c>
      <c r="U3730" s="1"/>
      <c r="V3730" s="1"/>
      <c r="W3730" s="1"/>
      <c r="X3730" s="1"/>
      <c r="Y3730" s="1"/>
      <c r="Z3730" s="1"/>
      <c r="AA3730" s="1">
        <f t="shared" ref="AA3730" si="1656">SUM(AB3730:AI3730)+AW3730+SUM(AY3730:BC3730)+SUM(BF3730:BL3730)</f>
        <v>0.05</v>
      </c>
      <c r="AB3730" s="1"/>
      <c r="AC3730" s="1"/>
      <c r="AD3730" s="1"/>
      <c r="AE3730" s="1"/>
      <c r="AF3730" s="1"/>
      <c r="AG3730" s="1"/>
      <c r="AH3730" s="1"/>
      <c r="AI3730" s="1">
        <f t="shared" ref="AI3730" si="1657">SUM(AJ3730:AV3730)+AX3730+SUM(BD3730:BE3730)</f>
        <v>0</v>
      </c>
      <c r="AJ3730" s="685"/>
      <c r="AK3730" s="685"/>
      <c r="AL3730" s="685"/>
      <c r="AM3730" s="685"/>
      <c r="AN3730" s="685"/>
      <c r="AO3730" s="685"/>
      <c r="AP3730" s="685"/>
      <c r="AQ3730" s="685"/>
      <c r="AR3730" s="685"/>
      <c r="AS3730" s="685"/>
      <c r="AT3730" s="685"/>
      <c r="AU3730" s="685"/>
      <c r="AV3730" s="685"/>
      <c r="AW3730" s="1"/>
      <c r="AX3730" s="685"/>
      <c r="AY3730" s="1">
        <v>0.05</v>
      </c>
      <c r="AZ3730" s="1"/>
      <c r="BA3730" s="1"/>
      <c r="BB3730" s="1"/>
      <c r="BC3730" s="1"/>
      <c r="BD3730" s="685"/>
      <c r="BE3730" s="685"/>
      <c r="BF3730" s="1"/>
      <c r="BG3730" s="1"/>
      <c r="BH3730" s="1"/>
      <c r="BI3730" s="1"/>
      <c r="BJ3730" s="1"/>
      <c r="BK3730" s="1"/>
      <c r="BL3730" s="1"/>
      <c r="BM3730" s="1">
        <f t="shared" ref="BM3730" si="1658">SUM(BN3730:BP3730)</f>
        <v>0</v>
      </c>
      <c r="BN3730" s="1"/>
      <c r="BO3730" s="1"/>
      <c r="BP3730" s="1"/>
      <c r="BQ3730" s="838"/>
    </row>
    <row r="3731" spans="1:77" s="652" customFormat="1" hidden="1">
      <c r="A3731" s="638"/>
      <c r="B3731" s="719"/>
      <c r="C3731" s="719"/>
      <c r="D3731" s="640"/>
      <c r="E3731" s="641"/>
      <c r="F3731" s="640"/>
      <c r="G3731" s="642"/>
      <c r="H3731" s="643"/>
      <c r="I3731" s="644"/>
      <c r="J3731" s="645"/>
      <c r="K3731" s="1"/>
      <c r="L3731" s="1"/>
      <c r="M3731" s="1"/>
      <c r="N3731" s="1"/>
      <c r="O3731" s="646"/>
      <c r="P3731" s="646"/>
      <c r="Q3731" s="647"/>
      <c r="R3731" s="646"/>
      <c r="S3731" s="646"/>
      <c r="T3731" s="648"/>
      <c r="U3731" s="646"/>
      <c r="V3731" s="646"/>
      <c r="W3731" s="647"/>
      <c r="X3731" s="646"/>
      <c r="Y3731" s="646"/>
      <c r="Z3731" s="646"/>
      <c r="AA3731" s="1"/>
      <c r="AB3731" s="646"/>
      <c r="AC3731" s="646"/>
      <c r="AD3731" s="647"/>
      <c r="AE3731" s="647"/>
      <c r="AF3731" s="646"/>
      <c r="AG3731" s="646"/>
      <c r="AH3731" s="646"/>
      <c r="AI3731" s="1"/>
      <c r="AJ3731" s="646"/>
      <c r="AK3731" s="646"/>
      <c r="AL3731" s="646"/>
      <c r="AM3731" s="647"/>
      <c r="AN3731" s="646"/>
      <c r="AO3731" s="646"/>
      <c r="AP3731" s="646"/>
      <c r="AQ3731" s="647"/>
      <c r="AR3731" s="646"/>
      <c r="AS3731" s="646"/>
      <c r="AT3731" s="646"/>
      <c r="AU3731" s="616"/>
      <c r="AV3731" s="646"/>
      <c r="AW3731" s="646"/>
      <c r="AX3731" s="646"/>
      <c r="AY3731" s="646"/>
      <c r="AZ3731" s="646"/>
      <c r="BA3731" s="646"/>
      <c r="BB3731" s="646"/>
      <c r="BC3731" s="647"/>
      <c r="BD3731" s="646"/>
      <c r="BE3731" s="646"/>
      <c r="BF3731" s="646"/>
      <c r="BG3731" s="646"/>
      <c r="BH3731" s="647"/>
      <c r="BI3731" s="646"/>
      <c r="BJ3731" s="646"/>
      <c r="BK3731" s="646"/>
      <c r="BL3731" s="647"/>
      <c r="BM3731" s="1"/>
      <c r="BN3731" s="646"/>
      <c r="BO3731" s="646"/>
      <c r="BP3731" s="646"/>
      <c r="BQ3731" s="542"/>
      <c r="BR3731" s="640"/>
      <c r="BS3731" s="1711"/>
      <c r="BT3731" s="640"/>
      <c r="BU3731" s="651"/>
      <c r="BY3731" s="642"/>
    </row>
    <row r="3732" spans="1:77" s="812" customFormat="1" hidden="1">
      <c r="A3732" s="638"/>
      <c r="B3732" s="732">
        <v>85</v>
      </c>
      <c r="C3732" s="1798" t="s">
        <v>1060</v>
      </c>
      <c r="D3732" s="699" t="s">
        <v>45</v>
      </c>
      <c r="E3732" s="809" t="s">
        <v>87</v>
      </c>
      <c r="F3732" s="774"/>
      <c r="G3732" s="1255">
        <f t="shared" ref="G3732" si="1659">F3732-H3732</f>
        <v>-0.03</v>
      </c>
      <c r="H3732" s="643">
        <f t="shared" ref="H3732:H3735" si="1660">J3732</f>
        <v>0.03</v>
      </c>
      <c r="I3732" s="644"/>
      <c r="J3732" s="645">
        <f>K3732+AA3732+BM3732</f>
        <v>0.03</v>
      </c>
      <c r="K3732" s="1">
        <f t="shared" ref="K3732:K3735" si="1661">L3732+T3732+X3732+Y3732+Z3732</f>
        <v>0</v>
      </c>
      <c r="L3732" s="1">
        <f t="shared" ref="L3732:L3735" si="1662">M3732+S3732</f>
        <v>0</v>
      </c>
      <c r="M3732" s="1">
        <f t="shared" ref="M3732:M3735" si="1663">N3732+R3732</f>
        <v>0</v>
      </c>
      <c r="N3732" s="1">
        <f t="shared" ref="N3732:N3735" si="1664">O3732+P3732+Q3732</f>
        <v>0</v>
      </c>
      <c r="O3732" s="1"/>
      <c r="P3732" s="1"/>
      <c r="Q3732" s="1"/>
      <c r="R3732" s="1"/>
      <c r="S3732" s="1"/>
      <c r="T3732" s="1">
        <f t="shared" ref="T3732:T3735" si="1665">U3732+V3732+W3732</f>
        <v>0</v>
      </c>
      <c r="U3732" s="1"/>
      <c r="V3732" s="1"/>
      <c r="W3732" s="1"/>
      <c r="X3732" s="1"/>
      <c r="Y3732" s="1"/>
      <c r="Z3732" s="1"/>
      <c r="AA3732" s="1">
        <f t="shared" ref="AA3732" si="1666">SUM(AB3732:AI3732)+AW3732+SUM(AY3732:BC3732)+SUM(BF3732:BL3732)</f>
        <v>0.03</v>
      </c>
      <c r="AB3732" s="1"/>
      <c r="AC3732" s="1"/>
      <c r="AD3732" s="1"/>
      <c r="AE3732" s="1"/>
      <c r="AF3732" s="1"/>
      <c r="AG3732" s="1"/>
      <c r="AH3732" s="1"/>
      <c r="AI3732" s="1">
        <f t="shared" ref="AI3732" si="1667">SUM(AJ3732:AV3732)+AX3732+BD3732+BE3732</f>
        <v>0</v>
      </c>
      <c r="AJ3732" s="1"/>
      <c r="AK3732" s="1"/>
      <c r="AL3732" s="1"/>
      <c r="AM3732" s="1"/>
      <c r="AN3732" s="1"/>
      <c r="AO3732" s="1"/>
      <c r="AP3732" s="1"/>
      <c r="AQ3732" s="1"/>
      <c r="AR3732" s="1"/>
      <c r="AS3732" s="1"/>
      <c r="AT3732" s="1"/>
      <c r="AU3732" s="1"/>
      <c r="AV3732" s="1"/>
      <c r="AW3732" s="1"/>
      <c r="AX3732" s="1"/>
      <c r="AY3732" s="1">
        <v>0.03</v>
      </c>
      <c r="AZ3732" s="1"/>
      <c r="BA3732" s="1"/>
      <c r="BB3732" s="1"/>
      <c r="BC3732" s="1"/>
      <c r="BD3732" s="1"/>
      <c r="BE3732" s="1"/>
      <c r="BF3732" s="1"/>
      <c r="BG3732" s="1"/>
      <c r="BH3732" s="1"/>
      <c r="BI3732" s="1"/>
      <c r="BJ3732" s="1"/>
      <c r="BK3732" s="1"/>
      <c r="BL3732" s="1"/>
      <c r="BM3732" s="1">
        <f t="shared" ref="BM3732:BM3735" si="1668">SUM(BN3732:BP3732)</f>
        <v>0</v>
      </c>
      <c r="BN3732" s="1"/>
      <c r="BO3732" s="1"/>
      <c r="BP3732" s="1"/>
      <c r="BQ3732" s="643"/>
      <c r="BR3732" s="811"/>
    </row>
    <row r="3733" spans="1:77" s="755" customFormat="1" hidden="1">
      <c r="A3733" s="638">
        <v>46</v>
      </c>
      <c r="B3733" s="753"/>
      <c r="C3733" s="1590" t="s">
        <v>1061</v>
      </c>
      <c r="D3733" s="1776" t="s">
        <v>45</v>
      </c>
      <c r="E3733" s="640" t="s">
        <v>79</v>
      </c>
      <c r="F3733" s="641"/>
      <c r="G3733" s="642"/>
      <c r="H3733" s="643">
        <f t="shared" si="1660"/>
        <v>0.3</v>
      </c>
      <c r="I3733" s="644"/>
      <c r="J3733" s="645">
        <f>K3733+AA3733+BM3733</f>
        <v>0.3</v>
      </c>
      <c r="K3733" s="1">
        <f t="shared" si="1661"/>
        <v>0</v>
      </c>
      <c r="L3733" s="1">
        <f t="shared" si="1662"/>
        <v>0</v>
      </c>
      <c r="M3733" s="1">
        <f t="shared" si="1663"/>
        <v>0</v>
      </c>
      <c r="N3733" s="1">
        <f t="shared" si="1664"/>
        <v>0</v>
      </c>
      <c r="O3733" s="1"/>
      <c r="P3733" s="1"/>
      <c r="Q3733" s="1"/>
      <c r="R3733" s="1"/>
      <c r="S3733" s="1"/>
      <c r="T3733" s="1">
        <f t="shared" si="1665"/>
        <v>0</v>
      </c>
      <c r="U3733" s="1"/>
      <c r="V3733" s="1"/>
      <c r="W3733" s="1"/>
      <c r="X3733" s="1"/>
      <c r="Y3733" s="1"/>
      <c r="Z3733" s="1"/>
      <c r="AA3733" s="1">
        <f t="shared" ref="AA3733" si="1669">SUM(AB3733:AI3733)+AW3733+SUM(AY3733:BC3733)+SUM(BF3733:BL3733)</f>
        <v>0.3</v>
      </c>
      <c r="AB3733" s="1"/>
      <c r="AC3733" s="1"/>
      <c r="AD3733" s="1"/>
      <c r="AE3733" s="1"/>
      <c r="AF3733" s="1"/>
      <c r="AG3733" s="1"/>
      <c r="AH3733" s="1"/>
      <c r="AI3733" s="1">
        <f t="shared" ref="AI3733" si="1670">SUM(AJ3733:AV3733)+AX3733+SUM(BD3733:BE3733)</f>
        <v>0</v>
      </c>
      <c r="AJ3733" s="1"/>
      <c r="AK3733" s="1"/>
      <c r="AL3733" s="1"/>
      <c r="AM3733" s="1"/>
      <c r="AN3733" s="1"/>
      <c r="AO3733" s="1"/>
      <c r="AP3733" s="1"/>
      <c r="AQ3733" s="1"/>
      <c r="AR3733" s="1"/>
      <c r="AS3733" s="1"/>
      <c r="AT3733" s="1"/>
      <c r="AU3733" s="1"/>
      <c r="AV3733" s="1"/>
      <c r="AW3733" s="1"/>
      <c r="AX3733" s="1"/>
      <c r="AY3733" s="1">
        <v>0.3</v>
      </c>
      <c r="AZ3733" s="1"/>
      <c r="BA3733" s="1"/>
      <c r="BB3733" s="1"/>
      <c r="BC3733" s="1"/>
      <c r="BD3733" s="1"/>
      <c r="BE3733" s="1"/>
      <c r="BF3733" s="1"/>
      <c r="BG3733" s="1"/>
      <c r="BH3733" s="1"/>
      <c r="BI3733" s="1"/>
      <c r="BJ3733" s="1"/>
      <c r="BK3733" s="1"/>
      <c r="BL3733" s="1"/>
      <c r="BM3733" s="1">
        <f t="shared" si="1668"/>
        <v>0</v>
      </c>
      <c r="BN3733" s="1"/>
      <c r="BO3733" s="1"/>
      <c r="BP3733" s="1"/>
      <c r="BQ3733" s="645"/>
    </row>
    <row r="3734" spans="1:77" s="773" customFormat="1" hidden="1">
      <c r="A3734" s="679">
        <v>1.93</v>
      </c>
      <c r="B3734" s="680">
        <v>30</v>
      </c>
      <c r="C3734" s="979" t="s">
        <v>1062</v>
      </c>
      <c r="D3734" s="611" t="s">
        <v>45</v>
      </c>
      <c r="E3734" s="667" t="s">
        <v>93</v>
      </c>
      <c r="F3734" s="611"/>
      <c r="G3734" s="610"/>
      <c r="H3734" s="608">
        <f t="shared" si="1660"/>
        <v>1.9300000000000002</v>
      </c>
      <c r="I3734" s="609"/>
      <c r="J3734" s="610">
        <f t="shared" ref="J3734" si="1671">K3734+AA3734+BM3734</f>
        <v>1.9300000000000002</v>
      </c>
      <c r="K3734" s="611">
        <f t="shared" si="1661"/>
        <v>0.74</v>
      </c>
      <c r="L3734" s="611">
        <f t="shared" si="1662"/>
        <v>0.74</v>
      </c>
      <c r="M3734" s="611">
        <f t="shared" si="1663"/>
        <v>0.74</v>
      </c>
      <c r="N3734" s="611">
        <f t="shared" si="1664"/>
        <v>0.6</v>
      </c>
      <c r="O3734" s="611">
        <v>0.6</v>
      </c>
      <c r="P3734" s="611"/>
      <c r="Q3734" s="611"/>
      <c r="R3734" s="611">
        <v>0.14000000000000001</v>
      </c>
      <c r="S3734" s="611"/>
      <c r="T3734" s="611">
        <f t="shared" si="1665"/>
        <v>0</v>
      </c>
      <c r="U3734" s="611"/>
      <c r="V3734" s="611"/>
      <c r="W3734" s="611"/>
      <c r="X3734" s="611"/>
      <c r="Y3734" s="611"/>
      <c r="Z3734" s="611"/>
      <c r="AA3734" s="611">
        <f t="shared" ref="AA3734" si="1672">SUM(AB3734:AI3734)+AW3734+SUM(AY3734:BC3734)+SUM(BF3734:BL3734)</f>
        <v>1.1900000000000002</v>
      </c>
      <c r="AB3734" s="611"/>
      <c r="AC3734" s="611"/>
      <c r="AD3734" s="611"/>
      <c r="AE3734" s="611"/>
      <c r="AF3734" s="611"/>
      <c r="AG3734" s="611"/>
      <c r="AH3734" s="611"/>
      <c r="AI3734" s="611">
        <f t="shared" ref="AI3734" si="1673">SUM(AJ3734:AV3734)+AX3734+SUM(BD3734:BE3734)</f>
        <v>1.1900000000000002</v>
      </c>
      <c r="AJ3734" s="611">
        <v>0.11</v>
      </c>
      <c r="AK3734" s="611"/>
      <c r="AL3734" s="611"/>
      <c r="AM3734" s="611"/>
      <c r="AN3734" s="611"/>
      <c r="AO3734" s="611"/>
      <c r="AP3734" s="611"/>
      <c r="AQ3734" s="611"/>
      <c r="AR3734" s="611"/>
      <c r="AS3734" s="611"/>
      <c r="AT3734" s="611"/>
      <c r="AU3734" s="611"/>
      <c r="AV3734" s="611"/>
      <c r="AW3734" s="611"/>
      <c r="AX3734" s="611"/>
      <c r="AY3734" s="611"/>
      <c r="AZ3734" s="611"/>
      <c r="BA3734" s="611"/>
      <c r="BB3734" s="611"/>
      <c r="BC3734" s="611"/>
      <c r="BD3734" s="611"/>
      <c r="BE3734" s="611">
        <v>1.08</v>
      </c>
      <c r="BF3734" s="611"/>
      <c r="BG3734" s="611"/>
      <c r="BH3734" s="611"/>
      <c r="BI3734" s="611"/>
      <c r="BJ3734" s="611"/>
      <c r="BK3734" s="611"/>
      <c r="BL3734" s="611"/>
      <c r="BM3734" s="611">
        <f t="shared" si="1668"/>
        <v>0</v>
      </c>
      <c r="BN3734" s="611"/>
      <c r="BO3734" s="611"/>
      <c r="BP3734" s="611"/>
    </row>
    <row r="3735" spans="1:77" s="773" customFormat="1" hidden="1">
      <c r="A3735" s="855">
        <v>2022</v>
      </c>
      <c r="B3735" s="856">
        <v>34</v>
      </c>
      <c r="C3735" s="1058" t="s">
        <v>1063</v>
      </c>
      <c r="D3735" s="858" t="s">
        <v>45</v>
      </c>
      <c r="E3735" s="859" t="s">
        <v>97</v>
      </c>
      <c r="F3735" s="858"/>
      <c r="G3735" s="858"/>
      <c r="H3735" s="608">
        <f t="shared" si="1660"/>
        <v>0.16999999999999998</v>
      </c>
      <c r="I3735" s="609"/>
      <c r="J3735" s="610">
        <f>K3735+AA3735+BM3735</f>
        <v>0.16999999999999998</v>
      </c>
      <c r="K3735" s="611">
        <f t="shared" si="1661"/>
        <v>0</v>
      </c>
      <c r="L3735" s="611">
        <f t="shared" si="1662"/>
        <v>0</v>
      </c>
      <c r="M3735" s="611">
        <f t="shared" si="1663"/>
        <v>0</v>
      </c>
      <c r="N3735" s="611">
        <f t="shared" si="1664"/>
        <v>0</v>
      </c>
      <c r="O3735" s="611"/>
      <c r="P3735" s="611"/>
      <c r="Q3735" s="611"/>
      <c r="R3735" s="611"/>
      <c r="S3735" s="611"/>
      <c r="T3735" s="611">
        <f t="shared" si="1665"/>
        <v>0</v>
      </c>
      <c r="U3735" s="611"/>
      <c r="V3735" s="611"/>
      <c r="W3735" s="611"/>
      <c r="X3735" s="611"/>
      <c r="Y3735" s="611"/>
      <c r="Z3735" s="611"/>
      <c r="AA3735" s="611">
        <f t="shared" ref="AA3735" si="1674">SUM(AB3735:AI3735)+AW3735+SUM(AY3735:BC3735)+SUM(BF3735:BL3735)</f>
        <v>0.16999999999999998</v>
      </c>
      <c r="AB3735" s="611"/>
      <c r="AC3735" s="611"/>
      <c r="AD3735" s="611"/>
      <c r="AE3735" s="611"/>
      <c r="AF3735" s="611"/>
      <c r="AG3735" s="611"/>
      <c r="AH3735" s="611"/>
      <c r="AI3735" s="611">
        <f t="shared" ref="AI3735:AI3736" si="1675">SUM(AJ3735:AV3735)+AX3735+SUM(BD3735:BE3735)</f>
        <v>0.02</v>
      </c>
      <c r="AJ3735" s="611">
        <v>0.02</v>
      </c>
      <c r="AK3735" s="611"/>
      <c r="AL3735" s="611"/>
      <c r="AM3735" s="611"/>
      <c r="AN3735" s="611"/>
      <c r="AO3735" s="611"/>
      <c r="AP3735" s="611"/>
      <c r="AQ3735" s="611"/>
      <c r="AR3735" s="611"/>
      <c r="AS3735" s="611"/>
      <c r="AT3735" s="611"/>
      <c r="AU3735" s="611"/>
      <c r="AV3735" s="611"/>
      <c r="AW3735" s="611"/>
      <c r="AX3735" s="611"/>
      <c r="AY3735" s="611">
        <v>0.15</v>
      </c>
      <c r="AZ3735" s="611"/>
      <c r="BA3735" s="611"/>
      <c r="BB3735" s="611"/>
      <c r="BC3735" s="611"/>
      <c r="BD3735" s="611"/>
      <c r="BE3735" s="611"/>
      <c r="BF3735" s="611"/>
      <c r="BG3735" s="611"/>
      <c r="BH3735" s="611"/>
      <c r="BI3735" s="611"/>
      <c r="BJ3735" s="611"/>
      <c r="BK3735" s="611"/>
      <c r="BL3735" s="611"/>
      <c r="BM3735" s="611">
        <f t="shared" si="1668"/>
        <v>0</v>
      </c>
      <c r="BN3735" s="611"/>
      <c r="BO3735" s="611"/>
      <c r="BP3735" s="611"/>
    </row>
    <row r="3736" spans="1:77" s="773" customFormat="1" ht="30" hidden="1">
      <c r="A3736" s="855">
        <v>2022</v>
      </c>
      <c r="B3736" s="856">
        <v>9</v>
      </c>
      <c r="C3736" s="1360" t="s">
        <v>1064</v>
      </c>
      <c r="D3736" s="858" t="s">
        <v>45</v>
      </c>
      <c r="E3736" s="859" t="s">
        <v>2784</v>
      </c>
      <c r="F3736" s="858"/>
      <c r="G3736" s="944"/>
      <c r="H3736" s="608">
        <f>J3736</f>
        <v>11.860000000000001</v>
      </c>
      <c r="I3736" s="609"/>
      <c r="J3736" s="610">
        <f>K3736+AA3736+BM3736</f>
        <v>11.860000000000001</v>
      </c>
      <c r="K3736" s="611">
        <f>L3736+T3736+X3736+Y3736+Z3736</f>
        <v>2.2999999999999998</v>
      </c>
      <c r="L3736" s="611">
        <f>M3736+S3736</f>
        <v>0.5</v>
      </c>
      <c r="M3736" s="611">
        <f>N3736+R3736</f>
        <v>0.5</v>
      </c>
      <c r="N3736" s="611">
        <f>O3736+P3736+Q3736</f>
        <v>0</v>
      </c>
      <c r="O3736" s="611"/>
      <c r="P3736" s="611"/>
      <c r="Q3736" s="611"/>
      <c r="R3736" s="611">
        <v>0.5</v>
      </c>
      <c r="S3736" s="611"/>
      <c r="T3736" s="611">
        <f>U3736+V3736+W3736</f>
        <v>0</v>
      </c>
      <c r="U3736" s="611"/>
      <c r="V3736" s="611"/>
      <c r="W3736" s="611"/>
      <c r="X3736" s="611"/>
      <c r="Y3736" s="611">
        <v>1.8</v>
      </c>
      <c r="Z3736" s="611"/>
      <c r="AA3736" s="611">
        <f t="shared" ref="AA3736" si="1676">SUM(AB3736:AI3736)+AW3736+SUM(AY3736:BC3736)+SUM(BF3736:BL3736)</f>
        <v>8.73</v>
      </c>
      <c r="AB3736" s="611"/>
      <c r="AC3736" s="611"/>
      <c r="AD3736" s="611"/>
      <c r="AE3736" s="611"/>
      <c r="AF3736" s="611"/>
      <c r="AG3736" s="611">
        <v>5.54</v>
      </c>
      <c r="AH3736" s="611"/>
      <c r="AI3736" s="611">
        <f t="shared" si="1675"/>
        <v>1.24</v>
      </c>
      <c r="AJ3736" s="611">
        <v>1.24</v>
      </c>
      <c r="AK3736" s="611"/>
      <c r="AL3736" s="611"/>
      <c r="AM3736" s="611"/>
      <c r="AN3736" s="611"/>
      <c r="AO3736" s="611"/>
      <c r="AP3736" s="611"/>
      <c r="AQ3736" s="611"/>
      <c r="AR3736" s="611"/>
      <c r="AS3736" s="611"/>
      <c r="AT3736" s="611"/>
      <c r="AU3736" s="611"/>
      <c r="AV3736" s="611"/>
      <c r="AW3736" s="611"/>
      <c r="AX3736" s="611"/>
      <c r="AY3736" s="611"/>
      <c r="AZ3736" s="611">
        <v>1.95</v>
      </c>
      <c r="BA3736" s="611"/>
      <c r="BB3736" s="611"/>
      <c r="BC3736" s="611"/>
      <c r="BD3736" s="611"/>
      <c r="BE3736" s="611"/>
      <c r="BF3736" s="611"/>
      <c r="BG3736" s="611"/>
      <c r="BH3736" s="611"/>
      <c r="BI3736" s="611"/>
      <c r="BJ3736" s="611"/>
      <c r="BK3736" s="611"/>
      <c r="BL3736" s="611"/>
      <c r="BM3736" s="611">
        <f>SUM(BN3736:BP3736)</f>
        <v>0.83</v>
      </c>
      <c r="BN3736" s="611">
        <v>0.83</v>
      </c>
      <c r="BO3736" s="611"/>
      <c r="BP3736" s="611"/>
    </row>
    <row r="3737" spans="1:77" s="812" customFormat="1" hidden="1">
      <c r="A3737" s="720"/>
      <c r="B3737" s="980">
        <v>19</v>
      </c>
      <c r="C3737" s="1799" t="s">
        <v>1065</v>
      </c>
      <c r="D3737" s="723" t="s">
        <v>45</v>
      </c>
      <c r="E3737" s="641" t="s">
        <v>2725</v>
      </c>
      <c r="F3737" s="730"/>
      <c r="G3737" s="726"/>
      <c r="H3737" s="643">
        <f t="shared" ref="H3737:H3739" si="1677">J3737</f>
        <v>7.0000000000000007E-2</v>
      </c>
      <c r="I3737" s="644"/>
      <c r="J3737" s="645">
        <f>K3737+AA3737+BM3737</f>
        <v>7.0000000000000007E-2</v>
      </c>
      <c r="K3737" s="1">
        <f t="shared" ref="K3737:K3739" si="1678">L3737+T3737+X3737+Y3737+Z3737</f>
        <v>0</v>
      </c>
      <c r="L3737" s="1">
        <f t="shared" ref="L3737:L3739" si="1679">M3737+S3737</f>
        <v>0</v>
      </c>
      <c r="M3737" s="1">
        <f t="shared" ref="M3737:M3739" si="1680">N3737+R3737</f>
        <v>0</v>
      </c>
      <c r="N3737" s="1">
        <f t="shared" ref="N3737:N3739" si="1681">O3737+P3737+Q3737</f>
        <v>0</v>
      </c>
      <c r="O3737" s="1"/>
      <c r="P3737" s="1"/>
      <c r="Q3737" s="1"/>
      <c r="R3737" s="1"/>
      <c r="S3737" s="1"/>
      <c r="T3737" s="1">
        <f t="shared" ref="T3737:T3739" si="1682">U3737+V3737+W3737</f>
        <v>0</v>
      </c>
      <c r="U3737" s="1"/>
      <c r="V3737" s="1"/>
      <c r="W3737" s="1"/>
      <c r="X3737" s="1"/>
      <c r="Y3737" s="1"/>
      <c r="Z3737" s="1"/>
      <c r="AA3737" s="1">
        <f t="shared" ref="AA3737" si="1683">SUM(AB3737:AI3737)+AW3737+SUM(AY3737:BC3737)+SUM(BF3737:BL3737)</f>
        <v>7.0000000000000007E-2</v>
      </c>
      <c r="AB3737" s="1"/>
      <c r="AC3737" s="1"/>
      <c r="AD3737" s="1"/>
      <c r="AE3737" s="1"/>
      <c r="AF3737" s="1"/>
      <c r="AG3737" s="1"/>
      <c r="AH3737" s="1"/>
      <c r="AI3737" s="1">
        <f t="shared" ref="AI3737" si="1684">SUM(AJ3737:AV3737)+AX3737+SUM(BD3737:BE3737)</f>
        <v>7.0000000000000007E-2</v>
      </c>
      <c r="AJ3737" s="1"/>
      <c r="AK3737" s="1"/>
      <c r="AL3737" s="1"/>
      <c r="AM3737" s="1"/>
      <c r="AN3737" s="1"/>
      <c r="AO3737" s="1"/>
      <c r="AP3737" s="1"/>
      <c r="AQ3737" s="1"/>
      <c r="AR3737" s="1"/>
      <c r="AS3737" s="1"/>
      <c r="AT3737" s="1"/>
      <c r="AU3737" s="1"/>
      <c r="AV3737" s="1"/>
      <c r="AW3737" s="1"/>
      <c r="AX3737" s="1"/>
      <c r="AY3737" s="1"/>
      <c r="AZ3737" s="1"/>
      <c r="BA3737" s="1"/>
      <c r="BB3737" s="1"/>
      <c r="BC3737" s="1"/>
      <c r="BD3737" s="1"/>
      <c r="BE3737" s="1">
        <v>7.0000000000000007E-2</v>
      </c>
      <c r="BF3737" s="1"/>
      <c r="BG3737" s="1"/>
      <c r="BH3737" s="1"/>
      <c r="BI3737" s="1"/>
      <c r="BJ3737" s="1"/>
      <c r="BK3737" s="1"/>
      <c r="BL3737" s="1"/>
      <c r="BM3737" s="1">
        <f t="shared" ref="BM3737:BM3739" si="1685">SUM(BN3737:BP3737)</f>
        <v>0</v>
      </c>
      <c r="BN3737" s="1"/>
      <c r="BO3737" s="1"/>
      <c r="BP3737" s="1"/>
    </row>
    <row r="3738" spans="1:77" s="773" customFormat="1" ht="30" hidden="1">
      <c r="A3738" s="706"/>
      <c r="B3738" s="1395">
        <v>7</v>
      </c>
      <c r="C3738" s="1113" t="s">
        <v>1066</v>
      </c>
      <c r="D3738" s="640" t="s">
        <v>45</v>
      </c>
      <c r="E3738" s="771" t="s">
        <v>2751</v>
      </c>
      <c r="F3738" s="641"/>
      <c r="G3738" s="651"/>
      <c r="H3738" s="643">
        <f t="shared" si="1677"/>
        <v>0.04</v>
      </c>
      <c r="I3738" s="644"/>
      <c r="J3738" s="645">
        <f>K3738+AA3738+BM3738</f>
        <v>0.04</v>
      </c>
      <c r="K3738" s="1">
        <f t="shared" si="1678"/>
        <v>0</v>
      </c>
      <c r="L3738" s="1">
        <f t="shared" si="1679"/>
        <v>0</v>
      </c>
      <c r="M3738" s="1">
        <f t="shared" si="1680"/>
        <v>0</v>
      </c>
      <c r="N3738" s="1">
        <f t="shared" si="1681"/>
        <v>0</v>
      </c>
      <c r="O3738" s="1"/>
      <c r="P3738" s="1"/>
      <c r="Q3738" s="1"/>
      <c r="R3738" s="1"/>
      <c r="S3738" s="1"/>
      <c r="T3738" s="1">
        <f t="shared" si="1682"/>
        <v>0</v>
      </c>
      <c r="U3738" s="1"/>
      <c r="V3738" s="1"/>
      <c r="W3738" s="1"/>
      <c r="X3738" s="1"/>
      <c r="Y3738" s="1"/>
      <c r="Z3738" s="1"/>
      <c r="AA3738" s="736">
        <f t="shared" ref="AA3738" si="1686">SUM(AB3738:AI3738)+AW3738+SUM(AY3738:BC3738)+SUM(BF3738:BL3738)</f>
        <v>0.04</v>
      </c>
      <c r="AB3738" s="1"/>
      <c r="AC3738" s="1"/>
      <c r="AD3738" s="1"/>
      <c r="AE3738" s="1"/>
      <c r="AF3738" s="1"/>
      <c r="AG3738" s="1">
        <v>0.04</v>
      </c>
      <c r="AH3738" s="1"/>
      <c r="AI3738" s="736">
        <f t="shared" ref="AI3738:AI3739" si="1687">SUM(AJ3738:AV3738)+AX3738+SUM(BD3738:BE3738)</f>
        <v>0</v>
      </c>
      <c r="AJ3738" s="1"/>
      <c r="AK3738" s="1"/>
      <c r="AL3738" s="1"/>
      <c r="AM3738" s="1"/>
      <c r="AN3738" s="1"/>
      <c r="AO3738" s="1"/>
      <c r="AP3738" s="1"/>
      <c r="AQ3738" s="1"/>
      <c r="AR3738" s="1"/>
      <c r="AS3738" s="1"/>
      <c r="AT3738" s="1"/>
      <c r="AU3738" s="1"/>
      <c r="AV3738" s="1"/>
      <c r="AW3738" s="1"/>
      <c r="AX3738" s="1"/>
      <c r="AY3738" s="1"/>
      <c r="AZ3738" s="1"/>
      <c r="BA3738" s="1"/>
      <c r="BB3738" s="1"/>
      <c r="BC3738" s="1"/>
      <c r="BD3738" s="1"/>
      <c r="BE3738" s="1"/>
      <c r="BF3738" s="1"/>
      <c r="BG3738" s="1"/>
      <c r="BH3738" s="1"/>
      <c r="BI3738" s="1"/>
      <c r="BJ3738" s="1"/>
      <c r="BK3738" s="1"/>
      <c r="BL3738" s="1"/>
      <c r="BM3738" s="1">
        <f t="shared" si="1685"/>
        <v>0</v>
      </c>
      <c r="BN3738" s="1"/>
      <c r="BO3738" s="1"/>
      <c r="BP3738" s="1"/>
    </row>
    <row r="3739" spans="1:77" s="773" customFormat="1" hidden="1">
      <c r="A3739" s="706"/>
      <c r="B3739" s="719">
        <v>43</v>
      </c>
      <c r="C3739" s="719" t="s">
        <v>1067</v>
      </c>
      <c r="D3739" s="640" t="s">
        <v>45</v>
      </c>
      <c r="E3739" s="774" t="s">
        <v>75</v>
      </c>
      <c r="F3739" s="640"/>
      <c r="G3739" s="651"/>
      <c r="H3739" s="643">
        <f t="shared" si="1677"/>
        <v>1.33</v>
      </c>
      <c r="I3739" s="644"/>
      <c r="J3739" s="645">
        <f>K3739+AA3739+BM3739</f>
        <v>1.33</v>
      </c>
      <c r="K3739" s="1">
        <f t="shared" si="1678"/>
        <v>1.33</v>
      </c>
      <c r="L3739" s="1">
        <f t="shared" si="1679"/>
        <v>1.33</v>
      </c>
      <c r="M3739" s="1">
        <f t="shared" si="1680"/>
        <v>1.33</v>
      </c>
      <c r="N3739" s="1">
        <f t="shared" si="1681"/>
        <v>0.33</v>
      </c>
      <c r="O3739" s="1">
        <v>0.33</v>
      </c>
      <c r="P3739" s="1"/>
      <c r="Q3739" s="1"/>
      <c r="R3739" s="1">
        <v>1</v>
      </c>
      <c r="S3739" s="1"/>
      <c r="T3739" s="1">
        <f t="shared" si="1682"/>
        <v>0</v>
      </c>
      <c r="U3739" s="1"/>
      <c r="V3739" s="1"/>
      <c r="W3739" s="1"/>
      <c r="X3739" s="1"/>
      <c r="Y3739" s="1"/>
      <c r="Z3739" s="1"/>
      <c r="AA3739" s="1">
        <f t="shared" ref="AA3739" si="1688">SUM(AB3739:AI3739)+AW3739+SUM(AY3739:BC3739)+SUM(BF3739:BL3739)</f>
        <v>0</v>
      </c>
      <c r="AB3739" s="1"/>
      <c r="AC3739" s="1"/>
      <c r="AD3739" s="1"/>
      <c r="AE3739" s="1"/>
      <c r="AF3739" s="1"/>
      <c r="AG3739" s="1"/>
      <c r="AH3739" s="1"/>
      <c r="AI3739" s="1">
        <f t="shared" si="1687"/>
        <v>0</v>
      </c>
      <c r="AJ3739" s="1"/>
      <c r="AK3739" s="1"/>
      <c r="AL3739" s="1"/>
      <c r="AM3739" s="1"/>
      <c r="AN3739" s="1"/>
      <c r="AO3739" s="1"/>
      <c r="AP3739" s="1"/>
      <c r="AQ3739" s="1"/>
      <c r="AR3739" s="1"/>
      <c r="AS3739" s="1"/>
      <c r="AT3739" s="1"/>
      <c r="AU3739" s="1"/>
      <c r="AV3739" s="1"/>
      <c r="AW3739" s="1"/>
      <c r="AX3739" s="1"/>
      <c r="AY3739" s="1"/>
      <c r="AZ3739" s="1"/>
      <c r="BA3739" s="1"/>
      <c r="BB3739" s="1"/>
      <c r="BC3739" s="1"/>
      <c r="BD3739" s="1"/>
      <c r="BE3739" s="1"/>
      <c r="BF3739" s="1"/>
      <c r="BG3739" s="1"/>
      <c r="BH3739" s="1"/>
      <c r="BI3739" s="1"/>
      <c r="BJ3739" s="1"/>
      <c r="BK3739" s="1"/>
      <c r="BL3739" s="1"/>
      <c r="BM3739" s="1">
        <f t="shared" si="1685"/>
        <v>0</v>
      </c>
      <c r="BN3739" s="1"/>
      <c r="BO3739" s="1"/>
      <c r="BP3739" s="1"/>
    </row>
    <row r="3740" spans="1:77" s="652" customFormat="1" hidden="1">
      <c r="A3740" s="638"/>
      <c r="B3740" s="719"/>
      <c r="C3740" s="719"/>
      <c r="D3740" s="640"/>
      <c r="E3740" s="641"/>
      <c r="F3740" s="640"/>
      <c r="G3740" s="642"/>
      <c r="H3740" s="643"/>
      <c r="I3740" s="644"/>
      <c r="J3740" s="645"/>
      <c r="K3740" s="1"/>
      <c r="L3740" s="1"/>
      <c r="M3740" s="1"/>
      <c r="N3740" s="1"/>
      <c r="O3740" s="646"/>
      <c r="P3740" s="646"/>
      <c r="Q3740" s="647"/>
      <c r="R3740" s="646"/>
      <c r="S3740" s="646"/>
      <c r="T3740" s="648"/>
      <c r="U3740" s="646"/>
      <c r="V3740" s="646"/>
      <c r="W3740" s="647"/>
      <c r="X3740" s="646"/>
      <c r="Y3740" s="646"/>
      <c r="Z3740" s="646"/>
      <c r="AA3740" s="1"/>
      <c r="AB3740" s="646"/>
      <c r="AC3740" s="646"/>
      <c r="AD3740" s="647"/>
      <c r="AE3740" s="647"/>
      <c r="AF3740" s="646"/>
      <c r="AG3740" s="646"/>
      <c r="AH3740" s="646"/>
      <c r="AI3740" s="1"/>
      <c r="AJ3740" s="646"/>
      <c r="AK3740" s="646"/>
      <c r="AL3740" s="646"/>
      <c r="AM3740" s="647"/>
      <c r="AN3740" s="646"/>
      <c r="AO3740" s="646"/>
      <c r="AP3740" s="646"/>
      <c r="AQ3740" s="647"/>
      <c r="AR3740" s="646"/>
      <c r="AS3740" s="646"/>
      <c r="AT3740" s="646"/>
      <c r="AU3740" s="616"/>
      <c r="AV3740" s="646"/>
      <c r="AW3740" s="646"/>
      <c r="AX3740" s="646"/>
      <c r="AY3740" s="646"/>
      <c r="AZ3740" s="646"/>
      <c r="BA3740" s="646"/>
      <c r="BB3740" s="646"/>
      <c r="BC3740" s="647"/>
      <c r="BD3740" s="646"/>
      <c r="BE3740" s="646"/>
      <c r="BF3740" s="646"/>
      <c r="BG3740" s="646"/>
      <c r="BH3740" s="647"/>
      <c r="BI3740" s="646"/>
      <c r="BJ3740" s="646"/>
      <c r="BK3740" s="646"/>
      <c r="BL3740" s="647"/>
      <c r="BM3740" s="1"/>
      <c r="BN3740" s="646"/>
      <c r="BO3740" s="646"/>
      <c r="BP3740" s="646"/>
      <c r="BQ3740" s="542"/>
      <c r="BR3740" s="640"/>
      <c r="BS3740" s="1711"/>
      <c r="BT3740" s="640"/>
      <c r="BU3740" s="651"/>
      <c r="BY3740" s="642"/>
    </row>
    <row r="3741" spans="1:77" s="652" customFormat="1" hidden="1">
      <c r="A3741" s="638"/>
      <c r="B3741" s="719"/>
      <c r="C3741" s="719"/>
      <c r="D3741" s="640"/>
      <c r="E3741" s="641"/>
      <c r="F3741" s="640"/>
      <c r="G3741" s="642"/>
      <c r="H3741" s="643"/>
      <c r="I3741" s="644"/>
      <c r="J3741" s="645"/>
      <c r="K3741" s="1"/>
      <c r="L3741" s="1"/>
      <c r="M3741" s="1"/>
      <c r="N3741" s="1"/>
      <c r="O3741" s="646"/>
      <c r="P3741" s="646"/>
      <c r="Q3741" s="647"/>
      <c r="R3741" s="646"/>
      <c r="S3741" s="646"/>
      <c r="T3741" s="648"/>
      <c r="U3741" s="646"/>
      <c r="V3741" s="646"/>
      <c r="W3741" s="647"/>
      <c r="X3741" s="646"/>
      <c r="Y3741" s="646"/>
      <c r="Z3741" s="646"/>
      <c r="AA3741" s="1"/>
      <c r="AB3741" s="646"/>
      <c r="AC3741" s="646"/>
      <c r="AD3741" s="647"/>
      <c r="AE3741" s="647"/>
      <c r="AF3741" s="646"/>
      <c r="AG3741" s="646"/>
      <c r="AH3741" s="646"/>
      <c r="AI3741" s="1"/>
      <c r="AJ3741" s="646"/>
      <c r="AK3741" s="646"/>
      <c r="AL3741" s="646"/>
      <c r="AM3741" s="647"/>
      <c r="AN3741" s="646"/>
      <c r="AO3741" s="646"/>
      <c r="AP3741" s="646"/>
      <c r="AQ3741" s="647"/>
      <c r="AR3741" s="646"/>
      <c r="AS3741" s="646"/>
      <c r="AT3741" s="646"/>
      <c r="AU3741" s="616"/>
      <c r="AV3741" s="646"/>
      <c r="AW3741" s="646"/>
      <c r="AX3741" s="646"/>
      <c r="AY3741" s="646"/>
      <c r="AZ3741" s="646"/>
      <c r="BA3741" s="646"/>
      <c r="BB3741" s="646"/>
      <c r="BC3741" s="647"/>
      <c r="BD3741" s="646"/>
      <c r="BE3741" s="646"/>
      <c r="BF3741" s="646"/>
      <c r="BG3741" s="646"/>
      <c r="BH3741" s="647"/>
      <c r="BI3741" s="646"/>
      <c r="BJ3741" s="646"/>
      <c r="BK3741" s="646"/>
      <c r="BL3741" s="647"/>
      <c r="BM3741" s="1"/>
      <c r="BN3741" s="646"/>
      <c r="BO3741" s="646"/>
      <c r="BP3741" s="646"/>
      <c r="BQ3741" s="542"/>
      <c r="BR3741" s="640"/>
      <c r="BS3741" s="1711"/>
      <c r="BT3741" s="640"/>
      <c r="BU3741" s="651"/>
      <c r="BY3741" s="642"/>
    </row>
    <row r="3742" spans="1:77" s="652" customFormat="1" hidden="1">
      <c r="A3742" s="638"/>
      <c r="B3742" s="719"/>
      <c r="C3742" s="719"/>
      <c r="D3742" s="640"/>
      <c r="E3742" s="641"/>
      <c r="F3742" s="640"/>
      <c r="G3742" s="642"/>
      <c r="H3742" s="643"/>
      <c r="I3742" s="644"/>
      <c r="J3742" s="645"/>
      <c r="K3742" s="1"/>
      <c r="L3742" s="1"/>
      <c r="M3742" s="1"/>
      <c r="N3742" s="1"/>
      <c r="O3742" s="646"/>
      <c r="P3742" s="646"/>
      <c r="Q3742" s="647"/>
      <c r="R3742" s="646"/>
      <c r="S3742" s="646"/>
      <c r="T3742" s="648"/>
      <c r="U3742" s="646"/>
      <c r="V3742" s="646"/>
      <c r="W3742" s="647"/>
      <c r="X3742" s="646"/>
      <c r="Y3742" s="646"/>
      <c r="Z3742" s="646"/>
      <c r="AA3742" s="1"/>
      <c r="AB3742" s="646"/>
      <c r="AC3742" s="646"/>
      <c r="AD3742" s="647"/>
      <c r="AE3742" s="647"/>
      <c r="AF3742" s="646"/>
      <c r="AG3742" s="646"/>
      <c r="AH3742" s="646"/>
      <c r="AI3742" s="1"/>
      <c r="AJ3742" s="646"/>
      <c r="AK3742" s="646"/>
      <c r="AL3742" s="646"/>
      <c r="AM3742" s="647"/>
      <c r="AN3742" s="646"/>
      <c r="AO3742" s="646"/>
      <c r="AP3742" s="646"/>
      <c r="AQ3742" s="647"/>
      <c r="AR3742" s="646"/>
      <c r="AS3742" s="646"/>
      <c r="AT3742" s="646"/>
      <c r="AU3742" s="616"/>
      <c r="AV3742" s="646"/>
      <c r="AW3742" s="646"/>
      <c r="AX3742" s="646"/>
      <c r="AY3742" s="646"/>
      <c r="AZ3742" s="646"/>
      <c r="BA3742" s="646"/>
      <c r="BB3742" s="646"/>
      <c r="BC3742" s="647"/>
      <c r="BD3742" s="646"/>
      <c r="BE3742" s="646"/>
      <c r="BF3742" s="646"/>
      <c r="BG3742" s="646"/>
      <c r="BH3742" s="647"/>
      <c r="BI3742" s="646"/>
      <c r="BJ3742" s="646"/>
      <c r="BK3742" s="646"/>
      <c r="BL3742" s="647"/>
      <c r="BM3742" s="1"/>
      <c r="BN3742" s="646"/>
      <c r="BO3742" s="646"/>
      <c r="BP3742" s="646"/>
      <c r="BQ3742" s="542"/>
      <c r="BR3742" s="640"/>
      <c r="BS3742" s="1711"/>
      <c r="BT3742" s="640"/>
      <c r="BU3742" s="651"/>
      <c r="BY3742" s="642"/>
    </row>
    <row r="3743" spans="1:77" s="652" customFormat="1" hidden="1">
      <c r="A3743" s="638"/>
      <c r="B3743" s="719"/>
      <c r="C3743" s="719"/>
      <c r="D3743" s="640"/>
      <c r="E3743" s="641"/>
      <c r="F3743" s="640"/>
      <c r="G3743" s="642"/>
      <c r="H3743" s="643"/>
      <c r="I3743" s="644"/>
      <c r="J3743" s="645"/>
      <c r="K3743" s="1"/>
      <c r="L3743" s="1"/>
      <c r="M3743" s="1"/>
      <c r="N3743" s="1"/>
      <c r="O3743" s="646"/>
      <c r="P3743" s="646"/>
      <c r="Q3743" s="647"/>
      <c r="R3743" s="646"/>
      <c r="S3743" s="646"/>
      <c r="T3743" s="648"/>
      <c r="U3743" s="646"/>
      <c r="V3743" s="646"/>
      <c r="W3743" s="647"/>
      <c r="X3743" s="646"/>
      <c r="Y3743" s="646"/>
      <c r="Z3743" s="646"/>
      <c r="AA3743" s="1"/>
      <c r="AB3743" s="646"/>
      <c r="AC3743" s="646"/>
      <c r="AD3743" s="647"/>
      <c r="AE3743" s="647"/>
      <c r="AF3743" s="646"/>
      <c r="AG3743" s="646"/>
      <c r="AH3743" s="646"/>
      <c r="AI3743" s="1"/>
      <c r="AJ3743" s="646"/>
      <c r="AK3743" s="646"/>
      <c r="AL3743" s="646"/>
      <c r="AM3743" s="647"/>
      <c r="AN3743" s="646"/>
      <c r="AO3743" s="646"/>
      <c r="AP3743" s="646"/>
      <c r="AQ3743" s="647"/>
      <c r="AR3743" s="646"/>
      <c r="AS3743" s="646"/>
      <c r="AT3743" s="646"/>
      <c r="AU3743" s="616"/>
      <c r="AV3743" s="646"/>
      <c r="AW3743" s="646"/>
      <c r="AX3743" s="646"/>
      <c r="AY3743" s="646"/>
      <c r="AZ3743" s="646"/>
      <c r="BA3743" s="646"/>
      <c r="BB3743" s="646"/>
      <c r="BC3743" s="647"/>
      <c r="BD3743" s="646"/>
      <c r="BE3743" s="646"/>
      <c r="BF3743" s="646"/>
      <c r="BG3743" s="646"/>
      <c r="BH3743" s="647"/>
      <c r="BI3743" s="646"/>
      <c r="BJ3743" s="646"/>
      <c r="BK3743" s="646"/>
      <c r="BL3743" s="647"/>
      <c r="BM3743" s="1"/>
      <c r="BN3743" s="646"/>
      <c r="BO3743" s="646"/>
      <c r="BP3743" s="646"/>
      <c r="BQ3743" s="542"/>
      <c r="BR3743" s="640"/>
      <c r="BS3743" s="1711"/>
      <c r="BT3743" s="640"/>
      <c r="BU3743" s="651"/>
      <c r="BY3743" s="642"/>
    </row>
    <row r="3744" spans="1:77" s="652" customFormat="1" hidden="1">
      <c r="A3744" s="638"/>
      <c r="B3744" s="719"/>
      <c r="C3744" s="719"/>
      <c r="D3744" s="640"/>
      <c r="E3744" s="641"/>
      <c r="F3744" s="640"/>
      <c r="G3744" s="642"/>
      <c r="H3744" s="643"/>
      <c r="I3744" s="644"/>
      <c r="J3744" s="645"/>
      <c r="K3744" s="1"/>
      <c r="L3744" s="1"/>
      <c r="M3744" s="1"/>
      <c r="N3744" s="1"/>
      <c r="O3744" s="646"/>
      <c r="P3744" s="646"/>
      <c r="Q3744" s="647"/>
      <c r="R3744" s="646"/>
      <c r="S3744" s="646"/>
      <c r="T3744" s="648"/>
      <c r="U3744" s="646"/>
      <c r="V3744" s="646"/>
      <c r="W3744" s="647"/>
      <c r="X3744" s="646"/>
      <c r="Y3744" s="646"/>
      <c r="Z3744" s="646"/>
      <c r="AA3744" s="1"/>
      <c r="AB3744" s="646"/>
      <c r="AC3744" s="646"/>
      <c r="AD3744" s="647"/>
      <c r="AE3744" s="647"/>
      <c r="AF3744" s="646"/>
      <c r="AG3744" s="646"/>
      <c r="AH3744" s="646"/>
      <c r="AI3744" s="1"/>
      <c r="AJ3744" s="646"/>
      <c r="AK3744" s="646"/>
      <c r="AL3744" s="646"/>
      <c r="AM3744" s="647"/>
      <c r="AN3744" s="646"/>
      <c r="AO3744" s="646"/>
      <c r="AP3744" s="646"/>
      <c r="AQ3744" s="647"/>
      <c r="AR3744" s="646"/>
      <c r="AS3744" s="646"/>
      <c r="AT3744" s="646"/>
      <c r="AU3744" s="616"/>
      <c r="AV3744" s="646"/>
      <c r="AW3744" s="646"/>
      <c r="AX3744" s="646"/>
      <c r="AY3744" s="646"/>
      <c r="AZ3744" s="646"/>
      <c r="BA3744" s="646"/>
      <c r="BB3744" s="646"/>
      <c r="BC3744" s="647"/>
      <c r="BD3744" s="646"/>
      <c r="BE3744" s="646"/>
      <c r="BF3744" s="646"/>
      <c r="BG3744" s="646"/>
      <c r="BH3744" s="647"/>
      <c r="BI3744" s="646"/>
      <c r="BJ3744" s="646"/>
      <c r="BK3744" s="646"/>
      <c r="BL3744" s="647"/>
      <c r="BM3744" s="1"/>
      <c r="BN3744" s="646"/>
      <c r="BO3744" s="646"/>
      <c r="BP3744" s="646"/>
      <c r="BQ3744" s="542"/>
      <c r="BR3744" s="640"/>
      <c r="BS3744" s="1711"/>
      <c r="BT3744" s="640"/>
      <c r="BU3744" s="651"/>
      <c r="BY3744" s="642"/>
    </row>
    <row r="3745" spans="1:77" s="652" customFormat="1" hidden="1">
      <c r="A3745" s="638"/>
      <c r="B3745" s="719"/>
      <c r="C3745" s="719"/>
      <c r="D3745" s="640"/>
      <c r="E3745" s="641"/>
      <c r="F3745" s="640"/>
      <c r="G3745" s="642"/>
      <c r="H3745" s="643"/>
      <c r="I3745" s="644"/>
      <c r="J3745" s="645"/>
      <c r="K3745" s="1"/>
      <c r="L3745" s="1"/>
      <c r="M3745" s="1"/>
      <c r="N3745" s="1"/>
      <c r="O3745" s="646"/>
      <c r="P3745" s="646"/>
      <c r="Q3745" s="647"/>
      <c r="R3745" s="646"/>
      <c r="S3745" s="646"/>
      <c r="T3745" s="648"/>
      <c r="U3745" s="646"/>
      <c r="V3745" s="646"/>
      <c r="W3745" s="647"/>
      <c r="X3745" s="646"/>
      <c r="Y3745" s="646"/>
      <c r="Z3745" s="646"/>
      <c r="AA3745" s="1"/>
      <c r="AB3745" s="646"/>
      <c r="AC3745" s="646"/>
      <c r="AD3745" s="647"/>
      <c r="AE3745" s="647"/>
      <c r="AF3745" s="646"/>
      <c r="AG3745" s="646"/>
      <c r="AH3745" s="646"/>
      <c r="AI3745" s="1"/>
      <c r="AJ3745" s="646"/>
      <c r="AK3745" s="646"/>
      <c r="AL3745" s="646"/>
      <c r="AM3745" s="647"/>
      <c r="AN3745" s="646"/>
      <c r="AO3745" s="646"/>
      <c r="AP3745" s="646"/>
      <c r="AQ3745" s="647"/>
      <c r="AR3745" s="646"/>
      <c r="AS3745" s="646"/>
      <c r="AT3745" s="646"/>
      <c r="AU3745" s="616"/>
      <c r="AV3745" s="646"/>
      <c r="AW3745" s="646"/>
      <c r="AX3745" s="646"/>
      <c r="AY3745" s="646"/>
      <c r="AZ3745" s="646"/>
      <c r="BA3745" s="646"/>
      <c r="BB3745" s="646"/>
      <c r="BC3745" s="647"/>
      <c r="BD3745" s="646"/>
      <c r="BE3745" s="646"/>
      <c r="BF3745" s="646"/>
      <c r="BG3745" s="646"/>
      <c r="BH3745" s="647"/>
      <c r="BI3745" s="646"/>
      <c r="BJ3745" s="646"/>
      <c r="BK3745" s="646"/>
      <c r="BL3745" s="647"/>
      <c r="BM3745" s="1"/>
      <c r="BN3745" s="646"/>
      <c r="BO3745" s="646"/>
      <c r="BP3745" s="646"/>
      <c r="BQ3745" s="542"/>
      <c r="BR3745" s="640"/>
      <c r="BS3745" s="1711"/>
      <c r="BT3745" s="640"/>
      <c r="BU3745" s="651"/>
      <c r="BY3745" s="642"/>
    </row>
    <row r="3746" spans="1:77" s="652" customFormat="1" hidden="1">
      <c r="A3746" s="638"/>
      <c r="B3746" s="719"/>
      <c r="C3746" s="719"/>
      <c r="D3746" s="640"/>
      <c r="E3746" s="641"/>
      <c r="F3746" s="640"/>
      <c r="G3746" s="642"/>
      <c r="H3746" s="643"/>
      <c r="I3746" s="644"/>
      <c r="J3746" s="645"/>
      <c r="K3746" s="1"/>
      <c r="L3746" s="1"/>
      <c r="M3746" s="1"/>
      <c r="N3746" s="1"/>
      <c r="O3746" s="646"/>
      <c r="P3746" s="646"/>
      <c r="Q3746" s="647"/>
      <c r="R3746" s="646"/>
      <c r="S3746" s="646"/>
      <c r="T3746" s="648"/>
      <c r="U3746" s="646"/>
      <c r="V3746" s="646"/>
      <c r="W3746" s="647"/>
      <c r="X3746" s="646"/>
      <c r="Y3746" s="646"/>
      <c r="Z3746" s="646"/>
      <c r="AA3746" s="1"/>
      <c r="AB3746" s="646"/>
      <c r="AC3746" s="646"/>
      <c r="AD3746" s="647"/>
      <c r="AE3746" s="647"/>
      <c r="AF3746" s="646"/>
      <c r="AG3746" s="646"/>
      <c r="AH3746" s="646"/>
      <c r="AI3746" s="1"/>
      <c r="AJ3746" s="646"/>
      <c r="AK3746" s="646"/>
      <c r="AL3746" s="646"/>
      <c r="AM3746" s="647"/>
      <c r="AN3746" s="646"/>
      <c r="AO3746" s="646"/>
      <c r="AP3746" s="646"/>
      <c r="AQ3746" s="647"/>
      <c r="AR3746" s="646"/>
      <c r="AS3746" s="646"/>
      <c r="AT3746" s="646"/>
      <c r="AU3746" s="616"/>
      <c r="AV3746" s="646"/>
      <c r="AW3746" s="646"/>
      <c r="AX3746" s="646"/>
      <c r="AY3746" s="646"/>
      <c r="AZ3746" s="646"/>
      <c r="BA3746" s="646"/>
      <c r="BB3746" s="646"/>
      <c r="BC3746" s="647"/>
      <c r="BD3746" s="646"/>
      <c r="BE3746" s="646"/>
      <c r="BF3746" s="646"/>
      <c r="BG3746" s="646"/>
      <c r="BH3746" s="647"/>
      <c r="BI3746" s="646"/>
      <c r="BJ3746" s="646"/>
      <c r="BK3746" s="646"/>
      <c r="BL3746" s="647"/>
      <c r="BM3746" s="1"/>
      <c r="BN3746" s="646"/>
      <c r="BO3746" s="646"/>
      <c r="BP3746" s="646"/>
      <c r="BQ3746" s="542"/>
      <c r="BR3746" s="640"/>
      <c r="BS3746" s="1711"/>
      <c r="BT3746" s="640"/>
      <c r="BU3746" s="651"/>
      <c r="BY3746" s="642"/>
    </row>
    <row r="3747" spans="1:77" s="652" customFormat="1" hidden="1">
      <c r="A3747" s="638"/>
      <c r="B3747" s="719"/>
      <c r="C3747" s="719"/>
      <c r="D3747" s="640"/>
      <c r="E3747" s="641"/>
      <c r="F3747" s="640"/>
      <c r="G3747" s="642"/>
      <c r="H3747" s="643"/>
      <c r="I3747" s="644"/>
      <c r="J3747" s="645"/>
      <c r="K3747" s="1"/>
      <c r="L3747" s="1"/>
      <c r="M3747" s="1"/>
      <c r="N3747" s="1"/>
      <c r="O3747" s="646"/>
      <c r="P3747" s="646"/>
      <c r="Q3747" s="647"/>
      <c r="R3747" s="646"/>
      <c r="S3747" s="646"/>
      <c r="T3747" s="648"/>
      <c r="U3747" s="646"/>
      <c r="V3747" s="646"/>
      <c r="W3747" s="647"/>
      <c r="X3747" s="646"/>
      <c r="Y3747" s="646"/>
      <c r="Z3747" s="646"/>
      <c r="AA3747" s="1"/>
      <c r="AB3747" s="646"/>
      <c r="AC3747" s="646"/>
      <c r="AD3747" s="647"/>
      <c r="AE3747" s="647"/>
      <c r="AF3747" s="646"/>
      <c r="AG3747" s="646"/>
      <c r="AH3747" s="646"/>
      <c r="AI3747" s="1"/>
      <c r="AJ3747" s="646"/>
      <c r="AK3747" s="646"/>
      <c r="AL3747" s="646"/>
      <c r="AM3747" s="647"/>
      <c r="AN3747" s="646"/>
      <c r="AO3747" s="646"/>
      <c r="AP3747" s="646"/>
      <c r="AQ3747" s="647"/>
      <c r="AR3747" s="646"/>
      <c r="AS3747" s="646"/>
      <c r="AT3747" s="646"/>
      <c r="AU3747" s="616"/>
      <c r="AV3747" s="646"/>
      <c r="AW3747" s="646"/>
      <c r="AX3747" s="646"/>
      <c r="AY3747" s="646"/>
      <c r="AZ3747" s="646"/>
      <c r="BA3747" s="646"/>
      <c r="BB3747" s="646"/>
      <c r="BC3747" s="647"/>
      <c r="BD3747" s="646"/>
      <c r="BE3747" s="646"/>
      <c r="BF3747" s="646"/>
      <c r="BG3747" s="646"/>
      <c r="BH3747" s="647"/>
      <c r="BI3747" s="646"/>
      <c r="BJ3747" s="646"/>
      <c r="BK3747" s="646"/>
      <c r="BL3747" s="647"/>
      <c r="BM3747" s="1"/>
      <c r="BN3747" s="646"/>
      <c r="BO3747" s="646"/>
      <c r="BP3747" s="646"/>
      <c r="BQ3747" s="542"/>
      <c r="BR3747" s="640"/>
      <c r="BS3747" s="1711"/>
      <c r="BT3747" s="640"/>
      <c r="BU3747" s="651"/>
      <c r="BY3747" s="642"/>
    </row>
    <row r="3748" spans="1:77" s="652" customFormat="1" hidden="1">
      <c r="A3748" s="638"/>
      <c r="B3748" s="719"/>
      <c r="C3748" s="719"/>
      <c r="D3748" s="640"/>
      <c r="E3748" s="641"/>
      <c r="F3748" s="640"/>
      <c r="G3748" s="642"/>
      <c r="H3748" s="643"/>
      <c r="I3748" s="644"/>
      <c r="J3748" s="645"/>
      <c r="K3748" s="1"/>
      <c r="L3748" s="1"/>
      <c r="M3748" s="1"/>
      <c r="N3748" s="1"/>
      <c r="O3748" s="646"/>
      <c r="P3748" s="646"/>
      <c r="Q3748" s="647"/>
      <c r="R3748" s="646"/>
      <c r="S3748" s="646"/>
      <c r="T3748" s="648"/>
      <c r="U3748" s="646"/>
      <c r="V3748" s="646"/>
      <c r="W3748" s="647"/>
      <c r="X3748" s="646"/>
      <c r="Y3748" s="646"/>
      <c r="Z3748" s="646"/>
      <c r="AA3748" s="1"/>
      <c r="AB3748" s="646"/>
      <c r="AC3748" s="646"/>
      <c r="AD3748" s="647"/>
      <c r="AE3748" s="647"/>
      <c r="AF3748" s="646"/>
      <c r="AG3748" s="646"/>
      <c r="AH3748" s="646"/>
      <c r="AI3748" s="1"/>
      <c r="AJ3748" s="646"/>
      <c r="AK3748" s="646"/>
      <c r="AL3748" s="646"/>
      <c r="AM3748" s="647"/>
      <c r="AN3748" s="646"/>
      <c r="AO3748" s="646"/>
      <c r="AP3748" s="646"/>
      <c r="AQ3748" s="647"/>
      <c r="AR3748" s="646"/>
      <c r="AS3748" s="646"/>
      <c r="AT3748" s="646"/>
      <c r="AU3748" s="616"/>
      <c r="AV3748" s="646"/>
      <c r="AW3748" s="646"/>
      <c r="AX3748" s="646"/>
      <c r="AY3748" s="646"/>
      <c r="AZ3748" s="646"/>
      <c r="BA3748" s="646"/>
      <c r="BB3748" s="646"/>
      <c r="BC3748" s="647"/>
      <c r="BD3748" s="646"/>
      <c r="BE3748" s="646"/>
      <c r="BF3748" s="646"/>
      <c r="BG3748" s="646"/>
      <c r="BH3748" s="647"/>
      <c r="BI3748" s="646"/>
      <c r="BJ3748" s="646"/>
      <c r="BK3748" s="646"/>
      <c r="BL3748" s="647"/>
      <c r="BM3748" s="1"/>
      <c r="BN3748" s="646"/>
      <c r="BO3748" s="646"/>
      <c r="BP3748" s="646"/>
      <c r="BQ3748" s="542"/>
      <c r="BR3748" s="640"/>
      <c r="BS3748" s="1711"/>
      <c r="BT3748" s="640"/>
      <c r="BU3748" s="651"/>
      <c r="BY3748" s="642"/>
    </row>
    <row r="3749" spans="1:77" s="652" customFormat="1" hidden="1">
      <c r="A3749" s="638"/>
      <c r="B3749" s="719"/>
      <c r="C3749" s="719"/>
      <c r="D3749" s="640"/>
      <c r="E3749" s="641"/>
      <c r="F3749" s="640"/>
      <c r="G3749" s="642"/>
      <c r="H3749" s="643"/>
      <c r="I3749" s="644"/>
      <c r="J3749" s="645"/>
      <c r="K3749" s="1"/>
      <c r="L3749" s="1"/>
      <c r="M3749" s="1"/>
      <c r="N3749" s="1"/>
      <c r="O3749" s="646"/>
      <c r="P3749" s="646"/>
      <c r="Q3749" s="647"/>
      <c r="R3749" s="646"/>
      <c r="S3749" s="646"/>
      <c r="T3749" s="648"/>
      <c r="U3749" s="646"/>
      <c r="V3749" s="646"/>
      <c r="W3749" s="647"/>
      <c r="X3749" s="646"/>
      <c r="Y3749" s="646"/>
      <c r="Z3749" s="646"/>
      <c r="AA3749" s="1"/>
      <c r="AB3749" s="646"/>
      <c r="AC3749" s="646"/>
      <c r="AD3749" s="647"/>
      <c r="AE3749" s="647"/>
      <c r="AF3749" s="646"/>
      <c r="AG3749" s="646"/>
      <c r="AH3749" s="646"/>
      <c r="AI3749" s="1"/>
      <c r="AJ3749" s="646"/>
      <c r="AK3749" s="646"/>
      <c r="AL3749" s="646"/>
      <c r="AM3749" s="647"/>
      <c r="AN3749" s="646"/>
      <c r="AO3749" s="646"/>
      <c r="AP3749" s="646"/>
      <c r="AQ3749" s="647"/>
      <c r="AR3749" s="646"/>
      <c r="AS3749" s="646"/>
      <c r="AT3749" s="646"/>
      <c r="AU3749" s="616"/>
      <c r="AV3749" s="646"/>
      <c r="AW3749" s="646"/>
      <c r="AX3749" s="646"/>
      <c r="AY3749" s="646"/>
      <c r="AZ3749" s="646"/>
      <c r="BA3749" s="646"/>
      <c r="BB3749" s="646"/>
      <c r="BC3749" s="647"/>
      <c r="BD3749" s="646"/>
      <c r="BE3749" s="646"/>
      <c r="BF3749" s="646"/>
      <c r="BG3749" s="646"/>
      <c r="BH3749" s="647"/>
      <c r="BI3749" s="646"/>
      <c r="BJ3749" s="646"/>
      <c r="BK3749" s="646"/>
      <c r="BL3749" s="647"/>
      <c r="BM3749" s="1"/>
      <c r="BN3749" s="646"/>
      <c r="BO3749" s="646"/>
      <c r="BP3749" s="646"/>
      <c r="BQ3749" s="542"/>
      <c r="BR3749" s="640"/>
      <c r="BS3749" s="1711"/>
      <c r="BT3749" s="640"/>
      <c r="BU3749" s="651"/>
      <c r="BY3749" s="642"/>
    </row>
    <row r="3750" spans="1:77" s="652" customFormat="1" hidden="1">
      <c r="A3750" s="638"/>
      <c r="B3750" s="719"/>
      <c r="C3750" s="719"/>
      <c r="D3750" s="640"/>
      <c r="E3750" s="641"/>
      <c r="F3750" s="640"/>
      <c r="G3750" s="642"/>
      <c r="H3750" s="643"/>
      <c r="I3750" s="644"/>
      <c r="J3750" s="645"/>
      <c r="K3750" s="1"/>
      <c r="L3750" s="1"/>
      <c r="M3750" s="1"/>
      <c r="N3750" s="1"/>
      <c r="O3750" s="646"/>
      <c r="P3750" s="646"/>
      <c r="Q3750" s="647"/>
      <c r="R3750" s="646"/>
      <c r="S3750" s="646"/>
      <c r="T3750" s="648"/>
      <c r="U3750" s="646"/>
      <c r="V3750" s="646"/>
      <c r="W3750" s="647"/>
      <c r="X3750" s="646"/>
      <c r="Y3750" s="646"/>
      <c r="Z3750" s="646"/>
      <c r="AA3750" s="1"/>
      <c r="AB3750" s="646"/>
      <c r="AC3750" s="646"/>
      <c r="AD3750" s="647"/>
      <c r="AE3750" s="647"/>
      <c r="AF3750" s="646"/>
      <c r="AG3750" s="646"/>
      <c r="AH3750" s="646"/>
      <c r="AI3750" s="1"/>
      <c r="AJ3750" s="646"/>
      <c r="AK3750" s="646"/>
      <c r="AL3750" s="646"/>
      <c r="AM3750" s="647"/>
      <c r="AN3750" s="646"/>
      <c r="AO3750" s="646"/>
      <c r="AP3750" s="646"/>
      <c r="AQ3750" s="647"/>
      <c r="AR3750" s="646"/>
      <c r="AS3750" s="646"/>
      <c r="AT3750" s="646"/>
      <c r="AU3750" s="616"/>
      <c r="AV3750" s="646"/>
      <c r="AW3750" s="646"/>
      <c r="AX3750" s="646"/>
      <c r="AY3750" s="646"/>
      <c r="AZ3750" s="646"/>
      <c r="BA3750" s="646"/>
      <c r="BB3750" s="646"/>
      <c r="BC3750" s="647"/>
      <c r="BD3750" s="646"/>
      <c r="BE3750" s="646"/>
      <c r="BF3750" s="646"/>
      <c r="BG3750" s="646"/>
      <c r="BH3750" s="647"/>
      <c r="BI3750" s="646"/>
      <c r="BJ3750" s="646"/>
      <c r="BK3750" s="646"/>
      <c r="BL3750" s="647"/>
      <c r="BM3750" s="1"/>
      <c r="BN3750" s="646"/>
      <c r="BO3750" s="646"/>
      <c r="BP3750" s="646"/>
      <c r="BQ3750" s="542"/>
      <c r="BR3750" s="640"/>
      <c r="BS3750" s="1711"/>
      <c r="BT3750" s="640"/>
      <c r="BU3750" s="651"/>
      <c r="BY3750" s="642"/>
    </row>
    <row r="3751" spans="1:77" s="652" customFormat="1" hidden="1">
      <c r="A3751" s="638"/>
      <c r="B3751" s="719"/>
      <c r="C3751" s="719"/>
      <c r="D3751" s="640"/>
      <c r="E3751" s="641"/>
      <c r="F3751" s="640"/>
      <c r="G3751" s="642"/>
      <c r="H3751" s="643"/>
      <c r="I3751" s="644"/>
      <c r="J3751" s="645"/>
      <c r="K3751" s="1"/>
      <c r="L3751" s="1"/>
      <c r="M3751" s="1"/>
      <c r="N3751" s="1"/>
      <c r="O3751" s="646"/>
      <c r="P3751" s="646"/>
      <c r="Q3751" s="647"/>
      <c r="R3751" s="646"/>
      <c r="S3751" s="646"/>
      <c r="T3751" s="648"/>
      <c r="U3751" s="646"/>
      <c r="V3751" s="646"/>
      <c r="W3751" s="647"/>
      <c r="X3751" s="646"/>
      <c r="Y3751" s="646"/>
      <c r="Z3751" s="646"/>
      <c r="AA3751" s="1"/>
      <c r="AB3751" s="646"/>
      <c r="AC3751" s="646"/>
      <c r="AD3751" s="647"/>
      <c r="AE3751" s="647"/>
      <c r="AF3751" s="646"/>
      <c r="AG3751" s="646"/>
      <c r="AH3751" s="646"/>
      <c r="AI3751" s="1"/>
      <c r="AJ3751" s="646"/>
      <c r="AK3751" s="646"/>
      <c r="AL3751" s="646"/>
      <c r="AM3751" s="647"/>
      <c r="AN3751" s="646"/>
      <c r="AO3751" s="646"/>
      <c r="AP3751" s="646"/>
      <c r="AQ3751" s="647"/>
      <c r="AR3751" s="646"/>
      <c r="AS3751" s="646"/>
      <c r="AT3751" s="646"/>
      <c r="AU3751" s="616"/>
      <c r="AV3751" s="646"/>
      <c r="AW3751" s="646"/>
      <c r="AX3751" s="646"/>
      <c r="AY3751" s="646"/>
      <c r="AZ3751" s="646"/>
      <c r="BA3751" s="646"/>
      <c r="BB3751" s="646"/>
      <c r="BC3751" s="647"/>
      <c r="BD3751" s="646"/>
      <c r="BE3751" s="646"/>
      <c r="BF3751" s="646"/>
      <c r="BG3751" s="646"/>
      <c r="BH3751" s="647"/>
      <c r="BI3751" s="646"/>
      <c r="BJ3751" s="646"/>
      <c r="BK3751" s="646"/>
      <c r="BL3751" s="647"/>
      <c r="BM3751" s="1"/>
      <c r="BN3751" s="646"/>
      <c r="BO3751" s="646"/>
      <c r="BP3751" s="646"/>
      <c r="BQ3751" s="542"/>
      <c r="BR3751" s="649"/>
      <c r="BS3751" s="1800"/>
      <c r="BT3751" s="640"/>
      <c r="BU3751" s="651"/>
      <c r="BY3751" s="642"/>
    </row>
    <row r="3752" spans="1:77" s="652" customFormat="1" hidden="1">
      <c r="A3752" s="638"/>
      <c r="B3752" s="719"/>
      <c r="C3752" s="719"/>
      <c r="D3752" s="640"/>
      <c r="E3752" s="641"/>
      <c r="F3752" s="640"/>
      <c r="G3752" s="642"/>
      <c r="H3752" s="643"/>
      <c r="I3752" s="644"/>
      <c r="J3752" s="645"/>
      <c r="K3752" s="1"/>
      <c r="L3752" s="1"/>
      <c r="M3752" s="1"/>
      <c r="N3752" s="1"/>
      <c r="O3752" s="646"/>
      <c r="P3752" s="646"/>
      <c r="Q3752" s="647"/>
      <c r="R3752" s="646"/>
      <c r="S3752" s="646"/>
      <c r="T3752" s="648"/>
      <c r="U3752" s="646"/>
      <c r="V3752" s="646"/>
      <c r="W3752" s="647"/>
      <c r="X3752" s="646"/>
      <c r="Y3752" s="646"/>
      <c r="Z3752" s="646"/>
      <c r="AA3752" s="1"/>
      <c r="AB3752" s="646"/>
      <c r="AC3752" s="646"/>
      <c r="AD3752" s="647"/>
      <c r="AE3752" s="647"/>
      <c r="AF3752" s="646"/>
      <c r="AG3752" s="646"/>
      <c r="AH3752" s="646"/>
      <c r="AI3752" s="1"/>
      <c r="AJ3752" s="646"/>
      <c r="AK3752" s="646"/>
      <c r="AL3752" s="646"/>
      <c r="AM3752" s="647"/>
      <c r="AN3752" s="646"/>
      <c r="AO3752" s="646"/>
      <c r="AP3752" s="646"/>
      <c r="AQ3752" s="647"/>
      <c r="AR3752" s="646"/>
      <c r="AS3752" s="646"/>
      <c r="AT3752" s="646"/>
      <c r="AU3752" s="616"/>
      <c r="AV3752" s="646"/>
      <c r="AW3752" s="646"/>
      <c r="AX3752" s="646"/>
      <c r="AY3752" s="646"/>
      <c r="AZ3752" s="646"/>
      <c r="BA3752" s="646"/>
      <c r="BB3752" s="646"/>
      <c r="BC3752" s="647"/>
      <c r="BD3752" s="646"/>
      <c r="BE3752" s="646"/>
      <c r="BF3752" s="646"/>
      <c r="BG3752" s="646"/>
      <c r="BH3752" s="647"/>
      <c r="BI3752" s="646"/>
      <c r="BJ3752" s="646"/>
      <c r="BK3752" s="646"/>
      <c r="BL3752" s="647"/>
      <c r="BM3752" s="1"/>
      <c r="BN3752" s="646"/>
      <c r="BO3752" s="646"/>
      <c r="BP3752" s="646"/>
      <c r="BQ3752" s="542"/>
      <c r="BR3752" s="649"/>
      <c r="BS3752" s="1800"/>
      <c r="BT3752" s="640"/>
      <c r="BU3752" s="651"/>
      <c r="BY3752" s="642"/>
    </row>
    <row r="3753" spans="1:77" s="705" customFormat="1" hidden="1">
      <c r="A3753" s="697"/>
      <c r="B3753" s="719"/>
      <c r="C3753" s="719"/>
      <c r="D3753" s="640"/>
      <c r="E3753" s="641"/>
      <c r="F3753" s="641"/>
      <c r="G3753" s="701"/>
      <c r="H3753" s="702"/>
      <c r="I3753" s="703"/>
      <c r="J3753" s="645"/>
      <c r="K3753" s="1"/>
      <c r="L3753" s="1"/>
      <c r="M3753" s="1"/>
      <c r="N3753" s="1"/>
      <c r="O3753" s="646"/>
      <c r="P3753" s="646"/>
      <c r="Q3753" s="647"/>
      <c r="R3753" s="646"/>
      <c r="S3753" s="646"/>
      <c r="T3753" s="648"/>
      <c r="U3753" s="646"/>
      <c r="V3753" s="646"/>
      <c r="W3753" s="647"/>
      <c r="X3753" s="646"/>
      <c r="Y3753" s="646"/>
      <c r="Z3753" s="646"/>
      <c r="AA3753" s="1"/>
      <c r="AB3753" s="646"/>
      <c r="AC3753" s="646"/>
      <c r="AD3753" s="647"/>
      <c r="AE3753" s="647"/>
      <c r="AF3753" s="646"/>
      <c r="AG3753" s="646"/>
      <c r="AH3753" s="646"/>
      <c r="AI3753" s="1"/>
      <c r="AJ3753" s="646"/>
      <c r="AK3753" s="646"/>
      <c r="AL3753" s="646"/>
      <c r="AM3753" s="647"/>
      <c r="AN3753" s="646"/>
      <c r="AO3753" s="646"/>
      <c r="AP3753" s="646"/>
      <c r="AQ3753" s="647"/>
      <c r="AR3753" s="646"/>
      <c r="AS3753" s="646"/>
      <c r="AT3753" s="646"/>
      <c r="AU3753" s="616"/>
      <c r="AV3753" s="646"/>
      <c r="AW3753" s="646"/>
      <c r="AX3753" s="646"/>
      <c r="AY3753" s="646"/>
      <c r="AZ3753" s="646"/>
      <c r="BA3753" s="646"/>
      <c r="BB3753" s="646"/>
      <c r="BC3753" s="647"/>
      <c r="BD3753" s="646"/>
      <c r="BE3753" s="646"/>
      <c r="BF3753" s="646"/>
      <c r="BG3753" s="646"/>
      <c r="BH3753" s="647"/>
      <c r="BI3753" s="646"/>
      <c r="BJ3753" s="646"/>
      <c r="BK3753" s="646"/>
      <c r="BL3753" s="647"/>
      <c r="BM3753" s="1"/>
      <c r="BN3753" s="646"/>
      <c r="BO3753" s="646"/>
      <c r="BP3753" s="646"/>
      <c r="BQ3753" s="542"/>
      <c r="BR3753" s="649"/>
      <c r="BS3753" s="719"/>
      <c r="BT3753" s="640"/>
      <c r="BU3753" s="651"/>
      <c r="BY3753" s="651"/>
    </row>
    <row r="3754" spans="1:77" s="652" customFormat="1" hidden="1">
      <c r="A3754" s="638"/>
      <c r="B3754" s="714"/>
      <c r="C3754" s="714"/>
      <c r="D3754" s="640"/>
      <c r="E3754" s="641"/>
      <c r="F3754" s="641"/>
      <c r="G3754" s="642"/>
      <c r="H3754" s="643"/>
      <c r="I3754" s="644"/>
      <c r="J3754" s="645"/>
      <c r="K3754" s="1"/>
      <c r="L3754" s="1"/>
      <c r="M3754" s="1"/>
      <c r="N3754" s="1"/>
      <c r="O3754" s="646"/>
      <c r="P3754" s="646"/>
      <c r="Q3754" s="647"/>
      <c r="R3754" s="646"/>
      <c r="S3754" s="646"/>
      <c r="T3754" s="648"/>
      <c r="U3754" s="646"/>
      <c r="V3754" s="646"/>
      <c r="W3754" s="647"/>
      <c r="X3754" s="646"/>
      <c r="Y3754" s="646"/>
      <c r="Z3754" s="646"/>
      <c r="AA3754" s="1"/>
      <c r="AB3754" s="646"/>
      <c r="AC3754" s="646"/>
      <c r="AD3754" s="647"/>
      <c r="AE3754" s="647"/>
      <c r="AF3754" s="646"/>
      <c r="AG3754" s="646"/>
      <c r="AH3754" s="646"/>
      <c r="AI3754" s="1"/>
      <c r="AJ3754" s="646"/>
      <c r="AK3754" s="646"/>
      <c r="AL3754" s="646"/>
      <c r="AM3754" s="647"/>
      <c r="AN3754" s="646"/>
      <c r="AO3754" s="646"/>
      <c r="AP3754" s="646"/>
      <c r="AQ3754" s="647"/>
      <c r="AR3754" s="646"/>
      <c r="AS3754" s="646"/>
      <c r="AT3754" s="646"/>
      <c r="AU3754" s="616"/>
      <c r="AV3754" s="646"/>
      <c r="AW3754" s="646"/>
      <c r="AX3754" s="646"/>
      <c r="AY3754" s="646"/>
      <c r="AZ3754" s="646"/>
      <c r="BA3754" s="646"/>
      <c r="BB3754" s="646"/>
      <c r="BC3754" s="647"/>
      <c r="BD3754" s="646"/>
      <c r="BE3754" s="646"/>
      <c r="BF3754" s="646"/>
      <c r="BG3754" s="646"/>
      <c r="BH3754" s="647"/>
      <c r="BI3754" s="646"/>
      <c r="BJ3754" s="646"/>
      <c r="BK3754" s="646"/>
      <c r="BL3754" s="647"/>
      <c r="BM3754" s="1"/>
      <c r="BN3754" s="646"/>
      <c r="BO3754" s="646"/>
      <c r="BP3754" s="646"/>
      <c r="BQ3754" s="542"/>
      <c r="BR3754" s="649"/>
      <c r="BS3754" s="1800"/>
      <c r="BT3754" s="640"/>
      <c r="BU3754" s="651"/>
      <c r="BY3754" s="642"/>
    </row>
    <row r="3755" spans="1:77" s="652" customFormat="1" hidden="1">
      <c r="A3755" s="638"/>
      <c r="B3755" s="719"/>
      <c r="C3755" s="719"/>
      <c r="D3755" s="640"/>
      <c r="E3755" s="641"/>
      <c r="F3755" s="640"/>
      <c r="G3755" s="642"/>
      <c r="H3755" s="643"/>
      <c r="I3755" s="644"/>
      <c r="J3755" s="645"/>
      <c r="K3755" s="1"/>
      <c r="L3755" s="1"/>
      <c r="M3755" s="1"/>
      <c r="N3755" s="1"/>
      <c r="O3755" s="646"/>
      <c r="P3755" s="646"/>
      <c r="Q3755" s="647"/>
      <c r="R3755" s="646"/>
      <c r="S3755" s="646"/>
      <c r="T3755" s="648"/>
      <c r="U3755" s="646"/>
      <c r="V3755" s="646"/>
      <c r="W3755" s="647"/>
      <c r="X3755" s="646"/>
      <c r="Y3755" s="646"/>
      <c r="Z3755" s="646"/>
      <c r="AA3755" s="1"/>
      <c r="AB3755" s="646"/>
      <c r="AC3755" s="646"/>
      <c r="AD3755" s="647"/>
      <c r="AE3755" s="647"/>
      <c r="AF3755" s="646"/>
      <c r="AG3755" s="646"/>
      <c r="AH3755" s="646"/>
      <c r="AI3755" s="1"/>
      <c r="AJ3755" s="646"/>
      <c r="AK3755" s="646"/>
      <c r="AL3755" s="646"/>
      <c r="AM3755" s="647"/>
      <c r="AN3755" s="646"/>
      <c r="AO3755" s="646"/>
      <c r="AP3755" s="646"/>
      <c r="AQ3755" s="647"/>
      <c r="AR3755" s="646"/>
      <c r="AS3755" s="646"/>
      <c r="AT3755" s="646"/>
      <c r="AU3755" s="616"/>
      <c r="AV3755" s="646"/>
      <c r="AW3755" s="646"/>
      <c r="AX3755" s="646"/>
      <c r="AY3755" s="646"/>
      <c r="AZ3755" s="646"/>
      <c r="BA3755" s="646"/>
      <c r="BB3755" s="646"/>
      <c r="BC3755" s="647"/>
      <c r="BD3755" s="646"/>
      <c r="BE3755" s="646"/>
      <c r="BF3755" s="646"/>
      <c r="BG3755" s="646"/>
      <c r="BH3755" s="647"/>
      <c r="BI3755" s="646"/>
      <c r="BJ3755" s="646"/>
      <c r="BK3755" s="646"/>
      <c r="BL3755" s="647"/>
      <c r="BM3755" s="1"/>
      <c r="BN3755" s="646"/>
      <c r="BO3755" s="646"/>
      <c r="BP3755" s="646"/>
      <c r="BQ3755" s="542"/>
      <c r="BR3755" s="640"/>
      <c r="BS3755" s="1801"/>
      <c r="BT3755" s="640"/>
      <c r="BU3755" s="651"/>
      <c r="BY3755" s="642"/>
    </row>
    <row r="3756" spans="1:77" s="652" customFormat="1" hidden="1">
      <c r="A3756" s="638"/>
      <c r="B3756" s="719"/>
      <c r="C3756" s="719"/>
      <c r="D3756" s="640"/>
      <c r="E3756" s="641"/>
      <c r="F3756" s="640"/>
      <c r="G3756" s="642"/>
      <c r="H3756" s="643"/>
      <c r="I3756" s="644"/>
      <c r="J3756" s="645"/>
      <c r="K3756" s="1"/>
      <c r="L3756" s="1"/>
      <c r="M3756" s="1"/>
      <c r="N3756" s="1"/>
      <c r="O3756" s="646"/>
      <c r="P3756" s="646"/>
      <c r="Q3756" s="647"/>
      <c r="R3756" s="646"/>
      <c r="S3756" s="646"/>
      <c r="T3756" s="648"/>
      <c r="U3756" s="646"/>
      <c r="V3756" s="646"/>
      <c r="W3756" s="647"/>
      <c r="X3756" s="646"/>
      <c r="Y3756" s="646"/>
      <c r="Z3756" s="646"/>
      <c r="AA3756" s="1"/>
      <c r="AB3756" s="646"/>
      <c r="AC3756" s="646"/>
      <c r="AD3756" s="647"/>
      <c r="AE3756" s="647"/>
      <c r="AF3756" s="646"/>
      <c r="AG3756" s="646"/>
      <c r="AH3756" s="646"/>
      <c r="AI3756" s="1"/>
      <c r="AJ3756" s="646"/>
      <c r="AK3756" s="646"/>
      <c r="AL3756" s="646"/>
      <c r="AM3756" s="647"/>
      <c r="AN3756" s="646"/>
      <c r="AO3756" s="646"/>
      <c r="AP3756" s="646"/>
      <c r="AQ3756" s="647"/>
      <c r="AR3756" s="646"/>
      <c r="AS3756" s="646"/>
      <c r="AT3756" s="646"/>
      <c r="AU3756" s="616"/>
      <c r="AV3756" s="646"/>
      <c r="AW3756" s="646"/>
      <c r="AX3756" s="646"/>
      <c r="AY3756" s="646"/>
      <c r="AZ3756" s="646"/>
      <c r="BA3756" s="646"/>
      <c r="BB3756" s="646"/>
      <c r="BC3756" s="647"/>
      <c r="BD3756" s="646"/>
      <c r="BE3756" s="646"/>
      <c r="BF3756" s="646"/>
      <c r="BG3756" s="646"/>
      <c r="BH3756" s="647"/>
      <c r="BI3756" s="646"/>
      <c r="BJ3756" s="646"/>
      <c r="BK3756" s="646"/>
      <c r="BL3756" s="647"/>
      <c r="BM3756" s="1"/>
      <c r="BN3756" s="646"/>
      <c r="BO3756" s="646"/>
      <c r="BP3756" s="646"/>
      <c r="BQ3756" s="542"/>
      <c r="BR3756" s="640"/>
      <c r="BS3756" s="1801"/>
      <c r="BT3756" s="640"/>
      <c r="BU3756" s="651"/>
      <c r="BY3756" s="642"/>
    </row>
    <row r="3757" spans="1:77" s="652" customFormat="1" hidden="1">
      <c r="A3757" s="638"/>
      <c r="B3757" s="719"/>
      <c r="C3757" s="719"/>
      <c r="D3757" s="640"/>
      <c r="E3757" s="641"/>
      <c r="F3757" s="640"/>
      <c r="G3757" s="642"/>
      <c r="H3757" s="643"/>
      <c r="I3757" s="644"/>
      <c r="J3757" s="645"/>
      <c r="K3757" s="1"/>
      <c r="L3757" s="1"/>
      <c r="M3757" s="1"/>
      <c r="N3757" s="1"/>
      <c r="O3757" s="646"/>
      <c r="P3757" s="646"/>
      <c r="Q3757" s="647"/>
      <c r="R3757" s="646"/>
      <c r="S3757" s="646"/>
      <c r="T3757" s="648"/>
      <c r="U3757" s="646"/>
      <c r="V3757" s="646"/>
      <c r="W3757" s="647"/>
      <c r="X3757" s="646"/>
      <c r="Y3757" s="646"/>
      <c r="Z3757" s="646"/>
      <c r="AA3757" s="1"/>
      <c r="AB3757" s="646"/>
      <c r="AC3757" s="646"/>
      <c r="AD3757" s="647"/>
      <c r="AE3757" s="647"/>
      <c r="AF3757" s="646"/>
      <c r="AG3757" s="646"/>
      <c r="AH3757" s="646"/>
      <c r="AI3757" s="1"/>
      <c r="AJ3757" s="646"/>
      <c r="AK3757" s="646"/>
      <c r="AL3757" s="646"/>
      <c r="AM3757" s="647"/>
      <c r="AN3757" s="646"/>
      <c r="AO3757" s="646"/>
      <c r="AP3757" s="646"/>
      <c r="AQ3757" s="647"/>
      <c r="AR3757" s="646"/>
      <c r="AS3757" s="646"/>
      <c r="AT3757" s="646"/>
      <c r="AU3757" s="616"/>
      <c r="AV3757" s="646"/>
      <c r="AW3757" s="646"/>
      <c r="AX3757" s="646"/>
      <c r="AY3757" s="646"/>
      <c r="AZ3757" s="646"/>
      <c r="BA3757" s="646"/>
      <c r="BB3757" s="646"/>
      <c r="BC3757" s="647"/>
      <c r="BD3757" s="646"/>
      <c r="BE3757" s="646"/>
      <c r="BF3757" s="646"/>
      <c r="BG3757" s="646"/>
      <c r="BH3757" s="647"/>
      <c r="BI3757" s="646"/>
      <c r="BJ3757" s="646"/>
      <c r="BK3757" s="646"/>
      <c r="BL3757" s="647"/>
      <c r="BM3757" s="1"/>
      <c r="BN3757" s="646"/>
      <c r="BO3757" s="646"/>
      <c r="BP3757" s="646"/>
      <c r="BQ3757" s="542"/>
      <c r="BR3757" s="649"/>
      <c r="BS3757" s="1800"/>
      <c r="BT3757" s="640"/>
      <c r="BU3757" s="651"/>
      <c r="BY3757" s="642"/>
    </row>
    <row r="3758" spans="1:77" s="652" customFormat="1" hidden="1">
      <c r="A3758" s="638"/>
      <c r="B3758" s="714"/>
      <c r="C3758" s="714"/>
      <c r="D3758" s="640"/>
      <c r="E3758" s="641"/>
      <c r="F3758" s="641"/>
      <c r="G3758" s="642"/>
      <c r="H3758" s="643"/>
      <c r="I3758" s="644"/>
      <c r="J3758" s="645"/>
      <c r="K3758" s="1"/>
      <c r="L3758" s="1"/>
      <c r="M3758" s="1"/>
      <c r="N3758" s="1"/>
      <c r="O3758" s="646"/>
      <c r="P3758" s="646"/>
      <c r="Q3758" s="647"/>
      <c r="R3758" s="646"/>
      <c r="S3758" s="646"/>
      <c r="T3758" s="648"/>
      <c r="U3758" s="646"/>
      <c r="V3758" s="646"/>
      <c r="W3758" s="647"/>
      <c r="X3758" s="646"/>
      <c r="Y3758" s="646"/>
      <c r="Z3758" s="646"/>
      <c r="AA3758" s="1"/>
      <c r="AB3758" s="646"/>
      <c r="AC3758" s="646"/>
      <c r="AD3758" s="647"/>
      <c r="AE3758" s="647"/>
      <c r="AF3758" s="646"/>
      <c r="AG3758" s="646"/>
      <c r="AH3758" s="646"/>
      <c r="AI3758" s="1"/>
      <c r="AJ3758" s="646"/>
      <c r="AK3758" s="646"/>
      <c r="AL3758" s="646"/>
      <c r="AM3758" s="647"/>
      <c r="AN3758" s="646"/>
      <c r="AO3758" s="646"/>
      <c r="AP3758" s="646"/>
      <c r="AQ3758" s="647"/>
      <c r="AR3758" s="646"/>
      <c r="AS3758" s="646"/>
      <c r="AT3758" s="646"/>
      <c r="AU3758" s="616"/>
      <c r="AV3758" s="646"/>
      <c r="AW3758" s="646"/>
      <c r="AX3758" s="646"/>
      <c r="AY3758" s="646"/>
      <c r="AZ3758" s="646"/>
      <c r="BA3758" s="646"/>
      <c r="BB3758" s="646"/>
      <c r="BC3758" s="647"/>
      <c r="BD3758" s="646"/>
      <c r="BE3758" s="646"/>
      <c r="BF3758" s="646"/>
      <c r="BG3758" s="646"/>
      <c r="BH3758" s="647"/>
      <c r="BI3758" s="646"/>
      <c r="BJ3758" s="646"/>
      <c r="BK3758" s="646"/>
      <c r="BL3758" s="647"/>
      <c r="BM3758" s="1"/>
      <c r="BN3758" s="646"/>
      <c r="BO3758" s="646"/>
      <c r="BP3758" s="646"/>
      <c r="BQ3758" s="542"/>
      <c r="BR3758" s="649"/>
      <c r="BS3758" s="1800"/>
      <c r="BT3758" s="640"/>
      <c r="BU3758" s="651"/>
      <c r="BY3758" s="642"/>
    </row>
    <row r="3759" spans="1:77" s="652" customFormat="1" hidden="1">
      <c r="A3759" s="638"/>
      <c r="B3759" s="704"/>
      <c r="C3759" s="704"/>
      <c r="D3759" s="699"/>
      <c r="E3759" s="641"/>
      <c r="F3759" s="699"/>
      <c r="G3759" s="642"/>
      <c r="H3759" s="643"/>
      <c r="I3759" s="644"/>
      <c r="J3759" s="645"/>
      <c r="K3759" s="1"/>
      <c r="L3759" s="1"/>
      <c r="M3759" s="1"/>
      <c r="N3759" s="1"/>
      <c r="O3759" s="646"/>
      <c r="P3759" s="646"/>
      <c r="Q3759" s="647"/>
      <c r="R3759" s="646"/>
      <c r="S3759" s="646"/>
      <c r="T3759" s="648"/>
      <c r="U3759" s="646"/>
      <c r="V3759" s="646"/>
      <c r="W3759" s="647"/>
      <c r="X3759" s="646"/>
      <c r="Y3759" s="646"/>
      <c r="Z3759" s="646"/>
      <c r="AA3759" s="1"/>
      <c r="AB3759" s="646"/>
      <c r="AC3759" s="646"/>
      <c r="AD3759" s="647"/>
      <c r="AE3759" s="647"/>
      <c r="AF3759" s="646"/>
      <c r="AG3759" s="646"/>
      <c r="AH3759" s="646"/>
      <c r="AI3759" s="1"/>
      <c r="AJ3759" s="646"/>
      <c r="AK3759" s="646"/>
      <c r="AL3759" s="646"/>
      <c r="AM3759" s="647"/>
      <c r="AN3759" s="646"/>
      <c r="AO3759" s="646"/>
      <c r="AP3759" s="646"/>
      <c r="AQ3759" s="647"/>
      <c r="AR3759" s="646"/>
      <c r="AS3759" s="646"/>
      <c r="AT3759" s="646"/>
      <c r="AU3759" s="616"/>
      <c r="AV3759" s="646"/>
      <c r="AW3759" s="646"/>
      <c r="AX3759" s="646"/>
      <c r="AY3759" s="646"/>
      <c r="AZ3759" s="646"/>
      <c r="BA3759" s="646"/>
      <c r="BB3759" s="646"/>
      <c r="BC3759" s="647"/>
      <c r="BD3759" s="646"/>
      <c r="BE3759" s="646"/>
      <c r="BF3759" s="646"/>
      <c r="BG3759" s="646"/>
      <c r="BH3759" s="647"/>
      <c r="BI3759" s="646"/>
      <c r="BJ3759" s="646"/>
      <c r="BK3759" s="646"/>
      <c r="BL3759" s="647"/>
      <c r="BM3759" s="1"/>
      <c r="BN3759" s="646"/>
      <c r="BO3759" s="646"/>
      <c r="BP3759" s="646"/>
      <c r="BQ3759" s="542"/>
      <c r="BR3759" s="699"/>
      <c r="BS3759" s="1802"/>
      <c r="BT3759" s="699"/>
      <c r="BU3759" s="651"/>
      <c r="BY3759" s="642"/>
    </row>
    <row r="3760" spans="1:77" s="652" customFormat="1" hidden="1">
      <c r="A3760" s="638"/>
      <c r="B3760" s="719"/>
      <c r="C3760" s="719"/>
      <c r="D3760" s="640"/>
      <c r="E3760" s="774"/>
      <c r="F3760" s="640"/>
      <c r="H3760" s="643"/>
      <c r="I3760" s="644"/>
      <c r="J3760" s="645"/>
      <c r="K3760" s="1"/>
      <c r="L3760" s="1"/>
      <c r="M3760" s="1"/>
      <c r="N3760" s="1"/>
      <c r="O3760" s="646"/>
      <c r="P3760" s="646"/>
      <c r="Q3760" s="647"/>
      <c r="R3760" s="646"/>
      <c r="S3760" s="646"/>
      <c r="T3760" s="648"/>
      <c r="U3760" s="646"/>
      <c r="V3760" s="646"/>
      <c r="W3760" s="647"/>
      <c r="X3760" s="646"/>
      <c r="Y3760" s="646"/>
      <c r="Z3760" s="646"/>
      <c r="AA3760" s="1"/>
      <c r="AB3760" s="646"/>
      <c r="AC3760" s="646"/>
      <c r="AD3760" s="647"/>
      <c r="AE3760" s="647"/>
      <c r="AF3760" s="646"/>
      <c r="AG3760" s="646"/>
      <c r="AH3760" s="646"/>
      <c r="AI3760" s="1"/>
      <c r="AJ3760" s="646"/>
      <c r="AK3760" s="646"/>
      <c r="AL3760" s="646"/>
      <c r="AM3760" s="647"/>
      <c r="AN3760" s="646"/>
      <c r="AO3760" s="646"/>
      <c r="AP3760" s="646"/>
      <c r="AQ3760" s="647"/>
      <c r="AR3760" s="646"/>
      <c r="AS3760" s="646"/>
      <c r="AT3760" s="646"/>
      <c r="AU3760" s="616"/>
      <c r="AV3760" s="646"/>
      <c r="AW3760" s="646"/>
      <c r="AX3760" s="646"/>
      <c r="AY3760" s="646"/>
      <c r="AZ3760" s="646"/>
      <c r="BA3760" s="646"/>
      <c r="BB3760" s="646"/>
      <c r="BC3760" s="647"/>
      <c r="BD3760" s="646"/>
      <c r="BE3760" s="646"/>
      <c r="BF3760" s="646"/>
      <c r="BG3760" s="646"/>
      <c r="BH3760" s="647"/>
      <c r="BI3760" s="646"/>
      <c r="BJ3760" s="646"/>
      <c r="BK3760" s="646"/>
      <c r="BL3760" s="647"/>
      <c r="BM3760" s="1"/>
      <c r="BN3760" s="646"/>
      <c r="BO3760" s="646"/>
      <c r="BP3760" s="646"/>
      <c r="BQ3760" s="542"/>
      <c r="BR3760" s="649"/>
      <c r="BS3760" s="777"/>
      <c r="BT3760" s="640"/>
      <c r="BU3760" s="651"/>
    </row>
    <row r="3761" spans="1:73" s="652" customFormat="1" hidden="1">
      <c r="A3761" s="638"/>
      <c r="B3761" s="719"/>
      <c r="C3761" s="719"/>
      <c r="D3761" s="640"/>
      <c r="E3761" s="774"/>
      <c r="F3761" s="640"/>
      <c r="H3761" s="643"/>
      <c r="I3761" s="644"/>
      <c r="J3761" s="645"/>
      <c r="K3761" s="1"/>
      <c r="L3761" s="1"/>
      <c r="M3761" s="1"/>
      <c r="N3761" s="1"/>
      <c r="O3761" s="646"/>
      <c r="P3761" s="646"/>
      <c r="Q3761" s="647"/>
      <c r="R3761" s="646"/>
      <c r="S3761" s="646"/>
      <c r="T3761" s="648"/>
      <c r="U3761" s="646"/>
      <c r="V3761" s="646"/>
      <c r="W3761" s="647"/>
      <c r="X3761" s="646"/>
      <c r="Y3761" s="646"/>
      <c r="Z3761" s="646"/>
      <c r="AA3761" s="1"/>
      <c r="AB3761" s="646"/>
      <c r="AC3761" s="646"/>
      <c r="AD3761" s="647"/>
      <c r="AE3761" s="647"/>
      <c r="AF3761" s="646"/>
      <c r="AG3761" s="646"/>
      <c r="AH3761" s="646"/>
      <c r="AI3761" s="1"/>
      <c r="AJ3761" s="646"/>
      <c r="AK3761" s="646"/>
      <c r="AL3761" s="646"/>
      <c r="AM3761" s="647"/>
      <c r="AN3761" s="646"/>
      <c r="AO3761" s="646"/>
      <c r="AP3761" s="646"/>
      <c r="AQ3761" s="647"/>
      <c r="AR3761" s="646"/>
      <c r="AS3761" s="646"/>
      <c r="AT3761" s="646"/>
      <c r="AU3761" s="616"/>
      <c r="AV3761" s="646"/>
      <c r="AW3761" s="646"/>
      <c r="AX3761" s="646"/>
      <c r="AY3761" s="646"/>
      <c r="AZ3761" s="646"/>
      <c r="BA3761" s="646"/>
      <c r="BB3761" s="646"/>
      <c r="BC3761" s="647"/>
      <c r="BD3761" s="646"/>
      <c r="BE3761" s="646"/>
      <c r="BF3761" s="646"/>
      <c r="BG3761" s="646"/>
      <c r="BH3761" s="647"/>
      <c r="BI3761" s="646"/>
      <c r="BJ3761" s="646"/>
      <c r="BK3761" s="646"/>
      <c r="BL3761" s="647"/>
      <c r="BM3761" s="1"/>
      <c r="BN3761" s="646"/>
      <c r="BO3761" s="646"/>
      <c r="BP3761" s="646"/>
      <c r="BQ3761" s="542"/>
      <c r="BR3761" s="649"/>
      <c r="BS3761" s="777"/>
      <c r="BT3761" s="640"/>
      <c r="BU3761" s="651"/>
    </row>
    <row r="3762" spans="1:73" s="585" customFormat="1" ht="15.75" hidden="1">
      <c r="B3762" s="1576"/>
      <c r="C3762" s="841"/>
      <c r="D3762" s="584"/>
      <c r="E3762" s="1779"/>
      <c r="F3762" s="1540"/>
      <c r="G3762" s="589"/>
      <c r="H3762" s="586"/>
      <c r="I3762" s="590"/>
      <c r="J3762" s="610"/>
      <c r="K3762" s="611"/>
      <c r="L3762" s="611"/>
      <c r="M3762" s="611"/>
      <c r="N3762" s="611"/>
      <c r="O3762" s="586"/>
      <c r="P3762" s="586"/>
      <c r="Q3762" s="586"/>
      <c r="R3762" s="584"/>
      <c r="S3762" s="586"/>
      <c r="T3762" s="591"/>
      <c r="U3762" s="586"/>
      <c r="V3762" s="586"/>
      <c r="W3762" s="586"/>
      <c r="X3762" s="586"/>
      <c r="Y3762" s="586"/>
      <c r="Z3762" s="586"/>
      <c r="AA3762" s="611"/>
      <c r="AB3762" s="586"/>
      <c r="AC3762" s="586"/>
      <c r="AD3762" s="586"/>
      <c r="AE3762" s="586"/>
      <c r="AF3762" s="586"/>
      <c r="AG3762" s="586"/>
      <c r="AH3762" s="586"/>
      <c r="AI3762" s="611"/>
      <c r="AJ3762" s="586"/>
      <c r="AK3762" s="586"/>
      <c r="AL3762" s="586"/>
      <c r="AM3762" s="586"/>
      <c r="AN3762" s="586"/>
      <c r="AO3762" s="586"/>
      <c r="AP3762" s="586"/>
      <c r="AQ3762" s="586"/>
      <c r="AR3762" s="586"/>
      <c r="AS3762" s="586"/>
      <c r="AT3762" s="586"/>
      <c r="AU3762" s="592"/>
      <c r="AV3762" s="586"/>
      <c r="AW3762" s="586"/>
      <c r="AX3762" s="586"/>
      <c r="AY3762" s="586"/>
      <c r="AZ3762" s="586"/>
      <c r="BA3762" s="586"/>
      <c r="BB3762" s="586"/>
      <c r="BC3762" s="586"/>
      <c r="BD3762" s="586"/>
      <c r="BE3762" s="586"/>
      <c r="BF3762" s="586"/>
      <c r="BG3762" s="586"/>
      <c r="BH3762" s="586"/>
      <c r="BI3762" s="586"/>
      <c r="BJ3762" s="586"/>
      <c r="BK3762" s="586"/>
      <c r="BL3762" s="586"/>
      <c r="BM3762" s="586"/>
      <c r="BN3762" s="586"/>
      <c r="BO3762" s="586"/>
      <c r="BP3762" s="586"/>
      <c r="BQ3762" s="547">
        <v>1</v>
      </c>
    </row>
    <row r="3763" spans="1:73" s="664" customFormat="1" ht="15.75" hidden="1">
      <c r="B3763" s="665"/>
      <c r="C3763" s="577"/>
      <c r="D3763" s="591"/>
      <c r="E3763" s="667"/>
      <c r="F3763" s="588"/>
      <c r="G3763" s="610"/>
      <c r="H3763" s="586"/>
      <c r="I3763" s="609"/>
      <c r="J3763" s="610"/>
      <c r="K3763" s="611"/>
      <c r="L3763" s="611"/>
      <c r="M3763" s="611"/>
      <c r="N3763" s="611"/>
      <c r="O3763" s="591"/>
      <c r="P3763" s="591"/>
      <c r="Q3763" s="591"/>
      <c r="R3763" s="591"/>
      <c r="S3763" s="591"/>
      <c r="T3763" s="591"/>
      <c r="U3763" s="591"/>
      <c r="V3763" s="591"/>
      <c r="W3763" s="591"/>
      <c r="X3763" s="591"/>
      <c r="Y3763" s="591"/>
      <c r="Z3763" s="591"/>
      <c r="AA3763" s="611"/>
      <c r="AB3763" s="591"/>
      <c r="AC3763" s="591"/>
      <c r="AD3763" s="591"/>
      <c r="AE3763" s="591"/>
      <c r="AF3763" s="591"/>
      <c r="AG3763" s="591"/>
      <c r="AH3763" s="591"/>
      <c r="AI3763" s="611"/>
      <c r="AJ3763" s="591"/>
      <c r="AK3763" s="591"/>
      <c r="AL3763" s="591"/>
      <c r="AM3763" s="591"/>
      <c r="AN3763" s="841"/>
      <c r="AO3763" s="591"/>
      <c r="AP3763" s="591"/>
      <c r="AQ3763" s="591"/>
      <c r="AR3763" s="591"/>
      <c r="AS3763" s="591"/>
      <c r="AT3763" s="591"/>
      <c r="AU3763" s="669"/>
      <c r="AV3763" s="591"/>
      <c r="AW3763" s="591"/>
      <c r="AX3763" s="591"/>
      <c r="AY3763" s="591"/>
      <c r="AZ3763" s="591"/>
      <c r="BA3763" s="591"/>
      <c r="BB3763" s="591"/>
      <c r="BC3763" s="591"/>
      <c r="BD3763" s="591"/>
      <c r="BE3763" s="591"/>
      <c r="BF3763" s="591"/>
      <c r="BG3763" s="591"/>
      <c r="BH3763" s="591"/>
      <c r="BI3763" s="591"/>
      <c r="BJ3763" s="591"/>
      <c r="BK3763" s="591"/>
      <c r="BL3763" s="591"/>
      <c r="BM3763" s="591"/>
      <c r="BN3763" s="591"/>
      <c r="BO3763" s="591"/>
      <c r="BP3763" s="591"/>
      <c r="BQ3763" s="547">
        <v>1</v>
      </c>
    </row>
    <row r="3764" spans="1:73" s="664" customFormat="1" ht="15.75" hidden="1">
      <c r="B3764" s="665"/>
      <c r="C3764" s="577"/>
      <c r="D3764" s="591"/>
      <c r="E3764" s="667"/>
      <c r="F3764" s="588"/>
      <c r="G3764" s="610"/>
      <c r="H3764" s="586"/>
      <c r="I3764" s="609"/>
      <c r="J3764" s="610"/>
      <c r="K3764" s="611"/>
      <c r="L3764" s="611"/>
      <c r="M3764" s="611"/>
      <c r="N3764" s="611"/>
      <c r="O3764" s="591"/>
      <c r="P3764" s="591"/>
      <c r="Q3764" s="591"/>
      <c r="R3764" s="591"/>
      <c r="S3764" s="591"/>
      <c r="T3764" s="591"/>
      <c r="U3764" s="591"/>
      <c r="V3764" s="591"/>
      <c r="W3764" s="591"/>
      <c r="X3764" s="591"/>
      <c r="Y3764" s="591"/>
      <c r="Z3764" s="591"/>
      <c r="AA3764" s="611"/>
      <c r="AB3764" s="591"/>
      <c r="AC3764" s="591"/>
      <c r="AD3764" s="591"/>
      <c r="AE3764" s="591"/>
      <c r="AF3764" s="591"/>
      <c r="AG3764" s="591"/>
      <c r="AH3764" s="591"/>
      <c r="AI3764" s="611"/>
      <c r="AJ3764" s="591"/>
      <c r="AK3764" s="591"/>
      <c r="AL3764" s="591"/>
      <c r="AM3764" s="591"/>
      <c r="AN3764" s="841"/>
      <c r="AO3764" s="591"/>
      <c r="AP3764" s="591"/>
      <c r="AQ3764" s="591"/>
      <c r="AR3764" s="591"/>
      <c r="AS3764" s="591"/>
      <c r="AT3764" s="591"/>
      <c r="AU3764" s="669"/>
      <c r="AV3764" s="591"/>
      <c r="AW3764" s="591"/>
      <c r="AX3764" s="591"/>
      <c r="AY3764" s="591"/>
      <c r="AZ3764" s="591"/>
      <c r="BA3764" s="591"/>
      <c r="BB3764" s="591"/>
      <c r="BC3764" s="591"/>
      <c r="BD3764" s="591"/>
      <c r="BE3764" s="591"/>
      <c r="BF3764" s="591"/>
      <c r="BG3764" s="591"/>
      <c r="BH3764" s="591"/>
      <c r="BI3764" s="591"/>
      <c r="BJ3764" s="591"/>
      <c r="BK3764" s="591"/>
      <c r="BL3764" s="591"/>
      <c r="BM3764" s="591"/>
      <c r="BN3764" s="591"/>
      <c r="BO3764" s="591"/>
      <c r="BP3764" s="591"/>
      <c r="BQ3764" s="547">
        <v>1</v>
      </c>
    </row>
    <row r="3765" spans="1:73" s="664" customFormat="1" ht="15.75" hidden="1">
      <c r="B3765" s="665"/>
      <c r="C3765" s="577"/>
      <c r="D3765" s="591"/>
      <c r="E3765" s="667"/>
      <c r="F3765" s="588"/>
      <c r="G3765" s="610"/>
      <c r="H3765" s="586"/>
      <c r="I3765" s="609"/>
      <c r="J3765" s="610"/>
      <c r="K3765" s="611"/>
      <c r="L3765" s="611"/>
      <c r="M3765" s="611"/>
      <c r="N3765" s="611"/>
      <c r="O3765" s="591"/>
      <c r="P3765" s="591"/>
      <c r="Q3765" s="591"/>
      <c r="R3765" s="591"/>
      <c r="S3765" s="591"/>
      <c r="T3765" s="591"/>
      <c r="U3765" s="591"/>
      <c r="V3765" s="591"/>
      <c r="W3765" s="591"/>
      <c r="X3765" s="591"/>
      <c r="Y3765" s="591"/>
      <c r="Z3765" s="591"/>
      <c r="AA3765" s="611"/>
      <c r="AB3765" s="591"/>
      <c r="AC3765" s="591"/>
      <c r="AD3765" s="591"/>
      <c r="AE3765" s="591"/>
      <c r="AF3765" s="591"/>
      <c r="AG3765" s="591"/>
      <c r="AH3765" s="591"/>
      <c r="AI3765" s="611"/>
      <c r="AJ3765" s="591"/>
      <c r="AK3765" s="591"/>
      <c r="AL3765" s="591"/>
      <c r="AM3765" s="591"/>
      <c r="AN3765" s="841"/>
      <c r="AO3765" s="591"/>
      <c r="AP3765" s="591"/>
      <c r="AQ3765" s="591"/>
      <c r="AR3765" s="591"/>
      <c r="AS3765" s="591"/>
      <c r="AT3765" s="591"/>
      <c r="AU3765" s="669"/>
      <c r="AV3765" s="591"/>
      <c r="AW3765" s="591"/>
      <c r="AX3765" s="591"/>
      <c r="AY3765" s="591"/>
      <c r="AZ3765" s="591"/>
      <c r="BA3765" s="591"/>
      <c r="BB3765" s="591"/>
      <c r="BC3765" s="591"/>
      <c r="BD3765" s="591"/>
      <c r="BE3765" s="591"/>
      <c r="BF3765" s="591"/>
      <c r="BG3765" s="591"/>
      <c r="BH3765" s="591"/>
      <c r="BI3765" s="591"/>
      <c r="BJ3765" s="591"/>
      <c r="BK3765" s="591"/>
      <c r="BL3765" s="591"/>
      <c r="BM3765" s="591"/>
      <c r="BN3765" s="591"/>
      <c r="BO3765" s="591"/>
      <c r="BP3765" s="591"/>
      <c r="BQ3765" s="547">
        <v>1</v>
      </c>
    </row>
    <row r="3766" spans="1:73" s="1535" customFormat="1" hidden="1">
      <c r="B3766" s="680">
        <v>8</v>
      </c>
      <c r="C3766" s="1705"/>
      <c r="D3766" s="1538"/>
      <c r="E3766" s="1539"/>
      <c r="F3766" s="1540"/>
      <c r="G3766" s="1541"/>
      <c r="H3766" s="608"/>
      <c r="I3766" s="1542"/>
      <c r="J3766" s="610"/>
      <c r="K3766" s="611"/>
      <c r="L3766" s="611"/>
      <c r="M3766" s="611"/>
      <c r="N3766" s="611"/>
      <c r="O3766" s="1543"/>
      <c r="P3766" s="1543"/>
      <c r="Q3766" s="1543"/>
      <c r="R3766" s="1538"/>
      <c r="S3766" s="1543"/>
      <c r="T3766" s="611"/>
      <c r="U3766" s="1543"/>
      <c r="V3766" s="1543"/>
      <c r="W3766" s="1543"/>
      <c r="X3766" s="1543"/>
      <c r="Y3766" s="1543"/>
      <c r="Z3766" s="1543"/>
      <c r="AA3766" s="611"/>
      <c r="AB3766" s="1543"/>
      <c r="AC3766" s="1543"/>
      <c r="AD3766" s="1543"/>
      <c r="AE3766" s="1543"/>
      <c r="AF3766" s="1543"/>
      <c r="AG3766" s="1543"/>
      <c r="AH3766" s="1543"/>
      <c r="AI3766" s="611"/>
      <c r="AJ3766" s="1543"/>
      <c r="AK3766" s="1543"/>
      <c r="AL3766" s="1543"/>
      <c r="AM3766" s="1543"/>
      <c r="AN3766" s="1543"/>
      <c r="AO3766" s="1543"/>
      <c r="AP3766" s="1543"/>
      <c r="AQ3766" s="1543"/>
      <c r="AR3766" s="1543"/>
      <c r="AS3766" s="1543"/>
      <c r="AT3766" s="1543"/>
      <c r="AU3766" s="1544"/>
      <c r="AV3766" s="1543"/>
      <c r="AW3766" s="1543"/>
      <c r="AX3766" s="1543"/>
      <c r="AY3766" s="1543"/>
      <c r="AZ3766" s="1543"/>
      <c r="BA3766" s="1543"/>
      <c r="BB3766" s="1543"/>
      <c r="BC3766" s="1543"/>
      <c r="BD3766" s="1543"/>
      <c r="BE3766" s="1543"/>
      <c r="BF3766" s="1543"/>
      <c r="BG3766" s="1543"/>
      <c r="BH3766" s="1543"/>
      <c r="BI3766" s="1543"/>
      <c r="BJ3766" s="1543"/>
      <c r="BK3766" s="1543"/>
      <c r="BL3766" s="1543"/>
      <c r="BM3766" s="611"/>
      <c r="BN3766" s="1543"/>
      <c r="BO3766" s="1543"/>
      <c r="BP3766" s="1543"/>
      <c r="BQ3766" s="547">
        <v>1</v>
      </c>
    </row>
    <row r="3767" spans="1:73" s="575" customFormat="1" hidden="1">
      <c r="B3767" s="576"/>
      <c r="C3767" s="1803"/>
      <c r="D3767" s="578"/>
      <c r="E3767" s="579"/>
      <c r="F3767" s="578"/>
      <c r="G3767" s="580"/>
      <c r="H3767" s="581"/>
      <c r="I3767" s="582"/>
      <c r="J3767" s="580"/>
      <c r="K3767" s="578"/>
      <c r="L3767" s="578"/>
      <c r="M3767" s="578"/>
      <c r="N3767" s="578"/>
      <c r="O3767" s="578"/>
      <c r="P3767" s="578"/>
      <c r="Q3767" s="578"/>
      <c r="R3767" s="578"/>
      <c r="S3767" s="578"/>
      <c r="T3767" s="578"/>
      <c r="U3767" s="578"/>
      <c r="V3767" s="578"/>
      <c r="W3767" s="578"/>
      <c r="X3767" s="578"/>
      <c r="Y3767" s="578"/>
      <c r="Z3767" s="578"/>
      <c r="AA3767" s="578"/>
      <c r="AB3767" s="578"/>
      <c r="AC3767" s="578"/>
      <c r="AD3767" s="578"/>
      <c r="AE3767" s="578"/>
      <c r="AF3767" s="578"/>
      <c r="AG3767" s="578"/>
      <c r="AH3767" s="578"/>
      <c r="AI3767" s="578"/>
      <c r="AJ3767" s="578"/>
      <c r="AK3767" s="578"/>
      <c r="AL3767" s="578"/>
      <c r="AM3767" s="578"/>
      <c r="AN3767" s="578"/>
      <c r="AO3767" s="578"/>
      <c r="AP3767" s="578"/>
      <c r="AQ3767" s="578"/>
      <c r="AR3767" s="578"/>
      <c r="AS3767" s="578"/>
      <c r="AT3767" s="578"/>
      <c r="AU3767" s="567"/>
      <c r="AV3767" s="578"/>
      <c r="AW3767" s="578"/>
      <c r="AX3767" s="578"/>
      <c r="AY3767" s="578"/>
      <c r="AZ3767" s="578"/>
      <c r="BA3767" s="578"/>
      <c r="BB3767" s="578"/>
      <c r="BC3767" s="578"/>
      <c r="BD3767" s="578"/>
      <c r="BE3767" s="578"/>
      <c r="BF3767" s="578"/>
      <c r="BG3767" s="578"/>
      <c r="BH3767" s="578"/>
      <c r="BI3767" s="578"/>
      <c r="BJ3767" s="578"/>
      <c r="BK3767" s="578"/>
      <c r="BL3767" s="578"/>
      <c r="BM3767" s="578"/>
      <c r="BN3767" s="578"/>
      <c r="BO3767" s="578"/>
      <c r="BP3767" s="578"/>
      <c r="BQ3767" s="547">
        <v>1</v>
      </c>
      <c r="BR3767" s="578"/>
    </row>
    <row r="3768" spans="1:73" s="575" customFormat="1" hidden="1">
      <c r="B3768" s="576"/>
      <c r="C3768" s="577"/>
      <c r="D3768" s="578"/>
      <c r="E3768" s="579"/>
      <c r="F3768" s="578"/>
      <c r="G3768" s="580"/>
      <c r="H3768" s="581"/>
      <c r="I3768" s="582"/>
      <c r="J3768" s="580"/>
      <c r="K3768" s="578"/>
      <c r="L3768" s="578"/>
      <c r="M3768" s="578"/>
      <c r="N3768" s="578"/>
      <c r="O3768" s="578"/>
      <c r="P3768" s="578"/>
      <c r="Q3768" s="578"/>
      <c r="R3768" s="578"/>
      <c r="S3768" s="578"/>
      <c r="T3768" s="578"/>
      <c r="U3768" s="578"/>
      <c r="V3768" s="578"/>
      <c r="W3768" s="578"/>
      <c r="X3768" s="578"/>
      <c r="Y3768" s="578"/>
      <c r="Z3768" s="578"/>
      <c r="AA3768" s="578"/>
      <c r="AB3768" s="578"/>
      <c r="AC3768" s="578"/>
      <c r="AD3768" s="578"/>
      <c r="AE3768" s="578"/>
      <c r="AF3768" s="578"/>
      <c r="AG3768" s="578"/>
      <c r="AH3768" s="578"/>
      <c r="AI3768" s="578"/>
      <c r="AJ3768" s="578"/>
      <c r="AK3768" s="578"/>
      <c r="AL3768" s="578"/>
      <c r="AM3768" s="578"/>
      <c r="AN3768" s="578"/>
      <c r="AO3768" s="578"/>
      <c r="AP3768" s="578"/>
      <c r="AQ3768" s="578"/>
      <c r="AR3768" s="578"/>
      <c r="AS3768" s="578"/>
      <c r="AT3768" s="578"/>
      <c r="AU3768" s="567"/>
      <c r="AV3768" s="578"/>
      <c r="AW3768" s="578"/>
      <c r="AX3768" s="578"/>
      <c r="AY3768" s="578"/>
      <c r="AZ3768" s="578"/>
      <c r="BA3768" s="578"/>
      <c r="BB3768" s="578"/>
      <c r="BC3768" s="578"/>
      <c r="BD3768" s="578"/>
      <c r="BE3768" s="578"/>
      <c r="BF3768" s="578"/>
      <c r="BG3768" s="578"/>
      <c r="BH3768" s="578"/>
      <c r="BI3768" s="578"/>
      <c r="BJ3768" s="578"/>
      <c r="BK3768" s="578"/>
      <c r="BL3768" s="578"/>
      <c r="BM3768" s="578"/>
      <c r="BN3768" s="578"/>
      <c r="BO3768" s="578"/>
      <c r="BP3768" s="578"/>
      <c r="BQ3768" s="547">
        <v>1</v>
      </c>
      <c r="BR3768" s="578"/>
    </row>
    <row r="3769" spans="1:73" s="575" customFormat="1" hidden="1">
      <c r="B3769" s="576"/>
      <c r="C3769" s="577"/>
      <c r="D3769" s="578"/>
      <c r="E3769" s="579"/>
      <c r="F3769" s="578"/>
      <c r="G3769" s="580"/>
      <c r="H3769" s="581"/>
      <c r="I3769" s="582"/>
      <c r="J3769" s="580"/>
      <c r="K3769" s="578"/>
      <c r="L3769" s="578"/>
      <c r="M3769" s="578"/>
      <c r="N3769" s="578"/>
      <c r="O3769" s="578"/>
      <c r="P3769" s="578"/>
      <c r="Q3769" s="578"/>
      <c r="R3769" s="578"/>
      <c r="S3769" s="578"/>
      <c r="T3769" s="578"/>
      <c r="U3769" s="578"/>
      <c r="V3769" s="578"/>
      <c r="W3769" s="578"/>
      <c r="X3769" s="578"/>
      <c r="Y3769" s="578"/>
      <c r="Z3769" s="578"/>
      <c r="AA3769" s="578"/>
      <c r="AB3769" s="578"/>
      <c r="AC3769" s="578"/>
      <c r="AD3769" s="578"/>
      <c r="AE3769" s="578"/>
      <c r="AF3769" s="578"/>
      <c r="AG3769" s="578"/>
      <c r="AH3769" s="578"/>
      <c r="AI3769" s="578"/>
      <c r="AJ3769" s="578"/>
      <c r="AK3769" s="578"/>
      <c r="AL3769" s="578"/>
      <c r="AM3769" s="578"/>
      <c r="AN3769" s="578"/>
      <c r="AO3769" s="578"/>
      <c r="AP3769" s="578"/>
      <c r="AQ3769" s="578"/>
      <c r="AR3769" s="578"/>
      <c r="AS3769" s="578"/>
      <c r="AT3769" s="578"/>
      <c r="AU3769" s="567"/>
      <c r="AV3769" s="578"/>
      <c r="AW3769" s="578"/>
      <c r="AX3769" s="578"/>
      <c r="AY3769" s="578"/>
      <c r="AZ3769" s="578"/>
      <c r="BA3769" s="578"/>
      <c r="BB3769" s="578"/>
      <c r="BC3769" s="578"/>
      <c r="BD3769" s="578"/>
      <c r="BE3769" s="578"/>
      <c r="BF3769" s="578"/>
      <c r="BG3769" s="578"/>
      <c r="BH3769" s="578"/>
      <c r="BI3769" s="578"/>
      <c r="BJ3769" s="578"/>
      <c r="BK3769" s="578"/>
      <c r="BL3769" s="578"/>
      <c r="BM3769" s="578"/>
      <c r="BN3769" s="578"/>
      <c r="BO3769" s="578"/>
      <c r="BP3769" s="578"/>
      <c r="BQ3769" s="547">
        <v>1</v>
      </c>
      <c r="BR3769" s="578"/>
    </row>
    <row r="3770" spans="1:73" s="575" customFormat="1" hidden="1">
      <c r="B3770" s="576"/>
      <c r="C3770" s="577"/>
      <c r="D3770" s="578"/>
      <c r="E3770" s="579"/>
      <c r="F3770" s="578"/>
      <c r="G3770" s="580"/>
      <c r="H3770" s="581"/>
      <c r="I3770" s="582"/>
      <c r="J3770" s="580">
        <f>K3770+AA3770+BM3770</f>
        <v>0</v>
      </c>
      <c r="K3770" s="578">
        <f>L3770+T3770+X3770+Y3770+Z3770</f>
        <v>0</v>
      </c>
      <c r="L3770" s="578">
        <f>M3770+S3770</f>
        <v>0</v>
      </c>
      <c r="M3770" s="578">
        <f>N3770+R3770</f>
        <v>0</v>
      </c>
      <c r="N3770" s="578">
        <f>O3770+P3770+Q3770</f>
        <v>0</v>
      </c>
      <c r="O3770" s="578"/>
      <c r="P3770" s="578"/>
      <c r="Q3770" s="578"/>
      <c r="R3770" s="578"/>
      <c r="S3770" s="578"/>
      <c r="T3770" s="578">
        <f>U3770+V3770+W3770</f>
        <v>0</v>
      </c>
      <c r="U3770" s="578"/>
      <c r="V3770" s="578"/>
      <c r="W3770" s="578"/>
      <c r="X3770" s="578"/>
      <c r="Y3770" s="578"/>
      <c r="Z3770" s="578"/>
      <c r="AA3770" s="578">
        <f xml:space="preserve"> SUM(AB3770:AI3770)+SUM(AV3770:BL3770)</f>
        <v>0</v>
      </c>
      <c r="AB3770" s="578"/>
      <c r="AC3770" s="578"/>
      <c r="AD3770" s="578"/>
      <c r="AE3770" s="578"/>
      <c r="AF3770" s="578"/>
      <c r="AG3770" s="578"/>
      <c r="AH3770" s="578"/>
      <c r="AI3770" s="578">
        <f>SUM(AJ3770:AT3770)</f>
        <v>0</v>
      </c>
      <c r="AJ3770" s="578"/>
      <c r="AK3770" s="578"/>
      <c r="AL3770" s="578"/>
      <c r="AM3770" s="578"/>
      <c r="AN3770" s="578"/>
      <c r="AO3770" s="578"/>
      <c r="AP3770" s="578"/>
      <c r="AQ3770" s="578"/>
      <c r="AR3770" s="578"/>
      <c r="AS3770" s="578"/>
      <c r="AT3770" s="578"/>
      <c r="AU3770" s="567"/>
      <c r="AV3770" s="578"/>
      <c r="AW3770" s="578"/>
      <c r="AX3770" s="578"/>
      <c r="AY3770" s="578"/>
      <c r="AZ3770" s="578"/>
      <c r="BA3770" s="578"/>
      <c r="BB3770" s="578"/>
      <c r="BC3770" s="578"/>
      <c r="BD3770" s="578"/>
      <c r="BE3770" s="578"/>
      <c r="BF3770" s="578"/>
      <c r="BG3770" s="578"/>
      <c r="BH3770" s="578"/>
      <c r="BI3770" s="578"/>
      <c r="BJ3770" s="578"/>
      <c r="BK3770" s="578"/>
      <c r="BL3770" s="578"/>
      <c r="BM3770" s="578">
        <f>SUM(BN3770:BP3770)</f>
        <v>0</v>
      </c>
      <c r="BN3770" s="578"/>
      <c r="BO3770" s="578"/>
      <c r="BP3770" s="578"/>
      <c r="BQ3770" s="547">
        <v>1</v>
      </c>
      <c r="BR3770" s="578"/>
    </row>
    <row r="3771" spans="1:73" s="575" customFormat="1" hidden="1">
      <c r="B3771" s="576"/>
      <c r="C3771" s="577"/>
      <c r="D3771" s="578"/>
      <c r="E3771" s="579"/>
      <c r="F3771" s="578"/>
      <c r="G3771" s="580"/>
      <c r="H3771" s="581"/>
      <c r="I3771" s="582"/>
      <c r="J3771" s="580">
        <f>K3771+AA3771+BM3771</f>
        <v>0</v>
      </c>
      <c r="K3771" s="578">
        <f>L3771+T3771+X3771+Y3771+Z3771</f>
        <v>0</v>
      </c>
      <c r="L3771" s="578">
        <f>M3771+S3771</f>
        <v>0</v>
      </c>
      <c r="M3771" s="578">
        <f>N3771+R3771</f>
        <v>0</v>
      </c>
      <c r="N3771" s="578">
        <f>O3771+P3771+Q3771</f>
        <v>0</v>
      </c>
      <c r="O3771" s="578"/>
      <c r="P3771" s="578"/>
      <c r="Q3771" s="578"/>
      <c r="R3771" s="578"/>
      <c r="S3771" s="578"/>
      <c r="T3771" s="578">
        <f>U3771+V3771+W3771</f>
        <v>0</v>
      </c>
      <c r="U3771" s="578"/>
      <c r="V3771" s="578"/>
      <c r="W3771" s="578"/>
      <c r="X3771" s="578"/>
      <c r="Y3771" s="578"/>
      <c r="Z3771" s="578"/>
      <c r="AA3771" s="578">
        <f xml:space="preserve"> SUM(AB3771:AI3771)+SUM(AV3771:BL3771)</f>
        <v>0</v>
      </c>
      <c r="AB3771" s="578"/>
      <c r="AC3771" s="578"/>
      <c r="AD3771" s="578"/>
      <c r="AE3771" s="578"/>
      <c r="AF3771" s="578"/>
      <c r="AG3771" s="578"/>
      <c r="AH3771" s="578"/>
      <c r="AI3771" s="578">
        <f>SUM(AJ3771:AT3771)</f>
        <v>0</v>
      </c>
      <c r="AJ3771" s="578"/>
      <c r="AK3771" s="578"/>
      <c r="AL3771" s="578"/>
      <c r="AM3771" s="578"/>
      <c r="AN3771" s="578"/>
      <c r="AO3771" s="578"/>
      <c r="AP3771" s="578"/>
      <c r="AQ3771" s="578"/>
      <c r="AR3771" s="578"/>
      <c r="AS3771" s="578"/>
      <c r="AT3771" s="578"/>
      <c r="AU3771" s="567"/>
      <c r="AV3771" s="578"/>
      <c r="AW3771" s="578"/>
      <c r="AX3771" s="578"/>
      <c r="AY3771" s="578"/>
      <c r="AZ3771" s="578"/>
      <c r="BA3771" s="578"/>
      <c r="BB3771" s="578"/>
      <c r="BC3771" s="578"/>
      <c r="BD3771" s="578"/>
      <c r="BE3771" s="578"/>
      <c r="BF3771" s="578"/>
      <c r="BG3771" s="578"/>
      <c r="BH3771" s="578"/>
      <c r="BI3771" s="578"/>
      <c r="BJ3771" s="578"/>
      <c r="BK3771" s="578"/>
      <c r="BL3771" s="578"/>
      <c r="BM3771" s="578">
        <f>SUM(BN3771:BP3771)</f>
        <v>0</v>
      </c>
      <c r="BN3771" s="578"/>
      <c r="BO3771" s="578"/>
      <c r="BP3771" s="578"/>
      <c r="BQ3771" s="547">
        <v>1</v>
      </c>
      <c r="BR3771" s="578"/>
    </row>
    <row r="3772" spans="1:73" s="575" customFormat="1" hidden="1">
      <c r="B3772" s="576"/>
      <c r="C3772" s="577"/>
      <c r="D3772" s="578"/>
      <c r="E3772" s="579"/>
      <c r="F3772" s="578"/>
      <c r="G3772" s="580"/>
      <c r="H3772" s="581"/>
      <c r="I3772" s="582"/>
      <c r="J3772" s="580">
        <f>K3772+AA3772+BM3772</f>
        <v>0</v>
      </c>
      <c r="K3772" s="578">
        <f>L3772+T3772+X3772+Y3772+Z3772</f>
        <v>0</v>
      </c>
      <c r="L3772" s="578">
        <f>M3772+S3772</f>
        <v>0</v>
      </c>
      <c r="M3772" s="578">
        <f>N3772+R3772</f>
        <v>0</v>
      </c>
      <c r="N3772" s="578">
        <f>O3772+P3772+Q3772</f>
        <v>0</v>
      </c>
      <c r="O3772" s="578"/>
      <c r="P3772" s="578"/>
      <c r="Q3772" s="578"/>
      <c r="R3772" s="578"/>
      <c r="S3772" s="578"/>
      <c r="T3772" s="578">
        <f>U3772+V3772+W3772</f>
        <v>0</v>
      </c>
      <c r="U3772" s="578"/>
      <c r="V3772" s="578"/>
      <c r="W3772" s="578"/>
      <c r="X3772" s="578"/>
      <c r="Y3772" s="578"/>
      <c r="Z3772" s="578"/>
      <c r="AA3772" s="578">
        <f xml:space="preserve"> SUM(AB3772:AI3772)+SUM(AV3772:BL3772)</f>
        <v>0</v>
      </c>
      <c r="AB3772" s="578"/>
      <c r="AC3772" s="578"/>
      <c r="AD3772" s="578"/>
      <c r="AE3772" s="578"/>
      <c r="AF3772" s="578"/>
      <c r="AG3772" s="578"/>
      <c r="AH3772" s="578"/>
      <c r="AI3772" s="578"/>
      <c r="AJ3772" s="578"/>
      <c r="AK3772" s="578"/>
      <c r="AL3772" s="578"/>
      <c r="AM3772" s="578"/>
      <c r="AN3772" s="578"/>
      <c r="AO3772" s="578"/>
      <c r="AP3772" s="578"/>
      <c r="AQ3772" s="578"/>
      <c r="AR3772" s="578"/>
      <c r="AS3772" s="578"/>
      <c r="AT3772" s="578"/>
      <c r="AU3772" s="567"/>
      <c r="AV3772" s="578"/>
      <c r="AW3772" s="578"/>
      <c r="AX3772" s="578"/>
      <c r="AY3772" s="578"/>
      <c r="AZ3772" s="578"/>
      <c r="BA3772" s="578"/>
      <c r="BB3772" s="578"/>
      <c r="BC3772" s="578"/>
      <c r="BD3772" s="578"/>
      <c r="BE3772" s="578"/>
      <c r="BF3772" s="578"/>
      <c r="BG3772" s="578"/>
      <c r="BH3772" s="578"/>
      <c r="BI3772" s="578"/>
      <c r="BJ3772" s="578"/>
      <c r="BK3772" s="578"/>
      <c r="BL3772" s="578"/>
      <c r="BM3772" s="578">
        <f>SUM(BN3772:BP3772)</f>
        <v>0</v>
      </c>
      <c r="BN3772" s="578"/>
      <c r="BO3772" s="578"/>
      <c r="BP3772" s="578"/>
      <c r="BQ3772" s="547">
        <v>1</v>
      </c>
      <c r="BR3772" s="578"/>
    </row>
    <row r="3773" spans="1:73" s="549" customFormat="1" ht="14.25" hidden="1">
      <c r="B3773" s="550" t="s">
        <v>1068</v>
      </c>
      <c r="C3773" s="1804" t="s">
        <v>2938</v>
      </c>
      <c r="D3773" s="552"/>
      <c r="E3773" s="553"/>
      <c r="F3773" s="552"/>
      <c r="G3773" s="554"/>
      <c r="H3773" s="555">
        <f t="shared" ref="H3773:BP3773" si="1689">H3774+H3793</f>
        <v>9.65</v>
      </c>
      <c r="I3773" s="1805">
        <f t="shared" si="1689"/>
        <v>1.45</v>
      </c>
      <c r="J3773" s="555">
        <f t="shared" si="1689"/>
        <v>9.65</v>
      </c>
      <c r="K3773" s="555">
        <f t="shared" si="1689"/>
        <v>9.2600000000000016</v>
      </c>
      <c r="L3773" s="555">
        <f t="shared" si="1689"/>
        <v>7.0600000000000005</v>
      </c>
      <c r="M3773" s="555">
        <f t="shared" si="1689"/>
        <v>7.0600000000000005</v>
      </c>
      <c r="N3773" s="555">
        <f t="shared" si="1689"/>
        <v>7.0600000000000005</v>
      </c>
      <c r="O3773" s="555">
        <f t="shared" si="1689"/>
        <v>6.7</v>
      </c>
      <c r="P3773" s="555">
        <f t="shared" si="1689"/>
        <v>0.36</v>
      </c>
      <c r="Q3773" s="555">
        <f t="shared" si="1689"/>
        <v>0</v>
      </c>
      <c r="R3773" s="552">
        <f t="shared" si="1689"/>
        <v>0</v>
      </c>
      <c r="S3773" s="555">
        <f t="shared" si="1689"/>
        <v>0</v>
      </c>
      <c r="T3773" s="555">
        <f t="shared" si="1689"/>
        <v>0</v>
      </c>
      <c r="U3773" s="555">
        <f t="shared" si="1689"/>
        <v>0</v>
      </c>
      <c r="V3773" s="555">
        <f t="shared" si="1689"/>
        <v>0</v>
      </c>
      <c r="W3773" s="555">
        <f t="shared" si="1689"/>
        <v>0</v>
      </c>
      <c r="X3773" s="555">
        <f t="shared" si="1689"/>
        <v>0</v>
      </c>
      <c r="Y3773" s="555">
        <f t="shared" si="1689"/>
        <v>0.2</v>
      </c>
      <c r="Z3773" s="555">
        <f t="shared" si="1689"/>
        <v>2</v>
      </c>
      <c r="AA3773" s="555">
        <f t="shared" si="1689"/>
        <v>0.39</v>
      </c>
      <c r="AB3773" s="555">
        <f t="shared" si="1689"/>
        <v>0</v>
      </c>
      <c r="AC3773" s="555">
        <f t="shared" si="1689"/>
        <v>0</v>
      </c>
      <c r="AD3773" s="555">
        <f t="shared" si="1689"/>
        <v>0</v>
      </c>
      <c r="AE3773" s="555">
        <f t="shared" si="1689"/>
        <v>0</v>
      </c>
      <c r="AF3773" s="555">
        <f t="shared" si="1689"/>
        <v>0</v>
      </c>
      <c r="AG3773" s="555">
        <f t="shared" si="1689"/>
        <v>0</v>
      </c>
      <c r="AH3773" s="555">
        <f t="shared" si="1689"/>
        <v>0</v>
      </c>
      <c r="AI3773" s="555">
        <f t="shared" si="1689"/>
        <v>0.39</v>
      </c>
      <c r="AJ3773" s="555">
        <f t="shared" si="1689"/>
        <v>0.39</v>
      </c>
      <c r="AK3773" s="555">
        <f t="shared" si="1689"/>
        <v>0</v>
      </c>
      <c r="AL3773" s="555">
        <f t="shared" si="1689"/>
        <v>0</v>
      </c>
      <c r="AM3773" s="555">
        <f t="shared" si="1689"/>
        <v>0</v>
      </c>
      <c r="AN3773" s="555">
        <f t="shared" si="1689"/>
        <v>0</v>
      </c>
      <c r="AO3773" s="555">
        <f t="shared" si="1689"/>
        <v>0</v>
      </c>
      <c r="AP3773" s="555">
        <f t="shared" si="1689"/>
        <v>0</v>
      </c>
      <c r="AQ3773" s="555">
        <f t="shared" si="1689"/>
        <v>0</v>
      </c>
      <c r="AR3773" s="555">
        <f t="shared" si="1689"/>
        <v>0</v>
      </c>
      <c r="AS3773" s="555">
        <f t="shared" si="1689"/>
        <v>0</v>
      </c>
      <c r="AT3773" s="555">
        <f t="shared" si="1689"/>
        <v>0</v>
      </c>
      <c r="AU3773" s="555">
        <f t="shared" si="1689"/>
        <v>0</v>
      </c>
      <c r="AV3773" s="555">
        <f t="shared" si="1689"/>
        <v>0</v>
      </c>
      <c r="AW3773" s="555">
        <f t="shared" si="1689"/>
        <v>0</v>
      </c>
      <c r="AX3773" s="555">
        <f t="shared" si="1689"/>
        <v>0</v>
      </c>
      <c r="AY3773" s="555">
        <f t="shared" si="1689"/>
        <v>0</v>
      </c>
      <c r="AZ3773" s="555">
        <f t="shared" si="1689"/>
        <v>0</v>
      </c>
      <c r="BA3773" s="555">
        <f t="shared" si="1689"/>
        <v>0</v>
      </c>
      <c r="BB3773" s="555">
        <f t="shared" si="1689"/>
        <v>0</v>
      </c>
      <c r="BC3773" s="555">
        <f t="shared" si="1689"/>
        <v>0</v>
      </c>
      <c r="BD3773" s="555">
        <f t="shared" si="1689"/>
        <v>0</v>
      </c>
      <c r="BE3773" s="555">
        <f t="shared" si="1689"/>
        <v>0</v>
      </c>
      <c r="BF3773" s="555">
        <f t="shared" si="1689"/>
        <v>0</v>
      </c>
      <c r="BG3773" s="555">
        <f t="shared" si="1689"/>
        <v>0</v>
      </c>
      <c r="BH3773" s="555">
        <f t="shared" si="1689"/>
        <v>0</v>
      </c>
      <c r="BI3773" s="555">
        <f t="shared" si="1689"/>
        <v>0</v>
      </c>
      <c r="BJ3773" s="555">
        <f t="shared" si="1689"/>
        <v>0</v>
      </c>
      <c r="BK3773" s="555">
        <f t="shared" si="1689"/>
        <v>0</v>
      </c>
      <c r="BL3773" s="555">
        <f t="shared" si="1689"/>
        <v>0</v>
      </c>
      <c r="BM3773" s="555">
        <f t="shared" si="1689"/>
        <v>0</v>
      </c>
      <c r="BN3773" s="555">
        <f t="shared" si="1689"/>
        <v>0</v>
      </c>
      <c r="BO3773" s="555">
        <f t="shared" si="1689"/>
        <v>0</v>
      </c>
      <c r="BP3773" s="555">
        <f t="shared" si="1689"/>
        <v>0</v>
      </c>
      <c r="BQ3773" s="558">
        <v>1</v>
      </c>
      <c r="BR3773" s="552"/>
    </row>
    <row r="3774" spans="1:73" s="626" customFormat="1" ht="14.25" hidden="1">
      <c r="B3774" s="627"/>
      <c r="C3774" s="561" t="s">
        <v>2709</v>
      </c>
      <c r="D3774" s="628"/>
      <c r="E3774" s="629"/>
      <c r="F3774" s="628"/>
      <c r="G3774" s="630"/>
      <c r="H3774" s="631">
        <f>SUM(H3775:H3792)</f>
        <v>0</v>
      </c>
      <c r="I3774" s="631">
        <f t="shared" ref="I3774:BP3774" si="1690">SUM(I3775:I3792)</f>
        <v>0</v>
      </c>
      <c r="J3774" s="631">
        <f t="shared" si="1690"/>
        <v>0</v>
      </c>
      <c r="K3774" s="631">
        <f t="shared" si="1690"/>
        <v>0</v>
      </c>
      <c r="L3774" s="631">
        <f t="shared" si="1690"/>
        <v>0</v>
      </c>
      <c r="M3774" s="631">
        <f t="shared" si="1690"/>
        <v>0</v>
      </c>
      <c r="N3774" s="631">
        <f t="shared" si="1690"/>
        <v>0</v>
      </c>
      <c r="O3774" s="631">
        <f t="shared" si="1690"/>
        <v>0</v>
      </c>
      <c r="P3774" s="631">
        <f t="shared" si="1690"/>
        <v>0</v>
      </c>
      <c r="Q3774" s="631">
        <f t="shared" si="1690"/>
        <v>0</v>
      </c>
      <c r="R3774" s="631">
        <f t="shared" si="1690"/>
        <v>0</v>
      </c>
      <c r="S3774" s="631">
        <f t="shared" si="1690"/>
        <v>0</v>
      </c>
      <c r="T3774" s="631">
        <f t="shared" si="1690"/>
        <v>0</v>
      </c>
      <c r="U3774" s="631">
        <f t="shared" si="1690"/>
        <v>0</v>
      </c>
      <c r="V3774" s="631">
        <f t="shared" si="1690"/>
        <v>0</v>
      </c>
      <c r="W3774" s="631">
        <f t="shared" si="1690"/>
        <v>0</v>
      </c>
      <c r="X3774" s="631">
        <f t="shared" si="1690"/>
        <v>0</v>
      </c>
      <c r="Y3774" s="631">
        <f t="shared" si="1690"/>
        <v>0</v>
      </c>
      <c r="Z3774" s="631">
        <f t="shared" si="1690"/>
        <v>0</v>
      </c>
      <c r="AA3774" s="631">
        <f t="shared" si="1690"/>
        <v>0</v>
      </c>
      <c r="AB3774" s="631">
        <f t="shared" si="1690"/>
        <v>0</v>
      </c>
      <c r="AC3774" s="631">
        <f t="shared" si="1690"/>
        <v>0</v>
      </c>
      <c r="AD3774" s="631">
        <f t="shared" si="1690"/>
        <v>0</v>
      </c>
      <c r="AE3774" s="631">
        <f t="shared" si="1690"/>
        <v>0</v>
      </c>
      <c r="AF3774" s="631">
        <f t="shared" si="1690"/>
        <v>0</v>
      </c>
      <c r="AG3774" s="631">
        <f t="shared" si="1690"/>
        <v>0</v>
      </c>
      <c r="AH3774" s="631">
        <f t="shared" si="1690"/>
        <v>0</v>
      </c>
      <c r="AI3774" s="631">
        <f t="shared" si="1690"/>
        <v>0</v>
      </c>
      <c r="AJ3774" s="631">
        <f t="shared" si="1690"/>
        <v>0</v>
      </c>
      <c r="AK3774" s="631">
        <f t="shared" si="1690"/>
        <v>0</v>
      </c>
      <c r="AL3774" s="631">
        <f t="shared" si="1690"/>
        <v>0</v>
      </c>
      <c r="AM3774" s="631">
        <f t="shared" si="1690"/>
        <v>0</v>
      </c>
      <c r="AN3774" s="631">
        <f t="shared" si="1690"/>
        <v>0</v>
      </c>
      <c r="AO3774" s="631">
        <f t="shared" si="1690"/>
        <v>0</v>
      </c>
      <c r="AP3774" s="631">
        <f t="shared" si="1690"/>
        <v>0</v>
      </c>
      <c r="AQ3774" s="631">
        <f t="shared" si="1690"/>
        <v>0</v>
      </c>
      <c r="AR3774" s="631">
        <f t="shared" si="1690"/>
        <v>0</v>
      </c>
      <c r="AS3774" s="631">
        <f t="shared" si="1690"/>
        <v>0</v>
      </c>
      <c r="AT3774" s="631">
        <f t="shared" si="1690"/>
        <v>0</v>
      </c>
      <c r="AU3774" s="631">
        <f t="shared" si="1690"/>
        <v>0</v>
      </c>
      <c r="AV3774" s="631">
        <f t="shared" si="1690"/>
        <v>0</v>
      </c>
      <c r="AW3774" s="631">
        <f t="shared" si="1690"/>
        <v>0</v>
      </c>
      <c r="AX3774" s="631">
        <f t="shared" si="1690"/>
        <v>0</v>
      </c>
      <c r="AY3774" s="631">
        <f t="shared" si="1690"/>
        <v>0</v>
      </c>
      <c r="AZ3774" s="631">
        <f t="shared" si="1690"/>
        <v>0</v>
      </c>
      <c r="BA3774" s="631">
        <f t="shared" si="1690"/>
        <v>0</v>
      </c>
      <c r="BB3774" s="631">
        <f t="shared" si="1690"/>
        <v>0</v>
      </c>
      <c r="BC3774" s="631">
        <f t="shared" si="1690"/>
        <v>0</v>
      </c>
      <c r="BD3774" s="631">
        <f t="shared" si="1690"/>
        <v>0</v>
      </c>
      <c r="BE3774" s="631">
        <f t="shared" si="1690"/>
        <v>0</v>
      </c>
      <c r="BF3774" s="631">
        <f t="shared" si="1690"/>
        <v>0</v>
      </c>
      <c r="BG3774" s="631">
        <f t="shared" si="1690"/>
        <v>0</v>
      </c>
      <c r="BH3774" s="631">
        <f t="shared" si="1690"/>
        <v>0</v>
      </c>
      <c r="BI3774" s="631">
        <f t="shared" si="1690"/>
        <v>0</v>
      </c>
      <c r="BJ3774" s="631">
        <f t="shared" si="1690"/>
        <v>0</v>
      </c>
      <c r="BK3774" s="631">
        <f t="shared" si="1690"/>
        <v>0</v>
      </c>
      <c r="BL3774" s="631">
        <f t="shared" si="1690"/>
        <v>0</v>
      </c>
      <c r="BM3774" s="631">
        <f t="shared" si="1690"/>
        <v>0</v>
      </c>
      <c r="BN3774" s="631">
        <f t="shared" si="1690"/>
        <v>0</v>
      </c>
      <c r="BO3774" s="631">
        <f t="shared" si="1690"/>
        <v>0</v>
      </c>
      <c r="BP3774" s="631">
        <f t="shared" si="1690"/>
        <v>0</v>
      </c>
      <c r="BQ3774" s="633">
        <v>1</v>
      </c>
      <c r="BR3774" s="628"/>
    </row>
    <row r="3775" spans="1:73" s="1808" customFormat="1" ht="14.25" hidden="1">
      <c r="A3775" s="593"/>
      <c r="B3775" s="594"/>
      <c r="C3775" s="849"/>
      <c r="D3775" s="596"/>
      <c r="E3775" s="597"/>
      <c r="F3775" s="596"/>
      <c r="G3775" s="1806"/>
      <c r="H3775" s="599"/>
      <c r="I3775" s="600"/>
      <c r="J3775" s="598"/>
      <c r="K3775" s="596"/>
      <c r="L3775" s="596"/>
      <c r="M3775" s="596"/>
      <c r="N3775" s="596"/>
      <c r="O3775" s="596"/>
      <c r="P3775" s="596"/>
      <c r="Q3775" s="596"/>
      <c r="R3775" s="596"/>
      <c r="S3775" s="596"/>
      <c r="T3775" s="596"/>
      <c r="U3775" s="596"/>
      <c r="V3775" s="596"/>
      <c r="W3775" s="596"/>
      <c r="X3775" s="596"/>
      <c r="Y3775" s="596"/>
      <c r="Z3775" s="596"/>
      <c r="AA3775" s="596"/>
      <c r="AB3775" s="596"/>
      <c r="AC3775" s="596"/>
      <c r="AD3775" s="596"/>
      <c r="AE3775" s="596"/>
      <c r="AF3775" s="596"/>
      <c r="AG3775" s="596"/>
      <c r="AH3775" s="596"/>
      <c r="AI3775" s="596"/>
      <c r="AJ3775" s="596"/>
      <c r="AK3775" s="596"/>
      <c r="AL3775" s="596"/>
      <c r="AM3775" s="596"/>
      <c r="AN3775" s="596"/>
      <c r="AO3775" s="596"/>
      <c r="AP3775" s="596"/>
      <c r="AQ3775" s="596"/>
      <c r="AR3775" s="596"/>
      <c r="AS3775" s="596"/>
      <c r="AT3775" s="596"/>
      <c r="AU3775" s="813"/>
      <c r="AV3775" s="596"/>
      <c r="AW3775" s="596"/>
      <c r="AX3775" s="596"/>
      <c r="AY3775" s="596"/>
      <c r="AZ3775" s="596"/>
      <c r="BA3775" s="596"/>
      <c r="BB3775" s="596"/>
      <c r="BC3775" s="596"/>
      <c r="BD3775" s="596"/>
      <c r="BE3775" s="596"/>
      <c r="BF3775" s="596"/>
      <c r="BG3775" s="596"/>
      <c r="BH3775" s="596"/>
      <c r="BI3775" s="596"/>
      <c r="BJ3775" s="596"/>
      <c r="BK3775" s="596"/>
      <c r="BL3775" s="596"/>
      <c r="BM3775" s="596"/>
      <c r="BN3775" s="596"/>
      <c r="BO3775" s="596"/>
      <c r="BP3775" s="596"/>
      <c r="BQ3775" s="601"/>
      <c r="BR3775" s="596"/>
      <c r="BS3775" s="1807"/>
      <c r="BT3775" s="593"/>
      <c r="BU3775" s="593"/>
    </row>
    <row r="3776" spans="1:73" s="1808" customFormat="1" ht="14.25" hidden="1">
      <c r="A3776" s="593"/>
      <c r="B3776" s="594"/>
      <c r="C3776" s="849"/>
      <c r="D3776" s="596"/>
      <c r="E3776" s="597"/>
      <c r="F3776" s="596"/>
      <c r="G3776" s="1806"/>
      <c r="H3776" s="599"/>
      <c r="I3776" s="600"/>
      <c r="J3776" s="598"/>
      <c r="K3776" s="596"/>
      <c r="L3776" s="596"/>
      <c r="M3776" s="596"/>
      <c r="N3776" s="596"/>
      <c r="O3776" s="596"/>
      <c r="P3776" s="596"/>
      <c r="Q3776" s="596"/>
      <c r="R3776" s="596"/>
      <c r="S3776" s="596"/>
      <c r="T3776" s="596"/>
      <c r="U3776" s="596"/>
      <c r="V3776" s="596"/>
      <c r="W3776" s="596"/>
      <c r="X3776" s="596"/>
      <c r="Y3776" s="596"/>
      <c r="Z3776" s="596"/>
      <c r="AA3776" s="596"/>
      <c r="AB3776" s="596"/>
      <c r="AC3776" s="596"/>
      <c r="AD3776" s="596"/>
      <c r="AE3776" s="596"/>
      <c r="AF3776" s="596"/>
      <c r="AG3776" s="596"/>
      <c r="AH3776" s="596"/>
      <c r="AI3776" s="596"/>
      <c r="AJ3776" s="596"/>
      <c r="AK3776" s="596"/>
      <c r="AL3776" s="596"/>
      <c r="AM3776" s="596"/>
      <c r="AN3776" s="596"/>
      <c r="AO3776" s="596"/>
      <c r="AP3776" s="596"/>
      <c r="AQ3776" s="596"/>
      <c r="AR3776" s="596"/>
      <c r="AS3776" s="596"/>
      <c r="AT3776" s="596"/>
      <c r="AU3776" s="813"/>
      <c r="AV3776" s="596"/>
      <c r="AW3776" s="596"/>
      <c r="AX3776" s="596"/>
      <c r="AY3776" s="596"/>
      <c r="AZ3776" s="596"/>
      <c r="BA3776" s="596"/>
      <c r="BB3776" s="596"/>
      <c r="BC3776" s="596"/>
      <c r="BD3776" s="596"/>
      <c r="BE3776" s="596"/>
      <c r="BF3776" s="596"/>
      <c r="BG3776" s="596"/>
      <c r="BH3776" s="596"/>
      <c r="BI3776" s="596"/>
      <c r="BJ3776" s="596"/>
      <c r="BK3776" s="596"/>
      <c r="BL3776" s="596"/>
      <c r="BM3776" s="596"/>
      <c r="BN3776" s="596"/>
      <c r="BO3776" s="596"/>
      <c r="BP3776" s="596"/>
      <c r="BQ3776" s="601"/>
      <c r="BR3776" s="596"/>
      <c r="BS3776" s="1807"/>
      <c r="BT3776" s="593"/>
      <c r="BU3776" s="593"/>
    </row>
    <row r="3777" spans="1:77" s="1808" customFormat="1" ht="14.25" hidden="1">
      <c r="A3777" s="593"/>
      <c r="B3777" s="594"/>
      <c r="C3777" s="849"/>
      <c r="D3777" s="596"/>
      <c r="E3777" s="597"/>
      <c r="F3777" s="596"/>
      <c r="G3777" s="1806"/>
      <c r="H3777" s="599"/>
      <c r="I3777" s="600"/>
      <c r="J3777" s="598"/>
      <c r="K3777" s="596"/>
      <c r="L3777" s="596"/>
      <c r="M3777" s="596"/>
      <c r="N3777" s="596"/>
      <c r="O3777" s="596"/>
      <c r="P3777" s="596"/>
      <c r="Q3777" s="596"/>
      <c r="R3777" s="596"/>
      <c r="S3777" s="596"/>
      <c r="T3777" s="596"/>
      <c r="U3777" s="596"/>
      <c r="V3777" s="596"/>
      <c r="W3777" s="596"/>
      <c r="X3777" s="596"/>
      <c r="Y3777" s="596"/>
      <c r="Z3777" s="596"/>
      <c r="AA3777" s="596"/>
      <c r="AB3777" s="596"/>
      <c r="AC3777" s="596"/>
      <c r="AD3777" s="596"/>
      <c r="AE3777" s="596"/>
      <c r="AF3777" s="596"/>
      <c r="AG3777" s="596"/>
      <c r="AH3777" s="596"/>
      <c r="AI3777" s="596"/>
      <c r="AJ3777" s="596"/>
      <c r="AK3777" s="596"/>
      <c r="AL3777" s="596"/>
      <c r="AM3777" s="596"/>
      <c r="AN3777" s="596"/>
      <c r="AO3777" s="596"/>
      <c r="AP3777" s="596"/>
      <c r="AQ3777" s="596"/>
      <c r="AR3777" s="596"/>
      <c r="AS3777" s="596"/>
      <c r="AT3777" s="596"/>
      <c r="AU3777" s="813"/>
      <c r="AV3777" s="596"/>
      <c r="AW3777" s="596"/>
      <c r="AX3777" s="596"/>
      <c r="AY3777" s="596"/>
      <c r="AZ3777" s="596"/>
      <c r="BA3777" s="596"/>
      <c r="BB3777" s="596"/>
      <c r="BC3777" s="596"/>
      <c r="BD3777" s="596"/>
      <c r="BE3777" s="596"/>
      <c r="BF3777" s="596"/>
      <c r="BG3777" s="596"/>
      <c r="BH3777" s="596"/>
      <c r="BI3777" s="596"/>
      <c r="BJ3777" s="596"/>
      <c r="BK3777" s="596"/>
      <c r="BL3777" s="596"/>
      <c r="BM3777" s="596"/>
      <c r="BN3777" s="596"/>
      <c r="BO3777" s="596"/>
      <c r="BP3777" s="596"/>
      <c r="BQ3777" s="601"/>
      <c r="BR3777" s="596"/>
      <c r="BS3777" s="1807"/>
      <c r="BT3777" s="593"/>
      <c r="BU3777" s="593"/>
    </row>
    <row r="3778" spans="1:77" s="1808" customFormat="1" ht="14.25" hidden="1">
      <c r="A3778" s="593"/>
      <c r="B3778" s="594"/>
      <c r="C3778" s="849"/>
      <c r="D3778" s="596"/>
      <c r="E3778" s="597"/>
      <c r="F3778" s="596"/>
      <c r="G3778" s="1806"/>
      <c r="H3778" s="599"/>
      <c r="I3778" s="600"/>
      <c r="J3778" s="598"/>
      <c r="K3778" s="596"/>
      <c r="L3778" s="596"/>
      <c r="M3778" s="596"/>
      <c r="N3778" s="596"/>
      <c r="O3778" s="596"/>
      <c r="P3778" s="596"/>
      <c r="Q3778" s="596"/>
      <c r="R3778" s="596"/>
      <c r="S3778" s="596"/>
      <c r="T3778" s="596"/>
      <c r="U3778" s="596"/>
      <c r="V3778" s="596"/>
      <c r="W3778" s="596"/>
      <c r="X3778" s="596"/>
      <c r="Y3778" s="596"/>
      <c r="Z3778" s="596"/>
      <c r="AA3778" s="596"/>
      <c r="AB3778" s="596"/>
      <c r="AC3778" s="596"/>
      <c r="AD3778" s="596"/>
      <c r="AE3778" s="596"/>
      <c r="AF3778" s="596"/>
      <c r="AG3778" s="596"/>
      <c r="AH3778" s="596"/>
      <c r="AI3778" s="596"/>
      <c r="AJ3778" s="596"/>
      <c r="AK3778" s="596"/>
      <c r="AL3778" s="596"/>
      <c r="AM3778" s="596"/>
      <c r="AN3778" s="596"/>
      <c r="AO3778" s="596"/>
      <c r="AP3778" s="596"/>
      <c r="AQ3778" s="596"/>
      <c r="AR3778" s="596"/>
      <c r="AS3778" s="596"/>
      <c r="AT3778" s="596"/>
      <c r="AU3778" s="813"/>
      <c r="AV3778" s="596"/>
      <c r="AW3778" s="596"/>
      <c r="AX3778" s="596"/>
      <c r="AY3778" s="596"/>
      <c r="AZ3778" s="596"/>
      <c r="BA3778" s="596"/>
      <c r="BB3778" s="596"/>
      <c r="BC3778" s="596"/>
      <c r="BD3778" s="596"/>
      <c r="BE3778" s="596"/>
      <c r="BF3778" s="596"/>
      <c r="BG3778" s="596"/>
      <c r="BH3778" s="596"/>
      <c r="BI3778" s="596"/>
      <c r="BJ3778" s="596"/>
      <c r="BK3778" s="596"/>
      <c r="BL3778" s="596"/>
      <c r="BM3778" s="596"/>
      <c r="BN3778" s="596"/>
      <c r="BO3778" s="596"/>
      <c r="BP3778" s="596"/>
      <c r="BQ3778" s="601"/>
      <c r="BR3778" s="596"/>
      <c r="BS3778" s="1807"/>
      <c r="BT3778" s="593"/>
      <c r="BU3778" s="593"/>
    </row>
    <row r="3779" spans="1:77" s="1808" customFormat="1" ht="14.25" hidden="1">
      <c r="A3779" s="593"/>
      <c r="B3779" s="594"/>
      <c r="C3779" s="849"/>
      <c r="D3779" s="596"/>
      <c r="E3779" s="597"/>
      <c r="F3779" s="596"/>
      <c r="G3779" s="1806"/>
      <c r="H3779" s="599"/>
      <c r="I3779" s="600"/>
      <c r="J3779" s="598"/>
      <c r="K3779" s="596"/>
      <c r="L3779" s="596"/>
      <c r="M3779" s="596"/>
      <c r="N3779" s="596"/>
      <c r="O3779" s="596"/>
      <c r="P3779" s="596"/>
      <c r="Q3779" s="596"/>
      <c r="R3779" s="596"/>
      <c r="S3779" s="596"/>
      <c r="T3779" s="596"/>
      <c r="U3779" s="596"/>
      <c r="V3779" s="596"/>
      <c r="W3779" s="596"/>
      <c r="X3779" s="596"/>
      <c r="Y3779" s="596"/>
      <c r="Z3779" s="596"/>
      <c r="AA3779" s="596"/>
      <c r="AB3779" s="596"/>
      <c r="AC3779" s="596"/>
      <c r="AD3779" s="596"/>
      <c r="AE3779" s="596"/>
      <c r="AF3779" s="596"/>
      <c r="AG3779" s="596"/>
      <c r="AH3779" s="596"/>
      <c r="AI3779" s="596"/>
      <c r="AJ3779" s="596"/>
      <c r="AK3779" s="596"/>
      <c r="AL3779" s="596"/>
      <c r="AM3779" s="596"/>
      <c r="AN3779" s="596"/>
      <c r="AO3779" s="596"/>
      <c r="AP3779" s="596"/>
      <c r="AQ3779" s="596"/>
      <c r="AR3779" s="596"/>
      <c r="AS3779" s="596"/>
      <c r="AT3779" s="596"/>
      <c r="AU3779" s="813"/>
      <c r="AV3779" s="596"/>
      <c r="AW3779" s="596"/>
      <c r="AX3779" s="596"/>
      <c r="AY3779" s="596"/>
      <c r="AZ3779" s="596"/>
      <c r="BA3779" s="596"/>
      <c r="BB3779" s="596"/>
      <c r="BC3779" s="596"/>
      <c r="BD3779" s="596"/>
      <c r="BE3779" s="596"/>
      <c r="BF3779" s="596"/>
      <c r="BG3779" s="596"/>
      <c r="BH3779" s="596"/>
      <c r="BI3779" s="596"/>
      <c r="BJ3779" s="596"/>
      <c r="BK3779" s="596"/>
      <c r="BL3779" s="596"/>
      <c r="BM3779" s="596"/>
      <c r="BN3779" s="596"/>
      <c r="BO3779" s="596"/>
      <c r="BP3779" s="596"/>
      <c r="BQ3779" s="601"/>
      <c r="BR3779" s="596"/>
      <c r="BS3779" s="1807"/>
      <c r="BT3779" s="593"/>
      <c r="BU3779" s="593"/>
    </row>
    <row r="3780" spans="1:77" s="1808" customFormat="1" ht="14.25" hidden="1">
      <c r="A3780" s="593"/>
      <c r="B3780" s="594"/>
      <c r="C3780" s="849"/>
      <c r="D3780" s="596"/>
      <c r="E3780" s="597"/>
      <c r="F3780" s="596"/>
      <c r="G3780" s="1806"/>
      <c r="H3780" s="599"/>
      <c r="I3780" s="600"/>
      <c r="J3780" s="598"/>
      <c r="K3780" s="596"/>
      <c r="L3780" s="596"/>
      <c r="M3780" s="596"/>
      <c r="N3780" s="596"/>
      <c r="O3780" s="596"/>
      <c r="P3780" s="596"/>
      <c r="Q3780" s="596"/>
      <c r="R3780" s="596"/>
      <c r="S3780" s="596"/>
      <c r="T3780" s="596"/>
      <c r="U3780" s="596"/>
      <c r="V3780" s="596"/>
      <c r="W3780" s="596"/>
      <c r="X3780" s="596"/>
      <c r="Y3780" s="596"/>
      <c r="Z3780" s="596"/>
      <c r="AA3780" s="596"/>
      <c r="AB3780" s="596"/>
      <c r="AC3780" s="596"/>
      <c r="AD3780" s="596"/>
      <c r="AE3780" s="596"/>
      <c r="AF3780" s="596"/>
      <c r="AG3780" s="596"/>
      <c r="AH3780" s="596"/>
      <c r="AI3780" s="596"/>
      <c r="AJ3780" s="596"/>
      <c r="AK3780" s="596"/>
      <c r="AL3780" s="596"/>
      <c r="AM3780" s="596"/>
      <c r="AN3780" s="596"/>
      <c r="AO3780" s="596"/>
      <c r="AP3780" s="596"/>
      <c r="AQ3780" s="596"/>
      <c r="AR3780" s="596"/>
      <c r="AS3780" s="596"/>
      <c r="AT3780" s="596"/>
      <c r="AU3780" s="813"/>
      <c r="AV3780" s="596"/>
      <c r="AW3780" s="596"/>
      <c r="AX3780" s="596"/>
      <c r="AY3780" s="596"/>
      <c r="AZ3780" s="596"/>
      <c r="BA3780" s="596"/>
      <c r="BB3780" s="596"/>
      <c r="BC3780" s="596"/>
      <c r="BD3780" s="596"/>
      <c r="BE3780" s="596"/>
      <c r="BF3780" s="596"/>
      <c r="BG3780" s="596"/>
      <c r="BH3780" s="596"/>
      <c r="BI3780" s="596"/>
      <c r="BJ3780" s="596"/>
      <c r="BK3780" s="596"/>
      <c r="BL3780" s="596"/>
      <c r="BM3780" s="596"/>
      <c r="BN3780" s="596"/>
      <c r="BO3780" s="596"/>
      <c r="BP3780" s="596"/>
      <c r="BQ3780" s="601"/>
      <c r="BR3780" s="596"/>
      <c r="BS3780" s="1807"/>
      <c r="BT3780" s="593"/>
      <c r="BU3780" s="593"/>
    </row>
    <row r="3781" spans="1:77" s="1808" customFormat="1" ht="14.25" hidden="1">
      <c r="A3781" s="593"/>
      <c r="B3781" s="594"/>
      <c r="C3781" s="849"/>
      <c r="D3781" s="596"/>
      <c r="E3781" s="597"/>
      <c r="F3781" s="596"/>
      <c r="G3781" s="1806"/>
      <c r="H3781" s="599"/>
      <c r="I3781" s="600"/>
      <c r="J3781" s="598"/>
      <c r="K3781" s="596"/>
      <c r="L3781" s="596"/>
      <c r="M3781" s="596"/>
      <c r="N3781" s="596"/>
      <c r="O3781" s="596"/>
      <c r="P3781" s="596"/>
      <c r="Q3781" s="596"/>
      <c r="R3781" s="596"/>
      <c r="S3781" s="596"/>
      <c r="T3781" s="596"/>
      <c r="U3781" s="596"/>
      <c r="V3781" s="596"/>
      <c r="W3781" s="596"/>
      <c r="X3781" s="596"/>
      <c r="Y3781" s="596"/>
      <c r="Z3781" s="596"/>
      <c r="AA3781" s="596"/>
      <c r="AB3781" s="596"/>
      <c r="AC3781" s="596"/>
      <c r="AD3781" s="596"/>
      <c r="AE3781" s="596"/>
      <c r="AF3781" s="596"/>
      <c r="AG3781" s="596"/>
      <c r="AH3781" s="596"/>
      <c r="AI3781" s="596"/>
      <c r="AJ3781" s="596"/>
      <c r="AK3781" s="596"/>
      <c r="AL3781" s="596"/>
      <c r="AM3781" s="596"/>
      <c r="AN3781" s="596"/>
      <c r="AO3781" s="596"/>
      <c r="AP3781" s="596"/>
      <c r="AQ3781" s="596"/>
      <c r="AR3781" s="596"/>
      <c r="AS3781" s="596"/>
      <c r="AT3781" s="596"/>
      <c r="AU3781" s="813"/>
      <c r="AV3781" s="596"/>
      <c r="AW3781" s="596"/>
      <c r="AX3781" s="596"/>
      <c r="AY3781" s="596"/>
      <c r="AZ3781" s="596"/>
      <c r="BA3781" s="596"/>
      <c r="BB3781" s="596"/>
      <c r="BC3781" s="596"/>
      <c r="BD3781" s="596"/>
      <c r="BE3781" s="596"/>
      <c r="BF3781" s="596"/>
      <c r="BG3781" s="596"/>
      <c r="BH3781" s="596"/>
      <c r="BI3781" s="596"/>
      <c r="BJ3781" s="596"/>
      <c r="BK3781" s="596"/>
      <c r="BL3781" s="596"/>
      <c r="BM3781" s="596"/>
      <c r="BN3781" s="596"/>
      <c r="BO3781" s="596"/>
      <c r="BP3781" s="596"/>
      <c r="BQ3781" s="601"/>
      <c r="BR3781" s="596"/>
      <c r="BS3781" s="1807"/>
      <c r="BT3781" s="593"/>
      <c r="BU3781" s="593"/>
    </row>
    <row r="3782" spans="1:77" s="1808" customFormat="1" ht="14.25" hidden="1">
      <c r="A3782" s="593"/>
      <c r="B3782" s="594"/>
      <c r="C3782" s="849"/>
      <c r="D3782" s="596"/>
      <c r="E3782" s="597"/>
      <c r="F3782" s="596"/>
      <c r="G3782" s="1806"/>
      <c r="H3782" s="599"/>
      <c r="I3782" s="600"/>
      <c r="J3782" s="598"/>
      <c r="K3782" s="596"/>
      <c r="L3782" s="596"/>
      <c r="M3782" s="596"/>
      <c r="N3782" s="596"/>
      <c r="O3782" s="596"/>
      <c r="P3782" s="596"/>
      <c r="Q3782" s="596"/>
      <c r="R3782" s="596"/>
      <c r="S3782" s="596"/>
      <c r="T3782" s="596"/>
      <c r="U3782" s="596"/>
      <c r="V3782" s="596"/>
      <c r="W3782" s="596"/>
      <c r="X3782" s="596"/>
      <c r="Y3782" s="596"/>
      <c r="Z3782" s="596"/>
      <c r="AA3782" s="596"/>
      <c r="AB3782" s="596"/>
      <c r="AC3782" s="596"/>
      <c r="AD3782" s="596"/>
      <c r="AE3782" s="596"/>
      <c r="AF3782" s="596"/>
      <c r="AG3782" s="596"/>
      <c r="AH3782" s="596"/>
      <c r="AI3782" s="596"/>
      <c r="AJ3782" s="596"/>
      <c r="AK3782" s="596"/>
      <c r="AL3782" s="596"/>
      <c r="AM3782" s="596"/>
      <c r="AN3782" s="596"/>
      <c r="AO3782" s="596"/>
      <c r="AP3782" s="596"/>
      <c r="AQ3782" s="596"/>
      <c r="AR3782" s="596"/>
      <c r="AS3782" s="596"/>
      <c r="AT3782" s="596"/>
      <c r="AU3782" s="813"/>
      <c r="AV3782" s="596"/>
      <c r="AW3782" s="596"/>
      <c r="AX3782" s="596"/>
      <c r="AY3782" s="596"/>
      <c r="AZ3782" s="596"/>
      <c r="BA3782" s="596"/>
      <c r="BB3782" s="596"/>
      <c r="BC3782" s="596"/>
      <c r="BD3782" s="596"/>
      <c r="BE3782" s="596"/>
      <c r="BF3782" s="596"/>
      <c r="BG3782" s="596"/>
      <c r="BH3782" s="596"/>
      <c r="BI3782" s="596"/>
      <c r="BJ3782" s="596"/>
      <c r="BK3782" s="596"/>
      <c r="BL3782" s="596"/>
      <c r="BM3782" s="596"/>
      <c r="BN3782" s="596"/>
      <c r="BO3782" s="596"/>
      <c r="BP3782" s="596"/>
      <c r="BQ3782" s="601"/>
      <c r="BR3782" s="596"/>
      <c r="BS3782" s="1807"/>
      <c r="BT3782" s="593"/>
      <c r="BU3782" s="593"/>
    </row>
    <row r="3783" spans="1:77" s="1808" customFormat="1" ht="14.25" hidden="1">
      <c r="A3783" s="593"/>
      <c r="B3783" s="594"/>
      <c r="C3783" s="849"/>
      <c r="D3783" s="596"/>
      <c r="E3783" s="597"/>
      <c r="F3783" s="596"/>
      <c r="G3783" s="1806"/>
      <c r="H3783" s="599"/>
      <c r="I3783" s="600"/>
      <c r="J3783" s="598"/>
      <c r="K3783" s="596"/>
      <c r="L3783" s="596"/>
      <c r="M3783" s="596"/>
      <c r="N3783" s="596"/>
      <c r="O3783" s="596"/>
      <c r="P3783" s="596"/>
      <c r="Q3783" s="596"/>
      <c r="R3783" s="596"/>
      <c r="S3783" s="596"/>
      <c r="T3783" s="596"/>
      <c r="U3783" s="596"/>
      <c r="V3783" s="596"/>
      <c r="W3783" s="596"/>
      <c r="X3783" s="596"/>
      <c r="Y3783" s="596"/>
      <c r="Z3783" s="596"/>
      <c r="AA3783" s="596"/>
      <c r="AB3783" s="596"/>
      <c r="AC3783" s="596"/>
      <c r="AD3783" s="596"/>
      <c r="AE3783" s="596"/>
      <c r="AF3783" s="596"/>
      <c r="AG3783" s="596"/>
      <c r="AH3783" s="596"/>
      <c r="AI3783" s="596"/>
      <c r="AJ3783" s="596"/>
      <c r="AK3783" s="596"/>
      <c r="AL3783" s="596"/>
      <c r="AM3783" s="596"/>
      <c r="AN3783" s="596"/>
      <c r="AO3783" s="596"/>
      <c r="AP3783" s="596"/>
      <c r="AQ3783" s="596"/>
      <c r="AR3783" s="596"/>
      <c r="AS3783" s="596"/>
      <c r="AT3783" s="596"/>
      <c r="AU3783" s="813"/>
      <c r="AV3783" s="596"/>
      <c r="AW3783" s="596"/>
      <c r="AX3783" s="596"/>
      <c r="AY3783" s="596"/>
      <c r="AZ3783" s="596"/>
      <c r="BA3783" s="596"/>
      <c r="BB3783" s="596"/>
      <c r="BC3783" s="596"/>
      <c r="BD3783" s="596"/>
      <c r="BE3783" s="596"/>
      <c r="BF3783" s="596"/>
      <c r="BG3783" s="596"/>
      <c r="BH3783" s="596"/>
      <c r="BI3783" s="596"/>
      <c r="BJ3783" s="596"/>
      <c r="BK3783" s="596"/>
      <c r="BL3783" s="596"/>
      <c r="BM3783" s="596"/>
      <c r="BN3783" s="596"/>
      <c r="BO3783" s="596"/>
      <c r="BP3783" s="596"/>
      <c r="BQ3783" s="601"/>
      <c r="BR3783" s="596"/>
      <c r="BS3783" s="1807"/>
      <c r="BT3783" s="593"/>
      <c r="BU3783" s="593"/>
    </row>
    <row r="3784" spans="1:77" s="619" customFormat="1" hidden="1">
      <c r="A3784" s="603"/>
      <c r="B3784" s="604"/>
      <c r="C3784" s="604"/>
      <c r="D3784" s="605"/>
      <c r="E3784" s="635"/>
      <c r="F3784" s="606"/>
      <c r="G3784" s="607"/>
      <c r="H3784" s="608"/>
      <c r="I3784" s="609"/>
      <c r="J3784" s="610"/>
      <c r="K3784" s="611"/>
      <c r="L3784" s="611"/>
      <c r="M3784" s="611"/>
      <c r="N3784" s="611"/>
      <c r="O3784" s="612"/>
      <c r="P3784" s="612"/>
      <c r="Q3784" s="613"/>
      <c r="R3784" s="612"/>
      <c r="S3784" s="612"/>
      <c r="T3784" s="615"/>
      <c r="U3784" s="612"/>
      <c r="V3784" s="612"/>
      <c r="W3784" s="613"/>
      <c r="X3784" s="612"/>
      <c r="Y3784" s="612"/>
      <c r="Z3784" s="612"/>
      <c r="AA3784" s="611"/>
      <c r="AB3784" s="612"/>
      <c r="AC3784" s="612"/>
      <c r="AD3784" s="613"/>
      <c r="AE3784" s="613"/>
      <c r="AF3784" s="612"/>
      <c r="AG3784" s="612"/>
      <c r="AH3784" s="612"/>
      <c r="AI3784" s="611"/>
      <c r="AJ3784" s="612"/>
      <c r="AK3784" s="612"/>
      <c r="AL3784" s="612"/>
      <c r="AM3784" s="613"/>
      <c r="AN3784" s="612"/>
      <c r="AO3784" s="612"/>
      <c r="AP3784" s="612"/>
      <c r="AQ3784" s="613"/>
      <c r="AR3784" s="612"/>
      <c r="AS3784" s="612"/>
      <c r="AT3784" s="612"/>
      <c r="AU3784" s="616"/>
      <c r="AV3784" s="612"/>
      <c r="AW3784" s="612"/>
      <c r="AX3784" s="612"/>
      <c r="AY3784" s="612"/>
      <c r="AZ3784" s="612"/>
      <c r="BA3784" s="612"/>
      <c r="BB3784" s="612"/>
      <c r="BC3784" s="613"/>
      <c r="BD3784" s="612"/>
      <c r="BE3784" s="612"/>
      <c r="BF3784" s="612"/>
      <c r="BG3784" s="612"/>
      <c r="BH3784" s="613"/>
      <c r="BI3784" s="612"/>
      <c r="BJ3784" s="612"/>
      <c r="BK3784" s="612"/>
      <c r="BL3784" s="613"/>
      <c r="BM3784" s="611"/>
      <c r="BN3784" s="612"/>
      <c r="BO3784" s="612"/>
      <c r="BP3784" s="612"/>
      <c r="BQ3784" s="547"/>
      <c r="BR3784" s="605"/>
      <c r="BS3784" s="617"/>
      <c r="BT3784" s="605"/>
      <c r="BU3784" s="621"/>
      <c r="BY3784" s="607"/>
    </row>
    <row r="3785" spans="1:77" s="619" customFormat="1" hidden="1">
      <c r="A3785" s="603"/>
      <c r="B3785" s="634"/>
      <c r="C3785" s="634"/>
      <c r="D3785" s="605"/>
      <c r="E3785" s="635"/>
      <c r="F3785" s="635"/>
      <c r="G3785" s="607"/>
      <c r="H3785" s="608"/>
      <c r="I3785" s="609"/>
      <c r="J3785" s="610"/>
      <c r="K3785" s="611"/>
      <c r="L3785" s="611"/>
      <c r="M3785" s="611"/>
      <c r="N3785" s="611"/>
      <c r="O3785" s="612"/>
      <c r="P3785" s="612"/>
      <c r="Q3785" s="613"/>
      <c r="R3785" s="612"/>
      <c r="S3785" s="612"/>
      <c r="T3785" s="615"/>
      <c r="U3785" s="612"/>
      <c r="V3785" s="612"/>
      <c r="W3785" s="613"/>
      <c r="X3785" s="612"/>
      <c r="Y3785" s="612"/>
      <c r="Z3785" s="612"/>
      <c r="AA3785" s="611"/>
      <c r="AB3785" s="612"/>
      <c r="AC3785" s="612"/>
      <c r="AD3785" s="613"/>
      <c r="AE3785" s="613"/>
      <c r="AF3785" s="612"/>
      <c r="AG3785" s="612"/>
      <c r="AH3785" s="612"/>
      <c r="AI3785" s="611"/>
      <c r="AJ3785" s="612"/>
      <c r="AK3785" s="612"/>
      <c r="AL3785" s="612"/>
      <c r="AM3785" s="613"/>
      <c r="AN3785" s="612"/>
      <c r="AO3785" s="612"/>
      <c r="AP3785" s="612"/>
      <c r="AQ3785" s="613"/>
      <c r="AR3785" s="612"/>
      <c r="AS3785" s="612"/>
      <c r="AT3785" s="612"/>
      <c r="AU3785" s="616"/>
      <c r="AV3785" s="612"/>
      <c r="AW3785" s="612"/>
      <c r="AX3785" s="612"/>
      <c r="AY3785" s="612"/>
      <c r="AZ3785" s="612"/>
      <c r="BA3785" s="612"/>
      <c r="BB3785" s="612"/>
      <c r="BC3785" s="613"/>
      <c r="BD3785" s="612"/>
      <c r="BE3785" s="612"/>
      <c r="BF3785" s="612"/>
      <c r="BG3785" s="612"/>
      <c r="BH3785" s="613"/>
      <c r="BI3785" s="612"/>
      <c r="BJ3785" s="612"/>
      <c r="BK3785" s="612"/>
      <c r="BL3785" s="613"/>
      <c r="BM3785" s="611"/>
      <c r="BN3785" s="612"/>
      <c r="BO3785" s="612"/>
      <c r="BP3785" s="612"/>
      <c r="BQ3785" s="547"/>
      <c r="BR3785" s="605"/>
      <c r="BS3785" s="1188"/>
      <c r="BT3785" s="605"/>
      <c r="BU3785" s="618"/>
      <c r="BY3785" s="607"/>
    </row>
    <row r="3786" spans="1:77" s="619" customFormat="1" hidden="1">
      <c r="A3786" s="603"/>
      <c r="B3786" s="1033"/>
      <c r="C3786" s="1033"/>
      <c r="D3786" s="688"/>
      <c r="E3786" s="688"/>
      <c r="F3786" s="749"/>
      <c r="G3786" s="607"/>
      <c r="H3786" s="608"/>
      <c r="I3786" s="609"/>
      <c r="J3786" s="610"/>
      <c r="K3786" s="611"/>
      <c r="L3786" s="611"/>
      <c r="M3786" s="611"/>
      <c r="N3786" s="611"/>
      <c r="O3786" s="612"/>
      <c r="P3786" s="612"/>
      <c r="Q3786" s="613"/>
      <c r="R3786" s="612"/>
      <c r="S3786" s="612"/>
      <c r="T3786" s="615"/>
      <c r="U3786" s="612"/>
      <c r="V3786" s="612"/>
      <c r="W3786" s="613"/>
      <c r="X3786" s="612"/>
      <c r="Y3786" s="612"/>
      <c r="Z3786" s="612"/>
      <c r="AA3786" s="611"/>
      <c r="AB3786" s="612"/>
      <c r="AC3786" s="612"/>
      <c r="AD3786" s="613"/>
      <c r="AE3786" s="613"/>
      <c r="AF3786" s="612"/>
      <c r="AG3786" s="612"/>
      <c r="AH3786" s="612"/>
      <c r="AI3786" s="611"/>
      <c r="AJ3786" s="612"/>
      <c r="AK3786" s="612"/>
      <c r="AL3786" s="612"/>
      <c r="AM3786" s="613"/>
      <c r="AN3786" s="612"/>
      <c r="AO3786" s="612"/>
      <c r="AP3786" s="612"/>
      <c r="AQ3786" s="613"/>
      <c r="AR3786" s="612"/>
      <c r="AS3786" s="612"/>
      <c r="AT3786" s="612"/>
      <c r="AU3786" s="616"/>
      <c r="AV3786" s="612"/>
      <c r="AW3786" s="612"/>
      <c r="AX3786" s="612"/>
      <c r="AY3786" s="612"/>
      <c r="AZ3786" s="612"/>
      <c r="BA3786" s="612"/>
      <c r="BB3786" s="612"/>
      <c r="BC3786" s="613"/>
      <c r="BD3786" s="612"/>
      <c r="BE3786" s="612"/>
      <c r="BF3786" s="612"/>
      <c r="BG3786" s="612"/>
      <c r="BH3786" s="613"/>
      <c r="BI3786" s="612"/>
      <c r="BJ3786" s="612"/>
      <c r="BK3786" s="612"/>
      <c r="BL3786" s="613"/>
      <c r="BM3786" s="611"/>
      <c r="BN3786" s="612"/>
      <c r="BO3786" s="612"/>
      <c r="BP3786" s="612"/>
      <c r="BQ3786" s="547"/>
      <c r="BR3786" s="688"/>
      <c r="BS3786" s="752"/>
      <c r="BT3786" s="688"/>
      <c r="BU3786" s="621"/>
      <c r="BY3786" s="607"/>
    </row>
    <row r="3787" spans="1:77" s="619" customFormat="1" hidden="1">
      <c r="A3787" s="603"/>
      <c r="B3787" s="1809"/>
      <c r="C3787" s="1809"/>
      <c r="D3787" s="688"/>
      <c r="E3787" s="1433"/>
      <c r="F3787" s="1810"/>
      <c r="G3787" s="607"/>
      <c r="H3787" s="608"/>
      <c r="I3787" s="609"/>
      <c r="J3787" s="610"/>
      <c r="K3787" s="611"/>
      <c r="L3787" s="611"/>
      <c r="M3787" s="611"/>
      <c r="N3787" s="611"/>
      <c r="O3787" s="1181"/>
      <c r="P3787" s="1181"/>
      <c r="Q3787" s="1182"/>
      <c r="R3787" s="1181"/>
      <c r="S3787" s="1181"/>
      <c r="T3787" s="615"/>
      <c r="U3787" s="1181"/>
      <c r="V3787" s="1181"/>
      <c r="W3787" s="1182"/>
      <c r="X3787" s="1181"/>
      <c r="Y3787" s="1181"/>
      <c r="Z3787" s="1181"/>
      <c r="AA3787" s="611"/>
      <c r="AB3787" s="1181"/>
      <c r="AC3787" s="1181"/>
      <c r="AD3787" s="1182"/>
      <c r="AE3787" s="1182"/>
      <c r="AF3787" s="1181"/>
      <c r="AG3787" s="1181"/>
      <c r="AH3787" s="1181"/>
      <c r="AI3787" s="611"/>
      <c r="AJ3787" s="1181"/>
      <c r="AK3787" s="1181"/>
      <c r="AL3787" s="1181"/>
      <c r="AM3787" s="1182"/>
      <c r="AN3787" s="1181"/>
      <c r="AO3787" s="1181"/>
      <c r="AP3787" s="1181"/>
      <c r="AQ3787" s="1182"/>
      <c r="AR3787" s="1181"/>
      <c r="AS3787" s="1181"/>
      <c r="AT3787" s="1181"/>
      <c r="AU3787" s="1183"/>
      <c r="AV3787" s="1181"/>
      <c r="AW3787" s="1181"/>
      <c r="AX3787" s="1181"/>
      <c r="AY3787" s="1181"/>
      <c r="AZ3787" s="1181"/>
      <c r="BA3787" s="1181"/>
      <c r="BB3787" s="1181"/>
      <c r="BC3787" s="1182"/>
      <c r="BD3787" s="1181"/>
      <c r="BE3787" s="1181"/>
      <c r="BF3787" s="1181"/>
      <c r="BG3787" s="1181"/>
      <c r="BH3787" s="1182"/>
      <c r="BI3787" s="1181"/>
      <c r="BJ3787" s="1181"/>
      <c r="BK3787" s="1181"/>
      <c r="BL3787" s="1182"/>
      <c r="BM3787" s="611"/>
      <c r="BN3787" s="1181"/>
      <c r="BO3787" s="1181"/>
      <c r="BP3787" s="1181"/>
      <c r="BQ3787" s="547"/>
      <c r="BR3787" s="688"/>
      <c r="BS3787" s="752"/>
      <c r="BT3787" s="688"/>
      <c r="BU3787" s="621"/>
      <c r="BY3787" s="607"/>
    </row>
    <row r="3788" spans="1:77" s="619" customFormat="1" hidden="1">
      <c r="A3788" s="603"/>
      <c r="B3788" s="604"/>
      <c r="C3788" s="604"/>
      <c r="D3788" s="605"/>
      <c r="E3788" s="635"/>
      <c r="F3788" s="606"/>
      <c r="G3788" s="607"/>
      <c r="H3788" s="608"/>
      <c r="I3788" s="609"/>
      <c r="J3788" s="610"/>
      <c r="K3788" s="611"/>
      <c r="L3788" s="611"/>
      <c r="M3788" s="611"/>
      <c r="N3788" s="611"/>
      <c r="O3788" s="612"/>
      <c r="P3788" s="612"/>
      <c r="Q3788" s="613"/>
      <c r="R3788" s="612"/>
      <c r="S3788" s="612"/>
      <c r="T3788" s="615"/>
      <c r="U3788" s="612"/>
      <c r="V3788" s="612"/>
      <c r="W3788" s="613"/>
      <c r="X3788" s="612"/>
      <c r="Y3788" s="612"/>
      <c r="Z3788" s="612"/>
      <c r="AA3788" s="611"/>
      <c r="AB3788" s="612"/>
      <c r="AC3788" s="612"/>
      <c r="AD3788" s="613"/>
      <c r="AE3788" s="613"/>
      <c r="AF3788" s="612"/>
      <c r="AG3788" s="612"/>
      <c r="AH3788" s="612"/>
      <c r="AI3788" s="611"/>
      <c r="AJ3788" s="612"/>
      <c r="AK3788" s="612"/>
      <c r="AL3788" s="612"/>
      <c r="AM3788" s="613"/>
      <c r="AN3788" s="612"/>
      <c r="AO3788" s="612"/>
      <c r="AP3788" s="612"/>
      <c r="AQ3788" s="613"/>
      <c r="AR3788" s="612"/>
      <c r="AS3788" s="612"/>
      <c r="AT3788" s="612"/>
      <c r="AU3788" s="616"/>
      <c r="AV3788" s="612"/>
      <c r="AW3788" s="612"/>
      <c r="AX3788" s="612"/>
      <c r="AY3788" s="612"/>
      <c r="AZ3788" s="612"/>
      <c r="BA3788" s="612"/>
      <c r="BB3788" s="612"/>
      <c r="BC3788" s="613"/>
      <c r="BD3788" s="612"/>
      <c r="BE3788" s="612"/>
      <c r="BF3788" s="612"/>
      <c r="BG3788" s="612"/>
      <c r="BH3788" s="613"/>
      <c r="BI3788" s="612"/>
      <c r="BJ3788" s="612"/>
      <c r="BK3788" s="612"/>
      <c r="BL3788" s="613"/>
      <c r="BM3788" s="611"/>
      <c r="BN3788" s="612"/>
      <c r="BO3788" s="612"/>
      <c r="BP3788" s="612"/>
      <c r="BQ3788" s="547"/>
      <c r="BR3788" s="605"/>
      <c r="BS3788" s="617"/>
      <c r="BT3788" s="605"/>
      <c r="BU3788" s="618"/>
      <c r="BY3788" s="607"/>
    </row>
    <row r="3789" spans="1:77" s="619" customFormat="1" hidden="1">
      <c r="A3789" s="603"/>
      <c r="B3789" s="604"/>
      <c r="C3789" s="604"/>
      <c r="D3789" s="605"/>
      <c r="E3789" s="635"/>
      <c r="F3789" s="606"/>
      <c r="G3789" s="607"/>
      <c r="H3789" s="608"/>
      <c r="I3789" s="609"/>
      <c r="J3789" s="610"/>
      <c r="K3789" s="611"/>
      <c r="L3789" s="611"/>
      <c r="M3789" s="611"/>
      <c r="N3789" s="611"/>
      <c r="O3789" s="612"/>
      <c r="P3789" s="612"/>
      <c r="Q3789" s="613"/>
      <c r="R3789" s="612"/>
      <c r="S3789" s="612"/>
      <c r="T3789" s="615"/>
      <c r="U3789" s="612"/>
      <c r="V3789" s="612"/>
      <c r="W3789" s="613"/>
      <c r="X3789" s="612"/>
      <c r="Y3789" s="612"/>
      <c r="Z3789" s="612"/>
      <c r="AA3789" s="611"/>
      <c r="AB3789" s="612"/>
      <c r="AC3789" s="612"/>
      <c r="AD3789" s="613"/>
      <c r="AE3789" s="613"/>
      <c r="AF3789" s="612"/>
      <c r="AG3789" s="612"/>
      <c r="AH3789" s="612"/>
      <c r="AI3789" s="611"/>
      <c r="AJ3789" s="612"/>
      <c r="AK3789" s="612"/>
      <c r="AL3789" s="612"/>
      <c r="AM3789" s="613"/>
      <c r="AN3789" s="612"/>
      <c r="AO3789" s="612"/>
      <c r="AP3789" s="612"/>
      <c r="AQ3789" s="613"/>
      <c r="AR3789" s="612"/>
      <c r="AS3789" s="612"/>
      <c r="AT3789" s="612"/>
      <c r="AU3789" s="616"/>
      <c r="AV3789" s="612"/>
      <c r="AW3789" s="612"/>
      <c r="AX3789" s="612"/>
      <c r="AY3789" s="612"/>
      <c r="AZ3789" s="612"/>
      <c r="BA3789" s="612"/>
      <c r="BB3789" s="612"/>
      <c r="BC3789" s="613"/>
      <c r="BD3789" s="612"/>
      <c r="BE3789" s="612"/>
      <c r="BF3789" s="612"/>
      <c r="BG3789" s="612"/>
      <c r="BH3789" s="613"/>
      <c r="BI3789" s="612"/>
      <c r="BJ3789" s="612"/>
      <c r="BK3789" s="612"/>
      <c r="BL3789" s="613"/>
      <c r="BM3789" s="611"/>
      <c r="BN3789" s="612"/>
      <c r="BO3789" s="612"/>
      <c r="BP3789" s="612"/>
      <c r="BQ3789" s="547"/>
      <c r="BR3789" s="605"/>
      <c r="BS3789" s="617"/>
      <c r="BT3789" s="605"/>
      <c r="BU3789" s="618"/>
      <c r="BY3789" s="607"/>
    </row>
    <row r="3790" spans="1:77" s="619" customFormat="1" hidden="1">
      <c r="A3790" s="603"/>
      <c r="B3790" s="604"/>
      <c r="C3790" s="604"/>
      <c r="D3790" s="605"/>
      <c r="E3790" s="635"/>
      <c r="F3790" s="606"/>
      <c r="G3790" s="607"/>
      <c r="H3790" s="608"/>
      <c r="I3790" s="609"/>
      <c r="J3790" s="610"/>
      <c r="K3790" s="611"/>
      <c r="L3790" s="611"/>
      <c r="M3790" s="611"/>
      <c r="N3790" s="611"/>
      <c r="O3790" s="612"/>
      <c r="P3790" s="612"/>
      <c r="Q3790" s="613"/>
      <c r="R3790" s="612"/>
      <c r="S3790" s="612"/>
      <c r="T3790" s="615"/>
      <c r="U3790" s="612"/>
      <c r="V3790" s="612"/>
      <c r="W3790" s="613"/>
      <c r="X3790" s="612"/>
      <c r="Y3790" s="612"/>
      <c r="Z3790" s="612"/>
      <c r="AA3790" s="611"/>
      <c r="AB3790" s="612"/>
      <c r="AC3790" s="612"/>
      <c r="AD3790" s="613"/>
      <c r="AE3790" s="613"/>
      <c r="AF3790" s="612"/>
      <c r="AG3790" s="612"/>
      <c r="AH3790" s="612"/>
      <c r="AI3790" s="611"/>
      <c r="AJ3790" s="612"/>
      <c r="AK3790" s="612"/>
      <c r="AL3790" s="612"/>
      <c r="AM3790" s="613"/>
      <c r="AN3790" s="612"/>
      <c r="AO3790" s="612"/>
      <c r="AP3790" s="612"/>
      <c r="AQ3790" s="613"/>
      <c r="AR3790" s="612"/>
      <c r="AS3790" s="612"/>
      <c r="AT3790" s="612"/>
      <c r="AU3790" s="616"/>
      <c r="AV3790" s="612"/>
      <c r="AW3790" s="612"/>
      <c r="AX3790" s="612"/>
      <c r="AY3790" s="612"/>
      <c r="AZ3790" s="612"/>
      <c r="BA3790" s="612"/>
      <c r="BB3790" s="612"/>
      <c r="BC3790" s="613"/>
      <c r="BD3790" s="612"/>
      <c r="BE3790" s="612"/>
      <c r="BF3790" s="612"/>
      <c r="BG3790" s="612"/>
      <c r="BH3790" s="613"/>
      <c r="BI3790" s="612"/>
      <c r="BJ3790" s="612"/>
      <c r="BK3790" s="612"/>
      <c r="BL3790" s="613"/>
      <c r="BM3790" s="611"/>
      <c r="BN3790" s="612"/>
      <c r="BO3790" s="612"/>
      <c r="BP3790" s="612"/>
      <c r="BQ3790" s="547"/>
      <c r="BR3790" s="605"/>
      <c r="BS3790" s="617"/>
      <c r="BT3790" s="605"/>
      <c r="BU3790" s="618"/>
      <c r="BY3790" s="607"/>
    </row>
    <row r="3791" spans="1:77" s="575" customFormat="1" hidden="1">
      <c r="B3791" s="576"/>
      <c r="C3791" s="577"/>
      <c r="D3791" s="578"/>
      <c r="E3791" s="579"/>
      <c r="F3791" s="578"/>
      <c r="G3791" s="580"/>
      <c r="H3791" s="581">
        <f>J3791</f>
        <v>0</v>
      </c>
      <c r="I3791" s="582"/>
      <c r="J3791" s="580">
        <f>K3791+AA3791+BM3791</f>
        <v>0</v>
      </c>
      <c r="K3791" s="578">
        <f>L3791+T3791+X3791+Y3791+Z3791</f>
        <v>0</v>
      </c>
      <c r="L3791" s="578">
        <f>M3791+S3791</f>
        <v>0</v>
      </c>
      <c r="M3791" s="578">
        <f>N3791+R3791</f>
        <v>0</v>
      </c>
      <c r="N3791" s="578">
        <f>O3791+P3791+Q3791</f>
        <v>0</v>
      </c>
      <c r="O3791" s="578"/>
      <c r="P3791" s="578"/>
      <c r="Q3791" s="578"/>
      <c r="R3791" s="578"/>
      <c r="S3791" s="578"/>
      <c r="T3791" s="578">
        <f>U3791+V3791+W3791</f>
        <v>0</v>
      </c>
      <c r="U3791" s="578"/>
      <c r="V3791" s="578"/>
      <c r="W3791" s="578"/>
      <c r="X3791" s="578"/>
      <c r="Y3791" s="578"/>
      <c r="Z3791" s="578"/>
      <c r="AA3791" s="578">
        <f xml:space="preserve"> SUM(AB3791:AI3791)+SUM(AV3791:BL3791)</f>
        <v>0</v>
      </c>
      <c r="AB3791" s="578"/>
      <c r="AC3791" s="578"/>
      <c r="AD3791" s="578"/>
      <c r="AE3791" s="578"/>
      <c r="AF3791" s="578"/>
      <c r="AG3791" s="578"/>
      <c r="AH3791" s="578"/>
      <c r="AI3791" s="578">
        <f>SUM(AJ3791:AT3791)</f>
        <v>0</v>
      </c>
      <c r="AJ3791" s="578"/>
      <c r="AK3791" s="578"/>
      <c r="AL3791" s="578"/>
      <c r="AM3791" s="578"/>
      <c r="AN3791" s="578"/>
      <c r="AO3791" s="578"/>
      <c r="AP3791" s="578"/>
      <c r="AQ3791" s="578"/>
      <c r="AR3791" s="578"/>
      <c r="AS3791" s="578"/>
      <c r="AT3791" s="578"/>
      <c r="AU3791" s="567"/>
      <c r="AV3791" s="578"/>
      <c r="AW3791" s="578"/>
      <c r="AX3791" s="578"/>
      <c r="AY3791" s="578"/>
      <c r="AZ3791" s="578"/>
      <c r="BA3791" s="578"/>
      <c r="BB3791" s="578"/>
      <c r="BC3791" s="578"/>
      <c r="BD3791" s="578"/>
      <c r="BE3791" s="578"/>
      <c r="BF3791" s="578"/>
      <c r="BG3791" s="578"/>
      <c r="BH3791" s="578"/>
      <c r="BI3791" s="578"/>
      <c r="BJ3791" s="578"/>
      <c r="BK3791" s="578"/>
      <c r="BL3791" s="578"/>
      <c r="BM3791" s="578">
        <f>SUM(BN3791:BP3791)</f>
        <v>0</v>
      </c>
      <c r="BN3791" s="578"/>
      <c r="BO3791" s="578"/>
      <c r="BP3791" s="578"/>
      <c r="BQ3791" s="547">
        <v>1</v>
      </c>
      <c r="BR3791" s="578"/>
    </row>
    <row r="3792" spans="1:77" s="575" customFormat="1" hidden="1">
      <c r="B3792" s="576"/>
      <c r="C3792" s="577"/>
      <c r="D3792" s="578"/>
      <c r="E3792" s="579"/>
      <c r="F3792" s="578"/>
      <c r="G3792" s="580"/>
      <c r="H3792" s="581">
        <f>J3792</f>
        <v>0</v>
      </c>
      <c r="I3792" s="582"/>
      <c r="J3792" s="580">
        <f>K3792+AA3792+BM3792</f>
        <v>0</v>
      </c>
      <c r="K3792" s="578">
        <f>L3792+T3792+X3792+Y3792+Z3792</f>
        <v>0</v>
      </c>
      <c r="L3792" s="578">
        <f>M3792+S3792</f>
        <v>0</v>
      </c>
      <c r="M3792" s="578">
        <f>N3792+R3792</f>
        <v>0</v>
      </c>
      <c r="N3792" s="578">
        <f>O3792+P3792+Q3792</f>
        <v>0</v>
      </c>
      <c r="O3792" s="578"/>
      <c r="P3792" s="578"/>
      <c r="Q3792" s="578"/>
      <c r="R3792" s="578"/>
      <c r="S3792" s="578"/>
      <c r="T3792" s="578">
        <f>U3792+V3792+W3792</f>
        <v>0</v>
      </c>
      <c r="U3792" s="578"/>
      <c r="V3792" s="578"/>
      <c r="W3792" s="578"/>
      <c r="X3792" s="578"/>
      <c r="Y3792" s="578"/>
      <c r="Z3792" s="578"/>
      <c r="AA3792" s="578">
        <f xml:space="preserve"> SUM(AB3792:AI3792)+SUM(AV3792:BL3792)</f>
        <v>0</v>
      </c>
      <c r="AB3792" s="578"/>
      <c r="AC3792" s="578"/>
      <c r="AD3792" s="578"/>
      <c r="AE3792" s="578"/>
      <c r="AF3792" s="578"/>
      <c r="AG3792" s="578"/>
      <c r="AH3792" s="578"/>
      <c r="AI3792" s="578">
        <f>SUM(AJ3792:AT3792)</f>
        <v>0</v>
      </c>
      <c r="AJ3792" s="578"/>
      <c r="AK3792" s="578"/>
      <c r="AL3792" s="578"/>
      <c r="AM3792" s="578"/>
      <c r="AN3792" s="578"/>
      <c r="AO3792" s="578"/>
      <c r="AP3792" s="578"/>
      <c r="AQ3792" s="578"/>
      <c r="AR3792" s="578"/>
      <c r="AS3792" s="578"/>
      <c r="AT3792" s="578"/>
      <c r="AU3792" s="567"/>
      <c r="AV3792" s="578"/>
      <c r="AW3792" s="578"/>
      <c r="AX3792" s="578"/>
      <c r="AY3792" s="578"/>
      <c r="AZ3792" s="578"/>
      <c r="BA3792" s="578"/>
      <c r="BB3792" s="578"/>
      <c r="BC3792" s="578"/>
      <c r="BD3792" s="578"/>
      <c r="BE3792" s="578"/>
      <c r="BF3792" s="578"/>
      <c r="BG3792" s="578"/>
      <c r="BH3792" s="578"/>
      <c r="BI3792" s="578"/>
      <c r="BJ3792" s="578"/>
      <c r="BK3792" s="578"/>
      <c r="BL3792" s="578"/>
      <c r="BM3792" s="578">
        <f>SUM(BN3792:BP3792)</f>
        <v>0</v>
      </c>
      <c r="BN3792" s="578"/>
      <c r="BO3792" s="578"/>
      <c r="BP3792" s="578"/>
      <c r="BQ3792" s="547">
        <v>1</v>
      </c>
      <c r="BR3792" s="578"/>
    </row>
    <row r="3793" spans="1:73" s="559" customFormat="1" hidden="1">
      <c r="B3793" s="560"/>
      <c r="C3793" s="561" t="s">
        <v>2710</v>
      </c>
      <c r="D3793" s="562"/>
      <c r="E3793" s="563"/>
      <c r="F3793" s="562"/>
      <c r="G3793" s="564"/>
      <c r="H3793" s="565">
        <f>SUM(H3794:H3850)</f>
        <v>9.65</v>
      </c>
      <c r="I3793" s="565">
        <f t="shared" ref="I3793:BP3793" si="1691">SUM(I3794:I3850)</f>
        <v>1.45</v>
      </c>
      <c r="J3793" s="565">
        <f t="shared" si="1691"/>
        <v>9.65</v>
      </c>
      <c r="K3793" s="565">
        <f t="shared" si="1691"/>
        <v>9.2600000000000016</v>
      </c>
      <c r="L3793" s="565">
        <f t="shared" si="1691"/>
        <v>7.0600000000000005</v>
      </c>
      <c r="M3793" s="565">
        <f t="shared" si="1691"/>
        <v>7.0600000000000005</v>
      </c>
      <c r="N3793" s="565">
        <f t="shared" si="1691"/>
        <v>7.0600000000000005</v>
      </c>
      <c r="O3793" s="565">
        <f t="shared" si="1691"/>
        <v>6.7</v>
      </c>
      <c r="P3793" s="565">
        <f t="shared" si="1691"/>
        <v>0.36</v>
      </c>
      <c r="Q3793" s="565">
        <f t="shared" si="1691"/>
        <v>0</v>
      </c>
      <c r="R3793" s="565">
        <f t="shared" si="1691"/>
        <v>0</v>
      </c>
      <c r="S3793" s="565">
        <f t="shared" si="1691"/>
        <v>0</v>
      </c>
      <c r="T3793" s="565">
        <f t="shared" si="1691"/>
        <v>0</v>
      </c>
      <c r="U3793" s="565">
        <f t="shared" si="1691"/>
        <v>0</v>
      </c>
      <c r="V3793" s="565">
        <f t="shared" si="1691"/>
        <v>0</v>
      </c>
      <c r="W3793" s="565">
        <f t="shared" si="1691"/>
        <v>0</v>
      </c>
      <c r="X3793" s="565">
        <f t="shared" si="1691"/>
        <v>0</v>
      </c>
      <c r="Y3793" s="565">
        <f t="shared" si="1691"/>
        <v>0.2</v>
      </c>
      <c r="Z3793" s="565">
        <f t="shared" si="1691"/>
        <v>2</v>
      </c>
      <c r="AA3793" s="565">
        <f t="shared" si="1691"/>
        <v>0.39</v>
      </c>
      <c r="AB3793" s="565">
        <f t="shared" si="1691"/>
        <v>0</v>
      </c>
      <c r="AC3793" s="565">
        <f t="shared" si="1691"/>
        <v>0</v>
      </c>
      <c r="AD3793" s="565">
        <f t="shared" si="1691"/>
        <v>0</v>
      </c>
      <c r="AE3793" s="565">
        <f t="shared" si="1691"/>
        <v>0</v>
      </c>
      <c r="AF3793" s="565">
        <f t="shared" si="1691"/>
        <v>0</v>
      </c>
      <c r="AG3793" s="565">
        <f t="shared" si="1691"/>
        <v>0</v>
      </c>
      <c r="AH3793" s="565">
        <f t="shared" si="1691"/>
        <v>0</v>
      </c>
      <c r="AI3793" s="565">
        <f t="shared" si="1691"/>
        <v>0.39</v>
      </c>
      <c r="AJ3793" s="565">
        <f t="shared" si="1691"/>
        <v>0.39</v>
      </c>
      <c r="AK3793" s="565">
        <f t="shared" si="1691"/>
        <v>0</v>
      </c>
      <c r="AL3793" s="565">
        <f t="shared" si="1691"/>
        <v>0</v>
      </c>
      <c r="AM3793" s="565">
        <f t="shared" si="1691"/>
        <v>0</v>
      </c>
      <c r="AN3793" s="565">
        <f t="shared" si="1691"/>
        <v>0</v>
      </c>
      <c r="AO3793" s="565">
        <f t="shared" si="1691"/>
        <v>0</v>
      </c>
      <c r="AP3793" s="565">
        <f t="shared" si="1691"/>
        <v>0</v>
      </c>
      <c r="AQ3793" s="565">
        <f t="shared" si="1691"/>
        <v>0</v>
      </c>
      <c r="AR3793" s="565">
        <f t="shared" si="1691"/>
        <v>0</v>
      </c>
      <c r="AS3793" s="565">
        <f t="shared" si="1691"/>
        <v>0</v>
      </c>
      <c r="AT3793" s="565">
        <f t="shared" si="1691"/>
        <v>0</v>
      </c>
      <c r="AU3793" s="565">
        <f t="shared" si="1691"/>
        <v>0</v>
      </c>
      <c r="AV3793" s="565">
        <f t="shared" si="1691"/>
        <v>0</v>
      </c>
      <c r="AW3793" s="565">
        <f t="shared" si="1691"/>
        <v>0</v>
      </c>
      <c r="AX3793" s="565">
        <f t="shared" si="1691"/>
        <v>0</v>
      </c>
      <c r="AY3793" s="565">
        <f t="shared" si="1691"/>
        <v>0</v>
      </c>
      <c r="AZ3793" s="565">
        <f t="shared" si="1691"/>
        <v>0</v>
      </c>
      <c r="BA3793" s="565">
        <f t="shared" si="1691"/>
        <v>0</v>
      </c>
      <c r="BB3793" s="565">
        <f t="shared" si="1691"/>
        <v>0</v>
      </c>
      <c r="BC3793" s="565">
        <f t="shared" si="1691"/>
        <v>0</v>
      </c>
      <c r="BD3793" s="565">
        <f t="shared" si="1691"/>
        <v>0</v>
      </c>
      <c r="BE3793" s="565">
        <f t="shared" si="1691"/>
        <v>0</v>
      </c>
      <c r="BF3793" s="565">
        <f t="shared" si="1691"/>
        <v>0</v>
      </c>
      <c r="BG3793" s="565">
        <f t="shared" si="1691"/>
        <v>0</v>
      </c>
      <c r="BH3793" s="565">
        <f t="shared" si="1691"/>
        <v>0</v>
      </c>
      <c r="BI3793" s="565">
        <f t="shared" si="1691"/>
        <v>0</v>
      </c>
      <c r="BJ3793" s="565">
        <f t="shared" si="1691"/>
        <v>0</v>
      </c>
      <c r="BK3793" s="565">
        <f t="shared" si="1691"/>
        <v>0</v>
      </c>
      <c r="BL3793" s="565">
        <f t="shared" si="1691"/>
        <v>0</v>
      </c>
      <c r="BM3793" s="565">
        <f t="shared" si="1691"/>
        <v>0</v>
      </c>
      <c r="BN3793" s="565">
        <f t="shared" si="1691"/>
        <v>0</v>
      </c>
      <c r="BO3793" s="565">
        <f t="shared" si="1691"/>
        <v>0</v>
      </c>
      <c r="BP3793" s="565">
        <f t="shared" si="1691"/>
        <v>0</v>
      </c>
      <c r="BQ3793" s="568">
        <v>1</v>
      </c>
      <c r="BR3793" s="562"/>
    </row>
    <row r="3794" spans="1:73" s="534" customFormat="1" hidden="1">
      <c r="A3794" s="575"/>
      <c r="B3794" s="576"/>
      <c r="C3794" s="849"/>
      <c r="D3794" s="578"/>
      <c r="E3794" s="579"/>
      <c r="F3794" s="578"/>
      <c r="G3794" s="850"/>
      <c r="H3794" s="581"/>
      <c r="I3794" s="582"/>
      <c r="J3794" s="580"/>
      <c r="K3794" s="578"/>
      <c r="L3794" s="578"/>
      <c r="M3794" s="578"/>
      <c r="N3794" s="578"/>
      <c r="O3794" s="578"/>
      <c r="P3794" s="578"/>
      <c r="Q3794" s="578"/>
      <c r="R3794" s="578"/>
      <c r="S3794" s="578"/>
      <c r="T3794" s="578"/>
      <c r="U3794" s="578"/>
      <c r="V3794" s="578"/>
      <c r="W3794" s="578"/>
      <c r="X3794" s="578"/>
      <c r="Y3794" s="578"/>
      <c r="Z3794" s="578"/>
      <c r="AA3794" s="578"/>
      <c r="AB3794" s="578"/>
      <c r="AC3794" s="578"/>
      <c r="AD3794" s="578"/>
      <c r="AE3794" s="578"/>
      <c r="AF3794" s="578"/>
      <c r="AG3794" s="578"/>
      <c r="AH3794" s="578"/>
      <c r="AI3794" s="578"/>
      <c r="AJ3794" s="578"/>
      <c r="AK3794" s="578"/>
      <c r="AL3794" s="578"/>
      <c r="AM3794" s="578"/>
      <c r="AN3794" s="578"/>
      <c r="AO3794" s="578"/>
      <c r="AP3794" s="578"/>
      <c r="AQ3794" s="578"/>
      <c r="AR3794" s="578"/>
      <c r="AS3794" s="578"/>
      <c r="AT3794" s="578"/>
      <c r="AU3794" s="567"/>
      <c r="AV3794" s="578"/>
      <c r="AW3794" s="578"/>
      <c r="AX3794" s="578"/>
      <c r="AY3794" s="578"/>
      <c r="AZ3794" s="578"/>
      <c r="BA3794" s="578"/>
      <c r="BB3794" s="578"/>
      <c r="BC3794" s="578"/>
      <c r="BD3794" s="578"/>
      <c r="BE3794" s="578"/>
      <c r="BF3794" s="578"/>
      <c r="BG3794" s="578"/>
      <c r="BH3794" s="578"/>
      <c r="BI3794" s="578"/>
      <c r="BJ3794" s="578"/>
      <c r="BK3794" s="578"/>
      <c r="BL3794" s="578"/>
      <c r="BM3794" s="578"/>
      <c r="BN3794" s="578"/>
      <c r="BO3794" s="578"/>
      <c r="BP3794" s="578"/>
      <c r="BQ3794" s="547"/>
      <c r="BR3794" s="578"/>
      <c r="BS3794" s="851"/>
      <c r="BT3794" s="575"/>
      <c r="BU3794" s="575"/>
    </row>
    <row r="3795" spans="1:73" s="652" customFormat="1" ht="30" hidden="1">
      <c r="A3795" s="837"/>
      <c r="B3795" s="832"/>
      <c r="C3795" s="832" t="s">
        <v>1069</v>
      </c>
      <c r="D3795" s="640" t="s">
        <v>46</v>
      </c>
      <c r="E3795" s="640" t="s">
        <v>85</v>
      </c>
      <c r="F3795" s="640"/>
      <c r="G3795" s="651"/>
      <c r="H3795" s="643">
        <f t="shared" ref="H3795:H3797" si="1692">J3795</f>
        <v>2</v>
      </c>
      <c r="I3795" s="644"/>
      <c r="J3795" s="645">
        <f t="shared" ref="J3795:J3797" si="1693">K3795+AA3795+BM3795</f>
        <v>2</v>
      </c>
      <c r="K3795" s="1">
        <f t="shared" ref="K3795:K3797" si="1694">L3795+T3795+X3795+Y3795+Z3795</f>
        <v>2</v>
      </c>
      <c r="L3795" s="1">
        <f t="shared" ref="L3795:L3797" si="1695">M3795+S3795</f>
        <v>0</v>
      </c>
      <c r="M3795" s="1">
        <f t="shared" ref="M3795:M3797" si="1696">N3795+R3795</f>
        <v>0</v>
      </c>
      <c r="N3795" s="1">
        <f t="shared" ref="N3795:N3797" si="1697">O3795+P3795+Q3795</f>
        <v>0</v>
      </c>
      <c r="O3795" s="1"/>
      <c r="P3795" s="1"/>
      <c r="Q3795" s="1"/>
      <c r="R3795" s="1"/>
      <c r="S3795" s="1"/>
      <c r="T3795" s="1">
        <f t="shared" ref="T3795:T3797" si="1698">U3795+V3795+W3795</f>
        <v>0</v>
      </c>
      <c r="U3795" s="1"/>
      <c r="V3795" s="1"/>
      <c r="W3795" s="1"/>
      <c r="X3795" s="1"/>
      <c r="Y3795" s="1"/>
      <c r="Z3795" s="1">
        <v>2</v>
      </c>
      <c r="AA3795" s="1">
        <f t="shared" ref="AA3795:AA3797" si="1699">SUM(AB3795:AI3795)+AW3795+SUM(AY3795:BC3795)+SUM(BF3795:BL3795)</f>
        <v>0</v>
      </c>
      <c r="AB3795" s="1"/>
      <c r="AC3795" s="1"/>
      <c r="AD3795" s="1"/>
      <c r="AE3795" s="1"/>
      <c r="AF3795" s="1"/>
      <c r="AG3795" s="1"/>
      <c r="AH3795" s="1"/>
      <c r="AI3795" s="1">
        <f t="shared" ref="AI3795:AI3797" si="1700">SUM(AJ3795:AV3795)+AX3795+SUM(BD3795:BE3795)</f>
        <v>0</v>
      </c>
      <c r="AJ3795" s="685"/>
      <c r="AK3795" s="685"/>
      <c r="AL3795" s="685"/>
      <c r="AM3795" s="685"/>
      <c r="AN3795" s="685"/>
      <c r="AO3795" s="685"/>
      <c r="AP3795" s="685"/>
      <c r="AQ3795" s="685"/>
      <c r="AR3795" s="685"/>
      <c r="AS3795" s="685"/>
      <c r="AT3795" s="685"/>
      <c r="AU3795" s="685"/>
      <c r="AV3795" s="685"/>
      <c r="AW3795" s="1"/>
      <c r="AX3795" s="685"/>
      <c r="AY3795" s="1"/>
      <c r="AZ3795" s="1"/>
      <c r="BA3795" s="1"/>
      <c r="BB3795" s="1"/>
      <c r="BC3795" s="1"/>
      <c r="BD3795" s="685"/>
      <c r="BE3795" s="685"/>
      <c r="BF3795" s="1"/>
      <c r="BG3795" s="1"/>
      <c r="BH3795" s="1"/>
      <c r="BI3795" s="1"/>
      <c r="BJ3795" s="1"/>
      <c r="BK3795" s="1"/>
      <c r="BL3795" s="1"/>
      <c r="BM3795" s="1">
        <f t="shared" ref="BM3795:BM3797" si="1701">SUM(BN3795:BP3795)</f>
        <v>0</v>
      </c>
      <c r="BN3795" s="1"/>
      <c r="BO3795" s="1"/>
      <c r="BP3795" s="1"/>
      <c r="BQ3795" s="838"/>
    </row>
    <row r="3796" spans="1:73" s="652" customFormat="1" ht="40.15" hidden="1" customHeight="1">
      <c r="A3796" s="837"/>
      <c r="B3796" s="832"/>
      <c r="C3796" s="832" t="s">
        <v>1070</v>
      </c>
      <c r="D3796" s="640" t="s">
        <v>46</v>
      </c>
      <c r="E3796" s="640" t="s">
        <v>85</v>
      </c>
      <c r="F3796" s="640"/>
      <c r="G3796" s="651"/>
      <c r="H3796" s="643">
        <f t="shared" si="1692"/>
        <v>3.6900000000000004</v>
      </c>
      <c r="I3796" s="644"/>
      <c r="J3796" s="645">
        <f t="shared" si="1693"/>
        <v>3.6900000000000004</v>
      </c>
      <c r="K3796" s="1">
        <f t="shared" si="1694"/>
        <v>3.49</v>
      </c>
      <c r="L3796" s="1">
        <f t="shared" si="1695"/>
        <v>3.49</v>
      </c>
      <c r="M3796" s="1">
        <f t="shared" si="1696"/>
        <v>3.49</v>
      </c>
      <c r="N3796" s="1">
        <f t="shared" si="1697"/>
        <v>3.49</v>
      </c>
      <c r="O3796" s="1">
        <v>3.49</v>
      </c>
      <c r="P3796" s="1"/>
      <c r="Q3796" s="1"/>
      <c r="R3796" s="1"/>
      <c r="S3796" s="1"/>
      <c r="T3796" s="1">
        <f t="shared" si="1698"/>
        <v>0</v>
      </c>
      <c r="U3796" s="1"/>
      <c r="V3796" s="1"/>
      <c r="W3796" s="1"/>
      <c r="X3796" s="1"/>
      <c r="Y3796" s="1"/>
      <c r="Z3796" s="1"/>
      <c r="AA3796" s="1">
        <f t="shared" si="1699"/>
        <v>0.2</v>
      </c>
      <c r="AB3796" s="1"/>
      <c r="AC3796" s="1"/>
      <c r="AD3796" s="1"/>
      <c r="AE3796" s="1"/>
      <c r="AF3796" s="1"/>
      <c r="AG3796" s="1"/>
      <c r="AH3796" s="1"/>
      <c r="AI3796" s="736">
        <f t="shared" si="1700"/>
        <v>0.2</v>
      </c>
      <c r="AJ3796" s="685">
        <v>0.2</v>
      </c>
      <c r="AK3796" s="685"/>
      <c r="AL3796" s="685"/>
      <c r="AM3796" s="685"/>
      <c r="AN3796" s="685"/>
      <c r="AO3796" s="685"/>
      <c r="AP3796" s="685"/>
      <c r="AQ3796" s="685"/>
      <c r="AR3796" s="685"/>
      <c r="AS3796" s="685"/>
      <c r="AT3796" s="685"/>
      <c r="AU3796" s="685"/>
      <c r="AV3796" s="685"/>
      <c r="AW3796" s="1"/>
      <c r="AX3796" s="685"/>
      <c r="AY3796" s="1"/>
      <c r="AZ3796" s="1"/>
      <c r="BA3796" s="1"/>
      <c r="BB3796" s="1"/>
      <c r="BC3796" s="1"/>
      <c r="BD3796" s="685"/>
      <c r="BE3796" s="685"/>
      <c r="BF3796" s="1"/>
      <c r="BG3796" s="1"/>
      <c r="BH3796" s="1"/>
      <c r="BI3796" s="1"/>
      <c r="BJ3796" s="1"/>
      <c r="BK3796" s="1"/>
      <c r="BL3796" s="1"/>
      <c r="BM3796" s="1">
        <f t="shared" si="1701"/>
        <v>0</v>
      </c>
      <c r="BN3796" s="1"/>
      <c r="BO3796" s="1"/>
      <c r="BP3796" s="1"/>
      <c r="BQ3796" s="838"/>
    </row>
    <row r="3797" spans="1:73" s="652" customFormat="1" ht="30" hidden="1">
      <c r="A3797" s="837"/>
      <c r="B3797" s="832"/>
      <c r="C3797" s="832" t="s">
        <v>1071</v>
      </c>
      <c r="D3797" s="640" t="s">
        <v>46</v>
      </c>
      <c r="E3797" s="640" t="s">
        <v>85</v>
      </c>
      <c r="F3797" s="640"/>
      <c r="G3797" s="651"/>
      <c r="H3797" s="643">
        <f t="shared" si="1692"/>
        <v>0.37</v>
      </c>
      <c r="I3797" s="644"/>
      <c r="J3797" s="645">
        <f t="shared" si="1693"/>
        <v>0.37</v>
      </c>
      <c r="K3797" s="1">
        <f t="shared" si="1694"/>
        <v>0.36</v>
      </c>
      <c r="L3797" s="1">
        <f t="shared" si="1695"/>
        <v>0.36</v>
      </c>
      <c r="M3797" s="1">
        <f t="shared" si="1696"/>
        <v>0.36</v>
      </c>
      <c r="N3797" s="1">
        <f t="shared" si="1697"/>
        <v>0.36</v>
      </c>
      <c r="O3797" s="1"/>
      <c r="P3797" s="1">
        <v>0.36</v>
      </c>
      <c r="Q3797" s="1"/>
      <c r="R3797" s="1"/>
      <c r="S3797" s="1"/>
      <c r="T3797" s="1">
        <f t="shared" si="1698"/>
        <v>0</v>
      </c>
      <c r="U3797" s="1"/>
      <c r="V3797" s="1"/>
      <c r="W3797" s="1"/>
      <c r="X3797" s="1"/>
      <c r="Y3797" s="1"/>
      <c r="Z3797" s="1"/>
      <c r="AA3797" s="1">
        <f t="shared" si="1699"/>
        <v>0.01</v>
      </c>
      <c r="AB3797" s="1"/>
      <c r="AC3797" s="1"/>
      <c r="AD3797" s="1"/>
      <c r="AE3797" s="1"/>
      <c r="AF3797" s="1"/>
      <c r="AG3797" s="1"/>
      <c r="AH3797" s="1"/>
      <c r="AI3797" s="736">
        <f t="shared" si="1700"/>
        <v>0.01</v>
      </c>
      <c r="AJ3797" s="685">
        <v>0.01</v>
      </c>
      <c r="AK3797" s="685"/>
      <c r="AL3797" s="685"/>
      <c r="AM3797" s="685"/>
      <c r="AN3797" s="685"/>
      <c r="AO3797" s="685"/>
      <c r="AP3797" s="685"/>
      <c r="AQ3797" s="685"/>
      <c r="AR3797" s="685"/>
      <c r="AS3797" s="685"/>
      <c r="AT3797" s="685"/>
      <c r="AU3797" s="685"/>
      <c r="AV3797" s="685"/>
      <c r="AW3797" s="1"/>
      <c r="AX3797" s="685"/>
      <c r="AY3797" s="1"/>
      <c r="AZ3797" s="1"/>
      <c r="BA3797" s="1"/>
      <c r="BB3797" s="1"/>
      <c r="BC3797" s="1"/>
      <c r="BD3797" s="685"/>
      <c r="BE3797" s="685"/>
      <c r="BF3797" s="1"/>
      <c r="BG3797" s="1"/>
      <c r="BH3797" s="1"/>
      <c r="BI3797" s="1"/>
      <c r="BJ3797" s="1"/>
      <c r="BK3797" s="1"/>
      <c r="BL3797" s="1"/>
      <c r="BM3797" s="1">
        <f t="shared" si="1701"/>
        <v>0</v>
      </c>
      <c r="BN3797" s="1"/>
      <c r="BO3797" s="1"/>
      <c r="BP3797" s="1"/>
      <c r="BQ3797" s="838"/>
    </row>
    <row r="3798" spans="1:73" s="534" customFormat="1" hidden="1">
      <c r="A3798" s="575"/>
      <c r="B3798" s="576"/>
      <c r="C3798" s="849"/>
      <c r="D3798" s="578"/>
      <c r="E3798" s="579"/>
      <c r="F3798" s="578"/>
      <c r="G3798" s="850"/>
      <c r="H3798" s="581"/>
      <c r="I3798" s="582"/>
      <c r="J3798" s="580"/>
      <c r="K3798" s="578"/>
      <c r="L3798" s="578"/>
      <c r="M3798" s="578"/>
      <c r="N3798" s="578"/>
      <c r="O3798" s="578"/>
      <c r="P3798" s="578"/>
      <c r="Q3798" s="578"/>
      <c r="R3798" s="578"/>
      <c r="S3798" s="578"/>
      <c r="T3798" s="578"/>
      <c r="U3798" s="578"/>
      <c r="V3798" s="578"/>
      <c r="W3798" s="578"/>
      <c r="X3798" s="578"/>
      <c r="Y3798" s="578"/>
      <c r="Z3798" s="578"/>
      <c r="AA3798" s="578"/>
      <c r="AB3798" s="578"/>
      <c r="AC3798" s="578"/>
      <c r="AD3798" s="578"/>
      <c r="AE3798" s="578"/>
      <c r="AF3798" s="578"/>
      <c r="AG3798" s="578"/>
      <c r="AH3798" s="578"/>
      <c r="AI3798" s="578"/>
      <c r="AJ3798" s="578"/>
      <c r="AK3798" s="578"/>
      <c r="AL3798" s="578"/>
      <c r="AM3798" s="578"/>
      <c r="AN3798" s="578"/>
      <c r="AO3798" s="578"/>
      <c r="AP3798" s="578"/>
      <c r="AQ3798" s="578"/>
      <c r="AR3798" s="578"/>
      <c r="AS3798" s="578"/>
      <c r="AT3798" s="578"/>
      <c r="AU3798" s="567"/>
      <c r="AV3798" s="578"/>
      <c r="AW3798" s="578"/>
      <c r="AX3798" s="578"/>
      <c r="AY3798" s="578"/>
      <c r="AZ3798" s="578"/>
      <c r="BA3798" s="578"/>
      <c r="BB3798" s="578"/>
      <c r="BC3798" s="578"/>
      <c r="BD3798" s="578"/>
      <c r="BE3798" s="578"/>
      <c r="BF3798" s="578"/>
      <c r="BG3798" s="578"/>
      <c r="BH3798" s="578"/>
      <c r="BI3798" s="578"/>
      <c r="BJ3798" s="578"/>
      <c r="BK3798" s="578"/>
      <c r="BL3798" s="578"/>
      <c r="BM3798" s="578"/>
      <c r="BN3798" s="578"/>
      <c r="BO3798" s="578"/>
      <c r="BP3798" s="578"/>
      <c r="BQ3798" s="547"/>
      <c r="BR3798" s="578"/>
      <c r="BS3798" s="851"/>
      <c r="BT3798" s="575"/>
      <c r="BU3798" s="575"/>
    </row>
    <row r="3799" spans="1:73" s="534" customFormat="1" hidden="1">
      <c r="A3799" s="575"/>
      <c r="B3799" s="576"/>
      <c r="C3799" s="849"/>
      <c r="D3799" s="578"/>
      <c r="E3799" s="579"/>
      <c r="F3799" s="578"/>
      <c r="G3799" s="850"/>
      <c r="H3799" s="581"/>
      <c r="I3799" s="582"/>
      <c r="J3799" s="580"/>
      <c r="K3799" s="578"/>
      <c r="L3799" s="578"/>
      <c r="M3799" s="578"/>
      <c r="N3799" s="578"/>
      <c r="O3799" s="578"/>
      <c r="P3799" s="578"/>
      <c r="Q3799" s="578"/>
      <c r="R3799" s="578"/>
      <c r="S3799" s="578"/>
      <c r="T3799" s="578"/>
      <c r="U3799" s="578"/>
      <c r="V3799" s="578"/>
      <c r="W3799" s="578"/>
      <c r="X3799" s="578"/>
      <c r="Y3799" s="578"/>
      <c r="Z3799" s="578"/>
      <c r="AA3799" s="578"/>
      <c r="AB3799" s="578"/>
      <c r="AC3799" s="578"/>
      <c r="AD3799" s="578"/>
      <c r="AE3799" s="578"/>
      <c r="AF3799" s="578"/>
      <c r="AG3799" s="578"/>
      <c r="AH3799" s="578"/>
      <c r="AI3799" s="578"/>
      <c r="AJ3799" s="578"/>
      <c r="AK3799" s="578"/>
      <c r="AL3799" s="578"/>
      <c r="AM3799" s="578"/>
      <c r="AN3799" s="578"/>
      <c r="AO3799" s="578"/>
      <c r="AP3799" s="578"/>
      <c r="AQ3799" s="578"/>
      <c r="AR3799" s="578"/>
      <c r="AS3799" s="578"/>
      <c r="AT3799" s="578"/>
      <c r="AU3799" s="567"/>
      <c r="AV3799" s="578"/>
      <c r="AW3799" s="578"/>
      <c r="AX3799" s="578"/>
      <c r="AY3799" s="578"/>
      <c r="AZ3799" s="578"/>
      <c r="BA3799" s="578"/>
      <c r="BB3799" s="578"/>
      <c r="BC3799" s="578"/>
      <c r="BD3799" s="578"/>
      <c r="BE3799" s="578"/>
      <c r="BF3799" s="578"/>
      <c r="BG3799" s="578"/>
      <c r="BH3799" s="578"/>
      <c r="BI3799" s="578"/>
      <c r="BJ3799" s="578"/>
      <c r="BK3799" s="578"/>
      <c r="BL3799" s="578"/>
      <c r="BM3799" s="578"/>
      <c r="BN3799" s="578"/>
      <c r="BO3799" s="578"/>
      <c r="BP3799" s="578"/>
      <c r="BQ3799" s="547"/>
      <c r="BR3799" s="578"/>
      <c r="BS3799" s="851"/>
      <c r="BT3799" s="575"/>
      <c r="BU3799" s="575"/>
    </row>
    <row r="3800" spans="1:73" s="812" customFormat="1" hidden="1">
      <c r="A3800" s="860"/>
      <c r="B3800" s="861">
        <v>5</v>
      </c>
      <c r="C3800" s="1103" t="s">
        <v>1072</v>
      </c>
      <c r="D3800" s="863" t="s">
        <v>46</v>
      </c>
      <c r="E3800" s="863" t="s">
        <v>100</v>
      </c>
      <c r="F3800" s="863"/>
      <c r="G3800" s="864"/>
      <c r="H3800" s="643">
        <f t="shared" ref="H3800" si="1702">J3800</f>
        <v>3.5900000000000003</v>
      </c>
      <c r="I3800" s="644">
        <v>1.45</v>
      </c>
      <c r="J3800" s="645">
        <f t="shared" ref="J3800" si="1703">K3800+AA3800+BM3800</f>
        <v>3.5900000000000003</v>
      </c>
      <c r="K3800" s="1">
        <f t="shared" ref="K3800" si="1704">L3800+T3800+X3800+Y3800+Z3800</f>
        <v>3.41</v>
      </c>
      <c r="L3800" s="1">
        <f t="shared" ref="L3800" si="1705">M3800+S3800</f>
        <v>3.21</v>
      </c>
      <c r="M3800" s="1">
        <f t="shared" ref="M3800" si="1706">N3800+R3800</f>
        <v>3.21</v>
      </c>
      <c r="N3800" s="1">
        <f t="shared" ref="N3800" si="1707">O3800+P3800+Q3800</f>
        <v>3.21</v>
      </c>
      <c r="O3800" s="1">
        <v>3.21</v>
      </c>
      <c r="P3800" s="1"/>
      <c r="Q3800" s="1"/>
      <c r="R3800" s="1"/>
      <c r="S3800" s="1"/>
      <c r="T3800" s="1">
        <f t="shared" ref="T3800" si="1708">U3800+V3800+W3800</f>
        <v>0</v>
      </c>
      <c r="U3800" s="1"/>
      <c r="V3800" s="1"/>
      <c r="W3800" s="1"/>
      <c r="X3800" s="1"/>
      <c r="Y3800" s="1">
        <v>0.2</v>
      </c>
      <c r="Z3800" s="1"/>
      <c r="AA3800" s="1">
        <f t="shared" ref="AA3800" si="1709">SUM(AB3800:AI3800)+AW3800+SUM(AY3800:BC3800)+SUM(BF3800:BL3800)</f>
        <v>0.18</v>
      </c>
      <c r="AB3800" s="1"/>
      <c r="AC3800" s="1"/>
      <c r="AD3800" s="1"/>
      <c r="AE3800" s="1"/>
      <c r="AF3800" s="1"/>
      <c r="AG3800" s="1"/>
      <c r="AH3800" s="1"/>
      <c r="AI3800" s="1">
        <f t="shared" ref="AI3800" si="1710">SUM(AJ3800:AV3800)+AX3800+SUM(BD3800:BE3800)</f>
        <v>0.18</v>
      </c>
      <c r="AJ3800" s="1">
        <v>0.18</v>
      </c>
      <c r="AK3800" s="1"/>
      <c r="AL3800" s="1"/>
      <c r="AM3800" s="1"/>
      <c r="AN3800" s="1"/>
      <c r="AO3800" s="1"/>
      <c r="AP3800" s="1"/>
      <c r="AQ3800" s="1"/>
      <c r="AR3800" s="1"/>
      <c r="AS3800" s="1"/>
      <c r="AT3800" s="1"/>
      <c r="AU3800" s="1"/>
      <c r="AV3800" s="1"/>
      <c r="AW3800" s="1"/>
      <c r="AX3800" s="1"/>
      <c r="AY3800" s="1"/>
      <c r="AZ3800" s="1"/>
      <c r="BA3800" s="1"/>
      <c r="BB3800" s="1"/>
      <c r="BC3800" s="1"/>
      <c r="BD3800" s="1"/>
      <c r="BE3800" s="1"/>
      <c r="BF3800" s="1"/>
      <c r="BG3800" s="1"/>
      <c r="BH3800" s="1"/>
      <c r="BI3800" s="1"/>
      <c r="BJ3800" s="1"/>
      <c r="BK3800" s="1"/>
      <c r="BL3800" s="1"/>
      <c r="BM3800" s="1">
        <f t="shared" ref="BM3800" si="1711">SUM(BN3800:BP3800)</f>
        <v>0</v>
      </c>
      <c r="BN3800" s="1"/>
      <c r="BO3800" s="1"/>
      <c r="BP3800" s="1"/>
    </row>
    <row r="3801" spans="1:73" s="534" customFormat="1" hidden="1">
      <c r="A3801" s="575"/>
      <c r="B3801" s="576"/>
      <c r="C3801" s="849"/>
      <c r="D3801" s="578"/>
      <c r="E3801" s="579"/>
      <c r="F3801" s="578"/>
      <c r="G3801" s="850"/>
      <c r="H3801" s="581"/>
      <c r="I3801" s="582"/>
      <c r="J3801" s="580"/>
      <c r="K3801" s="578"/>
      <c r="L3801" s="578"/>
      <c r="M3801" s="578"/>
      <c r="N3801" s="578"/>
      <c r="O3801" s="578"/>
      <c r="P3801" s="578"/>
      <c r="Q3801" s="578"/>
      <c r="R3801" s="578"/>
      <c r="S3801" s="578"/>
      <c r="T3801" s="578"/>
      <c r="U3801" s="578"/>
      <c r="V3801" s="578"/>
      <c r="W3801" s="578"/>
      <c r="X3801" s="578"/>
      <c r="Y3801" s="578"/>
      <c r="Z3801" s="578"/>
      <c r="AA3801" s="578"/>
      <c r="AB3801" s="578"/>
      <c r="AC3801" s="578"/>
      <c r="AD3801" s="578"/>
      <c r="AE3801" s="578"/>
      <c r="AF3801" s="578"/>
      <c r="AG3801" s="578"/>
      <c r="AH3801" s="578"/>
      <c r="AI3801" s="578"/>
      <c r="AJ3801" s="578"/>
      <c r="AK3801" s="578"/>
      <c r="AL3801" s="578"/>
      <c r="AM3801" s="578"/>
      <c r="AN3801" s="578"/>
      <c r="AO3801" s="578"/>
      <c r="AP3801" s="578"/>
      <c r="AQ3801" s="578"/>
      <c r="AR3801" s="578"/>
      <c r="AS3801" s="578"/>
      <c r="AT3801" s="578"/>
      <c r="AU3801" s="567"/>
      <c r="AV3801" s="578"/>
      <c r="AW3801" s="578"/>
      <c r="AX3801" s="578"/>
      <c r="AY3801" s="578"/>
      <c r="AZ3801" s="578"/>
      <c r="BA3801" s="578"/>
      <c r="BB3801" s="578"/>
      <c r="BC3801" s="578"/>
      <c r="BD3801" s="578"/>
      <c r="BE3801" s="578"/>
      <c r="BF3801" s="578"/>
      <c r="BG3801" s="578"/>
      <c r="BH3801" s="578"/>
      <c r="BI3801" s="578"/>
      <c r="BJ3801" s="578"/>
      <c r="BK3801" s="578"/>
      <c r="BL3801" s="578"/>
      <c r="BM3801" s="578"/>
      <c r="BN3801" s="578"/>
      <c r="BO3801" s="578"/>
      <c r="BP3801" s="578"/>
      <c r="BQ3801" s="547"/>
      <c r="BR3801" s="578"/>
      <c r="BS3801" s="851"/>
      <c r="BT3801" s="575"/>
      <c r="BU3801" s="575"/>
    </row>
    <row r="3802" spans="1:73" s="534" customFormat="1" hidden="1">
      <c r="A3802" s="575"/>
      <c r="B3802" s="576"/>
      <c r="C3802" s="849"/>
      <c r="D3802" s="578"/>
      <c r="E3802" s="579"/>
      <c r="F3802" s="578"/>
      <c r="G3802" s="850"/>
      <c r="H3802" s="581"/>
      <c r="I3802" s="582"/>
      <c r="J3802" s="580"/>
      <c r="K3802" s="578"/>
      <c r="L3802" s="578"/>
      <c r="M3802" s="578"/>
      <c r="N3802" s="578"/>
      <c r="O3802" s="578"/>
      <c r="P3802" s="578"/>
      <c r="Q3802" s="578"/>
      <c r="R3802" s="578"/>
      <c r="S3802" s="578"/>
      <c r="T3802" s="578"/>
      <c r="U3802" s="578"/>
      <c r="V3802" s="578"/>
      <c r="W3802" s="578"/>
      <c r="X3802" s="578"/>
      <c r="Y3802" s="578"/>
      <c r="Z3802" s="578"/>
      <c r="AA3802" s="578"/>
      <c r="AB3802" s="578"/>
      <c r="AC3802" s="578"/>
      <c r="AD3802" s="578"/>
      <c r="AE3802" s="578"/>
      <c r="AF3802" s="578"/>
      <c r="AG3802" s="578"/>
      <c r="AH3802" s="578"/>
      <c r="AI3802" s="578"/>
      <c r="AJ3802" s="578"/>
      <c r="AK3802" s="578"/>
      <c r="AL3802" s="578"/>
      <c r="AM3802" s="578"/>
      <c r="AN3802" s="578"/>
      <c r="AO3802" s="578"/>
      <c r="AP3802" s="578"/>
      <c r="AQ3802" s="578"/>
      <c r="AR3802" s="578"/>
      <c r="AS3802" s="578"/>
      <c r="AT3802" s="578"/>
      <c r="AU3802" s="567"/>
      <c r="AV3802" s="578"/>
      <c r="AW3802" s="578"/>
      <c r="AX3802" s="578"/>
      <c r="AY3802" s="578"/>
      <c r="AZ3802" s="578"/>
      <c r="BA3802" s="578"/>
      <c r="BB3802" s="578"/>
      <c r="BC3802" s="578"/>
      <c r="BD3802" s="578"/>
      <c r="BE3802" s="578"/>
      <c r="BF3802" s="578"/>
      <c r="BG3802" s="578"/>
      <c r="BH3802" s="578"/>
      <c r="BI3802" s="578"/>
      <c r="BJ3802" s="578"/>
      <c r="BK3802" s="578"/>
      <c r="BL3802" s="578"/>
      <c r="BM3802" s="578"/>
      <c r="BN3802" s="578"/>
      <c r="BO3802" s="578"/>
      <c r="BP3802" s="578"/>
      <c r="BQ3802" s="547"/>
      <c r="BR3802" s="578"/>
      <c r="BS3802" s="851"/>
      <c r="BT3802" s="575"/>
      <c r="BU3802" s="575"/>
    </row>
    <row r="3803" spans="1:73" s="534" customFormat="1" hidden="1">
      <c r="A3803" s="575"/>
      <c r="B3803" s="576"/>
      <c r="C3803" s="849"/>
      <c r="D3803" s="578"/>
      <c r="E3803" s="579"/>
      <c r="F3803" s="578"/>
      <c r="G3803" s="850"/>
      <c r="H3803" s="581"/>
      <c r="I3803" s="582"/>
      <c r="J3803" s="580"/>
      <c r="K3803" s="578"/>
      <c r="L3803" s="578"/>
      <c r="M3803" s="578"/>
      <c r="N3803" s="578"/>
      <c r="O3803" s="578"/>
      <c r="P3803" s="578"/>
      <c r="Q3803" s="578"/>
      <c r="R3803" s="578"/>
      <c r="S3803" s="578"/>
      <c r="T3803" s="578"/>
      <c r="U3803" s="578"/>
      <c r="V3803" s="578"/>
      <c r="W3803" s="578"/>
      <c r="X3803" s="578"/>
      <c r="Y3803" s="578"/>
      <c r="Z3803" s="578"/>
      <c r="AA3803" s="578"/>
      <c r="AB3803" s="578"/>
      <c r="AC3803" s="578"/>
      <c r="AD3803" s="578"/>
      <c r="AE3803" s="578"/>
      <c r="AF3803" s="578"/>
      <c r="AG3803" s="578"/>
      <c r="AH3803" s="578"/>
      <c r="AI3803" s="578"/>
      <c r="AJ3803" s="578"/>
      <c r="AK3803" s="578"/>
      <c r="AL3803" s="578"/>
      <c r="AM3803" s="578"/>
      <c r="AN3803" s="578"/>
      <c r="AO3803" s="578"/>
      <c r="AP3803" s="578"/>
      <c r="AQ3803" s="578"/>
      <c r="AR3803" s="578"/>
      <c r="AS3803" s="578"/>
      <c r="AT3803" s="578"/>
      <c r="AU3803" s="567"/>
      <c r="AV3803" s="578"/>
      <c r="AW3803" s="578"/>
      <c r="AX3803" s="578"/>
      <c r="AY3803" s="578"/>
      <c r="AZ3803" s="578"/>
      <c r="BA3803" s="578"/>
      <c r="BB3803" s="578"/>
      <c r="BC3803" s="578"/>
      <c r="BD3803" s="578"/>
      <c r="BE3803" s="578"/>
      <c r="BF3803" s="578"/>
      <c r="BG3803" s="578"/>
      <c r="BH3803" s="578"/>
      <c r="BI3803" s="578"/>
      <c r="BJ3803" s="578"/>
      <c r="BK3803" s="578"/>
      <c r="BL3803" s="578"/>
      <c r="BM3803" s="578"/>
      <c r="BN3803" s="578"/>
      <c r="BO3803" s="578"/>
      <c r="BP3803" s="578"/>
      <c r="BQ3803" s="547"/>
      <c r="BR3803" s="578"/>
      <c r="BS3803" s="851"/>
      <c r="BT3803" s="575"/>
      <c r="BU3803" s="575"/>
    </row>
    <row r="3804" spans="1:73" s="534" customFormat="1" hidden="1">
      <c r="A3804" s="575"/>
      <c r="B3804" s="576"/>
      <c r="C3804" s="849"/>
      <c r="D3804" s="578"/>
      <c r="E3804" s="579"/>
      <c r="F3804" s="578"/>
      <c r="G3804" s="850"/>
      <c r="H3804" s="581"/>
      <c r="I3804" s="582"/>
      <c r="J3804" s="580"/>
      <c r="K3804" s="578"/>
      <c r="L3804" s="578"/>
      <c r="M3804" s="578"/>
      <c r="N3804" s="578"/>
      <c r="O3804" s="578"/>
      <c r="P3804" s="578"/>
      <c r="Q3804" s="578"/>
      <c r="R3804" s="578"/>
      <c r="S3804" s="578"/>
      <c r="T3804" s="578"/>
      <c r="U3804" s="578"/>
      <c r="V3804" s="578"/>
      <c r="W3804" s="578"/>
      <c r="X3804" s="578"/>
      <c r="Y3804" s="578"/>
      <c r="Z3804" s="578"/>
      <c r="AA3804" s="578"/>
      <c r="AB3804" s="578"/>
      <c r="AC3804" s="578"/>
      <c r="AD3804" s="578"/>
      <c r="AE3804" s="578"/>
      <c r="AF3804" s="578"/>
      <c r="AG3804" s="578"/>
      <c r="AH3804" s="578"/>
      <c r="AI3804" s="578"/>
      <c r="AJ3804" s="578"/>
      <c r="AK3804" s="578"/>
      <c r="AL3804" s="578"/>
      <c r="AM3804" s="578"/>
      <c r="AN3804" s="578"/>
      <c r="AO3804" s="578"/>
      <c r="AP3804" s="578"/>
      <c r="AQ3804" s="578"/>
      <c r="AR3804" s="578"/>
      <c r="AS3804" s="578"/>
      <c r="AT3804" s="578"/>
      <c r="AU3804" s="567"/>
      <c r="AV3804" s="578"/>
      <c r="AW3804" s="578"/>
      <c r="AX3804" s="578"/>
      <c r="AY3804" s="578"/>
      <c r="AZ3804" s="578"/>
      <c r="BA3804" s="578"/>
      <c r="BB3804" s="578"/>
      <c r="BC3804" s="578"/>
      <c r="BD3804" s="578"/>
      <c r="BE3804" s="578"/>
      <c r="BF3804" s="578"/>
      <c r="BG3804" s="578"/>
      <c r="BH3804" s="578"/>
      <c r="BI3804" s="578"/>
      <c r="BJ3804" s="578"/>
      <c r="BK3804" s="578"/>
      <c r="BL3804" s="578"/>
      <c r="BM3804" s="578"/>
      <c r="BN3804" s="578"/>
      <c r="BO3804" s="578"/>
      <c r="BP3804" s="578"/>
      <c r="BQ3804" s="547"/>
      <c r="BR3804" s="578"/>
      <c r="BS3804" s="851"/>
      <c r="BT3804" s="575"/>
      <c r="BU3804" s="575"/>
    </row>
    <row r="3805" spans="1:73" s="534" customFormat="1" hidden="1">
      <c r="A3805" s="575"/>
      <c r="B3805" s="576"/>
      <c r="C3805" s="849"/>
      <c r="D3805" s="578"/>
      <c r="E3805" s="579"/>
      <c r="F3805" s="578"/>
      <c r="G3805" s="850"/>
      <c r="H3805" s="581"/>
      <c r="I3805" s="582"/>
      <c r="J3805" s="580"/>
      <c r="K3805" s="578"/>
      <c r="L3805" s="578"/>
      <c r="M3805" s="578"/>
      <c r="N3805" s="578"/>
      <c r="O3805" s="578"/>
      <c r="P3805" s="578"/>
      <c r="Q3805" s="578"/>
      <c r="R3805" s="578"/>
      <c r="S3805" s="578"/>
      <c r="T3805" s="578"/>
      <c r="U3805" s="578"/>
      <c r="V3805" s="578"/>
      <c r="W3805" s="578"/>
      <c r="X3805" s="578"/>
      <c r="Y3805" s="578"/>
      <c r="Z3805" s="578"/>
      <c r="AA3805" s="578"/>
      <c r="AB3805" s="578"/>
      <c r="AC3805" s="578"/>
      <c r="AD3805" s="578"/>
      <c r="AE3805" s="578"/>
      <c r="AF3805" s="578"/>
      <c r="AG3805" s="578"/>
      <c r="AH3805" s="578"/>
      <c r="AI3805" s="578"/>
      <c r="AJ3805" s="578"/>
      <c r="AK3805" s="578"/>
      <c r="AL3805" s="578"/>
      <c r="AM3805" s="578"/>
      <c r="AN3805" s="578"/>
      <c r="AO3805" s="578"/>
      <c r="AP3805" s="578"/>
      <c r="AQ3805" s="578"/>
      <c r="AR3805" s="578"/>
      <c r="AS3805" s="578"/>
      <c r="AT3805" s="578"/>
      <c r="AU3805" s="567"/>
      <c r="AV3805" s="578"/>
      <c r="AW3805" s="578"/>
      <c r="AX3805" s="578"/>
      <c r="AY3805" s="578"/>
      <c r="AZ3805" s="578"/>
      <c r="BA3805" s="578"/>
      <c r="BB3805" s="578"/>
      <c r="BC3805" s="578"/>
      <c r="BD3805" s="578"/>
      <c r="BE3805" s="578"/>
      <c r="BF3805" s="578"/>
      <c r="BG3805" s="578"/>
      <c r="BH3805" s="578"/>
      <c r="BI3805" s="578"/>
      <c r="BJ3805" s="578"/>
      <c r="BK3805" s="578"/>
      <c r="BL3805" s="578"/>
      <c r="BM3805" s="578"/>
      <c r="BN3805" s="578"/>
      <c r="BO3805" s="578"/>
      <c r="BP3805" s="578"/>
      <c r="BQ3805" s="547"/>
      <c r="BR3805" s="578"/>
      <c r="BS3805" s="851"/>
      <c r="BT3805" s="575"/>
      <c r="BU3805" s="575"/>
    </row>
    <row r="3806" spans="1:73" s="534" customFormat="1" hidden="1">
      <c r="A3806" s="575"/>
      <c r="B3806" s="576"/>
      <c r="C3806" s="849"/>
      <c r="D3806" s="578"/>
      <c r="E3806" s="579"/>
      <c r="F3806" s="578"/>
      <c r="G3806" s="850"/>
      <c r="H3806" s="581"/>
      <c r="I3806" s="582"/>
      <c r="J3806" s="580"/>
      <c r="K3806" s="578"/>
      <c r="L3806" s="578"/>
      <c r="M3806" s="578"/>
      <c r="N3806" s="578"/>
      <c r="O3806" s="578"/>
      <c r="P3806" s="578"/>
      <c r="Q3806" s="578"/>
      <c r="R3806" s="578"/>
      <c r="S3806" s="578"/>
      <c r="T3806" s="578"/>
      <c r="U3806" s="578"/>
      <c r="V3806" s="578"/>
      <c r="W3806" s="578"/>
      <c r="X3806" s="578"/>
      <c r="Y3806" s="578"/>
      <c r="Z3806" s="578"/>
      <c r="AA3806" s="578"/>
      <c r="AB3806" s="578"/>
      <c r="AC3806" s="578"/>
      <c r="AD3806" s="578"/>
      <c r="AE3806" s="578"/>
      <c r="AF3806" s="578"/>
      <c r="AG3806" s="578"/>
      <c r="AH3806" s="578"/>
      <c r="AI3806" s="578"/>
      <c r="AJ3806" s="578"/>
      <c r="AK3806" s="578"/>
      <c r="AL3806" s="578"/>
      <c r="AM3806" s="578"/>
      <c r="AN3806" s="578"/>
      <c r="AO3806" s="578"/>
      <c r="AP3806" s="578"/>
      <c r="AQ3806" s="578"/>
      <c r="AR3806" s="578"/>
      <c r="AS3806" s="578"/>
      <c r="AT3806" s="578"/>
      <c r="AU3806" s="567"/>
      <c r="AV3806" s="578"/>
      <c r="AW3806" s="578"/>
      <c r="AX3806" s="578"/>
      <c r="AY3806" s="578"/>
      <c r="AZ3806" s="578"/>
      <c r="BA3806" s="578"/>
      <c r="BB3806" s="578"/>
      <c r="BC3806" s="578"/>
      <c r="BD3806" s="578"/>
      <c r="BE3806" s="578"/>
      <c r="BF3806" s="578"/>
      <c r="BG3806" s="578"/>
      <c r="BH3806" s="578"/>
      <c r="BI3806" s="578"/>
      <c r="BJ3806" s="578"/>
      <c r="BK3806" s="578"/>
      <c r="BL3806" s="578"/>
      <c r="BM3806" s="578"/>
      <c r="BN3806" s="578"/>
      <c r="BO3806" s="578"/>
      <c r="BP3806" s="578"/>
      <c r="BQ3806" s="547"/>
      <c r="BR3806" s="578"/>
      <c r="BS3806" s="851"/>
      <c r="BT3806" s="575"/>
      <c r="BU3806" s="575"/>
    </row>
    <row r="3807" spans="1:73" s="534" customFormat="1" hidden="1">
      <c r="A3807" s="575"/>
      <c r="B3807" s="576"/>
      <c r="C3807" s="849"/>
      <c r="D3807" s="578"/>
      <c r="E3807" s="579"/>
      <c r="F3807" s="578"/>
      <c r="G3807" s="850"/>
      <c r="H3807" s="581"/>
      <c r="I3807" s="582"/>
      <c r="J3807" s="580"/>
      <c r="K3807" s="578"/>
      <c r="L3807" s="578"/>
      <c r="M3807" s="578"/>
      <c r="N3807" s="578"/>
      <c r="O3807" s="578"/>
      <c r="P3807" s="578"/>
      <c r="Q3807" s="578"/>
      <c r="R3807" s="578"/>
      <c r="S3807" s="578"/>
      <c r="T3807" s="578"/>
      <c r="U3807" s="578"/>
      <c r="V3807" s="578"/>
      <c r="W3807" s="578"/>
      <c r="X3807" s="578"/>
      <c r="Y3807" s="578"/>
      <c r="Z3807" s="578"/>
      <c r="AA3807" s="578"/>
      <c r="AB3807" s="578"/>
      <c r="AC3807" s="578"/>
      <c r="AD3807" s="578"/>
      <c r="AE3807" s="578"/>
      <c r="AF3807" s="578"/>
      <c r="AG3807" s="578"/>
      <c r="AH3807" s="578"/>
      <c r="AI3807" s="578"/>
      <c r="AJ3807" s="578"/>
      <c r="AK3807" s="578"/>
      <c r="AL3807" s="578"/>
      <c r="AM3807" s="578"/>
      <c r="AN3807" s="578"/>
      <c r="AO3807" s="578"/>
      <c r="AP3807" s="578"/>
      <c r="AQ3807" s="578"/>
      <c r="AR3807" s="578"/>
      <c r="AS3807" s="578"/>
      <c r="AT3807" s="578"/>
      <c r="AU3807" s="567"/>
      <c r="AV3807" s="578"/>
      <c r="AW3807" s="578"/>
      <c r="AX3807" s="578"/>
      <c r="AY3807" s="578"/>
      <c r="AZ3807" s="578"/>
      <c r="BA3807" s="578"/>
      <c r="BB3807" s="578"/>
      <c r="BC3807" s="578"/>
      <c r="BD3807" s="578"/>
      <c r="BE3807" s="578"/>
      <c r="BF3807" s="578"/>
      <c r="BG3807" s="578"/>
      <c r="BH3807" s="578"/>
      <c r="BI3807" s="578"/>
      <c r="BJ3807" s="578"/>
      <c r="BK3807" s="578"/>
      <c r="BL3807" s="578"/>
      <c r="BM3807" s="578"/>
      <c r="BN3807" s="578"/>
      <c r="BO3807" s="578"/>
      <c r="BP3807" s="578"/>
      <c r="BQ3807" s="547"/>
      <c r="BR3807" s="578"/>
      <c r="BS3807" s="851"/>
      <c r="BT3807" s="575"/>
      <c r="BU3807" s="575"/>
    </row>
    <row r="3808" spans="1:73" s="534" customFormat="1" hidden="1">
      <c r="A3808" s="575"/>
      <c r="B3808" s="576"/>
      <c r="C3808" s="849"/>
      <c r="D3808" s="578"/>
      <c r="E3808" s="579"/>
      <c r="F3808" s="578"/>
      <c r="G3808" s="850"/>
      <c r="H3808" s="581"/>
      <c r="I3808" s="582"/>
      <c r="J3808" s="580"/>
      <c r="K3808" s="578"/>
      <c r="L3808" s="578"/>
      <c r="M3808" s="578"/>
      <c r="N3808" s="578"/>
      <c r="O3808" s="578"/>
      <c r="P3808" s="578"/>
      <c r="Q3808" s="578"/>
      <c r="R3808" s="578"/>
      <c r="S3808" s="578"/>
      <c r="T3808" s="578"/>
      <c r="U3808" s="578"/>
      <c r="V3808" s="578"/>
      <c r="W3808" s="578"/>
      <c r="X3808" s="578"/>
      <c r="Y3808" s="578"/>
      <c r="Z3808" s="578"/>
      <c r="AA3808" s="578"/>
      <c r="AB3808" s="578"/>
      <c r="AC3808" s="578"/>
      <c r="AD3808" s="578"/>
      <c r="AE3808" s="578"/>
      <c r="AF3808" s="578"/>
      <c r="AG3808" s="578"/>
      <c r="AH3808" s="578"/>
      <c r="AI3808" s="578"/>
      <c r="AJ3808" s="578"/>
      <c r="AK3808" s="578"/>
      <c r="AL3808" s="578"/>
      <c r="AM3808" s="578"/>
      <c r="AN3808" s="578"/>
      <c r="AO3808" s="578"/>
      <c r="AP3808" s="578"/>
      <c r="AQ3808" s="578"/>
      <c r="AR3808" s="578"/>
      <c r="AS3808" s="578"/>
      <c r="AT3808" s="578"/>
      <c r="AU3808" s="567"/>
      <c r="AV3808" s="578"/>
      <c r="AW3808" s="578"/>
      <c r="AX3808" s="578"/>
      <c r="AY3808" s="578"/>
      <c r="AZ3808" s="578"/>
      <c r="BA3808" s="578"/>
      <c r="BB3808" s="578"/>
      <c r="BC3808" s="578"/>
      <c r="BD3808" s="578"/>
      <c r="BE3808" s="578"/>
      <c r="BF3808" s="578"/>
      <c r="BG3808" s="578"/>
      <c r="BH3808" s="578"/>
      <c r="BI3808" s="578"/>
      <c r="BJ3808" s="578"/>
      <c r="BK3808" s="578"/>
      <c r="BL3808" s="578"/>
      <c r="BM3808" s="578"/>
      <c r="BN3808" s="578"/>
      <c r="BO3808" s="578"/>
      <c r="BP3808" s="578"/>
      <c r="BQ3808" s="547"/>
      <c r="BR3808" s="578"/>
      <c r="BS3808" s="851"/>
      <c r="BT3808" s="575"/>
      <c r="BU3808" s="575"/>
    </row>
    <row r="3809" spans="1:77" s="534" customFormat="1" hidden="1">
      <c r="A3809" s="575"/>
      <c r="B3809" s="576"/>
      <c r="C3809" s="849"/>
      <c r="D3809" s="578"/>
      <c r="E3809" s="579"/>
      <c r="F3809" s="578"/>
      <c r="G3809" s="850"/>
      <c r="H3809" s="581"/>
      <c r="I3809" s="582"/>
      <c r="J3809" s="580"/>
      <c r="K3809" s="578"/>
      <c r="L3809" s="578"/>
      <c r="M3809" s="578"/>
      <c r="N3809" s="578"/>
      <c r="O3809" s="578"/>
      <c r="P3809" s="578"/>
      <c r="Q3809" s="578"/>
      <c r="R3809" s="578"/>
      <c r="S3809" s="578"/>
      <c r="T3809" s="578"/>
      <c r="U3809" s="578"/>
      <c r="V3809" s="578"/>
      <c r="W3809" s="578"/>
      <c r="X3809" s="578"/>
      <c r="Y3809" s="578"/>
      <c r="Z3809" s="578"/>
      <c r="AA3809" s="578"/>
      <c r="AB3809" s="578"/>
      <c r="AC3809" s="578"/>
      <c r="AD3809" s="578"/>
      <c r="AE3809" s="578"/>
      <c r="AF3809" s="578"/>
      <c r="AG3809" s="578"/>
      <c r="AH3809" s="578"/>
      <c r="AI3809" s="578"/>
      <c r="AJ3809" s="578"/>
      <c r="AK3809" s="578"/>
      <c r="AL3809" s="578"/>
      <c r="AM3809" s="578"/>
      <c r="AN3809" s="578"/>
      <c r="AO3809" s="578"/>
      <c r="AP3809" s="578"/>
      <c r="AQ3809" s="578"/>
      <c r="AR3809" s="578"/>
      <c r="AS3809" s="578"/>
      <c r="AT3809" s="578"/>
      <c r="AU3809" s="567"/>
      <c r="AV3809" s="578"/>
      <c r="AW3809" s="578"/>
      <c r="AX3809" s="578"/>
      <c r="AY3809" s="578"/>
      <c r="AZ3809" s="578"/>
      <c r="BA3809" s="578"/>
      <c r="BB3809" s="578"/>
      <c r="BC3809" s="578"/>
      <c r="BD3809" s="578"/>
      <c r="BE3809" s="578"/>
      <c r="BF3809" s="578"/>
      <c r="BG3809" s="578"/>
      <c r="BH3809" s="578"/>
      <c r="BI3809" s="578"/>
      <c r="BJ3809" s="578"/>
      <c r="BK3809" s="578"/>
      <c r="BL3809" s="578"/>
      <c r="BM3809" s="578"/>
      <c r="BN3809" s="578"/>
      <c r="BO3809" s="578"/>
      <c r="BP3809" s="578"/>
      <c r="BQ3809" s="547"/>
      <c r="BR3809" s="578"/>
      <c r="BS3809" s="851"/>
      <c r="BT3809" s="575"/>
      <c r="BU3809" s="575"/>
    </row>
    <row r="3810" spans="1:77" s="534" customFormat="1" hidden="1">
      <c r="A3810" s="575"/>
      <c r="B3810" s="576"/>
      <c r="C3810" s="849"/>
      <c r="D3810" s="578"/>
      <c r="E3810" s="579"/>
      <c r="F3810" s="578"/>
      <c r="G3810" s="850"/>
      <c r="H3810" s="581"/>
      <c r="I3810" s="582"/>
      <c r="J3810" s="580"/>
      <c r="K3810" s="578"/>
      <c r="L3810" s="578"/>
      <c r="M3810" s="578"/>
      <c r="N3810" s="578"/>
      <c r="O3810" s="578"/>
      <c r="P3810" s="578"/>
      <c r="Q3810" s="578"/>
      <c r="R3810" s="578"/>
      <c r="S3810" s="578"/>
      <c r="T3810" s="578"/>
      <c r="U3810" s="578"/>
      <c r="V3810" s="578"/>
      <c r="W3810" s="578"/>
      <c r="X3810" s="578"/>
      <c r="Y3810" s="578"/>
      <c r="Z3810" s="578"/>
      <c r="AA3810" s="578"/>
      <c r="AB3810" s="578"/>
      <c r="AC3810" s="578"/>
      <c r="AD3810" s="578"/>
      <c r="AE3810" s="578"/>
      <c r="AF3810" s="578"/>
      <c r="AG3810" s="578"/>
      <c r="AH3810" s="578"/>
      <c r="AI3810" s="578"/>
      <c r="AJ3810" s="578"/>
      <c r="AK3810" s="578"/>
      <c r="AL3810" s="578"/>
      <c r="AM3810" s="578"/>
      <c r="AN3810" s="578"/>
      <c r="AO3810" s="578"/>
      <c r="AP3810" s="578"/>
      <c r="AQ3810" s="578"/>
      <c r="AR3810" s="578"/>
      <c r="AS3810" s="578"/>
      <c r="AT3810" s="578"/>
      <c r="AU3810" s="567"/>
      <c r="AV3810" s="578"/>
      <c r="AW3810" s="578"/>
      <c r="AX3810" s="578"/>
      <c r="AY3810" s="578"/>
      <c r="AZ3810" s="578"/>
      <c r="BA3810" s="578"/>
      <c r="BB3810" s="578"/>
      <c r="BC3810" s="578"/>
      <c r="BD3810" s="578"/>
      <c r="BE3810" s="578"/>
      <c r="BF3810" s="578"/>
      <c r="BG3810" s="578"/>
      <c r="BH3810" s="578"/>
      <c r="BI3810" s="578"/>
      <c r="BJ3810" s="578"/>
      <c r="BK3810" s="578"/>
      <c r="BL3810" s="578"/>
      <c r="BM3810" s="578"/>
      <c r="BN3810" s="578"/>
      <c r="BO3810" s="578"/>
      <c r="BP3810" s="578"/>
      <c r="BQ3810" s="547"/>
      <c r="BR3810" s="578"/>
      <c r="BS3810" s="851"/>
      <c r="BT3810" s="575"/>
      <c r="BU3810" s="575"/>
    </row>
    <row r="3811" spans="1:77" s="534" customFormat="1" hidden="1">
      <c r="A3811" s="575"/>
      <c r="B3811" s="576"/>
      <c r="C3811" s="849"/>
      <c r="D3811" s="578"/>
      <c r="E3811" s="579"/>
      <c r="F3811" s="578"/>
      <c r="G3811" s="850"/>
      <c r="H3811" s="581"/>
      <c r="I3811" s="582"/>
      <c r="J3811" s="580"/>
      <c r="K3811" s="578"/>
      <c r="L3811" s="578"/>
      <c r="M3811" s="578"/>
      <c r="N3811" s="578"/>
      <c r="O3811" s="578"/>
      <c r="P3811" s="578"/>
      <c r="Q3811" s="578"/>
      <c r="R3811" s="578"/>
      <c r="S3811" s="578"/>
      <c r="T3811" s="578"/>
      <c r="U3811" s="578"/>
      <c r="V3811" s="578"/>
      <c r="W3811" s="578"/>
      <c r="X3811" s="578"/>
      <c r="Y3811" s="578"/>
      <c r="Z3811" s="578"/>
      <c r="AA3811" s="578"/>
      <c r="AB3811" s="578"/>
      <c r="AC3811" s="578"/>
      <c r="AD3811" s="578"/>
      <c r="AE3811" s="578"/>
      <c r="AF3811" s="578"/>
      <c r="AG3811" s="578"/>
      <c r="AH3811" s="578"/>
      <c r="AI3811" s="578"/>
      <c r="AJ3811" s="578"/>
      <c r="AK3811" s="578"/>
      <c r="AL3811" s="578"/>
      <c r="AM3811" s="578"/>
      <c r="AN3811" s="578"/>
      <c r="AO3811" s="578"/>
      <c r="AP3811" s="578"/>
      <c r="AQ3811" s="578"/>
      <c r="AR3811" s="578"/>
      <c r="AS3811" s="578"/>
      <c r="AT3811" s="578"/>
      <c r="AU3811" s="567"/>
      <c r="AV3811" s="578"/>
      <c r="AW3811" s="578"/>
      <c r="AX3811" s="578"/>
      <c r="AY3811" s="578"/>
      <c r="AZ3811" s="578"/>
      <c r="BA3811" s="578"/>
      <c r="BB3811" s="578"/>
      <c r="BC3811" s="578"/>
      <c r="BD3811" s="578"/>
      <c r="BE3811" s="578"/>
      <c r="BF3811" s="578"/>
      <c r="BG3811" s="578"/>
      <c r="BH3811" s="578"/>
      <c r="BI3811" s="578"/>
      <c r="BJ3811" s="578"/>
      <c r="BK3811" s="578"/>
      <c r="BL3811" s="578"/>
      <c r="BM3811" s="578"/>
      <c r="BN3811" s="578"/>
      <c r="BO3811" s="578"/>
      <c r="BP3811" s="578"/>
      <c r="BQ3811" s="547"/>
      <c r="BR3811" s="578"/>
      <c r="BS3811" s="851"/>
      <c r="BT3811" s="575"/>
      <c r="BU3811" s="575"/>
    </row>
    <row r="3812" spans="1:77" s="534" customFormat="1" hidden="1">
      <c r="A3812" s="575"/>
      <c r="B3812" s="576"/>
      <c r="C3812" s="849"/>
      <c r="D3812" s="578"/>
      <c r="E3812" s="579"/>
      <c r="F3812" s="578"/>
      <c r="G3812" s="850"/>
      <c r="H3812" s="581"/>
      <c r="I3812" s="582"/>
      <c r="J3812" s="580"/>
      <c r="K3812" s="578"/>
      <c r="L3812" s="578"/>
      <c r="M3812" s="578"/>
      <c r="N3812" s="578"/>
      <c r="O3812" s="578"/>
      <c r="P3812" s="578"/>
      <c r="Q3812" s="578"/>
      <c r="R3812" s="578"/>
      <c r="S3812" s="578"/>
      <c r="T3812" s="578"/>
      <c r="U3812" s="578"/>
      <c r="V3812" s="578"/>
      <c r="W3812" s="578"/>
      <c r="X3812" s="578"/>
      <c r="Y3812" s="578"/>
      <c r="Z3812" s="578"/>
      <c r="AA3812" s="578"/>
      <c r="AB3812" s="578"/>
      <c r="AC3812" s="578"/>
      <c r="AD3812" s="578"/>
      <c r="AE3812" s="578"/>
      <c r="AF3812" s="578"/>
      <c r="AG3812" s="578"/>
      <c r="AH3812" s="578"/>
      <c r="AI3812" s="578"/>
      <c r="AJ3812" s="578"/>
      <c r="AK3812" s="578"/>
      <c r="AL3812" s="578"/>
      <c r="AM3812" s="578"/>
      <c r="AN3812" s="578"/>
      <c r="AO3812" s="578"/>
      <c r="AP3812" s="578"/>
      <c r="AQ3812" s="578"/>
      <c r="AR3812" s="578"/>
      <c r="AS3812" s="578"/>
      <c r="AT3812" s="578"/>
      <c r="AU3812" s="567"/>
      <c r="AV3812" s="578"/>
      <c r="AW3812" s="578"/>
      <c r="AX3812" s="578"/>
      <c r="AY3812" s="578"/>
      <c r="AZ3812" s="578"/>
      <c r="BA3812" s="578"/>
      <c r="BB3812" s="578"/>
      <c r="BC3812" s="578"/>
      <c r="BD3812" s="578"/>
      <c r="BE3812" s="578"/>
      <c r="BF3812" s="578"/>
      <c r="BG3812" s="578"/>
      <c r="BH3812" s="578"/>
      <c r="BI3812" s="578"/>
      <c r="BJ3812" s="578"/>
      <c r="BK3812" s="578"/>
      <c r="BL3812" s="578"/>
      <c r="BM3812" s="578"/>
      <c r="BN3812" s="578"/>
      <c r="BO3812" s="578"/>
      <c r="BP3812" s="578"/>
      <c r="BQ3812" s="547"/>
      <c r="BR3812" s="578"/>
      <c r="BS3812" s="851"/>
      <c r="BT3812" s="575"/>
      <c r="BU3812" s="575"/>
    </row>
    <row r="3813" spans="1:77" s="534" customFormat="1" hidden="1">
      <c r="A3813" s="575"/>
      <c r="B3813" s="576"/>
      <c r="C3813" s="849"/>
      <c r="D3813" s="578"/>
      <c r="E3813" s="579"/>
      <c r="F3813" s="578"/>
      <c r="G3813" s="850"/>
      <c r="H3813" s="581"/>
      <c r="I3813" s="582"/>
      <c r="J3813" s="580"/>
      <c r="K3813" s="578"/>
      <c r="L3813" s="578"/>
      <c r="M3813" s="578"/>
      <c r="N3813" s="578"/>
      <c r="O3813" s="578"/>
      <c r="P3813" s="578"/>
      <c r="Q3813" s="578"/>
      <c r="R3813" s="578"/>
      <c r="S3813" s="578"/>
      <c r="T3813" s="578"/>
      <c r="U3813" s="578"/>
      <c r="V3813" s="578"/>
      <c r="W3813" s="578"/>
      <c r="X3813" s="578"/>
      <c r="Y3813" s="578"/>
      <c r="Z3813" s="578"/>
      <c r="AA3813" s="578"/>
      <c r="AB3813" s="578"/>
      <c r="AC3813" s="578"/>
      <c r="AD3813" s="578"/>
      <c r="AE3813" s="578"/>
      <c r="AF3813" s="578"/>
      <c r="AG3813" s="578"/>
      <c r="AH3813" s="578"/>
      <c r="AI3813" s="578"/>
      <c r="AJ3813" s="578"/>
      <c r="AK3813" s="578"/>
      <c r="AL3813" s="578"/>
      <c r="AM3813" s="578"/>
      <c r="AN3813" s="578"/>
      <c r="AO3813" s="578"/>
      <c r="AP3813" s="578"/>
      <c r="AQ3813" s="578"/>
      <c r="AR3813" s="578"/>
      <c r="AS3813" s="578"/>
      <c r="AT3813" s="578"/>
      <c r="AU3813" s="567"/>
      <c r="AV3813" s="578"/>
      <c r="AW3813" s="578"/>
      <c r="AX3813" s="578"/>
      <c r="AY3813" s="578"/>
      <c r="AZ3813" s="578"/>
      <c r="BA3813" s="578"/>
      <c r="BB3813" s="578"/>
      <c r="BC3813" s="578"/>
      <c r="BD3813" s="578"/>
      <c r="BE3813" s="578"/>
      <c r="BF3813" s="578"/>
      <c r="BG3813" s="578"/>
      <c r="BH3813" s="578"/>
      <c r="BI3813" s="578"/>
      <c r="BJ3813" s="578"/>
      <c r="BK3813" s="578"/>
      <c r="BL3813" s="578"/>
      <c r="BM3813" s="578"/>
      <c r="BN3813" s="578"/>
      <c r="BO3813" s="578"/>
      <c r="BP3813" s="578"/>
      <c r="BQ3813" s="547"/>
      <c r="BR3813" s="578"/>
      <c r="BS3813" s="851"/>
      <c r="BT3813" s="575"/>
      <c r="BU3813" s="575"/>
    </row>
    <row r="3814" spans="1:77" s="534" customFormat="1" hidden="1">
      <c r="A3814" s="575"/>
      <c r="B3814" s="576"/>
      <c r="C3814" s="849"/>
      <c r="D3814" s="578"/>
      <c r="E3814" s="579"/>
      <c r="F3814" s="578"/>
      <c r="G3814" s="850"/>
      <c r="H3814" s="581"/>
      <c r="I3814" s="582"/>
      <c r="J3814" s="580"/>
      <c r="K3814" s="578"/>
      <c r="L3814" s="578"/>
      <c r="M3814" s="578"/>
      <c r="N3814" s="578"/>
      <c r="O3814" s="578"/>
      <c r="P3814" s="578"/>
      <c r="Q3814" s="578"/>
      <c r="R3814" s="578"/>
      <c r="S3814" s="578"/>
      <c r="T3814" s="578"/>
      <c r="U3814" s="578"/>
      <c r="V3814" s="578"/>
      <c r="W3814" s="578"/>
      <c r="X3814" s="578"/>
      <c r="Y3814" s="578"/>
      <c r="Z3814" s="578"/>
      <c r="AA3814" s="578"/>
      <c r="AB3814" s="578"/>
      <c r="AC3814" s="578"/>
      <c r="AD3814" s="578"/>
      <c r="AE3814" s="578"/>
      <c r="AF3814" s="578"/>
      <c r="AG3814" s="578"/>
      <c r="AH3814" s="578"/>
      <c r="AI3814" s="578"/>
      <c r="AJ3814" s="578"/>
      <c r="AK3814" s="578"/>
      <c r="AL3814" s="578"/>
      <c r="AM3814" s="578"/>
      <c r="AN3814" s="578"/>
      <c r="AO3814" s="578"/>
      <c r="AP3814" s="578"/>
      <c r="AQ3814" s="578"/>
      <c r="AR3814" s="578"/>
      <c r="AS3814" s="578"/>
      <c r="AT3814" s="578"/>
      <c r="AU3814" s="567"/>
      <c r="AV3814" s="578"/>
      <c r="AW3814" s="578"/>
      <c r="AX3814" s="578"/>
      <c r="AY3814" s="578"/>
      <c r="AZ3814" s="578"/>
      <c r="BA3814" s="578"/>
      <c r="BB3814" s="578"/>
      <c r="BC3814" s="578"/>
      <c r="BD3814" s="578"/>
      <c r="BE3814" s="578"/>
      <c r="BF3814" s="578"/>
      <c r="BG3814" s="578"/>
      <c r="BH3814" s="578"/>
      <c r="BI3814" s="578"/>
      <c r="BJ3814" s="578"/>
      <c r="BK3814" s="578"/>
      <c r="BL3814" s="578"/>
      <c r="BM3814" s="578"/>
      <c r="BN3814" s="578"/>
      <c r="BO3814" s="578"/>
      <c r="BP3814" s="578"/>
      <c r="BQ3814" s="547"/>
      <c r="BR3814" s="578"/>
      <c r="BS3814" s="851"/>
      <c r="BT3814" s="575"/>
      <c r="BU3814" s="575"/>
    </row>
    <row r="3815" spans="1:77" s="534" customFormat="1" hidden="1">
      <c r="A3815" s="575"/>
      <c r="B3815" s="576"/>
      <c r="C3815" s="849"/>
      <c r="D3815" s="578"/>
      <c r="E3815" s="579"/>
      <c r="F3815" s="578"/>
      <c r="G3815" s="850"/>
      <c r="H3815" s="581"/>
      <c r="I3815" s="582"/>
      <c r="J3815" s="580"/>
      <c r="K3815" s="578"/>
      <c r="L3815" s="578"/>
      <c r="M3815" s="578"/>
      <c r="N3815" s="578"/>
      <c r="O3815" s="578"/>
      <c r="P3815" s="578"/>
      <c r="Q3815" s="578"/>
      <c r="R3815" s="578"/>
      <c r="S3815" s="578"/>
      <c r="T3815" s="578"/>
      <c r="U3815" s="578"/>
      <c r="V3815" s="578"/>
      <c r="W3815" s="578"/>
      <c r="X3815" s="578"/>
      <c r="Y3815" s="578"/>
      <c r="Z3815" s="578"/>
      <c r="AA3815" s="578"/>
      <c r="AB3815" s="578"/>
      <c r="AC3815" s="578"/>
      <c r="AD3815" s="578"/>
      <c r="AE3815" s="578"/>
      <c r="AF3815" s="578"/>
      <c r="AG3815" s="578"/>
      <c r="AH3815" s="578"/>
      <c r="AI3815" s="578"/>
      <c r="AJ3815" s="578"/>
      <c r="AK3815" s="578"/>
      <c r="AL3815" s="578"/>
      <c r="AM3815" s="578"/>
      <c r="AN3815" s="578"/>
      <c r="AO3815" s="578"/>
      <c r="AP3815" s="578"/>
      <c r="AQ3815" s="578"/>
      <c r="AR3815" s="578"/>
      <c r="AS3815" s="578"/>
      <c r="AT3815" s="578"/>
      <c r="AU3815" s="567"/>
      <c r="AV3815" s="578"/>
      <c r="AW3815" s="578"/>
      <c r="AX3815" s="578"/>
      <c r="AY3815" s="578"/>
      <c r="AZ3815" s="578"/>
      <c r="BA3815" s="578"/>
      <c r="BB3815" s="578"/>
      <c r="BC3815" s="578"/>
      <c r="BD3815" s="578"/>
      <c r="BE3815" s="578"/>
      <c r="BF3815" s="578"/>
      <c r="BG3815" s="578"/>
      <c r="BH3815" s="578"/>
      <c r="BI3815" s="578"/>
      <c r="BJ3815" s="578"/>
      <c r="BK3815" s="578"/>
      <c r="BL3815" s="578"/>
      <c r="BM3815" s="578"/>
      <c r="BN3815" s="578"/>
      <c r="BO3815" s="578"/>
      <c r="BP3815" s="578"/>
      <c r="BQ3815" s="547"/>
      <c r="BR3815" s="578"/>
      <c r="BS3815" s="851"/>
      <c r="BT3815" s="575"/>
      <c r="BU3815" s="575"/>
    </row>
    <row r="3816" spans="1:77" s="534" customFormat="1" hidden="1">
      <c r="A3816" s="575"/>
      <c r="B3816" s="576"/>
      <c r="C3816" s="849"/>
      <c r="D3816" s="578"/>
      <c r="E3816" s="579"/>
      <c r="F3816" s="578"/>
      <c r="G3816" s="850"/>
      <c r="H3816" s="581"/>
      <c r="I3816" s="582"/>
      <c r="J3816" s="580"/>
      <c r="K3816" s="578"/>
      <c r="L3816" s="578"/>
      <c r="M3816" s="578"/>
      <c r="N3816" s="578"/>
      <c r="O3816" s="578"/>
      <c r="P3816" s="578"/>
      <c r="Q3816" s="578"/>
      <c r="R3816" s="578"/>
      <c r="S3816" s="578"/>
      <c r="T3816" s="578"/>
      <c r="U3816" s="578"/>
      <c r="V3816" s="578"/>
      <c r="W3816" s="578"/>
      <c r="X3816" s="578"/>
      <c r="Y3816" s="578"/>
      <c r="Z3816" s="578"/>
      <c r="AA3816" s="578"/>
      <c r="AB3816" s="578"/>
      <c r="AC3816" s="578"/>
      <c r="AD3816" s="578"/>
      <c r="AE3816" s="578"/>
      <c r="AF3816" s="578"/>
      <c r="AG3816" s="578"/>
      <c r="AH3816" s="578"/>
      <c r="AI3816" s="578"/>
      <c r="AJ3816" s="578"/>
      <c r="AK3816" s="578"/>
      <c r="AL3816" s="578"/>
      <c r="AM3816" s="578"/>
      <c r="AN3816" s="578"/>
      <c r="AO3816" s="578"/>
      <c r="AP3816" s="578"/>
      <c r="AQ3816" s="578"/>
      <c r="AR3816" s="578"/>
      <c r="AS3816" s="578"/>
      <c r="AT3816" s="578"/>
      <c r="AU3816" s="567"/>
      <c r="AV3816" s="578"/>
      <c r="AW3816" s="578"/>
      <c r="AX3816" s="578"/>
      <c r="AY3816" s="578"/>
      <c r="AZ3816" s="578"/>
      <c r="BA3816" s="578"/>
      <c r="BB3816" s="578"/>
      <c r="BC3816" s="578"/>
      <c r="BD3816" s="578"/>
      <c r="BE3816" s="578"/>
      <c r="BF3816" s="578"/>
      <c r="BG3816" s="578"/>
      <c r="BH3816" s="578"/>
      <c r="BI3816" s="578"/>
      <c r="BJ3816" s="578"/>
      <c r="BK3816" s="578"/>
      <c r="BL3816" s="578"/>
      <c r="BM3816" s="578"/>
      <c r="BN3816" s="578"/>
      <c r="BO3816" s="578"/>
      <c r="BP3816" s="578"/>
      <c r="BQ3816" s="547"/>
      <c r="BR3816" s="578"/>
      <c r="BS3816" s="851"/>
      <c r="BT3816" s="575"/>
      <c r="BU3816" s="575"/>
    </row>
    <row r="3817" spans="1:77" s="534" customFormat="1" hidden="1">
      <c r="A3817" s="575"/>
      <c r="B3817" s="576"/>
      <c r="C3817" s="849"/>
      <c r="D3817" s="578"/>
      <c r="E3817" s="579"/>
      <c r="F3817" s="578"/>
      <c r="G3817" s="850"/>
      <c r="H3817" s="581"/>
      <c r="I3817" s="582"/>
      <c r="J3817" s="580"/>
      <c r="K3817" s="578"/>
      <c r="L3817" s="578"/>
      <c r="M3817" s="578"/>
      <c r="N3817" s="578"/>
      <c r="O3817" s="578"/>
      <c r="P3817" s="578"/>
      <c r="Q3817" s="578"/>
      <c r="R3817" s="578"/>
      <c r="S3817" s="578"/>
      <c r="T3817" s="578"/>
      <c r="U3817" s="578"/>
      <c r="V3817" s="578"/>
      <c r="W3817" s="578"/>
      <c r="X3817" s="578"/>
      <c r="Y3817" s="578"/>
      <c r="Z3817" s="578"/>
      <c r="AA3817" s="578"/>
      <c r="AB3817" s="578"/>
      <c r="AC3817" s="578"/>
      <c r="AD3817" s="578"/>
      <c r="AE3817" s="578"/>
      <c r="AF3817" s="578"/>
      <c r="AG3817" s="578"/>
      <c r="AH3817" s="578"/>
      <c r="AI3817" s="578"/>
      <c r="AJ3817" s="578"/>
      <c r="AK3817" s="578"/>
      <c r="AL3817" s="578"/>
      <c r="AM3817" s="578"/>
      <c r="AN3817" s="578"/>
      <c r="AO3817" s="578"/>
      <c r="AP3817" s="578"/>
      <c r="AQ3817" s="578"/>
      <c r="AR3817" s="578"/>
      <c r="AS3817" s="578"/>
      <c r="AT3817" s="578"/>
      <c r="AU3817" s="567"/>
      <c r="AV3817" s="578"/>
      <c r="AW3817" s="578"/>
      <c r="AX3817" s="578"/>
      <c r="AY3817" s="578"/>
      <c r="AZ3817" s="578"/>
      <c r="BA3817" s="578"/>
      <c r="BB3817" s="578"/>
      <c r="BC3817" s="578"/>
      <c r="BD3817" s="578"/>
      <c r="BE3817" s="578"/>
      <c r="BF3817" s="578"/>
      <c r="BG3817" s="578"/>
      <c r="BH3817" s="578"/>
      <c r="BI3817" s="578"/>
      <c r="BJ3817" s="578"/>
      <c r="BK3817" s="578"/>
      <c r="BL3817" s="578"/>
      <c r="BM3817" s="578"/>
      <c r="BN3817" s="578"/>
      <c r="BO3817" s="578"/>
      <c r="BP3817" s="578"/>
      <c r="BQ3817" s="547"/>
      <c r="BR3817" s="578"/>
      <c r="BS3817" s="851"/>
      <c r="BT3817" s="575"/>
      <c r="BU3817" s="575"/>
    </row>
    <row r="3818" spans="1:77" s="534" customFormat="1" hidden="1">
      <c r="A3818" s="575"/>
      <c r="B3818" s="576"/>
      <c r="C3818" s="849"/>
      <c r="D3818" s="578"/>
      <c r="E3818" s="579"/>
      <c r="F3818" s="578"/>
      <c r="G3818" s="850"/>
      <c r="H3818" s="581"/>
      <c r="I3818" s="582"/>
      <c r="J3818" s="580"/>
      <c r="K3818" s="578"/>
      <c r="L3818" s="578"/>
      <c r="M3818" s="578"/>
      <c r="N3818" s="578"/>
      <c r="O3818" s="578"/>
      <c r="P3818" s="578"/>
      <c r="Q3818" s="578"/>
      <c r="R3818" s="578"/>
      <c r="S3818" s="578"/>
      <c r="T3818" s="578"/>
      <c r="U3818" s="578"/>
      <c r="V3818" s="578"/>
      <c r="W3818" s="578"/>
      <c r="X3818" s="578"/>
      <c r="Y3818" s="578"/>
      <c r="Z3818" s="578"/>
      <c r="AA3818" s="578"/>
      <c r="AB3818" s="578"/>
      <c r="AC3818" s="578"/>
      <c r="AD3818" s="578"/>
      <c r="AE3818" s="578"/>
      <c r="AF3818" s="578"/>
      <c r="AG3818" s="578"/>
      <c r="AH3818" s="578"/>
      <c r="AI3818" s="578"/>
      <c r="AJ3818" s="578"/>
      <c r="AK3818" s="578"/>
      <c r="AL3818" s="578"/>
      <c r="AM3818" s="578"/>
      <c r="AN3818" s="578"/>
      <c r="AO3818" s="578"/>
      <c r="AP3818" s="578"/>
      <c r="AQ3818" s="578"/>
      <c r="AR3818" s="578"/>
      <c r="AS3818" s="578"/>
      <c r="AT3818" s="578"/>
      <c r="AU3818" s="567"/>
      <c r="AV3818" s="578"/>
      <c r="AW3818" s="578"/>
      <c r="AX3818" s="578"/>
      <c r="AY3818" s="578"/>
      <c r="AZ3818" s="578"/>
      <c r="BA3818" s="578"/>
      <c r="BB3818" s="578"/>
      <c r="BC3818" s="578"/>
      <c r="BD3818" s="578"/>
      <c r="BE3818" s="578"/>
      <c r="BF3818" s="578"/>
      <c r="BG3818" s="578"/>
      <c r="BH3818" s="578"/>
      <c r="BI3818" s="578"/>
      <c r="BJ3818" s="578"/>
      <c r="BK3818" s="578"/>
      <c r="BL3818" s="578"/>
      <c r="BM3818" s="578"/>
      <c r="BN3818" s="578"/>
      <c r="BO3818" s="578"/>
      <c r="BP3818" s="578"/>
      <c r="BQ3818" s="547"/>
      <c r="BR3818" s="578"/>
      <c r="BS3818" s="851"/>
      <c r="BT3818" s="575"/>
      <c r="BU3818" s="575"/>
    </row>
    <row r="3819" spans="1:77" s="534" customFormat="1" hidden="1">
      <c r="A3819" s="575"/>
      <c r="B3819" s="576"/>
      <c r="C3819" s="849"/>
      <c r="D3819" s="578"/>
      <c r="E3819" s="579"/>
      <c r="F3819" s="578"/>
      <c r="G3819" s="850"/>
      <c r="H3819" s="581"/>
      <c r="I3819" s="582"/>
      <c r="J3819" s="580"/>
      <c r="K3819" s="578"/>
      <c r="L3819" s="578"/>
      <c r="M3819" s="578"/>
      <c r="N3819" s="578"/>
      <c r="O3819" s="578"/>
      <c r="P3819" s="578"/>
      <c r="Q3819" s="578"/>
      <c r="R3819" s="578"/>
      <c r="S3819" s="578"/>
      <c r="T3819" s="578"/>
      <c r="U3819" s="578"/>
      <c r="V3819" s="578"/>
      <c r="W3819" s="578"/>
      <c r="X3819" s="578"/>
      <c r="Y3819" s="578"/>
      <c r="Z3819" s="578"/>
      <c r="AA3819" s="578"/>
      <c r="AB3819" s="578"/>
      <c r="AC3819" s="578"/>
      <c r="AD3819" s="578"/>
      <c r="AE3819" s="578"/>
      <c r="AF3819" s="578"/>
      <c r="AG3819" s="578"/>
      <c r="AH3819" s="578"/>
      <c r="AI3819" s="578"/>
      <c r="AJ3819" s="578"/>
      <c r="AK3819" s="578"/>
      <c r="AL3819" s="578"/>
      <c r="AM3819" s="578"/>
      <c r="AN3819" s="578"/>
      <c r="AO3819" s="578"/>
      <c r="AP3819" s="578"/>
      <c r="AQ3819" s="578"/>
      <c r="AR3819" s="578"/>
      <c r="AS3819" s="578"/>
      <c r="AT3819" s="578"/>
      <c r="AU3819" s="567"/>
      <c r="AV3819" s="578"/>
      <c r="AW3819" s="578"/>
      <c r="AX3819" s="578"/>
      <c r="AY3819" s="578"/>
      <c r="AZ3819" s="578"/>
      <c r="BA3819" s="578"/>
      <c r="BB3819" s="578"/>
      <c r="BC3819" s="578"/>
      <c r="BD3819" s="578"/>
      <c r="BE3819" s="578"/>
      <c r="BF3819" s="578"/>
      <c r="BG3819" s="578"/>
      <c r="BH3819" s="578"/>
      <c r="BI3819" s="578"/>
      <c r="BJ3819" s="578"/>
      <c r="BK3819" s="578"/>
      <c r="BL3819" s="578"/>
      <c r="BM3819" s="578"/>
      <c r="BN3819" s="578"/>
      <c r="BO3819" s="578"/>
      <c r="BP3819" s="578"/>
      <c r="BQ3819" s="547"/>
      <c r="BR3819" s="578"/>
      <c r="BS3819" s="851"/>
      <c r="BT3819" s="575"/>
      <c r="BU3819" s="575"/>
    </row>
    <row r="3820" spans="1:77" s="534" customFormat="1" hidden="1">
      <c r="A3820" s="575"/>
      <c r="B3820" s="576"/>
      <c r="C3820" s="849"/>
      <c r="D3820" s="578"/>
      <c r="E3820" s="579"/>
      <c r="F3820" s="578"/>
      <c r="G3820" s="850"/>
      <c r="H3820" s="581"/>
      <c r="I3820" s="582"/>
      <c r="J3820" s="580"/>
      <c r="K3820" s="578"/>
      <c r="L3820" s="578"/>
      <c r="M3820" s="578"/>
      <c r="N3820" s="578"/>
      <c r="O3820" s="578"/>
      <c r="P3820" s="578"/>
      <c r="Q3820" s="578"/>
      <c r="R3820" s="578"/>
      <c r="S3820" s="578"/>
      <c r="T3820" s="578"/>
      <c r="U3820" s="578"/>
      <c r="V3820" s="578"/>
      <c r="W3820" s="578"/>
      <c r="X3820" s="578"/>
      <c r="Y3820" s="578"/>
      <c r="Z3820" s="578"/>
      <c r="AA3820" s="578"/>
      <c r="AB3820" s="578"/>
      <c r="AC3820" s="578"/>
      <c r="AD3820" s="578"/>
      <c r="AE3820" s="578"/>
      <c r="AF3820" s="578"/>
      <c r="AG3820" s="578"/>
      <c r="AH3820" s="578"/>
      <c r="AI3820" s="578"/>
      <c r="AJ3820" s="578"/>
      <c r="AK3820" s="578"/>
      <c r="AL3820" s="578"/>
      <c r="AM3820" s="578"/>
      <c r="AN3820" s="578"/>
      <c r="AO3820" s="578"/>
      <c r="AP3820" s="578"/>
      <c r="AQ3820" s="578"/>
      <c r="AR3820" s="578"/>
      <c r="AS3820" s="578"/>
      <c r="AT3820" s="578"/>
      <c r="AU3820" s="567"/>
      <c r="AV3820" s="578"/>
      <c r="AW3820" s="578"/>
      <c r="AX3820" s="578"/>
      <c r="AY3820" s="578"/>
      <c r="AZ3820" s="578"/>
      <c r="BA3820" s="578"/>
      <c r="BB3820" s="578"/>
      <c r="BC3820" s="578"/>
      <c r="BD3820" s="578"/>
      <c r="BE3820" s="578"/>
      <c r="BF3820" s="578"/>
      <c r="BG3820" s="578"/>
      <c r="BH3820" s="578"/>
      <c r="BI3820" s="578"/>
      <c r="BJ3820" s="578"/>
      <c r="BK3820" s="578"/>
      <c r="BL3820" s="578"/>
      <c r="BM3820" s="578"/>
      <c r="BN3820" s="578"/>
      <c r="BO3820" s="578"/>
      <c r="BP3820" s="578"/>
      <c r="BQ3820" s="547"/>
      <c r="BR3820" s="578"/>
      <c r="BS3820" s="851"/>
      <c r="BT3820" s="575"/>
      <c r="BU3820" s="575"/>
    </row>
    <row r="3821" spans="1:77" s="534" customFormat="1" hidden="1">
      <c r="A3821" s="575"/>
      <c r="B3821" s="576"/>
      <c r="C3821" s="849"/>
      <c r="D3821" s="578"/>
      <c r="E3821" s="579"/>
      <c r="F3821" s="578"/>
      <c r="G3821" s="850"/>
      <c r="H3821" s="581"/>
      <c r="I3821" s="582"/>
      <c r="J3821" s="580"/>
      <c r="K3821" s="578"/>
      <c r="L3821" s="578"/>
      <c r="M3821" s="578"/>
      <c r="N3821" s="578"/>
      <c r="O3821" s="578"/>
      <c r="P3821" s="578"/>
      <c r="Q3821" s="578"/>
      <c r="R3821" s="578"/>
      <c r="S3821" s="578"/>
      <c r="T3821" s="578"/>
      <c r="U3821" s="578"/>
      <c r="V3821" s="578"/>
      <c r="W3821" s="578"/>
      <c r="X3821" s="578"/>
      <c r="Y3821" s="578"/>
      <c r="Z3821" s="578"/>
      <c r="AA3821" s="578"/>
      <c r="AB3821" s="578"/>
      <c r="AC3821" s="578"/>
      <c r="AD3821" s="578"/>
      <c r="AE3821" s="578"/>
      <c r="AF3821" s="578"/>
      <c r="AG3821" s="578"/>
      <c r="AH3821" s="578"/>
      <c r="AI3821" s="578"/>
      <c r="AJ3821" s="578"/>
      <c r="AK3821" s="578"/>
      <c r="AL3821" s="578"/>
      <c r="AM3821" s="578"/>
      <c r="AN3821" s="578"/>
      <c r="AO3821" s="578"/>
      <c r="AP3821" s="578"/>
      <c r="AQ3821" s="578"/>
      <c r="AR3821" s="578"/>
      <c r="AS3821" s="578"/>
      <c r="AT3821" s="578"/>
      <c r="AU3821" s="567"/>
      <c r="AV3821" s="578"/>
      <c r="AW3821" s="578"/>
      <c r="AX3821" s="578"/>
      <c r="AY3821" s="578"/>
      <c r="AZ3821" s="578"/>
      <c r="BA3821" s="578"/>
      <c r="BB3821" s="578"/>
      <c r="BC3821" s="578"/>
      <c r="BD3821" s="578"/>
      <c r="BE3821" s="578"/>
      <c r="BF3821" s="578"/>
      <c r="BG3821" s="578"/>
      <c r="BH3821" s="578"/>
      <c r="BI3821" s="578"/>
      <c r="BJ3821" s="578"/>
      <c r="BK3821" s="578"/>
      <c r="BL3821" s="578"/>
      <c r="BM3821" s="578"/>
      <c r="BN3821" s="578"/>
      <c r="BO3821" s="578"/>
      <c r="BP3821" s="578"/>
      <c r="BQ3821" s="547"/>
      <c r="BR3821" s="578"/>
      <c r="BS3821" s="851"/>
      <c r="BT3821" s="575"/>
      <c r="BU3821" s="575"/>
    </row>
    <row r="3822" spans="1:77" s="619" customFormat="1" hidden="1">
      <c r="A3822" s="603"/>
      <c r="B3822" s="604"/>
      <c r="C3822" s="604"/>
      <c r="D3822" s="605"/>
      <c r="E3822" s="635"/>
      <c r="F3822" s="606"/>
      <c r="G3822" s="607"/>
      <c r="H3822" s="608"/>
      <c r="I3822" s="609"/>
      <c r="J3822" s="610"/>
      <c r="K3822" s="611"/>
      <c r="L3822" s="611"/>
      <c r="M3822" s="611"/>
      <c r="N3822" s="611"/>
      <c r="O3822" s="612"/>
      <c r="P3822" s="612"/>
      <c r="Q3822" s="613"/>
      <c r="R3822" s="612"/>
      <c r="S3822" s="612"/>
      <c r="T3822" s="615"/>
      <c r="U3822" s="612"/>
      <c r="V3822" s="612"/>
      <c r="W3822" s="613"/>
      <c r="X3822" s="612"/>
      <c r="Y3822" s="612"/>
      <c r="Z3822" s="612"/>
      <c r="AA3822" s="611"/>
      <c r="AB3822" s="612"/>
      <c r="AC3822" s="612"/>
      <c r="AD3822" s="613"/>
      <c r="AE3822" s="613"/>
      <c r="AF3822" s="612"/>
      <c r="AG3822" s="612"/>
      <c r="AH3822" s="612"/>
      <c r="AI3822" s="611"/>
      <c r="AJ3822" s="612"/>
      <c r="AK3822" s="612"/>
      <c r="AL3822" s="612"/>
      <c r="AM3822" s="613"/>
      <c r="AN3822" s="612"/>
      <c r="AO3822" s="612"/>
      <c r="AP3822" s="612"/>
      <c r="AQ3822" s="613"/>
      <c r="AR3822" s="612"/>
      <c r="AS3822" s="612"/>
      <c r="AT3822" s="612"/>
      <c r="AU3822" s="616"/>
      <c r="AV3822" s="612"/>
      <c r="AW3822" s="612"/>
      <c r="AX3822" s="612"/>
      <c r="AY3822" s="612"/>
      <c r="AZ3822" s="612"/>
      <c r="BA3822" s="612"/>
      <c r="BB3822" s="612"/>
      <c r="BC3822" s="613"/>
      <c r="BD3822" s="612"/>
      <c r="BE3822" s="612"/>
      <c r="BF3822" s="612"/>
      <c r="BG3822" s="612"/>
      <c r="BH3822" s="613"/>
      <c r="BI3822" s="612"/>
      <c r="BJ3822" s="612"/>
      <c r="BK3822" s="612"/>
      <c r="BL3822" s="613"/>
      <c r="BM3822" s="611"/>
      <c r="BN3822" s="612"/>
      <c r="BO3822" s="612"/>
      <c r="BP3822" s="612"/>
      <c r="BQ3822" s="547"/>
      <c r="BR3822" s="622"/>
      <c r="BS3822" s="617"/>
      <c r="BT3822" s="605"/>
      <c r="BU3822" s="621"/>
      <c r="BY3822" s="607"/>
    </row>
    <row r="3823" spans="1:77" s="619" customFormat="1" hidden="1">
      <c r="A3823" s="603"/>
      <c r="B3823" s="604"/>
      <c r="C3823" s="604"/>
      <c r="D3823" s="605"/>
      <c r="E3823" s="635"/>
      <c r="F3823" s="606"/>
      <c r="G3823" s="607"/>
      <c r="H3823" s="608"/>
      <c r="I3823" s="609"/>
      <c r="J3823" s="610"/>
      <c r="K3823" s="611"/>
      <c r="L3823" s="611"/>
      <c r="M3823" s="611"/>
      <c r="N3823" s="611"/>
      <c r="O3823" s="612"/>
      <c r="P3823" s="612"/>
      <c r="Q3823" s="613"/>
      <c r="R3823" s="612"/>
      <c r="S3823" s="612"/>
      <c r="T3823" s="615"/>
      <c r="U3823" s="612"/>
      <c r="V3823" s="612"/>
      <c r="W3823" s="613"/>
      <c r="X3823" s="612"/>
      <c r="Y3823" s="612"/>
      <c r="Z3823" s="612"/>
      <c r="AA3823" s="611"/>
      <c r="AB3823" s="612"/>
      <c r="AC3823" s="612"/>
      <c r="AD3823" s="613"/>
      <c r="AE3823" s="613"/>
      <c r="AF3823" s="612"/>
      <c r="AG3823" s="612"/>
      <c r="AH3823" s="612"/>
      <c r="AI3823" s="611"/>
      <c r="AJ3823" s="612"/>
      <c r="AK3823" s="612"/>
      <c r="AL3823" s="612"/>
      <c r="AM3823" s="613"/>
      <c r="AN3823" s="612"/>
      <c r="AO3823" s="612"/>
      <c r="AP3823" s="612"/>
      <c r="AQ3823" s="613"/>
      <c r="AR3823" s="612"/>
      <c r="AS3823" s="612"/>
      <c r="AT3823" s="612"/>
      <c r="AU3823" s="616"/>
      <c r="AV3823" s="612"/>
      <c r="AW3823" s="612"/>
      <c r="AX3823" s="612"/>
      <c r="AY3823" s="612"/>
      <c r="AZ3823" s="612"/>
      <c r="BA3823" s="612"/>
      <c r="BB3823" s="612"/>
      <c r="BC3823" s="613"/>
      <c r="BD3823" s="612"/>
      <c r="BE3823" s="612"/>
      <c r="BF3823" s="612"/>
      <c r="BG3823" s="612"/>
      <c r="BH3823" s="613"/>
      <c r="BI3823" s="612"/>
      <c r="BJ3823" s="612"/>
      <c r="BK3823" s="612"/>
      <c r="BL3823" s="613"/>
      <c r="BM3823" s="611"/>
      <c r="BN3823" s="612"/>
      <c r="BO3823" s="612"/>
      <c r="BP3823" s="612"/>
      <c r="BQ3823" s="547"/>
      <c r="BR3823" s="622"/>
      <c r="BS3823" s="617"/>
      <c r="BT3823" s="605"/>
      <c r="BU3823" s="618"/>
      <c r="BY3823" s="607"/>
    </row>
    <row r="3824" spans="1:77" s="619" customFormat="1" hidden="1">
      <c r="A3824" s="603"/>
      <c r="B3824" s="1534"/>
      <c r="C3824" s="1534"/>
      <c r="D3824" s="605"/>
      <c r="E3824" s="635"/>
      <c r="F3824" s="606"/>
      <c r="G3824" s="607"/>
      <c r="H3824" s="608"/>
      <c r="I3824" s="609"/>
      <c r="J3824" s="610"/>
      <c r="K3824" s="611"/>
      <c r="L3824" s="611"/>
      <c r="M3824" s="611"/>
      <c r="N3824" s="611"/>
      <c r="O3824" s="612"/>
      <c r="P3824" s="612"/>
      <c r="Q3824" s="613"/>
      <c r="R3824" s="612"/>
      <c r="S3824" s="612"/>
      <c r="T3824" s="615"/>
      <c r="U3824" s="612"/>
      <c r="V3824" s="612"/>
      <c r="W3824" s="613"/>
      <c r="X3824" s="612"/>
      <c r="Y3824" s="612"/>
      <c r="Z3824" s="612"/>
      <c r="AA3824" s="611"/>
      <c r="AB3824" s="612"/>
      <c r="AC3824" s="612"/>
      <c r="AD3824" s="613"/>
      <c r="AE3824" s="613"/>
      <c r="AF3824" s="612"/>
      <c r="AG3824" s="612"/>
      <c r="AH3824" s="612"/>
      <c r="AI3824" s="611"/>
      <c r="AJ3824" s="612"/>
      <c r="AK3824" s="612"/>
      <c r="AL3824" s="612"/>
      <c r="AM3824" s="613"/>
      <c r="AN3824" s="612"/>
      <c r="AO3824" s="612"/>
      <c r="AP3824" s="612"/>
      <c r="AQ3824" s="613"/>
      <c r="AR3824" s="612"/>
      <c r="AS3824" s="612"/>
      <c r="AT3824" s="612"/>
      <c r="AU3824" s="616"/>
      <c r="AV3824" s="612"/>
      <c r="AW3824" s="612"/>
      <c r="AX3824" s="612"/>
      <c r="AY3824" s="612"/>
      <c r="AZ3824" s="612"/>
      <c r="BA3824" s="612"/>
      <c r="BB3824" s="612"/>
      <c r="BC3824" s="613"/>
      <c r="BD3824" s="612"/>
      <c r="BE3824" s="612"/>
      <c r="BF3824" s="612"/>
      <c r="BG3824" s="612"/>
      <c r="BH3824" s="613"/>
      <c r="BI3824" s="612"/>
      <c r="BJ3824" s="612"/>
      <c r="BK3824" s="612"/>
      <c r="BL3824" s="613"/>
      <c r="BM3824" s="611"/>
      <c r="BN3824" s="612"/>
      <c r="BO3824" s="612"/>
      <c r="BP3824" s="612"/>
      <c r="BQ3824" s="547"/>
      <c r="BR3824" s="622"/>
      <c r="BS3824" s="1609"/>
      <c r="BT3824" s="605"/>
      <c r="BU3824" s="621"/>
      <c r="BV3824" s="1811"/>
      <c r="BY3824" s="607"/>
    </row>
    <row r="3825" spans="1:77" s="619" customFormat="1" hidden="1">
      <c r="A3825" s="603"/>
      <c r="B3825" s="1812"/>
      <c r="C3825" s="1812"/>
      <c r="D3825" s="605"/>
      <c r="E3825" s="635"/>
      <c r="F3825" s="606"/>
      <c r="G3825" s="607"/>
      <c r="H3825" s="608"/>
      <c r="I3825" s="609"/>
      <c r="J3825" s="610"/>
      <c r="K3825" s="611"/>
      <c r="L3825" s="611"/>
      <c r="M3825" s="611"/>
      <c r="N3825" s="611"/>
      <c r="O3825" s="612"/>
      <c r="P3825" s="612"/>
      <c r="Q3825" s="613"/>
      <c r="R3825" s="612"/>
      <c r="S3825" s="612"/>
      <c r="T3825" s="615"/>
      <c r="U3825" s="612"/>
      <c r="V3825" s="612"/>
      <c r="W3825" s="613"/>
      <c r="X3825" s="612"/>
      <c r="Y3825" s="612"/>
      <c r="Z3825" s="612"/>
      <c r="AA3825" s="611"/>
      <c r="AB3825" s="612"/>
      <c r="AC3825" s="612"/>
      <c r="AD3825" s="613"/>
      <c r="AE3825" s="613"/>
      <c r="AF3825" s="612"/>
      <c r="AG3825" s="612"/>
      <c r="AH3825" s="612"/>
      <c r="AI3825" s="611"/>
      <c r="AJ3825" s="612"/>
      <c r="AK3825" s="612"/>
      <c r="AL3825" s="612"/>
      <c r="AM3825" s="613"/>
      <c r="AN3825" s="612"/>
      <c r="AO3825" s="612"/>
      <c r="AP3825" s="612"/>
      <c r="AQ3825" s="613"/>
      <c r="AR3825" s="612"/>
      <c r="AS3825" s="612"/>
      <c r="AT3825" s="612"/>
      <c r="AU3825" s="616"/>
      <c r="AV3825" s="612"/>
      <c r="AW3825" s="612"/>
      <c r="AX3825" s="612"/>
      <c r="AY3825" s="612"/>
      <c r="AZ3825" s="612"/>
      <c r="BA3825" s="612"/>
      <c r="BB3825" s="612"/>
      <c r="BC3825" s="613"/>
      <c r="BD3825" s="612"/>
      <c r="BE3825" s="612"/>
      <c r="BF3825" s="612"/>
      <c r="BG3825" s="612"/>
      <c r="BH3825" s="613"/>
      <c r="BI3825" s="612"/>
      <c r="BJ3825" s="612"/>
      <c r="BK3825" s="612"/>
      <c r="BL3825" s="613"/>
      <c r="BM3825" s="611"/>
      <c r="BN3825" s="612"/>
      <c r="BO3825" s="612"/>
      <c r="BP3825" s="612"/>
      <c r="BQ3825" s="547"/>
      <c r="BR3825" s="622"/>
      <c r="BS3825" s="617"/>
      <c r="BT3825" s="605"/>
      <c r="BU3825" s="618"/>
      <c r="BY3825" s="607"/>
    </row>
    <row r="3826" spans="1:77" s="619" customFormat="1" hidden="1">
      <c r="A3826" s="603"/>
      <c r="B3826" s="1813"/>
      <c r="C3826" s="1813"/>
      <c r="D3826" s="605"/>
      <c r="E3826" s="1179"/>
      <c r="F3826" s="1814"/>
      <c r="G3826" s="607"/>
      <c r="H3826" s="608"/>
      <c r="I3826" s="609"/>
      <c r="J3826" s="610"/>
      <c r="K3826" s="611"/>
      <c r="L3826" s="611"/>
      <c r="M3826" s="611"/>
      <c r="N3826" s="611"/>
      <c r="O3826" s="1181"/>
      <c r="P3826" s="1181"/>
      <c r="Q3826" s="1182"/>
      <c r="R3826" s="1181"/>
      <c r="S3826" s="1181"/>
      <c r="T3826" s="615"/>
      <c r="U3826" s="1181"/>
      <c r="V3826" s="1181"/>
      <c r="W3826" s="1182"/>
      <c r="X3826" s="1181"/>
      <c r="Y3826" s="1181"/>
      <c r="Z3826" s="1181"/>
      <c r="AA3826" s="611"/>
      <c r="AB3826" s="1181"/>
      <c r="AC3826" s="1181"/>
      <c r="AD3826" s="1182"/>
      <c r="AE3826" s="1182"/>
      <c r="AF3826" s="1181"/>
      <c r="AG3826" s="1181"/>
      <c r="AH3826" s="1181"/>
      <c r="AI3826" s="611"/>
      <c r="AJ3826" s="1181"/>
      <c r="AK3826" s="1181"/>
      <c r="AL3826" s="1181"/>
      <c r="AM3826" s="1182"/>
      <c r="AN3826" s="1181"/>
      <c r="AO3826" s="1181"/>
      <c r="AP3826" s="1181"/>
      <c r="AQ3826" s="1182"/>
      <c r="AR3826" s="1181"/>
      <c r="AS3826" s="1181"/>
      <c r="AT3826" s="1181"/>
      <c r="AU3826" s="1183"/>
      <c r="AV3826" s="1181"/>
      <c r="AW3826" s="1181"/>
      <c r="AX3826" s="1181"/>
      <c r="AY3826" s="1181"/>
      <c r="AZ3826" s="1181"/>
      <c r="BA3826" s="1181"/>
      <c r="BB3826" s="1181"/>
      <c r="BC3826" s="1182"/>
      <c r="BD3826" s="1181"/>
      <c r="BE3826" s="1181"/>
      <c r="BF3826" s="1181"/>
      <c r="BG3826" s="1181"/>
      <c r="BH3826" s="1182"/>
      <c r="BI3826" s="1181"/>
      <c r="BJ3826" s="1181"/>
      <c r="BK3826" s="1181"/>
      <c r="BL3826" s="1182"/>
      <c r="BM3826" s="611"/>
      <c r="BN3826" s="1181"/>
      <c r="BO3826" s="1181"/>
      <c r="BP3826" s="1181"/>
      <c r="BQ3826" s="547"/>
      <c r="BR3826" s="1178"/>
      <c r="BS3826" s="1206"/>
      <c r="BT3826" s="605"/>
      <c r="BU3826" s="618"/>
      <c r="BY3826" s="607"/>
    </row>
    <row r="3827" spans="1:77" s="619" customFormat="1" hidden="1">
      <c r="A3827" s="603"/>
      <c r="B3827" s="604"/>
      <c r="C3827" s="604"/>
      <c r="D3827" s="605"/>
      <c r="E3827" s="869"/>
      <c r="F3827" s="605"/>
      <c r="G3827" s="607"/>
      <c r="H3827" s="608"/>
      <c r="I3827" s="609"/>
      <c r="J3827" s="610"/>
      <c r="K3827" s="611"/>
      <c r="L3827" s="611"/>
      <c r="M3827" s="611"/>
      <c r="N3827" s="611"/>
      <c r="O3827" s="612"/>
      <c r="P3827" s="612"/>
      <c r="Q3827" s="613"/>
      <c r="R3827" s="612"/>
      <c r="S3827" s="612"/>
      <c r="T3827" s="615"/>
      <c r="U3827" s="612"/>
      <c r="V3827" s="612"/>
      <c r="W3827" s="613"/>
      <c r="X3827" s="612"/>
      <c r="Y3827" s="612"/>
      <c r="Z3827" s="612"/>
      <c r="AA3827" s="611"/>
      <c r="AB3827" s="612"/>
      <c r="AC3827" s="612"/>
      <c r="AD3827" s="613"/>
      <c r="AE3827" s="613"/>
      <c r="AF3827" s="612"/>
      <c r="AG3827" s="612"/>
      <c r="AH3827" s="612"/>
      <c r="AI3827" s="611"/>
      <c r="AJ3827" s="612"/>
      <c r="AK3827" s="612"/>
      <c r="AL3827" s="612"/>
      <c r="AM3827" s="613"/>
      <c r="AN3827" s="612"/>
      <c r="AO3827" s="612"/>
      <c r="AP3827" s="612"/>
      <c r="AQ3827" s="613"/>
      <c r="AR3827" s="612"/>
      <c r="AS3827" s="612"/>
      <c r="AT3827" s="612"/>
      <c r="AU3827" s="616"/>
      <c r="AV3827" s="612"/>
      <c r="AW3827" s="612"/>
      <c r="AX3827" s="612"/>
      <c r="AY3827" s="612"/>
      <c r="AZ3827" s="612"/>
      <c r="BA3827" s="612"/>
      <c r="BB3827" s="612"/>
      <c r="BC3827" s="613"/>
      <c r="BD3827" s="612"/>
      <c r="BE3827" s="612"/>
      <c r="BF3827" s="612"/>
      <c r="BG3827" s="612"/>
      <c r="BH3827" s="613"/>
      <c r="BI3827" s="612"/>
      <c r="BJ3827" s="612"/>
      <c r="BK3827" s="612"/>
      <c r="BL3827" s="613"/>
      <c r="BM3827" s="611"/>
      <c r="BN3827" s="612"/>
      <c r="BO3827" s="612"/>
      <c r="BP3827" s="612"/>
      <c r="BQ3827" s="547"/>
      <c r="BR3827" s="622"/>
      <c r="BS3827" s="973"/>
      <c r="BT3827" s="605"/>
      <c r="BU3827" s="621"/>
      <c r="BY3827" s="607"/>
    </row>
    <row r="3828" spans="1:77" s="619" customFormat="1" hidden="1">
      <c r="A3828" s="603"/>
      <c r="B3828" s="604"/>
      <c r="C3828" s="604"/>
      <c r="D3828" s="605"/>
      <c r="E3828" s="635"/>
      <c r="F3828" s="606"/>
      <c r="G3828" s="607"/>
      <c r="H3828" s="608"/>
      <c r="I3828" s="609"/>
      <c r="J3828" s="610"/>
      <c r="K3828" s="611"/>
      <c r="L3828" s="611"/>
      <c r="M3828" s="611"/>
      <c r="N3828" s="611"/>
      <c r="O3828" s="612"/>
      <c r="P3828" s="612"/>
      <c r="Q3828" s="613"/>
      <c r="R3828" s="612"/>
      <c r="S3828" s="612"/>
      <c r="T3828" s="615"/>
      <c r="U3828" s="612"/>
      <c r="V3828" s="612"/>
      <c r="W3828" s="613"/>
      <c r="X3828" s="612"/>
      <c r="Y3828" s="612"/>
      <c r="Z3828" s="612"/>
      <c r="AA3828" s="611"/>
      <c r="AB3828" s="612"/>
      <c r="AC3828" s="612"/>
      <c r="AD3828" s="613"/>
      <c r="AE3828" s="613"/>
      <c r="AF3828" s="612"/>
      <c r="AG3828" s="612"/>
      <c r="AH3828" s="612"/>
      <c r="AI3828" s="611"/>
      <c r="AJ3828" s="612"/>
      <c r="AK3828" s="612"/>
      <c r="AL3828" s="612"/>
      <c r="AM3828" s="613"/>
      <c r="AN3828" s="612"/>
      <c r="AO3828" s="612"/>
      <c r="AP3828" s="612"/>
      <c r="AQ3828" s="613"/>
      <c r="AR3828" s="612"/>
      <c r="AS3828" s="612"/>
      <c r="AT3828" s="612"/>
      <c r="AU3828" s="616"/>
      <c r="AV3828" s="612"/>
      <c r="AW3828" s="612"/>
      <c r="AX3828" s="612"/>
      <c r="AY3828" s="612"/>
      <c r="AZ3828" s="612"/>
      <c r="BA3828" s="612"/>
      <c r="BB3828" s="612"/>
      <c r="BC3828" s="613"/>
      <c r="BD3828" s="612"/>
      <c r="BE3828" s="612"/>
      <c r="BF3828" s="612"/>
      <c r="BG3828" s="612"/>
      <c r="BH3828" s="613"/>
      <c r="BI3828" s="612"/>
      <c r="BJ3828" s="612"/>
      <c r="BK3828" s="612"/>
      <c r="BL3828" s="613"/>
      <c r="BM3828" s="611"/>
      <c r="BN3828" s="612"/>
      <c r="BO3828" s="612"/>
      <c r="BP3828" s="612"/>
      <c r="BQ3828" s="547"/>
      <c r="BR3828" s="622"/>
      <c r="BS3828" s="617"/>
      <c r="BT3828" s="605"/>
      <c r="BU3828" s="618"/>
      <c r="BY3828" s="607"/>
    </row>
    <row r="3829" spans="1:77" s="619" customFormat="1" hidden="1">
      <c r="A3829" s="603"/>
      <c r="B3829" s="604"/>
      <c r="C3829" s="604"/>
      <c r="D3829" s="605"/>
      <c r="E3829" s="635"/>
      <c r="F3829" s="606"/>
      <c r="G3829" s="607"/>
      <c r="H3829" s="608"/>
      <c r="I3829" s="609"/>
      <c r="J3829" s="610"/>
      <c r="K3829" s="611"/>
      <c r="L3829" s="611"/>
      <c r="M3829" s="611"/>
      <c r="N3829" s="611"/>
      <c r="O3829" s="612"/>
      <c r="P3829" s="612"/>
      <c r="Q3829" s="613"/>
      <c r="R3829" s="612"/>
      <c r="S3829" s="612"/>
      <c r="T3829" s="615"/>
      <c r="U3829" s="612"/>
      <c r="V3829" s="612"/>
      <c r="W3829" s="613"/>
      <c r="X3829" s="612"/>
      <c r="Y3829" s="612"/>
      <c r="Z3829" s="612"/>
      <c r="AA3829" s="611"/>
      <c r="AB3829" s="612"/>
      <c r="AC3829" s="612"/>
      <c r="AD3829" s="613"/>
      <c r="AE3829" s="613"/>
      <c r="AF3829" s="612"/>
      <c r="AG3829" s="612"/>
      <c r="AH3829" s="612"/>
      <c r="AI3829" s="611"/>
      <c r="AJ3829" s="612"/>
      <c r="AK3829" s="612"/>
      <c r="AL3829" s="612"/>
      <c r="AM3829" s="613"/>
      <c r="AN3829" s="612"/>
      <c r="AO3829" s="612"/>
      <c r="AP3829" s="612"/>
      <c r="AQ3829" s="613"/>
      <c r="AR3829" s="612"/>
      <c r="AS3829" s="612"/>
      <c r="AT3829" s="612"/>
      <c r="AU3829" s="616"/>
      <c r="AV3829" s="612"/>
      <c r="AW3829" s="612"/>
      <c r="AX3829" s="612"/>
      <c r="AY3829" s="612"/>
      <c r="AZ3829" s="612"/>
      <c r="BA3829" s="612"/>
      <c r="BB3829" s="612"/>
      <c r="BC3829" s="613"/>
      <c r="BD3829" s="612"/>
      <c r="BE3829" s="612"/>
      <c r="BF3829" s="612"/>
      <c r="BG3829" s="612"/>
      <c r="BH3829" s="613"/>
      <c r="BI3829" s="612"/>
      <c r="BJ3829" s="612"/>
      <c r="BK3829" s="612"/>
      <c r="BL3829" s="613"/>
      <c r="BM3829" s="611"/>
      <c r="BN3829" s="612"/>
      <c r="BO3829" s="612"/>
      <c r="BP3829" s="612"/>
      <c r="BQ3829" s="547"/>
      <c r="BR3829" s="622"/>
      <c r="BS3829" s="617"/>
      <c r="BT3829" s="605"/>
      <c r="BU3829" s="618"/>
      <c r="BY3829" s="607"/>
    </row>
    <row r="3830" spans="1:77" s="619" customFormat="1" hidden="1">
      <c r="A3830" s="603"/>
      <c r="B3830" s="604"/>
      <c r="C3830" s="604"/>
      <c r="D3830" s="605"/>
      <c r="E3830" s="635"/>
      <c r="F3830" s="606"/>
      <c r="G3830" s="607"/>
      <c r="H3830" s="608"/>
      <c r="I3830" s="609"/>
      <c r="J3830" s="610"/>
      <c r="K3830" s="611"/>
      <c r="L3830" s="611"/>
      <c r="M3830" s="611"/>
      <c r="N3830" s="611"/>
      <c r="O3830" s="612"/>
      <c r="P3830" s="612"/>
      <c r="Q3830" s="613"/>
      <c r="R3830" s="612"/>
      <c r="S3830" s="612"/>
      <c r="T3830" s="615"/>
      <c r="U3830" s="612"/>
      <c r="V3830" s="612"/>
      <c r="W3830" s="613"/>
      <c r="X3830" s="612"/>
      <c r="Y3830" s="612"/>
      <c r="Z3830" s="612"/>
      <c r="AA3830" s="611"/>
      <c r="AB3830" s="612"/>
      <c r="AC3830" s="612"/>
      <c r="AD3830" s="613"/>
      <c r="AE3830" s="613"/>
      <c r="AF3830" s="612"/>
      <c r="AG3830" s="612"/>
      <c r="AH3830" s="612"/>
      <c r="AI3830" s="611"/>
      <c r="AJ3830" s="612"/>
      <c r="AK3830" s="612"/>
      <c r="AL3830" s="612"/>
      <c r="AM3830" s="613"/>
      <c r="AN3830" s="612"/>
      <c r="AO3830" s="612"/>
      <c r="AP3830" s="612"/>
      <c r="AQ3830" s="613"/>
      <c r="AR3830" s="612"/>
      <c r="AS3830" s="612"/>
      <c r="AT3830" s="612"/>
      <c r="AU3830" s="616"/>
      <c r="AV3830" s="612"/>
      <c r="AW3830" s="612"/>
      <c r="AX3830" s="612"/>
      <c r="AY3830" s="612"/>
      <c r="AZ3830" s="612"/>
      <c r="BA3830" s="612"/>
      <c r="BB3830" s="612"/>
      <c r="BC3830" s="613"/>
      <c r="BD3830" s="612"/>
      <c r="BE3830" s="612"/>
      <c r="BF3830" s="612"/>
      <c r="BG3830" s="612"/>
      <c r="BH3830" s="613"/>
      <c r="BI3830" s="612"/>
      <c r="BJ3830" s="612"/>
      <c r="BK3830" s="612"/>
      <c r="BL3830" s="613"/>
      <c r="BM3830" s="611"/>
      <c r="BN3830" s="612"/>
      <c r="BO3830" s="612"/>
      <c r="BP3830" s="612"/>
      <c r="BQ3830" s="547"/>
      <c r="BR3830" s="622"/>
      <c r="BS3830" s="617"/>
      <c r="BT3830" s="605"/>
      <c r="BU3830" s="618"/>
      <c r="BY3830" s="607"/>
    </row>
    <row r="3831" spans="1:77" s="619" customFormat="1" hidden="1">
      <c r="A3831" s="603"/>
      <c r="B3831" s="604"/>
      <c r="C3831" s="604"/>
      <c r="D3831" s="605"/>
      <c r="E3831" s="635"/>
      <c r="F3831" s="606"/>
      <c r="G3831" s="607"/>
      <c r="H3831" s="608"/>
      <c r="I3831" s="609"/>
      <c r="J3831" s="610"/>
      <c r="K3831" s="611"/>
      <c r="L3831" s="611"/>
      <c r="M3831" s="611"/>
      <c r="N3831" s="611"/>
      <c r="O3831" s="612"/>
      <c r="P3831" s="612"/>
      <c r="Q3831" s="613"/>
      <c r="R3831" s="612"/>
      <c r="S3831" s="612"/>
      <c r="T3831" s="615"/>
      <c r="U3831" s="612"/>
      <c r="V3831" s="612"/>
      <c r="W3831" s="613"/>
      <c r="X3831" s="612"/>
      <c r="Y3831" s="612"/>
      <c r="Z3831" s="612"/>
      <c r="AA3831" s="611"/>
      <c r="AB3831" s="612"/>
      <c r="AC3831" s="612"/>
      <c r="AD3831" s="613"/>
      <c r="AE3831" s="613"/>
      <c r="AF3831" s="612"/>
      <c r="AG3831" s="612"/>
      <c r="AH3831" s="612"/>
      <c r="AI3831" s="611"/>
      <c r="AJ3831" s="612"/>
      <c r="AK3831" s="612"/>
      <c r="AL3831" s="612"/>
      <c r="AM3831" s="613"/>
      <c r="AN3831" s="612"/>
      <c r="AO3831" s="612"/>
      <c r="AP3831" s="612"/>
      <c r="AQ3831" s="613"/>
      <c r="AR3831" s="612"/>
      <c r="AS3831" s="612"/>
      <c r="AT3831" s="612"/>
      <c r="AU3831" s="616"/>
      <c r="AV3831" s="612"/>
      <c r="AW3831" s="612"/>
      <c r="AX3831" s="612"/>
      <c r="AY3831" s="612"/>
      <c r="AZ3831" s="612"/>
      <c r="BA3831" s="612"/>
      <c r="BB3831" s="612"/>
      <c r="BC3831" s="613"/>
      <c r="BD3831" s="612"/>
      <c r="BE3831" s="612"/>
      <c r="BF3831" s="612"/>
      <c r="BG3831" s="612"/>
      <c r="BH3831" s="613"/>
      <c r="BI3831" s="612"/>
      <c r="BJ3831" s="612"/>
      <c r="BK3831" s="612"/>
      <c r="BL3831" s="613"/>
      <c r="BM3831" s="611"/>
      <c r="BN3831" s="612"/>
      <c r="BO3831" s="612"/>
      <c r="BP3831" s="612"/>
      <c r="BQ3831" s="547"/>
      <c r="BR3831" s="622"/>
      <c r="BS3831" s="617"/>
      <c r="BT3831" s="605"/>
      <c r="BU3831" s="618"/>
      <c r="BY3831" s="607"/>
    </row>
    <row r="3832" spans="1:77" s="619" customFormat="1" hidden="1">
      <c r="A3832" s="603"/>
      <c r="B3832" s="604"/>
      <c r="C3832" s="604"/>
      <c r="D3832" s="605"/>
      <c r="E3832" s="635"/>
      <c r="F3832" s="606"/>
      <c r="G3832" s="607"/>
      <c r="H3832" s="608"/>
      <c r="I3832" s="609"/>
      <c r="J3832" s="610"/>
      <c r="K3832" s="611"/>
      <c r="L3832" s="611"/>
      <c r="M3832" s="611"/>
      <c r="N3832" s="611"/>
      <c r="O3832" s="612"/>
      <c r="P3832" s="612"/>
      <c r="Q3832" s="613"/>
      <c r="R3832" s="612"/>
      <c r="S3832" s="612"/>
      <c r="T3832" s="615"/>
      <c r="U3832" s="612"/>
      <c r="V3832" s="612"/>
      <c r="W3832" s="613"/>
      <c r="X3832" s="612"/>
      <c r="Y3832" s="612"/>
      <c r="Z3832" s="612"/>
      <c r="AA3832" s="611"/>
      <c r="AB3832" s="612"/>
      <c r="AC3832" s="612"/>
      <c r="AD3832" s="613"/>
      <c r="AE3832" s="613"/>
      <c r="AF3832" s="612"/>
      <c r="AG3832" s="612"/>
      <c r="AH3832" s="612"/>
      <c r="AI3832" s="611"/>
      <c r="AJ3832" s="612"/>
      <c r="AK3832" s="612"/>
      <c r="AL3832" s="612"/>
      <c r="AM3832" s="613"/>
      <c r="AN3832" s="612"/>
      <c r="AO3832" s="612"/>
      <c r="AP3832" s="612"/>
      <c r="AQ3832" s="613"/>
      <c r="AR3832" s="612"/>
      <c r="AS3832" s="612"/>
      <c r="AT3832" s="612"/>
      <c r="AU3832" s="616"/>
      <c r="AV3832" s="612"/>
      <c r="AW3832" s="612"/>
      <c r="AX3832" s="612"/>
      <c r="AY3832" s="612"/>
      <c r="AZ3832" s="612"/>
      <c r="BA3832" s="612"/>
      <c r="BB3832" s="612"/>
      <c r="BC3832" s="613"/>
      <c r="BD3832" s="612"/>
      <c r="BE3832" s="612"/>
      <c r="BF3832" s="612"/>
      <c r="BG3832" s="612"/>
      <c r="BH3832" s="613"/>
      <c r="BI3832" s="612"/>
      <c r="BJ3832" s="612"/>
      <c r="BK3832" s="612"/>
      <c r="BL3832" s="613"/>
      <c r="BM3832" s="611"/>
      <c r="BN3832" s="612"/>
      <c r="BO3832" s="612"/>
      <c r="BP3832" s="612"/>
      <c r="BQ3832" s="547"/>
      <c r="BR3832" s="605"/>
      <c r="BS3832" s="617"/>
      <c r="BT3832" s="605"/>
      <c r="BU3832" s="618"/>
      <c r="BY3832" s="607"/>
    </row>
    <row r="3833" spans="1:77" s="619" customFormat="1" hidden="1">
      <c r="A3833" s="603"/>
      <c r="B3833" s="604"/>
      <c r="C3833" s="604"/>
      <c r="D3833" s="605"/>
      <c r="E3833" s="869"/>
      <c r="F3833" s="605"/>
      <c r="G3833" s="607"/>
      <c r="H3833" s="608"/>
      <c r="I3833" s="609"/>
      <c r="J3833" s="610"/>
      <c r="K3833" s="611"/>
      <c r="L3833" s="611"/>
      <c r="M3833" s="611"/>
      <c r="N3833" s="611"/>
      <c r="O3833" s="612"/>
      <c r="P3833" s="612"/>
      <c r="Q3833" s="613"/>
      <c r="R3833" s="612"/>
      <c r="S3833" s="612"/>
      <c r="T3833" s="615"/>
      <c r="U3833" s="612"/>
      <c r="V3833" s="612"/>
      <c r="W3833" s="613"/>
      <c r="X3833" s="612"/>
      <c r="Y3833" s="612"/>
      <c r="Z3833" s="612"/>
      <c r="AA3833" s="611"/>
      <c r="AB3833" s="612"/>
      <c r="AC3833" s="612"/>
      <c r="AD3833" s="613"/>
      <c r="AE3833" s="613"/>
      <c r="AF3833" s="612"/>
      <c r="AG3833" s="612"/>
      <c r="AH3833" s="612"/>
      <c r="AI3833" s="611"/>
      <c r="AJ3833" s="612"/>
      <c r="AK3833" s="612"/>
      <c r="AL3833" s="612"/>
      <c r="AM3833" s="613"/>
      <c r="AN3833" s="612"/>
      <c r="AO3833" s="612"/>
      <c r="AP3833" s="612"/>
      <c r="AQ3833" s="613"/>
      <c r="AR3833" s="612"/>
      <c r="AS3833" s="612"/>
      <c r="AT3833" s="612"/>
      <c r="AU3833" s="616"/>
      <c r="AV3833" s="612"/>
      <c r="AW3833" s="612"/>
      <c r="AX3833" s="612"/>
      <c r="AY3833" s="612"/>
      <c r="AZ3833" s="612"/>
      <c r="BA3833" s="612"/>
      <c r="BB3833" s="612"/>
      <c r="BC3833" s="613"/>
      <c r="BD3833" s="612"/>
      <c r="BE3833" s="612"/>
      <c r="BF3833" s="612"/>
      <c r="BG3833" s="612"/>
      <c r="BH3833" s="613"/>
      <c r="BI3833" s="612"/>
      <c r="BJ3833" s="612"/>
      <c r="BK3833" s="612"/>
      <c r="BL3833" s="613"/>
      <c r="BM3833" s="611"/>
      <c r="BN3833" s="612"/>
      <c r="BO3833" s="612"/>
      <c r="BP3833" s="612"/>
      <c r="BQ3833" s="547"/>
      <c r="BR3833" s="622"/>
      <c r="BS3833" s="973"/>
      <c r="BT3833" s="605"/>
      <c r="BU3833" s="618"/>
      <c r="BY3833" s="607"/>
    </row>
    <row r="3834" spans="1:77" s="619" customFormat="1" hidden="1">
      <c r="A3834" s="603"/>
      <c r="B3834" s="604"/>
      <c r="C3834" s="604"/>
      <c r="D3834" s="605"/>
      <c r="E3834" s="635"/>
      <c r="F3834" s="606"/>
      <c r="G3834" s="607"/>
      <c r="H3834" s="608"/>
      <c r="I3834" s="609"/>
      <c r="J3834" s="610"/>
      <c r="K3834" s="611"/>
      <c r="L3834" s="611"/>
      <c r="M3834" s="611"/>
      <c r="N3834" s="611"/>
      <c r="O3834" s="612"/>
      <c r="P3834" s="612"/>
      <c r="Q3834" s="613"/>
      <c r="R3834" s="612"/>
      <c r="S3834" s="612"/>
      <c r="T3834" s="615"/>
      <c r="U3834" s="612"/>
      <c r="V3834" s="612"/>
      <c r="W3834" s="613"/>
      <c r="X3834" s="612"/>
      <c r="Y3834" s="612"/>
      <c r="Z3834" s="612"/>
      <c r="AA3834" s="611"/>
      <c r="AB3834" s="612"/>
      <c r="AC3834" s="612"/>
      <c r="AD3834" s="613"/>
      <c r="AE3834" s="613"/>
      <c r="AF3834" s="612"/>
      <c r="AG3834" s="612"/>
      <c r="AH3834" s="612"/>
      <c r="AI3834" s="611"/>
      <c r="AJ3834" s="612"/>
      <c r="AK3834" s="612"/>
      <c r="AL3834" s="612"/>
      <c r="AM3834" s="613"/>
      <c r="AN3834" s="612"/>
      <c r="AO3834" s="612"/>
      <c r="AP3834" s="612"/>
      <c r="AQ3834" s="613"/>
      <c r="AR3834" s="612"/>
      <c r="AS3834" s="612"/>
      <c r="AT3834" s="612"/>
      <c r="AU3834" s="616"/>
      <c r="AV3834" s="612"/>
      <c r="AW3834" s="612"/>
      <c r="AX3834" s="612"/>
      <c r="AY3834" s="612"/>
      <c r="AZ3834" s="612"/>
      <c r="BA3834" s="612"/>
      <c r="BB3834" s="612"/>
      <c r="BC3834" s="613"/>
      <c r="BD3834" s="612"/>
      <c r="BE3834" s="612"/>
      <c r="BF3834" s="612"/>
      <c r="BG3834" s="612"/>
      <c r="BH3834" s="613"/>
      <c r="BI3834" s="612"/>
      <c r="BJ3834" s="612"/>
      <c r="BK3834" s="612"/>
      <c r="BL3834" s="613"/>
      <c r="BM3834" s="611"/>
      <c r="BN3834" s="612"/>
      <c r="BO3834" s="612"/>
      <c r="BP3834" s="612"/>
      <c r="BQ3834" s="547"/>
      <c r="BR3834" s="622"/>
      <c r="BS3834" s="1611"/>
      <c r="BT3834" s="605"/>
      <c r="BU3834" s="618"/>
      <c r="BY3834" s="607"/>
    </row>
    <row r="3835" spans="1:77" s="619" customFormat="1" hidden="1">
      <c r="A3835" s="603"/>
      <c r="B3835" s="604"/>
      <c r="C3835" s="604"/>
      <c r="D3835" s="605"/>
      <c r="E3835" s="635"/>
      <c r="F3835" s="606"/>
      <c r="G3835" s="607"/>
      <c r="H3835" s="608"/>
      <c r="I3835" s="609"/>
      <c r="J3835" s="610"/>
      <c r="K3835" s="611"/>
      <c r="L3835" s="611"/>
      <c r="M3835" s="611"/>
      <c r="N3835" s="611"/>
      <c r="O3835" s="612"/>
      <c r="P3835" s="612"/>
      <c r="Q3835" s="613"/>
      <c r="R3835" s="612"/>
      <c r="S3835" s="612"/>
      <c r="T3835" s="615"/>
      <c r="U3835" s="612"/>
      <c r="V3835" s="612"/>
      <c r="W3835" s="613"/>
      <c r="X3835" s="612"/>
      <c r="Y3835" s="612"/>
      <c r="Z3835" s="612"/>
      <c r="AA3835" s="611"/>
      <c r="AB3835" s="612"/>
      <c r="AC3835" s="612"/>
      <c r="AD3835" s="613"/>
      <c r="AE3835" s="613"/>
      <c r="AF3835" s="612"/>
      <c r="AG3835" s="612"/>
      <c r="AH3835" s="612"/>
      <c r="AI3835" s="611"/>
      <c r="AJ3835" s="612"/>
      <c r="AK3835" s="612"/>
      <c r="AL3835" s="612"/>
      <c r="AM3835" s="613"/>
      <c r="AN3835" s="612"/>
      <c r="AO3835" s="612"/>
      <c r="AP3835" s="612"/>
      <c r="AQ3835" s="613"/>
      <c r="AR3835" s="612"/>
      <c r="AS3835" s="612"/>
      <c r="AT3835" s="612"/>
      <c r="AU3835" s="616"/>
      <c r="AV3835" s="612"/>
      <c r="AW3835" s="612"/>
      <c r="AX3835" s="612"/>
      <c r="AY3835" s="612"/>
      <c r="AZ3835" s="612"/>
      <c r="BA3835" s="612"/>
      <c r="BB3835" s="612"/>
      <c r="BC3835" s="613"/>
      <c r="BD3835" s="612"/>
      <c r="BE3835" s="612"/>
      <c r="BF3835" s="612"/>
      <c r="BG3835" s="612"/>
      <c r="BH3835" s="613"/>
      <c r="BI3835" s="612"/>
      <c r="BJ3835" s="612"/>
      <c r="BK3835" s="612"/>
      <c r="BL3835" s="613"/>
      <c r="BM3835" s="611"/>
      <c r="BN3835" s="612"/>
      <c r="BO3835" s="612"/>
      <c r="BP3835" s="612"/>
      <c r="BQ3835" s="547"/>
      <c r="BR3835" s="622"/>
      <c r="BS3835" s="617"/>
      <c r="BT3835" s="605"/>
      <c r="BU3835" s="618"/>
      <c r="BY3835" s="607"/>
    </row>
    <row r="3836" spans="1:77" s="619" customFormat="1" hidden="1">
      <c r="A3836" s="603"/>
      <c r="B3836" s="604"/>
      <c r="C3836" s="604"/>
      <c r="D3836" s="605"/>
      <c r="E3836" s="606"/>
      <c r="F3836" s="605"/>
      <c r="G3836" s="607"/>
      <c r="H3836" s="608"/>
      <c r="I3836" s="609"/>
      <c r="J3836" s="610"/>
      <c r="K3836" s="611"/>
      <c r="L3836" s="611"/>
      <c r="M3836" s="611"/>
      <c r="N3836" s="611"/>
      <c r="O3836" s="612"/>
      <c r="P3836" s="612"/>
      <c r="Q3836" s="613"/>
      <c r="R3836" s="614"/>
      <c r="S3836" s="614"/>
      <c r="T3836" s="615"/>
      <c r="U3836" s="612"/>
      <c r="V3836" s="612"/>
      <c r="W3836" s="613"/>
      <c r="X3836" s="612"/>
      <c r="Y3836" s="612"/>
      <c r="Z3836" s="612"/>
      <c r="AA3836" s="611"/>
      <c r="AB3836" s="612"/>
      <c r="AC3836" s="612"/>
      <c r="AD3836" s="613"/>
      <c r="AE3836" s="613"/>
      <c r="AF3836" s="612"/>
      <c r="AG3836" s="612"/>
      <c r="AH3836" s="612"/>
      <c r="AI3836" s="611"/>
      <c r="AJ3836" s="612"/>
      <c r="AK3836" s="612"/>
      <c r="AL3836" s="612"/>
      <c r="AM3836" s="613"/>
      <c r="AN3836" s="612"/>
      <c r="AO3836" s="612"/>
      <c r="AP3836" s="612"/>
      <c r="AQ3836" s="613"/>
      <c r="AR3836" s="612"/>
      <c r="AS3836" s="612"/>
      <c r="AT3836" s="612"/>
      <c r="AU3836" s="616"/>
      <c r="AV3836" s="612"/>
      <c r="AW3836" s="612"/>
      <c r="AX3836" s="612"/>
      <c r="AY3836" s="612"/>
      <c r="AZ3836" s="612"/>
      <c r="BA3836" s="612"/>
      <c r="BB3836" s="612"/>
      <c r="BC3836" s="613"/>
      <c r="BD3836" s="612"/>
      <c r="BE3836" s="612"/>
      <c r="BF3836" s="612"/>
      <c r="BG3836" s="612"/>
      <c r="BH3836" s="613"/>
      <c r="BI3836" s="612"/>
      <c r="BJ3836" s="612"/>
      <c r="BK3836" s="612"/>
      <c r="BL3836" s="613"/>
      <c r="BM3836" s="611"/>
      <c r="BN3836" s="612"/>
      <c r="BO3836" s="612"/>
      <c r="BP3836" s="612"/>
      <c r="BQ3836" s="547"/>
      <c r="BR3836" s="622"/>
      <c r="BS3836" s="1609"/>
      <c r="BT3836" s="605"/>
      <c r="BU3836" s="618"/>
      <c r="BY3836" s="607"/>
    </row>
    <row r="3837" spans="1:77" s="1782" customFormat="1" ht="15.75" hidden="1">
      <c r="B3837" s="1772"/>
      <c r="C3837" s="1790"/>
      <c r="D3837" s="1772"/>
      <c r="E3837" s="1786"/>
      <c r="F3837" s="588"/>
      <c r="G3837" s="1787"/>
      <c r="H3837" s="586"/>
      <c r="I3837" s="590"/>
      <c r="J3837" s="1783"/>
      <c r="K3837" s="591"/>
      <c r="L3837" s="591"/>
      <c r="M3837" s="591"/>
      <c r="N3837" s="591"/>
      <c r="O3837" s="1784"/>
      <c r="P3837" s="1784"/>
      <c r="Q3837" s="1784"/>
      <c r="R3837" s="1784"/>
      <c r="S3837" s="1784"/>
      <c r="T3837" s="586"/>
      <c r="U3837" s="1784"/>
      <c r="V3837" s="1784"/>
      <c r="W3837" s="1784"/>
      <c r="X3837" s="1784"/>
      <c r="Y3837" s="1784"/>
      <c r="Z3837" s="1784"/>
      <c r="AA3837" s="591"/>
      <c r="AB3837" s="1784"/>
      <c r="AC3837" s="1784"/>
      <c r="AD3837" s="1784"/>
      <c r="AE3837" s="1784"/>
      <c r="AF3837" s="1784"/>
      <c r="AG3837" s="1784"/>
      <c r="AH3837" s="1784"/>
      <c r="AI3837" s="591"/>
      <c r="AJ3837" s="1784"/>
      <c r="AK3837" s="1784"/>
      <c r="AL3837" s="1784"/>
      <c r="AM3837" s="1784"/>
      <c r="AN3837" s="1784"/>
      <c r="AO3837" s="1784"/>
      <c r="AP3837" s="1784"/>
      <c r="AQ3837" s="1784"/>
      <c r="AR3837" s="1784"/>
      <c r="AS3837" s="1784"/>
      <c r="AT3837" s="1784"/>
      <c r="AU3837" s="1785"/>
      <c r="AV3837" s="1784"/>
      <c r="AW3837" s="1784"/>
      <c r="AX3837" s="1784"/>
      <c r="AY3837" s="1784"/>
      <c r="AZ3837" s="1784"/>
      <c r="BA3837" s="1784"/>
      <c r="BB3837" s="1784"/>
      <c r="BC3837" s="1784"/>
      <c r="BD3837" s="1784"/>
      <c r="BE3837" s="1784"/>
      <c r="BF3837" s="1784"/>
      <c r="BG3837" s="1784"/>
      <c r="BH3837" s="1784"/>
      <c r="BI3837" s="1784"/>
      <c r="BJ3837" s="1784"/>
      <c r="BK3837" s="1784"/>
      <c r="BL3837" s="1784"/>
      <c r="BM3837" s="1784"/>
      <c r="BN3837" s="1784"/>
      <c r="BO3837" s="1784"/>
      <c r="BP3837" s="1784"/>
      <c r="BQ3837" s="547"/>
    </row>
    <row r="3838" spans="1:77" s="585" customFormat="1" ht="15.75" hidden="1">
      <c r="B3838" s="1576"/>
      <c r="C3838" s="583"/>
      <c r="D3838" s="584"/>
      <c r="E3838" s="1779"/>
      <c r="F3838" s="588"/>
      <c r="G3838" s="589"/>
      <c r="H3838" s="586"/>
      <c r="I3838" s="590"/>
      <c r="J3838" s="589"/>
      <c r="K3838" s="591"/>
      <c r="L3838" s="591"/>
      <c r="M3838" s="591"/>
      <c r="N3838" s="591"/>
      <c r="O3838" s="586"/>
      <c r="P3838" s="586"/>
      <c r="Q3838" s="586"/>
      <c r="R3838" s="584"/>
      <c r="S3838" s="586"/>
      <c r="T3838" s="586"/>
      <c r="U3838" s="586"/>
      <c r="V3838" s="586"/>
      <c r="W3838" s="586"/>
      <c r="X3838" s="586"/>
      <c r="Y3838" s="586"/>
      <c r="Z3838" s="586"/>
      <c r="AA3838" s="591"/>
      <c r="AB3838" s="586"/>
      <c r="AC3838" s="586"/>
      <c r="AD3838" s="586"/>
      <c r="AE3838" s="586"/>
      <c r="AF3838" s="586"/>
      <c r="AG3838" s="586"/>
      <c r="AH3838" s="586"/>
      <c r="AI3838" s="591"/>
      <c r="AJ3838" s="586"/>
      <c r="AK3838" s="586"/>
      <c r="AL3838" s="586"/>
      <c r="AM3838" s="586"/>
      <c r="AN3838" s="586"/>
      <c r="AO3838" s="586"/>
      <c r="AP3838" s="586"/>
      <c r="AQ3838" s="586"/>
      <c r="AR3838" s="586"/>
      <c r="AS3838" s="586"/>
      <c r="AT3838" s="586"/>
      <c r="AU3838" s="592"/>
      <c r="AV3838" s="586"/>
      <c r="AW3838" s="586"/>
      <c r="AX3838" s="586"/>
      <c r="AY3838" s="586"/>
      <c r="AZ3838" s="586"/>
      <c r="BA3838" s="586"/>
      <c r="BB3838" s="586"/>
      <c r="BC3838" s="586"/>
      <c r="BD3838" s="586"/>
      <c r="BE3838" s="586"/>
      <c r="BF3838" s="586"/>
      <c r="BG3838" s="586"/>
      <c r="BH3838" s="586"/>
      <c r="BI3838" s="586"/>
      <c r="BJ3838" s="586"/>
      <c r="BK3838" s="586"/>
      <c r="BL3838" s="586"/>
      <c r="BM3838" s="586"/>
      <c r="BN3838" s="586"/>
      <c r="BO3838" s="586"/>
      <c r="BP3838" s="586"/>
      <c r="BQ3838" s="547"/>
    </row>
    <row r="3839" spans="1:77" s="575" customFormat="1" hidden="1">
      <c r="B3839" s="576"/>
      <c r="C3839" s="577"/>
      <c r="D3839" s="578"/>
      <c r="E3839" s="579"/>
      <c r="F3839" s="578"/>
      <c r="G3839" s="580"/>
      <c r="H3839" s="581"/>
      <c r="I3839" s="582"/>
      <c r="J3839" s="580"/>
      <c r="K3839" s="578"/>
      <c r="L3839" s="578"/>
      <c r="M3839" s="578"/>
      <c r="N3839" s="578"/>
      <c r="O3839" s="578"/>
      <c r="P3839" s="578"/>
      <c r="Q3839" s="578"/>
      <c r="R3839" s="578"/>
      <c r="S3839" s="578"/>
      <c r="T3839" s="578"/>
      <c r="U3839" s="578"/>
      <c r="V3839" s="578"/>
      <c r="W3839" s="578"/>
      <c r="X3839" s="578"/>
      <c r="Y3839" s="578"/>
      <c r="Z3839" s="578"/>
      <c r="AA3839" s="578"/>
      <c r="AB3839" s="578"/>
      <c r="AC3839" s="578"/>
      <c r="AD3839" s="578"/>
      <c r="AE3839" s="578"/>
      <c r="AF3839" s="578"/>
      <c r="AG3839" s="578"/>
      <c r="AH3839" s="578"/>
      <c r="AI3839" s="578"/>
      <c r="AJ3839" s="578"/>
      <c r="AK3839" s="578"/>
      <c r="AL3839" s="578"/>
      <c r="AM3839" s="578"/>
      <c r="AN3839" s="578"/>
      <c r="AO3839" s="578"/>
      <c r="AP3839" s="578"/>
      <c r="AQ3839" s="578"/>
      <c r="AR3839" s="578"/>
      <c r="AS3839" s="578"/>
      <c r="AT3839" s="578"/>
      <c r="AU3839" s="567"/>
      <c r="AV3839" s="578"/>
      <c r="AW3839" s="578"/>
      <c r="AX3839" s="578"/>
      <c r="AY3839" s="578"/>
      <c r="AZ3839" s="578"/>
      <c r="BA3839" s="578"/>
      <c r="BB3839" s="578"/>
      <c r="BC3839" s="578"/>
      <c r="BD3839" s="578"/>
      <c r="BE3839" s="578"/>
      <c r="BF3839" s="578"/>
      <c r="BG3839" s="578"/>
      <c r="BH3839" s="578"/>
      <c r="BI3839" s="578"/>
      <c r="BJ3839" s="578"/>
      <c r="BK3839" s="578"/>
      <c r="BL3839" s="578"/>
      <c r="BM3839" s="578"/>
      <c r="BN3839" s="578"/>
      <c r="BO3839" s="578"/>
      <c r="BP3839" s="578"/>
      <c r="BQ3839" s="547"/>
      <c r="BR3839" s="578"/>
    </row>
    <row r="3840" spans="1:77" s="575" customFormat="1" hidden="1">
      <c r="B3840" s="576"/>
      <c r="C3840" s="577"/>
      <c r="D3840" s="578"/>
      <c r="E3840" s="579"/>
      <c r="F3840" s="578"/>
      <c r="G3840" s="580"/>
      <c r="H3840" s="581"/>
      <c r="I3840" s="582"/>
      <c r="J3840" s="580"/>
      <c r="K3840" s="578"/>
      <c r="L3840" s="578"/>
      <c r="M3840" s="578"/>
      <c r="N3840" s="578"/>
      <c r="O3840" s="578"/>
      <c r="P3840" s="578"/>
      <c r="Q3840" s="578"/>
      <c r="R3840" s="578"/>
      <c r="S3840" s="578"/>
      <c r="T3840" s="578"/>
      <c r="U3840" s="578"/>
      <c r="V3840" s="578"/>
      <c r="W3840" s="578"/>
      <c r="X3840" s="578"/>
      <c r="Y3840" s="578"/>
      <c r="Z3840" s="578"/>
      <c r="AA3840" s="578"/>
      <c r="AB3840" s="578"/>
      <c r="AC3840" s="578"/>
      <c r="AD3840" s="578"/>
      <c r="AE3840" s="578"/>
      <c r="AF3840" s="578"/>
      <c r="AG3840" s="578"/>
      <c r="AH3840" s="578"/>
      <c r="AI3840" s="578"/>
      <c r="AJ3840" s="578"/>
      <c r="AK3840" s="578"/>
      <c r="AL3840" s="578"/>
      <c r="AM3840" s="578"/>
      <c r="AN3840" s="578"/>
      <c r="AO3840" s="578"/>
      <c r="AP3840" s="578"/>
      <c r="AQ3840" s="578"/>
      <c r="AR3840" s="578"/>
      <c r="AS3840" s="578"/>
      <c r="AT3840" s="578"/>
      <c r="AU3840" s="567"/>
      <c r="AV3840" s="578"/>
      <c r="AW3840" s="578"/>
      <c r="AX3840" s="578"/>
      <c r="AY3840" s="578"/>
      <c r="AZ3840" s="578"/>
      <c r="BA3840" s="578"/>
      <c r="BB3840" s="578"/>
      <c r="BC3840" s="578"/>
      <c r="BD3840" s="578"/>
      <c r="BE3840" s="578"/>
      <c r="BF3840" s="578"/>
      <c r="BG3840" s="578"/>
      <c r="BH3840" s="578"/>
      <c r="BI3840" s="578"/>
      <c r="BJ3840" s="578"/>
      <c r="BK3840" s="578"/>
      <c r="BL3840" s="578"/>
      <c r="BM3840" s="578"/>
      <c r="BN3840" s="578"/>
      <c r="BO3840" s="578"/>
      <c r="BP3840" s="578"/>
      <c r="BQ3840" s="547"/>
      <c r="BR3840" s="578"/>
    </row>
    <row r="3841" spans="1:77" s="575" customFormat="1" hidden="1">
      <c r="B3841" s="576"/>
      <c r="C3841" s="1815"/>
      <c r="D3841" s="578"/>
      <c r="E3841" s="579"/>
      <c r="F3841" s="578"/>
      <c r="G3841" s="580"/>
      <c r="H3841" s="581"/>
      <c r="I3841" s="582"/>
      <c r="J3841" s="580"/>
      <c r="K3841" s="578"/>
      <c r="L3841" s="578"/>
      <c r="M3841" s="578"/>
      <c r="N3841" s="578"/>
      <c r="O3841" s="578"/>
      <c r="P3841" s="578"/>
      <c r="Q3841" s="578"/>
      <c r="R3841" s="578"/>
      <c r="S3841" s="578"/>
      <c r="T3841" s="578"/>
      <c r="U3841" s="578"/>
      <c r="V3841" s="578"/>
      <c r="W3841" s="578"/>
      <c r="X3841" s="578"/>
      <c r="Y3841" s="578"/>
      <c r="Z3841" s="578"/>
      <c r="AA3841" s="578"/>
      <c r="AB3841" s="578"/>
      <c r="AC3841" s="578"/>
      <c r="AD3841" s="578"/>
      <c r="AE3841" s="578"/>
      <c r="AF3841" s="578"/>
      <c r="AG3841" s="578"/>
      <c r="AH3841" s="578"/>
      <c r="AI3841" s="578"/>
      <c r="AJ3841" s="578"/>
      <c r="AK3841" s="578"/>
      <c r="AL3841" s="578"/>
      <c r="AM3841" s="578"/>
      <c r="AN3841" s="578"/>
      <c r="AO3841" s="578"/>
      <c r="AP3841" s="578"/>
      <c r="AQ3841" s="578"/>
      <c r="AR3841" s="578"/>
      <c r="AS3841" s="578"/>
      <c r="AT3841" s="578"/>
      <c r="AU3841" s="567"/>
      <c r="AV3841" s="578"/>
      <c r="AW3841" s="578"/>
      <c r="AX3841" s="578"/>
      <c r="AY3841" s="578"/>
      <c r="AZ3841" s="578"/>
      <c r="BA3841" s="578"/>
      <c r="BB3841" s="578"/>
      <c r="BC3841" s="578"/>
      <c r="BD3841" s="578"/>
      <c r="BE3841" s="578"/>
      <c r="BF3841" s="578"/>
      <c r="BG3841" s="578"/>
      <c r="BH3841" s="578"/>
      <c r="BI3841" s="578"/>
      <c r="BJ3841" s="578"/>
      <c r="BK3841" s="578"/>
      <c r="BL3841" s="578"/>
      <c r="BM3841" s="578"/>
      <c r="BN3841" s="578"/>
      <c r="BO3841" s="578"/>
      <c r="BP3841" s="578"/>
      <c r="BQ3841" s="547"/>
      <c r="BR3841" s="578"/>
    </row>
    <row r="3842" spans="1:77" s="575" customFormat="1" hidden="1">
      <c r="B3842" s="576"/>
      <c r="C3842" s="577"/>
      <c r="D3842" s="578"/>
      <c r="E3842" s="579"/>
      <c r="F3842" s="578"/>
      <c r="G3842" s="580"/>
      <c r="H3842" s="581"/>
      <c r="I3842" s="582"/>
      <c r="J3842" s="580"/>
      <c r="K3842" s="578"/>
      <c r="L3842" s="578"/>
      <c r="M3842" s="578"/>
      <c r="N3842" s="578"/>
      <c r="O3842" s="578"/>
      <c r="P3842" s="578"/>
      <c r="Q3842" s="578"/>
      <c r="R3842" s="578"/>
      <c r="S3842" s="578"/>
      <c r="T3842" s="578"/>
      <c r="U3842" s="578"/>
      <c r="V3842" s="578"/>
      <c r="W3842" s="578"/>
      <c r="X3842" s="578"/>
      <c r="Y3842" s="578"/>
      <c r="Z3842" s="578"/>
      <c r="AA3842" s="578"/>
      <c r="AB3842" s="578"/>
      <c r="AC3842" s="578"/>
      <c r="AD3842" s="578"/>
      <c r="AE3842" s="578"/>
      <c r="AF3842" s="578"/>
      <c r="AG3842" s="578"/>
      <c r="AH3842" s="578"/>
      <c r="AI3842" s="578"/>
      <c r="AJ3842" s="578"/>
      <c r="AK3842" s="578"/>
      <c r="AL3842" s="578"/>
      <c r="AM3842" s="578"/>
      <c r="AN3842" s="578"/>
      <c r="AO3842" s="578"/>
      <c r="AP3842" s="578"/>
      <c r="AQ3842" s="578"/>
      <c r="AR3842" s="578"/>
      <c r="AS3842" s="578"/>
      <c r="AT3842" s="578"/>
      <c r="AU3842" s="567"/>
      <c r="AV3842" s="578"/>
      <c r="AW3842" s="578"/>
      <c r="AX3842" s="578"/>
      <c r="AY3842" s="578"/>
      <c r="AZ3842" s="578"/>
      <c r="BA3842" s="578"/>
      <c r="BB3842" s="578"/>
      <c r="BC3842" s="578"/>
      <c r="BD3842" s="578"/>
      <c r="BE3842" s="578"/>
      <c r="BF3842" s="578"/>
      <c r="BG3842" s="578"/>
      <c r="BH3842" s="578"/>
      <c r="BI3842" s="578"/>
      <c r="BJ3842" s="578"/>
      <c r="BK3842" s="578"/>
      <c r="BL3842" s="578"/>
      <c r="BM3842" s="578"/>
      <c r="BN3842" s="578"/>
      <c r="BO3842" s="578"/>
      <c r="BP3842" s="578"/>
      <c r="BQ3842" s="547"/>
      <c r="BR3842" s="578"/>
    </row>
    <row r="3843" spans="1:77" s="575" customFormat="1" hidden="1">
      <c r="B3843" s="576"/>
      <c r="C3843" s="577"/>
      <c r="D3843" s="611"/>
      <c r="E3843" s="667"/>
      <c r="F3843" s="611"/>
      <c r="G3843" s="580"/>
      <c r="H3843" s="581"/>
      <c r="I3843" s="582"/>
      <c r="J3843" s="580"/>
      <c r="K3843" s="578"/>
      <c r="L3843" s="578"/>
      <c r="M3843" s="578"/>
      <c r="N3843" s="578"/>
      <c r="O3843" s="578"/>
      <c r="P3843" s="578"/>
      <c r="Q3843" s="578"/>
      <c r="R3843" s="578"/>
      <c r="S3843" s="578"/>
      <c r="T3843" s="578"/>
      <c r="U3843" s="578"/>
      <c r="V3843" s="578"/>
      <c r="W3843" s="578"/>
      <c r="X3843" s="578"/>
      <c r="Y3843" s="578"/>
      <c r="Z3843" s="578"/>
      <c r="AA3843" s="578"/>
      <c r="AB3843" s="578"/>
      <c r="AC3843" s="578"/>
      <c r="AD3843" s="578"/>
      <c r="AE3843" s="578"/>
      <c r="AF3843" s="578"/>
      <c r="AG3843" s="578"/>
      <c r="AH3843" s="578"/>
      <c r="AI3843" s="578"/>
      <c r="AJ3843" s="578"/>
      <c r="AK3843" s="578"/>
      <c r="AL3843" s="578"/>
      <c r="AM3843" s="578"/>
      <c r="AN3843" s="578"/>
      <c r="AO3843" s="578"/>
      <c r="AP3843" s="578"/>
      <c r="AQ3843" s="578"/>
      <c r="AR3843" s="578"/>
      <c r="AS3843" s="578"/>
      <c r="AT3843" s="578"/>
      <c r="AU3843" s="567"/>
      <c r="AV3843" s="578"/>
      <c r="AW3843" s="578"/>
      <c r="AX3843" s="578"/>
      <c r="AY3843" s="578"/>
      <c r="AZ3843" s="578"/>
      <c r="BA3843" s="578"/>
      <c r="BB3843" s="578"/>
      <c r="BC3843" s="578"/>
      <c r="BD3843" s="578"/>
      <c r="BE3843" s="578"/>
      <c r="BF3843" s="578"/>
      <c r="BG3843" s="578"/>
      <c r="BH3843" s="578"/>
      <c r="BI3843" s="578"/>
      <c r="BJ3843" s="578"/>
      <c r="BK3843" s="578"/>
      <c r="BL3843" s="578"/>
      <c r="BM3843" s="578"/>
      <c r="BN3843" s="578"/>
      <c r="BO3843" s="578"/>
      <c r="BP3843" s="578"/>
      <c r="BQ3843" s="547">
        <v>1</v>
      </c>
      <c r="BR3843" s="578"/>
    </row>
    <row r="3844" spans="1:77" s="575" customFormat="1" hidden="1">
      <c r="B3844" s="576"/>
      <c r="C3844" s="1816"/>
      <c r="D3844" s="842"/>
      <c r="E3844" s="579"/>
      <c r="F3844" s="578"/>
      <c r="G3844" s="580"/>
      <c r="H3844" s="581"/>
      <c r="I3844" s="582"/>
      <c r="J3844" s="580"/>
      <c r="K3844" s="578"/>
      <c r="L3844" s="578"/>
      <c r="M3844" s="578"/>
      <c r="N3844" s="578"/>
      <c r="O3844" s="578"/>
      <c r="P3844" s="578"/>
      <c r="Q3844" s="578"/>
      <c r="R3844" s="578"/>
      <c r="S3844" s="578"/>
      <c r="T3844" s="578"/>
      <c r="U3844" s="578"/>
      <c r="V3844" s="578"/>
      <c r="W3844" s="578"/>
      <c r="X3844" s="578"/>
      <c r="Y3844" s="578"/>
      <c r="Z3844" s="578"/>
      <c r="AA3844" s="578"/>
      <c r="AB3844" s="578"/>
      <c r="AC3844" s="578"/>
      <c r="AD3844" s="578"/>
      <c r="AE3844" s="578"/>
      <c r="AF3844" s="578"/>
      <c r="AG3844" s="578"/>
      <c r="AH3844" s="578"/>
      <c r="AI3844" s="578"/>
      <c r="AJ3844" s="578"/>
      <c r="AK3844" s="578"/>
      <c r="AL3844" s="578"/>
      <c r="AM3844" s="578"/>
      <c r="AN3844" s="578"/>
      <c r="AO3844" s="578"/>
      <c r="AP3844" s="578"/>
      <c r="AQ3844" s="578"/>
      <c r="AR3844" s="578"/>
      <c r="AS3844" s="578"/>
      <c r="AT3844" s="578"/>
      <c r="AU3844" s="567"/>
      <c r="AV3844" s="578"/>
      <c r="AW3844" s="578"/>
      <c r="AX3844" s="578"/>
      <c r="AY3844" s="578"/>
      <c r="AZ3844" s="578"/>
      <c r="BA3844" s="578"/>
      <c r="BB3844" s="578"/>
      <c r="BC3844" s="578"/>
      <c r="BD3844" s="578"/>
      <c r="BE3844" s="578"/>
      <c r="BF3844" s="578"/>
      <c r="BG3844" s="578"/>
      <c r="BH3844" s="578"/>
      <c r="BI3844" s="578"/>
      <c r="BJ3844" s="578"/>
      <c r="BK3844" s="578"/>
      <c r="BL3844" s="578"/>
      <c r="BM3844" s="578"/>
      <c r="BN3844" s="578"/>
      <c r="BO3844" s="578"/>
      <c r="BP3844" s="578"/>
      <c r="BQ3844" s="547">
        <v>1</v>
      </c>
      <c r="BR3844" s="578"/>
    </row>
    <row r="3845" spans="1:77" s="575" customFormat="1" hidden="1">
      <c r="B3845" s="576"/>
      <c r="C3845" s="577"/>
      <c r="D3845" s="578"/>
      <c r="E3845" s="579"/>
      <c r="F3845" s="578"/>
      <c r="G3845" s="580"/>
      <c r="H3845" s="581"/>
      <c r="I3845" s="582"/>
      <c r="J3845" s="580"/>
      <c r="K3845" s="578"/>
      <c r="L3845" s="578"/>
      <c r="M3845" s="578"/>
      <c r="N3845" s="578"/>
      <c r="O3845" s="578"/>
      <c r="P3845" s="578"/>
      <c r="Q3845" s="578"/>
      <c r="R3845" s="578"/>
      <c r="S3845" s="578"/>
      <c r="T3845" s="578"/>
      <c r="U3845" s="578"/>
      <c r="V3845" s="578"/>
      <c r="W3845" s="578"/>
      <c r="X3845" s="578"/>
      <c r="Y3845" s="578"/>
      <c r="Z3845" s="578"/>
      <c r="AA3845" s="578"/>
      <c r="AB3845" s="578"/>
      <c r="AC3845" s="578"/>
      <c r="AD3845" s="578"/>
      <c r="AE3845" s="578"/>
      <c r="AF3845" s="578"/>
      <c r="AG3845" s="578"/>
      <c r="AH3845" s="578"/>
      <c r="AI3845" s="578"/>
      <c r="AJ3845" s="578"/>
      <c r="AK3845" s="578"/>
      <c r="AL3845" s="578"/>
      <c r="AM3845" s="578"/>
      <c r="AN3845" s="578"/>
      <c r="AO3845" s="578"/>
      <c r="AP3845" s="578"/>
      <c r="AQ3845" s="578"/>
      <c r="AR3845" s="578"/>
      <c r="AS3845" s="578"/>
      <c r="AT3845" s="578"/>
      <c r="AU3845" s="567"/>
      <c r="AV3845" s="578"/>
      <c r="AW3845" s="578"/>
      <c r="AX3845" s="578"/>
      <c r="AY3845" s="578"/>
      <c r="AZ3845" s="578"/>
      <c r="BA3845" s="578"/>
      <c r="BB3845" s="578"/>
      <c r="BC3845" s="578"/>
      <c r="BD3845" s="578"/>
      <c r="BE3845" s="578"/>
      <c r="BF3845" s="578"/>
      <c r="BG3845" s="578"/>
      <c r="BH3845" s="578"/>
      <c r="BI3845" s="578"/>
      <c r="BJ3845" s="578"/>
      <c r="BK3845" s="578"/>
      <c r="BL3845" s="578"/>
      <c r="BM3845" s="578"/>
      <c r="BN3845" s="578"/>
      <c r="BO3845" s="578"/>
      <c r="BP3845" s="578"/>
      <c r="BQ3845" s="547">
        <v>1</v>
      </c>
      <c r="BR3845" s="578"/>
    </row>
    <row r="3846" spans="1:77" s="679" customFormat="1" hidden="1">
      <c r="B3846" s="680"/>
      <c r="C3846" s="1309"/>
      <c r="D3846" s="611"/>
      <c r="E3846" s="667"/>
      <c r="F3846" s="611"/>
      <c r="G3846" s="610"/>
      <c r="H3846" s="608"/>
      <c r="I3846" s="609"/>
      <c r="J3846" s="610"/>
      <c r="K3846" s="611"/>
      <c r="L3846" s="611"/>
      <c r="M3846" s="611"/>
      <c r="N3846" s="611"/>
      <c r="O3846" s="611"/>
      <c r="P3846" s="611"/>
      <c r="Q3846" s="611"/>
      <c r="R3846" s="611"/>
      <c r="S3846" s="611"/>
      <c r="T3846" s="611"/>
      <c r="U3846" s="611"/>
      <c r="V3846" s="611"/>
      <c r="W3846" s="611"/>
      <c r="X3846" s="611"/>
      <c r="Y3846" s="611"/>
      <c r="Z3846" s="611"/>
      <c r="AA3846" s="611"/>
      <c r="AB3846" s="611"/>
      <c r="AC3846" s="611"/>
      <c r="AD3846" s="611"/>
      <c r="AE3846" s="611"/>
      <c r="AF3846" s="611"/>
      <c r="AG3846" s="611"/>
      <c r="AH3846" s="611"/>
      <c r="AI3846" s="611"/>
      <c r="AJ3846" s="611"/>
      <c r="AK3846" s="611"/>
      <c r="AL3846" s="611"/>
      <c r="AM3846" s="611"/>
      <c r="AN3846" s="611"/>
      <c r="AO3846" s="611"/>
      <c r="AP3846" s="611"/>
      <c r="AQ3846" s="611"/>
      <c r="AR3846" s="611"/>
      <c r="AS3846" s="611"/>
      <c r="AT3846" s="611"/>
      <c r="AU3846" s="685"/>
      <c r="AV3846" s="611"/>
      <c r="AW3846" s="611"/>
      <c r="AX3846" s="611"/>
      <c r="AY3846" s="611"/>
      <c r="AZ3846" s="611"/>
      <c r="BA3846" s="611"/>
      <c r="BB3846" s="611"/>
      <c r="BC3846" s="611"/>
      <c r="BD3846" s="611"/>
      <c r="BE3846" s="611"/>
      <c r="BF3846" s="611"/>
      <c r="BG3846" s="611"/>
      <c r="BH3846" s="611"/>
      <c r="BI3846" s="611"/>
      <c r="BJ3846" s="611"/>
      <c r="BK3846" s="611"/>
      <c r="BL3846" s="611"/>
      <c r="BM3846" s="611"/>
      <c r="BN3846" s="611"/>
      <c r="BO3846" s="611"/>
      <c r="BP3846" s="611"/>
      <c r="BQ3846" s="547">
        <v>1</v>
      </c>
      <c r="BR3846" s="611"/>
    </row>
    <row r="3847" spans="1:77" s="679" customFormat="1" hidden="1">
      <c r="B3847" s="680"/>
      <c r="C3847" s="1309"/>
      <c r="D3847" s="611"/>
      <c r="E3847" s="667"/>
      <c r="F3847" s="611"/>
      <c r="G3847" s="610"/>
      <c r="H3847" s="608"/>
      <c r="I3847" s="609"/>
      <c r="J3847" s="610"/>
      <c r="K3847" s="611"/>
      <c r="L3847" s="611"/>
      <c r="M3847" s="611"/>
      <c r="N3847" s="611"/>
      <c r="O3847" s="611"/>
      <c r="P3847" s="611"/>
      <c r="Q3847" s="611"/>
      <c r="R3847" s="611"/>
      <c r="S3847" s="611"/>
      <c r="T3847" s="611"/>
      <c r="U3847" s="611"/>
      <c r="V3847" s="611"/>
      <c r="W3847" s="611"/>
      <c r="X3847" s="611"/>
      <c r="Y3847" s="611"/>
      <c r="Z3847" s="611"/>
      <c r="AA3847" s="611"/>
      <c r="AB3847" s="611"/>
      <c r="AC3847" s="611"/>
      <c r="AD3847" s="611"/>
      <c r="AE3847" s="611"/>
      <c r="AF3847" s="611"/>
      <c r="AG3847" s="611"/>
      <c r="AH3847" s="611"/>
      <c r="AI3847" s="611"/>
      <c r="AJ3847" s="611"/>
      <c r="AK3847" s="611"/>
      <c r="AL3847" s="611"/>
      <c r="AM3847" s="611"/>
      <c r="AN3847" s="611"/>
      <c r="AO3847" s="611"/>
      <c r="AP3847" s="611"/>
      <c r="AQ3847" s="611"/>
      <c r="AR3847" s="611"/>
      <c r="AS3847" s="611"/>
      <c r="AT3847" s="611"/>
      <c r="AU3847" s="685"/>
      <c r="AV3847" s="611"/>
      <c r="AW3847" s="611"/>
      <c r="AX3847" s="611"/>
      <c r="AY3847" s="611"/>
      <c r="AZ3847" s="611"/>
      <c r="BA3847" s="611"/>
      <c r="BB3847" s="611"/>
      <c r="BC3847" s="611"/>
      <c r="BD3847" s="611"/>
      <c r="BE3847" s="611"/>
      <c r="BF3847" s="611"/>
      <c r="BG3847" s="611"/>
      <c r="BH3847" s="611"/>
      <c r="BI3847" s="611"/>
      <c r="BJ3847" s="611"/>
      <c r="BK3847" s="611"/>
      <c r="BL3847" s="611"/>
      <c r="BM3847" s="611"/>
      <c r="BN3847" s="611"/>
      <c r="BO3847" s="611"/>
      <c r="BP3847" s="611"/>
      <c r="BQ3847" s="547">
        <v>1</v>
      </c>
      <c r="BR3847" s="611"/>
    </row>
    <row r="3848" spans="1:77" s="839" customFormat="1" hidden="1">
      <c r="B3848" s="891">
        <v>6</v>
      </c>
      <c r="C3848" s="841"/>
      <c r="D3848" s="611"/>
      <c r="E3848" s="843"/>
      <c r="F3848" s="842"/>
      <c r="G3848" s="889"/>
      <c r="H3848" s="841"/>
      <c r="I3848" s="841"/>
      <c r="J3848" s="610"/>
      <c r="K3848" s="611"/>
      <c r="L3848" s="611"/>
      <c r="M3848" s="611"/>
      <c r="N3848" s="889"/>
      <c r="O3848" s="889"/>
      <c r="P3848" s="889"/>
      <c r="Q3848" s="889"/>
      <c r="R3848" s="887"/>
      <c r="S3848" s="889"/>
      <c r="T3848" s="889"/>
      <c r="U3848" s="889"/>
      <c r="V3848" s="889"/>
      <c r="W3848" s="889"/>
      <c r="X3848" s="889"/>
      <c r="Y3848" s="889"/>
      <c r="Z3848" s="889"/>
      <c r="AA3848" s="611"/>
      <c r="AB3848" s="889"/>
      <c r="AC3848" s="889"/>
      <c r="AD3848" s="889"/>
      <c r="AE3848" s="889"/>
      <c r="AF3848" s="889"/>
      <c r="AG3848" s="889"/>
      <c r="AH3848" s="889"/>
      <c r="AI3848" s="889"/>
      <c r="AJ3848" s="889"/>
      <c r="AK3848" s="889"/>
      <c r="AL3848" s="889"/>
      <c r="AM3848" s="889"/>
      <c r="AN3848" s="889"/>
      <c r="AO3848" s="889"/>
      <c r="AP3848" s="889"/>
      <c r="AQ3848" s="889"/>
      <c r="AR3848" s="889"/>
      <c r="AS3848" s="889"/>
      <c r="AT3848" s="889"/>
      <c r="AU3848" s="744"/>
      <c r="AV3848" s="889"/>
      <c r="AW3848" s="889"/>
      <c r="AX3848" s="889"/>
      <c r="AY3848" s="889"/>
      <c r="AZ3848" s="889"/>
      <c r="BA3848" s="889"/>
      <c r="BB3848" s="889"/>
      <c r="BC3848" s="889"/>
      <c r="BD3848" s="889"/>
      <c r="BE3848" s="889"/>
      <c r="BF3848" s="889"/>
      <c r="BG3848" s="889"/>
      <c r="BH3848" s="889"/>
      <c r="BI3848" s="889"/>
      <c r="BJ3848" s="889"/>
      <c r="BK3848" s="889"/>
      <c r="BL3848" s="889"/>
      <c r="BM3848" s="889"/>
      <c r="BN3848" s="889"/>
      <c r="BO3848" s="889"/>
      <c r="BP3848" s="889"/>
      <c r="BQ3848" s="547">
        <v>1</v>
      </c>
      <c r="BR3848" s="887"/>
      <c r="BS3848" s="890">
        <v>11</v>
      </c>
      <c r="BT3848" s="1817"/>
      <c r="BV3848" s="840"/>
      <c r="BW3848" s="892">
        <f>I3848-J3848</f>
        <v>0</v>
      </c>
    </row>
    <row r="3849" spans="1:77" s="575" customFormat="1" hidden="1">
      <c r="B3849" s="576"/>
      <c r="C3849" s="577"/>
      <c r="D3849" s="578"/>
      <c r="E3849" s="579"/>
      <c r="F3849" s="578"/>
      <c r="G3849" s="580"/>
      <c r="H3849" s="581">
        <f>J3849</f>
        <v>0</v>
      </c>
      <c r="I3849" s="582"/>
      <c r="J3849" s="580">
        <f>K3849+AA3849+BM3849</f>
        <v>0</v>
      </c>
      <c r="K3849" s="578">
        <f>L3849+T3849+X3849+Y3849+Z3849</f>
        <v>0</v>
      </c>
      <c r="L3849" s="578">
        <f>M3849+S3849</f>
        <v>0</v>
      </c>
      <c r="M3849" s="578">
        <f>N3849+R3849</f>
        <v>0</v>
      </c>
      <c r="N3849" s="578">
        <f>O3849+P3849+Q3849</f>
        <v>0</v>
      </c>
      <c r="O3849" s="578"/>
      <c r="P3849" s="578"/>
      <c r="Q3849" s="578"/>
      <c r="R3849" s="578"/>
      <c r="S3849" s="578"/>
      <c r="T3849" s="578">
        <f>U3849+V3849+W3849</f>
        <v>0</v>
      </c>
      <c r="U3849" s="578"/>
      <c r="V3849" s="578"/>
      <c r="W3849" s="578"/>
      <c r="X3849" s="578"/>
      <c r="Y3849" s="578"/>
      <c r="Z3849" s="578"/>
      <c r="AA3849" s="578">
        <f xml:space="preserve"> SUM(AB3849:AI3849)+SUM(AV3849:BL3849)</f>
        <v>0</v>
      </c>
      <c r="AB3849" s="578"/>
      <c r="AC3849" s="578"/>
      <c r="AD3849" s="578"/>
      <c r="AE3849" s="578"/>
      <c r="AF3849" s="578"/>
      <c r="AG3849" s="578"/>
      <c r="AH3849" s="578"/>
      <c r="AI3849" s="578">
        <f>SUM(AJ3849:AT3849)</f>
        <v>0</v>
      </c>
      <c r="AJ3849" s="578"/>
      <c r="AK3849" s="578"/>
      <c r="AL3849" s="578"/>
      <c r="AM3849" s="578"/>
      <c r="AN3849" s="578"/>
      <c r="AO3849" s="578"/>
      <c r="AP3849" s="578"/>
      <c r="AQ3849" s="578"/>
      <c r="AR3849" s="578"/>
      <c r="AS3849" s="578"/>
      <c r="AT3849" s="578"/>
      <c r="AU3849" s="567"/>
      <c r="AV3849" s="578"/>
      <c r="AW3849" s="578"/>
      <c r="AX3849" s="578"/>
      <c r="AY3849" s="578"/>
      <c r="AZ3849" s="578"/>
      <c r="BA3849" s="578"/>
      <c r="BB3849" s="578"/>
      <c r="BC3849" s="578"/>
      <c r="BD3849" s="578"/>
      <c r="BE3849" s="578"/>
      <c r="BF3849" s="578"/>
      <c r="BG3849" s="578"/>
      <c r="BH3849" s="578"/>
      <c r="BI3849" s="578"/>
      <c r="BJ3849" s="578"/>
      <c r="BK3849" s="578"/>
      <c r="BL3849" s="578"/>
      <c r="BM3849" s="578">
        <f>SUM(BN3849:BP3849)</f>
        <v>0</v>
      </c>
      <c r="BN3849" s="578"/>
      <c r="BO3849" s="578"/>
      <c r="BP3849" s="578"/>
      <c r="BQ3849" s="547">
        <v>1</v>
      </c>
      <c r="BR3849" s="578"/>
    </row>
    <row r="3850" spans="1:77" s="575" customFormat="1" hidden="1">
      <c r="B3850" s="576"/>
      <c r="C3850" s="577"/>
      <c r="D3850" s="578"/>
      <c r="E3850" s="579"/>
      <c r="F3850" s="578"/>
      <c r="G3850" s="580"/>
      <c r="H3850" s="581">
        <f>J3850</f>
        <v>0</v>
      </c>
      <c r="I3850" s="582"/>
      <c r="J3850" s="580">
        <f>K3850+AA3850+BM3850</f>
        <v>0</v>
      </c>
      <c r="K3850" s="578">
        <f>L3850+T3850+X3850+Y3850+Z3850</f>
        <v>0</v>
      </c>
      <c r="L3850" s="578">
        <f>M3850+S3850</f>
        <v>0</v>
      </c>
      <c r="M3850" s="578">
        <f>N3850+R3850</f>
        <v>0</v>
      </c>
      <c r="N3850" s="578">
        <f>O3850+P3850+Q3850</f>
        <v>0</v>
      </c>
      <c r="O3850" s="578"/>
      <c r="P3850" s="578"/>
      <c r="Q3850" s="578"/>
      <c r="R3850" s="578"/>
      <c r="S3850" s="578"/>
      <c r="T3850" s="578">
        <f>U3850+V3850+W3850</f>
        <v>0</v>
      </c>
      <c r="U3850" s="578"/>
      <c r="V3850" s="578"/>
      <c r="W3850" s="578"/>
      <c r="X3850" s="578"/>
      <c r="Y3850" s="578"/>
      <c r="Z3850" s="578"/>
      <c r="AA3850" s="578">
        <f xml:space="preserve"> SUM(AB3850:AI3850)+SUM(AV3850:BL3850)</f>
        <v>0</v>
      </c>
      <c r="AB3850" s="578"/>
      <c r="AC3850" s="578"/>
      <c r="AD3850" s="578"/>
      <c r="AE3850" s="578"/>
      <c r="AF3850" s="578"/>
      <c r="AG3850" s="578"/>
      <c r="AH3850" s="578"/>
      <c r="AI3850" s="578"/>
      <c r="AJ3850" s="578"/>
      <c r="AK3850" s="578"/>
      <c r="AL3850" s="578"/>
      <c r="AM3850" s="578"/>
      <c r="AN3850" s="578"/>
      <c r="AO3850" s="578"/>
      <c r="AP3850" s="578"/>
      <c r="AQ3850" s="578"/>
      <c r="AR3850" s="578"/>
      <c r="AS3850" s="578"/>
      <c r="AT3850" s="578"/>
      <c r="AU3850" s="567"/>
      <c r="AV3850" s="578"/>
      <c r="AW3850" s="578"/>
      <c r="AX3850" s="578"/>
      <c r="AY3850" s="578"/>
      <c r="AZ3850" s="578"/>
      <c r="BA3850" s="578"/>
      <c r="BB3850" s="578"/>
      <c r="BC3850" s="578"/>
      <c r="BD3850" s="578"/>
      <c r="BE3850" s="578"/>
      <c r="BF3850" s="578"/>
      <c r="BG3850" s="578"/>
      <c r="BH3850" s="578"/>
      <c r="BI3850" s="578"/>
      <c r="BJ3850" s="578"/>
      <c r="BK3850" s="578"/>
      <c r="BL3850" s="578"/>
      <c r="BM3850" s="578">
        <f>SUM(BN3850:BP3850)</f>
        <v>0</v>
      </c>
      <c r="BN3850" s="578"/>
      <c r="BO3850" s="578"/>
      <c r="BP3850" s="578"/>
      <c r="BQ3850" s="547">
        <v>1</v>
      </c>
      <c r="BR3850" s="578"/>
    </row>
    <row r="3851" spans="1:77" s="593" customFormat="1" ht="14.25" hidden="1">
      <c r="B3851" s="594" t="s">
        <v>1073</v>
      </c>
      <c r="C3851" s="1579" t="s">
        <v>2939</v>
      </c>
      <c r="D3851" s="596"/>
      <c r="E3851" s="597"/>
      <c r="F3851" s="596"/>
      <c r="G3851" s="598"/>
      <c r="H3851" s="599">
        <f t="shared" ref="H3851:BP3851" si="1712">H3852+H3861</f>
        <v>0</v>
      </c>
      <c r="I3851" s="1019">
        <f t="shared" si="1712"/>
        <v>0</v>
      </c>
      <c r="J3851" s="599">
        <f t="shared" si="1712"/>
        <v>0</v>
      </c>
      <c r="K3851" s="599">
        <f t="shared" si="1712"/>
        <v>0</v>
      </c>
      <c r="L3851" s="599">
        <f t="shared" si="1712"/>
        <v>0</v>
      </c>
      <c r="M3851" s="599">
        <f t="shared" si="1712"/>
        <v>0</v>
      </c>
      <c r="N3851" s="599">
        <f t="shared" si="1712"/>
        <v>0</v>
      </c>
      <c r="O3851" s="599">
        <f t="shared" si="1712"/>
        <v>0</v>
      </c>
      <c r="P3851" s="599">
        <f t="shared" si="1712"/>
        <v>0</v>
      </c>
      <c r="Q3851" s="599">
        <f t="shared" si="1712"/>
        <v>0</v>
      </c>
      <c r="R3851" s="596">
        <f t="shared" si="1712"/>
        <v>0</v>
      </c>
      <c r="S3851" s="599">
        <f t="shared" si="1712"/>
        <v>0</v>
      </c>
      <c r="T3851" s="599">
        <f t="shared" si="1712"/>
        <v>0</v>
      </c>
      <c r="U3851" s="599">
        <f t="shared" si="1712"/>
        <v>0</v>
      </c>
      <c r="V3851" s="599">
        <f t="shared" si="1712"/>
        <v>0</v>
      </c>
      <c r="W3851" s="599">
        <f t="shared" si="1712"/>
        <v>0</v>
      </c>
      <c r="X3851" s="599">
        <f t="shared" si="1712"/>
        <v>0</v>
      </c>
      <c r="Y3851" s="599">
        <f t="shared" si="1712"/>
        <v>0</v>
      </c>
      <c r="Z3851" s="599">
        <f t="shared" si="1712"/>
        <v>0</v>
      </c>
      <c r="AA3851" s="599">
        <f t="shared" si="1712"/>
        <v>0</v>
      </c>
      <c r="AB3851" s="599">
        <f t="shared" si="1712"/>
        <v>0</v>
      </c>
      <c r="AC3851" s="599">
        <f t="shared" si="1712"/>
        <v>0</v>
      </c>
      <c r="AD3851" s="599">
        <f t="shared" si="1712"/>
        <v>0</v>
      </c>
      <c r="AE3851" s="599">
        <f t="shared" si="1712"/>
        <v>0</v>
      </c>
      <c r="AF3851" s="599">
        <f t="shared" si="1712"/>
        <v>0</v>
      </c>
      <c r="AG3851" s="599">
        <f t="shared" si="1712"/>
        <v>0</v>
      </c>
      <c r="AH3851" s="599">
        <f t="shared" si="1712"/>
        <v>0</v>
      </c>
      <c r="AI3851" s="599">
        <f t="shared" si="1712"/>
        <v>0</v>
      </c>
      <c r="AJ3851" s="599">
        <f t="shared" si="1712"/>
        <v>0</v>
      </c>
      <c r="AK3851" s="599">
        <f t="shared" si="1712"/>
        <v>0</v>
      </c>
      <c r="AL3851" s="599">
        <f t="shared" si="1712"/>
        <v>0</v>
      </c>
      <c r="AM3851" s="599">
        <f t="shared" si="1712"/>
        <v>0</v>
      </c>
      <c r="AN3851" s="599">
        <f t="shared" si="1712"/>
        <v>0</v>
      </c>
      <c r="AO3851" s="599">
        <f t="shared" si="1712"/>
        <v>0</v>
      </c>
      <c r="AP3851" s="599">
        <f t="shared" si="1712"/>
        <v>0</v>
      </c>
      <c r="AQ3851" s="599">
        <f t="shared" si="1712"/>
        <v>0</v>
      </c>
      <c r="AR3851" s="599">
        <f t="shared" si="1712"/>
        <v>0</v>
      </c>
      <c r="AS3851" s="599">
        <f t="shared" si="1712"/>
        <v>0</v>
      </c>
      <c r="AT3851" s="599">
        <f t="shared" si="1712"/>
        <v>0</v>
      </c>
      <c r="AU3851" s="599">
        <f t="shared" si="1712"/>
        <v>0</v>
      </c>
      <c r="AV3851" s="599">
        <f t="shared" si="1712"/>
        <v>0</v>
      </c>
      <c r="AW3851" s="599">
        <f t="shared" si="1712"/>
        <v>0</v>
      </c>
      <c r="AX3851" s="599">
        <f t="shared" si="1712"/>
        <v>0</v>
      </c>
      <c r="AY3851" s="599">
        <f t="shared" si="1712"/>
        <v>0</v>
      </c>
      <c r="AZ3851" s="599">
        <f t="shared" si="1712"/>
        <v>0</v>
      </c>
      <c r="BA3851" s="599">
        <f t="shared" si="1712"/>
        <v>0</v>
      </c>
      <c r="BB3851" s="599">
        <f t="shared" si="1712"/>
        <v>0</v>
      </c>
      <c r="BC3851" s="599">
        <f t="shared" si="1712"/>
        <v>0</v>
      </c>
      <c r="BD3851" s="599">
        <f t="shared" si="1712"/>
        <v>0</v>
      </c>
      <c r="BE3851" s="599">
        <f t="shared" si="1712"/>
        <v>0</v>
      </c>
      <c r="BF3851" s="599">
        <f t="shared" si="1712"/>
        <v>0</v>
      </c>
      <c r="BG3851" s="599">
        <f t="shared" si="1712"/>
        <v>0</v>
      </c>
      <c r="BH3851" s="599">
        <f t="shared" si="1712"/>
        <v>0</v>
      </c>
      <c r="BI3851" s="599">
        <f t="shared" si="1712"/>
        <v>0</v>
      </c>
      <c r="BJ3851" s="599">
        <f t="shared" si="1712"/>
        <v>0</v>
      </c>
      <c r="BK3851" s="599">
        <f t="shared" si="1712"/>
        <v>0</v>
      </c>
      <c r="BL3851" s="599">
        <f t="shared" si="1712"/>
        <v>0</v>
      </c>
      <c r="BM3851" s="599">
        <f t="shared" si="1712"/>
        <v>0</v>
      </c>
      <c r="BN3851" s="599">
        <f t="shared" si="1712"/>
        <v>0</v>
      </c>
      <c r="BO3851" s="599">
        <f t="shared" si="1712"/>
        <v>0</v>
      </c>
      <c r="BP3851" s="599">
        <f t="shared" si="1712"/>
        <v>0</v>
      </c>
      <c r="BQ3851" s="601">
        <v>1</v>
      </c>
      <c r="BR3851" s="596"/>
    </row>
    <row r="3852" spans="1:77" s="559" customFormat="1" hidden="1">
      <c r="B3852" s="560"/>
      <c r="C3852" s="561" t="s">
        <v>2709</v>
      </c>
      <c r="D3852" s="562"/>
      <c r="E3852" s="563"/>
      <c r="F3852" s="562"/>
      <c r="G3852" s="564"/>
      <c r="H3852" s="565">
        <f>SUM(H3853:H3860)</f>
        <v>0</v>
      </c>
      <c r="I3852" s="566"/>
      <c r="J3852" s="564">
        <f>SUM(J3853:J3860)</f>
        <v>0</v>
      </c>
      <c r="K3852" s="562">
        <f>SUM(K3853:K3860)</f>
        <v>0</v>
      </c>
      <c r="L3852" s="562">
        <f t="shared" ref="L3852:BP3852" si="1713">SUM(L3853:L3860)</f>
        <v>0</v>
      </c>
      <c r="M3852" s="562">
        <f t="shared" si="1713"/>
        <v>0</v>
      </c>
      <c r="N3852" s="562">
        <f t="shared" si="1713"/>
        <v>0</v>
      </c>
      <c r="O3852" s="562">
        <f t="shared" si="1713"/>
        <v>0</v>
      </c>
      <c r="P3852" s="562">
        <f t="shared" si="1713"/>
        <v>0</v>
      </c>
      <c r="Q3852" s="562">
        <f t="shared" si="1713"/>
        <v>0</v>
      </c>
      <c r="R3852" s="562">
        <f t="shared" si="1713"/>
        <v>0</v>
      </c>
      <c r="S3852" s="562">
        <f t="shared" si="1713"/>
        <v>0</v>
      </c>
      <c r="T3852" s="562">
        <f t="shared" si="1713"/>
        <v>0</v>
      </c>
      <c r="U3852" s="562">
        <f t="shared" si="1713"/>
        <v>0</v>
      </c>
      <c r="V3852" s="562">
        <f t="shared" si="1713"/>
        <v>0</v>
      </c>
      <c r="W3852" s="562">
        <f t="shared" si="1713"/>
        <v>0</v>
      </c>
      <c r="X3852" s="562">
        <f t="shared" si="1713"/>
        <v>0</v>
      </c>
      <c r="Y3852" s="562">
        <f t="shared" si="1713"/>
        <v>0</v>
      </c>
      <c r="Z3852" s="562">
        <f t="shared" si="1713"/>
        <v>0</v>
      </c>
      <c r="AA3852" s="562">
        <f t="shared" si="1713"/>
        <v>0</v>
      </c>
      <c r="AB3852" s="562">
        <f t="shared" si="1713"/>
        <v>0</v>
      </c>
      <c r="AC3852" s="562">
        <f t="shared" si="1713"/>
        <v>0</v>
      </c>
      <c r="AD3852" s="562">
        <f t="shared" si="1713"/>
        <v>0</v>
      </c>
      <c r="AE3852" s="562">
        <f t="shared" si="1713"/>
        <v>0</v>
      </c>
      <c r="AF3852" s="562">
        <f t="shared" si="1713"/>
        <v>0</v>
      </c>
      <c r="AG3852" s="562">
        <f t="shared" si="1713"/>
        <v>0</v>
      </c>
      <c r="AH3852" s="562">
        <f t="shared" si="1713"/>
        <v>0</v>
      </c>
      <c r="AI3852" s="562">
        <f t="shared" si="1713"/>
        <v>0</v>
      </c>
      <c r="AJ3852" s="562">
        <f t="shared" si="1713"/>
        <v>0</v>
      </c>
      <c r="AK3852" s="562">
        <f t="shared" si="1713"/>
        <v>0</v>
      </c>
      <c r="AL3852" s="562">
        <f t="shared" si="1713"/>
        <v>0</v>
      </c>
      <c r="AM3852" s="562">
        <f t="shared" si="1713"/>
        <v>0</v>
      </c>
      <c r="AN3852" s="562">
        <f t="shared" si="1713"/>
        <v>0</v>
      </c>
      <c r="AO3852" s="562">
        <f t="shared" si="1713"/>
        <v>0</v>
      </c>
      <c r="AP3852" s="562">
        <f t="shared" si="1713"/>
        <v>0</v>
      </c>
      <c r="AQ3852" s="562">
        <f t="shared" si="1713"/>
        <v>0</v>
      </c>
      <c r="AR3852" s="562">
        <f t="shared" si="1713"/>
        <v>0</v>
      </c>
      <c r="AS3852" s="562">
        <f t="shared" si="1713"/>
        <v>0</v>
      </c>
      <c r="AT3852" s="562">
        <f t="shared" si="1713"/>
        <v>0</v>
      </c>
      <c r="AU3852" s="562">
        <f t="shared" si="1713"/>
        <v>0</v>
      </c>
      <c r="AV3852" s="562">
        <f t="shared" si="1713"/>
        <v>0</v>
      </c>
      <c r="AW3852" s="562">
        <f t="shared" si="1713"/>
        <v>0</v>
      </c>
      <c r="AX3852" s="562">
        <f t="shared" si="1713"/>
        <v>0</v>
      </c>
      <c r="AY3852" s="562">
        <f t="shared" si="1713"/>
        <v>0</v>
      </c>
      <c r="AZ3852" s="562">
        <f t="shared" si="1713"/>
        <v>0</v>
      </c>
      <c r="BA3852" s="562">
        <f t="shared" si="1713"/>
        <v>0</v>
      </c>
      <c r="BB3852" s="562">
        <f t="shared" si="1713"/>
        <v>0</v>
      </c>
      <c r="BC3852" s="562">
        <f t="shared" si="1713"/>
        <v>0</v>
      </c>
      <c r="BD3852" s="562">
        <f t="shared" si="1713"/>
        <v>0</v>
      </c>
      <c r="BE3852" s="562">
        <f t="shared" si="1713"/>
        <v>0</v>
      </c>
      <c r="BF3852" s="562">
        <f t="shared" si="1713"/>
        <v>0</v>
      </c>
      <c r="BG3852" s="562">
        <f t="shared" si="1713"/>
        <v>0</v>
      </c>
      <c r="BH3852" s="562">
        <f t="shared" si="1713"/>
        <v>0</v>
      </c>
      <c r="BI3852" s="562">
        <f t="shared" si="1713"/>
        <v>0</v>
      </c>
      <c r="BJ3852" s="562">
        <f t="shared" si="1713"/>
        <v>0</v>
      </c>
      <c r="BK3852" s="562">
        <f t="shared" si="1713"/>
        <v>0</v>
      </c>
      <c r="BL3852" s="562">
        <f t="shared" si="1713"/>
        <v>0</v>
      </c>
      <c r="BM3852" s="562">
        <f t="shared" si="1713"/>
        <v>0</v>
      </c>
      <c r="BN3852" s="562">
        <f t="shared" si="1713"/>
        <v>0</v>
      </c>
      <c r="BO3852" s="562">
        <f t="shared" si="1713"/>
        <v>0</v>
      </c>
      <c r="BP3852" s="562">
        <f t="shared" si="1713"/>
        <v>0</v>
      </c>
      <c r="BQ3852" s="568">
        <v>1</v>
      </c>
      <c r="BR3852" s="562"/>
    </row>
    <row r="3853" spans="1:77" s="619" customFormat="1" hidden="1">
      <c r="A3853" s="603"/>
      <c r="B3853" s="604"/>
      <c r="C3853" s="604"/>
      <c r="D3853" s="605"/>
      <c r="E3853" s="605"/>
      <c r="F3853" s="605"/>
      <c r="G3853" s="876"/>
      <c r="H3853" s="608">
        <f t="shared" ref="H3853" si="1714">J3853</f>
        <v>0</v>
      </c>
      <c r="I3853" s="609"/>
      <c r="J3853" s="610">
        <f>K3853+AA3853+BM3853</f>
        <v>0</v>
      </c>
      <c r="K3853" s="611">
        <f t="shared" ref="K3853" si="1715">L3853+T3853+X3853+Y3853+Z3853</f>
        <v>0</v>
      </c>
      <c r="L3853" s="611">
        <f t="shared" ref="L3853" si="1716">M3853+S3853</f>
        <v>0</v>
      </c>
      <c r="M3853" s="611">
        <f t="shared" ref="M3853" si="1717">N3853+R3853</f>
        <v>0</v>
      </c>
      <c r="N3853" s="611">
        <f t="shared" ref="N3853" si="1718">O3853+P3853+Q3853</f>
        <v>0</v>
      </c>
      <c r="O3853" s="613"/>
      <c r="P3853" s="613"/>
      <c r="Q3853" s="613"/>
      <c r="R3853" s="613"/>
      <c r="S3853" s="613"/>
      <c r="T3853" s="615">
        <f t="shared" ref="T3853" si="1719">U3853+V3853+W3853</f>
        <v>0</v>
      </c>
      <c r="U3853" s="613"/>
      <c r="V3853" s="613"/>
      <c r="W3853" s="613"/>
      <c r="X3853" s="613"/>
      <c r="Y3853" s="613"/>
      <c r="Z3853" s="613"/>
      <c r="AA3853" s="611">
        <f xml:space="preserve"> SUM(AB3853:AI3853)+SUM(AV3853:BL3853)</f>
        <v>0</v>
      </c>
      <c r="AB3853" s="613"/>
      <c r="AC3853" s="613"/>
      <c r="AD3853" s="613"/>
      <c r="AE3853" s="613"/>
      <c r="AF3853" s="613"/>
      <c r="AG3853" s="613"/>
      <c r="AH3853" s="613"/>
      <c r="AI3853" s="611">
        <f t="shared" ref="AI3853" si="1720">SUM(AJ3853:AT3853)</f>
        <v>0</v>
      </c>
      <c r="AJ3853" s="613"/>
      <c r="AK3853" s="613"/>
      <c r="AL3853" s="613"/>
      <c r="AM3853" s="613"/>
      <c r="AN3853" s="613"/>
      <c r="AO3853" s="613"/>
      <c r="AP3853" s="613"/>
      <c r="AQ3853" s="613"/>
      <c r="AR3853" s="613"/>
      <c r="AS3853" s="613"/>
      <c r="AT3853" s="613"/>
      <c r="AU3853" s="830"/>
      <c r="AV3853" s="613"/>
      <c r="AW3853" s="613"/>
      <c r="AX3853" s="613"/>
      <c r="AY3853" s="613"/>
      <c r="AZ3853" s="613"/>
      <c r="BA3853" s="613"/>
      <c r="BB3853" s="613"/>
      <c r="BC3853" s="613"/>
      <c r="BD3853" s="613"/>
      <c r="BE3853" s="613"/>
      <c r="BF3853" s="613"/>
      <c r="BG3853" s="613"/>
      <c r="BH3853" s="613"/>
      <c r="BI3853" s="613"/>
      <c r="BJ3853" s="613"/>
      <c r="BK3853" s="613"/>
      <c r="BL3853" s="613"/>
      <c r="BM3853" s="611">
        <f t="shared" ref="BM3853" si="1721">SUM(BN3853:BP3853)</f>
        <v>0</v>
      </c>
      <c r="BN3853" s="613"/>
      <c r="BO3853" s="613"/>
      <c r="BP3853" s="613"/>
      <c r="BQ3853" s="547">
        <v>1</v>
      </c>
      <c r="BR3853" s="622"/>
      <c r="BS3853" s="1204"/>
      <c r="BT3853" s="605"/>
      <c r="BU3853" s="621"/>
      <c r="BY3853" s="876"/>
    </row>
    <row r="3854" spans="1:77" s="619" customFormat="1" hidden="1">
      <c r="A3854" s="603"/>
      <c r="B3854" s="604"/>
      <c r="C3854" s="604"/>
      <c r="D3854" s="605"/>
      <c r="E3854" s="605"/>
      <c r="F3854" s="605"/>
      <c r="G3854" s="876"/>
      <c r="H3854" s="608"/>
      <c r="I3854" s="609"/>
      <c r="J3854" s="610"/>
      <c r="K3854" s="611"/>
      <c r="L3854" s="611"/>
      <c r="M3854" s="611"/>
      <c r="N3854" s="611"/>
      <c r="O3854" s="613"/>
      <c r="P3854" s="613"/>
      <c r="Q3854" s="613"/>
      <c r="R3854" s="613"/>
      <c r="S3854" s="613"/>
      <c r="T3854" s="615"/>
      <c r="U3854" s="613"/>
      <c r="V3854" s="613"/>
      <c r="W3854" s="613"/>
      <c r="X3854" s="613"/>
      <c r="Y3854" s="613"/>
      <c r="Z3854" s="613"/>
      <c r="AA3854" s="611"/>
      <c r="AB3854" s="613"/>
      <c r="AC3854" s="613"/>
      <c r="AD3854" s="613"/>
      <c r="AE3854" s="613"/>
      <c r="AF3854" s="613"/>
      <c r="AG3854" s="613"/>
      <c r="AH3854" s="613"/>
      <c r="AI3854" s="611"/>
      <c r="AJ3854" s="613"/>
      <c r="AK3854" s="613"/>
      <c r="AL3854" s="613"/>
      <c r="AM3854" s="613"/>
      <c r="AN3854" s="613"/>
      <c r="AO3854" s="613"/>
      <c r="AP3854" s="613"/>
      <c r="AQ3854" s="613"/>
      <c r="AR3854" s="613"/>
      <c r="AS3854" s="613"/>
      <c r="AT3854" s="613"/>
      <c r="AU3854" s="830"/>
      <c r="AV3854" s="613"/>
      <c r="AW3854" s="613"/>
      <c r="AX3854" s="613"/>
      <c r="AY3854" s="613"/>
      <c r="AZ3854" s="613"/>
      <c r="BA3854" s="613"/>
      <c r="BB3854" s="613"/>
      <c r="BC3854" s="613"/>
      <c r="BD3854" s="613"/>
      <c r="BE3854" s="613"/>
      <c r="BF3854" s="613"/>
      <c r="BG3854" s="613"/>
      <c r="BH3854" s="613"/>
      <c r="BI3854" s="613"/>
      <c r="BJ3854" s="613"/>
      <c r="BK3854" s="613"/>
      <c r="BL3854" s="613"/>
      <c r="BM3854" s="611"/>
      <c r="BN3854" s="613"/>
      <c r="BO3854" s="613"/>
      <c r="BP3854" s="613"/>
      <c r="BQ3854" s="547"/>
      <c r="BR3854" s="622"/>
      <c r="BS3854" s="678"/>
      <c r="BT3854" s="605"/>
      <c r="BU3854" s="621"/>
      <c r="BY3854" s="876"/>
    </row>
    <row r="3855" spans="1:77" s="619" customFormat="1" hidden="1">
      <c r="A3855" s="605"/>
      <c r="B3855" s="1031"/>
      <c r="C3855" s="1031"/>
      <c r="D3855" s="605"/>
      <c r="E3855" s="749"/>
      <c r="F3855" s="606"/>
      <c r="G3855" s="607"/>
      <c r="H3855" s="608"/>
      <c r="I3855" s="609"/>
      <c r="J3855" s="610"/>
      <c r="K3855" s="611"/>
      <c r="L3855" s="611"/>
      <c r="M3855" s="611"/>
      <c r="N3855" s="611"/>
      <c r="O3855" s="612"/>
      <c r="P3855" s="612"/>
      <c r="Q3855" s="613"/>
      <c r="R3855" s="612"/>
      <c r="S3855" s="612"/>
      <c r="T3855" s="615"/>
      <c r="U3855" s="612"/>
      <c r="V3855" s="612"/>
      <c r="W3855" s="613"/>
      <c r="X3855" s="612"/>
      <c r="Y3855" s="612"/>
      <c r="Z3855" s="612"/>
      <c r="AA3855" s="611"/>
      <c r="AB3855" s="612"/>
      <c r="AC3855" s="612"/>
      <c r="AD3855" s="613"/>
      <c r="AE3855" s="613"/>
      <c r="AF3855" s="612"/>
      <c r="AG3855" s="612"/>
      <c r="AH3855" s="612"/>
      <c r="AI3855" s="611"/>
      <c r="AJ3855" s="612"/>
      <c r="AK3855" s="612"/>
      <c r="AL3855" s="612"/>
      <c r="AM3855" s="613"/>
      <c r="AN3855" s="612"/>
      <c r="AO3855" s="612"/>
      <c r="AP3855" s="612"/>
      <c r="AQ3855" s="613"/>
      <c r="AR3855" s="612"/>
      <c r="AS3855" s="612"/>
      <c r="AT3855" s="612"/>
      <c r="AU3855" s="616"/>
      <c r="AV3855" s="612"/>
      <c r="AW3855" s="612"/>
      <c r="AX3855" s="612"/>
      <c r="AY3855" s="612"/>
      <c r="AZ3855" s="612"/>
      <c r="BA3855" s="612"/>
      <c r="BB3855" s="612"/>
      <c r="BC3855" s="613"/>
      <c r="BD3855" s="612"/>
      <c r="BE3855" s="612"/>
      <c r="BF3855" s="612"/>
      <c r="BG3855" s="612"/>
      <c r="BH3855" s="613"/>
      <c r="BI3855" s="612"/>
      <c r="BJ3855" s="612"/>
      <c r="BK3855" s="612"/>
      <c r="BL3855" s="613"/>
      <c r="BM3855" s="611"/>
      <c r="BN3855" s="612"/>
      <c r="BO3855" s="612"/>
      <c r="BP3855" s="612"/>
      <c r="BQ3855" s="547"/>
      <c r="BR3855" s="622"/>
      <c r="BS3855" s="975"/>
      <c r="BT3855" s="605"/>
      <c r="BU3855" s="621"/>
      <c r="BY3855" s="607"/>
    </row>
    <row r="3856" spans="1:77" s="619" customFormat="1" hidden="1">
      <c r="A3856" s="603"/>
      <c r="B3856" s="1031"/>
      <c r="C3856" s="1031"/>
      <c r="D3856" s="605"/>
      <c r="E3856" s="749"/>
      <c r="F3856" s="606"/>
      <c r="G3856" s="607"/>
      <c r="H3856" s="608"/>
      <c r="I3856" s="609"/>
      <c r="J3856" s="610"/>
      <c r="K3856" s="611"/>
      <c r="L3856" s="611"/>
      <c r="M3856" s="611"/>
      <c r="N3856" s="611"/>
      <c r="O3856" s="612"/>
      <c r="P3856" s="612"/>
      <c r="Q3856" s="613"/>
      <c r="R3856" s="612"/>
      <c r="S3856" s="612"/>
      <c r="T3856" s="615"/>
      <c r="U3856" s="612"/>
      <c r="V3856" s="612"/>
      <c r="W3856" s="613"/>
      <c r="X3856" s="612"/>
      <c r="Y3856" s="612"/>
      <c r="Z3856" s="612"/>
      <c r="AA3856" s="611"/>
      <c r="AB3856" s="612"/>
      <c r="AC3856" s="612"/>
      <c r="AD3856" s="613"/>
      <c r="AE3856" s="613"/>
      <c r="AF3856" s="612"/>
      <c r="AG3856" s="612"/>
      <c r="AH3856" s="612"/>
      <c r="AI3856" s="611"/>
      <c r="AJ3856" s="612"/>
      <c r="AK3856" s="612"/>
      <c r="AL3856" s="612"/>
      <c r="AM3856" s="613"/>
      <c r="AN3856" s="612"/>
      <c r="AO3856" s="612"/>
      <c r="AP3856" s="612"/>
      <c r="AQ3856" s="613"/>
      <c r="AR3856" s="612"/>
      <c r="AS3856" s="612"/>
      <c r="AT3856" s="612"/>
      <c r="AU3856" s="616"/>
      <c r="AV3856" s="612"/>
      <c r="AW3856" s="612"/>
      <c r="AX3856" s="612"/>
      <c r="AY3856" s="612"/>
      <c r="AZ3856" s="612"/>
      <c r="BA3856" s="612"/>
      <c r="BB3856" s="612"/>
      <c r="BC3856" s="613"/>
      <c r="BD3856" s="612"/>
      <c r="BE3856" s="612"/>
      <c r="BF3856" s="612"/>
      <c r="BG3856" s="612"/>
      <c r="BH3856" s="613"/>
      <c r="BI3856" s="612"/>
      <c r="BJ3856" s="612"/>
      <c r="BK3856" s="612"/>
      <c r="BL3856" s="613"/>
      <c r="BM3856" s="611"/>
      <c r="BN3856" s="612"/>
      <c r="BO3856" s="612"/>
      <c r="BP3856" s="612"/>
      <c r="BQ3856" s="547"/>
      <c r="BR3856" s="622"/>
      <c r="BS3856" s="975"/>
      <c r="BT3856" s="605"/>
      <c r="BU3856" s="621"/>
      <c r="BY3856" s="607"/>
    </row>
    <row r="3857" spans="1:77" s="619" customFormat="1" hidden="1">
      <c r="A3857" s="603"/>
      <c r="B3857" s="1031"/>
      <c r="C3857" s="1031"/>
      <c r="D3857" s="605"/>
      <c r="E3857" s="749"/>
      <c r="F3857" s="606"/>
      <c r="G3857" s="876"/>
      <c r="H3857" s="608"/>
      <c r="I3857" s="609"/>
      <c r="J3857" s="610"/>
      <c r="K3857" s="611"/>
      <c r="L3857" s="611"/>
      <c r="M3857" s="611"/>
      <c r="N3857" s="611"/>
      <c r="O3857" s="612"/>
      <c r="P3857" s="612"/>
      <c r="Q3857" s="613"/>
      <c r="R3857" s="612"/>
      <c r="S3857" s="612"/>
      <c r="T3857" s="615"/>
      <c r="U3857" s="612"/>
      <c r="V3857" s="612"/>
      <c r="W3857" s="613"/>
      <c r="X3857" s="612"/>
      <c r="Y3857" s="612"/>
      <c r="Z3857" s="612"/>
      <c r="AA3857" s="611"/>
      <c r="AB3857" s="612"/>
      <c r="AC3857" s="612"/>
      <c r="AD3857" s="613"/>
      <c r="AE3857" s="613"/>
      <c r="AF3857" s="612"/>
      <c r="AG3857" s="612"/>
      <c r="AH3857" s="612"/>
      <c r="AI3857" s="611"/>
      <c r="AJ3857" s="612"/>
      <c r="AK3857" s="612"/>
      <c r="AL3857" s="612"/>
      <c r="AM3857" s="613"/>
      <c r="AN3857" s="612"/>
      <c r="AO3857" s="612"/>
      <c r="AP3857" s="612"/>
      <c r="AQ3857" s="613"/>
      <c r="AR3857" s="612"/>
      <c r="AS3857" s="612"/>
      <c r="AT3857" s="612"/>
      <c r="AU3857" s="616"/>
      <c r="AV3857" s="612"/>
      <c r="AW3857" s="612"/>
      <c r="AX3857" s="612"/>
      <c r="AY3857" s="612"/>
      <c r="AZ3857" s="612"/>
      <c r="BA3857" s="612"/>
      <c r="BB3857" s="612"/>
      <c r="BC3857" s="613"/>
      <c r="BD3857" s="612"/>
      <c r="BE3857" s="612"/>
      <c r="BF3857" s="612"/>
      <c r="BG3857" s="612"/>
      <c r="BH3857" s="613"/>
      <c r="BI3857" s="612"/>
      <c r="BJ3857" s="612"/>
      <c r="BK3857" s="612"/>
      <c r="BL3857" s="613"/>
      <c r="BM3857" s="611"/>
      <c r="BN3857" s="612"/>
      <c r="BO3857" s="612"/>
      <c r="BP3857" s="612"/>
      <c r="BQ3857" s="547"/>
      <c r="BR3857" s="622"/>
      <c r="BS3857" s="975"/>
      <c r="BT3857" s="605"/>
      <c r="BU3857" s="621"/>
      <c r="BY3857" s="876"/>
    </row>
    <row r="3858" spans="1:77" s="619" customFormat="1" hidden="1">
      <c r="A3858" s="603"/>
      <c r="B3858" s="604"/>
      <c r="C3858" s="604"/>
      <c r="D3858" s="688"/>
      <c r="E3858" s="605"/>
      <c r="F3858" s="1032"/>
      <c r="G3858" s="607"/>
      <c r="H3858" s="608"/>
      <c r="I3858" s="609"/>
      <c r="J3858" s="610"/>
      <c r="K3858" s="611"/>
      <c r="L3858" s="611"/>
      <c r="M3858" s="611"/>
      <c r="N3858" s="611"/>
      <c r="O3858" s="1218"/>
      <c r="P3858" s="1218"/>
      <c r="Q3858" s="613"/>
      <c r="R3858" s="1218"/>
      <c r="S3858" s="1218"/>
      <c r="T3858" s="615"/>
      <c r="U3858" s="1218"/>
      <c r="V3858" s="1218"/>
      <c r="W3858" s="613"/>
      <c r="X3858" s="1218"/>
      <c r="Y3858" s="1218"/>
      <c r="Z3858" s="1218"/>
      <c r="AA3858" s="611"/>
      <c r="AB3858" s="1218"/>
      <c r="AC3858" s="1218"/>
      <c r="AD3858" s="613"/>
      <c r="AE3858" s="613"/>
      <c r="AF3858" s="1218"/>
      <c r="AG3858" s="1218"/>
      <c r="AH3858" s="1218"/>
      <c r="AI3858" s="611"/>
      <c r="AJ3858" s="1218"/>
      <c r="AK3858" s="1218"/>
      <c r="AL3858" s="1218"/>
      <c r="AM3858" s="613"/>
      <c r="AN3858" s="1218"/>
      <c r="AO3858" s="1218"/>
      <c r="AP3858" s="1218"/>
      <c r="AQ3858" s="613"/>
      <c r="AR3858" s="1218"/>
      <c r="AS3858" s="1218"/>
      <c r="AT3858" s="1218"/>
      <c r="AU3858" s="1219"/>
      <c r="AV3858" s="1218"/>
      <c r="AW3858" s="1218"/>
      <c r="AX3858" s="1218"/>
      <c r="AY3858" s="1218"/>
      <c r="AZ3858" s="1218"/>
      <c r="BA3858" s="1218"/>
      <c r="BB3858" s="1218"/>
      <c r="BC3858" s="613"/>
      <c r="BD3858" s="1218"/>
      <c r="BE3858" s="1218"/>
      <c r="BF3858" s="1218"/>
      <c r="BG3858" s="1218"/>
      <c r="BH3858" s="613"/>
      <c r="BI3858" s="1218"/>
      <c r="BJ3858" s="1218"/>
      <c r="BK3858" s="1218"/>
      <c r="BL3858" s="613"/>
      <c r="BM3858" s="611"/>
      <c r="BN3858" s="1218"/>
      <c r="BO3858" s="1218"/>
      <c r="BP3858" s="1218"/>
      <c r="BQ3858" s="547"/>
      <c r="BR3858" s="688"/>
      <c r="BS3858" s="1025"/>
      <c r="BT3858" s="688"/>
      <c r="BU3858" s="621"/>
      <c r="BY3858" s="607"/>
    </row>
    <row r="3859" spans="1:77" s="575" customFormat="1" hidden="1">
      <c r="B3859" s="576"/>
      <c r="C3859" s="577"/>
      <c r="D3859" s="611"/>
      <c r="E3859" s="667"/>
      <c r="F3859" s="611"/>
      <c r="G3859" s="580"/>
      <c r="H3859" s="581"/>
      <c r="I3859" s="582"/>
      <c r="J3859" s="580">
        <f>K3859+AA3859+BM3859</f>
        <v>0</v>
      </c>
      <c r="K3859" s="578">
        <f>L3859+T3859+X3859+Y3859+Z3859</f>
        <v>0</v>
      </c>
      <c r="L3859" s="578">
        <f>M3859+S3859</f>
        <v>0</v>
      </c>
      <c r="M3859" s="578">
        <f>N3859+R3859</f>
        <v>0</v>
      </c>
      <c r="N3859" s="578">
        <f>O3859+P3859+Q3859</f>
        <v>0</v>
      </c>
      <c r="O3859" s="578"/>
      <c r="P3859" s="578"/>
      <c r="Q3859" s="578"/>
      <c r="R3859" s="578"/>
      <c r="S3859" s="578"/>
      <c r="T3859" s="578">
        <f>U3859+V3859+W3859</f>
        <v>0</v>
      </c>
      <c r="U3859" s="578"/>
      <c r="V3859" s="578"/>
      <c r="W3859" s="578"/>
      <c r="X3859" s="578"/>
      <c r="Y3859" s="578"/>
      <c r="Z3859" s="578"/>
      <c r="AA3859" s="578">
        <f xml:space="preserve"> SUM(AB3859:AI3859)+SUM(AV3859:BL3859)</f>
        <v>0</v>
      </c>
      <c r="AB3859" s="578"/>
      <c r="AC3859" s="578"/>
      <c r="AD3859" s="578"/>
      <c r="AE3859" s="578"/>
      <c r="AF3859" s="578"/>
      <c r="AG3859" s="578"/>
      <c r="AH3859" s="578"/>
      <c r="AI3859" s="578">
        <f>SUM(AJ3859:AT3859)</f>
        <v>0</v>
      </c>
      <c r="AJ3859" s="578"/>
      <c r="AK3859" s="578"/>
      <c r="AL3859" s="578"/>
      <c r="AM3859" s="578"/>
      <c r="AN3859" s="578"/>
      <c r="AO3859" s="578"/>
      <c r="AP3859" s="578"/>
      <c r="AQ3859" s="578"/>
      <c r="AR3859" s="578"/>
      <c r="AS3859" s="578"/>
      <c r="AT3859" s="578"/>
      <c r="AU3859" s="567"/>
      <c r="AV3859" s="578"/>
      <c r="AW3859" s="578"/>
      <c r="AX3859" s="578"/>
      <c r="AY3859" s="578"/>
      <c r="AZ3859" s="578"/>
      <c r="BA3859" s="578"/>
      <c r="BB3859" s="578"/>
      <c r="BC3859" s="578"/>
      <c r="BD3859" s="578"/>
      <c r="BE3859" s="578"/>
      <c r="BF3859" s="578"/>
      <c r="BG3859" s="578"/>
      <c r="BH3859" s="578"/>
      <c r="BI3859" s="578"/>
      <c r="BJ3859" s="578"/>
      <c r="BK3859" s="578"/>
      <c r="BL3859" s="578"/>
      <c r="BM3859" s="578">
        <f>SUM(BN3859:BP3859)</f>
        <v>0</v>
      </c>
      <c r="BN3859" s="578"/>
      <c r="BO3859" s="578"/>
      <c r="BP3859" s="578"/>
      <c r="BQ3859" s="547">
        <v>1</v>
      </c>
      <c r="BR3859" s="578"/>
    </row>
    <row r="3860" spans="1:77" s="575" customFormat="1" hidden="1">
      <c r="B3860" s="576"/>
      <c r="C3860" s="577"/>
      <c r="D3860" s="578"/>
      <c r="E3860" s="579"/>
      <c r="F3860" s="578"/>
      <c r="G3860" s="580"/>
      <c r="H3860" s="581"/>
      <c r="I3860" s="582"/>
      <c r="J3860" s="580">
        <f>K3860+AA3860+BM3860</f>
        <v>0</v>
      </c>
      <c r="K3860" s="578">
        <f>L3860+T3860+X3860+Y3860+Z3860</f>
        <v>0</v>
      </c>
      <c r="L3860" s="578">
        <f>M3860+S3860</f>
        <v>0</v>
      </c>
      <c r="M3860" s="578">
        <f>N3860+R3860</f>
        <v>0</v>
      </c>
      <c r="N3860" s="578">
        <f>O3860+P3860+Q3860</f>
        <v>0</v>
      </c>
      <c r="O3860" s="578"/>
      <c r="P3860" s="578"/>
      <c r="Q3860" s="578"/>
      <c r="R3860" s="578"/>
      <c r="S3860" s="578"/>
      <c r="T3860" s="578">
        <f>U3860+V3860+W3860</f>
        <v>0</v>
      </c>
      <c r="U3860" s="578"/>
      <c r="V3860" s="578"/>
      <c r="W3860" s="578"/>
      <c r="X3860" s="578"/>
      <c r="Y3860" s="578"/>
      <c r="Z3860" s="578"/>
      <c r="AA3860" s="578">
        <f xml:space="preserve"> SUM(AB3860:AI3860)+SUM(AV3860:BL3860)</f>
        <v>0</v>
      </c>
      <c r="AB3860" s="578"/>
      <c r="AC3860" s="578"/>
      <c r="AD3860" s="578"/>
      <c r="AE3860" s="578"/>
      <c r="AF3860" s="578"/>
      <c r="AG3860" s="578"/>
      <c r="AH3860" s="578"/>
      <c r="AI3860" s="578">
        <f>SUM(AJ3860:AT3860)</f>
        <v>0</v>
      </c>
      <c r="AJ3860" s="578"/>
      <c r="AK3860" s="578"/>
      <c r="AL3860" s="578"/>
      <c r="AM3860" s="578"/>
      <c r="AN3860" s="578"/>
      <c r="AO3860" s="578"/>
      <c r="AP3860" s="578"/>
      <c r="AQ3860" s="578"/>
      <c r="AR3860" s="578"/>
      <c r="AS3860" s="578"/>
      <c r="AT3860" s="578"/>
      <c r="AU3860" s="567"/>
      <c r="AV3860" s="578"/>
      <c r="AW3860" s="578"/>
      <c r="AX3860" s="578"/>
      <c r="AY3860" s="578"/>
      <c r="AZ3860" s="578"/>
      <c r="BA3860" s="578"/>
      <c r="BB3860" s="578"/>
      <c r="BC3860" s="578"/>
      <c r="BD3860" s="578"/>
      <c r="BE3860" s="578"/>
      <c r="BF3860" s="578"/>
      <c r="BG3860" s="578"/>
      <c r="BH3860" s="578"/>
      <c r="BI3860" s="578"/>
      <c r="BJ3860" s="578"/>
      <c r="BK3860" s="578"/>
      <c r="BL3860" s="578"/>
      <c r="BM3860" s="578">
        <f>SUM(BN3860:BP3860)</f>
        <v>0</v>
      </c>
      <c r="BN3860" s="578"/>
      <c r="BO3860" s="578"/>
      <c r="BP3860" s="578"/>
      <c r="BQ3860" s="547">
        <v>1</v>
      </c>
      <c r="BR3860" s="578"/>
    </row>
    <row r="3861" spans="1:77" s="559" customFormat="1" hidden="1">
      <c r="B3861" s="560"/>
      <c r="C3861" s="561" t="s">
        <v>2710</v>
      </c>
      <c r="D3861" s="562"/>
      <c r="E3861" s="563"/>
      <c r="F3861" s="562"/>
      <c r="G3861" s="564"/>
      <c r="H3861" s="565">
        <f>SUM(H3862:H3909)</f>
        <v>0</v>
      </c>
      <c r="I3861" s="566"/>
      <c r="J3861" s="564">
        <f t="shared" ref="J3861:BP3861" si="1722">SUM(J3862:J3909)</f>
        <v>0</v>
      </c>
      <c r="K3861" s="562">
        <f t="shared" si="1722"/>
        <v>0</v>
      </c>
      <c r="L3861" s="562">
        <f t="shared" si="1722"/>
        <v>0</v>
      </c>
      <c r="M3861" s="562">
        <f t="shared" si="1722"/>
        <v>0</v>
      </c>
      <c r="N3861" s="562">
        <f t="shared" si="1722"/>
        <v>0</v>
      </c>
      <c r="O3861" s="562">
        <f t="shared" si="1722"/>
        <v>0</v>
      </c>
      <c r="P3861" s="562">
        <f t="shared" si="1722"/>
        <v>0</v>
      </c>
      <c r="Q3861" s="562">
        <f t="shared" si="1722"/>
        <v>0</v>
      </c>
      <c r="R3861" s="562">
        <f t="shared" si="1722"/>
        <v>0</v>
      </c>
      <c r="S3861" s="562">
        <f t="shared" si="1722"/>
        <v>0</v>
      </c>
      <c r="T3861" s="562">
        <f t="shared" si="1722"/>
        <v>0</v>
      </c>
      <c r="U3861" s="562">
        <f t="shared" si="1722"/>
        <v>0</v>
      </c>
      <c r="V3861" s="562">
        <f t="shared" si="1722"/>
        <v>0</v>
      </c>
      <c r="W3861" s="562">
        <f t="shared" si="1722"/>
        <v>0</v>
      </c>
      <c r="X3861" s="562">
        <f t="shared" si="1722"/>
        <v>0</v>
      </c>
      <c r="Y3861" s="562">
        <f t="shared" si="1722"/>
        <v>0</v>
      </c>
      <c r="Z3861" s="562">
        <f t="shared" si="1722"/>
        <v>0</v>
      </c>
      <c r="AA3861" s="562">
        <f t="shared" si="1722"/>
        <v>0</v>
      </c>
      <c r="AB3861" s="562">
        <f t="shared" si="1722"/>
        <v>0</v>
      </c>
      <c r="AC3861" s="562">
        <f t="shared" si="1722"/>
        <v>0</v>
      </c>
      <c r="AD3861" s="562">
        <f t="shared" si="1722"/>
        <v>0</v>
      </c>
      <c r="AE3861" s="562">
        <f t="shared" si="1722"/>
        <v>0</v>
      </c>
      <c r="AF3861" s="562">
        <f t="shared" si="1722"/>
        <v>0</v>
      </c>
      <c r="AG3861" s="562">
        <f t="shared" si="1722"/>
        <v>0</v>
      </c>
      <c r="AH3861" s="562">
        <f t="shared" si="1722"/>
        <v>0</v>
      </c>
      <c r="AI3861" s="562">
        <f t="shared" si="1722"/>
        <v>0</v>
      </c>
      <c r="AJ3861" s="562">
        <f t="shared" si="1722"/>
        <v>0</v>
      </c>
      <c r="AK3861" s="562">
        <f t="shared" si="1722"/>
        <v>0</v>
      </c>
      <c r="AL3861" s="562">
        <f t="shared" si="1722"/>
        <v>0</v>
      </c>
      <c r="AM3861" s="562">
        <f t="shared" si="1722"/>
        <v>0</v>
      </c>
      <c r="AN3861" s="562">
        <f t="shared" si="1722"/>
        <v>0</v>
      </c>
      <c r="AO3861" s="562">
        <f t="shared" si="1722"/>
        <v>0</v>
      </c>
      <c r="AP3861" s="562">
        <f t="shared" si="1722"/>
        <v>0</v>
      </c>
      <c r="AQ3861" s="562">
        <f t="shared" si="1722"/>
        <v>0</v>
      </c>
      <c r="AR3861" s="562">
        <f t="shared" si="1722"/>
        <v>0</v>
      </c>
      <c r="AS3861" s="562">
        <f t="shared" si="1722"/>
        <v>0</v>
      </c>
      <c r="AT3861" s="562">
        <f t="shared" si="1722"/>
        <v>0</v>
      </c>
      <c r="AU3861" s="562">
        <f t="shared" si="1722"/>
        <v>0</v>
      </c>
      <c r="AV3861" s="562">
        <f t="shared" si="1722"/>
        <v>0</v>
      </c>
      <c r="AW3861" s="562">
        <f t="shared" si="1722"/>
        <v>0</v>
      </c>
      <c r="AX3861" s="562">
        <f t="shared" si="1722"/>
        <v>0</v>
      </c>
      <c r="AY3861" s="562">
        <f t="shared" si="1722"/>
        <v>0</v>
      </c>
      <c r="AZ3861" s="562">
        <f t="shared" si="1722"/>
        <v>0</v>
      </c>
      <c r="BA3861" s="562">
        <f t="shared" si="1722"/>
        <v>0</v>
      </c>
      <c r="BB3861" s="562">
        <f t="shared" si="1722"/>
        <v>0</v>
      </c>
      <c r="BC3861" s="562">
        <f t="shared" si="1722"/>
        <v>0</v>
      </c>
      <c r="BD3861" s="562">
        <f t="shared" si="1722"/>
        <v>0</v>
      </c>
      <c r="BE3861" s="562">
        <f t="shared" si="1722"/>
        <v>0</v>
      </c>
      <c r="BF3861" s="562">
        <f t="shared" si="1722"/>
        <v>0</v>
      </c>
      <c r="BG3861" s="562">
        <f t="shared" si="1722"/>
        <v>0</v>
      </c>
      <c r="BH3861" s="562">
        <f t="shared" si="1722"/>
        <v>0</v>
      </c>
      <c r="BI3861" s="562">
        <f t="shared" si="1722"/>
        <v>0</v>
      </c>
      <c r="BJ3861" s="562">
        <f t="shared" si="1722"/>
        <v>0</v>
      </c>
      <c r="BK3861" s="562">
        <f t="shared" si="1722"/>
        <v>0</v>
      </c>
      <c r="BL3861" s="562">
        <f t="shared" si="1722"/>
        <v>0</v>
      </c>
      <c r="BM3861" s="562">
        <f t="shared" si="1722"/>
        <v>0</v>
      </c>
      <c r="BN3861" s="562">
        <f t="shared" si="1722"/>
        <v>0</v>
      </c>
      <c r="BO3861" s="562">
        <f t="shared" si="1722"/>
        <v>0</v>
      </c>
      <c r="BP3861" s="562">
        <f t="shared" si="1722"/>
        <v>0</v>
      </c>
      <c r="BQ3861" s="568">
        <v>1</v>
      </c>
      <c r="BR3861" s="562"/>
    </row>
    <row r="3862" spans="1:77" s="619" customFormat="1" hidden="1">
      <c r="A3862" s="603"/>
      <c r="B3862" s="1818"/>
      <c r="C3862" s="1818"/>
      <c r="D3862" s="605"/>
      <c r="E3862" s="605"/>
      <c r="F3862" s="635"/>
      <c r="G3862" s="607"/>
      <c r="H3862" s="608"/>
      <c r="I3862" s="609"/>
      <c r="J3862" s="610"/>
      <c r="K3862" s="611"/>
      <c r="L3862" s="611"/>
      <c r="M3862" s="611"/>
      <c r="N3862" s="611"/>
      <c r="O3862" s="613"/>
      <c r="P3862" s="613"/>
      <c r="Q3862" s="613"/>
      <c r="R3862" s="613"/>
      <c r="S3862" s="613"/>
      <c r="T3862" s="615"/>
      <c r="U3862" s="613"/>
      <c r="V3862" s="613"/>
      <c r="W3862" s="613"/>
      <c r="X3862" s="613"/>
      <c r="Y3862" s="613"/>
      <c r="Z3862" s="613"/>
      <c r="AA3862" s="611"/>
      <c r="AB3862" s="613"/>
      <c r="AC3862" s="613"/>
      <c r="AD3862" s="613"/>
      <c r="AE3862" s="613"/>
      <c r="AF3862" s="613"/>
      <c r="AG3862" s="613"/>
      <c r="AH3862" s="613"/>
      <c r="AI3862" s="611"/>
      <c r="AJ3862" s="613"/>
      <c r="AK3862" s="613"/>
      <c r="AL3862" s="613"/>
      <c r="AM3862" s="613"/>
      <c r="AN3862" s="613"/>
      <c r="AO3862" s="613"/>
      <c r="AP3862" s="613"/>
      <c r="AQ3862" s="613"/>
      <c r="AR3862" s="613"/>
      <c r="AS3862" s="613"/>
      <c r="AT3862" s="613"/>
      <c r="AU3862" s="830"/>
      <c r="AV3862" s="613"/>
      <c r="AW3862" s="613"/>
      <c r="AX3862" s="613"/>
      <c r="AY3862" s="613"/>
      <c r="AZ3862" s="613"/>
      <c r="BA3862" s="613"/>
      <c r="BB3862" s="613"/>
      <c r="BC3862" s="613"/>
      <c r="BD3862" s="613"/>
      <c r="BE3862" s="613"/>
      <c r="BF3862" s="613"/>
      <c r="BG3862" s="613"/>
      <c r="BH3862" s="613"/>
      <c r="BI3862" s="613"/>
      <c r="BJ3862" s="613"/>
      <c r="BK3862" s="613"/>
      <c r="BL3862" s="613"/>
      <c r="BM3862" s="611"/>
      <c r="BN3862" s="613"/>
      <c r="BO3862" s="613"/>
      <c r="BP3862" s="613"/>
      <c r="BQ3862" s="547">
        <v>1</v>
      </c>
      <c r="BR3862" s="622"/>
      <c r="BS3862" s="1819"/>
      <c r="BT3862" s="605"/>
      <c r="BU3862" s="621"/>
      <c r="BY3862" s="607"/>
    </row>
    <row r="3863" spans="1:77" s="619" customFormat="1" hidden="1">
      <c r="A3863" s="603"/>
      <c r="B3863" s="1818"/>
      <c r="C3863" s="1818"/>
      <c r="D3863" s="605"/>
      <c r="E3863" s="605"/>
      <c r="F3863" s="635"/>
      <c r="G3863" s="607"/>
      <c r="H3863" s="608"/>
      <c r="I3863" s="609"/>
      <c r="J3863" s="610"/>
      <c r="K3863" s="611"/>
      <c r="L3863" s="611"/>
      <c r="M3863" s="611"/>
      <c r="N3863" s="611"/>
      <c r="O3863" s="613"/>
      <c r="P3863" s="613"/>
      <c r="Q3863" s="613"/>
      <c r="R3863" s="613"/>
      <c r="S3863" s="613"/>
      <c r="T3863" s="615"/>
      <c r="U3863" s="613"/>
      <c r="V3863" s="613"/>
      <c r="W3863" s="613"/>
      <c r="X3863" s="613"/>
      <c r="Y3863" s="613"/>
      <c r="Z3863" s="613"/>
      <c r="AA3863" s="611"/>
      <c r="AB3863" s="613"/>
      <c r="AC3863" s="613"/>
      <c r="AD3863" s="613"/>
      <c r="AE3863" s="613"/>
      <c r="AF3863" s="613"/>
      <c r="AG3863" s="613"/>
      <c r="AH3863" s="613"/>
      <c r="AI3863" s="611"/>
      <c r="AJ3863" s="613"/>
      <c r="AK3863" s="613"/>
      <c r="AL3863" s="613"/>
      <c r="AM3863" s="613"/>
      <c r="AN3863" s="613"/>
      <c r="AO3863" s="613"/>
      <c r="AP3863" s="613"/>
      <c r="AQ3863" s="613"/>
      <c r="AR3863" s="613"/>
      <c r="AS3863" s="613"/>
      <c r="AT3863" s="613"/>
      <c r="AU3863" s="830"/>
      <c r="AV3863" s="613"/>
      <c r="AW3863" s="613"/>
      <c r="AX3863" s="613"/>
      <c r="AY3863" s="613"/>
      <c r="AZ3863" s="613"/>
      <c r="BA3863" s="613"/>
      <c r="BB3863" s="613"/>
      <c r="BC3863" s="613"/>
      <c r="BD3863" s="613"/>
      <c r="BE3863" s="613"/>
      <c r="BF3863" s="613"/>
      <c r="BG3863" s="613"/>
      <c r="BH3863" s="613"/>
      <c r="BI3863" s="613"/>
      <c r="BJ3863" s="613"/>
      <c r="BK3863" s="613"/>
      <c r="BL3863" s="613"/>
      <c r="BM3863" s="611"/>
      <c r="BN3863" s="613"/>
      <c r="BO3863" s="613"/>
      <c r="BP3863" s="613"/>
      <c r="BQ3863" s="547"/>
      <c r="BR3863" s="622"/>
      <c r="BS3863" s="1819"/>
      <c r="BT3863" s="605"/>
      <c r="BU3863" s="621"/>
      <c r="BY3863" s="607"/>
    </row>
    <row r="3864" spans="1:77" s="619" customFormat="1" hidden="1">
      <c r="A3864" s="603"/>
      <c r="B3864" s="1818"/>
      <c r="C3864" s="1818"/>
      <c r="D3864" s="605"/>
      <c r="E3864" s="605"/>
      <c r="F3864" s="635"/>
      <c r="G3864" s="607"/>
      <c r="H3864" s="608"/>
      <c r="I3864" s="609"/>
      <c r="J3864" s="610"/>
      <c r="K3864" s="611"/>
      <c r="L3864" s="611"/>
      <c r="M3864" s="611"/>
      <c r="N3864" s="611"/>
      <c r="O3864" s="613"/>
      <c r="P3864" s="613"/>
      <c r="Q3864" s="613"/>
      <c r="R3864" s="613"/>
      <c r="S3864" s="613"/>
      <c r="T3864" s="615"/>
      <c r="U3864" s="613"/>
      <c r="V3864" s="613"/>
      <c r="W3864" s="613"/>
      <c r="X3864" s="613"/>
      <c r="Y3864" s="613"/>
      <c r="Z3864" s="613"/>
      <c r="AA3864" s="611"/>
      <c r="AB3864" s="613"/>
      <c r="AC3864" s="613"/>
      <c r="AD3864" s="613"/>
      <c r="AE3864" s="613"/>
      <c r="AF3864" s="613"/>
      <c r="AG3864" s="613"/>
      <c r="AH3864" s="613"/>
      <c r="AI3864" s="611"/>
      <c r="AJ3864" s="613"/>
      <c r="AK3864" s="613"/>
      <c r="AL3864" s="613"/>
      <c r="AM3864" s="613"/>
      <c r="AN3864" s="613"/>
      <c r="AO3864" s="613"/>
      <c r="AP3864" s="613"/>
      <c r="AQ3864" s="613"/>
      <c r="AR3864" s="613"/>
      <c r="AS3864" s="613"/>
      <c r="AT3864" s="613"/>
      <c r="AU3864" s="830"/>
      <c r="AV3864" s="613"/>
      <c r="AW3864" s="613"/>
      <c r="AX3864" s="613"/>
      <c r="AY3864" s="613"/>
      <c r="AZ3864" s="613"/>
      <c r="BA3864" s="613"/>
      <c r="BB3864" s="613"/>
      <c r="BC3864" s="613"/>
      <c r="BD3864" s="613"/>
      <c r="BE3864" s="613"/>
      <c r="BF3864" s="613"/>
      <c r="BG3864" s="613"/>
      <c r="BH3864" s="613"/>
      <c r="BI3864" s="613"/>
      <c r="BJ3864" s="613"/>
      <c r="BK3864" s="613"/>
      <c r="BL3864" s="613"/>
      <c r="BM3864" s="611"/>
      <c r="BN3864" s="613"/>
      <c r="BO3864" s="613"/>
      <c r="BP3864" s="613"/>
      <c r="BQ3864" s="547"/>
      <c r="BR3864" s="622"/>
      <c r="BS3864" s="1819"/>
      <c r="BT3864" s="605"/>
      <c r="BU3864" s="621"/>
      <c r="BY3864" s="607"/>
    </row>
    <row r="3865" spans="1:77" s="619" customFormat="1" hidden="1">
      <c r="A3865" s="603"/>
      <c r="B3865" s="1818"/>
      <c r="C3865" s="1818"/>
      <c r="D3865" s="605"/>
      <c r="E3865" s="605"/>
      <c r="F3865" s="635"/>
      <c r="G3865" s="607"/>
      <c r="H3865" s="608"/>
      <c r="I3865" s="609"/>
      <c r="J3865" s="610"/>
      <c r="K3865" s="611"/>
      <c r="L3865" s="611"/>
      <c r="M3865" s="611"/>
      <c r="N3865" s="611"/>
      <c r="O3865" s="613"/>
      <c r="P3865" s="613"/>
      <c r="Q3865" s="613"/>
      <c r="R3865" s="613"/>
      <c r="S3865" s="613"/>
      <c r="T3865" s="615"/>
      <c r="U3865" s="613"/>
      <c r="V3865" s="613"/>
      <c r="W3865" s="613"/>
      <c r="X3865" s="613"/>
      <c r="Y3865" s="613"/>
      <c r="Z3865" s="613"/>
      <c r="AA3865" s="611"/>
      <c r="AB3865" s="613"/>
      <c r="AC3865" s="613"/>
      <c r="AD3865" s="613"/>
      <c r="AE3865" s="613"/>
      <c r="AF3865" s="613"/>
      <c r="AG3865" s="613"/>
      <c r="AH3865" s="613"/>
      <c r="AI3865" s="611"/>
      <c r="AJ3865" s="613"/>
      <c r="AK3865" s="613"/>
      <c r="AL3865" s="613"/>
      <c r="AM3865" s="613"/>
      <c r="AN3865" s="613"/>
      <c r="AO3865" s="613"/>
      <c r="AP3865" s="613"/>
      <c r="AQ3865" s="613"/>
      <c r="AR3865" s="613"/>
      <c r="AS3865" s="613"/>
      <c r="AT3865" s="613"/>
      <c r="AU3865" s="830"/>
      <c r="AV3865" s="613"/>
      <c r="AW3865" s="613"/>
      <c r="AX3865" s="613"/>
      <c r="AY3865" s="613"/>
      <c r="AZ3865" s="613"/>
      <c r="BA3865" s="613"/>
      <c r="BB3865" s="613"/>
      <c r="BC3865" s="613"/>
      <c r="BD3865" s="613"/>
      <c r="BE3865" s="613"/>
      <c r="BF3865" s="613"/>
      <c r="BG3865" s="613"/>
      <c r="BH3865" s="613"/>
      <c r="BI3865" s="613"/>
      <c r="BJ3865" s="613"/>
      <c r="BK3865" s="613"/>
      <c r="BL3865" s="613"/>
      <c r="BM3865" s="611"/>
      <c r="BN3865" s="613"/>
      <c r="BO3865" s="613"/>
      <c r="BP3865" s="613"/>
      <c r="BQ3865" s="547"/>
      <c r="BR3865" s="622"/>
      <c r="BS3865" s="1819"/>
      <c r="BT3865" s="605"/>
      <c r="BU3865" s="621"/>
      <c r="BY3865" s="607"/>
    </row>
    <row r="3866" spans="1:77" s="619" customFormat="1" hidden="1">
      <c r="A3866" s="603"/>
      <c r="B3866" s="1818"/>
      <c r="C3866" s="1818"/>
      <c r="D3866" s="605"/>
      <c r="E3866" s="605"/>
      <c r="F3866" s="635"/>
      <c r="G3866" s="607"/>
      <c r="H3866" s="608"/>
      <c r="I3866" s="609"/>
      <c r="J3866" s="610"/>
      <c r="K3866" s="611"/>
      <c r="L3866" s="611"/>
      <c r="M3866" s="611"/>
      <c r="N3866" s="611"/>
      <c r="O3866" s="613"/>
      <c r="P3866" s="613"/>
      <c r="Q3866" s="613"/>
      <c r="R3866" s="613"/>
      <c r="S3866" s="613"/>
      <c r="T3866" s="615"/>
      <c r="U3866" s="613"/>
      <c r="V3866" s="613"/>
      <c r="W3866" s="613"/>
      <c r="X3866" s="613"/>
      <c r="Y3866" s="613"/>
      <c r="Z3866" s="613"/>
      <c r="AA3866" s="611"/>
      <c r="AB3866" s="613"/>
      <c r="AC3866" s="613"/>
      <c r="AD3866" s="613"/>
      <c r="AE3866" s="613"/>
      <c r="AF3866" s="613"/>
      <c r="AG3866" s="613"/>
      <c r="AH3866" s="613"/>
      <c r="AI3866" s="611"/>
      <c r="AJ3866" s="613"/>
      <c r="AK3866" s="613"/>
      <c r="AL3866" s="613"/>
      <c r="AM3866" s="613"/>
      <c r="AN3866" s="613"/>
      <c r="AO3866" s="613"/>
      <c r="AP3866" s="613"/>
      <c r="AQ3866" s="613"/>
      <c r="AR3866" s="613"/>
      <c r="AS3866" s="613"/>
      <c r="AT3866" s="613"/>
      <c r="AU3866" s="830"/>
      <c r="AV3866" s="613"/>
      <c r="AW3866" s="613"/>
      <c r="AX3866" s="613"/>
      <c r="AY3866" s="613"/>
      <c r="AZ3866" s="613"/>
      <c r="BA3866" s="613"/>
      <c r="BB3866" s="613"/>
      <c r="BC3866" s="613"/>
      <c r="BD3866" s="613"/>
      <c r="BE3866" s="613"/>
      <c r="BF3866" s="613"/>
      <c r="BG3866" s="613"/>
      <c r="BH3866" s="613"/>
      <c r="BI3866" s="613"/>
      <c r="BJ3866" s="613"/>
      <c r="BK3866" s="613"/>
      <c r="BL3866" s="613"/>
      <c r="BM3866" s="611"/>
      <c r="BN3866" s="613"/>
      <c r="BO3866" s="613"/>
      <c r="BP3866" s="613"/>
      <c r="BQ3866" s="547"/>
      <c r="BR3866" s="622"/>
      <c r="BS3866" s="1819"/>
      <c r="BT3866" s="605"/>
      <c r="BU3866" s="621"/>
      <c r="BY3866" s="607"/>
    </row>
    <row r="3867" spans="1:77" s="619" customFormat="1" hidden="1">
      <c r="A3867" s="603"/>
      <c r="B3867" s="1818"/>
      <c r="C3867" s="1818"/>
      <c r="D3867" s="605"/>
      <c r="E3867" s="605"/>
      <c r="F3867" s="635"/>
      <c r="G3867" s="607"/>
      <c r="H3867" s="608"/>
      <c r="I3867" s="609"/>
      <c r="J3867" s="610"/>
      <c r="K3867" s="611"/>
      <c r="L3867" s="611"/>
      <c r="M3867" s="611"/>
      <c r="N3867" s="611"/>
      <c r="O3867" s="613"/>
      <c r="P3867" s="613"/>
      <c r="Q3867" s="613"/>
      <c r="R3867" s="613"/>
      <c r="S3867" s="613"/>
      <c r="T3867" s="615"/>
      <c r="U3867" s="613"/>
      <c r="V3867" s="613"/>
      <c r="W3867" s="613"/>
      <c r="X3867" s="613"/>
      <c r="Y3867" s="613"/>
      <c r="Z3867" s="613"/>
      <c r="AA3867" s="611"/>
      <c r="AB3867" s="613"/>
      <c r="AC3867" s="613"/>
      <c r="AD3867" s="613"/>
      <c r="AE3867" s="613"/>
      <c r="AF3867" s="613"/>
      <c r="AG3867" s="613"/>
      <c r="AH3867" s="613"/>
      <c r="AI3867" s="611"/>
      <c r="AJ3867" s="613"/>
      <c r="AK3867" s="613"/>
      <c r="AL3867" s="613"/>
      <c r="AM3867" s="613"/>
      <c r="AN3867" s="613"/>
      <c r="AO3867" s="613"/>
      <c r="AP3867" s="613"/>
      <c r="AQ3867" s="613"/>
      <c r="AR3867" s="613"/>
      <c r="AS3867" s="613"/>
      <c r="AT3867" s="613"/>
      <c r="AU3867" s="830"/>
      <c r="AV3867" s="613"/>
      <c r="AW3867" s="613"/>
      <c r="AX3867" s="613"/>
      <c r="AY3867" s="613"/>
      <c r="AZ3867" s="613"/>
      <c r="BA3867" s="613"/>
      <c r="BB3867" s="613"/>
      <c r="BC3867" s="613"/>
      <c r="BD3867" s="613"/>
      <c r="BE3867" s="613"/>
      <c r="BF3867" s="613"/>
      <c r="BG3867" s="613"/>
      <c r="BH3867" s="613"/>
      <c r="BI3867" s="613"/>
      <c r="BJ3867" s="613"/>
      <c r="BK3867" s="613"/>
      <c r="BL3867" s="613"/>
      <c r="BM3867" s="611"/>
      <c r="BN3867" s="613"/>
      <c r="BO3867" s="613"/>
      <c r="BP3867" s="613"/>
      <c r="BQ3867" s="547"/>
      <c r="BR3867" s="622"/>
      <c r="BS3867" s="1819"/>
      <c r="BT3867" s="605"/>
      <c r="BU3867" s="621"/>
      <c r="BY3867" s="607"/>
    </row>
    <row r="3868" spans="1:77" s="619" customFormat="1" hidden="1">
      <c r="A3868" s="603"/>
      <c r="B3868" s="1818"/>
      <c r="C3868" s="1818"/>
      <c r="D3868" s="605"/>
      <c r="E3868" s="605"/>
      <c r="F3868" s="635"/>
      <c r="G3868" s="607"/>
      <c r="H3868" s="608"/>
      <c r="I3868" s="609"/>
      <c r="J3868" s="610"/>
      <c r="K3868" s="611"/>
      <c r="L3868" s="611"/>
      <c r="M3868" s="611"/>
      <c r="N3868" s="611"/>
      <c r="O3868" s="613"/>
      <c r="P3868" s="613"/>
      <c r="Q3868" s="613"/>
      <c r="R3868" s="613"/>
      <c r="S3868" s="613"/>
      <c r="T3868" s="615"/>
      <c r="U3868" s="613"/>
      <c r="V3868" s="613"/>
      <c r="W3868" s="613"/>
      <c r="X3868" s="613"/>
      <c r="Y3868" s="613"/>
      <c r="Z3868" s="613"/>
      <c r="AA3868" s="611"/>
      <c r="AB3868" s="613"/>
      <c r="AC3868" s="613"/>
      <c r="AD3868" s="613"/>
      <c r="AE3868" s="613"/>
      <c r="AF3868" s="613"/>
      <c r="AG3868" s="613"/>
      <c r="AH3868" s="613"/>
      <c r="AI3868" s="611"/>
      <c r="AJ3868" s="613"/>
      <c r="AK3868" s="613"/>
      <c r="AL3868" s="613"/>
      <c r="AM3868" s="613"/>
      <c r="AN3868" s="613"/>
      <c r="AO3868" s="613"/>
      <c r="AP3868" s="613"/>
      <c r="AQ3868" s="613"/>
      <c r="AR3868" s="613"/>
      <c r="AS3868" s="613"/>
      <c r="AT3868" s="613"/>
      <c r="AU3868" s="830"/>
      <c r="AV3868" s="613"/>
      <c r="AW3868" s="613"/>
      <c r="AX3868" s="613"/>
      <c r="AY3868" s="613"/>
      <c r="AZ3868" s="613"/>
      <c r="BA3868" s="613"/>
      <c r="BB3868" s="613"/>
      <c r="BC3868" s="613"/>
      <c r="BD3868" s="613"/>
      <c r="BE3868" s="613"/>
      <c r="BF3868" s="613"/>
      <c r="BG3868" s="613"/>
      <c r="BH3868" s="613"/>
      <c r="BI3868" s="613"/>
      <c r="BJ3868" s="613"/>
      <c r="BK3868" s="613"/>
      <c r="BL3868" s="613"/>
      <c r="BM3868" s="611"/>
      <c r="BN3868" s="613"/>
      <c r="BO3868" s="613"/>
      <c r="BP3868" s="613"/>
      <c r="BQ3868" s="547"/>
      <c r="BR3868" s="622"/>
      <c r="BS3868" s="1819"/>
      <c r="BT3868" s="605"/>
      <c r="BU3868" s="621"/>
      <c r="BY3868" s="607"/>
    </row>
    <row r="3869" spans="1:77" s="619" customFormat="1" hidden="1">
      <c r="A3869" s="603"/>
      <c r="B3869" s="1818"/>
      <c r="C3869" s="1818"/>
      <c r="D3869" s="605"/>
      <c r="E3869" s="605"/>
      <c r="F3869" s="635"/>
      <c r="G3869" s="607"/>
      <c r="H3869" s="608"/>
      <c r="I3869" s="609"/>
      <c r="J3869" s="610"/>
      <c r="K3869" s="611"/>
      <c r="L3869" s="611"/>
      <c r="M3869" s="611"/>
      <c r="N3869" s="611"/>
      <c r="O3869" s="613"/>
      <c r="P3869" s="613"/>
      <c r="Q3869" s="613"/>
      <c r="R3869" s="613"/>
      <c r="S3869" s="613"/>
      <c r="T3869" s="615"/>
      <c r="U3869" s="613"/>
      <c r="V3869" s="613"/>
      <c r="W3869" s="613"/>
      <c r="X3869" s="613"/>
      <c r="Y3869" s="613"/>
      <c r="Z3869" s="613"/>
      <c r="AA3869" s="611"/>
      <c r="AB3869" s="613"/>
      <c r="AC3869" s="613"/>
      <c r="AD3869" s="613"/>
      <c r="AE3869" s="613"/>
      <c r="AF3869" s="613"/>
      <c r="AG3869" s="613"/>
      <c r="AH3869" s="613"/>
      <c r="AI3869" s="611"/>
      <c r="AJ3869" s="613"/>
      <c r="AK3869" s="613"/>
      <c r="AL3869" s="613"/>
      <c r="AM3869" s="613"/>
      <c r="AN3869" s="613"/>
      <c r="AO3869" s="613"/>
      <c r="AP3869" s="613"/>
      <c r="AQ3869" s="613"/>
      <c r="AR3869" s="613"/>
      <c r="AS3869" s="613"/>
      <c r="AT3869" s="613"/>
      <c r="AU3869" s="830"/>
      <c r="AV3869" s="613"/>
      <c r="AW3869" s="613"/>
      <c r="AX3869" s="613"/>
      <c r="AY3869" s="613"/>
      <c r="AZ3869" s="613"/>
      <c r="BA3869" s="613"/>
      <c r="BB3869" s="613"/>
      <c r="BC3869" s="613"/>
      <c r="BD3869" s="613"/>
      <c r="BE3869" s="613"/>
      <c r="BF3869" s="613"/>
      <c r="BG3869" s="613"/>
      <c r="BH3869" s="613"/>
      <c r="BI3869" s="613"/>
      <c r="BJ3869" s="613"/>
      <c r="BK3869" s="613"/>
      <c r="BL3869" s="613"/>
      <c r="BM3869" s="611"/>
      <c r="BN3869" s="613"/>
      <c r="BO3869" s="613"/>
      <c r="BP3869" s="613"/>
      <c r="BQ3869" s="547"/>
      <c r="BR3869" s="622"/>
      <c r="BS3869" s="1819"/>
      <c r="BT3869" s="605"/>
      <c r="BU3869" s="621"/>
      <c r="BY3869" s="607"/>
    </row>
    <row r="3870" spans="1:77" s="619" customFormat="1" hidden="1">
      <c r="A3870" s="603"/>
      <c r="B3870" s="1818"/>
      <c r="C3870" s="1818"/>
      <c r="D3870" s="605"/>
      <c r="E3870" s="605"/>
      <c r="F3870" s="635"/>
      <c r="G3870" s="607"/>
      <c r="H3870" s="608"/>
      <c r="I3870" s="609"/>
      <c r="J3870" s="610"/>
      <c r="K3870" s="611"/>
      <c r="L3870" s="611"/>
      <c r="M3870" s="611"/>
      <c r="N3870" s="611"/>
      <c r="O3870" s="613"/>
      <c r="P3870" s="613"/>
      <c r="Q3870" s="613"/>
      <c r="R3870" s="613"/>
      <c r="S3870" s="613"/>
      <c r="T3870" s="615"/>
      <c r="U3870" s="613"/>
      <c r="V3870" s="613"/>
      <c r="W3870" s="613"/>
      <c r="X3870" s="613"/>
      <c r="Y3870" s="613"/>
      <c r="Z3870" s="613"/>
      <c r="AA3870" s="611"/>
      <c r="AB3870" s="613"/>
      <c r="AC3870" s="613"/>
      <c r="AD3870" s="613"/>
      <c r="AE3870" s="613"/>
      <c r="AF3870" s="613"/>
      <c r="AG3870" s="613"/>
      <c r="AH3870" s="613"/>
      <c r="AI3870" s="611"/>
      <c r="AJ3870" s="613"/>
      <c r="AK3870" s="613"/>
      <c r="AL3870" s="613"/>
      <c r="AM3870" s="613"/>
      <c r="AN3870" s="613"/>
      <c r="AO3870" s="613"/>
      <c r="AP3870" s="613"/>
      <c r="AQ3870" s="613"/>
      <c r="AR3870" s="613"/>
      <c r="AS3870" s="613"/>
      <c r="AT3870" s="613"/>
      <c r="AU3870" s="830"/>
      <c r="AV3870" s="613"/>
      <c r="AW3870" s="613"/>
      <c r="AX3870" s="613"/>
      <c r="AY3870" s="613"/>
      <c r="AZ3870" s="613"/>
      <c r="BA3870" s="613"/>
      <c r="BB3870" s="613"/>
      <c r="BC3870" s="613"/>
      <c r="BD3870" s="613"/>
      <c r="BE3870" s="613"/>
      <c r="BF3870" s="613"/>
      <c r="BG3870" s="613"/>
      <c r="BH3870" s="613"/>
      <c r="BI3870" s="613"/>
      <c r="BJ3870" s="613"/>
      <c r="BK3870" s="613"/>
      <c r="BL3870" s="613"/>
      <c r="BM3870" s="611"/>
      <c r="BN3870" s="613"/>
      <c r="BO3870" s="613"/>
      <c r="BP3870" s="613"/>
      <c r="BQ3870" s="547"/>
      <c r="BR3870" s="622"/>
      <c r="BS3870" s="1819"/>
      <c r="BT3870" s="605"/>
      <c r="BU3870" s="621"/>
      <c r="BY3870" s="607"/>
    </row>
    <row r="3871" spans="1:77" s="619" customFormat="1" hidden="1">
      <c r="A3871" s="603"/>
      <c r="B3871" s="1818"/>
      <c r="C3871" s="1818"/>
      <c r="D3871" s="605"/>
      <c r="E3871" s="605"/>
      <c r="F3871" s="635"/>
      <c r="G3871" s="607"/>
      <c r="H3871" s="608"/>
      <c r="I3871" s="609"/>
      <c r="J3871" s="610"/>
      <c r="K3871" s="611"/>
      <c r="L3871" s="611"/>
      <c r="M3871" s="611"/>
      <c r="N3871" s="611"/>
      <c r="O3871" s="613"/>
      <c r="P3871" s="613"/>
      <c r="Q3871" s="613"/>
      <c r="R3871" s="613"/>
      <c r="S3871" s="613"/>
      <c r="T3871" s="615"/>
      <c r="U3871" s="613"/>
      <c r="V3871" s="613"/>
      <c r="W3871" s="613"/>
      <c r="X3871" s="613"/>
      <c r="Y3871" s="613"/>
      <c r="Z3871" s="613"/>
      <c r="AA3871" s="611"/>
      <c r="AB3871" s="613"/>
      <c r="AC3871" s="613"/>
      <c r="AD3871" s="613"/>
      <c r="AE3871" s="613"/>
      <c r="AF3871" s="613"/>
      <c r="AG3871" s="613"/>
      <c r="AH3871" s="613"/>
      <c r="AI3871" s="611"/>
      <c r="AJ3871" s="613"/>
      <c r="AK3871" s="613"/>
      <c r="AL3871" s="613"/>
      <c r="AM3871" s="613"/>
      <c r="AN3871" s="613"/>
      <c r="AO3871" s="613"/>
      <c r="AP3871" s="613"/>
      <c r="AQ3871" s="613"/>
      <c r="AR3871" s="613"/>
      <c r="AS3871" s="613"/>
      <c r="AT3871" s="613"/>
      <c r="AU3871" s="830"/>
      <c r="AV3871" s="613"/>
      <c r="AW3871" s="613"/>
      <c r="AX3871" s="613"/>
      <c r="AY3871" s="613"/>
      <c r="AZ3871" s="613"/>
      <c r="BA3871" s="613"/>
      <c r="BB3871" s="613"/>
      <c r="BC3871" s="613"/>
      <c r="BD3871" s="613"/>
      <c r="BE3871" s="613"/>
      <c r="BF3871" s="613"/>
      <c r="BG3871" s="613"/>
      <c r="BH3871" s="613"/>
      <c r="BI3871" s="613"/>
      <c r="BJ3871" s="613"/>
      <c r="BK3871" s="613"/>
      <c r="BL3871" s="613"/>
      <c r="BM3871" s="611"/>
      <c r="BN3871" s="613"/>
      <c r="BO3871" s="613"/>
      <c r="BP3871" s="613"/>
      <c r="BQ3871" s="547"/>
      <c r="BR3871" s="622"/>
      <c r="BS3871" s="1819"/>
      <c r="BT3871" s="605"/>
      <c r="BU3871" s="621"/>
      <c r="BY3871" s="607"/>
    </row>
    <row r="3872" spans="1:77" s="619" customFormat="1" hidden="1">
      <c r="A3872" s="603"/>
      <c r="B3872" s="1818"/>
      <c r="C3872" s="1818"/>
      <c r="D3872" s="605"/>
      <c r="E3872" s="605"/>
      <c r="F3872" s="635"/>
      <c r="G3872" s="607"/>
      <c r="H3872" s="608"/>
      <c r="I3872" s="609"/>
      <c r="J3872" s="610"/>
      <c r="K3872" s="611"/>
      <c r="L3872" s="611"/>
      <c r="M3872" s="611"/>
      <c r="N3872" s="611"/>
      <c r="O3872" s="613"/>
      <c r="P3872" s="613"/>
      <c r="Q3872" s="613"/>
      <c r="R3872" s="613"/>
      <c r="S3872" s="613"/>
      <c r="T3872" s="615"/>
      <c r="U3872" s="613"/>
      <c r="V3872" s="613"/>
      <c r="W3872" s="613"/>
      <c r="X3872" s="613"/>
      <c r="Y3872" s="613"/>
      <c r="Z3872" s="613"/>
      <c r="AA3872" s="611"/>
      <c r="AB3872" s="613"/>
      <c r="AC3872" s="613"/>
      <c r="AD3872" s="613"/>
      <c r="AE3872" s="613"/>
      <c r="AF3872" s="613"/>
      <c r="AG3872" s="613"/>
      <c r="AH3872" s="613"/>
      <c r="AI3872" s="611"/>
      <c r="AJ3872" s="613"/>
      <c r="AK3872" s="613"/>
      <c r="AL3872" s="613"/>
      <c r="AM3872" s="613"/>
      <c r="AN3872" s="613"/>
      <c r="AO3872" s="613"/>
      <c r="AP3872" s="613"/>
      <c r="AQ3872" s="613"/>
      <c r="AR3872" s="613"/>
      <c r="AS3872" s="613"/>
      <c r="AT3872" s="613"/>
      <c r="AU3872" s="830"/>
      <c r="AV3872" s="613"/>
      <c r="AW3872" s="613"/>
      <c r="AX3872" s="613"/>
      <c r="AY3872" s="613"/>
      <c r="AZ3872" s="613"/>
      <c r="BA3872" s="613"/>
      <c r="BB3872" s="613"/>
      <c r="BC3872" s="613"/>
      <c r="BD3872" s="613"/>
      <c r="BE3872" s="613"/>
      <c r="BF3872" s="613"/>
      <c r="BG3872" s="613"/>
      <c r="BH3872" s="613"/>
      <c r="BI3872" s="613"/>
      <c r="BJ3872" s="613"/>
      <c r="BK3872" s="613"/>
      <c r="BL3872" s="613"/>
      <c r="BM3872" s="611"/>
      <c r="BN3872" s="613"/>
      <c r="BO3872" s="613"/>
      <c r="BP3872" s="613"/>
      <c r="BQ3872" s="547"/>
      <c r="BR3872" s="622"/>
      <c r="BS3872" s="1819"/>
      <c r="BT3872" s="605"/>
      <c r="BU3872" s="621"/>
      <c r="BY3872" s="607"/>
    </row>
    <row r="3873" spans="1:77" s="619" customFormat="1" hidden="1">
      <c r="A3873" s="603"/>
      <c r="B3873" s="1818"/>
      <c r="C3873" s="1818"/>
      <c r="D3873" s="605"/>
      <c r="E3873" s="605"/>
      <c r="F3873" s="635"/>
      <c r="G3873" s="607"/>
      <c r="H3873" s="608"/>
      <c r="I3873" s="609"/>
      <c r="J3873" s="610"/>
      <c r="K3873" s="611"/>
      <c r="L3873" s="611"/>
      <c r="M3873" s="611"/>
      <c r="N3873" s="611"/>
      <c r="O3873" s="613"/>
      <c r="P3873" s="613"/>
      <c r="Q3873" s="613"/>
      <c r="R3873" s="613"/>
      <c r="S3873" s="613"/>
      <c r="T3873" s="615"/>
      <c r="U3873" s="613"/>
      <c r="V3873" s="613"/>
      <c r="W3873" s="613"/>
      <c r="X3873" s="613"/>
      <c r="Y3873" s="613"/>
      <c r="Z3873" s="613"/>
      <c r="AA3873" s="611"/>
      <c r="AB3873" s="613"/>
      <c r="AC3873" s="613"/>
      <c r="AD3873" s="613"/>
      <c r="AE3873" s="613"/>
      <c r="AF3873" s="613"/>
      <c r="AG3873" s="613"/>
      <c r="AH3873" s="613"/>
      <c r="AI3873" s="611"/>
      <c r="AJ3873" s="613"/>
      <c r="AK3873" s="613"/>
      <c r="AL3873" s="613"/>
      <c r="AM3873" s="613"/>
      <c r="AN3873" s="613"/>
      <c r="AO3873" s="613"/>
      <c r="AP3873" s="613"/>
      <c r="AQ3873" s="613"/>
      <c r="AR3873" s="613"/>
      <c r="AS3873" s="613"/>
      <c r="AT3873" s="613"/>
      <c r="AU3873" s="830"/>
      <c r="AV3873" s="613"/>
      <c r="AW3873" s="613"/>
      <c r="AX3873" s="613"/>
      <c r="AY3873" s="613"/>
      <c r="AZ3873" s="613"/>
      <c r="BA3873" s="613"/>
      <c r="BB3873" s="613"/>
      <c r="BC3873" s="613"/>
      <c r="BD3873" s="613"/>
      <c r="BE3873" s="613"/>
      <c r="BF3873" s="613"/>
      <c r="BG3873" s="613"/>
      <c r="BH3873" s="613"/>
      <c r="BI3873" s="613"/>
      <c r="BJ3873" s="613"/>
      <c r="BK3873" s="613"/>
      <c r="BL3873" s="613"/>
      <c r="BM3873" s="611"/>
      <c r="BN3873" s="613"/>
      <c r="BO3873" s="613"/>
      <c r="BP3873" s="613"/>
      <c r="BQ3873" s="547"/>
      <c r="BR3873" s="622"/>
      <c r="BS3873" s="1819"/>
      <c r="BT3873" s="605"/>
      <c r="BU3873" s="621"/>
      <c r="BY3873" s="607"/>
    </row>
    <row r="3874" spans="1:77" s="619" customFormat="1" hidden="1">
      <c r="A3874" s="603"/>
      <c r="B3874" s="1818"/>
      <c r="C3874" s="1818"/>
      <c r="D3874" s="605"/>
      <c r="E3874" s="605"/>
      <c r="F3874" s="635"/>
      <c r="G3874" s="607"/>
      <c r="H3874" s="608"/>
      <c r="I3874" s="609"/>
      <c r="J3874" s="610"/>
      <c r="K3874" s="611"/>
      <c r="L3874" s="611"/>
      <c r="M3874" s="611"/>
      <c r="N3874" s="611"/>
      <c r="O3874" s="613"/>
      <c r="P3874" s="613"/>
      <c r="Q3874" s="613"/>
      <c r="R3874" s="613"/>
      <c r="S3874" s="613"/>
      <c r="T3874" s="615"/>
      <c r="U3874" s="613"/>
      <c r="V3874" s="613"/>
      <c r="W3874" s="613"/>
      <c r="X3874" s="613"/>
      <c r="Y3874" s="613"/>
      <c r="Z3874" s="613"/>
      <c r="AA3874" s="611"/>
      <c r="AB3874" s="613"/>
      <c r="AC3874" s="613"/>
      <c r="AD3874" s="613"/>
      <c r="AE3874" s="613"/>
      <c r="AF3874" s="613"/>
      <c r="AG3874" s="613"/>
      <c r="AH3874" s="613"/>
      <c r="AI3874" s="611"/>
      <c r="AJ3874" s="613"/>
      <c r="AK3874" s="613"/>
      <c r="AL3874" s="613"/>
      <c r="AM3874" s="613"/>
      <c r="AN3874" s="613"/>
      <c r="AO3874" s="613"/>
      <c r="AP3874" s="613"/>
      <c r="AQ3874" s="613"/>
      <c r="AR3874" s="613"/>
      <c r="AS3874" s="613"/>
      <c r="AT3874" s="613"/>
      <c r="AU3874" s="830"/>
      <c r="AV3874" s="613"/>
      <c r="AW3874" s="613"/>
      <c r="AX3874" s="613"/>
      <c r="AY3874" s="613"/>
      <c r="AZ3874" s="613"/>
      <c r="BA3874" s="613"/>
      <c r="BB3874" s="613"/>
      <c r="BC3874" s="613"/>
      <c r="BD3874" s="613"/>
      <c r="BE3874" s="613"/>
      <c r="BF3874" s="613"/>
      <c r="BG3874" s="613"/>
      <c r="BH3874" s="613"/>
      <c r="BI3874" s="613"/>
      <c r="BJ3874" s="613"/>
      <c r="BK3874" s="613"/>
      <c r="BL3874" s="613"/>
      <c r="BM3874" s="611"/>
      <c r="BN3874" s="613"/>
      <c r="BO3874" s="613"/>
      <c r="BP3874" s="613"/>
      <c r="BQ3874" s="547"/>
      <c r="BR3874" s="622"/>
      <c r="BS3874" s="1819"/>
      <c r="BT3874" s="605"/>
      <c r="BU3874" s="621"/>
      <c r="BY3874" s="607"/>
    </row>
    <row r="3875" spans="1:77" s="619" customFormat="1" hidden="1">
      <c r="A3875" s="603"/>
      <c r="B3875" s="1818"/>
      <c r="C3875" s="1818"/>
      <c r="D3875" s="605"/>
      <c r="E3875" s="605"/>
      <c r="F3875" s="635"/>
      <c r="G3875" s="607"/>
      <c r="H3875" s="608"/>
      <c r="I3875" s="609"/>
      <c r="J3875" s="610"/>
      <c r="K3875" s="611"/>
      <c r="L3875" s="611"/>
      <c r="M3875" s="611"/>
      <c r="N3875" s="611"/>
      <c r="O3875" s="613"/>
      <c r="P3875" s="613"/>
      <c r="Q3875" s="613"/>
      <c r="R3875" s="613"/>
      <c r="S3875" s="613"/>
      <c r="T3875" s="615"/>
      <c r="U3875" s="613"/>
      <c r="V3875" s="613"/>
      <c r="W3875" s="613"/>
      <c r="X3875" s="613"/>
      <c r="Y3875" s="613"/>
      <c r="Z3875" s="613"/>
      <c r="AA3875" s="611"/>
      <c r="AB3875" s="613"/>
      <c r="AC3875" s="613"/>
      <c r="AD3875" s="613"/>
      <c r="AE3875" s="613"/>
      <c r="AF3875" s="613"/>
      <c r="AG3875" s="613"/>
      <c r="AH3875" s="613"/>
      <c r="AI3875" s="611"/>
      <c r="AJ3875" s="613"/>
      <c r="AK3875" s="613"/>
      <c r="AL3875" s="613"/>
      <c r="AM3875" s="613"/>
      <c r="AN3875" s="613"/>
      <c r="AO3875" s="613"/>
      <c r="AP3875" s="613"/>
      <c r="AQ3875" s="613"/>
      <c r="AR3875" s="613"/>
      <c r="AS3875" s="613"/>
      <c r="AT3875" s="613"/>
      <c r="AU3875" s="830"/>
      <c r="AV3875" s="613"/>
      <c r="AW3875" s="613"/>
      <c r="AX3875" s="613"/>
      <c r="AY3875" s="613"/>
      <c r="AZ3875" s="613"/>
      <c r="BA3875" s="613"/>
      <c r="BB3875" s="613"/>
      <c r="BC3875" s="613"/>
      <c r="BD3875" s="613"/>
      <c r="BE3875" s="613"/>
      <c r="BF3875" s="613"/>
      <c r="BG3875" s="613"/>
      <c r="BH3875" s="613"/>
      <c r="BI3875" s="613"/>
      <c r="BJ3875" s="613"/>
      <c r="BK3875" s="613"/>
      <c r="BL3875" s="613"/>
      <c r="BM3875" s="611"/>
      <c r="BN3875" s="613"/>
      <c r="BO3875" s="613"/>
      <c r="BP3875" s="613"/>
      <c r="BQ3875" s="547"/>
      <c r="BR3875" s="622"/>
      <c r="BS3875" s="1819"/>
      <c r="BT3875" s="605"/>
      <c r="BU3875" s="621"/>
      <c r="BY3875" s="607"/>
    </row>
    <row r="3876" spans="1:77" s="619" customFormat="1" hidden="1">
      <c r="A3876" s="603"/>
      <c r="B3876" s="1818"/>
      <c r="C3876" s="1818"/>
      <c r="D3876" s="605"/>
      <c r="E3876" s="605"/>
      <c r="F3876" s="635"/>
      <c r="G3876" s="607"/>
      <c r="H3876" s="608"/>
      <c r="I3876" s="609"/>
      <c r="J3876" s="610"/>
      <c r="K3876" s="611"/>
      <c r="L3876" s="611"/>
      <c r="M3876" s="611"/>
      <c r="N3876" s="611"/>
      <c r="O3876" s="613"/>
      <c r="P3876" s="613"/>
      <c r="Q3876" s="613"/>
      <c r="R3876" s="613"/>
      <c r="S3876" s="613"/>
      <c r="T3876" s="615"/>
      <c r="U3876" s="613"/>
      <c r="V3876" s="613"/>
      <c r="W3876" s="613"/>
      <c r="X3876" s="613"/>
      <c r="Y3876" s="613"/>
      <c r="Z3876" s="613"/>
      <c r="AA3876" s="611"/>
      <c r="AB3876" s="613"/>
      <c r="AC3876" s="613"/>
      <c r="AD3876" s="613"/>
      <c r="AE3876" s="613"/>
      <c r="AF3876" s="613"/>
      <c r="AG3876" s="613"/>
      <c r="AH3876" s="613"/>
      <c r="AI3876" s="611"/>
      <c r="AJ3876" s="613"/>
      <c r="AK3876" s="613"/>
      <c r="AL3876" s="613"/>
      <c r="AM3876" s="613"/>
      <c r="AN3876" s="613"/>
      <c r="AO3876" s="613"/>
      <c r="AP3876" s="613"/>
      <c r="AQ3876" s="613"/>
      <c r="AR3876" s="613"/>
      <c r="AS3876" s="613"/>
      <c r="AT3876" s="613"/>
      <c r="AU3876" s="830"/>
      <c r="AV3876" s="613"/>
      <c r="AW3876" s="613"/>
      <c r="AX3876" s="613"/>
      <c r="AY3876" s="613"/>
      <c r="AZ3876" s="613"/>
      <c r="BA3876" s="613"/>
      <c r="BB3876" s="613"/>
      <c r="BC3876" s="613"/>
      <c r="BD3876" s="613"/>
      <c r="BE3876" s="613"/>
      <c r="BF3876" s="613"/>
      <c r="BG3876" s="613"/>
      <c r="BH3876" s="613"/>
      <c r="BI3876" s="613"/>
      <c r="BJ3876" s="613"/>
      <c r="BK3876" s="613"/>
      <c r="BL3876" s="613"/>
      <c r="BM3876" s="611"/>
      <c r="BN3876" s="613"/>
      <c r="BO3876" s="613"/>
      <c r="BP3876" s="613"/>
      <c r="BQ3876" s="547"/>
      <c r="BR3876" s="622"/>
      <c r="BS3876" s="1819"/>
      <c r="BT3876" s="605"/>
      <c r="BU3876" s="621"/>
      <c r="BY3876" s="607"/>
    </row>
    <row r="3877" spans="1:77" s="619" customFormat="1" hidden="1">
      <c r="A3877" s="603"/>
      <c r="B3877" s="1818"/>
      <c r="C3877" s="1818"/>
      <c r="D3877" s="605"/>
      <c r="E3877" s="605"/>
      <c r="F3877" s="635"/>
      <c r="G3877" s="607"/>
      <c r="H3877" s="608"/>
      <c r="I3877" s="609"/>
      <c r="J3877" s="610"/>
      <c r="K3877" s="611"/>
      <c r="L3877" s="611"/>
      <c r="M3877" s="611"/>
      <c r="N3877" s="611"/>
      <c r="O3877" s="613"/>
      <c r="P3877" s="613"/>
      <c r="Q3877" s="613"/>
      <c r="R3877" s="613"/>
      <c r="S3877" s="613"/>
      <c r="T3877" s="615"/>
      <c r="U3877" s="613"/>
      <c r="V3877" s="613"/>
      <c r="W3877" s="613"/>
      <c r="X3877" s="613"/>
      <c r="Y3877" s="613"/>
      <c r="Z3877" s="613"/>
      <c r="AA3877" s="611"/>
      <c r="AB3877" s="613"/>
      <c r="AC3877" s="613"/>
      <c r="AD3877" s="613"/>
      <c r="AE3877" s="613"/>
      <c r="AF3877" s="613"/>
      <c r="AG3877" s="613"/>
      <c r="AH3877" s="613"/>
      <c r="AI3877" s="611"/>
      <c r="AJ3877" s="613"/>
      <c r="AK3877" s="613"/>
      <c r="AL3877" s="613"/>
      <c r="AM3877" s="613"/>
      <c r="AN3877" s="613"/>
      <c r="AO3877" s="613"/>
      <c r="AP3877" s="613"/>
      <c r="AQ3877" s="613"/>
      <c r="AR3877" s="613"/>
      <c r="AS3877" s="613"/>
      <c r="AT3877" s="613"/>
      <c r="AU3877" s="830"/>
      <c r="AV3877" s="613"/>
      <c r="AW3877" s="613"/>
      <c r="AX3877" s="613"/>
      <c r="AY3877" s="613"/>
      <c r="AZ3877" s="613"/>
      <c r="BA3877" s="613"/>
      <c r="BB3877" s="613"/>
      <c r="BC3877" s="613"/>
      <c r="BD3877" s="613"/>
      <c r="BE3877" s="613"/>
      <c r="BF3877" s="613"/>
      <c r="BG3877" s="613"/>
      <c r="BH3877" s="613"/>
      <c r="BI3877" s="613"/>
      <c r="BJ3877" s="613"/>
      <c r="BK3877" s="613"/>
      <c r="BL3877" s="613"/>
      <c r="BM3877" s="611"/>
      <c r="BN3877" s="613"/>
      <c r="BO3877" s="613"/>
      <c r="BP3877" s="613"/>
      <c r="BQ3877" s="547"/>
      <c r="BR3877" s="622"/>
      <c r="BS3877" s="1819"/>
      <c r="BT3877" s="605"/>
      <c r="BU3877" s="621"/>
      <c r="BY3877" s="607"/>
    </row>
    <row r="3878" spans="1:77" s="619" customFormat="1" hidden="1">
      <c r="A3878" s="603"/>
      <c r="B3878" s="1818"/>
      <c r="C3878" s="1818"/>
      <c r="D3878" s="605"/>
      <c r="E3878" s="605"/>
      <c r="F3878" s="635"/>
      <c r="G3878" s="607"/>
      <c r="H3878" s="608"/>
      <c r="I3878" s="609"/>
      <c r="J3878" s="610"/>
      <c r="K3878" s="611"/>
      <c r="L3878" s="611"/>
      <c r="M3878" s="611"/>
      <c r="N3878" s="611"/>
      <c r="O3878" s="613"/>
      <c r="P3878" s="613"/>
      <c r="Q3878" s="613"/>
      <c r="R3878" s="613"/>
      <c r="S3878" s="613"/>
      <c r="T3878" s="615"/>
      <c r="U3878" s="613"/>
      <c r="V3878" s="613"/>
      <c r="W3878" s="613"/>
      <c r="X3878" s="613"/>
      <c r="Y3878" s="613"/>
      <c r="Z3878" s="613"/>
      <c r="AA3878" s="611"/>
      <c r="AB3878" s="613"/>
      <c r="AC3878" s="613"/>
      <c r="AD3878" s="613"/>
      <c r="AE3878" s="613"/>
      <c r="AF3878" s="613"/>
      <c r="AG3878" s="613"/>
      <c r="AH3878" s="613"/>
      <c r="AI3878" s="611"/>
      <c r="AJ3878" s="613"/>
      <c r="AK3878" s="613"/>
      <c r="AL3878" s="613"/>
      <c r="AM3878" s="613"/>
      <c r="AN3878" s="613"/>
      <c r="AO3878" s="613"/>
      <c r="AP3878" s="613"/>
      <c r="AQ3878" s="613"/>
      <c r="AR3878" s="613"/>
      <c r="AS3878" s="613"/>
      <c r="AT3878" s="613"/>
      <c r="AU3878" s="830"/>
      <c r="AV3878" s="613"/>
      <c r="AW3878" s="613"/>
      <c r="AX3878" s="613"/>
      <c r="AY3878" s="613"/>
      <c r="AZ3878" s="613"/>
      <c r="BA3878" s="613"/>
      <c r="BB3878" s="613"/>
      <c r="BC3878" s="613"/>
      <c r="BD3878" s="613"/>
      <c r="BE3878" s="613"/>
      <c r="BF3878" s="613"/>
      <c r="BG3878" s="613"/>
      <c r="BH3878" s="613"/>
      <c r="BI3878" s="613"/>
      <c r="BJ3878" s="613"/>
      <c r="BK3878" s="613"/>
      <c r="BL3878" s="613"/>
      <c r="BM3878" s="611"/>
      <c r="BN3878" s="613"/>
      <c r="BO3878" s="613"/>
      <c r="BP3878" s="613"/>
      <c r="BQ3878" s="547"/>
      <c r="BR3878" s="622"/>
      <c r="BS3878" s="1819"/>
      <c r="BT3878" s="605"/>
      <c r="BU3878" s="621"/>
      <c r="BY3878" s="607"/>
    </row>
    <row r="3879" spans="1:77" s="619" customFormat="1" hidden="1">
      <c r="A3879" s="603"/>
      <c r="B3879" s="1818"/>
      <c r="C3879" s="1818"/>
      <c r="D3879" s="605"/>
      <c r="E3879" s="605"/>
      <c r="F3879" s="635"/>
      <c r="G3879" s="607"/>
      <c r="H3879" s="608"/>
      <c r="I3879" s="609"/>
      <c r="J3879" s="610"/>
      <c r="K3879" s="611"/>
      <c r="L3879" s="611"/>
      <c r="M3879" s="611"/>
      <c r="N3879" s="611"/>
      <c r="O3879" s="613"/>
      <c r="P3879" s="613"/>
      <c r="Q3879" s="613"/>
      <c r="R3879" s="613"/>
      <c r="S3879" s="613"/>
      <c r="T3879" s="615"/>
      <c r="U3879" s="613"/>
      <c r="V3879" s="613"/>
      <c r="W3879" s="613"/>
      <c r="X3879" s="613"/>
      <c r="Y3879" s="613"/>
      <c r="Z3879" s="613"/>
      <c r="AA3879" s="611"/>
      <c r="AB3879" s="613"/>
      <c r="AC3879" s="613"/>
      <c r="AD3879" s="613"/>
      <c r="AE3879" s="613"/>
      <c r="AF3879" s="613"/>
      <c r="AG3879" s="613"/>
      <c r="AH3879" s="613"/>
      <c r="AI3879" s="611"/>
      <c r="AJ3879" s="613"/>
      <c r="AK3879" s="613"/>
      <c r="AL3879" s="613"/>
      <c r="AM3879" s="613"/>
      <c r="AN3879" s="613"/>
      <c r="AO3879" s="613"/>
      <c r="AP3879" s="613"/>
      <c r="AQ3879" s="613"/>
      <c r="AR3879" s="613"/>
      <c r="AS3879" s="613"/>
      <c r="AT3879" s="613"/>
      <c r="AU3879" s="830"/>
      <c r="AV3879" s="613"/>
      <c r="AW3879" s="613"/>
      <c r="AX3879" s="613"/>
      <c r="AY3879" s="613"/>
      <c r="AZ3879" s="613"/>
      <c r="BA3879" s="613"/>
      <c r="BB3879" s="613"/>
      <c r="BC3879" s="613"/>
      <c r="BD3879" s="613"/>
      <c r="BE3879" s="613"/>
      <c r="BF3879" s="613"/>
      <c r="BG3879" s="613"/>
      <c r="BH3879" s="613"/>
      <c r="BI3879" s="613"/>
      <c r="BJ3879" s="613"/>
      <c r="BK3879" s="613"/>
      <c r="BL3879" s="613"/>
      <c r="BM3879" s="611"/>
      <c r="BN3879" s="613"/>
      <c r="BO3879" s="613"/>
      <c r="BP3879" s="613"/>
      <c r="BQ3879" s="547"/>
      <c r="BR3879" s="622"/>
      <c r="BS3879" s="1819"/>
      <c r="BT3879" s="605"/>
      <c r="BU3879" s="621"/>
      <c r="BY3879" s="607"/>
    </row>
    <row r="3880" spans="1:77" s="619" customFormat="1" hidden="1">
      <c r="A3880" s="603"/>
      <c r="B3880" s="1818"/>
      <c r="C3880" s="1818"/>
      <c r="D3880" s="605"/>
      <c r="E3880" s="605"/>
      <c r="F3880" s="635"/>
      <c r="G3880" s="607"/>
      <c r="H3880" s="608"/>
      <c r="I3880" s="609"/>
      <c r="J3880" s="610"/>
      <c r="K3880" s="611"/>
      <c r="L3880" s="611"/>
      <c r="M3880" s="611"/>
      <c r="N3880" s="611"/>
      <c r="O3880" s="613"/>
      <c r="P3880" s="613"/>
      <c r="Q3880" s="613"/>
      <c r="R3880" s="613"/>
      <c r="S3880" s="613"/>
      <c r="T3880" s="615"/>
      <c r="U3880" s="613"/>
      <c r="V3880" s="613"/>
      <c r="W3880" s="613"/>
      <c r="X3880" s="613"/>
      <c r="Y3880" s="613"/>
      <c r="Z3880" s="613"/>
      <c r="AA3880" s="611"/>
      <c r="AB3880" s="613"/>
      <c r="AC3880" s="613"/>
      <c r="AD3880" s="613"/>
      <c r="AE3880" s="613"/>
      <c r="AF3880" s="613"/>
      <c r="AG3880" s="613"/>
      <c r="AH3880" s="613"/>
      <c r="AI3880" s="611"/>
      <c r="AJ3880" s="613"/>
      <c r="AK3880" s="613"/>
      <c r="AL3880" s="613"/>
      <c r="AM3880" s="613"/>
      <c r="AN3880" s="613"/>
      <c r="AO3880" s="613"/>
      <c r="AP3880" s="613"/>
      <c r="AQ3880" s="613"/>
      <c r="AR3880" s="613"/>
      <c r="AS3880" s="613"/>
      <c r="AT3880" s="613"/>
      <c r="AU3880" s="830"/>
      <c r="AV3880" s="613"/>
      <c r="AW3880" s="613"/>
      <c r="AX3880" s="613"/>
      <c r="AY3880" s="613"/>
      <c r="AZ3880" s="613"/>
      <c r="BA3880" s="613"/>
      <c r="BB3880" s="613"/>
      <c r="BC3880" s="613"/>
      <c r="BD3880" s="613"/>
      <c r="BE3880" s="613"/>
      <c r="BF3880" s="613"/>
      <c r="BG3880" s="613"/>
      <c r="BH3880" s="613"/>
      <c r="BI3880" s="613"/>
      <c r="BJ3880" s="613"/>
      <c r="BK3880" s="613"/>
      <c r="BL3880" s="613"/>
      <c r="BM3880" s="611"/>
      <c r="BN3880" s="613"/>
      <c r="BO3880" s="613"/>
      <c r="BP3880" s="613"/>
      <c r="BQ3880" s="547"/>
      <c r="BR3880" s="622"/>
      <c r="BS3880" s="1819"/>
      <c r="BT3880" s="605"/>
      <c r="BU3880" s="621"/>
      <c r="BY3880" s="607"/>
    </row>
    <row r="3881" spans="1:77" s="619" customFormat="1" hidden="1">
      <c r="A3881" s="603"/>
      <c r="B3881" s="1818"/>
      <c r="C3881" s="1818"/>
      <c r="D3881" s="605"/>
      <c r="E3881" s="605"/>
      <c r="F3881" s="635"/>
      <c r="G3881" s="607"/>
      <c r="H3881" s="608"/>
      <c r="I3881" s="609"/>
      <c r="J3881" s="610"/>
      <c r="K3881" s="611"/>
      <c r="L3881" s="611"/>
      <c r="M3881" s="611"/>
      <c r="N3881" s="611"/>
      <c r="O3881" s="613"/>
      <c r="P3881" s="613"/>
      <c r="Q3881" s="613"/>
      <c r="R3881" s="613"/>
      <c r="S3881" s="613"/>
      <c r="T3881" s="615"/>
      <c r="U3881" s="613"/>
      <c r="V3881" s="613"/>
      <c r="W3881" s="613"/>
      <c r="X3881" s="613"/>
      <c r="Y3881" s="613"/>
      <c r="Z3881" s="613"/>
      <c r="AA3881" s="611"/>
      <c r="AB3881" s="613"/>
      <c r="AC3881" s="613"/>
      <c r="AD3881" s="613"/>
      <c r="AE3881" s="613"/>
      <c r="AF3881" s="613"/>
      <c r="AG3881" s="613"/>
      <c r="AH3881" s="613"/>
      <c r="AI3881" s="611"/>
      <c r="AJ3881" s="613"/>
      <c r="AK3881" s="613"/>
      <c r="AL3881" s="613"/>
      <c r="AM3881" s="613"/>
      <c r="AN3881" s="613"/>
      <c r="AO3881" s="613"/>
      <c r="AP3881" s="613"/>
      <c r="AQ3881" s="613"/>
      <c r="AR3881" s="613"/>
      <c r="AS3881" s="613"/>
      <c r="AT3881" s="613"/>
      <c r="AU3881" s="830"/>
      <c r="AV3881" s="613"/>
      <c r="AW3881" s="613"/>
      <c r="AX3881" s="613"/>
      <c r="AY3881" s="613"/>
      <c r="AZ3881" s="613"/>
      <c r="BA3881" s="613"/>
      <c r="BB3881" s="613"/>
      <c r="BC3881" s="613"/>
      <c r="BD3881" s="613"/>
      <c r="BE3881" s="613"/>
      <c r="BF3881" s="613"/>
      <c r="BG3881" s="613"/>
      <c r="BH3881" s="613"/>
      <c r="BI3881" s="613"/>
      <c r="BJ3881" s="613"/>
      <c r="BK3881" s="613"/>
      <c r="BL3881" s="613"/>
      <c r="BM3881" s="611"/>
      <c r="BN3881" s="613"/>
      <c r="BO3881" s="613"/>
      <c r="BP3881" s="613"/>
      <c r="BQ3881" s="547"/>
      <c r="BR3881" s="622"/>
      <c r="BS3881" s="1819"/>
      <c r="BT3881" s="605"/>
      <c r="BU3881" s="621"/>
      <c r="BY3881" s="607"/>
    </row>
    <row r="3882" spans="1:77" s="619" customFormat="1" hidden="1">
      <c r="A3882" s="603"/>
      <c r="B3882" s="1818"/>
      <c r="C3882" s="1818"/>
      <c r="D3882" s="605"/>
      <c r="E3882" s="605"/>
      <c r="F3882" s="635"/>
      <c r="G3882" s="607"/>
      <c r="H3882" s="608"/>
      <c r="I3882" s="609"/>
      <c r="J3882" s="610"/>
      <c r="K3882" s="611"/>
      <c r="L3882" s="611"/>
      <c r="M3882" s="611"/>
      <c r="N3882" s="611"/>
      <c r="O3882" s="613"/>
      <c r="P3882" s="613"/>
      <c r="Q3882" s="613"/>
      <c r="R3882" s="613"/>
      <c r="S3882" s="613"/>
      <c r="T3882" s="615"/>
      <c r="U3882" s="613"/>
      <c r="V3882" s="613"/>
      <c r="W3882" s="613"/>
      <c r="X3882" s="613"/>
      <c r="Y3882" s="613"/>
      <c r="Z3882" s="613"/>
      <c r="AA3882" s="611"/>
      <c r="AB3882" s="613"/>
      <c r="AC3882" s="613"/>
      <c r="AD3882" s="613"/>
      <c r="AE3882" s="613"/>
      <c r="AF3882" s="613"/>
      <c r="AG3882" s="613"/>
      <c r="AH3882" s="613"/>
      <c r="AI3882" s="611"/>
      <c r="AJ3882" s="613"/>
      <c r="AK3882" s="613"/>
      <c r="AL3882" s="613"/>
      <c r="AM3882" s="613"/>
      <c r="AN3882" s="613"/>
      <c r="AO3882" s="613"/>
      <c r="AP3882" s="613"/>
      <c r="AQ3882" s="613"/>
      <c r="AR3882" s="613"/>
      <c r="AS3882" s="613"/>
      <c r="AT3882" s="613"/>
      <c r="AU3882" s="830"/>
      <c r="AV3882" s="613"/>
      <c r="AW3882" s="613"/>
      <c r="AX3882" s="613"/>
      <c r="AY3882" s="613"/>
      <c r="AZ3882" s="613"/>
      <c r="BA3882" s="613"/>
      <c r="BB3882" s="613"/>
      <c r="BC3882" s="613"/>
      <c r="BD3882" s="613"/>
      <c r="BE3882" s="613"/>
      <c r="BF3882" s="613"/>
      <c r="BG3882" s="613"/>
      <c r="BH3882" s="613"/>
      <c r="BI3882" s="613"/>
      <c r="BJ3882" s="613"/>
      <c r="BK3882" s="613"/>
      <c r="BL3882" s="613"/>
      <c r="BM3882" s="611"/>
      <c r="BN3882" s="613"/>
      <c r="BO3882" s="613"/>
      <c r="BP3882" s="613"/>
      <c r="BQ3882" s="547"/>
      <c r="BR3882" s="622"/>
      <c r="BS3882" s="1819"/>
      <c r="BT3882" s="605"/>
      <c r="BU3882" s="621"/>
      <c r="BY3882" s="607"/>
    </row>
    <row r="3883" spans="1:77" s="619" customFormat="1" hidden="1">
      <c r="A3883" s="603"/>
      <c r="B3883" s="1818"/>
      <c r="C3883" s="1818"/>
      <c r="D3883" s="605"/>
      <c r="E3883" s="605"/>
      <c r="F3883" s="635"/>
      <c r="G3883" s="607"/>
      <c r="H3883" s="608"/>
      <c r="I3883" s="609"/>
      <c r="J3883" s="610"/>
      <c r="K3883" s="611"/>
      <c r="L3883" s="611"/>
      <c r="M3883" s="611"/>
      <c r="N3883" s="611"/>
      <c r="O3883" s="613"/>
      <c r="P3883" s="613"/>
      <c r="Q3883" s="613"/>
      <c r="R3883" s="613"/>
      <c r="S3883" s="613"/>
      <c r="T3883" s="615"/>
      <c r="U3883" s="613"/>
      <c r="V3883" s="613"/>
      <c r="W3883" s="613"/>
      <c r="X3883" s="613"/>
      <c r="Y3883" s="613"/>
      <c r="Z3883" s="613"/>
      <c r="AA3883" s="611"/>
      <c r="AB3883" s="613"/>
      <c r="AC3883" s="613"/>
      <c r="AD3883" s="613"/>
      <c r="AE3883" s="613"/>
      <c r="AF3883" s="613"/>
      <c r="AG3883" s="613"/>
      <c r="AH3883" s="613"/>
      <c r="AI3883" s="611"/>
      <c r="AJ3883" s="613"/>
      <c r="AK3883" s="613"/>
      <c r="AL3883" s="613"/>
      <c r="AM3883" s="613"/>
      <c r="AN3883" s="613"/>
      <c r="AO3883" s="613"/>
      <c r="AP3883" s="613"/>
      <c r="AQ3883" s="613"/>
      <c r="AR3883" s="613"/>
      <c r="AS3883" s="613"/>
      <c r="AT3883" s="613"/>
      <c r="AU3883" s="830"/>
      <c r="AV3883" s="613"/>
      <c r="AW3883" s="613"/>
      <c r="AX3883" s="613"/>
      <c r="AY3883" s="613"/>
      <c r="AZ3883" s="613"/>
      <c r="BA3883" s="613"/>
      <c r="BB3883" s="613"/>
      <c r="BC3883" s="613"/>
      <c r="BD3883" s="613"/>
      <c r="BE3883" s="613"/>
      <c r="BF3883" s="613"/>
      <c r="BG3883" s="613"/>
      <c r="BH3883" s="613"/>
      <c r="BI3883" s="613"/>
      <c r="BJ3883" s="613"/>
      <c r="BK3883" s="613"/>
      <c r="BL3883" s="613"/>
      <c r="BM3883" s="611"/>
      <c r="BN3883" s="613"/>
      <c r="BO3883" s="613"/>
      <c r="BP3883" s="613"/>
      <c r="BQ3883" s="547"/>
      <c r="BR3883" s="622"/>
      <c r="BS3883" s="1819"/>
      <c r="BT3883" s="605"/>
      <c r="BU3883" s="621"/>
      <c r="BY3883" s="607"/>
    </row>
    <row r="3884" spans="1:77" s="619" customFormat="1" hidden="1">
      <c r="A3884" s="603"/>
      <c r="B3884" s="1818"/>
      <c r="C3884" s="1818"/>
      <c r="D3884" s="605"/>
      <c r="E3884" s="605"/>
      <c r="F3884" s="635"/>
      <c r="G3884" s="607"/>
      <c r="H3884" s="608"/>
      <c r="I3884" s="609"/>
      <c r="J3884" s="610"/>
      <c r="K3884" s="611"/>
      <c r="L3884" s="611"/>
      <c r="M3884" s="611"/>
      <c r="N3884" s="611"/>
      <c r="O3884" s="613"/>
      <c r="P3884" s="613"/>
      <c r="Q3884" s="613"/>
      <c r="R3884" s="613"/>
      <c r="S3884" s="613"/>
      <c r="T3884" s="615"/>
      <c r="U3884" s="613"/>
      <c r="V3884" s="613"/>
      <c r="W3884" s="613"/>
      <c r="X3884" s="613"/>
      <c r="Y3884" s="613"/>
      <c r="Z3884" s="613"/>
      <c r="AA3884" s="611"/>
      <c r="AB3884" s="613"/>
      <c r="AC3884" s="613"/>
      <c r="AD3884" s="613"/>
      <c r="AE3884" s="613"/>
      <c r="AF3884" s="613"/>
      <c r="AG3884" s="613"/>
      <c r="AH3884" s="613"/>
      <c r="AI3884" s="611"/>
      <c r="AJ3884" s="613"/>
      <c r="AK3884" s="613"/>
      <c r="AL3884" s="613"/>
      <c r="AM3884" s="613"/>
      <c r="AN3884" s="613"/>
      <c r="AO3884" s="613"/>
      <c r="AP3884" s="613"/>
      <c r="AQ3884" s="613"/>
      <c r="AR3884" s="613"/>
      <c r="AS3884" s="613"/>
      <c r="AT3884" s="613"/>
      <c r="AU3884" s="830"/>
      <c r="AV3884" s="613"/>
      <c r="AW3884" s="613"/>
      <c r="AX3884" s="613"/>
      <c r="AY3884" s="613"/>
      <c r="AZ3884" s="613"/>
      <c r="BA3884" s="613"/>
      <c r="BB3884" s="613"/>
      <c r="BC3884" s="613"/>
      <c r="BD3884" s="613"/>
      <c r="BE3884" s="613"/>
      <c r="BF3884" s="613"/>
      <c r="BG3884" s="613"/>
      <c r="BH3884" s="613"/>
      <c r="BI3884" s="613"/>
      <c r="BJ3884" s="613"/>
      <c r="BK3884" s="613"/>
      <c r="BL3884" s="613"/>
      <c r="BM3884" s="611"/>
      <c r="BN3884" s="613"/>
      <c r="BO3884" s="613"/>
      <c r="BP3884" s="613"/>
      <c r="BQ3884" s="547"/>
      <c r="BR3884" s="622"/>
      <c r="BS3884" s="1819"/>
      <c r="BT3884" s="605"/>
      <c r="BU3884" s="621"/>
      <c r="BY3884" s="607"/>
    </row>
    <row r="3885" spans="1:77" s="619" customFormat="1" hidden="1">
      <c r="A3885" s="603"/>
      <c r="B3885" s="1818"/>
      <c r="C3885" s="1818"/>
      <c r="D3885" s="605"/>
      <c r="E3885" s="605"/>
      <c r="F3885" s="635"/>
      <c r="G3885" s="607"/>
      <c r="H3885" s="608"/>
      <c r="I3885" s="609"/>
      <c r="J3885" s="610"/>
      <c r="K3885" s="611"/>
      <c r="L3885" s="611"/>
      <c r="M3885" s="611"/>
      <c r="N3885" s="611"/>
      <c r="O3885" s="613"/>
      <c r="P3885" s="613"/>
      <c r="Q3885" s="613"/>
      <c r="R3885" s="613"/>
      <c r="S3885" s="613"/>
      <c r="T3885" s="615"/>
      <c r="U3885" s="613"/>
      <c r="V3885" s="613"/>
      <c r="W3885" s="613"/>
      <c r="X3885" s="613"/>
      <c r="Y3885" s="613"/>
      <c r="Z3885" s="613"/>
      <c r="AA3885" s="611"/>
      <c r="AB3885" s="613"/>
      <c r="AC3885" s="613"/>
      <c r="AD3885" s="613"/>
      <c r="AE3885" s="613"/>
      <c r="AF3885" s="613"/>
      <c r="AG3885" s="613"/>
      <c r="AH3885" s="613"/>
      <c r="AI3885" s="611"/>
      <c r="AJ3885" s="613"/>
      <c r="AK3885" s="613"/>
      <c r="AL3885" s="613"/>
      <c r="AM3885" s="613"/>
      <c r="AN3885" s="613"/>
      <c r="AO3885" s="613"/>
      <c r="AP3885" s="613"/>
      <c r="AQ3885" s="613"/>
      <c r="AR3885" s="613"/>
      <c r="AS3885" s="613"/>
      <c r="AT3885" s="613"/>
      <c r="AU3885" s="830"/>
      <c r="AV3885" s="613"/>
      <c r="AW3885" s="613"/>
      <c r="AX3885" s="613"/>
      <c r="AY3885" s="613"/>
      <c r="AZ3885" s="613"/>
      <c r="BA3885" s="613"/>
      <c r="BB3885" s="613"/>
      <c r="BC3885" s="613"/>
      <c r="BD3885" s="613"/>
      <c r="BE3885" s="613"/>
      <c r="BF3885" s="613"/>
      <c r="BG3885" s="613"/>
      <c r="BH3885" s="613"/>
      <c r="BI3885" s="613"/>
      <c r="BJ3885" s="613"/>
      <c r="BK3885" s="613"/>
      <c r="BL3885" s="613"/>
      <c r="BM3885" s="611"/>
      <c r="BN3885" s="613"/>
      <c r="BO3885" s="613"/>
      <c r="BP3885" s="613"/>
      <c r="BQ3885" s="547"/>
      <c r="BR3885" s="622"/>
      <c r="BS3885" s="1819"/>
      <c r="BT3885" s="605"/>
      <c r="BU3885" s="621"/>
      <c r="BY3885" s="607"/>
    </row>
    <row r="3886" spans="1:77" s="652" customFormat="1" hidden="1">
      <c r="A3886" s="638"/>
      <c r="B3886" s="1820"/>
      <c r="C3886" s="1820"/>
      <c r="D3886" s="640"/>
      <c r="E3886" s="640"/>
      <c r="F3886" s="641"/>
      <c r="G3886" s="642"/>
      <c r="H3886" s="643"/>
      <c r="I3886" s="644"/>
      <c r="J3886" s="645"/>
      <c r="K3886" s="1"/>
      <c r="L3886" s="1"/>
      <c r="M3886" s="1"/>
      <c r="N3886" s="1"/>
      <c r="O3886" s="647"/>
      <c r="P3886" s="647"/>
      <c r="Q3886" s="647"/>
      <c r="R3886" s="647"/>
      <c r="S3886" s="647"/>
      <c r="T3886" s="648"/>
      <c r="U3886" s="647"/>
      <c r="V3886" s="647"/>
      <c r="W3886" s="647"/>
      <c r="X3886" s="647"/>
      <c r="Y3886" s="647"/>
      <c r="Z3886" s="647"/>
      <c r="AA3886" s="1"/>
      <c r="AB3886" s="647"/>
      <c r="AC3886" s="647"/>
      <c r="AD3886" s="647"/>
      <c r="AE3886" s="647"/>
      <c r="AF3886" s="647"/>
      <c r="AG3886" s="647"/>
      <c r="AH3886" s="647"/>
      <c r="AI3886" s="1"/>
      <c r="AJ3886" s="647"/>
      <c r="AK3886" s="647"/>
      <c r="AL3886" s="647"/>
      <c r="AM3886" s="647"/>
      <c r="AN3886" s="647"/>
      <c r="AO3886" s="647"/>
      <c r="AP3886" s="647"/>
      <c r="AQ3886" s="647"/>
      <c r="AR3886" s="647"/>
      <c r="AS3886" s="647"/>
      <c r="AT3886" s="647"/>
      <c r="AU3886" s="830"/>
      <c r="AV3886" s="647"/>
      <c r="AW3886" s="647"/>
      <c r="AX3886" s="647"/>
      <c r="AY3886" s="647"/>
      <c r="AZ3886" s="647"/>
      <c r="BA3886" s="647"/>
      <c r="BB3886" s="647"/>
      <c r="BC3886" s="647"/>
      <c r="BD3886" s="647"/>
      <c r="BE3886" s="647"/>
      <c r="BF3886" s="647"/>
      <c r="BG3886" s="647"/>
      <c r="BH3886" s="647"/>
      <c r="BI3886" s="647"/>
      <c r="BJ3886" s="647"/>
      <c r="BK3886" s="647"/>
      <c r="BL3886" s="647"/>
      <c r="BM3886" s="1"/>
      <c r="BN3886" s="647"/>
      <c r="BO3886" s="647"/>
      <c r="BP3886" s="647"/>
      <c r="BQ3886" s="542"/>
      <c r="BR3886" s="649"/>
      <c r="BS3886" s="1821"/>
      <c r="BT3886" s="640"/>
      <c r="BU3886" s="651"/>
      <c r="BY3886" s="642"/>
    </row>
    <row r="3887" spans="1:77" s="652" customFormat="1" hidden="1">
      <c r="A3887" s="638"/>
      <c r="B3887" s="753"/>
      <c r="C3887" s="753"/>
      <c r="D3887" s="640"/>
      <c r="E3887" s="789"/>
      <c r="F3887" s="774"/>
      <c r="G3887" s="642"/>
      <c r="H3887" s="643"/>
      <c r="I3887" s="644"/>
      <c r="J3887" s="645"/>
      <c r="K3887" s="1"/>
      <c r="L3887" s="1"/>
      <c r="M3887" s="1"/>
      <c r="N3887" s="1"/>
      <c r="O3887" s="646"/>
      <c r="P3887" s="646"/>
      <c r="Q3887" s="647"/>
      <c r="R3887" s="646"/>
      <c r="S3887" s="646"/>
      <c r="T3887" s="648"/>
      <c r="U3887" s="646"/>
      <c r="V3887" s="646"/>
      <c r="W3887" s="647"/>
      <c r="X3887" s="646"/>
      <c r="Y3887" s="646"/>
      <c r="Z3887" s="646"/>
      <c r="AA3887" s="1"/>
      <c r="AB3887" s="646"/>
      <c r="AC3887" s="646"/>
      <c r="AD3887" s="647"/>
      <c r="AE3887" s="647"/>
      <c r="AF3887" s="646"/>
      <c r="AG3887" s="646"/>
      <c r="AH3887" s="646"/>
      <c r="AI3887" s="1"/>
      <c r="AJ3887" s="646"/>
      <c r="AK3887" s="646"/>
      <c r="AL3887" s="646"/>
      <c r="AM3887" s="647"/>
      <c r="AN3887" s="646"/>
      <c r="AO3887" s="646"/>
      <c r="AP3887" s="646"/>
      <c r="AQ3887" s="647"/>
      <c r="AR3887" s="646"/>
      <c r="AS3887" s="646"/>
      <c r="AT3887" s="646"/>
      <c r="AU3887" s="616"/>
      <c r="AV3887" s="646"/>
      <c r="AW3887" s="646"/>
      <c r="AX3887" s="646"/>
      <c r="AY3887" s="646"/>
      <c r="AZ3887" s="646"/>
      <c r="BA3887" s="646"/>
      <c r="BB3887" s="646"/>
      <c r="BC3887" s="647"/>
      <c r="BD3887" s="646"/>
      <c r="BE3887" s="646"/>
      <c r="BF3887" s="646"/>
      <c r="BG3887" s="646"/>
      <c r="BH3887" s="647"/>
      <c r="BI3887" s="646"/>
      <c r="BJ3887" s="646"/>
      <c r="BK3887" s="646"/>
      <c r="BL3887" s="647"/>
      <c r="BM3887" s="1"/>
      <c r="BN3887" s="646"/>
      <c r="BO3887" s="646"/>
      <c r="BP3887" s="646"/>
      <c r="BQ3887" s="542"/>
      <c r="BR3887" s="649"/>
      <c r="BS3887" s="988"/>
      <c r="BT3887" s="640"/>
      <c r="BU3887" s="651"/>
      <c r="BY3887" s="642"/>
    </row>
    <row r="3888" spans="1:77" s="652" customFormat="1" hidden="1">
      <c r="A3888" s="638"/>
      <c r="B3888" s="719"/>
      <c r="C3888" s="719"/>
      <c r="D3888" s="699"/>
      <c r="E3888" s="640"/>
      <c r="F3888" s="711"/>
      <c r="G3888" s="642"/>
      <c r="H3888" s="643"/>
      <c r="I3888" s="644"/>
      <c r="J3888" s="645"/>
      <c r="K3888" s="1"/>
      <c r="L3888" s="1"/>
      <c r="M3888" s="1"/>
      <c r="N3888" s="1"/>
      <c r="O3888" s="1822"/>
      <c r="P3888" s="1822"/>
      <c r="Q3888" s="647"/>
      <c r="R3888" s="1822"/>
      <c r="S3888" s="1822"/>
      <c r="T3888" s="648"/>
      <c r="U3888" s="1822"/>
      <c r="V3888" s="1822"/>
      <c r="W3888" s="647"/>
      <c r="X3888" s="1822"/>
      <c r="Y3888" s="1822"/>
      <c r="Z3888" s="1822"/>
      <c r="AA3888" s="1"/>
      <c r="AB3888" s="1822"/>
      <c r="AC3888" s="1822"/>
      <c r="AD3888" s="647"/>
      <c r="AE3888" s="647"/>
      <c r="AF3888" s="1822"/>
      <c r="AG3888" s="1822"/>
      <c r="AH3888" s="1822"/>
      <c r="AI3888" s="1"/>
      <c r="AJ3888" s="1822"/>
      <c r="AK3888" s="1822"/>
      <c r="AL3888" s="1822"/>
      <c r="AM3888" s="647"/>
      <c r="AN3888" s="1822"/>
      <c r="AO3888" s="1822"/>
      <c r="AP3888" s="1822"/>
      <c r="AQ3888" s="647"/>
      <c r="AR3888" s="1822"/>
      <c r="AS3888" s="1822"/>
      <c r="AT3888" s="1822"/>
      <c r="AU3888" s="1219"/>
      <c r="AV3888" s="1822"/>
      <c r="AW3888" s="1822"/>
      <c r="AX3888" s="1822"/>
      <c r="AY3888" s="1822"/>
      <c r="AZ3888" s="1822"/>
      <c r="BA3888" s="1822"/>
      <c r="BB3888" s="1822"/>
      <c r="BC3888" s="647"/>
      <c r="BD3888" s="1822"/>
      <c r="BE3888" s="1822"/>
      <c r="BF3888" s="1822"/>
      <c r="BG3888" s="1822"/>
      <c r="BH3888" s="647"/>
      <c r="BI3888" s="1822"/>
      <c r="BJ3888" s="1822"/>
      <c r="BK3888" s="1822"/>
      <c r="BL3888" s="647"/>
      <c r="BM3888" s="1"/>
      <c r="BN3888" s="1822"/>
      <c r="BO3888" s="1822"/>
      <c r="BP3888" s="1822"/>
      <c r="BQ3888" s="542"/>
      <c r="BR3888" s="699"/>
      <c r="BS3888" s="986"/>
      <c r="BT3888" s="699"/>
      <c r="BU3888" s="651"/>
      <c r="BY3888" s="642"/>
    </row>
    <row r="3889" spans="1:77" s="652" customFormat="1" hidden="1">
      <c r="A3889" s="638"/>
      <c r="B3889" s="1820"/>
      <c r="C3889" s="1820"/>
      <c r="D3889" s="640"/>
      <c r="E3889" s="789"/>
      <c r="F3889" s="640"/>
      <c r="G3889" s="642"/>
      <c r="H3889" s="643"/>
      <c r="I3889" s="644"/>
      <c r="J3889" s="645"/>
      <c r="K3889" s="1"/>
      <c r="L3889" s="1"/>
      <c r="M3889" s="1"/>
      <c r="N3889" s="1"/>
      <c r="O3889" s="646"/>
      <c r="P3889" s="646"/>
      <c r="Q3889" s="647"/>
      <c r="R3889" s="646"/>
      <c r="S3889" s="646"/>
      <c r="T3889" s="648"/>
      <c r="U3889" s="646"/>
      <c r="V3889" s="646"/>
      <c r="W3889" s="647"/>
      <c r="X3889" s="646"/>
      <c r="Y3889" s="646"/>
      <c r="Z3889" s="646"/>
      <c r="AA3889" s="1"/>
      <c r="AB3889" s="646"/>
      <c r="AC3889" s="646"/>
      <c r="AD3889" s="647"/>
      <c r="AE3889" s="647"/>
      <c r="AF3889" s="646"/>
      <c r="AG3889" s="646"/>
      <c r="AH3889" s="646"/>
      <c r="AI3889" s="1"/>
      <c r="AJ3889" s="646"/>
      <c r="AK3889" s="646"/>
      <c r="AL3889" s="646"/>
      <c r="AM3889" s="647"/>
      <c r="AN3889" s="646"/>
      <c r="AO3889" s="646"/>
      <c r="AP3889" s="646"/>
      <c r="AQ3889" s="647"/>
      <c r="AR3889" s="646"/>
      <c r="AS3889" s="646"/>
      <c r="AT3889" s="646"/>
      <c r="AU3889" s="616"/>
      <c r="AV3889" s="646"/>
      <c r="AW3889" s="646"/>
      <c r="AX3889" s="646"/>
      <c r="AY3889" s="646"/>
      <c r="AZ3889" s="646"/>
      <c r="BA3889" s="646"/>
      <c r="BB3889" s="646"/>
      <c r="BC3889" s="647"/>
      <c r="BD3889" s="646"/>
      <c r="BE3889" s="646"/>
      <c r="BF3889" s="646"/>
      <c r="BG3889" s="646"/>
      <c r="BH3889" s="647"/>
      <c r="BI3889" s="646"/>
      <c r="BJ3889" s="646"/>
      <c r="BK3889" s="646"/>
      <c r="BL3889" s="647"/>
      <c r="BM3889" s="1"/>
      <c r="BN3889" s="646"/>
      <c r="BO3889" s="646"/>
      <c r="BP3889" s="646"/>
      <c r="BQ3889" s="542"/>
      <c r="BR3889" s="649"/>
      <c r="BS3889" s="988"/>
      <c r="BT3889" s="640"/>
      <c r="BU3889" s="651"/>
      <c r="BY3889" s="642"/>
    </row>
    <row r="3890" spans="1:77" s="652" customFormat="1" hidden="1">
      <c r="A3890" s="638"/>
      <c r="B3890" s="1820"/>
      <c r="C3890" s="1820"/>
      <c r="D3890" s="640"/>
      <c r="E3890" s="640"/>
      <c r="F3890" s="640"/>
      <c r="G3890" s="642"/>
      <c r="H3890" s="643"/>
      <c r="I3890" s="644"/>
      <c r="J3890" s="645"/>
      <c r="K3890" s="1"/>
      <c r="L3890" s="1"/>
      <c r="M3890" s="1"/>
      <c r="N3890" s="1"/>
      <c r="O3890" s="647"/>
      <c r="P3890" s="647"/>
      <c r="Q3890" s="647"/>
      <c r="R3890" s="647"/>
      <c r="S3890" s="647"/>
      <c r="T3890" s="648"/>
      <c r="U3890" s="647"/>
      <c r="V3890" s="647"/>
      <c r="W3890" s="647"/>
      <c r="X3890" s="647"/>
      <c r="Y3890" s="647"/>
      <c r="Z3890" s="647"/>
      <c r="AA3890" s="1"/>
      <c r="AB3890" s="647"/>
      <c r="AC3890" s="647"/>
      <c r="AD3890" s="647"/>
      <c r="AE3890" s="647"/>
      <c r="AF3890" s="647"/>
      <c r="AG3890" s="647"/>
      <c r="AH3890" s="647"/>
      <c r="AI3890" s="1"/>
      <c r="AJ3890" s="647"/>
      <c r="AK3890" s="647"/>
      <c r="AL3890" s="647"/>
      <c r="AM3890" s="647"/>
      <c r="AN3890" s="647"/>
      <c r="AO3890" s="647"/>
      <c r="AP3890" s="647"/>
      <c r="AQ3890" s="647"/>
      <c r="AR3890" s="647"/>
      <c r="AS3890" s="647"/>
      <c r="AT3890" s="647"/>
      <c r="AU3890" s="830"/>
      <c r="AV3890" s="647"/>
      <c r="AW3890" s="647"/>
      <c r="AX3890" s="647"/>
      <c r="AY3890" s="647"/>
      <c r="AZ3890" s="647"/>
      <c r="BA3890" s="647"/>
      <c r="BB3890" s="647"/>
      <c r="BC3890" s="647"/>
      <c r="BD3890" s="647"/>
      <c r="BE3890" s="647"/>
      <c r="BF3890" s="647"/>
      <c r="BG3890" s="647"/>
      <c r="BH3890" s="647"/>
      <c r="BI3890" s="647"/>
      <c r="BJ3890" s="647"/>
      <c r="BK3890" s="647"/>
      <c r="BL3890" s="647"/>
      <c r="BM3890" s="1"/>
      <c r="BN3890" s="647"/>
      <c r="BO3890" s="647"/>
      <c r="BP3890" s="647"/>
      <c r="BQ3890" s="542"/>
      <c r="BR3890" s="649"/>
      <c r="BS3890" s="710"/>
      <c r="BT3890" s="640"/>
      <c r="BU3890" s="651"/>
      <c r="BY3890" s="642"/>
    </row>
    <row r="3891" spans="1:77" s="652" customFormat="1" hidden="1">
      <c r="A3891" s="638"/>
      <c r="B3891" s="719"/>
      <c r="C3891" s="719"/>
      <c r="D3891" s="640"/>
      <c r="E3891" s="640"/>
      <c r="F3891" s="641"/>
      <c r="G3891" s="642"/>
      <c r="H3891" s="643"/>
      <c r="I3891" s="644"/>
      <c r="J3891" s="645"/>
      <c r="K3891" s="1"/>
      <c r="L3891" s="1"/>
      <c r="M3891" s="1"/>
      <c r="N3891" s="1"/>
      <c r="O3891" s="647"/>
      <c r="P3891" s="647"/>
      <c r="Q3891" s="647"/>
      <c r="R3891" s="647"/>
      <c r="S3891" s="647"/>
      <c r="T3891" s="648"/>
      <c r="U3891" s="647"/>
      <c r="V3891" s="647"/>
      <c r="W3891" s="647"/>
      <c r="X3891" s="647"/>
      <c r="Y3891" s="647"/>
      <c r="Z3891" s="647"/>
      <c r="AA3891" s="1"/>
      <c r="AB3891" s="647"/>
      <c r="AC3891" s="647"/>
      <c r="AD3891" s="647"/>
      <c r="AE3891" s="647"/>
      <c r="AF3891" s="647"/>
      <c r="AG3891" s="647"/>
      <c r="AH3891" s="647"/>
      <c r="AI3891" s="1"/>
      <c r="AJ3891" s="647"/>
      <c r="AK3891" s="647"/>
      <c r="AL3891" s="647"/>
      <c r="AM3891" s="647"/>
      <c r="AN3891" s="647"/>
      <c r="AO3891" s="647"/>
      <c r="AP3891" s="647"/>
      <c r="AQ3891" s="647"/>
      <c r="AR3891" s="647"/>
      <c r="AS3891" s="647"/>
      <c r="AT3891" s="647"/>
      <c r="AU3891" s="830"/>
      <c r="AV3891" s="647"/>
      <c r="AW3891" s="647"/>
      <c r="AX3891" s="647"/>
      <c r="AY3891" s="647"/>
      <c r="AZ3891" s="647"/>
      <c r="BA3891" s="647"/>
      <c r="BB3891" s="647"/>
      <c r="BC3891" s="647"/>
      <c r="BD3891" s="647"/>
      <c r="BE3891" s="647"/>
      <c r="BF3891" s="647"/>
      <c r="BG3891" s="647"/>
      <c r="BH3891" s="647"/>
      <c r="BI3891" s="647"/>
      <c r="BJ3891" s="647"/>
      <c r="BK3891" s="647"/>
      <c r="BL3891" s="647"/>
      <c r="BM3891" s="1"/>
      <c r="BN3891" s="647"/>
      <c r="BO3891" s="647"/>
      <c r="BP3891" s="647"/>
      <c r="BQ3891" s="542"/>
      <c r="BR3891" s="649"/>
      <c r="BS3891" s="1821"/>
      <c r="BT3891" s="640"/>
      <c r="BU3891" s="651"/>
      <c r="BY3891" s="642"/>
    </row>
    <row r="3892" spans="1:77" s="652" customFormat="1" hidden="1">
      <c r="A3892" s="638"/>
      <c r="B3892" s="719"/>
      <c r="C3892" s="1820"/>
      <c r="D3892" s="699"/>
      <c r="E3892" s="640"/>
      <c r="F3892" s="711"/>
      <c r="G3892" s="642"/>
      <c r="H3892" s="643"/>
      <c r="I3892" s="644"/>
      <c r="J3892" s="645"/>
      <c r="K3892" s="1"/>
      <c r="L3892" s="1"/>
      <c r="M3892" s="1"/>
      <c r="N3892" s="1"/>
      <c r="O3892" s="1822"/>
      <c r="P3892" s="1822"/>
      <c r="Q3892" s="647"/>
      <c r="R3892" s="1822"/>
      <c r="S3892" s="1822"/>
      <c r="T3892" s="648"/>
      <c r="U3892" s="1822"/>
      <c r="V3892" s="1822"/>
      <c r="W3892" s="647"/>
      <c r="X3892" s="1822"/>
      <c r="Y3892" s="1822"/>
      <c r="Z3892" s="1822"/>
      <c r="AA3892" s="1"/>
      <c r="AB3892" s="1822"/>
      <c r="AC3892" s="1822"/>
      <c r="AD3892" s="647"/>
      <c r="AE3892" s="647"/>
      <c r="AF3892" s="1822"/>
      <c r="AG3892" s="1822"/>
      <c r="AH3892" s="1822"/>
      <c r="AI3892" s="1"/>
      <c r="AJ3892" s="1822"/>
      <c r="AK3892" s="1822"/>
      <c r="AL3892" s="1822"/>
      <c r="AM3892" s="647"/>
      <c r="AN3892" s="1822"/>
      <c r="AO3892" s="1822"/>
      <c r="AP3892" s="1822"/>
      <c r="AQ3892" s="647"/>
      <c r="AR3892" s="1822"/>
      <c r="AS3892" s="1822"/>
      <c r="AT3892" s="1822"/>
      <c r="AU3892" s="1219"/>
      <c r="AV3892" s="1822"/>
      <c r="AW3892" s="1822"/>
      <c r="AX3892" s="1822"/>
      <c r="AY3892" s="1822"/>
      <c r="AZ3892" s="1822"/>
      <c r="BA3892" s="1822"/>
      <c r="BB3892" s="1822"/>
      <c r="BC3892" s="647"/>
      <c r="BD3892" s="1822"/>
      <c r="BE3892" s="1822"/>
      <c r="BF3892" s="1822"/>
      <c r="BG3892" s="1822"/>
      <c r="BH3892" s="647"/>
      <c r="BI3892" s="1822"/>
      <c r="BJ3892" s="1822"/>
      <c r="BK3892" s="1822"/>
      <c r="BL3892" s="647"/>
      <c r="BM3892" s="1"/>
      <c r="BN3892" s="1822"/>
      <c r="BO3892" s="1822"/>
      <c r="BP3892" s="1822"/>
      <c r="BQ3892" s="542"/>
      <c r="BR3892" s="649"/>
      <c r="BS3892" s="986"/>
      <c r="BT3892" s="640"/>
      <c r="BU3892" s="651"/>
      <c r="BY3892" s="642"/>
    </row>
    <row r="3893" spans="1:77" s="652" customFormat="1" hidden="1">
      <c r="A3893" s="638"/>
      <c r="B3893" s="719"/>
      <c r="C3893" s="1820"/>
      <c r="D3893" s="699"/>
      <c r="E3893" s="640"/>
      <c r="F3893" s="711"/>
      <c r="G3893" s="642"/>
      <c r="H3893" s="643"/>
      <c r="I3893" s="644"/>
      <c r="J3893" s="645"/>
      <c r="K3893" s="1"/>
      <c r="L3893" s="1"/>
      <c r="M3893" s="1"/>
      <c r="N3893" s="1"/>
      <c r="O3893" s="1822"/>
      <c r="P3893" s="1822"/>
      <c r="Q3893" s="647"/>
      <c r="R3893" s="1822"/>
      <c r="S3893" s="1822"/>
      <c r="T3893" s="648"/>
      <c r="U3893" s="1822"/>
      <c r="V3893" s="1822"/>
      <c r="W3893" s="647"/>
      <c r="X3893" s="1822"/>
      <c r="Y3893" s="1822"/>
      <c r="Z3893" s="1822"/>
      <c r="AA3893" s="1"/>
      <c r="AB3893" s="1822"/>
      <c r="AC3893" s="1822"/>
      <c r="AD3893" s="647"/>
      <c r="AE3893" s="647"/>
      <c r="AF3893" s="1822"/>
      <c r="AG3893" s="1822"/>
      <c r="AH3893" s="1822"/>
      <c r="AI3893" s="1"/>
      <c r="AJ3893" s="1822"/>
      <c r="AK3893" s="1822"/>
      <c r="AL3893" s="1822"/>
      <c r="AM3893" s="647"/>
      <c r="AN3893" s="1822"/>
      <c r="AO3893" s="1822"/>
      <c r="AP3893" s="1822"/>
      <c r="AQ3893" s="647"/>
      <c r="AR3893" s="1822"/>
      <c r="AS3893" s="1822"/>
      <c r="AT3893" s="1822"/>
      <c r="AU3893" s="1219"/>
      <c r="AV3893" s="1822"/>
      <c r="AW3893" s="1822"/>
      <c r="AX3893" s="1822"/>
      <c r="AY3893" s="1822"/>
      <c r="AZ3893" s="1822"/>
      <c r="BA3893" s="1822"/>
      <c r="BB3893" s="1822"/>
      <c r="BC3893" s="647"/>
      <c r="BD3893" s="1822"/>
      <c r="BE3893" s="1822"/>
      <c r="BF3893" s="1822"/>
      <c r="BG3893" s="1822"/>
      <c r="BH3893" s="647"/>
      <c r="BI3893" s="1822"/>
      <c r="BJ3893" s="1822"/>
      <c r="BK3893" s="1822"/>
      <c r="BL3893" s="647"/>
      <c r="BM3893" s="1"/>
      <c r="BN3893" s="1822"/>
      <c r="BO3893" s="1822"/>
      <c r="BP3893" s="1822"/>
      <c r="BQ3893" s="542"/>
      <c r="BR3893" s="649"/>
      <c r="BS3893" s="986"/>
      <c r="BT3893" s="640"/>
      <c r="BU3893" s="651"/>
      <c r="BY3893" s="642"/>
    </row>
    <row r="3894" spans="1:77" s="652" customFormat="1" ht="33" hidden="1" customHeight="1">
      <c r="A3894" s="638"/>
      <c r="B3894" s="719"/>
      <c r="C3894" s="1820"/>
      <c r="D3894" s="699"/>
      <c r="E3894" s="640"/>
      <c r="F3894" s="711"/>
      <c r="G3894" s="642"/>
      <c r="H3894" s="643"/>
      <c r="I3894" s="644"/>
      <c r="J3894" s="645"/>
      <c r="K3894" s="1"/>
      <c r="L3894" s="1"/>
      <c r="M3894" s="1"/>
      <c r="N3894" s="1"/>
      <c r="O3894" s="1822"/>
      <c r="P3894" s="1822"/>
      <c r="Q3894" s="647"/>
      <c r="R3894" s="1822"/>
      <c r="S3894" s="1822"/>
      <c r="T3894" s="648"/>
      <c r="U3894" s="1822"/>
      <c r="V3894" s="1822"/>
      <c r="W3894" s="647"/>
      <c r="X3894" s="1822"/>
      <c r="Y3894" s="1822"/>
      <c r="Z3894" s="1822"/>
      <c r="AA3894" s="1"/>
      <c r="AB3894" s="1822"/>
      <c r="AC3894" s="1822"/>
      <c r="AD3894" s="647"/>
      <c r="AE3894" s="647"/>
      <c r="AF3894" s="1822"/>
      <c r="AG3894" s="1822"/>
      <c r="AH3894" s="1822"/>
      <c r="AI3894" s="1"/>
      <c r="AJ3894" s="1822"/>
      <c r="AK3894" s="1822"/>
      <c r="AL3894" s="1822"/>
      <c r="AM3894" s="647"/>
      <c r="AN3894" s="1822"/>
      <c r="AO3894" s="1822"/>
      <c r="AP3894" s="1822"/>
      <c r="AQ3894" s="647"/>
      <c r="AR3894" s="1822"/>
      <c r="AS3894" s="1822"/>
      <c r="AT3894" s="1822"/>
      <c r="AU3894" s="1219"/>
      <c r="AV3894" s="1822"/>
      <c r="AW3894" s="1822"/>
      <c r="AX3894" s="1822"/>
      <c r="AY3894" s="1822"/>
      <c r="AZ3894" s="1822"/>
      <c r="BA3894" s="1822"/>
      <c r="BB3894" s="1822"/>
      <c r="BC3894" s="647"/>
      <c r="BD3894" s="1822"/>
      <c r="BE3894" s="1822"/>
      <c r="BF3894" s="1822"/>
      <c r="BG3894" s="1822"/>
      <c r="BH3894" s="647"/>
      <c r="BI3894" s="1822"/>
      <c r="BJ3894" s="1822"/>
      <c r="BK3894" s="1822"/>
      <c r="BL3894" s="647"/>
      <c r="BM3894" s="1"/>
      <c r="BN3894" s="1822"/>
      <c r="BO3894" s="1822"/>
      <c r="BP3894" s="1822"/>
      <c r="BQ3894" s="542"/>
      <c r="BR3894" s="649"/>
      <c r="BS3894" s="986"/>
      <c r="BT3894" s="640"/>
      <c r="BU3894" s="651"/>
      <c r="BY3894" s="642"/>
    </row>
    <row r="3895" spans="1:77" s="652" customFormat="1" ht="15" hidden="1" customHeight="1">
      <c r="A3895" s="638"/>
      <c r="B3895" s="719"/>
      <c r="C3895" s="1820"/>
      <c r="D3895" s="699"/>
      <c r="E3895" s="640"/>
      <c r="F3895" s="711"/>
      <c r="G3895" s="642"/>
      <c r="H3895" s="643"/>
      <c r="I3895" s="644"/>
      <c r="J3895" s="645"/>
      <c r="K3895" s="1"/>
      <c r="L3895" s="1"/>
      <c r="M3895" s="1"/>
      <c r="N3895" s="1"/>
      <c r="O3895" s="1822"/>
      <c r="P3895" s="1822"/>
      <c r="Q3895" s="647"/>
      <c r="R3895" s="1822"/>
      <c r="S3895" s="1822"/>
      <c r="T3895" s="648"/>
      <c r="U3895" s="1822"/>
      <c r="V3895" s="1822"/>
      <c r="W3895" s="647"/>
      <c r="X3895" s="1822"/>
      <c r="Y3895" s="1822"/>
      <c r="Z3895" s="1822"/>
      <c r="AA3895" s="1"/>
      <c r="AB3895" s="1822"/>
      <c r="AC3895" s="1822"/>
      <c r="AD3895" s="647"/>
      <c r="AE3895" s="647"/>
      <c r="AF3895" s="1822"/>
      <c r="AG3895" s="1822"/>
      <c r="AH3895" s="1822"/>
      <c r="AI3895" s="1"/>
      <c r="AJ3895" s="1822"/>
      <c r="AK3895" s="1822"/>
      <c r="AL3895" s="1822"/>
      <c r="AM3895" s="647"/>
      <c r="AN3895" s="1822"/>
      <c r="AO3895" s="1822"/>
      <c r="AP3895" s="1822"/>
      <c r="AQ3895" s="647"/>
      <c r="AR3895" s="1822"/>
      <c r="AS3895" s="1822"/>
      <c r="AT3895" s="1822"/>
      <c r="AU3895" s="1219"/>
      <c r="AV3895" s="1822"/>
      <c r="AW3895" s="1822"/>
      <c r="AX3895" s="1822"/>
      <c r="AY3895" s="1822"/>
      <c r="AZ3895" s="1822"/>
      <c r="BA3895" s="1822"/>
      <c r="BB3895" s="1822"/>
      <c r="BC3895" s="647"/>
      <c r="BD3895" s="1822"/>
      <c r="BE3895" s="1822"/>
      <c r="BF3895" s="1822"/>
      <c r="BG3895" s="1822"/>
      <c r="BH3895" s="647"/>
      <c r="BI3895" s="1822"/>
      <c r="BJ3895" s="1822"/>
      <c r="BK3895" s="1822"/>
      <c r="BL3895" s="647"/>
      <c r="BM3895" s="1"/>
      <c r="BN3895" s="1822"/>
      <c r="BO3895" s="1822"/>
      <c r="BP3895" s="1822"/>
      <c r="BQ3895" s="542"/>
      <c r="BR3895" s="649"/>
      <c r="BS3895" s="986"/>
      <c r="BT3895" s="640"/>
      <c r="BU3895" s="651"/>
      <c r="BY3895" s="642"/>
    </row>
    <row r="3896" spans="1:77" s="569" customFormat="1" ht="15.75" hidden="1">
      <c r="A3896" s="571"/>
      <c r="B3896" s="541"/>
      <c r="C3896" s="1823"/>
      <c r="D3896" s="571"/>
      <c r="E3896" s="572"/>
      <c r="F3896" s="571"/>
      <c r="G3896" s="573"/>
      <c r="H3896" s="574"/>
      <c r="I3896" s="546"/>
      <c r="J3896" s="573"/>
      <c r="K3896" s="571"/>
      <c r="L3896" s="571"/>
      <c r="M3896" s="571"/>
      <c r="N3896" s="571"/>
      <c r="O3896" s="571"/>
      <c r="P3896" s="571"/>
      <c r="Q3896" s="571"/>
      <c r="R3896" s="571"/>
      <c r="S3896" s="571"/>
      <c r="T3896" s="571"/>
      <c r="U3896" s="571"/>
      <c r="V3896" s="571"/>
      <c r="W3896" s="571"/>
      <c r="X3896" s="571"/>
      <c r="Y3896" s="571"/>
      <c r="Z3896" s="571"/>
      <c r="AA3896" s="571"/>
      <c r="AB3896" s="571"/>
      <c r="AC3896" s="571"/>
      <c r="AD3896" s="571"/>
      <c r="AE3896" s="571"/>
      <c r="AF3896" s="571"/>
      <c r="AG3896" s="571"/>
      <c r="AH3896" s="571"/>
      <c r="AI3896" s="571"/>
      <c r="AJ3896" s="571"/>
      <c r="AK3896" s="571"/>
      <c r="AL3896" s="571"/>
      <c r="AM3896" s="571"/>
      <c r="AN3896" s="571"/>
      <c r="AO3896" s="571"/>
      <c r="AP3896" s="571"/>
      <c r="AQ3896" s="571"/>
      <c r="AR3896" s="571"/>
      <c r="AS3896" s="571"/>
      <c r="AT3896" s="571"/>
      <c r="AU3896" s="567"/>
      <c r="AV3896" s="571"/>
      <c r="AW3896" s="571"/>
      <c r="AX3896" s="571"/>
      <c r="AY3896" s="571"/>
      <c r="AZ3896" s="571"/>
      <c r="BA3896" s="571"/>
      <c r="BB3896" s="571"/>
      <c r="BC3896" s="571"/>
      <c r="BD3896" s="571"/>
      <c r="BE3896" s="571"/>
      <c r="BF3896" s="571"/>
      <c r="BG3896" s="571"/>
      <c r="BH3896" s="571"/>
      <c r="BI3896" s="571"/>
      <c r="BJ3896" s="571"/>
      <c r="BK3896" s="571"/>
      <c r="BL3896" s="571"/>
      <c r="BM3896" s="571"/>
      <c r="BN3896" s="571"/>
      <c r="BO3896" s="1824"/>
      <c r="BP3896" s="571"/>
      <c r="BQ3896" s="542"/>
      <c r="BR3896" s="640"/>
      <c r="BT3896" s="1825"/>
    </row>
    <row r="3897" spans="1:77" s="569" customFormat="1" ht="15.75" hidden="1">
      <c r="A3897" s="571"/>
      <c r="B3897" s="541"/>
      <c r="C3897" s="1823"/>
      <c r="D3897" s="571"/>
      <c r="E3897" s="572"/>
      <c r="F3897" s="571"/>
      <c r="G3897" s="573"/>
      <c r="H3897" s="574"/>
      <c r="I3897" s="546"/>
      <c r="J3897" s="573"/>
      <c r="K3897" s="571"/>
      <c r="L3897" s="571"/>
      <c r="M3897" s="571"/>
      <c r="N3897" s="571"/>
      <c r="O3897" s="571"/>
      <c r="P3897" s="571"/>
      <c r="Q3897" s="571"/>
      <c r="R3897" s="571"/>
      <c r="S3897" s="571"/>
      <c r="T3897" s="571"/>
      <c r="U3897" s="571"/>
      <c r="V3897" s="571"/>
      <c r="W3897" s="571"/>
      <c r="X3897" s="571"/>
      <c r="Y3897" s="571"/>
      <c r="Z3897" s="571"/>
      <c r="AA3897" s="571"/>
      <c r="AB3897" s="571"/>
      <c r="AC3897" s="571"/>
      <c r="AD3897" s="571"/>
      <c r="AE3897" s="571"/>
      <c r="AF3897" s="571"/>
      <c r="AG3897" s="571"/>
      <c r="AH3897" s="571"/>
      <c r="AI3897" s="571"/>
      <c r="AJ3897" s="571"/>
      <c r="AK3897" s="571"/>
      <c r="AL3897" s="571"/>
      <c r="AM3897" s="571"/>
      <c r="AN3897" s="571"/>
      <c r="AO3897" s="571"/>
      <c r="AP3897" s="571"/>
      <c r="AQ3897" s="571"/>
      <c r="AR3897" s="571"/>
      <c r="AS3897" s="571"/>
      <c r="AT3897" s="571"/>
      <c r="AU3897" s="567"/>
      <c r="AV3897" s="571"/>
      <c r="AW3897" s="571"/>
      <c r="AX3897" s="571"/>
      <c r="AY3897" s="571"/>
      <c r="AZ3897" s="571"/>
      <c r="BA3897" s="571"/>
      <c r="BB3897" s="571"/>
      <c r="BC3897" s="571"/>
      <c r="BD3897" s="571"/>
      <c r="BE3897" s="571"/>
      <c r="BF3897" s="571"/>
      <c r="BG3897" s="571"/>
      <c r="BH3897" s="571"/>
      <c r="BI3897" s="571"/>
      <c r="BJ3897" s="571"/>
      <c r="BK3897" s="571"/>
      <c r="BL3897" s="571"/>
      <c r="BM3897" s="571"/>
      <c r="BN3897" s="571"/>
      <c r="BO3897" s="1824"/>
      <c r="BP3897" s="571"/>
      <c r="BQ3897" s="542"/>
      <c r="BR3897" s="640"/>
      <c r="BT3897" s="1825"/>
    </row>
    <row r="3898" spans="1:77" s="569" customFormat="1" hidden="1">
      <c r="A3898" s="571"/>
      <c r="B3898" s="541"/>
      <c r="C3898" s="1826"/>
      <c r="D3898" s="571"/>
      <c r="E3898" s="572"/>
      <c r="F3898" s="571"/>
      <c r="G3898" s="573"/>
      <c r="H3898" s="574"/>
      <c r="I3898" s="546"/>
      <c r="J3898" s="573"/>
      <c r="K3898" s="571"/>
      <c r="L3898" s="571"/>
      <c r="M3898" s="571"/>
      <c r="N3898" s="571"/>
      <c r="O3898" s="571"/>
      <c r="P3898" s="571"/>
      <c r="Q3898" s="571"/>
      <c r="R3898" s="571"/>
      <c r="S3898" s="571"/>
      <c r="T3898" s="571"/>
      <c r="U3898" s="571"/>
      <c r="V3898" s="571"/>
      <c r="W3898" s="571"/>
      <c r="X3898" s="571"/>
      <c r="Y3898" s="571"/>
      <c r="Z3898" s="571"/>
      <c r="AA3898" s="571"/>
      <c r="AB3898" s="571"/>
      <c r="AC3898" s="571"/>
      <c r="AD3898" s="571"/>
      <c r="AE3898" s="571"/>
      <c r="AF3898" s="571"/>
      <c r="AG3898" s="571"/>
      <c r="AH3898" s="571"/>
      <c r="AI3898" s="571"/>
      <c r="AJ3898" s="571"/>
      <c r="AK3898" s="571"/>
      <c r="AL3898" s="571"/>
      <c r="AM3898" s="571"/>
      <c r="AN3898" s="571"/>
      <c r="AO3898" s="571"/>
      <c r="AP3898" s="571"/>
      <c r="AQ3898" s="571"/>
      <c r="AR3898" s="571"/>
      <c r="AS3898" s="571"/>
      <c r="AT3898" s="571"/>
      <c r="AU3898" s="567"/>
      <c r="AV3898" s="571"/>
      <c r="AW3898" s="571"/>
      <c r="AX3898" s="571"/>
      <c r="AY3898" s="571"/>
      <c r="AZ3898" s="571"/>
      <c r="BA3898" s="571"/>
      <c r="BB3898" s="571"/>
      <c r="BC3898" s="571"/>
      <c r="BD3898" s="571"/>
      <c r="BE3898" s="571"/>
      <c r="BF3898" s="571"/>
      <c r="BG3898" s="571"/>
      <c r="BH3898" s="571"/>
      <c r="BI3898" s="571"/>
      <c r="BJ3898" s="571"/>
      <c r="BK3898" s="571"/>
      <c r="BL3898" s="571"/>
      <c r="BM3898" s="571"/>
      <c r="BN3898" s="571"/>
      <c r="BO3898" s="571"/>
      <c r="BP3898" s="571"/>
      <c r="BQ3898" s="542"/>
      <c r="BR3898" s="640"/>
      <c r="BT3898" s="1825"/>
    </row>
    <row r="3899" spans="1:77" s="569" customFormat="1" ht="33" hidden="1" customHeight="1">
      <c r="A3899" s="571"/>
      <c r="B3899" s="541"/>
      <c r="C3899" s="672"/>
      <c r="D3899" s="571"/>
      <c r="E3899" s="572"/>
      <c r="F3899" s="571"/>
      <c r="G3899" s="573"/>
      <c r="H3899" s="574"/>
      <c r="I3899" s="546"/>
      <c r="J3899" s="573"/>
      <c r="K3899" s="571"/>
      <c r="L3899" s="571"/>
      <c r="M3899" s="571"/>
      <c r="N3899" s="571"/>
      <c r="O3899" s="571"/>
      <c r="P3899" s="571"/>
      <c r="Q3899" s="571"/>
      <c r="R3899" s="571"/>
      <c r="S3899" s="571"/>
      <c r="T3899" s="571"/>
      <c r="U3899" s="571"/>
      <c r="V3899" s="571"/>
      <c r="W3899" s="571"/>
      <c r="X3899" s="571"/>
      <c r="Y3899" s="571"/>
      <c r="Z3899" s="571"/>
      <c r="AA3899" s="571"/>
      <c r="AB3899" s="571"/>
      <c r="AC3899" s="571"/>
      <c r="AD3899" s="571"/>
      <c r="AE3899" s="571"/>
      <c r="AF3899" s="571"/>
      <c r="AG3899" s="571"/>
      <c r="AH3899" s="571"/>
      <c r="AI3899" s="571"/>
      <c r="AJ3899" s="571"/>
      <c r="AK3899" s="571"/>
      <c r="AL3899" s="571"/>
      <c r="AM3899" s="571"/>
      <c r="AN3899" s="571"/>
      <c r="AO3899" s="571"/>
      <c r="AP3899" s="571"/>
      <c r="AQ3899" s="571"/>
      <c r="AR3899" s="571"/>
      <c r="AS3899" s="571"/>
      <c r="AT3899" s="571"/>
      <c r="AU3899" s="567"/>
      <c r="AV3899" s="571"/>
      <c r="AW3899" s="571"/>
      <c r="AX3899" s="571"/>
      <c r="AY3899" s="571"/>
      <c r="AZ3899" s="571"/>
      <c r="BA3899" s="571"/>
      <c r="BB3899" s="571"/>
      <c r="BC3899" s="571"/>
      <c r="BD3899" s="571"/>
      <c r="BE3899" s="571"/>
      <c r="BF3899" s="571"/>
      <c r="BG3899" s="571"/>
      <c r="BH3899" s="571"/>
      <c r="BI3899" s="571"/>
      <c r="BJ3899" s="571"/>
      <c r="BK3899" s="571"/>
      <c r="BL3899" s="571"/>
      <c r="BM3899" s="571"/>
      <c r="BN3899" s="571"/>
      <c r="BO3899" s="571"/>
      <c r="BP3899" s="571"/>
      <c r="BQ3899" s="542"/>
      <c r="BR3899" s="640"/>
      <c r="BT3899" s="1825"/>
    </row>
    <row r="3900" spans="1:77" s="575" customFormat="1" hidden="1">
      <c r="B3900" s="576"/>
      <c r="C3900" s="577"/>
      <c r="D3900" s="578"/>
      <c r="E3900" s="579"/>
      <c r="F3900" s="578"/>
      <c r="G3900" s="580"/>
      <c r="H3900" s="581"/>
      <c r="I3900" s="582"/>
      <c r="J3900" s="580"/>
      <c r="K3900" s="578"/>
      <c r="L3900" s="578"/>
      <c r="M3900" s="578"/>
      <c r="N3900" s="578"/>
      <c r="O3900" s="578"/>
      <c r="P3900" s="578"/>
      <c r="Q3900" s="578"/>
      <c r="R3900" s="578"/>
      <c r="S3900" s="578"/>
      <c r="T3900" s="578"/>
      <c r="U3900" s="578"/>
      <c r="V3900" s="578"/>
      <c r="W3900" s="578"/>
      <c r="X3900" s="578"/>
      <c r="Y3900" s="578"/>
      <c r="Z3900" s="578"/>
      <c r="AA3900" s="578"/>
      <c r="AB3900" s="578"/>
      <c r="AC3900" s="578"/>
      <c r="AD3900" s="578"/>
      <c r="AE3900" s="578"/>
      <c r="AF3900" s="578"/>
      <c r="AG3900" s="578"/>
      <c r="AH3900" s="578"/>
      <c r="AI3900" s="578"/>
      <c r="AJ3900" s="578"/>
      <c r="AK3900" s="578"/>
      <c r="AL3900" s="578"/>
      <c r="AM3900" s="578"/>
      <c r="AN3900" s="578"/>
      <c r="AO3900" s="578"/>
      <c r="AP3900" s="578"/>
      <c r="AQ3900" s="578"/>
      <c r="AR3900" s="578"/>
      <c r="AS3900" s="578"/>
      <c r="AT3900" s="578"/>
      <c r="AU3900" s="567"/>
      <c r="AV3900" s="578"/>
      <c r="AW3900" s="578"/>
      <c r="AX3900" s="578"/>
      <c r="AY3900" s="578"/>
      <c r="AZ3900" s="578"/>
      <c r="BA3900" s="578"/>
      <c r="BB3900" s="578"/>
      <c r="BC3900" s="578"/>
      <c r="BD3900" s="578"/>
      <c r="BE3900" s="578"/>
      <c r="BF3900" s="578"/>
      <c r="BG3900" s="578"/>
      <c r="BH3900" s="578"/>
      <c r="BI3900" s="578"/>
      <c r="BJ3900" s="578"/>
      <c r="BK3900" s="578"/>
      <c r="BL3900" s="578"/>
      <c r="BM3900" s="578"/>
      <c r="BN3900" s="578"/>
      <c r="BO3900" s="578"/>
      <c r="BP3900" s="578"/>
      <c r="BQ3900" s="547">
        <v>1</v>
      </c>
      <c r="BR3900" s="578"/>
    </row>
    <row r="3901" spans="1:77" s="575" customFormat="1" hidden="1">
      <c r="B3901" s="576"/>
      <c r="C3901" s="1827"/>
      <c r="D3901" s="578"/>
      <c r="E3901" s="579"/>
      <c r="F3901" s="578"/>
      <c r="G3901" s="580"/>
      <c r="H3901" s="581"/>
      <c r="I3901" s="582"/>
      <c r="J3901" s="580"/>
      <c r="K3901" s="578"/>
      <c r="L3901" s="578"/>
      <c r="M3901" s="578"/>
      <c r="N3901" s="578"/>
      <c r="O3901" s="578"/>
      <c r="P3901" s="578"/>
      <c r="Q3901" s="578"/>
      <c r="R3901" s="578"/>
      <c r="S3901" s="578"/>
      <c r="T3901" s="578"/>
      <c r="U3901" s="578"/>
      <c r="V3901" s="578"/>
      <c r="W3901" s="578"/>
      <c r="X3901" s="578"/>
      <c r="Y3901" s="578"/>
      <c r="Z3901" s="578"/>
      <c r="AA3901" s="578"/>
      <c r="AB3901" s="578"/>
      <c r="AC3901" s="578"/>
      <c r="AD3901" s="578"/>
      <c r="AE3901" s="578"/>
      <c r="AF3901" s="578"/>
      <c r="AG3901" s="578"/>
      <c r="AH3901" s="578"/>
      <c r="AI3901" s="578"/>
      <c r="AJ3901" s="578"/>
      <c r="AK3901" s="578"/>
      <c r="AL3901" s="578"/>
      <c r="AM3901" s="578"/>
      <c r="AN3901" s="578"/>
      <c r="AO3901" s="578"/>
      <c r="AP3901" s="578"/>
      <c r="AQ3901" s="578"/>
      <c r="AR3901" s="578"/>
      <c r="AS3901" s="578"/>
      <c r="AT3901" s="578"/>
      <c r="AU3901" s="567"/>
      <c r="AV3901" s="578"/>
      <c r="AW3901" s="578"/>
      <c r="AX3901" s="578"/>
      <c r="AY3901" s="578"/>
      <c r="AZ3901" s="578"/>
      <c r="BA3901" s="578"/>
      <c r="BB3901" s="578"/>
      <c r="BC3901" s="578"/>
      <c r="BD3901" s="578"/>
      <c r="BE3901" s="578"/>
      <c r="BF3901" s="578"/>
      <c r="BG3901" s="578"/>
      <c r="BH3901" s="578"/>
      <c r="BI3901" s="578"/>
      <c r="BJ3901" s="578"/>
      <c r="BK3901" s="578"/>
      <c r="BL3901" s="578"/>
      <c r="BM3901" s="578"/>
      <c r="BN3901" s="578"/>
      <c r="BO3901" s="578"/>
      <c r="BP3901" s="578"/>
      <c r="BQ3901" s="547">
        <v>1</v>
      </c>
      <c r="BR3901" s="578"/>
    </row>
    <row r="3902" spans="1:77" s="575" customFormat="1" hidden="1">
      <c r="B3902" s="576"/>
      <c r="C3902" s="1827"/>
      <c r="D3902" s="578"/>
      <c r="E3902" s="579"/>
      <c r="F3902" s="578"/>
      <c r="G3902" s="580"/>
      <c r="H3902" s="581"/>
      <c r="I3902" s="582"/>
      <c r="J3902" s="580"/>
      <c r="K3902" s="578"/>
      <c r="L3902" s="578"/>
      <c r="M3902" s="578"/>
      <c r="N3902" s="578"/>
      <c r="O3902" s="578"/>
      <c r="P3902" s="578"/>
      <c r="Q3902" s="578"/>
      <c r="R3902" s="578"/>
      <c r="S3902" s="578"/>
      <c r="T3902" s="578"/>
      <c r="U3902" s="578"/>
      <c r="V3902" s="578"/>
      <c r="W3902" s="578"/>
      <c r="X3902" s="578"/>
      <c r="Y3902" s="578"/>
      <c r="Z3902" s="578"/>
      <c r="AA3902" s="578"/>
      <c r="AB3902" s="578"/>
      <c r="AC3902" s="578"/>
      <c r="AD3902" s="578"/>
      <c r="AE3902" s="578"/>
      <c r="AF3902" s="578"/>
      <c r="AG3902" s="578"/>
      <c r="AH3902" s="578"/>
      <c r="AI3902" s="578"/>
      <c r="AJ3902" s="578"/>
      <c r="AK3902" s="578"/>
      <c r="AL3902" s="578"/>
      <c r="AM3902" s="578"/>
      <c r="AN3902" s="578"/>
      <c r="AO3902" s="578"/>
      <c r="AP3902" s="578"/>
      <c r="AQ3902" s="578"/>
      <c r="AR3902" s="578"/>
      <c r="AS3902" s="578"/>
      <c r="AT3902" s="578"/>
      <c r="AU3902" s="567"/>
      <c r="AV3902" s="578"/>
      <c r="AW3902" s="578"/>
      <c r="AX3902" s="578"/>
      <c r="AY3902" s="578"/>
      <c r="AZ3902" s="578"/>
      <c r="BA3902" s="578"/>
      <c r="BB3902" s="578"/>
      <c r="BC3902" s="578"/>
      <c r="BD3902" s="578"/>
      <c r="BE3902" s="578"/>
      <c r="BF3902" s="578"/>
      <c r="BG3902" s="578"/>
      <c r="BH3902" s="578"/>
      <c r="BI3902" s="578"/>
      <c r="BJ3902" s="578"/>
      <c r="BK3902" s="578"/>
      <c r="BL3902" s="578"/>
      <c r="BM3902" s="578"/>
      <c r="BN3902" s="578"/>
      <c r="BO3902" s="578"/>
      <c r="BP3902" s="578"/>
      <c r="BQ3902" s="547">
        <v>1</v>
      </c>
      <c r="BR3902" s="578"/>
    </row>
    <row r="3903" spans="1:77" s="839" customFormat="1" hidden="1">
      <c r="A3903" s="1415"/>
      <c r="B3903" s="891"/>
      <c r="C3903" s="1309"/>
      <c r="D3903" s="611"/>
      <c r="E3903" s="667"/>
      <c r="F3903" s="611"/>
      <c r="G3903" s="670"/>
      <c r="H3903" s="1828"/>
      <c r="I3903" s="841"/>
      <c r="J3903" s="842"/>
      <c r="K3903" s="842"/>
      <c r="L3903" s="842"/>
      <c r="M3903" s="842"/>
      <c r="N3903" s="1828"/>
      <c r="O3903" s="1828"/>
      <c r="P3903" s="842"/>
      <c r="Q3903" s="1828"/>
      <c r="R3903" s="1828"/>
      <c r="S3903" s="1828"/>
      <c r="T3903" s="842"/>
      <c r="U3903" s="1828"/>
      <c r="V3903" s="1828"/>
      <c r="W3903" s="1828"/>
      <c r="X3903" s="1828"/>
      <c r="Y3903" s="1828"/>
      <c r="Z3903" s="1828"/>
      <c r="AA3903" s="842"/>
      <c r="AB3903" s="1828"/>
      <c r="AC3903" s="1828"/>
      <c r="AD3903" s="1828"/>
      <c r="AE3903" s="1828"/>
      <c r="AF3903" s="1828"/>
      <c r="AG3903" s="1828"/>
      <c r="AH3903" s="1828"/>
      <c r="AI3903" s="1828"/>
      <c r="AJ3903" s="1828"/>
      <c r="AK3903" s="1828"/>
      <c r="AL3903" s="1828"/>
      <c r="AM3903" s="1828"/>
      <c r="AN3903" s="1828"/>
      <c r="AO3903" s="1828"/>
      <c r="AP3903" s="1828"/>
      <c r="AQ3903" s="1828"/>
      <c r="AR3903" s="1828"/>
      <c r="AS3903" s="1828"/>
      <c r="AT3903" s="1828"/>
      <c r="AU3903" s="1829"/>
      <c r="AV3903" s="1828"/>
      <c r="AW3903" s="1828"/>
      <c r="AX3903" s="1828"/>
      <c r="AY3903" s="1828"/>
      <c r="AZ3903" s="1828"/>
      <c r="BA3903" s="1828"/>
      <c r="BB3903" s="1828"/>
      <c r="BC3903" s="1828"/>
      <c r="BD3903" s="1828"/>
      <c r="BE3903" s="1828"/>
      <c r="BF3903" s="1828"/>
      <c r="BG3903" s="1828"/>
      <c r="BH3903" s="1828"/>
      <c r="BI3903" s="1828"/>
      <c r="BJ3903" s="1828"/>
      <c r="BK3903" s="1828"/>
      <c r="BL3903" s="1828"/>
      <c r="BM3903" s="842"/>
      <c r="BN3903" s="1828"/>
      <c r="BO3903" s="1828"/>
      <c r="BP3903" s="1828"/>
      <c r="BQ3903" s="547">
        <v>1</v>
      </c>
      <c r="BR3903" s="1830"/>
      <c r="BS3903" s="1830"/>
      <c r="BT3903" s="1831"/>
      <c r="BU3903" s="1832"/>
      <c r="BV3903" s="848"/>
      <c r="BW3903" s="1832"/>
    </row>
    <row r="3904" spans="1:77" s="575" customFormat="1" hidden="1">
      <c r="B3904" s="576"/>
      <c r="C3904" s="577"/>
      <c r="D3904" s="578"/>
      <c r="E3904" s="579"/>
      <c r="F3904" s="578"/>
      <c r="G3904" s="580"/>
      <c r="H3904" s="581"/>
      <c r="I3904" s="582"/>
      <c r="J3904" s="580"/>
      <c r="K3904" s="578"/>
      <c r="L3904" s="578"/>
      <c r="M3904" s="578"/>
      <c r="N3904" s="578"/>
      <c r="O3904" s="578"/>
      <c r="P3904" s="578"/>
      <c r="Q3904" s="578"/>
      <c r="R3904" s="578"/>
      <c r="S3904" s="578"/>
      <c r="T3904" s="578"/>
      <c r="U3904" s="578"/>
      <c r="V3904" s="578"/>
      <c r="W3904" s="578"/>
      <c r="X3904" s="578"/>
      <c r="Y3904" s="578"/>
      <c r="Z3904" s="578"/>
      <c r="AA3904" s="578"/>
      <c r="AB3904" s="578"/>
      <c r="AC3904" s="578"/>
      <c r="AD3904" s="578"/>
      <c r="AE3904" s="578"/>
      <c r="AF3904" s="578"/>
      <c r="AG3904" s="578"/>
      <c r="AH3904" s="578"/>
      <c r="AI3904" s="578"/>
      <c r="AJ3904" s="578"/>
      <c r="AK3904" s="578"/>
      <c r="AL3904" s="578"/>
      <c r="AM3904" s="578"/>
      <c r="AN3904" s="578"/>
      <c r="AO3904" s="578"/>
      <c r="AP3904" s="578"/>
      <c r="AQ3904" s="578"/>
      <c r="AR3904" s="578"/>
      <c r="AS3904" s="578"/>
      <c r="AT3904" s="578"/>
      <c r="AU3904" s="567"/>
      <c r="AV3904" s="578"/>
      <c r="AW3904" s="578"/>
      <c r="AX3904" s="578"/>
      <c r="AY3904" s="578"/>
      <c r="AZ3904" s="578"/>
      <c r="BA3904" s="578"/>
      <c r="BB3904" s="578"/>
      <c r="BC3904" s="578"/>
      <c r="BD3904" s="578"/>
      <c r="BE3904" s="578"/>
      <c r="BF3904" s="578"/>
      <c r="BG3904" s="578"/>
      <c r="BH3904" s="578"/>
      <c r="BI3904" s="578"/>
      <c r="BJ3904" s="578"/>
      <c r="BK3904" s="578"/>
      <c r="BL3904" s="578"/>
      <c r="BM3904" s="578"/>
      <c r="BN3904" s="578"/>
      <c r="BO3904" s="578"/>
      <c r="BP3904" s="578"/>
      <c r="BQ3904" s="547">
        <v>1</v>
      </c>
      <c r="BR3904" s="578"/>
    </row>
    <row r="3905" spans="1:75" s="575" customFormat="1" hidden="1">
      <c r="B3905" s="576"/>
      <c r="C3905" s="577"/>
      <c r="D3905" s="578"/>
      <c r="E3905" s="579"/>
      <c r="F3905" s="578"/>
      <c r="G3905" s="580"/>
      <c r="H3905" s="581"/>
      <c r="I3905" s="582"/>
      <c r="J3905" s="580"/>
      <c r="K3905" s="578"/>
      <c r="L3905" s="578"/>
      <c r="M3905" s="578"/>
      <c r="N3905" s="578"/>
      <c r="O3905" s="578"/>
      <c r="P3905" s="578"/>
      <c r="Q3905" s="578"/>
      <c r="R3905" s="578"/>
      <c r="S3905" s="578"/>
      <c r="T3905" s="578"/>
      <c r="U3905" s="578"/>
      <c r="V3905" s="578"/>
      <c r="W3905" s="578"/>
      <c r="X3905" s="578"/>
      <c r="Y3905" s="578"/>
      <c r="Z3905" s="578"/>
      <c r="AA3905" s="578"/>
      <c r="AB3905" s="578"/>
      <c r="AC3905" s="578"/>
      <c r="AD3905" s="578"/>
      <c r="AE3905" s="578"/>
      <c r="AF3905" s="578"/>
      <c r="AG3905" s="578"/>
      <c r="AH3905" s="578"/>
      <c r="AI3905" s="578"/>
      <c r="AJ3905" s="578"/>
      <c r="AK3905" s="578"/>
      <c r="AL3905" s="578"/>
      <c r="AM3905" s="578"/>
      <c r="AN3905" s="578"/>
      <c r="AO3905" s="578"/>
      <c r="AP3905" s="578"/>
      <c r="AQ3905" s="578"/>
      <c r="AR3905" s="578"/>
      <c r="AS3905" s="578"/>
      <c r="AT3905" s="578"/>
      <c r="AU3905" s="567"/>
      <c r="AV3905" s="578"/>
      <c r="AW3905" s="578"/>
      <c r="AX3905" s="578"/>
      <c r="AY3905" s="578"/>
      <c r="AZ3905" s="578"/>
      <c r="BA3905" s="578"/>
      <c r="BB3905" s="578"/>
      <c r="BC3905" s="578"/>
      <c r="BD3905" s="578"/>
      <c r="BE3905" s="578"/>
      <c r="BF3905" s="578"/>
      <c r="BG3905" s="578"/>
      <c r="BH3905" s="578"/>
      <c r="BI3905" s="578"/>
      <c r="BJ3905" s="578"/>
      <c r="BK3905" s="578"/>
      <c r="BL3905" s="578"/>
      <c r="BM3905" s="578"/>
      <c r="BN3905" s="578"/>
      <c r="BO3905" s="578"/>
      <c r="BP3905" s="578"/>
      <c r="BQ3905" s="547">
        <v>1</v>
      </c>
      <c r="BR3905" s="578"/>
    </row>
    <row r="3906" spans="1:75" s="575" customFormat="1" hidden="1">
      <c r="B3906" s="576"/>
      <c r="C3906" s="577"/>
      <c r="D3906" s="578"/>
      <c r="E3906" s="579"/>
      <c r="F3906" s="578"/>
      <c r="G3906" s="580"/>
      <c r="H3906" s="581"/>
      <c r="I3906" s="582"/>
      <c r="J3906" s="580"/>
      <c r="K3906" s="578"/>
      <c r="L3906" s="578"/>
      <c r="M3906" s="578"/>
      <c r="N3906" s="578"/>
      <c r="O3906" s="578"/>
      <c r="P3906" s="578"/>
      <c r="Q3906" s="578"/>
      <c r="R3906" s="578"/>
      <c r="S3906" s="578"/>
      <c r="T3906" s="578"/>
      <c r="U3906" s="578"/>
      <c r="V3906" s="578"/>
      <c r="W3906" s="578"/>
      <c r="X3906" s="578"/>
      <c r="Y3906" s="578"/>
      <c r="Z3906" s="578"/>
      <c r="AA3906" s="578"/>
      <c r="AB3906" s="578"/>
      <c r="AC3906" s="578"/>
      <c r="AD3906" s="578"/>
      <c r="AE3906" s="578"/>
      <c r="AF3906" s="578"/>
      <c r="AG3906" s="578"/>
      <c r="AH3906" s="578"/>
      <c r="AI3906" s="578"/>
      <c r="AJ3906" s="578"/>
      <c r="AK3906" s="578"/>
      <c r="AL3906" s="578"/>
      <c r="AM3906" s="578"/>
      <c r="AN3906" s="578"/>
      <c r="AO3906" s="578"/>
      <c r="AP3906" s="578"/>
      <c r="AQ3906" s="578"/>
      <c r="AR3906" s="578"/>
      <c r="AS3906" s="578"/>
      <c r="AT3906" s="578"/>
      <c r="AU3906" s="567"/>
      <c r="AV3906" s="578"/>
      <c r="AW3906" s="578"/>
      <c r="AX3906" s="578"/>
      <c r="AY3906" s="578"/>
      <c r="AZ3906" s="578"/>
      <c r="BA3906" s="578"/>
      <c r="BB3906" s="578"/>
      <c r="BC3906" s="578"/>
      <c r="BD3906" s="578"/>
      <c r="BE3906" s="578"/>
      <c r="BF3906" s="578"/>
      <c r="BG3906" s="578"/>
      <c r="BH3906" s="578"/>
      <c r="BI3906" s="578"/>
      <c r="BJ3906" s="578"/>
      <c r="BK3906" s="578"/>
      <c r="BL3906" s="578"/>
      <c r="BM3906" s="578"/>
      <c r="BN3906" s="578"/>
      <c r="BO3906" s="578"/>
      <c r="BP3906" s="578"/>
      <c r="BQ3906" s="547">
        <v>1</v>
      </c>
      <c r="BR3906" s="578"/>
    </row>
    <row r="3907" spans="1:75" s="839" customFormat="1" hidden="1">
      <c r="A3907" s="1833"/>
      <c r="B3907" s="1834" t="s">
        <v>1074</v>
      </c>
      <c r="C3907" s="1309"/>
      <c r="D3907" s="578"/>
      <c r="E3907" s="843"/>
      <c r="F3907" s="611"/>
      <c r="G3907" s="889"/>
      <c r="H3907" s="841"/>
      <c r="I3907" s="841"/>
      <c r="J3907" s="610"/>
      <c r="K3907" s="611"/>
      <c r="L3907" s="611"/>
      <c r="M3907" s="611"/>
      <c r="N3907" s="889"/>
      <c r="O3907" s="889"/>
      <c r="P3907" s="889"/>
      <c r="Q3907" s="889"/>
      <c r="R3907" s="887"/>
      <c r="S3907" s="889"/>
      <c r="T3907" s="889"/>
      <c r="U3907" s="889"/>
      <c r="V3907" s="889"/>
      <c r="W3907" s="889"/>
      <c r="X3907" s="889"/>
      <c r="Y3907" s="889"/>
      <c r="Z3907" s="889"/>
      <c r="AA3907" s="611"/>
      <c r="AB3907" s="889"/>
      <c r="AC3907" s="889"/>
      <c r="AD3907" s="889"/>
      <c r="AE3907" s="889"/>
      <c r="AF3907" s="889"/>
      <c r="AG3907" s="889"/>
      <c r="AH3907" s="889"/>
      <c r="AI3907" s="889"/>
      <c r="AJ3907" s="889"/>
      <c r="AK3907" s="889"/>
      <c r="AL3907" s="889"/>
      <c r="AM3907" s="889"/>
      <c r="AN3907" s="889"/>
      <c r="AO3907" s="889"/>
      <c r="AP3907" s="889"/>
      <c r="AQ3907" s="889"/>
      <c r="AR3907" s="889"/>
      <c r="AS3907" s="889"/>
      <c r="AT3907" s="889"/>
      <c r="AU3907" s="744"/>
      <c r="AV3907" s="889"/>
      <c r="AW3907" s="889"/>
      <c r="AX3907" s="889"/>
      <c r="AY3907" s="889"/>
      <c r="AZ3907" s="889"/>
      <c r="BA3907" s="889"/>
      <c r="BB3907" s="889"/>
      <c r="BC3907" s="889"/>
      <c r="BD3907" s="889"/>
      <c r="BE3907" s="889"/>
      <c r="BF3907" s="889"/>
      <c r="BG3907" s="889"/>
      <c r="BH3907" s="889"/>
      <c r="BI3907" s="889"/>
      <c r="BJ3907" s="889"/>
      <c r="BK3907" s="889"/>
      <c r="BL3907" s="889"/>
      <c r="BM3907" s="889"/>
      <c r="BN3907" s="889"/>
      <c r="BO3907" s="889"/>
      <c r="BP3907" s="889"/>
      <c r="BQ3907" s="547">
        <v>1</v>
      </c>
      <c r="BR3907" s="887"/>
      <c r="BS3907" s="890">
        <v>16</v>
      </c>
      <c r="BT3907" s="891">
        <v>20</v>
      </c>
      <c r="BV3907" s="680"/>
      <c r="BW3907" s="892">
        <f>I3907-J3907</f>
        <v>0</v>
      </c>
    </row>
    <row r="3908" spans="1:75" s="679" customFormat="1" hidden="1">
      <c r="B3908" s="680"/>
      <c r="C3908" s="1309"/>
      <c r="D3908" s="578"/>
      <c r="E3908" s="667"/>
      <c r="F3908" s="578"/>
      <c r="G3908" s="611"/>
      <c r="H3908" s="608"/>
      <c r="I3908" s="615"/>
      <c r="J3908" s="610"/>
      <c r="K3908" s="611"/>
      <c r="L3908" s="611"/>
      <c r="M3908" s="611"/>
      <c r="N3908" s="611"/>
      <c r="O3908" s="611"/>
      <c r="P3908" s="611"/>
      <c r="Q3908" s="611"/>
      <c r="R3908" s="611"/>
      <c r="S3908" s="611"/>
      <c r="T3908" s="611"/>
      <c r="U3908" s="611"/>
      <c r="V3908" s="611"/>
      <c r="W3908" s="611"/>
      <c r="X3908" s="611"/>
      <c r="Y3908" s="611"/>
      <c r="Z3908" s="611"/>
      <c r="AA3908" s="611"/>
      <c r="AB3908" s="611"/>
      <c r="AC3908" s="611"/>
      <c r="AD3908" s="611"/>
      <c r="AE3908" s="611"/>
      <c r="AF3908" s="611"/>
      <c r="AG3908" s="611"/>
      <c r="AH3908" s="611"/>
      <c r="AI3908" s="611"/>
      <c r="AJ3908" s="611"/>
      <c r="AK3908" s="611"/>
      <c r="AL3908" s="611"/>
      <c r="AM3908" s="611"/>
      <c r="AN3908" s="611"/>
      <c r="AO3908" s="611"/>
      <c r="AP3908" s="611"/>
      <c r="AQ3908" s="611"/>
      <c r="AR3908" s="611"/>
      <c r="AS3908" s="611"/>
      <c r="AT3908" s="611"/>
      <c r="AU3908" s="685"/>
      <c r="AV3908" s="611"/>
      <c r="AW3908" s="611"/>
      <c r="AX3908" s="611"/>
      <c r="AY3908" s="611"/>
      <c r="AZ3908" s="611"/>
      <c r="BA3908" s="611"/>
      <c r="BB3908" s="611"/>
      <c r="BC3908" s="611"/>
      <c r="BD3908" s="611"/>
      <c r="BE3908" s="611"/>
      <c r="BF3908" s="611"/>
      <c r="BG3908" s="611"/>
      <c r="BH3908" s="611"/>
      <c r="BI3908" s="611"/>
      <c r="BJ3908" s="611"/>
      <c r="BK3908" s="611"/>
      <c r="BL3908" s="611"/>
      <c r="BM3908" s="611"/>
      <c r="BN3908" s="611"/>
      <c r="BO3908" s="611"/>
      <c r="BP3908" s="611"/>
      <c r="BQ3908" s="547">
        <v>1</v>
      </c>
      <c r="BR3908" s="611"/>
    </row>
    <row r="3909" spans="1:75" s="575" customFormat="1" hidden="1">
      <c r="B3909" s="576"/>
      <c r="C3909" s="577"/>
      <c r="D3909" s="578"/>
      <c r="E3909" s="579"/>
      <c r="F3909" s="578"/>
      <c r="G3909" s="580"/>
      <c r="H3909" s="581"/>
      <c r="I3909" s="582"/>
      <c r="J3909" s="580">
        <f>K3909+AA3909+BM3909</f>
        <v>0</v>
      </c>
      <c r="K3909" s="578">
        <f>L3909+T3909+X3909+Y3909+Z3909</f>
        <v>0</v>
      </c>
      <c r="L3909" s="578">
        <f>M3909+S3909</f>
        <v>0</v>
      </c>
      <c r="M3909" s="578">
        <f>N3909+R3909</f>
        <v>0</v>
      </c>
      <c r="N3909" s="578">
        <f>O3909+P3909+Q3909</f>
        <v>0</v>
      </c>
      <c r="O3909" s="578"/>
      <c r="P3909" s="578"/>
      <c r="Q3909" s="578"/>
      <c r="R3909" s="578"/>
      <c r="S3909" s="578"/>
      <c r="T3909" s="578">
        <f>U3909+V3909+W3909</f>
        <v>0</v>
      </c>
      <c r="U3909" s="578"/>
      <c r="V3909" s="578"/>
      <c r="W3909" s="578"/>
      <c r="X3909" s="578"/>
      <c r="Y3909" s="578"/>
      <c r="Z3909" s="578"/>
      <c r="AA3909" s="578">
        <f xml:space="preserve"> SUM(AB3909:AI3909)+SUM(AV3909:BL3909)</f>
        <v>0</v>
      </c>
      <c r="AB3909" s="578"/>
      <c r="AC3909" s="578"/>
      <c r="AD3909" s="578"/>
      <c r="AE3909" s="578"/>
      <c r="AF3909" s="578"/>
      <c r="AG3909" s="578"/>
      <c r="AH3909" s="578"/>
      <c r="AI3909" s="578"/>
      <c r="AJ3909" s="578"/>
      <c r="AK3909" s="578"/>
      <c r="AL3909" s="578"/>
      <c r="AM3909" s="578"/>
      <c r="AN3909" s="578"/>
      <c r="AO3909" s="578"/>
      <c r="AP3909" s="578"/>
      <c r="AQ3909" s="578"/>
      <c r="AR3909" s="578"/>
      <c r="AS3909" s="578"/>
      <c r="AT3909" s="578"/>
      <c r="AU3909" s="567"/>
      <c r="AV3909" s="578"/>
      <c r="AW3909" s="578"/>
      <c r="AX3909" s="578"/>
      <c r="AY3909" s="578"/>
      <c r="AZ3909" s="578"/>
      <c r="BA3909" s="578"/>
      <c r="BB3909" s="578"/>
      <c r="BC3909" s="578"/>
      <c r="BD3909" s="578"/>
      <c r="BE3909" s="578"/>
      <c r="BF3909" s="578"/>
      <c r="BG3909" s="578"/>
      <c r="BH3909" s="578"/>
      <c r="BI3909" s="578"/>
      <c r="BJ3909" s="578"/>
      <c r="BK3909" s="578"/>
      <c r="BL3909" s="578"/>
      <c r="BM3909" s="578">
        <f>SUM(BN3909:BP3909)</f>
        <v>0</v>
      </c>
      <c r="BN3909" s="578"/>
      <c r="BO3909" s="578"/>
      <c r="BP3909" s="578"/>
      <c r="BQ3909" s="547">
        <v>1</v>
      </c>
      <c r="BR3909" s="578"/>
    </row>
    <row r="3910" spans="1:75" s="593" customFormat="1" ht="14.25" hidden="1">
      <c r="B3910" s="594" t="s">
        <v>1075</v>
      </c>
      <c r="C3910" s="1579" t="s">
        <v>1076</v>
      </c>
      <c r="D3910" s="596"/>
      <c r="E3910" s="597"/>
      <c r="F3910" s="596"/>
      <c r="G3910" s="598"/>
      <c r="H3910" s="599">
        <f t="shared" ref="H3910:BP3910" si="1723">H3911+H3973</f>
        <v>9.48</v>
      </c>
      <c r="I3910" s="1019">
        <f t="shared" si="1723"/>
        <v>0.14000000000000001</v>
      </c>
      <c r="J3910" s="599">
        <f t="shared" si="1723"/>
        <v>9.48</v>
      </c>
      <c r="K3910" s="599">
        <f t="shared" si="1723"/>
        <v>7.59</v>
      </c>
      <c r="L3910" s="599">
        <f t="shared" si="1723"/>
        <v>4.4799999999999995</v>
      </c>
      <c r="M3910" s="599">
        <f t="shared" si="1723"/>
        <v>4.47</v>
      </c>
      <c r="N3910" s="599">
        <f t="shared" si="1723"/>
        <v>3.5199999999999996</v>
      </c>
      <c r="O3910" s="599">
        <f t="shared" si="1723"/>
        <v>2.8299999999999996</v>
      </c>
      <c r="P3910" s="599">
        <f t="shared" si="1723"/>
        <v>0.69</v>
      </c>
      <c r="Q3910" s="599">
        <f t="shared" si="1723"/>
        <v>0</v>
      </c>
      <c r="R3910" s="596">
        <f t="shared" si="1723"/>
        <v>0.95000000000000007</v>
      </c>
      <c r="S3910" s="599">
        <f t="shared" si="1723"/>
        <v>0.01</v>
      </c>
      <c r="T3910" s="599">
        <f t="shared" si="1723"/>
        <v>0</v>
      </c>
      <c r="U3910" s="599">
        <f t="shared" si="1723"/>
        <v>0</v>
      </c>
      <c r="V3910" s="599">
        <f t="shared" si="1723"/>
        <v>0</v>
      </c>
      <c r="W3910" s="599">
        <f t="shared" si="1723"/>
        <v>0</v>
      </c>
      <c r="X3910" s="599">
        <f t="shared" si="1723"/>
        <v>0</v>
      </c>
      <c r="Y3910" s="599">
        <f t="shared" si="1723"/>
        <v>3.11</v>
      </c>
      <c r="Z3910" s="599">
        <f t="shared" si="1723"/>
        <v>0</v>
      </c>
      <c r="AA3910" s="599">
        <f t="shared" si="1723"/>
        <v>1.6800000000000002</v>
      </c>
      <c r="AB3910" s="599">
        <f t="shared" si="1723"/>
        <v>0</v>
      </c>
      <c r="AC3910" s="599">
        <f t="shared" si="1723"/>
        <v>0</v>
      </c>
      <c r="AD3910" s="599">
        <f t="shared" si="1723"/>
        <v>0</v>
      </c>
      <c r="AE3910" s="599">
        <f t="shared" si="1723"/>
        <v>0</v>
      </c>
      <c r="AF3910" s="599">
        <f t="shared" si="1723"/>
        <v>0.01</v>
      </c>
      <c r="AG3910" s="599">
        <f t="shared" si="1723"/>
        <v>0.32</v>
      </c>
      <c r="AH3910" s="599">
        <f t="shared" si="1723"/>
        <v>0</v>
      </c>
      <c r="AI3910" s="599">
        <f t="shared" si="1723"/>
        <v>0.36</v>
      </c>
      <c r="AJ3910" s="599">
        <f t="shared" si="1723"/>
        <v>0.15</v>
      </c>
      <c r="AK3910" s="599">
        <f t="shared" si="1723"/>
        <v>0.05</v>
      </c>
      <c r="AL3910" s="599">
        <f t="shared" si="1723"/>
        <v>0</v>
      </c>
      <c r="AM3910" s="599">
        <f t="shared" si="1723"/>
        <v>0</v>
      </c>
      <c r="AN3910" s="599">
        <f t="shared" si="1723"/>
        <v>0</v>
      </c>
      <c r="AO3910" s="599">
        <f t="shared" si="1723"/>
        <v>0.04</v>
      </c>
      <c r="AP3910" s="599">
        <f t="shared" si="1723"/>
        <v>0.05</v>
      </c>
      <c r="AQ3910" s="599">
        <f t="shared" si="1723"/>
        <v>0</v>
      </c>
      <c r="AR3910" s="599">
        <f t="shared" si="1723"/>
        <v>0</v>
      </c>
      <c r="AS3910" s="599">
        <f t="shared" si="1723"/>
        <v>0</v>
      </c>
      <c r="AT3910" s="599">
        <f t="shared" si="1723"/>
        <v>0</v>
      </c>
      <c r="AU3910" s="599">
        <f t="shared" si="1723"/>
        <v>0</v>
      </c>
      <c r="AV3910" s="599">
        <f t="shared" si="1723"/>
        <v>0</v>
      </c>
      <c r="AW3910" s="599">
        <f t="shared" si="1723"/>
        <v>0</v>
      </c>
      <c r="AX3910" s="599">
        <f t="shared" si="1723"/>
        <v>0</v>
      </c>
      <c r="AY3910" s="599">
        <f t="shared" si="1723"/>
        <v>0</v>
      </c>
      <c r="AZ3910" s="599">
        <f t="shared" si="1723"/>
        <v>0.43000000000000005</v>
      </c>
      <c r="BA3910" s="599">
        <f t="shared" si="1723"/>
        <v>0</v>
      </c>
      <c r="BB3910" s="599">
        <f t="shared" si="1723"/>
        <v>0</v>
      </c>
      <c r="BC3910" s="599">
        <f t="shared" si="1723"/>
        <v>0</v>
      </c>
      <c r="BD3910" s="599">
        <f t="shared" si="1723"/>
        <v>0</v>
      </c>
      <c r="BE3910" s="599">
        <f t="shared" si="1723"/>
        <v>6.9999999999999993E-2</v>
      </c>
      <c r="BF3910" s="599">
        <f t="shared" si="1723"/>
        <v>0</v>
      </c>
      <c r="BG3910" s="599">
        <f t="shared" si="1723"/>
        <v>0.56000000000000005</v>
      </c>
      <c r="BH3910" s="599">
        <f t="shared" si="1723"/>
        <v>0</v>
      </c>
      <c r="BI3910" s="599">
        <f t="shared" si="1723"/>
        <v>0</v>
      </c>
      <c r="BJ3910" s="599">
        <f t="shared" si="1723"/>
        <v>0</v>
      </c>
      <c r="BK3910" s="599">
        <f t="shared" si="1723"/>
        <v>0</v>
      </c>
      <c r="BL3910" s="599">
        <f t="shared" si="1723"/>
        <v>0</v>
      </c>
      <c r="BM3910" s="599">
        <f t="shared" si="1723"/>
        <v>0.21000000000000002</v>
      </c>
      <c r="BN3910" s="599">
        <f t="shared" si="1723"/>
        <v>0.21000000000000002</v>
      </c>
      <c r="BO3910" s="599">
        <f t="shared" si="1723"/>
        <v>0</v>
      </c>
      <c r="BP3910" s="599">
        <f t="shared" si="1723"/>
        <v>0</v>
      </c>
      <c r="BQ3910" s="601">
        <v>1</v>
      </c>
      <c r="BR3910" s="596"/>
    </row>
    <row r="3911" spans="1:75" s="559" customFormat="1" hidden="1">
      <c r="B3911" s="560"/>
      <c r="C3911" s="561" t="s">
        <v>2709</v>
      </c>
      <c r="D3911" s="562"/>
      <c r="E3911" s="563"/>
      <c r="F3911" s="562"/>
      <c r="G3911" s="564"/>
      <c r="H3911" s="565">
        <f>SUM(H3912:H3972)</f>
        <v>0</v>
      </c>
      <c r="I3911" s="565">
        <f t="shared" ref="I3911:BP3911" si="1724">SUM(I3912:I3972)</f>
        <v>0</v>
      </c>
      <c r="J3911" s="565">
        <f t="shared" si="1724"/>
        <v>0</v>
      </c>
      <c r="K3911" s="565">
        <f t="shared" si="1724"/>
        <v>0</v>
      </c>
      <c r="L3911" s="565">
        <f t="shared" si="1724"/>
        <v>0</v>
      </c>
      <c r="M3911" s="565">
        <f t="shared" si="1724"/>
        <v>0</v>
      </c>
      <c r="N3911" s="565">
        <f t="shared" si="1724"/>
        <v>0</v>
      </c>
      <c r="O3911" s="565">
        <f t="shared" si="1724"/>
        <v>0</v>
      </c>
      <c r="P3911" s="565">
        <f t="shared" si="1724"/>
        <v>0</v>
      </c>
      <c r="Q3911" s="565">
        <f t="shared" si="1724"/>
        <v>0</v>
      </c>
      <c r="R3911" s="565">
        <f t="shared" si="1724"/>
        <v>0</v>
      </c>
      <c r="S3911" s="565">
        <f t="shared" si="1724"/>
        <v>0</v>
      </c>
      <c r="T3911" s="565">
        <f t="shared" si="1724"/>
        <v>0</v>
      </c>
      <c r="U3911" s="565">
        <f t="shared" si="1724"/>
        <v>0</v>
      </c>
      <c r="V3911" s="565">
        <f t="shared" si="1724"/>
        <v>0</v>
      </c>
      <c r="W3911" s="565">
        <f t="shared" si="1724"/>
        <v>0</v>
      </c>
      <c r="X3911" s="565">
        <f t="shared" si="1724"/>
        <v>0</v>
      </c>
      <c r="Y3911" s="565">
        <f t="shared" si="1724"/>
        <v>0</v>
      </c>
      <c r="Z3911" s="565">
        <f t="shared" si="1724"/>
        <v>0</v>
      </c>
      <c r="AA3911" s="565">
        <f t="shared" si="1724"/>
        <v>0</v>
      </c>
      <c r="AB3911" s="565">
        <f t="shared" si="1724"/>
        <v>0</v>
      </c>
      <c r="AC3911" s="565">
        <f t="shared" si="1724"/>
        <v>0</v>
      </c>
      <c r="AD3911" s="565">
        <f t="shared" si="1724"/>
        <v>0</v>
      </c>
      <c r="AE3911" s="565">
        <f t="shared" si="1724"/>
        <v>0</v>
      </c>
      <c r="AF3911" s="565">
        <f t="shared" si="1724"/>
        <v>0</v>
      </c>
      <c r="AG3911" s="565">
        <f t="shared" si="1724"/>
        <v>0</v>
      </c>
      <c r="AH3911" s="565">
        <f t="shared" si="1724"/>
        <v>0</v>
      </c>
      <c r="AI3911" s="565">
        <f t="shared" si="1724"/>
        <v>0</v>
      </c>
      <c r="AJ3911" s="565">
        <f t="shared" si="1724"/>
        <v>0</v>
      </c>
      <c r="AK3911" s="565">
        <f t="shared" si="1724"/>
        <v>0</v>
      </c>
      <c r="AL3911" s="565">
        <f t="shared" si="1724"/>
        <v>0</v>
      </c>
      <c r="AM3911" s="565">
        <f t="shared" si="1724"/>
        <v>0</v>
      </c>
      <c r="AN3911" s="565">
        <f t="shared" si="1724"/>
        <v>0</v>
      </c>
      <c r="AO3911" s="565">
        <f t="shared" si="1724"/>
        <v>0</v>
      </c>
      <c r="AP3911" s="565">
        <f t="shared" si="1724"/>
        <v>0</v>
      </c>
      <c r="AQ3911" s="565">
        <f t="shared" si="1724"/>
        <v>0</v>
      </c>
      <c r="AR3911" s="565">
        <f t="shared" si="1724"/>
        <v>0</v>
      </c>
      <c r="AS3911" s="565">
        <f t="shared" si="1724"/>
        <v>0</v>
      </c>
      <c r="AT3911" s="565">
        <f t="shared" si="1724"/>
        <v>0</v>
      </c>
      <c r="AU3911" s="565">
        <f t="shared" si="1724"/>
        <v>0</v>
      </c>
      <c r="AV3911" s="565">
        <f t="shared" si="1724"/>
        <v>0</v>
      </c>
      <c r="AW3911" s="565">
        <f t="shared" si="1724"/>
        <v>0</v>
      </c>
      <c r="AX3911" s="565">
        <f t="shared" si="1724"/>
        <v>0</v>
      </c>
      <c r="AY3911" s="565">
        <f t="shared" si="1724"/>
        <v>0</v>
      </c>
      <c r="AZ3911" s="565">
        <f t="shared" si="1724"/>
        <v>0</v>
      </c>
      <c r="BA3911" s="565">
        <f t="shared" si="1724"/>
        <v>0</v>
      </c>
      <c r="BB3911" s="565">
        <f t="shared" si="1724"/>
        <v>0</v>
      </c>
      <c r="BC3911" s="565">
        <f t="shared" si="1724"/>
        <v>0</v>
      </c>
      <c r="BD3911" s="565">
        <f t="shared" si="1724"/>
        <v>0</v>
      </c>
      <c r="BE3911" s="565">
        <f t="shared" si="1724"/>
        <v>0</v>
      </c>
      <c r="BF3911" s="565">
        <f t="shared" si="1724"/>
        <v>0</v>
      </c>
      <c r="BG3911" s="565">
        <f t="shared" si="1724"/>
        <v>0</v>
      </c>
      <c r="BH3911" s="565">
        <f t="shared" si="1724"/>
        <v>0</v>
      </c>
      <c r="BI3911" s="565">
        <f t="shared" si="1724"/>
        <v>0</v>
      </c>
      <c r="BJ3911" s="565">
        <f t="shared" si="1724"/>
        <v>0</v>
      </c>
      <c r="BK3911" s="565">
        <f t="shared" si="1724"/>
        <v>0</v>
      </c>
      <c r="BL3911" s="565">
        <f t="shared" si="1724"/>
        <v>0</v>
      </c>
      <c r="BM3911" s="565">
        <f t="shared" si="1724"/>
        <v>0</v>
      </c>
      <c r="BN3911" s="565">
        <f t="shared" si="1724"/>
        <v>0</v>
      </c>
      <c r="BO3911" s="565">
        <f t="shared" si="1724"/>
        <v>0</v>
      </c>
      <c r="BP3911" s="565">
        <f t="shared" si="1724"/>
        <v>0</v>
      </c>
      <c r="BQ3911" s="568">
        <v>1</v>
      </c>
      <c r="BR3911" s="562"/>
    </row>
    <row r="3912" spans="1:75" s="534" customFormat="1" hidden="1">
      <c r="A3912" s="575"/>
      <c r="B3912" s="576"/>
      <c r="C3912" s="849"/>
      <c r="D3912" s="578"/>
      <c r="E3912" s="579"/>
      <c r="F3912" s="578"/>
      <c r="G3912" s="850"/>
      <c r="H3912" s="581"/>
      <c r="I3912" s="582"/>
      <c r="J3912" s="580"/>
      <c r="K3912" s="578"/>
      <c r="L3912" s="578"/>
      <c r="M3912" s="578"/>
      <c r="N3912" s="578"/>
      <c r="O3912" s="578"/>
      <c r="P3912" s="578"/>
      <c r="Q3912" s="578"/>
      <c r="R3912" s="578"/>
      <c r="S3912" s="578"/>
      <c r="T3912" s="578"/>
      <c r="U3912" s="578"/>
      <c r="V3912" s="578"/>
      <c r="W3912" s="578"/>
      <c r="X3912" s="578"/>
      <c r="Y3912" s="578"/>
      <c r="Z3912" s="578"/>
      <c r="AA3912" s="578"/>
      <c r="AB3912" s="578"/>
      <c r="AC3912" s="578"/>
      <c r="AD3912" s="578"/>
      <c r="AE3912" s="578"/>
      <c r="AF3912" s="578"/>
      <c r="AG3912" s="578"/>
      <c r="AH3912" s="578"/>
      <c r="AI3912" s="578"/>
      <c r="AJ3912" s="578"/>
      <c r="AK3912" s="578"/>
      <c r="AL3912" s="578"/>
      <c r="AM3912" s="578"/>
      <c r="AN3912" s="578"/>
      <c r="AO3912" s="578"/>
      <c r="AP3912" s="578"/>
      <c r="AQ3912" s="578"/>
      <c r="AR3912" s="578"/>
      <c r="AS3912" s="578"/>
      <c r="AT3912" s="578"/>
      <c r="AU3912" s="567"/>
      <c r="AV3912" s="578"/>
      <c r="AW3912" s="578"/>
      <c r="AX3912" s="578"/>
      <c r="AY3912" s="578"/>
      <c r="AZ3912" s="578"/>
      <c r="BA3912" s="578"/>
      <c r="BB3912" s="578"/>
      <c r="BC3912" s="578"/>
      <c r="BD3912" s="578"/>
      <c r="BE3912" s="578"/>
      <c r="BF3912" s="578"/>
      <c r="BG3912" s="578"/>
      <c r="BH3912" s="578"/>
      <c r="BI3912" s="578"/>
      <c r="BJ3912" s="578"/>
      <c r="BK3912" s="578"/>
      <c r="BL3912" s="578"/>
      <c r="BM3912" s="578"/>
      <c r="BN3912" s="578"/>
      <c r="BO3912" s="578"/>
      <c r="BP3912" s="578"/>
      <c r="BQ3912" s="547"/>
      <c r="BR3912" s="578"/>
      <c r="BS3912" s="1835"/>
      <c r="BT3912" s="575"/>
      <c r="BU3912" s="575"/>
    </row>
    <row r="3913" spans="1:75" s="534" customFormat="1" hidden="1">
      <c r="A3913" s="575"/>
      <c r="B3913" s="576"/>
      <c r="C3913" s="849"/>
      <c r="D3913" s="578"/>
      <c r="E3913" s="579"/>
      <c r="F3913" s="578"/>
      <c r="G3913" s="850"/>
      <c r="H3913" s="581"/>
      <c r="I3913" s="582"/>
      <c r="J3913" s="580"/>
      <c r="K3913" s="578"/>
      <c r="L3913" s="578"/>
      <c r="M3913" s="578"/>
      <c r="N3913" s="578"/>
      <c r="O3913" s="578"/>
      <c r="P3913" s="578"/>
      <c r="Q3913" s="578"/>
      <c r="R3913" s="578"/>
      <c r="S3913" s="578"/>
      <c r="T3913" s="578"/>
      <c r="U3913" s="578"/>
      <c r="V3913" s="578"/>
      <c r="W3913" s="578"/>
      <c r="X3913" s="578"/>
      <c r="Y3913" s="578"/>
      <c r="Z3913" s="578"/>
      <c r="AA3913" s="578"/>
      <c r="AB3913" s="578"/>
      <c r="AC3913" s="578"/>
      <c r="AD3913" s="578"/>
      <c r="AE3913" s="578"/>
      <c r="AF3913" s="578"/>
      <c r="AG3913" s="578"/>
      <c r="AH3913" s="578"/>
      <c r="AI3913" s="578"/>
      <c r="AJ3913" s="578"/>
      <c r="AK3913" s="578"/>
      <c r="AL3913" s="578"/>
      <c r="AM3913" s="578"/>
      <c r="AN3913" s="578"/>
      <c r="AO3913" s="578"/>
      <c r="AP3913" s="578"/>
      <c r="AQ3913" s="578"/>
      <c r="AR3913" s="578"/>
      <c r="AS3913" s="578"/>
      <c r="AT3913" s="578"/>
      <c r="AU3913" s="567"/>
      <c r="AV3913" s="578"/>
      <c r="AW3913" s="578"/>
      <c r="AX3913" s="578"/>
      <c r="AY3913" s="578"/>
      <c r="AZ3913" s="578"/>
      <c r="BA3913" s="578"/>
      <c r="BB3913" s="578"/>
      <c r="BC3913" s="578"/>
      <c r="BD3913" s="578"/>
      <c r="BE3913" s="578"/>
      <c r="BF3913" s="578"/>
      <c r="BG3913" s="578"/>
      <c r="BH3913" s="578"/>
      <c r="BI3913" s="578"/>
      <c r="BJ3913" s="578"/>
      <c r="BK3913" s="578"/>
      <c r="BL3913" s="578"/>
      <c r="BM3913" s="578"/>
      <c r="BN3913" s="578"/>
      <c r="BO3913" s="578"/>
      <c r="BP3913" s="578"/>
      <c r="BQ3913" s="547"/>
      <c r="BR3913" s="578"/>
      <c r="BS3913" s="1835"/>
      <c r="BT3913" s="575"/>
      <c r="BU3913" s="575"/>
    </row>
    <row r="3914" spans="1:75" s="534" customFormat="1" hidden="1">
      <c r="A3914" s="575"/>
      <c r="B3914" s="576"/>
      <c r="C3914" s="849"/>
      <c r="D3914" s="578"/>
      <c r="E3914" s="579"/>
      <c r="F3914" s="578"/>
      <c r="G3914" s="850"/>
      <c r="H3914" s="581"/>
      <c r="I3914" s="582"/>
      <c r="J3914" s="580"/>
      <c r="K3914" s="578"/>
      <c r="L3914" s="578"/>
      <c r="M3914" s="578"/>
      <c r="N3914" s="578"/>
      <c r="O3914" s="578"/>
      <c r="P3914" s="578"/>
      <c r="Q3914" s="578"/>
      <c r="R3914" s="578"/>
      <c r="S3914" s="578"/>
      <c r="T3914" s="578"/>
      <c r="U3914" s="578"/>
      <c r="V3914" s="578"/>
      <c r="W3914" s="578"/>
      <c r="X3914" s="578"/>
      <c r="Y3914" s="578"/>
      <c r="Z3914" s="578"/>
      <c r="AA3914" s="578"/>
      <c r="AB3914" s="578"/>
      <c r="AC3914" s="578"/>
      <c r="AD3914" s="578"/>
      <c r="AE3914" s="578"/>
      <c r="AF3914" s="578"/>
      <c r="AG3914" s="578"/>
      <c r="AH3914" s="578"/>
      <c r="AI3914" s="578"/>
      <c r="AJ3914" s="578"/>
      <c r="AK3914" s="578"/>
      <c r="AL3914" s="578"/>
      <c r="AM3914" s="578"/>
      <c r="AN3914" s="578"/>
      <c r="AO3914" s="578"/>
      <c r="AP3914" s="578"/>
      <c r="AQ3914" s="578"/>
      <c r="AR3914" s="578"/>
      <c r="AS3914" s="578"/>
      <c r="AT3914" s="578"/>
      <c r="AU3914" s="567"/>
      <c r="AV3914" s="578"/>
      <c r="AW3914" s="578"/>
      <c r="AX3914" s="578"/>
      <c r="AY3914" s="578"/>
      <c r="AZ3914" s="578"/>
      <c r="BA3914" s="578"/>
      <c r="BB3914" s="578"/>
      <c r="BC3914" s="578"/>
      <c r="BD3914" s="578"/>
      <c r="BE3914" s="578"/>
      <c r="BF3914" s="578"/>
      <c r="BG3914" s="578"/>
      <c r="BH3914" s="578"/>
      <c r="BI3914" s="578"/>
      <c r="BJ3914" s="578"/>
      <c r="BK3914" s="578"/>
      <c r="BL3914" s="578"/>
      <c r="BM3914" s="578"/>
      <c r="BN3914" s="578"/>
      <c r="BO3914" s="578"/>
      <c r="BP3914" s="578"/>
      <c r="BQ3914" s="547"/>
      <c r="BR3914" s="578"/>
      <c r="BS3914" s="1835"/>
      <c r="BT3914" s="575"/>
      <c r="BU3914" s="575"/>
    </row>
    <row r="3915" spans="1:75" s="534" customFormat="1" hidden="1">
      <c r="A3915" s="575"/>
      <c r="B3915" s="576"/>
      <c r="C3915" s="849"/>
      <c r="D3915" s="578"/>
      <c r="E3915" s="579"/>
      <c r="F3915" s="578"/>
      <c r="G3915" s="850"/>
      <c r="H3915" s="581"/>
      <c r="I3915" s="582"/>
      <c r="J3915" s="580"/>
      <c r="K3915" s="578"/>
      <c r="L3915" s="578"/>
      <c r="M3915" s="578"/>
      <c r="N3915" s="578"/>
      <c r="O3915" s="578"/>
      <c r="P3915" s="578"/>
      <c r="Q3915" s="578"/>
      <c r="R3915" s="578"/>
      <c r="S3915" s="578"/>
      <c r="T3915" s="578"/>
      <c r="U3915" s="578"/>
      <c r="V3915" s="578"/>
      <c r="W3915" s="578"/>
      <c r="X3915" s="578"/>
      <c r="Y3915" s="578"/>
      <c r="Z3915" s="578"/>
      <c r="AA3915" s="578"/>
      <c r="AB3915" s="578"/>
      <c r="AC3915" s="578"/>
      <c r="AD3915" s="578"/>
      <c r="AE3915" s="578"/>
      <c r="AF3915" s="578"/>
      <c r="AG3915" s="578"/>
      <c r="AH3915" s="578"/>
      <c r="AI3915" s="578"/>
      <c r="AJ3915" s="578"/>
      <c r="AK3915" s="578"/>
      <c r="AL3915" s="578"/>
      <c r="AM3915" s="578"/>
      <c r="AN3915" s="578"/>
      <c r="AO3915" s="578"/>
      <c r="AP3915" s="578"/>
      <c r="AQ3915" s="578"/>
      <c r="AR3915" s="578"/>
      <c r="AS3915" s="578"/>
      <c r="AT3915" s="578"/>
      <c r="AU3915" s="567"/>
      <c r="AV3915" s="578"/>
      <c r="AW3915" s="578"/>
      <c r="AX3915" s="578"/>
      <c r="AY3915" s="578"/>
      <c r="AZ3915" s="578"/>
      <c r="BA3915" s="578"/>
      <c r="BB3915" s="578"/>
      <c r="BC3915" s="578"/>
      <c r="BD3915" s="578"/>
      <c r="BE3915" s="578"/>
      <c r="BF3915" s="578"/>
      <c r="BG3915" s="578"/>
      <c r="BH3915" s="578"/>
      <c r="BI3915" s="578"/>
      <c r="BJ3915" s="578"/>
      <c r="BK3915" s="578"/>
      <c r="BL3915" s="578"/>
      <c r="BM3915" s="578"/>
      <c r="BN3915" s="578"/>
      <c r="BO3915" s="578"/>
      <c r="BP3915" s="578"/>
      <c r="BQ3915" s="547"/>
      <c r="BR3915" s="578"/>
      <c r="BS3915" s="1835"/>
      <c r="BT3915" s="575"/>
      <c r="BU3915" s="575"/>
    </row>
    <row r="3916" spans="1:75" s="534" customFormat="1" hidden="1">
      <c r="A3916" s="575"/>
      <c r="B3916" s="576"/>
      <c r="C3916" s="849"/>
      <c r="D3916" s="578"/>
      <c r="E3916" s="579"/>
      <c r="F3916" s="578"/>
      <c r="G3916" s="850"/>
      <c r="H3916" s="581"/>
      <c r="I3916" s="582"/>
      <c r="J3916" s="580"/>
      <c r="K3916" s="578"/>
      <c r="L3916" s="578"/>
      <c r="M3916" s="578"/>
      <c r="N3916" s="578"/>
      <c r="O3916" s="578"/>
      <c r="P3916" s="578"/>
      <c r="Q3916" s="578"/>
      <c r="R3916" s="578"/>
      <c r="S3916" s="578"/>
      <c r="T3916" s="578"/>
      <c r="U3916" s="578"/>
      <c r="V3916" s="578"/>
      <c r="W3916" s="578"/>
      <c r="X3916" s="578"/>
      <c r="Y3916" s="578"/>
      <c r="Z3916" s="578"/>
      <c r="AA3916" s="578"/>
      <c r="AB3916" s="578"/>
      <c r="AC3916" s="578"/>
      <c r="AD3916" s="578"/>
      <c r="AE3916" s="578"/>
      <c r="AF3916" s="578"/>
      <c r="AG3916" s="578"/>
      <c r="AH3916" s="578"/>
      <c r="AI3916" s="578"/>
      <c r="AJ3916" s="578"/>
      <c r="AK3916" s="578"/>
      <c r="AL3916" s="578"/>
      <c r="AM3916" s="578"/>
      <c r="AN3916" s="578"/>
      <c r="AO3916" s="578"/>
      <c r="AP3916" s="578"/>
      <c r="AQ3916" s="578"/>
      <c r="AR3916" s="578"/>
      <c r="AS3916" s="578"/>
      <c r="AT3916" s="578"/>
      <c r="AU3916" s="567"/>
      <c r="AV3916" s="578"/>
      <c r="AW3916" s="578"/>
      <c r="AX3916" s="578"/>
      <c r="AY3916" s="578"/>
      <c r="AZ3916" s="578"/>
      <c r="BA3916" s="578"/>
      <c r="BB3916" s="578"/>
      <c r="BC3916" s="578"/>
      <c r="BD3916" s="578"/>
      <c r="BE3916" s="578"/>
      <c r="BF3916" s="578"/>
      <c r="BG3916" s="578"/>
      <c r="BH3916" s="578"/>
      <c r="BI3916" s="578"/>
      <c r="BJ3916" s="578"/>
      <c r="BK3916" s="578"/>
      <c r="BL3916" s="578"/>
      <c r="BM3916" s="578"/>
      <c r="BN3916" s="578"/>
      <c r="BO3916" s="578"/>
      <c r="BP3916" s="578"/>
      <c r="BQ3916" s="547"/>
      <c r="BR3916" s="578"/>
      <c r="BS3916" s="1835"/>
      <c r="BT3916" s="575"/>
      <c r="BU3916" s="575"/>
    </row>
    <row r="3917" spans="1:75" s="534" customFormat="1" hidden="1">
      <c r="A3917" s="575"/>
      <c r="B3917" s="576"/>
      <c r="C3917" s="849"/>
      <c r="D3917" s="578"/>
      <c r="E3917" s="579"/>
      <c r="F3917" s="578"/>
      <c r="G3917" s="850"/>
      <c r="H3917" s="581"/>
      <c r="I3917" s="582"/>
      <c r="J3917" s="580"/>
      <c r="K3917" s="578"/>
      <c r="L3917" s="578"/>
      <c r="M3917" s="578"/>
      <c r="N3917" s="578"/>
      <c r="O3917" s="578"/>
      <c r="P3917" s="578"/>
      <c r="Q3917" s="578"/>
      <c r="R3917" s="578"/>
      <c r="S3917" s="578"/>
      <c r="T3917" s="578"/>
      <c r="U3917" s="578"/>
      <c r="V3917" s="578"/>
      <c r="W3917" s="578"/>
      <c r="X3917" s="578"/>
      <c r="Y3917" s="578"/>
      <c r="Z3917" s="578"/>
      <c r="AA3917" s="578"/>
      <c r="AB3917" s="578"/>
      <c r="AC3917" s="578"/>
      <c r="AD3917" s="578"/>
      <c r="AE3917" s="578"/>
      <c r="AF3917" s="578"/>
      <c r="AG3917" s="578"/>
      <c r="AH3917" s="578"/>
      <c r="AI3917" s="578"/>
      <c r="AJ3917" s="578"/>
      <c r="AK3917" s="578"/>
      <c r="AL3917" s="578"/>
      <c r="AM3917" s="578"/>
      <c r="AN3917" s="578"/>
      <c r="AO3917" s="578"/>
      <c r="AP3917" s="578"/>
      <c r="AQ3917" s="578"/>
      <c r="AR3917" s="578"/>
      <c r="AS3917" s="578"/>
      <c r="AT3917" s="578"/>
      <c r="AU3917" s="567"/>
      <c r="AV3917" s="578"/>
      <c r="AW3917" s="578"/>
      <c r="AX3917" s="578"/>
      <c r="AY3917" s="578"/>
      <c r="AZ3917" s="578"/>
      <c r="BA3917" s="578"/>
      <c r="BB3917" s="578"/>
      <c r="BC3917" s="578"/>
      <c r="BD3917" s="578"/>
      <c r="BE3917" s="578"/>
      <c r="BF3917" s="578"/>
      <c r="BG3917" s="578"/>
      <c r="BH3917" s="578"/>
      <c r="BI3917" s="578"/>
      <c r="BJ3917" s="578"/>
      <c r="BK3917" s="578"/>
      <c r="BL3917" s="578"/>
      <c r="BM3917" s="578"/>
      <c r="BN3917" s="578"/>
      <c r="BO3917" s="578"/>
      <c r="BP3917" s="578"/>
      <c r="BQ3917" s="547"/>
      <c r="BR3917" s="578"/>
      <c r="BS3917" s="1835"/>
      <c r="BT3917" s="575"/>
      <c r="BU3917" s="575"/>
    </row>
    <row r="3918" spans="1:75" s="534" customFormat="1" hidden="1">
      <c r="A3918" s="575"/>
      <c r="B3918" s="576"/>
      <c r="C3918" s="849"/>
      <c r="D3918" s="578"/>
      <c r="E3918" s="579"/>
      <c r="F3918" s="578"/>
      <c r="G3918" s="850"/>
      <c r="H3918" s="581"/>
      <c r="I3918" s="582"/>
      <c r="J3918" s="580"/>
      <c r="K3918" s="578"/>
      <c r="L3918" s="578"/>
      <c r="M3918" s="578"/>
      <c r="N3918" s="578"/>
      <c r="O3918" s="578"/>
      <c r="P3918" s="578"/>
      <c r="Q3918" s="578"/>
      <c r="R3918" s="578"/>
      <c r="S3918" s="578"/>
      <c r="T3918" s="578"/>
      <c r="U3918" s="578"/>
      <c r="V3918" s="578"/>
      <c r="W3918" s="578"/>
      <c r="X3918" s="578"/>
      <c r="Y3918" s="578"/>
      <c r="Z3918" s="578"/>
      <c r="AA3918" s="578"/>
      <c r="AB3918" s="578"/>
      <c r="AC3918" s="578"/>
      <c r="AD3918" s="578"/>
      <c r="AE3918" s="578"/>
      <c r="AF3918" s="578"/>
      <c r="AG3918" s="578"/>
      <c r="AH3918" s="578"/>
      <c r="AI3918" s="578"/>
      <c r="AJ3918" s="578"/>
      <c r="AK3918" s="578"/>
      <c r="AL3918" s="578"/>
      <c r="AM3918" s="578"/>
      <c r="AN3918" s="578"/>
      <c r="AO3918" s="578"/>
      <c r="AP3918" s="578"/>
      <c r="AQ3918" s="578"/>
      <c r="AR3918" s="578"/>
      <c r="AS3918" s="578"/>
      <c r="AT3918" s="578"/>
      <c r="AU3918" s="567"/>
      <c r="AV3918" s="578"/>
      <c r="AW3918" s="578"/>
      <c r="AX3918" s="578"/>
      <c r="AY3918" s="578"/>
      <c r="AZ3918" s="578"/>
      <c r="BA3918" s="578"/>
      <c r="BB3918" s="578"/>
      <c r="BC3918" s="578"/>
      <c r="BD3918" s="578"/>
      <c r="BE3918" s="578"/>
      <c r="BF3918" s="578"/>
      <c r="BG3918" s="578"/>
      <c r="BH3918" s="578"/>
      <c r="BI3918" s="578"/>
      <c r="BJ3918" s="578"/>
      <c r="BK3918" s="578"/>
      <c r="BL3918" s="578"/>
      <c r="BM3918" s="578"/>
      <c r="BN3918" s="578"/>
      <c r="BO3918" s="578"/>
      <c r="BP3918" s="578"/>
      <c r="BQ3918" s="547"/>
      <c r="BR3918" s="578"/>
      <c r="BS3918" s="1835"/>
      <c r="BT3918" s="575"/>
      <c r="BU3918" s="575"/>
    </row>
    <row r="3919" spans="1:75" s="534" customFormat="1" hidden="1">
      <c r="A3919" s="575"/>
      <c r="B3919" s="576"/>
      <c r="C3919" s="849"/>
      <c r="D3919" s="578"/>
      <c r="E3919" s="579"/>
      <c r="F3919" s="578"/>
      <c r="G3919" s="850"/>
      <c r="H3919" s="581"/>
      <c r="I3919" s="582"/>
      <c r="J3919" s="580"/>
      <c r="K3919" s="578"/>
      <c r="L3919" s="578"/>
      <c r="M3919" s="578"/>
      <c r="N3919" s="578"/>
      <c r="O3919" s="578"/>
      <c r="P3919" s="578"/>
      <c r="Q3919" s="578"/>
      <c r="R3919" s="578"/>
      <c r="S3919" s="578"/>
      <c r="T3919" s="578"/>
      <c r="U3919" s="578"/>
      <c r="V3919" s="578"/>
      <c r="W3919" s="578"/>
      <c r="X3919" s="578"/>
      <c r="Y3919" s="578"/>
      <c r="Z3919" s="578"/>
      <c r="AA3919" s="578"/>
      <c r="AB3919" s="578"/>
      <c r="AC3919" s="578"/>
      <c r="AD3919" s="578"/>
      <c r="AE3919" s="578"/>
      <c r="AF3919" s="578"/>
      <c r="AG3919" s="578"/>
      <c r="AH3919" s="578"/>
      <c r="AI3919" s="578"/>
      <c r="AJ3919" s="578"/>
      <c r="AK3919" s="578"/>
      <c r="AL3919" s="578"/>
      <c r="AM3919" s="578"/>
      <c r="AN3919" s="578"/>
      <c r="AO3919" s="578"/>
      <c r="AP3919" s="578"/>
      <c r="AQ3919" s="578"/>
      <c r="AR3919" s="578"/>
      <c r="AS3919" s="578"/>
      <c r="AT3919" s="578"/>
      <c r="AU3919" s="567"/>
      <c r="AV3919" s="578"/>
      <c r="AW3919" s="578"/>
      <c r="AX3919" s="578"/>
      <c r="AY3919" s="578"/>
      <c r="AZ3919" s="578"/>
      <c r="BA3919" s="578"/>
      <c r="BB3919" s="578"/>
      <c r="BC3919" s="578"/>
      <c r="BD3919" s="578"/>
      <c r="BE3919" s="578"/>
      <c r="BF3919" s="578"/>
      <c r="BG3919" s="578"/>
      <c r="BH3919" s="578"/>
      <c r="BI3919" s="578"/>
      <c r="BJ3919" s="578"/>
      <c r="BK3919" s="578"/>
      <c r="BL3919" s="578"/>
      <c r="BM3919" s="578"/>
      <c r="BN3919" s="578"/>
      <c r="BO3919" s="578"/>
      <c r="BP3919" s="578"/>
      <c r="BQ3919" s="547"/>
      <c r="BR3919" s="578"/>
      <c r="BS3919" s="1835"/>
      <c r="BT3919" s="575"/>
      <c r="BU3919" s="575"/>
    </row>
    <row r="3920" spans="1:75" s="534" customFormat="1" hidden="1">
      <c r="A3920" s="575"/>
      <c r="B3920" s="576"/>
      <c r="C3920" s="849"/>
      <c r="D3920" s="578"/>
      <c r="E3920" s="579"/>
      <c r="F3920" s="578"/>
      <c r="G3920" s="850"/>
      <c r="H3920" s="581"/>
      <c r="I3920" s="582"/>
      <c r="J3920" s="580"/>
      <c r="K3920" s="578"/>
      <c r="L3920" s="578"/>
      <c r="M3920" s="578"/>
      <c r="N3920" s="578"/>
      <c r="O3920" s="578"/>
      <c r="P3920" s="578"/>
      <c r="Q3920" s="578"/>
      <c r="R3920" s="578"/>
      <c r="S3920" s="578"/>
      <c r="T3920" s="578"/>
      <c r="U3920" s="578"/>
      <c r="V3920" s="578"/>
      <c r="W3920" s="578"/>
      <c r="X3920" s="578"/>
      <c r="Y3920" s="578"/>
      <c r="Z3920" s="578"/>
      <c r="AA3920" s="578"/>
      <c r="AB3920" s="578"/>
      <c r="AC3920" s="578"/>
      <c r="AD3920" s="578"/>
      <c r="AE3920" s="578"/>
      <c r="AF3920" s="578"/>
      <c r="AG3920" s="578"/>
      <c r="AH3920" s="578"/>
      <c r="AI3920" s="578"/>
      <c r="AJ3920" s="578"/>
      <c r="AK3920" s="578"/>
      <c r="AL3920" s="578"/>
      <c r="AM3920" s="578"/>
      <c r="AN3920" s="578"/>
      <c r="AO3920" s="578"/>
      <c r="AP3920" s="578"/>
      <c r="AQ3920" s="578"/>
      <c r="AR3920" s="578"/>
      <c r="AS3920" s="578"/>
      <c r="AT3920" s="578"/>
      <c r="AU3920" s="567"/>
      <c r="AV3920" s="578"/>
      <c r="AW3920" s="578"/>
      <c r="AX3920" s="578"/>
      <c r="AY3920" s="578"/>
      <c r="AZ3920" s="578"/>
      <c r="BA3920" s="578"/>
      <c r="BB3920" s="578"/>
      <c r="BC3920" s="578"/>
      <c r="BD3920" s="578"/>
      <c r="BE3920" s="578"/>
      <c r="BF3920" s="578"/>
      <c r="BG3920" s="578"/>
      <c r="BH3920" s="578"/>
      <c r="BI3920" s="578"/>
      <c r="BJ3920" s="578"/>
      <c r="BK3920" s="578"/>
      <c r="BL3920" s="578"/>
      <c r="BM3920" s="578"/>
      <c r="BN3920" s="578"/>
      <c r="BO3920" s="578"/>
      <c r="BP3920" s="578"/>
      <c r="BQ3920" s="547"/>
      <c r="BR3920" s="578"/>
      <c r="BS3920" s="1835"/>
      <c r="BT3920" s="575"/>
      <c r="BU3920" s="575"/>
    </row>
    <row r="3921" spans="1:73" s="534" customFormat="1" hidden="1">
      <c r="A3921" s="575"/>
      <c r="B3921" s="576"/>
      <c r="C3921" s="849"/>
      <c r="D3921" s="578"/>
      <c r="E3921" s="579"/>
      <c r="F3921" s="578"/>
      <c r="G3921" s="850"/>
      <c r="H3921" s="581"/>
      <c r="I3921" s="582"/>
      <c r="J3921" s="580"/>
      <c r="K3921" s="578"/>
      <c r="L3921" s="578"/>
      <c r="M3921" s="578"/>
      <c r="N3921" s="578"/>
      <c r="O3921" s="578"/>
      <c r="P3921" s="578"/>
      <c r="Q3921" s="578"/>
      <c r="R3921" s="578"/>
      <c r="S3921" s="578"/>
      <c r="T3921" s="578"/>
      <c r="U3921" s="578"/>
      <c r="V3921" s="578"/>
      <c r="W3921" s="578"/>
      <c r="X3921" s="578"/>
      <c r="Y3921" s="578"/>
      <c r="Z3921" s="578"/>
      <c r="AA3921" s="578"/>
      <c r="AB3921" s="578"/>
      <c r="AC3921" s="578"/>
      <c r="AD3921" s="578"/>
      <c r="AE3921" s="578"/>
      <c r="AF3921" s="578"/>
      <c r="AG3921" s="578"/>
      <c r="AH3921" s="578"/>
      <c r="AI3921" s="578"/>
      <c r="AJ3921" s="578"/>
      <c r="AK3921" s="578"/>
      <c r="AL3921" s="578"/>
      <c r="AM3921" s="578"/>
      <c r="AN3921" s="578"/>
      <c r="AO3921" s="578"/>
      <c r="AP3921" s="578"/>
      <c r="AQ3921" s="578"/>
      <c r="AR3921" s="578"/>
      <c r="AS3921" s="578"/>
      <c r="AT3921" s="578"/>
      <c r="AU3921" s="567"/>
      <c r="AV3921" s="578"/>
      <c r="AW3921" s="578"/>
      <c r="AX3921" s="578"/>
      <c r="AY3921" s="578"/>
      <c r="AZ3921" s="578"/>
      <c r="BA3921" s="578"/>
      <c r="BB3921" s="578"/>
      <c r="BC3921" s="578"/>
      <c r="BD3921" s="578"/>
      <c r="BE3921" s="578"/>
      <c r="BF3921" s="578"/>
      <c r="BG3921" s="578"/>
      <c r="BH3921" s="578"/>
      <c r="BI3921" s="578"/>
      <c r="BJ3921" s="578"/>
      <c r="BK3921" s="578"/>
      <c r="BL3921" s="578"/>
      <c r="BM3921" s="578"/>
      <c r="BN3921" s="578"/>
      <c r="BO3921" s="578"/>
      <c r="BP3921" s="578"/>
      <c r="BQ3921" s="547"/>
      <c r="BR3921" s="578"/>
      <c r="BS3921" s="1835"/>
      <c r="BT3921" s="575"/>
      <c r="BU3921" s="575"/>
    </row>
    <row r="3922" spans="1:73" s="534" customFormat="1" hidden="1">
      <c r="A3922" s="575"/>
      <c r="B3922" s="576"/>
      <c r="C3922" s="849"/>
      <c r="D3922" s="578"/>
      <c r="E3922" s="579"/>
      <c r="F3922" s="578"/>
      <c r="G3922" s="850"/>
      <c r="H3922" s="581"/>
      <c r="I3922" s="582"/>
      <c r="J3922" s="580"/>
      <c r="K3922" s="578"/>
      <c r="L3922" s="578"/>
      <c r="M3922" s="578"/>
      <c r="N3922" s="578"/>
      <c r="O3922" s="578"/>
      <c r="P3922" s="578"/>
      <c r="Q3922" s="578"/>
      <c r="R3922" s="578"/>
      <c r="S3922" s="578"/>
      <c r="T3922" s="578"/>
      <c r="U3922" s="578"/>
      <c r="V3922" s="578"/>
      <c r="W3922" s="578"/>
      <c r="X3922" s="578"/>
      <c r="Y3922" s="578"/>
      <c r="Z3922" s="578"/>
      <c r="AA3922" s="578"/>
      <c r="AB3922" s="578"/>
      <c r="AC3922" s="578"/>
      <c r="AD3922" s="578"/>
      <c r="AE3922" s="578"/>
      <c r="AF3922" s="578"/>
      <c r="AG3922" s="578"/>
      <c r="AH3922" s="578"/>
      <c r="AI3922" s="578"/>
      <c r="AJ3922" s="578"/>
      <c r="AK3922" s="578"/>
      <c r="AL3922" s="578"/>
      <c r="AM3922" s="578"/>
      <c r="AN3922" s="578"/>
      <c r="AO3922" s="578"/>
      <c r="AP3922" s="578"/>
      <c r="AQ3922" s="578"/>
      <c r="AR3922" s="578"/>
      <c r="AS3922" s="578"/>
      <c r="AT3922" s="578"/>
      <c r="AU3922" s="567"/>
      <c r="AV3922" s="578"/>
      <c r="AW3922" s="578"/>
      <c r="AX3922" s="578"/>
      <c r="AY3922" s="578"/>
      <c r="AZ3922" s="578"/>
      <c r="BA3922" s="578"/>
      <c r="BB3922" s="578"/>
      <c r="BC3922" s="578"/>
      <c r="BD3922" s="578"/>
      <c r="BE3922" s="578"/>
      <c r="BF3922" s="578"/>
      <c r="BG3922" s="578"/>
      <c r="BH3922" s="578"/>
      <c r="BI3922" s="578"/>
      <c r="BJ3922" s="578"/>
      <c r="BK3922" s="578"/>
      <c r="BL3922" s="578"/>
      <c r="BM3922" s="578"/>
      <c r="BN3922" s="578"/>
      <c r="BO3922" s="578"/>
      <c r="BP3922" s="578"/>
      <c r="BQ3922" s="547"/>
      <c r="BR3922" s="578"/>
      <c r="BS3922" s="1835"/>
      <c r="BT3922" s="575"/>
      <c r="BU3922" s="575"/>
    </row>
    <row r="3923" spans="1:73" s="534" customFormat="1" hidden="1">
      <c r="A3923" s="575"/>
      <c r="B3923" s="576"/>
      <c r="C3923" s="849"/>
      <c r="D3923" s="578"/>
      <c r="E3923" s="579"/>
      <c r="F3923" s="578"/>
      <c r="G3923" s="850"/>
      <c r="H3923" s="581"/>
      <c r="I3923" s="582"/>
      <c r="J3923" s="580"/>
      <c r="K3923" s="578"/>
      <c r="L3923" s="578"/>
      <c r="M3923" s="578"/>
      <c r="N3923" s="578"/>
      <c r="O3923" s="578"/>
      <c r="P3923" s="578"/>
      <c r="Q3923" s="578"/>
      <c r="R3923" s="578"/>
      <c r="S3923" s="578"/>
      <c r="T3923" s="578"/>
      <c r="U3923" s="578"/>
      <c r="V3923" s="578"/>
      <c r="W3923" s="578"/>
      <c r="X3923" s="578"/>
      <c r="Y3923" s="578"/>
      <c r="Z3923" s="578"/>
      <c r="AA3923" s="578"/>
      <c r="AB3923" s="578"/>
      <c r="AC3923" s="578"/>
      <c r="AD3923" s="578"/>
      <c r="AE3923" s="578"/>
      <c r="AF3923" s="578"/>
      <c r="AG3923" s="578"/>
      <c r="AH3923" s="578"/>
      <c r="AI3923" s="578"/>
      <c r="AJ3923" s="578"/>
      <c r="AK3923" s="578"/>
      <c r="AL3923" s="578"/>
      <c r="AM3923" s="578"/>
      <c r="AN3923" s="578"/>
      <c r="AO3923" s="578"/>
      <c r="AP3923" s="578"/>
      <c r="AQ3923" s="578"/>
      <c r="AR3923" s="578"/>
      <c r="AS3923" s="578"/>
      <c r="AT3923" s="578"/>
      <c r="AU3923" s="567"/>
      <c r="AV3923" s="578"/>
      <c r="AW3923" s="578"/>
      <c r="AX3923" s="578"/>
      <c r="AY3923" s="578"/>
      <c r="AZ3923" s="578"/>
      <c r="BA3923" s="578"/>
      <c r="BB3923" s="578"/>
      <c r="BC3923" s="578"/>
      <c r="BD3923" s="578"/>
      <c r="BE3923" s="578"/>
      <c r="BF3923" s="578"/>
      <c r="BG3923" s="578"/>
      <c r="BH3923" s="578"/>
      <c r="BI3923" s="578"/>
      <c r="BJ3923" s="578"/>
      <c r="BK3923" s="578"/>
      <c r="BL3923" s="578"/>
      <c r="BM3923" s="578"/>
      <c r="BN3923" s="578"/>
      <c r="BO3923" s="578"/>
      <c r="BP3923" s="578"/>
      <c r="BQ3923" s="547"/>
      <c r="BR3923" s="578"/>
      <c r="BS3923" s="1835"/>
      <c r="BT3923" s="575"/>
      <c r="BU3923" s="575"/>
    </row>
    <row r="3924" spans="1:73" s="534" customFormat="1" hidden="1">
      <c r="A3924" s="575"/>
      <c r="B3924" s="576"/>
      <c r="C3924" s="849"/>
      <c r="D3924" s="578"/>
      <c r="E3924" s="579"/>
      <c r="F3924" s="578"/>
      <c r="G3924" s="850"/>
      <c r="H3924" s="581"/>
      <c r="I3924" s="582"/>
      <c r="J3924" s="580"/>
      <c r="K3924" s="578"/>
      <c r="L3924" s="578"/>
      <c r="M3924" s="578"/>
      <c r="N3924" s="578"/>
      <c r="O3924" s="578"/>
      <c r="P3924" s="578"/>
      <c r="Q3924" s="578"/>
      <c r="R3924" s="578"/>
      <c r="S3924" s="578"/>
      <c r="T3924" s="578"/>
      <c r="U3924" s="578"/>
      <c r="V3924" s="578"/>
      <c r="W3924" s="578"/>
      <c r="X3924" s="578"/>
      <c r="Y3924" s="578"/>
      <c r="Z3924" s="578"/>
      <c r="AA3924" s="578"/>
      <c r="AB3924" s="578"/>
      <c r="AC3924" s="578"/>
      <c r="AD3924" s="578"/>
      <c r="AE3924" s="578"/>
      <c r="AF3924" s="578"/>
      <c r="AG3924" s="578"/>
      <c r="AH3924" s="578"/>
      <c r="AI3924" s="578"/>
      <c r="AJ3924" s="578"/>
      <c r="AK3924" s="578"/>
      <c r="AL3924" s="578"/>
      <c r="AM3924" s="578"/>
      <c r="AN3924" s="578"/>
      <c r="AO3924" s="578"/>
      <c r="AP3924" s="578"/>
      <c r="AQ3924" s="578"/>
      <c r="AR3924" s="578"/>
      <c r="AS3924" s="578"/>
      <c r="AT3924" s="578"/>
      <c r="AU3924" s="567"/>
      <c r="AV3924" s="578"/>
      <c r="AW3924" s="578"/>
      <c r="AX3924" s="578"/>
      <c r="AY3924" s="578"/>
      <c r="AZ3924" s="578"/>
      <c r="BA3924" s="578"/>
      <c r="BB3924" s="578"/>
      <c r="BC3924" s="578"/>
      <c r="BD3924" s="578"/>
      <c r="BE3924" s="578"/>
      <c r="BF3924" s="578"/>
      <c r="BG3924" s="578"/>
      <c r="BH3924" s="578"/>
      <c r="BI3924" s="578"/>
      <c r="BJ3924" s="578"/>
      <c r="BK3924" s="578"/>
      <c r="BL3924" s="578"/>
      <c r="BM3924" s="578"/>
      <c r="BN3924" s="578"/>
      <c r="BO3924" s="578"/>
      <c r="BP3924" s="578"/>
      <c r="BQ3924" s="547"/>
      <c r="BR3924" s="578"/>
      <c r="BS3924" s="1835"/>
      <c r="BT3924" s="575"/>
      <c r="BU3924" s="575"/>
    </row>
    <row r="3925" spans="1:73" s="534" customFormat="1" hidden="1">
      <c r="A3925" s="575"/>
      <c r="B3925" s="576"/>
      <c r="C3925" s="849"/>
      <c r="D3925" s="578"/>
      <c r="E3925" s="579"/>
      <c r="F3925" s="578"/>
      <c r="G3925" s="850"/>
      <c r="H3925" s="581"/>
      <c r="I3925" s="582"/>
      <c r="J3925" s="580"/>
      <c r="K3925" s="578"/>
      <c r="L3925" s="578"/>
      <c r="M3925" s="578"/>
      <c r="N3925" s="578"/>
      <c r="O3925" s="578"/>
      <c r="P3925" s="578"/>
      <c r="Q3925" s="578"/>
      <c r="R3925" s="578"/>
      <c r="S3925" s="578"/>
      <c r="T3925" s="578"/>
      <c r="U3925" s="578"/>
      <c r="V3925" s="578"/>
      <c r="W3925" s="578"/>
      <c r="X3925" s="578"/>
      <c r="Y3925" s="578"/>
      <c r="Z3925" s="578"/>
      <c r="AA3925" s="578"/>
      <c r="AB3925" s="578"/>
      <c r="AC3925" s="578"/>
      <c r="AD3925" s="578"/>
      <c r="AE3925" s="578"/>
      <c r="AF3925" s="578"/>
      <c r="AG3925" s="578"/>
      <c r="AH3925" s="578"/>
      <c r="AI3925" s="578"/>
      <c r="AJ3925" s="578"/>
      <c r="AK3925" s="578"/>
      <c r="AL3925" s="578"/>
      <c r="AM3925" s="578"/>
      <c r="AN3925" s="578"/>
      <c r="AO3925" s="578"/>
      <c r="AP3925" s="578"/>
      <c r="AQ3925" s="578"/>
      <c r="AR3925" s="578"/>
      <c r="AS3925" s="578"/>
      <c r="AT3925" s="578"/>
      <c r="AU3925" s="567"/>
      <c r="AV3925" s="578"/>
      <c r="AW3925" s="578"/>
      <c r="AX3925" s="578"/>
      <c r="AY3925" s="578"/>
      <c r="AZ3925" s="578"/>
      <c r="BA3925" s="578"/>
      <c r="BB3925" s="578"/>
      <c r="BC3925" s="578"/>
      <c r="BD3925" s="578"/>
      <c r="BE3925" s="578"/>
      <c r="BF3925" s="578"/>
      <c r="BG3925" s="578"/>
      <c r="BH3925" s="578"/>
      <c r="BI3925" s="578"/>
      <c r="BJ3925" s="578"/>
      <c r="BK3925" s="578"/>
      <c r="BL3925" s="578"/>
      <c r="BM3925" s="578"/>
      <c r="BN3925" s="578"/>
      <c r="BO3925" s="578"/>
      <c r="BP3925" s="578"/>
      <c r="BQ3925" s="547"/>
      <c r="BR3925" s="578"/>
      <c r="BS3925" s="1835"/>
      <c r="BT3925" s="575"/>
      <c r="BU3925" s="575"/>
    </row>
    <row r="3926" spans="1:73" s="534" customFormat="1" hidden="1">
      <c r="A3926" s="575"/>
      <c r="B3926" s="576"/>
      <c r="C3926" s="849"/>
      <c r="D3926" s="578"/>
      <c r="E3926" s="579"/>
      <c r="F3926" s="578"/>
      <c r="G3926" s="850"/>
      <c r="H3926" s="581"/>
      <c r="I3926" s="582"/>
      <c r="J3926" s="580"/>
      <c r="K3926" s="578"/>
      <c r="L3926" s="578"/>
      <c r="M3926" s="578"/>
      <c r="N3926" s="578"/>
      <c r="O3926" s="578"/>
      <c r="P3926" s="578"/>
      <c r="Q3926" s="578"/>
      <c r="R3926" s="578"/>
      <c r="S3926" s="578"/>
      <c r="T3926" s="578"/>
      <c r="U3926" s="578"/>
      <c r="V3926" s="578"/>
      <c r="W3926" s="578"/>
      <c r="X3926" s="578"/>
      <c r="Y3926" s="578"/>
      <c r="Z3926" s="578"/>
      <c r="AA3926" s="578"/>
      <c r="AB3926" s="578"/>
      <c r="AC3926" s="578"/>
      <c r="AD3926" s="578"/>
      <c r="AE3926" s="578"/>
      <c r="AF3926" s="578"/>
      <c r="AG3926" s="578"/>
      <c r="AH3926" s="578"/>
      <c r="AI3926" s="578"/>
      <c r="AJ3926" s="578"/>
      <c r="AK3926" s="578"/>
      <c r="AL3926" s="578"/>
      <c r="AM3926" s="578"/>
      <c r="AN3926" s="578"/>
      <c r="AO3926" s="578"/>
      <c r="AP3926" s="578"/>
      <c r="AQ3926" s="578"/>
      <c r="AR3926" s="578"/>
      <c r="AS3926" s="578"/>
      <c r="AT3926" s="578"/>
      <c r="AU3926" s="567"/>
      <c r="AV3926" s="578"/>
      <c r="AW3926" s="578"/>
      <c r="AX3926" s="578"/>
      <c r="AY3926" s="578"/>
      <c r="AZ3926" s="578"/>
      <c r="BA3926" s="578"/>
      <c r="BB3926" s="578"/>
      <c r="BC3926" s="578"/>
      <c r="BD3926" s="578"/>
      <c r="BE3926" s="578"/>
      <c r="BF3926" s="578"/>
      <c r="BG3926" s="578"/>
      <c r="BH3926" s="578"/>
      <c r="BI3926" s="578"/>
      <c r="BJ3926" s="578"/>
      <c r="BK3926" s="578"/>
      <c r="BL3926" s="578"/>
      <c r="BM3926" s="578"/>
      <c r="BN3926" s="578"/>
      <c r="BO3926" s="578"/>
      <c r="BP3926" s="578"/>
      <c r="BQ3926" s="547"/>
      <c r="BR3926" s="578"/>
      <c r="BS3926" s="1835"/>
      <c r="BT3926" s="575"/>
      <c r="BU3926" s="575"/>
    </row>
    <row r="3927" spans="1:73" s="534" customFormat="1" hidden="1">
      <c r="A3927" s="575"/>
      <c r="B3927" s="576"/>
      <c r="C3927" s="849"/>
      <c r="D3927" s="578"/>
      <c r="E3927" s="579"/>
      <c r="F3927" s="578"/>
      <c r="G3927" s="850"/>
      <c r="H3927" s="581"/>
      <c r="I3927" s="582"/>
      <c r="J3927" s="580"/>
      <c r="K3927" s="578"/>
      <c r="L3927" s="578"/>
      <c r="M3927" s="578"/>
      <c r="N3927" s="578"/>
      <c r="O3927" s="578"/>
      <c r="P3927" s="578"/>
      <c r="Q3927" s="578"/>
      <c r="R3927" s="578"/>
      <c r="S3927" s="578"/>
      <c r="T3927" s="578"/>
      <c r="U3927" s="578"/>
      <c r="V3927" s="578"/>
      <c r="W3927" s="578"/>
      <c r="X3927" s="578"/>
      <c r="Y3927" s="578"/>
      <c r="Z3927" s="578"/>
      <c r="AA3927" s="578"/>
      <c r="AB3927" s="578"/>
      <c r="AC3927" s="578"/>
      <c r="AD3927" s="578"/>
      <c r="AE3927" s="578"/>
      <c r="AF3927" s="578"/>
      <c r="AG3927" s="578"/>
      <c r="AH3927" s="578"/>
      <c r="AI3927" s="578"/>
      <c r="AJ3927" s="578"/>
      <c r="AK3927" s="578"/>
      <c r="AL3927" s="578"/>
      <c r="AM3927" s="578"/>
      <c r="AN3927" s="578"/>
      <c r="AO3927" s="578"/>
      <c r="AP3927" s="578"/>
      <c r="AQ3927" s="578"/>
      <c r="AR3927" s="578"/>
      <c r="AS3927" s="578"/>
      <c r="AT3927" s="578"/>
      <c r="AU3927" s="567"/>
      <c r="AV3927" s="578"/>
      <c r="AW3927" s="578"/>
      <c r="AX3927" s="578"/>
      <c r="AY3927" s="578"/>
      <c r="AZ3927" s="578"/>
      <c r="BA3927" s="578"/>
      <c r="BB3927" s="578"/>
      <c r="BC3927" s="578"/>
      <c r="BD3927" s="578"/>
      <c r="BE3927" s="578"/>
      <c r="BF3927" s="578"/>
      <c r="BG3927" s="578"/>
      <c r="BH3927" s="578"/>
      <c r="BI3927" s="578"/>
      <c r="BJ3927" s="578"/>
      <c r="BK3927" s="578"/>
      <c r="BL3927" s="578"/>
      <c r="BM3927" s="578"/>
      <c r="BN3927" s="578"/>
      <c r="BO3927" s="578"/>
      <c r="BP3927" s="578"/>
      <c r="BQ3927" s="547"/>
      <c r="BR3927" s="578"/>
      <c r="BS3927" s="1835"/>
      <c r="BT3927" s="575"/>
      <c r="BU3927" s="575"/>
    </row>
    <row r="3928" spans="1:73" s="534" customFormat="1" hidden="1">
      <c r="A3928" s="575"/>
      <c r="B3928" s="576"/>
      <c r="C3928" s="849"/>
      <c r="D3928" s="578"/>
      <c r="E3928" s="579"/>
      <c r="F3928" s="578"/>
      <c r="G3928" s="850"/>
      <c r="H3928" s="581"/>
      <c r="I3928" s="582"/>
      <c r="J3928" s="580"/>
      <c r="K3928" s="578"/>
      <c r="L3928" s="578"/>
      <c r="M3928" s="578"/>
      <c r="N3928" s="578"/>
      <c r="O3928" s="578"/>
      <c r="P3928" s="578"/>
      <c r="Q3928" s="578"/>
      <c r="R3928" s="578"/>
      <c r="S3928" s="578"/>
      <c r="T3928" s="578"/>
      <c r="U3928" s="578"/>
      <c r="V3928" s="578"/>
      <c r="W3928" s="578"/>
      <c r="X3928" s="578"/>
      <c r="Y3928" s="578"/>
      <c r="Z3928" s="578"/>
      <c r="AA3928" s="578"/>
      <c r="AB3928" s="578"/>
      <c r="AC3928" s="578"/>
      <c r="AD3928" s="578"/>
      <c r="AE3928" s="578"/>
      <c r="AF3928" s="578"/>
      <c r="AG3928" s="578"/>
      <c r="AH3928" s="578"/>
      <c r="AI3928" s="578"/>
      <c r="AJ3928" s="578"/>
      <c r="AK3928" s="578"/>
      <c r="AL3928" s="578"/>
      <c r="AM3928" s="578"/>
      <c r="AN3928" s="578"/>
      <c r="AO3928" s="578"/>
      <c r="AP3928" s="578"/>
      <c r="AQ3928" s="578"/>
      <c r="AR3928" s="578"/>
      <c r="AS3928" s="578"/>
      <c r="AT3928" s="578"/>
      <c r="AU3928" s="567"/>
      <c r="AV3928" s="578"/>
      <c r="AW3928" s="578"/>
      <c r="AX3928" s="578"/>
      <c r="AY3928" s="578"/>
      <c r="AZ3928" s="578"/>
      <c r="BA3928" s="578"/>
      <c r="BB3928" s="578"/>
      <c r="BC3928" s="578"/>
      <c r="BD3928" s="578"/>
      <c r="BE3928" s="578"/>
      <c r="BF3928" s="578"/>
      <c r="BG3928" s="578"/>
      <c r="BH3928" s="578"/>
      <c r="BI3928" s="578"/>
      <c r="BJ3928" s="578"/>
      <c r="BK3928" s="578"/>
      <c r="BL3928" s="578"/>
      <c r="BM3928" s="578"/>
      <c r="BN3928" s="578"/>
      <c r="BO3928" s="578"/>
      <c r="BP3928" s="578"/>
      <c r="BQ3928" s="547"/>
      <c r="BR3928" s="578"/>
      <c r="BS3928" s="1835"/>
      <c r="BT3928" s="575"/>
      <c r="BU3928" s="575"/>
    </row>
    <row r="3929" spans="1:73" s="534" customFormat="1" hidden="1">
      <c r="A3929" s="575"/>
      <c r="B3929" s="576"/>
      <c r="C3929" s="849"/>
      <c r="D3929" s="578"/>
      <c r="E3929" s="579"/>
      <c r="F3929" s="578"/>
      <c r="G3929" s="850"/>
      <c r="H3929" s="581"/>
      <c r="I3929" s="582"/>
      <c r="J3929" s="580"/>
      <c r="K3929" s="578"/>
      <c r="L3929" s="578"/>
      <c r="M3929" s="578"/>
      <c r="N3929" s="578"/>
      <c r="O3929" s="578"/>
      <c r="P3929" s="578"/>
      <c r="Q3929" s="578"/>
      <c r="R3929" s="578"/>
      <c r="S3929" s="578"/>
      <c r="T3929" s="578"/>
      <c r="U3929" s="578"/>
      <c r="V3929" s="578"/>
      <c r="W3929" s="578"/>
      <c r="X3929" s="578"/>
      <c r="Y3929" s="578"/>
      <c r="Z3929" s="578"/>
      <c r="AA3929" s="578"/>
      <c r="AB3929" s="578"/>
      <c r="AC3929" s="578"/>
      <c r="AD3929" s="578"/>
      <c r="AE3929" s="578"/>
      <c r="AF3929" s="578"/>
      <c r="AG3929" s="578"/>
      <c r="AH3929" s="578"/>
      <c r="AI3929" s="578"/>
      <c r="AJ3929" s="578"/>
      <c r="AK3929" s="578"/>
      <c r="AL3929" s="578"/>
      <c r="AM3929" s="578"/>
      <c r="AN3929" s="578"/>
      <c r="AO3929" s="578"/>
      <c r="AP3929" s="578"/>
      <c r="AQ3929" s="578"/>
      <c r="AR3929" s="578"/>
      <c r="AS3929" s="578"/>
      <c r="AT3929" s="578"/>
      <c r="AU3929" s="567"/>
      <c r="AV3929" s="578"/>
      <c r="AW3929" s="578"/>
      <c r="AX3929" s="578"/>
      <c r="AY3929" s="578"/>
      <c r="AZ3929" s="578"/>
      <c r="BA3929" s="578"/>
      <c r="BB3929" s="578"/>
      <c r="BC3929" s="578"/>
      <c r="BD3929" s="578"/>
      <c r="BE3929" s="578"/>
      <c r="BF3929" s="578"/>
      <c r="BG3929" s="578"/>
      <c r="BH3929" s="578"/>
      <c r="BI3929" s="578"/>
      <c r="BJ3929" s="578"/>
      <c r="BK3929" s="578"/>
      <c r="BL3929" s="578"/>
      <c r="BM3929" s="578"/>
      <c r="BN3929" s="578"/>
      <c r="BO3929" s="578"/>
      <c r="BP3929" s="578"/>
      <c r="BQ3929" s="547"/>
      <c r="BR3929" s="578"/>
      <c r="BS3929" s="1835"/>
      <c r="BT3929" s="575"/>
      <c r="BU3929" s="575"/>
    </row>
    <row r="3930" spans="1:73" s="534" customFormat="1" hidden="1">
      <c r="A3930" s="575"/>
      <c r="B3930" s="576"/>
      <c r="C3930" s="849"/>
      <c r="D3930" s="578"/>
      <c r="E3930" s="579"/>
      <c r="F3930" s="578"/>
      <c r="G3930" s="850"/>
      <c r="H3930" s="581"/>
      <c r="I3930" s="582"/>
      <c r="J3930" s="580"/>
      <c r="K3930" s="578"/>
      <c r="L3930" s="578"/>
      <c r="M3930" s="578"/>
      <c r="N3930" s="578"/>
      <c r="O3930" s="578"/>
      <c r="P3930" s="578"/>
      <c r="Q3930" s="578"/>
      <c r="R3930" s="578"/>
      <c r="S3930" s="578"/>
      <c r="T3930" s="578"/>
      <c r="U3930" s="578"/>
      <c r="V3930" s="578"/>
      <c r="W3930" s="578"/>
      <c r="X3930" s="578"/>
      <c r="Y3930" s="578"/>
      <c r="Z3930" s="578"/>
      <c r="AA3930" s="578"/>
      <c r="AB3930" s="578"/>
      <c r="AC3930" s="578"/>
      <c r="AD3930" s="578"/>
      <c r="AE3930" s="578"/>
      <c r="AF3930" s="578"/>
      <c r="AG3930" s="578"/>
      <c r="AH3930" s="578"/>
      <c r="AI3930" s="578"/>
      <c r="AJ3930" s="578"/>
      <c r="AK3930" s="578"/>
      <c r="AL3930" s="578"/>
      <c r="AM3930" s="578"/>
      <c r="AN3930" s="578"/>
      <c r="AO3930" s="578"/>
      <c r="AP3930" s="578"/>
      <c r="AQ3930" s="578"/>
      <c r="AR3930" s="578"/>
      <c r="AS3930" s="578"/>
      <c r="AT3930" s="578"/>
      <c r="AU3930" s="567"/>
      <c r="AV3930" s="578"/>
      <c r="AW3930" s="578"/>
      <c r="AX3930" s="578"/>
      <c r="AY3930" s="578"/>
      <c r="AZ3930" s="578"/>
      <c r="BA3930" s="578"/>
      <c r="BB3930" s="578"/>
      <c r="BC3930" s="578"/>
      <c r="BD3930" s="578"/>
      <c r="BE3930" s="578"/>
      <c r="BF3930" s="578"/>
      <c r="BG3930" s="578"/>
      <c r="BH3930" s="578"/>
      <c r="BI3930" s="578"/>
      <c r="BJ3930" s="578"/>
      <c r="BK3930" s="578"/>
      <c r="BL3930" s="578"/>
      <c r="BM3930" s="578"/>
      <c r="BN3930" s="578"/>
      <c r="BO3930" s="578"/>
      <c r="BP3930" s="578"/>
      <c r="BQ3930" s="547"/>
      <c r="BR3930" s="578"/>
      <c r="BS3930" s="1835"/>
      <c r="BT3930" s="575"/>
      <c r="BU3930" s="575"/>
    </row>
    <row r="3931" spans="1:73" s="534" customFormat="1" hidden="1">
      <c r="A3931" s="575"/>
      <c r="B3931" s="576"/>
      <c r="C3931" s="849"/>
      <c r="D3931" s="578"/>
      <c r="E3931" s="579"/>
      <c r="F3931" s="578"/>
      <c r="G3931" s="850"/>
      <c r="H3931" s="581"/>
      <c r="I3931" s="582"/>
      <c r="J3931" s="580"/>
      <c r="K3931" s="578"/>
      <c r="L3931" s="578"/>
      <c r="M3931" s="578"/>
      <c r="N3931" s="578"/>
      <c r="O3931" s="578"/>
      <c r="P3931" s="578"/>
      <c r="Q3931" s="578"/>
      <c r="R3931" s="578"/>
      <c r="S3931" s="578"/>
      <c r="T3931" s="578"/>
      <c r="U3931" s="578"/>
      <c r="V3931" s="578"/>
      <c r="W3931" s="578"/>
      <c r="X3931" s="578"/>
      <c r="Y3931" s="578"/>
      <c r="Z3931" s="578"/>
      <c r="AA3931" s="578"/>
      <c r="AB3931" s="578"/>
      <c r="AC3931" s="578"/>
      <c r="AD3931" s="578"/>
      <c r="AE3931" s="578"/>
      <c r="AF3931" s="578"/>
      <c r="AG3931" s="578"/>
      <c r="AH3931" s="578"/>
      <c r="AI3931" s="578"/>
      <c r="AJ3931" s="578"/>
      <c r="AK3931" s="578"/>
      <c r="AL3931" s="578"/>
      <c r="AM3931" s="578"/>
      <c r="AN3931" s="578"/>
      <c r="AO3931" s="578"/>
      <c r="AP3931" s="578"/>
      <c r="AQ3931" s="578"/>
      <c r="AR3931" s="578"/>
      <c r="AS3931" s="578"/>
      <c r="AT3931" s="578"/>
      <c r="AU3931" s="567"/>
      <c r="AV3931" s="578"/>
      <c r="AW3931" s="578"/>
      <c r="AX3931" s="578"/>
      <c r="AY3931" s="578"/>
      <c r="AZ3931" s="578"/>
      <c r="BA3931" s="578"/>
      <c r="BB3931" s="578"/>
      <c r="BC3931" s="578"/>
      <c r="BD3931" s="578"/>
      <c r="BE3931" s="578"/>
      <c r="BF3931" s="578"/>
      <c r="BG3931" s="578"/>
      <c r="BH3931" s="578"/>
      <c r="BI3931" s="578"/>
      <c r="BJ3931" s="578"/>
      <c r="BK3931" s="578"/>
      <c r="BL3931" s="578"/>
      <c r="BM3931" s="578"/>
      <c r="BN3931" s="578"/>
      <c r="BO3931" s="578"/>
      <c r="BP3931" s="578"/>
      <c r="BQ3931" s="547"/>
      <c r="BR3931" s="578"/>
      <c r="BS3931" s="1835"/>
      <c r="BT3931" s="575"/>
      <c r="BU3931" s="575"/>
    </row>
    <row r="3932" spans="1:73" s="534" customFormat="1" hidden="1">
      <c r="A3932" s="575"/>
      <c r="B3932" s="576"/>
      <c r="C3932" s="849"/>
      <c r="D3932" s="578"/>
      <c r="E3932" s="579"/>
      <c r="F3932" s="578"/>
      <c r="G3932" s="850"/>
      <c r="H3932" s="581"/>
      <c r="I3932" s="582"/>
      <c r="J3932" s="580"/>
      <c r="K3932" s="578"/>
      <c r="L3932" s="578"/>
      <c r="M3932" s="578"/>
      <c r="N3932" s="578"/>
      <c r="O3932" s="578"/>
      <c r="P3932" s="578"/>
      <c r="Q3932" s="578"/>
      <c r="R3932" s="578"/>
      <c r="S3932" s="578"/>
      <c r="T3932" s="578"/>
      <c r="U3932" s="578"/>
      <c r="V3932" s="578"/>
      <c r="W3932" s="578"/>
      <c r="X3932" s="578"/>
      <c r="Y3932" s="578"/>
      <c r="Z3932" s="578"/>
      <c r="AA3932" s="578"/>
      <c r="AB3932" s="578"/>
      <c r="AC3932" s="578"/>
      <c r="AD3932" s="578"/>
      <c r="AE3932" s="578"/>
      <c r="AF3932" s="578"/>
      <c r="AG3932" s="578"/>
      <c r="AH3932" s="578"/>
      <c r="AI3932" s="578"/>
      <c r="AJ3932" s="578"/>
      <c r="AK3932" s="578"/>
      <c r="AL3932" s="578"/>
      <c r="AM3932" s="578"/>
      <c r="AN3932" s="578"/>
      <c r="AO3932" s="578"/>
      <c r="AP3932" s="578"/>
      <c r="AQ3932" s="578"/>
      <c r="AR3932" s="578"/>
      <c r="AS3932" s="578"/>
      <c r="AT3932" s="578"/>
      <c r="AU3932" s="567"/>
      <c r="AV3932" s="578"/>
      <c r="AW3932" s="578"/>
      <c r="AX3932" s="578"/>
      <c r="AY3932" s="578"/>
      <c r="AZ3932" s="578"/>
      <c r="BA3932" s="578"/>
      <c r="BB3932" s="578"/>
      <c r="BC3932" s="578"/>
      <c r="BD3932" s="578"/>
      <c r="BE3932" s="578"/>
      <c r="BF3932" s="578"/>
      <c r="BG3932" s="578"/>
      <c r="BH3932" s="578"/>
      <c r="BI3932" s="578"/>
      <c r="BJ3932" s="578"/>
      <c r="BK3932" s="578"/>
      <c r="BL3932" s="578"/>
      <c r="BM3932" s="578"/>
      <c r="BN3932" s="578"/>
      <c r="BO3932" s="578"/>
      <c r="BP3932" s="578"/>
      <c r="BQ3932" s="547"/>
      <c r="BR3932" s="578"/>
      <c r="BS3932" s="1835"/>
      <c r="BT3932" s="575"/>
      <c r="BU3932" s="575"/>
    </row>
    <row r="3933" spans="1:73" s="534" customFormat="1" hidden="1">
      <c r="A3933" s="575"/>
      <c r="B3933" s="576"/>
      <c r="C3933" s="849"/>
      <c r="D3933" s="578"/>
      <c r="E3933" s="579"/>
      <c r="F3933" s="578"/>
      <c r="G3933" s="850"/>
      <c r="H3933" s="581"/>
      <c r="I3933" s="582"/>
      <c r="J3933" s="580"/>
      <c r="K3933" s="578"/>
      <c r="L3933" s="578"/>
      <c r="M3933" s="578"/>
      <c r="N3933" s="578"/>
      <c r="O3933" s="578"/>
      <c r="P3933" s="578"/>
      <c r="Q3933" s="578"/>
      <c r="R3933" s="578"/>
      <c r="S3933" s="578"/>
      <c r="T3933" s="578"/>
      <c r="U3933" s="578"/>
      <c r="V3933" s="578"/>
      <c r="W3933" s="578"/>
      <c r="X3933" s="578"/>
      <c r="Y3933" s="578"/>
      <c r="Z3933" s="578"/>
      <c r="AA3933" s="578"/>
      <c r="AB3933" s="578"/>
      <c r="AC3933" s="578"/>
      <c r="AD3933" s="578"/>
      <c r="AE3933" s="578"/>
      <c r="AF3933" s="578"/>
      <c r="AG3933" s="578"/>
      <c r="AH3933" s="578"/>
      <c r="AI3933" s="578"/>
      <c r="AJ3933" s="578"/>
      <c r="AK3933" s="578"/>
      <c r="AL3933" s="578"/>
      <c r="AM3933" s="578"/>
      <c r="AN3933" s="578"/>
      <c r="AO3933" s="578"/>
      <c r="AP3933" s="578"/>
      <c r="AQ3933" s="578"/>
      <c r="AR3933" s="578"/>
      <c r="AS3933" s="578"/>
      <c r="AT3933" s="578"/>
      <c r="AU3933" s="567"/>
      <c r="AV3933" s="578"/>
      <c r="AW3933" s="578"/>
      <c r="AX3933" s="578"/>
      <c r="AY3933" s="578"/>
      <c r="AZ3933" s="578"/>
      <c r="BA3933" s="578"/>
      <c r="BB3933" s="578"/>
      <c r="BC3933" s="578"/>
      <c r="BD3933" s="578"/>
      <c r="BE3933" s="578"/>
      <c r="BF3933" s="578"/>
      <c r="BG3933" s="578"/>
      <c r="BH3933" s="578"/>
      <c r="BI3933" s="578"/>
      <c r="BJ3933" s="578"/>
      <c r="BK3933" s="578"/>
      <c r="BL3933" s="578"/>
      <c r="BM3933" s="578"/>
      <c r="BN3933" s="578"/>
      <c r="BO3933" s="578"/>
      <c r="BP3933" s="578"/>
      <c r="BQ3933" s="547"/>
      <c r="BR3933" s="578"/>
      <c r="BS3933" s="1835"/>
      <c r="BT3933" s="575"/>
      <c r="BU3933" s="575"/>
    </row>
    <row r="3934" spans="1:73" s="534" customFormat="1" hidden="1">
      <c r="A3934" s="575"/>
      <c r="B3934" s="576"/>
      <c r="C3934" s="849"/>
      <c r="D3934" s="578"/>
      <c r="E3934" s="579"/>
      <c r="F3934" s="578"/>
      <c r="G3934" s="850"/>
      <c r="H3934" s="581"/>
      <c r="I3934" s="582"/>
      <c r="J3934" s="580"/>
      <c r="K3934" s="578"/>
      <c r="L3934" s="578"/>
      <c r="M3934" s="578"/>
      <c r="N3934" s="578"/>
      <c r="O3934" s="578"/>
      <c r="P3934" s="578"/>
      <c r="Q3934" s="578"/>
      <c r="R3934" s="578"/>
      <c r="S3934" s="578"/>
      <c r="T3934" s="578"/>
      <c r="U3934" s="578"/>
      <c r="V3934" s="578"/>
      <c r="W3934" s="578"/>
      <c r="X3934" s="578"/>
      <c r="Y3934" s="578"/>
      <c r="Z3934" s="578"/>
      <c r="AA3934" s="578"/>
      <c r="AB3934" s="578"/>
      <c r="AC3934" s="578"/>
      <c r="AD3934" s="578"/>
      <c r="AE3934" s="578"/>
      <c r="AF3934" s="578"/>
      <c r="AG3934" s="578"/>
      <c r="AH3934" s="578"/>
      <c r="AI3934" s="578"/>
      <c r="AJ3934" s="578"/>
      <c r="AK3934" s="578"/>
      <c r="AL3934" s="578"/>
      <c r="AM3934" s="578"/>
      <c r="AN3934" s="578"/>
      <c r="AO3934" s="578"/>
      <c r="AP3934" s="578"/>
      <c r="AQ3934" s="578"/>
      <c r="AR3934" s="578"/>
      <c r="AS3934" s="578"/>
      <c r="AT3934" s="578"/>
      <c r="AU3934" s="567"/>
      <c r="AV3934" s="578"/>
      <c r="AW3934" s="578"/>
      <c r="AX3934" s="578"/>
      <c r="AY3934" s="578"/>
      <c r="AZ3934" s="578"/>
      <c r="BA3934" s="578"/>
      <c r="BB3934" s="578"/>
      <c r="BC3934" s="578"/>
      <c r="BD3934" s="578"/>
      <c r="BE3934" s="578"/>
      <c r="BF3934" s="578"/>
      <c r="BG3934" s="578"/>
      <c r="BH3934" s="578"/>
      <c r="BI3934" s="578"/>
      <c r="BJ3934" s="578"/>
      <c r="BK3934" s="578"/>
      <c r="BL3934" s="578"/>
      <c r="BM3934" s="578"/>
      <c r="BN3934" s="578"/>
      <c r="BO3934" s="578"/>
      <c r="BP3934" s="578"/>
      <c r="BQ3934" s="547"/>
      <c r="BR3934" s="578"/>
      <c r="BS3934" s="1835"/>
      <c r="BT3934" s="575"/>
      <c r="BU3934" s="575"/>
    </row>
    <row r="3935" spans="1:73" s="534" customFormat="1" hidden="1">
      <c r="A3935" s="575"/>
      <c r="B3935" s="576"/>
      <c r="C3935" s="849"/>
      <c r="D3935" s="578"/>
      <c r="E3935" s="579"/>
      <c r="F3935" s="578"/>
      <c r="G3935" s="850"/>
      <c r="H3935" s="581"/>
      <c r="I3935" s="582"/>
      <c r="J3935" s="580"/>
      <c r="K3935" s="578"/>
      <c r="L3935" s="578"/>
      <c r="M3935" s="578"/>
      <c r="N3935" s="578"/>
      <c r="O3935" s="578"/>
      <c r="P3935" s="578"/>
      <c r="Q3935" s="578"/>
      <c r="R3935" s="578"/>
      <c r="S3935" s="578"/>
      <c r="T3935" s="578"/>
      <c r="U3935" s="578"/>
      <c r="V3935" s="578"/>
      <c r="W3935" s="578"/>
      <c r="X3935" s="578"/>
      <c r="Y3935" s="578"/>
      <c r="Z3935" s="578"/>
      <c r="AA3935" s="578"/>
      <c r="AB3935" s="578"/>
      <c r="AC3935" s="578"/>
      <c r="AD3935" s="578"/>
      <c r="AE3935" s="578"/>
      <c r="AF3935" s="578"/>
      <c r="AG3935" s="578"/>
      <c r="AH3935" s="578"/>
      <c r="AI3935" s="578"/>
      <c r="AJ3935" s="578"/>
      <c r="AK3935" s="578"/>
      <c r="AL3935" s="578"/>
      <c r="AM3935" s="578"/>
      <c r="AN3935" s="578"/>
      <c r="AO3935" s="578"/>
      <c r="AP3935" s="578"/>
      <c r="AQ3935" s="578"/>
      <c r="AR3935" s="578"/>
      <c r="AS3935" s="578"/>
      <c r="AT3935" s="578"/>
      <c r="AU3935" s="567"/>
      <c r="AV3935" s="578"/>
      <c r="AW3935" s="578"/>
      <c r="AX3935" s="578"/>
      <c r="AY3935" s="578"/>
      <c r="AZ3935" s="578"/>
      <c r="BA3935" s="578"/>
      <c r="BB3935" s="578"/>
      <c r="BC3935" s="578"/>
      <c r="BD3935" s="578"/>
      <c r="BE3935" s="578"/>
      <c r="BF3935" s="578"/>
      <c r="BG3935" s="578"/>
      <c r="BH3935" s="578"/>
      <c r="BI3935" s="578"/>
      <c r="BJ3935" s="578"/>
      <c r="BK3935" s="578"/>
      <c r="BL3935" s="578"/>
      <c r="BM3935" s="578"/>
      <c r="BN3935" s="578"/>
      <c r="BO3935" s="578"/>
      <c r="BP3935" s="578"/>
      <c r="BQ3935" s="547"/>
      <c r="BR3935" s="578"/>
      <c r="BS3935" s="1835"/>
      <c r="BT3935" s="575"/>
      <c r="BU3935" s="575"/>
    </row>
    <row r="3936" spans="1:73" s="534" customFormat="1" hidden="1">
      <c r="A3936" s="575"/>
      <c r="B3936" s="576"/>
      <c r="C3936" s="849"/>
      <c r="D3936" s="578"/>
      <c r="E3936" s="579"/>
      <c r="F3936" s="578"/>
      <c r="G3936" s="850"/>
      <c r="H3936" s="581"/>
      <c r="I3936" s="582"/>
      <c r="J3936" s="580"/>
      <c r="K3936" s="578"/>
      <c r="L3936" s="578"/>
      <c r="M3936" s="578"/>
      <c r="N3936" s="578"/>
      <c r="O3936" s="578"/>
      <c r="P3936" s="578"/>
      <c r="Q3936" s="578"/>
      <c r="R3936" s="578"/>
      <c r="S3936" s="578"/>
      <c r="T3936" s="578"/>
      <c r="U3936" s="578"/>
      <c r="V3936" s="578"/>
      <c r="W3936" s="578"/>
      <c r="X3936" s="578"/>
      <c r="Y3936" s="578"/>
      <c r="Z3936" s="578"/>
      <c r="AA3936" s="578"/>
      <c r="AB3936" s="578"/>
      <c r="AC3936" s="578"/>
      <c r="AD3936" s="578"/>
      <c r="AE3936" s="578"/>
      <c r="AF3936" s="578"/>
      <c r="AG3936" s="578"/>
      <c r="AH3936" s="578"/>
      <c r="AI3936" s="578"/>
      <c r="AJ3936" s="578"/>
      <c r="AK3936" s="578"/>
      <c r="AL3936" s="578"/>
      <c r="AM3936" s="578"/>
      <c r="AN3936" s="578"/>
      <c r="AO3936" s="578"/>
      <c r="AP3936" s="578"/>
      <c r="AQ3936" s="578"/>
      <c r="AR3936" s="578"/>
      <c r="AS3936" s="578"/>
      <c r="AT3936" s="578"/>
      <c r="AU3936" s="567"/>
      <c r="AV3936" s="578"/>
      <c r="AW3936" s="578"/>
      <c r="AX3936" s="578"/>
      <c r="AY3936" s="578"/>
      <c r="AZ3936" s="578"/>
      <c r="BA3936" s="578"/>
      <c r="BB3936" s="578"/>
      <c r="BC3936" s="578"/>
      <c r="BD3936" s="578"/>
      <c r="BE3936" s="578"/>
      <c r="BF3936" s="578"/>
      <c r="BG3936" s="578"/>
      <c r="BH3936" s="578"/>
      <c r="BI3936" s="578"/>
      <c r="BJ3936" s="578"/>
      <c r="BK3936" s="578"/>
      <c r="BL3936" s="578"/>
      <c r="BM3936" s="578"/>
      <c r="BN3936" s="578"/>
      <c r="BO3936" s="578"/>
      <c r="BP3936" s="578"/>
      <c r="BQ3936" s="547"/>
      <c r="BR3936" s="578"/>
      <c r="BS3936" s="1835"/>
      <c r="BT3936" s="575"/>
      <c r="BU3936" s="575"/>
    </row>
    <row r="3937" spans="1:77" s="534" customFormat="1" hidden="1">
      <c r="A3937" s="575"/>
      <c r="B3937" s="576"/>
      <c r="C3937" s="849"/>
      <c r="D3937" s="578"/>
      <c r="E3937" s="579"/>
      <c r="F3937" s="578"/>
      <c r="G3937" s="850"/>
      <c r="H3937" s="581"/>
      <c r="I3937" s="582"/>
      <c r="J3937" s="580"/>
      <c r="K3937" s="578"/>
      <c r="L3937" s="578"/>
      <c r="M3937" s="578"/>
      <c r="N3937" s="578"/>
      <c r="O3937" s="578"/>
      <c r="P3937" s="578"/>
      <c r="Q3937" s="578"/>
      <c r="R3937" s="578"/>
      <c r="S3937" s="578"/>
      <c r="T3937" s="578"/>
      <c r="U3937" s="578"/>
      <c r="V3937" s="578"/>
      <c r="W3937" s="578"/>
      <c r="X3937" s="578"/>
      <c r="Y3937" s="578"/>
      <c r="Z3937" s="578"/>
      <c r="AA3937" s="578"/>
      <c r="AB3937" s="578"/>
      <c r="AC3937" s="578"/>
      <c r="AD3937" s="578"/>
      <c r="AE3937" s="578"/>
      <c r="AF3937" s="578"/>
      <c r="AG3937" s="578"/>
      <c r="AH3937" s="578"/>
      <c r="AI3937" s="578"/>
      <c r="AJ3937" s="578"/>
      <c r="AK3937" s="578"/>
      <c r="AL3937" s="578"/>
      <c r="AM3937" s="578"/>
      <c r="AN3937" s="578"/>
      <c r="AO3937" s="578"/>
      <c r="AP3937" s="578"/>
      <c r="AQ3937" s="578"/>
      <c r="AR3937" s="578"/>
      <c r="AS3937" s="578"/>
      <c r="AT3937" s="578"/>
      <c r="AU3937" s="567"/>
      <c r="AV3937" s="578"/>
      <c r="AW3937" s="578"/>
      <c r="AX3937" s="578"/>
      <c r="AY3937" s="578"/>
      <c r="AZ3937" s="578"/>
      <c r="BA3937" s="578"/>
      <c r="BB3937" s="578"/>
      <c r="BC3937" s="578"/>
      <c r="BD3937" s="578"/>
      <c r="BE3937" s="578"/>
      <c r="BF3937" s="578"/>
      <c r="BG3937" s="578"/>
      <c r="BH3937" s="578"/>
      <c r="BI3937" s="578"/>
      <c r="BJ3937" s="578"/>
      <c r="BK3937" s="578"/>
      <c r="BL3937" s="578"/>
      <c r="BM3937" s="578"/>
      <c r="BN3937" s="578"/>
      <c r="BO3937" s="578"/>
      <c r="BP3937" s="578"/>
      <c r="BQ3937" s="547"/>
      <c r="BR3937" s="578"/>
      <c r="BS3937" s="1835"/>
      <c r="BT3937" s="575"/>
      <c r="BU3937" s="575"/>
    </row>
    <row r="3938" spans="1:77" s="534" customFormat="1" hidden="1">
      <c r="A3938" s="575"/>
      <c r="B3938" s="576"/>
      <c r="C3938" s="849"/>
      <c r="D3938" s="578"/>
      <c r="E3938" s="579"/>
      <c r="F3938" s="578"/>
      <c r="G3938" s="850"/>
      <c r="H3938" s="581"/>
      <c r="I3938" s="582"/>
      <c r="J3938" s="580"/>
      <c r="K3938" s="578"/>
      <c r="L3938" s="578"/>
      <c r="M3938" s="578"/>
      <c r="N3938" s="578"/>
      <c r="O3938" s="578"/>
      <c r="P3938" s="578"/>
      <c r="Q3938" s="578"/>
      <c r="R3938" s="578"/>
      <c r="S3938" s="578"/>
      <c r="T3938" s="578"/>
      <c r="U3938" s="578"/>
      <c r="V3938" s="578"/>
      <c r="W3938" s="578"/>
      <c r="X3938" s="578"/>
      <c r="Y3938" s="578"/>
      <c r="Z3938" s="578"/>
      <c r="AA3938" s="578"/>
      <c r="AB3938" s="578"/>
      <c r="AC3938" s="578"/>
      <c r="AD3938" s="578"/>
      <c r="AE3938" s="578"/>
      <c r="AF3938" s="578"/>
      <c r="AG3938" s="578"/>
      <c r="AH3938" s="578"/>
      <c r="AI3938" s="578"/>
      <c r="AJ3938" s="578"/>
      <c r="AK3938" s="578"/>
      <c r="AL3938" s="578"/>
      <c r="AM3938" s="578"/>
      <c r="AN3938" s="578"/>
      <c r="AO3938" s="578"/>
      <c r="AP3938" s="578"/>
      <c r="AQ3938" s="578"/>
      <c r="AR3938" s="578"/>
      <c r="AS3938" s="578"/>
      <c r="AT3938" s="578"/>
      <c r="AU3938" s="567"/>
      <c r="AV3938" s="578"/>
      <c r="AW3938" s="578"/>
      <c r="AX3938" s="578"/>
      <c r="AY3938" s="578"/>
      <c r="AZ3938" s="578"/>
      <c r="BA3938" s="578"/>
      <c r="BB3938" s="578"/>
      <c r="BC3938" s="578"/>
      <c r="BD3938" s="578"/>
      <c r="BE3938" s="578"/>
      <c r="BF3938" s="578"/>
      <c r="BG3938" s="578"/>
      <c r="BH3938" s="578"/>
      <c r="BI3938" s="578"/>
      <c r="BJ3938" s="578"/>
      <c r="BK3938" s="578"/>
      <c r="BL3938" s="578"/>
      <c r="BM3938" s="578"/>
      <c r="BN3938" s="578"/>
      <c r="BO3938" s="578"/>
      <c r="BP3938" s="578"/>
      <c r="BQ3938" s="547"/>
      <c r="BR3938" s="578"/>
      <c r="BS3938" s="1835"/>
      <c r="BT3938" s="575"/>
      <c r="BU3938" s="575"/>
    </row>
    <row r="3939" spans="1:77" s="534" customFormat="1" hidden="1">
      <c r="A3939" s="575"/>
      <c r="B3939" s="576"/>
      <c r="C3939" s="849"/>
      <c r="D3939" s="578"/>
      <c r="E3939" s="579"/>
      <c r="F3939" s="578"/>
      <c r="G3939" s="850"/>
      <c r="H3939" s="581"/>
      <c r="I3939" s="582"/>
      <c r="J3939" s="580"/>
      <c r="K3939" s="578"/>
      <c r="L3939" s="578"/>
      <c r="M3939" s="578"/>
      <c r="N3939" s="578"/>
      <c r="O3939" s="578"/>
      <c r="P3939" s="578"/>
      <c r="Q3939" s="578"/>
      <c r="R3939" s="578"/>
      <c r="S3939" s="578"/>
      <c r="T3939" s="578"/>
      <c r="U3939" s="578"/>
      <c r="V3939" s="578"/>
      <c r="W3939" s="578"/>
      <c r="X3939" s="578"/>
      <c r="Y3939" s="578"/>
      <c r="Z3939" s="578"/>
      <c r="AA3939" s="578"/>
      <c r="AB3939" s="578"/>
      <c r="AC3939" s="578"/>
      <c r="AD3939" s="578"/>
      <c r="AE3939" s="578"/>
      <c r="AF3939" s="578"/>
      <c r="AG3939" s="578"/>
      <c r="AH3939" s="578"/>
      <c r="AI3939" s="578"/>
      <c r="AJ3939" s="578"/>
      <c r="AK3939" s="578"/>
      <c r="AL3939" s="578"/>
      <c r="AM3939" s="578"/>
      <c r="AN3939" s="578"/>
      <c r="AO3939" s="578"/>
      <c r="AP3939" s="578"/>
      <c r="AQ3939" s="578"/>
      <c r="AR3939" s="578"/>
      <c r="AS3939" s="578"/>
      <c r="AT3939" s="578"/>
      <c r="AU3939" s="567"/>
      <c r="AV3939" s="578"/>
      <c r="AW3939" s="578"/>
      <c r="AX3939" s="578"/>
      <c r="AY3939" s="578"/>
      <c r="AZ3939" s="578"/>
      <c r="BA3939" s="578"/>
      <c r="BB3939" s="578"/>
      <c r="BC3939" s="578"/>
      <c r="BD3939" s="578"/>
      <c r="BE3939" s="578"/>
      <c r="BF3939" s="578"/>
      <c r="BG3939" s="578"/>
      <c r="BH3939" s="578"/>
      <c r="BI3939" s="578"/>
      <c r="BJ3939" s="578"/>
      <c r="BK3939" s="578"/>
      <c r="BL3939" s="578"/>
      <c r="BM3939" s="578"/>
      <c r="BN3939" s="578"/>
      <c r="BO3939" s="578"/>
      <c r="BP3939" s="578"/>
      <c r="BQ3939" s="547"/>
      <c r="BR3939" s="578"/>
      <c r="BS3939" s="1835"/>
      <c r="BT3939" s="575"/>
      <c r="BU3939" s="575"/>
    </row>
    <row r="3940" spans="1:77" s="534" customFormat="1" hidden="1">
      <c r="A3940" s="575"/>
      <c r="B3940" s="576"/>
      <c r="C3940" s="849"/>
      <c r="D3940" s="578"/>
      <c r="E3940" s="579"/>
      <c r="F3940" s="578"/>
      <c r="G3940" s="850"/>
      <c r="H3940" s="581"/>
      <c r="I3940" s="582"/>
      <c r="J3940" s="580"/>
      <c r="K3940" s="578"/>
      <c r="L3940" s="578"/>
      <c r="M3940" s="578"/>
      <c r="N3940" s="578"/>
      <c r="O3940" s="578"/>
      <c r="P3940" s="578"/>
      <c r="Q3940" s="578"/>
      <c r="R3940" s="578"/>
      <c r="S3940" s="578"/>
      <c r="T3940" s="578"/>
      <c r="U3940" s="578"/>
      <c r="V3940" s="578"/>
      <c r="W3940" s="578"/>
      <c r="X3940" s="578"/>
      <c r="Y3940" s="578"/>
      <c r="Z3940" s="578"/>
      <c r="AA3940" s="578"/>
      <c r="AB3940" s="578"/>
      <c r="AC3940" s="578"/>
      <c r="AD3940" s="578"/>
      <c r="AE3940" s="578"/>
      <c r="AF3940" s="578"/>
      <c r="AG3940" s="578"/>
      <c r="AH3940" s="578"/>
      <c r="AI3940" s="578"/>
      <c r="AJ3940" s="578"/>
      <c r="AK3940" s="578"/>
      <c r="AL3940" s="578"/>
      <c r="AM3940" s="578"/>
      <c r="AN3940" s="578"/>
      <c r="AO3940" s="578"/>
      <c r="AP3940" s="578"/>
      <c r="AQ3940" s="578"/>
      <c r="AR3940" s="578"/>
      <c r="AS3940" s="578"/>
      <c r="AT3940" s="578"/>
      <c r="AU3940" s="567"/>
      <c r="AV3940" s="578"/>
      <c r="AW3940" s="578"/>
      <c r="AX3940" s="578"/>
      <c r="AY3940" s="578"/>
      <c r="AZ3940" s="578"/>
      <c r="BA3940" s="578"/>
      <c r="BB3940" s="578"/>
      <c r="BC3940" s="578"/>
      <c r="BD3940" s="578"/>
      <c r="BE3940" s="578"/>
      <c r="BF3940" s="578"/>
      <c r="BG3940" s="578"/>
      <c r="BH3940" s="578"/>
      <c r="BI3940" s="578"/>
      <c r="BJ3940" s="578"/>
      <c r="BK3940" s="578"/>
      <c r="BL3940" s="578"/>
      <c r="BM3940" s="578"/>
      <c r="BN3940" s="578"/>
      <c r="BO3940" s="578"/>
      <c r="BP3940" s="578"/>
      <c r="BQ3940" s="547"/>
      <c r="BR3940" s="578"/>
      <c r="BS3940" s="1835"/>
      <c r="BT3940" s="575"/>
      <c r="BU3940" s="575"/>
    </row>
    <row r="3941" spans="1:77" s="534" customFormat="1" hidden="1">
      <c r="A3941" s="575"/>
      <c r="B3941" s="576"/>
      <c r="C3941" s="849"/>
      <c r="D3941" s="578"/>
      <c r="E3941" s="579"/>
      <c r="F3941" s="578"/>
      <c r="G3941" s="850"/>
      <c r="H3941" s="581"/>
      <c r="I3941" s="582"/>
      <c r="J3941" s="580"/>
      <c r="K3941" s="578"/>
      <c r="L3941" s="578"/>
      <c r="M3941" s="578"/>
      <c r="N3941" s="578"/>
      <c r="O3941" s="578"/>
      <c r="P3941" s="578"/>
      <c r="Q3941" s="578"/>
      <c r="R3941" s="578"/>
      <c r="S3941" s="578"/>
      <c r="T3941" s="578"/>
      <c r="U3941" s="578"/>
      <c r="V3941" s="578"/>
      <c r="W3941" s="578"/>
      <c r="X3941" s="578"/>
      <c r="Y3941" s="578"/>
      <c r="Z3941" s="578"/>
      <c r="AA3941" s="578"/>
      <c r="AB3941" s="578"/>
      <c r="AC3941" s="578"/>
      <c r="AD3941" s="578"/>
      <c r="AE3941" s="578"/>
      <c r="AF3941" s="578"/>
      <c r="AG3941" s="578"/>
      <c r="AH3941" s="578"/>
      <c r="AI3941" s="578"/>
      <c r="AJ3941" s="578"/>
      <c r="AK3941" s="578"/>
      <c r="AL3941" s="578"/>
      <c r="AM3941" s="578"/>
      <c r="AN3941" s="578"/>
      <c r="AO3941" s="578"/>
      <c r="AP3941" s="578"/>
      <c r="AQ3941" s="578"/>
      <c r="AR3941" s="578"/>
      <c r="AS3941" s="578"/>
      <c r="AT3941" s="578"/>
      <c r="AU3941" s="567"/>
      <c r="AV3941" s="578"/>
      <c r="AW3941" s="578"/>
      <c r="AX3941" s="578"/>
      <c r="AY3941" s="578"/>
      <c r="AZ3941" s="578"/>
      <c r="BA3941" s="578"/>
      <c r="BB3941" s="578"/>
      <c r="BC3941" s="578"/>
      <c r="BD3941" s="578"/>
      <c r="BE3941" s="578"/>
      <c r="BF3941" s="578"/>
      <c r="BG3941" s="578"/>
      <c r="BH3941" s="578"/>
      <c r="BI3941" s="578"/>
      <c r="BJ3941" s="578"/>
      <c r="BK3941" s="578"/>
      <c r="BL3941" s="578"/>
      <c r="BM3941" s="578"/>
      <c r="BN3941" s="578"/>
      <c r="BO3941" s="578"/>
      <c r="BP3941" s="578"/>
      <c r="BQ3941" s="547"/>
      <c r="BR3941" s="578"/>
      <c r="BS3941" s="1835"/>
      <c r="BT3941" s="575"/>
      <c r="BU3941" s="575"/>
    </row>
    <row r="3942" spans="1:77" s="619" customFormat="1" hidden="1">
      <c r="A3942" s="603"/>
      <c r="B3942" s="1683"/>
      <c r="C3942" s="1683"/>
      <c r="D3942" s="605"/>
      <c r="E3942" s="635"/>
      <c r="F3942" s="605"/>
      <c r="G3942" s="607"/>
      <c r="H3942" s="608"/>
      <c r="I3942" s="609"/>
      <c r="J3942" s="610"/>
      <c r="K3942" s="611"/>
      <c r="L3942" s="611"/>
      <c r="M3942" s="611"/>
      <c r="N3942" s="611"/>
      <c r="O3942" s="612"/>
      <c r="P3942" s="612"/>
      <c r="Q3942" s="613"/>
      <c r="R3942" s="612"/>
      <c r="S3942" s="612"/>
      <c r="T3942" s="615"/>
      <c r="U3942" s="612"/>
      <c r="V3942" s="612"/>
      <c r="W3942" s="613"/>
      <c r="X3942" s="612"/>
      <c r="Y3942" s="612"/>
      <c r="Z3942" s="612"/>
      <c r="AA3942" s="611"/>
      <c r="AB3942" s="612"/>
      <c r="AC3942" s="612"/>
      <c r="AD3942" s="613"/>
      <c r="AE3942" s="613"/>
      <c r="AF3942" s="612"/>
      <c r="AG3942" s="612"/>
      <c r="AH3942" s="612"/>
      <c r="AI3942" s="611"/>
      <c r="AJ3942" s="612"/>
      <c r="AK3942" s="612"/>
      <c r="AL3942" s="612"/>
      <c r="AM3942" s="613"/>
      <c r="AN3942" s="612"/>
      <c r="AO3942" s="612"/>
      <c r="AP3942" s="612"/>
      <c r="AQ3942" s="613"/>
      <c r="AR3942" s="612"/>
      <c r="AS3942" s="612"/>
      <c r="AT3942" s="612"/>
      <c r="AU3942" s="616"/>
      <c r="AV3942" s="612"/>
      <c r="AW3942" s="612"/>
      <c r="AX3942" s="612"/>
      <c r="AY3942" s="612"/>
      <c r="AZ3942" s="612"/>
      <c r="BA3942" s="612"/>
      <c r="BB3942" s="612"/>
      <c r="BC3942" s="613"/>
      <c r="BD3942" s="612"/>
      <c r="BE3942" s="612"/>
      <c r="BF3942" s="612"/>
      <c r="BG3942" s="612"/>
      <c r="BH3942" s="613"/>
      <c r="BI3942" s="612"/>
      <c r="BJ3942" s="612"/>
      <c r="BK3942" s="612"/>
      <c r="BL3942" s="613"/>
      <c r="BM3942" s="611"/>
      <c r="BN3942" s="612"/>
      <c r="BO3942" s="612"/>
      <c r="BP3942" s="612"/>
      <c r="BQ3942" s="547"/>
      <c r="BR3942" s="605"/>
      <c r="BS3942" s="1709"/>
      <c r="BT3942" s="605"/>
      <c r="BU3942" s="621"/>
      <c r="BY3942" s="607"/>
    </row>
    <row r="3943" spans="1:77" s="619" customFormat="1" hidden="1">
      <c r="A3943" s="603"/>
      <c r="B3943" s="1033"/>
      <c r="C3943" s="1033"/>
      <c r="D3943" s="688"/>
      <c r="E3943" s="1836"/>
      <c r="F3943" s="1836"/>
      <c r="G3943" s="607"/>
      <c r="H3943" s="608"/>
      <c r="I3943" s="609"/>
      <c r="J3943" s="610"/>
      <c r="K3943" s="611"/>
      <c r="L3943" s="611"/>
      <c r="M3943" s="611"/>
      <c r="N3943" s="611"/>
      <c r="O3943" s="952"/>
      <c r="P3943" s="952"/>
      <c r="Q3943" s="953"/>
      <c r="R3943" s="952"/>
      <c r="S3943" s="952"/>
      <c r="T3943" s="615"/>
      <c r="U3943" s="952"/>
      <c r="V3943" s="952"/>
      <c r="W3943" s="953"/>
      <c r="X3943" s="952"/>
      <c r="Y3943" s="952"/>
      <c r="Z3943" s="952"/>
      <c r="AA3943" s="611"/>
      <c r="AB3943" s="952"/>
      <c r="AC3943" s="952"/>
      <c r="AD3943" s="953"/>
      <c r="AE3943" s="953"/>
      <c r="AF3943" s="952"/>
      <c r="AG3943" s="952"/>
      <c r="AH3943" s="952"/>
      <c r="AI3943" s="611"/>
      <c r="AJ3943" s="952"/>
      <c r="AK3943" s="952"/>
      <c r="AL3943" s="952"/>
      <c r="AM3943" s="953"/>
      <c r="AN3943" s="952"/>
      <c r="AO3943" s="952"/>
      <c r="AP3943" s="952"/>
      <c r="AQ3943" s="953"/>
      <c r="AR3943" s="952"/>
      <c r="AS3943" s="952"/>
      <c r="AT3943" s="952"/>
      <c r="AU3943" s="954"/>
      <c r="AV3943" s="952"/>
      <c r="AW3943" s="952"/>
      <c r="AX3943" s="952"/>
      <c r="AY3943" s="952"/>
      <c r="AZ3943" s="952"/>
      <c r="BA3943" s="952"/>
      <c r="BB3943" s="952"/>
      <c r="BC3943" s="953"/>
      <c r="BD3943" s="952"/>
      <c r="BE3943" s="952"/>
      <c r="BF3943" s="952"/>
      <c r="BG3943" s="952"/>
      <c r="BH3943" s="953"/>
      <c r="BI3943" s="952"/>
      <c r="BJ3943" s="952"/>
      <c r="BK3943" s="952"/>
      <c r="BL3943" s="953"/>
      <c r="BM3943" s="611"/>
      <c r="BN3943" s="952"/>
      <c r="BO3943" s="952"/>
      <c r="BP3943" s="952"/>
      <c r="BQ3943" s="547"/>
      <c r="BR3943" s="688"/>
      <c r="BS3943" s="1837"/>
      <c r="BT3943" s="688"/>
      <c r="BU3943" s="621"/>
      <c r="BY3943" s="607"/>
    </row>
    <row r="3944" spans="1:77" s="619" customFormat="1" hidden="1">
      <c r="A3944" s="603"/>
      <c r="B3944" s="604"/>
      <c r="C3944" s="604"/>
      <c r="D3944" s="688"/>
      <c r="E3944" s="606"/>
      <c r="F3944" s="1032"/>
      <c r="G3944" s="607"/>
      <c r="H3944" s="608"/>
      <c r="I3944" s="609"/>
      <c r="J3944" s="610"/>
      <c r="K3944" s="611"/>
      <c r="L3944" s="611"/>
      <c r="M3944" s="611"/>
      <c r="N3944" s="611"/>
      <c r="O3944" s="612"/>
      <c r="P3944" s="612"/>
      <c r="Q3944" s="613"/>
      <c r="R3944" s="612"/>
      <c r="S3944" s="612"/>
      <c r="T3944" s="615"/>
      <c r="U3944" s="612"/>
      <c r="V3944" s="612"/>
      <c r="W3944" s="613"/>
      <c r="X3944" s="612"/>
      <c r="Y3944" s="612"/>
      <c r="Z3944" s="612"/>
      <c r="AA3944" s="611"/>
      <c r="AB3944" s="612"/>
      <c r="AC3944" s="612"/>
      <c r="AD3944" s="613"/>
      <c r="AE3944" s="613"/>
      <c r="AF3944" s="612"/>
      <c r="AG3944" s="612"/>
      <c r="AH3944" s="612"/>
      <c r="AI3944" s="611"/>
      <c r="AJ3944" s="612"/>
      <c r="AK3944" s="612"/>
      <c r="AL3944" s="612"/>
      <c r="AM3944" s="613"/>
      <c r="AN3944" s="612"/>
      <c r="AO3944" s="612"/>
      <c r="AP3944" s="612"/>
      <c r="AQ3944" s="613"/>
      <c r="AR3944" s="612"/>
      <c r="AS3944" s="612"/>
      <c r="AT3944" s="612"/>
      <c r="AU3944" s="616"/>
      <c r="AV3944" s="612"/>
      <c r="AW3944" s="612"/>
      <c r="AX3944" s="612"/>
      <c r="AY3944" s="612"/>
      <c r="AZ3944" s="612"/>
      <c r="BA3944" s="612"/>
      <c r="BB3944" s="612"/>
      <c r="BC3944" s="613"/>
      <c r="BD3944" s="612"/>
      <c r="BE3944" s="612"/>
      <c r="BF3944" s="612"/>
      <c r="BG3944" s="612"/>
      <c r="BH3944" s="613"/>
      <c r="BI3944" s="612"/>
      <c r="BJ3944" s="612"/>
      <c r="BK3944" s="612"/>
      <c r="BL3944" s="613"/>
      <c r="BM3944" s="611"/>
      <c r="BN3944" s="612"/>
      <c r="BO3944" s="612"/>
      <c r="BP3944" s="612"/>
      <c r="BQ3944" s="547"/>
      <c r="BR3944" s="688"/>
      <c r="BS3944" s="752"/>
      <c r="BT3944" s="688"/>
      <c r="BU3944" s="621"/>
      <c r="BY3944" s="607"/>
    </row>
    <row r="3945" spans="1:77" s="619" customFormat="1" hidden="1">
      <c r="A3945" s="603"/>
      <c r="B3945" s="829"/>
      <c r="C3945" s="829"/>
      <c r="D3945" s="688"/>
      <c r="E3945" s="606"/>
      <c r="F3945" s="1032"/>
      <c r="G3945" s="607"/>
      <c r="H3945" s="608"/>
      <c r="I3945" s="609"/>
      <c r="J3945" s="610"/>
      <c r="K3945" s="611"/>
      <c r="L3945" s="611"/>
      <c r="M3945" s="611"/>
      <c r="N3945" s="611"/>
      <c r="O3945" s="612"/>
      <c r="P3945" s="612"/>
      <c r="Q3945" s="613"/>
      <c r="R3945" s="612"/>
      <c r="S3945" s="612"/>
      <c r="T3945" s="615"/>
      <c r="U3945" s="612"/>
      <c r="V3945" s="612"/>
      <c r="W3945" s="613"/>
      <c r="X3945" s="612"/>
      <c r="Y3945" s="612"/>
      <c r="Z3945" s="612"/>
      <c r="AA3945" s="611"/>
      <c r="AB3945" s="612"/>
      <c r="AC3945" s="612"/>
      <c r="AD3945" s="613"/>
      <c r="AE3945" s="613"/>
      <c r="AF3945" s="612"/>
      <c r="AG3945" s="612"/>
      <c r="AH3945" s="612"/>
      <c r="AI3945" s="611"/>
      <c r="AJ3945" s="612"/>
      <c r="AK3945" s="612"/>
      <c r="AL3945" s="612"/>
      <c r="AM3945" s="613"/>
      <c r="AN3945" s="612"/>
      <c r="AO3945" s="612"/>
      <c r="AP3945" s="612"/>
      <c r="AQ3945" s="613"/>
      <c r="AR3945" s="612"/>
      <c r="AS3945" s="612"/>
      <c r="AT3945" s="612"/>
      <c r="AU3945" s="616"/>
      <c r="AV3945" s="612"/>
      <c r="AW3945" s="612"/>
      <c r="AX3945" s="612"/>
      <c r="AY3945" s="612"/>
      <c r="AZ3945" s="612"/>
      <c r="BA3945" s="612"/>
      <c r="BB3945" s="612"/>
      <c r="BC3945" s="613"/>
      <c r="BD3945" s="612"/>
      <c r="BE3945" s="612"/>
      <c r="BF3945" s="612"/>
      <c r="BG3945" s="612"/>
      <c r="BH3945" s="613"/>
      <c r="BI3945" s="612"/>
      <c r="BJ3945" s="612"/>
      <c r="BK3945" s="612"/>
      <c r="BL3945" s="613"/>
      <c r="BM3945" s="611"/>
      <c r="BN3945" s="612"/>
      <c r="BO3945" s="612"/>
      <c r="BP3945" s="612"/>
      <c r="BQ3945" s="547"/>
      <c r="BR3945" s="688"/>
      <c r="BS3945" s="1025"/>
      <c r="BT3945" s="688"/>
      <c r="BU3945" s="621"/>
      <c r="BY3945" s="607"/>
    </row>
    <row r="3946" spans="1:77" s="619" customFormat="1" hidden="1">
      <c r="A3946" s="603"/>
      <c r="B3946" s="604"/>
      <c r="C3946" s="604"/>
      <c r="D3946" s="605"/>
      <c r="E3946" s="635"/>
      <c r="F3946" s="605"/>
      <c r="G3946" s="607"/>
      <c r="H3946" s="608"/>
      <c r="I3946" s="609"/>
      <c r="J3946" s="610"/>
      <c r="K3946" s="611"/>
      <c r="L3946" s="611"/>
      <c r="M3946" s="611"/>
      <c r="N3946" s="611"/>
      <c r="O3946" s="612"/>
      <c r="P3946" s="612"/>
      <c r="Q3946" s="613"/>
      <c r="R3946" s="612"/>
      <c r="S3946" s="612"/>
      <c r="T3946" s="615"/>
      <c r="U3946" s="612"/>
      <c r="V3946" s="612"/>
      <c r="W3946" s="613"/>
      <c r="X3946" s="612"/>
      <c r="Y3946" s="612"/>
      <c r="Z3946" s="612"/>
      <c r="AA3946" s="611"/>
      <c r="AB3946" s="612"/>
      <c r="AC3946" s="612"/>
      <c r="AD3946" s="613"/>
      <c r="AE3946" s="613"/>
      <c r="AF3946" s="612"/>
      <c r="AG3946" s="612"/>
      <c r="AH3946" s="612"/>
      <c r="AI3946" s="611"/>
      <c r="AJ3946" s="612"/>
      <c r="AK3946" s="612"/>
      <c r="AL3946" s="612"/>
      <c r="AM3946" s="613"/>
      <c r="AN3946" s="612"/>
      <c r="AO3946" s="612"/>
      <c r="AP3946" s="612"/>
      <c r="AQ3946" s="613"/>
      <c r="AR3946" s="612"/>
      <c r="AS3946" s="612"/>
      <c r="AT3946" s="612"/>
      <c r="AU3946" s="616"/>
      <c r="AV3946" s="612"/>
      <c r="AW3946" s="612"/>
      <c r="AX3946" s="612"/>
      <c r="AY3946" s="612"/>
      <c r="AZ3946" s="612"/>
      <c r="BA3946" s="612"/>
      <c r="BB3946" s="612"/>
      <c r="BC3946" s="613"/>
      <c r="BD3946" s="612"/>
      <c r="BE3946" s="612"/>
      <c r="BF3946" s="612"/>
      <c r="BG3946" s="612"/>
      <c r="BH3946" s="613"/>
      <c r="BI3946" s="612"/>
      <c r="BJ3946" s="612"/>
      <c r="BK3946" s="612"/>
      <c r="BL3946" s="613"/>
      <c r="BM3946" s="611"/>
      <c r="BN3946" s="612"/>
      <c r="BO3946" s="612"/>
      <c r="BP3946" s="612"/>
      <c r="BQ3946" s="547"/>
      <c r="BR3946" s="605"/>
      <c r="BS3946" s="748"/>
      <c r="BT3946" s="605"/>
      <c r="BU3946" s="621"/>
      <c r="BY3946" s="607"/>
    </row>
    <row r="3947" spans="1:77" s="619" customFormat="1" hidden="1">
      <c r="A3947" s="603"/>
      <c r="B3947" s="604"/>
      <c r="C3947" s="604"/>
      <c r="D3947" s="688"/>
      <c r="E3947" s="1178"/>
      <c r="F3947" s="1715"/>
      <c r="G3947" s="607"/>
      <c r="H3947" s="608"/>
      <c r="I3947" s="609"/>
      <c r="J3947" s="610"/>
      <c r="K3947" s="611"/>
      <c r="L3947" s="611"/>
      <c r="M3947" s="611"/>
      <c r="N3947" s="611"/>
      <c r="O3947" s="1181"/>
      <c r="P3947" s="1181"/>
      <c r="Q3947" s="1182"/>
      <c r="R3947" s="1181"/>
      <c r="S3947" s="1181"/>
      <c r="T3947" s="615"/>
      <c r="U3947" s="1181"/>
      <c r="V3947" s="1181"/>
      <c r="W3947" s="1182"/>
      <c r="X3947" s="1181"/>
      <c r="Y3947" s="1181"/>
      <c r="Z3947" s="1181"/>
      <c r="AA3947" s="611"/>
      <c r="AB3947" s="1181"/>
      <c r="AC3947" s="1181"/>
      <c r="AD3947" s="1182"/>
      <c r="AE3947" s="1182"/>
      <c r="AF3947" s="1181"/>
      <c r="AG3947" s="1181"/>
      <c r="AH3947" s="1181"/>
      <c r="AI3947" s="611"/>
      <c r="AJ3947" s="1181"/>
      <c r="AK3947" s="1181"/>
      <c r="AL3947" s="1181"/>
      <c r="AM3947" s="1182"/>
      <c r="AN3947" s="1181"/>
      <c r="AO3947" s="1181"/>
      <c r="AP3947" s="1181"/>
      <c r="AQ3947" s="1182"/>
      <c r="AR3947" s="1181"/>
      <c r="AS3947" s="1181"/>
      <c r="AT3947" s="1181"/>
      <c r="AU3947" s="1183"/>
      <c r="AV3947" s="1181"/>
      <c r="AW3947" s="1181"/>
      <c r="AX3947" s="1181"/>
      <c r="AY3947" s="1181"/>
      <c r="AZ3947" s="1181"/>
      <c r="BA3947" s="1181"/>
      <c r="BB3947" s="1181"/>
      <c r="BC3947" s="1182"/>
      <c r="BD3947" s="1181"/>
      <c r="BE3947" s="1181"/>
      <c r="BF3947" s="1181"/>
      <c r="BG3947" s="1181"/>
      <c r="BH3947" s="1182"/>
      <c r="BI3947" s="1181"/>
      <c r="BJ3947" s="1181"/>
      <c r="BK3947" s="1181"/>
      <c r="BL3947" s="1182"/>
      <c r="BM3947" s="611"/>
      <c r="BN3947" s="1181"/>
      <c r="BO3947" s="1181"/>
      <c r="BP3947" s="1181"/>
      <c r="BQ3947" s="547"/>
      <c r="BR3947" s="688"/>
      <c r="BS3947" s="1185"/>
      <c r="BT3947" s="688"/>
      <c r="BU3947" s="621"/>
      <c r="BY3947" s="607"/>
    </row>
    <row r="3948" spans="1:77" s="619" customFormat="1" hidden="1">
      <c r="A3948" s="603"/>
      <c r="B3948" s="604"/>
      <c r="C3948" s="604"/>
      <c r="D3948" s="605"/>
      <c r="E3948" s="635"/>
      <c r="F3948" s="605"/>
      <c r="G3948" s="607"/>
      <c r="H3948" s="608"/>
      <c r="I3948" s="609"/>
      <c r="J3948" s="610"/>
      <c r="K3948" s="611"/>
      <c r="L3948" s="611"/>
      <c r="M3948" s="611"/>
      <c r="N3948" s="611"/>
      <c r="O3948" s="612"/>
      <c r="P3948" s="612"/>
      <c r="Q3948" s="613"/>
      <c r="R3948" s="612"/>
      <c r="S3948" s="612"/>
      <c r="T3948" s="615"/>
      <c r="U3948" s="612"/>
      <c r="V3948" s="612"/>
      <c r="W3948" s="613"/>
      <c r="X3948" s="612"/>
      <c r="Y3948" s="612"/>
      <c r="Z3948" s="612"/>
      <c r="AA3948" s="611"/>
      <c r="AB3948" s="612"/>
      <c r="AC3948" s="612"/>
      <c r="AD3948" s="613"/>
      <c r="AE3948" s="613"/>
      <c r="AF3948" s="612"/>
      <c r="AG3948" s="612"/>
      <c r="AH3948" s="612"/>
      <c r="AI3948" s="611"/>
      <c r="AJ3948" s="612"/>
      <c r="AK3948" s="612"/>
      <c r="AL3948" s="612"/>
      <c r="AM3948" s="613"/>
      <c r="AN3948" s="612"/>
      <c r="AO3948" s="612"/>
      <c r="AP3948" s="612"/>
      <c r="AQ3948" s="613"/>
      <c r="AR3948" s="612"/>
      <c r="AS3948" s="612"/>
      <c r="AT3948" s="612"/>
      <c r="AU3948" s="616"/>
      <c r="AV3948" s="612"/>
      <c r="AW3948" s="612"/>
      <c r="AX3948" s="612"/>
      <c r="AY3948" s="612"/>
      <c r="AZ3948" s="612"/>
      <c r="BA3948" s="612"/>
      <c r="BB3948" s="612"/>
      <c r="BC3948" s="613"/>
      <c r="BD3948" s="612"/>
      <c r="BE3948" s="612"/>
      <c r="BF3948" s="612"/>
      <c r="BG3948" s="612"/>
      <c r="BH3948" s="613"/>
      <c r="BI3948" s="612"/>
      <c r="BJ3948" s="612"/>
      <c r="BK3948" s="612"/>
      <c r="BL3948" s="613"/>
      <c r="BM3948" s="611"/>
      <c r="BN3948" s="612"/>
      <c r="BO3948" s="612"/>
      <c r="BP3948" s="612"/>
      <c r="BQ3948" s="547"/>
      <c r="BR3948" s="605"/>
      <c r="BS3948" s="1226"/>
      <c r="BT3948" s="605"/>
      <c r="BU3948" s="621"/>
      <c r="BY3948" s="607"/>
    </row>
    <row r="3949" spans="1:77" s="619" customFormat="1" hidden="1">
      <c r="A3949" s="603"/>
      <c r="B3949" s="604"/>
      <c r="C3949" s="604"/>
      <c r="D3949" s="605"/>
      <c r="E3949" s="635"/>
      <c r="F3949" s="635"/>
      <c r="G3949" s="607"/>
      <c r="H3949" s="608"/>
      <c r="I3949" s="609"/>
      <c r="J3949" s="610"/>
      <c r="K3949" s="611"/>
      <c r="L3949" s="611"/>
      <c r="M3949" s="611"/>
      <c r="N3949" s="611"/>
      <c r="O3949" s="612"/>
      <c r="P3949" s="612"/>
      <c r="Q3949" s="613"/>
      <c r="R3949" s="612"/>
      <c r="S3949" s="612"/>
      <c r="T3949" s="615"/>
      <c r="U3949" s="612"/>
      <c r="V3949" s="612"/>
      <c r="W3949" s="613"/>
      <c r="X3949" s="612"/>
      <c r="Y3949" s="612"/>
      <c r="Z3949" s="612"/>
      <c r="AA3949" s="611"/>
      <c r="AB3949" s="612"/>
      <c r="AC3949" s="612"/>
      <c r="AD3949" s="613"/>
      <c r="AE3949" s="613"/>
      <c r="AF3949" s="612"/>
      <c r="AG3949" s="612"/>
      <c r="AH3949" s="612"/>
      <c r="AI3949" s="611"/>
      <c r="AJ3949" s="612"/>
      <c r="AK3949" s="612"/>
      <c r="AL3949" s="612"/>
      <c r="AM3949" s="613"/>
      <c r="AN3949" s="612"/>
      <c r="AO3949" s="612"/>
      <c r="AP3949" s="612"/>
      <c r="AQ3949" s="613"/>
      <c r="AR3949" s="612"/>
      <c r="AS3949" s="612"/>
      <c r="AT3949" s="612"/>
      <c r="AU3949" s="616"/>
      <c r="AV3949" s="612"/>
      <c r="AW3949" s="612"/>
      <c r="AX3949" s="612"/>
      <c r="AY3949" s="612"/>
      <c r="AZ3949" s="612"/>
      <c r="BA3949" s="612"/>
      <c r="BB3949" s="612"/>
      <c r="BC3949" s="613"/>
      <c r="BD3949" s="612"/>
      <c r="BE3949" s="612"/>
      <c r="BF3949" s="612"/>
      <c r="BG3949" s="612"/>
      <c r="BH3949" s="613"/>
      <c r="BI3949" s="612"/>
      <c r="BJ3949" s="612"/>
      <c r="BK3949" s="612"/>
      <c r="BL3949" s="613"/>
      <c r="BM3949" s="611"/>
      <c r="BN3949" s="612"/>
      <c r="BO3949" s="612"/>
      <c r="BP3949" s="612"/>
      <c r="BQ3949" s="547"/>
      <c r="BR3949" s="622"/>
      <c r="BS3949" s="1184"/>
      <c r="BT3949" s="605"/>
      <c r="BU3949" s="621"/>
      <c r="BY3949" s="607"/>
    </row>
    <row r="3950" spans="1:77" s="619" customFormat="1" hidden="1">
      <c r="A3950" s="603"/>
      <c r="B3950" s="1809"/>
      <c r="C3950" s="1809"/>
      <c r="D3950" s="688"/>
      <c r="E3950" s="1433"/>
      <c r="F3950" s="1433"/>
      <c r="G3950" s="607"/>
      <c r="H3950" s="608"/>
      <c r="I3950" s="609"/>
      <c r="J3950" s="610"/>
      <c r="K3950" s="611"/>
      <c r="L3950" s="611"/>
      <c r="M3950" s="611"/>
      <c r="N3950" s="611"/>
      <c r="O3950" s="1181"/>
      <c r="P3950" s="1181"/>
      <c r="Q3950" s="1182"/>
      <c r="R3950" s="1181"/>
      <c r="S3950" s="1181"/>
      <c r="T3950" s="615"/>
      <c r="U3950" s="1181"/>
      <c r="V3950" s="1181"/>
      <c r="W3950" s="1182"/>
      <c r="X3950" s="1181"/>
      <c r="Y3950" s="1181"/>
      <c r="Z3950" s="1181"/>
      <c r="AA3950" s="611"/>
      <c r="AB3950" s="1181"/>
      <c r="AC3950" s="1181"/>
      <c r="AD3950" s="1182"/>
      <c r="AE3950" s="1182"/>
      <c r="AF3950" s="1181"/>
      <c r="AG3950" s="1181"/>
      <c r="AH3950" s="1181"/>
      <c r="AI3950" s="611"/>
      <c r="AJ3950" s="1181"/>
      <c r="AK3950" s="1181"/>
      <c r="AL3950" s="1181"/>
      <c r="AM3950" s="1182"/>
      <c r="AN3950" s="1181"/>
      <c r="AO3950" s="1181"/>
      <c r="AP3950" s="1181"/>
      <c r="AQ3950" s="1182"/>
      <c r="AR3950" s="1181"/>
      <c r="AS3950" s="1181"/>
      <c r="AT3950" s="1181"/>
      <c r="AU3950" s="1183"/>
      <c r="AV3950" s="1181"/>
      <c r="AW3950" s="1181"/>
      <c r="AX3950" s="1181"/>
      <c r="AY3950" s="1181"/>
      <c r="AZ3950" s="1181"/>
      <c r="BA3950" s="1181"/>
      <c r="BB3950" s="1181"/>
      <c r="BC3950" s="1182"/>
      <c r="BD3950" s="1181"/>
      <c r="BE3950" s="1181"/>
      <c r="BF3950" s="1181"/>
      <c r="BG3950" s="1181"/>
      <c r="BH3950" s="1182"/>
      <c r="BI3950" s="1181"/>
      <c r="BJ3950" s="1181"/>
      <c r="BK3950" s="1181"/>
      <c r="BL3950" s="1182"/>
      <c r="BM3950" s="611"/>
      <c r="BN3950" s="1181"/>
      <c r="BO3950" s="1181"/>
      <c r="BP3950" s="1181"/>
      <c r="BQ3950" s="547"/>
      <c r="BR3950" s="688"/>
      <c r="BS3950" s="1223"/>
      <c r="BT3950" s="688"/>
      <c r="BU3950" s="621"/>
      <c r="BY3950" s="607"/>
    </row>
    <row r="3951" spans="1:77" s="619" customFormat="1" hidden="1">
      <c r="A3951" s="603"/>
      <c r="B3951" s="604"/>
      <c r="C3951" s="604"/>
      <c r="D3951" s="605"/>
      <c r="E3951" s="635"/>
      <c r="F3951" s="605"/>
      <c r="G3951" s="607"/>
      <c r="H3951" s="608"/>
      <c r="I3951" s="609"/>
      <c r="J3951" s="610"/>
      <c r="K3951" s="611"/>
      <c r="L3951" s="611"/>
      <c r="M3951" s="611"/>
      <c r="N3951" s="611"/>
      <c r="O3951" s="612"/>
      <c r="P3951" s="612"/>
      <c r="Q3951" s="613"/>
      <c r="R3951" s="612"/>
      <c r="S3951" s="612"/>
      <c r="T3951" s="615"/>
      <c r="U3951" s="612"/>
      <c r="V3951" s="612"/>
      <c r="W3951" s="613"/>
      <c r="X3951" s="612"/>
      <c r="Y3951" s="612"/>
      <c r="Z3951" s="612"/>
      <c r="AA3951" s="611"/>
      <c r="AB3951" s="612"/>
      <c r="AC3951" s="612"/>
      <c r="AD3951" s="613"/>
      <c r="AE3951" s="613"/>
      <c r="AF3951" s="612"/>
      <c r="AG3951" s="612"/>
      <c r="AH3951" s="612"/>
      <c r="AI3951" s="611"/>
      <c r="AJ3951" s="612"/>
      <c r="AK3951" s="612"/>
      <c r="AL3951" s="612"/>
      <c r="AM3951" s="613"/>
      <c r="AN3951" s="612"/>
      <c r="AO3951" s="612"/>
      <c r="AP3951" s="612"/>
      <c r="AQ3951" s="613"/>
      <c r="AR3951" s="612"/>
      <c r="AS3951" s="612"/>
      <c r="AT3951" s="612"/>
      <c r="AU3951" s="616"/>
      <c r="AV3951" s="612"/>
      <c r="AW3951" s="612"/>
      <c r="AX3951" s="612"/>
      <c r="AY3951" s="612"/>
      <c r="AZ3951" s="612"/>
      <c r="BA3951" s="612"/>
      <c r="BB3951" s="612"/>
      <c r="BC3951" s="613"/>
      <c r="BD3951" s="612"/>
      <c r="BE3951" s="612"/>
      <c r="BF3951" s="612"/>
      <c r="BG3951" s="612"/>
      <c r="BH3951" s="613"/>
      <c r="BI3951" s="612"/>
      <c r="BJ3951" s="612"/>
      <c r="BK3951" s="612"/>
      <c r="BL3951" s="613"/>
      <c r="BM3951" s="611"/>
      <c r="BN3951" s="612"/>
      <c r="BO3951" s="612"/>
      <c r="BP3951" s="612"/>
      <c r="BQ3951" s="547"/>
      <c r="BR3951" s="605"/>
      <c r="BS3951" s="1226"/>
      <c r="BT3951" s="605"/>
      <c r="BU3951" s="621"/>
      <c r="BY3951" s="607"/>
    </row>
    <row r="3952" spans="1:77" s="619" customFormat="1" hidden="1">
      <c r="A3952" s="603"/>
      <c r="B3952" s="1838"/>
      <c r="C3952" s="1838"/>
      <c r="D3952" s="688"/>
      <c r="E3952" s="1839"/>
      <c r="F3952" s="1195"/>
      <c r="G3952" s="607"/>
      <c r="H3952" s="608"/>
      <c r="I3952" s="609"/>
      <c r="J3952" s="610"/>
      <c r="K3952" s="611"/>
      <c r="L3952" s="611"/>
      <c r="M3952" s="611"/>
      <c r="N3952" s="611"/>
      <c r="O3952" s="1209"/>
      <c r="P3952" s="1209"/>
      <c r="Q3952" s="1193"/>
      <c r="R3952" s="1209"/>
      <c r="S3952" s="1209"/>
      <c r="T3952" s="615"/>
      <c r="U3952" s="1209"/>
      <c r="V3952" s="1209"/>
      <c r="W3952" s="1193"/>
      <c r="X3952" s="1209"/>
      <c r="Y3952" s="1209"/>
      <c r="Z3952" s="1209"/>
      <c r="AA3952" s="611"/>
      <c r="AB3952" s="1209"/>
      <c r="AC3952" s="1209"/>
      <c r="AD3952" s="1193"/>
      <c r="AE3952" s="1193"/>
      <c r="AF3952" s="1209"/>
      <c r="AG3952" s="1209"/>
      <c r="AH3952" s="1209"/>
      <c r="AI3952" s="611"/>
      <c r="AJ3952" s="1209"/>
      <c r="AK3952" s="1209"/>
      <c r="AL3952" s="1209"/>
      <c r="AM3952" s="1193"/>
      <c r="AN3952" s="1209"/>
      <c r="AO3952" s="1209"/>
      <c r="AP3952" s="1209"/>
      <c r="AQ3952" s="1193"/>
      <c r="AR3952" s="1209"/>
      <c r="AS3952" s="1209"/>
      <c r="AT3952" s="1209"/>
      <c r="AU3952" s="1210"/>
      <c r="AV3952" s="1209"/>
      <c r="AW3952" s="1209"/>
      <c r="AX3952" s="1209"/>
      <c r="AY3952" s="1209"/>
      <c r="AZ3952" s="1209"/>
      <c r="BA3952" s="1209"/>
      <c r="BB3952" s="1209"/>
      <c r="BC3952" s="1193"/>
      <c r="BD3952" s="1209"/>
      <c r="BE3952" s="1209"/>
      <c r="BF3952" s="1209"/>
      <c r="BG3952" s="1209"/>
      <c r="BH3952" s="1193"/>
      <c r="BI3952" s="1209"/>
      <c r="BJ3952" s="1209"/>
      <c r="BK3952" s="1209"/>
      <c r="BL3952" s="1193"/>
      <c r="BM3952" s="611"/>
      <c r="BN3952" s="1209"/>
      <c r="BO3952" s="1209"/>
      <c r="BP3952" s="1209"/>
      <c r="BQ3952" s="547"/>
      <c r="BR3952" s="688"/>
      <c r="BS3952" s="1228"/>
      <c r="BT3952" s="688"/>
      <c r="BU3952" s="621"/>
      <c r="BY3952" s="607"/>
    </row>
    <row r="3953" spans="1:77" s="619" customFormat="1" hidden="1">
      <c r="A3953" s="603"/>
      <c r="B3953" s="1033"/>
      <c r="C3953" s="1033"/>
      <c r="D3953" s="688"/>
      <c r="E3953" s="688"/>
      <c r="F3953" s="688"/>
      <c r="G3953" s="607"/>
      <c r="H3953" s="608"/>
      <c r="I3953" s="609"/>
      <c r="J3953" s="610"/>
      <c r="K3953" s="611"/>
      <c r="L3953" s="611"/>
      <c r="M3953" s="611"/>
      <c r="N3953" s="611"/>
      <c r="O3953" s="612"/>
      <c r="P3953" s="612"/>
      <c r="Q3953" s="613"/>
      <c r="R3953" s="612"/>
      <c r="S3953" s="612"/>
      <c r="T3953" s="615"/>
      <c r="U3953" s="612"/>
      <c r="V3953" s="612"/>
      <c r="W3953" s="613"/>
      <c r="X3953" s="612"/>
      <c r="Y3953" s="612"/>
      <c r="Z3953" s="612"/>
      <c r="AA3953" s="611"/>
      <c r="AB3953" s="612"/>
      <c r="AC3953" s="612"/>
      <c r="AD3953" s="613"/>
      <c r="AE3953" s="613"/>
      <c r="AF3953" s="612"/>
      <c r="AG3953" s="612"/>
      <c r="AH3953" s="612"/>
      <c r="AI3953" s="611"/>
      <c r="AJ3953" s="612"/>
      <c r="AK3953" s="612"/>
      <c r="AL3953" s="612"/>
      <c r="AM3953" s="613"/>
      <c r="AN3953" s="612"/>
      <c r="AO3953" s="612"/>
      <c r="AP3953" s="612"/>
      <c r="AQ3953" s="613"/>
      <c r="AR3953" s="612"/>
      <c r="AS3953" s="612"/>
      <c r="AT3953" s="612"/>
      <c r="AU3953" s="616"/>
      <c r="AV3953" s="612"/>
      <c r="AW3953" s="612"/>
      <c r="AX3953" s="612"/>
      <c r="AY3953" s="612"/>
      <c r="AZ3953" s="612"/>
      <c r="BA3953" s="612"/>
      <c r="BB3953" s="612"/>
      <c r="BC3953" s="613"/>
      <c r="BD3953" s="612"/>
      <c r="BE3953" s="612"/>
      <c r="BF3953" s="612"/>
      <c r="BG3953" s="612"/>
      <c r="BH3953" s="613"/>
      <c r="BI3953" s="612"/>
      <c r="BJ3953" s="612"/>
      <c r="BK3953" s="612"/>
      <c r="BL3953" s="613"/>
      <c r="BM3953" s="611"/>
      <c r="BN3953" s="612"/>
      <c r="BO3953" s="612"/>
      <c r="BP3953" s="612"/>
      <c r="BQ3953" s="547"/>
      <c r="BR3953" s="688"/>
      <c r="BS3953" s="1228"/>
      <c r="BT3953" s="688"/>
      <c r="BU3953" s="621"/>
      <c r="BY3953" s="607"/>
    </row>
    <row r="3954" spans="1:77" s="839" customFormat="1" hidden="1">
      <c r="B3954" s="840"/>
      <c r="C3954" s="841"/>
      <c r="D3954" s="842"/>
      <c r="E3954" s="843"/>
      <c r="F3954" s="844"/>
      <c r="G3954" s="670"/>
      <c r="H3954" s="841"/>
      <c r="I3954" s="841"/>
      <c r="J3954" s="842"/>
      <c r="K3954" s="842"/>
      <c r="L3954" s="842"/>
      <c r="M3954" s="842"/>
      <c r="N3954" s="841"/>
      <c r="O3954" s="841"/>
      <c r="P3954" s="842"/>
      <c r="Q3954" s="841"/>
      <c r="R3954" s="842"/>
      <c r="S3954" s="841"/>
      <c r="T3954" s="842"/>
      <c r="U3954" s="841"/>
      <c r="V3954" s="841"/>
      <c r="W3954" s="841"/>
      <c r="X3954" s="841"/>
      <c r="Y3954" s="841"/>
      <c r="Z3954" s="841"/>
      <c r="AA3954" s="842"/>
      <c r="AB3954" s="841"/>
      <c r="AC3954" s="841"/>
      <c r="AD3954" s="841"/>
      <c r="AE3954" s="841"/>
      <c r="AF3954" s="841"/>
      <c r="AG3954" s="841"/>
      <c r="AH3954" s="841"/>
      <c r="AI3954" s="841"/>
      <c r="AJ3954" s="841"/>
      <c r="AK3954" s="841"/>
      <c r="AL3954" s="841"/>
      <c r="AM3954" s="841"/>
      <c r="AN3954" s="841"/>
      <c r="AO3954" s="841"/>
      <c r="AP3954" s="841"/>
      <c r="AQ3954" s="841"/>
      <c r="AR3954" s="841"/>
      <c r="AS3954" s="841"/>
      <c r="AT3954" s="841"/>
      <c r="AU3954" s="845"/>
      <c r="AV3954" s="841"/>
      <c r="AW3954" s="841"/>
      <c r="AX3954" s="841"/>
      <c r="AY3954" s="841"/>
      <c r="AZ3954" s="841"/>
      <c r="BA3954" s="841"/>
      <c r="BB3954" s="841"/>
      <c r="BC3954" s="841"/>
      <c r="BD3954" s="841"/>
      <c r="BE3954" s="841"/>
      <c r="BF3954" s="841"/>
      <c r="BG3954" s="841"/>
      <c r="BH3954" s="841"/>
      <c r="BI3954" s="841"/>
      <c r="BJ3954" s="841"/>
      <c r="BK3954" s="841"/>
      <c r="BL3954" s="841"/>
      <c r="BM3954" s="842"/>
      <c r="BN3954" s="841"/>
      <c r="BO3954" s="841"/>
      <c r="BP3954" s="841"/>
      <c r="BQ3954" s="547"/>
      <c r="BR3954" s="842"/>
      <c r="BS3954" s="846"/>
      <c r="BT3954" s="846"/>
      <c r="BU3954" s="847"/>
      <c r="BV3954" s="848"/>
      <c r="BW3954" s="848"/>
      <c r="BX3954" s="848"/>
    </row>
    <row r="3955" spans="1:77" s="839" customFormat="1" hidden="1">
      <c r="B3955" s="840"/>
      <c r="C3955" s="841"/>
      <c r="D3955" s="842"/>
      <c r="E3955" s="843"/>
      <c r="F3955" s="844"/>
      <c r="G3955" s="670"/>
      <c r="H3955" s="841"/>
      <c r="I3955" s="841"/>
      <c r="J3955" s="842"/>
      <c r="K3955" s="842"/>
      <c r="L3955" s="842"/>
      <c r="M3955" s="842"/>
      <c r="N3955" s="578"/>
      <c r="O3955" s="841"/>
      <c r="P3955" s="842"/>
      <c r="Q3955" s="841"/>
      <c r="R3955" s="842"/>
      <c r="S3955" s="841"/>
      <c r="T3955" s="842"/>
      <c r="U3955" s="841"/>
      <c r="V3955" s="841"/>
      <c r="W3955" s="841"/>
      <c r="X3955" s="841"/>
      <c r="Y3955" s="841"/>
      <c r="Z3955" s="841"/>
      <c r="AA3955" s="842"/>
      <c r="AB3955" s="841"/>
      <c r="AC3955" s="841"/>
      <c r="AD3955" s="841"/>
      <c r="AE3955" s="841"/>
      <c r="AF3955" s="841"/>
      <c r="AG3955" s="841"/>
      <c r="AH3955" s="841"/>
      <c r="AI3955" s="841"/>
      <c r="AJ3955" s="841"/>
      <c r="AK3955" s="841"/>
      <c r="AL3955" s="841"/>
      <c r="AM3955" s="841"/>
      <c r="AN3955" s="841"/>
      <c r="AO3955" s="841"/>
      <c r="AP3955" s="841"/>
      <c r="AQ3955" s="841"/>
      <c r="AR3955" s="841"/>
      <c r="AS3955" s="841"/>
      <c r="AT3955" s="841"/>
      <c r="AU3955" s="845"/>
      <c r="AV3955" s="841"/>
      <c r="AW3955" s="841"/>
      <c r="AX3955" s="841"/>
      <c r="AY3955" s="841"/>
      <c r="AZ3955" s="841"/>
      <c r="BA3955" s="841"/>
      <c r="BB3955" s="841"/>
      <c r="BC3955" s="841"/>
      <c r="BD3955" s="841"/>
      <c r="BE3955" s="841"/>
      <c r="BF3955" s="841"/>
      <c r="BG3955" s="841"/>
      <c r="BH3955" s="841"/>
      <c r="BI3955" s="841"/>
      <c r="BJ3955" s="841"/>
      <c r="BK3955" s="841"/>
      <c r="BL3955" s="841"/>
      <c r="BM3955" s="842"/>
      <c r="BN3955" s="841"/>
      <c r="BO3955" s="841"/>
      <c r="BP3955" s="841"/>
      <c r="BQ3955" s="547"/>
      <c r="BR3955" s="842"/>
      <c r="BS3955" s="846"/>
      <c r="BT3955" s="846"/>
      <c r="BU3955" s="847"/>
      <c r="BV3955" s="848"/>
      <c r="BW3955" s="848"/>
      <c r="BX3955" s="848"/>
    </row>
    <row r="3956" spans="1:77" s="839" customFormat="1" hidden="1">
      <c r="B3956" s="840"/>
      <c r="C3956" s="841"/>
      <c r="D3956" s="842"/>
      <c r="E3956" s="843"/>
      <c r="F3956" s="844"/>
      <c r="G3956" s="670"/>
      <c r="H3956" s="841"/>
      <c r="I3956" s="841"/>
      <c r="J3956" s="842"/>
      <c r="K3956" s="842"/>
      <c r="L3956" s="842"/>
      <c r="M3956" s="842"/>
      <c r="N3956" s="841"/>
      <c r="O3956" s="841"/>
      <c r="P3956" s="842"/>
      <c r="Q3956" s="841"/>
      <c r="R3956" s="842"/>
      <c r="S3956" s="841"/>
      <c r="T3956" s="842"/>
      <c r="U3956" s="841"/>
      <c r="V3956" s="841"/>
      <c r="W3956" s="841"/>
      <c r="X3956" s="841"/>
      <c r="Y3956" s="841"/>
      <c r="Z3956" s="841"/>
      <c r="AA3956" s="842"/>
      <c r="AB3956" s="841"/>
      <c r="AC3956" s="841"/>
      <c r="AD3956" s="841"/>
      <c r="AE3956" s="841"/>
      <c r="AF3956" s="841"/>
      <c r="AG3956" s="841"/>
      <c r="AH3956" s="841"/>
      <c r="AI3956" s="841"/>
      <c r="AJ3956" s="841"/>
      <c r="AK3956" s="841"/>
      <c r="AL3956" s="841"/>
      <c r="AM3956" s="841"/>
      <c r="AN3956" s="841"/>
      <c r="AO3956" s="841"/>
      <c r="AP3956" s="841"/>
      <c r="AQ3956" s="841"/>
      <c r="AR3956" s="841"/>
      <c r="AS3956" s="841"/>
      <c r="AT3956" s="841"/>
      <c r="AU3956" s="845"/>
      <c r="AV3956" s="841"/>
      <c r="AW3956" s="841"/>
      <c r="AX3956" s="841"/>
      <c r="AY3956" s="841"/>
      <c r="AZ3956" s="841"/>
      <c r="BA3956" s="841"/>
      <c r="BB3956" s="841"/>
      <c r="BC3956" s="841"/>
      <c r="BD3956" s="841"/>
      <c r="BE3956" s="841"/>
      <c r="BF3956" s="841"/>
      <c r="BG3956" s="841"/>
      <c r="BH3956" s="841"/>
      <c r="BI3956" s="841"/>
      <c r="BJ3956" s="841"/>
      <c r="BK3956" s="841"/>
      <c r="BL3956" s="841"/>
      <c r="BM3956" s="842"/>
      <c r="BN3956" s="841"/>
      <c r="BO3956" s="841"/>
      <c r="BP3956" s="841"/>
      <c r="BQ3956" s="547"/>
      <c r="BR3956" s="842"/>
      <c r="BS3956" s="846"/>
      <c r="BT3956" s="846"/>
      <c r="BU3956" s="847"/>
      <c r="BV3956" s="848"/>
      <c r="BW3956" s="848"/>
      <c r="BX3956" s="848"/>
    </row>
    <row r="3957" spans="1:77" s="839" customFormat="1" hidden="1">
      <c r="A3957" s="1415"/>
      <c r="B3957" s="891"/>
      <c r="C3957" s="841"/>
      <c r="D3957" s="842"/>
      <c r="E3957" s="1840"/>
      <c r="F3957" s="844"/>
      <c r="G3957" s="670"/>
      <c r="H3957" s="1828"/>
      <c r="I3957" s="841"/>
      <c r="J3957" s="842"/>
      <c r="K3957" s="842"/>
      <c r="L3957" s="842"/>
      <c r="M3957" s="842"/>
      <c r="N3957" s="578"/>
      <c r="O3957" s="1828"/>
      <c r="P3957" s="842"/>
      <c r="Q3957" s="1828"/>
      <c r="R3957" s="1828"/>
      <c r="S3957" s="1828"/>
      <c r="T3957" s="842"/>
      <c r="U3957" s="1828"/>
      <c r="V3957" s="1828"/>
      <c r="W3957" s="1828"/>
      <c r="X3957" s="1828"/>
      <c r="Y3957" s="1828"/>
      <c r="Z3957" s="1828"/>
      <c r="AA3957" s="842"/>
      <c r="AB3957" s="1828"/>
      <c r="AC3957" s="1828"/>
      <c r="AD3957" s="1828"/>
      <c r="AE3957" s="1828"/>
      <c r="AF3957" s="1828"/>
      <c r="AG3957" s="1828"/>
      <c r="AH3957" s="1828"/>
      <c r="AI3957" s="1828"/>
      <c r="AJ3957" s="1828"/>
      <c r="AK3957" s="1828"/>
      <c r="AL3957" s="1828"/>
      <c r="AM3957" s="1828"/>
      <c r="AN3957" s="1828"/>
      <c r="AO3957" s="1828"/>
      <c r="AP3957" s="1828"/>
      <c r="AQ3957" s="1828"/>
      <c r="AR3957" s="1828"/>
      <c r="AS3957" s="1828"/>
      <c r="AT3957" s="1828"/>
      <c r="AU3957" s="1829"/>
      <c r="AV3957" s="1828"/>
      <c r="AW3957" s="1828"/>
      <c r="AX3957" s="1828"/>
      <c r="AY3957" s="1828"/>
      <c r="AZ3957" s="1828"/>
      <c r="BA3957" s="1828"/>
      <c r="BB3957" s="1828"/>
      <c r="BC3957" s="1828"/>
      <c r="BD3957" s="1828"/>
      <c r="BE3957" s="1828"/>
      <c r="BF3957" s="1828"/>
      <c r="BG3957" s="1828"/>
      <c r="BH3957" s="1828"/>
      <c r="BI3957" s="1828"/>
      <c r="BJ3957" s="1828"/>
      <c r="BK3957" s="1828"/>
      <c r="BL3957" s="1828"/>
      <c r="BM3957" s="842"/>
      <c r="BN3957" s="1828"/>
      <c r="BO3957" s="1828"/>
      <c r="BP3957" s="1828"/>
      <c r="BQ3957" s="547">
        <v>1</v>
      </c>
      <c r="BR3957" s="842"/>
      <c r="BS3957" s="1830"/>
      <c r="BT3957" s="1830"/>
      <c r="BU3957" s="1831"/>
      <c r="BV3957" s="1832"/>
      <c r="BW3957" s="848"/>
      <c r="BX3957" s="1832"/>
    </row>
    <row r="3958" spans="1:77" s="575" customFormat="1" hidden="1">
      <c r="B3958" s="576"/>
      <c r="C3958" s="577"/>
      <c r="D3958" s="578"/>
      <c r="E3958" s="579"/>
      <c r="F3958" s="1551"/>
      <c r="G3958" s="580"/>
      <c r="H3958" s="581"/>
      <c r="I3958" s="582"/>
      <c r="J3958" s="580"/>
      <c r="K3958" s="578"/>
      <c r="L3958" s="578"/>
      <c r="M3958" s="578"/>
      <c r="N3958" s="578"/>
      <c r="O3958" s="578"/>
      <c r="P3958" s="578"/>
      <c r="Q3958" s="578"/>
      <c r="R3958" s="578"/>
      <c r="S3958" s="578"/>
      <c r="T3958" s="578"/>
      <c r="U3958" s="578"/>
      <c r="V3958" s="578"/>
      <c r="W3958" s="578"/>
      <c r="X3958" s="578"/>
      <c r="Y3958" s="578"/>
      <c r="Z3958" s="578"/>
      <c r="AA3958" s="578"/>
      <c r="AB3958" s="578"/>
      <c r="AC3958" s="578"/>
      <c r="AD3958" s="578"/>
      <c r="AE3958" s="578"/>
      <c r="AF3958" s="578"/>
      <c r="AG3958" s="578"/>
      <c r="AH3958" s="578"/>
      <c r="AI3958" s="578"/>
      <c r="AJ3958" s="578"/>
      <c r="AK3958" s="578"/>
      <c r="AL3958" s="578"/>
      <c r="AM3958" s="578"/>
      <c r="AN3958" s="578"/>
      <c r="AO3958" s="578"/>
      <c r="AP3958" s="578"/>
      <c r="AQ3958" s="578"/>
      <c r="AR3958" s="578"/>
      <c r="AS3958" s="578"/>
      <c r="AT3958" s="578"/>
      <c r="AU3958" s="567"/>
      <c r="AV3958" s="578"/>
      <c r="AW3958" s="578"/>
      <c r="AX3958" s="578"/>
      <c r="AY3958" s="578"/>
      <c r="AZ3958" s="578"/>
      <c r="BA3958" s="578"/>
      <c r="BB3958" s="578"/>
      <c r="BC3958" s="578"/>
      <c r="BD3958" s="578"/>
      <c r="BE3958" s="578"/>
      <c r="BF3958" s="578"/>
      <c r="BG3958" s="578"/>
      <c r="BH3958" s="578"/>
      <c r="BI3958" s="578"/>
      <c r="BJ3958" s="578"/>
      <c r="BK3958" s="578"/>
      <c r="BL3958" s="578"/>
      <c r="BM3958" s="578"/>
      <c r="BN3958" s="578"/>
      <c r="BO3958" s="578"/>
      <c r="BP3958" s="578"/>
      <c r="BQ3958" s="547">
        <v>1</v>
      </c>
      <c r="BR3958" s="578"/>
    </row>
    <row r="3959" spans="1:77" s="679" customFormat="1" hidden="1">
      <c r="B3959" s="680"/>
      <c r="C3959" s="1309"/>
      <c r="D3959" s="611"/>
      <c r="E3959" s="667"/>
      <c r="F3959" s="806"/>
      <c r="G3959" s="610"/>
      <c r="H3959" s="608"/>
      <c r="I3959" s="609"/>
      <c r="J3959" s="610"/>
      <c r="K3959" s="611"/>
      <c r="L3959" s="611"/>
      <c r="M3959" s="611"/>
      <c r="N3959" s="611"/>
      <c r="O3959" s="611"/>
      <c r="P3959" s="611"/>
      <c r="Q3959" s="611"/>
      <c r="R3959" s="611"/>
      <c r="S3959" s="611"/>
      <c r="T3959" s="611"/>
      <c r="U3959" s="611"/>
      <c r="V3959" s="611"/>
      <c r="W3959" s="611"/>
      <c r="X3959" s="611"/>
      <c r="Y3959" s="611"/>
      <c r="Z3959" s="611"/>
      <c r="AA3959" s="611"/>
      <c r="AB3959" s="611"/>
      <c r="AC3959" s="611"/>
      <c r="AD3959" s="611"/>
      <c r="AE3959" s="611"/>
      <c r="AF3959" s="611"/>
      <c r="AG3959" s="611"/>
      <c r="AH3959" s="611"/>
      <c r="AI3959" s="611"/>
      <c r="AJ3959" s="611"/>
      <c r="AK3959" s="611"/>
      <c r="AL3959" s="611"/>
      <c r="AM3959" s="611"/>
      <c r="AN3959" s="611"/>
      <c r="AO3959" s="611"/>
      <c r="AP3959" s="611"/>
      <c r="AQ3959" s="611"/>
      <c r="AR3959" s="611"/>
      <c r="AS3959" s="611"/>
      <c r="AT3959" s="611"/>
      <c r="AU3959" s="685"/>
      <c r="AV3959" s="611"/>
      <c r="AW3959" s="611"/>
      <c r="AX3959" s="611"/>
      <c r="AY3959" s="611"/>
      <c r="AZ3959" s="611"/>
      <c r="BA3959" s="611"/>
      <c r="BB3959" s="611"/>
      <c r="BC3959" s="611"/>
      <c r="BD3959" s="611"/>
      <c r="BE3959" s="611"/>
      <c r="BF3959" s="611"/>
      <c r="BG3959" s="611"/>
      <c r="BH3959" s="611"/>
      <c r="BI3959" s="611"/>
      <c r="BJ3959" s="611"/>
      <c r="BK3959" s="611"/>
      <c r="BL3959" s="611"/>
      <c r="BM3959" s="611"/>
      <c r="BN3959" s="611"/>
      <c r="BO3959" s="611"/>
      <c r="BP3959" s="611"/>
      <c r="BQ3959" s="547">
        <v>1</v>
      </c>
      <c r="BR3959" s="611"/>
    </row>
    <row r="3960" spans="1:77" s="679" customFormat="1" hidden="1">
      <c r="B3960" s="680"/>
      <c r="C3960" s="865"/>
      <c r="D3960" s="611"/>
      <c r="E3960" s="667"/>
      <c r="F3960" s="806"/>
      <c r="G3960" s="610"/>
      <c r="H3960" s="608"/>
      <c r="I3960" s="609"/>
      <c r="J3960" s="610"/>
      <c r="K3960" s="611"/>
      <c r="L3960" s="611"/>
      <c r="M3960" s="611"/>
      <c r="N3960" s="611"/>
      <c r="O3960" s="611"/>
      <c r="P3960" s="611"/>
      <c r="Q3960" s="611"/>
      <c r="R3960" s="611"/>
      <c r="S3960" s="611"/>
      <c r="T3960" s="611"/>
      <c r="U3960" s="611"/>
      <c r="V3960" s="611"/>
      <c r="W3960" s="611"/>
      <c r="X3960" s="611"/>
      <c r="Y3960" s="611"/>
      <c r="Z3960" s="611"/>
      <c r="AA3960" s="611"/>
      <c r="AB3960" s="611"/>
      <c r="AC3960" s="611"/>
      <c r="AD3960" s="611"/>
      <c r="AE3960" s="611"/>
      <c r="AF3960" s="611"/>
      <c r="AG3960" s="611"/>
      <c r="AH3960" s="611"/>
      <c r="AI3960" s="611"/>
      <c r="AJ3960" s="611"/>
      <c r="AK3960" s="611"/>
      <c r="AL3960" s="611"/>
      <c r="AM3960" s="611"/>
      <c r="AN3960" s="611"/>
      <c r="AO3960" s="611"/>
      <c r="AP3960" s="611"/>
      <c r="AQ3960" s="611"/>
      <c r="AR3960" s="611"/>
      <c r="AS3960" s="611"/>
      <c r="AT3960" s="611"/>
      <c r="AU3960" s="685"/>
      <c r="AV3960" s="611"/>
      <c r="AW3960" s="611"/>
      <c r="AX3960" s="611"/>
      <c r="AY3960" s="611"/>
      <c r="AZ3960" s="611"/>
      <c r="BA3960" s="611"/>
      <c r="BB3960" s="611"/>
      <c r="BC3960" s="611"/>
      <c r="BD3960" s="611"/>
      <c r="BE3960" s="611"/>
      <c r="BF3960" s="611"/>
      <c r="BG3960" s="611"/>
      <c r="BH3960" s="611"/>
      <c r="BI3960" s="611"/>
      <c r="BJ3960" s="611"/>
      <c r="BK3960" s="611"/>
      <c r="BL3960" s="611"/>
      <c r="BM3960" s="611"/>
      <c r="BN3960" s="611"/>
      <c r="BO3960" s="611"/>
      <c r="BP3960" s="611"/>
      <c r="BQ3960" s="547">
        <v>1</v>
      </c>
      <c r="BR3960" s="611"/>
    </row>
    <row r="3961" spans="1:77" s="679" customFormat="1" hidden="1">
      <c r="B3961" s="680"/>
      <c r="C3961" s="1841"/>
      <c r="D3961" s="611"/>
      <c r="E3961" s="667"/>
      <c r="F3961" s="806"/>
      <c r="G3961" s="610"/>
      <c r="H3961" s="608"/>
      <c r="I3961" s="609"/>
      <c r="J3961" s="610"/>
      <c r="K3961" s="611"/>
      <c r="L3961" s="611"/>
      <c r="M3961" s="611"/>
      <c r="N3961" s="611"/>
      <c r="O3961" s="611"/>
      <c r="P3961" s="611"/>
      <c r="Q3961" s="611"/>
      <c r="R3961" s="611"/>
      <c r="S3961" s="611"/>
      <c r="T3961" s="611"/>
      <c r="U3961" s="611"/>
      <c r="V3961" s="611"/>
      <c r="W3961" s="611"/>
      <c r="X3961" s="611"/>
      <c r="Y3961" s="611"/>
      <c r="Z3961" s="611"/>
      <c r="AA3961" s="611"/>
      <c r="AB3961" s="611"/>
      <c r="AC3961" s="611"/>
      <c r="AD3961" s="611"/>
      <c r="AE3961" s="611"/>
      <c r="AF3961" s="611"/>
      <c r="AG3961" s="611"/>
      <c r="AH3961" s="611"/>
      <c r="AI3961" s="611"/>
      <c r="AJ3961" s="611"/>
      <c r="AK3961" s="611"/>
      <c r="AL3961" s="611"/>
      <c r="AM3961" s="611"/>
      <c r="AN3961" s="611"/>
      <c r="AO3961" s="611"/>
      <c r="AP3961" s="611"/>
      <c r="AQ3961" s="611"/>
      <c r="AR3961" s="611"/>
      <c r="AS3961" s="611"/>
      <c r="AT3961" s="611"/>
      <c r="AU3961" s="685"/>
      <c r="AV3961" s="611"/>
      <c r="AW3961" s="611"/>
      <c r="AX3961" s="611"/>
      <c r="AY3961" s="611"/>
      <c r="AZ3961" s="611"/>
      <c r="BA3961" s="611"/>
      <c r="BB3961" s="611"/>
      <c r="BC3961" s="611"/>
      <c r="BD3961" s="611"/>
      <c r="BE3961" s="611"/>
      <c r="BF3961" s="611"/>
      <c r="BG3961" s="611"/>
      <c r="BH3961" s="611"/>
      <c r="BI3961" s="611"/>
      <c r="BJ3961" s="611"/>
      <c r="BK3961" s="611"/>
      <c r="BL3961" s="611"/>
      <c r="BM3961" s="611"/>
      <c r="BN3961" s="611"/>
      <c r="BO3961" s="611"/>
      <c r="BP3961" s="611"/>
      <c r="BQ3961" s="547">
        <v>1</v>
      </c>
      <c r="BR3961" s="611"/>
    </row>
    <row r="3962" spans="1:77" s="679" customFormat="1" hidden="1">
      <c r="B3962" s="680"/>
      <c r="C3962" s="1841"/>
      <c r="D3962" s="611"/>
      <c r="E3962" s="667"/>
      <c r="F3962" s="806"/>
      <c r="G3962" s="610"/>
      <c r="H3962" s="608"/>
      <c r="I3962" s="609"/>
      <c r="J3962" s="610"/>
      <c r="K3962" s="611"/>
      <c r="L3962" s="611"/>
      <c r="M3962" s="611"/>
      <c r="N3962" s="611"/>
      <c r="O3962" s="611"/>
      <c r="P3962" s="611"/>
      <c r="Q3962" s="611"/>
      <c r="R3962" s="611"/>
      <c r="S3962" s="611"/>
      <c r="T3962" s="611"/>
      <c r="U3962" s="611"/>
      <c r="V3962" s="611"/>
      <c r="W3962" s="611"/>
      <c r="X3962" s="611"/>
      <c r="Y3962" s="611"/>
      <c r="Z3962" s="611"/>
      <c r="AA3962" s="611"/>
      <c r="AB3962" s="611"/>
      <c r="AC3962" s="611"/>
      <c r="AD3962" s="611"/>
      <c r="AE3962" s="611"/>
      <c r="AF3962" s="611"/>
      <c r="AG3962" s="611"/>
      <c r="AH3962" s="611"/>
      <c r="AI3962" s="611"/>
      <c r="AJ3962" s="611"/>
      <c r="AK3962" s="611"/>
      <c r="AL3962" s="611"/>
      <c r="AM3962" s="611"/>
      <c r="AN3962" s="611"/>
      <c r="AO3962" s="611"/>
      <c r="AP3962" s="611"/>
      <c r="AQ3962" s="611"/>
      <c r="AR3962" s="611"/>
      <c r="AS3962" s="611"/>
      <c r="AT3962" s="611"/>
      <c r="AU3962" s="685"/>
      <c r="AV3962" s="611"/>
      <c r="AW3962" s="611"/>
      <c r="AX3962" s="611"/>
      <c r="AY3962" s="611"/>
      <c r="AZ3962" s="611"/>
      <c r="BA3962" s="611"/>
      <c r="BB3962" s="611"/>
      <c r="BC3962" s="611"/>
      <c r="BD3962" s="611"/>
      <c r="BE3962" s="611"/>
      <c r="BF3962" s="611"/>
      <c r="BG3962" s="611"/>
      <c r="BH3962" s="611"/>
      <c r="BI3962" s="611"/>
      <c r="BJ3962" s="611"/>
      <c r="BK3962" s="611"/>
      <c r="BL3962" s="611"/>
      <c r="BM3962" s="611"/>
      <c r="BN3962" s="611"/>
      <c r="BO3962" s="611"/>
      <c r="BP3962" s="611"/>
      <c r="BQ3962" s="547">
        <v>1</v>
      </c>
      <c r="BR3962" s="611"/>
    </row>
    <row r="3963" spans="1:77" s="679" customFormat="1" hidden="1">
      <c r="B3963" s="680"/>
      <c r="C3963" s="1841"/>
      <c r="D3963" s="611"/>
      <c r="E3963" s="667"/>
      <c r="F3963" s="806"/>
      <c r="G3963" s="610"/>
      <c r="H3963" s="608"/>
      <c r="I3963" s="609"/>
      <c r="J3963" s="610"/>
      <c r="K3963" s="611"/>
      <c r="L3963" s="611"/>
      <c r="M3963" s="611"/>
      <c r="N3963" s="611"/>
      <c r="O3963" s="611"/>
      <c r="P3963" s="611"/>
      <c r="Q3963" s="611"/>
      <c r="R3963" s="611"/>
      <c r="S3963" s="611"/>
      <c r="T3963" s="611"/>
      <c r="U3963" s="611"/>
      <c r="V3963" s="611"/>
      <c r="W3963" s="611"/>
      <c r="X3963" s="611"/>
      <c r="Y3963" s="611"/>
      <c r="Z3963" s="611"/>
      <c r="AA3963" s="611"/>
      <c r="AB3963" s="611"/>
      <c r="AC3963" s="611"/>
      <c r="AD3963" s="611"/>
      <c r="AE3963" s="611"/>
      <c r="AF3963" s="611"/>
      <c r="AG3963" s="611"/>
      <c r="AH3963" s="611"/>
      <c r="AI3963" s="611"/>
      <c r="AJ3963" s="611"/>
      <c r="AK3963" s="611"/>
      <c r="AL3963" s="611"/>
      <c r="AM3963" s="611"/>
      <c r="AN3963" s="611"/>
      <c r="AO3963" s="611"/>
      <c r="AP3963" s="611"/>
      <c r="AQ3963" s="611"/>
      <c r="AR3963" s="611"/>
      <c r="AS3963" s="611"/>
      <c r="AT3963" s="611"/>
      <c r="AU3963" s="685"/>
      <c r="AV3963" s="611"/>
      <c r="AW3963" s="611"/>
      <c r="AX3963" s="611"/>
      <c r="AY3963" s="611"/>
      <c r="AZ3963" s="611"/>
      <c r="BA3963" s="611"/>
      <c r="BB3963" s="611"/>
      <c r="BC3963" s="611"/>
      <c r="BD3963" s="611"/>
      <c r="BE3963" s="611"/>
      <c r="BF3963" s="611"/>
      <c r="BG3963" s="611"/>
      <c r="BH3963" s="611"/>
      <c r="BI3963" s="611"/>
      <c r="BJ3963" s="611"/>
      <c r="BK3963" s="611"/>
      <c r="BL3963" s="611"/>
      <c r="BM3963" s="611"/>
      <c r="BN3963" s="611"/>
      <c r="BO3963" s="611"/>
      <c r="BP3963" s="611"/>
      <c r="BQ3963" s="547">
        <v>1</v>
      </c>
      <c r="BR3963" s="611"/>
    </row>
    <row r="3964" spans="1:77" s="679" customFormat="1" hidden="1">
      <c r="B3964" s="680"/>
      <c r="C3964" s="1841"/>
      <c r="D3964" s="611"/>
      <c r="E3964" s="667"/>
      <c r="F3964" s="806"/>
      <c r="G3964" s="610"/>
      <c r="H3964" s="608"/>
      <c r="I3964" s="609"/>
      <c r="J3964" s="610"/>
      <c r="K3964" s="611"/>
      <c r="L3964" s="611"/>
      <c r="M3964" s="611"/>
      <c r="N3964" s="611"/>
      <c r="O3964" s="611"/>
      <c r="P3964" s="611"/>
      <c r="Q3964" s="611"/>
      <c r="R3964" s="611"/>
      <c r="S3964" s="611"/>
      <c r="T3964" s="611"/>
      <c r="U3964" s="611"/>
      <c r="V3964" s="611"/>
      <c r="W3964" s="611"/>
      <c r="X3964" s="611"/>
      <c r="Y3964" s="611"/>
      <c r="Z3964" s="611"/>
      <c r="AA3964" s="611"/>
      <c r="AB3964" s="611"/>
      <c r="AC3964" s="611"/>
      <c r="AD3964" s="611"/>
      <c r="AE3964" s="611"/>
      <c r="AF3964" s="611"/>
      <c r="AG3964" s="611"/>
      <c r="AH3964" s="611"/>
      <c r="AI3964" s="611"/>
      <c r="AJ3964" s="611"/>
      <c r="AK3964" s="611"/>
      <c r="AL3964" s="611"/>
      <c r="AM3964" s="611"/>
      <c r="AN3964" s="611"/>
      <c r="AO3964" s="611"/>
      <c r="AP3964" s="611"/>
      <c r="AQ3964" s="611"/>
      <c r="AR3964" s="611"/>
      <c r="AS3964" s="611"/>
      <c r="AT3964" s="611"/>
      <c r="AU3964" s="685"/>
      <c r="AV3964" s="611"/>
      <c r="AW3964" s="611"/>
      <c r="AX3964" s="611"/>
      <c r="AY3964" s="611"/>
      <c r="AZ3964" s="611"/>
      <c r="BA3964" s="611"/>
      <c r="BB3964" s="611"/>
      <c r="BC3964" s="611"/>
      <c r="BD3964" s="611"/>
      <c r="BE3964" s="611"/>
      <c r="BF3964" s="611"/>
      <c r="BG3964" s="611"/>
      <c r="BH3964" s="611"/>
      <c r="BI3964" s="611"/>
      <c r="BJ3964" s="611"/>
      <c r="BK3964" s="611"/>
      <c r="BL3964" s="611"/>
      <c r="BM3964" s="611"/>
      <c r="BN3964" s="611"/>
      <c r="BO3964" s="611"/>
      <c r="BP3964" s="611"/>
      <c r="BQ3964" s="547">
        <v>1</v>
      </c>
      <c r="BR3964" s="611"/>
    </row>
    <row r="3965" spans="1:77" s="839" customFormat="1" hidden="1">
      <c r="B3965" s="840">
        <v>4</v>
      </c>
      <c r="C3965" s="841"/>
      <c r="D3965" s="842"/>
      <c r="E3965" s="843"/>
      <c r="F3965" s="844"/>
      <c r="G3965" s="670"/>
      <c r="H3965" s="841"/>
      <c r="I3965" s="841"/>
      <c r="J3965" s="842"/>
      <c r="K3965" s="842"/>
      <c r="L3965" s="842"/>
      <c r="M3965" s="842"/>
      <c r="N3965" s="841"/>
      <c r="O3965" s="841"/>
      <c r="P3965" s="842"/>
      <c r="Q3965" s="841"/>
      <c r="R3965" s="842"/>
      <c r="S3965" s="841"/>
      <c r="T3965" s="842"/>
      <c r="U3965" s="841"/>
      <c r="V3965" s="841"/>
      <c r="W3965" s="841"/>
      <c r="X3965" s="841"/>
      <c r="Y3965" s="841"/>
      <c r="Z3965" s="841"/>
      <c r="AA3965" s="842"/>
      <c r="AB3965" s="841"/>
      <c r="AC3965" s="841"/>
      <c r="AD3965" s="841"/>
      <c r="AE3965" s="841"/>
      <c r="AF3965" s="841"/>
      <c r="AG3965" s="841"/>
      <c r="AH3965" s="841"/>
      <c r="AI3965" s="841"/>
      <c r="AJ3965" s="841"/>
      <c r="AK3965" s="841"/>
      <c r="AL3965" s="841"/>
      <c r="AM3965" s="841"/>
      <c r="AN3965" s="841"/>
      <c r="AO3965" s="841"/>
      <c r="AP3965" s="841"/>
      <c r="AQ3965" s="841"/>
      <c r="AR3965" s="841"/>
      <c r="AS3965" s="841"/>
      <c r="AT3965" s="841"/>
      <c r="AU3965" s="845"/>
      <c r="AV3965" s="841"/>
      <c r="AW3965" s="841"/>
      <c r="AX3965" s="841"/>
      <c r="AY3965" s="841"/>
      <c r="AZ3965" s="841"/>
      <c r="BA3965" s="841"/>
      <c r="BB3965" s="841"/>
      <c r="BC3965" s="841"/>
      <c r="BD3965" s="841"/>
      <c r="BE3965" s="841"/>
      <c r="BF3965" s="841"/>
      <c r="BG3965" s="841"/>
      <c r="BH3965" s="841"/>
      <c r="BI3965" s="841"/>
      <c r="BJ3965" s="841"/>
      <c r="BK3965" s="841"/>
      <c r="BL3965" s="841"/>
      <c r="BM3965" s="842"/>
      <c r="BN3965" s="841"/>
      <c r="BO3965" s="841"/>
      <c r="BP3965" s="841"/>
      <c r="BQ3965" s="547">
        <v>1</v>
      </c>
      <c r="BR3965" s="846">
        <v>6</v>
      </c>
      <c r="BS3965" s="846">
        <v>785</v>
      </c>
      <c r="BT3965" s="847"/>
      <c r="BU3965" s="848"/>
      <c r="BV3965" s="848"/>
      <c r="BW3965" s="848"/>
      <c r="BX3965" s="839">
        <v>1</v>
      </c>
    </row>
    <row r="3966" spans="1:77" s="575" customFormat="1" hidden="1">
      <c r="B3966" s="576"/>
      <c r="C3966" s="577"/>
      <c r="D3966" s="578"/>
      <c r="E3966" s="579"/>
      <c r="F3966" s="578"/>
      <c r="G3966" s="580"/>
      <c r="H3966" s="581"/>
      <c r="I3966" s="582"/>
      <c r="J3966" s="580">
        <f t="shared" ref="J3966:J3972" si="1725">K3966+AA3966+BM3966</f>
        <v>0</v>
      </c>
      <c r="K3966" s="578">
        <f t="shared" ref="K3966:K3972" si="1726">L3966+T3966+X3966+Y3966+Z3966</f>
        <v>0</v>
      </c>
      <c r="L3966" s="578">
        <f t="shared" ref="L3966:L3972" si="1727">M3966+S3966</f>
        <v>0</v>
      </c>
      <c r="M3966" s="578">
        <f t="shared" ref="M3966:M3972" si="1728">N3966+R3966</f>
        <v>0</v>
      </c>
      <c r="N3966" s="578">
        <f t="shared" ref="N3966:N3972" si="1729">O3966+P3966+Q3966</f>
        <v>0</v>
      </c>
      <c r="O3966" s="578"/>
      <c r="P3966" s="578"/>
      <c r="Q3966" s="578"/>
      <c r="R3966" s="578"/>
      <c r="S3966" s="578"/>
      <c r="T3966" s="578">
        <f t="shared" ref="T3966:T3972" si="1730">U3966+V3966+W3966</f>
        <v>0</v>
      </c>
      <c r="U3966" s="578"/>
      <c r="V3966" s="578"/>
      <c r="W3966" s="578"/>
      <c r="X3966" s="578"/>
      <c r="Y3966" s="578"/>
      <c r="Z3966" s="578"/>
      <c r="AA3966" s="578">
        <f t="shared" ref="AA3966:AA3972" si="1731" xml:space="preserve"> SUM(AB3966:AI3966)+SUM(AV3966:BL3966)</f>
        <v>0</v>
      </c>
      <c r="AB3966" s="578"/>
      <c r="AC3966" s="578"/>
      <c r="AD3966" s="578"/>
      <c r="AE3966" s="578"/>
      <c r="AF3966" s="578"/>
      <c r="AG3966" s="578"/>
      <c r="AH3966" s="578"/>
      <c r="AI3966" s="578"/>
      <c r="AJ3966" s="578"/>
      <c r="AK3966" s="578"/>
      <c r="AL3966" s="578"/>
      <c r="AM3966" s="578"/>
      <c r="AN3966" s="578"/>
      <c r="AO3966" s="578"/>
      <c r="AP3966" s="578"/>
      <c r="AQ3966" s="578"/>
      <c r="AR3966" s="578"/>
      <c r="AS3966" s="578"/>
      <c r="AT3966" s="578"/>
      <c r="AU3966" s="567"/>
      <c r="AV3966" s="578"/>
      <c r="AW3966" s="578"/>
      <c r="AX3966" s="578"/>
      <c r="AY3966" s="578"/>
      <c r="AZ3966" s="578"/>
      <c r="BA3966" s="578"/>
      <c r="BB3966" s="578"/>
      <c r="BC3966" s="578"/>
      <c r="BD3966" s="578"/>
      <c r="BE3966" s="578"/>
      <c r="BF3966" s="578"/>
      <c r="BG3966" s="578"/>
      <c r="BH3966" s="578"/>
      <c r="BI3966" s="578"/>
      <c r="BJ3966" s="578"/>
      <c r="BK3966" s="578"/>
      <c r="BL3966" s="578"/>
      <c r="BM3966" s="578">
        <f t="shared" ref="BM3966:BM3972" si="1732">SUM(BN3966:BP3966)</f>
        <v>0</v>
      </c>
      <c r="BN3966" s="578"/>
      <c r="BO3966" s="578"/>
      <c r="BP3966" s="578"/>
      <c r="BQ3966" s="547">
        <v>1</v>
      </c>
      <c r="BR3966" s="578"/>
    </row>
    <row r="3967" spans="1:77" s="575" customFormat="1" hidden="1">
      <c r="B3967" s="576"/>
      <c r="C3967" s="841"/>
      <c r="D3967" s="578"/>
      <c r="E3967" s="579"/>
      <c r="F3967" s="578"/>
      <c r="G3967" s="580"/>
      <c r="H3967" s="581"/>
      <c r="I3967" s="582"/>
      <c r="J3967" s="580">
        <f t="shared" si="1725"/>
        <v>0</v>
      </c>
      <c r="K3967" s="578">
        <f t="shared" si="1726"/>
        <v>0</v>
      </c>
      <c r="L3967" s="578">
        <f t="shared" si="1727"/>
        <v>0</v>
      </c>
      <c r="M3967" s="578">
        <f t="shared" si="1728"/>
        <v>0</v>
      </c>
      <c r="N3967" s="578">
        <f t="shared" si="1729"/>
        <v>0</v>
      </c>
      <c r="O3967" s="578"/>
      <c r="P3967" s="578"/>
      <c r="Q3967" s="578"/>
      <c r="R3967" s="578"/>
      <c r="S3967" s="578"/>
      <c r="T3967" s="578">
        <f t="shared" si="1730"/>
        <v>0</v>
      </c>
      <c r="U3967" s="578"/>
      <c r="V3967" s="578"/>
      <c r="W3967" s="578"/>
      <c r="X3967" s="578"/>
      <c r="Y3967" s="578"/>
      <c r="Z3967" s="578"/>
      <c r="AA3967" s="578">
        <f t="shared" si="1731"/>
        <v>0</v>
      </c>
      <c r="AB3967" s="578"/>
      <c r="AC3967" s="578"/>
      <c r="AD3967" s="578"/>
      <c r="AE3967" s="578"/>
      <c r="AF3967" s="578"/>
      <c r="AG3967" s="578"/>
      <c r="AH3967" s="578"/>
      <c r="AI3967" s="578">
        <f t="shared" ref="AI3967:AI3972" si="1733">SUM(AJ3967:AT3967)</f>
        <v>0</v>
      </c>
      <c r="AJ3967" s="578"/>
      <c r="AK3967" s="578"/>
      <c r="AL3967" s="578"/>
      <c r="AM3967" s="578"/>
      <c r="AN3967" s="578"/>
      <c r="AO3967" s="578"/>
      <c r="AP3967" s="578"/>
      <c r="AQ3967" s="578"/>
      <c r="AR3967" s="578"/>
      <c r="AS3967" s="578"/>
      <c r="AT3967" s="578"/>
      <c r="AU3967" s="567"/>
      <c r="AV3967" s="578"/>
      <c r="AW3967" s="578"/>
      <c r="AX3967" s="578"/>
      <c r="AY3967" s="578"/>
      <c r="AZ3967" s="578"/>
      <c r="BA3967" s="578"/>
      <c r="BB3967" s="578"/>
      <c r="BC3967" s="578"/>
      <c r="BD3967" s="578"/>
      <c r="BE3967" s="578"/>
      <c r="BF3967" s="578"/>
      <c r="BG3967" s="578"/>
      <c r="BH3967" s="578"/>
      <c r="BI3967" s="578"/>
      <c r="BJ3967" s="578"/>
      <c r="BK3967" s="578"/>
      <c r="BL3967" s="578"/>
      <c r="BM3967" s="578">
        <f t="shared" si="1732"/>
        <v>0</v>
      </c>
      <c r="BN3967" s="578"/>
      <c r="BO3967" s="578"/>
      <c r="BP3967" s="578"/>
      <c r="BQ3967" s="547">
        <v>1</v>
      </c>
      <c r="BR3967" s="578"/>
    </row>
    <row r="3968" spans="1:77" s="575" customFormat="1" hidden="1">
      <c r="B3968" s="576"/>
      <c r="C3968" s="577"/>
      <c r="D3968" s="578"/>
      <c r="E3968" s="579"/>
      <c r="F3968" s="578"/>
      <c r="G3968" s="580"/>
      <c r="H3968" s="581"/>
      <c r="I3968" s="582"/>
      <c r="J3968" s="580">
        <f t="shared" si="1725"/>
        <v>0</v>
      </c>
      <c r="K3968" s="578">
        <f t="shared" si="1726"/>
        <v>0</v>
      </c>
      <c r="L3968" s="578">
        <f t="shared" si="1727"/>
        <v>0</v>
      </c>
      <c r="M3968" s="578">
        <f t="shared" si="1728"/>
        <v>0</v>
      </c>
      <c r="N3968" s="578">
        <f t="shared" si="1729"/>
        <v>0</v>
      </c>
      <c r="O3968" s="578"/>
      <c r="P3968" s="578"/>
      <c r="Q3968" s="578"/>
      <c r="R3968" s="578"/>
      <c r="S3968" s="578"/>
      <c r="T3968" s="578">
        <f t="shared" si="1730"/>
        <v>0</v>
      </c>
      <c r="U3968" s="578"/>
      <c r="V3968" s="578"/>
      <c r="W3968" s="578"/>
      <c r="X3968" s="578"/>
      <c r="Y3968" s="578"/>
      <c r="Z3968" s="578"/>
      <c r="AA3968" s="578">
        <f t="shared" si="1731"/>
        <v>0</v>
      </c>
      <c r="AB3968" s="578"/>
      <c r="AC3968" s="578"/>
      <c r="AD3968" s="578"/>
      <c r="AE3968" s="578"/>
      <c r="AF3968" s="578"/>
      <c r="AG3968" s="578"/>
      <c r="AH3968" s="578"/>
      <c r="AI3968" s="578">
        <f t="shared" si="1733"/>
        <v>0</v>
      </c>
      <c r="AJ3968" s="578"/>
      <c r="AK3968" s="578"/>
      <c r="AL3968" s="578"/>
      <c r="AM3968" s="578"/>
      <c r="AN3968" s="578"/>
      <c r="AO3968" s="578"/>
      <c r="AP3968" s="578"/>
      <c r="AQ3968" s="578"/>
      <c r="AR3968" s="578"/>
      <c r="AS3968" s="578"/>
      <c r="AT3968" s="578"/>
      <c r="AU3968" s="567"/>
      <c r="AV3968" s="578"/>
      <c r="AW3968" s="578"/>
      <c r="AX3968" s="578"/>
      <c r="AY3968" s="578"/>
      <c r="AZ3968" s="578"/>
      <c r="BA3968" s="578"/>
      <c r="BB3968" s="578"/>
      <c r="BC3968" s="578"/>
      <c r="BD3968" s="578"/>
      <c r="BE3968" s="578"/>
      <c r="BF3968" s="578"/>
      <c r="BG3968" s="578"/>
      <c r="BH3968" s="578"/>
      <c r="BI3968" s="578"/>
      <c r="BJ3968" s="578"/>
      <c r="BK3968" s="578"/>
      <c r="BL3968" s="578"/>
      <c r="BM3968" s="578">
        <f t="shared" si="1732"/>
        <v>0</v>
      </c>
      <c r="BN3968" s="578"/>
      <c r="BO3968" s="578"/>
      <c r="BP3968" s="578"/>
      <c r="BQ3968" s="547">
        <v>1</v>
      </c>
      <c r="BR3968" s="578"/>
    </row>
    <row r="3969" spans="1:73" s="575" customFormat="1" hidden="1">
      <c r="B3969" s="576"/>
      <c r="C3969" s="577"/>
      <c r="D3969" s="578"/>
      <c r="E3969" s="579"/>
      <c r="F3969" s="578"/>
      <c r="G3969" s="580"/>
      <c r="H3969" s="581"/>
      <c r="I3969" s="582"/>
      <c r="J3969" s="580">
        <f t="shared" si="1725"/>
        <v>0</v>
      </c>
      <c r="K3969" s="578">
        <f t="shared" si="1726"/>
        <v>0</v>
      </c>
      <c r="L3969" s="578">
        <f t="shared" si="1727"/>
        <v>0</v>
      </c>
      <c r="M3969" s="578">
        <f t="shared" si="1728"/>
        <v>0</v>
      </c>
      <c r="N3969" s="578">
        <f t="shared" si="1729"/>
        <v>0</v>
      </c>
      <c r="O3969" s="578"/>
      <c r="P3969" s="578"/>
      <c r="Q3969" s="578"/>
      <c r="R3969" s="578"/>
      <c r="S3969" s="578"/>
      <c r="T3969" s="578">
        <f t="shared" si="1730"/>
        <v>0</v>
      </c>
      <c r="U3969" s="578"/>
      <c r="V3969" s="578"/>
      <c r="W3969" s="578"/>
      <c r="X3969" s="578"/>
      <c r="Y3969" s="578"/>
      <c r="Z3969" s="578"/>
      <c r="AA3969" s="578">
        <f t="shared" si="1731"/>
        <v>0</v>
      </c>
      <c r="AB3969" s="578"/>
      <c r="AC3969" s="578"/>
      <c r="AD3969" s="578"/>
      <c r="AE3969" s="578"/>
      <c r="AF3969" s="578"/>
      <c r="AG3969" s="578"/>
      <c r="AH3969" s="578"/>
      <c r="AI3969" s="578">
        <f t="shared" si="1733"/>
        <v>0</v>
      </c>
      <c r="AJ3969" s="578"/>
      <c r="AK3969" s="578"/>
      <c r="AL3969" s="578"/>
      <c r="AM3969" s="578"/>
      <c r="AN3969" s="578"/>
      <c r="AO3969" s="578"/>
      <c r="AP3969" s="578"/>
      <c r="AQ3969" s="578"/>
      <c r="AR3969" s="578"/>
      <c r="AS3969" s="578"/>
      <c r="AT3969" s="578"/>
      <c r="AU3969" s="567"/>
      <c r="AV3969" s="578"/>
      <c r="AW3969" s="578"/>
      <c r="AX3969" s="578"/>
      <c r="AY3969" s="578"/>
      <c r="AZ3969" s="578"/>
      <c r="BA3969" s="578"/>
      <c r="BB3969" s="578"/>
      <c r="BC3969" s="578"/>
      <c r="BD3969" s="578"/>
      <c r="BE3969" s="578"/>
      <c r="BF3969" s="578"/>
      <c r="BG3969" s="578"/>
      <c r="BH3969" s="578"/>
      <c r="BI3969" s="578"/>
      <c r="BJ3969" s="578"/>
      <c r="BK3969" s="578"/>
      <c r="BL3969" s="578"/>
      <c r="BM3969" s="578">
        <f t="shared" si="1732"/>
        <v>0</v>
      </c>
      <c r="BN3969" s="578"/>
      <c r="BO3969" s="578"/>
      <c r="BP3969" s="578"/>
      <c r="BQ3969" s="547">
        <v>1</v>
      </c>
      <c r="BR3969" s="578"/>
    </row>
    <row r="3970" spans="1:73" s="575" customFormat="1" hidden="1">
      <c r="B3970" s="576"/>
      <c r="C3970" s="577"/>
      <c r="D3970" s="578"/>
      <c r="E3970" s="579"/>
      <c r="F3970" s="578"/>
      <c r="G3970" s="580"/>
      <c r="H3970" s="581"/>
      <c r="I3970" s="582"/>
      <c r="J3970" s="580">
        <f t="shared" si="1725"/>
        <v>0</v>
      </c>
      <c r="K3970" s="578">
        <f t="shared" si="1726"/>
        <v>0</v>
      </c>
      <c r="L3970" s="578">
        <f t="shared" si="1727"/>
        <v>0</v>
      </c>
      <c r="M3970" s="578">
        <f t="shared" si="1728"/>
        <v>0</v>
      </c>
      <c r="N3970" s="578">
        <f t="shared" si="1729"/>
        <v>0</v>
      </c>
      <c r="O3970" s="578"/>
      <c r="P3970" s="578"/>
      <c r="Q3970" s="578"/>
      <c r="R3970" s="578"/>
      <c r="S3970" s="578"/>
      <c r="T3970" s="578">
        <f t="shared" si="1730"/>
        <v>0</v>
      </c>
      <c r="U3970" s="578"/>
      <c r="V3970" s="578"/>
      <c r="W3970" s="578"/>
      <c r="X3970" s="578"/>
      <c r="Y3970" s="578"/>
      <c r="Z3970" s="578"/>
      <c r="AA3970" s="578">
        <f t="shared" si="1731"/>
        <v>0</v>
      </c>
      <c r="AB3970" s="578"/>
      <c r="AC3970" s="578"/>
      <c r="AD3970" s="578"/>
      <c r="AE3970" s="578"/>
      <c r="AF3970" s="578"/>
      <c r="AG3970" s="578"/>
      <c r="AH3970" s="578"/>
      <c r="AI3970" s="578">
        <f t="shared" si="1733"/>
        <v>0</v>
      </c>
      <c r="AJ3970" s="578"/>
      <c r="AK3970" s="578"/>
      <c r="AL3970" s="578"/>
      <c r="AM3970" s="578"/>
      <c r="AN3970" s="578"/>
      <c r="AO3970" s="578"/>
      <c r="AP3970" s="578"/>
      <c r="AQ3970" s="578"/>
      <c r="AR3970" s="578"/>
      <c r="AS3970" s="578"/>
      <c r="AT3970" s="578"/>
      <c r="AU3970" s="567"/>
      <c r="AV3970" s="578"/>
      <c r="AW3970" s="578"/>
      <c r="AX3970" s="578"/>
      <c r="AY3970" s="578"/>
      <c r="AZ3970" s="578"/>
      <c r="BA3970" s="578"/>
      <c r="BB3970" s="578"/>
      <c r="BC3970" s="578"/>
      <c r="BD3970" s="578"/>
      <c r="BE3970" s="578"/>
      <c r="BF3970" s="578"/>
      <c r="BG3970" s="578"/>
      <c r="BH3970" s="578"/>
      <c r="BI3970" s="578"/>
      <c r="BJ3970" s="578"/>
      <c r="BK3970" s="578"/>
      <c r="BL3970" s="578"/>
      <c r="BM3970" s="578">
        <f t="shared" si="1732"/>
        <v>0</v>
      </c>
      <c r="BN3970" s="578"/>
      <c r="BO3970" s="578"/>
      <c r="BP3970" s="578"/>
      <c r="BQ3970" s="547">
        <v>1</v>
      </c>
      <c r="BR3970" s="578"/>
    </row>
    <row r="3971" spans="1:73" s="575" customFormat="1" hidden="1">
      <c r="B3971" s="576"/>
      <c r="C3971" s="577"/>
      <c r="D3971" s="578"/>
      <c r="E3971" s="579"/>
      <c r="F3971" s="578"/>
      <c r="G3971" s="580"/>
      <c r="H3971" s="581"/>
      <c r="I3971" s="582"/>
      <c r="J3971" s="580">
        <f t="shared" si="1725"/>
        <v>0</v>
      </c>
      <c r="K3971" s="578">
        <f t="shared" si="1726"/>
        <v>0</v>
      </c>
      <c r="L3971" s="578">
        <f t="shared" si="1727"/>
        <v>0</v>
      </c>
      <c r="M3971" s="578">
        <f t="shared" si="1728"/>
        <v>0</v>
      </c>
      <c r="N3971" s="578">
        <f t="shared" si="1729"/>
        <v>0</v>
      </c>
      <c r="O3971" s="578"/>
      <c r="P3971" s="578"/>
      <c r="Q3971" s="578"/>
      <c r="R3971" s="578"/>
      <c r="S3971" s="578"/>
      <c r="T3971" s="578">
        <f t="shared" si="1730"/>
        <v>0</v>
      </c>
      <c r="U3971" s="578"/>
      <c r="V3971" s="578"/>
      <c r="W3971" s="578"/>
      <c r="X3971" s="578"/>
      <c r="Y3971" s="578"/>
      <c r="Z3971" s="578"/>
      <c r="AA3971" s="578">
        <f t="shared" si="1731"/>
        <v>0</v>
      </c>
      <c r="AB3971" s="578"/>
      <c r="AC3971" s="578"/>
      <c r="AD3971" s="578"/>
      <c r="AE3971" s="578"/>
      <c r="AF3971" s="578"/>
      <c r="AG3971" s="578"/>
      <c r="AH3971" s="578"/>
      <c r="AI3971" s="578">
        <f t="shared" si="1733"/>
        <v>0</v>
      </c>
      <c r="AJ3971" s="578"/>
      <c r="AK3971" s="578"/>
      <c r="AL3971" s="578"/>
      <c r="AM3971" s="578"/>
      <c r="AN3971" s="578"/>
      <c r="AO3971" s="578"/>
      <c r="AP3971" s="578"/>
      <c r="AQ3971" s="578"/>
      <c r="AR3971" s="578"/>
      <c r="AS3971" s="578"/>
      <c r="AT3971" s="578"/>
      <c r="AU3971" s="567"/>
      <c r="AV3971" s="578"/>
      <c r="AW3971" s="578"/>
      <c r="AX3971" s="578"/>
      <c r="AY3971" s="578"/>
      <c r="AZ3971" s="578"/>
      <c r="BA3971" s="578"/>
      <c r="BB3971" s="578"/>
      <c r="BC3971" s="578"/>
      <c r="BD3971" s="578"/>
      <c r="BE3971" s="578"/>
      <c r="BF3971" s="578"/>
      <c r="BG3971" s="578"/>
      <c r="BH3971" s="578"/>
      <c r="BI3971" s="578"/>
      <c r="BJ3971" s="578"/>
      <c r="BK3971" s="578"/>
      <c r="BL3971" s="578"/>
      <c r="BM3971" s="578">
        <f t="shared" si="1732"/>
        <v>0</v>
      </c>
      <c r="BN3971" s="578"/>
      <c r="BO3971" s="578"/>
      <c r="BP3971" s="578"/>
      <c r="BQ3971" s="547">
        <v>1</v>
      </c>
      <c r="BR3971" s="578"/>
    </row>
    <row r="3972" spans="1:73" s="575" customFormat="1" hidden="1">
      <c r="B3972" s="576"/>
      <c r="C3972" s="577"/>
      <c r="D3972" s="578"/>
      <c r="E3972" s="579"/>
      <c r="F3972" s="578"/>
      <c r="G3972" s="580"/>
      <c r="H3972" s="581"/>
      <c r="I3972" s="582"/>
      <c r="J3972" s="580">
        <f t="shared" si="1725"/>
        <v>0</v>
      </c>
      <c r="K3972" s="578">
        <f t="shared" si="1726"/>
        <v>0</v>
      </c>
      <c r="L3972" s="578">
        <f t="shared" si="1727"/>
        <v>0</v>
      </c>
      <c r="M3972" s="578">
        <f t="shared" si="1728"/>
        <v>0</v>
      </c>
      <c r="N3972" s="578">
        <f t="shared" si="1729"/>
        <v>0</v>
      </c>
      <c r="O3972" s="578"/>
      <c r="P3972" s="578"/>
      <c r="Q3972" s="578"/>
      <c r="R3972" s="578"/>
      <c r="S3972" s="578"/>
      <c r="T3972" s="578">
        <f t="shared" si="1730"/>
        <v>0</v>
      </c>
      <c r="U3972" s="578"/>
      <c r="V3972" s="578"/>
      <c r="W3972" s="578"/>
      <c r="X3972" s="578"/>
      <c r="Y3972" s="578"/>
      <c r="Z3972" s="578"/>
      <c r="AA3972" s="578">
        <f t="shared" si="1731"/>
        <v>0</v>
      </c>
      <c r="AB3972" s="578"/>
      <c r="AC3972" s="578"/>
      <c r="AD3972" s="578"/>
      <c r="AE3972" s="578"/>
      <c r="AF3972" s="578"/>
      <c r="AG3972" s="578"/>
      <c r="AH3972" s="578"/>
      <c r="AI3972" s="578">
        <f t="shared" si="1733"/>
        <v>0</v>
      </c>
      <c r="AJ3972" s="578"/>
      <c r="AK3972" s="578"/>
      <c r="AL3972" s="578"/>
      <c r="AM3972" s="578"/>
      <c r="AN3972" s="578"/>
      <c r="AO3972" s="578"/>
      <c r="AP3972" s="578"/>
      <c r="AQ3972" s="578"/>
      <c r="AR3972" s="578"/>
      <c r="AS3972" s="578"/>
      <c r="AT3972" s="578"/>
      <c r="AU3972" s="567"/>
      <c r="AV3972" s="578"/>
      <c r="AW3972" s="578"/>
      <c r="AX3972" s="578"/>
      <c r="AY3972" s="578"/>
      <c r="AZ3972" s="578"/>
      <c r="BA3972" s="578"/>
      <c r="BB3972" s="578"/>
      <c r="BC3972" s="578"/>
      <c r="BD3972" s="578"/>
      <c r="BE3972" s="578"/>
      <c r="BF3972" s="578"/>
      <c r="BG3972" s="578"/>
      <c r="BH3972" s="578"/>
      <c r="BI3972" s="578"/>
      <c r="BJ3972" s="578"/>
      <c r="BK3972" s="578"/>
      <c r="BL3972" s="578"/>
      <c r="BM3972" s="578">
        <f t="shared" si="1732"/>
        <v>0</v>
      </c>
      <c r="BN3972" s="578"/>
      <c r="BO3972" s="578"/>
      <c r="BP3972" s="578"/>
      <c r="BQ3972" s="547">
        <v>1</v>
      </c>
      <c r="BR3972" s="578"/>
    </row>
    <row r="3973" spans="1:73" s="626" customFormat="1" ht="14.25" hidden="1">
      <c r="B3973" s="627"/>
      <c r="C3973" s="561" t="s">
        <v>2710</v>
      </c>
      <c r="D3973" s="628"/>
      <c r="E3973" s="629"/>
      <c r="F3973" s="628"/>
      <c r="G3973" s="630"/>
      <c r="H3973" s="631">
        <f>SUM(H3974:H4124)</f>
        <v>9.48</v>
      </c>
      <c r="I3973" s="631">
        <f t="shared" ref="I3973:BP3973" si="1734">SUM(I3974:I4124)</f>
        <v>0.14000000000000001</v>
      </c>
      <c r="J3973" s="631">
        <f t="shared" si="1734"/>
        <v>9.48</v>
      </c>
      <c r="K3973" s="631">
        <f t="shared" si="1734"/>
        <v>7.59</v>
      </c>
      <c r="L3973" s="631">
        <f t="shared" si="1734"/>
        <v>4.4799999999999995</v>
      </c>
      <c r="M3973" s="631">
        <f t="shared" si="1734"/>
        <v>4.47</v>
      </c>
      <c r="N3973" s="631">
        <f t="shared" si="1734"/>
        <v>3.5199999999999996</v>
      </c>
      <c r="O3973" s="631">
        <f t="shared" si="1734"/>
        <v>2.8299999999999996</v>
      </c>
      <c r="P3973" s="631">
        <f t="shared" si="1734"/>
        <v>0.69</v>
      </c>
      <c r="Q3973" s="631">
        <f t="shared" si="1734"/>
        <v>0</v>
      </c>
      <c r="R3973" s="631">
        <f t="shared" si="1734"/>
        <v>0.95000000000000007</v>
      </c>
      <c r="S3973" s="631">
        <f t="shared" si="1734"/>
        <v>0.01</v>
      </c>
      <c r="T3973" s="631">
        <f t="shared" si="1734"/>
        <v>0</v>
      </c>
      <c r="U3973" s="631">
        <f t="shared" si="1734"/>
        <v>0</v>
      </c>
      <c r="V3973" s="631">
        <f t="shared" si="1734"/>
        <v>0</v>
      </c>
      <c r="W3973" s="631">
        <f t="shared" si="1734"/>
        <v>0</v>
      </c>
      <c r="X3973" s="631">
        <f t="shared" si="1734"/>
        <v>0</v>
      </c>
      <c r="Y3973" s="631">
        <f t="shared" si="1734"/>
        <v>3.11</v>
      </c>
      <c r="Z3973" s="631">
        <f t="shared" si="1734"/>
        <v>0</v>
      </c>
      <c r="AA3973" s="631">
        <f t="shared" si="1734"/>
        <v>1.6800000000000002</v>
      </c>
      <c r="AB3973" s="631">
        <f t="shared" si="1734"/>
        <v>0</v>
      </c>
      <c r="AC3973" s="631">
        <f t="shared" si="1734"/>
        <v>0</v>
      </c>
      <c r="AD3973" s="631">
        <f t="shared" si="1734"/>
        <v>0</v>
      </c>
      <c r="AE3973" s="631">
        <f t="shared" si="1734"/>
        <v>0</v>
      </c>
      <c r="AF3973" s="631">
        <f t="shared" si="1734"/>
        <v>0.01</v>
      </c>
      <c r="AG3973" s="631">
        <f t="shared" si="1734"/>
        <v>0.32</v>
      </c>
      <c r="AH3973" s="631">
        <f t="shared" si="1734"/>
        <v>0</v>
      </c>
      <c r="AI3973" s="631">
        <f t="shared" si="1734"/>
        <v>0.36</v>
      </c>
      <c r="AJ3973" s="631">
        <f t="shared" si="1734"/>
        <v>0.15</v>
      </c>
      <c r="AK3973" s="631">
        <f t="shared" si="1734"/>
        <v>0.05</v>
      </c>
      <c r="AL3973" s="631">
        <f t="shared" si="1734"/>
        <v>0</v>
      </c>
      <c r="AM3973" s="631">
        <f t="shared" si="1734"/>
        <v>0</v>
      </c>
      <c r="AN3973" s="631">
        <f t="shared" si="1734"/>
        <v>0</v>
      </c>
      <c r="AO3973" s="631">
        <f t="shared" si="1734"/>
        <v>0.04</v>
      </c>
      <c r="AP3973" s="631">
        <f t="shared" si="1734"/>
        <v>0.05</v>
      </c>
      <c r="AQ3973" s="631">
        <f t="shared" si="1734"/>
        <v>0</v>
      </c>
      <c r="AR3973" s="631">
        <f t="shared" si="1734"/>
        <v>0</v>
      </c>
      <c r="AS3973" s="631">
        <f t="shared" si="1734"/>
        <v>0</v>
      </c>
      <c r="AT3973" s="631">
        <f t="shared" si="1734"/>
        <v>0</v>
      </c>
      <c r="AU3973" s="631">
        <f t="shared" si="1734"/>
        <v>0</v>
      </c>
      <c r="AV3973" s="631">
        <f t="shared" si="1734"/>
        <v>0</v>
      </c>
      <c r="AW3973" s="631">
        <f t="shared" si="1734"/>
        <v>0</v>
      </c>
      <c r="AX3973" s="631">
        <f t="shared" si="1734"/>
        <v>0</v>
      </c>
      <c r="AY3973" s="631">
        <f t="shared" si="1734"/>
        <v>0</v>
      </c>
      <c r="AZ3973" s="631">
        <f t="shared" si="1734"/>
        <v>0.43000000000000005</v>
      </c>
      <c r="BA3973" s="631">
        <f t="shared" si="1734"/>
        <v>0</v>
      </c>
      <c r="BB3973" s="631">
        <f t="shared" si="1734"/>
        <v>0</v>
      </c>
      <c r="BC3973" s="631">
        <f t="shared" si="1734"/>
        <v>0</v>
      </c>
      <c r="BD3973" s="631">
        <f t="shared" si="1734"/>
        <v>0</v>
      </c>
      <c r="BE3973" s="631">
        <f t="shared" si="1734"/>
        <v>6.9999999999999993E-2</v>
      </c>
      <c r="BF3973" s="631">
        <f t="shared" si="1734"/>
        <v>0</v>
      </c>
      <c r="BG3973" s="631">
        <f t="shared" si="1734"/>
        <v>0.56000000000000005</v>
      </c>
      <c r="BH3973" s="631">
        <f t="shared" si="1734"/>
        <v>0</v>
      </c>
      <c r="BI3973" s="631">
        <f t="shared" si="1734"/>
        <v>0</v>
      </c>
      <c r="BJ3973" s="631">
        <f t="shared" si="1734"/>
        <v>0</v>
      </c>
      <c r="BK3973" s="631">
        <f t="shared" si="1734"/>
        <v>0</v>
      </c>
      <c r="BL3973" s="631">
        <f t="shared" si="1734"/>
        <v>0</v>
      </c>
      <c r="BM3973" s="631">
        <f t="shared" si="1734"/>
        <v>0.21000000000000002</v>
      </c>
      <c r="BN3973" s="631">
        <f t="shared" si="1734"/>
        <v>0.21000000000000002</v>
      </c>
      <c r="BO3973" s="631">
        <f t="shared" si="1734"/>
        <v>0</v>
      </c>
      <c r="BP3973" s="631">
        <f t="shared" si="1734"/>
        <v>0</v>
      </c>
      <c r="BQ3973" s="633">
        <v>1</v>
      </c>
      <c r="BR3973" s="628"/>
    </row>
    <row r="3974" spans="1:73" s="534" customFormat="1" hidden="1">
      <c r="A3974" s="575"/>
      <c r="B3974" s="576"/>
      <c r="C3974" s="849"/>
      <c r="D3974" s="578"/>
      <c r="E3974" s="579"/>
      <c r="F3974" s="578"/>
      <c r="G3974" s="850"/>
      <c r="H3974" s="581"/>
      <c r="I3974" s="582"/>
      <c r="J3974" s="580"/>
      <c r="K3974" s="578"/>
      <c r="L3974" s="578"/>
      <c r="M3974" s="578"/>
      <c r="N3974" s="578"/>
      <c r="O3974" s="578"/>
      <c r="P3974" s="578"/>
      <c r="Q3974" s="578"/>
      <c r="R3974" s="578"/>
      <c r="S3974" s="578"/>
      <c r="T3974" s="578"/>
      <c r="U3974" s="578"/>
      <c r="V3974" s="578"/>
      <c r="W3974" s="578"/>
      <c r="X3974" s="578"/>
      <c r="Y3974" s="578"/>
      <c r="Z3974" s="578"/>
      <c r="AA3974" s="578"/>
      <c r="AB3974" s="578"/>
      <c r="AC3974" s="578"/>
      <c r="AD3974" s="578"/>
      <c r="AE3974" s="578"/>
      <c r="AF3974" s="578"/>
      <c r="AG3974" s="578"/>
      <c r="AH3974" s="578"/>
      <c r="AI3974" s="578"/>
      <c r="AJ3974" s="578"/>
      <c r="AK3974" s="578"/>
      <c r="AL3974" s="578"/>
      <c r="AM3974" s="578"/>
      <c r="AN3974" s="578"/>
      <c r="AO3974" s="578"/>
      <c r="AP3974" s="578"/>
      <c r="AQ3974" s="578"/>
      <c r="AR3974" s="578"/>
      <c r="AS3974" s="578"/>
      <c r="AT3974" s="578"/>
      <c r="AU3974" s="567"/>
      <c r="AV3974" s="578"/>
      <c r="AW3974" s="578"/>
      <c r="AX3974" s="578"/>
      <c r="AY3974" s="578"/>
      <c r="AZ3974" s="578"/>
      <c r="BA3974" s="578"/>
      <c r="BB3974" s="578"/>
      <c r="BC3974" s="578"/>
      <c r="BD3974" s="578"/>
      <c r="BE3974" s="578"/>
      <c r="BF3974" s="578"/>
      <c r="BG3974" s="578"/>
      <c r="BH3974" s="578"/>
      <c r="BI3974" s="578"/>
      <c r="BJ3974" s="578"/>
      <c r="BK3974" s="578"/>
      <c r="BL3974" s="578"/>
      <c r="BM3974" s="578"/>
      <c r="BN3974" s="578"/>
      <c r="BO3974" s="578"/>
      <c r="BP3974" s="578"/>
      <c r="BQ3974" s="547"/>
      <c r="BR3974" s="578"/>
      <c r="BS3974" s="851"/>
      <c r="BT3974" s="575"/>
      <c r="BU3974" s="575"/>
    </row>
    <row r="3975" spans="1:73" s="652" customFormat="1" hidden="1">
      <c r="A3975" s="837"/>
      <c r="B3975" s="832"/>
      <c r="C3975" s="832" t="s">
        <v>1077</v>
      </c>
      <c r="D3975" s="640" t="s">
        <v>48</v>
      </c>
      <c r="E3975" s="640" t="s">
        <v>85</v>
      </c>
      <c r="F3975" s="640"/>
      <c r="G3975" s="651"/>
      <c r="H3975" s="643">
        <f t="shared" ref="H3975:H3977" si="1735">J3975</f>
        <v>0.05</v>
      </c>
      <c r="I3975" s="644"/>
      <c r="J3975" s="645">
        <f t="shared" ref="J3975:J3977" si="1736">K3975+AA3975+BM3975</f>
        <v>0.05</v>
      </c>
      <c r="K3975" s="1">
        <f t="shared" ref="K3975:K3977" si="1737">L3975+T3975+X3975+Y3975+Z3975</f>
        <v>0.05</v>
      </c>
      <c r="L3975" s="1">
        <f t="shared" ref="L3975:L3977" si="1738">M3975+S3975</f>
        <v>0</v>
      </c>
      <c r="M3975" s="1">
        <f t="shared" ref="M3975:M3977" si="1739">N3975+R3975</f>
        <v>0</v>
      </c>
      <c r="N3975" s="1">
        <f t="shared" ref="N3975:N3977" si="1740">O3975+P3975+Q3975</f>
        <v>0</v>
      </c>
      <c r="O3975" s="1"/>
      <c r="P3975" s="1"/>
      <c r="Q3975" s="1"/>
      <c r="R3975" s="1"/>
      <c r="S3975" s="1"/>
      <c r="T3975" s="1">
        <f t="shared" ref="T3975:T3977" si="1741">U3975+V3975+W3975</f>
        <v>0</v>
      </c>
      <c r="U3975" s="1"/>
      <c r="V3975" s="1"/>
      <c r="W3975" s="1"/>
      <c r="X3975" s="1"/>
      <c r="Y3975" s="1">
        <v>0.05</v>
      </c>
      <c r="Z3975" s="1"/>
      <c r="AA3975" s="1">
        <f t="shared" ref="AA3975:AA3977" si="1742">SUM(AB3975:AI3975)+AW3975+SUM(AY3975:BC3975)+SUM(BF3975:BL3975)</f>
        <v>0</v>
      </c>
      <c r="AB3975" s="1"/>
      <c r="AC3975" s="1"/>
      <c r="AD3975" s="1"/>
      <c r="AE3975" s="1"/>
      <c r="AF3975" s="1"/>
      <c r="AG3975" s="1"/>
      <c r="AH3975" s="1"/>
      <c r="AI3975" s="1">
        <f t="shared" ref="AI3975:AI3977" si="1743">SUM(AJ3975:AV3975)+AX3975+SUM(BD3975:BE3975)</f>
        <v>0</v>
      </c>
      <c r="AJ3975" s="685"/>
      <c r="AK3975" s="685"/>
      <c r="AL3975" s="685"/>
      <c r="AM3975" s="685"/>
      <c r="AN3975" s="685"/>
      <c r="AO3975" s="685"/>
      <c r="AP3975" s="685"/>
      <c r="AQ3975" s="685"/>
      <c r="AR3975" s="685"/>
      <c r="AS3975" s="685"/>
      <c r="AT3975" s="685"/>
      <c r="AU3975" s="685"/>
      <c r="AV3975" s="685"/>
      <c r="AW3975" s="1"/>
      <c r="AX3975" s="685"/>
      <c r="AY3975" s="1"/>
      <c r="AZ3975" s="1"/>
      <c r="BA3975" s="1"/>
      <c r="BB3975" s="1"/>
      <c r="BC3975" s="1"/>
      <c r="BD3975" s="685"/>
      <c r="BE3975" s="685"/>
      <c r="BF3975" s="1"/>
      <c r="BG3975" s="1"/>
      <c r="BH3975" s="1"/>
      <c r="BI3975" s="1"/>
      <c r="BJ3975" s="1"/>
      <c r="BK3975" s="1"/>
      <c r="BL3975" s="1"/>
      <c r="BM3975" s="1">
        <f t="shared" ref="BM3975:BM3977" si="1744">SUM(BN3975:BP3975)</f>
        <v>0</v>
      </c>
      <c r="BN3975" s="1"/>
      <c r="BO3975" s="1"/>
      <c r="BP3975" s="1"/>
      <c r="BQ3975" s="838"/>
    </row>
    <row r="3976" spans="1:73" s="652" customFormat="1" ht="30" hidden="1">
      <c r="A3976" s="837"/>
      <c r="B3976" s="980" t="s">
        <v>114</v>
      </c>
      <c r="C3976" s="832" t="s">
        <v>1078</v>
      </c>
      <c r="D3976" s="640" t="s">
        <v>48</v>
      </c>
      <c r="E3976" s="640" t="s">
        <v>85</v>
      </c>
      <c r="F3976" s="640"/>
      <c r="G3976" s="651"/>
      <c r="H3976" s="643">
        <f t="shared" si="1735"/>
        <v>6.9999999999999993E-2</v>
      </c>
      <c r="I3976" s="644"/>
      <c r="J3976" s="645">
        <f t="shared" si="1736"/>
        <v>6.9999999999999993E-2</v>
      </c>
      <c r="K3976" s="1">
        <f t="shared" si="1737"/>
        <v>6.9999999999999993E-2</v>
      </c>
      <c r="L3976" s="1">
        <f t="shared" si="1738"/>
        <v>0.06</v>
      </c>
      <c r="M3976" s="1">
        <f t="shared" si="1739"/>
        <v>0.06</v>
      </c>
      <c r="N3976" s="1">
        <f t="shared" si="1740"/>
        <v>0.06</v>
      </c>
      <c r="O3976" s="1"/>
      <c r="P3976" s="1">
        <v>0.06</v>
      </c>
      <c r="Q3976" s="1"/>
      <c r="R3976" s="1"/>
      <c r="S3976" s="1"/>
      <c r="T3976" s="1">
        <f t="shared" si="1741"/>
        <v>0</v>
      </c>
      <c r="U3976" s="1"/>
      <c r="V3976" s="1"/>
      <c r="W3976" s="1"/>
      <c r="X3976" s="1"/>
      <c r="Y3976" s="1">
        <v>0.01</v>
      </c>
      <c r="Z3976" s="1"/>
      <c r="AA3976" s="1">
        <f t="shared" si="1742"/>
        <v>0</v>
      </c>
      <c r="AB3976" s="1"/>
      <c r="AC3976" s="1"/>
      <c r="AD3976" s="1"/>
      <c r="AE3976" s="1"/>
      <c r="AF3976" s="1"/>
      <c r="AG3976" s="1"/>
      <c r="AH3976" s="1"/>
      <c r="AI3976" s="1">
        <f t="shared" si="1743"/>
        <v>0</v>
      </c>
      <c r="AJ3976" s="685"/>
      <c r="AK3976" s="685"/>
      <c r="AL3976" s="685"/>
      <c r="AM3976" s="685"/>
      <c r="AN3976" s="685"/>
      <c r="AO3976" s="685"/>
      <c r="AP3976" s="685"/>
      <c r="AQ3976" s="685"/>
      <c r="AR3976" s="685"/>
      <c r="AS3976" s="685"/>
      <c r="AT3976" s="685"/>
      <c r="AU3976" s="685"/>
      <c r="AV3976" s="685"/>
      <c r="AW3976" s="1"/>
      <c r="AX3976" s="685"/>
      <c r="AY3976" s="1"/>
      <c r="AZ3976" s="1"/>
      <c r="BA3976" s="1"/>
      <c r="BB3976" s="1"/>
      <c r="BC3976" s="1"/>
      <c r="BD3976" s="685"/>
      <c r="BE3976" s="685"/>
      <c r="BF3976" s="1"/>
      <c r="BG3976" s="1"/>
      <c r="BH3976" s="1"/>
      <c r="BI3976" s="1"/>
      <c r="BJ3976" s="1"/>
      <c r="BK3976" s="1"/>
      <c r="BL3976" s="1"/>
      <c r="BM3976" s="1">
        <f t="shared" si="1744"/>
        <v>0</v>
      </c>
      <c r="BN3976" s="1"/>
      <c r="BO3976" s="1"/>
      <c r="BP3976" s="1"/>
      <c r="BQ3976" s="838"/>
    </row>
    <row r="3977" spans="1:73" s="652" customFormat="1" ht="30" hidden="1">
      <c r="A3977" s="837"/>
      <c r="B3977" s="980" t="s">
        <v>114</v>
      </c>
      <c r="C3977" s="832" t="s">
        <v>1079</v>
      </c>
      <c r="D3977" s="640" t="s">
        <v>48</v>
      </c>
      <c r="E3977" s="640" t="s">
        <v>85</v>
      </c>
      <c r="F3977" s="640"/>
      <c r="G3977" s="651"/>
      <c r="H3977" s="643">
        <f t="shared" si="1735"/>
        <v>0.09</v>
      </c>
      <c r="I3977" s="644"/>
      <c r="J3977" s="645">
        <f t="shared" si="1736"/>
        <v>0.09</v>
      </c>
      <c r="K3977" s="1">
        <f t="shared" si="1737"/>
        <v>0.08</v>
      </c>
      <c r="L3977" s="1">
        <f t="shared" si="1738"/>
        <v>0.08</v>
      </c>
      <c r="M3977" s="1">
        <f t="shared" si="1739"/>
        <v>0.08</v>
      </c>
      <c r="N3977" s="1">
        <f t="shared" si="1740"/>
        <v>0</v>
      </c>
      <c r="O3977" s="1"/>
      <c r="P3977" s="1"/>
      <c r="Q3977" s="1"/>
      <c r="R3977" s="1">
        <v>0.08</v>
      </c>
      <c r="S3977" s="1"/>
      <c r="T3977" s="1">
        <f t="shared" si="1741"/>
        <v>0</v>
      </c>
      <c r="U3977" s="1"/>
      <c r="V3977" s="1"/>
      <c r="W3977" s="1"/>
      <c r="X3977" s="1"/>
      <c r="Y3977" s="1"/>
      <c r="Z3977" s="1"/>
      <c r="AA3977" s="1">
        <f t="shared" si="1742"/>
        <v>0.01</v>
      </c>
      <c r="AB3977" s="1"/>
      <c r="AC3977" s="1"/>
      <c r="AD3977" s="1"/>
      <c r="AE3977" s="1"/>
      <c r="AF3977" s="1"/>
      <c r="AG3977" s="1"/>
      <c r="AH3977" s="1"/>
      <c r="AI3977" s="736">
        <f t="shared" si="1743"/>
        <v>0.01</v>
      </c>
      <c r="AJ3977" s="685"/>
      <c r="AK3977" s="685"/>
      <c r="AL3977" s="685"/>
      <c r="AM3977" s="685"/>
      <c r="AN3977" s="685"/>
      <c r="AO3977" s="685"/>
      <c r="AP3977" s="685"/>
      <c r="AQ3977" s="685"/>
      <c r="AR3977" s="685"/>
      <c r="AS3977" s="685"/>
      <c r="AT3977" s="685"/>
      <c r="AU3977" s="685"/>
      <c r="AV3977" s="685"/>
      <c r="AW3977" s="1"/>
      <c r="AX3977" s="685"/>
      <c r="AY3977" s="1"/>
      <c r="AZ3977" s="1"/>
      <c r="BA3977" s="1"/>
      <c r="BB3977" s="1"/>
      <c r="BC3977" s="1"/>
      <c r="BD3977" s="685"/>
      <c r="BE3977" s="685">
        <v>0.01</v>
      </c>
      <c r="BF3977" s="1"/>
      <c r="BG3977" s="1"/>
      <c r="BH3977" s="1"/>
      <c r="BI3977" s="1"/>
      <c r="BJ3977" s="1"/>
      <c r="BK3977" s="1"/>
      <c r="BL3977" s="1"/>
      <c r="BM3977" s="1">
        <f t="shared" si="1744"/>
        <v>0</v>
      </c>
      <c r="BN3977" s="1"/>
      <c r="BO3977" s="1"/>
      <c r="BP3977" s="1"/>
      <c r="BQ3977" s="838"/>
    </row>
    <row r="3978" spans="1:73" s="534" customFormat="1" hidden="1">
      <c r="A3978" s="575"/>
      <c r="B3978" s="576"/>
      <c r="C3978" s="849"/>
      <c r="D3978" s="578"/>
      <c r="E3978" s="579"/>
      <c r="F3978" s="578"/>
      <c r="G3978" s="850"/>
      <c r="H3978" s="581"/>
      <c r="I3978" s="582"/>
      <c r="J3978" s="580"/>
      <c r="K3978" s="578"/>
      <c r="L3978" s="578"/>
      <c r="M3978" s="578"/>
      <c r="N3978" s="578"/>
      <c r="O3978" s="578"/>
      <c r="P3978" s="578"/>
      <c r="Q3978" s="578"/>
      <c r="R3978" s="578"/>
      <c r="S3978" s="578"/>
      <c r="T3978" s="578"/>
      <c r="U3978" s="578"/>
      <c r="V3978" s="578"/>
      <c r="W3978" s="578"/>
      <c r="X3978" s="578"/>
      <c r="Y3978" s="578"/>
      <c r="Z3978" s="578"/>
      <c r="AA3978" s="578"/>
      <c r="AB3978" s="578"/>
      <c r="AC3978" s="578"/>
      <c r="AD3978" s="578"/>
      <c r="AE3978" s="578"/>
      <c r="AF3978" s="578"/>
      <c r="AG3978" s="578"/>
      <c r="AH3978" s="578"/>
      <c r="AI3978" s="578"/>
      <c r="AJ3978" s="578"/>
      <c r="AK3978" s="578"/>
      <c r="AL3978" s="578"/>
      <c r="AM3978" s="578"/>
      <c r="AN3978" s="578"/>
      <c r="AO3978" s="578"/>
      <c r="AP3978" s="578"/>
      <c r="AQ3978" s="578"/>
      <c r="AR3978" s="578"/>
      <c r="AS3978" s="578"/>
      <c r="AT3978" s="578"/>
      <c r="AU3978" s="567"/>
      <c r="AV3978" s="578"/>
      <c r="AW3978" s="578"/>
      <c r="AX3978" s="578"/>
      <c r="AY3978" s="578"/>
      <c r="AZ3978" s="578"/>
      <c r="BA3978" s="578"/>
      <c r="BB3978" s="578"/>
      <c r="BC3978" s="578"/>
      <c r="BD3978" s="578"/>
      <c r="BE3978" s="578"/>
      <c r="BF3978" s="578"/>
      <c r="BG3978" s="578"/>
      <c r="BH3978" s="578"/>
      <c r="BI3978" s="578"/>
      <c r="BJ3978" s="578"/>
      <c r="BK3978" s="578"/>
      <c r="BL3978" s="578"/>
      <c r="BM3978" s="578"/>
      <c r="BN3978" s="578"/>
      <c r="BO3978" s="578"/>
      <c r="BP3978" s="578"/>
      <c r="BQ3978" s="547"/>
      <c r="BR3978" s="578"/>
      <c r="BS3978" s="851"/>
      <c r="BT3978" s="575"/>
      <c r="BU3978" s="575"/>
    </row>
    <row r="3979" spans="1:73" s="534" customFormat="1" hidden="1">
      <c r="A3979" s="575"/>
      <c r="B3979" s="576"/>
      <c r="C3979" s="849"/>
      <c r="D3979" s="578"/>
      <c r="E3979" s="579"/>
      <c r="F3979" s="578"/>
      <c r="G3979" s="850"/>
      <c r="H3979" s="581"/>
      <c r="I3979" s="582"/>
      <c r="J3979" s="580"/>
      <c r="K3979" s="578"/>
      <c r="L3979" s="578"/>
      <c r="M3979" s="578"/>
      <c r="N3979" s="578"/>
      <c r="O3979" s="578"/>
      <c r="P3979" s="578"/>
      <c r="Q3979" s="578"/>
      <c r="R3979" s="578"/>
      <c r="S3979" s="578"/>
      <c r="T3979" s="578"/>
      <c r="U3979" s="578"/>
      <c r="V3979" s="578"/>
      <c r="W3979" s="578"/>
      <c r="X3979" s="578"/>
      <c r="Y3979" s="578"/>
      <c r="Z3979" s="578"/>
      <c r="AA3979" s="578"/>
      <c r="AB3979" s="578"/>
      <c r="AC3979" s="578"/>
      <c r="AD3979" s="578"/>
      <c r="AE3979" s="578"/>
      <c r="AF3979" s="578"/>
      <c r="AG3979" s="578"/>
      <c r="AH3979" s="578"/>
      <c r="AI3979" s="578"/>
      <c r="AJ3979" s="578"/>
      <c r="AK3979" s="578"/>
      <c r="AL3979" s="578"/>
      <c r="AM3979" s="578"/>
      <c r="AN3979" s="578"/>
      <c r="AO3979" s="578"/>
      <c r="AP3979" s="578"/>
      <c r="AQ3979" s="578"/>
      <c r="AR3979" s="578"/>
      <c r="AS3979" s="578"/>
      <c r="AT3979" s="578"/>
      <c r="AU3979" s="567"/>
      <c r="AV3979" s="578"/>
      <c r="AW3979" s="578"/>
      <c r="AX3979" s="578"/>
      <c r="AY3979" s="578"/>
      <c r="AZ3979" s="578"/>
      <c r="BA3979" s="578"/>
      <c r="BB3979" s="578"/>
      <c r="BC3979" s="578"/>
      <c r="BD3979" s="578"/>
      <c r="BE3979" s="578"/>
      <c r="BF3979" s="578"/>
      <c r="BG3979" s="578"/>
      <c r="BH3979" s="578"/>
      <c r="BI3979" s="578"/>
      <c r="BJ3979" s="578"/>
      <c r="BK3979" s="578"/>
      <c r="BL3979" s="578"/>
      <c r="BM3979" s="578"/>
      <c r="BN3979" s="578"/>
      <c r="BO3979" s="578"/>
      <c r="BP3979" s="578"/>
      <c r="BQ3979" s="547"/>
      <c r="BR3979" s="578"/>
      <c r="BS3979" s="851"/>
      <c r="BT3979" s="575"/>
      <c r="BU3979" s="575"/>
    </row>
    <row r="3980" spans="1:73" s="755" customFormat="1" hidden="1">
      <c r="A3980" s="638">
        <v>47</v>
      </c>
      <c r="B3980" s="753"/>
      <c r="C3980" s="1588" t="s">
        <v>1080</v>
      </c>
      <c r="D3980" s="1789" t="s">
        <v>48</v>
      </c>
      <c r="E3980" s="640" t="s">
        <v>79</v>
      </c>
      <c r="F3980" s="641"/>
      <c r="G3980" s="642"/>
      <c r="H3980" s="643">
        <f t="shared" ref="H3980:H3984" si="1745">J3980</f>
        <v>0.12</v>
      </c>
      <c r="I3980" s="644"/>
      <c r="J3980" s="645">
        <f>K3980+AA3980+BM3980</f>
        <v>0.12</v>
      </c>
      <c r="K3980" s="1">
        <f t="shared" ref="K3980:K3984" si="1746">L3980+T3980+X3980+Y3980+Z3980</f>
        <v>0.12</v>
      </c>
      <c r="L3980" s="1">
        <f t="shared" ref="L3980:L3984" si="1747">M3980+S3980</f>
        <v>0.12</v>
      </c>
      <c r="M3980" s="1">
        <f t="shared" ref="M3980:M3984" si="1748">N3980+R3980</f>
        <v>0.12</v>
      </c>
      <c r="N3980" s="1">
        <f t="shared" ref="N3980:N3984" si="1749">O3980+P3980+Q3980</f>
        <v>0</v>
      </c>
      <c r="O3980" s="1"/>
      <c r="P3980" s="1"/>
      <c r="Q3980" s="1"/>
      <c r="R3980" s="1">
        <v>0.12</v>
      </c>
      <c r="S3980" s="1"/>
      <c r="T3980" s="1">
        <f t="shared" ref="T3980:T3984" si="1750">U3980+V3980+W3980</f>
        <v>0</v>
      </c>
      <c r="U3980" s="1"/>
      <c r="V3980" s="1"/>
      <c r="W3980" s="1"/>
      <c r="X3980" s="1"/>
      <c r="Y3980" s="1"/>
      <c r="Z3980" s="1"/>
      <c r="AA3980" s="1">
        <f t="shared" ref="AA3980:AA3984" si="1751">SUM(AB3980:AI3980)+AW3980+SUM(AY3980:BC3980)+SUM(BF3980:BL3980)</f>
        <v>0</v>
      </c>
      <c r="AB3980" s="1"/>
      <c r="AC3980" s="1"/>
      <c r="AD3980" s="1"/>
      <c r="AE3980" s="1"/>
      <c r="AF3980" s="1"/>
      <c r="AG3980" s="1"/>
      <c r="AH3980" s="1"/>
      <c r="AI3980" s="1">
        <f t="shared" ref="AI3980:AI3984" si="1752">SUM(AJ3980:AV3980)+AX3980+SUM(BD3980:BE3980)</f>
        <v>0</v>
      </c>
      <c r="AJ3980" s="1"/>
      <c r="AK3980" s="1"/>
      <c r="AL3980" s="1"/>
      <c r="AM3980" s="1"/>
      <c r="AN3980" s="1"/>
      <c r="AO3980" s="1"/>
      <c r="AP3980" s="1"/>
      <c r="AQ3980" s="1"/>
      <c r="AR3980" s="1"/>
      <c r="AS3980" s="1"/>
      <c r="AT3980" s="1"/>
      <c r="AU3980" s="1"/>
      <c r="AV3980" s="1"/>
      <c r="AW3980" s="1"/>
      <c r="AX3980" s="1"/>
      <c r="AY3980" s="1"/>
      <c r="AZ3980" s="1"/>
      <c r="BA3980" s="1"/>
      <c r="BB3980" s="1"/>
      <c r="BC3980" s="1"/>
      <c r="BD3980" s="1"/>
      <c r="BE3980" s="1"/>
      <c r="BF3980" s="1"/>
      <c r="BG3980" s="1"/>
      <c r="BH3980" s="1"/>
      <c r="BI3980" s="1"/>
      <c r="BJ3980" s="1"/>
      <c r="BK3980" s="1"/>
      <c r="BL3980" s="1"/>
      <c r="BM3980" s="1">
        <f t="shared" ref="BM3980:BM3984" si="1753">SUM(BN3980:BP3980)</f>
        <v>0</v>
      </c>
      <c r="BN3980" s="1"/>
      <c r="BO3980" s="1"/>
      <c r="BP3980" s="1"/>
      <c r="BQ3980" s="645"/>
    </row>
    <row r="3981" spans="1:73" s="755" customFormat="1" ht="25.5" hidden="1">
      <c r="A3981" s="638">
        <v>48</v>
      </c>
      <c r="B3981" s="753"/>
      <c r="C3981" s="1588" t="s">
        <v>1081</v>
      </c>
      <c r="D3981" s="1842" t="s">
        <v>48</v>
      </c>
      <c r="E3981" s="640" t="s">
        <v>79</v>
      </c>
      <c r="F3981" s="641"/>
      <c r="G3981" s="642"/>
      <c r="H3981" s="643">
        <f t="shared" si="1745"/>
        <v>0.04</v>
      </c>
      <c r="I3981" s="644"/>
      <c r="J3981" s="645">
        <f>K3981+AA3981+BM3981</f>
        <v>0.04</v>
      </c>
      <c r="K3981" s="1">
        <f t="shared" si="1746"/>
        <v>0.04</v>
      </c>
      <c r="L3981" s="1">
        <f t="shared" si="1747"/>
        <v>0.04</v>
      </c>
      <c r="M3981" s="1">
        <f t="shared" si="1748"/>
        <v>0.04</v>
      </c>
      <c r="N3981" s="1">
        <f t="shared" si="1749"/>
        <v>0</v>
      </c>
      <c r="O3981" s="1"/>
      <c r="P3981" s="1"/>
      <c r="Q3981" s="1"/>
      <c r="R3981" s="1">
        <v>0.04</v>
      </c>
      <c r="S3981" s="1"/>
      <c r="T3981" s="1">
        <f t="shared" si="1750"/>
        <v>0</v>
      </c>
      <c r="U3981" s="1"/>
      <c r="V3981" s="1"/>
      <c r="W3981" s="1"/>
      <c r="X3981" s="1"/>
      <c r="Y3981" s="1"/>
      <c r="Z3981" s="1"/>
      <c r="AA3981" s="1">
        <f t="shared" si="1751"/>
        <v>0</v>
      </c>
      <c r="AB3981" s="1"/>
      <c r="AC3981" s="1"/>
      <c r="AD3981" s="1"/>
      <c r="AE3981" s="1"/>
      <c r="AF3981" s="1"/>
      <c r="AG3981" s="1"/>
      <c r="AH3981" s="1"/>
      <c r="AI3981" s="1">
        <f t="shared" si="1752"/>
        <v>0</v>
      </c>
      <c r="AJ3981" s="1"/>
      <c r="AK3981" s="1"/>
      <c r="AL3981" s="1"/>
      <c r="AM3981" s="1"/>
      <c r="AN3981" s="1"/>
      <c r="AO3981" s="1"/>
      <c r="AP3981" s="1"/>
      <c r="AQ3981" s="1"/>
      <c r="AR3981" s="1"/>
      <c r="AS3981" s="1"/>
      <c r="AT3981" s="1"/>
      <c r="AU3981" s="1"/>
      <c r="AV3981" s="1"/>
      <c r="AW3981" s="1"/>
      <c r="AX3981" s="1"/>
      <c r="AY3981" s="1"/>
      <c r="AZ3981" s="1"/>
      <c r="BA3981" s="1"/>
      <c r="BB3981" s="1"/>
      <c r="BC3981" s="1"/>
      <c r="BD3981" s="1"/>
      <c r="BE3981" s="1"/>
      <c r="BF3981" s="1"/>
      <c r="BG3981" s="1"/>
      <c r="BH3981" s="1"/>
      <c r="BI3981" s="1"/>
      <c r="BJ3981" s="1"/>
      <c r="BK3981" s="1"/>
      <c r="BL3981" s="1"/>
      <c r="BM3981" s="1">
        <f t="shared" si="1753"/>
        <v>0</v>
      </c>
      <c r="BN3981" s="1"/>
      <c r="BO3981" s="1"/>
      <c r="BP3981" s="1"/>
      <c r="BQ3981" s="645"/>
    </row>
    <row r="3982" spans="1:73" s="755" customFormat="1" hidden="1">
      <c r="A3982" s="638">
        <v>49</v>
      </c>
      <c r="B3982" s="753"/>
      <c r="C3982" s="1588" t="s">
        <v>1082</v>
      </c>
      <c r="D3982" s="1842" t="s">
        <v>48</v>
      </c>
      <c r="E3982" s="640" t="s">
        <v>79</v>
      </c>
      <c r="F3982" s="641"/>
      <c r="G3982" s="642"/>
      <c r="H3982" s="643">
        <f t="shared" si="1745"/>
        <v>0.12</v>
      </c>
      <c r="I3982" s="644"/>
      <c r="J3982" s="645">
        <f>K3982+AA3982+BM3982</f>
        <v>0.12</v>
      </c>
      <c r="K3982" s="1">
        <f t="shared" si="1746"/>
        <v>0.12</v>
      </c>
      <c r="L3982" s="1">
        <f t="shared" si="1747"/>
        <v>0.12</v>
      </c>
      <c r="M3982" s="1">
        <f t="shared" si="1748"/>
        <v>0.12</v>
      </c>
      <c r="N3982" s="1">
        <f t="shared" si="1749"/>
        <v>0</v>
      </c>
      <c r="O3982" s="1"/>
      <c r="P3982" s="1"/>
      <c r="Q3982" s="1"/>
      <c r="R3982" s="1">
        <v>0.12</v>
      </c>
      <c r="S3982" s="1"/>
      <c r="T3982" s="1">
        <f t="shared" si="1750"/>
        <v>0</v>
      </c>
      <c r="U3982" s="1"/>
      <c r="V3982" s="1"/>
      <c r="W3982" s="1"/>
      <c r="X3982" s="1"/>
      <c r="Y3982" s="1"/>
      <c r="Z3982" s="1"/>
      <c r="AA3982" s="1">
        <f t="shared" si="1751"/>
        <v>0</v>
      </c>
      <c r="AB3982" s="1"/>
      <c r="AC3982" s="1"/>
      <c r="AD3982" s="1"/>
      <c r="AE3982" s="1"/>
      <c r="AF3982" s="1"/>
      <c r="AG3982" s="1"/>
      <c r="AH3982" s="1"/>
      <c r="AI3982" s="1">
        <f t="shared" si="1752"/>
        <v>0</v>
      </c>
      <c r="AJ3982" s="1"/>
      <c r="AK3982" s="1"/>
      <c r="AL3982" s="1"/>
      <c r="AM3982" s="1"/>
      <c r="AN3982" s="1"/>
      <c r="AO3982" s="1"/>
      <c r="AP3982" s="1"/>
      <c r="AQ3982" s="1"/>
      <c r="AR3982" s="1"/>
      <c r="AS3982" s="1"/>
      <c r="AT3982" s="1"/>
      <c r="AU3982" s="1"/>
      <c r="AV3982" s="1"/>
      <c r="AW3982" s="1"/>
      <c r="AX3982" s="1"/>
      <c r="AY3982" s="1"/>
      <c r="AZ3982" s="1"/>
      <c r="BA3982" s="1"/>
      <c r="BB3982" s="1"/>
      <c r="BC3982" s="1"/>
      <c r="BD3982" s="1"/>
      <c r="BE3982" s="1"/>
      <c r="BF3982" s="1"/>
      <c r="BG3982" s="1"/>
      <c r="BH3982" s="1"/>
      <c r="BI3982" s="1"/>
      <c r="BJ3982" s="1"/>
      <c r="BK3982" s="1"/>
      <c r="BL3982" s="1"/>
      <c r="BM3982" s="1">
        <f t="shared" si="1753"/>
        <v>0</v>
      </c>
      <c r="BN3982" s="1"/>
      <c r="BO3982" s="1"/>
      <c r="BP3982" s="1"/>
      <c r="BQ3982" s="645"/>
    </row>
    <row r="3983" spans="1:73" s="755" customFormat="1" ht="30" hidden="1">
      <c r="A3983" s="706"/>
      <c r="B3983" s="753"/>
      <c r="C3983" s="754" t="s">
        <v>2940</v>
      </c>
      <c r="D3983" s="640" t="s">
        <v>48</v>
      </c>
      <c r="E3983" s="640" t="s">
        <v>79</v>
      </c>
      <c r="F3983" s="641"/>
      <c r="G3983" s="642"/>
      <c r="H3983" s="643">
        <f t="shared" si="1745"/>
        <v>0.03</v>
      </c>
      <c r="I3983" s="644"/>
      <c r="J3983" s="645">
        <f>K3983+AA3983+BM3983</f>
        <v>0.03</v>
      </c>
      <c r="K3983" s="1">
        <f t="shared" si="1746"/>
        <v>0.02</v>
      </c>
      <c r="L3983" s="1">
        <f t="shared" si="1747"/>
        <v>0.02</v>
      </c>
      <c r="M3983" s="1">
        <f t="shared" si="1748"/>
        <v>0.01</v>
      </c>
      <c r="N3983" s="1">
        <f t="shared" si="1749"/>
        <v>0</v>
      </c>
      <c r="O3983" s="1"/>
      <c r="P3983" s="1"/>
      <c r="Q3983" s="1"/>
      <c r="R3983" s="1">
        <v>0.01</v>
      </c>
      <c r="S3983" s="1">
        <v>0.01</v>
      </c>
      <c r="T3983" s="1">
        <f t="shared" si="1750"/>
        <v>0</v>
      </c>
      <c r="U3983" s="1"/>
      <c r="V3983" s="1"/>
      <c r="W3983" s="1"/>
      <c r="X3983" s="1"/>
      <c r="Y3983" s="1"/>
      <c r="Z3983" s="1"/>
      <c r="AA3983" s="1">
        <f t="shared" si="1751"/>
        <v>0.01</v>
      </c>
      <c r="AB3983" s="1"/>
      <c r="AC3983" s="1"/>
      <c r="AD3983" s="1"/>
      <c r="AE3983" s="1"/>
      <c r="AF3983" s="1"/>
      <c r="AG3983" s="1"/>
      <c r="AH3983" s="1"/>
      <c r="AI3983" s="1">
        <f t="shared" si="1752"/>
        <v>0</v>
      </c>
      <c r="AJ3983" s="1"/>
      <c r="AK3983" s="1"/>
      <c r="AL3983" s="1"/>
      <c r="AM3983" s="1"/>
      <c r="AN3983" s="1"/>
      <c r="AO3983" s="1"/>
      <c r="AP3983" s="1"/>
      <c r="AQ3983" s="1"/>
      <c r="AR3983" s="1"/>
      <c r="AS3983" s="1"/>
      <c r="AT3983" s="1"/>
      <c r="AU3983" s="1"/>
      <c r="AV3983" s="1"/>
      <c r="AW3983" s="1"/>
      <c r="AX3983" s="1"/>
      <c r="AY3983" s="1"/>
      <c r="AZ3983" s="1"/>
      <c r="BA3983" s="1"/>
      <c r="BB3983" s="1"/>
      <c r="BC3983" s="1"/>
      <c r="BD3983" s="1"/>
      <c r="BE3983" s="1"/>
      <c r="BF3983" s="1"/>
      <c r="BG3983" s="1">
        <v>0.01</v>
      </c>
      <c r="BH3983" s="1"/>
      <c r="BI3983" s="1"/>
      <c r="BJ3983" s="1"/>
      <c r="BK3983" s="1"/>
      <c r="BL3983" s="1"/>
      <c r="BM3983" s="1">
        <f t="shared" si="1753"/>
        <v>0</v>
      </c>
      <c r="BN3983" s="1"/>
      <c r="BO3983" s="1"/>
      <c r="BP3983" s="1"/>
      <c r="BQ3983" s="645"/>
    </row>
    <row r="3984" spans="1:73" s="755" customFormat="1" ht="30" hidden="1">
      <c r="A3984" s="706"/>
      <c r="B3984" s="753"/>
      <c r="C3984" s="754" t="s">
        <v>1084</v>
      </c>
      <c r="D3984" s="640" t="s">
        <v>48</v>
      </c>
      <c r="E3984" s="640" t="s">
        <v>79</v>
      </c>
      <c r="F3984" s="641"/>
      <c r="G3984" s="642"/>
      <c r="H3984" s="643">
        <f t="shared" si="1745"/>
        <v>0.05</v>
      </c>
      <c r="I3984" s="644"/>
      <c r="J3984" s="645">
        <f>K3984+AA3984+BM3984</f>
        <v>0.05</v>
      </c>
      <c r="K3984" s="1">
        <f t="shared" si="1746"/>
        <v>0.05</v>
      </c>
      <c r="L3984" s="1">
        <f t="shared" si="1747"/>
        <v>0.05</v>
      </c>
      <c r="M3984" s="1">
        <f t="shared" si="1748"/>
        <v>0.05</v>
      </c>
      <c r="N3984" s="1">
        <f t="shared" si="1749"/>
        <v>0.05</v>
      </c>
      <c r="O3984" s="1">
        <v>0.05</v>
      </c>
      <c r="P3984" s="1"/>
      <c r="Q3984" s="1"/>
      <c r="R3984" s="1"/>
      <c r="S3984" s="1"/>
      <c r="T3984" s="1">
        <f t="shared" si="1750"/>
        <v>0</v>
      </c>
      <c r="U3984" s="1"/>
      <c r="V3984" s="1"/>
      <c r="W3984" s="1"/>
      <c r="X3984" s="1"/>
      <c r="Y3984" s="1"/>
      <c r="Z3984" s="1"/>
      <c r="AA3984" s="1">
        <f t="shared" si="1751"/>
        <v>0</v>
      </c>
      <c r="AB3984" s="1"/>
      <c r="AC3984" s="1"/>
      <c r="AD3984" s="1"/>
      <c r="AE3984" s="1"/>
      <c r="AF3984" s="1"/>
      <c r="AG3984" s="1"/>
      <c r="AH3984" s="1"/>
      <c r="AI3984" s="1">
        <f t="shared" si="1752"/>
        <v>0</v>
      </c>
      <c r="AJ3984" s="1"/>
      <c r="AK3984" s="1"/>
      <c r="AL3984" s="1"/>
      <c r="AM3984" s="1"/>
      <c r="AN3984" s="1"/>
      <c r="AO3984" s="1"/>
      <c r="AP3984" s="1"/>
      <c r="AQ3984" s="1"/>
      <c r="AR3984" s="1"/>
      <c r="AS3984" s="1"/>
      <c r="AT3984" s="1"/>
      <c r="AU3984" s="1"/>
      <c r="AV3984" s="1"/>
      <c r="AW3984" s="1"/>
      <c r="AX3984" s="1"/>
      <c r="AY3984" s="1"/>
      <c r="AZ3984" s="1"/>
      <c r="BA3984" s="1"/>
      <c r="BB3984" s="1"/>
      <c r="BC3984" s="1"/>
      <c r="BD3984" s="1"/>
      <c r="BE3984" s="1"/>
      <c r="BF3984" s="1"/>
      <c r="BG3984" s="1"/>
      <c r="BH3984" s="1"/>
      <c r="BI3984" s="1"/>
      <c r="BJ3984" s="1"/>
      <c r="BK3984" s="1"/>
      <c r="BL3984" s="1"/>
      <c r="BM3984" s="1">
        <f t="shared" si="1753"/>
        <v>0</v>
      </c>
      <c r="BN3984" s="1"/>
      <c r="BO3984" s="1"/>
      <c r="BP3984" s="1"/>
    </row>
    <row r="3985" spans="1:73" s="534" customFormat="1" hidden="1">
      <c r="A3985" s="575"/>
      <c r="B3985" s="576"/>
      <c r="C3985" s="849"/>
      <c r="D3985" s="578"/>
      <c r="E3985" s="579"/>
      <c r="F3985" s="578"/>
      <c r="G3985" s="850"/>
      <c r="H3985" s="581"/>
      <c r="I3985" s="582"/>
      <c r="J3985" s="580"/>
      <c r="K3985" s="578"/>
      <c r="L3985" s="578"/>
      <c r="M3985" s="578"/>
      <c r="N3985" s="578"/>
      <c r="O3985" s="578"/>
      <c r="P3985" s="578"/>
      <c r="Q3985" s="578"/>
      <c r="R3985" s="578"/>
      <c r="S3985" s="578"/>
      <c r="T3985" s="578"/>
      <c r="U3985" s="578"/>
      <c r="V3985" s="578"/>
      <c r="W3985" s="578"/>
      <c r="X3985" s="578"/>
      <c r="Y3985" s="578"/>
      <c r="Z3985" s="578"/>
      <c r="AA3985" s="578"/>
      <c r="AB3985" s="578"/>
      <c r="AC3985" s="578"/>
      <c r="AD3985" s="578"/>
      <c r="AE3985" s="578"/>
      <c r="AF3985" s="578"/>
      <c r="AG3985" s="578"/>
      <c r="AH3985" s="578"/>
      <c r="AI3985" s="578"/>
      <c r="AJ3985" s="578"/>
      <c r="AK3985" s="578"/>
      <c r="AL3985" s="578"/>
      <c r="AM3985" s="578"/>
      <c r="AN3985" s="578"/>
      <c r="AO3985" s="578"/>
      <c r="AP3985" s="578"/>
      <c r="AQ3985" s="578"/>
      <c r="AR3985" s="578"/>
      <c r="AS3985" s="578"/>
      <c r="AT3985" s="578"/>
      <c r="AU3985" s="567"/>
      <c r="AV3985" s="578"/>
      <c r="AW3985" s="578"/>
      <c r="AX3985" s="578"/>
      <c r="AY3985" s="578"/>
      <c r="AZ3985" s="578"/>
      <c r="BA3985" s="578"/>
      <c r="BB3985" s="578"/>
      <c r="BC3985" s="578"/>
      <c r="BD3985" s="578"/>
      <c r="BE3985" s="578"/>
      <c r="BF3985" s="578"/>
      <c r="BG3985" s="578"/>
      <c r="BH3985" s="578"/>
      <c r="BI3985" s="578"/>
      <c r="BJ3985" s="578"/>
      <c r="BK3985" s="578"/>
      <c r="BL3985" s="578"/>
      <c r="BM3985" s="578"/>
      <c r="BN3985" s="578"/>
      <c r="BO3985" s="578"/>
      <c r="BP3985" s="578"/>
      <c r="BQ3985" s="547"/>
      <c r="BR3985" s="578"/>
      <c r="BS3985" s="851"/>
      <c r="BT3985" s="575"/>
      <c r="BU3985" s="575"/>
    </row>
    <row r="3986" spans="1:73" s="534" customFormat="1" hidden="1">
      <c r="A3986" s="575"/>
      <c r="B3986" s="576"/>
      <c r="C3986" s="849"/>
      <c r="D3986" s="578"/>
      <c r="E3986" s="579"/>
      <c r="F3986" s="578"/>
      <c r="G3986" s="850"/>
      <c r="H3986" s="581"/>
      <c r="I3986" s="582"/>
      <c r="J3986" s="580"/>
      <c r="K3986" s="578"/>
      <c r="L3986" s="578"/>
      <c r="M3986" s="578"/>
      <c r="N3986" s="578"/>
      <c r="O3986" s="578"/>
      <c r="P3986" s="578"/>
      <c r="Q3986" s="578"/>
      <c r="R3986" s="578"/>
      <c r="S3986" s="578"/>
      <c r="T3986" s="578"/>
      <c r="U3986" s="578"/>
      <c r="V3986" s="578"/>
      <c r="W3986" s="578"/>
      <c r="X3986" s="578"/>
      <c r="Y3986" s="578"/>
      <c r="Z3986" s="578"/>
      <c r="AA3986" s="578"/>
      <c r="AB3986" s="578"/>
      <c r="AC3986" s="578"/>
      <c r="AD3986" s="578"/>
      <c r="AE3986" s="578"/>
      <c r="AF3986" s="578"/>
      <c r="AG3986" s="578"/>
      <c r="AH3986" s="578"/>
      <c r="AI3986" s="578"/>
      <c r="AJ3986" s="578"/>
      <c r="AK3986" s="578"/>
      <c r="AL3986" s="578"/>
      <c r="AM3986" s="578"/>
      <c r="AN3986" s="578"/>
      <c r="AO3986" s="578"/>
      <c r="AP3986" s="578"/>
      <c r="AQ3986" s="578"/>
      <c r="AR3986" s="578"/>
      <c r="AS3986" s="578"/>
      <c r="AT3986" s="578"/>
      <c r="AU3986" s="567"/>
      <c r="AV3986" s="578"/>
      <c r="AW3986" s="578"/>
      <c r="AX3986" s="578"/>
      <c r="AY3986" s="578"/>
      <c r="AZ3986" s="578"/>
      <c r="BA3986" s="578"/>
      <c r="BB3986" s="578"/>
      <c r="BC3986" s="578"/>
      <c r="BD3986" s="578"/>
      <c r="BE3986" s="578"/>
      <c r="BF3986" s="578"/>
      <c r="BG3986" s="578"/>
      <c r="BH3986" s="578"/>
      <c r="BI3986" s="578"/>
      <c r="BJ3986" s="578"/>
      <c r="BK3986" s="578"/>
      <c r="BL3986" s="578"/>
      <c r="BM3986" s="578"/>
      <c r="BN3986" s="578"/>
      <c r="BO3986" s="578"/>
      <c r="BP3986" s="578"/>
      <c r="BQ3986" s="547"/>
      <c r="BR3986" s="578"/>
      <c r="BS3986" s="851"/>
      <c r="BT3986" s="575"/>
      <c r="BU3986" s="575"/>
    </row>
    <row r="3987" spans="1:73" s="534" customFormat="1" hidden="1">
      <c r="A3987" s="575"/>
      <c r="B3987" s="576"/>
      <c r="C3987" s="849"/>
      <c r="D3987" s="578"/>
      <c r="E3987" s="579"/>
      <c r="F3987" s="578"/>
      <c r="G3987" s="850"/>
      <c r="H3987" s="581"/>
      <c r="I3987" s="582"/>
      <c r="J3987" s="580"/>
      <c r="K3987" s="578"/>
      <c r="L3987" s="578"/>
      <c r="M3987" s="578"/>
      <c r="N3987" s="578"/>
      <c r="O3987" s="578"/>
      <c r="P3987" s="578"/>
      <c r="Q3987" s="578"/>
      <c r="R3987" s="578"/>
      <c r="S3987" s="578"/>
      <c r="T3987" s="578"/>
      <c r="U3987" s="578"/>
      <c r="V3987" s="578"/>
      <c r="W3987" s="578"/>
      <c r="X3987" s="578"/>
      <c r="Y3987" s="578"/>
      <c r="Z3987" s="578"/>
      <c r="AA3987" s="578"/>
      <c r="AB3987" s="578"/>
      <c r="AC3987" s="578"/>
      <c r="AD3987" s="578"/>
      <c r="AE3987" s="578"/>
      <c r="AF3987" s="578"/>
      <c r="AG3987" s="578"/>
      <c r="AH3987" s="578"/>
      <c r="AI3987" s="578"/>
      <c r="AJ3987" s="578"/>
      <c r="AK3987" s="578"/>
      <c r="AL3987" s="578"/>
      <c r="AM3987" s="578"/>
      <c r="AN3987" s="578"/>
      <c r="AO3987" s="578"/>
      <c r="AP3987" s="578"/>
      <c r="AQ3987" s="578"/>
      <c r="AR3987" s="578"/>
      <c r="AS3987" s="578"/>
      <c r="AT3987" s="578"/>
      <c r="AU3987" s="567"/>
      <c r="AV3987" s="578"/>
      <c r="AW3987" s="578"/>
      <c r="AX3987" s="578"/>
      <c r="AY3987" s="578"/>
      <c r="AZ3987" s="578"/>
      <c r="BA3987" s="578"/>
      <c r="BB3987" s="578"/>
      <c r="BC3987" s="578"/>
      <c r="BD3987" s="578"/>
      <c r="BE3987" s="578"/>
      <c r="BF3987" s="578"/>
      <c r="BG3987" s="578"/>
      <c r="BH3987" s="578"/>
      <c r="BI3987" s="578"/>
      <c r="BJ3987" s="578"/>
      <c r="BK3987" s="578"/>
      <c r="BL3987" s="578"/>
      <c r="BM3987" s="578"/>
      <c r="BN3987" s="578"/>
      <c r="BO3987" s="578"/>
      <c r="BP3987" s="578"/>
      <c r="BQ3987" s="547"/>
      <c r="BR3987" s="578"/>
      <c r="BS3987" s="851"/>
      <c r="BT3987" s="575"/>
      <c r="BU3987" s="575"/>
    </row>
    <row r="3988" spans="1:73" s="773" customFormat="1" hidden="1">
      <c r="A3988" s="1044"/>
      <c r="B3988" s="856">
        <v>6</v>
      </c>
      <c r="C3988" s="1046" t="s">
        <v>1085</v>
      </c>
      <c r="D3988" s="1047" t="s">
        <v>48</v>
      </c>
      <c r="E3988" s="1042" t="s">
        <v>2729</v>
      </c>
      <c r="F3988" s="1047" t="s">
        <v>2941</v>
      </c>
      <c r="G3988" s="1048"/>
      <c r="H3988" s="655">
        <f t="shared" ref="H3988" si="1754">J3988</f>
        <v>0.01</v>
      </c>
      <c r="I3988" s="656"/>
      <c r="J3988" s="1049">
        <f>K3988+AA3988+BM3988</f>
        <v>0.01</v>
      </c>
      <c r="K3988" s="806">
        <f t="shared" ref="K3988" si="1755">L3988+T3988+X3988+Y3988+Z3988</f>
        <v>0</v>
      </c>
      <c r="L3988" s="806">
        <f t="shared" ref="L3988" si="1756">M3988+S3988</f>
        <v>0</v>
      </c>
      <c r="M3988" s="806">
        <f t="shared" ref="M3988" si="1757">N3988+R3988</f>
        <v>0</v>
      </c>
      <c r="N3988" s="806">
        <f t="shared" ref="N3988" si="1758">O3988+P3988+Q3988</f>
        <v>0</v>
      </c>
      <c r="O3988" s="806"/>
      <c r="P3988" s="806"/>
      <c r="Q3988" s="806"/>
      <c r="R3988" s="806"/>
      <c r="S3988" s="806"/>
      <c r="T3988" s="806">
        <f t="shared" ref="T3988" si="1759">U3988+V3988+W3988</f>
        <v>0</v>
      </c>
      <c r="U3988" s="806"/>
      <c r="V3988" s="806"/>
      <c r="W3988" s="806"/>
      <c r="X3988" s="806"/>
      <c r="Y3988" s="806"/>
      <c r="Z3988" s="806"/>
      <c r="AA3988" s="611">
        <f t="shared" ref="AA3988" si="1760">SUM(AB3988:AI3988)+AW3988+SUM(AY3988:BC3988)+SUM(BF3988:BL3988)</f>
        <v>0.01</v>
      </c>
      <c r="AB3988" s="806"/>
      <c r="AC3988" s="806"/>
      <c r="AD3988" s="806"/>
      <c r="AE3988" s="806"/>
      <c r="AF3988" s="806">
        <v>0.01</v>
      </c>
      <c r="AG3988" s="806"/>
      <c r="AH3988" s="806"/>
      <c r="AI3988" s="611">
        <f t="shared" ref="AI3988" si="1761">SUM(AJ3988:AV3988)+AX3988+SUM(BD3988:BE3988)</f>
        <v>0</v>
      </c>
      <c r="AJ3988" s="806"/>
      <c r="AK3988" s="806"/>
      <c r="AL3988" s="806"/>
      <c r="AM3988" s="806"/>
      <c r="AN3988" s="806"/>
      <c r="AO3988" s="806"/>
      <c r="AP3988" s="806"/>
      <c r="AQ3988" s="806"/>
      <c r="AR3988" s="806"/>
      <c r="AS3988" s="806"/>
      <c r="AT3988" s="806"/>
      <c r="AU3988" s="806"/>
      <c r="AV3988" s="806"/>
      <c r="AW3988" s="806"/>
      <c r="AX3988" s="806"/>
      <c r="AY3988" s="806"/>
      <c r="AZ3988" s="806"/>
      <c r="BA3988" s="806"/>
      <c r="BB3988" s="806"/>
      <c r="BC3988" s="806"/>
      <c r="BD3988" s="806"/>
      <c r="BE3988" s="806"/>
      <c r="BF3988" s="806"/>
      <c r="BG3988" s="806"/>
      <c r="BH3988" s="806"/>
      <c r="BI3988" s="806"/>
      <c r="BJ3988" s="806"/>
      <c r="BK3988" s="806"/>
      <c r="BL3988" s="806"/>
      <c r="BM3988" s="806">
        <f t="shared" ref="BM3988" si="1762">SUM(BN3988:BP3988)</f>
        <v>0</v>
      </c>
      <c r="BN3988" s="806"/>
      <c r="BO3988" s="806"/>
      <c r="BP3988" s="806"/>
    </row>
    <row r="3989" spans="1:73" s="534" customFormat="1" hidden="1">
      <c r="A3989" s="575"/>
      <c r="B3989" s="576"/>
      <c r="C3989" s="849"/>
      <c r="D3989" s="578"/>
      <c r="E3989" s="579"/>
      <c r="F3989" s="578"/>
      <c r="G3989" s="850"/>
      <c r="H3989" s="581"/>
      <c r="I3989" s="582"/>
      <c r="J3989" s="580"/>
      <c r="K3989" s="578"/>
      <c r="L3989" s="578"/>
      <c r="M3989" s="578"/>
      <c r="N3989" s="578"/>
      <c r="O3989" s="578"/>
      <c r="P3989" s="578"/>
      <c r="Q3989" s="578"/>
      <c r="R3989" s="578"/>
      <c r="S3989" s="578"/>
      <c r="T3989" s="578"/>
      <c r="U3989" s="578"/>
      <c r="V3989" s="578"/>
      <c r="W3989" s="578"/>
      <c r="X3989" s="578"/>
      <c r="Y3989" s="578"/>
      <c r="Z3989" s="578"/>
      <c r="AA3989" s="578"/>
      <c r="AB3989" s="578"/>
      <c r="AC3989" s="578"/>
      <c r="AD3989" s="578"/>
      <c r="AE3989" s="578"/>
      <c r="AF3989" s="578"/>
      <c r="AG3989" s="578"/>
      <c r="AH3989" s="578"/>
      <c r="AI3989" s="578"/>
      <c r="AJ3989" s="578"/>
      <c r="AK3989" s="578"/>
      <c r="AL3989" s="578"/>
      <c r="AM3989" s="578"/>
      <c r="AN3989" s="578"/>
      <c r="AO3989" s="578"/>
      <c r="AP3989" s="578"/>
      <c r="AQ3989" s="578"/>
      <c r="AR3989" s="578"/>
      <c r="AS3989" s="578"/>
      <c r="AT3989" s="578"/>
      <c r="AU3989" s="567"/>
      <c r="AV3989" s="578"/>
      <c r="AW3989" s="578"/>
      <c r="AX3989" s="578"/>
      <c r="AY3989" s="578"/>
      <c r="AZ3989" s="578"/>
      <c r="BA3989" s="578"/>
      <c r="BB3989" s="578"/>
      <c r="BC3989" s="578"/>
      <c r="BD3989" s="578"/>
      <c r="BE3989" s="578"/>
      <c r="BF3989" s="578"/>
      <c r="BG3989" s="578"/>
      <c r="BH3989" s="578"/>
      <c r="BI3989" s="578"/>
      <c r="BJ3989" s="578"/>
      <c r="BK3989" s="578"/>
      <c r="BL3989" s="578"/>
      <c r="BM3989" s="578"/>
      <c r="BN3989" s="578"/>
      <c r="BO3989" s="578"/>
      <c r="BP3989" s="578"/>
      <c r="BQ3989" s="547"/>
      <c r="BR3989" s="578"/>
      <c r="BS3989" s="851"/>
      <c r="BT3989" s="575"/>
      <c r="BU3989" s="575"/>
    </row>
    <row r="3990" spans="1:73" s="773" customFormat="1" hidden="1">
      <c r="A3990" s="1044"/>
      <c r="B3990" s="1051">
        <v>10</v>
      </c>
      <c r="C3990" s="1046" t="s">
        <v>1086</v>
      </c>
      <c r="D3990" s="1047" t="s">
        <v>48</v>
      </c>
      <c r="E3990" s="1047" t="s">
        <v>2732</v>
      </c>
      <c r="F3990" s="1047" t="s">
        <v>2942</v>
      </c>
      <c r="G3990" s="1048"/>
      <c r="H3990" s="655">
        <f t="shared" ref="H3990" si="1763">J3990</f>
        <v>6.0000000000000005E-2</v>
      </c>
      <c r="I3990" s="656"/>
      <c r="J3990" s="1049">
        <f>K3990+AA3990+BM3990</f>
        <v>6.0000000000000005E-2</v>
      </c>
      <c r="K3990" s="806">
        <f t="shared" ref="K3990" si="1764">L3990+T3990+X3990+Y3990+Z3990</f>
        <v>0.01</v>
      </c>
      <c r="L3990" s="806">
        <f t="shared" ref="L3990" si="1765">M3990+S3990</f>
        <v>0.01</v>
      </c>
      <c r="M3990" s="806">
        <f t="shared" ref="M3990" si="1766">N3990+R3990</f>
        <v>0.01</v>
      </c>
      <c r="N3990" s="806">
        <f t="shared" ref="N3990" si="1767">O3990+P3990+Q3990</f>
        <v>0</v>
      </c>
      <c r="O3990" s="806"/>
      <c r="P3990" s="806"/>
      <c r="Q3990" s="806"/>
      <c r="R3990" s="806">
        <v>0.01</v>
      </c>
      <c r="S3990" s="806"/>
      <c r="T3990" s="806">
        <f t="shared" ref="T3990" si="1768">U3990+V3990+W3990</f>
        <v>0</v>
      </c>
      <c r="U3990" s="806"/>
      <c r="V3990" s="806"/>
      <c r="W3990" s="806"/>
      <c r="X3990" s="806"/>
      <c r="Y3990" s="806"/>
      <c r="Z3990" s="806"/>
      <c r="AA3990" s="806">
        <f t="shared" ref="AA3990" si="1769">SUM(AB3990:AI3990)+AW3990+SUM(AY3990:BC3990)+SUM(BF3990:BL3990)</f>
        <v>0.05</v>
      </c>
      <c r="AB3990" s="806"/>
      <c r="AC3990" s="806"/>
      <c r="AD3990" s="806"/>
      <c r="AE3990" s="806"/>
      <c r="AF3990" s="806"/>
      <c r="AG3990" s="806"/>
      <c r="AH3990" s="806"/>
      <c r="AI3990" s="806">
        <f t="shared" ref="AI3990" si="1770">SUM(AJ3990:AV3990)+AX3990+SUM(BD3990:BE3990)</f>
        <v>0</v>
      </c>
      <c r="AJ3990" s="806"/>
      <c r="AK3990" s="806"/>
      <c r="AL3990" s="806"/>
      <c r="AM3990" s="806"/>
      <c r="AN3990" s="806"/>
      <c r="AO3990" s="806"/>
      <c r="AP3990" s="806"/>
      <c r="AQ3990" s="806"/>
      <c r="AR3990" s="806"/>
      <c r="AS3990" s="806"/>
      <c r="AT3990" s="806"/>
      <c r="AU3990" s="806"/>
      <c r="AV3990" s="806"/>
      <c r="AW3990" s="806"/>
      <c r="AX3990" s="806"/>
      <c r="AY3990" s="806"/>
      <c r="AZ3990" s="806">
        <v>0.05</v>
      </c>
      <c r="BA3990" s="806"/>
      <c r="BB3990" s="806"/>
      <c r="BC3990" s="806"/>
      <c r="BD3990" s="806"/>
      <c r="BE3990" s="806"/>
      <c r="BF3990" s="806"/>
      <c r="BG3990" s="806"/>
      <c r="BH3990" s="806"/>
      <c r="BI3990" s="806"/>
      <c r="BJ3990" s="806"/>
      <c r="BK3990" s="806"/>
      <c r="BL3990" s="806"/>
      <c r="BM3990" s="806">
        <f t="shared" ref="BM3990" si="1771">SUM(BN3990:BP3990)</f>
        <v>0</v>
      </c>
      <c r="BN3990" s="806"/>
      <c r="BO3990" s="806"/>
      <c r="BP3990" s="806"/>
    </row>
    <row r="3991" spans="1:73" s="534" customFormat="1" hidden="1">
      <c r="A3991" s="575"/>
      <c r="B3991" s="576"/>
      <c r="C3991" s="849"/>
      <c r="D3991" s="578"/>
      <c r="E3991" s="579"/>
      <c r="F3991" s="578"/>
      <c r="G3991" s="850"/>
      <c r="H3991" s="581"/>
      <c r="I3991" s="582"/>
      <c r="J3991" s="580"/>
      <c r="K3991" s="578"/>
      <c r="L3991" s="578"/>
      <c r="M3991" s="578"/>
      <c r="N3991" s="578"/>
      <c r="O3991" s="578"/>
      <c r="P3991" s="578"/>
      <c r="Q3991" s="578"/>
      <c r="R3991" s="578"/>
      <c r="S3991" s="578"/>
      <c r="T3991" s="578"/>
      <c r="U3991" s="578"/>
      <c r="V3991" s="578"/>
      <c r="W3991" s="578"/>
      <c r="X3991" s="578"/>
      <c r="Y3991" s="578"/>
      <c r="Z3991" s="578"/>
      <c r="AA3991" s="578"/>
      <c r="AB3991" s="578"/>
      <c r="AC3991" s="578"/>
      <c r="AD3991" s="578"/>
      <c r="AE3991" s="578"/>
      <c r="AF3991" s="578"/>
      <c r="AG3991" s="578"/>
      <c r="AH3991" s="578"/>
      <c r="AI3991" s="578"/>
      <c r="AJ3991" s="578"/>
      <c r="AK3991" s="578"/>
      <c r="AL3991" s="578"/>
      <c r="AM3991" s="578"/>
      <c r="AN3991" s="578"/>
      <c r="AO3991" s="578"/>
      <c r="AP3991" s="578"/>
      <c r="AQ3991" s="578"/>
      <c r="AR3991" s="578"/>
      <c r="AS3991" s="578"/>
      <c r="AT3991" s="578"/>
      <c r="AU3991" s="567"/>
      <c r="AV3991" s="578"/>
      <c r="AW3991" s="578"/>
      <c r="AX3991" s="578"/>
      <c r="AY3991" s="578"/>
      <c r="AZ3991" s="578"/>
      <c r="BA3991" s="578"/>
      <c r="BB3991" s="578"/>
      <c r="BC3991" s="578"/>
      <c r="BD3991" s="578"/>
      <c r="BE3991" s="578"/>
      <c r="BF3991" s="578"/>
      <c r="BG3991" s="578"/>
      <c r="BH3991" s="578"/>
      <c r="BI3991" s="578"/>
      <c r="BJ3991" s="578"/>
      <c r="BK3991" s="578"/>
      <c r="BL3991" s="578"/>
      <c r="BM3991" s="578"/>
      <c r="BN3991" s="578"/>
      <c r="BO3991" s="578"/>
      <c r="BP3991" s="578"/>
      <c r="BQ3991" s="547"/>
      <c r="BR3991" s="578"/>
      <c r="BS3991" s="851"/>
      <c r="BT3991" s="575"/>
      <c r="BU3991" s="575"/>
    </row>
    <row r="3992" spans="1:73" s="773" customFormat="1" hidden="1">
      <c r="A3992" s="1685"/>
      <c r="B3992" s="1388">
        <v>2</v>
      </c>
      <c r="C3992" s="1843" t="s">
        <v>1087</v>
      </c>
      <c r="D3992" s="1386" t="s">
        <v>48</v>
      </c>
      <c r="E3992" s="1387" t="s">
        <v>581</v>
      </c>
      <c r="F3992" s="1386"/>
      <c r="G3992" s="1687"/>
      <c r="H3992" s="655">
        <f t="shared" ref="H3992:H3994" si="1772">J3992</f>
        <v>0.05</v>
      </c>
      <c r="I3992" s="656"/>
      <c r="J3992" s="1049">
        <f>K3992+AA3992+BM3992</f>
        <v>0.05</v>
      </c>
      <c r="K3992" s="806">
        <f t="shared" ref="K3992:K3994" si="1773">L3992+T3992+X3992+Y3992+Z3992</f>
        <v>0</v>
      </c>
      <c r="L3992" s="806">
        <f t="shared" ref="L3992:L3994" si="1774">M3992+S3992</f>
        <v>0</v>
      </c>
      <c r="M3992" s="806">
        <f t="shared" ref="M3992:M3994" si="1775">N3992+R3992</f>
        <v>0</v>
      </c>
      <c r="N3992" s="806">
        <f t="shared" ref="N3992:N3994" si="1776">O3992+P3992+Q3992</f>
        <v>0</v>
      </c>
      <c r="O3992" s="1688"/>
      <c r="P3992" s="1688"/>
      <c r="Q3992" s="1750"/>
      <c r="R3992" s="1751"/>
      <c r="S3992" s="1688"/>
      <c r="T3992" s="1690">
        <f t="shared" ref="T3992:T3994" si="1777">U3992+V3992+W3992</f>
        <v>0</v>
      </c>
      <c r="U3992" s="1688"/>
      <c r="V3992" s="1688"/>
      <c r="W3992" s="1750"/>
      <c r="X3992" s="1688"/>
      <c r="Y3992" s="1688"/>
      <c r="Z3992" s="1688"/>
      <c r="AA3992" s="806">
        <f xml:space="preserve"> SUM(AB3992:AI3992)+SUM(AV3992:BL3992)</f>
        <v>0.05</v>
      </c>
      <c r="AB3992" s="1688"/>
      <c r="AC3992" s="1688"/>
      <c r="AD3992" s="1750"/>
      <c r="AE3992" s="1750"/>
      <c r="AF3992" s="1688"/>
      <c r="AG3992" s="1688"/>
      <c r="AH3992" s="1688"/>
      <c r="AI3992" s="736">
        <f t="shared" ref="AI3992:AI3994" si="1778">SUM(AJ3992:AV3992)+AX3992+SUM(BD3992:BE3992)</f>
        <v>0.05</v>
      </c>
      <c r="AJ3992" s="1688"/>
      <c r="AK3992" s="1688"/>
      <c r="AL3992" s="1688"/>
      <c r="AM3992" s="1750"/>
      <c r="AN3992" s="1688"/>
      <c r="AO3992" s="1688"/>
      <c r="AP3992" s="1688">
        <v>0.05</v>
      </c>
      <c r="AQ3992" s="1750"/>
      <c r="AR3992" s="1688"/>
      <c r="AS3992" s="1688"/>
      <c r="AT3992" s="1688"/>
      <c r="AU3992" s="1688"/>
      <c r="AV3992" s="1688"/>
      <c r="AW3992" s="1688"/>
      <c r="AX3992" s="1688"/>
      <c r="AY3992" s="1688"/>
      <c r="AZ3992" s="1688"/>
      <c r="BA3992" s="1688"/>
      <c r="BB3992" s="1688"/>
      <c r="BC3992" s="1750"/>
      <c r="BD3992" s="1688"/>
      <c r="BE3992" s="1688"/>
      <c r="BF3992" s="1688"/>
      <c r="BG3992" s="1688"/>
      <c r="BH3992" s="1750"/>
      <c r="BI3992" s="1688"/>
      <c r="BJ3992" s="1688"/>
      <c r="BK3992" s="1688"/>
      <c r="BL3992" s="1750"/>
      <c r="BM3992" s="806">
        <f t="shared" ref="BM3992:BM3994" si="1779">SUM(BN3992:BP3992)</f>
        <v>0</v>
      </c>
      <c r="BN3992" s="1688"/>
      <c r="BO3992" s="1688"/>
      <c r="BP3992" s="1688"/>
    </row>
    <row r="3993" spans="1:73" s="773" customFormat="1" hidden="1">
      <c r="A3993" s="1685"/>
      <c r="B3993" s="1388">
        <v>5</v>
      </c>
      <c r="C3993" s="1749" t="s">
        <v>1088</v>
      </c>
      <c r="D3993" s="1386" t="s">
        <v>48</v>
      </c>
      <c r="E3993" s="1387" t="s">
        <v>581</v>
      </c>
      <c r="F3993" s="1386"/>
      <c r="G3993" s="1687"/>
      <c r="H3993" s="655">
        <f t="shared" si="1772"/>
        <v>0.04</v>
      </c>
      <c r="I3993" s="656"/>
      <c r="J3993" s="1049">
        <f>K3993+AA3993+BM3993</f>
        <v>0.04</v>
      </c>
      <c r="K3993" s="806">
        <f t="shared" si="1773"/>
        <v>0</v>
      </c>
      <c r="L3993" s="806">
        <f t="shared" si="1774"/>
        <v>0</v>
      </c>
      <c r="M3993" s="806">
        <f t="shared" si="1775"/>
        <v>0</v>
      </c>
      <c r="N3993" s="806">
        <f t="shared" si="1776"/>
        <v>0</v>
      </c>
      <c r="O3993" s="1688"/>
      <c r="P3993" s="1688"/>
      <c r="Q3993" s="1750"/>
      <c r="R3993" s="1751"/>
      <c r="S3993" s="1688"/>
      <c r="T3993" s="1690">
        <f t="shared" si="1777"/>
        <v>0</v>
      </c>
      <c r="U3993" s="1688"/>
      <c r="V3993" s="1688"/>
      <c r="W3993" s="1750"/>
      <c r="X3993" s="1688"/>
      <c r="Y3993" s="1688"/>
      <c r="Z3993" s="1688"/>
      <c r="AA3993" s="806">
        <f xml:space="preserve"> SUM(AB3993:AI3993)+SUM(AV3993:BL3993)</f>
        <v>0.04</v>
      </c>
      <c r="AB3993" s="1688"/>
      <c r="AC3993" s="1688"/>
      <c r="AD3993" s="1750"/>
      <c r="AE3993" s="1750"/>
      <c r="AF3993" s="1688"/>
      <c r="AG3993" s="1688"/>
      <c r="AH3993" s="1688"/>
      <c r="AI3993" s="736">
        <f t="shared" si="1778"/>
        <v>0</v>
      </c>
      <c r="AJ3993" s="1688"/>
      <c r="AK3993" s="1688"/>
      <c r="AL3993" s="1688"/>
      <c r="AM3993" s="1750"/>
      <c r="AN3993" s="1688"/>
      <c r="AO3993" s="1688"/>
      <c r="AP3993" s="1688"/>
      <c r="AQ3993" s="1750"/>
      <c r="AR3993" s="1688"/>
      <c r="AS3993" s="1688"/>
      <c r="AT3993" s="1688"/>
      <c r="AU3993" s="1688"/>
      <c r="AV3993" s="1688"/>
      <c r="AW3993" s="1688"/>
      <c r="AX3993" s="1688"/>
      <c r="AY3993" s="1688"/>
      <c r="AZ3993" s="1688">
        <v>0.04</v>
      </c>
      <c r="BA3993" s="1688"/>
      <c r="BB3993" s="1688"/>
      <c r="BC3993" s="1750"/>
      <c r="BD3993" s="1688"/>
      <c r="BE3993" s="1688"/>
      <c r="BF3993" s="1688"/>
      <c r="BG3993" s="1688"/>
      <c r="BH3993" s="1750"/>
      <c r="BI3993" s="1688"/>
      <c r="BJ3993" s="1688"/>
      <c r="BK3993" s="1688"/>
      <c r="BL3993" s="1750"/>
      <c r="BM3993" s="806">
        <f t="shared" si="1779"/>
        <v>0</v>
      </c>
      <c r="BN3993" s="1688"/>
      <c r="BO3993" s="1688"/>
      <c r="BP3993" s="1688"/>
    </row>
    <row r="3994" spans="1:73" s="773" customFormat="1" hidden="1">
      <c r="A3994" s="1685"/>
      <c r="B3994" s="1388">
        <v>6</v>
      </c>
      <c r="C3994" s="1749" t="s">
        <v>1089</v>
      </c>
      <c r="D3994" s="1386" t="s">
        <v>48</v>
      </c>
      <c r="E3994" s="1387" t="s">
        <v>581</v>
      </c>
      <c r="F3994" s="1387"/>
      <c r="G3994" s="1687"/>
      <c r="H3994" s="655">
        <f t="shared" si="1772"/>
        <v>0.03</v>
      </c>
      <c r="I3994" s="656"/>
      <c r="J3994" s="1049">
        <f>K3994+AA3994+BM3994</f>
        <v>0.03</v>
      </c>
      <c r="K3994" s="806">
        <f t="shared" si="1773"/>
        <v>0</v>
      </c>
      <c r="L3994" s="806">
        <f t="shared" si="1774"/>
        <v>0</v>
      </c>
      <c r="M3994" s="806">
        <f t="shared" si="1775"/>
        <v>0</v>
      </c>
      <c r="N3994" s="806">
        <f t="shared" si="1776"/>
        <v>0</v>
      </c>
      <c r="O3994" s="1688"/>
      <c r="P3994" s="1688"/>
      <c r="Q3994" s="1750"/>
      <c r="R3994" s="1688"/>
      <c r="S3994" s="1688"/>
      <c r="T3994" s="1690">
        <f t="shared" si="1777"/>
        <v>0</v>
      </c>
      <c r="U3994" s="1688"/>
      <c r="V3994" s="1688"/>
      <c r="W3994" s="1750"/>
      <c r="X3994" s="1688"/>
      <c r="Y3994" s="1688"/>
      <c r="Z3994" s="1688"/>
      <c r="AA3994" s="806">
        <f xml:space="preserve"> SUM(AB3994:AI3994)+SUM(AV3994:BL3994)</f>
        <v>0.03</v>
      </c>
      <c r="AB3994" s="1688"/>
      <c r="AC3994" s="1688"/>
      <c r="AD3994" s="1750"/>
      <c r="AE3994" s="1750"/>
      <c r="AF3994" s="1688"/>
      <c r="AG3994" s="1688"/>
      <c r="AH3994" s="1688"/>
      <c r="AI3994" s="736">
        <f t="shared" si="1778"/>
        <v>0</v>
      </c>
      <c r="AJ3994" s="1688"/>
      <c r="AK3994" s="1688"/>
      <c r="AL3994" s="1688"/>
      <c r="AM3994" s="1750"/>
      <c r="AN3994" s="1688"/>
      <c r="AO3994" s="1688"/>
      <c r="AP3994" s="1688"/>
      <c r="AQ3994" s="1750"/>
      <c r="AR3994" s="1688"/>
      <c r="AS3994" s="1688"/>
      <c r="AT3994" s="1688"/>
      <c r="AU3994" s="1688"/>
      <c r="AV3994" s="1688"/>
      <c r="AW3994" s="1688"/>
      <c r="AX3994" s="1688"/>
      <c r="AY3994" s="1688"/>
      <c r="AZ3994" s="1688">
        <v>0.03</v>
      </c>
      <c r="BA3994" s="1688"/>
      <c r="BB3994" s="1688"/>
      <c r="BC3994" s="1750"/>
      <c r="BD3994" s="1688"/>
      <c r="BE3994" s="1688"/>
      <c r="BF3994" s="1688"/>
      <c r="BG3994" s="1688"/>
      <c r="BH3994" s="1750"/>
      <c r="BI3994" s="1688"/>
      <c r="BJ3994" s="1688"/>
      <c r="BK3994" s="1688"/>
      <c r="BL3994" s="1750"/>
      <c r="BM3994" s="806">
        <f t="shared" si="1779"/>
        <v>0</v>
      </c>
      <c r="BN3994" s="1750"/>
      <c r="BO3994" s="1750"/>
      <c r="BP3994" s="1750"/>
    </row>
    <row r="3995" spans="1:73" s="534" customFormat="1" hidden="1">
      <c r="A3995" s="575"/>
      <c r="B3995" s="576"/>
      <c r="C3995" s="849"/>
      <c r="D3995" s="578"/>
      <c r="E3995" s="579"/>
      <c r="F3995" s="578"/>
      <c r="G3995" s="850"/>
      <c r="H3995" s="581"/>
      <c r="I3995" s="582"/>
      <c r="J3995" s="580"/>
      <c r="K3995" s="578"/>
      <c r="L3995" s="578"/>
      <c r="M3995" s="578"/>
      <c r="N3995" s="578"/>
      <c r="O3995" s="578"/>
      <c r="P3995" s="578"/>
      <c r="Q3995" s="578"/>
      <c r="R3995" s="578"/>
      <c r="S3995" s="578"/>
      <c r="T3995" s="578"/>
      <c r="U3995" s="578"/>
      <c r="V3995" s="578"/>
      <c r="W3995" s="578"/>
      <c r="X3995" s="578"/>
      <c r="Y3995" s="578"/>
      <c r="Z3995" s="578"/>
      <c r="AA3995" s="578"/>
      <c r="AB3995" s="578"/>
      <c r="AC3995" s="578"/>
      <c r="AD3995" s="578"/>
      <c r="AE3995" s="578"/>
      <c r="AF3995" s="578"/>
      <c r="AG3995" s="578"/>
      <c r="AH3995" s="578"/>
      <c r="AI3995" s="578"/>
      <c r="AJ3995" s="578"/>
      <c r="AK3995" s="578"/>
      <c r="AL3995" s="578"/>
      <c r="AM3995" s="578"/>
      <c r="AN3995" s="578"/>
      <c r="AO3995" s="578"/>
      <c r="AP3995" s="578"/>
      <c r="AQ3995" s="578"/>
      <c r="AR3995" s="578"/>
      <c r="AS3995" s="578"/>
      <c r="AT3995" s="578"/>
      <c r="AU3995" s="567"/>
      <c r="AV3995" s="578"/>
      <c r="AW3995" s="578"/>
      <c r="AX3995" s="578"/>
      <c r="AY3995" s="578"/>
      <c r="AZ3995" s="578"/>
      <c r="BA3995" s="578"/>
      <c r="BB3995" s="578"/>
      <c r="BC3995" s="578"/>
      <c r="BD3995" s="578"/>
      <c r="BE3995" s="578"/>
      <c r="BF3995" s="578"/>
      <c r="BG3995" s="578"/>
      <c r="BH3995" s="578"/>
      <c r="BI3995" s="578"/>
      <c r="BJ3995" s="578"/>
      <c r="BK3995" s="578"/>
      <c r="BL3995" s="578"/>
      <c r="BM3995" s="578"/>
      <c r="BN3995" s="578"/>
      <c r="BO3995" s="578"/>
      <c r="BP3995" s="578"/>
      <c r="BQ3995" s="547"/>
      <c r="BR3995" s="578"/>
      <c r="BS3995" s="851"/>
      <c r="BT3995" s="575"/>
      <c r="BU3995" s="575"/>
    </row>
    <row r="3996" spans="1:73" s="755" customFormat="1" hidden="1">
      <c r="A3996" s="860"/>
      <c r="B3996" s="1300" t="s">
        <v>330</v>
      </c>
      <c r="C3996" s="1120" t="s">
        <v>1090</v>
      </c>
      <c r="D3996" s="863" t="s">
        <v>48</v>
      </c>
      <c r="E3996" s="863" t="s">
        <v>332</v>
      </c>
      <c r="F3996" s="863" t="s">
        <v>2943</v>
      </c>
      <c r="G3996" s="864"/>
      <c r="H3996" s="643">
        <f>J3996</f>
        <v>0.15</v>
      </c>
      <c r="I3996" s="644"/>
      <c r="J3996" s="645">
        <f>K3996+AA3996+BM3996</f>
        <v>0.15</v>
      </c>
      <c r="K3996" s="1">
        <f t="shared" ref="K3996:K3997" si="1780">L3996+T3996+X3996+Y3996+Z3996</f>
        <v>0.15</v>
      </c>
      <c r="L3996" s="1">
        <f t="shared" ref="L3996:L3997" si="1781">M3996+S3996</f>
        <v>0</v>
      </c>
      <c r="M3996" s="1">
        <f t="shared" ref="M3996:M3997" si="1782">N3996+R3996</f>
        <v>0</v>
      </c>
      <c r="N3996" s="1">
        <f t="shared" ref="N3996:N3997" si="1783">O3996+P3996+Q3996</f>
        <v>0</v>
      </c>
      <c r="O3996" s="1"/>
      <c r="P3996" s="1"/>
      <c r="Q3996" s="1"/>
      <c r="R3996" s="1"/>
      <c r="S3996" s="1"/>
      <c r="T3996" s="1">
        <f t="shared" ref="T3996:T3997" si="1784">U3996+V3996+W3996</f>
        <v>0</v>
      </c>
      <c r="U3996" s="1"/>
      <c r="V3996" s="1"/>
      <c r="W3996" s="1"/>
      <c r="X3996" s="1"/>
      <c r="Y3996" s="1">
        <v>0.15</v>
      </c>
      <c r="Z3996" s="1"/>
      <c r="AA3996" s="1">
        <f t="shared" ref="AA3996:AA3997" si="1785">SUM(AB3996:AI3996)+AW3996+SUM(AY3996:BC3996)+SUM(BF3996:BL3996)</f>
        <v>0</v>
      </c>
      <c r="AB3996" s="1"/>
      <c r="AC3996" s="1"/>
      <c r="AD3996" s="1"/>
      <c r="AE3996" s="1"/>
      <c r="AF3996" s="1"/>
      <c r="AG3996" s="1"/>
      <c r="AH3996" s="1"/>
      <c r="AI3996" s="1">
        <f t="shared" ref="AI3996:AI3997" si="1786">SUM(AJ3996:AV3996)+AX3996+SUM(BD3996:BE3996)</f>
        <v>0</v>
      </c>
      <c r="AJ3996" s="1"/>
      <c r="AK3996" s="1"/>
      <c r="AL3996" s="1"/>
      <c r="AM3996" s="1"/>
      <c r="AN3996" s="1"/>
      <c r="AO3996" s="1"/>
      <c r="AP3996" s="1"/>
      <c r="AQ3996" s="1"/>
      <c r="AR3996" s="1"/>
      <c r="AS3996" s="1"/>
      <c r="AT3996" s="1"/>
      <c r="AU3996" s="1"/>
      <c r="AV3996" s="1"/>
      <c r="AW3996" s="1"/>
      <c r="AX3996" s="1"/>
      <c r="AY3996" s="1"/>
      <c r="AZ3996" s="1"/>
      <c r="BA3996" s="1"/>
      <c r="BB3996" s="1"/>
      <c r="BC3996" s="1"/>
      <c r="BD3996" s="1"/>
      <c r="BE3996" s="1"/>
      <c r="BF3996" s="1"/>
      <c r="BG3996" s="1"/>
      <c r="BH3996" s="1"/>
      <c r="BI3996" s="1"/>
      <c r="BJ3996" s="1"/>
      <c r="BK3996" s="1"/>
      <c r="BL3996" s="1"/>
      <c r="BM3996" s="1">
        <f t="shared" ref="BM3996:BM3997" si="1787">SUM(BN3996:BP3996)</f>
        <v>0</v>
      </c>
      <c r="BN3996" s="1"/>
      <c r="BO3996" s="1"/>
      <c r="BP3996" s="1"/>
    </row>
    <row r="3997" spans="1:73" s="755" customFormat="1" hidden="1">
      <c r="A3997" s="860"/>
      <c r="B3997" s="1300" t="s">
        <v>330</v>
      </c>
      <c r="C3997" s="1120" t="s">
        <v>1091</v>
      </c>
      <c r="D3997" s="863" t="s">
        <v>48</v>
      </c>
      <c r="E3997" s="863" t="s">
        <v>332</v>
      </c>
      <c r="F3997" s="863" t="s">
        <v>2944</v>
      </c>
      <c r="G3997" s="864"/>
      <c r="H3997" s="643">
        <f t="shared" ref="H3997" si="1788">J3997</f>
        <v>0.05</v>
      </c>
      <c r="I3997" s="644"/>
      <c r="J3997" s="645">
        <f>K3997+AA3997+BM3997</f>
        <v>0.05</v>
      </c>
      <c r="K3997" s="1">
        <f t="shared" si="1780"/>
        <v>0</v>
      </c>
      <c r="L3997" s="1">
        <f t="shared" si="1781"/>
        <v>0</v>
      </c>
      <c r="M3997" s="1">
        <f t="shared" si="1782"/>
        <v>0</v>
      </c>
      <c r="N3997" s="1">
        <f t="shared" si="1783"/>
        <v>0</v>
      </c>
      <c r="O3997" s="1"/>
      <c r="P3997" s="1"/>
      <c r="Q3997" s="1"/>
      <c r="R3997" s="1"/>
      <c r="S3997" s="1"/>
      <c r="T3997" s="1">
        <f t="shared" si="1784"/>
        <v>0</v>
      </c>
      <c r="U3997" s="1"/>
      <c r="V3997" s="1"/>
      <c r="W3997" s="1"/>
      <c r="X3997" s="1"/>
      <c r="Y3997" s="1"/>
      <c r="Z3997" s="1"/>
      <c r="AA3997" s="1">
        <f t="shared" si="1785"/>
        <v>0.05</v>
      </c>
      <c r="AB3997" s="1"/>
      <c r="AC3997" s="1"/>
      <c r="AD3997" s="1"/>
      <c r="AE3997" s="1"/>
      <c r="AF3997" s="1"/>
      <c r="AG3997" s="1">
        <v>0.05</v>
      </c>
      <c r="AH3997" s="1"/>
      <c r="AI3997" s="1">
        <f t="shared" si="1786"/>
        <v>0</v>
      </c>
      <c r="AJ3997" s="1"/>
      <c r="AK3997" s="1"/>
      <c r="AL3997" s="1"/>
      <c r="AM3997" s="1"/>
      <c r="AN3997" s="1"/>
      <c r="AO3997" s="1"/>
      <c r="AP3997" s="1"/>
      <c r="AQ3997" s="1"/>
      <c r="AR3997" s="1"/>
      <c r="AS3997" s="1"/>
      <c r="AT3997" s="1"/>
      <c r="AU3997" s="1"/>
      <c r="AV3997" s="1"/>
      <c r="AW3997" s="1"/>
      <c r="AX3997" s="1"/>
      <c r="AY3997" s="1"/>
      <c r="AZ3997" s="1"/>
      <c r="BA3997" s="1"/>
      <c r="BB3997" s="1"/>
      <c r="BC3997" s="1"/>
      <c r="BD3997" s="1"/>
      <c r="BE3997" s="1"/>
      <c r="BF3997" s="1"/>
      <c r="BG3997" s="1"/>
      <c r="BH3997" s="1"/>
      <c r="BI3997" s="1"/>
      <c r="BJ3997" s="1"/>
      <c r="BK3997" s="1"/>
      <c r="BL3997" s="1"/>
      <c r="BM3997" s="1">
        <f t="shared" si="1787"/>
        <v>0</v>
      </c>
      <c r="BN3997" s="1"/>
      <c r="BO3997" s="1"/>
      <c r="BP3997" s="1"/>
    </row>
    <row r="3998" spans="1:73" s="534" customFormat="1" hidden="1">
      <c r="A3998" s="575"/>
      <c r="B3998" s="576"/>
      <c r="C3998" s="849"/>
      <c r="D3998" s="578"/>
      <c r="E3998" s="579"/>
      <c r="F3998" s="578"/>
      <c r="G3998" s="850"/>
      <c r="H3998" s="581"/>
      <c r="I3998" s="582"/>
      <c r="J3998" s="580"/>
      <c r="K3998" s="578"/>
      <c r="L3998" s="578"/>
      <c r="M3998" s="578"/>
      <c r="N3998" s="578"/>
      <c r="O3998" s="578"/>
      <c r="P3998" s="578"/>
      <c r="Q3998" s="578"/>
      <c r="R3998" s="578"/>
      <c r="S3998" s="578"/>
      <c r="T3998" s="578"/>
      <c r="U3998" s="578"/>
      <c r="V3998" s="578"/>
      <c r="W3998" s="578"/>
      <c r="X3998" s="578"/>
      <c r="Y3998" s="578"/>
      <c r="Z3998" s="578"/>
      <c r="AA3998" s="578"/>
      <c r="AB3998" s="578"/>
      <c r="AC3998" s="578"/>
      <c r="AD3998" s="578"/>
      <c r="AE3998" s="578"/>
      <c r="AF3998" s="578"/>
      <c r="AG3998" s="578"/>
      <c r="AH3998" s="578"/>
      <c r="AI3998" s="578"/>
      <c r="AJ3998" s="578"/>
      <c r="AK3998" s="578"/>
      <c r="AL3998" s="578"/>
      <c r="AM3998" s="578"/>
      <c r="AN3998" s="578"/>
      <c r="AO3998" s="578"/>
      <c r="AP3998" s="578"/>
      <c r="AQ3998" s="578"/>
      <c r="AR3998" s="578"/>
      <c r="AS3998" s="578"/>
      <c r="AT3998" s="578"/>
      <c r="AU3998" s="567"/>
      <c r="AV3998" s="578"/>
      <c r="AW3998" s="578"/>
      <c r="AX3998" s="578"/>
      <c r="AY3998" s="578"/>
      <c r="AZ3998" s="578"/>
      <c r="BA3998" s="578"/>
      <c r="BB3998" s="578"/>
      <c r="BC3998" s="578"/>
      <c r="BD3998" s="578"/>
      <c r="BE3998" s="578"/>
      <c r="BF3998" s="578"/>
      <c r="BG3998" s="578"/>
      <c r="BH3998" s="578"/>
      <c r="BI3998" s="578"/>
      <c r="BJ3998" s="578"/>
      <c r="BK3998" s="578"/>
      <c r="BL3998" s="578"/>
      <c r="BM3998" s="578"/>
      <c r="BN3998" s="578"/>
      <c r="BO3998" s="578"/>
      <c r="BP3998" s="578"/>
      <c r="BQ3998" s="547"/>
      <c r="BR3998" s="578"/>
      <c r="BS3998" s="851"/>
      <c r="BT3998" s="575"/>
      <c r="BU3998" s="575"/>
    </row>
    <row r="3999" spans="1:73" s="534" customFormat="1" hidden="1">
      <c r="A3999" s="575"/>
      <c r="B3999" s="576"/>
      <c r="C3999" s="849"/>
      <c r="D3999" s="578"/>
      <c r="E3999" s="579"/>
      <c r="F3999" s="578"/>
      <c r="G3999" s="850"/>
      <c r="H3999" s="581"/>
      <c r="I3999" s="582"/>
      <c r="J3999" s="580"/>
      <c r="K3999" s="578"/>
      <c r="L3999" s="578"/>
      <c r="M3999" s="578"/>
      <c r="N3999" s="578"/>
      <c r="O3999" s="578"/>
      <c r="P3999" s="578"/>
      <c r="Q3999" s="578"/>
      <c r="R3999" s="578"/>
      <c r="S3999" s="578"/>
      <c r="T3999" s="578"/>
      <c r="U3999" s="578"/>
      <c r="V3999" s="578"/>
      <c r="W3999" s="578"/>
      <c r="X3999" s="578"/>
      <c r="Y3999" s="578"/>
      <c r="Z3999" s="578"/>
      <c r="AA3999" s="578"/>
      <c r="AB3999" s="578"/>
      <c r="AC3999" s="578"/>
      <c r="AD3999" s="578"/>
      <c r="AE3999" s="578"/>
      <c r="AF3999" s="578"/>
      <c r="AG3999" s="578"/>
      <c r="AH3999" s="578"/>
      <c r="AI3999" s="578"/>
      <c r="AJ3999" s="578"/>
      <c r="AK3999" s="578"/>
      <c r="AL3999" s="578"/>
      <c r="AM3999" s="578"/>
      <c r="AN3999" s="578"/>
      <c r="AO3999" s="578"/>
      <c r="AP3999" s="578"/>
      <c r="AQ3999" s="578"/>
      <c r="AR3999" s="578"/>
      <c r="AS3999" s="578"/>
      <c r="AT3999" s="578"/>
      <c r="AU3999" s="567"/>
      <c r="AV3999" s="578"/>
      <c r="AW3999" s="578"/>
      <c r="AX3999" s="578"/>
      <c r="AY3999" s="578"/>
      <c r="AZ3999" s="578"/>
      <c r="BA3999" s="578"/>
      <c r="BB3999" s="578"/>
      <c r="BC3999" s="578"/>
      <c r="BD3999" s="578"/>
      <c r="BE3999" s="578"/>
      <c r="BF3999" s="578"/>
      <c r="BG3999" s="578"/>
      <c r="BH3999" s="578"/>
      <c r="BI3999" s="578"/>
      <c r="BJ3999" s="578"/>
      <c r="BK3999" s="578"/>
      <c r="BL3999" s="578"/>
      <c r="BM3999" s="578"/>
      <c r="BN3999" s="578"/>
      <c r="BO3999" s="578"/>
      <c r="BP3999" s="578"/>
      <c r="BQ3999" s="547"/>
      <c r="BR3999" s="578"/>
      <c r="BS3999" s="851"/>
      <c r="BT3999" s="575"/>
      <c r="BU3999" s="575"/>
    </row>
    <row r="4000" spans="1:73" s="534" customFormat="1" hidden="1">
      <c r="A4000" s="575"/>
      <c r="B4000" s="576"/>
      <c r="C4000" s="849"/>
      <c r="D4000" s="578"/>
      <c r="E4000" s="579"/>
      <c r="F4000" s="578"/>
      <c r="G4000" s="850"/>
      <c r="H4000" s="581"/>
      <c r="I4000" s="582"/>
      <c r="J4000" s="580"/>
      <c r="K4000" s="578"/>
      <c r="L4000" s="578"/>
      <c r="M4000" s="578"/>
      <c r="N4000" s="578"/>
      <c r="O4000" s="578"/>
      <c r="P4000" s="578"/>
      <c r="Q4000" s="578"/>
      <c r="R4000" s="578"/>
      <c r="S4000" s="578"/>
      <c r="T4000" s="578"/>
      <c r="U4000" s="578"/>
      <c r="V4000" s="578"/>
      <c r="W4000" s="578"/>
      <c r="X4000" s="578"/>
      <c r="Y4000" s="578"/>
      <c r="Z4000" s="578"/>
      <c r="AA4000" s="578"/>
      <c r="AB4000" s="578"/>
      <c r="AC4000" s="578"/>
      <c r="AD4000" s="578"/>
      <c r="AE4000" s="578"/>
      <c r="AF4000" s="578"/>
      <c r="AG4000" s="578"/>
      <c r="AH4000" s="578"/>
      <c r="AI4000" s="578"/>
      <c r="AJ4000" s="578"/>
      <c r="AK4000" s="578"/>
      <c r="AL4000" s="578"/>
      <c r="AM4000" s="578"/>
      <c r="AN4000" s="578"/>
      <c r="AO4000" s="578"/>
      <c r="AP4000" s="578"/>
      <c r="AQ4000" s="578"/>
      <c r="AR4000" s="578"/>
      <c r="AS4000" s="578"/>
      <c r="AT4000" s="578"/>
      <c r="AU4000" s="567"/>
      <c r="AV4000" s="578"/>
      <c r="AW4000" s="578"/>
      <c r="AX4000" s="578"/>
      <c r="AY4000" s="578"/>
      <c r="AZ4000" s="578"/>
      <c r="BA4000" s="578"/>
      <c r="BB4000" s="578"/>
      <c r="BC4000" s="578"/>
      <c r="BD4000" s="578"/>
      <c r="BE4000" s="578"/>
      <c r="BF4000" s="578"/>
      <c r="BG4000" s="578"/>
      <c r="BH4000" s="578"/>
      <c r="BI4000" s="578"/>
      <c r="BJ4000" s="578"/>
      <c r="BK4000" s="578"/>
      <c r="BL4000" s="578"/>
      <c r="BM4000" s="578"/>
      <c r="BN4000" s="578"/>
      <c r="BO4000" s="578"/>
      <c r="BP4000" s="578"/>
      <c r="BQ4000" s="547"/>
      <c r="BR4000" s="578"/>
      <c r="BS4000" s="851"/>
      <c r="BT4000" s="575"/>
      <c r="BU4000" s="575"/>
    </row>
    <row r="4001" spans="1:73" s="773" customFormat="1" ht="38.25" hidden="1">
      <c r="A4001" s="603">
        <v>0.12</v>
      </c>
      <c r="B4001" s="680">
        <v>57</v>
      </c>
      <c r="C4001" s="1310" t="s">
        <v>1092</v>
      </c>
      <c r="D4001" s="605" t="s">
        <v>48</v>
      </c>
      <c r="E4001" s="606" t="s">
        <v>93</v>
      </c>
      <c r="F4001" s="635"/>
      <c r="G4001" s="607"/>
      <c r="H4001" s="608">
        <f t="shared" ref="H4001" si="1789">J4001</f>
        <v>0.12</v>
      </c>
      <c r="I4001" s="609"/>
      <c r="J4001" s="610">
        <f t="shared" ref="J4001" si="1790">K4001+AA4001+BM4001</f>
        <v>0.12</v>
      </c>
      <c r="K4001" s="611">
        <f t="shared" ref="K4001" si="1791">L4001+T4001+X4001+Y4001+Z4001</f>
        <v>0.12</v>
      </c>
      <c r="L4001" s="611">
        <f t="shared" ref="L4001" si="1792">M4001+S4001</f>
        <v>0.12</v>
      </c>
      <c r="M4001" s="611">
        <f t="shared" ref="M4001" si="1793">N4001+R4001</f>
        <v>0.12</v>
      </c>
      <c r="N4001" s="611">
        <f t="shared" ref="N4001" si="1794">O4001+P4001+Q4001</f>
        <v>0.12</v>
      </c>
      <c r="O4001" s="611">
        <v>0.12</v>
      </c>
      <c r="P4001" s="611"/>
      <c r="Q4001" s="611"/>
      <c r="R4001" s="611"/>
      <c r="S4001" s="611"/>
      <c r="T4001" s="611">
        <f t="shared" ref="T4001" si="1795">U4001+V4001+W4001</f>
        <v>0</v>
      </c>
      <c r="U4001" s="611"/>
      <c r="V4001" s="611"/>
      <c r="W4001" s="611"/>
      <c r="X4001" s="611"/>
      <c r="Y4001" s="611"/>
      <c r="Z4001" s="611"/>
      <c r="AA4001" s="611">
        <f t="shared" ref="AA4001" si="1796">SUM(AB4001:AI4001)+AW4001+SUM(AY4001:BC4001)+SUM(BF4001:BL4001)</f>
        <v>0</v>
      </c>
      <c r="AB4001" s="611"/>
      <c r="AC4001" s="611"/>
      <c r="AD4001" s="611"/>
      <c r="AE4001" s="611"/>
      <c r="AF4001" s="611"/>
      <c r="AG4001" s="611"/>
      <c r="AH4001" s="611"/>
      <c r="AI4001" s="611">
        <f t="shared" ref="AI4001" si="1797">SUM(AJ4001:AV4001)+AX4001+SUM(BD4001:BE4001)</f>
        <v>0</v>
      </c>
      <c r="AJ4001" s="611"/>
      <c r="AK4001" s="611"/>
      <c r="AL4001" s="611"/>
      <c r="AM4001" s="611"/>
      <c r="AN4001" s="611"/>
      <c r="AO4001" s="611"/>
      <c r="AP4001" s="611"/>
      <c r="AQ4001" s="611"/>
      <c r="AR4001" s="611"/>
      <c r="AS4001" s="611"/>
      <c r="AT4001" s="611"/>
      <c r="AU4001" s="611"/>
      <c r="AV4001" s="611"/>
      <c r="AW4001" s="611"/>
      <c r="AX4001" s="611"/>
      <c r="AY4001" s="611"/>
      <c r="AZ4001" s="611"/>
      <c r="BA4001" s="611"/>
      <c r="BB4001" s="611"/>
      <c r="BC4001" s="611"/>
      <c r="BD4001" s="611"/>
      <c r="BE4001" s="611"/>
      <c r="BF4001" s="611"/>
      <c r="BG4001" s="611"/>
      <c r="BH4001" s="611"/>
      <c r="BI4001" s="611"/>
      <c r="BJ4001" s="611"/>
      <c r="BK4001" s="611"/>
      <c r="BL4001" s="611"/>
      <c r="BM4001" s="611">
        <f t="shared" ref="BM4001" si="1798">SUM(BN4001:BP4001)</f>
        <v>0</v>
      </c>
      <c r="BN4001" s="611"/>
      <c r="BO4001" s="611"/>
      <c r="BP4001" s="611"/>
    </row>
    <row r="4002" spans="1:73" s="534" customFormat="1" hidden="1">
      <c r="A4002" s="575"/>
      <c r="B4002" s="576"/>
      <c r="C4002" s="849"/>
      <c r="D4002" s="578"/>
      <c r="E4002" s="579"/>
      <c r="F4002" s="578"/>
      <c r="G4002" s="850"/>
      <c r="H4002" s="581"/>
      <c r="I4002" s="582"/>
      <c r="J4002" s="580"/>
      <c r="K4002" s="578"/>
      <c r="L4002" s="578"/>
      <c r="M4002" s="578"/>
      <c r="N4002" s="578"/>
      <c r="O4002" s="578"/>
      <c r="P4002" s="578"/>
      <c r="Q4002" s="578"/>
      <c r="R4002" s="578"/>
      <c r="S4002" s="578"/>
      <c r="T4002" s="578"/>
      <c r="U4002" s="578"/>
      <c r="V4002" s="578"/>
      <c r="W4002" s="578"/>
      <c r="X4002" s="578"/>
      <c r="Y4002" s="578"/>
      <c r="Z4002" s="578"/>
      <c r="AA4002" s="578"/>
      <c r="AB4002" s="578"/>
      <c r="AC4002" s="578"/>
      <c r="AD4002" s="578"/>
      <c r="AE4002" s="578"/>
      <c r="AF4002" s="578"/>
      <c r="AG4002" s="578"/>
      <c r="AH4002" s="578"/>
      <c r="AI4002" s="578"/>
      <c r="AJ4002" s="578"/>
      <c r="AK4002" s="578"/>
      <c r="AL4002" s="578"/>
      <c r="AM4002" s="578"/>
      <c r="AN4002" s="578"/>
      <c r="AO4002" s="578"/>
      <c r="AP4002" s="578"/>
      <c r="AQ4002" s="578"/>
      <c r="AR4002" s="578"/>
      <c r="AS4002" s="578"/>
      <c r="AT4002" s="578"/>
      <c r="AU4002" s="567"/>
      <c r="AV4002" s="578"/>
      <c r="AW4002" s="578"/>
      <c r="AX4002" s="578"/>
      <c r="AY4002" s="578"/>
      <c r="AZ4002" s="578"/>
      <c r="BA4002" s="578"/>
      <c r="BB4002" s="578"/>
      <c r="BC4002" s="578"/>
      <c r="BD4002" s="578"/>
      <c r="BE4002" s="578"/>
      <c r="BF4002" s="578"/>
      <c r="BG4002" s="578"/>
      <c r="BH4002" s="578"/>
      <c r="BI4002" s="578"/>
      <c r="BJ4002" s="578"/>
      <c r="BK4002" s="578"/>
      <c r="BL4002" s="578"/>
      <c r="BM4002" s="578"/>
      <c r="BN4002" s="578"/>
      <c r="BO4002" s="578"/>
      <c r="BP4002" s="578"/>
      <c r="BQ4002" s="547"/>
      <c r="BR4002" s="578"/>
      <c r="BS4002" s="851"/>
      <c r="BT4002" s="575"/>
      <c r="BU4002" s="575"/>
    </row>
    <row r="4003" spans="1:73" s="773" customFormat="1" hidden="1">
      <c r="A4003" s="603"/>
      <c r="B4003" s="604">
        <v>12</v>
      </c>
      <c r="C4003" s="1003" t="s">
        <v>1093</v>
      </c>
      <c r="D4003" s="605" t="s">
        <v>48</v>
      </c>
      <c r="E4003" s="640" t="s">
        <v>2740</v>
      </c>
      <c r="F4003" s="605"/>
      <c r="G4003" s="607"/>
      <c r="H4003" s="608">
        <f t="shared" ref="H4003:H4004" si="1799">J4003</f>
        <v>0.25</v>
      </c>
      <c r="I4003" s="609"/>
      <c r="J4003" s="610">
        <f>K4003+AA4003+BM4003</f>
        <v>0.25</v>
      </c>
      <c r="K4003" s="611">
        <f t="shared" ref="K4003:K4004" si="1800">L4003+T4003+X4003+Y4003+Z4003</f>
        <v>0.24</v>
      </c>
      <c r="L4003" s="611">
        <f t="shared" ref="L4003:L4004" si="1801">M4003+S4003</f>
        <v>0.24</v>
      </c>
      <c r="M4003" s="611">
        <f t="shared" ref="M4003:M4004" si="1802">N4003+R4003</f>
        <v>0.24</v>
      </c>
      <c r="N4003" s="611">
        <f t="shared" ref="N4003:N4004" si="1803">O4003+P4003+Q4003</f>
        <v>0.24</v>
      </c>
      <c r="O4003" s="611"/>
      <c r="P4003" s="611">
        <v>0.24</v>
      </c>
      <c r="Q4003" s="611"/>
      <c r="R4003" s="611"/>
      <c r="S4003" s="611"/>
      <c r="T4003" s="611">
        <f t="shared" ref="T4003:T4004" si="1804">U4003+V4003+W4003</f>
        <v>0</v>
      </c>
      <c r="U4003" s="611"/>
      <c r="V4003" s="611"/>
      <c r="W4003" s="611"/>
      <c r="X4003" s="611"/>
      <c r="Y4003" s="611"/>
      <c r="Z4003" s="611"/>
      <c r="AA4003" s="1">
        <f t="shared" ref="AA4003:AA4004" si="1805">SUM(AB4003:AI4003)+AX4003+SUM(BD4003:BE4003)</f>
        <v>0.01</v>
      </c>
      <c r="AB4003" s="611"/>
      <c r="AC4003" s="611"/>
      <c r="AD4003" s="611"/>
      <c r="AE4003" s="611"/>
      <c r="AF4003" s="611"/>
      <c r="AG4003" s="611"/>
      <c r="AH4003" s="611"/>
      <c r="AI4003" s="1">
        <f t="shared" ref="AI4003:AI4004" si="1806">SUM(AJ4003:AV4003)+AX4003+SUM(BD4003:BE4003)</f>
        <v>0.01</v>
      </c>
      <c r="AJ4003" s="611">
        <v>0.01</v>
      </c>
      <c r="AK4003" s="611"/>
      <c r="AL4003" s="611"/>
      <c r="AM4003" s="611"/>
      <c r="AN4003" s="611"/>
      <c r="AO4003" s="611"/>
      <c r="AP4003" s="611"/>
      <c r="AQ4003" s="611"/>
      <c r="AR4003" s="611"/>
      <c r="AS4003" s="611"/>
      <c r="AT4003" s="611"/>
      <c r="AU4003" s="611"/>
      <c r="AV4003" s="611"/>
      <c r="AW4003" s="611"/>
      <c r="AX4003" s="611"/>
      <c r="AY4003" s="611"/>
      <c r="AZ4003" s="611"/>
      <c r="BA4003" s="611"/>
      <c r="BB4003" s="611"/>
      <c r="BC4003" s="611"/>
      <c r="BD4003" s="611"/>
      <c r="BE4003" s="611"/>
      <c r="BF4003" s="611"/>
      <c r="BG4003" s="611"/>
      <c r="BH4003" s="611"/>
      <c r="BI4003" s="611"/>
      <c r="BJ4003" s="611"/>
      <c r="BK4003" s="611"/>
      <c r="BL4003" s="611"/>
      <c r="BM4003" s="611">
        <f t="shared" ref="BM4003:BM4004" si="1807">SUM(BN4003:BP4003)</f>
        <v>0</v>
      </c>
      <c r="BN4003" s="611"/>
      <c r="BO4003" s="611"/>
      <c r="BP4003" s="611"/>
    </row>
    <row r="4004" spans="1:73" s="773" customFormat="1" ht="30" hidden="1">
      <c r="A4004" s="603"/>
      <c r="B4004" s="980" t="s">
        <v>114</v>
      </c>
      <c r="C4004" s="604" t="s">
        <v>1094</v>
      </c>
      <c r="D4004" s="605" t="s">
        <v>48</v>
      </c>
      <c r="E4004" s="640" t="s">
        <v>2740</v>
      </c>
      <c r="F4004" s="605"/>
      <c r="G4004" s="607"/>
      <c r="H4004" s="608">
        <f t="shared" si="1799"/>
        <v>2.1</v>
      </c>
      <c r="I4004" s="609"/>
      <c r="J4004" s="610">
        <f>K4004+AA4004+BM4004</f>
        <v>2.1</v>
      </c>
      <c r="K4004" s="611">
        <f t="shared" si="1800"/>
        <v>1.97</v>
      </c>
      <c r="L4004" s="611">
        <f t="shared" si="1801"/>
        <v>1.97</v>
      </c>
      <c r="M4004" s="611">
        <f t="shared" si="1802"/>
        <v>1.97</v>
      </c>
      <c r="N4004" s="611">
        <f t="shared" si="1803"/>
        <v>1.91</v>
      </c>
      <c r="O4004" s="611">
        <v>1.73</v>
      </c>
      <c r="P4004" s="611">
        <v>0.18</v>
      </c>
      <c r="Q4004" s="611"/>
      <c r="R4004" s="611">
        <v>0.06</v>
      </c>
      <c r="S4004" s="611"/>
      <c r="T4004" s="611">
        <f t="shared" si="1804"/>
        <v>0</v>
      </c>
      <c r="U4004" s="611"/>
      <c r="V4004" s="611"/>
      <c r="W4004" s="611"/>
      <c r="X4004" s="611"/>
      <c r="Y4004" s="611"/>
      <c r="Z4004" s="611"/>
      <c r="AA4004" s="1">
        <f t="shared" si="1805"/>
        <v>0.13</v>
      </c>
      <c r="AB4004" s="611"/>
      <c r="AC4004" s="611"/>
      <c r="AD4004" s="611"/>
      <c r="AE4004" s="611"/>
      <c r="AF4004" s="611"/>
      <c r="AG4004" s="611"/>
      <c r="AH4004" s="611"/>
      <c r="AI4004" s="1">
        <f t="shared" si="1806"/>
        <v>0.13</v>
      </c>
      <c r="AJ4004" s="611">
        <v>0.08</v>
      </c>
      <c r="AK4004" s="611">
        <v>0.05</v>
      </c>
      <c r="AL4004" s="611"/>
      <c r="AM4004" s="611"/>
      <c r="AN4004" s="611"/>
      <c r="AO4004" s="611"/>
      <c r="AP4004" s="611"/>
      <c r="AQ4004" s="611"/>
      <c r="AR4004" s="611"/>
      <c r="AS4004" s="611"/>
      <c r="AT4004" s="611"/>
      <c r="AU4004" s="611"/>
      <c r="AV4004" s="611"/>
      <c r="AW4004" s="611"/>
      <c r="AX4004" s="611"/>
      <c r="AY4004" s="611"/>
      <c r="AZ4004" s="611"/>
      <c r="BA4004" s="611"/>
      <c r="BB4004" s="611"/>
      <c r="BC4004" s="611"/>
      <c r="BD4004" s="611"/>
      <c r="BE4004" s="611"/>
      <c r="BF4004" s="611"/>
      <c r="BG4004" s="611"/>
      <c r="BH4004" s="611"/>
      <c r="BI4004" s="611"/>
      <c r="BJ4004" s="611"/>
      <c r="BK4004" s="611"/>
      <c r="BL4004" s="611"/>
      <c r="BM4004" s="611">
        <f t="shared" si="1807"/>
        <v>0</v>
      </c>
      <c r="BN4004" s="611"/>
      <c r="BO4004" s="611"/>
      <c r="BP4004" s="611"/>
    </row>
    <row r="4005" spans="1:73" s="534" customFormat="1" hidden="1">
      <c r="A4005" s="575"/>
      <c r="B4005" s="576"/>
      <c r="C4005" s="849"/>
      <c r="D4005" s="578"/>
      <c r="E4005" s="579"/>
      <c r="F4005" s="578"/>
      <c r="G4005" s="850"/>
      <c r="H4005" s="581"/>
      <c r="I4005" s="582"/>
      <c r="J4005" s="580"/>
      <c r="K4005" s="578"/>
      <c r="L4005" s="578"/>
      <c r="M4005" s="578"/>
      <c r="N4005" s="578"/>
      <c r="O4005" s="578"/>
      <c r="P4005" s="578"/>
      <c r="Q4005" s="578"/>
      <c r="R4005" s="578"/>
      <c r="S4005" s="578"/>
      <c r="T4005" s="578"/>
      <c r="U4005" s="578"/>
      <c r="V4005" s="578"/>
      <c r="W4005" s="578"/>
      <c r="X4005" s="578"/>
      <c r="Y4005" s="578"/>
      <c r="Z4005" s="578"/>
      <c r="AA4005" s="578"/>
      <c r="AB4005" s="578"/>
      <c r="AC4005" s="578"/>
      <c r="AD4005" s="578"/>
      <c r="AE4005" s="578"/>
      <c r="AF4005" s="578"/>
      <c r="AG4005" s="578"/>
      <c r="AH4005" s="578"/>
      <c r="AI4005" s="578"/>
      <c r="AJ4005" s="578"/>
      <c r="AK4005" s="578"/>
      <c r="AL4005" s="578"/>
      <c r="AM4005" s="578"/>
      <c r="AN4005" s="578"/>
      <c r="AO4005" s="578"/>
      <c r="AP4005" s="578"/>
      <c r="AQ4005" s="578"/>
      <c r="AR4005" s="578"/>
      <c r="AS4005" s="578"/>
      <c r="AT4005" s="578"/>
      <c r="AU4005" s="567"/>
      <c r="AV4005" s="578"/>
      <c r="AW4005" s="578"/>
      <c r="AX4005" s="578"/>
      <c r="AY4005" s="578"/>
      <c r="AZ4005" s="578"/>
      <c r="BA4005" s="578"/>
      <c r="BB4005" s="578"/>
      <c r="BC4005" s="578"/>
      <c r="BD4005" s="578"/>
      <c r="BE4005" s="578"/>
      <c r="BF4005" s="578"/>
      <c r="BG4005" s="578"/>
      <c r="BH4005" s="578"/>
      <c r="BI4005" s="578"/>
      <c r="BJ4005" s="578"/>
      <c r="BK4005" s="578"/>
      <c r="BL4005" s="578"/>
      <c r="BM4005" s="578"/>
      <c r="BN4005" s="578"/>
      <c r="BO4005" s="578"/>
      <c r="BP4005" s="578"/>
      <c r="BQ4005" s="547"/>
      <c r="BR4005" s="578"/>
      <c r="BS4005" s="851"/>
      <c r="BT4005" s="575"/>
      <c r="BU4005" s="575"/>
    </row>
    <row r="4006" spans="1:73" s="534" customFormat="1" hidden="1">
      <c r="A4006" s="575"/>
      <c r="B4006" s="576"/>
      <c r="C4006" s="849"/>
      <c r="D4006" s="578"/>
      <c r="E4006" s="579"/>
      <c r="F4006" s="578"/>
      <c r="G4006" s="850"/>
      <c r="H4006" s="581"/>
      <c r="I4006" s="582"/>
      <c r="J4006" s="580"/>
      <c r="K4006" s="578"/>
      <c r="L4006" s="578"/>
      <c r="M4006" s="578"/>
      <c r="N4006" s="578"/>
      <c r="O4006" s="578"/>
      <c r="P4006" s="578"/>
      <c r="Q4006" s="578"/>
      <c r="R4006" s="578"/>
      <c r="S4006" s="578"/>
      <c r="T4006" s="578"/>
      <c r="U4006" s="578"/>
      <c r="V4006" s="578"/>
      <c r="W4006" s="578"/>
      <c r="X4006" s="578"/>
      <c r="Y4006" s="578"/>
      <c r="Z4006" s="578"/>
      <c r="AA4006" s="578"/>
      <c r="AB4006" s="578"/>
      <c r="AC4006" s="578"/>
      <c r="AD4006" s="578"/>
      <c r="AE4006" s="578"/>
      <c r="AF4006" s="578"/>
      <c r="AG4006" s="578"/>
      <c r="AH4006" s="578"/>
      <c r="AI4006" s="578"/>
      <c r="AJ4006" s="578"/>
      <c r="AK4006" s="578"/>
      <c r="AL4006" s="578"/>
      <c r="AM4006" s="578"/>
      <c r="AN4006" s="578"/>
      <c r="AO4006" s="578"/>
      <c r="AP4006" s="578"/>
      <c r="AQ4006" s="578"/>
      <c r="AR4006" s="578"/>
      <c r="AS4006" s="578"/>
      <c r="AT4006" s="578"/>
      <c r="AU4006" s="567"/>
      <c r="AV4006" s="578"/>
      <c r="AW4006" s="578"/>
      <c r="AX4006" s="578"/>
      <c r="AY4006" s="578"/>
      <c r="AZ4006" s="578"/>
      <c r="BA4006" s="578"/>
      <c r="BB4006" s="578"/>
      <c r="BC4006" s="578"/>
      <c r="BD4006" s="578"/>
      <c r="BE4006" s="578"/>
      <c r="BF4006" s="578"/>
      <c r="BG4006" s="578"/>
      <c r="BH4006" s="578"/>
      <c r="BI4006" s="578"/>
      <c r="BJ4006" s="578"/>
      <c r="BK4006" s="578"/>
      <c r="BL4006" s="578"/>
      <c r="BM4006" s="578"/>
      <c r="BN4006" s="578"/>
      <c r="BO4006" s="578"/>
      <c r="BP4006" s="578"/>
      <c r="BQ4006" s="547"/>
      <c r="BR4006" s="578"/>
      <c r="BS4006" s="851"/>
      <c r="BT4006" s="575"/>
      <c r="BU4006" s="575"/>
    </row>
    <row r="4007" spans="1:73" s="812" customFormat="1" ht="30" hidden="1">
      <c r="A4007" s="860"/>
      <c r="B4007" s="1085">
        <v>11</v>
      </c>
      <c r="C4007" s="1120" t="s">
        <v>1095</v>
      </c>
      <c r="D4007" s="863" t="s">
        <v>48</v>
      </c>
      <c r="E4007" s="1286" t="s">
        <v>2782</v>
      </c>
      <c r="F4007" s="863"/>
      <c r="G4007" s="864"/>
      <c r="H4007" s="643">
        <f t="shared" ref="H4007:H4009" si="1808">J4007</f>
        <v>0.02</v>
      </c>
      <c r="I4007" s="644"/>
      <c r="J4007" s="645">
        <f>K4007+AA4007+BM4007</f>
        <v>0.02</v>
      </c>
      <c r="K4007" s="1">
        <f t="shared" ref="K4007:K4009" si="1809">L4007+T4007+X4007+Y4007+Z4007</f>
        <v>0</v>
      </c>
      <c r="L4007" s="1">
        <f t="shared" ref="L4007:L4009" si="1810">M4007+S4007</f>
        <v>0</v>
      </c>
      <c r="M4007" s="1">
        <f t="shared" ref="M4007:M4009" si="1811">N4007+R4007</f>
        <v>0</v>
      </c>
      <c r="N4007" s="1">
        <f t="shared" ref="N4007:N4009" si="1812">O4007+P4007+Q4007</f>
        <v>0</v>
      </c>
      <c r="O4007" s="1"/>
      <c r="P4007" s="1"/>
      <c r="Q4007" s="1"/>
      <c r="R4007" s="1"/>
      <c r="S4007" s="1"/>
      <c r="T4007" s="1">
        <f t="shared" ref="T4007:T4009" si="1813">U4007+V4007+W4007</f>
        <v>0</v>
      </c>
      <c r="U4007" s="1"/>
      <c r="V4007" s="1"/>
      <c r="W4007" s="1"/>
      <c r="X4007" s="1"/>
      <c r="Y4007" s="1"/>
      <c r="Z4007" s="1"/>
      <c r="AA4007" s="1">
        <f t="shared" ref="AA4007:AA4008" si="1814">SUM(AB4007:AI4007)+AW4007+SUM(AY4007:BC4007)+SUM(BF4007:BL4007)</f>
        <v>0.02</v>
      </c>
      <c r="AB4007" s="1"/>
      <c r="AC4007" s="1"/>
      <c r="AD4007" s="1"/>
      <c r="AE4007" s="1"/>
      <c r="AF4007" s="1"/>
      <c r="AG4007" s="1"/>
      <c r="AH4007" s="1"/>
      <c r="AI4007" s="1">
        <f t="shared" ref="AI4007:AI4008" si="1815">SUM(AJ4007:AV4007)+AX4007+SUM(BD4007:BE4007)</f>
        <v>0</v>
      </c>
      <c r="AJ4007" s="1"/>
      <c r="AK4007" s="1"/>
      <c r="AL4007" s="1"/>
      <c r="AM4007" s="1"/>
      <c r="AN4007" s="1"/>
      <c r="AO4007" s="1"/>
      <c r="AP4007" s="1"/>
      <c r="AQ4007" s="1"/>
      <c r="AR4007" s="1"/>
      <c r="AS4007" s="1"/>
      <c r="AT4007" s="1"/>
      <c r="AU4007" s="1"/>
      <c r="AV4007" s="1"/>
      <c r="AW4007" s="1"/>
      <c r="AX4007" s="1"/>
      <c r="AY4007" s="1"/>
      <c r="AZ4007" s="1">
        <v>0.02</v>
      </c>
      <c r="BA4007" s="1"/>
      <c r="BB4007" s="1"/>
      <c r="BC4007" s="1"/>
      <c r="BD4007" s="1"/>
      <c r="BE4007" s="1"/>
      <c r="BF4007" s="1"/>
      <c r="BG4007" s="1"/>
      <c r="BH4007" s="1"/>
      <c r="BI4007" s="1"/>
      <c r="BJ4007" s="1"/>
      <c r="BK4007" s="1"/>
      <c r="BL4007" s="1"/>
      <c r="BM4007" s="1">
        <f t="shared" ref="BM4007:BM4009" si="1816">SUM(BN4007:BP4007)</f>
        <v>0</v>
      </c>
      <c r="BN4007" s="1"/>
      <c r="BO4007" s="1"/>
      <c r="BP4007" s="1"/>
    </row>
    <row r="4008" spans="1:73" s="773" customFormat="1" ht="30" hidden="1">
      <c r="A4008" s="855"/>
      <c r="B4008" s="856">
        <v>13</v>
      </c>
      <c r="C4008" s="1041" t="s">
        <v>1096</v>
      </c>
      <c r="D4008" s="1042" t="s">
        <v>48</v>
      </c>
      <c r="E4008" s="859" t="s">
        <v>2782</v>
      </c>
      <c r="F4008" s="1042"/>
      <c r="G4008" s="1043"/>
      <c r="H4008" s="608">
        <f t="shared" si="1808"/>
        <v>0.15</v>
      </c>
      <c r="I4008" s="609"/>
      <c r="J4008" s="610">
        <f>K4008+AA4008+BM4008</f>
        <v>0.15</v>
      </c>
      <c r="K4008" s="611">
        <f t="shared" si="1809"/>
        <v>0.15</v>
      </c>
      <c r="L4008" s="611">
        <f t="shared" si="1810"/>
        <v>0.15</v>
      </c>
      <c r="M4008" s="611">
        <f t="shared" si="1811"/>
        <v>0.15</v>
      </c>
      <c r="N4008" s="611">
        <f t="shared" si="1812"/>
        <v>0</v>
      </c>
      <c r="O4008" s="611"/>
      <c r="P4008" s="611"/>
      <c r="Q4008" s="611"/>
      <c r="R4008" s="611">
        <v>0.15</v>
      </c>
      <c r="S4008" s="611"/>
      <c r="T4008" s="611">
        <f t="shared" si="1813"/>
        <v>0</v>
      </c>
      <c r="U4008" s="611"/>
      <c r="V4008" s="611"/>
      <c r="W4008" s="611"/>
      <c r="X4008" s="611"/>
      <c r="Y4008" s="611"/>
      <c r="Z4008" s="611"/>
      <c r="AA4008" s="611">
        <f t="shared" si="1814"/>
        <v>0</v>
      </c>
      <c r="AB4008" s="611"/>
      <c r="AC4008" s="611"/>
      <c r="AD4008" s="611"/>
      <c r="AE4008" s="611"/>
      <c r="AF4008" s="611"/>
      <c r="AG4008" s="611"/>
      <c r="AH4008" s="611"/>
      <c r="AI4008" s="611">
        <f t="shared" si="1815"/>
        <v>0</v>
      </c>
      <c r="AJ4008" s="611"/>
      <c r="AK4008" s="611"/>
      <c r="AL4008" s="611"/>
      <c r="AM4008" s="611"/>
      <c r="AN4008" s="611"/>
      <c r="AO4008" s="611"/>
      <c r="AP4008" s="611"/>
      <c r="AQ4008" s="611"/>
      <c r="AR4008" s="611"/>
      <c r="AS4008" s="611"/>
      <c r="AT4008" s="611"/>
      <c r="AU4008" s="611"/>
      <c r="AV4008" s="611"/>
      <c r="AW4008" s="611"/>
      <c r="AX4008" s="611"/>
      <c r="AY4008" s="611"/>
      <c r="AZ4008" s="611"/>
      <c r="BA4008" s="611"/>
      <c r="BB4008" s="611"/>
      <c r="BC4008" s="611"/>
      <c r="BD4008" s="611"/>
      <c r="BE4008" s="611"/>
      <c r="BF4008" s="611"/>
      <c r="BG4008" s="611"/>
      <c r="BH4008" s="611"/>
      <c r="BI4008" s="611"/>
      <c r="BJ4008" s="611"/>
      <c r="BK4008" s="611"/>
      <c r="BL4008" s="611"/>
      <c r="BM4008" s="611">
        <f t="shared" si="1816"/>
        <v>0</v>
      </c>
      <c r="BN4008" s="611"/>
      <c r="BO4008" s="611"/>
      <c r="BP4008" s="611"/>
    </row>
    <row r="4009" spans="1:73" s="773" customFormat="1" ht="30" hidden="1">
      <c r="A4009" s="679"/>
      <c r="B4009" s="1076">
        <v>22</v>
      </c>
      <c r="C4009" s="1309" t="s">
        <v>1097</v>
      </c>
      <c r="D4009" s="611" t="s">
        <v>48</v>
      </c>
      <c r="E4009" s="667" t="s">
        <v>161</v>
      </c>
      <c r="F4009" s="611"/>
      <c r="G4009" s="1727"/>
      <c r="H4009" s="608">
        <f t="shared" si="1808"/>
        <v>0.03</v>
      </c>
      <c r="I4009" s="609"/>
      <c r="J4009" s="610">
        <f>K4009+AA4009+BM4009</f>
        <v>0.03</v>
      </c>
      <c r="K4009" s="611">
        <f t="shared" si="1809"/>
        <v>0</v>
      </c>
      <c r="L4009" s="611">
        <f t="shared" si="1810"/>
        <v>0</v>
      </c>
      <c r="M4009" s="611">
        <f t="shared" si="1811"/>
        <v>0</v>
      </c>
      <c r="N4009" s="611">
        <f t="shared" si="1812"/>
        <v>0</v>
      </c>
      <c r="O4009" s="611"/>
      <c r="P4009" s="611"/>
      <c r="Q4009" s="611"/>
      <c r="R4009" s="611"/>
      <c r="S4009" s="611"/>
      <c r="T4009" s="611">
        <f t="shared" si="1813"/>
        <v>0</v>
      </c>
      <c r="U4009" s="611"/>
      <c r="V4009" s="611"/>
      <c r="W4009" s="611"/>
      <c r="X4009" s="611"/>
      <c r="Y4009" s="611"/>
      <c r="Z4009" s="611"/>
      <c r="AA4009" s="611">
        <f t="shared" ref="AA4009" si="1817">SUM(AB4009:AI4009)+AW4009+SUM(AY4009:BC4009)+SUM(BF4009:BL4009)</f>
        <v>0.03</v>
      </c>
      <c r="AB4009" s="611"/>
      <c r="AC4009" s="611"/>
      <c r="AD4009" s="611"/>
      <c r="AE4009" s="611"/>
      <c r="AF4009" s="611"/>
      <c r="AG4009" s="611"/>
      <c r="AH4009" s="611"/>
      <c r="AI4009" s="611">
        <f t="shared" ref="AI4009" si="1818">SUM(AJ4009:AV4009)+AX4009+SUM(BD4009:BE4009)</f>
        <v>0</v>
      </c>
      <c r="AJ4009" s="611"/>
      <c r="AK4009" s="611"/>
      <c r="AL4009" s="611"/>
      <c r="AM4009" s="611"/>
      <c r="AN4009" s="611"/>
      <c r="AO4009" s="611"/>
      <c r="AP4009" s="611"/>
      <c r="AQ4009" s="611"/>
      <c r="AR4009" s="611"/>
      <c r="AS4009" s="611"/>
      <c r="AT4009" s="611"/>
      <c r="AU4009" s="611"/>
      <c r="AV4009" s="611"/>
      <c r="AW4009" s="611"/>
      <c r="AX4009" s="611"/>
      <c r="AY4009" s="611"/>
      <c r="AZ4009" s="611">
        <v>0.03</v>
      </c>
      <c r="BA4009" s="611"/>
      <c r="BB4009" s="611"/>
      <c r="BC4009" s="611"/>
      <c r="BD4009" s="611"/>
      <c r="BE4009" s="611"/>
      <c r="BF4009" s="611"/>
      <c r="BG4009" s="611"/>
      <c r="BH4009" s="611"/>
      <c r="BI4009" s="611"/>
      <c r="BJ4009" s="611"/>
      <c r="BK4009" s="611"/>
      <c r="BL4009" s="611"/>
      <c r="BM4009" s="611">
        <f t="shared" si="1816"/>
        <v>0</v>
      </c>
      <c r="BN4009" s="611"/>
      <c r="BO4009" s="611"/>
      <c r="BP4009" s="611"/>
    </row>
    <row r="4010" spans="1:73" s="534" customFormat="1" hidden="1">
      <c r="A4010" s="575"/>
      <c r="B4010" s="576"/>
      <c r="C4010" s="849"/>
      <c r="D4010" s="578"/>
      <c r="E4010" s="579"/>
      <c r="F4010" s="578"/>
      <c r="G4010" s="850"/>
      <c r="H4010" s="581"/>
      <c r="I4010" s="582"/>
      <c r="J4010" s="580"/>
      <c r="K4010" s="578"/>
      <c r="L4010" s="578"/>
      <c r="M4010" s="578"/>
      <c r="N4010" s="578"/>
      <c r="O4010" s="578"/>
      <c r="P4010" s="578"/>
      <c r="Q4010" s="578"/>
      <c r="R4010" s="578"/>
      <c r="S4010" s="578"/>
      <c r="T4010" s="578"/>
      <c r="U4010" s="578"/>
      <c r="V4010" s="578"/>
      <c r="W4010" s="578"/>
      <c r="X4010" s="578"/>
      <c r="Y4010" s="578"/>
      <c r="Z4010" s="578"/>
      <c r="AA4010" s="578"/>
      <c r="AB4010" s="578"/>
      <c r="AC4010" s="578"/>
      <c r="AD4010" s="578"/>
      <c r="AE4010" s="578"/>
      <c r="AF4010" s="578"/>
      <c r="AG4010" s="578"/>
      <c r="AH4010" s="578"/>
      <c r="AI4010" s="578"/>
      <c r="AJ4010" s="578"/>
      <c r="AK4010" s="578"/>
      <c r="AL4010" s="578"/>
      <c r="AM4010" s="578"/>
      <c r="AN4010" s="578"/>
      <c r="AO4010" s="578"/>
      <c r="AP4010" s="578"/>
      <c r="AQ4010" s="578"/>
      <c r="AR4010" s="578"/>
      <c r="AS4010" s="578"/>
      <c r="AT4010" s="578"/>
      <c r="AU4010" s="567"/>
      <c r="AV4010" s="578"/>
      <c r="AW4010" s="578"/>
      <c r="AX4010" s="578"/>
      <c r="AY4010" s="578"/>
      <c r="AZ4010" s="578"/>
      <c r="BA4010" s="578"/>
      <c r="BB4010" s="578"/>
      <c r="BC4010" s="578"/>
      <c r="BD4010" s="578"/>
      <c r="BE4010" s="578"/>
      <c r="BF4010" s="578"/>
      <c r="BG4010" s="578"/>
      <c r="BH4010" s="578"/>
      <c r="BI4010" s="578"/>
      <c r="BJ4010" s="578"/>
      <c r="BK4010" s="578"/>
      <c r="BL4010" s="578"/>
      <c r="BM4010" s="578"/>
      <c r="BN4010" s="578"/>
      <c r="BO4010" s="578"/>
      <c r="BP4010" s="578"/>
      <c r="BQ4010" s="547"/>
      <c r="BR4010" s="578"/>
      <c r="BS4010" s="851"/>
      <c r="BT4010" s="575"/>
      <c r="BU4010" s="575"/>
    </row>
    <row r="4011" spans="1:73" s="534" customFormat="1" hidden="1">
      <c r="A4011" s="575"/>
      <c r="B4011" s="576"/>
      <c r="C4011" s="849"/>
      <c r="D4011" s="578"/>
      <c r="E4011" s="579"/>
      <c r="F4011" s="578"/>
      <c r="G4011" s="850"/>
      <c r="H4011" s="581"/>
      <c r="I4011" s="582"/>
      <c r="J4011" s="580"/>
      <c r="K4011" s="578"/>
      <c r="L4011" s="578"/>
      <c r="M4011" s="578"/>
      <c r="N4011" s="578"/>
      <c r="O4011" s="578"/>
      <c r="P4011" s="578"/>
      <c r="Q4011" s="578"/>
      <c r="R4011" s="578"/>
      <c r="S4011" s="578"/>
      <c r="T4011" s="578"/>
      <c r="U4011" s="578"/>
      <c r="V4011" s="578"/>
      <c r="W4011" s="578"/>
      <c r="X4011" s="578"/>
      <c r="Y4011" s="578"/>
      <c r="Z4011" s="578"/>
      <c r="AA4011" s="578"/>
      <c r="AB4011" s="578"/>
      <c r="AC4011" s="578"/>
      <c r="AD4011" s="578"/>
      <c r="AE4011" s="578"/>
      <c r="AF4011" s="578"/>
      <c r="AG4011" s="578"/>
      <c r="AH4011" s="578"/>
      <c r="AI4011" s="578"/>
      <c r="AJ4011" s="578"/>
      <c r="AK4011" s="578"/>
      <c r="AL4011" s="578"/>
      <c r="AM4011" s="578"/>
      <c r="AN4011" s="578"/>
      <c r="AO4011" s="578"/>
      <c r="AP4011" s="578"/>
      <c r="AQ4011" s="578"/>
      <c r="AR4011" s="578"/>
      <c r="AS4011" s="578"/>
      <c r="AT4011" s="578"/>
      <c r="AU4011" s="567"/>
      <c r="AV4011" s="578"/>
      <c r="AW4011" s="578"/>
      <c r="AX4011" s="578"/>
      <c r="AY4011" s="578"/>
      <c r="AZ4011" s="578"/>
      <c r="BA4011" s="578"/>
      <c r="BB4011" s="578"/>
      <c r="BC4011" s="578"/>
      <c r="BD4011" s="578"/>
      <c r="BE4011" s="578"/>
      <c r="BF4011" s="578"/>
      <c r="BG4011" s="578"/>
      <c r="BH4011" s="578"/>
      <c r="BI4011" s="578"/>
      <c r="BJ4011" s="578"/>
      <c r="BK4011" s="578"/>
      <c r="BL4011" s="578"/>
      <c r="BM4011" s="578"/>
      <c r="BN4011" s="578"/>
      <c r="BO4011" s="578"/>
      <c r="BP4011" s="578"/>
      <c r="BQ4011" s="547"/>
      <c r="BR4011" s="578"/>
      <c r="BS4011" s="851"/>
      <c r="BT4011" s="575"/>
      <c r="BU4011" s="575"/>
    </row>
    <row r="4012" spans="1:73" s="755" customFormat="1" ht="51.75" hidden="1">
      <c r="A4012" s="1472"/>
      <c r="B4012" s="757">
        <v>75</v>
      </c>
      <c r="C4012" s="1090" t="s">
        <v>1098</v>
      </c>
      <c r="D4012" s="640" t="s">
        <v>48</v>
      </c>
      <c r="E4012" s="398" t="s">
        <v>72</v>
      </c>
      <c r="F4012" s="774"/>
      <c r="G4012" s="651"/>
      <c r="H4012" s="643">
        <f t="shared" ref="H4012" si="1819">J4012+I4012</f>
        <v>0.09</v>
      </c>
      <c r="I4012" s="644"/>
      <c r="J4012" s="645">
        <f>K4012+AA4012+BM4012</f>
        <v>0.09</v>
      </c>
      <c r="K4012" s="1">
        <f>L4012+T4012+X4012+Y4012+Z4012</f>
        <v>0.09</v>
      </c>
      <c r="L4012" s="1">
        <f>M4012+S4012</f>
        <v>0.09</v>
      </c>
      <c r="M4012" s="1">
        <f>N4012+R4012</f>
        <v>0.09</v>
      </c>
      <c r="N4012" s="1">
        <f>O4012+P4012+Q4012</f>
        <v>0.09</v>
      </c>
      <c r="O4012" s="1">
        <v>0.09</v>
      </c>
      <c r="P4012" s="1"/>
      <c r="Q4012" s="1"/>
      <c r="R4012" s="1"/>
      <c r="S4012" s="1"/>
      <c r="T4012" s="1">
        <f>U4012+V4012+W4012</f>
        <v>0</v>
      </c>
      <c r="U4012" s="1"/>
      <c r="V4012" s="1"/>
      <c r="W4012" s="1"/>
      <c r="X4012" s="1"/>
      <c r="Y4012" s="1"/>
      <c r="Z4012" s="1"/>
      <c r="AA4012" s="765">
        <f t="shared" ref="AA4012" si="1820">SUM(AB4012:AI4012)+AW4012+SUM(AY4012:BC4012)+SUM(BF4012:BL4012)</f>
        <v>0</v>
      </c>
      <c r="AB4012" s="1"/>
      <c r="AC4012" s="1"/>
      <c r="AD4012" s="1"/>
      <c r="AE4012" s="1"/>
      <c r="AF4012" s="1"/>
      <c r="AG4012" s="1"/>
      <c r="AH4012" s="1"/>
      <c r="AI4012" s="765">
        <f t="shared" ref="AI4012" si="1821">SUM(AJ4012:AV4012)+AX4012+SUM(BD4012:BE4012)</f>
        <v>0</v>
      </c>
      <c r="AJ4012" s="1"/>
      <c r="AK4012" s="1"/>
      <c r="AL4012" s="1"/>
      <c r="AM4012" s="1"/>
      <c r="AN4012" s="1"/>
      <c r="AO4012" s="1"/>
      <c r="AP4012" s="1"/>
      <c r="AQ4012" s="1"/>
      <c r="AR4012" s="1"/>
      <c r="AS4012" s="1"/>
      <c r="AT4012" s="1"/>
      <c r="AU4012" s="1"/>
      <c r="AV4012" s="1"/>
      <c r="AW4012" s="1"/>
      <c r="AX4012" s="1"/>
      <c r="AY4012" s="1"/>
      <c r="AZ4012" s="1"/>
      <c r="BA4012" s="1"/>
      <c r="BB4012" s="1"/>
      <c r="BC4012" s="1"/>
      <c r="BD4012" s="1"/>
      <c r="BE4012" s="1"/>
      <c r="BF4012" s="1"/>
      <c r="BG4012" s="1"/>
      <c r="BH4012" s="1"/>
      <c r="BI4012" s="1"/>
      <c r="BJ4012" s="1"/>
      <c r="BK4012" s="1"/>
      <c r="BL4012" s="1"/>
      <c r="BM4012" s="1">
        <f>SUM(BN4012:BP4012)</f>
        <v>0</v>
      </c>
      <c r="BN4012" s="1"/>
      <c r="BO4012" s="1"/>
      <c r="BP4012" s="1"/>
    </row>
    <row r="4013" spans="1:73" s="534" customFormat="1" hidden="1">
      <c r="A4013" s="575"/>
      <c r="B4013" s="576"/>
      <c r="C4013" s="849"/>
      <c r="D4013" s="578"/>
      <c r="E4013" s="579"/>
      <c r="F4013" s="578"/>
      <c r="G4013" s="850"/>
      <c r="H4013" s="581"/>
      <c r="I4013" s="582"/>
      <c r="J4013" s="580"/>
      <c r="K4013" s="578"/>
      <c r="L4013" s="578"/>
      <c r="M4013" s="578"/>
      <c r="N4013" s="578"/>
      <c r="O4013" s="578"/>
      <c r="P4013" s="578"/>
      <c r="Q4013" s="578"/>
      <c r="R4013" s="578"/>
      <c r="S4013" s="578"/>
      <c r="T4013" s="578"/>
      <c r="U4013" s="578"/>
      <c r="V4013" s="578"/>
      <c r="W4013" s="578"/>
      <c r="X4013" s="578"/>
      <c r="Y4013" s="578"/>
      <c r="Z4013" s="578"/>
      <c r="AA4013" s="578"/>
      <c r="AB4013" s="578"/>
      <c r="AC4013" s="578"/>
      <c r="AD4013" s="578"/>
      <c r="AE4013" s="578"/>
      <c r="AF4013" s="578"/>
      <c r="AG4013" s="578"/>
      <c r="AH4013" s="578"/>
      <c r="AI4013" s="578"/>
      <c r="AJ4013" s="578"/>
      <c r="AK4013" s="578"/>
      <c r="AL4013" s="578"/>
      <c r="AM4013" s="578"/>
      <c r="AN4013" s="578"/>
      <c r="AO4013" s="578"/>
      <c r="AP4013" s="578"/>
      <c r="AQ4013" s="578"/>
      <c r="AR4013" s="578"/>
      <c r="AS4013" s="578"/>
      <c r="AT4013" s="578"/>
      <c r="AU4013" s="567"/>
      <c r="AV4013" s="578"/>
      <c r="AW4013" s="578"/>
      <c r="AX4013" s="578"/>
      <c r="AY4013" s="578"/>
      <c r="AZ4013" s="578"/>
      <c r="BA4013" s="578"/>
      <c r="BB4013" s="578"/>
      <c r="BC4013" s="578"/>
      <c r="BD4013" s="578"/>
      <c r="BE4013" s="578"/>
      <c r="BF4013" s="578"/>
      <c r="BG4013" s="578"/>
      <c r="BH4013" s="578"/>
      <c r="BI4013" s="578"/>
      <c r="BJ4013" s="578"/>
      <c r="BK4013" s="578"/>
      <c r="BL4013" s="578"/>
      <c r="BM4013" s="578"/>
      <c r="BN4013" s="578"/>
      <c r="BO4013" s="578"/>
      <c r="BP4013" s="578"/>
      <c r="BQ4013" s="547"/>
      <c r="BR4013" s="578"/>
      <c r="BS4013" s="851"/>
      <c r="BT4013" s="575"/>
      <c r="BU4013" s="575"/>
    </row>
    <row r="4014" spans="1:73" s="534" customFormat="1" hidden="1">
      <c r="A4014" s="575"/>
      <c r="B4014" s="576"/>
      <c r="C4014" s="849"/>
      <c r="D4014" s="578"/>
      <c r="E4014" s="579"/>
      <c r="F4014" s="578"/>
      <c r="G4014" s="850"/>
      <c r="H4014" s="581"/>
      <c r="I4014" s="582"/>
      <c r="J4014" s="580"/>
      <c r="K4014" s="578"/>
      <c r="L4014" s="578"/>
      <c r="M4014" s="578"/>
      <c r="N4014" s="578"/>
      <c r="O4014" s="578"/>
      <c r="P4014" s="578"/>
      <c r="Q4014" s="578"/>
      <c r="R4014" s="578"/>
      <c r="S4014" s="578"/>
      <c r="T4014" s="578"/>
      <c r="U4014" s="578"/>
      <c r="V4014" s="578"/>
      <c r="W4014" s="578"/>
      <c r="X4014" s="578"/>
      <c r="Y4014" s="578"/>
      <c r="Z4014" s="578"/>
      <c r="AA4014" s="578"/>
      <c r="AB4014" s="578"/>
      <c r="AC4014" s="578"/>
      <c r="AD4014" s="578"/>
      <c r="AE4014" s="578"/>
      <c r="AF4014" s="578"/>
      <c r="AG4014" s="578"/>
      <c r="AH4014" s="578"/>
      <c r="AI4014" s="578"/>
      <c r="AJ4014" s="578"/>
      <c r="AK4014" s="578"/>
      <c r="AL4014" s="578"/>
      <c r="AM4014" s="578"/>
      <c r="AN4014" s="578"/>
      <c r="AO4014" s="578"/>
      <c r="AP4014" s="578"/>
      <c r="AQ4014" s="578"/>
      <c r="AR4014" s="578"/>
      <c r="AS4014" s="578"/>
      <c r="AT4014" s="578"/>
      <c r="AU4014" s="567"/>
      <c r="AV4014" s="578"/>
      <c r="AW4014" s="578"/>
      <c r="AX4014" s="578"/>
      <c r="AY4014" s="578"/>
      <c r="AZ4014" s="578"/>
      <c r="BA4014" s="578"/>
      <c r="BB4014" s="578"/>
      <c r="BC4014" s="578"/>
      <c r="BD4014" s="578"/>
      <c r="BE4014" s="578"/>
      <c r="BF4014" s="578"/>
      <c r="BG4014" s="578"/>
      <c r="BH4014" s="578"/>
      <c r="BI4014" s="578"/>
      <c r="BJ4014" s="578"/>
      <c r="BK4014" s="578"/>
      <c r="BL4014" s="578"/>
      <c r="BM4014" s="578"/>
      <c r="BN4014" s="578"/>
      <c r="BO4014" s="578"/>
      <c r="BP4014" s="578"/>
      <c r="BQ4014" s="547"/>
      <c r="BR4014" s="578"/>
      <c r="BS4014" s="851"/>
      <c r="BT4014" s="575"/>
      <c r="BU4014" s="575"/>
    </row>
    <row r="4015" spans="1:73" s="773" customFormat="1" hidden="1">
      <c r="A4015" s="855">
        <v>2022</v>
      </c>
      <c r="B4015" s="856">
        <v>30</v>
      </c>
      <c r="C4015" s="857" t="s">
        <v>1099</v>
      </c>
      <c r="D4015" s="858" t="s">
        <v>48</v>
      </c>
      <c r="E4015" s="859" t="s">
        <v>97</v>
      </c>
      <c r="F4015" s="858"/>
      <c r="G4015" s="858"/>
      <c r="H4015" s="608">
        <f t="shared" ref="H4015:H4017" si="1822">J4015</f>
        <v>0.25</v>
      </c>
      <c r="I4015" s="609"/>
      <c r="J4015" s="610">
        <f>K4015+AA4015+BM4015</f>
        <v>0.25</v>
      </c>
      <c r="K4015" s="611">
        <f t="shared" ref="K4015:K4017" si="1823">L4015+T4015+X4015+Y4015+Z4015</f>
        <v>0.08</v>
      </c>
      <c r="L4015" s="611">
        <f t="shared" ref="L4015:L4017" si="1824">M4015+S4015</f>
        <v>0.08</v>
      </c>
      <c r="M4015" s="611">
        <f t="shared" ref="M4015:M4017" si="1825">N4015+R4015</f>
        <v>0.08</v>
      </c>
      <c r="N4015" s="611">
        <f t="shared" ref="N4015:N4017" si="1826">O4015+P4015+Q4015</f>
        <v>0.08</v>
      </c>
      <c r="O4015" s="611">
        <v>0.08</v>
      </c>
      <c r="P4015" s="611"/>
      <c r="Q4015" s="611"/>
      <c r="R4015" s="611"/>
      <c r="S4015" s="611"/>
      <c r="T4015" s="611">
        <f t="shared" ref="T4015:T4016" si="1827">U4015+V4015+W4015</f>
        <v>0</v>
      </c>
      <c r="U4015" s="611"/>
      <c r="V4015" s="611"/>
      <c r="W4015" s="611"/>
      <c r="X4015" s="611"/>
      <c r="Y4015" s="611"/>
      <c r="Z4015" s="611"/>
      <c r="AA4015" s="611">
        <f t="shared" ref="AA4015:AA4017" si="1828">SUM(AB4015:AI4015)+AW4015+SUM(AY4015:BC4015)+SUM(BF4015:BL4015)</f>
        <v>0.01</v>
      </c>
      <c r="AB4015" s="611"/>
      <c r="AC4015" s="611"/>
      <c r="AD4015" s="611"/>
      <c r="AE4015" s="611"/>
      <c r="AF4015" s="611"/>
      <c r="AG4015" s="611"/>
      <c r="AH4015" s="611"/>
      <c r="AI4015" s="611">
        <f t="shared" ref="AI4015:AI4017" si="1829">SUM(AJ4015:AV4015)+AX4015+SUM(BD4015:BE4015)</f>
        <v>0.01</v>
      </c>
      <c r="AJ4015" s="611">
        <v>0.01</v>
      </c>
      <c r="AK4015" s="611"/>
      <c r="AL4015" s="611"/>
      <c r="AM4015" s="611"/>
      <c r="AN4015" s="611"/>
      <c r="AO4015" s="611"/>
      <c r="AP4015" s="611"/>
      <c r="AQ4015" s="611"/>
      <c r="AR4015" s="611"/>
      <c r="AS4015" s="611"/>
      <c r="AT4015" s="611"/>
      <c r="AU4015" s="611"/>
      <c r="AV4015" s="611"/>
      <c r="AW4015" s="611"/>
      <c r="AX4015" s="611"/>
      <c r="AY4015" s="611"/>
      <c r="AZ4015" s="611"/>
      <c r="BA4015" s="611"/>
      <c r="BB4015" s="611"/>
      <c r="BC4015" s="611"/>
      <c r="BD4015" s="611"/>
      <c r="BE4015" s="611"/>
      <c r="BF4015" s="611"/>
      <c r="BG4015" s="611"/>
      <c r="BH4015" s="611"/>
      <c r="BI4015" s="611"/>
      <c r="BJ4015" s="611"/>
      <c r="BK4015" s="611"/>
      <c r="BL4015" s="611"/>
      <c r="BM4015" s="611">
        <f t="shared" ref="BM4015:BM4017" si="1830">SUM(BN4015:BP4015)</f>
        <v>0.16</v>
      </c>
      <c r="BN4015" s="611">
        <v>0.16</v>
      </c>
      <c r="BO4015" s="611"/>
      <c r="BP4015" s="611"/>
    </row>
    <row r="4016" spans="1:73" s="773" customFormat="1" ht="25.5" hidden="1">
      <c r="A4016" s="855">
        <v>2022</v>
      </c>
      <c r="B4016" s="856">
        <v>55</v>
      </c>
      <c r="C4016" s="1099" t="s">
        <v>1100</v>
      </c>
      <c r="D4016" s="1100" t="s">
        <v>48</v>
      </c>
      <c r="E4016" s="859" t="s">
        <v>97</v>
      </c>
      <c r="F4016" s="858"/>
      <c r="G4016" s="858"/>
      <c r="H4016" s="608">
        <f t="shared" si="1822"/>
        <v>0.12</v>
      </c>
      <c r="I4016" s="609"/>
      <c r="J4016" s="610">
        <f>K4016+AA4016+BM4016</f>
        <v>0.12</v>
      </c>
      <c r="K4016" s="611">
        <f t="shared" si="1823"/>
        <v>0.12</v>
      </c>
      <c r="L4016" s="611">
        <f t="shared" si="1824"/>
        <v>0.12</v>
      </c>
      <c r="M4016" s="611">
        <f t="shared" si="1825"/>
        <v>0.12</v>
      </c>
      <c r="N4016" s="611">
        <f t="shared" si="1826"/>
        <v>0.12</v>
      </c>
      <c r="O4016" s="611"/>
      <c r="P4016" s="611">
        <v>0.12</v>
      </c>
      <c r="Q4016" s="611"/>
      <c r="R4016" s="611"/>
      <c r="S4016" s="611"/>
      <c r="T4016" s="611">
        <f t="shared" si="1827"/>
        <v>0</v>
      </c>
      <c r="U4016" s="611"/>
      <c r="V4016" s="611"/>
      <c r="W4016" s="611"/>
      <c r="X4016" s="611"/>
      <c r="Y4016" s="611"/>
      <c r="Z4016" s="611"/>
      <c r="AA4016" s="611">
        <f t="shared" si="1828"/>
        <v>0</v>
      </c>
      <c r="AB4016" s="611"/>
      <c r="AC4016" s="611"/>
      <c r="AD4016" s="611"/>
      <c r="AE4016" s="611"/>
      <c r="AF4016" s="611"/>
      <c r="AG4016" s="611"/>
      <c r="AH4016" s="611"/>
      <c r="AI4016" s="611">
        <f t="shared" si="1829"/>
        <v>0</v>
      </c>
      <c r="AJ4016" s="611"/>
      <c r="AK4016" s="611"/>
      <c r="AL4016" s="611"/>
      <c r="AM4016" s="611"/>
      <c r="AN4016" s="611"/>
      <c r="AO4016" s="611"/>
      <c r="AP4016" s="611"/>
      <c r="AQ4016" s="611"/>
      <c r="AR4016" s="611"/>
      <c r="AS4016" s="611"/>
      <c r="AT4016" s="611"/>
      <c r="AU4016" s="611"/>
      <c r="AV4016" s="611"/>
      <c r="AW4016" s="611"/>
      <c r="AX4016" s="611"/>
      <c r="AY4016" s="611"/>
      <c r="AZ4016" s="611"/>
      <c r="BA4016" s="611"/>
      <c r="BB4016" s="611"/>
      <c r="BC4016" s="611"/>
      <c r="BD4016" s="611"/>
      <c r="BE4016" s="611"/>
      <c r="BF4016" s="611"/>
      <c r="BG4016" s="611"/>
      <c r="BH4016" s="611"/>
      <c r="BI4016" s="611"/>
      <c r="BJ4016" s="611"/>
      <c r="BK4016" s="611"/>
      <c r="BL4016" s="611"/>
      <c r="BM4016" s="611">
        <f t="shared" si="1830"/>
        <v>0</v>
      </c>
      <c r="BN4016" s="611"/>
      <c r="BO4016" s="611"/>
      <c r="BP4016" s="611"/>
    </row>
    <row r="4017" spans="1:73" s="534" customFormat="1" ht="25.5" hidden="1">
      <c r="A4017" s="575"/>
      <c r="B4017" s="576"/>
      <c r="C4017" s="577" t="s">
        <v>1101</v>
      </c>
      <c r="D4017" s="578" t="s">
        <v>48</v>
      </c>
      <c r="E4017" s="579" t="s">
        <v>2783</v>
      </c>
      <c r="F4017" s="578"/>
      <c r="G4017" s="850"/>
      <c r="H4017" s="608">
        <f t="shared" si="1822"/>
        <v>7.0000000000000007E-2</v>
      </c>
      <c r="I4017" s="609"/>
      <c r="J4017" s="610">
        <f>K4017+AA4017+BM4017</f>
        <v>7.0000000000000007E-2</v>
      </c>
      <c r="K4017" s="611">
        <f t="shared" si="1823"/>
        <v>0</v>
      </c>
      <c r="L4017" s="611">
        <f t="shared" si="1824"/>
        <v>0</v>
      </c>
      <c r="M4017" s="611">
        <f t="shared" si="1825"/>
        <v>0</v>
      </c>
      <c r="N4017" s="611">
        <f t="shared" si="1826"/>
        <v>0</v>
      </c>
      <c r="O4017" s="578"/>
      <c r="P4017" s="578"/>
      <c r="Q4017" s="578"/>
      <c r="R4017" s="578"/>
      <c r="S4017" s="578"/>
      <c r="T4017" s="578"/>
      <c r="U4017" s="578"/>
      <c r="V4017" s="578"/>
      <c r="W4017" s="578"/>
      <c r="X4017" s="578"/>
      <c r="Y4017" s="578"/>
      <c r="Z4017" s="578"/>
      <c r="AA4017" s="611">
        <f t="shared" si="1828"/>
        <v>7.0000000000000007E-2</v>
      </c>
      <c r="AB4017" s="578"/>
      <c r="AC4017" s="578"/>
      <c r="AD4017" s="578"/>
      <c r="AE4017" s="578"/>
      <c r="AF4017" s="578"/>
      <c r="AG4017" s="578">
        <v>7.0000000000000007E-2</v>
      </c>
      <c r="AH4017" s="578"/>
      <c r="AI4017" s="611">
        <f t="shared" si="1829"/>
        <v>0</v>
      </c>
      <c r="AJ4017" s="578"/>
      <c r="AK4017" s="578"/>
      <c r="AL4017" s="578"/>
      <c r="AM4017" s="578"/>
      <c r="AN4017" s="578"/>
      <c r="AO4017" s="578"/>
      <c r="AP4017" s="578"/>
      <c r="AQ4017" s="578"/>
      <c r="AR4017" s="578"/>
      <c r="AS4017" s="578"/>
      <c r="AT4017" s="578"/>
      <c r="AU4017" s="567"/>
      <c r="AV4017" s="578"/>
      <c r="AW4017" s="578"/>
      <c r="AX4017" s="578"/>
      <c r="AY4017" s="578"/>
      <c r="AZ4017" s="578"/>
      <c r="BA4017" s="578"/>
      <c r="BB4017" s="578"/>
      <c r="BC4017" s="578"/>
      <c r="BD4017" s="578"/>
      <c r="BE4017" s="578"/>
      <c r="BF4017" s="578"/>
      <c r="BG4017" s="578"/>
      <c r="BH4017" s="578"/>
      <c r="BI4017" s="578"/>
      <c r="BJ4017" s="578"/>
      <c r="BK4017" s="578"/>
      <c r="BL4017" s="578"/>
      <c r="BM4017" s="611">
        <f t="shared" si="1830"/>
        <v>0</v>
      </c>
      <c r="BN4017" s="578"/>
      <c r="BO4017" s="578"/>
      <c r="BP4017" s="578"/>
      <c r="BQ4017" s="547"/>
      <c r="BR4017" s="578"/>
      <c r="BS4017" s="851"/>
      <c r="BT4017" s="575"/>
      <c r="BU4017" s="575"/>
    </row>
    <row r="4018" spans="1:73" s="534" customFormat="1" hidden="1">
      <c r="A4018" s="575"/>
      <c r="B4018" s="576"/>
      <c r="C4018" s="849"/>
      <c r="D4018" s="578"/>
      <c r="E4018" s="579"/>
      <c r="F4018" s="578"/>
      <c r="G4018" s="850"/>
      <c r="H4018" s="581"/>
      <c r="I4018" s="582"/>
      <c r="J4018" s="580"/>
      <c r="K4018" s="578"/>
      <c r="L4018" s="578"/>
      <c r="M4018" s="578"/>
      <c r="N4018" s="578"/>
      <c r="O4018" s="578"/>
      <c r="P4018" s="578"/>
      <c r="Q4018" s="578"/>
      <c r="R4018" s="578"/>
      <c r="S4018" s="578"/>
      <c r="T4018" s="578"/>
      <c r="U4018" s="578"/>
      <c r="V4018" s="578"/>
      <c r="W4018" s="578"/>
      <c r="X4018" s="578"/>
      <c r="Y4018" s="578"/>
      <c r="Z4018" s="578"/>
      <c r="AA4018" s="578"/>
      <c r="AB4018" s="578"/>
      <c r="AC4018" s="578"/>
      <c r="AD4018" s="578"/>
      <c r="AE4018" s="578"/>
      <c r="AF4018" s="578"/>
      <c r="AG4018" s="578"/>
      <c r="AH4018" s="578"/>
      <c r="AI4018" s="578"/>
      <c r="AJ4018" s="578"/>
      <c r="AK4018" s="578"/>
      <c r="AL4018" s="578"/>
      <c r="AM4018" s="578"/>
      <c r="AN4018" s="578"/>
      <c r="AO4018" s="578"/>
      <c r="AP4018" s="578"/>
      <c r="AQ4018" s="578"/>
      <c r="AR4018" s="578"/>
      <c r="AS4018" s="578"/>
      <c r="AT4018" s="578"/>
      <c r="AU4018" s="567"/>
      <c r="AV4018" s="578"/>
      <c r="AW4018" s="578"/>
      <c r="AX4018" s="578"/>
      <c r="AY4018" s="578"/>
      <c r="AZ4018" s="578"/>
      <c r="BA4018" s="578"/>
      <c r="BB4018" s="578"/>
      <c r="BC4018" s="578"/>
      <c r="BD4018" s="578"/>
      <c r="BE4018" s="578"/>
      <c r="BF4018" s="578"/>
      <c r="BG4018" s="578"/>
      <c r="BH4018" s="578"/>
      <c r="BI4018" s="578"/>
      <c r="BJ4018" s="578"/>
      <c r="BK4018" s="578"/>
      <c r="BL4018" s="578"/>
      <c r="BM4018" s="578"/>
      <c r="BN4018" s="578"/>
      <c r="BO4018" s="578"/>
      <c r="BP4018" s="578"/>
      <c r="BQ4018" s="547"/>
      <c r="BR4018" s="578"/>
      <c r="BS4018" s="851"/>
      <c r="BT4018" s="575"/>
      <c r="BU4018" s="575"/>
    </row>
    <row r="4019" spans="1:73" s="773" customFormat="1" ht="25.5" hidden="1">
      <c r="A4019" s="860"/>
      <c r="B4019" s="980" t="s">
        <v>114</v>
      </c>
      <c r="C4019" s="742" t="s">
        <v>1102</v>
      </c>
      <c r="D4019" s="651" t="s">
        <v>48</v>
      </c>
      <c r="E4019" s="651" t="s">
        <v>2743</v>
      </c>
      <c r="F4019" s="782"/>
      <c r="G4019" s="1105"/>
      <c r="H4019" s="643">
        <f t="shared" ref="H4019" si="1831">J4019</f>
        <v>0.16</v>
      </c>
      <c r="I4019" s="644"/>
      <c r="J4019" s="645">
        <f>K4019+AA4019+BM4019</f>
        <v>0.16</v>
      </c>
      <c r="K4019" s="1">
        <f t="shared" ref="K4019" si="1832">L4019+T4019+X4019+Y4019+Z4019</f>
        <v>0.13</v>
      </c>
      <c r="L4019" s="1">
        <f t="shared" ref="L4019" si="1833">M4019+S4019</f>
        <v>0.13</v>
      </c>
      <c r="M4019" s="1">
        <f t="shared" ref="M4019" si="1834">N4019+R4019</f>
        <v>0.13</v>
      </c>
      <c r="N4019" s="1">
        <f t="shared" ref="N4019" si="1835">O4019+P4019+Q4019</f>
        <v>0</v>
      </c>
      <c r="O4019" s="1"/>
      <c r="P4019" s="1"/>
      <c r="Q4019" s="1"/>
      <c r="R4019" s="1">
        <v>0.13</v>
      </c>
      <c r="S4019" s="1"/>
      <c r="T4019" s="1">
        <f t="shared" ref="T4019" si="1836">U4019+V4019+W4019</f>
        <v>0</v>
      </c>
      <c r="U4019" s="1"/>
      <c r="V4019" s="1"/>
      <c r="W4019" s="1"/>
      <c r="X4019" s="1"/>
      <c r="Y4019" s="1"/>
      <c r="Z4019" s="1"/>
      <c r="AA4019" s="1">
        <f t="shared" ref="AA4019" si="1837">SUM(AB4019:AI4019)+AW4019+SUM(AY4019:BC4019)+SUM(BF4019:BL4019)</f>
        <v>0.03</v>
      </c>
      <c r="AB4019" s="1"/>
      <c r="AC4019" s="1"/>
      <c r="AD4019" s="1"/>
      <c r="AE4019" s="1"/>
      <c r="AF4019" s="1"/>
      <c r="AG4019" s="1"/>
      <c r="AH4019" s="1"/>
      <c r="AI4019" s="1">
        <f t="shared" ref="AI4019" si="1838">SUM(AJ4019:AV4019)+AX4019+SUM(BD4019:BE4019)</f>
        <v>0.03</v>
      </c>
      <c r="AJ4019" s="1">
        <v>0.03</v>
      </c>
      <c r="AK4019" s="1"/>
      <c r="AL4019" s="1"/>
      <c r="AM4019" s="1"/>
      <c r="AN4019" s="1"/>
      <c r="AO4019" s="1"/>
      <c r="AP4019" s="1"/>
      <c r="AQ4019" s="1"/>
      <c r="AR4019" s="1"/>
      <c r="AS4019" s="1"/>
      <c r="AT4019" s="1"/>
      <c r="AU4019" s="1"/>
      <c r="AV4019" s="1"/>
      <c r="AW4019" s="1"/>
      <c r="AX4019" s="1"/>
      <c r="AY4019" s="1"/>
      <c r="AZ4019" s="1"/>
      <c r="BA4019" s="1"/>
      <c r="BB4019" s="1"/>
      <c r="BC4019" s="1"/>
      <c r="BD4019" s="1"/>
      <c r="BE4019" s="1"/>
      <c r="BF4019" s="1"/>
      <c r="BG4019" s="1"/>
      <c r="BH4019" s="1"/>
      <c r="BI4019" s="1"/>
      <c r="BJ4019" s="1"/>
      <c r="BK4019" s="1"/>
      <c r="BL4019" s="1"/>
      <c r="BM4019" s="1">
        <f t="shared" ref="BM4019" si="1839">SUM(BN4019:BP4019)</f>
        <v>0</v>
      </c>
      <c r="BN4019" s="1"/>
      <c r="BO4019" s="1"/>
      <c r="BP4019" s="1"/>
    </row>
    <row r="4020" spans="1:73" s="534" customFormat="1" hidden="1">
      <c r="A4020" s="575"/>
      <c r="B4020" s="576"/>
      <c r="C4020" s="849"/>
      <c r="D4020" s="578"/>
      <c r="E4020" s="579"/>
      <c r="F4020" s="578"/>
      <c r="G4020" s="850"/>
      <c r="H4020" s="581"/>
      <c r="I4020" s="582"/>
      <c r="J4020" s="580"/>
      <c r="K4020" s="578"/>
      <c r="L4020" s="578"/>
      <c r="M4020" s="578"/>
      <c r="N4020" s="578"/>
      <c r="O4020" s="578"/>
      <c r="P4020" s="578"/>
      <c r="Q4020" s="578"/>
      <c r="R4020" s="578"/>
      <c r="S4020" s="578"/>
      <c r="T4020" s="578"/>
      <c r="U4020" s="578"/>
      <c r="V4020" s="578"/>
      <c r="W4020" s="578"/>
      <c r="X4020" s="578"/>
      <c r="Y4020" s="578"/>
      <c r="Z4020" s="578"/>
      <c r="AA4020" s="578"/>
      <c r="AB4020" s="578"/>
      <c r="AC4020" s="578"/>
      <c r="AD4020" s="578"/>
      <c r="AE4020" s="578"/>
      <c r="AF4020" s="578"/>
      <c r="AG4020" s="578"/>
      <c r="AH4020" s="578"/>
      <c r="AI4020" s="578"/>
      <c r="AJ4020" s="578"/>
      <c r="AK4020" s="578"/>
      <c r="AL4020" s="578"/>
      <c r="AM4020" s="578"/>
      <c r="AN4020" s="578"/>
      <c r="AO4020" s="578"/>
      <c r="AP4020" s="578"/>
      <c r="AQ4020" s="578"/>
      <c r="AR4020" s="578"/>
      <c r="AS4020" s="578"/>
      <c r="AT4020" s="578"/>
      <c r="AU4020" s="567"/>
      <c r="AV4020" s="578"/>
      <c r="AW4020" s="578"/>
      <c r="AX4020" s="578"/>
      <c r="AY4020" s="578"/>
      <c r="AZ4020" s="578"/>
      <c r="BA4020" s="578"/>
      <c r="BB4020" s="578"/>
      <c r="BC4020" s="578"/>
      <c r="BD4020" s="578"/>
      <c r="BE4020" s="578"/>
      <c r="BF4020" s="578"/>
      <c r="BG4020" s="578"/>
      <c r="BH4020" s="578"/>
      <c r="BI4020" s="578"/>
      <c r="BJ4020" s="578"/>
      <c r="BK4020" s="578"/>
      <c r="BL4020" s="578"/>
      <c r="BM4020" s="578"/>
      <c r="BN4020" s="578"/>
      <c r="BO4020" s="578"/>
      <c r="BP4020" s="578"/>
      <c r="BQ4020" s="547"/>
      <c r="BR4020" s="578"/>
      <c r="BS4020" s="851"/>
      <c r="BT4020" s="575"/>
      <c r="BU4020" s="575"/>
    </row>
    <row r="4021" spans="1:73" s="534" customFormat="1" hidden="1">
      <c r="A4021" s="575"/>
      <c r="B4021" s="576"/>
      <c r="C4021" s="849"/>
      <c r="D4021" s="578"/>
      <c r="E4021" s="579"/>
      <c r="F4021" s="578"/>
      <c r="G4021" s="850"/>
      <c r="H4021" s="581"/>
      <c r="I4021" s="582"/>
      <c r="J4021" s="580"/>
      <c r="K4021" s="578"/>
      <c r="L4021" s="578"/>
      <c r="M4021" s="578"/>
      <c r="N4021" s="578"/>
      <c r="O4021" s="578"/>
      <c r="P4021" s="578"/>
      <c r="Q4021" s="578"/>
      <c r="R4021" s="578"/>
      <c r="S4021" s="578"/>
      <c r="T4021" s="578"/>
      <c r="U4021" s="578"/>
      <c r="V4021" s="578"/>
      <c r="W4021" s="578"/>
      <c r="X4021" s="578"/>
      <c r="Y4021" s="578"/>
      <c r="Z4021" s="578"/>
      <c r="AA4021" s="578"/>
      <c r="AB4021" s="578"/>
      <c r="AC4021" s="578"/>
      <c r="AD4021" s="578"/>
      <c r="AE4021" s="578"/>
      <c r="AF4021" s="578"/>
      <c r="AG4021" s="578"/>
      <c r="AH4021" s="578"/>
      <c r="AI4021" s="578"/>
      <c r="AJ4021" s="578"/>
      <c r="AK4021" s="578"/>
      <c r="AL4021" s="578"/>
      <c r="AM4021" s="578"/>
      <c r="AN4021" s="578"/>
      <c r="AO4021" s="578"/>
      <c r="AP4021" s="578"/>
      <c r="AQ4021" s="578"/>
      <c r="AR4021" s="578"/>
      <c r="AS4021" s="578"/>
      <c r="AT4021" s="578"/>
      <c r="AU4021" s="567"/>
      <c r="AV4021" s="578"/>
      <c r="AW4021" s="578"/>
      <c r="AX4021" s="578"/>
      <c r="AY4021" s="578"/>
      <c r="AZ4021" s="578"/>
      <c r="BA4021" s="578"/>
      <c r="BB4021" s="578"/>
      <c r="BC4021" s="578"/>
      <c r="BD4021" s="578"/>
      <c r="BE4021" s="578"/>
      <c r="BF4021" s="578"/>
      <c r="BG4021" s="578"/>
      <c r="BH4021" s="578"/>
      <c r="BI4021" s="578"/>
      <c r="BJ4021" s="578"/>
      <c r="BK4021" s="578"/>
      <c r="BL4021" s="578"/>
      <c r="BM4021" s="578"/>
      <c r="BN4021" s="578"/>
      <c r="BO4021" s="578"/>
      <c r="BP4021" s="578"/>
      <c r="BQ4021" s="547"/>
      <c r="BR4021" s="578"/>
      <c r="BS4021" s="851"/>
      <c r="BT4021" s="575"/>
      <c r="BU4021" s="575"/>
    </row>
    <row r="4022" spans="1:73" s="534" customFormat="1" hidden="1">
      <c r="A4022" s="575"/>
      <c r="B4022" s="576"/>
      <c r="C4022" s="849"/>
      <c r="D4022" s="578"/>
      <c r="E4022" s="579"/>
      <c r="F4022" s="578"/>
      <c r="G4022" s="850"/>
      <c r="H4022" s="581"/>
      <c r="I4022" s="582"/>
      <c r="J4022" s="580"/>
      <c r="K4022" s="578"/>
      <c r="L4022" s="578"/>
      <c r="M4022" s="578"/>
      <c r="N4022" s="578"/>
      <c r="O4022" s="578"/>
      <c r="P4022" s="578"/>
      <c r="Q4022" s="578"/>
      <c r="R4022" s="578"/>
      <c r="S4022" s="578"/>
      <c r="T4022" s="578"/>
      <c r="U4022" s="578"/>
      <c r="V4022" s="578"/>
      <c r="W4022" s="578"/>
      <c r="X4022" s="578"/>
      <c r="Y4022" s="578"/>
      <c r="Z4022" s="578"/>
      <c r="AA4022" s="578"/>
      <c r="AB4022" s="578"/>
      <c r="AC4022" s="578"/>
      <c r="AD4022" s="578"/>
      <c r="AE4022" s="578"/>
      <c r="AF4022" s="578"/>
      <c r="AG4022" s="578"/>
      <c r="AH4022" s="578"/>
      <c r="AI4022" s="578"/>
      <c r="AJ4022" s="578"/>
      <c r="AK4022" s="578"/>
      <c r="AL4022" s="578"/>
      <c r="AM4022" s="578"/>
      <c r="AN4022" s="578"/>
      <c r="AO4022" s="578"/>
      <c r="AP4022" s="578"/>
      <c r="AQ4022" s="578"/>
      <c r="AR4022" s="578"/>
      <c r="AS4022" s="578"/>
      <c r="AT4022" s="578"/>
      <c r="AU4022" s="567"/>
      <c r="AV4022" s="578"/>
      <c r="AW4022" s="578"/>
      <c r="AX4022" s="578"/>
      <c r="AY4022" s="578"/>
      <c r="AZ4022" s="578"/>
      <c r="BA4022" s="578"/>
      <c r="BB4022" s="578"/>
      <c r="BC4022" s="578"/>
      <c r="BD4022" s="578"/>
      <c r="BE4022" s="578"/>
      <c r="BF4022" s="578"/>
      <c r="BG4022" s="578"/>
      <c r="BH4022" s="578"/>
      <c r="BI4022" s="578"/>
      <c r="BJ4022" s="578"/>
      <c r="BK4022" s="578"/>
      <c r="BL4022" s="578"/>
      <c r="BM4022" s="578"/>
      <c r="BN4022" s="578"/>
      <c r="BO4022" s="578"/>
      <c r="BP4022" s="578"/>
      <c r="BQ4022" s="547"/>
      <c r="BR4022" s="578"/>
      <c r="BS4022" s="851"/>
      <c r="BT4022" s="575"/>
      <c r="BU4022" s="575"/>
    </row>
    <row r="4023" spans="1:73" s="812" customFormat="1" ht="15.75" hidden="1">
      <c r="A4023" s="720" t="s">
        <v>2945</v>
      </c>
      <c r="B4023" s="980">
        <v>20</v>
      </c>
      <c r="C4023" s="1763" t="s">
        <v>1103</v>
      </c>
      <c r="D4023" s="723" t="s">
        <v>48</v>
      </c>
      <c r="E4023" s="641" t="s">
        <v>2725</v>
      </c>
      <c r="F4023" s="725"/>
      <c r="G4023" s="726"/>
      <c r="H4023" s="643">
        <f t="shared" ref="H4023:H4028" si="1840">J4023</f>
        <v>0.43</v>
      </c>
      <c r="I4023" s="644"/>
      <c r="J4023" s="645">
        <f t="shared" ref="J4023:J4028" si="1841">K4023+AA4023+BM4023</f>
        <v>0.43</v>
      </c>
      <c r="K4023" s="1">
        <f t="shared" ref="K4023:K4028" si="1842">L4023+T4023+X4023+Y4023+Z4023</f>
        <v>0.43</v>
      </c>
      <c r="L4023" s="1">
        <f t="shared" ref="L4023:L4028" si="1843">M4023+S4023</f>
        <v>0</v>
      </c>
      <c r="M4023" s="1">
        <f t="shared" ref="M4023:M4028" si="1844">N4023+R4023</f>
        <v>0</v>
      </c>
      <c r="N4023" s="1">
        <f t="shared" ref="N4023:N4028" si="1845">O4023+P4023+Q4023</f>
        <v>0</v>
      </c>
      <c r="O4023" s="1"/>
      <c r="P4023" s="1"/>
      <c r="Q4023" s="1"/>
      <c r="R4023" s="1"/>
      <c r="S4023" s="1"/>
      <c r="T4023" s="1">
        <f t="shared" ref="T4023:T4028" si="1846">U4023+V4023+W4023</f>
        <v>0</v>
      </c>
      <c r="U4023" s="1"/>
      <c r="V4023" s="1"/>
      <c r="W4023" s="1"/>
      <c r="X4023" s="1"/>
      <c r="Y4023" s="1">
        <v>0.43</v>
      </c>
      <c r="Z4023" s="1"/>
      <c r="AA4023" s="1">
        <f t="shared" ref="AA4023:AA4028" si="1847">SUM(AB4023:AI4023)+AW4023+SUM(AY4023:BC4023)+SUM(BF4023:BL4023)</f>
        <v>0</v>
      </c>
      <c r="AB4023" s="1"/>
      <c r="AC4023" s="1"/>
      <c r="AD4023" s="1"/>
      <c r="AE4023" s="1"/>
      <c r="AF4023" s="1"/>
      <c r="AG4023" s="1"/>
      <c r="AH4023" s="1"/>
      <c r="AI4023" s="1">
        <f t="shared" ref="AI4023:AI4028" si="1848">SUM(AJ4023:AV4023)+AX4023+SUM(BD4023:BE4023)</f>
        <v>0</v>
      </c>
      <c r="AJ4023" s="1"/>
      <c r="AK4023" s="1"/>
      <c r="AL4023" s="1"/>
      <c r="AM4023" s="1"/>
      <c r="AN4023" s="1"/>
      <c r="AO4023" s="1"/>
      <c r="AP4023" s="1"/>
      <c r="AQ4023" s="1"/>
      <c r="AR4023" s="1"/>
      <c r="AS4023" s="1"/>
      <c r="AT4023" s="1"/>
      <c r="AU4023" s="1"/>
      <c r="AV4023" s="1"/>
      <c r="AW4023" s="1"/>
      <c r="AX4023" s="1"/>
      <c r="AY4023" s="1"/>
      <c r="AZ4023" s="1"/>
      <c r="BA4023" s="1"/>
      <c r="BB4023" s="1"/>
      <c r="BC4023" s="1"/>
      <c r="BD4023" s="1"/>
      <c r="BE4023" s="1"/>
      <c r="BF4023" s="1"/>
      <c r="BG4023" s="1"/>
      <c r="BH4023" s="1"/>
      <c r="BI4023" s="1"/>
      <c r="BJ4023" s="1"/>
      <c r="BK4023" s="1"/>
      <c r="BL4023" s="1"/>
      <c r="BM4023" s="1">
        <f t="shared" ref="BM4023:BM4028" si="1849">SUM(BN4023:BP4023)</f>
        <v>0</v>
      </c>
      <c r="BN4023" s="1"/>
      <c r="BO4023" s="1"/>
      <c r="BP4023" s="1"/>
    </row>
    <row r="4024" spans="1:73" s="812" customFormat="1" ht="15.75" hidden="1">
      <c r="A4024" s="720"/>
      <c r="B4024" s="980">
        <v>21</v>
      </c>
      <c r="C4024" s="791" t="s">
        <v>1104</v>
      </c>
      <c r="D4024" s="723" t="s">
        <v>48</v>
      </c>
      <c r="E4024" s="641" t="s">
        <v>2725</v>
      </c>
      <c r="F4024" s="725"/>
      <c r="G4024" s="726"/>
      <c r="H4024" s="643">
        <f t="shared" si="1840"/>
        <v>0.08</v>
      </c>
      <c r="I4024" s="644">
        <v>0.02</v>
      </c>
      <c r="J4024" s="645">
        <f t="shared" si="1841"/>
        <v>0.08</v>
      </c>
      <c r="K4024" s="1">
        <f t="shared" si="1842"/>
        <v>0</v>
      </c>
      <c r="L4024" s="1">
        <f t="shared" si="1843"/>
        <v>0</v>
      </c>
      <c r="M4024" s="1">
        <f t="shared" si="1844"/>
        <v>0</v>
      </c>
      <c r="N4024" s="1">
        <f t="shared" si="1845"/>
        <v>0</v>
      </c>
      <c r="O4024" s="1"/>
      <c r="P4024" s="1"/>
      <c r="Q4024" s="1"/>
      <c r="R4024" s="1"/>
      <c r="S4024" s="1"/>
      <c r="T4024" s="1">
        <f t="shared" si="1846"/>
        <v>0</v>
      </c>
      <c r="U4024" s="1"/>
      <c r="V4024" s="1"/>
      <c r="W4024" s="1"/>
      <c r="X4024" s="1"/>
      <c r="Y4024" s="1"/>
      <c r="Z4024" s="1"/>
      <c r="AA4024" s="1">
        <f t="shared" si="1847"/>
        <v>0.08</v>
      </c>
      <c r="AB4024" s="1"/>
      <c r="AC4024" s="1"/>
      <c r="AD4024" s="1"/>
      <c r="AE4024" s="1"/>
      <c r="AF4024" s="1"/>
      <c r="AG4024" s="1">
        <v>0.08</v>
      </c>
      <c r="AH4024" s="1"/>
      <c r="AI4024" s="1">
        <f t="shared" si="1848"/>
        <v>0</v>
      </c>
      <c r="AJ4024" s="1"/>
      <c r="AK4024" s="1"/>
      <c r="AL4024" s="1"/>
      <c r="AM4024" s="1"/>
      <c r="AN4024" s="1"/>
      <c r="AO4024" s="1"/>
      <c r="AP4024" s="1"/>
      <c r="AQ4024" s="1"/>
      <c r="AR4024" s="1"/>
      <c r="AS4024" s="1"/>
      <c r="AT4024" s="1"/>
      <c r="AU4024" s="1"/>
      <c r="AV4024" s="1"/>
      <c r="AW4024" s="1"/>
      <c r="AX4024" s="1"/>
      <c r="AY4024" s="1"/>
      <c r="AZ4024" s="1"/>
      <c r="BA4024" s="1"/>
      <c r="BB4024" s="1"/>
      <c r="BC4024" s="1"/>
      <c r="BD4024" s="1"/>
      <c r="BE4024" s="1"/>
      <c r="BF4024" s="1"/>
      <c r="BG4024" s="1"/>
      <c r="BH4024" s="1"/>
      <c r="BI4024" s="1"/>
      <c r="BJ4024" s="1"/>
      <c r="BK4024" s="1"/>
      <c r="BL4024" s="1"/>
      <c r="BM4024" s="1">
        <f t="shared" si="1849"/>
        <v>0</v>
      </c>
      <c r="BN4024" s="1"/>
      <c r="BO4024" s="1"/>
      <c r="BP4024" s="1"/>
    </row>
    <row r="4025" spans="1:73" s="812" customFormat="1" ht="15.75" hidden="1">
      <c r="A4025" s="720"/>
      <c r="B4025" s="980">
        <v>23</v>
      </c>
      <c r="C4025" s="791" t="s">
        <v>1105</v>
      </c>
      <c r="D4025" s="723" t="s">
        <v>48</v>
      </c>
      <c r="E4025" s="641" t="s">
        <v>2725</v>
      </c>
      <c r="F4025" s="725"/>
      <c r="G4025" s="726"/>
      <c r="H4025" s="643">
        <f t="shared" si="1840"/>
        <v>0.03</v>
      </c>
      <c r="I4025" s="644"/>
      <c r="J4025" s="645">
        <f t="shared" si="1841"/>
        <v>0.03</v>
      </c>
      <c r="K4025" s="1">
        <f t="shared" si="1842"/>
        <v>0</v>
      </c>
      <c r="L4025" s="1">
        <f t="shared" si="1843"/>
        <v>0</v>
      </c>
      <c r="M4025" s="1">
        <f t="shared" si="1844"/>
        <v>0</v>
      </c>
      <c r="N4025" s="1">
        <f t="shared" si="1845"/>
        <v>0</v>
      </c>
      <c r="O4025" s="1"/>
      <c r="P4025" s="1"/>
      <c r="Q4025" s="1"/>
      <c r="R4025" s="1"/>
      <c r="S4025" s="1"/>
      <c r="T4025" s="1">
        <f t="shared" si="1846"/>
        <v>0</v>
      </c>
      <c r="U4025" s="1"/>
      <c r="V4025" s="1"/>
      <c r="W4025" s="1"/>
      <c r="X4025" s="1"/>
      <c r="Y4025" s="1"/>
      <c r="Z4025" s="1"/>
      <c r="AA4025" s="1">
        <f t="shared" si="1847"/>
        <v>0.03</v>
      </c>
      <c r="AB4025" s="1"/>
      <c r="AC4025" s="1"/>
      <c r="AD4025" s="1"/>
      <c r="AE4025" s="1"/>
      <c r="AF4025" s="1"/>
      <c r="AG4025" s="1">
        <v>0.03</v>
      </c>
      <c r="AH4025" s="1"/>
      <c r="AI4025" s="1">
        <f t="shared" si="1848"/>
        <v>0</v>
      </c>
      <c r="AJ4025" s="1"/>
      <c r="AK4025" s="1"/>
      <c r="AL4025" s="1"/>
      <c r="AM4025" s="1"/>
      <c r="AN4025" s="1"/>
      <c r="AO4025" s="1"/>
      <c r="AP4025" s="1"/>
      <c r="AQ4025" s="1"/>
      <c r="AR4025" s="1"/>
      <c r="AS4025" s="1"/>
      <c r="AT4025" s="1"/>
      <c r="AU4025" s="1"/>
      <c r="AV4025" s="1"/>
      <c r="AW4025" s="1"/>
      <c r="AX4025" s="1"/>
      <c r="AY4025" s="1"/>
      <c r="AZ4025" s="1"/>
      <c r="BA4025" s="1"/>
      <c r="BB4025" s="1"/>
      <c r="BC4025" s="1"/>
      <c r="BD4025" s="1"/>
      <c r="BE4025" s="1"/>
      <c r="BF4025" s="1"/>
      <c r="BG4025" s="1"/>
      <c r="BH4025" s="1"/>
      <c r="BI4025" s="1"/>
      <c r="BJ4025" s="1"/>
      <c r="BK4025" s="1"/>
      <c r="BL4025" s="1"/>
      <c r="BM4025" s="1">
        <f t="shared" si="1849"/>
        <v>0</v>
      </c>
      <c r="BN4025" s="1"/>
      <c r="BO4025" s="1"/>
      <c r="BP4025" s="1"/>
    </row>
    <row r="4026" spans="1:73" s="812" customFormat="1" ht="15.75" hidden="1">
      <c r="A4026" s="720"/>
      <c r="B4026" s="980">
        <v>24</v>
      </c>
      <c r="C4026" s="1763" t="s">
        <v>1106</v>
      </c>
      <c r="D4026" s="723" t="s">
        <v>48</v>
      </c>
      <c r="E4026" s="641" t="s">
        <v>2725</v>
      </c>
      <c r="F4026" s="725"/>
      <c r="G4026" s="726"/>
      <c r="H4026" s="643">
        <f t="shared" si="1840"/>
        <v>0.03</v>
      </c>
      <c r="I4026" s="644">
        <v>7.0000000000000007E-2</v>
      </c>
      <c r="J4026" s="645">
        <f t="shared" si="1841"/>
        <v>0.03</v>
      </c>
      <c r="K4026" s="1">
        <f t="shared" si="1842"/>
        <v>0.03</v>
      </c>
      <c r="L4026" s="1">
        <f t="shared" si="1843"/>
        <v>0</v>
      </c>
      <c r="M4026" s="1">
        <f t="shared" si="1844"/>
        <v>0</v>
      </c>
      <c r="N4026" s="1">
        <f t="shared" si="1845"/>
        <v>0</v>
      </c>
      <c r="O4026" s="1"/>
      <c r="P4026" s="1"/>
      <c r="Q4026" s="1"/>
      <c r="R4026" s="1"/>
      <c r="S4026" s="1"/>
      <c r="T4026" s="1">
        <f t="shared" si="1846"/>
        <v>0</v>
      </c>
      <c r="U4026" s="1"/>
      <c r="V4026" s="1"/>
      <c r="W4026" s="1"/>
      <c r="X4026" s="1"/>
      <c r="Y4026" s="1">
        <v>0.03</v>
      </c>
      <c r="Z4026" s="1"/>
      <c r="AA4026" s="1">
        <f t="shared" si="1847"/>
        <v>0</v>
      </c>
      <c r="AB4026" s="1"/>
      <c r="AC4026" s="1"/>
      <c r="AD4026" s="1"/>
      <c r="AE4026" s="1"/>
      <c r="AF4026" s="1"/>
      <c r="AG4026" s="1"/>
      <c r="AH4026" s="1"/>
      <c r="AI4026" s="1">
        <f t="shared" si="1848"/>
        <v>0</v>
      </c>
      <c r="AJ4026" s="1"/>
      <c r="AK4026" s="1"/>
      <c r="AL4026" s="1"/>
      <c r="AM4026" s="1"/>
      <c r="AN4026" s="1"/>
      <c r="AO4026" s="1"/>
      <c r="AP4026" s="1"/>
      <c r="AQ4026" s="1"/>
      <c r="AR4026" s="1"/>
      <c r="AS4026" s="1"/>
      <c r="AT4026" s="1"/>
      <c r="AU4026" s="1"/>
      <c r="AV4026" s="1"/>
      <c r="AW4026" s="1"/>
      <c r="AX4026" s="1"/>
      <c r="AY4026" s="1"/>
      <c r="AZ4026" s="1"/>
      <c r="BA4026" s="1"/>
      <c r="BB4026" s="1"/>
      <c r="BC4026" s="1"/>
      <c r="BD4026" s="1"/>
      <c r="BE4026" s="1"/>
      <c r="BF4026" s="1"/>
      <c r="BG4026" s="1"/>
      <c r="BH4026" s="1"/>
      <c r="BI4026" s="1"/>
      <c r="BJ4026" s="1"/>
      <c r="BK4026" s="1"/>
      <c r="BL4026" s="1"/>
      <c r="BM4026" s="1">
        <f t="shared" si="1849"/>
        <v>0</v>
      </c>
      <c r="BN4026" s="1"/>
      <c r="BO4026" s="1"/>
      <c r="BP4026" s="1"/>
    </row>
    <row r="4027" spans="1:73" s="755" customFormat="1" ht="25.5" hidden="1">
      <c r="A4027" s="731"/>
      <c r="B4027" s="980" t="s">
        <v>114</v>
      </c>
      <c r="C4027" s="722" t="s">
        <v>1107</v>
      </c>
      <c r="D4027" s="1844" t="s">
        <v>48</v>
      </c>
      <c r="E4027" s="1845" t="s">
        <v>2725</v>
      </c>
      <c r="F4027" s="736"/>
      <c r="G4027" s="645"/>
      <c r="H4027" s="643">
        <f t="shared" si="1840"/>
        <v>0.15</v>
      </c>
      <c r="I4027" s="644"/>
      <c r="J4027" s="645">
        <f t="shared" si="1841"/>
        <v>0.15</v>
      </c>
      <c r="K4027" s="1">
        <f t="shared" si="1842"/>
        <v>0.15</v>
      </c>
      <c r="L4027" s="1">
        <f t="shared" si="1843"/>
        <v>0.09</v>
      </c>
      <c r="M4027" s="1">
        <f t="shared" si="1844"/>
        <v>0.09</v>
      </c>
      <c r="N4027" s="1">
        <f t="shared" si="1845"/>
        <v>0.09</v>
      </c>
      <c r="O4027" s="1"/>
      <c r="P4027" s="1">
        <v>0.09</v>
      </c>
      <c r="Q4027" s="1"/>
      <c r="R4027" s="1"/>
      <c r="S4027" s="1"/>
      <c r="T4027" s="1">
        <f t="shared" si="1846"/>
        <v>0</v>
      </c>
      <c r="U4027" s="1"/>
      <c r="V4027" s="1"/>
      <c r="W4027" s="1"/>
      <c r="X4027" s="1"/>
      <c r="Y4027" s="1">
        <v>0.06</v>
      </c>
      <c r="Z4027" s="1"/>
      <c r="AA4027" s="1">
        <f t="shared" si="1847"/>
        <v>0</v>
      </c>
      <c r="AB4027" s="1"/>
      <c r="AC4027" s="1"/>
      <c r="AD4027" s="1"/>
      <c r="AE4027" s="1"/>
      <c r="AF4027" s="1"/>
      <c r="AG4027" s="1"/>
      <c r="AH4027" s="1"/>
      <c r="AI4027" s="1">
        <f t="shared" si="1848"/>
        <v>0</v>
      </c>
      <c r="AJ4027" s="1"/>
      <c r="AK4027" s="1"/>
      <c r="AL4027" s="1"/>
      <c r="AM4027" s="1"/>
      <c r="AN4027" s="1"/>
      <c r="AO4027" s="1"/>
      <c r="AP4027" s="1"/>
      <c r="AQ4027" s="1"/>
      <c r="AR4027" s="1"/>
      <c r="AS4027" s="1"/>
      <c r="AT4027" s="1"/>
      <c r="AU4027" s="1"/>
      <c r="AV4027" s="1"/>
      <c r="AW4027" s="1"/>
      <c r="AX4027" s="1"/>
      <c r="AY4027" s="1"/>
      <c r="AZ4027" s="1"/>
      <c r="BA4027" s="1"/>
      <c r="BB4027" s="1"/>
      <c r="BC4027" s="1"/>
      <c r="BD4027" s="1"/>
      <c r="BE4027" s="1"/>
      <c r="BF4027" s="1"/>
      <c r="BG4027" s="1"/>
      <c r="BH4027" s="1"/>
      <c r="BI4027" s="1"/>
      <c r="BJ4027" s="1"/>
      <c r="BK4027" s="1"/>
      <c r="BL4027" s="1"/>
      <c r="BM4027" s="1">
        <f t="shared" si="1849"/>
        <v>0</v>
      </c>
      <c r="BN4027" s="1"/>
      <c r="BO4027" s="1"/>
      <c r="BP4027" s="1"/>
    </row>
    <row r="4028" spans="1:73" s="755" customFormat="1" hidden="1">
      <c r="A4028" s="1846"/>
      <c r="B4028" s="980" t="s">
        <v>114</v>
      </c>
      <c r="C4028" s="1847" t="s">
        <v>1108</v>
      </c>
      <c r="D4028" s="651" t="s">
        <v>48</v>
      </c>
      <c r="E4028" s="1845" t="s">
        <v>2725</v>
      </c>
      <c r="F4028" s="1405"/>
      <c r="G4028" s="705"/>
      <c r="H4028" s="643">
        <f t="shared" si="1840"/>
        <v>0.05</v>
      </c>
      <c r="I4028" s="644"/>
      <c r="J4028" s="645">
        <f t="shared" si="1841"/>
        <v>0.05</v>
      </c>
      <c r="K4028" s="1">
        <f t="shared" si="1842"/>
        <v>0.03</v>
      </c>
      <c r="L4028" s="1">
        <f t="shared" si="1843"/>
        <v>0.03</v>
      </c>
      <c r="M4028" s="1">
        <f t="shared" si="1844"/>
        <v>0.03</v>
      </c>
      <c r="N4028" s="1">
        <f t="shared" si="1845"/>
        <v>0.03</v>
      </c>
      <c r="O4028" s="1">
        <v>0.03</v>
      </c>
      <c r="P4028" s="1"/>
      <c r="Q4028" s="1"/>
      <c r="R4028" s="1"/>
      <c r="S4028" s="1"/>
      <c r="T4028" s="1">
        <f t="shared" si="1846"/>
        <v>0</v>
      </c>
      <c r="U4028" s="1"/>
      <c r="V4028" s="1"/>
      <c r="W4028" s="1"/>
      <c r="X4028" s="1"/>
      <c r="Y4028" s="1"/>
      <c r="Z4028" s="1"/>
      <c r="AA4028" s="1">
        <f t="shared" si="1847"/>
        <v>0.02</v>
      </c>
      <c r="AB4028" s="1"/>
      <c r="AC4028" s="1"/>
      <c r="AD4028" s="1"/>
      <c r="AE4028" s="1"/>
      <c r="AF4028" s="1"/>
      <c r="AG4028" s="1"/>
      <c r="AH4028" s="1"/>
      <c r="AI4028" s="1">
        <f t="shared" si="1848"/>
        <v>0.02</v>
      </c>
      <c r="AJ4028" s="1">
        <v>0.02</v>
      </c>
      <c r="AK4028" s="1"/>
      <c r="AL4028" s="1"/>
      <c r="AM4028" s="1"/>
      <c r="AN4028" s="1"/>
      <c r="AO4028" s="1"/>
      <c r="AP4028" s="1"/>
      <c r="AQ4028" s="1"/>
      <c r="AR4028" s="1"/>
      <c r="AS4028" s="1"/>
      <c r="AT4028" s="1"/>
      <c r="AU4028" s="1"/>
      <c r="AV4028" s="1"/>
      <c r="AW4028" s="1"/>
      <c r="AX4028" s="1"/>
      <c r="AY4028" s="1"/>
      <c r="AZ4028" s="1"/>
      <c r="BA4028" s="1"/>
      <c r="BB4028" s="1"/>
      <c r="BC4028" s="1"/>
      <c r="BD4028" s="1"/>
      <c r="BE4028" s="1"/>
      <c r="BF4028" s="1"/>
      <c r="BG4028" s="1"/>
      <c r="BH4028" s="1"/>
      <c r="BI4028" s="1"/>
      <c r="BJ4028" s="1"/>
      <c r="BK4028" s="1"/>
      <c r="BL4028" s="1"/>
      <c r="BM4028" s="1">
        <f t="shared" si="1849"/>
        <v>0</v>
      </c>
      <c r="BN4028" s="1"/>
      <c r="BO4028" s="1"/>
      <c r="BP4028" s="1"/>
    </row>
    <row r="4029" spans="1:73" s="534" customFormat="1" hidden="1">
      <c r="A4029" s="575"/>
      <c r="B4029" s="576"/>
      <c r="C4029" s="849"/>
      <c r="D4029" s="578"/>
      <c r="E4029" s="579"/>
      <c r="F4029" s="578"/>
      <c r="G4029" s="850"/>
      <c r="H4029" s="581"/>
      <c r="I4029" s="582"/>
      <c r="J4029" s="580"/>
      <c r="K4029" s="578"/>
      <c r="L4029" s="578"/>
      <c r="M4029" s="578"/>
      <c r="N4029" s="578"/>
      <c r="O4029" s="578"/>
      <c r="P4029" s="578"/>
      <c r="Q4029" s="578"/>
      <c r="R4029" s="578"/>
      <c r="S4029" s="578"/>
      <c r="T4029" s="578"/>
      <c r="U4029" s="578"/>
      <c r="V4029" s="578"/>
      <c r="W4029" s="578"/>
      <c r="X4029" s="578"/>
      <c r="Y4029" s="578"/>
      <c r="Z4029" s="578"/>
      <c r="AA4029" s="578"/>
      <c r="AB4029" s="578"/>
      <c r="AC4029" s="578"/>
      <c r="AD4029" s="578"/>
      <c r="AE4029" s="578"/>
      <c r="AF4029" s="578"/>
      <c r="AG4029" s="578"/>
      <c r="AH4029" s="578"/>
      <c r="AI4029" s="578"/>
      <c r="AJ4029" s="578"/>
      <c r="AK4029" s="578"/>
      <c r="AL4029" s="578"/>
      <c r="AM4029" s="578"/>
      <c r="AN4029" s="578"/>
      <c r="AO4029" s="578"/>
      <c r="AP4029" s="578"/>
      <c r="AQ4029" s="578"/>
      <c r="AR4029" s="578"/>
      <c r="AS4029" s="578"/>
      <c r="AT4029" s="578"/>
      <c r="AU4029" s="567"/>
      <c r="AV4029" s="578"/>
      <c r="AW4029" s="578"/>
      <c r="AX4029" s="578"/>
      <c r="AY4029" s="578"/>
      <c r="AZ4029" s="578"/>
      <c r="BA4029" s="578"/>
      <c r="BB4029" s="578"/>
      <c r="BC4029" s="578"/>
      <c r="BD4029" s="578"/>
      <c r="BE4029" s="578"/>
      <c r="BF4029" s="578"/>
      <c r="BG4029" s="578"/>
      <c r="BH4029" s="578"/>
      <c r="BI4029" s="578"/>
      <c r="BJ4029" s="578"/>
      <c r="BK4029" s="578"/>
      <c r="BL4029" s="578"/>
      <c r="BM4029" s="578"/>
      <c r="BN4029" s="578"/>
      <c r="BO4029" s="578"/>
      <c r="BP4029" s="578"/>
      <c r="BQ4029" s="547"/>
      <c r="BR4029" s="578"/>
      <c r="BS4029" s="851"/>
      <c r="BT4029" s="575"/>
      <c r="BU4029" s="575"/>
    </row>
    <row r="4030" spans="1:73" s="534" customFormat="1" hidden="1">
      <c r="A4030" s="575"/>
      <c r="B4030" s="576"/>
      <c r="C4030" s="849"/>
      <c r="D4030" s="578"/>
      <c r="E4030" s="579"/>
      <c r="F4030" s="578"/>
      <c r="G4030" s="850"/>
      <c r="H4030" s="581"/>
      <c r="I4030" s="582"/>
      <c r="J4030" s="580"/>
      <c r="K4030" s="578"/>
      <c r="L4030" s="578"/>
      <c r="M4030" s="578"/>
      <c r="N4030" s="578"/>
      <c r="O4030" s="578"/>
      <c r="P4030" s="578"/>
      <c r="Q4030" s="578"/>
      <c r="R4030" s="578"/>
      <c r="S4030" s="578"/>
      <c r="T4030" s="578"/>
      <c r="U4030" s="578"/>
      <c r="V4030" s="578"/>
      <c r="W4030" s="578"/>
      <c r="X4030" s="578"/>
      <c r="Y4030" s="578"/>
      <c r="Z4030" s="578"/>
      <c r="AA4030" s="578"/>
      <c r="AB4030" s="578"/>
      <c r="AC4030" s="578"/>
      <c r="AD4030" s="578"/>
      <c r="AE4030" s="578"/>
      <c r="AF4030" s="578"/>
      <c r="AG4030" s="578"/>
      <c r="AH4030" s="578"/>
      <c r="AI4030" s="578"/>
      <c r="AJ4030" s="578"/>
      <c r="AK4030" s="578"/>
      <c r="AL4030" s="578"/>
      <c r="AM4030" s="578"/>
      <c r="AN4030" s="578"/>
      <c r="AO4030" s="578"/>
      <c r="AP4030" s="578"/>
      <c r="AQ4030" s="578"/>
      <c r="AR4030" s="578"/>
      <c r="AS4030" s="578"/>
      <c r="AT4030" s="578"/>
      <c r="AU4030" s="567"/>
      <c r="AV4030" s="578"/>
      <c r="AW4030" s="578"/>
      <c r="AX4030" s="578"/>
      <c r="AY4030" s="578"/>
      <c r="AZ4030" s="578"/>
      <c r="BA4030" s="578"/>
      <c r="BB4030" s="578"/>
      <c r="BC4030" s="578"/>
      <c r="BD4030" s="578"/>
      <c r="BE4030" s="578"/>
      <c r="BF4030" s="578"/>
      <c r="BG4030" s="578"/>
      <c r="BH4030" s="578"/>
      <c r="BI4030" s="578"/>
      <c r="BJ4030" s="578"/>
      <c r="BK4030" s="578"/>
      <c r="BL4030" s="578"/>
      <c r="BM4030" s="578"/>
      <c r="BN4030" s="578"/>
      <c r="BO4030" s="578"/>
      <c r="BP4030" s="578"/>
      <c r="BQ4030" s="547"/>
      <c r="BR4030" s="578"/>
      <c r="BS4030" s="851"/>
      <c r="BT4030" s="575"/>
      <c r="BU4030" s="575"/>
    </row>
    <row r="4031" spans="1:73" s="534" customFormat="1" hidden="1">
      <c r="A4031" s="575"/>
      <c r="B4031" s="576"/>
      <c r="C4031" s="849"/>
      <c r="D4031" s="578"/>
      <c r="E4031" s="579"/>
      <c r="F4031" s="578"/>
      <c r="G4031" s="850"/>
      <c r="H4031" s="581"/>
      <c r="I4031" s="582"/>
      <c r="J4031" s="580"/>
      <c r="K4031" s="578"/>
      <c r="L4031" s="578"/>
      <c r="M4031" s="578"/>
      <c r="N4031" s="578"/>
      <c r="O4031" s="578"/>
      <c r="P4031" s="578"/>
      <c r="Q4031" s="578"/>
      <c r="R4031" s="578"/>
      <c r="S4031" s="578"/>
      <c r="T4031" s="578"/>
      <c r="U4031" s="578"/>
      <c r="V4031" s="578"/>
      <c r="W4031" s="578"/>
      <c r="X4031" s="578"/>
      <c r="Y4031" s="578"/>
      <c r="Z4031" s="578"/>
      <c r="AA4031" s="578"/>
      <c r="AB4031" s="578"/>
      <c r="AC4031" s="578"/>
      <c r="AD4031" s="578"/>
      <c r="AE4031" s="578"/>
      <c r="AF4031" s="578"/>
      <c r="AG4031" s="578"/>
      <c r="AH4031" s="578"/>
      <c r="AI4031" s="578"/>
      <c r="AJ4031" s="578"/>
      <c r="AK4031" s="578"/>
      <c r="AL4031" s="578"/>
      <c r="AM4031" s="578"/>
      <c r="AN4031" s="578"/>
      <c r="AO4031" s="578"/>
      <c r="AP4031" s="578"/>
      <c r="AQ4031" s="578"/>
      <c r="AR4031" s="578"/>
      <c r="AS4031" s="578"/>
      <c r="AT4031" s="578"/>
      <c r="AU4031" s="567"/>
      <c r="AV4031" s="578"/>
      <c r="AW4031" s="578"/>
      <c r="AX4031" s="578"/>
      <c r="AY4031" s="578"/>
      <c r="AZ4031" s="578"/>
      <c r="BA4031" s="578"/>
      <c r="BB4031" s="578"/>
      <c r="BC4031" s="578"/>
      <c r="BD4031" s="578"/>
      <c r="BE4031" s="578"/>
      <c r="BF4031" s="578"/>
      <c r="BG4031" s="578"/>
      <c r="BH4031" s="578"/>
      <c r="BI4031" s="578"/>
      <c r="BJ4031" s="578"/>
      <c r="BK4031" s="578"/>
      <c r="BL4031" s="578"/>
      <c r="BM4031" s="578"/>
      <c r="BN4031" s="578"/>
      <c r="BO4031" s="578"/>
      <c r="BP4031" s="578"/>
      <c r="BQ4031" s="547"/>
      <c r="BR4031" s="578"/>
      <c r="BS4031" s="851"/>
      <c r="BT4031" s="575"/>
      <c r="BU4031" s="575"/>
    </row>
    <row r="4032" spans="1:73" s="1066" customFormat="1" hidden="1">
      <c r="A4032" s="731"/>
      <c r="B4032" s="640">
        <v>14</v>
      </c>
      <c r="C4032" s="1103" t="s">
        <v>1109</v>
      </c>
      <c r="D4032" s="1" t="s">
        <v>48</v>
      </c>
      <c r="E4032" s="640" t="s">
        <v>203</v>
      </c>
      <c r="F4032" s="1"/>
      <c r="G4032" s="810"/>
      <c r="H4032" s="643">
        <f t="shared" ref="H4032:H4038" si="1850">J4032</f>
        <v>0.09</v>
      </c>
      <c r="I4032" s="644">
        <v>0.02</v>
      </c>
      <c r="J4032" s="645">
        <f t="shared" ref="J4032:J4038" si="1851">K4032+AA4032+BM4032</f>
        <v>0.09</v>
      </c>
      <c r="K4032" s="1">
        <f t="shared" ref="K4032:K4038" si="1852">L4032+T4032+X4032+Y4032+Z4032</f>
        <v>0.06</v>
      </c>
      <c r="L4032" s="1">
        <f t="shared" ref="L4032:L4038" si="1853">M4032+S4032</f>
        <v>0.06</v>
      </c>
      <c r="M4032" s="1">
        <f t="shared" ref="M4032:M4038" si="1854">N4032+R4032</f>
        <v>0.06</v>
      </c>
      <c r="N4032" s="1">
        <f t="shared" ref="N4032:N4038" si="1855">O4032+P4032+Q4032</f>
        <v>0</v>
      </c>
      <c r="O4032" s="1"/>
      <c r="P4032" s="1"/>
      <c r="Q4032" s="1"/>
      <c r="R4032" s="1">
        <v>0.06</v>
      </c>
      <c r="S4032" s="1"/>
      <c r="T4032" s="1">
        <f t="shared" ref="T4032:T4038" si="1856">U4032+V4032+W4032</f>
        <v>0</v>
      </c>
      <c r="U4032" s="1"/>
      <c r="V4032" s="1"/>
      <c r="W4032" s="1"/>
      <c r="X4032" s="1"/>
      <c r="Y4032" s="1"/>
      <c r="Z4032" s="1"/>
      <c r="AA4032" s="1">
        <f t="shared" ref="AA4032:AA4035" si="1857">SUM(AB4032:AI4032)+AW4032+SUM(AY4032:BC4032)+SUM(BF4032:BL4032)</f>
        <v>0.03</v>
      </c>
      <c r="AB4032" s="1"/>
      <c r="AC4032" s="1"/>
      <c r="AD4032" s="1"/>
      <c r="AE4032" s="1"/>
      <c r="AF4032" s="1"/>
      <c r="AG4032" s="1"/>
      <c r="AH4032" s="1"/>
      <c r="AI4032" s="1">
        <f t="shared" ref="AI4032:AI4035" si="1858">SUM(AJ4032:AV4032)+AX4032+SUM(BD4032:BE4032)</f>
        <v>0</v>
      </c>
      <c r="AJ4032" s="1"/>
      <c r="AK4032" s="1"/>
      <c r="AL4032" s="1"/>
      <c r="AM4032" s="1"/>
      <c r="AN4032" s="1"/>
      <c r="AO4032" s="1"/>
      <c r="AP4032" s="1"/>
      <c r="AQ4032" s="1"/>
      <c r="AR4032" s="1"/>
      <c r="AS4032" s="1"/>
      <c r="AT4032" s="1"/>
      <c r="AU4032" s="1"/>
      <c r="AV4032" s="1"/>
      <c r="AW4032" s="1"/>
      <c r="AX4032" s="1"/>
      <c r="AY4032" s="1"/>
      <c r="AZ4032" s="1">
        <v>0.03</v>
      </c>
      <c r="BA4032" s="1"/>
      <c r="BB4032" s="1"/>
      <c r="BC4032" s="1"/>
      <c r="BD4032" s="1"/>
      <c r="BE4032" s="1"/>
      <c r="BF4032" s="1"/>
      <c r="BG4032" s="1"/>
      <c r="BH4032" s="1"/>
      <c r="BI4032" s="1"/>
      <c r="BJ4032" s="1"/>
      <c r="BK4032" s="1"/>
      <c r="BL4032" s="1"/>
      <c r="BM4032" s="1">
        <f t="shared" ref="BM4032:BM4038" si="1859">SUM(BN4032:BP4032)</f>
        <v>0</v>
      </c>
      <c r="BN4032" s="1"/>
      <c r="BO4032" s="1"/>
      <c r="BP4032" s="1"/>
    </row>
    <row r="4033" spans="1:73" s="1066" customFormat="1" hidden="1">
      <c r="A4033" s="731"/>
      <c r="B4033" s="640">
        <v>15</v>
      </c>
      <c r="C4033" s="1103" t="s">
        <v>1110</v>
      </c>
      <c r="D4033" s="1" t="s">
        <v>48</v>
      </c>
      <c r="E4033" s="640" t="s">
        <v>203</v>
      </c>
      <c r="F4033" s="1" t="s">
        <v>2946</v>
      </c>
      <c r="G4033" s="810"/>
      <c r="H4033" s="643">
        <f t="shared" si="1850"/>
        <v>0.03</v>
      </c>
      <c r="I4033" s="644"/>
      <c r="J4033" s="645">
        <f t="shared" si="1851"/>
        <v>0.03</v>
      </c>
      <c r="K4033" s="1">
        <f t="shared" si="1852"/>
        <v>0</v>
      </c>
      <c r="L4033" s="1">
        <f t="shared" si="1853"/>
        <v>0</v>
      </c>
      <c r="M4033" s="1">
        <f t="shared" si="1854"/>
        <v>0</v>
      </c>
      <c r="N4033" s="1">
        <f t="shared" si="1855"/>
        <v>0</v>
      </c>
      <c r="O4033" s="1"/>
      <c r="P4033" s="1"/>
      <c r="Q4033" s="1"/>
      <c r="R4033" s="1"/>
      <c r="S4033" s="1"/>
      <c r="T4033" s="1">
        <f t="shared" si="1856"/>
        <v>0</v>
      </c>
      <c r="U4033" s="1"/>
      <c r="V4033" s="1"/>
      <c r="W4033" s="1"/>
      <c r="X4033" s="1"/>
      <c r="Y4033" s="1"/>
      <c r="Z4033" s="1"/>
      <c r="AA4033" s="1">
        <f t="shared" si="1857"/>
        <v>0.03</v>
      </c>
      <c r="AB4033" s="1"/>
      <c r="AC4033" s="1"/>
      <c r="AD4033" s="1"/>
      <c r="AE4033" s="1"/>
      <c r="AF4033" s="1"/>
      <c r="AG4033" s="1"/>
      <c r="AH4033" s="1"/>
      <c r="AI4033" s="1">
        <f t="shared" si="1858"/>
        <v>0</v>
      </c>
      <c r="AJ4033" s="1"/>
      <c r="AK4033" s="1"/>
      <c r="AL4033" s="1"/>
      <c r="AM4033" s="1"/>
      <c r="AN4033" s="1"/>
      <c r="AO4033" s="1"/>
      <c r="AP4033" s="1"/>
      <c r="AQ4033" s="1"/>
      <c r="AR4033" s="1"/>
      <c r="AS4033" s="1"/>
      <c r="AT4033" s="1"/>
      <c r="AU4033" s="1"/>
      <c r="AV4033" s="1"/>
      <c r="AW4033" s="1"/>
      <c r="AX4033" s="1"/>
      <c r="AY4033" s="1"/>
      <c r="AZ4033" s="1">
        <v>0.03</v>
      </c>
      <c r="BA4033" s="1"/>
      <c r="BB4033" s="1"/>
      <c r="BC4033" s="1"/>
      <c r="BD4033" s="1"/>
      <c r="BE4033" s="1"/>
      <c r="BF4033" s="1"/>
      <c r="BG4033" s="1"/>
      <c r="BH4033" s="1"/>
      <c r="BI4033" s="1"/>
      <c r="BJ4033" s="1"/>
      <c r="BK4033" s="1"/>
      <c r="BL4033" s="1"/>
      <c r="BM4033" s="1">
        <f t="shared" si="1859"/>
        <v>0</v>
      </c>
      <c r="BN4033" s="1"/>
      <c r="BO4033" s="1"/>
      <c r="BP4033" s="1"/>
    </row>
    <row r="4034" spans="1:73" s="1066" customFormat="1" ht="63.75" hidden="1">
      <c r="A4034" s="1760" t="s">
        <v>2947</v>
      </c>
      <c r="B4034" s="640">
        <v>16</v>
      </c>
      <c r="C4034" s="1848" t="s">
        <v>1111</v>
      </c>
      <c r="D4034" s="1" t="s">
        <v>48</v>
      </c>
      <c r="E4034" s="640" t="s">
        <v>203</v>
      </c>
      <c r="F4034" s="1"/>
      <c r="G4034" s="810"/>
      <c r="H4034" s="643">
        <f t="shared" si="1850"/>
        <v>0.14000000000000001</v>
      </c>
      <c r="I4034" s="644">
        <v>0.03</v>
      </c>
      <c r="J4034" s="645">
        <f t="shared" si="1851"/>
        <v>0.14000000000000001</v>
      </c>
      <c r="K4034" s="1">
        <f t="shared" si="1852"/>
        <v>0.06</v>
      </c>
      <c r="L4034" s="1">
        <f t="shared" si="1853"/>
        <v>0.06</v>
      </c>
      <c r="M4034" s="1">
        <f t="shared" si="1854"/>
        <v>0.06</v>
      </c>
      <c r="N4034" s="1">
        <f t="shared" si="1855"/>
        <v>0</v>
      </c>
      <c r="O4034" s="1"/>
      <c r="P4034" s="1"/>
      <c r="Q4034" s="1"/>
      <c r="R4034" s="1">
        <v>0.06</v>
      </c>
      <c r="S4034" s="1"/>
      <c r="T4034" s="1">
        <f t="shared" si="1856"/>
        <v>0</v>
      </c>
      <c r="U4034" s="1"/>
      <c r="V4034" s="1"/>
      <c r="W4034" s="1"/>
      <c r="X4034" s="1"/>
      <c r="Y4034" s="1"/>
      <c r="Z4034" s="1"/>
      <c r="AA4034" s="1">
        <f t="shared" si="1857"/>
        <v>0.08</v>
      </c>
      <c r="AB4034" s="1"/>
      <c r="AC4034" s="1"/>
      <c r="AD4034" s="1"/>
      <c r="AE4034" s="1"/>
      <c r="AF4034" s="1"/>
      <c r="AG4034" s="1"/>
      <c r="AH4034" s="1"/>
      <c r="AI4034" s="1">
        <f t="shared" si="1858"/>
        <v>0</v>
      </c>
      <c r="AJ4034" s="1"/>
      <c r="AK4034" s="1"/>
      <c r="AL4034" s="1"/>
      <c r="AM4034" s="1"/>
      <c r="AN4034" s="1"/>
      <c r="AO4034" s="1"/>
      <c r="AP4034" s="1"/>
      <c r="AQ4034" s="1"/>
      <c r="AR4034" s="1"/>
      <c r="AS4034" s="1"/>
      <c r="AT4034" s="1"/>
      <c r="AU4034" s="1"/>
      <c r="AV4034" s="1"/>
      <c r="AW4034" s="1"/>
      <c r="AX4034" s="1"/>
      <c r="AY4034" s="1"/>
      <c r="AZ4034" s="1">
        <v>0.08</v>
      </c>
      <c r="BA4034" s="1"/>
      <c r="BB4034" s="1"/>
      <c r="BC4034" s="1"/>
      <c r="BD4034" s="1"/>
      <c r="BE4034" s="1"/>
      <c r="BF4034" s="1"/>
      <c r="BG4034" s="1"/>
      <c r="BH4034" s="1"/>
      <c r="BI4034" s="1"/>
      <c r="BJ4034" s="1"/>
      <c r="BK4034" s="1"/>
      <c r="BL4034" s="1"/>
      <c r="BM4034" s="1">
        <f t="shared" si="1859"/>
        <v>0</v>
      </c>
      <c r="BN4034" s="1"/>
      <c r="BO4034" s="1"/>
      <c r="BP4034" s="1"/>
    </row>
    <row r="4035" spans="1:73" s="1066" customFormat="1" hidden="1">
      <c r="A4035" s="1760"/>
      <c r="B4035" s="640">
        <v>17</v>
      </c>
      <c r="C4035" s="1848" t="s">
        <v>1112</v>
      </c>
      <c r="D4035" s="1" t="s">
        <v>48</v>
      </c>
      <c r="E4035" s="640" t="s">
        <v>203</v>
      </c>
      <c r="F4035" s="1"/>
      <c r="G4035" s="810"/>
      <c r="H4035" s="643">
        <f t="shared" si="1850"/>
        <v>0.08</v>
      </c>
      <c r="I4035" s="644"/>
      <c r="J4035" s="645">
        <f t="shared" si="1851"/>
        <v>0.08</v>
      </c>
      <c r="K4035" s="1">
        <f t="shared" si="1852"/>
        <v>0</v>
      </c>
      <c r="L4035" s="1">
        <f t="shared" si="1853"/>
        <v>0</v>
      </c>
      <c r="M4035" s="1">
        <f t="shared" si="1854"/>
        <v>0</v>
      </c>
      <c r="N4035" s="1">
        <f t="shared" si="1855"/>
        <v>0</v>
      </c>
      <c r="O4035" s="1"/>
      <c r="P4035" s="1"/>
      <c r="Q4035" s="1"/>
      <c r="R4035" s="1"/>
      <c r="S4035" s="1"/>
      <c r="T4035" s="1">
        <f t="shared" si="1856"/>
        <v>0</v>
      </c>
      <c r="U4035" s="1"/>
      <c r="V4035" s="1"/>
      <c r="W4035" s="1"/>
      <c r="X4035" s="1"/>
      <c r="Y4035" s="1"/>
      <c r="Z4035" s="1"/>
      <c r="AA4035" s="1">
        <f t="shared" si="1857"/>
        <v>0.08</v>
      </c>
      <c r="AB4035" s="1"/>
      <c r="AC4035" s="1"/>
      <c r="AD4035" s="1"/>
      <c r="AE4035" s="1"/>
      <c r="AF4035" s="1"/>
      <c r="AG4035" s="1"/>
      <c r="AH4035" s="1"/>
      <c r="AI4035" s="1">
        <f t="shared" si="1858"/>
        <v>0.06</v>
      </c>
      <c r="AJ4035" s="1"/>
      <c r="AK4035" s="1"/>
      <c r="AL4035" s="1"/>
      <c r="AM4035" s="1"/>
      <c r="AN4035" s="1"/>
      <c r="AO4035" s="1"/>
      <c r="AP4035" s="1"/>
      <c r="AQ4035" s="1"/>
      <c r="AR4035" s="1"/>
      <c r="AS4035" s="1"/>
      <c r="AT4035" s="1"/>
      <c r="AU4035" s="1"/>
      <c r="AV4035" s="1"/>
      <c r="AW4035" s="1"/>
      <c r="AX4035" s="1"/>
      <c r="AY4035" s="1"/>
      <c r="AZ4035" s="1">
        <v>0.02</v>
      </c>
      <c r="BA4035" s="1"/>
      <c r="BB4035" s="1"/>
      <c r="BC4035" s="1"/>
      <c r="BD4035" s="1"/>
      <c r="BE4035" s="1">
        <v>0.06</v>
      </c>
      <c r="BF4035" s="1"/>
      <c r="BG4035" s="1"/>
      <c r="BH4035" s="1"/>
      <c r="BI4035" s="1"/>
      <c r="BJ4035" s="1"/>
      <c r="BK4035" s="1"/>
      <c r="BL4035" s="1"/>
      <c r="BM4035" s="1">
        <f t="shared" si="1859"/>
        <v>0</v>
      </c>
      <c r="BN4035" s="1"/>
      <c r="BO4035" s="1"/>
      <c r="BP4035" s="1"/>
    </row>
    <row r="4036" spans="1:73" s="773" customFormat="1" ht="51" hidden="1">
      <c r="A4036" s="1392" t="s">
        <v>2948</v>
      </c>
      <c r="B4036" s="1363">
        <v>21</v>
      </c>
      <c r="C4036" s="1393" t="s">
        <v>1113</v>
      </c>
      <c r="D4036" s="736" t="s">
        <v>48</v>
      </c>
      <c r="E4036" s="771" t="s">
        <v>2751</v>
      </c>
      <c r="F4036" s="736"/>
      <c r="G4036" s="772"/>
      <c r="H4036" s="702">
        <f t="shared" si="1850"/>
        <v>0.1</v>
      </c>
      <c r="I4036" s="703"/>
      <c r="J4036" s="772">
        <f t="shared" si="1851"/>
        <v>0.1</v>
      </c>
      <c r="K4036" s="736">
        <f t="shared" si="1852"/>
        <v>0</v>
      </c>
      <c r="L4036" s="736">
        <f t="shared" si="1853"/>
        <v>0</v>
      </c>
      <c r="M4036" s="736">
        <f t="shared" si="1854"/>
        <v>0</v>
      </c>
      <c r="N4036" s="736">
        <f t="shared" si="1855"/>
        <v>0</v>
      </c>
      <c r="O4036" s="736"/>
      <c r="P4036" s="736"/>
      <c r="Q4036" s="736"/>
      <c r="R4036" s="736"/>
      <c r="S4036" s="736"/>
      <c r="T4036" s="736">
        <f t="shared" si="1856"/>
        <v>0</v>
      </c>
      <c r="U4036" s="736"/>
      <c r="V4036" s="736"/>
      <c r="W4036" s="736"/>
      <c r="X4036" s="736"/>
      <c r="Y4036" s="736"/>
      <c r="Z4036" s="736"/>
      <c r="AA4036" s="736">
        <f t="shared" ref="AA4036:AA4038" si="1860">SUM(AB4036:AI4036)+AW4036+SUM(AY4036:BC4036)+SUM(BF4036:BL4036)</f>
        <v>0.1</v>
      </c>
      <c r="AB4036" s="736"/>
      <c r="AC4036" s="736"/>
      <c r="AD4036" s="736"/>
      <c r="AE4036" s="736"/>
      <c r="AF4036" s="736"/>
      <c r="AG4036" s="736"/>
      <c r="AH4036" s="736"/>
      <c r="AI4036" s="736">
        <f t="shared" ref="AI4036:AI4038" si="1861">SUM(AJ4036:AV4036)+AX4036+SUM(BD4036:BE4036)</f>
        <v>0</v>
      </c>
      <c r="AJ4036" s="736"/>
      <c r="AK4036" s="736"/>
      <c r="AL4036" s="736"/>
      <c r="AM4036" s="685"/>
      <c r="AN4036" s="736"/>
      <c r="AO4036" s="736"/>
      <c r="AP4036" s="736"/>
      <c r="AQ4036" s="736"/>
      <c r="AR4036" s="736"/>
      <c r="AS4036" s="736"/>
      <c r="AT4036" s="736"/>
      <c r="AU4036" s="736"/>
      <c r="AV4036" s="736"/>
      <c r="AW4036" s="736"/>
      <c r="AX4036" s="736"/>
      <c r="AY4036" s="736"/>
      <c r="AZ4036" s="736">
        <v>0.1</v>
      </c>
      <c r="BA4036" s="736"/>
      <c r="BB4036" s="736"/>
      <c r="BC4036" s="736"/>
      <c r="BD4036" s="736"/>
      <c r="BE4036" s="736"/>
      <c r="BF4036" s="736"/>
      <c r="BG4036" s="736"/>
      <c r="BH4036" s="736"/>
      <c r="BI4036" s="736"/>
      <c r="BJ4036" s="736"/>
      <c r="BK4036" s="736"/>
      <c r="BL4036" s="736"/>
      <c r="BM4036" s="736">
        <f t="shared" si="1859"/>
        <v>0</v>
      </c>
      <c r="BN4036" s="736"/>
      <c r="BO4036" s="736"/>
      <c r="BP4036" s="736"/>
    </row>
    <row r="4037" spans="1:73" s="773" customFormat="1" hidden="1">
      <c r="A4037" s="1392" t="s">
        <v>2803</v>
      </c>
      <c r="B4037" s="1363">
        <v>25</v>
      </c>
      <c r="C4037" s="1393" t="s">
        <v>1114</v>
      </c>
      <c r="D4037" s="736" t="s">
        <v>48</v>
      </c>
      <c r="E4037" s="771" t="s">
        <v>2751</v>
      </c>
      <c r="F4037" s="736"/>
      <c r="G4037" s="772"/>
      <c r="H4037" s="702">
        <f t="shared" si="1850"/>
        <v>0.04</v>
      </c>
      <c r="I4037" s="703"/>
      <c r="J4037" s="772">
        <f t="shared" si="1851"/>
        <v>0.04</v>
      </c>
      <c r="K4037" s="736">
        <f t="shared" si="1852"/>
        <v>0</v>
      </c>
      <c r="L4037" s="736">
        <f t="shared" si="1853"/>
        <v>0</v>
      </c>
      <c r="M4037" s="736">
        <f t="shared" si="1854"/>
        <v>0</v>
      </c>
      <c r="N4037" s="736">
        <f t="shared" si="1855"/>
        <v>0</v>
      </c>
      <c r="O4037" s="736"/>
      <c r="P4037" s="736"/>
      <c r="Q4037" s="736"/>
      <c r="R4037" s="736"/>
      <c r="S4037" s="736"/>
      <c r="T4037" s="736">
        <f t="shared" si="1856"/>
        <v>0</v>
      </c>
      <c r="U4037" s="736"/>
      <c r="V4037" s="736"/>
      <c r="W4037" s="736"/>
      <c r="X4037" s="736"/>
      <c r="Y4037" s="736"/>
      <c r="Z4037" s="736"/>
      <c r="AA4037" s="736">
        <f t="shared" si="1860"/>
        <v>0.04</v>
      </c>
      <c r="AB4037" s="736"/>
      <c r="AC4037" s="736"/>
      <c r="AD4037" s="736"/>
      <c r="AE4037" s="736"/>
      <c r="AF4037" s="736"/>
      <c r="AG4037" s="736"/>
      <c r="AH4037" s="736"/>
      <c r="AI4037" s="736">
        <f t="shared" si="1861"/>
        <v>0.04</v>
      </c>
      <c r="AJ4037" s="736"/>
      <c r="AK4037" s="736"/>
      <c r="AL4037" s="736"/>
      <c r="AM4037" s="685"/>
      <c r="AN4037" s="736"/>
      <c r="AO4037" s="736">
        <v>0.04</v>
      </c>
      <c r="AP4037" s="736"/>
      <c r="AQ4037" s="736"/>
      <c r="AR4037" s="736"/>
      <c r="AS4037" s="736"/>
      <c r="AT4037" s="736"/>
      <c r="AU4037" s="736"/>
      <c r="AV4037" s="736"/>
      <c r="AW4037" s="736"/>
      <c r="AX4037" s="736"/>
      <c r="AY4037" s="736"/>
      <c r="AZ4037" s="736"/>
      <c r="BA4037" s="736"/>
      <c r="BB4037" s="736"/>
      <c r="BC4037" s="736"/>
      <c r="BD4037" s="736"/>
      <c r="BE4037" s="736"/>
      <c r="BF4037" s="736"/>
      <c r="BG4037" s="736"/>
      <c r="BH4037" s="736"/>
      <c r="BI4037" s="736"/>
      <c r="BJ4037" s="736"/>
      <c r="BK4037" s="736"/>
      <c r="BL4037" s="736"/>
      <c r="BM4037" s="736">
        <f t="shared" si="1859"/>
        <v>0</v>
      </c>
      <c r="BN4037" s="736"/>
      <c r="BO4037" s="736"/>
      <c r="BP4037" s="736"/>
    </row>
    <row r="4038" spans="1:73" s="773" customFormat="1" ht="30" hidden="1">
      <c r="A4038" s="706"/>
      <c r="B4038" s="1395">
        <v>5</v>
      </c>
      <c r="C4038" s="1113" t="s">
        <v>1115</v>
      </c>
      <c r="D4038" s="640" t="s">
        <v>48</v>
      </c>
      <c r="E4038" s="771" t="s">
        <v>2751</v>
      </c>
      <c r="F4038" s="774"/>
      <c r="G4038" s="651"/>
      <c r="H4038" s="643">
        <f t="shared" si="1850"/>
        <v>0.09</v>
      </c>
      <c r="I4038" s="644"/>
      <c r="J4038" s="645">
        <f t="shared" si="1851"/>
        <v>0.09</v>
      </c>
      <c r="K4038" s="1">
        <f t="shared" si="1852"/>
        <v>0</v>
      </c>
      <c r="L4038" s="1">
        <f t="shared" si="1853"/>
        <v>0</v>
      </c>
      <c r="M4038" s="1">
        <f t="shared" si="1854"/>
        <v>0</v>
      </c>
      <c r="N4038" s="1">
        <f t="shared" si="1855"/>
        <v>0</v>
      </c>
      <c r="O4038" s="1"/>
      <c r="P4038" s="1"/>
      <c r="Q4038" s="1"/>
      <c r="R4038" s="1"/>
      <c r="S4038" s="1"/>
      <c r="T4038" s="1">
        <f t="shared" si="1856"/>
        <v>0</v>
      </c>
      <c r="U4038" s="1"/>
      <c r="V4038" s="1"/>
      <c r="W4038" s="1"/>
      <c r="X4038" s="1"/>
      <c r="Y4038" s="1"/>
      <c r="Z4038" s="1"/>
      <c r="AA4038" s="736">
        <f t="shared" si="1860"/>
        <v>0.09</v>
      </c>
      <c r="AB4038" s="1"/>
      <c r="AC4038" s="1"/>
      <c r="AD4038" s="1"/>
      <c r="AE4038" s="1"/>
      <c r="AF4038" s="1"/>
      <c r="AG4038" s="1">
        <v>0.09</v>
      </c>
      <c r="AH4038" s="1"/>
      <c r="AI4038" s="736">
        <f t="shared" si="1861"/>
        <v>0</v>
      </c>
      <c r="AJ4038" s="1"/>
      <c r="AK4038" s="1"/>
      <c r="AL4038" s="1"/>
      <c r="AM4038" s="1"/>
      <c r="AN4038" s="1"/>
      <c r="AO4038" s="1"/>
      <c r="AP4038" s="1"/>
      <c r="AQ4038" s="1"/>
      <c r="AR4038" s="1"/>
      <c r="AS4038" s="1"/>
      <c r="AT4038" s="1"/>
      <c r="AU4038" s="1"/>
      <c r="AV4038" s="1"/>
      <c r="AW4038" s="1"/>
      <c r="AX4038" s="1"/>
      <c r="AY4038" s="1"/>
      <c r="AZ4038" s="1"/>
      <c r="BA4038" s="1"/>
      <c r="BB4038" s="1"/>
      <c r="BC4038" s="1"/>
      <c r="BD4038" s="1"/>
      <c r="BE4038" s="1"/>
      <c r="BF4038" s="1"/>
      <c r="BG4038" s="1"/>
      <c r="BH4038" s="1"/>
      <c r="BI4038" s="1"/>
      <c r="BJ4038" s="1"/>
      <c r="BK4038" s="1"/>
      <c r="BL4038" s="1"/>
      <c r="BM4038" s="1">
        <f t="shared" si="1859"/>
        <v>0</v>
      </c>
      <c r="BN4038" s="1"/>
      <c r="BO4038" s="1"/>
      <c r="BP4038" s="1"/>
    </row>
    <row r="4039" spans="1:73" s="534" customFormat="1" hidden="1">
      <c r="A4039" s="575"/>
      <c r="B4039" s="576"/>
      <c r="C4039" s="849"/>
      <c r="D4039" s="578"/>
      <c r="E4039" s="579"/>
      <c r="F4039" s="578"/>
      <c r="G4039" s="850"/>
      <c r="H4039" s="581"/>
      <c r="I4039" s="582"/>
      <c r="J4039" s="580"/>
      <c r="K4039" s="578"/>
      <c r="L4039" s="578"/>
      <c r="M4039" s="578"/>
      <c r="N4039" s="578"/>
      <c r="O4039" s="578"/>
      <c r="P4039" s="578"/>
      <c r="Q4039" s="578"/>
      <c r="R4039" s="578"/>
      <c r="S4039" s="578"/>
      <c r="T4039" s="578"/>
      <c r="U4039" s="578"/>
      <c r="V4039" s="578"/>
      <c r="W4039" s="578"/>
      <c r="X4039" s="578"/>
      <c r="Y4039" s="578"/>
      <c r="Z4039" s="578"/>
      <c r="AA4039" s="578"/>
      <c r="AB4039" s="578"/>
      <c r="AC4039" s="578"/>
      <c r="AD4039" s="578"/>
      <c r="AE4039" s="578"/>
      <c r="AF4039" s="578"/>
      <c r="AG4039" s="578"/>
      <c r="AH4039" s="578"/>
      <c r="AI4039" s="578"/>
      <c r="AJ4039" s="578"/>
      <c r="AK4039" s="578"/>
      <c r="AL4039" s="578"/>
      <c r="AM4039" s="578"/>
      <c r="AN4039" s="578"/>
      <c r="AO4039" s="578"/>
      <c r="AP4039" s="578"/>
      <c r="AQ4039" s="578"/>
      <c r="AR4039" s="578"/>
      <c r="AS4039" s="578"/>
      <c r="AT4039" s="578"/>
      <c r="AU4039" s="567"/>
      <c r="AV4039" s="578"/>
      <c r="AW4039" s="578"/>
      <c r="AX4039" s="578"/>
      <c r="AY4039" s="578"/>
      <c r="AZ4039" s="578"/>
      <c r="BA4039" s="578"/>
      <c r="BB4039" s="578"/>
      <c r="BC4039" s="578"/>
      <c r="BD4039" s="578"/>
      <c r="BE4039" s="578"/>
      <c r="BF4039" s="578"/>
      <c r="BG4039" s="578"/>
      <c r="BH4039" s="578"/>
      <c r="BI4039" s="578"/>
      <c r="BJ4039" s="578"/>
      <c r="BK4039" s="578"/>
      <c r="BL4039" s="578"/>
      <c r="BM4039" s="578"/>
      <c r="BN4039" s="578"/>
      <c r="BO4039" s="578"/>
      <c r="BP4039" s="578"/>
      <c r="BQ4039" s="547"/>
      <c r="BR4039" s="578"/>
      <c r="BS4039" s="851"/>
      <c r="BT4039" s="575"/>
      <c r="BU4039" s="575"/>
    </row>
    <row r="4040" spans="1:73" s="773" customFormat="1" hidden="1">
      <c r="A4040" s="855">
        <v>2022</v>
      </c>
      <c r="B4040" s="1397">
        <v>20</v>
      </c>
      <c r="C4040" s="1399" t="s">
        <v>1116</v>
      </c>
      <c r="D4040" s="858" t="s">
        <v>48</v>
      </c>
      <c r="E4040" s="1042" t="s">
        <v>489</v>
      </c>
      <c r="F4040" s="858"/>
      <c r="G4040" s="858"/>
      <c r="H4040" s="608">
        <f t="shared" ref="H4040" si="1862">J4040</f>
        <v>0.05</v>
      </c>
      <c r="I4040" s="609"/>
      <c r="J4040" s="610">
        <f>K4040+AA4040+BM4040</f>
        <v>0.05</v>
      </c>
      <c r="K4040" s="611">
        <f t="shared" ref="K4040" si="1863">L4040+T4040+X4040+Y4040+Z4040</f>
        <v>0</v>
      </c>
      <c r="L4040" s="611">
        <f t="shared" ref="L4040" si="1864">M4040+S4040</f>
        <v>0</v>
      </c>
      <c r="M4040" s="611">
        <f t="shared" ref="M4040" si="1865">N4040+R4040</f>
        <v>0</v>
      </c>
      <c r="N4040" s="611">
        <f t="shared" ref="N4040" si="1866">O4040+P4040+Q4040</f>
        <v>0</v>
      </c>
      <c r="O4040" s="611"/>
      <c r="P4040" s="611"/>
      <c r="Q4040" s="611"/>
      <c r="R4040" s="611"/>
      <c r="S4040" s="611"/>
      <c r="T4040" s="611">
        <f t="shared" ref="T4040" si="1867">U4040+V4040+W4040</f>
        <v>0</v>
      </c>
      <c r="U4040" s="611"/>
      <c r="V4040" s="611"/>
      <c r="W4040" s="611"/>
      <c r="X4040" s="611"/>
      <c r="Y4040" s="611"/>
      <c r="Z4040" s="611"/>
      <c r="AA4040" s="611">
        <f xml:space="preserve"> SUM(AB4040:AI4040)+SUM(AV4040:BL4040)</f>
        <v>0</v>
      </c>
      <c r="AB4040" s="611"/>
      <c r="AC4040" s="611"/>
      <c r="AD4040" s="611"/>
      <c r="AE4040" s="611"/>
      <c r="AF4040" s="611"/>
      <c r="AG4040" s="611"/>
      <c r="AH4040" s="611"/>
      <c r="AI4040" s="611">
        <f t="shared" ref="AI4040" si="1868">SUM(AJ4040:AV4040)+AX4040+SUM(BD4040:BE4040)</f>
        <v>0</v>
      </c>
      <c r="AJ4040" s="611"/>
      <c r="AK4040" s="611"/>
      <c r="AL4040" s="611"/>
      <c r="AM4040" s="611"/>
      <c r="AN4040" s="611"/>
      <c r="AO4040" s="611"/>
      <c r="AP4040" s="611"/>
      <c r="AQ4040" s="611"/>
      <c r="AR4040" s="611"/>
      <c r="AS4040" s="611"/>
      <c r="AT4040" s="611"/>
      <c r="AU4040" s="611"/>
      <c r="AV4040" s="611"/>
      <c r="AW4040" s="611"/>
      <c r="AX4040" s="611"/>
      <c r="AY4040" s="611"/>
      <c r="AZ4040" s="611"/>
      <c r="BA4040" s="611"/>
      <c r="BB4040" s="611"/>
      <c r="BC4040" s="611"/>
      <c r="BD4040" s="611"/>
      <c r="BE4040" s="827"/>
      <c r="BF4040" s="611"/>
      <c r="BG4040" s="611"/>
      <c r="BH4040" s="611"/>
      <c r="BI4040" s="611"/>
      <c r="BJ4040" s="611"/>
      <c r="BK4040" s="611"/>
      <c r="BL4040" s="611"/>
      <c r="BM4040" s="611">
        <f t="shared" ref="BM4040" si="1869">SUM(BN4040:BP4040)</f>
        <v>0.05</v>
      </c>
      <c r="BN4040" s="611">
        <v>0.05</v>
      </c>
      <c r="BO4040" s="611"/>
      <c r="BP4040" s="611"/>
    </row>
    <row r="4041" spans="1:73" s="534" customFormat="1" hidden="1">
      <c r="A4041" s="575"/>
      <c r="B4041" s="576"/>
      <c r="C4041" s="849"/>
      <c r="D4041" s="578"/>
      <c r="E4041" s="579"/>
      <c r="F4041" s="578"/>
      <c r="G4041" s="850"/>
      <c r="H4041" s="581"/>
      <c r="I4041" s="582"/>
      <c r="J4041" s="580"/>
      <c r="K4041" s="578"/>
      <c r="L4041" s="578"/>
      <c r="M4041" s="578"/>
      <c r="N4041" s="578"/>
      <c r="O4041" s="578"/>
      <c r="P4041" s="578"/>
      <c r="Q4041" s="578"/>
      <c r="R4041" s="578"/>
      <c r="S4041" s="578"/>
      <c r="T4041" s="578"/>
      <c r="U4041" s="578"/>
      <c r="V4041" s="578"/>
      <c r="W4041" s="578"/>
      <c r="X4041" s="578"/>
      <c r="Y4041" s="578"/>
      <c r="Z4041" s="578"/>
      <c r="AA4041" s="578"/>
      <c r="AB4041" s="578"/>
      <c r="AC4041" s="578"/>
      <c r="AD4041" s="578"/>
      <c r="AE4041" s="578"/>
      <c r="AF4041" s="578"/>
      <c r="AG4041" s="578"/>
      <c r="AH4041" s="578"/>
      <c r="AI4041" s="578"/>
      <c r="AJ4041" s="578"/>
      <c r="AK4041" s="578"/>
      <c r="AL4041" s="578"/>
      <c r="AM4041" s="578"/>
      <c r="AN4041" s="578"/>
      <c r="AO4041" s="578"/>
      <c r="AP4041" s="578"/>
      <c r="AQ4041" s="578"/>
      <c r="AR4041" s="578"/>
      <c r="AS4041" s="578"/>
      <c r="AT4041" s="578"/>
      <c r="AU4041" s="567"/>
      <c r="AV4041" s="578"/>
      <c r="AW4041" s="578"/>
      <c r="AX4041" s="578"/>
      <c r="AY4041" s="578"/>
      <c r="AZ4041" s="578"/>
      <c r="BA4041" s="578"/>
      <c r="BB4041" s="578"/>
      <c r="BC4041" s="578"/>
      <c r="BD4041" s="578"/>
      <c r="BE4041" s="578"/>
      <c r="BF4041" s="578"/>
      <c r="BG4041" s="578"/>
      <c r="BH4041" s="578"/>
      <c r="BI4041" s="578"/>
      <c r="BJ4041" s="578"/>
      <c r="BK4041" s="578"/>
      <c r="BL4041" s="578"/>
      <c r="BM4041" s="578"/>
      <c r="BN4041" s="578"/>
      <c r="BO4041" s="578"/>
      <c r="BP4041" s="578"/>
      <c r="BQ4041" s="547"/>
      <c r="BR4041" s="578"/>
      <c r="BS4041" s="851"/>
      <c r="BT4041" s="575"/>
      <c r="BU4041" s="575"/>
    </row>
    <row r="4042" spans="1:73" s="534" customFormat="1" hidden="1">
      <c r="A4042" s="575"/>
      <c r="B4042" s="576"/>
      <c r="C4042" s="849"/>
      <c r="D4042" s="578"/>
      <c r="E4042" s="579"/>
      <c r="F4042" s="578"/>
      <c r="G4042" s="850"/>
      <c r="H4042" s="581"/>
      <c r="I4042" s="582"/>
      <c r="J4042" s="580"/>
      <c r="K4042" s="578"/>
      <c r="L4042" s="578"/>
      <c r="M4042" s="578"/>
      <c r="N4042" s="578"/>
      <c r="O4042" s="578"/>
      <c r="P4042" s="578"/>
      <c r="Q4042" s="578"/>
      <c r="R4042" s="578"/>
      <c r="S4042" s="578"/>
      <c r="T4042" s="578"/>
      <c r="U4042" s="578"/>
      <c r="V4042" s="578"/>
      <c r="W4042" s="578"/>
      <c r="X4042" s="578"/>
      <c r="Y4042" s="578"/>
      <c r="Z4042" s="578"/>
      <c r="AA4042" s="578"/>
      <c r="AB4042" s="578"/>
      <c r="AC4042" s="578"/>
      <c r="AD4042" s="578"/>
      <c r="AE4042" s="578"/>
      <c r="AF4042" s="578"/>
      <c r="AG4042" s="578"/>
      <c r="AH4042" s="578"/>
      <c r="AI4042" s="578"/>
      <c r="AJ4042" s="578"/>
      <c r="AK4042" s="578"/>
      <c r="AL4042" s="578"/>
      <c r="AM4042" s="578"/>
      <c r="AN4042" s="578"/>
      <c r="AO4042" s="578"/>
      <c r="AP4042" s="578"/>
      <c r="AQ4042" s="578"/>
      <c r="AR4042" s="578"/>
      <c r="AS4042" s="578"/>
      <c r="AT4042" s="578"/>
      <c r="AU4042" s="567"/>
      <c r="AV4042" s="578"/>
      <c r="AW4042" s="578"/>
      <c r="AX4042" s="578"/>
      <c r="AY4042" s="578"/>
      <c r="AZ4042" s="578"/>
      <c r="BA4042" s="578"/>
      <c r="BB4042" s="578"/>
      <c r="BC4042" s="578"/>
      <c r="BD4042" s="578"/>
      <c r="BE4042" s="578"/>
      <c r="BF4042" s="578"/>
      <c r="BG4042" s="578"/>
      <c r="BH4042" s="578"/>
      <c r="BI4042" s="578"/>
      <c r="BJ4042" s="578"/>
      <c r="BK4042" s="578"/>
      <c r="BL4042" s="578"/>
      <c r="BM4042" s="578"/>
      <c r="BN4042" s="578"/>
      <c r="BO4042" s="578"/>
      <c r="BP4042" s="578"/>
      <c r="BQ4042" s="547"/>
      <c r="BR4042" s="578"/>
      <c r="BS4042" s="851"/>
      <c r="BT4042" s="575"/>
      <c r="BU4042" s="575"/>
    </row>
    <row r="4043" spans="1:73" s="812" customFormat="1" ht="45" hidden="1">
      <c r="A4043" s="860" t="s">
        <v>2949</v>
      </c>
      <c r="B4043" s="861">
        <v>3</v>
      </c>
      <c r="C4043" s="719" t="s">
        <v>1117</v>
      </c>
      <c r="D4043" s="863" t="s">
        <v>48</v>
      </c>
      <c r="E4043" s="863" t="s">
        <v>100</v>
      </c>
      <c r="F4043" s="863"/>
      <c r="G4043" s="864"/>
      <c r="H4043" s="643">
        <f t="shared" ref="H4043:H4048" si="1870">J4043</f>
        <v>0.55000000000000004</v>
      </c>
      <c r="I4043" s="644"/>
      <c r="J4043" s="645">
        <f t="shared" ref="J4043:J4048" si="1871">K4043+AA4043+BM4043</f>
        <v>0.55000000000000004</v>
      </c>
      <c r="K4043" s="1">
        <f t="shared" ref="K4043:K4048" si="1872">L4043+T4043+X4043+Y4043+Z4043</f>
        <v>0</v>
      </c>
      <c r="L4043" s="1">
        <f t="shared" ref="L4043:L4048" si="1873">M4043+S4043</f>
        <v>0</v>
      </c>
      <c r="M4043" s="1">
        <f t="shared" ref="M4043:M4048" si="1874">N4043+R4043</f>
        <v>0</v>
      </c>
      <c r="N4043" s="1">
        <f t="shared" ref="N4043:N4048" si="1875">O4043+P4043+Q4043</f>
        <v>0</v>
      </c>
      <c r="O4043" s="1"/>
      <c r="P4043" s="1"/>
      <c r="Q4043" s="1"/>
      <c r="R4043" s="1"/>
      <c r="S4043" s="1"/>
      <c r="T4043" s="1">
        <f t="shared" ref="T4043:T4048" si="1876">U4043+V4043+W4043</f>
        <v>0</v>
      </c>
      <c r="U4043" s="1"/>
      <c r="V4043" s="1"/>
      <c r="W4043" s="1"/>
      <c r="X4043" s="1"/>
      <c r="Y4043" s="1"/>
      <c r="Z4043" s="1"/>
      <c r="AA4043" s="1">
        <f t="shared" ref="AA4043:AA4046" si="1877">SUM(AB4043:AI4043)+AW4043+SUM(AY4043:BC4043)+SUM(BF4043:BL4043)</f>
        <v>0.55000000000000004</v>
      </c>
      <c r="AB4043" s="1"/>
      <c r="AC4043" s="1"/>
      <c r="AD4043" s="1"/>
      <c r="AE4043" s="1"/>
      <c r="AF4043" s="1"/>
      <c r="AG4043" s="1"/>
      <c r="AH4043" s="1"/>
      <c r="AI4043" s="1">
        <f t="shared" ref="AI4043:AI4046" si="1878">SUM(AJ4043:AV4043)+AX4043+SUM(BD4043:BE4043)</f>
        <v>0</v>
      </c>
      <c r="AJ4043" s="1"/>
      <c r="AK4043" s="1"/>
      <c r="AL4043" s="1"/>
      <c r="AM4043" s="1"/>
      <c r="AN4043" s="1"/>
      <c r="AO4043" s="1"/>
      <c r="AP4043" s="1"/>
      <c r="AQ4043" s="1"/>
      <c r="AR4043" s="1"/>
      <c r="AS4043" s="1"/>
      <c r="AT4043" s="1"/>
      <c r="AU4043" s="1"/>
      <c r="AV4043" s="1"/>
      <c r="AW4043" s="1"/>
      <c r="AX4043" s="1"/>
      <c r="AY4043" s="1"/>
      <c r="AZ4043" s="1"/>
      <c r="BA4043" s="1"/>
      <c r="BB4043" s="1"/>
      <c r="BC4043" s="1"/>
      <c r="BD4043" s="1"/>
      <c r="BE4043" s="1"/>
      <c r="BF4043" s="1"/>
      <c r="BG4043" s="1">
        <v>0.55000000000000004</v>
      </c>
      <c r="BH4043" s="1"/>
      <c r="BI4043" s="1"/>
      <c r="BJ4043" s="1"/>
      <c r="BK4043" s="1"/>
      <c r="BL4043" s="1"/>
      <c r="BM4043" s="1">
        <f t="shared" ref="BM4043:BM4048" si="1879">SUM(BN4043:BP4043)</f>
        <v>0</v>
      </c>
      <c r="BN4043" s="1"/>
      <c r="BO4043" s="1"/>
      <c r="BP4043" s="1"/>
    </row>
    <row r="4044" spans="1:73" s="812" customFormat="1" hidden="1">
      <c r="A4044" s="860"/>
      <c r="B4044" s="861">
        <v>14</v>
      </c>
      <c r="C4044" s="982" t="s">
        <v>1118</v>
      </c>
      <c r="D4044" s="863" t="s">
        <v>48</v>
      </c>
      <c r="E4044" s="863" t="s">
        <v>100</v>
      </c>
      <c r="F4044" s="863"/>
      <c r="G4044" s="864"/>
      <c r="H4044" s="643">
        <f t="shared" si="1870"/>
        <v>0.23</v>
      </c>
      <c r="I4044" s="644"/>
      <c r="J4044" s="645">
        <f t="shared" si="1871"/>
        <v>0.23</v>
      </c>
      <c r="K4044" s="1">
        <f t="shared" si="1872"/>
        <v>0.23</v>
      </c>
      <c r="L4044" s="1">
        <f t="shared" si="1873"/>
        <v>0.23</v>
      </c>
      <c r="M4044" s="1">
        <f t="shared" si="1874"/>
        <v>0.23</v>
      </c>
      <c r="N4044" s="1">
        <f t="shared" si="1875"/>
        <v>0.23</v>
      </c>
      <c r="O4044" s="1">
        <v>0.23</v>
      </c>
      <c r="P4044" s="1"/>
      <c r="Q4044" s="1"/>
      <c r="R4044" s="1"/>
      <c r="S4044" s="1"/>
      <c r="T4044" s="1">
        <f t="shared" si="1876"/>
        <v>0</v>
      </c>
      <c r="U4044" s="1"/>
      <c r="V4044" s="1"/>
      <c r="W4044" s="1"/>
      <c r="X4044" s="1"/>
      <c r="Y4044" s="1"/>
      <c r="Z4044" s="1"/>
      <c r="AA4044" s="1">
        <f t="shared" si="1877"/>
        <v>0</v>
      </c>
      <c r="AB4044" s="1"/>
      <c r="AC4044" s="1"/>
      <c r="AD4044" s="1"/>
      <c r="AE4044" s="1"/>
      <c r="AF4044" s="1"/>
      <c r="AG4044" s="1"/>
      <c r="AH4044" s="1"/>
      <c r="AI4044" s="1">
        <f t="shared" si="1878"/>
        <v>0</v>
      </c>
      <c r="AJ4044" s="1"/>
      <c r="AK4044" s="1"/>
      <c r="AL4044" s="1"/>
      <c r="AM4044" s="1"/>
      <c r="AN4044" s="1"/>
      <c r="AO4044" s="1"/>
      <c r="AP4044" s="1"/>
      <c r="AQ4044" s="1"/>
      <c r="AR4044" s="1"/>
      <c r="AS4044" s="1"/>
      <c r="AT4044" s="1"/>
      <c r="AU4044" s="1"/>
      <c r="AV4044" s="1"/>
      <c r="AW4044" s="1"/>
      <c r="AX4044" s="1"/>
      <c r="AY4044" s="1"/>
      <c r="AZ4044" s="1"/>
      <c r="BA4044" s="1"/>
      <c r="BB4044" s="1"/>
      <c r="BC4044" s="1"/>
      <c r="BD4044" s="1"/>
      <c r="BE4044" s="1"/>
      <c r="BF4044" s="1"/>
      <c r="BG4044" s="1"/>
      <c r="BH4044" s="1"/>
      <c r="BI4044" s="1"/>
      <c r="BJ4044" s="1"/>
      <c r="BK4044" s="1"/>
      <c r="BL4044" s="1"/>
      <c r="BM4044" s="1">
        <f t="shared" si="1879"/>
        <v>0</v>
      </c>
      <c r="BN4044" s="1"/>
      <c r="BO4044" s="1"/>
      <c r="BP4044" s="1"/>
    </row>
    <row r="4045" spans="1:73" s="812" customFormat="1" hidden="1">
      <c r="A4045" s="860"/>
      <c r="B4045" s="861">
        <v>15</v>
      </c>
      <c r="C4045" s="982" t="s">
        <v>1119</v>
      </c>
      <c r="D4045" s="863" t="s">
        <v>48</v>
      </c>
      <c r="E4045" s="863" t="s">
        <v>100</v>
      </c>
      <c r="F4045" s="863"/>
      <c r="G4045" s="864"/>
      <c r="H4045" s="643">
        <f t="shared" si="1870"/>
        <v>0.4</v>
      </c>
      <c r="I4045" s="644"/>
      <c r="J4045" s="645">
        <f t="shared" si="1871"/>
        <v>0.4</v>
      </c>
      <c r="K4045" s="1">
        <f t="shared" si="1872"/>
        <v>0.4</v>
      </c>
      <c r="L4045" s="1">
        <f t="shared" si="1873"/>
        <v>0.4</v>
      </c>
      <c r="M4045" s="1">
        <f t="shared" si="1874"/>
        <v>0.4</v>
      </c>
      <c r="N4045" s="1">
        <f t="shared" si="1875"/>
        <v>0.4</v>
      </c>
      <c r="O4045" s="1">
        <v>0.4</v>
      </c>
      <c r="P4045" s="1"/>
      <c r="Q4045" s="1"/>
      <c r="R4045" s="1"/>
      <c r="S4045" s="1"/>
      <c r="T4045" s="1">
        <f t="shared" si="1876"/>
        <v>0</v>
      </c>
      <c r="U4045" s="1"/>
      <c r="V4045" s="1"/>
      <c r="W4045" s="1"/>
      <c r="X4045" s="1"/>
      <c r="Y4045" s="1"/>
      <c r="Z4045" s="1"/>
      <c r="AA4045" s="1">
        <f t="shared" si="1877"/>
        <v>0</v>
      </c>
      <c r="AB4045" s="1"/>
      <c r="AC4045" s="1"/>
      <c r="AD4045" s="1"/>
      <c r="AE4045" s="1"/>
      <c r="AF4045" s="1"/>
      <c r="AG4045" s="1"/>
      <c r="AH4045" s="1"/>
      <c r="AI4045" s="1">
        <f t="shared" si="1878"/>
        <v>0</v>
      </c>
      <c r="AJ4045" s="1"/>
      <c r="AK4045" s="1"/>
      <c r="AL4045" s="1"/>
      <c r="AM4045" s="1"/>
      <c r="AN4045" s="1"/>
      <c r="AO4045" s="1"/>
      <c r="AP4045" s="1"/>
      <c r="AQ4045" s="1"/>
      <c r="AR4045" s="1"/>
      <c r="AS4045" s="1"/>
      <c r="AT4045" s="1"/>
      <c r="AU4045" s="1"/>
      <c r="AV4045" s="1"/>
      <c r="AW4045" s="1"/>
      <c r="AX4045" s="1"/>
      <c r="AY4045" s="1"/>
      <c r="AZ4045" s="1"/>
      <c r="BA4045" s="1"/>
      <c r="BB4045" s="1"/>
      <c r="BC4045" s="1"/>
      <c r="BD4045" s="1"/>
      <c r="BE4045" s="1"/>
      <c r="BF4045" s="1"/>
      <c r="BG4045" s="1"/>
      <c r="BH4045" s="1"/>
      <c r="BI4045" s="1"/>
      <c r="BJ4045" s="1"/>
      <c r="BK4045" s="1"/>
      <c r="BL4045" s="1"/>
      <c r="BM4045" s="1">
        <f t="shared" si="1879"/>
        <v>0</v>
      </c>
      <c r="BN4045" s="1"/>
      <c r="BO4045" s="1"/>
      <c r="BP4045" s="1"/>
    </row>
    <row r="4046" spans="1:73" s="812" customFormat="1" hidden="1">
      <c r="B4046" s="980" t="s">
        <v>114</v>
      </c>
      <c r="C4046" s="1120" t="s">
        <v>1120</v>
      </c>
      <c r="D4046" s="863" t="s">
        <v>48</v>
      </c>
      <c r="E4046" s="863" t="s">
        <v>100</v>
      </c>
      <c r="F4046" s="1422"/>
      <c r="G4046" s="1600"/>
      <c r="H4046" s="643">
        <f t="shared" si="1870"/>
        <v>2.31</v>
      </c>
      <c r="I4046" s="644"/>
      <c r="J4046" s="645">
        <f t="shared" si="1871"/>
        <v>2.31</v>
      </c>
      <c r="K4046" s="1">
        <f t="shared" si="1872"/>
        <v>2.31</v>
      </c>
      <c r="L4046" s="1">
        <f t="shared" si="1873"/>
        <v>0</v>
      </c>
      <c r="M4046" s="1">
        <f t="shared" si="1874"/>
        <v>0</v>
      </c>
      <c r="N4046" s="1">
        <f t="shared" si="1875"/>
        <v>0</v>
      </c>
      <c r="O4046" s="1601"/>
      <c r="R4046" s="1601"/>
      <c r="T4046" s="1">
        <f t="shared" si="1876"/>
        <v>0</v>
      </c>
      <c r="Y4046" s="1601">
        <v>2.31</v>
      </c>
      <c r="AA4046" s="1">
        <f t="shared" si="1877"/>
        <v>0</v>
      </c>
      <c r="AI4046" s="1">
        <f t="shared" si="1878"/>
        <v>0</v>
      </c>
      <c r="AJ4046" s="1601"/>
      <c r="BM4046" s="1">
        <f t="shared" si="1879"/>
        <v>0</v>
      </c>
    </row>
    <row r="4047" spans="1:73" s="773" customFormat="1" ht="25.5" hidden="1">
      <c r="A4047" s="1050"/>
      <c r="B4047" s="1397"/>
      <c r="C4047" s="1425" t="s">
        <v>1121</v>
      </c>
      <c r="D4047" s="1053" t="s">
        <v>48</v>
      </c>
      <c r="E4047" s="1053" t="s">
        <v>100</v>
      </c>
      <c r="F4047" s="1053"/>
      <c r="G4047" s="1054"/>
      <c r="H4047" s="824">
        <f t="shared" si="1870"/>
        <v>0.1</v>
      </c>
      <c r="I4047" s="825"/>
      <c r="J4047" s="826">
        <f t="shared" si="1871"/>
        <v>0.1</v>
      </c>
      <c r="K4047" s="827">
        <f t="shared" si="1872"/>
        <v>0.1</v>
      </c>
      <c r="L4047" s="827">
        <f t="shared" si="1873"/>
        <v>0.1</v>
      </c>
      <c r="M4047" s="827">
        <f t="shared" si="1874"/>
        <v>0.1</v>
      </c>
      <c r="N4047" s="827">
        <f t="shared" si="1875"/>
        <v>0.1</v>
      </c>
      <c r="O4047" s="685">
        <v>0.1</v>
      </c>
      <c r="P4047" s="685"/>
      <c r="Q4047" s="685"/>
      <c r="R4047" s="685"/>
      <c r="S4047" s="685"/>
      <c r="T4047" s="827">
        <f t="shared" si="1876"/>
        <v>0</v>
      </c>
      <c r="U4047" s="685"/>
      <c r="V4047" s="685"/>
      <c r="W4047" s="685"/>
      <c r="X4047" s="685"/>
      <c r="Y4047" s="685"/>
      <c r="Z4047" s="685"/>
      <c r="AA4047" s="827">
        <f t="shared" ref="AA4047" si="1880" xml:space="preserve"> SUM(AB4047:AI4047)+SUM(AV4047:BL4047)</f>
        <v>0</v>
      </c>
      <c r="AB4047" s="685"/>
      <c r="AC4047" s="685"/>
      <c r="AD4047" s="685"/>
      <c r="AE4047" s="685"/>
      <c r="AF4047" s="685"/>
      <c r="AG4047" s="685"/>
      <c r="AH4047" s="685"/>
      <c r="AI4047" s="827">
        <f t="shared" ref="AI4047" si="1881">SUM(AJ4047:AV4047)+AX4047+SUM(BD4047:BE4047)</f>
        <v>0</v>
      </c>
      <c r="AJ4047" s="685"/>
      <c r="AK4047" s="685"/>
      <c r="AL4047" s="685"/>
      <c r="AM4047" s="685"/>
      <c r="AN4047" s="685"/>
      <c r="AO4047" s="685"/>
      <c r="AP4047" s="685"/>
      <c r="AQ4047" s="685"/>
      <c r="AR4047" s="685"/>
      <c r="AS4047" s="685"/>
      <c r="AT4047" s="1074"/>
      <c r="AU4047" s="1074"/>
      <c r="AV4047" s="827"/>
      <c r="AW4047" s="685"/>
      <c r="AX4047" s="685"/>
      <c r="AY4047" s="685"/>
      <c r="AZ4047" s="685"/>
      <c r="BA4047" s="685"/>
      <c r="BB4047" s="685"/>
      <c r="BC4047" s="685"/>
      <c r="BD4047" s="685"/>
      <c r="BE4047" s="685"/>
      <c r="BF4047" s="685"/>
      <c r="BG4047" s="685"/>
      <c r="BH4047" s="685"/>
      <c r="BI4047" s="685"/>
      <c r="BJ4047" s="685"/>
      <c r="BK4047" s="685"/>
      <c r="BL4047" s="685"/>
      <c r="BM4047" s="827">
        <f t="shared" si="1879"/>
        <v>0</v>
      </c>
      <c r="BN4047" s="685"/>
      <c r="BO4047" s="685"/>
      <c r="BP4047" s="685"/>
    </row>
    <row r="4048" spans="1:73" s="737" customFormat="1" ht="25.5" hidden="1">
      <c r="A4048" s="800"/>
      <c r="B4048" s="804">
        <v>18</v>
      </c>
      <c r="C4048" s="1421" t="s">
        <v>1122</v>
      </c>
      <c r="D4048" s="804" t="s">
        <v>48</v>
      </c>
      <c r="E4048" s="804" t="s">
        <v>79</v>
      </c>
      <c r="F4048" s="800"/>
      <c r="G4048" s="800"/>
      <c r="H4048" s="643">
        <f t="shared" si="1870"/>
        <v>0.18</v>
      </c>
      <c r="I4048" s="644"/>
      <c r="J4048" s="645">
        <f t="shared" si="1871"/>
        <v>0.18</v>
      </c>
      <c r="K4048" s="1">
        <f t="shared" si="1872"/>
        <v>0.18</v>
      </c>
      <c r="L4048" s="1">
        <f t="shared" si="1873"/>
        <v>0.11</v>
      </c>
      <c r="M4048" s="1">
        <f t="shared" si="1874"/>
        <v>0.11</v>
      </c>
      <c r="N4048" s="1">
        <f t="shared" si="1875"/>
        <v>0</v>
      </c>
      <c r="O4048" s="800"/>
      <c r="P4048" s="800"/>
      <c r="Q4048" s="800"/>
      <c r="R4048" s="800">
        <v>0.11</v>
      </c>
      <c r="S4048" s="800"/>
      <c r="T4048" s="1">
        <f t="shared" si="1876"/>
        <v>0</v>
      </c>
      <c r="U4048" s="800"/>
      <c r="V4048" s="800"/>
      <c r="W4048" s="800"/>
      <c r="X4048" s="800"/>
      <c r="Y4048" s="800">
        <v>7.0000000000000007E-2</v>
      </c>
      <c r="Z4048" s="800"/>
      <c r="AA4048" s="1">
        <f t="shared" ref="AA4048" si="1882">SUM(AB4048:AI4048)+AW4048+SUM(AY4048:BC4048)+SUM(BF4048:BL4048)</f>
        <v>0</v>
      </c>
      <c r="AB4048" s="800"/>
      <c r="AC4048" s="800"/>
      <c r="AD4048" s="800"/>
      <c r="AE4048" s="800"/>
      <c r="AF4048" s="800"/>
      <c r="AG4048" s="800"/>
      <c r="AH4048" s="800"/>
      <c r="AI4048" s="1">
        <f t="shared" ref="AI4048" si="1883">SUM(AJ4048:AV4048)+AX4048+SUM(BD4048:BE4048)</f>
        <v>0</v>
      </c>
      <c r="AJ4048" s="800"/>
      <c r="AK4048" s="800"/>
      <c r="AL4048" s="800"/>
      <c r="AM4048" s="800"/>
      <c r="AN4048" s="800"/>
      <c r="AO4048" s="800"/>
      <c r="AP4048" s="800"/>
      <c r="AQ4048" s="800"/>
      <c r="AR4048" s="800"/>
      <c r="AS4048" s="800"/>
      <c r="AT4048" s="800"/>
      <c r="AU4048" s="800"/>
      <c r="AV4048" s="800"/>
      <c r="AW4048" s="800"/>
      <c r="AX4048" s="800"/>
      <c r="AY4048" s="800"/>
      <c r="AZ4048" s="800"/>
      <c r="BA4048" s="800"/>
      <c r="BB4048" s="800"/>
      <c r="BC4048" s="800"/>
      <c r="BD4048" s="800"/>
      <c r="BE4048" s="800"/>
      <c r="BF4048" s="800"/>
      <c r="BG4048" s="800"/>
      <c r="BH4048" s="800"/>
      <c r="BI4048" s="800"/>
      <c r="BJ4048" s="800"/>
      <c r="BK4048" s="800"/>
      <c r="BL4048" s="800"/>
      <c r="BM4048" s="1">
        <f t="shared" si="1879"/>
        <v>0</v>
      </c>
      <c r="BN4048" s="800"/>
      <c r="BO4048" s="800"/>
      <c r="BP4048" s="800"/>
    </row>
    <row r="4049" spans="1:77" s="619" customFormat="1" hidden="1">
      <c r="A4049" s="603"/>
      <c r="B4049" s="1683"/>
      <c r="C4049" s="1683"/>
      <c r="D4049" s="605"/>
      <c r="E4049" s="635"/>
      <c r="F4049" s="605"/>
      <c r="G4049" s="607"/>
      <c r="H4049" s="608"/>
      <c r="I4049" s="609"/>
      <c r="J4049" s="610"/>
      <c r="K4049" s="611"/>
      <c r="L4049" s="611"/>
      <c r="M4049" s="611"/>
      <c r="N4049" s="611"/>
      <c r="O4049" s="612"/>
      <c r="P4049" s="612"/>
      <c r="Q4049" s="613"/>
      <c r="R4049" s="612"/>
      <c r="S4049" s="612"/>
      <c r="T4049" s="615"/>
      <c r="U4049" s="612"/>
      <c r="V4049" s="612"/>
      <c r="W4049" s="613"/>
      <c r="X4049" s="612"/>
      <c r="Y4049" s="612"/>
      <c r="Z4049" s="612"/>
      <c r="AA4049" s="611"/>
      <c r="AB4049" s="612"/>
      <c r="AC4049" s="612"/>
      <c r="AD4049" s="613"/>
      <c r="AE4049" s="613"/>
      <c r="AF4049" s="612"/>
      <c r="AG4049" s="612"/>
      <c r="AH4049" s="612"/>
      <c r="AI4049" s="611"/>
      <c r="AJ4049" s="612"/>
      <c r="AK4049" s="612"/>
      <c r="AL4049" s="612"/>
      <c r="AM4049" s="613"/>
      <c r="AN4049" s="612"/>
      <c r="AO4049" s="612"/>
      <c r="AP4049" s="612"/>
      <c r="AQ4049" s="613"/>
      <c r="AR4049" s="612"/>
      <c r="AS4049" s="612"/>
      <c r="AT4049" s="612"/>
      <c r="AU4049" s="616"/>
      <c r="AV4049" s="612"/>
      <c r="AW4049" s="612"/>
      <c r="AX4049" s="612"/>
      <c r="AY4049" s="612"/>
      <c r="AZ4049" s="612"/>
      <c r="BA4049" s="612"/>
      <c r="BB4049" s="612"/>
      <c r="BC4049" s="613"/>
      <c r="BD4049" s="612"/>
      <c r="BE4049" s="612"/>
      <c r="BF4049" s="612"/>
      <c r="BG4049" s="612"/>
      <c r="BH4049" s="613"/>
      <c r="BI4049" s="612"/>
      <c r="BJ4049" s="612"/>
      <c r="BK4049" s="612"/>
      <c r="BL4049" s="613"/>
      <c r="BM4049" s="611"/>
      <c r="BN4049" s="612"/>
      <c r="BO4049" s="612"/>
      <c r="BP4049" s="612"/>
      <c r="BQ4049" s="547"/>
      <c r="BR4049" s="622"/>
      <c r="BS4049" s="1226"/>
      <c r="BT4049" s="605"/>
      <c r="BU4049" s="621"/>
      <c r="BY4049" s="607"/>
    </row>
    <row r="4050" spans="1:77" s="619" customFormat="1" hidden="1">
      <c r="A4050" s="603"/>
      <c r="B4050" s="604"/>
      <c r="C4050" s="604"/>
      <c r="D4050" s="605"/>
      <c r="E4050" s="635"/>
      <c r="F4050" s="605"/>
      <c r="G4050" s="607"/>
      <c r="H4050" s="608"/>
      <c r="I4050" s="609"/>
      <c r="J4050" s="610"/>
      <c r="K4050" s="611"/>
      <c r="L4050" s="611"/>
      <c r="M4050" s="611"/>
      <c r="N4050" s="611"/>
      <c r="O4050" s="612"/>
      <c r="P4050" s="612"/>
      <c r="Q4050" s="613"/>
      <c r="R4050" s="612"/>
      <c r="S4050" s="612"/>
      <c r="T4050" s="615"/>
      <c r="U4050" s="612"/>
      <c r="V4050" s="612"/>
      <c r="W4050" s="613"/>
      <c r="X4050" s="612"/>
      <c r="Y4050" s="612"/>
      <c r="Z4050" s="612"/>
      <c r="AA4050" s="611"/>
      <c r="AB4050" s="612"/>
      <c r="AC4050" s="612"/>
      <c r="AD4050" s="613"/>
      <c r="AE4050" s="613"/>
      <c r="AF4050" s="612"/>
      <c r="AG4050" s="612"/>
      <c r="AH4050" s="612"/>
      <c r="AI4050" s="611"/>
      <c r="AJ4050" s="612"/>
      <c r="AK4050" s="612"/>
      <c r="AL4050" s="612"/>
      <c r="AM4050" s="613"/>
      <c r="AN4050" s="612"/>
      <c r="AO4050" s="612"/>
      <c r="AP4050" s="612"/>
      <c r="AQ4050" s="613"/>
      <c r="AR4050" s="612"/>
      <c r="AS4050" s="612"/>
      <c r="AT4050" s="612"/>
      <c r="AU4050" s="616"/>
      <c r="AV4050" s="612"/>
      <c r="AW4050" s="612"/>
      <c r="AX4050" s="612"/>
      <c r="AY4050" s="612"/>
      <c r="AZ4050" s="612"/>
      <c r="BA4050" s="612"/>
      <c r="BB4050" s="612"/>
      <c r="BC4050" s="613"/>
      <c r="BD4050" s="612"/>
      <c r="BE4050" s="612"/>
      <c r="BF4050" s="612"/>
      <c r="BG4050" s="612"/>
      <c r="BH4050" s="613"/>
      <c r="BI4050" s="612"/>
      <c r="BJ4050" s="612"/>
      <c r="BK4050" s="612"/>
      <c r="BL4050" s="613"/>
      <c r="BM4050" s="611"/>
      <c r="BN4050" s="612"/>
      <c r="BO4050" s="612"/>
      <c r="BP4050" s="612"/>
      <c r="BQ4050" s="547"/>
      <c r="BR4050" s="622"/>
      <c r="BS4050" s="617"/>
      <c r="BT4050" s="605"/>
      <c r="BU4050" s="621"/>
      <c r="BY4050" s="607"/>
    </row>
    <row r="4051" spans="1:77" s="619" customFormat="1" hidden="1">
      <c r="A4051" s="603"/>
      <c r="B4051" s="604"/>
      <c r="C4051" s="604"/>
      <c r="D4051" s="605"/>
      <c r="E4051" s="635"/>
      <c r="F4051" s="605"/>
      <c r="G4051" s="607"/>
      <c r="H4051" s="608"/>
      <c r="I4051" s="609"/>
      <c r="J4051" s="610"/>
      <c r="K4051" s="611"/>
      <c r="L4051" s="611"/>
      <c r="M4051" s="611"/>
      <c r="N4051" s="611"/>
      <c r="O4051" s="612"/>
      <c r="P4051" s="612"/>
      <c r="Q4051" s="613"/>
      <c r="R4051" s="612"/>
      <c r="S4051" s="612"/>
      <c r="T4051" s="615"/>
      <c r="U4051" s="612"/>
      <c r="V4051" s="612"/>
      <c r="W4051" s="613"/>
      <c r="X4051" s="612"/>
      <c r="Y4051" s="612"/>
      <c r="Z4051" s="612"/>
      <c r="AA4051" s="611"/>
      <c r="AB4051" s="612"/>
      <c r="AC4051" s="612"/>
      <c r="AD4051" s="613"/>
      <c r="AE4051" s="613"/>
      <c r="AF4051" s="612"/>
      <c r="AG4051" s="612"/>
      <c r="AH4051" s="612"/>
      <c r="AI4051" s="611"/>
      <c r="AJ4051" s="612"/>
      <c r="AK4051" s="612"/>
      <c r="AL4051" s="612"/>
      <c r="AM4051" s="613"/>
      <c r="AN4051" s="612"/>
      <c r="AO4051" s="612"/>
      <c r="AP4051" s="612"/>
      <c r="AQ4051" s="613"/>
      <c r="AR4051" s="612"/>
      <c r="AS4051" s="612"/>
      <c r="AT4051" s="612"/>
      <c r="AU4051" s="616"/>
      <c r="AV4051" s="612"/>
      <c r="AW4051" s="612"/>
      <c r="AX4051" s="612"/>
      <c r="AY4051" s="612"/>
      <c r="AZ4051" s="612"/>
      <c r="BA4051" s="612"/>
      <c r="BB4051" s="612"/>
      <c r="BC4051" s="613"/>
      <c r="BD4051" s="612"/>
      <c r="BE4051" s="612"/>
      <c r="BF4051" s="612"/>
      <c r="BG4051" s="612"/>
      <c r="BH4051" s="613"/>
      <c r="BI4051" s="612"/>
      <c r="BJ4051" s="612"/>
      <c r="BK4051" s="612"/>
      <c r="BL4051" s="613"/>
      <c r="BM4051" s="611"/>
      <c r="BN4051" s="612"/>
      <c r="BO4051" s="612"/>
      <c r="BP4051" s="612"/>
      <c r="BQ4051" s="547"/>
      <c r="BR4051" s="622"/>
      <c r="BS4051" s="1226"/>
      <c r="BT4051" s="605"/>
      <c r="BU4051" s="621"/>
      <c r="BY4051" s="607"/>
    </row>
    <row r="4052" spans="1:77" s="619" customFormat="1" hidden="1">
      <c r="A4052" s="603"/>
      <c r="B4052" s="1607"/>
      <c r="C4052" s="1607"/>
      <c r="D4052" s="605"/>
      <c r="E4052" s="635"/>
      <c r="F4052" s="605"/>
      <c r="G4052" s="607"/>
      <c r="H4052" s="608"/>
      <c r="I4052" s="609"/>
      <c r="J4052" s="610"/>
      <c r="K4052" s="611"/>
      <c r="L4052" s="611"/>
      <c r="M4052" s="611"/>
      <c r="N4052" s="611"/>
      <c r="O4052" s="612"/>
      <c r="P4052" s="612"/>
      <c r="Q4052" s="613"/>
      <c r="R4052" s="612"/>
      <c r="S4052" s="612"/>
      <c r="T4052" s="615"/>
      <c r="U4052" s="612"/>
      <c r="V4052" s="612"/>
      <c r="W4052" s="613"/>
      <c r="X4052" s="612"/>
      <c r="Y4052" s="612"/>
      <c r="Z4052" s="612"/>
      <c r="AA4052" s="611"/>
      <c r="AB4052" s="612"/>
      <c r="AC4052" s="612"/>
      <c r="AD4052" s="613"/>
      <c r="AE4052" s="613"/>
      <c r="AF4052" s="612"/>
      <c r="AG4052" s="612"/>
      <c r="AH4052" s="612"/>
      <c r="AI4052" s="611"/>
      <c r="AJ4052" s="612"/>
      <c r="AK4052" s="612"/>
      <c r="AL4052" s="612"/>
      <c r="AM4052" s="613"/>
      <c r="AN4052" s="612"/>
      <c r="AO4052" s="612"/>
      <c r="AP4052" s="612"/>
      <c r="AQ4052" s="613"/>
      <c r="AR4052" s="612"/>
      <c r="AS4052" s="612"/>
      <c r="AT4052" s="612"/>
      <c r="AU4052" s="616"/>
      <c r="AV4052" s="612"/>
      <c r="AW4052" s="612"/>
      <c r="AX4052" s="612"/>
      <c r="AY4052" s="612"/>
      <c r="AZ4052" s="612"/>
      <c r="BA4052" s="612"/>
      <c r="BB4052" s="612"/>
      <c r="BC4052" s="613"/>
      <c r="BD4052" s="612"/>
      <c r="BE4052" s="612"/>
      <c r="BF4052" s="612"/>
      <c r="BG4052" s="612"/>
      <c r="BH4052" s="613"/>
      <c r="BI4052" s="612"/>
      <c r="BJ4052" s="612"/>
      <c r="BK4052" s="612"/>
      <c r="BL4052" s="613"/>
      <c r="BM4052" s="611"/>
      <c r="BN4052" s="612"/>
      <c r="BO4052" s="612"/>
      <c r="BP4052" s="612"/>
      <c r="BQ4052" s="547"/>
      <c r="BR4052" s="622"/>
      <c r="BS4052" s="1226"/>
      <c r="BT4052" s="605"/>
      <c r="BU4052" s="621"/>
      <c r="BY4052" s="607"/>
    </row>
    <row r="4053" spans="1:77" s="619" customFormat="1" hidden="1">
      <c r="A4053" s="603"/>
      <c r="B4053" s="1607"/>
      <c r="C4053" s="1607"/>
      <c r="D4053" s="605"/>
      <c r="E4053" s="635"/>
      <c r="F4053" s="605"/>
      <c r="G4053" s="607"/>
      <c r="H4053" s="608"/>
      <c r="I4053" s="609"/>
      <c r="J4053" s="610"/>
      <c r="K4053" s="611"/>
      <c r="L4053" s="611"/>
      <c r="M4053" s="611"/>
      <c r="N4053" s="611"/>
      <c r="O4053" s="612"/>
      <c r="P4053" s="612"/>
      <c r="Q4053" s="613"/>
      <c r="R4053" s="612"/>
      <c r="S4053" s="612"/>
      <c r="T4053" s="615"/>
      <c r="U4053" s="612"/>
      <c r="V4053" s="612"/>
      <c r="W4053" s="613"/>
      <c r="X4053" s="612"/>
      <c r="Y4053" s="612"/>
      <c r="Z4053" s="612"/>
      <c r="AA4053" s="611"/>
      <c r="AB4053" s="612"/>
      <c r="AC4053" s="612"/>
      <c r="AD4053" s="613"/>
      <c r="AE4053" s="613"/>
      <c r="AF4053" s="612"/>
      <c r="AG4053" s="612"/>
      <c r="AH4053" s="612"/>
      <c r="AI4053" s="611"/>
      <c r="AJ4053" s="612"/>
      <c r="AK4053" s="612"/>
      <c r="AL4053" s="612"/>
      <c r="AM4053" s="613"/>
      <c r="AN4053" s="612"/>
      <c r="AO4053" s="612"/>
      <c r="AP4053" s="612"/>
      <c r="AQ4053" s="613"/>
      <c r="AR4053" s="612"/>
      <c r="AS4053" s="612"/>
      <c r="AT4053" s="612"/>
      <c r="AU4053" s="616"/>
      <c r="AV4053" s="612"/>
      <c r="AW4053" s="612"/>
      <c r="AX4053" s="612"/>
      <c r="AY4053" s="612"/>
      <c r="AZ4053" s="612"/>
      <c r="BA4053" s="612"/>
      <c r="BB4053" s="612"/>
      <c r="BC4053" s="613"/>
      <c r="BD4053" s="612"/>
      <c r="BE4053" s="612"/>
      <c r="BF4053" s="612"/>
      <c r="BG4053" s="612"/>
      <c r="BH4053" s="613"/>
      <c r="BI4053" s="612"/>
      <c r="BJ4053" s="612"/>
      <c r="BK4053" s="612"/>
      <c r="BL4053" s="613"/>
      <c r="BM4053" s="611"/>
      <c r="BN4053" s="612"/>
      <c r="BO4053" s="612"/>
      <c r="BP4053" s="612"/>
      <c r="BQ4053" s="547"/>
      <c r="BR4053" s="622"/>
      <c r="BS4053" s="1226"/>
      <c r="BT4053" s="605"/>
      <c r="BU4053" s="621"/>
      <c r="BY4053" s="607"/>
    </row>
    <row r="4054" spans="1:77" s="619" customFormat="1" hidden="1">
      <c r="A4054" s="603"/>
      <c r="B4054" s="604"/>
      <c r="C4054" s="604"/>
      <c r="D4054" s="605"/>
      <c r="E4054" s="635"/>
      <c r="F4054" s="605"/>
      <c r="G4054" s="607"/>
      <c r="H4054" s="608"/>
      <c r="I4054" s="609"/>
      <c r="J4054" s="610"/>
      <c r="K4054" s="611"/>
      <c r="L4054" s="611"/>
      <c r="M4054" s="611"/>
      <c r="N4054" s="611"/>
      <c r="O4054" s="612"/>
      <c r="P4054" s="612"/>
      <c r="Q4054" s="613"/>
      <c r="R4054" s="612"/>
      <c r="S4054" s="612"/>
      <c r="T4054" s="615"/>
      <c r="U4054" s="612"/>
      <c r="V4054" s="612"/>
      <c r="W4054" s="613"/>
      <c r="X4054" s="612"/>
      <c r="Y4054" s="612"/>
      <c r="Z4054" s="612"/>
      <c r="AA4054" s="611"/>
      <c r="AB4054" s="612"/>
      <c r="AC4054" s="612"/>
      <c r="AD4054" s="613"/>
      <c r="AE4054" s="613"/>
      <c r="AF4054" s="612"/>
      <c r="AG4054" s="612"/>
      <c r="AH4054" s="612"/>
      <c r="AI4054" s="611"/>
      <c r="AJ4054" s="612"/>
      <c r="AK4054" s="612"/>
      <c r="AL4054" s="612"/>
      <c r="AM4054" s="613"/>
      <c r="AN4054" s="612"/>
      <c r="AO4054" s="612"/>
      <c r="AP4054" s="612"/>
      <c r="AQ4054" s="613"/>
      <c r="AR4054" s="612"/>
      <c r="AS4054" s="612"/>
      <c r="AT4054" s="612"/>
      <c r="AU4054" s="616"/>
      <c r="AV4054" s="612"/>
      <c r="AW4054" s="612"/>
      <c r="AX4054" s="612"/>
      <c r="AY4054" s="612"/>
      <c r="AZ4054" s="612"/>
      <c r="BA4054" s="612"/>
      <c r="BB4054" s="612"/>
      <c r="BC4054" s="613"/>
      <c r="BD4054" s="612"/>
      <c r="BE4054" s="612"/>
      <c r="BF4054" s="612"/>
      <c r="BG4054" s="612"/>
      <c r="BH4054" s="613"/>
      <c r="BI4054" s="612"/>
      <c r="BJ4054" s="612"/>
      <c r="BK4054" s="612"/>
      <c r="BL4054" s="613"/>
      <c r="BM4054" s="611"/>
      <c r="BN4054" s="612"/>
      <c r="BO4054" s="612"/>
      <c r="BP4054" s="612"/>
      <c r="BQ4054" s="547"/>
      <c r="BR4054" s="622"/>
      <c r="BS4054" s="1226"/>
      <c r="BT4054" s="605"/>
      <c r="BU4054" s="621"/>
      <c r="BY4054" s="607"/>
    </row>
    <row r="4055" spans="1:77" s="619" customFormat="1" hidden="1">
      <c r="A4055" s="603"/>
      <c r="B4055" s="604"/>
      <c r="C4055" s="604"/>
      <c r="D4055" s="688"/>
      <c r="E4055" s="605"/>
      <c r="F4055" s="635"/>
      <c r="H4055" s="608"/>
      <c r="I4055" s="609"/>
      <c r="J4055" s="610"/>
      <c r="K4055" s="611"/>
      <c r="L4055" s="611"/>
      <c r="M4055" s="611"/>
      <c r="N4055" s="611"/>
      <c r="O4055" s="612"/>
      <c r="P4055" s="612"/>
      <c r="Q4055" s="613"/>
      <c r="R4055" s="612"/>
      <c r="S4055" s="612"/>
      <c r="T4055" s="615"/>
      <c r="U4055" s="612"/>
      <c r="V4055" s="612"/>
      <c r="W4055" s="613"/>
      <c r="X4055" s="612"/>
      <c r="Y4055" s="612"/>
      <c r="Z4055" s="612"/>
      <c r="AA4055" s="611"/>
      <c r="AB4055" s="612"/>
      <c r="AC4055" s="612"/>
      <c r="AD4055" s="613"/>
      <c r="AE4055" s="613"/>
      <c r="AF4055" s="612"/>
      <c r="AG4055" s="612"/>
      <c r="AH4055" s="612"/>
      <c r="AI4055" s="611"/>
      <c r="AJ4055" s="612"/>
      <c r="AK4055" s="612"/>
      <c r="AL4055" s="612"/>
      <c r="AM4055" s="613"/>
      <c r="AN4055" s="612"/>
      <c r="AO4055" s="968"/>
      <c r="AP4055" s="612"/>
      <c r="AQ4055" s="613"/>
      <c r="AR4055" s="612"/>
      <c r="AS4055" s="612"/>
      <c r="AT4055" s="612"/>
      <c r="AU4055" s="616"/>
      <c r="AV4055" s="968"/>
      <c r="AW4055" s="968"/>
      <c r="AX4055" s="612"/>
      <c r="AY4055" s="612"/>
      <c r="AZ4055" s="612"/>
      <c r="BA4055" s="612"/>
      <c r="BB4055" s="612"/>
      <c r="BC4055" s="613"/>
      <c r="BD4055" s="612"/>
      <c r="BE4055" s="612"/>
      <c r="BF4055" s="612"/>
      <c r="BG4055" s="612"/>
      <c r="BH4055" s="613"/>
      <c r="BI4055" s="612"/>
      <c r="BJ4055" s="612"/>
      <c r="BK4055" s="612"/>
      <c r="BL4055" s="613"/>
      <c r="BM4055" s="611"/>
      <c r="BN4055" s="612"/>
      <c r="BO4055" s="612"/>
      <c r="BP4055" s="612"/>
      <c r="BQ4055" s="547"/>
      <c r="BR4055" s="688"/>
      <c r="BS4055" s="1201"/>
      <c r="BT4055" s="688"/>
      <c r="BU4055" s="621"/>
    </row>
    <row r="4056" spans="1:77" s="619" customFormat="1" hidden="1">
      <c r="A4056" s="603"/>
      <c r="B4056" s="1683"/>
      <c r="C4056" s="1683"/>
      <c r="D4056" s="605"/>
      <c r="E4056" s="1849"/>
      <c r="F4056" s="605"/>
      <c r="H4056" s="608"/>
      <c r="I4056" s="609"/>
      <c r="J4056" s="610"/>
      <c r="K4056" s="611"/>
      <c r="L4056" s="611"/>
      <c r="M4056" s="611"/>
      <c r="N4056" s="611"/>
      <c r="O4056" s="612"/>
      <c r="P4056" s="612"/>
      <c r="Q4056" s="613"/>
      <c r="R4056" s="612"/>
      <c r="S4056" s="612"/>
      <c r="T4056" s="615"/>
      <c r="U4056" s="612"/>
      <c r="V4056" s="612"/>
      <c r="W4056" s="613"/>
      <c r="X4056" s="612"/>
      <c r="Y4056" s="612"/>
      <c r="Z4056" s="612"/>
      <c r="AA4056" s="611"/>
      <c r="AB4056" s="612"/>
      <c r="AC4056" s="612"/>
      <c r="AD4056" s="613"/>
      <c r="AE4056" s="613"/>
      <c r="AF4056" s="612"/>
      <c r="AG4056" s="612"/>
      <c r="AH4056" s="612"/>
      <c r="AI4056" s="611"/>
      <c r="AJ4056" s="612"/>
      <c r="AK4056" s="612"/>
      <c r="AL4056" s="612"/>
      <c r="AM4056" s="613"/>
      <c r="AN4056" s="612"/>
      <c r="AO4056" s="612"/>
      <c r="AP4056" s="612"/>
      <c r="AQ4056" s="613"/>
      <c r="AR4056" s="612"/>
      <c r="AS4056" s="612"/>
      <c r="AT4056" s="612"/>
      <c r="AU4056" s="616"/>
      <c r="AV4056" s="612"/>
      <c r="AW4056" s="612"/>
      <c r="AX4056" s="612"/>
      <c r="AY4056" s="612"/>
      <c r="AZ4056" s="612"/>
      <c r="BA4056" s="612"/>
      <c r="BB4056" s="612"/>
      <c r="BC4056" s="613"/>
      <c r="BD4056" s="612"/>
      <c r="BE4056" s="612"/>
      <c r="BF4056" s="612"/>
      <c r="BG4056" s="612"/>
      <c r="BH4056" s="613"/>
      <c r="BI4056" s="612"/>
      <c r="BJ4056" s="612"/>
      <c r="BK4056" s="612"/>
      <c r="BL4056" s="613"/>
      <c r="BM4056" s="611"/>
      <c r="BN4056" s="612"/>
      <c r="BO4056" s="612"/>
      <c r="BP4056" s="612"/>
      <c r="BQ4056" s="547"/>
      <c r="BR4056" s="622"/>
      <c r="BS4056" s="1226"/>
      <c r="BT4056" s="605"/>
      <c r="BU4056" s="621"/>
    </row>
    <row r="4057" spans="1:77" s="619" customFormat="1" hidden="1">
      <c r="A4057" s="603"/>
      <c r="B4057" s="604"/>
      <c r="C4057" s="604"/>
      <c r="D4057" s="605"/>
      <c r="E4057" s="635"/>
      <c r="F4057" s="606"/>
      <c r="H4057" s="608"/>
      <c r="I4057" s="609"/>
      <c r="J4057" s="610"/>
      <c r="K4057" s="611"/>
      <c r="L4057" s="611"/>
      <c r="M4057" s="611"/>
      <c r="N4057" s="611"/>
      <c r="O4057" s="612"/>
      <c r="P4057" s="612"/>
      <c r="Q4057" s="613"/>
      <c r="R4057" s="612"/>
      <c r="S4057" s="612"/>
      <c r="T4057" s="615"/>
      <c r="U4057" s="612"/>
      <c r="V4057" s="612"/>
      <c r="W4057" s="613"/>
      <c r="X4057" s="612"/>
      <c r="Y4057" s="612"/>
      <c r="Z4057" s="612"/>
      <c r="AA4057" s="611"/>
      <c r="AB4057" s="612"/>
      <c r="AC4057" s="612"/>
      <c r="AD4057" s="613"/>
      <c r="AE4057" s="613"/>
      <c r="AF4057" s="612"/>
      <c r="AG4057" s="612"/>
      <c r="AH4057" s="612"/>
      <c r="AI4057" s="611"/>
      <c r="AJ4057" s="612"/>
      <c r="AK4057" s="612"/>
      <c r="AL4057" s="612"/>
      <c r="AM4057" s="613"/>
      <c r="AN4057" s="612"/>
      <c r="AO4057" s="612"/>
      <c r="AP4057" s="612"/>
      <c r="AQ4057" s="613"/>
      <c r="AR4057" s="612"/>
      <c r="AS4057" s="612"/>
      <c r="AT4057" s="612"/>
      <c r="AU4057" s="616"/>
      <c r="AV4057" s="612"/>
      <c r="AW4057" s="612"/>
      <c r="AX4057" s="612"/>
      <c r="AY4057" s="612"/>
      <c r="AZ4057" s="612"/>
      <c r="BA4057" s="612"/>
      <c r="BB4057" s="612"/>
      <c r="BC4057" s="613"/>
      <c r="BD4057" s="612"/>
      <c r="BE4057" s="612"/>
      <c r="BF4057" s="612"/>
      <c r="BG4057" s="612"/>
      <c r="BH4057" s="613"/>
      <c r="BI4057" s="612"/>
      <c r="BJ4057" s="612"/>
      <c r="BK4057" s="612"/>
      <c r="BL4057" s="613"/>
      <c r="BM4057" s="611"/>
      <c r="BN4057" s="612"/>
      <c r="BO4057" s="612"/>
      <c r="BP4057" s="612"/>
      <c r="BQ4057" s="547"/>
      <c r="BR4057" s="622"/>
      <c r="BS4057" s="1226"/>
      <c r="BT4057" s="605"/>
      <c r="BU4057" s="621"/>
    </row>
    <row r="4058" spans="1:77" s="619" customFormat="1" hidden="1">
      <c r="A4058" s="603"/>
      <c r="B4058" s="604"/>
      <c r="C4058" s="604"/>
      <c r="D4058" s="605"/>
      <c r="E4058" s="635"/>
      <c r="F4058" s="605"/>
      <c r="H4058" s="608"/>
      <c r="I4058" s="609"/>
      <c r="J4058" s="610"/>
      <c r="K4058" s="611"/>
      <c r="L4058" s="611"/>
      <c r="M4058" s="611"/>
      <c r="N4058" s="611"/>
      <c r="O4058" s="612"/>
      <c r="P4058" s="612"/>
      <c r="Q4058" s="613"/>
      <c r="R4058" s="612"/>
      <c r="S4058" s="612"/>
      <c r="T4058" s="615"/>
      <c r="U4058" s="612"/>
      <c r="V4058" s="612"/>
      <c r="W4058" s="613"/>
      <c r="X4058" s="612"/>
      <c r="Y4058" s="612"/>
      <c r="Z4058" s="612"/>
      <c r="AA4058" s="611"/>
      <c r="AB4058" s="612"/>
      <c r="AC4058" s="612"/>
      <c r="AD4058" s="613"/>
      <c r="AE4058" s="613"/>
      <c r="AF4058" s="612"/>
      <c r="AG4058" s="612"/>
      <c r="AH4058" s="612"/>
      <c r="AI4058" s="611"/>
      <c r="AJ4058" s="612"/>
      <c r="AK4058" s="612"/>
      <c r="AL4058" s="612"/>
      <c r="AM4058" s="613"/>
      <c r="AN4058" s="612"/>
      <c r="AO4058" s="612"/>
      <c r="AP4058" s="612"/>
      <c r="AQ4058" s="613"/>
      <c r="AR4058" s="612"/>
      <c r="AS4058" s="612"/>
      <c r="AT4058" s="612"/>
      <c r="AU4058" s="616"/>
      <c r="AV4058" s="612"/>
      <c r="AW4058" s="612"/>
      <c r="AX4058" s="612"/>
      <c r="AY4058" s="612"/>
      <c r="AZ4058" s="612"/>
      <c r="BA4058" s="612"/>
      <c r="BB4058" s="612"/>
      <c r="BC4058" s="613"/>
      <c r="BD4058" s="612"/>
      <c r="BE4058" s="612"/>
      <c r="BF4058" s="612"/>
      <c r="BG4058" s="612"/>
      <c r="BH4058" s="613"/>
      <c r="BI4058" s="612"/>
      <c r="BJ4058" s="612"/>
      <c r="BK4058" s="612"/>
      <c r="BL4058" s="613"/>
      <c r="BM4058" s="611"/>
      <c r="BN4058" s="612"/>
      <c r="BO4058" s="612"/>
      <c r="BP4058" s="612"/>
      <c r="BQ4058" s="547"/>
      <c r="BR4058" s="622"/>
      <c r="BS4058" s="1226"/>
      <c r="BT4058" s="605"/>
      <c r="BU4058" s="621"/>
    </row>
    <row r="4059" spans="1:77" s="619" customFormat="1" hidden="1">
      <c r="A4059" s="603"/>
      <c r="B4059" s="1683"/>
      <c r="C4059" s="1683"/>
      <c r="D4059" s="605"/>
      <c r="E4059" s="635"/>
      <c r="F4059" s="605"/>
      <c r="H4059" s="608"/>
      <c r="I4059" s="609"/>
      <c r="J4059" s="610"/>
      <c r="K4059" s="611"/>
      <c r="L4059" s="611"/>
      <c r="M4059" s="611"/>
      <c r="N4059" s="611"/>
      <c r="O4059" s="612"/>
      <c r="P4059" s="612"/>
      <c r="Q4059" s="613"/>
      <c r="R4059" s="612"/>
      <c r="S4059" s="612"/>
      <c r="T4059" s="615"/>
      <c r="U4059" s="612"/>
      <c r="V4059" s="612"/>
      <c r="W4059" s="613"/>
      <c r="X4059" s="612"/>
      <c r="Y4059" s="612"/>
      <c r="Z4059" s="612"/>
      <c r="AA4059" s="611"/>
      <c r="AB4059" s="612"/>
      <c r="AC4059" s="612"/>
      <c r="AD4059" s="613"/>
      <c r="AE4059" s="613"/>
      <c r="AF4059" s="612"/>
      <c r="AG4059" s="612"/>
      <c r="AH4059" s="612"/>
      <c r="AI4059" s="611"/>
      <c r="AJ4059" s="612"/>
      <c r="AK4059" s="612"/>
      <c r="AL4059" s="612"/>
      <c r="AM4059" s="613"/>
      <c r="AN4059" s="612"/>
      <c r="AO4059" s="612"/>
      <c r="AP4059" s="612"/>
      <c r="AQ4059" s="613"/>
      <c r="AR4059" s="612"/>
      <c r="AS4059" s="612"/>
      <c r="AT4059" s="612"/>
      <c r="AU4059" s="616"/>
      <c r="AV4059" s="612"/>
      <c r="AW4059" s="612"/>
      <c r="AX4059" s="612"/>
      <c r="AY4059" s="612"/>
      <c r="AZ4059" s="612"/>
      <c r="BA4059" s="612"/>
      <c r="BB4059" s="612"/>
      <c r="BC4059" s="613"/>
      <c r="BD4059" s="612"/>
      <c r="BE4059" s="612"/>
      <c r="BF4059" s="612"/>
      <c r="BG4059" s="612"/>
      <c r="BH4059" s="613"/>
      <c r="BI4059" s="612"/>
      <c r="BJ4059" s="612"/>
      <c r="BK4059" s="612"/>
      <c r="BL4059" s="613"/>
      <c r="BM4059" s="611"/>
      <c r="BN4059" s="612"/>
      <c r="BO4059" s="612"/>
      <c r="BP4059" s="612"/>
      <c r="BQ4059" s="547"/>
      <c r="BR4059" s="622"/>
      <c r="BS4059" s="1226"/>
      <c r="BT4059" s="605"/>
      <c r="BU4059" s="621"/>
    </row>
    <row r="4060" spans="1:77" s="619" customFormat="1" hidden="1">
      <c r="A4060" s="603"/>
      <c r="B4060" s="604"/>
      <c r="C4060" s="604"/>
      <c r="D4060" s="605"/>
      <c r="E4060" s="635"/>
      <c r="F4060" s="605"/>
      <c r="H4060" s="608"/>
      <c r="I4060" s="609"/>
      <c r="J4060" s="610"/>
      <c r="K4060" s="611"/>
      <c r="L4060" s="611"/>
      <c r="M4060" s="611"/>
      <c r="N4060" s="611"/>
      <c r="O4060" s="612"/>
      <c r="P4060" s="612"/>
      <c r="Q4060" s="613"/>
      <c r="R4060" s="612"/>
      <c r="S4060" s="612"/>
      <c r="T4060" s="615"/>
      <c r="U4060" s="612"/>
      <c r="V4060" s="612"/>
      <c r="W4060" s="613"/>
      <c r="X4060" s="612"/>
      <c r="Y4060" s="612"/>
      <c r="Z4060" s="612"/>
      <c r="AA4060" s="611"/>
      <c r="AB4060" s="612"/>
      <c r="AC4060" s="612"/>
      <c r="AD4060" s="613"/>
      <c r="AE4060" s="613"/>
      <c r="AF4060" s="612"/>
      <c r="AG4060" s="612"/>
      <c r="AH4060" s="612"/>
      <c r="AI4060" s="611"/>
      <c r="AJ4060" s="612"/>
      <c r="AK4060" s="612"/>
      <c r="AL4060" s="612"/>
      <c r="AM4060" s="613"/>
      <c r="AN4060" s="612"/>
      <c r="AO4060" s="612"/>
      <c r="AP4060" s="612"/>
      <c r="AQ4060" s="613"/>
      <c r="AR4060" s="612"/>
      <c r="AS4060" s="612"/>
      <c r="AT4060" s="612"/>
      <c r="AU4060" s="616"/>
      <c r="AV4060" s="612"/>
      <c r="AW4060" s="612"/>
      <c r="AX4060" s="612"/>
      <c r="AY4060" s="612"/>
      <c r="AZ4060" s="612"/>
      <c r="BA4060" s="612"/>
      <c r="BB4060" s="612"/>
      <c r="BC4060" s="613"/>
      <c r="BD4060" s="612"/>
      <c r="BE4060" s="612"/>
      <c r="BF4060" s="612"/>
      <c r="BG4060" s="612"/>
      <c r="BH4060" s="613"/>
      <c r="BI4060" s="612"/>
      <c r="BJ4060" s="612"/>
      <c r="BK4060" s="612"/>
      <c r="BL4060" s="613"/>
      <c r="BM4060" s="611"/>
      <c r="BN4060" s="612"/>
      <c r="BO4060" s="612"/>
      <c r="BP4060" s="612"/>
      <c r="BQ4060" s="547"/>
      <c r="BR4060" s="622"/>
      <c r="BS4060" s="1226"/>
      <c r="BT4060" s="605"/>
      <c r="BU4060" s="621"/>
    </row>
    <row r="4061" spans="1:77" s="619" customFormat="1" hidden="1">
      <c r="A4061" s="603"/>
      <c r="B4061" s="604"/>
      <c r="C4061" s="604"/>
      <c r="D4061" s="605"/>
      <c r="E4061" s="1849"/>
      <c r="F4061" s="605"/>
      <c r="H4061" s="608"/>
      <c r="I4061" s="609"/>
      <c r="J4061" s="610"/>
      <c r="K4061" s="611"/>
      <c r="L4061" s="611"/>
      <c r="M4061" s="611"/>
      <c r="N4061" s="611"/>
      <c r="O4061" s="612"/>
      <c r="P4061" s="612"/>
      <c r="Q4061" s="613"/>
      <c r="R4061" s="612"/>
      <c r="S4061" s="612"/>
      <c r="T4061" s="615"/>
      <c r="U4061" s="612"/>
      <c r="V4061" s="612"/>
      <c r="W4061" s="613"/>
      <c r="X4061" s="612"/>
      <c r="Y4061" s="612"/>
      <c r="Z4061" s="612"/>
      <c r="AA4061" s="611"/>
      <c r="AB4061" s="612"/>
      <c r="AC4061" s="612"/>
      <c r="AD4061" s="613"/>
      <c r="AE4061" s="613"/>
      <c r="AF4061" s="612"/>
      <c r="AG4061" s="612"/>
      <c r="AH4061" s="612"/>
      <c r="AI4061" s="611"/>
      <c r="AJ4061" s="612"/>
      <c r="AK4061" s="612"/>
      <c r="AL4061" s="612"/>
      <c r="AM4061" s="613"/>
      <c r="AN4061" s="612"/>
      <c r="AO4061" s="612"/>
      <c r="AP4061" s="612"/>
      <c r="AQ4061" s="613"/>
      <c r="AR4061" s="612"/>
      <c r="AS4061" s="612"/>
      <c r="AT4061" s="612"/>
      <c r="AU4061" s="616"/>
      <c r="AV4061" s="612"/>
      <c r="AW4061" s="612"/>
      <c r="AX4061" s="612"/>
      <c r="AY4061" s="612"/>
      <c r="AZ4061" s="612"/>
      <c r="BA4061" s="612"/>
      <c r="BB4061" s="612"/>
      <c r="BC4061" s="613"/>
      <c r="BD4061" s="612"/>
      <c r="BE4061" s="612"/>
      <c r="BF4061" s="612"/>
      <c r="BG4061" s="612"/>
      <c r="BH4061" s="613"/>
      <c r="BI4061" s="612"/>
      <c r="BJ4061" s="612"/>
      <c r="BK4061" s="612"/>
      <c r="BL4061" s="613"/>
      <c r="BM4061" s="611"/>
      <c r="BN4061" s="612"/>
      <c r="BO4061" s="612"/>
      <c r="BP4061" s="612"/>
      <c r="BQ4061" s="547"/>
      <c r="BR4061" s="622"/>
      <c r="BS4061" s="617"/>
      <c r="BT4061" s="605"/>
      <c r="BU4061" s="621"/>
    </row>
    <row r="4062" spans="1:77" s="619" customFormat="1" hidden="1">
      <c r="A4062" s="603"/>
      <c r="B4062" s="1610"/>
      <c r="C4062" s="1610"/>
      <c r="D4062" s="605"/>
      <c r="E4062" s="1849"/>
      <c r="F4062" s="605"/>
      <c r="H4062" s="608"/>
      <c r="I4062" s="609"/>
      <c r="J4062" s="610"/>
      <c r="K4062" s="611"/>
      <c r="L4062" s="611"/>
      <c r="M4062" s="611"/>
      <c r="N4062" s="611"/>
      <c r="O4062" s="612"/>
      <c r="P4062" s="612"/>
      <c r="Q4062" s="613"/>
      <c r="R4062" s="612"/>
      <c r="S4062" s="612"/>
      <c r="T4062" s="615"/>
      <c r="U4062" s="612"/>
      <c r="V4062" s="612"/>
      <c r="W4062" s="613"/>
      <c r="X4062" s="612"/>
      <c r="Y4062" s="612"/>
      <c r="Z4062" s="612"/>
      <c r="AA4062" s="611"/>
      <c r="AB4062" s="612"/>
      <c r="AC4062" s="612"/>
      <c r="AD4062" s="613"/>
      <c r="AE4062" s="613"/>
      <c r="AF4062" s="612"/>
      <c r="AG4062" s="612"/>
      <c r="AH4062" s="612"/>
      <c r="AI4062" s="611"/>
      <c r="AJ4062" s="612"/>
      <c r="AK4062" s="612"/>
      <c r="AL4062" s="612"/>
      <c r="AM4062" s="613"/>
      <c r="AN4062" s="612"/>
      <c r="AO4062" s="612"/>
      <c r="AP4062" s="612"/>
      <c r="AQ4062" s="613"/>
      <c r="AR4062" s="612"/>
      <c r="AS4062" s="612"/>
      <c r="AT4062" s="612"/>
      <c r="AU4062" s="616"/>
      <c r="AV4062" s="612"/>
      <c r="AW4062" s="612"/>
      <c r="AX4062" s="612"/>
      <c r="AY4062" s="612"/>
      <c r="AZ4062" s="612"/>
      <c r="BA4062" s="612"/>
      <c r="BB4062" s="612"/>
      <c r="BC4062" s="613"/>
      <c r="BD4062" s="612"/>
      <c r="BE4062" s="612"/>
      <c r="BF4062" s="612"/>
      <c r="BG4062" s="612"/>
      <c r="BH4062" s="613"/>
      <c r="BI4062" s="612"/>
      <c r="BJ4062" s="612"/>
      <c r="BK4062" s="612"/>
      <c r="BL4062" s="613"/>
      <c r="BM4062" s="611"/>
      <c r="BN4062" s="613"/>
      <c r="BO4062" s="612"/>
      <c r="BP4062" s="612"/>
      <c r="BQ4062" s="547"/>
      <c r="BR4062" s="622"/>
      <c r="BS4062" s="617"/>
      <c r="BT4062" s="605"/>
      <c r="BU4062" s="621"/>
    </row>
    <row r="4063" spans="1:77" s="619" customFormat="1" hidden="1">
      <c r="A4063" s="603"/>
      <c r="B4063" s="604"/>
      <c r="C4063" s="604"/>
      <c r="D4063" s="605"/>
      <c r="E4063" s="635"/>
      <c r="F4063" s="605"/>
      <c r="H4063" s="608"/>
      <c r="I4063" s="609"/>
      <c r="J4063" s="610"/>
      <c r="K4063" s="611"/>
      <c r="L4063" s="611"/>
      <c r="M4063" s="611"/>
      <c r="N4063" s="611"/>
      <c r="O4063" s="612"/>
      <c r="P4063" s="612"/>
      <c r="Q4063" s="613"/>
      <c r="R4063" s="612"/>
      <c r="S4063" s="612"/>
      <c r="T4063" s="615"/>
      <c r="U4063" s="612"/>
      <c r="V4063" s="612"/>
      <c r="W4063" s="613"/>
      <c r="X4063" s="612"/>
      <c r="Y4063" s="612"/>
      <c r="Z4063" s="612"/>
      <c r="AA4063" s="611"/>
      <c r="AB4063" s="612"/>
      <c r="AC4063" s="612"/>
      <c r="AD4063" s="613"/>
      <c r="AE4063" s="613"/>
      <c r="AF4063" s="612"/>
      <c r="AG4063" s="612"/>
      <c r="AH4063" s="612"/>
      <c r="AI4063" s="611"/>
      <c r="AJ4063" s="612"/>
      <c r="AK4063" s="612"/>
      <c r="AL4063" s="612"/>
      <c r="AM4063" s="613"/>
      <c r="AN4063" s="612"/>
      <c r="AO4063" s="612"/>
      <c r="AP4063" s="612"/>
      <c r="AQ4063" s="613"/>
      <c r="AR4063" s="612"/>
      <c r="AS4063" s="612"/>
      <c r="AT4063" s="612"/>
      <c r="AU4063" s="616"/>
      <c r="AV4063" s="612"/>
      <c r="AW4063" s="612"/>
      <c r="AX4063" s="612"/>
      <c r="AY4063" s="612"/>
      <c r="AZ4063" s="612"/>
      <c r="BA4063" s="612"/>
      <c r="BB4063" s="612"/>
      <c r="BC4063" s="613"/>
      <c r="BD4063" s="612"/>
      <c r="BE4063" s="612"/>
      <c r="BF4063" s="612"/>
      <c r="BG4063" s="612"/>
      <c r="BH4063" s="613"/>
      <c r="BI4063" s="612"/>
      <c r="BJ4063" s="612"/>
      <c r="BK4063" s="612"/>
      <c r="BL4063" s="613"/>
      <c r="BM4063" s="611"/>
      <c r="BN4063" s="612"/>
      <c r="BO4063" s="612"/>
      <c r="BP4063" s="612"/>
      <c r="BQ4063" s="547"/>
      <c r="BR4063" s="622"/>
      <c r="BS4063" s="1226"/>
      <c r="BT4063" s="605"/>
      <c r="BU4063" s="621"/>
    </row>
    <row r="4064" spans="1:77" s="619" customFormat="1" hidden="1">
      <c r="A4064" s="603"/>
      <c r="B4064" s="604"/>
      <c r="C4064" s="604"/>
      <c r="D4064" s="605"/>
      <c r="E4064" s="635"/>
      <c r="F4064" s="605"/>
      <c r="H4064" s="608"/>
      <c r="I4064" s="609"/>
      <c r="J4064" s="610"/>
      <c r="K4064" s="611"/>
      <c r="L4064" s="611"/>
      <c r="M4064" s="611"/>
      <c r="N4064" s="611"/>
      <c r="O4064" s="612"/>
      <c r="P4064" s="612"/>
      <c r="Q4064" s="613"/>
      <c r="R4064" s="612"/>
      <c r="S4064" s="612"/>
      <c r="T4064" s="615"/>
      <c r="U4064" s="612"/>
      <c r="V4064" s="612"/>
      <c r="W4064" s="613"/>
      <c r="X4064" s="612"/>
      <c r="Y4064" s="612"/>
      <c r="Z4064" s="612"/>
      <c r="AA4064" s="611"/>
      <c r="AB4064" s="612"/>
      <c r="AC4064" s="612"/>
      <c r="AD4064" s="613"/>
      <c r="AE4064" s="613"/>
      <c r="AF4064" s="612"/>
      <c r="AG4064" s="612"/>
      <c r="AH4064" s="612"/>
      <c r="AI4064" s="611"/>
      <c r="AJ4064" s="612"/>
      <c r="AK4064" s="612"/>
      <c r="AL4064" s="612"/>
      <c r="AM4064" s="613"/>
      <c r="AN4064" s="612"/>
      <c r="AO4064" s="612"/>
      <c r="AP4064" s="612"/>
      <c r="AQ4064" s="613"/>
      <c r="AR4064" s="612"/>
      <c r="AS4064" s="612"/>
      <c r="AT4064" s="612"/>
      <c r="AU4064" s="616"/>
      <c r="AV4064" s="612"/>
      <c r="AW4064" s="612"/>
      <c r="AX4064" s="612"/>
      <c r="AY4064" s="612"/>
      <c r="AZ4064" s="612"/>
      <c r="BA4064" s="612"/>
      <c r="BB4064" s="612"/>
      <c r="BC4064" s="613"/>
      <c r="BD4064" s="612"/>
      <c r="BE4064" s="612"/>
      <c r="BF4064" s="612"/>
      <c r="BG4064" s="612"/>
      <c r="BH4064" s="613"/>
      <c r="BI4064" s="612"/>
      <c r="BJ4064" s="612"/>
      <c r="BK4064" s="612"/>
      <c r="BL4064" s="613"/>
      <c r="BM4064" s="611"/>
      <c r="BN4064" s="612"/>
      <c r="BO4064" s="612"/>
      <c r="BP4064" s="612"/>
      <c r="BQ4064" s="547"/>
      <c r="BR4064" s="622"/>
      <c r="BS4064" s="1226"/>
      <c r="BT4064" s="605"/>
      <c r="BU4064" s="621"/>
    </row>
    <row r="4065" spans="1:77" s="619" customFormat="1" hidden="1">
      <c r="A4065" s="603"/>
      <c r="B4065" s="1683"/>
      <c r="C4065" s="1683"/>
      <c r="D4065" s="605"/>
      <c r="E4065" s="635"/>
      <c r="F4065" s="605"/>
      <c r="H4065" s="608"/>
      <c r="I4065" s="609"/>
      <c r="J4065" s="610"/>
      <c r="K4065" s="611"/>
      <c r="L4065" s="611"/>
      <c r="M4065" s="611"/>
      <c r="N4065" s="611"/>
      <c r="O4065" s="612"/>
      <c r="P4065" s="612"/>
      <c r="Q4065" s="613"/>
      <c r="R4065" s="612"/>
      <c r="S4065" s="612"/>
      <c r="T4065" s="615"/>
      <c r="U4065" s="612"/>
      <c r="V4065" s="612"/>
      <c r="W4065" s="613"/>
      <c r="X4065" s="612"/>
      <c r="Y4065" s="612"/>
      <c r="Z4065" s="612"/>
      <c r="AA4065" s="611"/>
      <c r="AB4065" s="612"/>
      <c r="AC4065" s="612"/>
      <c r="AD4065" s="613"/>
      <c r="AE4065" s="613"/>
      <c r="AF4065" s="612"/>
      <c r="AG4065" s="612"/>
      <c r="AH4065" s="612"/>
      <c r="AI4065" s="611"/>
      <c r="AJ4065" s="612"/>
      <c r="AK4065" s="612"/>
      <c r="AL4065" s="612"/>
      <c r="AM4065" s="613"/>
      <c r="AN4065" s="612"/>
      <c r="AO4065" s="612"/>
      <c r="AP4065" s="612"/>
      <c r="AQ4065" s="613"/>
      <c r="AR4065" s="612"/>
      <c r="AS4065" s="612"/>
      <c r="AT4065" s="612"/>
      <c r="AU4065" s="616"/>
      <c r="AV4065" s="612"/>
      <c r="AW4065" s="612"/>
      <c r="AX4065" s="612"/>
      <c r="AY4065" s="612"/>
      <c r="AZ4065" s="612"/>
      <c r="BA4065" s="612"/>
      <c r="BB4065" s="612"/>
      <c r="BC4065" s="613"/>
      <c r="BD4065" s="612"/>
      <c r="BE4065" s="612"/>
      <c r="BF4065" s="612"/>
      <c r="BG4065" s="612"/>
      <c r="BH4065" s="613"/>
      <c r="BI4065" s="612"/>
      <c r="BJ4065" s="612"/>
      <c r="BK4065" s="612"/>
      <c r="BL4065" s="613"/>
      <c r="BM4065" s="611"/>
      <c r="BN4065" s="612"/>
      <c r="BO4065" s="612"/>
      <c r="BP4065" s="612"/>
      <c r="BQ4065" s="547"/>
      <c r="BR4065" s="622"/>
      <c r="BS4065" s="1226"/>
      <c r="BT4065" s="605"/>
      <c r="BU4065" s="621"/>
    </row>
    <row r="4066" spans="1:77" s="619" customFormat="1" hidden="1">
      <c r="A4066" s="603"/>
      <c r="B4066" s="604"/>
      <c r="C4066" s="604"/>
      <c r="D4066" s="605"/>
      <c r="E4066" s="606"/>
      <c r="F4066" s="605"/>
      <c r="H4066" s="608"/>
      <c r="I4066" s="609"/>
      <c r="J4066" s="610"/>
      <c r="K4066" s="611"/>
      <c r="L4066" s="611"/>
      <c r="M4066" s="611"/>
      <c r="N4066" s="611"/>
      <c r="O4066" s="612"/>
      <c r="P4066" s="612"/>
      <c r="Q4066" s="613"/>
      <c r="R4066" s="614"/>
      <c r="S4066" s="614"/>
      <c r="T4066" s="615"/>
      <c r="U4066" s="612"/>
      <c r="V4066" s="612"/>
      <c r="W4066" s="613"/>
      <c r="X4066" s="612"/>
      <c r="Y4066" s="612"/>
      <c r="Z4066" s="612"/>
      <c r="AA4066" s="611"/>
      <c r="AB4066" s="612"/>
      <c r="AC4066" s="612"/>
      <c r="AD4066" s="613"/>
      <c r="AE4066" s="613"/>
      <c r="AF4066" s="612"/>
      <c r="AG4066" s="612"/>
      <c r="AH4066" s="612"/>
      <c r="AI4066" s="611"/>
      <c r="AJ4066" s="612"/>
      <c r="AK4066" s="612"/>
      <c r="AL4066" s="612"/>
      <c r="AM4066" s="613"/>
      <c r="AN4066" s="612"/>
      <c r="AO4066" s="612"/>
      <c r="AP4066" s="612"/>
      <c r="AQ4066" s="613"/>
      <c r="AR4066" s="612"/>
      <c r="AS4066" s="612"/>
      <c r="AT4066" s="612"/>
      <c r="AU4066" s="616"/>
      <c r="AV4066" s="612"/>
      <c r="AW4066" s="612"/>
      <c r="AX4066" s="612"/>
      <c r="AY4066" s="612"/>
      <c r="AZ4066" s="612"/>
      <c r="BA4066" s="612"/>
      <c r="BB4066" s="612"/>
      <c r="BC4066" s="613"/>
      <c r="BD4066" s="612"/>
      <c r="BE4066" s="612"/>
      <c r="BF4066" s="612"/>
      <c r="BG4066" s="612"/>
      <c r="BH4066" s="613"/>
      <c r="BI4066" s="612"/>
      <c r="BJ4066" s="612"/>
      <c r="BK4066" s="612"/>
      <c r="BL4066" s="613"/>
      <c r="BM4066" s="611"/>
      <c r="BN4066" s="612"/>
      <c r="BO4066" s="612"/>
      <c r="BP4066" s="612"/>
      <c r="BQ4066" s="547"/>
      <c r="BR4066" s="605"/>
      <c r="BS4066" s="1609"/>
      <c r="BT4066" s="605"/>
      <c r="BU4066" s="621"/>
      <c r="BV4066" s="607"/>
    </row>
    <row r="4067" spans="1:77" s="619" customFormat="1" hidden="1">
      <c r="A4067" s="603"/>
      <c r="B4067" s="604"/>
      <c r="C4067" s="604"/>
      <c r="D4067" s="605"/>
      <c r="E4067" s="635"/>
      <c r="F4067" s="605"/>
      <c r="H4067" s="608"/>
      <c r="I4067" s="609"/>
      <c r="J4067" s="610"/>
      <c r="K4067" s="611"/>
      <c r="L4067" s="611"/>
      <c r="M4067" s="611"/>
      <c r="N4067" s="611"/>
      <c r="O4067" s="612"/>
      <c r="P4067" s="612"/>
      <c r="Q4067" s="613"/>
      <c r="R4067" s="612"/>
      <c r="S4067" s="612"/>
      <c r="T4067" s="615"/>
      <c r="U4067" s="612"/>
      <c r="V4067" s="612"/>
      <c r="W4067" s="613"/>
      <c r="X4067" s="612"/>
      <c r="Y4067" s="612"/>
      <c r="Z4067" s="612"/>
      <c r="AA4067" s="611"/>
      <c r="AB4067" s="612"/>
      <c r="AC4067" s="612"/>
      <c r="AD4067" s="613"/>
      <c r="AE4067" s="613"/>
      <c r="AF4067" s="612"/>
      <c r="AG4067" s="612"/>
      <c r="AH4067" s="612"/>
      <c r="AI4067" s="611"/>
      <c r="AJ4067" s="612"/>
      <c r="AK4067" s="612"/>
      <c r="AL4067" s="612"/>
      <c r="AM4067" s="613"/>
      <c r="AN4067" s="612"/>
      <c r="AO4067" s="612"/>
      <c r="AP4067" s="612"/>
      <c r="AQ4067" s="613"/>
      <c r="AR4067" s="612"/>
      <c r="AS4067" s="612"/>
      <c r="AT4067" s="612"/>
      <c r="AU4067" s="616"/>
      <c r="AV4067" s="612"/>
      <c r="AW4067" s="612"/>
      <c r="AX4067" s="612"/>
      <c r="AY4067" s="612"/>
      <c r="AZ4067" s="612"/>
      <c r="BA4067" s="612"/>
      <c r="BB4067" s="612"/>
      <c r="BC4067" s="613"/>
      <c r="BD4067" s="612"/>
      <c r="BE4067" s="612"/>
      <c r="BF4067" s="612"/>
      <c r="BG4067" s="612"/>
      <c r="BH4067" s="613"/>
      <c r="BI4067" s="612"/>
      <c r="BJ4067" s="612"/>
      <c r="BK4067" s="612"/>
      <c r="BL4067" s="613"/>
      <c r="BM4067" s="611"/>
      <c r="BN4067" s="612"/>
      <c r="BO4067" s="612"/>
      <c r="BP4067" s="612"/>
      <c r="BQ4067" s="547"/>
      <c r="BR4067" s="622"/>
      <c r="BS4067" s="1226"/>
      <c r="BT4067" s="605"/>
      <c r="BU4067" s="621"/>
    </row>
    <row r="4068" spans="1:77" s="619" customFormat="1" hidden="1">
      <c r="A4068" s="603"/>
      <c r="B4068" s="604"/>
      <c r="C4068" s="604"/>
      <c r="D4068" s="605"/>
      <c r="E4068" s="635"/>
      <c r="F4068" s="605"/>
      <c r="H4068" s="608"/>
      <c r="I4068" s="609"/>
      <c r="J4068" s="610"/>
      <c r="K4068" s="611"/>
      <c r="L4068" s="611"/>
      <c r="M4068" s="611"/>
      <c r="N4068" s="611"/>
      <c r="O4068" s="612"/>
      <c r="P4068" s="612"/>
      <c r="Q4068" s="613"/>
      <c r="R4068" s="612"/>
      <c r="S4068" s="612"/>
      <c r="T4068" s="615"/>
      <c r="U4068" s="612"/>
      <c r="V4068" s="612"/>
      <c r="W4068" s="613"/>
      <c r="X4068" s="612"/>
      <c r="Y4068" s="612"/>
      <c r="Z4068" s="612"/>
      <c r="AA4068" s="611"/>
      <c r="AB4068" s="612"/>
      <c r="AC4068" s="612"/>
      <c r="AD4068" s="613"/>
      <c r="AE4068" s="613"/>
      <c r="AF4068" s="612"/>
      <c r="AG4068" s="612"/>
      <c r="AH4068" s="612"/>
      <c r="AI4068" s="611"/>
      <c r="AJ4068" s="612"/>
      <c r="AK4068" s="612"/>
      <c r="AL4068" s="612"/>
      <c r="AM4068" s="613"/>
      <c r="AN4068" s="612"/>
      <c r="AO4068" s="612"/>
      <c r="AP4068" s="612"/>
      <c r="AQ4068" s="613"/>
      <c r="AR4068" s="612"/>
      <c r="AS4068" s="612"/>
      <c r="AT4068" s="612"/>
      <c r="AU4068" s="616"/>
      <c r="AV4068" s="612"/>
      <c r="AW4068" s="612"/>
      <c r="AX4068" s="612"/>
      <c r="AY4068" s="612"/>
      <c r="AZ4068" s="612"/>
      <c r="BA4068" s="612"/>
      <c r="BB4068" s="612"/>
      <c r="BC4068" s="613"/>
      <c r="BD4068" s="612"/>
      <c r="BE4068" s="612"/>
      <c r="BF4068" s="612"/>
      <c r="BG4068" s="612"/>
      <c r="BH4068" s="613"/>
      <c r="BI4068" s="612"/>
      <c r="BJ4068" s="612"/>
      <c r="BK4068" s="612"/>
      <c r="BL4068" s="613"/>
      <c r="BM4068" s="611"/>
      <c r="BN4068" s="612"/>
      <c r="BO4068" s="612"/>
      <c r="BP4068" s="612"/>
      <c r="BQ4068" s="547"/>
      <c r="BR4068" s="622"/>
      <c r="BS4068" s="1226"/>
      <c r="BT4068" s="605"/>
      <c r="BU4068" s="621"/>
    </row>
    <row r="4069" spans="1:77" s="619" customFormat="1" hidden="1">
      <c r="A4069" s="603"/>
      <c r="B4069" s="604"/>
      <c r="C4069" s="604"/>
      <c r="D4069" s="605"/>
      <c r="E4069" s="635"/>
      <c r="F4069" s="605"/>
      <c r="H4069" s="608"/>
      <c r="I4069" s="609"/>
      <c r="J4069" s="610"/>
      <c r="K4069" s="611"/>
      <c r="L4069" s="611"/>
      <c r="M4069" s="611"/>
      <c r="N4069" s="611"/>
      <c r="O4069" s="612"/>
      <c r="P4069" s="612"/>
      <c r="Q4069" s="613"/>
      <c r="R4069" s="612"/>
      <c r="S4069" s="612"/>
      <c r="T4069" s="615"/>
      <c r="U4069" s="612"/>
      <c r="V4069" s="612"/>
      <c r="W4069" s="613"/>
      <c r="X4069" s="612"/>
      <c r="Y4069" s="612"/>
      <c r="Z4069" s="612"/>
      <c r="AA4069" s="611"/>
      <c r="AB4069" s="612"/>
      <c r="AC4069" s="612"/>
      <c r="AD4069" s="613"/>
      <c r="AE4069" s="613"/>
      <c r="AF4069" s="612"/>
      <c r="AG4069" s="612"/>
      <c r="AH4069" s="612"/>
      <c r="AI4069" s="611"/>
      <c r="AJ4069" s="612"/>
      <c r="AK4069" s="612"/>
      <c r="AL4069" s="612"/>
      <c r="AM4069" s="613"/>
      <c r="AN4069" s="612"/>
      <c r="AO4069" s="612"/>
      <c r="AP4069" s="612"/>
      <c r="AQ4069" s="613"/>
      <c r="AR4069" s="612"/>
      <c r="AS4069" s="612"/>
      <c r="AT4069" s="612"/>
      <c r="AU4069" s="616"/>
      <c r="AV4069" s="612"/>
      <c r="AW4069" s="612"/>
      <c r="AX4069" s="612"/>
      <c r="AY4069" s="612"/>
      <c r="AZ4069" s="612"/>
      <c r="BA4069" s="612"/>
      <c r="BB4069" s="612"/>
      <c r="BC4069" s="613"/>
      <c r="BD4069" s="612"/>
      <c r="BE4069" s="612"/>
      <c r="BF4069" s="612"/>
      <c r="BG4069" s="612"/>
      <c r="BH4069" s="613"/>
      <c r="BI4069" s="612"/>
      <c r="BJ4069" s="612"/>
      <c r="BK4069" s="612"/>
      <c r="BL4069" s="613"/>
      <c r="BM4069" s="611"/>
      <c r="BN4069" s="612"/>
      <c r="BO4069" s="612"/>
      <c r="BP4069" s="612"/>
      <c r="BQ4069" s="547"/>
      <c r="BR4069" s="605"/>
      <c r="BS4069" s="1709"/>
      <c r="BT4069" s="605"/>
      <c r="BU4069" s="621"/>
    </row>
    <row r="4070" spans="1:77" s="619" customFormat="1" hidden="1">
      <c r="A4070" s="603"/>
      <c r="B4070" s="604"/>
      <c r="C4070" s="604"/>
      <c r="D4070" s="605"/>
      <c r="E4070" s="635"/>
      <c r="F4070" s="605"/>
      <c r="H4070" s="608"/>
      <c r="I4070" s="609"/>
      <c r="J4070" s="610"/>
      <c r="K4070" s="611"/>
      <c r="L4070" s="611"/>
      <c r="M4070" s="611"/>
      <c r="N4070" s="611"/>
      <c r="O4070" s="612"/>
      <c r="P4070" s="612"/>
      <c r="Q4070" s="613"/>
      <c r="R4070" s="612"/>
      <c r="S4070" s="612"/>
      <c r="T4070" s="615"/>
      <c r="U4070" s="612"/>
      <c r="V4070" s="612"/>
      <c r="W4070" s="613"/>
      <c r="X4070" s="612"/>
      <c r="Y4070" s="612"/>
      <c r="Z4070" s="612"/>
      <c r="AA4070" s="611"/>
      <c r="AB4070" s="612"/>
      <c r="AC4070" s="612"/>
      <c r="AD4070" s="613"/>
      <c r="AE4070" s="613"/>
      <c r="AF4070" s="612"/>
      <c r="AG4070" s="612"/>
      <c r="AH4070" s="612"/>
      <c r="AI4070" s="611"/>
      <c r="AJ4070" s="612"/>
      <c r="AK4070" s="612"/>
      <c r="AL4070" s="612"/>
      <c r="AM4070" s="613"/>
      <c r="AN4070" s="612"/>
      <c r="AO4070" s="612"/>
      <c r="AP4070" s="612"/>
      <c r="AQ4070" s="613"/>
      <c r="AR4070" s="612"/>
      <c r="AS4070" s="612"/>
      <c r="AT4070" s="612"/>
      <c r="AU4070" s="616"/>
      <c r="AV4070" s="612"/>
      <c r="AW4070" s="612"/>
      <c r="AX4070" s="612"/>
      <c r="AY4070" s="612"/>
      <c r="AZ4070" s="612"/>
      <c r="BA4070" s="612"/>
      <c r="BB4070" s="612"/>
      <c r="BC4070" s="613"/>
      <c r="BD4070" s="612"/>
      <c r="BE4070" s="612"/>
      <c r="BF4070" s="612"/>
      <c r="BG4070" s="612"/>
      <c r="BH4070" s="613"/>
      <c r="BI4070" s="612"/>
      <c r="BJ4070" s="612"/>
      <c r="BK4070" s="612"/>
      <c r="BL4070" s="613"/>
      <c r="BM4070" s="611"/>
      <c r="BN4070" s="612"/>
      <c r="BO4070" s="612"/>
      <c r="BP4070" s="612"/>
      <c r="BQ4070" s="547"/>
      <c r="BR4070" s="605"/>
      <c r="BS4070" s="1709"/>
      <c r="BT4070" s="605"/>
      <c r="BU4070" s="621"/>
    </row>
    <row r="4071" spans="1:77" s="619" customFormat="1" ht="15.75" hidden="1">
      <c r="A4071" s="603"/>
      <c r="B4071" s="604"/>
      <c r="C4071" s="604"/>
      <c r="D4071" s="605"/>
      <c r="E4071" s="635"/>
      <c r="F4071" s="605"/>
      <c r="G4071" s="607"/>
      <c r="H4071" s="608"/>
      <c r="I4071" s="609"/>
      <c r="J4071" s="610"/>
      <c r="K4071" s="611"/>
      <c r="L4071" s="611"/>
      <c r="M4071" s="611"/>
      <c r="N4071" s="611"/>
      <c r="O4071" s="612"/>
      <c r="P4071" s="612"/>
      <c r="Q4071" s="613"/>
      <c r="R4071" s="612"/>
      <c r="S4071" s="612"/>
      <c r="T4071" s="615"/>
      <c r="U4071" s="612"/>
      <c r="V4071" s="612"/>
      <c r="W4071" s="613"/>
      <c r="X4071" s="612"/>
      <c r="Y4071" s="612"/>
      <c r="Z4071" s="612"/>
      <c r="AA4071" s="611"/>
      <c r="AB4071" s="612"/>
      <c r="AC4071" s="612"/>
      <c r="AD4071" s="613"/>
      <c r="AE4071" s="613"/>
      <c r="AF4071" s="612"/>
      <c r="AG4071" s="612"/>
      <c r="AH4071" s="612"/>
      <c r="AI4071" s="611"/>
      <c r="AJ4071" s="612"/>
      <c r="AK4071" s="612"/>
      <c r="AL4071" s="612"/>
      <c r="AM4071" s="613"/>
      <c r="AN4071" s="612"/>
      <c r="AO4071" s="612"/>
      <c r="AP4071" s="612"/>
      <c r="AQ4071" s="613"/>
      <c r="AR4071" s="612"/>
      <c r="AS4071" s="612"/>
      <c r="AT4071" s="612"/>
      <c r="AU4071" s="616"/>
      <c r="AV4071" s="612"/>
      <c r="AW4071" s="612"/>
      <c r="AX4071" s="612"/>
      <c r="AY4071" s="612"/>
      <c r="AZ4071" s="612"/>
      <c r="BA4071" s="612"/>
      <c r="BB4071" s="612"/>
      <c r="BC4071" s="613"/>
      <c r="BD4071" s="612"/>
      <c r="BE4071" s="612"/>
      <c r="BF4071" s="612"/>
      <c r="BG4071" s="612"/>
      <c r="BH4071" s="613"/>
      <c r="BI4071" s="612"/>
      <c r="BJ4071" s="1850"/>
      <c r="BK4071" s="612"/>
      <c r="BL4071" s="613"/>
      <c r="BM4071" s="611"/>
      <c r="BN4071" s="612"/>
      <c r="BO4071" s="612"/>
      <c r="BP4071" s="612"/>
      <c r="BQ4071" s="547"/>
      <c r="BR4071" s="622"/>
      <c r="BS4071" s="1226"/>
      <c r="BT4071" s="605"/>
      <c r="BU4071" s="621"/>
      <c r="BY4071" s="607"/>
    </row>
    <row r="4072" spans="1:77" s="619" customFormat="1" hidden="1">
      <c r="A4072" s="603"/>
      <c r="B4072" s="604"/>
      <c r="C4072" s="604"/>
      <c r="D4072" s="605"/>
      <c r="E4072" s="635"/>
      <c r="F4072" s="605"/>
      <c r="G4072" s="607"/>
      <c r="H4072" s="608"/>
      <c r="I4072" s="609"/>
      <c r="J4072" s="610"/>
      <c r="K4072" s="611"/>
      <c r="L4072" s="611"/>
      <c r="M4072" s="611"/>
      <c r="N4072" s="611"/>
      <c r="O4072" s="612"/>
      <c r="P4072" s="612"/>
      <c r="Q4072" s="613"/>
      <c r="R4072" s="612"/>
      <c r="S4072" s="612"/>
      <c r="T4072" s="615"/>
      <c r="U4072" s="612"/>
      <c r="V4072" s="612"/>
      <c r="W4072" s="613"/>
      <c r="X4072" s="612"/>
      <c r="Y4072" s="612"/>
      <c r="Z4072" s="612"/>
      <c r="AA4072" s="611"/>
      <c r="AB4072" s="612"/>
      <c r="AC4072" s="612"/>
      <c r="AD4072" s="613"/>
      <c r="AE4072" s="613"/>
      <c r="AF4072" s="612"/>
      <c r="AG4072" s="612"/>
      <c r="AH4072" s="612"/>
      <c r="AI4072" s="611"/>
      <c r="AJ4072" s="612"/>
      <c r="AK4072" s="612"/>
      <c r="AL4072" s="612"/>
      <c r="AM4072" s="613"/>
      <c r="AN4072" s="612"/>
      <c r="AO4072" s="612"/>
      <c r="AP4072" s="612"/>
      <c r="AQ4072" s="613"/>
      <c r="AR4072" s="612"/>
      <c r="AS4072" s="612"/>
      <c r="AT4072" s="612"/>
      <c r="AU4072" s="616"/>
      <c r="AV4072" s="612"/>
      <c r="AW4072" s="612"/>
      <c r="AX4072" s="612"/>
      <c r="AY4072" s="612"/>
      <c r="AZ4072" s="612"/>
      <c r="BA4072" s="612"/>
      <c r="BB4072" s="612"/>
      <c r="BC4072" s="613"/>
      <c r="BD4072" s="612"/>
      <c r="BE4072" s="612"/>
      <c r="BF4072" s="612"/>
      <c r="BG4072" s="612"/>
      <c r="BH4072" s="613"/>
      <c r="BI4072" s="612"/>
      <c r="BJ4072" s="612"/>
      <c r="BK4072" s="612"/>
      <c r="BL4072" s="613"/>
      <c r="BM4072" s="611"/>
      <c r="BN4072" s="613"/>
      <c r="BO4072" s="612"/>
      <c r="BP4072" s="612"/>
      <c r="BQ4072" s="547"/>
      <c r="BR4072" s="622"/>
      <c r="BS4072" s="617"/>
      <c r="BT4072" s="605"/>
      <c r="BU4072" s="621"/>
      <c r="BY4072" s="607"/>
    </row>
    <row r="4073" spans="1:77" s="619" customFormat="1" ht="15.75" hidden="1">
      <c r="A4073" s="603"/>
      <c r="B4073" s="1851"/>
      <c r="C4073" s="1851"/>
      <c r="D4073" s="605"/>
      <c r="E4073" s="635"/>
      <c r="F4073" s="605"/>
      <c r="G4073" s="607"/>
      <c r="H4073" s="608"/>
      <c r="I4073" s="609"/>
      <c r="J4073" s="610"/>
      <c r="K4073" s="611"/>
      <c r="L4073" s="611"/>
      <c r="M4073" s="611"/>
      <c r="N4073" s="611"/>
      <c r="O4073" s="612"/>
      <c r="P4073" s="612"/>
      <c r="Q4073" s="613"/>
      <c r="R4073" s="612"/>
      <c r="S4073" s="612"/>
      <c r="T4073" s="615"/>
      <c r="U4073" s="612"/>
      <c r="V4073" s="612"/>
      <c r="W4073" s="613"/>
      <c r="X4073" s="612"/>
      <c r="Y4073" s="612"/>
      <c r="Z4073" s="612"/>
      <c r="AA4073" s="611"/>
      <c r="AB4073" s="612"/>
      <c r="AC4073" s="612"/>
      <c r="AD4073" s="613"/>
      <c r="AE4073" s="613"/>
      <c r="AF4073" s="612"/>
      <c r="AG4073" s="612"/>
      <c r="AH4073" s="612"/>
      <c r="AI4073" s="611"/>
      <c r="AJ4073" s="612"/>
      <c r="AK4073" s="612"/>
      <c r="AL4073" s="612"/>
      <c r="AM4073" s="613"/>
      <c r="AN4073" s="612"/>
      <c r="AO4073" s="612"/>
      <c r="AP4073" s="612"/>
      <c r="AQ4073" s="613"/>
      <c r="AR4073" s="612"/>
      <c r="AS4073" s="612"/>
      <c r="AT4073" s="612"/>
      <c r="AU4073" s="616"/>
      <c r="AV4073" s="612"/>
      <c r="AW4073" s="612"/>
      <c r="AX4073" s="612"/>
      <c r="AY4073" s="612"/>
      <c r="AZ4073" s="612"/>
      <c r="BA4073" s="612"/>
      <c r="BB4073" s="612"/>
      <c r="BC4073" s="613"/>
      <c r="BD4073" s="612"/>
      <c r="BE4073" s="612"/>
      <c r="BF4073" s="612"/>
      <c r="BG4073" s="612"/>
      <c r="BH4073" s="613"/>
      <c r="BI4073" s="612"/>
      <c r="BJ4073" s="1850"/>
      <c r="BK4073" s="612"/>
      <c r="BL4073" s="613"/>
      <c r="BM4073" s="611"/>
      <c r="BN4073" s="612"/>
      <c r="BO4073" s="612"/>
      <c r="BP4073" s="612"/>
      <c r="BQ4073" s="547"/>
      <c r="BR4073" s="622"/>
      <c r="BS4073" s="1226"/>
      <c r="BT4073" s="605"/>
      <c r="BU4073" s="621"/>
      <c r="BY4073" s="607"/>
    </row>
    <row r="4074" spans="1:77" s="619" customFormat="1" hidden="1">
      <c r="A4074" s="603"/>
      <c r="B4074" s="1683"/>
      <c r="C4074" s="1683"/>
      <c r="D4074" s="605"/>
      <c r="E4074" s="635"/>
      <c r="F4074" s="605"/>
      <c r="G4074" s="607"/>
      <c r="H4074" s="608"/>
      <c r="I4074" s="609"/>
      <c r="J4074" s="610"/>
      <c r="K4074" s="611"/>
      <c r="L4074" s="611"/>
      <c r="M4074" s="611"/>
      <c r="N4074" s="611"/>
      <c r="O4074" s="612"/>
      <c r="P4074" s="612"/>
      <c r="Q4074" s="613"/>
      <c r="R4074" s="612"/>
      <c r="S4074" s="612"/>
      <c r="T4074" s="615"/>
      <c r="U4074" s="612"/>
      <c r="V4074" s="612"/>
      <c r="W4074" s="613"/>
      <c r="X4074" s="612"/>
      <c r="Y4074" s="612"/>
      <c r="Z4074" s="612"/>
      <c r="AA4074" s="611"/>
      <c r="AB4074" s="612"/>
      <c r="AC4074" s="612"/>
      <c r="AD4074" s="613"/>
      <c r="AE4074" s="613"/>
      <c r="AF4074" s="612"/>
      <c r="AG4074" s="612"/>
      <c r="AH4074" s="612"/>
      <c r="AI4074" s="611"/>
      <c r="AJ4074" s="612"/>
      <c r="AK4074" s="612"/>
      <c r="AL4074" s="612"/>
      <c r="AM4074" s="613"/>
      <c r="AN4074" s="612"/>
      <c r="AO4074" s="612"/>
      <c r="AP4074" s="612"/>
      <c r="AQ4074" s="613"/>
      <c r="AR4074" s="612"/>
      <c r="AS4074" s="612"/>
      <c r="AT4074" s="612"/>
      <c r="AU4074" s="616"/>
      <c r="AV4074" s="612"/>
      <c r="AW4074" s="612"/>
      <c r="AX4074" s="612"/>
      <c r="AY4074" s="612"/>
      <c r="AZ4074" s="612"/>
      <c r="BA4074" s="612"/>
      <c r="BB4074" s="612"/>
      <c r="BC4074" s="613"/>
      <c r="BD4074" s="612"/>
      <c r="BE4074" s="612"/>
      <c r="BF4074" s="612"/>
      <c r="BG4074" s="612"/>
      <c r="BH4074" s="613"/>
      <c r="BI4074" s="612"/>
      <c r="BJ4074" s="612"/>
      <c r="BK4074" s="612"/>
      <c r="BL4074" s="613"/>
      <c r="BM4074" s="611"/>
      <c r="BN4074" s="612"/>
      <c r="BO4074" s="612"/>
      <c r="BP4074" s="612"/>
      <c r="BQ4074" s="547"/>
      <c r="BR4074" s="622"/>
      <c r="BS4074" s="1226"/>
      <c r="BT4074" s="605"/>
      <c r="BU4074" s="621"/>
      <c r="BY4074" s="607"/>
    </row>
    <row r="4075" spans="1:77" s="619" customFormat="1" hidden="1">
      <c r="A4075" s="603"/>
      <c r="B4075" s="1683"/>
      <c r="C4075" s="1683"/>
      <c r="D4075" s="605"/>
      <c r="E4075" s="635"/>
      <c r="F4075" s="605"/>
      <c r="G4075" s="607"/>
      <c r="H4075" s="608"/>
      <c r="I4075" s="609"/>
      <c r="J4075" s="610"/>
      <c r="K4075" s="611"/>
      <c r="L4075" s="611"/>
      <c r="M4075" s="611"/>
      <c r="N4075" s="611"/>
      <c r="O4075" s="612"/>
      <c r="P4075" s="612"/>
      <c r="Q4075" s="613"/>
      <c r="R4075" s="612"/>
      <c r="S4075" s="612"/>
      <c r="T4075" s="615"/>
      <c r="U4075" s="612"/>
      <c r="V4075" s="612"/>
      <c r="W4075" s="613"/>
      <c r="X4075" s="612"/>
      <c r="Y4075" s="612"/>
      <c r="Z4075" s="612"/>
      <c r="AA4075" s="611"/>
      <c r="AB4075" s="612"/>
      <c r="AC4075" s="612"/>
      <c r="AD4075" s="613"/>
      <c r="AE4075" s="613"/>
      <c r="AF4075" s="612"/>
      <c r="AG4075" s="612"/>
      <c r="AH4075" s="612"/>
      <c r="AI4075" s="611"/>
      <c r="AJ4075" s="612"/>
      <c r="AK4075" s="612"/>
      <c r="AL4075" s="612"/>
      <c r="AM4075" s="613"/>
      <c r="AN4075" s="612"/>
      <c r="AO4075" s="612"/>
      <c r="AP4075" s="612"/>
      <c r="AQ4075" s="613"/>
      <c r="AR4075" s="612"/>
      <c r="AS4075" s="612"/>
      <c r="AT4075" s="612"/>
      <c r="AU4075" s="616"/>
      <c r="AV4075" s="612"/>
      <c r="AW4075" s="612"/>
      <c r="AX4075" s="612"/>
      <c r="AY4075" s="612"/>
      <c r="AZ4075" s="612"/>
      <c r="BA4075" s="612"/>
      <c r="BB4075" s="612"/>
      <c r="BC4075" s="613"/>
      <c r="BD4075" s="612"/>
      <c r="BE4075" s="612"/>
      <c r="BF4075" s="612"/>
      <c r="BG4075" s="612"/>
      <c r="BH4075" s="613"/>
      <c r="BI4075" s="612"/>
      <c r="BJ4075" s="612"/>
      <c r="BK4075" s="612"/>
      <c r="BL4075" s="613"/>
      <c r="BM4075" s="611"/>
      <c r="BN4075" s="612"/>
      <c r="BO4075" s="612"/>
      <c r="BP4075" s="612"/>
      <c r="BQ4075" s="547"/>
      <c r="BR4075" s="622"/>
      <c r="BS4075" s="1226"/>
      <c r="BT4075" s="605"/>
      <c r="BU4075" s="621"/>
      <c r="BY4075" s="607"/>
    </row>
    <row r="4076" spans="1:77" s="619" customFormat="1" hidden="1">
      <c r="A4076" s="603"/>
      <c r="B4076" s="604"/>
      <c r="C4076" s="604"/>
      <c r="D4076" s="605"/>
      <c r="E4076" s="1849"/>
      <c r="F4076" s="605"/>
      <c r="G4076" s="607"/>
      <c r="H4076" s="608"/>
      <c r="I4076" s="609"/>
      <c r="J4076" s="610"/>
      <c r="K4076" s="611"/>
      <c r="L4076" s="611"/>
      <c r="M4076" s="611"/>
      <c r="N4076" s="611"/>
      <c r="O4076" s="612"/>
      <c r="P4076" s="612"/>
      <c r="Q4076" s="613"/>
      <c r="R4076" s="612"/>
      <c r="S4076" s="612"/>
      <c r="T4076" s="615"/>
      <c r="U4076" s="612"/>
      <c r="V4076" s="612"/>
      <c r="W4076" s="613"/>
      <c r="X4076" s="612"/>
      <c r="Y4076" s="612"/>
      <c r="Z4076" s="612"/>
      <c r="AA4076" s="611"/>
      <c r="AB4076" s="612"/>
      <c r="AC4076" s="612"/>
      <c r="AD4076" s="613"/>
      <c r="AE4076" s="613"/>
      <c r="AF4076" s="612"/>
      <c r="AG4076" s="612"/>
      <c r="AH4076" s="612"/>
      <c r="AI4076" s="611"/>
      <c r="AJ4076" s="612"/>
      <c r="AK4076" s="612"/>
      <c r="AL4076" s="612"/>
      <c r="AM4076" s="613"/>
      <c r="AN4076" s="612"/>
      <c r="AO4076" s="612"/>
      <c r="AP4076" s="612"/>
      <c r="AQ4076" s="613"/>
      <c r="AR4076" s="612"/>
      <c r="AS4076" s="612"/>
      <c r="AT4076" s="612"/>
      <c r="AU4076" s="616"/>
      <c r="AV4076" s="612"/>
      <c r="AW4076" s="612"/>
      <c r="AX4076" s="612"/>
      <c r="AY4076" s="612"/>
      <c r="AZ4076" s="612"/>
      <c r="BA4076" s="612"/>
      <c r="BB4076" s="612"/>
      <c r="BC4076" s="613"/>
      <c r="BD4076" s="612"/>
      <c r="BE4076" s="612"/>
      <c r="BF4076" s="612"/>
      <c r="BG4076" s="612"/>
      <c r="BH4076" s="613"/>
      <c r="BI4076" s="612"/>
      <c r="BJ4076" s="612"/>
      <c r="BK4076" s="612"/>
      <c r="BL4076" s="613"/>
      <c r="BM4076" s="611"/>
      <c r="BN4076" s="612"/>
      <c r="BO4076" s="612"/>
      <c r="BP4076" s="612"/>
      <c r="BQ4076" s="547"/>
      <c r="BR4076" s="622"/>
      <c r="BS4076" s="617"/>
      <c r="BT4076" s="605"/>
      <c r="BU4076" s="621"/>
      <c r="BY4076" s="607"/>
    </row>
    <row r="4077" spans="1:77" s="619" customFormat="1" hidden="1">
      <c r="A4077" s="603"/>
      <c r="B4077" s="604"/>
      <c r="C4077" s="604"/>
      <c r="D4077" s="605"/>
      <c r="E4077" s="635"/>
      <c r="F4077" s="605"/>
      <c r="G4077" s="607"/>
      <c r="H4077" s="608"/>
      <c r="I4077" s="609"/>
      <c r="J4077" s="610"/>
      <c r="K4077" s="611"/>
      <c r="L4077" s="611"/>
      <c r="M4077" s="611"/>
      <c r="N4077" s="611"/>
      <c r="O4077" s="612"/>
      <c r="P4077" s="612"/>
      <c r="Q4077" s="613"/>
      <c r="R4077" s="612"/>
      <c r="S4077" s="612"/>
      <c r="T4077" s="615"/>
      <c r="U4077" s="612"/>
      <c r="V4077" s="612"/>
      <c r="W4077" s="613"/>
      <c r="X4077" s="612"/>
      <c r="Y4077" s="612"/>
      <c r="Z4077" s="612"/>
      <c r="AA4077" s="611"/>
      <c r="AB4077" s="612"/>
      <c r="AC4077" s="612"/>
      <c r="AD4077" s="613"/>
      <c r="AE4077" s="613"/>
      <c r="AF4077" s="612"/>
      <c r="AG4077" s="612"/>
      <c r="AH4077" s="612"/>
      <c r="AI4077" s="611"/>
      <c r="AJ4077" s="612"/>
      <c r="AK4077" s="612"/>
      <c r="AL4077" s="612"/>
      <c r="AM4077" s="613"/>
      <c r="AN4077" s="612"/>
      <c r="AO4077" s="612"/>
      <c r="AP4077" s="612"/>
      <c r="AQ4077" s="613"/>
      <c r="AR4077" s="612"/>
      <c r="AS4077" s="612"/>
      <c r="AT4077" s="612"/>
      <c r="AU4077" s="616"/>
      <c r="AV4077" s="612"/>
      <c r="AW4077" s="612"/>
      <c r="AX4077" s="612"/>
      <c r="AY4077" s="612"/>
      <c r="AZ4077" s="612"/>
      <c r="BA4077" s="612"/>
      <c r="BB4077" s="612"/>
      <c r="BC4077" s="613"/>
      <c r="BD4077" s="612"/>
      <c r="BE4077" s="612"/>
      <c r="BF4077" s="612"/>
      <c r="BG4077" s="612"/>
      <c r="BH4077" s="613"/>
      <c r="BI4077" s="612"/>
      <c r="BJ4077" s="612"/>
      <c r="BK4077" s="612"/>
      <c r="BL4077" s="613"/>
      <c r="BM4077" s="611"/>
      <c r="BN4077" s="612"/>
      <c r="BO4077" s="612"/>
      <c r="BP4077" s="612"/>
      <c r="BQ4077" s="547"/>
      <c r="BR4077" s="622"/>
      <c r="BS4077" s="1226"/>
      <c r="BT4077" s="605"/>
      <c r="BU4077" s="621"/>
      <c r="BY4077" s="607"/>
    </row>
    <row r="4078" spans="1:77" s="618" customFormat="1" hidden="1">
      <c r="A4078" s="1602"/>
      <c r="B4078" s="604"/>
      <c r="C4078" s="604"/>
      <c r="D4078" s="605"/>
      <c r="E4078" s="635"/>
      <c r="F4078" s="605"/>
      <c r="G4078" s="654"/>
      <c r="H4078" s="655"/>
      <c r="I4078" s="656"/>
      <c r="J4078" s="610"/>
      <c r="K4078" s="611"/>
      <c r="L4078" s="611"/>
      <c r="M4078" s="611"/>
      <c r="N4078" s="611"/>
      <c r="O4078" s="612"/>
      <c r="P4078" s="612"/>
      <c r="Q4078" s="613"/>
      <c r="R4078" s="612"/>
      <c r="S4078" s="612"/>
      <c r="T4078" s="615"/>
      <c r="U4078" s="612"/>
      <c r="V4078" s="612"/>
      <c r="W4078" s="613"/>
      <c r="X4078" s="612"/>
      <c r="Y4078" s="612"/>
      <c r="Z4078" s="612"/>
      <c r="AA4078" s="611"/>
      <c r="AB4078" s="612"/>
      <c r="AC4078" s="612"/>
      <c r="AD4078" s="613"/>
      <c r="AE4078" s="613"/>
      <c r="AF4078" s="612"/>
      <c r="AG4078" s="612"/>
      <c r="AH4078" s="612"/>
      <c r="AI4078" s="611"/>
      <c r="AJ4078" s="612"/>
      <c r="AK4078" s="612"/>
      <c r="AL4078" s="612"/>
      <c r="AM4078" s="613"/>
      <c r="AN4078" s="612"/>
      <c r="AO4078" s="612"/>
      <c r="AP4078" s="612"/>
      <c r="AQ4078" s="613"/>
      <c r="AR4078" s="612"/>
      <c r="AS4078" s="612"/>
      <c r="AT4078" s="612"/>
      <c r="AU4078" s="616"/>
      <c r="AV4078" s="612"/>
      <c r="AW4078" s="612"/>
      <c r="AX4078" s="612"/>
      <c r="AY4078" s="612"/>
      <c r="AZ4078" s="612"/>
      <c r="BA4078" s="612"/>
      <c r="BB4078" s="612"/>
      <c r="BC4078" s="613"/>
      <c r="BD4078" s="612"/>
      <c r="BE4078" s="612"/>
      <c r="BF4078" s="612"/>
      <c r="BG4078" s="612"/>
      <c r="BH4078" s="613"/>
      <c r="BI4078" s="612"/>
      <c r="BJ4078" s="612"/>
      <c r="BK4078" s="612"/>
      <c r="BL4078" s="613"/>
      <c r="BM4078" s="611"/>
      <c r="BN4078" s="612"/>
      <c r="BO4078" s="612"/>
      <c r="BP4078" s="612"/>
      <c r="BQ4078" s="547"/>
      <c r="BR4078" s="622"/>
      <c r="BS4078" s="829"/>
      <c r="BT4078" s="605"/>
      <c r="BU4078" s="621"/>
      <c r="BY4078" s="621"/>
    </row>
    <row r="4079" spans="1:77" s="618" customFormat="1" hidden="1">
      <c r="A4079" s="1602"/>
      <c r="B4079" s="604"/>
      <c r="C4079" s="604"/>
      <c r="D4079" s="605"/>
      <c r="E4079" s="635"/>
      <c r="F4079" s="605"/>
      <c r="G4079" s="654"/>
      <c r="H4079" s="655"/>
      <c r="I4079" s="656"/>
      <c r="J4079" s="610"/>
      <c r="K4079" s="611"/>
      <c r="L4079" s="611"/>
      <c r="M4079" s="611"/>
      <c r="N4079" s="611"/>
      <c r="O4079" s="612"/>
      <c r="P4079" s="612"/>
      <c r="Q4079" s="613"/>
      <c r="R4079" s="612"/>
      <c r="S4079" s="612"/>
      <c r="T4079" s="615"/>
      <c r="U4079" s="612"/>
      <c r="V4079" s="612"/>
      <c r="W4079" s="613"/>
      <c r="X4079" s="612"/>
      <c r="Y4079" s="612"/>
      <c r="Z4079" s="612"/>
      <c r="AA4079" s="611"/>
      <c r="AB4079" s="612"/>
      <c r="AC4079" s="612"/>
      <c r="AD4079" s="613"/>
      <c r="AE4079" s="613"/>
      <c r="AF4079" s="612"/>
      <c r="AG4079" s="612"/>
      <c r="AH4079" s="612"/>
      <c r="AI4079" s="611"/>
      <c r="AJ4079" s="612"/>
      <c r="AK4079" s="612"/>
      <c r="AL4079" s="612"/>
      <c r="AM4079" s="613"/>
      <c r="AN4079" s="612"/>
      <c r="AO4079" s="612"/>
      <c r="AP4079" s="612"/>
      <c r="AQ4079" s="613"/>
      <c r="AR4079" s="612"/>
      <c r="AS4079" s="612"/>
      <c r="AT4079" s="612"/>
      <c r="AU4079" s="616"/>
      <c r="AV4079" s="612"/>
      <c r="AW4079" s="612"/>
      <c r="AX4079" s="612"/>
      <c r="AY4079" s="612"/>
      <c r="AZ4079" s="612"/>
      <c r="BA4079" s="612"/>
      <c r="BB4079" s="612"/>
      <c r="BC4079" s="613"/>
      <c r="BD4079" s="612"/>
      <c r="BE4079" s="612"/>
      <c r="BF4079" s="612"/>
      <c r="BG4079" s="612"/>
      <c r="BH4079" s="613"/>
      <c r="BI4079" s="612"/>
      <c r="BJ4079" s="612"/>
      <c r="BK4079" s="612"/>
      <c r="BL4079" s="613"/>
      <c r="BM4079" s="611"/>
      <c r="BN4079" s="612"/>
      <c r="BO4079" s="612"/>
      <c r="BP4079" s="612"/>
      <c r="BQ4079" s="547"/>
      <c r="BR4079" s="622"/>
      <c r="BS4079" s="829"/>
      <c r="BT4079" s="605"/>
      <c r="BU4079" s="621"/>
      <c r="BY4079" s="621"/>
    </row>
    <row r="4080" spans="1:77" s="618" customFormat="1" hidden="1">
      <c r="A4080" s="1602"/>
      <c r="B4080" s="604"/>
      <c r="C4080" s="604"/>
      <c r="D4080" s="605"/>
      <c r="E4080" s="635"/>
      <c r="F4080" s="605"/>
      <c r="G4080" s="654"/>
      <c r="H4080" s="655"/>
      <c r="I4080" s="656"/>
      <c r="J4080" s="610"/>
      <c r="K4080" s="611"/>
      <c r="L4080" s="611"/>
      <c r="M4080" s="611"/>
      <c r="N4080" s="611"/>
      <c r="O4080" s="612"/>
      <c r="P4080" s="612"/>
      <c r="Q4080" s="613"/>
      <c r="R4080" s="612"/>
      <c r="S4080" s="612"/>
      <c r="T4080" s="615"/>
      <c r="U4080" s="612"/>
      <c r="V4080" s="612"/>
      <c r="W4080" s="613"/>
      <c r="X4080" s="612"/>
      <c r="Y4080" s="612"/>
      <c r="Z4080" s="612"/>
      <c r="AA4080" s="611"/>
      <c r="AB4080" s="612"/>
      <c r="AC4080" s="612"/>
      <c r="AD4080" s="613"/>
      <c r="AE4080" s="613"/>
      <c r="AF4080" s="612"/>
      <c r="AG4080" s="612"/>
      <c r="AH4080" s="612"/>
      <c r="AI4080" s="611"/>
      <c r="AJ4080" s="612"/>
      <c r="AK4080" s="612"/>
      <c r="AL4080" s="612"/>
      <c r="AM4080" s="613"/>
      <c r="AN4080" s="612"/>
      <c r="AO4080" s="612"/>
      <c r="AP4080" s="612"/>
      <c r="AQ4080" s="613"/>
      <c r="AR4080" s="612"/>
      <c r="AS4080" s="612"/>
      <c r="AT4080" s="612"/>
      <c r="AU4080" s="616"/>
      <c r="AV4080" s="612"/>
      <c r="AW4080" s="612"/>
      <c r="AX4080" s="612"/>
      <c r="AY4080" s="612"/>
      <c r="AZ4080" s="612"/>
      <c r="BA4080" s="612"/>
      <c r="BB4080" s="612"/>
      <c r="BC4080" s="613"/>
      <c r="BD4080" s="612"/>
      <c r="BE4080" s="612"/>
      <c r="BF4080" s="612"/>
      <c r="BG4080" s="612"/>
      <c r="BH4080" s="613"/>
      <c r="BI4080" s="612"/>
      <c r="BJ4080" s="612"/>
      <c r="BK4080" s="612"/>
      <c r="BL4080" s="613"/>
      <c r="BM4080" s="611"/>
      <c r="BN4080" s="612"/>
      <c r="BO4080" s="612"/>
      <c r="BP4080" s="612"/>
      <c r="BQ4080" s="547"/>
      <c r="BR4080" s="622"/>
      <c r="BS4080" s="829"/>
      <c r="BT4080" s="605"/>
      <c r="BU4080" s="621"/>
      <c r="BY4080" s="621"/>
    </row>
    <row r="4081" spans="1:77" s="618" customFormat="1" hidden="1">
      <c r="A4081" s="1602"/>
      <c r="B4081" s="604"/>
      <c r="C4081" s="604"/>
      <c r="D4081" s="605"/>
      <c r="E4081" s="635"/>
      <c r="F4081" s="605"/>
      <c r="G4081" s="654"/>
      <c r="H4081" s="655"/>
      <c r="I4081" s="656"/>
      <c r="J4081" s="610"/>
      <c r="K4081" s="611"/>
      <c r="L4081" s="611"/>
      <c r="M4081" s="611"/>
      <c r="N4081" s="611"/>
      <c r="O4081" s="612"/>
      <c r="P4081" s="612"/>
      <c r="Q4081" s="613"/>
      <c r="R4081" s="612"/>
      <c r="S4081" s="612"/>
      <c r="T4081" s="615"/>
      <c r="U4081" s="612"/>
      <c r="V4081" s="612"/>
      <c r="W4081" s="613"/>
      <c r="X4081" s="612"/>
      <c r="Y4081" s="612"/>
      <c r="Z4081" s="612"/>
      <c r="AA4081" s="611"/>
      <c r="AB4081" s="612"/>
      <c r="AC4081" s="612"/>
      <c r="AD4081" s="613"/>
      <c r="AE4081" s="613"/>
      <c r="AF4081" s="612"/>
      <c r="AG4081" s="612"/>
      <c r="AH4081" s="612"/>
      <c r="AI4081" s="611"/>
      <c r="AJ4081" s="612"/>
      <c r="AK4081" s="612"/>
      <c r="AL4081" s="612"/>
      <c r="AM4081" s="613"/>
      <c r="AN4081" s="612"/>
      <c r="AO4081" s="612"/>
      <c r="AP4081" s="612"/>
      <c r="AQ4081" s="613"/>
      <c r="AR4081" s="612"/>
      <c r="AS4081" s="612"/>
      <c r="AT4081" s="612"/>
      <c r="AU4081" s="616"/>
      <c r="AV4081" s="612"/>
      <c r="AW4081" s="612"/>
      <c r="AX4081" s="612"/>
      <c r="AY4081" s="612"/>
      <c r="AZ4081" s="612"/>
      <c r="BA4081" s="612"/>
      <c r="BB4081" s="612"/>
      <c r="BC4081" s="613"/>
      <c r="BD4081" s="612"/>
      <c r="BE4081" s="612"/>
      <c r="BF4081" s="612"/>
      <c r="BG4081" s="612"/>
      <c r="BH4081" s="613"/>
      <c r="BI4081" s="612"/>
      <c r="BJ4081" s="612"/>
      <c r="BK4081" s="612"/>
      <c r="BL4081" s="613"/>
      <c r="BM4081" s="611"/>
      <c r="BN4081" s="612"/>
      <c r="BO4081" s="612"/>
      <c r="BP4081" s="612"/>
      <c r="BQ4081" s="547"/>
      <c r="BR4081" s="622"/>
      <c r="BS4081" s="829"/>
      <c r="BT4081" s="605"/>
      <c r="BU4081" s="621"/>
      <c r="BY4081" s="621"/>
    </row>
    <row r="4082" spans="1:77" s="618" customFormat="1" hidden="1">
      <c r="A4082" s="1602"/>
      <c r="B4082" s="604"/>
      <c r="C4082" s="604"/>
      <c r="D4082" s="605"/>
      <c r="E4082" s="635"/>
      <c r="F4082" s="605"/>
      <c r="G4082" s="654"/>
      <c r="H4082" s="655"/>
      <c r="I4082" s="656"/>
      <c r="J4082" s="610"/>
      <c r="K4082" s="611"/>
      <c r="L4082" s="611"/>
      <c r="M4082" s="611"/>
      <c r="N4082" s="611"/>
      <c r="O4082" s="612"/>
      <c r="P4082" s="612"/>
      <c r="Q4082" s="613"/>
      <c r="R4082" s="612"/>
      <c r="S4082" s="612"/>
      <c r="T4082" s="615"/>
      <c r="U4082" s="612"/>
      <c r="V4082" s="612"/>
      <c r="W4082" s="613"/>
      <c r="X4082" s="612"/>
      <c r="Y4082" s="612"/>
      <c r="Z4082" s="612"/>
      <c r="AA4082" s="611"/>
      <c r="AB4082" s="612"/>
      <c r="AC4082" s="612"/>
      <c r="AD4082" s="613"/>
      <c r="AE4082" s="613"/>
      <c r="AF4082" s="612"/>
      <c r="AG4082" s="612"/>
      <c r="AH4082" s="612"/>
      <c r="AI4082" s="611"/>
      <c r="AJ4082" s="612"/>
      <c r="AK4082" s="612"/>
      <c r="AL4082" s="612"/>
      <c r="AM4082" s="613"/>
      <c r="AN4082" s="612"/>
      <c r="AO4082" s="612"/>
      <c r="AP4082" s="612"/>
      <c r="AQ4082" s="613"/>
      <c r="AR4082" s="612"/>
      <c r="AS4082" s="612"/>
      <c r="AT4082" s="612"/>
      <c r="AU4082" s="616"/>
      <c r="AV4082" s="612"/>
      <c r="AW4082" s="612"/>
      <c r="AX4082" s="612"/>
      <c r="AY4082" s="612"/>
      <c r="AZ4082" s="612"/>
      <c r="BA4082" s="612"/>
      <c r="BB4082" s="612"/>
      <c r="BC4082" s="613"/>
      <c r="BD4082" s="612"/>
      <c r="BE4082" s="612"/>
      <c r="BF4082" s="612"/>
      <c r="BG4082" s="612"/>
      <c r="BH4082" s="613"/>
      <c r="BI4082" s="612"/>
      <c r="BJ4082" s="612"/>
      <c r="BK4082" s="612"/>
      <c r="BL4082" s="613"/>
      <c r="BM4082" s="611"/>
      <c r="BN4082" s="612"/>
      <c r="BO4082" s="612"/>
      <c r="BP4082" s="612"/>
      <c r="BQ4082" s="547"/>
      <c r="BR4082" s="622"/>
      <c r="BS4082" s="829"/>
      <c r="BT4082" s="605"/>
      <c r="BU4082" s="621"/>
      <c r="BY4082" s="621"/>
    </row>
    <row r="4083" spans="1:77" s="618" customFormat="1" hidden="1">
      <c r="A4083" s="1602"/>
      <c r="B4083" s="604"/>
      <c r="C4083" s="604"/>
      <c r="D4083" s="605"/>
      <c r="E4083" s="635"/>
      <c r="F4083" s="605"/>
      <c r="G4083" s="654"/>
      <c r="H4083" s="655">
        <f t="shared" ref="H4083" si="1884">J4083</f>
        <v>0</v>
      </c>
      <c r="I4083" s="656"/>
      <c r="J4083" s="610">
        <f>K4083+AA4083+BM4083</f>
        <v>0</v>
      </c>
      <c r="K4083" s="611">
        <f t="shared" ref="K4083" si="1885">L4083+T4083+X4083+Y4083+Z4083</f>
        <v>0</v>
      </c>
      <c r="L4083" s="611">
        <f t="shared" ref="L4083" si="1886">M4083+S4083</f>
        <v>0</v>
      </c>
      <c r="M4083" s="611">
        <f t="shared" ref="M4083" si="1887">N4083+R4083</f>
        <v>0</v>
      </c>
      <c r="N4083" s="611">
        <f t="shared" ref="N4083" si="1888">O4083+P4083+Q4083</f>
        <v>0</v>
      </c>
      <c r="O4083" s="612"/>
      <c r="P4083" s="612"/>
      <c r="Q4083" s="613"/>
      <c r="R4083" s="612"/>
      <c r="S4083" s="612"/>
      <c r="T4083" s="615">
        <f t="shared" ref="T4083" si="1889">U4083+V4083+W4083</f>
        <v>0</v>
      </c>
      <c r="U4083" s="612"/>
      <c r="V4083" s="612"/>
      <c r="W4083" s="613"/>
      <c r="X4083" s="612"/>
      <c r="Y4083" s="612"/>
      <c r="Z4083" s="612"/>
      <c r="AA4083" s="611">
        <f xml:space="preserve"> SUM(AB4083:AI4083)+SUM(AV4083:BL4083)</f>
        <v>0</v>
      </c>
      <c r="AB4083" s="612"/>
      <c r="AC4083" s="612"/>
      <c r="AD4083" s="613"/>
      <c r="AE4083" s="613"/>
      <c r="AF4083" s="612"/>
      <c r="AG4083" s="612"/>
      <c r="AH4083" s="612"/>
      <c r="AI4083" s="611">
        <f t="shared" ref="AI4083" si="1890">SUM(AJ4083:AT4083)</f>
        <v>0</v>
      </c>
      <c r="AJ4083" s="612"/>
      <c r="AK4083" s="612"/>
      <c r="AL4083" s="612"/>
      <c r="AM4083" s="613"/>
      <c r="AN4083" s="612"/>
      <c r="AO4083" s="612"/>
      <c r="AP4083" s="612"/>
      <c r="AQ4083" s="613"/>
      <c r="AR4083" s="612"/>
      <c r="AS4083" s="612"/>
      <c r="AT4083" s="612"/>
      <c r="AU4083" s="616"/>
      <c r="AV4083" s="612"/>
      <c r="AW4083" s="612"/>
      <c r="AX4083" s="612"/>
      <c r="AY4083" s="612"/>
      <c r="AZ4083" s="612"/>
      <c r="BA4083" s="612"/>
      <c r="BB4083" s="612"/>
      <c r="BC4083" s="613"/>
      <c r="BD4083" s="612"/>
      <c r="BE4083" s="612"/>
      <c r="BF4083" s="612"/>
      <c r="BG4083" s="612"/>
      <c r="BH4083" s="613"/>
      <c r="BI4083" s="612"/>
      <c r="BJ4083" s="612"/>
      <c r="BK4083" s="612"/>
      <c r="BL4083" s="613"/>
      <c r="BM4083" s="611">
        <f t="shared" ref="BM4083" si="1891">SUM(BN4083:BP4083)</f>
        <v>0</v>
      </c>
      <c r="BN4083" s="612"/>
      <c r="BO4083" s="612"/>
      <c r="BP4083" s="612"/>
      <c r="BQ4083" s="547">
        <v>1</v>
      </c>
      <c r="BR4083" s="622"/>
      <c r="BS4083" s="829"/>
      <c r="BT4083" s="605"/>
      <c r="BU4083" s="621"/>
      <c r="BY4083" s="621"/>
    </row>
    <row r="4084" spans="1:77" s="585" customFormat="1" hidden="1">
      <c r="B4084" s="586"/>
      <c r="C4084" s="1309"/>
      <c r="D4084" s="584"/>
      <c r="E4084" s="587"/>
      <c r="F4084" s="1633"/>
      <c r="G4084" s="589"/>
      <c r="H4084" s="586"/>
      <c r="I4084" s="590"/>
      <c r="J4084" s="589"/>
      <c r="K4084" s="591"/>
      <c r="L4084" s="591"/>
      <c r="M4084" s="591"/>
      <c r="N4084" s="591"/>
      <c r="O4084" s="586"/>
      <c r="P4084" s="586"/>
      <c r="Q4084" s="586"/>
      <c r="R4084" s="584"/>
      <c r="S4084" s="586"/>
      <c r="T4084" s="586"/>
      <c r="U4084" s="586"/>
      <c r="V4084" s="586"/>
      <c r="W4084" s="586"/>
      <c r="X4084" s="586"/>
      <c r="Y4084" s="586"/>
      <c r="Z4084" s="586"/>
      <c r="AA4084" s="591"/>
      <c r="AB4084" s="586"/>
      <c r="AC4084" s="586"/>
      <c r="AD4084" s="586"/>
      <c r="AE4084" s="586"/>
      <c r="AF4084" s="586"/>
      <c r="AG4084" s="586"/>
      <c r="AH4084" s="586"/>
      <c r="AI4084" s="591"/>
      <c r="AJ4084" s="586"/>
      <c r="AK4084" s="586"/>
      <c r="AL4084" s="586"/>
      <c r="AM4084" s="586"/>
      <c r="AN4084" s="586"/>
      <c r="AO4084" s="586"/>
      <c r="AP4084" s="586"/>
      <c r="AQ4084" s="586"/>
      <c r="AR4084" s="586"/>
      <c r="AS4084" s="586"/>
      <c r="AT4084" s="586"/>
      <c r="AU4084" s="592"/>
      <c r="AV4084" s="586"/>
      <c r="AW4084" s="586"/>
      <c r="AX4084" s="586"/>
      <c r="AY4084" s="586"/>
      <c r="AZ4084" s="586"/>
      <c r="BA4084" s="586"/>
      <c r="BB4084" s="586"/>
      <c r="BC4084" s="586"/>
      <c r="BD4084" s="586"/>
      <c r="BE4084" s="586"/>
      <c r="BF4084" s="586"/>
      <c r="BG4084" s="586"/>
      <c r="BH4084" s="586"/>
      <c r="BI4084" s="586"/>
      <c r="BJ4084" s="586"/>
      <c r="BK4084" s="586"/>
      <c r="BL4084" s="586"/>
      <c r="BM4084" s="586"/>
      <c r="BN4084" s="586"/>
      <c r="BO4084" s="586"/>
      <c r="BP4084" s="586"/>
      <c r="BQ4084" s="547">
        <v>1</v>
      </c>
    </row>
    <row r="4085" spans="1:77" s="585" customFormat="1" ht="15.75" hidden="1">
      <c r="B4085" s="586"/>
      <c r="C4085" s="1309"/>
      <c r="D4085" s="584"/>
      <c r="E4085" s="587"/>
      <c r="F4085" s="588"/>
      <c r="G4085" s="589"/>
      <c r="H4085" s="586"/>
      <c r="I4085" s="590"/>
      <c r="J4085" s="589"/>
      <c r="K4085" s="591"/>
      <c r="L4085" s="591"/>
      <c r="M4085" s="591"/>
      <c r="N4085" s="591"/>
      <c r="O4085" s="586"/>
      <c r="P4085" s="586"/>
      <c r="Q4085" s="586"/>
      <c r="R4085" s="584"/>
      <c r="S4085" s="586"/>
      <c r="T4085" s="586"/>
      <c r="U4085" s="586"/>
      <c r="V4085" s="586"/>
      <c r="W4085" s="586"/>
      <c r="X4085" s="586"/>
      <c r="Y4085" s="586"/>
      <c r="Z4085" s="586"/>
      <c r="AA4085" s="591"/>
      <c r="AB4085" s="586"/>
      <c r="AC4085" s="586"/>
      <c r="AD4085" s="586"/>
      <c r="AE4085" s="586"/>
      <c r="AF4085" s="586"/>
      <c r="AG4085" s="586"/>
      <c r="AH4085" s="586"/>
      <c r="AI4085" s="591"/>
      <c r="AJ4085" s="586"/>
      <c r="AK4085" s="586"/>
      <c r="AL4085" s="586"/>
      <c r="AM4085" s="586"/>
      <c r="AN4085" s="586"/>
      <c r="AO4085" s="586"/>
      <c r="AP4085" s="586"/>
      <c r="AQ4085" s="586"/>
      <c r="AR4085" s="586"/>
      <c r="AS4085" s="586"/>
      <c r="AT4085" s="586"/>
      <c r="AU4085" s="592"/>
      <c r="AV4085" s="586"/>
      <c r="AW4085" s="586"/>
      <c r="AX4085" s="586"/>
      <c r="AY4085" s="586"/>
      <c r="AZ4085" s="586"/>
      <c r="BA4085" s="586"/>
      <c r="BB4085" s="586"/>
      <c r="BC4085" s="586"/>
      <c r="BD4085" s="586"/>
      <c r="BE4085" s="586"/>
      <c r="BF4085" s="586"/>
      <c r="BG4085" s="586"/>
      <c r="BH4085" s="586"/>
      <c r="BI4085" s="586"/>
      <c r="BJ4085" s="586"/>
      <c r="BK4085" s="586"/>
      <c r="BL4085" s="586"/>
      <c r="BM4085" s="586"/>
      <c r="BN4085" s="586"/>
      <c r="BO4085" s="586"/>
      <c r="BP4085" s="586"/>
      <c r="BQ4085" s="547">
        <v>1</v>
      </c>
    </row>
    <row r="4086" spans="1:77" s="585" customFormat="1" ht="15.75" hidden="1">
      <c r="B4086" s="877"/>
      <c r="C4086" s="1309"/>
      <c r="D4086" s="879"/>
      <c r="E4086" s="587"/>
      <c r="F4086" s="880"/>
      <c r="G4086" s="589"/>
      <c r="H4086" s="877"/>
      <c r="I4086" s="590"/>
      <c r="J4086" s="1563"/>
      <c r="K4086" s="882"/>
      <c r="L4086" s="882"/>
      <c r="M4086" s="882"/>
      <c r="N4086" s="882"/>
      <c r="O4086" s="877"/>
      <c r="P4086" s="877"/>
      <c r="Q4086" s="877"/>
      <c r="R4086" s="879"/>
      <c r="S4086" s="877"/>
      <c r="T4086" s="877"/>
      <c r="U4086" s="877"/>
      <c r="V4086" s="877"/>
      <c r="W4086" s="877"/>
      <c r="X4086" s="877"/>
      <c r="Y4086" s="877"/>
      <c r="Z4086" s="877"/>
      <c r="AA4086" s="882"/>
      <c r="AB4086" s="877"/>
      <c r="AC4086" s="877"/>
      <c r="AD4086" s="877"/>
      <c r="AE4086" s="877"/>
      <c r="AF4086" s="877"/>
      <c r="AG4086" s="877"/>
      <c r="AH4086" s="877"/>
      <c r="AI4086" s="882"/>
      <c r="AJ4086" s="877"/>
      <c r="AK4086" s="877"/>
      <c r="AL4086" s="877"/>
      <c r="AM4086" s="877"/>
      <c r="AN4086" s="877"/>
      <c r="AO4086" s="877"/>
      <c r="AP4086" s="877"/>
      <c r="AQ4086" s="877"/>
      <c r="AR4086" s="877"/>
      <c r="AS4086" s="877"/>
      <c r="AT4086" s="877"/>
      <c r="AU4086" s="884"/>
      <c r="AV4086" s="877"/>
      <c r="AW4086" s="877"/>
      <c r="AX4086" s="877"/>
      <c r="AY4086" s="877"/>
      <c r="AZ4086" s="877"/>
      <c r="BA4086" s="877"/>
      <c r="BB4086" s="877"/>
      <c r="BC4086" s="877"/>
      <c r="BD4086" s="877"/>
      <c r="BE4086" s="877"/>
      <c r="BF4086" s="877"/>
      <c r="BG4086" s="877"/>
      <c r="BH4086" s="877"/>
      <c r="BI4086" s="877"/>
      <c r="BJ4086" s="877"/>
      <c r="BK4086" s="877"/>
      <c r="BL4086" s="877"/>
      <c r="BM4086" s="877"/>
      <c r="BN4086" s="877"/>
      <c r="BO4086" s="877"/>
      <c r="BP4086" s="877"/>
      <c r="BQ4086" s="547">
        <v>1</v>
      </c>
    </row>
    <row r="4087" spans="1:77" s="585" customFormat="1" hidden="1">
      <c r="B4087" s="922"/>
      <c r="C4087" s="1309"/>
      <c r="D4087" s="1572"/>
      <c r="E4087" s="587"/>
      <c r="F4087" s="1573"/>
      <c r="G4087" s="589"/>
      <c r="H4087" s="922"/>
      <c r="I4087" s="590"/>
      <c r="J4087" s="1574"/>
      <c r="K4087" s="924"/>
      <c r="L4087" s="924"/>
      <c r="M4087" s="924"/>
      <c r="N4087" s="924"/>
      <c r="O4087" s="922"/>
      <c r="P4087" s="922"/>
      <c r="Q4087" s="922"/>
      <c r="R4087" s="1572"/>
      <c r="S4087" s="922"/>
      <c r="T4087" s="922"/>
      <c r="U4087" s="922"/>
      <c r="V4087" s="922"/>
      <c r="W4087" s="922"/>
      <c r="X4087" s="922"/>
      <c r="Y4087" s="922"/>
      <c r="Z4087" s="922"/>
      <c r="AA4087" s="924"/>
      <c r="AB4087" s="922"/>
      <c r="AC4087" s="922"/>
      <c r="AD4087" s="922"/>
      <c r="AE4087" s="922"/>
      <c r="AF4087" s="922"/>
      <c r="AG4087" s="922"/>
      <c r="AH4087" s="922"/>
      <c r="AI4087" s="924"/>
      <c r="AJ4087" s="922"/>
      <c r="AK4087" s="922"/>
      <c r="AL4087" s="922"/>
      <c r="AM4087" s="922"/>
      <c r="AN4087" s="922"/>
      <c r="AO4087" s="922"/>
      <c r="AP4087" s="922"/>
      <c r="AQ4087" s="922"/>
      <c r="AR4087" s="922"/>
      <c r="AS4087" s="922"/>
      <c r="AT4087" s="922"/>
      <c r="AU4087" s="1575"/>
      <c r="AV4087" s="922"/>
      <c r="AW4087" s="922"/>
      <c r="AX4087" s="922"/>
      <c r="AY4087" s="922"/>
      <c r="AZ4087" s="922"/>
      <c r="BA4087" s="922"/>
      <c r="BB4087" s="922"/>
      <c r="BC4087" s="922"/>
      <c r="BD4087" s="922"/>
      <c r="BE4087" s="922"/>
      <c r="BF4087" s="922"/>
      <c r="BG4087" s="922"/>
      <c r="BH4087" s="922"/>
      <c r="BI4087" s="922"/>
      <c r="BJ4087" s="922"/>
      <c r="BK4087" s="922"/>
      <c r="BL4087" s="922"/>
      <c r="BM4087" s="922"/>
      <c r="BN4087" s="922"/>
      <c r="BO4087" s="922"/>
      <c r="BP4087" s="922"/>
      <c r="BQ4087" s="547">
        <v>1</v>
      </c>
    </row>
    <row r="4088" spans="1:77" s="585" customFormat="1" ht="15.75" hidden="1">
      <c r="B4088" s="586"/>
      <c r="C4088" s="1309"/>
      <c r="D4088" s="584"/>
      <c r="E4088" s="587"/>
      <c r="F4088" s="588"/>
      <c r="G4088" s="589"/>
      <c r="H4088" s="586"/>
      <c r="I4088" s="590"/>
      <c r="J4088" s="589"/>
      <c r="K4088" s="591"/>
      <c r="L4088" s="591"/>
      <c r="M4088" s="591"/>
      <c r="N4088" s="591"/>
      <c r="O4088" s="586"/>
      <c r="P4088" s="586"/>
      <c r="Q4088" s="586"/>
      <c r="R4088" s="584"/>
      <c r="S4088" s="586"/>
      <c r="T4088" s="586"/>
      <c r="U4088" s="586"/>
      <c r="V4088" s="586"/>
      <c r="W4088" s="586"/>
      <c r="X4088" s="586"/>
      <c r="Y4088" s="586"/>
      <c r="Z4088" s="586"/>
      <c r="AA4088" s="591"/>
      <c r="AB4088" s="586"/>
      <c r="AC4088" s="586"/>
      <c r="AD4088" s="586"/>
      <c r="AE4088" s="586"/>
      <c r="AF4088" s="586"/>
      <c r="AG4088" s="586"/>
      <c r="AH4088" s="586"/>
      <c r="AI4088" s="591"/>
      <c r="AJ4088" s="586"/>
      <c r="AK4088" s="586"/>
      <c r="AL4088" s="586"/>
      <c r="AM4088" s="586"/>
      <c r="AN4088" s="586"/>
      <c r="AO4088" s="586"/>
      <c r="AP4088" s="586"/>
      <c r="AQ4088" s="586"/>
      <c r="AR4088" s="586"/>
      <c r="AS4088" s="586"/>
      <c r="AT4088" s="586"/>
      <c r="AU4088" s="592"/>
      <c r="AV4088" s="586"/>
      <c r="AW4088" s="586"/>
      <c r="AX4088" s="586"/>
      <c r="AY4088" s="586"/>
      <c r="AZ4088" s="586"/>
      <c r="BA4088" s="586"/>
      <c r="BB4088" s="586"/>
      <c r="BC4088" s="586"/>
      <c r="BD4088" s="586"/>
      <c r="BE4088" s="586"/>
      <c r="BF4088" s="586"/>
      <c r="BG4088" s="586"/>
      <c r="BH4088" s="586"/>
      <c r="BI4088" s="586"/>
      <c r="BJ4088" s="586"/>
      <c r="BK4088" s="586"/>
      <c r="BL4088" s="586"/>
      <c r="BM4088" s="586"/>
      <c r="BN4088" s="586"/>
      <c r="BO4088" s="586"/>
      <c r="BP4088" s="586"/>
      <c r="BQ4088" s="547">
        <v>1</v>
      </c>
    </row>
    <row r="4089" spans="1:77" s="585" customFormat="1" ht="15.75" hidden="1">
      <c r="B4089" s="586"/>
      <c r="C4089" s="1309"/>
      <c r="D4089" s="584"/>
      <c r="E4089" s="587"/>
      <c r="F4089" s="588"/>
      <c r="G4089" s="589"/>
      <c r="H4089" s="586"/>
      <c r="I4089" s="590"/>
      <c r="J4089" s="589"/>
      <c r="K4089" s="591"/>
      <c r="L4089" s="591"/>
      <c r="M4089" s="591"/>
      <c r="N4089" s="591"/>
      <c r="O4089" s="586"/>
      <c r="P4089" s="586"/>
      <c r="Q4089" s="586"/>
      <c r="R4089" s="584"/>
      <c r="S4089" s="586"/>
      <c r="T4089" s="586"/>
      <c r="U4089" s="586"/>
      <c r="V4089" s="586"/>
      <c r="W4089" s="586"/>
      <c r="X4089" s="586"/>
      <c r="Y4089" s="586"/>
      <c r="Z4089" s="586"/>
      <c r="AA4089" s="591"/>
      <c r="AB4089" s="586"/>
      <c r="AC4089" s="586"/>
      <c r="AD4089" s="586"/>
      <c r="AE4089" s="586"/>
      <c r="AF4089" s="586"/>
      <c r="AG4089" s="586"/>
      <c r="AH4089" s="586"/>
      <c r="AI4089" s="591"/>
      <c r="AJ4089" s="586"/>
      <c r="AK4089" s="586"/>
      <c r="AL4089" s="586"/>
      <c r="AM4089" s="586"/>
      <c r="AN4089" s="586"/>
      <c r="AO4089" s="586"/>
      <c r="AP4089" s="586"/>
      <c r="AQ4089" s="586"/>
      <c r="AR4089" s="586"/>
      <c r="AS4089" s="586"/>
      <c r="AT4089" s="586"/>
      <c r="AU4089" s="592"/>
      <c r="AV4089" s="586"/>
      <c r="AW4089" s="586"/>
      <c r="AX4089" s="586"/>
      <c r="AY4089" s="586"/>
      <c r="AZ4089" s="586"/>
      <c r="BA4089" s="586"/>
      <c r="BB4089" s="586"/>
      <c r="BC4089" s="586"/>
      <c r="BD4089" s="586"/>
      <c r="BE4089" s="586"/>
      <c r="BF4089" s="586"/>
      <c r="BG4089" s="586"/>
      <c r="BH4089" s="586"/>
      <c r="BI4089" s="586"/>
      <c r="BJ4089" s="586"/>
      <c r="BK4089" s="586"/>
      <c r="BL4089" s="586"/>
      <c r="BM4089" s="586"/>
      <c r="BN4089" s="586"/>
      <c r="BO4089" s="586"/>
      <c r="BP4089" s="586"/>
      <c r="BQ4089" s="547">
        <v>1</v>
      </c>
    </row>
    <row r="4090" spans="1:77" s="585" customFormat="1" ht="15.75" hidden="1">
      <c r="B4090" s="586"/>
      <c r="C4090" s="1309"/>
      <c r="D4090" s="584"/>
      <c r="E4090" s="587"/>
      <c r="F4090" s="588"/>
      <c r="G4090" s="589"/>
      <c r="H4090" s="586"/>
      <c r="I4090" s="590"/>
      <c r="J4090" s="589"/>
      <c r="K4090" s="591"/>
      <c r="L4090" s="591"/>
      <c r="M4090" s="591"/>
      <c r="N4090" s="591"/>
      <c r="O4090" s="586"/>
      <c r="P4090" s="586"/>
      <c r="Q4090" s="586"/>
      <c r="R4090" s="584"/>
      <c r="S4090" s="586"/>
      <c r="T4090" s="586"/>
      <c r="U4090" s="586"/>
      <c r="V4090" s="586"/>
      <c r="W4090" s="586"/>
      <c r="X4090" s="586"/>
      <c r="Y4090" s="586"/>
      <c r="Z4090" s="586"/>
      <c r="AA4090" s="591"/>
      <c r="AB4090" s="586"/>
      <c r="AC4090" s="586"/>
      <c r="AD4090" s="586"/>
      <c r="AE4090" s="586"/>
      <c r="AF4090" s="586"/>
      <c r="AG4090" s="586"/>
      <c r="AH4090" s="586"/>
      <c r="AI4090" s="591"/>
      <c r="AJ4090" s="586"/>
      <c r="AK4090" s="586"/>
      <c r="AL4090" s="586"/>
      <c r="AM4090" s="586"/>
      <c r="AN4090" s="586"/>
      <c r="AO4090" s="586"/>
      <c r="AP4090" s="586"/>
      <c r="AQ4090" s="586"/>
      <c r="AR4090" s="586"/>
      <c r="AS4090" s="586"/>
      <c r="AT4090" s="586"/>
      <c r="AU4090" s="592"/>
      <c r="AV4090" s="586"/>
      <c r="AW4090" s="586"/>
      <c r="AX4090" s="586"/>
      <c r="AY4090" s="586"/>
      <c r="AZ4090" s="586"/>
      <c r="BA4090" s="586"/>
      <c r="BB4090" s="586"/>
      <c r="BC4090" s="586"/>
      <c r="BD4090" s="586"/>
      <c r="BE4090" s="586"/>
      <c r="BF4090" s="586"/>
      <c r="BG4090" s="586"/>
      <c r="BH4090" s="586"/>
      <c r="BI4090" s="586"/>
      <c r="BJ4090" s="586"/>
      <c r="BK4090" s="586"/>
      <c r="BL4090" s="586"/>
      <c r="BM4090" s="586"/>
      <c r="BN4090" s="586"/>
      <c r="BO4090" s="586"/>
      <c r="BP4090" s="586"/>
      <c r="BQ4090" s="547">
        <v>1</v>
      </c>
    </row>
    <row r="4091" spans="1:77" s="585" customFormat="1" ht="15.75" hidden="1">
      <c r="B4091" s="586"/>
      <c r="C4091" s="1309"/>
      <c r="D4091" s="584"/>
      <c r="E4091" s="587"/>
      <c r="F4091" s="588"/>
      <c r="G4091" s="589"/>
      <c r="H4091" s="586"/>
      <c r="I4091" s="590"/>
      <c r="J4091" s="589"/>
      <c r="K4091" s="591"/>
      <c r="L4091" s="591"/>
      <c r="M4091" s="591"/>
      <c r="N4091" s="591"/>
      <c r="O4091" s="586"/>
      <c r="P4091" s="586"/>
      <c r="Q4091" s="586"/>
      <c r="R4091" s="584"/>
      <c r="S4091" s="586"/>
      <c r="T4091" s="586"/>
      <c r="U4091" s="586"/>
      <c r="V4091" s="586"/>
      <c r="W4091" s="586"/>
      <c r="X4091" s="586"/>
      <c r="Y4091" s="586"/>
      <c r="Z4091" s="586"/>
      <c r="AA4091" s="591"/>
      <c r="AB4091" s="586"/>
      <c r="AC4091" s="586"/>
      <c r="AD4091" s="586"/>
      <c r="AE4091" s="586"/>
      <c r="AF4091" s="586"/>
      <c r="AG4091" s="586"/>
      <c r="AH4091" s="586"/>
      <c r="AI4091" s="591"/>
      <c r="AJ4091" s="586"/>
      <c r="AK4091" s="586"/>
      <c r="AL4091" s="586"/>
      <c r="AM4091" s="586"/>
      <c r="AN4091" s="586"/>
      <c r="AO4091" s="586"/>
      <c r="AP4091" s="586"/>
      <c r="AQ4091" s="586"/>
      <c r="AR4091" s="586"/>
      <c r="AS4091" s="586"/>
      <c r="AT4091" s="586"/>
      <c r="AU4091" s="592"/>
      <c r="AV4091" s="586"/>
      <c r="AW4091" s="586"/>
      <c r="AX4091" s="586"/>
      <c r="AY4091" s="586"/>
      <c r="AZ4091" s="586"/>
      <c r="BA4091" s="586"/>
      <c r="BB4091" s="586"/>
      <c r="BC4091" s="586"/>
      <c r="BD4091" s="586"/>
      <c r="BE4091" s="586"/>
      <c r="BF4091" s="586"/>
      <c r="BG4091" s="586"/>
      <c r="BH4091" s="586"/>
      <c r="BI4091" s="586"/>
      <c r="BJ4091" s="586"/>
      <c r="BK4091" s="586"/>
      <c r="BL4091" s="586"/>
      <c r="BM4091" s="586"/>
      <c r="BN4091" s="586"/>
      <c r="BO4091" s="586"/>
      <c r="BP4091" s="586"/>
      <c r="BQ4091" s="547">
        <v>1</v>
      </c>
    </row>
    <row r="4092" spans="1:77" s="585" customFormat="1" ht="15.75" hidden="1">
      <c r="B4092" s="586"/>
      <c r="C4092" s="1309"/>
      <c r="D4092" s="584"/>
      <c r="E4092" s="587"/>
      <c r="F4092" s="588"/>
      <c r="G4092" s="589"/>
      <c r="H4092" s="586"/>
      <c r="I4092" s="590"/>
      <c r="J4092" s="589"/>
      <c r="K4092" s="591"/>
      <c r="L4092" s="591"/>
      <c r="M4092" s="591"/>
      <c r="N4092" s="591"/>
      <c r="O4092" s="586"/>
      <c r="P4092" s="586"/>
      <c r="Q4092" s="586"/>
      <c r="R4092" s="584"/>
      <c r="S4092" s="586"/>
      <c r="T4092" s="586"/>
      <c r="U4092" s="586"/>
      <c r="V4092" s="586"/>
      <c r="W4092" s="586"/>
      <c r="X4092" s="586"/>
      <c r="Y4092" s="586"/>
      <c r="Z4092" s="586"/>
      <c r="AA4092" s="591"/>
      <c r="AB4092" s="586"/>
      <c r="AC4092" s="586"/>
      <c r="AD4092" s="586"/>
      <c r="AE4092" s="586"/>
      <c r="AF4092" s="586"/>
      <c r="AG4092" s="586"/>
      <c r="AH4092" s="586"/>
      <c r="AI4092" s="591"/>
      <c r="AJ4092" s="586"/>
      <c r="AK4092" s="586"/>
      <c r="AL4092" s="586"/>
      <c r="AM4092" s="586"/>
      <c r="AN4092" s="586"/>
      <c r="AO4092" s="586"/>
      <c r="AP4092" s="586"/>
      <c r="AQ4092" s="586"/>
      <c r="AR4092" s="586"/>
      <c r="AS4092" s="586"/>
      <c r="AT4092" s="586"/>
      <c r="AU4092" s="592"/>
      <c r="AV4092" s="586"/>
      <c r="AW4092" s="586"/>
      <c r="AX4092" s="586"/>
      <c r="AY4092" s="586"/>
      <c r="AZ4092" s="586"/>
      <c r="BA4092" s="586"/>
      <c r="BB4092" s="586"/>
      <c r="BC4092" s="586"/>
      <c r="BD4092" s="586"/>
      <c r="BE4092" s="586"/>
      <c r="BF4092" s="586"/>
      <c r="BG4092" s="586"/>
      <c r="BH4092" s="586"/>
      <c r="BI4092" s="586"/>
      <c r="BJ4092" s="586"/>
      <c r="BK4092" s="586"/>
      <c r="BL4092" s="586"/>
      <c r="BM4092" s="586"/>
      <c r="BN4092" s="586"/>
      <c r="BO4092" s="586"/>
      <c r="BP4092" s="586"/>
      <c r="BQ4092" s="547">
        <v>1</v>
      </c>
    </row>
    <row r="4093" spans="1:77" s="585" customFormat="1" hidden="1">
      <c r="B4093" s="586" t="s">
        <v>2917</v>
      </c>
      <c r="C4093" s="1309"/>
      <c r="D4093" s="584"/>
      <c r="E4093" s="587"/>
      <c r="F4093" s="1633"/>
      <c r="G4093" s="589"/>
      <c r="H4093" s="586"/>
      <c r="I4093" s="590"/>
      <c r="J4093" s="589"/>
      <c r="K4093" s="591"/>
      <c r="L4093" s="591"/>
      <c r="M4093" s="591"/>
      <c r="N4093" s="591"/>
      <c r="O4093" s="586"/>
      <c r="P4093" s="586"/>
      <c r="Q4093" s="586"/>
      <c r="R4093" s="584"/>
      <c r="S4093" s="586"/>
      <c r="T4093" s="586"/>
      <c r="U4093" s="586"/>
      <c r="V4093" s="586"/>
      <c r="W4093" s="586"/>
      <c r="X4093" s="586"/>
      <c r="Y4093" s="586"/>
      <c r="Z4093" s="586"/>
      <c r="AA4093" s="591"/>
      <c r="AB4093" s="586"/>
      <c r="AC4093" s="586"/>
      <c r="AD4093" s="586"/>
      <c r="AE4093" s="586"/>
      <c r="AF4093" s="586"/>
      <c r="AG4093" s="586"/>
      <c r="AH4093" s="586"/>
      <c r="AI4093" s="591"/>
      <c r="AJ4093" s="586"/>
      <c r="AK4093" s="586"/>
      <c r="AL4093" s="586"/>
      <c r="AM4093" s="586"/>
      <c r="AN4093" s="586"/>
      <c r="AO4093" s="586"/>
      <c r="AP4093" s="586"/>
      <c r="AQ4093" s="586"/>
      <c r="AR4093" s="586"/>
      <c r="AS4093" s="586"/>
      <c r="AT4093" s="586"/>
      <c r="AU4093" s="592"/>
      <c r="AV4093" s="586"/>
      <c r="AW4093" s="586"/>
      <c r="AX4093" s="586"/>
      <c r="AY4093" s="586"/>
      <c r="AZ4093" s="586"/>
      <c r="BA4093" s="586"/>
      <c r="BB4093" s="586"/>
      <c r="BC4093" s="586"/>
      <c r="BD4093" s="586"/>
      <c r="BE4093" s="586"/>
      <c r="BF4093" s="586"/>
      <c r="BG4093" s="586"/>
      <c r="BH4093" s="586"/>
      <c r="BI4093" s="586"/>
      <c r="BJ4093" s="586"/>
      <c r="BK4093" s="586"/>
      <c r="BL4093" s="586"/>
      <c r="BM4093" s="586"/>
      <c r="BN4093" s="586"/>
      <c r="BO4093" s="586"/>
      <c r="BP4093" s="586"/>
      <c r="BQ4093" s="547">
        <v>1</v>
      </c>
    </row>
    <row r="4094" spans="1:77" s="585" customFormat="1" hidden="1">
      <c r="B4094" s="586"/>
      <c r="C4094" s="1309"/>
      <c r="D4094" s="584"/>
      <c r="E4094" s="587"/>
      <c r="F4094" s="844"/>
      <c r="G4094" s="589"/>
      <c r="H4094" s="586"/>
      <c r="I4094" s="590"/>
      <c r="J4094" s="589"/>
      <c r="K4094" s="591"/>
      <c r="L4094" s="591"/>
      <c r="M4094" s="591"/>
      <c r="N4094" s="591"/>
      <c r="O4094" s="586"/>
      <c r="P4094" s="586"/>
      <c r="Q4094" s="586"/>
      <c r="R4094" s="584"/>
      <c r="S4094" s="586"/>
      <c r="T4094" s="586"/>
      <c r="U4094" s="586"/>
      <c r="V4094" s="586"/>
      <c r="W4094" s="586"/>
      <c r="X4094" s="586"/>
      <c r="Y4094" s="586"/>
      <c r="Z4094" s="586"/>
      <c r="AA4094" s="591"/>
      <c r="AB4094" s="586"/>
      <c r="AC4094" s="586"/>
      <c r="AD4094" s="586"/>
      <c r="AE4094" s="586"/>
      <c r="AF4094" s="586"/>
      <c r="AG4094" s="586"/>
      <c r="AH4094" s="586"/>
      <c r="AI4094" s="591"/>
      <c r="AJ4094" s="586"/>
      <c r="AK4094" s="586"/>
      <c r="AL4094" s="586"/>
      <c r="AM4094" s="586"/>
      <c r="AN4094" s="586"/>
      <c r="AO4094" s="586"/>
      <c r="AP4094" s="586"/>
      <c r="AQ4094" s="586"/>
      <c r="AR4094" s="586"/>
      <c r="AS4094" s="586"/>
      <c r="AT4094" s="586"/>
      <c r="AU4094" s="592"/>
      <c r="AV4094" s="586"/>
      <c r="AW4094" s="586"/>
      <c r="AX4094" s="586"/>
      <c r="AY4094" s="586"/>
      <c r="AZ4094" s="586"/>
      <c r="BA4094" s="586"/>
      <c r="BB4094" s="586"/>
      <c r="BC4094" s="586"/>
      <c r="BD4094" s="586"/>
      <c r="BE4094" s="586"/>
      <c r="BF4094" s="586"/>
      <c r="BG4094" s="586"/>
      <c r="BH4094" s="586"/>
      <c r="BI4094" s="586"/>
      <c r="BJ4094" s="586"/>
      <c r="BK4094" s="586"/>
      <c r="BL4094" s="586"/>
      <c r="BM4094" s="586"/>
      <c r="BN4094" s="586"/>
      <c r="BO4094" s="586"/>
      <c r="BP4094" s="586"/>
      <c r="BQ4094" s="547">
        <v>1</v>
      </c>
    </row>
    <row r="4095" spans="1:77" s="585" customFormat="1" hidden="1">
      <c r="B4095" s="586"/>
      <c r="C4095" s="1309"/>
      <c r="D4095" s="584"/>
      <c r="E4095" s="587"/>
      <c r="F4095" s="844"/>
      <c r="G4095" s="589"/>
      <c r="H4095" s="586"/>
      <c r="I4095" s="590"/>
      <c r="J4095" s="589"/>
      <c r="K4095" s="591"/>
      <c r="L4095" s="591"/>
      <c r="M4095" s="591"/>
      <c r="N4095" s="591"/>
      <c r="O4095" s="586"/>
      <c r="P4095" s="586"/>
      <c r="Q4095" s="586"/>
      <c r="R4095" s="584"/>
      <c r="S4095" s="586"/>
      <c r="T4095" s="586"/>
      <c r="U4095" s="586"/>
      <c r="V4095" s="586"/>
      <c r="W4095" s="586"/>
      <c r="X4095" s="586"/>
      <c r="Y4095" s="586"/>
      <c r="Z4095" s="586"/>
      <c r="AA4095" s="591"/>
      <c r="AB4095" s="586"/>
      <c r="AC4095" s="586"/>
      <c r="AD4095" s="586"/>
      <c r="AE4095" s="586"/>
      <c r="AF4095" s="586"/>
      <c r="AG4095" s="586"/>
      <c r="AH4095" s="586"/>
      <c r="AI4095" s="591"/>
      <c r="AJ4095" s="586"/>
      <c r="AK4095" s="586"/>
      <c r="AL4095" s="586"/>
      <c r="AM4095" s="586"/>
      <c r="AN4095" s="586"/>
      <c r="AO4095" s="586"/>
      <c r="AP4095" s="586"/>
      <c r="AQ4095" s="586"/>
      <c r="AR4095" s="586"/>
      <c r="AS4095" s="586"/>
      <c r="AT4095" s="586"/>
      <c r="AU4095" s="592"/>
      <c r="AV4095" s="586"/>
      <c r="AW4095" s="586"/>
      <c r="AX4095" s="586"/>
      <c r="AY4095" s="586"/>
      <c r="AZ4095" s="586"/>
      <c r="BA4095" s="586"/>
      <c r="BB4095" s="586"/>
      <c r="BC4095" s="586"/>
      <c r="BD4095" s="586"/>
      <c r="BE4095" s="586"/>
      <c r="BF4095" s="586"/>
      <c r="BG4095" s="586"/>
      <c r="BH4095" s="586"/>
      <c r="BI4095" s="586"/>
      <c r="BJ4095" s="586"/>
      <c r="BK4095" s="586"/>
      <c r="BL4095" s="586"/>
      <c r="BM4095" s="586"/>
      <c r="BN4095" s="586"/>
      <c r="BO4095" s="586"/>
      <c r="BP4095" s="586"/>
      <c r="BQ4095" s="547">
        <v>1</v>
      </c>
    </row>
    <row r="4096" spans="1:77" s="585" customFormat="1" hidden="1">
      <c r="B4096" s="586"/>
      <c r="C4096" s="1309"/>
      <c r="D4096" s="584"/>
      <c r="E4096" s="587"/>
      <c r="F4096" s="844"/>
      <c r="G4096" s="589"/>
      <c r="H4096" s="586"/>
      <c r="I4096" s="590"/>
      <c r="J4096" s="589"/>
      <c r="K4096" s="591"/>
      <c r="L4096" s="591"/>
      <c r="M4096" s="591"/>
      <c r="N4096" s="591"/>
      <c r="O4096" s="586"/>
      <c r="P4096" s="586"/>
      <c r="Q4096" s="586"/>
      <c r="R4096" s="584"/>
      <c r="S4096" s="586"/>
      <c r="T4096" s="586"/>
      <c r="U4096" s="586"/>
      <c r="V4096" s="586"/>
      <c r="W4096" s="586"/>
      <c r="X4096" s="586"/>
      <c r="Y4096" s="586"/>
      <c r="Z4096" s="586"/>
      <c r="AA4096" s="591"/>
      <c r="AB4096" s="586"/>
      <c r="AC4096" s="586"/>
      <c r="AD4096" s="586"/>
      <c r="AE4096" s="586"/>
      <c r="AF4096" s="586"/>
      <c r="AG4096" s="586"/>
      <c r="AH4096" s="586"/>
      <c r="AI4096" s="591"/>
      <c r="AJ4096" s="586"/>
      <c r="AK4096" s="586"/>
      <c r="AL4096" s="586"/>
      <c r="AM4096" s="586"/>
      <c r="AN4096" s="586"/>
      <c r="AO4096" s="586"/>
      <c r="AP4096" s="586"/>
      <c r="AQ4096" s="586"/>
      <c r="AR4096" s="586"/>
      <c r="AS4096" s="586"/>
      <c r="AT4096" s="586"/>
      <c r="AU4096" s="592"/>
      <c r="AV4096" s="586"/>
      <c r="AW4096" s="586"/>
      <c r="AX4096" s="586"/>
      <c r="AY4096" s="586"/>
      <c r="AZ4096" s="586"/>
      <c r="BA4096" s="586"/>
      <c r="BB4096" s="586"/>
      <c r="BC4096" s="586"/>
      <c r="BD4096" s="586"/>
      <c r="BE4096" s="586"/>
      <c r="BF4096" s="586"/>
      <c r="BG4096" s="586"/>
      <c r="BH4096" s="586"/>
      <c r="BI4096" s="586"/>
      <c r="BJ4096" s="586"/>
      <c r="BK4096" s="586"/>
      <c r="BL4096" s="586"/>
      <c r="BM4096" s="586"/>
      <c r="BN4096" s="586"/>
      <c r="BO4096" s="586"/>
      <c r="BP4096" s="586"/>
      <c r="BQ4096" s="547">
        <v>1</v>
      </c>
    </row>
    <row r="4097" spans="1:221" s="1782" customFormat="1" ht="15.75" hidden="1">
      <c r="B4097" s="1772"/>
      <c r="C4097" s="1309"/>
      <c r="D4097" s="584"/>
      <c r="E4097" s="587"/>
      <c r="F4097" s="588"/>
      <c r="G4097" s="1787"/>
      <c r="H4097" s="586"/>
      <c r="I4097" s="609"/>
      <c r="J4097" s="1783"/>
      <c r="K4097" s="591"/>
      <c r="L4097" s="591"/>
      <c r="M4097" s="591"/>
      <c r="N4097" s="591"/>
      <c r="O4097" s="1784"/>
      <c r="P4097" s="1784"/>
      <c r="Q4097" s="1784"/>
      <c r="R4097" s="1784"/>
      <c r="S4097" s="1784"/>
      <c r="T4097" s="586"/>
      <c r="U4097" s="1784"/>
      <c r="V4097" s="1784"/>
      <c r="W4097" s="1784"/>
      <c r="X4097" s="1784"/>
      <c r="Y4097" s="1784"/>
      <c r="Z4097" s="1784"/>
      <c r="AA4097" s="591"/>
      <c r="AB4097" s="1784"/>
      <c r="AC4097" s="1784"/>
      <c r="AD4097" s="1784"/>
      <c r="AE4097" s="1784"/>
      <c r="AF4097" s="1784"/>
      <c r="AG4097" s="1784"/>
      <c r="AH4097" s="1784"/>
      <c r="AI4097" s="591"/>
      <c r="AJ4097" s="1784"/>
      <c r="AK4097" s="1784"/>
      <c r="AL4097" s="1784"/>
      <c r="AM4097" s="1784"/>
      <c r="AN4097" s="1784"/>
      <c r="AO4097" s="1784"/>
      <c r="AP4097" s="1784"/>
      <c r="AQ4097" s="1784"/>
      <c r="AR4097" s="1784"/>
      <c r="AS4097" s="1784"/>
      <c r="AT4097" s="1784"/>
      <c r="AU4097" s="1785"/>
      <c r="AV4097" s="1784"/>
      <c r="AW4097" s="1784"/>
      <c r="AX4097" s="1784"/>
      <c r="AY4097" s="1784"/>
      <c r="AZ4097" s="1784"/>
      <c r="BA4097" s="1784"/>
      <c r="BB4097" s="1784"/>
      <c r="BC4097" s="1784"/>
      <c r="BD4097" s="1784"/>
      <c r="BE4097" s="1784"/>
      <c r="BF4097" s="1784"/>
      <c r="BG4097" s="1784"/>
      <c r="BH4097" s="1784"/>
      <c r="BI4097" s="1784"/>
      <c r="BJ4097" s="1784"/>
      <c r="BK4097" s="1784"/>
      <c r="BL4097" s="1784"/>
      <c r="BM4097" s="1784"/>
      <c r="BN4097" s="1852"/>
      <c r="BO4097" s="1784"/>
      <c r="BP4097" s="1784"/>
      <c r="BQ4097" s="547">
        <v>1</v>
      </c>
    </row>
    <row r="4098" spans="1:221" s="905" customFormat="1" ht="15.75" hidden="1">
      <c r="B4098" s="1853">
        <v>6</v>
      </c>
      <c r="C4098" s="1309"/>
      <c r="D4098" s="584"/>
      <c r="E4098" s="587"/>
      <c r="F4098" s="588"/>
      <c r="G4098" s="1854"/>
      <c r="H4098" s="586"/>
      <c r="I4098" s="900"/>
      <c r="J4098" s="610"/>
      <c r="K4098" s="591"/>
      <c r="L4098" s="591"/>
      <c r="M4098" s="591"/>
      <c r="N4098" s="883"/>
      <c r="O4098" s="883"/>
      <c r="P4098" s="883"/>
      <c r="Q4098" s="883"/>
      <c r="R4098" s="1855"/>
      <c r="S4098" s="883"/>
      <c r="T4098" s="883"/>
      <c r="U4098" s="883"/>
      <c r="V4098" s="883"/>
      <c r="W4098" s="883"/>
      <c r="X4098" s="883"/>
      <c r="Y4098" s="883"/>
      <c r="Z4098" s="883"/>
      <c r="AA4098" s="591"/>
      <c r="AB4098" s="883"/>
      <c r="AC4098" s="883"/>
      <c r="AD4098" s="883"/>
      <c r="AE4098" s="883"/>
      <c r="AF4098" s="883"/>
      <c r="AG4098" s="883"/>
      <c r="AH4098" s="883"/>
      <c r="AI4098" s="883"/>
      <c r="AJ4098" s="883"/>
      <c r="AK4098" s="883"/>
      <c r="AL4098" s="883"/>
      <c r="AM4098" s="883"/>
      <c r="AN4098" s="883"/>
      <c r="AO4098" s="883"/>
      <c r="AP4098" s="883"/>
      <c r="AQ4098" s="883"/>
      <c r="AR4098" s="883"/>
      <c r="AS4098" s="883"/>
      <c r="AT4098" s="883"/>
      <c r="AU4098" s="1856"/>
      <c r="AV4098" s="883"/>
      <c r="AW4098" s="883"/>
      <c r="AX4098" s="883"/>
      <c r="AY4098" s="883"/>
      <c r="AZ4098" s="883"/>
      <c r="BA4098" s="883"/>
      <c r="BB4098" s="883"/>
      <c r="BC4098" s="883"/>
      <c r="BD4098" s="883"/>
      <c r="BE4098" s="883"/>
      <c r="BF4098" s="883"/>
      <c r="BG4098" s="883"/>
      <c r="BH4098" s="883"/>
      <c r="BI4098" s="883"/>
      <c r="BJ4098" s="883"/>
      <c r="BK4098" s="883"/>
      <c r="BL4098" s="883"/>
      <c r="BM4098" s="591"/>
      <c r="BN4098" s="883"/>
      <c r="BO4098" s="883"/>
      <c r="BP4098" s="883"/>
      <c r="BQ4098" s="547">
        <v>1</v>
      </c>
    </row>
    <row r="4099" spans="1:221" s="664" customFormat="1" ht="15.75" hidden="1">
      <c r="B4099" s="665"/>
      <c r="C4099" s="865"/>
      <c r="D4099" s="584"/>
      <c r="E4099" s="667"/>
      <c r="F4099" s="588"/>
      <c r="G4099" s="610"/>
      <c r="H4099" s="586"/>
      <c r="I4099" s="609"/>
      <c r="J4099" s="610"/>
      <c r="K4099" s="591"/>
      <c r="L4099" s="591"/>
      <c r="M4099" s="591"/>
      <c r="N4099" s="591"/>
      <c r="O4099" s="591"/>
      <c r="P4099" s="591"/>
      <c r="Q4099" s="591"/>
      <c r="R4099" s="591"/>
      <c r="S4099" s="591"/>
      <c r="T4099" s="591"/>
      <c r="U4099" s="591"/>
      <c r="V4099" s="591"/>
      <c r="W4099" s="591"/>
      <c r="X4099" s="591"/>
      <c r="Y4099" s="591"/>
      <c r="Z4099" s="591"/>
      <c r="AA4099" s="591"/>
      <c r="AB4099" s="591"/>
      <c r="AC4099" s="591"/>
      <c r="AD4099" s="591"/>
      <c r="AE4099" s="591"/>
      <c r="AF4099" s="591"/>
      <c r="AG4099" s="591"/>
      <c r="AH4099" s="591"/>
      <c r="AI4099" s="591"/>
      <c r="AJ4099" s="591"/>
      <c r="AK4099" s="591"/>
      <c r="AL4099" s="591"/>
      <c r="AM4099" s="591"/>
      <c r="AN4099" s="591"/>
      <c r="AO4099" s="591"/>
      <c r="AP4099" s="591"/>
      <c r="AQ4099" s="591"/>
      <c r="AR4099" s="591"/>
      <c r="AS4099" s="591"/>
      <c r="AT4099" s="591"/>
      <c r="AU4099" s="669"/>
      <c r="AV4099" s="591"/>
      <c r="AW4099" s="591"/>
      <c r="AX4099" s="591"/>
      <c r="AY4099" s="591"/>
      <c r="AZ4099" s="591"/>
      <c r="BA4099" s="591"/>
      <c r="BB4099" s="591"/>
      <c r="BC4099" s="591"/>
      <c r="BD4099" s="591"/>
      <c r="BE4099" s="591"/>
      <c r="BF4099" s="591"/>
      <c r="BG4099" s="591"/>
      <c r="BH4099" s="591"/>
      <c r="BI4099" s="591"/>
      <c r="BJ4099" s="591"/>
      <c r="BK4099" s="591"/>
      <c r="BL4099" s="591"/>
      <c r="BM4099" s="591"/>
      <c r="BN4099" s="591"/>
      <c r="BO4099" s="591"/>
      <c r="BP4099" s="591"/>
      <c r="BQ4099" s="547">
        <v>1</v>
      </c>
    </row>
    <row r="4100" spans="1:221" s="664" customFormat="1" ht="15.75" hidden="1">
      <c r="B4100" s="665"/>
      <c r="C4100" s="865"/>
      <c r="D4100" s="584"/>
      <c r="E4100" s="667"/>
      <c r="F4100" s="588"/>
      <c r="G4100" s="610"/>
      <c r="H4100" s="586"/>
      <c r="I4100" s="609"/>
      <c r="J4100" s="610"/>
      <c r="K4100" s="591"/>
      <c r="L4100" s="591"/>
      <c r="M4100" s="591"/>
      <c r="N4100" s="591"/>
      <c r="O4100" s="591"/>
      <c r="P4100" s="591"/>
      <c r="Q4100" s="591"/>
      <c r="R4100" s="591"/>
      <c r="S4100" s="591"/>
      <c r="T4100" s="591"/>
      <c r="U4100" s="591"/>
      <c r="V4100" s="591"/>
      <c r="W4100" s="591"/>
      <c r="X4100" s="591"/>
      <c r="Y4100" s="591"/>
      <c r="Z4100" s="591"/>
      <c r="AA4100" s="591"/>
      <c r="AB4100" s="591"/>
      <c r="AC4100" s="591"/>
      <c r="AD4100" s="591"/>
      <c r="AE4100" s="591"/>
      <c r="AF4100" s="591"/>
      <c r="AG4100" s="591"/>
      <c r="AH4100" s="591"/>
      <c r="AI4100" s="591"/>
      <c r="AJ4100" s="591"/>
      <c r="AK4100" s="591"/>
      <c r="AL4100" s="591"/>
      <c r="AM4100" s="591"/>
      <c r="AN4100" s="591"/>
      <c r="AO4100" s="591"/>
      <c r="AP4100" s="591"/>
      <c r="AQ4100" s="591"/>
      <c r="AR4100" s="591"/>
      <c r="AS4100" s="591"/>
      <c r="AT4100" s="591"/>
      <c r="AU4100" s="669"/>
      <c r="AV4100" s="591"/>
      <c r="AW4100" s="591"/>
      <c r="AX4100" s="591"/>
      <c r="AY4100" s="591"/>
      <c r="AZ4100" s="591"/>
      <c r="BA4100" s="591"/>
      <c r="BB4100" s="591"/>
      <c r="BC4100" s="591"/>
      <c r="BD4100" s="591"/>
      <c r="BE4100" s="591"/>
      <c r="BF4100" s="591"/>
      <c r="BG4100" s="591"/>
      <c r="BH4100" s="591"/>
      <c r="BI4100" s="591"/>
      <c r="BJ4100" s="591"/>
      <c r="BK4100" s="591"/>
      <c r="BL4100" s="591"/>
      <c r="BM4100" s="591"/>
      <c r="BN4100" s="591"/>
      <c r="BO4100" s="591"/>
      <c r="BP4100" s="591"/>
      <c r="BQ4100" s="547">
        <v>1</v>
      </c>
    </row>
    <row r="4101" spans="1:221" s="664" customFormat="1" ht="15.75" hidden="1">
      <c r="B4101" s="665"/>
      <c r="C4101" s="865"/>
      <c r="D4101" s="584"/>
      <c r="E4101" s="667"/>
      <c r="F4101" s="588"/>
      <c r="G4101" s="610"/>
      <c r="H4101" s="586"/>
      <c r="I4101" s="609"/>
      <c r="J4101" s="610"/>
      <c r="K4101" s="591"/>
      <c r="L4101" s="591"/>
      <c r="M4101" s="591"/>
      <c r="N4101" s="591"/>
      <c r="O4101" s="591"/>
      <c r="P4101" s="591"/>
      <c r="Q4101" s="591"/>
      <c r="R4101" s="591"/>
      <c r="S4101" s="591"/>
      <c r="T4101" s="591"/>
      <c r="U4101" s="591"/>
      <c r="V4101" s="591"/>
      <c r="W4101" s="591"/>
      <c r="X4101" s="591"/>
      <c r="Y4101" s="591"/>
      <c r="Z4101" s="591"/>
      <c r="AA4101" s="591"/>
      <c r="AB4101" s="591"/>
      <c r="AC4101" s="591"/>
      <c r="AD4101" s="591"/>
      <c r="AE4101" s="591"/>
      <c r="AF4101" s="591"/>
      <c r="AG4101" s="591"/>
      <c r="AH4101" s="591"/>
      <c r="AI4101" s="591"/>
      <c r="AJ4101" s="591"/>
      <c r="AK4101" s="591"/>
      <c r="AL4101" s="591"/>
      <c r="AM4101" s="591"/>
      <c r="AN4101" s="591"/>
      <c r="AO4101" s="591"/>
      <c r="AP4101" s="591"/>
      <c r="AQ4101" s="591"/>
      <c r="AR4101" s="591"/>
      <c r="AS4101" s="591"/>
      <c r="AT4101" s="591"/>
      <c r="AU4101" s="669"/>
      <c r="AV4101" s="591"/>
      <c r="AW4101" s="591"/>
      <c r="AX4101" s="591"/>
      <c r="AY4101" s="591"/>
      <c r="AZ4101" s="591"/>
      <c r="BA4101" s="591"/>
      <c r="BB4101" s="591"/>
      <c r="BC4101" s="591"/>
      <c r="BD4101" s="591"/>
      <c r="BE4101" s="591"/>
      <c r="BF4101" s="591"/>
      <c r="BG4101" s="591"/>
      <c r="BH4101" s="591"/>
      <c r="BI4101" s="591"/>
      <c r="BJ4101" s="591"/>
      <c r="BK4101" s="591"/>
      <c r="BL4101" s="591"/>
      <c r="BM4101" s="591"/>
      <c r="BN4101" s="591"/>
      <c r="BO4101" s="591"/>
      <c r="BP4101" s="591"/>
      <c r="BQ4101" s="547">
        <v>1</v>
      </c>
    </row>
    <row r="4102" spans="1:221" s="664" customFormat="1" hidden="1">
      <c r="B4102" s="665"/>
      <c r="C4102" s="865"/>
      <c r="D4102" s="584"/>
      <c r="E4102" s="667"/>
      <c r="F4102" s="844"/>
      <c r="G4102" s="610"/>
      <c r="H4102" s="586"/>
      <c r="I4102" s="609"/>
      <c r="J4102" s="610"/>
      <c r="K4102" s="591"/>
      <c r="L4102" s="591"/>
      <c r="M4102" s="591"/>
      <c r="N4102" s="591"/>
      <c r="O4102" s="591"/>
      <c r="P4102" s="591"/>
      <c r="Q4102" s="591"/>
      <c r="R4102" s="591"/>
      <c r="S4102" s="591"/>
      <c r="T4102" s="591"/>
      <c r="U4102" s="591"/>
      <c r="V4102" s="591"/>
      <c r="W4102" s="591"/>
      <c r="X4102" s="591"/>
      <c r="Y4102" s="591"/>
      <c r="Z4102" s="591"/>
      <c r="AA4102" s="591"/>
      <c r="AB4102" s="591"/>
      <c r="AC4102" s="591"/>
      <c r="AD4102" s="591"/>
      <c r="AE4102" s="591"/>
      <c r="AF4102" s="591"/>
      <c r="AG4102" s="591"/>
      <c r="AH4102" s="591"/>
      <c r="AI4102" s="591"/>
      <c r="AJ4102" s="591"/>
      <c r="AK4102" s="591"/>
      <c r="AL4102" s="591"/>
      <c r="AM4102" s="591"/>
      <c r="AN4102" s="591"/>
      <c r="AO4102" s="591"/>
      <c r="AP4102" s="591"/>
      <c r="AQ4102" s="591"/>
      <c r="AR4102" s="591"/>
      <c r="AS4102" s="591"/>
      <c r="AT4102" s="591"/>
      <c r="AU4102" s="669"/>
      <c r="AV4102" s="591"/>
      <c r="AW4102" s="591"/>
      <c r="AX4102" s="591"/>
      <c r="AY4102" s="591"/>
      <c r="AZ4102" s="591"/>
      <c r="BA4102" s="591"/>
      <c r="BB4102" s="591"/>
      <c r="BC4102" s="591"/>
      <c r="BD4102" s="591"/>
      <c r="BE4102" s="591"/>
      <c r="BF4102" s="591"/>
      <c r="BG4102" s="591"/>
      <c r="BH4102" s="591"/>
      <c r="BI4102" s="591"/>
      <c r="BJ4102" s="591"/>
      <c r="BK4102" s="591"/>
      <c r="BL4102" s="591"/>
      <c r="BM4102" s="591"/>
      <c r="BN4102" s="591"/>
      <c r="BO4102" s="591"/>
      <c r="BP4102" s="591"/>
      <c r="BQ4102" s="547">
        <v>1</v>
      </c>
    </row>
    <row r="4103" spans="1:221" s="664" customFormat="1" hidden="1">
      <c r="B4103" s="665"/>
      <c r="C4103" s="865"/>
      <c r="D4103" s="584"/>
      <c r="E4103" s="667"/>
      <c r="F4103" s="844"/>
      <c r="G4103" s="610"/>
      <c r="H4103" s="586"/>
      <c r="I4103" s="609"/>
      <c r="J4103" s="610"/>
      <c r="K4103" s="591"/>
      <c r="L4103" s="591"/>
      <c r="M4103" s="591"/>
      <c r="N4103" s="591"/>
      <c r="O4103" s="591"/>
      <c r="P4103" s="591"/>
      <c r="Q4103" s="591"/>
      <c r="R4103" s="591"/>
      <c r="S4103" s="591"/>
      <c r="T4103" s="591"/>
      <c r="U4103" s="591"/>
      <c r="V4103" s="591"/>
      <c r="W4103" s="591"/>
      <c r="X4103" s="591"/>
      <c r="Y4103" s="591"/>
      <c r="Z4103" s="591"/>
      <c r="AA4103" s="591"/>
      <c r="AB4103" s="591"/>
      <c r="AC4103" s="591"/>
      <c r="AD4103" s="591"/>
      <c r="AE4103" s="591"/>
      <c r="AF4103" s="591"/>
      <c r="AG4103" s="591"/>
      <c r="AH4103" s="591"/>
      <c r="AI4103" s="591"/>
      <c r="AJ4103" s="591"/>
      <c r="AK4103" s="591"/>
      <c r="AL4103" s="591"/>
      <c r="AM4103" s="591"/>
      <c r="AN4103" s="591"/>
      <c r="AO4103" s="591"/>
      <c r="AP4103" s="591"/>
      <c r="AQ4103" s="591"/>
      <c r="AR4103" s="591"/>
      <c r="AS4103" s="591"/>
      <c r="AT4103" s="591"/>
      <c r="AU4103" s="669"/>
      <c r="AV4103" s="591"/>
      <c r="AW4103" s="591"/>
      <c r="AX4103" s="591"/>
      <c r="AY4103" s="591"/>
      <c r="AZ4103" s="591"/>
      <c r="BA4103" s="591"/>
      <c r="BB4103" s="591"/>
      <c r="BC4103" s="591"/>
      <c r="BD4103" s="591"/>
      <c r="BE4103" s="591"/>
      <c r="BF4103" s="591"/>
      <c r="BG4103" s="591"/>
      <c r="BH4103" s="591"/>
      <c r="BI4103" s="591"/>
      <c r="BJ4103" s="591"/>
      <c r="BK4103" s="591"/>
      <c r="BL4103" s="591"/>
      <c r="BM4103" s="591"/>
      <c r="BN4103" s="591"/>
      <c r="BO4103" s="591"/>
      <c r="BP4103" s="591"/>
      <c r="BQ4103" s="547">
        <v>1</v>
      </c>
    </row>
    <row r="4104" spans="1:221" s="664" customFormat="1" hidden="1">
      <c r="B4104" s="665"/>
      <c r="C4104" s="865"/>
      <c r="D4104" s="584"/>
      <c r="E4104" s="667"/>
      <c r="F4104" s="844"/>
      <c r="G4104" s="610"/>
      <c r="H4104" s="586"/>
      <c r="I4104" s="609"/>
      <c r="J4104" s="610"/>
      <c r="K4104" s="591"/>
      <c r="L4104" s="591"/>
      <c r="M4104" s="591"/>
      <c r="N4104" s="591"/>
      <c r="O4104" s="591"/>
      <c r="P4104" s="591"/>
      <c r="Q4104" s="591"/>
      <c r="R4104" s="591"/>
      <c r="S4104" s="591"/>
      <c r="T4104" s="591"/>
      <c r="U4104" s="591"/>
      <c r="V4104" s="591"/>
      <c r="W4104" s="591"/>
      <c r="X4104" s="591"/>
      <c r="Y4104" s="591"/>
      <c r="Z4104" s="591"/>
      <c r="AA4104" s="591"/>
      <c r="AB4104" s="591"/>
      <c r="AC4104" s="591"/>
      <c r="AD4104" s="591"/>
      <c r="AE4104" s="591"/>
      <c r="AF4104" s="591"/>
      <c r="AG4104" s="591"/>
      <c r="AH4104" s="591"/>
      <c r="AI4104" s="591"/>
      <c r="AJ4104" s="591"/>
      <c r="AK4104" s="591"/>
      <c r="AL4104" s="591"/>
      <c r="AM4104" s="591"/>
      <c r="AN4104" s="591"/>
      <c r="AO4104" s="591"/>
      <c r="AP4104" s="591"/>
      <c r="AQ4104" s="591"/>
      <c r="AR4104" s="591"/>
      <c r="AS4104" s="591"/>
      <c r="AT4104" s="591"/>
      <c r="AU4104" s="669"/>
      <c r="AV4104" s="591"/>
      <c r="AW4104" s="591"/>
      <c r="AX4104" s="591"/>
      <c r="AY4104" s="591"/>
      <c r="AZ4104" s="591"/>
      <c r="BA4104" s="591"/>
      <c r="BB4104" s="591"/>
      <c r="BC4104" s="591"/>
      <c r="BD4104" s="591"/>
      <c r="BE4104" s="591"/>
      <c r="BF4104" s="591"/>
      <c r="BG4104" s="591"/>
      <c r="BH4104" s="591"/>
      <c r="BI4104" s="591"/>
      <c r="BJ4104" s="591"/>
      <c r="BK4104" s="591"/>
      <c r="BL4104" s="591"/>
      <c r="BM4104" s="591"/>
      <c r="BN4104" s="591"/>
      <c r="BO4104" s="591"/>
      <c r="BP4104" s="591"/>
      <c r="BQ4104" s="547">
        <v>1</v>
      </c>
    </row>
    <row r="4105" spans="1:221" s="664" customFormat="1" hidden="1">
      <c r="B4105" s="665"/>
      <c r="C4105" s="865"/>
      <c r="D4105" s="584"/>
      <c r="E4105" s="667"/>
      <c r="F4105" s="844"/>
      <c r="G4105" s="610"/>
      <c r="H4105" s="586"/>
      <c r="I4105" s="609"/>
      <c r="J4105" s="610"/>
      <c r="K4105" s="591"/>
      <c r="L4105" s="591"/>
      <c r="M4105" s="591"/>
      <c r="N4105" s="591"/>
      <c r="O4105" s="591"/>
      <c r="P4105" s="591"/>
      <c r="Q4105" s="591"/>
      <c r="R4105" s="591"/>
      <c r="S4105" s="591"/>
      <c r="T4105" s="591"/>
      <c r="U4105" s="591"/>
      <c r="V4105" s="591"/>
      <c r="W4105" s="591"/>
      <c r="X4105" s="591"/>
      <c r="Y4105" s="591"/>
      <c r="Z4105" s="591"/>
      <c r="AA4105" s="591"/>
      <c r="AB4105" s="591"/>
      <c r="AC4105" s="591"/>
      <c r="AD4105" s="591"/>
      <c r="AE4105" s="591"/>
      <c r="AF4105" s="591"/>
      <c r="AG4105" s="591"/>
      <c r="AH4105" s="591"/>
      <c r="AI4105" s="591"/>
      <c r="AJ4105" s="591"/>
      <c r="AK4105" s="591"/>
      <c r="AL4105" s="591"/>
      <c r="AM4105" s="591"/>
      <c r="AN4105" s="591"/>
      <c r="AO4105" s="591"/>
      <c r="AP4105" s="591"/>
      <c r="AQ4105" s="591"/>
      <c r="AR4105" s="591"/>
      <c r="AS4105" s="591"/>
      <c r="AT4105" s="591"/>
      <c r="AU4105" s="669"/>
      <c r="AV4105" s="591"/>
      <c r="AW4105" s="591"/>
      <c r="AX4105" s="591"/>
      <c r="AY4105" s="591"/>
      <c r="AZ4105" s="591"/>
      <c r="BA4105" s="591"/>
      <c r="BB4105" s="591"/>
      <c r="BC4105" s="591"/>
      <c r="BD4105" s="591"/>
      <c r="BE4105" s="591"/>
      <c r="BF4105" s="591"/>
      <c r="BG4105" s="591"/>
      <c r="BH4105" s="591"/>
      <c r="BI4105" s="591"/>
      <c r="BJ4105" s="591"/>
      <c r="BK4105" s="591"/>
      <c r="BL4105" s="591"/>
      <c r="BM4105" s="591"/>
      <c r="BN4105" s="591"/>
      <c r="BO4105" s="591"/>
      <c r="BP4105" s="591"/>
      <c r="BQ4105" s="547">
        <v>1</v>
      </c>
    </row>
    <row r="4106" spans="1:221" s="664" customFormat="1" hidden="1">
      <c r="B4106" s="665"/>
      <c r="C4106" s="865"/>
      <c r="D4106" s="584"/>
      <c r="E4106" s="667"/>
      <c r="F4106" s="844"/>
      <c r="G4106" s="610"/>
      <c r="H4106" s="586"/>
      <c r="I4106" s="609"/>
      <c r="J4106" s="610"/>
      <c r="K4106" s="591"/>
      <c r="L4106" s="591"/>
      <c r="M4106" s="591"/>
      <c r="N4106" s="591"/>
      <c r="O4106" s="591"/>
      <c r="P4106" s="591"/>
      <c r="Q4106" s="591"/>
      <c r="R4106" s="591"/>
      <c r="S4106" s="591"/>
      <c r="T4106" s="591"/>
      <c r="U4106" s="591"/>
      <c r="V4106" s="591"/>
      <c r="W4106" s="591"/>
      <c r="X4106" s="591"/>
      <c r="Y4106" s="591"/>
      <c r="Z4106" s="591"/>
      <c r="AA4106" s="591"/>
      <c r="AB4106" s="591"/>
      <c r="AC4106" s="591"/>
      <c r="AD4106" s="591"/>
      <c r="AE4106" s="591"/>
      <c r="AF4106" s="591"/>
      <c r="AG4106" s="591"/>
      <c r="AH4106" s="591"/>
      <c r="AI4106" s="591"/>
      <c r="AJ4106" s="591"/>
      <c r="AK4106" s="591"/>
      <c r="AL4106" s="591"/>
      <c r="AM4106" s="591"/>
      <c r="AN4106" s="591"/>
      <c r="AO4106" s="591"/>
      <c r="AP4106" s="591"/>
      <c r="AQ4106" s="591"/>
      <c r="AR4106" s="591"/>
      <c r="AS4106" s="591"/>
      <c r="AT4106" s="591"/>
      <c r="AU4106" s="669"/>
      <c r="AV4106" s="591"/>
      <c r="AW4106" s="591"/>
      <c r="AX4106" s="591"/>
      <c r="AY4106" s="591"/>
      <c r="AZ4106" s="591"/>
      <c r="BA4106" s="591"/>
      <c r="BB4106" s="591"/>
      <c r="BC4106" s="591"/>
      <c r="BD4106" s="591"/>
      <c r="BE4106" s="591"/>
      <c r="BF4106" s="591"/>
      <c r="BG4106" s="591"/>
      <c r="BH4106" s="591"/>
      <c r="BI4106" s="591"/>
      <c r="BJ4106" s="591"/>
      <c r="BK4106" s="591"/>
      <c r="BL4106" s="591"/>
      <c r="BM4106" s="591"/>
      <c r="BN4106" s="591"/>
      <c r="BO4106" s="591"/>
      <c r="BP4106" s="591"/>
      <c r="BQ4106" s="547">
        <v>1</v>
      </c>
    </row>
    <row r="4107" spans="1:221" s="664" customFormat="1" hidden="1">
      <c r="B4107" s="665"/>
      <c r="C4107" s="865"/>
      <c r="D4107" s="584"/>
      <c r="E4107" s="667"/>
      <c r="F4107" s="844"/>
      <c r="G4107" s="610"/>
      <c r="H4107" s="586"/>
      <c r="I4107" s="609"/>
      <c r="J4107" s="610"/>
      <c r="K4107" s="591"/>
      <c r="L4107" s="591"/>
      <c r="M4107" s="591"/>
      <c r="N4107" s="591"/>
      <c r="O4107" s="591"/>
      <c r="P4107" s="591"/>
      <c r="Q4107" s="591"/>
      <c r="R4107" s="591"/>
      <c r="S4107" s="591"/>
      <c r="T4107" s="591"/>
      <c r="U4107" s="591"/>
      <c r="V4107" s="591"/>
      <c r="W4107" s="591"/>
      <c r="X4107" s="591"/>
      <c r="Y4107" s="591"/>
      <c r="Z4107" s="591"/>
      <c r="AA4107" s="591"/>
      <c r="AB4107" s="591"/>
      <c r="AC4107" s="591"/>
      <c r="AD4107" s="591"/>
      <c r="AE4107" s="591"/>
      <c r="AF4107" s="591"/>
      <c r="AG4107" s="591"/>
      <c r="AH4107" s="591"/>
      <c r="AI4107" s="591"/>
      <c r="AJ4107" s="591"/>
      <c r="AK4107" s="591"/>
      <c r="AL4107" s="591"/>
      <c r="AM4107" s="591"/>
      <c r="AN4107" s="591"/>
      <c r="AO4107" s="591"/>
      <c r="AP4107" s="591"/>
      <c r="AQ4107" s="591"/>
      <c r="AR4107" s="591"/>
      <c r="AS4107" s="591"/>
      <c r="AT4107" s="591"/>
      <c r="AU4107" s="669"/>
      <c r="AV4107" s="591"/>
      <c r="AW4107" s="591"/>
      <c r="AX4107" s="591"/>
      <c r="AY4107" s="591"/>
      <c r="AZ4107" s="591"/>
      <c r="BA4107" s="591"/>
      <c r="BB4107" s="591"/>
      <c r="BC4107" s="591"/>
      <c r="BD4107" s="591"/>
      <c r="BE4107" s="591"/>
      <c r="BF4107" s="591"/>
      <c r="BG4107" s="591"/>
      <c r="BH4107" s="591"/>
      <c r="BI4107" s="591"/>
      <c r="BJ4107" s="591"/>
      <c r="BK4107" s="591"/>
      <c r="BL4107" s="591"/>
      <c r="BM4107" s="591"/>
      <c r="BN4107" s="591"/>
      <c r="BO4107" s="591"/>
      <c r="BP4107" s="591"/>
      <c r="BQ4107" s="547">
        <v>1</v>
      </c>
    </row>
    <row r="4108" spans="1:221" s="664" customFormat="1" hidden="1">
      <c r="B4108" s="665"/>
      <c r="C4108" s="865"/>
      <c r="D4108" s="584"/>
      <c r="E4108" s="667"/>
      <c r="F4108" s="844"/>
      <c r="G4108" s="610"/>
      <c r="H4108" s="586"/>
      <c r="I4108" s="609"/>
      <c r="J4108" s="610"/>
      <c r="K4108" s="591"/>
      <c r="L4108" s="591"/>
      <c r="M4108" s="591"/>
      <c r="N4108" s="591"/>
      <c r="O4108" s="591"/>
      <c r="P4108" s="591"/>
      <c r="Q4108" s="591"/>
      <c r="R4108" s="591"/>
      <c r="S4108" s="591"/>
      <c r="T4108" s="591"/>
      <c r="U4108" s="591"/>
      <c r="V4108" s="591"/>
      <c r="W4108" s="591"/>
      <c r="X4108" s="591"/>
      <c r="Y4108" s="591"/>
      <c r="Z4108" s="591"/>
      <c r="AA4108" s="591"/>
      <c r="AB4108" s="591"/>
      <c r="AC4108" s="591"/>
      <c r="AD4108" s="591"/>
      <c r="AE4108" s="591"/>
      <c r="AF4108" s="591"/>
      <c r="AG4108" s="591"/>
      <c r="AH4108" s="591"/>
      <c r="AI4108" s="591"/>
      <c r="AJ4108" s="591"/>
      <c r="AK4108" s="591"/>
      <c r="AL4108" s="591"/>
      <c r="AM4108" s="591"/>
      <c r="AN4108" s="591"/>
      <c r="AO4108" s="591"/>
      <c r="AP4108" s="591"/>
      <c r="AQ4108" s="591"/>
      <c r="AR4108" s="591"/>
      <c r="AS4108" s="591"/>
      <c r="AT4108" s="591"/>
      <c r="AU4108" s="669"/>
      <c r="AV4108" s="591"/>
      <c r="AW4108" s="591"/>
      <c r="AX4108" s="591"/>
      <c r="AY4108" s="591"/>
      <c r="AZ4108" s="591"/>
      <c r="BA4108" s="591"/>
      <c r="BB4108" s="591"/>
      <c r="BC4108" s="591"/>
      <c r="BD4108" s="591"/>
      <c r="BE4108" s="591"/>
      <c r="BF4108" s="591"/>
      <c r="BG4108" s="591"/>
      <c r="BH4108" s="591"/>
      <c r="BI4108" s="591"/>
      <c r="BJ4108" s="591"/>
      <c r="BK4108" s="591"/>
      <c r="BL4108" s="591"/>
      <c r="BM4108" s="591"/>
      <c r="BN4108" s="591"/>
      <c r="BO4108" s="591"/>
      <c r="BP4108" s="591"/>
      <c r="BQ4108" s="547">
        <v>1</v>
      </c>
    </row>
    <row r="4109" spans="1:221" s="664" customFormat="1" hidden="1">
      <c r="B4109" s="665"/>
      <c r="C4109" s="865"/>
      <c r="D4109" s="584"/>
      <c r="E4109" s="667"/>
      <c r="F4109" s="844"/>
      <c r="G4109" s="610"/>
      <c r="H4109" s="586"/>
      <c r="I4109" s="609"/>
      <c r="J4109" s="610"/>
      <c r="K4109" s="591"/>
      <c r="L4109" s="591"/>
      <c r="M4109" s="591"/>
      <c r="N4109" s="591"/>
      <c r="O4109" s="591"/>
      <c r="P4109" s="591"/>
      <c r="Q4109" s="591"/>
      <c r="R4109" s="591"/>
      <c r="S4109" s="591"/>
      <c r="T4109" s="591"/>
      <c r="U4109" s="591"/>
      <c r="V4109" s="591"/>
      <c r="W4109" s="591"/>
      <c r="X4109" s="591"/>
      <c r="Y4109" s="591"/>
      <c r="Z4109" s="591"/>
      <c r="AA4109" s="591"/>
      <c r="AB4109" s="591"/>
      <c r="AC4109" s="591"/>
      <c r="AD4109" s="591"/>
      <c r="AE4109" s="591"/>
      <c r="AF4109" s="591"/>
      <c r="AG4109" s="591"/>
      <c r="AH4109" s="591"/>
      <c r="AI4109" s="591"/>
      <c r="AJ4109" s="591"/>
      <c r="AK4109" s="591"/>
      <c r="AL4109" s="591"/>
      <c r="AM4109" s="591"/>
      <c r="AN4109" s="591"/>
      <c r="AO4109" s="591"/>
      <c r="AP4109" s="591"/>
      <c r="AQ4109" s="591"/>
      <c r="AR4109" s="591"/>
      <c r="AS4109" s="591"/>
      <c r="AT4109" s="591"/>
      <c r="AU4109" s="669"/>
      <c r="AV4109" s="591"/>
      <c r="AW4109" s="591"/>
      <c r="AX4109" s="591"/>
      <c r="AY4109" s="591"/>
      <c r="AZ4109" s="591"/>
      <c r="BA4109" s="591"/>
      <c r="BB4109" s="591"/>
      <c r="BC4109" s="591"/>
      <c r="BD4109" s="591"/>
      <c r="BE4109" s="591"/>
      <c r="BF4109" s="591"/>
      <c r="BG4109" s="591"/>
      <c r="BH4109" s="591"/>
      <c r="BI4109" s="591"/>
      <c r="BJ4109" s="591"/>
      <c r="BK4109" s="591"/>
      <c r="BL4109" s="591"/>
      <c r="BM4109" s="591"/>
      <c r="BN4109" s="591"/>
      <c r="BO4109" s="591"/>
      <c r="BP4109" s="591"/>
      <c r="BQ4109" s="547">
        <v>1</v>
      </c>
    </row>
    <row r="4110" spans="1:221" s="839" customFormat="1" hidden="1">
      <c r="A4110" s="679"/>
      <c r="B4110" s="1857"/>
      <c r="C4110" s="1309"/>
      <c r="D4110" s="584"/>
      <c r="E4110" s="667"/>
      <c r="F4110" s="806"/>
      <c r="G4110" s="610"/>
      <c r="H4110" s="608"/>
      <c r="I4110" s="609"/>
      <c r="J4110" s="610"/>
      <c r="K4110" s="611"/>
      <c r="L4110" s="611"/>
      <c r="M4110" s="611"/>
      <c r="N4110" s="611"/>
      <c r="O4110" s="611"/>
      <c r="P4110" s="611"/>
      <c r="Q4110" s="611"/>
      <c r="R4110" s="611"/>
      <c r="S4110" s="611"/>
      <c r="T4110" s="611"/>
      <c r="U4110" s="611"/>
      <c r="V4110" s="611"/>
      <c r="W4110" s="611"/>
      <c r="X4110" s="611"/>
      <c r="Y4110" s="611"/>
      <c r="Z4110" s="611"/>
      <c r="AA4110" s="611"/>
      <c r="AB4110" s="611"/>
      <c r="AC4110" s="611"/>
      <c r="AD4110" s="611"/>
      <c r="AE4110" s="611"/>
      <c r="AF4110" s="611"/>
      <c r="AG4110" s="611"/>
      <c r="AH4110" s="611"/>
      <c r="AI4110" s="611"/>
      <c r="AJ4110" s="611"/>
      <c r="AK4110" s="611"/>
      <c r="AL4110" s="611"/>
      <c r="AM4110" s="611"/>
      <c r="AN4110" s="611"/>
      <c r="AO4110" s="611"/>
      <c r="AP4110" s="611"/>
      <c r="AQ4110" s="611"/>
      <c r="AR4110" s="611"/>
      <c r="AS4110" s="611"/>
      <c r="AT4110" s="611"/>
      <c r="AU4110" s="685"/>
      <c r="AV4110" s="611"/>
      <c r="AW4110" s="611"/>
      <c r="AX4110" s="611"/>
      <c r="AY4110" s="611"/>
      <c r="AZ4110" s="611"/>
      <c r="BA4110" s="611"/>
      <c r="BB4110" s="611"/>
      <c r="BC4110" s="611"/>
      <c r="BD4110" s="611"/>
      <c r="BE4110" s="611"/>
      <c r="BF4110" s="611"/>
      <c r="BG4110" s="611"/>
      <c r="BH4110" s="611"/>
      <c r="BI4110" s="611"/>
      <c r="BJ4110" s="611"/>
      <c r="BK4110" s="611"/>
      <c r="BL4110" s="611"/>
      <c r="BM4110" s="611"/>
      <c r="BN4110" s="611"/>
      <c r="BO4110" s="611"/>
      <c r="BP4110" s="611"/>
      <c r="BQ4110" s="547">
        <v>1</v>
      </c>
      <c r="BR4110" s="679"/>
      <c r="BS4110" s="679"/>
      <c r="BT4110" s="1780"/>
      <c r="BU4110" s="1780"/>
      <c r="BV4110" s="1780"/>
      <c r="BW4110" s="1780"/>
      <c r="BX4110" s="1780"/>
      <c r="BY4110" s="1780"/>
      <c r="BZ4110" s="1780"/>
      <c r="CA4110" s="1780"/>
      <c r="CB4110" s="1780"/>
      <c r="CC4110" s="1780"/>
      <c r="CD4110" s="1780"/>
      <c r="CE4110" s="1780"/>
      <c r="CF4110" s="1780"/>
      <c r="CG4110" s="1780"/>
      <c r="CH4110" s="1780"/>
      <c r="CI4110" s="1780"/>
      <c r="CJ4110" s="1780"/>
      <c r="CK4110" s="1780"/>
      <c r="CL4110" s="1780"/>
      <c r="CM4110" s="1780"/>
      <c r="CN4110" s="1780"/>
      <c r="CO4110" s="1780"/>
      <c r="CP4110" s="1780"/>
      <c r="CQ4110" s="1780"/>
      <c r="CR4110" s="1780"/>
      <c r="CS4110" s="1780"/>
      <c r="CT4110" s="1780"/>
      <c r="CU4110" s="1780"/>
      <c r="CV4110" s="1780"/>
      <c r="CW4110" s="1780"/>
      <c r="CX4110" s="1780"/>
      <c r="CY4110" s="1780"/>
      <c r="CZ4110" s="1780"/>
      <c r="DA4110" s="1780"/>
      <c r="DB4110" s="1780"/>
      <c r="DC4110" s="1780"/>
      <c r="DD4110" s="1780"/>
      <c r="DE4110" s="1780"/>
      <c r="DF4110" s="1780"/>
      <c r="DG4110" s="1780"/>
      <c r="DH4110" s="1780"/>
      <c r="DI4110" s="1780"/>
      <c r="DJ4110" s="1780"/>
      <c r="DK4110" s="1780"/>
      <c r="DL4110" s="1780"/>
      <c r="DM4110" s="1780"/>
      <c r="DN4110" s="1780"/>
      <c r="DO4110" s="1780"/>
      <c r="DP4110" s="1780"/>
      <c r="DQ4110" s="1780"/>
      <c r="DR4110" s="1780"/>
      <c r="DS4110" s="1780"/>
      <c r="DT4110" s="1780"/>
      <c r="DU4110" s="1780"/>
      <c r="DV4110" s="1780"/>
      <c r="DW4110" s="1780"/>
      <c r="DX4110" s="1780"/>
      <c r="DY4110" s="1780"/>
      <c r="DZ4110" s="1780"/>
      <c r="EA4110" s="1780"/>
      <c r="EB4110" s="1780"/>
      <c r="EC4110" s="1780"/>
      <c r="ED4110" s="1780"/>
      <c r="EE4110" s="1780"/>
      <c r="EF4110" s="1780"/>
      <c r="EG4110" s="1780"/>
      <c r="EH4110" s="1780"/>
      <c r="EI4110" s="1780"/>
      <c r="EJ4110" s="1780"/>
      <c r="EK4110" s="1780"/>
      <c r="EL4110" s="1780"/>
      <c r="EM4110" s="1780"/>
      <c r="EN4110" s="1780"/>
      <c r="EO4110" s="1780"/>
      <c r="EP4110" s="1780"/>
      <c r="EQ4110" s="1780"/>
      <c r="ER4110" s="1780"/>
      <c r="ES4110" s="1780"/>
      <c r="ET4110" s="1780"/>
      <c r="EU4110" s="1780"/>
      <c r="EV4110" s="1780"/>
      <c r="EW4110" s="1780"/>
      <c r="EX4110" s="1780"/>
      <c r="EY4110" s="1780"/>
      <c r="EZ4110" s="1780"/>
      <c r="FA4110" s="1780"/>
      <c r="FB4110" s="1780"/>
      <c r="FC4110" s="1780"/>
      <c r="FD4110" s="1780"/>
      <c r="FE4110" s="1780"/>
      <c r="FF4110" s="1780"/>
      <c r="FG4110" s="1780"/>
      <c r="FH4110" s="1780"/>
      <c r="FI4110" s="1780"/>
      <c r="FJ4110" s="1780"/>
      <c r="FK4110" s="1780"/>
      <c r="FL4110" s="1780"/>
      <c r="FM4110" s="1780"/>
      <c r="FN4110" s="1780"/>
      <c r="FO4110" s="1780"/>
      <c r="FP4110" s="1780"/>
      <c r="FQ4110" s="1780"/>
      <c r="FR4110" s="1780"/>
      <c r="FS4110" s="1780"/>
      <c r="FT4110" s="1780"/>
      <c r="FU4110" s="1780"/>
      <c r="FV4110" s="1780"/>
      <c r="FW4110" s="1780"/>
      <c r="FX4110" s="1780"/>
      <c r="FY4110" s="1780"/>
      <c r="FZ4110" s="1780"/>
      <c r="GA4110" s="1780"/>
      <c r="GB4110" s="1780"/>
      <c r="GC4110" s="1780"/>
      <c r="GD4110" s="1780"/>
      <c r="GE4110" s="1780"/>
      <c r="GF4110" s="1780"/>
      <c r="GG4110" s="1780"/>
      <c r="GH4110" s="1780"/>
      <c r="GI4110" s="1780"/>
      <c r="GJ4110" s="1780"/>
      <c r="GK4110" s="1780"/>
      <c r="GL4110" s="1780"/>
      <c r="GM4110" s="1780"/>
      <c r="GN4110" s="1780"/>
      <c r="GO4110" s="1780"/>
      <c r="GP4110" s="1780"/>
      <c r="GQ4110" s="1780"/>
      <c r="GR4110" s="1780"/>
      <c r="GS4110" s="1780"/>
      <c r="GT4110" s="1780"/>
      <c r="GU4110" s="1780"/>
      <c r="GV4110" s="1780"/>
      <c r="GW4110" s="1780"/>
      <c r="GX4110" s="1780"/>
      <c r="GY4110" s="1780"/>
      <c r="GZ4110" s="1780"/>
      <c r="HA4110" s="1780"/>
      <c r="HB4110" s="1780"/>
      <c r="HC4110" s="1780"/>
      <c r="HD4110" s="1780"/>
      <c r="HE4110" s="1780"/>
      <c r="HF4110" s="1780"/>
      <c r="HG4110" s="1780"/>
      <c r="HH4110" s="1780"/>
      <c r="HI4110" s="1780"/>
      <c r="HJ4110" s="1780"/>
      <c r="HK4110" s="1780"/>
      <c r="HL4110" s="1780"/>
      <c r="HM4110" s="1780"/>
    </row>
    <row r="4111" spans="1:221" s="1535" customFormat="1" hidden="1">
      <c r="B4111" s="680">
        <v>12</v>
      </c>
      <c r="C4111" s="1537"/>
      <c r="D4111" s="584"/>
      <c r="E4111" s="1539"/>
      <c r="F4111" s="1540"/>
      <c r="G4111" s="1541"/>
      <c r="H4111" s="608"/>
      <c r="I4111" s="1542"/>
      <c r="J4111" s="589"/>
      <c r="K4111" s="591"/>
      <c r="L4111" s="591"/>
      <c r="M4111" s="591"/>
      <c r="N4111" s="611"/>
      <c r="O4111" s="1543"/>
      <c r="P4111" s="1543"/>
      <c r="Q4111" s="1543"/>
      <c r="R4111" s="1538"/>
      <c r="S4111" s="1543"/>
      <c r="T4111" s="611"/>
      <c r="U4111" s="1543"/>
      <c r="V4111" s="1543"/>
      <c r="W4111" s="1543"/>
      <c r="X4111" s="1543"/>
      <c r="Y4111" s="1543"/>
      <c r="Z4111" s="1543"/>
      <c r="AA4111" s="591"/>
      <c r="AB4111" s="1543"/>
      <c r="AC4111" s="1543"/>
      <c r="AD4111" s="1543"/>
      <c r="AE4111" s="1543"/>
      <c r="AF4111" s="1543"/>
      <c r="AG4111" s="1543"/>
      <c r="AH4111" s="1543"/>
      <c r="AI4111" s="611"/>
      <c r="AJ4111" s="1543"/>
      <c r="AK4111" s="1543"/>
      <c r="AL4111" s="1543"/>
      <c r="AM4111" s="1543"/>
      <c r="AN4111" s="1543"/>
      <c r="AO4111" s="1543"/>
      <c r="AP4111" s="1543"/>
      <c r="AQ4111" s="1543"/>
      <c r="AR4111" s="1543"/>
      <c r="AS4111" s="1543"/>
      <c r="AT4111" s="1543"/>
      <c r="AU4111" s="1544"/>
      <c r="AV4111" s="1543"/>
      <c r="AW4111" s="1543"/>
      <c r="AX4111" s="1543"/>
      <c r="AY4111" s="1543"/>
      <c r="AZ4111" s="1543"/>
      <c r="BA4111" s="1543"/>
      <c r="BB4111" s="1543"/>
      <c r="BC4111" s="1543"/>
      <c r="BD4111" s="1543"/>
      <c r="BE4111" s="1543"/>
      <c r="BF4111" s="1543"/>
      <c r="BG4111" s="1543"/>
      <c r="BH4111" s="1543"/>
      <c r="BI4111" s="1543"/>
      <c r="BJ4111" s="1543"/>
      <c r="BK4111" s="1543"/>
      <c r="BL4111" s="1543"/>
      <c r="BM4111" s="611"/>
      <c r="BN4111" s="1543"/>
      <c r="BO4111" s="1543"/>
      <c r="BP4111" s="1543"/>
      <c r="BQ4111" s="547">
        <v>1</v>
      </c>
    </row>
    <row r="4112" spans="1:221" s="575" customFormat="1" hidden="1">
      <c r="B4112" s="576"/>
      <c r="C4112" s="577"/>
      <c r="D4112" s="584"/>
      <c r="E4112" s="579"/>
      <c r="F4112" s="578"/>
      <c r="G4112" s="580"/>
      <c r="H4112" s="581"/>
      <c r="I4112" s="582"/>
      <c r="J4112" s="580"/>
      <c r="K4112" s="578"/>
      <c r="L4112" s="578"/>
      <c r="M4112" s="578"/>
      <c r="N4112" s="578"/>
      <c r="O4112" s="578"/>
      <c r="P4112" s="578"/>
      <c r="Q4112" s="578"/>
      <c r="R4112" s="578"/>
      <c r="S4112" s="578"/>
      <c r="T4112" s="578"/>
      <c r="U4112" s="578"/>
      <c r="V4112" s="578"/>
      <c r="W4112" s="578"/>
      <c r="X4112" s="578"/>
      <c r="Y4112" s="578"/>
      <c r="Z4112" s="578"/>
      <c r="AA4112" s="578"/>
      <c r="AB4112" s="578"/>
      <c r="AC4112" s="578"/>
      <c r="AD4112" s="578"/>
      <c r="AE4112" s="578"/>
      <c r="AF4112" s="578"/>
      <c r="AG4112" s="578"/>
      <c r="AH4112" s="578"/>
      <c r="AI4112" s="578"/>
      <c r="AJ4112" s="578"/>
      <c r="AK4112" s="578"/>
      <c r="AL4112" s="578"/>
      <c r="AM4112" s="578"/>
      <c r="AN4112" s="578"/>
      <c r="AO4112" s="578"/>
      <c r="AP4112" s="578"/>
      <c r="AQ4112" s="578"/>
      <c r="AR4112" s="578"/>
      <c r="AS4112" s="578"/>
      <c r="AT4112" s="578"/>
      <c r="AU4112" s="567"/>
      <c r="AV4112" s="578"/>
      <c r="AW4112" s="578"/>
      <c r="AX4112" s="578"/>
      <c r="AY4112" s="578"/>
      <c r="AZ4112" s="578"/>
      <c r="BA4112" s="578"/>
      <c r="BB4112" s="578"/>
      <c r="BC4112" s="578"/>
      <c r="BD4112" s="578"/>
      <c r="BE4112" s="578"/>
      <c r="BF4112" s="578"/>
      <c r="BG4112" s="578"/>
      <c r="BH4112" s="578"/>
      <c r="BI4112" s="578"/>
      <c r="BJ4112" s="578"/>
      <c r="BK4112" s="578"/>
      <c r="BL4112" s="578"/>
      <c r="BM4112" s="578"/>
      <c r="BN4112" s="578"/>
      <c r="BO4112" s="578"/>
      <c r="BP4112" s="578"/>
      <c r="BQ4112" s="547">
        <v>1</v>
      </c>
      <c r="BR4112" s="578"/>
    </row>
    <row r="4113" spans="1:73" s="575" customFormat="1" hidden="1">
      <c r="B4113" s="576"/>
      <c r="C4113" s="841"/>
      <c r="D4113" s="584"/>
      <c r="E4113" s="579"/>
      <c r="F4113" s="578"/>
      <c r="G4113" s="580"/>
      <c r="H4113" s="581"/>
      <c r="I4113" s="582"/>
      <c r="J4113" s="580"/>
      <c r="K4113" s="578"/>
      <c r="L4113" s="578"/>
      <c r="M4113" s="578"/>
      <c r="N4113" s="578"/>
      <c r="O4113" s="578"/>
      <c r="P4113" s="578"/>
      <c r="Q4113" s="578"/>
      <c r="R4113" s="578"/>
      <c r="S4113" s="578"/>
      <c r="T4113" s="578"/>
      <c r="U4113" s="578"/>
      <c r="V4113" s="578"/>
      <c r="W4113" s="578"/>
      <c r="X4113" s="578"/>
      <c r="Y4113" s="578"/>
      <c r="Z4113" s="578"/>
      <c r="AA4113" s="578"/>
      <c r="AB4113" s="578"/>
      <c r="AC4113" s="578"/>
      <c r="AD4113" s="578"/>
      <c r="AE4113" s="578"/>
      <c r="AF4113" s="578"/>
      <c r="AG4113" s="578"/>
      <c r="AH4113" s="578"/>
      <c r="AI4113" s="578"/>
      <c r="AJ4113" s="578"/>
      <c r="AK4113" s="578"/>
      <c r="AL4113" s="578"/>
      <c r="AM4113" s="578"/>
      <c r="AN4113" s="578"/>
      <c r="AO4113" s="578"/>
      <c r="AP4113" s="578"/>
      <c r="AQ4113" s="578"/>
      <c r="AR4113" s="578"/>
      <c r="AS4113" s="578"/>
      <c r="AT4113" s="578"/>
      <c r="AU4113" s="567"/>
      <c r="AV4113" s="578"/>
      <c r="AW4113" s="578"/>
      <c r="AX4113" s="578"/>
      <c r="AY4113" s="578"/>
      <c r="AZ4113" s="578"/>
      <c r="BA4113" s="578"/>
      <c r="BB4113" s="578"/>
      <c r="BC4113" s="578"/>
      <c r="BD4113" s="578"/>
      <c r="BE4113" s="578"/>
      <c r="BF4113" s="578"/>
      <c r="BG4113" s="578"/>
      <c r="BH4113" s="578"/>
      <c r="BI4113" s="578"/>
      <c r="BJ4113" s="578"/>
      <c r="BK4113" s="578"/>
      <c r="BL4113" s="578"/>
      <c r="BM4113" s="578"/>
      <c r="BN4113" s="578"/>
      <c r="BO4113" s="578"/>
      <c r="BP4113" s="578"/>
      <c r="BQ4113" s="547">
        <v>1</v>
      </c>
      <c r="BR4113" s="578"/>
    </row>
    <row r="4114" spans="1:73" s="575" customFormat="1" hidden="1">
      <c r="B4114" s="576"/>
      <c r="C4114" s="1309"/>
      <c r="D4114" s="584"/>
      <c r="E4114" s="579"/>
      <c r="F4114" s="578"/>
      <c r="G4114" s="580"/>
      <c r="H4114" s="581"/>
      <c r="I4114" s="582"/>
      <c r="J4114" s="580"/>
      <c r="K4114" s="578"/>
      <c r="L4114" s="578"/>
      <c r="M4114" s="578"/>
      <c r="N4114" s="578"/>
      <c r="O4114" s="578"/>
      <c r="P4114" s="578"/>
      <c r="Q4114" s="578"/>
      <c r="R4114" s="578"/>
      <c r="S4114" s="578"/>
      <c r="T4114" s="578"/>
      <c r="U4114" s="578"/>
      <c r="V4114" s="578"/>
      <c r="W4114" s="578"/>
      <c r="X4114" s="578"/>
      <c r="Y4114" s="578"/>
      <c r="Z4114" s="578"/>
      <c r="AA4114" s="578"/>
      <c r="AB4114" s="578"/>
      <c r="AC4114" s="578"/>
      <c r="AD4114" s="578"/>
      <c r="AE4114" s="578"/>
      <c r="AF4114" s="578"/>
      <c r="AG4114" s="578"/>
      <c r="AH4114" s="578"/>
      <c r="AI4114" s="578"/>
      <c r="AJ4114" s="578"/>
      <c r="AK4114" s="578"/>
      <c r="AL4114" s="578"/>
      <c r="AM4114" s="578"/>
      <c r="AN4114" s="578"/>
      <c r="AO4114" s="578"/>
      <c r="AP4114" s="578"/>
      <c r="AQ4114" s="578"/>
      <c r="AR4114" s="578"/>
      <c r="AS4114" s="578"/>
      <c r="AT4114" s="578"/>
      <c r="AU4114" s="567"/>
      <c r="AV4114" s="578"/>
      <c r="AW4114" s="578"/>
      <c r="AX4114" s="578"/>
      <c r="AY4114" s="578"/>
      <c r="AZ4114" s="578"/>
      <c r="BA4114" s="578"/>
      <c r="BB4114" s="578"/>
      <c r="BC4114" s="578"/>
      <c r="BD4114" s="578"/>
      <c r="BE4114" s="578"/>
      <c r="BF4114" s="578"/>
      <c r="BG4114" s="578"/>
      <c r="BH4114" s="578"/>
      <c r="BI4114" s="578"/>
      <c r="BJ4114" s="578"/>
      <c r="BK4114" s="578"/>
      <c r="BL4114" s="578"/>
      <c r="BM4114" s="578"/>
      <c r="BN4114" s="578"/>
      <c r="BO4114" s="578"/>
      <c r="BP4114" s="578"/>
      <c r="BQ4114" s="547">
        <v>1</v>
      </c>
      <c r="BR4114" s="578"/>
    </row>
    <row r="4115" spans="1:73" s="575" customFormat="1" hidden="1">
      <c r="B4115" s="576"/>
      <c r="C4115" s="1309"/>
      <c r="D4115" s="584"/>
      <c r="E4115" s="579"/>
      <c r="F4115" s="578"/>
      <c r="G4115" s="580"/>
      <c r="H4115" s="581"/>
      <c r="I4115" s="582"/>
      <c r="J4115" s="580"/>
      <c r="K4115" s="578"/>
      <c r="L4115" s="578"/>
      <c r="M4115" s="578"/>
      <c r="N4115" s="578"/>
      <c r="O4115" s="578"/>
      <c r="P4115" s="578"/>
      <c r="Q4115" s="578"/>
      <c r="R4115" s="578"/>
      <c r="S4115" s="578"/>
      <c r="T4115" s="578"/>
      <c r="U4115" s="578"/>
      <c r="V4115" s="578"/>
      <c r="W4115" s="578"/>
      <c r="X4115" s="578"/>
      <c r="Y4115" s="578"/>
      <c r="Z4115" s="578"/>
      <c r="AA4115" s="578"/>
      <c r="AB4115" s="578"/>
      <c r="AC4115" s="578"/>
      <c r="AD4115" s="578"/>
      <c r="AE4115" s="578"/>
      <c r="AF4115" s="578"/>
      <c r="AG4115" s="578"/>
      <c r="AH4115" s="578"/>
      <c r="AI4115" s="578"/>
      <c r="AJ4115" s="578"/>
      <c r="AK4115" s="578"/>
      <c r="AL4115" s="578"/>
      <c r="AM4115" s="578"/>
      <c r="AN4115" s="578"/>
      <c r="AO4115" s="578"/>
      <c r="AP4115" s="578"/>
      <c r="AQ4115" s="578"/>
      <c r="AR4115" s="578"/>
      <c r="AS4115" s="578"/>
      <c r="AT4115" s="578"/>
      <c r="AU4115" s="567"/>
      <c r="AV4115" s="578"/>
      <c r="AW4115" s="578"/>
      <c r="AX4115" s="578"/>
      <c r="AY4115" s="578"/>
      <c r="AZ4115" s="578"/>
      <c r="BA4115" s="578"/>
      <c r="BB4115" s="578"/>
      <c r="BC4115" s="578"/>
      <c r="BD4115" s="578"/>
      <c r="BE4115" s="578"/>
      <c r="BF4115" s="578"/>
      <c r="BG4115" s="578"/>
      <c r="BH4115" s="578"/>
      <c r="BI4115" s="578"/>
      <c r="BJ4115" s="578"/>
      <c r="BK4115" s="578"/>
      <c r="BL4115" s="578"/>
      <c r="BM4115" s="578"/>
      <c r="BN4115" s="578"/>
      <c r="BO4115" s="578"/>
      <c r="BP4115" s="578"/>
      <c r="BQ4115" s="547">
        <v>1</v>
      </c>
      <c r="BR4115" s="578"/>
    </row>
    <row r="4116" spans="1:73" s="1535" customFormat="1" hidden="1">
      <c r="B4116" s="680">
        <v>14</v>
      </c>
      <c r="C4116" s="1537"/>
      <c r="D4116" s="584"/>
      <c r="E4116" s="1539"/>
      <c r="F4116" s="1641"/>
      <c r="G4116" s="1541"/>
      <c r="H4116" s="608"/>
      <c r="I4116" s="1542"/>
      <c r="J4116" s="610"/>
      <c r="K4116" s="611"/>
      <c r="L4116" s="611"/>
      <c r="M4116" s="611"/>
      <c r="N4116" s="611"/>
      <c r="O4116" s="1543"/>
      <c r="P4116" s="1543"/>
      <c r="Q4116" s="1543"/>
      <c r="R4116" s="1538"/>
      <c r="S4116" s="1543"/>
      <c r="T4116" s="611"/>
      <c r="U4116" s="1543"/>
      <c r="V4116" s="1543"/>
      <c r="W4116" s="1543"/>
      <c r="X4116" s="1543"/>
      <c r="Y4116" s="1543"/>
      <c r="Z4116" s="1543"/>
      <c r="AA4116" s="611"/>
      <c r="AB4116" s="1543"/>
      <c r="AC4116" s="1543"/>
      <c r="AD4116" s="1543"/>
      <c r="AE4116" s="1543"/>
      <c r="AF4116" s="1543"/>
      <c r="AG4116" s="1543"/>
      <c r="AH4116" s="1543"/>
      <c r="AI4116" s="611"/>
      <c r="AJ4116" s="1543"/>
      <c r="AK4116" s="1543"/>
      <c r="AL4116" s="1543"/>
      <c r="AM4116" s="1543"/>
      <c r="AN4116" s="1543"/>
      <c r="AO4116" s="1543"/>
      <c r="AP4116" s="1543"/>
      <c r="AQ4116" s="1543"/>
      <c r="AR4116" s="1543"/>
      <c r="AS4116" s="1543"/>
      <c r="AT4116" s="1543"/>
      <c r="AU4116" s="1544"/>
      <c r="AV4116" s="1543"/>
      <c r="AW4116" s="1543"/>
      <c r="AX4116" s="1543"/>
      <c r="AY4116" s="1543"/>
      <c r="AZ4116" s="1543"/>
      <c r="BA4116" s="1543"/>
      <c r="BB4116" s="1543"/>
      <c r="BC4116" s="1543"/>
      <c r="BD4116" s="1543"/>
      <c r="BE4116" s="1543"/>
      <c r="BF4116" s="1543"/>
      <c r="BG4116" s="1543"/>
      <c r="BH4116" s="1543"/>
      <c r="BI4116" s="1543"/>
      <c r="BJ4116" s="1543"/>
      <c r="BK4116" s="1543"/>
      <c r="BL4116" s="1543"/>
      <c r="BM4116" s="611"/>
      <c r="BN4116" s="1543"/>
      <c r="BO4116" s="1543"/>
      <c r="BP4116" s="1543"/>
      <c r="BQ4116" s="547">
        <v>1</v>
      </c>
    </row>
    <row r="4117" spans="1:73" s="1535" customFormat="1" hidden="1">
      <c r="B4117" s="680">
        <v>16</v>
      </c>
      <c r="C4117" s="1537"/>
      <c r="D4117" s="584"/>
      <c r="E4117" s="1539"/>
      <c r="F4117" s="1641"/>
      <c r="G4117" s="1541"/>
      <c r="H4117" s="608"/>
      <c r="I4117" s="1542"/>
      <c r="J4117" s="610"/>
      <c r="K4117" s="611"/>
      <c r="L4117" s="611"/>
      <c r="M4117" s="611"/>
      <c r="N4117" s="611"/>
      <c r="O4117" s="1543"/>
      <c r="P4117" s="1543"/>
      <c r="Q4117" s="1543"/>
      <c r="R4117" s="1538"/>
      <c r="S4117" s="1543"/>
      <c r="T4117" s="611"/>
      <c r="U4117" s="1543"/>
      <c r="V4117" s="1543"/>
      <c r="W4117" s="1543"/>
      <c r="X4117" s="1543"/>
      <c r="Y4117" s="1543"/>
      <c r="Z4117" s="1543"/>
      <c r="AA4117" s="611"/>
      <c r="AB4117" s="1543"/>
      <c r="AC4117" s="1543"/>
      <c r="AD4117" s="1543"/>
      <c r="AE4117" s="1543"/>
      <c r="AF4117" s="1543"/>
      <c r="AG4117" s="1543"/>
      <c r="AH4117" s="1543"/>
      <c r="AI4117" s="611"/>
      <c r="AJ4117" s="1543"/>
      <c r="AK4117" s="1543"/>
      <c r="AL4117" s="1543"/>
      <c r="AM4117" s="1543"/>
      <c r="AN4117" s="1543"/>
      <c r="AO4117" s="1543"/>
      <c r="AP4117" s="1543"/>
      <c r="AQ4117" s="1543"/>
      <c r="AR4117" s="1543"/>
      <c r="AS4117" s="1543"/>
      <c r="AT4117" s="1543"/>
      <c r="AU4117" s="1544"/>
      <c r="AV4117" s="1543"/>
      <c r="AW4117" s="1543"/>
      <c r="AX4117" s="1543"/>
      <c r="AY4117" s="1543"/>
      <c r="AZ4117" s="1543"/>
      <c r="BA4117" s="1543"/>
      <c r="BB4117" s="1543"/>
      <c r="BC4117" s="1543"/>
      <c r="BD4117" s="1543"/>
      <c r="BE4117" s="1543"/>
      <c r="BF4117" s="1543"/>
      <c r="BG4117" s="1543"/>
      <c r="BH4117" s="1543"/>
      <c r="BI4117" s="1543"/>
      <c r="BJ4117" s="1543"/>
      <c r="BK4117" s="1543"/>
      <c r="BL4117" s="1543"/>
      <c r="BM4117" s="611"/>
      <c r="BN4117" s="1543"/>
      <c r="BO4117" s="1543"/>
      <c r="BP4117" s="1543"/>
      <c r="BQ4117" s="547">
        <v>1</v>
      </c>
    </row>
    <row r="4118" spans="1:73" s="679" customFormat="1" hidden="1">
      <c r="B4118" s="680"/>
      <c r="C4118" s="1309"/>
      <c r="D4118" s="611"/>
      <c r="E4118" s="667"/>
      <c r="F4118" s="611"/>
      <c r="G4118" s="610"/>
      <c r="H4118" s="608"/>
      <c r="I4118" s="609"/>
      <c r="J4118" s="610"/>
      <c r="K4118" s="611"/>
      <c r="L4118" s="611"/>
      <c r="M4118" s="611"/>
      <c r="N4118" s="611"/>
      <c r="O4118" s="611"/>
      <c r="P4118" s="611"/>
      <c r="Q4118" s="611"/>
      <c r="R4118" s="611"/>
      <c r="S4118" s="611"/>
      <c r="T4118" s="611"/>
      <c r="U4118" s="611"/>
      <c r="V4118" s="611"/>
      <c r="W4118" s="611"/>
      <c r="X4118" s="611"/>
      <c r="Y4118" s="611"/>
      <c r="Z4118" s="611"/>
      <c r="AA4118" s="611"/>
      <c r="AB4118" s="611"/>
      <c r="AC4118" s="611"/>
      <c r="AD4118" s="611"/>
      <c r="AE4118" s="611"/>
      <c r="AF4118" s="611"/>
      <c r="AG4118" s="611"/>
      <c r="AH4118" s="611"/>
      <c r="AI4118" s="611"/>
      <c r="AJ4118" s="611"/>
      <c r="AK4118" s="611"/>
      <c r="AL4118" s="611"/>
      <c r="AM4118" s="611"/>
      <c r="AN4118" s="611"/>
      <c r="AO4118" s="611"/>
      <c r="AP4118" s="611"/>
      <c r="AQ4118" s="611"/>
      <c r="AR4118" s="611"/>
      <c r="AS4118" s="611"/>
      <c r="AT4118" s="611"/>
      <c r="AU4118" s="685"/>
      <c r="AV4118" s="611"/>
      <c r="AW4118" s="611"/>
      <c r="AX4118" s="611"/>
      <c r="AY4118" s="611"/>
      <c r="AZ4118" s="611"/>
      <c r="BA4118" s="611"/>
      <c r="BB4118" s="611"/>
      <c r="BC4118" s="611"/>
      <c r="BD4118" s="611"/>
      <c r="BE4118" s="611"/>
      <c r="BF4118" s="611"/>
      <c r="BG4118" s="611"/>
      <c r="BH4118" s="611"/>
      <c r="BI4118" s="611"/>
      <c r="BJ4118" s="611"/>
      <c r="BK4118" s="611"/>
      <c r="BL4118" s="611"/>
      <c r="BM4118" s="611"/>
      <c r="BN4118" s="611"/>
      <c r="BO4118" s="611"/>
      <c r="BP4118" s="611"/>
      <c r="BQ4118" s="547">
        <v>1</v>
      </c>
      <c r="BR4118" s="611"/>
    </row>
    <row r="4119" spans="1:73" s="575" customFormat="1" hidden="1">
      <c r="B4119" s="576"/>
      <c r="C4119" s="577"/>
      <c r="D4119" s="578"/>
      <c r="E4119" s="579"/>
      <c r="F4119" s="578"/>
      <c r="G4119" s="580"/>
      <c r="H4119" s="581"/>
      <c r="I4119" s="582"/>
      <c r="J4119" s="580">
        <f t="shared" ref="J4119:J4124" si="1892">K4119+AA4119+BM4119</f>
        <v>0</v>
      </c>
      <c r="K4119" s="578">
        <f t="shared" ref="K4119:K4124" si="1893">L4119+T4119+X4119+Y4119+Z4119</f>
        <v>0</v>
      </c>
      <c r="L4119" s="578">
        <f t="shared" ref="L4119:L4124" si="1894">M4119+S4119</f>
        <v>0</v>
      </c>
      <c r="M4119" s="578">
        <f t="shared" ref="M4119:M4124" si="1895">N4119+R4119</f>
        <v>0</v>
      </c>
      <c r="N4119" s="578">
        <f t="shared" ref="N4119:N4124" si="1896">O4119+P4119+Q4119</f>
        <v>0</v>
      </c>
      <c r="O4119" s="578"/>
      <c r="P4119" s="578"/>
      <c r="Q4119" s="578"/>
      <c r="R4119" s="578"/>
      <c r="S4119" s="578"/>
      <c r="T4119" s="578">
        <f t="shared" ref="T4119:T4124" si="1897">U4119+V4119+W4119</f>
        <v>0</v>
      </c>
      <c r="U4119" s="578"/>
      <c r="V4119" s="578"/>
      <c r="W4119" s="578"/>
      <c r="X4119" s="578"/>
      <c r="Y4119" s="578"/>
      <c r="Z4119" s="578"/>
      <c r="AA4119" s="578">
        <f t="shared" ref="AA4119:AA4124" si="1898" xml:space="preserve"> SUM(AB4119:AI4119)+SUM(AV4119:BL4119)</f>
        <v>0</v>
      </c>
      <c r="AB4119" s="578"/>
      <c r="AC4119" s="578"/>
      <c r="AD4119" s="578"/>
      <c r="AE4119" s="578"/>
      <c r="AF4119" s="578"/>
      <c r="AG4119" s="578"/>
      <c r="AH4119" s="578"/>
      <c r="AI4119" s="578">
        <f>SUM(AJ4119:AT4119)</f>
        <v>0</v>
      </c>
      <c r="AJ4119" s="578"/>
      <c r="AK4119" s="578"/>
      <c r="AL4119" s="578"/>
      <c r="AM4119" s="578"/>
      <c r="AN4119" s="578"/>
      <c r="AO4119" s="578"/>
      <c r="AP4119" s="578"/>
      <c r="AQ4119" s="578"/>
      <c r="AR4119" s="578"/>
      <c r="AS4119" s="578"/>
      <c r="AT4119" s="578"/>
      <c r="AU4119" s="567"/>
      <c r="AV4119" s="578"/>
      <c r="AW4119" s="578"/>
      <c r="AX4119" s="578"/>
      <c r="AY4119" s="578"/>
      <c r="AZ4119" s="578"/>
      <c r="BA4119" s="578"/>
      <c r="BB4119" s="578"/>
      <c r="BC4119" s="578"/>
      <c r="BD4119" s="578"/>
      <c r="BE4119" s="578"/>
      <c r="BF4119" s="578"/>
      <c r="BG4119" s="578"/>
      <c r="BH4119" s="578"/>
      <c r="BI4119" s="578"/>
      <c r="BJ4119" s="578"/>
      <c r="BK4119" s="578"/>
      <c r="BL4119" s="578"/>
      <c r="BM4119" s="578">
        <f t="shared" ref="BM4119:BM4124" si="1899">SUM(BN4119:BP4119)</f>
        <v>0</v>
      </c>
      <c r="BN4119" s="578"/>
      <c r="BO4119" s="578"/>
      <c r="BP4119" s="578"/>
      <c r="BQ4119" s="547">
        <v>1</v>
      </c>
      <c r="BR4119" s="578"/>
    </row>
    <row r="4120" spans="1:73" s="575" customFormat="1" hidden="1">
      <c r="B4120" s="576"/>
      <c r="C4120" s="577"/>
      <c r="D4120" s="578"/>
      <c r="E4120" s="579"/>
      <c r="F4120" s="578"/>
      <c r="G4120" s="580"/>
      <c r="H4120" s="581"/>
      <c r="I4120" s="582"/>
      <c r="J4120" s="580">
        <f t="shared" si="1892"/>
        <v>0</v>
      </c>
      <c r="K4120" s="578">
        <f t="shared" si="1893"/>
        <v>0</v>
      </c>
      <c r="L4120" s="578">
        <f t="shared" si="1894"/>
        <v>0</v>
      </c>
      <c r="M4120" s="578">
        <f t="shared" si="1895"/>
        <v>0</v>
      </c>
      <c r="N4120" s="578">
        <f t="shared" si="1896"/>
        <v>0</v>
      </c>
      <c r="O4120" s="578"/>
      <c r="P4120" s="578"/>
      <c r="Q4120" s="578"/>
      <c r="R4120" s="578"/>
      <c r="S4120" s="578"/>
      <c r="T4120" s="578">
        <f t="shared" si="1897"/>
        <v>0</v>
      </c>
      <c r="U4120" s="578"/>
      <c r="V4120" s="578"/>
      <c r="W4120" s="578"/>
      <c r="X4120" s="578"/>
      <c r="Y4120" s="578"/>
      <c r="Z4120" s="578"/>
      <c r="AA4120" s="578">
        <f t="shared" si="1898"/>
        <v>0</v>
      </c>
      <c r="AB4120" s="578"/>
      <c r="AC4120" s="578"/>
      <c r="AD4120" s="578"/>
      <c r="AE4120" s="578"/>
      <c r="AF4120" s="578"/>
      <c r="AG4120" s="578"/>
      <c r="AH4120" s="578"/>
      <c r="AI4120" s="578"/>
      <c r="AJ4120" s="578"/>
      <c r="AK4120" s="578"/>
      <c r="AL4120" s="578"/>
      <c r="AM4120" s="578"/>
      <c r="AN4120" s="578"/>
      <c r="AO4120" s="578"/>
      <c r="AP4120" s="578"/>
      <c r="AQ4120" s="578"/>
      <c r="AR4120" s="578"/>
      <c r="AS4120" s="578"/>
      <c r="AT4120" s="578"/>
      <c r="AU4120" s="567"/>
      <c r="AV4120" s="578"/>
      <c r="AW4120" s="578"/>
      <c r="AX4120" s="578"/>
      <c r="AY4120" s="578"/>
      <c r="AZ4120" s="578"/>
      <c r="BA4120" s="578"/>
      <c r="BB4120" s="578"/>
      <c r="BC4120" s="578"/>
      <c r="BD4120" s="578"/>
      <c r="BE4120" s="578"/>
      <c r="BF4120" s="578"/>
      <c r="BG4120" s="578"/>
      <c r="BH4120" s="578"/>
      <c r="BI4120" s="578"/>
      <c r="BJ4120" s="578"/>
      <c r="BK4120" s="578"/>
      <c r="BL4120" s="578"/>
      <c r="BM4120" s="578">
        <f t="shared" si="1899"/>
        <v>0</v>
      </c>
      <c r="BN4120" s="578"/>
      <c r="BO4120" s="578"/>
      <c r="BP4120" s="578"/>
      <c r="BQ4120" s="547">
        <v>1</v>
      </c>
      <c r="BR4120" s="578"/>
    </row>
    <row r="4121" spans="1:73" s="575" customFormat="1" hidden="1">
      <c r="B4121" s="576"/>
      <c r="C4121" s="841"/>
      <c r="D4121" s="578"/>
      <c r="E4121" s="579"/>
      <c r="F4121" s="578"/>
      <c r="G4121" s="580"/>
      <c r="H4121" s="581"/>
      <c r="I4121" s="582"/>
      <c r="J4121" s="580">
        <f t="shared" si="1892"/>
        <v>0</v>
      </c>
      <c r="K4121" s="578">
        <f t="shared" si="1893"/>
        <v>0</v>
      </c>
      <c r="L4121" s="578">
        <f t="shared" si="1894"/>
        <v>0</v>
      </c>
      <c r="M4121" s="578">
        <f t="shared" si="1895"/>
        <v>0</v>
      </c>
      <c r="N4121" s="578">
        <f t="shared" si="1896"/>
        <v>0</v>
      </c>
      <c r="O4121" s="578"/>
      <c r="P4121" s="578"/>
      <c r="Q4121" s="578"/>
      <c r="R4121" s="578"/>
      <c r="S4121" s="578"/>
      <c r="T4121" s="578">
        <f t="shared" si="1897"/>
        <v>0</v>
      </c>
      <c r="U4121" s="578"/>
      <c r="V4121" s="578"/>
      <c r="W4121" s="578"/>
      <c r="X4121" s="578"/>
      <c r="Y4121" s="578"/>
      <c r="Z4121" s="578"/>
      <c r="AA4121" s="578">
        <f t="shared" si="1898"/>
        <v>0</v>
      </c>
      <c r="AB4121" s="578"/>
      <c r="AC4121" s="578"/>
      <c r="AD4121" s="578"/>
      <c r="AE4121" s="578"/>
      <c r="AF4121" s="578"/>
      <c r="AG4121" s="578"/>
      <c r="AH4121" s="578"/>
      <c r="AI4121" s="578">
        <f>SUM(AJ4121:AT4121)</f>
        <v>0</v>
      </c>
      <c r="AJ4121" s="578"/>
      <c r="AK4121" s="578"/>
      <c r="AL4121" s="578"/>
      <c r="AM4121" s="578"/>
      <c r="AN4121" s="578"/>
      <c r="AO4121" s="578"/>
      <c r="AP4121" s="578"/>
      <c r="AQ4121" s="578"/>
      <c r="AR4121" s="578"/>
      <c r="AS4121" s="578"/>
      <c r="AT4121" s="578"/>
      <c r="AU4121" s="567"/>
      <c r="AV4121" s="578"/>
      <c r="AW4121" s="578"/>
      <c r="AX4121" s="578"/>
      <c r="AY4121" s="578"/>
      <c r="AZ4121" s="578"/>
      <c r="BA4121" s="578"/>
      <c r="BB4121" s="578"/>
      <c r="BC4121" s="578"/>
      <c r="BD4121" s="578"/>
      <c r="BE4121" s="578"/>
      <c r="BF4121" s="578"/>
      <c r="BG4121" s="578"/>
      <c r="BH4121" s="578"/>
      <c r="BI4121" s="578"/>
      <c r="BJ4121" s="578"/>
      <c r="BK4121" s="578"/>
      <c r="BL4121" s="578"/>
      <c r="BM4121" s="578">
        <f t="shared" si="1899"/>
        <v>0</v>
      </c>
      <c r="BN4121" s="578"/>
      <c r="BO4121" s="578"/>
      <c r="BP4121" s="578"/>
      <c r="BQ4121" s="547">
        <v>1</v>
      </c>
      <c r="BR4121" s="578"/>
    </row>
    <row r="4122" spans="1:73" s="575" customFormat="1" hidden="1">
      <c r="B4122" s="576"/>
      <c r="C4122" s="577"/>
      <c r="D4122" s="578"/>
      <c r="E4122" s="579"/>
      <c r="F4122" s="578"/>
      <c r="G4122" s="580"/>
      <c r="H4122" s="581"/>
      <c r="I4122" s="582"/>
      <c r="J4122" s="580">
        <f t="shared" si="1892"/>
        <v>0</v>
      </c>
      <c r="K4122" s="578">
        <f t="shared" si="1893"/>
        <v>0</v>
      </c>
      <c r="L4122" s="578">
        <f t="shared" si="1894"/>
        <v>0</v>
      </c>
      <c r="M4122" s="578">
        <f t="shared" si="1895"/>
        <v>0</v>
      </c>
      <c r="N4122" s="578">
        <f t="shared" si="1896"/>
        <v>0</v>
      </c>
      <c r="O4122" s="578"/>
      <c r="P4122" s="578"/>
      <c r="Q4122" s="578"/>
      <c r="R4122" s="578"/>
      <c r="S4122" s="578"/>
      <c r="T4122" s="578">
        <f t="shared" si="1897"/>
        <v>0</v>
      </c>
      <c r="U4122" s="578"/>
      <c r="V4122" s="578"/>
      <c r="W4122" s="578"/>
      <c r="X4122" s="578"/>
      <c r="Y4122" s="578"/>
      <c r="Z4122" s="578"/>
      <c r="AA4122" s="578">
        <f t="shared" si="1898"/>
        <v>0</v>
      </c>
      <c r="AB4122" s="578"/>
      <c r="AC4122" s="578"/>
      <c r="AD4122" s="578"/>
      <c r="AE4122" s="578"/>
      <c r="AF4122" s="578"/>
      <c r="AG4122" s="578"/>
      <c r="AH4122" s="578"/>
      <c r="AI4122" s="578">
        <f>SUM(AJ4122:AT4122)</f>
        <v>0</v>
      </c>
      <c r="AJ4122" s="578"/>
      <c r="AK4122" s="578"/>
      <c r="AL4122" s="578"/>
      <c r="AM4122" s="578"/>
      <c r="AN4122" s="578"/>
      <c r="AO4122" s="578"/>
      <c r="AP4122" s="578"/>
      <c r="AQ4122" s="578"/>
      <c r="AR4122" s="578"/>
      <c r="AS4122" s="578"/>
      <c r="AT4122" s="578"/>
      <c r="AU4122" s="567"/>
      <c r="AV4122" s="578"/>
      <c r="AW4122" s="578"/>
      <c r="AX4122" s="578"/>
      <c r="AY4122" s="578"/>
      <c r="AZ4122" s="578"/>
      <c r="BA4122" s="578"/>
      <c r="BB4122" s="578"/>
      <c r="BC4122" s="578"/>
      <c r="BD4122" s="578"/>
      <c r="BE4122" s="578"/>
      <c r="BF4122" s="578"/>
      <c r="BG4122" s="578"/>
      <c r="BH4122" s="578"/>
      <c r="BI4122" s="578"/>
      <c r="BJ4122" s="578"/>
      <c r="BK4122" s="578"/>
      <c r="BL4122" s="578"/>
      <c r="BM4122" s="578">
        <f t="shared" si="1899"/>
        <v>0</v>
      </c>
      <c r="BN4122" s="578"/>
      <c r="BO4122" s="578"/>
      <c r="BP4122" s="578"/>
      <c r="BQ4122" s="547">
        <v>1</v>
      </c>
      <c r="BR4122" s="578"/>
    </row>
    <row r="4123" spans="1:73" s="575" customFormat="1" hidden="1">
      <c r="B4123" s="576"/>
      <c r="C4123" s="577"/>
      <c r="D4123" s="578"/>
      <c r="E4123" s="579"/>
      <c r="F4123" s="578"/>
      <c r="G4123" s="580"/>
      <c r="H4123" s="581"/>
      <c r="I4123" s="582"/>
      <c r="J4123" s="580">
        <f t="shared" si="1892"/>
        <v>0</v>
      </c>
      <c r="K4123" s="578">
        <f t="shared" si="1893"/>
        <v>0</v>
      </c>
      <c r="L4123" s="578">
        <f t="shared" si="1894"/>
        <v>0</v>
      </c>
      <c r="M4123" s="578">
        <f t="shared" si="1895"/>
        <v>0</v>
      </c>
      <c r="N4123" s="578">
        <f t="shared" si="1896"/>
        <v>0</v>
      </c>
      <c r="O4123" s="578"/>
      <c r="P4123" s="578"/>
      <c r="Q4123" s="578"/>
      <c r="R4123" s="578"/>
      <c r="S4123" s="578"/>
      <c r="T4123" s="578">
        <f t="shared" si="1897"/>
        <v>0</v>
      </c>
      <c r="U4123" s="578"/>
      <c r="V4123" s="578"/>
      <c r="W4123" s="578"/>
      <c r="X4123" s="578"/>
      <c r="Y4123" s="578"/>
      <c r="Z4123" s="578"/>
      <c r="AA4123" s="578">
        <f t="shared" si="1898"/>
        <v>0</v>
      </c>
      <c r="AB4123" s="578"/>
      <c r="AC4123" s="578"/>
      <c r="AD4123" s="578"/>
      <c r="AE4123" s="578"/>
      <c r="AF4123" s="578"/>
      <c r="AG4123" s="578"/>
      <c r="AH4123" s="578"/>
      <c r="AI4123" s="578">
        <f>SUM(AJ4123:AT4123)</f>
        <v>0</v>
      </c>
      <c r="AJ4123" s="578"/>
      <c r="AK4123" s="578"/>
      <c r="AL4123" s="578"/>
      <c r="AM4123" s="578"/>
      <c r="AN4123" s="578"/>
      <c r="AO4123" s="578"/>
      <c r="AP4123" s="578"/>
      <c r="AQ4123" s="578"/>
      <c r="AR4123" s="578"/>
      <c r="AS4123" s="578"/>
      <c r="AT4123" s="578"/>
      <c r="AU4123" s="567"/>
      <c r="AV4123" s="578"/>
      <c r="AW4123" s="578"/>
      <c r="AX4123" s="578"/>
      <c r="AY4123" s="578"/>
      <c r="AZ4123" s="578"/>
      <c r="BA4123" s="578"/>
      <c r="BB4123" s="578"/>
      <c r="BC4123" s="578"/>
      <c r="BD4123" s="578"/>
      <c r="BE4123" s="578"/>
      <c r="BF4123" s="578"/>
      <c r="BG4123" s="578"/>
      <c r="BH4123" s="578"/>
      <c r="BI4123" s="578"/>
      <c r="BJ4123" s="578"/>
      <c r="BK4123" s="578"/>
      <c r="BL4123" s="578"/>
      <c r="BM4123" s="578">
        <f t="shared" si="1899"/>
        <v>0</v>
      </c>
      <c r="BN4123" s="578"/>
      <c r="BO4123" s="578"/>
      <c r="BP4123" s="578"/>
      <c r="BQ4123" s="547">
        <v>1</v>
      </c>
      <c r="BR4123" s="578"/>
    </row>
    <row r="4124" spans="1:73" s="575" customFormat="1" hidden="1">
      <c r="B4124" s="576"/>
      <c r="C4124" s="577"/>
      <c r="D4124" s="578"/>
      <c r="E4124" s="579"/>
      <c r="F4124" s="578"/>
      <c r="G4124" s="580"/>
      <c r="H4124" s="581">
        <f>J4124</f>
        <v>0</v>
      </c>
      <c r="I4124" s="582"/>
      <c r="J4124" s="580">
        <f t="shared" si="1892"/>
        <v>0</v>
      </c>
      <c r="K4124" s="578">
        <f t="shared" si="1893"/>
        <v>0</v>
      </c>
      <c r="L4124" s="578">
        <f t="shared" si="1894"/>
        <v>0</v>
      </c>
      <c r="M4124" s="578">
        <f t="shared" si="1895"/>
        <v>0</v>
      </c>
      <c r="N4124" s="578">
        <f t="shared" si="1896"/>
        <v>0</v>
      </c>
      <c r="O4124" s="578"/>
      <c r="P4124" s="578"/>
      <c r="Q4124" s="578"/>
      <c r="R4124" s="578"/>
      <c r="S4124" s="578"/>
      <c r="T4124" s="578">
        <f t="shared" si="1897"/>
        <v>0</v>
      </c>
      <c r="U4124" s="578"/>
      <c r="V4124" s="578"/>
      <c r="W4124" s="578"/>
      <c r="X4124" s="578"/>
      <c r="Y4124" s="578"/>
      <c r="Z4124" s="578"/>
      <c r="AA4124" s="578">
        <f t="shared" si="1898"/>
        <v>0</v>
      </c>
      <c r="AB4124" s="578"/>
      <c r="AC4124" s="578"/>
      <c r="AD4124" s="578"/>
      <c r="AE4124" s="578"/>
      <c r="AF4124" s="578"/>
      <c r="AG4124" s="578"/>
      <c r="AH4124" s="578"/>
      <c r="AI4124" s="578"/>
      <c r="AJ4124" s="578"/>
      <c r="AK4124" s="578"/>
      <c r="AL4124" s="578"/>
      <c r="AM4124" s="578"/>
      <c r="AN4124" s="578"/>
      <c r="AO4124" s="578"/>
      <c r="AP4124" s="578"/>
      <c r="AQ4124" s="578"/>
      <c r="AR4124" s="578"/>
      <c r="AS4124" s="578"/>
      <c r="AT4124" s="578"/>
      <c r="AU4124" s="567"/>
      <c r="AV4124" s="578"/>
      <c r="AW4124" s="578"/>
      <c r="AX4124" s="578"/>
      <c r="AY4124" s="578"/>
      <c r="AZ4124" s="578"/>
      <c r="BA4124" s="578"/>
      <c r="BB4124" s="578"/>
      <c r="BC4124" s="578"/>
      <c r="BD4124" s="578"/>
      <c r="BE4124" s="578"/>
      <c r="BF4124" s="578"/>
      <c r="BG4124" s="578"/>
      <c r="BH4124" s="578"/>
      <c r="BI4124" s="578"/>
      <c r="BJ4124" s="578"/>
      <c r="BK4124" s="578"/>
      <c r="BL4124" s="578"/>
      <c r="BM4124" s="578">
        <f t="shared" si="1899"/>
        <v>0</v>
      </c>
      <c r="BN4124" s="578"/>
      <c r="BO4124" s="578"/>
      <c r="BP4124" s="578"/>
      <c r="BQ4124" s="547">
        <v>1</v>
      </c>
      <c r="BR4124" s="578"/>
    </row>
    <row r="4125" spans="1:73" s="593" customFormat="1" ht="14.25" hidden="1">
      <c r="B4125" s="594" t="s">
        <v>1123</v>
      </c>
      <c r="C4125" s="1579" t="s">
        <v>1124</v>
      </c>
      <c r="D4125" s="596"/>
      <c r="E4125" s="597"/>
      <c r="F4125" s="596"/>
      <c r="G4125" s="598"/>
      <c r="H4125" s="599">
        <f t="shared" ref="H4125:BP4125" si="1900">H4126+H4151</f>
        <v>197.86</v>
      </c>
      <c r="I4125" s="1019">
        <f t="shared" si="1900"/>
        <v>0.49</v>
      </c>
      <c r="J4125" s="599">
        <f t="shared" si="1900"/>
        <v>198.43</v>
      </c>
      <c r="K4125" s="599">
        <f t="shared" si="1900"/>
        <v>154.70999999999998</v>
      </c>
      <c r="L4125" s="599">
        <f t="shared" si="1900"/>
        <v>140.74</v>
      </c>
      <c r="M4125" s="599">
        <f t="shared" si="1900"/>
        <v>139.77000000000001</v>
      </c>
      <c r="N4125" s="599">
        <f t="shared" si="1900"/>
        <v>127.18</v>
      </c>
      <c r="O4125" s="599">
        <f t="shared" si="1900"/>
        <v>72.38</v>
      </c>
      <c r="P4125" s="599">
        <f t="shared" si="1900"/>
        <v>54.8</v>
      </c>
      <c r="Q4125" s="599">
        <f t="shared" si="1900"/>
        <v>0</v>
      </c>
      <c r="R4125" s="596">
        <f t="shared" si="1900"/>
        <v>12.59</v>
      </c>
      <c r="S4125" s="599">
        <f t="shared" si="1900"/>
        <v>0.97</v>
      </c>
      <c r="T4125" s="599">
        <f t="shared" si="1900"/>
        <v>0</v>
      </c>
      <c r="U4125" s="599">
        <f t="shared" si="1900"/>
        <v>0</v>
      </c>
      <c r="V4125" s="599">
        <f t="shared" si="1900"/>
        <v>0</v>
      </c>
      <c r="W4125" s="599">
        <f t="shared" si="1900"/>
        <v>0</v>
      </c>
      <c r="X4125" s="599">
        <f t="shared" si="1900"/>
        <v>0</v>
      </c>
      <c r="Y4125" s="599">
        <f t="shared" si="1900"/>
        <v>13.969999999999999</v>
      </c>
      <c r="Z4125" s="599">
        <f t="shared" si="1900"/>
        <v>0</v>
      </c>
      <c r="AA4125" s="599">
        <f t="shared" si="1900"/>
        <v>38.76</v>
      </c>
      <c r="AB4125" s="599">
        <f t="shared" si="1900"/>
        <v>0.37</v>
      </c>
      <c r="AC4125" s="599">
        <f t="shared" si="1900"/>
        <v>0.56999999999999995</v>
      </c>
      <c r="AD4125" s="599">
        <f t="shared" si="1900"/>
        <v>0</v>
      </c>
      <c r="AE4125" s="599">
        <f t="shared" si="1900"/>
        <v>0</v>
      </c>
      <c r="AF4125" s="599">
        <f t="shared" si="1900"/>
        <v>0</v>
      </c>
      <c r="AG4125" s="599">
        <f t="shared" si="1900"/>
        <v>4.4499999999999993</v>
      </c>
      <c r="AH4125" s="599">
        <f t="shared" si="1900"/>
        <v>0</v>
      </c>
      <c r="AI4125" s="599">
        <f t="shared" si="1900"/>
        <v>24.75</v>
      </c>
      <c r="AJ4125" s="599">
        <f t="shared" si="1900"/>
        <v>9.0800000000000018</v>
      </c>
      <c r="AK4125" s="599">
        <f t="shared" si="1900"/>
        <v>11.07</v>
      </c>
      <c r="AL4125" s="599">
        <f t="shared" si="1900"/>
        <v>0</v>
      </c>
      <c r="AM4125" s="599">
        <f t="shared" si="1900"/>
        <v>0</v>
      </c>
      <c r="AN4125" s="599">
        <f t="shared" si="1900"/>
        <v>0</v>
      </c>
      <c r="AO4125" s="599">
        <f t="shared" si="1900"/>
        <v>0</v>
      </c>
      <c r="AP4125" s="599">
        <f t="shared" si="1900"/>
        <v>0.73</v>
      </c>
      <c r="AQ4125" s="599">
        <f t="shared" si="1900"/>
        <v>0</v>
      </c>
      <c r="AR4125" s="599">
        <f t="shared" si="1900"/>
        <v>0.42</v>
      </c>
      <c r="AS4125" s="599">
        <f t="shared" si="1900"/>
        <v>0</v>
      </c>
      <c r="AT4125" s="599">
        <f t="shared" si="1900"/>
        <v>0</v>
      </c>
      <c r="AU4125" s="599">
        <f t="shared" si="1900"/>
        <v>0</v>
      </c>
      <c r="AV4125" s="599">
        <f t="shared" si="1900"/>
        <v>0</v>
      </c>
      <c r="AW4125" s="599">
        <f t="shared" si="1900"/>
        <v>0</v>
      </c>
      <c r="AX4125" s="599">
        <f t="shared" si="1900"/>
        <v>0</v>
      </c>
      <c r="AY4125" s="599">
        <f t="shared" si="1900"/>
        <v>1.1299999999999999</v>
      </c>
      <c r="AZ4125" s="599">
        <f t="shared" si="1900"/>
        <v>0.65</v>
      </c>
      <c r="BA4125" s="599">
        <f t="shared" si="1900"/>
        <v>0.34</v>
      </c>
      <c r="BB4125" s="599">
        <f t="shared" si="1900"/>
        <v>0</v>
      </c>
      <c r="BC4125" s="599">
        <f t="shared" si="1900"/>
        <v>0</v>
      </c>
      <c r="BD4125" s="599">
        <f t="shared" si="1900"/>
        <v>0</v>
      </c>
      <c r="BE4125" s="599">
        <f t="shared" si="1900"/>
        <v>3.4499999999999997</v>
      </c>
      <c r="BF4125" s="599">
        <f t="shared" si="1900"/>
        <v>0</v>
      </c>
      <c r="BG4125" s="599">
        <f t="shared" si="1900"/>
        <v>0</v>
      </c>
      <c r="BH4125" s="599">
        <f t="shared" si="1900"/>
        <v>0</v>
      </c>
      <c r="BI4125" s="599">
        <f t="shared" si="1900"/>
        <v>0</v>
      </c>
      <c r="BJ4125" s="599">
        <f t="shared" si="1900"/>
        <v>1.61</v>
      </c>
      <c r="BK4125" s="599">
        <f t="shared" si="1900"/>
        <v>4.8900000000000006</v>
      </c>
      <c r="BL4125" s="599">
        <f t="shared" si="1900"/>
        <v>0</v>
      </c>
      <c r="BM4125" s="599">
        <f t="shared" si="1900"/>
        <v>4.96</v>
      </c>
      <c r="BN4125" s="599">
        <f t="shared" si="1900"/>
        <v>4.96</v>
      </c>
      <c r="BO4125" s="599">
        <f t="shared" si="1900"/>
        <v>0</v>
      </c>
      <c r="BP4125" s="599">
        <f t="shared" si="1900"/>
        <v>0</v>
      </c>
      <c r="BQ4125" s="601">
        <v>1</v>
      </c>
      <c r="BR4125" s="596"/>
    </row>
    <row r="4126" spans="1:73" s="559" customFormat="1" hidden="1">
      <c r="B4126" s="560"/>
      <c r="C4126" s="561" t="s">
        <v>2709</v>
      </c>
      <c r="D4126" s="562"/>
      <c r="E4126" s="563"/>
      <c r="F4126" s="562"/>
      <c r="G4126" s="564"/>
      <c r="H4126" s="565">
        <f>SUM(H4148:H4150)</f>
        <v>0</v>
      </c>
      <c r="I4126" s="566"/>
      <c r="J4126" s="564">
        <f>SUM(J4148:J4150)</f>
        <v>0</v>
      </c>
      <c r="K4126" s="562">
        <f>SUM(K4148:K4150)</f>
        <v>0</v>
      </c>
      <c r="L4126" s="562">
        <f t="shared" ref="L4126:BP4126" si="1901">SUM(L4148:L4150)</f>
        <v>0</v>
      </c>
      <c r="M4126" s="562">
        <f t="shared" si="1901"/>
        <v>0</v>
      </c>
      <c r="N4126" s="562">
        <f t="shared" si="1901"/>
        <v>0</v>
      </c>
      <c r="O4126" s="562">
        <f t="shared" si="1901"/>
        <v>0</v>
      </c>
      <c r="P4126" s="562">
        <f t="shared" si="1901"/>
        <v>0</v>
      </c>
      <c r="Q4126" s="562">
        <f t="shared" si="1901"/>
        <v>0</v>
      </c>
      <c r="R4126" s="562">
        <f t="shared" si="1901"/>
        <v>0</v>
      </c>
      <c r="S4126" s="562">
        <f t="shared" si="1901"/>
        <v>0</v>
      </c>
      <c r="T4126" s="562">
        <f t="shared" si="1901"/>
        <v>0</v>
      </c>
      <c r="U4126" s="562">
        <f t="shared" si="1901"/>
        <v>0</v>
      </c>
      <c r="V4126" s="562">
        <f t="shared" si="1901"/>
        <v>0</v>
      </c>
      <c r="W4126" s="562">
        <f t="shared" si="1901"/>
        <v>0</v>
      </c>
      <c r="X4126" s="562">
        <f t="shared" si="1901"/>
        <v>0</v>
      </c>
      <c r="Y4126" s="562">
        <f t="shared" si="1901"/>
        <v>0</v>
      </c>
      <c r="Z4126" s="562">
        <f t="shared" si="1901"/>
        <v>0</v>
      </c>
      <c r="AA4126" s="562">
        <f t="shared" si="1901"/>
        <v>0</v>
      </c>
      <c r="AB4126" s="562">
        <f t="shared" si="1901"/>
        <v>0</v>
      </c>
      <c r="AC4126" s="562">
        <f t="shared" si="1901"/>
        <v>0</v>
      </c>
      <c r="AD4126" s="562">
        <f t="shared" si="1901"/>
        <v>0</v>
      </c>
      <c r="AE4126" s="562">
        <f t="shared" si="1901"/>
        <v>0</v>
      </c>
      <c r="AF4126" s="562">
        <f t="shared" si="1901"/>
        <v>0</v>
      </c>
      <c r="AG4126" s="562">
        <f t="shared" si="1901"/>
        <v>0</v>
      </c>
      <c r="AH4126" s="562">
        <f t="shared" si="1901"/>
        <v>0</v>
      </c>
      <c r="AI4126" s="562">
        <f t="shared" si="1901"/>
        <v>0</v>
      </c>
      <c r="AJ4126" s="562">
        <f t="shared" si="1901"/>
        <v>0</v>
      </c>
      <c r="AK4126" s="562">
        <f t="shared" si="1901"/>
        <v>0</v>
      </c>
      <c r="AL4126" s="562">
        <f t="shared" si="1901"/>
        <v>0</v>
      </c>
      <c r="AM4126" s="562">
        <f t="shared" si="1901"/>
        <v>0</v>
      </c>
      <c r="AN4126" s="562">
        <f t="shared" si="1901"/>
        <v>0</v>
      </c>
      <c r="AO4126" s="562">
        <f t="shared" si="1901"/>
        <v>0</v>
      </c>
      <c r="AP4126" s="562">
        <f t="shared" si="1901"/>
        <v>0</v>
      </c>
      <c r="AQ4126" s="562">
        <f t="shared" si="1901"/>
        <v>0</v>
      </c>
      <c r="AR4126" s="562">
        <f t="shared" si="1901"/>
        <v>0</v>
      </c>
      <c r="AS4126" s="562">
        <f t="shared" si="1901"/>
        <v>0</v>
      </c>
      <c r="AT4126" s="562">
        <f t="shared" si="1901"/>
        <v>0</v>
      </c>
      <c r="AU4126" s="562">
        <f t="shared" si="1901"/>
        <v>0</v>
      </c>
      <c r="AV4126" s="562">
        <f t="shared" si="1901"/>
        <v>0</v>
      </c>
      <c r="AW4126" s="562">
        <f t="shared" si="1901"/>
        <v>0</v>
      </c>
      <c r="AX4126" s="562">
        <f t="shared" si="1901"/>
        <v>0</v>
      </c>
      <c r="AY4126" s="562">
        <f t="shared" si="1901"/>
        <v>0</v>
      </c>
      <c r="AZ4126" s="562">
        <f t="shared" si="1901"/>
        <v>0</v>
      </c>
      <c r="BA4126" s="562">
        <f t="shared" si="1901"/>
        <v>0</v>
      </c>
      <c r="BB4126" s="562">
        <f t="shared" si="1901"/>
        <v>0</v>
      </c>
      <c r="BC4126" s="562">
        <f t="shared" si="1901"/>
        <v>0</v>
      </c>
      <c r="BD4126" s="562">
        <f t="shared" si="1901"/>
        <v>0</v>
      </c>
      <c r="BE4126" s="562">
        <f t="shared" si="1901"/>
        <v>0</v>
      </c>
      <c r="BF4126" s="562">
        <f t="shared" si="1901"/>
        <v>0</v>
      </c>
      <c r="BG4126" s="562">
        <f t="shared" si="1901"/>
        <v>0</v>
      </c>
      <c r="BH4126" s="562">
        <f t="shared" si="1901"/>
        <v>0</v>
      </c>
      <c r="BI4126" s="562">
        <f t="shared" si="1901"/>
        <v>0</v>
      </c>
      <c r="BJ4126" s="562">
        <f t="shared" si="1901"/>
        <v>0</v>
      </c>
      <c r="BK4126" s="562">
        <f t="shared" si="1901"/>
        <v>0</v>
      </c>
      <c r="BL4126" s="562">
        <f t="shared" si="1901"/>
        <v>0</v>
      </c>
      <c r="BM4126" s="562">
        <f t="shared" si="1901"/>
        <v>0</v>
      </c>
      <c r="BN4126" s="562">
        <f t="shared" si="1901"/>
        <v>0</v>
      </c>
      <c r="BO4126" s="562">
        <f t="shared" si="1901"/>
        <v>0</v>
      </c>
      <c r="BP4126" s="562">
        <f t="shared" si="1901"/>
        <v>0</v>
      </c>
      <c r="BQ4126" s="568">
        <v>1</v>
      </c>
      <c r="BR4126" s="562"/>
    </row>
    <row r="4127" spans="1:73" s="534" customFormat="1" hidden="1">
      <c r="A4127" s="575"/>
      <c r="B4127" s="576"/>
      <c r="C4127" s="849"/>
      <c r="D4127" s="578"/>
      <c r="E4127" s="579"/>
      <c r="F4127" s="578"/>
      <c r="G4127" s="580"/>
      <c r="H4127" s="581"/>
      <c r="I4127" s="582"/>
      <c r="J4127" s="580"/>
      <c r="K4127" s="578"/>
      <c r="L4127" s="578"/>
      <c r="M4127" s="578"/>
      <c r="N4127" s="578"/>
      <c r="O4127" s="578"/>
      <c r="P4127" s="578"/>
      <c r="Q4127" s="578"/>
      <c r="R4127" s="578"/>
      <c r="S4127" s="578"/>
      <c r="T4127" s="578"/>
      <c r="U4127" s="578"/>
      <c r="V4127" s="578"/>
      <c r="W4127" s="578"/>
      <c r="X4127" s="578"/>
      <c r="Y4127" s="578"/>
      <c r="Z4127" s="578"/>
      <c r="AA4127" s="578"/>
      <c r="AB4127" s="578"/>
      <c r="AC4127" s="578"/>
      <c r="AD4127" s="578"/>
      <c r="AE4127" s="578"/>
      <c r="AF4127" s="578"/>
      <c r="AG4127" s="578"/>
      <c r="AH4127" s="578"/>
      <c r="AI4127" s="578"/>
      <c r="AJ4127" s="578"/>
      <c r="AK4127" s="578"/>
      <c r="AL4127" s="578"/>
      <c r="AM4127" s="578"/>
      <c r="AN4127" s="578"/>
      <c r="AO4127" s="578"/>
      <c r="AP4127" s="578"/>
      <c r="AQ4127" s="578"/>
      <c r="AR4127" s="578"/>
      <c r="AS4127" s="578"/>
      <c r="AT4127" s="578"/>
      <c r="AU4127" s="567"/>
      <c r="AV4127" s="578"/>
      <c r="AW4127" s="578"/>
      <c r="AX4127" s="578"/>
      <c r="AY4127" s="578"/>
      <c r="AZ4127" s="578"/>
      <c r="BA4127" s="578"/>
      <c r="BB4127" s="578"/>
      <c r="BC4127" s="578"/>
      <c r="BD4127" s="578"/>
      <c r="BE4127" s="578"/>
      <c r="BF4127" s="578"/>
      <c r="BG4127" s="578"/>
      <c r="BH4127" s="578"/>
      <c r="BI4127" s="578"/>
      <c r="BJ4127" s="578"/>
      <c r="BK4127" s="578"/>
      <c r="BL4127" s="578"/>
      <c r="BM4127" s="578"/>
      <c r="BN4127" s="578"/>
      <c r="BO4127" s="578"/>
      <c r="BP4127" s="578"/>
      <c r="BQ4127" s="547"/>
      <c r="BR4127" s="578"/>
      <c r="BT4127" s="575"/>
      <c r="BU4127" s="575"/>
    </row>
    <row r="4128" spans="1:73" s="534" customFormat="1" hidden="1">
      <c r="A4128" s="575"/>
      <c r="B4128" s="576"/>
      <c r="C4128" s="849"/>
      <c r="D4128" s="578"/>
      <c r="E4128" s="579"/>
      <c r="F4128" s="578"/>
      <c r="G4128" s="580"/>
      <c r="H4128" s="581"/>
      <c r="I4128" s="582"/>
      <c r="J4128" s="580"/>
      <c r="K4128" s="578"/>
      <c r="L4128" s="578"/>
      <c r="M4128" s="578"/>
      <c r="N4128" s="578"/>
      <c r="O4128" s="578"/>
      <c r="P4128" s="578"/>
      <c r="Q4128" s="578"/>
      <c r="R4128" s="578"/>
      <c r="S4128" s="578"/>
      <c r="T4128" s="578"/>
      <c r="U4128" s="578"/>
      <c r="V4128" s="578"/>
      <c r="W4128" s="578"/>
      <c r="X4128" s="578"/>
      <c r="Y4128" s="578"/>
      <c r="Z4128" s="578"/>
      <c r="AA4128" s="578"/>
      <c r="AB4128" s="578"/>
      <c r="AC4128" s="578"/>
      <c r="AD4128" s="578"/>
      <c r="AE4128" s="578"/>
      <c r="AF4128" s="578"/>
      <c r="AG4128" s="578"/>
      <c r="AH4128" s="578"/>
      <c r="AI4128" s="578"/>
      <c r="AJ4128" s="578"/>
      <c r="AK4128" s="578"/>
      <c r="AL4128" s="578"/>
      <c r="AM4128" s="578"/>
      <c r="AN4128" s="578"/>
      <c r="AO4128" s="578"/>
      <c r="AP4128" s="578"/>
      <c r="AQ4128" s="578"/>
      <c r="AR4128" s="578"/>
      <c r="AS4128" s="578"/>
      <c r="AT4128" s="578"/>
      <c r="AU4128" s="567"/>
      <c r="AV4128" s="578"/>
      <c r="AW4128" s="578"/>
      <c r="AX4128" s="578"/>
      <c r="AY4128" s="578"/>
      <c r="AZ4128" s="578"/>
      <c r="BA4128" s="578"/>
      <c r="BB4128" s="578"/>
      <c r="BC4128" s="578"/>
      <c r="BD4128" s="578"/>
      <c r="BE4128" s="578"/>
      <c r="BF4128" s="578"/>
      <c r="BG4128" s="578"/>
      <c r="BH4128" s="578"/>
      <c r="BI4128" s="578"/>
      <c r="BJ4128" s="578"/>
      <c r="BK4128" s="578"/>
      <c r="BL4128" s="578"/>
      <c r="BM4128" s="578"/>
      <c r="BN4128" s="578"/>
      <c r="BO4128" s="578"/>
      <c r="BP4128" s="578"/>
      <c r="BQ4128" s="547"/>
      <c r="BR4128" s="578"/>
      <c r="BT4128" s="575"/>
      <c r="BU4128" s="575"/>
    </row>
    <row r="4129" spans="1:73" s="534" customFormat="1" hidden="1">
      <c r="A4129" s="575"/>
      <c r="B4129" s="576"/>
      <c r="C4129" s="849"/>
      <c r="D4129" s="578"/>
      <c r="E4129" s="579"/>
      <c r="F4129" s="578"/>
      <c r="G4129" s="580"/>
      <c r="H4129" s="581"/>
      <c r="I4129" s="582"/>
      <c r="J4129" s="580"/>
      <c r="K4129" s="578"/>
      <c r="L4129" s="578"/>
      <c r="M4129" s="578"/>
      <c r="N4129" s="578"/>
      <c r="O4129" s="578"/>
      <c r="P4129" s="578"/>
      <c r="Q4129" s="578"/>
      <c r="R4129" s="578"/>
      <c r="S4129" s="578"/>
      <c r="T4129" s="578"/>
      <c r="U4129" s="578"/>
      <c r="V4129" s="578"/>
      <c r="W4129" s="578"/>
      <c r="X4129" s="578"/>
      <c r="Y4129" s="578"/>
      <c r="Z4129" s="578"/>
      <c r="AA4129" s="578"/>
      <c r="AB4129" s="578"/>
      <c r="AC4129" s="578"/>
      <c r="AD4129" s="578"/>
      <c r="AE4129" s="578"/>
      <c r="AF4129" s="578"/>
      <c r="AG4129" s="578"/>
      <c r="AH4129" s="578"/>
      <c r="AI4129" s="578"/>
      <c r="AJ4129" s="578"/>
      <c r="AK4129" s="578"/>
      <c r="AL4129" s="578"/>
      <c r="AM4129" s="578"/>
      <c r="AN4129" s="578"/>
      <c r="AO4129" s="578"/>
      <c r="AP4129" s="578"/>
      <c r="AQ4129" s="578"/>
      <c r="AR4129" s="578"/>
      <c r="AS4129" s="578"/>
      <c r="AT4129" s="578"/>
      <c r="AU4129" s="567"/>
      <c r="AV4129" s="578"/>
      <c r="AW4129" s="578"/>
      <c r="AX4129" s="578"/>
      <c r="AY4129" s="578"/>
      <c r="AZ4129" s="578"/>
      <c r="BA4129" s="578"/>
      <c r="BB4129" s="578"/>
      <c r="BC4129" s="578"/>
      <c r="BD4129" s="578"/>
      <c r="BE4129" s="578"/>
      <c r="BF4129" s="578"/>
      <c r="BG4129" s="578"/>
      <c r="BH4129" s="578"/>
      <c r="BI4129" s="578"/>
      <c r="BJ4129" s="578"/>
      <c r="BK4129" s="578"/>
      <c r="BL4129" s="578"/>
      <c r="BM4129" s="578"/>
      <c r="BN4129" s="578"/>
      <c r="BO4129" s="578"/>
      <c r="BP4129" s="578"/>
      <c r="BQ4129" s="547"/>
      <c r="BR4129" s="578"/>
      <c r="BT4129" s="575"/>
      <c r="BU4129" s="575"/>
    </row>
    <row r="4130" spans="1:73" s="534" customFormat="1" hidden="1">
      <c r="A4130" s="575"/>
      <c r="B4130" s="576"/>
      <c r="C4130" s="849"/>
      <c r="D4130" s="578"/>
      <c r="E4130" s="579"/>
      <c r="F4130" s="578"/>
      <c r="G4130" s="580"/>
      <c r="H4130" s="581"/>
      <c r="I4130" s="582"/>
      <c r="J4130" s="580"/>
      <c r="K4130" s="578"/>
      <c r="L4130" s="578"/>
      <c r="M4130" s="578"/>
      <c r="N4130" s="578"/>
      <c r="O4130" s="578"/>
      <c r="P4130" s="578"/>
      <c r="Q4130" s="578"/>
      <c r="R4130" s="578"/>
      <c r="S4130" s="578"/>
      <c r="T4130" s="578"/>
      <c r="U4130" s="578"/>
      <c r="V4130" s="578"/>
      <c r="W4130" s="578"/>
      <c r="X4130" s="578"/>
      <c r="Y4130" s="578"/>
      <c r="Z4130" s="578"/>
      <c r="AA4130" s="578"/>
      <c r="AB4130" s="578"/>
      <c r="AC4130" s="578"/>
      <c r="AD4130" s="578"/>
      <c r="AE4130" s="578"/>
      <c r="AF4130" s="578"/>
      <c r="AG4130" s="578"/>
      <c r="AH4130" s="578"/>
      <c r="AI4130" s="578"/>
      <c r="AJ4130" s="578"/>
      <c r="AK4130" s="578"/>
      <c r="AL4130" s="578"/>
      <c r="AM4130" s="578"/>
      <c r="AN4130" s="578"/>
      <c r="AO4130" s="578"/>
      <c r="AP4130" s="578"/>
      <c r="AQ4130" s="578"/>
      <c r="AR4130" s="578"/>
      <c r="AS4130" s="578"/>
      <c r="AT4130" s="578"/>
      <c r="AU4130" s="567"/>
      <c r="AV4130" s="578"/>
      <c r="AW4130" s="578"/>
      <c r="AX4130" s="578"/>
      <c r="AY4130" s="578"/>
      <c r="AZ4130" s="578"/>
      <c r="BA4130" s="578"/>
      <c r="BB4130" s="578"/>
      <c r="BC4130" s="578"/>
      <c r="BD4130" s="578"/>
      <c r="BE4130" s="578"/>
      <c r="BF4130" s="578"/>
      <c r="BG4130" s="578"/>
      <c r="BH4130" s="578"/>
      <c r="BI4130" s="578"/>
      <c r="BJ4130" s="578"/>
      <c r="BK4130" s="578"/>
      <c r="BL4130" s="578"/>
      <c r="BM4130" s="578"/>
      <c r="BN4130" s="578"/>
      <c r="BO4130" s="578"/>
      <c r="BP4130" s="578"/>
      <c r="BQ4130" s="547"/>
      <c r="BR4130" s="578"/>
      <c r="BT4130" s="575"/>
      <c r="BU4130" s="575"/>
    </row>
    <row r="4131" spans="1:73" s="534" customFormat="1" hidden="1">
      <c r="A4131" s="575"/>
      <c r="B4131" s="576"/>
      <c r="C4131" s="849"/>
      <c r="D4131" s="578"/>
      <c r="E4131" s="579"/>
      <c r="F4131" s="578"/>
      <c r="G4131" s="580"/>
      <c r="H4131" s="581"/>
      <c r="I4131" s="582"/>
      <c r="J4131" s="580"/>
      <c r="K4131" s="578"/>
      <c r="L4131" s="578"/>
      <c r="M4131" s="578"/>
      <c r="N4131" s="578"/>
      <c r="O4131" s="578"/>
      <c r="P4131" s="578"/>
      <c r="Q4131" s="578"/>
      <c r="R4131" s="578"/>
      <c r="S4131" s="578"/>
      <c r="T4131" s="578"/>
      <c r="U4131" s="578"/>
      <c r="V4131" s="578"/>
      <c r="W4131" s="578"/>
      <c r="X4131" s="578"/>
      <c r="Y4131" s="578"/>
      <c r="Z4131" s="578"/>
      <c r="AA4131" s="578"/>
      <c r="AB4131" s="578"/>
      <c r="AC4131" s="578"/>
      <c r="AD4131" s="578"/>
      <c r="AE4131" s="578"/>
      <c r="AF4131" s="578"/>
      <c r="AG4131" s="578"/>
      <c r="AH4131" s="578"/>
      <c r="AI4131" s="578"/>
      <c r="AJ4131" s="578"/>
      <c r="AK4131" s="578"/>
      <c r="AL4131" s="578"/>
      <c r="AM4131" s="578"/>
      <c r="AN4131" s="578"/>
      <c r="AO4131" s="578"/>
      <c r="AP4131" s="578"/>
      <c r="AQ4131" s="578"/>
      <c r="AR4131" s="578"/>
      <c r="AS4131" s="578"/>
      <c r="AT4131" s="578"/>
      <c r="AU4131" s="567"/>
      <c r="AV4131" s="578"/>
      <c r="AW4131" s="578"/>
      <c r="AX4131" s="578"/>
      <c r="AY4131" s="578"/>
      <c r="AZ4131" s="578"/>
      <c r="BA4131" s="578"/>
      <c r="BB4131" s="578"/>
      <c r="BC4131" s="578"/>
      <c r="BD4131" s="578"/>
      <c r="BE4131" s="578"/>
      <c r="BF4131" s="578"/>
      <c r="BG4131" s="578"/>
      <c r="BH4131" s="578"/>
      <c r="BI4131" s="578"/>
      <c r="BJ4131" s="578"/>
      <c r="BK4131" s="578"/>
      <c r="BL4131" s="578"/>
      <c r="BM4131" s="578"/>
      <c r="BN4131" s="578"/>
      <c r="BO4131" s="578"/>
      <c r="BP4131" s="578"/>
      <c r="BQ4131" s="547"/>
      <c r="BR4131" s="578"/>
      <c r="BT4131" s="575"/>
      <c r="BU4131" s="575"/>
    </row>
    <row r="4132" spans="1:73" s="534" customFormat="1" hidden="1">
      <c r="A4132" s="575"/>
      <c r="B4132" s="576"/>
      <c r="C4132" s="849"/>
      <c r="D4132" s="578"/>
      <c r="E4132" s="579"/>
      <c r="F4132" s="578"/>
      <c r="G4132" s="580"/>
      <c r="H4132" s="581"/>
      <c r="I4132" s="582"/>
      <c r="J4132" s="580"/>
      <c r="K4132" s="578"/>
      <c r="L4132" s="578"/>
      <c r="M4132" s="578"/>
      <c r="N4132" s="578"/>
      <c r="O4132" s="578"/>
      <c r="P4132" s="578"/>
      <c r="Q4132" s="578"/>
      <c r="R4132" s="578"/>
      <c r="S4132" s="578"/>
      <c r="T4132" s="578"/>
      <c r="U4132" s="578"/>
      <c r="V4132" s="578"/>
      <c r="W4132" s="578"/>
      <c r="X4132" s="578"/>
      <c r="Y4132" s="578"/>
      <c r="Z4132" s="578"/>
      <c r="AA4132" s="578"/>
      <c r="AB4132" s="578"/>
      <c r="AC4132" s="578"/>
      <c r="AD4132" s="578"/>
      <c r="AE4132" s="578"/>
      <c r="AF4132" s="578"/>
      <c r="AG4132" s="578"/>
      <c r="AH4132" s="578"/>
      <c r="AI4132" s="578"/>
      <c r="AJ4132" s="578"/>
      <c r="AK4132" s="578"/>
      <c r="AL4132" s="578"/>
      <c r="AM4132" s="578"/>
      <c r="AN4132" s="578"/>
      <c r="AO4132" s="578"/>
      <c r="AP4132" s="578"/>
      <c r="AQ4132" s="578"/>
      <c r="AR4132" s="578"/>
      <c r="AS4132" s="578"/>
      <c r="AT4132" s="578"/>
      <c r="AU4132" s="567"/>
      <c r="AV4132" s="578"/>
      <c r="AW4132" s="578"/>
      <c r="AX4132" s="578"/>
      <c r="AY4132" s="578"/>
      <c r="AZ4132" s="578"/>
      <c r="BA4132" s="578"/>
      <c r="BB4132" s="578"/>
      <c r="BC4132" s="578"/>
      <c r="BD4132" s="578"/>
      <c r="BE4132" s="578"/>
      <c r="BF4132" s="578"/>
      <c r="BG4132" s="578"/>
      <c r="BH4132" s="578"/>
      <c r="BI4132" s="578"/>
      <c r="BJ4132" s="578"/>
      <c r="BK4132" s="578"/>
      <c r="BL4132" s="578"/>
      <c r="BM4132" s="578"/>
      <c r="BN4132" s="578"/>
      <c r="BO4132" s="578"/>
      <c r="BP4132" s="578"/>
      <c r="BQ4132" s="547"/>
      <c r="BR4132" s="578"/>
      <c r="BT4132" s="575"/>
      <c r="BU4132" s="575"/>
    </row>
    <row r="4133" spans="1:73" s="534" customFormat="1" hidden="1">
      <c r="A4133" s="575"/>
      <c r="B4133" s="576"/>
      <c r="C4133" s="849"/>
      <c r="D4133" s="578"/>
      <c r="E4133" s="579"/>
      <c r="F4133" s="578"/>
      <c r="G4133" s="580"/>
      <c r="H4133" s="581"/>
      <c r="I4133" s="582"/>
      <c r="J4133" s="580"/>
      <c r="K4133" s="578"/>
      <c r="L4133" s="578"/>
      <c r="M4133" s="578"/>
      <c r="N4133" s="578"/>
      <c r="O4133" s="578"/>
      <c r="P4133" s="578"/>
      <c r="Q4133" s="578"/>
      <c r="R4133" s="578"/>
      <c r="S4133" s="578"/>
      <c r="T4133" s="578"/>
      <c r="U4133" s="578"/>
      <c r="V4133" s="578"/>
      <c r="W4133" s="578"/>
      <c r="X4133" s="578"/>
      <c r="Y4133" s="578"/>
      <c r="Z4133" s="578"/>
      <c r="AA4133" s="578"/>
      <c r="AB4133" s="578"/>
      <c r="AC4133" s="578"/>
      <c r="AD4133" s="578"/>
      <c r="AE4133" s="578"/>
      <c r="AF4133" s="578"/>
      <c r="AG4133" s="578"/>
      <c r="AH4133" s="578"/>
      <c r="AI4133" s="578"/>
      <c r="AJ4133" s="578"/>
      <c r="AK4133" s="578"/>
      <c r="AL4133" s="578"/>
      <c r="AM4133" s="578"/>
      <c r="AN4133" s="578"/>
      <c r="AO4133" s="578"/>
      <c r="AP4133" s="578"/>
      <c r="AQ4133" s="578"/>
      <c r="AR4133" s="578"/>
      <c r="AS4133" s="578"/>
      <c r="AT4133" s="578"/>
      <c r="AU4133" s="567"/>
      <c r="AV4133" s="578"/>
      <c r="AW4133" s="578"/>
      <c r="AX4133" s="578"/>
      <c r="AY4133" s="578"/>
      <c r="AZ4133" s="578"/>
      <c r="BA4133" s="578"/>
      <c r="BB4133" s="578"/>
      <c r="BC4133" s="578"/>
      <c r="BD4133" s="578"/>
      <c r="BE4133" s="578"/>
      <c r="BF4133" s="578"/>
      <c r="BG4133" s="578"/>
      <c r="BH4133" s="578"/>
      <c r="BI4133" s="578"/>
      <c r="BJ4133" s="578"/>
      <c r="BK4133" s="578"/>
      <c r="BL4133" s="578"/>
      <c r="BM4133" s="578"/>
      <c r="BN4133" s="578"/>
      <c r="BO4133" s="578"/>
      <c r="BP4133" s="578"/>
      <c r="BQ4133" s="547"/>
      <c r="BR4133" s="578"/>
      <c r="BT4133" s="575"/>
      <c r="BU4133" s="575"/>
    </row>
    <row r="4134" spans="1:73" s="534" customFormat="1" hidden="1">
      <c r="A4134" s="575"/>
      <c r="B4134" s="576"/>
      <c r="C4134" s="849"/>
      <c r="D4134" s="578"/>
      <c r="E4134" s="579"/>
      <c r="F4134" s="578"/>
      <c r="G4134" s="580"/>
      <c r="H4134" s="581"/>
      <c r="I4134" s="582"/>
      <c r="J4134" s="580"/>
      <c r="K4134" s="578"/>
      <c r="L4134" s="578"/>
      <c r="M4134" s="578"/>
      <c r="N4134" s="578"/>
      <c r="O4134" s="578"/>
      <c r="P4134" s="578"/>
      <c r="Q4134" s="578"/>
      <c r="R4134" s="578"/>
      <c r="S4134" s="578"/>
      <c r="T4134" s="578"/>
      <c r="U4134" s="578"/>
      <c r="V4134" s="578"/>
      <c r="W4134" s="578"/>
      <c r="X4134" s="578"/>
      <c r="Y4134" s="578"/>
      <c r="Z4134" s="578"/>
      <c r="AA4134" s="578"/>
      <c r="AB4134" s="578"/>
      <c r="AC4134" s="578"/>
      <c r="AD4134" s="578"/>
      <c r="AE4134" s="578"/>
      <c r="AF4134" s="578"/>
      <c r="AG4134" s="578"/>
      <c r="AH4134" s="578"/>
      <c r="AI4134" s="578"/>
      <c r="AJ4134" s="578"/>
      <c r="AK4134" s="578"/>
      <c r="AL4134" s="578"/>
      <c r="AM4134" s="578"/>
      <c r="AN4134" s="578"/>
      <c r="AO4134" s="578"/>
      <c r="AP4134" s="578"/>
      <c r="AQ4134" s="578"/>
      <c r="AR4134" s="578"/>
      <c r="AS4134" s="578"/>
      <c r="AT4134" s="578"/>
      <c r="AU4134" s="567"/>
      <c r="AV4134" s="578"/>
      <c r="AW4134" s="578"/>
      <c r="AX4134" s="578"/>
      <c r="AY4134" s="578"/>
      <c r="AZ4134" s="578"/>
      <c r="BA4134" s="578"/>
      <c r="BB4134" s="578"/>
      <c r="BC4134" s="578"/>
      <c r="BD4134" s="578"/>
      <c r="BE4134" s="578"/>
      <c r="BF4134" s="578"/>
      <c r="BG4134" s="578"/>
      <c r="BH4134" s="578"/>
      <c r="BI4134" s="578"/>
      <c r="BJ4134" s="578"/>
      <c r="BK4134" s="578"/>
      <c r="BL4134" s="578"/>
      <c r="BM4134" s="578"/>
      <c r="BN4134" s="578"/>
      <c r="BO4134" s="578"/>
      <c r="BP4134" s="578"/>
      <c r="BQ4134" s="547"/>
      <c r="BR4134" s="578"/>
      <c r="BT4134" s="575"/>
      <c r="BU4134" s="575"/>
    </row>
    <row r="4135" spans="1:73" s="534" customFormat="1" hidden="1">
      <c r="A4135" s="575"/>
      <c r="B4135" s="576"/>
      <c r="C4135" s="849"/>
      <c r="D4135" s="578"/>
      <c r="E4135" s="579"/>
      <c r="F4135" s="578"/>
      <c r="G4135" s="580"/>
      <c r="H4135" s="581"/>
      <c r="I4135" s="582"/>
      <c r="J4135" s="580"/>
      <c r="K4135" s="578"/>
      <c r="L4135" s="578"/>
      <c r="M4135" s="578"/>
      <c r="N4135" s="578"/>
      <c r="O4135" s="578"/>
      <c r="P4135" s="578"/>
      <c r="Q4135" s="578"/>
      <c r="R4135" s="578"/>
      <c r="S4135" s="578"/>
      <c r="T4135" s="578"/>
      <c r="U4135" s="578"/>
      <c r="V4135" s="578"/>
      <c r="W4135" s="578"/>
      <c r="X4135" s="578"/>
      <c r="Y4135" s="578"/>
      <c r="Z4135" s="578"/>
      <c r="AA4135" s="578"/>
      <c r="AB4135" s="578"/>
      <c r="AC4135" s="578"/>
      <c r="AD4135" s="578"/>
      <c r="AE4135" s="578"/>
      <c r="AF4135" s="578"/>
      <c r="AG4135" s="578"/>
      <c r="AH4135" s="578"/>
      <c r="AI4135" s="578"/>
      <c r="AJ4135" s="578"/>
      <c r="AK4135" s="578"/>
      <c r="AL4135" s="578"/>
      <c r="AM4135" s="578"/>
      <c r="AN4135" s="578"/>
      <c r="AO4135" s="578"/>
      <c r="AP4135" s="578"/>
      <c r="AQ4135" s="578"/>
      <c r="AR4135" s="578"/>
      <c r="AS4135" s="578"/>
      <c r="AT4135" s="578"/>
      <c r="AU4135" s="567"/>
      <c r="AV4135" s="578"/>
      <c r="AW4135" s="578"/>
      <c r="AX4135" s="578"/>
      <c r="AY4135" s="578"/>
      <c r="AZ4135" s="578"/>
      <c r="BA4135" s="578"/>
      <c r="BB4135" s="578"/>
      <c r="BC4135" s="578"/>
      <c r="BD4135" s="578"/>
      <c r="BE4135" s="578"/>
      <c r="BF4135" s="578"/>
      <c r="BG4135" s="578"/>
      <c r="BH4135" s="578"/>
      <c r="BI4135" s="578"/>
      <c r="BJ4135" s="578"/>
      <c r="BK4135" s="578"/>
      <c r="BL4135" s="578"/>
      <c r="BM4135" s="578"/>
      <c r="BN4135" s="578"/>
      <c r="BO4135" s="578"/>
      <c r="BP4135" s="578"/>
      <c r="BQ4135" s="547"/>
      <c r="BR4135" s="578"/>
      <c r="BT4135" s="575"/>
      <c r="BU4135" s="575"/>
    </row>
    <row r="4136" spans="1:73" s="534" customFormat="1" hidden="1">
      <c r="A4136" s="575"/>
      <c r="B4136" s="576"/>
      <c r="C4136" s="849"/>
      <c r="D4136" s="578"/>
      <c r="E4136" s="579"/>
      <c r="F4136" s="578"/>
      <c r="G4136" s="580"/>
      <c r="H4136" s="581"/>
      <c r="I4136" s="582"/>
      <c r="J4136" s="580"/>
      <c r="K4136" s="578"/>
      <c r="L4136" s="578"/>
      <c r="M4136" s="578"/>
      <c r="N4136" s="578"/>
      <c r="O4136" s="578"/>
      <c r="P4136" s="578"/>
      <c r="Q4136" s="578"/>
      <c r="R4136" s="578"/>
      <c r="S4136" s="578"/>
      <c r="T4136" s="578"/>
      <c r="U4136" s="578"/>
      <c r="V4136" s="578"/>
      <c r="W4136" s="578"/>
      <c r="X4136" s="578"/>
      <c r="Y4136" s="578"/>
      <c r="Z4136" s="578"/>
      <c r="AA4136" s="578"/>
      <c r="AB4136" s="578"/>
      <c r="AC4136" s="578"/>
      <c r="AD4136" s="578"/>
      <c r="AE4136" s="578"/>
      <c r="AF4136" s="578"/>
      <c r="AG4136" s="578"/>
      <c r="AH4136" s="578"/>
      <c r="AI4136" s="578"/>
      <c r="AJ4136" s="578"/>
      <c r="AK4136" s="578"/>
      <c r="AL4136" s="578"/>
      <c r="AM4136" s="578"/>
      <c r="AN4136" s="578"/>
      <c r="AO4136" s="578"/>
      <c r="AP4136" s="578"/>
      <c r="AQ4136" s="578"/>
      <c r="AR4136" s="578"/>
      <c r="AS4136" s="578"/>
      <c r="AT4136" s="578"/>
      <c r="AU4136" s="567"/>
      <c r="AV4136" s="578"/>
      <c r="AW4136" s="578"/>
      <c r="AX4136" s="578"/>
      <c r="AY4136" s="578"/>
      <c r="AZ4136" s="578"/>
      <c r="BA4136" s="578"/>
      <c r="BB4136" s="578"/>
      <c r="BC4136" s="578"/>
      <c r="BD4136" s="578"/>
      <c r="BE4136" s="578"/>
      <c r="BF4136" s="578"/>
      <c r="BG4136" s="578"/>
      <c r="BH4136" s="578"/>
      <c r="BI4136" s="578"/>
      <c r="BJ4136" s="578"/>
      <c r="BK4136" s="578"/>
      <c r="BL4136" s="578"/>
      <c r="BM4136" s="578"/>
      <c r="BN4136" s="578"/>
      <c r="BO4136" s="578"/>
      <c r="BP4136" s="578"/>
      <c r="BQ4136" s="547"/>
      <c r="BR4136" s="578"/>
      <c r="BT4136" s="575"/>
      <c r="BU4136" s="575"/>
    </row>
    <row r="4137" spans="1:73" s="534" customFormat="1" hidden="1">
      <c r="A4137" s="575"/>
      <c r="B4137" s="576"/>
      <c r="C4137" s="849"/>
      <c r="D4137" s="578"/>
      <c r="E4137" s="579"/>
      <c r="F4137" s="578"/>
      <c r="G4137" s="580"/>
      <c r="H4137" s="581"/>
      <c r="I4137" s="582"/>
      <c r="J4137" s="580"/>
      <c r="K4137" s="578"/>
      <c r="L4137" s="578"/>
      <c r="M4137" s="578"/>
      <c r="N4137" s="578"/>
      <c r="O4137" s="578"/>
      <c r="P4137" s="578"/>
      <c r="Q4137" s="578"/>
      <c r="R4137" s="578"/>
      <c r="S4137" s="578"/>
      <c r="T4137" s="578"/>
      <c r="U4137" s="578"/>
      <c r="V4137" s="578"/>
      <c r="W4137" s="578"/>
      <c r="X4137" s="578"/>
      <c r="Y4137" s="578"/>
      <c r="Z4137" s="578"/>
      <c r="AA4137" s="578"/>
      <c r="AB4137" s="578"/>
      <c r="AC4137" s="578"/>
      <c r="AD4137" s="578"/>
      <c r="AE4137" s="578"/>
      <c r="AF4137" s="578"/>
      <c r="AG4137" s="578"/>
      <c r="AH4137" s="578"/>
      <c r="AI4137" s="578"/>
      <c r="AJ4137" s="578"/>
      <c r="AK4137" s="578"/>
      <c r="AL4137" s="578"/>
      <c r="AM4137" s="578"/>
      <c r="AN4137" s="578"/>
      <c r="AO4137" s="578"/>
      <c r="AP4137" s="578"/>
      <c r="AQ4137" s="578"/>
      <c r="AR4137" s="578"/>
      <c r="AS4137" s="578"/>
      <c r="AT4137" s="578"/>
      <c r="AU4137" s="567"/>
      <c r="AV4137" s="578"/>
      <c r="AW4137" s="578"/>
      <c r="AX4137" s="578"/>
      <c r="AY4137" s="578"/>
      <c r="AZ4137" s="578"/>
      <c r="BA4137" s="578"/>
      <c r="BB4137" s="578"/>
      <c r="BC4137" s="578"/>
      <c r="BD4137" s="578"/>
      <c r="BE4137" s="578"/>
      <c r="BF4137" s="578"/>
      <c r="BG4137" s="578"/>
      <c r="BH4137" s="578"/>
      <c r="BI4137" s="578"/>
      <c r="BJ4137" s="578"/>
      <c r="BK4137" s="578"/>
      <c r="BL4137" s="578"/>
      <c r="BM4137" s="578"/>
      <c r="BN4137" s="578"/>
      <c r="BO4137" s="578"/>
      <c r="BP4137" s="578"/>
      <c r="BQ4137" s="547"/>
      <c r="BR4137" s="578"/>
      <c r="BT4137" s="575"/>
      <c r="BU4137" s="575"/>
    </row>
    <row r="4138" spans="1:73" s="534" customFormat="1" hidden="1">
      <c r="A4138" s="575"/>
      <c r="B4138" s="576"/>
      <c r="C4138" s="849"/>
      <c r="D4138" s="578"/>
      <c r="E4138" s="579"/>
      <c r="F4138" s="578"/>
      <c r="G4138" s="580"/>
      <c r="H4138" s="581"/>
      <c r="I4138" s="582"/>
      <c r="J4138" s="580"/>
      <c r="K4138" s="578"/>
      <c r="L4138" s="578"/>
      <c r="M4138" s="578"/>
      <c r="N4138" s="578"/>
      <c r="O4138" s="578"/>
      <c r="P4138" s="578"/>
      <c r="Q4138" s="578"/>
      <c r="R4138" s="578"/>
      <c r="S4138" s="578"/>
      <c r="T4138" s="578"/>
      <c r="U4138" s="578"/>
      <c r="V4138" s="578"/>
      <c r="W4138" s="578"/>
      <c r="X4138" s="578"/>
      <c r="Y4138" s="578"/>
      <c r="Z4138" s="578"/>
      <c r="AA4138" s="578"/>
      <c r="AB4138" s="578"/>
      <c r="AC4138" s="578"/>
      <c r="AD4138" s="578"/>
      <c r="AE4138" s="578"/>
      <c r="AF4138" s="578"/>
      <c r="AG4138" s="578"/>
      <c r="AH4138" s="578"/>
      <c r="AI4138" s="578"/>
      <c r="AJ4138" s="578"/>
      <c r="AK4138" s="578"/>
      <c r="AL4138" s="578"/>
      <c r="AM4138" s="578"/>
      <c r="AN4138" s="578"/>
      <c r="AO4138" s="578"/>
      <c r="AP4138" s="578"/>
      <c r="AQ4138" s="578"/>
      <c r="AR4138" s="578"/>
      <c r="AS4138" s="578"/>
      <c r="AT4138" s="578"/>
      <c r="AU4138" s="567"/>
      <c r="AV4138" s="578"/>
      <c r="AW4138" s="578"/>
      <c r="AX4138" s="578"/>
      <c r="AY4138" s="578"/>
      <c r="AZ4138" s="578"/>
      <c r="BA4138" s="578"/>
      <c r="BB4138" s="578"/>
      <c r="BC4138" s="578"/>
      <c r="BD4138" s="578"/>
      <c r="BE4138" s="578"/>
      <c r="BF4138" s="578"/>
      <c r="BG4138" s="578"/>
      <c r="BH4138" s="578"/>
      <c r="BI4138" s="578"/>
      <c r="BJ4138" s="578"/>
      <c r="BK4138" s="578"/>
      <c r="BL4138" s="578"/>
      <c r="BM4138" s="578"/>
      <c r="BN4138" s="578"/>
      <c r="BO4138" s="578"/>
      <c r="BP4138" s="578"/>
      <c r="BQ4138" s="547"/>
      <c r="BR4138" s="578"/>
      <c r="BT4138" s="575"/>
      <c r="BU4138" s="575"/>
    </row>
    <row r="4139" spans="1:73" s="534" customFormat="1" hidden="1">
      <c r="A4139" s="575"/>
      <c r="B4139" s="576"/>
      <c r="C4139" s="849"/>
      <c r="D4139" s="578"/>
      <c r="E4139" s="579"/>
      <c r="F4139" s="578"/>
      <c r="G4139" s="580"/>
      <c r="H4139" s="581"/>
      <c r="I4139" s="582"/>
      <c r="J4139" s="580"/>
      <c r="K4139" s="578"/>
      <c r="L4139" s="578"/>
      <c r="M4139" s="578"/>
      <c r="N4139" s="578"/>
      <c r="O4139" s="578"/>
      <c r="P4139" s="578"/>
      <c r="Q4139" s="578"/>
      <c r="R4139" s="578"/>
      <c r="S4139" s="578"/>
      <c r="T4139" s="578"/>
      <c r="U4139" s="578"/>
      <c r="V4139" s="578"/>
      <c r="W4139" s="578"/>
      <c r="X4139" s="578"/>
      <c r="Y4139" s="578"/>
      <c r="Z4139" s="578"/>
      <c r="AA4139" s="578"/>
      <c r="AB4139" s="578"/>
      <c r="AC4139" s="578"/>
      <c r="AD4139" s="578"/>
      <c r="AE4139" s="578"/>
      <c r="AF4139" s="578"/>
      <c r="AG4139" s="578"/>
      <c r="AH4139" s="578"/>
      <c r="AI4139" s="578"/>
      <c r="AJ4139" s="578"/>
      <c r="AK4139" s="578"/>
      <c r="AL4139" s="578"/>
      <c r="AM4139" s="578"/>
      <c r="AN4139" s="578"/>
      <c r="AO4139" s="578"/>
      <c r="AP4139" s="578"/>
      <c r="AQ4139" s="578"/>
      <c r="AR4139" s="578"/>
      <c r="AS4139" s="578"/>
      <c r="AT4139" s="578"/>
      <c r="AU4139" s="567"/>
      <c r="AV4139" s="578"/>
      <c r="AW4139" s="578"/>
      <c r="AX4139" s="578"/>
      <c r="AY4139" s="578"/>
      <c r="AZ4139" s="578"/>
      <c r="BA4139" s="578"/>
      <c r="BB4139" s="578"/>
      <c r="BC4139" s="578"/>
      <c r="BD4139" s="578"/>
      <c r="BE4139" s="578"/>
      <c r="BF4139" s="578"/>
      <c r="BG4139" s="578"/>
      <c r="BH4139" s="578"/>
      <c r="BI4139" s="578"/>
      <c r="BJ4139" s="578"/>
      <c r="BK4139" s="578"/>
      <c r="BL4139" s="578"/>
      <c r="BM4139" s="578"/>
      <c r="BN4139" s="578"/>
      <c r="BO4139" s="578"/>
      <c r="BP4139" s="578"/>
      <c r="BQ4139" s="547"/>
      <c r="BR4139" s="578"/>
      <c r="BT4139" s="575"/>
      <c r="BU4139" s="575"/>
    </row>
    <row r="4140" spans="1:73" s="534" customFormat="1" hidden="1">
      <c r="A4140" s="575"/>
      <c r="B4140" s="576"/>
      <c r="C4140" s="849"/>
      <c r="D4140" s="578"/>
      <c r="E4140" s="579"/>
      <c r="F4140" s="578"/>
      <c r="G4140" s="580"/>
      <c r="H4140" s="581"/>
      <c r="I4140" s="582"/>
      <c r="J4140" s="580"/>
      <c r="K4140" s="578"/>
      <c r="L4140" s="578"/>
      <c r="M4140" s="578"/>
      <c r="N4140" s="578"/>
      <c r="O4140" s="578"/>
      <c r="P4140" s="578"/>
      <c r="Q4140" s="578"/>
      <c r="R4140" s="578"/>
      <c r="S4140" s="578"/>
      <c r="T4140" s="578"/>
      <c r="U4140" s="578"/>
      <c r="V4140" s="578"/>
      <c r="W4140" s="578"/>
      <c r="X4140" s="578"/>
      <c r="Y4140" s="578"/>
      <c r="Z4140" s="578"/>
      <c r="AA4140" s="578"/>
      <c r="AB4140" s="578"/>
      <c r="AC4140" s="578"/>
      <c r="AD4140" s="578"/>
      <c r="AE4140" s="578"/>
      <c r="AF4140" s="578"/>
      <c r="AG4140" s="578"/>
      <c r="AH4140" s="578"/>
      <c r="AI4140" s="578"/>
      <c r="AJ4140" s="578"/>
      <c r="AK4140" s="578"/>
      <c r="AL4140" s="578"/>
      <c r="AM4140" s="578"/>
      <c r="AN4140" s="578"/>
      <c r="AO4140" s="578"/>
      <c r="AP4140" s="578"/>
      <c r="AQ4140" s="578"/>
      <c r="AR4140" s="578"/>
      <c r="AS4140" s="578"/>
      <c r="AT4140" s="578"/>
      <c r="AU4140" s="567"/>
      <c r="AV4140" s="578"/>
      <c r="AW4140" s="578"/>
      <c r="AX4140" s="578"/>
      <c r="AY4140" s="578"/>
      <c r="AZ4140" s="578"/>
      <c r="BA4140" s="578"/>
      <c r="BB4140" s="578"/>
      <c r="BC4140" s="578"/>
      <c r="BD4140" s="578"/>
      <c r="BE4140" s="578"/>
      <c r="BF4140" s="578"/>
      <c r="BG4140" s="578"/>
      <c r="BH4140" s="578"/>
      <c r="BI4140" s="578"/>
      <c r="BJ4140" s="578"/>
      <c r="BK4140" s="578"/>
      <c r="BL4140" s="578"/>
      <c r="BM4140" s="578"/>
      <c r="BN4140" s="578"/>
      <c r="BO4140" s="578"/>
      <c r="BP4140" s="578"/>
      <c r="BQ4140" s="547"/>
      <c r="BR4140" s="578"/>
      <c r="BT4140" s="575"/>
      <c r="BU4140" s="575"/>
    </row>
    <row r="4141" spans="1:73" s="534" customFormat="1" hidden="1">
      <c r="A4141" s="575"/>
      <c r="B4141" s="576"/>
      <c r="C4141" s="849"/>
      <c r="D4141" s="578"/>
      <c r="E4141" s="579"/>
      <c r="F4141" s="578"/>
      <c r="G4141" s="580"/>
      <c r="H4141" s="581"/>
      <c r="I4141" s="582"/>
      <c r="J4141" s="580"/>
      <c r="K4141" s="578"/>
      <c r="L4141" s="578"/>
      <c r="M4141" s="578"/>
      <c r="N4141" s="578"/>
      <c r="O4141" s="578"/>
      <c r="P4141" s="578"/>
      <c r="Q4141" s="578"/>
      <c r="R4141" s="578"/>
      <c r="S4141" s="578"/>
      <c r="T4141" s="578"/>
      <c r="U4141" s="578"/>
      <c r="V4141" s="578"/>
      <c r="W4141" s="578"/>
      <c r="X4141" s="578"/>
      <c r="Y4141" s="578"/>
      <c r="Z4141" s="578"/>
      <c r="AA4141" s="578"/>
      <c r="AB4141" s="578"/>
      <c r="AC4141" s="578"/>
      <c r="AD4141" s="578"/>
      <c r="AE4141" s="578"/>
      <c r="AF4141" s="578"/>
      <c r="AG4141" s="578"/>
      <c r="AH4141" s="578"/>
      <c r="AI4141" s="578"/>
      <c r="AJ4141" s="578"/>
      <c r="AK4141" s="578"/>
      <c r="AL4141" s="578"/>
      <c r="AM4141" s="578"/>
      <c r="AN4141" s="578"/>
      <c r="AO4141" s="578"/>
      <c r="AP4141" s="578"/>
      <c r="AQ4141" s="578"/>
      <c r="AR4141" s="578"/>
      <c r="AS4141" s="578"/>
      <c r="AT4141" s="578"/>
      <c r="AU4141" s="567"/>
      <c r="AV4141" s="578"/>
      <c r="AW4141" s="578"/>
      <c r="AX4141" s="578"/>
      <c r="AY4141" s="578"/>
      <c r="AZ4141" s="578"/>
      <c r="BA4141" s="578"/>
      <c r="BB4141" s="578"/>
      <c r="BC4141" s="578"/>
      <c r="BD4141" s="578"/>
      <c r="BE4141" s="578"/>
      <c r="BF4141" s="578"/>
      <c r="BG4141" s="578"/>
      <c r="BH4141" s="578"/>
      <c r="BI4141" s="578"/>
      <c r="BJ4141" s="578"/>
      <c r="BK4141" s="578"/>
      <c r="BL4141" s="578"/>
      <c r="BM4141" s="578"/>
      <c r="BN4141" s="578"/>
      <c r="BO4141" s="578"/>
      <c r="BP4141" s="578"/>
      <c r="BQ4141" s="547"/>
      <c r="BR4141" s="578"/>
      <c r="BT4141" s="575"/>
      <c r="BU4141" s="575"/>
    </row>
    <row r="4142" spans="1:73" s="534" customFormat="1" hidden="1">
      <c r="A4142" s="575"/>
      <c r="B4142" s="576"/>
      <c r="C4142" s="849"/>
      <c r="D4142" s="578"/>
      <c r="E4142" s="579"/>
      <c r="F4142" s="578"/>
      <c r="G4142" s="580"/>
      <c r="H4142" s="581"/>
      <c r="I4142" s="582"/>
      <c r="J4142" s="580"/>
      <c r="K4142" s="578"/>
      <c r="L4142" s="578"/>
      <c r="M4142" s="578"/>
      <c r="N4142" s="578"/>
      <c r="O4142" s="578"/>
      <c r="P4142" s="578"/>
      <c r="Q4142" s="578"/>
      <c r="R4142" s="578"/>
      <c r="S4142" s="578"/>
      <c r="T4142" s="578"/>
      <c r="U4142" s="578"/>
      <c r="V4142" s="578"/>
      <c r="W4142" s="578"/>
      <c r="X4142" s="578"/>
      <c r="Y4142" s="578"/>
      <c r="Z4142" s="578"/>
      <c r="AA4142" s="578"/>
      <c r="AB4142" s="578"/>
      <c r="AC4142" s="578"/>
      <c r="AD4142" s="578"/>
      <c r="AE4142" s="578"/>
      <c r="AF4142" s="578"/>
      <c r="AG4142" s="578"/>
      <c r="AH4142" s="578"/>
      <c r="AI4142" s="578"/>
      <c r="AJ4142" s="578"/>
      <c r="AK4142" s="578"/>
      <c r="AL4142" s="578"/>
      <c r="AM4142" s="578"/>
      <c r="AN4142" s="578"/>
      <c r="AO4142" s="578"/>
      <c r="AP4142" s="578"/>
      <c r="AQ4142" s="578"/>
      <c r="AR4142" s="578"/>
      <c r="AS4142" s="578"/>
      <c r="AT4142" s="578"/>
      <c r="AU4142" s="567"/>
      <c r="AV4142" s="578"/>
      <c r="AW4142" s="578"/>
      <c r="AX4142" s="578"/>
      <c r="AY4142" s="578"/>
      <c r="AZ4142" s="578"/>
      <c r="BA4142" s="578"/>
      <c r="BB4142" s="578"/>
      <c r="BC4142" s="578"/>
      <c r="BD4142" s="578"/>
      <c r="BE4142" s="578"/>
      <c r="BF4142" s="578"/>
      <c r="BG4142" s="578"/>
      <c r="BH4142" s="578"/>
      <c r="BI4142" s="578"/>
      <c r="BJ4142" s="578"/>
      <c r="BK4142" s="578"/>
      <c r="BL4142" s="578"/>
      <c r="BM4142" s="578"/>
      <c r="BN4142" s="578"/>
      <c r="BO4142" s="578"/>
      <c r="BP4142" s="578"/>
      <c r="BQ4142" s="547"/>
      <c r="BR4142" s="578"/>
      <c r="BT4142" s="575"/>
      <c r="BU4142" s="575"/>
    </row>
    <row r="4143" spans="1:73" s="534" customFormat="1" hidden="1">
      <c r="A4143" s="575"/>
      <c r="B4143" s="576"/>
      <c r="C4143" s="849"/>
      <c r="D4143" s="578"/>
      <c r="E4143" s="579"/>
      <c r="F4143" s="578"/>
      <c r="G4143" s="580"/>
      <c r="H4143" s="581"/>
      <c r="I4143" s="582"/>
      <c r="J4143" s="580"/>
      <c r="K4143" s="578"/>
      <c r="L4143" s="578"/>
      <c r="M4143" s="578"/>
      <c r="N4143" s="578"/>
      <c r="O4143" s="578"/>
      <c r="P4143" s="578"/>
      <c r="Q4143" s="578"/>
      <c r="R4143" s="578"/>
      <c r="S4143" s="578"/>
      <c r="T4143" s="578"/>
      <c r="U4143" s="578"/>
      <c r="V4143" s="578"/>
      <c r="W4143" s="578"/>
      <c r="X4143" s="578"/>
      <c r="Y4143" s="578"/>
      <c r="Z4143" s="578"/>
      <c r="AA4143" s="578"/>
      <c r="AB4143" s="578"/>
      <c r="AC4143" s="578"/>
      <c r="AD4143" s="578"/>
      <c r="AE4143" s="578"/>
      <c r="AF4143" s="578"/>
      <c r="AG4143" s="578"/>
      <c r="AH4143" s="578"/>
      <c r="AI4143" s="578"/>
      <c r="AJ4143" s="578"/>
      <c r="AK4143" s="578"/>
      <c r="AL4143" s="578"/>
      <c r="AM4143" s="578"/>
      <c r="AN4143" s="578"/>
      <c r="AO4143" s="578"/>
      <c r="AP4143" s="578"/>
      <c r="AQ4143" s="578"/>
      <c r="AR4143" s="578"/>
      <c r="AS4143" s="578"/>
      <c r="AT4143" s="578"/>
      <c r="AU4143" s="567"/>
      <c r="AV4143" s="578"/>
      <c r="AW4143" s="578"/>
      <c r="AX4143" s="578"/>
      <c r="AY4143" s="578"/>
      <c r="AZ4143" s="578"/>
      <c r="BA4143" s="578"/>
      <c r="BB4143" s="578"/>
      <c r="BC4143" s="578"/>
      <c r="BD4143" s="578"/>
      <c r="BE4143" s="578"/>
      <c r="BF4143" s="578"/>
      <c r="BG4143" s="578"/>
      <c r="BH4143" s="578"/>
      <c r="BI4143" s="578"/>
      <c r="BJ4143" s="578"/>
      <c r="BK4143" s="578"/>
      <c r="BL4143" s="578"/>
      <c r="BM4143" s="578"/>
      <c r="BN4143" s="578"/>
      <c r="BO4143" s="578"/>
      <c r="BP4143" s="578"/>
      <c r="BQ4143" s="547"/>
      <c r="BR4143" s="578"/>
      <c r="BT4143" s="575"/>
      <c r="BU4143" s="575"/>
    </row>
    <row r="4144" spans="1:73" s="534" customFormat="1" hidden="1">
      <c r="A4144" s="575"/>
      <c r="B4144" s="576"/>
      <c r="C4144" s="849"/>
      <c r="D4144" s="578"/>
      <c r="E4144" s="579"/>
      <c r="F4144" s="578"/>
      <c r="G4144" s="580"/>
      <c r="H4144" s="581"/>
      <c r="I4144" s="582"/>
      <c r="J4144" s="580"/>
      <c r="K4144" s="578"/>
      <c r="L4144" s="578"/>
      <c r="M4144" s="578"/>
      <c r="N4144" s="578"/>
      <c r="O4144" s="578"/>
      <c r="P4144" s="578"/>
      <c r="Q4144" s="578"/>
      <c r="R4144" s="578"/>
      <c r="S4144" s="578"/>
      <c r="T4144" s="578"/>
      <c r="U4144" s="578"/>
      <c r="V4144" s="578"/>
      <c r="W4144" s="578"/>
      <c r="X4144" s="578"/>
      <c r="Y4144" s="578"/>
      <c r="Z4144" s="578"/>
      <c r="AA4144" s="578"/>
      <c r="AB4144" s="578"/>
      <c r="AC4144" s="578"/>
      <c r="AD4144" s="578"/>
      <c r="AE4144" s="578"/>
      <c r="AF4144" s="578"/>
      <c r="AG4144" s="578"/>
      <c r="AH4144" s="578"/>
      <c r="AI4144" s="578"/>
      <c r="AJ4144" s="578"/>
      <c r="AK4144" s="578"/>
      <c r="AL4144" s="578"/>
      <c r="AM4144" s="578"/>
      <c r="AN4144" s="578"/>
      <c r="AO4144" s="578"/>
      <c r="AP4144" s="578"/>
      <c r="AQ4144" s="578"/>
      <c r="AR4144" s="578"/>
      <c r="AS4144" s="578"/>
      <c r="AT4144" s="578"/>
      <c r="AU4144" s="567"/>
      <c r="AV4144" s="578"/>
      <c r="AW4144" s="578"/>
      <c r="AX4144" s="578"/>
      <c r="AY4144" s="578"/>
      <c r="AZ4144" s="578"/>
      <c r="BA4144" s="578"/>
      <c r="BB4144" s="578"/>
      <c r="BC4144" s="578"/>
      <c r="BD4144" s="578"/>
      <c r="BE4144" s="578"/>
      <c r="BF4144" s="578"/>
      <c r="BG4144" s="578"/>
      <c r="BH4144" s="578"/>
      <c r="BI4144" s="578"/>
      <c r="BJ4144" s="578"/>
      <c r="BK4144" s="578"/>
      <c r="BL4144" s="578"/>
      <c r="BM4144" s="578"/>
      <c r="BN4144" s="578"/>
      <c r="BO4144" s="578"/>
      <c r="BP4144" s="578"/>
      <c r="BQ4144" s="547"/>
      <c r="BR4144" s="578"/>
      <c r="BT4144" s="575"/>
      <c r="BU4144" s="575"/>
    </row>
    <row r="4145" spans="1:77" s="534" customFormat="1" hidden="1">
      <c r="A4145" s="575"/>
      <c r="B4145" s="576"/>
      <c r="C4145" s="849"/>
      <c r="D4145" s="578"/>
      <c r="E4145" s="579"/>
      <c r="F4145" s="578"/>
      <c r="G4145" s="580"/>
      <c r="H4145" s="581"/>
      <c r="I4145" s="582"/>
      <c r="J4145" s="580"/>
      <c r="K4145" s="578"/>
      <c r="L4145" s="578"/>
      <c r="M4145" s="578"/>
      <c r="N4145" s="578"/>
      <c r="O4145" s="578"/>
      <c r="P4145" s="578"/>
      <c r="Q4145" s="578"/>
      <c r="R4145" s="578"/>
      <c r="S4145" s="578"/>
      <c r="T4145" s="578"/>
      <c r="U4145" s="578"/>
      <c r="V4145" s="578"/>
      <c r="W4145" s="578"/>
      <c r="X4145" s="578"/>
      <c r="Y4145" s="578"/>
      <c r="Z4145" s="578"/>
      <c r="AA4145" s="578"/>
      <c r="AB4145" s="578"/>
      <c r="AC4145" s="578"/>
      <c r="AD4145" s="578"/>
      <c r="AE4145" s="578"/>
      <c r="AF4145" s="578"/>
      <c r="AG4145" s="578"/>
      <c r="AH4145" s="578"/>
      <c r="AI4145" s="578"/>
      <c r="AJ4145" s="578"/>
      <c r="AK4145" s="578"/>
      <c r="AL4145" s="578"/>
      <c r="AM4145" s="578"/>
      <c r="AN4145" s="578"/>
      <c r="AO4145" s="578"/>
      <c r="AP4145" s="578"/>
      <c r="AQ4145" s="578"/>
      <c r="AR4145" s="578"/>
      <c r="AS4145" s="578"/>
      <c r="AT4145" s="578"/>
      <c r="AU4145" s="567"/>
      <c r="AV4145" s="578"/>
      <c r="AW4145" s="578"/>
      <c r="AX4145" s="578"/>
      <c r="AY4145" s="578"/>
      <c r="AZ4145" s="578"/>
      <c r="BA4145" s="578"/>
      <c r="BB4145" s="578"/>
      <c r="BC4145" s="578"/>
      <c r="BD4145" s="578"/>
      <c r="BE4145" s="578"/>
      <c r="BF4145" s="578"/>
      <c r="BG4145" s="578"/>
      <c r="BH4145" s="578"/>
      <c r="BI4145" s="578"/>
      <c r="BJ4145" s="578"/>
      <c r="BK4145" s="578"/>
      <c r="BL4145" s="578"/>
      <c r="BM4145" s="578"/>
      <c r="BN4145" s="578"/>
      <c r="BO4145" s="578"/>
      <c r="BP4145" s="578"/>
      <c r="BQ4145" s="547"/>
      <c r="BR4145" s="578"/>
      <c r="BT4145" s="575"/>
      <c r="BU4145" s="575"/>
    </row>
    <row r="4146" spans="1:77" s="534" customFormat="1" hidden="1">
      <c r="A4146" s="575"/>
      <c r="B4146" s="576"/>
      <c r="C4146" s="849"/>
      <c r="D4146" s="578"/>
      <c r="E4146" s="579"/>
      <c r="F4146" s="578"/>
      <c r="G4146" s="580"/>
      <c r="H4146" s="581"/>
      <c r="I4146" s="582"/>
      <c r="J4146" s="580"/>
      <c r="K4146" s="578"/>
      <c r="L4146" s="578"/>
      <c r="M4146" s="578"/>
      <c r="N4146" s="578"/>
      <c r="O4146" s="578"/>
      <c r="P4146" s="578"/>
      <c r="Q4146" s="578"/>
      <c r="R4146" s="578"/>
      <c r="S4146" s="578"/>
      <c r="T4146" s="578"/>
      <c r="U4146" s="578"/>
      <c r="V4146" s="578"/>
      <c r="W4146" s="578"/>
      <c r="X4146" s="578"/>
      <c r="Y4146" s="578"/>
      <c r="Z4146" s="578"/>
      <c r="AA4146" s="578"/>
      <c r="AB4146" s="578"/>
      <c r="AC4146" s="578"/>
      <c r="AD4146" s="578"/>
      <c r="AE4146" s="578"/>
      <c r="AF4146" s="578"/>
      <c r="AG4146" s="578"/>
      <c r="AH4146" s="578"/>
      <c r="AI4146" s="578"/>
      <c r="AJ4146" s="578"/>
      <c r="AK4146" s="578"/>
      <c r="AL4146" s="578"/>
      <c r="AM4146" s="578"/>
      <c r="AN4146" s="578"/>
      <c r="AO4146" s="578"/>
      <c r="AP4146" s="578"/>
      <c r="AQ4146" s="578"/>
      <c r="AR4146" s="578"/>
      <c r="AS4146" s="578"/>
      <c r="AT4146" s="578"/>
      <c r="AU4146" s="567"/>
      <c r="AV4146" s="578"/>
      <c r="AW4146" s="578"/>
      <c r="AX4146" s="578"/>
      <c r="AY4146" s="578"/>
      <c r="AZ4146" s="578"/>
      <c r="BA4146" s="578"/>
      <c r="BB4146" s="578"/>
      <c r="BC4146" s="578"/>
      <c r="BD4146" s="578"/>
      <c r="BE4146" s="578"/>
      <c r="BF4146" s="578"/>
      <c r="BG4146" s="578"/>
      <c r="BH4146" s="578"/>
      <c r="BI4146" s="578"/>
      <c r="BJ4146" s="578"/>
      <c r="BK4146" s="578"/>
      <c r="BL4146" s="578"/>
      <c r="BM4146" s="578"/>
      <c r="BN4146" s="578"/>
      <c r="BO4146" s="578"/>
      <c r="BP4146" s="578"/>
      <c r="BQ4146" s="547"/>
      <c r="BR4146" s="578"/>
      <c r="BT4146" s="575"/>
      <c r="BU4146" s="575"/>
    </row>
    <row r="4147" spans="1:77" s="534" customFormat="1" hidden="1">
      <c r="A4147" s="575"/>
      <c r="B4147" s="576"/>
      <c r="C4147" s="849"/>
      <c r="D4147" s="578"/>
      <c r="E4147" s="579"/>
      <c r="F4147" s="578"/>
      <c r="G4147" s="580"/>
      <c r="H4147" s="581"/>
      <c r="I4147" s="582"/>
      <c r="J4147" s="580"/>
      <c r="K4147" s="578"/>
      <c r="L4147" s="578"/>
      <c r="M4147" s="578"/>
      <c r="N4147" s="578"/>
      <c r="O4147" s="578"/>
      <c r="P4147" s="578"/>
      <c r="Q4147" s="578"/>
      <c r="R4147" s="578"/>
      <c r="S4147" s="578"/>
      <c r="T4147" s="578"/>
      <c r="U4147" s="578"/>
      <c r="V4147" s="578"/>
      <c r="W4147" s="578"/>
      <c r="X4147" s="578"/>
      <c r="Y4147" s="578"/>
      <c r="Z4147" s="578"/>
      <c r="AA4147" s="578"/>
      <c r="AB4147" s="578"/>
      <c r="AC4147" s="578"/>
      <c r="AD4147" s="578"/>
      <c r="AE4147" s="578"/>
      <c r="AF4147" s="578"/>
      <c r="AG4147" s="578"/>
      <c r="AH4147" s="578"/>
      <c r="AI4147" s="578"/>
      <c r="AJ4147" s="578"/>
      <c r="AK4147" s="578"/>
      <c r="AL4147" s="578"/>
      <c r="AM4147" s="578"/>
      <c r="AN4147" s="578"/>
      <c r="AO4147" s="578"/>
      <c r="AP4147" s="578"/>
      <c r="AQ4147" s="578"/>
      <c r="AR4147" s="578"/>
      <c r="AS4147" s="578"/>
      <c r="AT4147" s="578"/>
      <c r="AU4147" s="567"/>
      <c r="AV4147" s="578"/>
      <c r="AW4147" s="578"/>
      <c r="AX4147" s="578"/>
      <c r="AY4147" s="578"/>
      <c r="AZ4147" s="578"/>
      <c r="BA4147" s="578"/>
      <c r="BB4147" s="578"/>
      <c r="BC4147" s="578"/>
      <c r="BD4147" s="578"/>
      <c r="BE4147" s="578"/>
      <c r="BF4147" s="578"/>
      <c r="BG4147" s="578"/>
      <c r="BH4147" s="578"/>
      <c r="BI4147" s="578"/>
      <c r="BJ4147" s="578"/>
      <c r="BK4147" s="578"/>
      <c r="BL4147" s="578"/>
      <c r="BM4147" s="578"/>
      <c r="BN4147" s="578"/>
      <c r="BO4147" s="578"/>
      <c r="BP4147" s="578"/>
      <c r="BQ4147" s="547"/>
      <c r="BR4147" s="578"/>
      <c r="BT4147" s="575"/>
      <c r="BU4147" s="575"/>
    </row>
    <row r="4148" spans="1:77" s="619" customFormat="1" hidden="1">
      <c r="A4148" s="603"/>
      <c r="B4148" s="604"/>
      <c r="C4148" s="604"/>
      <c r="D4148" s="605"/>
      <c r="E4148" s="635"/>
      <c r="F4148" s="635"/>
      <c r="G4148" s="621"/>
      <c r="H4148" s="608"/>
      <c r="I4148" s="609"/>
      <c r="J4148" s="610"/>
      <c r="K4148" s="611"/>
      <c r="L4148" s="611"/>
      <c r="M4148" s="611"/>
      <c r="N4148" s="611"/>
      <c r="O4148" s="612"/>
      <c r="P4148" s="612"/>
      <c r="Q4148" s="613"/>
      <c r="R4148" s="612"/>
      <c r="S4148" s="612"/>
      <c r="T4148" s="615"/>
      <c r="U4148" s="612"/>
      <c r="V4148" s="612"/>
      <c r="W4148" s="613"/>
      <c r="X4148" s="612"/>
      <c r="Y4148" s="612"/>
      <c r="Z4148" s="612"/>
      <c r="AA4148" s="611"/>
      <c r="AB4148" s="612"/>
      <c r="AC4148" s="612"/>
      <c r="AD4148" s="613"/>
      <c r="AE4148" s="613"/>
      <c r="AF4148" s="612"/>
      <c r="AG4148" s="612"/>
      <c r="AH4148" s="612"/>
      <c r="AI4148" s="611"/>
      <c r="AJ4148" s="612"/>
      <c r="AK4148" s="612"/>
      <c r="AL4148" s="612"/>
      <c r="AM4148" s="613"/>
      <c r="AN4148" s="612"/>
      <c r="AO4148" s="612"/>
      <c r="AP4148" s="612"/>
      <c r="AQ4148" s="613"/>
      <c r="AR4148" s="612"/>
      <c r="AS4148" s="612"/>
      <c r="AT4148" s="612"/>
      <c r="AU4148" s="616"/>
      <c r="AV4148" s="612"/>
      <c r="AW4148" s="612"/>
      <c r="AX4148" s="612"/>
      <c r="AY4148" s="612"/>
      <c r="AZ4148" s="612"/>
      <c r="BA4148" s="612"/>
      <c r="BB4148" s="612"/>
      <c r="BC4148" s="613"/>
      <c r="BD4148" s="612"/>
      <c r="BE4148" s="612"/>
      <c r="BF4148" s="612"/>
      <c r="BG4148" s="612"/>
      <c r="BH4148" s="613"/>
      <c r="BI4148" s="612"/>
      <c r="BJ4148" s="612"/>
      <c r="BK4148" s="612"/>
      <c r="BL4148" s="613"/>
      <c r="BM4148" s="611"/>
      <c r="BN4148" s="612"/>
      <c r="BO4148" s="612"/>
      <c r="BP4148" s="612"/>
      <c r="BQ4148" s="547"/>
      <c r="BR4148" s="605"/>
      <c r="BS4148" s="1858"/>
      <c r="BT4148" s="605"/>
      <c r="BU4148" s="621"/>
      <c r="BY4148" s="607"/>
    </row>
    <row r="4149" spans="1:77" s="619" customFormat="1" hidden="1">
      <c r="A4149" s="603"/>
      <c r="B4149" s="1187"/>
      <c r="C4149" s="1187"/>
      <c r="D4149" s="605"/>
      <c r="E4149" s="635"/>
      <c r="F4149" s="1229"/>
      <c r="G4149" s="621"/>
      <c r="H4149" s="608"/>
      <c r="I4149" s="609"/>
      <c r="J4149" s="610"/>
      <c r="K4149" s="611"/>
      <c r="L4149" s="611"/>
      <c r="M4149" s="611"/>
      <c r="N4149" s="611"/>
      <c r="O4149" s="612"/>
      <c r="P4149" s="612"/>
      <c r="Q4149" s="613"/>
      <c r="R4149" s="612"/>
      <c r="S4149" s="612"/>
      <c r="T4149" s="615"/>
      <c r="U4149" s="612"/>
      <c r="V4149" s="612"/>
      <c r="W4149" s="613"/>
      <c r="X4149" s="612"/>
      <c r="Y4149" s="612"/>
      <c r="Z4149" s="612"/>
      <c r="AA4149" s="611"/>
      <c r="AB4149" s="612"/>
      <c r="AC4149" s="612"/>
      <c r="AD4149" s="613"/>
      <c r="AE4149" s="613"/>
      <c r="AF4149" s="612"/>
      <c r="AG4149" s="612"/>
      <c r="AH4149" s="612"/>
      <c r="AI4149" s="611"/>
      <c r="AJ4149" s="612"/>
      <c r="AK4149" s="612"/>
      <c r="AL4149" s="612"/>
      <c r="AM4149" s="613"/>
      <c r="AN4149" s="612"/>
      <c r="AO4149" s="612"/>
      <c r="AP4149" s="612"/>
      <c r="AQ4149" s="613"/>
      <c r="AR4149" s="612"/>
      <c r="AS4149" s="612"/>
      <c r="AT4149" s="612"/>
      <c r="AU4149" s="616"/>
      <c r="AV4149" s="612"/>
      <c r="AW4149" s="612"/>
      <c r="AX4149" s="612"/>
      <c r="AY4149" s="612"/>
      <c r="AZ4149" s="612"/>
      <c r="BA4149" s="612"/>
      <c r="BB4149" s="612"/>
      <c r="BC4149" s="613"/>
      <c r="BD4149" s="612"/>
      <c r="BE4149" s="612"/>
      <c r="BF4149" s="612"/>
      <c r="BG4149" s="612"/>
      <c r="BH4149" s="613"/>
      <c r="BI4149" s="612"/>
      <c r="BJ4149" s="612"/>
      <c r="BK4149" s="612"/>
      <c r="BL4149" s="613"/>
      <c r="BM4149" s="611"/>
      <c r="BN4149" s="612"/>
      <c r="BO4149" s="612"/>
      <c r="BP4149" s="612"/>
      <c r="BQ4149" s="547"/>
      <c r="BR4149" s="605"/>
      <c r="BS4149" s="748"/>
      <c r="BT4149" s="605"/>
      <c r="BU4149" s="621"/>
      <c r="BY4149" s="607"/>
    </row>
    <row r="4150" spans="1:77" s="575" customFormat="1" hidden="1">
      <c r="B4150" s="576"/>
      <c r="C4150" s="577"/>
      <c r="D4150" s="578"/>
      <c r="E4150" s="579"/>
      <c r="F4150" s="578"/>
      <c r="G4150" s="580"/>
      <c r="H4150" s="581">
        <f>J4150</f>
        <v>0</v>
      </c>
      <c r="I4150" s="582"/>
      <c r="J4150" s="580">
        <f>K4150+AA4150+BM4150</f>
        <v>0</v>
      </c>
      <c r="K4150" s="578">
        <f>L4150+T4150+X4150+Y4150+Z4150</f>
        <v>0</v>
      </c>
      <c r="L4150" s="578">
        <f>M4150+S4150</f>
        <v>0</v>
      </c>
      <c r="M4150" s="578">
        <f>N4150+R4150</f>
        <v>0</v>
      </c>
      <c r="N4150" s="578">
        <f>O4150+P4150+Q4150</f>
        <v>0</v>
      </c>
      <c r="O4150" s="578"/>
      <c r="P4150" s="578"/>
      <c r="Q4150" s="578"/>
      <c r="R4150" s="578"/>
      <c r="S4150" s="578"/>
      <c r="T4150" s="578">
        <f>U4150+V4150+W4150</f>
        <v>0</v>
      </c>
      <c r="U4150" s="578"/>
      <c r="V4150" s="578"/>
      <c r="W4150" s="578"/>
      <c r="X4150" s="578"/>
      <c r="Y4150" s="578"/>
      <c r="Z4150" s="578"/>
      <c r="AA4150" s="578">
        <f xml:space="preserve"> SUM(AB4150:AI4150)+SUM(AV4150:BL4150)</f>
        <v>0</v>
      </c>
      <c r="AB4150" s="578"/>
      <c r="AC4150" s="578"/>
      <c r="AD4150" s="578"/>
      <c r="AE4150" s="578"/>
      <c r="AF4150" s="578"/>
      <c r="AG4150" s="578"/>
      <c r="AH4150" s="578"/>
      <c r="AI4150" s="578">
        <f>SUM(AJ4150:AT4150)</f>
        <v>0</v>
      </c>
      <c r="AJ4150" s="578"/>
      <c r="AK4150" s="578"/>
      <c r="AL4150" s="578"/>
      <c r="AM4150" s="578"/>
      <c r="AN4150" s="578"/>
      <c r="AO4150" s="578"/>
      <c r="AP4150" s="578"/>
      <c r="AQ4150" s="578"/>
      <c r="AR4150" s="578"/>
      <c r="AS4150" s="578"/>
      <c r="AT4150" s="578"/>
      <c r="AU4150" s="567"/>
      <c r="AV4150" s="578"/>
      <c r="AW4150" s="578"/>
      <c r="AX4150" s="578"/>
      <c r="AY4150" s="578"/>
      <c r="AZ4150" s="578"/>
      <c r="BA4150" s="578"/>
      <c r="BB4150" s="578"/>
      <c r="BC4150" s="578"/>
      <c r="BD4150" s="578"/>
      <c r="BE4150" s="578"/>
      <c r="BF4150" s="578"/>
      <c r="BG4150" s="578"/>
      <c r="BH4150" s="578"/>
      <c r="BI4150" s="578"/>
      <c r="BJ4150" s="578"/>
      <c r="BK4150" s="578"/>
      <c r="BL4150" s="578"/>
      <c r="BM4150" s="578">
        <f>SUM(BN4150:BP4150)</f>
        <v>0</v>
      </c>
      <c r="BN4150" s="578"/>
      <c r="BO4150" s="578"/>
      <c r="BP4150" s="578"/>
      <c r="BQ4150" s="547">
        <v>1</v>
      </c>
      <c r="BR4150" s="578"/>
    </row>
    <row r="4151" spans="1:77" s="559" customFormat="1" hidden="1">
      <c r="B4151" s="560"/>
      <c r="C4151" s="561" t="s">
        <v>2710</v>
      </c>
      <c r="D4151" s="562"/>
      <c r="E4151" s="563"/>
      <c r="F4151" s="562"/>
      <c r="G4151" s="564"/>
      <c r="H4151" s="565">
        <f>SUM(H4152:H4214)</f>
        <v>197.86</v>
      </c>
      <c r="I4151" s="565">
        <f t="shared" ref="I4151:BP4151" si="1902">SUM(I4152:I4214)</f>
        <v>0.49</v>
      </c>
      <c r="J4151" s="565">
        <f t="shared" si="1902"/>
        <v>198.43</v>
      </c>
      <c r="K4151" s="565">
        <f t="shared" si="1902"/>
        <v>154.70999999999998</v>
      </c>
      <c r="L4151" s="565">
        <f t="shared" si="1902"/>
        <v>140.74</v>
      </c>
      <c r="M4151" s="565">
        <f t="shared" si="1902"/>
        <v>139.77000000000001</v>
      </c>
      <c r="N4151" s="565">
        <f t="shared" si="1902"/>
        <v>127.18</v>
      </c>
      <c r="O4151" s="565">
        <f t="shared" si="1902"/>
        <v>72.38</v>
      </c>
      <c r="P4151" s="565">
        <f t="shared" si="1902"/>
        <v>54.8</v>
      </c>
      <c r="Q4151" s="565">
        <f t="shared" si="1902"/>
        <v>0</v>
      </c>
      <c r="R4151" s="565">
        <f t="shared" si="1902"/>
        <v>12.59</v>
      </c>
      <c r="S4151" s="565">
        <f t="shared" si="1902"/>
        <v>0.97</v>
      </c>
      <c r="T4151" s="565">
        <f t="shared" si="1902"/>
        <v>0</v>
      </c>
      <c r="U4151" s="565">
        <f t="shared" si="1902"/>
        <v>0</v>
      </c>
      <c r="V4151" s="565">
        <f t="shared" si="1902"/>
        <v>0</v>
      </c>
      <c r="W4151" s="565">
        <f t="shared" si="1902"/>
        <v>0</v>
      </c>
      <c r="X4151" s="565">
        <f t="shared" si="1902"/>
        <v>0</v>
      </c>
      <c r="Y4151" s="565">
        <f t="shared" si="1902"/>
        <v>13.969999999999999</v>
      </c>
      <c r="Z4151" s="565">
        <f t="shared" si="1902"/>
        <v>0</v>
      </c>
      <c r="AA4151" s="565">
        <f t="shared" si="1902"/>
        <v>38.76</v>
      </c>
      <c r="AB4151" s="565">
        <f t="shared" si="1902"/>
        <v>0.37</v>
      </c>
      <c r="AC4151" s="565">
        <f t="shared" si="1902"/>
        <v>0.56999999999999995</v>
      </c>
      <c r="AD4151" s="565">
        <f t="shared" si="1902"/>
        <v>0</v>
      </c>
      <c r="AE4151" s="565">
        <f t="shared" si="1902"/>
        <v>0</v>
      </c>
      <c r="AF4151" s="565">
        <f t="shared" si="1902"/>
        <v>0</v>
      </c>
      <c r="AG4151" s="565">
        <f t="shared" si="1902"/>
        <v>4.4499999999999993</v>
      </c>
      <c r="AH4151" s="565">
        <f t="shared" si="1902"/>
        <v>0</v>
      </c>
      <c r="AI4151" s="565">
        <f t="shared" si="1902"/>
        <v>24.75</v>
      </c>
      <c r="AJ4151" s="565">
        <f t="shared" si="1902"/>
        <v>9.0800000000000018</v>
      </c>
      <c r="AK4151" s="565">
        <f t="shared" si="1902"/>
        <v>11.07</v>
      </c>
      <c r="AL4151" s="565">
        <f t="shared" si="1902"/>
        <v>0</v>
      </c>
      <c r="AM4151" s="565">
        <f t="shared" si="1902"/>
        <v>0</v>
      </c>
      <c r="AN4151" s="565">
        <f t="shared" si="1902"/>
        <v>0</v>
      </c>
      <c r="AO4151" s="565">
        <f t="shared" si="1902"/>
        <v>0</v>
      </c>
      <c r="AP4151" s="565">
        <f t="shared" si="1902"/>
        <v>0.73</v>
      </c>
      <c r="AQ4151" s="565">
        <f t="shared" si="1902"/>
        <v>0</v>
      </c>
      <c r="AR4151" s="565">
        <f t="shared" si="1902"/>
        <v>0.42</v>
      </c>
      <c r="AS4151" s="565">
        <f t="shared" si="1902"/>
        <v>0</v>
      </c>
      <c r="AT4151" s="565">
        <f t="shared" si="1902"/>
        <v>0</v>
      </c>
      <c r="AU4151" s="565">
        <f t="shared" si="1902"/>
        <v>0</v>
      </c>
      <c r="AV4151" s="565">
        <f t="shared" si="1902"/>
        <v>0</v>
      </c>
      <c r="AW4151" s="565">
        <f t="shared" si="1902"/>
        <v>0</v>
      </c>
      <c r="AX4151" s="565">
        <f t="shared" si="1902"/>
        <v>0</v>
      </c>
      <c r="AY4151" s="565">
        <f t="shared" si="1902"/>
        <v>1.1299999999999999</v>
      </c>
      <c r="AZ4151" s="565">
        <f t="shared" si="1902"/>
        <v>0.65</v>
      </c>
      <c r="BA4151" s="565">
        <f t="shared" si="1902"/>
        <v>0.34</v>
      </c>
      <c r="BB4151" s="565">
        <f t="shared" si="1902"/>
        <v>0</v>
      </c>
      <c r="BC4151" s="565">
        <f t="shared" si="1902"/>
        <v>0</v>
      </c>
      <c r="BD4151" s="565">
        <f t="shared" si="1902"/>
        <v>0</v>
      </c>
      <c r="BE4151" s="565">
        <f t="shared" si="1902"/>
        <v>3.4499999999999997</v>
      </c>
      <c r="BF4151" s="565">
        <f t="shared" si="1902"/>
        <v>0</v>
      </c>
      <c r="BG4151" s="565">
        <f t="shared" si="1902"/>
        <v>0</v>
      </c>
      <c r="BH4151" s="565">
        <f t="shared" si="1902"/>
        <v>0</v>
      </c>
      <c r="BI4151" s="565">
        <f t="shared" si="1902"/>
        <v>0</v>
      </c>
      <c r="BJ4151" s="565">
        <f t="shared" si="1902"/>
        <v>1.61</v>
      </c>
      <c r="BK4151" s="565">
        <f t="shared" si="1902"/>
        <v>4.8900000000000006</v>
      </c>
      <c r="BL4151" s="565">
        <f t="shared" si="1902"/>
        <v>0</v>
      </c>
      <c r="BM4151" s="565">
        <f t="shared" si="1902"/>
        <v>4.96</v>
      </c>
      <c r="BN4151" s="565">
        <f t="shared" si="1902"/>
        <v>4.96</v>
      </c>
      <c r="BO4151" s="565">
        <f t="shared" si="1902"/>
        <v>0</v>
      </c>
      <c r="BP4151" s="565">
        <f t="shared" si="1902"/>
        <v>0</v>
      </c>
      <c r="BQ4151" s="568">
        <v>1</v>
      </c>
      <c r="BR4151" s="562"/>
    </row>
    <row r="4152" spans="1:77" s="652" customFormat="1" hidden="1">
      <c r="A4152" s="837"/>
      <c r="B4152" s="832"/>
      <c r="C4152" s="832" t="s">
        <v>1125</v>
      </c>
      <c r="D4152" s="640" t="s">
        <v>49</v>
      </c>
      <c r="E4152" s="640" t="s">
        <v>85</v>
      </c>
      <c r="F4152" s="640"/>
      <c r="G4152" s="651"/>
      <c r="H4152" s="643">
        <f t="shared" ref="H4152:H4156" si="1903">J4152</f>
        <v>5.8299999999999992</v>
      </c>
      <c r="I4152" s="644"/>
      <c r="J4152" s="645">
        <f t="shared" ref="J4152:J4156" si="1904">K4152+AA4152+BM4152</f>
        <v>5.8299999999999992</v>
      </c>
      <c r="K4152" s="1">
        <f t="shared" ref="K4152:K4156" si="1905">L4152+T4152+X4152+Y4152+Z4152</f>
        <v>4.7799999999999994</v>
      </c>
      <c r="L4152" s="1">
        <f t="shared" ref="L4152:L4156" si="1906">M4152+S4152</f>
        <v>3.63</v>
      </c>
      <c r="M4152" s="1">
        <f t="shared" ref="M4152:M4156" si="1907">N4152+R4152</f>
        <v>3.63</v>
      </c>
      <c r="N4152" s="1">
        <f t="shared" ref="N4152:N4156" si="1908">O4152+P4152+Q4152</f>
        <v>3.63</v>
      </c>
      <c r="O4152" s="1">
        <v>0.98</v>
      </c>
      <c r="P4152" s="1">
        <v>2.65</v>
      </c>
      <c r="Q4152" s="1"/>
      <c r="R4152" s="1"/>
      <c r="S4152" s="1"/>
      <c r="T4152" s="1">
        <f t="shared" ref="T4152:T4156" si="1909">U4152+V4152+W4152</f>
        <v>0</v>
      </c>
      <c r="U4152" s="1"/>
      <c r="V4152" s="1"/>
      <c r="W4152" s="1"/>
      <c r="X4152" s="1"/>
      <c r="Y4152" s="1">
        <v>1.1499999999999999</v>
      </c>
      <c r="Z4152" s="1"/>
      <c r="AA4152" s="1">
        <f t="shared" ref="AA4152:AA4156" si="1910">SUM(AB4152:AI4152)+AW4152+SUM(AY4152:BC4152)+SUM(BF4152:BL4152)</f>
        <v>1.05</v>
      </c>
      <c r="AB4152" s="1"/>
      <c r="AC4152" s="1"/>
      <c r="AD4152" s="1"/>
      <c r="AE4152" s="1"/>
      <c r="AF4152" s="1"/>
      <c r="AG4152" s="1"/>
      <c r="AH4152" s="1"/>
      <c r="AI4152" s="736">
        <f t="shared" ref="AI4152:AI4156" si="1911">SUM(AJ4152:AV4152)+AX4152+SUM(BD4152:BE4152)</f>
        <v>0.24</v>
      </c>
      <c r="AJ4152" s="685">
        <v>0.24</v>
      </c>
      <c r="AK4152" s="685"/>
      <c r="AL4152" s="685"/>
      <c r="AM4152" s="685"/>
      <c r="AN4152" s="685"/>
      <c r="AO4152" s="685"/>
      <c r="AP4152" s="685"/>
      <c r="AQ4152" s="685"/>
      <c r="AR4152" s="685"/>
      <c r="AS4152" s="685"/>
      <c r="AT4152" s="685"/>
      <c r="AU4152" s="685"/>
      <c r="AV4152" s="685"/>
      <c r="AW4152" s="1"/>
      <c r="AX4152" s="685"/>
      <c r="AY4152" s="1">
        <v>0.81</v>
      </c>
      <c r="AZ4152" s="1"/>
      <c r="BA4152" s="1"/>
      <c r="BB4152" s="1"/>
      <c r="BC4152" s="1"/>
      <c r="BD4152" s="685"/>
      <c r="BE4152" s="685"/>
      <c r="BF4152" s="1"/>
      <c r="BG4152" s="1"/>
      <c r="BH4152" s="1"/>
      <c r="BI4152" s="1"/>
      <c r="BJ4152" s="1"/>
      <c r="BK4152" s="1"/>
      <c r="BL4152" s="1"/>
      <c r="BM4152" s="1">
        <f t="shared" ref="BM4152:BM4156" si="1912">SUM(BN4152:BP4152)</f>
        <v>0</v>
      </c>
      <c r="BN4152" s="1"/>
      <c r="BO4152" s="1"/>
      <c r="BP4152" s="1"/>
      <c r="BQ4152" s="838"/>
    </row>
    <row r="4153" spans="1:77" s="652" customFormat="1" ht="30" hidden="1">
      <c r="A4153" s="837"/>
      <c r="B4153" s="980" t="s">
        <v>114</v>
      </c>
      <c r="C4153" s="832" t="s">
        <v>1126</v>
      </c>
      <c r="D4153" s="640" t="s">
        <v>49</v>
      </c>
      <c r="E4153" s="640" t="s">
        <v>85</v>
      </c>
      <c r="F4153" s="640"/>
      <c r="G4153" s="651"/>
      <c r="H4153" s="643">
        <f t="shared" si="1903"/>
        <v>0.24</v>
      </c>
      <c r="I4153" s="644"/>
      <c r="J4153" s="645">
        <f t="shared" si="1904"/>
        <v>0.24</v>
      </c>
      <c r="K4153" s="1">
        <f t="shared" si="1905"/>
        <v>0.24</v>
      </c>
      <c r="L4153" s="1">
        <f t="shared" si="1906"/>
        <v>0.16</v>
      </c>
      <c r="M4153" s="1">
        <f t="shared" si="1907"/>
        <v>0.16</v>
      </c>
      <c r="N4153" s="1">
        <f t="shared" si="1908"/>
        <v>0.16</v>
      </c>
      <c r="O4153" s="1"/>
      <c r="P4153" s="1">
        <v>0.16</v>
      </c>
      <c r="Q4153" s="1"/>
      <c r="R4153" s="1"/>
      <c r="S4153" s="1"/>
      <c r="T4153" s="1">
        <f t="shared" si="1909"/>
        <v>0</v>
      </c>
      <c r="U4153" s="1"/>
      <c r="V4153" s="1"/>
      <c r="W4153" s="1"/>
      <c r="X4153" s="1"/>
      <c r="Y4153" s="1">
        <v>0.08</v>
      </c>
      <c r="Z4153" s="1"/>
      <c r="AA4153" s="1">
        <f t="shared" si="1910"/>
        <v>0</v>
      </c>
      <c r="AB4153" s="1"/>
      <c r="AC4153" s="1"/>
      <c r="AD4153" s="1"/>
      <c r="AE4153" s="1"/>
      <c r="AF4153" s="1"/>
      <c r="AG4153" s="1"/>
      <c r="AH4153" s="1"/>
      <c r="AI4153" s="1">
        <f t="shared" si="1911"/>
        <v>0</v>
      </c>
      <c r="AJ4153" s="685"/>
      <c r="AK4153" s="685"/>
      <c r="AL4153" s="685"/>
      <c r="AM4153" s="685"/>
      <c r="AN4153" s="685"/>
      <c r="AO4153" s="685"/>
      <c r="AP4153" s="685"/>
      <c r="AQ4153" s="685"/>
      <c r="AR4153" s="685"/>
      <c r="AS4153" s="685"/>
      <c r="AT4153" s="685"/>
      <c r="AU4153" s="685"/>
      <c r="AV4153" s="685"/>
      <c r="AW4153" s="1"/>
      <c r="AX4153" s="685"/>
      <c r="AY4153" s="1"/>
      <c r="AZ4153" s="1"/>
      <c r="BA4153" s="1"/>
      <c r="BB4153" s="1"/>
      <c r="BC4153" s="1"/>
      <c r="BD4153" s="685"/>
      <c r="BE4153" s="685"/>
      <c r="BF4153" s="1"/>
      <c r="BG4153" s="1"/>
      <c r="BH4153" s="1"/>
      <c r="BI4153" s="1"/>
      <c r="BJ4153" s="1"/>
      <c r="BK4153" s="1"/>
      <c r="BL4153" s="1"/>
      <c r="BM4153" s="1">
        <f t="shared" si="1912"/>
        <v>0</v>
      </c>
      <c r="BN4153" s="1"/>
      <c r="BO4153" s="1"/>
      <c r="BP4153" s="1"/>
      <c r="BQ4153" s="838"/>
    </row>
    <row r="4154" spans="1:77" s="652" customFormat="1" hidden="1">
      <c r="A4154" s="837"/>
      <c r="B4154" s="980" t="s">
        <v>114</v>
      </c>
      <c r="C4154" s="832" t="s">
        <v>1127</v>
      </c>
      <c r="D4154" s="699" t="s">
        <v>49</v>
      </c>
      <c r="E4154" s="640" t="s">
        <v>85</v>
      </c>
      <c r="F4154" s="699"/>
      <c r="G4154" s="651"/>
      <c r="H4154" s="643">
        <f t="shared" si="1903"/>
        <v>0.12</v>
      </c>
      <c r="I4154" s="644"/>
      <c r="J4154" s="645">
        <f t="shared" si="1904"/>
        <v>0.12</v>
      </c>
      <c r="K4154" s="1">
        <f t="shared" si="1905"/>
        <v>0.12</v>
      </c>
      <c r="L4154" s="1">
        <f t="shared" si="1906"/>
        <v>0.12</v>
      </c>
      <c r="M4154" s="1">
        <f t="shared" si="1907"/>
        <v>0.12</v>
      </c>
      <c r="N4154" s="1">
        <f t="shared" si="1908"/>
        <v>0</v>
      </c>
      <c r="O4154" s="1"/>
      <c r="P4154" s="1"/>
      <c r="Q4154" s="1"/>
      <c r="R4154" s="1">
        <v>0.12</v>
      </c>
      <c r="S4154" s="1"/>
      <c r="T4154" s="1">
        <f t="shared" si="1909"/>
        <v>0</v>
      </c>
      <c r="U4154" s="1"/>
      <c r="V4154" s="1"/>
      <c r="W4154" s="1"/>
      <c r="X4154" s="1"/>
      <c r="Y4154" s="1"/>
      <c r="Z4154" s="1"/>
      <c r="AA4154" s="1">
        <f t="shared" si="1910"/>
        <v>0</v>
      </c>
      <c r="AB4154" s="1"/>
      <c r="AC4154" s="1"/>
      <c r="AD4154" s="1"/>
      <c r="AE4154" s="1"/>
      <c r="AF4154" s="1"/>
      <c r="AG4154" s="1"/>
      <c r="AH4154" s="1"/>
      <c r="AI4154" s="1">
        <f t="shared" si="1911"/>
        <v>0</v>
      </c>
      <c r="AJ4154" s="685"/>
      <c r="AK4154" s="685"/>
      <c r="AL4154" s="685"/>
      <c r="AM4154" s="685"/>
      <c r="AN4154" s="685"/>
      <c r="AO4154" s="685"/>
      <c r="AP4154" s="685"/>
      <c r="AQ4154" s="685"/>
      <c r="AR4154" s="685"/>
      <c r="AS4154" s="685"/>
      <c r="AT4154" s="685"/>
      <c r="AU4154" s="685"/>
      <c r="AV4154" s="685"/>
      <c r="AW4154" s="1"/>
      <c r="AX4154" s="685"/>
      <c r="AY4154" s="1"/>
      <c r="AZ4154" s="1"/>
      <c r="BA4154" s="1"/>
      <c r="BB4154" s="1"/>
      <c r="BC4154" s="1"/>
      <c r="BD4154" s="685"/>
      <c r="BE4154" s="685"/>
      <c r="BF4154" s="1"/>
      <c r="BG4154" s="1"/>
      <c r="BH4154" s="1"/>
      <c r="BI4154" s="1"/>
      <c r="BJ4154" s="1"/>
      <c r="BK4154" s="1"/>
      <c r="BL4154" s="1"/>
      <c r="BM4154" s="1">
        <f t="shared" si="1912"/>
        <v>0</v>
      </c>
      <c r="BN4154" s="1"/>
      <c r="BO4154" s="1"/>
      <c r="BP4154" s="1"/>
      <c r="BQ4154" s="838"/>
    </row>
    <row r="4155" spans="1:77" s="652" customFormat="1" ht="45" hidden="1">
      <c r="A4155" s="638"/>
      <c r="B4155" s="816"/>
      <c r="C4155" s="1000" t="s">
        <v>1128</v>
      </c>
      <c r="D4155" s="699" t="s">
        <v>49</v>
      </c>
      <c r="E4155" s="640" t="s">
        <v>85</v>
      </c>
      <c r="F4155" s="641"/>
      <c r="G4155" s="651"/>
      <c r="H4155" s="643">
        <f t="shared" si="1903"/>
        <v>0.12</v>
      </c>
      <c r="I4155" s="644"/>
      <c r="J4155" s="645">
        <f t="shared" si="1904"/>
        <v>0.12</v>
      </c>
      <c r="K4155" s="1">
        <f t="shared" si="1905"/>
        <v>0.12</v>
      </c>
      <c r="L4155" s="1">
        <f t="shared" si="1906"/>
        <v>0.12</v>
      </c>
      <c r="M4155" s="1">
        <f t="shared" si="1907"/>
        <v>0.12</v>
      </c>
      <c r="N4155" s="1">
        <f t="shared" si="1908"/>
        <v>0</v>
      </c>
      <c r="O4155" s="1"/>
      <c r="P4155" s="1"/>
      <c r="Q4155" s="1"/>
      <c r="R4155" s="1">
        <v>0.12</v>
      </c>
      <c r="S4155" s="1"/>
      <c r="T4155" s="1">
        <f t="shared" si="1909"/>
        <v>0</v>
      </c>
      <c r="U4155" s="1"/>
      <c r="V4155" s="1"/>
      <c r="W4155" s="1"/>
      <c r="X4155" s="1"/>
      <c r="Y4155" s="1"/>
      <c r="Z4155" s="1"/>
      <c r="AA4155" s="1">
        <f t="shared" si="1910"/>
        <v>0</v>
      </c>
      <c r="AB4155" s="1"/>
      <c r="AC4155" s="1"/>
      <c r="AD4155" s="1"/>
      <c r="AE4155" s="1"/>
      <c r="AF4155" s="1"/>
      <c r="AG4155" s="1"/>
      <c r="AH4155" s="1"/>
      <c r="AI4155" s="1">
        <f t="shared" si="1911"/>
        <v>0</v>
      </c>
      <c r="AJ4155" s="685"/>
      <c r="AK4155" s="685"/>
      <c r="AL4155" s="685"/>
      <c r="AM4155" s="685"/>
      <c r="AN4155" s="685"/>
      <c r="AO4155" s="685"/>
      <c r="AP4155" s="685"/>
      <c r="AQ4155" s="685"/>
      <c r="AR4155" s="685"/>
      <c r="AS4155" s="685"/>
      <c r="AT4155" s="685"/>
      <c r="AU4155" s="685"/>
      <c r="AV4155" s="685"/>
      <c r="AW4155" s="1"/>
      <c r="AX4155" s="685"/>
      <c r="AY4155" s="1"/>
      <c r="AZ4155" s="1"/>
      <c r="BA4155" s="1"/>
      <c r="BB4155" s="1"/>
      <c r="BC4155" s="1"/>
      <c r="BD4155" s="685"/>
      <c r="BE4155" s="685"/>
      <c r="BF4155" s="1"/>
      <c r="BG4155" s="1"/>
      <c r="BH4155" s="1"/>
      <c r="BI4155" s="1"/>
      <c r="BJ4155" s="1"/>
      <c r="BK4155" s="1"/>
      <c r="BL4155" s="1"/>
      <c r="BM4155" s="1">
        <f t="shared" si="1912"/>
        <v>0</v>
      </c>
      <c r="BN4155" s="1"/>
      <c r="BO4155" s="1"/>
      <c r="BP4155" s="1"/>
      <c r="BQ4155" s="838"/>
    </row>
    <row r="4156" spans="1:77" s="652" customFormat="1" hidden="1">
      <c r="A4156" s="638"/>
      <c r="B4156" s="1859"/>
      <c r="C4156" s="1859" t="s">
        <v>1129</v>
      </c>
      <c r="D4156" s="699" t="s">
        <v>49</v>
      </c>
      <c r="E4156" s="640" t="s">
        <v>85</v>
      </c>
      <c r="F4156" s="787"/>
      <c r="G4156" s="651"/>
      <c r="H4156" s="643">
        <f t="shared" si="1903"/>
        <v>3.73</v>
      </c>
      <c r="I4156" s="644"/>
      <c r="J4156" s="645">
        <f t="shared" si="1904"/>
        <v>3.73</v>
      </c>
      <c r="K4156" s="1">
        <f t="shared" si="1905"/>
        <v>2.9</v>
      </c>
      <c r="L4156" s="1">
        <f t="shared" si="1906"/>
        <v>2.9</v>
      </c>
      <c r="M4156" s="1">
        <f t="shared" si="1907"/>
        <v>2.9</v>
      </c>
      <c r="N4156" s="1">
        <f t="shared" si="1908"/>
        <v>0</v>
      </c>
      <c r="O4156" s="1"/>
      <c r="P4156" s="1"/>
      <c r="Q4156" s="1"/>
      <c r="R4156" s="1">
        <v>2.9</v>
      </c>
      <c r="S4156" s="1"/>
      <c r="T4156" s="1">
        <f t="shared" si="1909"/>
        <v>0</v>
      </c>
      <c r="U4156" s="1"/>
      <c r="V4156" s="1"/>
      <c r="W4156" s="1"/>
      <c r="X4156" s="1"/>
      <c r="Y4156" s="1"/>
      <c r="Z4156" s="1"/>
      <c r="AA4156" s="1">
        <f t="shared" si="1910"/>
        <v>0</v>
      </c>
      <c r="AB4156" s="1"/>
      <c r="AC4156" s="1"/>
      <c r="AD4156" s="1"/>
      <c r="AE4156" s="1"/>
      <c r="AF4156" s="1"/>
      <c r="AG4156" s="1"/>
      <c r="AH4156" s="1"/>
      <c r="AI4156" s="1">
        <f t="shared" si="1911"/>
        <v>0</v>
      </c>
      <c r="AJ4156" s="685"/>
      <c r="AK4156" s="685"/>
      <c r="AL4156" s="685"/>
      <c r="AM4156" s="685"/>
      <c r="AN4156" s="685"/>
      <c r="AO4156" s="685"/>
      <c r="AP4156" s="685"/>
      <c r="AQ4156" s="685"/>
      <c r="AR4156" s="685"/>
      <c r="AS4156" s="685"/>
      <c r="AT4156" s="685"/>
      <c r="AU4156" s="685"/>
      <c r="AV4156" s="685"/>
      <c r="AW4156" s="1"/>
      <c r="AX4156" s="685"/>
      <c r="AY4156" s="1"/>
      <c r="AZ4156" s="1"/>
      <c r="BA4156" s="1"/>
      <c r="BB4156" s="1"/>
      <c r="BC4156" s="1"/>
      <c r="BD4156" s="685"/>
      <c r="BE4156" s="685"/>
      <c r="BF4156" s="1"/>
      <c r="BG4156" s="1"/>
      <c r="BH4156" s="1"/>
      <c r="BI4156" s="1"/>
      <c r="BJ4156" s="1"/>
      <c r="BK4156" s="1"/>
      <c r="BL4156" s="1"/>
      <c r="BM4156" s="1">
        <f t="shared" si="1912"/>
        <v>0.83</v>
      </c>
      <c r="BN4156" s="1">
        <v>0.83</v>
      </c>
      <c r="BO4156" s="1"/>
      <c r="BP4156" s="1"/>
      <c r="BQ4156" s="838"/>
    </row>
    <row r="4157" spans="1:77" s="534" customFormat="1" hidden="1">
      <c r="A4157" s="575"/>
      <c r="B4157" s="576"/>
      <c r="C4157" s="849"/>
      <c r="D4157" s="578"/>
      <c r="E4157" s="579"/>
      <c r="F4157" s="578"/>
      <c r="G4157" s="580"/>
      <c r="H4157" s="581"/>
      <c r="I4157" s="582"/>
      <c r="J4157" s="580"/>
      <c r="K4157" s="578"/>
      <c r="L4157" s="578"/>
      <c r="M4157" s="578"/>
      <c r="N4157" s="578"/>
      <c r="O4157" s="578"/>
      <c r="P4157" s="578"/>
      <c r="Q4157" s="578"/>
      <c r="R4157" s="578"/>
      <c r="S4157" s="578"/>
      <c r="T4157" s="578"/>
      <c r="U4157" s="578"/>
      <c r="V4157" s="578"/>
      <c r="W4157" s="578"/>
      <c r="X4157" s="578"/>
      <c r="Y4157" s="578"/>
      <c r="Z4157" s="578"/>
      <c r="AA4157" s="578"/>
      <c r="AB4157" s="578"/>
      <c r="AC4157" s="578"/>
      <c r="AD4157" s="578"/>
      <c r="AE4157" s="578"/>
      <c r="AF4157" s="578"/>
      <c r="AG4157" s="578"/>
      <c r="AH4157" s="578"/>
      <c r="AI4157" s="578"/>
      <c r="AJ4157" s="578"/>
      <c r="AK4157" s="578"/>
      <c r="AL4157" s="578"/>
      <c r="AM4157" s="578"/>
      <c r="AN4157" s="578"/>
      <c r="AO4157" s="578"/>
      <c r="AP4157" s="578"/>
      <c r="AQ4157" s="578"/>
      <c r="AR4157" s="578"/>
      <c r="AS4157" s="578"/>
      <c r="AT4157" s="578"/>
      <c r="AU4157" s="567"/>
      <c r="AV4157" s="578"/>
      <c r="AW4157" s="578"/>
      <c r="AX4157" s="578"/>
      <c r="AY4157" s="578"/>
      <c r="AZ4157" s="578"/>
      <c r="BA4157" s="578"/>
      <c r="BB4157" s="578"/>
      <c r="BC4157" s="578"/>
      <c r="BD4157" s="578"/>
      <c r="BE4157" s="578"/>
      <c r="BF4157" s="578"/>
      <c r="BG4157" s="578"/>
      <c r="BH4157" s="578"/>
      <c r="BI4157" s="578"/>
      <c r="BJ4157" s="578"/>
      <c r="BK4157" s="578"/>
      <c r="BL4157" s="578"/>
      <c r="BM4157" s="578"/>
      <c r="BN4157" s="578"/>
      <c r="BO4157" s="578"/>
      <c r="BP4157" s="578"/>
      <c r="BQ4157" s="547"/>
      <c r="BR4157" s="578"/>
      <c r="BS4157" s="851"/>
      <c r="BT4157" s="575"/>
      <c r="BU4157" s="575"/>
      <c r="BY4157" s="575"/>
    </row>
    <row r="4158" spans="1:77" s="534" customFormat="1" hidden="1">
      <c r="A4158" s="575"/>
      <c r="B4158" s="576"/>
      <c r="C4158" s="849"/>
      <c r="D4158" s="578"/>
      <c r="E4158" s="579"/>
      <c r="F4158" s="578"/>
      <c r="G4158" s="580"/>
      <c r="H4158" s="581"/>
      <c r="I4158" s="582"/>
      <c r="J4158" s="580"/>
      <c r="K4158" s="578"/>
      <c r="L4158" s="578"/>
      <c r="M4158" s="578"/>
      <c r="N4158" s="578"/>
      <c r="O4158" s="578"/>
      <c r="P4158" s="578"/>
      <c r="Q4158" s="578"/>
      <c r="R4158" s="578"/>
      <c r="S4158" s="578"/>
      <c r="T4158" s="578"/>
      <c r="U4158" s="578"/>
      <c r="V4158" s="578"/>
      <c r="W4158" s="578"/>
      <c r="X4158" s="578"/>
      <c r="Y4158" s="578"/>
      <c r="Z4158" s="578"/>
      <c r="AA4158" s="578"/>
      <c r="AB4158" s="578"/>
      <c r="AC4158" s="578"/>
      <c r="AD4158" s="578"/>
      <c r="AE4158" s="578"/>
      <c r="AF4158" s="578"/>
      <c r="AG4158" s="578"/>
      <c r="AH4158" s="578"/>
      <c r="AI4158" s="578"/>
      <c r="AJ4158" s="578"/>
      <c r="AK4158" s="578"/>
      <c r="AL4158" s="578"/>
      <c r="AM4158" s="578"/>
      <c r="AN4158" s="578"/>
      <c r="AO4158" s="578"/>
      <c r="AP4158" s="578"/>
      <c r="AQ4158" s="578"/>
      <c r="AR4158" s="578"/>
      <c r="AS4158" s="578"/>
      <c r="AT4158" s="578"/>
      <c r="AU4158" s="567"/>
      <c r="AV4158" s="578"/>
      <c r="AW4158" s="578"/>
      <c r="AX4158" s="578"/>
      <c r="AY4158" s="578"/>
      <c r="AZ4158" s="578"/>
      <c r="BA4158" s="578"/>
      <c r="BB4158" s="578"/>
      <c r="BC4158" s="578"/>
      <c r="BD4158" s="578"/>
      <c r="BE4158" s="578"/>
      <c r="BF4158" s="578"/>
      <c r="BG4158" s="578"/>
      <c r="BH4158" s="578"/>
      <c r="BI4158" s="578"/>
      <c r="BJ4158" s="578"/>
      <c r="BK4158" s="578"/>
      <c r="BL4158" s="578"/>
      <c r="BM4158" s="578"/>
      <c r="BN4158" s="578"/>
      <c r="BO4158" s="578"/>
      <c r="BP4158" s="578"/>
      <c r="BQ4158" s="547"/>
      <c r="BR4158" s="578"/>
      <c r="BS4158" s="851"/>
      <c r="BT4158" s="575"/>
      <c r="BU4158" s="575"/>
      <c r="BY4158" s="575"/>
    </row>
    <row r="4159" spans="1:77" s="755" customFormat="1" hidden="1">
      <c r="A4159" s="638">
        <v>69</v>
      </c>
      <c r="B4159" s="753"/>
      <c r="C4159" s="1623" t="s">
        <v>1130</v>
      </c>
      <c r="D4159" s="640" t="s">
        <v>49</v>
      </c>
      <c r="E4159" s="640" t="s">
        <v>79</v>
      </c>
      <c r="F4159" s="641"/>
      <c r="G4159" s="1255"/>
      <c r="H4159" s="643">
        <f t="shared" ref="H4159:H4177" si="1913">J4159</f>
        <v>0.56000000000000005</v>
      </c>
      <c r="I4159" s="644"/>
      <c r="J4159" s="645">
        <f t="shared" ref="J4159:J4170" si="1914">K4159+AA4159+BM4159</f>
        <v>0.56000000000000005</v>
      </c>
      <c r="K4159" s="1">
        <f t="shared" ref="K4159:K4177" si="1915">L4159+T4159+X4159+Y4159+Z4159</f>
        <v>0.56000000000000005</v>
      </c>
      <c r="L4159" s="1">
        <f t="shared" ref="L4159:L4177" si="1916">M4159+S4159</f>
        <v>0.56000000000000005</v>
      </c>
      <c r="M4159" s="1">
        <f t="shared" ref="M4159:M4177" si="1917">N4159+R4159</f>
        <v>0.56000000000000005</v>
      </c>
      <c r="N4159" s="1">
        <f t="shared" ref="N4159:N4177" si="1918">O4159+P4159+Q4159</f>
        <v>0</v>
      </c>
      <c r="O4159" s="1"/>
      <c r="P4159" s="1"/>
      <c r="Q4159" s="1"/>
      <c r="R4159" s="1">
        <v>0.56000000000000005</v>
      </c>
      <c r="S4159" s="1"/>
      <c r="T4159" s="1">
        <f t="shared" ref="T4159:T4177" si="1919">U4159+V4159+W4159</f>
        <v>0</v>
      </c>
      <c r="U4159" s="1"/>
      <c r="V4159" s="1"/>
      <c r="W4159" s="1"/>
      <c r="X4159" s="1"/>
      <c r="Y4159" s="1"/>
      <c r="Z4159" s="1"/>
      <c r="AA4159" s="1">
        <f t="shared" ref="AA4159:AA4170" si="1920">SUM(AB4159:AI4159)+AW4159+SUM(AY4159:BC4159)+SUM(BF4159:BL4159)</f>
        <v>0</v>
      </c>
      <c r="AB4159" s="1"/>
      <c r="AC4159" s="1"/>
      <c r="AD4159" s="1"/>
      <c r="AE4159" s="1"/>
      <c r="AF4159" s="1"/>
      <c r="AG4159" s="1"/>
      <c r="AH4159" s="1"/>
      <c r="AI4159" s="1">
        <f t="shared" ref="AI4159:AI4170" si="1921">SUM(AJ4159:AV4159)+AX4159+SUM(BD4159:BE4159)</f>
        <v>0</v>
      </c>
      <c r="AJ4159" s="1"/>
      <c r="AK4159" s="1"/>
      <c r="AL4159" s="1"/>
      <c r="AM4159" s="1"/>
      <c r="AN4159" s="1"/>
      <c r="AO4159" s="1"/>
      <c r="AP4159" s="1"/>
      <c r="AQ4159" s="1"/>
      <c r="AR4159" s="1"/>
      <c r="AS4159" s="1"/>
      <c r="AT4159" s="1"/>
      <c r="AU4159" s="1"/>
      <c r="AV4159" s="1"/>
      <c r="AW4159" s="1"/>
      <c r="AX4159" s="1"/>
      <c r="AY4159" s="1"/>
      <c r="AZ4159" s="1"/>
      <c r="BA4159" s="1"/>
      <c r="BB4159" s="1"/>
      <c r="BC4159" s="1"/>
      <c r="BD4159" s="1"/>
      <c r="BE4159" s="1"/>
      <c r="BF4159" s="1"/>
      <c r="BG4159" s="1"/>
      <c r="BH4159" s="1"/>
      <c r="BI4159" s="1"/>
      <c r="BJ4159" s="1"/>
      <c r="BK4159" s="1"/>
      <c r="BL4159" s="1"/>
      <c r="BM4159" s="1">
        <f t="shared" ref="BM4159:BM4177" si="1922">SUM(BN4159:BP4159)</f>
        <v>0</v>
      </c>
      <c r="BN4159" s="1"/>
      <c r="BO4159" s="1"/>
      <c r="BP4159" s="1"/>
      <c r="BQ4159" s="645"/>
    </row>
    <row r="4160" spans="1:77" s="755" customFormat="1" hidden="1">
      <c r="A4160" s="638">
        <v>71</v>
      </c>
      <c r="B4160" s="753"/>
      <c r="C4160" s="1623" t="s">
        <v>1131</v>
      </c>
      <c r="D4160" s="640" t="s">
        <v>49</v>
      </c>
      <c r="E4160" s="640" t="s">
        <v>79</v>
      </c>
      <c r="F4160" s="641"/>
      <c r="G4160" s="1255">
        <f t="shared" ref="G4160:G4164" si="1923">F4160-J4160</f>
        <v>-0.35000000000000003</v>
      </c>
      <c r="H4160" s="643">
        <f t="shared" si="1913"/>
        <v>0.35000000000000003</v>
      </c>
      <c r="I4160" s="644"/>
      <c r="J4160" s="645">
        <f t="shared" si="1914"/>
        <v>0.35000000000000003</v>
      </c>
      <c r="K4160" s="1">
        <f t="shared" si="1915"/>
        <v>7.0000000000000007E-2</v>
      </c>
      <c r="L4160" s="1">
        <f t="shared" si="1916"/>
        <v>7.0000000000000007E-2</v>
      </c>
      <c r="M4160" s="1">
        <f t="shared" si="1917"/>
        <v>0</v>
      </c>
      <c r="N4160" s="1">
        <f t="shared" si="1918"/>
        <v>0</v>
      </c>
      <c r="O4160" s="1"/>
      <c r="P4160" s="1"/>
      <c r="Q4160" s="1"/>
      <c r="R4160" s="1"/>
      <c r="S4160" s="1">
        <v>7.0000000000000007E-2</v>
      </c>
      <c r="T4160" s="1">
        <f t="shared" si="1919"/>
        <v>0</v>
      </c>
      <c r="U4160" s="1"/>
      <c r="V4160" s="1"/>
      <c r="W4160" s="1"/>
      <c r="X4160" s="1"/>
      <c r="Y4160" s="1"/>
      <c r="Z4160" s="1"/>
      <c r="AA4160" s="1">
        <f t="shared" si="1920"/>
        <v>0.28000000000000003</v>
      </c>
      <c r="AB4160" s="1"/>
      <c r="AC4160" s="1"/>
      <c r="AD4160" s="1"/>
      <c r="AE4160" s="1"/>
      <c r="AF4160" s="1"/>
      <c r="AG4160" s="1"/>
      <c r="AH4160" s="1"/>
      <c r="AI4160" s="1">
        <f t="shared" si="1921"/>
        <v>0</v>
      </c>
      <c r="AJ4160" s="1"/>
      <c r="AK4160" s="1"/>
      <c r="AL4160" s="1"/>
      <c r="AM4160" s="1"/>
      <c r="AN4160" s="1"/>
      <c r="AO4160" s="1"/>
      <c r="AP4160" s="1"/>
      <c r="AQ4160" s="1"/>
      <c r="AR4160" s="1"/>
      <c r="AS4160" s="1"/>
      <c r="AT4160" s="1"/>
      <c r="AU4160" s="1"/>
      <c r="AV4160" s="1"/>
      <c r="AW4160" s="1"/>
      <c r="AX4160" s="1"/>
      <c r="AY4160" s="1">
        <v>0.1</v>
      </c>
      <c r="AZ4160" s="1"/>
      <c r="BA4160" s="1"/>
      <c r="BB4160" s="1"/>
      <c r="BC4160" s="1"/>
      <c r="BD4160" s="1"/>
      <c r="BE4160" s="1"/>
      <c r="BF4160" s="1"/>
      <c r="BG4160" s="1"/>
      <c r="BH4160" s="1"/>
      <c r="BI4160" s="1"/>
      <c r="BJ4160" s="1"/>
      <c r="BK4160" s="1">
        <v>0.18</v>
      </c>
      <c r="BL4160" s="1"/>
      <c r="BM4160" s="1">
        <f t="shared" si="1922"/>
        <v>0</v>
      </c>
      <c r="BN4160" s="1"/>
      <c r="BO4160" s="1"/>
      <c r="BP4160" s="1"/>
      <c r="BQ4160" s="645"/>
    </row>
    <row r="4161" spans="1:69" s="755" customFormat="1" hidden="1">
      <c r="A4161" s="638">
        <v>72</v>
      </c>
      <c r="B4161" s="753"/>
      <c r="C4161" s="1623" t="s">
        <v>1132</v>
      </c>
      <c r="D4161" s="640" t="s">
        <v>49</v>
      </c>
      <c r="E4161" s="640" t="s">
        <v>79</v>
      </c>
      <c r="F4161" s="641"/>
      <c r="G4161" s="1255">
        <f t="shared" si="1923"/>
        <v>-0.6</v>
      </c>
      <c r="H4161" s="643">
        <f t="shared" si="1913"/>
        <v>0.6</v>
      </c>
      <c r="I4161" s="644"/>
      <c r="J4161" s="645">
        <f t="shared" si="1914"/>
        <v>0.6</v>
      </c>
      <c r="K4161" s="1">
        <f t="shared" si="1915"/>
        <v>0.6</v>
      </c>
      <c r="L4161" s="1">
        <f t="shared" si="1916"/>
        <v>0</v>
      </c>
      <c r="M4161" s="1">
        <f t="shared" si="1917"/>
        <v>0</v>
      </c>
      <c r="N4161" s="1">
        <f t="shared" si="1918"/>
        <v>0</v>
      </c>
      <c r="O4161" s="1"/>
      <c r="P4161" s="1"/>
      <c r="Q4161" s="1"/>
      <c r="R4161" s="1"/>
      <c r="S4161" s="1"/>
      <c r="T4161" s="1">
        <f t="shared" si="1919"/>
        <v>0</v>
      </c>
      <c r="U4161" s="1"/>
      <c r="V4161" s="1"/>
      <c r="W4161" s="1"/>
      <c r="X4161" s="1"/>
      <c r="Y4161" s="1">
        <v>0.6</v>
      </c>
      <c r="Z4161" s="1"/>
      <c r="AA4161" s="1">
        <f t="shared" si="1920"/>
        <v>0</v>
      </c>
      <c r="AB4161" s="1"/>
      <c r="AC4161" s="1"/>
      <c r="AD4161" s="1"/>
      <c r="AE4161" s="1"/>
      <c r="AF4161" s="1"/>
      <c r="AG4161" s="1"/>
      <c r="AH4161" s="1"/>
      <c r="AI4161" s="1">
        <f t="shared" si="1921"/>
        <v>0</v>
      </c>
      <c r="AJ4161" s="1"/>
      <c r="AK4161" s="1"/>
      <c r="AL4161" s="1"/>
      <c r="AM4161" s="1"/>
      <c r="AN4161" s="1"/>
      <c r="AO4161" s="1"/>
      <c r="AP4161" s="1"/>
      <c r="AQ4161" s="1"/>
      <c r="AR4161" s="1"/>
      <c r="AS4161" s="1"/>
      <c r="AT4161" s="1"/>
      <c r="AU4161" s="1"/>
      <c r="AV4161" s="1"/>
      <c r="AW4161" s="1"/>
      <c r="AX4161" s="1"/>
      <c r="AY4161" s="1"/>
      <c r="AZ4161" s="1"/>
      <c r="BA4161" s="1"/>
      <c r="BB4161" s="1"/>
      <c r="BC4161" s="1"/>
      <c r="BD4161" s="1"/>
      <c r="BE4161" s="1"/>
      <c r="BF4161" s="1"/>
      <c r="BG4161" s="1"/>
      <c r="BH4161" s="1"/>
      <c r="BI4161" s="1"/>
      <c r="BJ4161" s="1"/>
      <c r="BK4161" s="1"/>
      <c r="BL4161" s="1"/>
      <c r="BM4161" s="1">
        <f t="shared" si="1922"/>
        <v>0</v>
      </c>
      <c r="BN4161" s="1"/>
      <c r="BO4161" s="1"/>
      <c r="BP4161" s="1"/>
      <c r="BQ4161" s="645"/>
    </row>
    <row r="4162" spans="1:69" s="755" customFormat="1" hidden="1">
      <c r="A4162" s="638">
        <v>73</v>
      </c>
      <c r="B4162" s="753"/>
      <c r="C4162" s="1623" t="s">
        <v>1133</v>
      </c>
      <c r="D4162" s="640" t="s">
        <v>49</v>
      </c>
      <c r="E4162" s="640" t="s">
        <v>79</v>
      </c>
      <c r="F4162" s="641"/>
      <c r="G4162" s="1255">
        <f t="shared" si="1923"/>
        <v>-0.67</v>
      </c>
      <c r="H4162" s="643">
        <f t="shared" si="1913"/>
        <v>0.67</v>
      </c>
      <c r="I4162" s="644"/>
      <c r="J4162" s="645">
        <f t="shared" si="1914"/>
        <v>0.67</v>
      </c>
      <c r="K4162" s="1">
        <f t="shared" si="1915"/>
        <v>0.09</v>
      </c>
      <c r="L4162" s="1">
        <f t="shared" si="1916"/>
        <v>0.09</v>
      </c>
      <c r="M4162" s="1">
        <f t="shared" si="1917"/>
        <v>0</v>
      </c>
      <c r="N4162" s="1">
        <f t="shared" si="1918"/>
        <v>0</v>
      </c>
      <c r="O4162" s="1"/>
      <c r="P4162" s="1"/>
      <c r="Q4162" s="1"/>
      <c r="R4162" s="1"/>
      <c r="S4162" s="1">
        <v>0.09</v>
      </c>
      <c r="T4162" s="1">
        <f t="shared" si="1919"/>
        <v>0</v>
      </c>
      <c r="U4162" s="1"/>
      <c r="V4162" s="1"/>
      <c r="W4162" s="1"/>
      <c r="X4162" s="1"/>
      <c r="Y4162" s="1"/>
      <c r="Z4162" s="1"/>
      <c r="AA4162" s="1">
        <f t="shared" si="1920"/>
        <v>0.33</v>
      </c>
      <c r="AB4162" s="1"/>
      <c r="AC4162" s="1"/>
      <c r="AD4162" s="1"/>
      <c r="AE4162" s="1"/>
      <c r="AF4162" s="1"/>
      <c r="AG4162" s="1"/>
      <c r="AH4162" s="1"/>
      <c r="AI4162" s="1">
        <f t="shared" si="1921"/>
        <v>0.33</v>
      </c>
      <c r="AJ4162" s="1"/>
      <c r="AK4162" s="1"/>
      <c r="AL4162" s="1"/>
      <c r="AM4162" s="1"/>
      <c r="AN4162" s="1"/>
      <c r="AO4162" s="1"/>
      <c r="AP4162" s="1"/>
      <c r="AQ4162" s="1"/>
      <c r="AR4162" s="1"/>
      <c r="AS4162" s="1"/>
      <c r="AT4162" s="1"/>
      <c r="AU4162" s="1"/>
      <c r="AV4162" s="1"/>
      <c r="AW4162" s="1"/>
      <c r="AX4162" s="1"/>
      <c r="AY4162" s="1"/>
      <c r="AZ4162" s="1"/>
      <c r="BA4162" s="1"/>
      <c r="BB4162" s="1"/>
      <c r="BC4162" s="1"/>
      <c r="BD4162" s="1"/>
      <c r="BE4162" s="1">
        <v>0.33</v>
      </c>
      <c r="BF4162" s="1"/>
      <c r="BG4162" s="1"/>
      <c r="BH4162" s="1"/>
      <c r="BI4162" s="1"/>
      <c r="BJ4162" s="1"/>
      <c r="BK4162" s="1"/>
      <c r="BL4162" s="1"/>
      <c r="BM4162" s="1">
        <f t="shared" si="1922"/>
        <v>0.25</v>
      </c>
      <c r="BN4162" s="1">
        <v>0.25</v>
      </c>
      <c r="BO4162" s="1"/>
      <c r="BP4162" s="1"/>
      <c r="BQ4162" s="645"/>
    </row>
    <row r="4163" spans="1:69" s="755" customFormat="1" hidden="1">
      <c r="A4163" s="638">
        <v>74</v>
      </c>
      <c r="B4163" s="753"/>
      <c r="C4163" s="1623" t="s">
        <v>1134</v>
      </c>
      <c r="D4163" s="640" t="s">
        <v>49</v>
      </c>
      <c r="E4163" s="640" t="s">
        <v>79</v>
      </c>
      <c r="F4163" s="641"/>
      <c r="G4163" s="1255">
        <f t="shared" si="1923"/>
        <v>-0.21</v>
      </c>
      <c r="H4163" s="643">
        <f t="shared" si="1913"/>
        <v>0.21</v>
      </c>
      <c r="I4163" s="644"/>
      <c r="J4163" s="645">
        <f t="shared" si="1914"/>
        <v>0.21</v>
      </c>
      <c r="K4163" s="1">
        <f t="shared" si="1915"/>
        <v>0.21</v>
      </c>
      <c r="L4163" s="1">
        <f t="shared" si="1916"/>
        <v>0.21</v>
      </c>
      <c r="M4163" s="1">
        <f t="shared" si="1917"/>
        <v>0.21</v>
      </c>
      <c r="N4163" s="1">
        <f t="shared" si="1918"/>
        <v>0</v>
      </c>
      <c r="O4163" s="1"/>
      <c r="P4163" s="1"/>
      <c r="Q4163" s="1"/>
      <c r="R4163" s="1">
        <v>0.21</v>
      </c>
      <c r="S4163" s="1"/>
      <c r="T4163" s="1">
        <f t="shared" si="1919"/>
        <v>0</v>
      </c>
      <c r="U4163" s="1"/>
      <c r="V4163" s="1"/>
      <c r="W4163" s="1"/>
      <c r="X4163" s="1"/>
      <c r="Y4163" s="1"/>
      <c r="Z4163" s="1"/>
      <c r="AA4163" s="1">
        <f t="shared" si="1920"/>
        <v>0</v>
      </c>
      <c r="AB4163" s="1"/>
      <c r="AC4163" s="1"/>
      <c r="AD4163" s="1"/>
      <c r="AE4163" s="1"/>
      <c r="AF4163" s="1"/>
      <c r="AG4163" s="1"/>
      <c r="AH4163" s="1"/>
      <c r="AI4163" s="1">
        <f t="shared" si="1921"/>
        <v>0</v>
      </c>
      <c r="AJ4163" s="1"/>
      <c r="AK4163" s="1"/>
      <c r="AL4163" s="1"/>
      <c r="AM4163" s="1"/>
      <c r="AN4163" s="1"/>
      <c r="AO4163" s="1"/>
      <c r="AP4163" s="1"/>
      <c r="AQ4163" s="1"/>
      <c r="AR4163" s="1"/>
      <c r="AS4163" s="1"/>
      <c r="AT4163" s="1"/>
      <c r="AU4163" s="1"/>
      <c r="AV4163" s="1"/>
      <c r="AW4163" s="1"/>
      <c r="AX4163" s="1"/>
      <c r="AY4163" s="1"/>
      <c r="AZ4163" s="1"/>
      <c r="BA4163" s="1"/>
      <c r="BB4163" s="1"/>
      <c r="BC4163" s="1"/>
      <c r="BD4163" s="1"/>
      <c r="BE4163" s="1"/>
      <c r="BF4163" s="1"/>
      <c r="BG4163" s="1"/>
      <c r="BH4163" s="1"/>
      <c r="BI4163" s="1"/>
      <c r="BJ4163" s="1"/>
      <c r="BK4163" s="1"/>
      <c r="BL4163" s="1"/>
      <c r="BM4163" s="1">
        <f t="shared" si="1922"/>
        <v>0</v>
      </c>
      <c r="BN4163" s="1"/>
      <c r="BO4163" s="1"/>
      <c r="BP4163" s="1"/>
      <c r="BQ4163" s="645"/>
    </row>
    <row r="4164" spans="1:69" s="755" customFormat="1" hidden="1">
      <c r="A4164" s="638">
        <v>75</v>
      </c>
      <c r="B4164" s="753"/>
      <c r="C4164" s="1623" t="s">
        <v>1135</v>
      </c>
      <c r="D4164" s="640" t="s">
        <v>49</v>
      </c>
      <c r="E4164" s="640" t="s">
        <v>79</v>
      </c>
      <c r="F4164" s="641"/>
      <c r="G4164" s="1255">
        <f t="shared" si="1923"/>
        <v>-0.36000000000000004</v>
      </c>
      <c r="H4164" s="643">
        <f t="shared" si="1913"/>
        <v>0.36000000000000004</v>
      </c>
      <c r="I4164" s="644"/>
      <c r="J4164" s="645">
        <f t="shared" si="1914"/>
        <v>0.36000000000000004</v>
      </c>
      <c r="K4164" s="1">
        <f t="shared" si="1915"/>
        <v>0.34</v>
      </c>
      <c r="L4164" s="1">
        <f t="shared" si="1916"/>
        <v>0.34</v>
      </c>
      <c r="M4164" s="1">
        <f t="shared" si="1917"/>
        <v>0.34</v>
      </c>
      <c r="N4164" s="1">
        <f t="shared" si="1918"/>
        <v>0</v>
      </c>
      <c r="O4164" s="1"/>
      <c r="P4164" s="1"/>
      <c r="Q4164" s="1"/>
      <c r="R4164" s="1">
        <v>0.34</v>
      </c>
      <c r="S4164" s="1"/>
      <c r="T4164" s="1">
        <f t="shared" si="1919"/>
        <v>0</v>
      </c>
      <c r="U4164" s="1"/>
      <c r="V4164" s="1"/>
      <c r="W4164" s="1"/>
      <c r="X4164" s="1"/>
      <c r="Y4164" s="1"/>
      <c r="Z4164" s="1"/>
      <c r="AA4164" s="1">
        <f t="shared" si="1920"/>
        <v>0</v>
      </c>
      <c r="AB4164" s="1"/>
      <c r="AC4164" s="1"/>
      <c r="AD4164" s="1"/>
      <c r="AE4164" s="1"/>
      <c r="AF4164" s="1"/>
      <c r="AG4164" s="1"/>
      <c r="AH4164" s="1"/>
      <c r="AI4164" s="1">
        <f t="shared" si="1921"/>
        <v>0</v>
      </c>
      <c r="AJ4164" s="1"/>
      <c r="AK4164" s="1"/>
      <c r="AL4164" s="1"/>
      <c r="AM4164" s="1"/>
      <c r="AN4164" s="1"/>
      <c r="AO4164" s="1"/>
      <c r="AP4164" s="1"/>
      <c r="AQ4164" s="1"/>
      <c r="AR4164" s="1"/>
      <c r="AS4164" s="1"/>
      <c r="AT4164" s="1"/>
      <c r="AU4164" s="1"/>
      <c r="AV4164" s="1"/>
      <c r="AW4164" s="1"/>
      <c r="AX4164" s="1"/>
      <c r="AY4164" s="1"/>
      <c r="AZ4164" s="1"/>
      <c r="BA4164" s="1"/>
      <c r="BB4164" s="1"/>
      <c r="BC4164" s="1"/>
      <c r="BD4164" s="1"/>
      <c r="BE4164" s="1"/>
      <c r="BF4164" s="1"/>
      <c r="BG4164" s="1"/>
      <c r="BH4164" s="1"/>
      <c r="BI4164" s="1"/>
      <c r="BJ4164" s="1"/>
      <c r="BK4164" s="1"/>
      <c r="BL4164" s="1"/>
      <c r="BM4164" s="1">
        <f t="shared" si="1922"/>
        <v>0.02</v>
      </c>
      <c r="BN4164" s="1">
        <v>0.02</v>
      </c>
      <c r="BO4164" s="1"/>
      <c r="BP4164" s="1"/>
      <c r="BQ4164" s="645"/>
    </row>
    <row r="4165" spans="1:69" s="755" customFormat="1" hidden="1">
      <c r="A4165" s="638">
        <v>76</v>
      </c>
      <c r="B4165" s="753"/>
      <c r="C4165" s="1623" t="s">
        <v>1136</v>
      </c>
      <c r="D4165" s="640" t="s">
        <v>49</v>
      </c>
      <c r="E4165" s="640" t="s">
        <v>79</v>
      </c>
      <c r="F4165" s="641"/>
      <c r="G4165" s="642"/>
      <c r="H4165" s="643">
        <f t="shared" si="1913"/>
        <v>1.04</v>
      </c>
      <c r="I4165" s="644"/>
      <c r="J4165" s="645">
        <f t="shared" si="1914"/>
        <v>1.04</v>
      </c>
      <c r="K4165" s="1">
        <f t="shared" si="1915"/>
        <v>1.04</v>
      </c>
      <c r="L4165" s="1">
        <f t="shared" si="1916"/>
        <v>1.04</v>
      </c>
      <c r="M4165" s="1">
        <f t="shared" si="1917"/>
        <v>1.04</v>
      </c>
      <c r="N4165" s="1">
        <f t="shared" si="1918"/>
        <v>1.04</v>
      </c>
      <c r="O4165" s="1">
        <v>1.04</v>
      </c>
      <c r="P4165" s="1"/>
      <c r="Q4165" s="1"/>
      <c r="R4165" s="1"/>
      <c r="S4165" s="1"/>
      <c r="T4165" s="1">
        <f t="shared" si="1919"/>
        <v>0</v>
      </c>
      <c r="U4165" s="1"/>
      <c r="V4165" s="1"/>
      <c r="W4165" s="1"/>
      <c r="X4165" s="1"/>
      <c r="Y4165" s="1"/>
      <c r="Z4165" s="1"/>
      <c r="AA4165" s="1">
        <f t="shared" si="1920"/>
        <v>0</v>
      </c>
      <c r="AB4165" s="1"/>
      <c r="AC4165" s="1"/>
      <c r="AD4165" s="1"/>
      <c r="AE4165" s="1"/>
      <c r="AF4165" s="1"/>
      <c r="AG4165" s="1"/>
      <c r="AH4165" s="1"/>
      <c r="AI4165" s="1">
        <f t="shared" si="1921"/>
        <v>0</v>
      </c>
      <c r="AJ4165" s="1"/>
      <c r="AK4165" s="1"/>
      <c r="AL4165" s="1"/>
      <c r="AM4165" s="1"/>
      <c r="AN4165" s="1"/>
      <c r="AO4165" s="1"/>
      <c r="AP4165" s="1"/>
      <c r="AQ4165" s="1"/>
      <c r="AR4165" s="1"/>
      <c r="AS4165" s="1"/>
      <c r="AT4165" s="1"/>
      <c r="AU4165" s="1"/>
      <c r="AV4165" s="1"/>
      <c r="AW4165" s="1"/>
      <c r="AX4165" s="1"/>
      <c r="AY4165" s="1"/>
      <c r="AZ4165" s="1"/>
      <c r="BA4165" s="1"/>
      <c r="BB4165" s="1"/>
      <c r="BC4165" s="1"/>
      <c r="BD4165" s="1"/>
      <c r="BE4165" s="1"/>
      <c r="BF4165" s="1"/>
      <c r="BG4165" s="1"/>
      <c r="BH4165" s="1"/>
      <c r="BI4165" s="1"/>
      <c r="BJ4165" s="1"/>
      <c r="BK4165" s="1"/>
      <c r="BL4165" s="1"/>
      <c r="BM4165" s="1">
        <f t="shared" si="1922"/>
        <v>0</v>
      </c>
      <c r="BN4165" s="1"/>
      <c r="BO4165" s="1"/>
      <c r="BP4165" s="1"/>
      <c r="BQ4165" s="645"/>
    </row>
    <row r="4166" spans="1:69" s="755" customFormat="1" hidden="1">
      <c r="A4166" s="638">
        <v>77</v>
      </c>
      <c r="B4166" s="753"/>
      <c r="C4166" s="1623" t="s">
        <v>1137</v>
      </c>
      <c r="D4166" s="640" t="s">
        <v>49</v>
      </c>
      <c r="E4166" s="640" t="s">
        <v>79</v>
      </c>
      <c r="F4166" s="641"/>
      <c r="G4166" s="642"/>
      <c r="H4166" s="643">
        <f t="shared" si="1913"/>
        <v>0.28000000000000003</v>
      </c>
      <c r="I4166" s="644"/>
      <c r="J4166" s="645">
        <f t="shared" si="1914"/>
        <v>0.28000000000000003</v>
      </c>
      <c r="K4166" s="1">
        <f t="shared" si="1915"/>
        <v>0.25</v>
      </c>
      <c r="L4166" s="1">
        <f t="shared" si="1916"/>
        <v>0.25</v>
      </c>
      <c r="M4166" s="1">
        <f t="shared" si="1917"/>
        <v>0.25</v>
      </c>
      <c r="N4166" s="1">
        <f t="shared" si="1918"/>
        <v>0.25</v>
      </c>
      <c r="O4166" s="1">
        <v>0.25</v>
      </c>
      <c r="P4166" s="1"/>
      <c r="Q4166" s="1"/>
      <c r="R4166" s="1"/>
      <c r="S4166" s="1"/>
      <c r="T4166" s="1">
        <f t="shared" si="1919"/>
        <v>0</v>
      </c>
      <c r="U4166" s="1"/>
      <c r="V4166" s="1"/>
      <c r="W4166" s="1"/>
      <c r="X4166" s="1"/>
      <c r="Y4166" s="1"/>
      <c r="Z4166" s="1"/>
      <c r="AA4166" s="1">
        <f t="shared" si="1920"/>
        <v>0</v>
      </c>
      <c r="AB4166" s="1"/>
      <c r="AC4166" s="1"/>
      <c r="AD4166" s="1"/>
      <c r="AE4166" s="1"/>
      <c r="AF4166" s="1"/>
      <c r="AG4166" s="1"/>
      <c r="AH4166" s="1"/>
      <c r="AI4166" s="1">
        <f t="shared" si="1921"/>
        <v>0</v>
      </c>
      <c r="AJ4166" s="1"/>
      <c r="AK4166" s="1"/>
      <c r="AL4166" s="1"/>
      <c r="AM4166" s="1"/>
      <c r="AN4166" s="1"/>
      <c r="AO4166" s="1"/>
      <c r="AP4166" s="1"/>
      <c r="AQ4166" s="1"/>
      <c r="AR4166" s="1"/>
      <c r="AS4166" s="1"/>
      <c r="AT4166" s="1"/>
      <c r="AU4166" s="1"/>
      <c r="AV4166" s="1"/>
      <c r="AW4166" s="1"/>
      <c r="AX4166" s="1"/>
      <c r="AY4166" s="1"/>
      <c r="AZ4166" s="1"/>
      <c r="BA4166" s="1"/>
      <c r="BB4166" s="1"/>
      <c r="BC4166" s="1"/>
      <c r="BD4166" s="1"/>
      <c r="BE4166" s="1"/>
      <c r="BF4166" s="1"/>
      <c r="BG4166" s="1"/>
      <c r="BH4166" s="1"/>
      <c r="BI4166" s="1"/>
      <c r="BJ4166" s="1"/>
      <c r="BK4166" s="1"/>
      <c r="BL4166" s="1"/>
      <c r="BM4166" s="1">
        <f t="shared" si="1922"/>
        <v>0.03</v>
      </c>
      <c r="BN4166" s="1">
        <v>0.03</v>
      </c>
      <c r="BO4166" s="1"/>
      <c r="BP4166" s="1"/>
      <c r="BQ4166" s="645"/>
    </row>
    <row r="4167" spans="1:69" s="755" customFormat="1" hidden="1">
      <c r="A4167" s="638">
        <v>78</v>
      </c>
      <c r="B4167" s="753"/>
      <c r="C4167" s="1623" t="s">
        <v>1138</v>
      </c>
      <c r="D4167" s="640" t="s">
        <v>49</v>
      </c>
      <c r="E4167" s="640" t="s">
        <v>79</v>
      </c>
      <c r="F4167" s="641"/>
      <c r="G4167" s="642"/>
      <c r="H4167" s="643">
        <f t="shared" si="1913"/>
        <v>0.32</v>
      </c>
      <c r="I4167" s="644"/>
      <c r="J4167" s="645">
        <f t="shared" si="1914"/>
        <v>0.32</v>
      </c>
      <c r="K4167" s="1">
        <f t="shared" si="1915"/>
        <v>0</v>
      </c>
      <c r="L4167" s="1">
        <f t="shared" si="1916"/>
        <v>0</v>
      </c>
      <c r="M4167" s="1">
        <f t="shared" si="1917"/>
        <v>0</v>
      </c>
      <c r="N4167" s="1">
        <f t="shared" si="1918"/>
        <v>0</v>
      </c>
      <c r="O4167" s="1"/>
      <c r="P4167" s="1"/>
      <c r="Q4167" s="1"/>
      <c r="R4167" s="1"/>
      <c r="S4167" s="1"/>
      <c r="T4167" s="1">
        <f t="shared" si="1919"/>
        <v>0</v>
      </c>
      <c r="U4167" s="1"/>
      <c r="V4167" s="1"/>
      <c r="W4167" s="1"/>
      <c r="X4167" s="1"/>
      <c r="Y4167" s="1"/>
      <c r="Z4167" s="1"/>
      <c r="AA4167" s="1">
        <f t="shared" si="1920"/>
        <v>0.32</v>
      </c>
      <c r="AB4167" s="1"/>
      <c r="AC4167" s="1"/>
      <c r="AD4167" s="1"/>
      <c r="AE4167" s="1"/>
      <c r="AF4167" s="1"/>
      <c r="AG4167" s="1"/>
      <c r="AH4167" s="1"/>
      <c r="AI4167" s="1">
        <f t="shared" si="1921"/>
        <v>0.32</v>
      </c>
      <c r="AJ4167" s="1"/>
      <c r="AK4167" s="1"/>
      <c r="AL4167" s="1"/>
      <c r="AM4167" s="1"/>
      <c r="AN4167" s="1"/>
      <c r="AO4167" s="1"/>
      <c r="AP4167" s="1"/>
      <c r="AQ4167" s="1"/>
      <c r="AR4167" s="1"/>
      <c r="AS4167" s="1"/>
      <c r="AT4167" s="1"/>
      <c r="AU4167" s="1"/>
      <c r="AV4167" s="1"/>
      <c r="AW4167" s="1"/>
      <c r="AX4167" s="1"/>
      <c r="AY4167" s="1"/>
      <c r="AZ4167" s="1"/>
      <c r="BA4167" s="1"/>
      <c r="BB4167" s="1"/>
      <c r="BC4167" s="1"/>
      <c r="BD4167" s="1"/>
      <c r="BE4167" s="1">
        <v>0.32</v>
      </c>
      <c r="BF4167" s="1"/>
      <c r="BG4167" s="1"/>
      <c r="BH4167" s="1"/>
      <c r="BI4167" s="1"/>
      <c r="BJ4167" s="1"/>
      <c r="BK4167" s="1"/>
      <c r="BL4167" s="1"/>
      <c r="BM4167" s="1">
        <f t="shared" si="1922"/>
        <v>0</v>
      </c>
      <c r="BN4167" s="1"/>
      <c r="BO4167" s="1"/>
      <c r="BP4167" s="1"/>
      <c r="BQ4167" s="645"/>
    </row>
    <row r="4168" spans="1:69" s="755" customFormat="1" hidden="1">
      <c r="A4168" s="638">
        <v>79</v>
      </c>
      <c r="B4168" s="753"/>
      <c r="C4168" s="1623" t="s">
        <v>1139</v>
      </c>
      <c r="D4168" s="640" t="s">
        <v>49</v>
      </c>
      <c r="E4168" s="640" t="s">
        <v>79</v>
      </c>
      <c r="F4168" s="641"/>
      <c r="G4168" s="642"/>
      <c r="H4168" s="643">
        <f t="shared" si="1913"/>
        <v>0.53</v>
      </c>
      <c r="I4168" s="644"/>
      <c r="J4168" s="645">
        <f t="shared" si="1914"/>
        <v>0.53</v>
      </c>
      <c r="K4168" s="1">
        <f t="shared" si="1915"/>
        <v>0.53</v>
      </c>
      <c r="L4168" s="1">
        <f t="shared" si="1916"/>
        <v>0.53</v>
      </c>
      <c r="M4168" s="1">
        <f t="shared" si="1917"/>
        <v>0.53</v>
      </c>
      <c r="N4168" s="1">
        <f t="shared" si="1918"/>
        <v>0</v>
      </c>
      <c r="O4168" s="1"/>
      <c r="P4168" s="1"/>
      <c r="Q4168" s="1"/>
      <c r="R4168" s="1">
        <v>0.53</v>
      </c>
      <c r="S4168" s="1"/>
      <c r="T4168" s="1">
        <f t="shared" si="1919"/>
        <v>0</v>
      </c>
      <c r="U4168" s="1"/>
      <c r="V4168" s="1"/>
      <c r="W4168" s="1"/>
      <c r="X4168" s="1"/>
      <c r="Y4168" s="1"/>
      <c r="Z4168" s="1"/>
      <c r="AA4168" s="1">
        <f t="shared" si="1920"/>
        <v>0</v>
      </c>
      <c r="AB4168" s="1"/>
      <c r="AC4168" s="1"/>
      <c r="AD4168" s="1"/>
      <c r="AE4168" s="1"/>
      <c r="AF4168" s="1"/>
      <c r="AG4168" s="1"/>
      <c r="AH4168" s="1"/>
      <c r="AI4168" s="1">
        <f t="shared" si="1921"/>
        <v>0</v>
      </c>
      <c r="AJ4168" s="1"/>
      <c r="AK4168" s="1"/>
      <c r="AL4168" s="1"/>
      <c r="AM4168" s="1"/>
      <c r="AN4168" s="1"/>
      <c r="AO4168" s="1"/>
      <c r="AP4168" s="1"/>
      <c r="AQ4168" s="1"/>
      <c r="AR4168" s="1"/>
      <c r="AS4168" s="1"/>
      <c r="AT4168" s="1"/>
      <c r="AU4168" s="1"/>
      <c r="AV4168" s="1"/>
      <c r="AW4168" s="1"/>
      <c r="AX4168" s="1"/>
      <c r="AY4168" s="1"/>
      <c r="AZ4168" s="1"/>
      <c r="BA4168" s="1"/>
      <c r="BB4168" s="1"/>
      <c r="BC4168" s="1"/>
      <c r="BD4168" s="1"/>
      <c r="BE4168" s="1"/>
      <c r="BF4168" s="1"/>
      <c r="BG4168" s="1"/>
      <c r="BH4168" s="1"/>
      <c r="BI4168" s="1"/>
      <c r="BJ4168" s="1"/>
      <c r="BK4168" s="1"/>
      <c r="BL4168" s="1"/>
      <c r="BM4168" s="1">
        <f t="shared" si="1922"/>
        <v>0</v>
      </c>
      <c r="BN4168" s="1"/>
      <c r="BO4168" s="1"/>
      <c r="BP4168" s="1"/>
      <c r="BQ4168" s="645"/>
    </row>
    <row r="4169" spans="1:69" s="755" customFormat="1" ht="30" hidden="1">
      <c r="A4169" s="638">
        <v>102</v>
      </c>
      <c r="B4169" s="753"/>
      <c r="C4169" s="754" t="s">
        <v>1140</v>
      </c>
      <c r="D4169" s="640" t="s">
        <v>49</v>
      </c>
      <c r="E4169" s="640" t="s">
        <v>79</v>
      </c>
      <c r="F4169" s="641">
        <v>1.41</v>
      </c>
      <c r="G4169" s="1255">
        <f>F4169-H4169</f>
        <v>0</v>
      </c>
      <c r="H4169" s="643">
        <f t="shared" si="1913"/>
        <v>1.4100000000000001</v>
      </c>
      <c r="I4169" s="644"/>
      <c r="J4169" s="645">
        <f t="shared" si="1914"/>
        <v>1.4100000000000001</v>
      </c>
      <c r="K4169" s="1">
        <f t="shared" si="1915"/>
        <v>1.35</v>
      </c>
      <c r="L4169" s="1">
        <f t="shared" si="1916"/>
        <v>1.3</v>
      </c>
      <c r="M4169" s="1">
        <f t="shared" si="1917"/>
        <v>1.3</v>
      </c>
      <c r="N4169" s="1">
        <f t="shared" si="1918"/>
        <v>1.3</v>
      </c>
      <c r="O4169" s="1">
        <v>1.3</v>
      </c>
      <c r="P4169" s="1"/>
      <c r="Q4169" s="1"/>
      <c r="R4169" s="1"/>
      <c r="S4169" s="1"/>
      <c r="T4169" s="1">
        <f t="shared" si="1919"/>
        <v>0</v>
      </c>
      <c r="U4169" s="1"/>
      <c r="V4169" s="1"/>
      <c r="W4169" s="1"/>
      <c r="X4169" s="1"/>
      <c r="Y4169" s="1">
        <v>0.05</v>
      </c>
      <c r="Z4169" s="1"/>
      <c r="AA4169" s="1">
        <f t="shared" si="1920"/>
        <v>0.06</v>
      </c>
      <c r="AB4169" s="1"/>
      <c r="AC4169" s="1"/>
      <c r="AD4169" s="1"/>
      <c r="AE4169" s="1"/>
      <c r="AF4169" s="1"/>
      <c r="AG4169" s="1"/>
      <c r="AH4169" s="1"/>
      <c r="AI4169" s="1">
        <f t="shared" si="1921"/>
        <v>0</v>
      </c>
      <c r="AJ4169" s="1"/>
      <c r="AK4169" s="1"/>
      <c r="AL4169" s="1"/>
      <c r="AM4169" s="1"/>
      <c r="AN4169" s="1"/>
      <c r="AO4169" s="1"/>
      <c r="AP4169" s="1"/>
      <c r="AQ4169" s="1"/>
      <c r="AR4169" s="1"/>
      <c r="AS4169" s="1"/>
      <c r="AT4169" s="1"/>
      <c r="AU4169" s="1"/>
      <c r="AV4169" s="1"/>
      <c r="AW4169" s="1"/>
      <c r="AX4169" s="1"/>
      <c r="AY4169" s="1">
        <v>0.06</v>
      </c>
      <c r="AZ4169" s="1"/>
      <c r="BA4169" s="1"/>
      <c r="BB4169" s="1"/>
      <c r="BC4169" s="1"/>
      <c r="BD4169" s="1"/>
      <c r="BE4169" s="1"/>
      <c r="BF4169" s="1"/>
      <c r="BG4169" s="1"/>
      <c r="BH4169" s="1"/>
      <c r="BI4169" s="1"/>
      <c r="BJ4169" s="1"/>
      <c r="BK4169" s="1"/>
      <c r="BL4169" s="1"/>
      <c r="BM4169" s="1">
        <f t="shared" si="1922"/>
        <v>0</v>
      </c>
      <c r="BN4169" s="1"/>
      <c r="BO4169" s="1"/>
      <c r="BP4169" s="1"/>
      <c r="BQ4169" s="645"/>
    </row>
    <row r="4170" spans="1:69" s="755" customFormat="1" ht="30" hidden="1">
      <c r="A4170" s="706"/>
      <c r="B4170" s="753"/>
      <c r="C4170" s="754" t="s">
        <v>1141</v>
      </c>
      <c r="D4170" s="640" t="s">
        <v>49</v>
      </c>
      <c r="E4170" s="640" t="s">
        <v>79</v>
      </c>
      <c r="F4170" s="641"/>
      <c r="G4170" s="642"/>
      <c r="H4170" s="643">
        <f t="shared" si="1913"/>
        <v>0.2</v>
      </c>
      <c r="I4170" s="644"/>
      <c r="J4170" s="645">
        <f t="shared" si="1914"/>
        <v>0.2</v>
      </c>
      <c r="K4170" s="1">
        <f t="shared" si="1915"/>
        <v>0.19</v>
      </c>
      <c r="L4170" s="1">
        <f t="shared" si="1916"/>
        <v>0.19</v>
      </c>
      <c r="M4170" s="1">
        <f t="shared" si="1917"/>
        <v>0.11</v>
      </c>
      <c r="N4170" s="1">
        <f t="shared" si="1918"/>
        <v>0</v>
      </c>
      <c r="O4170" s="1"/>
      <c r="P4170" s="1"/>
      <c r="Q4170" s="1"/>
      <c r="R4170" s="1">
        <v>0.11</v>
      </c>
      <c r="S4170" s="1">
        <v>0.08</v>
      </c>
      <c r="T4170" s="1">
        <f t="shared" si="1919"/>
        <v>0</v>
      </c>
      <c r="U4170" s="1"/>
      <c r="V4170" s="1"/>
      <c r="W4170" s="1"/>
      <c r="X4170" s="1"/>
      <c r="Y4170" s="1"/>
      <c r="Z4170" s="1"/>
      <c r="AA4170" s="1">
        <f t="shared" si="1920"/>
        <v>0.01</v>
      </c>
      <c r="AB4170" s="1"/>
      <c r="AC4170" s="1"/>
      <c r="AD4170" s="1"/>
      <c r="AE4170" s="1"/>
      <c r="AF4170" s="1"/>
      <c r="AG4170" s="1"/>
      <c r="AH4170" s="1"/>
      <c r="AI4170" s="1">
        <f t="shared" si="1921"/>
        <v>0</v>
      </c>
      <c r="AJ4170" s="1"/>
      <c r="AK4170" s="1"/>
      <c r="AL4170" s="1"/>
      <c r="AM4170" s="1"/>
      <c r="AN4170" s="1"/>
      <c r="AO4170" s="1"/>
      <c r="AP4170" s="1"/>
      <c r="AQ4170" s="1"/>
      <c r="AR4170" s="1"/>
      <c r="AS4170" s="1"/>
      <c r="AT4170" s="1"/>
      <c r="AU4170" s="1"/>
      <c r="AV4170" s="1"/>
      <c r="AW4170" s="1"/>
      <c r="AX4170" s="1"/>
      <c r="AY4170" s="1">
        <v>0.01</v>
      </c>
      <c r="AZ4170" s="1"/>
      <c r="BA4170" s="1"/>
      <c r="BB4170" s="1"/>
      <c r="BC4170" s="1"/>
      <c r="BD4170" s="1"/>
      <c r="BE4170" s="1"/>
      <c r="BF4170" s="1"/>
      <c r="BG4170" s="1"/>
      <c r="BH4170" s="1"/>
      <c r="BI4170" s="1"/>
      <c r="BJ4170" s="1"/>
      <c r="BK4170" s="1"/>
      <c r="BL4170" s="1"/>
      <c r="BM4170" s="1">
        <f t="shared" si="1922"/>
        <v>0</v>
      </c>
      <c r="BN4170" s="1"/>
      <c r="BO4170" s="1"/>
      <c r="BP4170" s="1"/>
      <c r="BQ4170" s="645"/>
    </row>
    <row r="4171" spans="1:69" s="773" customFormat="1" ht="31.5" hidden="1">
      <c r="A4171" s="731">
        <v>0.56000000000000005</v>
      </c>
      <c r="B4171" s="604">
        <v>24</v>
      </c>
      <c r="C4171" s="1039" t="s">
        <v>1142</v>
      </c>
      <c r="D4171" s="1" t="s">
        <v>49</v>
      </c>
      <c r="E4171" s="774" t="s">
        <v>2714</v>
      </c>
      <c r="F4171" s="1" t="s">
        <v>2727</v>
      </c>
      <c r="G4171" s="645"/>
      <c r="H4171" s="643">
        <f t="shared" si="1913"/>
        <v>7.0000000000000007E-2</v>
      </c>
      <c r="I4171" s="644">
        <v>0.49</v>
      </c>
      <c r="J4171" s="645">
        <f>K4171+AA4171+BM4171</f>
        <v>7.0000000000000007E-2</v>
      </c>
      <c r="K4171" s="1">
        <f t="shared" si="1915"/>
        <v>0</v>
      </c>
      <c r="L4171" s="1">
        <f t="shared" si="1916"/>
        <v>0</v>
      </c>
      <c r="M4171" s="1">
        <f t="shared" si="1917"/>
        <v>0</v>
      </c>
      <c r="N4171" s="1">
        <f t="shared" si="1918"/>
        <v>0</v>
      </c>
      <c r="O4171" s="1"/>
      <c r="P4171" s="1"/>
      <c r="Q4171" s="1"/>
      <c r="R4171" s="1"/>
      <c r="S4171" s="1"/>
      <c r="T4171" s="1">
        <f t="shared" si="1919"/>
        <v>0</v>
      </c>
      <c r="U4171" s="1"/>
      <c r="V4171" s="1"/>
      <c r="W4171" s="1"/>
      <c r="X4171" s="1"/>
      <c r="Y4171" s="1"/>
      <c r="Z4171" s="1"/>
      <c r="AA4171" s="1">
        <f t="shared" ref="AA4171" si="1924">SUM(AB4171:AI4171)+AW4171+SUM(AY4171:BC4171)+SUM(BF4171:BL4171)</f>
        <v>7.0000000000000007E-2</v>
      </c>
      <c r="AB4171" s="1"/>
      <c r="AC4171" s="1"/>
      <c r="AD4171" s="1"/>
      <c r="AE4171" s="1"/>
      <c r="AF4171" s="1"/>
      <c r="AG4171" s="1"/>
      <c r="AH4171" s="1"/>
      <c r="AI4171" s="1">
        <f t="shared" ref="AI4171" si="1925">SUM(AJ4171:AV4171)+AX4171+SUM(BD4171:BE4171)</f>
        <v>0.02</v>
      </c>
      <c r="AJ4171" s="1">
        <v>0.02</v>
      </c>
      <c r="AK4171" s="1"/>
      <c r="AL4171" s="1"/>
      <c r="AM4171" s="1"/>
      <c r="AN4171" s="1"/>
      <c r="AO4171" s="1"/>
      <c r="AP4171" s="1"/>
      <c r="AQ4171" s="1"/>
      <c r="AR4171" s="1"/>
      <c r="AS4171" s="1"/>
      <c r="AT4171" s="1"/>
      <c r="AU4171" s="1"/>
      <c r="AV4171" s="1"/>
      <c r="AW4171" s="1"/>
      <c r="AX4171" s="1"/>
      <c r="AY4171" s="1"/>
      <c r="AZ4171" s="1">
        <v>0.05</v>
      </c>
      <c r="BA4171" s="1"/>
      <c r="BB4171" s="1"/>
      <c r="BC4171" s="1"/>
      <c r="BD4171" s="1"/>
      <c r="BE4171" s="1"/>
      <c r="BF4171" s="1"/>
      <c r="BG4171" s="1"/>
      <c r="BH4171" s="1"/>
      <c r="BI4171" s="1"/>
      <c r="BJ4171" s="1"/>
      <c r="BK4171" s="1"/>
      <c r="BL4171" s="1"/>
      <c r="BM4171" s="1">
        <f t="shared" si="1922"/>
        <v>0</v>
      </c>
      <c r="BN4171" s="1"/>
      <c r="BO4171" s="1"/>
      <c r="BP4171" s="1"/>
    </row>
    <row r="4172" spans="1:69" s="773" customFormat="1" ht="38.25" hidden="1">
      <c r="A4172" s="679">
        <v>0.74</v>
      </c>
      <c r="B4172" s="680">
        <v>6</v>
      </c>
      <c r="C4172" s="979" t="s">
        <v>1143</v>
      </c>
      <c r="D4172" s="611" t="s">
        <v>49</v>
      </c>
      <c r="E4172" s="667" t="s">
        <v>93</v>
      </c>
      <c r="F4172" s="611" t="s">
        <v>2772</v>
      </c>
      <c r="G4172" s="610"/>
      <c r="H4172" s="608">
        <f t="shared" si="1913"/>
        <v>0.74</v>
      </c>
      <c r="I4172" s="609"/>
      <c r="J4172" s="610">
        <f t="shared" ref="J4172:J4177" si="1926">K4172+AA4172+BM4172</f>
        <v>0.74</v>
      </c>
      <c r="K4172" s="611">
        <f t="shared" si="1915"/>
        <v>0.74</v>
      </c>
      <c r="L4172" s="611">
        <f t="shared" si="1916"/>
        <v>0.67</v>
      </c>
      <c r="M4172" s="611">
        <f t="shared" si="1917"/>
        <v>0.67</v>
      </c>
      <c r="N4172" s="611">
        <f t="shared" si="1918"/>
        <v>0.67</v>
      </c>
      <c r="O4172" s="611">
        <v>0.67</v>
      </c>
      <c r="P4172" s="611"/>
      <c r="Q4172" s="611"/>
      <c r="R4172" s="611"/>
      <c r="S4172" s="611"/>
      <c r="T4172" s="611">
        <f t="shared" si="1919"/>
        <v>0</v>
      </c>
      <c r="U4172" s="611"/>
      <c r="V4172" s="611"/>
      <c r="W4172" s="611"/>
      <c r="X4172" s="611"/>
      <c r="Y4172" s="611">
        <v>7.0000000000000007E-2</v>
      </c>
      <c r="Z4172" s="611"/>
      <c r="AA4172" s="611">
        <f t="shared" ref="AA4172:AA4177" si="1927">SUM(AB4172:AI4172)+AW4172+SUM(AY4172:BC4172)+SUM(BF4172:BL4172)</f>
        <v>0</v>
      </c>
      <c r="AB4172" s="611"/>
      <c r="AC4172" s="611"/>
      <c r="AD4172" s="611"/>
      <c r="AE4172" s="611"/>
      <c r="AF4172" s="611"/>
      <c r="AG4172" s="611"/>
      <c r="AH4172" s="611"/>
      <c r="AI4172" s="611">
        <f t="shared" ref="AI4172:AI4177" si="1928">SUM(AJ4172:AV4172)+AX4172+SUM(BD4172:BE4172)</f>
        <v>0</v>
      </c>
      <c r="AJ4172" s="611"/>
      <c r="AK4172" s="611"/>
      <c r="AL4172" s="611"/>
      <c r="AM4172" s="611"/>
      <c r="AN4172" s="611"/>
      <c r="AO4172" s="611"/>
      <c r="AP4172" s="611"/>
      <c r="AQ4172" s="611"/>
      <c r="AR4172" s="611"/>
      <c r="AS4172" s="611"/>
      <c r="AT4172" s="611"/>
      <c r="AU4172" s="611"/>
      <c r="AV4172" s="611"/>
      <c r="AW4172" s="611"/>
      <c r="AX4172" s="611"/>
      <c r="AY4172" s="611"/>
      <c r="AZ4172" s="611"/>
      <c r="BA4172" s="611"/>
      <c r="BB4172" s="611"/>
      <c r="BC4172" s="611"/>
      <c r="BD4172" s="611"/>
      <c r="BE4172" s="611"/>
      <c r="BF4172" s="611"/>
      <c r="BG4172" s="611"/>
      <c r="BH4172" s="611"/>
      <c r="BI4172" s="611"/>
      <c r="BJ4172" s="611"/>
      <c r="BK4172" s="611"/>
      <c r="BL4172" s="611"/>
      <c r="BM4172" s="611">
        <f t="shared" si="1922"/>
        <v>0</v>
      </c>
      <c r="BN4172" s="611"/>
      <c r="BO4172" s="611"/>
      <c r="BP4172" s="611"/>
    </row>
    <row r="4173" spans="1:69" s="773" customFormat="1" ht="25.5" hidden="1">
      <c r="A4173" s="679">
        <v>0.15</v>
      </c>
      <c r="B4173" s="680">
        <v>22</v>
      </c>
      <c r="C4173" s="1077" t="s">
        <v>1144</v>
      </c>
      <c r="D4173" s="611" t="s">
        <v>49</v>
      </c>
      <c r="E4173" s="667" t="s">
        <v>93</v>
      </c>
      <c r="F4173" s="611" t="s">
        <v>2775</v>
      </c>
      <c r="G4173" s="610"/>
      <c r="H4173" s="608">
        <f t="shared" si="1913"/>
        <v>0.15</v>
      </c>
      <c r="I4173" s="609"/>
      <c r="J4173" s="610">
        <f t="shared" si="1926"/>
        <v>0.15</v>
      </c>
      <c r="K4173" s="611">
        <f t="shared" si="1915"/>
        <v>0.15</v>
      </c>
      <c r="L4173" s="611">
        <f t="shared" si="1916"/>
        <v>0.15</v>
      </c>
      <c r="M4173" s="611">
        <f t="shared" si="1917"/>
        <v>0.15</v>
      </c>
      <c r="N4173" s="611">
        <f t="shared" si="1918"/>
        <v>0.15</v>
      </c>
      <c r="O4173" s="611">
        <v>0.15</v>
      </c>
      <c r="P4173" s="611"/>
      <c r="Q4173" s="611"/>
      <c r="R4173" s="611"/>
      <c r="S4173" s="611"/>
      <c r="T4173" s="611">
        <f t="shared" si="1919"/>
        <v>0</v>
      </c>
      <c r="U4173" s="611"/>
      <c r="V4173" s="611"/>
      <c r="W4173" s="611"/>
      <c r="X4173" s="611"/>
      <c r="Y4173" s="611"/>
      <c r="Z4173" s="611"/>
      <c r="AA4173" s="611">
        <f t="shared" si="1927"/>
        <v>0</v>
      </c>
      <c r="AB4173" s="611"/>
      <c r="AC4173" s="611"/>
      <c r="AD4173" s="611"/>
      <c r="AE4173" s="611"/>
      <c r="AF4173" s="611"/>
      <c r="AG4173" s="611"/>
      <c r="AH4173" s="611"/>
      <c r="AI4173" s="611">
        <f t="shared" si="1928"/>
        <v>0</v>
      </c>
      <c r="AJ4173" s="611"/>
      <c r="AK4173" s="611"/>
      <c r="AL4173" s="611"/>
      <c r="AM4173" s="611"/>
      <c r="AN4173" s="611"/>
      <c r="AO4173" s="611"/>
      <c r="AP4173" s="611"/>
      <c r="AQ4173" s="611"/>
      <c r="AR4173" s="611"/>
      <c r="AS4173" s="611"/>
      <c r="AT4173" s="611"/>
      <c r="AU4173" s="611"/>
      <c r="AV4173" s="611"/>
      <c r="AW4173" s="611"/>
      <c r="AX4173" s="611"/>
      <c r="AY4173" s="611"/>
      <c r="AZ4173" s="611"/>
      <c r="BA4173" s="611"/>
      <c r="BB4173" s="611"/>
      <c r="BC4173" s="611"/>
      <c r="BD4173" s="611"/>
      <c r="BE4173" s="611"/>
      <c r="BF4173" s="611"/>
      <c r="BG4173" s="611"/>
      <c r="BH4173" s="611"/>
      <c r="BI4173" s="611"/>
      <c r="BJ4173" s="611"/>
      <c r="BK4173" s="611"/>
      <c r="BL4173" s="611"/>
      <c r="BM4173" s="611">
        <f t="shared" si="1922"/>
        <v>0</v>
      </c>
      <c r="BN4173" s="611"/>
      <c r="BO4173" s="611"/>
      <c r="BP4173" s="611"/>
    </row>
    <row r="4174" spans="1:69" s="812" customFormat="1" hidden="1">
      <c r="A4174" s="731">
        <v>0.4</v>
      </c>
      <c r="B4174" s="732">
        <v>33</v>
      </c>
      <c r="C4174" s="982" t="s">
        <v>1145</v>
      </c>
      <c r="D4174" s="1" t="s">
        <v>49</v>
      </c>
      <c r="E4174" s="735" t="s">
        <v>93</v>
      </c>
      <c r="F4174" s="1" t="s">
        <v>2736</v>
      </c>
      <c r="G4174" s="645"/>
      <c r="H4174" s="643">
        <f t="shared" si="1913"/>
        <v>0.4</v>
      </c>
      <c r="I4174" s="644"/>
      <c r="J4174" s="645">
        <f t="shared" si="1926"/>
        <v>0.4</v>
      </c>
      <c r="K4174" s="1">
        <f t="shared" si="1915"/>
        <v>0.4</v>
      </c>
      <c r="L4174" s="1">
        <f t="shared" si="1916"/>
        <v>0.4</v>
      </c>
      <c r="M4174" s="1">
        <f t="shared" si="1917"/>
        <v>0.4</v>
      </c>
      <c r="N4174" s="1">
        <f t="shared" si="1918"/>
        <v>0.4</v>
      </c>
      <c r="O4174" s="1">
        <v>0.4</v>
      </c>
      <c r="P4174" s="1"/>
      <c r="Q4174" s="1"/>
      <c r="R4174" s="1"/>
      <c r="S4174" s="1"/>
      <c r="T4174" s="1">
        <f t="shared" si="1919"/>
        <v>0</v>
      </c>
      <c r="U4174" s="1"/>
      <c r="V4174" s="1"/>
      <c r="W4174" s="1"/>
      <c r="X4174" s="1"/>
      <c r="Y4174" s="1"/>
      <c r="Z4174" s="1"/>
      <c r="AA4174" s="1">
        <f t="shared" si="1927"/>
        <v>0</v>
      </c>
      <c r="AB4174" s="1"/>
      <c r="AC4174" s="1"/>
      <c r="AD4174" s="1"/>
      <c r="AE4174" s="1"/>
      <c r="AF4174" s="1"/>
      <c r="AG4174" s="1"/>
      <c r="AH4174" s="1"/>
      <c r="AI4174" s="1">
        <f t="shared" si="1928"/>
        <v>0</v>
      </c>
      <c r="AJ4174" s="1"/>
      <c r="AK4174" s="1"/>
      <c r="AL4174" s="1"/>
      <c r="AM4174" s="1"/>
      <c r="AN4174" s="1"/>
      <c r="AO4174" s="1"/>
      <c r="AP4174" s="1"/>
      <c r="AQ4174" s="1"/>
      <c r="AR4174" s="1"/>
      <c r="AS4174" s="1"/>
      <c r="AT4174" s="1"/>
      <c r="AU4174" s="1"/>
      <c r="AV4174" s="1"/>
      <c r="AW4174" s="1"/>
      <c r="AX4174" s="1"/>
      <c r="AY4174" s="1"/>
      <c r="AZ4174" s="1"/>
      <c r="BA4174" s="1"/>
      <c r="BB4174" s="1"/>
      <c r="BC4174" s="1"/>
      <c r="BD4174" s="1"/>
      <c r="BE4174" s="1"/>
      <c r="BF4174" s="1"/>
      <c r="BG4174" s="1"/>
      <c r="BH4174" s="1"/>
      <c r="BI4174" s="1"/>
      <c r="BJ4174" s="1"/>
      <c r="BK4174" s="1"/>
      <c r="BL4174" s="1"/>
      <c r="BM4174" s="1">
        <f t="shared" si="1922"/>
        <v>0</v>
      </c>
      <c r="BN4174" s="1"/>
      <c r="BO4174" s="1"/>
      <c r="BP4174" s="1"/>
    </row>
    <row r="4175" spans="1:69" s="773" customFormat="1" hidden="1">
      <c r="A4175" s="679">
        <v>0.19</v>
      </c>
      <c r="B4175" s="680">
        <v>46</v>
      </c>
      <c r="C4175" s="857" t="s">
        <v>1146</v>
      </c>
      <c r="D4175" s="611" t="s">
        <v>49</v>
      </c>
      <c r="E4175" s="667" t="s">
        <v>93</v>
      </c>
      <c r="F4175" s="611" t="s">
        <v>2780</v>
      </c>
      <c r="G4175" s="610"/>
      <c r="H4175" s="608">
        <f t="shared" si="1913"/>
        <v>0.19</v>
      </c>
      <c r="I4175" s="609"/>
      <c r="J4175" s="610">
        <f t="shared" si="1926"/>
        <v>0.19</v>
      </c>
      <c r="K4175" s="611">
        <f t="shared" si="1915"/>
        <v>0.19</v>
      </c>
      <c r="L4175" s="611">
        <f t="shared" si="1916"/>
        <v>0.19</v>
      </c>
      <c r="M4175" s="611">
        <f t="shared" si="1917"/>
        <v>0.19</v>
      </c>
      <c r="N4175" s="611">
        <f t="shared" si="1918"/>
        <v>0.19</v>
      </c>
      <c r="O4175" s="611"/>
      <c r="P4175" s="611">
        <v>0.19</v>
      </c>
      <c r="Q4175" s="611"/>
      <c r="R4175" s="611"/>
      <c r="S4175" s="611"/>
      <c r="T4175" s="611">
        <f t="shared" si="1919"/>
        <v>0</v>
      </c>
      <c r="U4175" s="611"/>
      <c r="V4175" s="611"/>
      <c r="W4175" s="611"/>
      <c r="X4175" s="611"/>
      <c r="Y4175" s="611"/>
      <c r="Z4175" s="611"/>
      <c r="AA4175" s="611">
        <f t="shared" si="1927"/>
        <v>0</v>
      </c>
      <c r="AB4175" s="611"/>
      <c r="AC4175" s="611"/>
      <c r="AD4175" s="611"/>
      <c r="AE4175" s="611"/>
      <c r="AF4175" s="611"/>
      <c r="AG4175" s="611"/>
      <c r="AH4175" s="611"/>
      <c r="AI4175" s="611">
        <f t="shared" si="1928"/>
        <v>0</v>
      </c>
      <c r="AJ4175" s="611"/>
      <c r="AK4175" s="611"/>
      <c r="AL4175" s="611"/>
      <c r="AM4175" s="611"/>
      <c r="AN4175" s="611"/>
      <c r="AO4175" s="611"/>
      <c r="AP4175" s="611"/>
      <c r="AQ4175" s="611"/>
      <c r="AR4175" s="611"/>
      <c r="AS4175" s="611"/>
      <c r="AT4175" s="611"/>
      <c r="AU4175" s="611"/>
      <c r="AV4175" s="611"/>
      <c r="AW4175" s="611"/>
      <c r="AX4175" s="611"/>
      <c r="AY4175" s="611"/>
      <c r="AZ4175" s="611"/>
      <c r="BA4175" s="611"/>
      <c r="BB4175" s="611"/>
      <c r="BC4175" s="611"/>
      <c r="BD4175" s="611"/>
      <c r="BE4175" s="611"/>
      <c r="BF4175" s="611"/>
      <c r="BG4175" s="611"/>
      <c r="BH4175" s="611"/>
      <c r="BI4175" s="611"/>
      <c r="BJ4175" s="611"/>
      <c r="BK4175" s="611"/>
      <c r="BL4175" s="611"/>
      <c r="BM4175" s="611">
        <f t="shared" si="1922"/>
        <v>0</v>
      </c>
      <c r="BN4175" s="611"/>
      <c r="BO4175" s="611"/>
      <c r="BP4175" s="611"/>
    </row>
    <row r="4176" spans="1:69" s="773" customFormat="1" ht="25.5" hidden="1">
      <c r="A4176" s="679">
        <v>2.2200000000000002</v>
      </c>
      <c r="B4176" s="680">
        <v>53</v>
      </c>
      <c r="C4176" s="1103" t="s">
        <v>1147</v>
      </c>
      <c r="D4176" s="611" t="s">
        <v>49</v>
      </c>
      <c r="E4176" s="667" t="s">
        <v>93</v>
      </c>
      <c r="F4176" s="611" t="s">
        <v>2950</v>
      </c>
      <c r="G4176" s="610"/>
      <c r="H4176" s="608">
        <f t="shared" si="1913"/>
        <v>2.2199999999999998</v>
      </c>
      <c r="I4176" s="609"/>
      <c r="J4176" s="610">
        <f t="shared" si="1926"/>
        <v>2.2199999999999998</v>
      </c>
      <c r="K4176" s="611">
        <f t="shared" si="1915"/>
        <v>1.99</v>
      </c>
      <c r="L4176" s="611">
        <f t="shared" si="1916"/>
        <v>1.99</v>
      </c>
      <c r="M4176" s="611">
        <f t="shared" si="1917"/>
        <v>1.99</v>
      </c>
      <c r="N4176" s="611">
        <f t="shared" si="1918"/>
        <v>1.94</v>
      </c>
      <c r="O4176" s="611">
        <v>1.94</v>
      </c>
      <c r="P4176" s="611"/>
      <c r="Q4176" s="611"/>
      <c r="R4176" s="611">
        <v>0.05</v>
      </c>
      <c r="S4176" s="611"/>
      <c r="T4176" s="611">
        <f t="shared" si="1919"/>
        <v>0</v>
      </c>
      <c r="U4176" s="611"/>
      <c r="V4176" s="611"/>
      <c r="W4176" s="611"/>
      <c r="X4176" s="611"/>
      <c r="Y4176" s="611"/>
      <c r="Z4176" s="611"/>
      <c r="AA4176" s="611">
        <f t="shared" si="1927"/>
        <v>0.22</v>
      </c>
      <c r="AB4176" s="611"/>
      <c r="AC4176" s="611"/>
      <c r="AD4176" s="611"/>
      <c r="AE4176" s="611"/>
      <c r="AF4176" s="611"/>
      <c r="AG4176" s="611"/>
      <c r="AH4176" s="611"/>
      <c r="AI4176" s="611">
        <f t="shared" si="1928"/>
        <v>0.21</v>
      </c>
      <c r="AJ4176" s="611"/>
      <c r="AK4176" s="611"/>
      <c r="AL4176" s="611"/>
      <c r="AM4176" s="611"/>
      <c r="AN4176" s="611"/>
      <c r="AO4176" s="611"/>
      <c r="AP4176" s="611"/>
      <c r="AQ4176" s="611"/>
      <c r="AR4176" s="611"/>
      <c r="AS4176" s="611"/>
      <c r="AT4176" s="611"/>
      <c r="AU4176" s="611"/>
      <c r="AV4176" s="611"/>
      <c r="AW4176" s="611"/>
      <c r="AX4176" s="611"/>
      <c r="AY4176" s="611">
        <v>0.01</v>
      </c>
      <c r="AZ4176" s="611"/>
      <c r="BA4176" s="611"/>
      <c r="BB4176" s="611"/>
      <c r="BC4176" s="611"/>
      <c r="BD4176" s="611"/>
      <c r="BE4176" s="611">
        <v>0.21</v>
      </c>
      <c r="BF4176" s="611"/>
      <c r="BG4176" s="611"/>
      <c r="BH4176" s="611"/>
      <c r="BI4176" s="611"/>
      <c r="BJ4176" s="611"/>
      <c r="BK4176" s="611"/>
      <c r="BL4176" s="611"/>
      <c r="BM4176" s="611">
        <f t="shared" si="1922"/>
        <v>0.01</v>
      </c>
      <c r="BN4176" s="611">
        <v>0.01</v>
      </c>
      <c r="BO4176" s="611"/>
      <c r="BP4176" s="611"/>
    </row>
    <row r="4177" spans="1:77" s="773" customFormat="1" ht="38.25" hidden="1">
      <c r="A4177" s="603">
        <v>2.41</v>
      </c>
      <c r="B4177" s="680">
        <v>55</v>
      </c>
      <c r="C4177" s="1310" t="s">
        <v>1148</v>
      </c>
      <c r="D4177" s="605" t="s">
        <v>49</v>
      </c>
      <c r="E4177" s="635" t="s">
        <v>93</v>
      </c>
      <c r="F4177" s="635"/>
      <c r="G4177" s="607"/>
      <c r="H4177" s="608">
        <f t="shared" si="1913"/>
        <v>2.41</v>
      </c>
      <c r="I4177" s="609"/>
      <c r="J4177" s="610">
        <f t="shared" si="1926"/>
        <v>2.41</v>
      </c>
      <c r="K4177" s="611">
        <f t="shared" si="1915"/>
        <v>0.32</v>
      </c>
      <c r="L4177" s="611">
        <f t="shared" si="1916"/>
        <v>0.32</v>
      </c>
      <c r="M4177" s="611">
        <f t="shared" si="1917"/>
        <v>0.3</v>
      </c>
      <c r="N4177" s="611">
        <f t="shared" si="1918"/>
        <v>0.3</v>
      </c>
      <c r="O4177" s="611">
        <v>0.3</v>
      </c>
      <c r="P4177" s="611"/>
      <c r="Q4177" s="611"/>
      <c r="R4177" s="611"/>
      <c r="S4177" s="611">
        <v>0.02</v>
      </c>
      <c r="T4177" s="611">
        <f t="shared" si="1919"/>
        <v>0</v>
      </c>
      <c r="U4177" s="611"/>
      <c r="V4177" s="611"/>
      <c r="W4177" s="611"/>
      <c r="X4177" s="611"/>
      <c r="Y4177" s="611"/>
      <c r="Z4177" s="611"/>
      <c r="AA4177" s="611">
        <f t="shared" si="1927"/>
        <v>1.99</v>
      </c>
      <c r="AB4177" s="611"/>
      <c r="AC4177" s="611"/>
      <c r="AD4177" s="611"/>
      <c r="AE4177" s="611"/>
      <c r="AF4177" s="611"/>
      <c r="AG4177" s="611"/>
      <c r="AH4177" s="611"/>
      <c r="AI4177" s="611">
        <f t="shared" si="1928"/>
        <v>1.99</v>
      </c>
      <c r="AJ4177" s="611">
        <v>0.05</v>
      </c>
      <c r="AK4177" s="611">
        <v>0.01</v>
      </c>
      <c r="AL4177" s="611"/>
      <c r="AM4177" s="611"/>
      <c r="AN4177" s="611"/>
      <c r="AO4177" s="611"/>
      <c r="AP4177" s="611"/>
      <c r="AQ4177" s="611"/>
      <c r="AR4177" s="611"/>
      <c r="AS4177" s="611"/>
      <c r="AT4177" s="611"/>
      <c r="AU4177" s="611"/>
      <c r="AV4177" s="611"/>
      <c r="AW4177" s="611"/>
      <c r="AX4177" s="611"/>
      <c r="AY4177" s="611"/>
      <c r="AZ4177" s="611"/>
      <c r="BA4177" s="611"/>
      <c r="BB4177" s="611"/>
      <c r="BC4177" s="611"/>
      <c r="BD4177" s="611"/>
      <c r="BE4177" s="611">
        <v>1.93</v>
      </c>
      <c r="BF4177" s="611"/>
      <c r="BG4177" s="611"/>
      <c r="BH4177" s="611"/>
      <c r="BI4177" s="611"/>
      <c r="BJ4177" s="611"/>
      <c r="BK4177" s="611"/>
      <c r="BL4177" s="611"/>
      <c r="BM4177" s="611">
        <f t="shared" si="1922"/>
        <v>0.1</v>
      </c>
      <c r="BN4177" s="611">
        <v>0.1</v>
      </c>
      <c r="BO4177" s="611"/>
      <c r="BP4177" s="611"/>
    </row>
    <row r="4178" spans="1:77" s="534" customFormat="1" hidden="1">
      <c r="A4178" s="575"/>
      <c r="B4178" s="576"/>
      <c r="C4178" s="849"/>
      <c r="D4178" s="578"/>
      <c r="E4178" s="579"/>
      <c r="F4178" s="578"/>
      <c r="G4178" s="580"/>
      <c r="H4178" s="581"/>
      <c r="I4178" s="582"/>
      <c r="J4178" s="580"/>
      <c r="K4178" s="578"/>
      <c r="L4178" s="578"/>
      <c r="M4178" s="578"/>
      <c r="N4178" s="578"/>
      <c r="O4178" s="578"/>
      <c r="P4178" s="578"/>
      <c r="Q4178" s="578"/>
      <c r="R4178" s="578"/>
      <c r="S4178" s="578"/>
      <c r="T4178" s="578"/>
      <c r="U4178" s="578"/>
      <c r="V4178" s="578"/>
      <c r="W4178" s="578"/>
      <c r="X4178" s="578"/>
      <c r="Y4178" s="578"/>
      <c r="Z4178" s="578"/>
      <c r="AA4178" s="578"/>
      <c r="AB4178" s="578"/>
      <c r="AC4178" s="578"/>
      <c r="AD4178" s="578"/>
      <c r="AE4178" s="578"/>
      <c r="AF4178" s="578"/>
      <c r="AG4178" s="578"/>
      <c r="AH4178" s="578"/>
      <c r="AI4178" s="578"/>
      <c r="AJ4178" s="578"/>
      <c r="AK4178" s="578"/>
      <c r="AL4178" s="578"/>
      <c r="AM4178" s="578"/>
      <c r="AN4178" s="578"/>
      <c r="AO4178" s="578"/>
      <c r="AP4178" s="578"/>
      <c r="AQ4178" s="578"/>
      <c r="AR4178" s="578"/>
      <c r="AS4178" s="578"/>
      <c r="AT4178" s="578"/>
      <c r="AU4178" s="567"/>
      <c r="AV4178" s="578"/>
      <c r="AW4178" s="578"/>
      <c r="AX4178" s="578"/>
      <c r="AY4178" s="578"/>
      <c r="AZ4178" s="578"/>
      <c r="BA4178" s="578"/>
      <c r="BB4178" s="578"/>
      <c r="BC4178" s="578"/>
      <c r="BD4178" s="578"/>
      <c r="BE4178" s="578"/>
      <c r="BF4178" s="578"/>
      <c r="BG4178" s="578"/>
      <c r="BH4178" s="578"/>
      <c r="BI4178" s="578"/>
      <c r="BJ4178" s="578"/>
      <c r="BK4178" s="578"/>
      <c r="BL4178" s="578"/>
      <c r="BM4178" s="578"/>
      <c r="BN4178" s="578"/>
      <c r="BO4178" s="578"/>
      <c r="BP4178" s="578"/>
      <c r="BQ4178" s="547"/>
      <c r="BR4178" s="578"/>
      <c r="BS4178" s="851"/>
      <c r="BT4178" s="575"/>
      <c r="BU4178" s="575"/>
      <c r="BY4178" s="575"/>
    </row>
    <row r="4179" spans="1:77" s="773" customFormat="1" ht="45" hidden="1">
      <c r="A4179" s="603"/>
      <c r="B4179" s="980" t="s">
        <v>114</v>
      </c>
      <c r="C4179" s="1552" t="s">
        <v>1149</v>
      </c>
      <c r="D4179" s="605" t="s">
        <v>49</v>
      </c>
      <c r="E4179" s="640" t="s">
        <v>2740</v>
      </c>
      <c r="F4179" s="605"/>
      <c r="G4179" s="607"/>
      <c r="H4179" s="608">
        <f t="shared" ref="H4179" si="1929">J4179</f>
        <v>9.1</v>
      </c>
      <c r="I4179" s="609"/>
      <c r="J4179" s="610">
        <f>K4179+AA4179+BM4179</f>
        <v>9.1</v>
      </c>
      <c r="K4179" s="611">
        <f t="shared" ref="K4179" si="1930">L4179+T4179+X4179+Y4179+Z4179</f>
        <v>8.2000000000000011</v>
      </c>
      <c r="L4179" s="611">
        <f t="shared" ref="L4179" si="1931">M4179+S4179</f>
        <v>7.5500000000000007</v>
      </c>
      <c r="M4179" s="611">
        <f t="shared" ref="M4179" si="1932">N4179+R4179</f>
        <v>7.5500000000000007</v>
      </c>
      <c r="N4179" s="611">
        <f t="shared" ref="N4179" si="1933">O4179+P4179+Q4179</f>
        <v>7.36</v>
      </c>
      <c r="O4179" s="611">
        <v>7.36</v>
      </c>
      <c r="P4179" s="611"/>
      <c r="Q4179" s="611"/>
      <c r="R4179" s="611">
        <v>0.19</v>
      </c>
      <c r="S4179" s="611"/>
      <c r="T4179" s="611">
        <f t="shared" ref="T4179" si="1934">U4179+V4179+W4179</f>
        <v>0</v>
      </c>
      <c r="U4179" s="611"/>
      <c r="V4179" s="611"/>
      <c r="W4179" s="611"/>
      <c r="X4179" s="611"/>
      <c r="Y4179" s="611">
        <v>0.65</v>
      </c>
      <c r="Z4179" s="611"/>
      <c r="AA4179" s="1">
        <f t="shared" ref="AA4179" si="1935">SUM(AB4179:AI4179)+AX4179+SUM(BD4179:BE4179)</f>
        <v>0.86</v>
      </c>
      <c r="AB4179" s="611"/>
      <c r="AC4179" s="611"/>
      <c r="AD4179" s="611"/>
      <c r="AE4179" s="611"/>
      <c r="AF4179" s="611"/>
      <c r="AG4179" s="611"/>
      <c r="AH4179" s="611"/>
      <c r="AI4179" s="1">
        <f t="shared" ref="AI4179" si="1936">SUM(AJ4179:AV4179)+AX4179+SUM(BD4179:BE4179)</f>
        <v>0.86</v>
      </c>
      <c r="AJ4179" s="611">
        <v>0.7</v>
      </c>
      <c r="AK4179" s="611">
        <v>0.16</v>
      </c>
      <c r="AL4179" s="611"/>
      <c r="AM4179" s="611"/>
      <c r="AN4179" s="611"/>
      <c r="AO4179" s="611"/>
      <c r="AP4179" s="611"/>
      <c r="AQ4179" s="611"/>
      <c r="AR4179" s="611"/>
      <c r="AS4179" s="611"/>
      <c r="AT4179" s="611"/>
      <c r="AU4179" s="611"/>
      <c r="AV4179" s="611"/>
      <c r="AW4179" s="611"/>
      <c r="AX4179" s="611"/>
      <c r="AY4179" s="611"/>
      <c r="AZ4179" s="611"/>
      <c r="BA4179" s="611"/>
      <c r="BB4179" s="611"/>
      <c r="BC4179" s="611"/>
      <c r="BD4179" s="611"/>
      <c r="BE4179" s="611"/>
      <c r="BF4179" s="611"/>
      <c r="BG4179" s="611"/>
      <c r="BH4179" s="611"/>
      <c r="BI4179" s="611"/>
      <c r="BJ4179" s="611"/>
      <c r="BK4179" s="611"/>
      <c r="BL4179" s="611"/>
      <c r="BM4179" s="611">
        <f t="shared" ref="BM4179" si="1937">SUM(BN4179:BP4179)</f>
        <v>0.04</v>
      </c>
      <c r="BN4179" s="611">
        <v>0.04</v>
      </c>
      <c r="BO4179" s="611"/>
      <c r="BP4179" s="611"/>
    </row>
    <row r="4180" spans="1:77" s="534" customFormat="1" hidden="1">
      <c r="A4180" s="575"/>
      <c r="B4180" s="576"/>
      <c r="C4180" s="849"/>
      <c r="D4180" s="578"/>
      <c r="E4180" s="579"/>
      <c r="F4180" s="578"/>
      <c r="G4180" s="580"/>
      <c r="H4180" s="581"/>
      <c r="I4180" s="582"/>
      <c r="J4180" s="580"/>
      <c r="K4180" s="578"/>
      <c r="L4180" s="578"/>
      <c r="M4180" s="578"/>
      <c r="N4180" s="578"/>
      <c r="O4180" s="578"/>
      <c r="P4180" s="578"/>
      <c r="Q4180" s="578"/>
      <c r="R4180" s="578"/>
      <c r="S4180" s="578"/>
      <c r="T4180" s="578"/>
      <c r="U4180" s="578"/>
      <c r="V4180" s="578"/>
      <c r="W4180" s="578"/>
      <c r="X4180" s="578"/>
      <c r="Y4180" s="578"/>
      <c r="Z4180" s="578"/>
      <c r="AA4180" s="578"/>
      <c r="AB4180" s="578"/>
      <c r="AC4180" s="578"/>
      <c r="AD4180" s="578"/>
      <c r="AE4180" s="578"/>
      <c r="AF4180" s="578"/>
      <c r="AG4180" s="578"/>
      <c r="AH4180" s="578"/>
      <c r="AI4180" s="578"/>
      <c r="AJ4180" s="578"/>
      <c r="AK4180" s="578"/>
      <c r="AL4180" s="578"/>
      <c r="AM4180" s="578"/>
      <c r="AN4180" s="578"/>
      <c r="AO4180" s="578"/>
      <c r="AP4180" s="578"/>
      <c r="AQ4180" s="578"/>
      <c r="AR4180" s="578"/>
      <c r="AS4180" s="578"/>
      <c r="AT4180" s="578"/>
      <c r="AU4180" s="567"/>
      <c r="AV4180" s="578"/>
      <c r="AW4180" s="578"/>
      <c r="AX4180" s="578"/>
      <c r="AY4180" s="578"/>
      <c r="AZ4180" s="578"/>
      <c r="BA4180" s="578"/>
      <c r="BB4180" s="578"/>
      <c r="BC4180" s="578"/>
      <c r="BD4180" s="578"/>
      <c r="BE4180" s="578"/>
      <c r="BF4180" s="578"/>
      <c r="BG4180" s="578"/>
      <c r="BH4180" s="578"/>
      <c r="BI4180" s="578"/>
      <c r="BJ4180" s="578"/>
      <c r="BK4180" s="578"/>
      <c r="BL4180" s="578"/>
      <c r="BM4180" s="578"/>
      <c r="BN4180" s="578"/>
      <c r="BO4180" s="578"/>
      <c r="BP4180" s="578"/>
      <c r="BQ4180" s="547"/>
      <c r="BR4180" s="578"/>
      <c r="BS4180" s="851"/>
      <c r="BT4180" s="575"/>
      <c r="BU4180" s="575"/>
      <c r="BY4180" s="575"/>
    </row>
    <row r="4181" spans="1:77" s="755" customFormat="1" ht="31.5" hidden="1">
      <c r="A4181" s="638"/>
      <c r="B4181" s="757">
        <v>58</v>
      </c>
      <c r="C4181" s="1089" t="s">
        <v>1150</v>
      </c>
      <c r="D4181" s="640" t="s">
        <v>49</v>
      </c>
      <c r="E4181" s="398" t="s">
        <v>72</v>
      </c>
      <c r="F4181" s="774">
        <v>0.37</v>
      </c>
      <c r="G4181" s="642"/>
      <c r="H4181" s="643">
        <f t="shared" ref="H4181" si="1938">J4181</f>
        <v>0.37</v>
      </c>
      <c r="I4181" s="644"/>
      <c r="J4181" s="645">
        <f t="shared" ref="J4181" si="1939">K4181+AA4181+BM4181</f>
        <v>0.37</v>
      </c>
      <c r="K4181" s="1">
        <f t="shared" ref="K4181" si="1940">L4181+T4181+X4181+Y4181+Z4181</f>
        <v>0.37</v>
      </c>
      <c r="L4181" s="1">
        <f t="shared" ref="L4181" si="1941">M4181+S4181</f>
        <v>0.37</v>
      </c>
      <c r="M4181" s="1">
        <f t="shared" ref="M4181" si="1942">N4181+R4181</f>
        <v>0.37</v>
      </c>
      <c r="N4181" s="1">
        <f t="shared" ref="N4181" si="1943">O4181+P4181+Q4181</f>
        <v>0.37</v>
      </c>
      <c r="O4181" s="1">
        <v>0.37</v>
      </c>
      <c r="P4181" s="1"/>
      <c r="Q4181" s="1"/>
      <c r="R4181" s="1"/>
      <c r="S4181" s="1"/>
      <c r="T4181" s="1">
        <f t="shared" ref="T4181" si="1944">U4181+V4181+W4181</f>
        <v>0</v>
      </c>
      <c r="U4181" s="1"/>
      <c r="V4181" s="1"/>
      <c r="W4181" s="1"/>
      <c r="X4181" s="1"/>
      <c r="Y4181" s="1"/>
      <c r="Z4181" s="1"/>
      <c r="AA4181" s="765">
        <f t="shared" ref="AA4181" si="1945">SUM(AB4181:AI4181)+AW4181+SUM(AY4181:BC4181)+SUM(BF4181:BL4181)</f>
        <v>0</v>
      </c>
      <c r="AB4181" s="1"/>
      <c r="AC4181" s="1"/>
      <c r="AD4181" s="1"/>
      <c r="AE4181" s="1"/>
      <c r="AF4181" s="1"/>
      <c r="AG4181" s="1"/>
      <c r="AH4181" s="1"/>
      <c r="AI4181" s="765">
        <f t="shared" ref="AI4181" si="1946">SUM(AJ4181:AV4181)+AX4181+SUM(BD4181:BE4181)</f>
        <v>0</v>
      </c>
      <c r="AJ4181" s="1"/>
      <c r="AK4181" s="1"/>
      <c r="AL4181" s="1"/>
      <c r="AM4181" s="1"/>
      <c r="AN4181" s="1"/>
      <c r="AO4181" s="1"/>
      <c r="AP4181" s="1"/>
      <c r="AQ4181" s="1"/>
      <c r="AR4181" s="1"/>
      <c r="AS4181" s="1"/>
      <c r="AT4181" s="1"/>
      <c r="AU4181" s="1"/>
      <c r="AV4181" s="1"/>
      <c r="AW4181" s="1"/>
      <c r="AX4181" s="1"/>
      <c r="AY4181" s="1"/>
      <c r="AZ4181" s="1"/>
      <c r="BA4181" s="1"/>
      <c r="BB4181" s="1"/>
      <c r="BC4181" s="1"/>
      <c r="BD4181" s="1"/>
      <c r="BE4181" s="1"/>
      <c r="BF4181" s="1"/>
      <c r="BG4181" s="1"/>
      <c r="BH4181" s="1"/>
      <c r="BI4181" s="1"/>
      <c r="BJ4181" s="1"/>
      <c r="BK4181" s="1"/>
      <c r="BL4181" s="1"/>
      <c r="BM4181" s="1">
        <f t="shared" ref="BM4181" si="1947">SUM(BN4181:BP4181)</f>
        <v>0</v>
      </c>
      <c r="BN4181" s="1"/>
      <c r="BO4181" s="1"/>
      <c r="BP4181" s="1"/>
    </row>
    <row r="4182" spans="1:77" s="534" customFormat="1" hidden="1">
      <c r="A4182" s="575"/>
      <c r="B4182" s="576"/>
      <c r="C4182" s="849"/>
      <c r="D4182" s="578"/>
      <c r="E4182" s="579"/>
      <c r="F4182" s="578"/>
      <c r="G4182" s="580"/>
      <c r="H4182" s="581"/>
      <c r="I4182" s="582"/>
      <c r="J4182" s="580"/>
      <c r="K4182" s="578"/>
      <c r="L4182" s="578"/>
      <c r="M4182" s="578"/>
      <c r="N4182" s="578"/>
      <c r="O4182" s="578"/>
      <c r="P4182" s="578"/>
      <c r="Q4182" s="578"/>
      <c r="R4182" s="578"/>
      <c r="S4182" s="578"/>
      <c r="T4182" s="578"/>
      <c r="U4182" s="578"/>
      <c r="V4182" s="578"/>
      <c r="W4182" s="578"/>
      <c r="X4182" s="578"/>
      <c r="Y4182" s="578"/>
      <c r="Z4182" s="578"/>
      <c r="AA4182" s="578"/>
      <c r="AB4182" s="578"/>
      <c r="AC4182" s="578"/>
      <c r="AD4182" s="578"/>
      <c r="AE4182" s="578"/>
      <c r="AF4182" s="578"/>
      <c r="AG4182" s="578"/>
      <c r="AH4182" s="578"/>
      <c r="AI4182" s="578"/>
      <c r="AJ4182" s="578"/>
      <c r="AK4182" s="578"/>
      <c r="AL4182" s="578"/>
      <c r="AM4182" s="578"/>
      <c r="AN4182" s="578"/>
      <c r="AO4182" s="578"/>
      <c r="AP4182" s="578"/>
      <c r="AQ4182" s="578"/>
      <c r="AR4182" s="578"/>
      <c r="AS4182" s="578"/>
      <c r="AT4182" s="578"/>
      <c r="AU4182" s="567"/>
      <c r="AV4182" s="578"/>
      <c r="AW4182" s="578"/>
      <c r="AX4182" s="578"/>
      <c r="AY4182" s="578"/>
      <c r="AZ4182" s="578"/>
      <c r="BA4182" s="578"/>
      <c r="BB4182" s="578"/>
      <c r="BC4182" s="578"/>
      <c r="BD4182" s="578"/>
      <c r="BE4182" s="578"/>
      <c r="BF4182" s="578"/>
      <c r="BG4182" s="578"/>
      <c r="BH4182" s="578"/>
      <c r="BI4182" s="578"/>
      <c r="BJ4182" s="578"/>
      <c r="BK4182" s="578"/>
      <c r="BL4182" s="578"/>
      <c r="BM4182" s="578"/>
      <c r="BN4182" s="578"/>
      <c r="BO4182" s="578"/>
      <c r="BP4182" s="578"/>
      <c r="BQ4182" s="547"/>
      <c r="BR4182" s="578"/>
      <c r="BS4182" s="851"/>
      <c r="BT4182" s="575"/>
      <c r="BU4182" s="575"/>
      <c r="BY4182" s="575"/>
    </row>
    <row r="4183" spans="1:77" s="755" customFormat="1" ht="30" hidden="1">
      <c r="A4183" s="638"/>
      <c r="B4183" s="980" t="s">
        <v>114</v>
      </c>
      <c r="C4183" s="854" t="s">
        <v>1151</v>
      </c>
      <c r="D4183" s="640" t="s">
        <v>49</v>
      </c>
      <c r="E4183" s="640" t="s">
        <v>95</v>
      </c>
      <c r="F4183" s="640"/>
      <c r="G4183" s="642"/>
      <c r="H4183" s="643">
        <f t="shared" ref="H4183" si="1948">I4183+J4183</f>
        <v>5.65</v>
      </c>
      <c r="I4183" s="644"/>
      <c r="J4183" s="645">
        <f>K4183+AA4183+BM4183</f>
        <v>5.65</v>
      </c>
      <c r="K4183" s="1">
        <f t="shared" ref="K4183:K4184" si="1949">L4183+T4183+X4183+Y4183+Z4183</f>
        <v>3.31</v>
      </c>
      <c r="L4183" s="1">
        <f t="shared" ref="L4183:L4184" si="1950">M4183+S4183</f>
        <v>2.58</v>
      </c>
      <c r="M4183" s="1">
        <f t="shared" ref="M4183:M4184" si="1951">N4183+R4183</f>
        <v>2.19</v>
      </c>
      <c r="N4183" s="1">
        <f t="shared" ref="N4183:N4184" si="1952">O4183+P4183+Q4183</f>
        <v>2.19</v>
      </c>
      <c r="O4183" s="1">
        <f>0.75+0.03+0.21+0.26+0.32+0.62</f>
        <v>2.19</v>
      </c>
      <c r="P4183" s="1"/>
      <c r="Q4183" s="1"/>
      <c r="R4183" s="1"/>
      <c r="S4183" s="1">
        <v>0.39</v>
      </c>
      <c r="T4183" s="1">
        <f t="shared" ref="T4183:T4184" si="1953">U4183+V4183+W4183</f>
        <v>0</v>
      </c>
      <c r="U4183" s="1"/>
      <c r="V4183" s="1"/>
      <c r="W4183" s="1"/>
      <c r="X4183" s="1"/>
      <c r="Y4183" s="1">
        <f>0.53+0.08+0.12</f>
        <v>0.73</v>
      </c>
      <c r="Z4183" s="1"/>
      <c r="AA4183" s="1">
        <f t="shared" ref="AA4183:AA4184" si="1954">SUM(AB4183:AI4183)+AW4183+SUM(AY4183:BC4183)+SUM(BF4183:BL4183)</f>
        <v>0</v>
      </c>
      <c r="AB4183" s="1"/>
      <c r="AC4183" s="1"/>
      <c r="AD4183" s="1"/>
      <c r="AE4183" s="1"/>
      <c r="AF4183" s="1"/>
      <c r="AG4183" s="1"/>
      <c r="AH4183" s="1"/>
      <c r="AI4183" s="1">
        <f t="shared" ref="AI4183:AI4184" si="1955">SUM(AJ4183:AV4183)+AX4183+SUM(BD4183:BE4183)</f>
        <v>0</v>
      </c>
      <c r="AJ4183" s="1"/>
      <c r="AK4183" s="1"/>
      <c r="AL4183" s="1"/>
      <c r="AM4183" s="1"/>
      <c r="AN4183" s="1"/>
      <c r="AO4183" s="1"/>
      <c r="AP4183" s="1"/>
      <c r="AQ4183" s="1"/>
      <c r="AR4183" s="1"/>
      <c r="AS4183" s="1"/>
      <c r="AT4183" s="1"/>
      <c r="AU4183" s="1"/>
      <c r="AV4183" s="1"/>
      <c r="AW4183" s="1"/>
      <c r="AX4183" s="1"/>
      <c r="AY4183" s="1"/>
      <c r="AZ4183" s="1"/>
      <c r="BA4183" s="1"/>
      <c r="BB4183" s="1"/>
      <c r="BC4183" s="1"/>
      <c r="BD4183" s="1"/>
      <c r="BE4183" s="1"/>
      <c r="BF4183" s="1"/>
      <c r="BG4183" s="1"/>
      <c r="BH4183" s="1"/>
      <c r="BI4183" s="1"/>
      <c r="BJ4183" s="1"/>
      <c r="BK4183" s="1"/>
      <c r="BL4183" s="1"/>
      <c r="BM4183" s="1">
        <f t="shared" ref="BM4183:BM4184" si="1956">SUM(BN4183:BP4183)</f>
        <v>2.3400000000000003</v>
      </c>
      <c r="BN4183" s="1">
        <f>1.5+0.03+0.19+0.24+0.16+0.22</f>
        <v>2.3400000000000003</v>
      </c>
      <c r="BO4183" s="1"/>
      <c r="BP4183" s="1"/>
    </row>
    <row r="4184" spans="1:77" s="755" customFormat="1" ht="45" hidden="1">
      <c r="A4184" s="638"/>
      <c r="B4184" s="980" t="s">
        <v>114</v>
      </c>
      <c r="C4184" s="1352" t="s">
        <v>1152</v>
      </c>
      <c r="D4184" s="640" t="s">
        <v>49</v>
      </c>
      <c r="E4184" s="640" t="s">
        <v>95</v>
      </c>
      <c r="F4184" s="640"/>
      <c r="G4184" s="642"/>
      <c r="H4184" s="643">
        <f t="shared" ref="H4184" si="1957">J4184</f>
        <v>2.96</v>
      </c>
      <c r="I4184" s="644"/>
      <c r="J4184" s="645">
        <f>K4184+AA4184+BM4184</f>
        <v>2.96</v>
      </c>
      <c r="K4184" s="1">
        <f t="shared" si="1949"/>
        <v>2.94</v>
      </c>
      <c r="L4184" s="1">
        <f t="shared" si="1950"/>
        <v>2.82</v>
      </c>
      <c r="M4184" s="1">
        <f t="shared" si="1951"/>
        <v>2.5</v>
      </c>
      <c r="N4184" s="1">
        <f t="shared" si="1952"/>
        <v>2.5</v>
      </c>
      <c r="O4184" s="1">
        <v>2.5</v>
      </c>
      <c r="P4184" s="1"/>
      <c r="Q4184" s="1"/>
      <c r="R4184" s="1"/>
      <c r="S4184" s="1">
        <v>0.32</v>
      </c>
      <c r="T4184" s="1">
        <f t="shared" si="1953"/>
        <v>0</v>
      </c>
      <c r="U4184" s="1"/>
      <c r="V4184" s="1"/>
      <c r="W4184" s="1"/>
      <c r="X4184" s="1"/>
      <c r="Y4184" s="1">
        <v>0.12</v>
      </c>
      <c r="Z4184" s="1"/>
      <c r="AA4184" s="1">
        <f t="shared" si="1954"/>
        <v>0.02</v>
      </c>
      <c r="AB4184" s="1"/>
      <c r="AC4184" s="1"/>
      <c r="AD4184" s="1"/>
      <c r="AE4184" s="1"/>
      <c r="AF4184" s="1"/>
      <c r="AG4184" s="1"/>
      <c r="AH4184" s="1"/>
      <c r="AI4184" s="1">
        <f t="shared" si="1955"/>
        <v>0</v>
      </c>
      <c r="AJ4184" s="1"/>
      <c r="AK4184" s="1"/>
      <c r="AL4184" s="1"/>
      <c r="AM4184" s="1"/>
      <c r="AN4184" s="1"/>
      <c r="AO4184" s="1"/>
      <c r="AP4184" s="1"/>
      <c r="AQ4184" s="1"/>
      <c r="AR4184" s="1"/>
      <c r="AS4184" s="1"/>
      <c r="AT4184" s="1"/>
      <c r="AU4184" s="1"/>
      <c r="AV4184" s="1"/>
      <c r="AW4184" s="1"/>
      <c r="AX4184" s="1"/>
      <c r="AY4184" s="1">
        <v>0.02</v>
      </c>
      <c r="AZ4184" s="1"/>
      <c r="BA4184" s="1"/>
      <c r="BB4184" s="1"/>
      <c r="BC4184" s="1"/>
      <c r="BD4184" s="1"/>
      <c r="BE4184" s="1"/>
      <c r="BF4184" s="1"/>
      <c r="BG4184" s="1"/>
      <c r="BH4184" s="1"/>
      <c r="BI4184" s="1"/>
      <c r="BJ4184" s="1"/>
      <c r="BK4184" s="1"/>
      <c r="BL4184" s="1"/>
      <c r="BM4184" s="1">
        <f t="shared" si="1956"/>
        <v>0</v>
      </c>
      <c r="BN4184" s="1"/>
      <c r="BO4184" s="1"/>
      <c r="BP4184" s="1"/>
    </row>
    <row r="4185" spans="1:77" s="534" customFormat="1" hidden="1">
      <c r="A4185" s="575"/>
      <c r="B4185" s="576"/>
      <c r="C4185" s="849"/>
      <c r="D4185" s="578"/>
      <c r="E4185" s="579"/>
      <c r="F4185" s="578"/>
      <c r="G4185" s="580"/>
      <c r="H4185" s="581"/>
      <c r="I4185" s="582"/>
      <c r="J4185" s="580"/>
      <c r="K4185" s="578"/>
      <c r="L4185" s="578"/>
      <c r="M4185" s="578"/>
      <c r="N4185" s="578"/>
      <c r="O4185" s="578"/>
      <c r="P4185" s="578"/>
      <c r="Q4185" s="578"/>
      <c r="R4185" s="578"/>
      <c r="S4185" s="578"/>
      <c r="T4185" s="578"/>
      <c r="U4185" s="578"/>
      <c r="V4185" s="578"/>
      <c r="W4185" s="578"/>
      <c r="X4185" s="578"/>
      <c r="Y4185" s="578"/>
      <c r="Z4185" s="578"/>
      <c r="AA4185" s="578"/>
      <c r="AB4185" s="578"/>
      <c r="AC4185" s="578"/>
      <c r="AD4185" s="578"/>
      <c r="AE4185" s="578"/>
      <c r="AF4185" s="578"/>
      <c r="AG4185" s="578"/>
      <c r="AH4185" s="578"/>
      <c r="AI4185" s="578"/>
      <c r="AJ4185" s="578"/>
      <c r="AK4185" s="578"/>
      <c r="AL4185" s="578"/>
      <c r="AM4185" s="578"/>
      <c r="AN4185" s="578"/>
      <c r="AO4185" s="578"/>
      <c r="AP4185" s="578"/>
      <c r="AQ4185" s="578"/>
      <c r="AR4185" s="578"/>
      <c r="AS4185" s="578"/>
      <c r="AT4185" s="578"/>
      <c r="AU4185" s="567"/>
      <c r="AV4185" s="578"/>
      <c r="AW4185" s="578"/>
      <c r="AX4185" s="578"/>
      <c r="AY4185" s="578"/>
      <c r="AZ4185" s="578"/>
      <c r="BA4185" s="578"/>
      <c r="BB4185" s="578"/>
      <c r="BC4185" s="578"/>
      <c r="BD4185" s="578"/>
      <c r="BE4185" s="578"/>
      <c r="BF4185" s="578"/>
      <c r="BG4185" s="578"/>
      <c r="BH4185" s="578"/>
      <c r="BI4185" s="578"/>
      <c r="BJ4185" s="578"/>
      <c r="BK4185" s="578"/>
      <c r="BL4185" s="578"/>
      <c r="BM4185" s="578"/>
      <c r="BN4185" s="578"/>
      <c r="BO4185" s="578"/>
      <c r="BP4185" s="578"/>
      <c r="BQ4185" s="547"/>
      <c r="BR4185" s="578"/>
      <c r="BS4185" s="851"/>
      <c r="BT4185" s="575"/>
      <c r="BU4185" s="575"/>
      <c r="BY4185" s="575"/>
    </row>
    <row r="4186" spans="1:77" s="534" customFormat="1" hidden="1">
      <c r="A4186" s="575"/>
      <c r="B4186" s="576"/>
      <c r="C4186" s="849"/>
      <c r="D4186" s="578"/>
      <c r="E4186" s="579"/>
      <c r="F4186" s="578"/>
      <c r="G4186" s="580"/>
      <c r="H4186" s="581"/>
      <c r="I4186" s="582"/>
      <c r="J4186" s="580"/>
      <c r="K4186" s="578"/>
      <c r="L4186" s="578"/>
      <c r="M4186" s="578"/>
      <c r="N4186" s="578"/>
      <c r="O4186" s="578"/>
      <c r="P4186" s="578"/>
      <c r="Q4186" s="578"/>
      <c r="R4186" s="578"/>
      <c r="S4186" s="578"/>
      <c r="T4186" s="578"/>
      <c r="U4186" s="578"/>
      <c r="V4186" s="578"/>
      <c r="W4186" s="578"/>
      <c r="X4186" s="578"/>
      <c r="Y4186" s="578"/>
      <c r="Z4186" s="578"/>
      <c r="AA4186" s="578"/>
      <c r="AB4186" s="578"/>
      <c r="AC4186" s="578"/>
      <c r="AD4186" s="578"/>
      <c r="AE4186" s="578"/>
      <c r="AF4186" s="578"/>
      <c r="AG4186" s="578"/>
      <c r="AH4186" s="578"/>
      <c r="AI4186" s="578"/>
      <c r="AJ4186" s="578"/>
      <c r="AK4186" s="578"/>
      <c r="AL4186" s="578"/>
      <c r="AM4186" s="578"/>
      <c r="AN4186" s="578"/>
      <c r="AO4186" s="578"/>
      <c r="AP4186" s="578"/>
      <c r="AQ4186" s="578"/>
      <c r="AR4186" s="578"/>
      <c r="AS4186" s="578"/>
      <c r="AT4186" s="578"/>
      <c r="AU4186" s="567"/>
      <c r="AV4186" s="578"/>
      <c r="AW4186" s="578"/>
      <c r="AX4186" s="578"/>
      <c r="AY4186" s="578"/>
      <c r="AZ4186" s="578"/>
      <c r="BA4186" s="578"/>
      <c r="BB4186" s="578"/>
      <c r="BC4186" s="578"/>
      <c r="BD4186" s="578"/>
      <c r="BE4186" s="578"/>
      <c r="BF4186" s="578"/>
      <c r="BG4186" s="578"/>
      <c r="BH4186" s="578"/>
      <c r="BI4186" s="578"/>
      <c r="BJ4186" s="578"/>
      <c r="BK4186" s="578"/>
      <c r="BL4186" s="578"/>
      <c r="BM4186" s="578"/>
      <c r="BN4186" s="578"/>
      <c r="BO4186" s="578"/>
      <c r="BP4186" s="578"/>
      <c r="BQ4186" s="547"/>
      <c r="BR4186" s="578"/>
      <c r="BS4186" s="851"/>
      <c r="BT4186" s="575"/>
      <c r="BU4186" s="575"/>
      <c r="BY4186" s="575"/>
    </row>
    <row r="4187" spans="1:77" s="773" customFormat="1" ht="25.5" hidden="1">
      <c r="A4187" s="855">
        <v>2022</v>
      </c>
      <c r="B4187" s="856">
        <v>36</v>
      </c>
      <c r="C4187" s="857" t="s">
        <v>1153</v>
      </c>
      <c r="D4187" s="858" t="s">
        <v>49</v>
      </c>
      <c r="E4187" s="859" t="s">
        <v>97</v>
      </c>
      <c r="F4187" s="858"/>
      <c r="G4187" s="858"/>
      <c r="H4187" s="608">
        <f t="shared" ref="H4187:H4190" si="1958">J4187</f>
        <v>0.6</v>
      </c>
      <c r="I4187" s="609"/>
      <c r="J4187" s="610">
        <f>K4187+AA4187+BM4187</f>
        <v>0.6</v>
      </c>
      <c r="K4187" s="611">
        <f t="shared" ref="K4187:K4190" si="1959">L4187+T4187+X4187+Y4187+Z4187</f>
        <v>0.59</v>
      </c>
      <c r="L4187" s="611">
        <f t="shared" ref="L4187:L4190" si="1960">M4187+S4187</f>
        <v>0.59</v>
      </c>
      <c r="M4187" s="611">
        <f t="shared" ref="M4187:M4190" si="1961">N4187+R4187</f>
        <v>0.59</v>
      </c>
      <c r="N4187" s="611">
        <f t="shared" ref="N4187:N4190" si="1962">O4187+P4187+Q4187</f>
        <v>0.21</v>
      </c>
      <c r="O4187" s="611">
        <v>0.21</v>
      </c>
      <c r="P4187" s="611"/>
      <c r="Q4187" s="611"/>
      <c r="R4187" s="611">
        <v>0.38</v>
      </c>
      <c r="S4187" s="611"/>
      <c r="T4187" s="611">
        <f t="shared" ref="T4187:T4190" si="1963">U4187+V4187+W4187</f>
        <v>0</v>
      </c>
      <c r="U4187" s="611"/>
      <c r="V4187" s="611"/>
      <c r="W4187" s="611"/>
      <c r="X4187" s="611"/>
      <c r="Y4187" s="611"/>
      <c r="Z4187" s="611"/>
      <c r="AA4187" s="611">
        <f t="shared" ref="AA4187:AA4190" si="1964">SUM(AB4187:AI4187)+AW4187+SUM(AY4187:BC4187)+SUM(BF4187:BL4187)</f>
        <v>0.01</v>
      </c>
      <c r="AB4187" s="611"/>
      <c r="AC4187" s="611"/>
      <c r="AD4187" s="611"/>
      <c r="AE4187" s="611"/>
      <c r="AF4187" s="611"/>
      <c r="AG4187" s="611"/>
      <c r="AH4187" s="611"/>
      <c r="AI4187" s="611">
        <f t="shared" ref="AI4187:AI4190" si="1965">SUM(AJ4187:AV4187)+AX4187+SUM(BD4187:BE4187)</f>
        <v>0.01</v>
      </c>
      <c r="AJ4187" s="611">
        <v>0.01</v>
      </c>
      <c r="AK4187" s="611"/>
      <c r="AL4187" s="611"/>
      <c r="AM4187" s="611"/>
      <c r="AN4187" s="611"/>
      <c r="AO4187" s="611"/>
      <c r="AP4187" s="611"/>
      <c r="AQ4187" s="611"/>
      <c r="AR4187" s="611"/>
      <c r="AS4187" s="611"/>
      <c r="AT4187" s="611"/>
      <c r="AU4187" s="611"/>
      <c r="AV4187" s="611"/>
      <c r="AW4187" s="611"/>
      <c r="AX4187" s="611"/>
      <c r="AY4187" s="611"/>
      <c r="AZ4187" s="611"/>
      <c r="BA4187" s="611"/>
      <c r="BB4187" s="611"/>
      <c r="BC4187" s="611"/>
      <c r="BD4187" s="611"/>
      <c r="BE4187" s="611"/>
      <c r="BF4187" s="611"/>
      <c r="BG4187" s="611"/>
      <c r="BH4187" s="611"/>
      <c r="BI4187" s="611"/>
      <c r="BJ4187" s="611"/>
      <c r="BK4187" s="611"/>
      <c r="BL4187" s="611"/>
      <c r="BM4187" s="611">
        <f t="shared" ref="BM4187:BM4190" si="1966">SUM(BN4187:BP4187)</f>
        <v>0</v>
      </c>
      <c r="BN4187" s="611"/>
      <c r="BO4187" s="611"/>
      <c r="BP4187" s="611"/>
    </row>
    <row r="4188" spans="1:77" s="773" customFormat="1" ht="25.5" hidden="1">
      <c r="A4188" s="855">
        <v>2022</v>
      </c>
      <c r="B4188" s="856">
        <v>44</v>
      </c>
      <c r="C4188" s="857" t="s">
        <v>1154</v>
      </c>
      <c r="D4188" s="858" t="s">
        <v>49</v>
      </c>
      <c r="E4188" s="859" t="s">
        <v>97</v>
      </c>
      <c r="F4188" s="858"/>
      <c r="G4188" s="858"/>
      <c r="H4188" s="608">
        <f t="shared" si="1958"/>
        <v>0.55000000000000004</v>
      </c>
      <c r="I4188" s="609"/>
      <c r="J4188" s="610">
        <f>K4188+AA4188+BM4188</f>
        <v>0.55000000000000004</v>
      </c>
      <c r="K4188" s="611">
        <f t="shared" si="1959"/>
        <v>0.54</v>
      </c>
      <c r="L4188" s="611">
        <f t="shared" si="1960"/>
        <v>0.54</v>
      </c>
      <c r="M4188" s="611">
        <f t="shared" si="1961"/>
        <v>0.54</v>
      </c>
      <c r="N4188" s="611">
        <f t="shared" si="1962"/>
        <v>0.54</v>
      </c>
      <c r="O4188" s="611">
        <v>0.54</v>
      </c>
      <c r="P4188" s="611"/>
      <c r="Q4188" s="611"/>
      <c r="R4188" s="611"/>
      <c r="S4188" s="611"/>
      <c r="T4188" s="611">
        <f t="shared" si="1963"/>
        <v>0</v>
      </c>
      <c r="U4188" s="611"/>
      <c r="V4188" s="611"/>
      <c r="W4188" s="611"/>
      <c r="X4188" s="611"/>
      <c r="Y4188" s="611"/>
      <c r="Z4188" s="611"/>
      <c r="AA4188" s="611">
        <f t="shared" si="1964"/>
        <v>0.01</v>
      </c>
      <c r="AB4188" s="611"/>
      <c r="AC4188" s="611"/>
      <c r="AD4188" s="611"/>
      <c r="AE4188" s="611"/>
      <c r="AF4188" s="611"/>
      <c r="AG4188" s="611"/>
      <c r="AH4188" s="611"/>
      <c r="AI4188" s="611">
        <f t="shared" si="1965"/>
        <v>0.01</v>
      </c>
      <c r="AJ4188" s="611">
        <v>0.01</v>
      </c>
      <c r="AK4188" s="611"/>
      <c r="AL4188" s="611"/>
      <c r="AM4188" s="611"/>
      <c r="AN4188" s="611"/>
      <c r="AO4188" s="611"/>
      <c r="AP4188" s="611"/>
      <c r="AQ4188" s="611"/>
      <c r="AR4188" s="611"/>
      <c r="AS4188" s="611"/>
      <c r="AT4188" s="611"/>
      <c r="AU4188" s="611"/>
      <c r="AV4188" s="611"/>
      <c r="AW4188" s="611"/>
      <c r="AX4188" s="611"/>
      <c r="AY4188" s="611"/>
      <c r="AZ4188" s="611"/>
      <c r="BA4188" s="611"/>
      <c r="BB4188" s="611"/>
      <c r="BC4188" s="611"/>
      <c r="BD4188" s="611"/>
      <c r="BE4188" s="611"/>
      <c r="BF4188" s="611"/>
      <c r="BG4188" s="611"/>
      <c r="BH4188" s="611"/>
      <c r="BI4188" s="611"/>
      <c r="BJ4188" s="611"/>
      <c r="BK4188" s="611"/>
      <c r="BL4188" s="611"/>
      <c r="BM4188" s="611">
        <f t="shared" si="1966"/>
        <v>0</v>
      </c>
      <c r="BN4188" s="611"/>
      <c r="BO4188" s="611"/>
      <c r="BP4188" s="611"/>
    </row>
    <row r="4189" spans="1:77" s="773" customFormat="1" ht="25.5" hidden="1">
      <c r="A4189" s="855">
        <v>2022</v>
      </c>
      <c r="B4189" s="856">
        <v>54</v>
      </c>
      <c r="C4189" s="1099" t="s">
        <v>1155</v>
      </c>
      <c r="D4189" s="1100" t="s">
        <v>49</v>
      </c>
      <c r="E4189" s="859" t="s">
        <v>97</v>
      </c>
      <c r="F4189" s="858"/>
      <c r="G4189" s="858"/>
      <c r="H4189" s="608">
        <f t="shared" si="1958"/>
        <v>1.1700000000000002</v>
      </c>
      <c r="I4189" s="609"/>
      <c r="J4189" s="610">
        <f>K4189+AA4189+BM4189</f>
        <v>1.1700000000000002</v>
      </c>
      <c r="K4189" s="611">
        <f t="shared" si="1959"/>
        <v>1.1600000000000001</v>
      </c>
      <c r="L4189" s="611">
        <f t="shared" si="1960"/>
        <v>1.1600000000000001</v>
      </c>
      <c r="M4189" s="611">
        <f t="shared" si="1961"/>
        <v>1.1600000000000001</v>
      </c>
      <c r="N4189" s="611">
        <f t="shared" si="1962"/>
        <v>1.02</v>
      </c>
      <c r="O4189" s="611"/>
      <c r="P4189" s="611">
        <v>1.02</v>
      </c>
      <c r="Q4189" s="611"/>
      <c r="R4189" s="611">
        <v>0.14000000000000001</v>
      </c>
      <c r="S4189" s="611"/>
      <c r="T4189" s="611">
        <f t="shared" si="1963"/>
        <v>0</v>
      </c>
      <c r="U4189" s="611"/>
      <c r="V4189" s="611"/>
      <c r="W4189" s="611"/>
      <c r="X4189" s="611"/>
      <c r="Y4189" s="611"/>
      <c r="Z4189" s="611"/>
      <c r="AA4189" s="611">
        <f t="shared" si="1964"/>
        <v>0.01</v>
      </c>
      <c r="AB4189" s="611"/>
      <c r="AC4189" s="611"/>
      <c r="AD4189" s="611"/>
      <c r="AE4189" s="611"/>
      <c r="AF4189" s="611"/>
      <c r="AG4189" s="611"/>
      <c r="AH4189" s="611"/>
      <c r="AI4189" s="611">
        <f t="shared" si="1965"/>
        <v>0.01</v>
      </c>
      <c r="AJ4189" s="611">
        <v>0.01</v>
      </c>
      <c r="AK4189" s="611"/>
      <c r="AL4189" s="611"/>
      <c r="AM4189" s="611"/>
      <c r="AN4189" s="611"/>
      <c r="AO4189" s="611"/>
      <c r="AP4189" s="611"/>
      <c r="AQ4189" s="611"/>
      <c r="AR4189" s="611"/>
      <c r="AS4189" s="611"/>
      <c r="AT4189" s="611"/>
      <c r="AU4189" s="611"/>
      <c r="AV4189" s="611"/>
      <c r="AW4189" s="611"/>
      <c r="AX4189" s="611"/>
      <c r="AY4189" s="611"/>
      <c r="AZ4189" s="611"/>
      <c r="BA4189" s="611"/>
      <c r="BB4189" s="611"/>
      <c r="BC4189" s="611"/>
      <c r="BD4189" s="611"/>
      <c r="BE4189" s="611"/>
      <c r="BF4189" s="611"/>
      <c r="BG4189" s="611"/>
      <c r="BH4189" s="611"/>
      <c r="BI4189" s="611"/>
      <c r="BJ4189" s="611"/>
      <c r="BK4189" s="611"/>
      <c r="BL4189" s="611"/>
      <c r="BM4189" s="611">
        <f t="shared" si="1966"/>
        <v>0</v>
      </c>
      <c r="BN4189" s="611"/>
      <c r="BO4189" s="611"/>
      <c r="BP4189" s="611"/>
    </row>
    <row r="4190" spans="1:77" s="773" customFormat="1" hidden="1">
      <c r="A4190" s="855">
        <v>2022</v>
      </c>
      <c r="B4190" s="856">
        <v>62</v>
      </c>
      <c r="C4190" s="1099" t="s">
        <v>1156</v>
      </c>
      <c r="D4190" s="1100" t="s">
        <v>49</v>
      </c>
      <c r="E4190" s="859" t="s">
        <v>97</v>
      </c>
      <c r="F4190" s="858"/>
      <c r="G4190" s="858"/>
      <c r="H4190" s="608">
        <f t="shared" si="1958"/>
        <v>0.49</v>
      </c>
      <c r="I4190" s="609"/>
      <c r="J4190" s="610">
        <f>K4190+AA4190+BM4190</f>
        <v>0.49</v>
      </c>
      <c r="K4190" s="611">
        <f t="shared" si="1959"/>
        <v>0.33</v>
      </c>
      <c r="L4190" s="611">
        <f t="shared" si="1960"/>
        <v>0.26</v>
      </c>
      <c r="M4190" s="611">
        <f t="shared" si="1961"/>
        <v>0.26</v>
      </c>
      <c r="N4190" s="611">
        <f t="shared" si="1962"/>
        <v>0.26</v>
      </c>
      <c r="O4190" s="611">
        <v>0.26</v>
      </c>
      <c r="P4190" s="611"/>
      <c r="Q4190" s="611"/>
      <c r="R4190" s="611"/>
      <c r="S4190" s="611"/>
      <c r="T4190" s="611">
        <f t="shared" si="1963"/>
        <v>0</v>
      </c>
      <c r="U4190" s="611"/>
      <c r="V4190" s="611"/>
      <c r="W4190" s="611"/>
      <c r="X4190" s="611"/>
      <c r="Y4190" s="611">
        <v>7.0000000000000007E-2</v>
      </c>
      <c r="Z4190" s="611"/>
      <c r="AA4190" s="611">
        <f t="shared" si="1964"/>
        <v>0.13999999999999999</v>
      </c>
      <c r="AB4190" s="611"/>
      <c r="AC4190" s="611"/>
      <c r="AD4190" s="611"/>
      <c r="AE4190" s="611"/>
      <c r="AF4190" s="611"/>
      <c r="AG4190" s="611"/>
      <c r="AH4190" s="611"/>
      <c r="AI4190" s="611">
        <f t="shared" si="1965"/>
        <v>0.02</v>
      </c>
      <c r="AJ4190" s="611">
        <v>0.02</v>
      </c>
      <c r="AK4190" s="611"/>
      <c r="AL4190" s="611"/>
      <c r="AM4190" s="611"/>
      <c r="AN4190" s="611"/>
      <c r="AO4190" s="611"/>
      <c r="AP4190" s="611"/>
      <c r="AQ4190" s="611"/>
      <c r="AR4190" s="611"/>
      <c r="AS4190" s="611"/>
      <c r="AT4190" s="611"/>
      <c r="AU4190" s="611"/>
      <c r="AV4190" s="611"/>
      <c r="AW4190" s="611"/>
      <c r="AX4190" s="611"/>
      <c r="AY4190" s="611">
        <v>0.12</v>
      </c>
      <c r="AZ4190" s="611"/>
      <c r="BA4190" s="611"/>
      <c r="BB4190" s="611"/>
      <c r="BC4190" s="611"/>
      <c r="BD4190" s="611"/>
      <c r="BE4190" s="611"/>
      <c r="BF4190" s="611"/>
      <c r="BG4190" s="611"/>
      <c r="BH4190" s="611"/>
      <c r="BI4190" s="611"/>
      <c r="BJ4190" s="611"/>
      <c r="BK4190" s="611"/>
      <c r="BL4190" s="611"/>
      <c r="BM4190" s="611">
        <f t="shared" si="1966"/>
        <v>0.02</v>
      </c>
      <c r="BN4190" s="611">
        <v>0.02</v>
      </c>
      <c r="BO4190" s="611"/>
      <c r="BP4190" s="611"/>
    </row>
    <row r="4191" spans="1:77" s="534" customFormat="1" hidden="1">
      <c r="A4191" s="575"/>
      <c r="B4191" s="576"/>
      <c r="C4191" s="849"/>
      <c r="D4191" s="578"/>
      <c r="E4191" s="579"/>
      <c r="F4191" s="578"/>
      <c r="G4191" s="580"/>
      <c r="H4191" s="581"/>
      <c r="I4191" s="582"/>
      <c r="J4191" s="580"/>
      <c r="K4191" s="578"/>
      <c r="L4191" s="578"/>
      <c r="M4191" s="578"/>
      <c r="N4191" s="578"/>
      <c r="O4191" s="578"/>
      <c r="P4191" s="578"/>
      <c r="Q4191" s="578"/>
      <c r="R4191" s="578"/>
      <c r="S4191" s="578"/>
      <c r="T4191" s="578"/>
      <c r="U4191" s="578"/>
      <c r="V4191" s="578"/>
      <c r="W4191" s="578"/>
      <c r="X4191" s="578"/>
      <c r="Y4191" s="578"/>
      <c r="Z4191" s="578"/>
      <c r="AA4191" s="578"/>
      <c r="AB4191" s="578"/>
      <c r="AC4191" s="578"/>
      <c r="AD4191" s="578"/>
      <c r="AE4191" s="578"/>
      <c r="AF4191" s="578"/>
      <c r="AG4191" s="578"/>
      <c r="AH4191" s="578"/>
      <c r="AI4191" s="578"/>
      <c r="AJ4191" s="578"/>
      <c r="AK4191" s="578"/>
      <c r="AL4191" s="578"/>
      <c r="AM4191" s="578"/>
      <c r="AN4191" s="578"/>
      <c r="AO4191" s="578"/>
      <c r="AP4191" s="578"/>
      <c r="AQ4191" s="578"/>
      <c r="AR4191" s="578"/>
      <c r="AS4191" s="578"/>
      <c r="AT4191" s="578"/>
      <c r="AU4191" s="567"/>
      <c r="AV4191" s="578"/>
      <c r="AW4191" s="578"/>
      <c r="AX4191" s="578"/>
      <c r="AY4191" s="578"/>
      <c r="AZ4191" s="578"/>
      <c r="BA4191" s="578"/>
      <c r="BB4191" s="578"/>
      <c r="BC4191" s="578"/>
      <c r="BD4191" s="578"/>
      <c r="BE4191" s="578"/>
      <c r="BF4191" s="578"/>
      <c r="BG4191" s="578"/>
      <c r="BH4191" s="578"/>
      <c r="BI4191" s="578"/>
      <c r="BJ4191" s="578"/>
      <c r="BK4191" s="578"/>
      <c r="BL4191" s="578"/>
      <c r="BM4191" s="578"/>
      <c r="BN4191" s="578"/>
      <c r="BO4191" s="578"/>
      <c r="BP4191" s="578"/>
      <c r="BQ4191" s="547"/>
      <c r="BR4191" s="578"/>
      <c r="BS4191" s="851"/>
      <c r="BT4191" s="575"/>
      <c r="BU4191" s="575"/>
      <c r="BY4191" s="575"/>
    </row>
    <row r="4192" spans="1:77" s="534" customFormat="1" hidden="1">
      <c r="A4192" s="575"/>
      <c r="B4192" s="576"/>
      <c r="C4192" s="849"/>
      <c r="D4192" s="578"/>
      <c r="E4192" s="579"/>
      <c r="F4192" s="578"/>
      <c r="G4192" s="580"/>
      <c r="H4192" s="581"/>
      <c r="I4192" s="582"/>
      <c r="J4192" s="580"/>
      <c r="K4192" s="578"/>
      <c r="L4192" s="578"/>
      <c r="M4192" s="578"/>
      <c r="N4192" s="578"/>
      <c r="O4192" s="578"/>
      <c r="P4192" s="578"/>
      <c r="Q4192" s="578"/>
      <c r="R4192" s="578"/>
      <c r="S4192" s="578"/>
      <c r="T4192" s="578"/>
      <c r="U4192" s="578"/>
      <c r="V4192" s="578"/>
      <c r="W4192" s="578"/>
      <c r="X4192" s="578"/>
      <c r="Y4192" s="578"/>
      <c r="Z4192" s="578"/>
      <c r="AA4192" s="578"/>
      <c r="AB4192" s="578"/>
      <c r="AC4192" s="578"/>
      <c r="AD4192" s="578"/>
      <c r="AE4192" s="578"/>
      <c r="AF4192" s="578"/>
      <c r="AG4192" s="578"/>
      <c r="AH4192" s="578"/>
      <c r="AI4192" s="578"/>
      <c r="AJ4192" s="578"/>
      <c r="AK4192" s="578"/>
      <c r="AL4192" s="578"/>
      <c r="AM4192" s="578"/>
      <c r="AN4192" s="578"/>
      <c r="AO4192" s="578"/>
      <c r="AP4192" s="578"/>
      <c r="AQ4192" s="578"/>
      <c r="AR4192" s="578"/>
      <c r="AS4192" s="578"/>
      <c r="AT4192" s="578"/>
      <c r="AU4192" s="567"/>
      <c r="AV4192" s="578"/>
      <c r="AW4192" s="578"/>
      <c r="AX4192" s="578"/>
      <c r="AY4192" s="578"/>
      <c r="AZ4192" s="578"/>
      <c r="BA4192" s="578"/>
      <c r="BB4192" s="578"/>
      <c r="BC4192" s="578"/>
      <c r="BD4192" s="578"/>
      <c r="BE4192" s="578"/>
      <c r="BF4192" s="578"/>
      <c r="BG4192" s="578"/>
      <c r="BH4192" s="578"/>
      <c r="BI4192" s="578"/>
      <c r="BJ4192" s="578"/>
      <c r="BK4192" s="578"/>
      <c r="BL4192" s="578"/>
      <c r="BM4192" s="578"/>
      <c r="BN4192" s="578"/>
      <c r="BO4192" s="578"/>
      <c r="BP4192" s="578"/>
      <c r="BQ4192" s="547"/>
      <c r="BR4192" s="578"/>
      <c r="BS4192" s="851"/>
      <c r="BT4192" s="575"/>
      <c r="BU4192" s="575"/>
      <c r="BY4192" s="575"/>
    </row>
    <row r="4193" spans="1:77" s="534" customFormat="1" hidden="1">
      <c r="A4193" s="575"/>
      <c r="B4193" s="576"/>
      <c r="C4193" s="849"/>
      <c r="D4193" s="578"/>
      <c r="E4193" s="579"/>
      <c r="F4193" s="578"/>
      <c r="G4193" s="580"/>
      <c r="H4193" s="581"/>
      <c r="I4193" s="582"/>
      <c r="J4193" s="580"/>
      <c r="K4193" s="578"/>
      <c r="L4193" s="578"/>
      <c r="M4193" s="578"/>
      <c r="N4193" s="578"/>
      <c r="O4193" s="578"/>
      <c r="P4193" s="578"/>
      <c r="Q4193" s="578"/>
      <c r="R4193" s="578"/>
      <c r="S4193" s="578"/>
      <c r="T4193" s="578"/>
      <c r="U4193" s="578"/>
      <c r="V4193" s="578"/>
      <c r="W4193" s="578"/>
      <c r="X4193" s="578"/>
      <c r="Y4193" s="578"/>
      <c r="Z4193" s="578"/>
      <c r="AA4193" s="578"/>
      <c r="AB4193" s="578"/>
      <c r="AC4193" s="578"/>
      <c r="AD4193" s="578"/>
      <c r="AE4193" s="578"/>
      <c r="AF4193" s="578"/>
      <c r="AG4193" s="578"/>
      <c r="AH4193" s="578"/>
      <c r="AI4193" s="578"/>
      <c r="AJ4193" s="578"/>
      <c r="AK4193" s="578"/>
      <c r="AL4193" s="578"/>
      <c r="AM4193" s="578"/>
      <c r="AN4193" s="578"/>
      <c r="AO4193" s="578"/>
      <c r="AP4193" s="578"/>
      <c r="AQ4193" s="578"/>
      <c r="AR4193" s="578"/>
      <c r="AS4193" s="578"/>
      <c r="AT4193" s="578"/>
      <c r="AU4193" s="567"/>
      <c r="AV4193" s="578"/>
      <c r="AW4193" s="578"/>
      <c r="AX4193" s="578"/>
      <c r="AY4193" s="578"/>
      <c r="AZ4193" s="578"/>
      <c r="BA4193" s="578"/>
      <c r="BB4193" s="578"/>
      <c r="BC4193" s="578"/>
      <c r="BD4193" s="578"/>
      <c r="BE4193" s="578"/>
      <c r="BF4193" s="578"/>
      <c r="BG4193" s="578"/>
      <c r="BH4193" s="578"/>
      <c r="BI4193" s="578"/>
      <c r="BJ4193" s="578"/>
      <c r="BK4193" s="578"/>
      <c r="BL4193" s="578"/>
      <c r="BM4193" s="578"/>
      <c r="BN4193" s="578"/>
      <c r="BO4193" s="578"/>
      <c r="BP4193" s="578"/>
      <c r="BQ4193" s="547"/>
      <c r="BR4193" s="578"/>
      <c r="BS4193" s="851"/>
      <c r="BT4193" s="575"/>
      <c r="BU4193" s="575"/>
      <c r="BY4193" s="575"/>
    </row>
    <row r="4194" spans="1:77" s="773" customFormat="1" ht="25.5" hidden="1">
      <c r="A4194" s="855"/>
      <c r="B4194" s="856">
        <v>2</v>
      </c>
      <c r="C4194" s="1310" t="s">
        <v>1157</v>
      </c>
      <c r="D4194" s="1042" t="s">
        <v>49</v>
      </c>
      <c r="E4194" s="859" t="s">
        <v>2784</v>
      </c>
      <c r="F4194" s="1042"/>
      <c r="G4194" s="1043"/>
      <c r="H4194" s="608">
        <f t="shared" ref="H4194" si="1967">J4194</f>
        <v>1.06</v>
      </c>
      <c r="I4194" s="609"/>
      <c r="J4194" s="610">
        <f>K4194+AA4194+BM4194</f>
        <v>1.06</v>
      </c>
      <c r="K4194" s="611">
        <f t="shared" ref="K4194" si="1968">L4194+T4194+X4194+Y4194+Z4194</f>
        <v>0</v>
      </c>
      <c r="L4194" s="611">
        <f t="shared" ref="L4194" si="1969">M4194+S4194</f>
        <v>0</v>
      </c>
      <c r="M4194" s="611">
        <f t="shared" ref="M4194" si="1970">N4194+R4194</f>
        <v>0</v>
      </c>
      <c r="N4194" s="611">
        <f t="shared" ref="N4194" si="1971">O4194+P4194+Q4194</f>
        <v>0</v>
      </c>
      <c r="O4194" s="611"/>
      <c r="P4194" s="611"/>
      <c r="Q4194" s="611"/>
      <c r="R4194" s="611"/>
      <c r="S4194" s="611"/>
      <c r="T4194" s="611">
        <f t="shared" ref="T4194" si="1972">U4194+V4194+W4194</f>
        <v>0</v>
      </c>
      <c r="U4194" s="611"/>
      <c r="V4194" s="611"/>
      <c r="W4194" s="611"/>
      <c r="X4194" s="611"/>
      <c r="Y4194" s="611"/>
      <c r="Z4194" s="611"/>
      <c r="AA4194" s="611">
        <f t="shared" ref="AA4194" si="1973">SUM(AB4194:AI4194)+AW4194+SUM(AY4194:BC4194)+SUM(BF4194:BL4194)</f>
        <v>1.06</v>
      </c>
      <c r="AB4194" s="611"/>
      <c r="AC4194" s="611"/>
      <c r="AD4194" s="611"/>
      <c r="AE4194" s="611"/>
      <c r="AF4194" s="611"/>
      <c r="AG4194" s="611"/>
      <c r="AH4194" s="611"/>
      <c r="AI4194" s="611">
        <f t="shared" ref="AI4194" si="1974">SUM(AJ4194:AV4194)+AX4194+SUM(BD4194:BE4194)</f>
        <v>0.98</v>
      </c>
      <c r="AJ4194" s="611"/>
      <c r="AK4194" s="611">
        <v>0.98</v>
      </c>
      <c r="AL4194" s="611"/>
      <c r="AM4194" s="611"/>
      <c r="AN4194" s="611"/>
      <c r="AO4194" s="611"/>
      <c r="AP4194" s="611"/>
      <c r="AQ4194" s="611"/>
      <c r="AR4194" s="611"/>
      <c r="AS4194" s="611"/>
      <c r="AT4194" s="611"/>
      <c r="AU4194" s="611"/>
      <c r="AV4194" s="611"/>
      <c r="AW4194" s="611"/>
      <c r="AX4194" s="611"/>
      <c r="AY4194" s="611"/>
      <c r="AZ4194" s="611">
        <v>0.08</v>
      </c>
      <c r="BA4194" s="611"/>
      <c r="BB4194" s="611"/>
      <c r="BC4194" s="611"/>
      <c r="BD4194" s="611"/>
      <c r="BE4194" s="611"/>
      <c r="BF4194" s="611"/>
      <c r="BG4194" s="611"/>
      <c r="BH4194" s="611"/>
      <c r="BI4194" s="611"/>
      <c r="BJ4194" s="611"/>
      <c r="BK4194" s="611"/>
      <c r="BL4194" s="611"/>
      <c r="BM4194" s="611">
        <f t="shared" ref="BM4194" si="1975">SUM(BN4194:BP4194)</f>
        <v>0</v>
      </c>
      <c r="BN4194" s="611"/>
      <c r="BO4194" s="611"/>
      <c r="BP4194" s="611"/>
    </row>
    <row r="4195" spans="1:77" s="534" customFormat="1" hidden="1">
      <c r="A4195" s="575"/>
      <c r="B4195" s="576"/>
      <c r="C4195" s="849"/>
      <c r="D4195" s="578"/>
      <c r="E4195" s="579"/>
      <c r="F4195" s="578"/>
      <c r="G4195" s="580"/>
      <c r="H4195" s="581"/>
      <c r="I4195" s="582"/>
      <c r="J4195" s="580"/>
      <c r="K4195" s="578"/>
      <c r="L4195" s="578"/>
      <c r="M4195" s="578"/>
      <c r="N4195" s="578"/>
      <c r="O4195" s="578"/>
      <c r="P4195" s="578"/>
      <c r="Q4195" s="578"/>
      <c r="R4195" s="578"/>
      <c r="S4195" s="578"/>
      <c r="T4195" s="578"/>
      <c r="U4195" s="578"/>
      <c r="V4195" s="578"/>
      <c r="W4195" s="578"/>
      <c r="X4195" s="578"/>
      <c r="Y4195" s="578"/>
      <c r="Z4195" s="578"/>
      <c r="AA4195" s="578"/>
      <c r="AB4195" s="578"/>
      <c r="AC4195" s="578"/>
      <c r="AD4195" s="578"/>
      <c r="AE4195" s="578"/>
      <c r="AF4195" s="578"/>
      <c r="AG4195" s="578"/>
      <c r="AH4195" s="578"/>
      <c r="AI4195" s="578"/>
      <c r="AJ4195" s="578"/>
      <c r="AK4195" s="578"/>
      <c r="AL4195" s="578"/>
      <c r="AM4195" s="578"/>
      <c r="AN4195" s="578"/>
      <c r="AO4195" s="578"/>
      <c r="AP4195" s="578"/>
      <c r="AQ4195" s="578"/>
      <c r="AR4195" s="578"/>
      <c r="AS4195" s="578"/>
      <c r="AT4195" s="578"/>
      <c r="AU4195" s="567"/>
      <c r="AV4195" s="578"/>
      <c r="AW4195" s="578"/>
      <c r="AX4195" s="578"/>
      <c r="AY4195" s="578"/>
      <c r="AZ4195" s="578"/>
      <c r="BA4195" s="578"/>
      <c r="BB4195" s="578"/>
      <c r="BC4195" s="578"/>
      <c r="BD4195" s="578"/>
      <c r="BE4195" s="578"/>
      <c r="BF4195" s="578"/>
      <c r="BG4195" s="578"/>
      <c r="BH4195" s="578"/>
      <c r="BI4195" s="578"/>
      <c r="BJ4195" s="578"/>
      <c r="BK4195" s="578"/>
      <c r="BL4195" s="578"/>
      <c r="BM4195" s="578"/>
      <c r="BN4195" s="578"/>
      <c r="BO4195" s="578"/>
      <c r="BP4195" s="578"/>
      <c r="BQ4195" s="547"/>
      <c r="BR4195" s="578"/>
      <c r="BS4195" s="851"/>
      <c r="BT4195" s="575"/>
      <c r="BU4195" s="575"/>
      <c r="BY4195" s="575"/>
    </row>
    <row r="4196" spans="1:77" s="773" customFormat="1" ht="25.5" hidden="1">
      <c r="A4196" s="860"/>
      <c r="B4196" s="980" t="s">
        <v>114</v>
      </c>
      <c r="C4196" s="1103" t="s">
        <v>1158</v>
      </c>
      <c r="D4196" s="1104" t="s">
        <v>49</v>
      </c>
      <c r="E4196" s="651" t="s">
        <v>2743</v>
      </c>
      <c r="F4196" s="1368"/>
      <c r="G4196" s="864"/>
      <c r="H4196" s="643">
        <f t="shared" ref="H4196" si="1976">J4196</f>
        <v>19.21</v>
      </c>
      <c r="I4196" s="644"/>
      <c r="J4196" s="645">
        <f t="shared" ref="J4196:J4206" si="1977">K4196+AA4196+BM4196</f>
        <v>19.21</v>
      </c>
      <c r="K4196" s="1">
        <f t="shared" ref="K4196" si="1978">L4196+T4196+X4196+Y4196+Z4196</f>
        <v>17.75</v>
      </c>
      <c r="L4196" s="1">
        <f t="shared" ref="L4196" si="1979">M4196+S4196</f>
        <v>16.02</v>
      </c>
      <c r="M4196" s="1">
        <f t="shared" ref="M4196" si="1980">N4196+R4196</f>
        <v>16.02</v>
      </c>
      <c r="N4196" s="1">
        <f t="shared" ref="N4196" si="1981">O4196+P4196+Q4196</f>
        <v>16.02</v>
      </c>
      <c r="O4196" s="1">
        <v>16.02</v>
      </c>
      <c r="P4196" s="1"/>
      <c r="Q4196" s="1"/>
      <c r="R4196" s="1"/>
      <c r="S4196" s="1"/>
      <c r="T4196" s="1">
        <f t="shared" ref="T4196" si="1982">U4196+V4196+W4196</f>
        <v>0</v>
      </c>
      <c r="U4196" s="1"/>
      <c r="V4196" s="1"/>
      <c r="W4196" s="1"/>
      <c r="X4196" s="1"/>
      <c r="Y4196" s="1">
        <v>1.73</v>
      </c>
      <c r="Z4196" s="1"/>
      <c r="AA4196" s="1">
        <f t="shared" ref="AA4196" si="1983">SUM(AB4196:AI4196)+AW4196+SUM(AY4196:BC4196)+SUM(BF4196:BL4196)</f>
        <v>1.46</v>
      </c>
      <c r="AB4196" s="1"/>
      <c r="AC4196" s="1"/>
      <c r="AD4196" s="1"/>
      <c r="AE4196" s="1"/>
      <c r="AF4196" s="1"/>
      <c r="AG4196" s="1"/>
      <c r="AH4196" s="1"/>
      <c r="AI4196" s="1">
        <f t="shared" ref="AI4196" si="1984">SUM(AJ4196:AV4196)+AX4196+SUM(BD4196:BE4196)</f>
        <v>1.44</v>
      </c>
      <c r="AJ4196" s="1">
        <v>0.88</v>
      </c>
      <c r="AK4196" s="1">
        <v>0.56000000000000005</v>
      </c>
      <c r="AL4196" s="1"/>
      <c r="AM4196" s="1"/>
      <c r="AN4196" s="1"/>
      <c r="AO4196" s="1"/>
      <c r="AP4196" s="1"/>
      <c r="AQ4196" s="1"/>
      <c r="AR4196" s="1"/>
      <c r="AS4196" s="1"/>
      <c r="AT4196" s="1"/>
      <c r="AU4196" s="1"/>
      <c r="AV4196" s="1"/>
      <c r="AW4196" s="1"/>
      <c r="AX4196" s="1"/>
      <c r="AY4196" s="1"/>
      <c r="AZ4196" s="1"/>
      <c r="BA4196" s="1"/>
      <c r="BB4196" s="1"/>
      <c r="BC4196" s="1"/>
      <c r="BD4196" s="1"/>
      <c r="BE4196" s="1"/>
      <c r="BF4196" s="1"/>
      <c r="BG4196" s="1"/>
      <c r="BH4196" s="1"/>
      <c r="BI4196" s="1"/>
      <c r="BJ4196" s="1"/>
      <c r="BK4196" s="1">
        <v>0.02</v>
      </c>
      <c r="BL4196" s="1"/>
      <c r="BM4196" s="1">
        <f t="shared" ref="BM4196" si="1985">SUM(BN4196:BP4196)</f>
        <v>0</v>
      </c>
      <c r="BN4196" s="1"/>
      <c r="BO4196" s="1"/>
      <c r="BP4196" s="1"/>
    </row>
    <row r="4197" spans="1:77" s="812" customFormat="1" ht="26.25" hidden="1">
      <c r="A4197" s="706"/>
      <c r="B4197" s="980" t="s">
        <v>114</v>
      </c>
      <c r="C4197" s="722" t="s">
        <v>1159</v>
      </c>
      <c r="D4197" s="640" t="s">
        <v>49</v>
      </c>
      <c r="E4197" s="641" t="s">
        <v>2725</v>
      </c>
      <c r="F4197" s="774"/>
      <c r="G4197" s="705"/>
      <c r="H4197" s="643">
        <f>J4197</f>
        <v>4.92</v>
      </c>
      <c r="I4197" s="644"/>
      <c r="J4197" s="645">
        <f t="shared" si="1977"/>
        <v>4.92</v>
      </c>
      <c r="K4197" s="1">
        <f>L4197+T4197+X4197+Y4197+Z4197</f>
        <v>3.5300000000000002</v>
      </c>
      <c r="L4197" s="1">
        <f>M4197+S4197</f>
        <v>3.31</v>
      </c>
      <c r="M4197" s="1">
        <f>N4197+R4197</f>
        <v>3.31</v>
      </c>
      <c r="N4197" s="1">
        <f>O4197+P4197+Q4197</f>
        <v>3.31</v>
      </c>
      <c r="O4197" s="1"/>
      <c r="P4197" s="1">
        <v>3.31</v>
      </c>
      <c r="Q4197" s="1"/>
      <c r="R4197" s="1"/>
      <c r="S4197" s="1"/>
      <c r="T4197" s="1">
        <f>U4197+V4197+W4197</f>
        <v>0</v>
      </c>
      <c r="U4197" s="1"/>
      <c r="V4197" s="1"/>
      <c r="W4197" s="1"/>
      <c r="X4197" s="1"/>
      <c r="Y4197" s="1">
        <v>0.22</v>
      </c>
      <c r="Z4197" s="1"/>
      <c r="AA4197" s="1">
        <f t="shared" ref="AA4197:AA4198" si="1986">SUM(AB4197:AI4197)+AW4197+SUM(AY4197:BC4197)+SUM(BF4197:BL4197)</f>
        <v>1.3900000000000001</v>
      </c>
      <c r="AB4197" s="1"/>
      <c r="AC4197" s="1"/>
      <c r="AD4197" s="1"/>
      <c r="AE4197" s="1"/>
      <c r="AF4197" s="1"/>
      <c r="AG4197" s="1"/>
      <c r="AH4197" s="1"/>
      <c r="AI4197" s="1">
        <f t="shared" ref="AI4197:AI4202" si="1987">SUM(AJ4197:AV4197)+AX4197+SUM(BD4197:BE4197)</f>
        <v>1.3900000000000001</v>
      </c>
      <c r="AJ4197" s="1">
        <v>0.3</v>
      </c>
      <c r="AK4197" s="1"/>
      <c r="AL4197" s="1"/>
      <c r="AM4197" s="1"/>
      <c r="AN4197" s="1"/>
      <c r="AO4197" s="1"/>
      <c r="AP4197" s="1">
        <v>0.73</v>
      </c>
      <c r="AQ4197" s="1"/>
      <c r="AR4197" s="1"/>
      <c r="AS4197" s="1"/>
      <c r="AT4197" s="1"/>
      <c r="AU4197" s="1"/>
      <c r="AV4197" s="1"/>
      <c r="AW4197" s="1"/>
      <c r="AX4197" s="1"/>
      <c r="AY4197" s="1"/>
      <c r="AZ4197" s="1"/>
      <c r="BA4197" s="1"/>
      <c r="BB4197" s="1"/>
      <c r="BC4197" s="1"/>
      <c r="BD4197" s="1"/>
      <c r="BE4197" s="1">
        <v>0.36</v>
      </c>
      <c r="BF4197" s="1"/>
      <c r="BG4197" s="1"/>
      <c r="BH4197" s="1"/>
      <c r="BI4197" s="1"/>
      <c r="BJ4197" s="1"/>
      <c r="BK4197" s="1"/>
      <c r="BL4197" s="1"/>
      <c r="BM4197" s="1">
        <f>SUM(BN4197:BP4197)</f>
        <v>0</v>
      </c>
      <c r="BN4197" s="1"/>
      <c r="BO4197" s="1"/>
      <c r="BP4197" s="1"/>
    </row>
    <row r="4198" spans="1:77" s="812" customFormat="1" hidden="1">
      <c r="A4198" s="706"/>
      <c r="B4198" s="980" t="s">
        <v>114</v>
      </c>
      <c r="C4198" s="639" t="s">
        <v>1160</v>
      </c>
      <c r="D4198" s="640" t="s">
        <v>49</v>
      </c>
      <c r="E4198" s="641" t="s">
        <v>2725</v>
      </c>
      <c r="F4198" s="774"/>
      <c r="G4198" s="705"/>
      <c r="H4198" s="643">
        <f t="shared" ref="H4198:H4206" si="1988">J4198</f>
        <v>4.12</v>
      </c>
      <c r="I4198" s="644"/>
      <c r="J4198" s="645">
        <f t="shared" si="1977"/>
        <v>4.12</v>
      </c>
      <c r="K4198" s="1">
        <f t="shared" ref="K4198" si="1989">L4198+T4198+X4198+Y4198+Z4198</f>
        <v>3.79</v>
      </c>
      <c r="L4198" s="1">
        <f t="shared" ref="L4198" si="1990">M4198+S4198</f>
        <v>3.79</v>
      </c>
      <c r="M4198" s="1">
        <f t="shared" ref="M4198" si="1991">N4198+R4198</f>
        <v>3.79</v>
      </c>
      <c r="N4198" s="1">
        <f t="shared" ref="N4198" si="1992">O4198+P4198+Q4198</f>
        <v>3.79</v>
      </c>
      <c r="O4198" s="1">
        <v>3.79</v>
      </c>
      <c r="P4198" s="1"/>
      <c r="Q4198" s="1"/>
      <c r="R4198" s="1"/>
      <c r="S4198" s="1"/>
      <c r="T4198" s="1">
        <f t="shared" ref="T4198:T4206" si="1993">U4198+V4198+W4198</f>
        <v>0</v>
      </c>
      <c r="U4198" s="1"/>
      <c r="V4198" s="1"/>
      <c r="W4198" s="1"/>
      <c r="X4198" s="1"/>
      <c r="Y4198" s="1"/>
      <c r="Z4198" s="1"/>
      <c r="AA4198" s="1">
        <f t="shared" si="1986"/>
        <v>0.28000000000000003</v>
      </c>
      <c r="AB4198" s="1"/>
      <c r="AC4198" s="1"/>
      <c r="AD4198" s="1"/>
      <c r="AE4198" s="1"/>
      <c r="AF4198" s="1"/>
      <c r="AG4198" s="1"/>
      <c r="AH4198" s="1"/>
      <c r="AI4198" s="1">
        <f t="shared" si="1987"/>
        <v>0.12</v>
      </c>
      <c r="AJ4198" s="1">
        <v>0.12</v>
      </c>
      <c r="AK4198" s="1"/>
      <c r="AL4198" s="1"/>
      <c r="AM4198" s="1"/>
      <c r="AN4198" s="1"/>
      <c r="AO4198" s="1"/>
      <c r="AP4198" s="1"/>
      <c r="AQ4198" s="1"/>
      <c r="AR4198" s="1"/>
      <c r="AS4198" s="1"/>
      <c r="AT4198" s="1"/>
      <c r="AU4198" s="1"/>
      <c r="AV4198" s="1"/>
      <c r="AW4198" s="1"/>
      <c r="AX4198" s="1"/>
      <c r="AY4198" s="1"/>
      <c r="AZ4198" s="1"/>
      <c r="BA4198" s="1"/>
      <c r="BB4198" s="1"/>
      <c r="BC4198" s="1"/>
      <c r="BD4198" s="1"/>
      <c r="BE4198" s="1"/>
      <c r="BF4198" s="1"/>
      <c r="BG4198" s="1"/>
      <c r="BH4198" s="1"/>
      <c r="BI4198" s="1"/>
      <c r="BJ4198" s="1">
        <v>0.08</v>
      </c>
      <c r="BK4198" s="1">
        <v>0.08</v>
      </c>
      <c r="BL4198" s="1"/>
      <c r="BM4198" s="1">
        <f t="shared" ref="BM4198" si="1994">SUM(BN4198:BP4198)</f>
        <v>0.05</v>
      </c>
      <c r="BN4198" s="1">
        <v>0.05</v>
      </c>
      <c r="BO4198" s="1"/>
      <c r="BP4198" s="1"/>
    </row>
    <row r="4199" spans="1:77" s="773" customFormat="1" ht="30" hidden="1">
      <c r="A4199" s="768"/>
      <c r="B4199" s="1110"/>
      <c r="C4199" s="1110" t="s">
        <v>1161</v>
      </c>
      <c r="D4199" s="770" t="s">
        <v>49</v>
      </c>
      <c r="E4199" s="771" t="s">
        <v>2751</v>
      </c>
      <c r="F4199" s="1111"/>
      <c r="G4199" s="1112"/>
      <c r="H4199" s="1055">
        <f t="shared" si="1988"/>
        <v>0.43</v>
      </c>
      <c r="I4199" s="703"/>
      <c r="J4199" s="772">
        <f t="shared" si="1977"/>
        <v>0.43</v>
      </c>
      <c r="K4199" s="736">
        <f>L4199+T4199+X4199+Y4199+Z4199</f>
        <v>0</v>
      </c>
      <c r="L4199" s="736">
        <f>M4199+S4199</f>
        <v>0</v>
      </c>
      <c r="M4199" s="736">
        <f>N4199+R4199</f>
        <v>0</v>
      </c>
      <c r="N4199" s="736">
        <f>O4199+P4199+Q4199</f>
        <v>0</v>
      </c>
      <c r="O4199" s="736"/>
      <c r="P4199" s="736"/>
      <c r="Q4199" s="736"/>
      <c r="R4199" s="736"/>
      <c r="S4199" s="736"/>
      <c r="T4199" s="736">
        <f t="shared" si="1993"/>
        <v>0</v>
      </c>
      <c r="U4199" s="736"/>
      <c r="V4199" s="736"/>
      <c r="W4199" s="736"/>
      <c r="X4199" s="736"/>
      <c r="Y4199" s="736"/>
      <c r="Z4199" s="736"/>
      <c r="AA4199" s="736">
        <f t="shared" ref="AA4199:AA4202" si="1995">SUM(AB4199:AI4199)+AW4199+SUM(AY4199:BC4199)+SUM(BF4199:BL4199)</f>
        <v>0.43</v>
      </c>
      <c r="AB4199" s="736"/>
      <c r="AC4199" s="736"/>
      <c r="AD4199" s="736"/>
      <c r="AE4199" s="736"/>
      <c r="AF4199" s="736"/>
      <c r="AG4199" s="1111">
        <v>0.43</v>
      </c>
      <c r="AH4199" s="736"/>
      <c r="AI4199" s="736">
        <f t="shared" si="1987"/>
        <v>0</v>
      </c>
      <c r="AJ4199" s="736"/>
      <c r="AK4199" s="736"/>
      <c r="AL4199" s="736"/>
      <c r="AM4199" s="736"/>
      <c r="AN4199" s="736"/>
      <c r="AO4199" s="736"/>
      <c r="AP4199" s="736"/>
      <c r="AQ4199" s="736"/>
      <c r="AR4199" s="736"/>
      <c r="AS4199" s="736"/>
      <c r="AT4199" s="736"/>
      <c r="AU4199" s="736"/>
      <c r="AV4199" s="736"/>
      <c r="AW4199" s="736"/>
      <c r="AX4199" s="736"/>
      <c r="AY4199" s="736"/>
      <c r="AZ4199" s="736"/>
      <c r="BA4199" s="736"/>
      <c r="BB4199" s="736"/>
      <c r="BC4199" s="736"/>
      <c r="BD4199" s="736"/>
      <c r="BE4199" s="736"/>
      <c r="BF4199" s="736"/>
      <c r="BG4199" s="736"/>
      <c r="BH4199" s="736"/>
      <c r="BI4199" s="736"/>
      <c r="BJ4199" s="736"/>
      <c r="BK4199" s="736"/>
      <c r="BL4199" s="736"/>
      <c r="BM4199" s="736">
        <f t="shared" ref="BM4199:BM4206" si="1996">SUM(BN4199:BP4199)</f>
        <v>0</v>
      </c>
      <c r="BN4199" s="736"/>
      <c r="BO4199" s="736"/>
      <c r="BP4199" s="736"/>
    </row>
    <row r="4200" spans="1:77" s="773" customFormat="1" ht="63.75" hidden="1">
      <c r="A4200" s="1392" t="s">
        <v>2951</v>
      </c>
      <c r="B4200" s="1363">
        <v>17</v>
      </c>
      <c r="C4200" s="1393" t="s">
        <v>1162</v>
      </c>
      <c r="D4200" s="736" t="s">
        <v>49</v>
      </c>
      <c r="E4200" s="771" t="s">
        <v>2751</v>
      </c>
      <c r="F4200" s="736"/>
      <c r="G4200" s="772"/>
      <c r="H4200" s="702">
        <f t="shared" si="1988"/>
        <v>0.26</v>
      </c>
      <c r="I4200" s="703"/>
      <c r="J4200" s="772">
        <f t="shared" si="1977"/>
        <v>0.26</v>
      </c>
      <c r="K4200" s="736">
        <f t="shared" ref="K4200" si="1997">L4200+T4200+X4200+Y4200+Z4200</f>
        <v>0</v>
      </c>
      <c r="L4200" s="736">
        <f t="shared" ref="L4200" si="1998">M4200+S4200</f>
        <v>0</v>
      </c>
      <c r="M4200" s="736">
        <f t="shared" ref="M4200" si="1999">N4200+R4200</f>
        <v>0</v>
      </c>
      <c r="N4200" s="736">
        <f t="shared" ref="N4200" si="2000">O4200+P4200+Q4200</f>
        <v>0</v>
      </c>
      <c r="O4200" s="736"/>
      <c r="P4200" s="736"/>
      <c r="Q4200" s="736"/>
      <c r="R4200" s="736"/>
      <c r="S4200" s="736"/>
      <c r="T4200" s="736">
        <f t="shared" si="1993"/>
        <v>0</v>
      </c>
      <c r="U4200" s="736"/>
      <c r="V4200" s="736"/>
      <c r="W4200" s="736"/>
      <c r="X4200" s="736"/>
      <c r="Y4200" s="736"/>
      <c r="Z4200" s="736"/>
      <c r="AA4200" s="736">
        <f t="shared" si="1995"/>
        <v>0.26</v>
      </c>
      <c r="AB4200" s="736"/>
      <c r="AC4200" s="736"/>
      <c r="AD4200" s="736"/>
      <c r="AE4200" s="736"/>
      <c r="AF4200" s="736"/>
      <c r="AG4200" s="736"/>
      <c r="AH4200" s="736"/>
      <c r="AI4200" s="736">
        <f t="shared" si="1987"/>
        <v>0</v>
      </c>
      <c r="AJ4200" s="736"/>
      <c r="AK4200" s="736"/>
      <c r="AL4200" s="736"/>
      <c r="AM4200" s="685"/>
      <c r="AN4200" s="736"/>
      <c r="AO4200" s="736"/>
      <c r="AP4200" s="736"/>
      <c r="AQ4200" s="736"/>
      <c r="AR4200" s="736"/>
      <c r="AS4200" s="736"/>
      <c r="AT4200" s="736"/>
      <c r="AU4200" s="736"/>
      <c r="AV4200" s="736"/>
      <c r="AW4200" s="736"/>
      <c r="AX4200" s="736"/>
      <c r="AY4200" s="736"/>
      <c r="AZ4200" s="736"/>
      <c r="BA4200" s="736"/>
      <c r="BB4200" s="736"/>
      <c r="BC4200" s="736"/>
      <c r="BD4200" s="736"/>
      <c r="BE4200" s="736"/>
      <c r="BF4200" s="736"/>
      <c r="BG4200" s="736"/>
      <c r="BH4200" s="736"/>
      <c r="BI4200" s="736"/>
      <c r="BJ4200" s="736"/>
      <c r="BK4200" s="736">
        <v>0.26</v>
      </c>
      <c r="BL4200" s="736"/>
      <c r="BM4200" s="736">
        <f t="shared" si="1996"/>
        <v>0</v>
      </c>
      <c r="BN4200" s="736"/>
      <c r="BO4200" s="736"/>
      <c r="BP4200" s="736"/>
    </row>
    <row r="4201" spans="1:77" s="773" customFormat="1" ht="30" hidden="1">
      <c r="A4201" s="768" t="s">
        <v>2753</v>
      </c>
      <c r="B4201" s="1110"/>
      <c r="C4201" s="1110" t="s">
        <v>1163</v>
      </c>
      <c r="D4201" s="770" t="s">
        <v>49</v>
      </c>
      <c r="E4201" s="771" t="s">
        <v>2751</v>
      </c>
      <c r="F4201" s="771">
        <v>0.42</v>
      </c>
      <c r="G4201" s="701"/>
      <c r="H4201" s="1055">
        <f t="shared" si="1988"/>
        <v>0.42</v>
      </c>
      <c r="I4201" s="703"/>
      <c r="J4201" s="772">
        <f t="shared" si="1977"/>
        <v>0.42</v>
      </c>
      <c r="K4201" s="736">
        <f>L4201+T4201+X4201+Y4201+Z4201</f>
        <v>0</v>
      </c>
      <c r="L4201" s="736">
        <f>M4201+S4201</f>
        <v>0</v>
      </c>
      <c r="M4201" s="736">
        <f>N4201+R4201</f>
        <v>0</v>
      </c>
      <c r="N4201" s="736">
        <f>O4201+P4201+Q4201</f>
        <v>0</v>
      </c>
      <c r="O4201" s="736"/>
      <c r="P4201" s="736"/>
      <c r="Q4201" s="736"/>
      <c r="R4201" s="771"/>
      <c r="S4201" s="736"/>
      <c r="T4201" s="736">
        <f t="shared" si="1993"/>
        <v>0</v>
      </c>
      <c r="U4201" s="736"/>
      <c r="V4201" s="736"/>
      <c r="W4201" s="736"/>
      <c r="X4201" s="736"/>
      <c r="Y4201" s="736"/>
      <c r="Z4201" s="736"/>
      <c r="AA4201" s="736">
        <f t="shared" si="1995"/>
        <v>0.42</v>
      </c>
      <c r="AB4201" s="736"/>
      <c r="AC4201" s="736"/>
      <c r="AD4201" s="736"/>
      <c r="AE4201" s="736"/>
      <c r="AF4201" s="736"/>
      <c r="AG4201" s="736"/>
      <c r="AH4201" s="736"/>
      <c r="AI4201" s="736">
        <f t="shared" si="1987"/>
        <v>0</v>
      </c>
      <c r="AJ4201" s="736"/>
      <c r="AK4201" s="736"/>
      <c r="AL4201" s="736"/>
      <c r="AM4201" s="736"/>
      <c r="AN4201" s="736"/>
      <c r="AO4201" s="736"/>
      <c r="AP4201" s="736"/>
      <c r="AQ4201" s="736"/>
      <c r="AR4201" s="736"/>
      <c r="AS4201" s="736"/>
      <c r="AT4201" s="736"/>
      <c r="AU4201" s="736"/>
      <c r="AV4201" s="736"/>
      <c r="AW4201" s="736"/>
      <c r="AX4201" s="736"/>
      <c r="AY4201" s="736"/>
      <c r="AZ4201" s="736"/>
      <c r="BA4201" s="736"/>
      <c r="BB4201" s="736"/>
      <c r="BC4201" s="736"/>
      <c r="BD4201" s="736"/>
      <c r="BE4201" s="736"/>
      <c r="BF4201" s="736"/>
      <c r="BG4201" s="736"/>
      <c r="BH4201" s="736"/>
      <c r="BI4201" s="736"/>
      <c r="BJ4201" s="736"/>
      <c r="BK4201" s="736">
        <v>0.42</v>
      </c>
      <c r="BL4201" s="736"/>
      <c r="BM4201" s="736">
        <f t="shared" si="1996"/>
        <v>0</v>
      </c>
      <c r="BN4201" s="736"/>
      <c r="BO4201" s="736"/>
      <c r="BP4201" s="736"/>
    </row>
    <row r="4202" spans="1:77" s="773" customFormat="1" ht="30" hidden="1">
      <c r="A4202" s="706"/>
      <c r="B4202" s="640">
        <v>1</v>
      </c>
      <c r="C4202" s="1113" t="s">
        <v>1164</v>
      </c>
      <c r="D4202" s="640" t="s">
        <v>49</v>
      </c>
      <c r="E4202" s="771" t="s">
        <v>2751</v>
      </c>
      <c r="F4202" s="774"/>
      <c r="G4202" s="651"/>
      <c r="H4202" s="643">
        <f t="shared" si="1988"/>
        <v>11.12</v>
      </c>
      <c r="I4202" s="644"/>
      <c r="J4202" s="645">
        <f t="shared" si="1977"/>
        <v>11.12</v>
      </c>
      <c r="K4202" s="1">
        <f t="shared" ref="K4202:K4206" si="2001">L4202+T4202+X4202+Y4202+Z4202</f>
        <v>0.25</v>
      </c>
      <c r="L4202" s="1">
        <f t="shared" ref="L4202:L4206" si="2002">M4202+S4202</f>
        <v>0.25</v>
      </c>
      <c r="M4202" s="1">
        <f t="shared" ref="M4202:M4206" si="2003">N4202+R4202</f>
        <v>0.25</v>
      </c>
      <c r="N4202" s="1">
        <f t="shared" ref="N4202:N4206" si="2004">O4202+P4202+Q4202</f>
        <v>0</v>
      </c>
      <c r="O4202" s="1"/>
      <c r="P4202" s="1"/>
      <c r="Q4202" s="1"/>
      <c r="R4202" s="1">
        <v>0.25</v>
      </c>
      <c r="S4202" s="1"/>
      <c r="T4202" s="1">
        <f t="shared" si="1993"/>
        <v>0</v>
      </c>
      <c r="U4202" s="1"/>
      <c r="V4202" s="1"/>
      <c r="W4202" s="1"/>
      <c r="X4202" s="1"/>
      <c r="Y4202" s="1"/>
      <c r="Z4202" s="1"/>
      <c r="AA4202" s="736">
        <f t="shared" si="1995"/>
        <v>10.42</v>
      </c>
      <c r="AB4202" s="1">
        <v>0.37</v>
      </c>
      <c r="AC4202" s="1">
        <v>0.56999999999999995</v>
      </c>
      <c r="AD4202" s="1"/>
      <c r="AE4202" s="1"/>
      <c r="AF4202" s="1"/>
      <c r="AG4202" s="1">
        <v>4.0199999999999996</v>
      </c>
      <c r="AH4202" s="1"/>
      <c r="AI4202" s="736">
        <f t="shared" si="1987"/>
        <v>0.45</v>
      </c>
      <c r="AJ4202" s="1">
        <v>0.45</v>
      </c>
      <c r="AK4202" s="1"/>
      <c r="AL4202" s="1"/>
      <c r="AM4202" s="1"/>
      <c r="AN4202" s="1"/>
      <c r="AO4202" s="1"/>
      <c r="AP4202" s="1"/>
      <c r="AQ4202" s="1"/>
      <c r="AR4202" s="1"/>
      <c r="AS4202" s="1"/>
      <c r="AT4202" s="1"/>
      <c r="AU4202" s="1"/>
      <c r="AV4202" s="1"/>
      <c r="AW4202" s="1"/>
      <c r="AX4202" s="1"/>
      <c r="AY4202" s="1"/>
      <c r="AZ4202" s="1">
        <v>0.52</v>
      </c>
      <c r="BA4202" s="1">
        <v>0.34</v>
      </c>
      <c r="BB4202" s="1"/>
      <c r="BC4202" s="1"/>
      <c r="BD4202" s="1"/>
      <c r="BE4202" s="1"/>
      <c r="BF4202" s="1"/>
      <c r="BG4202" s="1"/>
      <c r="BH4202" s="1"/>
      <c r="BI4202" s="1"/>
      <c r="BJ4202" s="1">
        <v>1.53</v>
      </c>
      <c r="BK4202" s="1">
        <v>2.62</v>
      </c>
      <c r="BL4202" s="1"/>
      <c r="BM4202" s="1">
        <f t="shared" si="1996"/>
        <v>0.45</v>
      </c>
      <c r="BN4202" s="1">
        <v>0.45</v>
      </c>
      <c r="BO4202" s="1"/>
      <c r="BP4202" s="1"/>
    </row>
    <row r="4203" spans="1:77" s="812" customFormat="1" hidden="1">
      <c r="A4203" s="860" t="s">
        <v>1165</v>
      </c>
      <c r="B4203" s="861">
        <v>6</v>
      </c>
      <c r="C4203" s="742" t="s">
        <v>1166</v>
      </c>
      <c r="D4203" s="863" t="s">
        <v>49</v>
      </c>
      <c r="E4203" s="863" t="s">
        <v>100</v>
      </c>
      <c r="F4203" s="863"/>
      <c r="G4203" s="864"/>
      <c r="H4203" s="643">
        <f t="shared" si="1988"/>
        <v>82.02</v>
      </c>
      <c r="I4203" s="644"/>
      <c r="J4203" s="645">
        <f t="shared" si="1977"/>
        <v>82.02</v>
      </c>
      <c r="K4203" s="1">
        <f t="shared" si="2001"/>
        <v>66.41</v>
      </c>
      <c r="L4203" s="1">
        <f t="shared" si="2002"/>
        <v>66.11</v>
      </c>
      <c r="M4203" s="1">
        <f t="shared" si="2003"/>
        <v>66.11</v>
      </c>
      <c r="N4203" s="1">
        <f t="shared" si="2004"/>
        <v>66.11</v>
      </c>
      <c r="O4203" s="1">
        <v>18.64</v>
      </c>
      <c r="P4203" s="1">
        <v>47.47</v>
      </c>
      <c r="Q4203" s="1"/>
      <c r="R4203" s="1"/>
      <c r="S4203" s="1"/>
      <c r="T4203" s="1">
        <f t="shared" si="1993"/>
        <v>0</v>
      </c>
      <c r="U4203" s="1"/>
      <c r="V4203" s="1"/>
      <c r="W4203" s="1"/>
      <c r="X4203" s="1"/>
      <c r="Y4203" s="1">
        <v>0.3</v>
      </c>
      <c r="Z4203" s="1"/>
      <c r="AA4203" s="1">
        <f t="shared" ref="AA4203:AA4205" si="2005">SUM(AB4203:AI4203)+AW4203+SUM(AY4203:BC4203)+SUM(BF4203:BL4203)</f>
        <v>15.09</v>
      </c>
      <c r="AB4203" s="1"/>
      <c r="AC4203" s="1"/>
      <c r="AD4203" s="1"/>
      <c r="AE4203" s="1"/>
      <c r="AF4203" s="1"/>
      <c r="AG4203" s="1"/>
      <c r="AH4203" s="1"/>
      <c r="AI4203" s="1">
        <f t="shared" ref="AI4203:AI4205" si="2006">SUM(AJ4203:AV4203)+AX4203+SUM(BD4203:BE4203)</f>
        <v>15.09</v>
      </c>
      <c r="AJ4203" s="1">
        <v>5.17</v>
      </c>
      <c r="AK4203" s="1">
        <v>9.1999999999999993</v>
      </c>
      <c r="AL4203" s="1"/>
      <c r="AM4203" s="1"/>
      <c r="AN4203" s="1"/>
      <c r="AO4203" s="1"/>
      <c r="AP4203" s="1"/>
      <c r="AQ4203" s="1"/>
      <c r="AR4203" s="1">
        <v>0.42</v>
      </c>
      <c r="AS4203" s="1"/>
      <c r="AT4203" s="1"/>
      <c r="AU4203" s="1"/>
      <c r="AV4203" s="1"/>
      <c r="AW4203" s="1"/>
      <c r="AX4203" s="1"/>
      <c r="AY4203" s="1"/>
      <c r="AZ4203" s="1"/>
      <c r="BA4203" s="1"/>
      <c r="BB4203" s="1"/>
      <c r="BC4203" s="1"/>
      <c r="BD4203" s="1"/>
      <c r="BE4203" s="1">
        <v>0.3</v>
      </c>
      <c r="BF4203" s="1"/>
      <c r="BG4203" s="1"/>
      <c r="BH4203" s="1"/>
      <c r="BI4203" s="1"/>
      <c r="BJ4203" s="1"/>
      <c r="BK4203" s="1"/>
      <c r="BL4203" s="1"/>
      <c r="BM4203" s="1">
        <f t="shared" si="1996"/>
        <v>0.52</v>
      </c>
      <c r="BN4203" s="1">
        <v>0.52</v>
      </c>
      <c r="BO4203" s="1"/>
      <c r="BP4203" s="1"/>
    </row>
    <row r="4204" spans="1:77" s="812" customFormat="1" hidden="1">
      <c r="A4204" s="860"/>
      <c r="B4204" s="980" t="s">
        <v>114</v>
      </c>
      <c r="C4204" s="982" t="s">
        <v>1167</v>
      </c>
      <c r="D4204" s="863" t="s">
        <v>49</v>
      </c>
      <c r="E4204" s="863" t="s">
        <v>100</v>
      </c>
      <c r="F4204" s="863"/>
      <c r="G4204" s="864"/>
      <c r="H4204" s="643">
        <f t="shared" si="1988"/>
        <v>6.92</v>
      </c>
      <c r="I4204" s="644"/>
      <c r="J4204" s="645">
        <f t="shared" si="1977"/>
        <v>6.92</v>
      </c>
      <c r="K4204" s="1">
        <f t="shared" si="2001"/>
        <v>6.45</v>
      </c>
      <c r="L4204" s="1">
        <f t="shared" si="2002"/>
        <v>6.45</v>
      </c>
      <c r="M4204" s="1">
        <f t="shared" si="2003"/>
        <v>6.45</v>
      </c>
      <c r="N4204" s="1">
        <f t="shared" si="2004"/>
        <v>6.45</v>
      </c>
      <c r="O4204" s="1">
        <v>6.45</v>
      </c>
      <c r="P4204" s="1"/>
      <c r="Q4204" s="1"/>
      <c r="R4204" s="1"/>
      <c r="S4204" s="1"/>
      <c r="T4204" s="1">
        <f t="shared" si="1993"/>
        <v>0</v>
      </c>
      <c r="U4204" s="1"/>
      <c r="V4204" s="1"/>
      <c r="W4204" s="1"/>
      <c r="X4204" s="1"/>
      <c r="Y4204" s="1"/>
      <c r="Z4204" s="1"/>
      <c r="AA4204" s="1">
        <f t="shared" si="2005"/>
        <v>0.47</v>
      </c>
      <c r="AB4204" s="1"/>
      <c r="AC4204" s="1"/>
      <c r="AD4204" s="1"/>
      <c r="AE4204" s="1"/>
      <c r="AF4204" s="1"/>
      <c r="AG4204" s="1"/>
      <c r="AH4204" s="1"/>
      <c r="AI4204" s="1">
        <f t="shared" si="2006"/>
        <v>0.47</v>
      </c>
      <c r="AJ4204" s="1">
        <v>0.31</v>
      </c>
      <c r="AK4204" s="1">
        <v>0.16</v>
      </c>
      <c r="AL4204" s="1"/>
      <c r="AM4204" s="1"/>
      <c r="AN4204" s="1"/>
      <c r="AO4204" s="1"/>
      <c r="AP4204" s="1"/>
      <c r="AQ4204" s="1"/>
      <c r="AR4204" s="1"/>
      <c r="AS4204" s="1"/>
      <c r="AT4204" s="1"/>
      <c r="AU4204" s="1"/>
      <c r="AV4204" s="1"/>
      <c r="AW4204" s="1"/>
      <c r="AX4204" s="1"/>
      <c r="AY4204" s="1"/>
      <c r="AZ4204" s="1"/>
      <c r="BA4204" s="1"/>
      <c r="BB4204" s="1"/>
      <c r="BC4204" s="1"/>
      <c r="BD4204" s="1"/>
      <c r="BE4204" s="1"/>
      <c r="BF4204" s="1"/>
      <c r="BG4204" s="1"/>
      <c r="BH4204" s="1"/>
      <c r="BI4204" s="1"/>
      <c r="BJ4204" s="1"/>
      <c r="BK4204" s="1"/>
      <c r="BL4204" s="1"/>
      <c r="BM4204" s="1">
        <f t="shared" si="1996"/>
        <v>0</v>
      </c>
      <c r="BN4204" s="1"/>
      <c r="BO4204" s="1"/>
      <c r="BP4204" s="1"/>
    </row>
    <row r="4205" spans="1:77" s="812" customFormat="1" hidden="1">
      <c r="A4205" s="860"/>
      <c r="B4205" s="980" t="s">
        <v>114</v>
      </c>
      <c r="C4205" s="1120" t="s">
        <v>1168</v>
      </c>
      <c r="D4205" s="863" t="s">
        <v>49</v>
      </c>
      <c r="E4205" s="863" t="s">
        <v>100</v>
      </c>
      <c r="F4205" s="640"/>
      <c r="G4205" s="651"/>
      <c r="H4205" s="643">
        <f t="shared" si="1988"/>
        <v>23.52</v>
      </c>
      <c r="I4205" s="644"/>
      <c r="J4205" s="645">
        <f t="shared" si="1977"/>
        <v>23.52</v>
      </c>
      <c r="K4205" s="1">
        <f t="shared" si="2001"/>
        <v>21.119999999999997</v>
      </c>
      <c r="L4205" s="1">
        <f t="shared" si="2002"/>
        <v>12.92</v>
      </c>
      <c r="M4205" s="1">
        <f t="shared" si="2003"/>
        <v>12.92</v>
      </c>
      <c r="N4205" s="1">
        <f t="shared" si="2004"/>
        <v>6.8</v>
      </c>
      <c r="O4205" s="1">
        <v>6.8</v>
      </c>
      <c r="P4205" s="1"/>
      <c r="Q4205" s="1"/>
      <c r="R4205" s="1">
        <v>6.12</v>
      </c>
      <c r="S4205" s="1"/>
      <c r="T4205" s="1">
        <f t="shared" si="1993"/>
        <v>0</v>
      </c>
      <c r="U4205" s="1"/>
      <c r="V4205" s="1"/>
      <c r="W4205" s="1"/>
      <c r="X4205" s="1"/>
      <c r="Y4205" s="1">
        <v>8.1999999999999993</v>
      </c>
      <c r="Z4205" s="1"/>
      <c r="AA4205" s="1">
        <f t="shared" si="2005"/>
        <v>2.1</v>
      </c>
      <c r="AB4205" s="1"/>
      <c r="AC4205" s="1"/>
      <c r="AD4205" s="1"/>
      <c r="AE4205" s="1"/>
      <c r="AF4205" s="1"/>
      <c r="AG4205" s="1"/>
      <c r="AH4205" s="1"/>
      <c r="AI4205" s="1">
        <f t="shared" si="2006"/>
        <v>0.79</v>
      </c>
      <c r="AJ4205" s="1">
        <v>0.79</v>
      </c>
      <c r="AK4205" s="1"/>
      <c r="AL4205" s="1"/>
      <c r="AM4205" s="1"/>
      <c r="AN4205" s="1"/>
      <c r="AO4205" s="1"/>
      <c r="AP4205" s="1"/>
      <c r="AQ4205" s="1"/>
      <c r="AR4205" s="1"/>
      <c r="AS4205" s="1"/>
      <c r="AT4205" s="1"/>
      <c r="AU4205" s="1"/>
      <c r="AV4205" s="1"/>
      <c r="AW4205" s="1"/>
      <c r="AX4205" s="1"/>
      <c r="AY4205" s="1"/>
      <c r="AZ4205" s="1"/>
      <c r="BA4205" s="1"/>
      <c r="BB4205" s="1"/>
      <c r="BC4205" s="1"/>
      <c r="BD4205" s="1"/>
      <c r="BE4205" s="1"/>
      <c r="BF4205" s="1"/>
      <c r="BG4205" s="1"/>
      <c r="BH4205" s="1"/>
      <c r="BI4205" s="1"/>
      <c r="BJ4205" s="1"/>
      <c r="BK4205" s="1">
        <v>1.31</v>
      </c>
      <c r="BL4205" s="1"/>
      <c r="BM4205" s="1">
        <f t="shared" si="1996"/>
        <v>0.3</v>
      </c>
      <c r="BN4205" s="1">
        <v>0.3</v>
      </c>
      <c r="BO4205" s="1"/>
      <c r="BP4205" s="1"/>
    </row>
    <row r="4206" spans="1:77" s="773" customFormat="1" ht="25.5" hidden="1">
      <c r="A4206" s="1050"/>
      <c r="B4206" s="1397"/>
      <c r="C4206" s="1425" t="s">
        <v>1169</v>
      </c>
      <c r="D4206" s="1053" t="s">
        <v>49</v>
      </c>
      <c r="E4206" s="1053" t="s">
        <v>100</v>
      </c>
      <c r="F4206" s="1053"/>
      <c r="G4206" s="1054"/>
      <c r="H4206" s="824">
        <f t="shared" si="1988"/>
        <v>0.22</v>
      </c>
      <c r="I4206" s="825"/>
      <c r="J4206" s="826">
        <f t="shared" si="1977"/>
        <v>0.22</v>
      </c>
      <c r="K4206" s="827">
        <f t="shared" si="2001"/>
        <v>0.22</v>
      </c>
      <c r="L4206" s="827">
        <f t="shared" si="2002"/>
        <v>0.22</v>
      </c>
      <c r="M4206" s="827">
        <f t="shared" si="2003"/>
        <v>0.22</v>
      </c>
      <c r="N4206" s="827">
        <f t="shared" si="2004"/>
        <v>0.22</v>
      </c>
      <c r="O4206" s="685">
        <v>0.22</v>
      </c>
      <c r="P4206" s="685"/>
      <c r="Q4206" s="685"/>
      <c r="R4206" s="685"/>
      <c r="S4206" s="685"/>
      <c r="T4206" s="827">
        <f t="shared" si="1993"/>
        <v>0</v>
      </c>
      <c r="U4206" s="685"/>
      <c r="V4206" s="685"/>
      <c r="W4206" s="685"/>
      <c r="X4206" s="685"/>
      <c r="Y4206" s="685"/>
      <c r="Z4206" s="685"/>
      <c r="AA4206" s="827">
        <f t="shared" ref="AA4206" si="2007" xml:space="preserve"> SUM(AB4206:AI4206)+SUM(AV4206:BL4206)</f>
        <v>0</v>
      </c>
      <c r="AB4206" s="685"/>
      <c r="AC4206" s="685"/>
      <c r="AD4206" s="685"/>
      <c r="AE4206" s="685"/>
      <c r="AF4206" s="685"/>
      <c r="AG4206" s="685"/>
      <c r="AH4206" s="685"/>
      <c r="AI4206" s="827">
        <f t="shared" ref="AI4206" si="2008">SUM(AJ4206:AV4206)+AX4206+SUM(BD4206:BE4206)</f>
        <v>0</v>
      </c>
      <c r="AJ4206" s="685"/>
      <c r="AK4206" s="685"/>
      <c r="AL4206" s="685"/>
      <c r="AM4206" s="685"/>
      <c r="AN4206" s="685"/>
      <c r="AO4206" s="685"/>
      <c r="AP4206" s="685"/>
      <c r="AQ4206" s="685"/>
      <c r="AR4206" s="685"/>
      <c r="AS4206" s="685"/>
      <c r="AT4206" s="1074"/>
      <c r="AU4206" s="1074"/>
      <c r="AV4206" s="827"/>
      <c r="AW4206" s="685"/>
      <c r="AX4206" s="685"/>
      <c r="AY4206" s="685"/>
      <c r="AZ4206" s="685"/>
      <c r="BA4206" s="685"/>
      <c r="BB4206" s="685"/>
      <c r="BC4206" s="685"/>
      <c r="BD4206" s="685"/>
      <c r="BE4206" s="685"/>
      <c r="BF4206" s="685"/>
      <c r="BG4206" s="685"/>
      <c r="BH4206" s="685"/>
      <c r="BI4206" s="685"/>
      <c r="BJ4206" s="685"/>
      <c r="BK4206" s="685"/>
      <c r="BL4206" s="685"/>
      <c r="BM4206" s="827">
        <f t="shared" si="1996"/>
        <v>0</v>
      </c>
      <c r="BN4206" s="685"/>
      <c r="BO4206" s="685"/>
      <c r="BP4206" s="685"/>
    </row>
    <row r="4207" spans="1:77" s="534" customFormat="1" hidden="1">
      <c r="A4207" s="575"/>
      <c r="B4207" s="576"/>
      <c r="C4207" s="849"/>
      <c r="D4207" s="578"/>
      <c r="E4207" s="579"/>
      <c r="F4207" s="578"/>
      <c r="G4207" s="580"/>
      <c r="H4207" s="581"/>
      <c r="I4207" s="582"/>
      <c r="J4207" s="580"/>
      <c r="K4207" s="578"/>
      <c r="L4207" s="578"/>
      <c r="M4207" s="578"/>
      <c r="N4207" s="578"/>
      <c r="O4207" s="578"/>
      <c r="P4207" s="578"/>
      <c r="Q4207" s="578"/>
      <c r="R4207" s="578"/>
      <c r="S4207" s="578"/>
      <c r="T4207" s="578"/>
      <c r="U4207" s="578"/>
      <c r="V4207" s="578"/>
      <c r="W4207" s="578"/>
      <c r="X4207" s="578"/>
      <c r="Y4207" s="578"/>
      <c r="Z4207" s="578"/>
      <c r="AA4207" s="578"/>
      <c r="AB4207" s="578"/>
      <c r="AC4207" s="578"/>
      <c r="AD4207" s="578"/>
      <c r="AE4207" s="578"/>
      <c r="AF4207" s="578"/>
      <c r="AG4207" s="578"/>
      <c r="AH4207" s="578"/>
      <c r="AI4207" s="578"/>
      <c r="AJ4207" s="578"/>
      <c r="AK4207" s="578"/>
      <c r="AL4207" s="578"/>
      <c r="AM4207" s="578"/>
      <c r="AN4207" s="578"/>
      <c r="AO4207" s="578"/>
      <c r="AP4207" s="578"/>
      <c r="AQ4207" s="578"/>
      <c r="AR4207" s="578"/>
      <c r="AS4207" s="578"/>
      <c r="AT4207" s="578"/>
      <c r="AU4207" s="567"/>
      <c r="AV4207" s="578"/>
      <c r="AW4207" s="578"/>
      <c r="AX4207" s="578"/>
      <c r="AY4207" s="578"/>
      <c r="AZ4207" s="578"/>
      <c r="BA4207" s="578"/>
      <c r="BB4207" s="578"/>
      <c r="BC4207" s="578"/>
      <c r="BD4207" s="578"/>
      <c r="BE4207" s="578"/>
      <c r="BF4207" s="578"/>
      <c r="BG4207" s="578"/>
      <c r="BH4207" s="578"/>
      <c r="BI4207" s="578"/>
      <c r="BJ4207" s="578"/>
      <c r="BK4207" s="578"/>
      <c r="BL4207" s="578"/>
      <c r="BM4207" s="578"/>
      <c r="BN4207" s="578"/>
      <c r="BO4207" s="578"/>
      <c r="BP4207" s="578"/>
      <c r="BQ4207" s="547"/>
      <c r="BR4207" s="578"/>
      <c r="BS4207" s="851"/>
      <c r="BT4207" s="575"/>
      <c r="BU4207" s="575"/>
      <c r="BY4207" s="575"/>
    </row>
    <row r="4208" spans="1:77" s="828" customFormat="1" ht="30">
      <c r="A4208" s="1401" t="s">
        <v>2835</v>
      </c>
      <c r="B4208" s="1061"/>
      <c r="C4208" s="1061" t="s">
        <v>507</v>
      </c>
      <c r="D4208" s="1063" t="s">
        <v>49</v>
      </c>
      <c r="E4208" s="1063" t="s">
        <v>75</v>
      </c>
      <c r="F4208" s="1402">
        <v>0.56999999999999995</v>
      </c>
      <c r="G4208" s="1403"/>
      <c r="H4208" s="824"/>
      <c r="I4208" s="825"/>
      <c r="J4208" s="826">
        <f t="shared" ref="J4208" si="2009">K4208+AA4208+BM4208</f>
        <v>0.56999999999999995</v>
      </c>
      <c r="K4208" s="827">
        <f t="shared" ref="K4208" si="2010">L4208+T4208+X4208+Y4208+Z4208</f>
        <v>0.56999999999999995</v>
      </c>
      <c r="L4208" s="827">
        <f t="shared" ref="L4208" si="2011">M4208+S4208</f>
        <v>0.56999999999999995</v>
      </c>
      <c r="M4208" s="827">
        <f t="shared" ref="M4208" si="2012">N4208+R4208</f>
        <v>0.56999999999999995</v>
      </c>
      <c r="N4208" s="827">
        <f t="shared" ref="N4208" si="2013">O4208+P4208+Q4208</f>
        <v>0</v>
      </c>
      <c r="O4208" s="827"/>
      <c r="P4208" s="827"/>
      <c r="Q4208" s="827"/>
      <c r="R4208" s="827">
        <v>0.56999999999999995</v>
      </c>
      <c r="S4208" s="827"/>
      <c r="T4208" s="827"/>
      <c r="U4208" s="827"/>
      <c r="V4208" s="827"/>
      <c r="W4208" s="827"/>
      <c r="X4208" s="827"/>
      <c r="Y4208" s="827"/>
      <c r="Z4208" s="827"/>
      <c r="AA4208" s="827">
        <f t="shared" ref="AA4208" si="2014">SUM(AB4208:AI4208)+AW4208+SUM(AY4208:BC4208)+SUM(BF4208:BL4208)</f>
        <v>0</v>
      </c>
      <c r="AB4208" s="827"/>
      <c r="AC4208" s="827"/>
      <c r="AD4208" s="827"/>
      <c r="AE4208" s="827"/>
      <c r="AF4208" s="827"/>
      <c r="AG4208" s="827"/>
      <c r="AH4208" s="827"/>
      <c r="AI4208" s="827">
        <f t="shared" ref="AI4208" si="2015">SUM(AJ4208:AV4208)+AX4208+SUM(BD4208:BE4208)</f>
        <v>0</v>
      </c>
      <c r="AJ4208" s="827"/>
      <c r="AK4208" s="827"/>
      <c r="AL4208" s="827"/>
      <c r="AM4208" s="1"/>
      <c r="AN4208" s="827"/>
      <c r="AO4208" s="827"/>
      <c r="AP4208" s="827"/>
      <c r="AQ4208" s="827"/>
      <c r="AR4208" s="827"/>
      <c r="AS4208" s="827"/>
      <c r="AT4208" s="827"/>
      <c r="AU4208" s="827"/>
      <c r="AV4208" s="827"/>
      <c r="AW4208" s="827"/>
      <c r="AX4208" s="827"/>
      <c r="AY4208" s="827"/>
      <c r="AZ4208" s="827"/>
      <c r="BA4208" s="827"/>
      <c r="BB4208" s="827"/>
      <c r="BC4208" s="827"/>
      <c r="BD4208" s="827"/>
      <c r="BE4208" s="827"/>
      <c r="BF4208" s="827"/>
      <c r="BG4208" s="827"/>
      <c r="BH4208" s="827"/>
      <c r="BI4208" s="827"/>
      <c r="BJ4208" s="827"/>
      <c r="BK4208" s="827"/>
      <c r="BL4208" s="827"/>
      <c r="BM4208" s="827"/>
      <c r="BN4208" s="827"/>
      <c r="BO4208" s="827"/>
      <c r="BP4208" s="827"/>
    </row>
    <row r="4209" spans="1:77" s="534" customFormat="1" hidden="1">
      <c r="A4209" s="575"/>
      <c r="B4209" s="576"/>
      <c r="C4209" s="849"/>
      <c r="D4209" s="578"/>
      <c r="E4209" s="579"/>
      <c r="F4209" s="578"/>
      <c r="G4209" s="580"/>
      <c r="H4209" s="581"/>
      <c r="I4209" s="582"/>
      <c r="J4209" s="580"/>
      <c r="K4209" s="578"/>
      <c r="L4209" s="578"/>
      <c r="M4209" s="578"/>
      <c r="N4209" s="578"/>
      <c r="O4209" s="578"/>
      <c r="P4209" s="578"/>
      <c r="Q4209" s="578"/>
      <c r="R4209" s="578"/>
      <c r="S4209" s="578"/>
      <c r="T4209" s="578"/>
      <c r="U4209" s="578"/>
      <c r="V4209" s="578"/>
      <c r="W4209" s="578"/>
      <c r="X4209" s="578"/>
      <c r="Y4209" s="578"/>
      <c r="Z4209" s="578"/>
      <c r="AA4209" s="578"/>
      <c r="AB4209" s="578"/>
      <c r="AC4209" s="578"/>
      <c r="AD4209" s="578"/>
      <c r="AE4209" s="578"/>
      <c r="AF4209" s="578"/>
      <c r="AG4209" s="578"/>
      <c r="AH4209" s="578"/>
      <c r="AI4209" s="578"/>
      <c r="AJ4209" s="578"/>
      <c r="AK4209" s="578"/>
      <c r="AL4209" s="578"/>
      <c r="AM4209" s="578"/>
      <c r="AN4209" s="578"/>
      <c r="AO4209" s="578"/>
      <c r="AP4209" s="578"/>
      <c r="AQ4209" s="578"/>
      <c r="AR4209" s="578"/>
      <c r="AS4209" s="578"/>
      <c r="AT4209" s="578"/>
      <c r="AU4209" s="567"/>
      <c r="AV4209" s="578"/>
      <c r="AW4209" s="578"/>
      <c r="AX4209" s="578"/>
      <c r="AY4209" s="578"/>
      <c r="AZ4209" s="578"/>
      <c r="BA4209" s="578"/>
      <c r="BB4209" s="578"/>
      <c r="BC4209" s="578"/>
      <c r="BD4209" s="578"/>
      <c r="BE4209" s="578"/>
      <c r="BF4209" s="578"/>
      <c r="BG4209" s="578"/>
      <c r="BH4209" s="578"/>
      <c r="BI4209" s="578"/>
      <c r="BJ4209" s="578"/>
      <c r="BK4209" s="578"/>
      <c r="BL4209" s="578"/>
      <c r="BM4209" s="578"/>
      <c r="BN4209" s="578"/>
      <c r="BO4209" s="578"/>
      <c r="BP4209" s="578"/>
      <c r="BQ4209" s="547"/>
      <c r="BR4209" s="578"/>
      <c r="BS4209" s="851"/>
      <c r="BT4209" s="575"/>
      <c r="BU4209" s="575"/>
      <c r="BY4209" s="575"/>
    </row>
    <row r="4210" spans="1:77" s="534" customFormat="1" hidden="1">
      <c r="A4210" s="575"/>
      <c r="B4210" s="576"/>
      <c r="C4210" s="849"/>
      <c r="D4210" s="578"/>
      <c r="E4210" s="579"/>
      <c r="F4210" s="578"/>
      <c r="G4210" s="580"/>
      <c r="H4210" s="581"/>
      <c r="I4210" s="582"/>
      <c r="J4210" s="580"/>
      <c r="K4210" s="578"/>
      <c r="L4210" s="578"/>
      <c r="M4210" s="578"/>
      <c r="N4210" s="578"/>
      <c r="O4210" s="578"/>
      <c r="P4210" s="578"/>
      <c r="Q4210" s="578"/>
      <c r="R4210" s="578"/>
      <c r="S4210" s="578"/>
      <c r="T4210" s="578"/>
      <c r="U4210" s="578"/>
      <c r="V4210" s="578"/>
      <c r="W4210" s="578"/>
      <c r="X4210" s="578"/>
      <c r="Y4210" s="578"/>
      <c r="Z4210" s="578"/>
      <c r="AA4210" s="578"/>
      <c r="AB4210" s="578"/>
      <c r="AC4210" s="578"/>
      <c r="AD4210" s="578"/>
      <c r="AE4210" s="578"/>
      <c r="AF4210" s="578"/>
      <c r="AG4210" s="578"/>
      <c r="AH4210" s="578"/>
      <c r="AI4210" s="578"/>
      <c r="AJ4210" s="578"/>
      <c r="AK4210" s="578"/>
      <c r="AL4210" s="578"/>
      <c r="AM4210" s="578"/>
      <c r="AN4210" s="578"/>
      <c r="AO4210" s="578"/>
      <c r="AP4210" s="578"/>
      <c r="AQ4210" s="578"/>
      <c r="AR4210" s="578"/>
      <c r="AS4210" s="578"/>
      <c r="AT4210" s="578"/>
      <c r="AU4210" s="567"/>
      <c r="AV4210" s="578"/>
      <c r="AW4210" s="578"/>
      <c r="AX4210" s="578"/>
      <c r="AY4210" s="578"/>
      <c r="AZ4210" s="578"/>
      <c r="BA4210" s="578"/>
      <c r="BB4210" s="578"/>
      <c r="BC4210" s="578"/>
      <c r="BD4210" s="578"/>
      <c r="BE4210" s="578"/>
      <c r="BF4210" s="578"/>
      <c r="BG4210" s="578"/>
      <c r="BH4210" s="578"/>
      <c r="BI4210" s="578"/>
      <c r="BJ4210" s="578"/>
      <c r="BK4210" s="578"/>
      <c r="BL4210" s="578"/>
      <c r="BM4210" s="578"/>
      <c r="BN4210" s="578"/>
      <c r="BO4210" s="578"/>
      <c r="BP4210" s="578"/>
      <c r="BQ4210" s="547"/>
      <c r="BR4210" s="578"/>
      <c r="BS4210" s="851"/>
      <c r="BT4210" s="575"/>
      <c r="BU4210" s="575"/>
      <c r="BY4210" s="575"/>
    </row>
    <row r="4211" spans="1:77" s="619" customFormat="1" hidden="1">
      <c r="A4211" s="603"/>
      <c r="B4211" s="604"/>
      <c r="C4211" s="604"/>
      <c r="D4211" s="605"/>
      <c r="E4211" s="635"/>
      <c r="F4211" s="635"/>
      <c r="G4211" s="621"/>
      <c r="H4211" s="608"/>
      <c r="I4211" s="609"/>
      <c r="J4211" s="610"/>
      <c r="K4211" s="611"/>
      <c r="L4211" s="611"/>
      <c r="M4211" s="611"/>
      <c r="N4211" s="611"/>
      <c r="O4211" s="612"/>
      <c r="P4211" s="612"/>
      <c r="Q4211" s="613"/>
      <c r="R4211" s="612"/>
      <c r="S4211" s="612"/>
      <c r="T4211" s="615"/>
      <c r="U4211" s="612"/>
      <c r="V4211" s="612"/>
      <c r="W4211" s="613"/>
      <c r="X4211" s="612"/>
      <c r="Y4211" s="612"/>
      <c r="Z4211" s="612"/>
      <c r="AA4211" s="611"/>
      <c r="AB4211" s="612"/>
      <c r="AC4211" s="612"/>
      <c r="AD4211" s="613"/>
      <c r="AE4211" s="613"/>
      <c r="AF4211" s="612"/>
      <c r="AG4211" s="612"/>
      <c r="AH4211" s="612"/>
      <c r="AI4211" s="611"/>
      <c r="AJ4211" s="612"/>
      <c r="AK4211" s="612"/>
      <c r="AL4211" s="612"/>
      <c r="AM4211" s="613"/>
      <c r="AN4211" s="612"/>
      <c r="AO4211" s="612"/>
      <c r="AP4211" s="612"/>
      <c r="AQ4211" s="613"/>
      <c r="AR4211" s="612"/>
      <c r="AS4211" s="612"/>
      <c r="AT4211" s="612"/>
      <c r="AU4211" s="616"/>
      <c r="AV4211" s="612"/>
      <c r="AW4211" s="612"/>
      <c r="AX4211" s="612"/>
      <c r="AY4211" s="612"/>
      <c r="AZ4211" s="612"/>
      <c r="BA4211" s="612"/>
      <c r="BB4211" s="612"/>
      <c r="BC4211" s="613"/>
      <c r="BD4211" s="612"/>
      <c r="BE4211" s="612"/>
      <c r="BF4211" s="612"/>
      <c r="BG4211" s="612"/>
      <c r="BH4211" s="613"/>
      <c r="BI4211" s="612"/>
      <c r="BJ4211" s="612"/>
      <c r="BK4211" s="612"/>
      <c r="BL4211" s="613"/>
      <c r="BM4211" s="611"/>
      <c r="BN4211" s="612"/>
      <c r="BO4211" s="612"/>
      <c r="BP4211" s="612"/>
      <c r="BQ4211" s="547"/>
      <c r="BR4211" s="622"/>
      <c r="BS4211" s="1204"/>
      <c r="BT4211" s="605"/>
      <c r="BU4211" s="621"/>
      <c r="BY4211" s="621"/>
    </row>
    <row r="4212" spans="1:77" s="679" customFormat="1" hidden="1">
      <c r="B4212" s="680"/>
      <c r="C4212" s="1309"/>
      <c r="D4212" s="611"/>
      <c r="E4212" s="667"/>
      <c r="F4212" s="611"/>
      <c r="G4212" s="610"/>
      <c r="H4212" s="608"/>
      <c r="I4212" s="609"/>
      <c r="J4212" s="610"/>
      <c r="K4212" s="611"/>
      <c r="L4212" s="611"/>
      <c r="M4212" s="611"/>
      <c r="N4212" s="611"/>
      <c r="O4212" s="611"/>
      <c r="P4212" s="611"/>
      <c r="Q4212" s="611"/>
      <c r="R4212" s="1642"/>
      <c r="S4212" s="1643"/>
      <c r="T4212" s="611"/>
      <c r="U4212" s="611"/>
      <c r="V4212" s="611"/>
      <c r="W4212" s="611"/>
      <c r="X4212" s="611"/>
      <c r="Y4212" s="611"/>
      <c r="Z4212" s="611"/>
      <c r="AA4212" s="611"/>
      <c r="AB4212" s="611"/>
      <c r="AC4212" s="611"/>
      <c r="AD4212" s="611"/>
      <c r="AE4212" s="611"/>
      <c r="AF4212" s="611"/>
      <c r="AG4212" s="611"/>
      <c r="AH4212" s="611"/>
      <c r="AI4212" s="611"/>
      <c r="AJ4212" s="611"/>
      <c r="AK4212" s="611"/>
      <c r="AL4212" s="611"/>
      <c r="AM4212" s="611"/>
      <c r="AN4212" s="611"/>
      <c r="AO4212" s="611"/>
      <c r="AP4212" s="611"/>
      <c r="AQ4212" s="611"/>
      <c r="AR4212" s="611"/>
      <c r="AS4212" s="611"/>
      <c r="AT4212" s="611"/>
      <c r="AU4212" s="685"/>
      <c r="AV4212" s="611"/>
      <c r="AW4212" s="611"/>
      <c r="AX4212" s="611"/>
      <c r="AY4212" s="611"/>
      <c r="AZ4212" s="611"/>
      <c r="BA4212" s="611"/>
      <c r="BB4212" s="611"/>
      <c r="BC4212" s="611"/>
      <c r="BD4212" s="611"/>
      <c r="BE4212" s="611"/>
      <c r="BF4212" s="611"/>
      <c r="BG4212" s="611"/>
      <c r="BH4212" s="611"/>
      <c r="BI4212" s="611"/>
      <c r="BJ4212" s="611"/>
      <c r="BK4212" s="611"/>
      <c r="BL4212" s="611"/>
      <c r="BM4212" s="611"/>
      <c r="BN4212" s="611"/>
      <c r="BO4212" s="611"/>
      <c r="BP4212" s="611"/>
      <c r="BQ4212" s="547">
        <v>1</v>
      </c>
      <c r="BR4212" s="611"/>
    </row>
    <row r="4213" spans="1:77" s="575" customFormat="1" hidden="1">
      <c r="B4213" s="576"/>
      <c r="C4213" s="577"/>
      <c r="D4213" s="578"/>
      <c r="E4213" s="579"/>
      <c r="F4213" s="578"/>
      <c r="G4213" s="580"/>
      <c r="H4213" s="581">
        <f>J4213</f>
        <v>0</v>
      </c>
      <c r="I4213" s="582"/>
      <c r="J4213" s="580">
        <f>K4213+AA4213+BM4213</f>
        <v>0</v>
      </c>
      <c r="K4213" s="578">
        <f>L4213+T4213+X4213+Y4213+Z4213</f>
        <v>0</v>
      </c>
      <c r="L4213" s="578">
        <f>M4213+S4213</f>
        <v>0</v>
      </c>
      <c r="M4213" s="578">
        <f>N4213+R4213</f>
        <v>0</v>
      </c>
      <c r="N4213" s="578">
        <f>O4213+P4213+Q4213</f>
        <v>0</v>
      </c>
      <c r="O4213" s="578"/>
      <c r="P4213" s="578"/>
      <c r="Q4213" s="578"/>
      <c r="R4213" s="578"/>
      <c r="S4213" s="578"/>
      <c r="T4213" s="578">
        <f>U4213+V4213+W4213</f>
        <v>0</v>
      </c>
      <c r="U4213" s="578"/>
      <c r="V4213" s="578"/>
      <c r="W4213" s="578"/>
      <c r="X4213" s="578"/>
      <c r="Y4213" s="578"/>
      <c r="Z4213" s="578"/>
      <c r="AA4213" s="578">
        <f xml:space="preserve"> SUM(AB4213:AI4213)+SUM(AV4213:BL4213)</f>
        <v>0</v>
      </c>
      <c r="AB4213" s="578"/>
      <c r="AC4213" s="578"/>
      <c r="AD4213" s="578"/>
      <c r="AE4213" s="578"/>
      <c r="AF4213" s="578"/>
      <c r="AG4213" s="578"/>
      <c r="AH4213" s="578"/>
      <c r="AI4213" s="578"/>
      <c r="AJ4213" s="578"/>
      <c r="AK4213" s="578"/>
      <c r="AL4213" s="578"/>
      <c r="AM4213" s="578"/>
      <c r="AN4213" s="578"/>
      <c r="AO4213" s="578"/>
      <c r="AP4213" s="578"/>
      <c r="AQ4213" s="578"/>
      <c r="AR4213" s="578"/>
      <c r="AS4213" s="578"/>
      <c r="AT4213" s="578"/>
      <c r="AU4213" s="567"/>
      <c r="AV4213" s="578"/>
      <c r="AW4213" s="578"/>
      <c r="AX4213" s="578"/>
      <c r="AY4213" s="578"/>
      <c r="AZ4213" s="578"/>
      <c r="BA4213" s="578"/>
      <c r="BB4213" s="578"/>
      <c r="BC4213" s="578"/>
      <c r="BD4213" s="578"/>
      <c r="BE4213" s="578"/>
      <c r="BF4213" s="578"/>
      <c r="BG4213" s="578"/>
      <c r="BH4213" s="578"/>
      <c r="BI4213" s="578"/>
      <c r="BJ4213" s="578"/>
      <c r="BK4213" s="578"/>
      <c r="BL4213" s="578"/>
      <c r="BM4213" s="578">
        <f>SUM(BN4213:BP4213)</f>
        <v>0</v>
      </c>
      <c r="BN4213" s="578"/>
      <c r="BO4213" s="578"/>
      <c r="BP4213" s="578"/>
      <c r="BQ4213" s="547">
        <v>1</v>
      </c>
      <c r="BR4213" s="578"/>
    </row>
    <row r="4214" spans="1:77" s="575" customFormat="1" hidden="1">
      <c r="B4214" s="576"/>
      <c r="C4214" s="577"/>
      <c r="D4214" s="578"/>
      <c r="E4214" s="579"/>
      <c r="F4214" s="578"/>
      <c r="G4214" s="580"/>
      <c r="H4214" s="581">
        <f>J4214</f>
        <v>0</v>
      </c>
      <c r="I4214" s="582"/>
      <c r="J4214" s="580">
        <f>K4214+AA4214+BM4214</f>
        <v>0</v>
      </c>
      <c r="K4214" s="578">
        <f>L4214+T4214+X4214+Y4214+Z4214</f>
        <v>0</v>
      </c>
      <c r="L4214" s="578">
        <f>M4214+S4214</f>
        <v>0</v>
      </c>
      <c r="M4214" s="578">
        <f>N4214+R4214</f>
        <v>0</v>
      </c>
      <c r="N4214" s="578">
        <f>O4214+P4214+Q4214</f>
        <v>0</v>
      </c>
      <c r="O4214" s="578"/>
      <c r="P4214" s="578"/>
      <c r="Q4214" s="578"/>
      <c r="R4214" s="578"/>
      <c r="S4214" s="578"/>
      <c r="T4214" s="578">
        <f>U4214+V4214+W4214</f>
        <v>0</v>
      </c>
      <c r="U4214" s="578"/>
      <c r="V4214" s="578"/>
      <c r="W4214" s="578"/>
      <c r="X4214" s="578"/>
      <c r="Y4214" s="578"/>
      <c r="Z4214" s="578"/>
      <c r="AA4214" s="578">
        <f xml:space="preserve"> SUM(AB4214:AI4214)+SUM(AV4214:BL4214)</f>
        <v>0</v>
      </c>
      <c r="AB4214" s="578"/>
      <c r="AC4214" s="578"/>
      <c r="AD4214" s="578"/>
      <c r="AE4214" s="578"/>
      <c r="AF4214" s="578"/>
      <c r="AG4214" s="578"/>
      <c r="AH4214" s="578"/>
      <c r="AI4214" s="578"/>
      <c r="AJ4214" s="578"/>
      <c r="AK4214" s="578"/>
      <c r="AL4214" s="578"/>
      <c r="AM4214" s="578"/>
      <c r="AN4214" s="578"/>
      <c r="AO4214" s="578"/>
      <c r="AP4214" s="578"/>
      <c r="AQ4214" s="578"/>
      <c r="AR4214" s="578"/>
      <c r="AS4214" s="578"/>
      <c r="AT4214" s="578"/>
      <c r="AU4214" s="567"/>
      <c r="AV4214" s="578"/>
      <c r="AW4214" s="578"/>
      <c r="AX4214" s="578"/>
      <c r="AY4214" s="578"/>
      <c r="AZ4214" s="578"/>
      <c r="BA4214" s="578"/>
      <c r="BB4214" s="578"/>
      <c r="BC4214" s="578"/>
      <c r="BD4214" s="578"/>
      <c r="BE4214" s="578"/>
      <c r="BF4214" s="578"/>
      <c r="BG4214" s="578"/>
      <c r="BH4214" s="578"/>
      <c r="BI4214" s="578"/>
      <c r="BJ4214" s="578"/>
      <c r="BK4214" s="578"/>
      <c r="BL4214" s="578"/>
      <c r="BM4214" s="578">
        <f>SUM(BN4214:BP4214)</f>
        <v>0</v>
      </c>
      <c r="BN4214" s="578"/>
      <c r="BO4214" s="578"/>
      <c r="BP4214" s="578"/>
      <c r="BQ4214" s="547">
        <v>1</v>
      </c>
      <c r="BR4214" s="578"/>
    </row>
    <row r="4215" spans="1:77" s="593" customFormat="1" ht="14.25" hidden="1">
      <c r="B4215" s="594" t="s">
        <v>1170</v>
      </c>
      <c r="C4215" s="1579" t="s">
        <v>1171</v>
      </c>
      <c r="D4215" s="596"/>
      <c r="E4215" s="597"/>
      <c r="F4215" s="596"/>
      <c r="G4215" s="598"/>
      <c r="H4215" s="599">
        <f t="shared" ref="H4215:BP4215" si="2016">H4216+H4237</f>
        <v>2.9000000000000004</v>
      </c>
      <c r="I4215" s="1019">
        <f t="shared" si="2016"/>
        <v>7.0000000000000007E-2</v>
      </c>
      <c r="J4215" s="599">
        <f t="shared" si="2016"/>
        <v>2.9000000000000004</v>
      </c>
      <c r="K4215" s="599">
        <f t="shared" si="2016"/>
        <v>1.6700000000000002</v>
      </c>
      <c r="L4215" s="599">
        <f t="shared" si="2016"/>
        <v>0.05</v>
      </c>
      <c r="M4215" s="599">
        <f t="shared" si="2016"/>
        <v>0.03</v>
      </c>
      <c r="N4215" s="599">
        <f t="shared" si="2016"/>
        <v>0.01</v>
      </c>
      <c r="O4215" s="599">
        <f t="shared" si="2016"/>
        <v>0.01</v>
      </c>
      <c r="P4215" s="599">
        <f t="shared" si="2016"/>
        <v>0</v>
      </c>
      <c r="Q4215" s="599">
        <f t="shared" si="2016"/>
        <v>0</v>
      </c>
      <c r="R4215" s="596">
        <f t="shared" si="2016"/>
        <v>0.02</v>
      </c>
      <c r="S4215" s="599">
        <f t="shared" si="2016"/>
        <v>0.02</v>
      </c>
      <c r="T4215" s="599">
        <f t="shared" si="2016"/>
        <v>0</v>
      </c>
      <c r="U4215" s="599">
        <f t="shared" si="2016"/>
        <v>0</v>
      </c>
      <c r="V4215" s="599">
        <f t="shared" si="2016"/>
        <v>0</v>
      </c>
      <c r="W4215" s="599">
        <f t="shared" si="2016"/>
        <v>0</v>
      </c>
      <c r="X4215" s="599">
        <f t="shared" si="2016"/>
        <v>0</v>
      </c>
      <c r="Y4215" s="599">
        <f t="shared" si="2016"/>
        <v>1.62</v>
      </c>
      <c r="Z4215" s="599">
        <f t="shared" si="2016"/>
        <v>0</v>
      </c>
      <c r="AA4215" s="599">
        <f t="shared" si="2016"/>
        <v>1.1000000000000001</v>
      </c>
      <c r="AB4215" s="599">
        <f t="shared" si="2016"/>
        <v>0</v>
      </c>
      <c r="AC4215" s="599">
        <f t="shared" si="2016"/>
        <v>0</v>
      </c>
      <c r="AD4215" s="599">
        <f t="shared" si="2016"/>
        <v>0</v>
      </c>
      <c r="AE4215" s="599">
        <f t="shared" si="2016"/>
        <v>0</v>
      </c>
      <c r="AF4215" s="599">
        <f t="shared" si="2016"/>
        <v>0</v>
      </c>
      <c r="AG4215" s="599">
        <f t="shared" si="2016"/>
        <v>0</v>
      </c>
      <c r="AH4215" s="599">
        <f t="shared" si="2016"/>
        <v>0</v>
      </c>
      <c r="AI4215" s="599">
        <f t="shared" si="2016"/>
        <v>0.28000000000000003</v>
      </c>
      <c r="AJ4215" s="599">
        <f t="shared" si="2016"/>
        <v>0.03</v>
      </c>
      <c r="AK4215" s="599">
        <f t="shared" si="2016"/>
        <v>0.05</v>
      </c>
      <c r="AL4215" s="599">
        <f t="shared" si="2016"/>
        <v>0</v>
      </c>
      <c r="AM4215" s="599">
        <f t="shared" si="2016"/>
        <v>0</v>
      </c>
      <c r="AN4215" s="599">
        <f t="shared" si="2016"/>
        <v>0</v>
      </c>
      <c r="AO4215" s="599">
        <f t="shared" si="2016"/>
        <v>0</v>
      </c>
      <c r="AP4215" s="599">
        <f t="shared" si="2016"/>
        <v>0</v>
      </c>
      <c r="AQ4215" s="599">
        <f t="shared" si="2016"/>
        <v>0</v>
      </c>
      <c r="AR4215" s="599">
        <f t="shared" si="2016"/>
        <v>0</v>
      </c>
      <c r="AS4215" s="599">
        <f t="shared" si="2016"/>
        <v>0</v>
      </c>
      <c r="AT4215" s="599">
        <f t="shared" si="2016"/>
        <v>0</v>
      </c>
      <c r="AU4215" s="599">
        <f t="shared" si="2016"/>
        <v>0</v>
      </c>
      <c r="AV4215" s="599">
        <f t="shared" si="2016"/>
        <v>0</v>
      </c>
      <c r="AW4215" s="599">
        <f t="shared" si="2016"/>
        <v>0</v>
      </c>
      <c r="AX4215" s="599">
        <f t="shared" si="2016"/>
        <v>0</v>
      </c>
      <c r="AY4215" s="599">
        <f t="shared" si="2016"/>
        <v>0.82000000000000006</v>
      </c>
      <c r="AZ4215" s="599">
        <f t="shared" si="2016"/>
        <v>0</v>
      </c>
      <c r="BA4215" s="599">
        <f t="shared" si="2016"/>
        <v>0</v>
      </c>
      <c r="BB4215" s="599">
        <f t="shared" si="2016"/>
        <v>0</v>
      </c>
      <c r="BC4215" s="599">
        <f t="shared" si="2016"/>
        <v>0</v>
      </c>
      <c r="BD4215" s="599">
        <f t="shared" si="2016"/>
        <v>0</v>
      </c>
      <c r="BE4215" s="599">
        <f t="shared" si="2016"/>
        <v>0.2</v>
      </c>
      <c r="BF4215" s="599">
        <f t="shared" si="2016"/>
        <v>0</v>
      </c>
      <c r="BG4215" s="599">
        <f t="shared" si="2016"/>
        <v>0</v>
      </c>
      <c r="BH4215" s="599">
        <f t="shared" si="2016"/>
        <v>0</v>
      </c>
      <c r="BI4215" s="599">
        <f t="shared" si="2016"/>
        <v>0</v>
      </c>
      <c r="BJ4215" s="599">
        <f t="shared" si="2016"/>
        <v>0</v>
      </c>
      <c r="BK4215" s="599">
        <f t="shared" si="2016"/>
        <v>0</v>
      </c>
      <c r="BL4215" s="599">
        <f t="shared" si="2016"/>
        <v>0</v>
      </c>
      <c r="BM4215" s="599">
        <f t="shared" si="2016"/>
        <v>0.13</v>
      </c>
      <c r="BN4215" s="599">
        <f t="shared" si="2016"/>
        <v>0.13</v>
      </c>
      <c r="BO4215" s="599">
        <f t="shared" si="2016"/>
        <v>0</v>
      </c>
      <c r="BP4215" s="599">
        <f t="shared" si="2016"/>
        <v>0</v>
      </c>
      <c r="BQ4215" s="601">
        <v>1</v>
      </c>
      <c r="BR4215" s="596"/>
    </row>
    <row r="4216" spans="1:77" s="559" customFormat="1" hidden="1">
      <c r="B4216" s="560"/>
      <c r="C4216" s="561" t="s">
        <v>2709</v>
      </c>
      <c r="D4216" s="562"/>
      <c r="E4216" s="563"/>
      <c r="F4216" s="562"/>
      <c r="G4216" s="564"/>
      <c r="H4216" s="565">
        <f>SUM(H4217:H4236)</f>
        <v>0</v>
      </c>
      <c r="I4216" s="565">
        <f t="shared" ref="I4216:BP4216" si="2017">SUM(I4217:I4236)</f>
        <v>0</v>
      </c>
      <c r="J4216" s="565">
        <f t="shared" si="2017"/>
        <v>0</v>
      </c>
      <c r="K4216" s="565">
        <f t="shared" si="2017"/>
        <v>0</v>
      </c>
      <c r="L4216" s="565">
        <f t="shared" si="2017"/>
        <v>0</v>
      </c>
      <c r="M4216" s="565">
        <f t="shared" si="2017"/>
        <v>0</v>
      </c>
      <c r="N4216" s="565">
        <f t="shared" si="2017"/>
        <v>0</v>
      </c>
      <c r="O4216" s="565">
        <f t="shared" si="2017"/>
        <v>0</v>
      </c>
      <c r="P4216" s="565">
        <f t="shared" si="2017"/>
        <v>0</v>
      </c>
      <c r="Q4216" s="565">
        <f t="shared" si="2017"/>
        <v>0</v>
      </c>
      <c r="R4216" s="565">
        <f t="shared" si="2017"/>
        <v>0</v>
      </c>
      <c r="S4216" s="565">
        <f t="shared" si="2017"/>
        <v>0</v>
      </c>
      <c r="T4216" s="565">
        <f t="shared" si="2017"/>
        <v>0</v>
      </c>
      <c r="U4216" s="565">
        <f t="shared" si="2017"/>
        <v>0</v>
      </c>
      <c r="V4216" s="565">
        <f t="shared" si="2017"/>
        <v>0</v>
      </c>
      <c r="W4216" s="565">
        <f t="shared" si="2017"/>
        <v>0</v>
      </c>
      <c r="X4216" s="565">
        <f t="shared" si="2017"/>
        <v>0</v>
      </c>
      <c r="Y4216" s="565">
        <f t="shared" si="2017"/>
        <v>0</v>
      </c>
      <c r="Z4216" s="565">
        <f t="shared" si="2017"/>
        <v>0</v>
      </c>
      <c r="AA4216" s="565">
        <f t="shared" si="2017"/>
        <v>0</v>
      </c>
      <c r="AB4216" s="565">
        <f t="shared" si="2017"/>
        <v>0</v>
      </c>
      <c r="AC4216" s="565">
        <f t="shared" si="2017"/>
        <v>0</v>
      </c>
      <c r="AD4216" s="565">
        <f t="shared" si="2017"/>
        <v>0</v>
      </c>
      <c r="AE4216" s="565">
        <f t="shared" si="2017"/>
        <v>0</v>
      </c>
      <c r="AF4216" s="565">
        <f t="shared" si="2017"/>
        <v>0</v>
      </c>
      <c r="AG4216" s="565">
        <f t="shared" si="2017"/>
        <v>0</v>
      </c>
      <c r="AH4216" s="565">
        <f t="shared" si="2017"/>
        <v>0</v>
      </c>
      <c r="AI4216" s="565">
        <f t="shared" si="2017"/>
        <v>0</v>
      </c>
      <c r="AJ4216" s="565">
        <f t="shared" si="2017"/>
        <v>0</v>
      </c>
      <c r="AK4216" s="565">
        <f t="shared" si="2017"/>
        <v>0</v>
      </c>
      <c r="AL4216" s="565">
        <f t="shared" si="2017"/>
        <v>0</v>
      </c>
      <c r="AM4216" s="565">
        <f t="shared" si="2017"/>
        <v>0</v>
      </c>
      <c r="AN4216" s="565">
        <f t="shared" si="2017"/>
        <v>0</v>
      </c>
      <c r="AO4216" s="565">
        <f t="shared" si="2017"/>
        <v>0</v>
      </c>
      <c r="AP4216" s="565">
        <f t="shared" si="2017"/>
        <v>0</v>
      </c>
      <c r="AQ4216" s="565">
        <f t="shared" si="2017"/>
        <v>0</v>
      </c>
      <c r="AR4216" s="565">
        <f t="shared" si="2017"/>
        <v>0</v>
      </c>
      <c r="AS4216" s="565">
        <f t="shared" si="2017"/>
        <v>0</v>
      </c>
      <c r="AT4216" s="565">
        <f t="shared" si="2017"/>
        <v>0</v>
      </c>
      <c r="AU4216" s="565">
        <f t="shared" si="2017"/>
        <v>0</v>
      </c>
      <c r="AV4216" s="565">
        <f t="shared" si="2017"/>
        <v>0</v>
      </c>
      <c r="AW4216" s="565">
        <f t="shared" si="2017"/>
        <v>0</v>
      </c>
      <c r="AX4216" s="565">
        <f t="shared" si="2017"/>
        <v>0</v>
      </c>
      <c r="AY4216" s="565">
        <f t="shared" si="2017"/>
        <v>0</v>
      </c>
      <c r="AZ4216" s="565">
        <f t="shared" si="2017"/>
        <v>0</v>
      </c>
      <c r="BA4216" s="565">
        <f t="shared" si="2017"/>
        <v>0</v>
      </c>
      <c r="BB4216" s="565">
        <f t="shared" si="2017"/>
        <v>0</v>
      </c>
      <c r="BC4216" s="565">
        <f t="shared" si="2017"/>
        <v>0</v>
      </c>
      <c r="BD4216" s="565">
        <f t="shared" si="2017"/>
        <v>0</v>
      </c>
      <c r="BE4216" s="565">
        <f t="shared" si="2017"/>
        <v>0</v>
      </c>
      <c r="BF4216" s="565">
        <f t="shared" si="2017"/>
        <v>0</v>
      </c>
      <c r="BG4216" s="565">
        <f t="shared" si="2017"/>
        <v>0</v>
      </c>
      <c r="BH4216" s="565">
        <f t="shared" si="2017"/>
        <v>0</v>
      </c>
      <c r="BI4216" s="565">
        <f t="shared" si="2017"/>
        <v>0</v>
      </c>
      <c r="BJ4216" s="565">
        <f t="shared" si="2017"/>
        <v>0</v>
      </c>
      <c r="BK4216" s="565">
        <f t="shared" si="2017"/>
        <v>0</v>
      </c>
      <c r="BL4216" s="565">
        <f t="shared" si="2017"/>
        <v>0</v>
      </c>
      <c r="BM4216" s="565">
        <f t="shared" si="2017"/>
        <v>0</v>
      </c>
      <c r="BN4216" s="565">
        <f t="shared" si="2017"/>
        <v>0</v>
      </c>
      <c r="BO4216" s="565">
        <f t="shared" si="2017"/>
        <v>0</v>
      </c>
      <c r="BP4216" s="565">
        <f t="shared" si="2017"/>
        <v>0</v>
      </c>
      <c r="BQ4216" s="568">
        <v>1</v>
      </c>
      <c r="BR4216" s="562"/>
    </row>
    <row r="4217" spans="1:77" s="534" customFormat="1" hidden="1">
      <c r="A4217" s="575"/>
      <c r="B4217" s="576"/>
      <c r="C4217" s="849"/>
      <c r="D4217" s="578"/>
      <c r="E4217" s="579"/>
      <c r="F4217" s="578"/>
      <c r="G4217" s="850"/>
      <c r="H4217" s="581"/>
      <c r="I4217" s="582"/>
      <c r="J4217" s="580"/>
      <c r="K4217" s="578"/>
      <c r="L4217" s="578"/>
      <c r="M4217" s="578"/>
      <c r="N4217" s="578"/>
      <c r="O4217" s="578"/>
      <c r="P4217" s="578"/>
      <c r="Q4217" s="578"/>
      <c r="R4217" s="578"/>
      <c r="S4217" s="578"/>
      <c r="T4217" s="578"/>
      <c r="U4217" s="578"/>
      <c r="V4217" s="578"/>
      <c r="W4217" s="578"/>
      <c r="X4217" s="578"/>
      <c r="Y4217" s="578"/>
      <c r="Z4217" s="578"/>
      <c r="AA4217" s="578"/>
      <c r="AB4217" s="578"/>
      <c r="AC4217" s="578"/>
      <c r="AD4217" s="578"/>
      <c r="AE4217" s="578"/>
      <c r="AF4217" s="578"/>
      <c r="AG4217" s="578"/>
      <c r="AH4217" s="578"/>
      <c r="AI4217" s="578"/>
      <c r="AJ4217" s="578"/>
      <c r="AK4217" s="578"/>
      <c r="AL4217" s="578"/>
      <c r="AM4217" s="578"/>
      <c r="AN4217" s="578"/>
      <c r="AO4217" s="578"/>
      <c r="AP4217" s="578"/>
      <c r="AQ4217" s="578"/>
      <c r="AR4217" s="578"/>
      <c r="AS4217" s="578"/>
      <c r="AT4217" s="578"/>
      <c r="AU4217" s="567"/>
      <c r="AV4217" s="578"/>
      <c r="AW4217" s="578"/>
      <c r="AX4217" s="578"/>
      <c r="AY4217" s="578"/>
      <c r="AZ4217" s="578"/>
      <c r="BA4217" s="578"/>
      <c r="BB4217" s="578"/>
      <c r="BC4217" s="578"/>
      <c r="BD4217" s="578"/>
      <c r="BE4217" s="578"/>
      <c r="BF4217" s="578"/>
      <c r="BG4217" s="578"/>
      <c r="BH4217" s="578"/>
      <c r="BI4217" s="578"/>
      <c r="BJ4217" s="578"/>
      <c r="BK4217" s="578"/>
      <c r="BL4217" s="578"/>
      <c r="BM4217" s="578"/>
      <c r="BN4217" s="578"/>
      <c r="BO4217" s="578"/>
      <c r="BP4217" s="578"/>
      <c r="BQ4217" s="547"/>
      <c r="BR4217" s="578"/>
      <c r="BS4217" s="851"/>
      <c r="BT4217" s="575"/>
      <c r="BU4217" s="575"/>
    </row>
    <row r="4218" spans="1:77" s="534" customFormat="1" hidden="1">
      <c r="A4218" s="575"/>
      <c r="B4218" s="576"/>
      <c r="C4218" s="849"/>
      <c r="D4218" s="578"/>
      <c r="E4218" s="579"/>
      <c r="F4218" s="578"/>
      <c r="G4218" s="850"/>
      <c r="H4218" s="581"/>
      <c r="I4218" s="582"/>
      <c r="J4218" s="580"/>
      <c r="K4218" s="578"/>
      <c r="L4218" s="578"/>
      <c r="M4218" s="578"/>
      <c r="N4218" s="578"/>
      <c r="O4218" s="578"/>
      <c r="P4218" s="578"/>
      <c r="Q4218" s="578"/>
      <c r="R4218" s="578"/>
      <c r="S4218" s="578"/>
      <c r="T4218" s="578"/>
      <c r="U4218" s="578"/>
      <c r="V4218" s="578"/>
      <c r="W4218" s="578"/>
      <c r="X4218" s="578"/>
      <c r="Y4218" s="578"/>
      <c r="Z4218" s="578"/>
      <c r="AA4218" s="578"/>
      <c r="AB4218" s="578"/>
      <c r="AC4218" s="578"/>
      <c r="AD4218" s="578"/>
      <c r="AE4218" s="578"/>
      <c r="AF4218" s="578"/>
      <c r="AG4218" s="578"/>
      <c r="AH4218" s="578"/>
      <c r="AI4218" s="578"/>
      <c r="AJ4218" s="578"/>
      <c r="AK4218" s="578"/>
      <c r="AL4218" s="578"/>
      <c r="AM4218" s="578"/>
      <c r="AN4218" s="578"/>
      <c r="AO4218" s="578"/>
      <c r="AP4218" s="578"/>
      <c r="AQ4218" s="578"/>
      <c r="AR4218" s="578"/>
      <c r="AS4218" s="578"/>
      <c r="AT4218" s="578"/>
      <c r="AU4218" s="567"/>
      <c r="AV4218" s="578"/>
      <c r="AW4218" s="578"/>
      <c r="AX4218" s="578"/>
      <c r="AY4218" s="578"/>
      <c r="AZ4218" s="578"/>
      <c r="BA4218" s="578"/>
      <c r="BB4218" s="578"/>
      <c r="BC4218" s="578"/>
      <c r="BD4218" s="578"/>
      <c r="BE4218" s="578"/>
      <c r="BF4218" s="578"/>
      <c r="BG4218" s="578"/>
      <c r="BH4218" s="578"/>
      <c r="BI4218" s="578"/>
      <c r="BJ4218" s="578"/>
      <c r="BK4218" s="578"/>
      <c r="BL4218" s="578"/>
      <c r="BM4218" s="578"/>
      <c r="BN4218" s="578"/>
      <c r="BO4218" s="578"/>
      <c r="BP4218" s="578"/>
      <c r="BQ4218" s="547"/>
      <c r="BR4218" s="578"/>
      <c r="BS4218" s="851"/>
      <c r="BT4218" s="575"/>
      <c r="BU4218" s="575"/>
    </row>
    <row r="4219" spans="1:77" s="534" customFormat="1" hidden="1">
      <c r="A4219" s="575"/>
      <c r="B4219" s="576"/>
      <c r="C4219" s="849"/>
      <c r="D4219" s="578"/>
      <c r="E4219" s="579"/>
      <c r="F4219" s="578"/>
      <c r="G4219" s="850"/>
      <c r="H4219" s="581"/>
      <c r="I4219" s="582"/>
      <c r="J4219" s="580"/>
      <c r="K4219" s="578"/>
      <c r="L4219" s="578"/>
      <c r="M4219" s="578"/>
      <c r="N4219" s="578"/>
      <c r="O4219" s="578"/>
      <c r="P4219" s="578"/>
      <c r="Q4219" s="578"/>
      <c r="R4219" s="578"/>
      <c r="S4219" s="578"/>
      <c r="T4219" s="578"/>
      <c r="U4219" s="578"/>
      <c r="V4219" s="578"/>
      <c r="W4219" s="578"/>
      <c r="X4219" s="578"/>
      <c r="Y4219" s="578"/>
      <c r="Z4219" s="578"/>
      <c r="AA4219" s="578"/>
      <c r="AB4219" s="578"/>
      <c r="AC4219" s="578"/>
      <c r="AD4219" s="578"/>
      <c r="AE4219" s="578"/>
      <c r="AF4219" s="578"/>
      <c r="AG4219" s="578"/>
      <c r="AH4219" s="578"/>
      <c r="AI4219" s="578"/>
      <c r="AJ4219" s="578"/>
      <c r="AK4219" s="578"/>
      <c r="AL4219" s="578"/>
      <c r="AM4219" s="578"/>
      <c r="AN4219" s="578"/>
      <c r="AO4219" s="578"/>
      <c r="AP4219" s="578"/>
      <c r="AQ4219" s="578"/>
      <c r="AR4219" s="578"/>
      <c r="AS4219" s="578"/>
      <c r="AT4219" s="578"/>
      <c r="AU4219" s="567"/>
      <c r="AV4219" s="578"/>
      <c r="AW4219" s="578"/>
      <c r="AX4219" s="578"/>
      <c r="AY4219" s="578"/>
      <c r="AZ4219" s="578"/>
      <c r="BA4219" s="578"/>
      <c r="BB4219" s="578"/>
      <c r="BC4219" s="578"/>
      <c r="BD4219" s="578"/>
      <c r="BE4219" s="578"/>
      <c r="BF4219" s="578"/>
      <c r="BG4219" s="578"/>
      <c r="BH4219" s="578"/>
      <c r="BI4219" s="578"/>
      <c r="BJ4219" s="578"/>
      <c r="BK4219" s="578"/>
      <c r="BL4219" s="578"/>
      <c r="BM4219" s="578"/>
      <c r="BN4219" s="578"/>
      <c r="BO4219" s="578"/>
      <c r="BP4219" s="578"/>
      <c r="BQ4219" s="547"/>
      <c r="BR4219" s="578"/>
      <c r="BS4219" s="851"/>
      <c r="BT4219" s="575"/>
      <c r="BU4219" s="575"/>
    </row>
    <row r="4220" spans="1:77" s="534" customFormat="1" hidden="1">
      <c r="A4220" s="575"/>
      <c r="B4220" s="576"/>
      <c r="C4220" s="849"/>
      <c r="D4220" s="578"/>
      <c r="E4220" s="579"/>
      <c r="F4220" s="578"/>
      <c r="G4220" s="850"/>
      <c r="H4220" s="581"/>
      <c r="I4220" s="582"/>
      <c r="J4220" s="580"/>
      <c r="K4220" s="578"/>
      <c r="L4220" s="578"/>
      <c r="M4220" s="578"/>
      <c r="N4220" s="578"/>
      <c r="O4220" s="578"/>
      <c r="P4220" s="578"/>
      <c r="Q4220" s="578"/>
      <c r="R4220" s="578"/>
      <c r="S4220" s="578"/>
      <c r="T4220" s="578"/>
      <c r="U4220" s="578"/>
      <c r="V4220" s="578"/>
      <c r="W4220" s="578"/>
      <c r="X4220" s="578"/>
      <c r="Y4220" s="578"/>
      <c r="Z4220" s="578"/>
      <c r="AA4220" s="578"/>
      <c r="AB4220" s="578"/>
      <c r="AC4220" s="578"/>
      <c r="AD4220" s="578"/>
      <c r="AE4220" s="578"/>
      <c r="AF4220" s="578"/>
      <c r="AG4220" s="578"/>
      <c r="AH4220" s="578"/>
      <c r="AI4220" s="578"/>
      <c r="AJ4220" s="578"/>
      <c r="AK4220" s="578"/>
      <c r="AL4220" s="578"/>
      <c r="AM4220" s="578"/>
      <c r="AN4220" s="578"/>
      <c r="AO4220" s="578"/>
      <c r="AP4220" s="578"/>
      <c r="AQ4220" s="578"/>
      <c r="AR4220" s="578"/>
      <c r="AS4220" s="578"/>
      <c r="AT4220" s="578"/>
      <c r="AU4220" s="567"/>
      <c r="AV4220" s="578"/>
      <c r="AW4220" s="578"/>
      <c r="AX4220" s="578"/>
      <c r="AY4220" s="578"/>
      <c r="AZ4220" s="578"/>
      <c r="BA4220" s="578"/>
      <c r="BB4220" s="578"/>
      <c r="BC4220" s="578"/>
      <c r="BD4220" s="578"/>
      <c r="BE4220" s="578"/>
      <c r="BF4220" s="578"/>
      <c r="BG4220" s="578"/>
      <c r="BH4220" s="578"/>
      <c r="BI4220" s="578"/>
      <c r="BJ4220" s="578"/>
      <c r="BK4220" s="578"/>
      <c r="BL4220" s="578"/>
      <c r="BM4220" s="578"/>
      <c r="BN4220" s="578"/>
      <c r="BO4220" s="578"/>
      <c r="BP4220" s="578"/>
      <c r="BQ4220" s="547"/>
      <c r="BR4220" s="578"/>
      <c r="BS4220" s="851"/>
      <c r="BT4220" s="575"/>
      <c r="BU4220" s="575"/>
    </row>
    <row r="4221" spans="1:77" s="534" customFormat="1" hidden="1">
      <c r="A4221" s="575"/>
      <c r="B4221" s="576"/>
      <c r="C4221" s="849"/>
      <c r="D4221" s="578"/>
      <c r="E4221" s="579"/>
      <c r="F4221" s="578"/>
      <c r="G4221" s="850"/>
      <c r="H4221" s="581"/>
      <c r="I4221" s="582"/>
      <c r="J4221" s="580"/>
      <c r="K4221" s="578"/>
      <c r="L4221" s="578"/>
      <c r="M4221" s="578"/>
      <c r="N4221" s="578"/>
      <c r="O4221" s="578"/>
      <c r="P4221" s="578"/>
      <c r="Q4221" s="578"/>
      <c r="R4221" s="578"/>
      <c r="S4221" s="578"/>
      <c r="T4221" s="578"/>
      <c r="U4221" s="578"/>
      <c r="V4221" s="578"/>
      <c r="W4221" s="578"/>
      <c r="X4221" s="578"/>
      <c r="Y4221" s="578"/>
      <c r="Z4221" s="578"/>
      <c r="AA4221" s="578"/>
      <c r="AB4221" s="578"/>
      <c r="AC4221" s="578"/>
      <c r="AD4221" s="578"/>
      <c r="AE4221" s="578"/>
      <c r="AF4221" s="578"/>
      <c r="AG4221" s="578"/>
      <c r="AH4221" s="578"/>
      <c r="AI4221" s="578"/>
      <c r="AJ4221" s="578"/>
      <c r="AK4221" s="578"/>
      <c r="AL4221" s="578"/>
      <c r="AM4221" s="578"/>
      <c r="AN4221" s="578"/>
      <c r="AO4221" s="578"/>
      <c r="AP4221" s="578"/>
      <c r="AQ4221" s="578"/>
      <c r="AR4221" s="578"/>
      <c r="AS4221" s="578"/>
      <c r="AT4221" s="578"/>
      <c r="AU4221" s="567"/>
      <c r="AV4221" s="578"/>
      <c r="AW4221" s="578"/>
      <c r="AX4221" s="578"/>
      <c r="AY4221" s="578"/>
      <c r="AZ4221" s="578"/>
      <c r="BA4221" s="578"/>
      <c r="BB4221" s="578"/>
      <c r="BC4221" s="578"/>
      <c r="BD4221" s="578"/>
      <c r="BE4221" s="578"/>
      <c r="BF4221" s="578"/>
      <c r="BG4221" s="578"/>
      <c r="BH4221" s="578"/>
      <c r="BI4221" s="578"/>
      <c r="BJ4221" s="578"/>
      <c r="BK4221" s="578"/>
      <c r="BL4221" s="578"/>
      <c r="BM4221" s="578"/>
      <c r="BN4221" s="578"/>
      <c r="BO4221" s="578"/>
      <c r="BP4221" s="578"/>
      <c r="BQ4221" s="547"/>
      <c r="BR4221" s="578"/>
      <c r="BS4221" s="851"/>
      <c r="BT4221" s="575"/>
      <c r="BU4221" s="575"/>
    </row>
    <row r="4222" spans="1:77" s="534" customFormat="1" hidden="1">
      <c r="A4222" s="575"/>
      <c r="B4222" s="576"/>
      <c r="C4222" s="849"/>
      <c r="D4222" s="578"/>
      <c r="E4222" s="579"/>
      <c r="F4222" s="578"/>
      <c r="G4222" s="850"/>
      <c r="H4222" s="581"/>
      <c r="I4222" s="582"/>
      <c r="J4222" s="580"/>
      <c r="K4222" s="578"/>
      <c r="L4222" s="578"/>
      <c r="M4222" s="578"/>
      <c r="N4222" s="578"/>
      <c r="O4222" s="578"/>
      <c r="P4222" s="578"/>
      <c r="Q4222" s="578"/>
      <c r="R4222" s="578"/>
      <c r="S4222" s="578"/>
      <c r="T4222" s="578"/>
      <c r="U4222" s="578"/>
      <c r="V4222" s="578"/>
      <c r="W4222" s="578"/>
      <c r="X4222" s="578"/>
      <c r="Y4222" s="578"/>
      <c r="Z4222" s="578"/>
      <c r="AA4222" s="578"/>
      <c r="AB4222" s="578"/>
      <c r="AC4222" s="578"/>
      <c r="AD4222" s="578"/>
      <c r="AE4222" s="578"/>
      <c r="AF4222" s="578"/>
      <c r="AG4222" s="578"/>
      <c r="AH4222" s="578"/>
      <c r="AI4222" s="578"/>
      <c r="AJ4222" s="578"/>
      <c r="AK4222" s="578"/>
      <c r="AL4222" s="578"/>
      <c r="AM4222" s="578"/>
      <c r="AN4222" s="578"/>
      <c r="AO4222" s="578"/>
      <c r="AP4222" s="578"/>
      <c r="AQ4222" s="578"/>
      <c r="AR4222" s="578"/>
      <c r="AS4222" s="578"/>
      <c r="AT4222" s="578"/>
      <c r="AU4222" s="567"/>
      <c r="AV4222" s="578"/>
      <c r="AW4222" s="578"/>
      <c r="AX4222" s="578"/>
      <c r="AY4222" s="578"/>
      <c r="AZ4222" s="578"/>
      <c r="BA4222" s="578"/>
      <c r="BB4222" s="578"/>
      <c r="BC4222" s="578"/>
      <c r="BD4222" s="578"/>
      <c r="BE4222" s="578"/>
      <c r="BF4222" s="578"/>
      <c r="BG4222" s="578"/>
      <c r="BH4222" s="578"/>
      <c r="BI4222" s="578"/>
      <c r="BJ4222" s="578"/>
      <c r="BK4222" s="578"/>
      <c r="BL4222" s="578"/>
      <c r="BM4222" s="578"/>
      <c r="BN4222" s="578"/>
      <c r="BO4222" s="578"/>
      <c r="BP4222" s="578"/>
      <c r="BQ4222" s="547"/>
      <c r="BR4222" s="578"/>
      <c r="BS4222" s="851"/>
      <c r="BT4222" s="575"/>
      <c r="BU4222" s="575"/>
    </row>
    <row r="4223" spans="1:77" s="534" customFormat="1" hidden="1">
      <c r="A4223" s="575"/>
      <c r="B4223" s="576"/>
      <c r="C4223" s="849"/>
      <c r="D4223" s="578"/>
      <c r="E4223" s="579"/>
      <c r="F4223" s="578"/>
      <c r="G4223" s="850"/>
      <c r="H4223" s="581"/>
      <c r="I4223" s="582"/>
      <c r="J4223" s="580"/>
      <c r="K4223" s="578"/>
      <c r="L4223" s="578"/>
      <c r="M4223" s="578"/>
      <c r="N4223" s="578"/>
      <c r="O4223" s="578"/>
      <c r="P4223" s="578"/>
      <c r="Q4223" s="578"/>
      <c r="R4223" s="578"/>
      <c r="S4223" s="578"/>
      <c r="T4223" s="578"/>
      <c r="U4223" s="578"/>
      <c r="V4223" s="578"/>
      <c r="W4223" s="578"/>
      <c r="X4223" s="578"/>
      <c r="Y4223" s="578"/>
      <c r="Z4223" s="578"/>
      <c r="AA4223" s="578"/>
      <c r="AB4223" s="578"/>
      <c r="AC4223" s="578"/>
      <c r="AD4223" s="578"/>
      <c r="AE4223" s="578"/>
      <c r="AF4223" s="578"/>
      <c r="AG4223" s="578"/>
      <c r="AH4223" s="578"/>
      <c r="AI4223" s="578"/>
      <c r="AJ4223" s="578"/>
      <c r="AK4223" s="578"/>
      <c r="AL4223" s="578"/>
      <c r="AM4223" s="578"/>
      <c r="AN4223" s="578"/>
      <c r="AO4223" s="578"/>
      <c r="AP4223" s="578"/>
      <c r="AQ4223" s="578"/>
      <c r="AR4223" s="578"/>
      <c r="AS4223" s="578"/>
      <c r="AT4223" s="578"/>
      <c r="AU4223" s="567"/>
      <c r="AV4223" s="578"/>
      <c r="AW4223" s="578"/>
      <c r="AX4223" s="578"/>
      <c r="AY4223" s="578"/>
      <c r="AZ4223" s="578"/>
      <c r="BA4223" s="578"/>
      <c r="BB4223" s="578"/>
      <c r="BC4223" s="578"/>
      <c r="BD4223" s="578"/>
      <c r="BE4223" s="578"/>
      <c r="BF4223" s="578"/>
      <c r="BG4223" s="578"/>
      <c r="BH4223" s="578"/>
      <c r="BI4223" s="578"/>
      <c r="BJ4223" s="578"/>
      <c r="BK4223" s="578"/>
      <c r="BL4223" s="578"/>
      <c r="BM4223" s="578"/>
      <c r="BN4223" s="578"/>
      <c r="BO4223" s="578"/>
      <c r="BP4223" s="578"/>
      <c r="BQ4223" s="547"/>
      <c r="BR4223" s="578"/>
      <c r="BS4223" s="851"/>
      <c r="BT4223" s="575"/>
      <c r="BU4223" s="575"/>
    </row>
    <row r="4224" spans="1:77" s="534" customFormat="1" hidden="1">
      <c r="A4224" s="575"/>
      <c r="B4224" s="576"/>
      <c r="C4224" s="849"/>
      <c r="D4224" s="578"/>
      <c r="E4224" s="579"/>
      <c r="F4224" s="578"/>
      <c r="G4224" s="850"/>
      <c r="H4224" s="581"/>
      <c r="I4224" s="582"/>
      <c r="J4224" s="580"/>
      <c r="K4224" s="578"/>
      <c r="L4224" s="578"/>
      <c r="M4224" s="578"/>
      <c r="N4224" s="578"/>
      <c r="O4224" s="578"/>
      <c r="P4224" s="578"/>
      <c r="Q4224" s="578"/>
      <c r="R4224" s="578"/>
      <c r="S4224" s="578"/>
      <c r="T4224" s="578"/>
      <c r="U4224" s="578"/>
      <c r="V4224" s="578"/>
      <c r="W4224" s="578"/>
      <c r="X4224" s="578"/>
      <c r="Y4224" s="578"/>
      <c r="Z4224" s="578"/>
      <c r="AA4224" s="578"/>
      <c r="AB4224" s="578"/>
      <c r="AC4224" s="578"/>
      <c r="AD4224" s="578"/>
      <c r="AE4224" s="578"/>
      <c r="AF4224" s="578"/>
      <c r="AG4224" s="578"/>
      <c r="AH4224" s="578"/>
      <c r="AI4224" s="578"/>
      <c r="AJ4224" s="578"/>
      <c r="AK4224" s="578"/>
      <c r="AL4224" s="578"/>
      <c r="AM4224" s="578"/>
      <c r="AN4224" s="578"/>
      <c r="AO4224" s="578"/>
      <c r="AP4224" s="578"/>
      <c r="AQ4224" s="578"/>
      <c r="AR4224" s="578"/>
      <c r="AS4224" s="578"/>
      <c r="AT4224" s="578"/>
      <c r="AU4224" s="567"/>
      <c r="AV4224" s="578"/>
      <c r="AW4224" s="578"/>
      <c r="AX4224" s="578"/>
      <c r="AY4224" s="578"/>
      <c r="AZ4224" s="578"/>
      <c r="BA4224" s="578"/>
      <c r="BB4224" s="578"/>
      <c r="BC4224" s="578"/>
      <c r="BD4224" s="578"/>
      <c r="BE4224" s="578"/>
      <c r="BF4224" s="578"/>
      <c r="BG4224" s="578"/>
      <c r="BH4224" s="578"/>
      <c r="BI4224" s="578"/>
      <c r="BJ4224" s="578"/>
      <c r="BK4224" s="578"/>
      <c r="BL4224" s="578"/>
      <c r="BM4224" s="578"/>
      <c r="BN4224" s="578"/>
      <c r="BO4224" s="578"/>
      <c r="BP4224" s="578"/>
      <c r="BQ4224" s="547"/>
      <c r="BR4224" s="578"/>
      <c r="BS4224" s="851"/>
      <c r="BT4224" s="575"/>
      <c r="BU4224" s="575"/>
    </row>
    <row r="4225" spans="1:77" s="534" customFormat="1" hidden="1">
      <c r="A4225" s="575"/>
      <c r="B4225" s="576"/>
      <c r="C4225" s="849"/>
      <c r="D4225" s="578"/>
      <c r="E4225" s="579"/>
      <c r="F4225" s="578"/>
      <c r="G4225" s="850"/>
      <c r="H4225" s="581"/>
      <c r="I4225" s="582"/>
      <c r="J4225" s="580"/>
      <c r="K4225" s="578"/>
      <c r="L4225" s="578"/>
      <c r="M4225" s="578"/>
      <c r="N4225" s="578"/>
      <c r="O4225" s="578"/>
      <c r="P4225" s="578"/>
      <c r="Q4225" s="578"/>
      <c r="R4225" s="578"/>
      <c r="S4225" s="578"/>
      <c r="T4225" s="578"/>
      <c r="U4225" s="578"/>
      <c r="V4225" s="578"/>
      <c r="W4225" s="578"/>
      <c r="X4225" s="578"/>
      <c r="Y4225" s="578"/>
      <c r="Z4225" s="578"/>
      <c r="AA4225" s="578"/>
      <c r="AB4225" s="578"/>
      <c r="AC4225" s="578"/>
      <c r="AD4225" s="578"/>
      <c r="AE4225" s="578"/>
      <c r="AF4225" s="578"/>
      <c r="AG4225" s="578"/>
      <c r="AH4225" s="578"/>
      <c r="AI4225" s="578"/>
      <c r="AJ4225" s="578"/>
      <c r="AK4225" s="578"/>
      <c r="AL4225" s="578"/>
      <c r="AM4225" s="578"/>
      <c r="AN4225" s="578"/>
      <c r="AO4225" s="578"/>
      <c r="AP4225" s="578"/>
      <c r="AQ4225" s="578"/>
      <c r="AR4225" s="578"/>
      <c r="AS4225" s="578"/>
      <c r="AT4225" s="578"/>
      <c r="AU4225" s="567"/>
      <c r="AV4225" s="578"/>
      <c r="AW4225" s="578"/>
      <c r="AX4225" s="578"/>
      <c r="AY4225" s="578"/>
      <c r="AZ4225" s="578"/>
      <c r="BA4225" s="578"/>
      <c r="BB4225" s="578"/>
      <c r="BC4225" s="578"/>
      <c r="BD4225" s="578"/>
      <c r="BE4225" s="578"/>
      <c r="BF4225" s="578"/>
      <c r="BG4225" s="578"/>
      <c r="BH4225" s="578"/>
      <c r="BI4225" s="578"/>
      <c r="BJ4225" s="578"/>
      <c r="BK4225" s="578"/>
      <c r="BL4225" s="578"/>
      <c r="BM4225" s="578"/>
      <c r="BN4225" s="578"/>
      <c r="BO4225" s="578"/>
      <c r="BP4225" s="578"/>
      <c r="BQ4225" s="547"/>
      <c r="BR4225" s="578"/>
      <c r="BS4225" s="851"/>
      <c r="BT4225" s="575"/>
      <c r="BU4225" s="575"/>
    </row>
    <row r="4226" spans="1:77" s="534" customFormat="1" hidden="1">
      <c r="A4226" s="575"/>
      <c r="B4226" s="576"/>
      <c r="C4226" s="849"/>
      <c r="D4226" s="578"/>
      <c r="E4226" s="579"/>
      <c r="F4226" s="578"/>
      <c r="G4226" s="850"/>
      <c r="H4226" s="581"/>
      <c r="I4226" s="582"/>
      <c r="J4226" s="580"/>
      <c r="K4226" s="578"/>
      <c r="L4226" s="578"/>
      <c r="M4226" s="578"/>
      <c r="N4226" s="578"/>
      <c r="O4226" s="578"/>
      <c r="P4226" s="578"/>
      <c r="Q4226" s="578"/>
      <c r="R4226" s="578"/>
      <c r="S4226" s="578"/>
      <c r="T4226" s="578"/>
      <c r="U4226" s="578"/>
      <c r="V4226" s="578"/>
      <c r="W4226" s="578"/>
      <c r="X4226" s="578"/>
      <c r="Y4226" s="578"/>
      <c r="Z4226" s="578"/>
      <c r="AA4226" s="578"/>
      <c r="AB4226" s="578"/>
      <c r="AC4226" s="578"/>
      <c r="AD4226" s="578"/>
      <c r="AE4226" s="578"/>
      <c r="AF4226" s="578"/>
      <c r="AG4226" s="578"/>
      <c r="AH4226" s="578"/>
      <c r="AI4226" s="578"/>
      <c r="AJ4226" s="578"/>
      <c r="AK4226" s="578"/>
      <c r="AL4226" s="578"/>
      <c r="AM4226" s="578"/>
      <c r="AN4226" s="578"/>
      <c r="AO4226" s="578"/>
      <c r="AP4226" s="578"/>
      <c r="AQ4226" s="578"/>
      <c r="AR4226" s="578"/>
      <c r="AS4226" s="578"/>
      <c r="AT4226" s="578"/>
      <c r="AU4226" s="567"/>
      <c r="AV4226" s="578"/>
      <c r="AW4226" s="578"/>
      <c r="AX4226" s="578"/>
      <c r="AY4226" s="578"/>
      <c r="AZ4226" s="578"/>
      <c r="BA4226" s="578"/>
      <c r="BB4226" s="578"/>
      <c r="BC4226" s="578"/>
      <c r="BD4226" s="578"/>
      <c r="BE4226" s="578"/>
      <c r="BF4226" s="578"/>
      <c r="BG4226" s="578"/>
      <c r="BH4226" s="578"/>
      <c r="BI4226" s="578"/>
      <c r="BJ4226" s="578"/>
      <c r="BK4226" s="578"/>
      <c r="BL4226" s="578"/>
      <c r="BM4226" s="578"/>
      <c r="BN4226" s="578"/>
      <c r="BO4226" s="578"/>
      <c r="BP4226" s="578"/>
      <c r="BQ4226" s="547"/>
      <c r="BR4226" s="578"/>
      <c r="BS4226" s="851"/>
      <c r="BT4226" s="575"/>
      <c r="BU4226" s="575"/>
    </row>
    <row r="4227" spans="1:77" s="619" customFormat="1" hidden="1">
      <c r="A4227" s="603"/>
      <c r="B4227" s="1683"/>
      <c r="C4227" s="1683"/>
      <c r="D4227" s="605"/>
      <c r="E4227" s="635"/>
      <c r="F4227" s="606"/>
      <c r="G4227" s="607"/>
      <c r="H4227" s="608"/>
      <c r="I4227" s="609"/>
      <c r="J4227" s="610"/>
      <c r="K4227" s="611"/>
      <c r="L4227" s="611"/>
      <c r="M4227" s="611"/>
      <c r="N4227" s="611"/>
      <c r="O4227" s="612"/>
      <c r="P4227" s="612"/>
      <c r="Q4227" s="613"/>
      <c r="R4227" s="612"/>
      <c r="S4227" s="612"/>
      <c r="T4227" s="615"/>
      <c r="U4227" s="612"/>
      <c r="V4227" s="612"/>
      <c r="W4227" s="613"/>
      <c r="X4227" s="612"/>
      <c r="Y4227" s="612"/>
      <c r="Z4227" s="612"/>
      <c r="AA4227" s="611"/>
      <c r="AB4227" s="612"/>
      <c r="AC4227" s="612"/>
      <c r="AD4227" s="613"/>
      <c r="AE4227" s="613"/>
      <c r="AF4227" s="612"/>
      <c r="AG4227" s="612"/>
      <c r="AH4227" s="612"/>
      <c r="AI4227" s="611"/>
      <c r="AJ4227" s="612"/>
      <c r="AK4227" s="612"/>
      <c r="AL4227" s="612"/>
      <c r="AM4227" s="613"/>
      <c r="AN4227" s="612"/>
      <c r="AO4227" s="612"/>
      <c r="AP4227" s="612"/>
      <c r="AQ4227" s="613"/>
      <c r="AR4227" s="612"/>
      <c r="AS4227" s="612"/>
      <c r="AT4227" s="612"/>
      <c r="AU4227" s="616"/>
      <c r="AV4227" s="612"/>
      <c r="AW4227" s="612"/>
      <c r="AX4227" s="612"/>
      <c r="AY4227" s="612"/>
      <c r="AZ4227" s="612"/>
      <c r="BA4227" s="612"/>
      <c r="BB4227" s="612"/>
      <c r="BC4227" s="613"/>
      <c r="BD4227" s="612"/>
      <c r="BE4227" s="612"/>
      <c r="BF4227" s="612"/>
      <c r="BG4227" s="612"/>
      <c r="BH4227" s="613"/>
      <c r="BI4227" s="612"/>
      <c r="BJ4227" s="612"/>
      <c r="BK4227" s="612"/>
      <c r="BL4227" s="613"/>
      <c r="BM4227" s="611"/>
      <c r="BN4227" s="612"/>
      <c r="BO4227" s="612"/>
      <c r="BP4227" s="612"/>
      <c r="BQ4227" s="547"/>
      <c r="BR4227" s="605"/>
      <c r="BS4227" s="1860"/>
      <c r="BT4227" s="605"/>
      <c r="BU4227" s="618"/>
      <c r="BY4227" s="607"/>
    </row>
    <row r="4228" spans="1:77" s="619" customFormat="1" hidden="1">
      <c r="A4228" s="603"/>
      <c r="B4228" s="829"/>
      <c r="C4228" s="829"/>
      <c r="D4228" s="605"/>
      <c r="E4228" s="635"/>
      <c r="F4228" s="635"/>
      <c r="G4228" s="607"/>
      <c r="H4228" s="608"/>
      <c r="I4228" s="609"/>
      <c r="J4228" s="610"/>
      <c r="K4228" s="611"/>
      <c r="L4228" s="611"/>
      <c r="M4228" s="611"/>
      <c r="N4228" s="611"/>
      <c r="O4228" s="612"/>
      <c r="P4228" s="612"/>
      <c r="Q4228" s="613"/>
      <c r="R4228" s="612"/>
      <c r="S4228" s="612"/>
      <c r="T4228" s="615"/>
      <c r="U4228" s="612"/>
      <c r="V4228" s="612"/>
      <c r="W4228" s="613"/>
      <c r="X4228" s="612"/>
      <c r="Y4228" s="612"/>
      <c r="Z4228" s="612"/>
      <c r="AA4228" s="611"/>
      <c r="AB4228" s="612"/>
      <c r="AC4228" s="612"/>
      <c r="AD4228" s="613"/>
      <c r="AE4228" s="613"/>
      <c r="AF4228" s="612"/>
      <c r="AG4228" s="612"/>
      <c r="AH4228" s="612"/>
      <c r="AI4228" s="611"/>
      <c r="AJ4228" s="612"/>
      <c r="AK4228" s="612"/>
      <c r="AL4228" s="612"/>
      <c r="AM4228" s="613"/>
      <c r="AN4228" s="612"/>
      <c r="AO4228" s="612"/>
      <c r="AP4228" s="612"/>
      <c r="AQ4228" s="613"/>
      <c r="AR4228" s="612"/>
      <c r="AS4228" s="612"/>
      <c r="AT4228" s="612"/>
      <c r="AU4228" s="616"/>
      <c r="AV4228" s="612"/>
      <c r="AW4228" s="612"/>
      <c r="AX4228" s="612"/>
      <c r="AY4228" s="612"/>
      <c r="AZ4228" s="612"/>
      <c r="BA4228" s="612"/>
      <c r="BB4228" s="612"/>
      <c r="BC4228" s="613"/>
      <c r="BD4228" s="612"/>
      <c r="BE4228" s="612"/>
      <c r="BF4228" s="612"/>
      <c r="BG4228" s="612"/>
      <c r="BH4228" s="613"/>
      <c r="BI4228" s="612"/>
      <c r="BJ4228" s="612"/>
      <c r="BK4228" s="612"/>
      <c r="BL4228" s="613"/>
      <c r="BM4228" s="611"/>
      <c r="BN4228" s="612"/>
      <c r="BO4228" s="612"/>
      <c r="BP4228" s="612"/>
      <c r="BQ4228" s="547"/>
      <c r="BR4228" s="605"/>
      <c r="BS4228" s="617"/>
      <c r="BT4228" s="605"/>
      <c r="BU4228" s="618"/>
      <c r="BY4228" s="607"/>
    </row>
    <row r="4229" spans="1:77" s="619" customFormat="1" hidden="1">
      <c r="A4229" s="603"/>
      <c r="B4229" s="604"/>
      <c r="C4229" s="604"/>
      <c r="D4229" s="688"/>
      <c r="E4229" s="606"/>
      <c r="F4229" s="1032"/>
      <c r="G4229" s="607"/>
      <c r="H4229" s="608"/>
      <c r="I4229" s="609"/>
      <c r="J4229" s="610"/>
      <c r="K4229" s="611"/>
      <c r="L4229" s="611"/>
      <c r="M4229" s="611"/>
      <c r="N4229" s="611"/>
      <c r="O4229" s="612"/>
      <c r="P4229" s="612"/>
      <c r="Q4229" s="613"/>
      <c r="R4229" s="612"/>
      <c r="S4229" s="612"/>
      <c r="T4229" s="615"/>
      <c r="U4229" s="612"/>
      <c r="V4229" s="612"/>
      <c r="W4229" s="613"/>
      <c r="X4229" s="612"/>
      <c r="Y4229" s="612"/>
      <c r="Z4229" s="612"/>
      <c r="AA4229" s="611"/>
      <c r="AB4229" s="612"/>
      <c r="AC4229" s="612"/>
      <c r="AD4229" s="613"/>
      <c r="AE4229" s="613"/>
      <c r="AF4229" s="612"/>
      <c r="AG4229" s="612"/>
      <c r="AH4229" s="612"/>
      <c r="AI4229" s="611"/>
      <c r="AJ4229" s="612"/>
      <c r="AK4229" s="612"/>
      <c r="AL4229" s="612"/>
      <c r="AM4229" s="613"/>
      <c r="AN4229" s="612"/>
      <c r="AO4229" s="612"/>
      <c r="AP4229" s="612"/>
      <c r="AQ4229" s="613"/>
      <c r="AR4229" s="612"/>
      <c r="AS4229" s="612"/>
      <c r="AT4229" s="612"/>
      <c r="AU4229" s="616"/>
      <c r="AV4229" s="612"/>
      <c r="AW4229" s="612"/>
      <c r="AX4229" s="612"/>
      <c r="AY4229" s="612"/>
      <c r="AZ4229" s="612"/>
      <c r="BA4229" s="612"/>
      <c r="BB4229" s="612"/>
      <c r="BC4229" s="613"/>
      <c r="BD4229" s="612"/>
      <c r="BE4229" s="612"/>
      <c r="BF4229" s="612"/>
      <c r="BG4229" s="612"/>
      <c r="BH4229" s="613"/>
      <c r="BI4229" s="612"/>
      <c r="BJ4229" s="612"/>
      <c r="BK4229" s="612"/>
      <c r="BL4229" s="613"/>
      <c r="BM4229" s="611"/>
      <c r="BN4229" s="612"/>
      <c r="BO4229" s="612"/>
      <c r="BP4229" s="612"/>
      <c r="BQ4229" s="547"/>
      <c r="BR4229" s="688"/>
      <c r="BS4229" s="1029"/>
      <c r="BT4229" s="688"/>
      <c r="BU4229" s="618"/>
      <c r="BY4229" s="607"/>
    </row>
    <row r="4230" spans="1:77" s="619" customFormat="1" hidden="1">
      <c r="A4230" s="603"/>
      <c r="B4230" s="604"/>
      <c r="C4230" s="604"/>
      <c r="D4230" s="605"/>
      <c r="E4230" s="635"/>
      <c r="F4230" s="635"/>
      <c r="G4230" s="607"/>
      <c r="H4230" s="608"/>
      <c r="I4230" s="609"/>
      <c r="J4230" s="610"/>
      <c r="K4230" s="611"/>
      <c r="L4230" s="611"/>
      <c r="M4230" s="611"/>
      <c r="N4230" s="611"/>
      <c r="O4230" s="612"/>
      <c r="P4230" s="612"/>
      <c r="Q4230" s="613"/>
      <c r="R4230" s="612"/>
      <c r="S4230" s="612"/>
      <c r="T4230" s="615"/>
      <c r="U4230" s="612"/>
      <c r="V4230" s="612"/>
      <c r="W4230" s="613"/>
      <c r="X4230" s="612"/>
      <c r="Y4230" s="612"/>
      <c r="Z4230" s="612"/>
      <c r="AA4230" s="611"/>
      <c r="AB4230" s="612"/>
      <c r="AC4230" s="612"/>
      <c r="AD4230" s="613"/>
      <c r="AE4230" s="613"/>
      <c r="AF4230" s="612"/>
      <c r="AG4230" s="612"/>
      <c r="AH4230" s="612"/>
      <c r="AI4230" s="611"/>
      <c r="AJ4230" s="612"/>
      <c r="AK4230" s="612"/>
      <c r="AL4230" s="612"/>
      <c r="AM4230" s="613"/>
      <c r="AN4230" s="612"/>
      <c r="AO4230" s="612"/>
      <c r="AP4230" s="612"/>
      <c r="AQ4230" s="613"/>
      <c r="AR4230" s="612"/>
      <c r="AS4230" s="612"/>
      <c r="AT4230" s="612"/>
      <c r="AU4230" s="616"/>
      <c r="AV4230" s="612"/>
      <c r="AW4230" s="612"/>
      <c r="AX4230" s="612"/>
      <c r="AY4230" s="612"/>
      <c r="AZ4230" s="612"/>
      <c r="BA4230" s="612"/>
      <c r="BB4230" s="612"/>
      <c r="BC4230" s="613"/>
      <c r="BD4230" s="612"/>
      <c r="BE4230" s="612"/>
      <c r="BF4230" s="612"/>
      <c r="BG4230" s="612"/>
      <c r="BH4230" s="613"/>
      <c r="BI4230" s="612"/>
      <c r="BJ4230" s="612"/>
      <c r="BK4230" s="612"/>
      <c r="BL4230" s="613"/>
      <c r="BM4230" s="611"/>
      <c r="BN4230" s="612"/>
      <c r="BO4230" s="612"/>
      <c r="BP4230" s="612"/>
      <c r="BQ4230" s="547"/>
      <c r="BR4230" s="605"/>
      <c r="BS4230" s="678"/>
      <c r="BT4230" s="605"/>
      <c r="BU4230" s="618"/>
      <c r="BY4230" s="607"/>
    </row>
    <row r="4231" spans="1:77" s="619" customFormat="1" hidden="1">
      <c r="A4231" s="603"/>
      <c r="B4231" s="604"/>
      <c r="C4231" s="604"/>
      <c r="D4231" s="605"/>
      <c r="E4231" s="635"/>
      <c r="F4231" s="635"/>
      <c r="G4231" s="607"/>
      <c r="H4231" s="608"/>
      <c r="I4231" s="609"/>
      <c r="J4231" s="610"/>
      <c r="K4231" s="611"/>
      <c r="L4231" s="611"/>
      <c r="M4231" s="611"/>
      <c r="N4231" s="611"/>
      <c r="O4231" s="612"/>
      <c r="P4231" s="612"/>
      <c r="Q4231" s="613"/>
      <c r="R4231" s="612"/>
      <c r="S4231" s="612"/>
      <c r="T4231" s="615"/>
      <c r="U4231" s="612"/>
      <c r="V4231" s="612"/>
      <c r="W4231" s="613"/>
      <c r="X4231" s="612"/>
      <c r="Y4231" s="612"/>
      <c r="Z4231" s="612"/>
      <c r="AA4231" s="611"/>
      <c r="AB4231" s="612"/>
      <c r="AC4231" s="612"/>
      <c r="AD4231" s="613"/>
      <c r="AE4231" s="613"/>
      <c r="AF4231" s="612"/>
      <c r="AG4231" s="612"/>
      <c r="AH4231" s="612"/>
      <c r="AI4231" s="611"/>
      <c r="AJ4231" s="612"/>
      <c r="AK4231" s="612"/>
      <c r="AL4231" s="612"/>
      <c r="AM4231" s="613"/>
      <c r="AN4231" s="612"/>
      <c r="AO4231" s="612"/>
      <c r="AP4231" s="612"/>
      <c r="AQ4231" s="613"/>
      <c r="AR4231" s="612"/>
      <c r="AS4231" s="612"/>
      <c r="AT4231" s="612"/>
      <c r="AU4231" s="616"/>
      <c r="AV4231" s="612"/>
      <c r="AW4231" s="612"/>
      <c r="AX4231" s="612"/>
      <c r="AY4231" s="612"/>
      <c r="AZ4231" s="612"/>
      <c r="BA4231" s="612"/>
      <c r="BB4231" s="612"/>
      <c r="BC4231" s="613"/>
      <c r="BD4231" s="612"/>
      <c r="BE4231" s="612"/>
      <c r="BF4231" s="612"/>
      <c r="BG4231" s="612"/>
      <c r="BH4231" s="613"/>
      <c r="BI4231" s="612"/>
      <c r="BJ4231" s="612"/>
      <c r="BK4231" s="612"/>
      <c r="BL4231" s="613"/>
      <c r="BM4231" s="611"/>
      <c r="BN4231" s="612"/>
      <c r="BO4231" s="612"/>
      <c r="BP4231" s="612"/>
      <c r="BQ4231" s="547"/>
      <c r="BR4231" s="605"/>
      <c r="BS4231" s="678"/>
      <c r="BT4231" s="605"/>
      <c r="BU4231" s="618"/>
      <c r="BY4231" s="607"/>
    </row>
    <row r="4232" spans="1:77" s="619" customFormat="1" hidden="1">
      <c r="A4232" s="603"/>
      <c r="B4232" s="604"/>
      <c r="C4232" s="604"/>
      <c r="D4232" s="605"/>
      <c r="E4232" s="635"/>
      <c r="F4232" s="635"/>
      <c r="G4232" s="607"/>
      <c r="H4232" s="608"/>
      <c r="I4232" s="609"/>
      <c r="J4232" s="610"/>
      <c r="K4232" s="611"/>
      <c r="L4232" s="611"/>
      <c r="M4232" s="611"/>
      <c r="N4232" s="611"/>
      <c r="O4232" s="612"/>
      <c r="P4232" s="612"/>
      <c r="Q4232" s="613"/>
      <c r="R4232" s="612"/>
      <c r="S4232" s="612"/>
      <c r="T4232" s="615"/>
      <c r="U4232" s="612"/>
      <c r="V4232" s="612"/>
      <c r="W4232" s="613"/>
      <c r="X4232" s="612"/>
      <c r="Y4232" s="612"/>
      <c r="Z4232" s="612"/>
      <c r="AA4232" s="611"/>
      <c r="AB4232" s="612"/>
      <c r="AC4232" s="612"/>
      <c r="AD4232" s="613"/>
      <c r="AE4232" s="613"/>
      <c r="AF4232" s="612"/>
      <c r="AG4232" s="612"/>
      <c r="AH4232" s="612"/>
      <c r="AI4232" s="611"/>
      <c r="AJ4232" s="612"/>
      <c r="AK4232" s="612"/>
      <c r="AL4232" s="612"/>
      <c r="AM4232" s="613"/>
      <c r="AN4232" s="612"/>
      <c r="AO4232" s="612"/>
      <c r="AP4232" s="612"/>
      <c r="AQ4232" s="613"/>
      <c r="AR4232" s="612"/>
      <c r="AS4232" s="612"/>
      <c r="AT4232" s="612"/>
      <c r="AU4232" s="616"/>
      <c r="AV4232" s="612"/>
      <c r="AW4232" s="612"/>
      <c r="AX4232" s="612"/>
      <c r="AY4232" s="612"/>
      <c r="AZ4232" s="612"/>
      <c r="BA4232" s="612"/>
      <c r="BB4232" s="612"/>
      <c r="BC4232" s="613"/>
      <c r="BD4232" s="612"/>
      <c r="BE4232" s="612"/>
      <c r="BF4232" s="612"/>
      <c r="BG4232" s="612"/>
      <c r="BH4232" s="613"/>
      <c r="BI4232" s="612"/>
      <c r="BJ4232" s="612"/>
      <c r="BK4232" s="612"/>
      <c r="BL4232" s="613"/>
      <c r="BM4232" s="611"/>
      <c r="BN4232" s="612"/>
      <c r="BO4232" s="612"/>
      <c r="BP4232" s="612"/>
      <c r="BQ4232" s="547"/>
      <c r="BR4232" s="605"/>
      <c r="BS4232" s="678"/>
      <c r="BT4232" s="605"/>
      <c r="BU4232" s="618"/>
      <c r="BY4232" s="607"/>
    </row>
    <row r="4233" spans="1:77" s="619" customFormat="1" hidden="1">
      <c r="A4233" s="603"/>
      <c r="B4233" s="604"/>
      <c r="C4233" s="604"/>
      <c r="D4233" s="605"/>
      <c r="E4233" s="635"/>
      <c r="F4233" s="635"/>
      <c r="G4233" s="607"/>
      <c r="H4233" s="608"/>
      <c r="I4233" s="609"/>
      <c r="J4233" s="610"/>
      <c r="K4233" s="611"/>
      <c r="L4233" s="611"/>
      <c r="M4233" s="611"/>
      <c r="N4233" s="611"/>
      <c r="O4233" s="612"/>
      <c r="P4233" s="612"/>
      <c r="Q4233" s="613"/>
      <c r="R4233" s="612"/>
      <c r="S4233" s="612"/>
      <c r="T4233" s="615"/>
      <c r="U4233" s="612"/>
      <c r="V4233" s="612"/>
      <c r="W4233" s="613"/>
      <c r="X4233" s="612"/>
      <c r="Y4233" s="612"/>
      <c r="Z4233" s="612"/>
      <c r="AA4233" s="611"/>
      <c r="AB4233" s="612"/>
      <c r="AC4233" s="612"/>
      <c r="AD4233" s="613"/>
      <c r="AE4233" s="613"/>
      <c r="AF4233" s="612"/>
      <c r="AG4233" s="612"/>
      <c r="AH4233" s="612"/>
      <c r="AI4233" s="611"/>
      <c r="AJ4233" s="612"/>
      <c r="AK4233" s="612"/>
      <c r="AL4233" s="612"/>
      <c r="AM4233" s="613"/>
      <c r="AN4233" s="612"/>
      <c r="AO4233" s="612"/>
      <c r="AP4233" s="612"/>
      <c r="AQ4233" s="613"/>
      <c r="AR4233" s="612"/>
      <c r="AS4233" s="612"/>
      <c r="AT4233" s="612"/>
      <c r="AU4233" s="616"/>
      <c r="AV4233" s="612"/>
      <c r="AW4233" s="612"/>
      <c r="AX4233" s="612"/>
      <c r="AY4233" s="612"/>
      <c r="AZ4233" s="612"/>
      <c r="BA4233" s="612"/>
      <c r="BB4233" s="612"/>
      <c r="BC4233" s="613"/>
      <c r="BD4233" s="612"/>
      <c r="BE4233" s="612"/>
      <c r="BF4233" s="612"/>
      <c r="BG4233" s="612"/>
      <c r="BH4233" s="613"/>
      <c r="BI4233" s="612"/>
      <c r="BJ4233" s="612"/>
      <c r="BK4233" s="612"/>
      <c r="BL4233" s="613"/>
      <c r="BM4233" s="611"/>
      <c r="BN4233" s="612"/>
      <c r="BO4233" s="612"/>
      <c r="BP4233" s="612"/>
      <c r="BQ4233" s="547"/>
      <c r="BR4233" s="605"/>
      <c r="BS4233" s="617"/>
      <c r="BT4233" s="605"/>
      <c r="BU4233" s="618"/>
      <c r="BY4233" s="607"/>
    </row>
    <row r="4234" spans="1:77" s="619" customFormat="1" hidden="1">
      <c r="A4234" s="603"/>
      <c r="B4234" s="604"/>
      <c r="C4234" s="604"/>
      <c r="D4234" s="605"/>
      <c r="E4234" s="635"/>
      <c r="F4234" s="606"/>
      <c r="G4234" s="607"/>
      <c r="H4234" s="608"/>
      <c r="I4234" s="609"/>
      <c r="J4234" s="610"/>
      <c r="K4234" s="611"/>
      <c r="L4234" s="611"/>
      <c r="M4234" s="611"/>
      <c r="N4234" s="611"/>
      <c r="O4234" s="612"/>
      <c r="P4234" s="612"/>
      <c r="Q4234" s="613"/>
      <c r="R4234" s="612"/>
      <c r="S4234" s="612"/>
      <c r="T4234" s="615"/>
      <c r="U4234" s="612"/>
      <c r="V4234" s="612"/>
      <c r="W4234" s="613"/>
      <c r="X4234" s="612"/>
      <c r="Y4234" s="612"/>
      <c r="Z4234" s="612"/>
      <c r="AA4234" s="611"/>
      <c r="AB4234" s="612"/>
      <c r="AC4234" s="612"/>
      <c r="AD4234" s="613"/>
      <c r="AE4234" s="613"/>
      <c r="AF4234" s="612"/>
      <c r="AG4234" s="612"/>
      <c r="AH4234" s="612"/>
      <c r="AI4234" s="611"/>
      <c r="AJ4234" s="612"/>
      <c r="AK4234" s="612"/>
      <c r="AL4234" s="612"/>
      <c r="AM4234" s="613"/>
      <c r="AN4234" s="612"/>
      <c r="AO4234" s="612"/>
      <c r="AP4234" s="612"/>
      <c r="AQ4234" s="613"/>
      <c r="AR4234" s="612"/>
      <c r="AS4234" s="612"/>
      <c r="AT4234" s="612"/>
      <c r="AU4234" s="616"/>
      <c r="AV4234" s="612"/>
      <c r="AW4234" s="612"/>
      <c r="AX4234" s="612"/>
      <c r="AY4234" s="612"/>
      <c r="AZ4234" s="612"/>
      <c r="BA4234" s="612"/>
      <c r="BB4234" s="612"/>
      <c r="BC4234" s="613"/>
      <c r="BD4234" s="612"/>
      <c r="BE4234" s="612"/>
      <c r="BF4234" s="612"/>
      <c r="BG4234" s="612"/>
      <c r="BH4234" s="613"/>
      <c r="BI4234" s="612"/>
      <c r="BJ4234" s="612"/>
      <c r="BK4234" s="612"/>
      <c r="BL4234" s="613"/>
      <c r="BM4234" s="611"/>
      <c r="BN4234" s="612"/>
      <c r="BO4234" s="612"/>
      <c r="BP4234" s="612"/>
      <c r="BQ4234" s="547"/>
      <c r="BR4234" s="605"/>
      <c r="BS4234" s="1860"/>
      <c r="BT4234" s="605"/>
      <c r="BU4234" s="618"/>
      <c r="BY4234" s="607"/>
    </row>
    <row r="4235" spans="1:77" s="679" customFormat="1" hidden="1">
      <c r="B4235" s="680"/>
      <c r="C4235" s="1841"/>
      <c r="D4235" s="842"/>
      <c r="E4235" s="667"/>
      <c r="F4235" s="844"/>
      <c r="G4235" s="610"/>
      <c r="H4235" s="608"/>
      <c r="I4235" s="609"/>
      <c r="J4235" s="610"/>
      <c r="K4235" s="611"/>
      <c r="L4235" s="611"/>
      <c r="M4235" s="611"/>
      <c r="N4235" s="611"/>
      <c r="O4235" s="611"/>
      <c r="P4235" s="611"/>
      <c r="Q4235" s="611"/>
      <c r="R4235" s="611"/>
      <c r="S4235" s="611"/>
      <c r="T4235" s="611"/>
      <c r="U4235" s="611"/>
      <c r="V4235" s="611"/>
      <c r="W4235" s="611"/>
      <c r="X4235" s="611"/>
      <c r="Y4235" s="611"/>
      <c r="Z4235" s="611"/>
      <c r="AA4235" s="611"/>
      <c r="AB4235" s="611"/>
      <c r="AC4235" s="611"/>
      <c r="AD4235" s="611"/>
      <c r="AE4235" s="611"/>
      <c r="AF4235" s="611"/>
      <c r="AG4235" s="611"/>
      <c r="AH4235" s="611"/>
      <c r="AI4235" s="611"/>
      <c r="AJ4235" s="611"/>
      <c r="AK4235" s="611"/>
      <c r="AL4235" s="611"/>
      <c r="AM4235" s="611"/>
      <c r="AN4235" s="611"/>
      <c r="AO4235" s="611"/>
      <c r="AP4235" s="611"/>
      <c r="AQ4235" s="611"/>
      <c r="AR4235" s="611"/>
      <c r="AS4235" s="611"/>
      <c r="AT4235" s="611"/>
      <c r="AU4235" s="685"/>
      <c r="AV4235" s="611"/>
      <c r="AW4235" s="611"/>
      <c r="AX4235" s="611"/>
      <c r="AY4235" s="611"/>
      <c r="AZ4235" s="611"/>
      <c r="BA4235" s="611"/>
      <c r="BB4235" s="611"/>
      <c r="BC4235" s="611"/>
      <c r="BD4235" s="611"/>
      <c r="BE4235" s="611"/>
      <c r="BF4235" s="611"/>
      <c r="BG4235" s="611"/>
      <c r="BH4235" s="611"/>
      <c r="BI4235" s="611"/>
      <c r="BJ4235" s="611"/>
      <c r="BK4235" s="611"/>
      <c r="BL4235" s="611"/>
      <c r="BM4235" s="611"/>
      <c r="BN4235" s="611"/>
      <c r="BO4235" s="611"/>
      <c r="BP4235" s="611"/>
      <c r="BQ4235" s="547">
        <v>1</v>
      </c>
      <c r="BR4235" s="611" t="s">
        <v>1172</v>
      </c>
    </row>
    <row r="4236" spans="1:77" s="575" customFormat="1" hidden="1">
      <c r="B4236" s="576"/>
      <c r="C4236" s="577"/>
      <c r="D4236" s="578"/>
      <c r="E4236" s="579"/>
      <c r="F4236" s="578"/>
      <c r="G4236" s="580"/>
      <c r="H4236" s="581"/>
      <c r="I4236" s="582"/>
      <c r="J4236" s="580">
        <f>K4236+AA4236+BM4236</f>
        <v>0</v>
      </c>
      <c r="K4236" s="578">
        <f>L4236+T4236+X4236+Y4236+Z4236</f>
        <v>0</v>
      </c>
      <c r="L4236" s="578">
        <f>M4236+S4236</f>
        <v>0</v>
      </c>
      <c r="M4236" s="578">
        <f>N4236+R4236</f>
        <v>0</v>
      </c>
      <c r="N4236" s="578">
        <f>O4236+P4236+Q4236</f>
        <v>0</v>
      </c>
      <c r="O4236" s="578"/>
      <c r="P4236" s="578"/>
      <c r="Q4236" s="578"/>
      <c r="R4236" s="578"/>
      <c r="S4236" s="578"/>
      <c r="T4236" s="578">
        <f>U4236+V4236+W4236</f>
        <v>0</v>
      </c>
      <c r="U4236" s="578"/>
      <c r="V4236" s="578"/>
      <c r="W4236" s="578"/>
      <c r="X4236" s="578"/>
      <c r="Y4236" s="578"/>
      <c r="Z4236" s="578"/>
      <c r="AA4236" s="578">
        <f xml:space="preserve"> SUM(AB4236:AI4236)+SUM(AV4236:BL4236)</f>
        <v>0</v>
      </c>
      <c r="AB4236" s="578"/>
      <c r="AC4236" s="578"/>
      <c r="AD4236" s="578"/>
      <c r="AE4236" s="578"/>
      <c r="AF4236" s="578"/>
      <c r="AG4236" s="578"/>
      <c r="AH4236" s="578"/>
      <c r="AI4236" s="578">
        <f>SUM(AJ4236:AT4236)</f>
        <v>0</v>
      </c>
      <c r="AJ4236" s="578"/>
      <c r="AK4236" s="578"/>
      <c r="AL4236" s="578"/>
      <c r="AM4236" s="578"/>
      <c r="AN4236" s="578"/>
      <c r="AO4236" s="578"/>
      <c r="AP4236" s="578"/>
      <c r="AQ4236" s="578"/>
      <c r="AR4236" s="578"/>
      <c r="AS4236" s="578"/>
      <c r="AT4236" s="578"/>
      <c r="AU4236" s="567"/>
      <c r="AV4236" s="578"/>
      <c r="AW4236" s="578"/>
      <c r="AX4236" s="578"/>
      <c r="AY4236" s="578"/>
      <c r="AZ4236" s="578"/>
      <c r="BA4236" s="578"/>
      <c r="BB4236" s="578"/>
      <c r="BC4236" s="578"/>
      <c r="BD4236" s="578"/>
      <c r="BE4236" s="578"/>
      <c r="BF4236" s="578"/>
      <c r="BG4236" s="578"/>
      <c r="BH4236" s="578"/>
      <c r="BI4236" s="578"/>
      <c r="BJ4236" s="578"/>
      <c r="BK4236" s="578"/>
      <c r="BL4236" s="578"/>
      <c r="BM4236" s="578">
        <f>SUM(BN4236:BP4236)</f>
        <v>0</v>
      </c>
      <c r="BN4236" s="578"/>
      <c r="BO4236" s="578"/>
      <c r="BP4236" s="578"/>
      <c r="BQ4236" s="547">
        <v>1</v>
      </c>
      <c r="BR4236" s="578"/>
    </row>
    <row r="4237" spans="1:77" s="626" customFormat="1" ht="14.25" hidden="1">
      <c r="B4237" s="627"/>
      <c r="C4237" s="561" t="s">
        <v>2710</v>
      </c>
      <c r="D4237" s="628"/>
      <c r="E4237" s="629"/>
      <c r="F4237" s="628"/>
      <c r="G4237" s="630"/>
      <c r="H4237" s="631">
        <f>SUM(H4238:H4269)</f>
        <v>2.9000000000000004</v>
      </c>
      <c r="I4237" s="631">
        <f t="shared" ref="I4237:BP4237" si="2018">SUM(I4238:I4269)</f>
        <v>7.0000000000000007E-2</v>
      </c>
      <c r="J4237" s="631">
        <f t="shared" si="2018"/>
        <v>2.9000000000000004</v>
      </c>
      <c r="K4237" s="631">
        <f t="shared" si="2018"/>
        <v>1.6700000000000002</v>
      </c>
      <c r="L4237" s="631">
        <f t="shared" si="2018"/>
        <v>0.05</v>
      </c>
      <c r="M4237" s="631">
        <f t="shared" si="2018"/>
        <v>0.03</v>
      </c>
      <c r="N4237" s="631">
        <f t="shared" si="2018"/>
        <v>0.01</v>
      </c>
      <c r="O4237" s="631">
        <f t="shared" si="2018"/>
        <v>0.01</v>
      </c>
      <c r="P4237" s="631">
        <f t="shared" si="2018"/>
        <v>0</v>
      </c>
      <c r="Q4237" s="631">
        <f t="shared" si="2018"/>
        <v>0</v>
      </c>
      <c r="R4237" s="631">
        <f t="shared" si="2018"/>
        <v>0.02</v>
      </c>
      <c r="S4237" s="631">
        <f t="shared" si="2018"/>
        <v>0.02</v>
      </c>
      <c r="T4237" s="631">
        <f t="shared" si="2018"/>
        <v>0</v>
      </c>
      <c r="U4237" s="631">
        <f t="shared" si="2018"/>
        <v>0</v>
      </c>
      <c r="V4237" s="631">
        <f t="shared" si="2018"/>
        <v>0</v>
      </c>
      <c r="W4237" s="631">
        <f t="shared" si="2018"/>
        <v>0</v>
      </c>
      <c r="X4237" s="631">
        <f t="shared" si="2018"/>
        <v>0</v>
      </c>
      <c r="Y4237" s="631">
        <f t="shared" si="2018"/>
        <v>1.62</v>
      </c>
      <c r="Z4237" s="631">
        <f t="shared" si="2018"/>
        <v>0</v>
      </c>
      <c r="AA4237" s="631">
        <f t="shared" si="2018"/>
        <v>1.1000000000000001</v>
      </c>
      <c r="AB4237" s="631">
        <f t="shared" si="2018"/>
        <v>0</v>
      </c>
      <c r="AC4237" s="631">
        <f t="shared" si="2018"/>
        <v>0</v>
      </c>
      <c r="AD4237" s="631">
        <f t="shared" si="2018"/>
        <v>0</v>
      </c>
      <c r="AE4237" s="631">
        <f t="shared" si="2018"/>
        <v>0</v>
      </c>
      <c r="AF4237" s="631">
        <f t="shared" si="2018"/>
        <v>0</v>
      </c>
      <c r="AG4237" s="631">
        <f t="shared" si="2018"/>
        <v>0</v>
      </c>
      <c r="AH4237" s="631">
        <f t="shared" si="2018"/>
        <v>0</v>
      </c>
      <c r="AI4237" s="631">
        <f t="shared" si="2018"/>
        <v>0.28000000000000003</v>
      </c>
      <c r="AJ4237" s="631">
        <f t="shared" si="2018"/>
        <v>0.03</v>
      </c>
      <c r="AK4237" s="631">
        <f t="shared" si="2018"/>
        <v>0.05</v>
      </c>
      <c r="AL4237" s="631">
        <f t="shared" si="2018"/>
        <v>0</v>
      </c>
      <c r="AM4237" s="631">
        <f t="shared" si="2018"/>
        <v>0</v>
      </c>
      <c r="AN4237" s="631">
        <f t="shared" si="2018"/>
        <v>0</v>
      </c>
      <c r="AO4237" s="631">
        <f t="shared" si="2018"/>
        <v>0</v>
      </c>
      <c r="AP4237" s="631">
        <f t="shared" si="2018"/>
        <v>0</v>
      </c>
      <c r="AQ4237" s="631">
        <f t="shared" si="2018"/>
        <v>0</v>
      </c>
      <c r="AR4237" s="631">
        <f t="shared" si="2018"/>
        <v>0</v>
      </c>
      <c r="AS4237" s="631">
        <f t="shared" si="2018"/>
        <v>0</v>
      </c>
      <c r="AT4237" s="631">
        <f t="shared" si="2018"/>
        <v>0</v>
      </c>
      <c r="AU4237" s="631">
        <f t="shared" si="2018"/>
        <v>0</v>
      </c>
      <c r="AV4237" s="631">
        <f t="shared" si="2018"/>
        <v>0</v>
      </c>
      <c r="AW4237" s="631">
        <f t="shared" si="2018"/>
        <v>0</v>
      </c>
      <c r="AX4237" s="631">
        <f t="shared" si="2018"/>
        <v>0</v>
      </c>
      <c r="AY4237" s="631">
        <f t="shared" si="2018"/>
        <v>0.82000000000000006</v>
      </c>
      <c r="AZ4237" s="631">
        <f t="shared" si="2018"/>
        <v>0</v>
      </c>
      <c r="BA4237" s="631">
        <f t="shared" si="2018"/>
        <v>0</v>
      </c>
      <c r="BB4237" s="631">
        <f t="shared" si="2018"/>
        <v>0</v>
      </c>
      <c r="BC4237" s="631">
        <f t="shared" si="2018"/>
        <v>0</v>
      </c>
      <c r="BD4237" s="631">
        <f t="shared" si="2018"/>
        <v>0</v>
      </c>
      <c r="BE4237" s="631">
        <f t="shared" si="2018"/>
        <v>0.2</v>
      </c>
      <c r="BF4237" s="631">
        <f t="shared" si="2018"/>
        <v>0</v>
      </c>
      <c r="BG4237" s="631">
        <f t="shared" si="2018"/>
        <v>0</v>
      </c>
      <c r="BH4237" s="631">
        <f t="shared" si="2018"/>
        <v>0</v>
      </c>
      <c r="BI4237" s="631">
        <f t="shared" si="2018"/>
        <v>0</v>
      </c>
      <c r="BJ4237" s="631">
        <f t="shared" si="2018"/>
        <v>0</v>
      </c>
      <c r="BK4237" s="631">
        <f t="shared" si="2018"/>
        <v>0</v>
      </c>
      <c r="BL4237" s="631">
        <f t="shared" si="2018"/>
        <v>0</v>
      </c>
      <c r="BM4237" s="631">
        <f t="shared" si="2018"/>
        <v>0.13</v>
      </c>
      <c r="BN4237" s="631">
        <f t="shared" si="2018"/>
        <v>0.13</v>
      </c>
      <c r="BO4237" s="631">
        <f t="shared" si="2018"/>
        <v>0</v>
      </c>
      <c r="BP4237" s="631">
        <f t="shared" si="2018"/>
        <v>0</v>
      </c>
      <c r="BQ4237" s="633">
        <v>1</v>
      </c>
      <c r="BR4237" s="628"/>
    </row>
    <row r="4238" spans="1:77" s="652" customFormat="1" hidden="1">
      <c r="A4238" s="638"/>
      <c r="B4238" s="1646"/>
      <c r="C4238" s="1646" t="s">
        <v>1173</v>
      </c>
      <c r="D4238" s="640" t="s">
        <v>50</v>
      </c>
      <c r="E4238" s="640" t="s">
        <v>85</v>
      </c>
      <c r="F4238" s="774"/>
      <c r="G4238" s="651"/>
      <c r="H4238" s="643">
        <f t="shared" ref="H4238:H4240" si="2019">J4238</f>
        <v>0.15</v>
      </c>
      <c r="I4238" s="644"/>
      <c r="J4238" s="645">
        <f t="shared" ref="J4238" si="2020">K4238+AA4238+BM4238</f>
        <v>0.15</v>
      </c>
      <c r="K4238" s="1">
        <f t="shared" ref="K4238:K4240" si="2021">L4238+T4238+X4238+Y4238+Z4238</f>
        <v>0</v>
      </c>
      <c r="L4238" s="1">
        <f t="shared" ref="L4238:L4240" si="2022">M4238+S4238</f>
        <v>0</v>
      </c>
      <c r="M4238" s="1">
        <f t="shared" ref="M4238:M4240" si="2023">N4238+R4238</f>
        <v>0</v>
      </c>
      <c r="N4238" s="1">
        <f t="shared" ref="N4238:N4240" si="2024">O4238+P4238+Q4238</f>
        <v>0</v>
      </c>
      <c r="O4238" s="1"/>
      <c r="P4238" s="1"/>
      <c r="Q4238" s="1"/>
      <c r="R4238" s="1"/>
      <c r="S4238" s="1"/>
      <c r="T4238" s="1">
        <f t="shared" ref="T4238:T4240" si="2025">U4238+V4238+W4238</f>
        <v>0</v>
      </c>
      <c r="U4238" s="1"/>
      <c r="V4238" s="1"/>
      <c r="W4238" s="1"/>
      <c r="X4238" s="1"/>
      <c r="Y4238" s="1"/>
      <c r="Z4238" s="1"/>
      <c r="AA4238" s="1">
        <f t="shared" ref="AA4238" si="2026">SUM(AB4238:AI4238)+AW4238+SUM(AY4238:BC4238)+SUM(BF4238:BL4238)</f>
        <v>0.15</v>
      </c>
      <c r="AB4238" s="1"/>
      <c r="AC4238" s="1"/>
      <c r="AD4238" s="1"/>
      <c r="AE4238" s="1"/>
      <c r="AF4238" s="1"/>
      <c r="AG4238" s="1"/>
      <c r="AH4238" s="1"/>
      <c r="AI4238" s="1">
        <f t="shared" ref="AI4238" si="2027">SUM(AJ4238:AV4238)+AX4238+SUM(BD4238:BE4238)</f>
        <v>0</v>
      </c>
      <c r="AJ4238" s="685"/>
      <c r="AK4238" s="685"/>
      <c r="AL4238" s="685"/>
      <c r="AM4238" s="685"/>
      <c r="AN4238" s="685"/>
      <c r="AO4238" s="685"/>
      <c r="AP4238" s="685"/>
      <c r="AQ4238" s="685"/>
      <c r="AR4238" s="685"/>
      <c r="AS4238" s="685"/>
      <c r="AT4238" s="685"/>
      <c r="AU4238" s="685"/>
      <c r="AV4238" s="685"/>
      <c r="AW4238" s="1"/>
      <c r="AX4238" s="685"/>
      <c r="AY4238" s="1">
        <v>0.15</v>
      </c>
      <c r="AZ4238" s="1"/>
      <c r="BA4238" s="1"/>
      <c r="BB4238" s="1"/>
      <c r="BC4238" s="1"/>
      <c r="BD4238" s="685"/>
      <c r="BE4238" s="685"/>
      <c r="BF4238" s="1"/>
      <c r="BG4238" s="1"/>
      <c r="BH4238" s="1"/>
      <c r="BI4238" s="1"/>
      <c r="BJ4238" s="1"/>
      <c r="BK4238" s="1"/>
      <c r="BL4238" s="1"/>
      <c r="BM4238" s="1">
        <f t="shared" ref="BM4238:BM4240" si="2028">SUM(BN4238:BP4238)</f>
        <v>0</v>
      </c>
      <c r="BN4238" s="1"/>
      <c r="BO4238" s="1"/>
      <c r="BP4238" s="1"/>
      <c r="BQ4238" s="838"/>
    </row>
    <row r="4239" spans="1:77" s="773" customFormat="1" hidden="1">
      <c r="A4239" s="603"/>
      <c r="B4239" s="604">
        <v>13</v>
      </c>
      <c r="C4239" s="1861" t="s">
        <v>1174</v>
      </c>
      <c r="D4239" s="605" t="s">
        <v>50</v>
      </c>
      <c r="E4239" s="640" t="s">
        <v>2740</v>
      </c>
      <c r="F4239" s="605"/>
      <c r="G4239" s="607"/>
      <c r="H4239" s="608">
        <f t="shared" si="2019"/>
        <v>0.02</v>
      </c>
      <c r="I4239" s="609"/>
      <c r="J4239" s="610">
        <f>K4239+AA4239+BM4239</f>
        <v>0.02</v>
      </c>
      <c r="K4239" s="611">
        <f t="shared" si="2021"/>
        <v>0.02</v>
      </c>
      <c r="L4239" s="611">
        <f t="shared" si="2022"/>
        <v>0.02</v>
      </c>
      <c r="M4239" s="611">
        <f t="shared" si="2023"/>
        <v>0.02</v>
      </c>
      <c r="N4239" s="611">
        <f t="shared" si="2024"/>
        <v>0</v>
      </c>
      <c r="O4239" s="611"/>
      <c r="P4239" s="611"/>
      <c r="Q4239" s="611"/>
      <c r="R4239" s="611">
        <v>0.02</v>
      </c>
      <c r="S4239" s="611"/>
      <c r="T4239" s="611">
        <f t="shared" si="2025"/>
        <v>0</v>
      </c>
      <c r="U4239" s="611"/>
      <c r="V4239" s="611"/>
      <c r="W4239" s="611"/>
      <c r="X4239" s="611"/>
      <c r="Y4239" s="611"/>
      <c r="Z4239" s="611"/>
      <c r="AA4239" s="1">
        <f t="shared" ref="AA4239" si="2029">SUM(AB4239:AI4239)+AX4239+SUM(BD4239:BE4239)</f>
        <v>0</v>
      </c>
      <c r="AB4239" s="611"/>
      <c r="AC4239" s="611"/>
      <c r="AD4239" s="611"/>
      <c r="AE4239" s="611"/>
      <c r="AF4239" s="611"/>
      <c r="AG4239" s="611"/>
      <c r="AH4239" s="611"/>
      <c r="AI4239" s="1">
        <f t="shared" ref="AI4239" si="2030">SUM(AJ4239:AV4239)+AX4239+SUM(BD4239:BE4239)</f>
        <v>0</v>
      </c>
      <c r="AJ4239" s="611"/>
      <c r="AK4239" s="611"/>
      <c r="AL4239" s="611"/>
      <c r="AM4239" s="611"/>
      <c r="AN4239" s="611"/>
      <c r="AO4239" s="611"/>
      <c r="AP4239" s="611"/>
      <c r="AQ4239" s="611"/>
      <c r="AR4239" s="611"/>
      <c r="AS4239" s="611"/>
      <c r="AT4239" s="611"/>
      <c r="AU4239" s="611"/>
      <c r="AV4239" s="611"/>
      <c r="AW4239" s="611"/>
      <c r="AX4239" s="611"/>
      <c r="AY4239" s="611"/>
      <c r="AZ4239" s="611"/>
      <c r="BA4239" s="611"/>
      <c r="BB4239" s="611"/>
      <c r="BC4239" s="611"/>
      <c r="BD4239" s="611"/>
      <c r="BE4239" s="611"/>
      <c r="BF4239" s="611"/>
      <c r="BG4239" s="611"/>
      <c r="BH4239" s="611"/>
      <c r="BI4239" s="611"/>
      <c r="BJ4239" s="611"/>
      <c r="BK4239" s="611"/>
      <c r="BL4239" s="611"/>
      <c r="BM4239" s="611">
        <f t="shared" si="2028"/>
        <v>0</v>
      </c>
      <c r="BN4239" s="611"/>
      <c r="BO4239" s="611"/>
      <c r="BP4239" s="611"/>
    </row>
    <row r="4240" spans="1:77" s="755" customFormat="1" ht="30" hidden="1">
      <c r="A4240" s="638"/>
      <c r="B4240" s="640">
        <v>5</v>
      </c>
      <c r="C4240" s="1352" t="s">
        <v>1175</v>
      </c>
      <c r="D4240" s="640" t="s">
        <v>50</v>
      </c>
      <c r="E4240" s="640" t="s">
        <v>95</v>
      </c>
      <c r="F4240" s="640"/>
      <c r="G4240" s="642"/>
      <c r="H4240" s="643">
        <f t="shared" si="2019"/>
        <v>0.03</v>
      </c>
      <c r="I4240" s="644"/>
      <c r="J4240" s="645">
        <f>K4240+AA4240+BM4240</f>
        <v>0.03</v>
      </c>
      <c r="K4240" s="1">
        <f t="shared" si="2021"/>
        <v>0.03</v>
      </c>
      <c r="L4240" s="1">
        <f t="shared" si="2022"/>
        <v>0.03</v>
      </c>
      <c r="M4240" s="1">
        <f t="shared" si="2023"/>
        <v>0.01</v>
      </c>
      <c r="N4240" s="1">
        <f t="shared" si="2024"/>
        <v>0.01</v>
      </c>
      <c r="O4240" s="1">
        <v>0.01</v>
      </c>
      <c r="P4240" s="1"/>
      <c r="Q4240" s="1"/>
      <c r="R4240" s="1"/>
      <c r="S4240" s="1">
        <v>0.02</v>
      </c>
      <c r="T4240" s="1">
        <f t="shared" si="2025"/>
        <v>0</v>
      </c>
      <c r="U4240" s="1"/>
      <c r="V4240" s="1"/>
      <c r="W4240" s="1"/>
      <c r="X4240" s="1"/>
      <c r="Y4240" s="1"/>
      <c r="Z4240" s="1"/>
      <c r="AA4240" s="1">
        <f t="shared" ref="AA4240" si="2031">SUM(AB4240:AI4240)+AW4240+SUM(AY4240:BC4240)+SUM(BF4240:BL4240)</f>
        <v>0</v>
      </c>
      <c r="AB4240" s="1"/>
      <c r="AC4240" s="1"/>
      <c r="AD4240" s="1"/>
      <c r="AE4240" s="1"/>
      <c r="AF4240" s="1"/>
      <c r="AG4240" s="1"/>
      <c r="AH4240" s="1"/>
      <c r="AI4240" s="1">
        <f t="shared" ref="AI4240" si="2032">SUM(AJ4240:AV4240)+AX4240+SUM(BD4240:BE4240)</f>
        <v>0</v>
      </c>
      <c r="AJ4240" s="1"/>
      <c r="AK4240" s="1"/>
      <c r="AL4240" s="1"/>
      <c r="AM4240" s="1"/>
      <c r="AN4240" s="1"/>
      <c r="AO4240" s="1"/>
      <c r="AP4240" s="1"/>
      <c r="AQ4240" s="1"/>
      <c r="AR4240" s="1"/>
      <c r="AS4240" s="1"/>
      <c r="AT4240" s="1"/>
      <c r="AU4240" s="1"/>
      <c r="AV4240" s="1"/>
      <c r="AW4240" s="1"/>
      <c r="AX4240" s="1"/>
      <c r="AY4240" s="1"/>
      <c r="AZ4240" s="1"/>
      <c r="BA4240" s="1"/>
      <c r="BB4240" s="1"/>
      <c r="BC4240" s="1"/>
      <c r="BD4240" s="1"/>
      <c r="BE4240" s="1"/>
      <c r="BF4240" s="1"/>
      <c r="BG4240" s="1"/>
      <c r="BH4240" s="1"/>
      <c r="BI4240" s="1"/>
      <c r="BJ4240" s="1"/>
      <c r="BK4240" s="1"/>
      <c r="BL4240" s="1"/>
      <c r="BM4240" s="1">
        <f t="shared" si="2028"/>
        <v>0</v>
      </c>
      <c r="BN4240" s="1"/>
      <c r="BO4240" s="1"/>
      <c r="BP4240" s="1"/>
    </row>
    <row r="4241" spans="1:73" s="812" customFormat="1" hidden="1">
      <c r="A4241" s="860"/>
      <c r="B4241" s="1120">
        <v>1</v>
      </c>
      <c r="C4241" s="639" t="s">
        <v>1176</v>
      </c>
      <c r="D4241" s="1286" t="s">
        <v>50</v>
      </c>
      <c r="E4241" s="1286" t="s">
        <v>100</v>
      </c>
      <c r="F4241" s="1286"/>
      <c r="G4241" s="864"/>
      <c r="H4241" s="643">
        <f>J4241</f>
        <v>2.7</v>
      </c>
      <c r="I4241" s="644">
        <v>7.0000000000000007E-2</v>
      </c>
      <c r="J4241" s="645">
        <f t="shared" ref="J4241" si="2033">K4241+AA4241+BM4241</f>
        <v>2.7</v>
      </c>
      <c r="K4241" s="1">
        <f>L4241+T4241+X4241+Y4241+Z4241</f>
        <v>1.62</v>
      </c>
      <c r="L4241" s="1">
        <f>M4241+S4241</f>
        <v>0</v>
      </c>
      <c r="M4241" s="1">
        <f>N4241+R4241</f>
        <v>0</v>
      </c>
      <c r="N4241" s="1">
        <f>O4241+P4241+Q4241</f>
        <v>0</v>
      </c>
      <c r="O4241" s="1"/>
      <c r="P4241" s="1"/>
      <c r="Q4241" s="1"/>
      <c r="R4241" s="1"/>
      <c r="S4241" s="1"/>
      <c r="T4241" s="1">
        <f>U4241+V4241+W4241</f>
        <v>0</v>
      </c>
      <c r="U4241" s="1"/>
      <c r="V4241" s="1"/>
      <c r="W4241" s="1"/>
      <c r="X4241" s="1"/>
      <c r="Y4241" s="1">
        <v>1.62</v>
      </c>
      <c r="Z4241" s="1"/>
      <c r="AA4241" s="1">
        <f>SUM(AB4241:AI4241)+AW4241+SUM(AY4241:BC4241)+SUM(BF4241:BL4241)</f>
        <v>0.95000000000000007</v>
      </c>
      <c r="AB4241" s="1"/>
      <c r="AC4241" s="1"/>
      <c r="AD4241" s="1"/>
      <c r="AE4241" s="1"/>
      <c r="AF4241" s="1"/>
      <c r="AG4241" s="1"/>
      <c r="AH4241" s="1"/>
      <c r="AI4241" s="1">
        <f>SUM(AJ4241:AV4241)+AX4241+SUM(BD4241:BE4241)</f>
        <v>0.28000000000000003</v>
      </c>
      <c r="AJ4241" s="1">
        <v>0.03</v>
      </c>
      <c r="AK4241" s="1">
        <v>0.05</v>
      </c>
      <c r="AL4241" s="1"/>
      <c r="AM4241" s="1"/>
      <c r="AN4241" s="1"/>
      <c r="AO4241" s="1"/>
      <c r="AP4241" s="1"/>
      <c r="AQ4241" s="1"/>
      <c r="AR4241" s="1"/>
      <c r="AS4241" s="1"/>
      <c r="AT4241" s="1"/>
      <c r="AU4241" s="1"/>
      <c r="AV4241" s="1"/>
      <c r="AW4241" s="1"/>
      <c r="AX4241" s="1"/>
      <c r="AY4241" s="1">
        <v>0.67</v>
      </c>
      <c r="AZ4241" s="1"/>
      <c r="BA4241" s="1"/>
      <c r="BB4241" s="1"/>
      <c r="BC4241" s="1"/>
      <c r="BD4241" s="1"/>
      <c r="BE4241" s="1">
        <v>0.2</v>
      </c>
      <c r="BF4241" s="1"/>
      <c r="BG4241" s="1"/>
      <c r="BH4241" s="1"/>
      <c r="BI4241" s="1"/>
      <c r="BJ4241" s="1"/>
      <c r="BK4241" s="1"/>
      <c r="BL4241" s="1"/>
      <c r="BM4241" s="1">
        <f>SUM(BN4241:BP4241)</f>
        <v>0.13</v>
      </c>
      <c r="BN4241" s="1">
        <v>0.13</v>
      </c>
      <c r="BO4241" s="1"/>
      <c r="BP4241" s="1"/>
    </row>
    <row r="4242" spans="1:73" s="1808" customFormat="1" ht="14.25" hidden="1">
      <c r="A4242" s="593"/>
      <c r="B4242" s="594"/>
      <c r="C4242" s="849"/>
      <c r="D4242" s="596"/>
      <c r="E4242" s="597"/>
      <c r="F4242" s="596"/>
      <c r="G4242" s="1806"/>
      <c r="H4242" s="599"/>
      <c r="I4242" s="600"/>
      <c r="J4242" s="598"/>
      <c r="K4242" s="596"/>
      <c r="L4242" s="596"/>
      <c r="M4242" s="596"/>
      <c r="N4242" s="596"/>
      <c r="O4242" s="596"/>
      <c r="P4242" s="596"/>
      <c r="Q4242" s="596"/>
      <c r="R4242" s="596"/>
      <c r="S4242" s="596"/>
      <c r="T4242" s="596"/>
      <c r="U4242" s="596"/>
      <c r="V4242" s="596"/>
      <c r="W4242" s="596"/>
      <c r="X4242" s="596"/>
      <c r="Y4242" s="596"/>
      <c r="Z4242" s="596"/>
      <c r="AA4242" s="596"/>
      <c r="AB4242" s="596"/>
      <c r="AC4242" s="596"/>
      <c r="AD4242" s="596"/>
      <c r="AE4242" s="596"/>
      <c r="AF4242" s="596"/>
      <c r="AG4242" s="596"/>
      <c r="AH4242" s="596"/>
      <c r="AI4242" s="596"/>
      <c r="AJ4242" s="596"/>
      <c r="AK4242" s="596"/>
      <c r="AL4242" s="596"/>
      <c r="AM4242" s="596"/>
      <c r="AN4242" s="596"/>
      <c r="AO4242" s="596"/>
      <c r="AP4242" s="596"/>
      <c r="AQ4242" s="596"/>
      <c r="AR4242" s="596"/>
      <c r="AS4242" s="596"/>
      <c r="AT4242" s="596"/>
      <c r="AU4242" s="813"/>
      <c r="AV4242" s="596"/>
      <c r="AW4242" s="596"/>
      <c r="AX4242" s="596"/>
      <c r="AY4242" s="596"/>
      <c r="AZ4242" s="596"/>
      <c r="BA4242" s="596"/>
      <c r="BB4242" s="596"/>
      <c r="BC4242" s="596"/>
      <c r="BD4242" s="596"/>
      <c r="BE4242" s="596"/>
      <c r="BF4242" s="596"/>
      <c r="BG4242" s="596"/>
      <c r="BH4242" s="596"/>
      <c r="BI4242" s="596"/>
      <c r="BJ4242" s="596"/>
      <c r="BK4242" s="596"/>
      <c r="BL4242" s="596"/>
      <c r="BM4242" s="596"/>
      <c r="BN4242" s="596"/>
      <c r="BO4242" s="596"/>
      <c r="BP4242" s="596"/>
      <c r="BQ4242" s="601"/>
      <c r="BR4242" s="596"/>
      <c r="BS4242" s="1862"/>
      <c r="BT4242" s="593"/>
      <c r="BU4242" s="593"/>
    </row>
    <row r="4243" spans="1:73" s="1808" customFormat="1" ht="14.25" hidden="1">
      <c r="A4243" s="593"/>
      <c r="B4243" s="594"/>
      <c r="C4243" s="849"/>
      <c r="D4243" s="596"/>
      <c r="E4243" s="597"/>
      <c r="F4243" s="596"/>
      <c r="G4243" s="1806"/>
      <c r="H4243" s="599"/>
      <c r="I4243" s="600"/>
      <c r="J4243" s="598"/>
      <c r="K4243" s="596"/>
      <c r="L4243" s="596"/>
      <c r="M4243" s="596"/>
      <c r="N4243" s="596"/>
      <c r="O4243" s="596"/>
      <c r="P4243" s="596"/>
      <c r="Q4243" s="596"/>
      <c r="R4243" s="596"/>
      <c r="S4243" s="596"/>
      <c r="T4243" s="596"/>
      <c r="U4243" s="596"/>
      <c r="V4243" s="596"/>
      <c r="W4243" s="596"/>
      <c r="X4243" s="596"/>
      <c r="Y4243" s="596"/>
      <c r="Z4243" s="596"/>
      <c r="AA4243" s="596"/>
      <c r="AB4243" s="596"/>
      <c r="AC4243" s="596"/>
      <c r="AD4243" s="596"/>
      <c r="AE4243" s="596"/>
      <c r="AF4243" s="596"/>
      <c r="AG4243" s="596"/>
      <c r="AH4243" s="596"/>
      <c r="AI4243" s="596"/>
      <c r="AJ4243" s="596"/>
      <c r="AK4243" s="596"/>
      <c r="AL4243" s="596"/>
      <c r="AM4243" s="596"/>
      <c r="AN4243" s="596"/>
      <c r="AO4243" s="596"/>
      <c r="AP4243" s="596"/>
      <c r="AQ4243" s="596"/>
      <c r="AR4243" s="596"/>
      <c r="AS4243" s="596"/>
      <c r="AT4243" s="596"/>
      <c r="AU4243" s="813"/>
      <c r="AV4243" s="596"/>
      <c r="AW4243" s="596"/>
      <c r="AX4243" s="596"/>
      <c r="AY4243" s="596"/>
      <c r="AZ4243" s="596"/>
      <c r="BA4243" s="596"/>
      <c r="BB4243" s="596"/>
      <c r="BC4243" s="596"/>
      <c r="BD4243" s="596"/>
      <c r="BE4243" s="596"/>
      <c r="BF4243" s="596"/>
      <c r="BG4243" s="596"/>
      <c r="BH4243" s="596"/>
      <c r="BI4243" s="596"/>
      <c r="BJ4243" s="596"/>
      <c r="BK4243" s="596"/>
      <c r="BL4243" s="596"/>
      <c r="BM4243" s="596"/>
      <c r="BN4243" s="596"/>
      <c r="BO4243" s="596"/>
      <c r="BP4243" s="596"/>
      <c r="BQ4243" s="601"/>
      <c r="BR4243" s="596"/>
      <c r="BS4243" s="1862"/>
      <c r="BT4243" s="593"/>
      <c r="BU4243" s="593"/>
    </row>
    <row r="4244" spans="1:73" s="1808" customFormat="1" ht="14.25" hidden="1">
      <c r="A4244" s="593"/>
      <c r="B4244" s="594"/>
      <c r="C4244" s="849"/>
      <c r="D4244" s="596"/>
      <c r="E4244" s="597"/>
      <c r="F4244" s="596"/>
      <c r="G4244" s="1806"/>
      <c r="H4244" s="599"/>
      <c r="I4244" s="600"/>
      <c r="J4244" s="598"/>
      <c r="K4244" s="596"/>
      <c r="L4244" s="596"/>
      <c r="M4244" s="596"/>
      <c r="N4244" s="596"/>
      <c r="O4244" s="596"/>
      <c r="P4244" s="596"/>
      <c r="Q4244" s="596"/>
      <c r="R4244" s="596"/>
      <c r="S4244" s="596"/>
      <c r="T4244" s="596"/>
      <c r="U4244" s="596"/>
      <c r="V4244" s="596"/>
      <c r="W4244" s="596"/>
      <c r="X4244" s="596"/>
      <c r="Y4244" s="596"/>
      <c r="Z4244" s="596"/>
      <c r="AA4244" s="596"/>
      <c r="AB4244" s="596"/>
      <c r="AC4244" s="596"/>
      <c r="AD4244" s="596"/>
      <c r="AE4244" s="596"/>
      <c r="AF4244" s="596"/>
      <c r="AG4244" s="596"/>
      <c r="AH4244" s="596"/>
      <c r="AI4244" s="596"/>
      <c r="AJ4244" s="596"/>
      <c r="AK4244" s="596"/>
      <c r="AL4244" s="596"/>
      <c r="AM4244" s="596"/>
      <c r="AN4244" s="596"/>
      <c r="AO4244" s="596"/>
      <c r="AP4244" s="596"/>
      <c r="AQ4244" s="596"/>
      <c r="AR4244" s="596"/>
      <c r="AS4244" s="596"/>
      <c r="AT4244" s="596"/>
      <c r="AU4244" s="813"/>
      <c r="AV4244" s="596"/>
      <c r="AW4244" s="596"/>
      <c r="AX4244" s="596"/>
      <c r="AY4244" s="596"/>
      <c r="AZ4244" s="596"/>
      <c r="BA4244" s="596"/>
      <c r="BB4244" s="596"/>
      <c r="BC4244" s="596"/>
      <c r="BD4244" s="596"/>
      <c r="BE4244" s="596"/>
      <c r="BF4244" s="596"/>
      <c r="BG4244" s="596"/>
      <c r="BH4244" s="596"/>
      <c r="BI4244" s="596"/>
      <c r="BJ4244" s="596"/>
      <c r="BK4244" s="596"/>
      <c r="BL4244" s="596"/>
      <c r="BM4244" s="596"/>
      <c r="BN4244" s="596"/>
      <c r="BO4244" s="596"/>
      <c r="BP4244" s="596"/>
      <c r="BQ4244" s="601"/>
      <c r="BR4244" s="596"/>
      <c r="BS4244" s="1862"/>
      <c r="BT4244" s="593"/>
      <c r="BU4244" s="593"/>
    </row>
    <row r="4245" spans="1:73" s="1808" customFormat="1" ht="14.25" hidden="1">
      <c r="A4245" s="593"/>
      <c r="B4245" s="594"/>
      <c r="C4245" s="849"/>
      <c r="D4245" s="596"/>
      <c r="E4245" s="597"/>
      <c r="F4245" s="596"/>
      <c r="G4245" s="1806"/>
      <c r="H4245" s="599"/>
      <c r="I4245" s="600"/>
      <c r="J4245" s="598"/>
      <c r="K4245" s="596"/>
      <c r="L4245" s="596"/>
      <c r="M4245" s="596"/>
      <c r="N4245" s="596"/>
      <c r="O4245" s="596"/>
      <c r="P4245" s="596"/>
      <c r="Q4245" s="596"/>
      <c r="R4245" s="596"/>
      <c r="S4245" s="596"/>
      <c r="T4245" s="596"/>
      <c r="U4245" s="596"/>
      <c r="V4245" s="596"/>
      <c r="W4245" s="596"/>
      <c r="X4245" s="596"/>
      <c r="Y4245" s="596"/>
      <c r="Z4245" s="596"/>
      <c r="AA4245" s="596"/>
      <c r="AB4245" s="596"/>
      <c r="AC4245" s="596"/>
      <c r="AD4245" s="596"/>
      <c r="AE4245" s="596"/>
      <c r="AF4245" s="596"/>
      <c r="AG4245" s="596"/>
      <c r="AH4245" s="596"/>
      <c r="AI4245" s="596"/>
      <c r="AJ4245" s="596"/>
      <c r="AK4245" s="596"/>
      <c r="AL4245" s="596"/>
      <c r="AM4245" s="596"/>
      <c r="AN4245" s="596"/>
      <c r="AO4245" s="596"/>
      <c r="AP4245" s="596"/>
      <c r="AQ4245" s="596"/>
      <c r="AR4245" s="596"/>
      <c r="AS4245" s="596"/>
      <c r="AT4245" s="596"/>
      <c r="AU4245" s="813"/>
      <c r="AV4245" s="596"/>
      <c r="AW4245" s="596"/>
      <c r="AX4245" s="596"/>
      <c r="AY4245" s="596"/>
      <c r="AZ4245" s="596"/>
      <c r="BA4245" s="596"/>
      <c r="BB4245" s="596"/>
      <c r="BC4245" s="596"/>
      <c r="BD4245" s="596"/>
      <c r="BE4245" s="596"/>
      <c r="BF4245" s="596"/>
      <c r="BG4245" s="596"/>
      <c r="BH4245" s="596"/>
      <c r="BI4245" s="596"/>
      <c r="BJ4245" s="596"/>
      <c r="BK4245" s="596"/>
      <c r="BL4245" s="596"/>
      <c r="BM4245" s="596"/>
      <c r="BN4245" s="596"/>
      <c r="BO4245" s="596"/>
      <c r="BP4245" s="596"/>
      <c r="BQ4245" s="601"/>
      <c r="BR4245" s="596"/>
      <c r="BS4245" s="1862"/>
      <c r="BT4245" s="593"/>
      <c r="BU4245" s="593"/>
    </row>
    <row r="4246" spans="1:73" s="1808" customFormat="1" ht="14.25" hidden="1">
      <c r="A4246" s="593"/>
      <c r="B4246" s="594"/>
      <c r="C4246" s="849"/>
      <c r="D4246" s="596"/>
      <c r="E4246" s="597"/>
      <c r="F4246" s="596"/>
      <c r="G4246" s="1806"/>
      <c r="H4246" s="599"/>
      <c r="I4246" s="600"/>
      <c r="J4246" s="598"/>
      <c r="K4246" s="596"/>
      <c r="L4246" s="596"/>
      <c r="M4246" s="596"/>
      <c r="N4246" s="596"/>
      <c r="O4246" s="596"/>
      <c r="P4246" s="596"/>
      <c r="Q4246" s="596"/>
      <c r="R4246" s="596"/>
      <c r="S4246" s="596"/>
      <c r="T4246" s="596"/>
      <c r="U4246" s="596"/>
      <c r="V4246" s="596"/>
      <c r="W4246" s="596"/>
      <c r="X4246" s="596"/>
      <c r="Y4246" s="596"/>
      <c r="Z4246" s="596"/>
      <c r="AA4246" s="596"/>
      <c r="AB4246" s="596"/>
      <c r="AC4246" s="596"/>
      <c r="AD4246" s="596"/>
      <c r="AE4246" s="596"/>
      <c r="AF4246" s="596"/>
      <c r="AG4246" s="596"/>
      <c r="AH4246" s="596"/>
      <c r="AI4246" s="596"/>
      <c r="AJ4246" s="596"/>
      <c r="AK4246" s="596"/>
      <c r="AL4246" s="596"/>
      <c r="AM4246" s="596"/>
      <c r="AN4246" s="596"/>
      <c r="AO4246" s="596"/>
      <c r="AP4246" s="596"/>
      <c r="AQ4246" s="596"/>
      <c r="AR4246" s="596"/>
      <c r="AS4246" s="596"/>
      <c r="AT4246" s="596"/>
      <c r="AU4246" s="813"/>
      <c r="AV4246" s="596"/>
      <c r="AW4246" s="596"/>
      <c r="AX4246" s="596"/>
      <c r="AY4246" s="596"/>
      <c r="AZ4246" s="596"/>
      <c r="BA4246" s="596"/>
      <c r="BB4246" s="596"/>
      <c r="BC4246" s="596"/>
      <c r="BD4246" s="596"/>
      <c r="BE4246" s="596"/>
      <c r="BF4246" s="596"/>
      <c r="BG4246" s="596"/>
      <c r="BH4246" s="596"/>
      <c r="BI4246" s="596"/>
      <c r="BJ4246" s="596"/>
      <c r="BK4246" s="596"/>
      <c r="BL4246" s="596"/>
      <c r="BM4246" s="596"/>
      <c r="BN4246" s="596"/>
      <c r="BO4246" s="596"/>
      <c r="BP4246" s="596"/>
      <c r="BQ4246" s="601"/>
      <c r="BR4246" s="596"/>
      <c r="BS4246" s="1862"/>
      <c r="BT4246" s="593"/>
      <c r="BU4246" s="593"/>
    </row>
    <row r="4247" spans="1:73" s="1808" customFormat="1" ht="14.25" hidden="1">
      <c r="A4247" s="593"/>
      <c r="B4247" s="594"/>
      <c r="C4247" s="849"/>
      <c r="D4247" s="596"/>
      <c r="E4247" s="597"/>
      <c r="F4247" s="596"/>
      <c r="G4247" s="1806"/>
      <c r="H4247" s="599"/>
      <c r="I4247" s="600"/>
      <c r="J4247" s="598"/>
      <c r="K4247" s="596"/>
      <c r="L4247" s="596"/>
      <c r="M4247" s="596"/>
      <c r="N4247" s="596"/>
      <c r="O4247" s="596"/>
      <c r="P4247" s="596"/>
      <c r="Q4247" s="596"/>
      <c r="R4247" s="596"/>
      <c r="S4247" s="596"/>
      <c r="T4247" s="596"/>
      <c r="U4247" s="596"/>
      <c r="V4247" s="596"/>
      <c r="W4247" s="596"/>
      <c r="X4247" s="596"/>
      <c r="Y4247" s="596"/>
      <c r="Z4247" s="596"/>
      <c r="AA4247" s="596"/>
      <c r="AB4247" s="596"/>
      <c r="AC4247" s="596"/>
      <c r="AD4247" s="596"/>
      <c r="AE4247" s="596"/>
      <c r="AF4247" s="596"/>
      <c r="AG4247" s="596"/>
      <c r="AH4247" s="596"/>
      <c r="AI4247" s="596"/>
      <c r="AJ4247" s="596"/>
      <c r="AK4247" s="596"/>
      <c r="AL4247" s="596"/>
      <c r="AM4247" s="596"/>
      <c r="AN4247" s="596"/>
      <c r="AO4247" s="596"/>
      <c r="AP4247" s="596"/>
      <c r="AQ4247" s="596"/>
      <c r="AR4247" s="596"/>
      <c r="AS4247" s="596"/>
      <c r="AT4247" s="596"/>
      <c r="AU4247" s="813"/>
      <c r="AV4247" s="596"/>
      <c r="AW4247" s="596"/>
      <c r="AX4247" s="596"/>
      <c r="AY4247" s="596"/>
      <c r="AZ4247" s="596"/>
      <c r="BA4247" s="596"/>
      <c r="BB4247" s="596"/>
      <c r="BC4247" s="596"/>
      <c r="BD4247" s="596"/>
      <c r="BE4247" s="596"/>
      <c r="BF4247" s="596"/>
      <c r="BG4247" s="596"/>
      <c r="BH4247" s="596"/>
      <c r="BI4247" s="596"/>
      <c r="BJ4247" s="596"/>
      <c r="BK4247" s="596"/>
      <c r="BL4247" s="596"/>
      <c r="BM4247" s="596"/>
      <c r="BN4247" s="596"/>
      <c r="BO4247" s="596"/>
      <c r="BP4247" s="596"/>
      <c r="BQ4247" s="601"/>
      <c r="BR4247" s="596"/>
      <c r="BS4247" s="1862"/>
      <c r="BT4247" s="593"/>
      <c r="BU4247" s="593"/>
    </row>
    <row r="4248" spans="1:73" s="1808" customFormat="1" ht="14.25" hidden="1">
      <c r="A4248" s="593"/>
      <c r="B4248" s="594"/>
      <c r="C4248" s="849"/>
      <c r="D4248" s="596"/>
      <c r="E4248" s="597"/>
      <c r="F4248" s="596"/>
      <c r="G4248" s="1806"/>
      <c r="H4248" s="599"/>
      <c r="I4248" s="600"/>
      <c r="J4248" s="598"/>
      <c r="K4248" s="596"/>
      <c r="L4248" s="596"/>
      <c r="M4248" s="596"/>
      <c r="N4248" s="596"/>
      <c r="O4248" s="596"/>
      <c r="P4248" s="596"/>
      <c r="Q4248" s="596"/>
      <c r="R4248" s="596"/>
      <c r="S4248" s="596"/>
      <c r="T4248" s="596"/>
      <c r="U4248" s="596"/>
      <c r="V4248" s="596"/>
      <c r="W4248" s="596"/>
      <c r="X4248" s="596"/>
      <c r="Y4248" s="596"/>
      <c r="Z4248" s="596"/>
      <c r="AA4248" s="596"/>
      <c r="AB4248" s="596"/>
      <c r="AC4248" s="596"/>
      <c r="AD4248" s="596"/>
      <c r="AE4248" s="596"/>
      <c r="AF4248" s="596"/>
      <c r="AG4248" s="596"/>
      <c r="AH4248" s="596"/>
      <c r="AI4248" s="596"/>
      <c r="AJ4248" s="596"/>
      <c r="AK4248" s="596"/>
      <c r="AL4248" s="596"/>
      <c r="AM4248" s="596"/>
      <c r="AN4248" s="596"/>
      <c r="AO4248" s="596"/>
      <c r="AP4248" s="596"/>
      <c r="AQ4248" s="596"/>
      <c r="AR4248" s="596"/>
      <c r="AS4248" s="596"/>
      <c r="AT4248" s="596"/>
      <c r="AU4248" s="813"/>
      <c r="AV4248" s="596"/>
      <c r="AW4248" s="596"/>
      <c r="AX4248" s="596"/>
      <c r="AY4248" s="596"/>
      <c r="AZ4248" s="596"/>
      <c r="BA4248" s="596"/>
      <c r="BB4248" s="596"/>
      <c r="BC4248" s="596"/>
      <c r="BD4248" s="596"/>
      <c r="BE4248" s="596"/>
      <c r="BF4248" s="596"/>
      <c r="BG4248" s="596"/>
      <c r="BH4248" s="596"/>
      <c r="BI4248" s="596"/>
      <c r="BJ4248" s="596"/>
      <c r="BK4248" s="596"/>
      <c r="BL4248" s="596"/>
      <c r="BM4248" s="596"/>
      <c r="BN4248" s="596"/>
      <c r="BO4248" s="596"/>
      <c r="BP4248" s="596"/>
      <c r="BQ4248" s="601"/>
      <c r="BR4248" s="596"/>
      <c r="BS4248" s="1862"/>
      <c r="BT4248" s="593"/>
      <c r="BU4248" s="593"/>
    </row>
    <row r="4249" spans="1:73" s="1808" customFormat="1" ht="14.25" hidden="1">
      <c r="A4249" s="593"/>
      <c r="B4249" s="594"/>
      <c r="C4249" s="849"/>
      <c r="D4249" s="596"/>
      <c r="E4249" s="597"/>
      <c r="F4249" s="596"/>
      <c r="G4249" s="1806"/>
      <c r="H4249" s="599"/>
      <c r="I4249" s="600"/>
      <c r="J4249" s="598"/>
      <c r="K4249" s="596"/>
      <c r="L4249" s="596"/>
      <c r="M4249" s="596"/>
      <c r="N4249" s="596"/>
      <c r="O4249" s="596"/>
      <c r="P4249" s="596"/>
      <c r="Q4249" s="596"/>
      <c r="R4249" s="596"/>
      <c r="S4249" s="596"/>
      <c r="T4249" s="596"/>
      <c r="U4249" s="596"/>
      <c r="V4249" s="596"/>
      <c r="W4249" s="596"/>
      <c r="X4249" s="596"/>
      <c r="Y4249" s="596"/>
      <c r="Z4249" s="596"/>
      <c r="AA4249" s="596"/>
      <c r="AB4249" s="596"/>
      <c r="AC4249" s="596"/>
      <c r="AD4249" s="596"/>
      <c r="AE4249" s="596"/>
      <c r="AF4249" s="596"/>
      <c r="AG4249" s="596"/>
      <c r="AH4249" s="596"/>
      <c r="AI4249" s="596"/>
      <c r="AJ4249" s="596"/>
      <c r="AK4249" s="596"/>
      <c r="AL4249" s="596"/>
      <c r="AM4249" s="596"/>
      <c r="AN4249" s="596"/>
      <c r="AO4249" s="596"/>
      <c r="AP4249" s="596"/>
      <c r="AQ4249" s="596"/>
      <c r="AR4249" s="596"/>
      <c r="AS4249" s="596"/>
      <c r="AT4249" s="596"/>
      <c r="AU4249" s="813"/>
      <c r="AV4249" s="596"/>
      <c r="AW4249" s="596"/>
      <c r="AX4249" s="596"/>
      <c r="AY4249" s="596"/>
      <c r="AZ4249" s="596"/>
      <c r="BA4249" s="596"/>
      <c r="BB4249" s="596"/>
      <c r="BC4249" s="596"/>
      <c r="BD4249" s="596"/>
      <c r="BE4249" s="596"/>
      <c r="BF4249" s="596"/>
      <c r="BG4249" s="596"/>
      <c r="BH4249" s="596"/>
      <c r="BI4249" s="596"/>
      <c r="BJ4249" s="596"/>
      <c r="BK4249" s="596"/>
      <c r="BL4249" s="596"/>
      <c r="BM4249" s="596"/>
      <c r="BN4249" s="596"/>
      <c r="BO4249" s="596"/>
      <c r="BP4249" s="596"/>
      <c r="BQ4249" s="601"/>
      <c r="BR4249" s="596"/>
      <c r="BS4249" s="1862"/>
      <c r="BT4249" s="593"/>
      <c r="BU4249" s="593"/>
    </row>
    <row r="4250" spans="1:73" s="1808" customFormat="1" ht="14.25" hidden="1">
      <c r="A4250" s="593"/>
      <c r="B4250" s="594"/>
      <c r="C4250" s="849"/>
      <c r="D4250" s="596"/>
      <c r="E4250" s="597"/>
      <c r="F4250" s="596"/>
      <c r="G4250" s="1806"/>
      <c r="H4250" s="599"/>
      <c r="I4250" s="600"/>
      <c r="J4250" s="598"/>
      <c r="K4250" s="596"/>
      <c r="L4250" s="596"/>
      <c r="M4250" s="596"/>
      <c r="N4250" s="596"/>
      <c r="O4250" s="596"/>
      <c r="P4250" s="596"/>
      <c r="Q4250" s="596"/>
      <c r="R4250" s="596"/>
      <c r="S4250" s="596"/>
      <c r="T4250" s="596"/>
      <c r="U4250" s="596"/>
      <c r="V4250" s="596"/>
      <c r="W4250" s="596"/>
      <c r="X4250" s="596"/>
      <c r="Y4250" s="596"/>
      <c r="Z4250" s="596"/>
      <c r="AA4250" s="596"/>
      <c r="AB4250" s="596"/>
      <c r="AC4250" s="596"/>
      <c r="AD4250" s="596"/>
      <c r="AE4250" s="596"/>
      <c r="AF4250" s="596"/>
      <c r="AG4250" s="596"/>
      <c r="AH4250" s="596"/>
      <c r="AI4250" s="596"/>
      <c r="AJ4250" s="596"/>
      <c r="AK4250" s="596"/>
      <c r="AL4250" s="596"/>
      <c r="AM4250" s="596"/>
      <c r="AN4250" s="596"/>
      <c r="AO4250" s="596"/>
      <c r="AP4250" s="596"/>
      <c r="AQ4250" s="596"/>
      <c r="AR4250" s="596"/>
      <c r="AS4250" s="596"/>
      <c r="AT4250" s="596"/>
      <c r="AU4250" s="813"/>
      <c r="AV4250" s="596"/>
      <c r="AW4250" s="596"/>
      <c r="AX4250" s="596"/>
      <c r="AY4250" s="596"/>
      <c r="AZ4250" s="596"/>
      <c r="BA4250" s="596"/>
      <c r="BB4250" s="596"/>
      <c r="BC4250" s="596"/>
      <c r="BD4250" s="596"/>
      <c r="BE4250" s="596"/>
      <c r="BF4250" s="596"/>
      <c r="BG4250" s="596"/>
      <c r="BH4250" s="596"/>
      <c r="BI4250" s="596"/>
      <c r="BJ4250" s="596"/>
      <c r="BK4250" s="596"/>
      <c r="BL4250" s="596"/>
      <c r="BM4250" s="596"/>
      <c r="BN4250" s="596"/>
      <c r="BO4250" s="596"/>
      <c r="BP4250" s="596"/>
      <c r="BQ4250" s="601"/>
      <c r="BR4250" s="596"/>
      <c r="BS4250" s="1862"/>
      <c r="BT4250" s="593"/>
      <c r="BU4250" s="593"/>
    </row>
    <row r="4251" spans="1:73" s="1808" customFormat="1" ht="14.25" hidden="1">
      <c r="A4251" s="593"/>
      <c r="B4251" s="594"/>
      <c r="C4251" s="849"/>
      <c r="D4251" s="596"/>
      <c r="E4251" s="597"/>
      <c r="F4251" s="596"/>
      <c r="G4251" s="1806"/>
      <c r="H4251" s="599"/>
      <c r="I4251" s="600"/>
      <c r="J4251" s="598"/>
      <c r="K4251" s="596"/>
      <c r="L4251" s="596"/>
      <c r="M4251" s="596"/>
      <c r="N4251" s="596"/>
      <c r="O4251" s="596"/>
      <c r="P4251" s="596"/>
      <c r="Q4251" s="596"/>
      <c r="R4251" s="596"/>
      <c r="S4251" s="596"/>
      <c r="T4251" s="596"/>
      <c r="U4251" s="596"/>
      <c r="V4251" s="596"/>
      <c r="W4251" s="596"/>
      <c r="X4251" s="596"/>
      <c r="Y4251" s="596"/>
      <c r="Z4251" s="596"/>
      <c r="AA4251" s="596"/>
      <c r="AB4251" s="596"/>
      <c r="AC4251" s="596"/>
      <c r="AD4251" s="596"/>
      <c r="AE4251" s="596"/>
      <c r="AF4251" s="596"/>
      <c r="AG4251" s="596"/>
      <c r="AH4251" s="596"/>
      <c r="AI4251" s="596"/>
      <c r="AJ4251" s="596"/>
      <c r="AK4251" s="596"/>
      <c r="AL4251" s="596"/>
      <c r="AM4251" s="596"/>
      <c r="AN4251" s="596"/>
      <c r="AO4251" s="596"/>
      <c r="AP4251" s="596"/>
      <c r="AQ4251" s="596"/>
      <c r="AR4251" s="596"/>
      <c r="AS4251" s="596"/>
      <c r="AT4251" s="596"/>
      <c r="AU4251" s="813"/>
      <c r="AV4251" s="596"/>
      <c r="AW4251" s="596"/>
      <c r="AX4251" s="596"/>
      <c r="AY4251" s="596"/>
      <c r="AZ4251" s="596"/>
      <c r="BA4251" s="596"/>
      <c r="BB4251" s="596"/>
      <c r="BC4251" s="596"/>
      <c r="BD4251" s="596"/>
      <c r="BE4251" s="596"/>
      <c r="BF4251" s="596"/>
      <c r="BG4251" s="596"/>
      <c r="BH4251" s="596"/>
      <c r="BI4251" s="596"/>
      <c r="BJ4251" s="596"/>
      <c r="BK4251" s="596"/>
      <c r="BL4251" s="596"/>
      <c r="BM4251" s="596"/>
      <c r="BN4251" s="596"/>
      <c r="BO4251" s="596"/>
      <c r="BP4251" s="596"/>
      <c r="BQ4251" s="601"/>
      <c r="BR4251" s="596"/>
      <c r="BS4251" s="1862"/>
      <c r="BT4251" s="593"/>
      <c r="BU4251" s="593"/>
    </row>
    <row r="4252" spans="1:73" s="1808" customFormat="1" ht="14.25" hidden="1">
      <c r="A4252" s="593"/>
      <c r="B4252" s="594"/>
      <c r="C4252" s="849"/>
      <c r="D4252" s="596"/>
      <c r="E4252" s="597"/>
      <c r="F4252" s="596"/>
      <c r="G4252" s="1806"/>
      <c r="H4252" s="599"/>
      <c r="I4252" s="600"/>
      <c r="J4252" s="598"/>
      <c r="K4252" s="596"/>
      <c r="L4252" s="596"/>
      <c r="M4252" s="596"/>
      <c r="N4252" s="596"/>
      <c r="O4252" s="596"/>
      <c r="P4252" s="596"/>
      <c r="Q4252" s="596"/>
      <c r="R4252" s="596"/>
      <c r="S4252" s="596"/>
      <c r="T4252" s="596"/>
      <c r="U4252" s="596"/>
      <c r="V4252" s="596"/>
      <c r="W4252" s="596"/>
      <c r="X4252" s="596"/>
      <c r="Y4252" s="596"/>
      <c r="Z4252" s="596"/>
      <c r="AA4252" s="596"/>
      <c r="AB4252" s="596"/>
      <c r="AC4252" s="596"/>
      <c r="AD4252" s="596"/>
      <c r="AE4252" s="596"/>
      <c r="AF4252" s="596"/>
      <c r="AG4252" s="596"/>
      <c r="AH4252" s="596"/>
      <c r="AI4252" s="596"/>
      <c r="AJ4252" s="596"/>
      <c r="AK4252" s="596"/>
      <c r="AL4252" s="596"/>
      <c r="AM4252" s="596"/>
      <c r="AN4252" s="596"/>
      <c r="AO4252" s="596"/>
      <c r="AP4252" s="596"/>
      <c r="AQ4252" s="596"/>
      <c r="AR4252" s="596"/>
      <c r="AS4252" s="596"/>
      <c r="AT4252" s="596"/>
      <c r="AU4252" s="813"/>
      <c r="AV4252" s="596"/>
      <c r="AW4252" s="596"/>
      <c r="AX4252" s="596"/>
      <c r="AY4252" s="596"/>
      <c r="AZ4252" s="596"/>
      <c r="BA4252" s="596"/>
      <c r="BB4252" s="596"/>
      <c r="BC4252" s="596"/>
      <c r="BD4252" s="596"/>
      <c r="BE4252" s="596"/>
      <c r="BF4252" s="596"/>
      <c r="BG4252" s="596"/>
      <c r="BH4252" s="596"/>
      <c r="BI4252" s="596"/>
      <c r="BJ4252" s="596"/>
      <c r="BK4252" s="596"/>
      <c r="BL4252" s="596"/>
      <c r="BM4252" s="596"/>
      <c r="BN4252" s="596"/>
      <c r="BO4252" s="596"/>
      <c r="BP4252" s="596"/>
      <c r="BQ4252" s="601"/>
      <c r="BR4252" s="596"/>
      <c r="BS4252" s="1862"/>
      <c r="BT4252" s="593"/>
      <c r="BU4252" s="593"/>
    </row>
    <row r="4253" spans="1:73" s="1808" customFormat="1" ht="14.25" hidden="1">
      <c r="A4253" s="593"/>
      <c r="B4253" s="594"/>
      <c r="C4253" s="849"/>
      <c r="D4253" s="596"/>
      <c r="E4253" s="597"/>
      <c r="F4253" s="596"/>
      <c r="G4253" s="1806"/>
      <c r="H4253" s="599"/>
      <c r="I4253" s="600"/>
      <c r="J4253" s="598"/>
      <c r="K4253" s="596"/>
      <c r="L4253" s="596"/>
      <c r="M4253" s="596"/>
      <c r="N4253" s="596"/>
      <c r="O4253" s="596"/>
      <c r="P4253" s="596"/>
      <c r="Q4253" s="596"/>
      <c r="R4253" s="596"/>
      <c r="S4253" s="596"/>
      <c r="T4253" s="596"/>
      <c r="U4253" s="596"/>
      <c r="V4253" s="596"/>
      <c r="W4253" s="596"/>
      <c r="X4253" s="596"/>
      <c r="Y4253" s="596"/>
      <c r="Z4253" s="596"/>
      <c r="AA4253" s="596"/>
      <c r="AB4253" s="596"/>
      <c r="AC4253" s="596"/>
      <c r="AD4253" s="596"/>
      <c r="AE4253" s="596"/>
      <c r="AF4253" s="596"/>
      <c r="AG4253" s="596"/>
      <c r="AH4253" s="596"/>
      <c r="AI4253" s="596"/>
      <c r="AJ4253" s="596"/>
      <c r="AK4253" s="596"/>
      <c r="AL4253" s="596"/>
      <c r="AM4253" s="596"/>
      <c r="AN4253" s="596"/>
      <c r="AO4253" s="596"/>
      <c r="AP4253" s="596"/>
      <c r="AQ4253" s="596"/>
      <c r="AR4253" s="596"/>
      <c r="AS4253" s="596"/>
      <c r="AT4253" s="596"/>
      <c r="AU4253" s="813"/>
      <c r="AV4253" s="596"/>
      <c r="AW4253" s="596"/>
      <c r="AX4253" s="596"/>
      <c r="AY4253" s="596"/>
      <c r="AZ4253" s="596"/>
      <c r="BA4253" s="596"/>
      <c r="BB4253" s="596"/>
      <c r="BC4253" s="596"/>
      <c r="BD4253" s="596"/>
      <c r="BE4253" s="596"/>
      <c r="BF4253" s="596"/>
      <c r="BG4253" s="596"/>
      <c r="BH4253" s="596"/>
      <c r="BI4253" s="596"/>
      <c r="BJ4253" s="596"/>
      <c r="BK4253" s="596"/>
      <c r="BL4253" s="596"/>
      <c r="BM4253" s="596"/>
      <c r="BN4253" s="596"/>
      <c r="BO4253" s="596"/>
      <c r="BP4253" s="596"/>
      <c r="BQ4253" s="601"/>
      <c r="BR4253" s="596"/>
      <c r="BS4253" s="1862"/>
      <c r="BT4253" s="593"/>
      <c r="BU4253" s="593"/>
    </row>
    <row r="4254" spans="1:73" s="1808" customFormat="1" ht="14.25" hidden="1">
      <c r="A4254" s="593"/>
      <c r="B4254" s="594"/>
      <c r="C4254" s="849"/>
      <c r="D4254" s="596"/>
      <c r="E4254" s="597"/>
      <c r="F4254" s="596"/>
      <c r="G4254" s="1806"/>
      <c r="H4254" s="599"/>
      <c r="I4254" s="600"/>
      <c r="J4254" s="598"/>
      <c r="K4254" s="596"/>
      <c r="L4254" s="596"/>
      <c r="M4254" s="596"/>
      <c r="N4254" s="596"/>
      <c r="O4254" s="596"/>
      <c r="P4254" s="596"/>
      <c r="Q4254" s="596"/>
      <c r="R4254" s="596"/>
      <c r="S4254" s="596"/>
      <c r="T4254" s="596"/>
      <c r="U4254" s="596"/>
      <c r="V4254" s="596"/>
      <c r="W4254" s="596"/>
      <c r="X4254" s="596"/>
      <c r="Y4254" s="596"/>
      <c r="Z4254" s="596"/>
      <c r="AA4254" s="596"/>
      <c r="AB4254" s="596"/>
      <c r="AC4254" s="596"/>
      <c r="AD4254" s="596"/>
      <c r="AE4254" s="596"/>
      <c r="AF4254" s="596"/>
      <c r="AG4254" s="596"/>
      <c r="AH4254" s="596"/>
      <c r="AI4254" s="596"/>
      <c r="AJ4254" s="596"/>
      <c r="AK4254" s="596"/>
      <c r="AL4254" s="596"/>
      <c r="AM4254" s="596"/>
      <c r="AN4254" s="596"/>
      <c r="AO4254" s="596"/>
      <c r="AP4254" s="596"/>
      <c r="AQ4254" s="596"/>
      <c r="AR4254" s="596"/>
      <c r="AS4254" s="596"/>
      <c r="AT4254" s="596"/>
      <c r="AU4254" s="813"/>
      <c r="AV4254" s="596"/>
      <c r="AW4254" s="596"/>
      <c r="AX4254" s="596"/>
      <c r="AY4254" s="596"/>
      <c r="AZ4254" s="596"/>
      <c r="BA4254" s="596"/>
      <c r="BB4254" s="596"/>
      <c r="BC4254" s="596"/>
      <c r="BD4254" s="596"/>
      <c r="BE4254" s="596"/>
      <c r="BF4254" s="596"/>
      <c r="BG4254" s="596"/>
      <c r="BH4254" s="596"/>
      <c r="BI4254" s="596"/>
      <c r="BJ4254" s="596"/>
      <c r="BK4254" s="596"/>
      <c r="BL4254" s="596"/>
      <c r="BM4254" s="596"/>
      <c r="BN4254" s="596"/>
      <c r="BO4254" s="596"/>
      <c r="BP4254" s="596"/>
      <c r="BQ4254" s="601"/>
      <c r="BR4254" s="596"/>
      <c r="BS4254" s="1862"/>
      <c r="BT4254" s="593"/>
      <c r="BU4254" s="593"/>
    </row>
    <row r="4255" spans="1:73" s="1808" customFormat="1" ht="14.25" hidden="1">
      <c r="A4255" s="593"/>
      <c r="B4255" s="594"/>
      <c r="C4255" s="849"/>
      <c r="D4255" s="596"/>
      <c r="E4255" s="597"/>
      <c r="F4255" s="596"/>
      <c r="G4255" s="1806"/>
      <c r="H4255" s="599"/>
      <c r="I4255" s="600"/>
      <c r="J4255" s="598"/>
      <c r="K4255" s="596"/>
      <c r="L4255" s="596"/>
      <c r="M4255" s="596"/>
      <c r="N4255" s="596"/>
      <c r="O4255" s="596"/>
      <c r="P4255" s="596"/>
      <c r="Q4255" s="596"/>
      <c r="R4255" s="596"/>
      <c r="S4255" s="596"/>
      <c r="T4255" s="596"/>
      <c r="U4255" s="596"/>
      <c r="V4255" s="596"/>
      <c r="W4255" s="596"/>
      <c r="X4255" s="596"/>
      <c r="Y4255" s="596"/>
      <c r="Z4255" s="596"/>
      <c r="AA4255" s="596"/>
      <c r="AB4255" s="596"/>
      <c r="AC4255" s="596"/>
      <c r="AD4255" s="596"/>
      <c r="AE4255" s="596"/>
      <c r="AF4255" s="596"/>
      <c r="AG4255" s="596"/>
      <c r="AH4255" s="596"/>
      <c r="AI4255" s="596"/>
      <c r="AJ4255" s="596"/>
      <c r="AK4255" s="596"/>
      <c r="AL4255" s="596"/>
      <c r="AM4255" s="596"/>
      <c r="AN4255" s="596"/>
      <c r="AO4255" s="596"/>
      <c r="AP4255" s="596"/>
      <c r="AQ4255" s="596"/>
      <c r="AR4255" s="596"/>
      <c r="AS4255" s="596"/>
      <c r="AT4255" s="596"/>
      <c r="AU4255" s="813"/>
      <c r="AV4255" s="596"/>
      <c r="AW4255" s="596"/>
      <c r="AX4255" s="596"/>
      <c r="AY4255" s="596"/>
      <c r="AZ4255" s="596"/>
      <c r="BA4255" s="596"/>
      <c r="BB4255" s="596"/>
      <c r="BC4255" s="596"/>
      <c r="BD4255" s="596"/>
      <c r="BE4255" s="596"/>
      <c r="BF4255" s="596"/>
      <c r="BG4255" s="596"/>
      <c r="BH4255" s="596"/>
      <c r="BI4255" s="596"/>
      <c r="BJ4255" s="596"/>
      <c r="BK4255" s="596"/>
      <c r="BL4255" s="596"/>
      <c r="BM4255" s="596"/>
      <c r="BN4255" s="596"/>
      <c r="BO4255" s="596"/>
      <c r="BP4255" s="596"/>
      <c r="BQ4255" s="601"/>
      <c r="BR4255" s="596"/>
      <c r="BS4255" s="1862"/>
      <c r="BT4255" s="593"/>
      <c r="BU4255" s="593"/>
    </row>
    <row r="4256" spans="1:73" s="1808" customFormat="1" ht="14.25" hidden="1">
      <c r="A4256" s="593"/>
      <c r="B4256" s="594"/>
      <c r="C4256" s="849"/>
      <c r="D4256" s="596"/>
      <c r="E4256" s="597"/>
      <c r="F4256" s="596"/>
      <c r="G4256" s="1806"/>
      <c r="H4256" s="599"/>
      <c r="I4256" s="600"/>
      <c r="J4256" s="598"/>
      <c r="K4256" s="596"/>
      <c r="L4256" s="596"/>
      <c r="M4256" s="596"/>
      <c r="N4256" s="596"/>
      <c r="O4256" s="596"/>
      <c r="P4256" s="596"/>
      <c r="Q4256" s="596"/>
      <c r="R4256" s="596"/>
      <c r="S4256" s="596"/>
      <c r="T4256" s="596"/>
      <c r="U4256" s="596"/>
      <c r="V4256" s="596"/>
      <c r="W4256" s="596"/>
      <c r="X4256" s="596"/>
      <c r="Y4256" s="596"/>
      <c r="Z4256" s="596"/>
      <c r="AA4256" s="596"/>
      <c r="AB4256" s="596"/>
      <c r="AC4256" s="596"/>
      <c r="AD4256" s="596"/>
      <c r="AE4256" s="596"/>
      <c r="AF4256" s="596"/>
      <c r="AG4256" s="596"/>
      <c r="AH4256" s="596"/>
      <c r="AI4256" s="596"/>
      <c r="AJ4256" s="596"/>
      <c r="AK4256" s="596"/>
      <c r="AL4256" s="596"/>
      <c r="AM4256" s="596"/>
      <c r="AN4256" s="596"/>
      <c r="AO4256" s="596"/>
      <c r="AP4256" s="596"/>
      <c r="AQ4256" s="596"/>
      <c r="AR4256" s="596"/>
      <c r="AS4256" s="596"/>
      <c r="AT4256" s="596"/>
      <c r="AU4256" s="813"/>
      <c r="AV4256" s="596"/>
      <c r="AW4256" s="596"/>
      <c r="AX4256" s="596"/>
      <c r="AY4256" s="596"/>
      <c r="AZ4256" s="596"/>
      <c r="BA4256" s="596"/>
      <c r="BB4256" s="596"/>
      <c r="BC4256" s="596"/>
      <c r="BD4256" s="596"/>
      <c r="BE4256" s="596"/>
      <c r="BF4256" s="596"/>
      <c r="BG4256" s="596"/>
      <c r="BH4256" s="596"/>
      <c r="BI4256" s="596"/>
      <c r="BJ4256" s="596"/>
      <c r="BK4256" s="596"/>
      <c r="BL4256" s="596"/>
      <c r="BM4256" s="596"/>
      <c r="BN4256" s="596"/>
      <c r="BO4256" s="596"/>
      <c r="BP4256" s="596"/>
      <c r="BQ4256" s="601"/>
      <c r="BR4256" s="596"/>
      <c r="BS4256" s="1862"/>
      <c r="BT4256" s="593"/>
      <c r="BU4256" s="593"/>
    </row>
    <row r="4257" spans="1:77" s="1808" customFormat="1" ht="14.25" hidden="1">
      <c r="A4257" s="593"/>
      <c r="B4257" s="594"/>
      <c r="C4257" s="849"/>
      <c r="D4257" s="596"/>
      <c r="E4257" s="597"/>
      <c r="F4257" s="596"/>
      <c r="G4257" s="1806"/>
      <c r="H4257" s="599"/>
      <c r="I4257" s="600"/>
      <c r="J4257" s="598"/>
      <c r="K4257" s="596"/>
      <c r="L4257" s="596"/>
      <c r="M4257" s="596"/>
      <c r="N4257" s="596"/>
      <c r="O4257" s="596"/>
      <c r="P4257" s="596"/>
      <c r="Q4257" s="596"/>
      <c r="R4257" s="596"/>
      <c r="S4257" s="596"/>
      <c r="T4257" s="596"/>
      <c r="U4257" s="596"/>
      <c r="V4257" s="596"/>
      <c r="W4257" s="596"/>
      <c r="X4257" s="596"/>
      <c r="Y4257" s="596"/>
      <c r="Z4257" s="596"/>
      <c r="AA4257" s="596"/>
      <c r="AB4257" s="596"/>
      <c r="AC4257" s="596"/>
      <c r="AD4257" s="596"/>
      <c r="AE4257" s="596"/>
      <c r="AF4257" s="596"/>
      <c r="AG4257" s="596"/>
      <c r="AH4257" s="596"/>
      <c r="AI4257" s="596"/>
      <c r="AJ4257" s="596"/>
      <c r="AK4257" s="596"/>
      <c r="AL4257" s="596"/>
      <c r="AM4257" s="596"/>
      <c r="AN4257" s="596"/>
      <c r="AO4257" s="596"/>
      <c r="AP4257" s="596"/>
      <c r="AQ4257" s="596"/>
      <c r="AR4257" s="596"/>
      <c r="AS4257" s="596"/>
      <c r="AT4257" s="596"/>
      <c r="AU4257" s="813"/>
      <c r="AV4257" s="596"/>
      <c r="AW4257" s="596"/>
      <c r="AX4257" s="596"/>
      <c r="AY4257" s="596"/>
      <c r="AZ4257" s="596"/>
      <c r="BA4257" s="596"/>
      <c r="BB4257" s="596"/>
      <c r="BC4257" s="596"/>
      <c r="BD4257" s="596"/>
      <c r="BE4257" s="596"/>
      <c r="BF4257" s="596"/>
      <c r="BG4257" s="596"/>
      <c r="BH4257" s="596"/>
      <c r="BI4257" s="596"/>
      <c r="BJ4257" s="596"/>
      <c r="BK4257" s="596"/>
      <c r="BL4257" s="596"/>
      <c r="BM4257" s="596"/>
      <c r="BN4257" s="596"/>
      <c r="BO4257" s="596"/>
      <c r="BP4257" s="596"/>
      <c r="BQ4257" s="601"/>
      <c r="BR4257" s="596"/>
      <c r="BS4257" s="1862"/>
      <c r="BT4257" s="593"/>
      <c r="BU4257" s="593"/>
    </row>
    <row r="4258" spans="1:77" s="1808" customFormat="1" ht="14.25" hidden="1">
      <c r="A4258" s="593"/>
      <c r="B4258" s="594"/>
      <c r="C4258" s="849"/>
      <c r="D4258" s="596"/>
      <c r="E4258" s="597"/>
      <c r="F4258" s="596"/>
      <c r="G4258" s="1806"/>
      <c r="H4258" s="599"/>
      <c r="I4258" s="600"/>
      <c r="J4258" s="598"/>
      <c r="K4258" s="596"/>
      <c r="L4258" s="596"/>
      <c r="M4258" s="596"/>
      <c r="N4258" s="596"/>
      <c r="O4258" s="596"/>
      <c r="P4258" s="596"/>
      <c r="Q4258" s="596"/>
      <c r="R4258" s="596"/>
      <c r="S4258" s="596"/>
      <c r="T4258" s="596"/>
      <c r="U4258" s="596"/>
      <c r="V4258" s="596"/>
      <c r="W4258" s="596"/>
      <c r="X4258" s="596"/>
      <c r="Y4258" s="596"/>
      <c r="Z4258" s="596"/>
      <c r="AA4258" s="596"/>
      <c r="AB4258" s="596"/>
      <c r="AC4258" s="596"/>
      <c r="AD4258" s="596"/>
      <c r="AE4258" s="596"/>
      <c r="AF4258" s="596"/>
      <c r="AG4258" s="596"/>
      <c r="AH4258" s="596"/>
      <c r="AI4258" s="596"/>
      <c r="AJ4258" s="596"/>
      <c r="AK4258" s="596"/>
      <c r="AL4258" s="596"/>
      <c r="AM4258" s="596"/>
      <c r="AN4258" s="596"/>
      <c r="AO4258" s="596"/>
      <c r="AP4258" s="596"/>
      <c r="AQ4258" s="596"/>
      <c r="AR4258" s="596"/>
      <c r="AS4258" s="596"/>
      <c r="AT4258" s="596"/>
      <c r="AU4258" s="813"/>
      <c r="AV4258" s="596"/>
      <c r="AW4258" s="596"/>
      <c r="AX4258" s="596"/>
      <c r="AY4258" s="596"/>
      <c r="AZ4258" s="596"/>
      <c r="BA4258" s="596"/>
      <c r="BB4258" s="596"/>
      <c r="BC4258" s="596"/>
      <c r="BD4258" s="596"/>
      <c r="BE4258" s="596"/>
      <c r="BF4258" s="596"/>
      <c r="BG4258" s="596"/>
      <c r="BH4258" s="596"/>
      <c r="BI4258" s="596"/>
      <c r="BJ4258" s="596"/>
      <c r="BK4258" s="596"/>
      <c r="BL4258" s="596"/>
      <c r="BM4258" s="596"/>
      <c r="BN4258" s="596"/>
      <c r="BO4258" s="596"/>
      <c r="BP4258" s="596"/>
      <c r="BQ4258" s="601"/>
      <c r="BR4258" s="596"/>
      <c r="BS4258" s="1862"/>
      <c r="BT4258" s="593"/>
      <c r="BU4258" s="593"/>
    </row>
    <row r="4259" spans="1:77" s="1808" customFormat="1" ht="14.25" hidden="1">
      <c r="A4259" s="593"/>
      <c r="B4259" s="594"/>
      <c r="C4259" s="849"/>
      <c r="D4259" s="596"/>
      <c r="E4259" s="597"/>
      <c r="F4259" s="596"/>
      <c r="G4259" s="1806"/>
      <c r="H4259" s="599"/>
      <c r="I4259" s="600"/>
      <c r="J4259" s="598"/>
      <c r="K4259" s="596"/>
      <c r="L4259" s="596"/>
      <c r="M4259" s="596"/>
      <c r="N4259" s="596"/>
      <c r="O4259" s="596"/>
      <c r="P4259" s="596"/>
      <c r="Q4259" s="596"/>
      <c r="R4259" s="596"/>
      <c r="S4259" s="596"/>
      <c r="T4259" s="596"/>
      <c r="U4259" s="596"/>
      <c r="V4259" s="596"/>
      <c r="W4259" s="596"/>
      <c r="X4259" s="596"/>
      <c r="Y4259" s="596"/>
      <c r="Z4259" s="596"/>
      <c r="AA4259" s="596"/>
      <c r="AB4259" s="596"/>
      <c r="AC4259" s="596"/>
      <c r="AD4259" s="596"/>
      <c r="AE4259" s="596"/>
      <c r="AF4259" s="596"/>
      <c r="AG4259" s="596"/>
      <c r="AH4259" s="596"/>
      <c r="AI4259" s="596"/>
      <c r="AJ4259" s="596"/>
      <c r="AK4259" s="596"/>
      <c r="AL4259" s="596"/>
      <c r="AM4259" s="596"/>
      <c r="AN4259" s="596"/>
      <c r="AO4259" s="596"/>
      <c r="AP4259" s="596"/>
      <c r="AQ4259" s="596"/>
      <c r="AR4259" s="596"/>
      <c r="AS4259" s="596"/>
      <c r="AT4259" s="596"/>
      <c r="AU4259" s="813"/>
      <c r="AV4259" s="596"/>
      <c r="AW4259" s="596"/>
      <c r="AX4259" s="596"/>
      <c r="AY4259" s="596"/>
      <c r="AZ4259" s="596"/>
      <c r="BA4259" s="596"/>
      <c r="BB4259" s="596"/>
      <c r="BC4259" s="596"/>
      <c r="BD4259" s="596"/>
      <c r="BE4259" s="596"/>
      <c r="BF4259" s="596"/>
      <c r="BG4259" s="596"/>
      <c r="BH4259" s="596"/>
      <c r="BI4259" s="596"/>
      <c r="BJ4259" s="596"/>
      <c r="BK4259" s="596"/>
      <c r="BL4259" s="596"/>
      <c r="BM4259" s="596"/>
      <c r="BN4259" s="596"/>
      <c r="BO4259" s="596"/>
      <c r="BP4259" s="596"/>
      <c r="BQ4259" s="601"/>
      <c r="BR4259" s="596"/>
      <c r="BS4259" s="1862"/>
      <c r="BT4259" s="593"/>
      <c r="BU4259" s="593"/>
    </row>
    <row r="4260" spans="1:77" s="1808" customFormat="1" ht="14.25" hidden="1">
      <c r="A4260" s="593"/>
      <c r="B4260" s="594"/>
      <c r="C4260" s="849"/>
      <c r="D4260" s="596"/>
      <c r="E4260" s="597"/>
      <c r="F4260" s="596"/>
      <c r="G4260" s="1806"/>
      <c r="H4260" s="599"/>
      <c r="I4260" s="600"/>
      <c r="J4260" s="598"/>
      <c r="K4260" s="596"/>
      <c r="L4260" s="596"/>
      <c r="M4260" s="596"/>
      <c r="N4260" s="596"/>
      <c r="O4260" s="596"/>
      <c r="P4260" s="596"/>
      <c r="Q4260" s="596"/>
      <c r="R4260" s="596"/>
      <c r="S4260" s="596"/>
      <c r="T4260" s="596"/>
      <c r="U4260" s="596"/>
      <c r="V4260" s="596"/>
      <c r="W4260" s="596"/>
      <c r="X4260" s="596"/>
      <c r="Y4260" s="596"/>
      <c r="Z4260" s="596"/>
      <c r="AA4260" s="596"/>
      <c r="AB4260" s="596"/>
      <c r="AC4260" s="596"/>
      <c r="AD4260" s="596"/>
      <c r="AE4260" s="596"/>
      <c r="AF4260" s="596"/>
      <c r="AG4260" s="596"/>
      <c r="AH4260" s="596"/>
      <c r="AI4260" s="596"/>
      <c r="AJ4260" s="596"/>
      <c r="AK4260" s="596"/>
      <c r="AL4260" s="596"/>
      <c r="AM4260" s="596"/>
      <c r="AN4260" s="596"/>
      <c r="AO4260" s="596"/>
      <c r="AP4260" s="596"/>
      <c r="AQ4260" s="596"/>
      <c r="AR4260" s="596"/>
      <c r="AS4260" s="596"/>
      <c r="AT4260" s="596"/>
      <c r="AU4260" s="813"/>
      <c r="AV4260" s="596"/>
      <c r="AW4260" s="596"/>
      <c r="AX4260" s="596"/>
      <c r="AY4260" s="596"/>
      <c r="AZ4260" s="596"/>
      <c r="BA4260" s="596"/>
      <c r="BB4260" s="596"/>
      <c r="BC4260" s="596"/>
      <c r="BD4260" s="596"/>
      <c r="BE4260" s="596"/>
      <c r="BF4260" s="596"/>
      <c r="BG4260" s="596"/>
      <c r="BH4260" s="596"/>
      <c r="BI4260" s="596"/>
      <c r="BJ4260" s="596"/>
      <c r="BK4260" s="596"/>
      <c r="BL4260" s="596"/>
      <c r="BM4260" s="596"/>
      <c r="BN4260" s="596"/>
      <c r="BO4260" s="596"/>
      <c r="BP4260" s="596"/>
      <c r="BQ4260" s="601"/>
      <c r="BR4260" s="596"/>
      <c r="BS4260" s="1862"/>
      <c r="BT4260" s="593"/>
      <c r="BU4260" s="593"/>
    </row>
    <row r="4261" spans="1:77" s="1808" customFormat="1" ht="14.25" hidden="1">
      <c r="A4261" s="593"/>
      <c r="B4261" s="594"/>
      <c r="C4261" s="849"/>
      <c r="D4261" s="596"/>
      <c r="E4261" s="597"/>
      <c r="F4261" s="596"/>
      <c r="G4261" s="1806"/>
      <c r="H4261" s="599"/>
      <c r="I4261" s="600"/>
      <c r="J4261" s="598"/>
      <c r="K4261" s="596"/>
      <c r="L4261" s="596"/>
      <c r="M4261" s="596"/>
      <c r="N4261" s="596"/>
      <c r="O4261" s="596"/>
      <c r="P4261" s="596"/>
      <c r="Q4261" s="596"/>
      <c r="R4261" s="596"/>
      <c r="S4261" s="596"/>
      <c r="T4261" s="596"/>
      <c r="U4261" s="596"/>
      <c r="V4261" s="596"/>
      <c r="W4261" s="596"/>
      <c r="X4261" s="596"/>
      <c r="Y4261" s="596"/>
      <c r="Z4261" s="596"/>
      <c r="AA4261" s="596"/>
      <c r="AB4261" s="596"/>
      <c r="AC4261" s="596"/>
      <c r="AD4261" s="596"/>
      <c r="AE4261" s="596"/>
      <c r="AF4261" s="596"/>
      <c r="AG4261" s="596"/>
      <c r="AH4261" s="596"/>
      <c r="AI4261" s="596"/>
      <c r="AJ4261" s="596"/>
      <c r="AK4261" s="596"/>
      <c r="AL4261" s="596"/>
      <c r="AM4261" s="596"/>
      <c r="AN4261" s="596"/>
      <c r="AO4261" s="596"/>
      <c r="AP4261" s="596"/>
      <c r="AQ4261" s="596"/>
      <c r="AR4261" s="596"/>
      <c r="AS4261" s="596"/>
      <c r="AT4261" s="596"/>
      <c r="AU4261" s="813"/>
      <c r="AV4261" s="596"/>
      <c r="AW4261" s="596"/>
      <c r="AX4261" s="596"/>
      <c r="AY4261" s="596"/>
      <c r="AZ4261" s="596"/>
      <c r="BA4261" s="596"/>
      <c r="BB4261" s="596"/>
      <c r="BC4261" s="596"/>
      <c r="BD4261" s="596"/>
      <c r="BE4261" s="596"/>
      <c r="BF4261" s="596"/>
      <c r="BG4261" s="596"/>
      <c r="BH4261" s="596"/>
      <c r="BI4261" s="596"/>
      <c r="BJ4261" s="596"/>
      <c r="BK4261" s="596"/>
      <c r="BL4261" s="596"/>
      <c r="BM4261" s="596"/>
      <c r="BN4261" s="596"/>
      <c r="BO4261" s="596"/>
      <c r="BP4261" s="596"/>
      <c r="BQ4261" s="601"/>
      <c r="BR4261" s="596"/>
      <c r="BS4261" s="1862"/>
      <c r="BT4261" s="593"/>
      <c r="BU4261" s="593"/>
    </row>
    <row r="4262" spans="1:77" s="619" customFormat="1" hidden="1">
      <c r="A4262" s="603"/>
      <c r="B4262" s="604"/>
      <c r="C4262" s="604"/>
      <c r="D4262" s="605"/>
      <c r="E4262" s="635"/>
      <c r="F4262" s="635"/>
      <c r="G4262" s="607"/>
      <c r="H4262" s="608"/>
      <c r="I4262" s="609"/>
      <c r="J4262" s="610"/>
      <c r="K4262" s="611"/>
      <c r="L4262" s="611"/>
      <c r="M4262" s="611"/>
      <c r="N4262" s="611"/>
      <c r="O4262" s="612"/>
      <c r="P4262" s="612"/>
      <c r="Q4262" s="613"/>
      <c r="R4262" s="612"/>
      <c r="S4262" s="612"/>
      <c r="T4262" s="615"/>
      <c r="U4262" s="612"/>
      <c r="V4262" s="612"/>
      <c r="W4262" s="613"/>
      <c r="X4262" s="612"/>
      <c r="Y4262" s="612"/>
      <c r="Z4262" s="612"/>
      <c r="AA4262" s="611"/>
      <c r="AB4262" s="612"/>
      <c r="AC4262" s="612"/>
      <c r="AD4262" s="613"/>
      <c r="AE4262" s="613"/>
      <c r="AF4262" s="612"/>
      <c r="AG4262" s="612"/>
      <c r="AH4262" s="612"/>
      <c r="AI4262" s="611"/>
      <c r="AJ4262" s="612"/>
      <c r="AK4262" s="612"/>
      <c r="AL4262" s="612"/>
      <c r="AM4262" s="613"/>
      <c r="AN4262" s="612"/>
      <c r="AO4262" s="612"/>
      <c r="AP4262" s="612"/>
      <c r="AQ4262" s="613"/>
      <c r="AR4262" s="612"/>
      <c r="AS4262" s="612"/>
      <c r="AT4262" s="612"/>
      <c r="AU4262" s="616"/>
      <c r="AV4262" s="612"/>
      <c r="AW4262" s="612"/>
      <c r="AX4262" s="612"/>
      <c r="AY4262" s="612"/>
      <c r="AZ4262" s="612"/>
      <c r="BA4262" s="612"/>
      <c r="BB4262" s="612"/>
      <c r="BC4262" s="613"/>
      <c r="BD4262" s="612"/>
      <c r="BE4262" s="612"/>
      <c r="BF4262" s="612"/>
      <c r="BG4262" s="612"/>
      <c r="BH4262" s="613"/>
      <c r="BI4262" s="612"/>
      <c r="BJ4262" s="612"/>
      <c r="BK4262" s="612"/>
      <c r="BL4262" s="613"/>
      <c r="BM4262" s="611"/>
      <c r="BN4262" s="612"/>
      <c r="BO4262" s="612"/>
      <c r="BP4262" s="612"/>
      <c r="BQ4262" s="547"/>
      <c r="BR4262" s="622"/>
      <c r="BS4262" s="1863"/>
      <c r="BT4262" s="605"/>
      <c r="BU4262" s="618"/>
      <c r="BY4262" s="607"/>
    </row>
    <row r="4263" spans="1:77" s="619" customFormat="1" hidden="1">
      <c r="A4263" s="603"/>
      <c r="B4263" s="604"/>
      <c r="C4263" s="604"/>
      <c r="D4263" s="605"/>
      <c r="E4263" s="635"/>
      <c r="F4263" s="605"/>
      <c r="G4263" s="607"/>
      <c r="H4263" s="608"/>
      <c r="I4263" s="609"/>
      <c r="J4263" s="610"/>
      <c r="K4263" s="611"/>
      <c r="L4263" s="611"/>
      <c r="M4263" s="611"/>
      <c r="N4263" s="611"/>
      <c r="O4263" s="612"/>
      <c r="P4263" s="612"/>
      <c r="Q4263" s="613"/>
      <c r="R4263" s="612"/>
      <c r="S4263" s="612"/>
      <c r="T4263" s="615"/>
      <c r="U4263" s="612"/>
      <c r="V4263" s="612"/>
      <c r="W4263" s="613"/>
      <c r="X4263" s="612"/>
      <c r="Y4263" s="612"/>
      <c r="Z4263" s="612"/>
      <c r="AA4263" s="611"/>
      <c r="AB4263" s="612"/>
      <c r="AC4263" s="612"/>
      <c r="AD4263" s="613"/>
      <c r="AE4263" s="613"/>
      <c r="AF4263" s="612"/>
      <c r="AG4263" s="612"/>
      <c r="AH4263" s="612"/>
      <c r="AI4263" s="611"/>
      <c r="AJ4263" s="612"/>
      <c r="AK4263" s="612"/>
      <c r="AL4263" s="612"/>
      <c r="AM4263" s="613"/>
      <c r="AN4263" s="612"/>
      <c r="AO4263" s="612"/>
      <c r="AP4263" s="612"/>
      <c r="AQ4263" s="613"/>
      <c r="AR4263" s="612"/>
      <c r="AS4263" s="612"/>
      <c r="AT4263" s="612"/>
      <c r="AU4263" s="616"/>
      <c r="AV4263" s="612"/>
      <c r="AW4263" s="612"/>
      <c r="AX4263" s="612"/>
      <c r="AY4263" s="612"/>
      <c r="AZ4263" s="612"/>
      <c r="BA4263" s="612"/>
      <c r="BB4263" s="612"/>
      <c r="BC4263" s="613"/>
      <c r="BD4263" s="612"/>
      <c r="BE4263" s="612"/>
      <c r="BF4263" s="612"/>
      <c r="BG4263" s="612"/>
      <c r="BH4263" s="613"/>
      <c r="BI4263" s="612"/>
      <c r="BJ4263" s="612"/>
      <c r="BK4263" s="612"/>
      <c r="BL4263" s="613"/>
      <c r="BM4263" s="611"/>
      <c r="BN4263" s="612"/>
      <c r="BO4263" s="612"/>
      <c r="BP4263" s="612"/>
      <c r="BQ4263" s="547"/>
      <c r="BR4263" s="605"/>
      <c r="BS4263" s="1206"/>
      <c r="BT4263" s="605"/>
      <c r="BU4263" s="618"/>
      <c r="BY4263" s="607"/>
    </row>
    <row r="4264" spans="1:77" s="619" customFormat="1" hidden="1">
      <c r="A4264" s="603"/>
      <c r="B4264" s="604"/>
      <c r="C4264" s="604"/>
      <c r="D4264" s="605"/>
      <c r="E4264" s="635"/>
      <c r="F4264" s="605"/>
      <c r="G4264" s="607"/>
      <c r="H4264" s="608"/>
      <c r="I4264" s="609"/>
      <c r="J4264" s="610"/>
      <c r="K4264" s="611"/>
      <c r="L4264" s="611"/>
      <c r="M4264" s="611"/>
      <c r="N4264" s="611"/>
      <c r="O4264" s="612"/>
      <c r="P4264" s="612"/>
      <c r="Q4264" s="613"/>
      <c r="R4264" s="612"/>
      <c r="S4264" s="612"/>
      <c r="T4264" s="615"/>
      <c r="U4264" s="612"/>
      <c r="V4264" s="612"/>
      <c r="W4264" s="613"/>
      <c r="X4264" s="612"/>
      <c r="Y4264" s="612"/>
      <c r="Z4264" s="612"/>
      <c r="AA4264" s="611"/>
      <c r="AB4264" s="612"/>
      <c r="AC4264" s="612"/>
      <c r="AD4264" s="613"/>
      <c r="AE4264" s="613"/>
      <c r="AF4264" s="612"/>
      <c r="AG4264" s="612"/>
      <c r="AH4264" s="612"/>
      <c r="AI4264" s="611"/>
      <c r="AJ4264" s="612"/>
      <c r="AK4264" s="612"/>
      <c r="AL4264" s="612"/>
      <c r="AM4264" s="613"/>
      <c r="AN4264" s="612"/>
      <c r="AO4264" s="612"/>
      <c r="AP4264" s="612"/>
      <c r="AQ4264" s="613"/>
      <c r="AR4264" s="612"/>
      <c r="AS4264" s="612"/>
      <c r="AT4264" s="612"/>
      <c r="AU4264" s="616"/>
      <c r="AV4264" s="612"/>
      <c r="AW4264" s="612"/>
      <c r="AX4264" s="612"/>
      <c r="AY4264" s="612"/>
      <c r="AZ4264" s="612"/>
      <c r="BA4264" s="612"/>
      <c r="BB4264" s="612"/>
      <c r="BC4264" s="613"/>
      <c r="BD4264" s="612"/>
      <c r="BE4264" s="612"/>
      <c r="BF4264" s="612"/>
      <c r="BG4264" s="612"/>
      <c r="BH4264" s="613"/>
      <c r="BI4264" s="612"/>
      <c r="BJ4264" s="612"/>
      <c r="BK4264" s="612"/>
      <c r="BL4264" s="613"/>
      <c r="BM4264" s="611"/>
      <c r="BN4264" s="612"/>
      <c r="BO4264" s="612"/>
      <c r="BP4264" s="612"/>
      <c r="BQ4264" s="547"/>
      <c r="BR4264" s="605"/>
      <c r="BS4264" s="1206"/>
      <c r="BT4264" s="605"/>
      <c r="BU4264" s="618"/>
      <c r="BY4264" s="607"/>
    </row>
    <row r="4265" spans="1:77" s="619" customFormat="1" hidden="1">
      <c r="A4265" s="603"/>
      <c r="B4265" s="1864"/>
      <c r="C4265" s="1864"/>
      <c r="D4265" s="605"/>
      <c r="E4265" s="635"/>
      <c r="F4265" s="635"/>
      <c r="G4265" s="607"/>
      <c r="H4265" s="608"/>
      <c r="I4265" s="609"/>
      <c r="J4265" s="610"/>
      <c r="K4265" s="611"/>
      <c r="L4265" s="611"/>
      <c r="M4265" s="611"/>
      <c r="N4265" s="611"/>
      <c r="O4265" s="612"/>
      <c r="P4265" s="612"/>
      <c r="Q4265" s="613"/>
      <c r="R4265" s="612"/>
      <c r="S4265" s="612"/>
      <c r="T4265" s="615"/>
      <c r="U4265" s="612"/>
      <c r="V4265" s="612"/>
      <c r="W4265" s="613"/>
      <c r="X4265" s="612"/>
      <c r="Y4265" s="612"/>
      <c r="Z4265" s="612"/>
      <c r="AA4265" s="611"/>
      <c r="AB4265" s="612"/>
      <c r="AC4265" s="612"/>
      <c r="AD4265" s="613"/>
      <c r="AE4265" s="613"/>
      <c r="AF4265" s="612"/>
      <c r="AG4265" s="612"/>
      <c r="AH4265" s="612"/>
      <c r="AI4265" s="611"/>
      <c r="AJ4265" s="612"/>
      <c r="AK4265" s="612"/>
      <c r="AL4265" s="612"/>
      <c r="AM4265" s="613"/>
      <c r="AN4265" s="612"/>
      <c r="AO4265" s="612"/>
      <c r="AP4265" s="612"/>
      <c r="AQ4265" s="613"/>
      <c r="AR4265" s="612"/>
      <c r="AS4265" s="612"/>
      <c r="AT4265" s="612"/>
      <c r="AU4265" s="616"/>
      <c r="AV4265" s="612"/>
      <c r="AW4265" s="612"/>
      <c r="AX4265" s="612"/>
      <c r="AY4265" s="612"/>
      <c r="AZ4265" s="612"/>
      <c r="BA4265" s="612"/>
      <c r="BB4265" s="612"/>
      <c r="BC4265" s="613"/>
      <c r="BD4265" s="612"/>
      <c r="BE4265" s="612"/>
      <c r="BF4265" s="612"/>
      <c r="BG4265" s="612"/>
      <c r="BH4265" s="613"/>
      <c r="BI4265" s="612"/>
      <c r="BJ4265" s="612"/>
      <c r="BK4265" s="612"/>
      <c r="BL4265" s="613"/>
      <c r="BM4265" s="611"/>
      <c r="BN4265" s="612"/>
      <c r="BO4265" s="612"/>
      <c r="BP4265" s="612"/>
      <c r="BQ4265" s="547"/>
      <c r="BR4265" s="622"/>
      <c r="BS4265" s="1863"/>
      <c r="BT4265" s="605"/>
      <c r="BU4265" s="618"/>
      <c r="BY4265" s="607"/>
    </row>
    <row r="4266" spans="1:77" s="619" customFormat="1" hidden="1">
      <c r="A4266" s="603"/>
      <c r="B4266" s="604"/>
      <c r="C4266" s="604"/>
      <c r="D4266" s="605"/>
      <c r="E4266" s="635"/>
      <c r="F4266" s="635"/>
      <c r="G4266" s="607"/>
      <c r="H4266" s="608"/>
      <c r="I4266" s="609"/>
      <c r="J4266" s="610"/>
      <c r="K4266" s="611"/>
      <c r="L4266" s="611"/>
      <c r="M4266" s="611"/>
      <c r="N4266" s="611"/>
      <c r="O4266" s="612"/>
      <c r="P4266" s="612"/>
      <c r="Q4266" s="613"/>
      <c r="R4266" s="612"/>
      <c r="S4266" s="612"/>
      <c r="T4266" s="615"/>
      <c r="U4266" s="612"/>
      <c r="V4266" s="612"/>
      <c r="W4266" s="613"/>
      <c r="X4266" s="612"/>
      <c r="Y4266" s="612"/>
      <c r="Z4266" s="612"/>
      <c r="AA4266" s="611"/>
      <c r="AB4266" s="612"/>
      <c r="AC4266" s="612"/>
      <c r="AD4266" s="613"/>
      <c r="AE4266" s="613"/>
      <c r="AF4266" s="612"/>
      <c r="AG4266" s="612"/>
      <c r="AH4266" s="612"/>
      <c r="AI4266" s="611"/>
      <c r="AJ4266" s="612"/>
      <c r="AK4266" s="612"/>
      <c r="AL4266" s="612"/>
      <c r="AM4266" s="613"/>
      <c r="AN4266" s="612"/>
      <c r="AO4266" s="612"/>
      <c r="AP4266" s="612"/>
      <c r="AQ4266" s="613"/>
      <c r="AR4266" s="612"/>
      <c r="AS4266" s="612"/>
      <c r="AT4266" s="612"/>
      <c r="AU4266" s="616"/>
      <c r="AV4266" s="612"/>
      <c r="AW4266" s="612"/>
      <c r="AX4266" s="612"/>
      <c r="AY4266" s="612"/>
      <c r="AZ4266" s="612"/>
      <c r="BA4266" s="612"/>
      <c r="BB4266" s="612"/>
      <c r="BC4266" s="613"/>
      <c r="BD4266" s="612"/>
      <c r="BE4266" s="612"/>
      <c r="BF4266" s="612"/>
      <c r="BG4266" s="612"/>
      <c r="BH4266" s="613"/>
      <c r="BI4266" s="612"/>
      <c r="BJ4266" s="612"/>
      <c r="BK4266" s="612"/>
      <c r="BL4266" s="613"/>
      <c r="BM4266" s="611"/>
      <c r="BN4266" s="612"/>
      <c r="BO4266" s="612"/>
      <c r="BP4266" s="612"/>
      <c r="BQ4266" s="547"/>
      <c r="BR4266" s="605"/>
      <c r="BS4266" s="617"/>
      <c r="BT4266" s="605"/>
      <c r="BU4266" s="618"/>
      <c r="BY4266" s="607"/>
    </row>
    <row r="4267" spans="1:77" s="619" customFormat="1" hidden="1">
      <c r="A4267" s="603"/>
      <c r="B4267" s="604"/>
      <c r="C4267" s="604"/>
      <c r="D4267" s="605"/>
      <c r="E4267" s="635"/>
      <c r="F4267" s="635"/>
      <c r="G4267" s="607"/>
      <c r="H4267" s="608"/>
      <c r="I4267" s="609"/>
      <c r="J4267" s="610"/>
      <c r="K4267" s="611"/>
      <c r="L4267" s="611"/>
      <c r="M4267" s="611"/>
      <c r="N4267" s="611"/>
      <c r="O4267" s="612"/>
      <c r="P4267" s="612"/>
      <c r="Q4267" s="613"/>
      <c r="R4267" s="612"/>
      <c r="S4267" s="612"/>
      <c r="T4267" s="615"/>
      <c r="U4267" s="612"/>
      <c r="V4267" s="612"/>
      <c r="W4267" s="613"/>
      <c r="X4267" s="612"/>
      <c r="Y4267" s="612"/>
      <c r="Z4267" s="612"/>
      <c r="AA4267" s="611"/>
      <c r="AB4267" s="612"/>
      <c r="AC4267" s="612"/>
      <c r="AD4267" s="613"/>
      <c r="AE4267" s="613"/>
      <c r="AF4267" s="612"/>
      <c r="AG4267" s="612"/>
      <c r="AH4267" s="612"/>
      <c r="AI4267" s="611"/>
      <c r="AJ4267" s="612"/>
      <c r="AK4267" s="612"/>
      <c r="AL4267" s="612"/>
      <c r="AM4267" s="613"/>
      <c r="AN4267" s="612"/>
      <c r="AO4267" s="612"/>
      <c r="AP4267" s="612"/>
      <c r="AQ4267" s="613"/>
      <c r="AR4267" s="612"/>
      <c r="AS4267" s="612"/>
      <c r="AT4267" s="612"/>
      <c r="AU4267" s="616"/>
      <c r="AV4267" s="612"/>
      <c r="AW4267" s="612"/>
      <c r="AX4267" s="612"/>
      <c r="AY4267" s="612"/>
      <c r="AZ4267" s="612"/>
      <c r="BA4267" s="612"/>
      <c r="BB4267" s="612"/>
      <c r="BC4267" s="613"/>
      <c r="BD4267" s="612"/>
      <c r="BE4267" s="612"/>
      <c r="BF4267" s="612"/>
      <c r="BG4267" s="612"/>
      <c r="BH4267" s="613"/>
      <c r="BI4267" s="612"/>
      <c r="BJ4267" s="612"/>
      <c r="BK4267" s="612"/>
      <c r="BL4267" s="613"/>
      <c r="BM4267" s="611"/>
      <c r="BN4267" s="612"/>
      <c r="BO4267" s="612"/>
      <c r="BP4267" s="612"/>
      <c r="BQ4267" s="547"/>
      <c r="BR4267" s="622"/>
      <c r="BS4267" s="1863"/>
      <c r="BT4267" s="605"/>
      <c r="BU4267" s="618"/>
      <c r="BY4267" s="607"/>
    </row>
    <row r="4268" spans="1:77" s="618" customFormat="1" ht="18.75" hidden="1" customHeight="1">
      <c r="A4268" s="653"/>
      <c r="B4268" s="604"/>
      <c r="C4268" s="604"/>
      <c r="D4268" s="605"/>
      <c r="E4268" s="635"/>
      <c r="F4268" s="635"/>
      <c r="G4268" s="654"/>
      <c r="H4268" s="655"/>
      <c r="I4268" s="656"/>
      <c r="J4268" s="610"/>
      <c r="K4268" s="611"/>
      <c r="L4268" s="611"/>
      <c r="M4268" s="611"/>
      <c r="N4268" s="611"/>
      <c r="O4268" s="612"/>
      <c r="P4268" s="612"/>
      <c r="Q4268" s="613"/>
      <c r="R4268" s="612"/>
      <c r="S4268" s="612"/>
      <c r="T4268" s="615"/>
      <c r="U4268" s="612"/>
      <c r="V4268" s="612"/>
      <c r="W4268" s="613"/>
      <c r="X4268" s="612"/>
      <c r="Y4268" s="612"/>
      <c r="Z4268" s="612"/>
      <c r="AA4268" s="611"/>
      <c r="AB4268" s="612"/>
      <c r="AC4268" s="612"/>
      <c r="AD4268" s="613"/>
      <c r="AE4268" s="613"/>
      <c r="AF4268" s="612"/>
      <c r="AG4268" s="612"/>
      <c r="AH4268" s="612"/>
      <c r="AI4268" s="611"/>
      <c r="AJ4268" s="612"/>
      <c r="AK4268" s="612"/>
      <c r="AL4268" s="612"/>
      <c r="AM4268" s="613"/>
      <c r="AN4268" s="612"/>
      <c r="AO4268" s="612"/>
      <c r="AP4268" s="612"/>
      <c r="AQ4268" s="613"/>
      <c r="AR4268" s="612"/>
      <c r="AS4268" s="612"/>
      <c r="AT4268" s="612"/>
      <c r="AU4268" s="616"/>
      <c r="AV4268" s="612"/>
      <c r="AW4268" s="612"/>
      <c r="AX4268" s="612"/>
      <c r="AY4268" s="612"/>
      <c r="AZ4268" s="612"/>
      <c r="BA4268" s="612"/>
      <c r="BB4268" s="612"/>
      <c r="BC4268" s="613"/>
      <c r="BD4268" s="612"/>
      <c r="BE4268" s="612"/>
      <c r="BF4268" s="612"/>
      <c r="BG4268" s="612"/>
      <c r="BH4268" s="613"/>
      <c r="BI4268" s="612"/>
      <c r="BJ4268" s="612"/>
      <c r="BK4268" s="612"/>
      <c r="BL4268" s="613"/>
      <c r="BM4268" s="611"/>
      <c r="BN4268" s="612"/>
      <c r="BO4268" s="612"/>
      <c r="BP4268" s="612"/>
      <c r="BQ4268" s="547"/>
      <c r="BR4268" s="622"/>
      <c r="BS4268" s="605"/>
      <c r="BT4268" s="605"/>
      <c r="BY4268" s="621"/>
    </row>
    <row r="4269" spans="1:77" s="619" customFormat="1" hidden="1">
      <c r="A4269" s="603"/>
      <c r="B4269" s="604"/>
      <c r="C4269" s="604"/>
      <c r="D4269" s="605"/>
      <c r="E4269" s="635"/>
      <c r="F4269" s="635"/>
      <c r="G4269" s="607"/>
      <c r="H4269" s="608"/>
      <c r="I4269" s="609"/>
      <c r="J4269" s="610"/>
      <c r="K4269" s="611"/>
      <c r="L4269" s="611"/>
      <c r="M4269" s="611"/>
      <c r="N4269" s="611"/>
      <c r="O4269" s="612"/>
      <c r="P4269" s="612"/>
      <c r="Q4269" s="613"/>
      <c r="R4269" s="612"/>
      <c r="S4269" s="612"/>
      <c r="T4269" s="615"/>
      <c r="U4269" s="612"/>
      <c r="V4269" s="612"/>
      <c r="W4269" s="613"/>
      <c r="X4269" s="612"/>
      <c r="Y4269" s="612"/>
      <c r="Z4269" s="612"/>
      <c r="AA4269" s="611"/>
      <c r="AB4269" s="612"/>
      <c r="AC4269" s="612"/>
      <c r="AD4269" s="613"/>
      <c r="AE4269" s="613"/>
      <c r="AF4269" s="612"/>
      <c r="AG4269" s="612"/>
      <c r="AH4269" s="612"/>
      <c r="AI4269" s="611"/>
      <c r="AJ4269" s="612"/>
      <c r="AK4269" s="612"/>
      <c r="AL4269" s="612"/>
      <c r="AM4269" s="613"/>
      <c r="AN4269" s="612"/>
      <c r="AO4269" s="612"/>
      <c r="AP4269" s="612"/>
      <c r="AQ4269" s="613"/>
      <c r="AR4269" s="612"/>
      <c r="AS4269" s="612"/>
      <c r="AT4269" s="612"/>
      <c r="AU4269" s="616"/>
      <c r="AV4269" s="612"/>
      <c r="AW4269" s="612"/>
      <c r="AX4269" s="612"/>
      <c r="AY4269" s="612"/>
      <c r="AZ4269" s="612"/>
      <c r="BA4269" s="612"/>
      <c r="BB4269" s="612"/>
      <c r="BC4269" s="613"/>
      <c r="BD4269" s="612"/>
      <c r="BE4269" s="612"/>
      <c r="BF4269" s="612"/>
      <c r="BG4269" s="612"/>
      <c r="BH4269" s="613"/>
      <c r="BI4269" s="612"/>
      <c r="BJ4269" s="612"/>
      <c r="BK4269" s="612"/>
      <c r="BL4269" s="613"/>
      <c r="BM4269" s="611"/>
      <c r="BN4269" s="612"/>
      <c r="BO4269" s="612"/>
      <c r="BP4269" s="612"/>
      <c r="BQ4269" s="547"/>
      <c r="BR4269" s="605"/>
      <c r="BS4269" s="617"/>
      <c r="BT4269" s="605"/>
      <c r="BU4269" s="618"/>
      <c r="BY4269" s="607"/>
    </row>
    <row r="4270" spans="1:77" s="593" customFormat="1" ht="14.25" hidden="1">
      <c r="B4270" s="594" t="s">
        <v>1177</v>
      </c>
      <c r="C4270" s="1579" t="s">
        <v>1178</v>
      </c>
      <c r="D4270" s="596"/>
      <c r="E4270" s="597"/>
      <c r="F4270" s="596"/>
      <c r="G4270" s="598"/>
      <c r="H4270" s="599">
        <f t="shared" ref="H4270:BP4270" si="2034">H4271+H4274</f>
        <v>0</v>
      </c>
      <c r="I4270" s="1019">
        <f t="shared" si="2034"/>
        <v>0</v>
      </c>
      <c r="J4270" s="599">
        <f t="shared" si="2034"/>
        <v>0</v>
      </c>
      <c r="K4270" s="599">
        <f t="shared" si="2034"/>
        <v>0</v>
      </c>
      <c r="L4270" s="599">
        <f t="shared" si="2034"/>
        <v>0</v>
      </c>
      <c r="M4270" s="599">
        <f t="shared" si="2034"/>
        <v>0</v>
      </c>
      <c r="N4270" s="599">
        <f t="shared" si="2034"/>
        <v>0</v>
      </c>
      <c r="O4270" s="599">
        <f t="shared" si="2034"/>
        <v>0</v>
      </c>
      <c r="P4270" s="599">
        <f t="shared" si="2034"/>
        <v>0</v>
      </c>
      <c r="Q4270" s="599">
        <f t="shared" si="2034"/>
        <v>0</v>
      </c>
      <c r="R4270" s="596">
        <f t="shared" si="2034"/>
        <v>0</v>
      </c>
      <c r="S4270" s="599">
        <f t="shared" si="2034"/>
        <v>0</v>
      </c>
      <c r="T4270" s="599">
        <f t="shared" si="2034"/>
        <v>0</v>
      </c>
      <c r="U4270" s="599">
        <f t="shared" si="2034"/>
        <v>0</v>
      </c>
      <c r="V4270" s="599">
        <f t="shared" si="2034"/>
        <v>0</v>
      </c>
      <c r="W4270" s="599">
        <f t="shared" si="2034"/>
        <v>0</v>
      </c>
      <c r="X4270" s="599">
        <f t="shared" si="2034"/>
        <v>0</v>
      </c>
      <c r="Y4270" s="599">
        <f t="shared" si="2034"/>
        <v>0</v>
      </c>
      <c r="Z4270" s="599">
        <f t="shared" si="2034"/>
        <v>0</v>
      </c>
      <c r="AA4270" s="599">
        <f t="shared" si="2034"/>
        <v>0</v>
      </c>
      <c r="AB4270" s="599">
        <f t="shared" si="2034"/>
        <v>0</v>
      </c>
      <c r="AC4270" s="599">
        <f t="shared" si="2034"/>
        <v>0</v>
      </c>
      <c r="AD4270" s="599">
        <f t="shared" si="2034"/>
        <v>0</v>
      </c>
      <c r="AE4270" s="599">
        <f t="shared" si="2034"/>
        <v>0</v>
      </c>
      <c r="AF4270" s="599">
        <f t="shared" si="2034"/>
        <v>0</v>
      </c>
      <c r="AG4270" s="599">
        <f t="shared" si="2034"/>
        <v>0</v>
      </c>
      <c r="AH4270" s="599">
        <f t="shared" si="2034"/>
        <v>0</v>
      </c>
      <c r="AI4270" s="599">
        <f t="shared" si="2034"/>
        <v>0</v>
      </c>
      <c r="AJ4270" s="599">
        <f t="shared" si="2034"/>
        <v>0</v>
      </c>
      <c r="AK4270" s="599">
        <f t="shared" si="2034"/>
        <v>0</v>
      </c>
      <c r="AL4270" s="599">
        <f t="shared" si="2034"/>
        <v>0</v>
      </c>
      <c r="AM4270" s="599">
        <f t="shared" si="2034"/>
        <v>0</v>
      </c>
      <c r="AN4270" s="599">
        <f t="shared" si="2034"/>
        <v>0</v>
      </c>
      <c r="AO4270" s="599">
        <f t="shared" si="2034"/>
        <v>0</v>
      </c>
      <c r="AP4270" s="599">
        <f t="shared" si="2034"/>
        <v>0</v>
      </c>
      <c r="AQ4270" s="599">
        <f t="shared" si="2034"/>
        <v>0</v>
      </c>
      <c r="AR4270" s="599">
        <f t="shared" si="2034"/>
        <v>0</v>
      </c>
      <c r="AS4270" s="599">
        <f t="shared" si="2034"/>
        <v>0</v>
      </c>
      <c r="AT4270" s="599">
        <f t="shared" si="2034"/>
        <v>0</v>
      </c>
      <c r="AU4270" s="599">
        <f t="shared" si="2034"/>
        <v>0</v>
      </c>
      <c r="AV4270" s="599">
        <f t="shared" si="2034"/>
        <v>0</v>
      </c>
      <c r="AW4270" s="599">
        <f t="shared" si="2034"/>
        <v>0</v>
      </c>
      <c r="AX4270" s="599">
        <f t="shared" si="2034"/>
        <v>0</v>
      </c>
      <c r="AY4270" s="599">
        <f t="shared" si="2034"/>
        <v>0</v>
      </c>
      <c r="AZ4270" s="599">
        <f t="shared" si="2034"/>
        <v>0</v>
      </c>
      <c r="BA4270" s="599">
        <f t="shared" si="2034"/>
        <v>0</v>
      </c>
      <c r="BB4270" s="599">
        <f t="shared" si="2034"/>
        <v>0</v>
      </c>
      <c r="BC4270" s="599">
        <f t="shared" si="2034"/>
        <v>0</v>
      </c>
      <c r="BD4270" s="599">
        <f t="shared" si="2034"/>
        <v>0</v>
      </c>
      <c r="BE4270" s="599">
        <f t="shared" si="2034"/>
        <v>0</v>
      </c>
      <c r="BF4270" s="599">
        <f t="shared" si="2034"/>
        <v>0</v>
      </c>
      <c r="BG4270" s="599">
        <f t="shared" si="2034"/>
        <v>0</v>
      </c>
      <c r="BH4270" s="599">
        <f t="shared" si="2034"/>
        <v>0</v>
      </c>
      <c r="BI4270" s="599">
        <f t="shared" si="2034"/>
        <v>0</v>
      </c>
      <c r="BJ4270" s="599">
        <f t="shared" si="2034"/>
        <v>0</v>
      </c>
      <c r="BK4270" s="599">
        <f t="shared" si="2034"/>
        <v>0</v>
      </c>
      <c r="BL4270" s="599">
        <f t="shared" si="2034"/>
        <v>0</v>
      </c>
      <c r="BM4270" s="599">
        <f t="shared" si="2034"/>
        <v>0</v>
      </c>
      <c r="BN4270" s="599">
        <f t="shared" si="2034"/>
        <v>0</v>
      </c>
      <c r="BO4270" s="599">
        <f t="shared" si="2034"/>
        <v>0</v>
      </c>
      <c r="BP4270" s="599">
        <f t="shared" si="2034"/>
        <v>0</v>
      </c>
      <c r="BQ4270" s="601">
        <v>1</v>
      </c>
      <c r="BR4270" s="596"/>
    </row>
    <row r="4271" spans="1:77" s="1865" customFormat="1" hidden="1">
      <c r="B4271" s="1866"/>
      <c r="C4271" s="1738" t="s">
        <v>2709</v>
      </c>
      <c r="D4271" s="567"/>
      <c r="E4271" s="1867"/>
      <c r="F4271" s="567"/>
      <c r="G4271" s="1868"/>
      <c r="H4271" s="1869">
        <f>SUM(H4272:H4273)</f>
        <v>0</v>
      </c>
      <c r="I4271" s="1870"/>
      <c r="J4271" s="1868">
        <f t="shared" ref="J4271:BP4271" si="2035">SUM(J4272:J4273)</f>
        <v>0</v>
      </c>
      <c r="K4271" s="567">
        <f t="shared" si="2035"/>
        <v>0</v>
      </c>
      <c r="L4271" s="567">
        <f t="shared" si="2035"/>
        <v>0</v>
      </c>
      <c r="M4271" s="567">
        <f t="shared" si="2035"/>
        <v>0</v>
      </c>
      <c r="N4271" s="567">
        <f t="shared" si="2035"/>
        <v>0</v>
      </c>
      <c r="O4271" s="567">
        <f t="shared" si="2035"/>
        <v>0</v>
      </c>
      <c r="P4271" s="567">
        <f t="shared" si="2035"/>
        <v>0</v>
      </c>
      <c r="Q4271" s="567">
        <f t="shared" si="2035"/>
        <v>0</v>
      </c>
      <c r="R4271" s="567">
        <f t="shared" si="2035"/>
        <v>0</v>
      </c>
      <c r="S4271" s="567">
        <f t="shared" si="2035"/>
        <v>0</v>
      </c>
      <c r="T4271" s="567">
        <f t="shared" si="2035"/>
        <v>0</v>
      </c>
      <c r="U4271" s="567">
        <f t="shared" si="2035"/>
        <v>0</v>
      </c>
      <c r="V4271" s="567">
        <f t="shared" si="2035"/>
        <v>0</v>
      </c>
      <c r="W4271" s="567">
        <f t="shared" si="2035"/>
        <v>0</v>
      </c>
      <c r="X4271" s="567">
        <f t="shared" si="2035"/>
        <v>0</v>
      </c>
      <c r="Y4271" s="567">
        <f t="shared" si="2035"/>
        <v>0</v>
      </c>
      <c r="Z4271" s="567">
        <f t="shared" si="2035"/>
        <v>0</v>
      </c>
      <c r="AA4271" s="567">
        <f t="shared" si="2035"/>
        <v>0</v>
      </c>
      <c r="AB4271" s="567">
        <f t="shared" si="2035"/>
        <v>0</v>
      </c>
      <c r="AC4271" s="567">
        <f t="shared" si="2035"/>
        <v>0</v>
      </c>
      <c r="AD4271" s="567">
        <f t="shared" si="2035"/>
        <v>0</v>
      </c>
      <c r="AE4271" s="567">
        <f t="shared" si="2035"/>
        <v>0</v>
      </c>
      <c r="AF4271" s="567">
        <f t="shared" si="2035"/>
        <v>0</v>
      </c>
      <c r="AG4271" s="567">
        <f t="shared" si="2035"/>
        <v>0</v>
      </c>
      <c r="AH4271" s="567">
        <f t="shared" si="2035"/>
        <v>0</v>
      </c>
      <c r="AI4271" s="567">
        <f t="shared" si="2035"/>
        <v>0</v>
      </c>
      <c r="AJ4271" s="567">
        <f t="shared" si="2035"/>
        <v>0</v>
      </c>
      <c r="AK4271" s="567">
        <f t="shared" si="2035"/>
        <v>0</v>
      </c>
      <c r="AL4271" s="567">
        <f t="shared" si="2035"/>
        <v>0</v>
      </c>
      <c r="AM4271" s="567">
        <f t="shared" si="2035"/>
        <v>0</v>
      </c>
      <c r="AN4271" s="567">
        <f t="shared" si="2035"/>
        <v>0</v>
      </c>
      <c r="AO4271" s="567">
        <f t="shared" si="2035"/>
        <v>0</v>
      </c>
      <c r="AP4271" s="567">
        <f t="shared" si="2035"/>
        <v>0</v>
      </c>
      <c r="AQ4271" s="567">
        <f t="shared" si="2035"/>
        <v>0</v>
      </c>
      <c r="AR4271" s="567">
        <f t="shared" si="2035"/>
        <v>0</v>
      </c>
      <c r="AS4271" s="567">
        <f t="shared" si="2035"/>
        <v>0</v>
      </c>
      <c r="AT4271" s="567">
        <f t="shared" si="2035"/>
        <v>0</v>
      </c>
      <c r="AU4271" s="567">
        <f t="shared" si="2035"/>
        <v>0</v>
      </c>
      <c r="AV4271" s="567">
        <f t="shared" si="2035"/>
        <v>0</v>
      </c>
      <c r="AW4271" s="567">
        <f t="shared" si="2035"/>
        <v>0</v>
      </c>
      <c r="AX4271" s="567">
        <f t="shared" si="2035"/>
        <v>0</v>
      </c>
      <c r="AY4271" s="567">
        <f t="shared" si="2035"/>
        <v>0</v>
      </c>
      <c r="AZ4271" s="567">
        <f t="shared" si="2035"/>
        <v>0</v>
      </c>
      <c r="BA4271" s="567">
        <f t="shared" si="2035"/>
        <v>0</v>
      </c>
      <c r="BB4271" s="567">
        <f t="shared" si="2035"/>
        <v>0</v>
      </c>
      <c r="BC4271" s="567">
        <f t="shared" si="2035"/>
        <v>0</v>
      </c>
      <c r="BD4271" s="567">
        <f t="shared" si="2035"/>
        <v>0</v>
      </c>
      <c r="BE4271" s="567">
        <f t="shared" si="2035"/>
        <v>0</v>
      </c>
      <c r="BF4271" s="567">
        <f t="shared" si="2035"/>
        <v>0</v>
      </c>
      <c r="BG4271" s="567">
        <f t="shared" si="2035"/>
        <v>0</v>
      </c>
      <c r="BH4271" s="567">
        <f t="shared" si="2035"/>
        <v>0</v>
      </c>
      <c r="BI4271" s="567">
        <f t="shared" si="2035"/>
        <v>0</v>
      </c>
      <c r="BJ4271" s="567">
        <f t="shared" si="2035"/>
        <v>0</v>
      </c>
      <c r="BK4271" s="567">
        <f t="shared" si="2035"/>
        <v>0</v>
      </c>
      <c r="BL4271" s="567">
        <f t="shared" si="2035"/>
        <v>0</v>
      </c>
      <c r="BM4271" s="567">
        <f t="shared" si="2035"/>
        <v>0</v>
      </c>
      <c r="BN4271" s="567">
        <f t="shared" si="2035"/>
        <v>0</v>
      </c>
      <c r="BO4271" s="567">
        <f t="shared" si="2035"/>
        <v>0</v>
      </c>
      <c r="BP4271" s="567">
        <f t="shared" si="2035"/>
        <v>0</v>
      </c>
      <c r="BQ4271" s="1376">
        <v>1</v>
      </c>
      <c r="BR4271" s="567"/>
    </row>
    <row r="4272" spans="1:77" s="575" customFormat="1" hidden="1">
      <c r="B4272" s="576"/>
      <c r="C4272" s="577"/>
      <c r="D4272" s="578"/>
      <c r="E4272" s="579"/>
      <c r="F4272" s="578"/>
      <c r="G4272" s="580"/>
      <c r="H4272" s="581">
        <f>J4272</f>
        <v>0</v>
      </c>
      <c r="I4272" s="582"/>
      <c r="J4272" s="580">
        <f>K4272+AA4272+BM4272</f>
        <v>0</v>
      </c>
      <c r="K4272" s="578">
        <f>L4272+T4272+X4272+Y4272+Z4272</f>
        <v>0</v>
      </c>
      <c r="L4272" s="578">
        <f>M4272+S4272</f>
        <v>0</v>
      </c>
      <c r="M4272" s="578">
        <f>N4272+R4272</f>
        <v>0</v>
      </c>
      <c r="N4272" s="578">
        <f>O4272+P4272+Q4272</f>
        <v>0</v>
      </c>
      <c r="O4272" s="578"/>
      <c r="P4272" s="578"/>
      <c r="Q4272" s="578"/>
      <c r="R4272" s="578"/>
      <c r="S4272" s="578"/>
      <c r="T4272" s="578">
        <f>U4272+V4272+W4272</f>
        <v>0</v>
      </c>
      <c r="U4272" s="578"/>
      <c r="V4272" s="578"/>
      <c r="W4272" s="578"/>
      <c r="X4272" s="578"/>
      <c r="Y4272" s="578"/>
      <c r="Z4272" s="578"/>
      <c r="AA4272" s="578">
        <f xml:space="preserve"> SUM(AB4272:AI4272)+SUM(AV4272:BL4272)</f>
        <v>0</v>
      </c>
      <c r="AB4272" s="578"/>
      <c r="AC4272" s="578"/>
      <c r="AD4272" s="578"/>
      <c r="AE4272" s="578"/>
      <c r="AF4272" s="578"/>
      <c r="AG4272" s="578"/>
      <c r="AH4272" s="578"/>
      <c r="AI4272" s="578">
        <f>SUM(AJ4272:AT4272)</f>
        <v>0</v>
      </c>
      <c r="AJ4272" s="578"/>
      <c r="AK4272" s="578"/>
      <c r="AL4272" s="578"/>
      <c r="AM4272" s="578"/>
      <c r="AN4272" s="578"/>
      <c r="AO4272" s="578"/>
      <c r="AP4272" s="578"/>
      <c r="AQ4272" s="578"/>
      <c r="AR4272" s="578"/>
      <c r="AS4272" s="578"/>
      <c r="AT4272" s="578"/>
      <c r="AU4272" s="567"/>
      <c r="AV4272" s="578"/>
      <c r="AW4272" s="578"/>
      <c r="AX4272" s="578"/>
      <c r="AY4272" s="578"/>
      <c r="AZ4272" s="578"/>
      <c r="BA4272" s="578"/>
      <c r="BB4272" s="578"/>
      <c r="BC4272" s="578"/>
      <c r="BD4272" s="578"/>
      <c r="BE4272" s="578"/>
      <c r="BF4272" s="578"/>
      <c r="BG4272" s="578"/>
      <c r="BH4272" s="578"/>
      <c r="BI4272" s="578"/>
      <c r="BJ4272" s="578"/>
      <c r="BK4272" s="578"/>
      <c r="BL4272" s="578"/>
      <c r="BM4272" s="578">
        <f>SUM(BN4272:BP4272)</f>
        <v>0</v>
      </c>
      <c r="BN4272" s="578"/>
      <c r="BO4272" s="578"/>
      <c r="BP4272" s="578"/>
      <c r="BQ4272" s="547">
        <v>1</v>
      </c>
      <c r="BR4272" s="578"/>
    </row>
    <row r="4273" spans="2:70" s="575" customFormat="1" hidden="1">
      <c r="B4273" s="576"/>
      <c r="C4273" s="577"/>
      <c r="D4273" s="578"/>
      <c r="E4273" s="579"/>
      <c r="F4273" s="578"/>
      <c r="G4273" s="580"/>
      <c r="H4273" s="581">
        <f>J4273</f>
        <v>0</v>
      </c>
      <c r="I4273" s="582"/>
      <c r="J4273" s="580">
        <f>K4273+AA4273+BM4273</f>
        <v>0</v>
      </c>
      <c r="K4273" s="578">
        <f>L4273+T4273+X4273+Y4273+Z4273</f>
        <v>0</v>
      </c>
      <c r="L4273" s="578">
        <f>M4273+S4273</f>
        <v>0</v>
      </c>
      <c r="M4273" s="578">
        <f>N4273+R4273</f>
        <v>0</v>
      </c>
      <c r="N4273" s="578">
        <f>O4273+P4273+Q4273</f>
        <v>0</v>
      </c>
      <c r="O4273" s="578"/>
      <c r="P4273" s="578"/>
      <c r="Q4273" s="578"/>
      <c r="R4273" s="578"/>
      <c r="S4273" s="578"/>
      <c r="T4273" s="578">
        <f>U4273+V4273+W4273</f>
        <v>0</v>
      </c>
      <c r="U4273" s="578"/>
      <c r="V4273" s="578"/>
      <c r="W4273" s="578"/>
      <c r="X4273" s="578"/>
      <c r="Y4273" s="578"/>
      <c r="Z4273" s="578"/>
      <c r="AA4273" s="578">
        <f xml:space="preserve"> SUM(AB4273:AI4273)+SUM(AV4273:BL4273)</f>
        <v>0</v>
      </c>
      <c r="AB4273" s="578"/>
      <c r="AC4273" s="578"/>
      <c r="AD4273" s="578"/>
      <c r="AE4273" s="578"/>
      <c r="AF4273" s="578"/>
      <c r="AG4273" s="578"/>
      <c r="AH4273" s="578"/>
      <c r="AI4273" s="578">
        <f>SUM(AJ4273:AT4273)</f>
        <v>0</v>
      </c>
      <c r="AJ4273" s="578"/>
      <c r="AK4273" s="578"/>
      <c r="AL4273" s="578"/>
      <c r="AM4273" s="578"/>
      <c r="AN4273" s="578"/>
      <c r="AO4273" s="578"/>
      <c r="AP4273" s="578"/>
      <c r="AQ4273" s="578"/>
      <c r="AR4273" s="578"/>
      <c r="AS4273" s="578"/>
      <c r="AT4273" s="578"/>
      <c r="AU4273" s="567"/>
      <c r="AV4273" s="578"/>
      <c r="AW4273" s="578"/>
      <c r="AX4273" s="578"/>
      <c r="AY4273" s="578"/>
      <c r="AZ4273" s="578"/>
      <c r="BA4273" s="578"/>
      <c r="BB4273" s="578"/>
      <c r="BC4273" s="578"/>
      <c r="BD4273" s="578"/>
      <c r="BE4273" s="578"/>
      <c r="BF4273" s="578"/>
      <c r="BG4273" s="578"/>
      <c r="BH4273" s="578"/>
      <c r="BI4273" s="578"/>
      <c r="BJ4273" s="578"/>
      <c r="BK4273" s="578"/>
      <c r="BL4273" s="578"/>
      <c r="BM4273" s="578">
        <f>SUM(BN4273:BP4273)</f>
        <v>0</v>
      </c>
      <c r="BN4273" s="578"/>
      <c r="BO4273" s="578"/>
      <c r="BP4273" s="578"/>
      <c r="BQ4273" s="547">
        <v>1</v>
      </c>
      <c r="BR4273" s="578"/>
    </row>
    <row r="4274" spans="2:70" s="1865" customFormat="1" hidden="1">
      <c r="B4274" s="1866"/>
      <c r="C4274" s="1738" t="s">
        <v>2710</v>
      </c>
      <c r="D4274" s="567"/>
      <c r="E4274" s="1867"/>
      <c r="F4274" s="567"/>
      <c r="G4274" s="1868"/>
      <c r="H4274" s="1869">
        <f>SUM(H4275:H4277)</f>
        <v>0</v>
      </c>
      <c r="I4274" s="1870"/>
      <c r="J4274" s="1868">
        <f>SUM(J4275:J4277)</f>
        <v>0</v>
      </c>
      <c r="K4274" s="567">
        <f t="shared" ref="K4274:BP4274" si="2036">SUM(K4275:K4277)</f>
        <v>0</v>
      </c>
      <c r="L4274" s="567">
        <f t="shared" si="2036"/>
        <v>0</v>
      </c>
      <c r="M4274" s="567">
        <f t="shared" si="2036"/>
        <v>0</v>
      </c>
      <c r="N4274" s="567">
        <f t="shared" si="2036"/>
        <v>0</v>
      </c>
      <c r="O4274" s="567">
        <f t="shared" si="2036"/>
        <v>0</v>
      </c>
      <c r="P4274" s="567">
        <f t="shared" si="2036"/>
        <v>0</v>
      </c>
      <c r="Q4274" s="567">
        <f t="shared" si="2036"/>
        <v>0</v>
      </c>
      <c r="R4274" s="567">
        <f t="shared" si="2036"/>
        <v>0</v>
      </c>
      <c r="S4274" s="567">
        <f t="shared" si="2036"/>
        <v>0</v>
      </c>
      <c r="T4274" s="567">
        <f t="shared" si="2036"/>
        <v>0</v>
      </c>
      <c r="U4274" s="567">
        <f t="shared" si="2036"/>
        <v>0</v>
      </c>
      <c r="V4274" s="567">
        <f t="shared" si="2036"/>
        <v>0</v>
      </c>
      <c r="W4274" s="567">
        <f t="shared" si="2036"/>
        <v>0</v>
      </c>
      <c r="X4274" s="567">
        <f t="shared" si="2036"/>
        <v>0</v>
      </c>
      <c r="Y4274" s="567">
        <f t="shared" si="2036"/>
        <v>0</v>
      </c>
      <c r="Z4274" s="567">
        <f t="shared" si="2036"/>
        <v>0</v>
      </c>
      <c r="AA4274" s="567">
        <f t="shared" si="2036"/>
        <v>0</v>
      </c>
      <c r="AB4274" s="567">
        <f t="shared" si="2036"/>
        <v>0</v>
      </c>
      <c r="AC4274" s="567">
        <f t="shared" si="2036"/>
        <v>0</v>
      </c>
      <c r="AD4274" s="567">
        <f t="shared" si="2036"/>
        <v>0</v>
      </c>
      <c r="AE4274" s="567">
        <f t="shared" si="2036"/>
        <v>0</v>
      </c>
      <c r="AF4274" s="567">
        <f t="shared" si="2036"/>
        <v>0</v>
      </c>
      <c r="AG4274" s="567">
        <f t="shared" si="2036"/>
        <v>0</v>
      </c>
      <c r="AH4274" s="567">
        <f t="shared" si="2036"/>
        <v>0</v>
      </c>
      <c r="AI4274" s="567">
        <f t="shared" si="2036"/>
        <v>0</v>
      </c>
      <c r="AJ4274" s="567">
        <f t="shared" si="2036"/>
        <v>0</v>
      </c>
      <c r="AK4274" s="567">
        <f t="shared" si="2036"/>
        <v>0</v>
      </c>
      <c r="AL4274" s="567">
        <f t="shared" si="2036"/>
        <v>0</v>
      </c>
      <c r="AM4274" s="567">
        <f t="shared" si="2036"/>
        <v>0</v>
      </c>
      <c r="AN4274" s="567">
        <f t="shared" si="2036"/>
        <v>0</v>
      </c>
      <c r="AO4274" s="567">
        <f t="shared" si="2036"/>
        <v>0</v>
      </c>
      <c r="AP4274" s="567">
        <f t="shared" si="2036"/>
        <v>0</v>
      </c>
      <c r="AQ4274" s="567">
        <f t="shared" si="2036"/>
        <v>0</v>
      </c>
      <c r="AR4274" s="567">
        <f t="shared" si="2036"/>
        <v>0</v>
      </c>
      <c r="AS4274" s="567">
        <f t="shared" si="2036"/>
        <v>0</v>
      </c>
      <c r="AT4274" s="567">
        <f t="shared" si="2036"/>
        <v>0</v>
      </c>
      <c r="AU4274" s="567">
        <f t="shared" si="2036"/>
        <v>0</v>
      </c>
      <c r="AV4274" s="567">
        <f t="shared" si="2036"/>
        <v>0</v>
      </c>
      <c r="AW4274" s="567">
        <f t="shared" si="2036"/>
        <v>0</v>
      </c>
      <c r="AX4274" s="567">
        <f t="shared" si="2036"/>
        <v>0</v>
      </c>
      <c r="AY4274" s="567">
        <f t="shared" si="2036"/>
        <v>0</v>
      </c>
      <c r="AZ4274" s="567">
        <f t="shared" si="2036"/>
        <v>0</v>
      </c>
      <c r="BA4274" s="567">
        <f t="shared" si="2036"/>
        <v>0</v>
      </c>
      <c r="BB4274" s="567">
        <f t="shared" si="2036"/>
        <v>0</v>
      </c>
      <c r="BC4274" s="567">
        <f t="shared" si="2036"/>
        <v>0</v>
      </c>
      <c r="BD4274" s="567">
        <f t="shared" si="2036"/>
        <v>0</v>
      </c>
      <c r="BE4274" s="567">
        <f t="shared" si="2036"/>
        <v>0</v>
      </c>
      <c r="BF4274" s="567">
        <f t="shared" si="2036"/>
        <v>0</v>
      </c>
      <c r="BG4274" s="567">
        <f t="shared" si="2036"/>
        <v>0</v>
      </c>
      <c r="BH4274" s="567">
        <f t="shared" si="2036"/>
        <v>0</v>
      </c>
      <c r="BI4274" s="567">
        <f t="shared" si="2036"/>
        <v>0</v>
      </c>
      <c r="BJ4274" s="567">
        <f t="shared" si="2036"/>
        <v>0</v>
      </c>
      <c r="BK4274" s="567">
        <f t="shared" si="2036"/>
        <v>0</v>
      </c>
      <c r="BL4274" s="567">
        <f t="shared" si="2036"/>
        <v>0</v>
      </c>
      <c r="BM4274" s="567">
        <f t="shared" si="2036"/>
        <v>0</v>
      </c>
      <c r="BN4274" s="567">
        <f t="shared" si="2036"/>
        <v>0</v>
      </c>
      <c r="BO4274" s="567">
        <f t="shared" si="2036"/>
        <v>0</v>
      </c>
      <c r="BP4274" s="567">
        <f t="shared" si="2036"/>
        <v>0</v>
      </c>
      <c r="BQ4274" s="1376">
        <v>1</v>
      </c>
      <c r="BR4274" s="567"/>
    </row>
    <row r="4275" spans="2:70" s="569" customFormat="1" hidden="1">
      <c r="B4275" s="541"/>
      <c r="C4275" s="672"/>
      <c r="D4275" s="571"/>
      <c r="E4275" s="572"/>
      <c r="F4275" s="571"/>
      <c r="G4275" s="573"/>
      <c r="H4275" s="574"/>
      <c r="I4275" s="546"/>
      <c r="J4275" s="573"/>
      <c r="K4275" s="571"/>
      <c r="L4275" s="571"/>
      <c r="M4275" s="571"/>
      <c r="N4275" s="571"/>
      <c r="O4275" s="571"/>
      <c r="P4275" s="571"/>
      <c r="Q4275" s="571"/>
      <c r="R4275" s="571"/>
      <c r="S4275" s="571"/>
      <c r="T4275" s="571"/>
      <c r="U4275" s="571"/>
      <c r="V4275" s="571"/>
      <c r="W4275" s="571"/>
      <c r="X4275" s="571"/>
      <c r="Y4275" s="571"/>
      <c r="Z4275" s="571"/>
      <c r="AA4275" s="571"/>
      <c r="AB4275" s="571"/>
      <c r="AC4275" s="571"/>
      <c r="AD4275" s="571"/>
      <c r="AE4275" s="571"/>
      <c r="AF4275" s="571"/>
      <c r="AG4275" s="571"/>
      <c r="AH4275" s="571"/>
      <c r="AI4275" s="571"/>
      <c r="AJ4275" s="571"/>
      <c r="AK4275" s="571"/>
      <c r="AL4275" s="571"/>
      <c r="AM4275" s="571"/>
      <c r="AN4275" s="571"/>
      <c r="AO4275" s="571"/>
      <c r="AP4275" s="571"/>
      <c r="AQ4275" s="571"/>
      <c r="AR4275" s="571"/>
      <c r="AS4275" s="571"/>
      <c r="AT4275" s="571"/>
      <c r="AU4275" s="567"/>
      <c r="AV4275" s="571"/>
      <c r="AW4275" s="571"/>
      <c r="AX4275" s="571"/>
      <c r="AY4275" s="571"/>
      <c r="AZ4275" s="571"/>
      <c r="BA4275" s="571"/>
      <c r="BB4275" s="571"/>
      <c r="BC4275" s="571"/>
      <c r="BD4275" s="571"/>
      <c r="BE4275" s="571"/>
      <c r="BF4275" s="571"/>
      <c r="BG4275" s="571"/>
      <c r="BH4275" s="571"/>
      <c r="BI4275" s="571"/>
      <c r="BJ4275" s="571"/>
      <c r="BK4275" s="571"/>
      <c r="BL4275" s="571"/>
      <c r="BM4275" s="571"/>
      <c r="BN4275" s="571"/>
      <c r="BO4275" s="571"/>
      <c r="BP4275" s="571"/>
      <c r="BQ4275" s="542"/>
      <c r="BR4275" s="571"/>
    </row>
    <row r="4276" spans="2:70" s="575" customFormat="1" hidden="1">
      <c r="B4276" s="576"/>
      <c r="C4276" s="577"/>
      <c r="D4276" s="578"/>
      <c r="E4276" s="579"/>
      <c r="F4276" s="578"/>
      <c r="G4276" s="580"/>
      <c r="H4276" s="581">
        <f>J4276</f>
        <v>0</v>
      </c>
      <c r="I4276" s="582"/>
      <c r="J4276" s="580">
        <f>K4276+AA4276+BM4276</f>
        <v>0</v>
      </c>
      <c r="K4276" s="578">
        <f>L4276+T4276+X4276+Y4276+Z4276</f>
        <v>0</v>
      </c>
      <c r="L4276" s="578">
        <f>M4276+S4276</f>
        <v>0</v>
      </c>
      <c r="M4276" s="578">
        <f>N4276+R4276</f>
        <v>0</v>
      </c>
      <c r="N4276" s="578">
        <f>O4276+P4276+Q4276</f>
        <v>0</v>
      </c>
      <c r="O4276" s="578"/>
      <c r="P4276" s="578"/>
      <c r="Q4276" s="578"/>
      <c r="R4276" s="578"/>
      <c r="S4276" s="578"/>
      <c r="T4276" s="578">
        <f>U4276+V4276+W4276</f>
        <v>0</v>
      </c>
      <c r="U4276" s="578"/>
      <c r="V4276" s="578"/>
      <c r="W4276" s="578"/>
      <c r="X4276" s="578"/>
      <c r="Y4276" s="578"/>
      <c r="Z4276" s="578"/>
      <c r="AA4276" s="578">
        <f xml:space="preserve"> SUM(AB4276:AI4276)+SUM(AV4276:BL4276)</f>
        <v>0</v>
      </c>
      <c r="AB4276" s="578"/>
      <c r="AC4276" s="578"/>
      <c r="AD4276" s="578"/>
      <c r="AE4276" s="578"/>
      <c r="AF4276" s="578"/>
      <c r="AG4276" s="578"/>
      <c r="AH4276" s="578"/>
      <c r="AI4276" s="578"/>
      <c r="AJ4276" s="578"/>
      <c r="AK4276" s="578"/>
      <c r="AL4276" s="578"/>
      <c r="AM4276" s="578"/>
      <c r="AN4276" s="578"/>
      <c r="AO4276" s="578"/>
      <c r="AP4276" s="578"/>
      <c r="AQ4276" s="578"/>
      <c r="AR4276" s="578"/>
      <c r="AS4276" s="578"/>
      <c r="AT4276" s="578"/>
      <c r="AU4276" s="567"/>
      <c r="AV4276" s="578"/>
      <c r="AW4276" s="578"/>
      <c r="AX4276" s="578"/>
      <c r="AY4276" s="578"/>
      <c r="AZ4276" s="578"/>
      <c r="BA4276" s="578"/>
      <c r="BB4276" s="578"/>
      <c r="BC4276" s="578"/>
      <c r="BD4276" s="578"/>
      <c r="BE4276" s="578"/>
      <c r="BF4276" s="578"/>
      <c r="BG4276" s="578"/>
      <c r="BH4276" s="578"/>
      <c r="BI4276" s="578"/>
      <c r="BJ4276" s="578"/>
      <c r="BK4276" s="578"/>
      <c r="BL4276" s="578"/>
      <c r="BM4276" s="578">
        <f>SUM(BN4276:BP4276)</f>
        <v>0</v>
      </c>
      <c r="BN4276" s="578"/>
      <c r="BO4276" s="578"/>
      <c r="BP4276" s="578"/>
      <c r="BQ4276" s="547">
        <v>1</v>
      </c>
      <c r="BR4276" s="578"/>
    </row>
    <row r="4277" spans="2:70" s="575" customFormat="1" hidden="1">
      <c r="B4277" s="576"/>
      <c r="C4277" s="577"/>
      <c r="D4277" s="578"/>
      <c r="E4277" s="579"/>
      <c r="F4277" s="578"/>
      <c r="G4277" s="580"/>
      <c r="H4277" s="581">
        <f>J4277</f>
        <v>0</v>
      </c>
      <c r="I4277" s="582"/>
      <c r="J4277" s="580">
        <f>K4277+AA4277+BM4277</f>
        <v>0</v>
      </c>
      <c r="K4277" s="578">
        <f>L4277+T4277+X4277+Y4277+Z4277</f>
        <v>0</v>
      </c>
      <c r="L4277" s="578">
        <f>M4277+S4277</f>
        <v>0</v>
      </c>
      <c r="M4277" s="578">
        <f>N4277+R4277</f>
        <v>0</v>
      </c>
      <c r="N4277" s="578">
        <f>O4277+P4277+Q4277</f>
        <v>0</v>
      </c>
      <c r="O4277" s="578"/>
      <c r="P4277" s="578"/>
      <c r="Q4277" s="578"/>
      <c r="R4277" s="578"/>
      <c r="S4277" s="578"/>
      <c r="T4277" s="578">
        <f>U4277+V4277+W4277</f>
        <v>0</v>
      </c>
      <c r="U4277" s="578"/>
      <c r="V4277" s="578"/>
      <c r="W4277" s="578"/>
      <c r="X4277" s="578"/>
      <c r="Y4277" s="578"/>
      <c r="Z4277" s="578"/>
      <c r="AA4277" s="578">
        <f xml:space="preserve"> SUM(AB4277:AI4277)+SUM(AV4277:BL4277)</f>
        <v>0</v>
      </c>
      <c r="AB4277" s="578"/>
      <c r="AC4277" s="578"/>
      <c r="AD4277" s="578"/>
      <c r="AE4277" s="578"/>
      <c r="AF4277" s="578"/>
      <c r="AG4277" s="578"/>
      <c r="AH4277" s="578"/>
      <c r="AI4277" s="578"/>
      <c r="AJ4277" s="578"/>
      <c r="AK4277" s="578"/>
      <c r="AL4277" s="578"/>
      <c r="AM4277" s="578"/>
      <c r="AN4277" s="578"/>
      <c r="AO4277" s="578"/>
      <c r="AP4277" s="578"/>
      <c r="AQ4277" s="578"/>
      <c r="AR4277" s="578"/>
      <c r="AS4277" s="578"/>
      <c r="AT4277" s="578"/>
      <c r="AU4277" s="567"/>
      <c r="AV4277" s="578"/>
      <c r="AW4277" s="578"/>
      <c r="AX4277" s="578"/>
      <c r="AY4277" s="578"/>
      <c r="AZ4277" s="578"/>
      <c r="BA4277" s="578"/>
      <c r="BB4277" s="578"/>
      <c r="BC4277" s="578"/>
      <c r="BD4277" s="578"/>
      <c r="BE4277" s="578"/>
      <c r="BF4277" s="578"/>
      <c r="BG4277" s="578"/>
      <c r="BH4277" s="578"/>
      <c r="BI4277" s="578"/>
      <c r="BJ4277" s="578"/>
      <c r="BK4277" s="578"/>
      <c r="BL4277" s="578"/>
      <c r="BM4277" s="578">
        <f>SUM(BN4277:BP4277)</f>
        <v>0</v>
      </c>
      <c r="BN4277" s="578"/>
      <c r="BO4277" s="578"/>
      <c r="BP4277" s="578"/>
      <c r="BQ4277" s="547">
        <v>1</v>
      </c>
      <c r="BR4277" s="578"/>
    </row>
    <row r="4278" spans="2:70" s="593" customFormat="1" ht="14.25" hidden="1">
      <c r="B4278" s="594" t="s">
        <v>1179</v>
      </c>
      <c r="C4278" s="1579" t="s">
        <v>1180</v>
      </c>
      <c r="D4278" s="596"/>
      <c r="E4278" s="597"/>
      <c r="F4278" s="596"/>
      <c r="G4278" s="598"/>
      <c r="H4278" s="599">
        <f t="shared" ref="H4278:BP4278" si="2037">H4279+H4296</f>
        <v>65.47</v>
      </c>
      <c r="I4278" s="1019">
        <f t="shared" si="2037"/>
        <v>2.4500000000000002</v>
      </c>
      <c r="J4278" s="599">
        <f t="shared" si="2037"/>
        <v>65.47</v>
      </c>
      <c r="K4278" s="599">
        <f t="shared" si="2037"/>
        <v>65.239999999999995</v>
      </c>
      <c r="L4278" s="599">
        <f t="shared" si="2037"/>
        <v>54.459999999999994</v>
      </c>
      <c r="M4278" s="599">
        <f t="shared" si="2037"/>
        <v>54.41</v>
      </c>
      <c r="N4278" s="599">
        <f t="shared" si="2037"/>
        <v>53.86</v>
      </c>
      <c r="O4278" s="599">
        <f t="shared" si="2037"/>
        <v>13.64</v>
      </c>
      <c r="P4278" s="599">
        <f t="shared" si="2037"/>
        <v>40.22</v>
      </c>
      <c r="Q4278" s="599">
        <f t="shared" si="2037"/>
        <v>0</v>
      </c>
      <c r="R4278" s="596">
        <f t="shared" si="2037"/>
        <v>0.55000000000000004</v>
      </c>
      <c r="S4278" s="599">
        <f t="shared" si="2037"/>
        <v>0.05</v>
      </c>
      <c r="T4278" s="599">
        <f t="shared" si="2037"/>
        <v>0</v>
      </c>
      <c r="U4278" s="599">
        <f t="shared" si="2037"/>
        <v>0</v>
      </c>
      <c r="V4278" s="599">
        <f t="shared" si="2037"/>
        <v>0</v>
      </c>
      <c r="W4278" s="599">
        <f t="shared" si="2037"/>
        <v>0</v>
      </c>
      <c r="X4278" s="599">
        <f t="shared" si="2037"/>
        <v>0</v>
      </c>
      <c r="Y4278" s="599">
        <f t="shared" si="2037"/>
        <v>10.78</v>
      </c>
      <c r="Z4278" s="599">
        <f t="shared" si="2037"/>
        <v>0</v>
      </c>
      <c r="AA4278" s="599">
        <f t="shared" si="2037"/>
        <v>0.23</v>
      </c>
      <c r="AB4278" s="599">
        <f t="shared" si="2037"/>
        <v>0</v>
      </c>
      <c r="AC4278" s="599">
        <f t="shared" si="2037"/>
        <v>0</v>
      </c>
      <c r="AD4278" s="599">
        <f t="shared" si="2037"/>
        <v>0</v>
      </c>
      <c r="AE4278" s="599">
        <f t="shared" si="2037"/>
        <v>0</v>
      </c>
      <c r="AF4278" s="599">
        <f t="shared" si="2037"/>
        <v>0</v>
      </c>
      <c r="AG4278" s="599">
        <f t="shared" si="2037"/>
        <v>0</v>
      </c>
      <c r="AH4278" s="599">
        <f t="shared" si="2037"/>
        <v>0</v>
      </c>
      <c r="AI4278" s="599">
        <f t="shared" si="2037"/>
        <v>0.1</v>
      </c>
      <c r="AJ4278" s="599">
        <f t="shared" si="2037"/>
        <v>0.1</v>
      </c>
      <c r="AK4278" s="599">
        <f t="shared" si="2037"/>
        <v>0</v>
      </c>
      <c r="AL4278" s="599">
        <f t="shared" si="2037"/>
        <v>0</v>
      </c>
      <c r="AM4278" s="599">
        <f t="shared" si="2037"/>
        <v>0</v>
      </c>
      <c r="AN4278" s="599">
        <f t="shared" si="2037"/>
        <v>0</v>
      </c>
      <c r="AO4278" s="599">
        <f t="shared" si="2037"/>
        <v>0</v>
      </c>
      <c r="AP4278" s="599">
        <f t="shared" si="2037"/>
        <v>0</v>
      </c>
      <c r="AQ4278" s="599">
        <f t="shared" si="2037"/>
        <v>0</v>
      </c>
      <c r="AR4278" s="599">
        <f t="shared" si="2037"/>
        <v>0</v>
      </c>
      <c r="AS4278" s="599">
        <f t="shared" si="2037"/>
        <v>0</v>
      </c>
      <c r="AT4278" s="599">
        <f t="shared" si="2037"/>
        <v>0</v>
      </c>
      <c r="AU4278" s="599">
        <f t="shared" si="2037"/>
        <v>0</v>
      </c>
      <c r="AV4278" s="599">
        <f t="shared" si="2037"/>
        <v>0</v>
      </c>
      <c r="AW4278" s="599">
        <f t="shared" si="2037"/>
        <v>0</v>
      </c>
      <c r="AX4278" s="599">
        <f t="shared" si="2037"/>
        <v>0</v>
      </c>
      <c r="AY4278" s="599">
        <f t="shared" si="2037"/>
        <v>0.13</v>
      </c>
      <c r="AZ4278" s="599">
        <f t="shared" si="2037"/>
        <v>0</v>
      </c>
      <c r="BA4278" s="599">
        <f t="shared" si="2037"/>
        <v>0</v>
      </c>
      <c r="BB4278" s="599">
        <f t="shared" si="2037"/>
        <v>0</v>
      </c>
      <c r="BC4278" s="599">
        <f t="shared" si="2037"/>
        <v>0</v>
      </c>
      <c r="BD4278" s="599">
        <f t="shared" si="2037"/>
        <v>0</v>
      </c>
      <c r="BE4278" s="599">
        <f t="shared" si="2037"/>
        <v>0</v>
      </c>
      <c r="BF4278" s="599">
        <f t="shared" si="2037"/>
        <v>0</v>
      </c>
      <c r="BG4278" s="599">
        <f t="shared" si="2037"/>
        <v>0</v>
      </c>
      <c r="BH4278" s="599">
        <f t="shared" si="2037"/>
        <v>0</v>
      </c>
      <c r="BI4278" s="599">
        <f t="shared" si="2037"/>
        <v>0</v>
      </c>
      <c r="BJ4278" s="599">
        <f t="shared" si="2037"/>
        <v>0</v>
      </c>
      <c r="BK4278" s="599">
        <f t="shared" si="2037"/>
        <v>0</v>
      </c>
      <c r="BL4278" s="599">
        <f t="shared" si="2037"/>
        <v>0</v>
      </c>
      <c r="BM4278" s="599">
        <f t="shared" si="2037"/>
        <v>0</v>
      </c>
      <c r="BN4278" s="599">
        <f t="shared" si="2037"/>
        <v>0</v>
      </c>
      <c r="BO4278" s="599">
        <f t="shared" si="2037"/>
        <v>0</v>
      </c>
      <c r="BP4278" s="599">
        <f t="shared" si="2037"/>
        <v>0</v>
      </c>
      <c r="BQ4278" s="601">
        <v>1</v>
      </c>
      <c r="BR4278" s="596"/>
    </row>
    <row r="4279" spans="2:70" s="559" customFormat="1" hidden="1">
      <c r="B4279" s="560"/>
      <c r="C4279" s="561" t="s">
        <v>2709</v>
      </c>
      <c r="D4279" s="562"/>
      <c r="E4279" s="563"/>
      <c r="F4279" s="562"/>
      <c r="G4279" s="564"/>
      <c r="H4279" s="565">
        <f>SUM(H4280:H4295)</f>
        <v>0</v>
      </c>
      <c r="I4279" s="565">
        <f t="shared" ref="I4279:BP4279" si="2038">SUM(I4280:I4295)</f>
        <v>0</v>
      </c>
      <c r="J4279" s="565">
        <f t="shared" si="2038"/>
        <v>0</v>
      </c>
      <c r="K4279" s="565">
        <f t="shared" si="2038"/>
        <v>0</v>
      </c>
      <c r="L4279" s="565">
        <f t="shared" si="2038"/>
        <v>0</v>
      </c>
      <c r="M4279" s="565">
        <f t="shared" si="2038"/>
        <v>0</v>
      </c>
      <c r="N4279" s="565">
        <f t="shared" si="2038"/>
        <v>0</v>
      </c>
      <c r="O4279" s="565">
        <f t="shared" si="2038"/>
        <v>0</v>
      </c>
      <c r="P4279" s="565">
        <f t="shared" si="2038"/>
        <v>0</v>
      </c>
      <c r="Q4279" s="565">
        <f t="shared" si="2038"/>
        <v>0</v>
      </c>
      <c r="R4279" s="565">
        <f t="shared" si="2038"/>
        <v>0</v>
      </c>
      <c r="S4279" s="565">
        <f t="shared" si="2038"/>
        <v>0</v>
      </c>
      <c r="T4279" s="565">
        <f t="shared" si="2038"/>
        <v>0</v>
      </c>
      <c r="U4279" s="565">
        <f t="shared" si="2038"/>
        <v>0</v>
      </c>
      <c r="V4279" s="565">
        <f t="shared" si="2038"/>
        <v>0</v>
      </c>
      <c r="W4279" s="565">
        <f t="shared" si="2038"/>
        <v>0</v>
      </c>
      <c r="X4279" s="565">
        <f t="shared" si="2038"/>
        <v>0</v>
      </c>
      <c r="Y4279" s="565">
        <f t="shared" si="2038"/>
        <v>0</v>
      </c>
      <c r="Z4279" s="565">
        <f t="shared" si="2038"/>
        <v>0</v>
      </c>
      <c r="AA4279" s="565">
        <f t="shared" si="2038"/>
        <v>0</v>
      </c>
      <c r="AB4279" s="565">
        <f t="shared" si="2038"/>
        <v>0</v>
      </c>
      <c r="AC4279" s="565">
        <f t="shared" si="2038"/>
        <v>0</v>
      </c>
      <c r="AD4279" s="565">
        <f t="shared" si="2038"/>
        <v>0</v>
      </c>
      <c r="AE4279" s="565">
        <f t="shared" si="2038"/>
        <v>0</v>
      </c>
      <c r="AF4279" s="565">
        <f t="shared" si="2038"/>
        <v>0</v>
      </c>
      <c r="AG4279" s="565">
        <f t="shared" si="2038"/>
        <v>0</v>
      </c>
      <c r="AH4279" s="565">
        <f t="shared" si="2038"/>
        <v>0</v>
      </c>
      <c r="AI4279" s="565">
        <f t="shared" si="2038"/>
        <v>0</v>
      </c>
      <c r="AJ4279" s="565">
        <f t="shared" si="2038"/>
        <v>0</v>
      </c>
      <c r="AK4279" s="565">
        <f t="shared" si="2038"/>
        <v>0</v>
      </c>
      <c r="AL4279" s="565">
        <f t="shared" si="2038"/>
        <v>0</v>
      </c>
      <c r="AM4279" s="565">
        <f t="shared" si="2038"/>
        <v>0</v>
      </c>
      <c r="AN4279" s="565">
        <f t="shared" si="2038"/>
        <v>0</v>
      </c>
      <c r="AO4279" s="565">
        <f t="shared" si="2038"/>
        <v>0</v>
      </c>
      <c r="AP4279" s="565">
        <f t="shared" si="2038"/>
        <v>0</v>
      </c>
      <c r="AQ4279" s="565">
        <f t="shared" si="2038"/>
        <v>0</v>
      </c>
      <c r="AR4279" s="565">
        <f t="shared" si="2038"/>
        <v>0</v>
      </c>
      <c r="AS4279" s="565">
        <f t="shared" si="2038"/>
        <v>0</v>
      </c>
      <c r="AT4279" s="565">
        <f t="shared" si="2038"/>
        <v>0</v>
      </c>
      <c r="AU4279" s="565">
        <f t="shared" si="2038"/>
        <v>0</v>
      </c>
      <c r="AV4279" s="565">
        <f t="shared" si="2038"/>
        <v>0</v>
      </c>
      <c r="AW4279" s="565">
        <f t="shared" si="2038"/>
        <v>0</v>
      </c>
      <c r="AX4279" s="565">
        <f t="shared" si="2038"/>
        <v>0</v>
      </c>
      <c r="AY4279" s="565">
        <f t="shared" si="2038"/>
        <v>0</v>
      </c>
      <c r="AZ4279" s="565">
        <f t="shared" si="2038"/>
        <v>0</v>
      </c>
      <c r="BA4279" s="565">
        <f t="shared" si="2038"/>
        <v>0</v>
      </c>
      <c r="BB4279" s="565">
        <f t="shared" si="2038"/>
        <v>0</v>
      </c>
      <c r="BC4279" s="565">
        <f t="shared" si="2038"/>
        <v>0</v>
      </c>
      <c r="BD4279" s="565">
        <f t="shared" si="2038"/>
        <v>0</v>
      </c>
      <c r="BE4279" s="565">
        <f t="shared" si="2038"/>
        <v>0</v>
      </c>
      <c r="BF4279" s="565">
        <f t="shared" si="2038"/>
        <v>0</v>
      </c>
      <c r="BG4279" s="565">
        <f t="shared" si="2038"/>
        <v>0</v>
      </c>
      <c r="BH4279" s="565">
        <f t="shared" si="2038"/>
        <v>0</v>
      </c>
      <c r="BI4279" s="565">
        <f t="shared" si="2038"/>
        <v>0</v>
      </c>
      <c r="BJ4279" s="565">
        <f t="shared" si="2038"/>
        <v>0</v>
      </c>
      <c r="BK4279" s="565">
        <f t="shared" si="2038"/>
        <v>0</v>
      </c>
      <c r="BL4279" s="565">
        <f t="shared" si="2038"/>
        <v>0</v>
      </c>
      <c r="BM4279" s="565">
        <f t="shared" si="2038"/>
        <v>0</v>
      </c>
      <c r="BN4279" s="565">
        <f t="shared" si="2038"/>
        <v>0</v>
      </c>
      <c r="BO4279" s="565">
        <f t="shared" si="2038"/>
        <v>0</v>
      </c>
      <c r="BP4279" s="565">
        <f t="shared" si="2038"/>
        <v>0</v>
      </c>
      <c r="BQ4279" s="568">
        <v>1</v>
      </c>
      <c r="BR4279" s="562"/>
    </row>
    <row r="4280" spans="2:70" s="575" customFormat="1" hidden="1">
      <c r="B4280" s="576"/>
      <c r="C4280" s="849"/>
      <c r="D4280" s="578"/>
      <c r="E4280" s="579"/>
      <c r="F4280" s="578"/>
      <c r="G4280" s="580"/>
      <c r="H4280" s="581"/>
      <c r="I4280" s="582"/>
      <c r="J4280" s="580"/>
      <c r="K4280" s="578"/>
      <c r="L4280" s="578"/>
      <c r="M4280" s="578"/>
      <c r="N4280" s="578"/>
      <c r="O4280" s="578"/>
      <c r="P4280" s="578"/>
      <c r="Q4280" s="578"/>
      <c r="R4280" s="578"/>
      <c r="S4280" s="578"/>
      <c r="T4280" s="578"/>
      <c r="U4280" s="578"/>
      <c r="V4280" s="578"/>
      <c r="W4280" s="578"/>
      <c r="X4280" s="578"/>
      <c r="Y4280" s="578"/>
      <c r="Z4280" s="578"/>
      <c r="AA4280" s="578"/>
      <c r="AB4280" s="578"/>
      <c r="AC4280" s="578"/>
      <c r="AD4280" s="578"/>
      <c r="AE4280" s="578"/>
      <c r="AF4280" s="578"/>
      <c r="AG4280" s="578"/>
      <c r="AH4280" s="578"/>
      <c r="AI4280" s="578"/>
      <c r="AJ4280" s="578"/>
      <c r="AK4280" s="578"/>
      <c r="AL4280" s="578"/>
      <c r="AM4280" s="578"/>
      <c r="AN4280" s="578"/>
      <c r="AO4280" s="578"/>
      <c r="AP4280" s="578"/>
      <c r="AQ4280" s="578"/>
      <c r="AR4280" s="578"/>
      <c r="AS4280" s="578"/>
      <c r="AT4280" s="578"/>
      <c r="AU4280" s="567"/>
      <c r="AV4280" s="578"/>
      <c r="AW4280" s="578"/>
      <c r="AX4280" s="578"/>
      <c r="AY4280" s="578"/>
      <c r="AZ4280" s="578"/>
      <c r="BA4280" s="578"/>
      <c r="BB4280" s="578"/>
      <c r="BC4280" s="578"/>
      <c r="BD4280" s="578"/>
      <c r="BE4280" s="578"/>
      <c r="BF4280" s="578"/>
      <c r="BG4280" s="578"/>
      <c r="BH4280" s="578"/>
      <c r="BI4280" s="578"/>
      <c r="BJ4280" s="578"/>
      <c r="BK4280" s="578"/>
      <c r="BL4280" s="578"/>
      <c r="BM4280" s="578"/>
      <c r="BN4280" s="578"/>
      <c r="BO4280" s="578"/>
      <c r="BP4280" s="578"/>
      <c r="BQ4280" s="547"/>
      <c r="BR4280" s="578"/>
    </row>
    <row r="4281" spans="2:70" s="575" customFormat="1" hidden="1">
      <c r="B4281" s="576"/>
      <c r="C4281" s="849"/>
      <c r="D4281" s="578"/>
      <c r="E4281" s="579"/>
      <c r="F4281" s="578"/>
      <c r="G4281" s="580"/>
      <c r="H4281" s="581"/>
      <c r="I4281" s="582"/>
      <c r="J4281" s="580"/>
      <c r="K4281" s="578"/>
      <c r="L4281" s="578"/>
      <c r="M4281" s="578"/>
      <c r="N4281" s="578"/>
      <c r="O4281" s="578"/>
      <c r="P4281" s="578"/>
      <c r="Q4281" s="578"/>
      <c r="R4281" s="578"/>
      <c r="S4281" s="578"/>
      <c r="T4281" s="578"/>
      <c r="U4281" s="578"/>
      <c r="V4281" s="578"/>
      <c r="W4281" s="578"/>
      <c r="X4281" s="578"/>
      <c r="Y4281" s="578"/>
      <c r="Z4281" s="578"/>
      <c r="AA4281" s="578"/>
      <c r="AB4281" s="578"/>
      <c r="AC4281" s="578"/>
      <c r="AD4281" s="578"/>
      <c r="AE4281" s="578"/>
      <c r="AF4281" s="578"/>
      <c r="AG4281" s="578"/>
      <c r="AH4281" s="578"/>
      <c r="AI4281" s="578"/>
      <c r="AJ4281" s="578"/>
      <c r="AK4281" s="578"/>
      <c r="AL4281" s="578"/>
      <c r="AM4281" s="578"/>
      <c r="AN4281" s="578"/>
      <c r="AO4281" s="578"/>
      <c r="AP4281" s="578"/>
      <c r="AQ4281" s="578"/>
      <c r="AR4281" s="578"/>
      <c r="AS4281" s="578"/>
      <c r="AT4281" s="578"/>
      <c r="AU4281" s="567"/>
      <c r="AV4281" s="578"/>
      <c r="AW4281" s="578"/>
      <c r="AX4281" s="578"/>
      <c r="AY4281" s="578"/>
      <c r="AZ4281" s="578"/>
      <c r="BA4281" s="578"/>
      <c r="BB4281" s="578"/>
      <c r="BC4281" s="578"/>
      <c r="BD4281" s="578"/>
      <c r="BE4281" s="578"/>
      <c r="BF4281" s="578"/>
      <c r="BG4281" s="578"/>
      <c r="BH4281" s="578"/>
      <c r="BI4281" s="578"/>
      <c r="BJ4281" s="578"/>
      <c r="BK4281" s="578"/>
      <c r="BL4281" s="578"/>
      <c r="BM4281" s="578"/>
      <c r="BN4281" s="578"/>
      <c r="BO4281" s="578"/>
      <c r="BP4281" s="578"/>
      <c r="BQ4281" s="547"/>
      <c r="BR4281" s="578"/>
    </row>
    <row r="4282" spans="2:70" s="575" customFormat="1" hidden="1">
      <c r="B4282" s="576"/>
      <c r="C4282" s="849"/>
      <c r="D4282" s="578"/>
      <c r="E4282" s="579"/>
      <c r="F4282" s="578"/>
      <c r="G4282" s="580"/>
      <c r="H4282" s="581"/>
      <c r="I4282" s="582"/>
      <c r="J4282" s="580"/>
      <c r="K4282" s="578"/>
      <c r="L4282" s="578"/>
      <c r="M4282" s="578"/>
      <c r="N4282" s="578"/>
      <c r="O4282" s="578"/>
      <c r="P4282" s="578"/>
      <c r="Q4282" s="578"/>
      <c r="R4282" s="578"/>
      <c r="S4282" s="578"/>
      <c r="T4282" s="578"/>
      <c r="U4282" s="578"/>
      <c r="V4282" s="578"/>
      <c r="W4282" s="578"/>
      <c r="X4282" s="578"/>
      <c r="Y4282" s="578"/>
      <c r="Z4282" s="578"/>
      <c r="AA4282" s="578"/>
      <c r="AB4282" s="578"/>
      <c r="AC4282" s="578"/>
      <c r="AD4282" s="578"/>
      <c r="AE4282" s="578"/>
      <c r="AF4282" s="578"/>
      <c r="AG4282" s="578"/>
      <c r="AH4282" s="578"/>
      <c r="AI4282" s="578"/>
      <c r="AJ4282" s="578"/>
      <c r="AK4282" s="578"/>
      <c r="AL4282" s="578"/>
      <c r="AM4282" s="578"/>
      <c r="AN4282" s="578"/>
      <c r="AO4282" s="578"/>
      <c r="AP4282" s="578"/>
      <c r="AQ4282" s="578"/>
      <c r="AR4282" s="578"/>
      <c r="AS4282" s="578"/>
      <c r="AT4282" s="578"/>
      <c r="AU4282" s="567"/>
      <c r="AV4282" s="578"/>
      <c r="AW4282" s="578"/>
      <c r="AX4282" s="578"/>
      <c r="AY4282" s="578"/>
      <c r="AZ4282" s="578"/>
      <c r="BA4282" s="578"/>
      <c r="BB4282" s="578"/>
      <c r="BC4282" s="578"/>
      <c r="BD4282" s="578"/>
      <c r="BE4282" s="578"/>
      <c r="BF4282" s="578"/>
      <c r="BG4282" s="578"/>
      <c r="BH4282" s="578"/>
      <c r="BI4282" s="578"/>
      <c r="BJ4282" s="578"/>
      <c r="BK4282" s="578"/>
      <c r="BL4282" s="578"/>
      <c r="BM4282" s="578"/>
      <c r="BN4282" s="578"/>
      <c r="BO4282" s="578"/>
      <c r="BP4282" s="578"/>
      <c r="BQ4282" s="547"/>
      <c r="BR4282" s="578"/>
    </row>
    <row r="4283" spans="2:70" s="575" customFormat="1" hidden="1">
      <c r="B4283" s="576"/>
      <c r="C4283" s="849"/>
      <c r="D4283" s="578"/>
      <c r="E4283" s="579"/>
      <c r="F4283" s="578"/>
      <c r="G4283" s="580"/>
      <c r="H4283" s="581"/>
      <c r="I4283" s="582"/>
      <c r="J4283" s="580"/>
      <c r="K4283" s="578"/>
      <c r="L4283" s="578"/>
      <c r="M4283" s="578"/>
      <c r="N4283" s="578"/>
      <c r="O4283" s="578"/>
      <c r="P4283" s="578"/>
      <c r="Q4283" s="578"/>
      <c r="R4283" s="578"/>
      <c r="S4283" s="578"/>
      <c r="T4283" s="578"/>
      <c r="U4283" s="578"/>
      <c r="V4283" s="578"/>
      <c r="W4283" s="578"/>
      <c r="X4283" s="578"/>
      <c r="Y4283" s="578"/>
      <c r="Z4283" s="578"/>
      <c r="AA4283" s="578"/>
      <c r="AB4283" s="578"/>
      <c r="AC4283" s="578"/>
      <c r="AD4283" s="578"/>
      <c r="AE4283" s="578"/>
      <c r="AF4283" s="578"/>
      <c r="AG4283" s="578"/>
      <c r="AH4283" s="578"/>
      <c r="AI4283" s="578"/>
      <c r="AJ4283" s="578"/>
      <c r="AK4283" s="578"/>
      <c r="AL4283" s="578"/>
      <c r="AM4283" s="578"/>
      <c r="AN4283" s="578"/>
      <c r="AO4283" s="578"/>
      <c r="AP4283" s="578"/>
      <c r="AQ4283" s="578"/>
      <c r="AR4283" s="578"/>
      <c r="AS4283" s="578"/>
      <c r="AT4283" s="578"/>
      <c r="AU4283" s="567"/>
      <c r="AV4283" s="578"/>
      <c r="AW4283" s="578"/>
      <c r="AX4283" s="578"/>
      <c r="AY4283" s="578"/>
      <c r="AZ4283" s="578"/>
      <c r="BA4283" s="578"/>
      <c r="BB4283" s="578"/>
      <c r="BC4283" s="578"/>
      <c r="BD4283" s="578"/>
      <c r="BE4283" s="578"/>
      <c r="BF4283" s="578"/>
      <c r="BG4283" s="578"/>
      <c r="BH4283" s="578"/>
      <c r="BI4283" s="578"/>
      <c r="BJ4283" s="578"/>
      <c r="BK4283" s="578"/>
      <c r="BL4283" s="578"/>
      <c r="BM4283" s="578"/>
      <c r="BN4283" s="578"/>
      <c r="BO4283" s="578"/>
      <c r="BP4283" s="578"/>
      <c r="BQ4283" s="547"/>
      <c r="BR4283" s="578"/>
    </row>
    <row r="4284" spans="2:70" s="575" customFormat="1" hidden="1">
      <c r="B4284" s="576"/>
      <c r="C4284" s="849"/>
      <c r="D4284" s="578"/>
      <c r="E4284" s="579"/>
      <c r="F4284" s="578"/>
      <c r="G4284" s="580"/>
      <c r="H4284" s="581"/>
      <c r="I4284" s="582"/>
      <c r="J4284" s="580"/>
      <c r="K4284" s="578"/>
      <c r="L4284" s="578"/>
      <c r="M4284" s="578"/>
      <c r="N4284" s="578"/>
      <c r="O4284" s="578"/>
      <c r="P4284" s="578"/>
      <c r="Q4284" s="578"/>
      <c r="R4284" s="578"/>
      <c r="S4284" s="578"/>
      <c r="T4284" s="578"/>
      <c r="U4284" s="578"/>
      <c r="V4284" s="578"/>
      <c r="W4284" s="578"/>
      <c r="X4284" s="578"/>
      <c r="Y4284" s="578"/>
      <c r="Z4284" s="578"/>
      <c r="AA4284" s="578"/>
      <c r="AB4284" s="578"/>
      <c r="AC4284" s="578"/>
      <c r="AD4284" s="578"/>
      <c r="AE4284" s="578"/>
      <c r="AF4284" s="578"/>
      <c r="AG4284" s="578"/>
      <c r="AH4284" s="578"/>
      <c r="AI4284" s="578"/>
      <c r="AJ4284" s="578"/>
      <c r="AK4284" s="578"/>
      <c r="AL4284" s="578"/>
      <c r="AM4284" s="578"/>
      <c r="AN4284" s="578"/>
      <c r="AO4284" s="578"/>
      <c r="AP4284" s="578"/>
      <c r="AQ4284" s="578"/>
      <c r="AR4284" s="578"/>
      <c r="AS4284" s="578"/>
      <c r="AT4284" s="578"/>
      <c r="AU4284" s="567"/>
      <c r="AV4284" s="578"/>
      <c r="AW4284" s="578"/>
      <c r="AX4284" s="578"/>
      <c r="AY4284" s="578"/>
      <c r="AZ4284" s="578"/>
      <c r="BA4284" s="578"/>
      <c r="BB4284" s="578"/>
      <c r="BC4284" s="578"/>
      <c r="BD4284" s="578"/>
      <c r="BE4284" s="578"/>
      <c r="BF4284" s="578"/>
      <c r="BG4284" s="578"/>
      <c r="BH4284" s="578"/>
      <c r="BI4284" s="578"/>
      <c r="BJ4284" s="578"/>
      <c r="BK4284" s="578"/>
      <c r="BL4284" s="578"/>
      <c r="BM4284" s="578"/>
      <c r="BN4284" s="578"/>
      <c r="BO4284" s="578"/>
      <c r="BP4284" s="578"/>
      <c r="BQ4284" s="547"/>
      <c r="BR4284" s="578"/>
    </row>
    <row r="4285" spans="2:70" s="575" customFormat="1" hidden="1">
      <c r="B4285" s="576"/>
      <c r="C4285" s="849"/>
      <c r="D4285" s="578"/>
      <c r="E4285" s="579"/>
      <c r="F4285" s="578"/>
      <c r="G4285" s="580"/>
      <c r="H4285" s="581"/>
      <c r="I4285" s="582"/>
      <c r="J4285" s="580"/>
      <c r="K4285" s="578"/>
      <c r="L4285" s="578"/>
      <c r="M4285" s="578"/>
      <c r="N4285" s="578"/>
      <c r="O4285" s="578"/>
      <c r="P4285" s="578"/>
      <c r="Q4285" s="578"/>
      <c r="R4285" s="578"/>
      <c r="S4285" s="578"/>
      <c r="T4285" s="578"/>
      <c r="U4285" s="578"/>
      <c r="V4285" s="578"/>
      <c r="W4285" s="578"/>
      <c r="X4285" s="578"/>
      <c r="Y4285" s="578"/>
      <c r="Z4285" s="578"/>
      <c r="AA4285" s="578"/>
      <c r="AB4285" s="578"/>
      <c r="AC4285" s="578"/>
      <c r="AD4285" s="578"/>
      <c r="AE4285" s="578"/>
      <c r="AF4285" s="578"/>
      <c r="AG4285" s="578"/>
      <c r="AH4285" s="578"/>
      <c r="AI4285" s="578"/>
      <c r="AJ4285" s="578"/>
      <c r="AK4285" s="578"/>
      <c r="AL4285" s="578"/>
      <c r="AM4285" s="578"/>
      <c r="AN4285" s="578"/>
      <c r="AO4285" s="578"/>
      <c r="AP4285" s="578"/>
      <c r="AQ4285" s="578"/>
      <c r="AR4285" s="578"/>
      <c r="AS4285" s="578"/>
      <c r="AT4285" s="578"/>
      <c r="AU4285" s="567"/>
      <c r="AV4285" s="578"/>
      <c r="AW4285" s="578"/>
      <c r="AX4285" s="578"/>
      <c r="AY4285" s="578"/>
      <c r="AZ4285" s="578"/>
      <c r="BA4285" s="578"/>
      <c r="BB4285" s="578"/>
      <c r="BC4285" s="578"/>
      <c r="BD4285" s="578"/>
      <c r="BE4285" s="578"/>
      <c r="BF4285" s="578"/>
      <c r="BG4285" s="578"/>
      <c r="BH4285" s="578"/>
      <c r="BI4285" s="578"/>
      <c r="BJ4285" s="578"/>
      <c r="BK4285" s="578"/>
      <c r="BL4285" s="578"/>
      <c r="BM4285" s="578"/>
      <c r="BN4285" s="578"/>
      <c r="BO4285" s="578"/>
      <c r="BP4285" s="578"/>
      <c r="BQ4285" s="547"/>
      <c r="BR4285" s="578"/>
    </row>
    <row r="4286" spans="2:70" s="575" customFormat="1" hidden="1">
      <c r="B4286" s="576"/>
      <c r="C4286" s="849"/>
      <c r="D4286" s="578"/>
      <c r="E4286" s="579"/>
      <c r="F4286" s="578"/>
      <c r="G4286" s="580"/>
      <c r="H4286" s="581"/>
      <c r="I4286" s="582"/>
      <c r="J4286" s="580"/>
      <c r="K4286" s="578"/>
      <c r="L4286" s="578"/>
      <c r="M4286" s="578"/>
      <c r="N4286" s="578"/>
      <c r="O4286" s="578"/>
      <c r="P4286" s="578"/>
      <c r="Q4286" s="578"/>
      <c r="R4286" s="578"/>
      <c r="S4286" s="578"/>
      <c r="T4286" s="578"/>
      <c r="U4286" s="578"/>
      <c r="V4286" s="578"/>
      <c r="W4286" s="578"/>
      <c r="X4286" s="578"/>
      <c r="Y4286" s="578"/>
      <c r="Z4286" s="578"/>
      <c r="AA4286" s="578"/>
      <c r="AB4286" s="578"/>
      <c r="AC4286" s="578"/>
      <c r="AD4286" s="578"/>
      <c r="AE4286" s="578"/>
      <c r="AF4286" s="578"/>
      <c r="AG4286" s="578"/>
      <c r="AH4286" s="578"/>
      <c r="AI4286" s="578"/>
      <c r="AJ4286" s="578"/>
      <c r="AK4286" s="578"/>
      <c r="AL4286" s="578"/>
      <c r="AM4286" s="578"/>
      <c r="AN4286" s="578"/>
      <c r="AO4286" s="578"/>
      <c r="AP4286" s="578"/>
      <c r="AQ4286" s="578"/>
      <c r="AR4286" s="578"/>
      <c r="AS4286" s="578"/>
      <c r="AT4286" s="578"/>
      <c r="AU4286" s="567"/>
      <c r="AV4286" s="578"/>
      <c r="AW4286" s="578"/>
      <c r="AX4286" s="578"/>
      <c r="AY4286" s="578"/>
      <c r="AZ4286" s="578"/>
      <c r="BA4286" s="578"/>
      <c r="BB4286" s="578"/>
      <c r="BC4286" s="578"/>
      <c r="BD4286" s="578"/>
      <c r="BE4286" s="578"/>
      <c r="BF4286" s="578"/>
      <c r="BG4286" s="578"/>
      <c r="BH4286" s="578"/>
      <c r="BI4286" s="578"/>
      <c r="BJ4286" s="578"/>
      <c r="BK4286" s="578"/>
      <c r="BL4286" s="578"/>
      <c r="BM4286" s="578"/>
      <c r="BN4286" s="578"/>
      <c r="BO4286" s="578"/>
      <c r="BP4286" s="578"/>
      <c r="BQ4286" s="547"/>
      <c r="BR4286" s="578"/>
    </row>
    <row r="4287" spans="2:70" s="575" customFormat="1" hidden="1">
      <c r="B4287" s="576"/>
      <c r="C4287" s="849"/>
      <c r="D4287" s="578"/>
      <c r="E4287" s="579"/>
      <c r="F4287" s="578"/>
      <c r="G4287" s="580"/>
      <c r="H4287" s="581"/>
      <c r="I4287" s="582"/>
      <c r="J4287" s="580"/>
      <c r="K4287" s="578"/>
      <c r="L4287" s="578"/>
      <c r="M4287" s="578"/>
      <c r="N4287" s="578"/>
      <c r="O4287" s="578"/>
      <c r="P4287" s="578"/>
      <c r="Q4287" s="578"/>
      <c r="R4287" s="578"/>
      <c r="S4287" s="578"/>
      <c r="T4287" s="578"/>
      <c r="U4287" s="578"/>
      <c r="V4287" s="578"/>
      <c r="W4287" s="578"/>
      <c r="X4287" s="578"/>
      <c r="Y4287" s="578"/>
      <c r="Z4287" s="578"/>
      <c r="AA4287" s="578"/>
      <c r="AB4287" s="578"/>
      <c r="AC4287" s="578"/>
      <c r="AD4287" s="578"/>
      <c r="AE4287" s="578"/>
      <c r="AF4287" s="578"/>
      <c r="AG4287" s="578"/>
      <c r="AH4287" s="578"/>
      <c r="AI4287" s="578"/>
      <c r="AJ4287" s="578"/>
      <c r="AK4287" s="578"/>
      <c r="AL4287" s="578"/>
      <c r="AM4287" s="578"/>
      <c r="AN4287" s="578"/>
      <c r="AO4287" s="578"/>
      <c r="AP4287" s="578"/>
      <c r="AQ4287" s="578"/>
      <c r="AR4287" s="578"/>
      <c r="AS4287" s="578"/>
      <c r="AT4287" s="578"/>
      <c r="AU4287" s="567"/>
      <c r="AV4287" s="578"/>
      <c r="AW4287" s="578"/>
      <c r="AX4287" s="578"/>
      <c r="AY4287" s="578"/>
      <c r="AZ4287" s="578"/>
      <c r="BA4287" s="578"/>
      <c r="BB4287" s="578"/>
      <c r="BC4287" s="578"/>
      <c r="BD4287" s="578"/>
      <c r="BE4287" s="578"/>
      <c r="BF4287" s="578"/>
      <c r="BG4287" s="578"/>
      <c r="BH4287" s="578"/>
      <c r="BI4287" s="578"/>
      <c r="BJ4287" s="578"/>
      <c r="BK4287" s="578"/>
      <c r="BL4287" s="578"/>
      <c r="BM4287" s="578"/>
      <c r="BN4287" s="578"/>
      <c r="BO4287" s="578"/>
      <c r="BP4287" s="578"/>
      <c r="BQ4287" s="547"/>
      <c r="BR4287" s="578"/>
    </row>
    <row r="4288" spans="2:70" s="575" customFormat="1" hidden="1">
      <c r="B4288" s="576"/>
      <c r="C4288" s="849"/>
      <c r="D4288" s="578"/>
      <c r="E4288" s="579"/>
      <c r="F4288" s="578"/>
      <c r="G4288" s="580"/>
      <c r="H4288" s="581"/>
      <c r="I4288" s="582"/>
      <c r="J4288" s="580"/>
      <c r="K4288" s="578"/>
      <c r="L4288" s="578"/>
      <c r="M4288" s="578"/>
      <c r="N4288" s="578"/>
      <c r="O4288" s="578"/>
      <c r="P4288" s="578"/>
      <c r="Q4288" s="578"/>
      <c r="R4288" s="578"/>
      <c r="S4288" s="578"/>
      <c r="T4288" s="578"/>
      <c r="U4288" s="578"/>
      <c r="V4288" s="578"/>
      <c r="W4288" s="578"/>
      <c r="X4288" s="578"/>
      <c r="Y4288" s="578"/>
      <c r="Z4288" s="578"/>
      <c r="AA4288" s="578"/>
      <c r="AB4288" s="578"/>
      <c r="AC4288" s="578"/>
      <c r="AD4288" s="578"/>
      <c r="AE4288" s="578"/>
      <c r="AF4288" s="578"/>
      <c r="AG4288" s="578"/>
      <c r="AH4288" s="578"/>
      <c r="AI4288" s="578"/>
      <c r="AJ4288" s="578"/>
      <c r="AK4288" s="578"/>
      <c r="AL4288" s="578"/>
      <c r="AM4288" s="578"/>
      <c r="AN4288" s="578"/>
      <c r="AO4288" s="578"/>
      <c r="AP4288" s="578"/>
      <c r="AQ4288" s="578"/>
      <c r="AR4288" s="578"/>
      <c r="AS4288" s="578"/>
      <c r="AT4288" s="578"/>
      <c r="AU4288" s="567"/>
      <c r="AV4288" s="578"/>
      <c r="AW4288" s="578"/>
      <c r="AX4288" s="578"/>
      <c r="AY4288" s="578"/>
      <c r="AZ4288" s="578"/>
      <c r="BA4288" s="578"/>
      <c r="BB4288" s="578"/>
      <c r="BC4288" s="578"/>
      <c r="BD4288" s="578"/>
      <c r="BE4288" s="578"/>
      <c r="BF4288" s="578"/>
      <c r="BG4288" s="578"/>
      <c r="BH4288" s="578"/>
      <c r="BI4288" s="578"/>
      <c r="BJ4288" s="578"/>
      <c r="BK4288" s="578"/>
      <c r="BL4288" s="578"/>
      <c r="BM4288" s="578"/>
      <c r="BN4288" s="578"/>
      <c r="BO4288" s="578"/>
      <c r="BP4288" s="578"/>
      <c r="BQ4288" s="547"/>
      <c r="BR4288" s="578"/>
    </row>
    <row r="4289" spans="1:73" s="575" customFormat="1" hidden="1">
      <c r="B4289" s="576"/>
      <c r="C4289" s="849"/>
      <c r="D4289" s="578"/>
      <c r="E4289" s="579"/>
      <c r="F4289" s="578"/>
      <c r="G4289" s="580"/>
      <c r="H4289" s="581"/>
      <c r="I4289" s="582"/>
      <c r="J4289" s="580"/>
      <c r="K4289" s="578"/>
      <c r="L4289" s="578"/>
      <c r="M4289" s="578"/>
      <c r="N4289" s="578"/>
      <c r="O4289" s="578"/>
      <c r="P4289" s="578"/>
      <c r="Q4289" s="578"/>
      <c r="R4289" s="578"/>
      <c r="S4289" s="578"/>
      <c r="T4289" s="578"/>
      <c r="U4289" s="578"/>
      <c r="V4289" s="578"/>
      <c r="W4289" s="578"/>
      <c r="X4289" s="578"/>
      <c r="Y4289" s="578"/>
      <c r="Z4289" s="578"/>
      <c r="AA4289" s="578"/>
      <c r="AB4289" s="578"/>
      <c r="AC4289" s="578"/>
      <c r="AD4289" s="578"/>
      <c r="AE4289" s="578"/>
      <c r="AF4289" s="578"/>
      <c r="AG4289" s="578"/>
      <c r="AH4289" s="578"/>
      <c r="AI4289" s="578"/>
      <c r="AJ4289" s="578"/>
      <c r="AK4289" s="578"/>
      <c r="AL4289" s="578"/>
      <c r="AM4289" s="578"/>
      <c r="AN4289" s="578"/>
      <c r="AO4289" s="578"/>
      <c r="AP4289" s="578"/>
      <c r="AQ4289" s="578"/>
      <c r="AR4289" s="578"/>
      <c r="AS4289" s="578"/>
      <c r="AT4289" s="578"/>
      <c r="AU4289" s="567"/>
      <c r="AV4289" s="578"/>
      <c r="AW4289" s="578"/>
      <c r="AX4289" s="578"/>
      <c r="AY4289" s="578"/>
      <c r="AZ4289" s="578"/>
      <c r="BA4289" s="578"/>
      <c r="BB4289" s="578"/>
      <c r="BC4289" s="578"/>
      <c r="BD4289" s="578"/>
      <c r="BE4289" s="578"/>
      <c r="BF4289" s="578"/>
      <c r="BG4289" s="578"/>
      <c r="BH4289" s="578"/>
      <c r="BI4289" s="578"/>
      <c r="BJ4289" s="578"/>
      <c r="BK4289" s="578"/>
      <c r="BL4289" s="578"/>
      <c r="BM4289" s="578"/>
      <c r="BN4289" s="578"/>
      <c r="BO4289" s="578"/>
      <c r="BP4289" s="578"/>
      <c r="BQ4289" s="547"/>
      <c r="BR4289" s="578"/>
    </row>
    <row r="4290" spans="1:73" s="575" customFormat="1" hidden="1">
      <c r="B4290" s="576"/>
      <c r="C4290" s="849"/>
      <c r="D4290" s="578"/>
      <c r="E4290" s="579"/>
      <c r="F4290" s="578"/>
      <c r="G4290" s="580"/>
      <c r="H4290" s="581"/>
      <c r="I4290" s="582"/>
      <c r="J4290" s="580"/>
      <c r="K4290" s="578"/>
      <c r="L4290" s="578"/>
      <c r="M4290" s="578"/>
      <c r="N4290" s="578"/>
      <c r="O4290" s="578"/>
      <c r="P4290" s="578"/>
      <c r="Q4290" s="578"/>
      <c r="R4290" s="578"/>
      <c r="S4290" s="578"/>
      <c r="T4290" s="578"/>
      <c r="U4290" s="578"/>
      <c r="V4290" s="578"/>
      <c r="W4290" s="578"/>
      <c r="X4290" s="578"/>
      <c r="Y4290" s="578"/>
      <c r="Z4290" s="578"/>
      <c r="AA4290" s="578"/>
      <c r="AB4290" s="578"/>
      <c r="AC4290" s="578"/>
      <c r="AD4290" s="578"/>
      <c r="AE4290" s="578"/>
      <c r="AF4290" s="578"/>
      <c r="AG4290" s="578"/>
      <c r="AH4290" s="578"/>
      <c r="AI4290" s="578"/>
      <c r="AJ4290" s="578"/>
      <c r="AK4290" s="578"/>
      <c r="AL4290" s="578"/>
      <c r="AM4290" s="578"/>
      <c r="AN4290" s="578"/>
      <c r="AO4290" s="578"/>
      <c r="AP4290" s="578"/>
      <c r="AQ4290" s="578"/>
      <c r="AR4290" s="578"/>
      <c r="AS4290" s="578"/>
      <c r="AT4290" s="578"/>
      <c r="AU4290" s="567"/>
      <c r="AV4290" s="578"/>
      <c r="AW4290" s="578"/>
      <c r="AX4290" s="578"/>
      <c r="AY4290" s="578"/>
      <c r="AZ4290" s="578"/>
      <c r="BA4290" s="578"/>
      <c r="BB4290" s="578"/>
      <c r="BC4290" s="578"/>
      <c r="BD4290" s="578"/>
      <c r="BE4290" s="578"/>
      <c r="BF4290" s="578"/>
      <c r="BG4290" s="578"/>
      <c r="BH4290" s="578"/>
      <c r="BI4290" s="578"/>
      <c r="BJ4290" s="578"/>
      <c r="BK4290" s="578"/>
      <c r="BL4290" s="578"/>
      <c r="BM4290" s="578"/>
      <c r="BN4290" s="578"/>
      <c r="BO4290" s="578"/>
      <c r="BP4290" s="578"/>
      <c r="BQ4290" s="547"/>
      <c r="BR4290" s="578"/>
    </row>
    <row r="4291" spans="1:73" s="575" customFormat="1" hidden="1">
      <c r="B4291" s="576"/>
      <c r="C4291" s="849"/>
      <c r="D4291" s="578"/>
      <c r="E4291" s="579"/>
      <c r="F4291" s="578"/>
      <c r="G4291" s="580"/>
      <c r="H4291" s="581"/>
      <c r="I4291" s="582"/>
      <c r="J4291" s="580"/>
      <c r="K4291" s="578"/>
      <c r="L4291" s="578"/>
      <c r="M4291" s="578"/>
      <c r="N4291" s="578"/>
      <c r="O4291" s="578"/>
      <c r="P4291" s="578"/>
      <c r="Q4291" s="578"/>
      <c r="R4291" s="578"/>
      <c r="S4291" s="578"/>
      <c r="T4291" s="578"/>
      <c r="U4291" s="578"/>
      <c r="V4291" s="578"/>
      <c r="W4291" s="578"/>
      <c r="X4291" s="578"/>
      <c r="Y4291" s="578"/>
      <c r="Z4291" s="578"/>
      <c r="AA4291" s="578"/>
      <c r="AB4291" s="578"/>
      <c r="AC4291" s="578"/>
      <c r="AD4291" s="578"/>
      <c r="AE4291" s="578"/>
      <c r="AF4291" s="578"/>
      <c r="AG4291" s="578"/>
      <c r="AH4291" s="578"/>
      <c r="AI4291" s="578"/>
      <c r="AJ4291" s="578"/>
      <c r="AK4291" s="578"/>
      <c r="AL4291" s="578"/>
      <c r="AM4291" s="578"/>
      <c r="AN4291" s="578"/>
      <c r="AO4291" s="578"/>
      <c r="AP4291" s="578"/>
      <c r="AQ4291" s="578"/>
      <c r="AR4291" s="578"/>
      <c r="AS4291" s="578"/>
      <c r="AT4291" s="578"/>
      <c r="AU4291" s="567"/>
      <c r="AV4291" s="578"/>
      <c r="AW4291" s="578"/>
      <c r="AX4291" s="578"/>
      <c r="AY4291" s="578"/>
      <c r="AZ4291" s="578"/>
      <c r="BA4291" s="578"/>
      <c r="BB4291" s="578"/>
      <c r="BC4291" s="578"/>
      <c r="BD4291" s="578"/>
      <c r="BE4291" s="578"/>
      <c r="BF4291" s="578"/>
      <c r="BG4291" s="578"/>
      <c r="BH4291" s="578"/>
      <c r="BI4291" s="578"/>
      <c r="BJ4291" s="578"/>
      <c r="BK4291" s="578"/>
      <c r="BL4291" s="578"/>
      <c r="BM4291" s="578"/>
      <c r="BN4291" s="578"/>
      <c r="BO4291" s="578"/>
      <c r="BP4291" s="578"/>
      <c r="BQ4291" s="547"/>
      <c r="BR4291" s="578"/>
    </row>
    <row r="4292" spans="1:73" s="575" customFormat="1" hidden="1">
      <c r="B4292" s="576"/>
      <c r="C4292" s="849"/>
      <c r="D4292" s="578"/>
      <c r="E4292" s="579"/>
      <c r="F4292" s="578"/>
      <c r="G4292" s="580"/>
      <c r="H4292" s="581"/>
      <c r="I4292" s="582"/>
      <c r="J4292" s="580"/>
      <c r="K4292" s="578"/>
      <c r="L4292" s="578"/>
      <c r="M4292" s="578"/>
      <c r="N4292" s="578"/>
      <c r="O4292" s="578"/>
      <c r="P4292" s="578"/>
      <c r="Q4292" s="578"/>
      <c r="R4292" s="578"/>
      <c r="S4292" s="578"/>
      <c r="T4292" s="578"/>
      <c r="U4292" s="578"/>
      <c r="V4292" s="578"/>
      <c r="W4292" s="578"/>
      <c r="X4292" s="578"/>
      <c r="Y4292" s="578"/>
      <c r="Z4292" s="578"/>
      <c r="AA4292" s="578"/>
      <c r="AB4292" s="578"/>
      <c r="AC4292" s="578"/>
      <c r="AD4292" s="578"/>
      <c r="AE4292" s="578"/>
      <c r="AF4292" s="578"/>
      <c r="AG4292" s="578"/>
      <c r="AH4292" s="578"/>
      <c r="AI4292" s="578"/>
      <c r="AJ4292" s="578"/>
      <c r="AK4292" s="578"/>
      <c r="AL4292" s="578"/>
      <c r="AM4292" s="578"/>
      <c r="AN4292" s="578"/>
      <c r="AO4292" s="578"/>
      <c r="AP4292" s="578"/>
      <c r="AQ4292" s="578"/>
      <c r="AR4292" s="578"/>
      <c r="AS4292" s="578"/>
      <c r="AT4292" s="578"/>
      <c r="AU4292" s="567"/>
      <c r="AV4292" s="578"/>
      <c r="AW4292" s="578"/>
      <c r="AX4292" s="578"/>
      <c r="AY4292" s="578"/>
      <c r="AZ4292" s="578"/>
      <c r="BA4292" s="578"/>
      <c r="BB4292" s="578"/>
      <c r="BC4292" s="578"/>
      <c r="BD4292" s="578"/>
      <c r="BE4292" s="578"/>
      <c r="BF4292" s="578"/>
      <c r="BG4292" s="578"/>
      <c r="BH4292" s="578"/>
      <c r="BI4292" s="578"/>
      <c r="BJ4292" s="578"/>
      <c r="BK4292" s="578"/>
      <c r="BL4292" s="578"/>
      <c r="BM4292" s="578"/>
      <c r="BN4292" s="578"/>
      <c r="BO4292" s="578"/>
      <c r="BP4292" s="578"/>
      <c r="BQ4292" s="547"/>
      <c r="BR4292" s="578"/>
    </row>
    <row r="4293" spans="1:73" s="575" customFormat="1" hidden="1">
      <c r="B4293" s="576"/>
      <c r="C4293" s="849"/>
      <c r="D4293" s="578"/>
      <c r="E4293" s="579"/>
      <c r="F4293" s="578"/>
      <c r="G4293" s="580"/>
      <c r="H4293" s="581"/>
      <c r="I4293" s="582"/>
      <c r="J4293" s="580"/>
      <c r="K4293" s="578"/>
      <c r="L4293" s="578"/>
      <c r="M4293" s="578"/>
      <c r="N4293" s="578"/>
      <c r="O4293" s="578"/>
      <c r="P4293" s="578"/>
      <c r="Q4293" s="578"/>
      <c r="R4293" s="578"/>
      <c r="S4293" s="578"/>
      <c r="T4293" s="578"/>
      <c r="U4293" s="578"/>
      <c r="V4293" s="578"/>
      <c r="W4293" s="578"/>
      <c r="X4293" s="578"/>
      <c r="Y4293" s="578"/>
      <c r="Z4293" s="578"/>
      <c r="AA4293" s="578"/>
      <c r="AB4293" s="578"/>
      <c r="AC4293" s="578"/>
      <c r="AD4293" s="578"/>
      <c r="AE4293" s="578"/>
      <c r="AF4293" s="578"/>
      <c r="AG4293" s="578"/>
      <c r="AH4293" s="578"/>
      <c r="AI4293" s="578"/>
      <c r="AJ4293" s="578"/>
      <c r="AK4293" s="578"/>
      <c r="AL4293" s="578"/>
      <c r="AM4293" s="578"/>
      <c r="AN4293" s="578"/>
      <c r="AO4293" s="578"/>
      <c r="AP4293" s="578"/>
      <c r="AQ4293" s="578"/>
      <c r="AR4293" s="578"/>
      <c r="AS4293" s="578"/>
      <c r="AT4293" s="578"/>
      <c r="AU4293" s="567"/>
      <c r="AV4293" s="578"/>
      <c r="AW4293" s="578"/>
      <c r="AX4293" s="578"/>
      <c r="AY4293" s="578"/>
      <c r="AZ4293" s="578"/>
      <c r="BA4293" s="578"/>
      <c r="BB4293" s="578"/>
      <c r="BC4293" s="578"/>
      <c r="BD4293" s="578"/>
      <c r="BE4293" s="578"/>
      <c r="BF4293" s="578"/>
      <c r="BG4293" s="578"/>
      <c r="BH4293" s="578"/>
      <c r="BI4293" s="578"/>
      <c r="BJ4293" s="578"/>
      <c r="BK4293" s="578"/>
      <c r="BL4293" s="578"/>
      <c r="BM4293" s="578"/>
      <c r="BN4293" s="578"/>
      <c r="BO4293" s="578"/>
      <c r="BP4293" s="578"/>
      <c r="BQ4293" s="547"/>
      <c r="BR4293" s="578"/>
    </row>
    <row r="4294" spans="1:73" s="575" customFormat="1" hidden="1">
      <c r="B4294" s="576"/>
      <c r="C4294" s="577"/>
      <c r="D4294" s="578"/>
      <c r="E4294" s="579"/>
      <c r="F4294" s="578"/>
      <c r="G4294" s="580"/>
      <c r="H4294" s="581">
        <f>J4294</f>
        <v>0</v>
      </c>
      <c r="I4294" s="582"/>
      <c r="J4294" s="580">
        <f>K4294+AA4294+BM4294</f>
        <v>0</v>
      </c>
      <c r="K4294" s="578">
        <f>L4294+T4294+X4294+Y4294+Z4294</f>
        <v>0</v>
      </c>
      <c r="L4294" s="578">
        <f>M4294+S4294</f>
        <v>0</v>
      </c>
      <c r="M4294" s="578">
        <f>N4294+R4294</f>
        <v>0</v>
      </c>
      <c r="N4294" s="578">
        <f>O4294+P4294+Q4294</f>
        <v>0</v>
      </c>
      <c r="O4294" s="578"/>
      <c r="P4294" s="578"/>
      <c r="Q4294" s="578"/>
      <c r="R4294" s="578"/>
      <c r="S4294" s="578"/>
      <c r="T4294" s="578">
        <f>U4294+V4294+W4294</f>
        <v>0</v>
      </c>
      <c r="U4294" s="578"/>
      <c r="V4294" s="578"/>
      <c r="W4294" s="578"/>
      <c r="X4294" s="578"/>
      <c r="Y4294" s="578"/>
      <c r="Z4294" s="578"/>
      <c r="AA4294" s="578">
        <f xml:space="preserve"> SUM(AB4294:AI4294)+SUM(AV4294:BL4294)</f>
        <v>0</v>
      </c>
      <c r="AB4294" s="578"/>
      <c r="AC4294" s="578"/>
      <c r="AD4294" s="578"/>
      <c r="AE4294" s="578"/>
      <c r="AF4294" s="578"/>
      <c r="AG4294" s="578"/>
      <c r="AH4294" s="578"/>
      <c r="AI4294" s="578">
        <f>SUM(AJ4294:AT4294)</f>
        <v>0</v>
      </c>
      <c r="AJ4294" s="578"/>
      <c r="AK4294" s="578"/>
      <c r="AL4294" s="578"/>
      <c r="AM4294" s="578"/>
      <c r="AN4294" s="578"/>
      <c r="AO4294" s="578"/>
      <c r="AP4294" s="578"/>
      <c r="AQ4294" s="578"/>
      <c r="AR4294" s="578"/>
      <c r="AS4294" s="578"/>
      <c r="AT4294" s="578"/>
      <c r="AU4294" s="567"/>
      <c r="AV4294" s="578"/>
      <c r="AW4294" s="578"/>
      <c r="AX4294" s="578"/>
      <c r="AY4294" s="578"/>
      <c r="AZ4294" s="578"/>
      <c r="BA4294" s="578"/>
      <c r="BB4294" s="578"/>
      <c r="BC4294" s="578"/>
      <c r="BD4294" s="578"/>
      <c r="BE4294" s="578"/>
      <c r="BF4294" s="578"/>
      <c r="BG4294" s="578"/>
      <c r="BH4294" s="578"/>
      <c r="BI4294" s="578"/>
      <c r="BJ4294" s="578"/>
      <c r="BK4294" s="578"/>
      <c r="BL4294" s="578"/>
      <c r="BM4294" s="578">
        <f>SUM(BN4294:BP4294)</f>
        <v>0</v>
      </c>
      <c r="BN4294" s="578"/>
      <c r="BO4294" s="578"/>
      <c r="BP4294" s="578"/>
      <c r="BQ4294" s="547">
        <v>1</v>
      </c>
      <c r="BR4294" s="578"/>
    </row>
    <row r="4295" spans="1:73" s="575" customFormat="1" hidden="1">
      <c r="B4295" s="576"/>
      <c r="C4295" s="577"/>
      <c r="D4295" s="578"/>
      <c r="E4295" s="579"/>
      <c r="F4295" s="578"/>
      <c r="G4295" s="580"/>
      <c r="H4295" s="581">
        <f>J4295</f>
        <v>0</v>
      </c>
      <c r="I4295" s="582"/>
      <c r="J4295" s="580">
        <f>K4295+AA4295+BM4295</f>
        <v>0</v>
      </c>
      <c r="K4295" s="578">
        <f>L4295+T4295+X4295+Y4295+Z4295</f>
        <v>0</v>
      </c>
      <c r="L4295" s="578">
        <f>M4295+S4295</f>
        <v>0</v>
      </c>
      <c r="M4295" s="578">
        <f>N4295+R4295</f>
        <v>0</v>
      </c>
      <c r="N4295" s="578">
        <f>O4295+P4295+Q4295</f>
        <v>0</v>
      </c>
      <c r="O4295" s="578"/>
      <c r="P4295" s="578"/>
      <c r="Q4295" s="578"/>
      <c r="R4295" s="578"/>
      <c r="S4295" s="578"/>
      <c r="T4295" s="578">
        <f>U4295+V4295+W4295</f>
        <v>0</v>
      </c>
      <c r="U4295" s="578"/>
      <c r="V4295" s="578"/>
      <c r="W4295" s="578"/>
      <c r="X4295" s="578"/>
      <c r="Y4295" s="578"/>
      <c r="Z4295" s="578"/>
      <c r="AA4295" s="578">
        <f xml:space="preserve"> SUM(AB4295:AI4295)+SUM(AV4295:BL4295)</f>
        <v>0</v>
      </c>
      <c r="AB4295" s="578"/>
      <c r="AC4295" s="578"/>
      <c r="AD4295" s="578"/>
      <c r="AE4295" s="578"/>
      <c r="AF4295" s="578"/>
      <c r="AG4295" s="578"/>
      <c r="AH4295" s="578"/>
      <c r="AI4295" s="578">
        <f>SUM(AJ4295:AT4295)</f>
        <v>0</v>
      </c>
      <c r="AJ4295" s="578"/>
      <c r="AK4295" s="578"/>
      <c r="AL4295" s="578"/>
      <c r="AM4295" s="578"/>
      <c r="AN4295" s="578"/>
      <c r="AO4295" s="578"/>
      <c r="AP4295" s="578"/>
      <c r="AQ4295" s="578"/>
      <c r="AR4295" s="578"/>
      <c r="AS4295" s="578"/>
      <c r="AT4295" s="578"/>
      <c r="AU4295" s="567"/>
      <c r="AV4295" s="578"/>
      <c r="AW4295" s="578"/>
      <c r="AX4295" s="578"/>
      <c r="AY4295" s="578"/>
      <c r="AZ4295" s="578"/>
      <c r="BA4295" s="578"/>
      <c r="BB4295" s="578"/>
      <c r="BC4295" s="578"/>
      <c r="BD4295" s="578"/>
      <c r="BE4295" s="578"/>
      <c r="BF4295" s="578"/>
      <c r="BG4295" s="578"/>
      <c r="BH4295" s="578"/>
      <c r="BI4295" s="578"/>
      <c r="BJ4295" s="578"/>
      <c r="BK4295" s="578"/>
      <c r="BL4295" s="578"/>
      <c r="BM4295" s="578">
        <f>SUM(BN4295:BP4295)</f>
        <v>0</v>
      </c>
      <c r="BN4295" s="578"/>
      <c r="BO4295" s="578"/>
      <c r="BP4295" s="578"/>
      <c r="BQ4295" s="547">
        <v>1</v>
      </c>
      <c r="BR4295" s="578"/>
    </row>
    <row r="4296" spans="1:73" s="559" customFormat="1" hidden="1">
      <c r="B4296" s="560"/>
      <c r="C4296" s="561" t="s">
        <v>2710</v>
      </c>
      <c r="D4296" s="562"/>
      <c r="E4296" s="563"/>
      <c r="F4296" s="562"/>
      <c r="G4296" s="564"/>
      <c r="H4296" s="565">
        <f>SUM(H4297:H4344)</f>
        <v>65.47</v>
      </c>
      <c r="I4296" s="565">
        <f t="shared" ref="I4296:BP4296" si="2039">SUM(I4297:I4344)</f>
        <v>2.4500000000000002</v>
      </c>
      <c r="J4296" s="565">
        <f t="shared" si="2039"/>
        <v>65.47</v>
      </c>
      <c r="K4296" s="565">
        <f t="shared" si="2039"/>
        <v>65.239999999999995</v>
      </c>
      <c r="L4296" s="565">
        <f t="shared" si="2039"/>
        <v>54.459999999999994</v>
      </c>
      <c r="M4296" s="565">
        <f t="shared" si="2039"/>
        <v>54.41</v>
      </c>
      <c r="N4296" s="565">
        <f t="shared" si="2039"/>
        <v>53.86</v>
      </c>
      <c r="O4296" s="565">
        <f t="shared" si="2039"/>
        <v>13.64</v>
      </c>
      <c r="P4296" s="565">
        <f t="shared" si="2039"/>
        <v>40.22</v>
      </c>
      <c r="Q4296" s="565">
        <f t="shared" si="2039"/>
        <v>0</v>
      </c>
      <c r="R4296" s="565">
        <f t="shared" si="2039"/>
        <v>0.55000000000000004</v>
      </c>
      <c r="S4296" s="565">
        <f t="shared" si="2039"/>
        <v>0.05</v>
      </c>
      <c r="T4296" s="565">
        <f t="shared" si="2039"/>
        <v>0</v>
      </c>
      <c r="U4296" s="565">
        <f t="shared" si="2039"/>
        <v>0</v>
      </c>
      <c r="V4296" s="565">
        <f t="shared" si="2039"/>
        <v>0</v>
      </c>
      <c r="W4296" s="565">
        <f t="shared" si="2039"/>
        <v>0</v>
      </c>
      <c r="X4296" s="565">
        <f t="shared" si="2039"/>
        <v>0</v>
      </c>
      <c r="Y4296" s="565">
        <f t="shared" si="2039"/>
        <v>10.78</v>
      </c>
      <c r="Z4296" s="565">
        <f t="shared" si="2039"/>
        <v>0</v>
      </c>
      <c r="AA4296" s="565">
        <f t="shared" si="2039"/>
        <v>0.23</v>
      </c>
      <c r="AB4296" s="565">
        <f t="shared" si="2039"/>
        <v>0</v>
      </c>
      <c r="AC4296" s="565">
        <f t="shared" si="2039"/>
        <v>0</v>
      </c>
      <c r="AD4296" s="565">
        <f t="shared" si="2039"/>
        <v>0</v>
      </c>
      <c r="AE4296" s="565">
        <f t="shared" si="2039"/>
        <v>0</v>
      </c>
      <c r="AF4296" s="565">
        <f t="shared" si="2039"/>
        <v>0</v>
      </c>
      <c r="AG4296" s="565">
        <f t="shared" si="2039"/>
        <v>0</v>
      </c>
      <c r="AH4296" s="565">
        <f t="shared" si="2039"/>
        <v>0</v>
      </c>
      <c r="AI4296" s="565">
        <f t="shared" si="2039"/>
        <v>0.1</v>
      </c>
      <c r="AJ4296" s="565">
        <f t="shared" si="2039"/>
        <v>0.1</v>
      </c>
      <c r="AK4296" s="565">
        <f t="shared" si="2039"/>
        <v>0</v>
      </c>
      <c r="AL4296" s="565">
        <f t="shared" si="2039"/>
        <v>0</v>
      </c>
      <c r="AM4296" s="565">
        <f t="shared" si="2039"/>
        <v>0</v>
      </c>
      <c r="AN4296" s="565">
        <f t="shared" si="2039"/>
        <v>0</v>
      </c>
      <c r="AO4296" s="565">
        <f t="shared" si="2039"/>
        <v>0</v>
      </c>
      <c r="AP4296" s="565">
        <f t="shared" si="2039"/>
        <v>0</v>
      </c>
      <c r="AQ4296" s="565">
        <f t="shared" si="2039"/>
        <v>0</v>
      </c>
      <c r="AR4296" s="565">
        <f t="shared" si="2039"/>
        <v>0</v>
      </c>
      <c r="AS4296" s="565">
        <f t="shared" si="2039"/>
        <v>0</v>
      </c>
      <c r="AT4296" s="565">
        <f t="shared" si="2039"/>
        <v>0</v>
      </c>
      <c r="AU4296" s="565">
        <f t="shared" si="2039"/>
        <v>0</v>
      </c>
      <c r="AV4296" s="565">
        <f t="shared" si="2039"/>
        <v>0</v>
      </c>
      <c r="AW4296" s="565">
        <f t="shared" si="2039"/>
        <v>0</v>
      </c>
      <c r="AX4296" s="565">
        <f t="shared" si="2039"/>
        <v>0</v>
      </c>
      <c r="AY4296" s="565">
        <f t="shared" si="2039"/>
        <v>0.13</v>
      </c>
      <c r="AZ4296" s="565">
        <f t="shared" si="2039"/>
        <v>0</v>
      </c>
      <c r="BA4296" s="565">
        <f t="shared" si="2039"/>
        <v>0</v>
      </c>
      <c r="BB4296" s="565">
        <f t="shared" si="2039"/>
        <v>0</v>
      </c>
      <c r="BC4296" s="565">
        <f t="shared" si="2039"/>
        <v>0</v>
      </c>
      <c r="BD4296" s="565">
        <f t="shared" si="2039"/>
        <v>0</v>
      </c>
      <c r="BE4296" s="565">
        <f t="shared" si="2039"/>
        <v>0</v>
      </c>
      <c r="BF4296" s="565">
        <f t="shared" si="2039"/>
        <v>0</v>
      </c>
      <c r="BG4296" s="565">
        <f t="shared" si="2039"/>
        <v>0</v>
      </c>
      <c r="BH4296" s="565">
        <f t="shared" si="2039"/>
        <v>0</v>
      </c>
      <c r="BI4296" s="565">
        <f t="shared" si="2039"/>
        <v>0</v>
      </c>
      <c r="BJ4296" s="565">
        <f t="shared" si="2039"/>
        <v>0</v>
      </c>
      <c r="BK4296" s="565">
        <f t="shared" si="2039"/>
        <v>0</v>
      </c>
      <c r="BL4296" s="565">
        <f t="shared" si="2039"/>
        <v>0</v>
      </c>
      <c r="BM4296" s="565">
        <f t="shared" si="2039"/>
        <v>0</v>
      </c>
      <c r="BN4296" s="565">
        <f t="shared" si="2039"/>
        <v>0</v>
      </c>
      <c r="BO4296" s="565">
        <f t="shared" si="2039"/>
        <v>0</v>
      </c>
      <c r="BP4296" s="565">
        <f t="shared" si="2039"/>
        <v>0</v>
      </c>
      <c r="BQ4296" s="568">
        <v>1</v>
      </c>
      <c r="BR4296" s="562"/>
    </row>
    <row r="4297" spans="1:73" s="755" customFormat="1" hidden="1">
      <c r="A4297" s="638">
        <v>101</v>
      </c>
      <c r="B4297" s="753"/>
      <c r="C4297" s="754" t="s">
        <v>1181</v>
      </c>
      <c r="D4297" s="640" t="s">
        <v>52</v>
      </c>
      <c r="E4297" s="640" t="s">
        <v>79</v>
      </c>
      <c r="F4297" s="641"/>
      <c r="G4297" s="642"/>
      <c r="H4297" s="643">
        <f t="shared" ref="H4297:H4301" si="2040">J4297</f>
        <v>3.72</v>
      </c>
      <c r="I4297" s="644"/>
      <c r="J4297" s="645">
        <f>K4297+AA4297+BM4297</f>
        <v>3.72</v>
      </c>
      <c r="K4297" s="1">
        <f t="shared" ref="K4297:K4301" si="2041">L4297+T4297+X4297+Y4297+Z4297</f>
        <v>3.72</v>
      </c>
      <c r="L4297" s="1">
        <f t="shared" ref="L4297:L4301" si="2042">M4297+S4297</f>
        <v>3.72</v>
      </c>
      <c r="M4297" s="1">
        <f t="shared" ref="M4297:M4301" si="2043">N4297+R4297</f>
        <v>3.72</v>
      </c>
      <c r="N4297" s="1">
        <f t="shared" ref="N4297:N4301" si="2044">O4297+P4297+Q4297</f>
        <v>3.72</v>
      </c>
      <c r="O4297" s="1">
        <v>3.72</v>
      </c>
      <c r="P4297" s="1"/>
      <c r="Q4297" s="1"/>
      <c r="R4297" s="1"/>
      <c r="S4297" s="1"/>
      <c r="T4297" s="1">
        <f t="shared" ref="T4297:T4298" si="2045">U4297+V4297+W4297</f>
        <v>0</v>
      </c>
      <c r="U4297" s="1"/>
      <c r="V4297" s="1"/>
      <c r="W4297" s="1"/>
      <c r="X4297" s="1"/>
      <c r="Y4297" s="1"/>
      <c r="Z4297" s="1"/>
      <c r="AA4297" s="1">
        <f t="shared" ref="AA4297" si="2046">SUM(AB4297:AI4297)+AW4297+SUM(AY4297:BC4297)+SUM(BF4297:BL4297)</f>
        <v>0</v>
      </c>
      <c r="AB4297" s="1"/>
      <c r="AC4297" s="1"/>
      <c r="AD4297" s="1"/>
      <c r="AE4297" s="1"/>
      <c r="AF4297" s="1"/>
      <c r="AG4297" s="1"/>
      <c r="AH4297" s="1"/>
      <c r="AI4297" s="1">
        <f t="shared" ref="AI4297" si="2047">SUM(AJ4297:AV4297)+AX4297+SUM(BD4297:BE4297)</f>
        <v>0</v>
      </c>
      <c r="AJ4297" s="1"/>
      <c r="AK4297" s="1"/>
      <c r="AL4297" s="1"/>
      <c r="AM4297" s="1"/>
      <c r="AN4297" s="1"/>
      <c r="AO4297" s="1"/>
      <c r="AP4297" s="1"/>
      <c r="AQ4297" s="1"/>
      <c r="AR4297" s="1"/>
      <c r="AS4297" s="1"/>
      <c r="AT4297" s="1"/>
      <c r="AU4297" s="1"/>
      <c r="AV4297" s="1"/>
      <c r="AW4297" s="1"/>
      <c r="AX4297" s="1"/>
      <c r="AY4297" s="1"/>
      <c r="AZ4297" s="1"/>
      <c r="BA4297" s="1"/>
      <c r="BB4297" s="1"/>
      <c r="BC4297" s="1"/>
      <c r="BD4297" s="1"/>
      <c r="BE4297" s="1"/>
      <c r="BF4297" s="1"/>
      <c r="BG4297" s="1"/>
      <c r="BH4297" s="1"/>
      <c r="BI4297" s="1"/>
      <c r="BJ4297" s="1"/>
      <c r="BK4297" s="1"/>
      <c r="BL4297" s="1"/>
      <c r="BM4297" s="1">
        <f t="shared" ref="BM4297:BM4298" si="2048">SUM(BN4297:BP4297)</f>
        <v>0</v>
      </c>
      <c r="BN4297" s="1"/>
      <c r="BO4297" s="1"/>
      <c r="BP4297" s="1"/>
      <c r="BQ4297" s="645"/>
    </row>
    <row r="4298" spans="1:73" s="773" customFormat="1" hidden="1">
      <c r="A4298" s="855">
        <v>2022</v>
      </c>
      <c r="B4298" s="856">
        <v>61</v>
      </c>
      <c r="C4298" s="1099" t="s">
        <v>1182</v>
      </c>
      <c r="D4298" s="1100" t="s">
        <v>52</v>
      </c>
      <c r="E4298" s="859" t="s">
        <v>97</v>
      </c>
      <c r="F4298" s="858"/>
      <c r="G4298" s="858"/>
      <c r="H4298" s="608">
        <f t="shared" si="2040"/>
        <v>2.34</v>
      </c>
      <c r="I4298" s="609"/>
      <c r="J4298" s="610">
        <f>K4298+AA4298+BM4298</f>
        <v>2.34</v>
      </c>
      <c r="K4298" s="611">
        <f t="shared" si="2041"/>
        <v>2.11</v>
      </c>
      <c r="L4298" s="611">
        <f t="shared" si="2042"/>
        <v>1.53</v>
      </c>
      <c r="M4298" s="611">
        <f t="shared" si="2043"/>
        <v>1.48</v>
      </c>
      <c r="N4298" s="611">
        <f t="shared" si="2044"/>
        <v>1.48</v>
      </c>
      <c r="O4298" s="611">
        <v>1.26</v>
      </c>
      <c r="P4298" s="611">
        <v>0.22</v>
      </c>
      <c r="Q4298" s="611"/>
      <c r="R4298" s="611"/>
      <c r="S4298" s="611">
        <v>0.05</v>
      </c>
      <c r="T4298" s="611">
        <f t="shared" si="2045"/>
        <v>0</v>
      </c>
      <c r="U4298" s="611"/>
      <c r="V4298" s="611"/>
      <c r="W4298" s="611"/>
      <c r="X4298" s="611"/>
      <c r="Y4298" s="611">
        <v>0.57999999999999996</v>
      </c>
      <c r="Z4298" s="611"/>
      <c r="AA4298" s="611">
        <f t="shared" ref="AA4298" si="2049">SUM(AB4298:AI4298)+AW4298+SUM(AY4298:BC4298)+SUM(BF4298:BL4298)</f>
        <v>0.23</v>
      </c>
      <c r="AB4298" s="611"/>
      <c r="AC4298" s="611"/>
      <c r="AD4298" s="611"/>
      <c r="AE4298" s="611"/>
      <c r="AF4298" s="611"/>
      <c r="AG4298" s="611"/>
      <c r="AH4298" s="611"/>
      <c r="AI4298" s="611">
        <f t="shared" ref="AI4298" si="2050">SUM(AJ4298:AV4298)+AX4298+SUM(BD4298:BE4298)</f>
        <v>0.1</v>
      </c>
      <c r="AJ4298" s="611">
        <v>0.1</v>
      </c>
      <c r="AK4298" s="611"/>
      <c r="AL4298" s="611"/>
      <c r="AM4298" s="611"/>
      <c r="AN4298" s="611"/>
      <c r="AO4298" s="611"/>
      <c r="AP4298" s="611"/>
      <c r="AQ4298" s="611"/>
      <c r="AR4298" s="611"/>
      <c r="AS4298" s="611"/>
      <c r="AT4298" s="611"/>
      <c r="AU4298" s="611"/>
      <c r="AV4298" s="611"/>
      <c r="AW4298" s="611"/>
      <c r="AX4298" s="611"/>
      <c r="AY4298" s="611">
        <v>0.13</v>
      </c>
      <c r="AZ4298" s="611"/>
      <c r="BA4298" s="611"/>
      <c r="BB4298" s="611"/>
      <c r="BC4298" s="611"/>
      <c r="BD4298" s="611"/>
      <c r="BE4298" s="611"/>
      <c r="BF4298" s="611"/>
      <c r="BG4298" s="611"/>
      <c r="BH4298" s="611"/>
      <c r="BI4298" s="611"/>
      <c r="BJ4298" s="611"/>
      <c r="BK4298" s="611"/>
      <c r="BL4298" s="611"/>
      <c r="BM4298" s="611">
        <f t="shared" si="2048"/>
        <v>0</v>
      </c>
      <c r="BN4298" s="611"/>
      <c r="BO4298" s="611"/>
      <c r="BP4298" s="611"/>
    </row>
    <row r="4299" spans="1:73" s="812" customFormat="1" hidden="1">
      <c r="A4299" s="860"/>
      <c r="B4299" s="861"/>
      <c r="C4299" s="742" t="s">
        <v>1183</v>
      </c>
      <c r="D4299" s="863" t="s">
        <v>52</v>
      </c>
      <c r="E4299" s="863" t="s">
        <v>100</v>
      </c>
      <c r="F4299" s="863"/>
      <c r="G4299" s="864"/>
      <c r="H4299" s="643">
        <f t="shared" si="2040"/>
        <v>48.66</v>
      </c>
      <c r="I4299" s="644">
        <v>2.4500000000000002</v>
      </c>
      <c r="J4299" s="645">
        <f t="shared" ref="J4299:J4301" si="2051">K4299+AA4299+BM4299</f>
        <v>48.66</v>
      </c>
      <c r="K4299" s="1">
        <f t="shared" si="2041"/>
        <v>48.66</v>
      </c>
      <c r="L4299" s="1">
        <f t="shared" si="2042"/>
        <v>48.66</v>
      </c>
      <c r="M4299" s="1">
        <f t="shared" si="2043"/>
        <v>48.66</v>
      </c>
      <c r="N4299" s="1">
        <f t="shared" si="2044"/>
        <v>48.66</v>
      </c>
      <c r="O4299" s="1">
        <v>8.66</v>
      </c>
      <c r="P4299" s="1">
        <v>40</v>
      </c>
      <c r="Q4299" s="1"/>
      <c r="R4299" s="1"/>
      <c r="S4299" s="1"/>
      <c r="T4299" s="1"/>
      <c r="U4299" s="1"/>
      <c r="V4299" s="1"/>
      <c r="W4299" s="1"/>
      <c r="X4299" s="1"/>
      <c r="Y4299" s="1"/>
      <c r="Z4299" s="1"/>
      <c r="AA4299" s="1"/>
      <c r="AB4299" s="1"/>
      <c r="AC4299" s="1"/>
      <c r="AD4299" s="1"/>
      <c r="AE4299" s="1"/>
      <c r="AF4299" s="1"/>
      <c r="AG4299" s="1"/>
      <c r="AH4299" s="1"/>
      <c r="AI4299" s="1"/>
      <c r="AJ4299" s="1"/>
      <c r="AK4299" s="1"/>
      <c r="AL4299" s="1"/>
      <c r="AM4299" s="1"/>
      <c r="AN4299" s="1"/>
      <c r="AO4299" s="1"/>
      <c r="AP4299" s="1"/>
      <c r="AQ4299" s="1"/>
      <c r="AR4299" s="1"/>
      <c r="AS4299" s="1"/>
      <c r="AT4299" s="1"/>
      <c r="AU4299" s="1"/>
      <c r="AV4299" s="1"/>
      <c r="AW4299" s="1"/>
      <c r="AX4299" s="1"/>
      <c r="AY4299" s="1"/>
      <c r="AZ4299" s="1"/>
      <c r="BA4299" s="1"/>
      <c r="BB4299" s="1"/>
      <c r="BC4299" s="1"/>
      <c r="BD4299" s="1"/>
      <c r="BE4299" s="1"/>
      <c r="BF4299" s="1"/>
      <c r="BG4299" s="1"/>
      <c r="BH4299" s="1"/>
      <c r="BI4299" s="1"/>
      <c r="BJ4299" s="1"/>
      <c r="BK4299" s="1"/>
      <c r="BL4299" s="1"/>
      <c r="BM4299" s="1"/>
      <c r="BN4299" s="1"/>
      <c r="BO4299" s="1"/>
      <c r="BP4299" s="1"/>
    </row>
    <row r="4300" spans="1:73" s="812" customFormat="1" hidden="1">
      <c r="A4300" s="860"/>
      <c r="B4300" s="980" t="s">
        <v>114</v>
      </c>
      <c r="C4300" s="1120" t="s">
        <v>1184</v>
      </c>
      <c r="D4300" s="863" t="s">
        <v>52</v>
      </c>
      <c r="E4300" s="863" t="s">
        <v>100</v>
      </c>
      <c r="F4300" s="640"/>
      <c r="G4300" s="651"/>
      <c r="H4300" s="643">
        <f t="shared" si="2040"/>
        <v>10.199999999999999</v>
      </c>
      <c r="I4300" s="644"/>
      <c r="J4300" s="645">
        <f t="shared" si="2051"/>
        <v>10.199999999999999</v>
      </c>
      <c r="K4300" s="1">
        <f t="shared" si="2041"/>
        <v>10.199999999999999</v>
      </c>
      <c r="L4300" s="1">
        <f t="shared" si="2042"/>
        <v>0</v>
      </c>
      <c r="M4300" s="1">
        <f t="shared" si="2043"/>
        <v>0</v>
      </c>
      <c r="N4300" s="1">
        <f t="shared" si="2044"/>
        <v>0</v>
      </c>
      <c r="O4300" s="1"/>
      <c r="P4300" s="1"/>
      <c r="Q4300" s="1"/>
      <c r="R4300" s="1"/>
      <c r="S4300" s="1"/>
      <c r="T4300" s="1">
        <f t="shared" ref="T4300:T4301" si="2052">U4300+V4300+W4300</f>
        <v>0</v>
      </c>
      <c r="U4300" s="1"/>
      <c r="V4300" s="1"/>
      <c r="W4300" s="1"/>
      <c r="X4300" s="1"/>
      <c r="Y4300" s="1">
        <v>10.199999999999999</v>
      </c>
      <c r="Z4300" s="1"/>
      <c r="AA4300" s="1">
        <f t="shared" ref="AA4300" si="2053">SUM(AB4300:AI4300)+AW4300+SUM(AY4300:BC4300)+SUM(BF4300:BL4300)</f>
        <v>0</v>
      </c>
      <c r="AB4300" s="1"/>
      <c r="AC4300" s="1"/>
      <c r="AD4300" s="1"/>
      <c r="AE4300" s="1"/>
      <c r="AF4300" s="1"/>
      <c r="AG4300" s="1"/>
      <c r="AH4300" s="1"/>
      <c r="AI4300" s="1">
        <f t="shared" ref="AI4300" si="2054">SUM(AJ4300:AV4300)+AX4300+SUM(BD4300:BE4300)</f>
        <v>0</v>
      </c>
      <c r="AJ4300" s="1"/>
      <c r="AK4300" s="1"/>
      <c r="AL4300" s="1"/>
      <c r="AM4300" s="1"/>
      <c r="AN4300" s="1"/>
      <c r="AO4300" s="1"/>
      <c r="AP4300" s="1"/>
      <c r="AQ4300" s="1"/>
      <c r="AR4300" s="1"/>
      <c r="AS4300" s="1"/>
      <c r="AT4300" s="1"/>
      <c r="AU4300" s="1"/>
      <c r="AV4300" s="1"/>
      <c r="AW4300" s="1"/>
      <c r="AX4300" s="1"/>
      <c r="AY4300" s="1"/>
      <c r="AZ4300" s="1"/>
      <c r="BA4300" s="1"/>
      <c r="BB4300" s="1"/>
      <c r="BC4300" s="1"/>
      <c r="BD4300" s="1"/>
      <c r="BE4300" s="1"/>
      <c r="BF4300" s="1"/>
      <c r="BG4300" s="1"/>
      <c r="BH4300" s="1"/>
      <c r="BI4300" s="1"/>
      <c r="BJ4300" s="1"/>
      <c r="BK4300" s="1"/>
      <c r="BL4300" s="1"/>
      <c r="BM4300" s="1">
        <f t="shared" ref="BM4300:BM4301" si="2055">SUM(BN4300:BP4300)</f>
        <v>0</v>
      </c>
      <c r="BN4300" s="1"/>
      <c r="BO4300" s="1"/>
      <c r="BP4300" s="1"/>
    </row>
    <row r="4301" spans="1:73" s="755" customFormat="1" ht="12.75" hidden="1">
      <c r="A4301" s="1091"/>
      <c r="B4301" s="804">
        <v>20</v>
      </c>
      <c r="C4301" s="800" t="s">
        <v>1185</v>
      </c>
      <c r="D4301" s="1108" t="s">
        <v>52</v>
      </c>
      <c r="E4301" s="804" t="s">
        <v>79</v>
      </c>
      <c r="F4301" s="1091"/>
      <c r="G4301" s="1091"/>
      <c r="H4301" s="643">
        <f t="shared" si="2040"/>
        <v>0.55000000000000004</v>
      </c>
      <c r="I4301" s="644"/>
      <c r="J4301" s="645">
        <f t="shared" si="2051"/>
        <v>0.55000000000000004</v>
      </c>
      <c r="K4301" s="1">
        <f t="shared" si="2041"/>
        <v>0.55000000000000004</v>
      </c>
      <c r="L4301" s="1">
        <f t="shared" si="2042"/>
        <v>0.55000000000000004</v>
      </c>
      <c r="M4301" s="1">
        <f t="shared" si="2043"/>
        <v>0.55000000000000004</v>
      </c>
      <c r="N4301" s="1">
        <f t="shared" si="2044"/>
        <v>0</v>
      </c>
      <c r="O4301" s="1091"/>
      <c r="P4301" s="1091"/>
      <c r="Q4301" s="1091"/>
      <c r="R4301" s="1091">
        <v>0.55000000000000004</v>
      </c>
      <c r="S4301" s="1091"/>
      <c r="T4301" s="1">
        <f t="shared" si="2052"/>
        <v>0</v>
      </c>
      <c r="U4301" s="1091"/>
      <c r="V4301" s="1091"/>
      <c r="W4301" s="1091"/>
      <c r="X4301" s="1091"/>
      <c r="Y4301" s="1091"/>
      <c r="Z4301" s="1091"/>
      <c r="AA4301" s="1">
        <f t="shared" ref="AA4301" si="2056">SUM(AB4301:AI4301)+AW4301+SUM(AY4301:BC4301)+SUM(BF4301:BL4301)</f>
        <v>0</v>
      </c>
      <c r="AB4301" s="1091"/>
      <c r="AC4301" s="1091"/>
      <c r="AD4301" s="1091"/>
      <c r="AE4301" s="1091"/>
      <c r="AF4301" s="1091"/>
      <c r="AG4301" s="1091"/>
      <c r="AH4301" s="1091"/>
      <c r="AI4301" s="1">
        <f t="shared" ref="AI4301" si="2057">SUM(AJ4301:AV4301)+AX4301+SUM(BD4301:BE4301)</f>
        <v>0</v>
      </c>
      <c r="AJ4301" s="1091"/>
      <c r="AK4301" s="1091"/>
      <c r="AL4301" s="1091"/>
      <c r="AM4301" s="1091"/>
      <c r="AN4301" s="1091"/>
      <c r="AO4301" s="1091"/>
      <c r="AP4301" s="1091"/>
      <c r="AQ4301" s="1091"/>
      <c r="AR4301" s="1091"/>
      <c r="AS4301" s="1091"/>
      <c r="AT4301" s="1091"/>
      <c r="AU4301" s="1091"/>
      <c r="AV4301" s="1091"/>
      <c r="AW4301" s="1091"/>
      <c r="AX4301" s="1091"/>
      <c r="AY4301" s="1091"/>
      <c r="AZ4301" s="1091"/>
      <c r="BA4301" s="1091"/>
      <c r="BB4301" s="1091"/>
      <c r="BC4301" s="1091"/>
      <c r="BD4301" s="1091"/>
      <c r="BE4301" s="1091"/>
      <c r="BF4301" s="1091"/>
      <c r="BG4301" s="1091"/>
      <c r="BH4301" s="1091"/>
      <c r="BI4301" s="1091"/>
      <c r="BJ4301" s="1091"/>
      <c r="BK4301" s="1091"/>
      <c r="BL4301" s="1091"/>
      <c r="BM4301" s="1">
        <f t="shared" si="2055"/>
        <v>0</v>
      </c>
      <c r="BN4301" s="1091"/>
      <c r="BO4301" s="1091"/>
      <c r="BP4301" s="1091"/>
    </row>
    <row r="4302" spans="1:73" s="534" customFormat="1" hidden="1">
      <c r="A4302" s="575"/>
      <c r="B4302" s="576"/>
      <c r="C4302" s="849"/>
      <c r="D4302" s="578"/>
      <c r="E4302" s="579"/>
      <c r="F4302" s="578"/>
      <c r="G4302" s="850"/>
      <c r="H4302" s="581"/>
      <c r="I4302" s="582"/>
      <c r="J4302" s="580"/>
      <c r="K4302" s="578"/>
      <c r="L4302" s="578"/>
      <c r="M4302" s="578"/>
      <c r="N4302" s="578"/>
      <c r="O4302" s="578"/>
      <c r="P4302" s="578"/>
      <c r="Q4302" s="578"/>
      <c r="R4302" s="578"/>
      <c r="S4302" s="578"/>
      <c r="T4302" s="578"/>
      <c r="U4302" s="578"/>
      <c r="V4302" s="578"/>
      <c r="W4302" s="578"/>
      <c r="X4302" s="578"/>
      <c r="Y4302" s="578"/>
      <c r="Z4302" s="578"/>
      <c r="AA4302" s="578"/>
      <c r="AB4302" s="578"/>
      <c r="AC4302" s="578"/>
      <c r="AD4302" s="578"/>
      <c r="AE4302" s="578"/>
      <c r="AF4302" s="578"/>
      <c r="AG4302" s="578"/>
      <c r="AH4302" s="578"/>
      <c r="AI4302" s="578"/>
      <c r="AJ4302" s="578"/>
      <c r="AK4302" s="578"/>
      <c r="AL4302" s="578"/>
      <c r="AM4302" s="578"/>
      <c r="AN4302" s="578"/>
      <c r="AO4302" s="578"/>
      <c r="AP4302" s="578"/>
      <c r="AQ4302" s="578"/>
      <c r="AR4302" s="578"/>
      <c r="AS4302" s="578"/>
      <c r="AT4302" s="578"/>
      <c r="AU4302" s="567"/>
      <c r="AV4302" s="578"/>
      <c r="AW4302" s="578"/>
      <c r="AX4302" s="578"/>
      <c r="AY4302" s="578"/>
      <c r="AZ4302" s="578"/>
      <c r="BA4302" s="578"/>
      <c r="BB4302" s="578"/>
      <c r="BC4302" s="578"/>
      <c r="BD4302" s="578"/>
      <c r="BE4302" s="578"/>
      <c r="BF4302" s="578"/>
      <c r="BG4302" s="578"/>
      <c r="BH4302" s="578"/>
      <c r="BI4302" s="578"/>
      <c r="BJ4302" s="578"/>
      <c r="BK4302" s="578"/>
      <c r="BL4302" s="578"/>
      <c r="BM4302" s="578"/>
      <c r="BN4302" s="578"/>
      <c r="BO4302" s="578"/>
      <c r="BP4302" s="578"/>
      <c r="BQ4302" s="547"/>
      <c r="BR4302" s="578"/>
      <c r="BS4302" s="851"/>
      <c r="BT4302" s="575"/>
      <c r="BU4302" s="575"/>
    </row>
    <row r="4303" spans="1:73" s="534" customFormat="1" hidden="1">
      <c r="A4303" s="575"/>
      <c r="B4303" s="576"/>
      <c r="C4303" s="849"/>
      <c r="D4303" s="578"/>
      <c r="E4303" s="579"/>
      <c r="F4303" s="578"/>
      <c r="G4303" s="850"/>
      <c r="H4303" s="581"/>
      <c r="I4303" s="582"/>
      <c r="J4303" s="580"/>
      <c r="K4303" s="578"/>
      <c r="L4303" s="578"/>
      <c r="M4303" s="578"/>
      <c r="N4303" s="578"/>
      <c r="O4303" s="578"/>
      <c r="P4303" s="578"/>
      <c r="Q4303" s="578"/>
      <c r="R4303" s="578"/>
      <c r="S4303" s="578"/>
      <c r="T4303" s="578"/>
      <c r="U4303" s="578"/>
      <c r="V4303" s="578"/>
      <c r="W4303" s="578"/>
      <c r="X4303" s="578"/>
      <c r="Y4303" s="578"/>
      <c r="Z4303" s="578"/>
      <c r="AA4303" s="578"/>
      <c r="AB4303" s="578"/>
      <c r="AC4303" s="578"/>
      <c r="AD4303" s="578"/>
      <c r="AE4303" s="578"/>
      <c r="AF4303" s="578"/>
      <c r="AG4303" s="578"/>
      <c r="AH4303" s="578"/>
      <c r="AI4303" s="578"/>
      <c r="AJ4303" s="578"/>
      <c r="AK4303" s="578"/>
      <c r="AL4303" s="578"/>
      <c r="AM4303" s="578"/>
      <c r="AN4303" s="578"/>
      <c r="AO4303" s="578"/>
      <c r="AP4303" s="578"/>
      <c r="AQ4303" s="578"/>
      <c r="AR4303" s="578"/>
      <c r="AS4303" s="578"/>
      <c r="AT4303" s="578"/>
      <c r="AU4303" s="567"/>
      <c r="AV4303" s="578"/>
      <c r="AW4303" s="578"/>
      <c r="AX4303" s="578"/>
      <c r="AY4303" s="578"/>
      <c r="AZ4303" s="578"/>
      <c r="BA4303" s="578"/>
      <c r="BB4303" s="578"/>
      <c r="BC4303" s="578"/>
      <c r="BD4303" s="578"/>
      <c r="BE4303" s="578"/>
      <c r="BF4303" s="578"/>
      <c r="BG4303" s="578"/>
      <c r="BH4303" s="578"/>
      <c r="BI4303" s="578"/>
      <c r="BJ4303" s="578"/>
      <c r="BK4303" s="578"/>
      <c r="BL4303" s="578"/>
      <c r="BM4303" s="578"/>
      <c r="BN4303" s="578"/>
      <c r="BO4303" s="578"/>
      <c r="BP4303" s="578"/>
      <c r="BQ4303" s="547"/>
      <c r="BR4303" s="578"/>
      <c r="BS4303" s="851"/>
      <c r="BT4303" s="575"/>
      <c r="BU4303" s="575"/>
    </row>
    <row r="4304" spans="1:73" s="534" customFormat="1" hidden="1">
      <c r="A4304" s="575"/>
      <c r="B4304" s="576"/>
      <c r="C4304" s="849"/>
      <c r="D4304" s="578"/>
      <c r="E4304" s="579"/>
      <c r="F4304" s="578"/>
      <c r="G4304" s="850"/>
      <c r="H4304" s="581"/>
      <c r="I4304" s="582"/>
      <c r="J4304" s="580"/>
      <c r="K4304" s="578"/>
      <c r="L4304" s="578"/>
      <c r="M4304" s="578"/>
      <c r="N4304" s="578"/>
      <c r="O4304" s="578"/>
      <c r="P4304" s="578"/>
      <c r="Q4304" s="578"/>
      <c r="R4304" s="578"/>
      <c r="S4304" s="578"/>
      <c r="T4304" s="578"/>
      <c r="U4304" s="578"/>
      <c r="V4304" s="578"/>
      <c r="W4304" s="578"/>
      <c r="X4304" s="578"/>
      <c r="Y4304" s="578"/>
      <c r="Z4304" s="578"/>
      <c r="AA4304" s="578"/>
      <c r="AB4304" s="578"/>
      <c r="AC4304" s="578"/>
      <c r="AD4304" s="578"/>
      <c r="AE4304" s="578"/>
      <c r="AF4304" s="578"/>
      <c r="AG4304" s="578"/>
      <c r="AH4304" s="578"/>
      <c r="AI4304" s="578"/>
      <c r="AJ4304" s="578"/>
      <c r="AK4304" s="578"/>
      <c r="AL4304" s="578"/>
      <c r="AM4304" s="578"/>
      <c r="AN4304" s="578"/>
      <c r="AO4304" s="578"/>
      <c r="AP4304" s="578"/>
      <c r="AQ4304" s="578"/>
      <c r="AR4304" s="578"/>
      <c r="AS4304" s="578"/>
      <c r="AT4304" s="578"/>
      <c r="AU4304" s="567"/>
      <c r="AV4304" s="578"/>
      <c r="AW4304" s="578"/>
      <c r="AX4304" s="578"/>
      <c r="AY4304" s="578"/>
      <c r="AZ4304" s="578"/>
      <c r="BA4304" s="578"/>
      <c r="BB4304" s="578"/>
      <c r="BC4304" s="578"/>
      <c r="BD4304" s="578"/>
      <c r="BE4304" s="578"/>
      <c r="BF4304" s="578"/>
      <c r="BG4304" s="578"/>
      <c r="BH4304" s="578"/>
      <c r="BI4304" s="578"/>
      <c r="BJ4304" s="578"/>
      <c r="BK4304" s="578"/>
      <c r="BL4304" s="578"/>
      <c r="BM4304" s="578"/>
      <c r="BN4304" s="578"/>
      <c r="BO4304" s="578"/>
      <c r="BP4304" s="578"/>
      <c r="BQ4304" s="547"/>
      <c r="BR4304" s="578"/>
      <c r="BS4304" s="851"/>
      <c r="BT4304" s="575"/>
      <c r="BU4304" s="575"/>
    </row>
    <row r="4305" spans="1:73" s="534" customFormat="1" hidden="1">
      <c r="A4305" s="575"/>
      <c r="B4305" s="576"/>
      <c r="C4305" s="849"/>
      <c r="D4305" s="578"/>
      <c r="E4305" s="579"/>
      <c r="F4305" s="578"/>
      <c r="G4305" s="850"/>
      <c r="H4305" s="581"/>
      <c r="I4305" s="582"/>
      <c r="J4305" s="580"/>
      <c r="K4305" s="578"/>
      <c r="L4305" s="578"/>
      <c r="M4305" s="578"/>
      <c r="N4305" s="578"/>
      <c r="O4305" s="578"/>
      <c r="P4305" s="578"/>
      <c r="Q4305" s="578"/>
      <c r="R4305" s="578"/>
      <c r="S4305" s="578"/>
      <c r="T4305" s="578"/>
      <c r="U4305" s="578"/>
      <c r="V4305" s="578"/>
      <c r="W4305" s="578"/>
      <c r="X4305" s="578"/>
      <c r="Y4305" s="578"/>
      <c r="Z4305" s="578"/>
      <c r="AA4305" s="578"/>
      <c r="AB4305" s="578"/>
      <c r="AC4305" s="578"/>
      <c r="AD4305" s="578"/>
      <c r="AE4305" s="578"/>
      <c r="AF4305" s="578"/>
      <c r="AG4305" s="578"/>
      <c r="AH4305" s="578"/>
      <c r="AI4305" s="578"/>
      <c r="AJ4305" s="578"/>
      <c r="AK4305" s="578"/>
      <c r="AL4305" s="578"/>
      <c r="AM4305" s="578"/>
      <c r="AN4305" s="578"/>
      <c r="AO4305" s="578"/>
      <c r="AP4305" s="578"/>
      <c r="AQ4305" s="578"/>
      <c r="AR4305" s="578"/>
      <c r="AS4305" s="578"/>
      <c r="AT4305" s="578"/>
      <c r="AU4305" s="567"/>
      <c r="AV4305" s="578"/>
      <c r="AW4305" s="578"/>
      <c r="AX4305" s="578"/>
      <c r="AY4305" s="578"/>
      <c r="AZ4305" s="578"/>
      <c r="BA4305" s="578"/>
      <c r="BB4305" s="578"/>
      <c r="BC4305" s="578"/>
      <c r="BD4305" s="578"/>
      <c r="BE4305" s="578"/>
      <c r="BF4305" s="578"/>
      <c r="BG4305" s="578"/>
      <c r="BH4305" s="578"/>
      <c r="BI4305" s="578"/>
      <c r="BJ4305" s="578"/>
      <c r="BK4305" s="578"/>
      <c r="BL4305" s="578"/>
      <c r="BM4305" s="578"/>
      <c r="BN4305" s="578"/>
      <c r="BO4305" s="578"/>
      <c r="BP4305" s="578"/>
      <c r="BQ4305" s="547"/>
      <c r="BR4305" s="578"/>
      <c r="BS4305" s="851"/>
      <c r="BT4305" s="575"/>
      <c r="BU4305" s="575"/>
    </row>
    <row r="4306" spans="1:73" s="534" customFormat="1" hidden="1">
      <c r="A4306" s="575"/>
      <c r="B4306" s="576"/>
      <c r="C4306" s="849"/>
      <c r="D4306" s="578"/>
      <c r="E4306" s="579"/>
      <c r="F4306" s="578"/>
      <c r="G4306" s="850"/>
      <c r="H4306" s="581"/>
      <c r="I4306" s="582"/>
      <c r="J4306" s="580"/>
      <c r="K4306" s="578"/>
      <c r="L4306" s="578"/>
      <c r="M4306" s="578"/>
      <c r="N4306" s="578"/>
      <c r="O4306" s="578"/>
      <c r="P4306" s="578"/>
      <c r="Q4306" s="578"/>
      <c r="R4306" s="578"/>
      <c r="S4306" s="578"/>
      <c r="T4306" s="578"/>
      <c r="U4306" s="578"/>
      <c r="V4306" s="578"/>
      <c r="W4306" s="578"/>
      <c r="X4306" s="578"/>
      <c r="Y4306" s="578"/>
      <c r="Z4306" s="578"/>
      <c r="AA4306" s="578"/>
      <c r="AB4306" s="578"/>
      <c r="AC4306" s="578"/>
      <c r="AD4306" s="578"/>
      <c r="AE4306" s="578"/>
      <c r="AF4306" s="578"/>
      <c r="AG4306" s="578"/>
      <c r="AH4306" s="578"/>
      <c r="AI4306" s="578"/>
      <c r="AJ4306" s="578"/>
      <c r="AK4306" s="578"/>
      <c r="AL4306" s="578"/>
      <c r="AM4306" s="578"/>
      <c r="AN4306" s="578"/>
      <c r="AO4306" s="578"/>
      <c r="AP4306" s="578"/>
      <c r="AQ4306" s="578"/>
      <c r="AR4306" s="578"/>
      <c r="AS4306" s="578"/>
      <c r="AT4306" s="578"/>
      <c r="AU4306" s="567"/>
      <c r="AV4306" s="578"/>
      <c r="AW4306" s="578"/>
      <c r="AX4306" s="578"/>
      <c r="AY4306" s="578"/>
      <c r="AZ4306" s="578"/>
      <c r="BA4306" s="578"/>
      <c r="BB4306" s="578"/>
      <c r="BC4306" s="578"/>
      <c r="BD4306" s="578"/>
      <c r="BE4306" s="578"/>
      <c r="BF4306" s="578"/>
      <c r="BG4306" s="578"/>
      <c r="BH4306" s="578"/>
      <c r="BI4306" s="578"/>
      <c r="BJ4306" s="578"/>
      <c r="BK4306" s="578"/>
      <c r="BL4306" s="578"/>
      <c r="BM4306" s="578"/>
      <c r="BN4306" s="578"/>
      <c r="BO4306" s="578"/>
      <c r="BP4306" s="578"/>
      <c r="BQ4306" s="547"/>
      <c r="BR4306" s="578"/>
      <c r="BS4306" s="851"/>
      <c r="BT4306" s="575"/>
      <c r="BU4306" s="575"/>
    </row>
    <row r="4307" spans="1:73" s="534" customFormat="1" hidden="1">
      <c r="A4307" s="575"/>
      <c r="B4307" s="576"/>
      <c r="C4307" s="849"/>
      <c r="D4307" s="578"/>
      <c r="E4307" s="579"/>
      <c r="F4307" s="578"/>
      <c r="G4307" s="850"/>
      <c r="H4307" s="581"/>
      <c r="I4307" s="582"/>
      <c r="J4307" s="580"/>
      <c r="K4307" s="578"/>
      <c r="L4307" s="578"/>
      <c r="M4307" s="578"/>
      <c r="N4307" s="578"/>
      <c r="O4307" s="578"/>
      <c r="P4307" s="578"/>
      <c r="Q4307" s="578"/>
      <c r="R4307" s="578"/>
      <c r="S4307" s="578"/>
      <c r="T4307" s="578"/>
      <c r="U4307" s="578"/>
      <c r="V4307" s="578"/>
      <c r="W4307" s="578"/>
      <c r="X4307" s="578"/>
      <c r="Y4307" s="578"/>
      <c r="Z4307" s="578"/>
      <c r="AA4307" s="578"/>
      <c r="AB4307" s="578"/>
      <c r="AC4307" s="578"/>
      <c r="AD4307" s="578"/>
      <c r="AE4307" s="578"/>
      <c r="AF4307" s="578"/>
      <c r="AG4307" s="578"/>
      <c r="AH4307" s="578"/>
      <c r="AI4307" s="578"/>
      <c r="AJ4307" s="578"/>
      <c r="AK4307" s="578"/>
      <c r="AL4307" s="578"/>
      <c r="AM4307" s="578"/>
      <c r="AN4307" s="578"/>
      <c r="AO4307" s="578"/>
      <c r="AP4307" s="578"/>
      <c r="AQ4307" s="578"/>
      <c r="AR4307" s="578"/>
      <c r="AS4307" s="578"/>
      <c r="AT4307" s="578"/>
      <c r="AU4307" s="567"/>
      <c r="AV4307" s="578"/>
      <c r="AW4307" s="578"/>
      <c r="AX4307" s="578"/>
      <c r="AY4307" s="578"/>
      <c r="AZ4307" s="578"/>
      <c r="BA4307" s="578"/>
      <c r="BB4307" s="578"/>
      <c r="BC4307" s="578"/>
      <c r="BD4307" s="578"/>
      <c r="BE4307" s="578"/>
      <c r="BF4307" s="578"/>
      <c r="BG4307" s="578"/>
      <c r="BH4307" s="578"/>
      <c r="BI4307" s="578"/>
      <c r="BJ4307" s="578"/>
      <c r="BK4307" s="578"/>
      <c r="BL4307" s="578"/>
      <c r="BM4307" s="578"/>
      <c r="BN4307" s="578"/>
      <c r="BO4307" s="578"/>
      <c r="BP4307" s="578"/>
      <c r="BQ4307" s="547"/>
      <c r="BR4307" s="578"/>
      <c r="BS4307" s="851"/>
      <c r="BT4307" s="575"/>
      <c r="BU4307" s="575"/>
    </row>
    <row r="4308" spans="1:73" s="534" customFormat="1" hidden="1">
      <c r="A4308" s="575"/>
      <c r="B4308" s="576"/>
      <c r="C4308" s="849"/>
      <c r="D4308" s="578"/>
      <c r="E4308" s="579"/>
      <c r="F4308" s="578"/>
      <c r="G4308" s="850"/>
      <c r="H4308" s="581"/>
      <c r="I4308" s="582"/>
      <c r="J4308" s="580"/>
      <c r="K4308" s="578"/>
      <c r="L4308" s="578"/>
      <c r="M4308" s="578"/>
      <c r="N4308" s="578"/>
      <c r="O4308" s="578"/>
      <c r="P4308" s="578"/>
      <c r="Q4308" s="578"/>
      <c r="R4308" s="578"/>
      <c r="S4308" s="578"/>
      <c r="T4308" s="578"/>
      <c r="U4308" s="578"/>
      <c r="V4308" s="578"/>
      <c r="W4308" s="578"/>
      <c r="X4308" s="578"/>
      <c r="Y4308" s="578"/>
      <c r="Z4308" s="578"/>
      <c r="AA4308" s="578"/>
      <c r="AB4308" s="578"/>
      <c r="AC4308" s="578"/>
      <c r="AD4308" s="578"/>
      <c r="AE4308" s="578"/>
      <c r="AF4308" s="578"/>
      <c r="AG4308" s="578"/>
      <c r="AH4308" s="578"/>
      <c r="AI4308" s="578"/>
      <c r="AJ4308" s="578"/>
      <c r="AK4308" s="578"/>
      <c r="AL4308" s="578"/>
      <c r="AM4308" s="578"/>
      <c r="AN4308" s="578"/>
      <c r="AO4308" s="578"/>
      <c r="AP4308" s="578"/>
      <c r="AQ4308" s="578"/>
      <c r="AR4308" s="578"/>
      <c r="AS4308" s="578"/>
      <c r="AT4308" s="578"/>
      <c r="AU4308" s="567"/>
      <c r="AV4308" s="578"/>
      <c r="AW4308" s="578"/>
      <c r="AX4308" s="578"/>
      <c r="AY4308" s="578"/>
      <c r="AZ4308" s="578"/>
      <c r="BA4308" s="578"/>
      <c r="BB4308" s="578"/>
      <c r="BC4308" s="578"/>
      <c r="BD4308" s="578"/>
      <c r="BE4308" s="578"/>
      <c r="BF4308" s="578"/>
      <c r="BG4308" s="578"/>
      <c r="BH4308" s="578"/>
      <c r="BI4308" s="578"/>
      <c r="BJ4308" s="578"/>
      <c r="BK4308" s="578"/>
      <c r="BL4308" s="578"/>
      <c r="BM4308" s="578"/>
      <c r="BN4308" s="578"/>
      <c r="BO4308" s="578"/>
      <c r="BP4308" s="578"/>
      <c r="BQ4308" s="547"/>
      <c r="BR4308" s="578"/>
      <c r="BS4308" s="851"/>
      <c r="BT4308" s="575"/>
      <c r="BU4308" s="575"/>
    </row>
    <row r="4309" spans="1:73" s="534" customFormat="1" hidden="1">
      <c r="A4309" s="575"/>
      <c r="B4309" s="576"/>
      <c r="C4309" s="849"/>
      <c r="D4309" s="578"/>
      <c r="E4309" s="579"/>
      <c r="F4309" s="578"/>
      <c r="G4309" s="850"/>
      <c r="H4309" s="581"/>
      <c r="I4309" s="582"/>
      <c r="J4309" s="580"/>
      <c r="K4309" s="578"/>
      <c r="L4309" s="578"/>
      <c r="M4309" s="578"/>
      <c r="N4309" s="578"/>
      <c r="O4309" s="578"/>
      <c r="P4309" s="578"/>
      <c r="Q4309" s="578"/>
      <c r="R4309" s="578"/>
      <c r="S4309" s="578"/>
      <c r="T4309" s="578"/>
      <c r="U4309" s="578"/>
      <c r="V4309" s="578"/>
      <c r="W4309" s="578"/>
      <c r="X4309" s="578"/>
      <c r="Y4309" s="578"/>
      <c r="Z4309" s="578"/>
      <c r="AA4309" s="578"/>
      <c r="AB4309" s="578"/>
      <c r="AC4309" s="578"/>
      <c r="AD4309" s="578"/>
      <c r="AE4309" s="578"/>
      <c r="AF4309" s="578"/>
      <c r="AG4309" s="578"/>
      <c r="AH4309" s="578"/>
      <c r="AI4309" s="578"/>
      <c r="AJ4309" s="578"/>
      <c r="AK4309" s="578"/>
      <c r="AL4309" s="578"/>
      <c r="AM4309" s="578"/>
      <c r="AN4309" s="578"/>
      <c r="AO4309" s="578"/>
      <c r="AP4309" s="578"/>
      <c r="AQ4309" s="578"/>
      <c r="AR4309" s="578"/>
      <c r="AS4309" s="578"/>
      <c r="AT4309" s="578"/>
      <c r="AU4309" s="567"/>
      <c r="AV4309" s="578"/>
      <c r="AW4309" s="578"/>
      <c r="AX4309" s="578"/>
      <c r="AY4309" s="578"/>
      <c r="AZ4309" s="578"/>
      <c r="BA4309" s="578"/>
      <c r="BB4309" s="578"/>
      <c r="BC4309" s="578"/>
      <c r="BD4309" s="578"/>
      <c r="BE4309" s="578"/>
      <c r="BF4309" s="578"/>
      <c r="BG4309" s="578"/>
      <c r="BH4309" s="578"/>
      <c r="BI4309" s="578"/>
      <c r="BJ4309" s="578"/>
      <c r="BK4309" s="578"/>
      <c r="BL4309" s="578"/>
      <c r="BM4309" s="578"/>
      <c r="BN4309" s="578"/>
      <c r="BO4309" s="578"/>
      <c r="BP4309" s="578"/>
      <c r="BQ4309" s="547"/>
      <c r="BR4309" s="578"/>
      <c r="BS4309" s="851"/>
      <c r="BT4309" s="575"/>
      <c r="BU4309" s="575"/>
    </row>
    <row r="4310" spans="1:73" s="534" customFormat="1" hidden="1">
      <c r="A4310" s="575"/>
      <c r="B4310" s="576"/>
      <c r="C4310" s="849"/>
      <c r="D4310" s="578"/>
      <c r="E4310" s="579"/>
      <c r="F4310" s="578"/>
      <c r="G4310" s="850"/>
      <c r="H4310" s="581"/>
      <c r="I4310" s="582"/>
      <c r="J4310" s="580"/>
      <c r="K4310" s="578"/>
      <c r="L4310" s="578"/>
      <c r="M4310" s="578"/>
      <c r="N4310" s="578"/>
      <c r="O4310" s="578"/>
      <c r="P4310" s="578"/>
      <c r="Q4310" s="578"/>
      <c r="R4310" s="578"/>
      <c r="S4310" s="578"/>
      <c r="T4310" s="578"/>
      <c r="U4310" s="578"/>
      <c r="V4310" s="578"/>
      <c r="W4310" s="578"/>
      <c r="X4310" s="578"/>
      <c r="Y4310" s="578"/>
      <c r="Z4310" s="578"/>
      <c r="AA4310" s="578"/>
      <c r="AB4310" s="578"/>
      <c r="AC4310" s="578"/>
      <c r="AD4310" s="578"/>
      <c r="AE4310" s="578"/>
      <c r="AF4310" s="578"/>
      <c r="AG4310" s="578"/>
      <c r="AH4310" s="578"/>
      <c r="AI4310" s="578"/>
      <c r="AJ4310" s="578"/>
      <c r="AK4310" s="578"/>
      <c r="AL4310" s="578"/>
      <c r="AM4310" s="578"/>
      <c r="AN4310" s="578"/>
      <c r="AO4310" s="578"/>
      <c r="AP4310" s="578"/>
      <c r="AQ4310" s="578"/>
      <c r="AR4310" s="578"/>
      <c r="AS4310" s="578"/>
      <c r="AT4310" s="578"/>
      <c r="AU4310" s="567"/>
      <c r="AV4310" s="578"/>
      <c r="AW4310" s="578"/>
      <c r="AX4310" s="578"/>
      <c r="AY4310" s="578"/>
      <c r="AZ4310" s="578"/>
      <c r="BA4310" s="578"/>
      <c r="BB4310" s="578"/>
      <c r="BC4310" s="578"/>
      <c r="BD4310" s="578"/>
      <c r="BE4310" s="578"/>
      <c r="BF4310" s="578"/>
      <c r="BG4310" s="578"/>
      <c r="BH4310" s="578"/>
      <c r="BI4310" s="578"/>
      <c r="BJ4310" s="578"/>
      <c r="BK4310" s="578"/>
      <c r="BL4310" s="578"/>
      <c r="BM4310" s="578"/>
      <c r="BN4310" s="578"/>
      <c r="BO4310" s="578"/>
      <c r="BP4310" s="578"/>
      <c r="BQ4310" s="547"/>
      <c r="BR4310" s="578"/>
      <c r="BS4310" s="851"/>
      <c r="BT4310" s="575"/>
      <c r="BU4310" s="575"/>
    </row>
    <row r="4311" spans="1:73" s="534" customFormat="1" hidden="1">
      <c r="A4311" s="575"/>
      <c r="B4311" s="576"/>
      <c r="C4311" s="849"/>
      <c r="D4311" s="578"/>
      <c r="E4311" s="579"/>
      <c r="F4311" s="578"/>
      <c r="G4311" s="850"/>
      <c r="H4311" s="581"/>
      <c r="I4311" s="582"/>
      <c r="J4311" s="580"/>
      <c r="K4311" s="578"/>
      <c r="L4311" s="578"/>
      <c r="M4311" s="578"/>
      <c r="N4311" s="578"/>
      <c r="O4311" s="578"/>
      <c r="P4311" s="578"/>
      <c r="Q4311" s="578"/>
      <c r="R4311" s="578"/>
      <c r="S4311" s="578"/>
      <c r="T4311" s="578"/>
      <c r="U4311" s="578"/>
      <c r="V4311" s="578"/>
      <c r="W4311" s="578"/>
      <c r="X4311" s="578"/>
      <c r="Y4311" s="578"/>
      <c r="Z4311" s="578"/>
      <c r="AA4311" s="578"/>
      <c r="AB4311" s="578"/>
      <c r="AC4311" s="578"/>
      <c r="AD4311" s="578"/>
      <c r="AE4311" s="578"/>
      <c r="AF4311" s="578"/>
      <c r="AG4311" s="578"/>
      <c r="AH4311" s="578"/>
      <c r="AI4311" s="578"/>
      <c r="AJ4311" s="578"/>
      <c r="AK4311" s="578"/>
      <c r="AL4311" s="578"/>
      <c r="AM4311" s="578"/>
      <c r="AN4311" s="578"/>
      <c r="AO4311" s="578"/>
      <c r="AP4311" s="578"/>
      <c r="AQ4311" s="578"/>
      <c r="AR4311" s="578"/>
      <c r="AS4311" s="578"/>
      <c r="AT4311" s="578"/>
      <c r="AU4311" s="567"/>
      <c r="AV4311" s="578"/>
      <c r="AW4311" s="578"/>
      <c r="AX4311" s="578"/>
      <c r="AY4311" s="578"/>
      <c r="AZ4311" s="578"/>
      <c r="BA4311" s="578"/>
      <c r="BB4311" s="578"/>
      <c r="BC4311" s="578"/>
      <c r="BD4311" s="578"/>
      <c r="BE4311" s="578"/>
      <c r="BF4311" s="578"/>
      <c r="BG4311" s="578"/>
      <c r="BH4311" s="578"/>
      <c r="BI4311" s="578"/>
      <c r="BJ4311" s="578"/>
      <c r="BK4311" s="578"/>
      <c r="BL4311" s="578"/>
      <c r="BM4311" s="578"/>
      <c r="BN4311" s="578"/>
      <c r="BO4311" s="578"/>
      <c r="BP4311" s="578"/>
      <c r="BQ4311" s="547"/>
      <c r="BR4311" s="578"/>
      <c r="BS4311" s="851"/>
      <c r="BT4311" s="575"/>
      <c r="BU4311" s="575"/>
    </row>
    <row r="4312" spans="1:73" s="534" customFormat="1" hidden="1">
      <c r="A4312" s="575"/>
      <c r="B4312" s="576"/>
      <c r="C4312" s="849"/>
      <c r="D4312" s="578"/>
      <c r="E4312" s="579"/>
      <c r="F4312" s="578"/>
      <c r="G4312" s="850"/>
      <c r="H4312" s="581"/>
      <c r="I4312" s="582"/>
      <c r="J4312" s="580"/>
      <c r="K4312" s="578"/>
      <c r="L4312" s="578"/>
      <c r="M4312" s="578"/>
      <c r="N4312" s="578"/>
      <c r="O4312" s="578"/>
      <c r="P4312" s="578"/>
      <c r="Q4312" s="578"/>
      <c r="R4312" s="578"/>
      <c r="S4312" s="578"/>
      <c r="T4312" s="578"/>
      <c r="U4312" s="578"/>
      <c r="V4312" s="578"/>
      <c r="W4312" s="578"/>
      <c r="X4312" s="578"/>
      <c r="Y4312" s="578"/>
      <c r="Z4312" s="578"/>
      <c r="AA4312" s="578"/>
      <c r="AB4312" s="578"/>
      <c r="AC4312" s="578"/>
      <c r="AD4312" s="578"/>
      <c r="AE4312" s="578"/>
      <c r="AF4312" s="578"/>
      <c r="AG4312" s="578"/>
      <c r="AH4312" s="578"/>
      <c r="AI4312" s="578"/>
      <c r="AJ4312" s="578"/>
      <c r="AK4312" s="578"/>
      <c r="AL4312" s="578"/>
      <c r="AM4312" s="578"/>
      <c r="AN4312" s="578"/>
      <c r="AO4312" s="578"/>
      <c r="AP4312" s="578"/>
      <c r="AQ4312" s="578"/>
      <c r="AR4312" s="578"/>
      <c r="AS4312" s="578"/>
      <c r="AT4312" s="578"/>
      <c r="AU4312" s="567"/>
      <c r="AV4312" s="578"/>
      <c r="AW4312" s="578"/>
      <c r="AX4312" s="578"/>
      <c r="AY4312" s="578"/>
      <c r="AZ4312" s="578"/>
      <c r="BA4312" s="578"/>
      <c r="BB4312" s="578"/>
      <c r="BC4312" s="578"/>
      <c r="BD4312" s="578"/>
      <c r="BE4312" s="578"/>
      <c r="BF4312" s="578"/>
      <c r="BG4312" s="578"/>
      <c r="BH4312" s="578"/>
      <c r="BI4312" s="578"/>
      <c r="BJ4312" s="578"/>
      <c r="BK4312" s="578"/>
      <c r="BL4312" s="578"/>
      <c r="BM4312" s="578"/>
      <c r="BN4312" s="578"/>
      <c r="BO4312" s="578"/>
      <c r="BP4312" s="578"/>
      <c r="BQ4312" s="547"/>
      <c r="BR4312" s="578"/>
      <c r="BS4312" s="851"/>
      <c r="BT4312" s="575"/>
      <c r="BU4312" s="575"/>
    </row>
    <row r="4313" spans="1:73" s="534" customFormat="1" hidden="1">
      <c r="A4313" s="575"/>
      <c r="B4313" s="576"/>
      <c r="C4313" s="849"/>
      <c r="D4313" s="578"/>
      <c r="E4313" s="579"/>
      <c r="F4313" s="578"/>
      <c r="G4313" s="850"/>
      <c r="H4313" s="581"/>
      <c r="I4313" s="582"/>
      <c r="J4313" s="580"/>
      <c r="K4313" s="578"/>
      <c r="L4313" s="578"/>
      <c r="M4313" s="578"/>
      <c r="N4313" s="578"/>
      <c r="O4313" s="578"/>
      <c r="P4313" s="578"/>
      <c r="Q4313" s="578"/>
      <c r="R4313" s="578"/>
      <c r="S4313" s="578"/>
      <c r="T4313" s="578"/>
      <c r="U4313" s="578"/>
      <c r="V4313" s="578"/>
      <c r="W4313" s="578"/>
      <c r="X4313" s="578"/>
      <c r="Y4313" s="578"/>
      <c r="Z4313" s="578"/>
      <c r="AA4313" s="578"/>
      <c r="AB4313" s="578"/>
      <c r="AC4313" s="578"/>
      <c r="AD4313" s="578"/>
      <c r="AE4313" s="578"/>
      <c r="AF4313" s="578"/>
      <c r="AG4313" s="578"/>
      <c r="AH4313" s="578"/>
      <c r="AI4313" s="578"/>
      <c r="AJ4313" s="578"/>
      <c r="AK4313" s="578"/>
      <c r="AL4313" s="578"/>
      <c r="AM4313" s="578"/>
      <c r="AN4313" s="578"/>
      <c r="AO4313" s="578"/>
      <c r="AP4313" s="578"/>
      <c r="AQ4313" s="578"/>
      <c r="AR4313" s="578"/>
      <c r="AS4313" s="578"/>
      <c r="AT4313" s="578"/>
      <c r="AU4313" s="567"/>
      <c r="AV4313" s="578"/>
      <c r="AW4313" s="578"/>
      <c r="AX4313" s="578"/>
      <c r="AY4313" s="578"/>
      <c r="AZ4313" s="578"/>
      <c r="BA4313" s="578"/>
      <c r="BB4313" s="578"/>
      <c r="BC4313" s="578"/>
      <c r="BD4313" s="578"/>
      <c r="BE4313" s="578"/>
      <c r="BF4313" s="578"/>
      <c r="BG4313" s="578"/>
      <c r="BH4313" s="578"/>
      <c r="BI4313" s="578"/>
      <c r="BJ4313" s="578"/>
      <c r="BK4313" s="578"/>
      <c r="BL4313" s="578"/>
      <c r="BM4313" s="578"/>
      <c r="BN4313" s="578"/>
      <c r="BO4313" s="578"/>
      <c r="BP4313" s="578"/>
      <c r="BQ4313" s="547"/>
      <c r="BR4313" s="578"/>
      <c r="BS4313" s="851"/>
      <c r="BT4313" s="575"/>
      <c r="BU4313" s="575"/>
    </row>
    <row r="4314" spans="1:73" s="534" customFormat="1" hidden="1">
      <c r="A4314" s="575"/>
      <c r="B4314" s="576"/>
      <c r="C4314" s="849"/>
      <c r="D4314" s="578"/>
      <c r="E4314" s="579"/>
      <c r="F4314" s="578"/>
      <c r="G4314" s="850"/>
      <c r="H4314" s="581"/>
      <c r="I4314" s="582"/>
      <c r="J4314" s="580"/>
      <c r="K4314" s="578"/>
      <c r="L4314" s="578"/>
      <c r="M4314" s="578"/>
      <c r="N4314" s="578"/>
      <c r="O4314" s="578"/>
      <c r="P4314" s="578"/>
      <c r="Q4314" s="578"/>
      <c r="R4314" s="578"/>
      <c r="S4314" s="578"/>
      <c r="T4314" s="578"/>
      <c r="U4314" s="578"/>
      <c r="V4314" s="578"/>
      <c r="W4314" s="578"/>
      <c r="X4314" s="578"/>
      <c r="Y4314" s="578"/>
      <c r="Z4314" s="578"/>
      <c r="AA4314" s="578"/>
      <c r="AB4314" s="578"/>
      <c r="AC4314" s="578"/>
      <c r="AD4314" s="578"/>
      <c r="AE4314" s="578"/>
      <c r="AF4314" s="578"/>
      <c r="AG4314" s="578"/>
      <c r="AH4314" s="578"/>
      <c r="AI4314" s="578"/>
      <c r="AJ4314" s="578"/>
      <c r="AK4314" s="578"/>
      <c r="AL4314" s="578"/>
      <c r="AM4314" s="578"/>
      <c r="AN4314" s="578"/>
      <c r="AO4314" s="578"/>
      <c r="AP4314" s="578"/>
      <c r="AQ4314" s="578"/>
      <c r="AR4314" s="578"/>
      <c r="AS4314" s="578"/>
      <c r="AT4314" s="578"/>
      <c r="AU4314" s="567"/>
      <c r="AV4314" s="578"/>
      <c r="AW4314" s="578"/>
      <c r="AX4314" s="578"/>
      <c r="AY4314" s="578"/>
      <c r="AZ4314" s="578"/>
      <c r="BA4314" s="578"/>
      <c r="BB4314" s="578"/>
      <c r="BC4314" s="578"/>
      <c r="BD4314" s="578"/>
      <c r="BE4314" s="578"/>
      <c r="BF4314" s="578"/>
      <c r="BG4314" s="578"/>
      <c r="BH4314" s="578"/>
      <c r="BI4314" s="578"/>
      <c r="BJ4314" s="578"/>
      <c r="BK4314" s="578"/>
      <c r="BL4314" s="578"/>
      <c r="BM4314" s="578"/>
      <c r="BN4314" s="578"/>
      <c r="BO4314" s="578"/>
      <c r="BP4314" s="578"/>
      <c r="BQ4314" s="547"/>
      <c r="BR4314" s="578"/>
      <c r="BS4314" s="851"/>
      <c r="BT4314" s="575"/>
      <c r="BU4314" s="575"/>
    </row>
    <row r="4315" spans="1:73" s="534" customFormat="1" hidden="1">
      <c r="A4315" s="575"/>
      <c r="B4315" s="576"/>
      <c r="C4315" s="849"/>
      <c r="D4315" s="578"/>
      <c r="E4315" s="579"/>
      <c r="F4315" s="578"/>
      <c r="G4315" s="850"/>
      <c r="H4315" s="581"/>
      <c r="I4315" s="582"/>
      <c r="J4315" s="580"/>
      <c r="K4315" s="578"/>
      <c r="L4315" s="578"/>
      <c r="M4315" s="578"/>
      <c r="N4315" s="578"/>
      <c r="O4315" s="578"/>
      <c r="P4315" s="578"/>
      <c r="Q4315" s="578"/>
      <c r="R4315" s="578"/>
      <c r="S4315" s="578"/>
      <c r="T4315" s="578"/>
      <c r="U4315" s="578"/>
      <c r="V4315" s="578"/>
      <c r="W4315" s="578"/>
      <c r="X4315" s="578"/>
      <c r="Y4315" s="578"/>
      <c r="Z4315" s="578"/>
      <c r="AA4315" s="578"/>
      <c r="AB4315" s="578"/>
      <c r="AC4315" s="578"/>
      <c r="AD4315" s="578"/>
      <c r="AE4315" s="578"/>
      <c r="AF4315" s="578"/>
      <c r="AG4315" s="578"/>
      <c r="AH4315" s="578"/>
      <c r="AI4315" s="578"/>
      <c r="AJ4315" s="578"/>
      <c r="AK4315" s="578"/>
      <c r="AL4315" s="578"/>
      <c r="AM4315" s="578"/>
      <c r="AN4315" s="578"/>
      <c r="AO4315" s="578"/>
      <c r="AP4315" s="578"/>
      <c r="AQ4315" s="578"/>
      <c r="AR4315" s="578"/>
      <c r="AS4315" s="578"/>
      <c r="AT4315" s="578"/>
      <c r="AU4315" s="567"/>
      <c r="AV4315" s="578"/>
      <c r="AW4315" s="578"/>
      <c r="AX4315" s="578"/>
      <c r="AY4315" s="578"/>
      <c r="AZ4315" s="578"/>
      <c r="BA4315" s="578"/>
      <c r="BB4315" s="578"/>
      <c r="BC4315" s="578"/>
      <c r="BD4315" s="578"/>
      <c r="BE4315" s="578"/>
      <c r="BF4315" s="578"/>
      <c r="BG4315" s="578"/>
      <c r="BH4315" s="578"/>
      <c r="BI4315" s="578"/>
      <c r="BJ4315" s="578"/>
      <c r="BK4315" s="578"/>
      <c r="BL4315" s="578"/>
      <c r="BM4315" s="578"/>
      <c r="BN4315" s="578"/>
      <c r="BO4315" s="578"/>
      <c r="BP4315" s="578"/>
      <c r="BQ4315" s="547"/>
      <c r="BR4315" s="578"/>
      <c r="BS4315" s="851"/>
      <c r="BT4315" s="575"/>
      <c r="BU4315" s="575"/>
    </row>
    <row r="4316" spans="1:73" s="534" customFormat="1" hidden="1">
      <c r="A4316" s="575"/>
      <c r="B4316" s="576"/>
      <c r="C4316" s="849"/>
      <c r="D4316" s="578"/>
      <c r="E4316" s="579"/>
      <c r="F4316" s="578"/>
      <c r="G4316" s="850"/>
      <c r="H4316" s="581"/>
      <c r="I4316" s="582"/>
      <c r="J4316" s="580"/>
      <c r="K4316" s="578"/>
      <c r="L4316" s="578"/>
      <c r="M4316" s="578"/>
      <c r="N4316" s="578"/>
      <c r="O4316" s="578"/>
      <c r="P4316" s="578"/>
      <c r="Q4316" s="578"/>
      <c r="R4316" s="578"/>
      <c r="S4316" s="578"/>
      <c r="T4316" s="578"/>
      <c r="U4316" s="578"/>
      <c r="V4316" s="578"/>
      <c r="W4316" s="578"/>
      <c r="X4316" s="578"/>
      <c r="Y4316" s="578"/>
      <c r="Z4316" s="578"/>
      <c r="AA4316" s="578"/>
      <c r="AB4316" s="578"/>
      <c r="AC4316" s="578"/>
      <c r="AD4316" s="578"/>
      <c r="AE4316" s="578"/>
      <c r="AF4316" s="578"/>
      <c r="AG4316" s="578"/>
      <c r="AH4316" s="578"/>
      <c r="AI4316" s="578"/>
      <c r="AJ4316" s="578"/>
      <c r="AK4316" s="578"/>
      <c r="AL4316" s="578"/>
      <c r="AM4316" s="578"/>
      <c r="AN4316" s="578"/>
      <c r="AO4316" s="578"/>
      <c r="AP4316" s="578"/>
      <c r="AQ4316" s="578"/>
      <c r="AR4316" s="578"/>
      <c r="AS4316" s="578"/>
      <c r="AT4316" s="578"/>
      <c r="AU4316" s="567"/>
      <c r="AV4316" s="578"/>
      <c r="AW4316" s="578"/>
      <c r="AX4316" s="578"/>
      <c r="AY4316" s="578"/>
      <c r="AZ4316" s="578"/>
      <c r="BA4316" s="578"/>
      <c r="BB4316" s="578"/>
      <c r="BC4316" s="578"/>
      <c r="BD4316" s="578"/>
      <c r="BE4316" s="578"/>
      <c r="BF4316" s="578"/>
      <c r="BG4316" s="578"/>
      <c r="BH4316" s="578"/>
      <c r="BI4316" s="578"/>
      <c r="BJ4316" s="578"/>
      <c r="BK4316" s="578"/>
      <c r="BL4316" s="578"/>
      <c r="BM4316" s="578"/>
      <c r="BN4316" s="578"/>
      <c r="BO4316" s="578"/>
      <c r="BP4316" s="578"/>
      <c r="BQ4316" s="547"/>
      <c r="BR4316" s="578"/>
      <c r="BS4316" s="851"/>
      <c r="BT4316" s="575"/>
      <c r="BU4316" s="575"/>
    </row>
    <row r="4317" spans="1:73" s="534" customFormat="1" hidden="1">
      <c r="A4317" s="575"/>
      <c r="B4317" s="576"/>
      <c r="C4317" s="849"/>
      <c r="D4317" s="578"/>
      <c r="E4317" s="579"/>
      <c r="F4317" s="578"/>
      <c r="G4317" s="850"/>
      <c r="H4317" s="581"/>
      <c r="I4317" s="582"/>
      <c r="J4317" s="580"/>
      <c r="K4317" s="578"/>
      <c r="L4317" s="578"/>
      <c r="M4317" s="578"/>
      <c r="N4317" s="578"/>
      <c r="O4317" s="578"/>
      <c r="P4317" s="578"/>
      <c r="Q4317" s="578"/>
      <c r="R4317" s="578"/>
      <c r="S4317" s="578"/>
      <c r="T4317" s="578"/>
      <c r="U4317" s="578"/>
      <c r="V4317" s="578"/>
      <c r="W4317" s="578"/>
      <c r="X4317" s="578"/>
      <c r="Y4317" s="578"/>
      <c r="Z4317" s="578"/>
      <c r="AA4317" s="578"/>
      <c r="AB4317" s="578"/>
      <c r="AC4317" s="578"/>
      <c r="AD4317" s="578"/>
      <c r="AE4317" s="578"/>
      <c r="AF4317" s="578"/>
      <c r="AG4317" s="578"/>
      <c r="AH4317" s="578"/>
      <c r="AI4317" s="578"/>
      <c r="AJ4317" s="578"/>
      <c r="AK4317" s="578"/>
      <c r="AL4317" s="578"/>
      <c r="AM4317" s="578"/>
      <c r="AN4317" s="578"/>
      <c r="AO4317" s="578"/>
      <c r="AP4317" s="578"/>
      <c r="AQ4317" s="578"/>
      <c r="AR4317" s="578"/>
      <c r="AS4317" s="578"/>
      <c r="AT4317" s="578"/>
      <c r="AU4317" s="567"/>
      <c r="AV4317" s="578"/>
      <c r="AW4317" s="578"/>
      <c r="AX4317" s="578"/>
      <c r="AY4317" s="578"/>
      <c r="AZ4317" s="578"/>
      <c r="BA4317" s="578"/>
      <c r="BB4317" s="578"/>
      <c r="BC4317" s="578"/>
      <c r="BD4317" s="578"/>
      <c r="BE4317" s="578"/>
      <c r="BF4317" s="578"/>
      <c r="BG4317" s="578"/>
      <c r="BH4317" s="578"/>
      <c r="BI4317" s="578"/>
      <c r="BJ4317" s="578"/>
      <c r="BK4317" s="578"/>
      <c r="BL4317" s="578"/>
      <c r="BM4317" s="578"/>
      <c r="BN4317" s="578"/>
      <c r="BO4317" s="578"/>
      <c r="BP4317" s="578"/>
      <c r="BQ4317" s="547"/>
      <c r="BR4317" s="578"/>
      <c r="BS4317" s="851"/>
      <c r="BT4317" s="575"/>
      <c r="BU4317" s="575"/>
    </row>
    <row r="4318" spans="1:73" s="534" customFormat="1" hidden="1">
      <c r="A4318" s="575"/>
      <c r="B4318" s="576"/>
      <c r="C4318" s="849"/>
      <c r="D4318" s="578"/>
      <c r="E4318" s="579"/>
      <c r="F4318" s="578"/>
      <c r="G4318" s="850"/>
      <c r="H4318" s="581"/>
      <c r="I4318" s="582"/>
      <c r="J4318" s="580"/>
      <c r="K4318" s="578"/>
      <c r="L4318" s="578"/>
      <c r="M4318" s="578"/>
      <c r="N4318" s="578"/>
      <c r="O4318" s="578"/>
      <c r="P4318" s="578"/>
      <c r="Q4318" s="578"/>
      <c r="R4318" s="578"/>
      <c r="S4318" s="578"/>
      <c r="T4318" s="578"/>
      <c r="U4318" s="578"/>
      <c r="V4318" s="578"/>
      <c r="W4318" s="578"/>
      <c r="X4318" s="578"/>
      <c r="Y4318" s="578"/>
      <c r="Z4318" s="578"/>
      <c r="AA4318" s="578"/>
      <c r="AB4318" s="578"/>
      <c r="AC4318" s="578"/>
      <c r="AD4318" s="578"/>
      <c r="AE4318" s="578"/>
      <c r="AF4318" s="578"/>
      <c r="AG4318" s="578"/>
      <c r="AH4318" s="578"/>
      <c r="AI4318" s="578"/>
      <c r="AJ4318" s="578"/>
      <c r="AK4318" s="578"/>
      <c r="AL4318" s="578"/>
      <c r="AM4318" s="578"/>
      <c r="AN4318" s="578"/>
      <c r="AO4318" s="578"/>
      <c r="AP4318" s="578"/>
      <c r="AQ4318" s="578"/>
      <c r="AR4318" s="578"/>
      <c r="AS4318" s="578"/>
      <c r="AT4318" s="578"/>
      <c r="AU4318" s="567"/>
      <c r="AV4318" s="578"/>
      <c r="AW4318" s="578"/>
      <c r="AX4318" s="578"/>
      <c r="AY4318" s="578"/>
      <c r="AZ4318" s="578"/>
      <c r="BA4318" s="578"/>
      <c r="BB4318" s="578"/>
      <c r="BC4318" s="578"/>
      <c r="BD4318" s="578"/>
      <c r="BE4318" s="578"/>
      <c r="BF4318" s="578"/>
      <c r="BG4318" s="578"/>
      <c r="BH4318" s="578"/>
      <c r="BI4318" s="578"/>
      <c r="BJ4318" s="578"/>
      <c r="BK4318" s="578"/>
      <c r="BL4318" s="578"/>
      <c r="BM4318" s="578"/>
      <c r="BN4318" s="578"/>
      <c r="BO4318" s="578"/>
      <c r="BP4318" s="578"/>
      <c r="BQ4318" s="547"/>
      <c r="BR4318" s="578"/>
      <c r="BS4318" s="851"/>
      <c r="BT4318" s="575"/>
      <c r="BU4318" s="575"/>
    </row>
    <row r="4319" spans="1:73" s="534" customFormat="1" hidden="1">
      <c r="A4319" s="575"/>
      <c r="B4319" s="576"/>
      <c r="C4319" s="849"/>
      <c r="D4319" s="578"/>
      <c r="E4319" s="579"/>
      <c r="F4319" s="578"/>
      <c r="G4319" s="850"/>
      <c r="H4319" s="581"/>
      <c r="I4319" s="582"/>
      <c r="J4319" s="580"/>
      <c r="K4319" s="578"/>
      <c r="L4319" s="578"/>
      <c r="M4319" s="578"/>
      <c r="N4319" s="578"/>
      <c r="O4319" s="578"/>
      <c r="P4319" s="578"/>
      <c r="Q4319" s="578"/>
      <c r="R4319" s="578"/>
      <c r="S4319" s="578"/>
      <c r="T4319" s="578"/>
      <c r="U4319" s="578"/>
      <c r="V4319" s="578"/>
      <c r="W4319" s="578"/>
      <c r="X4319" s="578"/>
      <c r="Y4319" s="578"/>
      <c r="Z4319" s="578"/>
      <c r="AA4319" s="578"/>
      <c r="AB4319" s="578"/>
      <c r="AC4319" s="578"/>
      <c r="AD4319" s="578"/>
      <c r="AE4319" s="578"/>
      <c r="AF4319" s="578"/>
      <c r="AG4319" s="578"/>
      <c r="AH4319" s="578"/>
      <c r="AI4319" s="578"/>
      <c r="AJ4319" s="578"/>
      <c r="AK4319" s="578"/>
      <c r="AL4319" s="578"/>
      <c r="AM4319" s="578"/>
      <c r="AN4319" s="578"/>
      <c r="AO4319" s="578"/>
      <c r="AP4319" s="578"/>
      <c r="AQ4319" s="578"/>
      <c r="AR4319" s="578"/>
      <c r="AS4319" s="578"/>
      <c r="AT4319" s="578"/>
      <c r="AU4319" s="567"/>
      <c r="AV4319" s="578"/>
      <c r="AW4319" s="578"/>
      <c r="AX4319" s="578"/>
      <c r="AY4319" s="578"/>
      <c r="AZ4319" s="578"/>
      <c r="BA4319" s="578"/>
      <c r="BB4319" s="578"/>
      <c r="BC4319" s="578"/>
      <c r="BD4319" s="578"/>
      <c r="BE4319" s="578"/>
      <c r="BF4319" s="578"/>
      <c r="BG4319" s="578"/>
      <c r="BH4319" s="578"/>
      <c r="BI4319" s="578"/>
      <c r="BJ4319" s="578"/>
      <c r="BK4319" s="578"/>
      <c r="BL4319" s="578"/>
      <c r="BM4319" s="578"/>
      <c r="BN4319" s="578"/>
      <c r="BO4319" s="578"/>
      <c r="BP4319" s="578"/>
      <c r="BQ4319" s="547"/>
      <c r="BR4319" s="578"/>
      <c r="BS4319" s="851"/>
      <c r="BT4319" s="575"/>
      <c r="BU4319" s="575"/>
    </row>
    <row r="4320" spans="1:73" s="534" customFormat="1" hidden="1">
      <c r="A4320" s="575"/>
      <c r="B4320" s="576"/>
      <c r="C4320" s="849"/>
      <c r="D4320" s="578"/>
      <c r="E4320" s="579"/>
      <c r="F4320" s="578"/>
      <c r="G4320" s="850"/>
      <c r="H4320" s="581"/>
      <c r="I4320" s="582"/>
      <c r="J4320" s="580"/>
      <c r="K4320" s="578"/>
      <c r="L4320" s="578"/>
      <c r="M4320" s="578"/>
      <c r="N4320" s="578"/>
      <c r="O4320" s="578"/>
      <c r="P4320" s="578"/>
      <c r="Q4320" s="578"/>
      <c r="R4320" s="578"/>
      <c r="S4320" s="578"/>
      <c r="T4320" s="578"/>
      <c r="U4320" s="578"/>
      <c r="V4320" s="578"/>
      <c r="W4320" s="578"/>
      <c r="X4320" s="578"/>
      <c r="Y4320" s="578"/>
      <c r="Z4320" s="578"/>
      <c r="AA4320" s="578"/>
      <c r="AB4320" s="578"/>
      <c r="AC4320" s="578"/>
      <c r="AD4320" s="578"/>
      <c r="AE4320" s="578"/>
      <c r="AF4320" s="578"/>
      <c r="AG4320" s="578"/>
      <c r="AH4320" s="578"/>
      <c r="AI4320" s="578"/>
      <c r="AJ4320" s="578"/>
      <c r="AK4320" s="578"/>
      <c r="AL4320" s="578"/>
      <c r="AM4320" s="578"/>
      <c r="AN4320" s="578"/>
      <c r="AO4320" s="578"/>
      <c r="AP4320" s="578"/>
      <c r="AQ4320" s="578"/>
      <c r="AR4320" s="578"/>
      <c r="AS4320" s="578"/>
      <c r="AT4320" s="578"/>
      <c r="AU4320" s="567"/>
      <c r="AV4320" s="578"/>
      <c r="AW4320" s="578"/>
      <c r="AX4320" s="578"/>
      <c r="AY4320" s="578"/>
      <c r="AZ4320" s="578"/>
      <c r="BA4320" s="578"/>
      <c r="BB4320" s="578"/>
      <c r="BC4320" s="578"/>
      <c r="BD4320" s="578"/>
      <c r="BE4320" s="578"/>
      <c r="BF4320" s="578"/>
      <c r="BG4320" s="578"/>
      <c r="BH4320" s="578"/>
      <c r="BI4320" s="578"/>
      <c r="BJ4320" s="578"/>
      <c r="BK4320" s="578"/>
      <c r="BL4320" s="578"/>
      <c r="BM4320" s="578"/>
      <c r="BN4320" s="578"/>
      <c r="BO4320" s="578"/>
      <c r="BP4320" s="578"/>
      <c r="BQ4320" s="547"/>
      <c r="BR4320" s="578"/>
      <c r="BS4320" s="851"/>
      <c r="BT4320" s="575"/>
      <c r="BU4320" s="575"/>
    </row>
    <row r="4321" spans="1:73" s="534" customFormat="1" hidden="1">
      <c r="A4321" s="575"/>
      <c r="B4321" s="576"/>
      <c r="C4321" s="849"/>
      <c r="D4321" s="578"/>
      <c r="E4321" s="579"/>
      <c r="F4321" s="578"/>
      <c r="G4321" s="850"/>
      <c r="H4321" s="581"/>
      <c r="I4321" s="582"/>
      <c r="J4321" s="580"/>
      <c r="K4321" s="578"/>
      <c r="L4321" s="578"/>
      <c r="M4321" s="578"/>
      <c r="N4321" s="578"/>
      <c r="O4321" s="578"/>
      <c r="P4321" s="578"/>
      <c r="Q4321" s="578"/>
      <c r="R4321" s="578"/>
      <c r="S4321" s="578"/>
      <c r="T4321" s="578"/>
      <c r="U4321" s="578"/>
      <c r="V4321" s="578"/>
      <c r="W4321" s="578"/>
      <c r="X4321" s="578"/>
      <c r="Y4321" s="578"/>
      <c r="Z4321" s="578"/>
      <c r="AA4321" s="578"/>
      <c r="AB4321" s="578"/>
      <c r="AC4321" s="578"/>
      <c r="AD4321" s="578"/>
      <c r="AE4321" s="578"/>
      <c r="AF4321" s="578"/>
      <c r="AG4321" s="578"/>
      <c r="AH4321" s="578"/>
      <c r="AI4321" s="578"/>
      <c r="AJ4321" s="578"/>
      <c r="AK4321" s="578"/>
      <c r="AL4321" s="578"/>
      <c r="AM4321" s="578"/>
      <c r="AN4321" s="578"/>
      <c r="AO4321" s="578"/>
      <c r="AP4321" s="578"/>
      <c r="AQ4321" s="578"/>
      <c r="AR4321" s="578"/>
      <c r="AS4321" s="578"/>
      <c r="AT4321" s="578"/>
      <c r="AU4321" s="567"/>
      <c r="AV4321" s="578"/>
      <c r="AW4321" s="578"/>
      <c r="AX4321" s="578"/>
      <c r="AY4321" s="578"/>
      <c r="AZ4321" s="578"/>
      <c r="BA4321" s="578"/>
      <c r="BB4321" s="578"/>
      <c r="BC4321" s="578"/>
      <c r="BD4321" s="578"/>
      <c r="BE4321" s="578"/>
      <c r="BF4321" s="578"/>
      <c r="BG4321" s="578"/>
      <c r="BH4321" s="578"/>
      <c r="BI4321" s="578"/>
      <c r="BJ4321" s="578"/>
      <c r="BK4321" s="578"/>
      <c r="BL4321" s="578"/>
      <c r="BM4321" s="578"/>
      <c r="BN4321" s="578"/>
      <c r="BO4321" s="578"/>
      <c r="BP4321" s="578"/>
      <c r="BQ4321" s="547"/>
      <c r="BR4321" s="578"/>
      <c r="BS4321" s="851"/>
      <c r="BT4321" s="575"/>
      <c r="BU4321" s="575"/>
    </row>
    <row r="4322" spans="1:73" s="534" customFormat="1" hidden="1">
      <c r="A4322" s="575"/>
      <c r="B4322" s="576"/>
      <c r="C4322" s="849"/>
      <c r="D4322" s="578"/>
      <c r="E4322" s="579"/>
      <c r="F4322" s="578"/>
      <c r="G4322" s="850"/>
      <c r="H4322" s="581"/>
      <c r="I4322" s="582"/>
      <c r="J4322" s="580"/>
      <c r="K4322" s="578"/>
      <c r="L4322" s="578"/>
      <c r="M4322" s="578"/>
      <c r="N4322" s="578"/>
      <c r="O4322" s="578"/>
      <c r="P4322" s="578"/>
      <c r="Q4322" s="578"/>
      <c r="R4322" s="578"/>
      <c r="S4322" s="578"/>
      <c r="T4322" s="578"/>
      <c r="U4322" s="578"/>
      <c r="V4322" s="578"/>
      <c r="W4322" s="578"/>
      <c r="X4322" s="578"/>
      <c r="Y4322" s="578"/>
      <c r="Z4322" s="578"/>
      <c r="AA4322" s="578"/>
      <c r="AB4322" s="578"/>
      <c r="AC4322" s="578"/>
      <c r="AD4322" s="578"/>
      <c r="AE4322" s="578"/>
      <c r="AF4322" s="578"/>
      <c r="AG4322" s="578"/>
      <c r="AH4322" s="578"/>
      <c r="AI4322" s="578"/>
      <c r="AJ4322" s="578"/>
      <c r="AK4322" s="578"/>
      <c r="AL4322" s="578"/>
      <c r="AM4322" s="578"/>
      <c r="AN4322" s="578"/>
      <c r="AO4322" s="578"/>
      <c r="AP4322" s="578"/>
      <c r="AQ4322" s="578"/>
      <c r="AR4322" s="578"/>
      <c r="AS4322" s="578"/>
      <c r="AT4322" s="578"/>
      <c r="AU4322" s="567"/>
      <c r="AV4322" s="578"/>
      <c r="AW4322" s="578"/>
      <c r="AX4322" s="578"/>
      <c r="AY4322" s="578"/>
      <c r="AZ4322" s="578"/>
      <c r="BA4322" s="578"/>
      <c r="BB4322" s="578"/>
      <c r="BC4322" s="578"/>
      <c r="BD4322" s="578"/>
      <c r="BE4322" s="578"/>
      <c r="BF4322" s="578"/>
      <c r="BG4322" s="578"/>
      <c r="BH4322" s="578"/>
      <c r="BI4322" s="578"/>
      <c r="BJ4322" s="578"/>
      <c r="BK4322" s="578"/>
      <c r="BL4322" s="578"/>
      <c r="BM4322" s="578"/>
      <c r="BN4322" s="578"/>
      <c r="BO4322" s="578"/>
      <c r="BP4322" s="578"/>
      <c r="BQ4322" s="547"/>
      <c r="BR4322" s="578"/>
      <c r="BS4322" s="851"/>
      <c r="BT4322" s="575"/>
      <c r="BU4322" s="575"/>
    </row>
    <row r="4323" spans="1:73" s="534" customFormat="1" hidden="1">
      <c r="A4323" s="575"/>
      <c r="B4323" s="576"/>
      <c r="C4323" s="849"/>
      <c r="D4323" s="578"/>
      <c r="E4323" s="579"/>
      <c r="F4323" s="578"/>
      <c r="G4323" s="850"/>
      <c r="H4323" s="581"/>
      <c r="I4323" s="582"/>
      <c r="J4323" s="580"/>
      <c r="K4323" s="578"/>
      <c r="L4323" s="578"/>
      <c r="M4323" s="578"/>
      <c r="N4323" s="578"/>
      <c r="O4323" s="578"/>
      <c r="P4323" s="578"/>
      <c r="Q4323" s="578"/>
      <c r="R4323" s="578"/>
      <c r="S4323" s="578"/>
      <c r="T4323" s="578"/>
      <c r="U4323" s="578"/>
      <c r="V4323" s="578"/>
      <c r="W4323" s="578"/>
      <c r="X4323" s="578"/>
      <c r="Y4323" s="578"/>
      <c r="Z4323" s="578"/>
      <c r="AA4323" s="578"/>
      <c r="AB4323" s="578"/>
      <c r="AC4323" s="578"/>
      <c r="AD4323" s="578"/>
      <c r="AE4323" s="578"/>
      <c r="AF4323" s="578"/>
      <c r="AG4323" s="578"/>
      <c r="AH4323" s="578"/>
      <c r="AI4323" s="578"/>
      <c r="AJ4323" s="578"/>
      <c r="AK4323" s="578"/>
      <c r="AL4323" s="578"/>
      <c r="AM4323" s="578"/>
      <c r="AN4323" s="578"/>
      <c r="AO4323" s="578"/>
      <c r="AP4323" s="578"/>
      <c r="AQ4323" s="578"/>
      <c r="AR4323" s="578"/>
      <c r="AS4323" s="578"/>
      <c r="AT4323" s="578"/>
      <c r="AU4323" s="567"/>
      <c r="AV4323" s="578"/>
      <c r="AW4323" s="578"/>
      <c r="AX4323" s="578"/>
      <c r="AY4323" s="578"/>
      <c r="AZ4323" s="578"/>
      <c r="BA4323" s="578"/>
      <c r="BB4323" s="578"/>
      <c r="BC4323" s="578"/>
      <c r="BD4323" s="578"/>
      <c r="BE4323" s="578"/>
      <c r="BF4323" s="578"/>
      <c r="BG4323" s="578"/>
      <c r="BH4323" s="578"/>
      <c r="BI4323" s="578"/>
      <c r="BJ4323" s="578"/>
      <c r="BK4323" s="578"/>
      <c r="BL4323" s="578"/>
      <c r="BM4323" s="578"/>
      <c r="BN4323" s="578"/>
      <c r="BO4323" s="578"/>
      <c r="BP4323" s="578"/>
      <c r="BQ4323" s="547"/>
      <c r="BR4323" s="578"/>
      <c r="BS4323" s="851"/>
      <c r="BT4323" s="575"/>
      <c r="BU4323" s="575"/>
    </row>
    <row r="4324" spans="1:73" s="534" customFormat="1" hidden="1">
      <c r="A4324" s="575"/>
      <c r="B4324" s="576"/>
      <c r="C4324" s="849"/>
      <c r="D4324" s="578"/>
      <c r="E4324" s="579"/>
      <c r="F4324" s="578"/>
      <c r="G4324" s="850"/>
      <c r="H4324" s="581"/>
      <c r="I4324" s="582"/>
      <c r="J4324" s="580"/>
      <c r="K4324" s="578"/>
      <c r="L4324" s="578"/>
      <c r="M4324" s="578"/>
      <c r="N4324" s="578"/>
      <c r="O4324" s="578"/>
      <c r="P4324" s="578"/>
      <c r="Q4324" s="578"/>
      <c r="R4324" s="578"/>
      <c r="S4324" s="578"/>
      <c r="T4324" s="578"/>
      <c r="U4324" s="578"/>
      <c r="V4324" s="578"/>
      <c r="W4324" s="578"/>
      <c r="X4324" s="578"/>
      <c r="Y4324" s="578"/>
      <c r="Z4324" s="578"/>
      <c r="AA4324" s="578"/>
      <c r="AB4324" s="578"/>
      <c r="AC4324" s="578"/>
      <c r="AD4324" s="578"/>
      <c r="AE4324" s="578"/>
      <c r="AF4324" s="578"/>
      <c r="AG4324" s="578"/>
      <c r="AH4324" s="578"/>
      <c r="AI4324" s="578"/>
      <c r="AJ4324" s="578"/>
      <c r="AK4324" s="578"/>
      <c r="AL4324" s="578"/>
      <c r="AM4324" s="578"/>
      <c r="AN4324" s="578"/>
      <c r="AO4324" s="578"/>
      <c r="AP4324" s="578"/>
      <c r="AQ4324" s="578"/>
      <c r="AR4324" s="578"/>
      <c r="AS4324" s="578"/>
      <c r="AT4324" s="578"/>
      <c r="AU4324" s="567"/>
      <c r="AV4324" s="578"/>
      <c r="AW4324" s="578"/>
      <c r="AX4324" s="578"/>
      <c r="AY4324" s="578"/>
      <c r="AZ4324" s="578"/>
      <c r="BA4324" s="578"/>
      <c r="BB4324" s="578"/>
      <c r="BC4324" s="578"/>
      <c r="BD4324" s="578"/>
      <c r="BE4324" s="578"/>
      <c r="BF4324" s="578"/>
      <c r="BG4324" s="578"/>
      <c r="BH4324" s="578"/>
      <c r="BI4324" s="578"/>
      <c r="BJ4324" s="578"/>
      <c r="BK4324" s="578"/>
      <c r="BL4324" s="578"/>
      <c r="BM4324" s="578"/>
      <c r="BN4324" s="578"/>
      <c r="BO4324" s="578"/>
      <c r="BP4324" s="578"/>
      <c r="BQ4324" s="547"/>
      <c r="BR4324" s="578"/>
      <c r="BS4324" s="851"/>
      <c r="BT4324" s="575"/>
      <c r="BU4324" s="575"/>
    </row>
    <row r="4325" spans="1:73" s="534" customFormat="1" hidden="1">
      <c r="A4325" s="575"/>
      <c r="B4325" s="576"/>
      <c r="C4325" s="849"/>
      <c r="D4325" s="578"/>
      <c r="E4325" s="579"/>
      <c r="F4325" s="578"/>
      <c r="G4325" s="850"/>
      <c r="H4325" s="581"/>
      <c r="I4325" s="582"/>
      <c r="J4325" s="580"/>
      <c r="K4325" s="578"/>
      <c r="L4325" s="578"/>
      <c r="M4325" s="578"/>
      <c r="N4325" s="578"/>
      <c r="O4325" s="578"/>
      <c r="P4325" s="578"/>
      <c r="Q4325" s="578"/>
      <c r="R4325" s="578"/>
      <c r="S4325" s="578"/>
      <c r="T4325" s="578"/>
      <c r="U4325" s="578"/>
      <c r="V4325" s="578"/>
      <c r="W4325" s="578"/>
      <c r="X4325" s="578"/>
      <c r="Y4325" s="578"/>
      <c r="Z4325" s="578"/>
      <c r="AA4325" s="578"/>
      <c r="AB4325" s="578"/>
      <c r="AC4325" s="578"/>
      <c r="AD4325" s="578"/>
      <c r="AE4325" s="578"/>
      <c r="AF4325" s="578"/>
      <c r="AG4325" s="578"/>
      <c r="AH4325" s="578"/>
      <c r="AI4325" s="578"/>
      <c r="AJ4325" s="578"/>
      <c r="AK4325" s="578"/>
      <c r="AL4325" s="578"/>
      <c r="AM4325" s="578"/>
      <c r="AN4325" s="578"/>
      <c r="AO4325" s="578"/>
      <c r="AP4325" s="578"/>
      <c r="AQ4325" s="578"/>
      <c r="AR4325" s="578"/>
      <c r="AS4325" s="578"/>
      <c r="AT4325" s="578"/>
      <c r="AU4325" s="567"/>
      <c r="AV4325" s="578"/>
      <c r="AW4325" s="578"/>
      <c r="AX4325" s="578"/>
      <c r="AY4325" s="578"/>
      <c r="AZ4325" s="578"/>
      <c r="BA4325" s="578"/>
      <c r="BB4325" s="578"/>
      <c r="BC4325" s="578"/>
      <c r="BD4325" s="578"/>
      <c r="BE4325" s="578"/>
      <c r="BF4325" s="578"/>
      <c r="BG4325" s="578"/>
      <c r="BH4325" s="578"/>
      <c r="BI4325" s="578"/>
      <c r="BJ4325" s="578"/>
      <c r="BK4325" s="578"/>
      <c r="BL4325" s="578"/>
      <c r="BM4325" s="578"/>
      <c r="BN4325" s="578"/>
      <c r="BO4325" s="578"/>
      <c r="BP4325" s="578"/>
      <c r="BQ4325" s="547"/>
      <c r="BR4325" s="578"/>
      <c r="BS4325" s="851"/>
      <c r="BT4325" s="575"/>
      <c r="BU4325" s="575"/>
    </row>
    <row r="4326" spans="1:73" s="534" customFormat="1" hidden="1">
      <c r="A4326" s="575"/>
      <c r="B4326" s="576"/>
      <c r="C4326" s="849"/>
      <c r="D4326" s="578"/>
      <c r="E4326" s="579"/>
      <c r="F4326" s="578"/>
      <c r="G4326" s="850"/>
      <c r="H4326" s="581"/>
      <c r="I4326" s="582"/>
      <c r="J4326" s="580"/>
      <c r="K4326" s="578"/>
      <c r="L4326" s="578"/>
      <c r="M4326" s="578"/>
      <c r="N4326" s="578"/>
      <c r="O4326" s="578"/>
      <c r="P4326" s="578"/>
      <c r="Q4326" s="578"/>
      <c r="R4326" s="578"/>
      <c r="S4326" s="578"/>
      <c r="T4326" s="578"/>
      <c r="U4326" s="578"/>
      <c r="V4326" s="578"/>
      <c r="W4326" s="578"/>
      <c r="X4326" s="578"/>
      <c r="Y4326" s="578"/>
      <c r="Z4326" s="578"/>
      <c r="AA4326" s="578"/>
      <c r="AB4326" s="578"/>
      <c r="AC4326" s="578"/>
      <c r="AD4326" s="578"/>
      <c r="AE4326" s="578"/>
      <c r="AF4326" s="578"/>
      <c r="AG4326" s="578"/>
      <c r="AH4326" s="578"/>
      <c r="AI4326" s="578"/>
      <c r="AJ4326" s="578"/>
      <c r="AK4326" s="578"/>
      <c r="AL4326" s="578"/>
      <c r="AM4326" s="578"/>
      <c r="AN4326" s="578"/>
      <c r="AO4326" s="578"/>
      <c r="AP4326" s="578"/>
      <c r="AQ4326" s="578"/>
      <c r="AR4326" s="578"/>
      <c r="AS4326" s="578"/>
      <c r="AT4326" s="578"/>
      <c r="AU4326" s="567"/>
      <c r="AV4326" s="578"/>
      <c r="AW4326" s="578"/>
      <c r="AX4326" s="578"/>
      <c r="AY4326" s="578"/>
      <c r="AZ4326" s="578"/>
      <c r="BA4326" s="578"/>
      <c r="BB4326" s="578"/>
      <c r="BC4326" s="578"/>
      <c r="BD4326" s="578"/>
      <c r="BE4326" s="578"/>
      <c r="BF4326" s="578"/>
      <c r="BG4326" s="578"/>
      <c r="BH4326" s="578"/>
      <c r="BI4326" s="578"/>
      <c r="BJ4326" s="578"/>
      <c r="BK4326" s="578"/>
      <c r="BL4326" s="578"/>
      <c r="BM4326" s="578"/>
      <c r="BN4326" s="578"/>
      <c r="BO4326" s="578"/>
      <c r="BP4326" s="578"/>
      <c r="BQ4326" s="547"/>
      <c r="BR4326" s="578"/>
      <c r="BS4326" s="851"/>
      <c r="BT4326" s="575"/>
      <c r="BU4326" s="575"/>
    </row>
    <row r="4327" spans="1:73" s="534" customFormat="1" hidden="1">
      <c r="A4327" s="575"/>
      <c r="B4327" s="576"/>
      <c r="C4327" s="849"/>
      <c r="D4327" s="578"/>
      <c r="E4327" s="579"/>
      <c r="F4327" s="578"/>
      <c r="G4327" s="850"/>
      <c r="H4327" s="581"/>
      <c r="I4327" s="582"/>
      <c r="J4327" s="580"/>
      <c r="K4327" s="578"/>
      <c r="L4327" s="578"/>
      <c r="M4327" s="578"/>
      <c r="N4327" s="578"/>
      <c r="O4327" s="578"/>
      <c r="P4327" s="578"/>
      <c r="Q4327" s="578"/>
      <c r="R4327" s="578"/>
      <c r="S4327" s="578"/>
      <c r="T4327" s="578"/>
      <c r="U4327" s="578"/>
      <c r="V4327" s="578"/>
      <c r="W4327" s="578"/>
      <c r="X4327" s="578"/>
      <c r="Y4327" s="578"/>
      <c r="Z4327" s="578"/>
      <c r="AA4327" s="578"/>
      <c r="AB4327" s="578"/>
      <c r="AC4327" s="578"/>
      <c r="AD4327" s="578"/>
      <c r="AE4327" s="578"/>
      <c r="AF4327" s="578"/>
      <c r="AG4327" s="578"/>
      <c r="AH4327" s="578"/>
      <c r="AI4327" s="578"/>
      <c r="AJ4327" s="578"/>
      <c r="AK4327" s="578"/>
      <c r="AL4327" s="578"/>
      <c r="AM4327" s="578"/>
      <c r="AN4327" s="578"/>
      <c r="AO4327" s="578"/>
      <c r="AP4327" s="578"/>
      <c r="AQ4327" s="578"/>
      <c r="AR4327" s="578"/>
      <c r="AS4327" s="578"/>
      <c r="AT4327" s="578"/>
      <c r="AU4327" s="567"/>
      <c r="AV4327" s="578"/>
      <c r="AW4327" s="578"/>
      <c r="AX4327" s="578"/>
      <c r="AY4327" s="578"/>
      <c r="AZ4327" s="578"/>
      <c r="BA4327" s="578"/>
      <c r="BB4327" s="578"/>
      <c r="BC4327" s="578"/>
      <c r="BD4327" s="578"/>
      <c r="BE4327" s="578"/>
      <c r="BF4327" s="578"/>
      <c r="BG4327" s="578"/>
      <c r="BH4327" s="578"/>
      <c r="BI4327" s="578"/>
      <c r="BJ4327" s="578"/>
      <c r="BK4327" s="578"/>
      <c r="BL4327" s="578"/>
      <c r="BM4327" s="578"/>
      <c r="BN4327" s="578"/>
      <c r="BO4327" s="578"/>
      <c r="BP4327" s="578"/>
      <c r="BQ4327" s="547"/>
      <c r="BR4327" s="578"/>
      <c r="BS4327" s="851"/>
      <c r="BT4327" s="575"/>
      <c r="BU4327" s="575"/>
    </row>
    <row r="4328" spans="1:73" s="534" customFormat="1" hidden="1">
      <c r="A4328" s="575"/>
      <c r="B4328" s="576"/>
      <c r="C4328" s="849"/>
      <c r="D4328" s="578"/>
      <c r="E4328" s="579"/>
      <c r="F4328" s="578"/>
      <c r="G4328" s="850"/>
      <c r="H4328" s="581"/>
      <c r="I4328" s="582"/>
      <c r="J4328" s="580"/>
      <c r="K4328" s="578"/>
      <c r="L4328" s="578"/>
      <c r="M4328" s="578"/>
      <c r="N4328" s="578"/>
      <c r="O4328" s="578"/>
      <c r="P4328" s="578"/>
      <c r="Q4328" s="578"/>
      <c r="R4328" s="578"/>
      <c r="S4328" s="578"/>
      <c r="T4328" s="578"/>
      <c r="U4328" s="578"/>
      <c r="V4328" s="578"/>
      <c r="W4328" s="578"/>
      <c r="X4328" s="578"/>
      <c r="Y4328" s="578"/>
      <c r="Z4328" s="578"/>
      <c r="AA4328" s="578"/>
      <c r="AB4328" s="578"/>
      <c r="AC4328" s="578"/>
      <c r="AD4328" s="578"/>
      <c r="AE4328" s="578"/>
      <c r="AF4328" s="578"/>
      <c r="AG4328" s="578"/>
      <c r="AH4328" s="578"/>
      <c r="AI4328" s="578"/>
      <c r="AJ4328" s="578"/>
      <c r="AK4328" s="578"/>
      <c r="AL4328" s="578"/>
      <c r="AM4328" s="578"/>
      <c r="AN4328" s="578"/>
      <c r="AO4328" s="578"/>
      <c r="AP4328" s="578"/>
      <c r="AQ4328" s="578"/>
      <c r="AR4328" s="578"/>
      <c r="AS4328" s="578"/>
      <c r="AT4328" s="578"/>
      <c r="AU4328" s="567"/>
      <c r="AV4328" s="578"/>
      <c r="AW4328" s="578"/>
      <c r="AX4328" s="578"/>
      <c r="AY4328" s="578"/>
      <c r="AZ4328" s="578"/>
      <c r="BA4328" s="578"/>
      <c r="BB4328" s="578"/>
      <c r="BC4328" s="578"/>
      <c r="BD4328" s="578"/>
      <c r="BE4328" s="578"/>
      <c r="BF4328" s="578"/>
      <c r="BG4328" s="578"/>
      <c r="BH4328" s="578"/>
      <c r="BI4328" s="578"/>
      <c r="BJ4328" s="578"/>
      <c r="BK4328" s="578"/>
      <c r="BL4328" s="578"/>
      <c r="BM4328" s="578"/>
      <c r="BN4328" s="578"/>
      <c r="BO4328" s="578"/>
      <c r="BP4328" s="578"/>
      <c r="BQ4328" s="547"/>
      <c r="BR4328" s="578"/>
      <c r="BS4328" s="851"/>
      <c r="BT4328" s="575"/>
      <c r="BU4328" s="575"/>
    </row>
    <row r="4329" spans="1:73" s="534" customFormat="1" hidden="1">
      <c r="A4329" s="575"/>
      <c r="B4329" s="576"/>
      <c r="C4329" s="849"/>
      <c r="D4329" s="578"/>
      <c r="E4329" s="579"/>
      <c r="F4329" s="578"/>
      <c r="G4329" s="850"/>
      <c r="H4329" s="581"/>
      <c r="I4329" s="582"/>
      <c r="J4329" s="580"/>
      <c r="K4329" s="578"/>
      <c r="L4329" s="578"/>
      <c r="M4329" s="578"/>
      <c r="N4329" s="578"/>
      <c r="O4329" s="578"/>
      <c r="P4329" s="578"/>
      <c r="Q4329" s="578"/>
      <c r="R4329" s="578"/>
      <c r="S4329" s="578"/>
      <c r="T4329" s="578"/>
      <c r="U4329" s="578"/>
      <c r="V4329" s="578"/>
      <c r="W4329" s="578"/>
      <c r="X4329" s="578"/>
      <c r="Y4329" s="578"/>
      <c r="Z4329" s="578"/>
      <c r="AA4329" s="578"/>
      <c r="AB4329" s="578"/>
      <c r="AC4329" s="578"/>
      <c r="AD4329" s="578"/>
      <c r="AE4329" s="578"/>
      <c r="AF4329" s="578"/>
      <c r="AG4329" s="578"/>
      <c r="AH4329" s="578"/>
      <c r="AI4329" s="578"/>
      <c r="AJ4329" s="578"/>
      <c r="AK4329" s="578"/>
      <c r="AL4329" s="578"/>
      <c r="AM4329" s="578"/>
      <c r="AN4329" s="578"/>
      <c r="AO4329" s="578"/>
      <c r="AP4329" s="578"/>
      <c r="AQ4329" s="578"/>
      <c r="AR4329" s="578"/>
      <c r="AS4329" s="578"/>
      <c r="AT4329" s="578"/>
      <c r="AU4329" s="567"/>
      <c r="AV4329" s="578"/>
      <c r="AW4329" s="578"/>
      <c r="AX4329" s="578"/>
      <c r="AY4329" s="578"/>
      <c r="AZ4329" s="578"/>
      <c r="BA4329" s="578"/>
      <c r="BB4329" s="578"/>
      <c r="BC4329" s="578"/>
      <c r="BD4329" s="578"/>
      <c r="BE4329" s="578"/>
      <c r="BF4329" s="578"/>
      <c r="BG4329" s="578"/>
      <c r="BH4329" s="578"/>
      <c r="BI4329" s="578"/>
      <c r="BJ4329" s="578"/>
      <c r="BK4329" s="578"/>
      <c r="BL4329" s="578"/>
      <c r="BM4329" s="578"/>
      <c r="BN4329" s="578"/>
      <c r="BO4329" s="578"/>
      <c r="BP4329" s="578"/>
      <c r="BQ4329" s="547"/>
      <c r="BR4329" s="578"/>
      <c r="BS4329" s="851"/>
      <c r="BT4329" s="575"/>
      <c r="BU4329" s="575"/>
    </row>
    <row r="4330" spans="1:73" s="534" customFormat="1" hidden="1">
      <c r="A4330" s="575"/>
      <c r="B4330" s="576"/>
      <c r="C4330" s="849"/>
      <c r="D4330" s="578"/>
      <c r="E4330" s="579"/>
      <c r="F4330" s="578"/>
      <c r="G4330" s="850"/>
      <c r="H4330" s="581"/>
      <c r="I4330" s="582"/>
      <c r="J4330" s="580"/>
      <c r="K4330" s="578"/>
      <c r="L4330" s="578"/>
      <c r="M4330" s="578"/>
      <c r="N4330" s="578"/>
      <c r="O4330" s="578"/>
      <c r="P4330" s="578"/>
      <c r="Q4330" s="578"/>
      <c r="R4330" s="578"/>
      <c r="S4330" s="578"/>
      <c r="T4330" s="578"/>
      <c r="U4330" s="578"/>
      <c r="V4330" s="578"/>
      <c r="W4330" s="578"/>
      <c r="X4330" s="578"/>
      <c r="Y4330" s="578"/>
      <c r="Z4330" s="578"/>
      <c r="AA4330" s="578"/>
      <c r="AB4330" s="578"/>
      <c r="AC4330" s="578"/>
      <c r="AD4330" s="578"/>
      <c r="AE4330" s="578"/>
      <c r="AF4330" s="578"/>
      <c r="AG4330" s="578"/>
      <c r="AH4330" s="578"/>
      <c r="AI4330" s="578"/>
      <c r="AJ4330" s="578"/>
      <c r="AK4330" s="578"/>
      <c r="AL4330" s="578"/>
      <c r="AM4330" s="578"/>
      <c r="AN4330" s="578"/>
      <c r="AO4330" s="578"/>
      <c r="AP4330" s="578"/>
      <c r="AQ4330" s="578"/>
      <c r="AR4330" s="578"/>
      <c r="AS4330" s="578"/>
      <c r="AT4330" s="578"/>
      <c r="AU4330" s="567"/>
      <c r="AV4330" s="578"/>
      <c r="AW4330" s="578"/>
      <c r="AX4330" s="578"/>
      <c r="AY4330" s="578"/>
      <c r="AZ4330" s="578"/>
      <c r="BA4330" s="578"/>
      <c r="BB4330" s="578"/>
      <c r="BC4330" s="578"/>
      <c r="BD4330" s="578"/>
      <c r="BE4330" s="578"/>
      <c r="BF4330" s="578"/>
      <c r="BG4330" s="578"/>
      <c r="BH4330" s="578"/>
      <c r="BI4330" s="578"/>
      <c r="BJ4330" s="578"/>
      <c r="BK4330" s="578"/>
      <c r="BL4330" s="578"/>
      <c r="BM4330" s="578"/>
      <c r="BN4330" s="578"/>
      <c r="BO4330" s="578"/>
      <c r="BP4330" s="578"/>
      <c r="BQ4330" s="547"/>
      <c r="BR4330" s="578"/>
      <c r="BS4330" s="851"/>
      <c r="BT4330" s="575"/>
      <c r="BU4330" s="575"/>
    </row>
    <row r="4331" spans="1:73" s="534" customFormat="1" hidden="1">
      <c r="A4331" s="575"/>
      <c r="B4331" s="576"/>
      <c r="C4331" s="849"/>
      <c r="D4331" s="578"/>
      <c r="E4331" s="579"/>
      <c r="F4331" s="578"/>
      <c r="G4331" s="850"/>
      <c r="H4331" s="581"/>
      <c r="I4331" s="582"/>
      <c r="J4331" s="580"/>
      <c r="K4331" s="578"/>
      <c r="L4331" s="578"/>
      <c r="M4331" s="578"/>
      <c r="N4331" s="578"/>
      <c r="O4331" s="578"/>
      <c r="P4331" s="578"/>
      <c r="Q4331" s="578"/>
      <c r="R4331" s="578"/>
      <c r="S4331" s="578"/>
      <c r="T4331" s="578"/>
      <c r="U4331" s="578"/>
      <c r="V4331" s="578"/>
      <c r="W4331" s="578"/>
      <c r="X4331" s="578"/>
      <c r="Y4331" s="578"/>
      <c r="Z4331" s="578"/>
      <c r="AA4331" s="578"/>
      <c r="AB4331" s="578"/>
      <c r="AC4331" s="578"/>
      <c r="AD4331" s="578"/>
      <c r="AE4331" s="578"/>
      <c r="AF4331" s="578"/>
      <c r="AG4331" s="578"/>
      <c r="AH4331" s="578"/>
      <c r="AI4331" s="578"/>
      <c r="AJ4331" s="578"/>
      <c r="AK4331" s="578"/>
      <c r="AL4331" s="578"/>
      <c r="AM4331" s="578"/>
      <c r="AN4331" s="578"/>
      <c r="AO4331" s="578"/>
      <c r="AP4331" s="578"/>
      <c r="AQ4331" s="578"/>
      <c r="AR4331" s="578"/>
      <c r="AS4331" s="578"/>
      <c r="AT4331" s="578"/>
      <c r="AU4331" s="567"/>
      <c r="AV4331" s="578"/>
      <c r="AW4331" s="578"/>
      <c r="AX4331" s="578"/>
      <c r="AY4331" s="578"/>
      <c r="AZ4331" s="578"/>
      <c r="BA4331" s="578"/>
      <c r="BB4331" s="578"/>
      <c r="BC4331" s="578"/>
      <c r="BD4331" s="578"/>
      <c r="BE4331" s="578"/>
      <c r="BF4331" s="578"/>
      <c r="BG4331" s="578"/>
      <c r="BH4331" s="578"/>
      <c r="BI4331" s="578"/>
      <c r="BJ4331" s="578"/>
      <c r="BK4331" s="578"/>
      <c r="BL4331" s="578"/>
      <c r="BM4331" s="578"/>
      <c r="BN4331" s="578"/>
      <c r="BO4331" s="578"/>
      <c r="BP4331" s="578"/>
      <c r="BQ4331" s="547"/>
      <c r="BR4331" s="578"/>
      <c r="BS4331" s="851"/>
      <c r="BT4331" s="575"/>
      <c r="BU4331" s="575"/>
    </row>
    <row r="4332" spans="1:73" s="534" customFormat="1" hidden="1">
      <c r="A4332" s="575"/>
      <c r="B4332" s="576"/>
      <c r="C4332" s="849"/>
      <c r="D4332" s="578"/>
      <c r="E4332" s="579"/>
      <c r="F4332" s="578"/>
      <c r="G4332" s="850"/>
      <c r="H4332" s="581"/>
      <c r="I4332" s="582"/>
      <c r="J4332" s="580"/>
      <c r="K4332" s="578"/>
      <c r="L4332" s="578"/>
      <c r="M4332" s="578"/>
      <c r="N4332" s="578"/>
      <c r="O4332" s="578"/>
      <c r="P4332" s="578"/>
      <c r="Q4332" s="578"/>
      <c r="R4332" s="578"/>
      <c r="S4332" s="578"/>
      <c r="T4332" s="578"/>
      <c r="U4332" s="578"/>
      <c r="V4332" s="578"/>
      <c r="W4332" s="578"/>
      <c r="X4332" s="578"/>
      <c r="Y4332" s="578"/>
      <c r="Z4332" s="578"/>
      <c r="AA4332" s="578"/>
      <c r="AB4332" s="578"/>
      <c r="AC4332" s="578"/>
      <c r="AD4332" s="578"/>
      <c r="AE4332" s="578"/>
      <c r="AF4332" s="578"/>
      <c r="AG4332" s="578"/>
      <c r="AH4332" s="578"/>
      <c r="AI4332" s="578"/>
      <c r="AJ4332" s="578"/>
      <c r="AK4332" s="578"/>
      <c r="AL4332" s="578"/>
      <c r="AM4332" s="578"/>
      <c r="AN4332" s="578"/>
      <c r="AO4332" s="578"/>
      <c r="AP4332" s="578"/>
      <c r="AQ4332" s="578"/>
      <c r="AR4332" s="578"/>
      <c r="AS4332" s="578"/>
      <c r="AT4332" s="578"/>
      <c r="AU4332" s="567"/>
      <c r="AV4332" s="578"/>
      <c r="AW4332" s="578"/>
      <c r="AX4332" s="578"/>
      <c r="AY4332" s="578"/>
      <c r="AZ4332" s="578"/>
      <c r="BA4332" s="578"/>
      <c r="BB4332" s="578"/>
      <c r="BC4332" s="578"/>
      <c r="BD4332" s="578"/>
      <c r="BE4332" s="578"/>
      <c r="BF4332" s="578"/>
      <c r="BG4332" s="578"/>
      <c r="BH4332" s="578"/>
      <c r="BI4332" s="578"/>
      <c r="BJ4332" s="578"/>
      <c r="BK4332" s="578"/>
      <c r="BL4332" s="578"/>
      <c r="BM4332" s="578"/>
      <c r="BN4332" s="578"/>
      <c r="BO4332" s="578"/>
      <c r="BP4332" s="578"/>
      <c r="BQ4332" s="547"/>
      <c r="BR4332" s="578"/>
      <c r="BS4332" s="851"/>
      <c r="BT4332" s="575"/>
      <c r="BU4332" s="575"/>
    </row>
    <row r="4333" spans="1:73" s="534" customFormat="1" hidden="1">
      <c r="A4333" s="575"/>
      <c r="B4333" s="576"/>
      <c r="C4333" s="849"/>
      <c r="D4333" s="578"/>
      <c r="E4333" s="579"/>
      <c r="F4333" s="578"/>
      <c r="G4333" s="850"/>
      <c r="H4333" s="581"/>
      <c r="I4333" s="582"/>
      <c r="J4333" s="580"/>
      <c r="K4333" s="578"/>
      <c r="L4333" s="578"/>
      <c r="M4333" s="578"/>
      <c r="N4333" s="578"/>
      <c r="O4333" s="578"/>
      <c r="P4333" s="578"/>
      <c r="Q4333" s="578"/>
      <c r="R4333" s="578"/>
      <c r="S4333" s="578"/>
      <c r="T4333" s="578"/>
      <c r="U4333" s="578"/>
      <c r="V4333" s="578"/>
      <c r="W4333" s="578"/>
      <c r="X4333" s="578"/>
      <c r="Y4333" s="578"/>
      <c r="Z4333" s="578"/>
      <c r="AA4333" s="578"/>
      <c r="AB4333" s="578"/>
      <c r="AC4333" s="578"/>
      <c r="AD4333" s="578"/>
      <c r="AE4333" s="578"/>
      <c r="AF4333" s="578"/>
      <c r="AG4333" s="578"/>
      <c r="AH4333" s="578"/>
      <c r="AI4333" s="578"/>
      <c r="AJ4333" s="578"/>
      <c r="AK4333" s="578"/>
      <c r="AL4333" s="578"/>
      <c r="AM4333" s="578"/>
      <c r="AN4333" s="578"/>
      <c r="AO4333" s="578"/>
      <c r="AP4333" s="578"/>
      <c r="AQ4333" s="578"/>
      <c r="AR4333" s="578"/>
      <c r="AS4333" s="578"/>
      <c r="AT4333" s="578"/>
      <c r="AU4333" s="567"/>
      <c r="AV4333" s="578"/>
      <c r="AW4333" s="578"/>
      <c r="AX4333" s="578"/>
      <c r="AY4333" s="578"/>
      <c r="AZ4333" s="578"/>
      <c r="BA4333" s="578"/>
      <c r="BB4333" s="578"/>
      <c r="BC4333" s="578"/>
      <c r="BD4333" s="578"/>
      <c r="BE4333" s="578"/>
      <c r="BF4333" s="578"/>
      <c r="BG4333" s="578"/>
      <c r="BH4333" s="578"/>
      <c r="BI4333" s="578"/>
      <c r="BJ4333" s="578"/>
      <c r="BK4333" s="578"/>
      <c r="BL4333" s="578"/>
      <c r="BM4333" s="578"/>
      <c r="BN4333" s="578"/>
      <c r="BO4333" s="578"/>
      <c r="BP4333" s="578"/>
      <c r="BQ4333" s="547"/>
      <c r="BR4333" s="578"/>
      <c r="BS4333" s="851"/>
      <c r="BT4333" s="575"/>
      <c r="BU4333" s="575"/>
    </row>
    <row r="4334" spans="1:73" s="534" customFormat="1" hidden="1">
      <c r="A4334" s="575"/>
      <c r="B4334" s="576"/>
      <c r="C4334" s="849"/>
      <c r="D4334" s="578"/>
      <c r="E4334" s="579"/>
      <c r="F4334" s="578"/>
      <c r="G4334" s="850"/>
      <c r="H4334" s="581"/>
      <c r="I4334" s="582"/>
      <c r="J4334" s="580"/>
      <c r="K4334" s="578"/>
      <c r="L4334" s="578"/>
      <c r="M4334" s="578"/>
      <c r="N4334" s="578"/>
      <c r="O4334" s="578"/>
      <c r="P4334" s="578"/>
      <c r="Q4334" s="578"/>
      <c r="R4334" s="578"/>
      <c r="S4334" s="578"/>
      <c r="T4334" s="578"/>
      <c r="U4334" s="578"/>
      <c r="V4334" s="578"/>
      <c r="W4334" s="578"/>
      <c r="X4334" s="578"/>
      <c r="Y4334" s="578"/>
      <c r="Z4334" s="578"/>
      <c r="AA4334" s="578"/>
      <c r="AB4334" s="578"/>
      <c r="AC4334" s="578"/>
      <c r="AD4334" s="578"/>
      <c r="AE4334" s="578"/>
      <c r="AF4334" s="578"/>
      <c r="AG4334" s="578"/>
      <c r="AH4334" s="578"/>
      <c r="AI4334" s="578"/>
      <c r="AJ4334" s="578"/>
      <c r="AK4334" s="578"/>
      <c r="AL4334" s="578"/>
      <c r="AM4334" s="578"/>
      <c r="AN4334" s="578"/>
      <c r="AO4334" s="578"/>
      <c r="AP4334" s="578"/>
      <c r="AQ4334" s="578"/>
      <c r="AR4334" s="578"/>
      <c r="AS4334" s="578"/>
      <c r="AT4334" s="578"/>
      <c r="AU4334" s="567"/>
      <c r="AV4334" s="578"/>
      <c r="AW4334" s="578"/>
      <c r="AX4334" s="578"/>
      <c r="AY4334" s="578"/>
      <c r="AZ4334" s="578"/>
      <c r="BA4334" s="578"/>
      <c r="BB4334" s="578"/>
      <c r="BC4334" s="578"/>
      <c r="BD4334" s="578"/>
      <c r="BE4334" s="578"/>
      <c r="BF4334" s="578"/>
      <c r="BG4334" s="578"/>
      <c r="BH4334" s="578"/>
      <c r="BI4334" s="578"/>
      <c r="BJ4334" s="578"/>
      <c r="BK4334" s="578"/>
      <c r="BL4334" s="578"/>
      <c r="BM4334" s="578"/>
      <c r="BN4334" s="578"/>
      <c r="BO4334" s="578"/>
      <c r="BP4334" s="578"/>
      <c r="BQ4334" s="547"/>
      <c r="BR4334" s="578"/>
      <c r="BS4334" s="851"/>
      <c r="BT4334" s="575"/>
      <c r="BU4334" s="575"/>
    </row>
    <row r="4335" spans="1:73" s="534" customFormat="1" hidden="1">
      <c r="A4335" s="575"/>
      <c r="B4335" s="576"/>
      <c r="C4335" s="849"/>
      <c r="D4335" s="578"/>
      <c r="E4335" s="579"/>
      <c r="F4335" s="578"/>
      <c r="G4335" s="850"/>
      <c r="H4335" s="581"/>
      <c r="I4335" s="582"/>
      <c r="J4335" s="580"/>
      <c r="K4335" s="578"/>
      <c r="L4335" s="578"/>
      <c r="M4335" s="578"/>
      <c r="N4335" s="578"/>
      <c r="O4335" s="578"/>
      <c r="P4335" s="578"/>
      <c r="Q4335" s="578"/>
      <c r="R4335" s="578"/>
      <c r="S4335" s="578"/>
      <c r="T4335" s="578"/>
      <c r="U4335" s="578"/>
      <c r="V4335" s="578"/>
      <c r="W4335" s="578"/>
      <c r="X4335" s="578"/>
      <c r="Y4335" s="578"/>
      <c r="Z4335" s="578"/>
      <c r="AA4335" s="578"/>
      <c r="AB4335" s="578"/>
      <c r="AC4335" s="578"/>
      <c r="AD4335" s="578"/>
      <c r="AE4335" s="578"/>
      <c r="AF4335" s="578"/>
      <c r="AG4335" s="578"/>
      <c r="AH4335" s="578"/>
      <c r="AI4335" s="578"/>
      <c r="AJ4335" s="578"/>
      <c r="AK4335" s="578"/>
      <c r="AL4335" s="578"/>
      <c r="AM4335" s="578"/>
      <c r="AN4335" s="578"/>
      <c r="AO4335" s="578"/>
      <c r="AP4335" s="578"/>
      <c r="AQ4335" s="578"/>
      <c r="AR4335" s="578"/>
      <c r="AS4335" s="578"/>
      <c r="AT4335" s="578"/>
      <c r="AU4335" s="567"/>
      <c r="AV4335" s="578"/>
      <c r="AW4335" s="578"/>
      <c r="AX4335" s="578"/>
      <c r="AY4335" s="578"/>
      <c r="AZ4335" s="578"/>
      <c r="BA4335" s="578"/>
      <c r="BB4335" s="578"/>
      <c r="BC4335" s="578"/>
      <c r="BD4335" s="578"/>
      <c r="BE4335" s="578"/>
      <c r="BF4335" s="578"/>
      <c r="BG4335" s="578"/>
      <c r="BH4335" s="578"/>
      <c r="BI4335" s="578"/>
      <c r="BJ4335" s="578"/>
      <c r="BK4335" s="578"/>
      <c r="BL4335" s="578"/>
      <c r="BM4335" s="578"/>
      <c r="BN4335" s="578"/>
      <c r="BO4335" s="578"/>
      <c r="BP4335" s="578"/>
      <c r="BQ4335" s="547"/>
      <c r="BR4335" s="578"/>
      <c r="BS4335" s="851"/>
      <c r="BT4335" s="575"/>
      <c r="BU4335" s="575"/>
    </row>
    <row r="4336" spans="1:73" s="534" customFormat="1" hidden="1">
      <c r="A4336" s="575"/>
      <c r="B4336" s="576"/>
      <c r="C4336" s="849"/>
      <c r="D4336" s="578"/>
      <c r="E4336" s="579"/>
      <c r="F4336" s="578"/>
      <c r="G4336" s="850"/>
      <c r="H4336" s="581"/>
      <c r="I4336" s="582"/>
      <c r="J4336" s="580"/>
      <c r="K4336" s="578"/>
      <c r="L4336" s="578"/>
      <c r="M4336" s="578"/>
      <c r="N4336" s="578"/>
      <c r="O4336" s="578"/>
      <c r="P4336" s="578"/>
      <c r="Q4336" s="578"/>
      <c r="R4336" s="578"/>
      <c r="S4336" s="578"/>
      <c r="T4336" s="578"/>
      <c r="U4336" s="578"/>
      <c r="V4336" s="578"/>
      <c r="W4336" s="578"/>
      <c r="X4336" s="578"/>
      <c r="Y4336" s="578"/>
      <c r="Z4336" s="578"/>
      <c r="AA4336" s="578"/>
      <c r="AB4336" s="578"/>
      <c r="AC4336" s="578"/>
      <c r="AD4336" s="578"/>
      <c r="AE4336" s="578"/>
      <c r="AF4336" s="578"/>
      <c r="AG4336" s="578"/>
      <c r="AH4336" s="578"/>
      <c r="AI4336" s="578"/>
      <c r="AJ4336" s="578"/>
      <c r="AK4336" s="578"/>
      <c r="AL4336" s="578"/>
      <c r="AM4336" s="578"/>
      <c r="AN4336" s="578"/>
      <c r="AO4336" s="578"/>
      <c r="AP4336" s="578"/>
      <c r="AQ4336" s="578"/>
      <c r="AR4336" s="578"/>
      <c r="AS4336" s="578"/>
      <c r="AT4336" s="578"/>
      <c r="AU4336" s="567"/>
      <c r="AV4336" s="578"/>
      <c r="AW4336" s="578"/>
      <c r="AX4336" s="578"/>
      <c r="AY4336" s="578"/>
      <c r="AZ4336" s="578"/>
      <c r="BA4336" s="578"/>
      <c r="BB4336" s="578"/>
      <c r="BC4336" s="578"/>
      <c r="BD4336" s="578"/>
      <c r="BE4336" s="578"/>
      <c r="BF4336" s="578"/>
      <c r="BG4336" s="578"/>
      <c r="BH4336" s="578"/>
      <c r="BI4336" s="578"/>
      <c r="BJ4336" s="578"/>
      <c r="BK4336" s="578"/>
      <c r="BL4336" s="578"/>
      <c r="BM4336" s="578"/>
      <c r="BN4336" s="578"/>
      <c r="BO4336" s="578"/>
      <c r="BP4336" s="578"/>
      <c r="BQ4336" s="547"/>
      <c r="BR4336" s="578"/>
      <c r="BS4336" s="851"/>
      <c r="BT4336" s="575"/>
      <c r="BU4336" s="575"/>
    </row>
    <row r="4337" spans="1:77" s="534" customFormat="1" hidden="1">
      <c r="A4337" s="575"/>
      <c r="B4337" s="576"/>
      <c r="C4337" s="849"/>
      <c r="D4337" s="578"/>
      <c r="E4337" s="579"/>
      <c r="F4337" s="578"/>
      <c r="G4337" s="850"/>
      <c r="H4337" s="581"/>
      <c r="I4337" s="582"/>
      <c r="J4337" s="580"/>
      <c r="K4337" s="578"/>
      <c r="L4337" s="578"/>
      <c r="M4337" s="578"/>
      <c r="N4337" s="578"/>
      <c r="O4337" s="578"/>
      <c r="P4337" s="578"/>
      <c r="Q4337" s="578"/>
      <c r="R4337" s="578"/>
      <c r="S4337" s="578"/>
      <c r="T4337" s="578"/>
      <c r="U4337" s="578"/>
      <c r="V4337" s="578"/>
      <c r="W4337" s="578"/>
      <c r="X4337" s="578"/>
      <c r="Y4337" s="578"/>
      <c r="Z4337" s="578"/>
      <c r="AA4337" s="578"/>
      <c r="AB4337" s="578"/>
      <c r="AC4337" s="578"/>
      <c r="AD4337" s="578"/>
      <c r="AE4337" s="578"/>
      <c r="AF4337" s="578"/>
      <c r="AG4337" s="578"/>
      <c r="AH4337" s="578"/>
      <c r="AI4337" s="578"/>
      <c r="AJ4337" s="578"/>
      <c r="AK4337" s="578"/>
      <c r="AL4337" s="578"/>
      <c r="AM4337" s="578"/>
      <c r="AN4337" s="578"/>
      <c r="AO4337" s="578"/>
      <c r="AP4337" s="578"/>
      <c r="AQ4337" s="578"/>
      <c r="AR4337" s="578"/>
      <c r="AS4337" s="578"/>
      <c r="AT4337" s="578"/>
      <c r="AU4337" s="567"/>
      <c r="AV4337" s="578"/>
      <c r="AW4337" s="578"/>
      <c r="AX4337" s="578"/>
      <c r="AY4337" s="578"/>
      <c r="AZ4337" s="578"/>
      <c r="BA4337" s="578"/>
      <c r="BB4337" s="578"/>
      <c r="BC4337" s="578"/>
      <c r="BD4337" s="578"/>
      <c r="BE4337" s="578"/>
      <c r="BF4337" s="578"/>
      <c r="BG4337" s="578"/>
      <c r="BH4337" s="578"/>
      <c r="BI4337" s="578"/>
      <c r="BJ4337" s="578"/>
      <c r="BK4337" s="578"/>
      <c r="BL4337" s="578"/>
      <c r="BM4337" s="578"/>
      <c r="BN4337" s="578"/>
      <c r="BO4337" s="578"/>
      <c r="BP4337" s="578"/>
      <c r="BQ4337" s="547"/>
      <c r="BR4337" s="578"/>
      <c r="BS4337" s="851"/>
      <c r="BT4337" s="575"/>
      <c r="BU4337" s="575"/>
    </row>
    <row r="4338" spans="1:77" s="534" customFormat="1" hidden="1">
      <c r="A4338" s="575"/>
      <c r="B4338" s="576"/>
      <c r="C4338" s="849"/>
      <c r="D4338" s="578"/>
      <c r="E4338" s="579"/>
      <c r="F4338" s="578"/>
      <c r="G4338" s="850"/>
      <c r="H4338" s="581"/>
      <c r="I4338" s="582"/>
      <c r="J4338" s="580"/>
      <c r="K4338" s="578"/>
      <c r="L4338" s="578"/>
      <c r="M4338" s="578"/>
      <c r="N4338" s="578"/>
      <c r="O4338" s="578"/>
      <c r="P4338" s="578"/>
      <c r="Q4338" s="578"/>
      <c r="R4338" s="578"/>
      <c r="S4338" s="578"/>
      <c r="T4338" s="578"/>
      <c r="U4338" s="578"/>
      <c r="V4338" s="578"/>
      <c r="W4338" s="578"/>
      <c r="X4338" s="578"/>
      <c r="Y4338" s="578"/>
      <c r="Z4338" s="578"/>
      <c r="AA4338" s="578"/>
      <c r="AB4338" s="578"/>
      <c r="AC4338" s="578"/>
      <c r="AD4338" s="578"/>
      <c r="AE4338" s="578"/>
      <c r="AF4338" s="578"/>
      <c r="AG4338" s="578"/>
      <c r="AH4338" s="578"/>
      <c r="AI4338" s="578"/>
      <c r="AJ4338" s="578"/>
      <c r="AK4338" s="578"/>
      <c r="AL4338" s="578"/>
      <c r="AM4338" s="578"/>
      <c r="AN4338" s="578"/>
      <c r="AO4338" s="578"/>
      <c r="AP4338" s="578"/>
      <c r="AQ4338" s="578"/>
      <c r="AR4338" s="578"/>
      <c r="AS4338" s="578"/>
      <c r="AT4338" s="578"/>
      <c r="AU4338" s="567"/>
      <c r="AV4338" s="578"/>
      <c r="AW4338" s="578"/>
      <c r="AX4338" s="578"/>
      <c r="AY4338" s="578"/>
      <c r="AZ4338" s="578"/>
      <c r="BA4338" s="578"/>
      <c r="BB4338" s="578"/>
      <c r="BC4338" s="578"/>
      <c r="BD4338" s="578"/>
      <c r="BE4338" s="578"/>
      <c r="BF4338" s="578"/>
      <c r="BG4338" s="578"/>
      <c r="BH4338" s="578"/>
      <c r="BI4338" s="578"/>
      <c r="BJ4338" s="578"/>
      <c r="BK4338" s="578"/>
      <c r="BL4338" s="578"/>
      <c r="BM4338" s="578"/>
      <c r="BN4338" s="578"/>
      <c r="BO4338" s="578"/>
      <c r="BP4338" s="578"/>
      <c r="BQ4338" s="547"/>
      <c r="BR4338" s="578"/>
      <c r="BS4338" s="851"/>
      <c r="BT4338" s="575"/>
      <c r="BU4338" s="575"/>
    </row>
    <row r="4339" spans="1:77" s="534" customFormat="1" hidden="1">
      <c r="A4339" s="575"/>
      <c r="B4339" s="576"/>
      <c r="C4339" s="849"/>
      <c r="D4339" s="578"/>
      <c r="E4339" s="579"/>
      <c r="F4339" s="578"/>
      <c r="G4339" s="850"/>
      <c r="H4339" s="581"/>
      <c r="I4339" s="582"/>
      <c r="J4339" s="580"/>
      <c r="K4339" s="578"/>
      <c r="L4339" s="578"/>
      <c r="M4339" s="578"/>
      <c r="N4339" s="578"/>
      <c r="O4339" s="578"/>
      <c r="P4339" s="578"/>
      <c r="Q4339" s="578"/>
      <c r="R4339" s="578"/>
      <c r="S4339" s="578"/>
      <c r="T4339" s="578"/>
      <c r="U4339" s="578"/>
      <c r="V4339" s="578"/>
      <c r="W4339" s="578"/>
      <c r="X4339" s="578"/>
      <c r="Y4339" s="578"/>
      <c r="Z4339" s="578"/>
      <c r="AA4339" s="578"/>
      <c r="AB4339" s="578"/>
      <c r="AC4339" s="578"/>
      <c r="AD4339" s="578"/>
      <c r="AE4339" s="578"/>
      <c r="AF4339" s="578"/>
      <c r="AG4339" s="578"/>
      <c r="AH4339" s="578"/>
      <c r="AI4339" s="578"/>
      <c r="AJ4339" s="578"/>
      <c r="AK4339" s="578"/>
      <c r="AL4339" s="578"/>
      <c r="AM4339" s="578"/>
      <c r="AN4339" s="578"/>
      <c r="AO4339" s="578"/>
      <c r="AP4339" s="578"/>
      <c r="AQ4339" s="578"/>
      <c r="AR4339" s="578"/>
      <c r="AS4339" s="578"/>
      <c r="AT4339" s="578"/>
      <c r="AU4339" s="567"/>
      <c r="AV4339" s="578"/>
      <c r="AW4339" s="578"/>
      <c r="AX4339" s="578"/>
      <c r="AY4339" s="578"/>
      <c r="AZ4339" s="578"/>
      <c r="BA4339" s="578"/>
      <c r="BB4339" s="578"/>
      <c r="BC4339" s="578"/>
      <c r="BD4339" s="578"/>
      <c r="BE4339" s="578"/>
      <c r="BF4339" s="578"/>
      <c r="BG4339" s="578"/>
      <c r="BH4339" s="578"/>
      <c r="BI4339" s="578"/>
      <c r="BJ4339" s="578"/>
      <c r="BK4339" s="578"/>
      <c r="BL4339" s="578"/>
      <c r="BM4339" s="578"/>
      <c r="BN4339" s="578"/>
      <c r="BO4339" s="578"/>
      <c r="BP4339" s="578"/>
      <c r="BQ4339" s="547"/>
      <c r="BR4339" s="578"/>
      <c r="BS4339" s="851"/>
      <c r="BT4339" s="575"/>
      <c r="BU4339" s="575"/>
    </row>
    <row r="4340" spans="1:77" s="534" customFormat="1" hidden="1">
      <c r="A4340" s="575"/>
      <c r="B4340" s="576"/>
      <c r="C4340" s="849"/>
      <c r="D4340" s="578"/>
      <c r="E4340" s="579"/>
      <c r="F4340" s="578"/>
      <c r="G4340" s="850"/>
      <c r="H4340" s="581"/>
      <c r="I4340" s="582"/>
      <c r="J4340" s="580"/>
      <c r="K4340" s="578"/>
      <c r="L4340" s="578"/>
      <c r="M4340" s="578"/>
      <c r="N4340" s="578"/>
      <c r="O4340" s="578"/>
      <c r="P4340" s="578"/>
      <c r="Q4340" s="578"/>
      <c r="R4340" s="578"/>
      <c r="S4340" s="578"/>
      <c r="T4340" s="578"/>
      <c r="U4340" s="578"/>
      <c r="V4340" s="578"/>
      <c r="W4340" s="578"/>
      <c r="X4340" s="578"/>
      <c r="Y4340" s="578"/>
      <c r="Z4340" s="578"/>
      <c r="AA4340" s="578"/>
      <c r="AB4340" s="578"/>
      <c r="AC4340" s="578"/>
      <c r="AD4340" s="578"/>
      <c r="AE4340" s="578"/>
      <c r="AF4340" s="578"/>
      <c r="AG4340" s="578"/>
      <c r="AH4340" s="578"/>
      <c r="AI4340" s="578"/>
      <c r="AJ4340" s="578"/>
      <c r="AK4340" s="578"/>
      <c r="AL4340" s="578"/>
      <c r="AM4340" s="578"/>
      <c r="AN4340" s="578"/>
      <c r="AO4340" s="578"/>
      <c r="AP4340" s="578"/>
      <c r="AQ4340" s="578"/>
      <c r="AR4340" s="578"/>
      <c r="AS4340" s="578"/>
      <c r="AT4340" s="578"/>
      <c r="AU4340" s="567"/>
      <c r="AV4340" s="578"/>
      <c r="AW4340" s="578"/>
      <c r="AX4340" s="578"/>
      <c r="AY4340" s="578"/>
      <c r="AZ4340" s="578"/>
      <c r="BA4340" s="578"/>
      <c r="BB4340" s="578"/>
      <c r="BC4340" s="578"/>
      <c r="BD4340" s="578"/>
      <c r="BE4340" s="578"/>
      <c r="BF4340" s="578"/>
      <c r="BG4340" s="578"/>
      <c r="BH4340" s="578"/>
      <c r="BI4340" s="578"/>
      <c r="BJ4340" s="578"/>
      <c r="BK4340" s="578"/>
      <c r="BL4340" s="578"/>
      <c r="BM4340" s="578"/>
      <c r="BN4340" s="578"/>
      <c r="BO4340" s="578"/>
      <c r="BP4340" s="578"/>
      <c r="BQ4340" s="547"/>
      <c r="BR4340" s="578"/>
      <c r="BS4340" s="851"/>
      <c r="BT4340" s="575"/>
      <c r="BU4340" s="575"/>
    </row>
    <row r="4341" spans="1:77" s="534" customFormat="1" hidden="1">
      <c r="A4341" s="575"/>
      <c r="B4341" s="576"/>
      <c r="C4341" s="849"/>
      <c r="D4341" s="578"/>
      <c r="E4341" s="579"/>
      <c r="F4341" s="578"/>
      <c r="G4341" s="850"/>
      <c r="H4341" s="581"/>
      <c r="I4341" s="582"/>
      <c r="J4341" s="580"/>
      <c r="K4341" s="578"/>
      <c r="L4341" s="578"/>
      <c r="M4341" s="578"/>
      <c r="N4341" s="578"/>
      <c r="O4341" s="578"/>
      <c r="P4341" s="578"/>
      <c r="Q4341" s="578"/>
      <c r="R4341" s="578"/>
      <c r="S4341" s="578"/>
      <c r="T4341" s="578"/>
      <c r="U4341" s="578"/>
      <c r="V4341" s="578"/>
      <c r="W4341" s="578"/>
      <c r="X4341" s="578"/>
      <c r="Y4341" s="578"/>
      <c r="Z4341" s="578"/>
      <c r="AA4341" s="578"/>
      <c r="AB4341" s="578"/>
      <c r="AC4341" s="578"/>
      <c r="AD4341" s="578"/>
      <c r="AE4341" s="578"/>
      <c r="AF4341" s="578"/>
      <c r="AG4341" s="578"/>
      <c r="AH4341" s="578"/>
      <c r="AI4341" s="578"/>
      <c r="AJ4341" s="578"/>
      <c r="AK4341" s="578"/>
      <c r="AL4341" s="578"/>
      <c r="AM4341" s="578"/>
      <c r="AN4341" s="578"/>
      <c r="AO4341" s="578"/>
      <c r="AP4341" s="578"/>
      <c r="AQ4341" s="578"/>
      <c r="AR4341" s="578"/>
      <c r="AS4341" s="578"/>
      <c r="AT4341" s="578"/>
      <c r="AU4341" s="567"/>
      <c r="AV4341" s="578"/>
      <c r="AW4341" s="578"/>
      <c r="AX4341" s="578"/>
      <c r="AY4341" s="578"/>
      <c r="AZ4341" s="578"/>
      <c r="BA4341" s="578"/>
      <c r="BB4341" s="578"/>
      <c r="BC4341" s="578"/>
      <c r="BD4341" s="578"/>
      <c r="BE4341" s="578"/>
      <c r="BF4341" s="578"/>
      <c r="BG4341" s="578"/>
      <c r="BH4341" s="578"/>
      <c r="BI4341" s="578"/>
      <c r="BJ4341" s="578"/>
      <c r="BK4341" s="578"/>
      <c r="BL4341" s="578"/>
      <c r="BM4341" s="578"/>
      <c r="BN4341" s="578"/>
      <c r="BO4341" s="578"/>
      <c r="BP4341" s="578"/>
      <c r="BQ4341" s="547"/>
      <c r="BR4341" s="578"/>
      <c r="BS4341" s="851"/>
      <c r="BT4341" s="575"/>
      <c r="BU4341" s="575"/>
    </row>
    <row r="4342" spans="1:77" s="619" customFormat="1" hidden="1">
      <c r="A4342" s="603"/>
      <c r="B4342" s="829"/>
      <c r="C4342" s="829"/>
      <c r="D4342" s="605"/>
      <c r="E4342" s="635"/>
      <c r="F4342" s="635"/>
      <c r="G4342" s="607"/>
      <c r="H4342" s="608"/>
      <c r="I4342" s="609"/>
      <c r="J4342" s="610"/>
      <c r="K4342" s="611"/>
      <c r="L4342" s="611"/>
      <c r="M4342" s="611"/>
      <c r="N4342" s="611"/>
      <c r="O4342" s="612"/>
      <c r="P4342" s="612"/>
      <c r="Q4342" s="613"/>
      <c r="R4342" s="612"/>
      <c r="S4342" s="612"/>
      <c r="T4342" s="615"/>
      <c r="U4342" s="612"/>
      <c r="V4342" s="612"/>
      <c r="W4342" s="613"/>
      <c r="X4342" s="612"/>
      <c r="Y4342" s="612"/>
      <c r="Z4342" s="612"/>
      <c r="AA4342" s="611"/>
      <c r="AB4342" s="612"/>
      <c r="AC4342" s="612"/>
      <c r="AD4342" s="613"/>
      <c r="AE4342" s="613"/>
      <c r="AF4342" s="612"/>
      <c r="AG4342" s="612"/>
      <c r="AH4342" s="612"/>
      <c r="AI4342" s="611"/>
      <c r="AJ4342" s="612"/>
      <c r="AK4342" s="612"/>
      <c r="AL4342" s="612"/>
      <c r="AM4342" s="613"/>
      <c r="AN4342" s="612"/>
      <c r="AO4342" s="612"/>
      <c r="AP4342" s="612"/>
      <c r="AQ4342" s="613"/>
      <c r="AR4342" s="612"/>
      <c r="AS4342" s="612"/>
      <c r="AT4342" s="612"/>
      <c r="AU4342" s="616"/>
      <c r="AV4342" s="612"/>
      <c r="AW4342" s="612"/>
      <c r="AX4342" s="612"/>
      <c r="AY4342" s="612"/>
      <c r="AZ4342" s="612"/>
      <c r="BA4342" s="612"/>
      <c r="BB4342" s="612"/>
      <c r="BC4342" s="613"/>
      <c r="BD4342" s="612"/>
      <c r="BE4342" s="612"/>
      <c r="BF4342" s="612"/>
      <c r="BG4342" s="612"/>
      <c r="BH4342" s="613"/>
      <c r="BI4342" s="612"/>
      <c r="BJ4342" s="612"/>
      <c r="BK4342" s="612"/>
      <c r="BL4342" s="613"/>
      <c r="BM4342" s="611"/>
      <c r="BN4342" s="612"/>
      <c r="BO4342" s="612"/>
      <c r="BP4342" s="612"/>
      <c r="BQ4342" s="547"/>
      <c r="BR4342" s="622"/>
      <c r="BS4342" s="617"/>
      <c r="BT4342" s="605"/>
      <c r="BU4342" s="621"/>
      <c r="BY4342" s="607"/>
    </row>
    <row r="4343" spans="1:77" s="575" customFormat="1" hidden="1">
      <c r="B4343" s="576"/>
      <c r="C4343" s="577"/>
      <c r="D4343" s="578"/>
      <c r="E4343" s="579"/>
      <c r="F4343" s="578"/>
      <c r="G4343" s="580"/>
      <c r="H4343" s="581">
        <f>J4343</f>
        <v>0</v>
      </c>
      <c r="I4343" s="582"/>
      <c r="J4343" s="580">
        <f>K4343+AA4343+BM4343</f>
        <v>0</v>
      </c>
      <c r="K4343" s="578">
        <f>L4343+T4343+X4343+Y4343+Z4343</f>
        <v>0</v>
      </c>
      <c r="L4343" s="578">
        <f>M4343+S4343</f>
        <v>0</v>
      </c>
      <c r="M4343" s="578">
        <f>N4343+R4343</f>
        <v>0</v>
      </c>
      <c r="N4343" s="578">
        <f>O4343+P4343+Q4343</f>
        <v>0</v>
      </c>
      <c r="O4343" s="578"/>
      <c r="P4343" s="578"/>
      <c r="Q4343" s="578"/>
      <c r="R4343" s="578"/>
      <c r="S4343" s="578"/>
      <c r="T4343" s="578">
        <f>U4343+V4343+W4343</f>
        <v>0</v>
      </c>
      <c r="U4343" s="578"/>
      <c r="V4343" s="578"/>
      <c r="W4343" s="578"/>
      <c r="X4343" s="578"/>
      <c r="Y4343" s="578"/>
      <c r="Z4343" s="578"/>
      <c r="AA4343" s="578">
        <f xml:space="preserve"> SUM(AB4343:AI4343)+SUM(AV4343:BL4343)</f>
        <v>0</v>
      </c>
      <c r="AB4343" s="578"/>
      <c r="AC4343" s="578"/>
      <c r="AD4343" s="578"/>
      <c r="AE4343" s="578"/>
      <c r="AF4343" s="578"/>
      <c r="AG4343" s="578"/>
      <c r="AH4343" s="578"/>
      <c r="AI4343" s="578"/>
      <c r="AJ4343" s="578"/>
      <c r="AK4343" s="578"/>
      <c r="AL4343" s="578"/>
      <c r="AM4343" s="578"/>
      <c r="AN4343" s="578"/>
      <c r="AO4343" s="578"/>
      <c r="AP4343" s="578"/>
      <c r="AQ4343" s="578"/>
      <c r="AR4343" s="578"/>
      <c r="AS4343" s="578"/>
      <c r="AT4343" s="578"/>
      <c r="AU4343" s="567"/>
      <c r="AV4343" s="578"/>
      <c r="AW4343" s="578"/>
      <c r="AX4343" s="578"/>
      <c r="AY4343" s="578"/>
      <c r="AZ4343" s="578"/>
      <c r="BA4343" s="578"/>
      <c r="BB4343" s="578"/>
      <c r="BC4343" s="578"/>
      <c r="BD4343" s="578"/>
      <c r="BE4343" s="578"/>
      <c r="BF4343" s="578"/>
      <c r="BG4343" s="578"/>
      <c r="BH4343" s="578"/>
      <c r="BI4343" s="578"/>
      <c r="BJ4343" s="578"/>
      <c r="BK4343" s="578"/>
      <c r="BL4343" s="578"/>
      <c r="BM4343" s="578">
        <f>SUM(BN4343:BP4343)</f>
        <v>0</v>
      </c>
      <c r="BN4343" s="578"/>
      <c r="BO4343" s="578"/>
      <c r="BP4343" s="578"/>
      <c r="BQ4343" s="547">
        <v>1</v>
      </c>
      <c r="BR4343" s="578"/>
    </row>
    <row r="4344" spans="1:77" s="575" customFormat="1" hidden="1">
      <c r="B4344" s="576"/>
      <c r="C4344" s="577"/>
      <c r="D4344" s="578"/>
      <c r="E4344" s="579"/>
      <c r="F4344" s="578"/>
      <c r="G4344" s="580"/>
      <c r="H4344" s="581">
        <f>J4344</f>
        <v>0</v>
      </c>
      <c r="I4344" s="582"/>
      <c r="J4344" s="580">
        <f>K4344+AA4344+BM4344</f>
        <v>0</v>
      </c>
      <c r="K4344" s="578">
        <f>L4344+T4344+X4344+Y4344+Z4344</f>
        <v>0</v>
      </c>
      <c r="L4344" s="578">
        <f>M4344+S4344</f>
        <v>0</v>
      </c>
      <c r="M4344" s="578">
        <f>N4344+R4344</f>
        <v>0</v>
      </c>
      <c r="N4344" s="578">
        <f>O4344+P4344+Q4344</f>
        <v>0</v>
      </c>
      <c r="O4344" s="578"/>
      <c r="P4344" s="578"/>
      <c r="Q4344" s="578"/>
      <c r="R4344" s="578"/>
      <c r="S4344" s="578"/>
      <c r="T4344" s="578">
        <f>U4344+V4344+W4344</f>
        <v>0</v>
      </c>
      <c r="U4344" s="578"/>
      <c r="V4344" s="578"/>
      <c r="W4344" s="578"/>
      <c r="X4344" s="578"/>
      <c r="Y4344" s="578"/>
      <c r="Z4344" s="578"/>
      <c r="AA4344" s="578">
        <f xml:space="preserve"> SUM(AB4344:AI4344)+SUM(AV4344:BL4344)</f>
        <v>0</v>
      </c>
      <c r="AB4344" s="578"/>
      <c r="AC4344" s="578"/>
      <c r="AD4344" s="578"/>
      <c r="AE4344" s="578"/>
      <c r="AF4344" s="578"/>
      <c r="AG4344" s="578"/>
      <c r="AH4344" s="578"/>
      <c r="AI4344" s="578"/>
      <c r="AJ4344" s="578"/>
      <c r="AK4344" s="578"/>
      <c r="AL4344" s="578"/>
      <c r="AM4344" s="578"/>
      <c r="AN4344" s="578"/>
      <c r="AO4344" s="578"/>
      <c r="AP4344" s="578"/>
      <c r="AQ4344" s="578"/>
      <c r="AR4344" s="578"/>
      <c r="AS4344" s="578"/>
      <c r="AT4344" s="578"/>
      <c r="AU4344" s="567"/>
      <c r="AV4344" s="578"/>
      <c r="AW4344" s="578"/>
      <c r="AX4344" s="578"/>
      <c r="AY4344" s="578"/>
      <c r="AZ4344" s="578"/>
      <c r="BA4344" s="578"/>
      <c r="BB4344" s="578"/>
      <c r="BC4344" s="578"/>
      <c r="BD4344" s="578"/>
      <c r="BE4344" s="578"/>
      <c r="BF4344" s="578"/>
      <c r="BG4344" s="578"/>
      <c r="BH4344" s="578"/>
      <c r="BI4344" s="578"/>
      <c r="BJ4344" s="578"/>
      <c r="BK4344" s="578"/>
      <c r="BL4344" s="578"/>
      <c r="BM4344" s="578">
        <f>SUM(BN4344:BP4344)</f>
        <v>0</v>
      </c>
      <c r="BN4344" s="578"/>
      <c r="BO4344" s="578"/>
      <c r="BP4344" s="578"/>
      <c r="BQ4344" s="547">
        <v>1</v>
      </c>
      <c r="BR4344" s="578"/>
    </row>
    <row r="4345" spans="1:77" s="593" customFormat="1" ht="14.25" hidden="1">
      <c r="B4345" s="594" t="s">
        <v>1186</v>
      </c>
      <c r="C4345" s="1579" t="s">
        <v>2952</v>
      </c>
      <c r="D4345" s="596"/>
      <c r="E4345" s="597"/>
      <c r="F4345" s="596"/>
      <c r="G4345" s="598"/>
      <c r="H4345" s="599">
        <f>H4346+H4350</f>
        <v>0</v>
      </c>
      <c r="I4345" s="1019">
        <f t="shared" ref="I4345:BP4345" si="2058">I4346+I4350</f>
        <v>0</v>
      </c>
      <c r="J4345" s="599">
        <f t="shared" si="2058"/>
        <v>0</v>
      </c>
      <c r="K4345" s="599">
        <f t="shared" si="2058"/>
        <v>0</v>
      </c>
      <c r="L4345" s="599">
        <f t="shared" si="2058"/>
        <v>0</v>
      </c>
      <c r="M4345" s="599">
        <f t="shared" si="2058"/>
        <v>0</v>
      </c>
      <c r="N4345" s="599">
        <f t="shared" si="2058"/>
        <v>0</v>
      </c>
      <c r="O4345" s="599">
        <f t="shared" si="2058"/>
        <v>0</v>
      </c>
      <c r="P4345" s="599">
        <f t="shared" si="2058"/>
        <v>0</v>
      </c>
      <c r="Q4345" s="599">
        <f t="shared" si="2058"/>
        <v>0</v>
      </c>
      <c r="R4345" s="596">
        <f t="shared" si="2058"/>
        <v>0</v>
      </c>
      <c r="S4345" s="599">
        <f t="shared" si="2058"/>
        <v>0</v>
      </c>
      <c r="T4345" s="599">
        <f t="shared" si="2058"/>
        <v>0</v>
      </c>
      <c r="U4345" s="599">
        <f t="shared" si="2058"/>
        <v>0</v>
      </c>
      <c r="V4345" s="599">
        <f t="shared" si="2058"/>
        <v>0</v>
      </c>
      <c r="W4345" s="599">
        <f t="shared" si="2058"/>
        <v>0</v>
      </c>
      <c r="X4345" s="599">
        <f t="shared" si="2058"/>
        <v>0</v>
      </c>
      <c r="Y4345" s="599">
        <f t="shared" si="2058"/>
        <v>0</v>
      </c>
      <c r="Z4345" s="599">
        <f t="shared" si="2058"/>
        <v>0</v>
      </c>
      <c r="AA4345" s="599">
        <f t="shared" si="2058"/>
        <v>0</v>
      </c>
      <c r="AB4345" s="599">
        <f t="shared" si="2058"/>
        <v>0</v>
      </c>
      <c r="AC4345" s="599">
        <f t="shared" si="2058"/>
        <v>0</v>
      </c>
      <c r="AD4345" s="599">
        <f t="shared" si="2058"/>
        <v>0</v>
      </c>
      <c r="AE4345" s="599">
        <f t="shared" si="2058"/>
        <v>0</v>
      </c>
      <c r="AF4345" s="599">
        <f t="shared" si="2058"/>
        <v>0</v>
      </c>
      <c r="AG4345" s="599">
        <f t="shared" si="2058"/>
        <v>0</v>
      </c>
      <c r="AH4345" s="599">
        <f t="shared" si="2058"/>
        <v>0</v>
      </c>
      <c r="AI4345" s="599">
        <f t="shared" si="2058"/>
        <v>0</v>
      </c>
      <c r="AJ4345" s="599">
        <f t="shared" si="2058"/>
        <v>0</v>
      </c>
      <c r="AK4345" s="599">
        <f t="shared" si="2058"/>
        <v>0</v>
      </c>
      <c r="AL4345" s="599">
        <f t="shared" si="2058"/>
        <v>0</v>
      </c>
      <c r="AM4345" s="599">
        <f t="shared" si="2058"/>
        <v>0</v>
      </c>
      <c r="AN4345" s="599">
        <f t="shared" si="2058"/>
        <v>0</v>
      </c>
      <c r="AO4345" s="599">
        <f t="shared" si="2058"/>
        <v>0</v>
      </c>
      <c r="AP4345" s="599">
        <f t="shared" si="2058"/>
        <v>0</v>
      </c>
      <c r="AQ4345" s="599">
        <f t="shared" si="2058"/>
        <v>0</v>
      </c>
      <c r="AR4345" s="599">
        <f t="shared" si="2058"/>
        <v>0</v>
      </c>
      <c r="AS4345" s="599">
        <f t="shared" si="2058"/>
        <v>0</v>
      </c>
      <c r="AT4345" s="599">
        <f t="shared" si="2058"/>
        <v>0</v>
      </c>
      <c r="AU4345" s="599">
        <f t="shared" si="2058"/>
        <v>0</v>
      </c>
      <c r="AV4345" s="599">
        <f t="shared" si="2058"/>
        <v>0</v>
      </c>
      <c r="AW4345" s="599">
        <f t="shared" si="2058"/>
        <v>0</v>
      </c>
      <c r="AX4345" s="599">
        <f t="shared" si="2058"/>
        <v>0</v>
      </c>
      <c r="AY4345" s="599">
        <f t="shared" si="2058"/>
        <v>0</v>
      </c>
      <c r="AZ4345" s="599">
        <f t="shared" si="2058"/>
        <v>0</v>
      </c>
      <c r="BA4345" s="599">
        <f t="shared" si="2058"/>
        <v>0</v>
      </c>
      <c r="BB4345" s="599">
        <f t="shared" si="2058"/>
        <v>0</v>
      </c>
      <c r="BC4345" s="599">
        <f t="shared" si="2058"/>
        <v>0</v>
      </c>
      <c r="BD4345" s="599">
        <f t="shared" si="2058"/>
        <v>0</v>
      </c>
      <c r="BE4345" s="599">
        <f t="shared" si="2058"/>
        <v>0</v>
      </c>
      <c r="BF4345" s="599">
        <f t="shared" si="2058"/>
        <v>0</v>
      </c>
      <c r="BG4345" s="599">
        <f t="shared" si="2058"/>
        <v>0</v>
      </c>
      <c r="BH4345" s="599">
        <f t="shared" si="2058"/>
        <v>0</v>
      </c>
      <c r="BI4345" s="599">
        <f t="shared" si="2058"/>
        <v>0</v>
      </c>
      <c r="BJ4345" s="599">
        <f t="shared" si="2058"/>
        <v>0</v>
      </c>
      <c r="BK4345" s="599">
        <f t="shared" si="2058"/>
        <v>0</v>
      </c>
      <c r="BL4345" s="599">
        <f t="shared" si="2058"/>
        <v>0</v>
      </c>
      <c r="BM4345" s="599">
        <f t="shared" si="2058"/>
        <v>0</v>
      </c>
      <c r="BN4345" s="599">
        <f t="shared" si="2058"/>
        <v>0</v>
      </c>
      <c r="BO4345" s="599">
        <f t="shared" si="2058"/>
        <v>0</v>
      </c>
      <c r="BP4345" s="599">
        <f t="shared" si="2058"/>
        <v>0</v>
      </c>
      <c r="BQ4345" s="601">
        <v>1</v>
      </c>
      <c r="BR4345" s="596"/>
    </row>
    <row r="4346" spans="1:77" s="575" customFormat="1" hidden="1">
      <c r="B4346" s="576"/>
      <c r="C4346" s="849" t="s">
        <v>2709</v>
      </c>
      <c r="D4346" s="578"/>
      <c r="E4346" s="579"/>
      <c r="F4346" s="578"/>
      <c r="G4346" s="580"/>
      <c r="H4346" s="581">
        <f>SUM(H4347:H4349)</f>
        <v>0</v>
      </c>
      <c r="I4346" s="582"/>
      <c r="J4346" s="580">
        <f>SUM(J4347:J4349)</f>
        <v>0</v>
      </c>
      <c r="K4346" s="578">
        <f>SUM(K4347:K4349)</f>
        <v>0</v>
      </c>
      <c r="L4346" s="578">
        <f t="shared" ref="L4346:BP4346" si="2059">SUM(L4347:L4349)</f>
        <v>0</v>
      </c>
      <c r="M4346" s="578">
        <f t="shared" si="2059"/>
        <v>0</v>
      </c>
      <c r="N4346" s="578">
        <f t="shared" si="2059"/>
        <v>0</v>
      </c>
      <c r="O4346" s="578">
        <f t="shared" si="2059"/>
        <v>0</v>
      </c>
      <c r="P4346" s="578">
        <f t="shared" si="2059"/>
        <v>0</v>
      </c>
      <c r="Q4346" s="578">
        <f t="shared" si="2059"/>
        <v>0</v>
      </c>
      <c r="R4346" s="578">
        <f t="shared" si="2059"/>
        <v>0</v>
      </c>
      <c r="S4346" s="578">
        <f t="shared" si="2059"/>
        <v>0</v>
      </c>
      <c r="T4346" s="578">
        <f t="shared" si="2059"/>
        <v>0</v>
      </c>
      <c r="U4346" s="578">
        <f t="shared" si="2059"/>
        <v>0</v>
      </c>
      <c r="V4346" s="578">
        <f t="shared" si="2059"/>
        <v>0</v>
      </c>
      <c r="W4346" s="578">
        <f t="shared" si="2059"/>
        <v>0</v>
      </c>
      <c r="X4346" s="578">
        <f t="shared" si="2059"/>
        <v>0</v>
      </c>
      <c r="Y4346" s="578">
        <f t="shared" si="2059"/>
        <v>0</v>
      </c>
      <c r="Z4346" s="578">
        <f t="shared" si="2059"/>
        <v>0</v>
      </c>
      <c r="AA4346" s="578">
        <f t="shared" si="2059"/>
        <v>0</v>
      </c>
      <c r="AB4346" s="578">
        <f t="shared" si="2059"/>
        <v>0</v>
      </c>
      <c r="AC4346" s="578">
        <f t="shared" si="2059"/>
        <v>0</v>
      </c>
      <c r="AD4346" s="578">
        <f t="shared" si="2059"/>
        <v>0</v>
      </c>
      <c r="AE4346" s="578">
        <f t="shared" si="2059"/>
        <v>0</v>
      </c>
      <c r="AF4346" s="578">
        <f t="shared" si="2059"/>
        <v>0</v>
      </c>
      <c r="AG4346" s="578">
        <f t="shared" si="2059"/>
        <v>0</v>
      </c>
      <c r="AH4346" s="578">
        <f t="shared" si="2059"/>
        <v>0</v>
      </c>
      <c r="AI4346" s="578">
        <f t="shared" si="2059"/>
        <v>0</v>
      </c>
      <c r="AJ4346" s="578">
        <f t="shared" si="2059"/>
        <v>0</v>
      </c>
      <c r="AK4346" s="578">
        <f t="shared" si="2059"/>
        <v>0</v>
      </c>
      <c r="AL4346" s="578">
        <f t="shared" si="2059"/>
        <v>0</v>
      </c>
      <c r="AM4346" s="578">
        <f t="shared" si="2059"/>
        <v>0</v>
      </c>
      <c r="AN4346" s="578">
        <f t="shared" si="2059"/>
        <v>0</v>
      </c>
      <c r="AO4346" s="578">
        <f t="shared" si="2059"/>
        <v>0</v>
      </c>
      <c r="AP4346" s="578">
        <f t="shared" si="2059"/>
        <v>0</v>
      </c>
      <c r="AQ4346" s="578">
        <f t="shared" si="2059"/>
        <v>0</v>
      </c>
      <c r="AR4346" s="578">
        <f t="shared" si="2059"/>
        <v>0</v>
      </c>
      <c r="AS4346" s="578">
        <f t="shared" si="2059"/>
        <v>0</v>
      </c>
      <c r="AT4346" s="578">
        <f t="shared" si="2059"/>
        <v>0</v>
      </c>
      <c r="AU4346" s="578">
        <f t="shared" si="2059"/>
        <v>0</v>
      </c>
      <c r="AV4346" s="578">
        <f t="shared" si="2059"/>
        <v>0</v>
      </c>
      <c r="AW4346" s="578">
        <f t="shared" si="2059"/>
        <v>0</v>
      </c>
      <c r="AX4346" s="578">
        <f t="shared" si="2059"/>
        <v>0</v>
      </c>
      <c r="AY4346" s="578">
        <f t="shared" si="2059"/>
        <v>0</v>
      </c>
      <c r="AZ4346" s="578">
        <f t="shared" si="2059"/>
        <v>0</v>
      </c>
      <c r="BA4346" s="578">
        <f t="shared" si="2059"/>
        <v>0</v>
      </c>
      <c r="BB4346" s="578">
        <f t="shared" si="2059"/>
        <v>0</v>
      </c>
      <c r="BC4346" s="578">
        <f t="shared" si="2059"/>
        <v>0</v>
      </c>
      <c r="BD4346" s="578">
        <f t="shared" si="2059"/>
        <v>0</v>
      </c>
      <c r="BE4346" s="578">
        <f t="shared" si="2059"/>
        <v>0</v>
      </c>
      <c r="BF4346" s="578">
        <f t="shared" si="2059"/>
        <v>0</v>
      </c>
      <c r="BG4346" s="578">
        <f t="shared" si="2059"/>
        <v>0</v>
      </c>
      <c r="BH4346" s="578">
        <f t="shared" si="2059"/>
        <v>0</v>
      </c>
      <c r="BI4346" s="578">
        <f t="shared" si="2059"/>
        <v>0</v>
      </c>
      <c r="BJ4346" s="578">
        <f t="shared" si="2059"/>
        <v>0</v>
      </c>
      <c r="BK4346" s="578">
        <f t="shared" si="2059"/>
        <v>0</v>
      </c>
      <c r="BL4346" s="578">
        <f t="shared" si="2059"/>
        <v>0</v>
      </c>
      <c r="BM4346" s="578">
        <f t="shared" si="2059"/>
        <v>0</v>
      </c>
      <c r="BN4346" s="578">
        <f t="shared" si="2059"/>
        <v>0</v>
      </c>
      <c r="BO4346" s="578">
        <f t="shared" si="2059"/>
        <v>0</v>
      </c>
      <c r="BP4346" s="578">
        <f t="shared" si="2059"/>
        <v>0</v>
      </c>
      <c r="BQ4346" s="547">
        <v>1</v>
      </c>
      <c r="BR4346" s="578"/>
    </row>
    <row r="4347" spans="1:77" s="575" customFormat="1" hidden="1">
      <c r="B4347" s="576"/>
      <c r="C4347" s="577"/>
      <c r="D4347" s="578"/>
      <c r="E4347" s="579"/>
      <c r="F4347" s="578"/>
      <c r="G4347" s="580"/>
      <c r="H4347" s="581">
        <f>J4347</f>
        <v>0</v>
      </c>
      <c r="I4347" s="582"/>
      <c r="J4347" s="580">
        <f>K4347+AA4347+BM4347</f>
        <v>0</v>
      </c>
      <c r="K4347" s="578">
        <f>L4347+T4347+X4347+Y4347+Z4347</f>
        <v>0</v>
      </c>
      <c r="L4347" s="578">
        <f>M4347+S4347</f>
        <v>0</v>
      </c>
      <c r="M4347" s="578">
        <f>N4347+R4347</f>
        <v>0</v>
      </c>
      <c r="N4347" s="578">
        <f>O4347+P4347+Q4347</f>
        <v>0</v>
      </c>
      <c r="O4347" s="578"/>
      <c r="P4347" s="578"/>
      <c r="Q4347" s="578"/>
      <c r="R4347" s="578"/>
      <c r="S4347" s="578"/>
      <c r="T4347" s="578">
        <f>U4347+V4347+W4347</f>
        <v>0</v>
      </c>
      <c r="U4347" s="578"/>
      <c r="V4347" s="578"/>
      <c r="W4347" s="578"/>
      <c r="X4347" s="578"/>
      <c r="Y4347" s="578"/>
      <c r="Z4347" s="578"/>
      <c r="AA4347" s="578">
        <f xml:space="preserve"> SUM(AB4347:AI4347)+SUM(AV4347:BL4347)</f>
        <v>0</v>
      </c>
      <c r="AB4347" s="578"/>
      <c r="AC4347" s="578"/>
      <c r="AD4347" s="578"/>
      <c r="AE4347" s="578"/>
      <c r="AF4347" s="578"/>
      <c r="AG4347" s="578"/>
      <c r="AH4347" s="578"/>
      <c r="AI4347" s="578">
        <f>SUM(AJ4347:AT4347)</f>
        <v>0</v>
      </c>
      <c r="AJ4347" s="578"/>
      <c r="AK4347" s="578"/>
      <c r="AL4347" s="578"/>
      <c r="AM4347" s="578"/>
      <c r="AN4347" s="578"/>
      <c r="AO4347" s="578"/>
      <c r="AP4347" s="578"/>
      <c r="AQ4347" s="578"/>
      <c r="AR4347" s="578"/>
      <c r="AS4347" s="578"/>
      <c r="AT4347" s="578"/>
      <c r="AU4347" s="567"/>
      <c r="AV4347" s="578"/>
      <c r="AW4347" s="578"/>
      <c r="AX4347" s="578"/>
      <c r="AY4347" s="578"/>
      <c r="AZ4347" s="578"/>
      <c r="BA4347" s="578"/>
      <c r="BB4347" s="578"/>
      <c r="BC4347" s="578"/>
      <c r="BD4347" s="578"/>
      <c r="BE4347" s="578"/>
      <c r="BF4347" s="578"/>
      <c r="BG4347" s="578"/>
      <c r="BH4347" s="578"/>
      <c r="BI4347" s="578"/>
      <c r="BJ4347" s="578"/>
      <c r="BK4347" s="578"/>
      <c r="BL4347" s="578"/>
      <c r="BM4347" s="578">
        <f>SUM(BN4347:BP4347)</f>
        <v>0</v>
      </c>
      <c r="BN4347" s="578"/>
      <c r="BO4347" s="578"/>
      <c r="BP4347" s="578"/>
      <c r="BQ4347" s="547">
        <v>1</v>
      </c>
      <c r="BR4347" s="578"/>
    </row>
    <row r="4348" spans="1:77" s="575" customFormat="1" hidden="1">
      <c r="B4348" s="576"/>
      <c r="C4348" s="577"/>
      <c r="D4348" s="578"/>
      <c r="E4348" s="579"/>
      <c r="F4348" s="578"/>
      <c r="G4348" s="580"/>
      <c r="H4348" s="581">
        <f>J4348</f>
        <v>0</v>
      </c>
      <c r="I4348" s="582"/>
      <c r="J4348" s="580">
        <f>K4348+AA4348+BM4348</f>
        <v>0</v>
      </c>
      <c r="K4348" s="578">
        <f>L4348+T4348+X4348+Y4348+Z4348</f>
        <v>0</v>
      </c>
      <c r="L4348" s="578">
        <f>M4348+S4348</f>
        <v>0</v>
      </c>
      <c r="M4348" s="578">
        <f>N4348+R4348</f>
        <v>0</v>
      </c>
      <c r="N4348" s="578">
        <f>O4348+P4348+Q4348</f>
        <v>0</v>
      </c>
      <c r="O4348" s="578"/>
      <c r="P4348" s="578"/>
      <c r="Q4348" s="578"/>
      <c r="R4348" s="578"/>
      <c r="S4348" s="578"/>
      <c r="T4348" s="578">
        <f>U4348+V4348+W4348</f>
        <v>0</v>
      </c>
      <c r="U4348" s="578"/>
      <c r="V4348" s="578"/>
      <c r="W4348" s="578"/>
      <c r="X4348" s="578"/>
      <c r="Y4348" s="578"/>
      <c r="Z4348" s="578"/>
      <c r="AA4348" s="578">
        <f xml:space="preserve"> SUM(AB4348:AI4348)+SUM(AV4348:BL4348)</f>
        <v>0</v>
      </c>
      <c r="AB4348" s="578"/>
      <c r="AC4348" s="578"/>
      <c r="AD4348" s="578"/>
      <c r="AE4348" s="578"/>
      <c r="AF4348" s="578"/>
      <c r="AG4348" s="578"/>
      <c r="AH4348" s="578"/>
      <c r="AI4348" s="578">
        <f>SUM(AJ4348:AT4348)</f>
        <v>0</v>
      </c>
      <c r="AJ4348" s="578"/>
      <c r="AK4348" s="578"/>
      <c r="AL4348" s="578"/>
      <c r="AM4348" s="578"/>
      <c r="AN4348" s="578"/>
      <c r="AO4348" s="578"/>
      <c r="AP4348" s="578"/>
      <c r="AQ4348" s="578"/>
      <c r="AR4348" s="578"/>
      <c r="AS4348" s="578"/>
      <c r="AT4348" s="578"/>
      <c r="AU4348" s="567"/>
      <c r="AV4348" s="578"/>
      <c r="AW4348" s="578"/>
      <c r="AX4348" s="578"/>
      <c r="AY4348" s="578"/>
      <c r="AZ4348" s="578"/>
      <c r="BA4348" s="578"/>
      <c r="BB4348" s="578"/>
      <c r="BC4348" s="578"/>
      <c r="BD4348" s="578"/>
      <c r="BE4348" s="578"/>
      <c r="BF4348" s="578"/>
      <c r="BG4348" s="578"/>
      <c r="BH4348" s="578"/>
      <c r="BI4348" s="578"/>
      <c r="BJ4348" s="578"/>
      <c r="BK4348" s="578"/>
      <c r="BL4348" s="578"/>
      <c r="BM4348" s="578">
        <f>SUM(BN4348:BP4348)</f>
        <v>0</v>
      </c>
      <c r="BN4348" s="578"/>
      <c r="BO4348" s="578"/>
      <c r="BP4348" s="578"/>
      <c r="BQ4348" s="547">
        <v>1</v>
      </c>
      <c r="BR4348" s="578"/>
    </row>
    <row r="4349" spans="1:77" s="575" customFormat="1" hidden="1">
      <c r="B4349" s="576"/>
      <c r="C4349" s="577"/>
      <c r="D4349" s="578"/>
      <c r="E4349" s="579"/>
      <c r="F4349" s="578"/>
      <c r="G4349" s="580"/>
      <c r="H4349" s="581">
        <f>J4349</f>
        <v>0</v>
      </c>
      <c r="I4349" s="582"/>
      <c r="J4349" s="580">
        <f>K4349+AA4349+BM4349</f>
        <v>0</v>
      </c>
      <c r="K4349" s="578">
        <f>L4349+T4349+X4349+Y4349+Z4349</f>
        <v>0</v>
      </c>
      <c r="L4349" s="578">
        <f>M4349+S4349</f>
        <v>0</v>
      </c>
      <c r="M4349" s="578">
        <f>N4349+R4349</f>
        <v>0</v>
      </c>
      <c r="N4349" s="578">
        <f>O4349+P4349+Q4349</f>
        <v>0</v>
      </c>
      <c r="O4349" s="578"/>
      <c r="P4349" s="578"/>
      <c r="Q4349" s="578"/>
      <c r="R4349" s="578"/>
      <c r="S4349" s="578"/>
      <c r="T4349" s="578">
        <f>U4349+V4349+W4349</f>
        <v>0</v>
      </c>
      <c r="U4349" s="578"/>
      <c r="V4349" s="578"/>
      <c r="W4349" s="578"/>
      <c r="X4349" s="578"/>
      <c r="Y4349" s="578"/>
      <c r="Z4349" s="578"/>
      <c r="AA4349" s="578">
        <f xml:space="preserve"> SUM(AB4349:AI4349)+SUM(AV4349:BL4349)</f>
        <v>0</v>
      </c>
      <c r="AB4349" s="578"/>
      <c r="AC4349" s="578"/>
      <c r="AD4349" s="578"/>
      <c r="AE4349" s="578"/>
      <c r="AF4349" s="578"/>
      <c r="AG4349" s="578"/>
      <c r="AH4349" s="578"/>
      <c r="AI4349" s="578">
        <f>SUM(AJ4349:AT4349)</f>
        <v>0</v>
      </c>
      <c r="AJ4349" s="578"/>
      <c r="AK4349" s="578"/>
      <c r="AL4349" s="578"/>
      <c r="AM4349" s="578"/>
      <c r="AN4349" s="578"/>
      <c r="AO4349" s="578"/>
      <c r="AP4349" s="578"/>
      <c r="AQ4349" s="578"/>
      <c r="AR4349" s="578"/>
      <c r="AS4349" s="578"/>
      <c r="AT4349" s="578"/>
      <c r="AU4349" s="567"/>
      <c r="AV4349" s="578"/>
      <c r="AW4349" s="578"/>
      <c r="AX4349" s="578"/>
      <c r="AY4349" s="578"/>
      <c r="AZ4349" s="578"/>
      <c r="BA4349" s="578"/>
      <c r="BB4349" s="578"/>
      <c r="BC4349" s="578"/>
      <c r="BD4349" s="578"/>
      <c r="BE4349" s="578"/>
      <c r="BF4349" s="578"/>
      <c r="BG4349" s="578"/>
      <c r="BH4349" s="578"/>
      <c r="BI4349" s="578"/>
      <c r="BJ4349" s="578"/>
      <c r="BK4349" s="578"/>
      <c r="BL4349" s="578"/>
      <c r="BM4349" s="578">
        <f>SUM(BN4349:BP4349)</f>
        <v>0</v>
      </c>
      <c r="BN4349" s="578"/>
      <c r="BO4349" s="578"/>
      <c r="BP4349" s="578"/>
      <c r="BQ4349" s="547">
        <v>1</v>
      </c>
      <c r="BR4349" s="578"/>
    </row>
    <row r="4350" spans="1:77" s="575" customFormat="1" hidden="1">
      <c r="B4350" s="576"/>
      <c r="C4350" s="849" t="s">
        <v>2710</v>
      </c>
      <c r="D4350" s="578"/>
      <c r="E4350" s="579"/>
      <c r="F4350" s="578"/>
      <c r="G4350" s="580"/>
      <c r="H4350" s="581">
        <f>SUM(H4351:H4353)</f>
        <v>0</v>
      </c>
      <c r="I4350" s="582"/>
      <c r="J4350" s="580">
        <f>SUM(J4351:J4353)</f>
        <v>0</v>
      </c>
      <c r="K4350" s="578">
        <f t="shared" ref="K4350:BP4350" si="2060">SUM(K4351:K4353)</f>
        <v>0</v>
      </c>
      <c r="L4350" s="578">
        <f t="shared" si="2060"/>
        <v>0</v>
      </c>
      <c r="M4350" s="578">
        <f t="shared" si="2060"/>
        <v>0</v>
      </c>
      <c r="N4350" s="578">
        <f t="shared" si="2060"/>
        <v>0</v>
      </c>
      <c r="O4350" s="578">
        <f t="shared" si="2060"/>
        <v>0</v>
      </c>
      <c r="P4350" s="578">
        <f t="shared" si="2060"/>
        <v>0</v>
      </c>
      <c r="Q4350" s="578">
        <f t="shared" si="2060"/>
        <v>0</v>
      </c>
      <c r="R4350" s="578">
        <f t="shared" si="2060"/>
        <v>0</v>
      </c>
      <c r="S4350" s="578">
        <f t="shared" si="2060"/>
        <v>0</v>
      </c>
      <c r="T4350" s="578">
        <f t="shared" si="2060"/>
        <v>0</v>
      </c>
      <c r="U4350" s="578">
        <f t="shared" si="2060"/>
        <v>0</v>
      </c>
      <c r="V4350" s="578">
        <f t="shared" si="2060"/>
        <v>0</v>
      </c>
      <c r="W4350" s="578">
        <f t="shared" si="2060"/>
        <v>0</v>
      </c>
      <c r="X4350" s="578">
        <f t="shared" si="2060"/>
        <v>0</v>
      </c>
      <c r="Y4350" s="578">
        <f t="shared" si="2060"/>
        <v>0</v>
      </c>
      <c r="Z4350" s="578">
        <f t="shared" si="2060"/>
        <v>0</v>
      </c>
      <c r="AA4350" s="578">
        <f t="shared" si="2060"/>
        <v>0</v>
      </c>
      <c r="AB4350" s="578">
        <f t="shared" si="2060"/>
        <v>0</v>
      </c>
      <c r="AC4350" s="578">
        <f t="shared" si="2060"/>
        <v>0</v>
      </c>
      <c r="AD4350" s="578">
        <f t="shared" si="2060"/>
        <v>0</v>
      </c>
      <c r="AE4350" s="578">
        <f t="shared" si="2060"/>
        <v>0</v>
      </c>
      <c r="AF4350" s="578">
        <f t="shared" si="2060"/>
        <v>0</v>
      </c>
      <c r="AG4350" s="578">
        <f t="shared" si="2060"/>
        <v>0</v>
      </c>
      <c r="AH4350" s="578">
        <f t="shared" si="2060"/>
        <v>0</v>
      </c>
      <c r="AI4350" s="578">
        <f t="shared" si="2060"/>
        <v>0</v>
      </c>
      <c r="AJ4350" s="578">
        <f t="shared" si="2060"/>
        <v>0</v>
      </c>
      <c r="AK4350" s="578">
        <f t="shared" si="2060"/>
        <v>0</v>
      </c>
      <c r="AL4350" s="578">
        <f t="shared" si="2060"/>
        <v>0</v>
      </c>
      <c r="AM4350" s="578">
        <f t="shared" si="2060"/>
        <v>0</v>
      </c>
      <c r="AN4350" s="578">
        <f t="shared" si="2060"/>
        <v>0</v>
      </c>
      <c r="AO4350" s="578">
        <f t="shared" si="2060"/>
        <v>0</v>
      </c>
      <c r="AP4350" s="578">
        <f t="shared" si="2060"/>
        <v>0</v>
      </c>
      <c r="AQ4350" s="578">
        <f t="shared" si="2060"/>
        <v>0</v>
      </c>
      <c r="AR4350" s="578">
        <f t="shared" si="2060"/>
        <v>0</v>
      </c>
      <c r="AS4350" s="578">
        <f t="shared" si="2060"/>
        <v>0</v>
      </c>
      <c r="AT4350" s="578">
        <f t="shared" si="2060"/>
        <v>0</v>
      </c>
      <c r="AU4350" s="578">
        <f t="shared" si="2060"/>
        <v>0</v>
      </c>
      <c r="AV4350" s="578">
        <f t="shared" si="2060"/>
        <v>0</v>
      </c>
      <c r="AW4350" s="578">
        <f t="shared" si="2060"/>
        <v>0</v>
      </c>
      <c r="AX4350" s="578">
        <f t="shared" si="2060"/>
        <v>0</v>
      </c>
      <c r="AY4350" s="578">
        <f t="shared" si="2060"/>
        <v>0</v>
      </c>
      <c r="AZ4350" s="578">
        <f t="shared" si="2060"/>
        <v>0</v>
      </c>
      <c r="BA4350" s="578">
        <f t="shared" si="2060"/>
        <v>0</v>
      </c>
      <c r="BB4350" s="578">
        <f t="shared" si="2060"/>
        <v>0</v>
      </c>
      <c r="BC4350" s="578">
        <f t="shared" si="2060"/>
        <v>0</v>
      </c>
      <c r="BD4350" s="578">
        <f t="shared" si="2060"/>
        <v>0</v>
      </c>
      <c r="BE4350" s="578">
        <f t="shared" si="2060"/>
        <v>0</v>
      </c>
      <c r="BF4350" s="578">
        <f t="shared" si="2060"/>
        <v>0</v>
      </c>
      <c r="BG4350" s="578">
        <f t="shared" si="2060"/>
        <v>0</v>
      </c>
      <c r="BH4350" s="578">
        <f t="shared" si="2060"/>
        <v>0</v>
      </c>
      <c r="BI4350" s="578">
        <f t="shared" si="2060"/>
        <v>0</v>
      </c>
      <c r="BJ4350" s="578">
        <f t="shared" si="2060"/>
        <v>0</v>
      </c>
      <c r="BK4350" s="578">
        <f t="shared" si="2060"/>
        <v>0</v>
      </c>
      <c r="BL4350" s="578">
        <f t="shared" si="2060"/>
        <v>0</v>
      </c>
      <c r="BM4350" s="578">
        <f t="shared" si="2060"/>
        <v>0</v>
      </c>
      <c r="BN4350" s="578">
        <f t="shared" si="2060"/>
        <v>0</v>
      </c>
      <c r="BO4350" s="578">
        <f t="shared" si="2060"/>
        <v>0</v>
      </c>
      <c r="BP4350" s="578">
        <f t="shared" si="2060"/>
        <v>0</v>
      </c>
      <c r="BQ4350" s="547">
        <v>1</v>
      </c>
      <c r="BR4350" s="578"/>
    </row>
    <row r="4351" spans="1:77" s="575" customFormat="1" hidden="1">
      <c r="B4351" s="576"/>
      <c r="C4351" s="577"/>
      <c r="D4351" s="578"/>
      <c r="E4351" s="579"/>
      <c r="F4351" s="578"/>
      <c r="G4351" s="580"/>
      <c r="H4351" s="581">
        <f>J4351</f>
        <v>0</v>
      </c>
      <c r="I4351" s="582"/>
      <c r="J4351" s="580">
        <f>K4351+AA4351+BM4351</f>
        <v>0</v>
      </c>
      <c r="K4351" s="578">
        <f>L4351+T4351+X4351+Y4351+Z4351</f>
        <v>0</v>
      </c>
      <c r="L4351" s="578">
        <f>M4351+S4351</f>
        <v>0</v>
      </c>
      <c r="M4351" s="578">
        <f>N4351+R4351</f>
        <v>0</v>
      </c>
      <c r="N4351" s="578">
        <f>O4351+P4351+Q4351</f>
        <v>0</v>
      </c>
      <c r="O4351" s="578"/>
      <c r="P4351" s="578"/>
      <c r="Q4351" s="578"/>
      <c r="R4351" s="578"/>
      <c r="S4351" s="578"/>
      <c r="T4351" s="578">
        <f>U4351+V4351+W4351</f>
        <v>0</v>
      </c>
      <c r="U4351" s="578"/>
      <c r="V4351" s="578"/>
      <c r="W4351" s="578"/>
      <c r="X4351" s="578"/>
      <c r="Y4351" s="578"/>
      <c r="Z4351" s="578"/>
      <c r="AA4351" s="578">
        <f xml:space="preserve"> SUM(AB4351:AI4351)+SUM(AV4351:BL4351)</f>
        <v>0</v>
      </c>
      <c r="AB4351" s="578"/>
      <c r="AC4351" s="578"/>
      <c r="AD4351" s="578"/>
      <c r="AE4351" s="578"/>
      <c r="AF4351" s="578"/>
      <c r="AG4351" s="578"/>
      <c r="AH4351" s="578"/>
      <c r="AI4351" s="578"/>
      <c r="AJ4351" s="578"/>
      <c r="AK4351" s="578"/>
      <c r="AL4351" s="578"/>
      <c r="AM4351" s="578"/>
      <c r="AN4351" s="578"/>
      <c r="AO4351" s="578"/>
      <c r="AP4351" s="578"/>
      <c r="AQ4351" s="578"/>
      <c r="AR4351" s="578"/>
      <c r="AS4351" s="578"/>
      <c r="AT4351" s="578"/>
      <c r="AU4351" s="567"/>
      <c r="AV4351" s="578"/>
      <c r="AW4351" s="578"/>
      <c r="AX4351" s="578"/>
      <c r="AY4351" s="578"/>
      <c r="AZ4351" s="578"/>
      <c r="BA4351" s="578"/>
      <c r="BB4351" s="578"/>
      <c r="BC4351" s="578"/>
      <c r="BD4351" s="578"/>
      <c r="BE4351" s="578"/>
      <c r="BF4351" s="578"/>
      <c r="BG4351" s="578"/>
      <c r="BH4351" s="578"/>
      <c r="BI4351" s="578"/>
      <c r="BJ4351" s="578"/>
      <c r="BK4351" s="578"/>
      <c r="BL4351" s="578"/>
      <c r="BM4351" s="578">
        <f>SUM(BN4351:BP4351)</f>
        <v>0</v>
      </c>
      <c r="BN4351" s="578"/>
      <c r="BO4351" s="578"/>
      <c r="BP4351" s="578"/>
      <c r="BQ4351" s="547">
        <v>1</v>
      </c>
      <c r="BR4351" s="578"/>
    </row>
    <row r="4352" spans="1:77" s="575" customFormat="1" hidden="1">
      <c r="B4352" s="576"/>
      <c r="C4352" s="577"/>
      <c r="D4352" s="578"/>
      <c r="E4352" s="579"/>
      <c r="F4352" s="578"/>
      <c r="G4352" s="580"/>
      <c r="H4352" s="581">
        <f>J4352</f>
        <v>0</v>
      </c>
      <c r="I4352" s="582"/>
      <c r="J4352" s="580">
        <f>K4352+AA4352+BM4352</f>
        <v>0</v>
      </c>
      <c r="K4352" s="578">
        <f>L4352+T4352+X4352+Y4352+Z4352</f>
        <v>0</v>
      </c>
      <c r="L4352" s="578">
        <f>M4352+S4352</f>
        <v>0</v>
      </c>
      <c r="M4352" s="578">
        <f>N4352+R4352</f>
        <v>0</v>
      </c>
      <c r="N4352" s="578">
        <f>O4352+P4352+Q4352</f>
        <v>0</v>
      </c>
      <c r="O4352" s="578"/>
      <c r="P4352" s="578"/>
      <c r="Q4352" s="578"/>
      <c r="R4352" s="578"/>
      <c r="S4352" s="578"/>
      <c r="T4352" s="578">
        <f>U4352+V4352+W4352</f>
        <v>0</v>
      </c>
      <c r="U4352" s="578"/>
      <c r="V4352" s="578"/>
      <c r="W4352" s="578"/>
      <c r="X4352" s="578"/>
      <c r="Y4352" s="578"/>
      <c r="Z4352" s="578"/>
      <c r="AA4352" s="578">
        <f xml:space="preserve"> SUM(AB4352:AI4352)+SUM(AV4352:BL4352)</f>
        <v>0</v>
      </c>
      <c r="AB4352" s="578"/>
      <c r="AC4352" s="578"/>
      <c r="AD4352" s="578"/>
      <c r="AE4352" s="578"/>
      <c r="AF4352" s="578"/>
      <c r="AG4352" s="578"/>
      <c r="AH4352" s="578"/>
      <c r="AI4352" s="578"/>
      <c r="AJ4352" s="578"/>
      <c r="AK4352" s="578"/>
      <c r="AL4352" s="578"/>
      <c r="AM4352" s="578"/>
      <c r="AN4352" s="578"/>
      <c r="AO4352" s="578"/>
      <c r="AP4352" s="578"/>
      <c r="AQ4352" s="578"/>
      <c r="AR4352" s="578"/>
      <c r="AS4352" s="578"/>
      <c r="AT4352" s="578"/>
      <c r="AU4352" s="567"/>
      <c r="AV4352" s="578"/>
      <c r="AW4352" s="578"/>
      <c r="AX4352" s="578"/>
      <c r="AY4352" s="578"/>
      <c r="AZ4352" s="578"/>
      <c r="BA4352" s="578"/>
      <c r="BB4352" s="578"/>
      <c r="BC4352" s="578"/>
      <c r="BD4352" s="578"/>
      <c r="BE4352" s="578"/>
      <c r="BF4352" s="578"/>
      <c r="BG4352" s="578"/>
      <c r="BH4352" s="578"/>
      <c r="BI4352" s="578"/>
      <c r="BJ4352" s="578"/>
      <c r="BK4352" s="578"/>
      <c r="BL4352" s="578"/>
      <c r="BM4352" s="578">
        <f>SUM(BN4352:BP4352)</f>
        <v>0</v>
      </c>
      <c r="BN4352" s="578"/>
      <c r="BO4352" s="578"/>
      <c r="BP4352" s="578"/>
      <c r="BQ4352" s="547">
        <v>1</v>
      </c>
      <c r="BR4352" s="578"/>
    </row>
    <row r="4353" spans="2:70" s="575" customFormat="1" hidden="1">
      <c r="B4353" s="576"/>
      <c r="C4353" s="577"/>
      <c r="D4353" s="578"/>
      <c r="E4353" s="579"/>
      <c r="F4353" s="578"/>
      <c r="G4353" s="580"/>
      <c r="H4353" s="581">
        <f>J4353</f>
        <v>0</v>
      </c>
      <c r="I4353" s="582"/>
      <c r="J4353" s="580">
        <f>K4353+AA4353+BM4353</f>
        <v>0</v>
      </c>
      <c r="K4353" s="578">
        <f>L4353+T4353+X4353+Y4353+Z4353</f>
        <v>0</v>
      </c>
      <c r="L4353" s="578">
        <f>M4353+S4353</f>
        <v>0</v>
      </c>
      <c r="M4353" s="578">
        <f>N4353+R4353</f>
        <v>0</v>
      </c>
      <c r="N4353" s="578">
        <f>O4353+P4353+Q4353</f>
        <v>0</v>
      </c>
      <c r="O4353" s="578"/>
      <c r="P4353" s="578"/>
      <c r="Q4353" s="578"/>
      <c r="R4353" s="578"/>
      <c r="S4353" s="578"/>
      <c r="T4353" s="578">
        <f>U4353+V4353+W4353</f>
        <v>0</v>
      </c>
      <c r="U4353" s="578"/>
      <c r="V4353" s="578"/>
      <c r="W4353" s="578"/>
      <c r="X4353" s="578"/>
      <c r="Y4353" s="578"/>
      <c r="Z4353" s="578"/>
      <c r="AA4353" s="578">
        <f xml:space="preserve"> SUM(AB4353:AI4353)+SUM(AV4353:BL4353)</f>
        <v>0</v>
      </c>
      <c r="AB4353" s="578"/>
      <c r="AC4353" s="578"/>
      <c r="AD4353" s="578"/>
      <c r="AE4353" s="578"/>
      <c r="AF4353" s="578"/>
      <c r="AG4353" s="578"/>
      <c r="AH4353" s="578"/>
      <c r="AI4353" s="578"/>
      <c r="AJ4353" s="578"/>
      <c r="AK4353" s="578"/>
      <c r="AL4353" s="578"/>
      <c r="AM4353" s="578"/>
      <c r="AN4353" s="578"/>
      <c r="AO4353" s="578"/>
      <c r="AP4353" s="578"/>
      <c r="AQ4353" s="578"/>
      <c r="AR4353" s="578"/>
      <c r="AS4353" s="578"/>
      <c r="AT4353" s="578"/>
      <c r="AU4353" s="567"/>
      <c r="AV4353" s="578"/>
      <c r="AW4353" s="578"/>
      <c r="AX4353" s="578"/>
      <c r="AY4353" s="578"/>
      <c r="AZ4353" s="578"/>
      <c r="BA4353" s="578"/>
      <c r="BB4353" s="578"/>
      <c r="BC4353" s="578"/>
      <c r="BD4353" s="578"/>
      <c r="BE4353" s="578"/>
      <c r="BF4353" s="578"/>
      <c r="BG4353" s="578"/>
      <c r="BH4353" s="578"/>
      <c r="BI4353" s="578"/>
      <c r="BJ4353" s="578"/>
      <c r="BK4353" s="578"/>
      <c r="BL4353" s="578"/>
      <c r="BM4353" s="578">
        <f>SUM(BN4353:BP4353)</f>
        <v>0</v>
      </c>
      <c r="BN4353" s="578"/>
      <c r="BO4353" s="578"/>
      <c r="BP4353" s="578"/>
      <c r="BQ4353" s="547">
        <v>1</v>
      </c>
      <c r="BR4353" s="578"/>
    </row>
    <row r="4354" spans="2:70" s="575" customFormat="1" hidden="1">
      <c r="B4354" s="576" t="s">
        <v>2953</v>
      </c>
      <c r="C4354" s="1871" t="s">
        <v>2954</v>
      </c>
      <c r="D4354" s="578"/>
      <c r="E4354" s="579"/>
      <c r="F4354" s="578"/>
      <c r="G4354" s="580"/>
      <c r="H4354" s="581">
        <f>H4356+H4360+H4364+H4368+H4372+H4376</f>
        <v>0</v>
      </c>
      <c r="I4354" s="582"/>
      <c r="J4354" s="580">
        <f>J4356+J4360+J4364+J4368+J4372+J4376</f>
        <v>0</v>
      </c>
      <c r="K4354" s="578">
        <f t="shared" ref="K4354:BP4354" si="2061">K4356+K4360+K4364+K4368+K4372+K4376</f>
        <v>0</v>
      </c>
      <c r="L4354" s="578">
        <f t="shared" si="2061"/>
        <v>0</v>
      </c>
      <c r="M4354" s="578">
        <f t="shared" si="2061"/>
        <v>0</v>
      </c>
      <c r="N4354" s="578">
        <f t="shared" si="2061"/>
        <v>0</v>
      </c>
      <c r="O4354" s="578">
        <f t="shared" si="2061"/>
        <v>0</v>
      </c>
      <c r="P4354" s="578">
        <f t="shared" si="2061"/>
        <v>0</v>
      </c>
      <c r="Q4354" s="578">
        <f t="shared" si="2061"/>
        <v>0</v>
      </c>
      <c r="R4354" s="578">
        <f t="shared" si="2061"/>
        <v>0</v>
      </c>
      <c r="S4354" s="578">
        <f t="shared" si="2061"/>
        <v>0</v>
      </c>
      <c r="T4354" s="578">
        <f t="shared" si="2061"/>
        <v>0</v>
      </c>
      <c r="U4354" s="578">
        <f t="shared" si="2061"/>
        <v>0</v>
      </c>
      <c r="V4354" s="578">
        <f t="shared" si="2061"/>
        <v>0</v>
      </c>
      <c r="W4354" s="578">
        <f t="shared" si="2061"/>
        <v>0</v>
      </c>
      <c r="X4354" s="578">
        <f t="shared" si="2061"/>
        <v>0</v>
      </c>
      <c r="Y4354" s="578">
        <f t="shared" si="2061"/>
        <v>0</v>
      </c>
      <c r="Z4354" s="578">
        <f t="shared" si="2061"/>
        <v>0</v>
      </c>
      <c r="AA4354" s="578">
        <f t="shared" si="2061"/>
        <v>0</v>
      </c>
      <c r="AB4354" s="578">
        <f t="shared" si="2061"/>
        <v>0</v>
      </c>
      <c r="AC4354" s="578">
        <f t="shared" si="2061"/>
        <v>0</v>
      </c>
      <c r="AD4354" s="578">
        <f t="shared" si="2061"/>
        <v>0</v>
      </c>
      <c r="AE4354" s="578">
        <f t="shared" si="2061"/>
        <v>0</v>
      </c>
      <c r="AF4354" s="578">
        <f t="shared" si="2061"/>
        <v>0</v>
      </c>
      <c r="AG4354" s="578">
        <f t="shared" si="2061"/>
        <v>0</v>
      </c>
      <c r="AH4354" s="578">
        <f t="shared" si="2061"/>
        <v>0</v>
      </c>
      <c r="AI4354" s="578">
        <f t="shared" si="2061"/>
        <v>0</v>
      </c>
      <c r="AJ4354" s="578">
        <f t="shared" si="2061"/>
        <v>0</v>
      </c>
      <c r="AK4354" s="578">
        <f t="shared" si="2061"/>
        <v>0</v>
      </c>
      <c r="AL4354" s="578">
        <f t="shared" si="2061"/>
        <v>0</v>
      </c>
      <c r="AM4354" s="578">
        <f t="shared" si="2061"/>
        <v>0</v>
      </c>
      <c r="AN4354" s="578">
        <f t="shared" si="2061"/>
        <v>0</v>
      </c>
      <c r="AO4354" s="578">
        <f t="shared" si="2061"/>
        <v>0</v>
      </c>
      <c r="AP4354" s="578">
        <f t="shared" si="2061"/>
        <v>0</v>
      </c>
      <c r="AQ4354" s="578">
        <f t="shared" si="2061"/>
        <v>0</v>
      </c>
      <c r="AR4354" s="578">
        <f t="shared" si="2061"/>
        <v>0</v>
      </c>
      <c r="AS4354" s="578">
        <f t="shared" si="2061"/>
        <v>0</v>
      </c>
      <c r="AT4354" s="578">
        <f t="shared" si="2061"/>
        <v>0</v>
      </c>
      <c r="AU4354" s="567"/>
      <c r="AV4354" s="578">
        <f t="shared" si="2061"/>
        <v>0</v>
      </c>
      <c r="AW4354" s="578">
        <f t="shared" si="2061"/>
        <v>0</v>
      </c>
      <c r="AX4354" s="578">
        <f t="shared" si="2061"/>
        <v>0</v>
      </c>
      <c r="AY4354" s="578">
        <f t="shared" si="2061"/>
        <v>0</v>
      </c>
      <c r="AZ4354" s="578">
        <f t="shared" si="2061"/>
        <v>0</v>
      </c>
      <c r="BA4354" s="578">
        <f t="shared" si="2061"/>
        <v>0</v>
      </c>
      <c r="BB4354" s="578">
        <f t="shared" si="2061"/>
        <v>0</v>
      </c>
      <c r="BC4354" s="578">
        <f t="shared" si="2061"/>
        <v>0</v>
      </c>
      <c r="BD4354" s="578">
        <f t="shared" si="2061"/>
        <v>0</v>
      </c>
      <c r="BE4354" s="578">
        <f t="shared" si="2061"/>
        <v>0</v>
      </c>
      <c r="BF4354" s="578">
        <f t="shared" si="2061"/>
        <v>0</v>
      </c>
      <c r="BG4354" s="578">
        <f t="shared" si="2061"/>
        <v>0</v>
      </c>
      <c r="BH4354" s="578">
        <f t="shared" si="2061"/>
        <v>0</v>
      </c>
      <c r="BI4354" s="578">
        <f t="shared" si="2061"/>
        <v>0</v>
      </c>
      <c r="BJ4354" s="578">
        <f t="shared" si="2061"/>
        <v>0</v>
      </c>
      <c r="BK4354" s="578">
        <f t="shared" si="2061"/>
        <v>0</v>
      </c>
      <c r="BL4354" s="578">
        <f t="shared" si="2061"/>
        <v>0</v>
      </c>
      <c r="BM4354" s="578">
        <f t="shared" si="2061"/>
        <v>0</v>
      </c>
      <c r="BN4354" s="578">
        <f t="shared" si="2061"/>
        <v>0</v>
      </c>
      <c r="BO4354" s="578">
        <f t="shared" si="2061"/>
        <v>0</v>
      </c>
      <c r="BP4354" s="578">
        <f t="shared" si="2061"/>
        <v>0</v>
      </c>
      <c r="BQ4354" s="547">
        <v>1</v>
      </c>
      <c r="BR4354" s="578"/>
    </row>
    <row r="4355" spans="2:70" s="575" customFormat="1" hidden="1">
      <c r="B4355" s="576"/>
      <c r="C4355" s="577" t="s">
        <v>2955</v>
      </c>
      <c r="D4355" s="578"/>
      <c r="E4355" s="579"/>
      <c r="F4355" s="578"/>
      <c r="G4355" s="580"/>
      <c r="H4355" s="581"/>
      <c r="I4355" s="582"/>
      <c r="J4355" s="580">
        <f>J4356+J4360+J4364+J4368+J4372</f>
        <v>0</v>
      </c>
      <c r="K4355" s="578">
        <f>K4356+K4360+K4364+K4368+K4372</f>
        <v>0</v>
      </c>
      <c r="L4355" s="578">
        <f t="shared" ref="L4355:BP4355" si="2062">L4356+L4360+L4364+L4368+L4372</f>
        <v>0</v>
      </c>
      <c r="M4355" s="578">
        <f t="shared" si="2062"/>
        <v>0</v>
      </c>
      <c r="N4355" s="578">
        <f t="shared" si="2062"/>
        <v>0</v>
      </c>
      <c r="O4355" s="578">
        <f t="shared" si="2062"/>
        <v>0</v>
      </c>
      <c r="P4355" s="578">
        <f t="shared" si="2062"/>
        <v>0</v>
      </c>
      <c r="Q4355" s="578">
        <f t="shared" si="2062"/>
        <v>0</v>
      </c>
      <c r="R4355" s="578">
        <f t="shared" si="2062"/>
        <v>0</v>
      </c>
      <c r="S4355" s="578">
        <f t="shared" si="2062"/>
        <v>0</v>
      </c>
      <c r="T4355" s="578">
        <f t="shared" si="2062"/>
        <v>0</v>
      </c>
      <c r="U4355" s="578">
        <f t="shared" si="2062"/>
        <v>0</v>
      </c>
      <c r="V4355" s="578">
        <f t="shared" si="2062"/>
        <v>0</v>
      </c>
      <c r="W4355" s="578">
        <f t="shared" si="2062"/>
        <v>0</v>
      </c>
      <c r="X4355" s="578">
        <f t="shared" si="2062"/>
        <v>0</v>
      </c>
      <c r="Y4355" s="578">
        <f t="shared" si="2062"/>
        <v>0</v>
      </c>
      <c r="Z4355" s="578">
        <f t="shared" si="2062"/>
        <v>0</v>
      </c>
      <c r="AA4355" s="578">
        <f t="shared" si="2062"/>
        <v>0</v>
      </c>
      <c r="AB4355" s="578">
        <f t="shared" si="2062"/>
        <v>0</v>
      </c>
      <c r="AC4355" s="578">
        <f t="shared" si="2062"/>
        <v>0</v>
      </c>
      <c r="AD4355" s="578">
        <f t="shared" si="2062"/>
        <v>0</v>
      </c>
      <c r="AE4355" s="578">
        <f t="shared" si="2062"/>
        <v>0</v>
      </c>
      <c r="AF4355" s="578">
        <f t="shared" si="2062"/>
        <v>0</v>
      </c>
      <c r="AG4355" s="578">
        <f t="shared" si="2062"/>
        <v>0</v>
      </c>
      <c r="AH4355" s="578">
        <f t="shared" si="2062"/>
        <v>0</v>
      </c>
      <c r="AI4355" s="578">
        <f t="shared" si="2062"/>
        <v>0</v>
      </c>
      <c r="AJ4355" s="578">
        <f t="shared" si="2062"/>
        <v>0</v>
      </c>
      <c r="AK4355" s="578">
        <f t="shared" si="2062"/>
        <v>0</v>
      </c>
      <c r="AL4355" s="578">
        <f t="shared" si="2062"/>
        <v>0</v>
      </c>
      <c r="AM4355" s="578">
        <f t="shared" si="2062"/>
        <v>0</v>
      </c>
      <c r="AN4355" s="578">
        <f t="shared" si="2062"/>
        <v>0</v>
      </c>
      <c r="AO4355" s="578">
        <f t="shared" si="2062"/>
        <v>0</v>
      </c>
      <c r="AP4355" s="578">
        <f t="shared" si="2062"/>
        <v>0</v>
      </c>
      <c r="AQ4355" s="578">
        <f t="shared" si="2062"/>
        <v>0</v>
      </c>
      <c r="AR4355" s="578">
        <f t="shared" si="2062"/>
        <v>0</v>
      </c>
      <c r="AS4355" s="578">
        <f t="shared" si="2062"/>
        <v>0</v>
      </c>
      <c r="AT4355" s="578">
        <f t="shared" si="2062"/>
        <v>0</v>
      </c>
      <c r="AU4355" s="567"/>
      <c r="AV4355" s="578">
        <f t="shared" si="2062"/>
        <v>0</v>
      </c>
      <c r="AW4355" s="578">
        <f t="shared" si="2062"/>
        <v>0</v>
      </c>
      <c r="AX4355" s="578">
        <f t="shared" si="2062"/>
        <v>0</v>
      </c>
      <c r="AY4355" s="578">
        <f t="shared" si="2062"/>
        <v>0</v>
      </c>
      <c r="AZ4355" s="578">
        <f t="shared" si="2062"/>
        <v>0</v>
      </c>
      <c r="BA4355" s="578">
        <f t="shared" si="2062"/>
        <v>0</v>
      </c>
      <c r="BB4355" s="578">
        <f t="shared" si="2062"/>
        <v>0</v>
      </c>
      <c r="BC4355" s="578">
        <f t="shared" si="2062"/>
        <v>0</v>
      </c>
      <c r="BD4355" s="578">
        <f t="shared" si="2062"/>
        <v>0</v>
      </c>
      <c r="BE4355" s="578">
        <f t="shared" si="2062"/>
        <v>0</v>
      </c>
      <c r="BF4355" s="578">
        <f t="shared" si="2062"/>
        <v>0</v>
      </c>
      <c r="BG4355" s="578">
        <f t="shared" si="2062"/>
        <v>0</v>
      </c>
      <c r="BH4355" s="578">
        <f t="shared" si="2062"/>
        <v>0</v>
      </c>
      <c r="BI4355" s="578">
        <f t="shared" si="2062"/>
        <v>0</v>
      </c>
      <c r="BJ4355" s="578">
        <f t="shared" si="2062"/>
        <v>0</v>
      </c>
      <c r="BK4355" s="578">
        <f t="shared" si="2062"/>
        <v>0</v>
      </c>
      <c r="BL4355" s="578">
        <f t="shared" si="2062"/>
        <v>0</v>
      </c>
      <c r="BM4355" s="578">
        <f t="shared" si="2062"/>
        <v>0</v>
      </c>
      <c r="BN4355" s="578">
        <f t="shared" si="2062"/>
        <v>0</v>
      </c>
      <c r="BO4355" s="578">
        <f t="shared" si="2062"/>
        <v>0</v>
      </c>
      <c r="BP4355" s="578">
        <f t="shared" si="2062"/>
        <v>0</v>
      </c>
      <c r="BQ4355" s="547">
        <v>1</v>
      </c>
      <c r="BR4355" s="578"/>
    </row>
    <row r="4356" spans="2:70" s="575" customFormat="1" hidden="1">
      <c r="B4356" s="576"/>
      <c r="C4356" s="849" t="s">
        <v>2709</v>
      </c>
      <c r="D4356" s="578"/>
      <c r="E4356" s="579"/>
      <c r="F4356" s="578"/>
      <c r="G4356" s="580"/>
      <c r="H4356" s="581">
        <f>SUM(H4357:H4359)</f>
        <v>0</v>
      </c>
      <c r="I4356" s="582"/>
      <c r="J4356" s="580">
        <f>SUM(J4357:J4359)</f>
        <v>0</v>
      </c>
      <c r="K4356" s="578">
        <f>SUM(K4357:K4359)</f>
        <v>0</v>
      </c>
      <c r="L4356" s="578">
        <f t="shared" ref="L4356:BP4356" si="2063">SUM(L4357:L4359)</f>
        <v>0</v>
      </c>
      <c r="M4356" s="578">
        <f t="shared" si="2063"/>
        <v>0</v>
      </c>
      <c r="N4356" s="578">
        <f t="shared" si="2063"/>
        <v>0</v>
      </c>
      <c r="O4356" s="578">
        <f t="shared" si="2063"/>
        <v>0</v>
      </c>
      <c r="P4356" s="578">
        <f t="shared" si="2063"/>
        <v>0</v>
      </c>
      <c r="Q4356" s="578">
        <f t="shared" si="2063"/>
        <v>0</v>
      </c>
      <c r="R4356" s="578">
        <f t="shared" si="2063"/>
        <v>0</v>
      </c>
      <c r="S4356" s="578">
        <f t="shared" si="2063"/>
        <v>0</v>
      </c>
      <c r="T4356" s="578">
        <f t="shared" si="2063"/>
        <v>0</v>
      </c>
      <c r="U4356" s="578">
        <f t="shared" si="2063"/>
        <v>0</v>
      </c>
      <c r="V4356" s="578">
        <f t="shared" si="2063"/>
        <v>0</v>
      </c>
      <c r="W4356" s="578">
        <f t="shared" si="2063"/>
        <v>0</v>
      </c>
      <c r="X4356" s="578">
        <f t="shared" si="2063"/>
        <v>0</v>
      </c>
      <c r="Y4356" s="578">
        <f t="shared" si="2063"/>
        <v>0</v>
      </c>
      <c r="Z4356" s="578">
        <f t="shared" si="2063"/>
        <v>0</v>
      </c>
      <c r="AA4356" s="578">
        <f t="shared" si="2063"/>
        <v>0</v>
      </c>
      <c r="AB4356" s="578">
        <f t="shared" si="2063"/>
        <v>0</v>
      </c>
      <c r="AC4356" s="578">
        <f t="shared" si="2063"/>
        <v>0</v>
      </c>
      <c r="AD4356" s="578">
        <f t="shared" si="2063"/>
        <v>0</v>
      </c>
      <c r="AE4356" s="578">
        <f t="shared" si="2063"/>
        <v>0</v>
      </c>
      <c r="AF4356" s="578">
        <f t="shared" si="2063"/>
        <v>0</v>
      </c>
      <c r="AG4356" s="578">
        <f t="shared" si="2063"/>
        <v>0</v>
      </c>
      <c r="AH4356" s="578">
        <f t="shared" si="2063"/>
        <v>0</v>
      </c>
      <c r="AI4356" s="578">
        <f t="shared" si="2063"/>
        <v>0</v>
      </c>
      <c r="AJ4356" s="578">
        <f t="shared" si="2063"/>
        <v>0</v>
      </c>
      <c r="AK4356" s="578">
        <f t="shared" si="2063"/>
        <v>0</v>
      </c>
      <c r="AL4356" s="578">
        <f t="shared" si="2063"/>
        <v>0</v>
      </c>
      <c r="AM4356" s="578">
        <f t="shared" si="2063"/>
        <v>0</v>
      </c>
      <c r="AN4356" s="578">
        <f t="shared" si="2063"/>
        <v>0</v>
      </c>
      <c r="AO4356" s="578">
        <f t="shared" si="2063"/>
        <v>0</v>
      </c>
      <c r="AP4356" s="578">
        <f t="shared" si="2063"/>
        <v>0</v>
      </c>
      <c r="AQ4356" s="578">
        <f t="shared" si="2063"/>
        <v>0</v>
      </c>
      <c r="AR4356" s="578">
        <f t="shared" si="2063"/>
        <v>0</v>
      </c>
      <c r="AS4356" s="578">
        <f t="shared" si="2063"/>
        <v>0</v>
      </c>
      <c r="AT4356" s="578">
        <f t="shared" si="2063"/>
        <v>0</v>
      </c>
      <c r="AU4356" s="567"/>
      <c r="AV4356" s="578">
        <f t="shared" si="2063"/>
        <v>0</v>
      </c>
      <c r="AW4356" s="578">
        <f t="shared" si="2063"/>
        <v>0</v>
      </c>
      <c r="AX4356" s="578">
        <f t="shared" si="2063"/>
        <v>0</v>
      </c>
      <c r="AY4356" s="578">
        <f t="shared" si="2063"/>
        <v>0</v>
      </c>
      <c r="AZ4356" s="578">
        <f t="shared" si="2063"/>
        <v>0</v>
      </c>
      <c r="BA4356" s="578">
        <f t="shared" si="2063"/>
        <v>0</v>
      </c>
      <c r="BB4356" s="578">
        <f t="shared" si="2063"/>
        <v>0</v>
      </c>
      <c r="BC4356" s="578">
        <f t="shared" si="2063"/>
        <v>0</v>
      </c>
      <c r="BD4356" s="578">
        <f t="shared" si="2063"/>
        <v>0</v>
      </c>
      <c r="BE4356" s="578">
        <f t="shared" si="2063"/>
        <v>0</v>
      </c>
      <c r="BF4356" s="578">
        <f t="shared" si="2063"/>
        <v>0</v>
      </c>
      <c r="BG4356" s="578">
        <f t="shared" si="2063"/>
        <v>0</v>
      </c>
      <c r="BH4356" s="578">
        <f t="shared" si="2063"/>
        <v>0</v>
      </c>
      <c r="BI4356" s="578">
        <f t="shared" si="2063"/>
        <v>0</v>
      </c>
      <c r="BJ4356" s="578">
        <f t="shared" si="2063"/>
        <v>0</v>
      </c>
      <c r="BK4356" s="578">
        <f t="shared" si="2063"/>
        <v>0</v>
      </c>
      <c r="BL4356" s="578">
        <f t="shared" si="2063"/>
        <v>0</v>
      </c>
      <c r="BM4356" s="578">
        <f t="shared" si="2063"/>
        <v>0</v>
      </c>
      <c r="BN4356" s="578">
        <f t="shared" si="2063"/>
        <v>0</v>
      </c>
      <c r="BO4356" s="578">
        <f t="shared" si="2063"/>
        <v>0</v>
      </c>
      <c r="BP4356" s="578">
        <f t="shared" si="2063"/>
        <v>0</v>
      </c>
      <c r="BQ4356" s="547">
        <v>1</v>
      </c>
      <c r="BR4356" s="578"/>
    </row>
    <row r="4357" spans="2:70" s="575" customFormat="1" hidden="1">
      <c r="B4357" s="576"/>
      <c r="C4357" s="577"/>
      <c r="D4357" s="578"/>
      <c r="E4357" s="579"/>
      <c r="F4357" s="578"/>
      <c r="G4357" s="580"/>
      <c r="H4357" s="581">
        <f>J4357</f>
        <v>0</v>
      </c>
      <c r="I4357" s="582"/>
      <c r="J4357" s="580">
        <f>K4357+AA4357+BM4357</f>
        <v>0</v>
      </c>
      <c r="K4357" s="578">
        <f>L4357+T4357+X4357+Y4357+Z4357</f>
        <v>0</v>
      </c>
      <c r="L4357" s="578">
        <f>M4357+S4357</f>
        <v>0</v>
      </c>
      <c r="M4357" s="578">
        <f>N4357+R4357</f>
        <v>0</v>
      </c>
      <c r="N4357" s="578">
        <f>O4357+P4357+Q4357</f>
        <v>0</v>
      </c>
      <c r="O4357" s="578"/>
      <c r="P4357" s="578"/>
      <c r="Q4357" s="578"/>
      <c r="R4357" s="578"/>
      <c r="S4357" s="578"/>
      <c r="T4357" s="578">
        <f>U4357+V4357+W4357</f>
        <v>0</v>
      </c>
      <c r="U4357" s="578"/>
      <c r="V4357" s="578"/>
      <c r="W4357" s="578"/>
      <c r="X4357" s="578"/>
      <c r="Y4357" s="578"/>
      <c r="Z4357" s="578"/>
      <c r="AA4357" s="578">
        <f xml:space="preserve"> SUM(AB4357:AI4357)+SUM(AV4357:BL4357)</f>
        <v>0</v>
      </c>
      <c r="AB4357" s="578"/>
      <c r="AC4357" s="578"/>
      <c r="AD4357" s="578"/>
      <c r="AE4357" s="578"/>
      <c r="AF4357" s="578"/>
      <c r="AG4357" s="578"/>
      <c r="AH4357" s="578"/>
      <c r="AI4357" s="578"/>
      <c r="AJ4357" s="578"/>
      <c r="AK4357" s="578"/>
      <c r="AL4357" s="578"/>
      <c r="AM4357" s="578"/>
      <c r="AN4357" s="578"/>
      <c r="AO4357" s="578"/>
      <c r="AP4357" s="578"/>
      <c r="AQ4357" s="578"/>
      <c r="AR4357" s="578"/>
      <c r="AS4357" s="578"/>
      <c r="AT4357" s="578"/>
      <c r="AU4357" s="567"/>
      <c r="AV4357" s="578"/>
      <c r="AW4357" s="578"/>
      <c r="AX4357" s="578"/>
      <c r="AY4357" s="578"/>
      <c r="AZ4357" s="578"/>
      <c r="BA4357" s="578"/>
      <c r="BB4357" s="578"/>
      <c r="BC4357" s="578"/>
      <c r="BD4357" s="578"/>
      <c r="BE4357" s="578"/>
      <c r="BF4357" s="578"/>
      <c r="BG4357" s="578"/>
      <c r="BH4357" s="578"/>
      <c r="BI4357" s="578"/>
      <c r="BJ4357" s="578"/>
      <c r="BK4357" s="578"/>
      <c r="BL4357" s="578"/>
      <c r="BM4357" s="578">
        <f>SUM(BN4357:BP4357)</f>
        <v>0</v>
      </c>
      <c r="BN4357" s="578"/>
      <c r="BO4357" s="578"/>
      <c r="BP4357" s="578"/>
      <c r="BQ4357" s="547">
        <v>1</v>
      </c>
      <c r="BR4357" s="578"/>
    </row>
    <row r="4358" spans="2:70" s="575" customFormat="1" hidden="1">
      <c r="B4358" s="576"/>
      <c r="C4358" s="577"/>
      <c r="D4358" s="578"/>
      <c r="E4358" s="579"/>
      <c r="F4358" s="578"/>
      <c r="G4358" s="580"/>
      <c r="H4358" s="581">
        <f>J4358</f>
        <v>0</v>
      </c>
      <c r="I4358" s="582"/>
      <c r="J4358" s="580">
        <f>K4358+AA4358+BM4358</f>
        <v>0</v>
      </c>
      <c r="K4358" s="578">
        <f>L4358+T4358+X4358+Y4358+Z4358</f>
        <v>0</v>
      </c>
      <c r="L4358" s="578">
        <f>M4358+S4358</f>
        <v>0</v>
      </c>
      <c r="M4358" s="578">
        <f>N4358+R4358</f>
        <v>0</v>
      </c>
      <c r="N4358" s="578">
        <f>O4358+P4358+Q4358</f>
        <v>0</v>
      </c>
      <c r="O4358" s="578"/>
      <c r="P4358" s="578"/>
      <c r="Q4358" s="578"/>
      <c r="R4358" s="578"/>
      <c r="S4358" s="578"/>
      <c r="T4358" s="578">
        <f>U4358+V4358+W4358</f>
        <v>0</v>
      </c>
      <c r="U4358" s="578"/>
      <c r="V4358" s="578"/>
      <c r="W4358" s="578"/>
      <c r="X4358" s="578"/>
      <c r="Y4358" s="578"/>
      <c r="Z4358" s="578"/>
      <c r="AA4358" s="578">
        <f xml:space="preserve"> SUM(AB4358:AI4358)+SUM(AV4358:BL4358)</f>
        <v>0</v>
      </c>
      <c r="AB4358" s="578"/>
      <c r="AC4358" s="578"/>
      <c r="AD4358" s="578"/>
      <c r="AE4358" s="578"/>
      <c r="AF4358" s="578"/>
      <c r="AG4358" s="578"/>
      <c r="AH4358" s="578"/>
      <c r="AI4358" s="578"/>
      <c r="AJ4358" s="578"/>
      <c r="AK4358" s="578"/>
      <c r="AL4358" s="578"/>
      <c r="AM4358" s="578"/>
      <c r="AN4358" s="578"/>
      <c r="AO4358" s="578"/>
      <c r="AP4358" s="578"/>
      <c r="AQ4358" s="578"/>
      <c r="AR4358" s="578"/>
      <c r="AS4358" s="578"/>
      <c r="AT4358" s="578"/>
      <c r="AU4358" s="567"/>
      <c r="AV4358" s="578"/>
      <c r="AW4358" s="578"/>
      <c r="AX4358" s="578"/>
      <c r="AY4358" s="578"/>
      <c r="AZ4358" s="578"/>
      <c r="BA4358" s="578"/>
      <c r="BB4358" s="578"/>
      <c r="BC4358" s="578"/>
      <c r="BD4358" s="578"/>
      <c r="BE4358" s="578"/>
      <c r="BF4358" s="578"/>
      <c r="BG4358" s="578"/>
      <c r="BH4358" s="578"/>
      <c r="BI4358" s="578"/>
      <c r="BJ4358" s="578"/>
      <c r="BK4358" s="578"/>
      <c r="BL4358" s="578"/>
      <c r="BM4358" s="578">
        <f>SUM(BN4358:BP4358)</f>
        <v>0</v>
      </c>
      <c r="BN4358" s="578"/>
      <c r="BO4358" s="578"/>
      <c r="BP4358" s="578"/>
      <c r="BQ4358" s="547">
        <v>1</v>
      </c>
      <c r="BR4358" s="578"/>
    </row>
    <row r="4359" spans="2:70" s="575" customFormat="1" hidden="1">
      <c r="B4359" s="576"/>
      <c r="C4359" s="577"/>
      <c r="D4359" s="578"/>
      <c r="E4359" s="579"/>
      <c r="F4359" s="578"/>
      <c r="G4359" s="580"/>
      <c r="H4359" s="581">
        <f>J4359</f>
        <v>0</v>
      </c>
      <c r="I4359" s="582"/>
      <c r="J4359" s="580">
        <f>K4359+AA4359+BM4359</f>
        <v>0</v>
      </c>
      <c r="K4359" s="578">
        <f>L4359+T4359+X4359+Y4359+Z4359</f>
        <v>0</v>
      </c>
      <c r="L4359" s="578">
        <f>M4359+S4359</f>
        <v>0</v>
      </c>
      <c r="M4359" s="578">
        <f>N4359+R4359</f>
        <v>0</v>
      </c>
      <c r="N4359" s="578">
        <f>O4359+P4359+Q4359</f>
        <v>0</v>
      </c>
      <c r="O4359" s="578"/>
      <c r="P4359" s="578"/>
      <c r="Q4359" s="578"/>
      <c r="R4359" s="578"/>
      <c r="S4359" s="578"/>
      <c r="T4359" s="578">
        <f>U4359+V4359+W4359</f>
        <v>0</v>
      </c>
      <c r="U4359" s="578"/>
      <c r="V4359" s="578"/>
      <c r="W4359" s="578"/>
      <c r="X4359" s="578"/>
      <c r="Y4359" s="578"/>
      <c r="Z4359" s="578"/>
      <c r="AA4359" s="578">
        <f xml:space="preserve"> SUM(AB4359:AI4359)+SUM(AV4359:BL4359)</f>
        <v>0</v>
      </c>
      <c r="AB4359" s="578"/>
      <c r="AC4359" s="578"/>
      <c r="AD4359" s="578"/>
      <c r="AE4359" s="578"/>
      <c r="AF4359" s="578"/>
      <c r="AG4359" s="578"/>
      <c r="AH4359" s="578"/>
      <c r="AI4359" s="578"/>
      <c r="AJ4359" s="578"/>
      <c r="AK4359" s="578"/>
      <c r="AL4359" s="578"/>
      <c r="AM4359" s="578"/>
      <c r="AN4359" s="578"/>
      <c r="AO4359" s="578"/>
      <c r="AP4359" s="578"/>
      <c r="AQ4359" s="578"/>
      <c r="AR4359" s="578"/>
      <c r="AS4359" s="578"/>
      <c r="AT4359" s="578"/>
      <c r="AU4359" s="567"/>
      <c r="AV4359" s="578"/>
      <c r="AW4359" s="578"/>
      <c r="AX4359" s="578"/>
      <c r="AY4359" s="578"/>
      <c r="AZ4359" s="578"/>
      <c r="BA4359" s="578"/>
      <c r="BB4359" s="578"/>
      <c r="BC4359" s="578"/>
      <c r="BD4359" s="578"/>
      <c r="BE4359" s="578"/>
      <c r="BF4359" s="578"/>
      <c r="BG4359" s="578"/>
      <c r="BH4359" s="578"/>
      <c r="BI4359" s="578"/>
      <c r="BJ4359" s="578"/>
      <c r="BK4359" s="578"/>
      <c r="BL4359" s="578"/>
      <c r="BM4359" s="578">
        <f>SUM(BN4359:BP4359)</f>
        <v>0</v>
      </c>
      <c r="BN4359" s="578"/>
      <c r="BO4359" s="578"/>
      <c r="BP4359" s="578"/>
      <c r="BQ4359" s="547">
        <v>1</v>
      </c>
      <c r="BR4359" s="578"/>
    </row>
    <row r="4360" spans="2:70" s="575" customFormat="1" hidden="1">
      <c r="B4360" s="576"/>
      <c r="C4360" s="577" t="s">
        <v>2956</v>
      </c>
      <c r="D4360" s="578"/>
      <c r="E4360" s="579"/>
      <c r="F4360" s="578"/>
      <c r="G4360" s="580"/>
      <c r="H4360" s="581">
        <f>SUM(H4361:H4363)</f>
        <v>0</v>
      </c>
      <c r="I4360" s="582"/>
      <c r="J4360" s="580">
        <f>SUM(J4361:J4363)</f>
        <v>0</v>
      </c>
      <c r="K4360" s="578">
        <f t="shared" ref="K4360:BP4360" si="2064">SUM(K4361:K4363)</f>
        <v>0</v>
      </c>
      <c r="L4360" s="578">
        <f t="shared" si="2064"/>
        <v>0</v>
      </c>
      <c r="M4360" s="578">
        <f t="shared" si="2064"/>
        <v>0</v>
      </c>
      <c r="N4360" s="578">
        <f t="shared" si="2064"/>
        <v>0</v>
      </c>
      <c r="O4360" s="578">
        <f t="shared" si="2064"/>
        <v>0</v>
      </c>
      <c r="P4360" s="578">
        <f t="shared" si="2064"/>
        <v>0</v>
      </c>
      <c r="Q4360" s="578">
        <f t="shared" si="2064"/>
        <v>0</v>
      </c>
      <c r="R4360" s="578">
        <f t="shared" si="2064"/>
        <v>0</v>
      </c>
      <c r="S4360" s="578">
        <f t="shared" si="2064"/>
        <v>0</v>
      </c>
      <c r="T4360" s="578">
        <f t="shared" si="2064"/>
        <v>0</v>
      </c>
      <c r="U4360" s="578">
        <f t="shared" si="2064"/>
        <v>0</v>
      </c>
      <c r="V4360" s="578">
        <f t="shared" si="2064"/>
        <v>0</v>
      </c>
      <c r="W4360" s="578">
        <f t="shared" si="2064"/>
        <v>0</v>
      </c>
      <c r="X4360" s="578">
        <f t="shared" si="2064"/>
        <v>0</v>
      </c>
      <c r="Y4360" s="578">
        <f t="shared" si="2064"/>
        <v>0</v>
      </c>
      <c r="Z4360" s="578">
        <f t="shared" si="2064"/>
        <v>0</v>
      </c>
      <c r="AA4360" s="578">
        <f t="shared" si="2064"/>
        <v>0</v>
      </c>
      <c r="AB4360" s="578">
        <f t="shared" si="2064"/>
        <v>0</v>
      </c>
      <c r="AC4360" s="578">
        <f t="shared" si="2064"/>
        <v>0</v>
      </c>
      <c r="AD4360" s="578">
        <f t="shared" si="2064"/>
        <v>0</v>
      </c>
      <c r="AE4360" s="578">
        <f t="shared" si="2064"/>
        <v>0</v>
      </c>
      <c r="AF4360" s="578">
        <f t="shared" si="2064"/>
        <v>0</v>
      </c>
      <c r="AG4360" s="578">
        <f t="shared" si="2064"/>
        <v>0</v>
      </c>
      <c r="AH4360" s="578">
        <f t="shared" si="2064"/>
        <v>0</v>
      </c>
      <c r="AI4360" s="578">
        <f t="shared" si="2064"/>
        <v>0</v>
      </c>
      <c r="AJ4360" s="578">
        <f t="shared" si="2064"/>
        <v>0</v>
      </c>
      <c r="AK4360" s="578">
        <f t="shared" si="2064"/>
        <v>0</v>
      </c>
      <c r="AL4360" s="578">
        <f t="shared" si="2064"/>
        <v>0</v>
      </c>
      <c r="AM4360" s="578">
        <f t="shared" si="2064"/>
        <v>0</v>
      </c>
      <c r="AN4360" s="578">
        <f t="shared" si="2064"/>
        <v>0</v>
      </c>
      <c r="AO4360" s="578">
        <f t="shared" si="2064"/>
        <v>0</v>
      </c>
      <c r="AP4360" s="578">
        <f t="shared" si="2064"/>
        <v>0</v>
      </c>
      <c r="AQ4360" s="578">
        <f t="shared" si="2064"/>
        <v>0</v>
      </c>
      <c r="AR4360" s="578">
        <f t="shared" si="2064"/>
        <v>0</v>
      </c>
      <c r="AS4360" s="578">
        <f t="shared" si="2064"/>
        <v>0</v>
      </c>
      <c r="AT4360" s="578">
        <f t="shared" si="2064"/>
        <v>0</v>
      </c>
      <c r="AU4360" s="567"/>
      <c r="AV4360" s="578">
        <f t="shared" si="2064"/>
        <v>0</v>
      </c>
      <c r="AW4360" s="578">
        <f t="shared" si="2064"/>
        <v>0</v>
      </c>
      <c r="AX4360" s="578">
        <f t="shared" si="2064"/>
        <v>0</v>
      </c>
      <c r="AY4360" s="578">
        <f t="shared" si="2064"/>
        <v>0</v>
      </c>
      <c r="AZ4360" s="578">
        <f t="shared" si="2064"/>
        <v>0</v>
      </c>
      <c r="BA4360" s="578">
        <f t="shared" si="2064"/>
        <v>0</v>
      </c>
      <c r="BB4360" s="578">
        <f t="shared" si="2064"/>
        <v>0</v>
      </c>
      <c r="BC4360" s="578">
        <f t="shared" si="2064"/>
        <v>0</v>
      </c>
      <c r="BD4360" s="578">
        <f t="shared" si="2064"/>
        <v>0</v>
      </c>
      <c r="BE4360" s="578">
        <f t="shared" si="2064"/>
        <v>0</v>
      </c>
      <c r="BF4360" s="578">
        <f t="shared" si="2064"/>
        <v>0</v>
      </c>
      <c r="BG4360" s="578">
        <f t="shared" si="2064"/>
        <v>0</v>
      </c>
      <c r="BH4360" s="578">
        <f t="shared" si="2064"/>
        <v>0</v>
      </c>
      <c r="BI4360" s="578">
        <f t="shared" si="2064"/>
        <v>0</v>
      </c>
      <c r="BJ4360" s="578">
        <f t="shared" si="2064"/>
        <v>0</v>
      </c>
      <c r="BK4360" s="578">
        <f t="shared" si="2064"/>
        <v>0</v>
      </c>
      <c r="BL4360" s="578">
        <f t="shared" si="2064"/>
        <v>0</v>
      </c>
      <c r="BM4360" s="578">
        <f t="shared" si="2064"/>
        <v>0</v>
      </c>
      <c r="BN4360" s="578">
        <f t="shared" si="2064"/>
        <v>0</v>
      </c>
      <c r="BO4360" s="578">
        <f t="shared" si="2064"/>
        <v>0</v>
      </c>
      <c r="BP4360" s="578">
        <f t="shared" si="2064"/>
        <v>0</v>
      </c>
      <c r="BQ4360" s="547">
        <v>1</v>
      </c>
      <c r="BR4360" s="578"/>
    </row>
    <row r="4361" spans="2:70" s="575" customFormat="1" hidden="1">
      <c r="B4361" s="576"/>
      <c r="C4361" s="577"/>
      <c r="D4361" s="578"/>
      <c r="E4361" s="579"/>
      <c r="F4361" s="578"/>
      <c r="G4361" s="580"/>
      <c r="H4361" s="581">
        <f>J4361</f>
        <v>0</v>
      </c>
      <c r="I4361" s="582"/>
      <c r="J4361" s="580">
        <f>K4361+AA4361+BM4361</f>
        <v>0</v>
      </c>
      <c r="K4361" s="578">
        <f>L4361+T4361+X4361+Y4361+Z4361</f>
        <v>0</v>
      </c>
      <c r="L4361" s="578">
        <f>M4361+S4361</f>
        <v>0</v>
      </c>
      <c r="M4361" s="578">
        <f>N4361+R4361</f>
        <v>0</v>
      </c>
      <c r="N4361" s="578">
        <f>O4361+P4361+Q4361</f>
        <v>0</v>
      </c>
      <c r="O4361" s="578"/>
      <c r="P4361" s="578"/>
      <c r="Q4361" s="578"/>
      <c r="R4361" s="578"/>
      <c r="S4361" s="578"/>
      <c r="T4361" s="578">
        <f>U4361+V4361+W4361</f>
        <v>0</v>
      </c>
      <c r="U4361" s="578"/>
      <c r="V4361" s="578"/>
      <c r="W4361" s="578"/>
      <c r="X4361" s="578"/>
      <c r="Y4361" s="578"/>
      <c r="Z4361" s="578"/>
      <c r="AA4361" s="578">
        <f xml:space="preserve"> SUM(AB4361:AI4361)+SUM(AV4361:BL4361)</f>
        <v>0</v>
      </c>
      <c r="AB4361" s="578"/>
      <c r="AC4361" s="578"/>
      <c r="AD4361" s="578"/>
      <c r="AE4361" s="578"/>
      <c r="AF4361" s="578"/>
      <c r="AG4361" s="578"/>
      <c r="AH4361" s="578"/>
      <c r="AI4361" s="578"/>
      <c r="AJ4361" s="578"/>
      <c r="AK4361" s="578"/>
      <c r="AL4361" s="578"/>
      <c r="AM4361" s="578"/>
      <c r="AN4361" s="578"/>
      <c r="AO4361" s="578"/>
      <c r="AP4361" s="578"/>
      <c r="AQ4361" s="578"/>
      <c r="AR4361" s="578"/>
      <c r="AS4361" s="578"/>
      <c r="AT4361" s="578"/>
      <c r="AU4361" s="567"/>
      <c r="AV4361" s="578"/>
      <c r="AW4361" s="578"/>
      <c r="AX4361" s="578"/>
      <c r="AY4361" s="578"/>
      <c r="AZ4361" s="578"/>
      <c r="BA4361" s="578"/>
      <c r="BB4361" s="578"/>
      <c r="BC4361" s="578"/>
      <c r="BD4361" s="578"/>
      <c r="BE4361" s="578"/>
      <c r="BF4361" s="578"/>
      <c r="BG4361" s="578"/>
      <c r="BH4361" s="578"/>
      <c r="BI4361" s="578"/>
      <c r="BJ4361" s="578"/>
      <c r="BK4361" s="578"/>
      <c r="BL4361" s="578"/>
      <c r="BM4361" s="578">
        <f>SUM(BN4361:BP4361)</f>
        <v>0</v>
      </c>
      <c r="BN4361" s="578"/>
      <c r="BO4361" s="578"/>
      <c r="BP4361" s="578"/>
      <c r="BQ4361" s="547">
        <v>1</v>
      </c>
      <c r="BR4361" s="578"/>
    </row>
    <row r="4362" spans="2:70" s="575" customFormat="1" hidden="1">
      <c r="B4362" s="576"/>
      <c r="C4362" s="577"/>
      <c r="D4362" s="578"/>
      <c r="E4362" s="579"/>
      <c r="F4362" s="578"/>
      <c r="G4362" s="580"/>
      <c r="H4362" s="581">
        <f>J4362</f>
        <v>0</v>
      </c>
      <c r="I4362" s="582"/>
      <c r="J4362" s="580">
        <f>K4362+AA4362+BM4362</f>
        <v>0</v>
      </c>
      <c r="K4362" s="578">
        <f>L4362+T4362+X4362+Y4362+Z4362</f>
        <v>0</v>
      </c>
      <c r="L4362" s="578">
        <f>M4362+S4362</f>
        <v>0</v>
      </c>
      <c r="M4362" s="578">
        <f>N4362+R4362</f>
        <v>0</v>
      </c>
      <c r="N4362" s="578">
        <f>O4362+P4362+Q4362</f>
        <v>0</v>
      </c>
      <c r="O4362" s="578"/>
      <c r="P4362" s="578"/>
      <c r="Q4362" s="578"/>
      <c r="R4362" s="578"/>
      <c r="S4362" s="578"/>
      <c r="T4362" s="578">
        <f>U4362+V4362+W4362</f>
        <v>0</v>
      </c>
      <c r="U4362" s="578"/>
      <c r="V4362" s="578"/>
      <c r="W4362" s="578"/>
      <c r="X4362" s="578"/>
      <c r="Y4362" s="578"/>
      <c r="Z4362" s="578"/>
      <c r="AA4362" s="578">
        <f xml:space="preserve"> SUM(AB4362:AI4362)+SUM(AV4362:BL4362)</f>
        <v>0</v>
      </c>
      <c r="AB4362" s="578"/>
      <c r="AC4362" s="578"/>
      <c r="AD4362" s="578"/>
      <c r="AE4362" s="578"/>
      <c r="AF4362" s="578"/>
      <c r="AG4362" s="578"/>
      <c r="AH4362" s="578"/>
      <c r="AI4362" s="578"/>
      <c r="AJ4362" s="578"/>
      <c r="AK4362" s="578"/>
      <c r="AL4362" s="578"/>
      <c r="AM4362" s="578"/>
      <c r="AN4362" s="578"/>
      <c r="AO4362" s="578"/>
      <c r="AP4362" s="578"/>
      <c r="AQ4362" s="578"/>
      <c r="AR4362" s="578"/>
      <c r="AS4362" s="578"/>
      <c r="AT4362" s="578"/>
      <c r="AU4362" s="567"/>
      <c r="AV4362" s="578"/>
      <c r="AW4362" s="578"/>
      <c r="AX4362" s="578"/>
      <c r="AY4362" s="578"/>
      <c r="AZ4362" s="578"/>
      <c r="BA4362" s="578"/>
      <c r="BB4362" s="578"/>
      <c r="BC4362" s="578"/>
      <c r="BD4362" s="578"/>
      <c r="BE4362" s="578"/>
      <c r="BF4362" s="578"/>
      <c r="BG4362" s="578"/>
      <c r="BH4362" s="578"/>
      <c r="BI4362" s="578"/>
      <c r="BJ4362" s="578"/>
      <c r="BK4362" s="578"/>
      <c r="BL4362" s="578"/>
      <c r="BM4362" s="578">
        <f>SUM(BN4362:BP4362)</f>
        <v>0</v>
      </c>
      <c r="BN4362" s="578"/>
      <c r="BO4362" s="578"/>
      <c r="BP4362" s="578"/>
      <c r="BQ4362" s="547">
        <v>1</v>
      </c>
      <c r="BR4362" s="578"/>
    </row>
    <row r="4363" spans="2:70" s="575" customFormat="1" hidden="1">
      <c r="B4363" s="576"/>
      <c r="C4363" s="577"/>
      <c r="D4363" s="578"/>
      <c r="E4363" s="579"/>
      <c r="F4363" s="578"/>
      <c r="G4363" s="580"/>
      <c r="H4363" s="581">
        <f>J4363</f>
        <v>0</v>
      </c>
      <c r="I4363" s="582"/>
      <c r="J4363" s="580">
        <f>K4363+AA4363+BM4363</f>
        <v>0</v>
      </c>
      <c r="K4363" s="578">
        <f>L4363+T4363+X4363+Y4363+Z4363</f>
        <v>0</v>
      </c>
      <c r="L4363" s="578">
        <f>M4363+S4363</f>
        <v>0</v>
      </c>
      <c r="M4363" s="578">
        <f>N4363+R4363</f>
        <v>0</v>
      </c>
      <c r="N4363" s="578">
        <f>O4363+P4363+Q4363</f>
        <v>0</v>
      </c>
      <c r="O4363" s="578"/>
      <c r="P4363" s="578"/>
      <c r="Q4363" s="578"/>
      <c r="R4363" s="578"/>
      <c r="S4363" s="578"/>
      <c r="T4363" s="578">
        <f>U4363+V4363+W4363</f>
        <v>0</v>
      </c>
      <c r="U4363" s="578"/>
      <c r="V4363" s="578"/>
      <c r="W4363" s="578"/>
      <c r="X4363" s="578"/>
      <c r="Y4363" s="578"/>
      <c r="Z4363" s="578"/>
      <c r="AA4363" s="578">
        <f xml:space="preserve"> SUM(AB4363:AI4363)+SUM(AV4363:BL4363)</f>
        <v>0</v>
      </c>
      <c r="AB4363" s="578"/>
      <c r="AC4363" s="578"/>
      <c r="AD4363" s="578"/>
      <c r="AE4363" s="578"/>
      <c r="AF4363" s="578"/>
      <c r="AG4363" s="578"/>
      <c r="AH4363" s="578"/>
      <c r="AI4363" s="578"/>
      <c r="AJ4363" s="578"/>
      <c r="AK4363" s="578"/>
      <c r="AL4363" s="578"/>
      <c r="AM4363" s="578"/>
      <c r="AN4363" s="578"/>
      <c r="AO4363" s="578"/>
      <c r="AP4363" s="578"/>
      <c r="AQ4363" s="578"/>
      <c r="AR4363" s="578"/>
      <c r="AS4363" s="578"/>
      <c r="AT4363" s="578"/>
      <c r="AU4363" s="567"/>
      <c r="AV4363" s="578"/>
      <c r="AW4363" s="578"/>
      <c r="AX4363" s="578"/>
      <c r="AY4363" s="578"/>
      <c r="AZ4363" s="578"/>
      <c r="BA4363" s="578"/>
      <c r="BB4363" s="578"/>
      <c r="BC4363" s="578"/>
      <c r="BD4363" s="578"/>
      <c r="BE4363" s="578"/>
      <c r="BF4363" s="578"/>
      <c r="BG4363" s="578"/>
      <c r="BH4363" s="578"/>
      <c r="BI4363" s="578"/>
      <c r="BJ4363" s="578"/>
      <c r="BK4363" s="578"/>
      <c r="BL4363" s="578"/>
      <c r="BM4363" s="578">
        <f>SUM(BN4363:BP4363)</f>
        <v>0</v>
      </c>
      <c r="BN4363" s="578"/>
      <c r="BO4363" s="578"/>
      <c r="BP4363" s="578"/>
      <c r="BQ4363" s="547">
        <v>1</v>
      </c>
      <c r="BR4363" s="578"/>
    </row>
    <row r="4364" spans="2:70" s="575" customFormat="1" hidden="1">
      <c r="B4364" s="576"/>
      <c r="C4364" s="577" t="s">
        <v>2957</v>
      </c>
      <c r="D4364" s="578"/>
      <c r="E4364" s="579"/>
      <c r="F4364" s="578"/>
      <c r="G4364" s="580"/>
      <c r="H4364" s="581">
        <f>SUM(H4365:H4367)</f>
        <v>0</v>
      </c>
      <c r="I4364" s="582"/>
      <c r="J4364" s="580">
        <f>SUM(J4365:J4367)</f>
        <v>0</v>
      </c>
      <c r="K4364" s="578">
        <f t="shared" ref="K4364:BP4364" si="2065">SUM(K4365:K4367)</f>
        <v>0</v>
      </c>
      <c r="L4364" s="578">
        <f t="shared" si="2065"/>
        <v>0</v>
      </c>
      <c r="M4364" s="578">
        <f t="shared" si="2065"/>
        <v>0</v>
      </c>
      <c r="N4364" s="578">
        <f t="shared" si="2065"/>
        <v>0</v>
      </c>
      <c r="O4364" s="578">
        <f t="shared" si="2065"/>
        <v>0</v>
      </c>
      <c r="P4364" s="578">
        <f t="shared" si="2065"/>
        <v>0</v>
      </c>
      <c r="Q4364" s="578">
        <f t="shared" si="2065"/>
        <v>0</v>
      </c>
      <c r="R4364" s="578">
        <f t="shared" si="2065"/>
        <v>0</v>
      </c>
      <c r="S4364" s="578">
        <f t="shared" si="2065"/>
        <v>0</v>
      </c>
      <c r="T4364" s="578">
        <f t="shared" si="2065"/>
        <v>0</v>
      </c>
      <c r="U4364" s="578">
        <f t="shared" si="2065"/>
        <v>0</v>
      </c>
      <c r="V4364" s="578">
        <f t="shared" si="2065"/>
        <v>0</v>
      </c>
      <c r="W4364" s="578">
        <f t="shared" si="2065"/>
        <v>0</v>
      </c>
      <c r="X4364" s="578">
        <f t="shared" si="2065"/>
        <v>0</v>
      </c>
      <c r="Y4364" s="578">
        <f t="shared" si="2065"/>
        <v>0</v>
      </c>
      <c r="Z4364" s="578">
        <f t="shared" si="2065"/>
        <v>0</v>
      </c>
      <c r="AA4364" s="578">
        <f t="shared" si="2065"/>
        <v>0</v>
      </c>
      <c r="AB4364" s="578">
        <f t="shared" si="2065"/>
        <v>0</v>
      </c>
      <c r="AC4364" s="578">
        <f t="shared" si="2065"/>
        <v>0</v>
      </c>
      <c r="AD4364" s="578">
        <f t="shared" si="2065"/>
        <v>0</v>
      </c>
      <c r="AE4364" s="578">
        <f t="shared" si="2065"/>
        <v>0</v>
      </c>
      <c r="AF4364" s="578">
        <f t="shared" si="2065"/>
        <v>0</v>
      </c>
      <c r="AG4364" s="578">
        <f t="shared" si="2065"/>
        <v>0</v>
      </c>
      <c r="AH4364" s="578">
        <f t="shared" si="2065"/>
        <v>0</v>
      </c>
      <c r="AI4364" s="578">
        <f t="shared" si="2065"/>
        <v>0</v>
      </c>
      <c r="AJ4364" s="578">
        <f t="shared" si="2065"/>
        <v>0</v>
      </c>
      <c r="AK4364" s="578">
        <f t="shared" si="2065"/>
        <v>0</v>
      </c>
      <c r="AL4364" s="578">
        <f t="shared" si="2065"/>
        <v>0</v>
      </c>
      <c r="AM4364" s="578">
        <f t="shared" si="2065"/>
        <v>0</v>
      </c>
      <c r="AN4364" s="578">
        <f t="shared" si="2065"/>
        <v>0</v>
      </c>
      <c r="AO4364" s="578">
        <f t="shared" si="2065"/>
        <v>0</v>
      </c>
      <c r="AP4364" s="578">
        <f t="shared" si="2065"/>
        <v>0</v>
      </c>
      <c r="AQ4364" s="578">
        <f t="shared" si="2065"/>
        <v>0</v>
      </c>
      <c r="AR4364" s="578">
        <f t="shared" si="2065"/>
        <v>0</v>
      </c>
      <c r="AS4364" s="578">
        <f t="shared" si="2065"/>
        <v>0</v>
      </c>
      <c r="AT4364" s="578">
        <f t="shared" si="2065"/>
        <v>0</v>
      </c>
      <c r="AU4364" s="567"/>
      <c r="AV4364" s="578">
        <f t="shared" si="2065"/>
        <v>0</v>
      </c>
      <c r="AW4364" s="578">
        <f t="shared" si="2065"/>
        <v>0</v>
      </c>
      <c r="AX4364" s="578">
        <f t="shared" si="2065"/>
        <v>0</v>
      </c>
      <c r="AY4364" s="578">
        <f t="shared" si="2065"/>
        <v>0</v>
      </c>
      <c r="AZ4364" s="578">
        <f t="shared" si="2065"/>
        <v>0</v>
      </c>
      <c r="BA4364" s="578">
        <f t="shared" si="2065"/>
        <v>0</v>
      </c>
      <c r="BB4364" s="578">
        <f t="shared" si="2065"/>
        <v>0</v>
      </c>
      <c r="BC4364" s="578">
        <f t="shared" si="2065"/>
        <v>0</v>
      </c>
      <c r="BD4364" s="578">
        <f t="shared" si="2065"/>
        <v>0</v>
      </c>
      <c r="BE4364" s="578">
        <f t="shared" si="2065"/>
        <v>0</v>
      </c>
      <c r="BF4364" s="578">
        <f t="shared" si="2065"/>
        <v>0</v>
      </c>
      <c r="BG4364" s="578">
        <f t="shared" si="2065"/>
        <v>0</v>
      </c>
      <c r="BH4364" s="578">
        <f t="shared" si="2065"/>
        <v>0</v>
      </c>
      <c r="BI4364" s="578">
        <f t="shared" si="2065"/>
        <v>0</v>
      </c>
      <c r="BJ4364" s="578">
        <f t="shared" si="2065"/>
        <v>0</v>
      </c>
      <c r="BK4364" s="578">
        <f t="shared" si="2065"/>
        <v>0</v>
      </c>
      <c r="BL4364" s="578">
        <f t="shared" si="2065"/>
        <v>0</v>
      </c>
      <c r="BM4364" s="578">
        <f t="shared" si="2065"/>
        <v>0</v>
      </c>
      <c r="BN4364" s="578">
        <f t="shared" si="2065"/>
        <v>0</v>
      </c>
      <c r="BO4364" s="578">
        <f t="shared" si="2065"/>
        <v>0</v>
      </c>
      <c r="BP4364" s="578">
        <f t="shared" si="2065"/>
        <v>0</v>
      </c>
      <c r="BQ4364" s="547">
        <v>1</v>
      </c>
      <c r="BR4364" s="578"/>
    </row>
    <row r="4365" spans="2:70" s="575" customFormat="1" hidden="1">
      <c r="B4365" s="576"/>
      <c r="C4365" s="577"/>
      <c r="D4365" s="578"/>
      <c r="E4365" s="579"/>
      <c r="F4365" s="578"/>
      <c r="G4365" s="580"/>
      <c r="H4365" s="581">
        <f>J4365</f>
        <v>0</v>
      </c>
      <c r="I4365" s="582"/>
      <c r="J4365" s="580">
        <f>K4365+AA4365+BM4365</f>
        <v>0</v>
      </c>
      <c r="K4365" s="578">
        <f>L4365+T4365+X4365+Y4365+Z4365</f>
        <v>0</v>
      </c>
      <c r="L4365" s="578">
        <f>M4365+S4365</f>
        <v>0</v>
      </c>
      <c r="M4365" s="578">
        <f>N4365+R4365</f>
        <v>0</v>
      </c>
      <c r="N4365" s="578">
        <f>O4365+P4365+Q4365</f>
        <v>0</v>
      </c>
      <c r="O4365" s="578"/>
      <c r="P4365" s="578"/>
      <c r="Q4365" s="578"/>
      <c r="R4365" s="578"/>
      <c r="S4365" s="578"/>
      <c r="T4365" s="578">
        <f>U4365+V4365+W4365</f>
        <v>0</v>
      </c>
      <c r="U4365" s="578"/>
      <c r="V4365" s="578"/>
      <c r="W4365" s="578"/>
      <c r="X4365" s="578"/>
      <c r="Y4365" s="578"/>
      <c r="Z4365" s="578"/>
      <c r="AA4365" s="578">
        <f xml:space="preserve"> SUM(AB4365:AI4365)+SUM(AV4365:BL4365)</f>
        <v>0</v>
      </c>
      <c r="AB4365" s="578"/>
      <c r="AC4365" s="578"/>
      <c r="AD4365" s="578"/>
      <c r="AE4365" s="578"/>
      <c r="AF4365" s="578"/>
      <c r="AG4365" s="578"/>
      <c r="AH4365" s="578"/>
      <c r="AI4365" s="578"/>
      <c r="AJ4365" s="578"/>
      <c r="AK4365" s="578"/>
      <c r="AL4365" s="578"/>
      <c r="AM4365" s="578"/>
      <c r="AN4365" s="578"/>
      <c r="AO4365" s="578"/>
      <c r="AP4365" s="578"/>
      <c r="AQ4365" s="578"/>
      <c r="AR4365" s="578"/>
      <c r="AS4365" s="578"/>
      <c r="AT4365" s="578"/>
      <c r="AU4365" s="567"/>
      <c r="AV4365" s="578"/>
      <c r="AW4365" s="578"/>
      <c r="AX4365" s="578"/>
      <c r="AY4365" s="578"/>
      <c r="AZ4365" s="578"/>
      <c r="BA4365" s="578"/>
      <c r="BB4365" s="578"/>
      <c r="BC4365" s="578"/>
      <c r="BD4365" s="578"/>
      <c r="BE4365" s="578"/>
      <c r="BF4365" s="578"/>
      <c r="BG4365" s="578"/>
      <c r="BH4365" s="578"/>
      <c r="BI4365" s="578"/>
      <c r="BJ4365" s="578"/>
      <c r="BK4365" s="578"/>
      <c r="BL4365" s="578"/>
      <c r="BM4365" s="578">
        <f>SUM(BN4365:BP4365)</f>
        <v>0</v>
      </c>
      <c r="BN4365" s="578"/>
      <c r="BO4365" s="578"/>
      <c r="BP4365" s="578"/>
      <c r="BQ4365" s="547">
        <v>1</v>
      </c>
      <c r="BR4365" s="578"/>
    </row>
    <row r="4366" spans="2:70" s="575" customFormat="1" hidden="1">
      <c r="B4366" s="576"/>
      <c r="C4366" s="577"/>
      <c r="D4366" s="578"/>
      <c r="E4366" s="579"/>
      <c r="F4366" s="578"/>
      <c r="G4366" s="580"/>
      <c r="H4366" s="581">
        <f>J4366</f>
        <v>0</v>
      </c>
      <c r="I4366" s="582"/>
      <c r="J4366" s="580">
        <f>K4366+AA4366+BM4366</f>
        <v>0</v>
      </c>
      <c r="K4366" s="578">
        <f>L4366+T4366+X4366+Y4366+Z4366</f>
        <v>0</v>
      </c>
      <c r="L4366" s="578">
        <f>M4366+S4366</f>
        <v>0</v>
      </c>
      <c r="M4366" s="578">
        <f>N4366+R4366</f>
        <v>0</v>
      </c>
      <c r="N4366" s="578">
        <f>O4366+P4366+Q4366</f>
        <v>0</v>
      </c>
      <c r="O4366" s="578"/>
      <c r="P4366" s="578"/>
      <c r="Q4366" s="578"/>
      <c r="R4366" s="578"/>
      <c r="S4366" s="578"/>
      <c r="T4366" s="578">
        <f>U4366+V4366+W4366</f>
        <v>0</v>
      </c>
      <c r="U4366" s="578"/>
      <c r="V4366" s="578"/>
      <c r="W4366" s="578"/>
      <c r="X4366" s="578"/>
      <c r="Y4366" s="578"/>
      <c r="Z4366" s="578"/>
      <c r="AA4366" s="578">
        <f xml:space="preserve"> SUM(AB4366:AI4366)+SUM(AV4366:BL4366)</f>
        <v>0</v>
      </c>
      <c r="AB4366" s="578"/>
      <c r="AC4366" s="578"/>
      <c r="AD4366" s="578"/>
      <c r="AE4366" s="578"/>
      <c r="AF4366" s="578"/>
      <c r="AG4366" s="578"/>
      <c r="AH4366" s="578"/>
      <c r="AI4366" s="578"/>
      <c r="AJ4366" s="578"/>
      <c r="AK4366" s="578"/>
      <c r="AL4366" s="578"/>
      <c r="AM4366" s="578"/>
      <c r="AN4366" s="578"/>
      <c r="AO4366" s="578"/>
      <c r="AP4366" s="578"/>
      <c r="AQ4366" s="578"/>
      <c r="AR4366" s="578"/>
      <c r="AS4366" s="578"/>
      <c r="AT4366" s="578"/>
      <c r="AU4366" s="567"/>
      <c r="AV4366" s="578"/>
      <c r="AW4366" s="578"/>
      <c r="AX4366" s="578"/>
      <c r="AY4366" s="578"/>
      <c r="AZ4366" s="578"/>
      <c r="BA4366" s="578"/>
      <c r="BB4366" s="578"/>
      <c r="BC4366" s="578"/>
      <c r="BD4366" s="578"/>
      <c r="BE4366" s="578"/>
      <c r="BF4366" s="578"/>
      <c r="BG4366" s="578"/>
      <c r="BH4366" s="578"/>
      <c r="BI4366" s="578"/>
      <c r="BJ4366" s="578"/>
      <c r="BK4366" s="578"/>
      <c r="BL4366" s="578"/>
      <c r="BM4366" s="578">
        <f>SUM(BN4366:BP4366)</f>
        <v>0</v>
      </c>
      <c r="BN4366" s="578"/>
      <c r="BO4366" s="578"/>
      <c r="BP4366" s="578"/>
      <c r="BQ4366" s="547">
        <v>1</v>
      </c>
      <c r="BR4366" s="578"/>
    </row>
    <row r="4367" spans="2:70" s="575" customFormat="1" hidden="1">
      <c r="B4367" s="576"/>
      <c r="C4367" s="577"/>
      <c r="D4367" s="578"/>
      <c r="E4367" s="579"/>
      <c r="F4367" s="578"/>
      <c r="G4367" s="580"/>
      <c r="H4367" s="581">
        <f>J4367</f>
        <v>0</v>
      </c>
      <c r="I4367" s="582"/>
      <c r="J4367" s="580">
        <f>K4367+AA4367+BM4367</f>
        <v>0</v>
      </c>
      <c r="K4367" s="578">
        <f>L4367+T4367+X4367+Y4367+Z4367</f>
        <v>0</v>
      </c>
      <c r="L4367" s="578">
        <f>M4367+S4367</f>
        <v>0</v>
      </c>
      <c r="M4367" s="578">
        <f>N4367+R4367</f>
        <v>0</v>
      </c>
      <c r="N4367" s="578">
        <f>O4367+P4367+Q4367</f>
        <v>0</v>
      </c>
      <c r="O4367" s="578"/>
      <c r="P4367" s="578"/>
      <c r="Q4367" s="578"/>
      <c r="R4367" s="578"/>
      <c r="S4367" s="578"/>
      <c r="T4367" s="578">
        <f>U4367+V4367+W4367</f>
        <v>0</v>
      </c>
      <c r="U4367" s="578"/>
      <c r="V4367" s="578"/>
      <c r="W4367" s="578"/>
      <c r="X4367" s="578"/>
      <c r="Y4367" s="578"/>
      <c r="Z4367" s="578"/>
      <c r="AA4367" s="578">
        <f xml:space="preserve"> SUM(AB4367:AI4367)+SUM(AV4367:BL4367)</f>
        <v>0</v>
      </c>
      <c r="AB4367" s="578"/>
      <c r="AC4367" s="578"/>
      <c r="AD4367" s="578"/>
      <c r="AE4367" s="578"/>
      <c r="AF4367" s="578"/>
      <c r="AG4367" s="578"/>
      <c r="AH4367" s="578"/>
      <c r="AI4367" s="578"/>
      <c r="AJ4367" s="578"/>
      <c r="AK4367" s="578"/>
      <c r="AL4367" s="578"/>
      <c r="AM4367" s="578"/>
      <c r="AN4367" s="578"/>
      <c r="AO4367" s="578"/>
      <c r="AP4367" s="578"/>
      <c r="AQ4367" s="578"/>
      <c r="AR4367" s="578"/>
      <c r="AS4367" s="578"/>
      <c r="AT4367" s="578"/>
      <c r="AU4367" s="567"/>
      <c r="AV4367" s="578"/>
      <c r="AW4367" s="578"/>
      <c r="AX4367" s="578"/>
      <c r="AY4367" s="578"/>
      <c r="AZ4367" s="578"/>
      <c r="BA4367" s="578"/>
      <c r="BB4367" s="578"/>
      <c r="BC4367" s="578"/>
      <c r="BD4367" s="578"/>
      <c r="BE4367" s="578"/>
      <c r="BF4367" s="578"/>
      <c r="BG4367" s="578"/>
      <c r="BH4367" s="578"/>
      <c r="BI4367" s="578"/>
      <c r="BJ4367" s="578"/>
      <c r="BK4367" s="578"/>
      <c r="BL4367" s="578"/>
      <c r="BM4367" s="578">
        <f>SUM(BN4367:BP4367)</f>
        <v>0</v>
      </c>
      <c r="BN4367" s="578"/>
      <c r="BO4367" s="578"/>
      <c r="BP4367" s="578"/>
      <c r="BQ4367" s="547">
        <v>1</v>
      </c>
      <c r="BR4367" s="578"/>
    </row>
    <row r="4368" spans="2:70" s="575" customFormat="1" hidden="1">
      <c r="B4368" s="576"/>
      <c r="C4368" s="577" t="s">
        <v>2958</v>
      </c>
      <c r="D4368" s="578"/>
      <c r="E4368" s="579"/>
      <c r="F4368" s="578"/>
      <c r="G4368" s="580"/>
      <c r="H4368" s="581">
        <f>SUM(H4369:H4371)</f>
        <v>0</v>
      </c>
      <c r="I4368" s="582"/>
      <c r="J4368" s="580">
        <f>SUM(J4369:J4371)</f>
        <v>0</v>
      </c>
      <c r="K4368" s="578">
        <f t="shared" ref="K4368:BP4368" si="2066">SUM(K4369:K4371)</f>
        <v>0</v>
      </c>
      <c r="L4368" s="578">
        <f t="shared" si="2066"/>
        <v>0</v>
      </c>
      <c r="M4368" s="578">
        <f t="shared" si="2066"/>
        <v>0</v>
      </c>
      <c r="N4368" s="578">
        <f t="shared" si="2066"/>
        <v>0</v>
      </c>
      <c r="O4368" s="578">
        <f t="shared" si="2066"/>
        <v>0</v>
      </c>
      <c r="P4368" s="578">
        <f t="shared" si="2066"/>
        <v>0</v>
      </c>
      <c r="Q4368" s="578">
        <f t="shared" si="2066"/>
        <v>0</v>
      </c>
      <c r="R4368" s="578">
        <f t="shared" si="2066"/>
        <v>0</v>
      </c>
      <c r="S4368" s="578">
        <f t="shared" si="2066"/>
        <v>0</v>
      </c>
      <c r="T4368" s="578">
        <f t="shared" si="2066"/>
        <v>0</v>
      </c>
      <c r="U4368" s="578">
        <f t="shared" si="2066"/>
        <v>0</v>
      </c>
      <c r="V4368" s="578">
        <f t="shared" si="2066"/>
        <v>0</v>
      </c>
      <c r="W4368" s="578">
        <f t="shared" si="2066"/>
        <v>0</v>
      </c>
      <c r="X4368" s="578">
        <f t="shared" si="2066"/>
        <v>0</v>
      </c>
      <c r="Y4368" s="578">
        <f t="shared" si="2066"/>
        <v>0</v>
      </c>
      <c r="Z4368" s="578">
        <f t="shared" si="2066"/>
        <v>0</v>
      </c>
      <c r="AA4368" s="578">
        <f t="shared" si="2066"/>
        <v>0</v>
      </c>
      <c r="AB4368" s="578">
        <f t="shared" si="2066"/>
        <v>0</v>
      </c>
      <c r="AC4368" s="578">
        <f t="shared" si="2066"/>
        <v>0</v>
      </c>
      <c r="AD4368" s="578">
        <f t="shared" si="2066"/>
        <v>0</v>
      </c>
      <c r="AE4368" s="578">
        <f t="shared" si="2066"/>
        <v>0</v>
      </c>
      <c r="AF4368" s="578">
        <f t="shared" si="2066"/>
        <v>0</v>
      </c>
      <c r="AG4368" s="578">
        <f t="shared" si="2066"/>
        <v>0</v>
      </c>
      <c r="AH4368" s="578">
        <f t="shared" si="2066"/>
        <v>0</v>
      </c>
      <c r="AI4368" s="578">
        <f t="shared" si="2066"/>
        <v>0</v>
      </c>
      <c r="AJ4368" s="578">
        <f t="shared" si="2066"/>
        <v>0</v>
      </c>
      <c r="AK4368" s="578">
        <f t="shared" si="2066"/>
        <v>0</v>
      </c>
      <c r="AL4368" s="578">
        <f t="shared" si="2066"/>
        <v>0</v>
      </c>
      <c r="AM4368" s="578">
        <f t="shared" si="2066"/>
        <v>0</v>
      </c>
      <c r="AN4368" s="578">
        <f t="shared" si="2066"/>
        <v>0</v>
      </c>
      <c r="AO4368" s="578">
        <f t="shared" si="2066"/>
        <v>0</v>
      </c>
      <c r="AP4368" s="578">
        <f t="shared" si="2066"/>
        <v>0</v>
      </c>
      <c r="AQ4368" s="578">
        <f t="shared" si="2066"/>
        <v>0</v>
      </c>
      <c r="AR4368" s="578">
        <f t="shared" si="2066"/>
        <v>0</v>
      </c>
      <c r="AS4368" s="578">
        <f t="shared" si="2066"/>
        <v>0</v>
      </c>
      <c r="AT4368" s="578">
        <f t="shared" si="2066"/>
        <v>0</v>
      </c>
      <c r="AU4368" s="567"/>
      <c r="AV4368" s="578">
        <f t="shared" si="2066"/>
        <v>0</v>
      </c>
      <c r="AW4368" s="578">
        <f t="shared" si="2066"/>
        <v>0</v>
      </c>
      <c r="AX4368" s="578">
        <f t="shared" si="2066"/>
        <v>0</v>
      </c>
      <c r="AY4368" s="578">
        <f t="shared" si="2066"/>
        <v>0</v>
      </c>
      <c r="AZ4368" s="578">
        <f t="shared" si="2066"/>
        <v>0</v>
      </c>
      <c r="BA4368" s="578">
        <f t="shared" si="2066"/>
        <v>0</v>
      </c>
      <c r="BB4368" s="578">
        <f t="shared" si="2066"/>
        <v>0</v>
      </c>
      <c r="BC4368" s="578">
        <f t="shared" si="2066"/>
        <v>0</v>
      </c>
      <c r="BD4368" s="578">
        <f t="shared" si="2066"/>
        <v>0</v>
      </c>
      <c r="BE4368" s="578">
        <f t="shared" si="2066"/>
        <v>0</v>
      </c>
      <c r="BF4368" s="578">
        <f t="shared" si="2066"/>
        <v>0</v>
      </c>
      <c r="BG4368" s="578">
        <f t="shared" si="2066"/>
        <v>0</v>
      </c>
      <c r="BH4368" s="578">
        <f t="shared" si="2066"/>
        <v>0</v>
      </c>
      <c r="BI4368" s="578">
        <f t="shared" si="2066"/>
        <v>0</v>
      </c>
      <c r="BJ4368" s="578">
        <f t="shared" si="2066"/>
        <v>0</v>
      </c>
      <c r="BK4368" s="578">
        <f t="shared" si="2066"/>
        <v>0</v>
      </c>
      <c r="BL4368" s="578">
        <f t="shared" si="2066"/>
        <v>0</v>
      </c>
      <c r="BM4368" s="578">
        <f t="shared" si="2066"/>
        <v>0</v>
      </c>
      <c r="BN4368" s="578">
        <f t="shared" si="2066"/>
        <v>0</v>
      </c>
      <c r="BO4368" s="578">
        <f t="shared" si="2066"/>
        <v>0</v>
      </c>
      <c r="BP4368" s="578">
        <f t="shared" si="2066"/>
        <v>0</v>
      </c>
      <c r="BQ4368" s="547">
        <v>1</v>
      </c>
      <c r="BR4368" s="578"/>
    </row>
    <row r="4369" spans="1:256" s="575" customFormat="1" hidden="1">
      <c r="B4369" s="576"/>
      <c r="C4369" s="577"/>
      <c r="D4369" s="578"/>
      <c r="E4369" s="579"/>
      <c r="F4369" s="578"/>
      <c r="G4369" s="580"/>
      <c r="H4369" s="581">
        <f>J4369</f>
        <v>0</v>
      </c>
      <c r="I4369" s="582"/>
      <c r="J4369" s="580">
        <f>K4369+AA4369+BM4369</f>
        <v>0</v>
      </c>
      <c r="K4369" s="578">
        <f>L4369+T4369+X4369+Y4369+Z4369</f>
        <v>0</v>
      </c>
      <c r="L4369" s="578">
        <f>M4369+S4369</f>
        <v>0</v>
      </c>
      <c r="M4369" s="578">
        <f>N4369+R4369</f>
        <v>0</v>
      </c>
      <c r="N4369" s="578">
        <f>O4369+P4369+Q4369</f>
        <v>0</v>
      </c>
      <c r="O4369" s="578"/>
      <c r="P4369" s="578"/>
      <c r="Q4369" s="578"/>
      <c r="R4369" s="578"/>
      <c r="S4369" s="578"/>
      <c r="T4369" s="578">
        <f>U4369+V4369+W4369</f>
        <v>0</v>
      </c>
      <c r="U4369" s="578"/>
      <c r="V4369" s="578"/>
      <c r="W4369" s="578"/>
      <c r="X4369" s="578"/>
      <c r="Y4369" s="578"/>
      <c r="Z4369" s="578"/>
      <c r="AA4369" s="578">
        <f xml:space="preserve"> SUM(AB4369:AI4369)+SUM(AV4369:BL4369)</f>
        <v>0</v>
      </c>
      <c r="AB4369" s="578"/>
      <c r="AC4369" s="578"/>
      <c r="AD4369" s="578"/>
      <c r="AE4369" s="578"/>
      <c r="AF4369" s="578"/>
      <c r="AG4369" s="578"/>
      <c r="AH4369" s="578"/>
      <c r="AI4369" s="578"/>
      <c r="AJ4369" s="578"/>
      <c r="AK4369" s="578"/>
      <c r="AL4369" s="578"/>
      <c r="AM4369" s="578"/>
      <c r="AN4369" s="578"/>
      <c r="AO4369" s="578"/>
      <c r="AP4369" s="578"/>
      <c r="AQ4369" s="578"/>
      <c r="AR4369" s="578"/>
      <c r="AS4369" s="578"/>
      <c r="AT4369" s="578"/>
      <c r="AU4369" s="567"/>
      <c r="AV4369" s="578"/>
      <c r="AW4369" s="578"/>
      <c r="AX4369" s="578"/>
      <c r="AY4369" s="578"/>
      <c r="AZ4369" s="578"/>
      <c r="BA4369" s="578"/>
      <c r="BB4369" s="578"/>
      <c r="BC4369" s="578"/>
      <c r="BD4369" s="578"/>
      <c r="BE4369" s="578"/>
      <c r="BF4369" s="578"/>
      <c r="BG4369" s="578"/>
      <c r="BH4369" s="578"/>
      <c r="BI4369" s="578"/>
      <c r="BJ4369" s="578"/>
      <c r="BK4369" s="578"/>
      <c r="BL4369" s="578"/>
      <c r="BM4369" s="578">
        <f>SUM(BN4369:BP4369)</f>
        <v>0</v>
      </c>
      <c r="BN4369" s="578"/>
      <c r="BO4369" s="578"/>
      <c r="BP4369" s="578"/>
      <c r="BQ4369" s="547">
        <v>1</v>
      </c>
      <c r="BR4369" s="578"/>
    </row>
    <row r="4370" spans="1:256" s="575" customFormat="1" hidden="1">
      <c r="B4370" s="576"/>
      <c r="C4370" s="577"/>
      <c r="D4370" s="578"/>
      <c r="E4370" s="579"/>
      <c r="F4370" s="578"/>
      <c r="G4370" s="580"/>
      <c r="H4370" s="581">
        <f>J4370</f>
        <v>0</v>
      </c>
      <c r="I4370" s="582"/>
      <c r="J4370" s="580">
        <f>K4370+AA4370+BM4370</f>
        <v>0</v>
      </c>
      <c r="K4370" s="578">
        <f>L4370+T4370+X4370+Y4370+Z4370</f>
        <v>0</v>
      </c>
      <c r="L4370" s="578">
        <f>M4370+S4370</f>
        <v>0</v>
      </c>
      <c r="M4370" s="578">
        <f>N4370+R4370</f>
        <v>0</v>
      </c>
      <c r="N4370" s="578">
        <f>O4370+P4370+Q4370</f>
        <v>0</v>
      </c>
      <c r="O4370" s="578"/>
      <c r="P4370" s="578"/>
      <c r="Q4370" s="578"/>
      <c r="R4370" s="578"/>
      <c r="S4370" s="578"/>
      <c r="T4370" s="578">
        <f>U4370+V4370+W4370</f>
        <v>0</v>
      </c>
      <c r="U4370" s="578"/>
      <c r="V4370" s="578"/>
      <c r="W4370" s="578"/>
      <c r="X4370" s="578"/>
      <c r="Y4370" s="578"/>
      <c r="Z4370" s="578"/>
      <c r="AA4370" s="578">
        <f xml:space="preserve"> SUM(AB4370:AI4370)+SUM(AV4370:BL4370)</f>
        <v>0</v>
      </c>
      <c r="AB4370" s="578"/>
      <c r="AC4370" s="578"/>
      <c r="AD4370" s="578"/>
      <c r="AE4370" s="578"/>
      <c r="AF4370" s="578"/>
      <c r="AG4370" s="578"/>
      <c r="AH4370" s="578"/>
      <c r="AI4370" s="578"/>
      <c r="AJ4370" s="578"/>
      <c r="AK4370" s="578"/>
      <c r="AL4370" s="578"/>
      <c r="AM4370" s="578"/>
      <c r="AN4370" s="578"/>
      <c r="AO4370" s="578"/>
      <c r="AP4370" s="578"/>
      <c r="AQ4370" s="578"/>
      <c r="AR4370" s="578"/>
      <c r="AS4370" s="578"/>
      <c r="AT4370" s="578"/>
      <c r="AU4370" s="567"/>
      <c r="AV4370" s="578"/>
      <c r="AW4370" s="578"/>
      <c r="AX4370" s="578"/>
      <c r="AY4370" s="578"/>
      <c r="AZ4370" s="578"/>
      <c r="BA4370" s="578"/>
      <c r="BB4370" s="578"/>
      <c r="BC4370" s="578"/>
      <c r="BD4370" s="578"/>
      <c r="BE4370" s="578"/>
      <c r="BF4370" s="578"/>
      <c r="BG4370" s="578"/>
      <c r="BH4370" s="578"/>
      <c r="BI4370" s="578"/>
      <c r="BJ4370" s="578"/>
      <c r="BK4370" s="578"/>
      <c r="BL4370" s="578"/>
      <c r="BM4370" s="578">
        <f>SUM(BN4370:BP4370)</f>
        <v>0</v>
      </c>
      <c r="BN4370" s="578"/>
      <c r="BO4370" s="578"/>
      <c r="BP4370" s="578"/>
      <c r="BQ4370" s="547">
        <v>1</v>
      </c>
      <c r="BR4370" s="578"/>
    </row>
    <row r="4371" spans="1:256" s="575" customFormat="1" hidden="1">
      <c r="B4371" s="576"/>
      <c r="C4371" s="577"/>
      <c r="D4371" s="578"/>
      <c r="E4371" s="579"/>
      <c r="F4371" s="578"/>
      <c r="G4371" s="580"/>
      <c r="H4371" s="581">
        <f>J4371</f>
        <v>0</v>
      </c>
      <c r="I4371" s="582"/>
      <c r="J4371" s="580">
        <f>K4371+AA4371+BM4371</f>
        <v>0</v>
      </c>
      <c r="K4371" s="578">
        <f>L4371+T4371+X4371+Y4371+Z4371</f>
        <v>0</v>
      </c>
      <c r="L4371" s="578">
        <f>M4371+S4371</f>
        <v>0</v>
      </c>
      <c r="M4371" s="578">
        <f>N4371+R4371</f>
        <v>0</v>
      </c>
      <c r="N4371" s="578">
        <f>O4371+P4371+Q4371</f>
        <v>0</v>
      </c>
      <c r="O4371" s="578"/>
      <c r="P4371" s="578"/>
      <c r="Q4371" s="578"/>
      <c r="R4371" s="578"/>
      <c r="S4371" s="578"/>
      <c r="T4371" s="578">
        <f>U4371+V4371+W4371</f>
        <v>0</v>
      </c>
      <c r="U4371" s="578"/>
      <c r="V4371" s="578"/>
      <c r="W4371" s="578"/>
      <c r="X4371" s="578"/>
      <c r="Y4371" s="578"/>
      <c r="Z4371" s="578"/>
      <c r="AA4371" s="578">
        <f xml:space="preserve"> SUM(AB4371:AI4371)+SUM(AV4371:BL4371)</f>
        <v>0</v>
      </c>
      <c r="AB4371" s="578"/>
      <c r="AC4371" s="578"/>
      <c r="AD4371" s="578"/>
      <c r="AE4371" s="578"/>
      <c r="AF4371" s="578"/>
      <c r="AG4371" s="578"/>
      <c r="AH4371" s="578"/>
      <c r="AI4371" s="578"/>
      <c r="AJ4371" s="578"/>
      <c r="AK4371" s="578"/>
      <c r="AL4371" s="578"/>
      <c r="AM4371" s="578"/>
      <c r="AN4371" s="578"/>
      <c r="AO4371" s="578"/>
      <c r="AP4371" s="578"/>
      <c r="AQ4371" s="578"/>
      <c r="AR4371" s="578"/>
      <c r="AS4371" s="578"/>
      <c r="AT4371" s="578"/>
      <c r="AU4371" s="567"/>
      <c r="AV4371" s="578"/>
      <c r="AW4371" s="578"/>
      <c r="AX4371" s="578"/>
      <c r="AY4371" s="578"/>
      <c r="AZ4371" s="578"/>
      <c r="BA4371" s="578"/>
      <c r="BB4371" s="578"/>
      <c r="BC4371" s="578"/>
      <c r="BD4371" s="578"/>
      <c r="BE4371" s="578"/>
      <c r="BF4371" s="578"/>
      <c r="BG4371" s="578"/>
      <c r="BH4371" s="578"/>
      <c r="BI4371" s="578"/>
      <c r="BJ4371" s="578"/>
      <c r="BK4371" s="578"/>
      <c r="BL4371" s="578"/>
      <c r="BM4371" s="578">
        <f>SUM(BN4371:BP4371)</f>
        <v>0</v>
      </c>
      <c r="BN4371" s="578"/>
      <c r="BO4371" s="578"/>
      <c r="BP4371" s="578"/>
      <c r="BQ4371" s="547">
        <v>1</v>
      </c>
      <c r="BR4371" s="578"/>
    </row>
    <row r="4372" spans="1:256" s="575" customFormat="1" hidden="1">
      <c r="B4372" s="576"/>
      <c r="C4372" s="577" t="s">
        <v>2806</v>
      </c>
      <c r="D4372" s="578"/>
      <c r="E4372" s="579"/>
      <c r="F4372" s="578"/>
      <c r="G4372" s="580"/>
      <c r="H4372" s="581">
        <f>SUM(H4373:H4375)</f>
        <v>0</v>
      </c>
      <c r="I4372" s="582"/>
      <c r="J4372" s="580">
        <f>SUM(J4373:J4375)</f>
        <v>0</v>
      </c>
      <c r="K4372" s="578">
        <f t="shared" ref="K4372:BN4372" si="2067">SUM(K4373:K4375)</f>
        <v>0</v>
      </c>
      <c r="L4372" s="578">
        <f t="shared" si="2067"/>
        <v>0</v>
      </c>
      <c r="M4372" s="578">
        <f t="shared" si="2067"/>
        <v>0</v>
      </c>
      <c r="N4372" s="578">
        <f t="shared" si="2067"/>
        <v>0</v>
      </c>
      <c r="O4372" s="578">
        <f t="shared" si="2067"/>
        <v>0</v>
      </c>
      <c r="P4372" s="578">
        <f t="shared" si="2067"/>
        <v>0</v>
      </c>
      <c r="Q4372" s="578">
        <f t="shared" si="2067"/>
        <v>0</v>
      </c>
      <c r="R4372" s="578">
        <f t="shared" si="2067"/>
        <v>0</v>
      </c>
      <c r="S4372" s="578">
        <f t="shared" si="2067"/>
        <v>0</v>
      </c>
      <c r="T4372" s="578">
        <f t="shared" si="2067"/>
        <v>0</v>
      </c>
      <c r="U4372" s="578">
        <f t="shared" si="2067"/>
        <v>0</v>
      </c>
      <c r="V4372" s="578">
        <f t="shared" si="2067"/>
        <v>0</v>
      </c>
      <c r="W4372" s="578">
        <f t="shared" si="2067"/>
        <v>0</v>
      </c>
      <c r="X4372" s="578">
        <f t="shared" si="2067"/>
        <v>0</v>
      </c>
      <c r="Y4372" s="578">
        <f t="shared" si="2067"/>
        <v>0</v>
      </c>
      <c r="Z4372" s="578">
        <f t="shared" si="2067"/>
        <v>0</v>
      </c>
      <c r="AA4372" s="578">
        <f t="shared" si="2067"/>
        <v>0</v>
      </c>
      <c r="AB4372" s="578">
        <f t="shared" si="2067"/>
        <v>0</v>
      </c>
      <c r="AC4372" s="578">
        <f t="shared" si="2067"/>
        <v>0</v>
      </c>
      <c r="AD4372" s="578">
        <f t="shared" si="2067"/>
        <v>0</v>
      </c>
      <c r="AE4372" s="578">
        <f t="shared" si="2067"/>
        <v>0</v>
      </c>
      <c r="AF4372" s="578">
        <f t="shared" si="2067"/>
        <v>0</v>
      </c>
      <c r="AG4372" s="578">
        <f t="shared" si="2067"/>
        <v>0</v>
      </c>
      <c r="AH4372" s="578">
        <f t="shared" si="2067"/>
        <v>0</v>
      </c>
      <c r="AI4372" s="578">
        <f t="shared" si="2067"/>
        <v>0</v>
      </c>
      <c r="AJ4372" s="578">
        <f t="shared" si="2067"/>
        <v>0</v>
      </c>
      <c r="AK4372" s="578">
        <f t="shared" si="2067"/>
        <v>0</v>
      </c>
      <c r="AL4372" s="578">
        <f t="shared" si="2067"/>
        <v>0</v>
      </c>
      <c r="AM4372" s="578">
        <f t="shared" si="2067"/>
        <v>0</v>
      </c>
      <c r="AN4372" s="578">
        <f t="shared" si="2067"/>
        <v>0</v>
      </c>
      <c r="AO4372" s="578">
        <f t="shared" si="2067"/>
        <v>0</v>
      </c>
      <c r="AP4372" s="578">
        <f t="shared" si="2067"/>
        <v>0</v>
      </c>
      <c r="AQ4372" s="578">
        <f t="shared" si="2067"/>
        <v>0</v>
      </c>
      <c r="AR4372" s="578">
        <f t="shared" si="2067"/>
        <v>0</v>
      </c>
      <c r="AS4372" s="578">
        <f t="shared" si="2067"/>
        <v>0</v>
      </c>
      <c r="AT4372" s="578">
        <f t="shared" si="2067"/>
        <v>0</v>
      </c>
      <c r="AU4372" s="567"/>
      <c r="AV4372" s="578">
        <f t="shared" si="2067"/>
        <v>0</v>
      </c>
      <c r="AW4372" s="578">
        <f t="shared" si="2067"/>
        <v>0</v>
      </c>
      <c r="AX4372" s="578">
        <f t="shared" si="2067"/>
        <v>0</v>
      </c>
      <c r="AY4372" s="578">
        <f t="shared" si="2067"/>
        <v>0</v>
      </c>
      <c r="AZ4372" s="578">
        <f t="shared" si="2067"/>
        <v>0</v>
      </c>
      <c r="BA4372" s="578">
        <f t="shared" si="2067"/>
        <v>0</v>
      </c>
      <c r="BB4372" s="578">
        <f t="shared" si="2067"/>
        <v>0</v>
      </c>
      <c r="BC4372" s="578">
        <f t="shared" si="2067"/>
        <v>0</v>
      </c>
      <c r="BD4372" s="578">
        <f t="shared" si="2067"/>
        <v>0</v>
      </c>
      <c r="BE4372" s="578">
        <f t="shared" si="2067"/>
        <v>0</v>
      </c>
      <c r="BF4372" s="578">
        <f t="shared" si="2067"/>
        <v>0</v>
      </c>
      <c r="BG4372" s="578">
        <f t="shared" si="2067"/>
        <v>0</v>
      </c>
      <c r="BH4372" s="578">
        <f t="shared" si="2067"/>
        <v>0</v>
      </c>
      <c r="BI4372" s="578">
        <f t="shared" si="2067"/>
        <v>0</v>
      </c>
      <c r="BJ4372" s="578">
        <f t="shared" si="2067"/>
        <v>0</v>
      </c>
      <c r="BK4372" s="578">
        <f t="shared" si="2067"/>
        <v>0</v>
      </c>
      <c r="BL4372" s="578">
        <f t="shared" si="2067"/>
        <v>0</v>
      </c>
      <c r="BM4372" s="578">
        <f t="shared" si="2067"/>
        <v>0</v>
      </c>
      <c r="BN4372" s="578">
        <f t="shared" si="2067"/>
        <v>0</v>
      </c>
      <c r="BO4372" s="578">
        <f>SUM(BO4373:BO4375)</f>
        <v>0</v>
      </c>
      <c r="BP4372" s="578">
        <f>SUM(BP4373:BP4375)</f>
        <v>0</v>
      </c>
      <c r="BQ4372" s="547">
        <v>1</v>
      </c>
      <c r="BR4372" s="578"/>
    </row>
    <row r="4373" spans="1:256" s="575" customFormat="1" hidden="1">
      <c r="B4373" s="576"/>
      <c r="C4373" s="577"/>
      <c r="D4373" s="578"/>
      <c r="E4373" s="579"/>
      <c r="F4373" s="578"/>
      <c r="G4373" s="580"/>
      <c r="H4373" s="581">
        <f>J4373</f>
        <v>0</v>
      </c>
      <c r="I4373" s="582"/>
      <c r="J4373" s="580">
        <f>K4373+AA4373+BM4373</f>
        <v>0</v>
      </c>
      <c r="K4373" s="578">
        <f>L4373+T4373+X4373+Y4373+Z4373</f>
        <v>0</v>
      </c>
      <c r="L4373" s="578">
        <f>M4373+S4373</f>
        <v>0</v>
      </c>
      <c r="M4373" s="578">
        <f>N4373+R4373</f>
        <v>0</v>
      </c>
      <c r="N4373" s="578">
        <f>O4373+P4373+Q4373</f>
        <v>0</v>
      </c>
      <c r="O4373" s="578"/>
      <c r="P4373" s="578"/>
      <c r="Q4373" s="578"/>
      <c r="R4373" s="578"/>
      <c r="S4373" s="578"/>
      <c r="T4373" s="578">
        <f>U4373+V4373+W4373</f>
        <v>0</v>
      </c>
      <c r="U4373" s="578"/>
      <c r="V4373" s="578"/>
      <c r="W4373" s="578"/>
      <c r="X4373" s="578"/>
      <c r="Y4373" s="578"/>
      <c r="Z4373" s="578"/>
      <c r="AA4373" s="578">
        <f xml:space="preserve"> SUM(AB4373:AI4373)+SUM(AV4373:BL4373)</f>
        <v>0</v>
      </c>
      <c r="AB4373" s="578"/>
      <c r="AC4373" s="578"/>
      <c r="AD4373" s="578"/>
      <c r="AE4373" s="578"/>
      <c r="AF4373" s="578"/>
      <c r="AG4373" s="578"/>
      <c r="AH4373" s="578"/>
      <c r="AI4373" s="578"/>
      <c r="AJ4373" s="578"/>
      <c r="AK4373" s="578"/>
      <c r="AL4373" s="578"/>
      <c r="AM4373" s="578"/>
      <c r="AN4373" s="578"/>
      <c r="AO4373" s="578"/>
      <c r="AP4373" s="578"/>
      <c r="AQ4373" s="578"/>
      <c r="AR4373" s="578"/>
      <c r="AS4373" s="578"/>
      <c r="AT4373" s="578"/>
      <c r="AU4373" s="567"/>
      <c r="AV4373" s="578"/>
      <c r="AW4373" s="578"/>
      <c r="AX4373" s="578"/>
      <c r="AY4373" s="578"/>
      <c r="AZ4373" s="578"/>
      <c r="BA4373" s="578"/>
      <c r="BB4373" s="578"/>
      <c r="BC4373" s="578"/>
      <c r="BD4373" s="578"/>
      <c r="BE4373" s="578"/>
      <c r="BF4373" s="578"/>
      <c r="BG4373" s="578"/>
      <c r="BH4373" s="578"/>
      <c r="BI4373" s="578"/>
      <c r="BJ4373" s="578"/>
      <c r="BK4373" s="578"/>
      <c r="BL4373" s="578"/>
      <c r="BM4373" s="578">
        <f>SUM(BN4373:BP4373)</f>
        <v>0</v>
      </c>
      <c r="BN4373" s="578"/>
      <c r="BO4373" s="578"/>
      <c r="BP4373" s="578"/>
      <c r="BQ4373" s="547">
        <v>1</v>
      </c>
      <c r="BR4373" s="578"/>
    </row>
    <row r="4374" spans="1:256" s="575" customFormat="1" hidden="1">
      <c r="B4374" s="576"/>
      <c r="C4374" s="577"/>
      <c r="D4374" s="578"/>
      <c r="E4374" s="579"/>
      <c r="F4374" s="578"/>
      <c r="G4374" s="580"/>
      <c r="H4374" s="581">
        <f>J4374</f>
        <v>0</v>
      </c>
      <c r="I4374" s="582"/>
      <c r="J4374" s="580">
        <f>K4374+AA4374+BM4374</f>
        <v>0</v>
      </c>
      <c r="K4374" s="578">
        <f>L4374+T4374+X4374+Y4374+Z4374</f>
        <v>0</v>
      </c>
      <c r="L4374" s="578">
        <f>M4374+S4374</f>
        <v>0</v>
      </c>
      <c r="M4374" s="578">
        <f>N4374+R4374</f>
        <v>0</v>
      </c>
      <c r="N4374" s="578">
        <f>O4374+P4374+Q4374</f>
        <v>0</v>
      </c>
      <c r="O4374" s="578"/>
      <c r="P4374" s="578"/>
      <c r="Q4374" s="578"/>
      <c r="R4374" s="578"/>
      <c r="S4374" s="578"/>
      <c r="T4374" s="578">
        <f>U4374+V4374+W4374</f>
        <v>0</v>
      </c>
      <c r="U4374" s="578"/>
      <c r="V4374" s="578"/>
      <c r="W4374" s="578"/>
      <c r="X4374" s="578"/>
      <c r="Y4374" s="578"/>
      <c r="Z4374" s="578"/>
      <c r="AA4374" s="578">
        <f xml:space="preserve"> SUM(AB4374:AI4374)+SUM(AV4374:BL4374)</f>
        <v>0</v>
      </c>
      <c r="AB4374" s="578"/>
      <c r="AC4374" s="578"/>
      <c r="AD4374" s="578"/>
      <c r="AE4374" s="578"/>
      <c r="AF4374" s="578"/>
      <c r="AG4374" s="578"/>
      <c r="AH4374" s="578"/>
      <c r="AI4374" s="578"/>
      <c r="AJ4374" s="578"/>
      <c r="AK4374" s="578"/>
      <c r="AL4374" s="578"/>
      <c r="AM4374" s="578"/>
      <c r="AN4374" s="578"/>
      <c r="AO4374" s="578"/>
      <c r="AP4374" s="578"/>
      <c r="AQ4374" s="578"/>
      <c r="AR4374" s="578"/>
      <c r="AS4374" s="578"/>
      <c r="AT4374" s="578"/>
      <c r="AU4374" s="567"/>
      <c r="AV4374" s="578"/>
      <c r="AW4374" s="578"/>
      <c r="AX4374" s="578"/>
      <c r="AY4374" s="578"/>
      <c r="AZ4374" s="578"/>
      <c r="BA4374" s="578"/>
      <c r="BB4374" s="578"/>
      <c r="BC4374" s="578"/>
      <c r="BD4374" s="578"/>
      <c r="BE4374" s="578"/>
      <c r="BF4374" s="578"/>
      <c r="BG4374" s="578"/>
      <c r="BH4374" s="578"/>
      <c r="BI4374" s="578"/>
      <c r="BJ4374" s="578"/>
      <c r="BK4374" s="578"/>
      <c r="BL4374" s="578"/>
      <c r="BM4374" s="578">
        <f>SUM(BN4374:BP4374)</f>
        <v>0</v>
      </c>
      <c r="BN4374" s="578"/>
      <c r="BO4374" s="578"/>
      <c r="BP4374" s="578"/>
      <c r="BQ4374" s="547">
        <v>1</v>
      </c>
      <c r="BR4374" s="578"/>
    </row>
    <row r="4375" spans="1:256" s="575" customFormat="1" hidden="1">
      <c r="B4375" s="576"/>
      <c r="C4375" s="577"/>
      <c r="D4375" s="578"/>
      <c r="E4375" s="579"/>
      <c r="F4375" s="578"/>
      <c r="G4375" s="580"/>
      <c r="H4375" s="581">
        <f>J4375</f>
        <v>0</v>
      </c>
      <c r="I4375" s="582"/>
      <c r="J4375" s="580">
        <f>K4375+AA4375+BM4375</f>
        <v>0</v>
      </c>
      <c r="K4375" s="578">
        <f>L4375+T4375+X4375+Y4375+Z4375</f>
        <v>0</v>
      </c>
      <c r="L4375" s="578">
        <f>M4375+S4375</f>
        <v>0</v>
      </c>
      <c r="M4375" s="578">
        <f>N4375+R4375</f>
        <v>0</v>
      </c>
      <c r="N4375" s="578">
        <f>O4375+P4375+Q4375</f>
        <v>0</v>
      </c>
      <c r="O4375" s="578"/>
      <c r="P4375" s="578"/>
      <c r="Q4375" s="578"/>
      <c r="R4375" s="578"/>
      <c r="S4375" s="578"/>
      <c r="T4375" s="578">
        <f>U4375+V4375+W4375</f>
        <v>0</v>
      </c>
      <c r="U4375" s="578"/>
      <c r="V4375" s="578"/>
      <c r="W4375" s="578"/>
      <c r="X4375" s="578"/>
      <c r="Y4375" s="578"/>
      <c r="Z4375" s="578"/>
      <c r="AA4375" s="578">
        <f xml:space="preserve"> SUM(AB4375:AI4375)+SUM(AV4375:BL4375)</f>
        <v>0</v>
      </c>
      <c r="AB4375" s="578"/>
      <c r="AC4375" s="578"/>
      <c r="AD4375" s="578"/>
      <c r="AE4375" s="578"/>
      <c r="AF4375" s="578"/>
      <c r="AG4375" s="578"/>
      <c r="AH4375" s="578"/>
      <c r="AI4375" s="578"/>
      <c r="AJ4375" s="578"/>
      <c r="AK4375" s="578"/>
      <c r="AL4375" s="578"/>
      <c r="AM4375" s="578"/>
      <c r="AN4375" s="578"/>
      <c r="AO4375" s="578"/>
      <c r="AP4375" s="578"/>
      <c r="AQ4375" s="578"/>
      <c r="AR4375" s="578"/>
      <c r="AS4375" s="578"/>
      <c r="AT4375" s="578"/>
      <c r="AU4375" s="567"/>
      <c r="AV4375" s="578"/>
      <c r="AW4375" s="578"/>
      <c r="AX4375" s="578"/>
      <c r="AY4375" s="578"/>
      <c r="AZ4375" s="578"/>
      <c r="BA4375" s="578"/>
      <c r="BB4375" s="578"/>
      <c r="BC4375" s="578"/>
      <c r="BD4375" s="578"/>
      <c r="BE4375" s="578"/>
      <c r="BF4375" s="578"/>
      <c r="BG4375" s="578"/>
      <c r="BH4375" s="578"/>
      <c r="BI4375" s="578"/>
      <c r="BJ4375" s="578"/>
      <c r="BK4375" s="578"/>
      <c r="BL4375" s="578"/>
      <c r="BM4375" s="578">
        <f>SUM(BN4375:BP4375)</f>
        <v>0</v>
      </c>
      <c r="BN4375" s="578"/>
      <c r="BO4375" s="578"/>
      <c r="BP4375" s="578"/>
      <c r="BQ4375" s="547">
        <v>1</v>
      </c>
      <c r="BR4375" s="578"/>
    </row>
    <row r="4376" spans="1:256" s="575" customFormat="1" hidden="1">
      <c r="B4376" s="576"/>
      <c r="C4376" s="577" t="s">
        <v>2832</v>
      </c>
      <c r="D4376" s="578"/>
      <c r="E4376" s="579"/>
      <c r="F4376" s="578"/>
      <c r="G4376" s="580"/>
      <c r="H4376" s="581">
        <f>SUM(H4377:H4379)</f>
        <v>0</v>
      </c>
      <c r="I4376" s="582"/>
      <c r="J4376" s="580">
        <f>SUM(J4377:J4379)</f>
        <v>0</v>
      </c>
      <c r="K4376" s="578">
        <f t="shared" ref="K4376:BP4376" si="2068">SUM(K4377:K4379)</f>
        <v>0</v>
      </c>
      <c r="L4376" s="578">
        <f t="shared" si="2068"/>
        <v>0</v>
      </c>
      <c r="M4376" s="578">
        <f t="shared" si="2068"/>
        <v>0</v>
      </c>
      <c r="N4376" s="578">
        <f t="shared" si="2068"/>
        <v>0</v>
      </c>
      <c r="O4376" s="578">
        <f t="shared" si="2068"/>
        <v>0</v>
      </c>
      <c r="P4376" s="578">
        <f t="shared" si="2068"/>
        <v>0</v>
      </c>
      <c r="Q4376" s="578">
        <f t="shared" si="2068"/>
        <v>0</v>
      </c>
      <c r="R4376" s="578">
        <f t="shared" si="2068"/>
        <v>0</v>
      </c>
      <c r="S4376" s="578">
        <f t="shared" si="2068"/>
        <v>0</v>
      </c>
      <c r="T4376" s="578">
        <f t="shared" si="2068"/>
        <v>0</v>
      </c>
      <c r="U4376" s="578">
        <f t="shared" si="2068"/>
        <v>0</v>
      </c>
      <c r="V4376" s="578">
        <f t="shared" si="2068"/>
        <v>0</v>
      </c>
      <c r="W4376" s="578">
        <f t="shared" si="2068"/>
        <v>0</v>
      </c>
      <c r="X4376" s="578">
        <f t="shared" si="2068"/>
        <v>0</v>
      </c>
      <c r="Y4376" s="578">
        <f t="shared" si="2068"/>
        <v>0</v>
      </c>
      <c r="Z4376" s="578">
        <f t="shared" si="2068"/>
        <v>0</v>
      </c>
      <c r="AA4376" s="578">
        <f t="shared" si="2068"/>
        <v>0</v>
      </c>
      <c r="AB4376" s="578">
        <f t="shared" si="2068"/>
        <v>0</v>
      </c>
      <c r="AC4376" s="578">
        <f t="shared" si="2068"/>
        <v>0</v>
      </c>
      <c r="AD4376" s="578">
        <f t="shared" si="2068"/>
        <v>0</v>
      </c>
      <c r="AE4376" s="578">
        <f t="shared" si="2068"/>
        <v>0</v>
      </c>
      <c r="AF4376" s="578">
        <f t="shared" si="2068"/>
        <v>0</v>
      </c>
      <c r="AG4376" s="578">
        <f t="shared" si="2068"/>
        <v>0</v>
      </c>
      <c r="AH4376" s="578">
        <f t="shared" si="2068"/>
        <v>0</v>
      </c>
      <c r="AI4376" s="578">
        <f t="shared" si="2068"/>
        <v>0</v>
      </c>
      <c r="AJ4376" s="578">
        <f t="shared" si="2068"/>
        <v>0</v>
      </c>
      <c r="AK4376" s="578">
        <f t="shared" si="2068"/>
        <v>0</v>
      </c>
      <c r="AL4376" s="578">
        <f t="shared" si="2068"/>
        <v>0</v>
      </c>
      <c r="AM4376" s="578">
        <f t="shared" si="2068"/>
        <v>0</v>
      </c>
      <c r="AN4376" s="578">
        <f t="shared" si="2068"/>
        <v>0</v>
      </c>
      <c r="AO4376" s="578">
        <f t="shared" si="2068"/>
        <v>0</v>
      </c>
      <c r="AP4376" s="578">
        <f t="shared" si="2068"/>
        <v>0</v>
      </c>
      <c r="AQ4376" s="578">
        <f t="shared" si="2068"/>
        <v>0</v>
      </c>
      <c r="AR4376" s="578">
        <f t="shared" si="2068"/>
        <v>0</v>
      </c>
      <c r="AS4376" s="578">
        <f t="shared" si="2068"/>
        <v>0</v>
      </c>
      <c r="AT4376" s="578">
        <f t="shared" si="2068"/>
        <v>0</v>
      </c>
      <c r="AU4376" s="567"/>
      <c r="AV4376" s="578">
        <f t="shared" si="2068"/>
        <v>0</v>
      </c>
      <c r="AW4376" s="578">
        <f t="shared" si="2068"/>
        <v>0</v>
      </c>
      <c r="AX4376" s="578">
        <f t="shared" si="2068"/>
        <v>0</v>
      </c>
      <c r="AY4376" s="578">
        <f t="shared" si="2068"/>
        <v>0</v>
      </c>
      <c r="AZ4376" s="578">
        <f t="shared" si="2068"/>
        <v>0</v>
      </c>
      <c r="BA4376" s="578">
        <f t="shared" si="2068"/>
        <v>0</v>
      </c>
      <c r="BB4376" s="578">
        <f t="shared" si="2068"/>
        <v>0</v>
      </c>
      <c r="BC4376" s="578">
        <f t="shared" si="2068"/>
        <v>0</v>
      </c>
      <c r="BD4376" s="578">
        <f t="shared" si="2068"/>
        <v>0</v>
      </c>
      <c r="BE4376" s="578">
        <f t="shared" si="2068"/>
        <v>0</v>
      </c>
      <c r="BF4376" s="578">
        <f t="shared" si="2068"/>
        <v>0</v>
      </c>
      <c r="BG4376" s="578">
        <f t="shared" si="2068"/>
        <v>0</v>
      </c>
      <c r="BH4376" s="578">
        <f t="shared" si="2068"/>
        <v>0</v>
      </c>
      <c r="BI4376" s="578">
        <f t="shared" si="2068"/>
        <v>0</v>
      </c>
      <c r="BJ4376" s="578">
        <f t="shared" si="2068"/>
        <v>0</v>
      </c>
      <c r="BK4376" s="578">
        <f t="shared" si="2068"/>
        <v>0</v>
      </c>
      <c r="BL4376" s="578">
        <f t="shared" si="2068"/>
        <v>0</v>
      </c>
      <c r="BM4376" s="578">
        <f t="shared" si="2068"/>
        <v>0</v>
      </c>
      <c r="BN4376" s="578">
        <f t="shared" si="2068"/>
        <v>0</v>
      </c>
      <c r="BO4376" s="578">
        <f t="shared" si="2068"/>
        <v>0</v>
      </c>
      <c r="BP4376" s="578">
        <f t="shared" si="2068"/>
        <v>0</v>
      </c>
      <c r="BQ4376" s="547">
        <v>1</v>
      </c>
      <c r="BR4376" s="578"/>
    </row>
    <row r="4377" spans="1:256" s="575" customFormat="1" hidden="1">
      <c r="B4377" s="576"/>
      <c r="C4377" s="577"/>
      <c r="D4377" s="578"/>
      <c r="E4377" s="579"/>
      <c r="F4377" s="578"/>
      <c r="G4377" s="580"/>
      <c r="H4377" s="581">
        <f>J4377</f>
        <v>0</v>
      </c>
      <c r="I4377" s="582"/>
      <c r="J4377" s="580">
        <f>K4377+AA4377+BM4377</f>
        <v>0</v>
      </c>
      <c r="K4377" s="578">
        <f>L4377+T4377+X4377+Y4377+Z4377</f>
        <v>0</v>
      </c>
      <c r="L4377" s="578">
        <f>M4377+S4377</f>
        <v>0</v>
      </c>
      <c r="M4377" s="578">
        <f>N4377+R4377</f>
        <v>0</v>
      </c>
      <c r="N4377" s="578">
        <f>O4377+P4377+Q4377</f>
        <v>0</v>
      </c>
      <c r="O4377" s="578"/>
      <c r="P4377" s="578"/>
      <c r="Q4377" s="578"/>
      <c r="R4377" s="578"/>
      <c r="S4377" s="578"/>
      <c r="T4377" s="578">
        <f>U4377+V4377+W4377</f>
        <v>0</v>
      </c>
      <c r="U4377" s="578"/>
      <c r="V4377" s="578"/>
      <c r="W4377" s="578"/>
      <c r="X4377" s="578"/>
      <c r="Y4377" s="578"/>
      <c r="Z4377" s="578"/>
      <c r="AA4377" s="578">
        <f xml:space="preserve"> SUM(AB4377:AI4377)+SUM(AV4377:BL4377)</f>
        <v>0</v>
      </c>
      <c r="AB4377" s="578"/>
      <c r="AC4377" s="578"/>
      <c r="AD4377" s="578"/>
      <c r="AE4377" s="578"/>
      <c r="AF4377" s="578"/>
      <c r="AG4377" s="578"/>
      <c r="AH4377" s="578"/>
      <c r="AI4377" s="578"/>
      <c r="AJ4377" s="578"/>
      <c r="AK4377" s="578"/>
      <c r="AL4377" s="578"/>
      <c r="AM4377" s="578"/>
      <c r="AN4377" s="578"/>
      <c r="AO4377" s="578"/>
      <c r="AP4377" s="578"/>
      <c r="AQ4377" s="578"/>
      <c r="AR4377" s="578"/>
      <c r="AS4377" s="578"/>
      <c r="AT4377" s="578"/>
      <c r="AU4377" s="567"/>
      <c r="AV4377" s="578"/>
      <c r="AW4377" s="578"/>
      <c r="AX4377" s="578"/>
      <c r="AY4377" s="578"/>
      <c r="AZ4377" s="578"/>
      <c r="BA4377" s="578"/>
      <c r="BB4377" s="578"/>
      <c r="BC4377" s="578"/>
      <c r="BD4377" s="578"/>
      <c r="BE4377" s="578"/>
      <c r="BF4377" s="578"/>
      <c r="BG4377" s="578"/>
      <c r="BH4377" s="578"/>
      <c r="BI4377" s="578"/>
      <c r="BJ4377" s="578"/>
      <c r="BK4377" s="578"/>
      <c r="BL4377" s="578"/>
      <c r="BM4377" s="578">
        <f>SUM(BN4377:BP4377)</f>
        <v>0</v>
      </c>
      <c r="BN4377" s="578"/>
      <c r="BO4377" s="578"/>
      <c r="BP4377" s="578"/>
      <c r="BQ4377" s="547">
        <v>1</v>
      </c>
      <c r="BR4377" s="578"/>
    </row>
    <row r="4378" spans="1:256" s="575" customFormat="1" hidden="1">
      <c r="B4378" s="576"/>
      <c r="C4378" s="577"/>
      <c r="D4378" s="578"/>
      <c r="E4378" s="579"/>
      <c r="F4378" s="578"/>
      <c r="G4378" s="580"/>
      <c r="H4378" s="581">
        <f>J4378</f>
        <v>0</v>
      </c>
      <c r="I4378" s="582"/>
      <c r="J4378" s="580">
        <f>K4378+AA4378+BM4378</f>
        <v>0</v>
      </c>
      <c r="K4378" s="578">
        <f>L4378+T4378+X4378+Y4378+Z4378</f>
        <v>0</v>
      </c>
      <c r="L4378" s="578">
        <f>M4378+S4378</f>
        <v>0</v>
      </c>
      <c r="M4378" s="578">
        <f>N4378+R4378</f>
        <v>0</v>
      </c>
      <c r="N4378" s="578">
        <f>O4378+P4378+Q4378</f>
        <v>0</v>
      </c>
      <c r="O4378" s="578"/>
      <c r="P4378" s="578"/>
      <c r="Q4378" s="578"/>
      <c r="R4378" s="578"/>
      <c r="S4378" s="578"/>
      <c r="T4378" s="578">
        <f>U4378+V4378+W4378</f>
        <v>0</v>
      </c>
      <c r="U4378" s="578"/>
      <c r="V4378" s="578"/>
      <c r="W4378" s="578"/>
      <c r="X4378" s="578"/>
      <c r="Y4378" s="578"/>
      <c r="Z4378" s="578"/>
      <c r="AA4378" s="578">
        <f xml:space="preserve"> SUM(AB4378:AI4378)+SUM(AV4378:BL4378)</f>
        <v>0</v>
      </c>
      <c r="AB4378" s="578"/>
      <c r="AC4378" s="578"/>
      <c r="AD4378" s="578"/>
      <c r="AE4378" s="578"/>
      <c r="AF4378" s="578"/>
      <c r="AG4378" s="578"/>
      <c r="AH4378" s="578"/>
      <c r="AI4378" s="578"/>
      <c r="AJ4378" s="578"/>
      <c r="AK4378" s="578"/>
      <c r="AL4378" s="578"/>
      <c r="AM4378" s="578"/>
      <c r="AN4378" s="578"/>
      <c r="AO4378" s="578"/>
      <c r="AP4378" s="578"/>
      <c r="AQ4378" s="578"/>
      <c r="AR4378" s="578"/>
      <c r="AS4378" s="578"/>
      <c r="AT4378" s="578"/>
      <c r="AU4378" s="567"/>
      <c r="AV4378" s="578"/>
      <c r="AW4378" s="578"/>
      <c r="AX4378" s="578"/>
      <c r="AY4378" s="578"/>
      <c r="AZ4378" s="578"/>
      <c r="BA4378" s="578"/>
      <c r="BB4378" s="578"/>
      <c r="BC4378" s="578"/>
      <c r="BD4378" s="578"/>
      <c r="BE4378" s="578"/>
      <c r="BF4378" s="578"/>
      <c r="BG4378" s="578"/>
      <c r="BH4378" s="578"/>
      <c r="BI4378" s="578"/>
      <c r="BJ4378" s="578"/>
      <c r="BK4378" s="578"/>
      <c r="BL4378" s="578"/>
      <c r="BM4378" s="578">
        <f>SUM(BN4378:BP4378)</f>
        <v>0</v>
      </c>
      <c r="BN4378" s="578"/>
      <c r="BO4378" s="578"/>
      <c r="BP4378" s="578"/>
      <c r="BQ4378" s="547">
        <v>1</v>
      </c>
      <c r="BR4378" s="578"/>
    </row>
    <row r="4379" spans="1:256" s="575" customFormat="1" hidden="1">
      <c r="B4379" s="576"/>
      <c r="C4379" s="577"/>
      <c r="D4379" s="578"/>
      <c r="E4379" s="579"/>
      <c r="F4379" s="578"/>
      <c r="G4379" s="580"/>
      <c r="H4379" s="581">
        <f>J4379</f>
        <v>0</v>
      </c>
      <c r="I4379" s="582"/>
      <c r="J4379" s="580">
        <f>K4379+AA4379+BM4379</f>
        <v>0</v>
      </c>
      <c r="K4379" s="578">
        <f>L4379+T4379+X4379+Y4379+Z4379</f>
        <v>0</v>
      </c>
      <c r="L4379" s="578">
        <f>M4379+S4379</f>
        <v>0</v>
      </c>
      <c r="M4379" s="578">
        <f>N4379+R4379</f>
        <v>0</v>
      </c>
      <c r="N4379" s="578">
        <f>O4379+P4379+Q4379</f>
        <v>0</v>
      </c>
      <c r="O4379" s="578"/>
      <c r="P4379" s="578"/>
      <c r="Q4379" s="578"/>
      <c r="R4379" s="578"/>
      <c r="S4379" s="578"/>
      <c r="T4379" s="578">
        <f>U4379+V4379+W4379</f>
        <v>0</v>
      </c>
      <c r="U4379" s="578"/>
      <c r="V4379" s="578"/>
      <c r="W4379" s="578"/>
      <c r="X4379" s="578"/>
      <c r="Y4379" s="578"/>
      <c r="Z4379" s="578"/>
      <c r="AA4379" s="578">
        <f xml:space="preserve"> SUM(AB4379:AI4379)+SUM(AV4379:BL4379)</f>
        <v>0</v>
      </c>
      <c r="AB4379" s="578"/>
      <c r="AC4379" s="578"/>
      <c r="AD4379" s="578"/>
      <c r="AE4379" s="578"/>
      <c r="AF4379" s="578"/>
      <c r="AG4379" s="578"/>
      <c r="AH4379" s="578"/>
      <c r="AI4379" s="578"/>
      <c r="AJ4379" s="578"/>
      <c r="AK4379" s="578"/>
      <c r="AL4379" s="578"/>
      <c r="AM4379" s="578"/>
      <c r="AN4379" s="578"/>
      <c r="AO4379" s="578"/>
      <c r="AP4379" s="578"/>
      <c r="AQ4379" s="578"/>
      <c r="AR4379" s="578"/>
      <c r="AS4379" s="578"/>
      <c r="AT4379" s="578"/>
      <c r="AU4379" s="567"/>
      <c r="AV4379" s="578"/>
      <c r="AW4379" s="578"/>
      <c r="AX4379" s="578"/>
      <c r="AY4379" s="578"/>
      <c r="AZ4379" s="578"/>
      <c r="BA4379" s="578"/>
      <c r="BB4379" s="578"/>
      <c r="BC4379" s="578"/>
      <c r="BD4379" s="578"/>
      <c r="BE4379" s="578"/>
      <c r="BF4379" s="578"/>
      <c r="BG4379" s="578"/>
      <c r="BH4379" s="578"/>
      <c r="BI4379" s="578"/>
      <c r="BJ4379" s="578"/>
      <c r="BK4379" s="578"/>
      <c r="BL4379" s="578"/>
      <c r="BM4379" s="578">
        <f>SUM(BN4379:BP4379)</f>
        <v>0</v>
      </c>
      <c r="BN4379" s="578"/>
      <c r="BO4379" s="578"/>
      <c r="BP4379" s="578"/>
      <c r="BQ4379" s="547">
        <v>1</v>
      </c>
      <c r="BR4379" s="578"/>
    </row>
    <row r="4380" spans="1:256" s="1872" customFormat="1" hidden="1">
      <c r="B4380" s="1873"/>
      <c r="C4380" s="1874"/>
      <c r="D4380" s="1875"/>
      <c r="E4380" s="1876"/>
      <c r="F4380" s="1877"/>
      <c r="G4380" s="1878"/>
      <c r="H4380" s="1879"/>
      <c r="I4380" s="1880"/>
      <c r="J4380" s="1881"/>
      <c r="L4380" s="578"/>
      <c r="R4380" s="1875"/>
      <c r="AU4380" s="1882"/>
      <c r="BQ4380" s="547">
        <v>1</v>
      </c>
    </row>
    <row r="4381" spans="1:256" s="1872" customFormat="1" hidden="1">
      <c r="B4381" s="1873"/>
      <c r="C4381" s="1874"/>
      <c r="D4381" s="1875"/>
      <c r="E4381" s="1876"/>
      <c r="F4381" s="1877"/>
      <c r="G4381" s="1878"/>
      <c r="H4381" s="1879"/>
      <c r="I4381" s="1880"/>
      <c r="J4381" s="1881"/>
      <c r="L4381" s="578"/>
      <c r="R4381" s="1875"/>
      <c r="AU4381" s="1882"/>
      <c r="BQ4381" s="547">
        <v>1</v>
      </c>
    </row>
    <row r="4382" spans="1:256" s="1872" customFormat="1" hidden="1">
      <c r="B4382" s="1873"/>
      <c r="C4382" s="1874"/>
      <c r="D4382" s="1875"/>
      <c r="E4382" s="1876"/>
      <c r="F4382" s="1877"/>
      <c r="G4382" s="1878"/>
      <c r="H4382" s="1879"/>
      <c r="I4382" s="1880"/>
      <c r="J4382" s="1881">
        <f>124-J2138</f>
        <v>124</v>
      </c>
      <c r="L4382" s="578"/>
      <c r="R4382" s="1875"/>
      <c r="AU4382" s="1882"/>
      <c r="BQ4382" s="547">
        <v>1</v>
      </c>
    </row>
    <row r="4383" spans="1:256" s="1872" customFormat="1" hidden="1">
      <c r="A4383" s="1872">
        <f>257.56-88.14</f>
        <v>169.42000000000002</v>
      </c>
      <c r="B4383" s="1873"/>
      <c r="C4383" s="1874"/>
      <c r="D4383" s="1875"/>
      <c r="E4383" s="1876"/>
      <c r="F4383" s="1877"/>
      <c r="G4383" s="1878"/>
      <c r="H4383" s="1879"/>
      <c r="I4383" s="1880"/>
      <c r="J4383" s="1881">
        <f>89.12-88.87</f>
        <v>0.25</v>
      </c>
      <c r="L4383" s="578"/>
      <c r="R4383" s="1875"/>
      <c r="AU4383" s="1882"/>
      <c r="BQ4383" s="547">
        <v>1</v>
      </c>
    </row>
    <row r="4384" spans="1:256" s="1872" customFormat="1" hidden="1">
      <c r="A4384" s="1535"/>
      <c r="B4384" s="680">
        <v>10</v>
      </c>
      <c r="C4384" s="1883"/>
      <c r="D4384" s="1538"/>
      <c r="E4384" s="1884"/>
      <c r="F4384" s="1541"/>
      <c r="G4384" s="608"/>
      <c r="H4384" s="1542"/>
      <c r="I4384" s="610"/>
      <c r="J4384" s="580">
        <f>K4384+AA4384+BM4384</f>
        <v>0</v>
      </c>
      <c r="K4384" s="578">
        <f>L4384+T4384+X4384+Y4384+Z4384</f>
        <v>0</v>
      </c>
      <c r="L4384" s="578">
        <f>M4384+S4384</f>
        <v>0</v>
      </c>
      <c r="M4384" s="611">
        <v>0</v>
      </c>
      <c r="N4384" s="1543"/>
      <c r="O4384" s="1543"/>
      <c r="P4384" s="1543"/>
      <c r="Q4384" s="1543"/>
      <c r="R4384" s="1538"/>
      <c r="S4384" s="611">
        <v>0</v>
      </c>
      <c r="T4384" s="1543"/>
      <c r="U4384" s="1543"/>
      <c r="V4384" s="1543"/>
      <c r="W4384" s="1543"/>
      <c r="X4384" s="1543"/>
      <c r="Y4384" s="1543"/>
      <c r="Z4384" s="611"/>
      <c r="AA4384" s="1543"/>
      <c r="AB4384" s="1543"/>
      <c r="AC4384" s="1543"/>
      <c r="AD4384" s="1543"/>
      <c r="AE4384" s="1543"/>
      <c r="AF4384" s="1543"/>
      <c r="AG4384" s="1543"/>
      <c r="AH4384" s="611"/>
      <c r="AI4384" s="1885">
        <v>0.1</v>
      </c>
      <c r="AJ4384" s="1543"/>
      <c r="AK4384" s="1543"/>
      <c r="AL4384" s="1543"/>
      <c r="AM4384" s="1543"/>
      <c r="AN4384" s="1543"/>
      <c r="AO4384" s="1543"/>
      <c r="AP4384" s="1543"/>
      <c r="AQ4384" s="1543"/>
      <c r="AR4384" s="1543"/>
      <c r="AS4384" s="1543"/>
      <c r="AT4384" s="1543"/>
      <c r="AU4384" s="1544"/>
      <c r="AV4384" s="1543"/>
      <c r="AW4384" s="1543"/>
      <c r="AX4384" s="1543"/>
      <c r="AY4384" s="1543"/>
      <c r="AZ4384" s="1543"/>
      <c r="BA4384" s="1543"/>
      <c r="BB4384" s="1543"/>
      <c r="BC4384" s="1543"/>
      <c r="BD4384" s="1543"/>
      <c r="BE4384" s="1543"/>
      <c r="BF4384" s="1543"/>
      <c r="BG4384" s="1543"/>
      <c r="BH4384" s="1543"/>
      <c r="BI4384" s="1543"/>
      <c r="BJ4384" s="1543"/>
      <c r="BK4384" s="1543"/>
      <c r="BL4384" s="611">
        <v>0</v>
      </c>
      <c r="BM4384" s="1543"/>
      <c r="BN4384" s="1543"/>
      <c r="BO4384" s="1543"/>
      <c r="BP4384" s="578"/>
      <c r="BQ4384" s="547">
        <v>1</v>
      </c>
      <c r="BR4384" s="1535"/>
      <c r="BS4384" s="1535"/>
      <c r="BT4384" s="1535"/>
      <c r="BU4384" s="1535"/>
      <c r="BV4384" s="1535"/>
      <c r="BW4384" s="1535"/>
      <c r="BX4384" s="1535"/>
      <c r="BY4384" s="1535"/>
      <c r="BZ4384" s="1535"/>
      <c r="CA4384" s="1535"/>
      <c r="CB4384" s="1535"/>
      <c r="CC4384" s="1535"/>
      <c r="CD4384" s="1535"/>
      <c r="CE4384" s="1535"/>
      <c r="CF4384" s="1535"/>
      <c r="CG4384" s="1535"/>
      <c r="CH4384" s="1535"/>
      <c r="CI4384" s="1535"/>
      <c r="CJ4384" s="1535"/>
      <c r="CK4384" s="1535"/>
      <c r="CL4384" s="1535"/>
      <c r="CM4384" s="1535"/>
      <c r="CN4384" s="1535"/>
      <c r="CO4384" s="1535"/>
      <c r="CP4384" s="1535"/>
      <c r="CQ4384" s="1535"/>
      <c r="CR4384" s="1535"/>
      <c r="CS4384" s="1535"/>
      <c r="CT4384" s="1535"/>
      <c r="CU4384" s="1535"/>
      <c r="CV4384" s="1535"/>
      <c r="CW4384" s="1535"/>
      <c r="CX4384" s="1535"/>
      <c r="CY4384" s="1535"/>
      <c r="CZ4384" s="1535"/>
      <c r="DA4384" s="1535"/>
      <c r="DB4384" s="1535"/>
      <c r="DC4384" s="1535"/>
      <c r="DD4384" s="1535"/>
      <c r="DE4384" s="1535"/>
      <c r="DF4384" s="1535"/>
      <c r="DG4384" s="1535"/>
      <c r="DH4384" s="1535"/>
      <c r="DI4384" s="1535"/>
      <c r="DJ4384" s="1535"/>
      <c r="DK4384" s="1535"/>
      <c r="DL4384" s="1535"/>
      <c r="DM4384" s="1535"/>
      <c r="DN4384" s="1535"/>
      <c r="DO4384" s="1535"/>
      <c r="DP4384" s="1535"/>
      <c r="DQ4384" s="1535"/>
      <c r="DR4384" s="1535"/>
      <c r="DS4384" s="1535"/>
      <c r="DT4384" s="1535"/>
      <c r="DU4384" s="1535"/>
      <c r="DV4384" s="1535"/>
      <c r="DW4384" s="1535"/>
      <c r="DX4384" s="1535"/>
      <c r="DY4384" s="1535"/>
      <c r="DZ4384" s="1535"/>
      <c r="EA4384" s="1535"/>
      <c r="EB4384" s="1535"/>
      <c r="EC4384" s="1535"/>
      <c r="ED4384" s="1535"/>
      <c r="EE4384" s="1535"/>
      <c r="EF4384" s="1535"/>
      <c r="EG4384" s="1535"/>
      <c r="EH4384" s="1535"/>
      <c r="EI4384" s="1535"/>
      <c r="EJ4384" s="1535"/>
      <c r="EK4384" s="1535"/>
      <c r="EL4384" s="1535"/>
      <c r="EM4384" s="1535"/>
      <c r="EN4384" s="1535"/>
      <c r="EO4384" s="1535"/>
      <c r="EP4384" s="1535"/>
      <c r="EQ4384" s="1535"/>
      <c r="ER4384" s="1535"/>
      <c r="ES4384" s="1535"/>
      <c r="ET4384" s="1535"/>
      <c r="EU4384" s="1535"/>
      <c r="EV4384" s="1535"/>
      <c r="EW4384" s="1535"/>
      <c r="EX4384" s="1535"/>
      <c r="EY4384" s="1535"/>
      <c r="EZ4384" s="1535"/>
      <c r="FA4384" s="1535"/>
      <c r="FB4384" s="1535"/>
      <c r="FC4384" s="1535"/>
      <c r="FD4384" s="1535"/>
      <c r="FE4384" s="1535"/>
      <c r="FF4384" s="1535"/>
      <c r="FG4384" s="1535"/>
      <c r="FH4384" s="1535"/>
      <c r="FI4384" s="1535"/>
      <c r="FJ4384" s="1535"/>
      <c r="FK4384" s="1535"/>
      <c r="FL4384" s="1535"/>
      <c r="FM4384" s="1535"/>
      <c r="FN4384" s="1535"/>
      <c r="FO4384" s="1535"/>
      <c r="FP4384" s="1535"/>
      <c r="FQ4384" s="1535"/>
      <c r="FR4384" s="1535"/>
      <c r="FS4384" s="1535"/>
      <c r="FT4384" s="1535"/>
      <c r="FU4384" s="1535"/>
      <c r="FV4384" s="1535"/>
      <c r="FW4384" s="1535"/>
      <c r="FX4384" s="1535"/>
      <c r="FY4384" s="1535"/>
      <c r="FZ4384" s="1535"/>
      <c r="GA4384" s="1535"/>
      <c r="GB4384" s="1535"/>
      <c r="GC4384" s="1535"/>
      <c r="GD4384" s="1535"/>
      <c r="GE4384" s="1535"/>
      <c r="GF4384" s="1535"/>
      <c r="GG4384" s="1535"/>
      <c r="GH4384" s="1535"/>
      <c r="GI4384" s="1535"/>
      <c r="GJ4384" s="1535"/>
      <c r="GK4384" s="1535"/>
      <c r="GL4384" s="1535"/>
      <c r="GM4384" s="1535"/>
      <c r="GN4384" s="1535"/>
      <c r="GO4384" s="1535"/>
      <c r="GP4384" s="1535"/>
      <c r="GQ4384" s="1535"/>
      <c r="GR4384" s="1535"/>
      <c r="GS4384" s="1535"/>
      <c r="GT4384" s="1535"/>
      <c r="GU4384" s="1535"/>
      <c r="GV4384" s="1535"/>
      <c r="GW4384" s="1535"/>
      <c r="GX4384" s="1535"/>
      <c r="GY4384" s="1535"/>
      <c r="GZ4384" s="1535"/>
      <c r="HA4384" s="1535"/>
      <c r="HB4384" s="1535"/>
      <c r="HC4384" s="1535"/>
      <c r="HD4384" s="1535"/>
      <c r="HE4384" s="1535"/>
      <c r="HF4384" s="1535"/>
      <c r="HG4384" s="1535"/>
      <c r="HH4384" s="1535"/>
      <c r="HI4384" s="1535"/>
      <c r="HJ4384" s="1535"/>
      <c r="HK4384" s="1535"/>
      <c r="HL4384" s="1535"/>
      <c r="HM4384" s="1535"/>
      <c r="HN4384" s="1535"/>
      <c r="HO4384" s="1535"/>
      <c r="HP4384" s="1535"/>
      <c r="HQ4384" s="1535"/>
      <c r="HR4384" s="1535"/>
      <c r="HS4384" s="1535"/>
      <c r="HT4384" s="1535"/>
      <c r="HU4384" s="1535"/>
      <c r="HV4384" s="1535"/>
      <c r="HW4384" s="1535"/>
      <c r="HX4384" s="1535"/>
      <c r="HY4384" s="1535"/>
      <c r="HZ4384" s="1535"/>
      <c r="IA4384" s="1535"/>
      <c r="IB4384" s="1535"/>
      <c r="IC4384" s="1535"/>
      <c r="ID4384" s="1535"/>
      <c r="IE4384" s="1535"/>
      <c r="IF4384" s="1535"/>
      <c r="IG4384" s="1535"/>
      <c r="IH4384" s="1535"/>
      <c r="II4384" s="1535"/>
      <c r="IJ4384" s="1535"/>
      <c r="IK4384" s="1535"/>
      <c r="IL4384" s="1535"/>
      <c r="IM4384" s="1535"/>
      <c r="IN4384" s="1535"/>
      <c r="IO4384" s="1535"/>
      <c r="IP4384" s="1535"/>
      <c r="IQ4384" s="1535"/>
      <c r="IR4384" s="1535"/>
      <c r="IS4384" s="1535"/>
      <c r="IT4384" s="1535"/>
      <c r="IU4384" s="1535"/>
      <c r="IV4384" s="1535"/>
    </row>
    <row r="4386" spans="1:68" ht="17.25" customHeight="1"/>
    <row r="4387" spans="1:68" ht="17.25" customHeight="1"/>
    <row r="4388" spans="1:68" ht="17.25" customHeight="1"/>
    <row r="4389" spans="1:68" ht="17.25" customHeight="1"/>
    <row r="4390" spans="1:68" ht="17.25" customHeight="1">
      <c r="B4390" s="531"/>
      <c r="C4390" s="531"/>
      <c r="D4390" s="531"/>
      <c r="E4390" s="1887"/>
      <c r="F4390" s="531"/>
      <c r="G4390" s="1888"/>
    </row>
    <row r="4391" spans="1:68" ht="17.25" customHeight="1">
      <c r="B4391" s="531"/>
      <c r="C4391" s="531"/>
      <c r="D4391" s="531"/>
      <c r="E4391" s="1887"/>
      <c r="F4391" s="531"/>
      <c r="G4391" s="1888"/>
      <c r="H4391" s="1888">
        <f t="shared" ref="H4391:BP4391" si="2069">SUBTOTAL(9,H6:H4379)</f>
        <v>63.024999999999999</v>
      </c>
      <c r="I4391" s="1888">
        <f t="shared" si="2069"/>
        <v>0</v>
      </c>
      <c r="J4391" s="531">
        <f t="shared" si="2069"/>
        <v>63.594999999999999</v>
      </c>
      <c r="K4391" s="531">
        <f t="shared" si="2069"/>
        <v>63.475000000000001</v>
      </c>
      <c r="L4391" s="531">
        <f t="shared" si="2069"/>
        <v>63.475000000000001</v>
      </c>
      <c r="M4391" s="531">
        <f t="shared" si="2069"/>
        <v>4.21</v>
      </c>
      <c r="N4391" s="531">
        <f t="shared" si="2069"/>
        <v>2.64</v>
      </c>
      <c r="O4391" s="516">
        <f t="shared" si="2069"/>
        <v>2.64</v>
      </c>
      <c r="P4391" s="531">
        <f t="shared" si="2069"/>
        <v>0</v>
      </c>
      <c r="Q4391" s="531">
        <f t="shared" si="2069"/>
        <v>0</v>
      </c>
      <c r="R4391" s="516">
        <f t="shared" si="2069"/>
        <v>1.5699999999999998</v>
      </c>
      <c r="S4391" s="531">
        <f t="shared" si="2069"/>
        <v>59.265000000000001</v>
      </c>
      <c r="T4391" s="531">
        <f t="shared" si="2069"/>
        <v>0</v>
      </c>
      <c r="U4391" s="531">
        <f t="shared" si="2069"/>
        <v>0</v>
      </c>
      <c r="V4391" s="531">
        <f t="shared" si="2069"/>
        <v>0</v>
      </c>
      <c r="W4391" s="531">
        <f t="shared" si="2069"/>
        <v>0</v>
      </c>
      <c r="X4391" s="531">
        <f t="shared" si="2069"/>
        <v>0</v>
      </c>
      <c r="Y4391" s="531">
        <f t="shared" si="2069"/>
        <v>0</v>
      </c>
      <c r="Z4391" s="531">
        <f t="shared" si="2069"/>
        <v>0</v>
      </c>
      <c r="AA4391" s="531">
        <f t="shared" si="2069"/>
        <v>7.0000000000000007E-2</v>
      </c>
      <c r="AB4391" s="531">
        <f t="shared" si="2069"/>
        <v>0</v>
      </c>
      <c r="AC4391" s="531">
        <f t="shared" si="2069"/>
        <v>0</v>
      </c>
      <c r="AD4391" s="531">
        <f t="shared" si="2069"/>
        <v>0</v>
      </c>
      <c r="AE4391" s="531">
        <f t="shared" si="2069"/>
        <v>0</v>
      </c>
      <c r="AF4391" s="531">
        <f t="shared" si="2069"/>
        <v>0</v>
      </c>
      <c r="AG4391" s="531">
        <f t="shared" si="2069"/>
        <v>0</v>
      </c>
      <c r="AH4391" s="531">
        <f t="shared" si="2069"/>
        <v>0</v>
      </c>
      <c r="AI4391" s="531">
        <f t="shared" si="2069"/>
        <v>7.0000000000000007E-2</v>
      </c>
      <c r="AJ4391" s="531">
        <f t="shared" si="2069"/>
        <v>7.0000000000000007E-2</v>
      </c>
      <c r="AK4391" s="531">
        <f t="shared" si="2069"/>
        <v>0</v>
      </c>
      <c r="AL4391" s="531">
        <f t="shared" si="2069"/>
        <v>0</v>
      </c>
      <c r="AM4391" s="534">
        <f t="shared" si="2069"/>
        <v>0</v>
      </c>
      <c r="AN4391" s="531">
        <f t="shared" si="2069"/>
        <v>0</v>
      </c>
      <c r="AO4391" s="531">
        <f t="shared" si="2069"/>
        <v>0</v>
      </c>
      <c r="AP4391" s="531">
        <f t="shared" si="2069"/>
        <v>0</v>
      </c>
      <c r="AQ4391" s="531">
        <f t="shared" si="2069"/>
        <v>0</v>
      </c>
      <c r="AR4391" s="531">
        <f t="shared" si="2069"/>
        <v>0</v>
      </c>
      <c r="AS4391" s="531">
        <f t="shared" si="2069"/>
        <v>0</v>
      </c>
      <c r="AT4391" s="531">
        <f t="shared" si="2069"/>
        <v>0</v>
      </c>
      <c r="AV4391" s="531">
        <f t="shared" si="2069"/>
        <v>0</v>
      </c>
      <c r="AW4391" s="531">
        <f t="shared" si="2069"/>
        <v>0</v>
      </c>
      <c r="AX4391" s="531">
        <f t="shared" si="2069"/>
        <v>0</v>
      </c>
      <c r="AY4391" s="531">
        <f t="shared" si="2069"/>
        <v>0</v>
      </c>
      <c r="AZ4391" s="531">
        <f t="shared" si="2069"/>
        <v>0</v>
      </c>
      <c r="BA4391" s="531">
        <f t="shared" si="2069"/>
        <v>0</v>
      </c>
      <c r="BB4391" s="531">
        <f t="shared" si="2069"/>
        <v>0</v>
      </c>
      <c r="BC4391" s="531">
        <f t="shared" si="2069"/>
        <v>0</v>
      </c>
      <c r="BD4391" s="531">
        <f t="shared" si="2069"/>
        <v>0</v>
      </c>
      <c r="BE4391" s="531">
        <f t="shared" si="2069"/>
        <v>0</v>
      </c>
      <c r="BF4391" s="531">
        <f t="shared" si="2069"/>
        <v>0</v>
      </c>
      <c r="BG4391" s="531">
        <f t="shared" si="2069"/>
        <v>0</v>
      </c>
      <c r="BH4391" s="531">
        <f t="shared" si="2069"/>
        <v>0</v>
      </c>
      <c r="BI4391" s="531">
        <f t="shared" si="2069"/>
        <v>0</v>
      </c>
      <c r="BJ4391" s="531">
        <f t="shared" si="2069"/>
        <v>0</v>
      </c>
      <c r="BK4391" s="531">
        <f t="shared" si="2069"/>
        <v>0</v>
      </c>
      <c r="BL4391" s="531">
        <f t="shared" si="2069"/>
        <v>0</v>
      </c>
      <c r="BM4391" s="531">
        <f t="shared" si="2069"/>
        <v>0.05</v>
      </c>
      <c r="BN4391" s="531">
        <f t="shared" si="2069"/>
        <v>0.05</v>
      </c>
      <c r="BO4391" s="531">
        <f t="shared" si="2069"/>
        <v>0</v>
      </c>
      <c r="BP4391" s="531">
        <f t="shared" si="2069"/>
        <v>0</v>
      </c>
    </row>
    <row r="4392" spans="1:68" ht="17.25" customHeight="1">
      <c r="B4392" s="531"/>
      <c r="C4392" s="531"/>
      <c r="D4392" s="531"/>
      <c r="E4392" s="1887"/>
      <c r="F4392" s="531"/>
      <c r="G4392" s="1888"/>
    </row>
    <row r="4393" spans="1:68" ht="17.25" customHeight="1">
      <c r="R4393" s="531"/>
    </row>
    <row r="4394" spans="1:68" ht="17.25" customHeight="1">
      <c r="B4394" s="531"/>
      <c r="C4394" s="531"/>
      <c r="D4394" s="531"/>
      <c r="E4394" s="1887"/>
      <c r="F4394" s="531"/>
      <c r="G4394" s="1888"/>
      <c r="H4394" s="531"/>
      <c r="I4394" s="531"/>
      <c r="J4394" s="531"/>
      <c r="O4394" s="531"/>
      <c r="R4394" s="531"/>
    </row>
    <row r="4395" spans="1:68" ht="17.25" customHeight="1">
      <c r="H4395" s="531"/>
      <c r="I4395" s="531"/>
      <c r="J4395" s="531"/>
      <c r="O4395" s="531"/>
      <c r="R4395" s="531"/>
    </row>
    <row r="4396" spans="1:68" ht="17.25" customHeight="1">
      <c r="H4396" s="531"/>
      <c r="I4396" s="531"/>
      <c r="J4396" s="531"/>
      <c r="O4396" s="531"/>
      <c r="R4396" s="531"/>
    </row>
    <row r="4397" spans="1:68" ht="17.25" customHeight="1">
      <c r="H4397" s="531"/>
      <c r="I4397" s="531"/>
      <c r="J4397" s="531"/>
      <c r="O4397" s="531"/>
      <c r="R4397" s="531"/>
    </row>
    <row r="4398" spans="1:68" ht="17.25" customHeight="1">
      <c r="A4398" s="531"/>
      <c r="H4398" s="531"/>
      <c r="I4398" s="531"/>
      <c r="J4398" s="531"/>
      <c r="O4398" s="531"/>
      <c r="R4398" s="531"/>
    </row>
    <row r="4399" spans="1:68" ht="17.25" customHeight="1">
      <c r="A4399" s="531"/>
      <c r="H4399" s="531"/>
      <c r="I4399" s="531"/>
      <c r="J4399" s="531"/>
      <c r="O4399" s="531"/>
      <c r="R4399" s="531"/>
    </row>
    <row r="4400" spans="1:68" ht="17.25" customHeight="1">
      <c r="A4400" s="531"/>
      <c r="H4400" s="531"/>
      <c r="I4400" s="531"/>
      <c r="J4400" s="531"/>
      <c r="O4400" s="531"/>
      <c r="R4400" s="531"/>
    </row>
    <row r="4401" spans="1:18" ht="17.25" customHeight="1">
      <c r="A4401" s="531"/>
      <c r="H4401" s="531"/>
      <c r="I4401" s="531"/>
      <c r="J4401" s="531"/>
      <c r="O4401" s="531"/>
      <c r="R4401" s="531"/>
    </row>
    <row r="4402" spans="1:18" ht="17.25" customHeight="1">
      <c r="A4402" s="531"/>
      <c r="H4402" s="531"/>
      <c r="I4402" s="531"/>
      <c r="J4402" s="531"/>
      <c r="O4402" s="531"/>
      <c r="R4402" s="531"/>
    </row>
    <row r="4403" spans="1:18" ht="17.25" customHeight="1">
      <c r="A4403" s="531"/>
      <c r="H4403" s="531"/>
      <c r="I4403" s="531"/>
      <c r="J4403" s="531"/>
      <c r="O4403" s="531"/>
      <c r="R4403" s="531"/>
    </row>
    <row r="4404" spans="1:18" ht="17.25" customHeight="1">
      <c r="A4404" s="531"/>
      <c r="H4404" s="531"/>
      <c r="I4404" s="531"/>
      <c r="J4404" s="531"/>
      <c r="O4404" s="531"/>
      <c r="R4404" s="531"/>
    </row>
    <row r="4405" spans="1:18" ht="17.25" customHeight="1">
      <c r="A4405" s="531"/>
      <c r="H4405" s="531"/>
      <c r="I4405" s="531"/>
      <c r="J4405" s="531"/>
      <c r="O4405" s="531"/>
      <c r="R4405" s="531"/>
    </row>
    <row r="4406" spans="1:18" ht="17.25" customHeight="1">
      <c r="A4406" s="531"/>
      <c r="H4406" s="531"/>
      <c r="I4406" s="531"/>
      <c r="J4406" s="531"/>
      <c r="O4406" s="531"/>
      <c r="R4406" s="531"/>
    </row>
    <row r="4407" spans="1:18" ht="17.25" customHeight="1">
      <c r="A4407" s="531"/>
      <c r="H4407" s="531"/>
      <c r="I4407" s="531"/>
      <c r="J4407" s="531"/>
      <c r="O4407" s="531"/>
      <c r="R4407" s="531"/>
    </row>
    <row r="4408" spans="1:18" ht="17.25" customHeight="1">
      <c r="A4408" s="531"/>
      <c r="H4408" s="531"/>
      <c r="I4408" s="531"/>
      <c r="J4408" s="531"/>
      <c r="O4408" s="531"/>
      <c r="R4408" s="531"/>
    </row>
    <row r="4409" spans="1:18" ht="17.25" customHeight="1">
      <c r="A4409" s="531"/>
      <c r="H4409" s="531"/>
      <c r="I4409" s="531"/>
      <c r="J4409" s="531"/>
      <c r="O4409" s="531"/>
      <c r="R4409" s="531"/>
    </row>
    <row r="4410" spans="1:18" ht="17.25" customHeight="1">
      <c r="A4410" s="531"/>
      <c r="B4410" s="531"/>
      <c r="C4410" s="531"/>
      <c r="D4410" s="531"/>
      <c r="E4410" s="1887"/>
      <c r="F4410" s="531"/>
      <c r="G4410" s="531"/>
      <c r="H4410" s="531"/>
      <c r="I4410" s="531"/>
      <c r="J4410" s="531"/>
      <c r="O4410" s="531"/>
      <c r="R4410" s="531"/>
    </row>
    <row r="4411" spans="1:18" ht="17.25" customHeight="1">
      <c r="A4411" s="531"/>
      <c r="B4411" s="531"/>
      <c r="C4411" s="531"/>
      <c r="D4411" s="531"/>
      <c r="E4411" s="1887"/>
      <c r="F4411" s="531"/>
      <c r="G4411" s="531"/>
      <c r="H4411" s="531"/>
      <c r="I4411" s="531"/>
      <c r="J4411" s="531"/>
      <c r="O4411" s="531"/>
      <c r="R4411" s="531"/>
    </row>
    <row r="4412" spans="1:18" ht="17.25" customHeight="1">
      <c r="A4412" s="531"/>
      <c r="B4412" s="531"/>
      <c r="C4412" s="531"/>
      <c r="D4412" s="531"/>
      <c r="E4412" s="1887"/>
      <c r="F4412" s="531"/>
      <c r="G4412" s="531"/>
      <c r="H4412" s="531"/>
      <c r="I4412" s="531"/>
      <c r="J4412" s="531"/>
      <c r="O4412" s="531"/>
      <c r="R4412" s="531"/>
    </row>
    <row r="4413" spans="1:18">
      <c r="A4413" s="531"/>
      <c r="B4413" s="531"/>
      <c r="C4413" s="531"/>
      <c r="D4413" s="531"/>
      <c r="E4413" s="1887"/>
      <c r="F4413" s="531"/>
      <c r="G4413" s="531"/>
      <c r="H4413" s="531"/>
      <c r="I4413" s="531"/>
      <c r="J4413" s="531"/>
      <c r="O4413" s="531"/>
      <c r="R4413" s="531"/>
    </row>
    <row r="4414" spans="1:18">
      <c r="A4414" s="531"/>
      <c r="B4414" s="531"/>
      <c r="C4414" s="531"/>
      <c r="D4414" s="531"/>
      <c r="E4414" s="1887"/>
      <c r="F4414" s="531"/>
      <c r="G4414" s="531"/>
      <c r="H4414" s="531"/>
      <c r="I4414" s="531"/>
      <c r="J4414" s="531"/>
      <c r="O4414" s="531"/>
      <c r="R4414" s="531"/>
    </row>
    <row r="4415" spans="1:18">
      <c r="A4415" s="531"/>
      <c r="B4415" s="531"/>
      <c r="C4415" s="531"/>
      <c r="D4415" s="531"/>
      <c r="E4415" s="1887"/>
      <c r="F4415" s="531"/>
      <c r="G4415" s="531"/>
      <c r="H4415" s="531"/>
      <c r="I4415" s="531"/>
      <c r="J4415" s="531"/>
      <c r="O4415" s="531"/>
      <c r="R4415" s="531"/>
    </row>
    <row r="4416" spans="1:18">
      <c r="A4416" s="531"/>
      <c r="B4416" s="531"/>
      <c r="C4416" s="531"/>
      <c r="D4416" s="531"/>
      <c r="E4416" s="1887"/>
      <c r="F4416" s="531"/>
      <c r="G4416" s="531"/>
      <c r="H4416" s="531"/>
      <c r="I4416" s="531"/>
      <c r="J4416" s="531"/>
      <c r="O4416" s="531"/>
      <c r="R4416" s="531"/>
    </row>
    <row r="4417" spans="1:18">
      <c r="A4417" s="531"/>
      <c r="B4417" s="531"/>
      <c r="C4417" s="531"/>
      <c r="D4417" s="531"/>
      <c r="E4417" s="1887"/>
      <c r="F4417" s="531"/>
      <c r="G4417" s="531"/>
      <c r="H4417" s="531"/>
      <c r="I4417" s="531"/>
      <c r="J4417" s="531"/>
      <c r="O4417" s="531"/>
      <c r="R4417" s="531"/>
    </row>
    <row r="4418" spans="1:18">
      <c r="A4418" s="531"/>
      <c r="B4418" s="531"/>
      <c r="C4418" s="531"/>
      <c r="D4418" s="531"/>
      <c r="E4418" s="1887"/>
      <c r="F4418" s="531"/>
      <c r="G4418" s="531"/>
      <c r="H4418" s="531"/>
      <c r="I4418" s="531"/>
      <c r="J4418" s="531"/>
      <c r="O4418" s="531"/>
      <c r="R4418" s="531"/>
    </row>
    <row r="4419" spans="1:18">
      <c r="A4419" s="531"/>
      <c r="B4419" s="531"/>
      <c r="C4419" s="531"/>
      <c r="D4419" s="531"/>
      <c r="E4419" s="1887"/>
      <c r="F4419" s="531"/>
      <c r="G4419" s="531"/>
      <c r="H4419" s="531"/>
      <c r="I4419" s="531"/>
      <c r="J4419" s="531"/>
      <c r="O4419" s="531"/>
      <c r="R4419" s="531"/>
    </row>
    <row r="4420" spans="1:18">
      <c r="A4420" s="531"/>
      <c r="B4420" s="531"/>
      <c r="C4420" s="531"/>
      <c r="D4420" s="531"/>
      <c r="E4420" s="1887"/>
      <c r="F4420" s="531"/>
      <c r="G4420" s="531"/>
      <c r="H4420" s="531"/>
      <c r="I4420" s="531"/>
      <c r="J4420" s="531"/>
      <c r="O4420" s="531"/>
      <c r="R4420" s="531"/>
    </row>
    <row r="4421" spans="1:18">
      <c r="A4421" s="531"/>
      <c r="B4421" s="531"/>
      <c r="C4421" s="531"/>
      <c r="D4421" s="531"/>
      <c r="E4421" s="1887"/>
      <c r="F4421" s="531"/>
      <c r="G4421" s="531"/>
      <c r="H4421" s="531"/>
      <c r="I4421" s="531"/>
      <c r="J4421" s="531"/>
      <c r="O4421" s="531"/>
      <c r="R4421" s="531"/>
    </row>
    <row r="4422" spans="1:18">
      <c r="A4422" s="531"/>
      <c r="B4422" s="531"/>
      <c r="C4422" s="531"/>
      <c r="D4422" s="531"/>
      <c r="E4422" s="1887"/>
      <c r="F4422" s="531"/>
      <c r="G4422" s="531"/>
      <c r="H4422" s="531"/>
      <c r="I4422" s="531"/>
      <c r="J4422" s="531"/>
      <c r="O4422" s="531"/>
      <c r="R4422" s="531"/>
    </row>
    <row r="4423" spans="1:18">
      <c r="A4423" s="531"/>
      <c r="B4423" s="531"/>
      <c r="C4423" s="531"/>
      <c r="D4423" s="531"/>
      <c r="E4423" s="1887"/>
      <c r="F4423" s="531"/>
      <c r="G4423" s="531"/>
      <c r="H4423" s="531"/>
      <c r="I4423" s="531"/>
      <c r="J4423" s="531"/>
      <c r="O4423" s="531"/>
      <c r="R4423" s="531"/>
    </row>
    <row r="4424" spans="1:18">
      <c r="A4424" s="531"/>
      <c r="B4424" s="531"/>
      <c r="C4424" s="531"/>
      <c r="D4424" s="531"/>
      <c r="E4424" s="1887"/>
      <c r="F4424" s="531"/>
      <c r="G4424" s="531"/>
      <c r="H4424" s="531"/>
      <c r="I4424" s="531"/>
      <c r="J4424" s="531"/>
      <c r="O4424" s="531"/>
      <c r="R4424" s="531"/>
    </row>
    <row r="4425" spans="1:18">
      <c r="A4425" s="531"/>
      <c r="B4425" s="531"/>
      <c r="C4425" s="531"/>
      <c r="D4425" s="531"/>
      <c r="E4425" s="1887"/>
      <c r="F4425" s="531"/>
      <c r="G4425" s="531"/>
      <c r="H4425" s="531"/>
      <c r="I4425" s="531"/>
      <c r="J4425" s="531"/>
      <c r="O4425" s="531"/>
      <c r="R4425" s="531"/>
    </row>
    <row r="4426" spans="1:18">
      <c r="A4426" s="531"/>
      <c r="B4426" s="531"/>
      <c r="C4426" s="531"/>
      <c r="D4426" s="531"/>
      <c r="E4426" s="1887"/>
      <c r="F4426" s="531"/>
      <c r="G4426" s="531"/>
      <c r="H4426" s="531"/>
      <c r="I4426" s="531"/>
      <c r="J4426" s="531"/>
      <c r="O4426" s="531"/>
      <c r="R4426" s="531"/>
    </row>
    <row r="4427" spans="1:18">
      <c r="A4427" s="531"/>
      <c r="B4427" s="531"/>
      <c r="C4427" s="531"/>
      <c r="D4427" s="531"/>
      <c r="E4427" s="1887"/>
      <c r="F4427" s="531"/>
      <c r="G4427" s="531"/>
      <c r="H4427" s="531"/>
      <c r="I4427" s="531"/>
      <c r="J4427" s="531"/>
      <c r="O4427" s="531"/>
      <c r="R4427" s="531"/>
    </row>
    <row r="4428" spans="1:18">
      <c r="A4428" s="531"/>
      <c r="B4428" s="531"/>
      <c r="C4428" s="531"/>
      <c r="D4428" s="531"/>
      <c r="E4428" s="1887"/>
      <c r="F4428" s="531"/>
      <c r="G4428" s="531"/>
      <c r="H4428" s="531"/>
      <c r="I4428" s="531"/>
      <c r="J4428" s="531"/>
      <c r="O4428" s="531"/>
      <c r="R4428" s="531"/>
    </row>
    <row r="4429" spans="1:18">
      <c r="A4429" s="531"/>
      <c r="B4429" s="531"/>
      <c r="C4429" s="531"/>
      <c r="D4429" s="531"/>
      <c r="E4429" s="1887"/>
      <c r="F4429" s="531"/>
      <c r="G4429" s="531"/>
      <c r="H4429" s="531"/>
      <c r="I4429" s="531"/>
      <c r="J4429" s="531"/>
      <c r="O4429" s="531"/>
      <c r="R4429" s="531"/>
    </row>
    <row r="4430" spans="1:18">
      <c r="A4430" s="531"/>
      <c r="B4430" s="531"/>
      <c r="C4430" s="531"/>
      <c r="D4430" s="531"/>
      <c r="E4430" s="1887"/>
      <c r="F4430" s="531"/>
      <c r="G4430" s="531"/>
      <c r="H4430" s="531"/>
      <c r="I4430" s="531"/>
      <c r="J4430" s="531"/>
      <c r="O4430" s="531"/>
      <c r="R4430" s="531"/>
    </row>
    <row r="4431" spans="1:18">
      <c r="A4431" s="531"/>
      <c r="B4431" s="531"/>
      <c r="C4431" s="531"/>
      <c r="D4431" s="531"/>
      <c r="E4431" s="1887"/>
      <c r="F4431" s="531"/>
      <c r="G4431" s="531"/>
      <c r="H4431" s="531"/>
      <c r="I4431" s="531"/>
      <c r="J4431" s="531"/>
      <c r="O4431" s="531"/>
      <c r="R4431" s="531"/>
    </row>
    <row r="4432" spans="1:18">
      <c r="A4432" s="531"/>
      <c r="B4432" s="531"/>
      <c r="C4432" s="531"/>
      <c r="D4432" s="531"/>
      <c r="E4432" s="1887"/>
      <c r="F4432" s="531"/>
      <c r="G4432" s="531"/>
      <c r="H4432" s="531"/>
      <c r="I4432" s="531"/>
      <c r="J4432" s="531"/>
      <c r="O4432" s="531"/>
      <c r="R4432" s="531"/>
    </row>
    <row r="4433" spans="1:18">
      <c r="A4433" s="531"/>
      <c r="B4433" s="531"/>
      <c r="C4433" s="531"/>
      <c r="D4433" s="531"/>
      <c r="E4433" s="1887"/>
      <c r="F4433" s="531"/>
      <c r="G4433" s="531"/>
      <c r="H4433" s="531"/>
      <c r="I4433" s="531"/>
      <c r="J4433" s="531"/>
      <c r="O4433" s="531"/>
      <c r="R4433" s="531"/>
    </row>
    <row r="4434" spans="1:18">
      <c r="A4434" s="531"/>
      <c r="B4434" s="531"/>
      <c r="C4434" s="531"/>
      <c r="D4434" s="531"/>
      <c r="E4434" s="1887"/>
      <c r="F4434" s="531"/>
      <c r="G4434" s="531"/>
      <c r="H4434" s="531"/>
      <c r="I4434" s="531"/>
      <c r="J4434" s="531"/>
      <c r="O4434" s="531"/>
      <c r="R4434" s="531"/>
    </row>
    <row r="4435" spans="1:18">
      <c r="A4435" s="531"/>
      <c r="B4435" s="531"/>
      <c r="C4435" s="531"/>
      <c r="D4435" s="531"/>
      <c r="E4435" s="1887"/>
      <c r="F4435" s="531"/>
      <c r="G4435" s="531"/>
      <c r="H4435" s="531"/>
      <c r="I4435" s="531"/>
      <c r="J4435" s="531"/>
      <c r="O4435" s="531"/>
      <c r="R4435" s="531"/>
    </row>
    <row r="4436" spans="1:18">
      <c r="A4436" s="531"/>
      <c r="B4436" s="531"/>
      <c r="C4436" s="531"/>
      <c r="D4436" s="531"/>
      <c r="E4436" s="1887"/>
      <c r="F4436" s="531"/>
      <c r="G4436" s="531"/>
      <c r="H4436" s="531"/>
      <c r="I4436" s="531"/>
      <c r="J4436" s="531"/>
      <c r="O4436" s="531"/>
      <c r="R4436" s="531"/>
    </row>
    <row r="4437" spans="1:18">
      <c r="A4437" s="531"/>
      <c r="B4437" s="531"/>
      <c r="C4437" s="531"/>
      <c r="D4437" s="531"/>
      <c r="E4437" s="1887"/>
      <c r="F4437" s="531"/>
      <c r="G4437" s="531"/>
      <c r="H4437" s="531"/>
      <c r="I4437" s="531"/>
      <c r="J4437" s="531"/>
      <c r="O4437" s="531"/>
      <c r="R4437" s="531"/>
    </row>
    <row r="4438" spans="1:18">
      <c r="A4438" s="531"/>
      <c r="B4438" s="531"/>
      <c r="C4438" s="531"/>
      <c r="D4438" s="531"/>
      <c r="E4438" s="1887"/>
      <c r="F4438" s="531"/>
      <c r="G4438" s="531"/>
      <c r="H4438" s="531"/>
      <c r="I4438" s="531"/>
      <c r="J4438" s="531"/>
      <c r="O4438" s="531"/>
      <c r="R4438" s="531"/>
    </row>
    <row r="4439" spans="1:18">
      <c r="A4439" s="531"/>
      <c r="B4439" s="531"/>
      <c r="C4439" s="531"/>
      <c r="D4439" s="531"/>
      <c r="E4439" s="1887"/>
      <c r="F4439" s="531"/>
      <c r="G4439" s="531"/>
      <c r="H4439" s="531"/>
      <c r="I4439" s="531"/>
      <c r="J4439" s="531"/>
      <c r="O4439" s="531"/>
      <c r="R4439" s="531"/>
    </row>
    <row r="4440" spans="1:18">
      <c r="A4440" s="531"/>
      <c r="B4440" s="531"/>
      <c r="C4440" s="531"/>
      <c r="D4440" s="531"/>
      <c r="E4440" s="1887"/>
      <c r="F4440" s="531"/>
      <c r="G4440" s="531"/>
      <c r="H4440" s="531"/>
      <c r="I4440" s="531"/>
      <c r="J4440" s="531"/>
      <c r="O4440" s="531"/>
      <c r="R4440" s="531"/>
    </row>
    <row r="4441" spans="1:18">
      <c r="A4441" s="531"/>
      <c r="B4441" s="531"/>
      <c r="C4441" s="531"/>
      <c r="D4441" s="531"/>
      <c r="E4441" s="1887"/>
      <c r="F4441" s="531"/>
      <c r="G4441" s="531"/>
      <c r="H4441" s="531"/>
      <c r="I4441" s="531"/>
      <c r="J4441" s="531"/>
      <c r="O4441" s="531"/>
      <c r="R4441" s="531"/>
    </row>
    <row r="4442" spans="1:18">
      <c r="A4442" s="531"/>
      <c r="B4442" s="531"/>
      <c r="C4442" s="531"/>
      <c r="D4442" s="531"/>
      <c r="E4442" s="1887"/>
      <c r="F4442" s="531"/>
      <c r="G4442" s="531"/>
      <c r="H4442" s="531"/>
      <c r="I4442" s="531"/>
      <c r="J4442" s="531"/>
      <c r="O4442" s="531"/>
      <c r="R4442" s="531"/>
    </row>
    <row r="4443" spans="1:18">
      <c r="A4443" s="531"/>
      <c r="B4443" s="531"/>
      <c r="C4443" s="531"/>
      <c r="D4443" s="531"/>
      <c r="E4443" s="1887"/>
      <c r="F4443" s="531"/>
      <c r="G4443" s="531"/>
      <c r="H4443" s="531"/>
      <c r="I4443" s="531"/>
      <c r="J4443" s="531"/>
      <c r="O4443" s="531"/>
      <c r="R4443" s="531"/>
    </row>
    <row r="4444" spans="1:18">
      <c r="A4444" s="531"/>
      <c r="B4444" s="531"/>
      <c r="C4444" s="531"/>
      <c r="D4444" s="531"/>
      <c r="E4444" s="1887"/>
      <c r="F4444" s="531"/>
      <c r="G4444" s="531"/>
      <c r="H4444" s="531"/>
      <c r="I4444" s="531"/>
      <c r="J4444" s="531"/>
      <c r="O4444" s="531"/>
      <c r="R4444" s="531"/>
    </row>
    <row r="4445" spans="1:18">
      <c r="A4445" s="531"/>
      <c r="B4445" s="531"/>
      <c r="C4445" s="531"/>
      <c r="D4445" s="531"/>
      <c r="E4445" s="1887"/>
      <c r="F4445" s="531"/>
      <c r="G4445" s="531"/>
      <c r="H4445" s="531"/>
      <c r="I4445" s="531"/>
      <c r="J4445" s="531"/>
      <c r="O4445" s="531"/>
      <c r="R4445" s="531"/>
    </row>
    <row r="4446" spans="1:18">
      <c r="A4446" s="531"/>
      <c r="B4446" s="531"/>
      <c r="C4446" s="531"/>
      <c r="D4446" s="531"/>
      <c r="E4446" s="1887"/>
      <c r="F4446" s="531"/>
      <c r="G4446" s="531"/>
      <c r="H4446" s="531"/>
      <c r="I4446" s="531"/>
      <c r="J4446" s="531"/>
      <c r="O4446" s="531"/>
      <c r="R4446" s="531"/>
    </row>
    <row r="4447" spans="1:18">
      <c r="A4447" s="531"/>
      <c r="B4447" s="531"/>
      <c r="C4447" s="531"/>
      <c r="D4447" s="531"/>
      <c r="E4447" s="1887"/>
      <c r="F4447" s="531"/>
      <c r="G4447" s="531"/>
      <c r="H4447" s="531"/>
      <c r="I4447" s="531"/>
      <c r="J4447" s="531"/>
      <c r="O4447" s="531"/>
      <c r="R4447" s="531"/>
    </row>
    <row r="4448" spans="1:18">
      <c r="A4448" s="531"/>
      <c r="B4448" s="531"/>
      <c r="C4448" s="531"/>
      <c r="D4448" s="531"/>
      <c r="E4448" s="1887"/>
      <c r="F4448" s="531"/>
      <c r="G4448" s="531"/>
      <c r="H4448" s="531"/>
      <c r="I4448" s="531"/>
      <c r="J4448" s="531"/>
      <c r="O4448" s="531"/>
      <c r="R4448" s="531"/>
    </row>
    <row r="4449" spans="1:18">
      <c r="A4449" s="531"/>
      <c r="B4449" s="531"/>
      <c r="C4449" s="531"/>
      <c r="D4449" s="531"/>
      <c r="E4449" s="1887"/>
      <c r="F4449" s="531"/>
      <c r="G4449" s="531"/>
      <c r="H4449" s="531"/>
      <c r="I4449" s="531"/>
      <c r="J4449" s="531"/>
      <c r="O4449" s="531"/>
      <c r="R4449" s="531"/>
    </row>
    <row r="4450" spans="1:18">
      <c r="A4450" s="531"/>
      <c r="B4450" s="531"/>
      <c r="C4450" s="531"/>
      <c r="D4450" s="531"/>
      <c r="E4450" s="1887"/>
      <c r="F4450" s="531"/>
      <c r="G4450" s="531"/>
      <c r="H4450" s="531"/>
      <c r="I4450" s="531"/>
      <c r="J4450" s="531"/>
      <c r="O4450" s="531"/>
      <c r="R4450" s="531"/>
    </row>
    <row r="4451" spans="1:18">
      <c r="A4451" s="531"/>
      <c r="B4451" s="531"/>
      <c r="C4451" s="531"/>
      <c r="D4451" s="531"/>
      <c r="E4451" s="1887"/>
      <c r="F4451" s="531"/>
      <c r="G4451" s="531"/>
      <c r="H4451" s="531"/>
      <c r="I4451" s="531"/>
      <c r="J4451" s="531"/>
      <c r="O4451" s="531"/>
      <c r="R4451" s="531"/>
    </row>
    <row r="4452" spans="1:18">
      <c r="A4452" s="531"/>
      <c r="B4452" s="531"/>
      <c r="C4452" s="531"/>
      <c r="D4452" s="531"/>
      <c r="E4452" s="1887"/>
      <c r="F4452" s="531"/>
      <c r="G4452" s="531"/>
      <c r="H4452" s="531"/>
      <c r="I4452" s="531"/>
      <c r="J4452" s="531"/>
      <c r="O4452" s="531"/>
      <c r="R4452" s="531"/>
    </row>
    <row r="4453" spans="1:18">
      <c r="A4453" s="531"/>
      <c r="B4453" s="531"/>
      <c r="C4453" s="531"/>
      <c r="D4453" s="531"/>
      <c r="E4453" s="1887"/>
      <c r="F4453" s="531"/>
      <c r="G4453" s="531"/>
      <c r="H4453" s="531"/>
      <c r="I4453" s="531"/>
      <c r="J4453" s="531"/>
      <c r="O4453" s="531"/>
      <c r="R4453" s="531"/>
    </row>
    <row r="4454" spans="1:18">
      <c r="A4454" s="531"/>
      <c r="B4454" s="531"/>
      <c r="C4454" s="531"/>
      <c r="D4454" s="531"/>
      <c r="E4454" s="1887"/>
      <c r="F4454" s="531"/>
      <c r="G4454" s="531"/>
      <c r="H4454" s="531"/>
      <c r="I4454" s="531"/>
      <c r="J4454" s="531"/>
      <c r="O4454" s="531"/>
      <c r="R4454" s="531"/>
    </row>
    <row r="4455" spans="1:18">
      <c r="A4455" s="531"/>
      <c r="B4455" s="531"/>
      <c r="C4455" s="531"/>
      <c r="D4455" s="531"/>
      <c r="E4455" s="1887"/>
      <c r="F4455" s="531"/>
      <c r="G4455" s="531"/>
      <c r="H4455" s="531"/>
      <c r="I4455" s="531"/>
      <c r="J4455" s="531"/>
      <c r="O4455" s="531"/>
      <c r="R4455" s="531"/>
    </row>
    <row r="4456" spans="1:18">
      <c r="A4456" s="531"/>
      <c r="B4456" s="531"/>
      <c r="C4456" s="531"/>
      <c r="D4456" s="531"/>
      <c r="E4456" s="1887"/>
      <c r="F4456" s="531"/>
      <c r="G4456" s="531"/>
      <c r="H4456" s="531"/>
      <c r="I4456" s="531"/>
      <c r="J4456" s="531"/>
      <c r="O4456" s="531"/>
      <c r="R4456" s="531"/>
    </row>
    <row r="4457" spans="1:18">
      <c r="A4457" s="531"/>
      <c r="B4457" s="531"/>
      <c r="C4457" s="531"/>
      <c r="D4457" s="531"/>
      <c r="E4457" s="1887"/>
      <c r="F4457" s="531"/>
      <c r="G4457" s="531"/>
      <c r="H4457" s="531"/>
      <c r="I4457" s="531"/>
      <c r="J4457" s="531"/>
      <c r="O4457" s="531"/>
      <c r="R4457" s="531"/>
    </row>
    <row r="4458" spans="1:18">
      <c r="A4458" s="531"/>
      <c r="B4458" s="531"/>
      <c r="C4458" s="531"/>
      <c r="D4458" s="531"/>
      <c r="E4458" s="1887"/>
      <c r="F4458" s="531"/>
      <c r="G4458" s="531"/>
      <c r="H4458" s="531"/>
      <c r="I4458" s="531"/>
      <c r="J4458" s="531"/>
      <c r="O4458" s="531"/>
      <c r="R4458" s="531"/>
    </row>
    <row r="4459" spans="1:18">
      <c r="A4459" s="531"/>
      <c r="B4459" s="531"/>
      <c r="C4459" s="531"/>
      <c r="D4459" s="531"/>
      <c r="E4459" s="1887"/>
      <c r="F4459" s="531"/>
      <c r="G4459" s="531"/>
      <c r="H4459" s="531"/>
      <c r="I4459" s="531"/>
      <c r="J4459" s="531"/>
      <c r="O4459" s="531"/>
      <c r="R4459" s="531"/>
    </row>
    <row r="4460" spans="1:18">
      <c r="A4460" s="531"/>
      <c r="B4460" s="531"/>
      <c r="C4460" s="531"/>
      <c r="D4460" s="531"/>
      <c r="E4460" s="1887"/>
      <c r="F4460" s="531"/>
      <c r="G4460" s="531"/>
      <c r="H4460" s="531"/>
      <c r="I4460" s="531"/>
      <c r="J4460" s="531"/>
      <c r="O4460" s="531"/>
      <c r="R4460" s="531"/>
    </row>
    <row r="4461" spans="1:18">
      <c r="A4461" s="531"/>
      <c r="B4461" s="531"/>
      <c r="C4461" s="531"/>
      <c r="D4461" s="531"/>
      <c r="E4461" s="1887"/>
      <c r="F4461" s="531"/>
      <c r="G4461" s="531"/>
      <c r="H4461" s="531"/>
      <c r="I4461" s="531"/>
      <c r="J4461" s="531"/>
      <c r="O4461" s="531"/>
      <c r="R4461" s="531"/>
    </row>
    <row r="4462" spans="1:18">
      <c r="A4462" s="531"/>
      <c r="B4462" s="531"/>
      <c r="C4462" s="531"/>
      <c r="D4462" s="531"/>
      <c r="E4462" s="1887"/>
      <c r="F4462" s="531"/>
      <c r="G4462" s="531"/>
      <c r="H4462" s="531"/>
      <c r="I4462" s="531"/>
      <c r="J4462" s="531"/>
      <c r="O4462" s="531"/>
      <c r="R4462" s="531"/>
    </row>
    <row r="4463" spans="1:18">
      <c r="A4463" s="531"/>
      <c r="B4463" s="531"/>
      <c r="C4463" s="531"/>
      <c r="D4463" s="531"/>
      <c r="E4463" s="1887"/>
      <c r="F4463" s="531"/>
      <c r="G4463" s="531"/>
      <c r="H4463" s="531"/>
      <c r="I4463" s="531"/>
      <c r="J4463" s="531"/>
      <c r="O4463" s="531"/>
      <c r="R4463" s="531"/>
    </row>
    <row r="4464" spans="1:18">
      <c r="A4464" s="531"/>
      <c r="B4464" s="531"/>
      <c r="C4464" s="531"/>
      <c r="D4464" s="531"/>
      <c r="E4464" s="1887"/>
      <c r="F4464" s="531"/>
      <c r="G4464" s="531"/>
      <c r="H4464" s="531"/>
      <c r="I4464" s="531"/>
      <c r="J4464" s="531"/>
      <c r="O4464" s="531"/>
      <c r="R4464" s="531"/>
    </row>
    <row r="4465" spans="1:18">
      <c r="A4465" s="531"/>
      <c r="B4465" s="531"/>
      <c r="C4465" s="531"/>
      <c r="D4465" s="531"/>
      <c r="E4465" s="1887"/>
      <c r="F4465" s="531"/>
      <c r="G4465" s="531"/>
      <c r="H4465" s="531"/>
      <c r="I4465" s="531"/>
      <c r="J4465" s="531"/>
      <c r="O4465" s="531"/>
      <c r="R4465" s="531"/>
    </row>
    <row r="4466" spans="1:18">
      <c r="A4466" s="531"/>
      <c r="B4466" s="531"/>
      <c r="C4466" s="531"/>
      <c r="D4466" s="531"/>
      <c r="E4466" s="1887"/>
      <c r="F4466" s="531"/>
      <c r="G4466" s="531"/>
      <c r="H4466" s="531"/>
      <c r="I4466" s="531"/>
      <c r="J4466" s="531"/>
      <c r="O4466" s="531"/>
      <c r="R4466" s="531"/>
    </row>
    <row r="4467" spans="1:18">
      <c r="A4467" s="531"/>
      <c r="B4467" s="531"/>
      <c r="C4467" s="531"/>
      <c r="D4467" s="531"/>
      <c r="E4467" s="1887"/>
      <c r="F4467" s="531"/>
      <c r="G4467" s="531"/>
      <c r="H4467" s="531"/>
      <c r="I4467" s="531"/>
      <c r="J4467" s="531"/>
      <c r="O4467" s="531"/>
      <c r="R4467" s="531"/>
    </row>
    <row r="4468" spans="1:18">
      <c r="A4468" s="531"/>
      <c r="B4468" s="531"/>
      <c r="C4468" s="531"/>
      <c r="D4468" s="531"/>
      <c r="E4468" s="1887"/>
      <c r="F4468" s="531"/>
      <c r="G4468" s="531"/>
      <c r="H4468" s="531"/>
      <c r="I4468" s="531"/>
      <c r="J4468" s="531"/>
      <c r="O4468" s="531"/>
      <c r="R4468" s="531"/>
    </row>
    <row r="4469" spans="1:18">
      <c r="A4469" s="531"/>
      <c r="B4469" s="531"/>
      <c r="C4469" s="531"/>
      <c r="D4469" s="531"/>
      <c r="E4469" s="1887"/>
      <c r="F4469" s="531"/>
      <c r="G4469" s="531"/>
      <c r="H4469" s="531"/>
      <c r="I4469" s="531"/>
      <c r="J4469" s="531"/>
      <c r="O4469" s="531"/>
      <c r="R4469" s="531"/>
    </row>
    <row r="4470" spans="1:18">
      <c r="A4470" s="531"/>
      <c r="B4470" s="531"/>
      <c r="C4470" s="531"/>
      <c r="D4470" s="531"/>
      <c r="E4470" s="1887"/>
      <c r="F4470" s="531"/>
      <c r="G4470" s="531"/>
      <c r="H4470" s="531"/>
      <c r="I4470" s="531"/>
      <c r="J4470" s="531"/>
      <c r="O4470" s="531"/>
      <c r="R4470" s="531"/>
    </row>
    <row r="4471" spans="1:18">
      <c r="A4471" s="531"/>
      <c r="B4471" s="531"/>
      <c r="C4471" s="531"/>
      <c r="D4471" s="531"/>
      <c r="E4471" s="1887"/>
      <c r="F4471" s="531"/>
      <c r="G4471" s="531"/>
      <c r="H4471" s="531"/>
      <c r="I4471" s="531"/>
      <c r="J4471" s="531"/>
      <c r="O4471" s="531"/>
      <c r="R4471" s="531"/>
    </row>
    <row r="4472" spans="1:18">
      <c r="A4472" s="531"/>
      <c r="B4472" s="531"/>
      <c r="C4472" s="531"/>
      <c r="D4472" s="531"/>
      <c r="E4472" s="1887"/>
      <c r="F4472" s="531"/>
      <c r="G4472" s="531"/>
      <c r="H4472" s="531"/>
      <c r="I4472" s="531"/>
      <c r="J4472" s="531"/>
      <c r="O4472" s="531"/>
      <c r="R4472" s="531"/>
    </row>
    <row r="4473" spans="1:18">
      <c r="A4473" s="531"/>
      <c r="B4473" s="531"/>
      <c r="C4473" s="531"/>
      <c r="D4473" s="531"/>
      <c r="E4473" s="1887"/>
      <c r="F4473" s="531"/>
      <c r="G4473" s="531"/>
      <c r="H4473" s="531"/>
      <c r="I4473" s="531"/>
      <c r="J4473" s="531"/>
      <c r="O4473" s="531"/>
      <c r="R4473" s="531"/>
    </row>
    <row r="4474" spans="1:18">
      <c r="A4474" s="531"/>
      <c r="B4474" s="531"/>
      <c r="C4474" s="531"/>
      <c r="D4474" s="531"/>
      <c r="E4474" s="1887"/>
      <c r="F4474" s="531"/>
      <c r="G4474" s="531"/>
      <c r="H4474" s="531"/>
      <c r="I4474" s="531"/>
      <c r="J4474" s="531"/>
      <c r="O4474" s="531"/>
      <c r="R4474" s="531"/>
    </row>
    <row r="4475" spans="1:18">
      <c r="A4475" s="531"/>
      <c r="B4475" s="531"/>
      <c r="C4475" s="531"/>
      <c r="D4475" s="531"/>
      <c r="E4475" s="1887"/>
      <c r="F4475" s="531"/>
      <c r="G4475" s="531"/>
      <c r="H4475" s="531"/>
      <c r="I4475" s="531"/>
      <c r="J4475" s="531"/>
      <c r="O4475" s="531"/>
      <c r="R4475" s="531"/>
    </row>
    <row r="4476" spans="1:18">
      <c r="A4476" s="531"/>
      <c r="B4476" s="531"/>
      <c r="C4476" s="531"/>
      <c r="D4476" s="531"/>
      <c r="E4476" s="1887"/>
      <c r="F4476" s="531"/>
      <c r="G4476" s="531"/>
      <c r="H4476" s="531"/>
      <c r="I4476" s="531"/>
      <c r="J4476" s="531"/>
      <c r="O4476" s="531"/>
      <c r="R4476" s="531"/>
    </row>
    <row r="4477" spans="1:18">
      <c r="A4477" s="531"/>
      <c r="B4477" s="531"/>
      <c r="C4477" s="531"/>
      <c r="D4477" s="531"/>
      <c r="E4477" s="1887"/>
      <c r="F4477" s="531"/>
      <c r="G4477" s="531"/>
      <c r="H4477" s="531"/>
      <c r="I4477" s="531"/>
      <c r="J4477" s="531"/>
      <c r="O4477" s="531"/>
      <c r="R4477" s="531"/>
    </row>
    <row r="4478" spans="1:18">
      <c r="A4478" s="531"/>
      <c r="B4478" s="531"/>
      <c r="C4478" s="531"/>
      <c r="D4478" s="531"/>
      <c r="E4478" s="1887"/>
      <c r="F4478" s="531"/>
      <c r="G4478" s="531"/>
      <c r="H4478" s="531"/>
      <c r="I4478" s="531"/>
      <c r="J4478" s="531"/>
      <c r="O4478" s="531"/>
      <c r="R4478" s="531"/>
    </row>
    <row r="4479" spans="1:18">
      <c r="A4479" s="531"/>
      <c r="B4479" s="531"/>
      <c r="C4479" s="531"/>
      <c r="D4479" s="531"/>
      <c r="E4479" s="1887"/>
      <c r="F4479" s="531"/>
      <c r="G4479" s="531"/>
      <c r="H4479" s="531"/>
      <c r="I4479" s="531"/>
      <c r="J4479" s="531"/>
      <c r="O4479" s="531"/>
      <c r="R4479" s="531"/>
    </row>
    <row r="4480" spans="1:18">
      <c r="A4480" s="531"/>
      <c r="B4480" s="531"/>
      <c r="C4480" s="531"/>
      <c r="D4480" s="531"/>
      <c r="E4480" s="1887"/>
      <c r="F4480" s="531"/>
      <c r="G4480" s="531"/>
      <c r="H4480" s="531"/>
      <c r="I4480" s="531"/>
      <c r="J4480" s="531"/>
      <c r="O4480" s="531"/>
      <c r="R4480" s="531"/>
    </row>
    <row r="4481" spans="1:18">
      <c r="A4481" s="531"/>
      <c r="B4481" s="531"/>
      <c r="C4481" s="531"/>
      <c r="D4481" s="531"/>
      <c r="E4481" s="1887"/>
      <c r="F4481" s="531"/>
      <c r="G4481" s="531"/>
      <c r="H4481" s="531"/>
      <c r="I4481" s="531"/>
      <c r="J4481" s="531"/>
      <c r="O4481" s="531"/>
      <c r="R4481" s="531"/>
    </row>
    <row r="4482" spans="1:18">
      <c r="A4482" s="531"/>
      <c r="B4482" s="531"/>
      <c r="C4482" s="531"/>
      <c r="D4482" s="531"/>
      <c r="E4482" s="1887"/>
      <c r="F4482" s="531"/>
      <c r="G4482" s="531"/>
      <c r="H4482" s="531"/>
      <c r="I4482" s="531"/>
      <c r="J4482" s="531"/>
      <c r="O4482" s="531"/>
      <c r="R4482" s="531"/>
    </row>
    <row r="4483" spans="1:18">
      <c r="A4483" s="531"/>
      <c r="B4483" s="531"/>
      <c r="C4483" s="531"/>
      <c r="D4483" s="531"/>
      <c r="E4483" s="1887"/>
      <c r="F4483" s="531"/>
      <c r="G4483" s="531"/>
      <c r="H4483" s="531"/>
      <c r="I4483" s="531"/>
      <c r="J4483" s="531"/>
      <c r="O4483" s="531"/>
      <c r="R4483" s="531"/>
    </row>
    <row r="4484" spans="1:18">
      <c r="A4484" s="531"/>
      <c r="B4484" s="531"/>
      <c r="C4484" s="531"/>
      <c r="D4484" s="531"/>
      <c r="E4484" s="1887"/>
      <c r="F4484" s="531"/>
      <c r="G4484" s="531"/>
      <c r="H4484" s="531"/>
      <c r="I4484" s="531"/>
      <c r="J4484" s="531"/>
      <c r="O4484" s="531"/>
      <c r="R4484" s="531"/>
    </row>
    <row r="4485" spans="1:18">
      <c r="A4485" s="531"/>
      <c r="B4485" s="531"/>
      <c r="C4485" s="531"/>
      <c r="D4485" s="531"/>
      <c r="E4485" s="1887"/>
      <c r="F4485" s="531"/>
      <c r="G4485" s="531"/>
      <c r="H4485" s="531"/>
      <c r="I4485" s="531"/>
      <c r="J4485" s="531"/>
      <c r="O4485" s="531"/>
      <c r="R4485" s="531"/>
    </row>
    <row r="4486" spans="1:18">
      <c r="A4486" s="531"/>
      <c r="B4486" s="531"/>
      <c r="C4486" s="531"/>
      <c r="D4486" s="531"/>
      <c r="E4486" s="1887"/>
      <c r="F4486" s="531"/>
      <c r="G4486" s="531"/>
      <c r="H4486" s="531"/>
      <c r="I4486" s="531"/>
      <c r="J4486" s="531"/>
      <c r="O4486" s="531"/>
      <c r="R4486" s="531"/>
    </row>
    <row r="4487" spans="1:18">
      <c r="A4487" s="531"/>
      <c r="B4487" s="531"/>
      <c r="C4487" s="531"/>
      <c r="D4487" s="531"/>
      <c r="E4487" s="1887"/>
      <c r="F4487" s="531"/>
      <c r="G4487" s="531"/>
      <c r="H4487" s="531"/>
      <c r="I4487" s="531"/>
      <c r="J4487" s="531"/>
      <c r="O4487" s="531"/>
      <c r="R4487" s="531"/>
    </row>
    <row r="4488" spans="1:18">
      <c r="A4488" s="531"/>
      <c r="B4488" s="531"/>
      <c r="C4488" s="531"/>
      <c r="D4488" s="531"/>
      <c r="E4488" s="1887"/>
      <c r="F4488" s="531"/>
      <c r="G4488" s="531"/>
      <c r="H4488" s="531"/>
      <c r="I4488" s="531"/>
      <c r="J4488" s="531"/>
      <c r="O4488" s="531"/>
      <c r="R4488" s="531"/>
    </row>
    <row r="4489" spans="1:18">
      <c r="A4489" s="531"/>
      <c r="B4489" s="531"/>
      <c r="C4489" s="531"/>
      <c r="D4489" s="531"/>
      <c r="E4489" s="1887"/>
      <c r="F4489" s="531"/>
      <c r="G4489" s="531"/>
      <c r="H4489" s="531"/>
      <c r="I4489" s="531"/>
      <c r="J4489" s="531"/>
      <c r="O4489" s="531"/>
      <c r="R4489" s="531"/>
    </row>
    <row r="4490" spans="1:18">
      <c r="A4490" s="531"/>
      <c r="B4490" s="531"/>
      <c r="C4490" s="531"/>
      <c r="D4490" s="531"/>
      <c r="E4490" s="1887"/>
      <c r="F4490" s="531"/>
      <c r="G4490" s="531"/>
      <c r="H4490" s="531"/>
      <c r="I4490" s="531"/>
      <c r="J4490" s="531"/>
      <c r="O4490" s="531"/>
      <c r="R4490" s="531"/>
    </row>
    <row r="4491" spans="1:18">
      <c r="A4491" s="531"/>
      <c r="B4491" s="531"/>
      <c r="C4491" s="531"/>
      <c r="D4491" s="531"/>
      <c r="E4491" s="1887"/>
      <c r="F4491" s="531"/>
      <c r="G4491" s="531"/>
      <c r="H4491" s="531"/>
      <c r="I4491" s="531"/>
      <c r="J4491" s="531"/>
      <c r="O4491" s="531"/>
      <c r="R4491" s="531"/>
    </row>
    <row r="4492" spans="1:18">
      <c r="A4492" s="531"/>
      <c r="B4492" s="531"/>
      <c r="C4492" s="531"/>
      <c r="D4492" s="531"/>
      <c r="E4492" s="1887"/>
      <c r="F4492" s="531"/>
      <c r="G4492" s="531"/>
      <c r="H4492" s="531"/>
      <c r="I4492" s="531"/>
      <c r="J4492" s="531"/>
      <c r="O4492" s="531"/>
      <c r="R4492" s="531"/>
    </row>
    <row r="4493" spans="1:18">
      <c r="A4493" s="531"/>
      <c r="B4493" s="531"/>
      <c r="C4493" s="531"/>
      <c r="D4493" s="531"/>
      <c r="E4493" s="1887"/>
      <c r="F4493" s="531"/>
      <c r="G4493" s="531"/>
      <c r="H4493" s="531"/>
      <c r="I4493" s="531"/>
      <c r="J4493" s="531"/>
      <c r="O4493" s="531"/>
      <c r="R4493" s="531"/>
    </row>
    <row r="4494" spans="1:18">
      <c r="A4494" s="531"/>
      <c r="B4494" s="531"/>
      <c r="C4494" s="531"/>
      <c r="D4494" s="531"/>
      <c r="E4494" s="1887"/>
      <c r="F4494" s="531"/>
      <c r="G4494" s="531"/>
      <c r="H4494" s="531"/>
      <c r="I4494" s="531"/>
      <c r="J4494" s="531"/>
      <c r="O4494" s="531"/>
      <c r="R4494" s="531"/>
    </row>
    <row r="4495" spans="1:18">
      <c r="A4495" s="531"/>
      <c r="B4495" s="531"/>
      <c r="C4495" s="531"/>
      <c r="D4495" s="531"/>
      <c r="E4495" s="1887"/>
      <c r="F4495" s="531"/>
      <c r="G4495" s="531"/>
      <c r="H4495" s="531"/>
      <c r="I4495" s="531"/>
      <c r="J4495" s="531"/>
      <c r="O4495" s="531"/>
      <c r="R4495" s="531"/>
    </row>
    <row r="4496" spans="1:18">
      <c r="A4496" s="531"/>
      <c r="B4496" s="531"/>
      <c r="C4496" s="531"/>
      <c r="D4496" s="531"/>
      <c r="E4496" s="1887"/>
      <c r="F4496" s="531"/>
      <c r="G4496" s="531"/>
      <c r="H4496" s="531"/>
      <c r="I4496" s="531"/>
      <c r="J4496" s="531"/>
      <c r="O4496" s="531"/>
      <c r="R4496" s="531"/>
    </row>
    <row r="4497" spans="1:18">
      <c r="A4497" s="531"/>
      <c r="B4497" s="531"/>
      <c r="C4497" s="531"/>
      <c r="D4497" s="531"/>
      <c r="E4497" s="1887"/>
      <c r="F4497" s="531"/>
      <c r="G4497" s="531"/>
      <c r="H4497" s="531"/>
      <c r="I4497" s="531"/>
      <c r="J4497" s="531"/>
      <c r="O4497" s="531"/>
      <c r="R4497" s="531"/>
    </row>
    <row r="4498" spans="1:18">
      <c r="A4498" s="531"/>
      <c r="B4498" s="531"/>
      <c r="C4498" s="531"/>
      <c r="D4498" s="531"/>
      <c r="E4498" s="1887"/>
      <c r="F4498" s="531"/>
      <c r="G4498" s="531"/>
      <c r="H4498" s="531"/>
      <c r="I4498" s="531"/>
      <c r="J4498" s="531"/>
      <c r="O4498" s="531"/>
      <c r="R4498" s="531"/>
    </row>
    <row r="4499" spans="1:18">
      <c r="A4499" s="531"/>
      <c r="B4499" s="531"/>
      <c r="C4499" s="531"/>
      <c r="D4499" s="531"/>
      <c r="E4499" s="1887"/>
      <c r="F4499" s="531"/>
      <c r="G4499" s="531"/>
      <c r="H4499" s="531"/>
      <c r="I4499" s="531"/>
      <c r="J4499" s="531"/>
      <c r="O4499" s="531"/>
      <c r="R4499" s="531"/>
    </row>
    <row r="4500" spans="1:18">
      <c r="A4500" s="531"/>
      <c r="B4500" s="531"/>
      <c r="C4500" s="531"/>
      <c r="D4500" s="531"/>
      <c r="E4500" s="1887"/>
      <c r="F4500" s="531"/>
      <c r="G4500" s="531"/>
      <c r="H4500" s="531"/>
      <c r="I4500" s="531"/>
      <c r="J4500" s="531"/>
      <c r="O4500" s="531"/>
      <c r="R4500" s="531"/>
    </row>
    <row r="4501" spans="1:18">
      <c r="A4501" s="531"/>
      <c r="B4501" s="531"/>
      <c r="C4501" s="531"/>
      <c r="D4501" s="531"/>
      <c r="E4501" s="1887"/>
      <c r="F4501" s="531"/>
      <c r="G4501" s="531"/>
      <c r="H4501" s="531"/>
      <c r="I4501" s="531"/>
      <c r="J4501" s="531"/>
      <c r="O4501" s="531"/>
      <c r="R4501" s="531"/>
    </row>
    <row r="4502" spans="1:18">
      <c r="A4502" s="531"/>
      <c r="B4502" s="531"/>
      <c r="C4502" s="531"/>
      <c r="D4502" s="531"/>
      <c r="E4502" s="1887"/>
      <c r="F4502" s="531"/>
      <c r="G4502" s="531"/>
      <c r="H4502" s="531"/>
      <c r="I4502" s="531"/>
      <c r="J4502" s="531"/>
      <c r="O4502" s="531"/>
      <c r="R4502" s="531"/>
    </row>
    <row r="4503" spans="1:18">
      <c r="A4503" s="531"/>
      <c r="B4503" s="531"/>
      <c r="C4503" s="531"/>
      <c r="D4503" s="531"/>
      <c r="E4503" s="1887"/>
      <c r="F4503" s="531"/>
      <c r="G4503" s="531"/>
      <c r="H4503" s="531"/>
      <c r="I4503" s="531"/>
      <c r="J4503" s="531"/>
      <c r="O4503" s="531"/>
      <c r="R4503" s="531"/>
    </row>
    <row r="4504" spans="1:18">
      <c r="A4504" s="531"/>
      <c r="B4504" s="531"/>
      <c r="C4504" s="531"/>
      <c r="D4504" s="531"/>
      <c r="E4504" s="1887"/>
      <c r="F4504" s="531"/>
      <c r="G4504" s="531"/>
      <c r="H4504" s="531"/>
      <c r="I4504" s="531"/>
      <c r="J4504" s="531"/>
      <c r="O4504" s="531"/>
      <c r="R4504" s="531"/>
    </row>
    <row r="4505" spans="1:18">
      <c r="A4505" s="531"/>
      <c r="B4505" s="531"/>
      <c r="C4505" s="531"/>
      <c r="D4505" s="531"/>
      <c r="E4505" s="1887"/>
      <c r="F4505" s="531"/>
      <c r="G4505" s="531"/>
      <c r="H4505" s="531"/>
      <c r="I4505" s="531"/>
      <c r="J4505" s="531"/>
      <c r="O4505" s="531"/>
      <c r="R4505" s="531"/>
    </row>
    <row r="4506" spans="1:18">
      <c r="A4506" s="531"/>
      <c r="B4506" s="531"/>
      <c r="C4506" s="531"/>
      <c r="D4506" s="531"/>
      <c r="E4506" s="1887"/>
      <c r="F4506" s="531"/>
      <c r="G4506" s="531"/>
      <c r="H4506" s="531"/>
      <c r="I4506" s="531"/>
      <c r="J4506" s="531"/>
      <c r="O4506" s="531"/>
      <c r="R4506" s="531"/>
    </row>
    <row r="4507" spans="1:18">
      <c r="A4507" s="531"/>
      <c r="B4507" s="531"/>
      <c r="C4507" s="531"/>
      <c r="D4507" s="531"/>
      <c r="E4507" s="1887"/>
      <c r="F4507" s="531"/>
      <c r="G4507" s="531"/>
      <c r="H4507" s="531"/>
      <c r="I4507" s="531"/>
      <c r="J4507" s="531"/>
      <c r="O4507" s="531"/>
      <c r="R4507" s="531"/>
    </row>
    <row r="4508" spans="1:18">
      <c r="A4508" s="531"/>
      <c r="B4508" s="531"/>
      <c r="C4508" s="531"/>
      <c r="D4508" s="531"/>
      <c r="E4508" s="1887"/>
      <c r="F4508" s="531"/>
      <c r="G4508" s="531"/>
      <c r="H4508" s="531"/>
      <c r="I4508" s="531"/>
      <c r="J4508" s="531"/>
      <c r="O4508" s="531"/>
      <c r="R4508" s="531"/>
    </row>
    <row r="4509" spans="1:18">
      <c r="A4509" s="531"/>
      <c r="B4509" s="531"/>
      <c r="C4509" s="531"/>
      <c r="D4509" s="531"/>
      <c r="E4509" s="1887"/>
      <c r="F4509" s="531"/>
      <c r="G4509" s="531"/>
      <c r="H4509" s="531"/>
      <c r="I4509" s="531"/>
      <c r="J4509" s="531"/>
      <c r="O4509" s="531"/>
      <c r="R4509" s="531"/>
    </row>
    <row r="4510" spans="1:18">
      <c r="A4510" s="531"/>
      <c r="B4510" s="531"/>
      <c r="C4510" s="531"/>
      <c r="D4510" s="531"/>
      <c r="E4510" s="1887"/>
      <c r="F4510" s="531"/>
      <c r="G4510" s="531"/>
      <c r="H4510" s="531"/>
      <c r="I4510" s="531"/>
      <c r="J4510" s="531"/>
      <c r="O4510" s="531"/>
      <c r="R4510" s="531"/>
    </row>
    <row r="4511" spans="1:18">
      <c r="A4511" s="531"/>
      <c r="B4511" s="531"/>
      <c r="C4511" s="531"/>
      <c r="D4511" s="531"/>
      <c r="E4511" s="1887"/>
      <c r="F4511" s="531"/>
      <c r="G4511" s="531"/>
      <c r="H4511" s="531"/>
      <c r="I4511" s="531"/>
      <c r="J4511" s="531"/>
      <c r="O4511" s="531"/>
      <c r="R4511" s="531"/>
    </row>
    <row r="4512" spans="1:18">
      <c r="A4512" s="531"/>
      <c r="B4512" s="531"/>
      <c r="C4512" s="531"/>
      <c r="D4512" s="531"/>
      <c r="E4512" s="1887"/>
      <c r="F4512" s="531"/>
      <c r="G4512" s="531"/>
      <c r="H4512" s="531"/>
      <c r="I4512" s="531"/>
      <c r="J4512" s="531"/>
      <c r="O4512" s="531"/>
      <c r="R4512" s="531"/>
    </row>
    <row r="4513" spans="1:18">
      <c r="A4513" s="531"/>
      <c r="B4513" s="531"/>
      <c r="C4513" s="531"/>
      <c r="D4513" s="531"/>
      <c r="E4513" s="1887"/>
      <c r="F4513" s="531"/>
      <c r="G4513" s="531"/>
      <c r="H4513" s="531"/>
      <c r="I4513" s="531"/>
      <c r="J4513" s="531"/>
      <c r="O4513" s="531"/>
      <c r="R4513" s="531"/>
    </row>
    <row r="4514" spans="1:18">
      <c r="A4514" s="531"/>
      <c r="B4514" s="531"/>
      <c r="C4514" s="531"/>
      <c r="D4514" s="531"/>
      <c r="E4514" s="1887"/>
      <c r="F4514" s="531"/>
      <c r="G4514" s="531"/>
      <c r="H4514" s="531"/>
      <c r="I4514" s="531"/>
      <c r="J4514" s="531"/>
      <c r="O4514" s="531"/>
      <c r="R4514" s="531"/>
    </row>
    <row r="4515" spans="1:18">
      <c r="A4515" s="531"/>
      <c r="B4515" s="531"/>
      <c r="C4515" s="531"/>
      <c r="D4515" s="531"/>
      <c r="E4515" s="1887"/>
      <c r="F4515" s="531"/>
      <c r="G4515" s="531"/>
      <c r="H4515" s="531"/>
      <c r="I4515" s="531"/>
      <c r="J4515" s="531"/>
      <c r="O4515" s="531"/>
      <c r="R4515" s="531"/>
    </row>
    <row r="4516" spans="1:18">
      <c r="A4516" s="531"/>
      <c r="B4516" s="531"/>
      <c r="C4516" s="531"/>
      <c r="D4516" s="531"/>
      <c r="E4516" s="1887"/>
      <c r="F4516" s="531"/>
      <c r="G4516" s="531"/>
      <c r="H4516" s="531"/>
      <c r="I4516" s="531"/>
      <c r="J4516" s="531"/>
      <c r="O4516" s="531"/>
      <c r="R4516" s="531"/>
    </row>
    <row r="4517" spans="1:18">
      <c r="A4517" s="531"/>
      <c r="B4517" s="531"/>
      <c r="C4517" s="531"/>
      <c r="D4517" s="531"/>
      <c r="E4517" s="1887"/>
      <c r="F4517" s="531"/>
      <c r="G4517" s="531"/>
      <c r="H4517" s="531"/>
      <c r="I4517" s="531"/>
      <c r="J4517" s="531"/>
      <c r="O4517" s="531"/>
      <c r="R4517" s="531"/>
    </row>
    <row r="4518" spans="1:18">
      <c r="A4518" s="531"/>
      <c r="B4518" s="531"/>
      <c r="C4518" s="531"/>
      <c r="D4518" s="531"/>
      <c r="E4518" s="1887"/>
      <c r="F4518" s="531"/>
      <c r="G4518" s="531"/>
      <c r="H4518" s="531"/>
      <c r="I4518" s="531"/>
      <c r="J4518" s="531"/>
      <c r="O4518" s="531"/>
      <c r="R4518" s="531"/>
    </row>
    <row r="4519" spans="1:18">
      <c r="A4519" s="531"/>
      <c r="B4519" s="531"/>
      <c r="C4519" s="531"/>
      <c r="D4519" s="531"/>
      <c r="E4519" s="1887"/>
      <c r="F4519" s="531"/>
      <c r="G4519" s="531"/>
      <c r="H4519" s="531"/>
      <c r="I4519" s="531"/>
      <c r="J4519" s="531"/>
      <c r="O4519" s="531"/>
      <c r="R4519" s="531"/>
    </row>
    <row r="4520" spans="1:18">
      <c r="A4520" s="531"/>
      <c r="B4520" s="531"/>
      <c r="C4520" s="531"/>
      <c r="D4520" s="531"/>
      <c r="E4520" s="1887"/>
      <c r="F4520" s="531"/>
      <c r="G4520" s="531"/>
      <c r="H4520" s="531"/>
      <c r="I4520" s="531"/>
      <c r="J4520" s="531"/>
      <c r="O4520" s="531"/>
      <c r="R4520" s="531"/>
    </row>
    <row r="4521" spans="1:18">
      <c r="A4521" s="531"/>
      <c r="B4521" s="531"/>
      <c r="C4521" s="531"/>
      <c r="D4521" s="531"/>
      <c r="E4521" s="1887"/>
      <c r="F4521" s="531"/>
      <c r="G4521" s="531"/>
      <c r="H4521" s="531"/>
      <c r="I4521" s="531"/>
      <c r="J4521" s="531"/>
      <c r="O4521" s="531"/>
      <c r="R4521" s="531"/>
    </row>
    <row r="4522" spans="1:18">
      <c r="A4522" s="531"/>
      <c r="B4522" s="531"/>
      <c r="C4522" s="531"/>
      <c r="D4522" s="531"/>
      <c r="E4522" s="1887"/>
      <c r="F4522" s="531"/>
      <c r="G4522" s="531"/>
      <c r="H4522" s="531"/>
      <c r="I4522" s="531"/>
      <c r="J4522" s="531"/>
      <c r="O4522" s="531"/>
      <c r="R4522" s="531"/>
    </row>
    <row r="4523" spans="1:18">
      <c r="A4523" s="531"/>
      <c r="B4523" s="531"/>
      <c r="C4523" s="531"/>
      <c r="D4523" s="531"/>
      <c r="E4523" s="1887"/>
      <c r="F4523" s="531"/>
      <c r="G4523" s="531"/>
      <c r="H4523" s="531"/>
      <c r="I4523" s="531"/>
      <c r="J4523" s="531"/>
      <c r="O4523" s="531"/>
      <c r="R4523" s="531"/>
    </row>
    <row r="4524" spans="1:18">
      <c r="A4524" s="531"/>
      <c r="B4524" s="531"/>
      <c r="C4524" s="531"/>
      <c r="D4524" s="531"/>
      <c r="E4524" s="1887"/>
      <c r="F4524" s="531"/>
      <c r="G4524" s="531"/>
      <c r="H4524" s="531"/>
      <c r="I4524" s="531"/>
      <c r="J4524" s="531"/>
      <c r="O4524" s="531"/>
      <c r="R4524" s="531"/>
    </row>
    <row r="4525" spans="1:18">
      <c r="A4525" s="531"/>
      <c r="B4525" s="531"/>
      <c r="C4525" s="531"/>
      <c r="D4525" s="531"/>
      <c r="E4525" s="1887"/>
      <c r="F4525" s="531"/>
      <c r="G4525" s="531"/>
      <c r="H4525" s="531"/>
      <c r="I4525" s="531"/>
      <c r="J4525" s="531"/>
      <c r="O4525" s="531"/>
      <c r="R4525" s="531"/>
    </row>
    <row r="4526" spans="1:18">
      <c r="A4526" s="531"/>
      <c r="B4526" s="531"/>
      <c r="C4526" s="531"/>
      <c r="D4526" s="531"/>
      <c r="E4526" s="1887"/>
      <c r="F4526" s="531"/>
      <c r="G4526" s="531"/>
      <c r="H4526" s="531"/>
      <c r="I4526" s="531"/>
      <c r="J4526" s="531"/>
      <c r="O4526" s="531"/>
      <c r="R4526" s="531"/>
    </row>
    <row r="4527" spans="1:18">
      <c r="A4527" s="531"/>
      <c r="B4527" s="531"/>
      <c r="C4527" s="531"/>
      <c r="D4527" s="531"/>
      <c r="E4527" s="1887"/>
      <c r="F4527" s="531"/>
      <c r="G4527" s="531"/>
      <c r="H4527" s="531"/>
      <c r="I4527" s="531"/>
      <c r="J4527" s="531"/>
      <c r="O4527" s="531"/>
      <c r="R4527" s="531"/>
    </row>
    <row r="4528" spans="1:18">
      <c r="A4528" s="531"/>
      <c r="B4528" s="531"/>
      <c r="C4528" s="531"/>
      <c r="D4528" s="531"/>
      <c r="E4528" s="1887"/>
      <c r="F4528" s="531"/>
      <c r="G4528" s="531"/>
      <c r="H4528" s="531"/>
      <c r="I4528" s="531"/>
      <c r="J4528" s="531"/>
      <c r="O4528" s="531"/>
      <c r="R4528" s="531"/>
    </row>
    <row r="4529" spans="1:18">
      <c r="A4529" s="531"/>
      <c r="B4529" s="531"/>
      <c r="C4529" s="531"/>
      <c r="D4529" s="531"/>
      <c r="E4529" s="1887"/>
      <c r="F4529" s="531"/>
      <c r="G4529" s="531"/>
      <c r="H4529" s="531"/>
      <c r="I4529" s="531"/>
      <c r="J4529" s="531"/>
      <c r="O4529" s="531"/>
      <c r="R4529" s="531"/>
    </row>
    <row r="4530" spans="1:18">
      <c r="A4530" s="531"/>
      <c r="B4530" s="531"/>
      <c r="C4530" s="531"/>
      <c r="D4530" s="531"/>
      <c r="E4530" s="1887"/>
      <c r="F4530" s="531"/>
      <c r="G4530" s="531"/>
      <c r="H4530" s="531"/>
      <c r="I4530" s="531"/>
      <c r="J4530" s="531"/>
      <c r="O4530" s="531"/>
      <c r="R4530" s="531"/>
    </row>
    <row r="4531" spans="1:18">
      <c r="A4531" s="531"/>
      <c r="B4531" s="531"/>
      <c r="C4531" s="531"/>
      <c r="D4531" s="531"/>
      <c r="E4531" s="1887"/>
      <c r="F4531" s="531"/>
      <c r="G4531" s="531"/>
      <c r="H4531" s="531"/>
      <c r="I4531" s="531"/>
      <c r="J4531" s="531"/>
      <c r="O4531" s="531"/>
      <c r="R4531" s="531"/>
    </row>
    <row r="4532" spans="1:18">
      <c r="A4532" s="531"/>
      <c r="B4532" s="531"/>
      <c r="C4532" s="531"/>
      <c r="D4532" s="531"/>
      <c r="E4532" s="1887"/>
      <c r="F4532" s="531"/>
      <c r="G4532" s="531"/>
      <c r="H4532" s="531"/>
      <c r="I4532" s="531"/>
      <c r="J4532" s="531"/>
      <c r="O4532" s="531"/>
      <c r="R4532" s="531"/>
    </row>
    <row r="4533" spans="1:18">
      <c r="A4533" s="531"/>
      <c r="B4533" s="531"/>
      <c r="C4533" s="531"/>
      <c r="D4533" s="531"/>
      <c r="E4533" s="1887"/>
      <c r="F4533" s="531"/>
      <c r="G4533" s="531"/>
      <c r="H4533" s="531"/>
      <c r="I4533" s="531"/>
      <c r="J4533" s="531"/>
      <c r="O4533" s="531"/>
      <c r="R4533" s="531"/>
    </row>
    <row r="4534" spans="1:18">
      <c r="A4534" s="531"/>
      <c r="B4534" s="531"/>
      <c r="C4534" s="531"/>
      <c r="D4534" s="531"/>
      <c r="E4534" s="1887"/>
      <c r="F4534" s="531"/>
      <c r="G4534" s="531"/>
      <c r="H4534" s="531"/>
      <c r="I4534" s="531"/>
      <c r="J4534" s="531"/>
      <c r="O4534" s="531"/>
      <c r="R4534" s="531"/>
    </row>
    <row r="4535" spans="1:18">
      <c r="A4535" s="531"/>
      <c r="B4535" s="531"/>
      <c r="C4535" s="531"/>
      <c r="D4535" s="531"/>
      <c r="E4535" s="1887"/>
      <c r="F4535" s="531"/>
      <c r="G4535" s="531"/>
      <c r="H4535" s="531"/>
      <c r="I4535" s="531"/>
      <c r="J4535" s="531"/>
      <c r="O4535" s="531"/>
      <c r="R4535" s="531"/>
    </row>
    <row r="4536" spans="1:18">
      <c r="A4536" s="531"/>
      <c r="B4536" s="531"/>
      <c r="C4536" s="531"/>
      <c r="D4536" s="531"/>
      <c r="E4536" s="1887"/>
      <c r="F4536" s="531"/>
      <c r="G4536" s="531"/>
      <c r="H4536" s="531"/>
      <c r="I4536" s="531"/>
      <c r="J4536" s="531"/>
      <c r="O4536" s="531"/>
      <c r="R4536" s="531"/>
    </row>
    <row r="4537" spans="1:18">
      <c r="A4537" s="531"/>
      <c r="B4537" s="531"/>
      <c r="C4537" s="531"/>
      <c r="D4537" s="531"/>
      <c r="E4537" s="1887"/>
      <c r="F4537" s="531"/>
      <c r="G4537" s="531"/>
      <c r="H4537" s="531"/>
      <c r="I4537" s="531"/>
      <c r="J4537" s="531"/>
      <c r="O4537" s="531"/>
      <c r="R4537" s="531"/>
    </row>
    <row r="4538" spans="1:18">
      <c r="A4538" s="531"/>
      <c r="B4538" s="531"/>
      <c r="C4538" s="531"/>
      <c r="D4538" s="531"/>
      <c r="E4538" s="1887"/>
      <c r="F4538" s="531"/>
      <c r="G4538" s="531"/>
      <c r="H4538" s="531"/>
      <c r="I4538" s="531"/>
      <c r="J4538" s="531"/>
      <c r="O4538" s="531"/>
      <c r="R4538" s="531"/>
    </row>
    <row r="4539" spans="1:18">
      <c r="A4539" s="531"/>
      <c r="B4539" s="531"/>
      <c r="C4539" s="531"/>
      <c r="D4539" s="531"/>
      <c r="E4539" s="1887"/>
      <c r="F4539" s="531"/>
      <c r="G4539" s="531"/>
      <c r="H4539" s="531"/>
      <c r="I4539" s="531"/>
      <c r="J4539" s="531"/>
      <c r="O4539" s="531"/>
      <c r="R4539" s="531"/>
    </row>
    <row r="4540" spans="1:18">
      <c r="A4540" s="531"/>
      <c r="B4540" s="531"/>
      <c r="C4540" s="531"/>
      <c r="D4540" s="531"/>
      <c r="E4540" s="1887"/>
      <c r="F4540" s="531"/>
      <c r="G4540" s="531"/>
      <c r="H4540" s="531"/>
      <c r="I4540" s="531"/>
      <c r="J4540" s="531"/>
      <c r="O4540" s="531"/>
      <c r="R4540" s="531"/>
    </row>
    <row r="4541" spans="1:18">
      <c r="A4541" s="531"/>
      <c r="B4541" s="531"/>
      <c r="C4541" s="531"/>
      <c r="D4541" s="531"/>
      <c r="E4541" s="1887"/>
      <c r="F4541" s="531"/>
      <c r="G4541" s="531"/>
      <c r="H4541" s="531"/>
      <c r="I4541" s="531"/>
      <c r="J4541" s="531"/>
      <c r="O4541" s="531"/>
      <c r="R4541" s="531"/>
    </row>
    <row r="4542" spans="1:18">
      <c r="A4542" s="531"/>
      <c r="B4542" s="531"/>
      <c r="C4542" s="531"/>
      <c r="D4542" s="531"/>
      <c r="E4542" s="1887"/>
      <c r="F4542" s="531"/>
      <c r="G4542" s="531"/>
      <c r="H4542" s="531"/>
      <c r="I4542" s="531"/>
      <c r="J4542" s="531"/>
      <c r="O4542" s="531"/>
      <c r="R4542" s="531"/>
    </row>
    <row r="4543" spans="1:18">
      <c r="A4543" s="531"/>
      <c r="B4543" s="531"/>
      <c r="C4543" s="531"/>
      <c r="D4543" s="531"/>
      <c r="E4543" s="1887"/>
      <c r="F4543" s="531"/>
      <c r="G4543" s="531"/>
      <c r="H4543" s="531"/>
      <c r="I4543" s="531"/>
      <c r="J4543" s="531"/>
      <c r="O4543" s="531"/>
      <c r="R4543" s="531"/>
    </row>
    <row r="4544" spans="1:18">
      <c r="A4544" s="531"/>
      <c r="B4544" s="531"/>
      <c r="C4544" s="531"/>
      <c r="D4544" s="531"/>
      <c r="E4544" s="1887"/>
      <c r="F4544" s="531"/>
      <c r="G4544" s="531"/>
      <c r="H4544" s="531"/>
      <c r="I4544" s="531"/>
      <c r="J4544" s="531"/>
      <c r="O4544" s="531"/>
      <c r="R4544" s="531"/>
    </row>
    <row r="4545" spans="1:18">
      <c r="A4545" s="531"/>
      <c r="B4545" s="531"/>
      <c r="C4545" s="531"/>
      <c r="D4545" s="531"/>
      <c r="E4545" s="1887"/>
      <c r="F4545" s="531"/>
      <c r="G4545" s="531"/>
      <c r="H4545" s="531"/>
      <c r="I4545" s="531"/>
      <c r="J4545" s="531"/>
      <c r="O4545" s="531"/>
      <c r="R4545" s="531"/>
    </row>
    <row r="4546" spans="1:18">
      <c r="A4546" s="531"/>
      <c r="B4546" s="531"/>
      <c r="C4546" s="531"/>
      <c r="D4546" s="531"/>
      <c r="E4546" s="1887"/>
      <c r="F4546" s="531"/>
      <c r="G4546" s="531"/>
      <c r="H4546" s="531"/>
      <c r="I4546" s="531"/>
      <c r="J4546" s="531"/>
      <c r="O4546" s="531"/>
      <c r="R4546" s="531"/>
    </row>
    <row r="4547" spans="1:18">
      <c r="A4547" s="531"/>
      <c r="B4547" s="531"/>
      <c r="C4547" s="531"/>
      <c r="D4547" s="531"/>
      <c r="E4547" s="1887"/>
      <c r="F4547" s="531"/>
      <c r="G4547" s="531"/>
      <c r="H4547" s="531"/>
      <c r="I4547" s="531"/>
      <c r="J4547" s="531"/>
      <c r="O4547" s="531"/>
      <c r="R4547" s="531"/>
    </row>
    <row r="4548" spans="1:18">
      <c r="A4548" s="531"/>
      <c r="B4548" s="531"/>
      <c r="C4548" s="531"/>
      <c r="D4548" s="531"/>
      <c r="E4548" s="1887"/>
      <c r="F4548" s="531"/>
      <c r="G4548" s="531"/>
      <c r="H4548" s="531"/>
      <c r="I4548" s="531"/>
      <c r="J4548" s="531"/>
      <c r="O4548" s="531"/>
      <c r="R4548" s="531"/>
    </row>
    <row r="4549" spans="1:18">
      <c r="A4549" s="531"/>
      <c r="B4549" s="531"/>
      <c r="C4549" s="531"/>
      <c r="D4549" s="531"/>
      <c r="E4549" s="1887"/>
      <c r="F4549" s="531"/>
      <c r="G4549" s="531"/>
      <c r="H4549" s="531"/>
      <c r="I4549" s="531"/>
      <c r="J4549" s="531"/>
      <c r="O4549" s="531"/>
      <c r="R4549" s="531"/>
    </row>
    <row r="4550" spans="1:18">
      <c r="A4550" s="531"/>
      <c r="B4550" s="531"/>
      <c r="C4550" s="531"/>
      <c r="D4550" s="531"/>
      <c r="E4550" s="1887"/>
      <c r="F4550" s="531"/>
      <c r="G4550" s="531"/>
      <c r="H4550" s="531"/>
      <c r="I4550" s="531"/>
      <c r="J4550" s="531"/>
      <c r="O4550" s="531"/>
      <c r="R4550" s="531"/>
    </row>
    <row r="4551" spans="1:18">
      <c r="A4551" s="531"/>
      <c r="B4551" s="531"/>
      <c r="C4551" s="531"/>
      <c r="D4551" s="531"/>
      <c r="E4551" s="1887"/>
      <c r="F4551" s="531"/>
      <c r="G4551" s="531"/>
      <c r="H4551" s="531"/>
      <c r="I4551" s="531"/>
      <c r="J4551" s="531"/>
      <c r="O4551" s="531"/>
      <c r="R4551" s="531"/>
    </row>
    <row r="4552" spans="1:18">
      <c r="A4552" s="531"/>
      <c r="B4552" s="531"/>
      <c r="C4552" s="531"/>
      <c r="D4552" s="531"/>
      <c r="E4552" s="1887"/>
      <c r="F4552" s="531"/>
      <c r="G4552" s="531"/>
      <c r="H4552" s="531"/>
      <c r="I4552" s="531"/>
      <c r="J4552" s="531"/>
      <c r="O4552" s="531"/>
      <c r="R4552" s="531"/>
    </row>
    <row r="4553" spans="1:18">
      <c r="A4553" s="531"/>
      <c r="B4553" s="531"/>
      <c r="C4553" s="531"/>
      <c r="D4553" s="531"/>
      <c r="E4553" s="1887"/>
      <c r="F4553" s="531"/>
      <c r="G4553" s="531"/>
      <c r="H4553" s="531"/>
      <c r="I4553" s="531"/>
      <c r="J4553" s="531"/>
      <c r="O4553" s="531"/>
      <c r="R4553" s="531"/>
    </row>
    <row r="4554" spans="1:18">
      <c r="A4554" s="531"/>
      <c r="B4554" s="531"/>
      <c r="C4554" s="531"/>
      <c r="D4554" s="531"/>
      <c r="E4554" s="1887"/>
      <c r="F4554" s="531"/>
      <c r="G4554" s="531"/>
      <c r="H4554" s="531"/>
      <c r="I4554" s="531"/>
      <c r="J4554" s="531"/>
      <c r="O4554" s="531"/>
      <c r="R4554" s="531"/>
    </row>
    <row r="4555" spans="1:18">
      <c r="A4555" s="531"/>
      <c r="B4555" s="531"/>
      <c r="C4555" s="531"/>
      <c r="D4555" s="531"/>
      <c r="E4555" s="1887"/>
      <c r="F4555" s="531"/>
      <c r="G4555" s="531"/>
      <c r="H4555" s="531"/>
      <c r="I4555" s="531"/>
      <c r="J4555" s="531"/>
      <c r="O4555" s="531"/>
      <c r="R4555" s="531"/>
    </row>
    <row r="4556" spans="1:18">
      <c r="A4556" s="531"/>
      <c r="B4556" s="531"/>
      <c r="C4556" s="531"/>
      <c r="D4556" s="531"/>
      <c r="E4556" s="1887"/>
      <c r="F4556" s="531"/>
      <c r="G4556" s="531"/>
      <c r="H4556" s="531"/>
      <c r="I4556" s="531"/>
      <c r="J4556" s="531"/>
      <c r="O4556" s="531"/>
      <c r="R4556" s="531"/>
    </row>
    <row r="4557" spans="1:18">
      <c r="A4557" s="531"/>
      <c r="B4557" s="531"/>
      <c r="C4557" s="531"/>
      <c r="D4557" s="531"/>
      <c r="E4557" s="1887"/>
      <c r="F4557" s="531"/>
      <c r="G4557" s="531"/>
      <c r="H4557" s="531"/>
      <c r="I4557" s="531"/>
      <c r="J4557" s="531"/>
      <c r="O4557" s="531"/>
      <c r="R4557" s="531"/>
    </row>
    <row r="4558" spans="1:18">
      <c r="A4558" s="531"/>
      <c r="B4558" s="531"/>
      <c r="C4558" s="531"/>
      <c r="D4558" s="531"/>
      <c r="E4558" s="1887"/>
      <c r="F4558" s="531"/>
      <c r="G4558" s="531"/>
      <c r="H4558" s="531"/>
      <c r="I4558" s="531"/>
      <c r="J4558" s="531"/>
      <c r="O4558" s="531"/>
      <c r="R4558" s="531"/>
    </row>
    <row r="4559" spans="1:18">
      <c r="A4559" s="531"/>
      <c r="B4559" s="531"/>
      <c r="C4559" s="531"/>
      <c r="D4559" s="531"/>
      <c r="E4559" s="1887"/>
      <c r="F4559" s="531"/>
      <c r="G4559" s="531"/>
      <c r="H4559" s="531"/>
      <c r="I4559" s="531"/>
      <c r="J4559" s="531"/>
      <c r="O4559" s="531"/>
      <c r="R4559" s="531"/>
    </row>
    <row r="4560" spans="1:18">
      <c r="A4560" s="531"/>
      <c r="B4560" s="531"/>
      <c r="C4560" s="531"/>
      <c r="D4560" s="531"/>
      <c r="E4560" s="1887"/>
      <c r="F4560" s="531"/>
      <c r="G4560" s="531"/>
      <c r="H4560" s="531"/>
      <c r="I4560" s="531"/>
      <c r="J4560" s="531"/>
      <c r="O4560" s="531"/>
      <c r="R4560" s="531"/>
    </row>
    <row r="4561" spans="1:18">
      <c r="A4561" s="531"/>
      <c r="B4561" s="531"/>
      <c r="C4561" s="531"/>
      <c r="D4561" s="531"/>
      <c r="E4561" s="1887"/>
      <c r="F4561" s="531"/>
      <c r="G4561" s="531"/>
      <c r="H4561" s="531"/>
      <c r="I4561" s="531"/>
      <c r="J4561" s="531"/>
      <c r="O4561" s="531"/>
      <c r="R4561" s="531"/>
    </row>
    <row r="4562" spans="1:18">
      <c r="A4562" s="531"/>
      <c r="B4562" s="531"/>
      <c r="C4562" s="531"/>
      <c r="D4562" s="531"/>
      <c r="E4562" s="1887"/>
      <c r="F4562" s="531"/>
      <c r="G4562" s="531"/>
      <c r="H4562" s="531"/>
      <c r="I4562" s="531"/>
      <c r="J4562" s="531"/>
      <c r="O4562" s="531"/>
      <c r="R4562" s="531"/>
    </row>
    <row r="4563" spans="1:18">
      <c r="A4563" s="531"/>
      <c r="B4563" s="531"/>
      <c r="C4563" s="531"/>
      <c r="D4563" s="531"/>
      <c r="E4563" s="1887"/>
      <c r="F4563" s="531"/>
      <c r="G4563" s="531"/>
      <c r="H4563" s="531"/>
      <c r="I4563" s="531"/>
      <c r="J4563" s="531"/>
      <c r="O4563" s="531"/>
      <c r="R4563" s="531"/>
    </row>
    <row r="4564" spans="1:18">
      <c r="A4564" s="531"/>
      <c r="B4564" s="531"/>
      <c r="C4564" s="531"/>
      <c r="D4564" s="531"/>
      <c r="E4564" s="1887"/>
      <c r="F4564" s="531"/>
      <c r="G4564" s="531"/>
      <c r="H4564" s="531"/>
      <c r="I4564" s="531"/>
      <c r="J4564" s="531"/>
      <c r="O4564" s="531"/>
      <c r="R4564" s="531"/>
    </row>
    <row r="4565" spans="1:18">
      <c r="A4565" s="531"/>
      <c r="B4565" s="531"/>
      <c r="C4565" s="531"/>
      <c r="D4565" s="531"/>
      <c r="E4565" s="1887"/>
      <c r="F4565" s="531"/>
      <c r="G4565" s="531"/>
      <c r="H4565" s="531"/>
      <c r="I4565" s="531"/>
      <c r="J4565" s="531"/>
      <c r="O4565" s="531"/>
      <c r="R4565" s="531"/>
    </row>
    <row r="4566" spans="1:18">
      <c r="A4566" s="531"/>
      <c r="B4566" s="531"/>
      <c r="C4566" s="531"/>
      <c r="D4566" s="531"/>
      <c r="E4566" s="1887"/>
      <c r="F4566" s="531"/>
      <c r="G4566" s="531"/>
      <c r="H4566" s="531"/>
      <c r="I4566" s="531"/>
      <c r="J4566" s="531"/>
      <c r="O4566" s="531"/>
      <c r="R4566" s="531"/>
    </row>
    <row r="4567" spans="1:18">
      <c r="A4567" s="531"/>
      <c r="B4567" s="531"/>
      <c r="C4567" s="531"/>
      <c r="D4567" s="531"/>
      <c r="E4567" s="1887"/>
      <c r="F4567" s="531"/>
      <c r="G4567" s="531"/>
      <c r="H4567" s="531"/>
      <c r="I4567" s="531"/>
      <c r="J4567" s="531"/>
      <c r="O4567" s="531"/>
      <c r="R4567" s="531"/>
    </row>
    <row r="4568" spans="1:18">
      <c r="A4568" s="531"/>
      <c r="B4568" s="531"/>
      <c r="C4568" s="531"/>
      <c r="D4568" s="531"/>
      <c r="E4568" s="1887"/>
      <c r="F4568" s="531"/>
      <c r="G4568" s="531"/>
      <c r="H4568" s="531"/>
      <c r="I4568" s="531"/>
      <c r="J4568" s="531"/>
      <c r="O4568" s="531"/>
      <c r="R4568" s="531"/>
    </row>
    <row r="4569" spans="1:18">
      <c r="A4569" s="531"/>
      <c r="B4569" s="531"/>
      <c r="C4569" s="531"/>
      <c r="D4569" s="531"/>
      <c r="E4569" s="1887"/>
      <c r="F4569" s="531"/>
      <c r="G4569" s="531"/>
      <c r="H4569" s="531"/>
      <c r="I4569" s="531"/>
      <c r="J4569" s="531"/>
      <c r="O4569" s="531"/>
      <c r="R4569" s="531"/>
    </row>
    <row r="4570" spans="1:18">
      <c r="A4570" s="531"/>
      <c r="B4570" s="531"/>
      <c r="C4570" s="531"/>
      <c r="D4570" s="531"/>
      <c r="E4570" s="1887"/>
      <c r="F4570" s="531"/>
      <c r="G4570" s="531"/>
      <c r="H4570" s="531"/>
      <c r="I4570" s="531"/>
      <c r="J4570" s="531"/>
      <c r="O4570" s="531"/>
      <c r="R4570" s="531"/>
    </row>
    <row r="4571" spans="1:18">
      <c r="A4571" s="531"/>
      <c r="B4571" s="531"/>
      <c r="C4571" s="531"/>
      <c r="D4571" s="531"/>
      <c r="E4571" s="1887"/>
      <c r="F4571" s="531"/>
      <c r="G4571" s="531"/>
      <c r="H4571" s="531"/>
      <c r="I4571" s="531"/>
      <c r="J4571" s="531"/>
      <c r="O4571" s="531"/>
      <c r="R4571" s="531"/>
    </row>
    <row r="4572" spans="1:18">
      <c r="A4572" s="531"/>
      <c r="B4572" s="531"/>
      <c r="C4572" s="531"/>
      <c r="D4572" s="531"/>
      <c r="E4572" s="1887"/>
      <c r="F4572" s="531"/>
      <c r="G4572" s="531"/>
      <c r="H4572" s="531"/>
      <c r="I4572" s="531"/>
      <c r="J4572" s="531"/>
      <c r="O4572" s="531"/>
      <c r="R4572" s="531"/>
    </row>
    <row r="4573" spans="1:18">
      <c r="A4573" s="531"/>
      <c r="B4573" s="531"/>
      <c r="C4573" s="531"/>
      <c r="D4573" s="531"/>
      <c r="E4573" s="1887"/>
      <c r="F4573" s="531"/>
      <c r="G4573" s="531"/>
      <c r="H4573" s="531"/>
      <c r="I4573" s="531"/>
      <c r="J4573" s="531"/>
      <c r="O4573" s="531"/>
      <c r="R4573" s="531"/>
    </row>
    <row r="4574" spans="1:18">
      <c r="A4574" s="531"/>
      <c r="B4574" s="531"/>
      <c r="C4574" s="531"/>
      <c r="D4574" s="531"/>
      <c r="E4574" s="1887"/>
      <c r="F4574" s="531"/>
      <c r="G4574" s="531"/>
      <c r="H4574" s="531"/>
      <c r="I4574" s="531"/>
      <c r="J4574" s="531"/>
      <c r="O4574" s="531"/>
      <c r="R4574" s="531"/>
    </row>
    <row r="4575" spans="1:18">
      <c r="A4575" s="531"/>
      <c r="B4575" s="531"/>
      <c r="C4575" s="531"/>
      <c r="D4575" s="531"/>
      <c r="E4575" s="1887"/>
      <c r="F4575" s="531"/>
      <c r="G4575" s="531"/>
      <c r="H4575" s="531"/>
      <c r="I4575" s="531"/>
      <c r="J4575" s="531"/>
      <c r="O4575" s="531"/>
      <c r="R4575" s="531"/>
    </row>
    <row r="4576" spans="1:18">
      <c r="A4576" s="531"/>
      <c r="B4576" s="531"/>
      <c r="C4576" s="531"/>
      <c r="D4576" s="531"/>
      <c r="E4576" s="1887"/>
      <c r="F4576" s="531"/>
      <c r="G4576" s="531"/>
      <c r="H4576" s="531"/>
      <c r="I4576" s="531"/>
      <c r="J4576" s="531"/>
      <c r="O4576" s="531"/>
      <c r="R4576" s="531"/>
    </row>
    <row r="4577" spans="1:18">
      <c r="A4577" s="531"/>
      <c r="B4577" s="531"/>
      <c r="C4577" s="531"/>
      <c r="D4577" s="531"/>
      <c r="E4577" s="1887"/>
      <c r="F4577" s="531"/>
      <c r="G4577" s="531"/>
      <c r="H4577" s="531"/>
      <c r="I4577" s="531"/>
      <c r="J4577" s="531"/>
      <c r="O4577" s="531"/>
      <c r="R4577" s="531"/>
    </row>
    <row r="4578" spans="1:18">
      <c r="A4578" s="531"/>
      <c r="B4578" s="531"/>
      <c r="C4578" s="531"/>
      <c r="D4578" s="531"/>
      <c r="E4578" s="1887"/>
      <c r="F4578" s="531"/>
      <c r="G4578" s="531"/>
      <c r="H4578" s="531"/>
      <c r="I4578" s="531"/>
      <c r="J4578" s="531"/>
      <c r="O4578" s="531"/>
      <c r="R4578" s="531"/>
    </row>
    <row r="4579" spans="1:18">
      <c r="A4579" s="531"/>
      <c r="B4579" s="531"/>
      <c r="C4579" s="531"/>
      <c r="D4579" s="531"/>
      <c r="E4579" s="1887"/>
      <c r="F4579" s="531"/>
      <c r="G4579" s="531"/>
      <c r="H4579" s="531"/>
      <c r="I4579" s="531"/>
      <c r="J4579" s="531"/>
      <c r="O4579" s="531"/>
      <c r="R4579" s="531"/>
    </row>
    <row r="4580" spans="1:18">
      <c r="A4580" s="531"/>
      <c r="B4580" s="531"/>
      <c r="C4580" s="531"/>
      <c r="D4580" s="531"/>
      <c r="E4580" s="1887"/>
      <c r="F4580" s="531"/>
      <c r="G4580" s="531"/>
      <c r="H4580" s="531"/>
      <c r="I4580" s="531"/>
      <c r="J4580" s="531"/>
      <c r="O4580" s="531"/>
      <c r="R4580" s="531"/>
    </row>
    <row r="4581" spans="1:18">
      <c r="A4581" s="531"/>
      <c r="B4581" s="531"/>
      <c r="C4581" s="531"/>
      <c r="D4581" s="531"/>
      <c r="E4581" s="1887"/>
      <c r="F4581" s="531"/>
      <c r="G4581" s="531"/>
      <c r="H4581" s="531"/>
      <c r="I4581" s="531"/>
      <c r="J4581" s="531"/>
      <c r="O4581" s="531"/>
      <c r="R4581" s="531"/>
    </row>
    <row r="4582" spans="1:18">
      <c r="A4582" s="531"/>
      <c r="B4582" s="531"/>
      <c r="C4582" s="531"/>
      <c r="D4582" s="531"/>
      <c r="E4582" s="1887"/>
      <c r="F4582" s="531"/>
      <c r="G4582" s="531"/>
      <c r="H4582" s="531"/>
      <c r="I4582" s="531"/>
      <c r="J4582" s="531"/>
      <c r="O4582" s="531"/>
      <c r="R4582" s="531"/>
    </row>
    <row r="4583" spans="1:18">
      <c r="A4583" s="531"/>
      <c r="B4583" s="531"/>
      <c r="C4583" s="531"/>
      <c r="D4583" s="531"/>
      <c r="E4583" s="1887"/>
      <c r="F4583" s="531"/>
      <c r="G4583" s="531"/>
      <c r="H4583" s="531"/>
      <c r="I4583" s="531"/>
      <c r="J4583" s="531"/>
      <c r="O4583" s="531"/>
      <c r="R4583" s="531"/>
    </row>
    <row r="4584" spans="1:18">
      <c r="A4584" s="531"/>
      <c r="B4584" s="531"/>
      <c r="C4584" s="531"/>
      <c r="D4584" s="531"/>
      <c r="E4584" s="1887"/>
      <c r="F4584" s="531"/>
      <c r="G4584" s="531"/>
      <c r="H4584" s="531"/>
      <c r="I4584" s="531"/>
      <c r="J4584" s="531"/>
      <c r="O4584" s="531"/>
      <c r="R4584" s="531"/>
    </row>
    <row r="4585" spans="1:18">
      <c r="A4585" s="531"/>
      <c r="B4585" s="531"/>
      <c r="C4585" s="531"/>
      <c r="D4585" s="531"/>
      <c r="E4585" s="1887"/>
      <c r="F4585" s="531"/>
      <c r="G4585" s="531"/>
      <c r="H4585" s="531"/>
      <c r="I4585" s="531"/>
      <c r="J4585" s="531"/>
      <c r="O4585" s="531"/>
      <c r="R4585" s="531"/>
    </row>
    <row r="4586" spans="1:18">
      <c r="A4586" s="531"/>
      <c r="B4586" s="531"/>
      <c r="C4586" s="531"/>
      <c r="D4586" s="531"/>
      <c r="E4586" s="1887"/>
      <c r="F4586" s="531"/>
      <c r="G4586" s="531"/>
      <c r="H4586" s="531"/>
      <c r="I4586" s="531"/>
      <c r="J4586" s="531"/>
      <c r="O4586" s="531"/>
      <c r="R4586" s="531"/>
    </row>
    <row r="4587" spans="1:18">
      <c r="A4587" s="531"/>
      <c r="B4587" s="531"/>
      <c r="C4587" s="531"/>
      <c r="D4587" s="531"/>
      <c r="E4587" s="1887"/>
      <c r="F4587" s="531"/>
      <c r="G4587" s="531"/>
      <c r="H4587" s="531"/>
      <c r="I4587" s="531"/>
      <c r="J4587" s="531"/>
      <c r="O4587" s="531"/>
      <c r="R4587" s="531"/>
    </row>
    <row r="4588" spans="1:18">
      <c r="A4588" s="531"/>
      <c r="B4588" s="531"/>
      <c r="C4588" s="531"/>
      <c r="D4588" s="531"/>
      <c r="E4588" s="1887"/>
      <c r="F4588" s="531"/>
      <c r="G4588" s="531"/>
      <c r="H4588" s="531"/>
      <c r="I4588" s="531"/>
      <c r="J4588" s="531"/>
      <c r="O4588" s="531"/>
      <c r="R4588" s="531"/>
    </row>
    <row r="4589" spans="1:18">
      <c r="A4589" s="531"/>
      <c r="B4589" s="531"/>
      <c r="C4589" s="531"/>
      <c r="D4589" s="531"/>
      <c r="E4589" s="1887"/>
      <c r="F4589" s="531"/>
      <c r="G4589" s="531"/>
      <c r="H4589" s="531"/>
      <c r="I4589" s="531"/>
      <c r="J4589" s="531"/>
      <c r="O4589" s="531"/>
      <c r="R4589" s="531"/>
    </row>
    <row r="4590" spans="1:18">
      <c r="A4590" s="531"/>
      <c r="B4590" s="531"/>
      <c r="C4590" s="531"/>
      <c r="D4590" s="531"/>
      <c r="E4590" s="1887"/>
      <c r="F4590" s="531"/>
      <c r="G4590" s="531"/>
      <c r="H4590" s="531"/>
      <c r="I4590" s="531"/>
      <c r="J4590" s="531"/>
      <c r="O4590" s="531"/>
      <c r="R4590" s="531"/>
    </row>
    <row r="4591" spans="1:18">
      <c r="A4591" s="531"/>
      <c r="B4591" s="531"/>
      <c r="C4591" s="531"/>
      <c r="D4591" s="531"/>
      <c r="E4591" s="1887"/>
      <c r="F4591" s="531"/>
      <c r="G4591" s="531"/>
      <c r="H4591" s="531"/>
      <c r="I4591" s="531"/>
      <c r="J4591" s="531"/>
      <c r="O4591" s="531"/>
      <c r="R4591" s="531"/>
    </row>
    <row r="4592" spans="1:18">
      <c r="A4592" s="531"/>
      <c r="B4592" s="531"/>
      <c r="C4592" s="531"/>
      <c r="D4592" s="531"/>
      <c r="E4592" s="1887"/>
      <c r="F4592" s="531"/>
      <c r="G4592" s="531"/>
      <c r="H4592" s="531"/>
      <c r="I4592" s="531"/>
      <c r="J4592" s="531"/>
      <c r="O4592" s="531"/>
      <c r="R4592" s="531"/>
    </row>
    <row r="4593" spans="1:18">
      <c r="A4593" s="531"/>
      <c r="B4593" s="531"/>
      <c r="C4593" s="531"/>
      <c r="D4593" s="531"/>
      <c r="E4593" s="1887"/>
      <c r="F4593" s="531"/>
      <c r="G4593" s="531"/>
      <c r="H4593" s="531"/>
      <c r="I4593" s="531"/>
      <c r="J4593" s="531"/>
      <c r="O4593" s="531"/>
      <c r="R4593" s="531"/>
    </row>
    <row r="4594" spans="1:18">
      <c r="A4594" s="531"/>
      <c r="B4594" s="531"/>
      <c r="C4594" s="531"/>
      <c r="D4594" s="531"/>
      <c r="E4594" s="1887"/>
      <c r="F4594" s="531"/>
      <c r="G4594" s="531"/>
      <c r="H4594" s="531"/>
      <c r="I4594" s="531"/>
      <c r="J4594" s="531"/>
      <c r="O4594" s="531"/>
      <c r="R4594" s="531"/>
    </row>
    <row r="4595" spans="1:18">
      <c r="A4595" s="531"/>
      <c r="B4595" s="531"/>
      <c r="C4595" s="531"/>
      <c r="D4595" s="531"/>
      <c r="E4595" s="1887"/>
      <c r="F4595" s="531"/>
      <c r="G4595" s="531"/>
      <c r="H4595" s="531"/>
      <c r="I4595" s="531"/>
      <c r="J4595" s="531"/>
      <c r="O4595" s="531"/>
      <c r="R4595" s="531"/>
    </row>
    <row r="4596" spans="1:18">
      <c r="A4596" s="531"/>
      <c r="B4596" s="531"/>
      <c r="C4596" s="531"/>
      <c r="D4596" s="531"/>
      <c r="E4596" s="1887"/>
      <c r="F4596" s="531"/>
      <c r="G4596" s="531"/>
      <c r="H4596" s="531"/>
      <c r="I4596" s="531"/>
      <c r="J4596" s="531"/>
      <c r="O4596" s="531"/>
      <c r="R4596" s="531"/>
    </row>
    <row r="4597" spans="1:18">
      <c r="A4597" s="531"/>
      <c r="B4597" s="531"/>
      <c r="C4597" s="531"/>
      <c r="D4597" s="531"/>
      <c r="E4597" s="1887"/>
      <c r="F4597" s="531"/>
      <c r="G4597" s="531"/>
      <c r="H4597" s="531"/>
      <c r="I4597" s="531"/>
      <c r="J4597" s="531"/>
      <c r="O4597" s="531"/>
      <c r="R4597" s="531"/>
    </row>
    <row r="4598" spans="1:18">
      <c r="A4598" s="531"/>
      <c r="B4598" s="531"/>
      <c r="C4598" s="531"/>
      <c r="D4598" s="531"/>
      <c r="E4598" s="1887"/>
      <c r="F4598" s="531"/>
      <c r="G4598" s="531"/>
      <c r="H4598" s="531"/>
      <c r="I4598" s="531"/>
      <c r="J4598" s="531"/>
      <c r="O4598" s="531"/>
      <c r="R4598" s="531"/>
    </row>
    <row r="4599" spans="1:18">
      <c r="A4599" s="531"/>
      <c r="B4599" s="531"/>
      <c r="C4599" s="531"/>
      <c r="D4599" s="531"/>
      <c r="E4599" s="1887"/>
      <c r="F4599" s="531"/>
      <c r="G4599" s="531"/>
      <c r="H4599" s="531"/>
      <c r="I4599" s="531"/>
      <c r="J4599" s="531"/>
      <c r="O4599" s="531"/>
      <c r="R4599" s="531"/>
    </row>
    <row r="4600" spans="1:18">
      <c r="A4600" s="531"/>
      <c r="B4600" s="531"/>
      <c r="C4600" s="531"/>
      <c r="D4600" s="531"/>
      <c r="E4600" s="1887"/>
      <c r="F4600" s="531"/>
      <c r="G4600" s="531"/>
      <c r="H4600" s="531"/>
      <c r="I4600" s="531"/>
      <c r="J4600" s="531"/>
      <c r="O4600" s="531"/>
      <c r="R4600" s="531"/>
    </row>
    <row r="4601" spans="1:18">
      <c r="A4601" s="531"/>
      <c r="B4601" s="531"/>
      <c r="C4601" s="531"/>
      <c r="D4601" s="531"/>
      <c r="E4601" s="1887"/>
      <c r="F4601" s="531"/>
      <c r="G4601" s="531"/>
      <c r="H4601" s="531"/>
      <c r="I4601" s="531"/>
      <c r="J4601" s="531"/>
      <c r="O4601" s="531"/>
      <c r="R4601" s="531"/>
    </row>
    <row r="4602" spans="1:18">
      <c r="A4602" s="531"/>
      <c r="B4602" s="531"/>
      <c r="C4602" s="531"/>
      <c r="D4602" s="531"/>
      <c r="E4602" s="1887"/>
      <c r="F4602" s="531"/>
      <c r="G4602" s="531"/>
      <c r="H4602" s="531"/>
      <c r="I4602" s="531"/>
      <c r="J4602" s="531"/>
      <c r="O4602" s="531"/>
      <c r="R4602" s="531"/>
    </row>
    <row r="4603" spans="1:18">
      <c r="A4603" s="531"/>
      <c r="B4603" s="531"/>
      <c r="C4603" s="531"/>
      <c r="D4603" s="531"/>
      <c r="E4603" s="1887"/>
      <c r="F4603" s="531"/>
      <c r="G4603" s="531"/>
      <c r="H4603" s="531"/>
      <c r="I4603" s="531"/>
      <c r="J4603" s="531"/>
      <c r="O4603" s="531"/>
      <c r="R4603" s="531"/>
    </row>
    <row r="4604" spans="1:18">
      <c r="A4604" s="531"/>
      <c r="B4604" s="531"/>
      <c r="C4604" s="531"/>
      <c r="D4604" s="531"/>
      <c r="E4604" s="1887"/>
      <c r="F4604" s="531"/>
      <c r="G4604" s="531"/>
      <c r="H4604" s="531"/>
      <c r="I4604" s="531"/>
      <c r="J4604" s="531"/>
      <c r="O4604" s="531"/>
      <c r="R4604" s="531"/>
    </row>
    <row r="4605" spans="1:18">
      <c r="A4605" s="531"/>
      <c r="B4605" s="531"/>
      <c r="C4605" s="531"/>
      <c r="D4605" s="531"/>
      <c r="E4605" s="1887"/>
      <c r="F4605" s="531"/>
      <c r="G4605" s="531"/>
      <c r="H4605" s="531"/>
      <c r="I4605" s="531"/>
      <c r="J4605" s="531"/>
      <c r="O4605" s="531"/>
      <c r="R4605" s="531"/>
    </row>
    <row r="4606" spans="1:18">
      <c r="A4606" s="531"/>
      <c r="B4606" s="531"/>
      <c r="C4606" s="531"/>
      <c r="D4606" s="531"/>
      <c r="E4606" s="1887"/>
      <c r="F4606" s="531"/>
      <c r="G4606" s="531"/>
      <c r="H4606" s="531"/>
      <c r="I4606" s="531"/>
      <c r="J4606" s="531"/>
      <c r="O4606" s="531"/>
      <c r="R4606" s="531"/>
    </row>
    <row r="4607" spans="1:18">
      <c r="A4607" s="531"/>
      <c r="B4607" s="531"/>
      <c r="C4607" s="531"/>
      <c r="D4607" s="531"/>
      <c r="E4607" s="1887"/>
      <c r="F4607" s="531"/>
      <c r="G4607" s="531"/>
      <c r="H4607" s="531"/>
      <c r="I4607" s="531"/>
      <c r="J4607" s="531"/>
      <c r="O4607" s="531"/>
      <c r="R4607" s="531"/>
    </row>
    <row r="4608" spans="1:18">
      <c r="A4608" s="531"/>
      <c r="B4608" s="531"/>
      <c r="C4608" s="531"/>
      <c r="D4608" s="531"/>
      <c r="E4608" s="1887"/>
      <c r="F4608" s="531"/>
      <c r="G4608" s="531"/>
      <c r="H4608" s="531"/>
      <c r="I4608" s="531"/>
      <c r="J4608" s="531"/>
      <c r="O4608" s="531"/>
      <c r="R4608" s="531"/>
    </row>
    <row r="4609" spans="1:18">
      <c r="A4609" s="531"/>
      <c r="B4609" s="531"/>
      <c r="C4609" s="531"/>
      <c r="D4609" s="531"/>
      <c r="E4609" s="1887"/>
      <c r="F4609" s="531"/>
      <c r="G4609" s="531"/>
      <c r="H4609" s="531"/>
      <c r="I4609" s="531"/>
      <c r="J4609" s="531"/>
      <c r="O4609" s="531"/>
      <c r="R4609" s="531"/>
    </row>
    <row r="4610" spans="1:18">
      <c r="A4610" s="531"/>
      <c r="B4610" s="531"/>
      <c r="C4610" s="531"/>
      <c r="D4610" s="531"/>
      <c r="E4610" s="1887"/>
      <c r="F4610" s="531"/>
      <c r="G4610" s="531"/>
      <c r="H4610" s="531"/>
      <c r="I4610" s="531"/>
      <c r="J4610" s="531"/>
      <c r="O4610" s="531"/>
      <c r="R4610" s="531"/>
    </row>
    <row r="4611" spans="1:18">
      <c r="A4611" s="531"/>
      <c r="B4611" s="531"/>
      <c r="C4611" s="531"/>
      <c r="D4611" s="531"/>
      <c r="E4611" s="1887"/>
      <c r="F4611" s="531"/>
      <c r="G4611" s="531"/>
      <c r="H4611" s="531"/>
      <c r="I4611" s="531"/>
      <c r="J4611" s="531"/>
      <c r="O4611" s="531"/>
      <c r="R4611" s="531"/>
    </row>
    <row r="4612" spans="1:18">
      <c r="A4612" s="531"/>
      <c r="B4612" s="531"/>
      <c r="C4612" s="531"/>
      <c r="D4612" s="531"/>
      <c r="E4612" s="1887"/>
      <c r="F4612" s="531"/>
      <c r="G4612" s="531"/>
      <c r="H4612" s="531"/>
      <c r="I4612" s="531"/>
      <c r="J4612" s="531"/>
      <c r="O4612" s="531"/>
      <c r="R4612" s="531"/>
    </row>
    <row r="4613" spans="1:18">
      <c r="A4613" s="531"/>
      <c r="B4613" s="531"/>
      <c r="C4613" s="531"/>
      <c r="D4613" s="531"/>
      <c r="E4613" s="1887"/>
      <c r="F4613" s="531"/>
      <c r="G4613" s="531"/>
      <c r="H4613" s="531"/>
      <c r="I4613" s="531"/>
      <c r="J4613" s="531"/>
      <c r="O4613" s="531"/>
      <c r="R4613" s="531"/>
    </row>
    <row r="4614" spans="1:18">
      <c r="A4614" s="531"/>
      <c r="B4614" s="531"/>
      <c r="C4614" s="531"/>
      <c r="D4614" s="531"/>
      <c r="E4614" s="1887"/>
      <c r="F4614" s="531"/>
      <c r="G4614" s="531"/>
      <c r="H4614" s="531"/>
      <c r="I4614" s="531"/>
      <c r="J4614" s="531"/>
      <c r="O4614" s="531"/>
      <c r="R4614" s="531"/>
    </row>
    <row r="4615" spans="1:18">
      <c r="A4615" s="531"/>
      <c r="B4615" s="531"/>
      <c r="C4615" s="531"/>
      <c r="D4615" s="531"/>
      <c r="E4615" s="1887"/>
      <c r="F4615" s="531"/>
      <c r="G4615" s="531"/>
      <c r="H4615" s="531"/>
      <c r="I4615" s="531"/>
      <c r="J4615" s="531"/>
      <c r="O4615" s="531"/>
      <c r="R4615" s="531"/>
    </row>
    <row r="4616" spans="1:18">
      <c r="A4616" s="531"/>
      <c r="B4616" s="531"/>
      <c r="C4616" s="531"/>
      <c r="D4616" s="531"/>
      <c r="E4616" s="1887"/>
      <c r="F4616" s="531"/>
      <c r="G4616" s="531"/>
      <c r="H4616" s="531"/>
      <c r="I4616" s="531"/>
      <c r="J4616" s="531"/>
      <c r="O4616" s="531"/>
      <c r="R4616" s="531"/>
    </row>
    <row r="4617" spans="1:18">
      <c r="A4617" s="531"/>
      <c r="B4617" s="531"/>
      <c r="C4617" s="531"/>
      <c r="D4617" s="531"/>
      <c r="E4617" s="1887"/>
      <c r="F4617" s="531"/>
      <c r="G4617" s="531"/>
      <c r="H4617" s="531"/>
      <c r="I4617" s="531"/>
      <c r="J4617" s="531"/>
      <c r="O4617" s="531"/>
      <c r="R4617" s="531"/>
    </row>
    <row r="4618" spans="1:18">
      <c r="A4618" s="531"/>
      <c r="B4618" s="531"/>
      <c r="C4618" s="531"/>
      <c r="D4618" s="531"/>
      <c r="E4618" s="1887"/>
      <c r="F4618" s="531"/>
      <c r="G4618" s="531"/>
      <c r="H4618" s="531"/>
      <c r="I4618" s="531"/>
      <c r="J4618" s="531"/>
      <c r="O4618" s="531"/>
      <c r="R4618" s="531"/>
    </row>
  </sheetData>
  <autoFilter ref="A5:IW4384">
    <filterColumn colId="0">
      <filters>
        <filter val="28.6"/>
        <filter val="sưa 28.6"/>
      </filters>
    </filterColumn>
  </autoFilter>
  <mergeCells count="11">
    <mergeCell ref="H3:H4"/>
    <mergeCell ref="I3:I4"/>
    <mergeCell ref="J3:J4"/>
    <mergeCell ref="K3:BP3"/>
    <mergeCell ref="C3256:C3257"/>
    <mergeCell ref="G3:G4"/>
    <mergeCell ref="B3:B4"/>
    <mergeCell ref="C3:C4"/>
    <mergeCell ref="D3:D4"/>
    <mergeCell ref="E3:E4"/>
    <mergeCell ref="F3:F4"/>
  </mergeCells>
  <conditionalFormatting sqref="B28">
    <cfRule type="duplicateValues" dxfId="3842" priority="2771"/>
  </conditionalFormatting>
  <conditionalFormatting sqref="B30">
    <cfRule type="duplicateValues" dxfId="3841" priority="2770"/>
  </conditionalFormatting>
  <conditionalFormatting sqref="B37 B40">
    <cfRule type="duplicateValues" dxfId="3840" priority="2769"/>
  </conditionalFormatting>
  <conditionalFormatting sqref="B41">
    <cfRule type="duplicateValues" dxfId="3839" priority="2768"/>
  </conditionalFormatting>
  <conditionalFormatting sqref="B42">
    <cfRule type="duplicateValues" dxfId="3838" priority="2767"/>
  </conditionalFormatting>
  <conditionalFormatting sqref="B43">
    <cfRule type="duplicateValues" dxfId="3837" priority="2766"/>
  </conditionalFormatting>
  <conditionalFormatting sqref="B29">
    <cfRule type="duplicateValues" dxfId="3836" priority="2772"/>
  </conditionalFormatting>
  <conditionalFormatting sqref="B31">
    <cfRule type="duplicateValues" dxfId="3835" priority="2773"/>
  </conditionalFormatting>
  <conditionalFormatting sqref="B27">
    <cfRule type="duplicateValues" dxfId="3834" priority="2774"/>
  </conditionalFormatting>
  <conditionalFormatting sqref="B32">
    <cfRule type="duplicateValues" dxfId="3833" priority="2765"/>
  </conditionalFormatting>
  <conditionalFormatting sqref="B36">
    <cfRule type="duplicateValues" dxfId="3832" priority="2764"/>
  </conditionalFormatting>
  <conditionalFormatting sqref="B33">
    <cfRule type="duplicateValues" dxfId="3831" priority="2763"/>
  </conditionalFormatting>
  <conditionalFormatting sqref="B34">
    <cfRule type="duplicateValues" dxfId="3830" priority="2762"/>
  </conditionalFormatting>
  <conditionalFormatting sqref="B35">
    <cfRule type="duplicateValues" dxfId="3829" priority="2761"/>
  </conditionalFormatting>
  <conditionalFormatting sqref="B38">
    <cfRule type="duplicateValues" dxfId="3828" priority="2760"/>
  </conditionalFormatting>
  <conditionalFormatting sqref="B39">
    <cfRule type="duplicateValues" dxfId="3827" priority="2759"/>
  </conditionalFormatting>
  <conditionalFormatting sqref="C28">
    <cfRule type="duplicateValues" dxfId="3826" priority="2755"/>
  </conditionalFormatting>
  <conditionalFormatting sqref="C30">
    <cfRule type="duplicateValues" dxfId="3825" priority="2754"/>
  </conditionalFormatting>
  <conditionalFormatting sqref="C37 C40">
    <cfRule type="duplicateValues" dxfId="3824" priority="2753"/>
  </conditionalFormatting>
  <conditionalFormatting sqref="C41">
    <cfRule type="duplicateValues" dxfId="3823" priority="2752"/>
  </conditionalFormatting>
  <conditionalFormatting sqref="C42">
    <cfRule type="duplicateValues" dxfId="3822" priority="2751"/>
  </conditionalFormatting>
  <conditionalFormatting sqref="C43">
    <cfRule type="duplicateValues" dxfId="3821" priority="2750"/>
  </conditionalFormatting>
  <conditionalFormatting sqref="C29">
    <cfRule type="duplicateValues" dxfId="3820" priority="2756"/>
  </conditionalFormatting>
  <conditionalFormatting sqref="C31">
    <cfRule type="duplicateValues" dxfId="3819" priority="2757"/>
  </conditionalFormatting>
  <conditionalFormatting sqref="C27">
    <cfRule type="duplicateValues" dxfId="3818" priority="2758"/>
  </conditionalFormatting>
  <conditionalFormatting sqref="C32">
    <cfRule type="duplicateValues" dxfId="3817" priority="2749"/>
  </conditionalFormatting>
  <conditionalFormatting sqref="C36">
    <cfRule type="duplicateValues" dxfId="3816" priority="2748"/>
  </conditionalFormatting>
  <conditionalFormatting sqref="C33">
    <cfRule type="duplicateValues" dxfId="3815" priority="2747"/>
  </conditionalFormatting>
  <conditionalFormatting sqref="C34">
    <cfRule type="duplicateValues" dxfId="3814" priority="2746"/>
  </conditionalFormatting>
  <conditionalFormatting sqref="C35">
    <cfRule type="duplicateValues" dxfId="3813" priority="2745"/>
  </conditionalFormatting>
  <conditionalFormatting sqref="C38">
    <cfRule type="duplicateValues" dxfId="3812" priority="2744"/>
  </conditionalFormatting>
  <conditionalFormatting sqref="C39">
    <cfRule type="duplicateValues" dxfId="3811" priority="2743"/>
  </conditionalFormatting>
  <conditionalFormatting sqref="B60">
    <cfRule type="duplicateValues" dxfId="3810" priority="2740"/>
  </conditionalFormatting>
  <conditionalFormatting sqref="B59">
    <cfRule type="duplicateValues" dxfId="3809" priority="2741"/>
  </conditionalFormatting>
  <conditionalFormatting sqref="B72">
    <cfRule type="duplicateValues" dxfId="3808" priority="2742"/>
  </conditionalFormatting>
  <conditionalFormatting sqref="C60">
    <cfRule type="duplicateValues" dxfId="3807" priority="2737"/>
  </conditionalFormatting>
  <conditionalFormatting sqref="C59">
    <cfRule type="duplicateValues" dxfId="3806" priority="2738"/>
  </conditionalFormatting>
  <conditionalFormatting sqref="C72">
    <cfRule type="duplicateValues" dxfId="3805" priority="2739"/>
  </conditionalFormatting>
  <conditionalFormatting sqref="B81:B82">
    <cfRule type="duplicateValues" dxfId="3804" priority="2735"/>
  </conditionalFormatting>
  <conditionalFormatting sqref="B80">
    <cfRule type="duplicateValues" dxfId="3803" priority="2736"/>
  </conditionalFormatting>
  <conditionalFormatting sqref="C81:C82">
    <cfRule type="duplicateValues" dxfId="3802" priority="2733"/>
  </conditionalFormatting>
  <conditionalFormatting sqref="C80">
    <cfRule type="duplicateValues" dxfId="3801" priority="2734"/>
  </conditionalFormatting>
  <conditionalFormatting sqref="B104">
    <cfRule type="duplicateValues" dxfId="3800" priority="2732"/>
  </conditionalFormatting>
  <conditionalFormatting sqref="B105">
    <cfRule type="duplicateValues" dxfId="3799" priority="2731"/>
  </conditionalFormatting>
  <conditionalFormatting sqref="B106">
    <cfRule type="duplicateValues" dxfId="3798" priority="2730"/>
  </conditionalFormatting>
  <conditionalFormatting sqref="C104">
    <cfRule type="duplicateValues" dxfId="3797" priority="2729"/>
  </conditionalFormatting>
  <conditionalFormatting sqref="C105">
    <cfRule type="duplicateValues" dxfId="3796" priority="2728"/>
  </conditionalFormatting>
  <conditionalFormatting sqref="C106">
    <cfRule type="duplicateValues" dxfId="3795" priority="2727"/>
  </conditionalFormatting>
  <conditionalFormatting sqref="B121">
    <cfRule type="duplicateValues" dxfId="3794" priority="2725"/>
  </conditionalFormatting>
  <conditionalFormatting sqref="B122">
    <cfRule type="duplicateValues" dxfId="3793" priority="2724"/>
  </conditionalFormatting>
  <conditionalFormatting sqref="B123">
    <cfRule type="duplicateValues" dxfId="3792" priority="2723"/>
  </conditionalFormatting>
  <conditionalFormatting sqref="B124">
    <cfRule type="duplicateValues" dxfId="3791" priority="2722"/>
  </conditionalFormatting>
  <conditionalFormatting sqref="B126">
    <cfRule type="duplicateValues" dxfId="3790" priority="2721"/>
  </conditionalFormatting>
  <conditionalFormatting sqref="B127">
    <cfRule type="duplicateValues" dxfId="3789" priority="2720"/>
  </conditionalFormatting>
  <conditionalFormatting sqref="B128">
    <cfRule type="duplicateValues" dxfId="3788" priority="2719"/>
  </conditionalFormatting>
  <conditionalFormatting sqref="B125">
    <cfRule type="duplicateValues" dxfId="3787" priority="2726"/>
  </conditionalFormatting>
  <conditionalFormatting sqref="C121">
    <cfRule type="duplicateValues" dxfId="3786" priority="2717"/>
  </conditionalFormatting>
  <conditionalFormatting sqref="C122">
    <cfRule type="duplicateValues" dxfId="3785" priority="2716"/>
  </conditionalFormatting>
  <conditionalFormatting sqref="C123">
    <cfRule type="duplicateValues" dxfId="3784" priority="2715"/>
  </conditionalFormatting>
  <conditionalFormatting sqref="C124">
    <cfRule type="duplicateValues" dxfId="3783" priority="2714"/>
  </conditionalFormatting>
  <conditionalFormatting sqref="C126">
    <cfRule type="duplicateValues" dxfId="3782" priority="2713"/>
  </conditionalFormatting>
  <conditionalFormatting sqref="C127">
    <cfRule type="duplicateValues" dxfId="3781" priority="2712"/>
  </conditionalFormatting>
  <conditionalFormatting sqref="C128">
    <cfRule type="duplicateValues" dxfId="3780" priority="2711"/>
  </conditionalFormatting>
  <conditionalFormatting sqref="C125">
    <cfRule type="duplicateValues" dxfId="3779" priority="2718"/>
  </conditionalFormatting>
  <conditionalFormatting sqref="B130">
    <cfRule type="duplicateValues" dxfId="3778" priority="2709"/>
  </conditionalFormatting>
  <conditionalFormatting sqref="B132">
    <cfRule type="duplicateValues" dxfId="3777" priority="2708"/>
  </conditionalFormatting>
  <conditionalFormatting sqref="B134">
    <cfRule type="duplicateValues" dxfId="3776" priority="2707"/>
  </conditionalFormatting>
  <conditionalFormatting sqref="B133">
    <cfRule type="duplicateValues" dxfId="3775" priority="2706"/>
  </conditionalFormatting>
  <conditionalFormatting sqref="B136">
    <cfRule type="duplicateValues" dxfId="3774" priority="2705"/>
  </conditionalFormatting>
  <conditionalFormatting sqref="B137:B138">
    <cfRule type="duplicateValues" dxfId="3773" priority="2704"/>
  </conditionalFormatting>
  <conditionalFormatting sqref="B139">
    <cfRule type="duplicateValues" dxfId="3772" priority="2703"/>
  </conditionalFormatting>
  <conditionalFormatting sqref="B140">
    <cfRule type="duplicateValues" dxfId="3771" priority="2702"/>
  </conditionalFormatting>
  <conditionalFormatting sqref="B135">
    <cfRule type="duplicateValues" dxfId="3770" priority="2710"/>
  </conditionalFormatting>
  <conditionalFormatting sqref="C130">
    <cfRule type="duplicateValues" dxfId="3769" priority="2700"/>
  </conditionalFormatting>
  <conditionalFormatting sqref="C132">
    <cfRule type="duplicateValues" dxfId="3768" priority="2699"/>
  </conditionalFormatting>
  <conditionalFormatting sqref="C134">
    <cfRule type="duplicateValues" dxfId="3767" priority="2698"/>
  </conditionalFormatting>
  <conditionalFormatting sqref="C133">
    <cfRule type="duplicateValues" dxfId="3766" priority="2697"/>
  </conditionalFormatting>
  <conditionalFormatting sqref="C136">
    <cfRule type="duplicateValues" dxfId="3765" priority="2696"/>
  </conditionalFormatting>
  <conditionalFormatting sqref="C137:C138">
    <cfRule type="duplicateValues" dxfId="3764" priority="2695"/>
  </conditionalFormatting>
  <conditionalFormatting sqref="C139">
    <cfRule type="duplicateValues" dxfId="3763" priority="2694"/>
  </conditionalFormatting>
  <conditionalFormatting sqref="C140">
    <cfRule type="duplicateValues" dxfId="3762" priority="2693"/>
  </conditionalFormatting>
  <conditionalFormatting sqref="C135">
    <cfRule type="duplicateValues" dxfId="3761" priority="2701"/>
  </conditionalFormatting>
  <conditionalFormatting sqref="B172:B181">
    <cfRule type="duplicateValues" dxfId="3760" priority="2691"/>
  </conditionalFormatting>
  <conditionalFormatting sqref="B182">
    <cfRule type="duplicateValues" dxfId="3759" priority="2690"/>
  </conditionalFormatting>
  <conditionalFormatting sqref="B184">
    <cfRule type="duplicateValues" dxfId="3758" priority="2689"/>
  </conditionalFormatting>
  <conditionalFormatting sqref="B185">
    <cfRule type="duplicateValues" dxfId="3757" priority="2688"/>
  </conditionalFormatting>
  <conditionalFormatting sqref="B186">
    <cfRule type="duplicateValues" dxfId="3756" priority="2687"/>
  </conditionalFormatting>
  <conditionalFormatting sqref="B187">
    <cfRule type="duplicateValues" dxfId="3755" priority="2686"/>
  </conditionalFormatting>
  <conditionalFormatting sqref="B183">
    <cfRule type="duplicateValues" dxfId="3754" priority="2692"/>
  </conditionalFormatting>
  <conditionalFormatting sqref="C172:C181">
    <cfRule type="duplicateValues" dxfId="3753" priority="2684"/>
  </conditionalFormatting>
  <conditionalFormatting sqref="C182">
    <cfRule type="duplicateValues" dxfId="3752" priority="2683"/>
  </conditionalFormatting>
  <conditionalFormatting sqref="C184">
    <cfRule type="duplicateValues" dxfId="3751" priority="2682"/>
  </conditionalFormatting>
  <conditionalFormatting sqref="C185">
    <cfRule type="duplicateValues" dxfId="3750" priority="2681"/>
  </conditionalFormatting>
  <conditionalFormatting sqref="C186">
    <cfRule type="duplicateValues" dxfId="3749" priority="2680"/>
  </conditionalFormatting>
  <conditionalFormatting sqref="C187">
    <cfRule type="duplicateValues" dxfId="3748" priority="2679"/>
  </conditionalFormatting>
  <conditionalFormatting sqref="C183">
    <cfRule type="duplicateValues" dxfId="3747" priority="2685"/>
  </conditionalFormatting>
  <conditionalFormatting sqref="B197">
    <cfRule type="duplicateValues" dxfId="3746" priority="2677"/>
  </conditionalFormatting>
  <conditionalFormatting sqref="B198">
    <cfRule type="duplicateValues" dxfId="3745" priority="2675"/>
  </conditionalFormatting>
  <conditionalFormatting sqref="B199">
    <cfRule type="duplicateValues" dxfId="3744" priority="2676"/>
  </conditionalFormatting>
  <conditionalFormatting sqref="B200:B201">
    <cfRule type="duplicateValues" dxfId="3743" priority="2674"/>
  </conditionalFormatting>
  <conditionalFormatting sqref="B202">
    <cfRule type="duplicateValues" dxfId="3742" priority="2672"/>
  </conditionalFormatting>
  <conditionalFormatting sqref="B203">
    <cfRule type="duplicateValues" dxfId="3741" priority="2673"/>
  </conditionalFormatting>
  <conditionalFormatting sqref="B204">
    <cfRule type="duplicateValues" dxfId="3740" priority="2671"/>
  </conditionalFormatting>
  <conditionalFormatting sqref="B206">
    <cfRule type="duplicateValues" dxfId="3739" priority="2670"/>
  </conditionalFormatting>
  <conditionalFormatting sqref="B212">
    <cfRule type="duplicateValues" dxfId="3738" priority="2669"/>
  </conditionalFormatting>
  <conditionalFormatting sqref="B213">
    <cfRule type="duplicateValues" dxfId="3737" priority="2668"/>
  </conditionalFormatting>
  <conditionalFormatting sqref="B215">
    <cfRule type="duplicateValues" dxfId="3736" priority="2667"/>
  </conditionalFormatting>
  <conditionalFormatting sqref="B216">
    <cfRule type="duplicateValues" dxfId="3735" priority="2666"/>
  </conditionalFormatting>
  <conditionalFormatting sqref="B217">
    <cfRule type="duplicateValues" dxfId="3734" priority="2665"/>
  </conditionalFormatting>
  <conditionalFormatting sqref="B218">
    <cfRule type="duplicateValues" dxfId="3733" priority="2664"/>
  </conditionalFormatting>
  <conditionalFormatting sqref="B221:B222">
    <cfRule type="duplicateValues" dxfId="3732" priority="2663"/>
  </conditionalFormatting>
  <conditionalFormatting sqref="B223:B235">
    <cfRule type="duplicateValues" dxfId="3731" priority="2662"/>
  </conditionalFormatting>
  <conditionalFormatting sqref="B239 B241:B242">
    <cfRule type="duplicateValues" dxfId="3730" priority="2660"/>
  </conditionalFormatting>
  <conditionalFormatting sqref="B236:B238">
    <cfRule type="duplicateValues" dxfId="3729" priority="2661"/>
  </conditionalFormatting>
  <conditionalFormatting sqref="B244:B246">
    <cfRule type="duplicateValues" dxfId="3728" priority="2658"/>
  </conditionalFormatting>
  <conditionalFormatting sqref="B243">
    <cfRule type="duplicateValues" dxfId="3727" priority="2659"/>
  </conditionalFormatting>
  <conditionalFormatting sqref="B214">
    <cfRule type="duplicateValues" dxfId="3726" priority="2657"/>
  </conditionalFormatting>
  <conditionalFormatting sqref="B219:B220">
    <cfRule type="expression" dxfId="3725" priority="2678" stopIfTrue="1">
      <formula>AND(COUNTIF($B$648:$B$659, B219)&gt;1,NOT(ISBLANK(B219)))</formula>
    </cfRule>
  </conditionalFormatting>
  <conditionalFormatting sqref="B207">
    <cfRule type="duplicateValues" dxfId="3724" priority="2656"/>
  </conditionalFormatting>
  <conditionalFormatting sqref="B208">
    <cfRule type="duplicateValues" dxfId="3723" priority="2655"/>
  </conditionalFormatting>
  <conditionalFormatting sqref="B209">
    <cfRule type="duplicateValues" dxfId="3722" priority="2654"/>
  </conditionalFormatting>
  <conditionalFormatting sqref="B210">
    <cfRule type="duplicateValues" dxfId="3721" priority="2653"/>
  </conditionalFormatting>
  <conditionalFormatting sqref="B211">
    <cfRule type="duplicateValues" dxfId="3720" priority="2652"/>
  </conditionalFormatting>
  <conditionalFormatting sqref="C197">
    <cfRule type="duplicateValues" dxfId="3719" priority="2650"/>
  </conditionalFormatting>
  <conditionalFormatting sqref="C198">
    <cfRule type="duplicateValues" dxfId="3718" priority="2648"/>
  </conditionalFormatting>
  <conditionalFormatting sqref="C199">
    <cfRule type="duplicateValues" dxfId="3717" priority="2649"/>
  </conditionalFormatting>
  <conditionalFormatting sqref="C200:C201">
    <cfRule type="duplicateValues" dxfId="3716" priority="2647"/>
  </conditionalFormatting>
  <conditionalFormatting sqref="C202">
    <cfRule type="duplicateValues" dxfId="3715" priority="2645"/>
  </conditionalFormatting>
  <conditionalFormatting sqref="C203">
    <cfRule type="duplicateValues" dxfId="3714" priority="2646"/>
  </conditionalFormatting>
  <conditionalFormatting sqref="C204">
    <cfRule type="duplicateValues" dxfId="3713" priority="2644"/>
  </conditionalFormatting>
  <conditionalFormatting sqref="C206">
    <cfRule type="duplicateValues" dxfId="3712" priority="2643"/>
  </conditionalFormatting>
  <conditionalFormatting sqref="C212">
    <cfRule type="duplicateValues" dxfId="3711" priority="2642"/>
  </conditionalFormatting>
  <conditionalFormatting sqref="C213">
    <cfRule type="duplicateValues" dxfId="3710" priority="2641"/>
  </conditionalFormatting>
  <conditionalFormatting sqref="C215">
    <cfRule type="duplicateValues" dxfId="3709" priority="2640"/>
  </conditionalFormatting>
  <conditionalFormatting sqref="C216">
    <cfRule type="duplicateValues" dxfId="3708" priority="2639"/>
  </conditionalFormatting>
  <conditionalFormatting sqref="C217">
    <cfRule type="duplicateValues" dxfId="3707" priority="2638"/>
  </conditionalFormatting>
  <conditionalFormatting sqref="C218">
    <cfRule type="duplicateValues" dxfId="3706" priority="2637"/>
  </conditionalFormatting>
  <conditionalFormatting sqref="C221:C222">
    <cfRule type="duplicateValues" dxfId="3705" priority="2636"/>
  </conditionalFormatting>
  <conditionalFormatting sqref="C223:C235">
    <cfRule type="duplicateValues" dxfId="3704" priority="2635"/>
  </conditionalFormatting>
  <conditionalFormatting sqref="C239 C241:C242">
    <cfRule type="duplicateValues" dxfId="3703" priority="2633"/>
  </conditionalFormatting>
  <conditionalFormatting sqref="C236:C238">
    <cfRule type="duplicateValues" dxfId="3702" priority="2634"/>
  </conditionalFormatting>
  <conditionalFormatting sqref="C244:C246">
    <cfRule type="duplicateValues" dxfId="3701" priority="2631"/>
  </conditionalFormatting>
  <conditionalFormatting sqref="C243">
    <cfRule type="duplicateValues" dxfId="3700" priority="2632"/>
  </conditionalFormatting>
  <conditionalFormatting sqref="C214">
    <cfRule type="duplicateValues" dxfId="3699" priority="2630"/>
  </conditionalFormatting>
  <conditionalFormatting sqref="C219:C220">
    <cfRule type="expression" dxfId="3698" priority="2651" stopIfTrue="1">
      <formula>AND(COUNTIF($B$648:$B$659, C219)&gt;1,NOT(ISBLANK(C219)))</formula>
    </cfRule>
  </conditionalFormatting>
  <conditionalFormatting sqref="C207">
    <cfRule type="duplicateValues" dxfId="3697" priority="2629"/>
  </conditionalFormatting>
  <conditionalFormatting sqref="C208">
    <cfRule type="duplicateValues" dxfId="3696" priority="2628"/>
  </conditionalFormatting>
  <conditionalFormatting sqref="C209">
    <cfRule type="duplicateValues" dxfId="3695" priority="2627"/>
  </conditionalFormatting>
  <conditionalFormatting sqref="C210">
    <cfRule type="duplicateValues" dxfId="3694" priority="2626"/>
  </conditionalFormatting>
  <conditionalFormatting sqref="C211">
    <cfRule type="duplicateValues" dxfId="3693" priority="2625"/>
  </conditionalFormatting>
  <conditionalFormatting sqref="B279">
    <cfRule type="duplicateValues" dxfId="3692" priority="2623"/>
  </conditionalFormatting>
  <conditionalFormatting sqref="B278">
    <cfRule type="duplicateValues" dxfId="3691" priority="2624"/>
  </conditionalFormatting>
  <conditionalFormatting sqref="C279">
    <cfRule type="duplicateValues" dxfId="3690" priority="2621"/>
  </conditionalFormatting>
  <conditionalFormatting sqref="C278">
    <cfRule type="duplicateValues" dxfId="3689" priority="2622"/>
  </conditionalFormatting>
  <conditionalFormatting sqref="B312:B314">
    <cfRule type="duplicateValues" dxfId="3688" priority="2618"/>
  </conditionalFormatting>
  <conditionalFormatting sqref="B316">
    <cfRule type="duplicateValues" dxfId="3687" priority="2617"/>
  </conditionalFormatting>
  <conditionalFormatting sqref="B317">
    <cfRule type="duplicateValues" dxfId="3686" priority="2616"/>
  </conditionalFormatting>
  <conditionalFormatting sqref="B318">
    <cfRule type="duplicateValues" dxfId="3685" priority="2615"/>
  </conditionalFormatting>
  <conditionalFormatting sqref="B319">
    <cfRule type="duplicateValues" dxfId="3684" priority="2614"/>
  </conditionalFormatting>
  <conditionalFormatting sqref="B320">
    <cfRule type="duplicateValues" dxfId="3683" priority="2613"/>
  </conditionalFormatting>
  <conditionalFormatting sqref="B321">
    <cfRule type="duplicateValues" dxfId="3682" priority="2612"/>
  </conditionalFormatting>
  <conditionalFormatting sqref="B322">
    <cfRule type="duplicateValues" dxfId="3681" priority="2611"/>
  </conditionalFormatting>
  <conditionalFormatting sqref="B323">
    <cfRule type="duplicateValues" dxfId="3680" priority="2610"/>
  </conditionalFormatting>
  <conditionalFormatting sqref="B311">
    <cfRule type="duplicateValues" dxfId="3679" priority="2619"/>
  </conditionalFormatting>
  <conditionalFormatting sqref="B315">
    <cfRule type="duplicateValues" dxfId="3678" priority="2620"/>
  </conditionalFormatting>
  <conditionalFormatting sqref="C312:C314">
    <cfRule type="duplicateValues" dxfId="3677" priority="2607"/>
  </conditionalFormatting>
  <conditionalFormatting sqref="C316">
    <cfRule type="duplicateValues" dxfId="3676" priority="2606"/>
  </conditionalFormatting>
  <conditionalFormatting sqref="C317">
    <cfRule type="duplicateValues" dxfId="3675" priority="2605"/>
  </conditionalFormatting>
  <conditionalFormatting sqref="C318">
    <cfRule type="duplicateValues" dxfId="3674" priority="2604"/>
  </conditionalFormatting>
  <conditionalFormatting sqref="C319">
    <cfRule type="duplicateValues" dxfId="3673" priority="2603"/>
  </conditionalFormatting>
  <conditionalFormatting sqref="C320">
    <cfRule type="duplicateValues" dxfId="3672" priority="2602"/>
  </conditionalFormatting>
  <conditionalFormatting sqref="C321">
    <cfRule type="duplicateValues" dxfId="3671" priority="2601"/>
  </conditionalFormatting>
  <conditionalFormatting sqref="C322">
    <cfRule type="duplicateValues" dxfId="3670" priority="2600"/>
  </conditionalFormatting>
  <conditionalFormatting sqref="C323">
    <cfRule type="duplicateValues" dxfId="3669" priority="2599"/>
  </conditionalFormatting>
  <conditionalFormatting sqref="C311">
    <cfRule type="duplicateValues" dxfId="3668" priority="2608"/>
  </conditionalFormatting>
  <conditionalFormatting sqref="C315">
    <cfRule type="duplicateValues" dxfId="3667" priority="2609"/>
  </conditionalFormatting>
  <conditionalFormatting sqref="B356">
    <cfRule type="duplicateValues" dxfId="3666" priority="2597"/>
  </conditionalFormatting>
  <conditionalFormatting sqref="B357">
    <cfRule type="duplicateValues" dxfId="3665" priority="2596"/>
  </conditionalFormatting>
  <conditionalFormatting sqref="B358">
    <cfRule type="duplicateValues" dxfId="3664" priority="2595"/>
  </conditionalFormatting>
  <conditionalFormatting sqref="B359">
    <cfRule type="duplicateValues" dxfId="3663" priority="2598"/>
  </conditionalFormatting>
  <conditionalFormatting sqref="C356">
    <cfRule type="duplicateValues" dxfId="3662" priority="2593"/>
  </conditionalFormatting>
  <conditionalFormatting sqref="C357">
    <cfRule type="duplicateValues" dxfId="3661" priority="2592"/>
  </conditionalFormatting>
  <conditionalFormatting sqref="C358">
    <cfRule type="duplicateValues" dxfId="3660" priority="2591"/>
  </conditionalFormatting>
  <conditionalFormatting sqref="C359">
    <cfRule type="duplicateValues" dxfId="3659" priority="2594"/>
  </conditionalFormatting>
  <conditionalFormatting sqref="B386">
    <cfRule type="duplicateValues" dxfId="3658" priority="2590"/>
  </conditionalFormatting>
  <conditionalFormatting sqref="C386">
    <cfRule type="duplicateValues" dxfId="3657" priority="2589"/>
  </conditionalFormatting>
  <conditionalFormatting sqref="B413">
    <cfRule type="duplicateValues" dxfId="3656" priority="2588"/>
  </conditionalFormatting>
  <conditionalFormatting sqref="B414">
    <cfRule type="duplicateValues" dxfId="3655" priority="2587"/>
  </conditionalFormatting>
  <conditionalFormatting sqref="C413">
    <cfRule type="duplicateValues" dxfId="3654" priority="2586"/>
  </conditionalFormatting>
  <conditionalFormatting sqref="C414">
    <cfRule type="duplicateValues" dxfId="3653" priority="2585"/>
  </conditionalFormatting>
  <conditionalFormatting sqref="B427">
    <cfRule type="duplicateValues" dxfId="3652" priority="2583"/>
  </conditionalFormatting>
  <conditionalFormatting sqref="B426">
    <cfRule type="duplicateValues" dxfId="3651" priority="2584"/>
  </conditionalFormatting>
  <conditionalFormatting sqref="C427">
    <cfRule type="duplicateValues" dxfId="3650" priority="2581"/>
  </conditionalFormatting>
  <conditionalFormatting sqref="C426">
    <cfRule type="duplicateValues" dxfId="3649" priority="2582"/>
  </conditionalFormatting>
  <conditionalFormatting sqref="B437:B480">
    <cfRule type="duplicateValues" dxfId="3648" priority="2580"/>
  </conditionalFormatting>
  <conditionalFormatting sqref="C437:C481">
    <cfRule type="duplicateValues" dxfId="3647" priority="2579"/>
  </conditionalFormatting>
  <conditionalFormatting sqref="B482">
    <cfRule type="duplicateValues" dxfId="3646" priority="2577"/>
  </conditionalFormatting>
  <conditionalFormatting sqref="B485">
    <cfRule type="duplicateValues" dxfId="3645" priority="2575"/>
  </conditionalFormatting>
  <conditionalFormatting sqref="B484">
    <cfRule type="duplicateValues" dxfId="3644" priority="2574"/>
  </conditionalFormatting>
  <conditionalFormatting sqref="B497">
    <cfRule type="duplicateValues" dxfId="3643" priority="2576"/>
  </conditionalFormatting>
  <conditionalFormatting sqref="B487">
    <cfRule type="duplicateValues" dxfId="3642" priority="2572"/>
  </conditionalFormatting>
  <conditionalFormatting sqref="B486 B488">
    <cfRule type="duplicateValues" dxfId="3641" priority="2573"/>
  </conditionalFormatting>
  <conditionalFormatting sqref="B489">
    <cfRule type="duplicateValues" dxfId="3640" priority="2571"/>
  </conditionalFormatting>
  <conditionalFormatting sqref="B490">
    <cfRule type="duplicateValues" dxfId="3639" priority="2570"/>
  </conditionalFormatting>
  <conditionalFormatting sqref="B491">
    <cfRule type="duplicateValues" dxfId="3638" priority="2569"/>
  </conditionalFormatting>
  <conditionalFormatting sqref="B492">
    <cfRule type="duplicateValues" dxfId="3637" priority="2568"/>
  </conditionalFormatting>
  <conditionalFormatting sqref="B493">
    <cfRule type="duplicateValues" dxfId="3636" priority="2567"/>
  </conditionalFormatting>
  <conditionalFormatting sqref="B494">
    <cfRule type="duplicateValues" dxfId="3635" priority="2566"/>
  </conditionalFormatting>
  <conditionalFormatting sqref="B495">
    <cfRule type="duplicateValues" dxfId="3634" priority="2565"/>
  </conditionalFormatting>
  <conditionalFormatting sqref="B498">
    <cfRule type="duplicateValues" dxfId="3633" priority="2564"/>
  </conditionalFormatting>
  <conditionalFormatting sqref="B496">
    <cfRule type="duplicateValues" dxfId="3632" priority="2563"/>
  </conditionalFormatting>
  <conditionalFormatting sqref="B483">
    <cfRule type="duplicateValues" dxfId="3631" priority="2578"/>
  </conditionalFormatting>
  <conditionalFormatting sqref="C482">
    <cfRule type="duplicateValues" dxfId="3630" priority="2561"/>
  </conditionalFormatting>
  <conditionalFormatting sqref="C485">
    <cfRule type="duplicateValues" dxfId="3629" priority="2559"/>
  </conditionalFormatting>
  <conditionalFormatting sqref="C484">
    <cfRule type="duplicateValues" dxfId="3628" priority="2558"/>
  </conditionalFormatting>
  <conditionalFormatting sqref="C497">
    <cfRule type="duplicateValues" dxfId="3627" priority="2560"/>
  </conditionalFormatting>
  <conditionalFormatting sqref="C487">
    <cfRule type="duplicateValues" dxfId="3626" priority="2556"/>
  </conditionalFormatting>
  <conditionalFormatting sqref="C486 C488">
    <cfRule type="duplicateValues" dxfId="3625" priority="2557"/>
  </conditionalFormatting>
  <conditionalFormatting sqref="C489">
    <cfRule type="duplicateValues" dxfId="3624" priority="2555"/>
  </conditionalFormatting>
  <conditionalFormatting sqref="C490">
    <cfRule type="duplicateValues" dxfId="3623" priority="2554"/>
  </conditionalFormatting>
  <conditionalFormatting sqref="C491">
    <cfRule type="duplicateValues" dxfId="3622" priority="2553"/>
  </conditionalFormatting>
  <conditionalFormatting sqref="C492">
    <cfRule type="duplicateValues" dxfId="3621" priority="2552"/>
  </conditionalFormatting>
  <conditionalFormatting sqref="C493">
    <cfRule type="duplicateValues" dxfId="3620" priority="2551"/>
  </conditionalFormatting>
  <conditionalFormatting sqref="C494">
    <cfRule type="duplicateValues" dxfId="3619" priority="2550"/>
  </conditionalFormatting>
  <conditionalFormatting sqref="C495">
    <cfRule type="duplicateValues" dxfId="3618" priority="2549"/>
  </conditionalFormatting>
  <conditionalFormatting sqref="C498">
    <cfRule type="duplicateValues" dxfId="3617" priority="2548"/>
  </conditionalFormatting>
  <conditionalFormatting sqref="C496">
    <cfRule type="duplicateValues" dxfId="3616" priority="2547"/>
  </conditionalFormatting>
  <conditionalFormatting sqref="C483">
    <cfRule type="duplicateValues" dxfId="3615" priority="2562"/>
  </conditionalFormatting>
  <conditionalFormatting sqref="B597">
    <cfRule type="duplicateValues" dxfId="3614" priority="2543"/>
  </conditionalFormatting>
  <conditionalFormatting sqref="B598">
    <cfRule type="duplicateValues" dxfId="3613" priority="2542"/>
  </conditionalFormatting>
  <conditionalFormatting sqref="B599">
    <cfRule type="duplicateValues" dxfId="3612" priority="2541"/>
  </conditionalFormatting>
  <conditionalFormatting sqref="B602">
    <cfRule type="duplicateValues" dxfId="3611" priority="2540"/>
  </conditionalFormatting>
  <conditionalFormatting sqref="B603">
    <cfRule type="duplicateValues" dxfId="3610" priority="2539"/>
  </conditionalFormatting>
  <conditionalFormatting sqref="B607:B608">
    <cfRule type="duplicateValues" dxfId="3609" priority="2537"/>
  </conditionalFormatting>
  <conditionalFormatting sqref="B609">
    <cfRule type="duplicateValues" dxfId="3608" priority="2536"/>
  </conditionalFormatting>
  <conditionalFormatting sqref="B604:B606 B610">
    <cfRule type="duplicateValues" dxfId="3607" priority="2538"/>
  </conditionalFormatting>
  <conditionalFormatting sqref="B611:B612">
    <cfRule type="duplicateValues" dxfId="3606" priority="2535"/>
  </conditionalFormatting>
  <conditionalFormatting sqref="B648 B613">
    <cfRule type="duplicateValues" dxfId="3605" priority="2534"/>
  </conditionalFormatting>
  <conditionalFormatting sqref="B616">
    <cfRule type="duplicateValues" dxfId="3604" priority="2533"/>
  </conditionalFormatting>
  <conditionalFormatting sqref="B617:B618 B600">
    <cfRule type="duplicateValues" dxfId="3603" priority="2544"/>
  </conditionalFormatting>
  <conditionalFormatting sqref="B646 B601">
    <cfRule type="duplicateValues" dxfId="3602" priority="2545"/>
  </conditionalFormatting>
  <conditionalFormatting sqref="B627 B614">
    <cfRule type="duplicateValues" dxfId="3601" priority="2546"/>
  </conditionalFormatting>
  <conditionalFormatting sqref="C597">
    <cfRule type="duplicateValues" dxfId="3600" priority="2529"/>
  </conditionalFormatting>
  <conditionalFormatting sqref="C598">
    <cfRule type="duplicateValues" dxfId="3599" priority="2528"/>
  </conditionalFormatting>
  <conditionalFormatting sqref="C599">
    <cfRule type="duplicateValues" dxfId="3598" priority="2527"/>
  </conditionalFormatting>
  <conditionalFormatting sqref="C602">
    <cfRule type="duplicateValues" dxfId="3597" priority="2526"/>
  </conditionalFormatting>
  <conditionalFormatting sqref="C603">
    <cfRule type="duplicateValues" dxfId="3596" priority="2525"/>
  </conditionalFormatting>
  <conditionalFormatting sqref="C607:C608">
    <cfRule type="duplicateValues" dxfId="3595" priority="2523"/>
  </conditionalFormatting>
  <conditionalFormatting sqref="C609">
    <cfRule type="duplicateValues" dxfId="3594" priority="2522"/>
  </conditionalFormatting>
  <conditionalFormatting sqref="C604:C606 C610">
    <cfRule type="duplicateValues" dxfId="3593" priority="2524"/>
  </conditionalFormatting>
  <conditionalFormatting sqref="C611:C612">
    <cfRule type="duplicateValues" dxfId="3592" priority="2521"/>
  </conditionalFormatting>
  <conditionalFormatting sqref="C648 C613">
    <cfRule type="duplicateValues" dxfId="3591" priority="2520"/>
  </conditionalFormatting>
  <conditionalFormatting sqref="C616">
    <cfRule type="duplicateValues" dxfId="3590" priority="2519"/>
  </conditionalFormatting>
  <conditionalFormatting sqref="C617:C618 C600">
    <cfRule type="duplicateValues" dxfId="3589" priority="2530"/>
  </conditionalFormatting>
  <conditionalFormatting sqref="C646 C601">
    <cfRule type="duplicateValues" dxfId="3588" priority="2531"/>
  </conditionalFormatting>
  <conditionalFormatting sqref="C627 C614">
    <cfRule type="duplicateValues" dxfId="3587" priority="2532"/>
  </conditionalFormatting>
  <conditionalFormatting sqref="B639:B640">
    <cfRule type="duplicateValues" dxfId="3586" priority="2517"/>
  </conditionalFormatting>
  <conditionalFormatting sqref="B641:B643">
    <cfRule type="duplicateValues" dxfId="3585" priority="2516"/>
  </conditionalFormatting>
  <conditionalFormatting sqref="B644">
    <cfRule type="duplicateValues" dxfId="3584" priority="2515"/>
  </conditionalFormatting>
  <conditionalFormatting sqref="B629:B632">
    <cfRule type="duplicateValues" dxfId="3583" priority="2514"/>
  </conditionalFormatting>
  <conditionalFormatting sqref="B633:B635">
    <cfRule type="duplicateValues" dxfId="3582" priority="2513"/>
  </conditionalFormatting>
  <conditionalFormatting sqref="B637">
    <cfRule type="duplicateValues" dxfId="3581" priority="2512"/>
  </conditionalFormatting>
  <conditionalFormatting sqref="B638">
    <cfRule type="duplicateValues" dxfId="3580" priority="2511"/>
  </conditionalFormatting>
  <conditionalFormatting sqref="B645">
    <cfRule type="duplicateValues" dxfId="3579" priority="2510"/>
  </conditionalFormatting>
  <conditionalFormatting sqref="B628">
    <cfRule type="duplicateValues" dxfId="3578" priority="2509"/>
  </conditionalFormatting>
  <conditionalFormatting sqref="B621:B622">
    <cfRule type="duplicateValues" dxfId="3577" priority="2508"/>
  </conditionalFormatting>
  <conditionalFormatting sqref="B623:B624">
    <cfRule type="duplicateValues" dxfId="3576" priority="2507"/>
  </conditionalFormatting>
  <conditionalFormatting sqref="B626">
    <cfRule type="duplicateValues" dxfId="3575" priority="2506"/>
  </conditionalFormatting>
  <conditionalFormatting sqref="B654">
    <cfRule type="duplicateValues" dxfId="3574" priority="2505"/>
  </conditionalFormatting>
  <conditionalFormatting sqref="B655">
    <cfRule type="duplicateValues" dxfId="3573" priority="2504"/>
  </conditionalFormatting>
  <conditionalFormatting sqref="B657">
    <cfRule type="duplicateValues" dxfId="3572" priority="2502"/>
  </conditionalFormatting>
  <conditionalFormatting sqref="B656">
    <cfRule type="duplicateValues" dxfId="3571" priority="2503"/>
  </conditionalFormatting>
  <conditionalFormatting sqref="B658">
    <cfRule type="duplicateValues" dxfId="3570" priority="2501"/>
  </conditionalFormatting>
  <conditionalFormatting sqref="B659">
    <cfRule type="duplicateValues" dxfId="3569" priority="2500"/>
  </conditionalFormatting>
  <conditionalFormatting sqref="B660">
    <cfRule type="duplicateValues" dxfId="3568" priority="2499"/>
  </conditionalFormatting>
  <conditionalFormatting sqref="B661">
    <cfRule type="duplicateValues" dxfId="3567" priority="2498"/>
  </conditionalFormatting>
  <conditionalFormatting sqref="B663">
    <cfRule type="duplicateValues" dxfId="3566" priority="2497"/>
  </conditionalFormatting>
  <conditionalFormatting sqref="B664">
    <cfRule type="duplicateValues" dxfId="3565" priority="2496"/>
  </conditionalFormatting>
  <conditionalFormatting sqref="B665">
    <cfRule type="duplicateValues" dxfId="3564" priority="2495"/>
  </conditionalFormatting>
  <conditionalFormatting sqref="B666">
    <cfRule type="duplicateValues" dxfId="3563" priority="2494"/>
  </conditionalFormatting>
  <conditionalFormatting sqref="B667">
    <cfRule type="duplicateValues" dxfId="3562" priority="2493"/>
  </conditionalFormatting>
  <conditionalFormatting sqref="B668">
    <cfRule type="duplicateValues" dxfId="3561" priority="2492"/>
  </conditionalFormatting>
  <conditionalFormatting sqref="B669">
    <cfRule type="duplicateValues" dxfId="3560" priority="2491"/>
  </conditionalFormatting>
  <conditionalFormatting sqref="B672">
    <cfRule type="duplicateValues" dxfId="3559" priority="2488"/>
  </conditionalFormatting>
  <conditionalFormatting sqref="B670">
    <cfRule type="duplicateValues" dxfId="3558" priority="2490"/>
  </conditionalFormatting>
  <conditionalFormatting sqref="B671">
    <cfRule type="duplicateValues" dxfId="3557" priority="2489"/>
  </conditionalFormatting>
  <conditionalFormatting sqref="B673">
    <cfRule type="duplicateValues" dxfId="3556" priority="2487"/>
  </conditionalFormatting>
  <conditionalFormatting sqref="B674">
    <cfRule type="duplicateValues" dxfId="3555" priority="2486"/>
  </conditionalFormatting>
  <conditionalFormatting sqref="B675">
    <cfRule type="duplicateValues" dxfId="3554" priority="2485"/>
  </conditionalFormatting>
  <conditionalFormatting sqref="B676">
    <cfRule type="duplicateValues" dxfId="3553" priority="2484"/>
  </conditionalFormatting>
  <conditionalFormatting sqref="B679">
    <cfRule type="duplicateValues" dxfId="3552" priority="2481"/>
  </conditionalFormatting>
  <conditionalFormatting sqref="B677">
    <cfRule type="duplicateValues" dxfId="3551" priority="2483"/>
  </conditionalFormatting>
  <conditionalFormatting sqref="B678">
    <cfRule type="duplicateValues" dxfId="3550" priority="2482"/>
  </conditionalFormatting>
  <conditionalFormatting sqref="B680">
    <cfRule type="duplicateValues" dxfId="3549" priority="2480"/>
  </conditionalFormatting>
  <conditionalFormatting sqref="B681">
    <cfRule type="duplicateValues" dxfId="3548" priority="2479"/>
  </conditionalFormatting>
  <conditionalFormatting sqref="B683">
    <cfRule type="duplicateValues" dxfId="3547" priority="2478"/>
  </conditionalFormatting>
  <conditionalFormatting sqref="B684">
    <cfRule type="duplicateValues" dxfId="3546" priority="2477"/>
  </conditionalFormatting>
  <conditionalFormatting sqref="B685">
    <cfRule type="duplicateValues" dxfId="3545" priority="2476"/>
  </conditionalFormatting>
  <conditionalFormatting sqref="B686:B689">
    <cfRule type="duplicateValues" dxfId="3544" priority="2475"/>
  </conditionalFormatting>
  <conditionalFormatting sqref="B625">
    <cfRule type="duplicateValues" dxfId="3543" priority="2518"/>
  </conditionalFormatting>
  <conditionalFormatting sqref="B649">
    <cfRule type="duplicateValues" dxfId="3542" priority="2474"/>
  </conditionalFormatting>
  <conditionalFormatting sqref="B647">
    <cfRule type="duplicateValues" dxfId="3541" priority="2473"/>
  </conditionalFormatting>
  <conditionalFormatting sqref="B650:B651">
    <cfRule type="duplicateValues" dxfId="3540" priority="2472"/>
  </conditionalFormatting>
  <conditionalFormatting sqref="C639:C640">
    <cfRule type="duplicateValues" dxfId="3539" priority="2470"/>
  </conditionalFormatting>
  <conditionalFormatting sqref="C641:C643">
    <cfRule type="duplicateValues" dxfId="3538" priority="2469"/>
  </conditionalFormatting>
  <conditionalFormatting sqref="C644">
    <cfRule type="duplicateValues" dxfId="3537" priority="2468"/>
  </conditionalFormatting>
  <conditionalFormatting sqref="C629:C632">
    <cfRule type="duplicateValues" dxfId="3536" priority="2467"/>
  </conditionalFormatting>
  <conditionalFormatting sqref="C633:C635">
    <cfRule type="duplicateValues" dxfId="3535" priority="2466"/>
  </conditionalFormatting>
  <conditionalFormatting sqref="C637">
    <cfRule type="duplicateValues" dxfId="3534" priority="2465"/>
  </conditionalFormatting>
  <conditionalFormatting sqref="C638">
    <cfRule type="duplicateValues" dxfId="3533" priority="2464"/>
  </conditionalFormatting>
  <conditionalFormatting sqref="C645">
    <cfRule type="duplicateValues" dxfId="3532" priority="2463"/>
  </conditionalFormatting>
  <conditionalFormatting sqref="C628">
    <cfRule type="duplicateValues" dxfId="3531" priority="2462"/>
  </conditionalFormatting>
  <conditionalFormatting sqref="C621:C622">
    <cfRule type="duplicateValues" dxfId="3530" priority="2461"/>
  </conditionalFormatting>
  <conditionalFormatting sqref="C623:C624">
    <cfRule type="duplicateValues" dxfId="3529" priority="2460"/>
  </conditionalFormatting>
  <conditionalFormatting sqref="C626">
    <cfRule type="duplicateValues" dxfId="3528" priority="2459"/>
  </conditionalFormatting>
  <conditionalFormatting sqref="C654">
    <cfRule type="duplicateValues" dxfId="3527" priority="2458"/>
  </conditionalFormatting>
  <conditionalFormatting sqref="C655">
    <cfRule type="duplicateValues" dxfId="3526" priority="2457"/>
  </conditionalFormatting>
  <conditionalFormatting sqref="C657">
    <cfRule type="duplicateValues" dxfId="3525" priority="2455"/>
  </conditionalFormatting>
  <conditionalFormatting sqref="C656">
    <cfRule type="duplicateValues" dxfId="3524" priority="2456"/>
  </conditionalFormatting>
  <conditionalFormatting sqref="C658">
    <cfRule type="duplicateValues" dxfId="3523" priority="2454"/>
  </conditionalFormatting>
  <conditionalFormatting sqref="C659">
    <cfRule type="duplicateValues" dxfId="3522" priority="2453"/>
  </conditionalFormatting>
  <conditionalFormatting sqref="C660">
    <cfRule type="duplicateValues" dxfId="3521" priority="2452"/>
  </conditionalFormatting>
  <conditionalFormatting sqref="C661">
    <cfRule type="duplicateValues" dxfId="3520" priority="2451"/>
  </conditionalFormatting>
  <conditionalFormatting sqref="C663">
    <cfRule type="duplicateValues" dxfId="3519" priority="2450"/>
  </conditionalFormatting>
  <conditionalFormatting sqref="C664">
    <cfRule type="duplicateValues" dxfId="3518" priority="2449"/>
  </conditionalFormatting>
  <conditionalFormatting sqref="C665">
    <cfRule type="duplicateValues" dxfId="3517" priority="2448"/>
  </conditionalFormatting>
  <conditionalFormatting sqref="C666">
    <cfRule type="duplicateValues" dxfId="3516" priority="2447"/>
  </conditionalFormatting>
  <conditionalFormatting sqref="C667">
    <cfRule type="duplicateValues" dxfId="3515" priority="2446"/>
  </conditionalFormatting>
  <conditionalFormatting sqref="C668">
    <cfRule type="duplicateValues" dxfId="3514" priority="2445"/>
  </conditionalFormatting>
  <conditionalFormatting sqref="C669">
    <cfRule type="duplicateValues" dxfId="3513" priority="2444"/>
  </conditionalFormatting>
  <conditionalFormatting sqref="C672">
    <cfRule type="duplicateValues" dxfId="3512" priority="2441"/>
  </conditionalFormatting>
  <conditionalFormatting sqref="C670">
    <cfRule type="duplicateValues" dxfId="3511" priority="2443"/>
  </conditionalFormatting>
  <conditionalFormatting sqref="C671">
    <cfRule type="duplicateValues" dxfId="3510" priority="2442"/>
  </conditionalFormatting>
  <conditionalFormatting sqref="C673">
    <cfRule type="duplicateValues" dxfId="3509" priority="2440"/>
  </conditionalFormatting>
  <conditionalFormatting sqref="C674">
    <cfRule type="duplicateValues" dxfId="3508" priority="2439"/>
  </conditionalFormatting>
  <conditionalFormatting sqref="C675">
    <cfRule type="duplicateValues" dxfId="3507" priority="2438"/>
  </conditionalFormatting>
  <conditionalFormatting sqref="C676">
    <cfRule type="duplicateValues" dxfId="3506" priority="2437"/>
  </conditionalFormatting>
  <conditionalFormatting sqref="C679">
    <cfRule type="duplicateValues" dxfId="3505" priority="2434"/>
  </conditionalFormatting>
  <conditionalFormatting sqref="C677">
    <cfRule type="duplicateValues" dxfId="3504" priority="2436"/>
  </conditionalFormatting>
  <conditionalFormatting sqref="C678">
    <cfRule type="duplicateValues" dxfId="3503" priority="2435"/>
  </conditionalFormatting>
  <conditionalFormatting sqref="C680">
    <cfRule type="duplicateValues" dxfId="3502" priority="2433"/>
  </conditionalFormatting>
  <conditionalFormatting sqref="C681">
    <cfRule type="duplicateValues" dxfId="3501" priority="2432"/>
  </conditionalFormatting>
  <conditionalFormatting sqref="C683">
    <cfRule type="duplicateValues" dxfId="3500" priority="2431"/>
  </conditionalFormatting>
  <conditionalFormatting sqref="C684">
    <cfRule type="duplicateValues" dxfId="3499" priority="2430"/>
  </conditionalFormatting>
  <conditionalFormatting sqref="C685">
    <cfRule type="duplicateValues" dxfId="3498" priority="2429"/>
  </conditionalFormatting>
  <conditionalFormatting sqref="C686:C689">
    <cfRule type="duplicateValues" dxfId="3497" priority="2428"/>
  </conditionalFormatting>
  <conditionalFormatting sqref="C625">
    <cfRule type="duplicateValues" dxfId="3496" priority="2471"/>
  </conditionalFormatting>
  <conditionalFormatting sqref="C649">
    <cfRule type="duplicateValues" dxfId="3495" priority="2427"/>
  </conditionalFormatting>
  <conditionalFormatting sqref="C647">
    <cfRule type="duplicateValues" dxfId="3494" priority="2426"/>
  </conditionalFormatting>
  <conditionalFormatting sqref="C650:C651">
    <cfRule type="duplicateValues" dxfId="3493" priority="2425"/>
  </conditionalFormatting>
  <conditionalFormatting sqref="B694:B759">
    <cfRule type="duplicateValues" dxfId="3492" priority="2424"/>
  </conditionalFormatting>
  <conditionalFormatting sqref="C694:C759">
    <cfRule type="duplicateValues" dxfId="3491" priority="2423"/>
  </conditionalFormatting>
  <conditionalFormatting sqref="B761">
    <cfRule type="duplicateValues" dxfId="3490" priority="2421"/>
  </conditionalFormatting>
  <conditionalFormatting sqref="B763">
    <cfRule type="duplicateValues" dxfId="3489" priority="2420"/>
  </conditionalFormatting>
  <conditionalFormatting sqref="B762">
    <cfRule type="duplicateValues" dxfId="3488" priority="2419"/>
  </conditionalFormatting>
  <conditionalFormatting sqref="B764">
    <cfRule type="duplicateValues" dxfId="3487" priority="2417"/>
  </conditionalFormatting>
  <conditionalFormatting sqref="B765">
    <cfRule type="duplicateValues" dxfId="3486" priority="2416"/>
  </conditionalFormatting>
  <conditionalFormatting sqref="B766">
    <cfRule type="duplicateValues" dxfId="3485" priority="2415"/>
  </conditionalFormatting>
  <conditionalFormatting sqref="B781">
    <cfRule type="duplicateValues" dxfId="3484" priority="2414"/>
  </conditionalFormatting>
  <conditionalFormatting sqref="B767:B770">
    <cfRule type="duplicateValues" dxfId="3483" priority="2418"/>
  </conditionalFormatting>
  <conditionalFormatting sqref="B771">
    <cfRule type="duplicateValues" dxfId="3482" priority="2413"/>
  </conditionalFormatting>
  <conditionalFormatting sqref="B772">
    <cfRule type="duplicateValues" dxfId="3481" priority="2412"/>
  </conditionalFormatting>
  <conditionalFormatting sqref="B773">
    <cfRule type="duplicateValues" dxfId="3480" priority="2411"/>
  </conditionalFormatting>
  <conditionalFormatting sqref="B774">
    <cfRule type="duplicateValues" dxfId="3479" priority="2410"/>
  </conditionalFormatting>
  <conditionalFormatting sqref="B775">
    <cfRule type="duplicateValues" dxfId="3478" priority="2409"/>
  </conditionalFormatting>
  <conditionalFormatting sqref="B776">
    <cfRule type="duplicateValues" dxfId="3477" priority="2408"/>
  </conditionalFormatting>
  <conditionalFormatting sqref="B777">
    <cfRule type="duplicateValues" dxfId="3476" priority="2407"/>
  </conditionalFormatting>
  <conditionalFormatting sqref="B782">
    <cfRule type="duplicateValues" dxfId="3475" priority="2406"/>
  </conditionalFormatting>
  <conditionalFormatting sqref="B783">
    <cfRule type="duplicateValues" dxfId="3474" priority="2404"/>
  </conditionalFormatting>
  <conditionalFormatting sqref="B780">
    <cfRule type="duplicateValues" dxfId="3473" priority="2403"/>
  </conditionalFormatting>
  <conditionalFormatting sqref="B778">
    <cfRule type="duplicateValues" dxfId="3472" priority="2405"/>
  </conditionalFormatting>
  <conditionalFormatting sqref="B784">
    <cfRule type="duplicateValues" dxfId="3471" priority="2402"/>
  </conditionalFormatting>
  <conditionalFormatting sqref="B760">
    <cfRule type="duplicateValues" dxfId="3470" priority="2422"/>
  </conditionalFormatting>
  <conditionalFormatting sqref="C761">
    <cfRule type="duplicateValues" dxfId="3469" priority="2400"/>
  </conditionalFormatting>
  <conditionalFormatting sqref="C763">
    <cfRule type="duplicateValues" dxfId="3468" priority="2399"/>
  </conditionalFormatting>
  <conditionalFormatting sqref="C762">
    <cfRule type="duplicateValues" dxfId="3467" priority="2398"/>
  </conditionalFormatting>
  <conditionalFormatting sqref="C764">
    <cfRule type="duplicateValues" dxfId="3466" priority="2396"/>
  </conditionalFormatting>
  <conditionalFormatting sqref="C765">
    <cfRule type="duplicateValues" dxfId="3465" priority="2395"/>
  </conditionalFormatting>
  <conditionalFormatting sqref="C766">
    <cfRule type="duplicateValues" dxfId="3464" priority="2394"/>
  </conditionalFormatting>
  <conditionalFormatting sqref="C781">
    <cfRule type="duplicateValues" dxfId="3463" priority="2393"/>
  </conditionalFormatting>
  <conditionalFormatting sqref="C767:C770">
    <cfRule type="duplicateValues" dxfId="3462" priority="2397"/>
  </conditionalFormatting>
  <conditionalFormatting sqref="C771">
    <cfRule type="duplicateValues" dxfId="3461" priority="2392"/>
  </conditionalFormatting>
  <conditionalFormatting sqref="C772">
    <cfRule type="duplicateValues" dxfId="3460" priority="2391"/>
  </conditionalFormatting>
  <conditionalFormatting sqref="C773">
    <cfRule type="duplicateValues" dxfId="3459" priority="2390"/>
  </conditionalFormatting>
  <conditionalFormatting sqref="C774">
    <cfRule type="duplicateValues" dxfId="3458" priority="2389"/>
  </conditionalFormatting>
  <conditionalFormatting sqref="C775">
    <cfRule type="duplicateValues" dxfId="3457" priority="2388"/>
  </conditionalFormatting>
  <conditionalFormatting sqref="C776">
    <cfRule type="duplicateValues" dxfId="3456" priority="2387"/>
  </conditionalFormatting>
  <conditionalFormatting sqref="C777">
    <cfRule type="duplicateValues" dxfId="3455" priority="2386"/>
  </conditionalFormatting>
  <conditionalFormatting sqref="C782">
    <cfRule type="duplicateValues" dxfId="3454" priority="2385"/>
  </conditionalFormatting>
  <conditionalFormatting sqref="C783">
    <cfRule type="duplicateValues" dxfId="3453" priority="2383"/>
  </conditionalFormatting>
  <conditionalFormatting sqref="C780">
    <cfRule type="duplicateValues" dxfId="3452" priority="2382"/>
  </conditionalFormatting>
  <conditionalFormatting sqref="C778">
    <cfRule type="duplicateValues" dxfId="3451" priority="2384"/>
  </conditionalFormatting>
  <conditionalFormatting sqref="C784">
    <cfRule type="duplicateValues" dxfId="3450" priority="2381"/>
  </conditionalFormatting>
  <conditionalFormatting sqref="C760">
    <cfRule type="duplicateValues" dxfId="3449" priority="2401"/>
  </conditionalFormatting>
  <conditionalFormatting sqref="B952 B922">
    <cfRule type="duplicateValues" dxfId="3448" priority="2376"/>
  </conditionalFormatting>
  <conditionalFormatting sqref="B953 B921">
    <cfRule type="duplicateValues" dxfId="3447" priority="2375"/>
  </conditionalFormatting>
  <conditionalFormatting sqref="B929">
    <cfRule type="duplicateValues" dxfId="3446" priority="2373"/>
  </conditionalFormatting>
  <conditionalFormatting sqref="B928">
    <cfRule type="duplicateValues" dxfId="3445" priority="2372"/>
  </conditionalFormatting>
  <conditionalFormatting sqref="B951 B927">
    <cfRule type="duplicateValues" dxfId="3444" priority="2374"/>
  </conditionalFormatting>
  <conditionalFormatting sqref="B955">
    <cfRule type="duplicateValues" dxfId="3443" priority="2371"/>
  </conditionalFormatting>
  <conditionalFormatting sqref="B970 B945">
    <cfRule type="duplicateValues" dxfId="3442" priority="2370"/>
  </conditionalFormatting>
  <conditionalFormatting sqref="B946">
    <cfRule type="duplicateValues" dxfId="3441" priority="2369"/>
  </conditionalFormatting>
  <conditionalFormatting sqref="B968 B943">
    <cfRule type="duplicateValues" dxfId="3440" priority="2377"/>
  </conditionalFormatting>
  <conditionalFormatting sqref="B969 B944">
    <cfRule type="duplicateValues" dxfId="3439" priority="2378"/>
  </conditionalFormatting>
  <conditionalFormatting sqref="B789:B791 B798:B802 B816:B819 B822:B823 B826:B827 B831:B832 B838:B840 B844:B846 B849:B850 B854:B856 B863:B865 B881 B883:B885 B892:B895 B901:B903 B913:B915">
    <cfRule type="duplicateValues" dxfId="3438" priority="2379"/>
  </conditionalFormatting>
  <conditionalFormatting sqref="B960">
    <cfRule type="duplicateValues" dxfId="3437" priority="2380"/>
  </conditionalFormatting>
  <conditionalFormatting sqref="C952 C922">
    <cfRule type="duplicateValues" dxfId="3436" priority="2364"/>
  </conditionalFormatting>
  <conditionalFormatting sqref="C953 C921">
    <cfRule type="duplicateValues" dxfId="3435" priority="2363"/>
  </conditionalFormatting>
  <conditionalFormatting sqref="C929">
    <cfRule type="duplicateValues" dxfId="3434" priority="2361"/>
  </conditionalFormatting>
  <conditionalFormatting sqref="C928">
    <cfRule type="duplicateValues" dxfId="3433" priority="2360"/>
  </conditionalFormatting>
  <conditionalFormatting sqref="C951 C927">
    <cfRule type="duplicateValues" dxfId="3432" priority="2362"/>
  </conditionalFormatting>
  <conditionalFormatting sqref="C955">
    <cfRule type="duplicateValues" dxfId="3431" priority="2359"/>
  </conditionalFormatting>
  <conditionalFormatting sqref="C970 C945">
    <cfRule type="duplicateValues" dxfId="3430" priority="2358"/>
  </conditionalFormatting>
  <conditionalFormatting sqref="C946">
    <cfRule type="duplicateValues" dxfId="3429" priority="2357"/>
  </conditionalFormatting>
  <conditionalFormatting sqref="C968 C943">
    <cfRule type="duplicateValues" dxfId="3428" priority="2365"/>
  </conditionalFormatting>
  <conditionalFormatting sqref="C969 C944">
    <cfRule type="duplicateValues" dxfId="3427" priority="2366"/>
  </conditionalFormatting>
  <conditionalFormatting sqref="C789:C791 C798:C802 C816:C819 C822:C823 C826:C827 C831:C832 C838:C840 C844:C846 C849:C850 C854:C856 C863:C865 C881 C883:C885 C892:C895 C901:C903 C913:C915">
    <cfRule type="duplicateValues" dxfId="3426" priority="2367"/>
  </conditionalFormatting>
  <conditionalFormatting sqref="C960">
    <cfRule type="duplicateValues" dxfId="3425" priority="2368"/>
  </conditionalFormatting>
  <conditionalFormatting sqref="B954">
    <cfRule type="duplicateValues" dxfId="3424" priority="2354"/>
  </conditionalFormatting>
  <conditionalFormatting sqref="B957:B958">
    <cfRule type="duplicateValues" dxfId="3423" priority="2353"/>
  </conditionalFormatting>
  <conditionalFormatting sqref="B959">
    <cfRule type="duplicateValues" dxfId="3422" priority="2352"/>
  </conditionalFormatting>
  <conditionalFormatting sqref="B965:B966">
    <cfRule type="duplicateValues" dxfId="3421" priority="2351"/>
  </conditionalFormatting>
  <conditionalFormatting sqref="B967">
    <cfRule type="duplicateValues" dxfId="3420" priority="2350"/>
  </conditionalFormatting>
  <conditionalFormatting sqref="B971:B974">
    <cfRule type="duplicateValues" dxfId="3419" priority="2349"/>
  </conditionalFormatting>
  <conditionalFormatting sqref="B975:B976">
    <cfRule type="duplicateValues" dxfId="3418" priority="2348"/>
  </conditionalFormatting>
  <conditionalFormatting sqref="B977">
    <cfRule type="duplicateValues" dxfId="3417" priority="2347"/>
  </conditionalFormatting>
  <conditionalFormatting sqref="B978">
    <cfRule type="duplicateValues" dxfId="3416" priority="2355"/>
  </conditionalFormatting>
  <conditionalFormatting sqref="B956">
    <cfRule type="duplicateValues" dxfId="3415" priority="2356"/>
  </conditionalFormatting>
  <conditionalFormatting sqref="B962">
    <cfRule type="duplicateValues" dxfId="3414" priority="2346"/>
  </conditionalFormatting>
  <conditionalFormatting sqref="B963">
    <cfRule type="duplicateValues" dxfId="3413" priority="2345"/>
  </conditionalFormatting>
  <conditionalFormatting sqref="B964">
    <cfRule type="duplicateValues" dxfId="3412" priority="2344"/>
  </conditionalFormatting>
  <conditionalFormatting sqref="B1014">
    <cfRule type="duplicateValues" dxfId="3411" priority="2343"/>
  </conditionalFormatting>
  <conditionalFormatting sqref="B983">
    <cfRule type="duplicateValues" dxfId="3410" priority="2342"/>
  </conditionalFormatting>
  <conditionalFormatting sqref="B984">
    <cfRule type="duplicateValues" dxfId="3409" priority="2341"/>
  </conditionalFormatting>
  <conditionalFormatting sqref="B985">
    <cfRule type="duplicateValues" dxfId="3408" priority="2340"/>
  </conditionalFormatting>
  <conditionalFormatting sqref="B986">
    <cfRule type="duplicateValues" dxfId="3407" priority="2339"/>
  </conditionalFormatting>
  <conditionalFormatting sqref="B987">
    <cfRule type="duplicateValues" dxfId="3406" priority="2338"/>
  </conditionalFormatting>
  <conditionalFormatting sqref="B988">
    <cfRule type="duplicateValues" dxfId="3405" priority="2337"/>
  </conditionalFormatting>
  <conditionalFormatting sqref="B989">
    <cfRule type="duplicateValues" dxfId="3404" priority="2336"/>
  </conditionalFormatting>
  <conditionalFormatting sqref="B996">
    <cfRule type="duplicateValues" dxfId="3403" priority="2335"/>
  </conditionalFormatting>
  <conditionalFormatting sqref="B997">
    <cfRule type="duplicateValues" dxfId="3402" priority="2334"/>
  </conditionalFormatting>
  <conditionalFormatting sqref="B996">
    <cfRule type="duplicateValues" dxfId="3401" priority="2333"/>
  </conditionalFormatting>
  <conditionalFormatting sqref="B997">
    <cfRule type="duplicateValues" dxfId="3400" priority="2332"/>
  </conditionalFormatting>
  <conditionalFormatting sqref="B992">
    <cfRule type="duplicateValues" dxfId="3399" priority="2331"/>
  </conditionalFormatting>
  <conditionalFormatting sqref="B995">
    <cfRule type="duplicateValues" dxfId="3398" priority="2330"/>
  </conditionalFormatting>
  <conditionalFormatting sqref="B994">
    <cfRule type="duplicateValues" dxfId="3397" priority="2329"/>
  </conditionalFormatting>
  <conditionalFormatting sqref="B990">
    <cfRule type="duplicateValues" dxfId="3396" priority="2328"/>
  </conditionalFormatting>
  <conditionalFormatting sqref="B991">
    <cfRule type="duplicateValues" dxfId="3395" priority="2327"/>
  </conditionalFormatting>
  <conditionalFormatting sqref="B993">
    <cfRule type="duplicateValues" dxfId="3394" priority="2326"/>
  </conditionalFormatting>
  <conditionalFormatting sqref="B998">
    <cfRule type="duplicateValues" dxfId="3393" priority="2325"/>
  </conditionalFormatting>
  <conditionalFormatting sqref="B999">
    <cfRule type="duplicateValues" dxfId="3392" priority="2324"/>
  </conditionalFormatting>
  <conditionalFormatting sqref="B1000">
    <cfRule type="duplicateValues" dxfId="3391" priority="2323"/>
  </conditionalFormatting>
  <conditionalFormatting sqref="B1001">
    <cfRule type="duplicateValues" dxfId="3390" priority="2322"/>
  </conditionalFormatting>
  <conditionalFormatting sqref="B1002">
    <cfRule type="duplicateValues" dxfId="3389" priority="2321"/>
  </conditionalFormatting>
  <conditionalFormatting sqref="B1003">
    <cfRule type="duplicateValues" dxfId="3388" priority="2320"/>
  </conditionalFormatting>
  <conditionalFormatting sqref="B1004">
    <cfRule type="duplicateValues" dxfId="3387" priority="2319"/>
  </conditionalFormatting>
  <conditionalFormatting sqref="B1005">
    <cfRule type="duplicateValues" dxfId="3386" priority="2318"/>
  </conditionalFormatting>
  <conditionalFormatting sqref="B1006">
    <cfRule type="duplicateValues" dxfId="3385" priority="2317"/>
  </conditionalFormatting>
  <conditionalFormatting sqref="B1007">
    <cfRule type="duplicateValues" dxfId="3384" priority="2316"/>
  </conditionalFormatting>
  <conditionalFormatting sqref="B1008">
    <cfRule type="duplicateValues" dxfId="3383" priority="2315"/>
  </conditionalFormatting>
  <conditionalFormatting sqref="B1009">
    <cfRule type="duplicateValues" dxfId="3382" priority="2314"/>
  </conditionalFormatting>
  <conditionalFormatting sqref="B1010">
    <cfRule type="duplicateValues" dxfId="3381" priority="2313"/>
  </conditionalFormatting>
  <conditionalFormatting sqref="B1011">
    <cfRule type="duplicateValues" dxfId="3380" priority="2312"/>
  </conditionalFormatting>
  <conditionalFormatting sqref="B1012">
    <cfRule type="duplicateValues" dxfId="3379" priority="2311"/>
  </conditionalFormatting>
  <conditionalFormatting sqref="B1013">
    <cfRule type="duplicateValues" dxfId="3378" priority="2310"/>
  </conditionalFormatting>
  <conditionalFormatting sqref="C954">
    <cfRule type="duplicateValues" dxfId="3377" priority="2307"/>
  </conditionalFormatting>
  <conditionalFormatting sqref="C957:C958">
    <cfRule type="duplicateValues" dxfId="3376" priority="2306"/>
  </conditionalFormatting>
  <conditionalFormatting sqref="C959">
    <cfRule type="duplicateValues" dxfId="3375" priority="2305"/>
  </conditionalFormatting>
  <conditionalFormatting sqref="C965:C966">
    <cfRule type="duplicateValues" dxfId="3374" priority="2304"/>
  </conditionalFormatting>
  <conditionalFormatting sqref="C967">
    <cfRule type="duplicateValues" dxfId="3373" priority="2303"/>
  </conditionalFormatting>
  <conditionalFormatting sqref="C971:C974">
    <cfRule type="duplicateValues" dxfId="3372" priority="2302"/>
  </conditionalFormatting>
  <conditionalFormatting sqref="C975:C976">
    <cfRule type="duplicateValues" dxfId="3371" priority="2301"/>
  </conditionalFormatting>
  <conditionalFormatting sqref="C977">
    <cfRule type="duplicateValues" dxfId="3370" priority="2300"/>
  </conditionalFormatting>
  <conditionalFormatting sqref="C978">
    <cfRule type="duplicateValues" dxfId="3369" priority="2308"/>
  </conditionalFormatting>
  <conditionalFormatting sqref="C956">
    <cfRule type="duplicateValues" dxfId="3368" priority="2309"/>
  </conditionalFormatting>
  <conditionalFormatting sqref="C962">
    <cfRule type="duplicateValues" dxfId="3367" priority="2299"/>
  </conditionalFormatting>
  <conditionalFormatting sqref="C963">
    <cfRule type="duplicateValues" dxfId="3366" priority="2298"/>
  </conditionalFormatting>
  <conditionalFormatting sqref="C964">
    <cfRule type="duplicateValues" dxfId="3365" priority="2297"/>
  </conditionalFormatting>
  <conditionalFormatting sqref="C1014">
    <cfRule type="duplicateValues" dxfId="3364" priority="2296"/>
  </conditionalFormatting>
  <conditionalFormatting sqref="C983">
    <cfRule type="duplicateValues" dxfId="3363" priority="2295"/>
  </conditionalFormatting>
  <conditionalFormatting sqref="C984">
    <cfRule type="duplicateValues" dxfId="3362" priority="2294"/>
  </conditionalFormatting>
  <conditionalFormatting sqref="C985">
    <cfRule type="duplicateValues" dxfId="3361" priority="2293"/>
  </conditionalFormatting>
  <conditionalFormatting sqref="C986">
    <cfRule type="duplicateValues" dxfId="3360" priority="2292"/>
  </conditionalFormatting>
  <conditionalFormatting sqref="C987">
    <cfRule type="duplicateValues" dxfId="3359" priority="2291"/>
  </conditionalFormatting>
  <conditionalFormatting sqref="C988">
    <cfRule type="duplicateValues" dxfId="3358" priority="2290"/>
  </conditionalFormatting>
  <conditionalFormatting sqref="C989">
    <cfRule type="duplicateValues" dxfId="3357" priority="2289"/>
  </conditionalFormatting>
  <conditionalFormatting sqref="C996">
    <cfRule type="duplicateValues" dxfId="3356" priority="2288"/>
  </conditionalFormatting>
  <conditionalFormatting sqref="C997">
    <cfRule type="duplicateValues" dxfId="3355" priority="2287"/>
  </conditionalFormatting>
  <conditionalFormatting sqref="C996">
    <cfRule type="duplicateValues" dxfId="3354" priority="2286"/>
  </conditionalFormatting>
  <conditionalFormatting sqref="C997">
    <cfRule type="duplicateValues" dxfId="3353" priority="2285"/>
  </conditionalFormatting>
  <conditionalFormatting sqref="C992">
    <cfRule type="duplicateValues" dxfId="3352" priority="2284"/>
  </conditionalFormatting>
  <conditionalFormatting sqref="C995">
    <cfRule type="duplicateValues" dxfId="3351" priority="2283"/>
  </conditionalFormatting>
  <conditionalFormatting sqref="C990">
    <cfRule type="duplicateValues" dxfId="3350" priority="2282"/>
  </conditionalFormatting>
  <conditionalFormatting sqref="C991">
    <cfRule type="duplicateValues" dxfId="3349" priority="2281"/>
  </conditionalFormatting>
  <conditionalFormatting sqref="C993">
    <cfRule type="duplicateValues" dxfId="3348" priority="2280"/>
  </conditionalFormatting>
  <conditionalFormatting sqref="C998">
    <cfRule type="duplicateValues" dxfId="3347" priority="2279"/>
  </conditionalFormatting>
  <conditionalFormatting sqref="C999">
    <cfRule type="duplicateValues" dxfId="3346" priority="2278"/>
  </conditionalFormatting>
  <conditionalFormatting sqref="C1000">
    <cfRule type="duplicateValues" dxfId="3345" priority="2277"/>
  </conditionalFormatting>
  <conditionalFormatting sqref="C1001">
    <cfRule type="duplicateValues" dxfId="3344" priority="2276"/>
  </conditionalFormatting>
  <conditionalFormatting sqref="C1002">
    <cfRule type="duplicateValues" dxfId="3343" priority="2275"/>
  </conditionalFormatting>
  <conditionalFormatting sqref="C1003">
    <cfRule type="duplicateValues" dxfId="3342" priority="2274"/>
  </conditionalFormatting>
  <conditionalFormatting sqref="C1004">
    <cfRule type="duplicateValues" dxfId="3341" priority="2273"/>
  </conditionalFormatting>
  <conditionalFormatting sqref="C1005">
    <cfRule type="duplicateValues" dxfId="3340" priority="2272"/>
  </conditionalFormatting>
  <conditionalFormatting sqref="C1006">
    <cfRule type="duplicateValues" dxfId="3339" priority="2271"/>
  </conditionalFormatting>
  <conditionalFormatting sqref="C1007">
    <cfRule type="duplicateValues" dxfId="3338" priority="2270"/>
  </conditionalFormatting>
  <conditionalFormatting sqref="C1008">
    <cfRule type="duplicateValues" dxfId="3337" priority="2269"/>
  </conditionalFormatting>
  <conditionalFormatting sqref="C1009">
    <cfRule type="duplicateValues" dxfId="3336" priority="2268"/>
  </conditionalFormatting>
  <conditionalFormatting sqref="C1011">
    <cfRule type="duplicateValues" dxfId="3335" priority="2267"/>
  </conditionalFormatting>
  <conditionalFormatting sqref="C1012">
    <cfRule type="duplicateValues" dxfId="3334" priority="2266"/>
  </conditionalFormatting>
  <conditionalFormatting sqref="C1013">
    <cfRule type="duplicateValues" dxfId="3333" priority="2265"/>
  </conditionalFormatting>
  <conditionalFormatting sqref="B1060 B1063:B1124">
    <cfRule type="duplicateValues" dxfId="3332" priority="2264"/>
  </conditionalFormatting>
  <conditionalFormatting sqref="C1060 C1063:C1131">
    <cfRule type="duplicateValues" dxfId="3331" priority="2263"/>
  </conditionalFormatting>
  <conditionalFormatting sqref="B1132">
    <cfRule type="duplicateValues" dxfId="3330" priority="2262"/>
  </conditionalFormatting>
  <conditionalFormatting sqref="C1132:C1137">
    <cfRule type="duplicateValues" dxfId="3329" priority="2261"/>
  </conditionalFormatting>
  <conditionalFormatting sqref="B1178 B1140">
    <cfRule type="duplicateValues" dxfId="3328" priority="2258"/>
  </conditionalFormatting>
  <conditionalFormatting sqref="B1141">
    <cfRule type="duplicateValues" dxfId="3327" priority="2256"/>
  </conditionalFormatting>
  <conditionalFormatting sqref="B1142">
    <cfRule type="duplicateValues" dxfId="3326" priority="2257"/>
  </conditionalFormatting>
  <conditionalFormatting sqref="B1144">
    <cfRule type="duplicateValues" dxfId="3325" priority="2254"/>
  </conditionalFormatting>
  <conditionalFormatting sqref="B1143 B1145:B1147">
    <cfRule type="duplicateValues" dxfId="3324" priority="2255"/>
  </conditionalFormatting>
  <conditionalFormatting sqref="B1149:B1150">
    <cfRule type="duplicateValues" dxfId="3323" priority="2253"/>
  </conditionalFormatting>
  <conditionalFormatting sqref="B1148">
    <cfRule type="duplicateValues" dxfId="3322" priority="2252"/>
  </conditionalFormatting>
  <conditionalFormatting sqref="B1151:B1152">
    <cfRule type="duplicateValues" dxfId="3321" priority="2251"/>
  </conditionalFormatting>
  <conditionalFormatting sqref="B1153">
    <cfRule type="duplicateValues" dxfId="3320" priority="2250"/>
  </conditionalFormatting>
  <conditionalFormatting sqref="B1188">
    <cfRule type="duplicateValues" dxfId="3319" priority="2249"/>
  </conditionalFormatting>
  <conditionalFormatting sqref="B1154">
    <cfRule type="duplicateValues" dxfId="3318" priority="2248"/>
  </conditionalFormatting>
  <conditionalFormatting sqref="B1156">
    <cfRule type="duplicateValues" dxfId="3317" priority="2246"/>
  </conditionalFormatting>
  <conditionalFormatting sqref="B1157">
    <cfRule type="duplicateValues" dxfId="3316" priority="2245"/>
  </conditionalFormatting>
  <conditionalFormatting sqref="B1155">
    <cfRule type="duplicateValues" dxfId="3315" priority="2247"/>
  </conditionalFormatting>
  <conditionalFormatting sqref="B1158">
    <cfRule type="duplicateValues" dxfId="3314" priority="2244"/>
  </conditionalFormatting>
  <conditionalFormatting sqref="B1159">
    <cfRule type="duplicateValues" dxfId="3313" priority="2243"/>
  </conditionalFormatting>
  <conditionalFormatting sqref="B1161">
    <cfRule type="duplicateValues" dxfId="3312" priority="2242"/>
  </conditionalFormatting>
  <conditionalFormatting sqref="B1162">
    <cfRule type="duplicateValues" dxfId="3311" priority="2241"/>
  </conditionalFormatting>
  <conditionalFormatting sqref="B1190">
    <cfRule type="duplicateValues" dxfId="3310" priority="2239"/>
  </conditionalFormatting>
  <conditionalFormatting sqref="B1163">
    <cfRule type="duplicateValues" dxfId="3309" priority="2240"/>
  </conditionalFormatting>
  <conditionalFormatting sqref="B1177">
    <cfRule type="duplicateValues" dxfId="3308" priority="2238"/>
  </conditionalFormatting>
  <conditionalFormatting sqref="B1164">
    <cfRule type="duplicateValues" dxfId="3307" priority="2237"/>
  </conditionalFormatting>
  <conditionalFormatting sqref="B1165">
    <cfRule type="duplicateValues" dxfId="3306" priority="2236"/>
  </conditionalFormatting>
  <conditionalFormatting sqref="B1167">
    <cfRule type="duplicateValues" dxfId="3305" priority="2234"/>
  </conditionalFormatting>
  <conditionalFormatting sqref="B1166">
    <cfRule type="duplicateValues" dxfId="3304" priority="2235"/>
  </conditionalFormatting>
  <conditionalFormatting sqref="B1168">
    <cfRule type="duplicateValues" dxfId="3303" priority="2232"/>
  </conditionalFormatting>
  <conditionalFormatting sqref="B1169">
    <cfRule type="duplicateValues" dxfId="3302" priority="2233"/>
  </conditionalFormatting>
  <conditionalFormatting sqref="B1170">
    <cfRule type="duplicateValues" dxfId="3301" priority="2231"/>
  </conditionalFormatting>
  <conditionalFormatting sqref="B1171">
    <cfRule type="duplicateValues" dxfId="3300" priority="2230"/>
  </conditionalFormatting>
  <conditionalFormatting sqref="B1172">
    <cfRule type="duplicateValues" dxfId="3299" priority="2228"/>
  </conditionalFormatting>
  <conditionalFormatting sqref="B1173">
    <cfRule type="duplicateValues" dxfId="3298" priority="2227"/>
  </conditionalFormatting>
  <conditionalFormatting sqref="B1174">
    <cfRule type="duplicateValues" dxfId="3297" priority="2226"/>
  </conditionalFormatting>
  <conditionalFormatting sqref="B1175">
    <cfRule type="duplicateValues" dxfId="3296" priority="2229"/>
  </conditionalFormatting>
  <conditionalFormatting sqref="B1160 B1138">
    <cfRule type="duplicateValues" dxfId="3295" priority="2259"/>
  </conditionalFormatting>
  <conditionalFormatting sqref="B1176">
    <cfRule type="duplicateValues" dxfId="3294" priority="2260"/>
  </conditionalFormatting>
  <conditionalFormatting sqref="C1140 C1178:C1183">
    <cfRule type="duplicateValues" dxfId="3293" priority="2223"/>
  </conditionalFormatting>
  <conditionalFormatting sqref="C1141">
    <cfRule type="duplicateValues" dxfId="3292" priority="2221"/>
  </conditionalFormatting>
  <conditionalFormatting sqref="C1142">
    <cfRule type="duplicateValues" dxfId="3291" priority="2222"/>
  </conditionalFormatting>
  <conditionalFormatting sqref="C1144">
    <cfRule type="duplicateValues" dxfId="3290" priority="2219"/>
  </conditionalFormatting>
  <conditionalFormatting sqref="C1143 C1145:C1147">
    <cfRule type="duplicateValues" dxfId="3289" priority="2220"/>
  </conditionalFormatting>
  <conditionalFormatting sqref="C1149:C1150">
    <cfRule type="duplicateValues" dxfId="3288" priority="2218"/>
  </conditionalFormatting>
  <conditionalFormatting sqref="C1148">
    <cfRule type="duplicateValues" dxfId="3287" priority="2217"/>
  </conditionalFormatting>
  <conditionalFormatting sqref="C1151:C1152">
    <cfRule type="duplicateValues" dxfId="3286" priority="2216"/>
  </conditionalFormatting>
  <conditionalFormatting sqref="C1153">
    <cfRule type="duplicateValues" dxfId="3285" priority="2215"/>
  </conditionalFormatting>
  <conditionalFormatting sqref="C1188:C1189">
    <cfRule type="duplicateValues" dxfId="3284" priority="2214"/>
  </conditionalFormatting>
  <conditionalFormatting sqref="C1154">
    <cfRule type="duplicateValues" dxfId="3283" priority="2213"/>
  </conditionalFormatting>
  <conditionalFormatting sqref="C1156">
    <cfRule type="duplicateValues" dxfId="3282" priority="2211"/>
  </conditionalFormatting>
  <conditionalFormatting sqref="C1157">
    <cfRule type="duplicateValues" dxfId="3281" priority="2210"/>
  </conditionalFormatting>
  <conditionalFormatting sqref="C1155">
    <cfRule type="duplicateValues" dxfId="3280" priority="2212"/>
  </conditionalFormatting>
  <conditionalFormatting sqref="C1158">
    <cfRule type="duplicateValues" dxfId="3279" priority="2209"/>
  </conditionalFormatting>
  <conditionalFormatting sqref="C1159">
    <cfRule type="duplicateValues" dxfId="3278" priority="2208"/>
  </conditionalFormatting>
  <conditionalFormatting sqref="C1161">
    <cfRule type="duplicateValues" dxfId="3277" priority="2207"/>
  </conditionalFormatting>
  <conditionalFormatting sqref="C1162">
    <cfRule type="duplicateValues" dxfId="3276" priority="2206"/>
  </conditionalFormatting>
  <conditionalFormatting sqref="C1190:C1191">
    <cfRule type="duplicateValues" dxfId="3275" priority="2204"/>
  </conditionalFormatting>
  <conditionalFormatting sqref="C1163">
    <cfRule type="duplicateValues" dxfId="3274" priority="2205"/>
  </conditionalFormatting>
  <conditionalFormatting sqref="C1177">
    <cfRule type="duplicateValues" dxfId="3273" priority="2203"/>
  </conditionalFormatting>
  <conditionalFormatting sqref="C1164">
    <cfRule type="duplicateValues" dxfId="3272" priority="2202"/>
  </conditionalFormatting>
  <conditionalFormatting sqref="C1165">
    <cfRule type="duplicateValues" dxfId="3271" priority="2201"/>
  </conditionalFormatting>
  <conditionalFormatting sqref="C1167">
    <cfRule type="duplicateValues" dxfId="3270" priority="2199"/>
  </conditionalFormatting>
  <conditionalFormatting sqref="C1166">
    <cfRule type="duplicateValues" dxfId="3269" priority="2200"/>
  </conditionalFormatting>
  <conditionalFormatting sqref="C1168">
    <cfRule type="duplicateValues" dxfId="3268" priority="2197"/>
  </conditionalFormatting>
  <conditionalFormatting sqref="C1169">
    <cfRule type="duplicateValues" dxfId="3267" priority="2198"/>
  </conditionalFormatting>
  <conditionalFormatting sqref="C1170">
    <cfRule type="duplicateValues" dxfId="3266" priority="2196"/>
  </conditionalFormatting>
  <conditionalFormatting sqref="C1171">
    <cfRule type="duplicateValues" dxfId="3265" priority="2195"/>
  </conditionalFormatting>
  <conditionalFormatting sqref="C1172">
    <cfRule type="duplicateValues" dxfId="3264" priority="2193"/>
  </conditionalFormatting>
  <conditionalFormatting sqref="C1173">
    <cfRule type="duplicateValues" dxfId="3263" priority="2192"/>
  </conditionalFormatting>
  <conditionalFormatting sqref="C1174">
    <cfRule type="duplicateValues" dxfId="3262" priority="2191"/>
  </conditionalFormatting>
  <conditionalFormatting sqref="C1175">
    <cfRule type="duplicateValues" dxfId="3261" priority="2194"/>
  </conditionalFormatting>
  <conditionalFormatting sqref="C1160 C1138:C1139">
    <cfRule type="duplicateValues" dxfId="3260" priority="2224"/>
  </conditionalFormatting>
  <conditionalFormatting sqref="C1176">
    <cfRule type="duplicateValues" dxfId="3259" priority="2225"/>
  </conditionalFormatting>
  <conditionalFormatting sqref="B1220:B1223 B1253:B1256">
    <cfRule type="duplicateValues" dxfId="3258" priority="2190"/>
  </conditionalFormatting>
  <conditionalFormatting sqref="C1220:C1223 C1253:C1256">
    <cfRule type="duplicateValues" dxfId="3257" priority="2189"/>
  </conditionalFormatting>
  <conditionalFormatting sqref="B1337">
    <cfRule type="duplicateValues" dxfId="3256" priority="2183"/>
  </conditionalFormatting>
  <conditionalFormatting sqref="B1365">
    <cfRule type="duplicateValues" dxfId="3255" priority="2181"/>
  </conditionalFormatting>
  <conditionalFormatting sqref="B1366">
    <cfRule type="duplicateValues" dxfId="3254" priority="2182"/>
  </conditionalFormatting>
  <conditionalFormatting sqref="B1390:B1393 B1401:B1402 B1418:B1420 B1427:B1428 B1436:B1438 B1430">
    <cfRule type="duplicateValues" dxfId="3253" priority="2180"/>
  </conditionalFormatting>
  <conditionalFormatting sqref="B1448">
    <cfRule type="duplicateValues" dxfId="3252" priority="2178"/>
  </conditionalFormatting>
  <conditionalFormatting sqref="B1449">
    <cfRule type="duplicateValues" dxfId="3251" priority="2179"/>
  </conditionalFormatting>
  <conditionalFormatting sqref="B1299">
    <cfRule type="duplicateValues" dxfId="3250" priority="2184"/>
  </conditionalFormatting>
  <conditionalFormatting sqref="B1304">
    <cfRule type="duplicateValues" dxfId="3249" priority="2185"/>
  </conditionalFormatting>
  <conditionalFormatting sqref="B1372:B1373">
    <cfRule type="duplicateValues" dxfId="3248" priority="2186"/>
  </conditionalFormatting>
  <conditionalFormatting sqref="B1343:B1344">
    <cfRule type="duplicateValues" dxfId="3247" priority="2187"/>
  </conditionalFormatting>
  <conditionalFormatting sqref="B1323:B1325">
    <cfRule type="duplicateValues" dxfId="3246" priority="2188"/>
  </conditionalFormatting>
  <conditionalFormatting sqref="C1337">
    <cfRule type="duplicateValues" dxfId="3245" priority="2172"/>
  </conditionalFormatting>
  <conditionalFormatting sqref="C1365">
    <cfRule type="duplicateValues" dxfId="3244" priority="2170"/>
  </conditionalFormatting>
  <conditionalFormatting sqref="C1366">
    <cfRule type="duplicateValues" dxfId="3243" priority="2171"/>
  </conditionalFormatting>
  <conditionalFormatting sqref="C1390:C1393 C1401:C1402 C1418:C1420 C1427:C1428 C1436:C1438 C1430">
    <cfRule type="duplicateValues" dxfId="3242" priority="2169"/>
  </conditionalFormatting>
  <conditionalFormatting sqref="C1448">
    <cfRule type="duplicateValues" dxfId="3241" priority="2167"/>
  </conditionalFormatting>
  <conditionalFormatting sqref="C1449">
    <cfRule type="duplicateValues" dxfId="3240" priority="2168"/>
  </conditionalFormatting>
  <conditionalFormatting sqref="C1299:C1300">
    <cfRule type="duplicateValues" dxfId="3239" priority="2173"/>
  </conditionalFormatting>
  <conditionalFormatting sqref="C1304:C1305">
    <cfRule type="duplicateValues" dxfId="3238" priority="2174"/>
  </conditionalFormatting>
  <conditionalFormatting sqref="C1372:C1373">
    <cfRule type="duplicateValues" dxfId="3237" priority="2175"/>
  </conditionalFormatting>
  <conditionalFormatting sqref="C1343:C1344">
    <cfRule type="duplicateValues" dxfId="3236" priority="2176"/>
  </conditionalFormatting>
  <conditionalFormatting sqref="C1323:C1325">
    <cfRule type="duplicateValues" dxfId="3235" priority="2177"/>
  </conditionalFormatting>
  <conditionalFormatting sqref="B1464">
    <cfRule type="duplicateValues" dxfId="3234" priority="2165"/>
  </conditionalFormatting>
  <conditionalFormatting sqref="B1465">
    <cfRule type="duplicateValues" dxfId="3233" priority="2164"/>
  </conditionalFormatting>
  <conditionalFormatting sqref="B1463">
    <cfRule type="duplicateValues" dxfId="3232" priority="2166"/>
  </conditionalFormatting>
  <conditionalFormatting sqref="C1464">
    <cfRule type="duplicateValues" dxfId="3231" priority="2162"/>
  </conditionalFormatting>
  <conditionalFormatting sqref="C1465">
    <cfRule type="duplicateValues" dxfId="3230" priority="2161"/>
  </conditionalFormatting>
  <conditionalFormatting sqref="C1463">
    <cfRule type="duplicateValues" dxfId="3229" priority="2163"/>
  </conditionalFormatting>
  <conditionalFormatting sqref="C1283:C1284 C1289">
    <cfRule type="duplicateValues" dxfId="3228" priority="2775"/>
  </conditionalFormatting>
  <conditionalFormatting sqref="B1563:B1584">
    <cfRule type="duplicateValues" dxfId="3227" priority="2160"/>
  </conditionalFormatting>
  <conditionalFormatting sqref="C1563:C1584">
    <cfRule type="duplicateValues" dxfId="3226" priority="2159"/>
  </conditionalFormatting>
  <conditionalFormatting sqref="B1585">
    <cfRule type="duplicateValues" dxfId="3225" priority="2158"/>
  </conditionalFormatting>
  <conditionalFormatting sqref="C1585:C1586">
    <cfRule type="duplicateValues" dxfId="3224" priority="2157"/>
  </conditionalFormatting>
  <conditionalFormatting sqref="B1587">
    <cfRule type="duplicateValues" dxfId="3223" priority="2155"/>
  </conditionalFormatting>
  <conditionalFormatting sqref="B1589">
    <cfRule type="duplicateValues" dxfId="3222" priority="2154"/>
  </conditionalFormatting>
  <conditionalFormatting sqref="B1590">
    <cfRule type="duplicateValues" dxfId="3221" priority="2153"/>
  </conditionalFormatting>
  <conditionalFormatting sqref="B1591">
    <cfRule type="duplicateValues" dxfId="3220" priority="2152"/>
  </conditionalFormatting>
  <conditionalFormatting sqref="B1592">
    <cfRule type="duplicateValues" dxfId="3219" priority="2151"/>
  </conditionalFormatting>
  <conditionalFormatting sqref="B1605">
    <cfRule type="duplicateValues" dxfId="3218" priority="2150"/>
  </conditionalFormatting>
  <conditionalFormatting sqref="B1601">
    <cfRule type="duplicateValues" dxfId="3217" priority="2149"/>
  </conditionalFormatting>
  <conditionalFormatting sqref="B1593">
    <cfRule type="duplicateValues" dxfId="3216" priority="2148"/>
  </conditionalFormatting>
  <conditionalFormatting sqref="B1594">
    <cfRule type="duplicateValues" dxfId="3215" priority="2147"/>
  </conditionalFormatting>
  <conditionalFormatting sqref="B1595">
    <cfRule type="duplicateValues" dxfId="3214" priority="2146"/>
  </conditionalFormatting>
  <conditionalFormatting sqref="B1596">
    <cfRule type="duplicateValues" dxfId="3213" priority="2144"/>
  </conditionalFormatting>
  <conditionalFormatting sqref="B1597">
    <cfRule type="duplicateValues" dxfId="3212" priority="2145"/>
  </conditionalFormatting>
  <conditionalFormatting sqref="B1598">
    <cfRule type="duplicateValues" dxfId="3211" priority="2143"/>
  </conditionalFormatting>
  <conditionalFormatting sqref="B1599">
    <cfRule type="duplicateValues" dxfId="3210" priority="2142"/>
  </conditionalFormatting>
  <conditionalFormatting sqref="B1600">
    <cfRule type="duplicateValues" dxfId="3209" priority="2141"/>
  </conditionalFormatting>
  <conditionalFormatting sqref="B1604">
    <cfRule type="duplicateValues" dxfId="3208" priority="2140"/>
  </conditionalFormatting>
  <conditionalFormatting sqref="B1588">
    <cfRule type="duplicateValues" dxfId="3207" priority="2156"/>
  </conditionalFormatting>
  <conditionalFormatting sqref="C1587">
    <cfRule type="duplicateValues" dxfId="3206" priority="2138"/>
  </conditionalFormatting>
  <conditionalFormatting sqref="C1589">
    <cfRule type="duplicateValues" dxfId="3205" priority="2137"/>
  </conditionalFormatting>
  <conditionalFormatting sqref="C1590">
    <cfRule type="duplicateValues" dxfId="3204" priority="2136"/>
  </conditionalFormatting>
  <conditionalFormatting sqref="C1591">
    <cfRule type="duplicateValues" dxfId="3203" priority="2135"/>
  </conditionalFormatting>
  <conditionalFormatting sqref="C1592">
    <cfRule type="duplicateValues" dxfId="3202" priority="2134"/>
  </conditionalFormatting>
  <conditionalFormatting sqref="C1605">
    <cfRule type="duplicateValues" dxfId="3201" priority="2133"/>
  </conditionalFormatting>
  <conditionalFormatting sqref="C1601:C1603">
    <cfRule type="duplicateValues" dxfId="3200" priority="2132"/>
  </conditionalFormatting>
  <conditionalFormatting sqref="C1593">
    <cfRule type="duplicateValues" dxfId="3199" priority="2131"/>
  </conditionalFormatting>
  <conditionalFormatting sqref="C1594">
    <cfRule type="duplicateValues" dxfId="3198" priority="2130"/>
  </conditionalFormatting>
  <conditionalFormatting sqref="C1595">
    <cfRule type="duplicateValues" dxfId="3197" priority="2129"/>
  </conditionalFormatting>
  <conditionalFormatting sqref="C1596">
    <cfRule type="duplicateValues" dxfId="3196" priority="2127"/>
  </conditionalFormatting>
  <conditionalFormatting sqref="C1597">
    <cfRule type="duplicateValues" dxfId="3195" priority="2128"/>
  </conditionalFormatting>
  <conditionalFormatting sqref="C1598">
    <cfRule type="duplicateValues" dxfId="3194" priority="2126"/>
  </conditionalFormatting>
  <conditionalFormatting sqref="C1599">
    <cfRule type="duplicateValues" dxfId="3193" priority="2125"/>
  </conditionalFormatting>
  <conditionalFormatting sqref="C1600">
    <cfRule type="duplicateValues" dxfId="3192" priority="2124"/>
  </conditionalFormatting>
  <conditionalFormatting sqref="C1604">
    <cfRule type="duplicateValues" dxfId="3191" priority="2123"/>
  </conditionalFormatting>
  <conditionalFormatting sqref="C1588">
    <cfRule type="duplicateValues" dxfId="3190" priority="2139"/>
  </conditionalFormatting>
  <conditionalFormatting sqref="B1608">
    <cfRule type="duplicateValues" dxfId="3189" priority="2122"/>
  </conditionalFormatting>
  <conditionalFormatting sqref="B1680">
    <cfRule type="duplicateValues" dxfId="3188" priority="2121"/>
  </conditionalFormatting>
  <conditionalFormatting sqref="B1682">
    <cfRule type="duplicateValues" dxfId="3187" priority="2120"/>
  </conditionalFormatting>
  <conditionalFormatting sqref="C1608 C1616:C1619 C1622:C1623 C1626:C1627 C1631:C1632 C1637:C1638 C1645:C1646 C1649:C1650 C1653 C1655:C1657 C1661:C1679">
    <cfRule type="duplicateValues" dxfId="3186" priority="2119"/>
  </conditionalFormatting>
  <conditionalFormatting sqref="C1680:C1681">
    <cfRule type="duplicateValues" dxfId="3185" priority="2118"/>
  </conditionalFormatting>
  <conditionalFormatting sqref="C1682">
    <cfRule type="duplicateValues" dxfId="3184" priority="2117"/>
  </conditionalFormatting>
  <conditionalFormatting sqref="B1683">
    <cfRule type="duplicateValues" dxfId="3183" priority="2116"/>
  </conditionalFormatting>
  <conditionalFormatting sqref="C1683:C1687">
    <cfRule type="duplicateValues" dxfId="3182" priority="2115"/>
  </conditionalFormatting>
  <conditionalFormatting sqref="B1688">
    <cfRule type="duplicateValues" dxfId="3181" priority="2114"/>
  </conditionalFormatting>
  <conditionalFormatting sqref="C1688:C1691">
    <cfRule type="duplicateValues" dxfId="3180" priority="2113"/>
  </conditionalFormatting>
  <conditionalFormatting sqref="B1702">
    <cfRule type="duplicateValues" dxfId="3179" priority="2109"/>
  </conditionalFormatting>
  <conditionalFormatting sqref="B1704">
    <cfRule type="duplicateValues" dxfId="3178" priority="2108"/>
  </conditionalFormatting>
  <conditionalFormatting sqref="B1705">
    <cfRule type="duplicateValues" dxfId="3177" priority="2107"/>
  </conditionalFormatting>
  <conditionalFormatting sqref="B1706">
    <cfRule type="duplicateValues" dxfId="3176" priority="2106"/>
  </conditionalFormatting>
  <conditionalFormatting sqref="B1697">
    <cfRule type="duplicateValues" dxfId="3175" priority="2105"/>
  </conditionalFormatting>
  <conditionalFormatting sqref="B1707">
    <cfRule type="duplicateValues" dxfId="3174" priority="2104"/>
  </conditionalFormatting>
  <conditionalFormatting sqref="B1709:B1710">
    <cfRule type="duplicateValues" dxfId="3173" priority="2103"/>
  </conditionalFormatting>
  <conditionalFormatting sqref="B1712">
    <cfRule type="duplicateValues" dxfId="3172" priority="2102"/>
  </conditionalFormatting>
  <conditionalFormatting sqref="B1713">
    <cfRule type="duplicateValues" dxfId="3171" priority="2100"/>
  </conditionalFormatting>
  <conditionalFormatting sqref="B1699">
    <cfRule type="duplicateValues" dxfId="3170" priority="2101"/>
  </conditionalFormatting>
  <conditionalFormatting sqref="B1714">
    <cfRule type="duplicateValues" dxfId="3169" priority="2099"/>
  </conditionalFormatting>
  <conditionalFormatting sqref="B1715">
    <cfRule type="duplicateValues" dxfId="3168" priority="2097"/>
  </conditionalFormatting>
  <conditionalFormatting sqref="B1716">
    <cfRule type="duplicateValues" dxfId="3167" priority="2098"/>
  </conditionalFormatting>
  <conditionalFormatting sqref="B1717">
    <cfRule type="duplicateValues" dxfId="3166" priority="2096"/>
  </conditionalFormatting>
  <conditionalFormatting sqref="B1718">
    <cfRule type="duplicateValues" dxfId="3165" priority="2094"/>
  </conditionalFormatting>
  <conditionalFormatting sqref="B1719:B1721">
    <cfRule type="duplicateValues" dxfId="3164" priority="2095"/>
  </conditionalFormatting>
  <conditionalFormatting sqref="B1700">
    <cfRule type="duplicateValues" dxfId="3163" priority="2093"/>
  </conditionalFormatting>
  <conditionalFormatting sqref="B1723">
    <cfRule type="duplicateValues" dxfId="3162" priority="2092"/>
  </conditionalFormatting>
  <conditionalFormatting sqref="B1701">
    <cfRule type="duplicateValues" dxfId="3161" priority="2110"/>
  </conditionalFormatting>
  <conditionalFormatting sqref="B1692">
    <cfRule type="duplicateValues" dxfId="3160" priority="2091"/>
  </conditionalFormatting>
  <conditionalFormatting sqref="B1711">
    <cfRule type="duplicateValues" dxfId="3159" priority="2111"/>
  </conditionalFormatting>
  <conditionalFormatting sqref="B1708">
    <cfRule type="duplicateValues" dxfId="3158" priority="2112"/>
  </conditionalFormatting>
  <conditionalFormatting sqref="C1702:C1703">
    <cfRule type="duplicateValues" dxfId="3157" priority="2087"/>
  </conditionalFormatting>
  <conditionalFormatting sqref="C1704">
    <cfRule type="duplicateValues" dxfId="3156" priority="2086"/>
  </conditionalFormatting>
  <conditionalFormatting sqref="C1705">
    <cfRule type="duplicateValues" dxfId="3155" priority="2085"/>
  </conditionalFormatting>
  <conditionalFormatting sqref="C1706">
    <cfRule type="duplicateValues" dxfId="3154" priority="2084"/>
  </conditionalFormatting>
  <conditionalFormatting sqref="C1697:C1698">
    <cfRule type="duplicateValues" dxfId="3153" priority="2083"/>
  </conditionalFormatting>
  <conditionalFormatting sqref="C1707">
    <cfRule type="duplicateValues" dxfId="3152" priority="2082"/>
  </conditionalFormatting>
  <conditionalFormatting sqref="C1709:C1710">
    <cfRule type="duplicateValues" dxfId="3151" priority="2081"/>
  </conditionalFormatting>
  <conditionalFormatting sqref="C1712">
    <cfRule type="duplicateValues" dxfId="3150" priority="2080"/>
  </conditionalFormatting>
  <conditionalFormatting sqref="C1713">
    <cfRule type="duplicateValues" dxfId="3149" priority="2078"/>
  </conditionalFormatting>
  <conditionalFormatting sqref="C1699">
    <cfRule type="duplicateValues" dxfId="3148" priority="2079"/>
  </conditionalFormatting>
  <conditionalFormatting sqref="C1714">
    <cfRule type="duplicateValues" dxfId="3147" priority="2077"/>
  </conditionalFormatting>
  <conditionalFormatting sqref="C1715">
    <cfRule type="duplicateValues" dxfId="3146" priority="2075"/>
  </conditionalFormatting>
  <conditionalFormatting sqref="C1716">
    <cfRule type="duplicateValues" dxfId="3145" priority="2076"/>
  </conditionalFormatting>
  <conditionalFormatting sqref="C1717">
    <cfRule type="duplicateValues" dxfId="3144" priority="2074"/>
  </conditionalFormatting>
  <conditionalFormatting sqref="C1718">
    <cfRule type="duplicateValues" dxfId="3143" priority="2072"/>
  </conditionalFormatting>
  <conditionalFormatting sqref="C1719:C1721">
    <cfRule type="duplicateValues" dxfId="3142" priority="2073"/>
  </conditionalFormatting>
  <conditionalFormatting sqref="C1700">
    <cfRule type="duplicateValues" dxfId="3141" priority="2071"/>
  </conditionalFormatting>
  <conditionalFormatting sqref="C1723">
    <cfRule type="duplicateValues" dxfId="3140" priority="2070"/>
  </conditionalFormatting>
  <conditionalFormatting sqref="C1701">
    <cfRule type="duplicateValues" dxfId="3139" priority="2088"/>
  </conditionalFormatting>
  <conditionalFormatting sqref="C1692:C1696">
    <cfRule type="duplicateValues" dxfId="3138" priority="2069"/>
  </conditionalFormatting>
  <conditionalFormatting sqref="C1711">
    <cfRule type="duplicateValues" dxfId="3137" priority="2089"/>
  </conditionalFormatting>
  <conditionalFormatting sqref="C1708">
    <cfRule type="duplicateValues" dxfId="3136" priority="2090"/>
  </conditionalFormatting>
  <conditionalFormatting sqref="B1724">
    <cfRule type="duplicateValues" dxfId="3135" priority="2064"/>
  </conditionalFormatting>
  <conditionalFormatting sqref="B1725">
    <cfRule type="duplicateValues" dxfId="3134" priority="2065"/>
  </conditionalFormatting>
  <conditionalFormatting sqref="B1726">
    <cfRule type="duplicateValues" dxfId="3133" priority="2063"/>
  </conditionalFormatting>
  <conditionalFormatting sqref="B1727">
    <cfRule type="duplicateValues" dxfId="3132" priority="2062"/>
  </conditionalFormatting>
  <conditionalFormatting sqref="B1729">
    <cfRule type="duplicateValues" dxfId="3131" priority="2061"/>
  </conditionalFormatting>
  <conditionalFormatting sqref="B1731:B1733">
    <cfRule type="duplicateValues" dxfId="3130" priority="2060"/>
  </conditionalFormatting>
  <conditionalFormatting sqref="B1730">
    <cfRule type="duplicateValues" dxfId="3129" priority="2059"/>
  </conditionalFormatting>
  <conditionalFormatting sqref="B1734">
    <cfRule type="duplicateValues" dxfId="3128" priority="2066"/>
  </conditionalFormatting>
  <conditionalFormatting sqref="B1728">
    <cfRule type="duplicateValues" dxfId="3127" priority="2067"/>
  </conditionalFormatting>
  <conditionalFormatting sqref="B1735:B1736">
    <cfRule type="duplicateValues" dxfId="3126" priority="2068"/>
  </conditionalFormatting>
  <conditionalFormatting sqref="C1724">
    <cfRule type="duplicateValues" dxfId="3125" priority="2054"/>
  </conditionalFormatting>
  <conditionalFormatting sqref="C1725">
    <cfRule type="duplicateValues" dxfId="3124" priority="2055"/>
  </conditionalFormatting>
  <conditionalFormatting sqref="C1726">
    <cfRule type="duplicateValues" dxfId="3123" priority="2053"/>
  </conditionalFormatting>
  <conditionalFormatting sqref="C1727">
    <cfRule type="duplicateValues" dxfId="3122" priority="2052"/>
  </conditionalFormatting>
  <conditionalFormatting sqref="C1729">
    <cfRule type="duplicateValues" dxfId="3121" priority="2051"/>
  </conditionalFormatting>
  <conditionalFormatting sqref="C1731:C1733">
    <cfRule type="duplicateValues" dxfId="3120" priority="2050"/>
  </conditionalFormatting>
  <conditionalFormatting sqref="C1730">
    <cfRule type="duplicateValues" dxfId="3119" priority="2049"/>
  </conditionalFormatting>
  <conditionalFormatting sqref="C1734">
    <cfRule type="duplicateValues" dxfId="3118" priority="2056"/>
  </conditionalFormatting>
  <conditionalFormatting sqref="C1728">
    <cfRule type="duplicateValues" dxfId="3117" priority="2057"/>
  </conditionalFormatting>
  <conditionalFormatting sqref="C1735:C1736">
    <cfRule type="duplicateValues" dxfId="3116" priority="2058"/>
  </conditionalFormatting>
  <conditionalFormatting sqref="B1753">
    <cfRule type="duplicateValues" dxfId="3115" priority="2048"/>
  </conditionalFormatting>
  <conditionalFormatting sqref="C1753">
    <cfRule type="duplicateValues" dxfId="3114" priority="2047"/>
  </conditionalFormatting>
  <conditionalFormatting sqref="B1767:B1786">
    <cfRule type="duplicateValues" dxfId="3113" priority="2044"/>
  </conditionalFormatting>
  <conditionalFormatting sqref="B1787">
    <cfRule type="duplicateValues" dxfId="3112" priority="2045"/>
  </conditionalFormatting>
  <conditionalFormatting sqref="B1788">
    <cfRule type="duplicateValues" dxfId="3111" priority="2046"/>
  </conditionalFormatting>
  <conditionalFormatting sqref="C1767:C1786">
    <cfRule type="duplicateValues" dxfId="3110" priority="2041"/>
  </conditionalFormatting>
  <conditionalFormatting sqref="C1787">
    <cfRule type="duplicateValues" dxfId="3109" priority="2042"/>
  </conditionalFormatting>
  <conditionalFormatting sqref="C1788">
    <cfRule type="duplicateValues" dxfId="3108" priority="2043"/>
  </conditionalFormatting>
  <conditionalFormatting sqref="B1818">
    <cfRule type="duplicateValues" dxfId="3107" priority="2039"/>
  </conditionalFormatting>
  <conditionalFormatting sqref="B1807:B1817">
    <cfRule type="duplicateValues" dxfId="3106" priority="2040"/>
  </conditionalFormatting>
  <conditionalFormatting sqref="C1818">
    <cfRule type="duplicateValues" dxfId="3105" priority="2037"/>
  </conditionalFormatting>
  <conditionalFormatting sqref="C1807:C1817">
    <cfRule type="duplicateValues" dxfId="3104" priority="2038"/>
  </conditionalFormatting>
  <conditionalFormatting sqref="B1836:B1845">
    <cfRule type="duplicateValues" dxfId="3103" priority="2036"/>
  </conditionalFormatting>
  <conditionalFormatting sqref="C1836:C1845">
    <cfRule type="duplicateValues" dxfId="3102" priority="2035"/>
  </conditionalFormatting>
  <conditionalFormatting sqref="B1865">
    <cfRule type="duplicateValues" dxfId="3101" priority="2033"/>
  </conditionalFormatting>
  <conditionalFormatting sqref="B1866:B1883">
    <cfRule type="duplicateValues" dxfId="3100" priority="2032"/>
  </conditionalFormatting>
  <conditionalFormatting sqref="B1884">
    <cfRule type="duplicateValues" dxfId="3099" priority="2031"/>
  </conditionalFormatting>
  <conditionalFormatting sqref="B1886">
    <cfRule type="duplicateValues" dxfId="3098" priority="2030"/>
  </conditionalFormatting>
  <conditionalFormatting sqref="B1888">
    <cfRule type="duplicateValues" dxfId="3097" priority="2029"/>
  </conditionalFormatting>
  <conditionalFormatting sqref="B1887">
    <cfRule type="duplicateValues" dxfId="3096" priority="2028"/>
  </conditionalFormatting>
  <conditionalFormatting sqref="B1889:B1890">
    <cfRule type="duplicateValues" dxfId="3095" priority="2027"/>
  </conditionalFormatting>
  <conditionalFormatting sqref="B1891">
    <cfRule type="duplicateValues" dxfId="3094" priority="2026"/>
  </conditionalFormatting>
  <conditionalFormatting sqref="B1892">
    <cfRule type="duplicateValues" dxfId="3093" priority="2025"/>
  </conditionalFormatting>
  <conditionalFormatting sqref="B1893">
    <cfRule type="duplicateValues" dxfId="3092" priority="2024"/>
  </conditionalFormatting>
  <conditionalFormatting sqref="B1894">
    <cfRule type="duplicateValues" dxfId="3091" priority="2023"/>
  </conditionalFormatting>
  <conditionalFormatting sqref="B1895">
    <cfRule type="duplicateValues" dxfId="3090" priority="2022"/>
  </conditionalFormatting>
  <conditionalFormatting sqref="B1885">
    <cfRule type="duplicateValues" dxfId="3089" priority="2034"/>
  </conditionalFormatting>
  <conditionalFormatting sqref="C1865">
    <cfRule type="duplicateValues" dxfId="3088" priority="2020"/>
  </conditionalFormatting>
  <conditionalFormatting sqref="C1866:C1883">
    <cfRule type="duplicateValues" dxfId="3087" priority="2019"/>
  </conditionalFormatting>
  <conditionalFormatting sqref="C1884">
    <cfRule type="duplicateValues" dxfId="3086" priority="2018"/>
  </conditionalFormatting>
  <conditionalFormatting sqref="C1886">
    <cfRule type="duplicateValues" dxfId="3085" priority="2017"/>
  </conditionalFormatting>
  <conditionalFormatting sqref="C1888">
    <cfRule type="duplicateValues" dxfId="3084" priority="2016"/>
  </conditionalFormatting>
  <conditionalFormatting sqref="C1887">
    <cfRule type="duplicateValues" dxfId="3083" priority="2015"/>
  </conditionalFormatting>
  <conditionalFormatting sqref="C1889:C1890">
    <cfRule type="duplicateValues" dxfId="3082" priority="2014"/>
  </conditionalFormatting>
  <conditionalFormatting sqref="C1891">
    <cfRule type="duplicateValues" dxfId="3081" priority="2013"/>
  </conditionalFormatting>
  <conditionalFormatting sqref="C1892">
    <cfRule type="duplicateValues" dxfId="3080" priority="2012"/>
  </conditionalFormatting>
  <conditionalFormatting sqref="C1893">
    <cfRule type="duplicateValues" dxfId="3079" priority="2011"/>
  </conditionalFormatting>
  <conditionalFormatting sqref="C1894">
    <cfRule type="duplicateValues" dxfId="3078" priority="2010"/>
  </conditionalFormatting>
  <conditionalFormatting sqref="C1895">
    <cfRule type="duplicateValues" dxfId="3077" priority="2009"/>
  </conditionalFormatting>
  <conditionalFormatting sqref="C1885">
    <cfRule type="duplicateValues" dxfId="3076" priority="2021"/>
  </conditionalFormatting>
  <conditionalFormatting sqref="B1996">
    <cfRule type="duplicateValues" dxfId="3075" priority="2005"/>
  </conditionalFormatting>
  <conditionalFormatting sqref="B1997">
    <cfRule type="duplicateValues" dxfId="3074" priority="2004"/>
  </conditionalFormatting>
  <conditionalFormatting sqref="B1998">
    <cfRule type="duplicateValues" dxfId="3073" priority="2003"/>
  </conditionalFormatting>
  <conditionalFormatting sqref="B2003 B2006:B2007">
    <cfRule type="duplicateValues" dxfId="3072" priority="2002"/>
  </conditionalFormatting>
  <conditionalFormatting sqref="B2005">
    <cfRule type="duplicateValues" dxfId="3071" priority="2001"/>
  </conditionalFormatting>
  <conditionalFormatting sqref="B2009">
    <cfRule type="duplicateValues" dxfId="3070" priority="2000"/>
  </conditionalFormatting>
  <conditionalFormatting sqref="B2010">
    <cfRule type="duplicateValues" dxfId="3069" priority="1999"/>
  </conditionalFormatting>
  <conditionalFormatting sqref="B2011">
    <cfRule type="duplicateValues" dxfId="3068" priority="1997"/>
  </conditionalFormatting>
  <conditionalFormatting sqref="B2012">
    <cfRule type="duplicateValues" dxfId="3067" priority="1998"/>
  </conditionalFormatting>
  <conditionalFormatting sqref="B2013">
    <cfRule type="duplicateValues" dxfId="3066" priority="1996"/>
  </conditionalFormatting>
  <conditionalFormatting sqref="B2014">
    <cfRule type="duplicateValues" dxfId="3065" priority="1995"/>
  </conditionalFormatting>
  <conditionalFormatting sqref="B2016">
    <cfRule type="duplicateValues" dxfId="3064" priority="1993"/>
  </conditionalFormatting>
  <conditionalFormatting sqref="B2015">
    <cfRule type="duplicateValues" dxfId="3063" priority="1994"/>
  </conditionalFormatting>
  <conditionalFormatting sqref="B2018">
    <cfRule type="duplicateValues" dxfId="3062" priority="1992"/>
  </conditionalFormatting>
  <conditionalFormatting sqref="B2019">
    <cfRule type="duplicateValues" dxfId="3061" priority="1990"/>
  </conditionalFormatting>
  <conditionalFormatting sqref="B2020">
    <cfRule type="duplicateValues" dxfId="3060" priority="1991"/>
  </conditionalFormatting>
  <conditionalFormatting sqref="B2021:B2022">
    <cfRule type="duplicateValues" dxfId="3059" priority="1989"/>
  </conditionalFormatting>
  <conditionalFormatting sqref="B2023">
    <cfRule type="duplicateValues" dxfId="3058" priority="1988"/>
  </conditionalFormatting>
  <conditionalFormatting sqref="B2024">
    <cfRule type="duplicateValues" dxfId="3057" priority="1987"/>
  </conditionalFormatting>
  <conditionalFormatting sqref="B1999">
    <cfRule type="duplicateValues" dxfId="3056" priority="2006"/>
  </conditionalFormatting>
  <conditionalFormatting sqref="B2000">
    <cfRule type="duplicateValues" dxfId="3055" priority="2007"/>
  </conditionalFormatting>
  <conditionalFormatting sqref="B2001:B2002">
    <cfRule type="duplicateValues" dxfId="3054" priority="2008"/>
  </conditionalFormatting>
  <conditionalFormatting sqref="C1996">
    <cfRule type="duplicateValues" dxfId="3053" priority="1983"/>
  </conditionalFormatting>
  <conditionalFormatting sqref="C1997">
    <cfRule type="duplicateValues" dxfId="3052" priority="1982"/>
  </conditionalFormatting>
  <conditionalFormatting sqref="C1998">
    <cfRule type="duplicateValues" dxfId="3051" priority="1981"/>
  </conditionalFormatting>
  <conditionalFormatting sqref="C2003 C2006:C2007">
    <cfRule type="duplicateValues" dxfId="3050" priority="1980"/>
  </conditionalFormatting>
  <conditionalFormatting sqref="C2005">
    <cfRule type="duplicateValues" dxfId="3049" priority="1979"/>
  </conditionalFormatting>
  <conditionalFormatting sqref="C2009">
    <cfRule type="duplicateValues" dxfId="3048" priority="1978"/>
  </conditionalFormatting>
  <conditionalFormatting sqref="C2010">
    <cfRule type="duplicateValues" dxfId="3047" priority="1977"/>
  </conditionalFormatting>
  <conditionalFormatting sqref="C2011">
    <cfRule type="duplicateValues" dxfId="3046" priority="1975"/>
  </conditionalFormatting>
  <conditionalFormatting sqref="C2012">
    <cfRule type="duplicateValues" dxfId="3045" priority="1976"/>
  </conditionalFormatting>
  <conditionalFormatting sqref="C2013">
    <cfRule type="duplicateValues" dxfId="3044" priority="1974"/>
  </conditionalFormatting>
  <conditionalFormatting sqref="C2014">
    <cfRule type="duplicateValues" dxfId="3043" priority="1973"/>
  </conditionalFormatting>
  <conditionalFormatting sqref="C2016">
    <cfRule type="duplicateValues" dxfId="3042" priority="1971"/>
  </conditionalFormatting>
  <conditionalFormatting sqref="C2015">
    <cfRule type="duplicateValues" dxfId="3041" priority="1972"/>
  </conditionalFormatting>
  <conditionalFormatting sqref="C2018">
    <cfRule type="duplicateValues" dxfId="3040" priority="1970"/>
  </conditionalFormatting>
  <conditionalFormatting sqref="C2019">
    <cfRule type="duplicateValues" dxfId="3039" priority="1968"/>
  </conditionalFormatting>
  <conditionalFormatting sqref="C2020">
    <cfRule type="duplicateValues" dxfId="3038" priority="1969"/>
  </conditionalFormatting>
  <conditionalFormatting sqref="C2021:C2022">
    <cfRule type="duplicateValues" dxfId="3037" priority="1967"/>
  </conditionalFormatting>
  <conditionalFormatting sqref="C2023">
    <cfRule type="duplicateValues" dxfId="3036" priority="1966"/>
  </conditionalFormatting>
  <conditionalFormatting sqref="C2024">
    <cfRule type="duplicateValues" dxfId="3035" priority="1965"/>
  </conditionalFormatting>
  <conditionalFormatting sqref="C1999">
    <cfRule type="duplicateValues" dxfId="3034" priority="1984"/>
  </conditionalFormatting>
  <conditionalFormatting sqref="C2000">
    <cfRule type="duplicateValues" dxfId="3033" priority="1985"/>
  </conditionalFormatting>
  <conditionalFormatting sqref="C2001:C2002">
    <cfRule type="duplicateValues" dxfId="3032" priority="1986"/>
  </conditionalFormatting>
  <conditionalFormatting sqref="B2048">
    <cfRule type="duplicateValues" dxfId="3031" priority="1963"/>
  </conditionalFormatting>
  <conditionalFormatting sqref="B2049">
    <cfRule type="duplicateValues" dxfId="3030" priority="1962"/>
  </conditionalFormatting>
  <conditionalFormatting sqref="B2051">
    <cfRule type="duplicateValues" dxfId="3029" priority="1961"/>
  </conditionalFormatting>
  <conditionalFormatting sqref="B2052">
    <cfRule type="duplicateValues" dxfId="3028" priority="1960"/>
  </conditionalFormatting>
  <conditionalFormatting sqref="B2053">
    <cfRule type="duplicateValues" dxfId="3027" priority="1959"/>
  </conditionalFormatting>
  <conditionalFormatting sqref="B2050">
    <cfRule type="duplicateValues" dxfId="3026" priority="1964"/>
  </conditionalFormatting>
  <conditionalFormatting sqref="C2048">
    <cfRule type="duplicateValues" dxfId="3025" priority="1957"/>
  </conditionalFormatting>
  <conditionalFormatting sqref="C2049">
    <cfRule type="duplicateValues" dxfId="3024" priority="1956"/>
  </conditionalFormatting>
  <conditionalFormatting sqref="C2051">
    <cfRule type="duplicateValues" dxfId="3023" priority="1955"/>
  </conditionalFormatting>
  <conditionalFormatting sqref="C2052">
    <cfRule type="duplicateValues" dxfId="3022" priority="1954"/>
  </conditionalFormatting>
  <conditionalFormatting sqref="C2053">
    <cfRule type="duplicateValues" dxfId="3021" priority="1953"/>
  </conditionalFormatting>
  <conditionalFormatting sqref="C2050">
    <cfRule type="duplicateValues" dxfId="3020" priority="1958"/>
  </conditionalFormatting>
  <conditionalFormatting sqref="B2056">
    <cfRule type="duplicateValues" dxfId="3019" priority="1952"/>
  </conditionalFormatting>
  <conditionalFormatting sqref="B2060">
    <cfRule type="duplicateValues" dxfId="3018" priority="1951"/>
  </conditionalFormatting>
  <conditionalFormatting sqref="B2061">
    <cfRule type="duplicateValues" dxfId="3017" priority="1950"/>
  </conditionalFormatting>
  <conditionalFormatting sqref="B2066">
    <cfRule type="duplicateValues" dxfId="3016" priority="1949"/>
  </conditionalFormatting>
  <conditionalFormatting sqref="B2067">
    <cfRule type="duplicateValues" dxfId="3015" priority="1948"/>
  </conditionalFormatting>
  <conditionalFormatting sqref="C2056">
    <cfRule type="duplicateValues" dxfId="3014" priority="1947"/>
  </conditionalFormatting>
  <conditionalFormatting sqref="C2060">
    <cfRule type="duplicateValues" dxfId="3013" priority="1946"/>
  </conditionalFormatting>
  <conditionalFormatting sqref="C2061">
    <cfRule type="duplicateValues" dxfId="3012" priority="1945"/>
  </conditionalFormatting>
  <conditionalFormatting sqref="C2066">
    <cfRule type="duplicateValues" dxfId="3011" priority="1944"/>
  </conditionalFormatting>
  <conditionalFormatting sqref="C2067">
    <cfRule type="duplicateValues" dxfId="3010" priority="1943"/>
  </conditionalFormatting>
  <conditionalFormatting sqref="B2157:B2175">
    <cfRule type="duplicateValues" dxfId="3009" priority="1940"/>
  </conditionalFormatting>
  <conditionalFormatting sqref="B2176">
    <cfRule type="duplicateValues" dxfId="3008" priority="1941"/>
  </conditionalFormatting>
  <conditionalFormatting sqref="B2177">
    <cfRule type="duplicateValues" dxfId="3007" priority="1939"/>
  </conditionalFormatting>
  <conditionalFormatting sqref="B2178">
    <cfRule type="duplicateValues" dxfId="3006" priority="1938"/>
  </conditionalFormatting>
  <conditionalFormatting sqref="B2179">
    <cfRule type="duplicateValues" dxfId="3005" priority="1937"/>
  </conditionalFormatting>
  <conditionalFormatting sqref="B2181">
    <cfRule type="duplicateValues" dxfId="3004" priority="1936"/>
  </conditionalFormatting>
  <conditionalFormatting sqref="B2182">
    <cfRule type="duplicateValues" dxfId="3003" priority="1935"/>
  </conditionalFormatting>
  <conditionalFormatting sqref="B2180">
    <cfRule type="duplicateValues" dxfId="3002" priority="1942"/>
  </conditionalFormatting>
  <conditionalFormatting sqref="C2157:C2175">
    <cfRule type="duplicateValues" dxfId="3001" priority="1932"/>
  </conditionalFormatting>
  <conditionalFormatting sqref="C2176">
    <cfRule type="duplicateValues" dxfId="3000" priority="1933"/>
  </conditionalFormatting>
  <conditionalFormatting sqref="C2177">
    <cfRule type="duplicateValues" dxfId="2999" priority="1931"/>
  </conditionalFormatting>
  <conditionalFormatting sqref="C2178">
    <cfRule type="duplicateValues" dxfId="2998" priority="1930"/>
  </conditionalFormatting>
  <conditionalFormatting sqref="C2179">
    <cfRule type="duplicateValues" dxfId="2997" priority="1929"/>
  </conditionalFormatting>
  <conditionalFormatting sqref="C2181">
    <cfRule type="duplicateValues" dxfId="2996" priority="1928"/>
  </conditionalFormatting>
  <conditionalFormatting sqref="C2182">
    <cfRule type="duplicateValues" dxfId="2995" priority="1927"/>
  </conditionalFormatting>
  <conditionalFormatting sqref="C2180">
    <cfRule type="duplicateValues" dxfId="2994" priority="1934"/>
  </conditionalFormatting>
  <conditionalFormatting sqref="B2245">
    <cfRule type="duplicateValues" dxfId="2993" priority="1925"/>
  </conditionalFormatting>
  <conditionalFormatting sqref="B2241 B2246">
    <cfRule type="duplicateValues" dxfId="2992" priority="1924"/>
  </conditionalFormatting>
  <conditionalFormatting sqref="B2242 B2247">
    <cfRule type="duplicateValues" dxfId="2991" priority="1923"/>
  </conditionalFormatting>
  <conditionalFormatting sqref="B2243 B2248">
    <cfRule type="duplicateValues" dxfId="2990" priority="1922"/>
  </conditionalFormatting>
  <conditionalFormatting sqref="B2249">
    <cfRule type="duplicateValues" dxfId="2989" priority="1921"/>
  </conditionalFormatting>
  <conditionalFormatting sqref="B2250">
    <cfRule type="duplicateValues" dxfId="2988" priority="1920"/>
  </conditionalFormatting>
  <conditionalFormatting sqref="B2251">
    <cfRule type="duplicateValues" dxfId="2987" priority="1919"/>
  </conditionalFormatting>
  <conditionalFormatting sqref="B2252">
    <cfRule type="duplicateValues" dxfId="2986" priority="1918"/>
  </conditionalFormatting>
  <conditionalFormatting sqref="B2253">
    <cfRule type="duplicateValues" dxfId="2985" priority="1917"/>
  </conditionalFormatting>
  <conditionalFormatting sqref="B2254">
    <cfRule type="duplicateValues" dxfId="2984" priority="1916"/>
  </conditionalFormatting>
  <conditionalFormatting sqref="B2255">
    <cfRule type="duplicateValues" dxfId="2983" priority="1915"/>
  </conditionalFormatting>
  <conditionalFormatting sqref="B2256:B2257">
    <cfRule type="duplicateValues" dxfId="2982" priority="1914"/>
  </conditionalFormatting>
  <conditionalFormatting sqref="B2258">
    <cfRule type="duplicateValues" dxfId="2981" priority="1913"/>
  </conditionalFormatting>
  <conditionalFormatting sqref="B2259">
    <cfRule type="duplicateValues" dxfId="2980" priority="1912"/>
  </conditionalFormatting>
  <conditionalFormatting sqref="B2260">
    <cfRule type="duplicateValues" dxfId="2979" priority="1911"/>
  </conditionalFormatting>
  <conditionalFormatting sqref="B2261">
    <cfRule type="duplicateValues" dxfId="2978" priority="1910"/>
  </conditionalFormatting>
  <conditionalFormatting sqref="B2262">
    <cfRule type="duplicateValues" dxfId="2977" priority="1909"/>
  </conditionalFormatting>
  <conditionalFormatting sqref="B2263">
    <cfRule type="duplicateValues" dxfId="2976" priority="1908"/>
  </conditionalFormatting>
  <conditionalFormatting sqref="B2264">
    <cfRule type="duplicateValues" dxfId="2975" priority="1907"/>
  </conditionalFormatting>
  <conditionalFormatting sqref="B2265">
    <cfRule type="duplicateValues" dxfId="2974" priority="1906"/>
  </conditionalFormatting>
  <conditionalFormatting sqref="B2244">
    <cfRule type="duplicateValues" dxfId="2973" priority="1905"/>
  </conditionalFormatting>
  <conditionalFormatting sqref="B2266">
    <cfRule type="duplicateValues" dxfId="2972" priority="1904"/>
  </conditionalFormatting>
  <conditionalFormatting sqref="B2267:B2268">
    <cfRule type="duplicateValues" dxfId="2971" priority="1903"/>
  </conditionalFormatting>
  <conditionalFormatting sqref="B2269:B2275">
    <cfRule type="duplicateValues" dxfId="2970" priority="1902"/>
  </conditionalFormatting>
  <conditionalFormatting sqref="B2240">
    <cfRule type="duplicateValues" dxfId="2969" priority="1926"/>
  </conditionalFormatting>
  <conditionalFormatting sqref="C2245">
    <cfRule type="duplicateValues" dxfId="2968" priority="1900"/>
  </conditionalFormatting>
  <conditionalFormatting sqref="C2241 C2246">
    <cfRule type="duplicateValues" dxfId="2967" priority="1899"/>
  </conditionalFormatting>
  <conditionalFormatting sqref="C2242 C2247">
    <cfRule type="duplicateValues" dxfId="2966" priority="1898"/>
  </conditionalFormatting>
  <conditionalFormatting sqref="C2243 C2248">
    <cfRule type="duplicateValues" dxfId="2965" priority="1897"/>
  </conditionalFormatting>
  <conditionalFormatting sqref="C2249">
    <cfRule type="duplicateValues" dxfId="2964" priority="1896"/>
  </conditionalFormatting>
  <conditionalFormatting sqref="C2250">
    <cfRule type="duplicateValues" dxfId="2963" priority="1895"/>
  </conditionalFormatting>
  <conditionalFormatting sqref="C2251">
    <cfRule type="duplicateValues" dxfId="2962" priority="1894"/>
  </conditionalFormatting>
  <conditionalFormatting sqref="C2252">
    <cfRule type="duplicateValues" dxfId="2961" priority="1893"/>
  </conditionalFormatting>
  <conditionalFormatting sqref="C2253">
    <cfRule type="duplicateValues" dxfId="2960" priority="1892"/>
  </conditionalFormatting>
  <conditionalFormatting sqref="C2254">
    <cfRule type="duplicateValues" dxfId="2959" priority="1891"/>
  </conditionalFormatting>
  <conditionalFormatting sqref="C2255">
    <cfRule type="duplicateValues" dxfId="2958" priority="1890"/>
  </conditionalFormatting>
  <conditionalFormatting sqref="C2256:C2257">
    <cfRule type="duplicateValues" dxfId="2957" priority="1889"/>
  </conditionalFormatting>
  <conditionalFormatting sqref="C2258">
    <cfRule type="duplicateValues" dxfId="2956" priority="1888"/>
  </conditionalFormatting>
  <conditionalFormatting sqref="C2259">
    <cfRule type="duplicateValues" dxfId="2955" priority="1887"/>
  </conditionalFormatting>
  <conditionalFormatting sqref="C2260">
    <cfRule type="duplicateValues" dxfId="2954" priority="1886"/>
  </conditionalFormatting>
  <conditionalFormatting sqref="C2261">
    <cfRule type="duplicateValues" dxfId="2953" priority="1885"/>
  </conditionalFormatting>
  <conditionalFormatting sqref="C2262">
    <cfRule type="duplicateValues" dxfId="2952" priority="1884"/>
  </conditionalFormatting>
  <conditionalFormatting sqref="C2263">
    <cfRule type="duplicateValues" dxfId="2951" priority="1883"/>
  </conditionalFormatting>
  <conditionalFormatting sqref="C2264">
    <cfRule type="duplicateValues" dxfId="2950" priority="1882"/>
  </conditionalFormatting>
  <conditionalFormatting sqref="C2265">
    <cfRule type="duplicateValues" dxfId="2949" priority="1881"/>
  </conditionalFormatting>
  <conditionalFormatting sqref="C2244">
    <cfRule type="duplicateValues" dxfId="2948" priority="1880"/>
  </conditionalFormatting>
  <conditionalFormatting sqref="C2266">
    <cfRule type="duplicateValues" dxfId="2947" priority="1879"/>
  </conditionalFormatting>
  <conditionalFormatting sqref="C2267:C2268">
    <cfRule type="duplicateValues" dxfId="2946" priority="1878"/>
  </conditionalFormatting>
  <conditionalFormatting sqref="C2269:C2275">
    <cfRule type="duplicateValues" dxfId="2945" priority="1877"/>
  </conditionalFormatting>
  <conditionalFormatting sqref="C2240">
    <cfRule type="duplicateValues" dxfId="2944" priority="1901"/>
  </conditionalFormatting>
  <conditionalFormatting sqref="B2307:B2382">
    <cfRule type="duplicateValues" dxfId="2943" priority="1876"/>
  </conditionalFormatting>
  <conditionalFormatting sqref="B2383">
    <cfRule type="duplicateValues" dxfId="2942" priority="1875"/>
  </conditionalFormatting>
  <conditionalFormatting sqref="C2307:C2382">
    <cfRule type="duplicateValues" dxfId="2941" priority="1874"/>
  </conditionalFormatting>
  <conditionalFormatting sqref="C2383">
    <cfRule type="duplicateValues" dxfId="2940" priority="1873"/>
  </conditionalFormatting>
  <conditionalFormatting sqref="B2413">
    <cfRule type="duplicateValues" dxfId="2939" priority="1871"/>
  </conditionalFormatting>
  <conditionalFormatting sqref="B2415">
    <cfRule type="duplicateValues" dxfId="2938" priority="1870"/>
  </conditionalFormatting>
  <conditionalFormatting sqref="B2416">
    <cfRule type="duplicateValues" dxfId="2937" priority="1869"/>
  </conditionalFormatting>
  <conditionalFormatting sqref="B2417">
    <cfRule type="duplicateValues" dxfId="2936" priority="1868"/>
  </conditionalFormatting>
  <conditionalFormatting sqref="B2418">
    <cfRule type="duplicateValues" dxfId="2935" priority="1867"/>
  </conditionalFormatting>
  <conditionalFormatting sqref="B2419">
    <cfRule type="duplicateValues" dxfId="2934" priority="1866"/>
  </conditionalFormatting>
  <conditionalFormatting sqref="B2420">
    <cfRule type="duplicateValues" dxfId="2933" priority="1865"/>
  </conditionalFormatting>
  <conditionalFormatting sqref="B2421">
    <cfRule type="duplicateValues" dxfId="2932" priority="1864"/>
  </conditionalFormatting>
  <conditionalFormatting sqref="B2422">
    <cfRule type="duplicateValues" dxfId="2931" priority="1863"/>
  </conditionalFormatting>
  <conditionalFormatting sqref="B2423">
    <cfRule type="duplicateValues" dxfId="2930" priority="1862"/>
  </conditionalFormatting>
  <conditionalFormatting sqref="B2424">
    <cfRule type="duplicateValues" dxfId="2929" priority="1861"/>
  </conditionalFormatting>
  <conditionalFormatting sqref="B2414">
    <cfRule type="duplicateValues" dxfId="2928" priority="1872"/>
  </conditionalFormatting>
  <conditionalFormatting sqref="C2413">
    <cfRule type="duplicateValues" dxfId="2927" priority="1859"/>
  </conditionalFormatting>
  <conditionalFormatting sqref="C2415">
    <cfRule type="duplicateValues" dxfId="2926" priority="1858"/>
  </conditionalFormatting>
  <conditionalFormatting sqref="C2416">
    <cfRule type="duplicateValues" dxfId="2925" priority="1857"/>
  </conditionalFormatting>
  <conditionalFormatting sqref="C2417">
    <cfRule type="duplicateValues" dxfId="2924" priority="1856"/>
  </conditionalFormatting>
  <conditionalFormatting sqref="C2418">
    <cfRule type="duplicateValues" dxfId="2923" priority="1855"/>
  </conditionalFormatting>
  <conditionalFormatting sqref="C2419">
    <cfRule type="duplicateValues" dxfId="2922" priority="1854"/>
  </conditionalFormatting>
  <conditionalFormatting sqref="C2420">
    <cfRule type="duplicateValues" dxfId="2921" priority="1853"/>
  </conditionalFormatting>
  <conditionalFormatting sqref="C2421">
    <cfRule type="duplicateValues" dxfId="2920" priority="1852"/>
  </conditionalFormatting>
  <conditionalFormatting sqref="C2422">
    <cfRule type="duplicateValues" dxfId="2919" priority="1851"/>
  </conditionalFormatting>
  <conditionalFormatting sqref="C2423">
    <cfRule type="duplicateValues" dxfId="2918" priority="1850"/>
  </conditionalFormatting>
  <conditionalFormatting sqref="C2424">
    <cfRule type="duplicateValues" dxfId="2917" priority="1849"/>
  </conditionalFormatting>
  <conditionalFormatting sqref="C2414">
    <cfRule type="duplicateValues" dxfId="2916" priority="1860"/>
  </conditionalFormatting>
  <conditionalFormatting sqref="B2470">
    <cfRule type="duplicateValues" dxfId="2915" priority="1847"/>
  </conditionalFormatting>
  <conditionalFormatting sqref="B2474">
    <cfRule type="duplicateValues" dxfId="2914" priority="1846"/>
  </conditionalFormatting>
  <conditionalFormatting sqref="B2475">
    <cfRule type="duplicateValues" dxfId="2913" priority="1845"/>
  </conditionalFormatting>
  <conditionalFormatting sqref="B2468">
    <cfRule type="duplicateValues" dxfId="2912" priority="1848"/>
  </conditionalFormatting>
  <conditionalFormatting sqref="C2470">
    <cfRule type="duplicateValues" dxfId="2911" priority="1843"/>
  </conditionalFormatting>
  <conditionalFormatting sqref="C2474">
    <cfRule type="duplicateValues" dxfId="2910" priority="1842"/>
  </conditionalFormatting>
  <conditionalFormatting sqref="C2475">
    <cfRule type="duplicateValues" dxfId="2909" priority="1841"/>
  </conditionalFormatting>
  <conditionalFormatting sqref="C2468">
    <cfRule type="duplicateValues" dxfId="2908" priority="1844"/>
  </conditionalFormatting>
  <conditionalFormatting sqref="B2524">
    <cfRule type="duplicateValues" dxfId="2907" priority="1840"/>
  </conditionalFormatting>
  <conditionalFormatting sqref="C2524">
    <cfRule type="duplicateValues" dxfId="2906" priority="1839"/>
  </conditionalFormatting>
  <conditionalFormatting sqref="B2525">
    <cfRule type="duplicateValues" dxfId="2905" priority="1838"/>
  </conditionalFormatting>
  <conditionalFormatting sqref="C2525">
    <cfRule type="duplicateValues" dxfId="2904" priority="1837"/>
  </conditionalFormatting>
  <conditionalFormatting sqref="B2529">
    <cfRule type="duplicateValues" dxfId="2903" priority="1836"/>
  </conditionalFormatting>
  <conditionalFormatting sqref="C2529">
    <cfRule type="duplicateValues" dxfId="2902" priority="1835"/>
  </conditionalFormatting>
  <conditionalFormatting sqref="B2563">
    <cfRule type="duplicateValues" dxfId="2901" priority="1833"/>
  </conditionalFormatting>
  <conditionalFormatting sqref="B2603:B2604">
    <cfRule type="duplicateValues" dxfId="2900" priority="1832"/>
  </conditionalFormatting>
  <conditionalFormatting sqref="B2605">
    <cfRule type="duplicateValues" dxfId="2899" priority="1830"/>
  </conditionalFormatting>
  <conditionalFormatting sqref="B2606">
    <cfRule type="duplicateValues" dxfId="2898" priority="1831"/>
  </conditionalFormatting>
  <conditionalFormatting sqref="B2650">
    <cfRule type="duplicateValues" dxfId="2897" priority="1829"/>
  </conditionalFormatting>
  <conditionalFormatting sqref="B2607">
    <cfRule type="duplicateValues" dxfId="2896" priority="1828"/>
  </conditionalFormatting>
  <conditionalFormatting sqref="B2608">
    <cfRule type="duplicateValues" dxfId="2895" priority="1827"/>
  </conditionalFormatting>
  <conditionalFormatting sqref="B2609">
    <cfRule type="duplicateValues" dxfId="2894" priority="1826"/>
  </conditionalFormatting>
  <conditionalFormatting sqref="B2610">
    <cfRule type="duplicateValues" dxfId="2893" priority="1825"/>
  </conditionalFormatting>
  <conditionalFormatting sqref="B2611:B2612">
    <cfRule type="duplicateValues" dxfId="2892" priority="1824"/>
  </conditionalFormatting>
  <conditionalFormatting sqref="B2613">
    <cfRule type="duplicateValues" dxfId="2891" priority="1823"/>
  </conditionalFormatting>
  <conditionalFormatting sqref="B2614">
    <cfRule type="duplicateValues" dxfId="2890" priority="1822"/>
  </conditionalFormatting>
  <conditionalFormatting sqref="B2615:B2616">
    <cfRule type="duplicateValues" dxfId="2889" priority="1821"/>
  </conditionalFormatting>
  <conditionalFormatting sqref="B2617">
    <cfRule type="duplicateValues" dxfId="2888" priority="1820"/>
  </conditionalFormatting>
  <conditionalFormatting sqref="B2618">
    <cfRule type="duplicateValues" dxfId="2887" priority="1819"/>
  </conditionalFormatting>
  <conditionalFormatting sqref="B2619">
    <cfRule type="duplicateValues" dxfId="2886" priority="1817"/>
  </conditionalFormatting>
  <conditionalFormatting sqref="B2620">
    <cfRule type="duplicateValues" dxfId="2885" priority="1816"/>
  </conditionalFormatting>
  <conditionalFormatting sqref="B2621">
    <cfRule type="duplicateValues" dxfId="2884" priority="1818"/>
  </conditionalFormatting>
  <conditionalFormatting sqref="B2622">
    <cfRule type="duplicateValues" dxfId="2883" priority="1815"/>
  </conditionalFormatting>
  <conditionalFormatting sqref="B2623:B2624">
    <cfRule type="duplicateValues" dxfId="2882" priority="1814"/>
  </conditionalFormatting>
  <conditionalFormatting sqref="B2625">
    <cfRule type="duplicateValues" dxfId="2881" priority="1813"/>
  </conditionalFormatting>
  <conditionalFormatting sqref="B2626">
    <cfRule type="duplicateValues" dxfId="2880" priority="1812"/>
  </conditionalFormatting>
  <conditionalFormatting sqref="B2627">
    <cfRule type="duplicateValues" dxfId="2879" priority="1810"/>
  </conditionalFormatting>
  <conditionalFormatting sqref="B2628:B2629">
    <cfRule type="duplicateValues" dxfId="2878" priority="1811"/>
  </conditionalFormatting>
  <conditionalFormatting sqref="B2630:B2631">
    <cfRule type="duplicateValues" dxfId="2877" priority="1809"/>
  </conditionalFormatting>
  <conditionalFormatting sqref="B2632">
    <cfRule type="duplicateValues" dxfId="2876" priority="1808"/>
  </conditionalFormatting>
  <conditionalFormatting sqref="B2633">
    <cfRule type="duplicateValues" dxfId="2875" priority="1807"/>
  </conditionalFormatting>
  <conditionalFormatting sqref="B2634">
    <cfRule type="duplicateValues" dxfId="2874" priority="1805"/>
  </conditionalFormatting>
  <conditionalFormatting sqref="B2635">
    <cfRule type="duplicateValues" dxfId="2873" priority="1806"/>
  </conditionalFormatting>
  <conditionalFormatting sqref="B2636">
    <cfRule type="duplicateValues" dxfId="2872" priority="1804"/>
  </conditionalFormatting>
  <conditionalFormatting sqref="B2638">
    <cfRule type="duplicateValues" dxfId="2871" priority="1802"/>
  </conditionalFormatting>
  <conditionalFormatting sqref="B2637">
    <cfRule type="duplicateValues" dxfId="2870" priority="1803"/>
  </conditionalFormatting>
  <conditionalFormatting sqref="B2639">
    <cfRule type="duplicateValues" dxfId="2869" priority="1801"/>
  </conditionalFormatting>
  <conditionalFormatting sqref="B2640">
    <cfRule type="duplicateValues" dxfId="2868" priority="1800"/>
  </conditionalFormatting>
  <conditionalFormatting sqref="B2641">
    <cfRule type="duplicateValues" dxfId="2867" priority="1799"/>
  </conditionalFormatting>
  <conditionalFormatting sqref="B2642">
    <cfRule type="duplicateValues" dxfId="2866" priority="1798"/>
  </conditionalFormatting>
  <conditionalFormatting sqref="B2644">
    <cfRule type="duplicateValues" dxfId="2865" priority="1796"/>
  </conditionalFormatting>
  <conditionalFormatting sqref="B2643">
    <cfRule type="duplicateValues" dxfId="2864" priority="1797"/>
  </conditionalFormatting>
  <conditionalFormatting sqref="B2645:B2646">
    <cfRule type="duplicateValues" dxfId="2863" priority="1795"/>
  </conditionalFormatting>
  <conditionalFormatting sqref="B2647">
    <cfRule type="duplicateValues" dxfId="2862" priority="1794"/>
  </conditionalFormatting>
  <conditionalFormatting sqref="B2649">
    <cfRule type="duplicateValues" dxfId="2861" priority="1792"/>
  </conditionalFormatting>
  <conditionalFormatting sqref="B2648">
    <cfRule type="duplicateValues" dxfId="2860" priority="1793"/>
  </conditionalFormatting>
  <conditionalFormatting sqref="B2564:B2602">
    <cfRule type="duplicateValues" dxfId="2859" priority="1834"/>
  </conditionalFormatting>
  <conditionalFormatting sqref="C2563">
    <cfRule type="duplicateValues" dxfId="2858" priority="1790"/>
  </conditionalFormatting>
  <conditionalFormatting sqref="C2603:C2604">
    <cfRule type="duplicateValues" dxfId="2857" priority="1789"/>
  </conditionalFormatting>
  <conditionalFormatting sqref="C2605">
    <cfRule type="duplicateValues" dxfId="2856" priority="1787"/>
  </conditionalFormatting>
  <conditionalFormatting sqref="C2606">
    <cfRule type="duplicateValues" dxfId="2855" priority="1788"/>
  </conditionalFormatting>
  <conditionalFormatting sqref="C2650">
    <cfRule type="duplicateValues" dxfId="2854" priority="1786"/>
  </conditionalFormatting>
  <conditionalFormatting sqref="C2607">
    <cfRule type="duplicateValues" dxfId="2853" priority="1785"/>
  </conditionalFormatting>
  <conditionalFormatting sqref="C2608">
    <cfRule type="duplicateValues" dxfId="2852" priority="1784"/>
  </conditionalFormatting>
  <conditionalFormatting sqref="C2609">
    <cfRule type="duplicateValues" dxfId="2851" priority="1783"/>
  </conditionalFormatting>
  <conditionalFormatting sqref="C2610">
    <cfRule type="duplicateValues" dxfId="2850" priority="1782"/>
  </conditionalFormatting>
  <conditionalFormatting sqref="C2611:C2612">
    <cfRule type="duplicateValues" dxfId="2849" priority="1781"/>
  </conditionalFormatting>
  <conditionalFormatting sqref="C2613">
    <cfRule type="duplicateValues" dxfId="2848" priority="1780"/>
  </conditionalFormatting>
  <conditionalFormatting sqref="C2614">
    <cfRule type="duplicateValues" dxfId="2847" priority="1779"/>
  </conditionalFormatting>
  <conditionalFormatting sqref="C2615:C2616">
    <cfRule type="duplicateValues" dxfId="2846" priority="1778"/>
  </conditionalFormatting>
  <conditionalFormatting sqref="C2617">
    <cfRule type="duplicateValues" dxfId="2845" priority="1777"/>
  </conditionalFormatting>
  <conditionalFormatting sqref="C2618">
    <cfRule type="duplicateValues" dxfId="2844" priority="1776"/>
  </conditionalFormatting>
  <conditionalFormatting sqref="C2619">
    <cfRule type="duplicateValues" dxfId="2843" priority="1774"/>
  </conditionalFormatting>
  <conditionalFormatting sqref="C2620">
    <cfRule type="duplicateValues" dxfId="2842" priority="1773"/>
  </conditionalFormatting>
  <conditionalFormatting sqref="C2621">
    <cfRule type="duplicateValues" dxfId="2841" priority="1775"/>
  </conditionalFormatting>
  <conditionalFormatting sqref="C2622">
    <cfRule type="duplicateValues" dxfId="2840" priority="1772"/>
  </conditionalFormatting>
  <conditionalFormatting sqref="C2623:C2624">
    <cfRule type="duplicateValues" dxfId="2839" priority="1771"/>
  </conditionalFormatting>
  <conditionalFormatting sqref="C2625">
    <cfRule type="duplicateValues" dxfId="2838" priority="1770"/>
  </conditionalFormatting>
  <conditionalFormatting sqref="C2626">
    <cfRule type="duplicateValues" dxfId="2837" priority="1769"/>
  </conditionalFormatting>
  <conditionalFormatting sqref="C2627">
    <cfRule type="duplicateValues" dxfId="2836" priority="1767"/>
  </conditionalFormatting>
  <conditionalFormatting sqref="C2628:C2629">
    <cfRule type="duplicateValues" dxfId="2835" priority="1768"/>
  </conditionalFormatting>
  <conditionalFormatting sqref="C2630:C2631">
    <cfRule type="duplicateValues" dxfId="2834" priority="1766"/>
  </conditionalFormatting>
  <conditionalFormatting sqref="C2632">
    <cfRule type="duplicateValues" dxfId="2833" priority="1765"/>
  </conditionalFormatting>
  <conditionalFormatting sqref="C2633">
    <cfRule type="duplicateValues" dxfId="2832" priority="1764"/>
  </conditionalFormatting>
  <conditionalFormatting sqref="C2634">
    <cfRule type="duplicateValues" dxfId="2831" priority="1762"/>
  </conditionalFormatting>
  <conditionalFormatting sqref="C2635">
    <cfRule type="duplicateValues" dxfId="2830" priority="1763"/>
  </conditionalFormatting>
  <conditionalFormatting sqref="C2636">
    <cfRule type="duplicateValues" dxfId="2829" priority="1761"/>
  </conditionalFormatting>
  <conditionalFormatting sqref="C2638">
    <cfRule type="duplicateValues" dxfId="2828" priority="1759"/>
  </conditionalFormatting>
  <conditionalFormatting sqref="C2637">
    <cfRule type="duplicateValues" dxfId="2827" priority="1760"/>
  </conditionalFormatting>
  <conditionalFormatting sqref="C2639">
    <cfRule type="duplicateValues" dxfId="2826" priority="1758"/>
  </conditionalFormatting>
  <conditionalFormatting sqref="C2640">
    <cfRule type="duplicateValues" dxfId="2825" priority="1757"/>
  </conditionalFormatting>
  <conditionalFormatting sqref="C2641">
    <cfRule type="duplicateValues" dxfId="2824" priority="1756"/>
  </conditionalFormatting>
  <conditionalFormatting sqref="C2642">
    <cfRule type="duplicateValues" dxfId="2823" priority="1755"/>
  </conditionalFormatting>
  <conditionalFormatting sqref="C2644">
    <cfRule type="duplicateValues" dxfId="2822" priority="1753"/>
  </conditionalFormatting>
  <conditionalFormatting sqref="C2643">
    <cfRule type="duplicateValues" dxfId="2821" priority="1754"/>
  </conditionalFormatting>
  <conditionalFormatting sqref="C2645:C2646">
    <cfRule type="duplicateValues" dxfId="2820" priority="1752"/>
  </conditionalFormatting>
  <conditionalFormatting sqref="C2647">
    <cfRule type="duplicateValues" dxfId="2819" priority="1751"/>
  </conditionalFormatting>
  <conditionalFormatting sqref="C2649">
    <cfRule type="duplicateValues" dxfId="2818" priority="1749"/>
  </conditionalFormatting>
  <conditionalFormatting sqref="C2648">
    <cfRule type="duplicateValues" dxfId="2817" priority="1750"/>
  </conditionalFormatting>
  <conditionalFormatting sqref="C2564:C2602">
    <cfRule type="duplicateValues" dxfId="2816" priority="1791"/>
  </conditionalFormatting>
  <conditionalFormatting sqref="B2652">
    <cfRule type="duplicateValues" dxfId="2815" priority="1746"/>
  </conditionalFormatting>
  <conditionalFormatting sqref="B2653">
    <cfRule type="duplicateValues" dxfId="2814" priority="1745"/>
  </conditionalFormatting>
  <conditionalFormatting sqref="B2654">
    <cfRule type="duplicateValues" dxfId="2813" priority="1744"/>
  </conditionalFormatting>
  <conditionalFormatting sqref="B2655">
    <cfRule type="duplicateValues" dxfId="2812" priority="1743"/>
  </conditionalFormatting>
  <conditionalFormatting sqref="B2656">
    <cfRule type="duplicateValues" dxfId="2811" priority="1742"/>
  </conditionalFormatting>
  <conditionalFormatting sqref="B2657">
    <cfRule type="duplicateValues" dxfId="2810" priority="1741"/>
  </conditionalFormatting>
  <conditionalFormatting sqref="B2658">
    <cfRule type="duplicateValues" dxfId="2809" priority="1740"/>
  </conditionalFormatting>
  <conditionalFormatting sqref="B2659">
    <cfRule type="duplicateValues" dxfId="2808" priority="1739"/>
  </conditionalFormatting>
  <conditionalFormatting sqref="B2660">
    <cfRule type="duplicateValues" dxfId="2807" priority="1738"/>
  </conditionalFormatting>
  <conditionalFormatting sqref="B2661">
    <cfRule type="duplicateValues" dxfId="2806" priority="1737"/>
  </conditionalFormatting>
  <conditionalFormatting sqref="B2662">
    <cfRule type="duplicateValues" dxfId="2805" priority="1736"/>
  </conditionalFormatting>
  <conditionalFormatting sqref="B2663">
    <cfRule type="duplicateValues" dxfId="2804" priority="1735"/>
  </conditionalFormatting>
  <conditionalFormatting sqref="B2664">
    <cfRule type="duplicateValues" dxfId="2803" priority="1734"/>
  </conditionalFormatting>
  <conditionalFormatting sqref="B2665">
    <cfRule type="duplicateValues" dxfId="2802" priority="1733"/>
  </conditionalFormatting>
  <conditionalFormatting sqref="B2666">
    <cfRule type="duplicateValues" dxfId="2801" priority="1732"/>
  </conditionalFormatting>
  <conditionalFormatting sqref="B2667">
    <cfRule type="duplicateValues" dxfId="2800" priority="1731"/>
  </conditionalFormatting>
  <conditionalFormatting sqref="B2668">
    <cfRule type="duplicateValues" dxfId="2799" priority="1730"/>
  </conditionalFormatting>
  <conditionalFormatting sqref="B2669">
    <cfRule type="duplicateValues" dxfId="2798" priority="1729"/>
  </conditionalFormatting>
  <conditionalFormatting sqref="B2670">
    <cfRule type="duplicateValues" dxfId="2797" priority="1728"/>
  </conditionalFormatting>
  <conditionalFormatting sqref="B2671">
    <cfRule type="duplicateValues" dxfId="2796" priority="1727"/>
  </conditionalFormatting>
  <conditionalFormatting sqref="B2672">
    <cfRule type="duplicateValues" dxfId="2795" priority="1726"/>
  </conditionalFormatting>
  <conditionalFormatting sqref="B2673">
    <cfRule type="duplicateValues" dxfId="2794" priority="1725"/>
  </conditionalFormatting>
  <conditionalFormatting sqref="B2674">
    <cfRule type="duplicateValues" dxfId="2793" priority="1724"/>
  </conditionalFormatting>
  <conditionalFormatting sqref="B2675">
    <cfRule type="duplicateValues" dxfId="2792" priority="1723"/>
  </conditionalFormatting>
  <conditionalFormatting sqref="B2676">
    <cfRule type="duplicateValues" dxfId="2791" priority="1722"/>
  </conditionalFormatting>
  <conditionalFormatting sqref="B2677">
    <cfRule type="duplicateValues" dxfId="2790" priority="1721"/>
  </conditionalFormatting>
  <conditionalFormatting sqref="B2678">
    <cfRule type="duplicateValues" dxfId="2789" priority="1720"/>
  </conditionalFormatting>
  <conditionalFormatting sqref="B2679">
    <cfRule type="duplicateValues" dxfId="2788" priority="1719"/>
  </conditionalFormatting>
  <conditionalFormatting sqref="B2681">
    <cfRule type="duplicateValues" dxfId="2787" priority="1718"/>
  </conditionalFormatting>
  <conditionalFormatting sqref="B2682">
    <cfRule type="duplicateValues" dxfId="2786" priority="1717"/>
  </conditionalFormatting>
  <conditionalFormatting sqref="B2651">
    <cfRule type="duplicateValues" dxfId="2785" priority="1747"/>
  </conditionalFormatting>
  <conditionalFormatting sqref="B2680">
    <cfRule type="duplicateValues" dxfId="2784" priority="1748"/>
  </conditionalFormatting>
  <conditionalFormatting sqref="C2652">
    <cfRule type="duplicateValues" dxfId="2783" priority="1714"/>
  </conditionalFormatting>
  <conditionalFormatting sqref="C2653">
    <cfRule type="duplicateValues" dxfId="2782" priority="1713"/>
  </conditionalFormatting>
  <conditionalFormatting sqref="C2654">
    <cfRule type="duplicateValues" dxfId="2781" priority="1712"/>
  </conditionalFormatting>
  <conditionalFormatting sqref="C2655">
    <cfRule type="duplicateValues" dxfId="2780" priority="1711"/>
  </conditionalFormatting>
  <conditionalFormatting sqref="C2656">
    <cfRule type="duplicateValues" dxfId="2779" priority="1710"/>
  </conditionalFormatting>
  <conditionalFormatting sqref="C2657">
    <cfRule type="duplicateValues" dxfId="2778" priority="1709"/>
  </conditionalFormatting>
  <conditionalFormatting sqref="C2658">
    <cfRule type="duplicateValues" dxfId="2777" priority="1708"/>
  </conditionalFormatting>
  <conditionalFormatting sqref="C2659">
    <cfRule type="duplicateValues" dxfId="2776" priority="1707"/>
  </conditionalFormatting>
  <conditionalFormatting sqref="C2660">
    <cfRule type="duplicateValues" dxfId="2775" priority="1706"/>
  </conditionalFormatting>
  <conditionalFormatting sqref="C2661">
    <cfRule type="duplicateValues" dxfId="2774" priority="1705"/>
  </conditionalFormatting>
  <conditionalFormatting sqref="C2662">
    <cfRule type="duplicateValues" dxfId="2773" priority="1704"/>
  </conditionalFormatting>
  <conditionalFormatting sqref="C2663">
    <cfRule type="duplicateValues" dxfId="2772" priority="1703"/>
  </conditionalFormatting>
  <conditionalFormatting sqref="C2664">
    <cfRule type="duplicateValues" dxfId="2771" priority="1702"/>
  </conditionalFormatting>
  <conditionalFormatting sqref="C2665">
    <cfRule type="duplicateValues" dxfId="2770" priority="1701"/>
  </conditionalFormatting>
  <conditionalFormatting sqref="C2666">
    <cfRule type="duplicateValues" dxfId="2769" priority="1700"/>
  </conditionalFormatting>
  <conditionalFormatting sqref="C2667">
    <cfRule type="duplicateValues" dxfId="2768" priority="1699"/>
  </conditionalFormatting>
  <conditionalFormatting sqref="C2668">
    <cfRule type="duplicateValues" dxfId="2767" priority="1698"/>
  </conditionalFormatting>
  <conditionalFormatting sqref="C2669">
    <cfRule type="duplicateValues" dxfId="2766" priority="1697"/>
  </conditionalFormatting>
  <conditionalFormatting sqref="C2670">
    <cfRule type="duplicateValues" dxfId="2765" priority="1696"/>
  </conditionalFormatting>
  <conditionalFormatting sqref="C2671">
    <cfRule type="duplicateValues" dxfId="2764" priority="1695"/>
  </conditionalFormatting>
  <conditionalFormatting sqref="C2672">
    <cfRule type="duplicateValues" dxfId="2763" priority="1694"/>
  </conditionalFormatting>
  <conditionalFormatting sqref="C2673">
    <cfRule type="duplicateValues" dxfId="2762" priority="1693"/>
  </conditionalFormatting>
  <conditionalFormatting sqref="C2674">
    <cfRule type="duplicateValues" dxfId="2761" priority="1692"/>
  </conditionalFormatting>
  <conditionalFormatting sqref="C2675">
    <cfRule type="duplicateValues" dxfId="2760" priority="1691"/>
  </conditionalFormatting>
  <conditionalFormatting sqref="C2676">
    <cfRule type="duplicateValues" dxfId="2759" priority="1690"/>
  </conditionalFormatting>
  <conditionalFormatting sqref="C2677">
    <cfRule type="duplicateValues" dxfId="2758" priority="1689"/>
  </conditionalFormatting>
  <conditionalFormatting sqref="C2678">
    <cfRule type="duplicateValues" dxfId="2757" priority="1688"/>
  </conditionalFormatting>
  <conditionalFormatting sqref="C2679">
    <cfRule type="duplicateValues" dxfId="2756" priority="1687"/>
  </conditionalFormatting>
  <conditionalFormatting sqref="C2681">
    <cfRule type="duplicateValues" dxfId="2755" priority="1686"/>
  </conditionalFormatting>
  <conditionalFormatting sqref="C2682">
    <cfRule type="duplicateValues" dxfId="2754" priority="1685"/>
  </conditionalFormatting>
  <conditionalFormatting sqref="C2651">
    <cfRule type="duplicateValues" dxfId="2753" priority="1715"/>
  </conditionalFormatting>
  <conditionalFormatting sqref="C2680">
    <cfRule type="duplicateValues" dxfId="2752" priority="1716"/>
  </conditionalFormatting>
  <conditionalFormatting sqref="B2712">
    <cfRule type="duplicateValues" dxfId="2751" priority="1683"/>
  </conditionalFormatting>
  <conditionalFormatting sqref="B2713:B2716">
    <cfRule type="duplicateValues" dxfId="2750" priority="1682"/>
  </conditionalFormatting>
  <conditionalFormatting sqref="B2752">
    <cfRule type="duplicateValues" dxfId="2749" priority="1681"/>
  </conditionalFormatting>
  <conditionalFormatting sqref="B2749">
    <cfRule type="duplicateValues" dxfId="2748" priority="1680"/>
  </conditionalFormatting>
  <conditionalFormatting sqref="B2750">
    <cfRule type="duplicateValues" dxfId="2747" priority="1679"/>
  </conditionalFormatting>
  <conditionalFormatting sqref="B2751">
    <cfRule type="duplicateValues" dxfId="2746" priority="1678"/>
  </conditionalFormatting>
  <conditionalFormatting sqref="B2753">
    <cfRule type="duplicateValues" dxfId="2745" priority="1677"/>
  </conditionalFormatting>
  <conditionalFormatting sqref="B2783">
    <cfRule type="duplicateValues" dxfId="2744" priority="1676"/>
  </conditionalFormatting>
  <conditionalFormatting sqref="B2782">
    <cfRule type="duplicateValues" dxfId="2743" priority="1675"/>
  </conditionalFormatting>
  <conditionalFormatting sqref="B2804:B2805">
    <cfRule type="duplicateValues" dxfId="2742" priority="1674"/>
  </conditionalFormatting>
  <conditionalFormatting sqref="B2806">
    <cfRule type="duplicateValues" dxfId="2741" priority="1673"/>
  </conditionalFormatting>
  <conditionalFormatting sqref="B2830:B2832">
    <cfRule type="duplicateValues" dxfId="2740" priority="1672"/>
  </conditionalFormatting>
  <conditionalFormatting sqref="B2839">
    <cfRule type="duplicateValues" dxfId="2739" priority="1671"/>
  </conditionalFormatting>
  <conditionalFormatting sqref="B2840">
    <cfRule type="duplicateValues" dxfId="2738" priority="1670"/>
  </conditionalFormatting>
  <conditionalFormatting sqref="B2868">
    <cfRule type="duplicateValues" dxfId="2737" priority="1668"/>
  </conditionalFormatting>
  <conditionalFormatting sqref="B2866:B2867">
    <cfRule type="duplicateValues" dxfId="2736" priority="1669"/>
  </conditionalFormatting>
  <conditionalFormatting sqref="B2894">
    <cfRule type="duplicateValues" dxfId="2735" priority="1667"/>
  </conditionalFormatting>
  <conditionalFormatting sqref="B2891">
    <cfRule type="duplicateValues" dxfId="2734" priority="1666"/>
  </conditionalFormatting>
  <conditionalFormatting sqref="B2892">
    <cfRule type="duplicateValues" dxfId="2733" priority="1665"/>
  </conditionalFormatting>
  <conditionalFormatting sqref="B2893">
    <cfRule type="duplicateValues" dxfId="2732" priority="1664"/>
  </conditionalFormatting>
  <conditionalFormatting sqref="B2784">
    <cfRule type="duplicateValues" dxfId="2731" priority="1684"/>
  </conditionalFormatting>
  <conditionalFormatting sqref="C2712">
    <cfRule type="duplicateValues" dxfId="2730" priority="1662"/>
  </conditionalFormatting>
  <conditionalFormatting sqref="C2713:C2716">
    <cfRule type="duplicateValues" dxfId="2729" priority="1661"/>
  </conditionalFormatting>
  <conditionalFormatting sqref="C2752">
    <cfRule type="duplicateValues" dxfId="2728" priority="1660"/>
  </conditionalFormatting>
  <conditionalFormatting sqref="C2749">
    <cfRule type="duplicateValues" dxfId="2727" priority="1659"/>
  </conditionalFormatting>
  <conditionalFormatting sqref="C2750">
    <cfRule type="duplicateValues" dxfId="2726" priority="1658"/>
  </conditionalFormatting>
  <conditionalFormatting sqref="C2751">
    <cfRule type="duplicateValues" dxfId="2725" priority="1657"/>
  </conditionalFormatting>
  <conditionalFormatting sqref="C2753">
    <cfRule type="duplicateValues" dxfId="2724" priority="1656"/>
  </conditionalFormatting>
  <conditionalFormatting sqref="C2783">
    <cfRule type="duplicateValues" dxfId="2723" priority="1655"/>
  </conditionalFormatting>
  <conditionalFormatting sqref="C2782">
    <cfRule type="duplicateValues" dxfId="2722" priority="1654"/>
  </conditionalFormatting>
  <conditionalFormatting sqref="C2804:C2805">
    <cfRule type="duplicateValues" dxfId="2721" priority="1653"/>
  </conditionalFormatting>
  <conditionalFormatting sqref="C2806">
    <cfRule type="duplicateValues" dxfId="2720" priority="1652"/>
  </conditionalFormatting>
  <conditionalFormatting sqref="C2830:C2832">
    <cfRule type="duplicateValues" dxfId="2719" priority="1651"/>
  </conditionalFormatting>
  <conditionalFormatting sqref="C2839">
    <cfRule type="duplicateValues" dxfId="2718" priority="1650"/>
  </conditionalFormatting>
  <conditionalFormatting sqref="C2840">
    <cfRule type="duplicateValues" dxfId="2717" priority="1649"/>
  </conditionalFormatting>
  <conditionalFormatting sqref="C2868">
    <cfRule type="duplicateValues" dxfId="2716" priority="1647"/>
  </conditionalFormatting>
  <conditionalFormatting sqref="C2866:C2867">
    <cfRule type="duplicateValues" dxfId="2715" priority="1648"/>
  </conditionalFormatting>
  <conditionalFormatting sqref="C2894">
    <cfRule type="duplicateValues" dxfId="2714" priority="1646"/>
  </conditionalFormatting>
  <conditionalFormatting sqref="C2891">
    <cfRule type="duplicateValues" dxfId="2713" priority="1645"/>
  </conditionalFormatting>
  <conditionalFormatting sqref="C2892">
    <cfRule type="duplicateValues" dxfId="2712" priority="1644"/>
  </conditionalFormatting>
  <conditionalFormatting sqref="C2893">
    <cfRule type="duplicateValues" dxfId="2711" priority="1643"/>
  </conditionalFormatting>
  <conditionalFormatting sqref="C2784">
    <cfRule type="duplicateValues" dxfId="2710" priority="1663"/>
  </conditionalFormatting>
  <conditionalFormatting sqref="B2920">
    <cfRule type="duplicateValues" dxfId="2709" priority="1640"/>
  </conditionalFormatting>
  <conditionalFormatting sqref="B2922">
    <cfRule type="duplicateValues" dxfId="2708" priority="1639"/>
  </conditionalFormatting>
  <conditionalFormatting sqref="B2921">
    <cfRule type="duplicateValues" dxfId="2707" priority="1638"/>
  </conditionalFormatting>
  <conditionalFormatting sqref="B2924">
    <cfRule type="duplicateValues" dxfId="2706" priority="1637"/>
  </conditionalFormatting>
  <conditionalFormatting sqref="B2923">
    <cfRule type="duplicateValues" dxfId="2705" priority="1636"/>
  </conditionalFormatting>
  <conditionalFormatting sqref="B2926">
    <cfRule type="duplicateValues" dxfId="2704" priority="1635"/>
  </conditionalFormatting>
  <conditionalFormatting sqref="B2925">
    <cfRule type="duplicateValues" dxfId="2703" priority="1634"/>
  </conditionalFormatting>
  <conditionalFormatting sqref="B2928">
    <cfRule type="duplicateValues" dxfId="2702" priority="1633"/>
  </conditionalFormatting>
  <conditionalFormatting sqref="B2927">
    <cfRule type="duplicateValues" dxfId="2701" priority="1632"/>
  </conditionalFormatting>
  <conditionalFormatting sqref="B2930">
    <cfRule type="duplicateValues" dxfId="2700" priority="1631"/>
  </conditionalFormatting>
  <conditionalFormatting sqref="B2929">
    <cfRule type="duplicateValues" dxfId="2699" priority="1630"/>
  </conditionalFormatting>
  <conditionalFormatting sqref="B2932">
    <cfRule type="duplicateValues" dxfId="2698" priority="1629"/>
  </conditionalFormatting>
  <conditionalFormatting sqref="B2931">
    <cfRule type="duplicateValues" dxfId="2697" priority="1628"/>
  </conditionalFormatting>
  <conditionalFormatting sqref="B2934">
    <cfRule type="duplicateValues" dxfId="2696" priority="1627"/>
  </conditionalFormatting>
  <conditionalFormatting sqref="B2933">
    <cfRule type="duplicateValues" dxfId="2695" priority="1626"/>
  </conditionalFormatting>
  <conditionalFormatting sqref="B2936">
    <cfRule type="duplicateValues" dxfId="2694" priority="1625"/>
  </conditionalFormatting>
  <conditionalFormatting sqref="B2935">
    <cfRule type="duplicateValues" dxfId="2693" priority="1624"/>
  </conditionalFormatting>
  <conditionalFormatting sqref="B2938">
    <cfRule type="duplicateValues" dxfId="2692" priority="1623"/>
  </conditionalFormatting>
  <conditionalFormatting sqref="B2937">
    <cfRule type="duplicateValues" dxfId="2691" priority="1622"/>
  </conditionalFormatting>
  <conditionalFormatting sqref="B2940">
    <cfRule type="duplicateValues" dxfId="2690" priority="1621"/>
  </conditionalFormatting>
  <conditionalFormatting sqref="B2939">
    <cfRule type="duplicateValues" dxfId="2689" priority="1620"/>
  </conditionalFormatting>
  <conditionalFormatting sqref="B2941">
    <cfRule type="duplicateValues" dxfId="2688" priority="1619"/>
  </conditionalFormatting>
  <conditionalFormatting sqref="B2942">
    <cfRule type="duplicateValues" dxfId="2687" priority="1618"/>
  </conditionalFormatting>
  <conditionalFormatting sqref="B2944">
    <cfRule type="duplicateValues" dxfId="2686" priority="1617"/>
  </conditionalFormatting>
  <conditionalFormatting sqref="B2943">
    <cfRule type="duplicateValues" dxfId="2685" priority="1616"/>
  </conditionalFormatting>
  <conditionalFormatting sqref="B2946">
    <cfRule type="duplicateValues" dxfId="2684" priority="1615"/>
  </conditionalFormatting>
  <conditionalFormatting sqref="B2945">
    <cfRule type="duplicateValues" dxfId="2683" priority="1614"/>
  </conditionalFormatting>
  <conditionalFormatting sqref="B2948">
    <cfRule type="duplicateValues" dxfId="2682" priority="1613"/>
  </conditionalFormatting>
  <conditionalFormatting sqref="B2947">
    <cfRule type="duplicateValues" dxfId="2681" priority="1612"/>
  </conditionalFormatting>
  <conditionalFormatting sqref="B2950">
    <cfRule type="duplicateValues" dxfId="2680" priority="1611"/>
  </conditionalFormatting>
  <conditionalFormatting sqref="B2949">
    <cfRule type="duplicateValues" dxfId="2679" priority="1610"/>
  </conditionalFormatting>
  <conditionalFormatting sqref="B2951">
    <cfRule type="duplicateValues" dxfId="2678" priority="1609"/>
  </conditionalFormatting>
  <conditionalFormatting sqref="B2954">
    <cfRule type="duplicateValues" dxfId="2677" priority="1608"/>
  </conditionalFormatting>
  <conditionalFormatting sqref="B2953">
    <cfRule type="duplicateValues" dxfId="2676" priority="1607"/>
  </conditionalFormatting>
  <conditionalFormatting sqref="B2955">
    <cfRule type="duplicateValues" dxfId="2675" priority="1606"/>
  </conditionalFormatting>
  <conditionalFormatting sqref="B2956">
    <cfRule type="duplicateValues" dxfId="2674" priority="1605"/>
  </conditionalFormatting>
  <conditionalFormatting sqref="B2958">
    <cfRule type="duplicateValues" dxfId="2673" priority="1604"/>
  </conditionalFormatting>
  <conditionalFormatting sqref="B2957">
    <cfRule type="duplicateValues" dxfId="2672" priority="1603"/>
  </conditionalFormatting>
  <conditionalFormatting sqref="B2959">
    <cfRule type="duplicateValues" dxfId="2671" priority="1602"/>
  </conditionalFormatting>
  <conditionalFormatting sqref="B2960">
    <cfRule type="duplicateValues" dxfId="2670" priority="1601"/>
  </conditionalFormatting>
  <conditionalFormatting sqref="B2952">
    <cfRule type="duplicateValues" dxfId="2669" priority="1641"/>
  </conditionalFormatting>
  <conditionalFormatting sqref="B2961">
    <cfRule type="duplicateValues" dxfId="2668" priority="1642"/>
  </conditionalFormatting>
  <conditionalFormatting sqref="C2924">
    <cfRule type="duplicateValues" dxfId="2667" priority="1598"/>
  </conditionalFormatting>
  <conditionalFormatting sqref="C2923">
    <cfRule type="duplicateValues" dxfId="2666" priority="1597"/>
  </conditionalFormatting>
  <conditionalFormatting sqref="C2926">
    <cfRule type="duplicateValues" dxfId="2665" priority="1596"/>
  </conditionalFormatting>
  <conditionalFormatting sqref="C2925">
    <cfRule type="duplicateValues" dxfId="2664" priority="1595"/>
  </conditionalFormatting>
  <conditionalFormatting sqref="C2928">
    <cfRule type="duplicateValues" dxfId="2663" priority="1594"/>
  </conditionalFormatting>
  <conditionalFormatting sqref="C2927">
    <cfRule type="duplicateValues" dxfId="2662" priority="1593"/>
  </conditionalFormatting>
  <conditionalFormatting sqref="C2930">
    <cfRule type="duplicateValues" dxfId="2661" priority="1592"/>
  </conditionalFormatting>
  <conditionalFormatting sqref="C2929">
    <cfRule type="duplicateValues" dxfId="2660" priority="1591"/>
  </conditionalFormatting>
  <conditionalFormatting sqref="C2932">
    <cfRule type="duplicateValues" dxfId="2659" priority="1590"/>
  </conditionalFormatting>
  <conditionalFormatting sqref="C2931">
    <cfRule type="duplicateValues" dxfId="2658" priority="1589"/>
  </conditionalFormatting>
  <conditionalFormatting sqref="C2934">
    <cfRule type="duplicateValues" dxfId="2657" priority="1588"/>
  </conditionalFormatting>
  <conditionalFormatting sqref="C2933">
    <cfRule type="duplicateValues" dxfId="2656" priority="1587"/>
  </conditionalFormatting>
  <conditionalFormatting sqref="C2936">
    <cfRule type="duplicateValues" dxfId="2655" priority="1586"/>
  </conditionalFormatting>
  <conditionalFormatting sqref="C2935">
    <cfRule type="duplicateValues" dxfId="2654" priority="1585"/>
  </conditionalFormatting>
  <conditionalFormatting sqref="C2938">
    <cfRule type="duplicateValues" dxfId="2653" priority="1584"/>
  </conditionalFormatting>
  <conditionalFormatting sqref="C2937">
    <cfRule type="duplicateValues" dxfId="2652" priority="1583"/>
  </conditionalFormatting>
  <conditionalFormatting sqref="C2940">
    <cfRule type="duplicateValues" dxfId="2651" priority="1582"/>
  </conditionalFormatting>
  <conditionalFormatting sqref="C2939">
    <cfRule type="duplicateValues" dxfId="2650" priority="1581"/>
  </conditionalFormatting>
  <conditionalFormatting sqref="C2941">
    <cfRule type="duplicateValues" dxfId="2649" priority="1580"/>
  </conditionalFormatting>
  <conditionalFormatting sqref="C2942">
    <cfRule type="duplicateValues" dxfId="2648" priority="1579"/>
  </conditionalFormatting>
  <conditionalFormatting sqref="C2944">
    <cfRule type="duplicateValues" dxfId="2647" priority="1578"/>
  </conditionalFormatting>
  <conditionalFormatting sqref="C2943">
    <cfRule type="duplicateValues" dxfId="2646" priority="1577"/>
  </conditionalFormatting>
  <conditionalFormatting sqref="C2946">
    <cfRule type="duplicateValues" dxfId="2645" priority="1576"/>
  </conditionalFormatting>
  <conditionalFormatting sqref="C2945">
    <cfRule type="duplicateValues" dxfId="2644" priority="1575"/>
  </conditionalFormatting>
  <conditionalFormatting sqref="C2948">
    <cfRule type="duplicateValues" dxfId="2643" priority="1574"/>
  </conditionalFormatting>
  <conditionalFormatting sqref="C2947">
    <cfRule type="duplicateValues" dxfId="2642" priority="1573"/>
  </conditionalFormatting>
  <conditionalFormatting sqref="C2950">
    <cfRule type="duplicateValues" dxfId="2641" priority="1572"/>
  </conditionalFormatting>
  <conditionalFormatting sqref="C2949">
    <cfRule type="duplicateValues" dxfId="2640" priority="1571"/>
  </conditionalFormatting>
  <conditionalFormatting sqref="C2951">
    <cfRule type="duplicateValues" dxfId="2639" priority="1570"/>
  </conditionalFormatting>
  <conditionalFormatting sqref="C2954">
    <cfRule type="duplicateValues" dxfId="2638" priority="1569"/>
  </conditionalFormatting>
  <conditionalFormatting sqref="C2953">
    <cfRule type="duplicateValues" dxfId="2637" priority="1568"/>
  </conditionalFormatting>
  <conditionalFormatting sqref="C2955">
    <cfRule type="duplicateValues" dxfId="2636" priority="1567"/>
  </conditionalFormatting>
  <conditionalFormatting sqref="C2956">
    <cfRule type="duplicateValues" dxfId="2635" priority="1566"/>
  </conditionalFormatting>
  <conditionalFormatting sqref="C2958">
    <cfRule type="duplicateValues" dxfId="2634" priority="1565"/>
  </conditionalFormatting>
  <conditionalFormatting sqref="C2957">
    <cfRule type="duplicateValues" dxfId="2633" priority="1564"/>
  </conditionalFormatting>
  <conditionalFormatting sqref="C2959">
    <cfRule type="duplicateValues" dxfId="2632" priority="1563"/>
  </conditionalFormatting>
  <conditionalFormatting sqref="C2960">
    <cfRule type="duplicateValues" dxfId="2631" priority="1562"/>
  </conditionalFormatting>
  <conditionalFormatting sqref="C2952">
    <cfRule type="duplicateValues" dxfId="2630" priority="1599"/>
  </conditionalFormatting>
  <conditionalFormatting sqref="C2961">
    <cfRule type="duplicateValues" dxfId="2629" priority="1600"/>
  </conditionalFormatting>
  <conditionalFormatting sqref="B3195:B3197">
    <cfRule type="duplicateValues" dxfId="2628" priority="1561"/>
  </conditionalFormatting>
  <conditionalFormatting sqref="C3195:C3197">
    <cfRule type="duplicateValues" dxfId="2627" priority="1560"/>
  </conditionalFormatting>
  <conditionalFormatting sqref="B3198">
    <cfRule type="duplicateValues" dxfId="2626" priority="1559"/>
  </conditionalFormatting>
  <conditionalFormatting sqref="C3198">
    <cfRule type="duplicateValues" dxfId="2625" priority="1558"/>
  </conditionalFormatting>
  <conditionalFormatting sqref="B3575:B3579">
    <cfRule type="duplicateValues" dxfId="2624" priority="1557"/>
  </conditionalFormatting>
  <conditionalFormatting sqref="C3575:C3579">
    <cfRule type="duplicateValues" dxfId="2623" priority="1556"/>
  </conditionalFormatting>
  <conditionalFormatting sqref="B3581:B3582">
    <cfRule type="duplicateValues" dxfId="2622" priority="1555"/>
  </conditionalFormatting>
  <conditionalFormatting sqref="C3581:C3582">
    <cfRule type="duplicateValues" dxfId="2621" priority="1554"/>
  </conditionalFormatting>
  <conditionalFormatting sqref="B3594:B3602">
    <cfRule type="duplicateValues" dxfId="2620" priority="1552"/>
  </conditionalFormatting>
  <conditionalFormatting sqref="B3604">
    <cfRule type="duplicateValues" dxfId="2619" priority="1551"/>
  </conditionalFormatting>
  <conditionalFormatting sqref="B3606:B3609">
    <cfRule type="duplicateValues" dxfId="2618" priority="1550"/>
  </conditionalFormatting>
  <conditionalFormatting sqref="B3603">
    <cfRule type="duplicateValues" dxfId="2617" priority="1553"/>
  </conditionalFormatting>
  <conditionalFormatting sqref="B3605">
    <cfRule type="duplicateValues" dxfId="2616" priority="1549"/>
  </conditionalFormatting>
  <conditionalFormatting sqref="C3594:C3602">
    <cfRule type="duplicateValues" dxfId="2615" priority="1547"/>
  </conditionalFormatting>
  <conditionalFormatting sqref="C3604">
    <cfRule type="duplicateValues" dxfId="2614" priority="1546"/>
  </conditionalFormatting>
  <conditionalFormatting sqref="C3606:C3609">
    <cfRule type="duplicateValues" dxfId="2613" priority="1545"/>
  </conditionalFormatting>
  <conditionalFormatting sqref="C3603">
    <cfRule type="duplicateValues" dxfId="2612" priority="1548"/>
  </conditionalFormatting>
  <conditionalFormatting sqref="C3605">
    <cfRule type="duplicateValues" dxfId="2611" priority="1544"/>
  </conditionalFormatting>
  <conditionalFormatting sqref="B3650">
    <cfRule type="duplicateValues" dxfId="2610" priority="1542"/>
  </conditionalFormatting>
  <conditionalFormatting sqref="B3649">
    <cfRule type="duplicateValues" dxfId="2609" priority="1543"/>
  </conditionalFormatting>
  <conditionalFormatting sqref="B3651">
    <cfRule type="duplicateValues" dxfId="2608" priority="1541"/>
  </conditionalFormatting>
  <conditionalFormatting sqref="B3652">
    <cfRule type="duplicateValues" dxfId="2607" priority="1540"/>
  </conditionalFormatting>
  <conditionalFormatting sqref="C3650">
    <cfRule type="duplicateValues" dxfId="2606" priority="1538"/>
  </conditionalFormatting>
  <conditionalFormatting sqref="C3649">
    <cfRule type="duplicateValues" dxfId="2605" priority="1539"/>
  </conditionalFormatting>
  <conditionalFormatting sqref="C3651">
    <cfRule type="duplicateValues" dxfId="2604" priority="1537"/>
  </conditionalFormatting>
  <conditionalFormatting sqref="C3652">
    <cfRule type="duplicateValues" dxfId="2603" priority="1536"/>
  </conditionalFormatting>
  <conditionalFormatting sqref="B3670">
    <cfRule type="duplicateValues" dxfId="2602" priority="1535"/>
  </conditionalFormatting>
  <conditionalFormatting sqref="C3670">
    <cfRule type="duplicateValues" dxfId="2601" priority="1534"/>
  </conditionalFormatting>
  <conditionalFormatting sqref="B3698">
    <cfRule type="duplicateValues" dxfId="2600" priority="1533"/>
  </conditionalFormatting>
  <conditionalFormatting sqref="C3698">
    <cfRule type="duplicateValues" dxfId="2599" priority="1532"/>
  </conditionalFormatting>
  <conditionalFormatting sqref="B3716">
    <cfRule type="duplicateValues" dxfId="2598" priority="1531"/>
  </conditionalFormatting>
  <conditionalFormatting sqref="C3716">
    <cfRule type="duplicateValues" dxfId="2597" priority="1530"/>
  </conditionalFormatting>
  <conditionalFormatting sqref="B3718">
    <cfRule type="duplicateValues" dxfId="2596" priority="1527"/>
  </conditionalFormatting>
  <conditionalFormatting sqref="B3719">
    <cfRule type="duplicateValues" dxfId="2595" priority="1526"/>
  </conditionalFormatting>
  <conditionalFormatting sqref="B3720">
    <cfRule type="duplicateValues" dxfId="2594" priority="1525"/>
  </conditionalFormatting>
  <conditionalFormatting sqref="B3722">
    <cfRule type="duplicateValues" dxfId="2593" priority="1524"/>
  </conditionalFormatting>
  <conditionalFormatting sqref="B3717">
    <cfRule type="duplicateValues" dxfId="2592" priority="1528"/>
  </conditionalFormatting>
  <conditionalFormatting sqref="B3721">
    <cfRule type="duplicateValues" dxfId="2591" priority="1529"/>
  </conditionalFormatting>
  <conditionalFormatting sqref="C3718">
    <cfRule type="duplicateValues" dxfId="2590" priority="1521"/>
  </conditionalFormatting>
  <conditionalFormatting sqref="C3719">
    <cfRule type="duplicateValues" dxfId="2589" priority="1520"/>
  </conditionalFormatting>
  <conditionalFormatting sqref="C3720">
    <cfRule type="duplicateValues" dxfId="2588" priority="1519"/>
  </conditionalFormatting>
  <conditionalFormatting sqref="C3722">
    <cfRule type="duplicateValues" dxfId="2587" priority="1518"/>
  </conditionalFormatting>
  <conditionalFormatting sqref="C3717">
    <cfRule type="duplicateValues" dxfId="2586" priority="1522"/>
  </conditionalFormatting>
  <conditionalFormatting sqref="C3721">
    <cfRule type="duplicateValues" dxfId="2585" priority="1523"/>
  </conditionalFormatting>
  <conditionalFormatting sqref="B3729 B3731 B3740:B3750">
    <cfRule type="duplicateValues" dxfId="2584" priority="1517"/>
  </conditionalFormatting>
  <conditionalFormatting sqref="B3751:B3752">
    <cfRule type="duplicateValues" dxfId="2583" priority="1516"/>
  </conditionalFormatting>
  <conditionalFormatting sqref="C3729 C3731 C3740:C3750">
    <cfRule type="duplicateValues" dxfId="2582" priority="1515"/>
  </conditionalFormatting>
  <conditionalFormatting sqref="C3751:C3752">
    <cfRule type="duplicateValues" dxfId="2581" priority="1514"/>
  </conditionalFormatting>
  <conditionalFormatting sqref="B3755:B3756">
    <cfRule type="duplicateValues" dxfId="2580" priority="1512"/>
  </conditionalFormatting>
  <conditionalFormatting sqref="B3757">
    <cfRule type="duplicateValues" dxfId="2579" priority="1511"/>
  </conditionalFormatting>
  <conditionalFormatting sqref="B3758">
    <cfRule type="duplicateValues" dxfId="2578" priority="1510"/>
  </conditionalFormatting>
  <conditionalFormatting sqref="B3759">
    <cfRule type="duplicateValues" dxfId="2577" priority="1509"/>
  </conditionalFormatting>
  <conditionalFormatting sqref="B3754">
    <cfRule type="duplicateValues" dxfId="2576" priority="1513"/>
  </conditionalFormatting>
  <conditionalFormatting sqref="C3755:C3756">
    <cfRule type="duplicateValues" dxfId="2575" priority="1507"/>
  </conditionalFormatting>
  <conditionalFormatting sqref="C3757">
    <cfRule type="duplicateValues" dxfId="2574" priority="1506"/>
  </conditionalFormatting>
  <conditionalFormatting sqref="C3758">
    <cfRule type="duplicateValues" dxfId="2573" priority="1505"/>
  </conditionalFormatting>
  <conditionalFormatting sqref="C3759">
    <cfRule type="duplicateValues" dxfId="2572" priority="1504"/>
  </conditionalFormatting>
  <conditionalFormatting sqref="C3754">
    <cfRule type="duplicateValues" dxfId="2571" priority="1508"/>
  </conditionalFormatting>
  <conditionalFormatting sqref="B3784">
    <cfRule type="duplicateValues" dxfId="2570" priority="1502"/>
  </conditionalFormatting>
  <conditionalFormatting sqref="B3785">
    <cfRule type="duplicateValues" dxfId="2569" priority="1501"/>
  </conditionalFormatting>
  <conditionalFormatting sqref="B3786:B3787">
    <cfRule type="duplicateValues" dxfId="2568" priority="1500"/>
  </conditionalFormatting>
  <conditionalFormatting sqref="B3789">
    <cfRule type="duplicateValues" dxfId="2567" priority="1499"/>
  </conditionalFormatting>
  <conditionalFormatting sqref="B3790">
    <cfRule type="duplicateValues" dxfId="2566" priority="1498"/>
  </conditionalFormatting>
  <conditionalFormatting sqref="B3788">
    <cfRule type="duplicateValues" dxfId="2565" priority="1503"/>
  </conditionalFormatting>
  <conditionalFormatting sqref="C3784">
    <cfRule type="duplicateValues" dxfId="2564" priority="1496"/>
  </conditionalFormatting>
  <conditionalFormatting sqref="C3785">
    <cfRule type="duplicateValues" dxfId="2563" priority="1495"/>
  </conditionalFormatting>
  <conditionalFormatting sqref="C3786:C3787">
    <cfRule type="duplicateValues" dxfId="2562" priority="1494"/>
  </conditionalFormatting>
  <conditionalFormatting sqref="C3789">
    <cfRule type="duplicateValues" dxfId="2561" priority="1493"/>
  </conditionalFormatting>
  <conditionalFormatting sqref="C3790">
    <cfRule type="duplicateValues" dxfId="2560" priority="1492"/>
  </conditionalFormatting>
  <conditionalFormatting sqref="C3788">
    <cfRule type="duplicateValues" dxfId="2559" priority="1497"/>
  </conditionalFormatting>
  <conditionalFormatting sqref="B3824">
    <cfRule type="duplicateValues" dxfId="2558" priority="1487"/>
  </conditionalFormatting>
  <conditionalFormatting sqref="B3826">
    <cfRule type="duplicateValues" dxfId="2557" priority="1486"/>
  </conditionalFormatting>
  <conditionalFormatting sqref="B3827">
    <cfRule type="duplicateValues" dxfId="2556" priority="1485"/>
  </conditionalFormatting>
  <conditionalFormatting sqref="B3828">
    <cfRule type="duplicateValues" dxfId="2555" priority="1484"/>
  </conditionalFormatting>
  <conditionalFormatting sqref="B3831">
    <cfRule type="duplicateValues" dxfId="2554" priority="1483"/>
  </conditionalFormatting>
  <conditionalFormatting sqref="B3832">
    <cfRule type="duplicateValues" dxfId="2553" priority="1482"/>
  </conditionalFormatting>
  <conditionalFormatting sqref="B3833">
    <cfRule type="duplicateValues" dxfId="2552" priority="1481"/>
  </conditionalFormatting>
  <conditionalFormatting sqref="B3835">
    <cfRule type="duplicateValues" dxfId="2551" priority="1480"/>
  </conditionalFormatting>
  <conditionalFormatting sqref="B3822:B3823">
    <cfRule type="duplicateValues" dxfId="2550" priority="1488"/>
  </conditionalFormatting>
  <conditionalFormatting sqref="B3825">
    <cfRule type="duplicateValues" dxfId="2549" priority="1489"/>
  </conditionalFormatting>
  <conditionalFormatting sqref="B3829:B3830">
    <cfRule type="duplicateValues" dxfId="2548" priority="1490"/>
  </conditionalFormatting>
  <conditionalFormatting sqref="B3834:C3834">
    <cfRule type="expression" dxfId="2547" priority="1491" stopIfTrue="1">
      <formula>AND(COUNTIF($B$356:$B$358, B3834)+COUNTIF($B$5:$B$7, B3834)+COUNTIF($B$50:$B$53, B3834)+COUNTIF(#REF!, B3834)+COUNTIF($B$1707:$B$1719, B3834)+COUNTIF($B$280:$B$325, B3834)+COUNTIF(#REF!, B3834)+COUNTIF($B$55:$B$58, B3834)+COUNTIF($B$925:$B$1135, B3834)+COUNTIF($B$361:$B$392, B3834)&gt;1,NOT(ISBLANK(B3834)))</formula>
    </cfRule>
  </conditionalFormatting>
  <conditionalFormatting sqref="C3824">
    <cfRule type="duplicateValues" dxfId="2546" priority="1476"/>
  </conditionalFormatting>
  <conditionalFormatting sqref="C3826">
    <cfRule type="duplicateValues" dxfId="2545" priority="1475"/>
  </conditionalFormatting>
  <conditionalFormatting sqref="C3827">
    <cfRule type="duplicateValues" dxfId="2544" priority="1474"/>
  </conditionalFormatting>
  <conditionalFormatting sqref="C3828">
    <cfRule type="duplicateValues" dxfId="2543" priority="1473"/>
  </conditionalFormatting>
  <conditionalFormatting sqref="C3831">
    <cfRule type="duplicateValues" dxfId="2542" priority="1472"/>
  </conditionalFormatting>
  <conditionalFormatting sqref="C3832">
    <cfRule type="duplicateValues" dxfId="2541" priority="1471"/>
  </conditionalFormatting>
  <conditionalFormatting sqref="C3833">
    <cfRule type="duplicateValues" dxfId="2540" priority="1470"/>
  </conditionalFormatting>
  <conditionalFormatting sqref="C3835">
    <cfRule type="duplicateValues" dxfId="2539" priority="1469"/>
  </conditionalFormatting>
  <conditionalFormatting sqref="C3822:C3823">
    <cfRule type="duplicateValues" dxfId="2538" priority="1477"/>
  </conditionalFormatting>
  <conditionalFormatting sqref="C3825">
    <cfRule type="duplicateValues" dxfId="2537" priority="1478"/>
  </conditionalFormatting>
  <conditionalFormatting sqref="C3829:C3830">
    <cfRule type="duplicateValues" dxfId="2536" priority="1479"/>
  </conditionalFormatting>
  <conditionalFormatting sqref="B3853:B3854">
    <cfRule type="duplicateValues" dxfId="2535" priority="1467"/>
  </conditionalFormatting>
  <conditionalFormatting sqref="B3855">
    <cfRule type="duplicateValues" dxfId="2534" priority="1466" stopIfTrue="1"/>
  </conditionalFormatting>
  <conditionalFormatting sqref="B3856">
    <cfRule type="duplicateValues" dxfId="2533" priority="1465" stopIfTrue="1"/>
  </conditionalFormatting>
  <conditionalFormatting sqref="B3858">
    <cfRule type="duplicateValues" dxfId="2532" priority="1464"/>
  </conditionalFormatting>
  <conditionalFormatting sqref="B3857">
    <cfRule type="duplicateValues" dxfId="2531" priority="1468" stopIfTrue="1"/>
  </conditionalFormatting>
  <conditionalFormatting sqref="C3853:C3854">
    <cfRule type="duplicateValues" dxfId="2530" priority="1462"/>
  </conditionalFormatting>
  <conditionalFormatting sqref="C3855">
    <cfRule type="duplicateValues" dxfId="2529" priority="1461" stopIfTrue="1"/>
  </conditionalFormatting>
  <conditionalFormatting sqref="C3856">
    <cfRule type="duplicateValues" dxfId="2528" priority="1460" stopIfTrue="1"/>
  </conditionalFormatting>
  <conditionalFormatting sqref="C3858">
    <cfRule type="duplicateValues" dxfId="2527" priority="1459"/>
  </conditionalFormatting>
  <conditionalFormatting sqref="C3857">
    <cfRule type="duplicateValues" dxfId="2526" priority="1463" stopIfTrue="1"/>
  </conditionalFormatting>
  <conditionalFormatting sqref="B3862:B3887">
    <cfRule type="duplicateValues" dxfId="2525" priority="1458"/>
  </conditionalFormatting>
  <conditionalFormatting sqref="B3889">
    <cfRule type="duplicateValues" dxfId="2524" priority="1457"/>
  </conditionalFormatting>
  <conditionalFormatting sqref="B3890">
    <cfRule type="duplicateValues" dxfId="2523" priority="1456"/>
  </conditionalFormatting>
  <conditionalFormatting sqref="B3891">
    <cfRule type="duplicateValues" dxfId="2522" priority="1455"/>
  </conditionalFormatting>
  <conditionalFormatting sqref="B3892">
    <cfRule type="duplicateValues" dxfId="2521" priority="1454"/>
  </conditionalFormatting>
  <conditionalFormatting sqref="C3862:C3887">
    <cfRule type="duplicateValues" dxfId="2520" priority="1453"/>
  </conditionalFormatting>
  <conditionalFormatting sqref="C3889">
    <cfRule type="duplicateValues" dxfId="2519" priority="1452"/>
  </conditionalFormatting>
  <conditionalFormatting sqref="C3890">
    <cfRule type="duplicateValues" dxfId="2518" priority="1451"/>
  </conditionalFormatting>
  <conditionalFormatting sqref="C3891">
    <cfRule type="duplicateValues" dxfId="2517" priority="1450"/>
  </conditionalFormatting>
  <conditionalFormatting sqref="B3943">
    <cfRule type="duplicateValues" dxfId="2516" priority="1447"/>
  </conditionalFormatting>
  <conditionalFormatting sqref="B3944">
    <cfRule type="duplicateValues" dxfId="2515" priority="1446"/>
  </conditionalFormatting>
  <conditionalFormatting sqref="B3946">
    <cfRule type="duplicateValues" dxfId="2514" priority="1445"/>
  </conditionalFormatting>
  <conditionalFormatting sqref="B3947">
    <cfRule type="duplicateValues" dxfId="2513" priority="1444"/>
  </conditionalFormatting>
  <conditionalFormatting sqref="B3948">
    <cfRule type="duplicateValues" dxfId="2512" priority="1443"/>
  </conditionalFormatting>
  <conditionalFormatting sqref="B3949">
    <cfRule type="duplicateValues" dxfId="2511" priority="1442"/>
  </conditionalFormatting>
  <conditionalFormatting sqref="B3950">
    <cfRule type="duplicateValues" dxfId="2510" priority="1441"/>
  </conditionalFormatting>
  <conditionalFormatting sqref="B3951">
    <cfRule type="duplicateValues" dxfId="2509" priority="1440"/>
  </conditionalFormatting>
  <conditionalFormatting sqref="B3952">
    <cfRule type="duplicateValues" dxfId="2508" priority="1439"/>
  </conditionalFormatting>
  <conditionalFormatting sqref="B3953">
    <cfRule type="duplicateValues" dxfId="2507" priority="1438"/>
  </conditionalFormatting>
  <conditionalFormatting sqref="B3942">
    <cfRule type="duplicateValues" dxfId="2506" priority="1448"/>
  </conditionalFormatting>
  <conditionalFormatting sqref="B3945">
    <cfRule type="duplicateValues" dxfId="2505" priority="1449"/>
  </conditionalFormatting>
  <conditionalFormatting sqref="C3943">
    <cfRule type="duplicateValues" dxfId="2504" priority="1435"/>
  </conditionalFormatting>
  <conditionalFormatting sqref="C3944">
    <cfRule type="duplicateValues" dxfId="2503" priority="1434"/>
  </conditionalFormatting>
  <conditionalFormatting sqref="C3946">
    <cfRule type="duplicateValues" dxfId="2502" priority="1433"/>
  </conditionalFormatting>
  <conditionalFormatting sqref="C3947">
    <cfRule type="duplicateValues" dxfId="2501" priority="1432"/>
  </conditionalFormatting>
  <conditionalFormatting sqref="C3948">
    <cfRule type="duplicateValues" dxfId="2500" priority="1431"/>
  </conditionalFormatting>
  <conditionalFormatting sqref="C3949">
    <cfRule type="duplicateValues" dxfId="2499" priority="1430"/>
  </conditionalFormatting>
  <conditionalFormatting sqref="C3950">
    <cfRule type="duplicateValues" dxfId="2498" priority="1429"/>
  </conditionalFormatting>
  <conditionalFormatting sqref="C3951">
    <cfRule type="duplicateValues" dxfId="2497" priority="1428"/>
  </conditionalFormatting>
  <conditionalFormatting sqref="C3952">
    <cfRule type="duplicateValues" dxfId="2496" priority="1427"/>
  </conditionalFormatting>
  <conditionalFormatting sqref="C3953">
    <cfRule type="duplicateValues" dxfId="2495" priority="1426"/>
  </conditionalFormatting>
  <conditionalFormatting sqref="C3942">
    <cfRule type="duplicateValues" dxfId="2494" priority="1436"/>
  </conditionalFormatting>
  <conditionalFormatting sqref="C3945">
    <cfRule type="duplicateValues" dxfId="2493" priority="1437"/>
  </conditionalFormatting>
  <conditionalFormatting sqref="B4049">
    <cfRule type="duplicateValues" dxfId="2492" priority="1424"/>
  </conditionalFormatting>
  <conditionalFormatting sqref="B4051">
    <cfRule type="duplicateValues" dxfId="2491" priority="1423"/>
  </conditionalFormatting>
  <conditionalFormatting sqref="B4052">
    <cfRule type="duplicateValues" dxfId="2490" priority="1422"/>
  </conditionalFormatting>
  <conditionalFormatting sqref="B4054">
    <cfRule type="duplicateValues" dxfId="2489" priority="1421"/>
  </conditionalFormatting>
  <conditionalFormatting sqref="B4056">
    <cfRule type="duplicateValues" dxfId="2488" priority="1420"/>
  </conditionalFormatting>
  <conditionalFormatting sqref="B4055">
    <cfRule type="duplicateValues" dxfId="2487" priority="1419"/>
  </conditionalFormatting>
  <conditionalFormatting sqref="B4057">
    <cfRule type="duplicateValues" dxfId="2486" priority="1418"/>
  </conditionalFormatting>
  <conditionalFormatting sqref="B4058">
    <cfRule type="duplicateValues" dxfId="2485" priority="1417"/>
  </conditionalFormatting>
  <conditionalFormatting sqref="B4059">
    <cfRule type="duplicateValues" dxfId="2484" priority="1416"/>
  </conditionalFormatting>
  <conditionalFormatting sqref="B4060">
    <cfRule type="duplicateValues" dxfId="2483" priority="1415"/>
  </conditionalFormatting>
  <conditionalFormatting sqref="B4063">
    <cfRule type="duplicateValues" dxfId="2482" priority="1414"/>
  </conditionalFormatting>
  <conditionalFormatting sqref="B4061:B4062">
    <cfRule type="duplicateValues" dxfId="2481" priority="1413"/>
  </conditionalFormatting>
  <conditionalFormatting sqref="B4064">
    <cfRule type="duplicateValues" dxfId="2480" priority="1412"/>
  </conditionalFormatting>
  <conditionalFormatting sqref="B4065">
    <cfRule type="duplicateValues" dxfId="2479" priority="1411"/>
  </conditionalFormatting>
  <conditionalFormatting sqref="B4066">
    <cfRule type="duplicateValues" dxfId="2478" priority="1410"/>
  </conditionalFormatting>
  <conditionalFormatting sqref="B4067">
    <cfRule type="duplicateValues" dxfId="2477" priority="1409"/>
  </conditionalFormatting>
  <conditionalFormatting sqref="B4068">
    <cfRule type="duplicateValues" dxfId="2476" priority="1408"/>
  </conditionalFormatting>
  <conditionalFormatting sqref="B4069:B4070">
    <cfRule type="duplicateValues" dxfId="2475" priority="1407"/>
  </conditionalFormatting>
  <conditionalFormatting sqref="B4073">
    <cfRule type="duplicateValues" dxfId="2474" priority="1406"/>
  </conditionalFormatting>
  <conditionalFormatting sqref="B4072">
    <cfRule type="duplicateValues" dxfId="2473" priority="1405"/>
  </conditionalFormatting>
  <conditionalFormatting sqref="B4074">
    <cfRule type="duplicateValues" dxfId="2472" priority="1403"/>
  </conditionalFormatting>
  <conditionalFormatting sqref="B4075:B4076">
    <cfRule type="duplicateValues" dxfId="2471" priority="1404"/>
  </conditionalFormatting>
  <conditionalFormatting sqref="B4077">
    <cfRule type="duplicateValues" dxfId="2470" priority="1402"/>
  </conditionalFormatting>
  <conditionalFormatting sqref="B4053">
    <cfRule type="duplicateValues" dxfId="2469" priority="1425"/>
  </conditionalFormatting>
  <conditionalFormatting sqref="B4071">
    <cfRule type="duplicateValues" dxfId="2468" priority="1401"/>
  </conditionalFormatting>
  <conditionalFormatting sqref="C4049">
    <cfRule type="duplicateValues" dxfId="2467" priority="1399"/>
  </conditionalFormatting>
  <conditionalFormatting sqref="C4051">
    <cfRule type="duplicateValues" dxfId="2466" priority="1398"/>
  </conditionalFormatting>
  <conditionalFormatting sqref="C4052">
    <cfRule type="duplicateValues" dxfId="2465" priority="1397"/>
  </conditionalFormatting>
  <conditionalFormatting sqref="C4054">
    <cfRule type="duplicateValues" dxfId="2464" priority="1396"/>
  </conditionalFormatting>
  <conditionalFormatting sqref="C4056">
    <cfRule type="duplicateValues" dxfId="2463" priority="1395"/>
  </conditionalFormatting>
  <conditionalFormatting sqref="C4055">
    <cfRule type="duplicateValues" dxfId="2462" priority="1394"/>
  </conditionalFormatting>
  <conditionalFormatting sqref="C4057">
    <cfRule type="duplicateValues" dxfId="2461" priority="1393"/>
  </conditionalFormatting>
  <conditionalFormatting sqref="C4058">
    <cfRule type="duplicateValues" dxfId="2460" priority="1392"/>
  </conditionalFormatting>
  <conditionalFormatting sqref="C4059">
    <cfRule type="duplicateValues" dxfId="2459" priority="1391"/>
  </conditionalFormatting>
  <conditionalFormatting sqref="C4060">
    <cfRule type="duplicateValues" dxfId="2458" priority="1390"/>
  </conditionalFormatting>
  <conditionalFormatting sqref="C4063">
    <cfRule type="duplicateValues" dxfId="2457" priority="1389"/>
  </conditionalFormatting>
  <conditionalFormatting sqref="C4061:C4062">
    <cfRule type="duplicateValues" dxfId="2456" priority="1388"/>
  </conditionalFormatting>
  <conditionalFormatting sqref="C4064">
    <cfRule type="duplicateValues" dxfId="2455" priority="1387"/>
  </conditionalFormatting>
  <conditionalFormatting sqref="C4065">
    <cfRule type="duplicateValues" dxfId="2454" priority="1386"/>
  </conditionalFormatting>
  <conditionalFormatting sqref="C4066">
    <cfRule type="duplicateValues" dxfId="2453" priority="1385"/>
  </conditionalFormatting>
  <conditionalFormatting sqref="C4067">
    <cfRule type="duplicateValues" dxfId="2452" priority="1384"/>
  </conditionalFormatting>
  <conditionalFormatting sqref="C4068">
    <cfRule type="duplicateValues" dxfId="2451" priority="1383"/>
  </conditionalFormatting>
  <conditionalFormatting sqref="C4069:C4070">
    <cfRule type="duplicateValues" dxfId="2450" priority="1382"/>
  </conditionalFormatting>
  <conditionalFormatting sqref="C4073">
    <cfRule type="duplicateValues" dxfId="2449" priority="1381"/>
  </conditionalFormatting>
  <conditionalFormatting sqref="C4072">
    <cfRule type="duplicateValues" dxfId="2448" priority="1380"/>
  </conditionalFormatting>
  <conditionalFormatting sqref="C4074">
    <cfRule type="duplicateValues" dxfId="2447" priority="1378"/>
  </conditionalFormatting>
  <conditionalFormatting sqref="C4075:C4076">
    <cfRule type="duplicateValues" dxfId="2446" priority="1379"/>
  </conditionalFormatting>
  <conditionalFormatting sqref="C4077">
    <cfRule type="duplicateValues" dxfId="2445" priority="1377"/>
  </conditionalFormatting>
  <conditionalFormatting sqref="C4053">
    <cfRule type="duplicateValues" dxfId="2444" priority="1400"/>
  </conditionalFormatting>
  <conditionalFormatting sqref="C4071">
    <cfRule type="duplicateValues" dxfId="2443" priority="1376"/>
  </conditionalFormatting>
  <conditionalFormatting sqref="B4148">
    <cfRule type="duplicateValues" dxfId="2442" priority="1375"/>
  </conditionalFormatting>
  <conditionalFormatting sqref="B4149">
    <cfRule type="duplicateValues" dxfId="2441" priority="1374"/>
  </conditionalFormatting>
  <conditionalFormatting sqref="C4148">
    <cfRule type="duplicateValues" dxfId="2440" priority="1373"/>
  </conditionalFormatting>
  <conditionalFormatting sqref="C4149">
    <cfRule type="duplicateValues" dxfId="2439" priority="1372"/>
  </conditionalFormatting>
  <conditionalFormatting sqref="B4211">
    <cfRule type="duplicateValues" dxfId="2438" priority="1371"/>
  </conditionalFormatting>
  <conditionalFormatting sqref="C4211">
    <cfRule type="duplicateValues" dxfId="2437" priority="1370"/>
  </conditionalFormatting>
  <conditionalFormatting sqref="B4227">
    <cfRule type="duplicateValues" dxfId="2436" priority="1369"/>
  </conditionalFormatting>
  <conditionalFormatting sqref="B4228">
    <cfRule type="duplicateValues" dxfId="2435" priority="1368"/>
  </conditionalFormatting>
  <conditionalFormatting sqref="C4227">
    <cfRule type="duplicateValues" dxfId="2434" priority="1367"/>
  </conditionalFormatting>
  <conditionalFormatting sqref="C4228">
    <cfRule type="duplicateValues" dxfId="2433" priority="1366"/>
  </conditionalFormatting>
  <conditionalFormatting sqref="B4230:B4233">
    <cfRule type="duplicateValues" dxfId="2432" priority="1364"/>
  </conditionalFormatting>
  <conditionalFormatting sqref="B4234">
    <cfRule type="duplicateValues" dxfId="2431" priority="1363"/>
  </conditionalFormatting>
  <conditionalFormatting sqref="B4229">
    <cfRule type="duplicateValues" dxfId="2430" priority="1365"/>
  </conditionalFormatting>
  <conditionalFormatting sqref="C4230:C4233">
    <cfRule type="duplicateValues" dxfId="2429" priority="1361"/>
  </conditionalFormatting>
  <conditionalFormatting sqref="C4234">
    <cfRule type="duplicateValues" dxfId="2428" priority="1360"/>
  </conditionalFormatting>
  <conditionalFormatting sqref="C4229">
    <cfRule type="duplicateValues" dxfId="2427" priority="1362"/>
  </conditionalFormatting>
  <conditionalFormatting sqref="B4262">
    <cfRule type="duplicateValues" dxfId="2426" priority="1359"/>
  </conditionalFormatting>
  <conditionalFormatting sqref="C4262">
    <cfRule type="duplicateValues" dxfId="2425" priority="1358"/>
  </conditionalFormatting>
  <conditionalFormatting sqref="B4263:B4264">
    <cfRule type="duplicateValues" dxfId="2424" priority="1357"/>
  </conditionalFormatting>
  <conditionalFormatting sqref="B4265">
    <cfRule type="duplicateValues" dxfId="2423" priority="1356"/>
  </conditionalFormatting>
  <conditionalFormatting sqref="B4266">
    <cfRule type="duplicateValues" dxfId="2422" priority="1355"/>
  </conditionalFormatting>
  <conditionalFormatting sqref="B4267">
    <cfRule type="duplicateValues" dxfId="2421" priority="1354"/>
  </conditionalFormatting>
  <conditionalFormatting sqref="C4263:C4264">
    <cfRule type="duplicateValues" dxfId="2420" priority="1353"/>
  </conditionalFormatting>
  <conditionalFormatting sqref="C4265">
    <cfRule type="duplicateValues" dxfId="2419" priority="1352"/>
  </conditionalFormatting>
  <conditionalFormatting sqref="C4266">
    <cfRule type="duplicateValues" dxfId="2418" priority="1351"/>
  </conditionalFormatting>
  <conditionalFormatting sqref="C4267">
    <cfRule type="duplicateValues" dxfId="2417" priority="1350"/>
  </conditionalFormatting>
  <conditionalFormatting sqref="B4342">
    <cfRule type="duplicateValues" dxfId="2416" priority="1349"/>
  </conditionalFormatting>
  <conditionalFormatting sqref="C4342">
    <cfRule type="duplicateValues" dxfId="2415" priority="1348"/>
  </conditionalFormatting>
  <conditionalFormatting sqref="B3760">
    <cfRule type="duplicateValues" dxfId="2414" priority="1347"/>
  </conditionalFormatting>
  <conditionalFormatting sqref="C3760">
    <cfRule type="duplicateValues" dxfId="2413" priority="1346"/>
  </conditionalFormatting>
  <conditionalFormatting sqref="B61:B69">
    <cfRule type="duplicateValues" dxfId="2412" priority="2776"/>
  </conditionalFormatting>
  <conditionalFormatting sqref="C61:C69">
    <cfRule type="duplicateValues" dxfId="2411" priority="2777"/>
  </conditionalFormatting>
  <conditionalFormatting sqref="B1789">
    <cfRule type="duplicateValues" dxfId="2410" priority="1345"/>
  </conditionalFormatting>
  <conditionalFormatting sqref="C1789">
    <cfRule type="duplicateValues" dxfId="2409" priority="1344"/>
  </conditionalFormatting>
  <conditionalFormatting sqref="B1846:B1848">
    <cfRule type="duplicateValues" dxfId="2408" priority="1343"/>
  </conditionalFormatting>
  <conditionalFormatting sqref="C1846:C1848">
    <cfRule type="duplicateValues" dxfId="2407" priority="1342"/>
  </conditionalFormatting>
  <conditionalFormatting sqref="B2071">
    <cfRule type="duplicateValues" dxfId="2406" priority="1341"/>
  </conditionalFormatting>
  <conditionalFormatting sqref="C2071">
    <cfRule type="duplicateValues" dxfId="2405" priority="1340"/>
  </conditionalFormatting>
  <conditionalFormatting sqref="B2072">
    <cfRule type="duplicateValues" dxfId="2404" priority="1339"/>
  </conditionalFormatting>
  <conditionalFormatting sqref="C2072">
    <cfRule type="duplicateValues" dxfId="2403" priority="1338"/>
  </conditionalFormatting>
  <conditionalFormatting sqref="B2531">
    <cfRule type="duplicateValues" dxfId="2402" priority="1337"/>
  </conditionalFormatting>
  <conditionalFormatting sqref="C2531">
    <cfRule type="duplicateValues" dxfId="2401" priority="1336"/>
  </conditionalFormatting>
  <conditionalFormatting sqref="B652">
    <cfRule type="duplicateValues" dxfId="2400" priority="1335"/>
  </conditionalFormatting>
  <conditionalFormatting sqref="C652">
    <cfRule type="duplicateValues" dxfId="2399" priority="1334"/>
  </conditionalFormatting>
  <conditionalFormatting sqref="B1722">
    <cfRule type="duplicateValues" dxfId="2398" priority="1333"/>
  </conditionalFormatting>
  <conditionalFormatting sqref="C1722">
    <cfRule type="duplicateValues" dxfId="2397" priority="1332"/>
  </conditionalFormatting>
  <conditionalFormatting sqref="B3893:B3895">
    <cfRule type="duplicateValues" dxfId="2396" priority="1331"/>
  </conditionalFormatting>
  <conditionalFormatting sqref="B979">
    <cfRule type="duplicateValues" dxfId="2395" priority="1330"/>
  </conditionalFormatting>
  <conditionalFormatting sqref="C979">
    <cfRule type="duplicateValues" dxfId="2394" priority="1329"/>
  </conditionalFormatting>
  <conditionalFormatting sqref="B980">
    <cfRule type="duplicateValues" dxfId="2393" priority="1328"/>
  </conditionalFormatting>
  <conditionalFormatting sqref="C980">
    <cfRule type="duplicateValues" dxfId="2392" priority="1327"/>
  </conditionalFormatting>
  <conditionalFormatting sqref="B981">
    <cfRule type="duplicateValues" dxfId="2391" priority="1326"/>
  </conditionalFormatting>
  <conditionalFormatting sqref="C981">
    <cfRule type="duplicateValues" dxfId="2390" priority="1325"/>
  </conditionalFormatting>
  <conditionalFormatting sqref="B70">
    <cfRule type="duplicateValues" dxfId="2389" priority="1324"/>
  </conditionalFormatting>
  <conditionalFormatting sqref="C70">
    <cfRule type="duplicateValues" dxfId="2388" priority="1323"/>
  </conditionalFormatting>
  <conditionalFormatting sqref="B70">
    <cfRule type="duplicateValues" dxfId="2387" priority="1322"/>
  </conditionalFormatting>
  <conditionalFormatting sqref="C70">
    <cfRule type="duplicateValues" dxfId="2386" priority="1321"/>
  </conditionalFormatting>
  <conditionalFormatting sqref="B131">
    <cfRule type="duplicateValues" dxfId="2385" priority="1320"/>
  </conditionalFormatting>
  <conditionalFormatting sqref="C131">
    <cfRule type="duplicateValues" dxfId="2384" priority="1319"/>
  </conditionalFormatting>
  <conditionalFormatting sqref="B131">
    <cfRule type="duplicateValues" dxfId="2383" priority="1318"/>
  </conditionalFormatting>
  <conditionalFormatting sqref="C131">
    <cfRule type="duplicateValues" dxfId="2382" priority="1317"/>
  </conditionalFormatting>
  <conditionalFormatting sqref="B142">
    <cfRule type="duplicateValues" dxfId="2381" priority="1316"/>
  </conditionalFormatting>
  <conditionalFormatting sqref="C142">
    <cfRule type="duplicateValues" dxfId="2380" priority="1315"/>
  </conditionalFormatting>
  <conditionalFormatting sqref="B142">
    <cfRule type="duplicateValues" dxfId="2379" priority="1314"/>
  </conditionalFormatting>
  <conditionalFormatting sqref="C142">
    <cfRule type="duplicateValues" dxfId="2378" priority="1313"/>
  </conditionalFormatting>
  <conditionalFormatting sqref="B141">
    <cfRule type="duplicateValues" dxfId="2377" priority="1312"/>
  </conditionalFormatting>
  <conditionalFormatting sqref="C141">
    <cfRule type="duplicateValues" dxfId="2376" priority="1311"/>
  </conditionalFormatting>
  <conditionalFormatting sqref="B141">
    <cfRule type="duplicateValues" dxfId="2375" priority="1310"/>
  </conditionalFormatting>
  <conditionalFormatting sqref="C141">
    <cfRule type="duplicateValues" dxfId="2374" priority="1309"/>
  </conditionalFormatting>
  <conditionalFormatting sqref="B205">
    <cfRule type="duplicateValues" dxfId="2373" priority="1308"/>
  </conditionalFormatting>
  <conditionalFormatting sqref="C205">
    <cfRule type="duplicateValues" dxfId="2372" priority="1307"/>
  </conditionalFormatting>
  <conditionalFormatting sqref="B205">
    <cfRule type="duplicateValues" dxfId="2371" priority="1306"/>
  </conditionalFormatting>
  <conditionalFormatting sqref="C205">
    <cfRule type="duplicateValues" dxfId="2370" priority="1305"/>
  </conditionalFormatting>
  <conditionalFormatting sqref="B248">
    <cfRule type="duplicateValues" dxfId="2369" priority="1304"/>
  </conditionalFormatting>
  <conditionalFormatting sqref="B248">
    <cfRule type="duplicateValues" dxfId="2368" priority="1303"/>
  </conditionalFormatting>
  <conditionalFormatting sqref="B249">
    <cfRule type="duplicateValues" dxfId="2367" priority="1302"/>
  </conditionalFormatting>
  <conditionalFormatting sqref="C249">
    <cfRule type="duplicateValues" dxfId="2366" priority="1301"/>
  </conditionalFormatting>
  <conditionalFormatting sqref="B249">
    <cfRule type="duplicateValues" dxfId="2365" priority="1300"/>
  </conditionalFormatting>
  <conditionalFormatting sqref="C249">
    <cfRule type="duplicateValues" dxfId="2364" priority="1299"/>
  </conditionalFormatting>
  <conditionalFormatting sqref="B250">
    <cfRule type="duplicateValues" dxfId="2363" priority="1298"/>
  </conditionalFormatting>
  <conditionalFormatting sqref="C250">
    <cfRule type="duplicateValues" dxfId="2362" priority="1297"/>
  </conditionalFormatting>
  <conditionalFormatting sqref="B250">
    <cfRule type="duplicateValues" dxfId="2361" priority="1296"/>
  </conditionalFormatting>
  <conditionalFormatting sqref="C250">
    <cfRule type="duplicateValues" dxfId="2360" priority="1295"/>
  </conditionalFormatting>
  <conditionalFormatting sqref="B251">
    <cfRule type="duplicateValues" dxfId="2359" priority="1294"/>
  </conditionalFormatting>
  <conditionalFormatting sqref="C251">
    <cfRule type="duplicateValues" dxfId="2358" priority="1293"/>
  </conditionalFormatting>
  <conditionalFormatting sqref="B251">
    <cfRule type="duplicateValues" dxfId="2357" priority="1292"/>
  </conditionalFormatting>
  <conditionalFormatting sqref="C251">
    <cfRule type="duplicateValues" dxfId="2356" priority="1291"/>
  </conditionalFormatting>
  <conditionalFormatting sqref="B252">
    <cfRule type="duplicateValues" dxfId="2355" priority="1290"/>
  </conditionalFormatting>
  <conditionalFormatting sqref="C252">
    <cfRule type="duplicateValues" dxfId="2354" priority="1289"/>
  </conditionalFormatting>
  <conditionalFormatting sqref="B252">
    <cfRule type="duplicateValues" dxfId="2353" priority="1288"/>
  </conditionalFormatting>
  <conditionalFormatting sqref="C252">
    <cfRule type="duplicateValues" dxfId="2352" priority="1287"/>
  </conditionalFormatting>
  <conditionalFormatting sqref="C248">
    <cfRule type="duplicateValues" dxfId="2351" priority="1286"/>
  </conditionalFormatting>
  <conditionalFormatting sqref="C248">
    <cfRule type="duplicateValues" dxfId="2350" priority="1285"/>
  </conditionalFormatting>
  <conditionalFormatting sqref="B247">
    <cfRule type="duplicateValues" dxfId="2349" priority="1284"/>
  </conditionalFormatting>
  <conditionalFormatting sqref="C247">
    <cfRule type="duplicateValues" dxfId="2348" priority="1283"/>
  </conditionalFormatting>
  <conditionalFormatting sqref="B282:B310">
    <cfRule type="duplicateValues" dxfId="2347" priority="1282"/>
  </conditionalFormatting>
  <conditionalFormatting sqref="C282:C310">
    <cfRule type="duplicateValues" dxfId="2346" priority="1281"/>
  </conditionalFormatting>
  <conditionalFormatting sqref="B282:B310">
    <cfRule type="duplicateValues" dxfId="2345" priority="1280"/>
  </conditionalFormatting>
  <conditionalFormatting sqref="C282:C310">
    <cfRule type="duplicateValues" dxfId="2344" priority="1279"/>
  </conditionalFormatting>
  <conditionalFormatting sqref="B505:B596">
    <cfRule type="duplicateValues" dxfId="2343" priority="1278"/>
  </conditionalFormatting>
  <conditionalFormatting sqref="C505:C596">
    <cfRule type="duplicateValues" dxfId="2342" priority="1277"/>
  </conditionalFormatting>
  <conditionalFormatting sqref="B505:B596">
    <cfRule type="duplicateValues" dxfId="2341" priority="1276"/>
  </conditionalFormatting>
  <conditionalFormatting sqref="C505:C596">
    <cfRule type="duplicateValues" dxfId="2340" priority="1275"/>
  </conditionalFormatting>
  <conditionalFormatting sqref="B1021:B1035">
    <cfRule type="duplicateValues" dxfId="2339" priority="1274"/>
  </conditionalFormatting>
  <conditionalFormatting sqref="C1021:C1035">
    <cfRule type="duplicateValues" dxfId="2338" priority="1273"/>
  </conditionalFormatting>
  <conditionalFormatting sqref="B1021:B1035">
    <cfRule type="duplicateValues" dxfId="2337" priority="1272"/>
  </conditionalFormatting>
  <conditionalFormatting sqref="C1021:C1035">
    <cfRule type="duplicateValues" dxfId="2336" priority="1271"/>
  </conditionalFormatting>
  <conditionalFormatting sqref="B1019:B1020">
    <cfRule type="duplicateValues" dxfId="2335" priority="1270"/>
  </conditionalFormatting>
  <conditionalFormatting sqref="C1019:C1020">
    <cfRule type="duplicateValues" dxfId="2334" priority="1269"/>
  </conditionalFormatting>
  <conditionalFormatting sqref="B1019:B1020">
    <cfRule type="duplicateValues" dxfId="2333" priority="1268"/>
  </conditionalFormatting>
  <conditionalFormatting sqref="C1019:C1020">
    <cfRule type="duplicateValues" dxfId="2332" priority="1267"/>
  </conditionalFormatting>
  <conditionalFormatting sqref="B1547">
    <cfRule type="duplicateValues" dxfId="2331" priority="1265"/>
  </conditionalFormatting>
  <conditionalFormatting sqref="C1547">
    <cfRule type="duplicateValues" dxfId="2330" priority="1266"/>
  </conditionalFormatting>
  <conditionalFormatting sqref="B1790">
    <cfRule type="duplicateValues" dxfId="2329" priority="1264"/>
  </conditionalFormatting>
  <conditionalFormatting sqref="C1790">
    <cfRule type="duplicateValues" dxfId="2328" priority="1263"/>
  </conditionalFormatting>
  <conditionalFormatting sqref="B1790">
    <cfRule type="duplicateValues" dxfId="2327" priority="1262"/>
  </conditionalFormatting>
  <conditionalFormatting sqref="C1790">
    <cfRule type="duplicateValues" dxfId="2326" priority="1261"/>
  </conditionalFormatting>
  <conditionalFormatting sqref="B1994">
    <cfRule type="duplicateValues" dxfId="2325" priority="1260"/>
  </conditionalFormatting>
  <conditionalFormatting sqref="B1995">
    <cfRule type="duplicateValues" dxfId="2324" priority="1259"/>
  </conditionalFormatting>
  <conditionalFormatting sqref="C1994">
    <cfRule type="duplicateValues" dxfId="2323" priority="1258"/>
  </conditionalFormatting>
  <conditionalFormatting sqref="C1995">
    <cfRule type="duplicateValues" dxfId="2322" priority="1257"/>
  </conditionalFormatting>
  <conditionalFormatting sqref="B1994">
    <cfRule type="duplicateValues" dxfId="2321" priority="1256"/>
  </conditionalFormatting>
  <conditionalFormatting sqref="B1995">
    <cfRule type="duplicateValues" dxfId="2320" priority="1255"/>
  </conditionalFormatting>
  <conditionalFormatting sqref="C1994">
    <cfRule type="duplicateValues" dxfId="2319" priority="1254"/>
  </conditionalFormatting>
  <conditionalFormatting sqref="C1995">
    <cfRule type="duplicateValues" dxfId="2318" priority="1253"/>
  </conditionalFormatting>
  <conditionalFormatting sqref="B2008">
    <cfRule type="duplicateValues" dxfId="2317" priority="1252"/>
  </conditionalFormatting>
  <conditionalFormatting sqref="C2008">
    <cfRule type="duplicateValues" dxfId="2316" priority="1251"/>
  </conditionalFormatting>
  <conditionalFormatting sqref="B2008">
    <cfRule type="duplicateValues" dxfId="2315" priority="1250"/>
  </conditionalFormatting>
  <conditionalFormatting sqref="C2008">
    <cfRule type="duplicateValues" dxfId="2314" priority="1249"/>
  </conditionalFormatting>
  <conditionalFormatting sqref="B2017">
    <cfRule type="duplicateValues" dxfId="2313" priority="1248"/>
  </conditionalFormatting>
  <conditionalFormatting sqref="C2017">
    <cfRule type="duplicateValues" dxfId="2312" priority="1247"/>
  </conditionalFormatting>
  <conditionalFormatting sqref="B2017">
    <cfRule type="duplicateValues" dxfId="2311" priority="1246"/>
  </conditionalFormatting>
  <conditionalFormatting sqref="C2017">
    <cfRule type="duplicateValues" dxfId="2310" priority="1245"/>
  </conditionalFormatting>
  <conditionalFormatting sqref="B2026">
    <cfRule type="duplicateValues" dxfId="2309" priority="1244"/>
  </conditionalFormatting>
  <conditionalFormatting sqref="C2026">
    <cfRule type="duplicateValues" dxfId="2308" priority="1243"/>
  </conditionalFormatting>
  <conditionalFormatting sqref="B2026">
    <cfRule type="duplicateValues" dxfId="2307" priority="1242"/>
  </conditionalFormatting>
  <conditionalFormatting sqref="C2026">
    <cfRule type="duplicateValues" dxfId="2306" priority="1241"/>
  </conditionalFormatting>
  <conditionalFormatting sqref="B2078:B2079">
    <cfRule type="duplicateValues" dxfId="2305" priority="1240"/>
  </conditionalFormatting>
  <conditionalFormatting sqref="C2078:C2079">
    <cfRule type="duplicateValues" dxfId="2304" priority="1239"/>
  </conditionalFormatting>
  <conditionalFormatting sqref="B2078:B2079">
    <cfRule type="duplicateValues" dxfId="2303" priority="1238"/>
  </conditionalFormatting>
  <conditionalFormatting sqref="C2078:C2079">
    <cfRule type="duplicateValues" dxfId="2302" priority="1237"/>
  </conditionalFormatting>
  <conditionalFormatting sqref="B2276:B2280">
    <cfRule type="duplicateValues" dxfId="2301" priority="1236"/>
  </conditionalFormatting>
  <conditionalFormatting sqref="C2276:C2280">
    <cfRule type="duplicateValues" dxfId="2300" priority="1235"/>
  </conditionalFormatting>
  <conditionalFormatting sqref="B2276:B2280">
    <cfRule type="duplicateValues" dxfId="2299" priority="1234"/>
  </conditionalFormatting>
  <conditionalFormatting sqref="C2276:C2280">
    <cfRule type="duplicateValues" dxfId="2298" priority="1233"/>
  </conditionalFormatting>
  <conditionalFormatting sqref="B2469">
    <cfRule type="duplicateValues" dxfId="2297" priority="1232"/>
  </conditionalFormatting>
  <conditionalFormatting sqref="B2469">
    <cfRule type="duplicateValues" dxfId="2296" priority="1231"/>
  </conditionalFormatting>
  <conditionalFormatting sqref="C2469">
    <cfRule type="duplicateValues" dxfId="2295" priority="1230"/>
  </conditionalFormatting>
  <conditionalFormatting sqref="C2469">
    <cfRule type="duplicateValues" dxfId="2294" priority="1229"/>
  </conditionalFormatting>
  <conditionalFormatting sqref="B2532">
    <cfRule type="duplicateValues" dxfId="2293" priority="1228"/>
  </conditionalFormatting>
  <conditionalFormatting sqref="C2532">
    <cfRule type="duplicateValues" dxfId="2292" priority="1227"/>
  </conditionalFormatting>
  <conditionalFormatting sqref="B2532">
    <cfRule type="duplicateValues" dxfId="2291" priority="1226"/>
  </conditionalFormatting>
  <conditionalFormatting sqref="C2532">
    <cfRule type="duplicateValues" dxfId="2290" priority="1225"/>
  </conditionalFormatting>
  <conditionalFormatting sqref="B2909:B2912">
    <cfRule type="duplicateValues" dxfId="2289" priority="1224"/>
  </conditionalFormatting>
  <conditionalFormatting sqref="C2909:C2912">
    <cfRule type="duplicateValues" dxfId="2288" priority="1223"/>
  </conditionalFormatting>
  <conditionalFormatting sqref="B2909:B2912">
    <cfRule type="duplicateValues" dxfId="2287" priority="1222"/>
  </conditionalFormatting>
  <conditionalFormatting sqref="C2909:C2912">
    <cfRule type="duplicateValues" dxfId="2286" priority="1221"/>
  </conditionalFormatting>
  <conditionalFormatting sqref="B2908">
    <cfRule type="duplicateValues" dxfId="2285" priority="1220"/>
  </conditionalFormatting>
  <conditionalFormatting sqref="C2908">
    <cfRule type="duplicateValues" dxfId="2284" priority="1219"/>
  </conditionalFormatting>
  <conditionalFormatting sqref="B2908">
    <cfRule type="duplicateValues" dxfId="2283" priority="1218"/>
  </conditionalFormatting>
  <conditionalFormatting sqref="C2908">
    <cfRule type="duplicateValues" dxfId="2282" priority="1217"/>
  </conditionalFormatting>
  <conditionalFormatting sqref="B3753">
    <cfRule type="duplicateValues" dxfId="2281" priority="1216"/>
  </conditionalFormatting>
  <conditionalFormatting sqref="C3753">
    <cfRule type="duplicateValues" dxfId="2280" priority="1215"/>
  </conditionalFormatting>
  <conditionalFormatting sqref="B3753">
    <cfRule type="duplicateValues" dxfId="2279" priority="1214"/>
  </conditionalFormatting>
  <conditionalFormatting sqref="C3753">
    <cfRule type="duplicateValues" dxfId="2278" priority="1213"/>
  </conditionalFormatting>
  <conditionalFormatting sqref="B4078">
    <cfRule type="duplicateValues" dxfId="2277" priority="1212"/>
  </conditionalFormatting>
  <conditionalFormatting sqref="C4078">
    <cfRule type="duplicateValues" dxfId="2276" priority="1211"/>
  </conditionalFormatting>
  <conditionalFormatting sqref="B4078">
    <cfRule type="duplicateValues" dxfId="2275" priority="1210"/>
  </conditionalFormatting>
  <conditionalFormatting sqref="C4078">
    <cfRule type="duplicateValues" dxfId="2274" priority="1209"/>
  </conditionalFormatting>
  <conditionalFormatting sqref="B4079:B4083">
    <cfRule type="duplicateValues" dxfId="2273" priority="1208"/>
  </conditionalFormatting>
  <conditionalFormatting sqref="C4079:C4083">
    <cfRule type="duplicateValues" dxfId="2272" priority="1207"/>
  </conditionalFormatting>
  <conditionalFormatting sqref="B4079:B4083">
    <cfRule type="duplicateValues" dxfId="2271" priority="1206"/>
  </conditionalFormatting>
  <conditionalFormatting sqref="C4079:C4083">
    <cfRule type="duplicateValues" dxfId="2270" priority="1205"/>
  </conditionalFormatting>
  <conditionalFormatting sqref="B4268">
    <cfRule type="duplicateValues" dxfId="2269" priority="1204"/>
  </conditionalFormatting>
  <conditionalFormatting sqref="C4268">
    <cfRule type="duplicateValues" dxfId="2268" priority="1203"/>
  </conditionalFormatting>
  <conditionalFormatting sqref="B4268">
    <cfRule type="duplicateValues" dxfId="2267" priority="1202"/>
  </conditionalFormatting>
  <conditionalFormatting sqref="C4268">
    <cfRule type="duplicateValues" dxfId="2266" priority="1201"/>
  </conditionalFormatting>
  <conditionalFormatting sqref="B2025">
    <cfRule type="duplicateValues" dxfId="2265" priority="1200"/>
  </conditionalFormatting>
  <conditionalFormatting sqref="C2025">
    <cfRule type="duplicateValues" dxfId="2264" priority="1199"/>
  </conditionalFormatting>
  <conditionalFormatting sqref="B2025">
    <cfRule type="duplicateValues" dxfId="2263" priority="1198"/>
  </conditionalFormatting>
  <conditionalFormatting sqref="C2025">
    <cfRule type="duplicateValues" dxfId="2262" priority="1197"/>
  </conditionalFormatting>
  <conditionalFormatting sqref="B3888">
    <cfRule type="duplicateValues" dxfId="2261" priority="1196"/>
  </conditionalFormatting>
  <conditionalFormatting sqref="C3888">
    <cfRule type="duplicateValues" dxfId="2260" priority="1195"/>
  </conditionalFormatting>
  <conditionalFormatting sqref="C994">
    <cfRule type="duplicateValues" dxfId="2259" priority="1194"/>
  </conditionalFormatting>
  <conditionalFormatting sqref="C994">
    <cfRule type="duplicateValues" dxfId="2258" priority="1193"/>
  </conditionalFormatting>
  <conditionalFormatting sqref="B71">
    <cfRule type="duplicateValues" dxfId="2257" priority="1191"/>
  </conditionalFormatting>
  <conditionalFormatting sqref="C71">
    <cfRule type="duplicateValues" dxfId="2256" priority="1192"/>
  </conditionalFormatting>
  <conditionalFormatting sqref="B2915:B2918">
    <cfRule type="expression" dxfId="2255" priority="1190" stopIfTrue="1">
      <formula>AND(COUNTIF($B$490:$B$501, B2915)&gt;1,NOT(ISBLANK(B2915)))</formula>
    </cfRule>
  </conditionalFormatting>
  <conditionalFormatting sqref="C2915:C2922">
    <cfRule type="expression" dxfId="2254" priority="1189" stopIfTrue="1">
      <formula>AND(COUNTIF($B$490:$B$501, C2915)&gt;1,NOT(ISBLANK(C2915)))</formula>
    </cfRule>
  </conditionalFormatting>
  <conditionalFormatting sqref="C1054:C1055">
    <cfRule type="duplicateValues" dxfId="2253" priority="1188"/>
  </conditionalFormatting>
  <conditionalFormatting sqref="C3892:C3895">
    <cfRule type="duplicateValues" dxfId="2252" priority="1187"/>
  </conditionalFormatting>
  <conditionalFormatting sqref="B107">
    <cfRule type="duplicateValues" dxfId="2251" priority="1186"/>
  </conditionalFormatting>
  <conditionalFormatting sqref="C107">
    <cfRule type="duplicateValues" dxfId="2250" priority="1185"/>
  </conditionalFormatting>
  <conditionalFormatting sqref="B143">
    <cfRule type="duplicateValues" dxfId="2249" priority="1184"/>
  </conditionalFormatting>
  <conditionalFormatting sqref="C143">
    <cfRule type="duplicateValues" dxfId="2248" priority="1183"/>
  </conditionalFormatting>
  <conditionalFormatting sqref="B2919">
    <cfRule type="expression" dxfId="2247" priority="1182" stopIfTrue="1">
      <formula>AND(COUNTIF($B$490:$B$501, B2919)&gt;1,NOT(ISBLANK(B2919)))</formula>
    </cfRule>
  </conditionalFormatting>
  <conditionalFormatting sqref="B3836">
    <cfRule type="duplicateValues" dxfId="2246" priority="1181"/>
  </conditionalFormatting>
  <conditionalFormatting sqref="C3836">
    <cfRule type="duplicateValues" dxfId="2245" priority="1180"/>
  </conditionalFormatting>
  <conditionalFormatting sqref="C1010">
    <cfRule type="duplicateValues" dxfId="2244" priority="1179"/>
  </conditionalFormatting>
  <conditionalFormatting sqref="C1010">
    <cfRule type="duplicateValues" dxfId="2243" priority="1178"/>
  </conditionalFormatting>
  <conditionalFormatting sqref="B682">
    <cfRule type="duplicateValues" dxfId="2242" priority="1177"/>
  </conditionalFormatting>
  <conditionalFormatting sqref="C682">
    <cfRule type="duplicateValues" dxfId="2241" priority="1176"/>
  </conditionalFormatting>
  <conditionalFormatting sqref="B615">
    <cfRule type="duplicateValues" dxfId="2240" priority="1175"/>
  </conditionalFormatting>
  <conditionalFormatting sqref="C615">
    <cfRule type="duplicateValues" dxfId="2239" priority="1174"/>
  </conditionalFormatting>
  <conditionalFormatting sqref="B662">
    <cfRule type="duplicateValues" dxfId="2238" priority="1173"/>
  </conditionalFormatting>
  <conditionalFormatting sqref="C662">
    <cfRule type="duplicateValues" dxfId="2237" priority="1172"/>
  </conditionalFormatting>
  <conditionalFormatting sqref="B636">
    <cfRule type="duplicateValues" dxfId="2236" priority="1171"/>
  </conditionalFormatting>
  <conditionalFormatting sqref="C636">
    <cfRule type="duplicateValues" dxfId="2235" priority="1170"/>
  </conditionalFormatting>
  <conditionalFormatting sqref="B636">
    <cfRule type="duplicateValues" dxfId="2234" priority="1169"/>
  </conditionalFormatting>
  <conditionalFormatting sqref="C636">
    <cfRule type="duplicateValues" dxfId="2233" priority="1168"/>
  </conditionalFormatting>
  <conditionalFormatting sqref="B779">
    <cfRule type="duplicateValues" dxfId="2232" priority="1167"/>
  </conditionalFormatting>
  <conditionalFormatting sqref="C779">
    <cfRule type="duplicateValues" dxfId="2231" priority="1166"/>
  </conditionalFormatting>
  <conditionalFormatting sqref="B2533:B2546">
    <cfRule type="duplicateValues" dxfId="2230" priority="1165"/>
  </conditionalFormatting>
  <conditionalFormatting sqref="C2533:C2546">
    <cfRule type="duplicateValues" dxfId="2229" priority="1164"/>
  </conditionalFormatting>
  <conditionalFormatting sqref="B2533:B2546">
    <cfRule type="duplicateValues" dxfId="2228" priority="1163"/>
  </conditionalFormatting>
  <conditionalFormatting sqref="C2533:C2546">
    <cfRule type="duplicateValues" dxfId="2227" priority="1162"/>
  </conditionalFormatting>
  <conditionalFormatting sqref="B240">
    <cfRule type="duplicateValues" dxfId="2226" priority="1161"/>
  </conditionalFormatting>
  <conditionalFormatting sqref="C240">
    <cfRule type="duplicateValues" dxfId="2225" priority="1160"/>
  </conditionalFormatting>
  <conditionalFormatting sqref="B961">
    <cfRule type="duplicateValues" dxfId="2224" priority="1159"/>
  </conditionalFormatting>
  <conditionalFormatting sqref="C961">
    <cfRule type="duplicateValues" dxfId="2223" priority="1158"/>
  </conditionalFormatting>
  <conditionalFormatting sqref="B2004">
    <cfRule type="duplicateValues" dxfId="2222" priority="1157"/>
  </conditionalFormatting>
  <conditionalFormatting sqref="C2004">
    <cfRule type="duplicateValues" dxfId="2221" priority="1156"/>
  </conditionalFormatting>
  <conditionalFormatting sqref="B4269">
    <cfRule type="duplicateValues" dxfId="2220" priority="1155"/>
  </conditionalFormatting>
  <conditionalFormatting sqref="C4269">
    <cfRule type="duplicateValues" dxfId="2219" priority="1154"/>
  </conditionalFormatting>
  <conditionalFormatting sqref="B2282">
    <cfRule type="duplicateValues" dxfId="2218" priority="1153"/>
  </conditionalFormatting>
  <conditionalFormatting sqref="C2282">
    <cfRule type="duplicateValues" dxfId="2217" priority="1152"/>
  </conditionalFormatting>
  <conditionalFormatting sqref="B2283">
    <cfRule type="duplicateValues" dxfId="2216" priority="1151"/>
  </conditionalFormatting>
  <conditionalFormatting sqref="C2283">
    <cfRule type="duplicateValues" dxfId="2215" priority="1150"/>
  </conditionalFormatting>
  <conditionalFormatting sqref="B2284">
    <cfRule type="duplicateValues" dxfId="2214" priority="1149"/>
  </conditionalFormatting>
  <conditionalFormatting sqref="C2284">
    <cfRule type="duplicateValues" dxfId="2213" priority="1148"/>
  </conditionalFormatting>
  <conditionalFormatting sqref="B2281">
    <cfRule type="duplicateValues" dxfId="2212" priority="1147"/>
  </conditionalFormatting>
  <conditionalFormatting sqref="C2281">
    <cfRule type="duplicateValues" dxfId="2211" priority="1146"/>
  </conditionalFormatting>
  <conditionalFormatting sqref="B2913:B2914">
    <cfRule type="expression" dxfId="2210" priority="1145" stopIfTrue="1">
      <formula>AND(COUNTIF($B$490:$B$501, B2913)&gt;1,NOT(ISBLANK(B2913)))</formula>
    </cfRule>
  </conditionalFormatting>
  <conditionalFormatting sqref="C2913:C2914">
    <cfRule type="expression" dxfId="2209" priority="1144" stopIfTrue="1">
      <formula>AND(COUNTIF($B$490:$B$501, C2913)&gt;1,NOT(ISBLANK(C2913)))</formula>
    </cfRule>
  </conditionalFormatting>
  <conditionalFormatting sqref="B3761">
    <cfRule type="duplicateValues" dxfId="2208" priority="1143"/>
  </conditionalFormatting>
  <conditionalFormatting sqref="C3761">
    <cfRule type="duplicateValues" dxfId="2207" priority="1142"/>
  </conditionalFormatting>
  <conditionalFormatting sqref="B324">
    <cfRule type="duplicateValues" dxfId="2206" priority="1141"/>
  </conditionalFormatting>
  <conditionalFormatting sqref="C324">
    <cfRule type="duplicateValues" dxfId="2205" priority="1140"/>
  </conditionalFormatting>
  <conditionalFormatting sqref="B144:B145">
    <cfRule type="duplicateValues" dxfId="2204" priority="1139"/>
  </conditionalFormatting>
  <conditionalFormatting sqref="C144:C145">
    <cfRule type="duplicateValues" dxfId="2203" priority="1138"/>
  </conditionalFormatting>
  <conditionalFormatting sqref="B146">
    <cfRule type="duplicateValues" dxfId="2202" priority="1137"/>
  </conditionalFormatting>
  <conditionalFormatting sqref="C146">
    <cfRule type="duplicateValues" dxfId="2201" priority="1136"/>
  </conditionalFormatting>
  <conditionalFormatting sqref="B1015">
    <cfRule type="duplicateValues" dxfId="2200" priority="1135"/>
  </conditionalFormatting>
  <conditionalFormatting sqref="C1015">
    <cfRule type="duplicateValues" dxfId="2199" priority="1134"/>
  </conditionalFormatting>
  <conditionalFormatting sqref="B1018">
    <cfRule type="duplicateValues" dxfId="2198" priority="1133"/>
  </conditionalFormatting>
  <conditionalFormatting sqref="C1018">
    <cfRule type="duplicateValues" dxfId="2197" priority="1132"/>
  </conditionalFormatting>
  <conditionalFormatting sqref="B1016">
    <cfRule type="duplicateValues" dxfId="2196" priority="1131"/>
  </conditionalFormatting>
  <conditionalFormatting sqref="C1016:C1017">
    <cfRule type="duplicateValues" dxfId="2195" priority="1130"/>
  </conditionalFormatting>
  <conditionalFormatting sqref="B1017">
    <cfRule type="duplicateValues" dxfId="2194" priority="1129"/>
  </conditionalFormatting>
  <conditionalFormatting sqref="B3580">
    <cfRule type="duplicateValues" dxfId="2193" priority="1128"/>
  </conditionalFormatting>
  <conditionalFormatting sqref="C3580">
    <cfRule type="duplicateValues" dxfId="2192" priority="1127"/>
  </conditionalFormatting>
  <conditionalFormatting sqref="B620">
    <cfRule type="duplicateValues" dxfId="2191" priority="1126"/>
  </conditionalFormatting>
  <conditionalFormatting sqref="C620">
    <cfRule type="duplicateValues" dxfId="2190" priority="1125"/>
  </conditionalFormatting>
  <conditionalFormatting sqref="B619">
    <cfRule type="duplicateValues" dxfId="2189" priority="1124"/>
  </conditionalFormatting>
  <conditionalFormatting sqref="B982">
    <cfRule type="duplicateValues" dxfId="2188" priority="1123"/>
  </conditionalFormatting>
  <conditionalFormatting sqref="C982">
    <cfRule type="duplicateValues" dxfId="2187" priority="1122"/>
  </conditionalFormatting>
  <conditionalFormatting sqref="B653">
    <cfRule type="duplicateValues" dxfId="2186" priority="1121"/>
  </conditionalFormatting>
  <conditionalFormatting sqref="C653">
    <cfRule type="duplicateValues" dxfId="2185" priority="1120"/>
  </conditionalFormatting>
  <conditionalFormatting sqref="C3896:C3897">
    <cfRule type="duplicateValues" dxfId="2184" priority="1119"/>
  </conditionalFormatting>
  <conditionalFormatting sqref="B329">
    <cfRule type="duplicateValues" dxfId="2183" priority="1118"/>
  </conditionalFormatting>
  <conditionalFormatting sqref="C329">
    <cfRule type="duplicateValues" dxfId="2182" priority="1117"/>
  </conditionalFormatting>
  <conditionalFormatting sqref="B1061">
    <cfRule type="duplicateValues" dxfId="2181" priority="1116"/>
  </conditionalFormatting>
  <conditionalFormatting sqref="C1061">
    <cfRule type="duplicateValues" dxfId="2180" priority="1115"/>
  </conditionalFormatting>
  <conditionalFormatting sqref="B1062">
    <cfRule type="duplicateValues" dxfId="2179" priority="1114"/>
  </conditionalFormatting>
  <conditionalFormatting sqref="C1062">
    <cfRule type="duplicateValues" dxfId="2178" priority="1113"/>
  </conditionalFormatting>
  <conditionalFormatting sqref="B787">
    <cfRule type="duplicateValues" dxfId="2177" priority="1112"/>
  </conditionalFormatting>
  <conditionalFormatting sqref="C787">
    <cfRule type="duplicateValues" dxfId="2176" priority="1111"/>
  </conditionalFormatting>
  <conditionalFormatting sqref="B363">
    <cfRule type="duplicateValues" dxfId="2175" priority="1110"/>
  </conditionalFormatting>
  <conditionalFormatting sqref="C363">
    <cfRule type="duplicateValues" dxfId="2174" priority="1109"/>
  </conditionalFormatting>
  <conditionalFormatting sqref="B2688">
    <cfRule type="duplicateValues" dxfId="2173" priority="1108"/>
  </conditionalFormatting>
  <conditionalFormatting sqref="C2688">
    <cfRule type="duplicateValues" dxfId="2172" priority="1107"/>
  </conditionalFormatting>
  <conditionalFormatting sqref="B2689">
    <cfRule type="duplicateValues" dxfId="2171" priority="1106"/>
  </conditionalFormatting>
  <conditionalFormatting sqref="C2689">
    <cfRule type="duplicateValues" dxfId="2170" priority="1105"/>
  </conditionalFormatting>
  <conditionalFormatting sqref="B2690">
    <cfRule type="duplicateValues" dxfId="2169" priority="1104"/>
  </conditionalFormatting>
  <conditionalFormatting sqref="C2690">
    <cfRule type="duplicateValues" dxfId="2168" priority="1103"/>
  </conditionalFormatting>
  <conditionalFormatting sqref="B2691:B2692">
    <cfRule type="duplicateValues" dxfId="2167" priority="1102"/>
  </conditionalFormatting>
  <conditionalFormatting sqref="C2691:C2692">
    <cfRule type="duplicateValues" dxfId="2166" priority="1101"/>
  </conditionalFormatting>
  <conditionalFormatting sqref="B2693">
    <cfRule type="duplicateValues" dxfId="2165" priority="1100"/>
  </conditionalFormatting>
  <conditionalFormatting sqref="C2693">
    <cfRule type="duplicateValues" dxfId="2164" priority="1099"/>
  </conditionalFormatting>
  <conditionalFormatting sqref="B2694">
    <cfRule type="duplicateValues" dxfId="2163" priority="1098"/>
  </conditionalFormatting>
  <conditionalFormatting sqref="C2694">
    <cfRule type="duplicateValues" dxfId="2162" priority="1097"/>
  </conditionalFormatting>
  <conditionalFormatting sqref="B2695">
    <cfRule type="duplicateValues" dxfId="2161" priority="1096"/>
  </conditionalFormatting>
  <conditionalFormatting sqref="C2695">
    <cfRule type="duplicateValues" dxfId="2160" priority="1095"/>
  </conditionalFormatting>
  <conditionalFormatting sqref="B2696">
    <cfRule type="duplicateValues" dxfId="2159" priority="1094"/>
  </conditionalFormatting>
  <conditionalFormatting sqref="C2696">
    <cfRule type="duplicateValues" dxfId="2158" priority="1093"/>
  </conditionalFormatting>
  <conditionalFormatting sqref="B2697">
    <cfRule type="duplicateValues" dxfId="2157" priority="1092"/>
  </conditionalFormatting>
  <conditionalFormatting sqref="C2697">
    <cfRule type="duplicateValues" dxfId="2156" priority="1091"/>
  </conditionalFormatting>
  <conditionalFormatting sqref="B2698">
    <cfRule type="duplicateValues" dxfId="2155" priority="1090"/>
  </conditionalFormatting>
  <conditionalFormatting sqref="C2698">
    <cfRule type="duplicateValues" dxfId="2154" priority="1089"/>
  </conditionalFormatting>
  <conditionalFormatting sqref="B2699">
    <cfRule type="duplicateValues" dxfId="2153" priority="1088"/>
  </conditionalFormatting>
  <conditionalFormatting sqref="C2699">
    <cfRule type="duplicateValues" dxfId="2152" priority="1087"/>
  </conditionalFormatting>
  <conditionalFormatting sqref="B2700:B2702">
    <cfRule type="duplicateValues" dxfId="2151" priority="1086"/>
  </conditionalFormatting>
  <conditionalFormatting sqref="C2700:C2702">
    <cfRule type="duplicateValues" dxfId="2150" priority="1085"/>
  </conditionalFormatting>
  <conditionalFormatting sqref="B2703:B2706">
    <cfRule type="duplicateValues" dxfId="2149" priority="1084"/>
  </conditionalFormatting>
  <conditionalFormatting sqref="C2703:C2706">
    <cfRule type="duplicateValues" dxfId="2148" priority="1083"/>
  </conditionalFormatting>
  <conditionalFormatting sqref="B2707:B2708">
    <cfRule type="duplicateValues" dxfId="2147" priority="1082"/>
  </conditionalFormatting>
  <conditionalFormatting sqref="C2707:C2708">
    <cfRule type="duplicateValues" dxfId="2146" priority="1081"/>
  </conditionalFormatting>
  <conditionalFormatting sqref="B2709">
    <cfRule type="duplicateValues" dxfId="2145" priority="1080"/>
  </conditionalFormatting>
  <conditionalFormatting sqref="C2709">
    <cfRule type="duplicateValues" dxfId="2144" priority="1079"/>
  </conditionalFormatting>
  <conditionalFormatting sqref="B2710">
    <cfRule type="duplicateValues" dxfId="2143" priority="1078"/>
  </conditionalFormatting>
  <conditionalFormatting sqref="C2710">
    <cfRule type="duplicateValues" dxfId="2142" priority="1077"/>
  </conditionalFormatting>
  <conditionalFormatting sqref="B2711">
    <cfRule type="duplicateValues" dxfId="2141" priority="1076"/>
  </conditionalFormatting>
  <conditionalFormatting sqref="C2711">
    <cfRule type="duplicateValues" dxfId="2140" priority="1075"/>
  </conditionalFormatting>
  <conditionalFormatting sqref="B1194">
    <cfRule type="duplicateValues" dxfId="2139" priority="1074"/>
  </conditionalFormatting>
  <conditionalFormatting sqref="C1194">
    <cfRule type="duplicateValues" dxfId="2138" priority="1073"/>
  </conditionalFormatting>
  <conditionalFormatting sqref="B1195">
    <cfRule type="duplicateValues" dxfId="2137" priority="1072"/>
  </conditionalFormatting>
  <conditionalFormatting sqref="C1195">
    <cfRule type="duplicateValues" dxfId="2136" priority="1071"/>
  </conditionalFormatting>
  <conditionalFormatting sqref="B1196:B1204">
    <cfRule type="duplicateValues" dxfId="2135" priority="1070"/>
  </conditionalFormatting>
  <conditionalFormatting sqref="C1196:C1204">
    <cfRule type="duplicateValues" dxfId="2134" priority="1069"/>
  </conditionalFormatting>
  <conditionalFormatting sqref="B1205">
    <cfRule type="duplicateValues" dxfId="2133" priority="1068"/>
  </conditionalFormatting>
  <conditionalFormatting sqref="C1205">
    <cfRule type="duplicateValues" dxfId="2132" priority="1067"/>
  </conditionalFormatting>
  <conditionalFormatting sqref="B1206">
    <cfRule type="duplicateValues" dxfId="2131" priority="1066"/>
  </conditionalFormatting>
  <conditionalFormatting sqref="C1206">
    <cfRule type="duplicateValues" dxfId="2130" priority="1065"/>
  </conditionalFormatting>
  <conditionalFormatting sqref="B1207">
    <cfRule type="duplicateValues" dxfId="2129" priority="1064"/>
  </conditionalFormatting>
  <conditionalFormatting sqref="C1207">
    <cfRule type="duplicateValues" dxfId="2128" priority="1063"/>
  </conditionalFormatting>
  <conditionalFormatting sqref="B1208">
    <cfRule type="duplicateValues" dxfId="2127" priority="1062"/>
  </conditionalFormatting>
  <conditionalFormatting sqref="C1208">
    <cfRule type="duplicateValues" dxfId="2126" priority="1061"/>
  </conditionalFormatting>
  <conditionalFormatting sqref="B1209">
    <cfRule type="duplicateValues" dxfId="2125" priority="1060"/>
  </conditionalFormatting>
  <conditionalFormatting sqref="C1209">
    <cfRule type="duplicateValues" dxfId="2124" priority="1059"/>
  </conditionalFormatting>
  <conditionalFormatting sqref="B1210:B1211">
    <cfRule type="duplicateValues" dxfId="2123" priority="1058"/>
  </conditionalFormatting>
  <conditionalFormatting sqref="C1210:C1211">
    <cfRule type="duplicateValues" dxfId="2122" priority="1057"/>
  </conditionalFormatting>
  <conditionalFormatting sqref="B1212">
    <cfRule type="duplicateValues" dxfId="2121" priority="1056"/>
  </conditionalFormatting>
  <conditionalFormatting sqref="C1212">
    <cfRule type="duplicateValues" dxfId="2120" priority="1055"/>
  </conditionalFormatting>
  <conditionalFormatting sqref="C1213">
    <cfRule type="duplicateValues" dxfId="2119" priority="1054"/>
  </conditionalFormatting>
  <conditionalFormatting sqref="B1214">
    <cfRule type="duplicateValues" dxfId="2118" priority="1053"/>
  </conditionalFormatting>
  <conditionalFormatting sqref="C1214">
    <cfRule type="duplicateValues" dxfId="2117" priority="1052"/>
  </conditionalFormatting>
  <conditionalFormatting sqref="B1215">
    <cfRule type="duplicateValues" dxfId="2116" priority="1051"/>
  </conditionalFormatting>
  <conditionalFormatting sqref="C1215">
    <cfRule type="duplicateValues" dxfId="2115" priority="1050"/>
  </conditionalFormatting>
  <conditionalFormatting sqref="B1216">
    <cfRule type="duplicateValues" dxfId="2114" priority="1049"/>
  </conditionalFormatting>
  <conditionalFormatting sqref="C1216">
    <cfRule type="duplicateValues" dxfId="2113" priority="1048"/>
  </conditionalFormatting>
  <conditionalFormatting sqref="C1217">
    <cfRule type="duplicateValues" dxfId="2112" priority="1047"/>
  </conditionalFormatting>
  <conditionalFormatting sqref="C1218">
    <cfRule type="duplicateValues" dxfId="2111" priority="1046"/>
  </conditionalFormatting>
  <conditionalFormatting sqref="B1219">
    <cfRule type="duplicateValues" dxfId="2110" priority="1045"/>
  </conditionalFormatting>
  <conditionalFormatting sqref="C1219">
    <cfRule type="duplicateValues" dxfId="2109" priority="1044"/>
  </conditionalFormatting>
  <conditionalFormatting sqref="B1609:B1613">
    <cfRule type="duplicateValues" dxfId="2108" priority="1043"/>
  </conditionalFormatting>
  <conditionalFormatting sqref="C1609:C1613">
    <cfRule type="duplicateValues" dxfId="2107" priority="1042"/>
  </conditionalFormatting>
  <conditionalFormatting sqref="C1614">
    <cfRule type="duplicateValues" dxfId="2106" priority="1041"/>
  </conditionalFormatting>
  <conditionalFormatting sqref="B1615">
    <cfRule type="duplicateValues" dxfId="2105" priority="1040"/>
  </conditionalFormatting>
  <conditionalFormatting sqref="C1615">
    <cfRule type="duplicateValues" dxfId="2104" priority="1039"/>
  </conditionalFormatting>
  <conditionalFormatting sqref="C1903">
    <cfRule type="duplicateValues" dxfId="2103" priority="1038"/>
  </conditionalFormatting>
  <conditionalFormatting sqref="C1904:C1905">
    <cfRule type="duplicateValues" dxfId="2102" priority="1037"/>
  </conditionalFormatting>
  <conditionalFormatting sqref="C1906">
    <cfRule type="duplicateValues" dxfId="2101" priority="1036"/>
  </conditionalFormatting>
  <conditionalFormatting sqref="C2057">
    <cfRule type="duplicateValues" dxfId="2100" priority="1035"/>
  </conditionalFormatting>
  <conditionalFormatting sqref="C2058">
    <cfRule type="duplicateValues" dxfId="2099" priority="1034"/>
  </conditionalFormatting>
  <conditionalFormatting sqref="C2195">
    <cfRule type="duplicateValues" dxfId="2098" priority="1033"/>
  </conditionalFormatting>
  <conditionalFormatting sqref="B2196">
    <cfRule type="duplicateValues" dxfId="2097" priority="1032"/>
  </conditionalFormatting>
  <conditionalFormatting sqref="C2196">
    <cfRule type="duplicateValues" dxfId="2096" priority="1031"/>
  </conditionalFormatting>
  <conditionalFormatting sqref="B2429">
    <cfRule type="duplicateValues" dxfId="2095" priority="1030"/>
  </conditionalFormatting>
  <conditionalFormatting sqref="C2429">
    <cfRule type="duplicateValues" dxfId="2094" priority="1029"/>
  </conditionalFormatting>
  <conditionalFormatting sqref="B2530">
    <cfRule type="duplicateValues" dxfId="2093" priority="1027"/>
  </conditionalFormatting>
  <conditionalFormatting sqref="C2530">
    <cfRule type="duplicateValues" dxfId="2092" priority="1028"/>
  </conditionalFormatting>
  <conditionalFormatting sqref="C3201">
    <cfRule type="duplicateValues" dxfId="2091" priority="1026"/>
  </conditionalFormatting>
  <conditionalFormatting sqref="B3202">
    <cfRule type="duplicateValues" dxfId="2090" priority="1025"/>
  </conditionalFormatting>
  <conditionalFormatting sqref="C3202">
    <cfRule type="duplicateValues" dxfId="2089" priority="1024"/>
  </conditionalFormatting>
  <conditionalFormatting sqref="C3203">
    <cfRule type="duplicateValues" dxfId="2088" priority="1023"/>
  </conditionalFormatting>
  <conditionalFormatting sqref="B3795:B3797">
    <cfRule type="duplicateValues" dxfId="2087" priority="1021"/>
  </conditionalFormatting>
  <conditionalFormatting sqref="C3795:C3797">
    <cfRule type="duplicateValues" dxfId="2086" priority="1022"/>
  </conditionalFormatting>
  <conditionalFormatting sqref="B3730">
    <cfRule type="duplicateValues" dxfId="2085" priority="1019"/>
  </conditionalFormatting>
  <conditionalFormatting sqref="C3730">
    <cfRule type="duplicateValues" dxfId="2084" priority="1020"/>
  </conditionalFormatting>
  <conditionalFormatting sqref="B3975">
    <cfRule type="duplicateValues" dxfId="2083" priority="1017"/>
  </conditionalFormatting>
  <conditionalFormatting sqref="C3975">
    <cfRule type="duplicateValues" dxfId="2082" priority="1018"/>
  </conditionalFormatting>
  <conditionalFormatting sqref="C3976">
    <cfRule type="duplicateValues" dxfId="2081" priority="1016"/>
  </conditionalFormatting>
  <conditionalFormatting sqref="C3977">
    <cfRule type="duplicateValues" dxfId="2080" priority="1015"/>
  </conditionalFormatting>
  <conditionalFormatting sqref="B4152">
    <cfRule type="duplicateValues" dxfId="2079" priority="1013"/>
  </conditionalFormatting>
  <conditionalFormatting sqref="C4152">
    <cfRule type="duplicateValues" dxfId="2078" priority="1014"/>
  </conditionalFormatting>
  <conditionalFormatting sqref="C4153">
    <cfRule type="duplicateValues" dxfId="2077" priority="1012"/>
  </conditionalFormatting>
  <conditionalFormatting sqref="C4154">
    <cfRule type="duplicateValues" dxfId="2076" priority="1011"/>
  </conditionalFormatting>
  <conditionalFormatting sqref="B4155">
    <cfRule type="duplicateValues" dxfId="2075" priority="1010"/>
  </conditionalFormatting>
  <conditionalFormatting sqref="C4155">
    <cfRule type="duplicateValues" dxfId="2074" priority="1009"/>
  </conditionalFormatting>
  <conditionalFormatting sqref="B4156">
    <cfRule type="duplicateValues" dxfId="2073" priority="1008"/>
  </conditionalFormatting>
  <conditionalFormatting sqref="C4156">
    <cfRule type="duplicateValues" dxfId="2072" priority="1007"/>
  </conditionalFormatting>
  <conditionalFormatting sqref="B4238">
    <cfRule type="duplicateValues" dxfId="2071" priority="1006"/>
  </conditionalFormatting>
  <conditionalFormatting sqref="C4238">
    <cfRule type="duplicateValues" dxfId="2070" priority="1005"/>
  </conditionalFormatting>
  <conditionalFormatting sqref="C788">
    <cfRule type="duplicateValues" dxfId="2069" priority="1004"/>
  </conditionalFormatting>
  <conditionalFormatting sqref="B2059">
    <cfRule type="duplicateValues" dxfId="2068" priority="1003"/>
  </conditionalFormatting>
  <conditionalFormatting sqref="C2059">
    <cfRule type="duplicateValues" dxfId="2067" priority="1002"/>
  </conditionalFormatting>
  <conditionalFormatting sqref="C792:C794">
    <cfRule type="duplicateValues" dxfId="2066" priority="1001"/>
  </conditionalFormatting>
  <conditionalFormatting sqref="C795">
    <cfRule type="duplicateValues" dxfId="2065" priority="1000"/>
  </conditionalFormatting>
  <conditionalFormatting sqref="C796">
    <cfRule type="duplicateValues" dxfId="2064" priority="999"/>
  </conditionalFormatting>
  <conditionalFormatting sqref="C797">
    <cfRule type="duplicateValues" dxfId="2063" priority="998"/>
  </conditionalFormatting>
  <conditionalFormatting sqref="C1225">
    <cfRule type="duplicateValues" dxfId="2062" priority="997"/>
  </conditionalFormatting>
  <conditionalFormatting sqref="C1226">
    <cfRule type="duplicateValues" dxfId="2061" priority="996"/>
  </conditionalFormatting>
  <conditionalFormatting sqref="C1227">
    <cfRule type="duplicateValues" dxfId="2060" priority="995"/>
  </conditionalFormatting>
  <conditionalFormatting sqref="C1228">
    <cfRule type="duplicateValues" dxfId="2059" priority="994"/>
  </conditionalFormatting>
  <conditionalFormatting sqref="C1229">
    <cfRule type="duplicateValues" dxfId="2058" priority="993"/>
  </conditionalFormatting>
  <conditionalFormatting sqref="C1230">
    <cfRule type="duplicateValues" dxfId="2057" priority="992"/>
  </conditionalFormatting>
  <conditionalFormatting sqref="C1231">
    <cfRule type="duplicateValues" dxfId="2056" priority="991"/>
  </conditionalFormatting>
  <conditionalFormatting sqref="C1232">
    <cfRule type="duplicateValues" dxfId="2055" priority="990"/>
  </conditionalFormatting>
  <conditionalFormatting sqref="C1233">
    <cfRule type="duplicateValues" dxfId="2054" priority="989"/>
  </conditionalFormatting>
  <conditionalFormatting sqref="C1234">
    <cfRule type="duplicateValues" dxfId="2053" priority="988"/>
  </conditionalFormatting>
  <conditionalFormatting sqref="C1235:C1239">
    <cfRule type="duplicateValues" dxfId="2052" priority="987"/>
  </conditionalFormatting>
  <conditionalFormatting sqref="C1241">
    <cfRule type="duplicateValues" dxfId="2051" priority="985"/>
  </conditionalFormatting>
  <conditionalFormatting sqref="C1242">
    <cfRule type="duplicateValues" dxfId="2050" priority="984"/>
  </conditionalFormatting>
  <conditionalFormatting sqref="C1244">
    <cfRule type="duplicateValues" dxfId="2049" priority="983"/>
  </conditionalFormatting>
  <conditionalFormatting sqref="C1245">
    <cfRule type="duplicateValues" dxfId="2048" priority="982"/>
  </conditionalFormatting>
  <conditionalFormatting sqref="C1246">
    <cfRule type="duplicateValues" dxfId="2047" priority="981"/>
  </conditionalFormatting>
  <conditionalFormatting sqref="C1240">
    <cfRule type="duplicateValues" dxfId="2046" priority="986"/>
  </conditionalFormatting>
  <conditionalFormatting sqref="C1243">
    <cfRule type="duplicateValues" dxfId="2045" priority="980"/>
  </conditionalFormatting>
  <conditionalFormatting sqref="C1247:C1249">
    <cfRule type="duplicateValues" dxfId="2044" priority="979"/>
  </conditionalFormatting>
  <conditionalFormatting sqref="C1250">
    <cfRule type="duplicateValues" dxfId="2043" priority="978"/>
  </conditionalFormatting>
  <conditionalFormatting sqref="C1251">
    <cfRule type="duplicateValues" dxfId="2042" priority="977"/>
  </conditionalFormatting>
  <conditionalFormatting sqref="C1620:C1621">
    <cfRule type="duplicateValues" dxfId="2041" priority="976"/>
  </conditionalFormatting>
  <conditionalFormatting sqref="C1829">
    <cfRule type="duplicateValues" dxfId="2040" priority="975"/>
  </conditionalFormatting>
  <conditionalFormatting sqref="C1909:C1914">
    <cfRule type="duplicateValues" dxfId="2039" priority="974"/>
  </conditionalFormatting>
  <conditionalFormatting sqref="C1915">
    <cfRule type="duplicateValues" dxfId="2038" priority="973"/>
  </conditionalFormatting>
  <conditionalFormatting sqref="C2431">
    <cfRule type="duplicateValues" dxfId="2037" priority="972"/>
  </conditionalFormatting>
  <conditionalFormatting sqref="C2717">
    <cfRule type="duplicateValues" dxfId="2036" priority="971"/>
  </conditionalFormatting>
  <conditionalFormatting sqref="C2718">
    <cfRule type="duplicateValues" dxfId="2035" priority="970"/>
  </conditionalFormatting>
  <conditionalFormatting sqref="C2719">
    <cfRule type="duplicateValues" dxfId="2034" priority="969"/>
  </conditionalFormatting>
  <conditionalFormatting sqref="C2720:C2721">
    <cfRule type="duplicateValues" dxfId="2033" priority="968"/>
  </conditionalFormatting>
  <conditionalFormatting sqref="C2722:C2728">
    <cfRule type="duplicateValues" dxfId="2032" priority="967"/>
  </conditionalFormatting>
  <conditionalFormatting sqref="C2729">
    <cfRule type="duplicateValues" dxfId="2031" priority="966"/>
  </conditionalFormatting>
  <conditionalFormatting sqref="C2730">
    <cfRule type="duplicateValues" dxfId="2030" priority="965"/>
  </conditionalFormatting>
  <conditionalFormatting sqref="C2731:C2732">
    <cfRule type="duplicateValues" dxfId="2029" priority="964"/>
  </conditionalFormatting>
  <conditionalFormatting sqref="C2733">
    <cfRule type="duplicateValues" dxfId="2028" priority="963"/>
  </conditionalFormatting>
  <conditionalFormatting sqref="C2734:C2748">
    <cfRule type="duplicateValues" dxfId="2027" priority="962"/>
  </conditionalFormatting>
  <conditionalFormatting sqref="C3612">
    <cfRule type="duplicateValues" dxfId="2026" priority="961"/>
  </conditionalFormatting>
  <conditionalFormatting sqref="C3732">
    <cfRule type="duplicateValues" dxfId="2025" priority="960"/>
  </conditionalFormatting>
  <conditionalFormatting sqref="B3207">
    <cfRule type="duplicateValues" dxfId="2024" priority="959"/>
  </conditionalFormatting>
  <conditionalFormatting sqref="C3207">
    <cfRule type="duplicateValues" dxfId="2023" priority="958"/>
  </conditionalFormatting>
  <conditionalFormatting sqref="C1252">
    <cfRule type="duplicateValues" dxfId="2022" priority="957"/>
  </conditionalFormatting>
  <conditionalFormatting sqref="B260">
    <cfRule type="duplicateValues" dxfId="2021" priority="956"/>
  </conditionalFormatting>
  <conditionalFormatting sqref="C260">
    <cfRule type="duplicateValues" dxfId="2020" priority="955"/>
  </conditionalFormatting>
  <conditionalFormatting sqref="B366">
    <cfRule type="duplicateValues" dxfId="2019" priority="954"/>
  </conditionalFormatting>
  <conditionalFormatting sqref="B367:B368">
    <cfRule type="duplicateValues" dxfId="2018" priority="953"/>
  </conditionalFormatting>
  <conditionalFormatting sqref="C366">
    <cfRule type="duplicateValues" dxfId="2017" priority="952"/>
  </conditionalFormatting>
  <conditionalFormatting sqref="C367:C368">
    <cfRule type="duplicateValues" dxfId="2016" priority="951"/>
  </conditionalFormatting>
  <conditionalFormatting sqref="B805">
    <cfRule type="duplicateValues" dxfId="2015" priority="950"/>
  </conditionalFormatting>
  <conditionalFormatting sqref="B806">
    <cfRule type="duplicateValues" dxfId="2014" priority="949"/>
  </conditionalFormatting>
  <conditionalFormatting sqref="B807">
    <cfRule type="duplicateValues" dxfId="2013" priority="948"/>
  </conditionalFormatting>
  <conditionalFormatting sqref="B804">
    <cfRule type="duplicateValues" dxfId="2012" priority="947"/>
  </conditionalFormatting>
  <conditionalFormatting sqref="B808">
    <cfRule type="duplicateValues" dxfId="2011" priority="946"/>
  </conditionalFormatting>
  <conditionalFormatting sqref="C805">
    <cfRule type="duplicateValues" dxfId="2010" priority="945"/>
  </conditionalFormatting>
  <conditionalFormatting sqref="C806">
    <cfRule type="duplicateValues" dxfId="2009" priority="944"/>
  </conditionalFormatting>
  <conditionalFormatting sqref="C807">
    <cfRule type="duplicateValues" dxfId="2008" priority="943"/>
  </conditionalFormatting>
  <conditionalFormatting sqref="C804">
    <cfRule type="duplicateValues" dxfId="2007" priority="942"/>
  </conditionalFormatting>
  <conditionalFormatting sqref="C808">
    <cfRule type="duplicateValues" dxfId="2006" priority="941"/>
  </conditionalFormatting>
  <conditionalFormatting sqref="B810:B811">
    <cfRule type="duplicateValues" dxfId="2005" priority="940"/>
  </conditionalFormatting>
  <conditionalFormatting sqref="C810:C811">
    <cfRule type="duplicateValues" dxfId="2004" priority="939"/>
  </conditionalFormatting>
  <conditionalFormatting sqref="B803">
    <cfRule type="duplicateValues" dxfId="2003" priority="938"/>
  </conditionalFormatting>
  <conditionalFormatting sqref="C803">
    <cfRule type="duplicateValues" dxfId="2002" priority="937"/>
  </conditionalFormatting>
  <conditionalFormatting sqref="B1257">
    <cfRule type="duplicateValues" dxfId="2001" priority="936"/>
  </conditionalFormatting>
  <conditionalFormatting sqref="C1257">
    <cfRule type="duplicateValues" dxfId="2000" priority="935"/>
  </conditionalFormatting>
  <conditionalFormatting sqref="B1258:B1259">
    <cfRule type="duplicateValues" dxfId="1999" priority="934"/>
  </conditionalFormatting>
  <conditionalFormatting sqref="C1258:C1259">
    <cfRule type="duplicateValues" dxfId="1998" priority="933"/>
  </conditionalFormatting>
  <conditionalFormatting sqref="B1260">
    <cfRule type="duplicateValues" dxfId="1997" priority="932"/>
  </conditionalFormatting>
  <conditionalFormatting sqref="C1260">
    <cfRule type="duplicateValues" dxfId="1996" priority="931"/>
  </conditionalFormatting>
  <conditionalFormatting sqref="B1261">
    <cfRule type="duplicateValues" dxfId="1995" priority="930"/>
  </conditionalFormatting>
  <conditionalFormatting sqref="C1261">
    <cfRule type="duplicateValues" dxfId="1994" priority="929"/>
  </conditionalFormatting>
  <conditionalFormatting sqref="B1262">
    <cfRule type="duplicateValues" dxfId="1993" priority="928"/>
  </conditionalFormatting>
  <conditionalFormatting sqref="C1262">
    <cfRule type="duplicateValues" dxfId="1992" priority="927"/>
  </conditionalFormatting>
  <conditionalFormatting sqref="B1263:B1265">
    <cfRule type="duplicateValues" dxfId="1991" priority="926"/>
  </conditionalFormatting>
  <conditionalFormatting sqref="C1263:C1265">
    <cfRule type="duplicateValues" dxfId="1990" priority="925"/>
  </conditionalFormatting>
  <conditionalFormatting sqref="B1266:B1277">
    <cfRule type="duplicateValues" dxfId="1989" priority="924"/>
  </conditionalFormatting>
  <conditionalFormatting sqref="C1266:C1277">
    <cfRule type="duplicateValues" dxfId="1988" priority="923"/>
  </conditionalFormatting>
  <conditionalFormatting sqref="B1278">
    <cfRule type="duplicateValues" dxfId="1987" priority="921"/>
  </conditionalFormatting>
  <conditionalFormatting sqref="C1278">
    <cfRule type="duplicateValues" dxfId="1986" priority="922"/>
  </conditionalFormatting>
  <conditionalFormatting sqref="B1279">
    <cfRule type="duplicateValues" dxfId="1985" priority="919"/>
  </conditionalFormatting>
  <conditionalFormatting sqref="C1279">
    <cfRule type="duplicateValues" dxfId="1984" priority="920"/>
  </conditionalFormatting>
  <conditionalFormatting sqref="B1280">
    <cfRule type="duplicateValues" dxfId="1983" priority="917"/>
  </conditionalFormatting>
  <conditionalFormatting sqref="C1280">
    <cfRule type="duplicateValues" dxfId="1982" priority="918"/>
  </conditionalFormatting>
  <conditionalFormatting sqref="B1281">
    <cfRule type="duplicateValues" dxfId="1981" priority="915"/>
  </conditionalFormatting>
  <conditionalFormatting sqref="C1281">
    <cfRule type="duplicateValues" dxfId="1980" priority="916"/>
  </conditionalFormatting>
  <conditionalFormatting sqref="B1282">
    <cfRule type="duplicateValues" dxfId="1979" priority="913"/>
  </conditionalFormatting>
  <conditionalFormatting sqref="C1282">
    <cfRule type="duplicateValues" dxfId="1978" priority="914"/>
  </conditionalFormatting>
  <conditionalFormatting sqref="B812:B813">
    <cfRule type="duplicateValues" dxfId="1977" priority="911"/>
  </conditionalFormatting>
  <conditionalFormatting sqref="C812:C813">
    <cfRule type="duplicateValues" dxfId="1976" priority="912"/>
  </conditionalFormatting>
  <conditionalFormatting sqref="B814">
    <cfRule type="duplicateValues" dxfId="1975" priority="909"/>
  </conditionalFormatting>
  <conditionalFormatting sqref="C814">
    <cfRule type="duplicateValues" dxfId="1974" priority="910"/>
  </conditionalFormatting>
  <conditionalFormatting sqref="B815">
    <cfRule type="duplicateValues" dxfId="1973" priority="907"/>
  </conditionalFormatting>
  <conditionalFormatting sqref="C815">
    <cfRule type="duplicateValues" dxfId="1972" priority="908"/>
  </conditionalFormatting>
  <conditionalFormatting sqref="B1624">
    <cfRule type="duplicateValues" dxfId="1971" priority="905"/>
  </conditionalFormatting>
  <conditionalFormatting sqref="C1624">
    <cfRule type="duplicateValues" dxfId="1970" priority="906"/>
  </conditionalFormatting>
  <conditionalFormatting sqref="B1625">
    <cfRule type="duplicateValues" dxfId="1969" priority="903"/>
  </conditionalFormatting>
  <conditionalFormatting sqref="C1625">
    <cfRule type="duplicateValues" dxfId="1968" priority="904"/>
  </conditionalFormatting>
  <conditionalFormatting sqref="B1918 B1920:B1921">
    <cfRule type="duplicateValues" dxfId="1967" priority="901"/>
  </conditionalFormatting>
  <conditionalFormatting sqref="C1918 C1920:C1921">
    <cfRule type="duplicateValues" dxfId="1966" priority="902"/>
  </conditionalFormatting>
  <conditionalFormatting sqref="B1922">
    <cfRule type="duplicateValues" dxfId="1965" priority="899"/>
  </conditionalFormatting>
  <conditionalFormatting sqref="C1922">
    <cfRule type="duplicateValues" dxfId="1964" priority="900"/>
  </conditionalFormatting>
  <conditionalFormatting sqref="B1923">
    <cfRule type="duplicateValues" dxfId="1963" priority="897"/>
  </conditionalFormatting>
  <conditionalFormatting sqref="C1923">
    <cfRule type="duplicateValues" dxfId="1962" priority="898"/>
  </conditionalFormatting>
  <conditionalFormatting sqref="B1924">
    <cfRule type="duplicateValues" dxfId="1961" priority="895"/>
  </conditionalFormatting>
  <conditionalFormatting sqref="C1924">
    <cfRule type="duplicateValues" dxfId="1960" priority="896"/>
  </conditionalFormatting>
  <conditionalFormatting sqref="B2062">
    <cfRule type="duplicateValues" dxfId="1959" priority="893"/>
  </conditionalFormatting>
  <conditionalFormatting sqref="C2062">
    <cfRule type="duplicateValues" dxfId="1958" priority="894"/>
  </conditionalFormatting>
  <conditionalFormatting sqref="B2063">
    <cfRule type="duplicateValues" dxfId="1957" priority="891"/>
  </conditionalFormatting>
  <conditionalFormatting sqref="C2063">
    <cfRule type="duplicateValues" dxfId="1956" priority="892"/>
  </conditionalFormatting>
  <conditionalFormatting sqref="B2064">
    <cfRule type="duplicateValues" dxfId="1955" priority="889"/>
  </conditionalFormatting>
  <conditionalFormatting sqref="C2064">
    <cfRule type="duplicateValues" dxfId="1954" priority="890"/>
  </conditionalFormatting>
  <conditionalFormatting sqref="B2754">
    <cfRule type="duplicateValues" dxfId="1953" priority="887"/>
  </conditionalFormatting>
  <conditionalFormatting sqref="C2754">
    <cfRule type="duplicateValues" dxfId="1952" priority="888"/>
  </conditionalFormatting>
  <conditionalFormatting sqref="B2755:B2759">
    <cfRule type="duplicateValues" dxfId="1951" priority="885"/>
  </conditionalFormatting>
  <conditionalFormatting sqref="C2755:C2759">
    <cfRule type="duplicateValues" dxfId="1950" priority="886"/>
  </conditionalFormatting>
  <conditionalFormatting sqref="B2760">
    <cfRule type="duplicateValues" dxfId="1949" priority="883"/>
  </conditionalFormatting>
  <conditionalFormatting sqref="C2760">
    <cfRule type="duplicateValues" dxfId="1948" priority="884"/>
  </conditionalFormatting>
  <conditionalFormatting sqref="B2761">
    <cfRule type="duplicateValues" dxfId="1947" priority="881"/>
  </conditionalFormatting>
  <conditionalFormatting sqref="C2761">
    <cfRule type="duplicateValues" dxfId="1946" priority="882"/>
  </conditionalFormatting>
  <conditionalFormatting sqref="B2762:B2763">
    <cfRule type="duplicateValues" dxfId="1945" priority="879"/>
  </conditionalFormatting>
  <conditionalFormatting sqref="C2762:C2763">
    <cfRule type="duplicateValues" dxfId="1944" priority="880"/>
  </conditionalFormatting>
  <conditionalFormatting sqref="B2764:B2769">
    <cfRule type="duplicateValues" dxfId="1943" priority="877"/>
  </conditionalFormatting>
  <conditionalFormatting sqref="C2764:C2769">
    <cfRule type="duplicateValues" dxfId="1942" priority="878"/>
  </conditionalFormatting>
  <conditionalFormatting sqref="B2770:B2781">
    <cfRule type="duplicateValues" dxfId="1941" priority="875"/>
  </conditionalFormatting>
  <conditionalFormatting sqref="C2770:C2781">
    <cfRule type="duplicateValues" dxfId="1940" priority="876"/>
  </conditionalFormatting>
  <conditionalFormatting sqref="B3211">
    <cfRule type="duplicateValues" dxfId="1939" priority="873"/>
  </conditionalFormatting>
  <conditionalFormatting sqref="C3211">
    <cfRule type="duplicateValues" dxfId="1938" priority="874"/>
  </conditionalFormatting>
  <conditionalFormatting sqref="B3212">
    <cfRule type="duplicateValues" dxfId="1937" priority="871"/>
  </conditionalFormatting>
  <conditionalFormatting sqref="C3212">
    <cfRule type="duplicateValues" dxfId="1936" priority="872"/>
  </conditionalFormatting>
  <conditionalFormatting sqref="B3213">
    <cfRule type="duplicateValues" dxfId="1935" priority="869"/>
  </conditionalFormatting>
  <conditionalFormatting sqref="C3213">
    <cfRule type="duplicateValues" dxfId="1934" priority="870"/>
  </conditionalFormatting>
  <conditionalFormatting sqref="B3214">
    <cfRule type="duplicateValues" dxfId="1933" priority="867"/>
  </conditionalFormatting>
  <conditionalFormatting sqref="C3214">
    <cfRule type="duplicateValues" dxfId="1932" priority="868"/>
  </conditionalFormatting>
  <conditionalFormatting sqref="B3980:B3982">
    <cfRule type="duplicateValues" dxfId="1931" priority="865"/>
  </conditionalFormatting>
  <conditionalFormatting sqref="C3980:C3982">
    <cfRule type="duplicateValues" dxfId="1930" priority="866"/>
  </conditionalFormatting>
  <conditionalFormatting sqref="B3983">
    <cfRule type="duplicateValues" dxfId="1929" priority="863"/>
  </conditionalFormatting>
  <conditionalFormatting sqref="C3983">
    <cfRule type="duplicateValues" dxfId="1928" priority="864"/>
  </conditionalFormatting>
  <conditionalFormatting sqref="B3984">
    <cfRule type="duplicateValues" dxfId="1927" priority="861"/>
  </conditionalFormatting>
  <conditionalFormatting sqref="C3984">
    <cfRule type="duplicateValues" dxfId="1926" priority="862"/>
  </conditionalFormatting>
  <conditionalFormatting sqref="B4159">
    <cfRule type="duplicateValues" dxfId="1925" priority="859"/>
  </conditionalFormatting>
  <conditionalFormatting sqref="C4159">
    <cfRule type="duplicateValues" dxfId="1924" priority="860"/>
  </conditionalFormatting>
  <conditionalFormatting sqref="B4160:B4168">
    <cfRule type="duplicateValues" dxfId="1923" priority="857"/>
  </conditionalFormatting>
  <conditionalFormatting sqref="C4160:C4168">
    <cfRule type="duplicateValues" dxfId="1922" priority="858"/>
  </conditionalFormatting>
  <conditionalFormatting sqref="B4169">
    <cfRule type="duplicateValues" dxfId="1921" priority="855"/>
  </conditionalFormatting>
  <conditionalFormatting sqref="C4169">
    <cfRule type="duplicateValues" dxfId="1920" priority="856"/>
  </conditionalFormatting>
  <conditionalFormatting sqref="B4170">
    <cfRule type="duplicateValues" dxfId="1919" priority="853"/>
  </conditionalFormatting>
  <conditionalFormatting sqref="C4170">
    <cfRule type="duplicateValues" dxfId="1918" priority="854"/>
  </conditionalFormatting>
  <conditionalFormatting sqref="B4297">
    <cfRule type="duplicateValues" dxfId="1917" priority="851"/>
  </conditionalFormatting>
  <conditionalFormatting sqref="C4297">
    <cfRule type="duplicateValues" dxfId="1916" priority="852"/>
  </conditionalFormatting>
  <conditionalFormatting sqref="B193">
    <cfRule type="duplicateValues" dxfId="1915" priority="849"/>
  </conditionalFormatting>
  <conditionalFormatting sqref="C193">
    <cfRule type="duplicateValues" dxfId="1914" priority="850"/>
  </conditionalFormatting>
  <conditionalFormatting sqref="B3613">
    <cfRule type="duplicateValues" dxfId="1913" priority="847"/>
  </conditionalFormatting>
  <conditionalFormatting sqref="C3613">
    <cfRule type="duplicateValues" dxfId="1912" priority="848"/>
  </conditionalFormatting>
  <conditionalFormatting sqref="B3677">
    <cfRule type="duplicateValues" dxfId="1911" priority="845"/>
  </conditionalFormatting>
  <conditionalFormatting sqref="C3677">
    <cfRule type="duplicateValues" dxfId="1910" priority="846"/>
  </conditionalFormatting>
  <conditionalFormatting sqref="B3733">
    <cfRule type="duplicateValues" dxfId="1909" priority="843"/>
  </conditionalFormatting>
  <conditionalFormatting sqref="C3733">
    <cfRule type="duplicateValues" dxfId="1908" priority="844"/>
  </conditionalFormatting>
  <conditionalFormatting sqref="B1286">
    <cfRule type="duplicateValues" dxfId="1907" priority="841"/>
  </conditionalFormatting>
  <conditionalFormatting sqref="C1286">
    <cfRule type="duplicateValues" dxfId="1906" priority="842"/>
  </conditionalFormatting>
  <conditionalFormatting sqref="B1287">
    <cfRule type="duplicateValues" dxfId="1905" priority="839"/>
  </conditionalFormatting>
  <conditionalFormatting sqref="C1287">
    <cfRule type="duplicateValues" dxfId="1904" priority="840"/>
  </conditionalFormatting>
  <conditionalFormatting sqref="B1759">
    <cfRule type="duplicateValues" dxfId="1903" priority="837"/>
  </conditionalFormatting>
  <conditionalFormatting sqref="C1759">
    <cfRule type="duplicateValues" dxfId="1902" priority="838"/>
  </conditionalFormatting>
  <conditionalFormatting sqref="B2304">
    <cfRule type="duplicateValues" dxfId="1901" priority="836"/>
  </conditionalFormatting>
  <conditionalFormatting sqref="C2304">
    <cfRule type="duplicateValues" dxfId="1900" priority="835"/>
  </conditionalFormatting>
  <conditionalFormatting sqref="B2495">
    <cfRule type="duplicateValues" dxfId="1899" priority="834"/>
  </conditionalFormatting>
  <conditionalFormatting sqref="C2495">
    <cfRule type="duplicateValues" dxfId="1898" priority="833"/>
  </conditionalFormatting>
  <conditionalFormatting sqref="B369">
    <cfRule type="duplicateValues" dxfId="1897" priority="832"/>
  </conditionalFormatting>
  <conditionalFormatting sqref="C369">
    <cfRule type="duplicateValues" dxfId="1896" priority="831"/>
  </conditionalFormatting>
  <conditionalFormatting sqref="B820">
    <cfRule type="duplicateValues" dxfId="1895" priority="830"/>
  </conditionalFormatting>
  <conditionalFormatting sqref="C820">
    <cfRule type="duplicateValues" dxfId="1894" priority="829"/>
  </conditionalFormatting>
  <conditionalFormatting sqref="B821">
    <cfRule type="duplicateValues" dxfId="1893" priority="827"/>
  </conditionalFormatting>
  <conditionalFormatting sqref="C821">
    <cfRule type="duplicateValues" dxfId="1892" priority="828"/>
  </conditionalFormatting>
  <conditionalFormatting sqref="B1291">
    <cfRule type="duplicateValues" dxfId="1891" priority="824"/>
  </conditionalFormatting>
  <conditionalFormatting sqref="B1292">
    <cfRule type="duplicateValues" dxfId="1890" priority="825"/>
  </conditionalFormatting>
  <conditionalFormatting sqref="B1290">
    <cfRule type="duplicateValues" dxfId="1889" priority="826"/>
  </conditionalFormatting>
  <conditionalFormatting sqref="C1291">
    <cfRule type="duplicateValues" dxfId="1888" priority="821"/>
  </conditionalFormatting>
  <conditionalFormatting sqref="C1292">
    <cfRule type="duplicateValues" dxfId="1887" priority="822"/>
  </conditionalFormatting>
  <conditionalFormatting sqref="C1290">
    <cfRule type="duplicateValues" dxfId="1886" priority="823"/>
  </conditionalFormatting>
  <conditionalFormatting sqref="B1293">
    <cfRule type="duplicateValues" dxfId="1885" priority="820"/>
  </conditionalFormatting>
  <conditionalFormatting sqref="C1293">
    <cfRule type="duplicateValues" dxfId="1884" priority="819"/>
  </conditionalFormatting>
  <conditionalFormatting sqref="B1294">
    <cfRule type="duplicateValues" dxfId="1883" priority="818"/>
  </conditionalFormatting>
  <conditionalFormatting sqref="C1294">
    <cfRule type="duplicateValues" dxfId="1882" priority="817"/>
  </conditionalFormatting>
  <conditionalFormatting sqref="B1295:B1296">
    <cfRule type="duplicateValues" dxfId="1881" priority="816"/>
  </conditionalFormatting>
  <conditionalFormatting sqref="C1295">
    <cfRule type="duplicateValues" dxfId="1880" priority="815"/>
  </conditionalFormatting>
  <conditionalFormatting sqref="C1296">
    <cfRule type="duplicateValues" dxfId="1879" priority="814"/>
  </conditionalFormatting>
  <conditionalFormatting sqref="B1297:B1298">
    <cfRule type="duplicateValues" dxfId="1878" priority="812"/>
  </conditionalFormatting>
  <conditionalFormatting sqref="C1298">
    <cfRule type="duplicateValues" dxfId="1877" priority="811"/>
  </conditionalFormatting>
  <conditionalFormatting sqref="C1297">
    <cfRule type="duplicateValues" dxfId="1876" priority="813"/>
  </conditionalFormatting>
  <conditionalFormatting sqref="B1760">
    <cfRule type="duplicateValues" dxfId="1875" priority="810"/>
  </conditionalFormatting>
  <conditionalFormatting sqref="C1760">
    <cfRule type="duplicateValues" dxfId="1874" priority="809"/>
  </conditionalFormatting>
  <conditionalFormatting sqref="B1926">
    <cfRule type="duplicateValues" dxfId="1873" priority="808"/>
  </conditionalFormatting>
  <conditionalFormatting sqref="C1926">
    <cfRule type="duplicateValues" dxfId="1872" priority="807"/>
  </conditionalFormatting>
  <conditionalFormatting sqref="B1927:B1929">
    <cfRule type="duplicateValues" dxfId="1871" priority="806"/>
  </conditionalFormatting>
  <conditionalFormatting sqref="C1927:C1929">
    <cfRule type="duplicateValues" dxfId="1870" priority="805"/>
  </conditionalFormatting>
  <conditionalFormatting sqref="B1930">
    <cfRule type="duplicateValues" dxfId="1869" priority="803"/>
  </conditionalFormatting>
  <conditionalFormatting sqref="C1930">
    <cfRule type="duplicateValues" dxfId="1868" priority="804"/>
  </conditionalFormatting>
  <conditionalFormatting sqref="B2065">
    <cfRule type="duplicateValues" dxfId="1867" priority="802"/>
  </conditionalFormatting>
  <conditionalFormatting sqref="C2065">
    <cfRule type="duplicateValues" dxfId="1866" priority="801"/>
  </conditionalFormatting>
  <conditionalFormatting sqref="B2432">
    <cfRule type="duplicateValues" dxfId="1865" priority="800"/>
  </conditionalFormatting>
  <conditionalFormatting sqref="C2432">
    <cfRule type="duplicateValues" dxfId="1864" priority="799"/>
  </conditionalFormatting>
  <conditionalFormatting sqref="B3215">
    <cfRule type="duplicateValues" dxfId="1863" priority="798"/>
  </conditionalFormatting>
  <conditionalFormatting sqref="C3215">
    <cfRule type="duplicateValues" dxfId="1862" priority="797"/>
  </conditionalFormatting>
  <conditionalFormatting sqref="B3216">
    <cfRule type="duplicateValues" dxfId="1861" priority="796"/>
  </conditionalFormatting>
  <conditionalFormatting sqref="C3216">
    <cfRule type="duplicateValues" dxfId="1860" priority="795"/>
  </conditionalFormatting>
  <conditionalFormatting sqref="B3217">
    <cfRule type="duplicateValues" dxfId="1859" priority="794"/>
  </conditionalFormatting>
  <conditionalFormatting sqref="C3217">
    <cfRule type="duplicateValues" dxfId="1858" priority="793"/>
  </conditionalFormatting>
  <conditionalFormatting sqref="B3218:B3220">
    <cfRule type="duplicateValues" dxfId="1857" priority="792"/>
  </conditionalFormatting>
  <conditionalFormatting sqref="C3218">
    <cfRule type="duplicateValues" dxfId="1856" priority="791"/>
  </conditionalFormatting>
  <conditionalFormatting sqref="C3219:C3220">
    <cfRule type="duplicateValues" dxfId="1855" priority="790"/>
  </conditionalFormatting>
  <conditionalFormatting sqref="B3221">
    <cfRule type="duplicateValues" dxfId="1854" priority="789"/>
  </conditionalFormatting>
  <conditionalFormatting sqref="C3221">
    <cfRule type="duplicateValues" dxfId="1853" priority="788"/>
  </conditionalFormatting>
  <conditionalFormatting sqref="B3222">
    <cfRule type="duplicateValues" dxfId="1852" priority="786"/>
  </conditionalFormatting>
  <conditionalFormatting sqref="C3222">
    <cfRule type="duplicateValues" dxfId="1851" priority="787"/>
  </conditionalFormatting>
  <conditionalFormatting sqref="B3223">
    <cfRule type="duplicateValues" dxfId="1850" priority="785"/>
  </conditionalFormatting>
  <conditionalFormatting sqref="C3223">
    <cfRule type="duplicateValues" dxfId="1849" priority="784"/>
  </conditionalFormatting>
  <conditionalFormatting sqref="B3614">
    <cfRule type="duplicateValues" dxfId="1848" priority="783"/>
  </conditionalFormatting>
  <conditionalFormatting sqref="C3614">
    <cfRule type="duplicateValues" dxfId="1847" priority="782"/>
  </conditionalFormatting>
  <conditionalFormatting sqref="B4171">
    <cfRule type="duplicateValues" dxfId="1846" priority="781"/>
  </conditionalFormatting>
  <conditionalFormatting sqref="C4171">
    <cfRule type="duplicateValues" dxfId="1845" priority="780"/>
  </conditionalFormatting>
  <conditionalFormatting sqref="B824:B825">
    <cfRule type="duplicateValues" dxfId="1844" priority="778"/>
  </conditionalFormatting>
  <conditionalFormatting sqref="C824:C825">
    <cfRule type="duplicateValues" dxfId="1843" priority="779"/>
  </conditionalFormatting>
  <conditionalFormatting sqref="B1932">
    <cfRule type="duplicateValues" dxfId="1842" priority="776"/>
  </conditionalFormatting>
  <conditionalFormatting sqref="C1932">
    <cfRule type="duplicateValues" dxfId="1841" priority="777"/>
  </conditionalFormatting>
  <conditionalFormatting sqref="B1933">
    <cfRule type="duplicateValues" dxfId="1840" priority="774"/>
  </conditionalFormatting>
  <conditionalFormatting sqref="C1933">
    <cfRule type="duplicateValues" dxfId="1839" priority="775"/>
  </conditionalFormatting>
  <conditionalFormatting sqref="B3227">
    <cfRule type="duplicateValues" dxfId="1838" priority="772"/>
  </conditionalFormatting>
  <conditionalFormatting sqref="C3227">
    <cfRule type="duplicateValues" dxfId="1837" priority="773"/>
  </conditionalFormatting>
  <conditionalFormatting sqref="B3228:B3229">
    <cfRule type="duplicateValues" dxfId="1836" priority="770"/>
  </conditionalFormatting>
  <conditionalFormatting sqref="C3228:C3229">
    <cfRule type="duplicateValues" dxfId="1835" priority="771"/>
  </conditionalFormatting>
  <conditionalFormatting sqref="B3988">
    <cfRule type="duplicateValues" dxfId="1834" priority="768"/>
  </conditionalFormatting>
  <conditionalFormatting sqref="C3988">
    <cfRule type="duplicateValues" dxfId="1833" priority="769"/>
  </conditionalFormatting>
  <conditionalFormatting sqref="B828:B830">
    <cfRule type="duplicateValues" dxfId="1832" priority="766"/>
  </conditionalFormatting>
  <conditionalFormatting sqref="C828:C830">
    <cfRule type="duplicateValues" dxfId="1831" priority="767"/>
  </conditionalFormatting>
  <conditionalFormatting sqref="B1935">
    <cfRule type="duplicateValues" dxfId="1830" priority="764"/>
  </conditionalFormatting>
  <conditionalFormatting sqref="C1935">
    <cfRule type="duplicateValues" dxfId="1829" priority="765"/>
  </conditionalFormatting>
  <conditionalFormatting sqref="B1936">
    <cfRule type="duplicateValues" dxfId="1828" priority="762"/>
  </conditionalFormatting>
  <conditionalFormatting sqref="C1936">
    <cfRule type="duplicateValues" dxfId="1827" priority="763"/>
  </conditionalFormatting>
  <conditionalFormatting sqref="C2305">
    <cfRule type="duplicateValues" dxfId="1826" priority="761"/>
  </conditionalFormatting>
  <conditionalFormatting sqref="B3232:B3234">
    <cfRule type="duplicateValues" dxfId="1825" priority="759"/>
  </conditionalFormatting>
  <conditionalFormatting sqref="C3232:C3234">
    <cfRule type="duplicateValues" dxfId="1824" priority="760"/>
  </conditionalFormatting>
  <conditionalFormatting sqref="B3235">
    <cfRule type="duplicateValues" dxfId="1823" priority="757"/>
  </conditionalFormatting>
  <conditionalFormatting sqref="C3235">
    <cfRule type="duplicateValues" dxfId="1822" priority="758"/>
  </conditionalFormatting>
  <conditionalFormatting sqref="B3990">
    <cfRule type="duplicateValues" dxfId="1821" priority="755"/>
  </conditionalFormatting>
  <conditionalFormatting sqref="C3990">
    <cfRule type="duplicateValues" dxfId="1820" priority="756"/>
  </conditionalFormatting>
  <conditionalFormatting sqref="B1761">
    <cfRule type="duplicateValues" dxfId="1819" priority="754"/>
  </conditionalFormatting>
  <conditionalFormatting sqref="C1761">
    <cfRule type="duplicateValues" dxfId="1818" priority="753"/>
  </conditionalFormatting>
  <conditionalFormatting sqref="B3238">
    <cfRule type="duplicateValues" dxfId="1817" priority="752"/>
  </conditionalFormatting>
  <conditionalFormatting sqref="C3238">
    <cfRule type="duplicateValues" dxfId="1816" priority="751"/>
  </conditionalFormatting>
  <conditionalFormatting sqref="B3239">
    <cfRule type="duplicateValues" dxfId="1815" priority="750"/>
  </conditionalFormatting>
  <conditionalFormatting sqref="B3240">
    <cfRule type="duplicateValues" dxfId="1814" priority="749"/>
  </conditionalFormatting>
  <conditionalFormatting sqref="C3239">
    <cfRule type="duplicateValues" dxfId="1813" priority="748"/>
  </conditionalFormatting>
  <conditionalFormatting sqref="C3240">
    <cfRule type="duplicateValues" dxfId="1812" priority="747"/>
  </conditionalFormatting>
  <conditionalFormatting sqref="B3241">
    <cfRule type="duplicateValues" dxfId="1811" priority="746"/>
  </conditionalFormatting>
  <conditionalFormatting sqref="B3242">
    <cfRule type="duplicateValues" dxfId="1810" priority="745"/>
  </conditionalFormatting>
  <conditionalFormatting sqref="C3241">
    <cfRule type="duplicateValues" dxfId="1809" priority="744"/>
  </conditionalFormatting>
  <conditionalFormatting sqref="C3242">
    <cfRule type="duplicateValues" dxfId="1808" priority="743"/>
  </conditionalFormatting>
  <conditionalFormatting sqref="B3992">
    <cfRule type="duplicateValues" dxfId="1807" priority="742"/>
  </conditionalFormatting>
  <conditionalFormatting sqref="C3992">
    <cfRule type="duplicateValues" dxfId="1806" priority="741"/>
  </conditionalFormatting>
  <conditionalFormatting sqref="B3993">
    <cfRule type="duplicateValues" dxfId="1805" priority="740"/>
  </conditionalFormatting>
  <conditionalFormatting sqref="B3994">
    <cfRule type="duplicateValues" dxfId="1804" priority="739"/>
  </conditionalFormatting>
  <conditionalFormatting sqref="C3993">
    <cfRule type="duplicateValues" dxfId="1803" priority="738"/>
  </conditionalFormatting>
  <conditionalFormatting sqref="C3994">
    <cfRule type="duplicateValues" dxfId="1802" priority="737"/>
  </conditionalFormatting>
  <conditionalFormatting sqref="B3243">
    <cfRule type="duplicateValues" dxfId="1801" priority="736"/>
  </conditionalFormatting>
  <conditionalFormatting sqref="C3243">
    <cfRule type="duplicateValues" dxfId="1800" priority="735"/>
  </conditionalFormatting>
  <conditionalFormatting sqref="B1301:B1302">
    <cfRule type="duplicateValues" dxfId="1799" priority="733"/>
  </conditionalFormatting>
  <conditionalFormatting sqref="C1301:C1302">
    <cfRule type="duplicateValues" dxfId="1798" priority="734"/>
  </conditionalFormatting>
  <conditionalFormatting sqref="B1937">
    <cfRule type="duplicateValues" dxfId="1797" priority="731"/>
  </conditionalFormatting>
  <conditionalFormatting sqref="C1937">
    <cfRule type="duplicateValues" dxfId="1796" priority="732"/>
  </conditionalFormatting>
  <conditionalFormatting sqref="B3247:B3254">
    <cfRule type="duplicateValues" dxfId="1795" priority="729"/>
  </conditionalFormatting>
  <conditionalFormatting sqref="C3247:C3254">
    <cfRule type="duplicateValues" dxfId="1794" priority="730"/>
  </conditionalFormatting>
  <conditionalFormatting sqref="B3255:B3263">
    <cfRule type="duplicateValues" dxfId="1793" priority="727"/>
  </conditionalFormatting>
  <conditionalFormatting sqref="C3255:C3263">
    <cfRule type="duplicateValues" dxfId="1792" priority="728"/>
  </conditionalFormatting>
  <conditionalFormatting sqref="B3996:B3997">
    <cfRule type="duplicateValues" dxfId="1791" priority="725"/>
  </conditionalFormatting>
  <conditionalFormatting sqref="C3996:C3997">
    <cfRule type="duplicateValues" dxfId="1790" priority="726"/>
  </conditionalFormatting>
  <conditionalFormatting sqref="C2802">
    <cfRule type="duplicateValues" dxfId="1789" priority="724"/>
  </conditionalFormatting>
  <conditionalFormatting sqref="B841:B842">
    <cfRule type="duplicateValues" dxfId="1788" priority="722"/>
  </conditionalFormatting>
  <conditionalFormatting sqref="C841:C842">
    <cfRule type="duplicateValues" dxfId="1787" priority="723"/>
  </conditionalFormatting>
  <conditionalFormatting sqref="B1326">
    <cfRule type="duplicateValues" dxfId="1786" priority="720"/>
  </conditionalFormatting>
  <conditionalFormatting sqref="C1326">
    <cfRule type="duplicateValues" dxfId="1785" priority="721"/>
  </conditionalFormatting>
  <conditionalFormatting sqref="C1329">
    <cfRule type="duplicateValues" dxfId="1784" priority="717"/>
  </conditionalFormatting>
  <conditionalFormatting sqref="B1327:B1329">
    <cfRule type="duplicateValues" dxfId="1783" priority="718"/>
  </conditionalFormatting>
  <conditionalFormatting sqref="C1327:C1328">
    <cfRule type="duplicateValues" dxfId="1782" priority="719"/>
  </conditionalFormatting>
  <conditionalFormatting sqref="B1330">
    <cfRule type="duplicateValues" dxfId="1781" priority="715"/>
  </conditionalFormatting>
  <conditionalFormatting sqref="C1330">
    <cfRule type="duplicateValues" dxfId="1780" priority="716"/>
  </conditionalFormatting>
  <conditionalFormatting sqref="B1331">
    <cfRule type="duplicateValues" dxfId="1779" priority="713"/>
  </conditionalFormatting>
  <conditionalFormatting sqref="C1331">
    <cfRule type="duplicateValues" dxfId="1778" priority="714"/>
  </conditionalFormatting>
  <conditionalFormatting sqref="B1332">
    <cfRule type="duplicateValues" dxfId="1777" priority="711"/>
  </conditionalFormatting>
  <conditionalFormatting sqref="C1332">
    <cfRule type="duplicateValues" dxfId="1776" priority="712"/>
  </conditionalFormatting>
  <conditionalFormatting sqref="B1333">
    <cfRule type="duplicateValues" dxfId="1775" priority="709"/>
  </conditionalFormatting>
  <conditionalFormatting sqref="C1333">
    <cfRule type="duplicateValues" dxfId="1774" priority="710"/>
  </conditionalFormatting>
  <conditionalFormatting sqref="B1334">
    <cfRule type="duplicateValues" dxfId="1773" priority="707"/>
  </conditionalFormatting>
  <conditionalFormatting sqref="C1334:C1335">
    <cfRule type="duplicateValues" dxfId="1772" priority="708"/>
  </conditionalFormatting>
  <conditionalFormatting sqref="C1830">
    <cfRule type="duplicateValues" dxfId="1771" priority="706"/>
  </conditionalFormatting>
  <conditionalFormatting sqref="C1943:C1944">
    <cfRule type="duplicateValues" dxfId="1770" priority="705"/>
  </conditionalFormatting>
  <conditionalFormatting sqref="C1945">
    <cfRule type="duplicateValues" dxfId="1769" priority="704"/>
  </conditionalFormatting>
  <conditionalFormatting sqref="C2073">
    <cfRule type="duplicateValues" dxfId="1768" priority="703"/>
  </conditionalFormatting>
  <conditionalFormatting sqref="B3270">
    <cfRule type="duplicateValues" dxfId="1767" priority="701"/>
  </conditionalFormatting>
  <conditionalFormatting sqref="C3270">
    <cfRule type="duplicateValues" dxfId="1766" priority="702"/>
  </conditionalFormatting>
  <conditionalFormatting sqref="B3271:B3272">
    <cfRule type="duplicateValues" dxfId="1765" priority="699"/>
  </conditionalFormatting>
  <conditionalFormatting sqref="C3271:C3272">
    <cfRule type="duplicateValues" dxfId="1764" priority="700"/>
  </conditionalFormatting>
  <conditionalFormatting sqref="B3273:B3275">
    <cfRule type="duplicateValues" dxfId="1763" priority="697"/>
  </conditionalFormatting>
  <conditionalFormatting sqref="C3273:C3275">
    <cfRule type="duplicateValues" dxfId="1762" priority="698"/>
  </conditionalFormatting>
  <conditionalFormatting sqref="B3276">
    <cfRule type="duplicateValues" dxfId="1761" priority="695"/>
  </conditionalFormatting>
  <conditionalFormatting sqref="C3276">
    <cfRule type="duplicateValues" dxfId="1760" priority="696"/>
  </conditionalFormatting>
  <conditionalFormatting sqref="B3277">
    <cfRule type="duplicateValues" dxfId="1759" priority="693"/>
  </conditionalFormatting>
  <conditionalFormatting sqref="C3277">
    <cfRule type="duplicateValues" dxfId="1758" priority="694"/>
  </conditionalFormatting>
  <conditionalFormatting sqref="B3278">
    <cfRule type="duplicateValues" dxfId="1757" priority="691"/>
  </conditionalFormatting>
  <conditionalFormatting sqref="C3278">
    <cfRule type="duplicateValues" dxfId="1756" priority="692"/>
  </conditionalFormatting>
  <conditionalFormatting sqref="B3279:B3280">
    <cfRule type="duplicateValues" dxfId="1755" priority="689"/>
  </conditionalFormatting>
  <conditionalFormatting sqref="C3279:C3280">
    <cfRule type="duplicateValues" dxfId="1754" priority="690"/>
  </conditionalFormatting>
  <conditionalFormatting sqref="C3281">
    <cfRule type="duplicateValues" dxfId="1753" priority="688"/>
  </conditionalFormatting>
  <conditionalFormatting sqref="C3282">
    <cfRule type="duplicateValues" dxfId="1752" priority="687"/>
  </conditionalFormatting>
  <conditionalFormatting sqref="B4003">
    <cfRule type="duplicateValues" dxfId="1751" priority="685"/>
  </conditionalFormatting>
  <conditionalFormatting sqref="C4003">
    <cfRule type="duplicateValues" dxfId="1750" priority="686"/>
  </conditionalFormatting>
  <conditionalFormatting sqref="C4004">
    <cfRule type="duplicateValues" dxfId="1749" priority="684"/>
  </conditionalFormatting>
  <conditionalFormatting sqref="C4179">
    <cfRule type="duplicateValues" dxfId="1748" priority="683"/>
  </conditionalFormatting>
  <conditionalFormatting sqref="B4239">
    <cfRule type="duplicateValues" dxfId="1747" priority="681"/>
  </conditionalFormatting>
  <conditionalFormatting sqref="C4239">
    <cfRule type="duplicateValues" dxfId="1746" priority="682"/>
  </conditionalFormatting>
  <conditionalFormatting sqref="B1338">
    <cfRule type="duplicateValues" dxfId="1745" priority="679"/>
  </conditionalFormatting>
  <conditionalFormatting sqref="C1338">
    <cfRule type="duplicateValues" dxfId="1744" priority="680"/>
  </conditionalFormatting>
  <conditionalFormatting sqref="B1339">
    <cfRule type="duplicateValues" dxfId="1743" priority="677"/>
  </conditionalFormatting>
  <conditionalFormatting sqref="C1339">
    <cfRule type="duplicateValues" dxfId="1742" priority="678"/>
  </conditionalFormatting>
  <conditionalFormatting sqref="B1340">
    <cfRule type="duplicateValues" dxfId="1741" priority="675"/>
  </conditionalFormatting>
  <conditionalFormatting sqref="C1340">
    <cfRule type="duplicateValues" dxfId="1740" priority="676"/>
  </conditionalFormatting>
  <conditionalFormatting sqref="B1341:B1342">
    <cfRule type="duplicateValues" dxfId="1739" priority="673"/>
  </conditionalFormatting>
  <conditionalFormatting sqref="C1341:C1342">
    <cfRule type="duplicateValues" dxfId="1738" priority="674"/>
  </conditionalFormatting>
  <conditionalFormatting sqref="B3286:B3287">
    <cfRule type="duplicateValues" dxfId="1737" priority="671"/>
  </conditionalFormatting>
  <conditionalFormatting sqref="C3286:C3288">
    <cfRule type="duplicateValues" dxfId="1736" priority="672"/>
  </conditionalFormatting>
  <conditionalFormatting sqref="B3289:B3290">
    <cfRule type="duplicateValues" dxfId="1735" priority="669"/>
  </conditionalFormatting>
  <conditionalFormatting sqref="C3289:C3290">
    <cfRule type="duplicateValues" dxfId="1734" priority="670"/>
  </conditionalFormatting>
  <conditionalFormatting sqref="B3291">
    <cfRule type="duplicateValues" dxfId="1733" priority="667"/>
  </conditionalFormatting>
  <conditionalFormatting sqref="C3291">
    <cfRule type="duplicateValues" dxfId="1732" priority="668"/>
  </conditionalFormatting>
  <conditionalFormatting sqref="B3292">
    <cfRule type="duplicateValues" dxfId="1731" priority="665"/>
  </conditionalFormatting>
  <conditionalFormatting sqref="C3292">
    <cfRule type="duplicateValues" dxfId="1730" priority="666"/>
  </conditionalFormatting>
  <conditionalFormatting sqref="B4007">
    <cfRule type="duplicateValues" dxfId="1729" priority="663"/>
  </conditionalFormatting>
  <conditionalFormatting sqref="C4007">
    <cfRule type="duplicateValues" dxfId="1728" priority="664"/>
  </conditionalFormatting>
  <conditionalFormatting sqref="B4008">
    <cfRule type="duplicateValues" dxfId="1727" priority="661"/>
  </conditionalFormatting>
  <conditionalFormatting sqref="C4008">
    <cfRule type="duplicateValues" dxfId="1726" priority="662"/>
  </conditionalFormatting>
  <conditionalFormatting sqref="B847">
    <cfRule type="duplicateValues" dxfId="1725" priority="660"/>
  </conditionalFormatting>
  <conditionalFormatting sqref="C847">
    <cfRule type="duplicateValues" dxfId="1724" priority="659"/>
  </conditionalFormatting>
  <conditionalFormatting sqref="B848">
    <cfRule type="duplicateValues" dxfId="1723" priority="658"/>
  </conditionalFormatting>
  <conditionalFormatting sqref="C848">
    <cfRule type="duplicateValues" dxfId="1722" priority="657"/>
  </conditionalFormatting>
  <conditionalFormatting sqref="B1345:B1349">
    <cfRule type="duplicateValues" dxfId="1721" priority="656"/>
  </conditionalFormatting>
  <conditionalFormatting sqref="C1345:C1349">
    <cfRule type="duplicateValues" dxfId="1720" priority="655"/>
  </conditionalFormatting>
  <conditionalFormatting sqref="B1350:B1351">
    <cfRule type="duplicateValues" dxfId="1719" priority="654"/>
  </conditionalFormatting>
  <conditionalFormatting sqref="C1350:C1351">
    <cfRule type="duplicateValues" dxfId="1718" priority="653"/>
  </conditionalFormatting>
  <conditionalFormatting sqref="B1352">
    <cfRule type="duplicateValues" dxfId="1717" priority="652"/>
  </conditionalFormatting>
  <conditionalFormatting sqref="C1352">
    <cfRule type="duplicateValues" dxfId="1716" priority="651"/>
  </conditionalFormatting>
  <conditionalFormatting sqref="B1353">
    <cfRule type="duplicateValues" dxfId="1715" priority="650"/>
  </conditionalFormatting>
  <conditionalFormatting sqref="C1353">
    <cfRule type="duplicateValues" dxfId="1714" priority="649"/>
  </conditionalFormatting>
  <conditionalFormatting sqref="B1354">
    <cfRule type="duplicateValues" dxfId="1713" priority="648"/>
  </conditionalFormatting>
  <conditionalFormatting sqref="C1354">
    <cfRule type="duplicateValues" dxfId="1712" priority="647"/>
  </conditionalFormatting>
  <conditionalFormatting sqref="B1355:B1356">
    <cfRule type="duplicateValues" dxfId="1711" priority="646"/>
  </conditionalFormatting>
  <conditionalFormatting sqref="C1355:C1356">
    <cfRule type="duplicateValues" dxfId="1710" priority="645"/>
  </conditionalFormatting>
  <conditionalFormatting sqref="B1357">
    <cfRule type="duplicateValues" dxfId="1709" priority="644"/>
  </conditionalFormatting>
  <conditionalFormatting sqref="C1357">
    <cfRule type="duplicateValues" dxfId="1708" priority="643"/>
  </conditionalFormatting>
  <conditionalFormatting sqref="B1358:B1364">
    <cfRule type="duplicateValues" dxfId="1707" priority="642"/>
  </conditionalFormatting>
  <conditionalFormatting sqref="C1358:C1364">
    <cfRule type="duplicateValues" dxfId="1706" priority="641"/>
  </conditionalFormatting>
  <conditionalFormatting sqref="B851">
    <cfRule type="duplicateValues" dxfId="1705" priority="640"/>
  </conditionalFormatting>
  <conditionalFormatting sqref="C851">
    <cfRule type="duplicateValues" dxfId="1704" priority="639"/>
  </conditionalFormatting>
  <conditionalFormatting sqref="B852">
    <cfRule type="duplicateValues" dxfId="1703" priority="638"/>
  </conditionalFormatting>
  <conditionalFormatting sqref="C852">
    <cfRule type="duplicateValues" dxfId="1702" priority="637"/>
  </conditionalFormatting>
  <conditionalFormatting sqref="B853">
    <cfRule type="duplicateValues" dxfId="1701" priority="636"/>
  </conditionalFormatting>
  <conditionalFormatting sqref="C853">
    <cfRule type="duplicateValues" dxfId="1700" priority="635"/>
  </conditionalFormatting>
  <conditionalFormatting sqref="B3295">
    <cfRule type="duplicateValues" dxfId="1699" priority="634"/>
  </conditionalFormatting>
  <conditionalFormatting sqref="C3295">
    <cfRule type="duplicateValues" dxfId="1698" priority="633"/>
  </conditionalFormatting>
  <conditionalFormatting sqref="B3296">
    <cfRule type="duplicateValues" dxfId="1697" priority="632"/>
  </conditionalFormatting>
  <conditionalFormatting sqref="C3296">
    <cfRule type="duplicateValues" dxfId="1696" priority="631"/>
  </conditionalFormatting>
  <conditionalFormatting sqref="B3297">
    <cfRule type="duplicateValues" dxfId="1695" priority="630"/>
  </conditionalFormatting>
  <conditionalFormatting sqref="C3297">
    <cfRule type="duplicateValues" dxfId="1694" priority="629"/>
  </conditionalFormatting>
  <conditionalFormatting sqref="B3298">
    <cfRule type="duplicateValues" dxfId="1693" priority="628"/>
  </conditionalFormatting>
  <conditionalFormatting sqref="C3298">
    <cfRule type="duplicateValues" dxfId="1692" priority="627"/>
  </conditionalFormatting>
  <conditionalFormatting sqref="B3299">
    <cfRule type="duplicateValues" dxfId="1691" priority="626"/>
  </conditionalFormatting>
  <conditionalFormatting sqref="C3299">
    <cfRule type="duplicateValues" dxfId="1690" priority="625"/>
  </conditionalFormatting>
  <conditionalFormatting sqref="B3300">
    <cfRule type="duplicateValues" dxfId="1689" priority="624"/>
  </conditionalFormatting>
  <conditionalFormatting sqref="C3300">
    <cfRule type="duplicateValues" dxfId="1688" priority="623"/>
  </conditionalFormatting>
  <conditionalFormatting sqref="B3301">
    <cfRule type="duplicateValues" dxfId="1687" priority="622"/>
  </conditionalFormatting>
  <conditionalFormatting sqref="C3301">
    <cfRule type="duplicateValues" dxfId="1686" priority="621"/>
  </conditionalFormatting>
  <conditionalFormatting sqref="B857">
    <cfRule type="duplicateValues" dxfId="1685" priority="618"/>
  </conditionalFormatting>
  <conditionalFormatting sqref="B858:B862">
    <cfRule type="duplicateValues" dxfId="1684" priority="619"/>
  </conditionalFormatting>
  <conditionalFormatting sqref="C858:C862">
    <cfRule type="duplicateValues" dxfId="1683" priority="620"/>
  </conditionalFormatting>
  <conditionalFormatting sqref="C1370:C1371">
    <cfRule type="duplicateValues" dxfId="1682" priority="616"/>
  </conditionalFormatting>
  <conditionalFormatting sqref="B1367:B1371">
    <cfRule type="duplicateValues" dxfId="1681" priority="617"/>
  </conditionalFormatting>
  <conditionalFormatting sqref="B1947">
    <cfRule type="duplicateValues" dxfId="1680" priority="615"/>
  </conditionalFormatting>
  <conditionalFormatting sqref="B3305:B3312">
    <cfRule type="duplicateValues" dxfId="1679" priority="614"/>
  </conditionalFormatting>
  <conditionalFormatting sqref="B4009">
    <cfRule type="duplicateValues" dxfId="1678" priority="613"/>
  </conditionalFormatting>
  <conditionalFormatting sqref="C262">
    <cfRule type="duplicateValues" dxfId="1677" priority="611"/>
  </conditionalFormatting>
  <conditionalFormatting sqref="B262">
    <cfRule type="duplicateValues" dxfId="1676" priority="612"/>
  </conditionalFormatting>
  <conditionalFormatting sqref="B194:B195">
    <cfRule type="duplicateValues" dxfId="1675" priority="610"/>
  </conditionalFormatting>
  <conditionalFormatting sqref="B418:B419">
    <cfRule type="duplicateValues" dxfId="1674" priority="609"/>
  </conditionalFormatting>
  <conditionalFormatting sqref="C420">
    <cfRule type="duplicateValues" dxfId="1673" priority="607"/>
  </conditionalFormatting>
  <conditionalFormatting sqref="C421">
    <cfRule type="duplicateValues" dxfId="1672" priority="606"/>
  </conditionalFormatting>
  <conditionalFormatting sqref="B420:B421">
    <cfRule type="duplicateValues" dxfId="1671" priority="608"/>
  </conditionalFormatting>
  <conditionalFormatting sqref="B866:B869">
    <cfRule type="duplicateValues" dxfId="1670" priority="605"/>
  </conditionalFormatting>
  <conditionalFormatting sqref="C870:C873">
    <cfRule type="duplicateValues" dxfId="1669" priority="603"/>
  </conditionalFormatting>
  <conditionalFormatting sqref="B870:B873">
    <cfRule type="duplicateValues" dxfId="1668" priority="604"/>
  </conditionalFormatting>
  <conditionalFormatting sqref="C874:C877">
    <cfRule type="duplicateValues" dxfId="1667" priority="601"/>
  </conditionalFormatting>
  <conditionalFormatting sqref="C878">
    <cfRule type="duplicateValues" dxfId="1666" priority="600"/>
  </conditionalFormatting>
  <conditionalFormatting sqref="B874:B878">
    <cfRule type="duplicateValues" dxfId="1665" priority="602"/>
  </conditionalFormatting>
  <conditionalFormatting sqref="C879">
    <cfRule type="duplicateValues" dxfId="1664" priority="598"/>
  </conditionalFormatting>
  <conditionalFormatting sqref="B879">
    <cfRule type="duplicateValues" dxfId="1663" priority="599"/>
  </conditionalFormatting>
  <conditionalFormatting sqref="B880">
    <cfRule type="duplicateValues" dxfId="1662" priority="597"/>
  </conditionalFormatting>
  <conditionalFormatting sqref="C1374:C1376">
    <cfRule type="duplicateValues" dxfId="1661" priority="595"/>
  </conditionalFormatting>
  <conditionalFormatting sqref="B1374:B1376">
    <cfRule type="duplicateValues" dxfId="1660" priority="596"/>
  </conditionalFormatting>
  <conditionalFormatting sqref="C1377">
    <cfRule type="cellIs" dxfId="1659" priority="593" stopIfTrue="1" operator="equal">
      <formula>0</formula>
    </cfRule>
  </conditionalFormatting>
  <conditionalFormatting sqref="B1377">
    <cfRule type="duplicateValues" dxfId="1658" priority="594"/>
  </conditionalFormatting>
  <conditionalFormatting sqref="C1378">
    <cfRule type="duplicateValues" dxfId="1657" priority="591"/>
  </conditionalFormatting>
  <conditionalFormatting sqref="B1378">
    <cfRule type="duplicateValues" dxfId="1656" priority="592"/>
  </conditionalFormatting>
  <conditionalFormatting sqref="C1379">
    <cfRule type="duplicateValues" dxfId="1655" priority="589"/>
  </conditionalFormatting>
  <conditionalFormatting sqref="B1379">
    <cfRule type="duplicateValues" dxfId="1654" priority="590"/>
  </conditionalFormatting>
  <conditionalFormatting sqref="C1380">
    <cfRule type="duplicateValues" dxfId="1653" priority="587"/>
  </conditionalFormatting>
  <conditionalFormatting sqref="B1380">
    <cfRule type="duplicateValues" dxfId="1652" priority="588"/>
  </conditionalFormatting>
  <conditionalFormatting sqref="C1381">
    <cfRule type="duplicateValues" dxfId="1651" priority="585"/>
  </conditionalFormatting>
  <conditionalFormatting sqref="B1381">
    <cfRule type="duplicateValues" dxfId="1650" priority="586"/>
  </conditionalFormatting>
  <conditionalFormatting sqref="B1382">
    <cfRule type="duplicateValues" dxfId="1649" priority="584"/>
  </conditionalFormatting>
  <conditionalFormatting sqref="B1383">
    <cfRule type="duplicateValues" dxfId="1648" priority="583"/>
  </conditionalFormatting>
  <conditionalFormatting sqref="C1384">
    <cfRule type="duplicateValues" dxfId="1647" priority="581"/>
  </conditionalFormatting>
  <conditionalFormatting sqref="B1384">
    <cfRule type="duplicateValues" dxfId="1646" priority="582"/>
  </conditionalFormatting>
  <conditionalFormatting sqref="C1385">
    <cfRule type="duplicateValues" dxfId="1645" priority="579"/>
  </conditionalFormatting>
  <conditionalFormatting sqref="B1385">
    <cfRule type="duplicateValues" dxfId="1644" priority="580"/>
  </conditionalFormatting>
  <conditionalFormatting sqref="C1386">
    <cfRule type="duplicateValues" dxfId="1643" priority="577"/>
  </conditionalFormatting>
  <conditionalFormatting sqref="B1386">
    <cfRule type="duplicateValues" dxfId="1642" priority="578"/>
  </conditionalFormatting>
  <conditionalFormatting sqref="C1387">
    <cfRule type="duplicateValues" dxfId="1641" priority="575"/>
  </conditionalFormatting>
  <conditionalFormatting sqref="B1387">
    <cfRule type="duplicateValues" dxfId="1640" priority="576"/>
  </conditionalFormatting>
  <conditionalFormatting sqref="C1388">
    <cfRule type="duplicateValues" dxfId="1639" priority="573"/>
  </conditionalFormatting>
  <conditionalFormatting sqref="B1388">
    <cfRule type="duplicateValues" dxfId="1638" priority="574"/>
  </conditionalFormatting>
  <conditionalFormatting sqref="B1389">
    <cfRule type="duplicateValues" dxfId="1637" priority="572"/>
  </conditionalFormatting>
  <conditionalFormatting sqref="B1633:B1634">
    <cfRule type="duplicateValues" dxfId="1636" priority="571"/>
  </conditionalFormatting>
  <conditionalFormatting sqref="C1635">
    <cfRule type="duplicateValues" dxfId="1635" priority="569"/>
  </conditionalFormatting>
  <conditionalFormatting sqref="B1635">
    <cfRule type="duplicateValues" dxfId="1634" priority="570"/>
  </conditionalFormatting>
  <conditionalFormatting sqref="B1636">
    <cfRule type="duplicateValues" dxfId="1633" priority="568"/>
  </conditionalFormatting>
  <conditionalFormatting sqref="B1831">
    <cfRule type="duplicateValues" dxfId="1632" priority="567"/>
  </conditionalFormatting>
  <conditionalFormatting sqref="C1948">
    <cfRule type="duplicateValues" dxfId="1631" priority="565"/>
  </conditionalFormatting>
  <conditionalFormatting sqref="B1948">
    <cfRule type="duplicateValues" dxfId="1630" priority="566"/>
  </conditionalFormatting>
  <conditionalFormatting sqref="B2074">
    <cfRule type="duplicateValues" dxfId="1629" priority="564"/>
  </conditionalFormatting>
  <conditionalFormatting sqref="B2075">
    <cfRule type="duplicateValues" dxfId="1628" priority="563"/>
  </conditionalFormatting>
  <conditionalFormatting sqref="B2199:B2200">
    <cfRule type="duplicateValues" dxfId="1627" priority="562"/>
  </conditionalFormatting>
  <conditionalFormatting sqref="C2807:C2812">
    <cfRule type="duplicateValues" dxfId="1626" priority="560"/>
  </conditionalFormatting>
  <conditionalFormatting sqref="B2807:B2812">
    <cfRule type="duplicateValues" dxfId="1625" priority="561"/>
  </conditionalFormatting>
  <conditionalFormatting sqref="C2813">
    <cfRule type="duplicateValues" dxfId="1624" priority="558"/>
  </conditionalFormatting>
  <conditionalFormatting sqref="B2813">
    <cfRule type="duplicateValues" dxfId="1623" priority="559"/>
  </conditionalFormatting>
  <conditionalFormatting sqref="C2814">
    <cfRule type="duplicateValues" dxfId="1622" priority="556"/>
  </conditionalFormatting>
  <conditionalFormatting sqref="B2814">
    <cfRule type="duplicateValues" dxfId="1621" priority="557"/>
  </conditionalFormatting>
  <conditionalFormatting sqref="C2815">
    <cfRule type="duplicateValues" dxfId="1620" priority="554"/>
  </conditionalFormatting>
  <conditionalFormatting sqref="B2815:B2816">
    <cfRule type="duplicateValues" dxfId="1619" priority="555"/>
  </conditionalFormatting>
  <conditionalFormatting sqref="B2817">
    <cfRule type="duplicateValues" dxfId="1618" priority="553"/>
  </conditionalFormatting>
  <conditionalFormatting sqref="C2818">
    <cfRule type="duplicateValues" dxfId="1617" priority="551"/>
  </conditionalFormatting>
  <conditionalFormatting sqref="B2818">
    <cfRule type="duplicateValues" dxfId="1616" priority="552"/>
  </conditionalFormatting>
  <conditionalFormatting sqref="C2819">
    <cfRule type="duplicateValues" dxfId="1615" priority="549"/>
  </conditionalFormatting>
  <conditionalFormatting sqref="B2819">
    <cfRule type="duplicateValues" dxfId="1614" priority="550"/>
  </conditionalFormatting>
  <conditionalFormatting sqref="C2821">
    <cfRule type="duplicateValues" dxfId="1613" priority="546"/>
  </conditionalFormatting>
  <conditionalFormatting sqref="C2820">
    <cfRule type="duplicateValues" dxfId="1612" priority="547"/>
  </conditionalFormatting>
  <conditionalFormatting sqref="B2820:B2821">
    <cfRule type="duplicateValues" dxfId="1611" priority="548"/>
  </conditionalFormatting>
  <conditionalFormatting sqref="C2823">
    <cfRule type="duplicateValues" dxfId="1610" priority="543"/>
  </conditionalFormatting>
  <conditionalFormatting sqref="C2822">
    <cfRule type="duplicateValues" dxfId="1609" priority="544"/>
  </conditionalFormatting>
  <conditionalFormatting sqref="B2822:B2823">
    <cfRule type="duplicateValues" dxfId="1608" priority="545"/>
  </conditionalFormatting>
  <conditionalFormatting sqref="C2824">
    <cfRule type="duplicateValues" dxfId="1607" priority="541"/>
  </conditionalFormatting>
  <conditionalFormatting sqref="C2825">
    <cfRule type="duplicateValues" dxfId="1606" priority="540"/>
  </conditionalFormatting>
  <conditionalFormatting sqref="C2826">
    <cfRule type="duplicateValues" dxfId="1605" priority="539"/>
  </conditionalFormatting>
  <conditionalFormatting sqref="C2827">
    <cfRule type="duplicateValues" dxfId="1604" priority="538"/>
  </conditionalFormatting>
  <conditionalFormatting sqref="C2828">
    <cfRule type="duplicateValues" dxfId="1603" priority="537"/>
  </conditionalFormatting>
  <conditionalFormatting sqref="B2824:B2828">
    <cfRule type="duplicateValues" dxfId="1602" priority="542"/>
  </conditionalFormatting>
  <conditionalFormatting sqref="B2829">
    <cfRule type="duplicateValues" dxfId="1601" priority="536"/>
  </conditionalFormatting>
  <conditionalFormatting sqref="B4012">
    <cfRule type="duplicateValues" dxfId="1600" priority="535"/>
  </conditionalFormatting>
  <conditionalFormatting sqref="C4181">
    <cfRule type="duplicateValues" dxfId="1599" priority="533"/>
  </conditionalFormatting>
  <conditionalFormatting sqref="B4181">
    <cfRule type="duplicateValues" dxfId="1598" priority="534"/>
  </conditionalFormatting>
  <conditionalFormatting sqref="C371">
    <cfRule type="cellIs" dxfId="1597" priority="531" stopIfTrue="1" operator="equal">
      <formula>0</formula>
    </cfRule>
  </conditionalFormatting>
  <conditionalFormatting sqref="B371">
    <cfRule type="duplicateValues" dxfId="1596" priority="532"/>
  </conditionalFormatting>
  <conditionalFormatting sqref="B1394">
    <cfRule type="duplicateValues" dxfId="1595" priority="530"/>
  </conditionalFormatting>
  <conditionalFormatting sqref="B1395">
    <cfRule type="duplicateValues" dxfId="1594" priority="529"/>
  </conditionalFormatting>
  <conditionalFormatting sqref="B1396">
    <cfRule type="duplicateValues" dxfId="1593" priority="528"/>
  </conditionalFormatting>
  <conditionalFormatting sqref="C1398">
    <cfRule type="cellIs" dxfId="1592" priority="527" stopIfTrue="1" operator="equal">
      <formula>0</formula>
    </cfRule>
  </conditionalFormatting>
  <conditionalFormatting sqref="B1399">
    <cfRule type="duplicateValues" dxfId="1591" priority="526"/>
  </conditionalFormatting>
  <conditionalFormatting sqref="B1639">
    <cfRule type="duplicateValues" dxfId="1590" priority="525"/>
  </conditionalFormatting>
  <conditionalFormatting sqref="B1640">
    <cfRule type="duplicateValues" dxfId="1589" priority="524"/>
  </conditionalFormatting>
  <conditionalFormatting sqref="C1641">
    <cfRule type="cellIs" dxfId="1588" priority="523" stopIfTrue="1" operator="equal">
      <formula>0</formula>
    </cfRule>
  </conditionalFormatting>
  <conditionalFormatting sqref="B1642:B1644">
    <cfRule type="duplicateValues" dxfId="1587" priority="522"/>
  </conditionalFormatting>
  <conditionalFormatting sqref="C1832">
    <cfRule type="cellIs" dxfId="1586" priority="521" stopIfTrue="1" operator="equal">
      <formula>0</formula>
    </cfRule>
  </conditionalFormatting>
  <conditionalFormatting sqref="C1949">
    <cfRule type="cellIs" dxfId="1585" priority="520" stopIfTrue="1" operator="equal">
      <formula>0</formula>
    </cfRule>
  </conditionalFormatting>
  <conditionalFormatting sqref="B1950">
    <cfRule type="duplicateValues" dxfId="1584" priority="519"/>
  </conditionalFormatting>
  <conditionalFormatting sqref="B2076">
    <cfRule type="duplicateValues" dxfId="1583" priority="518"/>
  </conditionalFormatting>
  <conditionalFormatting sqref="B2077">
    <cfRule type="duplicateValues" dxfId="1582" priority="517"/>
  </conditionalFormatting>
  <conditionalFormatting sqref="B2203:B2204">
    <cfRule type="duplicateValues" dxfId="1581" priority="516"/>
  </conditionalFormatting>
  <conditionalFormatting sqref="B2306">
    <cfRule type="duplicateValues" dxfId="1580" priority="515"/>
  </conditionalFormatting>
  <conditionalFormatting sqref="B2833">
    <cfRule type="duplicateValues" dxfId="1579" priority="514"/>
  </conditionalFormatting>
  <conditionalFormatting sqref="B2834">
    <cfRule type="duplicateValues" dxfId="1578" priority="513"/>
  </conditionalFormatting>
  <conditionalFormatting sqref="B2836:B2837">
    <cfRule type="duplicateValues" dxfId="1577" priority="512"/>
  </conditionalFormatting>
  <conditionalFormatting sqref="B2838">
    <cfRule type="duplicateValues" dxfId="1576" priority="511"/>
  </conditionalFormatting>
  <conditionalFormatting sqref="C3315">
    <cfRule type="cellIs" dxfId="1575" priority="510" stopIfTrue="1" operator="equal">
      <formula>0</formula>
    </cfRule>
  </conditionalFormatting>
  <conditionalFormatting sqref="C4183">
    <cfRule type="cellIs" dxfId="1574" priority="509" stopIfTrue="1" operator="equal">
      <formula>0</formula>
    </cfRule>
  </conditionalFormatting>
  <conditionalFormatting sqref="B4240">
    <cfRule type="duplicateValues" dxfId="1573" priority="508"/>
  </conditionalFormatting>
  <conditionalFormatting sqref="C882">
    <cfRule type="cellIs" dxfId="1572" priority="507" stopIfTrue="1" operator="equal">
      <formula>0</formula>
    </cfRule>
  </conditionalFormatting>
  <conditionalFormatting sqref="C372">
    <cfRule type="duplicateValues" dxfId="1571" priority="505"/>
  </conditionalFormatting>
  <conditionalFormatting sqref="B372">
    <cfRule type="duplicateValues" dxfId="1570" priority="506"/>
  </conditionalFormatting>
  <conditionalFormatting sqref="B886">
    <cfRule type="duplicateValues" dxfId="1569" priority="503"/>
  </conditionalFormatting>
  <conditionalFormatting sqref="C886">
    <cfRule type="duplicateValues" dxfId="1568" priority="504"/>
  </conditionalFormatting>
  <conditionalFormatting sqref="B887">
    <cfRule type="duplicateValues" dxfId="1567" priority="501"/>
  </conditionalFormatting>
  <conditionalFormatting sqref="C887">
    <cfRule type="duplicateValues" dxfId="1566" priority="502"/>
  </conditionalFormatting>
  <conditionalFormatting sqref="B888">
    <cfRule type="duplicateValues" dxfId="1565" priority="499"/>
  </conditionalFormatting>
  <conditionalFormatting sqref="C888">
    <cfRule type="duplicateValues" dxfId="1564" priority="500"/>
  </conditionalFormatting>
  <conditionalFormatting sqref="C889">
    <cfRule type="duplicateValues" dxfId="1563" priority="497"/>
  </conditionalFormatting>
  <conditionalFormatting sqref="B889">
    <cfRule type="duplicateValues" dxfId="1562" priority="498"/>
  </conditionalFormatting>
  <conditionalFormatting sqref="C890">
    <cfRule type="duplicateValues" dxfId="1561" priority="495"/>
  </conditionalFormatting>
  <conditionalFormatting sqref="B890">
    <cfRule type="duplicateValues" dxfId="1560" priority="496"/>
  </conditionalFormatting>
  <conditionalFormatting sqref="C891">
    <cfRule type="duplicateValues" dxfId="1559" priority="493"/>
  </conditionalFormatting>
  <conditionalFormatting sqref="B891">
    <cfRule type="duplicateValues" dxfId="1558" priority="494"/>
  </conditionalFormatting>
  <conditionalFormatting sqref="B1403">
    <cfRule type="duplicateValues" dxfId="1557" priority="491"/>
  </conditionalFormatting>
  <conditionalFormatting sqref="C1403">
    <cfRule type="duplicateValues" dxfId="1556" priority="492"/>
  </conditionalFormatting>
  <conditionalFormatting sqref="C1404">
    <cfRule type="duplicateValues" dxfId="1555" priority="489"/>
  </conditionalFormatting>
  <conditionalFormatting sqref="B1404">
    <cfRule type="duplicateValues" dxfId="1554" priority="490"/>
  </conditionalFormatting>
  <conditionalFormatting sqref="C1405">
    <cfRule type="duplicateValues" dxfId="1553" priority="487"/>
  </conditionalFormatting>
  <conditionalFormatting sqref="B1405">
    <cfRule type="duplicateValues" dxfId="1552" priority="488"/>
  </conditionalFormatting>
  <conditionalFormatting sqref="C1406">
    <cfRule type="duplicateValues" dxfId="1551" priority="485"/>
  </conditionalFormatting>
  <conditionalFormatting sqref="B1406">
    <cfRule type="duplicateValues" dxfId="1550" priority="486"/>
  </conditionalFormatting>
  <conditionalFormatting sqref="C1407">
    <cfRule type="duplicateValues" dxfId="1549" priority="483"/>
  </conditionalFormatting>
  <conditionalFormatting sqref="B1407">
    <cfRule type="duplicateValues" dxfId="1548" priority="484"/>
  </conditionalFormatting>
  <conditionalFormatting sqref="C1408">
    <cfRule type="duplicateValues" dxfId="1547" priority="481"/>
  </conditionalFormatting>
  <conditionalFormatting sqref="B1408">
    <cfRule type="duplicateValues" dxfId="1546" priority="482"/>
  </conditionalFormatting>
  <conditionalFormatting sqref="C1409">
    <cfRule type="duplicateValues" dxfId="1545" priority="479"/>
  </conditionalFormatting>
  <conditionalFormatting sqref="B1409">
    <cfRule type="duplicateValues" dxfId="1544" priority="480"/>
  </conditionalFormatting>
  <conditionalFormatting sqref="C1410">
    <cfRule type="duplicateValues" dxfId="1543" priority="477"/>
  </conditionalFormatting>
  <conditionalFormatting sqref="B1410">
    <cfRule type="duplicateValues" dxfId="1542" priority="478"/>
  </conditionalFormatting>
  <conditionalFormatting sqref="C1411">
    <cfRule type="duplicateValues" dxfId="1541" priority="475"/>
  </conditionalFormatting>
  <conditionalFormatting sqref="B1411">
    <cfRule type="duplicateValues" dxfId="1540" priority="476"/>
  </conditionalFormatting>
  <conditionalFormatting sqref="C1412">
    <cfRule type="duplicateValues" dxfId="1539" priority="473"/>
  </conditionalFormatting>
  <conditionalFormatting sqref="B1412">
    <cfRule type="duplicateValues" dxfId="1538" priority="474"/>
  </conditionalFormatting>
  <conditionalFormatting sqref="C1413:C1416">
    <cfRule type="duplicateValues" dxfId="1537" priority="471"/>
  </conditionalFormatting>
  <conditionalFormatting sqref="B1413:B1416">
    <cfRule type="duplicateValues" dxfId="1536" priority="472"/>
  </conditionalFormatting>
  <conditionalFormatting sqref="C1647">
    <cfRule type="duplicateValues" dxfId="1535" priority="469"/>
  </conditionalFormatting>
  <conditionalFormatting sqref="B1647">
    <cfRule type="duplicateValues" dxfId="1534" priority="470"/>
  </conditionalFormatting>
  <conditionalFormatting sqref="B1952">
    <cfRule type="duplicateValues" dxfId="1533" priority="467"/>
  </conditionalFormatting>
  <conditionalFormatting sqref="C1952">
    <cfRule type="duplicateValues" dxfId="1532" priority="468"/>
  </conditionalFormatting>
  <conditionalFormatting sqref="B1953">
    <cfRule type="duplicateValues" dxfId="1531" priority="465"/>
  </conditionalFormatting>
  <conditionalFormatting sqref="C1953">
    <cfRule type="duplicateValues" dxfId="1530" priority="466"/>
  </conditionalFormatting>
  <conditionalFormatting sqref="B2081">
    <cfRule type="duplicateValues" dxfId="1529" priority="463"/>
  </conditionalFormatting>
  <conditionalFormatting sqref="C2081">
    <cfRule type="duplicateValues" dxfId="1528" priority="464"/>
  </conditionalFormatting>
  <conditionalFormatting sqref="C2082">
    <cfRule type="duplicateValues" dxfId="1527" priority="461"/>
  </conditionalFormatting>
  <conditionalFormatting sqref="B2082">
    <cfRule type="duplicateValues" dxfId="1526" priority="462"/>
  </conditionalFormatting>
  <conditionalFormatting sqref="B2433">
    <cfRule type="duplicateValues" dxfId="1525" priority="459"/>
  </conditionalFormatting>
  <conditionalFormatting sqref="C2433">
    <cfRule type="duplicateValues" dxfId="1524" priority="460"/>
  </conditionalFormatting>
  <conditionalFormatting sqref="B2842:B2843">
    <cfRule type="duplicateValues" dxfId="1523" priority="457"/>
  </conditionalFormatting>
  <conditionalFormatting sqref="C2842:C2843">
    <cfRule type="duplicateValues" dxfId="1522" priority="458"/>
  </conditionalFormatting>
  <conditionalFormatting sqref="B2844:B2845">
    <cfRule type="duplicateValues" dxfId="1521" priority="455"/>
  </conditionalFormatting>
  <conditionalFormatting sqref="C2844:C2845">
    <cfRule type="duplicateValues" dxfId="1520" priority="456"/>
  </conditionalFormatting>
  <conditionalFormatting sqref="B2846:B2847">
    <cfRule type="duplicateValues" dxfId="1519" priority="453"/>
  </conditionalFormatting>
  <conditionalFormatting sqref="C2846:C2847">
    <cfRule type="duplicateValues" dxfId="1518" priority="454"/>
  </conditionalFormatting>
  <conditionalFormatting sqref="B2848:B2850">
    <cfRule type="duplicateValues" dxfId="1517" priority="451"/>
  </conditionalFormatting>
  <conditionalFormatting sqref="C2848:C2850">
    <cfRule type="duplicateValues" dxfId="1516" priority="452"/>
  </conditionalFormatting>
  <conditionalFormatting sqref="B2851:B2854">
    <cfRule type="duplicateValues" dxfId="1515" priority="449"/>
  </conditionalFormatting>
  <conditionalFormatting sqref="C2851:C2854">
    <cfRule type="duplicateValues" dxfId="1514" priority="450"/>
  </conditionalFormatting>
  <conditionalFormatting sqref="B2855">
    <cfRule type="duplicateValues" dxfId="1513" priority="447"/>
  </conditionalFormatting>
  <conditionalFormatting sqref="C2855">
    <cfRule type="duplicateValues" dxfId="1512" priority="448"/>
  </conditionalFormatting>
  <conditionalFormatting sqref="C2856">
    <cfRule type="duplicateValues" dxfId="1511" priority="445"/>
  </conditionalFormatting>
  <conditionalFormatting sqref="B2856">
    <cfRule type="duplicateValues" dxfId="1510" priority="446"/>
  </conditionalFormatting>
  <conditionalFormatting sqref="C2857">
    <cfRule type="duplicateValues" dxfId="1509" priority="443"/>
  </conditionalFormatting>
  <conditionalFormatting sqref="B2857">
    <cfRule type="duplicateValues" dxfId="1508" priority="444"/>
  </conditionalFormatting>
  <conditionalFormatting sqref="C2858">
    <cfRule type="duplicateValues" dxfId="1507" priority="441"/>
  </conditionalFormatting>
  <conditionalFormatting sqref="B2858">
    <cfRule type="duplicateValues" dxfId="1506" priority="442"/>
  </conditionalFormatting>
  <conditionalFormatting sqref="C2859">
    <cfRule type="duplicateValues" dxfId="1505" priority="439"/>
  </conditionalFormatting>
  <conditionalFormatting sqref="B2859">
    <cfRule type="duplicateValues" dxfId="1504" priority="440"/>
  </conditionalFormatting>
  <conditionalFormatting sqref="C2860">
    <cfRule type="duplicateValues" dxfId="1503" priority="437"/>
  </conditionalFormatting>
  <conditionalFormatting sqref="B2860">
    <cfRule type="duplicateValues" dxfId="1502" priority="438"/>
  </conditionalFormatting>
  <conditionalFormatting sqref="C2861">
    <cfRule type="duplicateValues" dxfId="1501" priority="435"/>
  </conditionalFormatting>
  <conditionalFormatting sqref="B2861">
    <cfRule type="duplicateValues" dxfId="1500" priority="436"/>
  </conditionalFormatting>
  <conditionalFormatting sqref="C2862:C2863">
    <cfRule type="duplicateValues" dxfId="1499" priority="433"/>
  </conditionalFormatting>
  <conditionalFormatting sqref="B2862:B2863">
    <cfRule type="duplicateValues" dxfId="1498" priority="434"/>
  </conditionalFormatting>
  <conditionalFormatting sqref="C2864">
    <cfRule type="duplicateValues" dxfId="1497" priority="431"/>
  </conditionalFormatting>
  <conditionalFormatting sqref="B2864">
    <cfRule type="duplicateValues" dxfId="1496" priority="432"/>
  </conditionalFormatting>
  <conditionalFormatting sqref="C2865">
    <cfRule type="duplicateValues" dxfId="1495" priority="429"/>
  </conditionalFormatting>
  <conditionalFormatting sqref="B2865">
    <cfRule type="duplicateValues" dxfId="1494" priority="430"/>
  </conditionalFormatting>
  <conditionalFormatting sqref="C3318">
    <cfRule type="duplicateValues" dxfId="1493" priority="427"/>
  </conditionalFormatting>
  <conditionalFormatting sqref="B3318">
    <cfRule type="duplicateValues" dxfId="1492" priority="428"/>
  </conditionalFormatting>
  <conditionalFormatting sqref="C3319">
    <cfRule type="duplicateValues" dxfId="1491" priority="425"/>
  </conditionalFormatting>
  <conditionalFormatting sqref="B3319">
    <cfRule type="duplicateValues" dxfId="1490" priority="426"/>
  </conditionalFormatting>
  <conditionalFormatting sqref="C3735">
    <cfRule type="duplicateValues" dxfId="1489" priority="423"/>
  </conditionalFormatting>
  <conditionalFormatting sqref="B3735">
    <cfRule type="duplicateValues" dxfId="1488" priority="424"/>
  </conditionalFormatting>
  <conditionalFormatting sqref="C4015">
    <cfRule type="duplicateValues" dxfId="1487" priority="421"/>
  </conditionalFormatting>
  <conditionalFormatting sqref="B4015">
    <cfRule type="duplicateValues" dxfId="1486" priority="422"/>
  </conditionalFormatting>
  <conditionalFormatting sqref="C4016">
    <cfRule type="duplicateValues" dxfId="1485" priority="419"/>
  </conditionalFormatting>
  <conditionalFormatting sqref="B4016">
    <cfRule type="duplicateValues" dxfId="1484" priority="420"/>
  </conditionalFormatting>
  <conditionalFormatting sqref="C4187">
    <cfRule type="duplicateValues" dxfId="1483" priority="417"/>
  </conditionalFormatting>
  <conditionalFormatting sqref="B4187">
    <cfRule type="duplicateValues" dxfId="1482" priority="418"/>
  </conditionalFormatting>
  <conditionalFormatting sqref="C4188">
    <cfRule type="duplicateValues" dxfId="1481" priority="415"/>
  </conditionalFormatting>
  <conditionalFormatting sqref="B4188">
    <cfRule type="duplicateValues" dxfId="1480" priority="416"/>
  </conditionalFormatting>
  <conditionalFormatting sqref="C4189">
    <cfRule type="duplicateValues" dxfId="1479" priority="413"/>
  </conditionalFormatting>
  <conditionalFormatting sqref="B4189">
    <cfRule type="duplicateValues" dxfId="1478" priority="414"/>
  </conditionalFormatting>
  <conditionalFormatting sqref="C4190">
    <cfRule type="duplicateValues" dxfId="1477" priority="411"/>
  </conditionalFormatting>
  <conditionalFormatting sqref="B4190">
    <cfRule type="duplicateValues" dxfId="1476" priority="412"/>
  </conditionalFormatting>
  <conditionalFormatting sqref="C4298">
    <cfRule type="duplicateValues" dxfId="1475" priority="409"/>
  </conditionalFormatting>
  <conditionalFormatting sqref="B4298">
    <cfRule type="duplicateValues" dxfId="1474" priority="410"/>
  </conditionalFormatting>
  <conditionalFormatting sqref="C1417">
    <cfRule type="duplicateValues" dxfId="1473" priority="407"/>
  </conditionalFormatting>
  <conditionalFormatting sqref="B1417">
    <cfRule type="duplicateValues" dxfId="1472" priority="408"/>
  </conditionalFormatting>
  <conditionalFormatting sqref="C1648">
    <cfRule type="duplicateValues" dxfId="1471" priority="405"/>
  </conditionalFormatting>
  <conditionalFormatting sqref="B1648">
    <cfRule type="duplicateValues" dxfId="1470" priority="406"/>
  </conditionalFormatting>
  <conditionalFormatting sqref="B1421">
    <cfRule type="duplicateValues" dxfId="1469" priority="403"/>
  </conditionalFormatting>
  <conditionalFormatting sqref="C1421">
    <cfRule type="duplicateValues" dxfId="1468" priority="404"/>
  </conditionalFormatting>
  <conditionalFormatting sqref="B1422:B1423">
    <cfRule type="duplicateValues" dxfId="1467" priority="401"/>
  </conditionalFormatting>
  <conditionalFormatting sqref="C1422:C1423">
    <cfRule type="duplicateValues" dxfId="1466" priority="402"/>
  </conditionalFormatting>
  <conditionalFormatting sqref="C1424">
    <cfRule type="duplicateValues" dxfId="1465" priority="399"/>
  </conditionalFormatting>
  <conditionalFormatting sqref="B1424">
    <cfRule type="duplicateValues" dxfId="1464" priority="400"/>
  </conditionalFormatting>
  <conditionalFormatting sqref="C1425">
    <cfRule type="duplicateValues" dxfId="1463" priority="397"/>
  </conditionalFormatting>
  <conditionalFormatting sqref="B1425">
    <cfRule type="duplicateValues" dxfId="1462" priority="398"/>
  </conditionalFormatting>
  <conditionalFormatting sqref="C1426">
    <cfRule type="duplicateValues" dxfId="1461" priority="395"/>
  </conditionalFormatting>
  <conditionalFormatting sqref="B1426">
    <cfRule type="duplicateValues" dxfId="1460" priority="396"/>
  </conditionalFormatting>
  <conditionalFormatting sqref="B1955">
    <cfRule type="duplicateValues" dxfId="1459" priority="393"/>
  </conditionalFormatting>
  <conditionalFormatting sqref="C1955">
    <cfRule type="duplicateValues" dxfId="1458" priority="394"/>
  </conditionalFormatting>
  <conditionalFormatting sqref="C1762">
    <cfRule type="duplicateValues" dxfId="1457" priority="391"/>
  </conditionalFormatting>
  <conditionalFormatting sqref="B1762">
    <cfRule type="duplicateValues" dxfId="1456" priority="392"/>
  </conditionalFormatting>
  <conditionalFormatting sqref="B2434">
    <cfRule type="duplicateValues" dxfId="1455" priority="389"/>
  </conditionalFormatting>
  <conditionalFormatting sqref="C2434">
    <cfRule type="duplicateValues" dxfId="1454" priority="390"/>
  </conditionalFormatting>
  <conditionalFormatting sqref="B3322:B3323">
    <cfRule type="duplicateValues" dxfId="1453" priority="387"/>
  </conditionalFormatting>
  <conditionalFormatting sqref="C3322:C3323">
    <cfRule type="duplicateValues" dxfId="1452" priority="388"/>
  </conditionalFormatting>
  <conditionalFormatting sqref="C3324">
    <cfRule type="duplicateValues" dxfId="1451" priority="385"/>
  </conditionalFormatting>
  <conditionalFormatting sqref="B3324">
    <cfRule type="duplicateValues" dxfId="1450" priority="386"/>
  </conditionalFormatting>
  <conditionalFormatting sqref="C3325">
    <cfRule type="duplicateValues" dxfId="1449" priority="383"/>
  </conditionalFormatting>
  <conditionalFormatting sqref="B3325">
    <cfRule type="duplicateValues" dxfId="1448" priority="384"/>
  </conditionalFormatting>
  <conditionalFormatting sqref="C3736">
    <cfRule type="duplicateValues" dxfId="1447" priority="381"/>
  </conditionalFormatting>
  <conditionalFormatting sqref="B3736">
    <cfRule type="duplicateValues" dxfId="1446" priority="382"/>
  </conditionalFormatting>
  <conditionalFormatting sqref="B4194">
    <cfRule type="duplicateValues" dxfId="1445" priority="379"/>
  </conditionalFormatting>
  <conditionalFormatting sqref="C4194">
    <cfRule type="duplicateValues" dxfId="1444" priority="380"/>
  </conditionalFormatting>
  <conditionalFormatting sqref="B896">
    <cfRule type="duplicateValues" dxfId="1443" priority="378"/>
  </conditionalFormatting>
  <conditionalFormatting sqref="C896">
    <cfRule type="duplicateValues" dxfId="1442" priority="377"/>
  </conditionalFormatting>
  <conditionalFormatting sqref="C898">
    <cfRule type="duplicateValues" dxfId="1441" priority="376"/>
  </conditionalFormatting>
  <conditionalFormatting sqref="C899">
    <cfRule type="duplicateValues" dxfId="1440" priority="375"/>
  </conditionalFormatting>
  <conditionalFormatting sqref="B900">
    <cfRule type="duplicateValues" dxfId="1439" priority="374"/>
  </conditionalFormatting>
  <conditionalFormatting sqref="C900">
    <cfRule type="duplicateValues" dxfId="1438" priority="373"/>
  </conditionalFormatting>
  <conditionalFormatting sqref="B1431">
    <cfRule type="duplicateValues" dxfId="1437" priority="372"/>
  </conditionalFormatting>
  <conditionalFormatting sqref="B1432">
    <cfRule type="duplicateValues" dxfId="1436" priority="371"/>
  </conditionalFormatting>
  <conditionalFormatting sqref="C1432">
    <cfRule type="duplicateValues" dxfId="1435" priority="370"/>
  </conditionalFormatting>
  <conditionalFormatting sqref="C1433:C1434">
    <cfRule type="duplicateValues" dxfId="1434" priority="369"/>
  </conditionalFormatting>
  <conditionalFormatting sqref="C1435">
    <cfRule type="duplicateValues" dxfId="1433" priority="368"/>
  </conditionalFormatting>
  <conditionalFormatting sqref="C1651">
    <cfRule type="duplicateValues" dxfId="1432" priority="367"/>
  </conditionalFormatting>
  <conditionalFormatting sqref="C1652">
    <cfRule type="duplicateValues" dxfId="1431" priority="366"/>
  </conditionalFormatting>
  <conditionalFormatting sqref="C1763">
    <cfRule type="duplicateValues" dxfId="1430" priority="365"/>
  </conditionalFormatting>
  <conditionalFormatting sqref="C1833">
    <cfRule type="duplicateValues" dxfId="1429" priority="364"/>
  </conditionalFormatting>
  <conditionalFormatting sqref="C1958">
    <cfRule type="duplicateValues" dxfId="1428" priority="363"/>
  </conditionalFormatting>
  <conditionalFormatting sqref="C1959">
    <cfRule type="duplicateValues" dxfId="1427" priority="362"/>
  </conditionalFormatting>
  <conditionalFormatting sqref="B1960">
    <cfRule type="duplicateValues" dxfId="1426" priority="360"/>
  </conditionalFormatting>
  <conditionalFormatting sqref="C1960">
    <cfRule type="duplicateValues" dxfId="1425" priority="359"/>
  </conditionalFormatting>
  <conditionalFormatting sqref="C1961">
    <cfRule type="duplicateValues" dxfId="1424" priority="361"/>
  </conditionalFormatting>
  <conditionalFormatting sqref="C2207">
    <cfRule type="duplicateValues" dxfId="1423" priority="358"/>
  </conditionalFormatting>
  <conditionalFormatting sqref="B3329 B3331">
    <cfRule type="duplicateValues" dxfId="1422" priority="357"/>
  </conditionalFormatting>
  <conditionalFormatting sqref="C3333">
    <cfRule type="duplicateValues" dxfId="1421" priority="356"/>
  </conditionalFormatting>
  <conditionalFormatting sqref="C3334">
    <cfRule type="duplicateValues" dxfId="1420" priority="355"/>
  </conditionalFormatting>
  <conditionalFormatting sqref="C4196">
    <cfRule type="duplicateValues" dxfId="1419" priority="354"/>
  </conditionalFormatting>
  <conditionalFormatting sqref="C4019">
    <cfRule type="duplicateValues" dxfId="1418" priority="353"/>
  </conditionalFormatting>
  <conditionalFormatting sqref="B905:B911">
    <cfRule type="duplicateValues" dxfId="1417" priority="352"/>
  </conditionalFormatting>
  <conditionalFormatting sqref="C905">
    <cfRule type="duplicateValues" dxfId="1416" priority="350"/>
  </conditionalFormatting>
  <conditionalFormatting sqref="C907">
    <cfRule type="duplicateValues" dxfId="1415" priority="349"/>
  </conditionalFormatting>
  <conditionalFormatting sqref="C906">
    <cfRule type="duplicateValues" dxfId="1414" priority="348"/>
  </conditionalFormatting>
  <conditionalFormatting sqref="C909">
    <cfRule type="duplicateValues" dxfId="1413" priority="347"/>
  </conditionalFormatting>
  <conditionalFormatting sqref="C910:C911">
    <cfRule type="duplicateValues" dxfId="1412" priority="346"/>
  </conditionalFormatting>
  <conditionalFormatting sqref="C908">
    <cfRule type="duplicateValues" dxfId="1411" priority="351"/>
  </conditionalFormatting>
  <conditionalFormatting sqref="B904">
    <cfRule type="duplicateValues" dxfId="1410" priority="345"/>
  </conditionalFormatting>
  <conditionalFormatting sqref="C904">
    <cfRule type="duplicateValues" dxfId="1409" priority="344"/>
  </conditionalFormatting>
  <conditionalFormatting sqref="B904">
    <cfRule type="duplicateValues" dxfId="1408" priority="343"/>
  </conditionalFormatting>
  <conditionalFormatting sqref="C904">
    <cfRule type="duplicateValues" dxfId="1407" priority="342"/>
  </conditionalFormatting>
  <conditionalFormatting sqref="B1439">
    <cfRule type="duplicateValues" dxfId="1406" priority="341"/>
  </conditionalFormatting>
  <conditionalFormatting sqref="C1439">
    <cfRule type="duplicateValues" dxfId="1405" priority="340"/>
  </conditionalFormatting>
  <conditionalFormatting sqref="B1440:B1442">
    <cfRule type="duplicateValues" dxfId="1404" priority="339"/>
  </conditionalFormatting>
  <conditionalFormatting sqref="C1441">
    <cfRule type="duplicateValues" dxfId="1403" priority="338"/>
  </conditionalFormatting>
  <conditionalFormatting sqref="C1441">
    <cfRule type="duplicateValues" dxfId="1402" priority="337"/>
  </conditionalFormatting>
  <conditionalFormatting sqref="C1440">
    <cfRule type="duplicateValues" dxfId="1401" priority="336"/>
  </conditionalFormatting>
  <conditionalFormatting sqref="C1440">
    <cfRule type="duplicateValues" dxfId="1400" priority="335"/>
  </conditionalFormatting>
  <conditionalFormatting sqref="C1442">
    <cfRule type="duplicateValues" dxfId="1399" priority="334"/>
  </conditionalFormatting>
  <conditionalFormatting sqref="B1443">
    <cfRule type="duplicateValues" dxfId="1398" priority="333"/>
  </conditionalFormatting>
  <conditionalFormatting sqref="B1445">
    <cfRule type="duplicateValues" dxfId="1397" priority="332"/>
  </conditionalFormatting>
  <conditionalFormatting sqref="C1445">
    <cfRule type="duplicateValues" dxfId="1396" priority="331"/>
  </conditionalFormatting>
  <conditionalFormatting sqref="C1446">
    <cfRule type="duplicateValues" dxfId="1395" priority="330"/>
  </conditionalFormatting>
  <conditionalFormatting sqref="B502">
    <cfRule type="duplicateValues" dxfId="1394" priority="329"/>
  </conditionalFormatting>
  <conditionalFormatting sqref="B503 B788 B882 B898:B899 B912 B942 B948:B949 B1213 B1217 B1322 B1335 B1397:B1398 B1434:B1435 B1444 B1446 B1515 B1526:B1527 B1614 B1641 B1651 B1658:B1660 B1763 B1830 B1832:B1833 B1903 B1906 B1940 B1943:B1945 B1949 B1958:B1959 B1964:B1967 B1975:B1976 B2058 B2070 B2073 B2085 B2195 B2207 B2835 B3201 B3203 B3267 B3281:B3282 B3288 B3315 B3333:B3334 B3347:B3349 B3376:B3377 B3394 B3398:B3399 B3976:B3977 B4004 B4019 B4027:B4028 B4046 B4153:B4154 B4179 B4183:B4184 B4196:B4198 B4204:B4205 B4300">
    <cfRule type="duplicateValues" dxfId="1393" priority="328"/>
  </conditionalFormatting>
  <conditionalFormatting sqref="B1963">
    <cfRule type="duplicateValues" dxfId="1392" priority="327"/>
  </conditionalFormatting>
  <conditionalFormatting sqref="C1963">
    <cfRule type="duplicateValues" dxfId="1391" priority="326"/>
  </conditionalFormatting>
  <conditionalFormatting sqref="C1967">
    <cfRule type="duplicateValues" dxfId="1390" priority="325"/>
  </conditionalFormatting>
  <conditionalFormatting sqref="B3335">
    <cfRule type="duplicateValues" dxfId="1389" priority="324"/>
  </conditionalFormatting>
  <conditionalFormatting sqref="C3335">
    <cfRule type="duplicateValues" dxfId="1388" priority="323"/>
  </conditionalFormatting>
  <conditionalFormatting sqref="B3342:B3344">
    <cfRule type="duplicateValues" dxfId="1387" priority="322"/>
  </conditionalFormatting>
  <conditionalFormatting sqref="C3342">
    <cfRule type="duplicateValues" dxfId="1386" priority="321"/>
  </conditionalFormatting>
  <conditionalFormatting sqref="C3343">
    <cfRule type="duplicateValues" dxfId="1385" priority="320"/>
  </conditionalFormatting>
  <conditionalFormatting sqref="B3341">
    <cfRule type="duplicateValues" dxfId="1384" priority="319"/>
  </conditionalFormatting>
  <conditionalFormatting sqref="C3341">
    <cfRule type="duplicateValues" dxfId="1383" priority="318"/>
  </conditionalFormatting>
  <conditionalFormatting sqref="B3345">
    <cfRule type="duplicateValues" dxfId="1382" priority="317"/>
  </conditionalFormatting>
  <conditionalFormatting sqref="B3346">
    <cfRule type="duplicateValues" dxfId="1381" priority="316"/>
  </conditionalFormatting>
  <conditionalFormatting sqref="C3348">
    <cfRule type="duplicateValues" dxfId="1380" priority="315"/>
  </conditionalFormatting>
  <conditionalFormatting sqref="C3349">
    <cfRule type="duplicateValues" dxfId="1379" priority="314"/>
  </conditionalFormatting>
  <conditionalFormatting sqref="B3737">
    <cfRule type="duplicateValues" dxfId="1378" priority="313"/>
  </conditionalFormatting>
  <conditionalFormatting sqref="B4023:B4024">
    <cfRule type="duplicateValues" dxfId="1377" priority="312"/>
  </conditionalFormatting>
  <conditionalFormatting sqref="B4025:B4026">
    <cfRule type="duplicateValues" dxfId="1376" priority="311"/>
  </conditionalFormatting>
  <conditionalFormatting sqref="C4028">
    <cfRule type="duplicateValues" dxfId="1375" priority="310"/>
  </conditionalFormatting>
  <conditionalFormatting sqref="C4198">
    <cfRule type="duplicateValues" dxfId="1374" priority="309"/>
  </conditionalFormatting>
  <conditionalFormatting sqref="B917:B920">
    <cfRule type="duplicateValues" dxfId="1373" priority="308"/>
  </conditionalFormatting>
  <conditionalFormatting sqref="C917:C920">
    <cfRule type="duplicateValues" dxfId="1372" priority="307"/>
  </conditionalFormatting>
  <conditionalFormatting sqref="B916">
    <cfRule type="duplicateValues" dxfId="1371" priority="306"/>
  </conditionalFormatting>
  <conditionalFormatting sqref="C916">
    <cfRule type="duplicateValues" dxfId="1370" priority="305"/>
  </conditionalFormatting>
  <conditionalFormatting sqref="B1450:B1457">
    <cfRule type="duplicateValues" dxfId="1369" priority="302"/>
  </conditionalFormatting>
  <conditionalFormatting sqref="C1450:C1451">
    <cfRule type="duplicateValues" dxfId="1368" priority="301"/>
  </conditionalFormatting>
  <conditionalFormatting sqref="C1452">
    <cfRule type="duplicateValues" dxfId="1367" priority="300"/>
  </conditionalFormatting>
  <conditionalFormatting sqref="C1455:C1456 C1453">
    <cfRule type="duplicateValues" dxfId="1366" priority="303"/>
  </conditionalFormatting>
  <conditionalFormatting sqref="C1454">
    <cfRule type="duplicateValues" dxfId="1365" priority="304"/>
  </conditionalFormatting>
  <conditionalFormatting sqref="B1458:B1460">
    <cfRule type="duplicateValues" dxfId="1364" priority="299"/>
  </conditionalFormatting>
  <conditionalFormatting sqref="C1459">
    <cfRule type="duplicateValues" dxfId="1363" priority="298"/>
  </conditionalFormatting>
  <conditionalFormatting sqref="C1460">
    <cfRule type="duplicateValues" dxfId="1362" priority="297"/>
  </conditionalFormatting>
  <conditionalFormatting sqref="C1458">
    <cfRule type="duplicateValues" dxfId="1361" priority="296"/>
  </conditionalFormatting>
  <conditionalFormatting sqref="B1461:B1462">
    <cfRule type="duplicateValues" dxfId="1360" priority="295"/>
  </conditionalFormatting>
  <conditionalFormatting sqref="C1461">
    <cfRule type="duplicateValues" dxfId="1359" priority="294"/>
  </conditionalFormatting>
  <conditionalFormatting sqref="C1462">
    <cfRule type="duplicateValues" dxfId="1358" priority="293"/>
  </conditionalFormatting>
  <conditionalFormatting sqref="B1834">
    <cfRule type="duplicateValues" dxfId="1357" priority="292"/>
  </conditionalFormatting>
  <conditionalFormatting sqref="C1834">
    <cfRule type="duplicateValues" dxfId="1356" priority="291"/>
  </conditionalFormatting>
  <conditionalFormatting sqref="B1968:B1969">
    <cfRule type="duplicateValues" dxfId="1355" priority="289"/>
  </conditionalFormatting>
  <conditionalFormatting sqref="C1968:C1969">
    <cfRule type="duplicateValues" dxfId="1354" priority="290"/>
  </conditionalFormatting>
  <conditionalFormatting sqref="B2089">
    <cfRule type="duplicateValues" dxfId="1353" priority="288"/>
  </conditionalFormatting>
  <conditionalFormatting sqref="B3353:B3360">
    <cfRule type="duplicateValues" dxfId="1352" priority="287"/>
  </conditionalFormatting>
  <conditionalFormatting sqref="B4032:B4035">
    <cfRule type="duplicateValues" dxfId="1351" priority="286"/>
  </conditionalFormatting>
  <conditionalFormatting sqref="B923">
    <cfRule type="duplicateValues" dxfId="1350" priority="285"/>
  </conditionalFormatting>
  <conditionalFormatting sqref="C923">
    <cfRule type="duplicateValues" dxfId="1349" priority="284"/>
  </conditionalFormatting>
  <conditionalFormatting sqref="B924">
    <cfRule type="duplicateValues" dxfId="1348" priority="283"/>
  </conditionalFormatting>
  <conditionalFormatting sqref="C924">
    <cfRule type="duplicateValues" dxfId="1347" priority="282"/>
  </conditionalFormatting>
  <conditionalFormatting sqref="B925">
    <cfRule type="duplicateValues" dxfId="1346" priority="281"/>
  </conditionalFormatting>
  <conditionalFormatting sqref="C925">
    <cfRule type="duplicateValues" dxfId="1345" priority="280"/>
  </conditionalFormatting>
  <conditionalFormatting sqref="B926">
    <cfRule type="duplicateValues" dxfId="1344" priority="279"/>
  </conditionalFormatting>
  <conditionalFormatting sqref="C926">
    <cfRule type="duplicateValues" dxfId="1343" priority="278"/>
  </conditionalFormatting>
  <conditionalFormatting sqref="C926">
    <cfRule type="duplicateValues" dxfId="1342" priority="277"/>
  </conditionalFormatting>
  <conditionalFormatting sqref="B1466">
    <cfRule type="duplicateValues" dxfId="1341" priority="276"/>
  </conditionalFormatting>
  <conditionalFormatting sqref="C1466">
    <cfRule type="duplicateValues" dxfId="1340" priority="275"/>
  </conditionalFormatting>
  <conditionalFormatting sqref="B1467">
    <cfRule type="duplicateValues" dxfId="1339" priority="274"/>
  </conditionalFormatting>
  <conditionalFormatting sqref="C1467">
    <cfRule type="duplicateValues" dxfId="1338" priority="273"/>
  </conditionalFormatting>
  <conditionalFormatting sqref="B1468">
    <cfRule type="duplicateValues" dxfId="1337" priority="272"/>
  </conditionalFormatting>
  <conditionalFormatting sqref="B1469">
    <cfRule type="duplicateValues" dxfId="1336" priority="271"/>
  </conditionalFormatting>
  <conditionalFormatting sqref="C1468">
    <cfRule type="duplicateValues" dxfId="1335" priority="270"/>
  </conditionalFormatting>
  <conditionalFormatting sqref="C1469">
    <cfRule type="duplicateValues" dxfId="1334" priority="269"/>
  </conditionalFormatting>
  <conditionalFormatting sqref="B1470">
    <cfRule type="duplicateValues" dxfId="1333" priority="268"/>
  </conditionalFormatting>
  <conditionalFormatting sqref="B1471">
    <cfRule type="duplicateValues" dxfId="1332" priority="267"/>
  </conditionalFormatting>
  <conditionalFormatting sqref="B1472">
    <cfRule type="duplicateValues" dxfId="1331" priority="266"/>
  </conditionalFormatting>
  <conditionalFormatting sqref="B1473">
    <cfRule type="duplicateValues" dxfId="1330" priority="265"/>
  </conditionalFormatting>
  <conditionalFormatting sqref="C1470">
    <cfRule type="duplicateValues" dxfId="1329" priority="264"/>
  </conditionalFormatting>
  <conditionalFormatting sqref="C1471">
    <cfRule type="duplicateValues" dxfId="1328" priority="263"/>
  </conditionalFormatting>
  <conditionalFormatting sqref="C1472">
    <cfRule type="duplicateValues" dxfId="1327" priority="262"/>
  </conditionalFormatting>
  <conditionalFormatting sqref="C1473">
    <cfRule type="duplicateValues" dxfId="1326" priority="261"/>
  </conditionalFormatting>
  <conditionalFormatting sqref="B1481">
    <cfRule type="duplicateValues" dxfId="1325" priority="260"/>
  </conditionalFormatting>
  <conditionalFormatting sqref="C1481">
    <cfRule type="duplicateValues" dxfId="1324" priority="259"/>
  </conditionalFormatting>
  <conditionalFormatting sqref="B1480">
    <cfRule type="duplicateValues" dxfId="1323" priority="258"/>
  </conditionalFormatting>
  <conditionalFormatting sqref="C1480">
    <cfRule type="duplicateValues" dxfId="1322" priority="257"/>
  </conditionalFormatting>
  <conditionalFormatting sqref="B1480">
    <cfRule type="duplicateValues" dxfId="1321" priority="256"/>
  </conditionalFormatting>
  <conditionalFormatting sqref="C1480">
    <cfRule type="duplicateValues" dxfId="1320" priority="255"/>
  </conditionalFormatting>
  <conditionalFormatting sqref="B1482">
    <cfRule type="duplicateValues" dxfId="1319" priority="254"/>
  </conditionalFormatting>
  <conditionalFormatting sqref="C1482">
    <cfRule type="duplicateValues" dxfId="1318" priority="253"/>
  </conditionalFormatting>
  <conditionalFormatting sqref="B1483">
    <cfRule type="duplicateValues" dxfId="1317" priority="252"/>
  </conditionalFormatting>
  <conditionalFormatting sqref="C1483">
    <cfRule type="duplicateValues" dxfId="1316" priority="251"/>
  </conditionalFormatting>
  <conditionalFormatting sqref="B1484">
    <cfRule type="duplicateValues" dxfId="1315" priority="250"/>
  </conditionalFormatting>
  <conditionalFormatting sqref="C1484">
    <cfRule type="duplicateValues" dxfId="1314" priority="249"/>
  </conditionalFormatting>
  <conditionalFormatting sqref="B1485:B1489">
    <cfRule type="duplicateValues" dxfId="1313" priority="248"/>
  </conditionalFormatting>
  <conditionalFormatting sqref="B1485:B1489">
    <cfRule type="duplicateValues" dxfId="1312" priority="247"/>
  </conditionalFormatting>
  <conditionalFormatting sqref="C1485:C1489">
    <cfRule type="duplicateValues" dxfId="1311" priority="246"/>
  </conditionalFormatting>
  <conditionalFormatting sqref="C1485:C1489">
    <cfRule type="duplicateValues" dxfId="1310" priority="245"/>
  </conditionalFormatting>
  <conditionalFormatting sqref="B1764">
    <cfRule type="duplicateValues" dxfId="1309" priority="244"/>
  </conditionalFormatting>
  <conditionalFormatting sqref="C1764">
    <cfRule type="duplicateValues" dxfId="1308" priority="243"/>
  </conditionalFormatting>
  <conditionalFormatting sqref="B1765">
    <cfRule type="duplicateValues" dxfId="1307" priority="242"/>
  </conditionalFormatting>
  <conditionalFormatting sqref="B1765">
    <cfRule type="duplicateValues" dxfId="1306" priority="241"/>
  </conditionalFormatting>
  <conditionalFormatting sqref="C1765">
    <cfRule type="duplicateValues" dxfId="1305" priority="240"/>
  </conditionalFormatting>
  <conditionalFormatting sqref="C1765">
    <cfRule type="duplicateValues" dxfId="1304" priority="239"/>
  </conditionalFormatting>
  <conditionalFormatting sqref="B1654">
    <cfRule type="duplicateValues" dxfId="1303" priority="238"/>
  </conditionalFormatting>
  <conditionalFormatting sqref="B1654">
    <cfRule type="duplicateValues" dxfId="1302" priority="237"/>
  </conditionalFormatting>
  <conditionalFormatting sqref="C1654">
    <cfRule type="duplicateValues" dxfId="1301" priority="236"/>
  </conditionalFormatting>
  <conditionalFormatting sqref="C1654">
    <cfRule type="duplicateValues" dxfId="1300" priority="235"/>
  </conditionalFormatting>
  <conditionalFormatting sqref="B2209">
    <cfRule type="duplicateValues" dxfId="1299" priority="234"/>
  </conditionalFormatting>
  <conditionalFormatting sqref="B2209">
    <cfRule type="duplicateValues" dxfId="1298" priority="233"/>
  </conditionalFormatting>
  <conditionalFormatting sqref="C2209">
    <cfRule type="duplicateValues" dxfId="1297" priority="232"/>
  </conditionalFormatting>
  <conditionalFormatting sqref="C2209">
    <cfRule type="duplicateValues" dxfId="1296" priority="231"/>
  </conditionalFormatting>
  <conditionalFormatting sqref="B3364:B3365">
    <cfRule type="duplicateValues" dxfId="1295" priority="230"/>
  </conditionalFormatting>
  <conditionalFormatting sqref="C3364:C3365">
    <cfRule type="duplicateValues" dxfId="1294" priority="229"/>
  </conditionalFormatting>
  <conditionalFormatting sqref="B3366">
    <cfRule type="duplicateValues" dxfId="1293" priority="228"/>
  </conditionalFormatting>
  <conditionalFormatting sqref="C3366">
    <cfRule type="duplicateValues" dxfId="1292" priority="227"/>
  </conditionalFormatting>
  <conditionalFormatting sqref="B3367">
    <cfRule type="duplicateValues" dxfId="1291" priority="226"/>
  </conditionalFormatting>
  <conditionalFormatting sqref="C3367">
    <cfRule type="duplicateValues" dxfId="1290" priority="225"/>
  </conditionalFormatting>
  <conditionalFormatting sqref="B3368">
    <cfRule type="duplicateValues" dxfId="1289" priority="224"/>
  </conditionalFormatting>
  <conditionalFormatting sqref="C3368">
    <cfRule type="duplicateValues" dxfId="1288" priority="223"/>
  </conditionalFormatting>
  <conditionalFormatting sqref="B3369:B3370">
    <cfRule type="duplicateValues" dxfId="1287" priority="222"/>
  </conditionalFormatting>
  <conditionalFormatting sqref="C3369:C3370">
    <cfRule type="duplicateValues" dxfId="1286" priority="221"/>
  </conditionalFormatting>
  <conditionalFormatting sqref="B3371">
    <cfRule type="duplicateValues" dxfId="1285" priority="219"/>
  </conditionalFormatting>
  <conditionalFormatting sqref="B3372">
    <cfRule type="duplicateValues" dxfId="1284" priority="220"/>
  </conditionalFormatting>
  <conditionalFormatting sqref="C3371">
    <cfRule type="duplicateValues" dxfId="1283" priority="217"/>
  </conditionalFormatting>
  <conditionalFormatting sqref="C3372">
    <cfRule type="duplicateValues" dxfId="1282" priority="218"/>
  </conditionalFormatting>
  <conditionalFormatting sqref="B3374">
    <cfRule type="duplicateValues" dxfId="1281" priority="216"/>
  </conditionalFormatting>
  <conditionalFormatting sqref="B3375">
    <cfRule type="duplicateValues" dxfId="1280" priority="215"/>
  </conditionalFormatting>
  <conditionalFormatting sqref="C3374">
    <cfRule type="duplicateValues" dxfId="1279" priority="214"/>
  </conditionalFormatting>
  <conditionalFormatting sqref="C3375">
    <cfRule type="duplicateValues" dxfId="1278" priority="213"/>
  </conditionalFormatting>
  <conditionalFormatting sqref="C3377">
    <cfRule type="duplicateValues" dxfId="1277" priority="212"/>
  </conditionalFormatting>
  <conditionalFormatting sqref="C3376">
    <cfRule type="duplicateValues" dxfId="1276" priority="211"/>
  </conditionalFormatting>
  <conditionalFormatting sqref="B3378">
    <cfRule type="duplicateValues" dxfId="1275" priority="210"/>
  </conditionalFormatting>
  <conditionalFormatting sqref="B3378">
    <cfRule type="duplicateValues" dxfId="1274" priority="209"/>
  </conditionalFormatting>
  <conditionalFormatting sqref="C3378">
    <cfRule type="duplicateValues" dxfId="1273" priority="208"/>
  </conditionalFormatting>
  <conditionalFormatting sqref="C3378">
    <cfRule type="duplicateValues" dxfId="1272" priority="207"/>
  </conditionalFormatting>
  <conditionalFormatting sqref="B3738">
    <cfRule type="duplicateValues" dxfId="1271" priority="206"/>
  </conditionalFormatting>
  <conditionalFormatting sqref="B3738">
    <cfRule type="duplicateValues" dxfId="1270" priority="205"/>
  </conditionalFormatting>
  <conditionalFormatting sqref="C3738">
    <cfRule type="duplicateValues" dxfId="1269" priority="204"/>
  </conditionalFormatting>
  <conditionalFormatting sqref="C3738">
    <cfRule type="duplicateValues" dxfId="1268" priority="203"/>
  </conditionalFormatting>
  <conditionalFormatting sqref="B4038">
    <cfRule type="duplicateValues" dxfId="1267" priority="202"/>
  </conditionalFormatting>
  <conditionalFormatting sqref="B4038">
    <cfRule type="duplicateValues" dxfId="1266" priority="201"/>
  </conditionalFormatting>
  <conditionalFormatting sqref="C4038">
    <cfRule type="duplicateValues" dxfId="1265" priority="200"/>
  </conditionalFormatting>
  <conditionalFormatting sqref="C4038">
    <cfRule type="duplicateValues" dxfId="1264" priority="199"/>
  </conditionalFormatting>
  <conditionalFormatting sqref="B4199">
    <cfRule type="duplicateValues" dxfId="1263" priority="198"/>
  </conditionalFormatting>
  <conditionalFormatting sqref="C4199">
    <cfRule type="duplicateValues" dxfId="1262" priority="197"/>
  </conditionalFormatting>
  <conditionalFormatting sqref="B4201">
    <cfRule type="duplicateValues" dxfId="1261" priority="196"/>
  </conditionalFormatting>
  <conditionalFormatting sqref="C4201">
    <cfRule type="duplicateValues" dxfId="1260" priority="195"/>
  </conditionalFormatting>
  <conditionalFormatting sqref="B4202">
    <cfRule type="duplicateValues" dxfId="1259" priority="194"/>
  </conditionalFormatting>
  <conditionalFormatting sqref="C4202">
    <cfRule type="duplicateValues" dxfId="1258" priority="193"/>
  </conditionalFormatting>
  <conditionalFormatting sqref="C4202">
    <cfRule type="duplicateValues" dxfId="1257" priority="192"/>
  </conditionalFormatting>
  <conditionalFormatting sqref="B1490">
    <cfRule type="duplicateValues" dxfId="1256" priority="190"/>
  </conditionalFormatting>
  <conditionalFormatting sqref="C1490">
    <cfRule type="duplicateValues" dxfId="1255" priority="191"/>
  </conditionalFormatting>
  <conditionalFormatting sqref="B1491:B1492">
    <cfRule type="duplicateValues" dxfId="1254" priority="188"/>
  </conditionalFormatting>
  <conditionalFormatting sqref="C1491:C1492">
    <cfRule type="duplicateValues" dxfId="1253" priority="189"/>
  </conditionalFormatting>
  <conditionalFormatting sqref="B1493:B1499">
    <cfRule type="duplicateValues" dxfId="1252" priority="186"/>
  </conditionalFormatting>
  <conditionalFormatting sqref="C1493:C1499">
    <cfRule type="duplicateValues" dxfId="1251" priority="187"/>
  </conditionalFormatting>
  <conditionalFormatting sqref="B1500">
    <cfRule type="duplicateValues" dxfId="1250" priority="184"/>
  </conditionalFormatting>
  <conditionalFormatting sqref="C1500">
    <cfRule type="duplicateValues" dxfId="1249" priority="185"/>
  </conditionalFormatting>
  <conditionalFormatting sqref="B1501:B1505 B1518:B1522 B1545:B1546">
    <cfRule type="duplicateValues" dxfId="1248" priority="182"/>
  </conditionalFormatting>
  <conditionalFormatting sqref="C1501:C1505 C1518:C1522 C1545:C1546">
    <cfRule type="duplicateValues" dxfId="1247" priority="183"/>
  </conditionalFormatting>
  <conditionalFormatting sqref="B1766">
    <cfRule type="duplicateValues" dxfId="1246" priority="180"/>
  </conditionalFormatting>
  <conditionalFormatting sqref="C1766">
    <cfRule type="duplicateValues" dxfId="1245" priority="181"/>
  </conditionalFormatting>
  <conditionalFormatting sqref="B1970">
    <cfRule type="duplicateValues" dxfId="1244" priority="178"/>
  </conditionalFormatting>
  <conditionalFormatting sqref="C1970">
    <cfRule type="duplicateValues" dxfId="1243" priority="179"/>
  </conditionalFormatting>
  <conditionalFormatting sqref="B3382">
    <cfRule type="duplicateValues" dxfId="1242" priority="176"/>
  </conditionalFormatting>
  <conditionalFormatting sqref="C3382">
    <cfRule type="duplicateValues" dxfId="1241" priority="177"/>
  </conditionalFormatting>
  <conditionalFormatting sqref="B3383">
    <cfRule type="duplicateValues" dxfId="1240" priority="174"/>
  </conditionalFormatting>
  <conditionalFormatting sqref="C3383">
    <cfRule type="duplicateValues" dxfId="1239" priority="175"/>
  </conditionalFormatting>
  <conditionalFormatting sqref="B3384:B3386">
    <cfRule type="duplicateValues" dxfId="1238" priority="172"/>
  </conditionalFormatting>
  <conditionalFormatting sqref="C3384:C3386">
    <cfRule type="duplicateValues" dxfId="1237" priority="173"/>
  </conditionalFormatting>
  <conditionalFormatting sqref="B3387:B3388">
    <cfRule type="duplicateValues" dxfId="1236" priority="170"/>
  </conditionalFormatting>
  <conditionalFormatting sqref="C3387:C3388">
    <cfRule type="duplicateValues" dxfId="1235" priority="171"/>
  </conditionalFormatting>
  <conditionalFormatting sqref="B4040">
    <cfRule type="duplicateValues" dxfId="1234" priority="168"/>
  </conditionalFormatting>
  <conditionalFormatting sqref="C4040">
    <cfRule type="duplicateValues" dxfId="1233" priority="169"/>
  </conditionalFormatting>
  <conditionalFormatting sqref="B932">
    <cfRule type="duplicateValues" dxfId="1232" priority="167"/>
  </conditionalFormatting>
  <conditionalFormatting sqref="B933">
    <cfRule type="duplicateValues" dxfId="1231" priority="166"/>
  </conditionalFormatting>
  <conditionalFormatting sqref="B930">
    <cfRule type="duplicateValues" dxfId="1230" priority="165"/>
  </conditionalFormatting>
  <conditionalFormatting sqref="B931">
    <cfRule type="duplicateValues" dxfId="1229" priority="164"/>
  </conditionalFormatting>
  <conditionalFormatting sqref="C932">
    <cfRule type="duplicateValues" dxfId="1228" priority="163"/>
  </conditionalFormatting>
  <conditionalFormatting sqref="C933">
    <cfRule type="duplicateValues" dxfId="1227" priority="162"/>
  </conditionalFormatting>
  <conditionalFormatting sqref="C930">
    <cfRule type="duplicateValues" dxfId="1226" priority="161"/>
  </conditionalFormatting>
  <conditionalFormatting sqref="C931">
    <cfRule type="duplicateValues" dxfId="1225" priority="160"/>
  </conditionalFormatting>
  <conditionalFormatting sqref="B934:B935">
    <cfRule type="duplicateValues" dxfId="1224" priority="159"/>
  </conditionalFormatting>
  <conditionalFormatting sqref="B936:B937">
    <cfRule type="duplicateValues" dxfId="1223" priority="158"/>
  </conditionalFormatting>
  <conditionalFormatting sqref="C934:C935">
    <cfRule type="duplicateValues" dxfId="1222" priority="157"/>
  </conditionalFormatting>
  <conditionalFormatting sqref="C936:C937">
    <cfRule type="duplicateValues" dxfId="1221" priority="156"/>
  </conditionalFormatting>
  <conditionalFormatting sqref="B938">
    <cfRule type="duplicateValues" dxfId="1220" priority="155"/>
  </conditionalFormatting>
  <conditionalFormatting sqref="C938">
    <cfRule type="duplicateValues" dxfId="1219" priority="154"/>
  </conditionalFormatting>
  <conditionalFormatting sqref="B940:B941">
    <cfRule type="duplicateValues" dxfId="1218" priority="152"/>
  </conditionalFormatting>
  <conditionalFormatting sqref="B939">
    <cfRule type="duplicateValues" dxfId="1217" priority="153"/>
  </conditionalFormatting>
  <conditionalFormatting sqref="C940:C941">
    <cfRule type="duplicateValues" dxfId="1216" priority="150"/>
  </conditionalFormatting>
  <conditionalFormatting sqref="C939">
    <cfRule type="duplicateValues" dxfId="1215" priority="151"/>
  </conditionalFormatting>
  <conditionalFormatting sqref="B1508">
    <cfRule type="duplicateValues" dxfId="1214" priority="149"/>
  </conditionalFormatting>
  <conditionalFormatting sqref="C1508">
    <cfRule type="duplicateValues" dxfId="1213" priority="148"/>
  </conditionalFormatting>
  <conditionalFormatting sqref="B1509:B1510">
    <cfRule type="duplicateValues" dxfId="1212" priority="147"/>
  </conditionalFormatting>
  <conditionalFormatting sqref="C1509:C1510">
    <cfRule type="duplicateValues" dxfId="1211" priority="146"/>
  </conditionalFormatting>
  <conditionalFormatting sqref="B1511">
    <cfRule type="duplicateValues" dxfId="1210" priority="145"/>
  </conditionalFormatting>
  <conditionalFormatting sqref="C1511">
    <cfRule type="duplicateValues" dxfId="1209" priority="144"/>
  </conditionalFormatting>
  <conditionalFormatting sqref="B1512">
    <cfRule type="duplicateValues" dxfId="1208" priority="143"/>
  </conditionalFormatting>
  <conditionalFormatting sqref="B1513">
    <cfRule type="duplicateValues" dxfId="1207" priority="142"/>
  </conditionalFormatting>
  <conditionalFormatting sqref="C1513">
    <cfRule type="duplicateValues" dxfId="1206" priority="141"/>
  </conditionalFormatting>
  <conditionalFormatting sqref="B1514">
    <cfRule type="duplicateValues" dxfId="1205" priority="140"/>
  </conditionalFormatting>
  <conditionalFormatting sqref="C1514">
    <cfRule type="duplicateValues" dxfId="1204" priority="139"/>
  </conditionalFormatting>
  <conditionalFormatting sqref="C1512">
    <cfRule type="duplicateValues" dxfId="1203" priority="138"/>
  </conditionalFormatting>
  <conditionalFormatting sqref="B1971">
    <cfRule type="duplicateValues" dxfId="1202" priority="137"/>
  </conditionalFormatting>
  <conditionalFormatting sqref="C1971">
    <cfRule type="duplicateValues" dxfId="1201" priority="136"/>
  </conditionalFormatting>
  <conditionalFormatting sqref="B2091">
    <cfRule type="duplicateValues" dxfId="1200" priority="135"/>
  </conditionalFormatting>
  <conditionalFormatting sqref="C2091">
    <cfRule type="duplicateValues" dxfId="1199" priority="134"/>
  </conditionalFormatting>
  <conditionalFormatting sqref="B2869">
    <cfRule type="duplicateValues" dxfId="1198" priority="133"/>
  </conditionalFormatting>
  <conditionalFormatting sqref="C2869">
    <cfRule type="duplicateValues" dxfId="1197" priority="132"/>
  </conditionalFormatting>
  <conditionalFormatting sqref="B2870">
    <cfRule type="duplicateValues" dxfId="1196" priority="131"/>
  </conditionalFormatting>
  <conditionalFormatting sqref="C2870">
    <cfRule type="duplicateValues" dxfId="1195" priority="130"/>
  </conditionalFormatting>
  <conditionalFormatting sqref="B2871">
    <cfRule type="duplicateValues" dxfId="1194" priority="129"/>
  </conditionalFormatting>
  <conditionalFormatting sqref="C2871">
    <cfRule type="duplicateValues" dxfId="1193" priority="128"/>
  </conditionalFormatting>
  <conditionalFormatting sqref="B2873">
    <cfRule type="duplicateValues" dxfId="1192" priority="126"/>
  </conditionalFormatting>
  <conditionalFormatting sqref="B2874">
    <cfRule type="duplicateValues" dxfId="1191" priority="125"/>
  </conditionalFormatting>
  <conditionalFormatting sqref="B2875">
    <cfRule type="duplicateValues" dxfId="1190" priority="124"/>
  </conditionalFormatting>
  <conditionalFormatting sqref="B2876">
    <cfRule type="duplicateValues" dxfId="1189" priority="123"/>
  </conditionalFormatting>
  <conditionalFormatting sqref="B2879:B2880">
    <cfRule type="duplicateValues" dxfId="1188" priority="122"/>
  </conditionalFormatting>
  <conditionalFormatting sqref="B2881">
    <cfRule type="duplicateValues" dxfId="1187" priority="121"/>
  </conditionalFormatting>
  <conditionalFormatting sqref="B2872">
    <cfRule type="duplicateValues" dxfId="1186" priority="120"/>
  </conditionalFormatting>
  <conditionalFormatting sqref="B2877:C2878">
    <cfRule type="expression" dxfId="1185" priority="127" stopIfTrue="1">
      <formula>AND(COUNTIF($B$457:$B$468, B2877)&gt;1,NOT(ISBLANK(B2877)))</formula>
    </cfRule>
  </conditionalFormatting>
  <conditionalFormatting sqref="C2873">
    <cfRule type="duplicateValues" dxfId="1184" priority="119"/>
  </conditionalFormatting>
  <conditionalFormatting sqref="C2874">
    <cfRule type="duplicateValues" dxfId="1183" priority="118"/>
  </conditionalFormatting>
  <conditionalFormatting sqref="C2875">
    <cfRule type="duplicateValues" dxfId="1182" priority="117"/>
  </conditionalFormatting>
  <conditionalFormatting sqref="C2876">
    <cfRule type="duplicateValues" dxfId="1181" priority="116"/>
  </conditionalFormatting>
  <conditionalFormatting sqref="C2879:C2880">
    <cfRule type="duplicateValues" dxfId="1180" priority="115"/>
  </conditionalFormatting>
  <conditionalFormatting sqref="C2881">
    <cfRule type="duplicateValues" dxfId="1179" priority="114"/>
  </conditionalFormatting>
  <conditionalFormatting sqref="C2872">
    <cfRule type="duplicateValues" dxfId="1178" priority="113"/>
  </conditionalFormatting>
  <conditionalFormatting sqref="B2882:B2890">
    <cfRule type="duplicateValues" dxfId="1177" priority="112"/>
  </conditionalFormatting>
  <conditionalFormatting sqref="C2882:C2890">
    <cfRule type="duplicateValues" dxfId="1176" priority="111"/>
  </conditionalFormatting>
  <conditionalFormatting sqref="B3393">
    <cfRule type="duplicateValues" dxfId="1175" priority="110"/>
  </conditionalFormatting>
  <conditionalFormatting sqref="C3393">
    <cfRule type="duplicateValues" dxfId="1174" priority="109"/>
  </conditionalFormatting>
  <conditionalFormatting sqref="B3739">
    <cfRule type="duplicateValues" dxfId="1173" priority="108"/>
  </conditionalFormatting>
  <conditionalFormatting sqref="C3739">
    <cfRule type="duplicateValues" dxfId="1172" priority="107"/>
  </conditionalFormatting>
  <conditionalFormatting sqref="B196">
    <cfRule type="duplicateValues" dxfId="1171" priority="106"/>
  </conditionalFormatting>
  <conditionalFormatting sqref="C196">
    <cfRule type="duplicateValues" dxfId="1170" priority="105"/>
  </conditionalFormatting>
  <conditionalFormatting sqref="B373">
    <cfRule type="duplicateValues" dxfId="1169" priority="104"/>
  </conditionalFormatting>
  <conditionalFormatting sqref="C373">
    <cfRule type="duplicateValues" dxfId="1168" priority="103"/>
  </conditionalFormatting>
  <conditionalFormatting sqref="C947">
    <cfRule type="duplicateValues" dxfId="1167" priority="101"/>
  </conditionalFormatting>
  <conditionalFormatting sqref="B947">
    <cfRule type="duplicateValues" dxfId="1166" priority="102"/>
  </conditionalFormatting>
  <conditionalFormatting sqref="C948">
    <cfRule type="duplicateValues" dxfId="1165" priority="100"/>
  </conditionalFormatting>
  <conditionalFormatting sqref="C949">
    <cfRule type="duplicateValues" dxfId="1164" priority="99"/>
  </conditionalFormatting>
  <conditionalFormatting sqref="C950">
    <cfRule type="duplicateValues" dxfId="1163" priority="97"/>
  </conditionalFormatting>
  <conditionalFormatting sqref="B950">
    <cfRule type="duplicateValues" dxfId="1162" priority="98"/>
  </conditionalFormatting>
  <conditionalFormatting sqref="C1523">
    <cfRule type="duplicateValues" dxfId="1161" priority="95"/>
  </conditionalFormatting>
  <conditionalFormatting sqref="B1523">
    <cfRule type="duplicateValues" dxfId="1160" priority="96"/>
  </conditionalFormatting>
  <conditionalFormatting sqref="C1525">
    <cfRule type="duplicateValues" dxfId="1159" priority="93"/>
  </conditionalFormatting>
  <conditionalFormatting sqref="B1525">
    <cfRule type="duplicateValues" dxfId="1158" priority="94"/>
  </conditionalFormatting>
  <conditionalFormatting sqref="C1526">
    <cfRule type="duplicateValues" dxfId="1157" priority="92"/>
  </conditionalFormatting>
  <conditionalFormatting sqref="C1527">
    <cfRule type="duplicateValues" dxfId="1156" priority="91"/>
  </conditionalFormatting>
  <conditionalFormatting sqref="C1528">
    <cfRule type="duplicateValues" dxfId="1155" priority="89"/>
  </conditionalFormatting>
  <conditionalFormatting sqref="B1528">
    <cfRule type="duplicateValues" dxfId="1154" priority="90"/>
  </conditionalFormatting>
  <conditionalFormatting sqref="C1658">
    <cfRule type="duplicateValues" dxfId="1153" priority="88"/>
  </conditionalFormatting>
  <conditionalFormatting sqref="C1659">
    <cfRule type="duplicateValues" dxfId="1152" priority="87"/>
  </conditionalFormatting>
  <conditionalFormatting sqref="C1660">
    <cfRule type="duplicateValues" dxfId="1151" priority="86"/>
  </conditionalFormatting>
  <conditionalFormatting sqref="C1974">
    <cfRule type="duplicateValues" dxfId="1150" priority="84"/>
  </conditionalFormatting>
  <conditionalFormatting sqref="B1974">
    <cfRule type="duplicateValues" dxfId="1149" priority="85"/>
  </conditionalFormatting>
  <conditionalFormatting sqref="C1975">
    <cfRule type="duplicateValues" dxfId="1148" priority="83"/>
  </conditionalFormatting>
  <conditionalFormatting sqref="C1976">
    <cfRule type="duplicateValues" dxfId="1147" priority="82"/>
  </conditionalFormatting>
  <conditionalFormatting sqref="C1977">
    <cfRule type="duplicateValues" dxfId="1146" priority="81"/>
  </conditionalFormatting>
  <conditionalFormatting sqref="C2435">
    <cfRule type="duplicateValues" dxfId="1145" priority="79"/>
  </conditionalFormatting>
  <conditionalFormatting sqref="B2435">
    <cfRule type="duplicateValues" dxfId="1144" priority="80"/>
  </conditionalFormatting>
  <conditionalFormatting sqref="C1835">
    <cfRule type="duplicateValues" dxfId="1143" priority="77"/>
  </conditionalFormatting>
  <conditionalFormatting sqref="B1835">
    <cfRule type="duplicateValues" dxfId="1142" priority="78"/>
  </conditionalFormatting>
  <conditionalFormatting sqref="C2895">
    <cfRule type="duplicateValues" dxfId="1141" priority="75"/>
  </conditionalFormatting>
  <conditionalFormatting sqref="B2895">
    <cfRule type="duplicateValues" dxfId="1140" priority="76"/>
  </conditionalFormatting>
  <conditionalFormatting sqref="C2896">
    <cfRule type="duplicateValues" dxfId="1139" priority="73"/>
  </conditionalFormatting>
  <conditionalFormatting sqref="B2896">
    <cfRule type="duplicateValues" dxfId="1138" priority="74"/>
  </conditionalFormatting>
  <conditionalFormatting sqref="C2897 C2900">
    <cfRule type="duplicateValues" dxfId="1137" priority="71"/>
  </conditionalFormatting>
  <conditionalFormatting sqref="C2898">
    <cfRule type="duplicateValues" dxfId="1136" priority="70"/>
  </conditionalFormatting>
  <conditionalFormatting sqref="C2899">
    <cfRule type="duplicateValues" dxfId="1135" priority="69"/>
  </conditionalFormatting>
  <conditionalFormatting sqref="B2897:B2900">
    <cfRule type="duplicateValues" dxfId="1134" priority="72"/>
  </conditionalFormatting>
  <conditionalFormatting sqref="C2901:C2903">
    <cfRule type="duplicateValues" dxfId="1133" priority="67"/>
  </conditionalFormatting>
  <conditionalFormatting sqref="B2901:B2903">
    <cfRule type="duplicateValues" dxfId="1132" priority="68"/>
  </conditionalFormatting>
  <conditionalFormatting sqref="C2904">
    <cfRule type="duplicateValues" dxfId="1131" priority="65"/>
  </conditionalFormatting>
  <conditionalFormatting sqref="B2904">
    <cfRule type="duplicateValues" dxfId="1130" priority="66"/>
  </conditionalFormatting>
  <conditionalFormatting sqref="C2905:C2906">
    <cfRule type="duplicateValues" dxfId="1129" priority="63"/>
  </conditionalFormatting>
  <conditionalFormatting sqref="B2905:B2906">
    <cfRule type="duplicateValues" dxfId="1128" priority="64"/>
  </conditionalFormatting>
  <conditionalFormatting sqref="C3398">
    <cfRule type="duplicateValues" dxfId="1127" priority="62"/>
  </conditionalFormatting>
  <conditionalFormatting sqref="C3399">
    <cfRule type="duplicateValues" dxfId="1126" priority="61"/>
  </conditionalFormatting>
  <conditionalFormatting sqref="C3615">
    <cfRule type="duplicateValues" dxfId="1125" priority="59"/>
  </conditionalFormatting>
  <conditionalFormatting sqref="B3615">
    <cfRule type="duplicateValues" dxfId="1124" priority="60"/>
  </conditionalFormatting>
  <conditionalFormatting sqref="C3800">
    <cfRule type="duplicateValues" dxfId="1123" priority="57"/>
  </conditionalFormatting>
  <conditionalFormatting sqref="B3800">
    <cfRule type="duplicateValues" dxfId="1122" priority="58"/>
  </conditionalFormatting>
  <conditionalFormatting sqref="C4043">
    <cfRule type="duplicateValues" dxfId="1121" priority="55"/>
  </conditionalFormatting>
  <conditionalFormatting sqref="B4043">
    <cfRule type="duplicateValues" dxfId="1120" priority="56"/>
  </conditionalFormatting>
  <conditionalFormatting sqref="C4044:C4045">
    <cfRule type="duplicateValues" dxfId="1119" priority="53"/>
  </conditionalFormatting>
  <conditionalFormatting sqref="B4044:B4045">
    <cfRule type="duplicateValues" dxfId="1118" priority="54"/>
  </conditionalFormatting>
  <conditionalFormatting sqref="C4046">
    <cfRule type="duplicateValues" dxfId="1117" priority="52"/>
  </conditionalFormatting>
  <conditionalFormatting sqref="C4203">
    <cfRule type="duplicateValues" dxfId="1116" priority="50"/>
  </conditionalFormatting>
  <conditionalFormatting sqref="B4203">
    <cfRule type="duplicateValues" dxfId="1115" priority="51"/>
  </conditionalFormatting>
  <conditionalFormatting sqref="C4204">
    <cfRule type="duplicateValues" dxfId="1114" priority="49"/>
  </conditionalFormatting>
  <conditionalFormatting sqref="C4205">
    <cfRule type="duplicateValues" dxfId="1113" priority="48"/>
  </conditionalFormatting>
  <conditionalFormatting sqref="C4241">
    <cfRule type="duplicateValues" dxfId="1112" priority="46"/>
  </conditionalFormatting>
  <conditionalFormatting sqref="B4241">
    <cfRule type="duplicateValues" dxfId="1111" priority="47"/>
  </conditionalFormatting>
  <conditionalFormatting sqref="C4299">
    <cfRule type="duplicateValues" dxfId="1110" priority="44"/>
  </conditionalFormatting>
  <conditionalFormatting sqref="B4299">
    <cfRule type="duplicateValues" dxfId="1109" priority="45"/>
  </conditionalFormatting>
  <conditionalFormatting sqref="C4300">
    <cfRule type="duplicateValues" dxfId="1108" priority="43"/>
  </conditionalFormatting>
  <conditionalFormatting sqref="C374">
    <cfRule type="duplicateValues" dxfId="1107" priority="41"/>
  </conditionalFormatting>
  <conditionalFormatting sqref="B374">
    <cfRule type="duplicateValues" dxfId="1106" priority="42"/>
  </conditionalFormatting>
  <conditionalFormatting sqref="C504">
    <cfRule type="duplicateValues" dxfId="1105" priority="39"/>
  </conditionalFormatting>
  <conditionalFormatting sqref="B504">
    <cfRule type="duplicateValues" dxfId="1104" priority="40"/>
  </conditionalFormatting>
  <conditionalFormatting sqref="B1529">
    <cfRule type="duplicateValues" dxfId="1103" priority="38"/>
  </conditionalFormatting>
  <conditionalFormatting sqref="C1529">
    <cfRule type="duplicateValues" dxfId="1102" priority="37"/>
  </conditionalFormatting>
  <conditionalFormatting sqref="B1530">
    <cfRule type="duplicateValues" dxfId="1101" priority="36"/>
  </conditionalFormatting>
  <conditionalFormatting sqref="C1530">
    <cfRule type="duplicateValues" dxfId="1100" priority="35"/>
  </conditionalFormatting>
  <conditionalFormatting sqref="B1531:B1544">
    <cfRule type="duplicateValues" dxfId="1099" priority="34"/>
  </conditionalFormatting>
  <conditionalFormatting sqref="C1531:C1544">
    <cfRule type="duplicateValues" dxfId="1098" priority="33"/>
  </conditionalFormatting>
  <conditionalFormatting sqref="B1978">
    <cfRule type="duplicateValues" dxfId="1097" priority="32"/>
  </conditionalFormatting>
  <conditionalFormatting sqref="C1978">
    <cfRule type="duplicateValues" dxfId="1096" priority="31"/>
  </conditionalFormatting>
  <conditionalFormatting sqref="B2907">
    <cfRule type="duplicateValues" dxfId="1095" priority="30"/>
  </conditionalFormatting>
  <conditionalFormatting sqref="C2907">
    <cfRule type="duplicateValues" dxfId="1094" priority="29"/>
  </conditionalFormatting>
  <conditionalFormatting sqref="B4047">
    <cfRule type="duplicateValues" dxfId="1093" priority="28"/>
  </conditionalFormatting>
  <conditionalFormatting sqref="C4047">
    <cfRule type="duplicateValues" dxfId="1092" priority="27"/>
  </conditionalFormatting>
  <conditionalFormatting sqref="B4206">
    <cfRule type="duplicateValues" dxfId="1091" priority="26"/>
  </conditionalFormatting>
  <conditionalFormatting sqref="C4206">
    <cfRule type="duplicateValues" dxfId="1090" priority="25"/>
  </conditionalFormatting>
  <conditionalFormatting sqref="B843">
    <cfRule type="duplicateValues" dxfId="1089" priority="23"/>
  </conditionalFormatting>
  <conditionalFormatting sqref="C843">
    <cfRule type="duplicateValues" dxfId="1088" priority="24"/>
  </conditionalFormatting>
  <conditionalFormatting sqref="B1336">
    <cfRule type="duplicateValues" dxfId="1087" priority="21"/>
  </conditionalFormatting>
  <conditionalFormatting sqref="C1336">
    <cfRule type="duplicateValues" dxfId="1086" priority="22"/>
  </conditionalFormatting>
  <conditionalFormatting sqref="B1919">
    <cfRule type="duplicateValues" dxfId="1085" priority="19"/>
  </conditionalFormatting>
  <conditionalFormatting sqref="C1919">
    <cfRule type="duplicateValues" dxfId="1084" priority="20"/>
  </conditionalFormatting>
  <conditionalFormatting sqref="C1951">
    <cfRule type="duplicateValues" dxfId="1083" priority="17"/>
  </conditionalFormatting>
  <conditionalFormatting sqref="B1951">
    <cfRule type="duplicateValues" dxfId="1082" priority="18"/>
  </conditionalFormatting>
  <conditionalFormatting sqref="C1524">
    <cfRule type="duplicateValues" dxfId="1081" priority="15"/>
  </conditionalFormatting>
  <conditionalFormatting sqref="B1524">
    <cfRule type="duplicateValues" dxfId="1080" priority="16"/>
  </conditionalFormatting>
  <conditionalFormatting sqref="B1506">
    <cfRule type="duplicateValues" dxfId="1079" priority="14"/>
  </conditionalFormatting>
  <conditionalFormatting sqref="C1506">
    <cfRule type="duplicateValues" dxfId="1078" priority="13"/>
  </conditionalFormatting>
  <conditionalFormatting sqref="B1507">
    <cfRule type="duplicateValues" dxfId="1077" priority="12"/>
  </conditionalFormatting>
  <conditionalFormatting sqref="C1507">
    <cfRule type="duplicateValues" dxfId="1076" priority="11"/>
  </conditionalFormatting>
  <conditionalFormatting sqref="B3373">
    <cfRule type="duplicateValues" dxfId="1075" priority="10"/>
  </conditionalFormatting>
  <conditionalFormatting sqref="C3373">
    <cfRule type="duplicateValues" dxfId="1074" priority="9"/>
  </conditionalFormatting>
  <conditionalFormatting sqref="B1400">
    <cfRule type="duplicateValues" dxfId="1073" priority="8"/>
  </conditionalFormatting>
  <conditionalFormatting sqref="C1400">
    <cfRule type="duplicateValues" dxfId="1072" priority="7"/>
  </conditionalFormatting>
  <conditionalFormatting sqref="B4208">
    <cfRule type="duplicateValues" dxfId="1071" priority="6"/>
  </conditionalFormatting>
  <conditionalFormatting sqref="C4208">
    <cfRule type="duplicateValues" dxfId="1070" priority="5"/>
  </conditionalFormatting>
  <conditionalFormatting sqref="B1285">
    <cfRule type="duplicateValues" dxfId="1069" priority="3"/>
  </conditionalFormatting>
  <conditionalFormatting sqref="C1285">
    <cfRule type="duplicateValues" dxfId="1068" priority="4"/>
  </conditionalFormatting>
  <conditionalFormatting sqref="B2841">
    <cfRule type="duplicateValues" dxfId="1067" priority="1"/>
  </conditionalFormatting>
  <conditionalFormatting sqref="C2841">
    <cfRule type="duplicateValues" dxfId="1066" priority="2"/>
  </conditionalFormatting>
  <pageMargins left="0.32" right="0.23" top="0.2" bottom="0.2" header="0.2"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
  <sheetViews>
    <sheetView workbookViewId="0">
      <selection activeCell="G11" sqref="G11"/>
    </sheetView>
  </sheetViews>
  <sheetFormatPr defaultRowHeight="12.75"/>
  <cols>
    <col min="1" max="1" width="4.28515625" style="6" customWidth="1"/>
    <col min="2" max="2" width="43.7109375" style="2" customWidth="1"/>
    <col min="3" max="3" width="10.85546875" style="2" customWidth="1"/>
    <col min="4" max="4" width="7.7109375" style="2" customWidth="1"/>
    <col min="5" max="19" width="8.140625" style="2" customWidth="1"/>
    <col min="20" max="20" width="6.140625" style="2" customWidth="1"/>
    <col min="21" max="21" width="6.85546875" style="2" customWidth="1"/>
    <col min="22" max="22" width="6.140625" style="2" customWidth="1"/>
    <col min="23" max="24" width="6.5703125" style="2" customWidth="1"/>
    <col min="25" max="25" width="6.42578125" style="2" customWidth="1"/>
    <col min="26" max="28" width="6.140625" style="2" customWidth="1"/>
    <col min="29" max="29" width="6.7109375" style="2" customWidth="1"/>
    <col min="30" max="256" width="9.140625" style="2"/>
    <col min="257" max="257" width="4.28515625" style="2" customWidth="1"/>
    <col min="258" max="258" width="43.7109375" style="2" customWidth="1"/>
    <col min="259" max="259" width="10.85546875" style="2" customWidth="1"/>
    <col min="260" max="260" width="7.7109375" style="2" customWidth="1"/>
    <col min="261" max="275" width="8.140625" style="2" customWidth="1"/>
    <col min="276" max="276" width="6.140625" style="2" customWidth="1"/>
    <col min="277" max="277" width="6.85546875" style="2" customWidth="1"/>
    <col min="278" max="278" width="6.140625" style="2" customWidth="1"/>
    <col min="279" max="280" width="6.5703125" style="2" customWidth="1"/>
    <col min="281" max="281" width="6.42578125" style="2" customWidth="1"/>
    <col min="282" max="284" width="6.140625" style="2" customWidth="1"/>
    <col min="285" max="285" width="6.7109375" style="2" customWidth="1"/>
    <col min="286" max="512" width="9.140625" style="2"/>
    <col min="513" max="513" width="4.28515625" style="2" customWidth="1"/>
    <col min="514" max="514" width="43.7109375" style="2" customWidth="1"/>
    <col min="515" max="515" width="10.85546875" style="2" customWidth="1"/>
    <col min="516" max="516" width="7.7109375" style="2" customWidth="1"/>
    <col min="517" max="531" width="8.140625" style="2" customWidth="1"/>
    <col min="532" max="532" width="6.140625" style="2" customWidth="1"/>
    <col min="533" max="533" width="6.85546875" style="2" customWidth="1"/>
    <col min="534" max="534" width="6.140625" style="2" customWidth="1"/>
    <col min="535" max="536" width="6.5703125" style="2" customWidth="1"/>
    <col min="537" max="537" width="6.42578125" style="2" customWidth="1"/>
    <col min="538" max="540" width="6.140625" style="2" customWidth="1"/>
    <col min="541" max="541" width="6.7109375" style="2" customWidth="1"/>
    <col min="542" max="768" width="9.140625" style="2"/>
    <col min="769" max="769" width="4.28515625" style="2" customWidth="1"/>
    <col min="770" max="770" width="43.7109375" style="2" customWidth="1"/>
    <col min="771" max="771" width="10.85546875" style="2" customWidth="1"/>
    <col min="772" max="772" width="7.7109375" style="2" customWidth="1"/>
    <col min="773" max="787" width="8.140625" style="2" customWidth="1"/>
    <col min="788" max="788" width="6.140625" style="2" customWidth="1"/>
    <col min="789" max="789" width="6.85546875" style="2" customWidth="1"/>
    <col min="790" max="790" width="6.140625" style="2" customWidth="1"/>
    <col min="791" max="792" width="6.5703125" style="2" customWidth="1"/>
    <col min="793" max="793" width="6.42578125" style="2" customWidth="1"/>
    <col min="794" max="796" width="6.140625" style="2" customWidth="1"/>
    <col min="797" max="797" width="6.7109375" style="2" customWidth="1"/>
    <col min="798" max="1024" width="9.140625" style="2"/>
    <col min="1025" max="1025" width="4.28515625" style="2" customWidth="1"/>
    <col min="1026" max="1026" width="43.7109375" style="2" customWidth="1"/>
    <col min="1027" max="1027" width="10.85546875" style="2" customWidth="1"/>
    <col min="1028" max="1028" width="7.7109375" style="2" customWidth="1"/>
    <col min="1029" max="1043" width="8.140625" style="2" customWidth="1"/>
    <col min="1044" max="1044" width="6.140625" style="2" customWidth="1"/>
    <col min="1045" max="1045" width="6.85546875" style="2" customWidth="1"/>
    <col min="1046" max="1046" width="6.140625" style="2" customWidth="1"/>
    <col min="1047" max="1048" width="6.5703125" style="2" customWidth="1"/>
    <col min="1049" max="1049" width="6.42578125" style="2" customWidth="1"/>
    <col min="1050" max="1052" width="6.140625" style="2" customWidth="1"/>
    <col min="1053" max="1053" width="6.7109375" style="2" customWidth="1"/>
    <col min="1054" max="1280" width="9.140625" style="2"/>
    <col min="1281" max="1281" width="4.28515625" style="2" customWidth="1"/>
    <col min="1282" max="1282" width="43.7109375" style="2" customWidth="1"/>
    <col min="1283" max="1283" width="10.85546875" style="2" customWidth="1"/>
    <col min="1284" max="1284" width="7.7109375" style="2" customWidth="1"/>
    <col min="1285" max="1299" width="8.140625" style="2" customWidth="1"/>
    <col min="1300" max="1300" width="6.140625" style="2" customWidth="1"/>
    <col min="1301" max="1301" width="6.85546875" style="2" customWidth="1"/>
    <col min="1302" max="1302" width="6.140625" style="2" customWidth="1"/>
    <col min="1303" max="1304" width="6.5703125" style="2" customWidth="1"/>
    <col min="1305" max="1305" width="6.42578125" style="2" customWidth="1"/>
    <col min="1306" max="1308" width="6.140625" style="2" customWidth="1"/>
    <col min="1309" max="1309" width="6.7109375" style="2" customWidth="1"/>
    <col min="1310" max="1536" width="9.140625" style="2"/>
    <col min="1537" max="1537" width="4.28515625" style="2" customWidth="1"/>
    <col min="1538" max="1538" width="43.7109375" style="2" customWidth="1"/>
    <col min="1539" max="1539" width="10.85546875" style="2" customWidth="1"/>
    <col min="1540" max="1540" width="7.7109375" style="2" customWidth="1"/>
    <col min="1541" max="1555" width="8.140625" style="2" customWidth="1"/>
    <col min="1556" max="1556" width="6.140625" style="2" customWidth="1"/>
    <col min="1557" max="1557" width="6.85546875" style="2" customWidth="1"/>
    <col min="1558" max="1558" width="6.140625" style="2" customWidth="1"/>
    <col min="1559" max="1560" width="6.5703125" style="2" customWidth="1"/>
    <col min="1561" max="1561" width="6.42578125" style="2" customWidth="1"/>
    <col min="1562" max="1564" width="6.140625" style="2" customWidth="1"/>
    <col min="1565" max="1565" width="6.7109375" style="2" customWidth="1"/>
    <col min="1566" max="1792" width="9.140625" style="2"/>
    <col min="1793" max="1793" width="4.28515625" style="2" customWidth="1"/>
    <col min="1794" max="1794" width="43.7109375" style="2" customWidth="1"/>
    <col min="1795" max="1795" width="10.85546875" style="2" customWidth="1"/>
    <col min="1796" max="1796" width="7.7109375" style="2" customWidth="1"/>
    <col min="1797" max="1811" width="8.140625" style="2" customWidth="1"/>
    <col min="1812" max="1812" width="6.140625" style="2" customWidth="1"/>
    <col min="1813" max="1813" width="6.85546875" style="2" customWidth="1"/>
    <col min="1814" max="1814" width="6.140625" style="2" customWidth="1"/>
    <col min="1815" max="1816" width="6.5703125" style="2" customWidth="1"/>
    <col min="1817" max="1817" width="6.42578125" style="2" customWidth="1"/>
    <col min="1818" max="1820" width="6.140625" style="2" customWidth="1"/>
    <col min="1821" max="1821" width="6.7109375" style="2" customWidth="1"/>
    <col min="1822" max="2048" width="9.140625" style="2"/>
    <col min="2049" max="2049" width="4.28515625" style="2" customWidth="1"/>
    <col min="2050" max="2050" width="43.7109375" style="2" customWidth="1"/>
    <col min="2051" max="2051" width="10.85546875" style="2" customWidth="1"/>
    <col min="2052" max="2052" width="7.7109375" style="2" customWidth="1"/>
    <col min="2053" max="2067" width="8.140625" style="2" customWidth="1"/>
    <col min="2068" max="2068" width="6.140625" style="2" customWidth="1"/>
    <col min="2069" max="2069" width="6.85546875" style="2" customWidth="1"/>
    <col min="2070" max="2070" width="6.140625" style="2" customWidth="1"/>
    <col min="2071" max="2072" width="6.5703125" style="2" customWidth="1"/>
    <col min="2073" max="2073" width="6.42578125" style="2" customWidth="1"/>
    <col min="2074" max="2076" width="6.140625" style="2" customWidth="1"/>
    <col min="2077" max="2077" width="6.7109375" style="2" customWidth="1"/>
    <col min="2078" max="2304" width="9.140625" style="2"/>
    <col min="2305" max="2305" width="4.28515625" style="2" customWidth="1"/>
    <col min="2306" max="2306" width="43.7109375" style="2" customWidth="1"/>
    <col min="2307" max="2307" width="10.85546875" style="2" customWidth="1"/>
    <col min="2308" max="2308" width="7.7109375" style="2" customWidth="1"/>
    <col min="2309" max="2323" width="8.140625" style="2" customWidth="1"/>
    <col min="2324" max="2324" width="6.140625" style="2" customWidth="1"/>
    <col min="2325" max="2325" width="6.85546875" style="2" customWidth="1"/>
    <col min="2326" max="2326" width="6.140625" style="2" customWidth="1"/>
    <col min="2327" max="2328" width="6.5703125" style="2" customWidth="1"/>
    <col min="2329" max="2329" width="6.42578125" style="2" customWidth="1"/>
    <col min="2330" max="2332" width="6.140625" style="2" customWidth="1"/>
    <col min="2333" max="2333" width="6.7109375" style="2" customWidth="1"/>
    <col min="2334" max="2560" width="9.140625" style="2"/>
    <col min="2561" max="2561" width="4.28515625" style="2" customWidth="1"/>
    <col min="2562" max="2562" width="43.7109375" style="2" customWidth="1"/>
    <col min="2563" max="2563" width="10.85546875" style="2" customWidth="1"/>
    <col min="2564" max="2564" width="7.7109375" style="2" customWidth="1"/>
    <col min="2565" max="2579" width="8.140625" style="2" customWidth="1"/>
    <col min="2580" max="2580" width="6.140625" style="2" customWidth="1"/>
    <col min="2581" max="2581" width="6.85546875" style="2" customWidth="1"/>
    <col min="2582" max="2582" width="6.140625" style="2" customWidth="1"/>
    <col min="2583" max="2584" width="6.5703125" style="2" customWidth="1"/>
    <col min="2585" max="2585" width="6.42578125" style="2" customWidth="1"/>
    <col min="2586" max="2588" width="6.140625" style="2" customWidth="1"/>
    <col min="2589" max="2589" width="6.7109375" style="2" customWidth="1"/>
    <col min="2590" max="2816" width="9.140625" style="2"/>
    <col min="2817" max="2817" width="4.28515625" style="2" customWidth="1"/>
    <col min="2818" max="2818" width="43.7109375" style="2" customWidth="1"/>
    <col min="2819" max="2819" width="10.85546875" style="2" customWidth="1"/>
    <col min="2820" max="2820" width="7.7109375" style="2" customWidth="1"/>
    <col min="2821" max="2835" width="8.140625" style="2" customWidth="1"/>
    <col min="2836" max="2836" width="6.140625" style="2" customWidth="1"/>
    <col min="2837" max="2837" width="6.85546875" style="2" customWidth="1"/>
    <col min="2838" max="2838" width="6.140625" style="2" customWidth="1"/>
    <col min="2839" max="2840" width="6.5703125" style="2" customWidth="1"/>
    <col min="2841" max="2841" width="6.42578125" style="2" customWidth="1"/>
    <col min="2842" max="2844" width="6.140625" style="2" customWidth="1"/>
    <col min="2845" max="2845" width="6.7109375" style="2" customWidth="1"/>
    <col min="2846" max="3072" width="9.140625" style="2"/>
    <col min="3073" max="3073" width="4.28515625" style="2" customWidth="1"/>
    <col min="3074" max="3074" width="43.7109375" style="2" customWidth="1"/>
    <col min="3075" max="3075" width="10.85546875" style="2" customWidth="1"/>
    <col min="3076" max="3076" width="7.7109375" style="2" customWidth="1"/>
    <col min="3077" max="3091" width="8.140625" style="2" customWidth="1"/>
    <col min="3092" max="3092" width="6.140625" style="2" customWidth="1"/>
    <col min="3093" max="3093" width="6.85546875" style="2" customWidth="1"/>
    <col min="3094" max="3094" width="6.140625" style="2" customWidth="1"/>
    <col min="3095" max="3096" width="6.5703125" style="2" customWidth="1"/>
    <col min="3097" max="3097" width="6.42578125" style="2" customWidth="1"/>
    <col min="3098" max="3100" width="6.140625" style="2" customWidth="1"/>
    <col min="3101" max="3101" width="6.7109375" style="2" customWidth="1"/>
    <col min="3102" max="3328" width="9.140625" style="2"/>
    <col min="3329" max="3329" width="4.28515625" style="2" customWidth="1"/>
    <col min="3330" max="3330" width="43.7109375" style="2" customWidth="1"/>
    <col min="3331" max="3331" width="10.85546875" style="2" customWidth="1"/>
    <col min="3332" max="3332" width="7.7109375" style="2" customWidth="1"/>
    <col min="3333" max="3347" width="8.140625" style="2" customWidth="1"/>
    <col min="3348" max="3348" width="6.140625" style="2" customWidth="1"/>
    <col min="3349" max="3349" width="6.85546875" style="2" customWidth="1"/>
    <col min="3350" max="3350" width="6.140625" style="2" customWidth="1"/>
    <col min="3351" max="3352" width="6.5703125" style="2" customWidth="1"/>
    <col min="3353" max="3353" width="6.42578125" style="2" customWidth="1"/>
    <col min="3354" max="3356" width="6.140625" style="2" customWidth="1"/>
    <col min="3357" max="3357" width="6.7109375" style="2" customWidth="1"/>
    <col min="3358" max="3584" width="9.140625" style="2"/>
    <col min="3585" max="3585" width="4.28515625" style="2" customWidth="1"/>
    <col min="3586" max="3586" width="43.7109375" style="2" customWidth="1"/>
    <col min="3587" max="3587" width="10.85546875" style="2" customWidth="1"/>
    <col min="3588" max="3588" width="7.7109375" style="2" customWidth="1"/>
    <col min="3589" max="3603" width="8.140625" style="2" customWidth="1"/>
    <col min="3604" max="3604" width="6.140625" style="2" customWidth="1"/>
    <col min="3605" max="3605" width="6.85546875" style="2" customWidth="1"/>
    <col min="3606" max="3606" width="6.140625" style="2" customWidth="1"/>
    <col min="3607" max="3608" width="6.5703125" style="2" customWidth="1"/>
    <col min="3609" max="3609" width="6.42578125" style="2" customWidth="1"/>
    <col min="3610" max="3612" width="6.140625" style="2" customWidth="1"/>
    <col min="3613" max="3613" width="6.7109375" style="2" customWidth="1"/>
    <col min="3614" max="3840" width="9.140625" style="2"/>
    <col min="3841" max="3841" width="4.28515625" style="2" customWidth="1"/>
    <col min="3842" max="3842" width="43.7109375" style="2" customWidth="1"/>
    <col min="3843" max="3843" width="10.85546875" style="2" customWidth="1"/>
    <col min="3844" max="3844" width="7.7109375" style="2" customWidth="1"/>
    <col min="3845" max="3859" width="8.140625" style="2" customWidth="1"/>
    <col min="3860" max="3860" width="6.140625" style="2" customWidth="1"/>
    <col min="3861" max="3861" width="6.85546875" style="2" customWidth="1"/>
    <col min="3862" max="3862" width="6.140625" style="2" customWidth="1"/>
    <col min="3863" max="3864" width="6.5703125" style="2" customWidth="1"/>
    <col min="3865" max="3865" width="6.42578125" style="2" customWidth="1"/>
    <col min="3866" max="3868" width="6.140625" style="2" customWidth="1"/>
    <col min="3869" max="3869" width="6.7109375" style="2" customWidth="1"/>
    <col min="3870" max="4096" width="9.140625" style="2"/>
    <col min="4097" max="4097" width="4.28515625" style="2" customWidth="1"/>
    <col min="4098" max="4098" width="43.7109375" style="2" customWidth="1"/>
    <col min="4099" max="4099" width="10.85546875" style="2" customWidth="1"/>
    <col min="4100" max="4100" width="7.7109375" style="2" customWidth="1"/>
    <col min="4101" max="4115" width="8.140625" style="2" customWidth="1"/>
    <col min="4116" max="4116" width="6.140625" style="2" customWidth="1"/>
    <col min="4117" max="4117" width="6.85546875" style="2" customWidth="1"/>
    <col min="4118" max="4118" width="6.140625" style="2" customWidth="1"/>
    <col min="4119" max="4120" width="6.5703125" style="2" customWidth="1"/>
    <col min="4121" max="4121" width="6.42578125" style="2" customWidth="1"/>
    <col min="4122" max="4124" width="6.140625" style="2" customWidth="1"/>
    <col min="4125" max="4125" width="6.7109375" style="2" customWidth="1"/>
    <col min="4126" max="4352" width="9.140625" style="2"/>
    <col min="4353" max="4353" width="4.28515625" style="2" customWidth="1"/>
    <col min="4354" max="4354" width="43.7109375" style="2" customWidth="1"/>
    <col min="4355" max="4355" width="10.85546875" style="2" customWidth="1"/>
    <col min="4356" max="4356" width="7.7109375" style="2" customWidth="1"/>
    <col min="4357" max="4371" width="8.140625" style="2" customWidth="1"/>
    <col min="4372" max="4372" width="6.140625" style="2" customWidth="1"/>
    <col min="4373" max="4373" width="6.85546875" style="2" customWidth="1"/>
    <col min="4374" max="4374" width="6.140625" style="2" customWidth="1"/>
    <col min="4375" max="4376" width="6.5703125" style="2" customWidth="1"/>
    <col min="4377" max="4377" width="6.42578125" style="2" customWidth="1"/>
    <col min="4378" max="4380" width="6.140625" style="2" customWidth="1"/>
    <col min="4381" max="4381" width="6.7109375" style="2" customWidth="1"/>
    <col min="4382" max="4608" width="9.140625" style="2"/>
    <col min="4609" max="4609" width="4.28515625" style="2" customWidth="1"/>
    <col min="4610" max="4610" width="43.7109375" style="2" customWidth="1"/>
    <col min="4611" max="4611" width="10.85546875" style="2" customWidth="1"/>
    <col min="4612" max="4612" width="7.7109375" style="2" customWidth="1"/>
    <col min="4613" max="4627" width="8.140625" style="2" customWidth="1"/>
    <col min="4628" max="4628" width="6.140625" style="2" customWidth="1"/>
    <col min="4629" max="4629" width="6.85546875" style="2" customWidth="1"/>
    <col min="4630" max="4630" width="6.140625" style="2" customWidth="1"/>
    <col min="4631" max="4632" width="6.5703125" style="2" customWidth="1"/>
    <col min="4633" max="4633" width="6.42578125" style="2" customWidth="1"/>
    <col min="4634" max="4636" width="6.140625" style="2" customWidth="1"/>
    <col min="4637" max="4637" width="6.7109375" style="2" customWidth="1"/>
    <col min="4638" max="4864" width="9.140625" style="2"/>
    <col min="4865" max="4865" width="4.28515625" style="2" customWidth="1"/>
    <col min="4866" max="4866" width="43.7109375" style="2" customWidth="1"/>
    <col min="4867" max="4867" width="10.85546875" style="2" customWidth="1"/>
    <col min="4868" max="4868" width="7.7109375" style="2" customWidth="1"/>
    <col min="4869" max="4883" width="8.140625" style="2" customWidth="1"/>
    <col min="4884" max="4884" width="6.140625" style="2" customWidth="1"/>
    <col min="4885" max="4885" width="6.85546875" style="2" customWidth="1"/>
    <col min="4886" max="4886" width="6.140625" style="2" customWidth="1"/>
    <col min="4887" max="4888" width="6.5703125" style="2" customWidth="1"/>
    <col min="4889" max="4889" width="6.42578125" style="2" customWidth="1"/>
    <col min="4890" max="4892" width="6.140625" style="2" customWidth="1"/>
    <col min="4893" max="4893" width="6.7109375" style="2" customWidth="1"/>
    <col min="4894" max="5120" width="9.140625" style="2"/>
    <col min="5121" max="5121" width="4.28515625" style="2" customWidth="1"/>
    <col min="5122" max="5122" width="43.7109375" style="2" customWidth="1"/>
    <col min="5123" max="5123" width="10.85546875" style="2" customWidth="1"/>
    <col min="5124" max="5124" width="7.7109375" style="2" customWidth="1"/>
    <col min="5125" max="5139" width="8.140625" style="2" customWidth="1"/>
    <col min="5140" max="5140" width="6.140625" style="2" customWidth="1"/>
    <col min="5141" max="5141" width="6.85546875" style="2" customWidth="1"/>
    <col min="5142" max="5142" width="6.140625" style="2" customWidth="1"/>
    <col min="5143" max="5144" width="6.5703125" style="2" customWidth="1"/>
    <col min="5145" max="5145" width="6.42578125" style="2" customWidth="1"/>
    <col min="5146" max="5148" width="6.140625" style="2" customWidth="1"/>
    <col min="5149" max="5149" width="6.7109375" style="2" customWidth="1"/>
    <col min="5150" max="5376" width="9.140625" style="2"/>
    <col min="5377" max="5377" width="4.28515625" style="2" customWidth="1"/>
    <col min="5378" max="5378" width="43.7109375" style="2" customWidth="1"/>
    <col min="5379" max="5379" width="10.85546875" style="2" customWidth="1"/>
    <col min="5380" max="5380" width="7.7109375" style="2" customWidth="1"/>
    <col min="5381" max="5395" width="8.140625" style="2" customWidth="1"/>
    <col min="5396" max="5396" width="6.140625" style="2" customWidth="1"/>
    <col min="5397" max="5397" width="6.85546875" style="2" customWidth="1"/>
    <col min="5398" max="5398" width="6.140625" style="2" customWidth="1"/>
    <col min="5399" max="5400" width="6.5703125" style="2" customWidth="1"/>
    <col min="5401" max="5401" width="6.42578125" style="2" customWidth="1"/>
    <col min="5402" max="5404" width="6.140625" style="2" customWidth="1"/>
    <col min="5405" max="5405" width="6.7109375" style="2" customWidth="1"/>
    <col min="5406" max="5632" width="9.140625" style="2"/>
    <col min="5633" max="5633" width="4.28515625" style="2" customWidth="1"/>
    <col min="5634" max="5634" width="43.7109375" style="2" customWidth="1"/>
    <col min="5635" max="5635" width="10.85546875" style="2" customWidth="1"/>
    <col min="5636" max="5636" width="7.7109375" style="2" customWidth="1"/>
    <col min="5637" max="5651" width="8.140625" style="2" customWidth="1"/>
    <col min="5652" max="5652" width="6.140625" style="2" customWidth="1"/>
    <col min="5653" max="5653" width="6.85546875" style="2" customWidth="1"/>
    <col min="5654" max="5654" width="6.140625" style="2" customWidth="1"/>
    <col min="5655" max="5656" width="6.5703125" style="2" customWidth="1"/>
    <col min="5657" max="5657" width="6.42578125" style="2" customWidth="1"/>
    <col min="5658" max="5660" width="6.140625" style="2" customWidth="1"/>
    <col min="5661" max="5661" width="6.7109375" style="2" customWidth="1"/>
    <col min="5662" max="5888" width="9.140625" style="2"/>
    <col min="5889" max="5889" width="4.28515625" style="2" customWidth="1"/>
    <col min="5890" max="5890" width="43.7109375" style="2" customWidth="1"/>
    <col min="5891" max="5891" width="10.85546875" style="2" customWidth="1"/>
    <col min="5892" max="5892" width="7.7109375" style="2" customWidth="1"/>
    <col min="5893" max="5907" width="8.140625" style="2" customWidth="1"/>
    <col min="5908" max="5908" width="6.140625" style="2" customWidth="1"/>
    <col min="5909" max="5909" width="6.85546875" style="2" customWidth="1"/>
    <col min="5910" max="5910" width="6.140625" style="2" customWidth="1"/>
    <col min="5911" max="5912" width="6.5703125" style="2" customWidth="1"/>
    <col min="5913" max="5913" width="6.42578125" style="2" customWidth="1"/>
    <col min="5914" max="5916" width="6.140625" style="2" customWidth="1"/>
    <col min="5917" max="5917" width="6.7109375" style="2" customWidth="1"/>
    <col min="5918" max="6144" width="9.140625" style="2"/>
    <col min="6145" max="6145" width="4.28515625" style="2" customWidth="1"/>
    <col min="6146" max="6146" width="43.7109375" style="2" customWidth="1"/>
    <col min="6147" max="6147" width="10.85546875" style="2" customWidth="1"/>
    <col min="6148" max="6148" width="7.7109375" style="2" customWidth="1"/>
    <col min="6149" max="6163" width="8.140625" style="2" customWidth="1"/>
    <col min="6164" max="6164" width="6.140625" style="2" customWidth="1"/>
    <col min="6165" max="6165" width="6.85546875" style="2" customWidth="1"/>
    <col min="6166" max="6166" width="6.140625" style="2" customWidth="1"/>
    <col min="6167" max="6168" width="6.5703125" style="2" customWidth="1"/>
    <col min="6169" max="6169" width="6.42578125" style="2" customWidth="1"/>
    <col min="6170" max="6172" width="6.140625" style="2" customWidth="1"/>
    <col min="6173" max="6173" width="6.7109375" style="2" customWidth="1"/>
    <col min="6174" max="6400" width="9.140625" style="2"/>
    <col min="6401" max="6401" width="4.28515625" style="2" customWidth="1"/>
    <col min="6402" max="6402" width="43.7109375" style="2" customWidth="1"/>
    <col min="6403" max="6403" width="10.85546875" style="2" customWidth="1"/>
    <col min="6404" max="6404" width="7.7109375" style="2" customWidth="1"/>
    <col min="6405" max="6419" width="8.140625" style="2" customWidth="1"/>
    <col min="6420" max="6420" width="6.140625" style="2" customWidth="1"/>
    <col min="6421" max="6421" width="6.85546875" style="2" customWidth="1"/>
    <col min="6422" max="6422" width="6.140625" style="2" customWidth="1"/>
    <col min="6423" max="6424" width="6.5703125" style="2" customWidth="1"/>
    <col min="6425" max="6425" width="6.42578125" style="2" customWidth="1"/>
    <col min="6426" max="6428" width="6.140625" style="2" customWidth="1"/>
    <col min="6429" max="6429" width="6.7109375" style="2" customWidth="1"/>
    <col min="6430" max="6656" width="9.140625" style="2"/>
    <col min="6657" max="6657" width="4.28515625" style="2" customWidth="1"/>
    <col min="6658" max="6658" width="43.7109375" style="2" customWidth="1"/>
    <col min="6659" max="6659" width="10.85546875" style="2" customWidth="1"/>
    <col min="6660" max="6660" width="7.7109375" style="2" customWidth="1"/>
    <col min="6661" max="6675" width="8.140625" style="2" customWidth="1"/>
    <col min="6676" max="6676" width="6.140625" style="2" customWidth="1"/>
    <col min="6677" max="6677" width="6.85546875" style="2" customWidth="1"/>
    <col min="6678" max="6678" width="6.140625" style="2" customWidth="1"/>
    <col min="6679" max="6680" width="6.5703125" style="2" customWidth="1"/>
    <col min="6681" max="6681" width="6.42578125" style="2" customWidth="1"/>
    <col min="6682" max="6684" width="6.140625" style="2" customWidth="1"/>
    <col min="6685" max="6685" width="6.7109375" style="2" customWidth="1"/>
    <col min="6686" max="6912" width="9.140625" style="2"/>
    <col min="6913" max="6913" width="4.28515625" style="2" customWidth="1"/>
    <col min="6914" max="6914" width="43.7109375" style="2" customWidth="1"/>
    <col min="6915" max="6915" width="10.85546875" style="2" customWidth="1"/>
    <col min="6916" max="6916" width="7.7109375" style="2" customWidth="1"/>
    <col min="6917" max="6931" width="8.140625" style="2" customWidth="1"/>
    <col min="6932" max="6932" width="6.140625" style="2" customWidth="1"/>
    <col min="6933" max="6933" width="6.85546875" style="2" customWidth="1"/>
    <col min="6934" max="6934" width="6.140625" style="2" customWidth="1"/>
    <col min="6935" max="6936" width="6.5703125" style="2" customWidth="1"/>
    <col min="6937" max="6937" width="6.42578125" style="2" customWidth="1"/>
    <col min="6938" max="6940" width="6.140625" style="2" customWidth="1"/>
    <col min="6941" max="6941" width="6.7109375" style="2" customWidth="1"/>
    <col min="6942" max="7168" width="9.140625" style="2"/>
    <col min="7169" max="7169" width="4.28515625" style="2" customWidth="1"/>
    <col min="7170" max="7170" width="43.7109375" style="2" customWidth="1"/>
    <col min="7171" max="7171" width="10.85546875" style="2" customWidth="1"/>
    <col min="7172" max="7172" width="7.7109375" style="2" customWidth="1"/>
    <col min="7173" max="7187" width="8.140625" style="2" customWidth="1"/>
    <col min="7188" max="7188" width="6.140625" style="2" customWidth="1"/>
    <col min="7189" max="7189" width="6.85546875" style="2" customWidth="1"/>
    <col min="7190" max="7190" width="6.140625" style="2" customWidth="1"/>
    <col min="7191" max="7192" width="6.5703125" style="2" customWidth="1"/>
    <col min="7193" max="7193" width="6.42578125" style="2" customWidth="1"/>
    <col min="7194" max="7196" width="6.140625" style="2" customWidth="1"/>
    <col min="7197" max="7197" width="6.7109375" style="2" customWidth="1"/>
    <col min="7198" max="7424" width="9.140625" style="2"/>
    <col min="7425" max="7425" width="4.28515625" style="2" customWidth="1"/>
    <col min="7426" max="7426" width="43.7109375" style="2" customWidth="1"/>
    <col min="7427" max="7427" width="10.85546875" style="2" customWidth="1"/>
    <col min="7428" max="7428" width="7.7109375" style="2" customWidth="1"/>
    <col min="7429" max="7443" width="8.140625" style="2" customWidth="1"/>
    <col min="7444" max="7444" width="6.140625" style="2" customWidth="1"/>
    <col min="7445" max="7445" width="6.85546875" style="2" customWidth="1"/>
    <col min="7446" max="7446" width="6.140625" style="2" customWidth="1"/>
    <col min="7447" max="7448" width="6.5703125" style="2" customWidth="1"/>
    <col min="7449" max="7449" width="6.42578125" style="2" customWidth="1"/>
    <col min="7450" max="7452" width="6.140625" style="2" customWidth="1"/>
    <col min="7453" max="7453" width="6.7109375" style="2" customWidth="1"/>
    <col min="7454" max="7680" width="9.140625" style="2"/>
    <col min="7681" max="7681" width="4.28515625" style="2" customWidth="1"/>
    <col min="7682" max="7682" width="43.7109375" style="2" customWidth="1"/>
    <col min="7683" max="7683" width="10.85546875" style="2" customWidth="1"/>
    <col min="7684" max="7684" width="7.7109375" style="2" customWidth="1"/>
    <col min="7685" max="7699" width="8.140625" style="2" customWidth="1"/>
    <col min="7700" max="7700" width="6.140625" style="2" customWidth="1"/>
    <col min="7701" max="7701" width="6.85546875" style="2" customWidth="1"/>
    <col min="7702" max="7702" width="6.140625" style="2" customWidth="1"/>
    <col min="7703" max="7704" width="6.5703125" style="2" customWidth="1"/>
    <col min="7705" max="7705" width="6.42578125" style="2" customWidth="1"/>
    <col min="7706" max="7708" width="6.140625" style="2" customWidth="1"/>
    <col min="7709" max="7709" width="6.7109375" style="2" customWidth="1"/>
    <col min="7710" max="7936" width="9.140625" style="2"/>
    <col min="7937" max="7937" width="4.28515625" style="2" customWidth="1"/>
    <col min="7938" max="7938" width="43.7109375" style="2" customWidth="1"/>
    <col min="7939" max="7939" width="10.85546875" style="2" customWidth="1"/>
    <col min="7940" max="7940" width="7.7109375" style="2" customWidth="1"/>
    <col min="7941" max="7955" width="8.140625" style="2" customWidth="1"/>
    <col min="7956" max="7956" width="6.140625" style="2" customWidth="1"/>
    <col min="7957" max="7957" width="6.85546875" style="2" customWidth="1"/>
    <col min="7958" max="7958" width="6.140625" style="2" customWidth="1"/>
    <col min="7959" max="7960" width="6.5703125" style="2" customWidth="1"/>
    <col min="7961" max="7961" width="6.42578125" style="2" customWidth="1"/>
    <col min="7962" max="7964" width="6.140625" style="2" customWidth="1"/>
    <col min="7965" max="7965" width="6.7109375" style="2" customWidth="1"/>
    <col min="7966" max="8192" width="9.140625" style="2"/>
    <col min="8193" max="8193" width="4.28515625" style="2" customWidth="1"/>
    <col min="8194" max="8194" width="43.7109375" style="2" customWidth="1"/>
    <col min="8195" max="8195" width="10.85546875" style="2" customWidth="1"/>
    <col min="8196" max="8196" width="7.7109375" style="2" customWidth="1"/>
    <col min="8197" max="8211" width="8.140625" style="2" customWidth="1"/>
    <col min="8212" max="8212" width="6.140625" style="2" customWidth="1"/>
    <col min="8213" max="8213" width="6.85546875" style="2" customWidth="1"/>
    <col min="8214" max="8214" width="6.140625" style="2" customWidth="1"/>
    <col min="8215" max="8216" width="6.5703125" style="2" customWidth="1"/>
    <col min="8217" max="8217" width="6.42578125" style="2" customWidth="1"/>
    <col min="8218" max="8220" width="6.140625" style="2" customWidth="1"/>
    <col min="8221" max="8221" width="6.7109375" style="2" customWidth="1"/>
    <col min="8222" max="8448" width="9.140625" style="2"/>
    <col min="8449" max="8449" width="4.28515625" style="2" customWidth="1"/>
    <col min="8450" max="8450" width="43.7109375" style="2" customWidth="1"/>
    <col min="8451" max="8451" width="10.85546875" style="2" customWidth="1"/>
    <col min="8452" max="8452" width="7.7109375" style="2" customWidth="1"/>
    <col min="8453" max="8467" width="8.140625" style="2" customWidth="1"/>
    <col min="8468" max="8468" width="6.140625" style="2" customWidth="1"/>
    <col min="8469" max="8469" width="6.85546875" style="2" customWidth="1"/>
    <col min="8470" max="8470" width="6.140625" style="2" customWidth="1"/>
    <col min="8471" max="8472" width="6.5703125" style="2" customWidth="1"/>
    <col min="8473" max="8473" width="6.42578125" style="2" customWidth="1"/>
    <col min="8474" max="8476" width="6.140625" style="2" customWidth="1"/>
    <col min="8477" max="8477" width="6.7109375" style="2" customWidth="1"/>
    <col min="8478" max="8704" width="9.140625" style="2"/>
    <col min="8705" max="8705" width="4.28515625" style="2" customWidth="1"/>
    <col min="8706" max="8706" width="43.7109375" style="2" customWidth="1"/>
    <col min="8707" max="8707" width="10.85546875" style="2" customWidth="1"/>
    <col min="8708" max="8708" width="7.7109375" style="2" customWidth="1"/>
    <col min="8709" max="8723" width="8.140625" style="2" customWidth="1"/>
    <col min="8724" max="8724" width="6.140625" style="2" customWidth="1"/>
    <col min="8725" max="8725" width="6.85546875" style="2" customWidth="1"/>
    <col min="8726" max="8726" width="6.140625" style="2" customWidth="1"/>
    <col min="8727" max="8728" width="6.5703125" style="2" customWidth="1"/>
    <col min="8729" max="8729" width="6.42578125" style="2" customWidth="1"/>
    <col min="8730" max="8732" width="6.140625" style="2" customWidth="1"/>
    <col min="8733" max="8733" width="6.7109375" style="2" customWidth="1"/>
    <col min="8734" max="8960" width="9.140625" style="2"/>
    <col min="8961" max="8961" width="4.28515625" style="2" customWidth="1"/>
    <col min="8962" max="8962" width="43.7109375" style="2" customWidth="1"/>
    <col min="8963" max="8963" width="10.85546875" style="2" customWidth="1"/>
    <col min="8964" max="8964" width="7.7109375" style="2" customWidth="1"/>
    <col min="8965" max="8979" width="8.140625" style="2" customWidth="1"/>
    <col min="8980" max="8980" width="6.140625" style="2" customWidth="1"/>
    <col min="8981" max="8981" width="6.85546875" style="2" customWidth="1"/>
    <col min="8982" max="8982" width="6.140625" style="2" customWidth="1"/>
    <col min="8983" max="8984" width="6.5703125" style="2" customWidth="1"/>
    <col min="8985" max="8985" width="6.42578125" style="2" customWidth="1"/>
    <col min="8986" max="8988" width="6.140625" style="2" customWidth="1"/>
    <col min="8989" max="8989" width="6.7109375" style="2" customWidth="1"/>
    <col min="8990" max="9216" width="9.140625" style="2"/>
    <col min="9217" max="9217" width="4.28515625" style="2" customWidth="1"/>
    <col min="9218" max="9218" width="43.7109375" style="2" customWidth="1"/>
    <col min="9219" max="9219" width="10.85546875" style="2" customWidth="1"/>
    <col min="9220" max="9220" width="7.7109375" style="2" customWidth="1"/>
    <col min="9221" max="9235" width="8.140625" style="2" customWidth="1"/>
    <col min="9236" max="9236" width="6.140625" style="2" customWidth="1"/>
    <col min="9237" max="9237" width="6.85546875" style="2" customWidth="1"/>
    <col min="9238" max="9238" width="6.140625" style="2" customWidth="1"/>
    <col min="9239" max="9240" width="6.5703125" style="2" customWidth="1"/>
    <col min="9241" max="9241" width="6.42578125" style="2" customWidth="1"/>
    <col min="9242" max="9244" width="6.140625" style="2" customWidth="1"/>
    <col min="9245" max="9245" width="6.7109375" style="2" customWidth="1"/>
    <col min="9246" max="9472" width="9.140625" style="2"/>
    <col min="9473" max="9473" width="4.28515625" style="2" customWidth="1"/>
    <col min="9474" max="9474" width="43.7109375" style="2" customWidth="1"/>
    <col min="9475" max="9475" width="10.85546875" style="2" customWidth="1"/>
    <col min="9476" max="9476" width="7.7109375" style="2" customWidth="1"/>
    <col min="9477" max="9491" width="8.140625" style="2" customWidth="1"/>
    <col min="9492" max="9492" width="6.140625" style="2" customWidth="1"/>
    <col min="9493" max="9493" width="6.85546875" style="2" customWidth="1"/>
    <col min="9494" max="9494" width="6.140625" style="2" customWidth="1"/>
    <col min="9495" max="9496" width="6.5703125" style="2" customWidth="1"/>
    <col min="9497" max="9497" width="6.42578125" style="2" customWidth="1"/>
    <col min="9498" max="9500" width="6.140625" style="2" customWidth="1"/>
    <col min="9501" max="9501" width="6.7109375" style="2" customWidth="1"/>
    <col min="9502" max="9728" width="9.140625" style="2"/>
    <col min="9729" max="9729" width="4.28515625" style="2" customWidth="1"/>
    <col min="9730" max="9730" width="43.7109375" style="2" customWidth="1"/>
    <col min="9731" max="9731" width="10.85546875" style="2" customWidth="1"/>
    <col min="9732" max="9732" width="7.7109375" style="2" customWidth="1"/>
    <col min="9733" max="9747" width="8.140625" style="2" customWidth="1"/>
    <col min="9748" max="9748" width="6.140625" style="2" customWidth="1"/>
    <col min="9749" max="9749" width="6.85546875" style="2" customWidth="1"/>
    <col min="9750" max="9750" width="6.140625" style="2" customWidth="1"/>
    <col min="9751" max="9752" width="6.5703125" style="2" customWidth="1"/>
    <col min="9753" max="9753" width="6.42578125" style="2" customWidth="1"/>
    <col min="9754" max="9756" width="6.140625" style="2" customWidth="1"/>
    <col min="9757" max="9757" width="6.7109375" style="2" customWidth="1"/>
    <col min="9758" max="9984" width="9.140625" style="2"/>
    <col min="9985" max="9985" width="4.28515625" style="2" customWidth="1"/>
    <col min="9986" max="9986" width="43.7109375" style="2" customWidth="1"/>
    <col min="9987" max="9987" width="10.85546875" style="2" customWidth="1"/>
    <col min="9988" max="9988" width="7.7109375" style="2" customWidth="1"/>
    <col min="9989" max="10003" width="8.140625" style="2" customWidth="1"/>
    <col min="10004" max="10004" width="6.140625" style="2" customWidth="1"/>
    <col min="10005" max="10005" width="6.85546875" style="2" customWidth="1"/>
    <col min="10006" max="10006" width="6.140625" style="2" customWidth="1"/>
    <col min="10007" max="10008" width="6.5703125" style="2" customWidth="1"/>
    <col min="10009" max="10009" width="6.42578125" style="2" customWidth="1"/>
    <col min="10010" max="10012" width="6.140625" style="2" customWidth="1"/>
    <col min="10013" max="10013" width="6.7109375" style="2" customWidth="1"/>
    <col min="10014" max="10240" width="9.140625" style="2"/>
    <col min="10241" max="10241" width="4.28515625" style="2" customWidth="1"/>
    <col min="10242" max="10242" width="43.7109375" style="2" customWidth="1"/>
    <col min="10243" max="10243" width="10.85546875" style="2" customWidth="1"/>
    <col min="10244" max="10244" width="7.7109375" style="2" customWidth="1"/>
    <col min="10245" max="10259" width="8.140625" style="2" customWidth="1"/>
    <col min="10260" max="10260" width="6.140625" style="2" customWidth="1"/>
    <col min="10261" max="10261" width="6.85546875" style="2" customWidth="1"/>
    <col min="10262" max="10262" width="6.140625" style="2" customWidth="1"/>
    <col min="10263" max="10264" width="6.5703125" style="2" customWidth="1"/>
    <col min="10265" max="10265" width="6.42578125" style="2" customWidth="1"/>
    <col min="10266" max="10268" width="6.140625" style="2" customWidth="1"/>
    <col min="10269" max="10269" width="6.7109375" style="2" customWidth="1"/>
    <col min="10270" max="10496" width="9.140625" style="2"/>
    <col min="10497" max="10497" width="4.28515625" style="2" customWidth="1"/>
    <col min="10498" max="10498" width="43.7109375" style="2" customWidth="1"/>
    <col min="10499" max="10499" width="10.85546875" style="2" customWidth="1"/>
    <col min="10500" max="10500" width="7.7109375" style="2" customWidth="1"/>
    <col min="10501" max="10515" width="8.140625" style="2" customWidth="1"/>
    <col min="10516" max="10516" width="6.140625" style="2" customWidth="1"/>
    <col min="10517" max="10517" width="6.85546875" style="2" customWidth="1"/>
    <col min="10518" max="10518" width="6.140625" style="2" customWidth="1"/>
    <col min="10519" max="10520" width="6.5703125" style="2" customWidth="1"/>
    <col min="10521" max="10521" width="6.42578125" style="2" customWidth="1"/>
    <col min="10522" max="10524" width="6.140625" style="2" customWidth="1"/>
    <col min="10525" max="10525" width="6.7109375" style="2" customWidth="1"/>
    <col min="10526" max="10752" width="9.140625" style="2"/>
    <col min="10753" max="10753" width="4.28515625" style="2" customWidth="1"/>
    <col min="10754" max="10754" width="43.7109375" style="2" customWidth="1"/>
    <col min="10755" max="10755" width="10.85546875" style="2" customWidth="1"/>
    <col min="10756" max="10756" width="7.7109375" style="2" customWidth="1"/>
    <col min="10757" max="10771" width="8.140625" style="2" customWidth="1"/>
    <col min="10772" max="10772" width="6.140625" style="2" customWidth="1"/>
    <col min="10773" max="10773" width="6.85546875" style="2" customWidth="1"/>
    <col min="10774" max="10774" width="6.140625" style="2" customWidth="1"/>
    <col min="10775" max="10776" width="6.5703125" style="2" customWidth="1"/>
    <col min="10777" max="10777" width="6.42578125" style="2" customWidth="1"/>
    <col min="10778" max="10780" width="6.140625" style="2" customWidth="1"/>
    <col min="10781" max="10781" width="6.7109375" style="2" customWidth="1"/>
    <col min="10782" max="11008" width="9.140625" style="2"/>
    <col min="11009" max="11009" width="4.28515625" style="2" customWidth="1"/>
    <col min="11010" max="11010" width="43.7109375" style="2" customWidth="1"/>
    <col min="11011" max="11011" width="10.85546875" style="2" customWidth="1"/>
    <col min="11012" max="11012" width="7.7109375" style="2" customWidth="1"/>
    <col min="11013" max="11027" width="8.140625" style="2" customWidth="1"/>
    <col min="11028" max="11028" width="6.140625" style="2" customWidth="1"/>
    <col min="11029" max="11029" width="6.85546875" style="2" customWidth="1"/>
    <col min="11030" max="11030" width="6.140625" style="2" customWidth="1"/>
    <col min="11031" max="11032" width="6.5703125" style="2" customWidth="1"/>
    <col min="11033" max="11033" width="6.42578125" style="2" customWidth="1"/>
    <col min="11034" max="11036" width="6.140625" style="2" customWidth="1"/>
    <col min="11037" max="11037" width="6.7109375" style="2" customWidth="1"/>
    <col min="11038" max="11264" width="9.140625" style="2"/>
    <col min="11265" max="11265" width="4.28515625" style="2" customWidth="1"/>
    <col min="11266" max="11266" width="43.7109375" style="2" customWidth="1"/>
    <col min="11267" max="11267" width="10.85546875" style="2" customWidth="1"/>
    <col min="11268" max="11268" width="7.7109375" style="2" customWidth="1"/>
    <col min="11269" max="11283" width="8.140625" style="2" customWidth="1"/>
    <col min="11284" max="11284" width="6.140625" style="2" customWidth="1"/>
    <col min="11285" max="11285" width="6.85546875" style="2" customWidth="1"/>
    <col min="11286" max="11286" width="6.140625" style="2" customWidth="1"/>
    <col min="11287" max="11288" width="6.5703125" style="2" customWidth="1"/>
    <col min="11289" max="11289" width="6.42578125" style="2" customWidth="1"/>
    <col min="11290" max="11292" width="6.140625" style="2" customWidth="1"/>
    <col min="11293" max="11293" width="6.7109375" style="2" customWidth="1"/>
    <col min="11294" max="11520" width="9.140625" style="2"/>
    <col min="11521" max="11521" width="4.28515625" style="2" customWidth="1"/>
    <col min="11522" max="11522" width="43.7109375" style="2" customWidth="1"/>
    <col min="11523" max="11523" width="10.85546875" style="2" customWidth="1"/>
    <col min="11524" max="11524" width="7.7109375" style="2" customWidth="1"/>
    <col min="11525" max="11539" width="8.140625" style="2" customWidth="1"/>
    <col min="11540" max="11540" width="6.140625" style="2" customWidth="1"/>
    <col min="11541" max="11541" width="6.85546875" style="2" customWidth="1"/>
    <col min="11542" max="11542" width="6.140625" style="2" customWidth="1"/>
    <col min="11543" max="11544" width="6.5703125" style="2" customWidth="1"/>
    <col min="11545" max="11545" width="6.42578125" style="2" customWidth="1"/>
    <col min="11546" max="11548" width="6.140625" style="2" customWidth="1"/>
    <col min="11549" max="11549" width="6.7109375" style="2" customWidth="1"/>
    <col min="11550" max="11776" width="9.140625" style="2"/>
    <col min="11777" max="11777" width="4.28515625" style="2" customWidth="1"/>
    <col min="11778" max="11778" width="43.7109375" style="2" customWidth="1"/>
    <col min="11779" max="11779" width="10.85546875" style="2" customWidth="1"/>
    <col min="11780" max="11780" width="7.7109375" style="2" customWidth="1"/>
    <col min="11781" max="11795" width="8.140625" style="2" customWidth="1"/>
    <col min="11796" max="11796" width="6.140625" style="2" customWidth="1"/>
    <col min="11797" max="11797" width="6.85546875" style="2" customWidth="1"/>
    <col min="11798" max="11798" width="6.140625" style="2" customWidth="1"/>
    <col min="11799" max="11800" width="6.5703125" style="2" customWidth="1"/>
    <col min="11801" max="11801" width="6.42578125" style="2" customWidth="1"/>
    <col min="11802" max="11804" width="6.140625" style="2" customWidth="1"/>
    <col min="11805" max="11805" width="6.7109375" style="2" customWidth="1"/>
    <col min="11806" max="12032" width="9.140625" style="2"/>
    <col min="12033" max="12033" width="4.28515625" style="2" customWidth="1"/>
    <col min="12034" max="12034" width="43.7109375" style="2" customWidth="1"/>
    <col min="12035" max="12035" width="10.85546875" style="2" customWidth="1"/>
    <col min="12036" max="12036" width="7.7109375" style="2" customWidth="1"/>
    <col min="12037" max="12051" width="8.140625" style="2" customWidth="1"/>
    <col min="12052" max="12052" width="6.140625" style="2" customWidth="1"/>
    <col min="12053" max="12053" width="6.85546875" style="2" customWidth="1"/>
    <col min="12054" max="12054" width="6.140625" style="2" customWidth="1"/>
    <col min="12055" max="12056" width="6.5703125" style="2" customWidth="1"/>
    <col min="12057" max="12057" width="6.42578125" style="2" customWidth="1"/>
    <col min="12058" max="12060" width="6.140625" style="2" customWidth="1"/>
    <col min="12061" max="12061" width="6.7109375" style="2" customWidth="1"/>
    <col min="12062" max="12288" width="9.140625" style="2"/>
    <col min="12289" max="12289" width="4.28515625" style="2" customWidth="1"/>
    <col min="12290" max="12290" width="43.7109375" style="2" customWidth="1"/>
    <col min="12291" max="12291" width="10.85546875" style="2" customWidth="1"/>
    <col min="12292" max="12292" width="7.7109375" style="2" customWidth="1"/>
    <col min="12293" max="12307" width="8.140625" style="2" customWidth="1"/>
    <col min="12308" max="12308" width="6.140625" style="2" customWidth="1"/>
    <col min="12309" max="12309" width="6.85546875" style="2" customWidth="1"/>
    <col min="12310" max="12310" width="6.140625" style="2" customWidth="1"/>
    <col min="12311" max="12312" width="6.5703125" style="2" customWidth="1"/>
    <col min="12313" max="12313" width="6.42578125" style="2" customWidth="1"/>
    <col min="12314" max="12316" width="6.140625" style="2" customWidth="1"/>
    <col min="12317" max="12317" width="6.7109375" style="2" customWidth="1"/>
    <col min="12318" max="12544" width="9.140625" style="2"/>
    <col min="12545" max="12545" width="4.28515625" style="2" customWidth="1"/>
    <col min="12546" max="12546" width="43.7109375" style="2" customWidth="1"/>
    <col min="12547" max="12547" width="10.85546875" style="2" customWidth="1"/>
    <col min="12548" max="12548" width="7.7109375" style="2" customWidth="1"/>
    <col min="12549" max="12563" width="8.140625" style="2" customWidth="1"/>
    <col min="12564" max="12564" width="6.140625" style="2" customWidth="1"/>
    <col min="12565" max="12565" width="6.85546875" style="2" customWidth="1"/>
    <col min="12566" max="12566" width="6.140625" style="2" customWidth="1"/>
    <col min="12567" max="12568" width="6.5703125" style="2" customWidth="1"/>
    <col min="12569" max="12569" width="6.42578125" style="2" customWidth="1"/>
    <col min="12570" max="12572" width="6.140625" style="2" customWidth="1"/>
    <col min="12573" max="12573" width="6.7109375" style="2" customWidth="1"/>
    <col min="12574" max="12800" width="9.140625" style="2"/>
    <col min="12801" max="12801" width="4.28515625" style="2" customWidth="1"/>
    <col min="12802" max="12802" width="43.7109375" style="2" customWidth="1"/>
    <col min="12803" max="12803" width="10.85546875" style="2" customWidth="1"/>
    <col min="12804" max="12804" width="7.7109375" style="2" customWidth="1"/>
    <col min="12805" max="12819" width="8.140625" style="2" customWidth="1"/>
    <col min="12820" max="12820" width="6.140625" style="2" customWidth="1"/>
    <col min="12821" max="12821" width="6.85546875" style="2" customWidth="1"/>
    <col min="12822" max="12822" width="6.140625" style="2" customWidth="1"/>
    <col min="12823" max="12824" width="6.5703125" style="2" customWidth="1"/>
    <col min="12825" max="12825" width="6.42578125" style="2" customWidth="1"/>
    <col min="12826" max="12828" width="6.140625" style="2" customWidth="1"/>
    <col min="12829" max="12829" width="6.7109375" style="2" customWidth="1"/>
    <col min="12830" max="13056" width="9.140625" style="2"/>
    <col min="13057" max="13057" width="4.28515625" style="2" customWidth="1"/>
    <col min="13058" max="13058" width="43.7109375" style="2" customWidth="1"/>
    <col min="13059" max="13059" width="10.85546875" style="2" customWidth="1"/>
    <col min="13060" max="13060" width="7.7109375" style="2" customWidth="1"/>
    <col min="13061" max="13075" width="8.140625" style="2" customWidth="1"/>
    <col min="13076" max="13076" width="6.140625" style="2" customWidth="1"/>
    <col min="13077" max="13077" width="6.85546875" style="2" customWidth="1"/>
    <col min="13078" max="13078" width="6.140625" style="2" customWidth="1"/>
    <col min="13079" max="13080" width="6.5703125" style="2" customWidth="1"/>
    <col min="13081" max="13081" width="6.42578125" style="2" customWidth="1"/>
    <col min="13082" max="13084" width="6.140625" style="2" customWidth="1"/>
    <col min="13085" max="13085" width="6.7109375" style="2" customWidth="1"/>
    <col min="13086" max="13312" width="9.140625" style="2"/>
    <col min="13313" max="13313" width="4.28515625" style="2" customWidth="1"/>
    <col min="13314" max="13314" width="43.7109375" style="2" customWidth="1"/>
    <col min="13315" max="13315" width="10.85546875" style="2" customWidth="1"/>
    <col min="13316" max="13316" width="7.7109375" style="2" customWidth="1"/>
    <col min="13317" max="13331" width="8.140625" style="2" customWidth="1"/>
    <col min="13332" max="13332" width="6.140625" style="2" customWidth="1"/>
    <col min="13333" max="13333" width="6.85546875" style="2" customWidth="1"/>
    <col min="13334" max="13334" width="6.140625" style="2" customWidth="1"/>
    <col min="13335" max="13336" width="6.5703125" style="2" customWidth="1"/>
    <col min="13337" max="13337" width="6.42578125" style="2" customWidth="1"/>
    <col min="13338" max="13340" width="6.140625" style="2" customWidth="1"/>
    <col min="13341" max="13341" width="6.7109375" style="2" customWidth="1"/>
    <col min="13342" max="13568" width="9.140625" style="2"/>
    <col min="13569" max="13569" width="4.28515625" style="2" customWidth="1"/>
    <col min="13570" max="13570" width="43.7109375" style="2" customWidth="1"/>
    <col min="13571" max="13571" width="10.85546875" style="2" customWidth="1"/>
    <col min="13572" max="13572" width="7.7109375" style="2" customWidth="1"/>
    <col min="13573" max="13587" width="8.140625" style="2" customWidth="1"/>
    <col min="13588" max="13588" width="6.140625" style="2" customWidth="1"/>
    <col min="13589" max="13589" width="6.85546875" style="2" customWidth="1"/>
    <col min="13590" max="13590" width="6.140625" style="2" customWidth="1"/>
    <col min="13591" max="13592" width="6.5703125" style="2" customWidth="1"/>
    <col min="13593" max="13593" width="6.42578125" style="2" customWidth="1"/>
    <col min="13594" max="13596" width="6.140625" style="2" customWidth="1"/>
    <col min="13597" max="13597" width="6.7109375" style="2" customWidth="1"/>
    <col min="13598" max="13824" width="9.140625" style="2"/>
    <col min="13825" max="13825" width="4.28515625" style="2" customWidth="1"/>
    <col min="13826" max="13826" width="43.7109375" style="2" customWidth="1"/>
    <col min="13827" max="13827" width="10.85546875" style="2" customWidth="1"/>
    <col min="13828" max="13828" width="7.7109375" style="2" customWidth="1"/>
    <col min="13829" max="13843" width="8.140625" style="2" customWidth="1"/>
    <col min="13844" max="13844" width="6.140625" style="2" customWidth="1"/>
    <col min="13845" max="13845" width="6.85546875" style="2" customWidth="1"/>
    <col min="13846" max="13846" width="6.140625" style="2" customWidth="1"/>
    <col min="13847" max="13848" width="6.5703125" style="2" customWidth="1"/>
    <col min="13849" max="13849" width="6.42578125" style="2" customWidth="1"/>
    <col min="13850" max="13852" width="6.140625" style="2" customWidth="1"/>
    <col min="13853" max="13853" width="6.7109375" style="2" customWidth="1"/>
    <col min="13854" max="14080" width="9.140625" style="2"/>
    <col min="14081" max="14081" width="4.28515625" style="2" customWidth="1"/>
    <col min="14082" max="14082" width="43.7109375" style="2" customWidth="1"/>
    <col min="14083" max="14083" width="10.85546875" style="2" customWidth="1"/>
    <col min="14084" max="14084" width="7.7109375" style="2" customWidth="1"/>
    <col min="14085" max="14099" width="8.140625" style="2" customWidth="1"/>
    <col min="14100" max="14100" width="6.140625" style="2" customWidth="1"/>
    <col min="14101" max="14101" width="6.85546875" style="2" customWidth="1"/>
    <col min="14102" max="14102" width="6.140625" style="2" customWidth="1"/>
    <col min="14103" max="14104" width="6.5703125" style="2" customWidth="1"/>
    <col min="14105" max="14105" width="6.42578125" style="2" customWidth="1"/>
    <col min="14106" max="14108" width="6.140625" style="2" customWidth="1"/>
    <col min="14109" max="14109" width="6.7109375" style="2" customWidth="1"/>
    <col min="14110" max="14336" width="9.140625" style="2"/>
    <col min="14337" max="14337" width="4.28515625" style="2" customWidth="1"/>
    <col min="14338" max="14338" width="43.7109375" style="2" customWidth="1"/>
    <col min="14339" max="14339" width="10.85546875" style="2" customWidth="1"/>
    <col min="14340" max="14340" width="7.7109375" style="2" customWidth="1"/>
    <col min="14341" max="14355" width="8.140625" style="2" customWidth="1"/>
    <col min="14356" max="14356" width="6.140625" style="2" customWidth="1"/>
    <col min="14357" max="14357" width="6.85546875" style="2" customWidth="1"/>
    <col min="14358" max="14358" width="6.140625" style="2" customWidth="1"/>
    <col min="14359" max="14360" width="6.5703125" style="2" customWidth="1"/>
    <col min="14361" max="14361" width="6.42578125" style="2" customWidth="1"/>
    <col min="14362" max="14364" width="6.140625" style="2" customWidth="1"/>
    <col min="14365" max="14365" width="6.7109375" style="2" customWidth="1"/>
    <col min="14366" max="14592" width="9.140625" style="2"/>
    <col min="14593" max="14593" width="4.28515625" style="2" customWidth="1"/>
    <col min="14594" max="14594" width="43.7109375" style="2" customWidth="1"/>
    <col min="14595" max="14595" width="10.85546875" style="2" customWidth="1"/>
    <col min="14596" max="14596" width="7.7109375" style="2" customWidth="1"/>
    <col min="14597" max="14611" width="8.140625" style="2" customWidth="1"/>
    <col min="14612" max="14612" width="6.140625" style="2" customWidth="1"/>
    <col min="14613" max="14613" width="6.85546875" style="2" customWidth="1"/>
    <col min="14614" max="14614" width="6.140625" style="2" customWidth="1"/>
    <col min="14615" max="14616" width="6.5703125" style="2" customWidth="1"/>
    <col min="14617" max="14617" width="6.42578125" style="2" customWidth="1"/>
    <col min="14618" max="14620" width="6.140625" style="2" customWidth="1"/>
    <col min="14621" max="14621" width="6.7109375" style="2" customWidth="1"/>
    <col min="14622" max="14848" width="9.140625" style="2"/>
    <col min="14849" max="14849" width="4.28515625" style="2" customWidth="1"/>
    <col min="14850" max="14850" width="43.7109375" style="2" customWidth="1"/>
    <col min="14851" max="14851" width="10.85546875" style="2" customWidth="1"/>
    <col min="14852" max="14852" width="7.7109375" style="2" customWidth="1"/>
    <col min="14853" max="14867" width="8.140625" style="2" customWidth="1"/>
    <col min="14868" max="14868" width="6.140625" style="2" customWidth="1"/>
    <col min="14869" max="14869" width="6.85546875" style="2" customWidth="1"/>
    <col min="14870" max="14870" width="6.140625" style="2" customWidth="1"/>
    <col min="14871" max="14872" width="6.5703125" style="2" customWidth="1"/>
    <col min="14873" max="14873" width="6.42578125" style="2" customWidth="1"/>
    <col min="14874" max="14876" width="6.140625" style="2" customWidth="1"/>
    <col min="14877" max="14877" width="6.7109375" style="2" customWidth="1"/>
    <col min="14878" max="15104" width="9.140625" style="2"/>
    <col min="15105" max="15105" width="4.28515625" style="2" customWidth="1"/>
    <col min="15106" max="15106" width="43.7109375" style="2" customWidth="1"/>
    <col min="15107" max="15107" width="10.85546875" style="2" customWidth="1"/>
    <col min="15108" max="15108" width="7.7109375" style="2" customWidth="1"/>
    <col min="15109" max="15123" width="8.140625" style="2" customWidth="1"/>
    <col min="15124" max="15124" width="6.140625" style="2" customWidth="1"/>
    <col min="15125" max="15125" width="6.85546875" style="2" customWidth="1"/>
    <col min="15126" max="15126" width="6.140625" style="2" customWidth="1"/>
    <col min="15127" max="15128" width="6.5703125" style="2" customWidth="1"/>
    <col min="15129" max="15129" width="6.42578125" style="2" customWidth="1"/>
    <col min="15130" max="15132" width="6.140625" style="2" customWidth="1"/>
    <col min="15133" max="15133" width="6.7109375" style="2" customWidth="1"/>
    <col min="15134" max="15360" width="9.140625" style="2"/>
    <col min="15361" max="15361" width="4.28515625" style="2" customWidth="1"/>
    <col min="15362" max="15362" width="43.7109375" style="2" customWidth="1"/>
    <col min="15363" max="15363" width="10.85546875" style="2" customWidth="1"/>
    <col min="15364" max="15364" width="7.7109375" style="2" customWidth="1"/>
    <col min="15365" max="15379" width="8.140625" style="2" customWidth="1"/>
    <col min="15380" max="15380" width="6.140625" style="2" customWidth="1"/>
    <col min="15381" max="15381" width="6.85546875" style="2" customWidth="1"/>
    <col min="15382" max="15382" width="6.140625" style="2" customWidth="1"/>
    <col min="15383" max="15384" width="6.5703125" style="2" customWidth="1"/>
    <col min="15385" max="15385" width="6.42578125" style="2" customWidth="1"/>
    <col min="15386" max="15388" width="6.140625" style="2" customWidth="1"/>
    <col min="15389" max="15389" width="6.7109375" style="2" customWidth="1"/>
    <col min="15390" max="15616" width="9.140625" style="2"/>
    <col min="15617" max="15617" width="4.28515625" style="2" customWidth="1"/>
    <col min="15618" max="15618" width="43.7109375" style="2" customWidth="1"/>
    <col min="15619" max="15619" width="10.85546875" style="2" customWidth="1"/>
    <col min="15620" max="15620" width="7.7109375" style="2" customWidth="1"/>
    <col min="15621" max="15635" width="8.140625" style="2" customWidth="1"/>
    <col min="15636" max="15636" width="6.140625" style="2" customWidth="1"/>
    <col min="15637" max="15637" width="6.85546875" style="2" customWidth="1"/>
    <col min="15638" max="15638" width="6.140625" style="2" customWidth="1"/>
    <col min="15639" max="15640" width="6.5703125" style="2" customWidth="1"/>
    <col min="15641" max="15641" width="6.42578125" style="2" customWidth="1"/>
    <col min="15642" max="15644" width="6.140625" style="2" customWidth="1"/>
    <col min="15645" max="15645" width="6.7109375" style="2" customWidth="1"/>
    <col min="15646" max="15872" width="9.140625" style="2"/>
    <col min="15873" max="15873" width="4.28515625" style="2" customWidth="1"/>
    <col min="15874" max="15874" width="43.7109375" style="2" customWidth="1"/>
    <col min="15875" max="15875" width="10.85546875" style="2" customWidth="1"/>
    <col min="15876" max="15876" width="7.7109375" style="2" customWidth="1"/>
    <col min="15877" max="15891" width="8.140625" style="2" customWidth="1"/>
    <col min="15892" max="15892" width="6.140625" style="2" customWidth="1"/>
    <col min="15893" max="15893" width="6.85546875" style="2" customWidth="1"/>
    <col min="15894" max="15894" width="6.140625" style="2" customWidth="1"/>
    <col min="15895" max="15896" width="6.5703125" style="2" customWidth="1"/>
    <col min="15897" max="15897" width="6.42578125" style="2" customWidth="1"/>
    <col min="15898" max="15900" width="6.140625" style="2" customWidth="1"/>
    <col min="15901" max="15901" width="6.7109375" style="2" customWidth="1"/>
    <col min="15902" max="16128" width="9.140625" style="2"/>
    <col min="16129" max="16129" width="4.28515625" style="2" customWidth="1"/>
    <col min="16130" max="16130" width="43.7109375" style="2" customWidth="1"/>
    <col min="16131" max="16131" width="10.85546875" style="2" customWidth="1"/>
    <col min="16132" max="16132" width="7.7109375" style="2" customWidth="1"/>
    <col min="16133" max="16147" width="8.140625" style="2" customWidth="1"/>
    <col min="16148" max="16148" width="6.140625" style="2" customWidth="1"/>
    <col min="16149" max="16149" width="6.85546875" style="2" customWidth="1"/>
    <col min="16150" max="16150" width="6.140625" style="2" customWidth="1"/>
    <col min="16151" max="16152" width="6.5703125" style="2" customWidth="1"/>
    <col min="16153" max="16153" width="6.42578125" style="2" customWidth="1"/>
    <col min="16154" max="16156" width="6.140625" style="2" customWidth="1"/>
    <col min="16157" max="16157" width="6.7109375" style="2" customWidth="1"/>
    <col min="16158" max="16384" width="9.140625" style="2"/>
  </cols>
  <sheetData>
    <row r="1" spans="1:29" ht="18" customHeight="1">
      <c r="A1" s="2365" t="s">
        <v>1458</v>
      </c>
      <c r="B1" s="2365"/>
      <c r="C1" s="105"/>
      <c r="D1" s="105"/>
      <c r="E1" s="105"/>
      <c r="F1" s="105"/>
      <c r="G1" s="105"/>
      <c r="H1" s="105"/>
      <c r="I1" s="105"/>
      <c r="J1" s="105"/>
      <c r="K1" s="105"/>
      <c r="L1" s="105"/>
      <c r="M1" s="105"/>
      <c r="N1" s="105"/>
      <c r="O1" s="105"/>
      <c r="P1" s="105"/>
      <c r="Q1" s="105"/>
      <c r="R1" s="105"/>
      <c r="S1" s="105"/>
    </row>
    <row r="2" spans="1:29" ht="13.15" customHeight="1">
      <c r="A2" s="2367" t="s">
        <v>1459</v>
      </c>
      <c r="B2" s="2367"/>
      <c r="C2" s="2367"/>
      <c r="D2" s="2367"/>
      <c r="E2" s="2367"/>
      <c r="F2" s="2367"/>
      <c r="G2" s="2367"/>
      <c r="H2" s="2169"/>
      <c r="I2" s="2169"/>
      <c r="J2" s="2169"/>
      <c r="K2" s="2169"/>
      <c r="L2" s="2169"/>
      <c r="M2" s="2169"/>
      <c r="N2" s="2169"/>
      <c r="O2" s="2169"/>
      <c r="P2" s="2169"/>
      <c r="Q2" s="2169"/>
      <c r="R2" s="2169"/>
      <c r="S2" s="2169"/>
      <c r="T2" s="2169"/>
      <c r="U2" s="2169"/>
      <c r="V2" s="2169"/>
      <c r="W2" s="2169"/>
      <c r="X2" s="2169"/>
      <c r="Y2" s="2169"/>
      <c r="Z2" s="2169"/>
      <c r="AA2" s="2169"/>
      <c r="AB2" s="2169"/>
      <c r="AC2" s="2169"/>
    </row>
    <row r="3" spans="1:29">
      <c r="A3" s="2360"/>
      <c r="B3" s="2360"/>
      <c r="C3" s="2360"/>
      <c r="D3" s="2360"/>
      <c r="E3" s="2364"/>
      <c r="F3" s="2364"/>
      <c r="G3" s="2364"/>
      <c r="H3" s="2364"/>
      <c r="I3" s="2364"/>
      <c r="J3" s="2364"/>
      <c r="K3" s="2364"/>
      <c r="L3" s="2364"/>
      <c r="M3" s="2364"/>
      <c r="N3" s="2364"/>
      <c r="O3" s="2364"/>
      <c r="P3" s="2364"/>
      <c r="Q3" s="2364"/>
      <c r="R3" s="2364"/>
      <c r="S3" s="2364"/>
    </row>
    <row r="4" spans="1:29" ht="12.75" customHeight="1">
      <c r="A4" s="2361" t="s">
        <v>58</v>
      </c>
      <c r="B4" s="2361" t="s">
        <v>1430</v>
      </c>
      <c r="C4" s="2361" t="s">
        <v>1251</v>
      </c>
      <c r="D4" s="2362" t="s">
        <v>1431</v>
      </c>
      <c r="E4" s="2366" t="s">
        <v>1357</v>
      </c>
      <c r="F4" s="2366"/>
      <c r="G4" s="2366"/>
      <c r="H4" s="2366"/>
      <c r="I4" s="2366"/>
      <c r="J4" s="2366"/>
      <c r="K4" s="2366"/>
      <c r="L4" s="2366"/>
      <c r="M4" s="2366"/>
      <c r="N4" s="2366"/>
      <c r="O4" s="2366"/>
      <c r="P4" s="2366"/>
      <c r="Q4" s="2366"/>
      <c r="R4" s="2366"/>
      <c r="S4" s="2366"/>
      <c r="T4" s="2366"/>
      <c r="U4" s="2366"/>
      <c r="V4" s="2366"/>
      <c r="W4" s="2366"/>
      <c r="X4" s="2366"/>
      <c r="Y4" s="2366"/>
      <c r="Z4" s="2366"/>
      <c r="AA4" s="2366"/>
      <c r="AB4" s="2366"/>
      <c r="AC4" s="2366"/>
    </row>
    <row r="5" spans="1:29" ht="52.5" customHeight="1">
      <c r="A5" s="2361"/>
      <c r="B5" s="2361"/>
      <c r="C5" s="2361"/>
      <c r="D5" s="2361"/>
      <c r="E5" s="75" t="s">
        <v>1257</v>
      </c>
      <c r="F5" s="75" t="s">
        <v>161</v>
      </c>
      <c r="G5" s="75" t="s">
        <v>203</v>
      </c>
      <c r="H5" s="75" t="s">
        <v>1263</v>
      </c>
      <c r="I5" s="75" t="s">
        <v>1259</v>
      </c>
      <c r="J5" s="75" t="s">
        <v>1261</v>
      </c>
      <c r="K5" s="75" t="s">
        <v>1260</v>
      </c>
      <c r="L5" s="75" t="s">
        <v>1255</v>
      </c>
      <c r="M5" s="75" t="s">
        <v>1264</v>
      </c>
      <c r="N5" s="75" t="s">
        <v>1256</v>
      </c>
      <c r="O5" s="75" t="s">
        <v>1262</v>
      </c>
      <c r="P5" s="75" t="s">
        <v>1247</v>
      </c>
      <c r="Q5" s="75" t="s">
        <v>1254</v>
      </c>
      <c r="R5" s="75" t="s">
        <v>1258</v>
      </c>
      <c r="S5" s="75" t="s">
        <v>1265</v>
      </c>
      <c r="T5" s="75" t="s">
        <v>110</v>
      </c>
      <c r="U5" s="75" t="s">
        <v>72</v>
      </c>
      <c r="V5" s="75" t="s">
        <v>575</v>
      </c>
      <c r="W5" s="75" t="s">
        <v>1267</v>
      </c>
      <c r="X5" s="75" t="s">
        <v>1432</v>
      </c>
      <c r="Y5" s="75" t="s">
        <v>1270</v>
      </c>
      <c r="Z5" s="75" t="s">
        <v>1268</v>
      </c>
      <c r="AA5" s="75" t="s">
        <v>1269</v>
      </c>
      <c r="AB5" s="75" t="s">
        <v>97</v>
      </c>
      <c r="AC5" s="75" t="s">
        <v>95</v>
      </c>
    </row>
    <row r="6" spans="1:29" s="122" customFormat="1" ht="8.25">
      <c r="A6" s="106" t="s">
        <v>1433</v>
      </c>
      <c r="B6" s="107" t="s">
        <v>1434</v>
      </c>
      <c r="C6" s="107" t="s">
        <v>1435</v>
      </c>
      <c r="D6" s="108" t="s">
        <v>1460</v>
      </c>
      <c r="E6" s="79">
        <v>1</v>
      </c>
      <c r="F6" s="79">
        <v>2</v>
      </c>
      <c r="G6" s="79">
        <v>3</v>
      </c>
      <c r="H6" s="79">
        <v>4</v>
      </c>
      <c r="I6" s="79">
        <v>5</v>
      </c>
      <c r="J6" s="79">
        <v>6</v>
      </c>
      <c r="K6" s="79">
        <v>7</v>
      </c>
      <c r="L6" s="79">
        <v>8</v>
      </c>
      <c r="M6" s="79">
        <v>9</v>
      </c>
      <c r="N6" s="79">
        <v>10</v>
      </c>
      <c r="O6" s="79">
        <v>11</v>
      </c>
      <c r="P6" s="79">
        <v>12</v>
      </c>
      <c r="Q6" s="79">
        <v>13</v>
      </c>
      <c r="R6" s="79">
        <v>14</v>
      </c>
      <c r="S6" s="79">
        <v>15</v>
      </c>
      <c r="T6" s="79">
        <v>16</v>
      </c>
      <c r="U6" s="79">
        <v>17</v>
      </c>
      <c r="V6" s="79">
        <v>18</v>
      </c>
      <c r="W6" s="79">
        <v>19</v>
      </c>
      <c r="X6" s="79">
        <v>20</v>
      </c>
      <c r="Y6" s="79">
        <v>21</v>
      </c>
      <c r="Z6" s="79">
        <v>22</v>
      </c>
      <c r="AA6" s="79">
        <v>23</v>
      </c>
      <c r="AB6" s="79">
        <v>24</v>
      </c>
      <c r="AC6" s="79">
        <v>25</v>
      </c>
    </row>
    <row r="7" spans="1:29" s="9" customFormat="1" ht="20.25" customHeight="1">
      <c r="A7" s="80">
        <v>1</v>
      </c>
      <c r="B7" s="110" t="s">
        <v>1358</v>
      </c>
      <c r="C7" s="80" t="s">
        <v>1359</v>
      </c>
      <c r="D7" s="268">
        <v>513.55999999999995</v>
      </c>
      <c r="E7" s="268">
        <v>55.639999999999986</v>
      </c>
      <c r="F7" s="268">
        <v>0.56000000000000005</v>
      </c>
      <c r="G7" s="268">
        <v>1.1300000000000001</v>
      </c>
      <c r="H7" s="268">
        <v>1.58</v>
      </c>
      <c r="I7" s="268">
        <v>0.85000000000000009</v>
      </c>
      <c r="J7" s="268">
        <v>0.53</v>
      </c>
      <c r="K7" s="268">
        <v>3.1399999999999997</v>
      </c>
      <c r="L7" s="268">
        <v>9.4</v>
      </c>
      <c r="M7" s="268">
        <v>0.3</v>
      </c>
      <c r="N7" s="268">
        <v>0.30000000000000004</v>
      </c>
      <c r="O7" s="268">
        <v>0.3</v>
      </c>
      <c r="P7" s="268">
        <v>0.37</v>
      </c>
      <c r="Q7" s="268">
        <v>10.719999999999999</v>
      </c>
      <c r="R7" s="268">
        <v>0.2</v>
      </c>
      <c r="S7" s="268">
        <v>0.60000000000000009</v>
      </c>
      <c r="T7" s="268">
        <v>24.02</v>
      </c>
      <c r="U7" s="268">
        <v>43.150000000000006</v>
      </c>
      <c r="V7" s="268">
        <v>69.539999999999992</v>
      </c>
      <c r="W7" s="268">
        <v>17.16</v>
      </c>
      <c r="X7" s="268">
        <v>49.970000000000006</v>
      </c>
      <c r="Y7" s="268">
        <v>82.72999999999999</v>
      </c>
      <c r="Z7" s="268">
        <v>47.709999999999994</v>
      </c>
      <c r="AA7" s="268">
        <v>52.65</v>
      </c>
      <c r="AB7" s="268">
        <v>17.740000000000002</v>
      </c>
      <c r="AC7" s="268">
        <v>23.27</v>
      </c>
    </row>
    <row r="8" spans="1:29" ht="21" customHeight="1">
      <c r="A8" s="83" t="s">
        <v>1194</v>
      </c>
      <c r="B8" s="111" t="s">
        <v>1198</v>
      </c>
      <c r="C8" s="83" t="s">
        <v>1360</v>
      </c>
      <c r="D8" s="269">
        <v>309.73</v>
      </c>
      <c r="E8" s="269">
        <v>38.54999999999999</v>
      </c>
      <c r="F8" s="269">
        <v>0</v>
      </c>
      <c r="G8" s="269">
        <v>0</v>
      </c>
      <c r="H8" s="269">
        <v>0.32</v>
      </c>
      <c r="I8" s="269">
        <v>0</v>
      </c>
      <c r="J8" s="269">
        <v>0</v>
      </c>
      <c r="K8" s="269">
        <v>1.71</v>
      </c>
      <c r="L8" s="269">
        <v>6.61</v>
      </c>
      <c r="M8" s="269">
        <v>0</v>
      </c>
      <c r="N8" s="269">
        <v>0</v>
      </c>
      <c r="O8" s="269">
        <v>0</v>
      </c>
      <c r="P8" s="269">
        <v>0</v>
      </c>
      <c r="Q8" s="269">
        <v>0</v>
      </c>
      <c r="R8" s="269">
        <v>0</v>
      </c>
      <c r="S8" s="269">
        <v>0</v>
      </c>
      <c r="T8" s="269">
        <v>17.149999999999999</v>
      </c>
      <c r="U8" s="269">
        <v>32.150000000000006</v>
      </c>
      <c r="V8" s="269">
        <v>60.199999999999989</v>
      </c>
      <c r="W8" s="269">
        <v>10.34</v>
      </c>
      <c r="X8" s="269">
        <v>35.180000000000007</v>
      </c>
      <c r="Y8" s="269">
        <v>37.729999999999997</v>
      </c>
      <c r="Z8" s="269">
        <v>21.58</v>
      </c>
      <c r="AA8" s="269">
        <v>23.55</v>
      </c>
      <c r="AB8" s="269">
        <v>6.36</v>
      </c>
      <c r="AC8" s="269">
        <v>18.3</v>
      </c>
    </row>
    <row r="9" spans="1:29" s="97" customFormat="1" ht="21" customHeight="1">
      <c r="A9" s="85"/>
      <c r="B9" s="112" t="s">
        <v>1412</v>
      </c>
      <c r="C9" s="85" t="s">
        <v>1362</v>
      </c>
      <c r="D9" s="271">
        <v>276.49000000000007</v>
      </c>
      <c r="E9" s="271">
        <v>31.44</v>
      </c>
      <c r="F9" s="271">
        <v>0</v>
      </c>
      <c r="G9" s="271">
        <v>0</v>
      </c>
      <c r="H9" s="271">
        <v>0.28000000000000003</v>
      </c>
      <c r="I9" s="271">
        <v>0</v>
      </c>
      <c r="J9" s="271">
        <v>0</v>
      </c>
      <c r="K9" s="271">
        <v>1.71</v>
      </c>
      <c r="L9" s="271">
        <v>5.71</v>
      </c>
      <c r="M9" s="271">
        <v>0</v>
      </c>
      <c r="N9" s="271">
        <v>0</v>
      </c>
      <c r="O9" s="271">
        <v>0</v>
      </c>
      <c r="P9" s="271">
        <v>0</v>
      </c>
      <c r="Q9" s="271">
        <v>0</v>
      </c>
      <c r="R9" s="271">
        <v>0</v>
      </c>
      <c r="S9" s="271">
        <v>0</v>
      </c>
      <c r="T9" s="271">
        <v>17.05</v>
      </c>
      <c r="U9" s="271">
        <v>29.169999999999998</v>
      </c>
      <c r="V9" s="271">
        <v>51.440000000000005</v>
      </c>
      <c r="W9" s="271">
        <v>10.33</v>
      </c>
      <c r="X9" s="271">
        <v>35.080000000000005</v>
      </c>
      <c r="Y9" s="271">
        <v>37.129999999999995</v>
      </c>
      <c r="Z9" s="271">
        <v>13.239999999999998</v>
      </c>
      <c r="AA9" s="271">
        <v>19.270000000000003</v>
      </c>
      <c r="AB9" s="271">
        <v>6.34</v>
      </c>
      <c r="AC9" s="271">
        <v>18.3</v>
      </c>
    </row>
    <row r="10" spans="1:29" ht="21" customHeight="1">
      <c r="A10" s="83" t="s">
        <v>1205</v>
      </c>
      <c r="B10" s="111" t="s">
        <v>63</v>
      </c>
      <c r="C10" s="83" t="s">
        <v>1363</v>
      </c>
      <c r="D10" s="269">
        <v>125.11</v>
      </c>
      <c r="E10" s="269">
        <v>10.85</v>
      </c>
      <c r="F10" s="269">
        <v>0.12</v>
      </c>
      <c r="G10" s="269">
        <v>0.43</v>
      </c>
      <c r="H10" s="269">
        <v>0.59000000000000008</v>
      </c>
      <c r="I10" s="269">
        <v>0.31</v>
      </c>
      <c r="J10" s="269">
        <v>0.2</v>
      </c>
      <c r="K10" s="269">
        <v>0.89999999999999991</v>
      </c>
      <c r="L10" s="269">
        <v>1.31</v>
      </c>
      <c r="M10" s="269">
        <v>0.3</v>
      </c>
      <c r="N10" s="269">
        <v>0.2</v>
      </c>
      <c r="O10" s="269">
        <v>0</v>
      </c>
      <c r="P10" s="269">
        <v>0.1</v>
      </c>
      <c r="Q10" s="269">
        <v>9.19</v>
      </c>
      <c r="R10" s="269">
        <v>0</v>
      </c>
      <c r="S10" s="269">
        <v>0.1</v>
      </c>
      <c r="T10" s="269">
        <v>5.82</v>
      </c>
      <c r="U10" s="269">
        <v>7.7899999999999991</v>
      </c>
      <c r="V10" s="269">
        <v>6.4599999999999991</v>
      </c>
      <c r="W10" s="269">
        <v>1.6400000000000001</v>
      </c>
      <c r="X10" s="269">
        <v>1.29</v>
      </c>
      <c r="Y10" s="269">
        <v>30.659999999999997</v>
      </c>
      <c r="Z10" s="269">
        <v>15.45</v>
      </c>
      <c r="AA10" s="269">
        <v>21.7</v>
      </c>
      <c r="AB10" s="269">
        <v>7.28</v>
      </c>
      <c r="AC10" s="269">
        <v>2.42</v>
      </c>
    </row>
    <row r="11" spans="1:29" ht="21" customHeight="1">
      <c r="A11" s="83" t="s">
        <v>1210</v>
      </c>
      <c r="B11" s="111" t="s">
        <v>64</v>
      </c>
      <c r="C11" s="83" t="s">
        <v>1364</v>
      </c>
      <c r="D11" s="269">
        <v>42.120000000000005</v>
      </c>
      <c r="E11" s="269">
        <v>2.9000000000000004</v>
      </c>
      <c r="F11" s="269">
        <v>0.34</v>
      </c>
      <c r="G11" s="269">
        <v>0.60000000000000009</v>
      </c>
      <c r="H11" s="269">
        <v>0.51</v>
      </c>
      <c r="I11" s="269">
        <v>0.5</v>
      </c>
      <c r="J11" s="269">
        <v>0.33</v>
      </c>
      <c r="K11" s="269">
        <v>0.4</v>
      </c>
      <c r="L11" s="269">
        <v>1.1400000000000001</v>
      </c>
      <c r="M11" s="269">
        <v>0</v>
      </c>
      <c r="N11" s="269">
        <v>0.1</v>
      </c>
      <c r="O11" s="269">
        <v>0.3</v>
      </c>
      <c r="P11" s="269">
        <v>0.27</v>
      </c>
      <c r="Q11" s="269">
        <v>1.2</v>
      </c>
      <c r="R11" s="269">
        <v>0.2</v>
      </c>
      <c r="S11" s="269">
        <v>0.3</v>
      </c>
      <c r="T11" s="269">
        <v>0.69</v>
      </c>
      <c r="U11" s="269">
        <v>0.72</v>
      </c>
      <c r="V11" s="269">
        <v>1.1599999999999999</v>
      </c>
      <c r="W11" s="269">
        <v>0.2</v>
      </c>
      <c r="X11" s="269">
        <v>4.7</v>
      </c>
      <c r="Y11" s="269">
        <v>10.32</v>
      </c>
      <c r="Z11" s="269">
        <v>7.43</v>
      </c>
      <c r="AA11" s="269">
        <v>2.9</v>
      </c>
      <c r="AB11" s="269">
        <v>4</v>
      </c>
      <c r="AC11" s="269">
        <v>0.91000000000000014</v>
      </c>
    </row>
    <row r="12" spans="1:29" ht="21" customHeight="1">
      <c r="A12" s="83" t="s">
        <v>1212</v>
      </c>
      <c r="B12" s="111" t="s">
        <v>66</v>
      </c>
      <c r="C12" s="83" t="s">
        <v>1365</v>
      </c>
      <c r="D12" s="269">
        <v>0</v>
      </c>
      <c r="E12" s="269">
        <v>0</v>
      </c>
      <c r="F12" s="269">
        <v>0</v>
      </c>
      <c r="G12" s="269">
        <v>0</v>
      </c>
      <c r="H12" s="269">
        <v>0</v>
      </c>
      <c r="I12" s="269">
        <v>0</v>
      </c>
      <c r="J12" s="269">
        <v>0</v>
      </c>
      <c r="K12" s="269">
        <v>0</v>
      </c>
      <c r="L12" s="269">
        <v>0</v>
      </c>
      <c r="M12" s="269">
        <v>0</v>
      </c>
      <c r="N12" s="269">
        <v>0</v>
      </c>
      <c r="O12" s="269">
        <v>0</v>
      </c>
      <c r="P12" s="269">
        <v>0</v>
      </c>
      <c r="Q12" s="269">
        <v>0</v>
      </c>
      <c r="R12" s="269">
        <v>0</v>
      </c>
      <c r="S12" s="269">
        <v>0</v>
      </c>
      <c r="T12" s="269">
        <v>0</v>
      </c>
      <c r="U12" s="269">
        <v>0</v>
      </c>
      <c r="V12" s="269">
        <v>0</v>
      </c>
      <c r="W12" s="269">
        <v>0</v>
      </c>
      <c r="X12" s="269">
        <v>0</v>
      </c>
      <c r="Y12" s="269">
        <v>0</v>
      </c>
      <c r="Z12" s="269">
        <v>0</v>
      </c>
      <c r="AA12" s="269">
        <v>0</v>
      </c>
      <c r="AB12" s="269">
        <v>0</v>
      </c>
      <c r="AC12" s="269">
        <v>0</v>
      </c>
    </row>
    <row r="13" spans="1:29" ht="21" customHeight="1">
      <c r="A13" s="83" t="s">
        <v>1213</v>
      </c>
      <c r="B13" s="111" t="s">
        <v>67</v>
      </c>
      <c r="C13" s="83" t="s">
        <v>1366</v>
      </c>
      <c r="D13" s="269">
        <v>0</v>
      </c>
      <c r="E13" s="269">
        <v>0</v>
      </c>
      <c r="F13" s="269">
        <v>0</v>
      </c>
      <c r="G13" s="269">
        <v>0</v>
      </c>
      <c r="H13" s="269">
        <v>0</v>
      </c>
      <c r="I13" s="269">
        <v>0</v>
      </c>
      <c r="J13" s="269">
        <v>0</v>
      </c>
      <c r="K13" s="269">
        <v>0</v>
      </c>
      <c r="L13" s="269">
        <v>0</v>
      </c>
      <c r="M13" s="269">
        <v>0</v>
      </c>
      <c r="N13" s="269">
        <v>0</v>
      </c>
      <c r="O13" s="269">
        <v>0</v>
      </c>
      <c r="P13" s="269">
        <v>0</v>
      </c>
      <c r="Q13" s="269">
        <v>0</v>
      </c>
      <c r="R13" s="269">
        <v>0</v>
      </c>
      <c r="S13" s="269">
        <v>0</v>
      </c>
      <c r="T13" s="269">
        <v>0</v>
      </c>
      <c r="U13" s="269">
        <v>0</v>
      </c>
      <c r="V13" s="269">
        <v>0</v>
      </c>
      <c r="W13" s="269">
        <v>0</v>
      </c>
      <c r="X13" s="269">
        <v>0</v>
      </c>
      <c r="Y13" s="269">
        <v>0</v>
      </c>
      <c r="Z13" s="269">
        <v>0</v>
      </c>
      <c r="AA13" s="269">
        <v>0</v>
      </c>
      <c r="AB13" s="269">
        <v>0</v>
      </c>
      <c r="AC13" s="269">
        <v>0</v>
      </c>
    </row>
    <row r="14" spans="1:29" ht="21" customHeight="1">
      <c r="A14" s="83" t="s">
        <v>1274</v>
      </c>
      <c r="B14" s="111" t="s">
        <v>65</v>
      </c>
      <c r="C14" s="83" t="s">
        <v>1367</v>
      </c>
      <c r="D14" s="269">
        <v>0</v>
      </c>
      <c r="E14" s="269">
        <v>0</v>
      </c>
      <c r="F14" s="269">
        <v>0</v>
      </c>
      <c r="G14" s="269">
        <v>0</v>
      </c>
      <c r="H14" s="269">
        <v>0</v>
      </c>
      <c r="I14" s="269">
        <v>0</v>
      </c>
      <c r="J14" s="269">
        <v>0</v>
      </c>
      <c r="K14" s="269">
        <v>0</v>
      </c>
      <c r="L14" s="269">
        <v>0</v>
      </c>
      <c r="M14" s="269">
        <v>0</v>
      </c>
      <c r="N14" s="269">
        <v>0</v>
      </c>
      <c r="O14" s="269">
        <v>0</v>
      </c>
      <c r="P14" s="269">
        <v>0</v>
      </c>
      <c r="Q14" s="269">
        <v>0</v>
      </c>
      <c r="R14" s="269">
        <v>0</v>
      </c>
      <c r="S14" s="269">
        <v>0</v>
      </c>
      <c r="T14" s="269">
        <v>0</v>
      </c>
      <c r="U14" s="269">
        <v>0</v>
      </c>
      <c r="V14" s="269">
        <v>0</v>
      </c>
      <c r="W14" s="269">
        <v>0</v>
      </c>
      <c r="X14" s="269">
        <v>0</v>
      </c>
      <c r="Y14" s="269">
        <v>0</v>
      </c>
      <c r="Z14" s="269">
        <v>0</v>
      </c>
      <c r="AA14" s="269">
        <v>0</v>
      </c>
      <c r="AB14" s="269">
        <v>0</v>
      </c>
      <c r="AC14" s="269">
        <v>0</v>
      </c>
    </row>
    <row r="15" spans="1:29" ht="21" customHeight="1">
      <c r="A15" s="83" t="s">
        <v>1277</v>
      </c>
      <c r="B15" s="111" t="s">
        <v>68</v>
      </c>
      <c r="C15" s="83" t="s">
        <v>1370</v>
      </c>
      <c r="D15" s="269">
        <v>36.500000000000007</v>
      </c>
      <c r="E15" s="269">
        <v>3.34</v>
      </c>
      <c r="F15" s="269">
        <v>0.1</v>
      </c>
      <c r="G15" s="269">
        <v>0.1</v>
      </c>
      <c r="H15" s="269">
        <v>0.16</v>
      </c>
      <c r="I15" s="269">
        <v>0.04</v>
      </c>
      <c r="J15" s="269">
        <v>0</v>
      </c>
      <c r="K15" s="269">
        <v>0.13</v>
      </c>
      <c r="L15" s="269">
        <v>0.34</v>
      </c>
      <c r="M15" s="269">
        <v>0</v>
      </c>
      <c r="N15" s="269">
        <v>0</v>
      </c>
      <c r="O15" s="269">
        <v>0</v>
      </c>
      <c r="P15" s="269">
        <v>0</v>
      </c>
      <c r="Q15" s="269">
        <v>0.33</v>
      </c>
      <c r="R15" s="269">
        <v>0</v>
      </c>
      <c r="S15" s="269">
        <v>0.2</v>
      </c>
      <c r="T15" s="269">
        <v>0.36</v>
      </c>
      <c r="U15" s="269">
        <v>2.39</v>
      </c>
      <c r="V15" s="269">
        <v>1.7200000000000002</v>
      </c>
      <c r="W15" s="269">
        <v>4.9800000000000004</v>
      </c>
      <c r="X15" s="269">
        <v>8.8000000000000007</v>
      </c>
      <c r="Y15" s="269">
        <v>4.0199999999999996</v>
      </c>
      <c r="Z15" s="269">
        <v>3.25</v>
      </c>
      <c r="AA15" s="269">
        <v>4.5</v>
      </c>
      <c r="AB15" s="269">
        <v>0.1</v>
      </c>
      <c r="AC15" s="269">
        <v>1.64</v>
      </c>
    </row>
    <row r="16" spans="1:29" ht="21" customHeight="1">
      <c r="A16" s="83" t="s">
        <v>1279</v>
      </c>
      <c r="B16" s="111" t="s">
        <v>69</v>
      </c>
      <c r="C16" s="83" t="s">
        <v>1371</v>
      </c>
      <c r="D16" s="269">
        <v>0</v>
      </c>
      <c r="E16" s="269">
        <v>0</v>
      </c>
      <c r="F16" s="269">
        <v>0</v>
      </c>
      <c r="G16" s="269">
        <v>0</v>
      </c>
      <c r="H16" s="269">
        <v>0</v>
      </c>
      <c r="I16" s="269">
        <v>0</v>
      </c>
      <c r="J16" s="269">
        <v>0</v>
      </c>
      <c r="K16" s="269">
        <v>0</v>
      </c>
      <c r="L16" s="269">
        <v>0</v>
      </c>
      <c r="M16" s="269">
        <v>0</v>
      </c>
      <c r="N16" s="269">
        <v>0</v>
      </c>
      <c r="O16" s="269">
        <v>0</v>
      </c>
      <c r="P16" s="269">
        <v>0</v>
      </c>
      <c r="Q16" s="269">
        <v>0</v>
      </c>
      <c r="R16" s="269">
        <v>0</v>
      </c>
      <c r="S16" s="269">
        <v>0</v>
      </c>
      <c r="T16" s="269">
        <v>0</v>
      </c>
      <c r="U16" s="269">
        <v>0</v>
      </c>
      <c r="V16" s="269">
        <v>0</v>
      </c>
      <c r="W16" s="269">
        <v>0</v>
      </c>
      <c r="X16" s="269">
        <v>0</v>
      </c>
      <c r="Y16" s="269">
        <v>0</v>
      </c>
      <c r="Z16" s="269">
        <v>0</v>
      </c>
      <c r="AA16" s="269">
        <v>0</v>
      </c>
      <c r="AB16" s="269">
        <v>0</v>
      </c>
      <c r="AC16" s="269">
        <v>0</v>
      </c>
    </row>
    <row r="17" spans="1:29" ht="21" customHeight="1">
      <c r="A17" s="83" t="s">
        <v>1280</v>
      </c>
      <c r="B17" s="111" t="s">
        <v>70</v>
      </c>
      <c r="C17" s="83" t="s">
        <v>1372</v>
      </c>
      <c r="D17" s="269">
        <v>0.1</v>
      </c>
      <c r="E17" s="269">
        <v>0</v>
      </c>
      <c r="F17" s="269">
        <v>0</v>
      </c>
      <c r="G17" s="269">
        <v>0</v>
      </c>
      <c r="H17" s="269">
        <v>0</v>
      </c>
      <c r="I17" s="269">
        <v>0</v>
      </c>
      <c r="J17" s="269">
        <v>0</v>
      </c>
      <c r="K17" s="269">
        <v>0</v>
      </c>
      <c r="L17" s="269">
        <v>0</v>
      </c>
      <c r="M17" s="269">
        <v>0</v>
      </c>
      <c r="N17" s="269">
        <v>0</v>
      </c>
      <c r="O17" s="269">
        <v>0</v>
      </c>
      <c r="P17" s="269">
        <v>0</v>
      </c>
      <c r="Q17" s="269">
        <v>0</v>
      </c>
      <c r="R17" s="269">
        <v>0</v>
      </c>
      <c r="S17" s="269">
        <v>0</v>
      </c>
      <c r="T17" s="269">
        <v>0</v>
      </c>
      <c r="U17" s="269">
        <v>0.1</v>
      </c>
      <c r="V17" s="269">
        <v>0</v>
      </c>
      <c r="W17" s="269">
        <v>0</v>
      </c>
      <c r="X17" s="269">
        <v>0</v>
      </c>
      <c r="Y17" s="269">
        <v>0</v>
      </c>
      <c r="Z17" s="269">
        <v>0</v>
      </c>
      <c r="AA17" s="269">
        <v>0</v>
      </c>
      <c r="AB17" s="269">
        <v>0</v>
      </c>
      <c r="AC17" s="269">
        <v>0</v>
      </c>
    </row>
    <row r="18" spans="1:29" s="9" customFormat="1" ht="28.5" customHeight="1">
      <c r="A18" s="80">
        <v>2</v>
      </c>
      <c r="B18" s="110" t="s">
        <v>1373</v>
      </c>
      <c r="C18" s="80"/>
      <c r="D18" s="268">
        <v>4.4600000000000009</v>
      </c>
      <c r="E18" s="268">
        <v>0</v>
      </c>
      <c r="F18" s="268">
        <v>0</v>
      </c>
      <c r="G18" s="268">
        <v>0</v>
      </c>
      <c r="H18" s="268">
        <v>0</v>
      </c>
      <c r="I18" s="268">
        <v>0</v>
      </c>
      <c r="J18" s="268">
        <v>0</v>
      </c>
      <c r="K18" s="268">
        <v>0</v>
      </c>
      <c r="L18" s="268">
        <v>0</v>
      </c>
      <c r="M18" s="268">
        <v>0</v>
      </c>
      <c r="N18" s="268">
        <v>0</v>
      </c>
      <c r="O18" s="268">
        <v>0</v>
      </c>
      <c r="P18" s="268">
        <v>0</v>
      </c>
      <c r="Q18" s="268">
        <v>0</v>
      </c>
      <c r="R18" s="268">
        <v>0</v>
      </c>
      <c r="S18" s="268">
        <v>0</v>
      </c>
      <c r="T18" s="268">
        <v>0</v>
      </c>
      <c r="U18" s="268">
        <v>4.4600000000000009</v>
      </c>
      <c r="V18" s="268">
        <v>0</v>
      </c>
      <c r="W18" s="268">
        <v>0</v>
      </c>
      <c r="X18" s="268">
        <v>0</v>
      </c>
      <c r="Y18" s="268">
        <v>0</v>
      </c>
      <c r="Z18" s="268">
        <v>0</v>
      </c>
      <c r="AA18" s="268">
        <v>0</v>
      </c>
      <c r="AB18" s="268">
        <v>0</v>
      </c>
      <c r="AC18" s="268">
        <v>0</v>
      </c>
    </row>
    <row r="19" spans="1:29" ht="28.5" customHeight="1">
      <c r="A19" s="80"/>
      <c r="B19" s="112" t="s">
        <v>1461</v>
      </c>
      <c r="C19" s="80"/>
      <c r="D19" s="268">
        <v>0</v>
      </c>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row>
    <row r="20" spans="1:29" ht="28.5" customHeight="1">
      <c r="A20" s="83" t="s">
        <v>76</v>
      </c>
      <c r="B20" s="111" t="s">
        <v>1462</v>
      </c>
      <c r="C20" s="83" t="s">
        <v>1463</v>
      </c>
      <c r="D20" s="269">
        <v>0</v>
      </c>
      <c r="E20" s="269">
        <v>0</v>
      </c>
      <c r="F20" s="269">
        <v>0</v>
      </c>
      <c r="G20" s="269">
        <v>0</v>
      </c>
      <c r="H20" s="269">
        <v>0</v>
      </c>
      <c r="I20" s="269">
        <v>0</v>
      </c>
      <c r="J20" s="269">
        <v>0</v>
      </c>
      <c r="K20" s="269">
        <v>0</v>
      </c>
      <c r="L20" s="269">
        <v>0</v>
      </c>
      <c r="M20" s="269">
        <v>0</v>
      </c>
      <c r="N20" s="269">
        <v>0</v>
      </c>
      <c r="O20" s="269">
        <v>0</v>
      </c>
      <c r="P20" s="269">
        <v>0</v>
      </c>
      <c r="Q20" s="269">
        <v>0</v>
      </c>
      <c r="R20" s="269">
        <v>0</v>
      </c>
      <c r="S20" s="269">
        <v>0</v>
      </c>
      <c r="T20" s="269">
        <v>0</v>
      </c>
      <c r="U20" s="269">
        <v>0</v>
      </c>
      <c r="V20" s="269">
        <v>0</v>
      </c>
      <c r="W20" s="269">
        <v>0</v>
      </c>
      <c r="X20" s="269">
        <v>0</v>
      </c>
      <c r="Y20" s="269">
        <v>0</v>
      </c>
      <c r="Z20" s="269">
        <v>0</v>
      </c>
      <c r="AA20" s="269">
        <v>0</v>
      </c>
      <c r="AB20" s="269">
        <v>0</v>
      </c>
      <c r="AC20" s="269">
        <v>0</v>
      </c>
    </row>
    <row r="21" spans="1:29" ht="28.5" customHeight="1">
      <c r="A21" s="83" t="s">
        <v>82</v>
      </c>
      <c r="B21" s="111" t="s">
        <v>1464</v>
      </c>
      <c r="C21" s="83" t="s">
        <v>1465</v>
      </c>
      <c r="D21" s="269">
        <v>0</v>
      </c>
      <c r="E21" s="269">
        <v>0</v>
      </c>
      <c r="F21" s="269">
        <v>0</v>
      </c>
      <c r="G21" s="269">
        <v>0</v>
      </c>
      <c r="H21" s="269">
        <v>0</v>
      </c>
      <c r="I21" s="269">
        <v>0</v>
      </c>
      <c r="J21" s="269">
        <v>0</v>
      </c>
      <c r="K21" s="269">
        <v>0</v>
      </c>
      <c r="L21" s="269">
        <v>0</v>
      </c>
      <c r="M21" s="269">
        <v>0</v>
      </c>
      <c r="N21" s="269">
        <v>0</v>
      </c>
      <c r="O21" s="269">
        <v>0</v>
      </c>
      <c r="P21" s="269">
        <v>0</v>
      </c>
      <c r="Q21" s="269">
        <v>0</v>
      </c>
      <c r="R21" s="269">
        <v>0</v>
      </c>
      <c r="S21" s="269">
        <v>0</v>
      </c>
      <c r="T21" s="269">
        <v>0</v>
      </c>
      <c r="U21" s="269">
        <v>0</v>
      </c>
      <c r="V21" s="269">
        <v>0</v>
      </c>
      <c r="W21" s="269">
        <v>0</v>
      </c>
      <c r="X21" s="269">
        <v>0</v>
      </c>
      <c r="Y21" s="269">
        <v>0</v>
      </c>
      <c r="Z21" s="269">
        <v>0</v>
      </c>
      <c r="AA21" s="269">
        <v>0</v>
      </c>
      <c r="AB21" s="269">
        <v>0</v>
      </c>
      <c r="AC21" s="269">
        <v>0</v>
      </c>
    </row>
    <row r="22" spans="1:29" ht="28.5" customHeight="1">
      <c r="A22" s="83" t="s">
        <v>101</v>
      </c>
      <c r="B22" s="111" t="s">
        <v>1466</v>
      </c>
      <c r="C22" s="83" t="s">
        <v>1467</v>
      </c>
      <c r="D22" s="269">
        <v>0</v>
      </c>
      <c r="E22" s="269">
        <v>0</v>
      </c>
      <c r="F22" s="269">
        <v>0</v>
      </c>
      <c r="G22" s="269">
        <v>0</v>
      </c>
      <c r="H22" s="269">
        <v>0</v>
      </c>
      <c r="I22" s="269">
        <v>0</v>
      </c>
      <c r="J22" s="269">
        <v>0</v>
      </c>
      <c r="K22" s="269">
        <v>0</v>
      </c>
      <c r="L22" s="269">
        <v>0</v>
      </c>
      <c r="M22" s="269">
        <v>0</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row>
    <row r="23" spans="1:29" ht="28.5" customHeight="1">
      <c r="A23" s="83" t="s">
        <v>1318</v>
      </c>
      <c r="B23" s="111" t="s">
        <v>1468</v>
      </c>
      <c r="C23" s="83" t="s">
        <v>1469</v>
      </c>
      <c r="D23" s="269">
        <v>0</v>
      </c>
      <c r="E23" s="269">
        <v>0</v>
      </c>
      <c r="F23" s="269">
        <v>0</v>
      </c>
      <c r="G23" s="269">
        <v>0</v>
      </c>
      <c r="H23" s="269">
        <v>0</v>
      </c>
      <c r="I23" s="269">
        <v>0</v>
      </c>
      <c r="J23" s="269">
        <v>0</v>
      </c>
      <c r="K23" s="269">
        <v>0</v>
      </c>
      <c r="L23" s="269">
        <v>0</v>
      </c>
      <c r="M23" s="269">
        <v>0</v>
      </c>
      <c r="N23" s="269">
        <v>0</v>
      </c>
      <c r="O23" s="269">
        <v>0</v>
      </c>
      <c r="P23" s="269">
        <v>0</v>
      </c>
      <c r="Q23" s="269">
        <v>0</v>
      </c>
      <c r="R23" s="269">
        <v>0</v>
      </c>
      <c r="S23" s="269">
        <v>0</v>
      </c>
      <c r="T23" s="269">
        <v>0</v>
      </c>
      <c r="U23" s="269">
        <v>0</v>
      </c>
      <c r="V23" s="269">
        <v>0</v>
      </c>
      <c r="W23" s="269">
        <v>0</v>
      </c>
      <c r="X23" s="269">
        <v>0</v>
      </c>
      <c r="Y23" s="269">
        <v>0</v>
      </c>
      <c r="Z23" s="269">
        <v>0</v>
      </c>
      <c r="AA23" s="269">
        <v>0</v>
      </c>
      <c r="AB23" s="269">
        <v>0</v>
      </c>
      <c r="AC23" s="269">
        <v>0</v>
      </c>
    </row>
    <row r="24" spans="1:29" ht="28.5" customHeight="1">
      <c r="A24" s="83" t="s">
        <v>103</v>
      </c>
      <c r="B24" s="111" t="s">
        <v>1382</v>
      </c>
      <c r="C24" s="83" t="s">
        <v>1383</v>
      </c>
      <c r="D24" s="269">
        <v>0</v>
      </c>
      <c r="E24" s="269">
        <v>0</v>
      </c>
      <c r="F24" s="269">
        <v>0</v>
      </c>
      <c r="G24" s="269">
        <v>0</v>
      </c>
      <c r="H24" s="269">
        <v>0</v>
      </c>
      <c r="I24" s="269">
        <v>0</v>
      </c>
      <c r="J24" s="269">
        <v>0</v>
      </c>
      <c r="K24" s="269">
        <v>0</v>
      </c>
      <c r="L24" s="269">
        <v>0</v>
      </c>
      <c r="M24" s="269">
        <v>0</v>
      </c>
      <c r="N24" s="269">
        <v>0</v>
      </c>
      <c r="O24" s="269">
        <v>0</v>
      </c>
      <c r="P24" s="269">
        <v>0</v>
      </c>
      <c r="Q24" s="269">
        <v>0</v>
      </c>
      <c r="R24" s="269">
        <v>0</v>
      </c>
      <c r="S24" s="269">
        <v>0</v>
      </c>
      <c r="T24" s="269">
        <v>0</v>
      </c>
      <c r="U24" s="269">
        <v>0</v>
      </c>
      <c r="V24" s="269">
        <v>0</v>
      </c>
      <c r="W24" s="269">
        <v>0</v>
      </c>
      <c r="X24" s="269">
        <v>0</v>
      </c>
      <c r="Y24" s="269">
        <v>0</v>
      </c>
      <c r="Z24" s="269">
        <v>0</v>
      </c>
      <c r="AA24" s="269">
        <v>0</v>
      </c>
      <c r="AB24" s="269">
        <v>0</v>
      </c>
      <c r="AC24" s="269">
        <v>0</v>
      </c>
    </row>
    <row r="25" spans="1:29" ht="28.5" customHeight="1">
      <c r="A25" s="83" t="s">
        <v>111</v>
      </c>
      <c r="B25" s="111" t="s">
        <v>1384</v>
      </c>
      <c r="C25" s="83" t="s">
        <v>1385</v>
      </c>
      <c r="D25" s="269">
        <v>0</v>
      </c>
      <c r="E25" s="269">
        <v>0</v>
      </c>
      <c r="F25" s="269">
        <v>0</v>
      </c>
      <c r="G25" s="269">
        <v>0</v>
      </c>
      <c r="H25" s="269">
        <v>0</v>
      </c>
      <c r="I25" s="269">
        <v>0</v>
      </c>
      <c r="J25" s="269">
        <v>0</v>
      </c>
      <c r="K25" s="269">
        <v>0</v>
      </c>
      <c r="L25" s="269">
        <v>0</v>
      </c>
      <c r="M25" s="269">
        <v>0</v>
      </c>
      <c r="N25" s="269">
        <v>0</v>
      </c>
      <c r="O25" s="269">
        <v>0</v>
      </c>
      <c r="P25" s="269">
        <v>0</v>
      </c>
      <c r="Q25" s="269">
        <v>0</v>
      </c>
      <c r="R25" s="269">
        <v>0</v>
      </c>
      <c r="S25" s="269">
        <v>0</v>
      </c>
      <c r="T25" s="269">
        <v>0</v>
      </c>
      <c r="U25" s="269">
        <v>0</v>
      </c>
      <c r="V25" s="269">
        <v>0</v>
      </c>
      <c r="W25" s="269">
        <v>0</v>
      </c>
      <c r="X25" s="269">
        <v>0</v>
      </c>
      <c r="Y25" s="269">
        <v>0</v>
      </c>
      <c r="Z25" s="269">
        <v>0</v>
      </c>
      <c r="AA25" s="269">
        <v>0</v>
      </c>
      <c r="AB25" s="269">
        <v>0</v>
      </c>
      <c r="AC25" s="269">
        <v>0</v>
      </c>
    </row>
    <row r="26" spans="1:29" ht="28.5" customHeight="1">
      <c r="A26" s="83" t="s">
        <v>117</v>
      </c>
      <c r="B26" s="111" t="s">
        <v>1470</v>
      </c>
      <c r="C26" s="83" t="s">
        <v>1471</v>
      </c>
      <c r="D26" s="269">
        <v>0</v>
      </c>
      <c r="E26" s="269">
        <v>0</v>
      </c>
      <c r="F26" s="269">
        <v>0</v>
      </c>
      <c r="G26" s="269">
        <v>0</v>
      </c>
      <c r="H26" s="269">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row>
    <row r="27" spans="1:29" ht="28.5" customHeight="1">
      <c r="A27" s="83" t="s">
        <v>232</v>
      </c>
      <c r="B27" s="111" t="s">
        <v>1472</v>
      </c>
      <c r="C27" s="83" t="s">
        <v>1473</v>
      </c>
      <c r="D27" s="269">
        <v>0</v>
      </c>
      <c r="E27" s="269">
        <v>0</v>
      </c>
      <c r="F27" s="269">
        <v>0</v>
      </c>
      <c r="G27" s="269">
        <v>0</v>
      </c>
      <c r="H27" s="269">
        <v>0</v>
      </c>
      <c r="I27" s="269">
        <v>0</v>
      </c>
      <c r="J27" s="269">
        <v>0</v>
      </c>
      <c r="K27" s="269">
        <v>0</v>
      </c>
      <c r="L27" s="269">
        <v>0</v>
      </c>
      <c r="M27" s="269">
        <v>0</v>
      </c>
      <c r="N27" s="269">
        <v>0</v>
      </c>
      <c r="O27" s="269">
        <v>0</v>
      </c>
      <c r="P27" s="269">
        <v>0</v>
      </c>
      <c r="Q27" s="269">
        <v>0</v>
      </c>
      <c r="R27" s="269">
        <v>0</v>
      </c>
      <c r="S27" s="269">
        <v>0</v>
      </c>
      <c r="T27" s="269">
        <v>0</v>
      </c>
      <c r="U27" s="269">
        <v>0</v>
      </c>
      <c r="V27" s="269">
        <v>0</v>
      </c>
      <c r="W27" s="269">
        <v>0</v>
      </c>
      <c r="X27" s="269">
        <v>0</v>
      </c>
      <c r="Y27" s="269">
        <v>0</v>
      </c>
      <c r="Z27" s="269">
        <v>0</v>
      </c>
      <c r="AA27" s="269">
        <v>0</v>
      </c>
      <c r="AB27" s="269">
        <v>0</v>
      </c>
      <c r="AC27" s="269">
        <v>0</v>
      </c>
    </row>
    <row r="28" spans="1:29" ht="28.5" customHeight="1">
      <c r="A28" s="83" t="s">
        <v>1220</v>
      </c>
      <c r="B28" s="111" t="s">
        <v>1474</v>
      </c>
      <c r="C28" s="83" t="s">
        <v>1475</v>
      </c>
      <c r="D28" s="269">
        <v>0</v>
      </c>
      <c r="E28" s="281">
        <v>0</v>
      </c>
      <c r="F28" s="281">
        <v>0</v>
      </c>
      <c r="G28" s="281">
        <v>0</v>
      </c>
      <c r="H28" s="281">
        <v>0</v>
      </c>
      <c r="I28" s="281">
        <v>0</v>
      </c>
      <c r="J28" s="281">
        <v>0</v>
      </c>
      <c r="K28" s="281">
        <v>0</v>
      </c>
      <c r="L28" s="281">
        <v>0</v>
      </c>
      <c r="M28" s="281">
        <v>0</v>
      </c>
      <c r="N28" s="281">
        <v>0</v>
      </c>
      <c r="O28" s="281">
        <v>0</v>
      </c>
      <c r="P28" s="281">
        <v>0</v>
      </c>
      <c r="Q28" s="281">
        <v>0</v>
      </c>
      <c r="R28" s="281">
        <v>0</v>
      </c>
      <c r="S28" s="281">
        <v>0</v>
      </c>
      <c r="T28" s="281">
        <v>0</v>
      </c>
      <c r="U28" s="281">
        <v>0</v>
      </c>
      <c r="V28" s="281">
        <v>0</v>
      </c>
      <c r="W28" s="281">
        <v>0</v>
      </c>
      <c r="X28" s="281">
        <v>0</v>
      </c>
      <c r="Y28" s="281">
        <v>0</v>
      </c>
      <c r="Z28" s="281">
        <v>0</v>
      </c>
      <c r="AA28" s="281">
        <v>0</v>
      </c>
      <c r="AB28" s="281">
        <v>0</v>
      </c>
      <c r="AC28" s="281">
        <v>0</v>
      </c>
    </row>
    <row r="29" spans="1:29" ht="28.5" customHeight="1">
      <c r="A29" s="83" t="s">
        <v>711</v>
      </c>
      <c r="B29" s="111" t="s">
        <v>1391</v>
      </c>
      <c r="C29" s="83" t="s">
        <v>1476</v>
      </c>
      <c r="D29" s="269">
        <v>69.240000000000052</v>
      </c>
      <c r="E29" s="269">
        <v>1.980000000000004</v>
      </c>
      <c r="F29" s="269">
        <v>0</v>
      </c>
      <c r="G29" s="269">
        <v>1.4000000000000057</v>
      </c>
      <c r="H29" s="269">
        <v>2.2400000000000091</v>
      </c>
      <c r="I29" s="269">
        <v>0</v>
      </c>
      <c r="J29" s="269">
        <v>0</v>
      </c>
      <c r="K29" s="269">
        <v>0</v>
      </c>
      <c r="L29" s="269">
        <v>11.239999999999995</v>
      </c>
      <c r="M29" s="269">
        <v>1.75</v>
      </c>
      <c r="N29" s="269">
        <v>0</v>
      </c>
      <c r="O29" s="269">
        <v>0.12000000000000099</v>
      </c>
      <c r="P29" s="269">
        <v>3.0000000000001137E-2</v>
      </c>
      <c r="Q29" s="269">
        <v>1.0499999999999972</v>
      </c>
      <c r="R29" s="269">
        <v>0</v>
      </c>
      <c r="S29" s="269">
        <v>1.980000000000004</v>
      </c>
      <c r="T29" s="269">
        <v>8.6700000000000159</v>
      </c>
      <c r="U29" s="269">
        <v>4.6799999999999926</v>
      </c>
      <c r="V29" s="269">
        <v>11.729999999999995</v>
      </c>
      <c r="W29" s="269">
        <v>0</v>
      </c>
      <c r="X29" s="269">
        <v>12.640000000000015</v>
      </c>
      <c r="Y29" s="269">
        <v>0.64000000000000057</v>
      </c>
      <c r="Z29" s="269">
        <v>0.93000000000000682</v>
      </c>
      <c r="AA29" s="269">
        <v>1.6600000000000108</v>
      </c>
      <c r="AB29" s="269">
        <v>0.78999999999999915</v>
      </c>
      <c r="AC29" s="269">
        <v>5.7099999999999973</v>
      </c>
    </row>
    <row r="30" spans="1:29" s="97" customFormat="1">
      <c r="A30" s="113" t="s">
        <v>1477</v>
      </c>
      <c r="L30" s="123"/>
      <c r="N30" s="123"/>
      <c r="R30" s="124"/>
      <c r="S30" s="114"/>
    </row>
    <row r="31" spans="1:29" s="97" customFormat="1">
      <c r="A31" s="113" t="s">
        <v>1478</v>
      </c>
      <c r="R31" s="125"/>
      <c r="S31" s="124"/>
    </row>
  </sheetData>
  <mergeCells count="8">
    <mergeCell ref="A1:B1"/>
    <mergeCell ref="A3:S3"/>
    <mergeCell ref="A4:A5"/>
    <mergeCell ref="B4:B5"/>
    <mergeCell ref="C4:C5"/>
    <mergeCell ref="D4:D5"/>
    <mergeCell ref="E4:AC4"/>
    <mergeCell ref="A2:G2"/>
  </mergeCells>
  <printOptions horizontalCentered="1" verticalCentered="1"/>
  <pageMargins left="0.39370078740157483" right="0.39370078740157483" top="0.74803149606299213" bottom="0.74803149606299213" header="0.31496062992125984" footer="0.31496062992125984"/>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6"/>
  <sheetViews>
    <sheetView workbookViewId="0">
      <selection activeCell="A3" sqref="A3:M3"/>
    </sheetView>
  </sheetViews>
  <sheetFormatPr defaultRowHeight="12.75"/>
  <cols>
    <col min="1" max="1" width="5.28515625" style="141" customWidth="1"/>
    <col min="2" max="2" width="33" style="141" customWidth="1"/>
    <col min="3" max="3" width="6" style="141" bestFit="1" customWidth="1"/>
    <col min="4" max="4" width="6.42578125" style="141" customWidth="1"/>
    <col min="5" max="22" width="8.140625" style="141" customWidth="1"/>
    <col min="23" max="29" width="8" style="141" customWidth="1"/>
    <col min="30" max="256" width="9.140625" style="141"/>
    <col min="257" max="257" width="5.28515625" style="141" customWidth="1"/>
    <col min="258" max="258" width="33" style="141" customWidth="1"/>
    <col min="259" max="259" width="6" style="141" bestFit="1" customWidth="1"/>
    <col min="260" max="260" width="6.42578125" style="141" customWidth="1"/>
    <col min="261" max="271" width="6.5703125" style="141" customWidth="1"/>
    <col min="272" max="272" width="7.140625" style="141" customWidth="1"/>
    <col min="273" max="274" width="6.5703125" style="141" customWidth="1"/>
    <col min="275" max="275" width="7.28515625" style="141" customWidth="1"/>
    <col min="276" max="276" width="6.140625" style="141" customWidth="1"/>
    <col min="277" max="277" width="6.7109375" style="141" customWidth="1"/>
    <col min="278" max="279" width="7.28515625" style="141" customWidth="1"/>
    <col min="280" max="280" width="6.5703125" style="141" customWidth="1"/>
    <col min="281" max="281" width="6.7109375" style="141" customWidth="1"/>
    <col min="282" max="282" width="6.28515625" style="141" customWidth="1"/>
    <col min="283" max="283" width="6.140625" style="141" bestFit="1" customWidth="1"/>
    <col min="284" max="284" width="6.140625" style="141" customWidth="1"/>
    <col min="285" max="285" width="6.140625" style="141" bestFit="1" customWidth="1"/>
    <col min="286" max="512" width="9.140625" style="141"/>
    <col min="513" max="513" width="5.28515625" style="141" customWidth="1"/>
    <col min="514" max="514" width="33" style="141" customWidth="1"/>
    <col min="515" max="515" width="6" style="141" bestFit="1" customWidth="1"/>
    <col min="516" max="516" width="6.42578125" style="141" customWidth="1"/>
    <col min="517" max="527" width="6.5703125" style="141" customWidth="1"/>
    <col min="528" max="528" width="7.140625" style="141" customWidth="1"/>
    <col min="529" max="530" width="6.5703125" style="141" customWidth="1"/>
    <col min="531" max="531" width="7.28515625" style="141" customWidth="1"/>
    <col min="532" max="532" width="6.140625" style="141" customWidth="1"/>
    <col min="533" max="533" width="6.7109375" style="141" customWidth="1"/>
    <col min="534" max="535" width="7.28515625" style="141" customWidth="1"/>
    <col min="536" max="536" width="6.5703125" style="141" customWidth="1"/>
    <col min="537" max="537" width="6.7109375" style="141" customWidth="1"/>
    <col min="538" max="538" width="6.28515625" style="141" customWidth="1"/>
    <col min="539" max="539" width="6.140625" style="141" bestFit="1" customWidth="1"/>
    <col min="540" max="540" width="6.140625" style="141" customWidth="1"/>
    <col min="541" max="541" width="6.140625" style="141" bestFit="1" customWidth="1"/>
    <col min="542" max="768" width="9.140625" style="141"/>
    <col min="769" max="769" width="5.28515625" style="141" customWidth="1"/>
    <col min="770" max="770" width="33" style="141" customWidth="1"/>
    <col min="771" max="771" width="6" style="141" bestFit="1" customWidth="1"/>
    <col min="772" max="772" width="6.42578125" style="141" customWidth="1"/>
    <col min="773" max="783" width="6.5703125" style="141" customWidth="1"/>
    <col min="784" max="784" width="7.140625" style="141" customWidth="1"/>
    <col min="785" max="786" width="6.5703125" style="141" customWidth="1"/>
    <col min="787" max="787" width="7.28515625" style="141" customWidth="1"/>
    <col min="788" max="788" width="6.140625" style="141" customWidth="1"/>
    <col min="789" max="789" width="6.7109375" style="141" customWidth="1"/>
    <col min="790" max="791" width="7.28515625" style="141" customWidth="1"/>
    <col min="792" max="792" width="6.5703125" style="141" customWidth="1"/>
    <col min="793" max="793" width="6.7109375" style="141" customWidth="1"/>
    <col min="794" max="794" width="6.28515625" style="141" customWidth="1"/>
    <col min="795" max="795" width="6.140625" style="141" bestFit="1" customWidth="1"/>
    <col min="796" max="796" width="6.140625" style="141" customWidth="1"/>
    <col min="797" max="797" width="6.140625" style="141" bestFit="1" customWidth="1"/>
    <col min="798" max="1024" width="9.140625" style="141"/>
    <col min="1025" max="1025" width="5.28515625" style="141" customWidth="1"/>
    <col min="1026" max="1026" width="33" style="141" customWidth="1"/>
    <col min="1027" max="1027" width="6" style="141" bestFit="1" customWidth="1"/>
    <col min="1028" max="1028" width="6.42578125" style="141" customWidth="1"/>
    <col min="1029" max="1039" width="6.5703125" style="141" customWidth="1"/>
    <col min="1040" max="1040" width="7.140625" style="141" customWidth="1"/>
    <col min="1041" max="1042" width="6.5703125" style="141" customWidth="1"/>
    <col min="1043" max="1043" width="7.28515625" style="141" customWidth="1"/>
    <col min="1044" max="1044" width="6.140625" style="141" customWidth="1"/>
    <col min="1045" max="1045" width="6.7109375" style="141" customWidth="1"/>
    <col min="1046" max="1047" width="7.28515625" style="141" customWidth="1"/>
    <col min="1048" max="1048" width="6.5703125" style="141" customWidth="1"/>
    <col min="1049" max="1049" width="6.7109375" style="141" customWidth="1"/>
    <col min="1050" max="1050" width="6.28515625" style="141" customWidth="1"/>
    <col min="1051" max="1051" width="6.140625" style="141" bestFit="1" customWidth="1"/>
    <col min="1052" max="1052" width="6.140625" style="141" customWidth="1"/>
    <col min="1053" max="1053" width="6.140625" style="141" bestFit="1" customWidth="1"/>
    <col min="1054" max="1280" width="9.140625" style="141"/>
    <col min="1281" max="1281" width="5.28515625" style="141" customWidth="1"/>
    <col min="1282" max="1282" width="33" style="141" customWidth="1"/>
    <col min="1283" max="1283" width="6" style="141" bestFit="1" customWidth="1"/>
    <col min="1284" max="1284" width="6.42578125" style="141" customWidth="1"/>
    <col min="1285" max="1295" width="6.5703125" style="141" customWidth="1"/>
    <col min="1296" max="1296" width="7.140625" style="141" customWidth="1"/>
    <col min="1297" max="1298" width="6.5703125" style="141" customWidth="1"/>
    <col min="1299" max="1299" width="7.28515625" style="141" customWidth="1"/>
    <col min="1300" max="1300" width="6.140625" style="141" customWidth="1"/>
    <col min="1301" max="1301" width="6.7109375" style="141" customWidth="1"/>
    <col min="1302" max="1303" width="7.28515625" style="141" customWidth="1"/>
    <col min="1304" max="1304" width="6.5703125" style="141" customWidth="1"/>
    <col min="1305" max="1305" width="6.7109375" style="141" customWidth="1"/>
    <col min="1306" max="1306" width="6.28515625" style="141" customWidth="1"/>
    <col min="1307" max="1307" width="6.140625" style="141" bestFit="1" customWidth="1"/>
    <col min="1308" max="1308" width="6.140625" style="141" customWidth="1"/>
    <col min="1309" max="1309" width="6.140625" style="141" bestFit="1" customWidth="1"/>
    <col min="1310" max="1536" width="9.140625" style="141"/>
    <col min="1537" max="1537" width="5.28515625" style="141" customWidth="1"/>
    <col min="1538" max="1538" width="33" style="141" customWidth="1"/>
    <col min="1539" max="1539" width="6" style="141" bestFit="1" customWidth="1"/>
    <col min="1540" max="1540" width="6.42578125" style="141" customWidth="1"/>
    <col min="1541" max="1551" width="6.5703125" style="141" customWidth="1"/>
    <col min="1552" max="1552" width="7.140625" style="141" customWidth="1"/>
    <col min="1553" max="1554" width="6.5703125" style="141" customWidth="1"/>
    <col min="1555" max="1555" width="7.28515625" style="141" customWidth="1"/>
    <col min="1556" max="1556" width="6.140625" style="141" customWidth="1"/>
    <col min="1557" max="1557" width="6.7109375" style="141" customWidth="1"/>
    <col min="1558" max="1559" width="7.28515625" style="141" customWidth="1"/>
    <col min="1560" max="1560" width="6.5703125" style="141" customWidth="1"/>
    <col min="1561" max="1561" width="6.7109375" style="141" customWidth="1"/>
    <col min="1562" max="1562" width="6.28515625" style="141" customWidth="1"/>
    <col min="1563" max="1563" width="6.140625" style="141" bestFit="1" customWidth="1"/>
    <col min="1564" max="1564" width="6.140625" style="141" customWidth="1"/>
    <col min="1565" max="1565" width="6.140625" style="141" bestFit="1" customWidth="1"/>
    <col min="1566" max="1792" width="9.140625" style="141"/>
    <col min="1793" max="1793" width="5.28515625" style="141" customWidth="1"/>
    <col min="1794" max="1794" width="33" style="141" customWidth="1"/>
    <col min="1795" max="1795" width="6" style="141" bestFit="1" customWidth="1"/>
    <col min="1796" max="1796" width="6.42578125" style="141" customWidth="1"/>
    <col min="1797" max="1807" width="6.5703125" style="141" customWidth="1"/>
    <col min="1808" max="1808" width="7.140625" style="141" customWidth="1"/>
    <col min="1809" max="1810" width="6.5703125" style="141" customWidth="1"/>
    <col min="1811" max="1811" width="7.28515625" style="141" customWidth="1"/>
    <col min="1812" max="1812" width="6.140625" style="141" customWidth="1"/>
    <col min="1813" max="1813" width="6.7109375" style="141" customWidth="1"/>
    <col min="1814" max="1815" width="7.28515625" style="141" customWidth="1"/>
    <col min="1816" max="1816" width="6.5703125" style="141" customWidth="1"/>
    <col min="1817" max="1817" width="6.7109375" style="141" customWidth="1"/>
    <col min="1818" max="1818" width="6.28515625" style="141" customWidth="1"/>
    <col min="1819" max="1819" width="6.140625" style="141" bestFit="1" customWidth="1"/>
    <col min="1820" max="1820" width="6.140625" style="141" customWidth="1"/>
    <col min="1821" max="1821" width="6.140625" style="141" bestFit="1" customWidth="1"/>
    <col min="1822" max="2048" width="9.140625" style="141"/>
    <col min="2049" max="2049" width="5.28515625" style="141" customWidth="1"/>
    <col min="2050" max="2050" width="33" style="141" customWidth="1"/>
    <col min="2051" max="2051" width="6" style="141" bestFit="1" customWidth="1"/>
    <col min="2052" max="2052" width="6.42578125" style="141" customWidth="1"/>
    <col min="2053" max="2063" width="6.5703125" style="141" customWidth="1"/>
    <col min="2064" max="2064" width="7.140625" style="141" customWidth="1"/>
    <col min="2065" max="2066" width="6.5703125" style="141" customWidth="1"/>
    <col min="2067" max="2067" width="7.28515625" style="141" customWidth="1"/>
    <col min="2068" max="2068" width="6.140625" style="141" customWidth="1"/>
    <col min="2069" max="2069" width="6.7109375" style="141" customWidth="1"/>
    <col min="2070" max="2071" width="7.28515625" style="141" customWidth="1"/>
    <col min="2072" max="2072" width="6.5703125" style="141" customWidth="1"/>
    <col min="2073" max="2073" width="6.7109375" style="141" customWidth="1"/>
    <col min="2074" max="2074" width="6.28515625" style="141" customWidth="1"/>
    <col min="2075" max="2075" width="6.140625" style="141" bestFit="1" customWidth="1"/>
    <col min="2076" max="2076" width="6.140625" style="141" customWidth="1"/>
    <col min="2077" max="2077" width="6.140625" style="141" bestFit="1" customWidth="1"/>
    <col min="2078" max="2304" width="9.140625" style="141"/>
    <col min="2305" max="2305" width="5.28515625" style="141" customWidth="1"/>
    <col min="2306" max="2306" width="33" style="141" customWidth="1"/>
    <col min="2307" max="2307" width="6" style="141" bestFit="1" customWidth="1"/>
    <col min="2308" max="2308" width="6.42578125" style="141" customWidth="1"/>
    <col min="2309" max="2319" width="6.5703125" style="141" customWidth="1"/>
    <col min="2320" max="2320" width="7.140625" style="141" customWidth="1"/>
    <col min="2321" max="2322" width="6.5703125" style="141" customWidth="1"/>
    <col min="2323" max="2323" width="7.28515625" style="141" customWidth="1"/>
    <col min="2324" max="2324" width="6.140625" style="141" customWidth="1"/>
    <col min="2325" max="2325" width="6.7109375" style="141" customWidth="1"/>
    <col min="2326" max="2327" width="7.28515625" style="141" customWidth="1"/>
    <col min="2328" max="2328" width="6.5703125" style="141" customWidth="1"/>
    <col min="2329" max="2329" width="6.7109375" style="141" customWidth="1"/>
    <col min="2330" max="2330" width="6.28515625" style="141" customWidth="1"/>
    <col min="2331" max="2331" width="6.140625" style="141" bestFit="1" customWidth="1"/>
    <col min="2332" max="2332" width="6.140625" style="141" customWidth="1"/>
    <col min="2333" max="2333" width="6.140625" style="141" bestFit="1" customWidth="1"/>
    <col min="2334" max="2560" width="9.140625" style="141"/>
    <col min="2561" max="2561" width="5.28515625" style="141" customWidth="1"/>
    <col min="2562" max="2562" width="33" style="141" customWidth="1"/>
    <col min="2563" max="2563" width="6" style="141" bestFit="1" customWidth="1"/>
    <col min="2564" max="2564" width="6.42578125" style="141" customWidth="1"/>
    <col min="2565" max="2575" width="6.5703125" style="141" customWidth="1"/>
    <col min="2576" max="2576" width="7.140625" style="141" customWidth="1"/>
    <col min="2577" max="2578" width="6.5703125" style="141" customWidth="1"/>
    <col min="2579" max="2579" width="7.28515625" style="141" customWidth="1"/>
    <col min="2580" max="2580" width="6.140625" style="141" customWidth="1"/>
    <col min="2581" max="2581" width="6.7109375" style="141" customWidth="1"/>
    <col min="2582" max="2583" width="7.28515625" style="141" customWidth="1"/>
    <col min="2584" max="2584" width="6.5703125" style="141" customWidth="1"/>
    <col min="2585" max="2585" width="6.7109375" style="141" customWidth="1"/>
    <col min="2586" max="2586" width="6.28515625" style="141" customWidth="1"/>
    <col min="2587" max="2587" width="6.140625" style="141" bestFit="1" customWidth="1"/>
    <col min="2588" max="2588" width="6.140625" style="141" customWidth="1"/>
    <col min="2589" max="2589" width="6.140625" style="141" bestFit="1" customWidth="1"/>
    <col min="2590" max="2816" width="9.140625" style="141"/>
    <col min="2817" max="2817" width="5.28515625" style="141" customWidth="1"/>
    <col min="2818" max="2818" width="33" style="141" customWidth="1"/>
    <col min="2819" max="2819" width="6" style="141" bestFit="1" customWidth="1"/>
    <col min="2820" max="2820" width="6.42578125" style="141" customWidth="1"/>
    <col min="2821" max="2831" width="6.5703125" style="141" customWidth="1"/>
    <col min="2832" max="2832" width="7.140625" style="141" customWidth="1"/>
    <col min="2833" max="2834" width="6.5703125" style="141" customWidth="1"/>
    <col min="2835" max="2835" width="7.28515625" style="141" customWidth="1"/>
    <col min="2836" max="2836" width="6.140625" style="141" customWidth="1"/>
    <col min="2837" max="2837" width="6.7109375" style="141" customWidth="1"/>
    <col min="2838" max="2839" width="7.28515625" style="141" customWidth="1"/>
    <col min="2840" max="2840" width="6.5703125" style="141" customWidth="1"/>
    <col min="2841" max="2841" width="6.7109375" style="141" customWidth="1"/>
    <col min="2842" max="2842" width="6.28515625" style="141" customWidth="1"/>
    <col min="2843" max="2843" width="6.140625" style="141" bestFit="1" customWidth="1"/>
    <col min="2844" max="2844" width="6.140625" style="141" customWidth="1"/>
    <col min="2845" max="2845" width="6.140625" style="141" bestFit="1" customWidth="1"/>
    <col min="2846" max="3072" width="9.140625" style="141"/>
    <col min="3073" max="3073" width="5.28515625" style="141" customWidth="1"/>
    <col min="3074" max="3074" width="33" style="141" customWidth="1"/>
    <col min="3075" max="3075" width="6" style="141" bestFit="1" customWidth="1"/>
    <col min="3076" max="3076" width="6.42578125" style="141" customWidth="1"/>
    <col min="3077" max="3087" width="6.5703125" style="141" customWidth="1"/>
    <col min="3088" max="3088" width="7.140625" style="141" customWidth="1"/>
    <col min="3089" max="3090" width="6.5703125" style="141" customWidth="1"/>
    <col min="3091" max="3091" width="7.28515625" style="141" customWidth="1"/>
    <col min="3092" max="3092" width="6.140625" style="141" customWidth="1"/>
    <col min="3093" max="3093" width="6.7109375" style="141" customWidth="1"/>
    <col min="3094" max="3095" width="7.28515625" style="141" customWidth="1"/>
    <col min="3096" max="3096" width="6.5703125" style="141" customWidth="1"/>
    <col min="3097" max="3097" width="6.7109375" style="141" customWidth="1"/>
    <col min="3098" max="3098" width="6.28515625" style="141" customWidth="1"/>
    <col min="3099" max="3099" width="6.140625" style="141" bestFit="1" customWidth="1"/>
    <col min="3100" max="3100" width="6.140625" style="141" customWidth="1"/>
    <col min="3101" max="3101" width="6.140625" style="141" bestFit="1" customWidth="1"/>
    <col min="3102" max="3328" width="9.140625" style="141"/>
    <col min="3329" max="3329" width="5.28515625" style="141" customWidth="1"/>
    <col min="3330" max="3330" width="33" style="141" customWidth="1"/>
    <col min="3331" max="3331" width="6" style="141" bestFit="1" customWidth="1"/>
    <col min="3332" max="3332" width="6.42578125" style="141" customWidth="1"/>
    <col min="3333" max="3343" width="6.5703125" style="141" customWidth="1"/>
    <col min="3344" max="3344" width="7.140625" style="141" customWidth="1"/>
    <col min="3345" max="3346" width="6.5703125" style="141" customWidth="1"/>
    <col min="3347" max="3347" width="7.28515625" style="141" customWidth="1"/>
    <col min="3348" max="3348" width="6.140625" style="141" customWidth="1"/>
    <col min="3349" max="3349" width="6.7109375" style="141" customWidth="1"/>
    <col min="3350" max="3351" width="7.28515625" style="141" customWidth="1"/>
    <col min="3352" max="3352" width="6.5703125" style="141" customWidth="1"/>
    <col min="3353" max="3353" width="6.7109375" style="141" customWidth="1"/>
    <col min="3354" max="3354" width="6.28515625" style="141" customWidth="1"/>
    <col min="3355" max="3355" width="6.140625" style="141" bestFit="1" customWidth="1"/>
    <col min="3356" max="3356" width="6.140625" style="141" customWidth="1"/>
    <col min="3357" max="3357" width="6.140625" style="141" bestFit="1" customWidth="1"/>
    <col min="3358" max="3584" width="9.140625" style="141"/>
    <col min="3585" max="3585" width="5.28515625" style="141" customWidth="1"/>
    <col min="3586" max="3586" width="33" style="141" customWidth="1"/>
    <col min="3587" max="3587" width="6" style="141" bestFit="1" customWidth="1"/>
    <col min="3588" max="3588" width="6.42578125" style="141" customWidth="1"/>
    <col min="3589" max="3599" width="6.5703125" style="141" customWidth="1"/>
    <col min="3600" max="3600" width="7.140625" style="141" customWidth="1"/>
    <col min="3601" max="3602" width="6.5703125" style="141" customWidth="1"/>
    <col min="3603" max="3603" width="7.28515625" style="141" customWidth="1"/>
    <col min="3604" max="3604" width="6.140625" style="141" customWidth="1"/>
    <col min="3605" max="3605" width="6.7109375" style="141" customWidth="1"/>
    <col min="3606" max="3607" width="7.28515625" style="141" customWidth="1"/>
    <col min="3608" max="3608" width="6.5703125" style="141" customWidth="1"/>
    <col min="3609" max="3609" width="6.7109375" style="141" customWidth="1"/>
    <col min="3610" max="3610" width="6.28515625" style="141" customWidth="1"/>
    <col min="3611" max="3611" width="6.140625" style="141" bestFit="1" customWidth="1"/>
    <col min="3612" max="3612" width="6.140625" style="141" customWidth="1"/>
    <col min="3613" max="3613" width="6.140625" style="141" bestFit="1" customWidth="1"/>
    <col min="3614" max="3840" width="9.140625" style="141"/>
    <col min="3841" max="3841" width="5.28515625" style="141" customWidth="1"/>
    <col min="3842" max="3842" width="33" style="141" customWidth="1"/>
    <col min="3843" max="3843" width="6" style="141" bestFit="1" customWidth="1"/>
    <col min="3844" max="3844" width="6.42578125" style="141" customWidth="1"/>
    <col min="3845" max="3855" width="6.5703125" style="141" customWidth="1"/>
    <col min="3856" max="3856" width="7.140625" style="141" customWidth="1"/>
    <col min="3857" max="3858" width="6.5703125" style="141" customWidth="1"/>
    <col min="3859" max="3859" width="7.28515625" style="141" customWidth="1"/>
    <col min="3860" max="3860" width="6.140625" style="141" customWidth="1"/>
    <col min="3861" max="3861" width="6.7109375" style="141" customWidth="1"/>
    <col min="3862" max="3863" width="7.28515625" style="141" customWidth="1"/>
    <col min="3864" max="3864" width="6.5703125" style="141" customWidth="1"/>
    <col min="3865" max="3865" width="6.7109375" style="141" customWidth="1"/>
    <col min="3866" max="3866" width="6.28515625" style="141" customWidth="1"/>
    <col min="3867" max="3867" width="6.140625" style="141" bestFit="1" customWidth="1"/>
    <col min="3868" max="3868" width="6.140625" style="141" customWidth="1"/>
    <col min="3869" max="3869" width="6.140625" style="141" bestFit="1" customWidth="1"/>
    <col min="3870" max="4096" width="9.140625" style="141"/>
    <col min="4097" max="4097" width="5.28515625" style="141" customWidth="1"/>
    <col min="4098" max="4098" width="33" style="141" customWidth="1"/>
    <col min="4099" max="4099" width="6" style="141" bestFit="1" customWidth="1"/>
    <col min="4100" max="4100" width="6.42578125" style="141" customWidth="1"/>
    <col min="4101" max="4111" width="6.5703125" style="141" customWidth="1"/>
    <col min="4112" max="4112" width="7.140625" style="141" customWidth="1"/>
    <col min="4113" max="4114" width="6.5703125" style="141" customWidth="1"/>
    <col min="4115" max="4115" width="7.28515625" style="141" customWidth="1"/>
    <col min="4116" max="4116" width="6.140625" style="141" customWidth="1"/>
    <col min="4117" max="4117" width="6.7109375" style="141" customWidth="1"/>
    <col min="4118" max="4119" width="7.28515625" style="141" customWidth="1"/>
    <col min="4120" max="4120" width="6.5703125" style="141" customWidth="1"/>
    <col min="4121" max="4121" width="6.7109375" style="141" customWidth="1"/>
    <col min="4122" max="4122" width="6.28515625" style="141" customWidth="1"/>
    <col min="4123" max="4123" width="6.140625" style="141" bestFit="1" customWidth="1"/>
    <col min="4124" max="4124" width="6.140625" style="141" customWidth="1"/>
    <col min="4125" max="4125" width="6.140625" style="141" bestFit="1" customWidth="1"/>
    <col min="4126" max="4352" width="9.140625" style="141"/>
    <col min="4353" max="4353" width="5.28515625" style="141" customWidth="1"/>
    <col min="4354" max="4354" width="33" style="141" customWidth="1"/>
    <col min="4355" max="4355" width="6" style="141" bestFit="1" customWidth="1"/>
    <col min="4356" max="4356" width="6.42578125" style="141" customWidth="1"/>
    <col min="4357" max="4367" width="6.5703125" style="141" customWidth="1"/>
    <col min="4368" max="4368" width="7.140625" style="141" customWidth="1"/>
    <col min="4369" max="4370" width="6.5703125" style="141" customWidth="1"/>
    <col min="4371" max="4371" width="7.28515625" style="141" customWidth="1"/>
    <col min="4372" max="4372" width="6.140625" style="141" customWidth="1"/>
    <col min="4373" max="4373" width="6.7109375" style="141" customWidth="1"/>
    <col min="4374" max="4375" width="7.28515625" style="141" customWidth="1"/>
    <col min="4376" max="4376" width="6.5703125" style="141" customWidth="1"/>
    <col min="4377" max="4377" width="6.7109375" style="141" customWidth="1"/>
    <col min="4378" max="4378" width="6.28515625" style="141" customWidth="1"/>
    <col min="4379" max="4379" width="6.140625" style="141" bestFit="1" customWidth="1"/>
    <col min="4380" max="4380" width="6.140625" style="141" customWidth="1"/>
    <col min="4381" max="4381" width="6.140625" style="141" bestFit="1" customWidth="1"/>
    <col min="4382" max="4608" width="9.140625" style="141"/>
    <col min="4609" max="4609" width="5.28515625" style="141" customWidth="1"/>
    <col min="4610" max="4610" width="33" style="141" customWidth="1"/>
    <col min="4611" max="4611" width="6" style="141" bestFit="1" customWidth="1"/>
    <col min="4612" max="4612" width="6.42578125" style="141" customWidth="1"/>
    <col min="4613" max="4623" width="6.5703125" style="141" customWidth="1"/>
    <col min="4624" max="4624" width="7.140625" style="141" customWidth="1"/>
    <col min="4625" max="4626" width="6.5703125" style="141" customWidth="1"/>
    <col min="4627" max="4627" width="7.28515625" style="141" customWidth="1"/>
    <col min="4628" max="4628" width="6.140625" style="141" customWidth="1"/>
    <col min="4629" max="4629" width="6.7109375" style="141" customWidth="1"/>
    <col min="4630" max="4631" width="7.28515625" style="141" customWidth="1"/>
    <col min="4632" max="4632" width="6.5703125" style="141" customWidth="1"/>
    <col min="4633" max="4633" width="6.7109375" style="141" customWidth="1"/>
    <col min="4634" max="4634" width="6.28515625" style="141" customWidth="1"/>
    <col min="4635" max="4635" width="6.140625" style="141" bestFit="1" customWidth="1"/>
    <col min="4636" max="4636" width="6.140625" style="141" customWidth="1"/>
    <col min="4637" max="4637" width="6.140625" style="141" bestFit="1" customWidth="1"/>
    <col min="4638" max="4864" width="9.140625" style="141"/>
    <col min="4865" max="4865" width="5.28515625" style="141" customWidth="1"/>
    <col min="4866" max="4866" width="33" style="141" customWidth="1"/>
    <col min="4867" max="4867" width="6" style="141" bestFit="1" customWidth="1"/>
    <col min="4868" max="4868" width="6.42578125" style="141" customWidth="1"/>
    <col min="4869" max="4879" width="6.5703125" style="141" customWidth="1"/>
    <col min="4880" max="4880" width="7.140625" style="141" customWidth="1"/>
    <col min="4881" max="4882" width="6.5703125" style="141" customWidth="1"/>
    <col min="4883" max="4883" width="7.28515625" style="141" customWidth="1"/>
    <col min="4884" max="4884" width="6.140625" style="141" customWidth="1"/>
    <col min="4885" max="4885" width="6.7109375" style="141" customWidth="1"/>
    <col min="4886" max="4887" width="7.28515625" style="141" customWidth="1"/>
    <col min="4888" max="4888" width="6.5703125" style="141" customWidth="1"/>
    <col min="4889" max="4889" width="6.7109375" style="141" customWidth="1"/>
    <col min="4890" max="4890" width="6.28515625" style="141" customWidth="1"/>
    <col min="4891" max="4891" width="6.140625" style="141" bestFit="1" customWidth="1"/>
    <col min="4892" max="4892" width="6.140625" style="141" customWidth="1"/>
    <col min="4893" max="4893" width="6.140625" style="141" bestFit="1" customWidth="1"/>
    <col min="4894" max="5120" width="9.140625" style="141"/>
    <col min="5121" max="5121" width="5.28515625" style="141" customWidth="1"/>
    <col min="5122" max="5122" width="33" style="141" customWidth="1"/>
    <col min="5123" max="5123" width="6" style="141" bestFit="1" customWidth="1"/>
    <col min="5124" max="5124" width="6.42578125" style="141" customWidth="1"/>
    <col min="5125" max="5135" width="6.5703125" style="141" customWidth="1"/>
    <col min="5136" max="5136" width="7.140625" style="141" customWidth="1"/>
    <col min="5137" max="5138" width="6.5703125" style="141" customWidth="1"/>
    <col min="5139" max="5139" width="7.28515625" style="141" customWidth="1"/>
    <col min="5140" max="5140" width="6.140625" style="141" customWidth="1"/>
    <col min="5141" max="5141" width="6.7109375" style="141" customWidth="1"/>
    <col min="5142" max="5143" width="7.28515625" style="141" customWidth="1"/>
    <col min="5144" max="5144" width="6.5703125" style="141" customWidth="1"/>
    <col min="5145" max="5145" width="6.7109375" style="141" customWidth="1"/>
    <col min="5146" max="5146" width="6.28515625" style="141" customWidth="1"/>
    <col min="5147" max="5147" width="6.140625" style="141" bestFit="1" customWidth="1"/>
    <col min="5148" max="5148" width="6.140625" style="141" customWidth="1"/>
    <col min="5149" max="5149" width="6.140625" style="141" bestFit="1" customWidth="1"/>
    <col min="5150" max="5376" width="9.140625" style="141"/>
    <col min="5377" max="5377" width="5.28515625" style="141" customWidth="1"/>
    <col min="5378" max="5378" width="33" style="141" customWidth="1"/>
    <col min="5379" max="5379" width="6" style="141" bestFit="1" customWidth="1"/>
    <col min="5380" max="5380" width="6.42578125" style="141" customWidth="1"/>
    <col min="5381" max="5391" width="6.5703125" style="141" customWidth="1"/>
    <col min="5392" max="5392" width="7.140625" style="141" customWidth="1"/>
    <col min="5393" max="5394" width="6.5703125" style="141" customWidth="1"/>
    <col min="5395" max="5395" width="7.28515625" style="141" customWidth="1"/>
    <col min="5396" max="5396" width="6.140625" style="141" customWidth="1"/>
    <col min="5397" max="5397" width="6.7109375" style="141" customWidth="1"/>
    <col min="5398" max="5399" width="7.28515625" style="141" customWidth="1"/>
    <col min="5400" max="5400" width="6.5703125" style="141" customWidth="1"/>
    <col min="5401" max="5401" width="6.7109375" style="141" customWidth="1"/>
    <col min="5402" max="5402" width="6.28515625" style="141" customWidth="1"/>
    <col min="5403" max="5403" width="6.140625" style="141" bestFit="1" customWidth="1"/>
    <col min="5404" max="5404" width="6.140625" style="141" customWidth="1"/>
    <col min="5405" max="5405" width="6.140625" style="141" bestFit="1" customWidth="1"/>
    <col min="5406" max="5632" width="9.140625" style="141"/>
    <col min="5633" max="5633" width="5.28515625" style="141" customWidth="1"/>
    <col min="5634" max="5634" width="33" style="141" customWidth="1"/>
    <col min="5635" max="5635" width="6" style="141" bestFit="1" customWidth="1"/>
    <col min="5636" max="5636" width="6.42578125" style="141" customWidth="1"/>
    <col min="5637" max="5647" width="6.5703125" style="141" customWidth="1"/>
    <col min="5648" max="5648" width="7.140625" style="141" customWidth="1"/>
    <col min="5649" max="5650" width="6.5703125" style="141" customWidth="1"/>
    <col min="5651" max="5651" width="7.28515625" style="141" customWidth="1"/>
    <col min="5652" max="5652" width="6.140625" style="141" customWidth="1"/>
    <col min="5653" max="5653" width="6.7109375" style="141" customWidth="1"/>
    <col min="5654" max="5655" width="7.28515625" style="141" customWidth="1"/>
    <col min="5656" max="5656" width="6.5703125" style="141" customWidth="1"/>
    <col min="5657" max="5657" width="6.7109375" style="141" customWidth="1"/>
    <col min="5658" max="5658" width="6.28515625" style="141" customWidth="1"/>
    <col min="5659" max="5659" width="6.140625" style="141" bestFit="1" customWidth="1"/>
    <col min="5660" max="5660" width="6.140625" style="141" customWidth="1"/>
    <col min="5661" max="5661" width="6.140625" style="141" bestFit="1" customWidth="1"/>
    <col min="5662" max="5888" width="9.140625" style="141"/>
    <col min="5889" max="5889" width="5.28515625" style="141" customWidth="1"/>
    <col min="5890" max="5890" width="33" style="141" customWidth="1"/>
    <col min="5891" max="5891" width="6" style="141" bestFit="1" customWidth="1"/>
    <col min="5892" max="5892" width="6.42578125" style="141" customWidth="1"/>
    <col min="5893" max="5903" width="6.5703125" style="141" customWidth="1"/>
    <col min="5904" max="5904" width="7.140625" style="141" customWidth="1"/>
    <col min="5905" max="5906" width="6.5703125" style="141" customWidth="1"/>
    <col min="5907" max="5907" width="7.28515625" style="141" customWidth="1"/>
    <col min="5908" max="5908" width="6.140625" style="141" customWidth="1"/>
    <col min="5909" max="5909" width="6.7109375" style="141" customWidth="1"/>
    <col min="5910" max="5911" width="7.28515625" style="141" customWidth="1"/>
    <col min="5912" max="5912" width="6.5703125" style="141" customWidth="1"/>
    <col min="5913" max="5913" width="6.7109375" style="141" customWidth="1"/>
    <col min="5914" max="5914" width="6.28515625" style="141" customWidth="1"/>
    <col min="5915" max="5915" width="6.140625" style="141" bestFit="1" customWidth="1"/>
    <col min="5916" max="5916" width="6.140625" style="141" customWidth="1"/>
    <col min="5917" max="5917" width="6.140625" style="141" bestFit="1" customWidth="1"/>
    <col min="5918" max="6144" width="9.140625" style="141"/>
    <col min="6145" max="6145" width="5.28515625" style="141" customWidth="1"/>
    <col min="6146" max="6146" width="33" style="141" customWidth="1"/>
    <col min="6147" max="6147" width="6" style="141" bestFit="1" customWidth="1"/>
    <col min="6148" max="6148" width="6.42578125" style="141" customWidth="1"/>
    <col min="6149" max="6159" width="6.5703125" style="141" customWidth="1"/>
    <col min="6160" max="6160" width="7.140625" style="141" customWidth="1"/>
    <col min="6161" max="6162" width="6.5703125" style="141" customWidth="1"/>
    <col min="6163" max="6163" width="7.28515625" style="141" customWidth="1"/>
    <col min="6164" max="6164" width="6.140625" style="141" customWidth="1"/>
    <col min="6165" max="6165" width="6.7109375" style="141" customWidth="1"/>
    <col min="6166" max="6167" width="7.28515625" style="141" customWidth="1"/>
    <col min="6168" max="6168" width="6.5703125" style="141" customWidth="1"/>
    <col min="6169" max="6169" width="6.7109375" style="141" customWidth="1"/>
    <col min="6170" max="6170" width="6.28515625" style="141" customWidth="1"/>
    <col min="6171" max="6171" width="6.140625" style="141" bestFit="1" customWidth="1"/>
    <col min="6172" max="6172" width="6.140625" style="141" customWidth="1"/>
    <col min="6173" max="6173" width="6.140625" style="141" bestFit="1" customWidth="1"/>
    <col min="6174" max="6400" width="9.140625" style="141"/>
    <col min="6401" max="6401" width="5.28515625" style="141" customWidth="1"/>
    <col min="6402" max="6402" width="33" style="141" customWidth="1"/>
    <col min="6403" max="6403" width="6" style="141" bestFit="1" customWidth="1"/>
    <col min="6404" max="6404" width="6.42578125" style="141" customWidth="1"/>
    <col min="6405" max="6415" width="6.5703125" style="141" customWidth="1"/>
    <col min="6416" max="6416" width="7.140625" style="141" customWidth="1"/>
    <col min="6417" max="6418" width="6.5703125" style="141" customWidth="1"/>
    <col min="6419" max="6419" width="7.28515625" style="141" customWidth="1"/>
    <col min="6420" max="6420" width="6.140625" style="141" customWidth="1"/>
    <col min="6421" max="6421" width="6.7109375" style="141" customWidth="1"/>
    <col min="6422" max="6423" width="7.28515625" style="141" customWidth="1"/>
    <col min="6424" max="6424" width="6.5703125" style="141" customWidth="1"/>
    <col min="6425" max="6425" width="6.7109375" style="141" customWidth="1"/>
    <col min="6426" max="6426" width="6.28515625" style="141" customWidth="1"/>
    <col min="6427" max="6427" width="6.140625" style="141" bestFit="1" customWidth="1"/>
    <col min="6428" max="6428" width="6.140625" style="141" customWidth="1"/>
    <col min="6429" max="6429" width="6.140625" style="141" bestFit="1" customWidth="1"/>
    <col min="6430" max="6656" width="9.140625" style="141"/>
    <col min="6657" max="6657" width="5.28515625" style="141" customWidth="1"/>
    <col min="6658" max="6658" width="33" style="141" customWidth="1"/>
    <col min="6659" max="6659" width="6" style="141" bestFit="1" customWidth="1"/>
    <col min="6660" max="6660" width="6.42578125" style="141" customWidth="1"/>
    <col min="6661" max="6671" width="6.5703125" style="141" customWidth="1"/>
    <col min="6672" max="6672" width="7.140625" style="141" customWidth="1"/>
    <col min="6673" max="6674" width="6.5703125" style="141" customWidth="1"/>
    <col min="6675" max="6675" width="7.28515625" style="141" customWidth="1"/>
    <col min="6676" max="6676" width="6.140625" style="141" customWidth="1"/>
    <col min="6677" max="6677" width="6.7109375" style="141" customWidth="1"/>
    <col min="6678" max="6679" width="7.28515625" style="141" customWidth="1"/>
    <col min="6680" max="6680" width="6.5703125" style="141" customWidth="1"/>
    <col min="6681" max="6681" width="6.7109375" style="141" customWidth="1"/>
    <col min="6682" max="6682" width="6.28515625" style="141" customWidth="1"/>
    <col min="6683" max="6683" width="6.140625" style="141" bestFit="1" customWidth="1"/>
    <col min="6684" max="6684" width="6.140625" style="141" customWidth="1"/>
    <col min="6685" max="6685" width="6.140625" style="141" bestFit="1" customWidth="1"/>
    <col min="6686" max="6912" width="9.140625" style="141"/>
    <col min="6913" max="6913" width="5.28515625" style="141" customWidth="1"/>
    <col min="6914" max="6914" width="33" style="141" customWidth="1"/>
    <col min="6915" max="6915" width="6" style="141" bestFit="1" customWidth="1"/>
    <col min="6916" max="6916" width="6.42578125" style="141" customWidth="1"/>
    <col min="6917" max="6927" width="6.5703125" style="141" customWidth="1"/>
    <col min="6928" max="6928" width="7.140625" style="141" customWidth="1"/>
    <col min="6929" max="6930" width="6.5703125" style="141" customWidth="1"/>
    <col min="6931" max="6931" width="7.28515625" style="141" customWidth="1"/>
    <col min="6932" max="6932" width="6.140625" style="141" customWidth="1"/>
    <col min="6933" max="6933" width="6.7109375" style="141" customWidth="1"/>
    <col min="6934" max="6935" width="7.28515625" style="141" customWidth="1"/>
    <col min="6936" max="6936" width="6.5703125" style="141" customWidth="1"/>
    <col min="6937" max="6937" width="6.7109375" style="141" customWidth="1"/>
    <col min="6938" max="6938" width="6.28515625" style="141" customWidth="1"/>
    <col min="6939" max="6939" width="6.140625" style="141" bestFit="1" customWidth="1"/>
    <col min="6940" max="6940" width="6.140625" style="141" customWidth="1"/>
    <col min="6941" max="6941" width="6.140625" style="141" bestFit="1" customWidth="1"/>
    <col min="6942" max="7168" width="9.140625" style="141"/>
    <col min="7169" max="7169" width="5.28515625" style="141" customWidth="1"/>
    <col min="7170" max="7170" width="33" style="141" customWidth="1"/>
    <col min="7171" max="7171" width="6" style="141" bestFit="1" customWidth="1"/>
    <col min="7172" max="7172" width="6.42578125" style="141" customWidth="1"/>
    <col min="7173" max="7183" width="6.5703125" style="141" customWidth="1"/>
    <col min="7184" max="7184" width="7.140625" style="141" customWidth="1"/>
    <col min="7185" max="7186" width="6.5703125" style="141" customWidth="1"/>
    <col min="7187" max="7187" width="7.28515625" style="141" customWidth="1"/>
    <col min="7188" max="7188" width="6.140625" style="141" customWidth="1"/>
    <col min="7189" max="7189" width="6.7109375" style="141" customWidth="1"/>
    <col min="7190" max="7191" width="7.28515625" style="141" customWidth="1"/>
    <col min="7192" max="7192" width="6.5703125" style="141" customWidth="1"/>
    <col min="7193" max="7193" width="6.7109375" style="141" customWidth="1"/>
    <col min="7194" max="7194" width="6.28515625" style="141" customWidth="1"/>
    <col min="7195" max="7195" width="6.140625" style="141" bestFit="1" customWidth="1"/>
    <col min="7196" max="7196" width="6.140625" style="141" customWidth="1"/>
    <col min="7197" max="7197" width="6.140625" style="141" bestFit="1" customWidth="1"/>
    <col min="7198" max="7424" width="9.140625" style="141"/>
    <col min="7425" max="7425" width="5.28515625" style="141" customWidth="1"/>
    <col min="7426" max="7426" width="33" style="141" customWidth="1"/>
    <col min="7427" max="7427" width="6" style="141" bestFit="1" customWidth="1"/>
    <col min="7428" max="7428" width="6.42578125" style="141" customWidth="1"/>
    <col min="7429" max="7439" width="6.5703125" style="141" customWidth="1"/>
    <col min="7440" max="7440" width="7.140625" style="141" customWidth="1"/>
    <col min="7441" max="7442" width="6.5703125" style="141" customWidth="1"/>
    <col min="7443" max="7443" width="7.28515625" style="141" customWidth="1"/>
    <col min="7444" max="7444" width="6.140625" style="141" customWidth="1"/>
    <col min="7445" max="7445" width="6.7109375" style="141" customWidth="1"/>
    <col min="7446" max="7447" width="7.28515625" style="141" customWidth="1"/>
    <col min="7448" max="7448" width="6.5703125" style="141" customWidth="1"/>
    <col min="7449" max="7449" width="6.7109375" style="141" customWidth="1"/>
    <col min="7450" max="7450" width="6.28515625" style="141" customWidth="1"/>
    <col min="7451" max="7451" width="6.140625" style="141" bestFit="1" customWidth="1"/>
    <col min="7452" max="7452" width="6.140625" style="141" customWidth="1"/>
    <col min="7453" max="7453" width="6.140625" style="141" bestFit="1" customWidth="1"/>
    <col min="7454" max="7680" width="9.140625" style="141"/>
    <col min="7681" max="7681" width="5.28515625" style="141" customWidth="1"/>
    <col min="7682" max="7682" width="33" style="141" customWidth="1"/>
    <col min="7683" max="7683" width="6" style="141" bestFit="1" customWidth="1"/>
    <col min="7684" max="7684" width="6.42578125" style="141" customWidth="1"/>
    <col min="7685" max="7695" width="6.5703125" style="141" customWidth="1"/>
    <col min="7696" max="7696" width="7.140625" style="141" customWidth="1"/>
    <col min="7697" max="7698" width="6.5703125" style="141" customWidth="1"/>
    <col min="7699" max="7699" width="7.28515625" style="141" customWidth="1"/>
    <col min="7700" max="7700" width="6.140625" style="141" customWidth="1"/>
    <col min="7701" max="7701" width="6.7109375" style="141" customWidth="1"/>
    <col min="7702" max="7703" width="7.28515625" style="141" customWidth="1"/>
    <col min="7704" max="7704" width="6.5703125" style="141" customWidth="1"/>
    <col min="7705" max="7705" width="6.7109375" style="141" customWidth="1"/>
    <col min="7706" max="7706" width="6.28515625" style="141" customWidth="1"/>
    <col min="7707" max="7707" width="6.140625" style="141" bestFit="1" customWidth="1"/>
    <col min="7708" max="7708" width="6.140625" style="141" customWidth="1"/>
    <col min="7709" max="7709" width="6.140625" style="141" bestFit="1" customWidth="1"/>
    <col min="7710" max="7936" width="9.140625" style="141"/>
    <col min="7937" max="7937" width="5.28515625" style="141" customWidth="1"/>
    <col min="7938" max="7938" width="33" style="141" customWidth="1"/>
    <col min="7939" max="7939" width="6" style="141" bestFit="1" customWidth="1"/>
    <col min="7940" max="7940" width="6.42578125" style="141" customWidth="1"/>
    <col min="7941" max="7951" width="6.5703125" style="141" customWidth="1"/>
    <col min="7952" max="7952" width="7.140625" style="141" customWidth="1"/>
    <col min="7953" max="7954" width="6.5703125" style="141" customWidth="1"/>
    <col min="7955" max="7955" width="7.28515625" style="141" customWidth="1"/>
    <col min="7956" max="7956" width="6.140625" style="141" customWidth="1"/>
    <col min="7957" max="7957" width="6.7109375" style="141" customWidth="1"/>
    <col min="7958" max="7959" width="7.28515625" style="141" customWidth="1"/>
    <col min="7960" max="7960" width="6.5703125" style="141" customWidth="1"/>
    <col min="7961" max="7961" width="6.7109375" style="141" customWidth="1"/>
    <col min="7962" max="7962" width="6.28515625" style="141" customWidth="1"/>
    <col min="7963" max="7963" width="6.140625" style="141" bestFit="1" customWidth="1"/>
    <col min="7964" max="7964" width="6.140625" style="141" customWidth="1"/>
    <col min="7965" max="7965" width="6.140625" style="141" bestFit="1" customWidth="1"/>
    <col min="7966" max="8192" width="9.140625" style="141"/>
    <col min="8193" max="8193" width="5.28515625" style="141" customWidth="1"/>
    <col min="8194" max="8194" width="33" style="141" customWidth="1"/>
    <col min="8195" max="8195" width="6" style="141" bestFit="1" customWidth="1"/>
    <col min="8196" max="8196" width="6.42578125" style="141" customWidth="1"/>
    <col min="8197" max="8207" width="6.5703125" style="141" customWidth="1"/>
    <col min="8208" max="8208" width="7.140625" style="141" customWidth="1"/>
    <col min="8209" max="8210" width="6.5703125" style="141" customWidth="1"/>
    <col min="8211" max="8211" width="7.28515625" style="141" customWidth="1"/>
    <col min="8212" max="8212" width="6.140625" style="141" customWidth="1"/>
    <col min="8213" max="8213" width="6.7109375" style="141" customWidth="1"/>
    <col min="8214" max="8215" width="7.28515625" style="141" customWidth="1"/>
    <col min="8216" max="8216" width="6.5703125" style="141" customWidth="1"/>
    <col min="8217" max="8217" width="6.7109375" style="141" customWidth="1"/>
    <col min="8218" max="8218" width="6.28515625" style="141" customWidth="1"/>
    <col min="8219" max="8219" width="6.140625" style="141" bestFit="1" customWidth="1"/>
    <col min="8220" max="8220" width="6.140625" style="141" customWidth="1"/>
    <col min="8221" max="8221" width="6.140625" style="141" bestFit="1" customWidth="1"/>
    <col min="8222" max="8448" width="9.140625" style="141"/>
    <col min="8449" max="8449" width="5.28515625" style="141" customWidth="1"/>
    <col min="8450" max="8450" width="33" style="141" customWidth="1"/>
    <col min="8451" max="8451" width="6" style="141" bestFit="1" customWidth="1"/>
    <col min="8452" max="8452" width="6.42578125" style="141" customWidth="1"/>
    <col min="8453" max="8463" width="6.5703125" style="141" customWidth="1"/>
    <col min="8464" max="8464" width="7.140625" style="141" customWidth="1"/>
    <col min="8465" max="8466" width="6.5703125" style="141" customWidth="1"/>
    <col min="8467" max="8467" width="7.28515625" style="141" customWidth="1"/>
    <col min="8468" max="8468" width="6.140625" style="141" customWidth="1"/>
    <col min="8469" max="8469" width="6.7109375" style="141" customWidth="1"/>
    <col min="8470" max="8471" width="7.28515625" style="141" customWidth="1"/>
    <col min="8472" max="8472" width="6.5703125" style="141" customWidth="1"/>
    <col min="8473" max="8473" width="6.7109375" style="141" customWidth="1"/>
    <col min="8474" max="8474" width="6.28515625" style="141" customWidth="1"/>
    <col min="8475" max="8475" width="6.140625" style="141" bestFit="1" customWidth="1"/>
    <col min="8476" max="8476" width="6.140625" style="141" customWidth="1"/>
    <col min="8477" max="8477" width="6.140625" style="141" bestFit="1" customWidth="1"/>
    <col min="8478" max="8704" width="9.140625" style="141"/>
    <col min="8705" max="8705" width="5.28515625" style="141" customWidth="1"/>
    <col min="8706" max="8706" width="33" style="141" customWidth="1"/>
    <col min="8707" max="8707" width="6" style="141" bestFit="1" customWidth="1"/>
    <col min="8708" max="8708" width="6.42578125" style="141" customWidth="1"/>
    <col min="8709" max="8719" width="6.5703125" style="141" customWidth="1"/>
    <col min="8720" max="8720" width="7.140625" style="141" customWidth="1"/>
    <col min="8721" max="8722" width="6.5703125" style="141" customWidth="1"/>
    <col min="8723" max="8723" width="7.28515625" style="141" customWidth="1"/>
    <col min="8724" max="8724" width="6.140625" style="141" customWidth="1"/>
    <col min="8725" max="8725" width="6.7109375" style="141" customWidth="1"/>
    <col min="8726" max="8727" width="7.28515625" style="141" customWidth="1"/>
    <col min="8728" max="8728" width="6.5703125" style="141" customWidth="1"/>
    <col min="8729" max="8729" width="6.7109375" style="141" customWidth="1"/>
    <col min="8730" max="8730" width="6.28515625" style="141" customWidth="1"/>
    <col min="8731" max="8731" width="6.140625" style="141" bestFit="1" customWidth="1"/>
    <col min="8732" max="8732" width="6.140625" style="141" customWidth="1"/>
    <col min="8733" max="8733" width="6.140625" style="141" bestFit="1" customWidth="1"/>
    <col min="8734" max="8960" width="9.140625" style="141"/>
    <col min="8961" max="8961" width="5.28515625" style="141" customWidth="1"/>
    <col min="8962" max="8962" width="33" style="141" customWidth="1"/>
    <col min="8963" max="8963" width="6" style="141" bestFit="1" customWidth="1"/>
    <col min="8964" max="8964" width="6.42578125" style="141" customWidth="1"/>
    <col min="8965" max="8975" width="6.5703125" style="141" customWidth="1"/>
    <col min="8976" max="8976" width="7.140625" style="141" customWidth="1"/>
    <col min="8977" max="8978" width="6.5703125" style="141" customWidth="1"/>
    <col min="8979" max="8979" width="7.28515625" style="141" customWidth="1"/>
    <col min="8980" max="8980" width="6.140625" style="141" customWidth="1"/>
    <col min="8981" max="8981" width="6.7109375" style="141" customWidth="1"/>
    <col min="8982" max="8983" width="7.28515625" style="141" customWidth="1"/>
    <col min="8984" max="8984" width="6.5703125" style="141" customWidth="1"/>
    <col min="8985" max="8985" width="6.7109375" style="141" customWidth="1"/>
    <col min="8986" max="8986" width="6.28515625" style="141" customWidth="1"/>
    <col min="8987" max="8987" width="6.140625" style="141" bestFit="1" customWidth="1"/>
    <col min="8988" max="8988" width="6.140625" style="141" customWidth="1"/>
    <col min="8989" max="8989" width="6.140625" style="141" bestFit="1" customWidth="1"/>
    <col min="8990" max="9216" width="9.140625" style="141"/>
    <col min="9217" max="9217" width="5.28515625" style="141" customWidth="1"/>
    <col min="9218" max="9218" width="33" style="141" customWidth="1"/>
    <col min="9219" max="9219" width="6" style="141" bestFit="1" customWidth="1"/>
    <col min="9220" max="9220" width="6.42578125" style="141" customWidth="1"/>
    <col min="9221" max="9231" width="6.5703125" style="141" customWidth="1"/>
    <col min="9232" max="9232" width="7.140625" style="141" customWidth="1"/>
    <col min="9233" max="9234" width="6.5703125" style="141" customWidth="1"/>
    <col min="9235" max="9235" width="7.28515625" style="141" customWidth="1"/>
    <col min="9236" max="9236" width="6.140625" style="141" customWidth="1"/>
    <col min="9237" max="9237" width="6.7109375" style="141" customWidth="1"/>
    <col min="9238" max="9239" width="7.28515625" style="141" customWidth="1"/>
    <col min="9240" max="9240" width="6.5703125" style="141" customWidth="1"/>
    <col min="9241" max="9241" width="6.7109375" style="141" customWidth="1"/>
    <col min="9242" max="9242" width="6.28515625" style="141" customWidth="1"/>
    <col min="9243" max="9243" width="6.140625" style="141" bestFit="1" customWidth="1"/>
    <col min="9244" max="9244" width="6.140625" style="141" customWidth="1"/>
    <col min="9245" max="9245" width="6.140625" style="141" bestFit="1" customWidth="1"/>
    <col min="9246" max="9472" width="9.140625" style="141"/>
    <col min="9473" max="9473" width="5.28515625" style="141" customWidth="1"/>
    <col min="9474" max="9474" width="33" style="141" customWidth="1"/>
    <col min="9475" max="9475" width="6" style="141" bestFit="1" customWidth="1"/>
    <col min="9476" max="9476" width="6.42578125" style="141" customWidth="1"/>
    <col min="9477" max="9487" width="6.5703125" style="141" customWidth="1"/>
    <col min="9488" max="9488" width="7.140625" style="141" customWidth="1"/>
    <col min="9489" max="9490" width="6.5703125" style="141" customWidth="1"/>
    <col min="9491" max="9491" width="7.28515625" style="141" customWidth="1"/>
    <col min="9492" max="9492" width="6.140625" style="141" customWidth="1"/>
    <col min="9493" max="9493" width="6.7109375" style="141" customWidth="1"/>
    <col min="9494" max="9495" width="7.28515625" style="141" customWidth="1"/>
    <col min="9496" max="9496" width="6.5703125" style="141" customWidth="1"/>
    <col min="9497" max="9497" width="6.7109375" style="141" customWidth="1"/>
    <col min="9498" max="9498" width="6.28515625" style="141" customWidth="1"/>
    <col min="9499" max="9499" width="6.140625" style="141" bestFit="1" customWidth="1"/>
    <col min="9500" max="9500" width="6.140625" style="141" customWidth="1"/>
    <col min="9501" max="9501" width="6.140625" style="141" bestFit="1" customWidth="1"/>
    <col min="9502" max="9728" width="9.140625" style="141"/>
    <col min="9729" max="9729" width="5.28515625" style="141" customWidth="1"/>
    <col min="9730" max="9730" width="33" style="141" customWidth="1"/>
    <col min="9731" max="9731" width="6" style="141" bestFit="1" customWidth="1"/>
    <col min="9732" max="9732" width="6.42578125" style="141" customWidth="1"/>
    <col min="9733" max="9743" width="6.5703125" style="141" customWidth="1"/>
    <col min="9744" max="9744" width="7.140625" style="141" customWidth="1"/>
    <col min="9745" max="9746" width="6.5703125" style="141" customWidth="1"/>
    <col min="9747" max="9747" width="7.28515625" style="141" customWidth="1"/>
    <col min="9748" max="9748" width="6.140625" style="141" customWidth="1"/>
    <col min="9749" max="9749" width="6.7109375" style="141" customWidth="1"/>
    <col min="9750" max="9751" width="7.28515625" style="141" customWidth="1"/>
    <col min="9752" max="9752" width="6.5703125" style="141" customWidth="1"/>
    <col min="9753" max="9753" width="6.7109375" style="141" customWidth="1"/>
    <col min="9754" max="9754" width="6.28515625" style="141" customWidth="1"/>
    <col min="9755" max="9755" width="6.140625" style="141" bestFit="1" customWidth="1"/>
    <col min="9756" max="9756" width="6.140625" style="141" customWidth="1"/>
    <col min="9757" max="9757" width="6.140625" style="141" bestFit="1" customWidth="1"/>
    <col min="9758" max="9984" width="9.140625" style="141"/>
    <col min="9985" max="9985" width="5.28515625" style="141" customWidth="1"/>
    <col min="9986" max="9986" width="33" style="141" customWidth="1"/>
    <col min="9987" max="9987" width="6" style="141" bestFit="1" customWidth="1"/>
    <col min="9988" max="9988" width="6.42578125" style="141" customWidth="1"/>
    <col min="9989" max="9999" width="6.5703125" style="141" customWidth="1"/>
    <col min="10000" max="10000" width="7.140625" style="141" customWidth="1"/>
    <col min="10001" max="10002" width="6.5703125" style="141" customWidth="1"/>
    <col min="10003" max="10003" width="7.28515625" style="141" customWidth="1"/>
    <col min="10004" max="10004" width="6.140625" style="141" customWidth="1"/>
    <col min="10005" max="10005" width="6.7109375" style="141" customWidth="1"/>
    <col min="10006" max="10007" width="7.28515625" style="141" customWidth="1"/>
    <col min="10008" max="10008" width="6.5703125" style="141" customWidth="1"/>
    <col min="10009" max="10009" width="6.7109375" style="141" customWidth="1"/>
    <col min="10010" max="10010" width="6.28515625" style="141" customWidth="1"/>
    <col min="10011" max="10011" width="6.140625" style="141" bestFit="1" customWidth="1"/>
    <col min="10012" max="10012" width="6.140625" style="141" customWidth="1"/>
    <col min="10013" max="10013" width="6.140625" style="141" bestFit="1" customWidth="1"/>
    <col min="10014" max="10240" width="9.140625" style="141"/>
    <col min="10241" max="10241" width="5.28515625" style="141" customWidth="1"/>
    <col min="10242" max="10242" width="33" style="141" customWidth="1"/>
    <col min="10243" max="10243" width="6" style="141" bestFit="1" customWidth="1"/>
    <col min="10244" max="10244" width="6.42578125" style="141" customWidth="1"/>
    <col min="10245" max="10255" width="6.5703125" style="141" customWidth="1"/>
    <col min="10256" max="10256" width="7.140625" style="141" customWidth="1"/>
    <col min="10257" max="10258" width="6.5703125" style="141" customWidth="1"/>
    <col min="10259" max="10259" width="7.28515625" style="141" customWidth="1"/>
    <col min="10260" max="10260" width="6.140625" style="141" customWidth="1"/>
    <col min="10261" max="10261" width="6.7109375" style="141" customWidth="1"/>
    <col min="10262" max="10263" width="7.28515625" style="141" customWidth="1"/>
    <col min="10264" max="10264" width="6.5703125" style="141" customWidth="1"/>
    <col min="10265" max="10265" width="6.7109375" style="141" customWidth="1"/>
    <col min="10266" max="10266" width="6.28515625" style="141" customWidth="1"/>
    <col min="10267" max="10267" width="6.140625" style="141" bestFit="1" customWidth="1"/>
    <col min="10268" max="10268" width="6.140625" style="141" customWidth="1"/>
    <col min="10269" max="10269" width="6.140625" style="141" bestFit="1" customWidth="1"/>
    <col min="10270" max="10496" width="9.140625" style="141"/>
    <col min="10497" max="10497" width="5.28515625" style="141" customWidth="1"/>
    <col min="10498" max="10498" width="33" style="141" customWidth="1"/>
    <col min="10499" max="10499" width="6" style="141" bestFit="1" customWidth="1"/>
    <col min="10500" max="10500" width="6.42578125" style="141" customWidth="1"/>
    <col min="10501" max="10511" width="6.5703125" style="141" customWidth="1"/>
    <col min="10512" max="10512" width="7.140625" style="141" customWidth="1"/>
    <col min="10513" max="10514" width="6.5703125" style="141" customWidth="1"/>
    <col min="10515" max="10515" width="7.28515625" style="141" customWidth="1"/>
    <col min="10516" max="10516" width="6.140625" style="141" customWidth="1"/>
    <col min="10517" max="10517" width="6.7109375" style="141" customWidth="1"/>
    <col min="10518" max="10519" width="7.28515625" style="141" customWidth="1"/>
    <col min="10520" max="10520" width="6.5703125" style="141" customWidth="1"/>
    <col min="10521" max="10521" width="6.7109375" style="141" customWidth="1"/>
    <col min="10522" max="10522" width="6.28515625" style="141" customWidth="1"/>
    <col min="10523" max="10523" width="6.140625" style="141" bestFit="1" customWidth="1"/>
    <col min="10524" max="10524" width="6.140625" style="141" customWidth="1"/>
    <col min="10525" max="10525" width="6.140625" style="141" bestFit="1" customWidth="1"/>
    <col min="10526" max="10752" width="9.140625" style="141"/>
    <col min="10753" max="10753" width="5.28515625" style="141" customWidth="1"/>
    <col min="10754" max="10754" width="33" style="141" customWidth="1"/>
    <col min="10755" max="10755" width="6" style="141" bestFit="1" customWidth="1"/>
    <col min="10756" max="10756" width="6.42578125" style="141" customWidth="1"/>
    <col min="10757" max="10767" width="6.5703125" style="141" customWidth="1"/>
    <col min="10768" max="10768" width="7.140625" style="141" customWidth="1"/>
    <col min="10769" max="10770" width="6.5703125" style="141" customWidth="1"/>
    <col min="10771" max="10771" width="7.28515625" style="141" customWidth="1"/>
    <col min="10772" max="10772" width="6.140625" style="141" customWidth="1"/>
    <col min="10773" max="10773" width="6.7109375" style="141" customWidth="1"/>
    <col min="10774" max="10775" width="7.28515625" style="141" customWidth="1"/>
    <col min="10776" max="10776" width="6.5703125" style="141" customWidth="1"/>
    <col min="10777" max="10777" width="6.7109375" style="141" customWidth="1"/>
    <col min="10778" max="10778" width="6.28515625" style="141" customWidth="1"/>
    <col min="10779" max="10779" width="6.140625" style="141" bestFit="1" customWidth="1"/>
    <col min="10780" max="10780" width="6.140625" style="141" customWidth="1"/>
    <col min="10781" max="10781" width="6.140625" style="141" bestFit="1" customWidth="1"/>
    <col min="10782" max="11008" width="9.140625" style="141"/>
    <col min="11009" max="11009" width="5.28515625" style="141" customWidth="1"/>
    <col min="11010" max="11010" width="33" style="141" customWidth="1"/>
    <col min="11011" max="11011" width="6" style="141" bestFit="1" customWidth="1"/>
    <col min="11012" max="11012" width="6.42578125" style="141" customWidth="1"/>
    <col min="11013" max="11023" width="6.5703125" style="141" customWidth="1"/>
    <col min="11024" max="11024" width="7.140625" style="141" customWidth="1"/>
    <col min="11025" max="11026" width="6.5703125" style="141" customWidth="1"/>
    <col min="11027" max="11027" width="7.28515625" style="141" customWidth="1"/>
    <col min="11028" max="11028" width="6.140625" style="141" customWidth="1"/>
    <col min="11029" max="11029" width="6.7109375" style="141" customWidth="1"/>
    <col min="11030" max="11031" width="7.28515625" style="141" customWidth="1"/>
    <col min="11032" max="11032" width="6.5703125" style="141" customWidth="1"/>
    <col min="11033" max="11033" width="6.7109375" style="141" customWidth="1"/>
    <col min="11034" max="11034" width="6.28515625" style="141" customWidth="1"/>
    <col min="11035" max="11035" width="6.140625" style="141" bestFit="1" customWidth="1"/>
    <col min="11036" max="11036" width="6.140625" style="141" customWidth="1"/>
    <col min="11037" max="11037" width="6.140625" style="141" bestFit="1" customWidth="1"/>
    <col min="11038" max="11264" width="9.140625" style="141"/>
    <col min="11265" max="11265" width="5.28515625" style="141" customWidth="1"/>
    <col min="11266" max="11266" width="33" style="141" customWidth="1"/>
    <col min="11267" max="11267" width="6" style="141" bestFit="1" customWidth="1"/>
    <col min="11268" max="11268" width="6.42578125" style="141" customWidth="1"/>
    <col min="11269" max="11279" width="6.5703125" style="141" customWidth="1"/>
    <col min="11280" max="11280" width="7.140625" style="141" customWidth="1"/>
    <col min="11281" max="11282" width="6.5703125" style="141" customWidth="1"/>
    <col min="11283" max="11283" width="7.28515625" style="141" customWidth="1"/>
    <col min="11284" max="11284" width="6.140625" style="141" customWidth="1"/>
    <col min="11285" max="11285" width="6.7109375" style="141" customWidth="1"/>
    <col min="11286" max="11287" width="7.28515625" style="141" customWidth="1"/>
    <col min="11288" max="11288" width="6.5703125" style="141" customWidth="1"/>
    <col min="11289" max="11289" width="6.7109375" style="141" customWidth="1"/>
    <col min="11290" max="11290" width="6.28515625" style="141" customWidth="1"/>
    <col min="11291" max="11291" width="6.140625" style="141" bestFit="1" customWidth="1"/>
    <col min="11292" max="11292" width="6.140625" style="141" customWidth="1"/>
    <col min="11293" max="11293" width="6.140625" style="141" bestFit="1" customWidth="1"/>
    <col min="11294" max="11520" width="9.140625" style="141"/>
    <col min="11521" max="11521" width="5.28515625" style="141" customWidth="1"/>
    <col min="11522" max="11522" width="33" style="141" customWidth="1"/>
    <col min="11523" max="11523" width="6" style="141" bestFit="1" customWidth="1"/>
    <col min="11524" max="11524" width="6.42578125" style="141" customWidth="1"/>
    <col min="11525" max="11535" width="6.5703125" style="141" customWidth="1"/>
    <col min="11536" max="11536" width="7.140625" style="141" customWidth="1"/>
    <col min="11537" max="11538" width="6.5703125" style="141" customWidth="1"/>
    <col min="11539" max="11539" width="7.28515625" style="141" customWidth="1"/>
    <col min="11540" max="11540" width="6.140625" style="141" customWidth="1"/>
    <col min="11541" max="11541" width="6.7109375" style="141" customWidth="1"/>
    <col min="11542" max="11543" width="7.28515625" style="141" customWidth="1"/>
    <col min="11544" max="11544" width="6.5703125" style="141" customWidth="1"/>
    <col min="11545" max="11545" width="6.7109375" style="141" customWidth="1"/>
    <col min="11546" max="11546" width="6.28515625" style="141" customWidth="1"/>
    <col min="11547" max="11547" width="6.140625" style="141" bestFit="1" customWidth="1"/>
    <col min="11548" max="11548" width="6.140625" style="141" customWidth="1"/>
    <col min="11549" max="11549" width="6.140625" style="141" bestFit="1" customWidth="1"/>
    <col min="11550" max="11776" width="9.140625" style="141"/>
    <col min="11777" max="11777" width="5.28515625" style="141" customWidth="1"/>
    <col min="11778" max="11778" width="33" style="141" customWidth="1"/>
    <col min="11779" max="11779" width="6" style="141" bestFit="1" customWidth="1"/>
    <col min="11780" max="11780" width="6.42578125" style="141" customWidth="1"/>
    <col min="11781" max="11791" width="6.5703125" style="141" customWidth="1"/>
    <col min="11792" max="11792" width="7.140625" style="141" customWidth="1"/>
    <col min="11793" max="11794" width="6.5703125" style="141" customWidth="1"/>
    <col min="11795" max="11795" width="7.28515625" style="141" customWidth="1"/>
    <col min="11796" max="11796" width="6.140625" style="141" customWidth="1"/>
    <col min="11797" max="11797" width="6.7109375" style="141" customWidth="1"/>
    <col min="11798" max="11799" width="7.28515625" style="141" customWidth="1"/>
    <col min="11800" max="11800" width="6.5703125" style="141" customWidth="1"/>
    <col min="11801" max="11801" width="6.7109375" style="141" customWidth="1"/>
    <col min="11802" max="11802" width="6.28515625" style="141" customWidth="1"/>
    <col min="11803" max="11803" width="6.140625" style="141" bestFit="1" customWidth="1"/>
    <col min="11804" max="11804" width="6.140625" style="141" customWidth="1"/>
    <col min="11805" max="11805" width="6.140625" style="141" bestFit="1" customWidth="1"/>
    <col min="11806" max="12032" width="9.140625" style="141"/>
    <col min="12033" max="12033" width="5.28515625" style="141" customWidth="1"/>
    <col min="12034" max="12034" width="33" style="141" customWidth="1"/>
    <col min="12035" max="12035" width="6" style="141" bestFit="1" customWidth="1"/>
    <col min="12036" max="12036" width="6.42578125" style="141" customWidth="1"/>
    <col min="12037" max="12047" width="6.5703125" style="141" customWidth="1"/>
    <col min="12048" max="12048" width="7.140625" style="141" customWidth="1"/>
    <col min="12049" max="12050" width="6.5703125" style="141" customWidth="1"/>
    <col min="12051" max="12051" width="7.28515625" style="141" customWidth="1"/>
    <col min="12052" max="12052" width="6.140625" style="141" customWidth="1"/>
    <col min="12053" max="12053" width="6.7109375" style="141" customWidth="1"/>
    <col min="12054" max="12055" width="7.28515625" style="141" customWidth="1"/>
    <col min="12056" max="12056" width="6.5703125" style="141" customWidth="1"/>
    <col min="12057" max="12057" width="6.7109375" style="141" customWidth="1"/>
    <col min="12058" max="12058" width="6.28515625" style="141" customWidth="1"/>
    <col min="12059" max="12059" width="6.140625" style="141" bestFit="1" customWidth="1"/>
    <col min="12060" max="12060" width="6.140625" style="141" customWidth="1"/>
    <col min="12061" max="12061" width="6.140625" style="141" bestFit="1" customWidth="1"/>
    <col min="12062" max="12288" width="9.140625" style="141"/>
    <col min="12289" max="12289" width="5.28515625" style="141" customWidth="1"/>
    <col min="12290" max="12290" width="33" style="141" customWidth="1"/>
    <col min="12291" max="12291" width="6" style="141" bestFit="1" customWidth="1"/>
    <col min="12292" max="12292" width="6.42578125" style="141" customWidth="1"/>
    <col min="12293" max="12303" width="6.5703125" style="141" customWidth="1"/>
    <col min="12304" max="12304" width="7.140625" style="141" customWidth="1"/>
    <col min="12305" max="12306" width="6.5703125" style="141" customWidth="1"/>
    <col min="12307" max="12307" width="7.28515625" style="141" customWidth="1"/>
    <col min="12308" max="12308" width="6.140625" style="141" customWidth="1"/>
    <col min="12309" max="12309" width="6.7109375" style="141" customWidth="1"/>
    <col min="12310" max="12311" width="7.28515625" style="141" customWidth="1"/>
    <col min="12312" max="12312" width="6.5703125" style="141" customWidth="1"/>
    <col min="12313" max="12313" width="6.7109375" style="141" customWidth="1"/>
    <col min="12314" max="12314" width="6.28515625" style="141" customWidth="1"/>
    <col min="12315" max="12315" width="6.140625" style="141" bestFit="1" customWidth="1"/>
    <col min="12316" max="12316" width="6.140625" style="141" customWidth="1"/>
    <col min="12317" max="12317" width="6.140625" style="141" bestFit="1" customWidth="1"/>
    <col min="12318" max="12544" width="9.140625" style="141"/>
    <col min="12545" max="12545" width="5.28515625" style="141" customWidth="1"/>
    <col min="12546" max="12546" width="33" style="141" customWidth="1"/>
    <col min="12547" max="12547" width="6" style="141" bestFit="1" customWidth="1"/>
    <col min="12548" max="12548" width="6.42578125" style="141" customWidth="1"/>
    <col min="12549" max="12559" width="6.5703125" style="141" customWidth="1"/>
    <col min="12560" max="12560" width="7.140625" style="141" customWidth="1"/>
    <col min="12561" max="12562" width="6.5703125" style="141" customWidth="1"/>
    <col min="12563" max="12563" width="7.28515625" style="141" customWidth="1"/>
    <col min="12564" max="12564" width="6.140625" style="141" customWidth="1"/>
    <col min="12565" max="12565" width="6.7109375" style="141" customWidth="1"/>
    <col min="12566" max="12567" width="7.28515625" style="141" customWidth="1"/>
    <col min="12568" max="12568" width="6.5703125" style="141" customWidth="1"/>
    <col min="12569" max="12569" width="6.7109375" style="141" customWidth="1"/>
    <col min="12570" max="12570" width="6.28515625" style="141" customWidth="1"/>
    <col min="12571" max="12571" width="6.140625" style="141" bestFit="1" customWidth="1"/>
    <col min="12572" max="12572" width="6.140625" style="141" customWidth="1"/>
    <col min="12573" max="12573" width="6.140625" style="141" bestFit="1" customWidth="1"/>
    <col min="12574" max="12800" width="9.140625" style="141"/>
    <col min="12801" max="12801" width="5.28515625" style="141" customWidth="1"/>
    <col min="12802" max="12802" width="33" style="141" customWidth="1"/>
    <col min="12803" max="12803" width="6" style="141" bestFit="1" customWidth="1"/>
    <col min="12804" max="12804" width="6.42578125" style="141" customWidth="1"/>
    <col min="12805" max="12815" width="6.5703125" style="141" customWidth="1"/>
    <col min="12816" max="12816" width="7.140625" style="141" customWidth="1"/>
    <col min="12817" max="12818" width="6.5703125" style="141" customWidth="1"/>
    <col min="12819" max="12819" width="7.28515625" style="141" customWidth="1"/>
    <col min="12820" max="12820" width="6.140625" style="141" customWidth="1"/>
    <col min="12821" max="12821" width="6.7109375" style="141" customWidth="1"/>
    <col min="12822" max="12823" width="7.28515625" style="141" customWidth="1"/>
    <col min="12824" max="12824" width="6.5703125" style="141" customWidth="1"/>
    <col min="12825" max="12825" width="6.7109375" style="141" customWidth="1"/>
    <col min="12826" max="12826" width="6.28515625" style="141" customWidth="1"/>
    <col min="12827" max="12827" width="6.140625" style="141" bestFit="1" customWidth="1"/>
    <col min="12828" max="12828" width="6.140625" style="141" customWidth="1"/>
    <col min="12829" max="12829" width="6.140625" style="141" bestFit="1" customWidth="1"/>
    <col min="12830" max="13056" width="9.140625" style="141"/>
    <col min="13057" max="13057" width="5.28515625" style="141" customWidth="1"/>
    <col min="13058" max="13058" width="33" style="141" customWidth="1"/>
    <col min="13059" max="13059" width="6" style="141" bestFit="1" customWidth="1"/>
    <col min="13060" max="13060" width="6.42578125" style="141" customWidth="1"/>
    <col min="13061" max="13071" width="6.5703125" style="141" customWidth="1"/>
    <col min="13072" max="13072" width="7.140625" style="141" customWidth="1"/>
    <col min="13073" max="13074" width="6.5703125" style="141" customWidth="1"/>
    <col min="13075" max="13075" width="7.28515625" style="141" customWidth="1"/>
    <col min="13076" max="13076" width="6.140625" style="141" customWidth="1"/>
    <col min="13077" max="13077" width="6.7109375" style="141" customWidth="1"/>
    <col min="13078" max="13079" width="7.28515625" style="141" customWidth="1"/>
    <col min="13080" max="13080" width="6.5703125" style="141" customWidth="1"/>
    <col min="13081" max="13081" width="6.7109375" style="141" customWidth="1"/>
    <col min="13082" max="13082" width="6.28515625" style="141" customWidth="1"/>
    <col min="13083" max="13083" width="6.140625" style="141" bestFit="1" customWidth="1"/>
    <col min="13084" max="13084" width="6.140625" style="141" customWidth="1"/>
    <col min="13085" max="13085" width="6.140625" style="141" bestFit="1" customWidth="1"/>
    <col min="13086" max="13312" width="9.140625" style="141"/>
    <col min="13313" max="13313" width="5.28515625" style="141" customWidth="1"/>
    <col min="13314" max="13314" width="33" style="141" customWidth="1"/>
    <col min="13315" max="13315" width="6" style="141" bestFit="1" customWidth="1"/>
    <col min="13316" max="13316" width="6.42578125" style="141" customWidth="1"/>
    <col min="13317" max="13327" width="6.5703125" style="141" customWidth="1"/>
    <col min="13328" max="13328" width="7.140625" style="141" customWidth="1"/>
    <col min="13329" max="13330" width="6.5703125" style="141" customWidth="1"/>
    <col min="13331" max="13331" width="7.28515625" style="141" customWidth="1"/>
    <col min="13332" max="13332" width="6.140625" style="141" customWidth="1"/>
    <col min="13333" max="13333" width="6.7109375" style="141" customWidth="1"/>
    <col min="13334" max="13335" width="7.28515625" style="141" customWidth="1"/>
    <col min="13336" max="13336" width="6.5703125" style="141" customWidth="1"/>
    <col min="13337" max="13337" width="6.7109375" style="141" customWidth="1"/>
    <col min="13338" max="13338" width="6.28515625" style="141" customWidth="1"/>
    <col min="13339" max="13339" width="6.140625" style="141" bestFit="1" customWidth="1"/>
    <col min="13340" max="13340" width="6.140625" style="141" customWidth="1"/>
    <col min="13341" max="13341" width="6.140625" style="141" bestFit="1" customWidth="1"/>
    <col min="13342" max="13568" width="9.140625" style="141"/>
    <col min="13569" max="13569" width="5.28515625" style="141" customWidth="1"/>
    <col min="13570" max="13570" width="33" style="141" customWidth="1"/>
    <col min="13571" max="13571" width="6" style="141" bestFit="1" customWidth="1"/>
    <col min="13572" max="13572" width="6.42578125" style="141" customWidth="1"/>
    <col min="13573" max="13583" width="6.5703125" style="141" customWidth="1"/>
    <col min="13584" max="13584" width="7.140625" style="141" customWidth="1"/>
    <col min="13585" max="13586" width="6.5703125" style="141" customWidth="1"/>
    <col min="13587" max="13587" width="7.28515625" style="141" customWidth="1"/>
    <col min="13588" max="13588" width="6.140625" style="141" customWidth="1"/>
    <col min="13589" max="13589" width="6.7109375" style="141" customWidth="1"/>
    <col min="13590" max="13591" width="7.28515625" style="141" customWidth="1"/>
    <col min="13592" max="13592" width="6.5703125" style="141" customWidth="1"/>
    <col min="13593" max="13593" width="6.7109375" style="141" customWidth="1"/>
    <col min="13594" max="13594" width="6.28515625" style="141" customWidth="1"/>
    <col min="13595" max="13595" width="6.140625" style="141" bestFit="1" customWidth="1"/>
    <col min="13596" max="13596" width="6.140625" style="141" customWidth="1"/>
    <col min="13597" max="13597" width="6.140625" style="141" bestFit="1" customWidth="1"/>
    <col min="13598" max="13824" width="9.140625" style="141"/>
    <col min="13825" max="13825" width="5.28515625" style="141" customWidth="1"/>
    <col min="13826" max="13826" width="33" style="141" customWidth="1"/>
    <col min="13827" max="13827" width="6" style="141" bestFit="1" customWidth="1"/>
    <col min="13828" max="13828" width="6.42578125" style="141" customWidth="1"/>
    <col min="13829" max="13839" width="6.5703125" style="141" customWidth="1"/>
    <col min="13840" max="13840" width="7.140625" style="141" customWidth="1"/>
    <col min="13841" max="13842" width="6.5703125" style="141" customWidth="1"/>
    <col min="13843" max="13843" width="7.28515625" style="141" customWidth="1"/>
    <col min="13844" max="13844" width="6.140625" style="141" customWidth="1"/>
    <col min="13845" max="13845" width="6.7109375" style="141" customWidth="1"/>
    <col min="13846" max="13847" width="7.28515625" style="141" customWidth="1"/>
    <col min="13848" max="13848" width="6.5703125" style="141" customWidth="1"/>
    <col min="13849" max="13849" width="6.7109375" style="141" customWidth="1"/>
    <col min="13850" max="13850" width="6.28515625" style="141" customWidth="1"/>
    <col min="13851" max="13851" width="6.140625" style="141" bestFit="1" customWidth="1"/>
    <col min="13852" max="13852" width="6.140625" style="141" customWidth="1"/>
    <col min="13853" max="13853" width="6.140625" style="141" bestFit="1" customWidth="1"/>
    <col min="13854" max="14080" width="9.140625" style="141"/>
    <col min="14081" max="14081" width="5.28515625" style="141" customWidth="1"/>
    <col min="14082" max="14082" width="33" style="141" customWidth="1"/>
    <col min="14083" max="14083" width="6" style="141" bestFit="1" customWidth="1"/>
    <col min="14084" max="14084" width="6.42578125" style="141" customWidth="1"/>
    <col min="14085" max="14095" width="6.5703125" style="141" customWidth="1"/>
    <col min="14096" max="14096" width="7.140625" style="141" customWidth="1"/>
    <col min="14097" max="14098" width="6.5703125" style="141" customWidth="1"/>
    <col min="14099" max="14099" width="7.28515625" style="141" customWidth="1"/>
    <col min="14100" max="14100" width="6.140625" style="141" customWidth="1"/>
    <col min="14101" max="14101" width="6.7109375" style="141" customWidth="1"/>
    <col min="14102" max="14103" width="7.28515625" style="141" customWidth="1"/>
    <col min="14104" max="14104" width="6.5703125" style="141" customWidth="1"/>
    <col min="14105" max="14105" width="6.7109375" style="141" customWidth="1"/>
    <col min="14106" max="14106" width="6.28515625" style="141" customWidth="1"/>
    <col min="14107" max="14107" width="6.140625" style="141" bestFit="1" customWidth="1"/>
    <col min="14108" max="14108" width="6.140625" style="141" customWidth="1"/>
    <col min="14109" max="14109" width="6.140625" style="141" bestFit="1" customWidth="1"/>
    <col min="14110" max="14336" width="9.140625" style="141"/>
    <col min="14337" max="14337" width="5.28515625" style="141" customWidth="1"/>
    <col min="14338" max="14338" width="33" style="141" customWidth="1"/>
    <col min="14339" max="14339" width="6" style="141" bestFit="1" customWidth="1"/>
    <col min="14340" max="14340" width="6.42578125" style="141" customWidth="1"/>
    <col min="14341" max="14351" width="6.5703125" style="141" customWidth="1"/>
    <col min="14352" max="14352" width="7.140625" style="141" customWidth="1"/>
    <col min="14353" max="14354" width="6.5703125" style="141" customWidth="1"/>
    <col min="14355" max="14355" width="7.28515625" style="141" customWidth="1"/>
    <col min="14356" max="14356" width="6.140625" style="141" customWidth="1"/>
    <col min="14357" max="14357" width="6.7109375" style="141" customWidth="1"/>
    <col min="14358" max="14359" width="7.28515625" style="141" customWidth="1"/>
    <col min="14360" max="14360" width="6.5703125" style="141" customWidth="1"/>
    <col min="14361" max="14361" width="6.7109375" style="141" customWidth="1"/>
    <col min="14362" max="14362" width="6.28515625" style="141" customWidth="1"/>
    <col min="14363" max="14363" width="6.140625" style="141" bestFit="1" customWidth="1"/>
    <col min="14364" max="14364" width="6.140625" style="141" customWidth="1"/>
    <col min="14365" max="14365" width="6.140625" style="141" bestFit="1" customWidth="1"/>
    <col min="14366" max="14592" width="9.140625" style="141"/>
    <col min="14593" max="14593" width="5.28515625" style="141" customWidth="1"/>
    <col min="14594" max="14594" width="33" style="141" customWidth="1"/>
    <col min="14595" max="14595" width="6" style="141" bestFit="1" customWidth="1"/>
    <col min="14596" max="14596" width="6.42578125" style="141" customWidth="1"/>
    <col min="14597" max="14607" width="6.5703125" style="141" customWidth="1"/>
    <col min="14608" max="14608" width="7.140625" style="141" customWidth="1"/>
    <col min="14609" max="14610" width="6.5703125" style="141" customWidth="1"/>
    <col min="14611" max="14611" width="7.28515625" style="141" customWidth="1"/>
    <col min="14612" max="14612" width="6.140625" style="141" customWidth="1"/>
    <col min="14613" max="14613" width="6.7109375" style="141" customWidth="1"/>
    <col min="14614" max="14615" width="7.28515625" style="141" customWidth="1"/>
    <col min="14616" max="14616" width="6.5703125" style="141" customWidth="1"/>
    <col min="14617" max="14617" width="6.7109375" style="141" customWidth="1"/>
    <col min="14618" max="14618" width="6.28515625" style="141" customWidth="1"/>
    <col min="14619" max="14619" width="6.140625" style="141" bestFit="1" customWidth="1"/>
    <col min="14620" max="14620" width="6.140625" style="141" customWidth="1"/>
    <col min="14621" max="14621" width="6.140625" style="141" bestFit="1" customWidth="1"/>
    <col min="14622" max="14848" width="9.140625" style="141"/>
    <col min="14849" max="14849" width="5.28515625" style="141" customWidth="1"/>
    <col min="14850" max="14850" width="33" style="141" customWidth="1"/>
    <col min="14851" max="14851" width="6" style="141" bestFit="1" customWidth="1"/>
    <col min="14852" max="14852" width="6.42578125" style="141" customWidth="1"/>
    <col min="14853" max="14863" width="6.5703125" style="141" customWidth="1"/>
    <col min="14864" max="14864" width="7.140625" style="141" customWidth="1"/>
    <col min="14865" max="14866" width="6.5703125" style="141" customWidth="1"/>
    <col min="14867" max="14867" width="7.28515625" style="141" customWidth="1"/>
    <col min="14868" max="14868" width="6.140625" style="141" customWidth="1"/>
    <col min="14869" max="14869" width="6.7109375" style="141" customWidth="1"/>
    <col min="14870" max="14871" width="7.28515625" style="141" customWidth="1"/>
    <col min="14872" max="14872" width="6.5703125" style="141" customWidth="1"/>
    <col min="14873" max="14873" width="6.7109375" style="141" customWidth="1"/>
    <col min="14874" max="14874" width="6.28515625" style="141" customWidth="1"/>
    <col min="14875" max="14875" width="6.140625" style="141" bestFit="1" customWidth="1"/>
    <col min="14876" max="14876" width="6.140625" style="141" customWidth="1"/>
    <col min="14877" max="14877" width="6.140625" style="141" bestFit="1" customWidth="1"/>
    <col min="14878" max="15104" width="9.140625" style="141"/>
    <col min="15105" max="15105" width="5.28515625" style="141" customWidth="1"/>
    <col min="15106" max="15106" width="33" style="141" customWidth="1"/>
    <col min="15107" max="15107" width="6" style="141" bestFit="1" customWidth="1"/>
    <col min="15108" max="15108" width="6.42578125" style="141" customWidth="1"/>
    <col min="15109" max="15119" width="6.5703125" style="141" customWidth="1"/>
    <col min="15120" max="15120" width="7.140625" style="141" customWidth="1"/>
    <col min="15121" max="15122" width="6.5703125" style="141" customWidth="1"/>
    <col min="15123" max="15123" width="7.28515625" style="141" customWidth="1"/>
    <col min="15124" max="15124" width="6.140625" style="141" customWidth="1"/>
    <col min="15125" max="15125" width="6.7109375" style="141" customWidth="1"/>
    <col min="15126" max="15127" width="7.28515625" style="141" customWidth="1"/>
    <col min="15128" max="15128" width="6.5703125" style="141" customWidth="1"/>
    <col min="15129" max="15129" width="6.7109375" style="141" customWidth="1"/>
    <col min="15130" max="15130" width="6.28515625" style="141" customWidth="1"/>
    <col min="15131" max="15131" width="6.140625" style="141" bestFit="1" customWidth="1"/>
    <col min="15132" max="15132" width="6.140625" style="141" customWidth="1"/>
    <col min="15133" max="15133" width="6.140625" style="141" bestFit="1" customWidth="1"/>
    <col min="15134" max="15360" width="9.140625" style="141"/>
    <col min="15361" max="15361" width="5.28515625" style="141" customWidth="1"/>
    <col min="15362" max="15362" width="33" style="141" customWidth="1"/>
    <col min="15363" max="15363" width="6" style="141" bestFit="1" customWidth="1"/>
    <col min="15364" max="15364" width="6.42578125" style="141" customWidth="1"/>
    <col min="15365" max="15375" width="6.5703125" style="141" customWidth="1"/>
    <col min="15376" max="15376" width="7.140625" style="141" customWidth="1"/>
    <col min="15377" max="15378" width="6.5703125" style="141" customWidth="1"/>
    <col min="15379" max="15379" width="7.28515625" style="141" customWidth="1"/>
    <col min="15380" max="15380" width="6.140625" style="141" customWidth="1"/>
    <col min="15381" max="15381" width="6.7109375" style="141" customWidth="1"/>
    <col min="15382" max="15383" width="7.28515625" style="141" customWidth="1"/>
    <col min="15384" max="15384" width="6.5703125" style="141" customWidth="1"/>
    <col min="15385" max="15385" width="6.7109375" style="141" customWidth="1"/>
    <col min="15386" max="15386" width="6.28515625" style="141" customWidth="1"/>
    <col min="15387" max="15387" width="6.140625" style="141" bestFit="1" customWidth="1"/>
    <col min="15388" max="15388" width="6.140625" style="141" customWidth="1"/>
    <col min="15389" max="15389" width="6.140625" style="141" bestFit="1" customWidth="1"/>
    <col min="15390" max="15616" width="9.140625" style="141"/>
    <col min="15617" max="15617" width="5.28515625" style="141" customWidth="1"/>
    <col min="15618" max="15618" width="33" style="141" customWidth="1"/>
    <col min="15619" max="15619" width="6" style="141" bestFit="1" customWidth="1"/>
    <col min="15620" max="15620" width="6.42578125" style="141" customWidth="1"/>
    <col min="15621" max="15631" width="6.5703125" style="141" customWidth="1"/>
    <col min="15632" max="15632" width="7.140625" style="141" customWidth="1"/>
    <col min="15633" max="15634" width="6.5703125" style="141" customWidth="1"/>
    <col min="15635" max="15635" width="7.28515625" style="141" customWidth="1"/>
    <col min="15636" max="15636" width="6.140625" style="141" customWidth="1"/>
    <col min="15637" max="15637" width="6.7109375" style="141" customWidth="1"/>
    <col min="15638" max="15639" width="7.28515625" style="141" customWidth="1"/>
    <col min="15640" max="15640" width="6.5703125" style="141" customWidth="1"/>
    <col min="15641" max="15641" width="6.7109375" style="141" customWidth="1"/>
    <col min="15642" max="15642" width="6.28515625" style="141" customWidth="1"/>
    <col min="15643" max="15643" width="6.140625" style="141" bestFit="1" customWidth="1"/>
    <col min="15644" max="15644" width="6.140625" style="141" customWidth="1"/>
    <col min="15645" max="15645" width="6.140625" style="141" bestFit="1" customWidth="1"/>
    <col min="15646" max="15872" width="9.140625" style="141"/>
    <col min="15873" max="15873" width="5.28515625" style="141" customWidth="1"/>
    <col min="15874" max="15874" width="33" style="141" customWidth="1"/>
    <col min="15875" max="15875" width="6" style="141" bestFit="1" customWidth="1"/>
    <col min="15876" max="15876" width="6.42578125" style="141" customWidth="1"/>
    <col min="15877" max="15887" width="6.5703125" style="141" customWidth="1"/>
    <col min="15888" max="15888" width="7.140625" style="141" customWidth="1"/>
    <col min="15889" max="15890" width="6.5703125" style="141" customWidth="1"/>
    <col min="15891" max="15891" width="7.28515625" style="141" customWidth="1"/>
    <col min="15892" max="15892" width="6.140625" style="141" customWidth="1"/>
    <col min="15893" max="15893" width="6.7109375" style="141" customWidth="1"/>
    <col min="15894" max="15895" width="7.28515625" style="141" customWidth="1"/>
    <col min="15896" max="15896" width="6.5703125" style="141" customWidth="1"/>
    <col min="15897" max="15897" width="6.7109375" style="141" customWidth="1"/>
    <col min="15898" max="15898" width="6.28515625" style="141" customWidth="1"/>
    <col min="15899" max="15899" width="6.140625" style="141" bestFit="1" customWidth="1"/>
    <col min="15900" max="15900" width="6.140625" style="141" customWidth="1"/>
    <col min="15901" max="15901" width="6.140625" style="141" bestFit="1" customWidth="1"/>
    <col min="15902" max="16128" width="9.140625" style="141"/>
    <col min="16129" max="16129" width="5.28515625" style="141" customWidth="1"/>
    <col min="16130" max="16130" width="33" style="141" customWidth="1"/>
    <col min="16131" max="16131" width="6" style="141" bestFit="1" customWidth="1"/>
    <col min="16132" max="16132" width="6.42578125" style="141" customWidth="1"/>
    <col min="16133" max="16143" width="6.5703125" style="141" customWidth="1"/>
    <col min="16144" max="16144" width="7.140625" style="141" customWidth="1"/>
    <col min="16145" max="16146" width="6.5703125" style="141" customWidth="1"/>
    <col min="16147" max="16147" width="7.28515625" style="141" customWidth="1"/>
    <col min="16148" max="16148" width="6.140625" style="141" customWidth="1"/>
    <col min="16149" max="16149" width="6.7109375" style="141" customWidth="1"/>
    <col min="16150" max="16151" width="7.28515625" style="141" customWidth="1"/>
    <col min="16152" max="16152" width="6.5703125" style="141" customWidth="1"/>
    <col min="16153" max="16153" width="6.7109375" style="141" customWidth="1"/>
    <col min="16154" max="16154" width="6.28515625" style="141" customWidth="1"/>
    <col min="16155" max="16155" width="6.140625" style="141" bestFit="1" customWidth="1"/>
    <col min="16156" max="16156" width="6.140625" style="141" customWidth="1"/>
    <col min="16157" max="16157" width="6.140625" style="141" bestFit="1" customWidth="1"/>
    <col min="16158" max="16384" width="9.140625" style="141"/>
  </cols>
  <sheetData>
    <row r="1" spans="1:29" ht="21.75" customHeight="1">
      <c r="A1" s="2368" t="s">
        <v>1479</v>
      </c>
      <c r="B1" s="2368"/>
      <c r="C1" s="126"/>
      <c r="D1" s="126"/>
      <c r="E1" s="126"/>
      <c r="F1" s="126"/>
      <c r="G1" s="126"/>
      <c r="H1" s="126"/>
      <c r="I1" s="126"/>
      <c r="J1" s="126"/>
      <c r="K1" s="126"/>
      <c r="L1" s="126"/>
    </row>
    <row r="2" spans="1:29" ht="13.15" customHeight="1">
      <c r="A2" s="2370" t="s">
        <v>1480</v>
      </c>
      <c r="B2" s="2370"/>
      <c r="C2" s="2370"/>
      <c r="D2" s="2370"/>
      <c r="E2" s="2370"/>
      <c r="F2" s="2370"/>
      <c r="G2" s="2370"/>
      <c r="H2" s="2370"/>
      <c r="I2" s="2370"/>
      <c r="J2" s="2196"/>
      <c r="K2" s="2196"/>
      <c r="L2" s="2196"/>
      <c r="M2" s="2196"/>
      <c r="N2" s="2196"/>
      <c r="O2" s="2196"/>
      <c r="P2" s="2196"/>
      <c r="Q2" s="2196"/>
      <c r="R2" s="2196"/>
      <c r="S2" s="2196"/>
      <c r="T2" s="2196"/>
      <c r="U2" s="2196"/>
      <c r="V2" s="2196"/>
      <c r="W2" s="2196"/>
      <c r="X2" s="2196"/>
      <c r="Y2" s="2196"/>
      <c r="Z2" s="2196"/>
      <c r="AA2" s="2196"/>
      <c r="AB2" s="2196"/>
      <c r="AC2" s="2196"/>
    </row>
    <row r="3" spans="1:29" ht="16.5" customHeight="1">
      <c r="A3" s="2369"/>
      <c r="B3" s="2369"/>
      <c r="C3" s="2369"/>
      <c r="D3" s="2369"/>
      <c r="E3" s="2370"/>
      <c r="F3" s="2370"/>
      <c r="G3" s="2370"/>
      <c r="H3" s="2370"/>
      <c r="I3" s="2370"/>
      <c r="J3" s="2370"/>
      <c r="K3" s="2370"/>
      <c r="L3" s="2370"/>
      <c r="M3" s="2370"/>
    </row>
    <row r="4" spans="1:29" ht="15.75" customHeight="1">
      <c r="A4" s="2371" t="s">
        <v>58</v>
      </c>
      <c r="B4" s="2371" t="s">
        <v>1430</v>
      </c>
      <c r="C4" s="2371" t="s">
        <v>1251</v>
      </c>
      <c r="D4" s="2372" t="s">
        <v>1431</v>
      </c>
      <c r="E4" s="2373" t="s">
        <v>1357</v>
      </c>
      <c r="F4" s="2373"/>
      <c r="G4" s="2373"/>
      <c r="H4" s="2373"/>
      <c r="I4" s="2373"/>
      <c r="J4" s="2373"/>
      <c r="K4" s="2373"/>
      <c r="L4" s="2373"/>
      <c r="M4" s="2373"/>
      <c r="N4" s="2373"/>
      <c r="O4" s="2373"/>
      <c r="P4" s="2373"/>
      <c r="Q4" s="2373"/>
      <c r="R4" s="2373"/>
      <c r="S4" s="2373"/>
      <c r="T4" s="2373"/>
      <c r="U4" s="2373"/>
      <c r="V4" s="2373"/>
      <c r="W4" s="2373"/>
      <c r="X4" s="2373"/>
      <c r="Y4" s="2373"/>
      <c r="Z4" s="2373"/>
      <c r="AA4" s="2373"/>
      <c r="AB4" s="2373"/>
      <c r="AC4" s="2373"/>
    </row>
    <row r="5" spans="1:29" s="144" customFormat="1" ht="48.75" customHeight="1">
      <c r="A5" s="2371"/>
      <c r="B5" s="2371"/>
      <c r="C5" s="2371"/>
      <c r="D5" s="2372"/>
      <c r="E5" s="127" t="s">
        <v>1257</v>
      </c>
      <c r="F5" s="127" t="s">
        <v>161</v>
      </c>
      <c r="G5" s="127" t="s">
        <v>203</v>
      </c>
      <c r="H5" s="127" t="s">
        <v>1263</v>
      </c>
      <c r="I5" s="127" t="s">
        <v>1259</v>
      </c>
      <c r="J5" s="127" t="s">
        <v>1261</v>
      </c>
      <c r="K5" s="127" t="s">
        <v>1260</v>
      </c>
      <c r="L5" s="127" t="s">
        <v>1255</v>
      </c>
      <c r="M5" s="127" t="s">
        <v>1264</v>
      </c>
      <c r="N5" s="127" t="s">
        <v>1256</v>
      </c>
      <c r="O5" s="127" t="s">
        <v>1262</v>
      </c>
      <c r="P5" s="127" t="s">
        <v>1247</v>
      </c>
      <c r="Q5" s="127" t="s">
        <v>1254</v>
      </c>
      <c r="R5" s="127" t="s">
        <v>1258</v>
      </c>
      <c r="S5" s="127" t="s">
        <v>1265</v>
      </c>
      <c r="T5" s="127" t="s">
        <v>110</v>
      </c>
      <c r="U5" s="127" t="s">
        <v>72</v>
      </c>
      <c r="V5" s="127" t="s">
        <v>575</v>
      </c>
      <c r="W5" s="127" t="s">
        <v>1267</v>
      </c>
      <c r="X5" s="127" t="s">
        <v>1432</v>
      </c>
      <c r="Y5" s="127" t="s">
        <v>1270</v>
      </c>
      <c r="Z5" s="127" t="s">
        <v>1268</v>
      </c>
      <c r="AA5" s="127" t="s">
        <v>1269</v>
      </c>
      <c r="AB5" s="127" t="s">
        <v>97</v>
      </c>
      <c r="AC5" s="127" t="s">
        <v>95</v>
      </c>
    </row>
    <row r="6" spans="1:29" s="145" customFormat="1" ht="8.25">
      <c r="A6" s="128" t="s">
        <v>1433</v>
      </c>
      <c r="B6" s="129" t="s">
        <v>1434</v>
      </c>
      <c r="C6" s="129" t="s">
        <v>1435</v>
      </c>
      <c r="D6" s="128" t="s">
        <v>1436</v>
      </c>
      <c r="E6" s="130">
        <v>1</v>
      </c>
      <c r="F6" s="130">
        <v>2</v>
      </c>
      <c r="G6" s="130">
        <v>3</v>
      </c>
      <c r="H6" s="130">
        <v>4</v>
      </c>
      <c r="I6" s="130">
        <v>5</v>
      </c>
      <c r="J6" s="130">
        <v>6</v>
      </c>
      <c r="K6" s="130">
        <v>7</v>
      </c>
      <c r="L6" s="130">
        <v>8</v>
      </c>
      <c r="M6" s="130">
        <v>9</v>
      </c>
      <c r="N6" s="130">
        <v>10</v>
      </c>
      <c r="O6" s="130">
        <v>11</v>
      </c>
      <c r="P6" s="130">
        <v>12</v>
      </c>
      <c r="Q6" s="130">
        <v>13</v>
      </c>
      <c r="R6" s="130">
        <v>14</v>
      </c>
      <c r="S6" s="130">
        <v>15</v>
      </c>
      <c r="T6" s="130">
        <v>16</v>
      </c>
      <c r="U6" s="130">
        <v>17</v>
      </c>
      <c r="V6" s="130">
        <v>18</v>
      </c>
      <c r="W6" s="130">
        <v>19</v>
      </c>
      <c r="X6" s="130">
        <v>20</v>
      </c>
      <c r="Y6" s="130">
        <v>21</v>
      </c>
      <c r="Z6" s="130">
        <v>22</v>
      </c>
      <c r="AA6" s="130">
        <v>23</v>
      </c>
      <c r="AB6" s="130">
        <v>24</v>
      </c>
      <c r="AC6" s="130">
        <v>25</v>
      </c>
    </row>
    <row r="7" spans="1:29" ht="17.25" customHeight="1">
      <c r="A7" s="131">
        <v>1</v>
      </c>
      <c r="B7" s="132" t="s">
        <v>1410</v>
      </c>
      <c r="C7" s="131" t="s">
        <v>0</v>
      </c>
      <c r="D7" s="282">
        <v>481.45999999999992</v>
      </c>
      <c r="E7" s="282">
        <v>54.139999999999986</v>
      </c>
      <c r="F7" s="282">
        <v>0.08</v>
      </c>
      <c r="G7" s="282">
        <v>0.47000000000000003</v>
      </c>
      <c r="H7" s="282">
        <v>0.78</v>
      </c>
      <c r="I7" s="282">
        <v>0.25</v>
      </c>
      <c r="J7" s="282">
        <v>0.03</v>
      </c>
      <c r="K7" s="282">
        <v>2.58</v>
      </c>
      <c r="L7" s="282">
        <v>9.1000000000000014</v>
      </c>
      <c r="M7" s="282">
        <v>0</v>
      </c>
      <c r="N7" s="282">
        <v>0.1</v>
      </c>
      <c r="O7" s="282">
        <v>0</v>
      </c>
      <c r="P7" s="282">
        <v>7.0000000000000007E-2</v>
      </c>
      <c r="Q7" s="282">
        <v>10.120000000000001</v>
      </c>
      <c r="R7" s="282">
        <v>0</v>
      </c>
      <c r="S7" s="282">
        <v>0</v>
      </c>
      <c r="T7" s="282">
        <v>22.580000000000002</v>
      </c>
      <c r="U7" s="282">
        <v>36.97</v>
      </c>
      <c r="V7" s="282">
        <v>68.539999999999992</v>
      </c>
      <c r="W7" s="282">
        <v>15.560000000000004</v>
      </c>
      <c r="X7" s="282">
        <v>46.2</v>
      </c>
      <c r="Y7" s="282">
        <v>80.309999999999974</v>
      </c>
      <c r="Z7" s="282">
        <v>42.819999999999993</v>
      </c>
      <c r="AA7" s="282">
        <v>52.050000000000004</v>
      </c>
      <c r="AB7" s="282">
        <v>16.040000000000003</v>
      </c>
      <c r="AC7" s="282">
        <v>22.669999999999998</v>
      </c>
    </row>
    <row r="8" spans="1:29" ht="17.25" customHeight="1">
      <c r="A8" s="133" t="s">
        <v>1194</v>
      </c>
      <c r="B8" s="134" t="s">
        <v>1198</v>
      </c>
      <c r="C8" s="133" t="s">
        <v>3</v>
      </c>
      <c r="D8" s="283">
        <v>298.28999999999996</v>
      </c>
      <c r="E8" s="283">
        <v>38.449999999999996</v>
      </c>
      <c r="F8" s="283">
        <v>0</v>
      </c>
      <c r="G8" s="283">
        <v>0</v>
      </c>
      <c r="H8" s="283">
        <v>0.32</v>
      </c>
      <c r="I8" s="283">
        <v>0</v>
      </c>
      <c r="J8" s="283">
        <v>0</v>
      </c>
      <c r="K8" s="283">
        <v>1.71</v>
      </c>
      <c r="L8" s="284">
        <v>6.61</v>
      </c>
      <c r="M8" s="284">
        <v>0</v>
      </c>
      <c r="N8" s="283">
        <v>0</v>
      </c>
      <c r="O8" s="283">
        <v>0</v>
      </c>
      <c r="P8" s="283">
        <v>0</v>
      </c>
      <c r="Q8" s="283">
        <v>0</v>
      </c>
      <c r="R8" s="283">
        <v>0</v>
      </c>
      <c r="S8" s="283">
        <v>0</v>
      </c>
      <c r="T8" s="283">
        <v>17.09</v>
      </c>
      <c r="U8" s="284">
        <v>26.97</v>
      </c>
      <c r="V8" s="284">
        <v>60.199999999999989</v>
      </c>
      <c r="W8" s="283">
        <v>10.34</v>
      </c>
      <c r="X8" s="283">
        <v>32.410000000000004</v>
      </c>
      <c r="Y8" s="283">
        <v>37.729999999999997</v>
      </c>
      <c r="Z8" s="283">
        <v>18.25</v>
      </c>
      <c r="AA8" s="283">
        <v>23.55</v>
      </c>
      <c r="AB8" s="283">
        <v>6.36</v>
      </c>
      <c r="AC8" s="283">
        <v>18.3</v>
      </c>
    </row>
    <row r="9" spans="1:29" s="146" customFormat="1" ht="17.25" customHeight="1">
      <c r="A9" s="135"/>
      <c r="B9" s="136" t="s">
        <v>1418</v>
      </c>
      <c r="C9" s="137" t="s">
        <v>4</v>
      </c>
      <c r="D9" s="284">
        <v>265.62</v>
      </c>
      <c r="E9" s="284">
        <v>31.34</v>
      </c>
      <c r="F9" s="284">
        <v>0</v>
      </c>
      <c r="G9" s="284">
        <v>0</v>
      </c>
      <c r="H9" s="284">
        <v>0.28000000000000003</v>
      </c>
      <c r="I9" s="284">
        <v>0</v>
      </c>
      <c r="J9" s="284">
        <v>0</v>
      </c>
      <c r="K9" s="284">
        <v>1.71</v>
      </c>
      <c r="L9" s="284">
        <v>5.71</v>
      </c>
      <c r="M9" s="284">
        <v>0</v>
      </c>
      <c r="N9" s="284">
        <v>0</v>
      </c>
      <c r="O9" s="284">
        <v>0</v>
      </c>
      <c r="P9" s="284">
        <v>0</v>
      </c>
      <c r="Q9" s="284">
        <v>0</v>
      </c>
      <c r="R9" s="284">
        <v>0</v>
      </c>
      <c r="S9" s="284">
        <v>0</v>
      </c>
      <c r="T9" s="284">
        <v>16.989999999999998</v>
      </c>
      <c r="U9" s="284">
        <v>24.56</v>
      </c>
      <c r="V9" s="284">
        <v>51.440000000000005</v>
      </c>
      <c r="W9" s="284">
        <v>10.33</v>
      </c>
      <c r="X9" s="284">
        <v>32.31</v>
      </c>
      <c r="Y9" s="284">
        <v>37.129999999999995</v>
      </c>
      <c r="Z9" s="284">
        <v>9.91</v>
      </c>
      <c r="AA9" s="284">
        <v>19.270000000000003</v>
      </c>
      <c r="AB9" s="284">
        <v>6.34</v>
      </c>
      <c r="AC9" s="284">
        <v>18.3</v>
      </c>
    </row>
    <row r="10" spans="1:29" ht="17.25" customHeight="1">
      <c r="A10" s="133" t="s">
        <v>1205</v>
      </c>
      <c r="B10" s="138" t="s">
        <v>63</v>
      </c>
      <c r="C10" s="139" t="s">
        <v>1273</v>
      </c>
      <c r="D10" s="283">
        <v>117.25999999999999</v>
      </c>
      <c r="E10" s="283">
        <v>10.15</v>
      </c>
      <c r="F10" s="283">
        <v>0</v>
      </c>
      <c r="G10" s="283">
        <v>0.27</v>
      </c>
      <c r="H10" s="283">
        <v>0.29000000000000004</v>
      </c>
      <c r="I10" s="283">
        <v>0.21</v>
      </c>
      <c r="J10" s="283">
        <v>0</v>
      </c>
      <c r="K10" s="283">
        <v>0.74</v>
      </c>
      <c r="L10" s="283">
        <v>1.21</v>
      </c>
      <c r="M10" s="283">
        <v>0</v>
      </c>
      <c r="N10" s="283">
        <v>0.1</v>
      </c>
      <c r="O10" s="283">
        <v>0</v>
      </c>
      <c r="P10" s="283">
        <v>0</v>
      </c>
      <c r="Q10" s="283">
        <v>8.99</v>
      </c>
      <c r="R10" s="283">
        <v>0</v>
      </c>
      <c r="S10" s="283">
        <v>0</v>
      </c>
      <c r="T10" s="283">
        <v>5.14</v>
      </c>
      <c r="U10" s="283">
        <v>7.589999999999999</v>
      </c>
      <c r="V10" s="283">
        <v>6.26</v>
      </c>
      <c r="W10" s="283">
        <v>0.44</v>
      </c>
      <c r="X10" s="283">
        <v>1.0900000000000001</v>
      </c>
      <c r="Y10" s="283">
        <v>28.959999999999997</v>
      </c>
      <c r="Z10" s="283">
        <v>15.02</v>
      </c>
      <c r="AA10" s="283">
        <v>21.5</v>
      </c>
      <c r="AB10" s="283">
        <v>7.08</v>
      </c>
      <c r="AC10" s="283">
        <v>2.2200000000000002</v>
      </c>
    </row>
    <row r="11" spans="1:29" ht="17.25" customHeight="1">
      <c r="A11" s="133" t="s">
        <v>1210</v>
      </c>
      <c r="B11" s="134" t="s">
        <v>64</v>
      </c>
      <c r="C11" s="133" t="s">
        <v>8</v>
      </c>
      <c r="D11" s="283">
        <v>31.160000000000004</v>
      </c>
      <c r="E11" s="283">
        <v>2.3000000000000003</v>
      </c>
      <c r="F11" s="283">
        <v>0.08</v>
      </c>
      <c r="G11" s="283">
        <v>0.2</v>
      </c>
      <c r="H11" s="283">
        <v>0.01</v>
      </c>
      <c r="I11" s="283">
        <v>0</v>
      </c>
      <c r="J11" s="283">
        <v>0.03</v>
      </c>
      <c r="K11" s="283">
        <v>0.1</v>
      </c>
      <c r="L11" s="283">
        <v>0.94000000000000006</v>
      </c>
      <c r="M11" s="283">
        <v>0</v>
      </c>
      <c r="N11" s="283">
        <v>0</v>
      </c>
      <c r="O11" s="283">
        <v>0</v>
      </c>
      <c r="P11" s="283">
        <v>7.0000000000000007E-2</v>
      </c>
      <c r="Q11" s="283">
        <v>0.9</v>
      </c>
      <c r="R11" s="283">
        <v>0</v>
      </c>
      <c r="S11" s="283">
        <v>0</v>
      </c>
      <c r="T11" s="283">
        <v>0.09</v>
      </c>
      <c r="U11" s="283">
        <v>0.02</v>
      </c>
      <c r="V11" s="283">
        <v>0.46</v>
      </c>
      <c r="W11" s="283">
        <v>0</v>
      </c>
      <c r="X11" s="283">
        <v>4.2</v>
      </c>
      <c r="Y11" s="283">
        <v>9.6</v>
      </c>
      <c r="Z11" s="283">
        <v>6.55</v>
      </c>
      <c r="AA11" s="283">
        <v>2.5</v>
      </c>
      <c r="AB11" s="283">
        <v>2.6</v>
      </c>
      <c r="AC11" s="283">
        <v>0.51</v>
      </c>
    </row>
    <row r="12" spans="1:29" ht="17.25" customHeight="1">
      <c r="A12" s="133" t="s">
        <v>1212</v>
      </c>
      <c r="B12" s="134" t="s">
        <v>66</v>
      </c>
      <c r="C12" s="133" t="s">
        <v>11</v>
      </c>
      <c r="D12" s="283">
        <v>0</v>
      </c>
      <c r="E12" s="283">
        <v>0</v>
      </c>
      <c r="F12" s="283">
        <v>0</v>
      </c>
      <c r="G12" s="283">
        <v>0</v>
      </c>
      <c r="H12" s="283">
        <v>0</v>
      </c>
      <c r="I12" s="283">
        <v>0</v>
      </c>
      <c r="J12" s="283">
        <v>0</v>
      </c>
      <c r="K12" s="283">
        <v>0</v>
      </c>
      <c r="L12" s="283">
        <v>0</v>
      </c>
      <c r="M12" s="283">
        <v>0</v>
      </c>
      <c r="N12" s="283">
        <v>0</v>
      </c>
      <c r="O12" s="283">
        <v>0</v>
      </c>
      <c r="P12" s="283">
        <v>0</v>
      </c>
      <c r="Q12" s="283">
        <v>0</v>
      </c>
      <c r="R12" s="283">
        <v>0</v>
      </c>
      <c r="S12" s="283">
        <v>0</v>
      </c>
      <c r="T12" s="283">
        <v>0</v>
      </c>
      <c r="U12" s="283">
        <v>0</v>
      </c>
      <c r="V12" s="283">
        <v>0</v>
      </c>
      <c r="W12" s="283">
        <v>0</v>
      </c>
      <c r="X12" s="283">
        <v>0</v>
      </c>
      <c r="Y12" s="283">
        <v>0</v>
      </c>
      <c r="Z12" s="283">
        <v>0</v>
      </c>
      <c r="AA12" s="283">
        <v>0</v>
      </c>
      <c r="AB12" s="283">
        <v>0</v>
      </c>
      <c r="AC12" s="283">
        <v>0</v>
      </c>
    </row>
    <row r="13" spans="1:29" ht="17.25" customHeight="1">
      <c r="A13" s="133" t="s">
        <v>1213</v>
      </c>
      <c r="B13" s="134" t="s">
        <v>67</v>
      </c>
      <c r="C13" s="133" t="s">
        <v>12</v>
      </c>
      <c r="D13" s="283">
        <v>0</v>
      </c>
      <c r="E13" s="283">
        <v>0</v>
      </c>
      <c r="F13" s="283">
        <v>0</v>
      </c>
      <c r="G13" s="283">
        <v>0</v>
      </c>
      <c r="H13" s="283">
        <v>0</v>
      </c>
      <c r="I13" s="283">
        <v>0</v>
      </c>
      <c r="J13" s="283">
        <v>0</v>
      </c>
      <c r="K13" s="283">
        <v>0</v>
      </c>
      <c r="L13" s="283">
        <v>0</v>
      </c>
      <c r="M13" s="283">
        <v>0</v>
      </c>
      <c r="N13" s="283">
        <v>0</v>
      </c>
      <c r="O13" s="283">
        <v>0</v>
      </c>
      <c r="P13" s="283">
        <v>0</v>
      </c>
      <c r="Q13" s="283">
        <v>0</v>
      </c>
      <c r="R13" s="283">
        <v>0</v>
      </c>
      <c r="S13" s="283">
        <v>0</v>
      </c>
      <c r="T13" s="283">
        <v>0</v>
      </c>
      <c r="U13" s="283">
        <v>0</v>
      </c>
      <c r="V13" s="283">
        <v>0</v>
      </c>
      <c r="W13" s="283">
        <v>0</v>
      </c>
      <c r="X13" s="283">
        <v>0</v>
      </c>
      <c r="Y13" s="283">
        <v>0</v>
      </c>
      <c r="Z13" s="283">
        <v>0</v>
      </c>
      <c r="AA13" s="283">
        <v>0</v>
      </c>
      <c r="AB13" s="283">
        <v>0</v>
      </c>
      <c r="AC13" s="283">
        <v>0</v>
      </c>
    </row>
    <row r="14" spans="1:29" ht="17.25" customHeight="1">
      <c r="A14" s="133" t="s">
        <v>1274</v>
      </c>
      <c r="B14" s="134" t="s">
        <v>65</v>
      </c>
      <c r="C14" s="133" t="s">
        <v>10</v>
      </c>
      <c r="D14" s="283">
        <v>0</v>
      </c>
      <c r="E14" s="283">
        <v>0</v>
      </c>
      <c r="F14" s="283">
        <v>0</v>
      </c>
      <c r="G14" s="283">
        <v>0</v>
      </c>
      <c r="H14" s="283">
        <v>0</v>
      </c>
      <c r="I14" s="283">
        <v>0</v>
      </c>
      <c r="J14" s="283">
        <v>0</v>
      </c>
      <c r="K14" s="283">
        <v>0</v>
      </c>
      <c r="L14" s="283">
        <v>0</v>
      </c>
      <c r="M14" s="283">
        <v>0</v>
      </c>
      <c r="N14" s="283">
        <v>0</v>
      </c>
      <c r="O14" s="283">
        <v>0</v>
      </c>
      <c r="P14" s="283">
        <v>0</v>
      </c>
      <c r="Q14" s="283">
        <v>0</v>
      </c>
      <c r="R14" s="283">
        <v>0</v>
      </c>
      <c r="S14" s="283">
        <v>0</v>
      </c>
      <c r="T14" s="283">
        <v>0</v>
      </c>
      <c r="U14" s="283">
        <v>0</v>
      </c>
      <c r="V14" s="283">
        <v>0</v>
      </c>
      <c r="W14" s="283">
        <v>0</v>
      </c>
      <c r="X14" s="283">
        <v>0</v>
      </c>
      <c r="Y14" s="283">
        <v>0</v>
      </c>
      <c r="Z14" s="283">
        <v>0</v>
      </c>
      <c r="AA14" s="283">
        <v>0</v>
      </c>
      <c r="AB14" s="283">
        <v>0</v>
      </c>
      <c r="AC14" s="283">
        <v>0</v>
      </c>
    </row>
    <row r="15" spans="1:29" ht="17.25" customHeight="1">
      <c r="A15" s="133" t="s">
        <v>1277</v>
      </c>
      <c r="B15" s="134" t="s">
        <v>68</v>
      </c>
      <c r="C15" s="133" t="s">
        <v>14</v>
      </c>
      <c r="D15" s="283">
        <v>34.650000000000006</v>
      </c>
      <c r="E15" s="283">
        <v>3.2399999999999998</v>
      </c>
      <c r="F15" s="283">
        <v>0</v>
      </c>
      <c r="G15" s="283">
        <v>0</v>
      </c>
      <c r="H15" s="283">
        <v>0.16</v>
      </c>
      <c r="I15" s="283">
        <v>0.04</v>
      </c>
      <c r="J15" s="283">
        <v>0</v>
      </c>
      <c r="K15" s="283">
        <v>0.03</v>
      </c>
      <c r="L15" s="283">
        <v>0.34</v>
      </c>
      <c r="M15" s="283">
        <v>0</v>
      </c>
      <c r="N15" s="283">
        <v>0</v>
      </c>
      <c r="O15" s="283">
        <v>0</v>
      </c>
      <c r="P15" s="283">
        <v>0</v>
      </c>
      <c r="Q15" s="283">
        <v>0.23</v>
      </c>
      <c r="R15" s="283">
        <v>0</v>
      </c>
      <c r="S15" s="283">
        <v>0</v>
      </c>
      <c r="T15" s="283">
        <v>0.26</v>
      </c>
      <c r="U15" s="283">
        <v>2.29</v>
      </c>
      <c r="V15" s="283">
        <v>1.62</v>
      </c>
      <c r="W15" s="283">
        <v>4.78</v>
      </c>
      <c r="X15" s="283">
        <v>8.5</v>
      </c>
      <c r="Y15" s="283">
        <v>4.0199999999999996</v>
      </c>
      <c r="Z15" s="283">
        <v>3</v>
      </c>
      <c r="AA15" s="283">
        <v>4.5</v>
      </c>
      <c r="AB15" s="283">
        <v>0</v>
      </c>
      <c r="AC15" s="283">
        <v>1.64</v>
      </c>
    </row>
    <row r="16" spans="1:29" ht="17.25" customHeight="1">
      <c r="A16" s="133" t="s">
        <v>1279</v>
      </c>
      <c r="B16" s="134" t="s">
        <v>69</v>
      </c>
      <c r="C16" s="133" t="s">
        <v>13</v>
      </c>
      <c r="D16" s="283">
        <v>0</v>
      </c>
      <c r="E16" s="283">
        <v>0</v>
      </c>
      <c r="F16" s="283">
        <v>0</v>
      </c>
      <c r="G16" s="283">
        <v>0</v>
      </c>
      <c r="H16" s="283">
        <v>0</v>
      </c>
      <c r="I16" s="283">
        <v>0</v>
      </c>
      <c r="J16" s="283">
        <v>0</v>
      </c>
      <c r="K16" s="283">
        <v>0</v>
      </c>
      <c r="L16" s="283">
        <v>0</v>
      </c>
      <c r="M16" s="283">
        <v>0</v>
      </c>
      <c r="N16" s="283">
        <v>0</v>
      </c>
      <c r="O16" s="283">
        <v>0</v>
      </c>
      <c r="P16" s="283">
        <v>0</v>
      </c>
      <c r="Q16" s="283">
        <v>0</v>
      </c>
      <c r="R16" s="283">
        <v>0</v>
      </c>
      <c r="S16" s="283">
        <v>0</v>
      </c>
      <c r="T16" s="283">
        <v>0</v>
      </c>
      <c r="U16" s="283">
        <v>0</v>
      </c>
      <c r="V16" s="283">
        <v>0</v>
      </c>
      <c r="W16" s="283">
        <v>0</v>
      </c>
      <c r="X16" s="283">
        <v>0</v>
      </c>
      <c r="Y16" s="283">
        <v>0</v>
      </c>
      <c r="Z16" s="283">
        <v>0</v>
      </c>
      <c r="AA16" s="283">
        <v>0</v>
      </c>
      <c r="AB16" s="283">
        <v>0</v>
      </c>
      <c r="AC16" s="283">
        <v>0</v>
      </c>
    </row>
    <row r="17" spans="1:29" ht="17.25" customHeight="1">
      <c r="A17" s="133" t="s">
        <v>1280</v>
      </c>
      <c r="B17" s="134" t="s">
        <v>70</v>
      </c>
      <c r="C17" s="133" t="s">
        <v>15</v>
      </c>
      <c r="D17" s="283">
        <v>0.1</v>
      </c>
      <c r="E17" s="283">
        <v>0</v>
      </c>
      <c r="F17" s="283">
        <v>0</v>
      </c>
      <c r="G17" s="283">
        <v>0</v>
      </c>
      <c r="H17" s="283">
        <v>0</v>
      </c>
      <c r="I17" s="283">
        <v>0</v>
      </c>
      <c r="J17" s="283">
        <v>0</v>
      </c>
      <c r="K17" s="283">
        <v>0</v>
      </c>
      <c r="L17" s="283">
        <v>0</v>
      </c>
      <c r="M17" s="283">
        <v>0</v>
      </c>
      <c r="N17" s="283">
        <v>0</v>
      </c>
      <c r="O17" s="283">
        <v>0</v>
      </c>
      <c r="P17" s="283">
        <v>0</v>
      </c>
      <c r="Q17" s="283">
        <v>0</v>
      </c>
      <c r="R17" s="283">
        <v>0</v>
      </c>
      <c r="S17" s="283">
        <v>0</v>
      </c>
      <c r="T17" s="283">
        <v>0</v>
      </c>
      <c r="U17" s="283">
        <v>0.1</v>
      </c>
      <c r="V17" s="283">
        <v>0</v>
      </c>
      <c r="W17" s="283">
        <v>0</v>
      </c>
      <c r="X17" s="283">
        <v>0</v>
      </c>
      <c r="Y17" s="283">
        <v>0</v>
      </c>
      <c r="Z17" s="283">
        <v>0</v>
      </c>
      <c r="AA17" s="283">
        <v>0</v>
      </c>
      <c r="AB17" s="283">
        <v>0</v>
      </c>
      <c r="AC17" s="283">
        <v>0</v>
      </c>
    </row>
    <row r="18" spans="1:29" ht="17.25" customHeight="1">
      <c r="A18" s="131">
        <v>2</v>
      </c>
      <c r="B18" s="132" t="s">
        <v>1215</v>
      </c>
      <c r="C18" s="131" t="s">
        <v>16</v>
      </c>
      <c r="D18" s="282">
        <v>85.170000000000016</v>
      </c>
      <c r="E18" s="282">
        <v>3.359999999999999</v>
      </c>
      <c r="F18" s="282">
        <v>6.0000000000002274E-2</v>
      </c>
      <c r="G18" s="282">
        <v>0.34999999999999598</v>
      </c>
      <c r="H18" s="282">
        <v>2.1199999999999908</v>
      </c>
      <c r="I18" s="282">
        <v>2.3500000000000032</v>
      </c>
      <c r="J18" s="282">
        <v>2.08</v>
      </c>
      <c r="K18" s="282">
        <v>4.4999999999999956</v>
      </c>
      <c r="L18" s="282">
        <v>11.389999999999995</v>
      </c>
      <c r="M18" s="282">
        <v>1.75</v>
      </c>
      <c r="N18" s="282">
        <v>0.19000000000000139</v>
      </c>
      <c r="O18" s="282">
        <v>1.0000000000001563E-2</v>
      </c>
      <c r="P18" s="282">
        <v>0.12000000000000142</v>
      </c>
      <c r="Q18" s="282">
        <v>1.05</v>
      </c>
      <c r="R18" s="282">
        <v>0.26000000000000156</v>
      </c>
      <c r="S18" s="282">
        <v>0.30000000000000426</v>
      </c>
      <c r="T18" s="282">
        <v>11.130000000000013</v>
      </c>
      <c r="U18" s="282">
        <v>5.2899999999999991</v>
      </c>
      <c r="V18" s="282">
        <v>13.960000000000004</v>
      </c>
      <c r="W18" s="282">
        <v>1.6199999999999992</v>
      </c>
      <c r="X18" s="282">
        <v>12.34</v>
      </c>
      <c r="Y18" s="282">
        <v>0.93000000000000016</v>
      </c>
      <c r="Z18" s="282">
        <v>1.0600000000000009</v>
      </c>
      <c r="AA18" s="282">
        <v>2.1599999999999993</v>
      </c>
      <c r="AB18" s="282">
        <v>0.93000000000000105</v>
      </c>
      <c r="AC18" s="282">
        <v>5.8600000000000056</v>
      </c>
    </row>
    <row r="19" spans="1:29" ht="17.25" customHeight="1">
      <c r="A19" s="133" t="s">
        <v>76</v>
      </c>
      <c r="B19" s="134" t="s">
        <v>77</v>
      </c>
      <c r="C19" s="133" t="s">
        <v>17</v>
      </c>
      <c r="D19" s="283">
        <v>0.72999999999999776</v>
      </c>
      <c r="E19" s="283">
        <v>0</v>
      </c>
      <c r="F19" s="283">
        <v>0</v>
      </c>
      <c r="G19" s="283">
        <v>0</v>
      </c>
      <c r="H19" s="283">
        <v>4.9999999999999822E-2</v>
      </c>
      <c r="I19" s="283">
        <v>0.59999999999999964</v>
      </c>
      <c r="J19" s="283">
        <v>0</v>
      </c>
      <c r="K19" s="283">
        <v>0</v>
      </c>
      <c r="L19" s="283">
        <v>0</v>
      </c>
      <c r="M19" s="283">
        <v>0</v>
      </c>
      <c r="N19" s="283">
        <v>0</v>
      </c>
      <c r="O19" s="283">
        <v>0</v>
      </c>
      <c r="P19" s="283">
        <v>0</v>
      </c>
      <c r="Q19" s="283">
        <v>0</v>
      </c>
      <c r="R19" s="283">
        <v>0</v>
      </c>
      <c r="S19" s="283">
        <v>0</v>
      </c>
      <c r="T19" s="283">
        <v>0</v>
      </c>
      <c r="U19" s="283">
        <v>0</v>
      </c>
      <c r="V19" s="283">
        <v>7.9999999999998295E-2</v>
      </c>
      <c r="W19" s="283">
        <v>0</v>
      </c>
      <c r="X19" s="283">
        <v>0</v>
      </c>
      <c r="Y19" s="283">
        <v>0</v>
      </c>
      <c r="Z19" s="283">
        <v>0</v>
      </c>
      <c r="AA19" s="283">
        <v>0</v>
      </c>
      <c r="AB19" s="283">
        <v>0</v>
      </c>
      <c r="AC19" s="283">
        <v>0</v>
      </c>
    </row>
    <row r="20" spans="1:29" ht="17.25" customHeight="1">
      <c r="A20" s="133" t="s">
        <v>82</v>
      </c>
      <c r="B20" s="134" t="s">
        <v>83</v>
      </c>
      <c r="C20" s="133" t="s">
        <v>18</v>
      </c>
      <c r="D20" s="283">
        <v>0</v>
      </c>
      <c r="E20" s="283">
        <v>0</v>
      </c>
      <c r="F20" s="283">
        <v>0</v>
      </c>
      <c r="G20" s="283">
        <v>0</v>
      </c>
      <c r="H20" s="283">
        <v>0</v>
      </c>
      <c r="I20" s="283">
        <v>0</v>
      </c>
      <c r="J20" s="283">
        <v>0</v>
      </c>
      <c r="K20" s="283">
        <v>0</v>
      </c>
      <c r="L20" s="283">
        <v>0</v>
      </c>
      <c r="M20" s="283">
        <v>0</v>
      </c>
      <c r="N20" s="283">
        <v>0</v>
      </c>
      <c r="O20" s="283">
        <v>0</v>
      </c>
      <c r="P20" s="283">
        <v>0</v>
      </c>
      <c r="Q20" s="283">
        <v>0</v>
      </c>
      <c r="R20" s="283">
        <v>0</v>
      </c>
      <c r="S20" s="283">
        <v>0</v>
      </c>
      <c r="T20" s="283">
        <v>0</v>
      </c>
      <c r="U20" s="283">
        <v>0</v>
      </c>
      <c r="V20" s="283">
        <v>0</v>
      </c>
      <c r="W20" s="283">
        <v>0</v>
      </c>
      <c r="X20" s="283">
        <v>0</v>
      </c>
      <c r="Y20" s="283">
        <v>0</v>
      </c>
      <c r="Z20" s="283">
        <v>0</v>
      </c>
      <c r="AA20" s="283">
        <v>0</v>
      </c>
      <c r="AB20" s="283">
        <v>0</v>
      </c>
      <c r="AC20" s="283">
        <v>0</v>
      </c>
    </row>
    <row r="21" spans="1:29" ht="17.25" customHeight="1">
      <c r="A21" s="133" t="s">
        <v>101</v>
      </c>
      <c r="B21" s="134" t="s">
        <v>102</v>
      </c>
      <c r="C21" s="133" t="s">
        <v>19</v>
      </c>
      <c r="D21" s="283">
        <v>0</v>
      </c>
      <c r="E21" s="283">
        <v>0</v>
      </c>
      <c r="F21" s="283">
        <v>0</v>
      </c>
      <c r="G21" s="283">
        <v>0</v>
      </c>
      <c r="H21" s="283">
        <v>0</v>
      </c>
      <c r="I21" s="283">
        <v>0</v>
      </c>
      <c r="J21" s="283">
        <v>0</v>
      </c>
      <c r="K21" s="283">
        <v>0</v>
      </c>
      <c r="L21" s="283">
        <v>0</v>
      </c>
      <c r="M21" s="283">
        <v>0</v>
      </c>
      <c r="N21" s="283">
        <v>0</v>
      </c>
      <c r="O21" s="283">
        <v>0</v>
      </c>
      <c r="P21" s="283">
        <v>0</v>
      </c>
      <c r="Q21" s="283">
        <v>0</v>
      </c>
      <c r="R21" s="283">
        <v>0</v>
      </c>
      <c r="S21" s="283">
        <v>0</v>
      </c>
      <c r="T21" s="283">
        <v>0</v>
      </c>
      <c r="U21" s="283">
        <v>0</v>
      </c>
      <c r="V21" s="283">
        <v>0</v>
      </c>
      <c r="W21" s="283">
        <v>0</v>
      </c>
      <c r="X21" s="283">
        <v>0</v>
      </c>
      <c r="Y21" s="283">
        <v>0</v>
      </c>
      <c r="Z21" s="283">
        <v>0</v>
      </c>
      <c r="AA21" s="283">
        <v>0</v>
      </c>
      <c r="AB21" s="283">
        <v>0</v>
      </c>
      <c r="AC21" s="283">
        <v>0</v>
      </c>
    </row>
    <row r="22" spans="1:29" ht="17.25" customHeight="1">
      <c r="A22" s="133" t="s">
        <v>1318</v>
      </c>
      <c r="B22" s="134" t="s">
        <v>1419</v>
      </c>
      <c r="C22" s="133" t="s">
        <v>1420</v>
      </c>
      <c r="D22" s="283">
        <v>0</v>
      </c>
      <c r="E22" s="283">
        <v>0</v>
      </c>
      <c r="F22" s="283">
        <v>0</v>
      </c>
      <c r="G22" s="283">
        <v>0</v>
      </c>
      <c r="H22" s="283">
        <v>0</v>
      </c>
      <c r="I22" s="283">
        <v>0</v>
      </c>
      <c r="J22" s="283">
        <v>0</v>
      </c>
      <c r="K22" s="283">
        <v>0</v>
      </c>
      <c r="L22" s="283">
        <v>0</v>
      </c>
      <c r="M22" s="283">
        <v>0</v>
      </c>
      <c r="N22" s="283">
        <v>0</v>
      </c>
      <c r="O22" s="283">
        <v>0</v>
      </c>
      <c r="P22" s="283">
        <v>0</v>
      </c>
      <c r="Q22" s="283">
        <v>0</v>
      </c>
      <c r="R22" s="283">
        <v>0</v>
      </c>
      <c r="S22" s="283">
        <v>0</v>
      </c>
      <c r="T22" s="283">
        <v>0</v>
      </c>
      <c r="U22" s="283">
        <v>0</v>
      </c>
      <c r="V22" s="283">
        <v>0</v>
      </c>
      <c r="W22" s="283">
        <v>0</v>
      </c>
      <c r="X22" s="283">
        <v>0</v>
      </c>
      <c r="Y22" s="283">
        <v>0</v>
      </c>
      <c r="Z22" s="283">
        <v>0</v>
      </c>
      <c r="AA22" s="283">
        <v>0</v>
      </c>
      <c r="AB22" s="283">
        <v>0</v>
      </c>
      <c r="AC22" s="283">
        <v>0</v>
      </c>
    </row>
    <row r="23" spans="1:29" ht="17.25" customHeight="1">
      <c r="A23" s="133" t="s">
        <v>103</v>
      </c>
      <c r="B23" s="134" t="s">
        <v>1216</v>
      </c>
      <c r="C23" s="133" t="s">
        <v>20</v>
      </c>
      <c r="D23" s="283">
        <v>0</v>
      </c>
      <c r="E23" s="283">
        <v>0</v>
      </c>
      <c r="F23" s="283">
        <v>0</v>
      </c>
      <c r="G23" s="283">
        <v>0</v>
      </c>
      <c r="H23" s="283">
        <v>0</v>
      </c>
      <c r="I23" s="283">
        <v>0</v>
      </c>
      <c r="J23" s="283">
        <v>0</v>
      </c>
      <c r="K23" s="283">
        <v>0</v>
      </c>
      <c r="L23" s="283">
        <v>0</v>
      </c>
      <c r="M23" s="283">
        <v>0</v>
      </c>
      <c r="N23" s="283">
        <v>0</v>
      </c>
      <c r="O23" s="283">
        <v>0</v>
      </c>
      <c r="P23" s="283">
        <v>0</v>
      </c>
      <c r="Q23" s="283">
        <v>0</v>
      </c>
      <c r="R23" s="283">
        <v>0</v>
      </c>
      <c r="S23" s="283">
        <v>0</v>
      </c>
      <c r="T23" s="283">
        <v>0</v>
      </c>
      <c r="U23" s="283">
        <v>0</v>
      </c>
      <c r="V23" s="283">
        <v>0</v>
      </c>
      <c r="W23" s="283">
        <v>0</v>
      </c>
      <c r="X23" s="283">
        <v>0</v>
      </c>
      <c r="Y23" s="283">
        <v>0</v>
      </c>
      <c r="Z23" s="283">
        <v>0</v>
      </c>
      <c r="AA23" s="283">
        <v>0</v>
      </c>
      <c r="AB23" s="283">
        <v>0</v>
      </c>
      <c r="AC23" s="283">
        <v>0</v>
      </c>
    </row>
    <row r="24" spans="1:29" ht="17.25" customHeight="1">
      <c r="A24" s="133" t="s">
        <v>111</v>
      </c>
      <c r="B24" s="134" t="s">
        <v>118</v>
      </c>
      <c r="C24" s="133" t="s">
        <v>21</v>
      </c>
      <c r="D24" s="283">
        <v>12.71</v>
      </c>
      <c r="E24" s="283">
        <v>0</v>
      </c>
      <c r="F24" s="283">
        <v>0</v>
      </c>
      <c r="G24" s="283">
        <v>0</v>
      </c>
      <c r="H24" s="283">
        <v>0.47</v>
      </c>
      <c r="I24" s="283">
        <v>9.9999999999997868E-3</v>
      </c>
      <c r="J24" s="283">
        <v>0</v>
      </c>
      <c r="K24" s="283">
        <v>0</v>
      </c>
      <c r="L24" s="283">
        <v>3.5999999999999996</v>
      </c>
      <c r="M24" s="283">
        <v>0</v>
      </c>
      <c r="N24" s="283">
        <v>0</v>
      </c>
      <c r="O24" s="283">
        <v>0</v>
      </c>
      <c r="P24" s="283">
        <v>0</v>
      </c>
      <c r="Q24" s="283">
        <v>0</v>
      </c>
      <c r="R24" s="283">
        <v>0</v>
      </c>
      <c r="S24" s="283">
        <v>0</v>
      </c>
      <c r="T24" s="283">
        <v>0</v>
      </c>
      <c r="U24" s="283">
        <v>0</v>
      </c>
      <c r="V24" s="283">
        <v>0.78000000000000025</v>
      </c>
      <c r="W24" s="283">
        <v>0</v>
      </c>
      <c r="X24" s="283">
        <v>7.8500000000000014</v>
      </c>
      <c r="Y24" s="283">
        <v>0</v>
      </c>
      <c r="Z24" s="283">
        <v>0</v>
      </c>
      <c r="AA24" s="283">
        <v>0</v>
      </c>
      <c r="AB24" s="283">
        <v>0</v>
      </c>
      <c r="AC24" s="283">
        <v>0</v>
      </c>
    </row>
    <row r="25" spans="1:29" ht="17.25" customHeight="1">
      <c r="A25" s="133" t="s">
        <v>117</v>
      </c>
      <c r="B25" s="134" t="s">
        <v>1282</v>
      </c>
      <c r="C25" s="133" t="s">
        <v>22</v>
      </c>
      <c r="D25" s="283">
        <v>4.5199999999999996</v>
      </c>
      <c r="E25" s="283">
        <v>5.0000000000000711E-2</v>
      </c>
      <c r="F25" s="283">
        <v>0</v>
      </c>
      <c r="G25" s="283">
        <v>0</v>
      </c>
      <c r="H25" s="283">
        <v>4.9999999999997158E-2</v>
      </c>
      <c r="I25" s="283">
        <v>0</v>
      </c>
      <c r="J25" s="283">
        <v>1.6399999999999997</v>
      </c>
      <c r="K25" s="283">
        <v>0</v>
      </c>
      <c r="L25" s="283">
        <v>1.25</v>
      </c>
      <c r="M25" s="283">
        <v>0</v>
      </c>
      <c r="N25" s="283">
        <v>0</v>
      </c>
      <c r="O25" s="283">
        <v>0</v>
      </c>
      <c r="P25" s="283">
        <v>0</v>
      </c>
      <c r="Q25" s="283">
        <v>0</v>
      </c>
      <c r="R25" s="283">
        <v>0.25</v>
      </c>
      <c r="S25" s="283">
        <v>0.10000000000000142</v>
      </c>
      <c r="T25" s="283">
        <v>1.0500000000000007</v>
      </c>
      <c r="U25" s="283">
        <v>0</v>
      </c>
      <c r="V25" s="283">
        <v>0.13</v>
      </c>
      <c r="W25" s="283">
        <v>0</v>
      </c>
      <c r="X25" s="283">
        <v>0</v>
      </c>
      <c r="Y25" s="283">
        <v>0</v>
      </c>
      <c r="Z25" s="283">
        <v>0</v>
      </c>
      <c r="AA25" s="283">
        <v>0</v>
      </c>
      <c r="AB25" s="283">
        <v>0</v>
      </c>
      <c r="AC25" s="283">
        <v>0</v>
      </c>
    </row>
    <row r="26" spans="1:29" ht="17.25" customHeight="1">
      <c r="A26" s="133" t="s">
        <v>232</v>
      </c>
      <c r="B26" s="134" t="s">
        <v>1219</v>
      </c>
      <c r="C26" s="133" t="s">
        <v>23</v>
      </c>
      <c r="D26" s="283">
        <v>0</v>
      </c>
      <c r="E26" s="283">
        <v>0</v>
      </c>
      <c r="F26" s="283">
        <v>0</v>
      </c>
      <c r="G26" s="283">
        <v>0</v>
      </c>
      <c r="H26" s="283">
        <v>0</v>
      </c>
      <c r="I26" s="283">
        <v>0</v>
      </c>
      <c r="J26" s="283">
        <v>0</v>
      </c>
      <c r="K26" s="283">
        <v>0</v>
      </c>
      <c r="L26" s="283">
        <v>0</v>
      </c>
      <c r="M26" s="283">
        <v>0</v>
      </c>
      <c r="N26" s="283">
        <v>0</v>
      </c>
      <c r="O26" s="283">
        <v>0</v>
      </c>
      <c r="P26" s="283">
        <v>0</v>
      </c>
      <c r="Q26" s="283">
        <v>0</v>
      </c>
      <c r="R26" s="283">
        <v>0</v>
      </c>
      <c r="S26" s="283">
        <v>0</v>
      </c>
      <c r="T26" s="283">
        <v>0</v>
      </c>
      <c r="U26" s="283">
        <v>0</v>
      </c>
      <c r="V26" s="283">
        <v>0</v>
      </c>
      <c r="W26" s="283">
        <v>0</v>
      </c>
      <c r="X26" s="283">
        <v>0</v>
      </c>
      <c r="Y26" s="283">
        <v>0</v>
      </c>
      <c r="Z26" s="283">
        <v>0</v>
      </c>
      <c r="AA26" s="283">
        <v>0</v>
      </c>
      <c r="AB26" s="283">
        <v>0</v>
      </c>
      <c r="AC26" s="283">
        <v>0</v>
      </c>
    </row>
    <row r="27" spans="1:29" ht="25.5">
      <c r="A27" s="133" t="s">
        <v>1220</v>
      </c>
      <c r="B27" s="134" t="s">
        <v>1413</v>
      </c>
      <c r="C27" s="133" t="s">
        <v>24</v>
      </c>
      <c r="D27" s="283">
        <v>34.75</v>
      </c>
      <c r="E27" s="283">
        <v>1</v>
      </c>
      <c r="F27" s="283">
        <v>0</v>
      </c>
      <c r="G27" s="283">
        <v>0</v>
      </c>
      <c r="H27" s="283">
        <v>0.09</v>
      </c>
      <c r="I27" s="283">
        <v>0</v>
      </c>
      <c r="J27" s="283">
        <v>0.27</v>
      </c>
      <c r="K27" s="283">
        <v>0.90000000000000036</v>
      </c>
      <c r="L27" s="283">
        <v>6.3500000000000005</v>
      </c>
      <c r="M27" s="283">
        <v>0.5</v>
      </c>
      <c r="N27" s="283">
        <v>8.9999999999999969E-2</v>
      </c>
      <c r="O27" s="283">
        <v>0</v>
      </c>
      <c r="P27" s="283">
        <v>0.02</v>
      </c>
      <c r="Q27" s="283">
        <v>1.05</v>
      </c>
      <c r="R27" s="283">
        <v>0</v>
      </c>
      <c r="S27" s="283">
        <v>0</v>
      </c>
      <c r="T27" s="283">
        <v>4.42</v>
      </c>
      <c r="U27" s="283">
        <v>4.0199999999999996</v>
      </c>
      <c r="V27" s="283">
        <v>7.0500000000000016</v>
      </c>
      <c r="W27" s="283">
        <v>0</v>
      </c>
      <c r="X27" s="283">
        <v>3.63</v>
      </c>
      <c r="Y27" s="283">
        <v>0.5</v>
      </c>
      <c r="Z27" s="283">
        <v>0.93</v>
      </c>
      <c r="AA27" s="283">
        <v>1.9299999999999997</v>
      </c>
      <c r="AB27" s="283">
        <v>0.81</v>
      </c>
      <c r="AC27" s="283">
        <v>1.19</v>
      </c>
    </row>
    <row r="28" spans="1:29" ht="17.25" customHeight="1">
      <c r="A28" s="133" t="s">
        <v>711</v>
      </c>
      <c r="B28" s="134" t="s">
        <v>1421</v>
      </c>
      <c r="C28" s="133" t="s">
        <v>37</v>
      </c>
      <c r="D28" s="283">
        <v>0</v>
      </c>
      <c r="E28" s="283">
        <v>0</v>
      </c>
      <c r="F28" s="283">
        <v>0</v>
      </c>
      <c r="G28" s="283">
        <v>0</v>
      </c>
      <c r="H28" s="283">
        <v>0</v>
      </c>
      <c r="I28" s="283">
        <v>0</v>
      </c>
      <c r="J28" s="283">
        <v>0</v>
      </c>
      <c r="K28" s="283">
        <v>0</v>
      </c>
      <c r="L28" s="283">
        <v>0</v>
      </c>
      <c r="M28" s="283">
        <v>0</v>
      </c>
      <c r="N28" s="283">
        <v>0</v>
      </c>
      <c r="O28" s="283">
        <v>0</v>
      </c>
      <c r="P28" s="283">
        <v>0</v>
      </c>
      <c r="Q28" s="283">
        <v>0</v>
      </c>
      <c r="R28" s="283">
        <v>0</v>
      </c>
      <c r="S28" s="283">
        <v>0</v>
      </c>
      <c r="T28" s="283">
        <v>0</v>
      </c>
      <c r="U28" s="283">
        <v>0</v>
      </c>
      <c r="V28" s="283">
        <v>0</v>
      </c>
      <c r="W28" s="283">
        <v>0</v>
      </c>
      <c r="X28" s="283">
        <v>0</v>
      </c>
      <c r="Y28" s="283">
        <v>0</v>
      </c>
      <c r="Z28" s="283">
        <v>0</v>
      </c>
      <c r="AA28" s="283">
        <v>0</v>
      </c>
      <c r="AB28" s="283">
        <v>0</v>
      </c>
      <c r="AC28" s="283">
        <v>0</v>
      </c>
    </row>
    <row r="29" spans="1:29" ht="17.25" customHeight="1">
      <c r="A29" s="133" t="s">
        <v>714</v>
      </c>
      <c r="B29" s="134" t="s">
        <v>1303</v>
      </c>
      <c r="C29" s="133" t="s">
        <v>38</v>
      </c>
      <c r="D29" s="283">
        <v>0</v>
      </c>
      <c r="E29" s="283">
        <v>0</v>
      </c>
      <c r="F29" s="283">
        <v>0</v>
      </c>
      <c r="G29" s="283">
        <v>0</v>
      </c>
      <c r="H29" s="283">
        <v>0</v>
      </c>
      <c r="I29" s="283">
        <v>0</v>
      </c>
      <c r="J29" s="283">
        <v>0</v>
      </c>
      <c r="K29" s="283">
        <v>0</v>
      </c>
      <c r="L29" s="283">
        <v>0</v>
      </c>
      <c r="M29" s="283">
        <v>0</v>
      </c>
      <c r="N29" s="283">
        <v>0</v>
      </c>
      <c r="O29" s="283">
        <v>0</v>
      </c>
      <c r="P29" s="283">
        <v>0</v>
      </c>
      <c r="Q29" s="283">
        <v>0</v>
      </c>
      <c r="R29" s="283">
        <v>0</v>
      </c>
      <c r="S29" s="283">
        <v>0</v>
      </c>
      <c r="T29" s="283">
        <v>0</v>
      </c>
      <c r="U29" s="283">
        <v>0</v>
      </c>
      <c r="V29" s="283">
        <v>0</v>
      </c>
      <c r="W29" s="283">
        <v>0</v>
      </c>
      <c r="X29" s="283">
        <v>0</v>
      </c>
      <c r="Y29" s="283">
        <v>0</v>
      </c>
      <c r="Z29" s="283">
        <v>0</v>
      </c>
      <c r="AA29" s="283">
        <v>0</v>
      </c>
      <c r="AB29" s="283">
        <v>0</v>
      </c>
      <c r="AC29" s="283">
        <v>0</v>
      </c>
    </row>
    <row r="30" spans="1:29" ht="17.25" customHeight="1">
      <c r="A30" s="133" t="s">
        <v>716</v>
      </c>
      <c r="B30" s="134" t="s">
        <v>717</v>
      </c>
      <c r="C30" s="133" t="s">
        <v>39</v>
      </c>
      <c r="D30" s="283">
        <v>0</v>
      </c>
      <c r="E30" s="283">
        <v>0</v>
      </c>
      <c r="F30" s="283">
        <v>0</v>
      </c>
      <c r="G30" s="283">
        <v>0</v>
      </c>
      <c r="H30" s="283">
        <v>0</v>
      </c>
      <c r="I30" s="283">
        <v>0</v>
      </c>
      <c r="J30" s="283">
        <v>0</v>
      </c>
      <c r="K30" s="283">
        <v>0</v>
      </c>
      <c r="L30" s="283">
        <v>0</v>
      </c>
      <c r="M30" s="283">
        <v>0</v>
      </c>
      <c r="N30" s="283">
        <v>0</v>
      </c>
      <c r="O30" s="283">
        <v>0</v>
      </c>
      <c r="P30" s="283">
        <v>0</v>
      </c>
      <c r="Q30" s="283">
        <v>0</v>
      </c>
      <c r="R30" s="283">
        <v>0</v>
      </c>
      <c r="S30" s="283">
        <v>0</v>
      </c>
      <c r="T30" s="283">
        <v>0</v>
      </c>
      <c r="U30" s="283">
        <v>0</v>
      </c>
      <c r="V30" s="283">
        <v>0</v>
      </c>
      <c r="W30" s="283">
        <v>0</v>
      </c>
      <c r="X30" s="283">
        <v>0</v>
      </c>
      <c r="Y30" s="283">
        <v>0</v>
      </c>
      <c r="Z30" s="283">
        <v>0</v>
      </c>
      <c r="AA30" s="283">
        <v>0</v>
      </c>
      <c r="AB30" s="283">
        <v>0</v>
      </c>
      <c r="AC30" s="283">
        <v>0</v>
      </c>
    </row>
    <row r="31" spans="1:29" ht="17.25" customHeight="1">
      <c r="A31" s="133" t="s">
        <v>719</v>
      </c>
      <c r="B31" s="134" t="s">
        <v>720</v>
      </c>
      <c r="C31" s="133" t="s">
        <v>40</v>
      </c>
      <c r="D31" s="283">
        <v>8.8800000000000239</v>
      </c>
      <c r="E31" s="283">
        <v>0</v>
      </c>
      <c r="F31" s="283">
        <v>0</v>
      </c>
      <c r="G31" s="283">
        <v>0</v>
      </c>
      <c r="H31" s="283">
        <v>0</v>
      </c>
      <c r="I31" s="283">
        <v>0</v>
      </c>
      <c r="J31" s="283">
        <v>0</v>
      </c>
      <c r="K31" s="283">
        <v>0</v>
      </c>
      <c r="L31" s="283">
        <v>0</v>
      </c>
      <c r="M31" s="283">
        <v>0</v>
      </c>
      <c r="N31" s="283">
        <v>0</v>
      </c>
      <c r="O31" s="283">
        <v>0</v>
      </c>
      <c r="P31" s="283">
        <v>0</v>
      </c>
      <c r="Q31" s="283">
        <v>0</v>
      </c>
      <c r="R31" s="283">
        <v>0</v>
      </c>
      <c r="S31" s="283">
        <v>0</v>
      </c>
      <c r="T31" s="283">
        <v>1.6100000000000136</v>
      </c>
      <c r="U31" s="283">
        <v>0.60999999999999943</v>
      </c>
      <c r="V31" s="283">
        <v>0.51000000000000512</v>
      </c>
      <c r="W31" s="283">
        <v>1.5</v>
      </c>
      <c r="X31" s="283">
        <v>0</v>
      </c>
      <c r="Y31" s="283">
        <v>0.25</v>
      </c>
      <c r="Z31" s="283">
        <v>0</v>
      </c>
      <c r="AA31" s="283">
        <v>0</v>
      </c>
      <c r="AB31" s="283">
        <v>0.10999999999999943</v>
      </c>
      <c r="AC31" s="283">
        <v>4.2900000000000063</v>
      </c>
    </row>
    <row r="32" spans="1:29" ht="17.25" customHeight="1">
      <c r="A32" s="133" t="s">
        <v>911</v>
      </c>
      <c r="B32" s="134" t="s">
        <v>1233</v>
      </c>
      <c r="C32" s="133" t="s">
        <v>41</v>
      </c>
      <c r="D32" s="283">
        <v>5.4599999999999937</v>
      </c>
      <c r="E32" s="285">
        <v>1.3299999999999983</v>
      </c>
      <c r="F32" s="285">
        <v>6.0000000000002274E-2</v>
      </c>
      <c r="G32" s="285">
        <v>0.26999999999999602</v>
      </c>
      <c r="H32" s="285">
        <v>1.3499999999999943</v>
      </c>
      <c r="I32" s="285">
        <v>1.480000000000004</v>
      </c>
      <c r="J32" s="285">
        <v>7.0000000000000284E-2</v>
      </c>
      <c r="K32" s="285">
        <v>0.34999999999999432</v>
      </c>
      <c r="L32" s="285">
        <v>0.12999999999999545</v>
      </c>
      <c r="M32" s="285">
        <v>0</v>
      </c>
      <c r="N32" s="285">
        <v>0.10000000000000142</v>
      </c>
      <c r="O32" s="285">
        <v>1.0000000000001563E-2</v>
      </c>
      <c r="P32" s="285">
        <v>0.10000000000000142</v>
      </c>
      <c r="Q32" s="285">
        <v>0</v>
      </c>
      <c r="R32" s="285">
        <v>1.0000000000001563E-2</v>
      </c>
      <c r="S32" s="285">
        <v>0.20000000000000284</v>
      </c>
      <c r="T32" s="285">
        <v>0</v>
      </c>
      <c r="U32" s="285">
        <v>0</v>
      </c>
      <c r="V32" s="285">
        <v>0</v>
      </c>
      <c r="W32" s="285">
        <v>0</v>
      </c>
      <c r="X32" s="285">
        <v>0</v>
      </c>
      <c r="Y32" s="285">
        <v>0</v>
      </c>
      <c r="Z32" s="285">
        <v>0</v>
      </c>
      <c r="AA32" s="285">
        <v>0</v>
      </c>
      <c r="AB32" s="285">
        <v>0</v>
      </c>
      <c r="AC32" s="285">
        <v>0</v>
      </c>
    </row>
    <row r="33" spans="1:29" ht="17.25" customHeight="1">
      <c r="A33" s="133" t="s">
        <v>1047</v>
      </c>
      <c r="B33" s="134" t="s">
        <v>1048</v>
      </c>
      <c r="C33" s="133" t="s">
        <v>42</v>
      </c>
      <c r="D33" s="283">
        <v>4.9999999999999822E-2</v>
      </c>
      <c r="E33" s="285">
        <v>0</v>
      </c>
      <c r="F33" s="285">
        <v>0</v>
      </c>
      <c r="G33" s="285">
        <v>0</v>
      </c>
      <c r="H33" s="285">
        <v>4.9999999999999822E-2</v>
      </c>
      <c r="I33" s="285">
        <v>0</v>
      </c>
      <c r="J33" s="285">
        <v>0</v>
      </c>
      <c r="K33" s="285">
        <v>0</v>
      </c>
      <c r="L33" s="285">
        <v>0</v>
      </c>
      <c r="M33" s="285">
        <v>0</v>
      </c>
      <c r="N33" s="285">
        <v>0</v>
      </c>
      <c r="O33" s="285">
        <v>0</v>
      </c>
      <c r="P33" s="285">
        <v>0</v>
      </c>
      <c r="Q33" s="285">
        <v>0</v>
      </c>
      <c r="R33" s="285">
        <v>0</v>
      </c>
      <c r="S33" s="285">
        <v>0</v>
      </c>
      <c r="T33" s="285">
        <v>0</v>
      </c>
      <c r="U33" s="285">
        <v>0</v>
      </c>
      <c r="V33" s="285">
        <v>0</v>
      </c>
      <c r="W33" s="285">
        <v>0</v>
      </c>
      <c r="X33" s="285">
        <v>0</v>
      </c>
      <c r="Y33" s="285">
        <v>0</v>
      </c>
      <c r="Z33" s="285">
        <v>0</v>
      </c>
      <c r="AA33" s="285">
        <v>0</v>
      </c>
      <c r="AB33" s="285">
        <v>0</v>
      </c>
      <c r="AC33" s="285">
        <v>0</v>
      </c>
    </row>
    <row r="34" spans="1:29" ht="17.25" customHeight="1">
      <c r="A34" s="133" t="s">
        <v>1053</v>
      </c>
      <c r="B34" s="134" t="s">
        <v>1234</v>
      </c>
      <c r="C34" s="133" t="s">
        <v>43</v>
      </c>
      <c r="D34" s="283">
        <v>0</v>
      </c>
      <c r="E34" s="285">
        <v>0</v>
      </c>
      <c r="F34" s="285">
        <v>0</v>
      </c>
      <c r="G34" s="285">
        <v>0</v>
      </c>
      <c r="H34" s="285">
        <v>0</v>
      </c>
      <c r="I34" s="285">
        <v>0</v>
      </c>
      <c r="J34" s="285">
        <v>0</v>
      </c>
      <c r="K34" s="285">
        <v>0</v>
      </c>
      <c r="L34" s="285">
        <v>0</v>
      </c>
      <c r="M34" s="285">
        <v>0</v>
      </c>
      <c r="N34" s="285">
        <v>0</v>
      </c>
      <c r="O34" s="285">
        <v>0</v>
      </c>
      <c r="P34" s="285">
        <v>0</v>
      </c>
      <c r="Q34" s="285">
        <v>0</v>
      </c>
      <c r="R34" s="285">
        <v>0</v>
      </c>
      <c r="S34" s="285">
        <v>0</v>
      </c>
      <c r="T34" s="285">
        <v>0</v>
      </c>
      <c r="U34" s="285">
        <v>0</v>
      </c>
      <c r="V34" s="285">
        <v>0</v>
      </c>
      <c r="W34" s="285">
        <v>0</v>
      </c>
      <c r="X34" s="285">
        <v>0</v>
      </c>
      <c r="Y34" s="285">
        <v>0</v>
      </c>
      <c r="Z34" s="285">
        <v>0</v>
      </c>
      <c r="AA34" s="285">
        <v>0</v>
      </c>
      <c r="AB34" s="285">
        <v>0</v>
      </c>
      <c r="AC34" s="285">
        <v>0</v>
      </c>
    </row>
    <row r="35" spans="1:29" ht="17.25" customHeight="1">
      <c r="A35" s="133" t="s">
        <v>1055</v>
      </c>
      <c r="B35" s="134" t="s">
        <v>1056</v>
      </c>
      <c r="C35" s="133" t="s">
        <v>44</v>
      </c>
      <c r="D35" s="283">
        <v>0</v>
      </c>
      <c r="E35" s="285">
        <v>0</v>
      </c>
      <c r="F35" s="285">
        <v>0</v>
      </c>
      <c r="G35" s="285">
        <v>0</v>
      </c>
      <c r="H35" s="285">
        <v>0</v>
      </c>
      <c r="I35" s="285">
        <v>0</v>
      </c>
      <c r="J35" s="285">
        <v>0</v>
      </c>
      <c r="K35" s="285">
        <v>0</v>
      </c>
      <c r="L35" s="285">
        <v>0</v>
      </c>
      <c r="M35" s="285">
        <v>0</v>
      </c>
      <c r="N35" s="285">
        <v>0</v>
      </c>
      <c r="O35" s="285">
        <v>0</v>
      </c>
      <c r="P35" s="285">
        <v>0</v>
      </c>
      <c r="Q35" s="285">
        <v>0</v>
      </c>
      <c r="R35" s="285">
        <v>0</v>
      </c>
      <c r="S35" s="285">
        <v>0</v>
      </c>
      <c r="T35" s="285">
        <v>0</v>
      </c>
      <c r="U35" s="285">
        <v>0</v>
      </c>
      <c r="V35" s="285">
        <v>0</v>
      </c>
      <c r="W35" s="285">
        <v>0</v>
      </c>
      <c r="X35" s="285">
        <v>0</v>
      </c>
      <c r="Y35" s="285">
        <v>0</v>
      </c>
      <c r="Z35" s="285">
        <v>0</v>
      </c>
      <c r="AA35" s="285">
        <v>0</v>
      </c>
      <c r="AB35" s="285">
        <v>0</v>
      </c>
      <c r="AC35" s="285">
        <v>0</v>
      </c>
    </row>
    <row r="36" spans="1:29" ht="17.25" customHeight="1">
      <c r="A36" s="133" t="s">
        <v>1057</v>
      </c>
      <c r="B36" s="140" t="s">
        <v>1058</v>
      </c>
      <c r="C36" s="133" t="s">
        <v>45</v>
      </c>
      <c r="D36" s="283">
        <v>0.2</v>
      </c>
      <c r="E36" s="285">
        <v>0</v>
      </c>
      <c r="F36" s="285">
        <v>0</v>
      </c>
      <c r="G36" s="285">
        <v>0</v>
      </c>
      <c r="H36" s="285">
        <v>0</v>
      </c>
      <c r="I36" s="285">
        <v>0</v>
      </c>
      <c r="J36" s="285">
        <v>0</v>
      </c>
      <c r="K36" s="285">
        <v>0</v>
      </c>
      <c r="L36" s="285">
        <v>0</v>
      </c>
      <c r="M36" s="285">
        <v>0</v>
      </c>
      <c r="N36" s="285">
        <v>0</v>
      </c>
      <c r="O36" s="285">
        <v>0</v>
      </c>
      <c r="P36" s="285">
        <v>0</v>
      </c>
      <c r="Q36" s="285">
        <v>0</v>
      </c>
      <c r="R36" s="285">
        <v>0</v>
      </c>
      <c r="S36" s="285">
        <v>0</v>
      </c>
      <c r="T36" s="285">
        <v>0</v>
      </c>
      <c r="U36" s="285">
        <v>0</v>
      </c>
      <c r="V36" s="285">
        <v>0</v>
      </c>
      <c r="W36" s="285">
        <v>0</v>
      </c>
      <c r="X36" s="285">
        <v>0</v>
      </c>
      <c r="Y36" s="285">
        <v>0</v>
      </c>
      <c r="Z36" s="285">
        <v>0</v>
      </c>
      <c r="AA36" s="285">
        <v>0.2</v>
      </c>
      <c r="AB36" s="285">
        <v>0</v>
      </c>
      <c r="AC36" s="285">
        <v>0</v>
      </c>
    </row>
    <row r="37" spans="1:29" ht="25.5">
      <c r="A37" s="133" t="s">
        <v>1068</v>
      </c>
      <c r="B37" s="140" t="s">
        <v>1422</v>
      </c>
      <c r="C37" s="133" t="s">
        <v>46</v>
      </c>
      <c r="D37" s="283">
        <v>8.1699999999999982</v>
      </c>
      <c r="E37" s="285">
        <v>0</v>
      </c>
      <c r="F37" s="285">
        <v>0</v>
      </c>
      <c r="G37" s="285">
        <v>7.999999999999996E-2</v>
      </c>
      <c r="H37" s="285">
        <v>9.9999999999997868E-3</v>
      </c>
      <c r="I37" s="285">
        <v>0</v>
      </c>
      <c r="J37" s="285">
        <v>0.1</v>
      </c>
      <c r="K37" s="285">
        <v>1.0500000000000007</v>
      </c>
      <c r="L37" s="285">
        <v>0</v>
      </c>
      <c r="M37" s="285">
        <v>0</v>
      </c>
      <c r="N37" s="285">
        <v>0</v>
      </c>
      <c r="O37" s="285">
        <v>0</v>
      </c>
      <c r="P37" s="285">
        <v>0</v>
      </c>
      <c r="Q37" s="285">
        <v>0</v>
      </c>
      <c r="R37" s="285">
        <v>0</v>
      </c>
      <c r="S37" s="285">
        <v>0</v>
      </c>
      <c r="T37" s="285">
        <v>0</v>
      </c>
      <c r="U37" s="285">
        <v>0</v>
      </c>
      <c r="V37" s="285">
        <v>5.3999999999999986</v>
      </c>
      <c r="W37" s="285">
        <v>0.11999999999999922</v>
      </c>
      <c r="X37" s="285">
        <v>0.85999999999999988</v>
      </c>
      <c r="Y37" s="285">
        <v>0</v>
      </c>
      <c r="Z37" s="285">
        <v>0.13000000000000078</v>
      </c>
      <c r="AA37" s="285">
        <v>2.9999999999999361E-2</v>
      </c>
      <c r="AB37" s="285">
        <v>1.0000000000001563E-2</v>
      </c>
      <c r="AC37" s="285">
        <v>0.37999999999999989</v>
      </c>
    </row>
    <row r="38" spans="1:29" ht="25.5">
      <c r="A38" s="133" t="s">
        <v>1073</v>
      </c>
      <c r="B38" s="140" t="s">
        <v>1393</v>
      </c>
      <c r="C38" s="133" t="s">
        <v>47</v>
      </c>
      <c r="D38" s="283">
        <v>0</v>
      </c>
      <c r="E38" s="285">
        <v>0</v>
      </c>
      <c r="F38" s="285">
        <v>0</v>
      </c>
      <c r="G38" s="285">
        <v>0</v>
      </c>
      <c r="H38" s="285">
        <v>0</v>
      </c>
      <c r="I38" s="285">
        <v>0</v>
      </c>
      <c r="J38" s="285">
        <v>0</v>
      </c>
      <c r="K38" s="285">
        <v>0</v>
      </c>
      <c r="L38" s="285">
        <v>0</v>
      </c>
      <c r="M38" s="285">
        <v>0</v>
      </c>
      <c r="N38" s="285">
        <v>0</v>
      </c>
      <c r="O38" s="285">
        <v>0</v>
      </c>
      <c r="P38" s="285">
        <v>0</v>
      </c>
      <c r="Q38" s="285">
        <v>0</v>
      </c>
      <c r="R38" s="285">
        <v>0</v>
      </c>
      <c r="S38" s="285">
        <v>0</v>
      </c>
      <c r="T38" s="285">
        <v>0</v>
      </c>
      <c r="U38" s="285">
        <v>0</v>
      </c>
      <c r="V38" s="285">
        <v>0</v>
      </c>
      <c r="W38" s="285">
        <v>0</v>
      </c>
      <c r="X38" s="285">
        <v>0</v>
      </c>
      <c r="Y38" s="285">
        <v>0</v>
      </c>
      <c r="Z38" s="285">
        <v>0</v>
      </c>
      <c r="AA38" s="285">
        <v>0</v>
      </c>
      <c r="AB38" s="285">
        <v>0</v>
      </c>
      <c r="AC38" s="285">
        <v>0</v>
      </c>
    </row>
    <row r="39" spans="1:29" ht="17.25" customHeight="1">
      <c r="A39" s="133" t="s">
        <v>1075</v>
      </c>
      <c r="B39" s="140" t="s">
        <v>1076</v>
      </c>
      <c r="C39" s="133" t="s">
        <v>48</v>
      </c>
      <c r="D39" s="283">
        <v>0.19000000000000017</v>
      </c>
      <c r="E39" s="285">
        <v>0</v>
      </c>
      <c r="F39" s="285">
        <v>0</v>
      </c>
      <c r="G39" s="285">
        <v>0</v>
      </c>
      <c r="H39" s="285">
        <v>0</v>
      </c>
      <c r="I39" s="285">
        <v>0</v>
      </c>
      <c r="J39" s="285">
        <v>0</v>
      </c>
      <c r="K39" s="285">
        <v>0</v>
      </c>
      <c r="L39" s="285">
        <v>0</v>
      </c>
      <c r="M39" s="285">
        <v>0</v>
      </c>
      <c r="N39" s="285">
        <v>0</v>
      </c>
      <c r="O39" s="285">
        <v>0</v>
      </c>
      <c r="P39" s="285">
        <v>0</v>
      </c>
      <c r="Q39" s="285">
        <v>0</v>
      </c>
      <c r="R39" s="285">
        <v>0</v>
      </c>
      <c r="S39" s="285">
        <v>0</v>
      </c>
      <c r="T39" s="285">
        <v>0</v>
      </c>
      <c r="U39" s="285">
        <v>0</v>
      </c>
      <c r="V39" s="285">
        <v>1.0000000000000009E-2</v>
      </c>
      <c r="W39" s="285">
        <v>0</v>
      </c>
      <c r="X39" s="285">
        <v>0</v>
      </c>
      <c r="Y39" s="285">
        <v>0.18000000000000016</v>
      </c>
      <c r="Z39" s="285">
        <v>0</v>
      </c>
      <c r="AA39" s="285">
        <v>0</v>
      </c>
      <c r="AB39" s="285">
        <v>0</v>
      </c>
      <c r="AC39" s="285">
        <v>0</v>
      </c>
    </row>
    <row r="40" spans="1:29" ht="17.25" customHeight="1">
      <c r="A40" s="133" t="s">
        <v>1123</v>
      </c>
      <c r="B40" s="140" t="s">
        <v>1124</v>
      </c>
      <c r="C40" s="133" t="s">
        <v>49</v>
      </c>
      <c r="D40" s="283">
        <v>1.25</v>
      </c>
      <c r="E40" s="285">
        <v>0</v>
      </c>
      <c r="F40" s="285">
        <v>0</v>
      </c>
      <c r="G40" s="285">
        <v>0</v>
      </c>
      <c r="H40" s="285">
        <v>0</v>
      </c>
      <c r="I40" s="285">
        <v>0</v>
      </c>
      <c r="J40" s="285">
        <v>0</v>
      </c>
      <c r="K40" s="285">
        <v>0</v>
      </c>
      <c r="L40" s="285">
        <v>0</v>
      </c>
      <c r="M40" s="285">
        <v>1.25</v>
      </c>
      <c r="N40" s="285">
        <v>0</v>
      </c>
      <c r="O40" s="285">
        <v>0</v>
      </c>
      <c r="P40" s="285">
        <v>0</v>
      </c>
      <c r="Q40" s="285">
        <v>0</v>
      </c>
      <c r="R40" s="285">
        <v>0</v>
      </c>
      <c r="S40" s="285">
        <v>0</v>
      </c>
      <c r="T40" s="285">
        <v>0</v>
      </c>
      <c r="U40" s="285">
        <v>0</v>
      </c>
      <c r="V40" s="285">
        <v>0</v>
      </c>
      <c r="W40" s="285">
        <v>0</v>
      </c>
      <c r="X40" s="285">
        <v>0</v>
      </c>
      <c r="Y40" s="285">
        <v>0</v>
      </c>
      <c r="Z40" s="285">
        <v>0</v>
      </c>
      <c r="AA40" s="285">
        <v>0</v>
      </c>
      <c r="AB40" s="285">
        <v>0</v>
      </c>
      <c r="AC40" s="285">
        <v>0</v>
      </c>
    </row>
    <row r="41" spans="1:29" ht="17.25" customHeight="1">
      <c r="A41" s="133" t="s">
        <v>1170</v>
      </c>
      <c r="B41" s="140" t="s">
        <v>1171</v>
      </c>
      <c r="C41" s="133" t="s">
        <v>50</v>
      </c>
      <c r="D41" s="283">
        <v>1.0000000000000009E-2</v>
      </c>
      <c r="E41" s="285">
        <v>0</v>
      </c>
      <c r="F41" s="285">
        <v>0</v>
      </c>
      <c r="G41" s="285">
        <v>0</v>
      </c>
      <c r="H41" s="285">
        <v>0</v>
      </c>
      <c r="I41" s="285">
        <v>1.0000000000000009E-2</v>
      </c>
      <c r="J41" s="285">
        <v>0</v>
      </c>
      <c r="K41" s="285">
        <v>0</v>
      </c>
      <c r="L41" s="285">
        <v>0</v>
      </c>
      <c r="M41" s="285">
        <v>0</v>
      </c>
      <c r="N41" s="285">
        <v>0</v>
      </c>
      <c r="O41" s="285">
        <v>0</v>
      </c>
      <c r="P41" s="285">
        <v>0</v>
      </c>
      <c r="Q41" s="285">
        <v>0</v>
      </c>
      <c r="R41" s="285">
        <v>0</v>
      </c>
      <c r="S41" s="285">
        <v>0</v>
      </c>
      <c r="T41" s="285">
        <v>0</v>
      </c>
      <c r="U41" s="285">
        <v>0</v>
      </c>
      <c r="V41" s="285">
        <v>0</v>
      </c>
      <c r="W41" s="285">
        <v>0</v>
      </c>
      <c r="X41" s="285">
        <v>0</v>
      </c>
      <c r="Y41" s="285">
        <v>0</v>
      </c>
      <c r="Z41" s="285">
        <v>0</v>
      </c>
      <c r="AA41" s="285">
        <v>0</v>
      </c>
      <c r="AB41" s="285">
        <v>0</v>
      </c>
      <c r="AC41" s="285">
        <v>0</v>
      </c>
    </row>
    <row r="42" spans="1:29" ht="17.25" customHeight="1">
      <c r="A42" s="133" t="s">
        <v>1177</v>
      </c>
      <c r="B42" s="140" t="s">
        <v>1178</v>
      </c>
      <c r="C42" s="133" t="s">
        <v>51</v>
      </c>
      <c r="D42" s="283">
        <v>0</v>
      </c>
      <c r="E42" s="285">
        <v>0</v>
      </c>
      <c r="F42" s="285">
        <v>0</v>
      </c>
      <c r="G42" s="285">
        <v>0</v>
      </c>
      <c r="H42" s="285">
        <v>0</v>
      </c>
      <c r="I42" s="285">
        <v>0</v>
      </c>
      <c r="J42" s="285">
        <v>0</v>
      </c>
      <c r="K42" s="285">
        <v>0</v>
      </c>
      <c r="L42" s="285">
        <v>0</v>
      </c>
      <c r="M42" s="285">
        <v>0</v>
      </c>
      <c r="N42" s="285">
        <v>0</v>
      </c>
      <c r="O42" s="285">
        <v>0</v>
      </c>
      <c r="P42" s="285">
        <v>0</v>
      </c>
      <c r="Q42" s="285">
        <v>0</v>
      </c>
      <c r="R42" s="285">
        <v>0</v>
      </c>
      <c r="S42" s="285">
        <v>0</v>
      </c>
      <c r="T42" s="285">
        <v>0</v>
      </c>
      <c r="U42" s="285">
        <v>0</v>
      </c>
      <c r="V42" s="285">
        <v>0</v>
      </c>
      <c r="W42" s="285">
        <v>0</v>
      </c>
      <c r="X42" s="285">
        <v>0</v>
      </c>
      <c r="Y42" s="285">
        <v>0</v>
      </c>
      <c r="Z42" s="285">
        <v>0</v>
      </c>
      <c r="AA42" s="285">
        <v>0</v>
      </c>
      <c r="AB42" s="285">
        <v>0</v>
      </c>
      <c r="AC42" s="285">
        <v>0</v>
      </c>
    </row>
    <row r="43" spans="1:29" ht="17.25" customHeight="1">
      <c r="A43" s="133" t="s">
        <v>1179</v>
      </c>
      <c r="B43" s="140" t="s">
        <v>1180</v>
      </c>
      <c r="C43" s="133" t="s">
        <v>52</v>
      </c>
      <c r="D43" s="283">
        <v>8.25</v>
      </c>
      <c r="E43" s="285">
        <v>0.98</v>
      </c>
      <c r="F43" s="285">
        <v>0</v>
      </c>
      <c r="G43" s="285">
        <v>0</v>
      </c>
      <c r="H43" s="285">
        <v>4.9999999999999989E-2</v>
      </c>
      <c r="I43" s="285">
        <v>0.25</v>
      </c>
      <c r="J43" s="285">
        <v>0</v>
      </c>
      <c r="K43" s="285">
        <v>2.2000000000000002</v>
      </c>
      <c r="L43" s="285">
        <v>6.0000000000000497E-2</v>
      </c>
      <c r="M43" s="285">
        <v>0</v>
      </c>
      <c r="N43" s="285">
        <v>0</v>
      </c>
      <c r="O43" s="285">
        <v>0</v>
      </c>
      <c r="P43" s="285">
        <v>0</v>
      </c>
      <c r="Q43" s="285">
        <v>0</v>
      </c>
      <c r="R43" s="285">
        <v>0</v>
      </c>
      <c r="S43" s="285">
        <v>0</v>
      </c>
      <c r="T43" s="285">
        <v>4.05</v>
      </c>
      <c r="U43" s="285">
        <v>0.66000000000000014</v>
      </c>
      <c r="V43" s="285">
        <v>0</v>
      </c>
      <c r="W43" s="285">
        <v>0</v>
      </c>
      <c r="X43" s="285">
        <v>0</v>
      </c>
      <c r="Y43" s="285">
        <v>0</v>
      </c>
      <c r="Z43" s="285">
        <v>0</v>
      </c>
      <c r="AA43" s="285">
        <v>0</v>
      </c>
      <c r="AB43" s="285">
        <v>0</v>
      </c>
      <c r="AC43" s="285">
        <v>0</v>
      </c>
    </row>
    <row r="44" spans="1:29" ht="17.25" customHeight="1">
      <c r="A44" s="133" t="s">
        <v>1186</v>
      </c>
      <c r="B44" s="140" t="s">
        <v>1238</v>
      </c>
      <c r="C44" s="133" t="s">
        <v>53</v>
      </c>
      <c r="D44" s="283">
        <v>0</v>
      </c>
      <c r="E44" s="285">
        <v>0</v>
      </c>
      <c r="F44" s="285">
        <v>0</v>
      </c>
      <c r="G44" s="285">
        <v>0</v>
      </c>
      <c r="H44" s="285">
        <v>0</v>
      </c>
      <c r="I44" s="285">
        <v>0</v>
      </c>
      <c r="J44" s="285">
        <v>0</v>
      </c>
      <c r="K44" s="285">
        <v>0</v>
      </c>
      <c r="L44" s="285">
        <v>0</v>
      </c>
      <c r="M44" s="285">
        <v>0</v>
      </c>
      <c r="N44" s="285">
        <v>0</v>
      </c>
      <c r="O44" s="285">
        <v>0</v>
      </c>
      <c r="P44" s="285">
        <v>0</v>
      </c>
      <c r="Q44" s="285">
        <v>0</v>
      </c>
      <c r="R44" s="285">
        <v>0</v>
      </c>
      <c r="S44" s="285">
        <v>0</v>
      </c>
      <c r="T44" s="285">
        <v>0</v>
      </c>
      <c r="U44" s="285">
        <v>0</v>
      </c>
      <c r="V44" s="285">
        <v>0</v>
      </c>
      <c r="W44" s="285">
        <v>0</v>
      </c>
      <c r="X44" s="285">
        <v>0</v>
      </c>
      <c r="Y44" s="285">
        <v>0</v>
      </c>
      <c r="Z44" s="285">
        <v>0</v>
      </c>
      <c r="AA44" s="285">
        <v>0</v>
      </c>
      <c r="AB44" s="285">
        <v>0</v>
      </c>
      <c r="AC44" s="285">
        <v>0</v>
      </c>
    </row>
    <row r="45" spans="1:29" ht="19.149999999999999" customHeight="1">
      <c r="E45" s="142"/>
      <c r="F45" s="143"/>
      <c r="G45" s="143"/>
      <c r="H45" s="143"/>
      <c r="I45" s="143"/>
      <c r="J45" s="143"/>
      <c r="K45" s="143"/>
      <c r="L45" s="143"/>
      <c r="M45" s="143"/>
    </row>
    <row r="46" spans="1:29">
      <c r="F46" s="142"/>
    </row>
  </sheetData>
  <mergeCells count="8">
    <mergeCell ref="A1:B1"/>
    <mergeCell ref="A3:M3"/>
    <mergeCell ref="A4:A5"/>
    <mergeCell ref="B4:B5"/>
    <mergeCell ref="C4:C5"/>
    <mergeCell ref="D4:D5"/>
    <mergeCell ref="E4:AC4"/>
    <mergeCell ref="A2:I2"/>
  </mergeCells>
  <printOptions horizontalCentered="1" verticalCentered="1"/>
  <pageMargins left="0.59055118110236227" right="0.59055118110236227" top="0.39370078740157483" bottom="0.39370078740157483" header="0.31496062992125984" footer="0.31496062992125984"/>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1"/>
  <sheetViews>
    <sheetView topLeftCell="J1" workbookViewId="0">
      <selection activeCell="AB12" sqref="AB12"/>
    </sheetView>
  </sheetViews>
  <sheetFormatPr defaultRowHeight="12.75"/>
  <cols>
    <col min="1" max="1" width="5.28515625" style="3" customWidth="1"/>
    <col min="2" max="2" width="30.42578125" style="3" customWidth="1"/>
    <col min="3" max="3" width="6" style="3" bestFit="1" customWidth="1"/>
    <col min="4" max="4" width="7.28515625" style="3" customWidth="1"/>
    <col min="5" max="7" width="7.85546875" style="3" customWidth="1"/>
    <col min="8" max="8" width="7.85546875" style="94" customWidth="1"/>
    <col min="9" max="9" width="7.85546875" style="3" customWidth="1"/>
    <col min="10" max="29" width="8.140625" style="3" customWidth="1"/>
    <col min="30" max="256" width="9.140625" style="3"/>
    <col min="257" max="257" width="5.28515625" style="3" customWidth="1"/>
    <col min="258" max="258" width="30.42578125" style="3" customWidth="1"/>
    <col min="259" max="259" width="6" style="3" bestFit="1" customWidth="1"/>
    <col min="260" max="260" width="7.28515625" style="3" customWidth="1"/>
    <col min="261" max="275" width="7.85546875" style="3" customWidth="1"/>
    <col min="276" max="279" width="7" style="3" customWidth="1"/>
    <col min="280" max="280" width="9.140625" style="3" customWidth="1"/>
    <col min="281" max="285" width="7" style="3" customWidth="1"/>
    <col min="286" max="512" width="9.140625" style="3"/>
    <col min="513" max="513" width="5.28515625" style="3" customWidth="1"/>
    <col min="514" max="514" width="30.42578125" style="3" customWidth="1"/>
    <col min="515" max="515" width="6" style="3" bestFit="1" customWidth="1"/>
    <col min="516" max="516" width="7.28515625" style="3" customWidth="1"/>
    <col min="517" max="531" width="7.85546875" style="3" customWidth="1"/>
    <col min="532" max="535" width="7" style="3" customWidth="1"/>
    <col min="536" max="536" width="9.140625" style="3" customWidth="1"/>
    <col min="537" max="541" width="7" style="3" customWidth="1"/>
    <col min="542" max="768" width="9.140625" style="3"/>
    <col min="769" max="769" width="5.28515625" style="3" customWidth="1"/>
    <col min="770" max="770" width="30.42578125" style="3" customWidth="1"/>
    <col min="771" max="771" width="6" style="3" bestFit="1" customWidth="1"/>
    <col min="772" max="772" width="7.28515625" style="3" customWidth="1"/>
    <col min="773" max="787" width="7.85546875" style="3" customWidth="1"/>
    <col min="788" max="791" width="7" style="3" customWidth="1"/>
    <col min="792" max="792" width="9.140625" style="3" customWidth="1"/>
    <col min="793" max="797" width="7" style="3" customWidth="1"/>
    <col min="798" max="1024" width="9.140625" style="3"/>
    <col min="1025" max="1025" width="5.28515625" style="3" customWidth="1"/>
    <col min="1026" max="1026" width="30.42578125" style="3" customWidth="1"/>
    <col min="1027" max="1027" width="6" style="3" bestFit="1" customWidth="1"/>
    <col min="1028" max="1028" width="7.28515625" style="3" customWidth="1"/>
    <col min="1029" max="1043" width="7.85546875" style="3" customWidth="1"/>
    <col min="1044" max="1047" width="7" style="3" customWidth="1"/>
    <col min="1048" max="1048" width="9.140625" style="3" customWidth="1"/>
    <col min="1049" max="1053" width="7" style="3" customWidth="1"/>
    <col min="1054" max="1280" width="9.140625" style="3"/>
    <col min="1281" max="1281" width="5.28515625" style="3" customWidth="1"/>
    <col min="1282" max="1282" width="30.42578125" style="3" customWidth="1"/>
    <col min="1283" max="1283" width="6" style="3" bestFit="1" customWidth="1"/>
    <col min="1284" max="1284" width="7.28515625" style="3" customWidth="1"/>
    <col min="1285" max="1299" width="7.85546875" style="3" customWidth="1"/>
    <col min="1300" max="1303" width="7" style="3" customWidth="1"/>
    <col min="1304" max="1304" width="9.140625" style="3" customWidth="1"/>
    <col min="1305" max="1309" width="7" style="3" customWidth="1"/>
    <col min="1310" max="1536" width="9.140625" style="3"/>
    <col min="1537" max="1537" width="5.28515625" style="3" customWidth="1"/>
    <col min="1538" max="1538" width="30.42578125" style="3" customWidth="1"/>
    <col min="1539" max="1539" width="6" style="3" bestFit="1" customWidth="1"/>
    <col min="1540" max="1540" width="7.28515625" style="3" customWidth="1"/>
    <col min="1541" max="1555" width="7.85546875" style="3" customWidth="1"/>
    <col min="1556" max="1559" width="7" style="3" customWidth="1"/>
    <col min="1560" max="1560" width="9.140625" style="3" customWidth="1"/>
    <col min="1561" max="1565" width="7" style="3" customWidth="1"/>
    <col min="1566" max="1792" width="9.140625" style="3"/>
    <col min="1793" max="1793" width="5.28515625" style="3" customWidth="1"/>
    <col min="1794" max="1794" width="30.42578125" style="3" customWidth="1"/>
    <col min="1795" max="1795" width="6" style="3" bestFit="1" customWidth="1"/>
    <col min="1796" max="1796" width="7.28515625" style="3" customWidth="1"/>
    <col min="1797" max="1811" width="7.85546875" style="3" customWidth="1"/>
    <col min="1812" max="1815" width="7" style="3" customWidth="1"/>
    <col min="1816" max="1816" width="9.140625" style="3" customWidth="1"/>
    <col min="1817" max="1821" width="7" style="3" customWidth="1"/>
    <col min="1822" max="2048" width="9.140625" style="3"/>
    <col min="2049" max="2049" width="5.28515625" style="3" customWidth="1"/>
    <col min="2050" max="2050" width="30.42578125" style="3" customWidth="1"/>
    <col min="2051" max="2051" width="6" style="3" bestFit="1" customWidth="1"/>
    <col min="2052" max="2052" width="7.28515625" style="3" customWidth="1"/>
    <col min="2053" max="2067" width="7.85546875" style="3" customWidth="1"/>
    <col min="2068" max="2071" width="7" style="3" customWidth="1"/>
    <col min="2072" max="2072" width="9.140625" style="3" customWidth="1"/>
    <col min="2073" max="2077" width="7" style="3" customWidth="1"/>
    <col min="2078" max="2304" width="9.140625" style="3"/>
    <col min="2305" max="2305" width="5.28515625" style="3" customWidth="1"/>
    <col min="2306" max="2306" width="30.42578125" style="3" customWidth="1"/>
    <col min="2307" max="2307" width="6" style="3" bestFit="1" customWidth="1"/>
    <col min="2308" max="2308" width="7.28515625" style="3" customWidth="1"/>
    <col min="2309" max="2323" width="7.85546875" style="3" customWidth="1"/>
    <col min="2324" max="2327" width="7" style="3" customWidth="1"/>
    <col min="2328" max="2328" width="9.140625" style="3" customWidth="1"/>
    <col min="2329" max="2333" width="7" style="3" customWidth="1"/>
    <col min="2334" max="2560" width="9.140625" style="3"/>
    <col min="2561" max="2561" width="5.28515625" style="3" customWidth="1"/>
    <col min="2562" max="2562" width="30.42578125" style="3" customWidth="1"/>
    <col min="2563" max="2563" width="6" style="3" bestFit="1" customWidth="1"/>
    <col min="2564" max="2564" width="7.28515625" style="3" customWidth="1"/>
    <col min="2565" max="2579" width="7.85546875" style="3" customWidth="1"/>
    <col min="2580" max="2583" width="7" style="3" customWidth="1"/>
    <col min="2584" max="2584" width="9.140625" style="3" customWidth="1"/>
    <col min="2585" max="2589" width="7" style="3" customWidth="1"/>
    <col min="2590" max="2816" width="9.140625" style="3"/>
    <col min="2817" max="2817" width="5.28515625" style="3" customWidth="1"/>
    <col min="2818" max="2818" width="30.42578125" style="3" customWidth="1"/>
    <col min="2819" max="2819" width="6" style="3" bestFit="1" customWidth="1"/>
    <col min="2820" max="2820" width="7.28515625" style="3" customWidth="1"/>
    <col min="2821" max="2835" width="7.85546875" style="3" customWidth="1"/>
    <col min="2836" max="2839" width="7" style="3" customWidth="1"/>
    <col min="2840" max="2840" width="9.140625" style="3" customWidth="1"/>
    <col min="2841" max="2845" width="7" style="3" customWidth="1"/>
    <col min="2846" max="3072" width="9.140625" style="3"/>
    <col min="3073" max="3073" width="5.28515625" style="3" customWidth="1"/>
    <col min="3074" max="3074" width="30.42578125" style="3" customWidth="1"/>
    <col min="3075" max="3075" width="6" style="3" bestFit="1" customWidth="1"/>
    <col min="3076" max="3076" width="7.28515625" style="3" customWidth="1"/>
    <col min="3077" max="3091" width="7.85546875" style="3" customWidth="1"/>
    <col min="3092" max="3095" width="7" style="3" customWidth="1"/>
    <col min="3096" max="3096" width="9.140625" style="3" customWidth="1"/>
    <col min="3097" max="3101" width="7" style="3" customWidth="1"/>
    <col min="3102" max="3328" width="9.140625" style="3"/>
    <col min="3329" max="3329" width="5.28515625" style="3" customWidth="1"/>
    <col min="3330" max="3330" width="30.42578125" style="3" customWidth="1"/>
    <col min="3331" max="3331" width="6" style="3" bestFit="1" customWidth="1"/>
    <col min="3332" max="3332" width="7.28515625" style="3" customWidth="1"/>
    <col min="3333" max="3347" width="7.85546875" style="3" customWidth="1"/>
    <col min="3348" max="3351" width="7" style="3" customWidth="1"/>
    <col min="3352" max="3352" width="9.140625" style="3" customWidth="1"/>
    <col min="3353" max="3357" width="7" style="3" customWidth="1"/>
    <col min="3358" max="3584" width="9.140625" style="3"/>
    <col min="3585" max="3585" width="5.28515625" style="3" customWidth="1"/>
    <col min="3586" max="3586" width="30.42578125" style="3" customWidth="1"/>
    <col min="3587" max="3587" width="6" style="3" bestFit="1" customWidth="1"/>
    <col min="3588" max="3588" width="7.28515625" style="3" customWidth="1"/>
    <col min="3589" max="3603" width="7.85546875" style="3" customWidth="1"/>
    <col min="3604" max="3607" width="7" style="3" customWidth="1"/>
    <col min="3608" max="3608" width="9.140625" style="3" customWidth="1"/>
    <col min="3609" max="3613" width="7" style="3" customWidth="1"/>
    <col min="3614" max="3840" width="9.140625" style="3"/>
    <col min="3841" max="3841" width="5.28515625" style="3" customWidth="1"/>
    <col min="3842" max="3842" width="30.42578125" style="3" customWidth="1"/>
    <col min="3843" max="3843" width="6" style="3" bestFit="1" customWidth="1"/>
    <col min="3844" max="3844" width="7.28515625" style="3" customWidth="1"/>
    <col min="3845" max="3859" width="7.85546875" style="3" customWidth="1"/>
    <col min="3860" max="3863" width="7" style="3" customWidth="1"/>
    <col min="3864" max="3864" width="9.140625" style="3" customWidth="1"/>
    <col min="3865" max="3869" width="7" style="3" customWidth="1"/>
    <col min="3870" max="4096" width="9.140625" style="3"/>
    <col min="4097" max="4097" width="5.28515625" style="3" customWidth="1"/>
    <col min="4098" max="4098" width="30.42578125" style="3" customWidth="1"/>
    <col min="4099" max="4099" width="6" style="3" bestFit="1" customWidth="1"/>
    <col min="4100" max="4100" width="7.28515625" style="3" customWidth="1"/>
    <col min="4101" max="4115" width="7.85546875" style="3" customWidth="1"/>
    <col min="4116" max="4119" width="7" style="3" customWidth="1"/>
    <col min="4120" max="4120" width="9.140625" style="3" customWidth="1"/>
    <col min="4121" max="4125" width="7" style="3" customWidth="1"/>
    <col min="4126" max="4352" width="9.140625" style="3"/>
    <col min="4353" max="4353" width="5.28515625" style="3" customWidth="1"/>
    <col min="4354" max="4354" width="30.42578125" style="3" customWidth="1"/>
    <col min="4355" max="4355" width="6" style="3" bestFit="1" customWidth="1"/>
    <col min="4356" max="4356" width="7.28515625" style="3" customWidth="1"/>
    <col min="4357" max="4371" width="7.85546875" style="3" customWidth="1"/>
    <col min="4372" max="4375" width="7" style="3" customWidth="1"/>
    <col min="4376" max="4376" width="9.140625" style="3" customWidth="1"/>
    <col min="4377" max="4381" width="7" style="3" customWidth="1"/>
    <col min="4382" max="4608" width="9.140625" style="3"/>
    <col min="4609" max="4609" width="5.28515625" style="3" customWidth="1"/>
    <col min="4610" max="4610" width="30.42578125" style="3" customWidth="1"/>
    <col min="4611" max="4611" width="6" style="3" bestFit="1" customWidth="1"/>
    <col min="4612" max="4612" width="7.28515625" style="3" customWidth="1"/>
    <col min="4613" max="4627" width="7.85546875" style="3" customWidth="1"/>
    <col min="4628" max="4631" width="7" style="3" customWidth="1"/>
    <col min="4632" max="4632" width="9.140625" style="3" customWidth="1"/>
    <col min="4633" max="4637" width="7" style="3" customWidth="1"/>
    <col min="4638" max="4864" width="9.140625" style="3"/>
    <col min="4865" max="4865" width="5.28515625" style="3" customWidth="1"/>
    <col min="4866" max="4866" width="30.42578125" style="3" customWidth="1"/>
    <col min="4867" max="4867" width="6" style="3" bestFit="1" customWidth="1"/>
    <col min="4868" max="4868" width="7.28515625" style="3" customWidth="1"/>
    <col min="4869" max="4883" width="7.85546875" style="3" customWidth="1"/>
    <col min="4884" max="4887" width="7" style="3" customWidth="1"/>
    <col min="4888" max="4888" width="9.140625" style="3" customWidth="1"/>
    <col min="4889" max="4893" width="7" style="3" customWidth="1"/>
    <col min="4894" max="5120" width="9.140625" style="3"/>
    <col min="5121" max="5121" width="5.28515625" style="3" customWidth="1"/>
    <col min="5122" max="5122" width="30.42578125" style="3" customWidth="1"/>
    <col min="5123" max="5123" width="6" style="3" bestFit="1" customWidth="1"/>
    <col min="5124" max="5124" width="7.28515625" style="3" customWidth="1"/>
    <col min="5125" max="5139" width="7.85546875" style="3" customWidth="1"/>
    <col min="5140" max="5143" width="7" style="3" customWidth="1"/>
    <col min="5144" max="5144" width="9.140625" style="3" customWidth="1"/>
    <col min="5145" max="5149" width="7" style="3" customWidth="1"/>
    <col min="5150" max="5376" width="9.140625" style="3"/>
    <col min="5377" max="5377" width="5.28515625" style="3" customWidth="1"/>
    <col min="5378" max="5378" width="30.42578125" style="3" customWidth="1"/>
    <col min="5379" max="5379" width="6" style="3" bestFit="1" customWidth="1"/>
    <col min="5380" max="5380" width="7.28515625" style="3" customWidth="1"/>
    <col min="5381" max="5395" width="7.85546875" style="3" customWidth="1"/>
    <col min="5396" max="5399" width="7" style="3" customWidth="1"/>
    <col min="5400" max="5400" width="9.140625" style="3" customWidth="1"/>
    <col min="5401" max="5405" width="7" style="3" customWidth="1"/>
    <col min="5406" max="5632" width="9.140625" style="3"/>
    <col min="5633" max="5633" width="5.28515625" style="3" customWidth="1"/>
    <col min="5634" max="5634" width="30.42578125" style="3" customWidth="1"/>
    <col min="5635" max="5635" width="6" style="3" bestFit="1" customWidth="1"/>
    <col min="5636" max="5636" width="7.28515625" style="3" customWidth="1"/>
    <col min="5637" max="5651" width="7.85546875" style="3" customWidth="1"/>
    <col min="5652" max="5655" width="7" style="3" customWidth="1"/>
    <col min="5656" max="5656" width="9.140625" style="3" customWidth="1"/>
    <col min="5657" max="5661" width="7" style="3" customWidth="1"/>
    <col min="5662" max="5888" width="9.140625" style="3"/>
    <col min="5889" max="5889" width="5.28515625" style="3" customWidth="1"/>
    <col min="5890" max="5890" width="30.42578125" style="3" customWidth="1"/>
    <col min="5891" max="5891" width="6" style="3" bestFit="1" customWidth="1"/>
    <col min="5892" max="5892" width="7.28515625" style="3" customWidth="1"/>
    <col min="5893" max="5907" width="7.85546875" style="3" customWidth="1"/>
    <col min="5908" max="5911" width="7" style="3" customWidth="1"/>
    <col min="5912" max="5912" width="9.140625" style="3" customWidth="1"/>
    <col min="5913" max="5917" width="7" style="3" customWidth="1"/>
    <col min="5918" max="6144" width="9.140625" style="3"/>
    <col min="6145" max="6145" width="5.28515625" style="3" customWidth="1"/>
    <col min="6146" max="6146" width="30.42578125" style="3" customWidth="1"/>
    <col min="6147" max="6147" width="6" style="3" bestFit="1" customWidth="1"/>
    <col min="6148" max="6148" width="7.28515625" style="3" customWidth="1"/>
    <col min="6149" max="6163" width="7.85546875" style="3" customWidth="1"/>
    <col min="6164" max="6167" width="7" style="3" customWidth="1"/>
    <col min="6168" max="6168" width="9.140625" style="3" customWidth="1"/>
    <col min="6169" max="6173" width="7" style="3" customWidth="1"/>
    <col min="6174" max="6400" width="9.140625" style="3"/>
    <col min="6401" max="6401" width="5.28515625" style="3" customWidth="1"/>
    <col min="6402" max="6402" width="30.42578125" style="3" customWidth="1"/>
    <col min="6403" max="6403" width="6" style="3" bestFit="1" customWidth="1"/>
    <col min="6404" max="6404" width="7.28515625" style="3" customWidth="1"/>
    <col min="6405" max="6419" width="7.85546875" style="3" customWidth="1"/>
    <col min="6420" max="6423" width="7" style="3" customWidth="1"/>
    <col min="6424" max="6424" width="9.140625" style="3" customWidth="1"/>
    <col min="6425" max="6429" width="7" style="3" customWidth="1"/>
    <col min="6430" max="6656" width="9.140625" style="3"/>
    <col min="6657" max="6657" width="5.28515625" style="3" customWidth="1"/>
    <col min="6658" max="6658" width="30.42578125" style="3" customWidth="1"/>
    <col min="6659" max="6659" width="6" style="3" bestFit="1" customWidth="1"/>
    <col min="6660" max="6660" width="7.28515625" style="3" customWidth="1"/>
    <col min="6661" max="6675" width="7.85546875" style="3" customWidth="1"/>
    <col min="6676" max="6679" width="7" style="3" customWidth="1"/>
    <col min="6680" max="6680" width="9.140625" style="3" customWidth="1"/>
    <col min="6681" max="6685" width="7" style="3" customWidth="1"/>
    <col min="6686" max="6912" width="9.140625" style="3"/>
    <col min="6913" max="6913" width="5.28515625" style="3" customWidth="1"/>
    <col min="6914" max="6914" width="30.42578125" style="3" customWidth="1"/>
    <col min="6915" max="6915" width="6" style="3" bestFit="1" customWidth="1"/>
    <col min="6916" max="6916" width="7.28515625" style="3" customWidth="1"/>
    <col min="6917" max="6931" width="7.85546875" style="3" customWidth="1"/>
    <col min="6932" max="6935" width="7" style="3" customWidth="1"/>
    <col min="6936" max="6936" width="9.140625" style="3" customWidth="1"/>
    <col min="6937" max="6941" width="7" style="3" customWidth="1"/>
    <col min="6942" max="7168" width="9.140625" style="3"/>
    <col min="7169" max="7169" width="5.28515625" style="3" customWidth="1"/>
    <col min="7170" max="7170" width="30.42578125" style="3" customWidth="1"/>
    <col min="7171" max="7171" width="6" style="3" bestFit="1" customWidth="1"/>
    <col min="7172" max="7172" width="7.28515625" style="3" customWidth="1"/>
    <col min="7173" max="7187" width="7.85546875" style="3" customWidth="1"/>
    <col min="7188" max="7191" width="7" style="3" customWidth="1"/>
    <col min="7192" max="7192" width="9.140625" style="3" customWidth="1"/>
    <col min="7193" max="7197" width="7" style="3" customWidth="1"/>
    <col min="7198" max="7424" width="9.140625" style="3"/>
    <col min="7425" max="7425" width="5.28515625" style="3" customWidth="1"/>
    <col min="7426" max="7426" width="30.42578125" style="3" customWidth="1"/>
    <col min="7427" max="7427" width="6" style="3" bestFit="1" customWidth="1"/>
    <col min="7428" max="7428" width="7.28515625" style="3" customWidth="1"/>
    <col min="7429" max="7443" width="7.85546875" style="3" customWidth="1"/>
    <col min="7444" max="7447" width="7" style="3" customWidth="1"/>
    <col min="7448" max="7448" width="9.140625" style="3" customWidth="1"/>
    <col min="7449" max="7453" width="7" style="3" customWidth="1"/>
    <col min="7454" max="7680" width="9.140625" style="3"/>
    <col min="7681" max="7681" width="5.28515625" style="3" customWidth="1"/>
    <col min="7682" max="7682" width="30.42578125" style="3" customWidth="1"/>
    <col min="7683" max="7683" width="6" style="3" bestFit="1" customWidth="1"/>
    <col min="7684" max="7684" width="7.28515625" style="3" customWidth="1"/>
    <col min="7685" max="7699" width="7.85546875" style="3" customWidth="1"/>
    <col min="7700" max="7703" width="7" style="3" customWidth="1"/>
    <col min="7704" max="7704" width="9.140625" style="3" customWidth="1"/>
    <col min="7705" max="7709" width="7" style="3" customWidth="1"/>
    <col min="7710" max="7936" width="9.140625" style="3"/>
    <col min="7937" max="7937" width="5.28515625" style="3" customWidth="1"/>
    <col min="7938" max="7938" width="30.42578125" style="3" customWidth="1"/>
    <col min="7939" max="7939" width="6" style="3" bestFit="1" customWidth="1"/>
    <col min="7940" max="7940" width="7.28515625" style="3" customWidth="1"/>
    <col min="7941" max="7955" width="7.85546875" style="3" customWidth="1"/>
    <col min="7956" max="7959" width="7" style="3" customWidth="1"/>
    <col min="7960" max="7960" width="9.140625" style="3" customWidth="1"/>
    <col min="7961" max="7965" width="7" style="3" customWidth="1"/>
    <col min="7966" max="8192" width="9.140625" style="3"/>
    <col min="8193" max="8193" width="5.28515625" style="3" customWidth="1"/>
    <col min="8194" max="8194" width="30.42578125" style="3" customWidth="1"/>
    <col min="8195" max="8195" width="6" style="3" bestFit="1" customWidth="1"/>
    <col min="8196" max="8196" width="7.28515625" style="3" customWidth="1"/>
    <col min="8197" max="8211" width="7.85546875" style="3" customWidth="1"/>
    <col min="8212" max="8215" width="7" style="3" customWidth="1"/>
    <col min="8216" max="8216" width="9.140625" style="3" customWidth="1"/>
    <col min="8217" max="8221" width="7" style="3" customWidth="1"/>
    <col min="8222" max="8448" width="9.140625" style="3"/>
    <col min="8449" max="8449" width="5.28515625" style="3" customWidth="1"/>
    <col min="8450" max="8450" width="30.42578125" style="3" customWidth="1"/>
    <col min="8451" max="8451" width="6" style="3" bestFit="1" customWidth="1"/>
    <col min="8452" max="8452" width="7.28515625" style="3" customWidth="1"/>
    <col min="8453" max="8467" width="7.85546875" style="3" customWidth="1"/>
    <col min="8468" max="8471" width="7" style="3" customWidth="1"/>
    <col min="8472" max="8472" width="9.140625" style="3" customWidth="1"/>
    <col min="8473" max="8477" width="7" style="3" customWidth="1"/>
    <col min="8478" max="8704" width="9.140625" style="3"/>
    <col min="8705" max="8705" width="5.28515625" style="3" customWidth="1"/>
    <col min="8706" max="8706" width="30.42578125" style="3" customWidth="1"/>
    <col min="8707" max="8707" width="6" style="3" bestFit="1" customWidth="1"/>
    <col min="8708" max="8708" width="7.28515625" style="3" customWidth="1"/>
    <col min="8709" max="8723" width="7.85546875" style="3" customWidth="1"/>
    <col min="8724" max="8727" width="7" style="3" customWidth="1"/>
    <col min="8728" max="8728" width="9.140625" style="3" customWidth="1"/>
    <col min="8729" max="8733" width="7" style="3" customWidth="1"/>
    <col min="8734" max="8960" width="9.140625" style="3"/>
    <col min="8961" max="8961" width="5.28515625" style="3" customWidth="1"/>
    <col min="8962" max="8962" width="30.42578125" style="3" customWidth="1"/>
    <col min="8963" max="8963" width="6" style="3" bestFit="1" customWidth="1"/>
    <col min="8964" max="8964" width="7.28515625" style="3" customWidth="1"/>
    <col min="8965" max="8979" width="7.85546875" style="3" customWidth="1"/>
    <col min="8980" max="8983" width="7" style="3" customWidth="1"/>
    <col min="8984" max="8984" width="9.140625" style="3" customWidth="1"/>
    <col min="8985" max="8989" width="7" style="3" customWidth="1"/>
    <col min="8990" max="9216" width="9.140625" style="3"/>
    <col min="9217" max="9217" width="5.28515625" style="3" customWidth="1"/>
    <col min="9218" max="9218" width="30.42578125" style="3" customWidth="1"/>
    <col min="9219" max="9219" width="6" style="3" bestFit="1" customWidth="1"/>
    <col min="9220" max="9220" width="7.28515625" style="3" customWidth="1"/>
    <col min="9221" max="9235" width="7.85546875" style="3" customWidth="1"/>
    <col min="9236" max="9239" width="7" style="3" customWidth="1"/>
    <col min="9240" max="9240" width="9.140625" style="3" customWidth="1"/>
    <col min="9241" max="9245" width="7" style="3" customWidth="1"/>
    <col min="9246" max="9472" width="9.140625" style="3"/>
    <col min="9473" max="9473" width="5.28515625" style="3" customWidth="1"/>
    <col min="9474" max="9474" width="30.42578125" style="3" customWidth="1"/>
    <col min="9475" max="9475" width="6" style="3" bestFit="1" customWidth="1"/>
    <col min="9476" max="9476" width="7.28515625" style="3" customWidth="1"/>
    <col min="9477" max="9491" width="7.85546875" style="3" customWidth="1"/>
    <col min="9492" max="9495" width="7" style="3" customWidth="1"/>
    <col min="9496" max="9496" width="9.140625" style="3" customWidth="1"/>
    <col min="9497" max="9501" width="7" style="3" customWidth="1"/>
    <col min="9502" max="9728" width="9.140625" style="3"/>
    <col min="9729" max="9729" width="5.28515625" style="3" customWidth="1"/>
    <col min="9730" max="9730" width="30.42578125" style="3" customWidth="1"/>
    <col min="9731" max="9731" width="6" style="3" bestFit="1" customWidth="1"/>
    <col min="9732" max="9732" width="7.28515625" style="3" customWidth="1"/>
    <col min="9733" max="9747" width="7.85546875" style="3" customWidth="1"/>
    <col min="9748" max="9751" width="7" style="3" customWidth="1"/>
    <col min="9752" max="9752" width="9.140625" style="3" customWidth="1"/>
    <col min="9753" max="9757" width="7" style="3" customWidth="1"/>
    <col min="9758" max="9984" width="9.140625" style="3"/>
    <col min="9985" max="9985" width="5.28515625" style="3" customWidth="1"/>
    <col min="9986" max="9986" width="30.42578125" style="3" customWidth="1"/>
    <col min="9987" max="9987" width="6" style="3" bestFit="1" customWidth="1"/>
    <col min="9988" max="9988" width="7.28515625" style="3" customWidth="1"/>
    <col min="9989" max="10003" width="7.85546875" style="3" customWidth="1"/>
    <col min="10004" max="10007" width="7" style="3" customWidth="1"/>
    <col min="10008" max="10008" width="9.140625" style="3" customWidth="1"/>
    <col min="10009" max="10013" width="7" style="3" customWidth="1"/>
    <col min="10014" max="10240" width="9.140625" style="3"/>
    <col min="10241" max="10241" width="5.28515625" style="3" customWidth="1"/>
    <col min="10242" max="10242" width="30.42578125" style="3" customWidth="1"/>
    <col min="10243" max="10243" width="6" style="3" bestFit="1" customWidth="1"/>
    <col min="10244" max="10244" width="7.28515625" style="3" customWidth="1"/>
    <col min="10245" max="10259" width="7.85546875" style="3" customWidth="1"/>
    <col min="10260" max="10263" width="7" style="3" customWidth="1"/>
    <col min="10264" max="10264" width="9.140625" style="3" customWidth="1"/>
    <col min="10265" max="10269" width="7" style="3" customWidth="1"/>
    <col min="10270" max="10496" width="9.140625" style="3"/>
    <col min="10497" max="10497" width="5.28515625" style="3" customWidth="1"/>
    <col min="10498" max="10498" width="30.42578125" style="3" customWidth="1"/>
    <col min="10499" max="10499" width="6" style="3" bestFit="1" customWidth="1"/>
    <col min="10500" max="10500" width="7.28515625" style="3" customWidth="1"/>
    <col min="10501" max="10515" width="7.85546875" style="3" customWidth="1"/>
    <col min="10516" max="10519" width="7" style="3" customWidth="1"/>
    <col min="10520" max="10520" width="9.140625" style="3" customWidth="1"/>
    <col min="10521" max="10525" width="7" style="3" customWidth="1"/>
    <col min="10526" max="10752" width="9.140625" style="3"/>
    <col min="10753" max="10753" width="5.28515625" style="3" customWidth="1"/>
    <col min="10754" max="10754" width="30.42578125" style="3" customWidth="1"/>
    <col min="10755" max="10755" width="6" style="3" bestFit="1" customWidth="1"/>
    <col min="10756" max="10756" width="7.28515625" style="3" customWidth="1"/>
    <col min="10757" max="10771" width="7.85546875" style="3" customWidth="1"/>
    <col min="10772" max="10775" width="7" style="3" customWidth="1"/>
    <col min="10776" max="10776" width="9.140625" style="3" customWidth="1"/>
    <col min="10777" max="10781" width="7" style="3" customWidth="1"/>
    <col min="10782" max="11008" width="9.140625" style="3"/>
    <col min="11009" max="11009" width="5.28515625" style="3" customWidth="1"/>
    <col min="11010" max="11010" width="30.42578125" style="3" customWidth="1"/>
    <col min="11011" max="11011" width="6" style="3" bestFit="1" customWidth="1"/>
    <col min="11012" max="11012" width="7.28515625" style="3" customWidth="1"/>
    <col min="11013" max="11027" width="7.85546875" style="3" customWidth="1"/>
    <col min="11028" max="11031" width="7" style="3" customWidth="1"/>
    <col min="11032" max="11032" width="9.140625" style="3" customWidth="1"/>
    <col min="11033" max="11037" width="7" style="3" customWidth="1"/>
    <col min="11038" max="11264" width="9.140625" style="3"/>
    <col min="11265" max="11265" width="5.28515625" style="3" customWidth="1"/>
    <col min="11266" max="11266" width="30.42578125" style="3" customWidth="1"/>
    <col min="11267" max="11267" width="6" style="3" bestFit="1" customWidth="1"/>
    <col min="11268" max="11268" width="7.28515625" style="3" customWidth="1"/>
    <col min="11269" max="11283" width="7.85546875" style="3" customWidth="1"/>
    <col min="11284" max="11287" width="7" style="3" customWidth="1"/>
    <col min="11288" max="11288" width="9.140625" style="3" customWidth="1"/>
    <col min="11289" max="11293" width="7" style="3" customWidth="1"/>
    <col min="11294" max="11520" width="9.140625" style="3"/>
    <col min="11521" max="11521" width="5.28515625" style="3" customWidth="1"/>
    <col min="11522" max="11522" width="30.42578125" style="3" customWidth="1"/>
    <col min="11523" max="11523" width="6" style="3" bestFit="1" customWidth="1"/>
    <col min="11524" max="11524" width="7.28515625" style="3" customWidth="1"/>
    <col min="11525" max="11539" width="7.85546875" style="3" customWidth="1"/>
    <col min="11540" max="11543" width="7" style="3" customWidth="1"/>
    <col min="11544" max="11544" width="9.140625" style="3" customWidth="1"/>
    <col min="11545" max="11549" width="7" style="3" customWidth="1"/>
    <col min="11550" max="11776" width="9.140625" style="3"/>
    <col min="11777" max="11777" width="5.28515625" style="3" customWidth="1"/>
    <col min="11778" max="11778" width="30.42578125" style="3" customWidth="1"/>
    <col min="11779" max="11779" width="6" style="3" bestFit="1" customWidth="1"/>
    <col min="11780" max="11780" width="7.28515625" style="3" customWidth="1"/>
    <col min="11781" max="11795" width="7.85546875" style="3" customWidth="1"/>
    <col min="11796" max="11799" width="7" style="3" customWidth="1"/>
    <col min="11800" max="11800" width="9.140625" style="3" customWidth="1"/>
    <col min="11801" max="11805" width="7" style="3" customWidth="1"/>
    <col min="11806" max="12032" width="9.140625" style="3"/>
    <col min="12033" max="12033" width="5.28515625" style="3" customWidth="1"/>
    <col min="12034" max="12034" width="30.42578125" style="3" customWidth="1"/>
    <col min="12035" max="12035" width="6" style="3" bestFit="1" customWidth="1"/>
    <col min="12036" max="12036" width="7.28515625" style="3" customWidth="1"/>
    <col min="12037" max="12051" width="7.85546875" style="3" customWidth="1"/>
    <col min="12052" max="12055" width="7" style="3" customWidth="1"/>
    <col min="12056" max="12056" width="9.140625" style="3" customWidth="1"/>
    <col min="12057" max="12061" width="7" style="3" customWidth="1"/>
    <col min="12062" max="12288" width="9.140625" style="3"/>
    <col min="12289" max="12289" width="5.28515625" style="3" customWidth="1"/>
    <col min="12290" max="12290" width="30.42578125" style="3" customWidth="1"/>
    <col min="12291" max="12291" width="6" style="3" bestFit="1" customWidth="1"/>
    <col min="12292" max="12292" width="7.28515625" style="3" customWidth="1"/>
    <col min="12293" max="12307" width="7.85546875" style="3" customWidth="1"/>
    <col min="12308" max="12311" width="7" style="3" customWidth="1"/>
    <col min="12312" max="12312" width="9.140625" style="3" customWidth="1"/>
    <col min="12313" max="12317" width="7" style="3" customWidth="1"/>
    <col min="12318" max="12544" width="9.140625" style="3"/>
    <col min="12545" max="12545" width="5.28515625" style="3" customWidth="1"/>
    <col min="12546" max="12546" width="30.42578125" style="3" customWidth="1"/>
    <col min="12547" max="12547" width="6" style="3" bestFit="1" customWidth="1"/>
    <col min="12548" max="12548" width="7.28515625" style="3" customWidth="1"/>
    <col min="12549" max="12563" width="7.85546875" style="3" customWidth="1"/>
    <col min="12564" max="12567" width="7" style="3" customWidth="1"/>
    <col min="12568" max="12568" width="9.140625" style="3" customWidth="1"/>
    <col min="12569" max="12573" width="7" style="3" customWidth="1"/>
    <col min="12574" max="12800" width="9.140625" style="3"/>
    <col min="12801" max="12801" width="5.28515625" style="3" customWidth="1"/>
    <col min="12802" max="12802" width="30.42578125" style="3" customWidth="1"/>
    <col min="12803" max="12803" width="6" style="3" bestFit="1" customWidth="1"/>
    <col min="12804" max="12804" width="7.28515625" style="3" customWidth="1"/>
    <col min="12805" max="12819" width="7.85546875" style="3" customWidth="1"/>
    <col min="12820" max="12823" width="7" style="3" customWidth="1"/>
    <col min="12824" max="12824" width="9.140625" style="3" customWidth="1"/>
    <col min="12825" max="12829" width="7" style="3" customWidth="1"/>
    <col min="12830" max="13056" width="9.140625" style="3"/>
    <col min="13057" max="13057" width="5.28515625" style="3" customWidth="1"/>
    <col min="13058" max="13058" width="30.42578125" style="3" customWidth="1"/>
    <col min="13059" max="13059" width="6" style="3" bestFit="1" customWidth="1"/>
    <col min="13060" max="13060" width="7.28515625" style="3" customWidth="1"/>
    <col min="13061" max="13075" width="7.85546875" style="3" customWidth="1"/>
    <col min="13076" max="13079" width="7" style="3" customWidth="1"/>
    <col min="13080" max="13080" width="9.140625" style="3" customWidth="1"/>
    <col min="13081" max="13085" width="7" style="3" customWidth="1"/>
    <col min="13086" max="13312" width="9.140625" style="3"/>
    <col min="13313" max="13313" width="5.28515625" style="3" customWidth="1"/>
    <col min="13314" max="13314" width="30.42578125" style="3" customWidth="1"/>
    <col min="13315" max="13315" width="6" style="3" bestFit="1" customWidth="1"/>
    <col min="13316" max="13316" width="7.28515625" style="3" customWidth="1"/>
    <col min="13317" max="13331" width="7.85546875" style="3" customWidth="1"/>
    <col min="13332" max="13335" width="7" style="3" customWidth="1"/>
    <col min="13336" max="13336" width="9.140625" style="3" customWidth="1"/>
    <col min="13337" max="13341" width="7" style="3" customWidth="1"/>
    <col min="13342" max="13568" width="9.140625" style="3"/>
    <col min="13569" max="13569" width="5.28515625" style="3" customWidth="1"/>
    <col min="13570" max="13570" width="30.42578125" style="3" customWidth="1"/>
    <col min="13571" max="13571" width="6" style="3" bestFit="1" customWidth="1"/>
    <col min="13572" max="13572" width="7.28515625" style="3" customWidth="1"/>
    <col min="13573" max="13587" width="7.85546875" style="3" customWidth="1"/>
    <col min="13588" max="13591" width="7" style="3" customWidth="1"/>
    <col min="13592" max="13592" width="9.140625" style="3" customWidth="1"/>
    <col min="13593" max="13597" width="7" style="3" customWidth="1"/>
    <col min="13598" max="13824" width="9.140625" style="3"/>
    <col min="13825" max="13825" width="5.28515625" style="3" customWidth="1"/>
    <col min="13826" max="13826" width="30.42578125" style="3" customWidth="1"/>
    <col min="13827" max="13827" width="6" style="3" bestFit="1" customWidth="1"/>
    <col min="13828" max="13828" width="7.28515625" style="3" customWidth="1"/>
    <col min="13829" max="13843" width="7.85546875" style="3" customWidth="1"/>
    <col min="13844" max="13847" width="7" style="3" customWidth="1"/>
    <col min="13848" max="13848" width="9.140625" style="3" customWidth="1"/>
    <col min="13849" max="13853" width="7" style="3" customWidth="1"/>
    <col min="13854" max="14080" width="9.140625" style="3"/>
    <col min="14081" max="14081" width="5.28515625" style="3" customWidth="1"/>
    <col min="14082" max="14082" width="30.42578125" style="3" customWidth="1"/>
    <col min="14083" max="14083" width="6" style="3" bestFit="1" customWidth="1"/>
    <col min="14084" max="14084" width="7.28515625" style="3" customWidth="1"/>
    <col min="14085" max="14099" width="7.85546875" style="3" customWidth="1"/>
    <col min="14100" max="14103" width="7" style="3" customWidth="1"/>
    <col min="14104" max="14104" width="9.140625" style="3" customWidth="1"/>
    <col min="14105" max="14109" width="7" style="3" customWidth="1"/>
    <col min="14110" max="14336" width="9.140625" style="3"/>
    <col min="14337" max="14337" width="5.28515625" style="3" customWidth="1"/>
    <col min="14338" max="14338" width="30.42578125" style="3" customWidth="1"/>
    <col min="14339" max="14339" width="6" style="3" bestFit="1" customWidth="1"/>
    <col min="14340" max="14340" width="7.28515625" style="3" customWidth="1"/>
    <col min="14341" max="14355" width="7.85546875" style="3" customWidth="1"/>
    <col min="14356" max="14359" width="7" style="3" customWidth="1"/>
    <col min="14360" max="14360" width="9.140625" style="3" customWidth="1"/>
    <col min="14361" max="14365" width="7" style="3" customWidth="1"/>
    <col min="14366" max="14592" width="9.140625" style="3"/>
    <col min="14593" max="14593" width="5.28515625" style="3" customWidth="1"/>
    <col min="14594" max="14594" width="30.42578125" style="3" customWidth="1"/>
    <col min="14595" max="14595" width="6" style="3" bestFit="1" customWidth="1"/>
    <col min="14596" max="14596" width="7.28515625" style="3" customWidth="1"/>
    <col min="14597" max="14611" width="7.85546875" style="3" customWidth="1"/>
    <col min="14612" max="14615" width="7" style="3" customWidth="1"/>
    <col min="14616" max="14616" width="9.140625" style="3" customWidth="1"/>
    <col min="14617" max="14621" width="7" style="3" customWidth="1"/>
    <col min="14622" max="14848" width="9.140625" style="3"/>
    <col min="14849" max="14849" width="5.28515625" style="3" customWidth="1"/>
    <col min="14850" max="14850" width="30.42578125" style="3" customWidth="1"/>
    <col min="14851" max="14851" width="6" style="3" bestFit="1" customWidth="1"/>
    <col min="14852" max="14852" width="7.28515625" style="3" customWidth="1"/>
    <col min="14853" max="14867" width="7.85546875" style="3" customWidth="1"/>
    <col min="14868" max="14871" width="7" style="3" customWidth="1"/>
    <col min="14872" max="14872" width="9.140625" style="3" customWidth="1"/>
    <col min="14873" max="14877" width="7" style="3" customWidth="1"/>
    <col min="14878" max="15104" width="9.140625" style="3"/>
    <col min="15105" max="15105" width="5.28515625" style="3" customWidth="1"/>
    <col min="15106" max="15106" width="30.42578125" style="3" customWidth="1"/>
    <col min="15107" max="15107" width="6" style="3" bestFit="1" customWidth="1"/>
    <col min="15108" max="15108" width="7.28515625" style="3" customWidth="1"/>
    <col min="15109" max="15123" width="7.85546875" style="3" customWidth="1"/>
    <col min="15124" max="15127" width="7" style="3" customWidth="1"/>
    <col min="15128" max="15128" width="9.140625" style="3" customWidth="1"/>
    <col min="15129" max="15133" width="7" style="3" customWidth="1"/>
    <col min="15134" max="15360" width="9.140625" style="3"/>
    <col min="15361" max="15361" width="5.28515625" style="3" customWidth="1"/>
    <col min="15362" max="15362" width="30.42578125" style="3" customWidth="1"/>
    <col min="15363" max="15363" width="6" style="3" bestFit="1" customWidth="1"/>
    <col min="15364" max="15364" width="7.28515625" style="3" customWidth="1"/>
    <col min="15365" max="15379" width="7.85546875" style="3" customWidth="1"/>
    <col min="15380" max="15383" width="7" style="3" customWidth="1"/>
    <col min="15384" max="15384" width="9.140625" style="3" customWidth="1"/>
    <col min="15385" max="15389" width="7" style="3" customWidth="1"/>
    <col min="15390" max="15616" width="9.140625" style="3"/>
    <col min="15617" max="15617" width="5.28515625" style="3" customWidth="1"/>
    <col min="15618" max="15618" width="30.42578125" style="3" customWidth="1"/>
    <col min="15619" max="15619" width="6" style="3" bestFit="1" customWidth="1"/>
    <col min="15620" max="15620" width="7.28515625" style="3" customWidth="1"/>
    <col min="15621" max="15635" width="7.85546875" style="3" customWidth="1"/>
    <col min="15636" max="15639" width="7" style="3" customWidth="1"/>
    <col min="15640" max="15640" width="9.140625" style="3" customWidth="1"/>
    <col min="15641" max="15645" width="7" style="3" customWidth="1"/>
    <col min="15646" max="15872" width="9.140625" style="3"/>
    <col min="15873" max="15873" width="5.28515625" style="3" customWidth="1"/>
    <col min="15874" max="15874" width="30.42578125" style="3" customWidth="1"/>
    <col min="15875" max="15875" width="6" style="3" bestFit="1" customWidth="1"/>
    <col min="15876" max="15876" width="7.28515625" style="3" customWidth="1"/>
    <col min="15877" max="15891" width="7.85546875" style="3" customWidth="1"/>
    <col min="15892" max="15895" width="7" style="3" customWidth="1"/>
    <col min="15896" max="15896" width="9.140625" style="3" customWidth="1"/>
    <col min="15897" max="15901" width="7" style="3" customWidth="1"/>
    <col min="15902" max="16128" width="9.140625" style="3"/>
    <col min="16129" max="16129" width="5.28515625" style="3" customWidth="1"/>
    <col min="16130" max="16130" width="30.42578125" style="3" customWidth="1"/>
    <col min="16131" max="16131" width="6" style="3" bestFit="1" customWidth="1"/>
    <col min="16132" max="16132" width="7.28515625" style="3" customWidth="1"/>
    <col min="16133" max="16147" width="7.85546875" style="3" customWidth="1"/>
    <col min="16148" max="16151" width="7" style="3" customWidth="1"/>
    <col min="16152" max="16152" width="9.140625" style="3" customWidth="1"/>
    <col min="16153" max="16157" width="7" style="3" customWidth="1"/>
    <col min="16158" max="16384" width="9.140625" style="3"/>
  </cols>
  <sheetData>
    <row r="1" spans="1:29" ht="19.5" customHeight="1">
      <c r="A1" s="2359" t="s">
        <v>1481</v>
      </c>
      <c r="B1" s="2359"/>
      <c r="C1" s="73"/>
      <c r="D1" s="73"/>
      <c r="E1" s="73"/>
      <c r="F1" s="73"/>
      <c r="G1" s="73"/>
      <c r="H1" s="74"/>
      <c r="I1" s="73"/>
      <c r="J1" s="73"/>
      <c r="K1" s="73"/>
      <c r="L1" s="73"/>
    </row>
    <row r="2" spans="1:29" ht="13.15" customHeight="1">
      <c r="A2" s="2364" t="s">
        <v>1482</v>
      </c>
      <c r="B2" s="2364"/>
      <c r="C2" s="2364"/>
      <c r="D2" s="2364"/>
      <c r="E2" s="2364"/>
      <c r="F2" s="2364"/>
      <c r="G2" s="2364"/>
      <c r="H2" s="2364"/>
      <c r="I2" s="2364"/>
      <c r="J2" s="2170"/>
      <c r="K2" s="2170"/>
      <c r="L2" s="2170"/>
      <c r="M2" s="2170"/>
      <c r="N2" s="2170"/>
      <c r="O2" s="2170"/>
      <c r="P2" s="2170"/>
      <c r="Q2" s="2170"/>
      <c r="R2" s="2170"/>
      <c r="S2" s="2170"/>
      <c r="T2" s="2170"/>
      <c r="U2" s="2170"/>
      <c r="V2" s="2170"/>
      <c r="W2" s="2170"/>
      <c r="X2" s="2170"/>
      <c r="Y2" s="2170"/>
      <c r="Z2" s="2170"/>
      <c r="AA2" s="2170"/>
      <c r="AB2" s="2170"/>
      <c r="AC2" s="2170"/>
    </row>
    <row r="3" spans="1:29" ht="16.5" customHeight="1">
      <c r="A3" s="2360"/>
      <c r="B3" s="2377"/>
      <c r="C3" s="2377"/>
      <c r="D3" s="2377"/>
      <c r="E3" s="2377"/>
      <c r="F3" s="2377"/>
      <c r="G3" s="2377"/>
      <c r="H3" s="2377"/>
      <c r="I3" s="2377"/>
      <c r="J3" s="2377"/>
      <c r="K3" s="2377"/>
      <c r="L3" s="2377"/>
      <c r="M3" s="2377"/>
    </row>
    <row r="4" spans="1:29" ht="15.75" customHeight="1">
      <c r="A4" s="2361" t="s">
        <v>58</v>
      </c>
      <c r="B4" s="2361" t="s">
        <v>1430</v>
      </c>
      <c r="C4" s="2361" t="s">
        <v>1251</v>
      </c>
      <c r="D4" s="2362" t="s">
        <v>1431</v>
      </c>
      <c r="E4" s="2374" t="s">
        <v>1357</v>
      </c>
      <c r="F4" s="2375"/>
      <c r="G4" s="2375"/>
      <c r="H4" s="2375"/>
      <c r="I4" s="2376"/>
      <c r="J4" s="2374" t="s">
        <v>1357</v>
      </c>
      <c r="K4" s="2375"/>
      <c r="L4" s="2375"/>
      <c r="M4" s="2375"/>
      <c r="N4" s="2375"/>
      <c r="O4" s="2375"/>
      <c r="P4" s="2375"/>
      <c r="Q4" s="2375"/>
      <c r="R4" s="2375"/>
      <c r="S4" s="2376"/>
      <c r="T4" s="2374" t="s">
        <v>1357</v>
      </c>
      <c r="U4" s="2375"/>
      <c r="V4" s="2375"/>
      <c r="W4" s="2375"/>
      <c r="X4" s="2375"/>
      <c r="Y4" s="2375"/>
      <c r="Z4" s="2375"/>
      <c r="AA4" s="2375"/>
      <c r="AB4" s="2375"/>
      <c r="AC4" s="2376"/>
    </row>
    <row r="5" spans="1:29" s="76" customFormat="1" ht="48.75" customHeight="1">
      <c r="A5" s="2361"/>
      <c r="B5" s="2361"/>
      <c r="C5" s="2361"/>
      <c r="D5" s="2362"/>
      <c r="E5" s="75" t="s">
        <v>1257</v>
      </c>
      <c r="F5" s="75" t="s">
        <v>161</v>
      </c>
      <c r="G5" s="75" t="s">
        <v>203</v>
      </c>
      <c r="H5" s="75" t="s">
        <v>1263</v>
      </c>
      <c r="I5" s="75" t="s">
        <v>1259</v>
      </c>
      <c r="J5" s="75" t="s">
        <v>1261</v>
      </c>
      <c r="K5" s="75" t="s">
        <v>1260</v>
      </c>
      <c r="L5" s="75" t="s">
        <v>1255</v>
      </c>
      <c r="M5" s="75" t="s">
        <v>1264</v>
      </c>
      <c r="N5" s="75" t="s">
        <v>1256</v>
      </c>
      <c r="O5" s="75" t="s">
        <v>1262</v>
      </c>
      <c r="P5" s="75" t="s">
        <v>1247</v>
      </c>
      <c r="Q5" s="75" t="s">
        <v>1254</v>
      </c>
      <c r="R5" s="75" t="s">
        <v>1258</v>
      </c>
      <c r="S5" s="75" t="s">
        <v>1265</v>
      </c>
      <c r="T5" s="75" t="s">
        <v>110</v>
      </c>
      <c r="U5" s="75" t="s">
        <v>72</v>
      </c>
      <c r="V5" s="75" t="s">
        <v>575</v>
      </c>
      <c r="W5" s="75" t="s">
        <v>1267</v>
      </c>
      <c r="X5" s="75" t="s">
        <v>1432</v>
      </c>
      <c r="Y5" s="75" t="s">
        <v>1270</v>
      </c>
      <c r="Z5" s="75" t="s">
        <v>1268</v>
      </c>
      <c r="AA5" s="75" t="s">
        <v>1269</v>
      </c>
      <c r="AB5" s="75" t="s">
        <v>97</v>
      </c>
      <c r="AC5" s="75" t="s">
        <v>95</v>
      </c>
    </row>
    <row r="6" spans="1:29" s="109" customFormat="1" ht="8.25">
      <c r="A6" s="108" t="s">
        <v>1433</v>
      </c>
      <c r="B6" s="147" t="s">
        <v>1434</v>
      </c>
      <c r="C6" s="147" t="s">
        <v>1435</v>
      </c>
      <c r="D6" s="108" t="s">
        <v>1436</v>
      </c>
      <c r="E6" s="79">
        <v>1</v>
      </c>
      <c r="F6" s="79">
        <v>2</v>
      </c>
      <c r="G6" s="79">
        <v>3</v>
      </c>
      <c r="H6" s="79">
        <v>4</v>
      </c>
      <c r="I6" s="79">
        <v>5</v>
      </c>
      <c r="J6" s="79">
        <v>6</v>
      </c>
      <c r="K6" s="79">
        <v>7</v>
      </c>
      <c r="L6" s="79">
        <v>8</v>
      </c>
      <c r="M6" s="79">
        <v>9</v>
      </c>
      <c r="N6" s="79">
        <v>10</v>
      </c>
      <c r="O6" s="79">
        <v>11</v>
      </c>
      <c r="P6" s="79">
        <v>12</v>
      </c>
      <c r="Q6" s="79">
        <v>13</v>
      </c>
      <c r="R6" s="79">
        <v>14</v>
      </c>
      <c r="S6" s="79">
        <v>15</v>
      </c>
      <c r="T6" s="79">
        <v>16</v>
      </c>
      <c r="U6" s="79">
        <v>17</v>
      </c>
      <c r="V6" s="79">
        <v>18</v>
      </c>
      <c r="W6" s="79">
        <v>19</v>
      </c>
      <c r="X6" s="79">
        <v>20</v>
      </c>
      <c r="Y6" s="79">
        <v>21</v>
      </c>
      <c r="Z6" s="79">
        <v>22</v>
      </c>
      <c r="AA6" s="79">
        <v>23</v>
      </c>
      <c r="AB6" s="79">
        <v>24</v>
      </c>
      <c r="AC6" s="79">
        <v>25</v>
      </c>
    </row>
    <row r="7" spans="1:29" s="81" customFormat="1" ht="18" customHeight="1">
      <c r="A7" s="80">
        <v>1</v>
      </c>
      <c r="B7" s="82" t="s">
        <v>1410</v>
      </c>
      <c r="C7" s="80" t="s">
        <v>0</v>
      </c>
      <c r="D7" s="268">
        <v>0</v>
      </c>
      <c r="E7" s="268">
        <v>0</v>
      </c>
      <c r="F7" s="268">
        <v>0</v>
      </c>
      <c r="G7" s="268">
        <v>0</v>
      </c>
      <c r="H7" s="268">
        <v>0</v>
      </c>
      <c r="I7" s="268">
        <v>0</v>
      </c>
      <c r="J7" s="268">
        <v>0</v>
      </c>
      <c r="K7" s="268">
        <v>0</v>
      </c>
      <c r="L7" s="268">
        <v>0</v>
      </c>
      <c r="M7" s="268">
        <v>0</v>
      </c>
      <c r="N7" s="268">
        <v>0</v>
      </c>
      <c r="O7" s="268">
        <v>0</v>
      </c>
      <c r="P7" s="268">
        <v>0</v>
      </c>
      <c r="Q7" s="268">
        <v>0</v>
      </c>
      <c r="R7" s="268">
        <v>0</v>
      </c>
      <c r="S7" s="268">
        <v>0</v>
      </c>
      <c r="T7" s="268">
        <v>0</v>
      </c>
      <c r="U7" s="268">
        <v>0</v>
      </c>
      <c r="V7" s="268">
        <v>0</v>
      </c>
      <c r="W7" s="268">
        <v>0</v>
      </c>
      <c r="X7" s="268">
        <v>0</v>
      </c>
      <c r="Y7" s="268">
        <v>0</v>
      </c>
      <c r="Z7" s="268">
        <v>0</v>
      </c>
      <c r="AA7" s="268">
        <v>0</v>
      </c>
      <c r="AB7" s="268">
        <v>0</v>
      </c>
      <c r="AC7" s="268">
        <v>0</v>
      </c>
    </row>
    <row r="8" spans="1:29" ht="18" customHeight="1">
      <c r="A8" s="83" t="s">
        <v>1194</v>
      </c>
      <c r="B8" s="84" t="s">
        <v>1198</v>
      </c>
      <c r="C8" s="83" t="s">
        <v>3</v>
      </c>
      <c r="D8" s="269">
        <v>0</v>
      </c>
      <c r="E8" s="269">
        <v>0</v>
      </c>
      <c r="F8" s="269">
        <v>0</v>
      </c>
      <c r="G8" s="269">
        <v>0</v>
      </c>
      <c r="H8" s="270">
        <v>0</v>
      </c>
      <c r="I8" s="269">
        <v>0</v>
      </c>
      <c r="J8" s="269">
        <v>0</v>
      </c>
      <c r="K8" s="269">
        <v>0</v>
      </c>
      <c r="L8" s="269">
        <v>0</v>
      </c>
      <c r="M8" s="269">
        <v>0</v>
      </c>
      <c r="N8" s="269">
        <v>0</v>
      </c>
      <c r="O8" s="269">
        <v>0</v>
      </c>
      <c r="P8" s="269">
        <v>0</v>
      </c>
      <c r="Q8" s="270">
        <v>0</v>
      </c>
      <c r="R8" s="269">
        <v>0</v>
      </c>
      <c r="S8" s="269">
        <v>0</v>
      </c>
      <c r="T8" s="269">
        <v>0</v>
      </c>
      <c r="U8" s="269">
        <v>0</v>
      </c>
      <c r="V8" s="269">
        <v>0</v>
      </c>
      <c r="W8" s="269">
        <v>0</v>
      </c>
      <c r="X8" s="270">
        <v>0</v>
      </c>
      <c r="Y8" s="269">
        <v>0</v>
      </c>
      <c r="Z8" s="269">
        <v>0</v>
      </c>
      <c r="AA8" s="269">
        <v>0</v>
      </c>
      <c r="AB8" s="269">
        <v>0</v>
      </c>
      <c r="AC8" s="269">
        <v>0</v>
      </c>
    </row>
    <row r="9" spans="1:29" s="88" customFormat="1" ht="18" customHeight="1">
      <c r="A9" s="85"/>
      <c r="B9" s="86" t="s">
        <v>1418</v>
      </c>
      <c r="C9" s="87" t="s">
        <v>4</v>
      </c>
      <c r="D9" s="269">
        <v>0</v>
      </c>
      <c r="E9" s="271">
        <v>0</v>
      </c>
      <c r="F9" s="271">
        <v>0</v>
      </c>
      <c r="G9" s="271">
        <v>0</v>
      </c>
      <c r="H9" s="272">
        <v>0</v>
      </c>
      <c r="I9" s="271">
        <v>0</v>
      </c>
      <c r="J9" s="271">
        <v>0</v>
      </c>
      <c r="K9" s="271">
        <v>0</v>
      </c>
      <c r="L9" s="271">
        <v>0</v>
      </c>
      <c r="M9" s="271">
        <v>0</v>
      </c>
      <c r="N9" s="271">
        <v>0</v>
      </c>
      <c r="O9" s="271">
        <v>0</v>
      </c>
      <c r="P9" s="271">
        <v>0</v>
      </c>
      <c r="Q9" s="272">
        <v>0</v>
      </c>
      <c r="R9" s="271">
        <v>0</v>
      </c>
      <c r="S9" s="271">
        <v>0</v>
      </c>
      <c r="T9" s="271">
        <v>0</v>
      </c>
      <c r="U9" s="271">
        <v>0</v>
      </c>
      <c r="V9" s="271">
        <v>0</v>
      </c>
      <c r="W9" s="271">
        <v>0</v>
      </c>
      <c r="X9" s="272">
        <v>0</v>
      </c>
      <c r="Y9" s="271">
        <v>0</v>
      </c>
      <c r="Z9" s="271">
        <v>0</v>
      </c>
      <c r="AA9" s="271">
        <v>0</v>
      </c>
      <c r="AB9" s="271">
        <v>0</v>
      </c>
      <c r="AC9" s="271">
        <v>0</v>
      </c>
    </row>
    <row r="10" spans="1:29" ht="18" customHeight="1">
      <c r="A10" s="83" t="s">
        <v>1205</v>
      </c>
      <c r="B10" s="89" t="s">
        <v>63</v>
      </c>
      <c r="C10" s="90" t="s">
        <v>1273</v>
      </c>
      <c r="D10" s="269">
        <v>0</v>
      </c>
      <c r="E10" s="269">
        <v>0</v>
      </c>
      <c r="F10" s="269">
        <v>0</v>
      </c>
      <c r="G10" s="269">
        <v>0</v>
      </c>
      <c r="H10" s="270">
        <v>0</v>
      </c>
      <c r="I10" s="269">
        <v>0</v>
      </c>
      <c r="J10" s="269">
        <v>0</v>
      </c>
      <c r="K10" s="269">
        <v>0</v>
      </c>
      <c r="L10" s="269">
        <v>0</v>
      </c>
      <c r="M10" s="269">
        <v>0</v>
      </c>
      <c r="N10" s="269">
        <v>0</v>
      </c>
      <c r="O10" s="269">
        <v>0</v>
      </c>
      <c r="P10" s="269">
        <v>0</v>
      </c>
      <c r="Q10" s="270">
        <v>0</v>
      </c>
      <c r="R10" s="269">
        <v>0</v>
      </c>
      <c r="S10" s="269">
        <v>0</v>
      </c>
      <c r="T10" s="269">
        <v>0</v>
      </c>
      <c r="U10" s="269">
        <v>0</v>
      </c>
      <c r="V10" s="269">
        <v>0</v>
      </c>
      <c r="W10" s="269">
        <v>0</v>
      </c>
      <c r="X10" s="270">
        <v>0</v>
      </c>
      <c r="Y10" s="269">
        <v>0</v>
      </c>
      <c r="Z10" s="269">
        <v>0</v>
      </c>
      <c r="AA10" s="269">
        <v>0</v>
      </c>
      <c r="AB10" s="269">
        <v>0</v>
      </c>
      <c r="AC10" s="269">
        <v>0</v>
      </c>
    </row>
    <row r="11" spans="1:29" ht="18" customHeight="1">
      <c r="A11" s="83" t="s">
        <v>1210</v>
      </c>
      <c r="B11" s="84" t="s">
        <v>64</v>
      </c>
      <c r="C11" s="83" t="s">
        <v>8</v>
      </c>
      <c r="D11" s="269">
        <v>0</v>
      </c>
      <c r="E11" s="269">
        <v>0</v>
      </c>
      <c r="F11" s="269">
        <v>0</v>
      </c>
      <c r="G11" s="269">
        <v>0</v>
      </c>
      <c r="H11" s="270">
        <v>0</v>
      </c>
      <c r="I11" s="269">
        <v>0</v>
      </c>
      <c r="J11" s="269">
        <v>0</v>
      </c>
      <c r="K11" s="269">
        <v>0</v>
      </c>
      <c r="L11" s="269">
        <v>0</v>
      </c>
      <c r="M11" s="269">
        <v>0</v>
      </c>
      <c r="N11" s="269">
        <v>0</v>
      </c>
      <c r="O11" s="269">
        <v>0</v>
      </c>
      <c r="P11" s="269">
        <v>0</v>
      </c>
      <c r="Q11" s="270">
        <v>0</v>
      </c>
      <c r="R11" s="269">
        <v>0</v>
      </c>
      <c r="S11" s="269">
        <v>0</v>
      </c>
      <c r="T11" s="269">
        <v>0</v>
      </c>
      <c r="U11" s="269">
        <v>0</v>
      </c>
      <c r="V11" s="269">
        <v>0</v>
      </c>
      <c r="W11" s="269">
        <v>0</v>
      </c>
      <c r="X11" s="270">
        <v>0</v>
      </c>
      <c r="Y11" s="269">
        <v>0</v>
      </c>
      <c r="Z11" s="269">
        <v>0</v>
      </c>
      <c r="AA11" s="269">
        <v>0</v>
      </c>
      <c r="AB11" s="269">
        <v>0</v>
      </c>
      <c r="AC11" s="269">
        <v>0</v>
      </c>
    </row>
    <row r="12" spans="1:29" ht="18" customHeight="1">
      <c r="A12" s="83" t="s">
        <v>1212</v>
      </c>
      <c r="B12" s="84" t="s">
        <v>66</v>
      </c>
      <c r="C12" s="83" t="s">
        <v>11</v>
      </c>
      <c r="D12" s="269">
        <v>0</v>
      </c>
      <c r="E12" s="269">
        <v>0</v>
      </c>
      <c r="F12" s="269">
        <v>0</v>
      </c>
      <c r="G12" s="269">
        <v>0</v>
      </c>
      <c r="H12" s="270">
        <v>0</v>
      </c>
      <c r="I12" s="269">
        <v>0</v>
      </c>
      <c r="J12" s="269">
        <v>0</v>
      </c>
      <c r="K12" s="269">
        <v>0</v>
      </c>
      <c r="L12" s="269">
        <v>0</v>
      </c>
      <c r="M12" s="269">
        <v>0</v>
      </c>
      <c r="N12" s="269">
        <v>0</v>
      </c>
      <c r="O12" s="269">
        <v>0</v>
      </c>
      <c r="P12" s="269">
        <v>0</v>
      </c>
      <c r="Q12" s="270">
        <v>0</v>
      </c>
      <c r="R12" s="269">
        <v>0</v>
      </c>
      <c r="S12" s="269">
        <v>0</v>
      </c>
      <c r="T12" s="269">
        <v>0</v>
      </c>
      <c r="U12" s="269">
        <v>0</v>
      </c>
      <c r="V12" s="269">
        <v>0</v>
      </c>
      <c r="W12" s="269">
        <v>0</v>
      </c>
      <c r="X12" s="270">
        <v>0</v>
      </c>
      <c r="Y12" s="269">
        <v>0</v>
      </c>
      <c r="Z12" s="269">
        <v>0</v>
      </c>
      <c r="AA12" s="269">
        <v>0</v>
      </c>
      <c r="AB12" s="269">
        <v>0</v>
      </c>
      <c r="AC12" s="269">
        <v>0</v>
      </c>
    </row>
    <row r="13" spans="1:29" ht="18" customHeight="1">
      <c r="A13" s="83" t="s">
        <v>1213</v>
      </c>
      <c r="B13" s="84" t="s">
        <v>67</v>
      </c>
      <c r="C13" s="83" t="s">
        <v>12</v>
      </c>
      <c r="D13" s="269">
        <v>0</v>
      </c>
      <c r="E13" s="269">
        <v>0</v>
      </c>
      <c r="F13" s="269">
        <v>0</v>
      </c>
      <c r="G13" s="269">
        <v>0</v>
      </c>
      <c r="H13" s="270">
        <v>0</v>
      </c>
      <c r="I13" s="269">
        <v>0</v>
      </c>
      <c r="J13" s="269">
        <v>0</v>
      </c>
      <c r="K13" s="269">
        <v>0</v>
      </c>
      <c r="L13" s="269">
        <v>0</v>
      </c>
      <c r="M13" s="269">
        <v>0</v>
      </c>
      <c r="N13" s="269">
        <v>0</v>
      </c>
      <c r="O13" s="269">
        <v>0</v>
      </c>
      <c r="P13" s="269">
        <v>0</v>
      </c>
      <c r="Q13" s="270">
        <v>0</v>
      </c>
      <c r="R13" s="269">
        <v>0</v>
      </c>
      <c r="S13" s="269">
        <v>0</v>
      </c>
      <c r="T13" s="269">
        <v>0</v>
      </c>
      <c r="U13" s="269">
        <v>0</v>
      </c>
      <c r="V13" s="269">
        <v>0</v>
      </c>
      <c r="W13" s="269">
        <v>0</v>
      </c>
      <c r="X13" s="270">
        <v>0</v>
      </c>
      <c r="Y13" s="269">
        <v>0</v>
      </c>
      <c r="Z13" s="269">
        <v>0</v>
      </c>
      <c r="AA13" s="269">
        <v>0</v>
      </c>
      <c r="AB13" s="269">
        <v>0</v>
      </c>
      <c r="AC13" s="269">
        <v>0</v>
      </c>
    </row>
    <row r="14" spans="1:29" ht="18" customHeight="1">
      <c r="A14" s="83" t="s">
        <v>1274</v>
      </c>
      <c r="B14" s="84" t="s">
        <v>65</v>
      </c>
      <c r="C14" s="83" t="s">
        <v>10</v>
      </c>
      <c r="D14" s="269">
        <v>0</v>
      </c>
      <c r="E14" s="269">
        <v>0</v>
      </c>
      <c r="F14" s="269">
        <v>0</v>
      </c>
      <c r="G14" s="269">
        <v>0</v>
      </c>
      <c r="H14" s="270">
        <v>0</v>
      </c>
      <c r="I14" s="269">
        <v>0</v>
      </c>
      <c r="J14" s="269">
        <v>0</v>
      </c>
      <c r="K14" s="269">
        <v>0</v>
      </c>
      <c r="L14" s="269">
        <v>0</v>
      </c>
      <c r="M14" s="269">
        <v>0</v>
      </c>
      <c r="N14" s="269">
        <v>0</v>
      </c>
      <c r="O14" s="269">
        <v>0</v>
      </c>
      <c r="P14" s="269">
        <v>0</v>
      </c>
      <c r="Q14" s="270">
        <v>0</v>
      </c>
      <c r="R14" s="269">
        <v>0</v>
      </c>
      <c r="S14" s="269">
        <v>0</v>
      </c>
      <c r="T14" s="269">
        <v>0</v>
      </c>
      <c r="U14" s="269">
        <v>0</v>
      </c>
      <c r="V14" s="269">
        <v>0</v>
      </c>
      <c r="W14" s="269">
        <v>0</v>
      </c>
      <c r="X14" s="270">
        <v>0</v>
      </c>
      <c r="Y14" s="269">
        <v>0</v>
      </c>
      <c r="Z14" s="269">
        <v>0</v>
      </c>
      <c r="AA14" s="269">
        <v>0</v>
      </c>
      <c r="AB14" s="269">
        <v>0</v>
      </c>
      <c r="AC14" s="269">
        <v>0</v>
      </c>
    </row>
    <row r="15" spans="1:29" ht="18" customHeight="1">
      <c r="A15" s="83" t="s">
        <v>1277</v>
      </c>
      <c r="B15" s="84" t="s">
        <v>68</v>
      </c>
      <c r="C15" s="83" t="s">
        <v>14</v>
      </c>
      <c r="D15" s="269">
        <v>0</v>
      </c>
      <c r="E15" s="269">
        <v>0</v>
      </c>
      <c r="F15" s="269">
        <v>0</v>
      </c>
      <c r="G15" s="269">
        <v>0</v>
      </c>
      <c r="H15" s="270">
        <v>0</v>
      </c>
      <c r="I15" s="269">
        <v>0</v>
      </c>
      <c r="J15" s="269">
        <v>0</v>
      </c>
      <c r="K15" s="269">
        <v>0</v>
      </c>
      <c r="L15" s="269">
        <v>0</v>
      </c>
      <c r="M15" s="269">
        <v>0</v>
      </c>
      <c r="N15" s="269">
        <v>0</v>
      </c>
      <c r="O15" s="269">
        <v>0</v>
      </c>
      <c r="P15" s="269">
        <v>0</v>
      </c>
      <c r="Q15" s="270">
        <v>0</v>
      </c>
      <c r="R15" s="269">
        <v>0</v>
      </c>
      <c r="S15" s="269">
        <v>0</v>
      </c>
      <c r="T15" s="269">
        <v>0</v>
      </c>
      <c r="U15" s="269">
        <v>0</v>
      </c>
      <c r="V15" s="269">
        <v>0</v>
      </c>
      <c r="W15" s="269">
        <v>0</v>
      </c>
      <c r="X15" s="270">
        <v>0</v>
      </c>
      <c r="Y15" s="269">
        <v>0</v>
      </c>
      <c r="Z15" s="269">
        <v>0</v>
      </c>
      <c r="AA15" s="269">
        <v>0</v>
      </c>
      <c r="AB15" s="269">
        <v>0</v>
      </c>
      <c r="AC15" s="269">
        <v>0</v>
      </c>
    </row>
    <row r="16" spans="1:29" ht="18" customHeight="1">
      <c r="A16" s="83" t="s">
        <v>1279</v>
      </c>
      <c r="B16" s="84" t="s">
        <v>69</v>
      </c>
      <c r="C16" s="83" t="s">
        <v>13</v>
      </c>
      <c r="D16" s="269">
        <v>0</v>
      </c>
      <c r="E16" s="269">
        <v>0</v>
      </c>
      <c r="F16" s="269">
        <v>0</v>
      </c>
      <c r="G16" s="269">
        <v>0</v>
      </c>
      <c r="H16" s="270">
        <v>0</v>
      </c>
      <c r="I16" s="269">
        <v>0</v>
      </c>
      <c r="J16" s="269">
        <v>0</v>
      </c>
      <c r="K16" s="269">
        <v>0</v>
      </c>
      <c r="L16" s="269">
        <v>0</v>
      </c>
      <c r="M16" s="269">
        <v>0</v>
      </c>
      <c r="N16" s="269">
        <v>0</v>
      </c>
      <c r="O16" s="269">
        <v>0</v>
      </c>
      <c r="P16" s="269">
        <v>0</v>
      </c>
      <c r="Q16" s="270">
        <v>0</v>
      </c>
      <c r="R16" s="269">
        <v>0</v>
      </c>
      <c r="S16" s="269">
        <v>0</v>
      </c>
      <c r="T16" s="269">
        <v>0</v>
      </c>
      <c r="U16" s="269">
        <v>0</v>
      </c>
      <c r="V16" s="269">
        <v>0</v>
      </c>
      <c r="W16" s="269">
        <v>0</v>
      </c>
      <c r="X16" s="270">
        <v>0</v>
      </c>
      <c r="Y16" s="269">
        <v>0</v>
      </c>
      <c r="Z16" s="269">
        <v>0</v>
      </c>
      <c r="AA16" s="269">
        <v>0</v>
      </c>
      <c r="AB16" s="269">
        <v>0</v>
      </c>
      <c r="AC16" s="269">
        <v>0</v>
      </c>
    </row>
    <row r="17" spans="1:29" ht="18" customHeight="1">
      <c r="A17" s="83" t="s">
        <v>1280</v>
      </c>
      <c r="B17" s="84" t="s">
        <v>70</v>
      </c>
      <c r="C17" s="83" t="s">
        <v>15</v>
      </c>
      <c r="D17" s="269">
        <v>0</v>
      </c>
      <c r="E17" s="269">
        <v>0</v>
      </c>
      <c r="F17" s="269">
        <v>0</v>
      </c>
      <c r="G17" s="269">
        <v>0</v>
      </c>
      <c r="H17" s="270">
        <v>0</v>
      </c>
      <c r="I17" s="269">
        <v>0</v>
      </c>
      <c r="J17" s="269">
        <v>0</v>
      </c>
      <c r="K17" s="269">
        <v>0</v>
      </c>
      <c r="L17" s="269">
        <v>0</v>
      </c>
      <c r="M17" s="269">
        <v>0</v>
      </c>
      <c r="N17" s="269">
        <v>0</v>
      </c>
      <c r="O17" s="269">
        <v>0</v>
      </c>
      <c r="P17" s="269">
        <v>0</v>
      </c>
      <c r="Q17" s="270">
        <v>0</v>
      </c>
      <c r="R17" s="269">
        <v>0</v>
      </c>
      <c r="S17" s="269">
        <v>0</v>
      </c>
      <c r="T17" s="269">
        <v>0</v>
      </c>
      <c r="U17" s="269">
        <v>0</v>
      </c>
      <c r="V17" s="269">
        <v>0</v>
      </c>
      <c r="W17" s="269">
        <v>0</v>
      </c>
      <c r="X17" s="270">
        <v>0</v>
      </c>
      <c r="Y17" s="269">
        <v>0</v>
      </c>
      <c r="Z17" s="269">
        <v>0</v>
      </c>
      <c r="AA17" s="269">
        <v>0</v>
      </c>
      <c r="AB17" s="269">
        <v>0</v>
      </c>
      <c r="AC17" s="269">
        <v>0</v>
      </c>
    </row>
    <row r="18" spans="1:29" s="81" customFormat="1" ht="18" customHeight="1">
      <c r="A18" s="80">
        <v>2</v>
      </c>
      <c r="B18" s="82" t="s">
        <v>1215</v>
      </c>
      <c r="C18" s="80" t="s">
        <v>16</v>
      </c>
      <c r="D18" s="268">
        <v>12.58</v>
      </c>
      <c r="E18" s="268">
        <v>0.67</v>
      </c>
      <c r="F18" s="268">
        <v>0</v>
      </c>
      <c r="G18" s="268">
        <v>0</v>
      </c>
      <c r="H18" s="268">
        <v>0.06</v>
      </c>
      <c r="I18" s="268">
        <v>0.3</v>
      </c>
      <c r="J18" s="268">
        <v>0.13</v>
      </c>
      <c r="K18" s="268">
        <v>0.65</v>
      </c>
      <c r="L18" s="268">
        <v>0.26</v>
      </c>
      <c r="M18" s="268">
        <v>0</v>
      </c>
      <c r="N18" s="268">
        <v>0</v>
      </c>
      <c r="O18" s="268">
        <v>0</v>
      </c>
      <c r="P18" s="268">
        <v>0</v>
      </c>
      <c r="Q18" s="268">
        <v>0.05</v>
      </c>
      <c r="R18" s="268">
        <v>0</v>
      </c>
      <c r="S18" s="268">
        <v>0.08</v>
      </c>
      <c r="T18" s="268">
        <v>0.02</v>
      </c>
      <c r="U18" s="268">
        <v>0.11</v>
      </c>
      <c r="V18" s="268">
        <v>0.78000000000000014</v>
      </c>
      <c r="W18" s="268">
        <v>0.12</v>
      </c>
      <c r="X18" s="268">
        <v>4.55</v>
      </c>
      <c r="Y18" s="268">
        <v>0.11</v>
      </c>
      <c r="Z18" s="268">
        <v>0</v>
      </c>
      <c r="AA18" s="268">
        <v>1.2200000000000002</v>
      </c>
      <c r="AB18" s="268">
        <v>3.41</v>
      </c>
      <c r="AC18" s="268">
        <v>6.0000000000000005E-2</v>
      </c>
    </row>
    <row r="19" spans="1:29" ht="18" customHeight="1">
      <c r="A19" s="83" t="s">
        <v>76</v>
      </c>
      <c r="B19" s="84" t="s">
        <v>77</v>
      </c>
      <c r="C19" s="83" t="s">
        <v>17</v>
      </c>
      <c r="D19" s="269">
        <v>0</v>
      </c>
      <c r="E19" s="269">
        <v>0</v>
      </c>
      <c r="F19" s="269">
        <v>0</v>
      </c>
      <c r="G19" s="269">
        <v>0</v>
      </c>
      <c r="H19" s="270">
        <v>0</v>
      </c>
      <c r="I19" s="269">
        <v>0</v>
      </c>
      <c r="J19" s="269">
        <v>0</v>
      </c>
      <c r="K19" s="269">
        <v>0</v>
      </c>
      <c r="L19" s="269">
        <v>0</v>
      </c>
      <c r="M19" s="269">
        <v>0</v>
      </c>
      <c r="N19" s="269">
        <v>0</v>
      </c>
      <c r="O19" s="269">
        <v>0</v>
      </c>
      <c r="P19" s="269">
        <v>0</v>
      </c>
      <c r="Q19" s="270">
        <v>0</v>
      </c>
      <c r="R19" s="269">
        <v>0</v>
      </c>
      <c r="S19" s="269">
        <v>0</v>
      </c>
      <c r="T19" s="269">
        <v>0</v>
      </c>
      <c r="U19" s="269">
        <v>0</v>
      </c>
      <c r="V19" s="269">
        <v>0</v>
      </c>
      <c r="W19" s="269">
        <v>0</v>
      </c>
      <c r="X19" s="270">
        <v>0</v>
      </c>
      <c r="Y19" s="269">
        <v>0</v>
      </c>
      <c r="Z19" s="269">
        <v>0</v>
      </c>
      <c r="AA19" s="269">
        <v>0</v>
      </c>
      <c r="AB19" s="269">
        <v>0</v>
      </c>
      <c r="AC19" s="269">
        <v>0</v>
      </c>
    </row>
    <row r="20" spans="1:29" ht="18" customHeight="1">
      <c r="A20" s="83" t="s">
        <v>82</v>
      </c>
      <c r="B20" s="84" t="s">
        <v>83</v>
      </c>
      <c r="C20" s="83" t="s">
        <v>18</v>
      </c>
      <c r="D20" s="269">
        <v>0</v>
      </c>
      <c r="E20" s="269">
        <v>0</v>
      </c>
      <c r="F20" s="269">
        <v>0</v>
      </c>
      <c r="G20" s="269">
        <v>0</v>
      </c>
      <c r="H20" s="270">
        <v>0</v>
      </c>
      <c r="I20" s="269">
        <v>0</v>
      </c>
      <c r="J20" s="269">
        <v>0</v>
      </c>
      <c r="K20" s="269">
        <v>0</v>
      </c>
      <c r="L20" s="269">
        <v>0</v>
      </c>
      <c r="M20" s="269">
        <v>0</v>
      </c>
      <c r="N20" s="269">
        <v>0</v>
      </c>
      <c r="O20" s="269">
        <v>0</v>
      </c>
      <c r="P20" s="269">
        <v>0</v>
      </c>
      <c r="Q20" s="270">
        <v>0</v>
      </c>
      <c r="R20" s="269">
        <v>0</v>
      </c>
      <c r="S20" s="269">
        <v>0</v>
      </c>
      <c r="T20" s="269">
        <v>0</v>
      </c>
      <c r="U20" s="269">
        <v>0</v>
      </c>
      <c r="V20" s="269">
        <v>0</v>
      </c>
      <c r="W20" s="269">
        <v>0</v>
      </c>
      <c r="X20" s="270">
        <v>0</v>
      </c>
      <c r="Y20" s="269">
        <v>0</v>
      </c>
      <c r="Z20" s="269">
        <v>0</v>
      </c>
      <c r="AA20" s="269">
        <v>0</v>
      </c>
      <c r="AB20" s="269">
        <v>0</v>
      </c>
      <c r="AC20" s="269">
        <v>0</v>
      </c>
    </row>
    <row r="21" spans="1:29" ht="18" customHeight="1">
      <c r="A21" s="83" t="s">
        <v>101</v>
      </c>
      <c r="B21" s="84" t="s">
        <v>102</v>
      </c>
      <c r="C21" s="83" t="s">
        <v>19</v>
      </c>
      <c r="D21" s="269">
        <v>0</v>
      </c>
      <c r="E21" s="269">
        <v>0</v>
      </c>
      <c r="F21" s="269">
        <v>0</v>
      </c>
      <c r="G21" s="269">
        <v>0</v>
      </c>
      <c r="H21" s="270">
        <v>0</v>
      </c>
      <c r="I21" s="269">
        <v>0</v>
      </c>
      <c r="J21" s="269">
        <v>0</v>
      </c>
      <c r="K21" s="269">
        <v>0</v>
      </c>
      <c r="L21" s="269">
        <v>0</v>
      </c>
      <c r="M21" s="269">
        <v>0</v>
      </c>
      <c r="N21" s="269">
        <v>0</v>
      </c>
      <c r="O21" s="269">
        <v>0</v>
      </c>
      <c r="P21" s="269">
        <v>0</v>
      </c>
      <c r="Q21" s="270">
        <v>0</v>
      </c>
      <c r="R21" s="269">
        <v>0</v>
      </c>
      <c r="S21" s="269">
        <v>0</v>
      </c>
      <c r="T21" s="269">
        <v>0</v>
      </c>
      <c r="U21" s="269">
        <v>0</v>
      </c>
      <c r="V21" s="269">
        <v>0</v>
      </c>
      <c r="W21" s="269">
        <v>0</v>
      </c>
      <c r="X21" s="270">
        <v>0</v>
      </c>
      <c r="Y21" s="269">
        <v>0</v>
      </c>
      <c r="Z21" s="269">
        <v>0</v>
      </c>
      <c r="AA21" s="269">
        <v>0</v>
      </c>
      <c r="AB21" s="269">
        <v>0</v>
      </c>
      <c r="AC21" s="269">
        <v>0</v>
      </c>
    </row>
    <row r="22" spans="1:29" ht="18" customHeight="1">
      <c r="A22" s="83" t="s">
        <v>1318</v>
      </c>
      <c r="B22" s="84" t="s">
        <v>1419</v>
      </c>
      <c r="C22" s="83" t="s">
        <v>1420</v>
      </c>
      <c r="D22" s="269">
        <v>0</v>
      </c>
      <c r="E22" s="269">
        <v>0</v>
      </c>
      <c r="F22" s="269">
        <v>0</v>
      </c>
      <c r="G22" s="269">
        <v>0</v>
      </c>
      <c r="H22" s="270">
        <v>0</v>
      </c>
      <c r="I22" s="269">
        <v>0</v>
      </c>
      <c r="J22" s="269">
        <v>0</v>
      </c>
      <c r="K22" s="269">
        <v>0</v>
      </c>
      <c r="L22" s="269">
        <v>0</v>
      </c>
      <c r="M22" s="269">
        <v>0</v>
      </c>
      <c r="N22" s="269">
        <v>0</v>
      </c>
      <c r="O22" s="269">
        <v>0</v>
      </c>
      <c r="P22" s="269">
        <v>0</v>
      </c>
      <c r="Q22" s="270">
        <v>0</v>
      </c>
      <c r="R22" s="269">
        <v>0</v>
      </c>
      <c r="S22" s="269">
        <v>0</v>
      </c>
      <c r="T22" s="269">
        <v>0</v>
      </c>
      <c r="U22" s="269">
        <v>0</v>
      </c>
      <c r="V22" s="269">
        <v>0</v>
      </c>
      <c r="W22" s="269">
        <v>0</v>
      </c>
      <c r="X22" s="270">
        <v>0</v>
      </c>
      <c r="Y22" s="269">
        <v>0</v>
      </c>
      <c r="Z22" s="269">
        <v>0</v>
      </c>
      <c r="AA22" s="269">
        <v>0</v>
      </c>
      <c r="AB22" s="269">
        <v>0</v>
      </c>
      <c r="AC22" s="269">
        <v>0</v>
      </c>
    </row>
    <row r="23" spans="1:29" ht="18" customHeight="1">
      <c r="A23" s="83" t="s">
        <v>103</v>
      </c>
      <c r="B23" s="84" t="s">
        <v>1216</v>
      </c>
      <c r="C23" s="83" t="s">
        <v>20</v>
      </c>
      <c r="D23" s="269">
        <v>0</v>
      </c>
      <c r="E23" s="269">
        <v>0</v>
      </c>
      <c r="F23" s="269">
        <v>0</v>
      </c>
      <c r="G23" s="269">
        <v>0</v>
      </c>
      <c r="H23" s="270">
        <v>0</v>
      </c>
      <c r="I23" s="269">
        <v>0</v>
      </c>
      <c r="J23" s="269">
        <v>0</v>
      </c>
      <c r="K23" s="269">
        <v>0</v>
      </c>
      <c r="L23" s="269">
        <v>0</v>
      </c>
      <c r="M23" s="269">
        <v>0</v>
      </c>
      <c r="N23" s="269">
        <v>0</v>
      </c>
      <c r="O23" s="269">
        <v>0</v>
      </c>
      <c r="P23" s="269">
        <v>0</v>
      </c>
      <c r="Q23" s="270">
        <v>0</v>
      </c>
      <c r="R23" s="269">
        <v>0</v>
      </c>
      <c r="S23" s="269">
        <v>0</v>
      </c>
      <c r="T23" s="269">
        <v>0</v>
      </c>
      <c r="U23" s="269">
        <v>0</v>
      </c>
      <c r="V23" s="269">
        <v>0</v>
      </c>
      <c r="W23" s="269">
        <v>0</v>
      </c>
      <c r="X23" s="270">
        <v>0</v>
      </c>
      <c r="Y23" s="269">
        <v>0</v>
      </c>
      <c r="Z23" s="269">
        <v>0</v>
      </c>
      <c r="AA23" s="269">
        <v>0</v>
      </c>
      <c r="AB23" s="269">
        <v>0</v>
      </c>
      <c r="AC23" s="269">
        <v>0</v>
      </c>
    </row>
    <row r="24" spans="1:29" ht="18" customHeight="1">
      <c r="A24" s="83" t="s">
        <v>111</v>
      </c>
      <c r="B24" s="84" t="s">
        <v>118</v>
      </c>
      <c r="C24" s="83" t="s">
        <v>21</v>
      </c>
      <c r="D24" s="269">
        <v>0.02</v>
      </c>
      <c r="E24" s="269">
        <v>0</v>
      </c>
      <c r="F24" s="269">
        <v>0</v>
      </c>
      <c r="G24" s="269">
        <v>0</v>
      </c>
      <c r="H24" s="270">
        <v>0.02</v>
      </c>
      <c r="I24" s="269">
        <v>0</v>
      </c>
      <c r="J24" s="269">
        <v>0</v>
      </c>
      <c r="K24" s="269">
        <v>0</v>
      </c>
      <c r="L24" s="269">
        <v>0</v>
      </c>
      <c r="M24" s="269">
        <v>0</v>
      </c>
      <c r="N24" s="269">
        <v>0</v>
      </c>
      <c r="O24" s="269">
        <v>0</v>
      </c>
      <c r="P24" s="269">
        <v>0</v>
      </c>
      <c r="Q24" s="270">
        <v>0</v>
      </c>
      <c r="R24" s="269">
        <v>0</v>
      </c>
      <c r="S24" s="269">
        <v>0</v>
      </c>
      <c r="T24" s="269">
        <v>0</v>
      </c>
      <c r="U24" s="269">
        <v>0</v>
      </c>
      <c r="V24" s="269">
        <v>0</v>
      </c>
      <c r="W24" s="269">
        <v>0</v>
      </c>
      <c r="X24" s="270">
        <v>0</v>
      </c>
      <c r="Y24" s="269">
        <v>0</v>
      </c>
      <c r="Z24" s="269">
        <v>0</v>
      </c>
      <c r="AA24" s="269">
        <v>0</v>
      </c>
      <c r="AB24" s="269">
        <v>0</v>
      </c>
      <c r="AC24" s="269">
        <v>0</v>
      </c>
    </row>
    <row r="25" spans="1:29" ht="18" customHeight="1">
      <c r="A25" s="83" t="s">
        <v>117</v>
      </c>
      <c r="B25" s="84" t="s">
        <v>1282</v>
      </c>
      <c r="C25" s="83" t="s">
        <v>22</v>
      </c>
      <c r="D25" s="269">
        <v>0.01</v>
      </c>
      <c r="E25" s="269">
        <v>0</v>
      </c>
      <c r="F25" s="269">
        <v>0</v>
      </c>
      <c r="G25" s="269">
        <v>0</v>
      </c>
      <c r="H25" s="270">
        <v>0</v>
      </c>
      <c r="I25" s="269">
        <v>0</v>
      </c>
      <c r="J25" s="269">
        <v>0</v>
      </c>
      <c r="K25" s="269">
        <v>0</v>
      </c>
      <c r="L25" s="269">
        <v>0</v>
      </c>
      <c r="M25" s="269">
        <v>0</v>
      </c>
      <c r="N25" s="269">
        <v>0</v>
      </c>
      <c r="O25" s="269">
        <v>0</v>
      </c>
      <c r="P25" s="269">
        <v>0</v>
      </c>
      <c r="Q25" s="270">
        <v>0</v>
      </c>
      <c r="R25" s="269">
        <v>0</v>
      </c>
      <c r="S25" s="269">
        <v>0</v>
      </c>
      <c r="T25" s="269">
        <v>0</v>
      </c>
      <c r="U25" s="269">
        <v>0.01</v>
      </c>
      <c r="V25" s="269">
        <v>0</v>
      </c>
      <c r="W25" s="269">
        <v>0</v>
      </c>
      <c r="X25" s="270">
        <v>0</v>
      </c>
      <c r="Y25" s="269">
        <v>0</v>
      </c>
      <c r="Z25" s="269">
        <v>0</v>
      </c>
      <c r="AA25" s="269">
        <v>0</v>
      </c>
      <c r="AB25" s="269">
        <v>0</v>
      </c>
      <c r="AC25" s="269">
        <v>0</v>
      </c>
    </row>
    <row r="26" spans="1:29" ht="25.5">
      <c r="A26" s="83" t="s">
        <v>232</v>
      </c>
      <c r="B26" s="84" t="s">
        <v>1219</v>
      </c>
      <c r="C26" s="83" t="s">
        <v>23</v>
      </c>
      <c r="D26" s="269">
        <v>0</v>
      </c>
      <c r="E26" s="269">
        <v>0</v>
      </c>
      <c r="F26" s="269">
        <v>0</v>
      </c>
      <c r="G26" s="269">
        <v>0</v>
      </c>
      <c r="H26" s="270">
        <v>0</v>
      </c>
      <c r="I26" s="269">
        <v>0</v>
      </c>
      <c r="J26" s="269">
        <v>0</v>
      </c>
      <c r="K26" s="269">
        <v>0</v>
      </c>
      <c r="L26" s="269">
        <v>0</v>
      </c>
      <c r="M26" s="269">
        <v>0</v>
      </c>
      <c r="N26" s="269">
        <v>0</v>
      </c>
      <c r="O26" s="269">
        <v>0</v>
      </c>
      <c r="P26" s="269">
        <v>0</v>
      </c>
      <c r="Q26" s="270">
        <v>0</v>
      </c>
      <c r="R26" s="269">
        <v>0</v>
      </c>
      <c r="S26" s="269">
        <v>0</v>
      </c>
      <c r="T26" s="269">
        <v>0</v>
      </c>
      <c r="U26" s="269">
        <v>0</v>
      </c>
      <c r="V26" s="269">
        <v>0</v>
      </c>
      <c r="W26" s="269">
        <v>0</v>
      </c>
      <c r="X26" s="270">
        <v>0</v>
      </c>
      <c r="Y26" s="269">
        <v>0</v>
      </c>
      <c r="Z26" s="269">
        <v>0</v>
      </c>
      <c r="AA26" s="269">
        <v>0</v>
      </c>
      <c r="AB26" s="269">
        <v>0</v>
      </c>
      <c r="AC26" s="269">
        <v>0</v>
      </c>
    </row>
    <row r="27" spans="1:29" ht="25.9" customHeight="1">
      <c r="A27" s="83" t="s">
        <v>1220</v>
      </c>
      <c r="B27" s="84" t="s">
        <v>1413</v>
      </c>
      <c r="C27" s="83" t="s">
        <v>24</v>
      </c>
      <c r="D27" s="269">
        <v>2.2999999999999998</v>
      </c>
      <c r="E27" s="269">
        <v>0.01</v>
      </c>
      <c r="F27" s="269">
        <v>0</v>
      </c>
      <c r="G27" s="269">
        <v>0</v>
      </c>
      <c r="H27" s="269">
        <v>0</v>
      </c>
      <c r="I27" s="269">
        <v>0.3</v>
      </c>
      <c r="J27" s="269">
        <v>0</v>
      </c>
      <c r="K27" s="269">
        <v>0.6</v>
      </c>
      <c r="L27" s="269">
        <v>0.21000000000000002</v>
      </c>
      <c r="M27" s="269">
        <v>0</v>
      </c>
      <c r="N27" s="269">
        <v>0</v>
      </c>
      <c r="O27" s="269">
        <v>0</v>
      </c>
      <c r="P27" s="269">
        <v>0</v>
      </c>
      <c r="Q27" s="269">
        <v>0</v>
      </c>
      <c r="R27" s="269">
        <v>0</v>
      </c>
      <c r="S27" s="269">
        <v>0</v>
      </c>
      <c r="T27" s="269">
        <v>0</v>
      </c>
      <c r="U27" s="269">
        <v>0</v>
      </c>
      <c r="V27" s="269">
        <v>0</v>
      </c>
      <c r="W27" s="269">
        <v>0.12</v>
      </c>
      <c r="X27" s="269">
        <v>0</v>
      </c>
      <c r="Y27" s="269">
        <v>0.01</v>
      </c>
      <c r="Z27" s="269">
        <v>0</v>
      </c>
      <c r="AA27" s="269">
        <v>1.04</v>
      </c>
      <c r="AB27" s="269">
        <v>0</v>
      </c>
      <c r="AC27" s="269">
        <v>0.01</v>
      </c>
    </row>
    <row r="28" spans="1:29" ht="18" customHeight="1">
      <c r="A28" s="83" t="s">
        <v>711</v>
      </c>
      <c r="B28" s="84" t="s">
        <v>1421</v>
      </c>
      <c r="C28" s="83" t="s">
        <v>37</v>
      </c>
      <c r="D28" s="269">
        <v>0</v>
      </c>
      <c r="E28" s="269">
        <v>0</v>
      </c>
      <c r="F28" s="269">
        <v>0</v>
      </c>
      <c r="G28" s="269">
        <v>0</v>
      </c>
      <c r="H28" s="270">
        <v>0</v>
      </c>
      <c r="I28" s="269">
        <v>0</v>
      </c>
      <c r="J28" s="269">
        <v>0</v>
      </c>
      <c r="K28" s="269">
        <v>0</v>
      </c>
      <c r="L28" s="269">
        <v>0</v>
      </c>
      <c r="M28" s="269">
        <v>0</v>
      </c>
      <c r="N28" s="269">
        <v>0</v>
      </c>
      <c r="O28" s="269">
        <v>0</v>
      </c>
      <c r="P28" s="269">
        <v>0</v>
      </c>
      <c r="Q28" s="270">
        <v>0</v>
      </c>
      <c r="R28" s="269">
        <v>0</v>
      </c>
      <c r="S28" s="269">
        <v>0</v>
      </c>
      <c r="T28" s="269">
        <v>0</v>
      </c>
      <c r="U28" s="269">
        <v>0</v>
      </c>
      <c r="V28" s="269">
        <v>0</v>
      </c>
      <c r="W28" s="269">
        <v>0</v>
      </c>
      <c r="X28" s="270">
        <v>0</v>
      </c>
      <c r="Y28" s="269">
        <v>0</v>
      </c>
      <c r="Z28" s="269">
        <v>0</v>
      </c>
      <c r="AA28" s="269">
        <v>0</v>
      </c>
      <c r="AB28" s="269">
        <v>0</v>
      </c>
      <c r="AC28" s="269">
        <v>0</v>
      </c>
    </row>
    <row r="29" spans="1:29" ht="18" customHeight="1">
      <c r="A29" s="83" t="s">
        <v>714</v>
      </c>
      <c r="B29" s="84" t="s">
        <v>1303</v>
      </c>
      <c r="C29" s="83" t="s">
        <v>38</v>
      </c>
      <c r="D29" s="269">
        <v>0</v>
      </c>
      <c r="E29" s="269">
        <v>0</v>
      </c>
      <c r="F29" s="269">
        <v>0</v>
      </c>
      <c r="G29" s="269">
        <v>0</v>
      </c>
      <c r="H29" s="270">
        <v>0</v>
      </c>
      <c r="I29" s="269">
        <v>0</v>
      </c>
      <c r="J29" s="269">
        <v>0</v>
      </c>
      <c r="K29" s="269">
        <v>0</v>
      </c>
      <c r="L29" s="269">
        <v>0</v>
      </c>
      <c r="M29" s="269">
        <v>0</v>
      </c>
      <c r="N29" s="269">
        <v>0</v>
      </c>
      <c r="O29" s="269">
        <v>0</v>
      </c>
      <c r="P29" s="269">
        <v>0</v>
      </c>
      <c r="Q29" s="270">
        <v>0</v>
      </c>
      <c r="R29" s="269">
        <v>0</v>
      </c>
      <c r="S29" s="269">
        <v>0</v>
      </c>
      <c r="T29" s="269">
        <v>0</v>
      </c>
      <c r="U29" s="269">
        <v>0</v>
      </c>
      <c r="V29" s="269">
        <v>0</v>
      </c>
      <c r="W29" s="269">
        <v>0</v>
      </c>
      <c r="X29" s="270">
        <v>0</v>
      </c>
      <c r="Y29" s="269">
        <v>0</v>
      </c>
      <c r="Z29" s="269">
        <v>0</v>
      </c>
      <c r="AA29" s="269">
        <v>0</v>
      </c>
      <c r="AB29" s="269">
        <v>0</v>
      </c>
      <c r="AC29" s="269">
        <v>0</v>
      </c>
    </row>
    <row r="30" spans="1:29" ht="18" customHeight="1">
      <c r="A30" s="83" t="s">
        <v>716</v>
      </c>
      <c r="B30" s="84" t="s">
        <v>717</v>
      </c>
      <c r="C30" s="83" t="s">
        <v>39</v>
      </c>
      <c r="D30" s="269">
        <v>0</v>
      </c>
      <c r="E30" s="269">
        <v>0</v>
      </c>
      <c r="F30" s="269">
        <v>0</v>
      </c>
      <c r="G30" s="269">
        <v>0</v>
      </c>
      <c r="H30" s="269">
        <v>0</v>
      </c>
      <c r="I30" s="269">
        <v>0</v>
      </c>
      <c r="J30" s="269">
        <v>0</v>
      </c>
      <c r="K30" s="269">
        <v>0</v>
      </c>
      <c r="L30" s="269">
        <v>0</v>
      </c>
      <c r="M30" s="269">
        <v>0</v>
      </c>
      <c r="N30" s="269">
        <v>0</v>
      </c>
      <c r="O30" s="269">
        <v>0</v>
      </c>
      <c r="P30" s="269">
        <v>0</v>
      </c>
      <c r="Q30" s="269">
        <v>0</v>
      </c>
      <c r="R30" s="269">
        <v>0</v>
      </c>
      <c r="S30" s="269">
        <v>0</v>
      </c>
      <c r="T30" s="269">
        <v>0</v>
      </c>
      <c r="U30" s="269">
        <v>0</v>
      </c>
      <c r="V30" s="269">
        <v>0</v>
      </c>
      <c r="W30" s="269">
        <v>0</v>
      </c>
      <c r="X30" s="269">
        <v>0</v>
      </c>
      <c r="Y30" s="269">
        <v>0</v>
      </c>
      <c r="Z30" s="269">
        <v>0</v>
      </c>
      <c r="AA30" s="269">
        <v>0</v>
      </c>
      <c r="AB30" s="269">
        <v>0</v>
      </c>
      <c r="AC30" s="269">
        <v>0</v>
      </c>
    </row>
    <row r="31" spans="1:29" ht="18" customHeight="1">
      <c r="A31" s="83" t="s">
        <v>719</v>
      </c>
      <c r="B31" s="84" t="s">
        <v>720</v>
      </c>
      <c r="C31" s="83" t="s">
        <v>40</v>
      </c>
      <c r="D31" s="269">
        <v>4.4800000000000004</v>
      </c>
      <c r="E31" s="269">
        <v>0</v>
      </c>
      <c r="F31" s="269">
        <v>0</v>
      </c>
      <c r="G31" s="269">
        <v>0</v>
      </c>
      <c r="H31" s="270">
        <v>0</v>
      </c>
      <c r="I31" s="269">
        <v>0</v>
      </c>
      <c r="J31" s="269">
        <v>0</v>
      </c>
      <c r="K31" s="269">
        <v>0</v>
      </c>
      <c r="L31" s="269">
        <v>0</v>
      </c>
      <c r="M31" s="269">
        <v>0</v>
      </c>
      <c r="N31" s="269">
        <v>0</v>
      </c>
      <c r="O31" s="269">
        <v>0</v>
      </c>
      <c r="P31" s="269">
        <v>0</v>
      </c>
      <c r="Q31" s="270">
        <v>0</v>
      </c>
      <c r="R31" s="269">
        <v>0</v>
      </c>
      <c r="S31" s="269">
        <v>0</v>
      </c>
      <c r="T31" s="269">
        <v>0.02</v>
      </c>
      <c r="U31" s="269">
        <v>0.1</v>
      </c>
      <c r="V31" s="269">
        <v>0.73000000000000009</v>
      </c>
      <c r="W31" s="269">
        <v>0</v>
      </c>
      <c r="X31" s="270">
        <v>0</v>
      </c>
      <c r="Y31" s="269">
        <v>0.1</v>
      </c>
      <c r="Z31" s="269">
        <v>0</v>
      </c>
      <c r="AA31" s="269">
        <v>0.12000000000000001</v>
      </c>
      <c r="AB31" s="269">
        <v>3.41</v>
      </c>
      <c r="AC31" s="269">
        <v>0</v>
      </c>
    </row>
    <row r="32" spans="1:29" ht="18" customHeight="1">
      <c r="A32" s="83" t="s">
        <v>911</v>
      </c>
      <c r="B32" s="84" t="s">
        <v>1233</v>
      </c>
      <c r="C32" s="83" t="s">
        <v>41</v>
      </c>
      <c r="D32" s="269">
        <v>5.64</v>
      </c>
      <c r="E32" s="269">
        <v>0.66</v>
      </c>
      <c r="F32" s="275">
        <v>0</v>
      </c>
      <c r="G32" s="275">
        <v>0</v>
      </c>
      <c r="H32" s="274">
        <v>0.04</v>
      </c>
      <c r="I32" s="275">
        <v>0</v>
      </c>
      <c r="J32" s="275">
        <v>0</v>
      </c>
      <c r="K32" s="275">
        <v>0.05</v>
      </c>
      <c r="L32" s="275">
        <v>0.05</v>
      </c>
      <c r="M32" s="275">
        <v>0</v>
      </c>
      <c r="N32" s="269">
        <v>0</v>
      </c>
      <c r="O32" s="275">
        <v>0</v>
      </c>
      <c r="P32" s="275">
        <v>0</v>
      </c>
      <c r="Q32" s="274">
        <v>0.05</v>
      </c>
      <c r="R32" s="275">
        <v>0</v>
      </c>
      <c r="S32" s="275">
        <v>0.08</v>
      </c>
      <c r="T32" s="275">
        <v>0</v>
      </c>
      <c r="U32" s="275">
        <v>0</v>
      </c>
      <c r="V32" s="275">
        <v>0.05</v>
      </c>
      <c r="W32" s="275">
        <v>0</v>
      </c>
      <c r="X32" s="274">
        <v>4.55</v>
      </c>
      <c r="Y32" s="275">
        <v>0</v>
      </c>
      <c r="Z32" s="275">
        <v>0</v>
      </c>
      <c r="AA32" s="275">
        <v>0.06</v>
      </c>
      <c r="AB32" s="275">
        <v>0</v>
      </c>
      <c r="AC32" s="275">
        <v>0.05</v>
      </c>
    </row>
    <row r="33" spans="1:29" ht="18" customHeight="1">
      <c r="A33" s="83" t="s">
        <v>1047</v>
      </c>
      <c r="B33" s="84" t="s">
        <v>1048</v>
      </c>
      <c r="C33" s="83" t="s">
        <v>42</v>
      </c>
      <c r="D33" s="269">
        <v>0</v>
      </c>
      <c r="E33" s="269">
        <v>0</v>
      </c>
      <c r="F33" s="275">
        <v>0</v>
      </c>
      <c r="G33" s="275">
        <v>0</v>
      </c>
      <c r="H33" s="274">
        <v>0</v>
      </c>
      <c r="I33" s="275">
        <v>0</v>
      </c>
      <c r="J33" s="275">
        <v>0</v>
      </c>
      <c r="K33" s="275">
        <v>0</v>
      </c>
      <c r="L33" s="275">
        <v>0</v>
      </c>
      <c r="M33" s="275">
        <v>0</v>
      </c>
      <c r="N33" s="269">
        <v>0</v>
      </c>
      <c r="O33" s="275">
        <v>0</v>
      </c>
      <c r="P33" s="275">
        <v>0</v>
      </c>
      <c r="Q33" s="274">
        <v>0</v>
      </c>
      <c r="R33" s="275">
        <v>0</v>
      </c>
      <c r="S33" s="275">
        <v>0</v>
      </c>
      <c r="T33" s="275">
        <v>0</v>
      </c>
      <c r="U33" s="275">
        <v>0</v>
      </c>
      <c r="V33" s="275">
        <v>0</v>
      </c>
      <c r="W33" s="275">
        <v>0</v>
      </c>
      <c r="X33" s="274">
        <v>0</v>
      </c>
      <c r="Y33" s="275">
        <v>0</v>
      </c>
      <c r="Z33" s="275">
        <v>0</v>
      </c>
      <c r="AA33" s="275">
        <v>0</v>
      </c>
      <c r="AB33" s="275">
        <v>0</v>
      </c>
      <c r="AC33" s="275">
        <v>0</v>
      </c>
    </row>
    <row r="34" spans="1:29" ht="25.5">
      <c r="A34" s="83" t="s">
        <v>1053</v>
      </c>
      <c r="B34" s="84" t="s">
        <v>1234</v>
      </c>
      <c r="C34" s="83" t="s">
        <v>43</v>
      </c>
      <c r="D34" s="269">
        <v>0</v>
      </c>
      <c r="E34" s="269">
        <v>0</v>
      </c>
      <c r="F34" s="275">
        <v>0</v>
      </c>
      <c r="G34" s="275">
        <v>0</v>
      </c>
      <c r="H34" s="274">
        <v>0</v>
      </c>
      <c r="I34" s="275">
        <v>0</v>
      </c>
      <c r="J34" s="275">
        <v>0</v>
      </c>
      <c r="K34" s="275">
        <v>0</v>
      </c>
      <c r="L34" s="275">
        <v>0</v>
      </c>
      <c r="M34" s="275">
        <v>0</v>
      </c>
      <c r="N34" s="269">
        <v>0</v>
      </c>
      <c r="O34" s="275">
        <v>0</v>
      </c>
      <c r="P34" s="275">
        <v>0</v>
      </c>
      <c r="Q34" s="274">
        <v>0</v>
      </c>
      <c r="R34" s="275">
        <v>0</v>
      </c>
      <c r="S34" s="275">
        <v>0</v>
      </c>
      <c r="T34" s="275">
        <v>0</v>
      </c>
      <c r="U34" s="275">
        <v>0</v>
      </c>
      <c r="V34" s="275">
        <v>0</v>
      </c>
      <c r="W34" s="275">
        <v>0</v>
      </c>
      <c r="X34" s="274">
        <v>0</v>
      </c>
      <c r="Y34" s="275">
        <v>0</v>
      </c>
      <c r="Z34" s="275">
        <v>0</v>
      </c>
      <c r="AA34" s="275">
        <v>0</v>
      </c>
      <c r="AB34" s="275">
        <v>0</v>
      </c>
      <c r="AC34" s="275">
        <v>0</v>
      </c>
    </row>
    <row r="35" spans="1:29" ht="18" customHeight="1">
      <c r="A35" s="83" t="s">
        <v>1055</v>
      </c>
      <c r="B35" s="84" t="s">
        <v>1056</v>
      </c>
      <c r="C35" s="83" t="s">
        <v>44</v>
      </c>
      <c r="D35" s="269">
        <v>0</v>
      </c>
      <c r="E35" s="269">
        <v>0</v>
      </c>
      <c r="F35" s="275">
        <v>0</v>
      </c>
      <c r="G35" s="275">
        <v>0</v>
      </c>
      <c r="H35" s="274">
        <v>0</v>
      </c>
      <c r="I35" s="275">
        <v>0</v>
      </c>
      <c r="J35" s="275">
        <v>0</v>
      </c>
      <c r="K35" s="275">
        <v>0</v>
      </c>
      <c r="L35" s="275">
        <v>0</v>
      </c>
      <c r="M35" s="275">
        <v>0</v>
      </c>
      <c r="N35" s="269">
        <v>0</v>
      </c>
      <c r="O35" s="275">
        <v>0</v>
      </c>
      <c r="P35" s="275">
        <v>0</v>
      </c>
      <c r="Q35" s="274">
        <v>0</v>
      </c>
      <c r="R35" s="275">
        <v>0</v>
      </c>
      <c r="S35" s="275">
        <v>0</v>
      </c>
      <c r="T35" s="275">
        <v>0</v>
      </c>
      <c r="U35" s="275">
        <v>0</v>
      </c>
      <c r="V35" s="275">
        <v>0</v>
      </c>
      <c r="W35" s="275">
        <v>0</v>
      </c>
      <c r="X35" s="274">
        <v>0</v>
      </c>
      <c r="Y35" s="275">
        <v>0</v>
      </c>
      <c r="Z35" s="275">
        <v>0</v>
      </c>
      <c r="AA35" s="275">
        <v>0</v>
      </c>
      <c r="AB35" s="275">
        <v>0</v>
      </c>
      <c r="AC35" s="275">
        <v>0</v>
      </c>
    </row>
    <row r="36" spans="1:29" ht="18" customHeight="1">
      <c r="A36" s="83" t="s">
        <v>1057</v>
      </c>
      <c r="B36" s="95" t="s">
        <v>1058</v>
      </c>
      <c r="C36" s="83" t="s">
        <v>45</v>
      </c>
      <c r="D36" s="269">
        <v>0</v>
      </c>
      <c r="E36" s="269">
        <v>0</v>
      </c>
      <c r="F36" s="275">
        <v>0</v>
      </c>
      <c r="G36" s="275">
        <v>0</v>
      </c>
      <c r="H36" s="274">
        <v>0</v>
      </c>
      <c r="I36" s="275">
        <v>0</v>
      </c>
      <c r="J36" s="275">
        <v>0</v>
      </c>
      <c r="K36" s="275">
        <v>0</v>
      </c>
      <c r="L36" s="275">
        <v>0</v>
      </c>
      <c r="M36" s="275">
        <v>0</v>
      </c>
      <c r="N36" s="269">
        <v>0</v>
      </c>
      <c r="O36" s="275">
        <v>0</v>
      </c>
      <c r="P36" s="275">
        <v>0</v>
      </c>
      <c r="Q36" s="274">
        <v>0</v>
      </c>
      <c r="R36" s="275">
        <v>0</v>
      </c>
      <c r="S36" s="275">
        <v>0</v>
      </c>
      <c r="T36" s="275">
        <v>0</v>
      </c>
      <c r="U36" s="275">
        <v>0</v>
      </c>
      <c r="V36" s="275">
        <v>0</v>
      </c>
      <c r="W36" s="275">
        <v>0</v>
      </c>
      <c r="X36" s="274">
        <v>0</v>
      </c>
      <c r="Y36" s="275">
        <v>0</v>
      </c>
      <c r="Z36" s="275">
        <v>0</v>
      </c>
      <c r="AA36" s="275">
        <v>0</v>
      </c>
      <c r="AB36" s="275">
        <v>0</v>
      </c>
      <c r="AC36" s="275">
        <v>0</v>
      </c>
    </row>
    <row r="37" spans="1:29" ht="25.5">
      <c r="A37" s="83" t="s">
        <v>1068</v>
      </c>
      <c r="B37" s="95" t="s">
        <v>1422</v>
      </c>
      <c r="C37" s="83" t="s">
        <v>46</v>
      </c>
      <c r="D37" s="269">
        <v>0</v>
      </c>
      <c r="E37" s="269">
        <v>0</v>
      </c>
      <c r="F37" s="275">
        <v>0</v>
      </c>
      <c r="G37" s="275">
        <v>0</v>
      </c>
      <c r="H37" s="274">
        <v>0</v>
      </c>
      <c r="I37" s="275">
        <v>0</v>
      </c>
      <c r="J37" s="275">
        <v>0</v>
      </c>
      <c r="K37" s="275">
        <v>0</v>
      </c>
      <c r="L37" s="275">
        <v>0</v>
      </c>
      <c r="M37" s="275">
        <v>0</v>
      </c>
      <c r="N37" s="269">
        <v>0</v>
      </c>
      <c r="O37" s="275">
        <v>0</v>
      </c>
      <c r="P37" s="275">
        <v>0</v>
      </c>
      <c r="Q37" s="274">
        <v>0</v>
      </c>
      <c r="R37" s="275">
        <v>0</v>
      </c>
      <c r="S37" s="275">
        <v>0</v>
      </c>
      <c r="T37" s="275">
        <v>0</v>
      </c>
      <c r="U37" s="275">
        <v>0</v>
      </c>
      <c r="V37" s="275">
        <v>0</v>
      </c>
      <c r="W37" s="275">
        <v>0</v>
      </c>
      <c r="X37" s="274">
        <v>0</v>
      </c>
      <c r="Y37" s="275">
        <v>0</v>
      </c>
      <c r="Z37" s="275">
        <v>0</v>
      </c>
      <c r="AA37" s="275">
        <v>0</v>
      </c>
      <c r="AB37" s="275">
        <v>0</v>
      </c>
      <c r="AC37" s="275">
        <v>0</v>
      </c>
    </row>
    <row r="38" spans="1:29" ht="25.5">
      <c r="A38" s="83" t="s">
        <v>1073</v>
      </c>
      <c r="B38" s="95" t="s">
        <v>1393</v>
      </c>
      <c r="C38" s="83" t="s">
        <v>47</v>
      </c>
      <c r="D38" s="269">
        <v>0</v>
      </c>
      <c r="E38" s="269">
        <v>0</v>
      </c>
      <c r="F38" s="275">
        <v>0</v>
      </c>
      <c r="G38" s="275">
        <v>0</v>
      </c>
      <c r="H38" s="274">
        <v>0</v>
      </c>
      <c r="I38" s="275">
        <v>0</v>
      </c>
      <c r="J38" s="275">
        <v>0</v>
      </c>
      <c r="K38" s="275">
        <v>0</v>
      </c>
      <c r="L38" s="275">
        <v>0</v>
      </c>
      <c r="M38" s="275">
        <v>0</v>
      </c>
      <c r="N38" s="269">
        <v>0</v>
      </c>
      <c r="O38" s="275">
        <v>0</v>
      </c>
      <c r="P38" s="275">
        <v>0</v>
      </c>
      <c r="Q38" s="274">
        <v>0</v>
      </c>
      <c r="R38" s="275">
        <v>0</v>
      </c>
      <c r="S38" s="275">
        <v>0</v>
      </c>
      <c r="T38" s="275">
        <v>0</v>
      </c>
      <c r="U38" s="275">
        <v>0</v>
      </c>
      <c r="V38" s="275">
        <v>0</v>
      </c>
      <c r="W38" s="275">
        <v>0</v>
      </c>
      <c r="X38" s="274">
        <v>0</v>
      </c>
      <c r="Y38" s="275">
        <v>0</v>
      </c>
      <c r="Z38" s="275">
        <v>0</v>
      </c>
      <c r="AA38" s="275">
        <v>0</v>
      </c>
      <c r="AB38" s="275">
        <v>0</v>
      </c>
      <c r="AC38" s="275">
        <v>0</v>
      </c>
    </row>
    <row r="39" spans="1:29" ht="18" customHeight="1">
      <c r="A39" s="83" t="s">
        <v>1075</v>
      </c>
      <c r="B39" s="95" t="s">
        <v>1076</v>
      </c>
      <c r="C39" s="83" t="s">
        <v>48</v>
      </c>
      <c r="D39" s="269">
        <v>0.13</v>
      </c>
      <c r="E39" s="269">
        <v>0</v>
      </c>
      <c r="F39" s="275">
        <v>0</v>
      </c>
      <c r="G39" s="275">
        <v>0</v>
      </c>
      <c r="H39" s="274">
        <v>0</v>
      </c>
      <c r="I39" s="275">
        <v>0</v>
      </c>
      <c r="J39" s="275">
        <v>0.13</v>
      </c>
      <c r="K39" s="275">
        <v>0</v>
      </c>
      <c r="L39" s="275">
        <v>0</v>
      </c>
      <c r="M39" s="275">
        <v>0</v>
      </c>
      <c r="N39" s="269">
        <v>0</v>
      </c>
      <c r="O39" s="275">
        <v>0</v>
      </c>
      <c r="P39" s="275">
        <v>0</v>
      </c>
      <c r="Q39" s="274">
        <v>0</v>
      </c>
      <c r="R39" s="275">
        <v>0</v>
      </c>
      <c r="S39" s="275">
        <v>0</v>
      </c>
      <c r="T39" s="275">
        <v>0</v>
      </c>
      <c r="U39" s="275">
        <v>0</v>
      </c>
      <c r="V39" s="275">
        <v>0</v>
      </c>
      <c r="W39" s="275">
        <v>0</v>
      </c>
      <c r="X39" s="274">
        <v>0</v>
      </c>
      <c r="Y39" s="275">
        <v>0</v>
      </c>
      <c r="Z39" s="275">
        <v>0</v>
      </c>
      <c r="AA39" s="275">
        <v>0</v>
      </c>
      <c r="AB39" s="275">
        <v>0</v>
      </c>
      <c r="AC39" s="275">
        <v>0</v>
      </c>
    </row>
    <row r="40" spans="1:29" ht="18" customHeight="1">
      <c r="A40" s="83" t="s">
        <v>1123</v>
      </c>
      <c r="B40" s="95" t="s">
        <v>1124</v>
      </c>
      <c r="C40" s="83" t="s">
        <v>49</v>
      </c>
      <c r="D40" s="269">
        <v>0</v>
      </c>
      <c r="E40" s="269">
        <v>0</v>
      </c>
      <c r="F40" s="275">
        <v>0</v>
      </c>
      <c r="G40" s="275">
        <v>0</v>
      </c>
      <c r="H40" s="274">
        <v>0</v>
      </c>
      <c r="I40" s="275">
        <v>0</v>
      </c>
      <c r="J40" s="275">
        <v>0</v>
      </c>
      <c r="K40" s="275">
        <v>0</v>
      </c>
      <c r="L40" s="275">
        <v>0</v>
      </c>
      <c r="M40" s="275">
        <v>0</v>
      </c>
      <c r="N40" s="269">
        <v>0</v>
      </c>
      <c r="O40" s="275">
        <v>0</v>
      </c>
      <c r="P40" s="275">
        <v>0</v>
      </c>
      <c r="Q40" s="274">
        <v>0</v>
      </c>
      <c r="R40" s="275">
        <v>0</v>
      </c>
      <c r="S40" s="275">
        <v>0</v>
      </c>
      <c r="T40" s="275">
        <v>0</v>
      </c>
      <c r="U40" s="275">
        <v>0</v>
      </c>
      <c r="V40" s="275">
        <v>0</v>
      </c>
      <c r="W40" s="275">
        <v>0</v>
      </c>
      <c r="X40" s="274">
        <v>0</v>
      </c>
      <c r="Y40" s="275">
        <v>0</v>
      </c>
      <c r="Z40" s="275">
        <v>0</v>
      </c>
      <c r="AA40" s="275">
        <v>0</v>
      </c>
      <c r="AB40" s="275">
        <v>0</v>
      </c>
      <c r="AC40" s="275">
        <v>0</v>
      </c>
    </row>
    <row r="41" spans="1:29" ht="18" customHeight="1">
      <c r="A41" s="83" t="s">
        <v>1170</v>
      </c>
      <c r="B41" s="95" t="s">
        <v>1171</v>
      </c>
      <c r="C41" s="83" t="s">
        <v>50</v>
      </c>
      <c r="D41" s="269">
        <v>0</v>
      </c>
      <c r="E41" s="269">
        <v>0</v>
      </c>
      <c r="F41" s="275">
        <v>0</v>
      </c>
      <c r="G41" s="275">
        <v>0</v>
      </c>
      <c r="H41" s="274">
        <v>0</v>
      </c>
      <c r="I41" s="275">
        <v>0</v>
      </c>
      <c r="J41" s="275">
        <v>0</v>
      </c>
      <c r="K41" s="275">
        <v>0</v>
      </c>
      <c r="L41" s="275">
        <v>0</v>
      </c>
      <c r="M41" s="275">
        <v>0</v>
      </c>
      <c r="N41" s="269">
        <v>0</v>
      </c>
      <c r="O41" s="275">
        <v>0</v>
      </c>
      <c r="P41" s="275">
        <v>0</v>
      </c>
      <c r="Q41" s="274">
        <v>0</v>
      </c>
      <c r="R41" s="275">
        <v>0</v>
      </c>
      <c r="S41" s="275">
        <v>0</v>
      </c>
      <c r="T41" s="275">
        <v>0</v>
      </c>
      <c r="U41" s="275">
        <v>0</v>
      </c>
      <c r="V41" s="275">
        <v>0</v>
      </c>
      <c r="W41" s="275">
        <v>0</v>
      </c>
      <c r="X41" s="274">
        <v>0</v>
      </c>
      <c r="Y41" s="275">
        <v>0</v>
      </c>
      <c r="Z41" s="275">
        <v>0</v>
      </c>
      <c r="AA41" s="275">
        <v>0</v>
      </c>
      <c r="AB41" s="275">
        <v>0</v>
      </c>
      <c r="AC41" s="275">
        <v>0</v>
      </c>
    </row>
    <row r="42" spans="1:29" ht="18" customHeight="1">
      <c r="A42" s="83" t="s">
        <v>1177</v>
      </c>
      <c r="B42" s="95" t="s">
        <v>1178</v>
      </c>
      <c r="C42" s="83" t="s">
        <v>51</v>
      </c>
      <c r="D42" s="269">
        <v>0</v>
      </c>
      <c r="E42" s="269">
        <v>0</v>
      </c>
      <c r="F42" s="275">
        <v>0</v>
      </c>
      <c r="G42" s="275">
        <v>0</v>
      </c>
      <c r="H42" s="274">
        <v>0</v>
      </c>
      <c r="I42" s="275">
        <v>0</v>
      </c>
      <c r="J42" s="275">
        <v>0</v>
      </c>
      <c r="K42" s="275">
        <v>0</v>
      </c>
      <c r="L42" s="275">
        <v>0</v>
      </c>
      <c r="M42" s="275">
        <v>0</v>
      </c>
      <c r="N42" s="269">
        <v>0</v>
      </c>
      <c r="O42" s="275">
        <v>0</v>
      </c>
      <c r="P42" s="275">
        <v>0</v>
      </c>
      <c r="Q42" s="274">
        <v>0</v>
      </c>
      <c r="R42" s="275">
        <v>0</v>
      </c>
      <c r="S42" s="275">
        <v>0</v>
      </c>
      <c r="T42" s="275">
        <v>0</v>
      </c>
      <c r="U42" s="275">
        <v>0</v>
      </c>
      <c r="V42" s="275">
        <v>0</v>
      </c>
      <c r="W42" s="275">
        <v>0</v>
      </c>
      <c r="X42" s="274">
        <v>0</v>
      </c>
      <c r="Y42" s="275">
        <v>0</v>
      </c>
      <c r="Z42" s="275">
        <v>0</v>
      </c>
      <c r="AA42" s="275">
        <v>0</v>
      </c>
      <c r="AB42" s="275">
        <v>0</v>
      </c>
      <c r="AC42" s="275">
        <v>0</v>
      </c>
    </row>
    <row r="43" spans="1:29" ht="18" customHeight="1">
      <c r="A43" s="83" t="s">
        <v>1179</v>
      </c>
      <c r="B43" s="95" t="s">
        <v>1180</v>
      </c>
      <c r="C43" s="83" t="s">
        <v>52</v>
      </c>
      <c r="D43" s="269">
        <v>0</v>
      </c>
      <c r="E43" s="269">
        <v>0</v>
      </c>
      <c r="F43" s="275">
        <v>0</v>
      </c>
      <c r="G43" s="275">
        <v>0</v>
      </c>
      <c r="H43" s="274">
        <v>0</v>
      </c>
      <c r="I43" s="275">
        <v>0</v>
      </c>
      <c r="J43" s="275">
        <v>0</v>
      </c>
      <c r="K43" s="275">
        <v>0</v>
      </c>
      <c r="L43" s="275">
        <v>0</v>
      </c>
      <c r="M43" s="275">
        <v>0</v>
      </c>
      <c r="N43" s="269">
        <v>0</v>
      </c>
      <c r="O43" s="275">
        <v>0</v>
      </c>
      <c r="P43" s="275">
        <v>0</v>
      </c>
      <c r="Q43" s="274">
        <v>0</v>
      </c>
      <c r="R43" s="275">
        <v>0</v>
      </c>
      <c r="S43" s="275">
        <v>0</v>
      </c>
      <c r="T43" s="275">
        <v>0</v>
      </c>
      <c r="U43" s="275">
        <v>0</v>
      </c>
      <c r="V43" s="275">
        <v>0</v>
      </c>
      <c r="W43" s="275">
        <v>0</v>
      </c>
      <c r="X43" s="274">
        <v>0</v>
      </c>
      <c r="Y43" s="275">
        <v>0</v>
      </c>
      <c r="Z43" s="275">
        <v>0</v>
      </c>
      <c r="AA43" s="275">
        <v>0</v>
      </c>
      <c r="AB43" s="275">
        <v>0</v>
      </c>
      <c r="AC43" s="275">
        <v>0</v>
      </c>
    </row>
    <row r="44" spans="1:29" ht="18" customHeight="1">
      <c r="A44" s="83" t="s">
        <v>1186</v>
      </c>
      <c r="B44" s="95" t="s">
        <v>1238</v>
      </c>
      <c r="C44" s="83" t="s">
        <v>53</v>
      </c>
      <c r="D44" s="269">
        <v>0</v>
      </c>
      <c r="E44" s="269">
        <v>0</v>
      </c>
      <c r="F44" s="275">
        <v>0</v>
      </c>
      <c r="G44" s="275">
        <v>0</v>
      </c>
      <c r="H44" s="274">
        <v>0</v>
      </c>
      <c r="I44" s="275">
        <v>0</v>
      </c>
      <c r="J44" s="275">
        <v>0</v>
      </c>
      <c r="K44" s="275">
        <v>0</v>
      </c>
      <c r="L44" s="275">
        <v>0</v>
      </c>
      <c r="M44" s="275">
        <v>0</v>
      </c>
      <c r="N44" s="269">
        <v>0</v>
      </c>
      <c r="O44" s="275">
        <v>0</v>
      </c>
      <c r="P44" s="275">
        <v>0</v>
      </c>
      <c r="Q44" s="274">
        <v>0</v>
      </c>
      <c r="R44" s="275">
        <v>0</v>
      </c>
      <c r="S44" s="275">
        <v>0</v>
      </c>
      <c r="T44" s="275">
        <v>0</v>
      </c>
      <c r="U44" s="275">
        <v>0</v>
      </c>
      <c r="V44" s="275">
        <v>0</v>
      </c>
      <c r="W44" s="275">
        <v>0</v>
      </c>
      <c r="X44" s="274">
        <v>0</v>
      </c>
      <c r="Y44" s="275">
        <v>0</v>
      </c>
      <c r="Z44" s="275">
        <v>0</v>
      </c>
      <c r="AA44" s="275">
        <v>0</v>
      </c>
      <c r="AB44" s="275">
        <v>0</v>
      </c>
      <c r="AC44" s="275">
        <v>0</v>
      </c>
    </row>
    <row r="45" spans="1:29">
      <c r="A45" s="2"/>
      <c r="B45" s="2"/>
      <c r="C45" s="2"/>
      <c r="D45" s="2"/>
      <c r="E45" s="98"/>
      <c r="F45" s="100"/>
      <c r="G45" s="100"/>
      <c r="H45" s="101"/>
      <c r="I45" s="100"/>
      <c r="J45" s="100"/>
      <c r="K45" s="100"/>
      <c r="L45" s="100"/>
      <c r="M45" s="100"/>
    </row>
    <row r="46" spans="1:29">
      <c r="A46" s="2"/>
      <c r="B46" s="2"/>
      <c r="C46" s="2"/>
      <c r="D46" s="2"/>
      <c r="E46" s="2"/>
      <c r="F46" s="98"/>
      <c r="G46" s="2"/>
      <c r="H46" s="15"/>
      <c r="I46" s="2"/>
      <c r="J46" s="2"/>
      <c r="K46" s="2"/>
      <c r="L46" s="2"/>
    </row>
    <row r="47" spans="1:29">
      <c r="A47" s="2"/>
      <c r="B47" s="2"/>
      <c r="C47" s="2"/>
      <c r="D47" s="2"/>
      <c r="E47" s="2"/>
      <c r="F47" s="2"/>
      <c r="G47" s="2"/>
      <c r="H47" s="15"/>
      <c r="I47" s="2"/>
      <c r="J47" s="2"/>
      <c r="K47" s="2"/>
      <c r="L47" s="2"/>
    </row>
    <row r="48" spans="1:29">
      <c r="A48" s="2"/>
      <c r="B48" s="2"/>
      <c r="C48" s="2"/>
      <c r="D48" s="2"/>
      <c r="E48" s="2"/>
      <c r="F48" s="2"/>
      <c r="G48" s="2"/>
      <c r="H48" s="15"/>
      <c r="I48" s="2"/>
      <c r="J48" s="2"/>
      <c r="K48" s="2"/>
      <c r="L48" s="2"/>
    </row>
    <row r="51" spans="5:5">
      <c r="E51" s="148"/>
    </row>
  </sheetData>
  <mergeCells count="10">
    <mergeCell ref="T4:AC4"/>
    <mergeCell ref="A1:B1"/>
    <mergeCell ref="A3:M3"/>
    <mergeCell ref="A4:A5"/>
    <mergeCell ref="B4:B5"/>
    <mergeCell ref="C4:C5"/>
    <mergeCell ref="D4:D5"/>
    <mergeCell ref="A2:I2"/>
    <mergeCell ref="E4:I4"/>
    <mergeCell ref="J4:S4"/>
  </mergeCells>
  <printOptions horizontalCentered="1" verticalCentered="1"/>
  <pageMargins left="0.70866141732283472" right="0.70866141732283472" top="0.39370078740157483" bottom="0.39370078740157483" header="0.31496062992125984" footer="0.31496062992125984"/>
  <pageSetup paperSize="9" scale="95"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K484"/>
  <sheetViews>
    <sheetView workbookViewId="0">
      <pane xSplit="10" ySplit="7" topLeftCell="T134" activePane="bottomRight" state="frozen"/>
      <selection pane="topRight" activeCell="K1" sqref="K1"/>
      <selection pane="bottomLeft" activeCell="A8" sqref="A8"/>
      <selection pane="bottomRight" activeCell="AG138" sqref="AG138"/>
    </sheetView>
  </sheetViews>
  <sheetFormatPr defaultRowHeight="12.75"/>
  <cols>
    <col min="1" max="1" width="6" style="184" customWidth="1"/>
    <col min="2" max="2" width="30.5703125" style="187" customWidth="1"/>
    <col min="3" max="3" width="5.42578125" style="300" customWidth="1"/>
    <col min="4" max="4" width="6.7109375" style="186" customWidth="1"/>
    <col min="5" max="5" width="7.7109375" style="184" customWidth="1"/>
    <col min="6" max="6" width="20" style="184" hidden="1" customWidth="1"/>
    <col min="7" max="7" width="5.7109375" style="300" customWidth="1"/>
    <col min="8" max="8" width="5.7109375" style="301" customWidth="1"/>
    <col min="9" max="9" width="5.7109375" style="184" customWidth="1"/>
    <col min="10" max="11" width="5.7109375" style="300" customWidth="1"/>
    <col min="12" max="18" width="5.7109375" style="301" customWidth="1"/>
    <col min="19" max="19" width="5.7109375" style="2182" hidden="1" customWidth="1"/>
    <col min="20" max="22" width="5.7109375" style="301" customWidth="1"/>
    <col min="23" max="24" width="5.7109375" style="2194" hidden="1" customWidth="1"/>
    <col min="25" max="25" width="5.7109375" style="301" customWidth="1"/>
    <col min="26" max="26" width="5.7109375" style="2194" hidden="1" customWidth="1"/>
    <col min="27" max="29" width="5.7109375" style="301" customWidth="1"/>
    <col min="30" max="30" width="5.7109375" style="2194" hidden="1" customWidth="1"/>
    <col min="31" max="32" width="5.7109375" style="301" customWidth="1"/>
    <col min="33" max="33" width="11.140625" style="301" customWidth="1"/>
    <col min="34" max="34" width="22.28515625" style="301" customWidth="1"/>
    <col min="35" max="35" width="8.28515625" style="301" hidden="1" customWidth="1"/>
    <col min="36" max="36" width="18.42578125" style="301" hidden="1" customWidth="1"/>
    <col min="37" max="37" width="15.7109375" style="301" hidden="1" customWidth="1"/>
    <col min="38" max="38" width="9.140625" style="301" hidden="1" customWidth="1"/>
    <col min="39" max="39" width="9.28515625" style="301" hidden="1" customWidth="1"/>
    <col min="40" max="40" width="8.7109375" style="301" hidden="1" customWidth="1"/>
    <col min="41" max="41" width="45.85546875" style="301" hidden="1" customWidth="1"/>
    <col min="42" max="42" width="9.5703125" style="301" hidden="1" customWidth="1"/>
    <col min="43" max="44" width="20.5703125" style="301" hidden="1" customWidth="1"/>
    <col min="45" max="256" width="9.140625" style="94"/>
    <col min="257" max="257" width="7.42578125" style="94" customWidth="1"/>
    <col min="258" max="258" width="34.5703125" style="94" customWidth="1"/>
    <col min="259" max="259" width="8.5703125" style="94" customWidth="1"/>
    <col min="260" max="260" width="8.140625" style="94" customWidth="1"/>
    <col min="261" max="261" width="8.5703125" style="94" customWidth="1"/>
    <col min="262" max="262" width="0" style="94" hidden="1" customWidth="1"/>
    <col min="263" max="272" width="6.85546875" style="94" customWidth="1"/>
    <col min="273" max="273" width="6.5703125" style="94" customWidth="1"/>
    <col min="274" max="288" width="6.85546875" style="94" customWidth="1"/>
    <col min="289" max="289" width="19.140625" style="94" customWidth="1"/>
    <col min="290" max="290" width="0" style="94" hidden="1" customWidth="1"/>
    <col min="291" max="291" width="8.28515625" style="94" customWidth="1"/>
    <col min="292" max="297" width="0" style="94" hidden="1" customWidth="1"/>
    <col min="298" max="298" width="23.85546875" style="94" customWidth="1"/>
    <col min="299" max="300" width="20.5703125" style="94" customWidth="1"/>
    <col min="301" max="512" width="9.140625" style="94"/>
    <col min="513" max="513" width="7.42578125" style="94" customWidth="1"/>
    <col min="514" max="514" width="34.5703125" style="94" customWidth="1"/>
    <col min="515" max="515" width="8.5703125" style="94" customWidth="1"/>
    <col min="516" max="516" width="8.140625" style="94" customWidth="1"/>
    <col min="517" max="517" width="8.5703125" style="94" customWidth="1"/>
    <col min="518" max="518" width="0" style="94" hidden="1" customWidth="1"/>
    <col min="519" max="528" width="6.85546875" style="94" customWidth="1"/>
    <col min="529" max="529" width="6.5703125" style="94" customWidth="1"/>
    <col min="530" max="544" width="6.85546875" style="94" customWidth="1"/>
    <col min="545" max="545" width="19.140625" style="94" customWidth="1"/>
    <col min="546" max="546" width="0" style="94" hidden="1" customWidth="1"/>
    <col min="547" max="547" width="8.28515625" style="94" customWidth="1"/>
    <col min="548" max="553" width="0" style="94" hidden="1" customWidth="1"/>
    <col min="554" max="554" width="23.85546875" style="94" customWidth="1"/>
    <col min="555" max="556" width="20.5703125" style="94" customWidth="1"/>
    <col min="557" max="768" width="9.140625" style="94"/>
    <col min="769" max="769" width="7.42578125" style="94" customWidth="1"/>
    <col min="770" max="770" width="34.5703125" style="94" customWidth="1"/>
    <col min="771" max="771" width="8.5703125" style="94" customWidth="1"/>
    <col min="772" max="772" width="8.140625" style="94" customWidth="1"/>
    <col min="773" max="773" width="8.5703125" style="94" customWidth="1"/>
    <col min="774" max="774" width="0" style="94" hidden="1" customWidth="1"/>
    <col min="775" max="784" width="6.85546875" style="94" customWidth="1"/>
    <col min="785" max="785" width="6.5703125" style="94" customWidth="1"/>
    <col min="786" max="800" width="6.85546875" style="94" customWidth="1"/>
    <col min="801" max="801" width="19.140625" style="94" customWidth="1"/>
    <col min="802" max="802" width="0" style="94" hidden="1" customWidth="1"/>
    <col min="803" max="803" width="8.28515625" style="94" customWidth="1"/>
    <col min="804" max="809" width="0" style="94" hidden="1" customWidth="1"/>
    <col min="810" max="810" width="23.85546875" style="94" customWidth="1"/>
    <col min="811" max="812" width="20.5703125" style="94" customWidth="1"/>
    <col min="813" max="1024" width="9.140625" style="94"/>
    <col min="1025" max="1025" width="7.42578125" style="94" customWidth="1"/>
    <col min="1026" max="1026" width="34.5703125" style="94" customWidth="1"/>
    <col min="1027" max="1027" width="8.5703125" style="94" customWidth="1"/>
    <col min="1028" max="1028" width="8.140625" style="94" customWidth="1"/>
    <col min="1029" max="1029" width="8.5703125" style="94" customWidth="1"/>
    <col min="1030" max="1030" width="0" style="94" hidden="1" customWidth="1"/>
    <col min="1031" max="1040" width="6.85546875" style="94" customWidth="1"/>
    <col min="1041" max="1041" width="6.5703125" style="94" customWidth="1"/>
    <col min="1042" max="1056" width="6.85546875" style="94" customWidth="1"/>
    <col min="1057" max="1057" width="19.140625" style="94" customWidth="1"/>
    <col min="1058" max="1058" width="0" style="94" hidden="1" customWidth="1"/>
    <col min="1059" max="1059" width="8.28515625" style="94" customWidth="1"/>
    <col min="1060" max="1065" width="0" style="94" hidden="1" customWidth="1"/>
    <col min="1066" max="1066" width="23.85546875" style="94" customWidth="1"/>
    <col min="1067" max="1068" width="20.5703125" style="94" customWidth="1"/>
    <col min="1069" max="1280" width="9.140625" style="94"/>
    <col min="1281" max="1281" width="7.42578125" style="94" customWidth="1"/>
    <col min="1282" max="1282" width="34.5703125" style="94" customWidth="1"/>
    <col min="1283" max="1283" width="8.5703125" style="94" customWidth="1"/>
    <col min="1284" max="1284" width="8.140625" style="94" customWidth="1"/>
    <col min="1285" max="1285" width="8.5703125" style="94" customWidth="1"/>
    <col min="1286" max="1286" width="0" style="94" hidden="1" customWidth="1"/>
    <col min="1287" max="1296" width="6.85546875" style="94" customWidth="1"/>
    <col min="1297" max="1297" width="6.5703125" style="94" customWidth="1"/>
    <col min="1298" max="1312" width="6.85546875" style="94" customWidth="1"/>
    <col min="1313" max="1313" width="19.140625" style="94" customWidth="1"/>
    <col min="1314" max="1314" width="0" style="94" hidden="1" customWidth="1"/>
    <col min="1315" max="1315" width="8.28515625" style="94" customWidth="1"/>
    <col min="1316" max="1321" width="0" style="94" hidden="1" customWidth="1"/>
    <col min="1322" max="1322" width="23.85546875" style="94" customWidth="1"/>
    <col min="1323" max="1324" width="20.5703125" style="94" customWidth="1"/>
    <col min="1325" max="1536" width="9.140625" style="94"/>
    <col min="1537" max="1537" width="7.42578125" style="94" customWidth="1"/>
    <col min="1538" max="1538" width="34.5703125" style="94" customWidth="1"/>
    <col min="1539" max="1539" width="8.5703125" style="94" customWidth="1"/>
    <col min="1540" max="1540" width="8.140625" style="94" customWidth="1"/>
    <col min="1541" max="1541" width="8.5703125" style="94" customWidth="1"/>
    <col min="1542" max="1542" width="0" style="94" hidden="1" customWidth="1"/>
    <col min="1543" max="1552" width="6.85546875" style="94" customWidth="1"/>
    <col min="1553" max="1553" width="6.5703125" style="94" customWidth="1"/>
    <col min="1554" max="1568" width="6.85546875" style="94" customWidth="1"/>
    <col min="1569" max="1569" width="19.140625" style="94" customWidth="1"/>
    <col min="1570" max="1570" width="0" style="94" hidden="1" customWidth="1"/>
    <col min="1571" max="1571" width="8.28515625" style="94" customWidth="1"/>
    <col min="1572" max="1577" width="0" style="94" hidden="1" customWidth="1"/>
    <col min="1578" max="1578" width="23.85546875" style="94" customWidth="1"/>
    <col min="1579" max="1580" width="20.5703125" style="94" customWidth="1"/>
    <col min="1581" max="1792" width="9.140625" style="94"/>
    <col min="1793" max="1793" width="7.42578125" style="94" customWidth="1"/>
    <col min="1794" max="1794" width="34.5703125" style="94" customWidth="1"/>
    <col min="1795" max="1795" width="8.5703125" style="94" customWidth="1"/>
    <col min="1796" max="1796" width="8.140625" style="94" customWidth="1"/>
    <col min="1797" max="1797" width="8.5703125" style="94" customWidth="1"/>
    <col min="1798" max="1798" width="0" style="94" hidden="1" customWidth="1"/>
    <col min="1799" max="1808" width="6.85546875" style="94" customWidth="1"/>
    <col min="1809" max="1809" width="6.5703125" style="94" customWidth="1"/>
    <col min="1810" max="1824" width="6.85546875" style="94" customWidth="1"/>
    <col min="1825" max="1825" width="19.140625" style="94" customWidth="1"/>
    <col min="1826" max="1826" width="0" style="94" hidden="1" customWidth="1"/>
    <col min="1827" max="1827" width="8.28515625" style="94" customWidth="1"/>
    <col min="1828" max="1833" width="0" style="94" hidden="1" customWidth="1"/>
    <col min="1834" max="1834" width="23.85546875" style="94" customWidth="1"/>
    <col min="1835" max="1836" width="20.5703125" style="94" customWidth="1"/>
    <col min="1837" max="2048" width="9.140625" style="94"/>
    <col min="2049" max="2049" width="7.42578125" style="94" customWidth="1"/>
    <col min="2050" max="2050" width="34.5703125" style="94" customWidth="1"/>
    <col min="2051" max="2051" width="8.5703125" style="94" customWidth="1"/>
    <col min="2052" max="2052" width="8.140625" style="94" customWidth="1"/>
    <col min="2053" max="2053" width="8.5703125" style="94" customWidth="1"/>
    <col min="2054" max="2054" width="0" style="94" hidden="1" customWidth="1"/>
    <col min="2055" max="2064" width="6.85546875" style="94" customWidth="1"/>
    <col min="2065" max="2065" width="6.5703125" style="94" customWidth="1"/>
    <col min="2066" max="2080" width="6.85546875" style="94" customWidth="1"/>
    <col min="2081" max="2081" width="19.140625" style="94" customWidth="1"/>
    <col min="2082" max="2082" width="0" style="94" hidden="1" customWidth="1"/>
    <col min="2083" max="2083" width="8.28515625" style="94" customWidth="1"/>
    <col min="2084" max="2089" width="0" style="94" hidden="1" customWidth="1"/>
    <col min="2090" max="2090" width="23.85546875" style="94" customWidth="1"/>
    <col min="2091" max="2092" width="20.5703125" style="94" customWidth="1"/>
    <col min="2093" max="2304" width="9.140625" style="94"/>
    <col min="2305" max="2305" width="7.42578125" style="94" customWidth="1"/>
    <col min="2306" max="2306" width="34.5703125" style="94" customWidth="1"/>
    <col min="2307" max="2307" width="8.5703125" style="94" customWidth="1"/>
    <col min="2308" max="2308" width="8.140625" style="94" customWidth="1"/>
    <col min="2309" max="2309" width="8.5703125" style="94" customWidth="1"/>
    <col min="2310" max="2310" width="0" style="94" hidden="1" customWidth="1"/>
    <col min="2311" max="2320" width="6.85546875" style="94" customWidth="1"/>
    <col min="2321" max="2321" width="6.5703125" style="94" customWidth="1"/>
    <col min="2322" max="2336" width="6.85546875" style="94" customWidth="1"/>
    <col min="2337" max="2337" width="19.140625" style="94" customWidth="1"/>
    <col min="2338" max="2338" width="0" style="94" hidden="1" customWidth="1"/>
    <col min="2339" max="2339" width="8.28515625" style="94" customWidth="1"/>
    <col min="2340" max="2345" width="0" style="94" hidden="1" customWidth="1"/>
    <col min="2346" max="2346" width="23.85546875" style="94" customWidth="1"/>
    <col min="2347" max="2348" width="20.5703125" style="94" customWidth="1"/>
    <col min="2349" max="2560" width="9.140625" style="94"/>
    <col min="2561" max="2561" width="7.42578125" style="94" customWidth="1"/>
    <col min="2562" max="2562" width="34.5703125" style="94" customWidth="1"/>
    <col min="2563" max="2563" width="8.5703125" style="94" customWidth="1"/>
    <col min="2564" max="2564" width="8.140625" style="94" customWidth="1"/>
    <col min="2565" max="2565" width="8.5703125" style="94" customWidth="1"/>
    <col min="2566" max="2566" width="0" style="94" hidden="1" customWidth="1"/>
    <col min="2567" max="2576" width="6.85546875" style="94" customWidth="1"/>
    <col min="2577" max="2577" width="6.5703125" style="94" customWidth="1"/>
    <col min="2578" max="2592" width="6.85546875" style="94" customWidth="1"/>
    <col min="2593" max="2593" width="19.140625" style="94" customWidth="1"/>
    <col min="2594" max="2594" width="0" style="94" hidden="1" customWidth="1"/>
    <col min="2595" max="2595" width="8.28515625" style="94" customWidth="1"/>
    <col min="2596" max="2601" width="0" style="94" hidden="1" customWidth="1"/>
    <col min="2602" max="2602" width="23.85546875" style="94" customWidth="1"/>
    <col min="2603" max="2604" width="20.5703125" style="94" customWidth="1"/>
    <col min="2605" max="2816" width="9.140625" style="94"/>
    <col min="2817" max="2817" width="7.42578125" style="94" customWidth="1"/>
    <col min="2818" max="2818" width="34.5703125" style="94" customWidth="1"/>
    <col min="2819" max="2819" width="8.5703125" style="94" customWidth="1"/>
    <col min="2820" max="2820" width="8.140625" style="94" customWidth="1"/>
    <col min="2821" max="2821" width="8.5703125" style="94" customWidth="1"/>
    <col min="2822" max="2822" width="0" style="94" hidden="1" customWidth="1"/>
    <col min="2823" max="2832" width="6.85546875" style="94" customWidth="1"/>
    <col min="2833" max="2833" width="6.5703125" style="94" customWidth="1"/>
    <col min="2834" max="2848" width="6.85546875" style="94" customWidth="1"/>
    <col min="2849" max="2849" width="19.140625" style="94" customWidth="1"/>
    <col min="2850" max="2850" width="0" style="94" hidden="1" customWidth="1"/>
    <col min="2851" max="2851" width="8.28515625" style="94" customWidth="1"/>
    <col min="2852" max="2857" width="0" style="94" hidden="1" customWidth="1"/>
    <col min="2858" max="2858" width="23.85546875" style="94" customWidth="1"/>
    <col min="2859" max="2860" width="20.5703125" style="94" customWidth="1"/>
    <col min="2861" max="3072" width="9.140625" style="94"/>
    <col min="3073" max="3073" width="7.42578125" style="94" customWidth="1"/>
    <col min="3074" max="3074" width="34.5703125" style="94" customWidth="1"/>
    <col min="3075" max="3075" width="8.5703125" style="94" customWidth="1"/>
    <col min="3076" max="3076" width="8.140625" style="94" customWidth="1"/>
    <col min="3077" max="3077" width="8.5703125" style="94" customWidth="1"/>
    <col min="3078" max="3078" width="0" style="94" hidden="1" customWidth="1"/>
    <col min="3079" max="3088" width="6.85546875" style="94" customWidth="1"/>
    <col min="3089" max="3089" width="6.5703125" style="94" customWidth="1"/>
    <col min="3090" max="3104" width="6.85546875" style="94" customWidth="1"/>
    <col min="3105" max="3105" width="19.140625" style="94" customWidth="1"/>
    <col min="3106" max="3106" width="0" style="94" hidden="1" customWidth="1"/>
    <col min="3107" max="3107" width="8.28515625" style="94" customWidth="1"/>
    <col min="3108" max="3113" width="0" style="94" hidden="1" customWidth="1"/>
    <col min="3114" max="3114" width="23.85546875" style="94" customWidth="1"/>
    <col min="3115" max="3116" width="20.5703125" style="94" customWidth="1"/>
    <col min="3117" max="3328" width="9.140625" style="94"/>
    <col min="3329" max="3329" width="7.42578125" style="94" customWidth="1"/>
    <col min="3330" max="3330" width="34.5703125" style="94" customWidth="1"/>
    <col min="3331" max="3331" width="8.5703125" style="94" customWidth="1"/>
    <col min="3332" max="3332" width="8.140625" style="94" customWidth="1"/>
    <col min="3333" max="3333" width="8.5703125" style="94" customWidth="1"/>
    <col min="3334" max="3334" width="0" style="94" hidden="1" customWidth="1"/>
    <col min="3335" max="3344" width="6.85546875" style="94" customWidth="1"/>
    <col min="3345" max="3345" width="6.5703125" style="94" customWidth="1"/>
    <col min="3346" max="3360" width="6.85546875" style="94" customWidth="1"/>
    <col min="3361" max="3361" width="19.140625" style="94" customWidth="1"/>
    <col min="3362" max="3362" width="0" style="94" hidden="1" customWidth="1"/>
    <col min="3363" max="3363" width="8.28515625" style="94" customWidth="1"/>
    <col min="3364" max="3369" width="0" style="94" hidden="1" customWidth="1"/>
    <col min="3370" max="3370" width="23.85546875" style="94" customWidth="1"/>
    <col min="3371" max="3372" width="20.5703125" style="94" customWidth="1"/>
    <col min="3373" max="3584" width="9.140625" style="94"/>
    <col min="3585" max="3585" width="7.42578125" style="94" customWidth="1"/>
    <col min="3586" max="3586" width="34.5703125" style="94" customWidth="1"/>
    <col min="3587" max="3587" width="8.5703125" style="94" customWidth="1"/>
    <col min="3588" max="3588" width="8.140625" style="94" customWidth="1"/>
    <col min="3589" max="3589" width="8.5703125" style="94" customWidth="1"/>
    <col min="3590" max="3590" width="0" style="94" hidden="1" customWidth="1"/>
    <col min="3591" max="3600" width="6.85546875" style="94" customWidth="1"/>
    <col min="3601" max="3601" width="6.5703125" style="94" customWidth="1"/>
    <col min="3602" max="3616" width="6.85546875" style="94" customWidth="1"/>
    <col min="3617" max="3617" width="19.140625" style="94" customWidth="1"/>
    <col min="3618" max="3618" width="0" style="94" hidden="1" customWidth="1"/>
    <col min="3619" max="3619" width="8.28515625" style="94" customWidth="1"/>
    <col min="3620" max="3625" width="0" style="94" hidden="1" customWidth="1"/>
    <col min="3626" max="3626" width="23.85546875" style="94" customWidth="1"/>
    <col min="3627" max="3628" width="20.5703125" style="94" customWidth="1"/>
    <col min="3629" max="3840" width="9.140625" style="94"/>
    <col min="3841" max="3841" width="7.42578125" style="94" customWidth="1"/>
    <col min="3842" max="3842" width="34.5703125" style="94" customWidth="1"/>
    <col min="3843" max="3843" width="8.5703125" style="94" customWidth="1"/>
    <col min="3844" max="3844" width="8.140625" style="94" customWidth="1"/>
    <col min="3845" max="3845" width="8.5703125" style="94" customWidth="1"/>
    <col min="3846" max="3846" width="0" style="94" hidden="1" customWidth="1"/>
    <col min="3847" max="3856" width="6.85546875" style="94" customWidth="1"/>
    <col min="3857" max="3857" width="6.5703125" style="94" customWidth="1"/>
    <col min="3858" max="3872" width="6.85546875" style="94" customWidth="1"/>
    <col min="3873" max="3873" width="19.140625" style="94" customWidth="1"/>
    <col min="3874" max="3874" width="0" style="94" hidden="1" customWidth="1"/>
    <col min="3875" max="3875" width="8.28515625" style="94" customWidth="1"/>
    <col min="3876" max="3881" width="0" style="94" hidden="1" customWidth="1"/>
    <col min="3882" max="3882" width="23.85546875" style="94" customWidth="1"/>
    <col min="3883" max="3884" width="20.5703125" style="94" customWidth="1"/>
    <col min="3885" max="4096" width="9.140625" style="94"/>
    <col min="4097" max="4097" width="7.42578125" style="94" customWidth="1"/>
    <col min="4098" max="4098" width="34.5703125" style="94" customWidth="1"/>
    <col min="4099" max="4099" width="8.5703125" style="94" customWidth="1"/>
    <col min="4100" max="4100" width="8.140625" style="94" customWidth="1"/>
    <col min="4101" max="4101" width="8.5703125" style="94" customWidth="1"/>
    <col min="4102" max="4102" width="0" style="94" hidden="1" customWidth="1"/>
    <col min="4103" max="4112" width="6.85546875" style="94" customWidth="1"/>
    <col min="4113" max="4113" width="6.5703125" style="94" customWidth="1"/>
    <col min="4114" max="4128" width="6.85546875" style="94" customWidth="1"/>
    <col min="4129" max="4129" width="19.140625" style="94" customWidth="1"/>
    <col min="4130" max="4130" width="0" style="94" hidden="1" customWidth="1"/>
    <col min="4131" max="4131" width="8.28515625" style="94" customWidth="1"/>
    <col min="4132" max="4137" width="0" style="94" hidden="1" customWidth="1"/>
    <col min="4138" max="4138" width="23.85546875" style="94" customWidth="1"/>
    <col min="4139" max="4140" width="20.5703125" style="94" customWidth="1"/>
    <col min="4141" max="4352" width="9.140625" style="94"/>
    <col min="4353" max="4353" width="7.42578125" style="94" customWidth="1"/>
    <col min="4354" max="4354" width="34.5703125" style="94" customWidth="1"/>
    <col min="4355" max="4355" width="8.5703125" style="94" customWidth="1"/>
    <col min="4356" max="4356" width="8.140625" style="94" customWidth="1"/>
    <col min="4357" max="4357" width="8.5703125" style="94" customWidth="1"/>
    <col min="4358" max="4358" width="0" style="94" hidden="1" customWidth="1"/>
    <col min="4359" max="4368" width="6.85546875" style="94" customWidth="1"/>
    <col min="4369" max="4369" width="6.5703125" style="94" customWidth="1"/>
    <col min="4370" max="4384" width="6.85546875" style="94" customWidth="1"/>
    <col min="4385" max="4385" width="19.140625" style="94" customWidth="1"/>
    <col min="4386" max="4386" width="0" style="94" hidden="1" customWidth="1"/>
    <col min="4387" max="4387" width="8.28515625" style="94" customWidth="1"/>
    <col min="4388" max="4393" width="0" style="94" hidden="1" customWidth="1"/>
    <col min="4394" max="4394" width="23.85546875" style="94" customWidth="1"/>
    <col min="4395" max="4396" width="20.5703125" style="94" customWidth="1"/>
    <col min="4397" max="4608" width="9.140625" style="94"/>
    <col min="4609" max="4609" width="7.42578125" style="94" customWidth="1"/>
    <col min="4610" max="4610" width="34.5703125" style="94" customWidth="1"/>
    <col min="4611" max="4611" width="8.5703125" style="94" customWidth="1"/>
    <col min="4612" max="4612" width="8.140625" style="94" customWidth="1"/>
    <col min="4613" max="4613" width="8.5703125" style="94" customWidth="1"/>
    <col min="4614" max="4614" width="0" style="94" hidden="1" customWidth="1"/>
    <col min="4615" max="4624" width="6.85546875" style="94" customWidth="1"/>
    <col min="4625" max="4625" width="6.5703125" style="94" customWidth="1"/>
    <col min="4626" max="4640" width="6.85546875" style="94" customWidth="1"/>
    <col min="4641" max="4641" width="19.140625" style="94" customWidth="1"/>
    <col min="4642" max="4642" width="0" style="94" hidden="1" customWidth="1"/>
    <col min="4643" max="4643" width="8.28515625" style="94" customWidth="1"/>
    <col min="4644" max="4649" width="0" style="94" hidden="1" customWidth="1"/>
    <col min="4650" max="4650" width="23.85546875" style="94" customWidth="1"/>
    <col min="4651" max="4652" width="20.5703125" style="94" customWidth="1"/>
    <col min="4653" max="4864" width="9.140625" style="94"/>
    <col min="4865" max="4865" width="7.42578125" style="94" customWidth="1"/>
    <col min="4866" max="4866" width="34.5703125" style="94" customWidth="1"/>
    <col min="4867" max="4867" width="8.5703125" style="94" customWidth="1"/>
    <col min="4868" max="4868" width="8.140625" style="94" customWidth="1"/>
    <col min="4869" max="4869" width="8.5703125" style="94" customWidth="1"/>
    <col min="4870" max="4870" width="0" style="94" hidden="1" customWidth="1"/>
    <col min="4871" max="4880" width="6.85546875" style="94" customWidth="1"/>
    <col min="4881" max="4881" width="6.5703125" style="94" customWidth="1"/>
    <col min="4882" max="4896" width="6.85546875" style="94" customWidth="1"/>
    <col min="4897" max="4897" width="19.140625" style="94" customWidth="1"/>
    <col min="4898" max="4898" width="0" style="94" hidden="1" customWidth="1"/>
    <col min="4899" max="4899" width="8.28515625" style="94" customWidth="1"/>
    <col min="4900" max="4905" width="0" style="94" hidden="1" customWidth="1"/>
    <col min="4906" max="4906" width="23.85546875" style="94" customWidth="1"/>
    <col min="4907" max="4908" width="20.5703125" style="94" customWidth="1"/>
    <col min="4909" max="5120" width="9.140625" style="94"/>
    <col min="5121" max="5121" width="7.42578125" style="94" customWidth="1"/>
    <col min="5122" max="5122" width="34.5703125" style="94" customWidth="1"/>
    <col min="5123" max="5123" width="8.5703125" style="94" customWidth="1"/>
    <col min="5124" max="5124" width="8.140625" style="94" customWidth="1"/>
    <col min="5125" max="5125" width="8.5703125" style="94" customWidth="1"/>
    <col min="5126" max="5126" width="0" style="94" hidden="1" customWidth="1"/>
    <col min="5127" max="5136" width="6.85546875" style="94" customWidth="1"/>
    <col min="5137" max="5137" width="6.5703125" style="94" customWidth="1"/>
    <col min="5138" max="5152" width="6.85546875" style="94" customWidth="1"/>
    <col min="5153" max="5153" width="19.140625" style="94" customWidth="1"/>
    <col min="5154" max="5154" width="0" style="94" hidden="1" customWidth="1"/>
    <col min="5155" max="5155" width="8.28515625" style="94" customWidth="1"/>
    <col min="5156" max="5161" width="0" style="94" hidden="1" customWidth="1"/>
    <col min="5162" max="5162" width="23.85546875" style="94" customWidth="1"/>
    <col min="5163" max="5164" width="20.5703125" style="94" customWidth="1"/>
    <col min="5165" max="5376" width="9.140625" style="94"/>
    <col min="5377" max="5377" width="7.42578125" style="94" customWidth="1"/>
    <col min="5378" max="5378" width="34.5703125" style="94" customWidth="1"/>
    <col min="5379" max="5379" width="8.5703125" style="94" customWidth="1"/>
    <col min="5380" max="5380" width="8.140625" style="94" customWidth="1"/>
    <col min="5381" max="5381" width="8.5703125" style="94" customWidth="1"/>
    <col min="5382" max="5382" width="0" style="94" hidden="1" customWidth="1"/>
    <col min="5383" max="5392" width="6.85546875" style="94" customWidth="1"/>
    <col min="5393" max="5393" width="6.5703125" style="94" customWidth="1"/>
    <col min="5394" max="5408" width="6.85546875" style="94" customWidth="1"/>
    <col min="5409" max="5409" width="19.140625" style="94" customWidth="1"/>
    <col min="5410" max="5410" width="0" style="94" hidden="1" customWidth="1"/>
    <col min="5411" max="5411" width="8.28515625" style="94" customWidth="1"/>
    <col min="5412" max="5417" width="0" style="94" hidden="1" customWidth="1"/>
    <col min="5418" max="5418" width="23.85546875" style="94" customWidth="1"/>
    <col min="5419" max="5420" width="20.5703125" style="94" customWidth="1"/>
    <col min="5421" max="5632" width="9.140625" style="94"/>
    <col min="5633" max="5633" width="7.42578125" style="94" customWidth="1"/>
    <col min="5634" max="5634" width="34.5703125" style="94" customWidth="1"/>
    <col min="5635" max="5635" width="8.5703125" style="94" customWidth="1"/>
    <col min="5636" max="5636" width="8.140625" style="94" customWidth="1"/>
    <col min="5637" max="5637" width="8.5703125" style="94" customWidth="1"/>
    <col min="5638" max="5638" width="0" style="94" hidden="1" customWidth="1"/>
    <col min="5639" max="5648" width="6.85546875" style="94" customWidth="1"/>
    <col min="5649" max="5649" width="6.5703125" style="94" customWidth="1"/>
    <col min="5650" max="5664" width="6.85546875" style="94" customWidth="1"/>
    <col min="5665" max="5665" width="19.140625" style="94" customWidth="1"/>
    <col min="5666" max="5666" width="0" style="94" hidden="1" customWidth="1"/>
    <col min="5667" max="5667" width="8.28515625" style="94" customWidth="1"/>
    <col min="5668" max="5673" width="0" style="94" hidden="1" customWidth="1"/>
    <col min="5674" max="5674" width="23.85546875" style="94" customWidth="1"/>
    <col min="5675" max="5676" width="20.5703125" style="94" customWidth="1"/>
    <col min="5677" max="5888" width="9.140625" style="94"/>
    <col min="5889" max="5889" width="7.42578125" style="94" customWidth="1"/>
    <col min="5890" max="5890" width="34.5703125" style="94" customWidth="1"/>
    <col min="5891" max="5891" width="8.5703125" style="94" customWidth="1"/>
    <col min="5892" max="5892" width="8.140625" style="94" customWidth="1"/>
    <col min="5893" max="5893" width="8.5703125" style="94" customWidth="1"/>
    <col min="5894" max="5894" width="0" style="94" hidden="1" customWidth="1"/>
    <col min="5895" max="5904" width="6.85546875" style="94" customWidth="1"/>
    <col min="5905" max="5905" width="6.5703125" style="94" customWidth="1"/>
    <col min="5906" max="5920" width="6.85546875" style="94" customWidth="1"/>
    <col min="5921" max="5921" width="19.140625" style="94" customWidth="1"/>
    <col min="5922" max="5922" width="0" style="94" hidden="1" customWidth="1"/>
    <col min="5923" max="5923" width="8.28515625" style="94" customWidth="1"/>
    <col min="5924" max="5929" width="0" style="94" hidden="1" customWidth="1"/>
    <col min="5930" max="5930" width="23.85546875" style="94" customWidth="1"/>
    <col min="5931" max="5932" width="20.5703125" style="94" customWidth="1"/>
    <col min="5933" max="6144" width="9.140625" style="94"/>
    <col min="6145" max="6145" width="7.42578125" style="94" customWidth="1"/>
    <col min="6146" max="6146" width="34.5703125" style="94" customWidth="1"/>
    <col min="6147" max="6147" width="8.5703125" style="94" customWidth="1"/>
    <col min="6148" max="6148" width="8.140625" style="94" customWidth="1"/>
    <col min="6149" max="6149" width="8.5703125" style="94" customWidth="1"/>
    <col min="6150" max="6150" width="0" style="94" hidden="1" customWidth="1"/>
    <col min="6151" max="6160" width="6.85546875" style="94" customWidth="1"/>
    <col min="6161" max="6161" width="6.5703125" style="94" customWidth="1"/>
    <col min="6162" max="6176" width="6.85546875" style="94" customWidth="1"/>
    <col min="6177" max="6177" width="19.140625" style="94" customWidth="1"/>
    <col min="6178" max="6178" width="0" style="94" hidden="1" customWidth="1"/>
    <col min="6179" max="6179" width="8.28515625" style="94" customWidth="1"/>
    <col min="6180" max="6185" width="0" style="94" hidden="1" customWidth="1"/>
    <col min="6186" max="6186" width="23.85546875" style="94" customWidth="1"/>
    <col min="6187" max="6188" width="20.5703125" style="94" customWidth="1"/>
    <col min="6189" max="6400" width="9.140625" style="94"/>
    <col min="6401" max="6401" width="7.42578125" style="94" customWidth="1"/>
    <col min="6402" max="6402" width="34.5703125" style="94" customWidth="1"/>
    <col min="6403" max="6403" width="8.5703125" style="94" customWidth="1"/>
    <col min="6404" max="6404" width="8.140625" style="94" customWidth="1"/>
    <col min="6405" max="6405" width="8.5703125" style="94" customWidth="1"/>
    <col min="6406" max="6406" width="0" style="94" hidden="1" customWidth="1"/>
    <col min="6407" max="6416" width="6.85546875" style="94" customWidth="1"/>
    <col min="6417" max="6417" width="6.5703125" style="94" customWidth="1"/>
    <col min="6418" max="6432" width="6.85546875" style="94" customWidth="1"/>
    <col min="6433" max="6433" width="19.140625" style="94" customWidth="1"/>
    <col min="6434" max="6434" width="0" style="94" hidden="1" customWidth="1"/>
    <col min="6435" max="6435" width="8.28515625" style="94" customWidth="1"/>
    <col min="6436" max="6441" width="0" style="94" hidden="1" customWidth="1"/>
    <col min="6442" max="6442" width="23.85546875" style="94" customWidth="1"/>
    <col min="6443" max="6444" width="20.5703125" style="94" customWidth="1"/>
    <col min="6445" max="6656" width="9.140625" style="94"/>
    <col min="6657" max="6657" width="7.42578125" style="94" customWidth="1"/>
    <col min="6658" max="6658" width="34.5703125" style="94" customWidth="1"/>
    <col min="6659" max="6659" width="8.5703125" style="94" customWidth="1"/>
    <col min="6660" max="6660" width="8.140625" style="94" customWidth="1"/>
    <col min="6661" max="6661" width="8.5703125" style="94" customWidth="1"/>
    <col min="6662" max="6662" width="0" style="94" hidden="1" customWidth="1"/>
    <col min="6663" max="6672" width="6.85546875" style="94" customWidth="1"/>
    <col min="6673" max="6673" width="6.5703125" style="94" customWidth="1"/>
    <col min="6674" max="6688" width="6.85546875" style="94" customWidth="1"/>
    <col min="6689" max="6689" width="19.140625" style="94" customWidth="1"/>
    <col min="6690" max="6690" width="0" style="94" hidden="1" customWidth="1"/>
    <col min="6691" max="6691" width="8.28515625" style="94" customWidth="1"/>
    <col min="6692" max="6697" width="0" style="94" hidden="1" customWidth="1"/>
    <col min="6698" max="6698" width="23.85546875" style="94" customWidth="1"/>
    <col min="6699" max="6700" width="20.5703125" style="94" customWidth="1"/>
    <col min="6701" max="6912" width="9.140625" style="94"/>
    <col min="6913" max="6913" width="7.42578125" style="94" customWidth="1"/>
    <col min="6914" max="6914" width="34.5703125" style="94" customWidth="1"/>
    <col min="6915" max="6915" width="8.5703125" style="94" customWidth="1"/>
    <col min="6916" max="6916" width="8.140625" style="94" customWidth="1"/>
    <col min="6917" max="6917" width="8.5703125" style="94" customWidth="1"/>
    <col min="6918" max="6918" width="0" style="94" hidden="1" customWidth="1"/>
    <col min="6919" max="6928" width="6.85546875" style="94" customWidth="1"/>
    <col min="6929" max="6929" width="6.5703125" style="94" customWidth="1"/>
    <col min="6930" max="6944" width="6.85546875" style="94" customWidth="1"/>
    <col min="6945" max="6945" width="19.140625" style="94" customWidth="1"/>
    <col min="6946" max="6946" width="0" style="94" hidden="1" customWidth="1"/>
    <col min="6947" max="6947" width="8.28515625" style="94" customWidth="1"/>
    <col min="6948" max="6953" width="0" style="94" hidden="1" customWidth="1"/>
    <col min="6954" max="6954" width="23.85546875" style="94" customWidth="1"/>
    <col min="6955" max="6956" width="20.5703125" style="94" customWidth="1"/>
    <col min="6957" max="7168" width="9.140625" style="94"/>
    <col min="7169" max="7169" width="7.42578125" style="94" customWidth="1"/>
    <col min="7170" max="7170" width="34.5703125" style="94" customWidth="1"/>
    <col min="7171" max="7171" width="8.5703125" style="94" customWidth="1"/>
    <col min="7172" max="7172" width="8.140625" style="94" customWidth="1"/>
    <col min="7173" max="7173" width="8.5703125" style="94" customWidth="1"/>
    <col min="7174" max="7174" width="0" style="94" hidden="1" customWidth="1"/>
    <col min="7175" max="7184" width="6.85546875" style="94" customWidth="1"/>
    <col min="7185" max="7185" width="6.5703125" style="94" customWidth="1"/>
    <col min="7186" max="7200" width="6.85546875" style="94" customWidth="1"/>
    <col min="7201" max="7201" width="19.140625" style="94" customWidth="1"/>
    <col min="7202" max="7202" width="0" style="94" hidden="1" customWidth="1"/>
    <col min="7203" max="7203" width="8.28515625" style="94" customWidth="1"/>
    <col min="7204" max="7209" width="0" style="94" hidden="1" customWidth="1"/>
    <col min="7210" max="7210" width="23.85546875" style="94" customWidth="1"/>
    <col min="7211" max="7212" width="20.5703125" style="94" customWidth="1"/>
    <col min="7213" max="7424" width="9.140625" style="94"/>
    <col min="7425" max="7425" width="7.42578125" style="94" customWidth="1"/>
    <col min="7426" max="7426" width="34.5703125" style="94" customWidth="1"/>
    <col min="7427" max="7427" width="8.5703125" style="94" customWidth="1"/>
    <col min="7428" max="7428" width="8.140625" style="94" customWidth="1"/>
    <col min="7429" max="7429" width="8.5703125" style="94" customWidth="1"/>
    <col min="7430" max="7430" width="0" style="94" hidden="1" customWidth="1"/>
    <col min="7431" max="7440" width="6.85546875" style="94" customWidth="1"/>
    <col min="7441" max="7441" width="6.5703125" style="94" customWidth="1"/>
    <col min="7442" max="7456" width="6.85546875" style="94" customWidth="1"/>
    <col min="7457" max="7457" width="19.140625" style="94" customWidth="1"/>
    <col min="7458" max="7458" width="0" style="94" hidden="1" customWidth="1"/>
    <col min="7459" max="7459" width="8.28515625" style="94" customWidth="1"/>
    <col min="7460" max="7465" width="0" style="94" hidden="1" customWidth="1"/>
    <col min="7466" max="7466" width="23.85546875" style="94" customWidth="1"/>
    <col min="7467" max="7468" width="20.5703125" style="94" customWidth="1"/>
    <col min="7469" max="7680" width="9.140625" style="94"/>
    <col min="7681" max="7681" width="7.42578125" style="94" customWidth="1"/>
    <col min="7682" max="7682" width="34.5703125" style="94" customWidth="1"/>
    <col min="7683" max="7683" width="8.5703125" style="94" customWidth="1"/>
    <col min="7684" max="7684" width="8.140625" style="94" customWidth="1"/>
    <col min="7685" max="7685" width="8.5703125" style="94" customWidth="1"/>
    <col min="7686" max="7686" width="0" style="94" hidden="1" customWidth="1"/>
    <col min="7687" max="7696" width="6.85546875" style="94" customWidth="1"/>
    <col min="7697" max="7697" width="6.5703125" style="94" customWidth="1"/>
    <col min="7698" max="7712" width="6.85546875" style="94" customWidth="1"/>
    <col min="7713" max="7713" width="19.140625" style="94" customWidth="1"/>
    <col min="7714" max="7714" width="0" style="94" hidden="1" customWidth="1"/>
    <col min="7715" max="7715" width="8.28515625" style="94" customWidth="1"/>
    <col min="7716" max="7721" width="0" style="94" hidden="1" customWidth="1"/>
    <col min="7722" max="7722" width="23.85546875" style="94" customWidth="1"/>
    <col min="7723" max="7724" width="20.5703125" style="94" customWidth="1"/>
    <col min="7725" max="7936" width="9.140625" style="94"/>
    <col min="7937" max="7937" width="7.42578125" style="94" customWidth="1"/>
    <col min="7938" max="7938" width="34.5703125" style="94" customWidth="1"/>
    <col min="7939" max="7939" width="8.5703125" style="94" customWidth="1"/>
    <col min="7940" max="7940" width="8.140625" style="94" customWidth="1"/>
    <col min="7941" max="7941" width="8.5703125" style="94" customWidth="1"/>
    <col min="7942" max="7942" width="0" style="94" hidden="1" customWidth="1"/>
    <col min="7943" max="7952" width="6.85546875" style="94" customWidth="1"/>
    <col min="7953" max="7953" width="6.5703125" style="94" customWidth="1"/>
    <col min="7954" max="7968" width="6.85546875" style="94" customWidth="1"/>
    <col min="7969" max="7969" width="19.140625" style="94" customWidth="1"/>
    <col min="7970" max="7970" width="0" style="94" hidden="1" customWidth="1"/>
    <col min="7971" max="7971" width="8.28515625" style="94" customWidth="1"/>
    <col min="7972" max="7977" width="0" style="94" hidden="1" customWidth="1"/>
    <col min="7978" max="7978" width="23.85546875" style="94" customWidth="1"/>
    <col min="7979" max="7980" width="20.5703125" style="94" customWidth="1"/>
    <col min="7981" max="8192" width="9.140625" style="94"/>
    <col min="8193" max="8193" width="7.42578125" style="94" customWidth="1"/>
    <col min="8194" max="8194" width="34.5703125" style="94" customWidth="1"/>
    <col min="8195" max="8195" width="8.5703125" style="94" customWidth="1"/>
    <col min="8196" max="8196" width="8.140625" style="94" customWidth="1"/>
    <col min="8197" max="8197" width="8.5703125" style="94" customWidth="1"/>
    <col min="8198" max="8198" width="0" style="94" hidden="1" customWidth="1"/>
    <col min="8199" max="8208" width="6.85546875" style="94" customWidth="1"/>
    <col min="8209" max="8209" width="6.5703125" style="94" customWidth="1"/>
    <col min="8210" max="8224" width="6.85546875" style="94" customWidth="1"/>
    <col min="8225" max="8225" width="19.140625" style="94" customWidth="1"/>
    <col min="8226" max="8226" width="0" style="94" hidden="1" customWidth="1"/>
    <col min="8227" max="8227" width="8.28515625" style="94" customWidth="1"/>
    <col min="8228" max="8233" width="0" style="94" hidden="1" customWidth="1"/>
    <col min="8234" max="8234" width="23.85546875" style="94" customWidth="1"/>
    <col min="8235" max="8236" width="20.5703125" style="94" customWidth="1"/>
    <col min="8237" max="8448" width="9.140625" style="94"/>
    <col min="8449" max="8449" width="7.42578125" style="94" customWidth="1"/>
    <col min="8450" max="8450" width="34.5703125" style="94" customWidth="1"/>
    <col min="8451" max="8451" width="8.5703125" style="94" customWidth="1"/>
    <col min="8452" max="8452" width="8.140625" style="94" customWidth="1"/>
    <col min="8453" max="8453" width="8.5703125" style="94" customWidth="1"/>
    <col min="8454" max="8454" width="0" style="94" hidden="1" customWidth="1"/>
    <col min="8455" max="8464" width="6.85546875" style="94" customWidth="1"/>
    <col min="8465" max="8465" width="6.5703125" style="94" customWidth="1"/>
    <col min="8466" max="8480" width="6.85546875" style="94" customWidth="1"/>
    <col min="8481" max="8481" width="19.140625" style="94" customWidth="1"/>
    <col min="8482" max="8482" width="0" style="94" hidden="1" customWidth="1"/>
    <col min="8483" max="8483" width="8.28515625" style="94" customWidth="1"/>
    <col min="8484" max="8489" width="0" style="94" hidden="1" customWidth="1"/>
    <col min="8490" max="8490" width="23.85546875" style="94" customWidth="1"/>
    <col min="8491" max="8492" width="20.5703125" style="94" customWidth="1"/>
    <col min="8493" max="8704" width="9.140625" style="94"/>
    <col min="8705" max="8705" width="7.42578125" style="94" customWidth="1"/>
    <col min="8706" max="8706" width="34.5703125" style="94" customWidth="1"/>
    <col min="8707" max="8707" width="8.5703125" style="94" customWidth="1"/>
    <col min="8708" max="8708" width="8.140625" style="94" customWidth="1"/>
    <col min="8709" max="8709" width="8.5703125" style="94" customWidth="1"/>
    <col min="8710" max="8710" width="0" style="94" hidden="1" customWidth="1"/>
    <col min="8711" max="8720" width="6.85546875" style="94" customWidth="1"/>
    <col min="8721" max="8721" width="6.5703125" style="94" customWidth="1"/>
    <col min="8722" max="8736" width="6.85546875" style="94" customWidth="1"/>
    <col min="8737" max="8737" width="19.140625" style="94" customWidth="1"/>
    <col min="8738" max="8738" width="0" style="94" hidden="1" customWidth="1"/>
    <col min="8739" max="8739" width="8.28515625" style="94" customWidth="1"/>
    <col min="8740" max="8745" width="0" style="94" hidden="1" customWidth="1"/>
    <col min="8746" max="8746" width="23.85546875" style="94" customWidth="1"/>
    <col min="8747" max="8748" width="20.5703125" style="94" customWidth="1"/>
    <col min="8749" max="8960" width="9.140625" style="94"/>
    <col min="8961" max="8961" width="7.42578125" style="94" customWidth="1"/>
    <col min="8962" max="8962" width="34.5703125" style="94" customWidth="1"/>
    <col min="8963" max="8963" width="8.5703125" style="94" customWidth="1"/>
    <col min="8964" max="8964" width="8.140625" style="94" customWidth="1"/>
    <col min="8965" max="8965" width="8.5703125" style="94" customWidth="1"/>
    <col min="8966" max="8966" width="0" style="94" hidden="1" customWidth="1"/>
    <col min="8967" max="8976" width="6.85546875" style="94" customWidth="1"/>
    <col min="8977" max="8977" width="6.5703125" style="94" customWidth="1"/>
    <col min="8978" max="8992" width="6.85546875" style="94" customWidth="1"/>
    <col min="8993" max="8993" width="19.140625" style="94" customWidth="1"/>
    <col min="8994" max="8994" width="0" style="94" hidden="1" customWidth="1"/>
    <col min="8995" max="8995" width="8.28515625" style="94" customWidth="1"/>
    <col min="8996" max="9001" width="0" style="94" hidden="1" customWidth="1"/>
    <col min="9002" max="9002" width="23.85546875" style="94" customWidth="1"/>
    <col min="9003" max="9004" width="20.5703125" style="94" customWidth="1"/>
    <col min="9005" max="9216" width="9.140625" style="94"/>
    <col min="9217" max="9217" width="7.42578125" style="94" customWidth="1"/>
    <col min="9218" max="9218" width="34.5703125" style="94" customWidth="1"/>
    <col min="9219" max="9219" width="8.5703125" style="94" customWidth="1"/>
    <col min="9220" max="9220" width="8.140625" style="94" customWidth="1"/>
    <col min="9221" max="9221" width="8.5703125" style="94" customWidth="1"/>
    <col min="9222" max="9222" width="0" style="94" hidden="1" customWidth="1"/>
    <col min="9223" max="9232" width="6.85546875" style="94" customWidth="1"/>
    <col min="9233" max="9233" width="6.5703125" style="94" customWidth="1"/>
    <col min="9234" max="9248" width="6.85546875" style="94" customWidth="1"/>
    <col min="9249" max="9249" width="19.140625" style="94" customWidth="1"/>
    <col min="9250" max="9250" width="0" style="94" hidden="1" customWidth="1"/>
    <col min="9251" max="9251" width="8.28515625" style="94" customWidth="1"/>
    <col min="9252" max="9257" width="0" style="94" hidden="1" customWidth="1"/>
    <col min="9258" max="9258" width="23.85546875" style="94" customWidth="1"/>
    <col min="9259" max="9260" width="20.5703125" style="94" customWidth="1"/>
    <col min="9261" max="9472" width="9.140625" style="94"/>
    <col min="9473" max="9473" width="7.42578125" style="94" customWidth="1"/>
    <col min="9474" max="9474" width="34.5703125" style="94" customWidth="1"/>
    <col min="9475" max="9475" width="8.5703125" style="94" customWidth="1"/>
    <col min="9476" max="9476" width="8.140625" style="94" customWidth="1"/>
    <col min="9477" max="9477" width="8.5703125" style="94" customWidth="1"/>
    <col min="9478" max="9478" width="0" style="94" hidden="1" customWidth="1"/>
    <col min="9479" max="9488" width="6.85546875" style="94" customWidth="1"/>
    <col min="9489" max="9489" width="6.5703125" style="94" customWidth="1"/>
    <col min="9490" max="9504" width="6.85546875" style="94" customWidth="1"/>
    <col min="9505" max="9505" width="19.140625" style="94" customWidth="1"/>
    <col min="9506" max="9506" width="0" style="94" hidden="1" customWidth="1"/>
    <col min="9507" max="9507" width="8.28515625" style="94" customWidth="1"/>
    <col min="9508" max="9513" width="0" style="94" hidden="1" customWidth="1"/>
    <col min="9514" max="9514" width="23.85546875" style="94" customWidth="1"/>
    <col min="9515" max="9516" width="20.5703125" style="94" customWidth="1"/>
    <col min="9517" max="9728" width="9.140625" style="94"/>
    <col min="9729" max="9729" width="7.42578125" style="94" customWidth="1"/>
    <col min="9730" max="9730" width="34.5703125" style="94" customWidth="1"/>
    <col min="9731" max="9731" width="8.5703125" style="94" customWidth="1"/>
    <col min="9732" max="9732" width="8.140625" style="94" customWidth="1"/>
    <col min="9733" max="9733" width="8.5703125" style="94" customWidth="1"/>
    <col min="9734" max="9734" width="0" style="94" hidden="1" customWidth="1"/>
    <col min="9735" max="9744" width="6.85546875" style="94" customWidth="1"/>
    <col min="9745" max="9745" width="6.5703125" style="94" customWidth="1"/>
    <col min="9746" max="9760" width="6.85546875" style="94" customWidth="1"/>
    <col min="9761" max="9761" width="19.140625" style="94" customWidth="1"/>
    <col min="9762" max="9762" width="0" style="94" hidden="1" customWidth="1"/>
    <col min="9763" max="9763" width="8.28515625" style="94" customWidth="1"/>
    <col min="9764" max="9769" width="0" style="94" hidden="1" customWidth="1"/>
    <col min="9770" max="9770" width="23.85546875" style="94" customWidth="1"/>
    <col min="9771" max="9772" width="20.5703125" style="94" customWidth="1"/>
    <col min="9773" max="9984" width="9.140625" style="94"/>
    <col min="9985" max="9985" width="7.42578125" style="94" customWidth="1"/>
    <col min="9986" max="9986" width="34.5703125" style="94" customWidth="1"/>
    <col min="9987" max="9987" width="8.5703125" style="94" customWidth="1"/>
    <col min="9988" max="9988" width="8.140625" style="94" customWidth="1"/>
    <col min="9989" max="9989" width="8.5703125" style="94" customWidth="1"/>
    <col min="9990" max="9990" width="0" style="94" hidden="1" customWidth="1"/>
    <col min="9991" max="10000" width="6.85546875" style="94" customWidth="1"/>
    <col min="10001" max="10001" width="6.5703125" style="94" customWidth="1"/>
    <col min="10002" max="10016" width="6.85546875" style="94" customWidth="1"/>
    <col min="10017" max="10017" width="19.140625" style="94" customWidth="1"/>
    <col min="10018" max="10018" width="0" style="94" hidden="1" customWidth="1"/>
    <col min="10019" max="10019" width="8.28515625" style="94" customWidth="1"/>
    <col min="10020" max="10025" width="0" style="94" hidden="1" customWidth="1"/>
    <col min="10026" max="10026" width="23.85546875" style="94" customWidth="1"/>
    <col min="10027" max="10028" width="20.5703125" style="94" customWidth="1"/>
    <col min="10029" max="10240" width="9.140625" style="94"/>
    <col min="10241" max="10241" width="7.42578125" style="94" customWidth="1"/>
    <col min="10242" max="10242" width="34.5703125" style="94" customWidth="1"/>
    <col min="10243" max="10243" width="8.5703125" style="94" customWidth="1"/>
    <col min="10244" max="10244" width="8.140625" style="94" customWidth="1"/>
    <col min="10245" max="10245" width="8.5703125" style="94" customWidth="1"/>
    <col min="10246" max="10246" width="0" style="94" hidden="1" customWidth="1"/>
    <col min="10247" max="10256" width="6.85546875" style="94" customWidth="1"/>
    <col min="10257" max="10257" width="6.5703125" style="94" customWidth="1"/>
    <col min="10258" max="10272" width="6.85546875" style="94" customWidth="1"/>
    <col min="10273" max="10273" width="19.140625" style="94" customWidth="1"/>
    <col min="10274" max="10274" width="0" style="94" hidden="1" customWidth="1"/>
    <col min="10275" max="10275" width="8.28515625" style="94" customWidth="1"/>
    <col min="10276" max="10281" width="0" style="94" hidden="1" customWidth="1"/>
    <col min="10282" max="10282" width="23.85546875" style="94" customWidth="1"/>
    <col min="10283" max="10284" width="20.5703125" style="94" customWidth="1"/>
    <col min="10285" max="10496" width="9.140625" style="94"/>
    <col min="10497" max="10497" width="7.42578125" style="94" customWidth="1"/>
    <col min="10498" max="10498" width="34.5703125" style="94" customWidth="1"/>
    <col min="10499" max="10499" width="8.5703125" style="94" customWidth="1"/>
    <col min="10500" max="10500" width="8.140625" style="94" customWidth="1"/>
    <col min="10501" max="10501" width="8.5703125" style="94" customWidth="1"/>
    <col min="10502" max="10502" width="0" style="94" hidden="1" customWidth="1"/>
    <col min="10503" max="10512" width="6.85546875" style="94" customWidth="1"/>
    <col min="10513" max="10513" width="6.5703125" style="94" customWidth="1"/>
    <col min="10514" max="10528" width="6.85546875" style="94" customWidth="1"/>
    <col min="10529" max="10529" width="19.140625" style="94" customWidth="1"/>
    <col min="10530" max="10530" width="0" style="94" hidden="1" customWidth="1"/>
    <col min="10531" max="10531" width="8.28515625" style="94" customWidth="1"/>
    <col min="10532" max="10537" width="0" style="94" hidden="1" customWidth="1"/>
    <col min="10538" max="10538" width="23.85546875" style="94" customWidth="1"/>
    <col min="10539" max="10540" width="20.5703125" style="94" customWidth="1"/>
    <col min="10541" max="10752" width="9.140625" style="94"/>
    <col min="10753" max="10753" width="7.42578125" style="94" customWidth="1"/>
    <col min="10754" max="10754" width="34.5703125" style="94" customWidth="1"/>
    <col min="10755" max="10755" width="8.5703125" style="94" customWidth="1"/>
    <col min="10756" max="10756" width="8.140625" style="94" customWidth="1"/>
    <col min="10757" max="10757" width="8.5703125" style="94" customWidth="1"/>
    <col min="10758" max="10758" width="0" style="94" hidden="1" customWidth="1"/>
    <col min="10759" max="10768" width="6.85546875" style="94" customWidth="1"/>
    <col min="10769" max="10769" width="6.5703125" style="94" customWidth="1"/>
    <col min="10770" max="10784" width="6.85546875" style="94" customWidth="1"/>
    <col min="10785" max="10785" width="19.140625" style="94" customWidth="1"/>
    <col min="10786" max="10786" width="0" style="94" hidden="1" customWidth="1"/>
    <col min="10787" max="10787" width="8.28515625" style="94" customWidth="1"/>
    <col min="10788" max="10793" width="0" style="94" hidden="1" customWidth="1"/>
    <col min="10794" max="10794" width="23.85546875" style="94" customWidth="1"/>
    <col min="10795" max="10796" width="20.5703125" style="94" customWidth="1"/>
    <col min="10797" max="11008" width="9.140625" style="94"/>
    <col min="11009" max="11009" width="7.42578125" style="94" customWidth="1"/>
    <col min="11010" max="11010" width="34.5703125" style="94" customWidth="1"/>
    <col min="11011" max="11011" width="8.5703125" style="94" customWidth="1"/>
    <col min="11012" max="11012" width="8.140625" style="94" customWidth="1"/>
    <col min="11013" max="11013" width="8.5703125" style="94" customWidth="1"/>
    <col min="11014" max="11014" width="0" style="94" hidden="1" customWidth="1"/>
    <col min="11015" max="11024" width="6.85546875" style="94" customWidth="1"/>
    <col min="11025" max="11025" width="6.5703125" style="94" customWidth="1"/>
    <col min="11026" max="11040" width="6.85546875" style="94" customWidth="1"/>
    <col min="11041" max="11041" width="19.140625" style="94" customWidth="1"/>
    <col min="11042" max="11042" width="0" style="94" hidden="1" customWidth="1"/>
    <col min="11043" max="11043" width="8.28515625" style="94" customWidth="1"/>
    <col min="11044" max="11049" width="0" style="94" hidden="1" customWidth="1"/>
    <col min="11050" max="11050" width="23.85546875" style="94" customWidth="1"/>
    <col min="11051" max="11052" width="20.5703125" style="94" customWidth="1"/>
    <col min="11053" max="11264" width="9.140625" style="94"/>
    <col min="11265" max="11265" width="7.42578125" style="94" customWidth="1"/>
    <col min="11266" max="11266" width="34.5703125" style="94" customWidth="1"/>
    <col min="11267" max="11267" width="8.5703125" style="94" customWidth="1"/>
    <col min="11268" max="11268" width="8.140625" style="94" customWidth="1"/>
    <col min="11269" max="11269" width="8.5703125" style="94" customWidth="1"/>
    <col min="11270" max="11270" width="0" style="94" hidden="1" customWidth="1"/>
    <col min="11271" max="11280" width="6.85546875" style="94" customWidth="1"/>
    <col min="11281" max="11281" width="6.5703125" style="94" customWidth="1"/>
    <col min="11282" max="11296" width="6.85546875" style="94" customWidth="1"/>
    <col min="11297" max="11297" width="19.140625" style="94" customWidth="1"/>
    <col min="11298" max="11298" width="0" style="94" hidden="1" customWidth="1"/>
    <col min="11299" max="11299" width="8.28515625" style="94" customWidth="1"/>
    <col min="11300" max="11305" width="0" style="94" hidden="1" customWidth="1"/>
    <col min="11306" max="11306" width="23.85546875" style="94" customWidth="1"/>
    <col min="11307" max="11308" width="20.5703125" style="94" customWidth="1"/>
    <col min="11309" max="11520" width="9.140625" style="94"/>
    <col min="11521" max="11521" width="7.42578125" style="94" customWidth="1"/>
    <col min="11522" max="11522" width="34.5703125" style="94" customWidth="1"/>
    <col min="11523" max="11523" width="8.5703125" style="94" customWidth="1"/>
    <col min="11524" max="11524" width="8.140625" style="94" customWidth="1"/>
    <col min="11525" max="11525" width="8.5703125" style="94" customWidth="1"/>
    <col min="11526" max="11526" width="0" style="94" hidden="1" customWidth="1"/>
    <col min="11527" max="11536" width="6.85546875" style="94" customWidth="1"/>
    <col min="11537" max="11537" width="6.5703125" style="94" customWidth="1"/>
    <col min="11538" max="11552" width="6.85546875" style="94" customWidth="1"/>
    <col min="11553" max="11553" width="19.140625" style="94" customWidth="1"/>
    <col min="11554" max="11554" width="0" style="94" hidden="1" customWidth="1"/>
    <col min="11555" max="11555" width="8.28515625" style="94" customWidth="1"/>
    <col min="11556" max="11561" width="0" style="94" hidden="1" customWidth="1"/>
    <col min="11562" max="11562" width="23.85546875" style="94" customWidth="1"/>
    <col min="11563" max="11564" width="20.5703125" style="94" customWidth="1"/>
    <col min="11565" max="11776" width="9.140625" style="94"/>
    <col min="11777" max="11777" width="7.42578125" style="94" customWidth="1"/>
    <col min="11778" max="11778" width="34.5703125" style="94" customWidth="1"/>
    <col min="11779" max="11779" width="8.5703125" style="94" customWidth="1"/>
    <col min="11780" max="11780" width="8.140625" style="94" customWidth="1"/>
    <col min="11781" max="11781" width="8.5703125" style="94" customWidth="1"/>
    <col min="11782" max="11782" width="0" style="94" hidden="1" customWidth="1"/>
    <col min="11783" max="11792" width="6.85546875" style="94" customWidth="1"/>
    <col min="11793" max="11793" width="6.5703125" style="94" customWidth="1"/>
    <col min="11794" max="11808" width="6.85546875" style="94" customWidth="1"/>
    <col min="11809" max="11809" width="19.140625" style="94" customWidth="1"/>
    <col min="11810" max="11810" width="0" style="94" hidden="1" customWidth="1"/>
    <col min="11811" max="11811" width="8.28515625" style="94" customWidth="1"/>
    <col min="11812" max="11817" width="0" style="94" hidden="1" customWidth="1"/>
    <col min="11818" max="11818" width="23.85546875" style="94" customWidth="1"/>
    <col min="11819" max="11820" width="20.5703125" style="94" customWidth="1"/>
    <col min="11821" max="12032" width="9.140625" style="94"/>
    <col min="12033" max="12033" width="7.42578125" style="94" customWidth="1"/>
    <col min="12034" max="12034" width="34.5703125" style="94" customWidth="1"/>
    <col min="12035" max="12035" width="8.5703125" style="94" customWidth="1"/>
    <col min="12036" max="12036" width="8.140625" style="94" customWidth="1"/>
    <col min="12037" max="12037" width="8.5703125" style="94" customWidth="1"/>
    <col min="12038" max="12038" width="0" style="94" hidden="1" customWidth="1"/>
    <col min="12039" max="12048" width="6.85546875" style="94" customWidth="1"/>
    <col min="12049" max="12049" width="6.5703125" style="94" customWidth="1"/>
    <col min="12050" max="12064" width="6.85546875" style="94" customWidth="1"/>
    <col min="12065" max="12065" width="19.140625" style="94" customWidth="1"/>
    <col min="12066" max="12066" width="0" style="94" hidden="1" customWidth="1"/>
    <col min="12067" max="12067" width="8.28515625" style="94" customWidth="1"/>
    <col min="12068" max="12073" width="0" style="94" hidden="1" customWidth="1"/>
    <col min="12074" max="12074" width="23.85546875" style="94" customWidth="1"/>
    <col min="12075" max="12076" width="20.5703125" style="94" customWidth="1"/>
    <col min="12077" max="12288" width="9.140625" style="94"/>
    <col min="12289" max="12289" width="7.42578125" style="94" customWidth="1"/>
    <col min="12290" max="12290" width="34.5703125" style="94" customWidth="1"/>
    <col min="12291" max="12291" width="8.5703125" style="94" customWidth="1"/>
    <col min="12292" max="12292" width="8.140625" style="94" customWidth="1"/>
    <col min="12293" max="12293" width="8.5703125" style="94" customWidth="1"/>
    <col min="12294" max="12294" width="0" style="94" hidden="1" customWidth="1"/>
    <col min="12295" max="12304" width="6.85546875" style="94" customWidth="1"/>
    <col min="12305" max="12305" width="6.5703125" style="94" customWidth="1"/>
    <col min="12306" max="12320" width="6.85546875" style="94" customWidth="1"/>
    <col min="12321" max="12321" width="19.140625" style="94" customWidth="1"/>
    <col min="12322" max="12322" width="0" style="94" hidden="1" customWidth="1"/>
    <col min="12323" max="12323" width="8.28515625" style="94" customWidth="1"/>
    <col min="12324" max="12329" width="0" style="94" hidden="1" customWidth="1"/>
    <col min="12330" max="12330" width="23.85546875" style="94" customWidth="1"/>
    <col min="12331" max="12332" width="20.5703125" style="94" customWidth="1"/>
    <col min="12333" max="12544" width="9.140625" style="94"/>
    <col min="12545" max="12545" width="7.42578125" style="94" customWidth="1"/>
    <col min="12546" max="12546" width="34.5703125" style="94" customWidth="1"/>
    <col min="12547" max="12547" width="8.5703125" style="94" customWidth="1"/>
    <col min="12548" max="12548" width="8.140625" style="94" customWidth="1"/>
    <col min="12549" max="12549" width="8.5703125" style="94" customWidth="1"/>
    <col min="12550" max="12550" width="0" style="94" hidden="1" customWidth="1"/>
    <col min="12551" max="12560" width="6.85546875" style="94" customWidth="1"/>
    <col min="12561" max="12561" width="6.5703125" style="94" customWidth="1"/>
    <col min="12562" max="12576" width="6.85546875" style="94" customWidth="1"/>
    <col min="12577" max="12577" width="19.140625" style="94" customWidth="1"/>
    <col min="12578" max="12578" width="0" style="94" hidden="1" customWidth="1"/>
    <col min="12579" max="12579" width="8.28515625" style="94" customWidth="1"/>
    <col min="12580" max="12585" width="0" style="94" hidden="1" customWidth="1"/>
    <col min="12586" max="12586" width="23.85546875" style="94" customWidth="1"/>
    <col min="12587" max="12588" width="20.5703125" style="94" customWidth="1"/>
    <col min="12589" max="12800" width="9.140625" style="94"/>
    <col min="12801" max="12801" width="7.42578125" style="94" customWidth="1"/>
    <col min="12802" max="12802" width="34.5703125" style="94" customWidth="1"/>
    <col min="12803" max="12803" width="8.5703125" style="94" customWidth="1"/>
    <col min="12804" max="12804" width="8.140625" style="94" customWidth="1"/>
    <col min="12805" max="12805" width="8.5703125" style="94" customWidth="1"/>
    <col min="12806" max="12806" width="0" style="94" hidden="1" customWidth="1"/>
    <col min="12807" max="12816" width="6.85546875" style="94" customWidth="1"/>
    <col min="12817" max="12817" width="6.5703125" style="94" customWidth="1"/>
    <col min="12818" max="12832" width="6.85546875" style="94" customWidth="1"/>
    <col min="12833" max="12833" width="19.140625" style="94" customWidth="1"/>
    <col min="12834" max="12834" width="0" style="94" hidden="1" customWidth="1"/>
    <col min="12835" max="12835" width="8.28515625" style="94" customWidth="1"/>
    <col min="12836" max="12841" width="0" style="94" hidden="1" customWidth="1"/>
    <col min="12842" max="12842" width="23.85546875" style="94" customWidth="1"/>
    <col min="12843" max="12844" width="20.5703125" style="94" customWidth="1"/>
    <col min="12845" max="13056" width="9.140625" style="94"/>
    <col min="13057" max="13057" width="7.42578125" style="94" customWidth="1"/>
    <col min="13058" max="13058" width="34.5703125" style="94" customWidth="1"/>
    <col min="13059" max="13059" width="8.5703125" style="94" customWidth="1"/>
    <col min="13060" max="13060" width="8.140625" style="94" customWidth="1"/>
    <col min="13061" max="13061" width="8.5703125" style="94" customWidth="1"/>
    <col min="13062" max="13062" width="0" style="94" hidden="1" customWidth="1"/>
    <col min="13063" max="13072" width="6.85546875" style="94" customWidth="1"/>
    <col min="13073" max="13073" width="6.5703125" style="94" customWidth="1"/>
    <col min="13074" max="13088" width="6.85546875" style="94" customWidth="1"/>
    <col min="13089" max="13089" width="19.140625" style="94" customWidth="1"/>
    <col min="13090" max="13090" width="0" style="94" hidden="1" customWidth="1"/>
    <col min="13091" max="13091" width="8.28515625" style="94" customWidth="1"/>
    <col min="13092" max="13097" width="0" style="94" hidden="1" customWidth="1"/>
    <col min="13098" max="13098" width="23.85546875" style="94" customWidth="1"/>
    <col min="13099" max="13100" width="20.5703125" style="94" customWidth="1"/>
    <col min="13101" max="13312" width="9.140625" style="94"/>
    <col min="13313" max="13313" width="7.42578125" style="94" customWidth="1"/>
    <col min="13314" max="13314" width="34.5703125" style="94" customWidth="1"/>
    <col min="13315" max="13315" width="8.5703125" style="94" customWidth="1"/>
    <col min="13316" max="13316" width="8.140625" style="94" customWidth="1"/>
    <col min="13317" max="13317" width="8.5703125" style="94" customWidth="1"/>
    <col min="13318" max="13318" width="0" style="94" hidden="1" customWidth="1"/>
    <col min="13319" max="13328" width="6.85546875" style="94" customWidth="1"/>
    <col min="13329" max="13329" width="6.5703125" style="94" customWidth="1"/>
    <col min="13330" max="13344" width="6.85546875" style="94" customWidth="1"/>
    <col min="13345" max="13345" width="19.140625" style="94" customWidth="1"/>
    <col min="13346" max="13346" width="0" style="94" hidden="1" customWidth="1"/>
    <col min="13347" max="13347" width="8.28515625" style="94" customWidth="1"/>
    <col min="13348" max="13353" width="0" style="94" hidden="1" customWidth="1"/>
    <col min="13354" max="13354" width="23.85546875" style="94" customWidth="1"/>
    <col min="13355" max="13356" width="20.5703125" style="94" customWidth="1"/>
    <col min="13357" max="13568" width="9.140625" style="94"/>
    <col min="13569" max="13569" width="7.42578125" style="94" customWidth="1"/>
    <col min="13570" max="13570" width="34.5703125" style="94" customWidth="1"/>
    <col min="13571" max="13571" width="8.5703125" style="94" customWidth="1"/>
    <col min="13572" max="13572" width="8.140625" style="94" customWidth="1"/>
    <col min="13573" max="13573" width="8.5703125" style="94" customWidth="1"/>
    <col min="13574" max="13574" width="0" style="94" hidden="1" customWidth="1"/>
    <col min="13575" max="13584" width="6.85546875" style="94" customWidth="1"/>
    <col min="13585" max="13585" width="6.5703125" style="94" customWidth="1"/>
    <col min="13586" max="13600" width="6.85546875" style="94" customWidth="1"/>
    <col min="13601" max="13601" width="19.140625" style="94" customWidth="1"/>
    <col min="13602" max="13602" width="0" style="94" hidden="1" customWidth="1"/>
    <col min="13603" max="13603" width="8.28515625" style="94" customWidth="1"/>
    <col min="13604" max="13609" width="0" style="94" hidden="1" customWidth="1"/>
    <col min="13610" max="13610" width="23.85546875" style="94" customWidth="1"/>
    <col min="13611" max="13612" width="20.5703125" style="94" customWidth="1"/>
    <col min="13613" max="13824" width="9.140625" style="94"/>
    <col min="13825" max="13825" width="7.42578125" style="94" customWidth="1"/>
    <col min="13826" max="13826" width="34.5703125" style="94" customWidth="1"/>
    <col min="13827" max="13827" width="8.5703125" style="94" customWidth="1"/>
    <col min="13828" max="13828" width="8.140625" style="94" customWidth="1"/>
    <col min="13829" max="13829" width="8.5703125" style="94" customWidth="1"/>
    <col min="13830" max="13830" width="0" style="94" hidden="1" customWidth="1"/>
    <col min="13831" max="13840" width="6.85546875" style="94" customWidth="1"/>
    <col min="13841" max="13841" width="6.5703125" style="94" customWidth="1"/>
    <col min="13842" max="13856" width="6.85546875" style="94" customWidth="1"/>
    <col min="13857" max="13857" width="19.140625" style="94" customWidth="1"/>
    <col min="13858" max="13858" width="0" style="94" hidden="1" customWidth="1"/>
    <col min="13859" max="13859" width="8.28515625" style="94" customWidth="1"/>
    <col min="13860" max="13865" width="0" style="94" hidden="1" customWidth="1"/>
    <col min="13866" max="13866" width="23.85546875" style="94" customWidth="1"/>
    <col min="13867" max="13868" width="20.5703125" style="94" customWidth="1"/>
    <col min="13869" max="14080" width="9.140625" style="94"/>
    <col min="14081" max="14081" width="7.42578125" style="94" customWidth="1"/>
    <col min="14082" max="14082" width="34.5703125" style="94" customWidth="1"/>
    <col min="14083" max="14083" width="8.5703125" style="94" customWidth="1"/>
    <col min="14084" max="14084" width="8.140625" style="94" customWidth="1"/>
    <col min="14085" max="14085" width="8.5703125" style="94" customWidth="1"/>
    <col min="14086" max="14086" width="0" style="94" hidden="1" customWidth="1"/>
    <col min="14087" max="14096" width="6.85546875" style="94" customWidth="1"/>
    <col min="14097" max="14097" width="6.5703125" style="94" customWidth="1"/>
    <col min="14098" max="14112" width="6.85546875" style="94" customWidth="1"/>
    <col min="14113" max="14113" width="19.140625" style="94" customWidth="1"/>
    <col min="14114" max="14114" width="0" style="94" hidden="1" customWidth="1"/>
    <col min="14115" max="14115" width="8.28515625" style="94" customWidth="1"/>
    <col min="14116" max="14121" width="0" style="94" hidden="1" customWidth="1"/>
    <col min="14122" max="14122" width="23.85546875" style="94" customWidth="1"/>
    <col min="14123" max="14124" width="20.5703125" style="94" customWidth="1"/>
    <col min="14125" max="14336" width="9.140625" style="94"/>
    <col min="14337" max="14337" width="7.42578125" style="94" customWidth="1"/>
    <col min="14338" max="14338" width="34.5703125" style="94" customWidth="1"/>
    <col min="14339" max="14339" width="8.5703125" style="94" customWidth="1"/>
    <col min="14340" max="14340" width="8.140625" style="94" customWidth="1"/>
    <col min="14341" max="14341" width="8.5703125" style="94" customWidth="1"/>
    <col min="14342" max="14342" width="0" style="94" hidden="1" customWidth="1"/>
    <col min="14343" max="14352" width="6.85546875" style="94" customWidth="1"/>
    <col min="14353" max="14353" width="6.5703125" style="94" customWidth="1"/>
    <col min="14354" max="14368" width="6.85546875" style="94" customWidth="1"/>
    <col min="14369" max="14369" width="19.140625" style="94" customWidth="1"/>
    <col min="14370" max="14370" width="0" style="94" hidden="1" customWidth="1"/>
    <col min="14371" max="14371" width="8.28515625" style="94" customWidth="1"/>
    <col min="14372" max="14377" width="0" style="94" hidden="1" customWidth="1"/>
    <col min="14378" max="14378" width="23.85546875" style="94" customWidth="1"/>
    <col min="14379" max="14380" width="20.5703125" style="94" customWidth="1"/>
    <col min="14381" max="14592" width="9.140625" style="94"/>
    <col min="14593" max="14593" width="7.42578125" style="94" customWidth="1"/>
    <col min="14594" max="14594" width="34.5703125" style="94" customWidth="1"/>
    <col min="14595" max="14595" width="8.5703125" style="94" customWidth="1"/>
    <col min="14596" max="14596" width="8.140625" style="94" customWidth="1"/>
    <col min="14597" max="14597" width="8.5703125" style="94" customWidth="1"/>
    <col min="14598" max="14598" width="0" style="94" hidden="1" customWidth="1"/>
    <col min="14599" max="14608" width="6.85546875" style="94" customWidth="1"/>
    <col min="14609" max="14609" width="6.5703125" style="94" customWidth="1"/>
    <col min="14610" max="14624" width="6.85546875" style="94" customWidth="1"/>
    <col min="14625" max="14625" width="19.140625" style="94" customWidth="1"/>
    <col min="14626" max="14626" width="0" style="94" hidden="1" customWidth="1"/>
    <col min="14627" max="14627" width="8.28515625" style="94" customWidth="1"/>
    <col min="14628" max="14633" width="0" style="94" hidden="1" customWidth="1"/>
    <col min="14634" max="14634" width="23.85546875" style="94" customWidth="1"/>
    <col min="14635" max="14636" width="20.5703125" style="94" customWidth="1"/>
    <col min="14637" max="14848" width="9.140625" style="94"/>
    <col min="14849" max="14849" width="7.42578125" style="94" customWidth="1"/>
    <col min="14850" max="14850" width="34.5703125" style="94" customWidth="1"/>
    <col min="14851" max="14851" width="8.5703125" style="94" customWidth="1"/>
    <col min="14852" max="14852" width="8.140625" style="94" customWidth="1"/>
    <col min="14853" max="14853" width="8.5703125" style="94" customWidth="1"/>
    <col min="14854" max="14854" width="0" style="94" hidden="1" customWidth="1"/>
    <col min="14855" max="14864" width="6.85546875" style="94" customWidth="1"/>
    <col min="14865" max="14865" width="6.5703125" style="94" customWidth="1"/>
    <col min="14866" max="14880" width="6.85546875" style="94" customWidth="1"/>
    <col min="14881" max="14881" width="19.140625" style="94" customWidth="1"/>
    <col min="14882" max="14882" width="0" style="94" hidden="1" customWidth="1"/>
    <col min="14883" max="14883" width="8.28515625" style="94" customWidth="1"/>
    <col min="14884" max="14889" width="0" style="94" hidden="1" customWidth="1"/>
    <col min="14890" max="14890" width="23.85546875" style="94" customWidth="1"/>
    <col min="14891" max="14892" width="20.5703125" style="94" customWidth="1"/>
    <col min="14893" max="15104" width="9.140625" style="94"/>
    <col min="15105" max="15105" width="7.42578125" style="94" customWidth="1"/>
    <col min="15106" max="15106" width="34.5703125" style="94" customWidth="1"/>
    <col min="15107" max="15107" width="8.5703125" style="94" customWidth="1"/>
    <col min="15108" max="15108" width="8.140625" style="94" customWidth="1"/>
    <col min="15109" max="15109" width="8.5703125" style="94" customWidth="1"/>
    <col min="15110" max="15110" width="0" style="94" hidden="1" customWidth="1"/>
    <col min="15111" max="15120" width="6.85546875" style="94" customWidth="1"/>
    <col min="15121" max="15121" width="6.5703125" style="94" customWidth="1"/>
    <col min="15122" max="15136" width="6.85546875" style="94" customWidth="1"/>
    <col min="15137" max="15137" width="19.140625" style="94" customWidth="1"/>
    <col min="15138" max="15138" width="0" style="94" hidden="1" customWidth="1"/>
    <col min="15139" max="15139" width="8.28515625" style="94" customWidth="1"/>
    <col min="15140" max="15145" width="0" style="94" hidden="1" customWidth="1"/>
    <col min="15146" max="15146" width="23.85546875" style="94" customWidth="1"/>
    <col min="15147" max="15148" width="20.5703125" style="94" customWidth="1"/>
    <col min="15149" max="15360" width="9.140625" style="94"/>
    <col min="15361" max="15361" width="7.42578125" style="94" customWidth="1"/>
    <col min="15362" max="15362" width="34.5703125" style="94" customWidth="1"/>
    <col min="15363" max="15363" width="8.5703125" style="94" customWidth="1"/>
    <col min="15364" max="15364" width="8.140625" style="94" customWidth="1"/>
    <col min="15365" max="15365" width="8.5703125" style="94" customWidth="1"/>
    <col min="15366" max="15366" width="0" style="94" hidden="1" customWidth="1"/>
    <col min="15367" max="15376" width="6.85546875" style="94" customWidth="1"/>
    <col min="15377" max="15377" width="6.5703125" style="94" customWidth="1"/>
    <col min="15378" max="15392" width="6.85546875" style="94" customWidth="1"/>
    <col min="15393" max="15393" width="19.140625" style="94" customWidth="1"/>
    <col min="15394" max="15394" width="0" style="94" hidden="1" customWidth="1"/>
    <col min="15395" max="15395" width="8.28515625" style="94" customWidth="1"/>
    <col min="15396" max="15401" width="0" style="94" hidden="1" customWidth="1"/>
    <col min="15402" max="15402" width="23.85546875" style="94" customWidth="1"/>
    <col min="15403" max="15404" width="20.5703125" style="94" customWidth="1"/>
    <col min="15405" max="15616" width="9.140625" style="94"/>
    <col min="15617" max="15617" width="7.42578125" style="94" customWidth="1"/>
    <col min="15618" max="15618" width="34.5703125" style="94" customWidth="1"/>
    <col min="15619" max="15619" width="8.5703125" style="94" customWidth="1"/>
    <col min="15620" max="15620" width="8.140625" style="94" customWidth="1"/>
    <col min="15621" max="15621" width="8.5703125" style="94" customWidth="1"/>
    <col min="15622" max="15622" width="0" style="94" hidden="1" customWidth="1"/>
    <col min="15623" max="15632" width="6.85546875" style="94" customWidth="1"/>
    <col min="15633" max="15633" width="6.5703125" style="94" customWidth="1"/>
    <col min="15634" max="15648" width="6.85546875" style="94" customWidth="1"/>
    <col min="15649" max="15649" width="19.140625" style="94" customWidth="1"/>
    <col min="15650" max="15650" width="0" style="94" hidden="1" customWidth="1"/>
    <col min="15651" max="15651" width="8.28515625" style="94" customWidth="1"/>
    <col min="15652" max="15657" width="0" style="94" hidden="1" customWidth="1"/>
    <col min="15658" max="15658" width="23.85546875" style="94" customWidth="1"/>
    <col min="15659" max="15660" width="20.5703125" style="94" customWidth="1"/>
    <col min="15661" max="15872" width="9.140625" style="94"/>
    <col min="15873" max="15873" width="7.42578125" style="94" customWidth="1"/>
    <col min="15874" max="15874" width="34.5703125" style="94" customWidth="1"/>
    <col min="15875" max="15875" width="8.5703125" style="94" customWidth="1"/>
    <col min="15876" max="15876" width="8.140625" style="94" customWidth="1"/>
    <col min="15877" max="15877" width="8.5703125" style="94" customWidth="1"/>
    <col min="15878" max="15878" width="0" style="94" hidden="1" customWidth="1"/>
    <col min="15879" max="15888" width="6.85546875" style="94" customWidth="1"/>
    <col min="15889" max="15889" width="6.5703125" style="94" customWidth="1"/>
    <col min="15890" max="15904" width="6.85546875" style="94" customWidth="1"/>
    <col min="15905" max="15905" width="19.140625" style="94" customWidth="1"/>
    <col min="15906" max="15906" width="0" style="94" hidden="1" customWidth="1"/>
    <col min="15907" max="15907" width="8.28515625" style="94" customWidth="1"/>
    <col min="15908" max="15913" width="0" style="94" hidden="1" customWidth="1"/>
    <col min="15914" max="15914" width="23.85546875" style="94" customWidth="1"/>
    <col min="15915" max="15916" width="20.5703125" style="94" customWidth="1"/>
    <col min="15917" max="16128" width="9.140625" style="94"/>
    <col min="16129" max="16129" width="7.42578125" style="94" customWidth="1"/>
    <col min="16130" max="16130" width="34.5703125" style="94" customWidth="1"/>
    <col min="16131" max="16131" width="8.5703125" style="94" customWidth="1"/>
    <col min="16132" max="16132" width="8.140625" style="94" customWidth="1"/>
    <col min="16133" max="16133" width="8.5703125" style="94" customWidth="1"/>
    <col min="16134" max="16134" width="0" style="94" hidden="1" customWidth="1"/>
    <col min="16135" max="16144" width="6.85546875" style="94" customWidth="1"/>
    <col min="16145" max="16145" width="6.5703125" style="94" customWidth="1"/>
    <col min="16146" max="16160" width="6.85546875" style="94" customWidth="1"/>
    <col min="16161" max="16161" width="19.140625" style="94" customWidth="1"/>
    <col min="16162" max="16162" width="0" style="94" hidden="1" customWidth="1"/>
    <col min="16163" max="16163" width="8.28515625" style="94" customWidth="1"/>
    <col min="16164" max="16169" width="0" style="94" hidden="1" customWidth="1"/>
    <col min="16170" max="16170" width="23.85546875" style="94" customWidth="1"/>
    <col min="16171" max="16172" width="20.5703125" style="94" customWidth="1"/>
    <col min="16173" max="16384" width="9.140625" style="94"/>
  </cols>
  <sheetData>
    <row r="1" spans="1:44" ht="17.25" customHeight="1">
      <c r="A1" s="2378" t="s">
        <v>2345</v>
      </c>
      <c r="B1" s="2378"/>
      <c r="C1" s="188"/>
      <c r="D1" s="188"/>
      <c r="E1" s="188"/>
      <c r="F1" s="188"/>
      <c r="G1" s="189"/>
      <c r="H1" s="189"/>
      <c r="I1" s="189"/>
      <c r="J1" s="189"/>
      <c r="K1" s="189"/>
      <c r="L1" s="189"/>
      <c r="M1" s="189"/>
      <c r="N1" s="189"/>
      <c r="O1" s="189"/>
      <c r="P1" s="189"/>
      <c r="Q1" s="189"/>
      <c r="R1" s="189"/>
      <c r="S1" s="2171"/>
      <c r="T1" s="189"/>
      <c r="U1" s="189"/>
      <c r="V1" s="189"/>
      <c r="W1" s="2183"/>
      <c r="X1" s="2183"/>
      <c r="Y1" s="189"/>
      <c r="Z1" s="2183"/>
      <c r="AA1" s="189"/>
      <c r="AB1" s="189"/>
      <c r="AC1" s="189"/>
      <c r="AD1" s="2183"/>
      <c r="AE1" s="189"/>
      <c r="AF1" s="189"/>
      <c r="AG1" s="189"/>
      <c r="AH1" s="190"/>
      <c r="AI1" s="189"/>
      <c r="AJ1" s="190"/>
      <c r="AK1" s="190"/>
      <c r="AL1" s="190"/>
      <c r="AM1" s="189"/>
      <c r="AN1" s="189"/>
      <c r="AO1" s="190"/>
      <c r="AP1" s="190"/>
      <c r="AQ1" s="190"/>
      <c r="AR1" s="190"/>
    </row>
    <row r="2" spans="1:44" ht="21.75" customHeight="1">
      <c r="A2" s="2379" t="s">
        <v>1483</v>
      </c>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c r="AO2" s="2379"/>
      <c r="AP2" s="191"/>
      <c r="AQ2" s="287"/>
      <c r="AR2" s="287"/>
    </row>
    <row r="3" spans="1:44" ht="15.75" customHeight="1">
      <c r="A3" s="2380" t="s">
        <v>58</v>
      </c>
      <c r="B3" s="2380" t="s">
        <v>1484</v>
      </c>
      <c r="C3" s="2380" t="s">
        <v>1485</v>
      </c>
      <c r="D3" s="2380" t="s">
        <v>1486</v>
      </c>
      <c r="E3" s="2380" t="s">
        <v>1487</v>
      </c>
      <c r="F3" s="2381" t="s">
        <v>1488</v>
      </c>
      <c r="G3" s="2384" t="s">
        <v>1489</v>
      </c>
      <c r="H3" s="2384"/>
      <c r="I3" s="2384"/>
      <c r="J3" s="2384"/>
      <c r="K3" s="2384"/>
      <c r="L3" s="2384"/>
      <c r="M3" s="2384"/>
      <c r="N3" s="2384"/>
      <c r="O3" s="2384"/>
      <c r="P3" s="2384"/>
      <c r="Q3" s="2384"/>
      <c r="R3" s="2384"/>
      <c r="S3" s="2384"/>
      <c r="T3" s="2384"/>
      <c r="U3" s="2384"/>
      <c r="V3" s="2384"/>
      <c r="W3" s="2384"/>
      <c r="X3" s="2384"/>
      <c r="Y3" s="2384"/>
      <c r="Z3" s="2384"/>
      <c r="AA3" s="2384"/>
      <c r="AB3" s="2384"/>
      <c r="AC3" s="2384"/>
      <c r="AD3" s="2384"/>
      <c r="AE3" s="2384"/>
      <c r="AF3" s="2384"/>
      <c r="AG3" s="2380" t="s">
        <v>1490</v>
      </c>
      <c r="AH3" s="2385" t="s">
        <v>1491</v>
      </c>
      <c r="AI3" s="2385" t="s">
        <v>1397</v>
      </c>
      <c r="AJ3" s="2385" t="s">
        <v>1492</v>
      </c>
      <c r="AK3" s="2390" t="s">
        <v>1493</v>
      </c>
      <c r="AL3" s="2390" t="s">
        <v>1494</v>
      </c>
      <c r="AM3" s="2396" t="s">
        <v>1495</v>
      </c>
      <c r="AN3" s="2393" t="s">
        <v>1496</v>
      </c>
      <c r="AO3" s="2386" t="s">
        <v>1497</v>
      </c>
      <c r="AP3" s="2386" t="s">
        <v>1498</v>
      </c>
      <c r="AQ3" s="2386" t="s">
        <v>1499</v>
      </c>
      <c r="AR3" s="2386" t="s">
        <v>1500</v>
      </c>
    </row>
    <row r="4" spans="1:44" ht="6" customHeight="1">
      <c r="A4" s="2380"/>
      <c r="B4" s="2380"/>
      <c r="C4" s="2380"/>
      <c r="D4" s="2380"/>
      <c r="E4" s="2380"/>
      <c r="F4" s="2382"/>
      <c r="G4" s="2384"/>
      <c r="H4" s="2384"/>
      <c r="I4" s="2384"/>
      <c r="J4" s="2384"/>
      <c r="K4" s="2384"/>
      <c r="L4" s="2384"/>
      <c r="M4" s="2384"/>
      <c r="N4" s="2384"/>
      <c r="O4" s="2384"/>
      <c r="P4" s="2384"/>
      <c r="Q4" s="2384"/>
      <c r="R4" s="2384"/>
      <c r="S4" s="2384"/>
      <c r="T4" s="2384"/>
      <c r="U4" s="2384"/>
      <c r="V4" s="2384"/>
      <c r="W4" s="2384"/>
      <c r="X4" s="2384"/>
      <c r="Y4" s="2384"/>
      <c r="Z4" s="2384"/>
      <c r="AA4" s="2384"/>
      <c r="AB4" s="2384"/>
      <c r="AC4" s="2384"/>
      <c r="AD4" s="2384"/>
      <c r="AE4" s="2384"/>
      <c r="AF4" s="2384"/>
      <c r="AG4" s="2380"/>
      <c r="AH4" s="2385"/>
      <c r="AI4" s="2385"/>
      <c r="AJ4" s="2385"/>
      <c r="AK4" s="2391"/>
      <c r="AL4" s="2391"/>
      <c r="AM4" s="2396"/>
      <c r="AN4" s="2394"/>
      <c r="AO4" s="2386"/>
      <c r="AP4" s="2386"/>
      <c r="AQ4" s="2386"/>
      <c r="AR4" s="2386"/>
    </row>
    <row r="5" spans="1:44" ht="16.5" customHeight="1">
      <c r="A5" s="2380"/>
      <c r="B5" s="2380"/>
      <c r="C5" s="2380"/>
      <c r="D5" s="2380"/>
      <c r="E5" s="2380"/>
      <c r="F5" s="2382"/>
      <c r="G5" s="2384" t="s">
        <v>1501</v>
      </c>
      <c r="H5" s="2384"/>
      <c r="I5" s="2384"/>
      <c r="J5" s="2384"/>
      <c r="K5" s="2384"/>
      <c r="L5" s="2384"/>
      <c r="M5" s="2384"/>
      <c r="N5" s="2384"/>
      <c r="O5" s="2384"/>
      <c r="P5" s="2384"/>
      <c r="Q5" s="2384"/>
      <c r="R5" s="2384"/>
      <c r="S5" s="2384"/>
      <c r="T5" s="2384"/>
      <c r="U5" s="2384"/>
      <c r="V5" s="2384"/>
      <c r="W5" s="2384"/>
      <c r="X5" s="2384"/>
      <c r="Y5" s="2384"/>
      <c r="Z5" s="2384"/>
      <c r="AA5" s="2384"/>
      <c r="AB5" s="2384"/>
      <c r="AC5" s="2384"/>
      <c r="AD5" s="2384"/>
      <c r="AE5" s="2384"/>
      <c r="AF5" s="2384"/>
      <c r="AG5" s="2380"/>
      <c r="AH5" s="2385"/>
      <c r="AI5" s="2385"/>
      <c r="AJ5" s="2385"/>
      <c r="AK5" s="2391"/>
      <c r="AL5" s="2391"/>
      <c r="AM5" s="2396"/>
      <c r="AN5" s="2394"/>
      <c r="AO5" s="2386"/>
      <c r="AP5" s="2386"/>
      <c r="AQ5" s="2386"/>
      <c r="AR5" s="2386"/>
    </row>
    <row r="6" spans="1:44" ht="24.75" customHeight="1">
      <c r="A6" s="2380"/>
      <c r="B6" s="2380"/>
      <c r="C6" s="2380"/>
      <c r="D6" s="2380"/>
      <c r="E6" s="2380"/>
      <c r="F6" s="2383"/>
      <c r="G6" s="247" t="s">
        <v>3</v>
      </c>
      <c r="H6" s="247" t="s">
        <v>4</v>
      </c>
      <c r="I6" s="247" t="s">
        <v>5</v>
      </c>
      <c r="J6" s="247" t="s">
        <v>1273</v>
      </c>
      <c r="K6" s="247" t="s">
        <v>8</v>
      </c>
      <c r="L6" s="247" t="s">
        <v>14</v>
      </c>
      <c r="M6" s="247" t="s">
        <v>15</v>
      </c>
      <c r="N6" s="247" t="s">
        <v>17</v>
      </c>
      <c r="O6" s="247" t="s">
        <v>18</v>
      </c>
      <c r="P6" s="247" t="s">
        <v>21</v>
      </c>
      <c r="Q6" s="247" t="s">
        <v>22</v>
      </c>
      <c r="R6" s="247" t="s">
        <v>24</v>
      </c>
      <c r="S6" s="2172" t="s">
        <v>37</v>
      </c>
      <c r="T6" s="247" t="s">
        <v>40</v>
      </c>
      <c r="U6" s="247" t="s">
        <v>41</v>
      </c>
      <c r="V6" s="247" t="s">
        <v>42</v>
      </c>
      <c r="W6" s="2184" t="s">
        <v>43</v>
      </c>
      <c r="X6" s="2184" t="s">
        <v>45</v>
      </c>
      <c r="Y6" s="247" t="s">
        <v>46</v>
      </c>
      <c r="Z6" s="2184" t="s">
        <v>47</v>
      </c>
      <c r="AA6" s="247" t="s">
        <v>48</v>
      </c>
      <c r="AB6" s="247" t="s">
        <v>49</v>
      </c>
      <c r="AC6" s="247" t="s">
        <v>50</v>
      </c>
      <c r="AD6" s="2184" t="s">
        <v>51</v>
      </c>
      <c r="AE6" s="247" t="s">
        <v>52</v>
      </c>
      <c r="AF6" s="247" t="s">
        <v>54</v>
      </c>
      <c r="AG6" s="2380"/>
      <c r="AH6" s="2385"/>
      <c r="AI6" s="2385"/>
      <c r="AJ6" s="2385"/>
      <c r="AK6" s="2392"/>
      <c r="AL6" s="2392"/>
      <c r="AM6" s="2396"/>
      <c r="AN6" s="2395"/>
      <c r="AO6" s="2386"/>
      <c r="AP6" s="2386"/>
      <c r="AQ6" s="2386"/>
      <c r="AR6" s="2386"/>
    </row>
    <row r="7" spans="1:44" s="307" customFormat="1" ht="11.25">
      <c r="A7" s="302">
        <v>-1</v>
      </c>
      <c r="B7" s="303">
        <v>-2</v>
      </c>
      <c r="C7" s="302">
        <v>-3</v>
      </c>
      <c r="D7" s="303">
        <v>-4</v>
      </c>
      <c r="E7" s="302">
        <v>-5</v>
      </c>
      <c r="F7" s="302"/>
      <c r="G7" s="303">
        <v>-6</v>
      </c>
      <c r="H7" s="303"/>
      <c r="I7" s="302">
        <v>-7</v>
      </c>
      <c r="J7" s="303">
        <v>-8</v>
      </c>
      <c r="K7" s="302">
        <v>-9</v>
      </c>
      <c r="L7" s="302">
        <v>-10</v>
      </c>
      <c r="M7" s="303">
        <v>-11</v>
      </c>
      <c r="N7" s="302">
        <v>-12</v>
      </c>
      <c r="O7" s="303">
        <v>-4</v>
      </c>
      <c r="P7" s="302">
        <v>-13</v>
      </c>
      <c r="Q7" s="302">
        <v>-14</v>
      </c>
      <c r="R7" s="302">
        <v>-15</v>
      </c>
      <c r="S7" s="2173">
        <v>-13</v>
      </c>
      <c r="T7" s="302">
        <v>-16</v>
      </c>
      <c r="U7" s="302">
        <v>-17</v>
      </c>
      <c r="V7" s="302">
        <v>-18</v>
      </c>
      <c r="W7" s="2185">
        <v>-19</v>
      </c>
      <c r="X7" s="2185">
        <v>-13</v>
      </c>
      <c r="Y7" s="302">
        <v>-20</v>
      </c>
      <c r="Z7" s="2185">
        <v>-21</v>
      </c>
      <c r="AA7" s="302">
        <v>-22</v>
      </c>
      <c r="AB7" s="302">
        <v>-23</v>
      </c>
      <c r="AC7" s="302">
        <v>-24</v>
      </c>
      <c r="AD7" s="2185">
        <v>-25</v>
      </c>
      <c r="AE7" s="302">
        <v>-26</v>
      </c>
      <c r="AF7" s="303">
        <v>-27</v>
      </c>
      <c r="AG7" s="302">
        <v>-28</v>
      </c>
      <c r="AH7" s="302">
        <v>-29</v>
      </c>
      <c r="AI7" s="304"/>
      <c r="AJ7" s="305"/>
      <c r="AK7" s="305"/>
      <c r="AL7" s="305"/>
      <c r="AM7" s="306"/>
      <c r="AN7" s="306"/>
      <c r="AO7" s="45"/>
      <c r="AP7" s="45"/>
      <c r="AQ7" s="45"/>
      <c r="AR7" s="45"/>
    </row>
    <row r="8" spans="1:44" ht="34.5" customHeight="1">
      <c r="A8" s="192">
        <v>1</v>
      </c>
      <c r="B8" s="193" t="s">
        <v>1502</v>
      </c>
      <c r="C8" s="247"/>
      <c r="D8" s="247"/>
      <c r="E8" s="247"/>
      <c r="F8" s="247"/>
      <c r="G8" s="247"/>
      <c r="H8" s="247"/>
      <c r="I8" s="247"/>
      <c r="J8" s="247"/>
      <c r="K8" s="247"/>
      <c r="L8" s="247"/>
      <c r="M8" s="247">
        <f>M9+M17</f>
        <v>0</v>
      </c>
      <c r="N8" s="247"/>
      <c r="O8" s="247">
        <f>O9+O17</f>
        <v>0</v>
      </c>
      <c r="P8" s="247"/>
      <c r="Q8" s="247"/>
      <c r="R8" s="247"/>
      <c r="S8" s="2172">
        <f>S9+S17</f>
        <v>0</v>
      </c>
      <c r="T8" s="247"/>
      <c r="U8" s="247"/>
      <c r="V8" s="247"/>
      <c r="W8" s="2184">
        <f>W9+W17</f>
        <v>0</v>
      </c>
      <c r="X8" s="2184">
        <f>X9+X17</f>
        <v>0</v>
      </c>
      <c r="Y8" s="247"/>
      <c r="Z8" s="2184">
        <f>Z9+Z17</f>
        <v>0</v>
      </c>
      <c r="AA8" s="247"/>
      <c r="AB8" s="247"/>
      <c r="AC8" s="247"/>
      <c r="AD8" s="2184">
        <f>AD9+AD17</f>
        <v>0</v>
      </c>
      <c r="AE8" s="247"/>
      <c r="AF8" s="247"/>
      <c r="AG8" s="155"/>
      <c r="AH8" s="250"/>
      <c r="AI8" s="250"/>
      <c r="AJ8" s="250"/>
      <c r="AK8" s="250"/>
      <c r="AL8" s="250"/>
      <c r="AM8" s="250"/>
      <c r="AN8" s="250"/>
      <c r="AO8" s="250"/>
      <c r="AP8" s="250"/>
      <c r="AQ8" s="250"/>
      <c r="AR8" s="250"/>
    </row>
    <row r="9" spans="1:44" ht="27">
      <c r="A9" s="194" t="s">
        <v>1194</v>
      </c>
      <c r="B9" s="195" t="s">
        <v>1503</v>
      </c>
      <c r="C9" s="288"/>
      <c r="D9" s="288"/>
      <c r="E9" s="288"/>
      <c r="F9" s="288"/>
      <c r="G9" s="288"/>
      <c r="H9" s="288"/>
      <c r="I9" s="288"/>
      <c r="J9" s="288"/>
      <c r="K9" s="288"/>
      <c r="L9" s="288"/>
      <c r="M9" s="288">
        <f>SUM(M10:M14)</f>
        <v>0</v>
      </c>
      <c r="N9" s="288"/>
      <c r="O9" s="288">
        <f>SUM(O10:O14)</f>
        <v>0</v>
      </c>
      <c r="P9" s="288"/>
      <c r="Q9" s="288"/>
      <c r="R9" s="288"/>
      <c r="S9" s="2174">
        <f>SUM(S10:S14)</f>
        <v>0</v>
      </c>
      <c r="T9" s="288"/>
      <c r="U9" s="288"/>
      <c r="V9" s="288"/>
      <c r="W9" s="2186">
        <f>SUM(W10:W14)</f>
        <v>0</v>
      </c>
      <c r="X9" s="2186">
        <f>SUM(X10:X14)</f>
        <v>0</v>
      </c>
      <c r="Y9" s="288"/>
      <c r="Z9" s="2186">
        <f>SUM(Z10:Z14)</f>
        <v>0</v>
      </c>
      <c r="AA9" s="288"/>
      <c r="AB9" s="288"/>
      <c r="AC9" s="288"/>
      <c r="AD9" s="2186">
        <f>SUM(AD10:AD14)</f>
        <v>0</v>
      </c>
      <c r="AE9" s="288"/>
      <c r="AF9" s="288"/>
      <c r="AG9" s="155"/>
      <c r="AH9" s="250"/>
      <c r="AI9" s="250"/>
      <c r="AJ9" s="250"/>
      <c r="AK9" s="250"/>
      <c r="AL9" s="250"/>
      <c r="AM9" s="250"/>
      <c r="AN9" s="250"/>
      <c r="AO9" s="250"/>
      <c r="AP9" s="250"/>
      <c r="AQ9" s="250"/>
      <c r="AR9" s="250"/>
    </row>
    <row r="10" spans="1:44" ht="33.75" customHeight="1">
      <c r="A10" s="152">
        <v>1</v>
      </c>
      <c r="B10" s="153" t="s">
        <v>1504</v>
      </c>
      <c r="C10" s="289">
        <v>0.31</v>
      </c>
      <c r="D10" s="290"/>
      <c r="E10" s="289">
        <v>0.31</v>
      </c>
      <c r="F10" s="289"/>
      <c r="G10" s="286">
        <v>0.31</v>
      </c>
      <c r="H10" s="291">
        <v>0.31</v>
      </c>
      <c r="I10" s="291">
        <f>G10-H10</f>
        <v>0</v>
      </c>
      <c r="J10" s="291">
        <v>0</v>
      </c>
      <c r="K10" s="291"/>
      <c r="L10" s="291"/>
      <c r="M10" s="291"/>
      <c r="N10" s="291"/>
      <c r="O10" s="291"/>
      <c r="P10" s="291"/>
      <c r="Q10" s="291"/>
      <c r="R10" s="291">
        <v>0</v>
      </c>
      <c r="S10" s="2175"/>
      <c r="T10" s="291"/>
      <c r="U10" s="291"/>
      <c r="V10" s="291"/>
      <c r="W10" s="2187"/>
      <c r="X10" s="2187"/>
      <c r="Y10" s="291"/>
      <c r="Z10" s="2187"/>
      <c r="AA10" s="291"/>
      <c r="AB10" s="291"/>
      <c r="AC10" s="291"/>
      <c r="AD10" s="2187"/>
      <c r="AE10" s="291"/>
      <c r="AF10" s="291"/>
      <c r="AG10" s="155" t="s">
        <v>72</v>
      </c>
      <c r="AH10" s="250"/>
      <c r="AI10" s="250" t="s">
        <v>17</v>
      </c>
      <c r="AJ10" s="250" t="s">
        <v>1505</v>
      </c>
      <c r="AK10" s="250" t="s">
        <v>77</v>
      </c>
      <c r="AL10" s="250">
        <v>2018</v>
      </c>
      <c r="AM10" s="250">
        <v>2018</v>
      </c>
      <c r="AN10" s="250">
        <v>16</v>
      </c>
      <c r="AO10" s="250" t="s">
        <v>1506</v>
      </c>
      <c r="AP10" s="250"/>
      <c r="AQ10" s="250" t="s">
        <v>1507</v>
      </c>
      <c r="AR10" s="250"/>
    </row>
    <row r="11" spans="1:44" ht="38.25">
      <c r="A11" s="152">
        <v>2</v>
      </c>
      <c r="B11" s="156" t="s">
        <v>1508</v>
      </c>
      <c r="C11" s="289">
        <v>1</v>
      </c>
      <c r="D11" s="290">
        <v>0.4</v>
      </c>
      <c r="E11" s="289">
        <v>0.6</v>
      </c>
      <c r="F11" s="289"/>
      <c r="G11" s="286">
        <v>0.6</v>
      </c>
      <c r="H11" s="291">
        <v>0.6</v>
      </c>
      <c r="I11" s="291">
        <f>G11-H11</f>
        <v>0</v>
      </c>
      <c r="J11" s="291">
        <v>0</v>
      </c>
      <c r="K11" s="291"/>
      <c r="L11" s="291"/>
      <c r="M11" s="291"/>
      <c r="N11" s="291"/>
      <c r="O11" s="291"/>
      <c r="P11" s="291"/>
      <c r="Q11" s="291"/>
      <c r="R11" s="291">
        <v>0</v>
      </c>
      <c r="S11" s="2175"/>
      <c r="T11" s="291"/>
      <c r="U11" s="291"/>
      <c r="V11" s="291"/>
      <c r="W11" s="2187"/>
      <c r="X11" s="2187"/>
      <c r="Y11" s="291"/>
      <c r="Z11" s="2187"/>
      <c r="AA11" s="291"/>
      <c r="AB11" s="291"/>
      <c r="AC11" s="291"/>
      <c r="AD11" s="2187"/>
      <c r="AE11" s="291"/>
      <c r="AF11" s="291"/>
      <c r="AG11" s="155" t="s">
        <v>575</v>
      </c>
      <c r="AH11" s="250" t="s">
        <v>1509</v>
      </c>
      <c r="AI11" s="250" t="s">
        <v>18</v>
      </c>
      <c r="AJ11" s="250" t="s">
        <v>1510</v>
      </c>
      <c r="AK11" s="250" t="s">
        <v>83</v>
      </c>
      <c r="AL11" s="250">
        <v>2018</v>
      </c>
      <c r="AM11" s="250">
        <v>2018</v>
      </c>
      <c r="AN11" s="250">
        <v>16</v>
      </c>
      <c r="AO11" s="250" t="s">
        <v>1511</v>
      </c>
      <c r="AP11" s="250"/>
      <c r="AQ11" s="250" t="s">
        <v>1512</v>
      </c>
      <c r="AR11" s="250"/>
    </row>
    <row r="12" spans="1:44" ht="33" customHeight="1">
      <c r="A12" s="152">
        <v>3</v>
      </c>
      <c r="B12" s="156" t="s">
        <v>1513</v>
      </c>
      <c r="C12" s="289">
        <v>0.5</v>
      </c>
      <c r="D12" s="290"/>
      <c r="E12" s="289">
        <v>0.5</v>
      </c>
      <c r="F12" s="289"/>
      <c r="G12" s="286">
        <v>0.5</v>
      </c>
      <c r="H12" s="291">
        <v>0.5</v>
      </c>
      <c r="I12" s="291">
        <f>G12-H12</f>
        <v>0</v>
      </c>
      <c r="J12" s="291">
        <v>0</v>
      </c>
      <c r="K12" s="291"/>
      <c r="L12" s="291">
        <v>0</v>
      </c>
      <c r="M12" s="291"/>
      <c r="N12" s="291"/>
      <c r="O12" s="291"/>
      <c r="P12" s="291"/>
      <c r="Q12" s="291"/>
      <c r="R12" s="291">
        <v>0</v>
      </c>
      <c r="S12" s="2175"/>
      <c r="T12" s="291"/>
      <c r="U12" s="291"/>
      <c r="V12" s="291"/>
      <c r="W12" s="2187"/>
      <c r="X12" s="2187"/>
      <c r="Y12" s="291"/>
      <c r="Z12" s="2187"/>
      <c r="AA12" s="291"/>
      <c r="AB12" s="291"/>
      <c r="AC12" s="291"/>
      <c r="AD12" s="2187"/>
      <c r="AE12" s="291"/>
      <c r="AF12" s="291">
        <v>0</v>
      </c>
      <c r="AG12" s="155" t="s">
        <v>1269</v>
      </c>
      <c r="AH12" s="155" t="s">
        <v>1514</v>
      </c>
      <c r="AI12" s="250" t="s">
        <v>18</v>
      </c>
      <c r="AJ12" s="250" t="s">
        <v>1515</v>
      </c>
      <c r="AK12" s="250" t="s">
        <v>1516</v>
      </c>
      <c r="AL12" s="250">
        <v>2018</v>
      </c>
      <c r="AM12" s="250">
        <v>2018</v>
      </c>
      <c r="AN12" s="250">
        <v>17</v>
      </c>
      <c r="AO12" s="250" t="s">
        <v>1517</v>
      </c>
      <c r="AP12" s="250"/>
      <c r="AQ12" s="250" t="s">
        <v>1507</v>
      </c>
      <c r="AR12" s="250"/>
    </row>
    <row r="13" spans="1:44" s="157" customFormat="1" ht="33" customHeight="1">
      <c r="A13" s="152">
        <v>4</v>
      </c>
      <c r="B13" s="156" t="s">
        <v>1518</v>
      </c>
      <c r="C13" s="289">
        <v>3.4</v>
      </c>
      <c r="D13" s="290"/>
      <c r="E13" s="289">
        <v>3.4</v>
      </c>
      <c r="F13" s="289"/>
      <c r="G13" s="286"/>
      <c r="H13" s="291"/>
      <c r="I13" s="291">
        <f>G13-H13</f>
        <v>0</v>
      </c>
      <c r="J13" s="291">
        <v>2.6</v>
      </c>
      <c r="K13" s="291"/>
      <c r="L13" s="291"/>
      <c r="M13" s="291"/>
      <c r="N13" s="291"/>
      <c r="O13" s="291"/>
      <c r="P13" s="291"/>
      <c r="Q13" s="291"/>
      <c r="R13" s="291">
        <v>0.5</v>
      </c>
      <c r="S13" s="2175"/>
      <c r="T13" s="291">
        <v>0.3</v>
      </c>
      <c r="U13" s="291"/>
      <c r="V13" s="291"/>
      <c r="W13" s="2187"/>
      <c r="X13" s="2187"/>
      <c r="Y13" s="291"/>
      <c r="Z13" s="2187"/>
      <c r="AA13" s="291"/>
      <c r="AB13" s="291"/>
      <c r="AC13" s="291"/>
      <c r="AD13" s="2187"/>
      <c r="AE13" s="291"/>
      <c r="AF13" s="291"/>
      <c r="AG13" s="155" t="s">
        <v>110</v>
      </c>
      <c r="AH13" s="250"/>
      <c r="AI13" s="250" t="s">
        <v>18</v>
      </c>
      <c r="AJ13" s="250" t="s">
        <v>1519</v>
      </c>
      <c r="AK13" s="250" t="s">
        <v>83</v>
      </c>
      <c r="AL13" s="250" t="s">
        <v>1165</v>
      </c>
      <c r="AM13" s="250">
        <v>2020</v>
      </c>
      <c r="AN13" s="250"/>
      <c r="AO13" s="250" t="s">
        <v>1520</v>
      </c>
      <c r="AP13" s="250"/>
      <c r="AQ13" s="250" t="s">
        <v>330</v>
      </c>
      <c r="AR13" s="250"/>
    </row>
    <row r="14" spans="1:44" ht="38.25" customHeight="1">
      <c r="A14" s="152">
        <v>5</v>
      </c>
      <c r="B14" s="156" t="s">
        <v>1521</v>
      </c>
      <c r="C14" s="289">
        <v>0.28000000000000003</v>
      </c>
      <c r="D14" s="290"/>
      <c r="E14" s="289">
        <v>0.28000000000000003</v>
      </c>
      <c r="F14" s="289"/>
      <c r="G14" s="286">
        <v>0</v>
      </c>
      <c r="H14" s="291"/>
      <c r="I14" s="291">
        <f>G14-H14</f>
        <v>0</v>
      </c>
      <c r="J14" s="291">
        <v>0.28000000000000003</v>
      </c>
      <c r="K14" s="291"/>
      <c r="L14" s="291"/>
      <c r="M14" s="291"/>
      <c r="N14" s="291"/>
      <c r="O14" s="291"/>
      <c r="P14" s="291"/>
      <c r="Q14" s="291"/>
      <c r="R14" s="291">
        <v>0</v>
      </c>
      <c r="S14" s="2175"/>
      <c r="T14" s="291"/>
      <c r="U14" s="291"/>
      <c r="V14" s="291"/>
      <c r="W14" s="2187"/>
      <c r="X14" s="2187"/>
      <c r="Y14" s="291"/>
      <c r="Z14" s="2187"/>
      <c r="AA14" s="291"/>
      <c r="AB14" s="291"/>
      <c r="AC14" s="291"/>
      <c r="AD14" s="2187"/>
      <c r="AE14" s="291"/>
      <c r="AF14" s="291"/>
      <c r="AG14" s="155" t="s">
        <v>110</v>
      </c>
      <c r="AH14" s="250"/>
      <c r="AI14" s="250" t="s">
        <v>18</v>
      </c>
      <c r="AJ14" s="250" t="s">
        <v>1519</v>
      </c>
      <c r="AK14" s="250" t="s">
        <v>83</v>
      </c>
      <c r="AL14" s="250">
        <v>2016</v>
      </c>
      <c r="AM14" s="250">
        <v>2020</v>
      </c>
      <c r="AN14" s="250"/>
      <c r="AO14" s="167" t="s">
        <v>1522</v>
      </c>
      <c r="AP14" s="167"/>
      <c r="AQ14" s="250" t="s">
        <v>330</v>
      </c>
      <c r="AR14" s="167"/>
    </row>
    <row r="15" spans="1:44" s="149" customFormat="1" ht="27">
      <c r="A15" s="194" t="s">
        <v>1205</v>
      </c>
      <c r="B15" s="195" t="s">
        <v>1523</v>
      </c>
      <c r="C15" s="288"/>
      <c r="D15" s="288"/>
      <c r="E15" s="288"/>
      <c r="F15" s="288"/>
      <c r="G15" s="288"/>
      <c r="H15" s="288"/>
      <c r="I15" s="288"/>
      <c r="J15" s="288"/>
      <c r="K15" s="288"/>
      <c r="L15" s="288"/>
      <c r="M15" s="288">
        <f>SUM(M16:M16)</f>
        <v>0</v>
      </c>
      <c r="N15" s="288"/>
      <c r="O15" s="288">
        <f>SUM(O16:O16)</f>
        <v>0</v>
      </c>
      <c r="P15" s="288"/>
      <c r="Q15" s="288"/>
      <c r="R15" s="288"/>
      <c r="S15" s="2174">
        <f>SUM(S16:S16)</f>
        <v>0</v>
      </c>
      <c r="T15" s="288"/>
      <c r="U15" s="288"/>
      <c r="V15" s="288"/>
      <c r="W15" s="2186">
        <f>SUM(W16:W16)</f>
        <v>0</v>
      </c>
      <c r="X15" s="2186">
        <f>SUM(X16:X16)</f>
        <v>0</v>
      </c>
      <c r="Y15" s="288"/>
      <c r="Z15" s="2186">
        <f>SUM(Z16:Z16)</f>
        <v>0</v>
      </c>
      <c r="AA15" s="288"/>
      <c r="AB15" s="288"/>
      <c r="AC15" s="288"/>
      <c r="AD15" s="2186">
        <f>SUM(AD16:AD16)</f>
        <v>0</v>
      </c>
      <c r="AE15" s="288"/>
      <c r="AF15" s="288"/>
      <c r="AG15" s="196"/>
      <c r="AH15" s="197"/>
      <c r="AI15" s="197"/>
      <c r="AJ15" s="197"/>
      <c r="AK15" s="197"/>
      <c r="AL15" s="197"/>
      <c r="AM15" s="197"/>
      <c r="AN15" s="197"/>
      <c r="AO15" s="197"/>
      <c r="AP15" s="197"/>
      <c r="AQ15" s="197"/>
      <c r="AR15" s="197"/>
    </row>
    <row r="16" spans="1:44" ht="25.5">
      <c r="A16" s="152">
        <v>1</v>
      </c>
      <c r="B16" s="159" t="s">
        <v>1524</v>
      </c>
      <c r="C16" s="290">
        <v>0.25</v>
      </c>
      <c r="D16" s="289"/>
      <c r="E16" s="290">
        <v>0.25</v>
      </c>
      <c r="F16" s="290"/>
      <c r="G16" s="290">
        <v>0.25</v>
      </c>
      <c r="H16" s="290">
        <v>0.25</v>
      </c>
      <c r="I16" s="290"/>
      <c r="J16" s="289"/>
      <c r="K16" s="290"/>
      <c r="L16" s="290"/>
      <c r="M16" s="289"/>
      <c r="N16" s="290"/>
      <c r="O16" s="289"/>
      <c r="P16" s="290"/>
      <c r="Q16" s="290"/>
      <c r="R16" s="290"/>
      <c r="S16" s="2176"/>
      <c r="T16" s="290"/>
      <c r="U16" s="290"/>
      <c r="V16" s="290"/>
      <c r="W16" s="2188"/>
      <c r="X16" s="2188"/>
      <c r="Y16" s="290"/>
      <c r="Z16" s="2188"/>
      <c r="AA16" s="290"/>
      <c r="AB16" s="290"/>
      <c r="AC16" s="290"/>
      <c r="AD16" s="2188"/>
      <c r="AE16" s="290"/>
      <c r="AF16" s="289"/>
      <c r="AG16" s="160" t="s">
        <v>95</v>
      </c>
      <c r="AH16" s="160"/>
      <c r="AI16" s="161" t="s">
        <v>19</v>
      </c>
      <c r="AJ16" s="161" t="s">
        <v>1525</v>
      </c>
      <c r="AK16" s="161" t="s">
        <v>330</v>
      </c>
      <c r="AL16" s="162">
        <v>2019</v>
      </c>
      <c r="AM16" s="163">
        <v>2019</v>
      </c>
      <c r="AN16" s="163">
        <v>28</v>
      </c>
      <c r="AO16" s="250" t="s">
        <v>1526</v>
      </c>
      <c r="AP16" s="250"/>
      <c r="AQ16" s="250" t="s">
        <v>330</v>
      </c>
      <c r="AR16" s="250"/>
    </row>
    <row r="17" spans="1:44" s="149" customFormat="1" ht="40.5">
      <c r="A17" s="194" t="s">
        <v>1210</v>
      </c>
      <c r="B17" s="195" t="s">
        <v>1527</v>
      </c>
      <c r="C17" s="288"/>
      <c r="D17" s="288"/>
      <c r="E17" s="288"/>
      <c r="F17" s="288"/>
      <c r="G17" s="288"/>
      <c r="H17" s="288"/>
      <c r="I17" s="288"/>
      <c r="J17" s="288"/>
      <c r="K17" s="288"/>
      <c r="L17" s="288"/>
      <c r="M17" s="288">
        <f>SUM(M18:M18)</f>
        <v>0</v>
      </c>
      <c r="N17" s="288"/>
      <c r="O17" s="288">
        <f>SUM(O18:O18)</f>
        <v>0</v>
      </c>
      <c r="P17" s="288"/>
      <c r="Q17" s="288"/>
      <c r="R17" s="288"/>
      <c r="S17" s="2174">
        <f>SUM(S18:S18)</f>
        <v>0</v>
      </c>
      <c r="T17" s="288"/>
      <c r="U17" s="288"/>
      <c r="V17" s="288"/>
      <c r="W17" s="2186">
        <f>SUM(W18:W18)</f>
        <v>0</v>
      </c>
      <c r="X17" s="2186">
        <f>SUM(X18:X18)</f>
        <v>0</v>
      </c>
      <c r="Y17" s="288"/>
      <c r="Z17" s="2186">
        <f>SUM(Z18:Z18)</f>
        <v>0</v>
      </c>
      <c r="AA17" s="288"/>
      <c r="AB17" s="288"/>
      <c r="AC17" s="288"/>
      <c r="AD17" s="2186">
        <f>SUM(AD18:AD18)</f>
        <v>0</v>
      </c>
      <c r="AE17" s="288"/>
      <c r="AF17" s="288"/>
      <c r="AG17" s="196"/>
      <c r="AH17" s="197"/>
      <c r="AI17" s="197"/>
      <c r="AJ17" s="197"/>
      <c r="AK17" s="197"/>
      <c r="AL17" s="197"/>
      <c r="AM17" s="197"/>
      <c r="AN17" s="197"/>
      <c r="AO17" s="197"/>
      <c r="AP17" s="197"/>
      <c r="AQ17" s="197"/>
      <c r="AR17" s="197"/>
    </row>
    <row r="18" spans="1:44" ht="38.25">
      <c r="A18" s="152">
        <v>1</v>
      </c>
      <c r="B18" s="156" t="s">
        <v>1528</v>
      </c>
      <c r="C18" s="289">
        <v>0.1</v>
      </c>
      <c r="D18" s="289"/>
      <c r="E18" s="289">
        <v>0.1</v>
      </c>
      <c r="F18" s="289"/>
      <c r="G18" s="291">
        <v>0.1</v>
      </c>
      <c r="H18" s="291">
        <v>0.1</v>
      </c>
      <c r="I18" s="291">
        <f>G18-H18</f>
        <v>0</v>
      </c>
      <c r="J18" s="291"/>
      <c r="K18" s="291"/>
      <c r="L18" s="291"/>
      <c r="M18" s="291"/>
      <c r="N18" s="291"/>
      <c r="O18" s="291"/>
      <c r="P18" s="291"/>
      <c r="Q18" s="291"/>
      <c r="R18" s="291"/>
      <c r="S18" s="2175"/>
      <c r="T18" s="291"/>
      <c r="U18" s="291"/>
      <c r="V18" s="291"/>
      <c r="W18" s="2187"/>
      <c r="X18" s="2187"/>
      <c r="Y18" s="291"/>
      <c r="Z18" s="2187"/>
      <c r="AA18" s="291"/>
      <c r="AB18" s="291"/>
      <c r="AC18" s="291"/>
      <c r="AD18" s="2187"/>
      <c r="AE18" s="291"/>
      <c r="AF18" s="291"/>
      <c r="AG18" s="155" t="s">
        <v>1268</v>
      </c>
      <c r="AH18" s="250" t="s">
        <v>1529</v>
      </c>
      <c r="AI18" s="250" t="s">
        <v>25</v>
      </c>
      <c r="AJ18" s="250" t="s">
        <v>1530</v>
      </c>
      <c r="AK18" s="250" t="s">
        <v>330</v>
      </c>
      <c r="AL18" s="250">
        <v>2019</v>
      </c>
      <c r="AM18" s="250">
        <v>2019</v>
      </c>
      <c r="AN18" s="250">
        <v>28</v>
      </c>
      <c r="AO18" s="250" t="s">
        <v>1531</v>
      </c>
      <c r="AP18" s="250"/>
      <c r="AQ18" s="250" t="s">
        <v>333</v>
      </c>
      <c r="AR18" s="250"/>
    </row>
    <row r="19" spans="1:44" s="157" customFormat="1">
      <c r="A19" s="192">
        <v>2</v>
      </c>
      <c r="B19" s="193" t="s">
        <v>1532</v>
      </c>
      <c r="C19" s="247"/>
      <c r="D19" s="247"/>
      <c r="E19" s="247"/>
      <c r="F19" s="247"/>
      <c r="G19" s="247"/>
      <c r="H19" s="247"/>
      <c r="I19" s="247"/>
      <c r="J19" s="247"/>
      <c r="K19" s="247"/>
      <c r="L19" s="247"/>
      <c r="M19" s="247">
        <f>M20+M261</f>
        <v>0</v>
      </c>
      <c r="N19" s="247"/>
      <c r="O19" s="247">
        <f>O20+O261</f>
        <v>0</v>
      </c>
      <c r="P19" s="247"/>
      <c r="Q19" s="247"/>
      <c r="R19" s="247"/>
      <c r="S19" s="2172">
        <f>S20+S261</f>
        <v>0</v>
      </c>
      <c r="T19" s="247"/>
      <c r="U19" s="247"/>
      <c r="V19" s="247"/>
      <c r="W19" s="2184">
        <f>W20+W261</f>
        <v>0</v>
      </c>
      <c r="X19" s="2184">
        <f>X20+X261</f>
        <v>0</v>
      </c>
      <c r="Y19" s="247"/>
      <c r="Z19" s="2184">
        <f>Z20+Z261</f>
        <v>0</v>
      </c>
      <c r="AA19" s="247"/>
      <c r="AB19" s="247"/>
      <c r="AC19" s="247"/>
      <c r="AD19" s="2184">
        <f>AD20+AD261</f>
        <v>0</v>
      </c>
      <c r="AE19" s="247"/>
      <c r="AF19" s="247"/>
      <c r="AG19" s="155"/>
      <c r="AH19" s="250"/>
      <c r="AI19" s="250"/>
      <c r="AJ19" s="250"/>
      <c r="AK19" s="250"/>
      <c r="AL19" s="250"/>
      <c r="AM19" s="250"/>
      <c r="AN19" s="250"/>
      <c r="AO19" s="250"/>
      <c r="AP19" s="250"/>
      <c r="AQ19" s="250"/>
      <c r="AR19" s="250"/>
    </row>
    <row r="20" spans="1:44" ht="47.25" customHeight="1">
      <c r="A20" s="192" t="s">
        <v>76</v>
      </c>
      <c r="B20" s="193" t="s">
        <v>1533</v>
      </c>
      <c r="C20" s="247"/>
      <c r="D20" s="247"/>
      <c r="E20" s="247"/>
      <c r="F20" s="247"/>
      <c r="G20" s="247"/>
      <c r="H20" s="247"/>
      <c r="I20" s="247"/>
      <c r="J20" s="247"/>
      <c r="K20" s="247"/>
      <c r="L20" s="247"/>
      <c r="M20" s="247">
        <f>SUM(M21,M113,M115,M183,M243,M248,M259)</f>
        <v>0</v>
      </c>
      <c r="N20" s="247"/>
      <c r="O20" s="247">
        <f>SUM(O21,O113,O115,O183,O243,O248,O259)</f>
        <v>0</v>
      </c>
      <c r="P20" s="247"/>
      <c r="Q20" s="247"/>
      <c r="R20" s="247"/>
      <c r="S20" s="2172">
        <f>SUM(S21,S113,S115,S183,S243,S248,S259)</f>
        <v>0</v>
      </c>
      <c r="T20" s="247"/>
      <c r="U20" s="247"/>
      <c r="V20" s="247"/>
      <c r="W20" s="2184">
        <f>SUM(W21,W113,W115,W183,W243,W248,W259)</f>
        <v>0</v>
      </c>
      <c r="X20" s="2184">
        <f>SUM(X21,X113,X115,X183,X243,X248,X259)</f>
        <v>0</v>
      </c>
      <c r="Y20" s="247"/>
      <c r="Z20" s="2184">
        <f>SUM(Z21,Z113,Z115,Z183,Z243,Z248,Z259)</f>
        <v>0</v>
      </c>
      <c r="AA20" s="247"/>
      <c r="AB20" s="247"/>
      <c r="AC20" s="247"/>
      <c r="AD20" s="2184">
        <f>SUM(AD21,AD113,AD115,AD183,AD243,AD248,AD259)</f>
        <v>0</v>
      </c>
      <c r="AE20" s="247"/>
      <c r="AF20" s="247"/>
      <c r="AG20" s="155"/>
      <c r="AH20" s="250"/>
      <c r="AI20" s="250"/>
      <c r="AJ20" s="250"/>
      <c r="AK20" s="250"/>
      <c r="AL20" s="250"/>
      <c r="AM20" s="250"/>
      <c r="AN20" s="250"/>
      <c r="AO20" s="250"/>
      <c r="AP20" s="250"/>
      <c r="AQ20" s="250"/>
      <c r="AR20" s="250"/>
    </row>
    <row r="21" spans="1:44">
      <c r="A21" s="198" t="s">
        <v>1534</v>
      </c>
      <c r="B21" s="199" t="s">
        <v>1221</v>
      </c>
      <c r="C21" s="247"/>
      <c r="D21" s="247"/>
      <c r="E21" s="247"/>
      <c r="F21" s="247"/>
      <c r="G21" s="247"/>
      <c r="H21" s="247"/>
      <c r="I21" s="247"/>
      <c r="J21" s="247"/>
      <c r="K21" s="247"/>
      <c r="L21" s="247"/>
      <c r="M21" s="247">
        <f>SUM(M22,M68,M78,M95,M98,M108,M111)</f>
        <v>0</v>
      </c>
      <c r="N21" s="247"/>
      <c r="O21" s="247">
        <f>SUM(O22,O68,O78,O95,O98,O108,O111)</f>
        <v>0</v>
      </c>
      <c r="P21" s="247"/>
      <c r="Q21" s="247"/>
      <c r="R21" s="247"/>
      <c r="S21" s="2172">
        <f>SUM(S22,S68,S78,S95,S98,S108,S111)</f>
        <v>0</v>
      </c>
      <c r="T21" s="247"/>
      <c r="U21" s="247"/>
      <c r="V21" s="247"/>
      <c r="W21" s="2184">
        <f>SUM(W22,W68,W78,W95,W98,W108,W111)</f>
        <v>0</v>
      </c>
      <c r="X21" s="2184">
        <f>SUM(X22,X68,X78,X95,X98,X108,X111)</f>
        <v>0</v>
      </c>
      <c r="Y21" s="247"/>
      <c r="Z21" s="2184">
        <f>SUM(Z22,Z68,Z78,Z95,Z98,Z108,Z111)</f>
        <v>0</v>
      </c>
      <c r="AA21" s="247"/>
      <c r="AB21" s="247"/>
      <c r="AC21" s="247"/>
      <c r="AD21" s="2184">
        <f>SUM(AD22,AD68,AD78,AD95,AD98,AD108,AD111)</f>
        <v>0</v>
      </c>
      <c r="AE21" s="247"/>
      <c r="AF21" s="247"/>
      <c r="AG21" s="155"/>
      <c r="AH21" s="250"/>
      <c r="AI21" s="250"/>
      <c r="AJ21" s="250"/>
      <c r="AK21" s="250"/>
      <c r="AL21" s="250"/>
      <c r="AM21" s="250"/>
      <c r="AN21" s="250"/>
      <c r="AO21" s="250"/>
      <c r="AP21" s="250"/>
      <c r="AQ21" s="250"/>
      <c r="AR21" s="250"/>
    </row>
    <row r="22" spans="1:44" s="150" customFormat="1" ht="27">
      <c r="A22" s="200" t="s">
        <v>1535</v>
      </c>
      <c r="B22" s="201" t="s">
        <v>1536</v>
      </c>
      <c r="C22" s="288"/>
      <c r="D22" s="288"/>
      <c r="E22" s="288"/>
      <c r="F22" s="288"/>
      <c r="G22" s="288"/>
      <c r="H22" s="288"/>
      <c r="I22" s="288"/>
      <c r="J22" s="288"/>
      <c r="K22" s="288"/>
      <c r="L22" s="288"/>
      <c r="M22" s="288">
        <f>SUM(M23:M59)</f>
        <v>0</v>
      </c>
      <c r="N22" s="288"/>
      <c r="O22" s="288">
        <f>SUM(O23:O59)</f>
        <v>0</v>
      </c>
      <c r="P22" s="288"/>
      <c r="Q22" s="288"/>
      <c r="R22" s="288"/>
      <c r="S22" s="2174">
        <f>SUM(S23:S59)</f>
        <v>0</v>
      </c>
      <c r="T22" s="288"/>
      <c r="U22" s="288"/>
      <c r="V22" s="288"/>
      <c r="W22" s="2186">
        <f>SUM(W23:W59)</f>
        <v>0</v>
      </c>
      <c r="X22" s="2186">
        <f>SUM(X23:X59)</f>
        <v>0</v>
      </c>
      <c r="Y22" s="288"/>
      <c r="Z22" s="2186">
        <f>SUM(Z23:Z59)</f>
        <v>0</v>
      </c>
      <c r="AA22" s="288"/>
      <c r="AB22" s="288"/>
      <c r="AC22" s="288"/>
      <c r="AD22" s="2186">
        <f>SUM(AD23:AD59)</f>
        <v>0</v>
      </c>
      <c r="AE22" s="288"/>
      <c r="AF22" s="288"/>
      <c r="AG22" s="202"/>
      <c r="AH22" s="250"/>
      <c r="AI22" s="44"/>
      <c r="AJ22" s="250"/>
      <c r="AK22" s="250"/>
      <c r="AL22" s="44"/>
      <c r="AM22" s="44"/>
      <c r="AN22" s="44"/>
      <c r="AO22" s="44"/>
      <c r="AP22" s="44"/>
      <c r="AQ22" s="44"/>
      <c r="AR22" s="44"/>
    </row>
    <row r="23" spans="1:44" ht="38.25">
      <c r="A23" s="152">
        <v>1</v>
      </c>
      <c r="B23" s="164" t="s">
        <v>468</v>
      </c>
      <c r="C23" s="289">
        <v>7.0000000000000007E-2</v>
      </c>
      <c r="D23" s="289"/>
      <c r="E23" s="289">
        <v>7.0000000000000007E-2</v>
      </c>
      <c r="F23" s="289"/>
      <c r="G23" s="291">
        <v>0</v>
      </c>
      <c r="H23" s="291"/>
      <c r="I23" s="291">
        <f t="shared" ref="I23:I59" si="0">G23-H23</f>
        <v>0</v>
      </c>
      <c r="J23" s="291"/>
      <c r="K23" s="291"/>
      <c r="L23" s="291"/>
      <c r="M23" s="291"/>
      <c r="N23" s="291"/>
      <c r="O23" s="291"/>
      <c r="P23" s="291"/>
      <c r="Q23" s="291"/>
      <c r="R23" s="291">
        <v>0</v>
      </c>
      <c r="S23" s="2175"/>
      <c r="T23" s="291"/>
      <c r="U23" s="291">
        <v>7.0000000000000007E-2</v>
      </c>
      <c r="V23" s="291"/>
      <c r="W23" s="2187"/>
      <c r="X23" s="2187"/>
      <c r="Y23" s="291"/>
      <c r="Z23" s="2187"/>
      <c r="AA23" s="291"/>
      <c r="AB23" s="291"/>
      <c r="AC23" s="291"/>
      <c r="AD23" s="2187"/>
      <c r="AE23" s="291"/>
      <c r="AF23" s="291"/>
      <c r="AG23" s="155" t="s">
        <v>1254</v>
      </c>
      <c r="AH23" s="290"/>
      <c r="AI23" s="250" t="s">
        <v>25</v>
      </c>
      <c r="AJ23" s="250" t="s">
        <v>1537</v>
      </c>
      <c r="AK23" s="250" t="s">
        <v>330</v>
      </c>
      <c r="AL23" s="250">
        <v>2018</v>
      </c>
      <c r="AM23" s="250">
        <v>2018</v>
      </c>
      <c r="AN23" s="250">
        <v>16</v>
      </c>
      <c r="AO23" s="250" t="s">
        <v>1538</v>
      </c>
      <c r="AP23" s="250"/>
      <c r="AQ23" s="250" t="s">
        <v>333</v>
      </c>
      <c r="AR23" s="250"/>
    </row>
    <row r="24" spans="1:44" ht="48" customHeight="1">
      <c r="A24" s="152">
        <v>2</v>
      </c>
      <c r="B24" s="164" t="s">
        <v>1539</v>
      </c>
      <c r="C24" s="289">
        <v>0.03</v>
      </c>
      <c r="D24" s="289"/>
      <c r="E24" s="289">
        <v>0.03</v>
      </c>
      <c r="F24" s="289"/>
      <c r="G24" s="291">
        <v>0</v>
      </c>
      <c r="H24" s="291">
        <v>0</v>
      </c>
      <c r="I24" s="291">
        <f t="shared" si="0"/>
        <v>0</v>
      </c>
      <c r="J24" s="291"/>
      <c r="K24" s="291"/>
      <c r="L24" s="291"/>
      <c r="M24" s="291"/>
      <c r="N24" s="291"/>
      <c r="O24" s="291"/>
      <c r="P24" s="291"/>
      <c r="Q24" s="291"/>
      <c r="R24" s="291">
        <v>0</v>
      </c>
      <c r="S24" s="2175"/>
      <c r="T24" s="291"/>
      <c r="U24" s="291">
        <v>0.02</v>
      </c>
      <c r="V24" s="291"/>
      <c r="W24" s="2187"/>
      <c r="X24" s="2187"/>
      <c r="Y24" s="291"/>
      <c r="Z24" s="2187"/>
      <c r="AA24" s="291"/>
      <c r="AB24" s="291"/>
      <c r="AC24" s="291"/>
      <c r="AD24" s="2187"/>
      <c r="AE24" s="291"/>
      <c r="AF24" s="291">
        <v>0.01</v>
      </c>
      <c r="AG24" s="155" t="s">
        <v>1255</v>
      </c>
      <c r="AH24" s="290" t="s">
        <v>1540</v>
      </c>
      <c r="AI24" s="250" t="s">
        <v>25</v>
      </c>
      <c r="AJ24" s="250" t="s">
        <v>1537</v>
      </c>
      <c r="AK24" s="250" t="s">
        <v>330</v>
      </c>
      <c r="AL24" s="250" t="s">
        <v>1541</v>
      </c>
      <c r="AM24" s="250" t="s">
        <v>1541</v>
      </c>
      <c r="AN24" s="250">
        <v>5</v>
      </c>
      <c r="AO24" s="250" t="s">
        <v>1542</v>
      </c>
      <c r="AP24" s="250"/>
      <c r="AQ24" s="250" t="s">
        <v>330</v>
      </c>
      <c r="AR24" s="250"/>
    </row>
    <row r="25" spans="1:44" s="157" customFormat="1" ht="32.25" customHeight="1">
      <c r="A25" s="152">
        <v>3</v>
      </c>
      <c r="B25" s="164" t="s">
        <v>530</v>
      </c>
      <c r="C25" s="289">
        <v>0.2</v>
      </c>
      <c r="D25" s="289"/>
      <c r="E25" s="289">
        <v>0.2</v>
      </c>
      <c r="F25" s="289"/>
      <c r="G25" s="291">
        <v>0</v>
      </c>
      <c r="H25" s="291"/>
      <c r="I25" s="291">
        <f t="shared" si="0"/>
        <v>0</v>
      </c>
      <c r="J25" s="291"/>
      <c r="K25" s="291"/>
      <c r="L25" s="291">
        <v>0.05</v>
      </c>
      <c r="M25" s="291"/>
      <c r="N25" s="291"/>
      <c r="O25" s="291"/>
      <c r="P25" s="291"/>
      <c r="Q25" s="291">
        <v>0.05</v>
      </c>
      <c r="R25" s="291">
        <v>0</v>
      </c>
      <c r="S25" s="2175"/>
      <c r="T25" s="291"/>
      <c r="U25" s="291">
        <v>0.1</v>
      </c>
      <c r="V25" s="291"/>
      <c r="W25" s="2187"/>
      <c r="X25" s="2187"/>
      <c r="Y25" s="291"/>
      <c r="Z25" s="2187"/>
      <c r="AA25" s="291"/>
      <c r="AB25" s="291"/>
      <c r="AC25" s="291"/>
      <c r="AD25" s="2187"/>
      <c r="AE25" s="291"/>
      <c r="AF25" s="291"/>
      <c r="AG25" s="155" t="s">
        <v>1257</v>
      </c>
      <c r="AH25" s="290" t="s">
        <v>1543</v>
      </c>
      <c r="AI25" s="250" t="s">
        <v>25</v>
      </c>
      <c r="AJ25" s="250" t="s">
        <v>1544</v>
      </c>
      <c r="AK25" s="250" t="s">
        <v>330</v>
      </c>
      <c r="AL25" s="250">
        <v>2019</v>
      </c>
      <c r="AM25" s="250">
        <v>2019</v>
      </c>
      <c r="AN25" s="250">
        <v>28</v>
      </c>
      <c r="AO25" s="250" t="s">
        <v>1545</v>
      </c>
      <c r="AP25" s="250"/>
      <c r="AQ25" s="250" t="s">
        <v>330</v>
      </c>
      <c r="AR25" s="250"/>
    </row>
    <row r="26" spans="1:44" ht="33" customHeight="1">
      <c r="A26" s="152">
        <v>4</v>
      </c>
      <c r="B26" s="164" t="s">
        <v>531</v>
      </c>
      <c r="C26" s="289">
        <v>0.2</v>
      </c>
      <c r="D26" s="289"/>
      <c r="E26" s="289">
        <v>0.2</v>
      </c>
      <c r="F26" s="289"/>
      <c r="G26" s="291">
        <v>0</v>
      </c>
      <c r="H26" s="291"/>
      <c r="I26" s="291">
        <f t="shared" si="0"/>
        <v>0</v>
      </c>
      <c r="J26" s="291"/>
      <c r="K26" s="291"/>
      <c r="L26" s="291">
        <v>0.05</v>
      </c>
      <c r="M26" s="291"/>
      <c r="N26" s="291"/>
      <c r="O26" s="291"/>
      <c r="P26" s="291"/>
      <c r="Q26" s="291"/>
      <c r="R26" s="291">
        <v>0</v>
      </c>
      <c r="S26" s="2175"/>
      <c r="T26" s="291"/>
      <c r="U26" s="291">
        <v>0.15</v>
      </c>
      <c r="V26" s="291"/>
      <c r="W26" s="2187"/>
      <c r="X26" s="2187"/>
      <c r="Y26" s="291"/>
      <c r="Z26" s="2187"/>
      <c r="AA26" s="291"/>
      <c r="AB26" s="291"/>
      <c r="AC26" s="291"/>
      <c r="AD26" s="2187"/>
      <c r="AE26" s="291"/>
      <c r="AF26" s="291"/>
      <c r="AG26" s="155" t="s">
        <v>1257</v>
      </c>
      <c r="AH26" s="290" t="s">
        <v>1546</v>
      </c>
      <c r="AI26" s="250" t="s">
        <v>25</v>
      </c>
      <c r="AJ26" s="250" t="s">
        <v>1544</v>
      </c>
      <c r="AK26" s="250" t="s">
        <v>330</v>
      </c>
      <c r="AL26" s="250">
        <v>2019</v>
      </c>
      <c r="AM26" s="250">
        <v>2019</v>
      </c>
      <c r="AN26" s="250">
        <v>28</v>
      </c>
      <c r="AO26" s="250" t="s">
        <v>1547</v>
      </c>
      <c r="AP26" s="250"/>
      <c r="AQ26" s="250" t="s">
        <v>330</v>
      </c>
      <c r="AR26" s="250"/>
    </row>
    <row r="27" spans="1:44" ht="33" customHeight="1">
      <c r="A27" s="152">
        <v>5</v>
      </c>
      <c r="B27" s="165" t="s">
        <v>532</v>
      </c>
      <c r="C27" s="289">
        <v>0.5</v>
      </c>
      <c r="D27" s="289"/>
      <c r="E27" s="289">
        <v>0.5</v>
      </c>
      <c r="F27" s="289"/>
      <c r="G27" s="291">
        <v>0</v>
      </c>
      <c r="H27" s="291"/>
      <c r="I27" s="291">
        <f t="shared" si="0"/>
        <v>0</v>
      </c>
      <c r="J27" s="291"/>
      <c r="K27" s="291"/>
      <c r="L27" s="291">
        <v>0.3</v>
      </c>
      <c r="M27" s="291"/>
      <c r="N27" s="291"/>
      <c r="O27" s="291"/>
      <c r="P27" s="291"/>
      <c r="Q27" s="291"/>
      <c r="R27" s="291">
        <v>0</v>
      </c>
      <c r="S27" s="2175"/>
      <c r="T27" s="291"/>
      <c r="U27" s="291"/>
      <c r="V27" s="291"/>
      <c r="W27" s="2187"/>
      <c r="X27" s="2187"/>
      <c r="Y27" s="291"/>
      <c r="Z27" s="2187"/>
      <c r="AA27" s="291"/>
      <c r="AB27" s="291"/>
      <c r="AC27" s="291"/>
      <c r="AD27" s="2187"/>
      <c r="AE27" s="291">
        <v>0.2</v>
      </c>
      <c r="AF27" s="291"/>
      <c r="AG27" s="155" t="s">
        <v>1257</v>
      </c>
      <c r="AH27" s="292" t="s">
        <v>1548</v>
      </c>
      <c r="AI27" s="250" t="s">
        <v>25</v>
      </c>
      <c r="AJ27" s="250" t="s">
        <v>1544</v>
      </c>
      <c r="AK27" s="250" t="s">
        <v>330</v>
      </c>
      <c r="AL27" s="250">
        <v>2019</v>
      </c>
      <c r="AM27" s="250">
        <v>2019</v>
      </c>
      <c r="AN27" s="250">
        <v>28</v>
      </c>
      <c r="AO27" s="250" t="s">
        <v>1549</v>
      </c>
      <c r="AP27" s="250"/>
      <c r="AQ27" s="250" t="s">
        <v>333</v>
      </c>
      <c r="AR27" s="250"/>
    </row>
    <row r="28" spans="1:44" ht="22.5" customHeight="1">
      <c r="A28" s="152">
        <v>6</v>
      </c>
      <c r="B28" s="166" t="s">
        <v>353</v>
      </c>
      <c r="C28" s="289">
        <v>0.15</v>
      </c>
      <c r="D28" s="289"/>
      <c r="E28" s="289">
        <v>0.15</v>
      </c>
      <c r="F28" s="289"/>
      <c r="G28" s="291">
        <v>0</v>
      </c>
      <c r="H28" s="291"/>
      <c r="I28" s="291">
        <f t="shared" si="0"/>
        <v>0</v>
      </c>
      <c r="J28" s="291"/>
      <c r="K28" s="291"/>
      <c r="L28" s="291">
        <v>0.03</v>
      </c>
      <c r="M28" s="291"/>
      <c r="N28" s="291"/>
      <c r="O28" s="291"/>
      <c r="P28" s="291"/>
      <c r="Q28" s="291"/>
      <c r="R28" s="291">
        <v>0.02</v>
      </c>
      <c r="S28" s="2175"/>
      <c r="T28" s="291"/>
      <c r="U28" s="291">
        <v>0.1</v>
      </c>
      <c r="V28" s="291"/>
      <c r="W28" s="2187"/>
      <c r="X28" s="2187"/>
      <c r="Y28" s="291"/>
      <c r="Z28" s="2187"/>
      <c r="AA28" s="291"/>
      <c r="AB28" s="291"/>
      <c r="AC28" s="291"/>
      <c r="AD28" s="2187"/>
      <c r="AE28" s="291"/>
      <c r="AF28" s="291"/>
      <c r="AG28" s="155" t="s">
        <v>1257</v>
      </c>
      <c r="AH28" s="250" t="s">
        <v>1550</v>
      </c>
      <c r="AI28" s="250" t="s">
        <v>25</v>
      </c>
      <c r="AJ28" s="250" t="s">
        <v>1544</v>
      </c>
      <c r="AK28" s="250" t="s">
        <v>330</v>
      </c>
      <c r="AL28" s="250">
        <v>2019</v>
      </c>
      <c r="AM28" s="250">
        <v>2019</v>
      </c>
      <c r="AN28" s="250">
        <v>28</v>
      </c>
      <c r="AO28" s="250" t="s">
        <v>1551</v>
      </c>
      <c r="AP28" s="250"/>
      <c r="AQ28" s="250" t="s">
        <v>333</v>
      </c>
      <c r="AR28" s="250"/>
    </row>
    <row r="29" spans="1:44" ht="22.5" customHeight="1">
      <c r="A29" s="152">
        <v>7</v>
      </c>
      <c r="B29" s="153" t="s">
        <v>388</v>
      </c>
      <c r="C29" s="289">
        <v>0.03</v>
      </c>
      <c r="D29" s="289"/>
      <c r="E29" s="289">
        <v>0.03</v>
      </c>
      <c r="F29" s="289"/>
      <c r="G29" s="291">
        <v>0</v>
      </c>
      <c r="H29" s="291"/>
      <c r="I29" s="291">
        <f t="shared" si="0"/>
        <v>0</v>
      </c>
      <c r="J29" s="291"/>
      <c r="K29" s="291"/>
      <c r="L29" s="291"/>
      <c r="M29" s="291"/>
      <c r="N29" s="291"/>
      <c r="O29" s="291"/>
      <c r="P29" s="291"/>
      <c r="Q29" s="291"/>
      <c r="R29" s="291">
        <v>0</v>
      </c>
      <c r="S29" s="2175"/>
      <c r="T29" s="291"/>
      <c r="U29" s="291">
        <v>0.03</v>
      </c>
      <c r="V29" s="291"/>
      <c r="W29" s="2187"/>
      <c r="X29" s="2187"/>
      <c r="Y29" s="291"/>
      <c r="Z29" s="2187"/>
      <c r="AA29" s="291"/>
      <c r="AB29" s="291"/>
      <c r="AC29" s="291"/>
      <c r="AD29" s="2187"/>
      <c r="AE29" s="291"/>
      <c r="AF29" s="291"/>
      <c r="AG29" s="155" t="s">
        <v>161</v>
      </c>
      <c r="AH29" s="173" t="s">
        <v>1552</v>
      </c>
      <c r="AI29" s="250" t="s">
        <v>25</v>
      </c>
      <c r="AJ29" s="250" t="s">
        <v>1553</v>
      </c>
      <c r="AK29" s="250" t="s">
        <v>1554</v>
      </c>
      <c r="AL29" s="250" t="s">
        <v>1165</v>
      </c>
      <c r="AM29" s="250">
        <v>2020</v>
      </c>
      <c r="AN29" s="250">
        <v>27</v>
      </c>
      <c r="AO29" s="250" t="s">
        <v>1555</v>
      </c>
      <c r="AP29" s="250"/>
      <c r="AQ29" s="250" t="s">
        <v>330</v>
      </c>
      <c r="AR29" s="250"/>
    </row>
    <row r="30" spans="1:44" ht="22.5" customHeight="1">
      <c r="A30" s="152">
        <v>8</v>
      </c>
      <c r="B30" s="153" t="s">
        <v>389</v>
      </c>
      <c r="C30" s="289">
        <v>0.01</v>
      </c>
      <c r="D30" s="289"/>
      <c r="E30" s="289">
        <v>0.01</v>
      </c>
      <c r="F30" s="289"/>
      <c r="G30" s="291">
        <v>0</v>
      </c>
      <c r="H30" s="291"/>
      <c r="I30" s="291">
        <f t="shared" si="0"/>
        <v>0</v>
      </c>
      <c r="J30" s="291"/>
      <c r="K30" s="291"/>
      <c r="L30" s="291"/>
      <c r="M30" s="291"/>
      <c r="N30" s="291"/>
      <c r="O30" s="291"/>
      <c r="P30" s="291"/>
      <c r="Q30" s="291"/>
      <c r="R30" s="291">
        <v>0</v>
      </c>
      <c r="S30" s="2175"/>
      <c r="T30" s="291"/>
      <c r="U30" s="291">
        <v>0.01</v>
      </c>
      <c r="V30" s="291"/>
      <c r="W30" s="2187"/>
      <c r="X30" s="2187"/>
      <c r="Y30" s="291"/>
      <c r="Z30" s="2187"/>
      <c r="AA30" s="291"/>
      <c r="AB30" s="291"/>
      <c r="AC30" s="291"/>
      <c r="AD30" s="2187"/>
      <c r="AE30" s="291"/>
      <c r="AF30" s="291"/>
      <c r="AG30" s="155" t="s">
        <v>161</v>
      </c>
      <c r="AH30" s="290" t="s">
        <v>1556</v>
      </c>
      <c r="AI30" s="250" t="s">
        <v>25</v>
      </c>
      <c r="AJ30" s="250" t="s">
        <v>1553</v>
      </c>
      <c r="AK30" s="250" t="s">
        <v>1554</v>
      </c>
      <c r="AL30" s="250" t="s">
        <v>1165</v>
      </c>
      <c r="AM30" s="250">
        <v>2020</v>
      </c>
      <c r="AN30" s="250">
        <v>27</v>
      </c>
      <c r="AO30" s="250" t="s">
        <v>1557</v>
      </c>
      <c r="AP30" s="250"/>
      <c r="AQ30" s="250" t="s">
        <v>330</v>
      </c>
      <c r="AR30" s="250"/>
    </row>
    <row r="31" spans="1:44" ht="22.5" customHeight="1">
      <c r="A31" s="152">
        <v>9</v>
      </c>
      <c r="B31" s="153" t="s">
        <v>390</v>
      </c>
      <c r="C31" s="289">
        <v>0.02</v>
      </c>
      <c r="D31" s="289"/>
      <c r="E31" s="289">
        <v>0.02</v>
      </c>
      <c r="F31" s="289"/>
      <c r="G31" s="291">
        <v>0</v>
      </c>
      <c r="H31" s="291"/>
      <c r="I31" s="291">
        <f t="shared" si="0"/>
        <v>0</v>
      </c>
      <c r="J31" s="291"/>
      <c r="K31" s="291"/>
      <c r="L31" s="291"/>
      <c r="M31" s="291"/>
      <c r="N31" s="291"/>
      <c r="O31" s="291"/>
      <c r="P31" s="291"/>
      <c r="Q31" s="291"/>
      <c r="R31" s="291">
        <v>0</v>
      </c>
      <c r="S31" s="2175"/>
      <c r="T31" s="291"/>
      <c r="U31" s="291">
        <v>0.02</v>
      </c>
      <c r="V31" s="291"/>
      <c r="W31" s="2187"/>
      <c r="X31" s="2187"/>
      <c r="Y31" s="291"/>
      <c r="Z31" s="2187"/>
      <c r="AA31" s="291"/>
      <c r="AB31" s="291"/>
      <c r="AC31" s="291"/>
      <c r="AD31" s="2187"/>
      <c r="AE31" s="291"/>
      <c r="AF31" s="291"/>
      <c r="AG31" s="155" t="s">
        <v>161</v>
      </c>
      <c r="AH31" s="290" t="s">
        <v>1558</v>
      </c>
      <c r="AI31" s="250" t="s">
        <v>25</v>
      </c>
      <c r="AJ31" s="250" t="s">
        <v>1553</v>
      </c>
      <c r="AK31" s="250" t="s">
        <v>1554</v>
      </c>
      <c r="AL31" s="250" t="s">
        <v>1165</v>
      </c>
      <c r="AM31" s="250">
        <v>2020</v>
      </c>
      <c r="AN31" s="250">
        <v>27</v>
      </c>
      <c r="AO31" s="250" t="s">
        <v>1559</v>
      </c>
      <c r="AP31" s="250"/>
      <c r="AQ31" s="250" t="s">
        <v>330</v>
      </c>
      <c r="AR31" s="250"/>
    </row>
    <row r="32" spans="1:44" ht="22.5" customHeight="1">
      <c r="A32" s="152">
        <v>10</v>
      </c>
      <c r="B32" s="153" t="s">
        <v>1560</v>
      </c>
      <c r="C32" s="289">
        <v>0.25</v>
      </c>
      <c r="D32" s="289"/>
      <c r="E32" s="289">
        <v>0.25</v>
      </c>
      <c r="F32" s="289"/>
      <c r="G32" s="291">
        <v>0</v>
      </c>
      <c r="H32" s="291"/>
      <c r="I32" s="291">
        <f t="shared" si="0"/>
        <v>0</v>
      </c>
      <c r="J32" s="291"/>
      <c r="K32" s="291"/>
      <c r="L32" s="291"/>
      <c r="M32" s="291"/>
      <c r="N32" s="291"/>
      <c r="O32" s="291"/>
      <c r="P32" s="291"/>
      <c r="Q32" s="291">
        <v>0.25</v>
      </c>
      <c r="R32" s="291">
        <v>0</v>
      </c>
      <c r="S32" s="2175"/>
      <c r="T32" s="291"/>
      <c r="U32" s="291"/>
      <c r="V32" s="291"/>
      <c r="W32" s="2187"/>
      <c r="X32" s="2187"/>
      <c r="Y32" s="291"/>
      <c r="Z32" s="2187"/>
      <c r="AA32" s="291"/>
      <c r="AB32" s="291"/>
      <c r="AC32" s="291"/>
      <c r="AD32" s="2187"/>
      <c r="AE32" s="291"/>
      <c r="AF32" s="291"/>
      <c r="AG32" s="155" t="s">
        <v>1258</v>
      </c>
      <c r="AH32" s="173" t="s">
        <v>318</v>
      </c>
      <c r="AI32" s="250" t="s">
        <v>25</v>
      </c>
      <c r="AJ32" s="250" t="s">
        <v>1537</v>
      </c>
      <c r="AK32" s="250" t="s">
        <v>1554</v>
      </c>
      <c r="AL32" s="250">
        <v>2016</v>
      </c>
      <c r="AM32" s="250">
        <v>2020</v>
      </c>
      <c r="AN32" s="250">
        <v>27</v>
      </c>
      <c r="AO32" s="250" t="s">
        <v>1561</v>
      </c>
      <c r="AP32" s="250"/>
      <c r="AQ32" s="250" t="s">
        <v>330</v>
      </c>
      <c r="AR32" s="250"/>
    </row>
    <row r="33" spans="1:44" ht="25.5">
      <c r="A33" s="152">
        <v>11</v>
      </c>
      <c r="B33" s="166" t="s">
        <v>1562</v>
      </c>
      <c r="C33" s="289">
        <v>2.1</v>
      </c>
      <c r="D33" s="289"/>
      <c r="E33" s="289">
        <v>2.1</v>
      </c>
      <c r="F33" s="289"/>
      <c r="G33" s="291">
        <v>0</v>
      </c>
      <c r="H33" s="291"/>
      <c r="I33" s="291">
        <f t="shared" si="0"/>
        <v>0</v>
      </c>
      <c r="J33" s="291"/>
      <c r="K33" s="291"/>
      <c r="L33" s="291"/>
      <c r="M33" s="291"/>
      <c r="N33" s="291"/>
      <c r="O33" s="291"/>
      <c r="P33" s="291"/>
      <c r="Q33" s="291"/>
      <c r="R33" s="291">
        <v>1.8</v>
      </c>
      <c r="S33" s="2175"/>
      <c r="T33" s="291"/>
      <c r="U33" s="291">
        <v>0.3</v>
      </c>
      <c r="V33" s="291"/>
      <c r="W33" s="2187"/>
      <c r="X33" s="2187"/>
      <c r="Y33" s="291"/>
      <c r="Z33" s="2187"/>
      <c r="AA33" s="291"/>
      <c r="AB33" s="291"/>
      <c r="AC33" s="291"/>
      <c r="AD33" s="2187"/>
      <c r="AE33" s="291"/>
      <c r="AF33" s="291"/>
      <c r="AG33" s="155" t="s">
        <v>1260</v>
      </c>
      <c r="AH33" s="173"/>
      <c r="AI33" s="250" t="s">
        <v>25</v>
      </c>
      <c r="AJ33" s="250" t="s">
        <v>1563</v>
      </c>
      <c r="AK33" s="250" t="s">
        <v>330</v>
      </c>
      <c r="AL33" s="250" t="s">
        <v>1541</v>
      </c>
      <c r="AM33" s="250" t="s">
        <v>1541</v>
      </c>
      <c r="AN33" s="250">
        <v>5</v>
      </c>
      <c r="AO33" s="250" t="s">
        <v>1564</v>
      </c>
      <c r="AP33" s="250"/>
      <c r="AQ33" s="250" t="s">
        <v>330</v>
      </c>
      <c r="AR33" s="250"/>
    </row>
    <row r="34" spans="1:44" ht="38.25">
      <c r="A34" s="152">
        <v>12</v>
      </c>
      <c r="B34" s="164" t="s">
        <v>534</v>
      </c>
      <c r="C34" s="289">
        <v>0.01</v>
      </c>
      <c r="D34" s="289"/>
      <c r="E34" s="289">
        <v>0.01</v>
      </c>
      <c r="F34" s="289"/>
      <c r="G34" s="291">
        <v>0</v>
      </c>
      <c r="H34" s="291"/>
      <c r="I34" s="291">
        <f t="shared" si="0"/>
        <v>0</v>
      </c>
      <c r="J34" s="291"/>
      <c r="K34" s="291"/>
      <c r="L34" s="291"/>
      <c r="M34" s="291"/>
      <c r="N34" s="291"/>
      <c r="O34" s="291"/>
      <c r="P34" s="291"/>
      <c r="Q34" s="291"/>
      <c r="R34" s="291">
        <v>0</v>
      </c>
      <c r="S34" s="2175"/>
      <c r="T34" s="291"/>
      <c r="U34" s="291">
        <v>0.01</v>
      </c>
      <c r="V34" s="291"/>
      <c r="W34" s="2187"/>
      <c r="X34" s="2187"/>
      <c r="Y34" s="291"/>
      <c r="Z34" s="2187"/>
      <c r="AA34" s="291"/>
      <c r="AB34" s="291"/>
      <c r="AC34" s="291"/>
      <c r="AD34" s="2187"/>
      <c r="AE34" s="291"/>
      <c r="AF34" s="291"/>
      <c r="AG34" s="155" t="s">
        <v>1262</v>
      </c>
      <c r="AH34" s="155" t="s">
        <v>1565</v>
      </c>
      <c r="AI34" s="250" t="s">
        <v>25</v>
      </c>
      <c r="AJ34" s="250" t="s">
        <v>1537</v>
      </c>
      <c r="AK34" s="250" t="s">
        <v>1554</v>
      </c>
      <c r="AL34" s="250">
        <v>2017</v>
      </c>
      <c r="AM34" s="250">
        <v>2020</v>
      </c>
      <c r="AN34" s="250">
        <v>27</v>
      </c>
      <c r="AO34" s="250" t="s">
        <v>1566</v>
      </c>
      <c r="AP34" s="250"/>
      <c r="AQ34" s="250" t="s">
        <v>330</v>
      </c>
      <c r="AR34" s="250"/>
    </row>
    <row r="35" spans="1:44" ht="35.25" customHeight="1">
      <c r="A35" s="152">
        <v>13</v>
      </c>
      <c r="B35" s="164" t="s">
        <v>1567</v>
      </c>
      <c r="C35" s="289">
        <v>0.51</v>
      </c>
      <c r="D35" s="289"/>
      <c r="E35" s="289">
        <v>0.51</v>
      </c>
      <c r="F35" s="289"/>
      <c r="G35" s="291">
        <v>0</v>
      </c>
      <c r="H35" s="291"/>
      <c r="I35" s="291">
        <f>G35-H35</f>
        <v>0</v>
      </c>
      <c r="J35" s="291">
        <v>0.45</v>
      </c>
      <c r="K35" s="291"/>
      <c r="L35" s="291"/>
      <c r="M35" s="291"/>
      <c r="N35" s="291"/>
      <c r="O35" s="291"/>
      <c r="P35" s="291"/>
      <c r="Q35" s="291"/>
      <c r="R35" s="291">
        <v>0</v>
      </c>
      <c r="S35" s="2175"/>
      <c r="T35" s="291"/>
      <c r="U35" s="291">
        <v>0.06</v>
      </c>
      <c r="V35" s="291"/>
      <c r="W35" s="2187"/>
      <c r="X35" s="2187"/>
      <c r="Y35" s="291"/>
      <c r="Z35" s="2187"/>
      <c r="AA35" s="291"/>
      <c r="AB35" s="291"/>
      <c r="AC35" s="291"/>
      <c r="AD35" s="2187"/>
      <c r="AE35" s="291"/>
      <c r="AF35" s="291"/>
      <c r="AG35" s="155" t="s">
        <v>203</v>
      </c>
      <c r="AH35" s="250" t="s">
        <v>1568</v>
      </c>
      <c r="AI35" s="250" t="s">
        <v>25</v>
      </c>
      <c r="AJ35" s="250" t="s">
        <v>1569</v>
      </c>
      <c r="AK35" s="250" t="s">
        <v>330</v>
      </c>
      <c r="AL35" s="250">
        <v>2019</v>
      </c>
      <c r="AM35" s="250">
        <v>2019</v>
      </c>
      <c r="AN35" s="250">
        <v>28</v>
      </c>
      <c r="AO35" s="250" t="s">
        <v>1570</v>
      </c>
      <c r="AP35" s="250"/>
      <c r="AQ35" s="250" t="s">
        <v>330</v>
      </c>
      <c r="AR35" s="250"/>
    </row>
    <row r="36" spans="1:44" ht="24" customHeight="1">
      <c r="A36" s="152">
        <v>14</v>
      </c>
      <c r="B36" s="154" t="s">
        <v>1571</v>
      </c>
      <c r="C36" s="289">
        <v>2.64</v>
      </c>
      <c r="D36" s="289">
        <v>1</v>
      </c>
      <c r="E36" s="289">
        <v>1.64</v>
      </c>
      <c r="F36" s="289"/>
      <c r="G36" s="291">
        <v>0.05</v>
      </c>
      <c r="H36" s="291">
        <v>0.05</v>
      </c>
      <c r="I36" s="291">
        <f t="shared" si="0"/>
        <v>0</v>
      </c>
      <c r="J36" s="291"/>
      <c r="K36" s="291"/>
      <c r="L36" s="291"/>
      <c r="M36" s="291"/>
      <c r="N36" s="291"/>
      <c r="O36" s="291"/>
      <c r="P36" s="291"/>
      <c r="Q36" s="291"/>
      <c r="R36" s="291">
        <v>0</v>
      </c>
      <c r="S36" s="2175"/>
      <c r="T36" s="291"/>
      <c r="U36" s="291">
        <v>2.59</v>
      </c>
      <c r="V36" s="291"/>
      <c r="W36" s="2187"/>
      <c r="X36" s="2187"/>
      <c r="Y36" s="291"/>
      <c r="Z36" s="2187"/>
      <c r="AA36" s="291"/>
      <c r="AB36" s="291"/>
      <c r="AC36" s="291"/>
      <c r="AD36" s="2187"/>
      <c r="AE36" s="291"/>
      <c r="AF36" s="291"/>
      <c r="AG36" s="155" t="s">
        <v>1263</v>
      </c>
      <c r="AH36" s="155" t="s">
        <v>1572</v>
      </c>
      <c r="AI36" s="250" t="s">
        <v>25</v>
      </c>
      <c r="AJ36" s="250" t="s">
        <v>1537</v>
      </c>
      <c r="AK36" s="250" t="s">
        <v>1554</v>
      </c>
      <c r="AL36" s="250">
        <v>2017</v>
      </c>
      <c r="AM36" s="250">
        <v>2020</v>
      </c>
      <c r="AN36" s="250">
        <v>27</v>
      </c>
      <c r="AO36" s="250" t="s">
        <v>1573</v>
      </c>
      <c r="AP36" s="250"/>
      <c r="AQ36" s="250" t="s">
        <v>330</v>
      </c>
      <c r="AR36" s="250"/>
    </row>
    <row r="37" spans="1:44" ht="24" customHeight="1">
      <c r="A37" s="152">
        <v>15</v>
      </c>
      <c r="B37" s="153" t="s">
        <v>386</v>
      </c>
      <c r="C37" s="289">
        <v>0.1</v>
      </c>
      <c r="D37" s="289"/>
      <c r="E37" s="289">
        <v>0.1</v>
      </c>
      <c r="F37" s="289"/>
      <c r="G37" s="291">
        <v>0</v>
      </c>
      <c r="H37" s="291"/>
      <c r="I37" s="291">
        <f t="shared" si="0"/>
        <v>0</v>
      </c>
      <c r="J37" s="291"/>
      <c r="K37" s="291"/>
      <c r="L37" s="291"/>
      <c r="M37" s="291"/>
      <c r="N37" s="291"/>
      <c r="O37" s="291"/>
      <c r="P37" s="291"/>
      <c r="Q37" s="291">
        <v>0.02</v>
      </c>
      <c r="R37" s="291">
        <v>0</v>
      </c>
      <c r="S37" s="2175"/>
      <c r="T37" s="291"/>
      <c r="U37" s="291">
        <v>0.08</v>
      </c>
      <c r="V37" s="291"/>
      <c r="W37" s="2187"/>
      <c r="X37" s="2187"/>
      <c r="Y37" s="291"/>
      <c r="Z37" s="2187"/>
      <c r="AA37" s="291"/>
      <c r="AB37" s="291"/>
      <c r="AC37" s="291"/>
      <c r="AD37" s="2187"/>
      <c r="AE37" s="291"/>
      <c r="AF37" s="291"/>
      <c r="AG37" s="155" t="s">
        <v>1263</v>
      </c>
      <c r="AH37" s="250" t="s">
        <v>1574</v>
      </c>
      <c r="AI37" s="250" t="s">
        <v>25</v>
      </c>
      <c r="AJ37" s="250" t="s">
        <v>1575</v>
      </c>
      <c r="AK37" s="250" t="s">
        <v>330</v>
      </c>
      <c r="AL37" s="250">
        <v>2019</v>
      </c>
      <c r="AM37" s="250">
        <v>2019</v>
      </c>
      <c r="AN37" s="250">
        <v>28</v>
      </c>
      <c r="AO37" s="250" t="s">
        <v>1576</v>
      </c>
      <c r="AP37" s="250"/>
      <c r="AQ37" s="250" t="s">
        <v>330</v>
      </c>
      <c r="AR37" s="250"/>
    </row>
    <row r="38" spans="1:44" ht="48.75" customHeight="1">
      <c r="A38" s="152">
        <v>16</v>
      </c>
      <c r="B38" s="156" t="s">
        <v>383</v>
      </c>
      <c r="C38" s="289">
        <v>0.03</v>
      </c>
      <c r="D38" s="289"/>
      <c r="E38" s="289">
        <v>0.03</v>
      </c>
      <c r="F38" s="289"/>
      <c r="G38" s="291">
        <v>0</v>
      </c>
      <c r="H38" s="291"/>
      <c r="I38" s="291">
        <f t="shared" si="0"/>
        <v>0</v>
      </c>
      <c r="J38" s="291"/>
      <c r="K38" s="291"/>
      <c r="L38" s="291"/>
      <c r="M38" s="291"/>
      <c r="N38" s="291"/>
      <c r="O38" s="291"/>
      <c r="P38" s="291"/>
      <c r="Q38" s="291"/>
      <c r="R38" s="291">
        <v>0.03</v>
      </c>
      <c r="S38" s="2175"/>
      <c r="T38" s="291"/>
      <c r="U38" s="291"/>
      <c r="V38" s="291"/>
      <c r="W38" s="2187"/>
      <c r="X38" s="2187"/>
      <c r="Y38" s="291"/>
      <c r="Z38" s="2187"/>
      <c r="AA38" s="291"/>
      <c r="AB38" s="291"/>
      <c r="AC38" s="291"/>
      <c r="AD38" s="2187"/>
      <c r="AE38" s="291"/>
      <c r="AF38" s="291"/>
      <c r="AG38" s="155" t="s">
        <v>1263</v>
      </c>
      <c r="AH38" s="155" t="s">
        <v>1577</v>
      </c>
      <c r="AI38" s="250" t="s">
        <v>25</v>
      </c>
      <c r="AJ38" s="250" t="s">
        <v>1575</v>
      </c>
      <c r="AK38" s="250" t="s">
        <v>1554</v>
      </c>
      <c r="AL38" s="250" t="s">
        <v>1165</v>
      </c>
      <c r="AM38" s="250">
        <v>2020</v>
      </c>
      <c r="AN38" s="250">
        <v>27</v>
      </c>
      <c r="AO38" s="250" t="s">
        <v>1578</v>
      </c>
      <c r="AP38" s="250"/>
      <c r="AQ38" s="250" t="s">
        <v>330</v>
      </c>
      <c r="AR38" s="250"/>
    </row>
    <row r="39" spans="1:44" ht="25.5">
      <c r="A39" s="152">
        <v>17</v>
      </c>
      <c r="B39" s="156" t="s">
        <v>384</v>
      </c>
      <c r="C39" s="289">
        <v>0.54</v>
      </c>
      <c r="D39" s="289"/>
      <c r="E39" s="289">
        <v>0.54</v>
      </c>
      <c r="F39" s="289"/>
      <c r="G39" s="291">
        <v>0</v>
      </c>
      <c r="H39" s="291"/>
      <c r="I39" s="291">
        <f t="shared" si="0"/>
        <v>0</v>
      </c>
      <c r="J39" s="291"/>
      <c r="K39" s="291"/>
      <c r="L39" s="291"/>
      <c r="M39" s="291"/>
      <c r="N39" s="291"/>
      <c r="O39" s="291"/>
      <c r="P39" s="291"/>
      <c r="Q39" s="291"/>
      <c r="R39" s="291">
        <v>0.44</v>
      </c>
      <c r="S39" s="2175"/>
      <c r="T39" s="291"/>
      <c r="U39" s="291">
        <v>0.1</v>
      </c>
      <c r="V39" s="291"/>
      <c r="W39" s="2187"/>
      <c r="X39" s="2187"/>
      <c r="Y39" s="291"/>
      <c r="Z39" s="2187"/>
      <c r="AA39" s="291"/>
      <c r="AB39" s="291"/>
      <c r="AC39" s="291"/>
      <c r="AD39" s="2187"/>
      <c r="AE39" s="291"/>
      <c r="AF39" s="291"/>
      <c r="AG39" s="155" t="s">
        <v>1263</v>
      </c>
      <c r="AH39" s="173" t="s">
        <v>1579</v>
      </c>
      <c r="AI39" s="250" t="s">
        <v>25</v>
      </c>
      <c r="AJ39" s="250" t="s">
        <v>1575</v>
      </c>
      <c r="AK39" s="250" t="s">
        <v>1554</v>
      </c>
      <c r="AL39" s="250" t="s">
        <v>1165</v>
      </c>
      <c r="AM39" s="250">
        <v>2020</v>
      </c>
      <c r="AN39" s="250">
        <v>27</v>
      </c>
      <c r="AO39" s="250" t="s">
        <v>1580</v>
      </c>
      <c r="AP39" s="250"/>
      <c r="AQ39" s="250" t="s">
        <v>333</v>
      </c>
      <c r="AR39" s="250"/>
    </row>
    <row r="40" spans="1:44" ht="25.5">
      <c r="A40" s="152">
        <v>18</v>
      </c>
      <c r="B40" s="153" t="s">
        <v>385</v>
      </c>
      <c r="C40" s="289">
        <v>0.34</v>
      </c>
      <c r="D40" s="289"/>
      <c r="E40" s="289">
        <v>0.34</v>
      </c>
      <c r="F40" s="289"/>
      <c r="G40" s="291">
        <v>0</v>
      </c>
      <c r="H40" s="291"/>
      <c r="I40" s="291">
        <f t="shared" si="0"/>
        <v>0</v>
      </c>
      <c r="J40" s="291"/>
      <c r="K40" s="291"/>
      <c r="L40" s="291"/>
      <c r="M40" s="291"/>
      <c r="N40" s="291"/>
      <c r="O40" s="291"/>
      <c r="P40" s="291"/>
      <c r="Q40" s="291"/>
      <c r="R40" s="291">
        <v>0.17</v>
      </c>
      <c r="S40" s="2175"/>
      <c r="T40" s="291"/>
      <c r="U40" s="291">
        <v>0.17</v>
      </c>
      <c r="V40" s="291"/>
      <c r="W40" s="2187"/>
      <c r="X40" s="2187"/>
      <c r="Y40" s="291"/>
      <c r="Z40" s="2187"/>
      <c r="AA40" s="291"/>
      <c r="AB40" s="291"/>
      <c r="AC40" s="291"/>
      <c r="AD40" s="2187"/>
      <c r="AE40" s="291"/>
      <c r="AF40" s="291"/>
      <c r="AG40" s="155" t="s">
        <v>1263</v>
      </c>
      <c r="AH40" s="290" t="s">
        <v>1581</v>
      </c>
      <c r="AI40" s="250" t="s">
        <v>25</v>
      </c>
      <c r="AJ40" s="250" t="s">
        <v>1575</v>
      </c>
      <c r="AK40" s="250" t="s">
        <v>1554</v>
      </c>
      <c r="AL40" s="250" t="s">
        <v>1165</v>
      </c>
      <c r="AM40" s="250">
        <v>2020</v>
      </c>
      <c r="AN40" s="250">
        <v>27</v>
      </c>
      <c r="AO40" s="250" t="s">
        <v>1582</v>
      </c>
      <c r="AP40" s="250"/>
      <c r="AQ40" s="250" t="s">
        <v>330</v>
      </c>
      <c r="AR40" s="250"/>
    </row>
    <row r="41" spans="1:44" ht="25.5">
      <c r="A41" s="152">
        <v>19</v>
      </c>
      <c r="B41" s="153" t="s">
        <v>1583</v>
      </c>
      <c r="C41" s="289">
        <v>0.08</v>
      </c>
      <c r="D41" s="289"/>
      <c r="E41" s="289">
        <v>0.08</v>
      </c>
      <c r="F41" s="289"/>
      <c r="G41" s="291"/>
      <c r="H41" s="291"/>
      <c r="I41" s="291">
        <f t="shared" si="0"/>
        <v>0</v>
      </c>
      <c r="J41" s="291"/>
      <c r="K41" s="291"/>
      <c r="L41" s="291"/>
      <c r="M41" s="291"/>
      <c r="N41" s="291"/>
      <c r="O41" s="291"/>
      <c r="P41" s="291"/>
      <c r="Q41" s="291">
        <v>0.03</v>
      </c>
      <c r="R41" s="291">
        <v>0</v>
      </c>
      <c r="S41" s="2175"/>
      <c r="T41" s="291"/>
      <c r="U41" s="291"/>
      <c r="V41" s="291">
        <v>0.05</v>
      </c>
      <c r="W41" s="2187"/>
      <c r="X41" s="2187"/>
      <c r="Y41" s="291"/>
      <c r="Z41" s="2187"/>
      <c r="AA41" s="291"/>
      <c r="AB41" s="291"/>
      <c r="AC41" s="291"/>
      <c r="AD41" s="2187"/>
      <c r="AE41" s="291"/>
      <c r="AF41" s="291"/>
      <c r="AG41" s="155" t="s">
        <v>1263</v>
      </c>
      <c r="AH41" s="250" t="s">
        <v>1584</v>
      </c>
      <c r="AI41" s="250" t="s">
        <v>25</v>
      </c>
      <c r="AJ41" s="250" t="s">
        <v>1575</v>
      </c>
      <c r="AK41" s="250" t="s">
        <v>1554</v>
      </c>
      <c r="AL41" s="250" t="s">
        <v>1165</v>
      </c>
      <c r="AM41" s="250">
        <v>2020</v>
      </c>
      <c r="AN41" s="250">
        <v>27</v>
      </c>
      <c r="AO41" s="250" t="s">
        <v>1585</v>
      </c>
      <c r="AP41" s="250"/>
      <c r="AQ41" s="250" t="s">
        <v>330</v>
      </c>
      <c r="AR41" s="250"/>
    </row>
    <row r="42" spans="1:44" ht="25.5">
      <c r="A42" s="152">
        <v>20</v>
      </c>
      <c r="B42" s="153" t="s">
        <v>387</v>
      </c>
      <c r="C42" s="289">
        <v>0.02</v>
      </c>
      <c r="D42" s="289"/>
      <c r="E42" s="289">
        <v>0.02</v>
      </c>
      <c r="F42" s="289"/>
      <c r="G42" s="291">
        <v>0</v>
      </c>
      <c r="H42" s="291"/>
      <c r="I42" s="291">
        <f t="shared" si="0"/>
        <v>0</v>
      </c>
      <c r="J42" s="291">
        <v>0.02</v>
      </c>
      <c r="K42" s="291"/>
      <c r="L42" s="291"/>
      <c r="M42" s="291"/>
      <c r="N42" s="291"/>
      <c r="O42" s="291"/>
      <c r="P42" s="291"/>
      <c r="Q42" s="291"/>
      <c r="R42" s="291">
        <v>0</v>
      </c>
      <c r="S42" s="2175"/>
      <c r="T42" s="291"/>
      <c r="U42" s="291"/>
      <c r="V42" s="291"/>
      <c r="W42" s="2187"/>
      <c r="X42" s="2187"/>
      <c r="Y42" s="291"/>
      <c r="Z42" s="2187"/>
      <c r="AA42" s="291"/>
      <c r="AB42" s="291"/>
      <c r="AC42" s="291"/>
      <c r="AD42" s="2187"/>
      <c r="AE42" s="291"/>
      <c r="AF42" s="291"/>
      <c r="AG42" s="155" t="s">
        <v>1263</v>
      </c>
      <c r="AH42" s="250" t="s">
        <v>1586</v>
      </c>
      <c r="AI42" s="250" t="s">
        <v>25</v>
      </c>
      <c r="AJ42" s="250" t="s">
        <v>1575</v>
      </c>
      <c r="AK42" s="250" t="s">
        <v>1554</v>
      </c>
      <c r="AL42" s="250" t="s">
        <v>1165</v>
      </c>
      <c r="AM42" s="250">
        <v>2020</v>
      </c>
      <c r="AN42" s="250">
        <v>27</v>
      </c>
      <c r="AO42" s="250" t="s">
        <v>1587</v>
      </c>
      <c r="AP42" s="250"/>
      <c r="AQ42" s="250" t="s">
        <v>330</v>
      </c>
      <c r="AR42" s="250"/>
    </row>
    <row r="43" spans="1:44" ht="38.25">
      <c r="A43" s="152">
        <v>21</v>
      </c>
      <c r="B43" s="153" t="s">
        <v>1588</v>
      </c>
      <c r="C43" s="289">
        <v>0.75</v>
      </c>
      <c r="D43" s="289"/>
      <c r="E43" s="289">
        <v>0.75</v>
      </c>
      <c r="F43" s="289"/>
      <c r="G43" s="291">
        <v>0</v>
      </c>
      <c r="H43" s="291"/>
      <c r="I43" s="291">
        <f t="shared" si="0"/>
        <v>0</v>
      </c>
      <c r="J43" s="291">
        <v>0</v>
      </c>
      <c r="K43" s="291">
        <v>0</v>
      </c>
      <c r="L43" s="291"/>
      <c r="M43" s="291"/>
      <c r="N43" s="291"/>
      <c r="O43" s="291"/>
      <c r="P43" s="291"/>
      <c r="Q43" s="291">
        <v>0.75</v>
      </c>
      <c r="R43" s="291">
        <v>0</v>
      </c>
      <c r="S43" s="2175"/>
      <c r="T43" s="291"/>
      <c r="U43" s="291"/>
      <c r="V43" s="291"/>
      <c r="W43" s="2187"/>
      <c r="X43" s="2187"/>
      <c r="Y43" s="291"/>
      <c r="Z43" s="2187"/>
      <c r="AA43" s="291"/>
      <c r="AB43" s="291"/>
      <c r="AC43" s="291"/>
      <c r="AD43" s="2187"/>
      <c r="AE43" s="291">
        <v>0</v>
      </c>
      <c r="AF43" s="291"/>
      <c r="AG43" s="155" t="s">
        <v>1265</v>
      </c>
      <c r="AH43" s="250" t="s">
        <v>1589</v>
      </c>
      <c r="AI43" s="250" t="s">
        <v>25</v>
      </c>
      <c r="AJ43" s="250" t="s">
        <v>1537</v>
      </c>
      <c r="AK43" s="250" t="s">
        <v>1554</v>
      </c>
      <c r="AL43" s="250">
        <v>2016</v>
      </c>
      <c r="AM43" s="250">
        <v>2020</v>
      </c>
      <c r="AN43" s="250">
        <v>27</v>
      </c>
      <c r="AO43" s="250" t="s">
        <v>1590</v>
      </c>
      <c r="AP43" s="250"/>
      <c r="AQ43" s="250" t="s">
        <v>330</v>
      </c>
      <c r="AR43" s="250"/>
    </row>
    <row r="44" spans="1:44" ht="51.75" customHeight="1">
      <c r="A44" s="152">
        <v>22</v>
      </c>
      <c r="B44" s="153" t="s">
        <v>432</v>
      </c>
      <c r="C44" s="289">
        <v>0.54</v>
      </c>
      <c r="D44" s="289">
        <v>0.31</v>
      </c>
      <c r="E44" s="289">
        <v>0.23</v>
      </c>
      <c r="F44" s="289"/>
      <c r="G44" s="291">
        <v>0</v>
      </c>
      <c r="H44" s="291"/>
      <c r="I44" s="291">
        <f t="shared" si="0"/>
        <v>0</v>
      </c>
      <c r="J44" s="291">
        <v>7.0000000000000007E-2</v>
      </c>
      <c r="K44" s="291"/>
      <c r="L44" s="291"/>
      <c r="M44" s="291"/>
      <c r="N44" s="291"/>
      <c r="O44" s="291"/>
      <c r="P44" s="291"/>
      <c r="Q44" s="291">
        <v>0.11</v>
      </c>
      <c r="R44" s="291"/>
      <c r="S44" s="2175"/>
      <c r="T44" s="291"/>
      <c r="U44" s="291">
        <v>0.13</v>
      </c>
      <c r="V44" s="291"/>
      <c r="W44" s="2187"/>
      <c r="X44" s="2187"/>
      <c r="Y44" s="291"/>
      <c r="Z44" s="2187"/>
      <c r="AA44" s="291"/>
      <c r="AB44" s="291"/>
      <c r="AC44" s="291"/>
      <c r="AD44" s="2187"/>
      <c r="AE44" s="291">
        <v>0.23</v>
      </c>
      <c r="AF44" s="291"/>
      <c r="AG44" s="155" t="s">
        <v>1265</v>
      </c>
      <c r="AH44" s="250" t="s">
        <v>1591</v>
      </c>
      <c r="AI44" s="250" t="s">
        <v>25</v>
      </c>
      <c r="AJ44" s="250" t="s">
        <v>1537</v>
      </c>
      <c r="AK44" s="250" t="s">
        <v>1554</v>
      </c>
      <c r="AL44" s="250" t="s">
        <v>1165</v>
      </c>
      <c r="AM44" s="250">
        <v>2020</v>
      </c>
      <c r="AN44" s="250">
        <v>27</v>
      </c>
      <c r="AO44" s="250" t="s">
        <v>1592</v>
      </c>
      <c r="AP44" s="250"/>
      <c r="AQ44" s="250" t="s">
        <v>330</v>
      </c>
      <c r="AR44" s="250"/>
    </row>
    <row r="45" spans="1:44" ht="25.5">
      <c r="A45" s="152">
        <v>23</v>
      </c>
      <c r="B45" s="153" t="s">
        <v>529</v>
      </c>
      <c r="C45" s="289">
        <v>0.23</v>
      </c>
      <c r="D45" s="289">
        <v>0.16</v>
      </c>
      <c r="E45" s="289">
        <v>7.0000000000000007E-2</v>
      </c>
      <c r="F45" s="289"/>
      <c r="G45" s="291">
        <v>0</v>
      </c>
      <c r="H45" s="291"/>
      <c r="I45" s="291">
        <f t="shared" si="0"/>
        <v>0</v>
      </c>
      <c r="J45" s="291"/>
      <c r="K45" s="291">
        <v>0.23</v>
      </c>
      <c r="L45" s="291"/>
      <c r="M45" s="291"/>
      <c r="N45" s="291"/>
      <c r="O45" s="291"/>
      <c r="P45" s="291"/>
      <c r="Q45" s="291"/>
      <c r="R45" s="291">
        <v>0</v>
      </c>
      <c r="S45" s="2175"/>
      <c r="T45" s="291"/>
      <c r="U45" s="291"/>
      <c r="V45" s="291"/>
      <c r="W45" s="2187"/>
      <c r="X45" s="2187"/>
      <c r="Y45" s="291"/>
      <c r="Z45" s="2187"/>
      <c r="AA45" s="291"/>
      <c r="AB45" s="291"/>
      <c r="AC45" s="291"/>
      <c r="AD45" s="2187"/>
      <c r="AE45" s="291"/>
      <c r="AF45" s="291"/>
      <c r="AG45" s="155" t="s">
        <v>1247</v>
      </c>
      <c r="AH45" s="250" t="s">
        <v>1593</v>
      </c>
      <c r="AI45" s="250" t="s">
        <v>25</v>
      </c>
      <c r="AJ45" s="250" t="s">
        <v>1537</v>
      </c>
      <c r="AK45" s="250" t="s">
        <v>330</v>
      </c>
      <c r="AL45" s="250">
        <v>2019</v>
      </c>
      <c r="AM45" s="250">
        <v>2019</v>
      </c>
      <c r="AN45" s="250">
        <v>5</v>
      </c>
      <c r="AO45" s="250" t="s">
        <v>1594</v>
      </c>
      <c r="AP45" s="250"/>
      <c r="AQ45" s="250" t="s">
        <v>1507</v>
      </c>
      <c r="AR45" s="250"/>
    </row>
    <row r="46" spans="1:44" ht="25.5">
      <c r="A46" s="152">
        <v>24</v>
      </c>
      <c r="B46" s="153" t="s">
        <v>408</v>
      </c>
      <c r="C46" s="289">
        <v>1.73</v>
      </c>
      <c r="D46" s="289"/>
      <c r="E46" s="289">
        <v>1.73</v>
      </c>
      <c r="F46" s="289"/>
      <c r="G46" s="291">
        <v>0.7</v>
      </c>
      <c r="H46" s="291">
        <v>0.7</v>
      </c>
      <c r="I46" s="291">
        <f t="shared" si="0"/>
        <v>0</v>
      </c>
      <c r="J46" s="291">
        <v>0.4</v>
      </c>
      <c r="K46" s="291">
        <v>0.33</v>
      </c>
      <c r="L46" s="291"/>
      <c r="M46" s="291"/>
      <c r="N46" s="291"/>
      <c r="O46" s="291"/>
      <c r="P46" s="291"/>
      <c r="Q46" s="291"/>
      <c r="R46" s="291">
        <v>0.3</v>
      </c>
      <c r="S46" s="2175"/>
      <c r="T46" s="291"/>
      <c r="U46" s="291"/>
      <c r="V46" s="291"/>
      <c r="W46" s="2187"/>
      <c r="X46" s="2187"/>
      <c r="Y46" s="291"/>
      <c r="Z46" s="2187"/>
      <c r="AA46" s="291"/>
      <c r="AB46" s="291"/>
      <c r="AC46" s="291"/>
      <c r="AD46" s="2187"/>
      <c r="AE46" s="291"/>
      <c r="AF46" s="291"/>
      <c r="AG46" s="155" t="s">
        <v>95</v>
      </c>
      <c r="AH46" s="250"/>
      <c r="AI46" s="250" t="s">
        <v>25</v>
      </c>
      <c r="AJ46" s="250" t="s">
        <v>1595</v>
      </c>
      <c r="AK46" s="250" t="s">
        <v>1554</v>
      </c>
      <c r="AL46" s="250" t="s">
        <v>1165</v>
      </c>
      <c r="AM46" s="250">
        <v>2020</v>
      </c>
      <c r="AN46" s="250">
        <v>27</v>
      </c>
      <c r="AO46" s="250" t="s">
        <v>1596</v>
      </c>
      <c r="AP46" s="250"/>
      <c r="AQ46" s="250" t="s">
        <v>330</v>
      </c>
      <c r="AR46" s="250"/>
    </row>
    <row r="47" spans="1:44" ht="25.5">
      <c r="A47" s="152">
        <v>25</v>
      </c>
      <c r="B47" s="153" t="s">
        <v>392</v>
      </c>
      <c r="C47" s="289">
        <v>0.39</v>
      </c>
      <c r="D47" s="289"/>
      <c r="E47" s="289">
        <v>0.39</v>
      </c>
      <c r="F47" s="289"/>
      <c r="G47" s="291">
        <v>0.11</v>
      </c>
      <c r="H47" s="291">
        <v>0.1</v>
      </c>
      <c r="I47" s="291">
        <f t="shared" si="0"/>
        <v>9.999999999999995E-3</v>
      </c>
      <c r="J47" s="291">
        <v>0.05</v>
      </c>
      <c r="K47" s="291"/>
      <c r="L47" s="291">
        <v>0.02</v>
      </c>
      <c r="M47" s="291"/>
      <c r="N47" s="291"/>
      <c r="O47" s="291"/>
      <c r="P47" s="291"/>
      <c r="Q47" s="291"/>
      <c r="R47" s="291">
        <v>0</v>
      </c>
      <c r="S47" s="2175"/>
      <c r="T47" s="291">
        <v>0.21</v>
      </c>
      <c r="U47" s="291"/>
      <c r="V47" s="291"/>
      <c r="W47" s="2187"/>
      <c r="X47" s="2187"/>
      <c r="Y47" s="291"/>
      <c r="Z47" s="2187"/>
      <c r="AA47" s="291"/>
      <c r="AB47" s="291"/>
      <c r="AC47" s="291"/>
      <c r="AD47" s="2187"/>
      <c r="AE47" s="291"/>
      <c r="AF47" s="291"/>
      <c r="AG47" s="155" t="s">
        <v>72</v>
      </c>
      <c r="AH47" s="250"/>
      <c r="AI47" s="250" t="s">
        <v>25</v>
      </c>
      <c r="AJ47" s="250" t="s">
        <v>1597</v>
      </c>
      <c r="AK47" s="250" t="s">
        <v>1554</v>
      </c>
      <c r="AL47" s="250">
        <v>2017</v>
      </c>
      <c r="AM47" s="250">
        <v>2020</v>
      </c>
      <c r="AN47" s="250">
        <v>27</v>
      </c>
      <c r="AO47" s="250" t="s">
        <v>1598</v>
      </c>
      <c r="AP47" s="250"/>
      <c r="AQ47" s="250" t="s">
        <v>330</v>
      </c>
      <c r="AR47" s="250"/>
    </row>
    <row r="48" spans="1:44" ht="36" customHeight="1">
      <c r="A48" s="152">
        <v>26</v>
      </c>
      <c r="B48" s="153" t="s">
        <v>393</v>
      </c>
      <c r="C48" s="289">
        <v>0.4</v>
      </c>
      <c r="D48" s="289"/>
      <c r="E48" s="289">
        <v>0.4</v>
      </c>
      <c r="F48" s="289"/>
      <c r="G48" s="291">
        <v>0</v>
      </c>
      <c r="H48" s="291"/>
      <c r="I48" s="291">
        <f t="shared" si="0"/>
        <v>0</v>
      </c>
      <c r="J48" s="291">
        <v>0</v>
      </c>
      <c r="K48" s="291"/>
      <c r="L48" s="291"/>
      <c r="M48" s="291"/>
      <c r="N48" s="291"/>
      <c r="O48" s="291"/>
      <c r="P48" s="291"/>
      <c r="Q48" s="291"/>
      <c r="R48" s="291">
        <v>0</v>
      </c>
      <c r="S48" s="2175"/>
      <c r="T48" s="291">
        <v>0.4</v>
      </c>
      <c r="U48" s="291"/>
      <c r="V48" s="291"/>
      <c r="W48" s="2187"/>
      <c r="X48" s="2187"/>
      <c r="Y48" s="291"/>
      <c r="Z48" s="2187"/>
      <c r="AA48" s="291"/>
      <c r="AB48" s="291"/>
      <c r="AC48" s="291"/>
      <c r="AD48" s="2187"/>
      <c r="AE48" s="291"/>
      <c r="AF48" s="291"/>
      <c r="AG48" s="155" t="s">
        <v>72</v>
      </c>
      <c r="AH48" s="250" t="s">
        <v>1599</v>
      </c>
      <c r="AI48" s="250" t="s">
        <v>25</v>
      </c>
      <c r="AJ48" s="250" t="s">
        <v>1537</v>
      </c>
      <c r="AK48" s="250" t="s">
        <v>330</v>
      </c>
      <c r="AL48" s="250">
        <v>2019</v>
      </c>
      <c r="AM48" s="250">
        <v>2019</v>
      </c>
      <c r="AN48" s="250">
        <v>28</v>
      </c>
      <c r="AO48" s="250" t="s">
        <v>1600</v>
      </c>
      <c r="AP48" s="250"/>
      <c r="AQ48" s="250" t="s">
        <v>330</v>
      </c>
      <c r="AR48" s="250"/>
    </row>
    <row r="49" spans="1:44" ht="24.75" customHeight="1">
      <c r="A49" s="152">
        <v>27</v>
      </c>
      <c r="B49" s="158" t="s">
        <v>394</v>
      </c>
      <c r="C49" s="293">
        <v>1.1000000000000001</v>
      </c>
      <c r="D49" s="289"/>
      <c r="E49" s="293">
        <v>1.1000000000000001</v>
      </c>
      <c r="F49" s="293"/>
      <c r="G49" s="291">
        <v>1</v>
      </c>
      <c r="H49" s="291">
        <v>1</v>
      </c>
      <c r="I49" s="291"/>
      <c r="J49" s="291"/>
      <c r="K49" s="291"/>
      <c r="L49" s="291">
        <v>0.1</v>
      </c>
      <c r="M49" s="291"/>
      <c r="N49" s="291"/>
      <c r="O49" s="291"/>
      <c r="P49" s="291"/>
      <c r="Q49" s="291"/>
      <c r="R49" s="291"/>
      <c r="S49" s="2175"/>
      <c r="T49" s="291"/>
      <c r="U49" s="291"/>
      <c r="V49" s="291"/>
      <c r="W49" s="2187"/>
      <c r="X49" s="2187"/>
      <c r="Y49" s="291"/>
      <c r="Z49" s="2187"/>
      <c r="AA49" s="291"/>
      <c r="AB49" s="291"/>
      <c r="AC49" s="291"/>
      <c r="AD49" s="2187"/>
      <c r="AE49" s="291"/>
      <c r="AF49" s="291"/>
      <c r="AG49" s="167" t="s">
        <v>72</v>
      </c>
      <c r="AH49" s="250" t="s">
        <v>1601</v>
      </c>
      <c r="AI49" s="250" t="s">
        <v>25</v>
      </c>
      <c r="AJ49" s="250" t="s">
        <v>1597</v>
      </c>
      <c r="AK49" s="250" t="s">
        <v>330</v>
      </c>
      <c r="AL49" s="250">
        <v>2019</v>
      </c>
      <c r="AM49" s="250">
        <v>2019</v>
      </c>
      <c r="AN49" s="250">
        <v>28</v>
      </c>
      <c r="AO49" s="250" t="s">
        <v>1602</v>
      </c>
      <c r="AP49" s="250"/>
      <c r="AQ49" s="250" t="s">
        <v>330</v>
      </c>
      <c r="AR49" s="250"/>
    </row>
    <row r="50" spans="1:44" ht="51">
      <c r="A50" s="152">
        <v>28</v>
      </c>
      <c r="B50" s="153" t="s">
        <v>528</v>
      </c>
      <c r="C50" s="289">
        <v>3.3</v>
      </c>
      <c r="D50" s="289">
        <v>2.74</v>
      </c>
      <c r="E50" s="289">
        <v>0.56000000000000005</v>
      </c>
      <c r="F50" s="289"/>
      <c r="G50" s="291">
        <v>3</v>
      </c>
      <c r="H50" s="291">
        <v>3</v>
      </c>
      <c r="I50" s="291">
        <f t="shared" si="0"/>
        <v>0</v>
      </c>
      <c r="J50" s="291"/>
      <c r="K50" s="291"/>
      <c r="L50" s="291"/>
      <c r="M50" s="291"/>
      <c r="N50" s="291"/>
      <c r="O50" s="291"/>
      <c r="P50" s="291"/>
      <c r="Q50" s="291"/>
      <c r="R50" s="291">
        <v>0.3</v>
      </c>
      <c r="S50" s="2175"/>
      <c r="T50" s="291"/>
      <c r="U50" s="291"/>
      <c r="V50" s="291"/>
      <c r="W50" s="2187"/>
      <c r="X50" s="2187"/>
      <c r="Y50" s="291"/>
      <c r="Z50" s="2187"/>
      <c r="AA50" s="291"/>
      <c r="AB50" s="291"/>
      <c r="AC50" s="291"/>
      <c r="AD50" s="2187"/>
      <c r="AE50" s="291"/>
      <c r="AF50" s="291"/>
      <c r="AG50" s="155" t="s">
        <v>1267</v>
      </c>
      <c r="AH50" s="250" t="s">
        <v>1603</v>
      </c>
      <c r="AI50" s="250" t="s">
        <v>25</v>
      </c>
      <c r="AJ50" s="250" t="s">
        <v>1604</v>
      </c>
      <c r="AK50" s="250" t="s">
        <v>330</v>
      </c>
      <c r="AL50" s="250">
        <v>2018</v>
      </c>
      <c r="AM50" s="250">
        <v>2018</v>
      </c>
      <c r="AN50" s="250">
        <v>16</v>
      </c>
      <c r="AO50" s="250" t="s">
        <v>1605</v>
      </c>
      <c r="AP50" s="250"/>
      <c r="AQ50" s="250" t="s">
        <v>1507</v>
      </c>
      <c r="AR50" s="250"/>
    </row>
    <row r="51" spans="1:44" ht="38.25">
      <c r="A51" s="152">
        <v>29</v>
      </c>
      <c r="B51" s="153" t="s">
        <v>1606</v>
      </c>
      <c r="C51" s="289">
        <v>0.47</v>
      </c>
      <c r="D51" s="289"/>
      <c r="E51" s="289">
        <v>0.47</v>
      </c>
      <c r="F51" s="289"/>
      <c r="G51" s="291">
        <v>0.2</v>
      </c>
      <c r="H51" s="291">
        <v>0.2</v>
      </c>
      <c r="I51" s="291">
        <f t="shared" si="0"/>
        <v>0</v>
      </c>
      <c r="J51" s="291">
        <v>0.17</v>
      </c>
      <c r="K51" s="291"/>
      <c r="L51" s="291"/>
      <c r="M51" s="291"/>
      <c r="N51" s="291"/>
      <c r="O51" s="291"/>
      <c r="P51" s="291"/>
      <c r="Q51" s="291"/>
      <c r="R51" s="291"/>
      <c r="S51" s="2175"/>
      <c r="T51" s="291">
        <v>0.1</v>
      </c>
      <c r="U51" s="291"/>
      <c r="V51" s="291"/>
      <c r="W51" s="2187"/>
      <c r="X51" s="2187"/>
      <c r="Y51" s="291"/>
      <c r="Z51" s="2187"/>
      <c r="AA51" s="291"/>
      <c r="AB51" s="291"/>
      <c r="AC51" s="291"/>
      <c r="AD51" s="2187"/>
      <c r="AE51" s="291"/>
      <c r="AF51" s="291"/>
      <c r="AG51" s="155" t="s">
        <v>1607</v>
      </c>
      <c r="AH51" s="250" t="s">
        <v>1608</v>
      </c>
      <c r="AI51" s="250" t="s">
        <v>25</v>
      </c>
      <c r="AJ51" s="250" t="s">
        <v>1537</v>
      </c>
      <c r="AK51" s="250" t="s">
        <v>330</v>
      </c>
      <c r="AL51" s="250" t="s">
        <v>1541</v>
      </c>
      <c r="AM51" s="250" t="s">
        <v>1541</v>
      </c>
      <c r="AN51" s="250">
        <v>5</v>
      </c>
      <c r="AO51" s="250" t="s">
        <v>1609</v>
      </c>
      <c r="AP51" s="250"/>
      <c r="AQ51" s="250" t="s">
        <v>330</v>
      </c>
      <c r="AR51" s="250"/>
    </row>
    <row r="52" spans="1:44" ht="33" customHeight="1">
      <c r="A52" s="152">
        <v>30</v>
      </c>
      <c r="B52" s="153" t="s">
        <v>503</v>
      </c>
      <c r="C52" s="289">
        <v>0.08</v>
      </c>
      <c r="D52" s="289"/>
      <c r="E52" s="289">
        <v>0.08</v>
      </c>
      <c r="F52" s="289"/>
      <c r="G52" s="291">
        <v>0</v>
      </c>
      <c r="H52" s="291">
        <v>0</v>
      </c>
      <c r="I52" s="291">
        <f t="shared" si="0"/>
        <v>0</v>
      </c>
      <c r="J52" s="291">
        <v>0</v>
      </c>
      <c r="K52" s="291">
        <v>0</v>
      </c>
      <c r="L52" s="291"/>
      <c r="M52" s="291"/>
      <c r="N52" s="291"/>
      <c r="O52" s="291"/>
      <c r="P52" s="291"/>
      <c r="Q52" s="291"/>
      <c r="R52" s="291">
        <v>0</v>
      </c>
      <c r="S52" s="2175"/>
      <c r="T52" s="291">
        <v>0.03</v>
      </c>
      <c r="U52" s="291"/>
      <c r="V52" s="291"/>
      <c r="W52" s="2187"/>
      <c r="X52" s="2187"/>
      <c r="Y52" s="291"/>
      <c r="Z52" s="2187"/>
      <c r="AA52" s="291">
        <v>0.04</v>
      </c>
      <c r="AB52" s="291"/>
      <c r="AC52" s="291"/>
      <c r="AD52" s="2187"/>
      <c r="AE52" s="291"/>
      <c r="AF52" s="291">
        <v>0.01</v>
      </c>
      <c r="AG52" s="155" t="s">
        <v>1270</v>
      </c>
      <c r="AH52" s="250" t="s">
        <v>1610</v>
      </c>
      <c r="AI52" s="250" t="s">
        <v>25</v>
      </c>
      <c r="AJ52" s="250" t="s">
        <v>1611</v>
      </c>
      <c r="AK52" s="250" t="s">
        <v>330</v>
      </c>
      <c r="AL52" s="250">
        <v>2019</v>
      </c>
      <c r="AM52" s="250">
        <v>2019</v>
      </c>
      <c r="AN52" s="250">
        <v>28</v>
      </c>
      <c r="AO52" s="250" t="s">
        <v>1612</v>
      </c>
      <c r="AP52" s="250"/>
      <c r="AQ52" s="250" t="s">
        <v>330</v>
      </c>
      <c r="AR52" s="250"/>
    </row>
    <row r="53" spans="1:44" ht="33" customHeight="1">
      <c r="A53" s="152">
        <v>31</v>
      </c>
      <c r="B53" s="153" t="s">
        <v>504</v>
      </c>
      <c r="C53" s="289">
        <v>0.35000000000000003</v>
      </c>
      <c r="D53" s="289"/>
      <c r="E53" s="289">
        <v>0.35000000000000003</v>
      </c>
      <c r="F53" s="289"/>
      <c r="G53" s="291">
        <v>0</v>
      </c>
      <c r="H53" s="291">
        <v>0</v>
      </c>
      <c r="I53" s="291">
        <f t="shared" si="0"/>
        <v>0</v>
      </c>
      <c r="J53" s="291">
        <v>0.2</v>
      </c>
      <c r="K53" s="291">
        <v>0.1</v>
      </c>
      <c r="L53" s="291"/>
      <c r="M53" s="291"/>
      <c r="N53" s="291"/>
      <c r="O53" s="291"/>
      <c r="P53" s="291"/>
      <c r="Q53" s="291"/>
      <c r="R53" s="291">
        <v>0</v>
      </c>
      <c r="S53" s="2175"/>
      <c r="T53" s="291">
        <v>0.05</v>
      </c>
      <c r="U53" s="291"/>
      <c r="V53" s="291"/>
      <c r="W53" s="2187"/>
      <c r="X53" s="2187"/>
      <c r="Y53" s="291"/>
      <c r="Z53" s="2187"/>
      <c r="AA53" s="291">
        <v>0</v>
      </c>
      <c r="AB53" s="291"/>
      <c r="AC53" s="291"/>
      <c r="AD53" s="2187"/>
      <c r="AE53" s="291"/>
      <c r="AF53" s="291"/>
      <c r="AG53" s="155" t="s">
        <v>1270</v>
      </c>
      <c r="AH53" s="250" t="s">
        <v>1613</v>
      </c>
      <c r="AI53" s="250" t="s">
        <v>25</v>
      </c>
      <c r="AJ53" s="250" t="s">
        <v>1611</v>
      </c>
      <c r="AK53" s="250" t="s">
        <v>330</v>
      </c>
      <c r="AL53" s="250">
        <v>2019</v>
      </c>
      <c r="AM53" s="250">
        <v>2019</v>
      </c>
      <c r="AN53" s="250">
        <v>28</v>
      </c>
      <c r="AO53" s="250" t="s">
        <v>1614</v>
      </c>
      <c r="AP53" s="250"/>
      <c r="AQ53" s="250" t="s">
        <v>330</v>
      </c>
      <c r="AR53" s="250"/>
    </row>
    <row r="54" spans="1:44" s="157" customFormat="1" ht="33" customHeight="1">
      <c r="A54" s="152">
        <v>32</v>
      </c>
      <c r="B54" s="153" t="s">
        <v>1615</v>
      </c>
      <c r="C54" s="289">
        <v>0.12000000000000001</v>
      </c>
      <c r="D54" s="289"/>
      <c r="E54" s="289">
        <v>0.12000000000000001</v>
      </c>
      <c r="F54" s="289"/>
      <c r="G54" s="291">
        <v>0</v>
      </c>
      <c r="H54" s="291">
        <v>0</v>
      </c>
      <c r="I54" s="291">
        <f t="shared" si="0"/>
        <v>0</v>
      </c>
      <c r="J54" s="291">
        <v>0.1</v>
      </c>
      <c r="K54" s="291">
        <v>0</v>
      </c>
      <c r="L54" s="291"/>
      <c r="M54" s="291"/>
      <c r="N54" s="291"/>
      <c r="O54" s="291"/>
      <c r="P54" s="291"/>
      <c r="Q54" s="291"/>
      <c r="R54" s="291">
        <v>0</v>
      </c>
      <c r="S54" s="2175"/>
      <c r="T54" s="291">
        <v>0.02</v>
      </c>
      <c r="U54" s="291"/>
      <c r="V54" s="291"/>
      <c r="W54" s="2187"/>
      <c r="X54" s="2187"/>
      <c r="Y54" s="291"/>
      <c r="Z54" s="2187"/>
      <c r="AA54" s="291">
        <v>0</v>
      </c>
      <c r="AB54" s="291"/>
      <c r="AC54" s="291"/>
      <c r="AD54" s="2187"/>
      <c r="AE54" s="291"/>
      <c r="AF54" s="291"/>
      <c r="AG54" s="155" t="s">
        <v>1270</v>
      </c>
      <c r="AH54" s="250" t="s">
        <v>1616</v>
      </c>
      <c r="AI54" s="250" t="s">
        <v>25</v>
      </c>
      <c r="AJ54" s="250" t="s">
        <v>1611</v>
      </c>
      <c r="AK54" s="250" t="s">
        <v>330</v>
      </c>
      <c r="AL54" s="250">
        <v>2019</v>
      </c>
      <c r="AM54" s="250">
        <v>2019</v>
      </c>
      <c r="AN54" s="250">
        <v>28</v>
      </c>
      <c r="AO54" s="250" t="s">
        <v>1617</v>
      </c>
      <c r="AP54" s="250"/>
      <c r="AQ54" s="250" t="s">
        <v>333</v>
      </c>
      <c r="AR54" s="250"/>
    </row>
    <row r="55" spans="1:44" ht="38.25">
      <c r="A55" s="152">
        <v>33</v>
      </c>
      <c r="B55" s="153" t="s">
        <v>290</v>
      </c>
      <c r="C55" s="290">
        <v>5.71</v>
      </c>
      <c r="D55" s="290">
        <v>2.85</v>
      </c>
      <c r="E55" s="289">
        <v>2.86</v>
      </c>
      <c r="F55" s="289"/>
      <c r="G55" s="291">
        <v>0.2</v>
      </c>
      <c r="H55" s="291">
        <v>0.2</v>
      </c>
      <c r="I55" s="291">
        <f t="shared" si="0"/>
        <v>0</v>
      </c>
      <c r="J55" s="291">
        <v>0.9</v>
      </c>
      <c r="K55" s="291"/>
      <c r="L55" s="291">
        <v>0.21</v>
      </c>
      <c r="M55" s="291"/>
      <c r="N55" s="291"/>
      <c r="O55" s="291"/>
      <c r="P55" s="291"/>
      <c r="Q55" s="291">
        <v>0.35</v>
      </c>
      <c r="R55" s="291">
        <v>0</v>
      </c>
      <c r="S55" s="2175"/>
      <c r="T55" s="291">
        <v>1.2</v>
      </c>
      <c r="U55" s="291"/>
      <c r="V55" s="291"/>
      <c r="W55" s="2187"/>
      <c r="X55" s="2187"/>
      <c r="Y55" s="291"/>
      <c r="Z55" s="2187"/>
      <c r="AA55" s="291"/>
      <c r="AB55" s="291"/>
      <c r="AC55" s="291"/>
      <c r="AD55" s="2187"/>
      <c r="AE55" s="291"/>
      <c r="AF55" s="291"/>
      <c r="AG55" s="155" t="s">
        <v>110</v>
      </c>
      <c r="AH55" s="250" t="s">
        <v>1618</v>
      </c>
      <c r="AI55" s="250" t="s">
        <v>25</v>
      </c>
      <c r="AJ55" s="250" t="s">
        <v>1537</v>
      </c>
      <c r="AK55" s="250" t="s">
        <v>1554</v>
      </c>
      <c r="AL55" s="250">
        <v>2017</v>
      </c>
      <c r="AM55" s="250">
        <v>2020</v>
      </c>
      <c r="AN55" s="250">
        <v>27</v>
      </c>
      <c r="AO55" s="250" t="s">
        <v>1619</v>
      </c>
      <c r="AP55" s="250"/>
      <c r="AQ55" s="250" t="s">
        <v>330</v>
      </c>
      <c r="AR55" s="250"/>
    </row>
    <row r="56" spans="1:44" ht="51">
      <c r="A56" s="152">
        <v>34</v>
      </c>
      <c r="B56" s="153" t="s">
        <v>1620</v>
      </c>
      <c r="C56" s="289">
        <v>0.17</v>
      </c>
      <c r="D56" s="289"/>
      <c r="E56" s="289">
        <v>0.17</v>
      </c>
      <c r="F56" s="289"/>
      <c r="G56" s="291">
        <v>0</v>
      </c>
      <c r="H56" s="291"/>
      <c r="I56" s="291">
        <f t="shared" si="0"/>
        <v>0</v>
      </c>
      <c r="J56" s="291">
        <v>7.0000000000000007E-2</v>
      </c>
      <c r="K56" s="291">
        <v>0.06</v>
      </c>
      <c r="L56" s="291"/>
      <c r="M56" s="291"/>
      <c r="N56" s="291"/>
      <c r="O56" s="291"/>
      <c r="P56" s="291"/>
      <c r="Q56" s="291"/>
      <c r="R56" s="291">
        <v>0</v>
      </c>
      <c r="S56" s="2175"/>
      <c r="T56" s="291">
        <v>0.04</v>
      </c>
      <c r="U56" s="291"/>
      <c r="V56" s="291"/>
      <c r="W56" s="2187"/>
      <c r="X56" s="2187"/>
      <c r="Y56" s="291"/>
      <c r="Z56" s="2187"/>
      <c r="AA56" s="291"/>
      <c r="AB56" s="291"/>
      <c r="AC56" s="291"/>
      <c r="AD56" s="2187"/>
      <c r="AE56" s="291"/>
      <c r="AF56" s="291"/>
      <c r="AG56" s="155" t="s">
        <v>110</v>
      </c>
      <c r="AH56" s="250" t="s">
        <v>1621</v>
      </c>
      <c r="AI56" s="250" t="s">
        <v>25</v>
      </c>
      <c r="AJ56" s="250" t="s">
        <v>1622</v>
      </c>
      <c r="AK56" s="250" t="s">
        <v>330</v>
      </c>
      <c r="AL56" s="250">
        <v>2018</v>
      </c>
      <c r="AM56" s="250">
        <v>2018</v>
      </c>
      <c r="AN56" s="250">
        <v>16</v>
      </c>
      <c r="AO56" s="250" t="s">
        <v>1623</v>
      </c>
      <c r="AP56" s="250"/>
      <c r="AQ56" s="250" t="s">
        <v>330</v>
      </c>
      <c r="AR56" s="250"/>
    </row>
    <row r="57" spans="1:44" ht="38.25">
      <c r="A57" s="152">
        <v>35</v>
      </c>
      <c r="B57" s="153" t="s">
        <v>1624</v>
      </c>
      <c r="C57" s="289">
        <v>0.3</v>
      </c>
      <c r="D57" s="289"/>
      <c r="E57" s="289">
        <v>0.3</v>
      </c>
      <c r="F57" s="289"/>
      <c r="G57" s="291">
        <v>0.3</v>
      </c>
      <c r="H57" s="291">
        <v>0.3</v>
      </c>
      <c r="I57" s="291">
        <f t="shared" si="0"/>
        <v>0</v>
      </c>
      <c r="J57" s="291"/>
      <c r="K57" s="291"/>
      <c r="L57" s="291"/>
      <c r="M57" s="291"/>
      <c r="N57" s="291"/>
      <c r="O57" s="291"/>
      <c r="P57" s="291"/>
      <c r="Q57" s="291"/>
      <c r="R57" s="291">
        <v>0</v>
      </c>
      <c r="S57" s="2175"/>
      <c r="T57" s="291"/>
      <c r="U57" s="291"/>
      <c r="V57" s="291"/>
      <c r="W57" s="2187"/>
      <c r="X57" s="2187"/>
      <c r="Y57" s="291"/>
      <c r="Z57" s="2187"/>
      <c r="AA57" s="291"/>
      <c r="AB57" s="291"/>
      <c r="AC57" s="291"/>
      <c r="AD57" s="2187"/>
      <c r="AE57" s="291"/>
      <c r="AF57" s="291"/>
      <c r="AG57" s="155" t="s">
        <v>110</v>
      </c>
      <c r="AH57" s="250" t="s">
        <v>1625</v>
      </c>
      <c r="AI57" s="250" t="s">
        <v>25</v>
      </c>
      <c r="AJ57" s="250" t="s">
        <v>1626</v>
      </c>
      <c r="AK57" s="250" t="s">
        <v>1554</v>
      </c>
      <c r="AL57" s="250" t="s">
        <v>1165</v>
      </c>
      <c r="AM57" s="250">
        <v>2020</v>
      </c>
      <c r="AN57" s="250">
        <v>27</v>
      </c>
      <c r="AO57" s="250" t="s">
        <v>1627</v>
      </c>
      <c r="AP57" s="250"/>
      <c r="AQ57" s="250" t="s">
        <v>330</v>
      </c>
      <c r="AR57" s="250"/>
    </row>
    <row r="58" spans="1:44" s="157" customFormat="1" ht="38.25">
      <c r="A58" s="152">
        <v>36</v>
      </c>
      <c r="B58" s="153" t="s">
        <v>1628</v>
      </c>
      <c r="C58" s="290">
        <v>14.91</v>
      </c>
      <c r="D58" s="290">
        <v>0.03</v>
      </c>
      <c r="E58" s="289">
        <v>14.88</v>
      </c>
      <c r="F58" s="289"/>
      <c r="G58" s="291">
        <v>4.12</v>
      </c>
      <c r="H58" s="291">
        <v>4.0599999999999996</v>
      </c>
      <c r="I58" s="291">
        <f t="shared" si="0"/>
        <v>6.0000000000000497E-2</v>
      </c>
      <c r="J58" s="291">
        <v>2.21</v>
      </c>
      <c r="K58" s="291">
        <v>0.85</v>
      </c>
      <c r="L58" s="291">
        <v>0.3</v>
      </c>
      <c r="M58" s="291">
        <v>0</v>
      </c>
      <c r="N58" s="291">
        <v>0</v>
      </c>
      <c r="O58" s="291">
        <v>0</v>
      </c>
      <c r="P58" s="291">
        <v>0</v>
      </c>
      <c r="Q58" s="291">
        <v>0</v>
      </c>
      <c r="R58" s="291">
        <v>2.09</v>
      </c>
      <c r="S58" s="2175">
        <v>0</v>
      </c>
      <c r="T58" s="291">
        <v>5.05</v>
      </c>
      <c r="U58" s="291">
        <v>0</v>
      </c>
      <c r="V58" s="291">
        <v>0</v>
      </c>
      <c r="W58" s="2187">
        <v>0</v>
      </c>
      <c r="X58" s="2187">
        <v>0</v>
      </c>
      <c r="Y58" s="291">
        <v>0</v>
      </c>
      <c r="Z58" s="2187">
        <v>0</v>
      </c>
      <c r="AA58" s="291">
        <v>0</v>
      </c>
      <c r="AB58" s="291">
        <v>0</v>
      </c>
      <c r="AC58" s="291">
        <v>0.03</v>
      </c>
      <c r="AD58" s="2187">
        <v>0</v>
      </c>
      <c r="AE58" s="291">
        <v>0</v>
      </c>
      <c r="AF58" s="291">
        <v>0.22999999999999998</v>
      </c>
      <c r="AG58" s="155" t="s">
        <v>1629</v>
      </c>
      <c r="AH58" s="250" t="s">
        <v>1630</v>
      </c>
      <c r="AI58" s="250" t="s">
        <v>25</v>
      </c>
      <c r="AJ58" s="250" t="s">
        <v>1631</v>
      </c>
      <c r="AK58" s="250" t="s">
        <v>1554</v>
      </c>
      <c r="AL58" s="250">
        <v>2016</v>
      </c>
      <c r="AM58" s="250">
        <v>2020</v>
      </c>
      <c r="AN58" s="250">
        <v>27</v>
      </c>
      <c r="AO58" s="176" t="s">
        <v>1632</v>
      </c>
      <c r="AP58" s="176"/>
      <c r="AQ58" s="250" t="s">
        <v>330</v>
      </c>
      <c r="AR58" s="176"/>
    </row>
    <row r="59" spans="1:44" s="157" customFormat="1" ht="25.5">
      <c r="A59" s="152">
        <v>37</v>
      </c>
      <c r="B59" s="93" t="s">
        <v>1633</v>
      </c>
      <c r="C59" s="290">
        <v>58.27</v>
      </c>
      <c r="D59" s="290"/>
      <c r="E59" s="289">
        <v>58.27</v>
      </c>
      <c r="F59" s="289"/>
      <c r="G59" s="291">
        <v>32.6</v>
      </c>
      <c r="H59" s="291">
        <v>32.6</v>
      </c>
      <c r="I59" s="291">
        <f t="shared" si="0"/>
        <v>0</v>
      </c>
      <c r="J59" s="291">
        <v>15.2</v>
      </c>
      <c r="K59" s="291">
        <v>6.95</v>
      </c>
      <c r="L59" s="291">
        <v>3.52</v>
      </c>
      <c r="M59" s="291"/>
      <c r="N59" s="291"/>
      <c r="O59" s="291"/>
      <c r="P59" s="291"/>
      <c r="Q59" s="291"/>
      <c r="R59" s="291"/>
      <c r="S59" s="2175"/>
      <c r="T59" s="291"/>
      <c r="U59" s="291"/>
      <c r="V59" s="291"/>
      <c r="W59" s="2187"/>
      <c r="X59" s="2187"/>
      <c r="Y59" s="291"/>
      <c r="Z59" s="2187"/>
      <c r="AA59" s="291"/>
      <c r="AB59" s="291"/>
      <c r="AC59" s="291"/>
      <c r="AD59" s="2187"/>
      <c r="AE59" s="291"/>
      <c r="AF59" s="291"/>
      <c r="AG59" s="155" t="s">
        <v>1270</v>
      </c>
      <c r="AH59" s="250"/>
      <c r="AI59" s="250" t="s">
        <v>25</v>
      </c>
      <c r="AJ59" s="250"/>
      <c r="AK59" s="250" t="s">
        <v>330</v>
      </c>
      <c r="AL59" s="250" t="s">
        <v>1541</v>
      </c>
      <c r="AM59" s="250" t="s">
        <v>1541</v>
      </c>
      <c r="AN59" s="250">
        <v>5</v>
      </c>
      <c r="AO59" s="176" t="s">
        <v>1634</v>
      </c>
      <c r="AP59" s="176"/>
      <c r="AQ59" s="250" t="s">
        <v>330</v>
      </c>
      <c r="AR59" s="176"/>
    </row>
    <row r="60" spans="1:44" s="157" customFormat="1" ht="25.5">
      <c r="A60" s="152"/>
      <c r="B60" s="93" t="s">
        <v>533</v>
      </c>
      <c r="C60" s="290">
        <v>0.28000000000000003</v>
      </c>
      <c r="D60" s="290"/>
      <c r="E60" s="289">
        <v>0.28000000000000003</v>
      </c>
      <c r="F60" s="289"/>
      <c r="G60" s="291"/>
      <c r="H60" s="291"/>
      <c r="I60" s="291"/>
      <c r="J60" s="291"/>
      <c r="K60" s="291"/>
      <c r="L60" s="291"/>
      <c r="M60" s="291"/>
      <c r="N60" s="291"/>
      <c r="O60" s="291"/>
      <c r="P60" s="291"/>
      <c r="Q60" s="291"/>
      <c r="R60" s="291"/>
      <c r="S60" s="2175"/>
      <c r="T60" s="291"/>
      <c r="U60" s="291">
        <v>0.28000000000000003</v>
      </c>
      <c r="V60" s="291"/>
      <c r="W60" s="2187"/>
      <c r="X60" s="2187"/>
      <c r="Y60" s="291"/>
      <c r="Z60" s="2187"/>
      <c r="AA60" s="291"/>
      <c r="AB60" s="291"/>
      <c r="AC60" s="291"/>
      <c r="AD60" s="2187"/>
      <c r="AE60" s="291"/>
      <c r="AF60" s="291"/>
      <c r="AG60" s="155" t="s">
        <v>1257</v>
      </c>
      <c r="AH60" s="250"/>
      <c r="AI60" s="250" t="s">
        <v>25</v>
      </c>
      <c r="AJ60" s="250" t="s">
        <v>1635</v>
      </c>
      <c r="AK60" s="250"/>
      <c r="AL60" s="250" t="s">
        <v>1636</v>
      </c>
      <c r="AM60" s="250" t="s">
        <v>1636</v>
      </c>
      <c r="AN60" s="250"/>
      <c r="AO60" s="176" t="s">
        <v>1637</v>
      </c>
      <c r="AP60" s="176"/>
      <c r="AQ60" s="250" t="s">
        <v>330</v>
      </c>
      <c r="AR60" s="176"/>
    </row>
    <row r="61" spans="1:44" s="157" customFormat="1" ht="15" customHeight="1">
      <c r="A61" s="152"/>
      <c r="B61" s="93" t="s">
        <v>1638</v>
      </c>
      <c r="C61" s="290">
        <v>0.01</v>
      </c>
      <c r="D61" s="290"/>
      <c r="E61" s="289">
        <v>0.01</v>
      </c>
      <c r="F61" s="289"/>
      <c r="G61" s="291"/>
      <c r="H61" s="291"/>
      <c r="I61" s="291"/>
      <c r="J61" s="291"/>
      <c r="K61" s="291"/>
      <c r="L61" s="291"/>
      <c r="M61" s="291"/>
      <c r="N61" s="291"/>
      <c r="O61" s="291"/>
      <c r="P61" s="291"/>
      <c r="Q61" s="291"/>
      <c r="R61" s="291"/>
      <c r="S61" s="2175"/>
      <c r="T61" s="291"/>
      <c r="U61" s="291">
        <v>0.01</v>
      </c>
      <c r="V61" s="291"/>
      <c r="W61" s="2187"/>
      <c r="X61" s="2187"/>
      <c r="Y61" s="291"/>
      <c r="Z61" s="2187"/>
      <c r="AA61" s="291"/>
      <c r="AB61" s="291"/>
      <c r="AC61" s="291"/>
      <c r="AD61" s="2187"/>
      <c r="AE61" s="291"/>
      <c r="AF61" s="291"/>
      <c r="AG61" s="155" t="s">
        <v>1258</v>
      </c>
      <c r="AH61" s="250"/>
      <c r="AI61" s="250" t="s">
        <v>25</v>
      </c>
      <c r="AJ61" s="250" t="s">
        <v>1635</v>
      </c>
      <c r="AK61" s="250"/>
      <c r="AL61" s="250" t="s">
        <v>1636</v>
      </c>
      <c r="AM61" s="250" t="s">
        <v>1636</v>
      </c>
      <c r="AN61" s="250">
        <v>19</v>
      </c>
      <c r="AO61" s="176"/>
      <c r="AP61" s="176"/>
      <c r="AQ61" s="250" t="s">
        <v>330</v>
      </c>
      <c r="AR61" s="176"/>
    </row>
    <row r="62" spans="1:44" s="157" customFormat="1" ht="63.75">
      <c r="A62" s="152"/>
      <c r="B62" s="93" t="s">
        <v>1639</v>
      </c>
      <c r="C62" s="290">
        <v>2.93</v>
      </c>
      <c r="D62" s="290"/>
      <c r="E62" s="289">
        <v>2.93</v>
      </c>
      <c r="F62" s="289"/>
      <c r="G62" s="291"/>
      <c r="H62" s="291"/>
      <c r="I62" s="291"/>
      <c r="J62" s="291">
        <v>0.21</v>
      </c>
      <c r="K62" s="291"/>
      <c r="L62" s="291"/>
      <c r="M62" s="291"/>
      <c r="N62" s="291">
        <v>0.6</v>
      </c>
      <c r="O62" s="291"/>
      <c r="P62" s="291">
        <v>0.01</v>
      </c>
      <c r="Q62" s="291">
        <v>0.32</v>
      </c>
      <c r="R62" s="291"/>
      <c r="S62" s="2175"/>
      <c r="T62" s="291"/>
      <c r="U62" s="291">
        <v>1.48</v>
      </c>
      <c r="V62" s="291"/>
      <c r="W62" s="2187"/>
      <c r="X62" s="2187"/>
      <c r="Y62" s="291"/>
      <c r="Z62" s="2187"/>
      <c r="AA62" s="291"/>
      <c r="AB62" s="291"/>
      <c r="AC62" s="291">
        <v>0.01</v>
      </c>
      <c r="AD62" s="2187"/>
      <c r="AE62" s="291"/>
      <c r="AF62" s="291">
        <v>0.3</v>
      </c>
      <c r="AG62" s="155" t="s">
        <v>1640</v>
      </c>
      <c r="AH62" s="250"/>
      <c r="AI62" s="250" t="s">
        <v>25</v>
      </c>
      <c r="AJ62" s="250"/>
      <c r="AK62" s="250"/>
      <c r="AL62" s="250" t="s">
        <v>1636</v>
      </c>
      <c r="AM62" s="250" t="s">
        <v>1636</v>
      </c>
      <c r="AN62" s="250">
        <v>19</v>
      </c>
      <c r="AO62" s="176"/>
      <c r="AP62" s="176"/>
      <c r="AQ62" s="250" t="s">
        <v>330</v>
      </c>
      <c r="AR62" s="176"/>
    </row>
    <row r="63" spans="1:44" s="157" customFormat="1" ht="38.25">
      <c r="A63" s="152"/>
      <c r="B63" s="93" t="s">
        <v>1641</v>
      </c>
      <c r="C63" s="290">
        <v>0.5</v>
      </c>
      <c r="D63" s="290"/>
      <c r="E63" s="289">
        <v>0.5</v>
      </c>
      <c r="F63" s="289"/>
      <c r="G63" s="291"/>
      <c r="H63" s="291"/>
      <c r="I63" s="291"/>
      <c r="J63" s="291">
        <v>0.5</v>
      </c>
      <c r="K63" s="291"/>
      <c r="L63" s="291"/>
      <c r="M63" s="291"/>
      <c r="N63" s="291"/>
      <c r="O63" s="291"/>
      <c r="P63" s="291"/>
      <c r="Q63" s="291"/>
      <c r="R63" s="291"/>
      <c r="S63" s="2175"/>
      <c r="T63" s="291"/>
      <c r="U63" s="291"/>
      <c r="V63" s="291"/>
      <c r="W63" s="2187"/>
      <c r="X63" s="2187"/>
      <c r="Y63" s="291"/>
      <c r="Z63" s="2187"/>
      <c r="AA63" s="291"/>
      <c r="AB63" s="291"/>
      <c r="AC63" s="291"/>
      <c r="AD63" s="2187"/>
      <c r="AE63" s="291"/>
      <c r="AF63" s="291"/>
      <c r="AG63" s="155" t="s">
        <v>1257</v>
      </c>
      <c r="AH63" s="250"/>
      <c r="AI63" s="250" t="s">
        <v>25</v>
      </c>
      <c r="AJ63" s="250"/>
      <c r="AK63" s="250"/>
      <c r="AL63" s="250" t="s">
        <v>1636</v>
      </c>
      <c r="AM63" s="250" t="s">
        <v>1636</v>
      </c>
      <c r="AN63" s="250">
        <v>19</v>
      </c>
      <c r="AO63" s="176"/>
      <c r="AP63" s="176"/>
      <c r="AQ63" s="250" t="s">
        <v>330</v>
      </c>
      <c r="AR63" s="176"/>
    </row>
    <row r="64" spans="1:44" s="157" customFormat="1" ht="38.25">
      <c r="A64" s="152"/>
      <c r="B64" s="93" t="s">
        <v>1642</v>
      </c>
      <c r="C64" s="290">
        <v>1.5</v>
      </c>
      <c r="D64" s="290"/>
      <c r="E64" s="289">
        <v>1.5</v>
      </c>
      <c r="F64" s="289"/>
      <c r="G64" s="291"/>
      <c r="H64" s="291"/>
      <c r="I64" s="291"/>
      <c r="J64" s="291">
        <v>0.5</v>
      </c>
      <c r="K64" s="291">
        <v>0.2</v>
      </c>
      <c r="L64" s="291"/>
      <c r="M64" s="291"/>
      <c r="N64" s="291"/>
      <c r="O64" s="291"/>
      <c r="P64" s="291"/>
      <c r="Q64" s="291"/>
      <c r="R64" s="291"/>
      <c r="S64" s="2175"/>
      <c r="T64" s="291"/>
      <c r="U64" s="291">
        <v>0.8</v>
      </c>
      <c r="V64" s="291"/>
      <c r="W64" s="2187"/>
      <c r="X64" s="2187"/>
      <c r="Y64" s="291"/>
      <c r="Z64" s="2187"/>
      <c r="AA64" s="291"/>
      <c r="AB64" s="291"/>
      <c r="AC64" s="291"/>
      <c r="AD64" s="2187"/>
      <c r="AE64" s="291"/>
      <c r="AF64" s="291"/>
      <c r="AG64" s="155" t="s">
        <v>1257</v>
      </c>
      <c r="AH64" s="250"/>
      <c r="AI64" s="250" t="s">
        <v>25</v>
      </c>
      <c r="AJ64" s="250"/>
      <c r="AK64" s="250"/>
      <c r="AL64" s="250" t="s">
        <v>1636</v>
      </c>
      <c r="AM64" s="250" t="s">
        <v>1636</v>
      </c>
      <c r="AN64" s="250">
        <v>19</v>
      </c>
      <c r="AO64" s="176"/>
      <c r="AP64" s="176"/>
      <c r="AQ64" s="250" t="s">
        <v>330</v>
      </c>
      <c r="AR64" s="176"/>
    </row>
    <row r="65" spans="1:44" s="157" customFormat="1" ht="25.5">
      <c r="A65" s="152"/>
      <c r="B65" s="93" t="s">
        <v>1643</v>
      </c>
      <c r="C65" s="290">
        <v>0.01</v>
      </c>
      <c r="D65" s="290"/>
      <c r="E65" s="289">
        <v>0.01</v>
      </c>
      <c r="F65" s="289"/>
      <c r="G65" s="291"/>
      <c r="H65" s="291"/>
      <c r="I65" s="291"/>
      <c r="J65" s="291"/>
      <c r="K65" s="291"/>
      <c r="L65" s="291"/>
      <c r="M65" s="291"/>
      <c r="N65" s="291"/>
      <c r="O65" s="291"/>
      <c r="P65" s="291"/>
      <c r="Q65" s="291"/>
      <c r="R65" s="291"/>
      <c r="S65" s="2175"/>
      <c r="T65" s="291"/>
      <c r="U65" s="291">
        <v>0.01</v>
      </c>
      <c r="V65" s="291"/>
      <c r="W65" s="2187"/>
      <c r="X65" s="2187"/>
      <c r="Y65" s="291"/>
      <c r="Z65" s="2187"/>
      <c r="AA65" s="291"/>
      <c r="AB65" s="291"/>
      <c r="AC65" s="291"/>
      <c r="AD65" s="2187"/>
      <c r="AE65" s="291"/>
      <c r="AF65" s="291"/>
      <c r="AG65" s="155" t="s">
        <v>1263</v>
      </c>
      <c r="AH65" s="250"/>
      <c r="AI65" s="250" t="s">
        <v>25</v>
      </c>
      <c r="AJ65" s="250"/>
      <c r="AK65" s="250"/>
      <c r="AL65" s="250" t="s">
        <v>1636</v>
      </c>
      <c r="AM65" s="250" t="s">
        <v>1636</v>
      </c>
      <c r="AN65" s="250">
        <v>19</v>
      </c>
      <c r="AO65" s="176"/>
      <c r="AP65" s="176"/>
      <c r="AQ65" s="250" t="s">
        <v>330</v>
      </c>
      <c r="AR65" s="176"/>
    </row>
    <row r="66" spans="1:44" s="157" customFormat="1" ht="63.75">
      <c r="A66" s="152"/>
      <c r="B66" s="93" t="s">
        <v>1644</v>
      </c>
      <c r="C66" s="290">
        <v>15.12</v>
      </c>
      <c r="D66" s="290">
        <v>1.1499999999999999</v>
      </c>
      <c r="E66" s="289">
        <v>13.97</v>
      </c>
      <c r="F66" s="289"/>
      <c r="G66" s="291">
        <v>4.5999999999999996</v>
      </c>
      <c r="H66" s="291">
        <v>4.5999999999999996</v>
      </c>
      <c r="I66" s="291"/>
      <c r="J66" s="291">
        <v>0.56999999999999995</v>
      </c>
      <c r="K66" s="291">
        <v>0.1</v>
      </c>
      <c r="L66" s="291">
        <v>3.7</v>
      </c>
      <c r="M66" s="291"/>
      <c r="N66" s="291"/>
      <c r="O66" s="291"/>
      <c r="P66" s="291"/>
      <c r="Q66" s="291"/>
      <c r="R66" s="291">
        <v>0.4</v>
      </c>
      <c r="S66" s="2175"/>
      <c r="T66" s="291">
        <v>1.6</v>
      </c>
      <c r="U66" s="291">
        <v>0.05</v>
      </c>
      <c r="V66" s="291"/>
      <c r="W66" s="2187"/>
      <c r="X66" s="2187"/>
      <c r="Y66" s="291">
        <v>1.17</v>
      </c>
      <c r="Z66" s="2187"/>
      <c r="AA66" s="291">
        <v>0.01</v>
      </c>
      <c r="AB66" s="291"/>
      <c r="AC66" s="291"/>
      <c r="AD66" s="2187"/>
      <c r="AE66" s="291">
        <v>2.2000000000000002</v>
      </c>
      <c r="AF66" s="291">
        <v>0.72</v>
      </c>
      <c r="AG66" s="155" t="s">
        <v>1645</v>
      </c>
      <c r="AH66" s="250"/>
      <c r="AI66" s="250" t="s">
        <v>25</v>
      </c>
      <c r="AJ66" s="250"/>
      <c r="AK66" s="250"/>
      <c r="AL66" s="250" t="s">
        <v>1636</v>
      </c>
      <c r="AM66" s="250" t="s">
        <v>1636</v>
      </c>
      <c r="AN66" s="250">
        <v>19</v>
      </c>
      <c r="AO66" s="176"/>
      <c r="AP66" s="176"/>
      <c r="AQ66" s="250" t="s">
        <v>330</v>
      </c>
      <c r="AR66" s="176"/>
    </row>
    <row r="67" spans="1:44" s="157" customFormat="1" ht="25.5">
      <c r="A67" s="152"/>
      <c r="B67" s="93" t="s">
        <v>1646</v>
      </c>
      <c r="C67" s="290">
        <v>2.64</v>
      </c>
      <c r="D67" s="290"/>
      <c r="E67" s="289">
        <v>2.64</v>
      </c>
      <c r="F67" s="289"/>
      <c r="G67" s="291">
        <v>0.5</v>
      </c>
      <c r="H67" s="291">
        <v>0.5</v>
      </c>
      <c r="I67" s="291"/>
      <c r="J67" s="291">
        <v>0.5</v>
      </c>
      <c r="K67" s="291"/>
      <c r="L67" s="291"/>
      <c r="M67" s="291"/>
      <c r="N67" s="291">
        <v>0.05</v>
      </c>
      <c r="O67" s="291"/>
      <c r="P67" s="291"/>
      <c r="Q67" s="291">
        <v>0.4</v>
      </c>
      <c r="R67" s="291"/>
      <c r="S67" s="2175"/>
      <c r="T67" s="291"/>
      <c r="U67" s="291">
        <v>1.0900000000000001</v>
      </c>
      <c r="V67" s="291"/>
      <c r="W67" s="2187"/>
      <c r="X67" s="2187"/>
      <c r="Y67" s="291"/>
      <c r="Z67" s="2187"/>
      <c r="AA67" s="291"/>
      <c r="AB67" s="291"/>
      <c r="AC67" s="291"/>
      <c r="AD67" s="2187"/>
      <c r="AE67" s="291">
        <v>0.1</v>
      </c>
      <c r="AF67" s="291"/>
      <c r="AG67" s="155" t="s">
        <v>1263</v>
      </c>
      <c r="AH67" s="250"/>
      <c r="AI67" s="250" t="s">
        <v>25</v>
      </c>
      <c r="AJ67" s="250"/>
      <c r="AK67" s="250"/>
      <c r="AL67" s="250" t="s">
        <v>1636</v>
      </c>
      <c r="AM67" s="250" t="s">
        <v>1636</v>
      </c>
      <c r="AN67" s="250">
        <v>19</v>
      </c>
      <c r="AO67" s="176"/>
      <c r="AP67" s="176"/>
      <c r="AQ67" s="250" t="s">
        <v>330</v>
      </c>
      <c r="AR67" s="176"/>
    </row>
    <row r="68" spans="1:44" s="168" customFormat="1" ht="40.5">
      <c r="A68" s="200" t="s">
        <v>1647</v>
      </c>
      <c r="B68" s="201" t="s">
        <v>1648</v>
      </c>
      <c r="C68" s="288"/>
      <c r="D68" s="288"/>
      <c r="E68" s="288"/>
      <c r="F68" s="288"/>
      <c r="G68" s="288"/>
      <c r="H68" s="288"/>
      <c r="I68" s="288"/>
      <c r="J68" s="288"/>
      <c r="K68" s="288"/>
      <c r="L68" s="288"/>
      <c r="M68" s="288">
        <f>SUM(M69:M77)</f>
        <v>0</v>
      </c>
      <c r="N68" s="288"/>
      <c r="O68" s="288">
        <f>SUM(O69:O77)</f>
        <v>0</v>
      </c>
      <c r="P68" s="288"/>
      <c r="Q68" s="288"/>
      <c r="R68" s="288"/>
      <c r="S68" s="2174">
        <f>SUM(S69:S77)</f>
        <v>0</v>
      </c>
      <c r="T68" s="288"/>
      <c r="U68" s="288"/>
      <c r="V68" s="288"/>
      <c r="W68" s="2186">
        <f>SUM(W69:W77)</f>
        <v>0</v>
      </c>
      <c r="X68" s="2186">
        <f>SUM(X69:X77)</f>
        <v>0</v>
      </c>
      <c r="Y68" s="288"/>
      <c r="Z68" s="2186">
        <f>SUM(Z69:Z77)</f>
        <v>0</v>
      </c>
      <c r="AA68" s="288"/>
      <c r="AB68" s="288"/>
      <c r="AC68" s="288"/>
      <c r="AD68" s="2186">
        <f>SUM(AD69:AD77)</f>
        <v>0</v>
      </c>
      <c r="AE68" s="288"/>
      <c r="AF68" s="288"/>
      <c r="AG68" s="202"/>
      <c r="AH68" s="250"/>
      <c r="AI68" s="44"/>
      <c r="AJ68" s="250"/>
      <c r="AK68" s="250"/>
      <c r="AL68" s="44"/>
      <c r="AM68" s="44"/>
      <c r="AN68" s="44"/>
      <c r="AO68" s="44"/>
      <c r="AP68" s="44"/>
      <c r="AQ68" s="44"/>
      <c r="AR68" s="44"/>
    </row>
    <row r="69" spans="1:44" s="157" customFormat="1" ht="47.25" customHeight="1">
      <c r="A69" s="169">
        <v>1</v>
      </c>
      <c r="B69" s="165" t="s">
        <v>574</v>
      </c>
      <c r="C69" s="290">
        <v>0.2</v>
      </c>
      <c r="D69" s="290"/>
      <c r="E69" s="290">
        <v>0.2</v>
      </c>
      <c r="F69" s="290"/>
      <c r="G69" s="291">
        <v>0</v>
      </c>
      <c r="H69" s="291"/>
      <c r="I69" s="291">
        <f t="shared" ref="I69:I77" si="1">G69-H69</f>
        <v>0</v>
      </c>
      <c r="J69" s="291">
        <v>0.1</v>
      </c>
      <c r="K69" s="291"/>
      <c r="L69" s="291"/>
      <c r="M69" s="291"/>
      <c r="N69" s="291"/>
      <c r="O69" s="291"/>
      <c r="P69" s="291"/>
      <c r="Q69" s="291"/>
      <c r="R69" s="291">
        <v>0</v>
      </c>
      <c r="S69" s="2175"/>
      <c r="T69" s="291">
        <v>0</v>
      </c>
      <c r="U69" s="291">
        <v>0.1</v>
      </c>
      <c r="V69" s="291"/>
      <c r="W69" s="2187"/>
      <c r="X69" s="2187"/>
      <c r="Y69" s="291"/>
      <c r="Z69" s="2187"/>
      <c r="AA69" s="291"/>
      <c r="AB69" s="291"/>
      <c r="AC69" s="291"/>
      <c r="AD69" s="2187"/>
      <c r="AE69" s="291"/>
      <c r="AF69" s="291"/>
      <c r="AG69" s="170" t="s">
        <v>1256</v>
      </c>
      <c r="AH69" s="250" t="s">
        <v>1649</v>
      </c>
      <c r="AI69" s="250" t="s">
        <v>26</v>
      </c>
      <c r="AJ69" s="250" t="s">
        <v>1650</v>
      </c>
      <c r="AK69" s="250" t="s">
        <v>330</v>
      </c>
      <c r="AL69" s="250">
        <v>2019</v>
      </c>
      <c r="AM69" s="250">
        <v>2019</v>
      </c>
      <c r="AN69" s="250">
        <v>28</v>
      </c>
      <c r="AO69" s="250" t="s">
        <v>1651</v>
      </c>
      <c r="AP69" s="250"/>
      <c r="AQ69" s="250" t="s">
        <v>330</v>
      </c>
      <c r="AR69" s="250"/>
    </row>
    <row r="70" spans="1:44" ht="21" customHeight="1">
      <c r="A70" s="2387">
        <v>2</v>
      </c>
      <c r="B70" s="2388" t="s">
        <v>571</v>
      </c>
      <c r="C70" s="290">
        <v>0.6</v>
      </c>
      <c r="D70" s="290"/>
      <c r="E70" s="290">
        <v>0.6</v>
      </c>
      <c r="F70" s="290"/>
      <c r="G70" s="291">
        <v>0.3</v>
      </c>
      <c r="H70" s="291"/>
      <c r="I70" s="291">
        <f t="shared" si="1"/>
        <v>0.3</v>
      </c>
      <c r="J70" s="291"/>
      <c r="K70" s="291"/>
      <c r="L70" s="291">
        <v>0.3</v>
      </c>
      <c r="M70" s="291"/>
      <c r="N70" s="291"/>
      <c r="O70" s="291"/>
      <c r="P70" s="291"/>
      <c r="Q70" s="291"/>
      <c r="R70" s="291">
        <v>0</v>
      </c>
      <c r="S70" s="2175"/>
      <c r="T70" s="291"/>
      <c r="U70" s="291"/>
      <c r="V70" s="291"/>
      <c r="W70" s="2187"/>
      <c r="X70" s="2187"/>
      <c r="Y70" s="291"/>
      <c r="Z70" s="2187"/>
      <c r="AA70" s="291"/>
      <c r="AB70" s="291"/>
      <c r="AC70" s="291"/>
      <c r="AD70" s="2187"/>
      <c r="AE70" s="291"/>
      <c r="AF70" s="291"/>
      <c r="AG70" s="170" t="s">
        <v>1260</v>
      </c>
      <c r="AH70" s="250"/>
      <c r="AI70" s="250" t="s">
        <v>26</v>
      </c>
      <c r="AJ70" s="250" t="s">
        <v>1537</v>
      </c>
      <c r="AK70" s="250" t="s">
        <v>330</v>
      </c>
      <c r="AL70" s="250">
        <v>2018</v>
      </c>
      <c r="AM70" s="250">
        <v>2018</v>
      </c>
      <c r="AN70" s="250">
        <v>28</v>
      </c>
      <c r="AO70" s="2389" t="s">
        <v>1652</v>
      </c>
      <c r="AP70" s="2389"/>
      <c r="AQ70" s="250" t="s">
        <v>333</v>
      </c>
      <c r="AR70" s="2389"/>
    </row>
    <row r="71" spans="1:44" ht="21" customHeight="1">
      <c r="A71" s="2387"/>
      <c r="B71" s="2388"/>
      <c r="C71" s="290">
        <v>0.6</v>
      </c>
      <c r="D71" s="290"/>
      <c r="E71" s="290">
        <v>0.6</v>
      </c>
      <c r="F71" s="290"/>
      <c r="G71" s="291"/>
      <c r="H71" s="291"/>
      <c r="I71" s="291"/>
      <c r="J71" s="291">
        <v>0.36</v>
      </c>
      <c r="K71" s="291"/>
      <c r="L71" s="291"/>
      <c r="M71" s="291"/>
      <c r="N71" s="291"/>
      <c r="O71" s="291"/>
      <c r="P71" s="291"/>
      <c r="Q71" s="291"/>
      <c r="R71" s="291">
        <v>0.24</v>
      </c>
      <c r="S71" s="2175"/>
      <c r="T71" s="291"/>
      <c r="U71" s="291"/>
      <c r="V71" s="291"/>
      <c r="W71" s="2187"/>
      <c r="X71" s="2187"/>
      <c r="Y71" s="291"/>
      <c r="Z71" s="2187"/>
      <c r="AA71" s="291"/>
      <c r="AB71" s="291"/>
      <c r="AC71" s="291"/>
      <c r="AD71" s="2187"/>
      <c r="AE71" s="291"/>
      <c r="AF71" s="291"/>
      <c r="AG71" s="170" t="s">
        <v>575</v>
      </c>
      <c r="AH71" s="250"/>
      <c r="AI71" s="250" t="s">
        <v>26</v>
      </c>
      <c r="AJ71" s="250" t="s">
        <v>1537</v>
      </c>
      <c r="AK71" s="250" t="s">
        <v>330</v>
      </c>
      <c r="AL71" s="250">
        <v>2018</v>
      </c>
      <c r="AM71" s="250">
        <v>2018</v>
      </c>
      <c r="AN71" s="250">
        <v>28</v>
      </c>
      <c r="AO71" s="2389"/>
      <c r="AP71" s="2389"/>
      <c r="AQ71" s="250" t="s">
        <v>330</v>
      </c>
      <c r="AR71" s="2389"/>
    </row>
    <row r="72" spans="1:44" ht="21" customHeight="1">
      <c r="A72" s="2387"/>
      <c r="B72" s="2388"/>
      <c r="C72" s="290">
        <v>0.53</v>
      </c>
      <c r="D72" s="290"/>
      <c r="E72" s="290">
        <v>0.53</v>
      </c>
      <c r="F72" s="290"/>
      <c r="G72" s="290">
        <v>0.53</v>
      </c>
      <c r="H72" s="290">
        <v>0.53</v>
      </c>
      <c r="I72" s="291"/>
      <c r="J72" s="291"/>
      <c r="K72" s="291"/>
      <c r="L72" s="291"/>
      <c r="M72" s="291"/>
      <c r="N72" s="291"/>
      <c r="O72" s="291"/>
      <c r="P72" s="291"/>
      <c r="Q72" s="291"/>
      <c r="R72" s="291"/>
      <c r="S72" s="2175"/>
      <c r="T72" s="291"/>
      <c r="U72" s="291"/>
      <c r="V72" s="291"/>
      <c r="W72" s="2187"/>
      <c r="X72" s="2187"/>
      <c r="Y72" s="291"/>
      <c r="Z72" s="2187"/>
      <c r="AA72" s="291"/>
      <c r="AB72" s="291"/>
      <c r="AC72" s="291"/>
      <c r="AD72" s="2187"/>
      <c r="AE72" s="291"/>
      <c r="AF72" s="291"/>
      <c r="AG72" s="170" t="s">
        <v>1267</v>
      </c>
      <c r="AH72" s="250"/>
      <c r="AI72" s="250" t="s">
        <v>26</v>
      </c>
      <c r="AJ72" s="250" t="s">
        <v>1537</v>
      </c>
      <c r="AK72" s="250" t="s">
        <v>330</v>
      </c>
      <c r="AL72" s="250">
        <v>2018</v>
      </c>
      <c r="AM72" s="250">
        <v>2018</v>
      </c>
      <c r="AN72" s="250">
        <v>28</v>
      </c>
      <c r="AO72" s="2389"/>
      <c r="AP72" s="2389"/>
      <c r="AQ72" s="250" t="s">
        <v>330</v>
      </c>
      <c r="AR72" s="2389"/>
    </row>
    <row r="73" spans="1:44" ht="38.25">
      <c r="A73" s="169">
        <v>3</v>
      </c>
      <c r="B73" s="165" t="s">
        <v>1653</v>
      </c>
      <c r="C73" s="290">
        <v>0.21</v>
      </c>
      <c r="D73" s="290"/>
      <c r="E73" s="290">
        <v>0.21</v>
      </c>
      <c r="F73" s="290"/>
      <c r="G73" s="291">
        <v>0</v>
      </c>
      <c r="H73" s="291"/>
      <c r="I73" s="291">
        <f t="shared" si="1"/>
        <v>0</v>
      </c>
      <c r="J73" s="291">
        <v>0.21</v>
      </c>
      <c r="K73" s="291"/>
      <c r="L73" s="291"/>
      <c r="M73" s="291"/>
      <c r="N73" s="291"/>
      <c r="O73" s="291"/>
      <c r="P73" s="291"/>
      <c r="Q73" s="291"/>
      <c r="R73" s="291">
        <v>0</v>
      </c>
      <c r="S73" s="2175"/>
      <c r="T73" s="291"/>
      <c r="U73" s="291"/>
      <c r="V73" s="291"/>
      <c r="W73" s="2187"/>
      <c r="X73" s="2187"/>
      <c r="Y73" s="291"/>
      <c r="Z73" s="2187"/>
      <c r="AA73" s="291"/>
      <c r="AB73" s="291"/>
      <c r="AC73" s="291"/>
      <c r="AD73" s="2187"/>
      <c r="AE73" s="291"/>
      <c r="AF73" s="291"/>
      <c r="AG73" s="170" t="s">
        <v>72</v>
      </c>
      <c r="AH73" s="250" t="s">
        <v>1654</v>
      </c>
      <c r="AI73" s="250" t="s">
        <v>26</v>
      </c>
      <c r="AJ73" s="250" t="s">
        <v>1597</v>
      </c>
      <c r="AK73" s="250" t="s">
        <v>330</v>
      </c>
      <c r="AL73" s="250">
        <v>2019</v>
      </c>
      <c r="AM73" s="250">
        <v>2019</v>
      </c>
      <c r="AN73" s="250">
        <v>28</v>
      </c>
      <c r="AO73" s="250" t="s">
        <v>1655</v>
      </c>
      <c r="AP73" s="250"/>
      <c r="AQ73" s="250" t="s">
        <v>330</v>
      </c>
      <c r="AR73" s="250"/>
    </row>
    <row r="74" spans="1:44" ht="25.5">
      <c r="A74" s="169">
        <v>4</v>
      </c>
      <c r="B74" s="172" t="s">
        <v>551</v>
      </c>
      <c r="C74" s="181">
        <v>3.0100000000000002</v>
      </c>
      <c r="D74" s="291">
        <v>1.58</v>
      </c>
      <c r="E74" s="291">
        <v>1.43</v>
      </c>
      <c r="F74" s="291"/>
      <c r="G74" s="291">
        <v>3.01</v>
      </c>
      <c r="H74" s="291">
        <f>G74-I74</f>
        <v>2.38</v>
      </c>
      <c r="I74" s="291">
        <v>0.63</v>
      </c>
      <c r="J74" s="291"/>
      <c r="K74" s="291"/>
      <c r="L74" s="291"/>
      <c r="M74" s="291"/>
      <c r="N74" s="291"/>
      <c r="O74" s="291"/>
      <c r="P74" s="291"/>
      <c r="Q74" s="291"/>
      <c r="R74" s="291"/>
      <c r="S74" s="2175"/>
      <c r="T74" s="291"/>
      <c r="U74" s="291"/>
      <c r="V74" s="291"/>
      <c r="W74" s="2187"/>
      <c r="X74" s="2187"/>
      <c r="Y74" s="291"/>
      <c r="Z74" s="2187"/>
      <c r="AA74" s="291"/>
      <c r="AB74" s="291"/>
      <c r="AC74" s="291"/>
      <c r="AD74" s="2187"/>
      <c r="AE74" s="291"/>
      <c r="AF74" s="291"/>
      <c r="AG74" s="170" t="s">
        <v>72</v>
      </c>
      <c r="AH74" s="250" t="s">
        <v>1656</v>
      </c>
      <c r="AI74" s="250" t="s">
        <v>26</v>
      </c>
      <c r="AJ74" s="173" t="s">
        <v>1597</v>
      </c>
      <c r="AK74" s="173" t="s">
        <v>1554</v>
      </c>
      <c r="AL74" s="250">
        <v>2017</v>
      </c>
      <c r="AM74" s="250">
        <v>2020</v>
      </c>
      <c r="AN74" s="250">
        <v>27</v>
      </c>
      <c r="AO74" s="173" t="s">
        <v>1657</v>
      </c>
      <c r="AP74" s="173"/>
      <c r="AQ74" s="250" t="s">
        <v>330</v>
      </c>
      <c r="AR74" s="173"/>
    </row>
    <row r="75" spans="1:44" ht="43.5" customHeight="1">
      <c r="A75" s="169">
        <v>5</v>
      </c>
      <c r="B75" s="165" t="s">
        <v>570</v>
      </c>
      <c r="C75" s="290">
        <v>0.5</v>
      </c>
      <c r="D75" s="290"/>
      <c r="E75" s="290">
        <v>0.5</v>
      </c>
      <c r="F75" s="290"/>
      <c r="G75" s="291">
        <v>0.5</v>
      </c>
      <c r="H75" s="291">
        <v>0.5</v>
      </c>
      <c r="I75" s="291">
        <f t="shared" si="1"/>
        <v>0</v>
      </c>
      <c r="J75" s="291"/>
      <c r="K75" s="291"/>
      <c r="L75" s="291"/>
      <c r="M75" s="291"/>
      <c r="N75" s="291"/>
      <c r="O75" s="291"/>
      <c r="P75" s="291"/>
      <c r="Q75" s="291"/>
      <c r="R75" s="291">
        <v>0</v>
      </c>
      <c r="S75" s="2175"/>
      <c r="T75" s="291"/>
      <c r="U75" s="291"/>
      <c r="V75" s="291"/>
      <c r="W75" s="2187"/>
      <c r="X75" s="2187"/>
      <c r="Y75" s="291"/>
      <c r="Z75" s="2187"/>
      <c r="AA75" s="291"/>
      <c r="AB75" s="291"/>
      <c r="AC75" s="291"/>
      <c r="AD75" s="2187"/>
      <c r="AE75" s="291"/>
      <c r="AF75" s="291"/>
      <c r="AG75" s="170" t="s">
        <v>1267</v>
      </c>
      <c r="AH75" s="250"/>
      <c r="AI75" s="250" t="s">
        <v>26</v>
      </c>
      <c r="AJ75" s="250" t="s">
        <v>1604</v>
      </c>
      <c r="AK75" s="250" t="s">
        <v>330</v>
      </c>
      <c r="AL75" s="250">
        <v>2019</v>
      </c>
      <c r="AM75" s="250">
        <v>2019</v>
      </c>
      <c r="AN75" s="250">
        <v>28</v>
      </c>
      <c r="AO75" s="250" t="s">
        <v>1658</v>
      </c>
      <c r="AP75" s="250"/>
      <c r="AQ75" s="250" t="s">
        <v>1512</v>
      </c>
      <c r="AR75" s="250"/>
    </row>
    <row r="76" spans="1:44" ht="36" customHeight="1">
      <c r="A76" s="169">
        <v>6</v>
      </c>
      <c r="B76" s="165" t="s">
        <v>1659</v>
      </c>
      <c r="C76" s="290">
        <v>0.13</v>
      </c>
      <c r="D76" s="290"/>
      <c r="E76" s="290">
        <v>0.13</v>
      </c>
      <c r="F76" s="290"/>
      <c r="G76" s="291">
        <v>0.13</v>
      </c>
      <c r="H76" s="291">
        <v>0</v>
      </c>
      <c r="I76" s="291">
        <f t="shared" si="1"/>
        <v>0.13</v>
      </c>
      <c r="J76" s="291">
        <v>0</v>
      </c>
      <c r="K76" s="291"/>
      <c r="L76" s="291">
        <v>0</v>
      </c>
      <c r="M76" s="291"/>
      <c r="N76" s="291"/>
      <c r="O76" s="291"/>
      <c r="P76" s="291"/>
      <c r="Q76" s="291"/>
      <c r="R76" s="291">
        <v>0</v>
      </c>
      <c r="S76" s="2175"/>
      <c r="T76" s="291"/>
      <c r="U76" s="291"/>
      <c r="V76" s="291"/>
      <c r="W76" s="2187"/>
      <c r="X76" s="2187"/>
      <c r="Y76" s="291"/>
      <c r="Z76" s="2187"/>
      <c r="AA76" s="291"/>
      <c r="AB76" s="291"/>
      <c r="AC76" s="291"/>
      <c r="AD76" s="2187"/>
      <c r="AE76" s="291"/>
      <c r="AF76" s="291">
        <v>0</v>
      </c>
      <c r="AG76" s="170" t="s">
        <v>1269</v>
      </c>
      <c r="AH76" s="250" t="s">
        <v>1660</v>
      </c>
      <c r="AI76" s="250" t="s">
        <v>26</v>
      </c>
      <c r="AJ76" s="250" t="s">
        <v>1661</v>
      </c>
      <c r="AK76" s="250" t="s">
        <v>330</v>
      </c>
      <c r="AL76" s="250">
        <v>2019</v>
      </c>
      <c r="AM76" s="250">
        <v>2019</v>
      </c>
      <c r="AN76" s="250">
        <v>28</v>
      </c>
      <c r="AO76" s="250" t="s">
        <v>1662</v>
      </c>
      <c r="AP76" s="250"/>
      <c r="AQ76" s="250" t="s">
        <v>330</v>
      </c>
      <c r="AR76" s="250"/>
    </row>
    <row r="77" spans="1:44" ht="45" customHeight="1">
      <c r="A77" s="169">
        <v>7</v>
      </c>
      <c r="B77" s="174" t="s">
        <v>572</v>
      </c>
      <c r="C77" s="289">
        <v>0.21000000000000002</v>
      </c>
      <c r="D77" s="289"/>
      <c r="E77" s="289">
        <v>0.21000000000000002</v>
      </c>
      <c r="F77" s="289"/>
      <c r="G77" s="291">
        <v>0.01</v>
      </c>
      <c r="H77" s="291">
        <v>0.01</v>
      </c>
      <c r="I77" s="291">
        <f t="shared" si="1"/>
        <v>0</v>
      </c>
      <c r="J77" s="291">
        <v>0.2</v>
      </c>
      <c r="K77" s="291">
        <v>0</v>
      </c>
      <c r="L77" s="291"/>
      <c r="M77" s="291"/>
      <c r="N77" s="291"/>
      <c r="O77" s="291"/>
      <c r="P77" s="291"/>
      <c r="Q77" s="291"/>
      <c r="R77" s="291">
        <v>0</v>
      </c>
      <c r="S77" s="2175"/>
      <c r="T77" s="291">
        <v>0</v>
      </c>
      <c r="U77" s="291"/>
      <c r="V77" s="291"/>
      <c r="W77" s="2187"/>
      <c r="X77" s="2187"/>
      <c r="Y77" s="291"/>
      <c r="Z77" s="2187"/>
      <c r="AA77" s="291">
        <v>0</v>
      </c>
      <c r="AB77" s="291"/>
      <c r="AC77" s="291"/>
      <c r="AD77" s="2187"/>
      <c r="AE77" s="291"/>
      <c r="AF77" s="291"/>
      <c r="AG77" s="155" t="s">
        <v>1270</v>
      </c>
      <c r="AH77" s="250" t="s">
        <v>1663</v>
      </c>
      <c r="AI77" s="250" t="s">
        <v>26</v>
      </c>
      <c r="AJ77" s="250" t="s">
        <v>1611</v>
      </c>
      <c r="AK77" s="250" t="s">
        <v>330</v>
      </c>
      <c r="AL77" s="250">
        <v>2019</v>
      </c>
      <c r="AM77" s="250">
        <v>2019</v>
      </c>
      <c r="AN77" s="250">
        <v>28</v>
      </c>
      <c r="AO77" s="250" t="s">
        <v>1664</v>
      </c>
      <c r="AP77" s="250"/>
      <c r="AQ77" s="250" t="s">
        <v>330</v>
      </c>
      <c r="AR77" s="250"/>
    </row>
    <row r="78" spans="1:44" s="150" customFormat="1" ht="27">
      <c r="A78" s="200" t="s">
        <v>1665</v>
      </c>
      <c r="B78" s="201" t="s">
        <v>689</v>
      </c>
      <c r="C78" s="288"/>
      <c r="D78" s="288"/>
      <c r="E78" s="288"/>
      <c r="F78" s="288"/>
      <c r="G78" s="288"/>
      <c r="H78" s="288"/>
      <c r="I78" s="288"/>
      <c r="J78" s="288"/>
      <c r="K78" s="288"/>
      <c r="L78" s="288"/>
      <c r="M78" s="288">
        <f>SUM(M79:M94)</f>
        <v>0</v>
      </c>
      <c r="N78" s="288"/>
      <c r="O78" s="288">
        <f>SUM(O79:O94)</f>
        <v>0</v>
      </c>
      <c r="P78" s="288"/>
      <c r="Q78" s="288"/>
      <c r="R78" s="288"/>
      <c r="S78" s="2174">
        <f>SUM(S79:S94)</f>
        <v>0</v>
      </c>
      <c r="T78" s="288"/>
      <c r="U78" s="288"/>
      <c r="V78" s="288"/>
      <c r="W78" s="2186">
        <f>SUM(W79:W94)</f>
        <v>0</v>
      </c>
      <c r="X78" s="2186">
        <f>SUM(X79:X94)</f>
        <v>0</v>
      </c>
      <c r="Y78" s="288"/>
      <c r="Z78" s="2186">
        <f>SUM(Z79:Z94)</f>
        <v>0</v>
      </c>
      <c r="AA78" s="288"/>
      <c r="AB78" s="288"/>
      <c r="AC78" s="288"/>
      <c r="AD78" s="2186">
        <f>SUM(AD79:AD94)</f>
        <v>0</v>
      </c>
      <c r="AE78" s="288"/>
      <c r="AF78" s="288"/>
      <c r="AG78" s="202"/>
      <c r="AH78" s="250"/>
      <c r="AI78" s="44"/>
      <c r="AJ78" s="250"/>
      <c r="AK78" s="250"/>
      <c r="AL78" s="44"/>
      <c r="AM78" s="44"/>
      <c r="AN78" s="44"/>
      <c r="AO78" s="44"/>
      <c r="AP78" s="44"/>
      <c r="AQ78" s="44"/>
      <c r="AR78" s="44"/>
    </row>
    <row r="79" spans="1:44" ht="20.25" customHeight="1">
      <c r="A79" s="2397">
        <v>1</v>
      </c>
      <c r="B79" s="2398" t="s">
        <v>1666</v>
      </c>
      <c r="C79" s="289">
        <v>0.03</v>
      </c>
      <c r="D79" s="289"/>
      <c r="E79" s="289">
        <v>0.03</v>
      </c>
      <c r="F79" s="289"/>
      <c r="G79" s="291"/>
      <c r="H79" s="291"/>
      <c r="I79" s="291"/>
      <c r="J79" s="291"/>
      <c r="K79" s="291">
        <v>0.03</v>
      </c>
      <c r="L79" s="291"/>
      <c r="M79" s="291"/>
      <c r="N79" s="291"/>
      <c r="O79" s="291"/>
      <c r="P79" s="291"/>
      <c r="Q79" s="291"/>
      <c r="R79" s="291"/>
      <c r="S79" s="2175"/>
      <c r="T79" s="291"/>
      <c r="U79" s="291"/>
      <c r="V79" s="291"/>
      <c r="W79" s="2187"/>
      <c r="X79" s="2187"/>
      <c r="Y79" s="291"/>
      <c r="Z79" s="2187"/>
      <c r="AA79" s="291"/>
      <c r="AB79" s="291"/>
      <c r="AC79" s="291"/>
      <c r="AD79" s="2187"/>
      <c r="AE79" s="291"/>
      <c r="AF79" s="291"/>
      <c r="AG79" s="155" t="s">
        <v>161</v>
      </c>
      <c r="AH79" s="2389"/>
      <c r="AI79" s="250" t="s">
        <v>33</v>
      </c>
      <c r="AJ79" s="250" t="s">
        <v>1667</v>
      </c>
      <c r="AK79" s="250" t="s">
        <v>330</v>
      </c>
      <c r="AL79" s="250">
        <v>2018</v>
      </c>
      <c r="AM79" s="250">
        <v>2018</v>
      </c>
      <c r="AN79" s="250">
        <v>16</v>
      </c>
      <c r="AO79" s="2389" t="s">
        <v>1668</v>
      </c>
      <c r="AP79" s="2389"/>
      <c r="AQ79" s="250" t="s">
        <v>333</v>
      </c>
      <c r="AR79" s="2389"/>
    </row>
    <row r="80" spans="1:44" ht="20.25" customHeight="1">
      <c r="A80" s="2397"/>
      <c r="B80" s="2398"/>
      <c r="C80" s="289">
        <v>0.03</v>
      </c>
      <c r="D80" s="289"/>
      <c r="E80" s="289">
        <v>0.03</v>
      </c>
      <c r="F80" s="289"/>
      <c r="G80" s="291"/>
      <c r="H80" s="291"/>
      <c r="I80" s="291"/>
      <c r="J80" s="291"/>
      <c r="K80" s="291">
        <v>0.03</v>
      </c>
      <c r="L80" s="291"/>
      <c r="M80" s="291"/>
      <c r="N80" s="291"/>
      <c r="O80" s="291"/>
      <c r="P80" s="291"/>
      <c r="Q80" s="291"/>
      <c r="R80" s="291"/>
      <c r="S80" s="2175"/>
      <c r="T80" s="291"/>
      <c r="U80" s="291"/>
      <c r="V80" s="291"/>
      <c r="W80" s="2187"/>
      <c r="X80" s="2187"/>
      <c r="Y80" s="291"/>
      <c r="Z80" s="2187"/>
      <c r="AA80" s="291"/>
      <c r="AB80" s="291"/>
      <c r="AC80" s="291"/>
      <c r="AD80" s="2187"/>
      <c r="AE80" s="291"/>
      <c r="AF80" s="291"/>
      <c r="AG80" s="155" t="s">
        <v>1255</v>
      </c>
      <c r="AH80" s="2389"/>
      <c r="AI80" s="250" t="s">
        <v>33</v>
      </c>
      <c r="AJ80" s="250" t="s">
        <v>1667</v>
      </c>
      <c r="AK80" s="250" t="s">
        <v>330</v>
      </c>
      <c r="AL80" s="250">
        <v>2018</v>
      </c>
      <c r="AM80" s="250">
        <v>2018</v>
      </c>
      <c r="AN80" s="250">
        <v>16</v>
      </c>
      <c r="AO80" s="2389"/>
      <c r="AP80" s="2389"/>
      <c r="AQ80" s="250" t="s">
        <v>333</v>
      </c>
      <c r="AR80" s="2389"/>
    </row>
    <row r="81" spans="1:44" ht="20.25" customHeight="1">
      <c r="A81" s="2397"/>
      <c r="B81" s="2398"/>
      <c r="C81" s="289">
        <v>0.03</v>
      </c>
      <c r="D81" s="289"/>
      <c r="E81" s="289">
        <v>0.03</v>
      </c>
      <c r="F81" s="289"/>
      <c r="G81" s="291">
        <v>0.01</v>
      </c>
      <c r="H81" s="291">
        <v>0.01</v>
      </c>
      <c r="I81" s="291"/>
      <c r="J81" s="291"/>
      <c r="K81" s="291">
        <v>0.02</v>
      </c>
      <c r="L81" s="291"/>
      <c r="M81" s="291"/>
      <c r="N81" s="291"/>
      <c r="O81" s="291"/>
      <c r="P81" s="291"/>
      <c r="Q81" s="291"/>
      <c r="R81" s="291"/>
      <c r="S81" s="2175"/>
      <c r="T81" s="291"/>
      <c r="U81" s="291"/>
      <c r="V81" s="291"/>
      <c r="W81" s="2187"/>
      <c r="X81" s="2187"/>
      <c r="Y81" s="291"/>
      <c r="Z81" s="2187"/>
      <c r="AA81" s="291"/>
      <c r="AB81" s="291"/>
      <c r="AC81" s="291"/>
      <c r="AD81" s="2187"/>
      <c r="AE81" s="291"/>
      <c r="AF81" s="291"/>
      <c r="AG81" s="155" t="s">
        <v>110</v>
      </c>
      <c r="AH81" s="2389"/>
      <c r="AI81" s="250" t="s">
        <v>33</v>
      </c>
      <c r="AJ81" s="250" t="s">
        <v>1667</v>
      </c>
      <c r="AK81" s="250" t="s">
        <v>330</v>
      </c>
      <c r="AL81" s="250">
        <v>2018</v>
      </c>
      <c r="AM81" s="250">
        <v>2018</v>
      </c>
      <c r="AN81" s="250">
        <v>16</v>
      </c>
      <c r="AO81" s="2389"/>
      <c r="AP81" s="2389"/>
      <c r="AQ81" s="250" t="s">
        <v>333</v>
      </c>
      <c r="AR81" s="2389"/>
    </row>
    <row r="82" spans="1:44" ht="20.25" customHeight="1">
      <c r="A82" s="2397"/>
      <c r="B82" s="2398"/>
      <c r="C82" s="289">
        <v>0.03</v>
      </c>
      <c r="D82" s="289"/>
      <c r="E82" s="289">
        <v>0.03</v>
      </c>
      <c r="F82" s="289"/>
      <c r="G82" s="291">
        <v>0.01</v>
      </c>
      <c r="H82" s="291">
        <v>0.01</v>
      </c>
      <c r="I82" s="291"/>
      <c r="J82" s="291"/>
      <c r="K82" s="291">
        <v>0.02</v>
      </c>
      <c r="L82" s="291"/>
      <c r="M82" s="291"/>
      <c r="N82" s="291"/>
      <c r="O82" s="291"/>
      <c r="P82" s="291"/>
      <c r="Q82" s="291"/>
      <c r="R82" s="291"/>
      <c r="S82" s="2175"/>
      <c r="T82" s="291"/>
      <c r="U82" s="291"/>
      <c r="V82" s="291"/>
      <c r="W82" s="2187"/>
      <c r="X82" s="2187"/>
      <c r="Y82" s="291"/>
      <c r="Z82" s="2187"/>
      <c r="AA82" s="291"/>
      <c r="AB82" s="291"/>
      <c r="AC82" s="291"/>
      <c r="AD82" s="2187"/>
      <c r="AE82" s="291"/>
      <c r="AF82" s="291"/>
      <c r="AG82" s="155" t="s">
        <v>72</v>
      </c>
      <c r="AH82" s="2389"/>
      <c r="AI82" s="250" t="s">
        <v>33</v>
      </c>
      <c r="AJ82" s="250" t="s">
        <v>1667</v>
      </c>
      <c r="AK82" s="250" t="s">
        <v>330</v>
      </c>
      <c r="AL82" s="250">
        <v>2018</v>
      </c>
      <c r="AM82" s="250">
        <v>2018</v>
      </c>
      <c r="AN82" s="250">
        <v>16</v>
      </c>
      <c r="AO82" s="2389"/>
      <c r="AP82" s="2389"/>
      <c r="AQ82" s="250" t="s">
        <v>333</v>
      </c>
      <c r="AR82" s="2389"/>
    </row>
    <row r="83" spans="1:44" ht="20.25" customHeight="1">
      <c r="A83" s="2397"/>
      <c r="B83" s="2398"/>
      <c r="C83" s="289">
        <v>0.03</v>
      </c>
      <c r="D83" s="289"/>
      <c r="E83" s="289">
        <v>0.03</v>
      </c>
      <c r="F83" s="289"/>
      <c r="G83" s="291">
        <v>0.01</v>
      </c>
      <c r="H83" s="291">
        <v>0.01</v>
      </c>
      <c r="I83" s="291"/>
      <c r="J83" s="291"/>
      <c r="K83" s="291">
        <v>0.02</v>
      </c>
      <c r="L83" s="291"/>
      <c r="M83" s="291"/>
      <c r="N83" s="291"/>
      <c r="O83" s="291"/>
      <c r="P83" s="291"/>
      <c r="Q83" s="291"/>
      <c r="R83" s="291"/>
      <c r="S83" s="2175"/>
      <c r="T83" s="291"/>
      <c r="U83" s="291"/>
      <c r="V83" s="291"/>
      <c r="W83" s="2187"/>
      <c r="X83" s="2187"/>
      <c r="Y83" s="291"/>
      <c r="Z83" s="2187"/>
      <c r="AA83" s="291"/>
      <c r="AB83" s="291"/>
      <c r="AC83" s="291"/>
      <c r="AD83" s="2187"/>
      <c r="AE83" s="291"/>
      <c r="AF83" s="291"/>
      <c r="AG83" s="155" t="s">
        <v>575</v>
      </c>
      <c r="AH83" s="2389"/>
      <c r="AI83" s="250" t="s">
        <v>33</v>
      </c>
      <c r="AJ83" s="250" t="s">
        <v>1667</v>
      </c>
      <c r="AK83" s="250" t="s">
        <v>330</v>
      </c>
      <c r="AL83" s="250">
        <v>2018</v>
      </c>
      <c r="AM83" s="250">
        <v>2018</v>
      </c>
      <c r="AN83" s="250">
        <v>16</v>
      </c>
      <c r="AO83" s="2389"/>
      <c r="AP83" s="2389"/>
      <c r="AQ83" s="250" t="s">
        <v>333</v>
      </c>
      <c r="AR83" s="2389"/>
    </row>
    <row r="84" spans="1:44" ht="20.25" customHeight="1">
      <c r="A84" s="2397"/>
      <c r="B84" s="2398"/>
      <c r="C84" s="289">
        <v>0.03</v>
      </c>
      <c r="D84" s="289"/>
      <c r="E84" s="289">
        <v>0.03</v>
      </c>
      <c r="F84" s="289"/>
      <c r="G84" s="291"/>
      <c r="H84" s="291"/>
      <c r="I84" s="291"/>
      <c r="J84" s="291">
        <v>0.01</v>
      </c>
      <c r="K84" s="291">
        <v>0.02</v>
      </c>
      <c r="L84" s="291"/>
      <c r="M84" s="291"/>
      <c r="N84" s="291"/>
      <c r="O84" s="291"/>
      <c r="P84" s="291"/>
      <c r="Q84" s="291"/>
      <c r="R84" s="291"/>
      <c r="S84" s="2175"/>
      <c r="T84" s="291"/>
      <c r="U84" s="291"/>
      <c r="V84" s="291"/>
      <c r="W84" s="2187"/>
      <c r="X84" s="2187"/>
      <c r="Y84" s="291"/>
      <c r="Z84" s="2187"/>
      <c r="AA84" s="291"/>
      <c r="AB84" s="291"/>
      <c r="AC84" s="291"/>
      <c r="AD84" s="2187"/>
      <c r="AE84" s="291"/>
      <c r="AF84" s="291"/>
      <c r="AG84" s="155" t="s">
        <v>203</v>
      </c>
      <c r="AH84" s="2389"/>
      <c r="AI84" s="250" t="s">
        <v>33</v>
      </c>
      <c r="AJ84" s="250" t="s">
        <v>1667</v>
      </c>
      <c r="AK84" s="250" t="s">
        <v>330</v>
      </c>
      <c r="AL84" s="250">
        <v>2018</v>
      </c>
      <c r="AM84" s="250">
        <v>2018</v>
      </c>
      <c r="AN84" s="250">
        <v>16</v>
      </c>
      <c r="AO84" s="2389"/>
      <c r="AP84" s="2389"/>
      <c r="AQ84" s="250" t="s">
        <v>333</v>
      </c>
      <c r="AR84" s="2389"/>
    </row>
    <row r="85" spans="1:44" ht="20.25" customHeight="1">
      <c r="A85" s="2397"/>
      <c r="B85" s="2398"/>
      <c r="C85" s="289">
        <v>0.03</v>
      </c>
      <c r="D85" s="289"/>
      <c r="E85" s="289">
        <v>0.03</v>
      </c>
      <c r="F85" s="289"/>
      <c r="G85" s="291">
        <v>0.01</v>
      </c>
      <c r="H85" s="291">
        <v>0.01</v>
      </c>
      <c r="I85" s="291"/>
      <c r="J85" s="291"/>
      <c r="K85" s="291">
        <v>0.02</v>
      </c>
      <c r="L85" s="291"/>
      <c r="M85" s="291"/>
      <c r="N85" s="291"/>
      <c r="O85" s="291"/>
      <c r="P85" s="291"/>
      <c r="Q85" s="291"/>
      <c r="R85" s="291"/>
      <c r="S85" s="2175"/>
      <c r="T85" s="291"/>
      <c r="U85" s="291"/>
      <c r="V85" s="291"/>
      <c r="W85" s="2187"/>
      <c r="X85" s="2187"/>
      <c r="Y85" s="291"/>
      <c r="Z85" s="2187"/>
      <c r="AA85" s="291"/>
      <c r="AB85" s="291"/>
      <c r="AC85" s="291"/>
      <c r="AD85" s="2187"/>
      <c r="AE85" s="291"/>
      <c r="AF85" s="291"/>
      <c r="AG85" s="155" t="s">
        <v>95</v>
      </c>
      <c r="AH85" s="2389"/>
      <c r="AI85" s="250" t="s">
        <v>33</v>
      </c>
      <c r="AJ85" s="250" t="s">
        <v>1667</v>
      </c>
      <c r="AK85" s="250" t="s">
        <v>330</v>
      </c>
      <c r="AL85" s="250">
        <v>2018</v>
      </c>
      <c r="AM85" s="250">
        <v>2018</v>
      </c>
      <c r="AN85" s="250">
        <v>16</v>
      </c>
      <c r="AO85" s="2389"/>
      <c r="AP85" s="2389"/>
      <c r="AQ85" s="250" t="s">
        <v>333</v>
      </c>
      <c r="AR85" s="2389"/>
    </row>
    <row r="86" spans="1:44">
      <c r="A86" s="2397">
        <v>2</v>
      </c>
      <c r="B86" s="2398" t="s">
        <v>1669</v>
      </c>
      <c r="C86" s="289">
        <v>0.01</v>
      </c>
      <c r="D86" s="289"/>
      <c r="E86" s="289">
        <v>0.01</v>
      </c>
      <c r="F86" s="289"/>
      <c r="G86" s="289">
        <v>0.01</v>
      </c>
      <c r="H86" s="289">
        <v>0.01</v>
      </c>
      <c r="I86" s="291"/>
      <c r="J86" s="291"/>
      <c r="K86" s="291"/>
      <c r="L86" s="291"/>
      <c r="M86" s="291"/>
      <c r="N86" s="291"/>
      <c r="O86" s="291"/>
      <c r="P86" s="291"/>
      <c r="Q86" s="291"/>
      <c r="R86" s="291"/>
      <c r="S86" s="2175"/>
      <c r="T86" s="291"/>
      <c r="U86" s="291"/>
      <c r="V86" s="291"/>
      <c r="W86" s="2187"/>
      <c r="X86" s="2187"/>
      <c r="Y86" s="291"/>
      <c r="Z86" s="2187"/>
      <c r="AA86" s="291"/>
      <c r="AB86" s="291"/>
      <c r="AC86" s="291"/>
      <c r="AD86" s="2187"/>
      <c r="AE86" s="291"/>
      <c r="AF86" s="291"/>
      <c r="AG86" s="155" t="s">
        <v>110</v>
      </c>
      <c r="AH86" s="2389" t="s">
        <v>1670</v>
      </c>
      <c r="AI86" s="250" t="s">
        <v>33</v>
      </c>
      <c r="AJ86" s="2389" t="s">
        <v>1667</v>
      </c>
      <c r="AK86" s="250" t="s">
        <v>330</v>
      </c>
      <c r="AL86" s="250">
        <v>2018</v>
      </c>
      <c r="AM86" s="250">
        <v>2018</v>
      </c>
      <c r="AN86" s="250">
        <v>16</v>
      </c>
      <c r="AO86" s="2389" t="s">
        <v>1671</v>
      </c>
      <c r="AP86" s="2389"/>
      <c r="AQ86" s="250" t="s">
        <v>1507</v>
      </c>
      <c r="AR86" s="2389"/>
    </row>
    <row r="87" spans="1:44">
      <c r="A87" s="2397"/>
      <c r="B87" s="2398"/>
      <c r="C87" s="289">
        <v>0.01</v>
      </c>
      <c r="D87" s="289"/>
      <c r="E87" s="289">
        <v>0.01</v>
      </c>
      <c r="F87" s="289"/>
      <c r="G87" s="289">
        <v>0.01</v>
      </c>
      <c r="H87" s="289">
        <v>0.01</v>
      </c>
      <c r="I87" s="291"/>
      <c r="J87" s="291"/>
      <c r="K87" s="291"/>
      <c r="L87" s="291"/>
      <c r="M87" s="291"/>
      <c r="N87" s="291"/>
      <c r="O87" s="291"/>
      <c r="P87" s="291"/>
      <c r="Q87" s="291"/>
      <c r="R87" s="291"/>
      <c r="S87" s="2175"/>
      <c r="T87" s="291"/>
      <c r="U87" s="291"/>
      <c r="V87" s="291"/>
      <c r="W87" s="2187"/>
      <c r="X87" s="2187"/>
      <c r="Y87" s="291"/>
      <c r="Z87" s="2187"/>
      <c r="AA87" s="291"/>
      <c r="AB87" s="291"/>
      <c r="AC87" s="291"/>
      <c r="AD87" s="2187"/>
      <c r="AE87" s="291"/>
      <c r="AF87" s="291"/>
      <c r="AG87" s="155" t="s">
        <v>1269</v>
      </c>
      <c r="AH87" s="2389"/>
      <c r="AI87" s="250" t="s">
        <v>33</v>
      </c>
      <c r="AJ87" s="2389"/>
      <c r="AK87" s="250" t="s">
        <v>330</v>
      </c>
      <c r="AL87" s="250">
        <v>2018</v>
      </c>
      <c r="AM87" s="250">
        <v>2018</v>
      </c>
      <c r="AN87" s="250">
        <v>16</v>
      </c>
      <c r="AO87" s="2389"/>
      <c r="AP87" s="2389"/>
      <c r="AQ87" s="250" t="s">
        <v>1507</v>
      </c>
      <c r="AR87" s="2389"/>
    </row>
    <row r="88" spans="1:44" ht="18" customHeight="1">
      <c r="A88" s="2397">
        <v>3</v>
      </c>
      <c r="B88" s="2399" t="s">
        <v>692</v>
      </c>
      <c r="C88" s="289">
        <v>0.02</v>
      </c>
      <c r="D88" s="289"/>
      <c r="E88" s="289">
        <v>0.02</v>
      </c>
      <c r="F88" s="289"/>
      <c r="G88" s="291">
        <v>0.02</v>
      </c>
      <c r="H88" s="291">
        <v>0.02</v>
      </c>
      <c r="I88" s="291">
        <f>G88-H88</f>
        <v>0</v>
      </c>
      <c r="J88" s="291"/>
      <c r="K88" s="291"/>
      <c r="L88" s="291"/>
      <c r="M88" s="291"/>
      <c r="N88" s="291"/>
      <c r="O88" s="291"/>
      <c r="P88" s="291"/>
      <c r="Q88" s="291"/>
      <c r="R88" s="291">
        <v>0</v>
      </c>
      <c r="S88" s="2175"/>
      <c r="T88" s="291"/>
      <c r="U88" s="291"/>
      <c r="V88" s="291"/>
      <c r="W88" s="2187"/>
      <c r="X88" s="2187"/>
      <c r="Y88" s="291"/>
      <c r="Z88" s="2187"/>
      <c r="AA88" s="291"/>
      <c r="AB88" s="291"/>
      <c r="AC88" s="291"/>
      <c r="AD88" s="2187"/>
      <c r="AE88" s="291"/>
      <c r="AF88" s="291"/>
      <c r="AG88" s="155" t="s">
        <v>1257</v>
      </c>
      <c r="AH88" s="250"/>
      <c r="AI88" s="250" t="s">
        <v>33</v>
      </c>
      <c r="AJ88" s="250" t="s">
        <v>1667</v>
      </c>
      <c r="AK88" s="250" t="s">
        <v>330</v>
      </c>
      <c r="AL88" s="250" t="s">
        <v>1541</v>
      </c>
      <c r="AM88" s="250" t="s">
        <v>1541</v>
      </c>
      <c r="AN88" s="250">
        <v>5</v>
      </c>
      <c r="AO88" s="250" t="s">
        <v>1672</v>
      </c>
      <c r="AP88" s="250"/>
      <c r="AQ88" s="250" t="s">
        <v>330</v>
      </c>
      <c r="AR88" s="250"/>
    </row>
    <row r="89" spans="1:44" ht="18" customHeight="1">
      <c r="A89" s="2397"/>
      <c r="B89" s="2399"/>
      <c r="C89" s="289">
        <v>0.01</v>
      </c>
      <c r="D89" s="289"/>
      <c r="E89" s="289">
        <v>0.01</v>
      </c>
      <c r="F89" s="289"/>
      <c r="G89" s="289">
        <v>0.01</v>
      </c>
      <c r="H89" s="289">
        <v>0.01</v>
      </c>
      <c r="I89" s="291"/>
      <c r="J89" s="291"/>
      <c r="K89" s="291"/>
      <c r="L89" s="291"/>
      <c r="M89" s="291"/>
      <c r="N89" s="291"/>
      <c r="O89" s="291"/>
      <c r="P89" s="291"/>
      <c r="Q89" s="291"/>
      <c r="R89" s="291"/>
      <c r="S89" s="2175"/>
      <c r="T89" s="291"/>
      <c r="U89" s="291"/>
      <c r="V89" s="291"/>
      <c r="W89" s="2187"/>
      <c r="X89" s="2187"/>
      <c r="Y89" s="291"/>
      <c r="Z89" s="2187"/>
      <c r="AA89" s="291"/>
      <c r="AB89" s="291"/>
      <c r="AC89" s="291"/>
      <c r="AD89" s="2187"/>
      <c r="AE89" s="291"/>
      <c r="AF89" s="291"/>
      <c r="AG89" s="155" t="s">
        <v>72</v>
      </c>
      <c r="AH89" s="250"/>
      <c r="AI89" s="250" t="s">
        <v>33</v>
      </c>
      <c r="AJ89" s="250" t="s">
        <v>1667</v>
      </c>
      <c r="AK89" s="250" t="s">
        <v>330</v>
      </c>
      <c r="AL89" s="250" t="s">
        <v>1541</v>
      </c>
      <c r="AM89" s="250" t="s">
        <v>1541</v>
      </c>
      <c r="AN89" s="250">
        <v>5</v>
      </c>
      <c r="AO89" s="250" t="s">
        <v>1672</v>
      </c>
      <c r="AP89" s="250"/>
      <c r="AQ89" s="250" t="s">
        <v>330</v>
      </c>
      <c r="AR89" s="250"/>
    </row>
    <row r="90" spans="1:44" ht="18" customHeight="1">
      <c r="A90" s="2397"/>
      <c r="B90" s="2399"/>
      <c r="C90" s="289">
        <v>0.02</v>
      </c>
      <c r="D90" s="289"/>
      <c r="E90" s="289">
        <v>0.02</v>
      </c>
      <c r="F90" s="289"/>
      <c r="G90" s="289">
        <v>0.02</v>
      </c>
      <c r="H90" s="289">
        <v>0.02</v>
      </c>
      <c r="I90" s="291"/>
      <c r="J90" s="291"/>
      <c r="K90" s="291"/>
      <c r="L90" s="291"/>
      <c r="M90" s="291"/>
      <c r="N90" s="291"/>
      <c r="O90" s="291"/>
      <c r="P90" s="291"/>
      <c r="Q90" s="291"/>
      <c r="R90" s="291"/>
      <c r="S90" s="2175"/>
      <c r="T90" s="291"/>
      <c r="U90" s="291"/>
      <c r="V90" s="291"/>
      <c r="W90" s="2187"/>
      <c r="X90" s="2187"/>
      <c r="Y90" s="291"/>
      <c r="Z90" s="2187"/>
      <c r="AA90" s="291"/>
      <c r="AB90" s="291"/>
      <c r="AC90" s="291"/>
      <c r="AD90" s="2187"/>
      <c r="AE90" s="291"/>
      <c r="AF90" s="291"/>
      <c r="AG90" s="155" t="s">
        <v>1269</v>
      </c>
      <c r="AH90" s="250"/>
      <c r="AI90" s="250" t="s">
        <v>33</v>
      </c>
      <c r="AJ90" s="250" t="s">
        <v>1667</v>
      </c>
      <c r="AK90" s="250" t="s">
        <v>330</v>
      </c>
      <c r="AL90" s="250" t="s">
        <v>1541</v>
      </c>
      <c r="AM90" s="250" t="s">
        <v>1541</v>
      </c>
      <c r="AN90" s="250">
        <v>5</v>
      </c>
      <c r="AO90" s="250" t="s">
        <v>1672</v>
      </c>
      <c r="AP90" s="250"/>
      <c r="AQ90" s="250" t="s">
        <v>330</v>
      </c>
      <c r="AR90" s="250"/>
    </row>
    <row r="91" spans="1:44" ht="18" customHeight="1">
      <c r="A91" s="2397"/>
      <c r="B91" s="2399"/>
      <c r="C91" s="289">
        <v>0.02</v>
      </c>
      <c r="D91" s="289"/>
      <c r="E91" s="289">
        <v>0.02</v>
      </c>
      <c r="F91" s="289"/>
      <c r="G91" s="289">
        <v>0.02</v>
      </c>
      <c r="H91" s="289">
        <v>0.02</v>
      </c>
      <c r="I91" s="291"/>
      <c r="J91" s="291"/>
      <c r="K91" s="291"/>
      <c r="L91" s="291"/>
      <c r="M91" s="291"/>
      <c r="N91" s="291"/>
      <c r="O91" s="291"/>
      <c r="P91" s="291"/>
      <c r="Q91" s="291"/>
      <c r="R91" s="291"/>
      <c r="S91" s="2175"/>
      <c r="T91" s="291"/>
      <c r="U91" s="291"/>
      <c r="V91" s="291"/>
      <c r="W91" s="2187"/>
      <c r="X91" s="2187"/>
      <c r="Y91" s="291"/>
      <c r="Z91" s="2187"/>
      <c r="AA91" s="291"/>
      <c r="AB91" s="291"/>
      <c r="AC91" s="291"/>
      <c r="AD91" s="2187"/>
      <c r="AE91" s="291"/>
      <c r="AF91" s="291"/>
      <c r="AG91" s="155" t="s">
        <v>1270</v>
      </c>
      <c r="AH91" s="250"/>
      <c r="AI91" s="250" t="s">
        <v>33</v>
      </c>
      <c r="AJ91" s="250" t="s">
        <v>1667</v>
      </c>
      <c r="AK91" s="250" t="s">
        <v>330</v>
      </c>
      <c r="AL91" s="250" t="s">
        <v>1541</v>
      </c>
      <c r="AM91" s="250" t="s">
        <v>1541</v>
      </c>
      <c r="AN91" s="250">
        <v>5</v>
      </c>
      <c r="AO91" s="250" t="s">
        <v>1672</v>
      </c>
      <c r="AP91" s="250"/>
      <c r="AQ91" s="250" t="s">
        <v>330</v>
      </c>
      <c r="AR91" s="250"/>
    </row>
    <row r="92" spans="1:44" ht="18.75" customHeight="1">
      <c r="A92" s="2397">
        <v>4</v>
      </c>
      <c r="B92" s="2399" t="s">
        <v>693</v>
      </c>
      <c r="C92" s="289">
        <v>0.02</v>
      </c>
      <c r="D92" s="289"/>
      <c r="E92" s="289">
        <v>0.02</v>
      </c>
      <c r="F92" s="289"/>
      <c r="G92" s="291">
        <v>0.02</v>
      </c>
      <c r="H92" s="291">
        <v>0.02</v>
      </c>
      <c r="I92" s="291">
        <f>G92-H92</f>
        <v>0</v>
      </c>
      <c r="J92" s="291"/>
      <c r="K92" s="291"/>
      <c r="L92" s="291"/>
      <c r="M92" s="291"/>
      <c r="N92" s="291"/>
      <c r="O92" s="291"/>
      <c r="P92" s="291"/>
      <c r="Q92" s="291"/>
      <c r="R92" s="291">
        <v>0</v>
      </c>
      <c r="S92" s="2175"/>
      <c r="T92" s="291"/>
      <c r="U92" s="291"/>
      <c r="V92" s="291"/>
      <c r="W92" s="2187"/>
      <c r="X92" s="2187"/>
      <c r="Y92" s="291"/>
      <c r="Z92" s="2187"/>
      <c r="AA92" s="291"/>
      <c r="AB92" s="291"/>
      <c r="AC92" s="291"/>
      <c r="AD92" s="2187"/>
      <c r="AE92" s="291"/>
      <c r="AF92" s="291"/>
      <c r="AG92" s="155" t="s">
        <v>1257</v>
      </c>
      <c r="AH92" s="250"/>
      <c r="AI92" s="250" t="s">
        <v>33</v>
      </c>
      <c r="AJ92" s="250" t="s">
        <v>1667</v>
      </c>
      <c r="AK92" s="250" t="s">
        <v>330</v>
      </c>
      <c r="AL92" s="250" t="s">
        <v>1541</v>
      </c>
      <c r="AM92" s="250" t="s">
        <v>1541</v>
      </c>
      <c r="AN92" s="250">
        <v>5</v>
      </c>
      <c r="AO92" s="250" t="s">
        <v>1672</v>
      </c>
      <c r="AP92" s="250"/>
      <c r="AQ92" s="250" t="s">
        <v>330</v>
      </c>
      <c r="AR92" s="250"/>
    </row>
    <row r="93" spans="1:44" ht="18.75" customHeight="1">
      <c r="A93" s="2397"/>
      <c r="B93" s="2399"/>
      <c r="C93" s="289">
        <v>0.02</v>
      </c>
      <c r="D93" s="289"/>
      <c r="E93" s="289">
        <v>0.02</v>
      </c>
      <c r="F93" s="289"/>
      <c r="G93" s="289">
        <v>0.02</v>
      </c>
      <c r="H93" s="289">
        <v>0.02</v>
      </c>
      <c r="I93" s="291"/>
      <c r="J93" s="291"/>
      <c r="K93" s="291"/>
      <c r="L93" s="291"/>
      <c r="M93" s="291"/>
      <c r="N93" s="291"/>
      <c r="O93" s="291"/>
      <c r="P93" s="291"/>
      <c r="Q93" s="291"/>
      <c r="R93" s="291"/>
      <c r="S93" s="2175"/>
      <c r="T93" s="291"/>
      <c r="U93" s="291"/>
      <c r="V93" s="291"/>
      <c r="W93" s="2187"/>
      <c r="X93" s="2187"/>
      <c r="Y93" s="291"/>
      <c r="Z93" s="2187"/>
      <c r="AA93" s="291"/>
      <c r="AB93" s="291"/>
      <c r="AC93" s="291"/>
      <c r="AD93" s="2187"/>
      <c r="AE93" s="291"/>
      <c r="AF93" s="291"/>
      <c r="AG93" s="155" t="s">
        <v>72</v>
      </c>
      <c r="AH93" s="250"/>
      <c r="AI93" s="250" t="s">
        <v>33</v>
      </c>
      <c r="AJ93" s="250" t="s">
        <v>1667</v>
      </c>
      <c r="AK93" s="250" t="s">
        <v>330</v>
      </c>
      <c r="AL93" s="250" t="s">
        <v>1541</v>
      </c>
      <c r="AM93" s="250" t="s">
        <v>1541</v>
      </c>
      <c r="AN93" s="250">
        <v>5</v>
      </c>
      <c r="AO93" s="250" t="s">
        <v>1672</v>
      </c>
      <c r="AP93" s="250"/>
      <c r="AQ93" s="250" t="s">
        <v>330</v>
      </c>
      <c r="AR93" s="250"/>
    </row>
    <row r="94" spans="1:44" ht="37.5" customHeight="1">
      <c r="A94" s="152">
        <v>5</v>
      </c>
      <c r="B94" s="164" t="s">
        <v>694</v>
      </c>
      <c r="C94" s="289">
        <v>0.01</v>
      </c>
      <c r="D94" s="289"/>
      <c r="E94" s="289">
        <v>0.01</v>
      </c>
      <c r="F94" s="289"/>
      <c r="G94" s="291">
        <v>0.01</v>
      </c>
      <c r="H94" s="291">
        <v>0.01</v>
      </c>
      <c r="I94" s="291">
        <f>G94-H94</f>
        <v>0</v>
      </c>
      <c r="J94" s="291"/>
      <c r="K94" s="291"/>
      <c r="L94" s="291"/>
      <c r="M94" s="291"/>
      <c r="N94" s="291"/>
      <c r="O94" s="291"/>
      <c r="P94" s="291"/>
      <c r="Q94" s="291"/>
      <c r="R94" s="291">
        <v>0</v>
      </c>
      <c r="S94" s="2175"/>
      <c r="T94" s="291"/>
      <c r="U94" s="291"/>
      <c r="V94" s="291"/>
      <c r="W94" s="2187"/>
      <c r="X94" s="2187"/>
      <c r="Y94" s="291"/>
      <c r="Z94" s="2187"/>
      <c r="AA94" s="291"/>
      <c r="AB94" s="291"/>
      <c r="AC94" s="291"/>
      <c r="AD94" s="2187"/>
      <c r="AE94" s="291"/>
      <c r="AF94" s="291"/>
      <c r="AG94" s="155" t="s">
        <v>95</v>
      </c>
      <c r="AH94" s="250"/>
      <c r="AI94" s="250" t="s">
        <v>33</v>
      </c>
      <c r="AJ94" s="250" t="s">
        <v>1667</v>
      </c>
      <c r="AK94" s="250" t="s">
        <v>1673</v>
      </c>
      <c r="AL94" s="250">
        <v>2019</v>
      </c>
      <c r="AM94" s="250">
        <v>2020</v>
      </c>
      <c r="AN94" s="250">
        <v>5</v>
      </c>
      <c r="AO94" s="250" t="s">
        <v>1672</v>
      </c>
      <c r="AP94" s="250"/>
      <c r="AQ94" s="250" t="s">
        <v>330</v>
      </c>
      <c r="AR94" s="250"/>
    </row>
    <row r="95" spans="1:44" s="168" customFormat="1" ht="27">
      <c r="A95" s="200" t="s">
        <v>1674</v>
      </c>
      <c r="B95" s="201" t="s">
        <v>1675</v>
      </c>
      <c r="C95" s="288"/>
      <c r="D95" s="288"/>
      <c r="E95" s="288"/>
      <c r="F95" s="288"/>
      <c r="G95" s="288"/>
      <c r="H95" s="288"/>
      <c r="I95" s="288"/>
      <c r="J95" s="288"/>
      <c r="K95" s="288"/>
      <c r="L95" s="288"/>
      <c r="M95" s="288">
        <f>SUM(M96:M97)</f>
        <v>0</v>
      </c>
      <c r="N95" s="288"/>
      <c r="O95" s="288">
        <f>SUM(O96:O97)</f>
        <v>0</v>
      </c>
      <c r="P95" s="288"/>
      <c r="Q95" s="288"/>
      <c r="R95" s="288"/>
      <c r="S95" s="2174">
        <f>SUM(S96:S97)</f>
        <v>0</v>
      </c>
      <c r="T95" s="288"/>
      <c r="U95" s="288"/>
      <c r="V95" s="288"/>
      <c r="W95" s="2186">
        <f>SUM(W96:W97)</f>
        <v>0</v>
      </c>
      <c r="X95" s="2186">
        <f>SUM(X96:X97)</f>
        <v>0</v>
      </c>
      <c r="Y95" s="288"/>
      <c r="Z95" s="2186">
        <f>SUM(Z96:Z97)</f>
        <v>0</v>
      </c>
      <c r="AA95" s="288"/>
      <c r="AB95" s="288"/>
      <c r="AC95" s="288"/>
      <c r="AD95" s="2186">
        <f>SUM(AD96:AD97)</f>
        <v>0</v>
      </c>
      <c r="AE95" s="288"/>
      <c r="AF95" s="288"/>
      <c r="AG95" s="202"/>
      <c r="AH95" s="250"/>
      <c r="AI95" s="44"/>
      <c r="AJ95" s="250"/>
      <c r="AK95" s="250"/>
      <c r="AL95" s="44"/>
      <c r="AM95" s="44"/>
      <c r="AN95" s="44"/>
      <c r="AO95" s="44"/>
      <c r="AP95" s="44"/>
      <c r="AQ95" s="44"/>
      <c r="AR95" s="44"/>
    </row>
    <row r="96" spans="1:44" s="157" customFormat="1" ht="20.25" customHeight="1">
      <c r="A96" s="2397">
        <v>1</v>
      </c>
      <c r="B96" s="2399" t="s">
        <v>599</v>
      </c>
      <c r="C96" s="289">
        <v>1.4300000000000002</v>
      </c>
      <c r="D96" s="289"/>
      <c r="E96" s="289">
        <v>1.4300000000000002</v>
      </c>
      <c r="F96" s="289"/>
      <c r="G96" s="291">
        <v>1.1200000000000001</v>
      </c>
      <c r="H96" s="291">
        <v>1.1200000000000001</v>
      </c>
      <c r="I96" s="291">
        <f>G96-H96</f>
        <v>0</v>
      </c>
      <c r="J96" s="291">
        <v>0.16</v>
      </c>
      <c r="K96" s="291"/>
      <c r="L96" s="291">
        <v>0</v>
      </c>
      <c r="M96" s="291"/>
      <c r="N96" s="291"/>
      <c r="O96" s="291"/>
      <c r="P96" s="291"/>
      <c r="Q96" s="291"/>
      <c r="R96" s="291">
        <v>0.08</v>
      </c>
      <c r="S96" s="2175"/>
      <c r="T96" s="291"/>
      <c r="U96" s="291"/>
      <c r="V96" s="291"/>
      <c r="W96" s="2187"/>
      <c r="X96" s="2187"/>
      <c r="Y96" s="291"/>
      <c r="Z96" s="2187"/>
      <c r="AA96" s="291"/>
      <c r="AB96" s="291"/>
      <c r="AC96" s="291"/>
      <c r="AD96" s="2187"/>
      <c r="AE96" s="291"/>
      <c r="AF96" s="291">
        <v>7.0000000000000007E-2</v>
      </c>
      <c r="AG96" s="155" t="s">
        <v>1269</v>
      </c>
      <c r="AH96" s="167" t="s">
        <v>1676</v>
      </c>
      <c r="AI96" s="250" t="s">
        <v>29</v>
      </c>
      <c r="AJ96" s="250" t="s">
        <v>1677</v>
      </c>
      <c r="AK96" s="250" t="s">
        <v>330</v>
      </c>
      <c r="AL96" s="250">
        <v>2019</v>
      </c>
      <c r="AM96" s="250">
        <v>2019</v>
      </c>
      <c r="AN96" s="250">
        <v>28</v>
      </c>
      <c r="AO96" s="250" t="s">
        <v>1678</v>
      </c>
      <c r="AP96" s="250"/>
      <c r="AQ96" s="250" t="s">
        <v>1679</v>
      </c>
      <c r="AR96" s="250"/>
    </row>
    <row r="97" spans="1:44" s="157" customFormat="1" ht="20.25" customHeight="1">
      <c r="A97" s="2397"/>
      <c r="B97" s="2399"/>
      <c r="C97" s="289">
        <v>12.4</v>
      </c>
      <c r="D97" s="289">
        <v>6.42</v>
      </c>
      <c r="E97" s="289">
        <v>5.98</v>
      </c>
      <c r="F97" s="289"/>
      <c r="G97" s="291">
        <v>3.63</v>
      </c>
      <c r="H97" s="291">
        <v>3.63</v>
      </c>
      <c r="I97" s="291"/>
      <c r="J97" s="291">
        <v>0.16</v>
      </c>
      <c r="K97" s="291"/>
      <c r="L97" s="291"/>
      <c r="M97" s="291"/>
      <c r="N97" s="291"/>
      <c r="O97" s="291"/>
      <c r="P97" s="291"/>
      <c r="Q97" s="291"/>
      <c r="R97" s="291">
        <v>1.21</v>
      </c>
      <c r="S97" s="2175"/>
      <c r="T97" s="291"/>
      <c r="U97" s="291"/>
      <c r="V97" s="291"/>
      <c r="W97" s="2187"/>
      <c r="X97" s="2187"/>
      <c r="Y97" s="291">
        <v>2.34</v>
      </c>
      <c r="Z97" s="2187"/>
      <c r="AA97" s="291"/>
      <c r="AB97" s="291"/>
      <c r="AC97" s="291"/>
      <c r="AD97" s="2187"/>
      <c r="AE97" s="291"/>
      <c r="AF97" s="291"/>
      <c r="AG97" s="155" t="s">
        <v>1270</v>
      </c>
      <c r="AH97" s="167" t="s">
        <v>1680</v>
      </c>
      <c r="AI97" s="250" t="s">
        <v>29</v>
      </c>
      <c r="AJ97" s="250" t="s">
        <v>1677</v>
      </c>
      <c r="AK97" s="250" t="s">
        <v>330</v>
      </c>
      <c r="AL97" s="250">
        <v>2019</v>
      </c>
      <c r="AM97" s="250">
        <v>2019</v>
      </c>
      <c r="AN97" s="250">
        <v>28</v>
      </c>
      <c r="AO97" s="250" t="s">
        <v>1678</v>
      </c>
      <c r="AP97" s="250"/>
      <c r="AQ97" s="250" t="s">
        <v>1679</v>
      </c>
      <c r="AR97" s="250"/>
    </row>
    <row r="98" spans="1:44" s="150" customFormat="1" ht="27">
      <c r="A98" s="200" t="s">
        <v>1681</v>
      </c>
      <c r="B98" s="201" t="s">
        <v>1682</v>
      </c>
      <c r="C98" s="288"/>
      <c r="D98" s="288"/>
      <c r="E98" s="288"/>
      <c r="F98" s="288"/>
      <c r="G98" s="288"/>
      <c r="H98" s="288"/>
      <c r="I98" s="288"/>
      <c r="J98" s="288"/>
      <c r="K98" s="288"/>
      <c r="L98" s="288"/>
      <c r="M98" s="288">
        <f>SUM(M99:M103)</f>
        <v>0</v>
      </c>
      <c r="N98" s="288"/>
      <c r="O98" s="288">
        <f>SUM(O99:O103)</f>
        <v>0</v>
      </c>
      <c r="P98" s="288"/>
      <c r="Q98" s="288"/>
      <c r="R98" s="288"/>
      <c r="S98" s="2174">
        <f>SUM(S99:S103)</f>
        <v>0</v>
      </c>
      <c r="T98" s="288"/>
      <c r="U98" s="288"/>
      <c r="V98" s="288"/>
      <c r="W98" s="2186">
        <f>SUM(W99:W103)</f>
        <v>0</v>
      </c>
      <c r="X98" s="2186">
        <f>SUM(X99:X103)</f>
        <v>0</v>
      </c>
      <c r="Y98" s="288"/>
      <c r="Z98" s="2186">
        <f>SUM(Z99:Z103)</f>
        <v>0</v>
      </c>
      <c r="AA98" s="288"/>
      <c r="AB98" s="288"/>
      <c r="AC98" s="288"/>
      <c r="AD98" s="2186">
        <f>SUM(AD99:AD103)</f>
        <v>0</v>
      </c>
      <c r="AE98" s="288"/>
      <c r="AF98" s="288"/>
      <c r="AG98" s="202"/>
      <c r="AH98" s="250"/>
      <c r="AI98" s="44"/>
      <c r="AJ98" s="250"/>
      <c r="AK98" s="250"/>
      <c r="AL98" s="44"/>
      <c r="AM98" s="44"/>
      <c r="AN98" s="44"/>
      <c r="AO98" s="44"/>
      <c r="AP98" s="44"/>
      <c r="AQ98" s="44"/>
      <c r="AR98" s="44"/>
    </row>
    <row r="99" spans="1:44" ht="26.25" customHeight="1">
      <c r="A99" s="152">
        <v>1</v>
      </c>
      <c r="B99" s="153" t="s">
        <v>1683</v>
      </c>
      <c r="C99" s="289">
        <v>0.33</v>
      </c>
      <c r="D99" s="289"/>
      <c r="E99" s="289">
        <v>0.33</v>
      </c>
      <c r="F99" s="289"/>
      <c r="G99" s="291">
        <v>0</v>
      </c>
      <c r="H99" s="291"/>
      <c r="I99" s="291">
        <f>G99-H99</f>
        <v>0</v>
      </c>
      <c r="J99" s="291"/>
      <c r="K99" s="291"/>
      <c r="L99" s="291"/>
      <c r="M99" s="291"/>
      <c r="N99" s="291"/>
      <c r="O99" s="291"/>
      <c r="P99" s="291"/>
      <c r="Q99" s="291"/>
      <c r="R99" s="291">
        <v>0.02</v>
      </c>
      <c r="S99" s="2175"/>
      <c r="T99" s="291"/>
      <c r="U99" s="291">
        <v>0.11</v>
      </c>
      <c r="V99" s="291"/>
      <c r="W99" s="2187"/>
      <c r="X99" s="2187"/>
      <c r="Y99" s="291"/>
      <c r="Z99" s="2187"/>
      <c r="AA99" s="291"/>
      <c r="AB99" s="291"/>
      <c r="AC99" s="291"/>
      <c r="AD99" s="2187"/>
      <c r="AE99" s="291"/>
      <c r="AF99" s="291">
        <v>0.2</v>
      </c>
      <c r="AG99" s="155" t="s">
        <v>1255</v>
      </c>
      <c r="AH99" s="294" t="s">
        <v>1684</v>
      </c>
      <c r="AI99" s="250" t="s">
        <v>30</v>
      </c>
      <c r="AJ99" s="250" t="s">
        <v>1685</v>
      </c>
      <c r="AK99" s="250" t="s">
        <v>1554</v>
      </c>
      <c r="AL99" s="250" t="s">
        <v>1165</v>
      </c>
      <c r="AM99" s="250">
        <v>2020</v>
      </c>
      <c r="AN99" s="250">
        <v>27</v>
      </c>
      <c r="AO99" s="250" t="s">
        <v>1686</v>
      </c>
      <c r="AP99" s="250"/>
      <c r="AQ99" s="250" t="s">
        <v>330</v>
      </c>
      <c r="AR99" s="250"/>
    </row>
    <row r="100" spans="1:44" ht="51">
      <c r="A100" s="152">
        <v>2</v>
      </c>
      <c r="B100" s="165" t="s">
        <v>635</v>
      </c>
      <c r="C100" s="289">
        <v>2</v>
      </c>
      <c r="D100" s="289"/>
      <c r="E100" s="289">
        <v>2</v>
      </c>
      <c r="F100" s="289"/>
      <c r="G100" s="291">
        <v>0</v>
      </c>
      <c r="H100" s="291"/>
      <c r="I100" s="291">
        <f>G100-H100</f>
        <v>0</v>
      </c>
      <c r="J100" s="291">
        <v>2</v>
      </c>
      <c r="K100" s="291"/>
      <c r="L100" s="291"/>
      <c r="M100" s="291"/>
      <c r="N100" s="291"/>
      <c r="O100" s="291"/>
      <c r="P100" s="291"/>
      <c r="Q100" s="291"/>
      <c r="R100" s="291">
        <v>0</v>
      </c>
      <c r="S100" s="2175"/>
      <c r="T100" s="291"/>
      <c r="U100" s="291"/>
      <c r="V100" s="291"/>
      <c r="W100" s="2187"/>
      <c r="X100" s="2187"/>
      <c r="Y100" s="291"/>
      <c r="Z100" s="2187"/>
      <c r="AA100" s="291"/>
      <c r="AB100" s="291"/>
      <c r="AC100" s="291"/>
      <c r="AD100" s="2187"/>
      <c r="AE100" s="291"/>
      <c r="AF100" s="291"/>
      <c r="AG100" s="155" t="s">
        <v>1257</v>
      </c>
      <c r="AH100" s="173" t="s">
        <v>1687</v>
      </c>
      <c r="AI100" s="250" t="s">
        <v>30</v>
      </c>
      <c r="AJ100" s="250" t="s">
        <v>1544</v>
      </c>
      <c r="AK100" s="250" t="s">
        <v>330</v>
      </c>
      <c r="AL100" s="250">
        <v>2019</v>
      </c>
      <c r="AM100" s="250">
        <v>2019</v>
      </c>
      <c r="AN100" s="250">
        <v>28</v>
      </c>
      <c r="AO100" s="250" t="s">
        <v>1688</v>
      </c>
      <c r="AP100" s="250"/>
      <c r="AQ100" s="250" t="s">
        <v>330</v>
      </c>
      <c r="AR100" s="250"/>
    </row>
    <row r="101" spans="1:44" ht="25.5">
      <c r="A101" s="152">
        <v>3</v>
      </c>
      <c r="B101" s="153" t="s">
        <v>1689</v>
      </c>
      <c r="C101" s="289">
        <v>0.21</v>
      </c>
      <c r="D101" s="289"/>
      <c r="E101" s="289">
        <v>0.21</v>
      </c>
      <c r="F101" s="289"/>
      <c r="G101" s="291">
        <v>0</v>
      </c>
      <c r="H101" s="291"/>
      <c r="I101" s="291">
        <f>G101-H101</f>
        <v>0</v>
      </c>
      <c r="J101" s="291">
        <v>0.21</v>
      </c>
      <c r="K101" s="291"/>
      <c r="L101" s="291"/>
      <c r="M101" s="291"/>
      <c r="N101" s="291"/>
      <c r="O101" s="291"/>
      <c r="P101" s="291"/>
      <c r="Q101" s="291"/>
      <c r="R101" s="291">
        <v>0</v>
      </c>
      <c r="S101" s="2175"/>
      <c r="T101" s="291"/>
      <c r="U101" s="291"/>
      <c r="V101" s="291"/>
      <c r="W101" s="2187"/>
      <c r="X101" s="2187"/>
      <c r="Y101" s="291"/>
      <c r="Z101" s="2187"/>
      <c r="AA101" s="291"/>
      <c r="AB101" s="291"/>
      <c r="AC101" s="291"/>
      <c r="AD101" s="2187"/>
      <c r="AE101" s="291"/>
      <c r="AF101" s="291"/>
      <c r="AG101" s="155" t="s">
        <v>203</v>
      </c>
      <c r="AH101" s="250" t="s">
        <v>1690</v>
      </c>
      <c r="AI101" s="250" t="s">
        <v>30</v>
      </c>
      <c r="AJ101" s="250" t="s">
        <v>1569</v>
      </c>
      <c r="AK101" s="250" t="s">
        <v>1673</v>
      </c>
      <c r="AL101" s="250">
        <v>2019</v>
      </c>
      <c r="AM101" s="250">
        <v>2020</v>
      </c>
      <c r="AN101" s="250">
        <v>5</v>
      </c>
      <c r="AO101" s="250" t="s">
        <v>1691</v>
      </c>
      <c r="AP101" s="250"/>
      <c r="AQ101" s="250" t="s">
        <v>333</v>
      </c>
      <c r="AR101" s="250"/>
    </row>
    <row r="102" spans="1:44" s="175" customFormat="1" ht="18" customHeight="1">
      <c r="A102" s="152">
        <v>4</v>
      </c>
      <c r="B102" s="153" t="s">
        <v>637</v>
      </c>
      <c r="C102" s="289">
        <v>0.27</v>
      </c>
      <c r="D102" s="289"/>
      <c r="E102" s="289">
        <v>0.27</v>
      </c>
      <c r="F102" s="289"/>
      <c r="G102" s="291">
        <v>0.27</v>
      </c>
      <c r="H102" s="291">
        <v>0.27</v>
      </c>
      <c r="I102" s="291">
        <f>G102-H102</f>
        <v>0</v>
      </c>
      <c r="J102" s="291">
        <v>0</v>
      </c>
      <c r="K102" s="291"/>
      <c r="L102" s="291"/>
      <c r="M102" s="291"/>
      <c r="N102" s="291"/>
      <c r="O102" s="291"/>
      <c r="P102" s="291"/>
      <c r="Q102" s="291"/>
      <c r="R102" s="291">
        <v>0</v>
      </c>
      <c r="S102" s="2175"/>
      <c r="T102" s="291"/>
      <c r="U102" s="291"/>
      <c r="V102" s="291"/>
      <c r="W102" s="2187"/>
      <c r="X102" s="2187"/>
      <c r="Y102" s="291"/>
      <c r="Z102" s="2187"/>
      <c r="AA102" s="291"/>
      <c r="AB102" s="291"/>
      <c r="AC102" s="291"/>
      <c r="AD102" s="2187"/>
      <c r="AE102" s="291"/>
      <c r="AF102" s="291"/>
      <c r="AG102" s="155" t="s">
        <v>72</v>
      </c>
      <c r="AH102" s="250" t="s">
        <v>1692</v>
      </c>
      <c r="AI102" s="250" t="s">
        <v>30</v>
      </c>
      <c r="AJ102" s="250" t="s">
        <v>1597</v>
      </c>
      <c r="AK102" s="250" t="s">
        <v>330</v>
      </c>
      <c r="AL102" s="250">
        <v>2019</v>
      </c>
      <c r="AM102" s="250">
        <v>2019</v>
      </c>
      <c r="AN102" s="250">
        <v>28</v>
      </c>
      <c r="AO102" s="250" t="s">
        <v>1693</v>
      </c>
      <c r="AP102" s="250"/>
      <c r="AQ102" s="250" t="s">
        <v>330</v>
      </c>
      <c r="AR102" s="250"/>
    </row>
    <row r="103" spans="1:44" ht="18" customHeight="1">
      <c r="A103" s="152">
        <v>5</v>
      </c>
      <c r="B103" s="153" t="s">
        <v>631</v>
      </c>
      <c r="C103" s="289">
        <v>1.1499999999999999</v>
      </c>
      <c r="D103" s="289"/>
      <c r="E103" s="289">
        <v>1.1499999999999999</v>
      </c>
      <c r="F103" s="289"/>
      <c r="G103" s="291">
        <v>1.1499999999999999</v>
      </c>
      <c r="H103" s="291"/>
      <c r="I103" s="291">
        <f>G103-H103</f>
        <v>1.1499999999999999</v>
      </c>
      <c r="J103" s="291">
        <v>0</v>
      </c>
      <c r="K103" s="291"/>
      <c r="L103" s="291"/>
      <c r="M103" s="291"/>
      <c r="N103" s="291"/>
      <c r="O103" s="291"/>
      <c r="P103" s="291"/>
      <c r="Q103" s="291"/>
      <c r="R103" s="291">
        <v>0</v>
      </c>
      <c r="S103" s="2175"/>
      <c r="T103" s="291"/>
      <c r="U103" s="291"/>
      <c r="V103" s="291"/>
      <c r="W103" s="2187"/>
      <c r="X103" s="2187"/>
      <c r="Y103" s="291"/>
      <c r="Z103" s="2187"/>
      <c r="AA103" s="291"/>
      <c r="AB103" s="291"/>
      <c r="AC103" s="291"/>
      <c r="AD103" s="2187"/>
      <c r="AE103" s="291"/>
      <c r="AF103" s="291"/>
      <c r="AG103" s="155" t="s">
        <v>575</v>
      </c>
      <c r="AH103" s="250" t="s">
        <v>1694</v>
      </c>
      <c r="AI103" s="250" t="s">
        <v>30</v>
      </c>
      <c r="AJ103" s="250" t="s">
        <v>1695</v>
      </c>
      <c r="AK103" s="250" t="s">
        <v>330</v>
      </c>
      <c r="AL103" s="250">
        <v>2018</v>
      </c>
      <c r="AM103" s="250">
        <v>2018</v>
      </c>
      <c r="AN103" s="250">
        <v>16</v>
      </c>
      <c r="AO103" s="250" t="s">
        <v>1696</v>
      </c>
      <c r="AP103" s="250"/>
      <c r="AQ103" s="250" t="s">
        <v>1507</v>
      </c>
      <c r="AR103" s="250"/>
    </row>
    <row r="104" spans="1:44" ht="18" customHeight="1">
      <c r="A104" s="152">
        <v>6</v>
      </c>
      <c r="B104" s="153" t="s">
        <v>1697</v>
      </c>
      <c r="C104" s="289">
        <v>0.39</v>
      </c>
      <c r="D104" s="289"/>
      <c r="E104" s="289">
        <v>0.39</v>
      </c>
      <c r="F104" s="289"/>
      <c r="G104" s="291"/>
      <c r="H104" s="291"/>
      <c r="I104" s="291"/>
      <c r="J104" s="291">
        <v>0.39</v>
      </c>
      <c r="K104" s="291"/>
      <c r="L104" s="291"/>
      <c r="M104" s="291"/>
      <c r="N104" s="291"/>
      <c r="O104" s="291"/>
      <c r="P104" s="291"/>
      <c r="Q104" s="291"/>
      <c r="R104" s="291"/>
      <c r="S104" s="2175"/>
      <c r="T104" s="291"/>
      <c r="U104" s="291"/>
      <c r="V104" s="291"/>
      <c r="W104" s="2187"/>
      <c r="X104" s="2187"/>
      <c r="Y104" s="291"/>
      <c r="Z104" s="2187"/>
      <c r="AA104" s="291"/>
      <c r="AB104" s="291"/>
      <c r="AC104" s="291"/>
      <c r="AD104" s="2187"/>
      <c r="AE104" s="291"/>
      <c r="AF104" s="291"/>
      <c r="AG104" s="155" t="s">
        <v>1265</v>
      </c>
      <c r="AH104" s="250"/>
      <c r="AI104" s="250" t="s">
        <v>30</v>
      </c>
      <c r="AJ104" s="250" t="s">
        <v>1698</v>
      </c>
      <c r="AK104" s="250"/>
      <c r="AL104" s="250" t="s">
        <v>1541</v>
      </c>
      <c r="AM104" s="250" t="s">
        <v>1541</v>
      </c>
      <c r="AN104" s="250"/>
      <c r="AO104" s="250" t="s">
        <v>1699</v>
      </c>
      <c r="AP104" s="250"/>
      <c r="AQ104" s="250" t="s">
        <v>1679</v>
      </c>
      <c r="AR104" s="250"/>
    </row>
    <row r="105" spans="1:44" ht="18" customHeight="1">
      <c r="A105" s="152"/>
      <c r="B105" s="153" t="s">
        <v>1700</v>
      </c>
      <c r="C105" s="289">
        <v>0.04</v>
      </c>
      <c r="D105" s="289"/>
      <c r="E105" s="289">
        <v>0.04</v>
      </c>
      <c r="F105" s="289"/>
      <c r="G105" s="291"/>
      <c r="H105" s="291"/>
      <c r="I105" s="291"/>
      <c r="J105" s="291"/>
      <c r="K105" s="291"/>
      <c r="L105" s="291"/>
      <c r="M105" s="291"/>
      <c r="N105" s="291"/>
      <c r="O105" s="291"/>
      <c r="P105" s="291"/>
      <c r="Q105" s="291"/>
      <c r="R105" s="291"/>
      <c r="S105" s="2175"/>
      <c r="T105" s="291"/>
      <c r="U105" s="291">
        <v>0.04</v>
      </c>
      <c r="V105" s="291"/>
      <c r="W105" s="2187"/>
      <c r="X105" s="2187"/>
      <c r="Y105" s="291"/>
      <c r="Z105" s="2187"/>
      <c r="AA105" s="291"/>
      <c r="AB105" s="291"/>
      <c r="AC105" s="291"/>
      <c r="AD105" s="2187"/>
      <c r="AE105" s="291"/>
      <c r="AF105" s="291"/>
      <c r="AG105" s="155" t="s">
        <v>1247</v>
      </c>
      <c r="AH105" s="250"/>
      <c r="AI105" s="250" t="s">
        <v>30</v>
      </c>
      <c r="AJ105" s="250" t="s">
        <v>1701</v>
      </c>
      <c r="AK105" s="250"/>
      <c r="AL105" s="250" t="s">
        <v>1636</v>
      </c>
      <c r="AM105" s="250" t="s">
        <v>1636</v>
      </c>
      <c r="AN105" s="250">
        <v>19</v>
      </c>
      <c r="AO105" s="250"/>
      <c r="AP105" s="250"/>
      <c r="AQ105" s="250" t="s">
        <v>330</v>
      </c>
      <c r="AR105" s="250"/>
    </row>
    <row r="106" spans="1:44" ht="18" customHeight="1">
      <c r="A106" s="152"/>
      <c r="B106" s="153" t="s">
        <v>1702</v>
      </c>
      <c r="C106" s="289">
        <v>0.05</v>
      </c>
      <c r="D106" s="289"/>
      <c r="E106" s="289">
        <v>0.05</v>
      </c>
      <c r="F106" s="289"/>
      <c r="G106" s="291"/>
      <c r="H106" s="291"/>
      <c r="I106" s="291"/>
      <c r="J106" s="291"/>
      <c r="K106" s="291"/>
      <c r="L106" s="291"/>
      <c r="M106" s="291"/>
      <c r="N106" s="291"/>
      <c r="O106" s="291"/>
      <c r="P106" s="291"/>
      <c r="Q106" s="291"/>
      <c r="R106" s="291">
        <v>0.05</v>
      </c>
      <c r="S106" s="2175"/>
      <c r="T106" s="291"/>
      <c r="U106" s="291"/>
      <c r="V106" s="291"/>
      <c r="W106" s="2187"/>
      <c r="X106" s="2187"/>
      <c r="Y106" s="291"/>
      <c r="Z106" s="2187"/>
      <c r="AA106" s="291"/>
      <c r="AB106" s="291"/>
      <c r="AC106" s="291"/>
      <c r="AD106" s="2187"/>
      <c r="AE106" s="291"/>
      <c r="AF106" s="291"/>
      <c r="AG106" s="155" t="s">
        <v>1247</v>
      </c>
      <c r="AH106" s="250"/>
      <c r="AI106" s="250" t="s">
        <v>30</v>
      </c>
      <c r="AJ106" s="250" t="s">
        <v>1701</v>
      </c>
      <c r="AK106" s="250"/>
      <c r="AL106" s="250" t="s">
        <v>1636</v>
      </c>
      <c r="AM106" s="250" t="s">
        <v>1636</v>
      </c>
      <c r="AN106" s="250">
        <v>19</v>
      </c>
      <c r="AO106" s="250"/>
      <c r="AP106" s="250"/>
      <c r="AQ106" s="250" t="s">
        <v>330</v>
      </c>
      <c r="AR106" s="250"/>
    </row>
    <row r="107" spans="1:44" ht="25.5">
      <c r="A107" s="152"/>
      <c r="B107" s="153" t="s">
        <v>1703</v>
      </c>
      <c r="C107" s="289">
        <v>7.32</v>
      </c>
      <c r="D107" s="289"/>
      <c r="E107" s="289">
        <v>7.32</v>
      </c>
      <c r="F107" s="289"/>
      <c r="G107" s="291">
        <v>6.2</v>
      </c>
      <c r="H107" s="291">
        <v>6.2</v>
      </c>
      <c r="I107" s="291"/>
      <c r="J107" s="291">
        <v>1.1200000000000001</v>
      </c>
      <c r="K107" s="291"/>
      <c r="L107" s="291"/>
      <c r="M107" s="291"/>
      <c r="N107" s="291"/>
      <c r="O107" s="291"/>
      <c r="P107" s="291"/>
      <c r="Q107" s="291"/>
      <c r="R107" s="291"/>
      <c r="S107" s="2175"/>
      <c r="T107" s="291"/>
      <c r="U107" s="291"/>
      <c r="V107" s="291"/>
      <c r="W107" s="2187"/>
      <c r="X107" s="2187"/>
      <c r="Y107" s="291"/>
      <c r="Z107" s="2187"/>
      <c r="AA107" s="291"/>
      <c r="AB107" s="291"/>
      <c r="AC107" s="291"/>
      <c r="AD107" s="2187"/>
      <c r="AE107" s="291"/>
      <c r="AF107" s="291"/>
      <c r="AG107" s="155" t="s">
        <v>1268</v>
      </c>
      <c r="AH107" s="250"/>
      <c r="AI107" s="250" t="s">
        <v>30</v>
      </c>
      <c r="AJ107" s="250" t="s">
        <v>1704</v>
      </c>
      <c r="AK107" s="250"/>
      <c r="AL107" s="250" t="s">
        <v>1636</v>
      </c>
      <c r="AM107" s="250" t="s">
        <v>1636</v>
      </c>
      <c r="AN107" s="250">
        <v>19</v>
      </c>
      <c r="AO107" s="250"/>
      <c r="AP107" s="250"/>
      <c r="AQ107" s="250" t="s">
        <v>330</v>
      </c>
      <c r="AR107" s="250"/>
    </row>
    <row r="108" spans="1:44" s="150" customFormat="1" ht="27">
      <c r="A108" s="200" t="s">
        <v>1705</v>
      </c>
      <c r="B108" s="201" t="s">
        <v>1706</v>
      </c>
      <c r="C108" s="288"/>
      <c r="D108" s="288"/>
      <c r="E108" s="288"/>
      <c r="F108" s="288"/>
      <c r="G108" s="288"/>
      <c r="H108" s="288"/>
      <c r="I108" s="288"/>
      <c r="J108" s="288"/>
      <c r="K108" s="288"/>
      <c r="L108" s="288"/>
      <c r="M108" s="288">
        <f>M109</f>
        <v>0</v>
      </c>
      <c r="N108" s="288"/>
      <c r="O108" s="288">
        <f>O109</f>
        <v>0</v>
      </c>
      <c r="P108" s="288"/>
      <c r="Q108" s="288"/>
      <c r="R108" s="288"/>
      <c r="S108" s="2174">
        <f>S109</f>
        <v>0</v>
      </c>
      <c r="T108" s="288"/>
      <c r="U108" s="288"/>
      <c r="V108" s="288"/>
      <c r="W108" s="2186">
        <f>W109</f>
        <v>0</v>
      </c>
      <c r="X108" s="2186">
        <f>X109</f>
        <v>0</v>
      </c>
      <c r="Y108" s="288"/>
      <c r="Z108" s="2186">
        <f>Z109</f>
        <v>0</v>
      </c>
      <c r="AA108" s="288"/>
      <c r="AB108" s="288"/>
      <c r="AC108" s="288"/>
      <c r="AD108" s="2186">
        <f>AD109</f>
        <v>0</v>
      </c>
      <c r="AE108" s="288"/>
      <c r="AF108" s="288"/>
      <c r="AG108" s="202"/>
      <c r="AH108" s="250"/>
      <c r="AI108" s="44"/>
      <c r="AJ108" s="250"/>
      <c r="AK108" s="250"/>
      <c r="AL108" s="44"/>
      <c r="AM108" s="44"/>
      <c r="AN108" s="44"/>
      <c r="AO108" s="44"/>
      <c r="AP108" s="44"/>
      <c r="AQ108" s="44"/>
      <c r="AR108" s="44"/>
    </row>
    <row r="109" spans="1:44" ht="25.5">
      <c r="A109" s="152">
        <v>1</v>
      </c>
      <c r="B109" s="156" t="s">
        <v>682</v>
      </c>
      <c r="C109" s="289">
        <v>0.13</v>
      </c>
      <c r="D109" s="289"/>
      <c r="E109" s="289">
        <v>0.13</v>
      </c>
      <c r="F109" s="289"/>
      <c r="G109" s="291">
        <v>0</v>
      </c>
      <c r="H109" s="291"/>
      <c r="I109" s="291">
        <f>G109-H109</f>
        <v>0</v>
      </c>
      <c r="J109" s="291">
        <v>0.13</v>
      </c>
      <c r="K109" s="291"/>
      <c r="L109" s="291"/>
      <c r="M109" s="291"/>
      <c r="N109" s="291"/>
      <c r="O109" s="291"/>
      <c r="P109" s="291"/>
      <c r="Q109" s="291"/>
      <c r="R109" s="291">
        <v>0</v>
      </c>
      <c r="S109" s="2175"/>
      <c r="T109" s="291"/>
      <c r="U109" s="291"/>
      <c r="V109" s="291"/>
      <c r="W109" s="2187"/>
      <c r="X109" s="2187"/>
      <c r="Y109" s="291"/>
      <c r="Z109" s="2187"/>
      <c r="AA109" s="291"/>
      <c r="AB109" s="291"/>
      <c r="AC109" s="291"/>
      <c r="AD109" s="2187"/>
      <c r="AE109" s="291"/>
      <c r="AF109" s="291"/>
      <c r="AG109" s="155" t="s">
        <v>97</v>
      </c>
      <c r="AH109" s="173" t="s">
        <v>1707</v>
      </c>
      <c r="AI109" s="250" t="s">
        <v>31</v>
      </c>
      <c r="AJ109" s="250" t="s">
        <v>1708</v>
      </c>
      <c r="AK109" s="250" t="s">
        <v>1554</v>
      </c>
      <c r="AL109" s="250" t="s">
        <v>1165</v>
      </c>
      <c r="AM109" s="250">
        <v>2020</v>
      </c>
      <c r="AN109" s="250">
        <v>27</v>
      </c>
      <c r="AO109" s="250" t="s">
        <v>1709</v>
      </c>
      <c r="AP109" s="250"/>
      <c r="AQ109" s="250" t="s">
        <v>330</v>
      </c>
      <c r="AR109" s="250"/>
    </row>
    <row r="110" spans="1:44" ht="31.5" customHeight="1">
      <c r="A110" s="152"/>
      <c r="B110" s="156" t="s">
        <v>676</v>
      </c>
      <c r="C110" s="289">
        <v>2.2999999999999998</v>
      </c>
      <c r="D110" s="289"/>
      <c r="E110" s="289">
        <v>2.2999999999999998</v>
      </c>
      <c r="F110" s="289"/>
      <c r="G110" s="291">
        <v>1.85</v>
      </c>
      <c r="H110" s="291">
        <v>1.85</v>
      </c>
      <c r="I110" s="291"/>
      <c r="J110" s="291">
        <v>0.45</v>
      </c>
      <c r="K110" s="291"/>
      <c r="L110" s="291"/>
      <c r="M110" s="291"/>
      <c r="N110" s="291"/>
      <c r="O110" s="291"/>
      <c r="P110" s="291"/>
      <c r="Q110" s="291"/>
      <c r="R110" s="291"/>
      <c r="S110" s="2175"/>
      <c r="T110" s="291"/>
      <c r="U110" s="291"/>
      <c r="V110" s="291"/>
      <c r="W110" s="2187"/>
      <c r="X110" s="2187"/>
      <c r="Y110" s="291"/>
      <c r="Z110" s="2187"/>
      <c r="AA110" s="291"/>
      <c r="AB110" s="291"/>
      <c r="AC110" s="291"/>
      <c r="AD110" s="2187"/>
      <c r="AE110" s="291"/>
      <c r="AF110" s="291"/>
      <c r="AG110" s="155" t="s">
        <v>72</v>
      </c>
      <c r="AH110" s="173"/>
      <c r="AI110" s="250" t="s">
        <v>31</v>
      </c>
      <c r="AJ110" s="250"/>
      <c r="AK110" s="250"/>
      <c r="AL110" s="250" t="s">
        <v>1636</v>
      </c>
      <c r="AM110" s="250" t="s">
        <v>1636</v>
      </c>
      <c r="AN110" s="250">
        <v>19</v>
      </c>
      <c r="AO110" s="250"/>
      <c r="AP110" s="250"/>
      <c r="AQ110" s="250" t="s">
        <v>330</v>
      </c>
      <c r="AR110" s="250"/>
    </row>
    <row r="111" spans="1:44" s="150" customFormat="1" ht="27">
      <c r="A111" s="200" t="s">
        <v>1710</v>
      </c>
      <c r="B111" s="201" t="s">
        <v>1711</v>
      </c>
      <c r="C111" s="288"/>
      <c r="D111" s="288"/>
      <c r="E111" s="288"/>
      <c r="F111" s="288"/>
      <c r="G111" s="288"/>
      <c r="H111" s="288"/>
      <c r="I111" s="288"/>
      <c r="J111" s="288"/>
      <c r="K111" s="288"/>
      <c r="L111" s="288"/>
      <c r="M111" s="288">
        <f>M112</f>
        <v>0</v>
      </c>
      <c r="N111" s="288"/>
      <c r="O111" s="288">
        <f>O112</f>
        <v>0</v>
      </c>
      <c r="P111" s="288"/>
      <c r="Q111" s="288"/>
      <c r="R111" s="288"/>
      <c r="S111" s="2174">
        <f>S112</f>
        <v>0</v>
      </c>
      <c r="T111" s="288"/>
      <c r="U111" s="288"/>
      <c r="V111" s="288"/>
      <c r="W111" s="2186">
        <f>W112</f>
        <v>0</v>
      </c>
      <c r="X111" s="2186">
        <f>X112</f>
        <v>0</v>
      </c>
      <c r="Y111" s="288"/>
      <c r="Z111" s="2186">
        <f>Z112</f>
        <v>0</v>
      </c>
      <c r="AA111" s="288"/>
      <c r="AB111" s="288"/>
      <c r="AC111" s="288"/>
      <c r="AD111" s="2186">
        <f>AD112</f>
        <v>0</v>
      </c>
      <c r="AE111" s="288"/>
      <c r="AF111" s="288"/>
      <c r="AG111" s="202"/>
      <c r="AH111" s="250"/>
      <c r="AI111" s="44"/>
      <c r="AJ111" s="250"/>
      <c r="AK111" s="250"/>
      <c r="AL111" s="44"/>
      <c r="AM111" s="44"/>
      <c r="AN111" s="44"/>
      <c r="AO111" s="44"/>
      <c r="AP111" s="44"/>
      <c r="AQ111" s="44"/>
      <c r="AR111" s="44"/>
    </row>
    <row r="112" spans="1:44" ht="30.75" customHeight="1">
      <c r="A112" s="152">
        <v>1</v>
      </c>
      <c r="B112" s="156" t="s">
        <v>1712</v>
      </c>
      <c r="C112" s="289">
        <v>1.23</v>
      </c>
      <c r="D112" s="290">
        <v>0.67</v>
      </c>
      <c r="E112" s="289">
        <v>0.56000000000000005</v>
      </c>
      <c r="F112" s="289"/>
      <c r="G112" s="291">
        <v>0</v>
      </c>
      <c r="H112" s="291"/>
      <c r="I112" s="291">
        <f>G112-H112</f>
        <v>0</v>
      </c>
      <c r="J112" s="291">
        <v>0.09</v>
      </c>
      <c r="K112" s="291">
        <v>0.36</v>
      </c>
      <c r="L112" s="291"/>
      <c r="M112" s="291"/>
      <c r="N112" s="291"/>
      <c r="O112" s="291"/>
      <c r="P112" s="291"/>
      <c r="Q112" s="291"/>
      <c r="R112" s="291">
        <v>0</v>
      </c>
      <c r="S112" s="2175"/>
      <c r="T112" s="291">
        <v>0.08</v>
      </c>
      <c r="U112" s="291"/>
      <c r="V112" s="291"/>
      <c r="W112" s="2187"/>
      <c r="X112" s="2187"/>
      <c r="Y112" s="291">
        <v>0.02</v>
      </c>
      <c r="Z112" s="2187"/>
      <c r="AA112" s="291"/>
      <c r="AB112" s="291"/>
      <c r="AC112" s="291"/>
      <c r="AD112" s="2187"/>
      <c r="AE112" s="291"/>
      <c r="AF112" s="291">
        <v>0.01</v>
      </c>
      <c r="AG112" s="155" t="s">
        <v>1268</v>
      </c>
      <c r="AH112" s="290" t="s">
        <v>1713</v>
      </c>
      <c r="AI112" s="250" t="s">
        <v>35</v>
      </c>
      <c r="AJ112" s="250" t="s">
        <v>1714</v>
      </c>
      <c r="AK112" s="250" t="s">
        <v>330</v>
      </c>
      <c r="AL112" s="250">
        <v>2018</v>
      </c>
      <c r="AM112" s="250">
        <v>2018</v>
      </c>
      <c r="AN112" s="250">
        <v>16</v>
      </c>
      <c r="AO112" s="250" t="s">
        <v>1715</v>
      </c>
      <c r="AP112" s="250"/>
      <c r="AQ112" s="250" t="s">
        <v>1679</v>
      </c>
      <c r="AR112" s="250"/>
    </row>
    <row r="113" spans="1:44">
      <c r="A113" s="198" t="s">
        <v>1716</v>
      </c>
      <c r="B113" s="199" t="s">
        <v>1717</v>
      </c>
      <c r="C113" s="247"/>
      <c r="D113" s="247"/>
      <c r="E113" s="247"/>
      <c r="F113" s="247"/>
      <c r="G113" s="247"/>
      <c r="H113" s="247"/>
      <c r="I113" s="247"/>
      <c r="J113" s="247"/>
      <c r="K113" s="247"/>
      <c r="L113" s="247"/>
      <c r="M113" s="247">
        <f>M114</f>
        <v>0</v>
      </c>
      <c r="N113" s="247"/>
      <c r="O113" s="247">
        <f>O114</f>
        <v>0</v>
      </c>
      <c r="P113" s="247"/>
      <c r="Q113" s="247"/>
      <c r="R113" s="247"/>
      <c r="S113" s="2172">
        <f>S114</f>
        <v>0</v>
      </c>
      <c r="T113" s="247"/>
      <c r="U113" s="247"/>
      <c r="V113" s="247"/>
      <c r="W113" s="2184">
        <f>W114</f>
        <v>0</v>
      </c>
      <c r="X113" s="2184">
        <f>X114</f>
        <v>0</v>
      </c>
      <c r="Y113" s="247"/>
      <c r="Z113" s="2184">
        <f>Z114</f>
        <v>0</v>
      </c>
      <c r="AA113" s="247"/>
      <c r="AB113" s="247"/>
      <c r="AC113" s="247"/>
      <c r="AD113" s="2184">
        <f>AD114</f>
        <v>0</v>
      </c>
      <c r="AE113" s="247"/>
      <c r="AF113" s="247"/>
      <c r="AG113" s="155"/>
      <c r="AH113" s="250"/>
      <c r="AI113" s="250"/>
      <c r="AJ113" s="250"/>
      <c r="AK113" s="250"/>
      <c r="AL113" s="250"/>
      <c r="AM113" s="250"/>
      <c r="AN113" s="250"/>
      <c r="AO113" s="250"/>
      <c r="AP113" s="250"/>
      <c r="AQ113" s="250"/>
      <c r="AR113" s="250"/>
    </row>
    <row r="114" spans="1:44" ht="36.75" customHeight="1">
      <c r="A114" s="152">
        <v>1</v>
      </c>
      <c r="B114" s="153" t="s">
        <v>1718</v>
      </c>
      <c r="C114" s="289">
        <v>3.18</v>
      </c>
      <c r="D114" s="290"/>
      <c r="E114" s="289">
        <v>3.18</v>
      </c>
      <c r="F114" s="289"/>
      <c r="G114" s="291">
        <v>0</v>
      </c>
      <c r="H114" s="291"/>
      <c r="I114" s="291">
        <f>G114-H114</f>
        <v>0</v>
      </c>
      <c r="J114" s="291">
        <v>1.72</v>
      </c>
      <c r="K114" s="291"/>
      <c r="L114" s="291">
        <v>0.1</v>
      </c>
      <c r="M114" s="291"/>
      <c r="N114" s="291"/>
      <c r="O114" s="291"/>
      <c r="P114" s="291"/>
      <c r="Q114" s="291"/>
      <c r="R114" s="291">
        <v>0</v>
      </c>
      <c r="S114" s="2175"/>
      <c r="T114" s="291">
        <v>0.1</v>
      </c>
      <c r="U114" s="291"/>
      <c r="V114" s="291"/>
      <c r="W114" s="2187"/>
      <c r="X114" s="2187"/>
      <c r="Y114" s="291">
        <v>0.26</v>
      </c>
      <c r="Z114" s="2187"/>
      <c r="AA114" s="291"/>
      <c r="AB114" s="291"/>
      <c r="AC114" s="291"/>
      <c r="AD114" s="2187"/>
      <c r="AE114" s="291"/>
      <c r="AF114" s="291">
        <v>1</v>
      </c>
      <c r="AG114" s="155" t="s">
        <v>1267</v>
      </c>
      <c r="AH114" s="250" t="s">
        <v>1719</v>
      </c>
      <c r="AI114" s="250" t="s">
        <v>37</v>
      </c>
      <c r="AJ114" s="250" t="s">
        <v>1604</v>
      </c>
      <c r="AK114" s="250" t="s">
        <v>330</v>
      </c>
      <c r="AL114" s="250">
        <v>2019</v>
      </c>
      <c r="AM114" s="250">
        <v>2019</v>
      </c>
      <c r="AN114" s="250">
        <v>5</v>
      </c>
      <c r="AO114" s="250" t="s">
        <v>1720</v>
      </c>
      <c r="AP114" s="250"/>
      <c r="AQ114" s="250" t="s">
        <v>1512</v>
      </c>
      <c r="AR114" s="250"/>
    </row>
    <row r="115" spans="1:44">
      <c r="A115" s="192" t="s">
        <v>1721</v>
      </c>
      <c r="B115" s="193" t="s">
        <v>720</v>
      </c>
      <c r="C115" s="247"/>
      <c r="D115" s="247"/>
      <c r="E115" s="247"/>
      <c r="F115" s="247"/>
      <c r="G115" s="247"/>
      <c r="H115" s="247"/>
      <c r="I115" s="247"/>
      <c r="J115" s="247"/>
      <c r="K115" s="247"/>
      <c r="L115" s="247"/>
      <c r="M115" s="247">
        <f>SUM(M116:M164)</f>
        <v>0</v>
      </c>
      <c r="N115" s="247"/>
      <c r="O115" s="247">
        <f>SUM(O116:O164)</f>
        <v>0</v>
      </c>
      <c r="P115" s="247"/>
      <c r="Q115" s="247"/>
      <c r="R115" s="247"/>
      <c r="S115" s="2172">
        <f>SUM(S116:S164)</f>
        <v>0</v>
      </c>
      <c r="T115" s="247"/>
      <c r="U115" s="247"/>
      <c r="V115" s="247"/>
      <c r="W115" s="2184">
        <f>SUM(W116:W164)</f>
        <v>0</v>
      </c>
      <c r="X115" s="2184">
        <f>SUM(X116:X164)</f>
        <v>0</v>
      </c>
      <c r="Y115" s="247"/>
      <c r="Z115" s="2184">
        <f>SUM(Z116:Z164)</f>
        <v>0</v>
      </c>
      <c r="AA115" s="247"/>
      <c r="AB115" s="247"/>
      <c r="AC115" s="247"/>
      <c r="AD115" s="2184">
        <f>SUM(AD116:AD164)</f>
        <v>0</v>
      </c>
      <c r="AE115" s="247"/>
      <c r="AF115" s="247"/>
      <c r="AG115" s="155"/>
      <c r="AH115" s="250"/>
      <c r="AI115" s="250"/>
      <c r="AJ115" s="250"/>
      <c r="AK115" s="250"/>
      <c r="AL115" s="250"/>
      <c r="AM115" s="250"/>
      <c r="AN115" s="250"/>
      <c r="AO115" s="250"/>
      <c r="AP115" s="250"/>
      <c r="AQ115" s="250"/>
      <c r="AR115" s="250"/>
    </row>
    <row r="116" spans="1:44" ht="31.5" customHeight="1">
      <c r="A116" s="152">
        <v>1</v>
      </c>
      <c r="B116" s="156" t="s">
        <v>1722</v>
      </c>
      <c r="C116" s="289">
        <v>0.98</v>
      </c>
      <c r="D116" s="289"/>
      <c r="E116" s="289">
        <v>0.98</v>
      </c>
      <c r="F116" s="289"/>
      <c r="G116" s="291">
        <v>0.85</v>
      </c>
      <c r="H116" s="291">
        <v>0.85</v>
      </c>
      <c r="I116" s="291">
        <f t="shared" ref="I116:I160" si="2">G116-H116</f>
        <v>0</v>
      </c>
      <c r="J116" s="291"/>
      <c r="K116" s="291"/>
      <c r="L116" s="291"/>
      <c r="M116" s="291"/>
      <c r="N116" s="291"/>
      <c r="O116" s="291"/>
      <c r="P116" s="291"/>
      <c r="Q116" s="291"/>
      <c r="R116" s="291">
        <v>0.13</v>
      </c>
      <c r="S116" s="2175"/>
      <c r="T116" s="291"/>
      <c r="U116" s="291"/>
      <c r="V116" s="291"/>
      <c r="W116" s="2187"/>
      <c r="X116" s="2187"/>
      <c r="Y116" s="291"/>
      <c r="Z116" s="2187"/>
      <c r="AA116" s="291"/>
      <c r="AB116" s="291"/>
      <c r="AC116" s="291"/>
      <c r="AD116" s="2187"/>
      <c r="AE116" s="291"/>
      <c r="AF116" s="291"/>
      <c r="AG116" s="155" t="s">
        <v>95</v>
      </c>
      <c r="AH116" s="290" t="s">
        <v>1723</v>
      </c>
      <c r="AI116" s="250" t="s">
        <v>40</v>
      </c>
      <c r="AJ116" s="250" t="s">
        <v>1595</v>
      </c>
      <c r="AK116" s="250" t="s">
        <v>330</v>
      </c>
      <c r="AL116" s="250">
        <v>2018</v>
      </c>
      <c r="AM116" s="250">
        <v>2018</v>
      </c>
      <c r="AN116" s="250">
        <v>16</v>
      </c>
      <c r="AO116" s="250" t="s">
        <v>1724</v>
      </c>
      <c r="AP116" s="250"/>
      <c r="AQ116" s="250" t="s">
        <v>333</v>
      </c>
      <c r="AR116" s="250"/>
    </row>
    <row r="117" spans="1:44" ht="30" customHeight="1">
      <c r="A117" s="152">
        <v>2</v>
      </c>
      <c r="B117" s="156" t="s">
        <v>1725</v>
      </c>
      <c r="C117" s="289">
        <v>0.39</v>
      </c>
      <c r="D117" s="289"/>
      <c r="E117" s="289">
        <v>0.39</v>
      </c>
      <c r="F117" s="289"/>
      <c r="G117" s="291">
        <v>0.26</v>
      </c>
      <c r="H117" s="291">
        <v>0.26</v>
      </c>
      <c r="I117" s="291">
        <f t="shared" si="2"/>
        <v>0</v>
      </c>
      <c r="J117" s="291"/>
      <c r="K117" s="291"/>
      <c r="L117" s="291"/>
      <c r="M117" s="291"/>
      <c r="N117" s="291"/>
      <c r="O117" s="291"/>
      <c r="P117" s="291"/>
      <c r="Q117" s="291"/>
      <c r="R117" s="291">
        <v>0.1</v>
      </c>
      <c r="S117" s="2175"/>
      <c r="T117" s="291"/>
      <c r="U117" s="291"/>
      <c r="V117" s="291"/>
      <c r="W117" s="2187"/>
      <c r="X117" s="2187"/>
      <c r="Y117" s="291">
        <v>0.03</v>
      </c>
      <c r="Z117" s="2187"/>
      <c r="AA117" s="291"/>
      <c r="AB117" s="291"/>
      <c r="AC117" s="291"/>
      <c r="AD117" s="2187"/>
      <c r="AE117" s="291"/>
      <c r="AF117" s="291"/>
      <c r="AG117" s="155" t="s">
        <v>95</v>
      </c>
      <c r="AH117" s="290" t="s">
        <v>1726</v>
      </c>
      <c r="AI117" s="250" t="s">
        <v>40</v>
      </c>
      <c r="AJ117" s="250" t="s">
        <v>1595</v>
      </c>
      <c r="AK117" s="250" t="s">
        <v>330</v>
      </c>
      <c r="AL117" s="250">
        <v>2019</v>
      </c>
      <c r="AM117" s="250">
        <v>2019</v>
      </c>
      <c r="AN117" s="250">
        <v>28</v>
      </c>
      <c r="AO117" s="250" t="s">
        <v>1727</v>
      </c>
      <c r="AP117" s="250"/>
      <c r="AQ117" s="250" t="s">
        <v>1512</v>
      </c>
      <c r="AR117" s="250"/>
    </row>
    <row r="118" spans="1:44" ht="30" customHeight="1">
      <c r="A118" s="152">
        <v>3</v>
      </c>
      <c r="B118" s="156" t="s">
        <v>1728</v>
      </c>
      <c r="C118" s="289">
        <v>9.4</v>
      </c>
      <c r="D118" s="289"/>
      <c r="E118" s="289">
        <v>9.4</v>
      </c>
      <c r="F118" s="289"/>
      <c r="G118" s="291">
        <v>9.4</v>
      </c>
      <c r="H118" s="291">
        <v>9.4</v>
      </c>
      <c r="I118" s="291">
        <f t="shared" si="2"/>
        <v>0</v>
      </c>
      <c r="J118" s="291"/>
      <c r="K118" s="291"/>
      <c r="L118" s="291"/>
      <c r="M118" s="291"/>
      <c r="N118" s="291"/>
      <c r="O118" s="291"/>
      <c r="P118" s="291"/>
      <c r="Q118" s="291"/>
      <c r="R118" s="291">
        <v>0</v>
      </c>
      <c r="S118" s="2175"/>
      <c r="T118" s="291"/>
      <c r="U118" s="291"/>
      <c r="V118" s="291"/>
      <c r="W118" s="2187"/>
      <c r="X118" s="2187"/>
      <c r="Y118" s="291"/>
      <c r="Z118" s="2187"/>
      <c r="AA118" s="291"/>
      <c r="AB118" s="291"/>
      <c r="AC118" s="291"/>
      <c r="AD118" s="2187"/>
      <c r="AE118" s="291"/>
      <c r="AF118" s="291"/>
      <c r="AG118" s="155" t="s">
        <v>95</v>
      </c>
      <c r="AH118" s="290"/>
      <c r="AI118" s="250" t="s">
        <v>40</v>
      </c>
      <c r="AJ118" s="250" t="s">
        <v>1595</v>
      </c>
      <c r="AK118" s="250" t="s">
        <v>1554</v>
      </c>
      <c r="AL118" s="250" t="s">
        <v>1165</v>
      </c>
      <c r="AM118" s="250">
        <v>2020</v>
      </c>
      <c r="AN118" s="250">
        <v>27</v>
      </c>
      <c r="AO118" s="250" t="s">
        <v>1729</v>
      </c>
      <c r="AP118" s="250"/>
      <c r="AQ118" s="250" t="s">
        <v>330</v>
      </c>
      <c r="AR118" s="250"/>
    </row>
    <row r="119" spans="1:44" ht="30" customHeight="1">
      <c r="A119" s="152">
        <v>4</v>
      </c>
      <c r="B119" s="156" t="s">
        <v>1730</v>
      </c>
      <c r="C119" s="289">
        <v>7.7</v>
      </c>
      <c r="D119" s="289"/>
      <c r="E119" s="289">
        <v>7.7</v>
      </c>
      <c r="F119" s="289"/>
      <c r="G119" s="291">
        <v>6.7</v>
      </c>
      <c r="H119" s="291">
        <v>6.7</v>
      </c>
      <c r="I119" s="291">
        <f t="shared" si="2"/>
        <v>0</v>
      </c>
      <c r="J119" s="291">
        <v>0</v>
      </c>
      <c r="K119" s="291"/>
      <c r="L119" s="291"/>
      <c r="M119" s="291"/>
      <c r="N119" s="291"/>
      <c r="O119" s="291"/>
      <c r="P119" s="291"/>
      <c r="Q119" s="291"/>
      <c r="R119" s="291">
        <v>0.5</v>
      </c>
      <c r="S119" s="2175"/>
      <c r="T119" s="291"/>
      <c r="U119" s="291"/>
      <c r="V119" s="291"/>
      <c r="W119" s="2187"/>
      <c r="X119" s="2187"/>
      <c r="Y119" s="291"/>
      <c r="Z119" s="2187"/>
      <c r="AA119" s="291"/>
      <c r="AB119" s="291"/>
      <c r="AC119" s="291"/>
      <c r="AD119" s="2187"/>
      <c r="AE119" s="291">
        <v>0.5</v>
      </c>
      <c r="AF119" s="291"/>
      <c r="AG119" s="155" t="s">
        <v>72</v>
      </c>
      <c r="AH119" s="290" t="s">
        <v>1731</v>
      </c>
      <c r="AI119" s="250" t="s">
        <v>40</v>
      </c>
      <c r="AJ119" s="250" t="s">
        <v>1537</v>
      </c>
      <c r="AK119" s="250" t="s">
        <v>1554</v>
      </c>
      <c r="AL119" s="250">
        <v>2017</v>
      </c>
      <c r="AM119" s="250">
        <v>2020</v>
      </c>
      <c r="AN119" s="250">
        <v>27</v>
      </c>
      <c r="AO119" s="250" t="s">
        <v>1732</v>
      </c>
      <c r="AP119" s="250"/>
      <c r="AQ119" s="250" t="s">
        <v>330</v>
      </c>
      <c r="AR119" s="250"/>
    </row>
    <row r="120" spans="1:44" ht="25.5">
      <c r="A120" s="152">
        <v>5</v>
      </c>
      <c r="B120" s="156" t="s">
        <v>1733</v>
      </c>
      <c r="C120" s="289">
        <v>3.7</v>
      </c>
      <c r="D120" s="289"/>
      <c r="E120" s="289">
        <v>3.7</v>
      </c>
      <c r="F120" s="289"/>
      <c r="G120" s="291">
        <v>3</v>
      </c>
      <c r="H120" s="291">
        <v>3</v>
      </c>
      <c r="I120" s="291">
        <f t="shared" si="2"/>
        <v>0</v>
      </c>
      <c r="J120" s="291">
        <v>0.7</v>
      </c>
      <c r="K120" s="291"/>
      <c r="L120" s="291"/>
      <c r="M120" s="291"/>
      <c r="N120" s="291"/>
      <c r="O120" s="291"/>
      <c r="P120" s="291"/>
      <c r="Q120" s="291"/>
      <c r="R120" s="291">
        <v>0</v>
      </c>
      <c r="S120" s="2175"/>
      <c r="T120" s="291"/>
      <c r="U120" s="291"/>
      <c r="V120" s="291"/>
      <c r="W120" s="2187"/>
      <c r="X120" s="2187"/>
      <c r="Y120" s="291"/>
      <c r="Z120" s="2187"/>
      <c r="AA120" s="291"/>
      <c r="AB120" s="291"/>
      <c r="AC120" s="291"/>
      <c r="AD120" s="2187"/>
      <c r="AE120" s="291"/>
      <c r="AF120" s="291"/>
      <c r="AG120" s="155" t="s">
        <v>72</v>
      </c>
      <c r="AH120" s="290" t="s">
        <v>1734</v>
      </c>
      <c r="AI120" s="250" t="s">
        <v>40</v>
      </c>
      <c r="AJ120" s="250" t="s">
        <v>1537</v>
      </c>
      <c r="AK120" s="250" t="s">
        <v>1554</v>
      </c>
      <c r="AL120" s="250">
        <v>2017</v>
      </c>
      <c r="AM120" s="250">
        <v>2020</v>
      </c>
      <c r="AN120" s="250">
        <v>27</v>
      </c>
      <c r="AO120" s="250" t="s">
        <v>1735</v>
      </c>
      <c r="AP120" s="250"/>
      <c r="AQ120" s="250" t="s">
        <v>330</v>
      </c>
      <c r="AR120" s="250"/>
    </row>
    <row r="121" spans="1:44" ht="36" customHeight="1">
      <c r="A121" s="152">
        <v>6</v>
      </c>
      <c r="B121" s="156" t="s">
        <v>1736</v>
      </c>
      <c r="C121" s="289">
        <v>2.0499999999999998</v>
      </c>
      <c r="D121" s="289"/>
      <c r="E121" s="289">
        <v>2.0499999999999998</v>
      </c>
      <c r="F121" s="289"/>
      <c r="G121" s="291">
        <v>0</v>
      </c>
      <c r="H121" s="291"/>
      <c r="I121" s="291">
        <f t="shared" si="2"/>
        <v>0</v>
      </c>
      <c r="J121" s="291">
        <v>0.41</v>
      </c>
      <c r="K121" s="291"/>
      <c r="L121" s="291">
        <v>1.64</v>
      </c>
      <c r="M121" s="291"/>
      <c r="N121" s="291"/>
      <c r="O121" s="291"/>
      <c r="P121" s="291"/>
      <c r="Q121" s="291"/>
      <c r="R121" s="291">
        <v>0</v>
      </c>
      <c r="S121" s="2175"/>
      <c r="T121" s="291"/>
      <c r="U121" s="291"/>
      <c r="V121" s="291"/>
      <c r="W121" s="2187"/>
      <c r="X121" s="2187"/>
      <c r="Y121" s="291"/>
      <c r="Z121" s="2187"/>
      <c r="AA121" s="291"/>
      <c r="AB121" s="291"/>
      <c r="AC121" s="291"/>
      <c r="AD121" s="2187"/>
      <c r="AE121" s="291"/>
      <c r="AF121" s="291"/>
      <c r="AG121" s="155" t="s">
        <v>72</v>
      </c>
      <c r="AH121" s="290" t="s">
        <v>1737</v>
      </c>
      <c r="AI121" s="250" t="s">
        <v>40</v>
      </c>
      <c r="AJ121" s="250" t="s">
        <v>1597</v>
      </c>
      <c r="AK121" s="250" t="s">
        <v>1554</v>
      </c>
      <c r="AL121" s="250">
        <v>2017</v>
      </c>
      <c r="AM121" s="250">
        <v>2020</v>
      </c>
      <c r="AN121" s="250">
        <v>27</v>
      </c>
      <c r="AO121" s="250" t="s">
        <v>1738</v>
      </c>
      <c r="AP121" s="250"/>
      <c r="AQ121" s="250" t="s">
        <v>330</v>
      </c>
      <c r="AR121" s="250"/>
    </row>
    <row r="122" spans="1:44" ht="99.75" customHeight="1">
      <c r="A122" s="152">
        <v>7</v>
      </c>
      <c r="B122" s="156" t="s">
        <v>1739</v>
      </c>
      <c r="C122" s="289">
        <v>2.6</v>
      </c>
      <c r="D122" s="289"/>
      <c r="E122" s="289">
        <v>2.6</v>
      </c>
      <c r="F122" s="289"/>
      <c r="G122" s="291">
        <v>1.8</v>
      </c>
      <c r="H122" s="291">
        <v>1.8</v>
      </c>
      <c r="I122" s="291">
        <f t="shared" si="2"/>
        <v>0</v>
      </c>
      <c r="J122" s="291">
        <v>0</v>
      </c>
      <c r="K122" s="291"/>
      <c r="L122" s="291"/>
      <c r="M122" s="291"/>
      <c r="N122" s="291"/>
      <c r="O122" s="291"/>
      <c r="P122" s="291"/>
      <c r="Q122" s="291"/>
      <c r="R122" s="291">
        <v>0</v>
      </c>
      <c r="S122" s="2175"/>
      <c r="T122" s="291"/>
      <c r="U122" s="291"/>
      <c r="V122" s="291"/>
      <c r="W122" s="2187"/>
      <c r="X122" s="2187"/>
      <c r="Y122" s="291"/>
      <c r="Z122" s="2187"/>
      <c r="AA122" s="291"/>
      <c r="AB122" s="291"/>
      <c r="AC122" s="291"/>
      <c r="AD122" s="2187"/>
      <c r="AE122" s="291"/>
      <c r="AF122" s="291">
        <v>0.8</v>
      </c>
      <c r="AG122" s="155" t="s">
        <v>72</v>
      </c>
      <c r="AH122" s="290" t="s">
        <v>1740</v>
      </c>
      <c r="AI122" s="250" t="s">
        <v>40</v>
      </c>
      <c r="AJ122" s="250" t="s">
        <v>1597</v>
      </c>
      <c r="AK122" s="250" t="s">
        <v>330</v>
      </c>
      <c r="AL122" s="250">
        <v>2018</v>
      </c>
      <c r="AM122" s="250">
        <v>2018</v>
      </c>
      <c r="AN122" s="250">
        <v>16</v>
      </c>
      <c r="AO122" s="250" t="s">
        <v>1741</v>
      </c>
      <c r="AP122" s="250"/>
      <c r="AQ122" s="250" t="s">
        <v>1507</v>
      </c>
      <c r="AR122" s="250"/>
    </row>
    <row r="123" spans="1:44" ht="68.25" customHeight="1">
      <c r="A123" s="152">
        <v>8</v>
      </c>
      <c r="B123" s="156" t="s">
        <v>824</v>
      </c>
      <c r="C123" s="289">
        <v>3.04</v>
      </c>
      <c r="D123" s="289"/>
      <c r="E123" s="289">
        <v>3.04</v>
      </c>
      <c r="F123" s="289"/>
      <c r="G123" s="291">
        <v>1</v>
      </c>
      <c r="H123" s="291">
        <v>1</v>
      </c>
      <c r="I123" s="291">
        <f t="shared" si="2"/>
        <v>0</v>
      </c>
      <c r="J123" s="291">
        <v>2.04</v>
      </c>
      <c r="K123" s="291"/>
      <c r="L123" s="291"/>
      <c r="M123" s="291"/>
      <c r="N123" s="291"/>
      <c r="O123" s="291"/>
      <c r="P123" s="291"/>
      <c r="Q123" s="291"/>
      <c r="R123" s="291">
        <v>0</v>
      </c>
      <c r="S123" s="2175"/>
      <c r="T123" s="291"/>
      <c r="U123" s="291"/>
      <c r="V123" s="291"/>
      <c r="W123" s="2187"/>
      <c r="X123" s="2187"/>
      <c r="Y123" s="291"/>
      <c r="Z123" s="2187"/>
      <c r="AA123" s="291"/>
      <c r="AB123" s="291"/>
      <c r="AC123" s="291"/>
      <c r="AD123" s="2187"/>
      <c r="AE123" s="291"/>
      <c r="AF123" s="291"/>
      <c r="AG123" s="155" t="s">
        <v>72</v>
      </c>
      <c r="AH123" s="290" t="s">
        <v>1742</v>
      </c>
      <c r="AI123" s="250" t="s">
        <v>40</v>
      </c>
      <c r="AJ123" s="250" t="s">
        <v>1622</v>
      </c>
      <c r="AK123" s="250" t="s">
        <v>330</v>
      </c>
      <c r="AL123" s="250">
        <v>2018</v>
      </c>
      <c r="AM123" s="250">
        <v>2018</v>
      </c>
      <c r="AN123" s="250">
        <v>16</v>
      </c>
      <c r="AO123" s="250" t="s">
        <v>1743</v>
      </c>
      <c r="AP123" s="250"/>
      <c r="AQ123" s="250" t="s">
        <v>1507</v>
      </c>
      <c r="AR123" s="250"/>
    </row>
    <row r="124" spans="1:44" ht="33" customHeight="1">
      <c r="A124" s="152">
        <v>9</v>
      </c>
      <c r="B124" s="156" t="s">
        <v>1744</v>
      </c>
      <c r="C124" s="289">
        <v>2.74</v>
      </c>
      <c r="D124" s="289">
        <v>1.6</v>
      </c>
      <c r="E124" s="289">
        <v>1.1399999999999999</v>
      </c>
      <c r="F124" s="289"/>
      <c r="G124" s="291">
        <v>0</v>
      </c>
      <c r="H124" s="291"/>
      <c r="I124" s="291">
        <f t="shared" si="2"/>
        <v>0</v>
      </c>
      <c r="J124" s="291">
        <v>2.74</v>
      </c>
      <c r="K124" s="291"/>
      <c r="L124" s="291"/>
      <c r="M124" s="291"/>
      <c r="N124" s="291"/>
      <c r="O124" s="291"/>
      <c r="P124" s="291"/>
      <c r="Q124" s="291"/>
      <c r="R124" s="291">
        <v>0</v>
      </c>
      <c r="S124" s="2175"/>
      <c r="T124" s="291"/>
      <c r="U124" s="291"/>
      <c r="V124" s="291"/>
      <c r="W124" s="2187"/>
      <c r="X124" s="2187"/>
      <c r="Y124" s="291"/>
      <c r="Z124" s="2187"/>
      <c r="AA124" s="291"/>
      <c r="AB124" s="291"/>
      <c r="AC124" s="291"/>
      <c r="AD124" s="2187"/>
      <c r="AE124" s="291"/>
      <c r="AF124" s="291"/>
      <c r="AG124" s="155" t="s">
        <v>72</v>
      </c>
      <c r="AH124" s="290" t="s">
        <v>1745</v>
      </c>
      <c r="AI124" s="250" t="s">
        <v>40</v>
      </c>
      <c r="AJ124" s="250" t="s">
        <v>1622</v>
      </c>
      <c r="AK124" s="250" t="s">
        <v>330</v>
      </c>
      <c r="AL124" s="250">
        <v>2018</v>
      </c>
      <c r="AM124" s="250">
        <v>2018</v>
      </c>
      <c r="AN124" s="250">
        <v>16</v>
      </c>
      <c r="AO124" s="250" t="s">
        <v>1746</v>
      </c>
      <c r="AP124" s="250"/>
      <c r="AQ124" s="250" t="s">
        <v>1507</v>
      </c>
      <c r="AR124" s="250"/>
    </row>
    <row r="125" spans="1:44" ht="60.75" customHeight="1">
      <c r="A125" s="152">
        <v>10</v>
      </c>
      <c r="B125" s="156" t="s">
        <v>1747</v>
      </c>
      <c r="C125" s="289">
        <v>1.4</v>
      </c>
      <c r="D125" s="289"/>
      <c r="E125" s="289">
        <v>1.4</v>
      </c>
      <c r="F125" s="289"/>
      <c r="G125" s="291">
        <v>0.23</v>
      </c>
      <c r="H125" s="291">
        <v>0.23</v>
      </c>
      <c r="I125" s="291">
        <f t="shared" si="2"/>
        <v>0</v>
      </c>
      <c r="J125" s="291">
        <v>0</v>
      </c>
      <c r="K125" s="291"/>
      <c r="L125" s="291">
        <v>1.17</v>
      </c>
      <c r="M125" s="291"/>
      <c r="N125" s="291"/>
      <c r="O125" s="291"/>
      <c r="P125" s="291"/>
      <c r="Q125" s="291"/>
      <c r="R125" s="291">
        <v>0</v>
      </c>
      <c r="S125" s="2175"/>
      <c r="T125" s="291"/>
      <c r="U125" s="291"/>
      <c r="V125" s="291"/>
      <c r="W125" s="2187"/>
      <c r="X125" s="2187"/>
      <c r="Y125" s="291"/>
      <c r="Z125" s="2187"/>
      <c r="AA125" s="291"/>
      <c r="AB125" s="291"/>
      <c r="AC125" s="291"/>
      <c r="AD125" s="2187"/>
      <c r="AE125" s="291"/>
      <c r="AF125" s="291"/>
      <c r="AG125" s="155" t="s">
        <v>72</v>
      </c>
      <c r="AH125" s="290" t="s">
        <v>1748</v>
      </c>
      <c r="AI125" s="250" t="s">
        <v>40</v>
      </c>
      <c r="AJ125" s="250" t="s">
        <v>1622</v>
      </c>
      <c r="AK125" s="250" t="s">
        <v>330</v>
      </c>
      <c r="AL125" s="250" t="s">
        <v>1749</v>
      </c>
      <c r="AM125" s="250" t="s">
        <v>1749</v>
      </c>
      <c r="AN125" s="250">
        <v>5</v>
      </c>
      <c r="AO125" s="250" t="s">
        <v>1750</v>
      </c>
      <c r="AP125" s="250"/>
      <c r="AQ125" s="250" t="s">
        <v>1507</v>
      </c>
      <c r="AR125" s="250"/>
    </row>
    <row r="126" spans="1:44" ht="33" customHeight="1">
      <c r="A126" s="152">
        <v>11</v>
      </c>
      <c r="B126" s="156" t="s">
        <v>1751</v>
      </c>
      <c r="C126" s="289">
        <v>1.52</v>
      </c>
      <c r="D126" s="289"/>
      <c r="E126" s="289">
        <v>1.52</v>
      </c>
      <c r="F126" s="289"/>
      <c r="G126" s="291">
        <v>1.33</v>
      </c>
      <c r="H126" s="291">
        <v>1.33</v>
      </c>
      <c r="I126" s="291">
        <f t="shared" si="2"/>
        <v>0</v>
      </c>
      <c r="J126" s="291">
        <v>0</v>
      </c>
      <c r="K126" s="291"/>
      <c r="L126" s="291"/>
      <c r="M126" s="291"/>
      <c r="N126" s="291"/>
      <c r="O126" s="291"/>
      <c r="P126" s="291"/>
      <c r="Q126" s="291"/>
      <c r="R126" s="291">
        <v>0.14000000000000001</v>
      </c>
      <c r="S126" s="2175"/>
      <c r="T126" s="291">
        <v>0.05</v>
      </c>
      <c r="U126" s="291"/>
      <c r="V126" s="291"/>
      <c r="W126" s="2187"/>
      <c r="X126" s="2187"/>
      <c r="Y126" s="291"/>
      <c r="Z126" s="2187"/>
      <c r="AA126" s="291"/>
      <c r="AB126" s="291"/>
      <c r="AC126" s="291"/>
      <c r="AD126" s="2187"/>
      <c r="AE126" s="291"/>
      <c r="AF126" s="291"/>
      <c r="AG126" s="155" t="s">
        <v>72</v>
      </c>
      <c r="AH126" s="290" t="s">
        <v>1752</v>
      </c>
      <c r="AI126" s="250" t="s">
        <v>40</v>
      </c>
      <c r="AJ126" s="250" t="s">
        <v>1597</v>
      </c>
      <c r="AK126" s="250" t="s">
        <v>330</v>
      </c>
      <c r="AL126" s="250">
        <v>2019</v>
      </c>
      <c r="AM126" s="250">
        <v>2019</v>
      </c>
      <c r="AN126" s="250">
        <v>28</v>
      </c>
      <c r="AO126" s="250" t="s">
        <v>1753</v>
      </c>
      <c r="AP126" s="250"/>
      <c r="AQ126" s="250" t="s">
        <v>330</v>
      </c>
      <c r="AR126" s="250"/>
    </row>
    <row r="127" spans="1:44" ht="25.5">
      <c r="A127" s="152">
        <v>12</v>
      </c>
      <c r="B127" s="156" t="s">
        <v>1754</v>
      </c>
      <c r="C127" s="289">
        <v>2.99</v>
      </c>
      <c r="D127" s="289"/>
      <c r="E127" s="289">
        <v>2.99</v>
      </c>
      <c r="F127" s="289"/>
      <c r="G127" s="291">
        <v>2.99</v>
      </c>
      <c r="H127" s="291">
        <v>2.99</v>
      </c>
      <c r="I127" s="291">
        <f t="shared" si="2"/>
        <v>0</v>
      </c>
      <c r="J127" s="291">
        <v>0</v>
      </c>
      <c r="K127" s="291"/>
      <c r="L127" s="291"/>
      <c r="M127" s="291"/>
      <c r="N127" s="291"/>
      <c r="O127" s="291"/>
      <c r="P127" s="291"/>
      <c r="Q127" s="291"/>
      <c r="R127" s="291">
        <v>0</v>
      </c>
      <c r="S127" s="2175"/>
      <c r="T127" s="291"/>
      <c r="U127" s="291"/>
      <c r="V127" s="291"/>
      <c r="W127" s="2187"/>
      <c r="X127" s="2187"/>
      <c r="Y127" s="291"/>
      <c r="Z127" s="2187"/>
      <c r="AA127" s="291"/>
      <c r="AB127" s="291"/>
      <c r="AC127" s="291"/>
      <c r="AD127" s="2187"/>
      <c r="AE127" s="291"/>
      <c r="AF127" s="291"/>
      <c r="AG127" s="155" t="s">
        <v>72</v>
      </c>
      <c r="AH127" s="290" t="s">
        <v>1755</v>
      </c>
      <c r="AI127" s="250" t="s">
        <v>40</v>
      </c>
      <c r="AJ127" s="250" t="s">
        <v>1622</v>
      </c>
      <c r="AK127" s="250" t="s">
        <v>330</v>
      </c>
      <c r="AL127" s="250">
        <v>2019</v>
      </c>
      <c r="AM127" s="250">
        <v>2019</v>
      </c>
      <c r="AN127" s="250">
        <v>28</v>
      </c>
      <c r="AO127" s="250" t="s">
        <v>1756</v>
      </c>
      <c r="AP127" s="250"/>
      <c r="AQ127" s="250" t="s">
        <v>330</v>
      </c>
      <c r="AR127" s="250"/>
    </row>
    <row r="128" spans="1:44" ht="25.5">
      <c r="A128" s="152">
        <v>13</v>
      </c>
      <c r="B128" s="156" t="s">
        <v>827</v>
      </c>
      <c r="C128" s="289">
        <v>0.85</v>
      </c>
      <c r="D128" s="289"/>
      <c r="E128" s="289">
        <v>0.85</v>
      </c>
      <c r="F128" s="289"/>
      <c r="G128" s="291">
        <v>0.85</v>
      </c>
      <c r="H128" s="291">
        <v>0.85</v>
      </c>
      <c r="I128" s="291">
        <f t="shared" si="2"/>
        <v>0</v>
      </c>
      <c r="J128" s="291">
        <v>0</v>
      </c>
      <c r="K128" s="291"/>
      <c r="L128" s="291"/>
      <c r="M128" s="291"/>
      <c r="N128" s="291"/>
      <c r="O128" s="291"/>
      <c r="P128" s="291"/>
      <c r="Q128" s="291"/>
      <c r="R128" s="291">
        <v>0</v>
      </c>
      <c r="S128" s="2175"/>
      <c r="T128" s="291"/>
      <c r="U128" s="291"/>
      <c r="V128" s="291"/>
      <c r="W128" s="2187"/>
      <c r="X128" s="2187"/>
      <c r="Y128" s="291"/>
      <c r="Z128" s="2187"/>
      <c r="AA128" s="291"/>
      <c r="AB128" s="291"/>
      <c r="AC128" s="291"/>
      <c r="AD128" s="2187"/>
      <c r="AE128" s="291"/>
      <c r="AF128" s="291"/>
      <c r="AG128" s="155" t="s">
        <v>72</v>
      </c>
      <c r="AH128" s="290" t="s">
        <v>1757</v>
      </c>
      <c r="AI128" s="250" t="s">
        <v>40</v>
      </c>
      <c r="AJ128" s="250" t="s">
        <v>1537</v>
      </c>
      <c r="AK128" s="250" t="s">
        <v>330</v>
      </c>
      <c r="AL128" s="250">
        <v>2019</v>
      </c>
      <c r="AM128" s="250">
        <v>2019</v>
      </c>
      <c r="AN128" s="250">
        <v>28</v>
      </c>
      <c r="AO128" s="250" t="s">
        <v>1758</v>
      </c>
      <c r="AP128" s="250"/>
      <c r="AQ128" s="250" t="s">
        <v>330</v>
      </c>
      <c r="AR128" s="250"/>
    </row>
    <row r="129" spans="1:44" ht="36.75" customHeight="1">
      <c r="A129" s="152">
        <v>14</v>
      </c>
      <c r="B129" s="156" t="s">
        <v>1759</v>
      </c>
      <c r="C129" s="289">
        <v>2.21</v>
      </c>
      <c r="D129" s="289"/>
      <c r="E129" s="289">
        <v>2.21</v>
      </c>
      <c r="F129" s="289"/>
      <c r="G129" s="291">
        <v>1.6300000000000001</v>
      </c>
      <c r="H129" s="291">
        <v>1.31</v>
      </c>
      <c r="I129" s="291">
        <f t="shared" si="2"/>
        <v>0.32000000000000006</v>
      </c>
      <c r="J129" s="291">
        <v>0.17</v>
      </c>
      <c r="K129" s="291"/>
      <c r="L129" s="291"/>
      <c r="M129" s="291"/>
      <c r="N129" s="291"/>
      <c r="O129" s="291"/>
      <c r="P129" s="291"/>
      <c r="Q129" s="291"/>
      <c r="R129" s="291">
        <v>0.38</v>
      </c>
      <c r="S129" s="2175"/>
      <c r="T129" s="291">
        <v>0.03</v>
      </c>
      <c r="U129" s="291"/>
      <c r="V129" s="291"/>
      <c r="W129" s="2187"/>
      <c r="X129" s="2187"/>
      <c r="Y129" s="291"/>
      <c r="Z129" s="2187"/>
      <c r="AA129" s="291"/>
      <c r="AB129" s="291"/>
      <c r="AC129" s="291"/>
      <c r="AD129" s="2187"/>
      <c r="AE129" s="291"/>
      <c r="AF129" s="291"/>
      <c r="AG129" s="155" t="s">
        <v>72</v>
      </c>
      <c r="AH129" s="290" t="s">
        <v>1760</v>
      </c>
      <c r="AI129" s="250" t="s">
        <v>40</v>
      </c>
      <c r="AJ129" s="250" t="s">
        <v>1622</v>
      </c>
      <c r="AK129" s="250" t="s">
        <v>1761</v>
      </c>
      <c r="AL129" s="250">
        <v>2018</v>
      </c>
      <c r="AM129" s="250">
        <v>2020</v>
      </c>
      <c r="AN129" s="250">
        <v>16</v>
      </c>
      <c r="AO129" s="250" t="s">
        <v>1762</v>
      </c>
      <c r="AP129" s="250" t="s">
        <v>1763</v>
      </c>
      <c r="AQ129" s="250" t="s">
        <v>1512</v>
      </c>
      <c r="AR129" s="250"/>
    </row>
    <row r="130" spans="1:44" ht="33" customHeight="1">
      <c r="A130" s="152">
        <v>15</v>
      </c>
      <c r="B130" s="156" t="s">
        <v>1764</v>
      </c>
      <c r="C130" s="289">
        <v>0.08</v>
      </c>
      <c r="D130" s="289"/>
      <c r="E130" s="289">
        <v>0.08</v>
      </c>
      <c r="F130" s="289"/>
      <c r="G130" s="291">
        <v>0</v>
      </c>
      <c r="H130" s="291"/>
      <c r="I130" s="291">
        <f t="shared" si="2"/>
        <v>0</v>
      </c>
      <c r="J130" s="291"/>
      <c r="K130" s="291"/>
      <c r="L130" s="291"/>
      <c r="M130" s="291"/>
      <c r="N130" s="291"/>
      <c r="O130" s="291"/>
      <c r="P130" s="291"/>
      <c r="Q130" s="291"/>
      <c r="R130" s="291">
        <v>0</v>
      </c>
      <c r="S130" s="2175"/>
      <c r="T130" s="291">
        <v>0.08</v>
      </c>
      <c r="U130" s="291"/>
      <c r="V130" s="291"/>
      <c r="W130" s="2187"/>
      <c r="X130" s="2187"/>
      <c r="Y130" s="291"/>
      <c r="Z130" s="2187"/>
      <c r="AA130" s="291"/>
      <c r="AB130" s="291"/>
      <c r="AC130" s="291"/>
      <c r="AD130" s="2187"/>
      <c r="AE130" s="291"/>
      <c r="AF130" s="291"/>
      <c r="AG130" s="155" t="s">
        <v>72</v>
      </c>
      <c r="AH130" s="290" t="s">
        <v>1765</v>
      </c>
      <c r="AI130" s="250" t="s">
        <v>40</v>
      </c>
      <c r="AJ130" s="250" t="s">
        <v>1537</v>
      </c>
      <c r="AK130" s="250" t="s">
        <v>1554</v>
      </c>
      <c r="AL130" s="250" t="s">
        <v>1165</v>
      </c>
      <c r="AM130" s="250">
        <v>2020</v>
      </c>
      <c r="AN130" s="250">
        <v>27</v>
      </c>
      <c r="AO130" s="250" t="s">
        <v>1766</v>
      </c>
      <c r="AP130" s="250"/>
      <c r="AQ130" s="250" t="s">
        <v>330</v>
      </c>
      <c r="AR130" s="250"/>
    </row>
    <row r="131" spans="1:44" ht="25.5">
      <c r="A131" s="152">
        <v>16</v>
      </c>
      <c r="B131" s="156" t="s">
        <v>1767</v>
      </c>
      <c r="C131" s="289">
        <v>0.2</v>
      </c>
      <c r="D131" s="289"/>
      <c r="E131" s="289">
        <v>0.2</v>
      </c>
      <c r="F131" s="289"/>
      <c r="G131" s="291">
        <v>0.2</v>
      </c>
      <c r="H131" s="291">
        <v>0.2</v>
      </c>
      <c r="I131" s="291">
        <f t="shared" si="2"/>
        <v>0</v>
      </c>
      <c r="J131" s="291"/>
      <c r="K131" s="291"/>
      <c r="L131" s="291"/>
      <c r="M131" s="291"/>
      <c r="N131" s="291"/>
      <c r="O131" s="291"/>
      <c r="P131" s="291"/>
      <c r="Q131" s="291"/>
      <c r="R131" s="291">
        <v>0</v>
      </c>
      <c r="S131" s="2175"/>
      <c r="T131" s="291"/>
      <c r="U131" s="291"/>
      <c r="V131" s="291"/>
      <c r="W131" s="2187"/>
      <c r="X131" s="2187"/>
      <c r="Y131" s="291"/>
      <c r="Z131" s="2187"/>
      <c r="AA131" s="291"/>
      <c r="AB131" s="291"/>
      <c r="AC131" s="291"/>
      <c r="AD131" s="2187"/>
      <c r="AE131" s="291"/>
      <c r="AF131" s="291"/>
      <c r="AG131" s="155" t="s">
        <v>1267</v>
      </c>
      <c r="AH131" s="290"/>
      <c r="AI131" s="250" t="s">
        <v>40</v>
      </c>
      <c r="AJ131" s="250" t="s">
        <v>1604</v>
      </c>
      <c r="AK131" s="250" t="s">
        <v>330</v>
      </c>
      <c r="AL131" s="250" t="s">
        <v>1541</v>
      </c>
      <c r="AM131" s="250" t="s">
        <v>1541</v>
      </c>
      <c r="AN131" s="250">
        <v>5</v>
      </c>
      <c r="AO131" s="250" t="s">
        <v>1768</v>
      </c>
      <c r="AP131" s="250"/>
      <c r="AQ131" s="250" t="s">
        <v>330</v>
      </c>
      <c r="AR131" s="250"/>
    </row>
    <row r="132" spans="1:44" ht="45.75" customHeight="1">
      <c r="A132" s="152">
        <v>17</v>
      </c>
      <c r="B132" s="156" t="s">
        <v>1769</v>
      </c>
      <c r="C132" s="289">
        <v>1.34</v>
      </c>
      <c r="D132" s="289"/>
      <c r="E132" s="289">
        <v>1.34</v>
      </c>
      <c r="F132" s="289"/>
      <c r="G132" s="291">
        <v>1.2</v>
      </c>
      <c r="H132" s="291">
        <v>1.2</v>
      </c>
      <c r="I132" s="291">
        <f t="shared" si="2"/>
        <v>0</v>
      </c>
      <c r="J132" s="291"/>
      <c r="K132" s="291"/>
      <c r="L132" s="291">
        <v>0.14000000000000001</v>
      </c>
      <c r="M132" s="291"/>
      <c r="N132" s="291"/>
      <c r="O132" s="291"/>
      <c r="P132" s="291"/>
      <c r="Q132" s="291"/>
      <c r="R132" s="291">
        <v>0</v>
      </c>
      <c r="S132" s="2175"/>
      <c r="T132" s="291"/>
      <c r="U132" s="291"/>
      <c r="V132" s="291"/>
      <c r="W132" s="2187"/>
      <c r="X132" s="2187"/>
      <c r="Y132" s="291"/>
      <c r="Z132" s="2187"/>
      <c r="AA132" s="291"/>
      <c r="AB132" s="291"/>
      <c r="AC132" s="291"/>
      <c r="AD132" s="2187"/>
      <c r="AE132" s="291"/>
      <c r="AF132" s="291"/>
      <c r="AG132" s="155" t="s">
        <v>1267</v>
      </c>
      <c r="AH132" s="290" t="s">
        <v>1770</v>
      </c>
      <c r="AI132" s="250" t="s">
        <v>40</v>
      </c>
      <c r="AJ132" s="250" t="s">
        <v>1604</v>
      </c>
      <c r="AK132" s="250" t="s">
        <v>330</v>
      </c>
      <c r="AL132" s="250">
        <v>2019</v>
      </c>
      <c r="AM132" s="250">
        <v>2019</v>
      </c>
      <c r="AN132" s="250">
        <v>28</v>
      </c>
      <c r="AO132" s="250" t="s">
        <v>1771</v>
      </c>
      <c r="AP132" s="250"/>
      <c r="AQ132" s="250" t="s">
        <v>330</v>
      </c>
      <c r="AR132" s="250"/>
    </row>
    <row r="133" spans="1:44" ht="38.25">
      <c r="A133" s="152">
        <v>18</v>
      </c>
      <c r="B133" s="156" t="s">
        <v>1772</v>
      </c>
      <c r="C133" s="289">
        <v>3.31</v>
      </c>
      <c r="D133" s="289">
        <v>3.22</v>
      </c>
      <c r="E133" s="289">
        <v>0.09</v>
      </c>
      <c r="F133" s="289"/>
      <c r="G133" s="291">
        <v>2.25</v>
      </c>
      <c r="H133" s="291">
        <v>2.25</v>
      </c>
      <c r="I133" s="291">
        <f t="shared" si="2"/>
        <v>0</v>
      </c>
      <c r="J133" s="291">
        <v>1.03</v>
      </c>
      <c r="K133" s="291"/>
      <c r="L133" s="291">
        <v>0.03</v>
      </c>
      <c r="M133" s="291"/>
      <c r="N133" s="291"/>
      <c r="O133" s="291"/>
      <c r="P133" s="291"/>
      <c r="Q133" s="291"/>
      <c r="R133" s="291"/>
      <c r="S133" s="2175"/>
      <c r="T133" s="291"/>
      <c r="U133" s="291"/>
      <c r="V133" s="291"/>
      <c r="W133" s="2187"/>
      <c r="X133" s="2187"/>
      <c r="Y133" s="291"/>
      <c r="Z133" s="2187"/>
      <c r="AA133" s="291"/>
      <c r="AB133" s="291"/>
      <c r="AC133" s="291"/>
      <c r="AD133" s="2187"/>
      <c r="AE133" s="291"/>
      <c r="AF133" s="291"/>
      <c r="AG133" s="155" t="s">
        <v>1267</v>
      </c>
      <c r="AH133" s="290"/>
      <c r="AI133" s="250" t="s">
        <v>40</v>
      </c>
      <c r="AJ133" s="250" t="s">
        <v>1604</v>
      </c>
      <c r="AK133" s="250"/>
      <c r="AL133" s="250" t="s">
        <v>1541</v>
      </c>
      <c r="AM133" s="250" t="s">
        <v>1541</v>
      </c>
      <c r="AN133" s="250"/>
      <c r="AO133" s="250" t="s">
        <v>1773</v>
      </c>
      <c r="AP133" s="250"/>
      <c r="AQ133" s="250" t="s">
        <v>330</v>
      </c>
      <c r="AR133" s="250"/>
    </row>
    <row r="134" spans="1:44" ht="24" customHeight="1">
      <c r="A134" s="152">
        <v>19</v>
      </c>
      <c r="B134" s="156" t="s">
        <v>1774</v>
      </c>
      <c r="C134" s="289">
        <v>1.8900000000000003</v>
      </c>
      <c r="D134" s="289"/>
      <c r="E134" s="289">
        <v>1.8900000000000003</v>
      </c>
      <c r="F134" s="289"/>
      <c r="G134" s="291">
        <v>1.6</v>
      </c>
      <c r="H134" s="291">
        <v>1.6</v>
      </c>
      <c r="I134" s="291">
        <f t="shared" si="2"/>
        <v>0</v>
      </c>
      <c r="J134" s="291">
        <v>0.14000000000000001</v>
      </c>
      <c r="K134" s="291"/>
      <c r="L134" s="291"/>
      <c r="M134" s="291"/>
      <c r="N134" s="291"/>
      <c r="O134" s="291"/>
      <c r="P134" s="291">
        <v>0.12</v>
      </c>
      <c r="Q134" s="291"/>
      <c r="R134" s="291">
        <v>0</v>
      </c>
      <c r="S134" s="2175"/>
      <c r="T134" s="291"/>
      <c r="U134" s="291"/>
      <c r="V134" s="291"/>
      <c r="W134" s="2187"/>
      <c r="X134" s="2187"/>
      <c r="Y134" s="291"/>
      <c r="Z134" s="2187"/>
      <c r="AA134" s="291"/>
      <c r="AB134" s="291"/>
      <c r="AC134" s="291"/>
      <c r="AD134" s="2187"/>
      <c r="AE134" s="291"/>
      <c r="AF134" s="291">
        <v>0.03</v>
      </c>
      <c r="AG134" s="155" t="s">
        <v>575</v>
      </c>
      <c r="AH134" s="290" t="s">
        <v>1775</v>
      </c>
      <c r="AI134" s="250" t="s">
        <v>40</v>
      </c>
      <c r="AJ134" s="250" t="s">
        <v>1622</v>
      </c>
      <c r="AK134" s="250" t="s">
        <v>1554</v>
      </c>
      <c r="AL134" s="250">
        <v>2016</v>
      </c>
      <c r="AM134" s="250">
        <v>2020</v>
      </c>
      <c r="AN134" s="250">
        <v>27</v>
      </c>
      <c r="AO134" s="250" t="s">
        <v>1776</v>
      </c>
      <c r="AP134" s="250"/>
      <c r="AQ134" s="250" t="s">
        <v>330</v>
      </c>
      <c r="AR134" s="250"/>
    </row>
    <row r="135" spans="1:44" ht="25.5">
      <c r="A135" s="152">
        <v>20</v>
      </c>
      <c r="B135" s="156" t="s">
        <v>1777</v>
      </c>
      <c r="C135" s="289">
        <v>4.71</v>
      </c>
      <c r="D135" s="289"/>
      <c r="E135" s="289">
        <v>4.71</v>
      </c>
      <c r="F135" s="289"/>
      <c r="G135" s="291">
        <v>2.59</v>
      </c>
      <c r="H135" s="291"/>
      <c r="I135" s="291">
        <f t="shared" si="2"/>
        <v>2.59</v>
      </c>
      <c r="J135" s="291">
        <v>1.67</v>
      </c>
      <c r="K135" s="291">
        <v>7.0000000000000007E-2</v>
      </c>
      <c r="L135" s="291">
        <v>7.0000000000000007E-2</v>
      </c>
      <c r="M135" s="291"/>
      <c r="N135" s="291"/>
      <c r="O135" s="291"/>
      <c r="P135" s="291"/>
      <c r="Q135" s="291"/>
      <c r="R135" s="291">
        <v>0.11</v>
      </c>
      <c r="S135" s="2175"/>
      <c r="T135" s="291">
        <v>0.08</v>
      </c>
      <c r="U135" s="291"/>
      <c r="V135" s="291"/>
      <c r="W135" s="2187"/>
      <c r="X135" s="2187"/>
      <c r="Y135" s="291"/>
      <c r="Z135" s="2187"/>
      <c r="AA135" s="291"/>
      <c r="AB135" s="291"/>
      <c r="AC135" s="291"/>
      <c r="AD135" s="2187"/>
      <c r="AE135" s="291"/>
      <c r="AF135" s="291">
        <v>0.12</v>
      </c>
      <c r="AG135" s="155" t="s">
        <v>575</v>
      </c>
      <c r="AH135" s="290" t="s">
        <v>1778</v>
      </c>
      <c r="AI135" s="250" t="s">
        <v>40</v>
      </c>
      <c r="AJ135" s="250" t="s">
        <v>1537</v>
      </c>
      <c r="AK135" s="250" t="s">
        <v>330</v>
      </c>
      <c r="AL135" s="250">
        <v>2018</v>
      </c>
      <c r="AM135" s="250">
        <v>2018</v>
      </c>
      <c r="AN135" s="250">
        <v>16</v>
      </c>
      <c r="AO135" s="250" t="s">
        <v>1779</v>
      </c>
      <c r="AP135" s="250"/>
      <c r="AQ135" s="250" t="s">
        <v>1507</v>
      </c>
      <c r="AR135" s="250"/>
    </row>
    <row r="136" spans="1:44" ht="25.5">
      <c r="A136" s="152">
        <v>21</v>
      </c>
      <c r="B136" s="156" t="s">
        <v>1780</v>
      </c>
      <c r="C136" s="289">
        <v>0.01</v>
      </c>
      <c r="D136" s="289"/>
      <c r="E136" s="289">
        <v>0.01</v>
      </c>
      <c r="F136" s="289"/>
      <c r="G136" s="291">
        <v>0</v>
      </c>
      <c r="H136" s="291"/>
      <c r="I136" s="291">
        <f t="shared" si="2"/>
        <v>0</v>
      </c>
      <c r="J136" s="291"/>
      <c r="K136" s="291"/>
      <c r="L136" s="291"/>
      <c r="M136" s="291"/>
      <c r="N136" s="291"/>
      <c r="O136" s="291"/>
      <c r="P136" s="291"/>
      <c r="Q136" s="291"/>
      <c r="R136" s="291">
        <v>0</v>
      </c>
      <c r="S136" s="2175"/>
      <c r="T136" s="291">
        <v>0.01</v>
      </c>
      <c r="U136" s="291"/>
      <c r="V136" s="291"/>
      <c r="W136" s="2187"/>
      <c r="X136" s="2187"/>
      <c r="Y136" s="291"/>
      <c r="Z136" s="2187"/>
      <c r="AA136" s="291"/>
      <c r="AB136" s="291"/>
      <c r="AC136" s="291"/>
      <c r="AD136" s="2187"/>
      <c r="AE136" s="291"/>
      <c r="AF136" s="291"/>
      <c r="AG136" s="155" t="s">
        <v>575</v>
      </c>
      <c r="AH136" s="290" t="s">
        <v>1781</v>
      </c>
      <c r="AI136" s="250" t="s">
        <v>40</v>
      </c>
      <c r="AJ136" s="250" t="s">
        <v>1695</v>
      </c>
      <c r="AK136" s="250" t="s">
        <v>1554</v>
      </c>
      <c r="AL136" s="250" t="s">
        <v>1165</v>
      </c>
      <c r="AM136" s="250">
        <v>2020</v>
      </c>
      <c r="AN136" s="250">
        <v>27</v>
      </c>
      <c r="AO136" s="250" t="s">
        <v>1782</v>
      </c>
      <c r="AP136" s="250"/>
      <c r="AQ136" s="250" t="s">
        <v>330</v>
      </c>
      <c r="AR136" s="250"/>
    </row>
    <row r="137" spans="1:44" ht="52.5" customHeight="1">
      <c r="A137" s="152">
        <v>22</v>
      </c>
      <c r="B137" s="156" t="s">
        <v>1783</v>
      </c>
      <c r="C137" s="289">
        <v>4.5199999999999996</v>
      </c>
      <c r="D137" s="289">
        <v>1.64</v>
      </c>
      <c r="E137" s="289">
        <v>2.88</v>
      </c>
      <c r="F137" s="289"/>
      <c r="G137" s="291">
        <v>4.0999999999999996</v>
      </c>
      <c r="H137" s="291">
        <v>4.0999999999999996</v>
      </c>
      <c r="I137" s="291">
        <f t="shared" si="2"/>
        <v>0</v>
      </c>
      <c r="J137" s="291">
        <v>0.06</v>
      </c>
      <c r="K137" s="291"/>
      <c r="L137" s="291">
        <v>0.15</v>
      </c>
      <c r="M137" s="291"/>
      <c r="N137" s="291"/>
      <c r="O137" s="291"/>
      <c r="P137" s="291"/>
      <c r="Q137" s="291"/>
      <c r="R137" s="291">
        <v>0.11</v>
      </c>
      <c r="S137" s="2175"/>
      <c r="T137" s="291">
        <v>0.1</v>
      </c>
      <c r="U137" s="291"/>
      <c r="V137" s="291"/>
      <c r="W137" s="2187"/>
      <c r="X137" s="2187"/>
      <c r="Y137" s="291"/>
      <c r="Z137" s="2187"/>
      <c r="AA137" s="291"/>
      <c r="AB137" s="291"/>
      <c r="AC137" s="291"/>
      <c r="AD137" s="2187"/>
      <c r="AE137" s="291"/>
      <c r="AF137" s="291"/>
      <c r="AG137" s="155" t="s">
        <v>575</v>
      </c>
      <c r="AH137" s="290" t="s">
        <v>1784</v>
      </c>
      <c r="AI137" s="250" t="s">
        <v>40</v>
      </c>
      <c r="AJ137" s="250" t="s">
        <v>1785</v>
      </c>
      <c r="AK137" s="250" t="s">
        <v>330</v>
      </c>
      <c r="AL137" s="250" t="s">
        <v>1541</v>
      </c>
      <c r="AM137" s="250" t="s">
        <v>1541</v>
      </c>
      <c r="AN137" s="250">
        <v>5</v>
      </c>
      <c r="AO137" s="250" t="s">
        <v>1786</v>
      </c>
      <c r="AP137" s="250"/>
      <c r="AQ137" s="250" t="s">
        <v>330</v>
      </c>
      <c r="AR137" s="250"/>
    </row>
    <row r="138" spans="1:44" ht="54.75" customHeight="1">
      <c r="A138" s="152">
        <v>23</v>
      </c>
      <c r="B138" s="156" t="s">
        <v>1787</v>
      </c>
      <c r="C138" s="289">
        <v>23.03</v>
      </c>
      <c r="D138" s="289"/>
      <c r="E138" s="289">
        <v>23.03</v>
      </c>
      <c r="F138" s="289"/>
      <c r="G138" s="291">
        <v>16.68</v>
      </c>
      <c r="H138" s="291">
        <v>16.68</v>
      </c>
      <c r="I138" s="291">
        <f t="shared" si="2"/>
        <v>0</v>
      </c>
      <c r="J138" s="291">
        <v>0.68</v>
      </c>
      <c r="K138" s="291">
        <v>0.16</v>
      </c>
      <c r="L138" s="291">
        <v>0.05</v>
      </c>
      <c r="M138" s="291"/>
      <c r="N138" s="291"/>
      <c r="O138" s="291"/>
      <c r="P138" s="291"/>
      <c r="Q138" s="291"/>
      <c r="R138" s="291">
        <v>0.8</v>
      </c>
      <c r="S138" s="2175"/>
      <c r="T138" s="291">
        <v>0.06</v>
      </c>
      <c r="U138" s="291"/>
      <c r="V138" s="291"/>
      <c r="W138" s="2187"/>
      <c r="X138" s="2187"/>
      <c r="Y138" s="291">
        <v>3.92</v>
      </c>
      <c r="Z138" s="2187"/>
      <c r="AA138" s="291"/>
      <c r="AB138" s="291"/>
      <c r="AC138" s="291"/>
      <c r="AD138" s="2187"/>
      <c r="AE138" s="291"/>
      <c r="AF138" s="291">
        <v>0.68</v>
      </c>
      <c r="AG138" s="155" t="s">
        <v>575</v>
      </c>
      <c r="AH138" s="290" t="s">
        <v>1788</v>
      </c>
      <c r="AI138" s="250" t="s">
        <v>40</v>
      </c>
      <c r="AJ138" s="250" t="s">
        <v>1537</v>
      </c>
      <c r="AK138" s="250" t="s">
        <v>330</v>
      </c>
      <c r="AL138" s="250" t="s">
        <v>1541</v>
      </c>
      <c r="AM138" s="250" t="s">
        <v>1541</v>
      </c>
      <c r="AN138" s="250">
        <v>5</v>
      </c>
      <c r="AO138" s="250" t="s">
        <v>1789</v>
      </c>
      <c r="AP138" s="250"/>
      <c r="AQ138" s="250" t="s">
        <v>330</v>
      </c>
      <c r="AR138" s="250"/>
    </row>
    <row r="139" spans="1:44" ht="51.75" customHeight="1">
      <c r="A139" s="152">
        <v>24</v>
      </c>
      <c r="B139" s="156" t="s">
        <v>1790</v>
      </c>
      <c r="C139" s="289">
        <v>1.27</v>
      </c>
      <c r="D139" s="289"/>
      <c r="E139" s="289">
        <v>1.27</v>
      </c>
      <c r="F139" s="289"/>
      <c r="G139" s="291">
        <v>1.17</v>
      </c>
      <c r="H139" s="291">
        <v>1.17</v>
      </c>
      <c r="I139" s="291">
        <f t="shared" si="2"/>
        <v>0</v>
      </c>
      <c r="J139" s="291">
        <v>0</v>
      </c>
      <c r="K139" s="291">
        <v>0</v>
      </c>
      <c r="L139" s="291"/>
      <c r="M139" s="291"/>
      <c r="N139" s="291"/>
      <c r="O139" s="291"/>
      <c r="P139" s="291"/>
      <c r="Q139" s="291"/>
      <c r="R139" s="291">
        <v>0</v>
      </c>
      <c r="S139" s="2175"/>
      <c r="T139" s="291"/>
      <c r="U139" s="291"/>
      <c r="V139" s="291"/>
      <c r="W139" s="2187"/>
      <c r="X139" s="2187"/>
      <c r="Y139" s="291">
        <v>0.1</v>
      </c>
      <c r="Z139" s="2187"/>
      <c r="AA139" s="291"/>
      <c r="AB139" s="291"/>
      <c r="AC139" s="291"/>
      <c r="AD139" s="2187"/>
      <c r="AE139" s="291"/>
      <c r="AF139" s="291"/>
      <c r="AG139" s="155" t="s">
        <v>575</v>
      </c>
      <c r="AH139" s="290" t="s">
        <v>1788</v>
      </c>
      <c r="AI139" s="250" t="s">
        <v>40</v>
      </c>
      <c r="AJ139" s="250" t="s">
        <v>1537</v>
      </c>
      <c r="AK139" s="250" t="s">
        <v>1554</v>
      </c>
      <c r="AL139" s="250" t="s">
        <v>1165</v>
      </c>
      <c r="AM139" s="250">
        <v>2020</v>
      </c>
      <c r="AN139" s="250">
        <v>27</v>
      </c>
      <c r="AO139" s="250" t="s">
        <v>1791</v>
      </c>
      <c r="AP139" s="250"/>
      <c r="AQ139" s="250" t="s">
        <v>333</v>
      </c>
      <c r="AR139" s="250"/>
    </row>
    <row r="140" spans="1:44" ht="25.5">
      <c r="A140" s="152">
        <v>25</v>
      </c>
      <c r="B140" s="156" t="s">
        <v>1792</v>
      </c>
      <c r="C140" s="289">
        <v>0.03</v>
      </c>
      <c r="D140" s="289"/>
      <c r="E140" s="289">
        <v>0.03</v>
      </c>
      <c r="F140" s="289"/>
      <c r="G140" s="291">
        <v>0</v>
      </c>
      <c r="H140" s="291"/>
      <c r="I140" s="291">
        <f t="shared" si="2"/>
        <v>0</v>
      </c>
      <c r="J140" s="291">
        <v>0</v>
      </c>
      <c r="K140" s="291"/>
      <c r="L140" s="291"/>
      <c r="M140" s="291"/>
      <c r="N140" s="291"/>
      <c r="O140" s="291"/>
      <c r="P140" s="291"/>
      <c r="Q140" s="291"/>
      <c r="R140" s="291">
        <v>0.03</v>
      </c>
      <c r="S140" s="2175"/>
      <c r="T140" s="291"/>
      <c r="U140" s="291"/>
      <c r="V140" s="291"/>
      <c r="W140" s="2187"/>
      <c r="X140" s="2187"/>
      <c r="Y140" s="291"/>
      <c r="Z140" s="2187"/>
      <c r="AA140" s="291"/>
      <c r="AB140" s="291"/>
      <c r="AC140" s="291"/>
      <c r="AD140" s="2187"/>
      <c r="AE140" s="291"/>
      <c r="AF140" s="291"/>
      <c r="AG140" s="155" t="s">
        <v>575</v>
      </c>
      <c r="AH140" s="290" t="s">
        <v>1793</v>
      </c>
      <c r="AI140" s="250" t="s">
        <v>40</v>
      </c>
      <c r="AJ140" s="250" t="s">
        <v>1695</v>
      </c>
      <c r="AK140" s="250" t="s">
        <v>330</v>
      </c>
      <c r="AL140" s="250">
        <v>2018</v>
      </c>
      <c r="AM140" s="250">
        <v>2018</v>
      </c>
      <c r="AN140" s="250">
        <v>16</v>
      </c>
      <c r="AO140" s="250" t="s">
        <v>1511</v>
      </c>
      <c r="AP140" s="250"/>
      <c r="AQ140" s="250" t="s">
        <v>333</v>
      </c>
      <c r="AR140" s="250"/>
    </row>
    <row r="141" spans="1:44" ht="25.5">
      <c r="A141" s="152">
        <v>26</v>
      </c>
      <c r="B141" s="93" t="s">
        <v>1794</v>
      </c>
      <c r="C141" s="286">
        <v>2.8</v>
      </c>
      <c r="D141" s="286"/>
      <c r="E141" s="286">
        <v>2.8</v>
      </c>
      <c r="F141" s="286"/>
      <c r="G141" s="286">
        <v>2.72</v>
      </c>
      <c r="H141" s="286">
        <v>2.72</v>
      </c>
      <c r="I141" s="286"/>
      <c r="J141" s="286">
        <v>0.08</v>
      </c>
      <c r="K141" s="286"/>
      <c r="L141" s="286"/>
      <c r="M141" s="286"/>
      <c r="N141" s="286"/>
      <c r="O141" s="286"/>
      <c r="P141" s="286"/>
      <c r="Q141" s="286"/>
      <c r="R141" s="286"/>
      <c r="S141" s="2177"/>
      <c r="T141" s="286"/>
      <c r="U141" s="286"/>
      <c r="V141" s="286"/>
      <c r="W141" s="2189"/>
      <c r="X141" s="2189"/>
      <c r="Y141" s="286"/>
      <c r="Z141" s="2189"/>
      <c r="AA141" s="286"/>
      <c r="AB141" s="286"/>
      <c r="AC141" s="286"/>
      <c r="AD141" s="2189"/>
      <c r="AE141" s="286"/>
      <c r="AF141" s="286"/>
      <c r="AG141" s="176" t="s">
        <v>575</v>
      </c>
      <c r="AH141" s="176"/>
      <c r="AI141" s="176" t="s">
        <v>40</v>
      </c>
      <c r="AJ141" s="176" t="s">
        <v>1695</v>
      </c>
      <c r="AK141" s="176" t="s">
        <v>330</v>
      </c>
      <c r="AL141" s="176" t="s">
        <v>1541</v>
      </c>
      <c r="AM141" s="176" t="s">
        <v>1541</v>
      </c>
      <c r="AN141" s="177">
        <v>5</v>
      </c>
      <c r="AO141" s="176" t="s">
        <v>1634</v>
      </c>
      <c r="AP141" s="176"/>
      <c r="AQ141" s="176" t="s">
        <v>330</v>
      </c>
      <c r="AR141" s="176"/>
    </row>
    <row r="142" spans="1:44" ht="25.5">
      <c r="A142" s="152">
        <v>27</v>
      </c>
      <c r="B142" s="174" t="s">
        <v>1795</v>
      </c>
      <c r="C142" s="289">
        <v>9.83</v>
      </c>
      <c r="D142" s="289"/>
      <c r="E142" s="289">
        <v>9.83</v>
      </c>
      <c r="F142" s="289"/>
      <c r="G142" s="291">
        <v>0</v>
      </c>
      <c r="H142" s="291"/>
      <c r="I142" s="291">
        <f t="shared" si="2"/>
        <v>0</v>
      </c>
      <c r="J142" s="291">
        <v>9</v>
      </c>
      <c r="K142" s="291"/>
      <c r="L142" s="291"/>
      <c r="M142" s="291"/>
      <c r="N142" s="291"/>
      <c r="O142" s="291"/>
      <c r="P142" s="291"/>
      <c r="Q142" s="291"/>
      <c r="R142" s="291">
        <v>0.83</v>
      </c>
      <c r="S142" s="2175"/>
      <c r="T142" s="291"/>
      <c r="U142" s="291"/>
      <c r="V142" s="291"/>
      <c r="W142" s="2187"/>
      <c r="X142" s="2187"/>
      <c r="Y142" s="291"/>
      <c r="Z142" s="2187"/>
      <c r="AA142" s="291"/>
      <c r="AB142" s="291"/>
      <c r="AC142" s="291"/>
      <c r="AD142" s="2187"/>
      <c r="AE142" s="291"/>
      <c r="AF142" s="291"/>
      <c r="AG142" s="155" t="s">
        <v>1268</v>
      </c>
      <c r="AH142" s="173" t="s">
        <v>217</v>
      </c>
      <c r="AI142" s="250" t="s">
        <v>40</v>
      </c>
      <c r="AJ142" s="250" t="s">
        <v>1537</v>
      </c>
      <c r="AK142" s="250" t="s">
        <v>1554</v>
      </c>
      <c r="AL142" s="250">
        <v>2017</v>
      </c>
      <c r="AM142" s="250">
        <v>2020</v>
      </c>
      <c r="AN142" s="250">
        <v>27</v>
      </c>
      <c r="AO142" s="250" t="s">
        <v>1796</v>
      </c>
      <c r="AP142" s="250"/>
      <c r="AQ142" s="176" t="s">
        <v>330</v>
      </c>
      <c r="AR142" s="250"/>
    </row>
    <row r="143" spans="1:44" ht="89.25">
      <c r="A143" s="152">
        <v>28</v>
      </c>
      <c r="B143" s="178" t="s">
        <v>1797</v>
      </c>
      <c r="C143" s="289">
        <v>6.6</v>
      </c>
      <c r="D143" s="289"/>
      <c r="E143" s="289">
        <v>6.6</v>
      </c>
      <c r="F143" s="289"/>
      <c r="G143" s="291">
        <v>2.5</v>
      </c>
      <c r="H143" s="291">
        <v>2.5</v>
      </c>
      <c r="I143" s="291">
        <f t="shared" si="2"/>
        <v>0</v>
      </c>
      <c r="J143" s="291">
        <v>1.5</v>
      </c>
      <c r="K143" s="291">
        <v>2.5</v>
      </c>
      <c r="L143" s="291"/>
      <c r="M143" s="291"/>
      <c r="N143" s="291"/>
      <c r="O143" s="291"/>
      <c r="P143" s="291"/>
      <c r="Q143" s="291"/>
      <c r="R143" s="291">
        <v>0.1</v>
      </c>
      <c r="S143" s="2175"/>
      <c r="T143" s="291"/>
      <c r="U143" s="291"/>
      <c r="V143" s="291"/>
      <c r="W143" s="2187"/>
      <c r="X143" s="2187"/>
      <c r="Y143" s="291"/>
      <c r="Z143" s="2187"/>
      <c r="AA143" s="291"/>
      <c r="AB143" s="291"/>
      <c r="AC143" s="291"/>
      <c r="AD143" s="2187"/>
      <c r="AE143" s="291"/>
      <c r="AF143" s="291"/>
      <c r="AG143" s="155" t="s">
        <v>1268</v>
      </c>
      <c r="AH143" s="173" t="s">
        <v>1798</v>
      </c>
      <c r="AI143" s="250" t="s">
        <v>40</v>
      </c>
      <c r="AJ143" s="250" t="s">
        <v>1537</v>
      </c>
      <c r="AK143" s="250" t="s">
        <v>1554</v>
      </c>
      <c r="AL143" s="250">
        <v>2018</v>
      </c>
      <c r="AM143" s="250">
        <v>2018</v>
      </c>
      <c r="AN143" s="250">
        <v>16</v>
      </c>
      <c r="AO143" s="250" t="s">
        <v>1799</v>
      </c>
      <c r="AP143" s="250"/>
      <c r="AQ143" s="250" t="s">
        <v>1507</v>
      </c>
      <c r="AR143" s="250"/>
    </row>
    <row r="144" spans="1:44" ht="38.25">
      <c r="A144" s="152">
        <v>29</v>
      </c>
      <c r="B144" s="174" t="s">
        <v>1800</v>
      </c>
      <c r="C144" s="289">
        <v>5.52</v>
      </c>
      <c r="D144" s="289">
        <v>0.4</v>
      </c>
      <c r="E144" s="289">
        <v>5.12</v>
      </c>
      <c r="F144" s="289"/>
      <c r="G144" s="291">
        <v>1.5</v>
      </c>
      <c r="H144" s="291">
        <v>1.5</v>
      </c>
      <c r="I144" s="291">
        <f t="shared" si="2"/>
        <v>0</v>
      </c>
      <c r="J144" s="291">
        <v>2.8</v>
      </c>
      <c r="K144" s="291">
        <v>0.4</v>
      </c>
      <c r="L144" s="291"/>
      <c r="M144" s="291"/>
      <c r="N144" s="291"/>
      <c r="O144" s="291"/>
      <c r="P144" s="291"/>
      <c r="Q144" s="291"/>
      <c r="R144" s="291">
        <v>0.28999999999999998</v>
      </c>
      <c r="S144" s="2175"/>
      <c r="T144" s="291"/>
      <c r="U144" s="291"/>
      <c r="V144" s="291"/>
      <c r="W144" s="2187"/>
      <c r="X144" s="2187"/>
      <c r="Y144" s="291"/>
      <c r="Z144" s="2187"/>
      <c r="AA144" s="291"/>
      <c r="AB144" s="291"/>
      <c r="AC144" s="291"/>
      <c r="AD144" s="2187"/>
      <c r="AE144" s="291"/>
      <c r="AF144" s="291">
        <v>0.53</v>
      </c>
      <c r="AG144" s="155" t="s">
        <v>97</v>
      </c>
      <c r="AH144" s="250" t="s">
        <v>1801</v>
      </c>
      <c r="AI144" s="250" t="s">
        <v>40</v>
      </c>
      <c r="AJ144" s="250" t="s">
        <v>1708</v>
      </c>
      <c r="AK144" s="250" t="s">
        <v>330</v>
      </c>
      <c r="AL144" s="250">
        <v>2019</v>
      </c>
      <c r="AM144" s="250">
        <v>2019</v>
      </c>
      <c r="AN144" s="250">
        <v>28</v>
      </c>
      <c r="AO144" s="250" t="s">
        <v>1802</v>
      </c>
      <c r="AP144" s="250"/>
      <c r="AQ144" s="250" t="s">
        <v>330</v>
      </c>
      <c r="AR144" s="250"/>
    </row>
    <row r="145" spans="1:44" ht="40.5" customHeight="1">
      <c r="A145" s="152">
        <v>30</v>
      </c>
      <c r="B145" s="174" t="s">
        <v>1803</v>
      </c>
      <c r="C145" s="289">
        <v>0.94</v>
      </c>
      <c r="D145" s="289"/>
      <c r="E145" s="289">
        <v>0.94</v>
      </c>
      <c r="F145" s="289"/>
      <c r="G145" s="291">
        <v>0.48</v>
      </c>
      <c r="H145" s="291">
        <v>0.48</v>
      </c>
      <c r="I145" s="291">
        <f t="shared" si="2"/>
        <v>0</v>
      </c>
      <c r="J145" s="291">
        <v>0.46</v>
      </c>
      <c r="K145" s="291"/>
      <c r="L145" s="291"/>
      <c r="M145" s="291"/>
      <c r="N145" s="291"/>
      <c r="O145" s="291"/>
      <c r="P145" s="291"/>
      <c r="Q145" s="291"/>
      <c r="R145" s="291">
        <v>0</v>
      </c>
      <c r="S145" s="2175"/>
      <c r="T145" s="291"/>
      <c r="U145" s="291"/>
      <c r="V145" s="291"/>
      <c r="W145" s="2187"/>
      <c r="X145" s="2187"/>
      <c r="Y145" s="291"/>
      <c r="Z145" s="2187"/>
      <c r="AA145" s="291"/>
      <c r="AB145" s="291"/>
      <c r="AC145" s="291"/>
      <c r="AD145" s="2187"/>
      <c r="AE145" s="291"/>
      <c r="AF145" s="291"/>
      <c r="AG145" s="155" t="s">
        <v>97</v>
      </c>
      <c r="AH145" s="250" t="s">
        <v>1804</v>
      </c>
      <c r="AI145" s="250" t="s">
        <v>40</v>
      </c>
      <c r="AJ145" s="250" t="s">
        <v>1708</v>
      </c>
      <c r="AK145" s="250" t="s">
        <v>330</v>
      </c>
      <c r="AL145" s="250" t="s">
        <v>1541</v>
      </c>
      <c r="AM145" s="250" t="s">
        <v>1541</v>
      </c>
      <c r="AN145" s="250">
        <v>5</v>
      </c>
      <c r="AO145" s="250" t="s">
        <v>1805</v>
      </c>
      <c r="AP145" s="250"/>
      <c r="AQ145" s="250" t="s">
        <v>330</v>
      </c>
      <c r="AR145" s="250"/>
    </row>
    <row r="146" spans="1:44" ht="25.5">
      <c r="A146" s="152">
        <v>31</v>
      </c>
      <c r="B146" s="156" t="s">
        <v>1806</v>
      </c>
      <c r="C146" s="289">
        <v>2.88</v>
      </c>
      <c r="D146" s="289"/>
      <c r="E146" s="289">
        <v>2.88</v>
      </c>
      <c r="F146" s="289"/>
      <c r="G146" s="291">
        <v>0</v>
      </c>
      <c r="H146" s="291"/>
      <c r="I146" s="291">
        <f t="shared" si="2"/>
        <v>0</v>
      </c>
      <c r="J146" s="291"/>
      <c r="K146" s="291"/>
      <c r="L146" s="291"/>
      <c r="M146" s="291"/>
      <c r="N146" s="291"/>
      <c r="O146" s="291"/>
      <c r="P146" s="291"/>
      <c r="Q146" s="291"/>
      <c r="R146" s="291">
        <v>0</v>
      </c>
      <c r="S146" s="2175"/>
      <c r="T146" s="291"/>
      <c r="U146" s="291"/>
      <c r="V146" s="291"/>
      <c r="W146" s="2187"/>
      <c r="X146" s="2187"/>
      <c r="Y146" s="291"/>
      <c r="Z146" s="2187"/>
      <c r="AA146" s="291"/>
      <c r="AB146" s="291"/>
      <c r="AC146" s="291"/>
      <c r="AD146" s="2187"/>
      <c r="AE146" s="291"/>
      <c r="AF146" s="291">
        <v>2.88</v>
      </c>
      <c r="AG146" s="155" t="s">
        <v>97</v>
      </c>
      <c r="AH146" s="290" t="s">
        <v>1807</v>
      </c>
      <c r="AI146" s="250" t="s">
        <v>40</v>
      </c>
      <c r="AJ146" s="250" t="s">
        <v>1708</v>
      </c>
      <c r="AK146" s="250" t="s">
        <v>1554</v>
      </c>
      <c r="AL146" s="250" t="s">
        <v>1165</v>
      </c>
      <c r="AM146" s="250">
        <v>2020</v>
      </c>
      <c r="AN146" s="250">
        <v>27</v>
      </c>
      <c r="AO146" s="250" t="s">
        <v>1808</v>
      </c>
      <c r="AP146" s="250"/>
      <c r="AQ146" s="250" t="s">
        <v>330</v>
      </c>
      <c r="AR146" s="250"/>
    </row>
    <row r="147" spans="1:44" ht="25.5">
      <c r="A147" s="152">
        <v>32</v>
      </c>
      <c r="B147" s="166" t="s">
        <v>1809</v>
      </c>
      <c r="C147" s="289">
        <v>2.2599999999999998</v>
      </c>
      <c r="D147" s="289">
        <f>C147-E147</f>
        <v>1.4</v>
      </c>
      <c r="E147" s="289">
        <v>0.86</v>
      </c>
      <c r="F147" s="289"/>
      <c r="G147" s="291">
        <v>2.2599999999999998</v>
      </c>
      <c r="H147" s="291">
        <v>2.2599999999999998</v>
      </c>
      <c r="I147" s="291">
        <f t="shared" si="2"/>
        <v>0</v>
      </c>
      <c r="J147" s="291">
        <v>0</v>
      </c>
      <c r="K147" s="291"/>
      <c r="L147" s="291">
        <v>0</v>
      </c>
      <c r="M147" s="291"/>
      <c r="N147" s="291"/>
      <c r="O147" s="291"/>
      <c r="P147" s="291"/>
      <c r="Q147" s="291"/>
      <c r="R147" s="291">
        <v>0</v>
      </c>
      <c r="S147" s="2175"/>
      <c r="T147" s="291">
        <v>0</v>
      </c>
      <c r="U147" s="291"/>
      <c r="V147" s="291"/>
      <c r="W147" s="2187"/>
      <c r="X147" s="2187"/>
      <c r="Y147" s="291"/>
      <c r="Z147" s="2187"/>
      <c r="AA147" s="291"/>
      <c r="AB147" s="291"/>
      <c r="AC147" s="291"/>
      <c r="AD147" s="2187"/>
      <c r="AE147" s="291"/>
      <c r="AF147" s="291"/>
      <c r="AG147" s="155" t="s">
        <v>1269</v>
      </c>
      <c r="AH147" s="173" t="s">
        <v>1810</v>
      </c>
      <c r="AI147" s="250" t="s">
        <v>40</v>
      </c>
      <c r="AJ147" s="250" t="s">
        <v>1622</v>
      </c>
      <c r="AK147" s="250" t="s">
        <v>1554</v>
      </c>
      <c r="AL147" s="250">
        <v>2016</v>
      </c>
      <c r="AM147" s="250">
        <v>2020</v>
      </c>
      <c r="AN147" s="250">
        <v>27</v>
      </c>
      <c r="AO147" s="250" t="s">
        <v>1811</v>
      </c>
      <c r="AP147" s="250"/>
      <c r="AQ147" s="250" t="s">
        <v>330</v>
      </c>
      <c r="AR147" s="250"/>
    </row>
    <row r="148" spans="1:44" ht="25.5">
      <c r="A148" s="152">
        <v>33</v>
      </c>
      <c r="B148" s="179" t="s">
        <v>1812</v>
      </c>
      <c r="C148" s="289">
        <v>0.84</v>
      </c>
      <c r="D148" s="289">
        <f>C148-E148</f>
        <v>0.77</v>
      </c>
      <c r="E148" s="289">
        <v>7.0000000000000007E-2</v>
      </c>
      <c r="F148" s="289"/>
      <c r="G148" s="291">
        <v>0</v>
      </c>
      <c r="H148" s="291">
        <v>0</v>
      </c>
      <c r="I148" s="291">
        <f t="shared" si="2"/>
        <v>0</v>
      </c>
      <c r="J148" s="291">
        <v>0.4</v>
      </c>
      <c r="K148" s="291"/>
      <c r="L148" s="291">
        <v>0.1</v>
      </c>
      <c r="M148" s="291"/>
      <c r="N148" s="291"/>
      <c r="O148" s="291"/>
      <c r="P148" s="291"/>
      <c r="Q148" s="291"/>
      <c r="R148" s="291">
        <v>0.26</v>
      </c>
      <c r="S148" s="2175"/>
      <c r="T148" s="291">
        <v>0.04</v>
      </c>
      <c r="U148" s="291"/>
      <c r="V148" s="291"/>
      <c r="W148" s="2187"/>
      <c r="X148" s="2187"/>
      <c r="Y148" s="291"/>
      <c r="Z148" s="2187"/>
      <c r="AA148" s="291"/>
      <c r="AB148" s="291"/>
      <c r="AC148" s="291"/>
      <c r="AD148" s="2187"/>
      <c r="AE148" s="291"/>
      <c r="AF148" s="291">
        <v>0.04</v>
      </c>
      <c r="AG148" s="155" t="s">
        <v>1269</v>
      </c>
      <c r="AH148" s="173" t="s">
        <v>1813</v>
      </c>
      <c r="AI148" s="250" t="s">
        <v>40</v>
      </c>
      <c r="AJ148" s="250" t="s">
        <v>1814</v>
      </c>
      <c r="AK148" s="250" t="s">
        <v>330</v>
      </c>
      <c r="AL148" s="250" t="s">
        <v>1749</v>
      </c>
      <c r="AM148" s="250" t="s">
        <v>1749</v>
      </c>
      <c r="AN148" s="250">
        <v>5</v>
      </c>
      <c r="AO148" s="250" t="s">
        <v>1815</v>
      </c>
      <c r="AP148" s="250"/>
      <c r="AQ148" s="250" t="s">
        <v>330</v>
      </c>
      <c r="AR148" s="250"/>
    </row>
    <row r="149" spans="1:44" ht="25.5">
      <c r="A149" s="152">
        <v>34</v>
      </c>
      <c r="B149" s="179" t="s">
        <v>1816</v>
      </c>
      <c r="C149" s="289">
        <v>3.3000000000000003</v>
      </c>
      <c r="D149" s="289"/>
      <c r="E149" s="289">
        <v>3.3000000000000003</v>
      </c>
      <c r="F149" s="289"/>
      <c r="G149" s="291">
        <v>3.3</v>
      </c>
      <c r="H149" s="291">
        <v>3.3</v>
      </c>
      <c r="I149" s="291">
        <f t="shared" si="2"/>
        <v>0</v>
      </c>
      <c r="J149" s="291"/>
      <c r="K149" s="291"/>
      <c r="L149" s="291"/>
      <c r="M149" s="291"/>
      <c r="N149" s="291"/>
      <c r="O149" s="291"/>
      <c r="P149" s="291"/>
      <c r="Q149" s="291"/>
      <c r="R149" s="291">
        <v>0</v>
      </c>
      <c r="S149" s="2175"/>
      <c r="T149" s="291"/>
      <c r="U149" s="291"/>
      <c r="V149" s="291"/>
      <c r="W149" s="2187"/>
      <c r="X149" s="2187"/>
      <c r="Y149" s="291"/>
      <c r="Z149" s="2187"/>
      <c r="AA149" s="291"/>
      <c r="AB149" s="291"/>
      <c r="AC149" s="291"/>
      <c r="AD149" s="2187"/>
      <c r="AE149" s="291"/>
      <c r="AF149" s="291"/>
      <c r="AG149" s="155" t="s">
        <v>1269</v>
      </c>
      <c r="AH149" s="173" t="s">
        <v>1817</v>
      </c>
      <c r="AI149" s="250" t="s">
        <v>40</v>
      </c>
      <c r="AJ149" s="250" t="s">
        <v>1622</v>
      </c>
      <c r="AK149" s="250" t="s">
        <v>1818</v>
      </c>
      <c r="AL149" s="250">
        <v>2018</v>
      </c>
      <c r="AM149" s="250">
        <v>2020</v>
      </c>
      <c r="AN149" s="250">
        <v>16</v>
      </c>
      <c r="AO149" s="250" t="s">
        <v>1819</v>
      </c>
      <c r="AP149" s="250"/>
      <c r="AQ149" s="250" t="s">
        <v>330</v>
      </c>
      <c r="AR149" s="250"/>
    </row>
    <row r="150" spans="1:44" ht="38.25">
      <c r="A150" s="152">
        <v>35</v>
      </c>
      <c r="B150" s="156" t="s">
        <v>1820</v>
      </c>
      <c r="C150" s="289">
        <v>2.66</v>
      </c>
      <c r="D150" s="289"/>
      <c r="E150" s="289">
        <v>2.66</v>
      </c>
      <c r="F150" s="289"/>
      <c r="G150" s="291">
        <v>2.66</v>
      </c>
      <c r="H150" s="291">
        <v>2.66</v>
      </c>
      <c r="I150" s="291">
        <f t="shared" si="2"/>
        <v>0</v>
      </c>
      <c r="J150" s="291"/>
      <c r="K150" s="291"/>
      <c r="L150" s="291"/>
      <c r="M150" s="291"/>
      <c r="N150" s="291"/>
      <c r="O150" s="291"/>
      <c r="P150" s="291"/>
      <c r="Q150" s="291"/>
      <c r="R150" s="291">
        <v>0</v>
      </c>
      <c r="S150" s="2175"/>
      <c r="T150" s="291"/>
      <c r="U150" s="291"/>
      <c r="V150" s="291"/>
      <c r="W150" s="2187"/>
      <c r="X150" s="2187"/>
      <c r="Y150" s="291"/>
      <c r="Z150" s="2187"/>
      <c r="AA150" s="291"/>
      <c r="AB150" s="291"/>
      <c r="AC150" s="291"/>
      <c r="AD150" s="2187"/>
      <c r="AE150" s="291"/>
      <c r="AF150" s="291"/>
      <c r="AG150" s="155" t="s">
        <v>1269</v>
      </c>
      <c r="AH150" s="290" t="s">
        <v>1821</v>
      </c>
      <c r="AI150" s="250" t="s">
        <v>40</v>
      </c>
      <c r="AJ150" s="250" t="s">
        <v>1622</v>
      </c>
      <c r="AK150" s="250" t="s">
        <v>1554</v>
      </c>
      <c r="AL150" s="250" t="s">
        <v>1165</v>
      </c>
      <c r="AM150" s="250">
        <v>2020</v>
      </c>
      <c r="AN150" s="250">
        <v>27</v>
      </c>
      <c r="AO150" s="250" t="s">
        <v>1822</v>
      </c>
      <c r="AP150" s="250"/>
      <c r="AQ150" s="250" t="s">
        <v>330</v>
      </c>
      <c r="AR150" s="250"/>
    </row>
    <row r="151" spans="1:44" ht="38.25">
      <c r="A151" s="152">
        <v>36</v>
      </c>
      <c r="B151" s="156" t="s">
        <v>1823</v>
      </c>
      <c r="C151" s="289">
        <v>11.3</v>
      </c>
      <c r="D151" s="289">
        <f>C151-E151</f>
        <v>2.4000000000000004</v>
      </c>
      <c r="E151" s="289">
        <v>8.9</v>
      </c>
      <c r="F151" s="289"/>
      <c r="G151" s="291">
        <v>2.6</v>
      </c>
      <c r="H151" s="291">
        <v>2.6</v>
      </c>
      <c r="I151" s="291">
        <f t="shared" si="2"/>
        <v>0</v>
      </c>
      <c r="J151" s="291">
        <v>6.2</v>
      </c>
      <c r="K151" s="291">
        <v>2.5</v>
      </c>
      <c r="L151" s="291"/>
      <c r="M151" s="291"/>
      <c r="N151" s="291"/>
      <c r="O151" s="291"/>
      <c r="P151" s="291"/>
      <c r="Q151" s="291"/>
      <c r="R151" s="291">
        <v>0</v>
      </c>
      <c r="S151" s="2175"/>
      <c r="T151" s="291"/>
      <c r="U151" s="291"/>
      <c r="V151" s="291"/>
      <c r="W151" s="2187"/>
      <c r="X151" s="2187"/>
      <c r="Y151" s="291"/>
      <c r="Z151" s="2187"/>
      <c r="AA151" s="291"/>
      <c r="AB151" s="291"/>
      <c r="AC151" s="291"/>
      <c r="AD151" s="2187"/>
      <c r="AE151" s="291"/>
      <c r="AF151" s="291"/>
      <c r="AG151" s="155" t="s">
        <v>1269</v>
      </c>
      <c r="AH151" s="290" t="s">
        <v>1824</v>
      </c>
      <c r="AI151" s="250" t="s">
        <v>40</v>
      </c>
      <c r="AJ151" s="250" t="s">
        <v>1622</v>
      </c>
      <c r="AK151" s="250" t="s">
        <v>1554</v>
      </c>
      <c r="AL151" s="250" t="s">
        <v>1165</v>
      </c>
      <c r="AM151" s="250">
        <v>2020</v>
      </c>
      <c r="AN151" s="250">
        <v>27</v>
      </c>
      <c r="AO151" s="250" t="s">
        <v>1825</v>
      </c>
      <c r="AP151" s="250"/>
      <c r="AQ151" s="250" t="s">
        <v>330</v>
      </c>
      <c r="AR151" s="250"/>
    </row>
    <row r="152" spans="1:44" ht="25.5">
      <c r="A152" s="152">
        <v>37</v>
      </c>
      <c r="B152" s="156" t="s">
        <v>1826</v>
      </c>
      <c r="C152" s="289">
        <v>1.37</v>
      </c>
      <c r="D152" s="289"/>
      <c r="E152" s="289">
        <v>1.37</v>
      </c>
      <c r="F152" s="289"/>
      <c r="G152" s="291">
        <v>1.34</v>
      </c>
      <c r="H152" s="291"/>
      <c r="I152" s="291">
        <f t="shared" si="2"/>
        <v>1.34</v>
      </c>
      <c r="J152" s="291"/>
      <c r="K152" s="291"/>
      <c r="L152" s="291"/>
      <c r="M152" s="291"/>
      <c r="N152" s="291"/>
      <c r="O152" s="291"/>
      <c r="P152" s="291"/>
      <c r="Q152" s="291"/>
      <c r="R152" s="291">
        <v>0.03</v>
      </c>
      <c r="S152" s="2175"/>
      <c r="T152" s="291"/>
      <c r="U152" s="291"/>
      <c r="V152" s="291"/>
      <c r="W152" s="2187"/>
      <c r="X152" s="2187"/>
      <c r="Y152" s="291"/>
      <c r="Z152" s="2187"/>
      <c r="AA152" s="291"/>
      <c r="AB152" s="291"/>
      <c r="AC152" s="291"/>
      <c r="AD152" s="2187"/>
      <c r="AE152" s="291"/>
      <c r="AF152" s="291"/>
      <c r="AG152" s="155" t="s">
        <v>1269</v>
      </c>
      <c r="AH152" s="290" t="s">
        <v>1827</v>
      </c>
      <c r="AI152" s="250" t="s">
        <v>40</v>
      </c>
      <c r="AJ152" s="250" t="s">
        <v>1661</v>
      </c>
      <c r="AK152" s="250" t="s">
        <v>1554</v>
      </c>
      <c r="AL152" s="250" t="s">
        <v>1165</v>
      </c>
      <c r="AM152" s="250">
        <v>2020</v>
      </c>
      <c r="AN152" s="250">
        <v>27</v>
      </c>
      <c r="AO152" s="250" t="s">
        <v>1828</v>
      </c>
      <c r="AP152" s="250"/>
      <c r="AQ152" s="250" t="s">
        <v>330</v>
      </c>
      <c r="AR152" s="250"/>
    </row>
    <row r="153" spans="1:44" ht="25.5">
      <c r="A153" s="152">
        <v>38</v>
      </c>
      <c r="B153" s="156" t="s">
        <v>1829</v>
      </c>
      <c r="C153" s="289">
        <v>0.02</v>
      </c>
      <c r="D153" s="289"/>
      <c r="E153" s="289">
        <v>0.02</v>
      </c>
      <c r="F153" s="289"/>
      <c r="G153" s="291">
        <v>0</v>
      </c>
      <c r="H153" s="291"/>
      <c r="I153" s="291">
        <f t="shared" si="2"/>
        <v>0</v>
      </c>
      <c r="J153" s="291"/>
      <c r="K153" s="291"/>
      <c r="L153" s="291"/>
      <c r="M153" s="291"/>
      <c r="N153" s="291"/>
      <c r="O153" s="291"/>
      <c r="P153" s="291"/>
      <c r="Q153" s="291"/>
      <c r="R153" s="291">
        <v>0</v>
      </c>
      <c r="S153" s="2175"/>
      <c r="T153" s="291"/>
      <c r="U153" s="291"/>
      <c r="V153" s="291"/>
      <c r="W153" s="2187"/>
      <c r="X153" s="2187"/>
      <c r="Y153" s="291"/>
      <c r="Z153" s="2187"/>
      <c r="AA153" s="291"/>
      <c r="AB153" s="291"/>
      <c r="AC153" s="291"/>
      <c r="AD153" s="2187"/>
      <c r="AE153" s="291"/>
      <c r="AF153" s="291">
        <v>0.02</v>
      </c>
      <c r="AG153" s="155" t="s">
        <v>1269</v>
      </c>
      <c r="AH153" s="290" t="s">
        <v>1830</v>
      </c>
      <c r="AI153" s="250" t="s">
        <v>40</v>
      </c>
      <c r="AJ153" s="250" t="s">
        <v>1661</v>
      </c>
      <c r="AK153" s="250" t="s">
        <v>1554</v>
      </c>
      <c r="AL153" s="250" t="s">
        <v>1165</v>
      </c>
      <c r="AM153" s="250">
        <v>2020</v>
      </c>
      <c r="AN153" s="250">
        <v>27</v>
      </c>
      <c r="AO153" s="250" t="s">
        <v>1828</v>
      </c>
      <c r="AP153" s="250"/>
      <c r="AQ153" s="250" t="s">
        <v>330</v>
      </c>
      <c r="AR153" s="250"/>
    </row>
    <row r="154" spans="1:44" ht="25.5">
      <c r="A154" s="152">
        <v>39</v>
      </c>
      <c r="B154" s="156" t="s">
        <v>1831</v>
      </c>
      <c r="C154" s="289">
        <v>0.3</v>
      </c>
      <c r="D154" s="289"/>
      <c r="E154" s="289">
        <v>0.3</v>
      </c>
      <c r="F154" s="289"/>
      <c r="G154" s="291">
        <v>0</v>
      </c>
      <c r="H154" s="291"/>
      <c r="I154" s="291">
        <f t="shared" si="2"/>
        <v>0</v>
      </c>
      <c r="J154" s="291"/>
      <c r="K154" s="291"/>
      <c r="L154" s="291">
        <v>0.3</v>
      </c>
      <c r="M154" s="291"/>
      <c r="N154" s="291"/>
      <c r="O154" s="291"/>
      <c r="P154" s="291"/>
      <c r="Q154" s="291"/>
      <c r="R154" s="291">
        <v>0</v>
      </c>
      <c r="S154" s="2175"/>
      <c r="T154" s="291"/>
      <c r="U154" s="291"/>
      <c r="V154" s="291"/>
      <c r="W154" s="2187"/>
      <c r="X154" s="2187"/>
      <c r="Y154" s="291"/>
      <c r="Z154" s="2187"/>
      <c r="AA154" s="291"/>
      <c r="AB154" s="291"/>
      <c r="AC154" s="291"/>
      <c r="AD154" s="2187"/>
      <c r="AE154" s="291"/>
      <c r="AF154" s="291"/>
      <c r="AG154" s="155" t="s">
        <v>1269</v>
      </c>
      <c r="AH154" s="290" t="s">
        <v>1832</v>
      </c>
      <c r="AI154" s="250" t="s">
        <v>40</v>
      </c>
      <c r="AJ154" s="250" t="s">
        <v>1661</v>
      </c>
      <c r="AK154" s="250" t="s">
        <v>1554</v>
      </c>
      <c r="AL154" s="250" t="s">
        <v>1165</v>
      </c>
      <c r="AM154" s="250">
        <v>2020</v>
      </c>
      <c r="AN154" s="250">
        <v>27</v>
      </c>
      <c r="AO154" s="250" t="s">
        <v>1833</v>
      </c>
      <c r="AP154" s="250"/>
      <c r="AQ154" s="250" t="s">
        <v>330</v>
      </c>
      <c r="AR154" s="250"/>
    </row>
    <row r="155" spans="1:44" ht="25.5">
      <c r="A155" s="152">
        <v>40</v>
      </c>
      <c r="B155" s="93" t="s">
        <v>1834</v>
      </c>
      <c r="C155" s="291">
        <v>1.39</v>
      </c>
      <c r="D155" s="286"/>
      <c r="E155" s="291">
        <v>1.39</v>
      </c>
      <c r="F155" s="291"/>
      <c r="G155" s="291">
        <v>0.46</v>
      </c>
      <c r="H155" s="291">
        <v>0.46</v>
      </c>
      <c r="I155" s="286"/>
      <c r="J155" s="291">
        <v>0.93</v>
      </c>
      <c r="K155" s="286"/>
      <c r="L155" s="286"/>
      <c r="M155" s="286"/>
      <c r="N155" s="286"/>
      <c r="O155" s="286"/>
      <c r="P155" s="286"/>
      <c r="Q155" s="286"/>
      <c r="R155" s="286"/>
      <c r="S155" s="2177"/>
      <c r="T155" s="286"/>
      <c r="U155" s="286"/>
      <c r="V155" s="286"/>
      <c r="W155" s="2189"/>
      <c r="X155" s="2189"/>
      <c r="Y155" s="286"/>
      <c r="Z155" s="2189"/>
      <c r="AA155" s="286"/>
      <c r="AB155" s="286"/>
      <c r="AC155" s="286"/>
      <c r="AD155" s="2189"/>
      <c r="AE155" s="286"/>
      <c r="AF155" s="286"/>
      <c r="AG155" s="250" t="s">
        <v>1269</v>
      </c>
      <c r="AH155" s="176"/>
      <c r="AI155" s="176" t="s">
        <v>40</v>
      </c>
      <c r="AJ155" s="176" t="s">
        <v>1835</v>
      </c>
      <c r="AK155" s="176" t="s">
        <v>330</v>
      </c>
      <c r="AL155" s="176" t="s">
        <v>1541</v>
      </c>
      <c r="AM155" s="176" t="s">
        <v>1541</v>
      </c>
      <c r="AN155" s="177">
        <v>5</v>
      </c>
      <c r="AO155" s="176" t="s">
        <v>1634</v>
      </c>
      <c r="AP155" s="176"/>
      <c r="AQ155" s="250" t="s">
        <v>330</v>
      </c>
      <c r="AR155" s="176"/>
    </row>
    <row r="156" spans="1:44" ht="51">
      <c r="A156" s="152">
        <v>41</v>
      </c>
      <c r="B156" s="156" t="s">
        <v>1836</v>
      </c>
      <c r="C156" s="289">
        <v>4.6199999999999992</v>
      </c>
      <c r="D156" s="289"/>
      <c r="E156" s="289">
        <v>4.6199999999999992</v>
      </c>
      <c r="F156" s="289"/>
      <c r="G156" s="291">
        <v>0.6</v>
      </c>
      <c r="H156" s="291">
        <v>0</v>
      </c>
      <c r="I156" s="291">
        <f t="shared" si="2"/>
        <v>0.6</v>
      </c>
      <c r="J156" s="291">
        <v>4.0199999999999996</v>
      </c>
      <c r="K156" s="291">
        <v>0</v>
      </c>
      <c r="L156" s="291"/>
      <c r="M156" s="291"/>
      <c r="N156" s="291"/>
      <c r="O156" s="291"/>
      <c r="P156" s="291"/>
      <c r="Q156" s="291"/>
      <c r="R156" s="291">
        <v>0</v>
      </c>
      <c r="S156" s="2175"/>
      <c r="T156" s="291">
        <v>0</v>
      </c>
      <c r="U156" s="291"/>
      <c r="V156" s="291"/>
      <c r="W156" s="2187"/>
      <c r="X156" s="2187"/>
      <c r="Y156" s="291"/>
      <c r="Z156" s="2187"/>
      <c r="AA156" s="291">
        <v>0</v>
      </c>
      <c r="AB156" s="291"/>
      <c r="AC156" s="291"/>
      <c r="AD156" s="2187"/>
      <c r="AE156" s="291"/>
      <c r="AF156" s="291"/>
      <c r="AG156" s="155" t="s">
        <v>1270</v>
      </c>
      <c r="AH156" s="173" t="s">
        <v>1837</v>
      </c>
      <c r="AI156" s="250" t="s">
        <v>40</v>
      </c>
      <c r="AJ156" s="250" t="s">
        <v>1622</v>
      </c>
      <c r="AK156" s="250" t="s">
        <v>330</v>
      </c>
      <c r="AL156" s="250">
        <v>2018</v>
      </c>
      <c r="AM156" s="250">
        <v>2018</v>
      </c>
      <c r="AN156" s="250">
        <v>16</v>
      </c>
      <c r="AO156" s="250" t="s">
        <v>1838</v>
      </c>
      <c r="AP156" s="250"/>
      <c r="AQ156" s="250" t="s">
        <v>1507</v>
      </c>
      <c r="AR156" s="250"/>
    </row>
    <row r="157" spans="1:44" ht="51">
      <c r="A157" s="152">
        <v>42</v>
      </c>
      <c r="B157" s="156" t="s">
        <v>1839</v>
      </c>
      <c r="C157" s="289">
        <v>4.8599999999999994</v>
      </c>
      <c r="D157" s="289">
        <v>4.4000000000000004</v>
      </c>
      <c r="E157" s="289">
        <v>0.42</v>
      </c>
      <c r="F157" s="289"/>
      <c r="G157" s="291">
        <v>2.31</v>
      </c>
      <c r="H157" s="291">
        <v>2.31</v>
      </c>
      <c r="I157" s="291">
        <f t="shared" si="2"/>
        <v>0</v>
      </c>
      <c r="J157" s="291">
        <v>1.79</v>
      </c>
      <c r="K157" s="291"/>
      <c r="L157" s="291"/>
      <c r="M157" s="291"/>
      <c r="N157" s="291"/>
      <c r="O157" s="291"/>
      <c r="P157" s="291"/>
      <c r="Q157" s="291"/>
      <c r="R157" s="291">
        <v>0.76</v>
      </c>
      <c r="S157" s="2175"/>
      <c r="T157" s="291"/>
      <c r="U157" s="291"/>
      <c r="V157" s="291"/>
      <c r="W157" s="2187"/>
      <c r="X157" s="2187"/>
      <c r="Y157" s="291"/>
      <c r="Z157" s="2187"/>
      <c r="AA157" s="291"/>
      <c r="AB157" s="291"/>
      <c r="AC157" s="291"/>
      <c r="AD157" s="2187"/>
      <c r="AE157" s="291"/>
      <c r="AF157" s="291"/>
      <c r="AG157" s="155" t="s">
        <v>110</v>
      </c>
      <c r="AH157" s="250" t="s">
        <v>1840</v>
      </c>
      <c r="AI157" s="250" t="s">
        <v>40</v>
      </c>
      <c r="AJ157" s="250" t="s">
        <v>1537</v>
      </c>
      <c r="AK157" s="250" t="s">
        <v>1554</v>
      </c>
      <c r="AL157" s="250">
        <v>2017</v>
      </c>
      <c r="AM157" s="250">
        <v>2020</v>
      </c>
      <c r="AN157" s="250">
        <v>27</v>
      </c>
      <c r="AO157" s="250" t="s">
        <v>1619</v>
      </c>
      <c r="AP157" s="250"/>
      <c r="AQ157" s="250" t="s">
        <v>330</v>
      </c>
      <c r="AR157" s="250"/>
    </row>
    <row r="158" spans="1:44" ht="38.25">
      <c r="A158" s="152">
        <v>43</v>
      </c>
      <c r="B158" s="156" t="s">
        <v>1841</v>
      </c>
      <c r="C158" s="289">
        <v>1.83</v>
      </c>
      <c r="D158" s="289"/>
      <c r="E158" s="289">
        <v>1.83</v>
      </c>
      <c r="F158" s="289"/>
      <c r="G158" s="291">
        <v>0</v>
      </c>
      <c r="H158" s="291"/>
      <c r="I158" s="291">
        <f t="shared" si="2"/>
        <v>0</v>
      </c>
      <c r="J158" s="291"/>
      <c r="K158" s="291"/>
      <c r="L158" s="291"/>
      <c r="M158" s="291"/>
      <c r="N158" s="291">
        <v>1.83</v>
      </c>
      <c r="O158" s="291"/>
      <c r="P158" s="291"/>
      <c r="Q158" s="291"/>
      <c r="R158" s="291">
        <v>0</v>
      </c>
      <c r="S158" s="2175"/>
      <c r="T158" s="291"/>
      <c r="U158" s="291"/>
      <c r="V158" s="291"/>
      <c r="W158" s="2187"/>
      <c r="X158" s="2187"/>
      <c r="Y158" s="291"/>
      <c r="Z158" s="2187"/>
      <c r="AA158" s="291"/>
      <c r="AB158" s="291"/>
      <c r="AC158" s="291"/>
      <c r="AD158" s="2187"/>
      <c r="AE158" s="291"/>
      <c r="AF158" s="291"/>
      <c r="AG158" s="155" t="s">
        <v>110</v>
      </c>
      <c r="AH158" s="250" t="s">
        <v>1842</v>
      </c>
      <c r="AI158" s="250" t="s">
        <v>40</v>
      </c>
      <c r="AJ158" s="250" t="s">
        <v>1843</v>
      </c>
      <c r="AK158" s="250" t="s">
        <v>1554</v>
      </c>
      <c r="AL158" s="250">
        <v>2017</v>
      </c>
      <c r="AM158" s="250">
        <v>2020</v>
      </c>
      <c r="AN158" s="250">
        <v>27</v>
      </c>
      <c r="AO158" s="250" t="s">
        <v>1844</v>
      </c>
      <c r="AP158" s="250"/>
      <c r="AQ158" s="250" t="s">
        <v>1512</v>
      </c>
      <c r="AR158" s="250"/>
    </row>
    <row r="159" spans="1:44" ht="38.25">
      <c r="A159" s="152">
        <v>44</v>
      </c>
      <c r="B159" s="156" t="s">
        <v>1845</v>
      </c>
      <c r="C159" s="289">
        <v>0.93</v>
      </c>
      <c r="D159" s="289">
        <v>0.88</v>
      </c>
      <c r="E159" s="289">
        <v>0.05</v>
      </c>
      <c r="F159" s="289"/>
      <c r="G159" s="291">
        <v>0.93</v>
      </c>
      <c r="H159" s="291">
        <v>0.93</v>
      </c>
      <c r="I159" s="291">
        <f t="shared" si="2"/>
        <v>0</v>
      </c>
      <c r="J159" s="291"/>
      <c r="K159" s="291"/>
      <c r="L159" s="291"/>
      <c r="M159" s="291"/>
      <c r="N159" s="291"/>
      <c r="O159" s="291"/>
      <c r="P159" s="291"/>
      <c r="Q159" s="291"/>
      <c r="R159" s="291">
        <v>0</v>
      </c>
      <c r="S159" s="2175"/>
      <c r="T159" s="291"/>
      <c r="U159" s="291"/>
      <c r="V159" s="291"/>
      <c r="W159" s="2187"/>
      <c r="X159" s="2187"/>
      <c r="Y159" s="291"/>
      <c r="Z159" s="2187"/>
      <c r="AA159" s="291"/>
      <c r="AB159" s="291"/>
      <c r="AC159" s="291"/>
      <c r="AD159" s="2187"/>
      <c r="AE159" s="291"/>
      <c r="AF159" s="291"/>
      <c r="AG159" s="155" t="s">
        <v>110</v>
      </c>
      <c r="AH159" s="250" t="s">
        <v>1846</v>
      </c>
      <c r="AI159" s="250" t="s">
        <v>40</v>
      </c>
      <c r="AJ159" s="250" t="s">
        <v>1847</v>
      </c>
      <c r="AK159" s="250" t="s">
        <v>330</v>
      </c>
      <c r="AL159" s="250">
        <v>2018</v>
      </c>
      <c r="AM159" s="250">
        <v>2018</v>
      </c>
      <c r="AN159" s="250">
        <v>16</v>
      </c>
      <c r="AO159" s="250" t="s">
        <v>1848</v>
      </c>
      <c r="AP159" s="250"/>
      <c r="AQ159" s="250" t="s">
        <v>1507</v>
      </c>
      <c r="AR159" s="250"/>
    </row>
    <row r="160" spans="1:44" ht="25.5" customHeight="1">
      <c r="A160" s="152">
        <v>45</v>
      </c>
      <c r="B160" s="156" t="s">
        <v>1849</v>
      </c>
      <c r="C160" s="289">
        <v>1.7</v>
      </c>
      <c r="D160" s="289"/>
      <c r="E160" s="289">
        <v>1.7</v>
      </c>
      <c r="F160" s="289"/>
      <c r="G160" s="291">
        <v>1.7</v>
      </c>
      <c r="H160" s="291">
        <v>1.7</v>
      </c>
      <c r="I160" s="291">
        <f t="shared" si="2"/>
        <v>0</v>
      </c>
      <c r="J160" s="291"/>
      <c r="K160" s="291"/>
      <c r="L160" s="291"/>
      <c r="M160" s="291"/>
      <c r="N160" s="291"/>
      <c r="O160" s="291"/>
      <c r="P160" s="291"/>
      <c r="Q160" s="291"/>
      <c r="R160" s="291">
        <v>0</v>
      </c>
      <c r="S160" s="2175"/>
      <c r="T160" s="291"/>
      <c r="U160" s="291"/>
      <c r="V160" s="291"/>
      <c r="W160" s="2187"/>
      <c r="X160" s="2187"/>
      <c r="Y160" s="291"/>
      <c r="Z160" s="2187"/>
      <c r="AA160" s="291"/>
      <c r="AB160" s="291"/>
      <c r="AC160" s="291"/>
      <c r="AD160" s="2187"/>
      <c r="AE160" s="291"/>
      <c r="AF160" s="291"/>
      <c r="AG160" s="155" t="s">
        <v>110</v>
      </c>
      <c r="AH160" s="250" t="s">
        <v>1850</v>
      </c>
      <c r="AI160" s="250" t="s">
        <v>40</v>
      </c>
      <c r="AJ160" s="250" t="s">
        <v>1626</v>
      </c>
      <c r="AK160" s="250" t="s">
        <v>1554</v>
      </c>
      <c r="AL160" s="250" t="s">
        <v>1165</v>
      </c>
      <c r="AM160" s="250">
        <v>2020</v>
      </c>
      <c r="AN160" s="250">
        <v>27</v>
      </c>
      <c r="AO160" s="250" t="s">
        <v>1851</v>
      </c>
      <c r="AP160" s="250"/>
      <c r="AQ160" s="250" t="s">
        <v>330</v>
      </c>
      <c r="AR160" s="250"/>
    </row>
    <row r="161" spans="1:44" ht="38.25">
      <c r="A161" s="152">
        <v>46</v>
      </c>
      <c r="B161" s="165" t="s">
        <v>1852</v>
      </c>
      <c r="C161" s="290">
        <v>3.59</v>
      </c>
      <c r="D161" s="290">
        <v>2.39</v>
      </c>
      <c r="E161" s="289">
        <v>1.2</v>
      </c>
      <c r="F161" s="289"/>
      <c r="G161" s="291">
        <v>1.2</v>
      </c>
      <c r="H161" s="291">
        <v>1.2</v>
      </c>
      <c r="I161" s="291">
        <f>G161-H161</f>
        <v>0</v>
      </c>
      <c r="J161" s="291"/>
      <c r="K161" s="291"/>
      <c r="L161" s="291"/>
      <c r="M161" s="291"/>
      <c r="N161" s="291"/>
      <c r="O161" s="291"/>
      <c r="P161" s="291"/>
      <c r="Q161" s="291"/>
      <c r="R161" s="291">
        <v>0</v>
      </c>
      <c r="S161" s="2175"/>
      <c r="T161" s="291"/>
      <c r="U161" s="291"/>
      <c r="V161" s="291"/>
      <c r="W161" s="2187"/>
      <c r="X161" s="2187"/>
      <c r="Y161" s="291"/>
      <c r="Z161" s="2187"/>
      <c r="AA161" s="291"/>
      <c r="AB161" s="291"/>
      <c r="AC161" s="291"/>
      <c r="AD161" s="2187"/>
      <c r="AE161" s="291"/>
      <c r="AF161" s="291"/>
      <c r="AG161" s="155" t="s">
        <v>110</v>
      </c>
      <c r="AH161" s="173" t="s">
        <v>585</v>
      </c>
      <c r="AI161" s="250" t="s">
        <v>40</v>
      </c>
      <c r="AJ161" s="250" t="s">
        <v>1853</v>
      </c>
      <c r="AK161" s="250" t="s">
        <v>330</v>
      </c>
      <c r="AL161" s="250">
        <v>2018</v>
      </c>
      <c r="AM161" s="250">
        <v>2018</v>
      </c>
      <c r="AN161" s="250">
        <v>5</v>
      </c>
      <c r="AO161" s="250" t="s">
        <v>1854</v>
      </c>
      <c r="AP161" s="250"/>
      <c r="AQ161" s="250" t="s">
        <v>1512</v>
      </c>
      <c r="AR161" s="250"/>
    </row>
    <row r="162" spans="1:44" ht="25.5">
      <c r="A162" s="152">
        <v>47</v>
      </c>
      <c r="B162" s="153" t="s">
        <v>1855</v>
      </c>
      <c r="C162" s="289">
        <v>1.51</v>
      </c>
      <c r="D162" s="289">
        <v>1.06</v>
      </c>
      <c r="E162" s="289">
        <v>0.45</v>
      </c>
      <c r="F162" s="289"/>
      <c r="G162" s="291">
        <v>1.51</v>
      </c>
      <c r="H162" s="291">
        <v>1.51</v>
      </c>
      <c r="I162" s="291">
        <f>G162-H162</f>
        <v>0</v>
      </c>
      <c r="J162" s="291"/>
      <c r="K162" s="291"/>
      <c r="L162" s="291"/>
      <c r="M162" s="291"/>
      <c r="N162" s="291"/>
      <c r="O162" s="291"/>
      <c r="P162" s="291"/>
      <c r="Q162" s="291"/>
      <c r="R162" s="291">
        <v>0</v>
      </c>
      <c r="S162" s="2175"/>
      <c r="T162" s="291"/>
      <c r="U162" s="291"/>
      <c r="V162" s="291"/>
      <c r="W162" s="2187"/>
      <c r="X162" s="2187"/>
      <c r="Y162" s="291"/>
      <c r="Z162" s="2187"/>
      <c r="AA162" s="291"/>
      <c r="AB162" s="291"/>
      <c r="AC162" s="291"/>
      <c r="AD162" s="2187"/>
      <c r="AE162" s="291"/>
      <c r="AF162" s="291"/>
      <c r="AG162" s="155" t="s">
        <v>110</v>
      </c>
      <c r="AH162" s="173" t="s">
        <v>1856</v>
      </c>
      <c r="AI162" s="250" t="s">
        <v>40</v>
      </c>
      <c r="AJ162" s="250" t="s">
        <v>1857</v>
      </c>
      <c r="AK162" s="250" t="s">
        <v>330</v>
      </c>
      <c r="AL162" s="250">
        <v>2018</v>
      </c>
      <c r="AM162" s="250">
        <v>2018</v>
      </c>
      <c r="AN162" s="250">
        <v>16</v>
      </c>
      <c r="AO162" s="250" t="s">
        <v>1858</v>
      </c>
      <c r="AP162" s="250"/>
      <c r="AQ162" s="250" t="s">
        <v>1507</v>
      </c>
      <c r="AR162" s="250"/>
    </row>
    <row r="163" spans="1:44" ht="25.5">
      <c r="A163" s="152">
        <v>48</v>
      </c>
      <c r="B163" s="153" t="s">
        <v>1859</v>
      </c>
      <c r="C163" s="289">
        <v>0.52</v>
      </c>
      <c r="D163" s="289"/>
      <c r="E163" s="289">
        <v>0.52</v>
      </c>
      <c r="F163" s="289"/>
      <c r="G163" s="291"/>
      <c r="H163" s="291"/>
      <c r="I163" s="291">
        <f>G163-H163</f>
        <v>0</v>
      </c>
      <c r="J163" s="291"/>
      <c r="K163" s="291"/>
      <c r="L163" s="291"/>
      <c r="M163" s="291"/>
      <c r="N163" s="291"/>
      <c r="O163" s="291"/>
      <c r="P163" s="291"/>
      <c r="Q163" s="291"/>
      <c r="R163" s="291">
        <v>0.52</v>
      </c>
      <c r="S163" s="2175"/>
      <c r="T163" s="291"/>
      <c r="U163" s="291"/>
      <c r="V163" s="291"/>
      <c r="W163" s="2187"/>
      <c r="X163" s="2187"/>
      <c r="Y163" s="291"/>
      <c r="Z163" s="2187"/>
      <c r="AA163" s="291"/>
      <c r="AB163" s="291"/>
      <c r="AC163" s="291"/>
      <c r="AD163" s="2187"/>
      <c r="AE163" s="291"/>
      <c r="AF163" s="291"/>
      <c r="AG163" s="155" t="s">
        <v>110</v>
      </c>
      <c r="AH163" s="250" t="s">
        <v>1860</v>
      </c>
      <c r="AI163" s="250" t="s">
        <v>40</v>
      </c>
      <c r="AJ163" s="250" t="s">
        <v>1861</v>
      </c>
      <c r="AK163" s="250" t="s">
        <v>1554</v>
      </c>
      <c r="AL163" s="250" t="s">
        <v>1165</v>
      </c>
      <c r="AM163" s="250">
        <v>2020</v>
      </c>
      <c r="AN163" s="250">
        <v>27</v>
      </c>
      <c r="AO163" s="250" t="s">
        <v>1862</v>
      </c>
      <c r="AP163" s="250"/>
      <c r="AQ163" s="250" t="s">
        <v>330</v>
      </c>
      <c r="AR163" s="250"/>
    </row>
    <row r="164" spans="1:44" ht="25.5">
      <c r="A164" s="152">
        <v>49</v>
      </c>
      <c r="B164" s="180" t="s">
        <v>1863</v>
      </c>
      <c r="C164" s="286">
        <v>0.32</v>
      </c>
      <c r="D164" s="286"/>
      <c r="E164" s="286">
        <v>0.32</v>
      </c>
      <c r="F164" s="286"/>
      <c r="G164" s="286"/>
      <c r="H164" s="286"/>
      <c r="I164" s="286"/>
      <c r="J164" s="286">
        <v>0.32</v>
      </c>
      <c r="K164" s="286"/>
      <c r="L164" s="286"/>
      <c r="M164" s="286"/>
      <c r="N164" s="286"/>
      <c r="O164" s="286"/>
      <c r="P164" s="286"/>
      <c r="Q164" s="286"/>
      <c r="R164" s="286"/>
      <c r="S164" s="2177"/>
      <c r="T164" s="286"/>
      <c r="U164" s="286"/>
      <c r="V164" s="286"/>
      <c r="W164" s="2189"/>
      <c r="X164" s="2189"/>
      <c r="Y164" s="286"/>
      <c r="Z164" s="2189"/>
      <c r="AA164" s="286"/>
      <c r="AB164" s="286"/>
      <c r="AC164" s="286"/>
      <c r="AD164" s="2189"/>
      <c r="AE164" s="286"/>
      <c r="AF164" s="286"/>
      <c r="AG164" s="155" t="s">
        <v>110</v>
      </c>
      <c r="AH164" s="176"/>
      <c r="AI164" s="176" t="s">
        <v>40</v>
      </c>
      <c r="AJ164" s="176" t="s">
        <v>1864</v>
      </c>
      <c r="AK164" s="176" t="s">
        <v>330</v>
      </c>
      <c r="AL164" s="176" t="s">
        <v>1541</v>
      </c>
      <c r="AM164" s="176" t="s">
        <v>1541</v>
      </c>
      <c r="AN164" s="177">
        <v>5</v>
      </c>
      <c r="AO164" s="176" t="s">
        <v>1634</v>
      </c>
      <c r="AP164" s="176"/>
      <c r="AQ164" s="176" t="s">
        <v>330</v>
      </c>
      <c r="AR164" s="176"/>
    </row>
    <row r="165" spans="1:44" ht="25.5">
      <c r="A165" s="152"/>
      <c r="B165" s="180" t="s">
        <v>1865</v>
      </c>
      <c r="C165" s="286">
        <v>3.33</v>
      </c>
      <c r="D165" s="286"/>
      <c r="E165" s="286">
        <v>3.33</v>
      </c>
      <c r="F165" s="286"/>
      <c r="G165" s="286">
        <v>3.26</v>
      </c>
      <c r="H165" s="286">
        <v>3.26</v>
      </c>
      <c r="I165" s="286"/>
      <c r="J165" s="286"/>
      <c r="K165" s="286"/>
      <c r="L165" s="286"/>
      <c r="M165" s="286"/>
      <c r="N165" s="286"/>
      <c r="O165" s="286"/>
      <c r="P165" s="286"/>
      <c r="Q165" s="286"/>
      <c r="R165" s="286">
        <v>7.0000000000000007E-2</v>
      </c>
      <c r="S165" s="2177"/>
      <c r="T165" s="286"/>
      <c r="U165" s="286"/>
      <c r="V165" s="286"/>
      <c r="W165" s="2189"/>
      <c r="X165" s="2189"/>
      <c r="Y165" s="286"/>
      <c r="Z165" s="2189"/>
      <c r="AA165" s="286"/>
      <c r="AB165" s="286"/>
      <c r="AC165" s="286"/>
      <c r="AD165" s="2189"/>
      <c r="AE165" s="286"/>
      <c r="AF165" s="286"/>
      <c r="AG165" s="155" t="s">
        <v>575</v>
      </c>
      <c r="AH165" s="176"/>
      <c r="AI165" s="176" t="s">
        <v>40</v>
      </c>
      <c r="AJ165" s="176" t="s">
        <v>1695</v>
      </c>
      <c r="AK165" s="176"/>
      <c r="AL165" s="176" t="s">
        <v>1636</v>
      </c>
      <c r="AM165" s="176" t="s">
        <v>1636</v>
      </c>
      <c r="AN165" s="177"/>
      <c r="AO165" s="176" t="s">
        <v>1637</v>
      </c>
      <c r="AP165" s="176"/>
      <c r="AQ165" s="176" t="s">
        <v>330</v>
      </c>
      <c r="AR165" s="176"/>
    </row>
    <row r="166" spans="1:44" ht="25.5">
      <c r="A166" s="152"/>
      <c r="B166" s="180" t="s">
        <v>1866</v>
      </c>
      <c r="C166" s="286">
        <v>2.67</v>
      </c>
      <c r="D166" s="286"/>
      <c r="E166" s="286">
        <v>2.67</v>
      </c>
      <c r="F166" s="286"/>
      <c r="G166" s="286">
        <v>2.57</v>
      </c>
      <c r="H166" s="286">
        <v>2.57</v>
      </c>
      <c r="I166" s="286"/>
      <c r="J166" s="286"/>
      <c r="K166" s="286"/>
      <c r="L166" s="286"/>
      <c r="M166" s="286"/>
      <c r="N166" s="286"/>
      <c r="O166" s="286"/>
      <c r="P166" s="286"/>
      <c r="Q166" s="286"/>
      <c r="R166" s="286">
        <v>0.1</v>
      </c>
      <c r="S166" s="2177"/>
      <c r="T166" s="286"/>
      <c r="U166" s="286"/>
      <c r="V166" s="286"/>
      <c r="W166" s="2189"/>
      <c r="X166" s="2189"/>
      <c r="Y166" s="286"/>
      <c r="Z166" s="2189"/>
      <c r="AA166" s="286"/>
      <c r="AB166" s="286"/>
      <c r="AC166" s="286"/>
      <c r="AD166" s="2189"/>
      <c r="AE166" s="286"/>
      <c r="AF166" s="286"/>
      <c r="AG166" s="155" t="s">
        <v>575</v>
      </c>
      <c r="AH166" s="176"/>
      <c r="AI166" s="176" t="s">
        <v>40</v>
      </c>
      <c r="AJ166" s="176" t="s">
        <v>1867</v>
      </c>
      <c r="AK166" s="176"/>
      <c r="AL166" s="176" t="s">
        <v>1636</v>
      </c>
      <c r="AM166" s="176" t="s">
        <v>1636</v>
      </c>
      <c r="AN166" s="177"/>
      <c r="AO166" s="176" t="s">
        <v>1868</v>
      </c>
      <c r="AP166" s="176"/>
      <c r="AQ166" s="176" t="s">
        <v>1679</v>
      </c>
      <c r="AR166" s="176"/>
    </row>
    <row r="167" spans="1:44">
      <c r="A167" s="152"/>
      <c r="B167" s="180" t="s">
        <v>1869</v>
      </c>
      <c r="C167" s="286">
        <v>2.65</v>
      </c>
      <c r="D167" s="286"/>
      <c r="E167" s="286">
        <v>2.65</v>
      </c>
      <c r="F167" s="286"/>
      <c r="G167" s="286"/>
      <c r="H167" s="286"/>
      <c r="I167" s="286"/>
      <c r="J167" s="286">
        <v>2.65</v>
      </c>
      <c r="K167" s="286"/>
      <c r="L167" s="286"/>
      <c r="M167" s="286"/>
      <c r="N167" s="286"/>
      <c r="O167" s="286"/>
      <c r="P167" s="286"/>
      <c r="Q167" s="286"/>
      <c r="R167" s="286"/>
      <c r="S167" s="2177"/>
      <c r="T167" s="286"/>
      <c r="U167" s="286"/>
      <c r="V167" s="286"/>
      <c r="W167" s="2189"/>
      <c r="X167" s="2189"/>
      <c r="Y167" s="286"/>
      <c r="Z167" s="2189"/>
      <c r="AA167" s="286"/>
      <c r="AB167" s="286"/>
      <c r="AC167" s="286"/>
      <c r="AD167" s="2189"/>
      <c r="AE167" s="286"/>
      <c r="AF167" s="286"/>
      <c r="AG167" s="155" t="s">
        <v>1269</v>
      </c>
      <c r="AH167" s="176"/>
      <c r="AI167" s="176" t="s">
        <v>40</v>
      </c>
      <c r="AJ167" s="176"/>
      <c r="AK167" s="176"/>
      <c r="AL167" s="176" t="s">
        <v>1636</v>
      </c>
      <c r="AM167" s="176" t="s">
        <v>1636</v>
      </c>
      <c r="AN167" s="177">
        <v>19</v>
      </c>
      <c r="AO167" s="176"/>
      <c r="AP167" s="176"/>
      <c r="AQ167" s="176" t="s">
        <v>330</v>
      </c>
      <c r="AR167" s="176"/>
    </row>
    <row r="168" spans="1:44" ht="45.75" customHeight="1">
      <c r="A168" s="152"/>
      <c r="B168" s="180" t="s">
        <v>1870</v>
      </c>
      <c r="C168" s="286">
        <v>0.01</v>
      </c>
      <c r="D168" s="286"/>
      <c r="E168" s="286">
        <v>0.01</v>
      </c>
      <c r="F168" s="286"/>
      <c r="G168" s="286"/>
      <c r="H168" s="286"/>
      <c r="I168" s="286"/>
      <c r="J168" s="286"/>
      <c r="K168" s="286"/>
      <c r="L168" s="286"/>
      <c r="M168" s="286"/>
      <c r="N168" s="286"/>
      <c r="O168" s="286"/>
      <c r="P168" s="286"/>
      <c r="Q168" s="286"/>
      <c r="R168" s="286"/>
      <c r="S168" s="2177"/>
      <c r="T168" s="286"/>
      <c r="U168" s="286">
        <v>0.01</v>
      </c>
      <c r="V168" s="286"/>
      <c r="W168" s="2189"/>
      <c r="X168" s="2189"/>
      <c r="Y168" s="286"/>
      <c r="Z168" s="2189"/>
      <c r="AA168" s="286"/>
      <c r="AB168" s="286"/>
      <c r="AC168" s="286"/>
      <c r="AD168" s="2189"/>
      <c r="AE168" s="286"/>
      <c r="AF168" s="286"/>
      <c r="AG168" s="155" t="s">
        <v>95</v>
      </c>
      <c r="AH168" s="176"/>
      <c r="AI168" s="176" t="s">
        <v>40</v>
      </c>
      <c r="AJ168" s="176"/>
      <c r="AK168" s="176"/>
      <c r="AL168" s="176" t="s">
        <v>1636</v>
      </c>
      <c r="AM168" s="176" t="s">
        <v>1636</v>
      </c>
      <c r="AN168" s="177">
        <v>19</v>
      </c>
      <c r="AO168" s="176"/>
      <c r="AP168" s="176"/>
      <c r="AQ168" s="176" t="s">
        <v>330</v>
      </c>
      <c r="AR168" s="176"/>
    </row>
    <row r="169" spans="1:44" ht="46.5" customHeight="1">
      <c r="A169" s="152"/>
      <c r="B169" s="180" t="s">
        <v>1871</v>
      </c>
      <c r="C169" s="286">
        <v>0.11</v>
      </c>
      <c r="D169" s="286"/>
      <c r="E169" s="286">
        <v>0.11</v>
      </c>
      <c r="F169" s="286"/>
      <c r="G169" s="286">
        <v>0.11</v>
      </c>
      <c r="H169" s="286">
        <v>0.11</v>
      </c>
      <c r="I169" s="286"/>
      <c r="J169" s="286"/>
      <c r="K169" s="286"/>
      <c r="L169" s="286"/>
      <c r="M169" s="286"/>
      <c r="N169" s="286"/>
      <c r="O169" s="286"/>
      <c r="P169" s="286"/>
      <c r="Q169" s="286"/>
      <c r="R169" s="286"/>
      <c r="S169" s="2177"/>
      <c r="T169" s="286"/>
      <c r="U169" s="286"/>
      <c r="V169" s="286"/>
      <c r="W169" s="2189"/>
      <c r="X169" s="2189"/>
      <c r="Y169" s="286"/>
      <c r="Z169" s="2189"/>
      <c r="AA169" s="286"/>
      <c r="AB169" s="286"/>
      <c r="AC169" s="286"/>
      <c r="AD169" s="2189"/>
      <c r="AE169" s="286"/>
      <c r="AF169" s="286"/>
      <c r="AG169" s="155" t="s">
        <v>575</v>
      </c>
      <c r="AH169" s="176"/>
      <c r="AI169" s="176" t="s">
        <v>40</v>
      </c>
      <c r="AJ169" s="176"/>
      <c r="AK169" s="176"/>
      <c r="AL169" s="176" t="s">
        <v>1636</v>
      </c>
      <c r="AM169" s="176" t="s">
        <v>1636</v>
      </c>
      <c r="AN169" s="177">
        <v>19</v>
      </c>
      <c r="AO169" s="176"/>
      <c r="AP169" s="176"/>
      <c r="AQ169" s="176" t="s">
        <v>1679</v>
      </c>
      <c r="AR169" s="176"/>
    </row>
    <row r="170" spans="1:44" ht="37.5" customHeight="1">
      <c r="A170" s="152"/>
      <c r="B170" s="180" t="s">
        <v>1872</v>
      </c>
      <c r="C170" s="286">
        <v>3.86</v>
      </c>
      <c r="D170" s="286"/>
      <c r="E170" s="286">
        <v>3.86</v>
      </c>
      <c r="F170" s="286"/>
      <c r="G170" s="286"/>
      <c r="H170" s="286"/>
      <c r="I170" s="286"/>
      <c r="J170" s="286">
        <v>1.82</v>
      </c>
      <c r="K170" s="286">
        <v>2.04</v>
      </c>
      <c r="L170" s="286"/>
      <c r="M170" s="286"/>
      <c r="N170" s="286"/>
      <c r="O170" s="286"/>
      <c r="P170" s="286"/>
      <c r="Q170" s="286"/>
      <c r="R170" s="286"/>
      <c r="S170" s="2177"/>
      <c r="T170" s="286"/>
      <c r="U170" s="286"/>
      <c r="V170" s="286"/>
      <c r="W170" s="2189"/>
      <c r="X170" s="2189"/>
      <c r="Y170" s="286"/>
      <c r="Z170" s="2189"/>
      <c r="AA170" s="286"/>
      <c r="AB170" s="286"/>
      <c r="AC170" s="286"/>
      <c r="AD170" s="2189"/>
      <c r="AE170" s="286"/>
      <c r="AF170" s="286"/>
      <c r="AG170" s="155" t="s">
        <v>1268</v>
      </c>
      <c r="AH170" s="176"/>
      <c r="AI170" s="176" t="s">
        <v>40</v>
      </c>
      <c r="AJ170" s="176"/>
      <c r="AK170" s="176"/>
      <c r="AL170" s="176" t="s">
        <v>1636</v>
      </c>
      <c r="AM170" s="176" t="s">
        <v>1636</v>
      </c>
      <c r="AN170" s="177">
        <v>19</v>
      </c>
      <c r="AO170" s="176"/>
      <c r="AP170" s="176"/>
      <c r="AQ170" s="176" t="s">
        <v>330</v>
      </c>
      <c r="AR170" s="176"/>
    </row>
    <row r="171" spans="1:44" ht="37.5" customHeight="1">
      <c r="A171" s="152"/>
      <c r="B171" s="180" t="s">
        <v>1873</v>
      </c>
      <c r="C171" s="286">
        <v>2.74</v>
      </c>
      <c r="D171" s="286"/>
      <c r="E171" s="286">
        <v>2.74</v>
      </c>
      <c r="F171" s="286"/>
      <c r="G171" s="286">
        <v>2.4500000000000002</v>
      </c>
      <c r="H171" s="286">
        <v>2.4500000000000002</v>
      </c>
      <c r="I171" s="286"/>
      <c r="J171" s="286"/>
      <c r="K171" s="286"/>
      <c r="L171" s="286"/>
      <c r="M171" s="286"/>
      <c r="N171" s="286"/>
      <c r="O171" s="286"/>
      <c r="P171" s="286"/>
      <c r="Q171" s="286"/>
      <c r="R171" s="286">
        <v>0.28999999999999998</v>
      </c>
      <c r="S171" s="2177"/>
      <c r="T171" s="286"/>
      <c r="U171" s="286"/>
      <c r="V171" s="286"/>
      <c r="W171" s="2189"/>
      <c r="X171" s="2189"/>
      <c r="Y171" s="286"/>
      <c r="Z171" s="2189"/>
      <c r="AA171" s="286"/>
      <c r="AB171" s="286"/>
      <c r="AC171" s="286"/>
      <c r="AD171" s="2189"/>
      <c r="AE171" s="286"/>
      <c r="AF171" s="286"/>
      <c r="AG171" s="155" t="s">
        <v>72</v>
      </c>
      <c r="AH171" s="176"/>
      <c r="AI171" s="176" t="s">
        <v>40</v>
      </c>
      <c r="AJ171" s="176"/>
      <c r="AK171" s="176"/>
      <c r="AL171" s="176" t="s">
        <v>1636</v>
      </c>
      <c r="AM171" s="176" t="s">
        <v>1636</v>
      </c>
      <c r="AN171" s="177">
        <v>19</v>
      </c>
      <c r="AO171" s="176"/>
      <c r="AP171" s="176"/>
      <c r="AQ171" s="176" t="s">
        <v>330</v>
      </c>
      <c r="AR171" s="176"/>
    </row>
    <row r="172" spans="1:44" ht="37.5" customHeight="1">
      <c r="A172" s="152"/>
      <c r="B172" s="180" t="s">
        <v>1874</v>
      </c>
      <c r="C172" s="286">
        <v>6.58</v>
      </c>
      <c r="D172" s="286"/>
      <c r="E172" s="286">
        <v>6.58</v>
      </c>
      <c r="F172" s="286"/>
      <c r="G172" s="286">
        <v>6.14</v>
      </c>
      <c r="H172" s="286">
        <v>6.14</v>
      </c>
      <c r="I172" s="286"/>
      <c r="J172" s="286">
        <v>0.44</v>
      </c>
      <c r="K172" s="286"/>
      <c r="L172" s="286"/>
      <c r="M172" s="286"/>
      <c r="N172" s="286"/>
      <c r="O172" s="286"/>
      <c r="P172" s="286"/>
      <c r="Q172" s="286"/>
      <c r="R172" s="286"/>
      <c r="S172" s="2177"/>
      <c r="T172" s="286"/>
      <c r="U172" s="286"/>
      <c r="V172" s="286"/>
      <c r="W172" s="2189"/>
      <c r="X172" s="2189"/>
      <c r="Y172" s="286"/>
      <c r="Z172" s="2189"/>
      <c r="AA172" s="286"/>
      <c r="AB172" s="286"/>
      <c r="AC172" s="286"/>
      <c r="AD172" s="2189"/>
      <c r="AE172" s="286"/>
      <c r="AF172" s="286"/>
      <c r="AG172" s="155" t="s">
        <v>1267</v>
      </c>
      <c r="AH172" s="176"/>
      <c r="AI172" s="176" t="s">
        <v>40</v>
      </c>
      <c r="AJ172" s="176"/>
      <c r="AK172" s="176"/>
      <c r="AL172" s="176" t="s">
        <v>1636</v>
      </c>
      <c r="AM172" s="176" t="s">
        <v>1636</v>
      </c>
      <c r="AN172" s="177">
        <v>19</v>
      </c>
      <c r="AO172" s="176"/>
      <c r="AP172" s="176"/>
      <c r="AQ172" s="176" t="s">
        <v>330</v>
      </c>
      <c r="AR172" s="176"/>
    </row>
    <row r="173" spans="1:44" ht="29.25" customHeight="1">
      <c r="A173" s="152"/>
      <c r="B173" s="180" t="s">
        <v>828</v>
      </c>
      <c r="C173" s="286">
        <v>2.4700000000000002</v>
      </c>
      <c r="D173" s="286"/>
      <c r="E173" s="286">
        <v>2.4700000000000002</v>
      </c>
      <c r="F173" s="286"/>
      <c r="G173" s="286">
        <v>1.38</v>
      </c>
      <c r="H173" s="286">
        <v>1.38</v>
      </c>
      <c r="I173" s="286"/>
      <c r="J173" s="286">
        <v>1.0900000000000001</v>
      </c>
      <c r="K173" s="286"/>
      <c r="L173" s="286"/>
      <c r="M173" s="286"/>
      <c r="N173" s="286"/>
      <c r="O173" s="286"/>
      <c r="P173" s="286"/>
      <c r="Q173" s="286"/>
      <c r="R173" s="286"/>
      <c r="S173" s="2177"/>
      <c r="T173" s="286"/>
      <c r="U173" s="286"/>
      <c r="V173" s="286"/>
      <c r="W173" s="2189"/>
      <c r="X173" s="2189"/>
      <c r="Y173" s="286"/>
      <c r="Z173" s="2189"/>
      <c r="AA173" s="286"/>
      <c r="AB173" s="286"/>
      <c r="AC173" s="286"/>
      <c r="AD173" s="2189"/>
      <c r="AE173" s="286"/>
      <c r="AF173" s="286"/>
      <c r="AG173" s="155" t="s">
        <v>72</v>
      </c>
      <c r="AH173" s="176"/>
      <c r="AI173" s="176" t="s">
        <v>40</v>
      </c>
      <c r="AJ173" s="176"/>
      <c r="AK173" s="176"/>
      <c r="AL173" s="176" t="s">
        <v>1636</v>
      </c>
      <c r="AM173" s="176" t="s">
        <v>1636</v>
      </c>
      <c r="AN173" s="177">
        <v>19</v>
      </c>
      <c r="AO173" s="176"/>
      <c r="AP173" s="176"/>
      <c r="AQ173" s="176" t="s">
        <v>330</v>
      </c>
      <c r="AR173" s="176"/>
    </row>
    <row r="174" spans="1:44" ht="29.25" customHeight="1">
      <c r="A174" s="152"/>
      <c r="B174" s="180" t="s">
        <v>1875</v>
      </c>
      <c r="C174" s="286">
        <v>2</v>
      </c>
      <c r="D174" s="286"/>
      <c r="E174" s="286">
        <v>2</v>
      </c>
      <c r="F174" s="286"/>
      <c r="G174" s="286">
        <v>1.28</v>
      </c>
      <c r="H174" s="286">
        <v>1.28</v>
      </c>
      <c r="I174" s="286"/>
      <c r="J174" s="286">
        <v>0.72</v>
      </c>
      <c r="K174" s="286"/>
      <c r="L174" s="286"/>
      <c r="M174" s="286"/>
      <c r="N174" s="286"/>
      <c r="O174" s="286"/>
      <c r="P174" s="286"/>
      <c r="Q174" s="286"/>
      <c r="R174" s="286"/>
      <c r="S174" s="2177"/>
      <c r="T174" s="286"/>
      <c r="U174" s="286"/>
      <c r="V174" s="286"/>
      <c r="W174" s="2189"/>
      <c r="X174" s="2189"/>
      <c r="Y174" s="286"/>
      <c r="Z174" s="2189"/>
      <c r="AA174" s="286"/>
      <c r="AB174" s="286"/>
      <c r="AC174" s="286"/>
      <c r="AD174" s="2189"/>
      <c r="AE174" s="286"/>
      <c r="AF174" s="286"/>
      <c r="AG174" s="155" t="s">
        <v>72</v>
      </c>
      <c r="AH174" s="176"/>
      <c r="AI174" s="176" t="s">
        <v>40</v>
      </c>
      <c r="AJ174" s="176"/>
      <c r="AK174" s="176"/>
      <c r="AL174" s="176" t="s">
        <v>1636</v>
      </c>
      <c r="AM174" s="176" t="s">
        <v>1636</v>
      </c>
      <c r="AN174" s="177">
        <v>19</v>
      </c>
      <c r="AO174" s="176"/>
      <c r="AP174" s="176"/>
      <c r="AQ174" s="176" t="s">
        <v>330</v>
      </c>
      <c r="AR174" s="176"/>
    </row>
    <row r="175" spans="1:44" ht="29.25" customHeight="1">
      <c r="A175" s="152"/>
      <c r="B175" s="180" t="s">
        <v>1876</v>
      </c>
      <c r="C175" s="286">
        <v>6</v>
      </c>
      <c r="D175" s="286"/>
      <c r="E175" s="286">
        <v>6</v>
      </c>
      <c r="F175" s="286"/>
      <c r="G175" s="286">
        <v>4.5</v>
      </c>
      <c r="H175" s="286">
        <v>4.5</v>
      </c>
      <c r="I175" s="286"/>
      <c r="J175" s="286">
        <v>1.5</v>
      </c>
      <c r="K175" s="286"/>
      <c r="L175" s="286"/>
      <c r="M175" s="286"/>
      <c r="N175" s="286"/>
      <c r="O175" s="286"/>
      <c r="P175" s="286"/>
      <c r="Q175" s="286"/>
      <c r="R175" s="286"/>
      <c r="S175" s="2177"/>
      <c r="T175" s="286"/>
      <c r="U175" s="286"/>
      <c r="V175" s="286"/>
      <c r="W175" s="2189"/>
      <c r="X175" s="2189"/>
      <c r="Y175" s="286"/>
      <c r="Z175" s="2189"/>
      <c r="AA175" s="286"/>
      <c r="AB175" s="286"/>
      <c r="AC175" s="286"/>
      <c r="AD175" s="2189"/>
      <c r="AE175" s="286"/>
      <c r="AF175" s="286"/>
      <c r="AG175" s="155" t="s">
        <v>95</v>
      </c>
      <c r="AH175" s="176"/>
      <c r="AI175" s="176" t="s">
        <v>40</v>
      </c>
      <c r="AJ175" s="176"/>
      <c r="AK175" s="176"/>
      <c r="AL175" s="176" t="s">
        <v>1636</v>
      </c>
      <c r="AM175" s="176" t="s">
        <v>1636</v>
      </c>
      <c r="AN175" s="177">
        <v>19</v>
      </c>
      <c r="AO175" s="176"/>
      <c r="AP175" s="176"/>
      <c r="AQ175" s="176" t="s">
        <v>330</v>
      </c>
      <c r="AR175" s="176"/>
    </row>
    <row r="176" spans="1:44" ht="48" customHeight="1">
      <c r="A176" s="152"/>
      <c r="B176" s="180" t="s">
        <v>1877</v>
      </c>
      <c r="C176" s="286">
        <v>0.06</v>
      </c>
      <c r="D176" s="286"/>
      <c r="E176" s="286">
        <v>0.06</v>
      </c>
      <c r="F176" s="286"/>
      <c r="G176" s="286">
        <v>0.05</v>
      </c>
      <c r="H176" s="286">
        <v>0.05</v>
      </c>
      <c r="I176" s="286"/>
      <c r="J176" s="286">
        <v>0.01</v>
      </c>
      <c r="K176" s="286"/>
      <c r="L176" s="286"/>
      <c r="M176" s="286"/>
      <c r="N176" s="286"/>
      <c r="O176" s="286"/>
      <c r="P176" s="286"/>
      <c r="Q176" s="286"/>
      <c r="R176" s="286"/>
      <c r="S176" s="2177"/>
      <c r="T176" s="286"/>
      <c r="U176" s="286"/>
      <c r="V176" s="286"/>
      <c r="W176" s="2189"/>
      <c r="X176" s="2189"/>
      <c r="Y176" s="286"/>
      <c r="Z176" s="2189"/>
      <c r="AA176" s="286"/>
      <c r="AB176" s="286"/>
      <c r="AC176" s="286"/>
      <c r="AD176" s="2189"/>
      <c r="AE176" s="286"/>
      <c r="AF176" s="286"/>
      <c r="AG176" s="155" t="s">
        <v>575</v>
      </c>
      <c r="AH176" s="176"/>
      <c r="AI176" s="176" t="s">
        <v>40</v>
      </c>
      <c r="AJ176" s="176"/>
      <c r="AK176" s="176"/>
      <c r="AL176" s="176" t="s">
        <v>1636</v>
      </c>
      <c r="AM176" s="176" t="s">
        <v>1636</v>
      </c>
      <c r="AN176" s="177">
        <v>19</v>
      </c>
      <c r="AO176" s="176"/>
      <c r="AP176" s="176"/>
      <c r="AQ176" s="176" t="s">
        <v>333</v>
      </c>
      <c r="AR176" s="176"/>
    </row>
    <row r="177" spans="1:44" ht="34.5" customHeight="1">
      <c r="A177" s="152"/>
      <c r="B177" s="180" t="s">
        <v>1878</v>
      </c>
      <c r="C177" s="286">
        <v>7.25</v>
      </c>
      <c r="D177" s="286"/>
      <c r="E177" s="286">
        <v>7.25</v>
      </c>
      <c r="F177" s="286"/>
      <c r="G177" s="286">
        <v>5.91</v>
      </c>
      <c r="H177" s="286">
        <v>5.91</v>
      </c>
      <c r="I177" s="286"/>
      <c r="J177" s="286">
        <v>1.34</v>
      </c>
      <c r="K177" s="286"/>
      <c r="L177" s="286"/>
      <c r="M177" s="286"/>
      <c r="N177" s="286"/>
      <c r="O177" s="286"/>
      <c r="P177" s="286"/>
      <c r="Q177" s="286"/>
      <c r="R177" s="286"/>
      <c r="S177" s="2177"/>
      <c r="T177" s="286"/>
      <c r="U177" s="286"/>
      <c r="V177" s="286"/>
      <c r="W177" s="2189"/>
      <c r="X177" s="2189"/>
      <c r="Y177" s="286"/>
      <c r="Z177" s="2189"/>
      <c r="AA177" s="286"/>
      <c r="AB177" s="286"/>
      <c r="AC177" s="286"/>
      <c r="AD177" s="2189"/>
      <c r="AE177" s="286"/>
      <c r="AF177" s="286"/>
      <c r="AG177" s="155" t="s">
        <v>575</v>
      </c>
      <c r="AH177" s="176"/>
      <c r="AI177" s="176" t="s">
        <v>40</v>
      </c>
      <c r="AJ177" s="176"/>
      <c r="AK177" s="176"/>
      <c r="AL177" s="176" t="s">
        <v>1636</v>
      </c>
      <c r="AM177" s="176" t="s">
        <v>1636</v>
      </c>
      <c r="AN177" s="177">
        <v>19</v>
      </c>
      <c r="AO177" s="176"/>
      <c r="AP177" s="176"/>
      <c r="AQ177" s="176" t="s">
        <v>330</v>
      </c>
      <c r="AR177" s="176"/>
    </row>
    <row r="178" spans="1:44" ht="34.5" customHeight="1">
      <c r="A178" s="152"/>
      <c r="B178" s="180" t="s">
        <v>1879</v>
      </c>
      <c r="C178" s="286">
        <v>2.7</v>
      </c>
      <c r="D178" s="286"/>
      <c r="E178" s="286">
        <v>2.7</v>
      </c>
      <c r="F178" s="286"/>
      <c r="G178" s="286">
        <v>2.59</v>
      </c>
      <c r="H178" s="286">
        <v>2.59</v>
      </c>
      <c r="I178" s="286"/>
      <c r="J178" s="286">
        <v>0.11</v>
      </c>
      <c r="K178" s="286"/>
      <c r="L178" s="286"/>
      <c r="M178" s="286"/>
      <c r="N178" s="286"/>
      <c r="O178" s="286"/>
      <c r="P178" s="286"/>
      <c r="Q178" s="286"/>
      <c r="R178" s="286"/>
      <c r="S178" s="2177"/>
      <c r="T178" s="286"/>
      <c r="U178" s="286"/>
      <c r="V178" s="286"/>
      <c r="W178" s="2189"/>
      <c r="X178" s="2189"/>
      <c r="Y178" s="286"/>
      <c r="Z178" s="2189"/>
      <c r="AA178" s="286"/>
      <c r="AB178" s="286"/>
      <c r="AC178" s="286"/>
      <c r="AD178" s="2189"/>
      <c r="AE178" s="286"/>
      <c r="AF178" s="286"/>
      <c r="AG178" s="155" t="s">
        <v>110</v>
      </c>
      <c r="AH178" s="176"/>
      <c r="AI178" s="176" t="s">
        <v>40</v>
      </c>
      <c r="AJ178" s="176"/>
      <c r="AK178" s="176"/>
      <c r="AL178" s="176" t="s">
        <v>1636</v>
      </c>
      <c r="AM178" s="176" t="s">
        <v>1636</v>
      </c>
      <c r="AN178" s="177">
        <v>19</v>
      </c>
      <c r="AO178" s="176"/>
      <c r="AP178" s="176"/>
      <c r="AQ178" s="176" t="s">
        <v>1512</v>
      </c>
      <c r="AR178" s="176"/>
    </row>
    <row r="179" spans="1:44" ht="34.5" customHeight="1">
      <c r="A179" s="152"/>
      <c r="B179" s="180" t="s">
        <v>1880</v>
      </c>
      <c r="C179" s="286">
        <v>2.21</v>
      </c>
      <c r="D179" s="286"/>
      <c r="E179" s="286">
        <v>2.21</v>
      </c>
      <c r="F179" s="286"/>
      <c r="G179" s="286">
        <v>1.63</v>
      </c>
      <c r="H179" s="286">
        <v>1.63</v>
      </c>
      <c r="I179" s="286"/>
      <c r="J179" s="286">
        <v>0.57999999999999996</v>
      </c>
      <c r="K179" s="286"/>
      <c r="L179" s="286"/>
      <c r="M179" s="286"/>
      <c r="N179" s="286"/>
      <c r="O179" s="286"/>
      <c r="P179" s="286"/>
      <c r="Q179" s="286"/>
      <c r="R179" s="286"/>
      <c r="S179" s="2177"/>
      <c r="T179" s="286"/>
      <c r="U179" s="286"/>
      <c r="V179" s="286"/>
      <c r="W179" s="2189"/>
      <c r="X179" s="2189"/>
      <c r="Y179" s="286"/>
      <c r="Z179" s="2189"/>
      <c r="AA179" s="286"/>
      <c r="AB179" s="286"/>
      <c r="AC179" s="286"/>
      <c r="AD179" s="2189"/>
      <c r="AE179" s="286"/>
      <c r="AF179" s="286"/>
      <c r="AG179" s="155" t="s">
        <v>72</v>
      </c>
      <c r="AH179" s="176"/>
      <c r="AI179" s="176" t="s">
        <v>40</v>
      </c>
      <c r="AJ179" s="176"/>
      <c r="AK179" s="176"/>
      <c r="AL179" s="176" t="s">
        <v>1636</v>
      </c>
      <c r="AM179" s="176" t="s">
        <v>1636</v>
      </c>
      <c r="AN179" s="177">
        <v>19</v>
      </c>
      <c r="AO179" s="176"/>
      <c r="AP179" s="176"/>
      <c r="AQ179" s="176" t="s">
        <v>330</v>
      </c>
      <c r="AR179" s="176"/>
    </row>
    <row r="180" spans="1:44" ht="28.5" customHeight="1">
      <c r="A180" s="152"/>
      <c r="B180" s="180" t="s">
        <v>1881</v>
      </c>
      <c r="C180" s="286">
        <v>2.7</v>
      </c>
      <c r="D180" s="286"/>
      <c r="E180" s="286">
        <v>2.7</v>
      </c>
      <c r="F180" s="286"/>
      <c r="G180" s="286">
        <v>2.4</v>
      </c>
      <c r="H180" s="286">
        <v>2.4</v>
      </c>
      <c r="I180" s="286"/>
      <c r="J180" s="286">
        <v>0.3</v>
      </c>
      <c r="K180" s="286"/>
      <c r="L180" s="286"/>
      <c r="M180" s="286"/>
      <c r="N180" s="286"/>
      <c r="O180" s="286"/>
      <c r="P180" s="286"/>
      <c r="Q180" s="286"/>
      <c r="R180" s="286"/>
      <c r="S180" s="2177"/>
      <c r="T180" s="286"/>
      <c r="U180" s="286"/>
      <c r="V180" s="286"/>
      <c r="W180" s="2189"/>
      <c r="X180" s="2189"/>
      <c r="Y180" s="286"/>
      <c r="Z180" s="2189"/>
      <c r="AA180" s="286"/>
      <c r="AB180" s="286"/>
      <c r="AC180" s="286"/>
      <c r="AD180" s="2189"/>
      <c r="AE180" s="286"/>
      <c r="AF180" s="286"/>
      <c r="AG180" s="155" t="s">
        <v>1270</v>
      </c>
      <c r="AH180" s="176"/>
      <c r="AI180" s="176" t="s">
        <v>40</v>
      </c>
      <c r="AJ180" s="176"/>
      <c r="AK180" s="176"/>
      <c r="AL180" s="176" t="s">
        <v>1636</v>
      </c>
      <c r="AM180" s="176" t="s">
        <v>1636</v>
      </c>
      <c r="AN180" s="177">
        <v>19</v>
      </c>
      <c r="AO180" s="176"/>
      <c r="AP180" s="176"/>
      <c r="AQ180" s="176" t="s">
        <v>330</v>
      </c>
      <c r="AR180" s="176"/>
    </row>
    <row r="181" spans="1:44" ht="42" customHeight="1">
      <c r="A181" s="152"/>
      <c r="B181" s="180" t="s">
        <v>833</v>
      </c>
      <c r="C181" s="286">
        <v>2.4</v>
      </c>
      <c r="D181" s="286"/>
      <c r="E181" s="286">
        <v>2.4</v>
      </c>
      <c r="F181" s="286"/>
      <c r="G181" s="286">
        <v>2.1800000000000002</v>
      </c>
      <c r="H181" s="286">
        <v>2.1800000000000002</v>
      </c>
      <c r="I181" s="286"/>
      <c r="J181" s="286">
        <v>0.22</v>
      </c>
      <c r="K181" s="286"/>
      <c r="L181" s="286"/>
      <c r="M181" s="286"/>
      <c r="N181" s="286"/>
      <c r="O181" s="286"/>
      <c r="P181" s="286"/>
      <c r="Q181" s="286"/>
      <c r="R181" s="286"/>
      <c r="S181" s="2177"/>
      <c r="T181" s="286"/>
      <c r="U181" s="286"/>
      <c r="V181" s="286"/>
      <c r="W181" s="2189"/>
      <c r="X181" s="2189"/>
      <c r="Y181" s="286"/>
      <c r="Z181" s="2189"/>
      <c r="AA181" s="286"/>
      <c r="AB181" s="286"/>
      <c r="AC181" s="286"/>
      <c r="AD181" s="2189"/>
      <c r="AE181" s="286"/>
      <c r="AF181" s="286"/>
      <c r="AG181" s="155" t="s">
        <v>72</v>
      </c>
      <c r="AH181" s="176"/>
      <c r="AI181" s="176" t="s">
        <v>40</v>
      </c>
      <c r="AJ181" s="176"/>
      <c r="AK181" s="176"/>
      <c r="AL181" s="176" t="s">
        <v>1636</v>
      </c>
      <c r="AM181" s="176" t="s">
        <v>1636</v>
      </c>
      <c r="AN181" s="177">
        <v>19</v>
      </c>
      <c r="AO181" s="176"/>
      <c r="AP181" s="176"/>
      <c r="AQ181" s="176" t="s">
        <v>330</v>
      </c>
      <c r="AR181" s="176"/>
    </row>
    <row r="182" spans="1:44" ht="28.5" customHeight="1">
      <c r="A182" s="152"/>
      <c r="B182" s="180" t="s">
        <v>1882</v>
      </c>
      <c r="C182" s="286">
        <v>0.12</v>
      </c>
      <c r="D182" s="286"/>
      <c r="E182" s="286">
        <v>0.12</v>
      </c>
      <c r="F182" s="286"/>
      <c r="G182" s="286">
        <v>0.12</v>
      </c>
      <c r="H182" s="286">
        <v>0.12</v>
      </c>
      <c r="I182" s="286"/>
      <c r="J182" s="286"/>
      <c r="K182" s="286"/>
      <c r="L182" s="286"/>
      <c r="M182" s="286"/>
      <c r="N182" s="286"/>
      <c r="O182" s="286"/>
      <c r="P182" s="286"/>
      <c r="Q182" s="286"/>
      <c r="R182" s="286"/>
      <c r="S182" s="2177"/>
      <c r="T182" s="286"/>
      <c r="U182" s="286"/>
      <c r="V182" s="286"/>
      <c r="W182" s="2189"/>
      <c r="X182" s="2189"/>
      <c r="Y182" s="286"/>
      <c r="Z182" s="2189"/>
      <c r="AA182" s="286"/>
      <c r="AB182" s="286"/>
      <c r="AC182" s="286"/>
      <c r="AD182" s="2189"/>
      <c r="AE182" s="286"/>
      <c r="AF182" s="286"/>
      <c r="AG182" s="155" t="s">
        <v>575</v>
      </c>
      <c r="AH182" s="176"/>
      <c r="AI182" s="176" t="s">
        <v>40</v>
      </c>
      <c r="AJ182" s="176"/>
      <c r="AK182" s="176"/>
      <c r="AL182" s="176" t="s">
        <v>1636</v>
      </c>
      <c r="AM182" s="176" t="s">
        <v>1636</v>
      </c>
      <c r="AN182" s="177">
        <v>19</v>
      </c>
      <c r="AO182" s="176"/>
      <c r="AP182" s="176"/>
      <c r="AQ182" s="176" t="s">
        <v>330</v>
      </c>
      <c r="AR182" s="176"/>
    </row>
    <row r="183" spans="1:44" ht="18" customHeight="1">
      <c r="A183" s="192" t="s">
        <v>1883</v>
      </c>
      <c r="B183" s="193" t="s">
        <v>912</v>
      </c>
      <c r="C183" s="247"/>
      <c r="D183" s="247"/>
      <c r="E183" s="247"/>
      <c r="F183" s="247"/>
      <c r="G183" s="247"/>
      <c r="H183" s="247"/>
      <c r="I183" s="247"/>
      <c r="J183" s="247"/>
      <c r="K183" s="247"/>
      <c r="L183" s="247"/>
      <c r="M183" s="247">
        <f>SUM(M184:M230)</f>
        <v>0</v>
      </c>
      <c r="N183" s="247"/>
      <c r="O183" s="247">
        <f>SUM(O184:O230)</f>
        <v>0</v>
      </c>
      <c r="P183" s="247"/>
      <c r="Q183" s="247"/>
      <c r="R183" s="247"/>
      <c r="S183" s="2172">
        <f>SUM(S184:S230)</f>
        <v>0</v>
      </c>
      <c r="T183" s="247"/>
      <c r="U183" s="247"/>
      <c r="V183" s="247"/>
      <c r="W183" s="2184">
        <f>SUM(W184:W230)</f>
        <v>0</v>
      </c>
      <c r="X183" s="2184">
        <f>SUM(X184:X230)</f>
        <v>0</v>
      </c>
      <c r="Y183" s="247"/>
      <c r="Z183" s="2184">
        <f>SUM(Z184:Z230)</f>
        <v>0</v>
      </c>
      <c r="AA183" s="247"/>
      <c r="AB183" s="247"/>
      <c r="AC183" s="247"/>
      <c r="AD183" s="2184">
        <f>SUM(AD184:AD230)</f>
        <v>0</v>
      </c>
      <c r="AE183" s="247"/>
      <c r="AF183" s="247"/>
      <c r="AG183" s="155"/>
      <c r="AH183" s="250"/>
      <c r="AI183" s="250"/>
      <c r="AJ183" s="250"/>
      <c r="AK183" s="250"/>
      <c r="AL183" s="250"/>
      <c r="AM183" s="250"/>
      <c r="AN183" s="250"/>
      <c r="AO183" s="250"/>
      <c r="AP183" s="250"/>
      <c r="AQ183" s="250"/>
      <c r="AR183" s="250"/>
    </row>
    <row r="184" spans="1:44" ht="33.75" customHeight="1">
      <c r="A184" s="152">
        <v>1</v>
      </c>
      <c r="B184" s="165" t="s">
        <v>1884</v>
      </c>
      <c r="C184" s="289">
        <v>0.5</v>
      </c>
      <c r="D184" s="289"/>
      <c r="E184" s="289">
        <v>0.5</v>
      </c>
      <c r="F184" s="289"/>
      <c r="G184" s="291">
        <v>0</v>
      </c>
      <c r="H184" s="291"/>
      <c r="I184" s="291">
        <f t="shared" ref="I184:I229" si="3">G184-H184</f>
        <v>0</v>
      </c>
      <c r="J184" s="291"/>
      <c r="K184" s="291"/>
      <c r="L184" s="291"/>
      <c r="M184" s="291"/>
      <c r="N184" s="291"/>
      <c r="O184" s="291"/>
      <c r="P184" s="291">
        <v>0.5</v>
      </c>
      <c r="Q184" s="291"/>
      <c r="R184" s="291">
        <v>0</v>
      </c>
      <c r="S184" s="2175"/>
      <c r="T184" s="291"/>
      <c r="U184" s="291"/>
      <c r="V184" s="291"/>
      <c r="W184" s="2187"/>
      <c r="X184" s="2187"/>
      <c r="Y184" s="291"/>
      <c r="Z184" s="2187"/>
      <c r="AA184" s="291"/>
      <c r="AB184" s="291"/>
      <c r="AC184" s="291"/>
      <c r="AD184" s="2187"/>
      <c r="AE184" s="291"/>
      <c r="AF184" s="291"/>
      <c r="AG184" s="155" t="s">
        <v>1254</v>
      </c>
      <c r="AH184" s="173" t="s">
        <v>1885</v>
      </c>
      <c r="AI184" s="250" t="s">
        <v>41</v>
      </c>
      <c r="AJ184" s="250" t="s">
        <v>1886</v>
      </c>
      <c r="AK184" s="250" t="s">
        <v>330</v>
      </c>
      <c r="AL184" s="250">
        <v>2018</v>
      </c>
      <c r="AM184" s="250">
        <v>2018</v>
      </c>
      <c r="AN184" s="250">
        <v>16</v>
      </c>
      <c r="AO184" s="250" t="s">
        <v>1887</v>
      </c>
      <c r="AP184" s="250"/>
      <c r="AQ184" s="176" t="s">
        <v>1679</v>
      </c>
      <c r="AR184" s="250"/>
    </row>
    <row r="185" spans="1:44" ht="32.25" customHeight="1">
      <c r="A185" s="152">
        <v>2</v>
      </c>
      <c r="B185" s="165" t="s">
        <v>1888</v>
      </c>
      <c r="C185" s="289">
        <v>8.6999999999999993</v>
      </c>
      <c r="D185" s="289"/>
      <c r="E185" s="289">
        <v>8.6999999999999993</v>
      </c>
      <c r="F185" s="289"/>
      <c r="G185" s="291">
        <v>0</v>
      </c>
      <c r="H185" s="291"/>
      <c r="I185" s="291">
        <f t="shared" si="3"/>
        <v>0</v>
      </c>
      <c r="J185" s="291">
        <v>7</v>
      </c>
      <c r="K185" s="291"/>
      <c r="L185" s="291">
        <v>1.7</v>
      </c>
      <c r="M185" s="291"/>
      <c r="N185" s="291"/>
      <c r="O185" s="291"/>
      <c r="P185" s="291"/>
      <c r="Q185" s="291"/>
      <c r="R185" s="291">
        <v>0</v>
      </c>
      <c r="S185" s="2175"/>
      <c r="T185" s="291"/>
      <c r="U185" s="291"/>
      <c r="V185" s="291"/>
      <c r="W185" s="2187"/>
      <c r="X185" s="2187"/>
      <c r="Y185" s="291"/>
      <c r="Z185" s="2187"/>
      <c r="AA185" s="291"/>
      <c r="AB185" s="291"/>
      <c r="AC185" s="291"/>
      <c r="AD185" s="2187"/>
      <c r="AE185" s="291"/>
      <c r="AF185" s="291"/>
      <c r="AG185" s="155" t="s">
        <v>1254</v>
      </c>
      <c r="AH185" s="173" t="s">
        <v>1889</v>
      </c>
      <c r="AI185" s="250" t="s">
        <v>41</v>
      </c>
      <c r="AJ185" s="250" t="s">
        <v>1537</v>
      </c>
      <c r="AK185" s="250" t="s">
        <v>330</v>
      </c>
      <c r="AL185" s="250" t="s">
        <v>1541</v>
      </c>
      <c r="AM185" s="250" t="s">
        <v>1541</v>
      </c>
      <c r="AN185" s="250">
        <v>5</v>
      </c>
      <c r="AO185" s="250" t="s">
        <v>1890</v>
      </c>
      <c r="AP185" s="250"/>
      <c r="AQ185" s="250" t="s">
        <v>330</v>
      </c>
      <c r="AR185" s="250"/>
    </row>
    <row r="186" spans="1:44" ht="22.5" customHeight="1">
      <c r="A186" s="152">
        <v>3</v>
      </c>
      <c r="B186" s="165" t="s">
        <v>1891</v>
      </c>
      <c r="C186" s="289">
        <v>0.14000000000000001</v>
      </c>
      <c r="D186" s="289"/>
      <c r="E186" s="289">
        <v>0.14000000000000001</v>
      </c>
      <c r="F186" s="289"/>
      <c r="G186" s="291">
        <v>0</v>
      </c>
      <c r="H186" s="291"/>
      <c r="I186" s="291">
        <f t="shared" si="3"/>
        <v>0</v>
      </c>
      <c r="J186" s="291"/>
      <c r="K186" s="291">
        <v>0.14000000000000001</v>
      </c>
      <c r="L186" s="291"/>
      <c r="M186" s="291"/>
      <c r="N186" s="291"/>
      <c r="O186" s="291"/>
      <c r="P186" s="291"/>
      <c r="Q186" s="291"/>
      <c r="R186" s="291">
        <v>0</v>
      </c>
      <c r="S186" s="2175"/>
      <c r="T186" s="291"/>
      <c r="U186" s="291"/>
      <c r="V186" s="291"/>
      <c r="W186" s="2187"/>
      <c r="X186" s="2187"/>
      <c r="Y186" s="291"/>
      <c r="Z186" s="2187"/>
      <c r="AA186" s="291"/>
      <c r="AB186" s="291"/>
      <c r="AC186" s="291"/>
      <c r="AD186" s="2187"/>
      <c r="AE186" s="291"/>
      <c r="AF186" s="291"/>
      <c r="AG186" s="155" t="s">
        <v>1255</v>
      </c>
      <c r="AH186" s="173" t="s">
        <v>1892</v>
      </c>
      <c r="AI186" s="250" t="s">
        <v>41</v>
      </c>
      <c r="AJ186" s="250" t="s">
        <v>1685</v>
      </c>
      <c r="AK186" s="250" t="s">
        <v>330</v>
      </c>
      <c r="AL186" s="250" t="s">
        <v>1541</v>
      </c>
      <c r="AM186" s="250" t="s">
        <v>1541</v>
      </c>
      <c r="AN186" s="250">
        <v>5</v>
      </c>
      <c r="AO186" s="250" t="s">
        <v>1893</v>
      </c>
      <c r="AP186" s="250"/>
      <c r="AQ186" s="250" t="s">
        <v>330</v>
      </c>
      <c r="AR186" s="250"/>
    </row>
    <row r="187" spans="1:44" ht="22.5" customHeight="1">
      <c r="A187" s="152">
        <v>4</v>
      </c>
      <c r="B187" s="165" t="s">
        <v>1894</v>
      </c>
      <c r="C187" s="289">
        <v>0.08</v>
      </c>
      <c r="D187" s="289"/>
      <c r="E187" s="289">
        <v>0.08</v>
      </c>
      <c r="F187" s="289"/>
      <c r="G187" s="291">
        <v>0</v>
      </c>
      <c r="H187" s="291"/>
      <c r="I187" s="291">
        <f t="shared" si="3"/>
        <v>0</v>
      </c>
      <c r="J187" s="291"/>
      <c r="K187" s="291"/>
      <c r="L187" s="291">
        <v>0.08</v>
      </c>
      <c r="M187" s="291"/>
      <c r="N187" s="291"/>
      <c r="O187" s="291"/>
      <c r="P187" s="291"/>
      <c r="Q187" s="291"/>
      <c r="R187" s="291">
        <v>0</v>
      </c>
      <c r="S187" s="2175"/>
      <c r="T187" s="291"/>
      <c r="U187" s="291"/>
      <c r="V187" s="291"/>
      <c r="W187" s="2187"/>
      <c r="X187" s="2187"/>
      <c r="Y187" s="291"/>
      <c r="Z187" s="2187"/>
      <c r="AA187" s="291"/>
      <c r="AB187" s="291"/>
      <c r="AC187" s="291"/>
      <c r="AD187" s="2187"/>
      <c r="AE187" s="291"/>
      <c r="AF187" s="291"/>
      <c r="AG187" s="155" t="s">
        <v>1255</v>
      </c>
      <c r="AH187" s="173" t="s">
        <v>1895</v>
      </c>
      <c r="AI187" s="250" t="s">
        <v>41</v>
      </c>
      <c r="AJ187" s="250" t="s">
        <v>1685</v>
      </c>
      <c r="AK187" s="250" t="s">
        <v>330</v>
      </c>
      <c r="AL187" s="250" t="s">
        <v>1541</v>
      </c>
      <c r="AM187" s="250" t="s">
        <v>1541</v>
      </c>
      <c r="AN187" s="250">
        <v>5</v>
      </c>
      <c r="AO187" s="250" t="s">
        <v>1893</v>
      </c>
      <c r="AP187" s="250"/>
      <c r="AQ187" s="250" t="s">
        <v>330</v>
      </c>
      <c r="AR187" s="250"/>
    </row>
    <row r="188" spans="1:44" ht="51">
      <c r="A188" s="152">
        <v>5</v>
      </c>
      <c r="B188" s="165" t="s">
        <v>1896</v>
      </c>
      <c r="C188" s="289">
        <v>39.19</v>
      </c>
      <c r="D188" s="289"/>
      <c r="E188" s="289">
        <v>39.19</v>
      </c>
      <c r="F188" s="289"/>
      <c r="G188" s="291">
        <v>13.1</v>
      </c>
      <c r="H188" s="291">
        <v>13.1</v>
      </c>
      <c r="I188" s="291"/>
      <c r="J188" s="291">
        <v>4.72</v>
      </c>
      <c r="K188" s="291">
        <v>2.9</v>
      </c>
      <c r="L188" s="291">
        <v>1.68</v>
      </c>
      <c r="M188" s="291"/>
      <c r="N188" s="291"/>
      <c r="O188" s="291"/>
      <c r="P188" s="291">
        <v>3.6</v>
      </c>
      <c r="Q188" s="291">
        <v>1.25</v>
      </c>
      <c r="R188" s="291">
        <v>5.94</v>
      </c>
      <c r="S188" s="2175"/>
      <c r="T188" s="291"/>
      <c r="U188" s="291">
        <v>6</v>
      </c>
      <c r="V188" s="291"/>
      <c r="W188" s="2187"/>
      <c r="X188" s="2187"/>
      <c r="Y188" s="291"/>
      <c r="Z188" s="2187"/>
      <c r="AA188" s="291"/>
      <c r="AB188" s="291"/>
      <c r="AC188" s="291"/>
      <c r="AD188" s="2187"/>
      <c r="AE188" s="291"/>
      <c r="AF188" s="291"/>
      <c r="AG188" s="155" t="s">
        <v>1897</v>
      </c>
      <c r="AH188" s="173"/>
      <c r="AI188" s="250" t="s">
        <v>41</v>
      </c>
      <c r="AJ188" s="250" t="s">
        <v>1898</v>
      </c>
      <c r="AK188" s="250" t="s">
        <v>330</v>
      </c>
      <c r="AL188" s="250" t="s">
        <v>1541</v>
      </c>
      <c r="AM188" s="250" t="s">
        <v>1541</v>
      </c>
      <c r="AN188" s="250">
        <v>5</v>
      </c>
      <c r="AO188" s="250" t="s">
        <v>1805</v>
      </c>
      <c r="AP188" s="250"/>
      <c r="AQ188" s="250" t="s">
        <v>330</v>
      </c>
      <c r="AR188" s="250"/>
    </row>
    <row r="189" spans="1:44" ht="25.5">
      <c r="A189" s="152">
        <v>6</v>
      </c>
      <c r="B189" s="165" t="s">
        <v>1899</v>
      </c>
      <c r="C189" s="289">
        <v>55.6</v>
      </c>
      <c r="D189" s="289"/>
      <c r="E189" s="289">
        <v>55.6</v>
      </c>
      <c r="F189" s="289"/>
      <c r="G189" s="291">
        <v>44.5</v>
      </c>
      <c r="H189" s="291">
        <v>44.5</v>
      </c>
      <c r="I189" s="291"/>
      <c r="J189" s="291">
        <v>2.1</v>
      </c>
      <c r="K189" s="291">
        <v>3.2</v>
      </c>
      <c r="L189" s="291">
        <v>5.8</v>
      </c>
      <c r="M189" s="291"/>
      <c r="N189" s="291"/>
      <c r="O189" s="291"/>
      <c r="P189" s="291"/>
      <c r="Q189" s="291"/>
      <c r="R189" s="291"/>
      <c r="S189" s="2175"/>
      <c r="T189" s="291"/>
      <c r="U189" s="291"/>
      <c r="V189" s="291"/>
      <c r="W189" s="2187"/>
      <c r="X189" s="2187"/>
      <c r="Y189" s="291"/>
      <c r="Z189" s="2187"/>
      <c r="AA189" s="291"/>
      <c r="AB189" s="291"/>
      <c r="AC189" s="291"/>
      <c r="AD189" s="2187"/>
      <c r="AE189" s="291"/>
      <c r="AF189" s="291"/>
      <c r="AG189" s="155" t="s">
        <v>1257</v>
      </c>
      <c r="AH189" s="173"/>
      <c r="AI189" s="250" t="s">
        <v>41</v>
      </c>
      <c r="AJ189" s="250"/>
      <c r="AK189" s="250" t="s">
        <v>330</v>
      </c>
      <c r="AL189" s="250" t="s">
        <v>1541</v>
      </c>
      <c r="AM189" s="250" t="s">
        <v>1541</v>
      </c>
      <c r="AN189" s="250">
        <v>5</v>
      </c>
      <c r="AO189" s="250" t="s">
        <v>1805</v>
      </c>
      <c r="AP189" s="250"/>
      <c r="AQ189" s="250" t="s">
        <v>330</v>
      </c>
      <c r="AR189" s="250"/>
    </row>
    <row r="190" spans="1:44" ht="25.5">
      <c r="A190" s="152">
        <v>7</v>
      </c>
      <c r="B190" s="165" t="s">
        <v>1900</v>
      </c>
      <c r="C190" s="289">
        <v>1.6</v>
      </c>
      <c r="D190" s="289"/>
      <c r="E190" s="289">
        <v>1.6</v>
      </c>
      <c r="F190" s="289"/>
      <c r="G190" s="291">
        <v>0</v>
      </c>
      <c r="H190" s="291"/>
      <c r="I190" s="291">
        <f t="shared" si="3"/>
        <v>0</v>
      </c>
      <c r="J190" s="291">
        <v>0.15</v>
      </c>
      <c r="K190" s="291"/>
      <c r="L190" s="291">
        <v>1.05</v>
      </c>
      <c r="M190" s="291"/>
      <c r="N190" s="291"/>
      <c r="O190" s="291"/>
      <c r="P190" s="291"/>
      <c r="Q190" s="291"/>
      <c r="R190" s="291">
        <v>0.4</v>
      </c>
      <c r="S190" s="2175"/>
      <c r="T190" s="291"/>
      <c r="U190" s="291"/>
      <c r="V190" s="291"/>
      <c r="W190" s="2187"/>
      <c r="X190" s="2187"/>
      <c r="Y190" s="291"/>
      <c r="Z190" s="2187"/>
      <c r="AA190" s="291"/>
      <c r="AB190" s="291"/>
      <c r="AC190" s="291"/>
      <c r="AD190" s="2187"/>
      <c r="AE190" s="291"/>
      <c r="AF190" s="291"/>
      <c r="AG190" s="155" t="s">
        <v>1257</v>
      </c>
      <c r="AH190" s="173" t="s">
        <v>1901</v>
      </c>
      <c r="AI190" s="250" t="s">
        <v>41</v>
      </c>
      <c r="AJ190" s="250" t="s">
        <v>1544</v>
      </c>
      <c r="AK190" s="250" t="s">
        <v>1554</v>
      </c>
      <c r="AL190" s="250">
        <v>2016</v>
      </c>
      <c r="AM190" s="250">
        <v>2020</v>
      </c>
      <c r="AN190" s="250">
        <v>27</v>
      </c>
      <c r="AO190" s="250" t="s">
        <v>1902</v>
      </c>
      <c r="AP190" s="250"/>
      <c r="AQ190" s="250" t="s">
        <v>1679</v>
      </c>
      <c r="AR190" s="250"/>
    </row>
    <row r="191" spans="1:44" ht="33" customHeight="1">
      <c r="A191" s="152">
        <v>8</v>
      </c>
      <c r="B191" s="165" t="s">
        <v>1903</v>
      </c>
      <c r="C191" s="289">
        <v>0.17</v>
      </c>
      <c r="D191" s="289"/>
      <c r="E191" s="289">
        <v>0.17</v>
      </c>
      <c r="F191" s="289"/>
      <c r="G191" s="291">
        <v>0</v>
      </c>
      <c r="H191" s="291"/>
      <c r="I191" s="291">
        <f t="shared" si="3"/>
        <v>0</v>
      </c>
      <c r="J191" s="291"/>
      <c r="K191" s="291"/>
      <c r="L191" s="291">
        <v>0.17</v>
      </c>
      <c r="M191" s="291"/>
      <c r="N191" s="291"/>
      <c r="O191" s="291"/>
      <c r="P191" s="291"/>
      <c r="Q191" s="291"/>
      <c r="R191" s="291">
        <v>0</v>
      </c>
      <c r="S191" s="2175"/>
      <c r="T191" s="291"/>
      <c r="U191" s="291"/>
      <c r="V191" s="291"/>
      <c r="W191" s="2187"/>
      <c r="X191" s="2187"/>
      <c r="Y191" s="291"/>
      <c r="Z191" s="2187"/>
      <c r="AA191" s="291"/>
      <c r="AB191" s="291"/>
      <c r="AC191" s="291"/>
      <c r="AD191" s="2187"/>
      <c r="AE191" s="291"/>
      <c r="AF191" s="291"/>
      <c r="AG191" s="155" t="s">
        <v>1257</v>
      </c>
      <c r="AH191" s="173"/>
      <c r="AI191" s="250" t="s">
        <v>41</v>
      </c>
      <c r="AJ191" s="250" t="s">
        <v>1904</v>
      </c>
      <c r="AK191" s="250" t="s">
        <v>330</v>
      </c>
      <c r="AL191" s="250" t="s">
        <v>1749</v>
      </c>
      <c r="AM191" s="250" t="s">
        <v>1749</v>
      </c>
      <c r="AN191" s="250">
        <v>5</v>
      </c>
      <c r="AO191" s="250" t="s">
        <v>1905</v>
      </c>
      <c r="AP191" s="250"/>
      <c r="AQ191" s="250" t="s">
        <v>1679</v>
      </c>
      <c r="AR191" s="250"/>
    </row>
    <row r="192" spans="1:44" ht="36" customHeight="1">
      <c r="A192" s="152">
        <v>9</v>
      </c>
      <c r="B192" s="165" t="s">
        <v>1906</v>
      </c>
      <c r="C192" s="289">
        <v>1.72</v>
      </c>
      <c r="D192" s="289"/>
      <c r="E192" s="289">
        <v>1.72</v>
      </c>
      <c r="F192" s="289"/>
      <c r="G192" s="291">
        <v>0.31</v>
      </c>
      <c r="H192" s="291">
        <v>0.31</v>
      </c>
      <c r="I192" s="291">
        <f t="shared" si="3"/>
        <v>0</v>
      </c>
      <c r="J192" s="291">
        <v>1.41</v>
      </c>
      <c r="K192" s="291"/>
      <c r="L192" s="291"/>
      <c r="M192" s="291"/>
      <c r="N192" s="291"/>
      <c r="O192" s="291"/>
      <c r="P192" s="291"/>
      <c r="Q192" s="291"/>
      <c r="R192" s="291">
        <v>0</v>
      </c>
      <c r="S192" s="2175"/>
      <c r="T192" s="291"/>
      <c r="U192" s="291"/>
      <c r="V192" s="291"/>
      <c r="W192" s="2187"/>
      <c r="X192" s="2187"/>
      <c r="Y192" s="291"/>
      <c r="Z192" s="2187"/>
      <c r="AA192" s="291"/>
      <c r="AB192" s="291"/>
      <c r="AC192" s="291"/>
      <c r="AD192" s="2187"/>
      <c r="AE192" s="291"/>
      <c r="AF192" s="291"/>
      <c r="AG192" s="155" t="s">
        <v>1257</v>
      </c>
      <c r="AH192" s="173"/>
      <c r="AI192" s="250" t="s">
        <v>41</v>
      </c>
      <c r="AJ192" s="250" t="s">
        <v>1904</v>
      </c>
      <c r="AK192" s="250" t="s">
        <v>330</v>
      </c>
      <c r="AL192" s="250" t="s">
        <v>1749</v>
      </c>
      <c r="AM192" s="250" t="s">
        <v>1749</v>
      </c>
      <c r="AN192" s="250">
        <v>5</v>
      </c>
      <c r="AO192" s="250" t="s">
        <v>1907</v>
      </c>
      <c r="AP192" s="250"/>
      <c r="AQ192" s="250" t="s">
        <v>1679</v>
      </c>
      <c r="AR192" s="250"/>
    </row>
    <row r="193" spans="1:44" ht="33" customHeight="1">
      <c r="A193" s="152">
        <v>10</v>
      </c>
      <c r="B193" s="165" t="s">
        <v>1908</v>
      </c>
      <c r="C193" s="289">
        <v>0.78</v>
      </c>
      <c r="D193" s="289"/>
      <c r="E193" s="289">
        <v>0.78</v>
      </c>
      <c r="F193" s="289"/>
      <c r="G193" s="291">
        <v>0.02</v>
      </c>
      <c r="H193" s="291">
        <v>0.02</v>
      </c>
      <c r="I193" s="291">
        <f t="shared" si="3"/>
        <v>0</v>
      </c>
      <c r="J193" s="291">
        <v>0.76</v>
      </c>
      <c r="K193" s="291"/>
      <c r="L193" s="291"/>
      <c r="M193" s="291"/>
      <c r="N193" s="291"/>
      <c r="O193" s="291"/>
      <c r="P193" s="291"/>
      <c r="Q193" s="291"/>
      <c r="R193" s="291">
        <v>0</v>
      </c>
      <c r="S193" s="2175"/>
      <c r="T193" s="291"/>
      <c r="U193" s="291"/>
      <c r="V193" s="291"/>
      <c r="W193" s="2187"/>
      <c r="X193" s="2187"/>
      <c r="Y193" s="291"/>
      <c r="Z193" s="2187"/>
      <c r="AA193" s="291"/>
      <c r="AB193" s="291"/>
      <c r="AC193" s="291"/>
      <c r="AD193" s="2187"/>
      <c r="AE193" s="291"/>
      <c r="AF193" s="291"/>
      <c r="AG193" s="155" t="s">
        <v>1257</v>
      </c>
      <c r="AH193" s="173" t="s">
        <v>1909</v>
      </c>
      <c r="AI193" s="250" t="s">
        <v>41</v>
      </c>
      <c r="AJ193" s="250" t="s">
        <v>1904</v>
      </c>
      <c r="AK193" s="250" t="s">
        <v>330</v>
      </c>
      <c r="AL193" s="250" t="s">
        <v>1749</v>
      </c>
      <c r="AM193" s="250" t="s">
        <v>1749</v>
      </c>
      <c r="AN193" s="250">
        <v>5</v>
      </c>
      <c r="AO193" s="250" t="s">
        <v>1907</v>
      </c>
      <c r="AP193" s="250"/>
      <c r="AQ193" s="250" t="s">
        <v>1507</v>
      </c>
      <c r="AR193" s="250"/>
    </row>
    <row r="194" spans="1:44" ht="46.5" customHeight="1">
      <c r="A194" s="152">
        <v>11</v>
      </c>
      <c r="B194" s="165" t="s">
        <v>1910</v>
      </c>
      <c r="C194" s="289">
        <v>0.8</v>
      </c>
      <c r="D194" s="289"/>
      <c r="E194" s="289">
        <v>0.8</v>
      </c>
      <c r="F194" s="289"/>
      <c r="G194" s="291">
        <v>0</v>
      </c>
      <c r="H194" s="291"/>
      <c r="I194" s="291">
        <f t="shared" si="3"/>
        <v>0</v>
      </c>
      <c r="J194" s="291">
        <v>0.2</v>
      </c>
      <c r="K194" s="291"/>
      <c r="L194" s="291">
        <v>0.6</v>
      </c>
      <c r="M194" s="291"/>
      <c r="N194" s="291"/>
      <c r="O194" s="291"/>
      <c r="P194" s="291"/>
      <c r="Q194" s="291"/>
      <c r="R194" s="291">
        <v>0</v>
      </c>
      <c r="S194" s="2175"/>
      <c r="T194" s="291"/>
      <c r="U194" s="291"/>
      <c r="V194" s="291"/>
      <c r="W194" s="2187"/>
      <c r="X194" s="2187"/>
      <c r="Y194" s="291"/>
      <c r="Z194" s="2187"/>
      <c r="AA194" s="291"/>
      <c r="AB194" s="291"/>
      <c r="AC194" s="291"/>
      <c r="AD194" s="2187"/>
      <c r="AE194" s="291"/>
      <c r="AF194" s="291"/>
      <c r="AG194" s="155" t="s">
        <v>1257</v>
      </c>
      <c r="AH194" s="173" t="s">
        <v>1911</v>
      </c>
      <c r="AI194" s="250" t="s">
        <v>41</v>
      </c>
      <c r="AJ194" s="250" t="s">
        <v>1544</v>
      </c>
      <c r="AK194" s="250" t="s">
        <v>330</v>
      </c>
      <c r="AL194" s="250">
        <v>2019</v>
      </c>
      <c r="AM194" s="250">
        <v>2019</v>
      </c>
      <c r="AN194" s="250">
        <v>28</v>
      </c>
      <c r="AO194" s="250" t="s">
        <v>1912</v>
      </c>
      <c r="AP194" s="250"/>
      <c r="AQ194" s="250" t="s">
        <v>1679</v>
      </c>
      <c r="AR194" s="250"/>
    </row>
    <row r="195" spans="1:44" ht="46.5" customHeight="1">
      <c r="A195" s="152">
        <v>12</v>
      </c>
      <c r="B195" s="165" t="s">
        <v>1913</v>
      </c>
      <c r="C195" s="289">
        <v>1.7</v>
      </c>
      <c r="D195" s="289"/>
      <c r="E195" s="289">
        <v>1.7</v>
      </c>
      <c r="F195" s="289"/>
      <c r="G195" s="291">
        <v>1</v>
      </c>
      <c r="H195" s="291">
        <v>1</v>
      </c>
      <c r="I195" s="291">
        <f t="shared" si="3"/>
        <v>0</v>
      </c>
      <c r="J195" s="291"/>
      <c r="K195" s="291"/>
      <c r="L195" s="291"/>
      <c r="M195" s="291"/>
      <c r="N195" s="291"/>
      <c r="O195" s="291"/>
      <c r="P195" s="291"/>
      <c r="Q195" s="291"/>
      <c r="R195" s="291">
        <v>0</v>
      </c>
      <c r="S195" s="2175"/>
      <c r="T195" s="291"/>
      <c r="U195" s="291">
        <v>0.5</v>
      </c>
      <c r="V195" s="291"/>
      <c r="W195" s="2187"/>
      <c r="X195" s="2187"/>
      <c r="Y195" s="291"/>
      <c r="Z195" s="2187"/>
      <c r="AA195" s="291"/>
      <c r="AB195" s="291"/>
      <c r="AC195" s="291"/>
      <c r="AD195" s="2187"/>
      <c r="AE195" s="291">
        <v>0.2</v>
      </c>
      <c r="AF195" s="291"/>
      <c r="AG195" s="155" t="s">
        <v>1257</v>
      </c>
      <c r="AH195" s="173" t="s">
        <v>1914</v>
      </c>
      <c r="AI195" s="250" t="s">
        <v>41</v>
      </c>
      <c r="AJ195" s="250" t="s">
        <v>1544</v>
      </c>
      <c r="AK195" s="250" t="s">
        <v>330</v>
      </c>
      <c r="AL195" s="250">
        <v>2019</v>
      </c>
      <c r="AM195" s="250">
        <v>2019</v>
      </c>
      <c r="AN195" s="250">
        <v>28</v>
      </c>
      <c r="AO195" s="250" t="s">
        <v>1915</v>
      </c>
      <c r="AP195" s="250"/>
      <c r="AQ195" s="250" t="s">
        <v>330</v>
      </c>
      <c r="AR195" s="250"/>
    </row>
    <row r="196" spans="1:44" ht="39.75" customHeight="1">
      <c r="A196" s="152">
        <v>13</v>
      </c>
      <c r="B196" s="165" t="s">
        <v>1916</v>
      </c>
      <c r="C196" s="289">
        <v>0.68</v>
      </c>
      <c r="D196" s="289"/>
      <c r="E196" s="289">
        <v>0.68</v>
      </c>
      <c r="F196" s="289"/>
      <c r="G196" s="291">
        <v>0</v>
      </c>
      <c r="H196" s="291"/>
      <c r="I196" s="291">
        <f t="shared" si="3"/>
        <v>0</v>
      </c>
      <c r="J196" s="291">
        <v>0.68</v>
      </c>
      <c r="K196" s="291"/>
      <c r="L196" s="291"/>
      <c r="M196" s="291"/>
      <c r="N196" s="291"/>
      <c r="O196" s="291"/>
      <c r="P196" s="291"/>
      <c r="Q196" s="291"/>
      <c r="R196" s="291">
        <v>0</v>
      </c>
      <c r="S196" s="2175"/>
      <c r="T196" s="291"/>
      <c r="U196" s="291"/>
      <c r="V196" s="291"/>
      <c r="W196" s="2187"/>
      <c r="X196" s="2187"/>
      <c r="Y196" s="291"/>
      <c r="Z196" s="2187"/>
      <c r="AA196" s="291"/>
      <c r="AB196" s="291"/>
      <c r="AC196" s="291"/>
      <c r="AD196" s="2187"/>
      <c r="AE196" s="291"/>
      <c r="AF196" s="291"/>
      <c r="AG196" s="155" t="s">
        <v>1257</v>
      </c>
      <c r="AH196" s="173" t="s">
        <v>1917</v>
      </c>
      <c r="AI196" s="250" t="s">
        <v>41</v>
      </c>
      <c r="AJ196" s="250" t="s">
        <v>1904</v>
      </c>
      <c r="AK196" s="250" t="s">
        <v>330</v>
      </c>
      <c r="AL196" s="250">
        <v>2018</v>
      </c>
      <c r="AM196" s="250">
        <v>2018</v>
      </c>
      <c r="AN196" s="250">
        <v>5</v>
      </c>
      <c r="AO196" s="250" t="s">
        <v>1918</v>
      </c>
      <c r="AP196" s="250"/>
      <c r="AQ196" s="250" t="s">
        <v>333</v>
      </c>
      <c r="AR196" s="250"/>
    </row>
    <row r="197" spans="1:44" ht="38.25">
      <c r="A197" s="152">
        <v>14</v>
      </c>
      <c r="B197" s="165" t="s">
        <v>1919</v>
      </c>
      <c r="C197" s="289">
        <v>5.6</v>
      </c>
      <c r="D197" s="289"/>
      <c r="E197" s="289">
        <v>5.6</v>
      </c>
      <c r="F197" s="289"/>
      <c r="G197" s="291">
        <v>4</v>
      </c>
      <c r="H197" s="291"/>
      <c r="I197" s="291">
        <f t="shared" si="3"/>
        <v>4</v>
      </c>
      <c r="J197" s="291">
        <v>0.7</v>
      </c>
      <c r="K197" s="291"/>
      <c r="L197" s="291"/>
      <c r="M197" s="291"/>
      <c r="N197" s="291"/>
      <c r="O197" s="291"/>
      <c r="P197" s="291"/>
      <c r="Q197" s="291"/>
      <c r="R197" s="291">
        <v>0</v>
      </c>
      <c r="S197" s="2175"/>
      <c r="T197" s="291"/>
      <c r="U197" s="291">
        <v>0.2</v>
      </c>
      <c r="V197" s="291"/>
      <c r="W197" s="2187"/>
      <c r="X197" s="2187"/>
      <c r="Y197" s="291"/>
      <c r="Z197" s="2187"/>
      <c r="AA197" s="291"/>
      <c r="AB197" s="291"/>
      <c r="AC197" s="291"/>
      <c r="AD197" s="2187"/>
      <c r="AE197" s="291">
        <v>0.7</v>
      </c>
      <c r="AF197" s="291"/>
      <c r="AG197" s="155" t="s">
        <v>1257</v>
      </c>
      <c r="AH197" s="173" t="s">
        <v>1920</v>
      </c>
      <c r="AI197" s="250" t="s">
        <v>41</v>
      </c>
      <c r="AJ197" s="250" t="s">
        <v>1904</v>
      </c>
      <c r="AK197" s="250" t="s">
        <v>1554</v>
      </c>
      <c r="AL197" s="250" t="s">
        <v>1165</v>
      </c>
      <c r="AM197" s="250">
        <v>2020</v>
      </c>
      <c r="AN197" s="250">
        <v>27</v>
      </c>
      <c r="AO197" s="250" t="s">
        <v>1921</v>
      </c>
      <c r="AP197" s="250"/>
      <c r="AQ197" s="250" t="s">
        <v>330</v>
      </c>
      <c r="AR197" s="250"/>
    </row>
    <row r="198" spans="1:44" ht="32.25" customHeight="1">
      <c r="A198" s="152">
        <v>15</v>
      </c>
      <c r="B198" s="165" t="s">
        <v>1922</v>
      </c>
      <c r="C198" s="289">
        <v>1.3</v>
      </c>
      <c r="D198" s="289"/>
      <c r="E198" s="289">
        <v>1.3</v>
      </c>
      <c r="F198" s="289"/>
      <c r="G198" s="291">
        <v>1.1000000000000001</v>
      </c>
      <c r="H198" s="291">
        <v>1.1000000000000001</v>
      </c>
      <c r="I198" s="291">
        <f t="shared" si="3"/>
        <v>0</v>
      </c>
      <c r="J198" s="291">
        <v>0.2</v>
      </c>
      <c r="K198" s="291"/>
      <c r="L198" s="291"/>
      <c r="M198" s="291"/>
      <c r="N198" s="291"/>
      <c r="O198" s="291"/>
      <c r="P198" s="291"/>
      <c r="Q198" s="291"/>
      <c r="R198" s="291">
        <v>0</v>
      </c>
      <c r="S198" s="2175"/>
      <c r="T198" s="291"/>
      <c r="U198" s="291"/>
      <c r="V198" s="291"/>
      <c r="W198" s="2187"/>
      <c r="X198" s="2187"/>
      <c r="Y198" s="291"/>
      <c r="Z198" s="2187"/>
      <c r="AA198" s="291"/>
      <c r="AB198" s="291"/>
      <c r="AC198" s="291"/>
      <c r="AD198" s="2187"/>
      <c r="AE198" s="291"/>
      <c r="AF198" s="291"/>
      <c r="AG198" s="155" t="s">
        <v>1257</v>
      </c>
      <c r="AH198" s="173" t="s">
        <v>1923</v>
      </c>
      <c r="AI198" s="250" t="s">
        <v>41</v>
      </c>
      <c r="AJ198" s="250" t="s">
        <v>1904</v>
      </c>
      <c r="AK198" s="250" t="s">
        <v>1554</v>
      </c>
      <c r="AL198" s="250" t="s">
        <v>1165</v>
      </c>
      <c r="AM198" s="250">
        <v>2020</v>
      </c>
      <c r="AN198" s="250">
        <v>27</v>
      </c>
      <c r="AO198" s="250" t="s">
        <v>1924</v>
      </c>
      <c r="AP198" s="250"/>
      <c r="AQ198" s="250" t="s">
        <v>330</v>
      </c>
      <c r="AR198" s="250"/>
    </row>
    <row r="199" spans="1:44" ht="32.25" customHeight="1">
      <c r="A199" s="152">
        <v>16</v>
      </c>
      <c r="B199" s="165" t="s">
        <v>1925</v>
      </c>
      <c r="C199" s="289">
        <v>0.1</v>
      </c>
      <c r="D199" s="289"/>
      <c r="E199" s="289">
        <v>0.1</v>
      </c>
      <c r="F199" s="289"/>
      <c r="G199" s="291">
        <v>0</v>
      </c>
      <c r="H199" s="291"/>
      <c r="I199" s="291">
        <f t="shared" si="3"/>
        <v>0</v>
      </c>
      <c r="J199" s="291"/>
      <c r="K199" s="291"/>
      <c r="L199" s="291">
        <v>0.1</v>
      </c>
      <c r="M199" s="291"/>
      <c r="N199" s="291"/>
      <c r="O199" s="291"/>
      <c r="P199" s="291"/>
      <c r="Q199" s="291"/>
      <c r="R199" s="291">
        <v>0</v>
      </c>
      <c r="S199" s="2175"/>
      <c r="T199" s="291"/>
      <c r="U199" s="291"/>
      <c r="V199" s="291"/>
      <c r="W199" s="2187"/>
      <c r="X199" s="2187"/>
      <c r="Y199" s="291"/>
      <c r="Z199" s="2187"/>
      <c r="AA199" s="291"/>
      <c r="AB199" s="291"/>
      <c r="AC199" s="291"/>
      <c r="AD199" s="2187"/>
      <c r="AE199" s="291"/>
      <c r="AF199" s="291"/>
      <c r="AG199" s="155" t="s">
        <v>1257</v>
      </c>
      <c r="AH199" s="173" t="s">
        <v>1926</v>
      </c>
      <c r="AI199" s="250" t="s">
        <v>41</v>
      </c>
      <c r="AJ199" s="250" t="s">
        <v>1904</v>
      </c>
      <c r="AK199" s="250" t="s">
        <v>1554</v>
      </c>
      <c r="AL199" s="250" t="s">
        <v>1165</v>
      </c>
      <c r="AM199" s="250">
        <v>2020</v>
      </c>
      <c r="AN199" s="250">
        <v>27</v>
      </c>
      <c r="AO199" s="250" t="s">
        <v>1927</v>
      </c>
      <c r="AP199" s="250"/>
      <c r="AQ199" s="250" t="s">
        <v>330</v>
      </c>
      <c r="AR199" s="250"/>
    </row>
    <row r="200" spans="1:44" ht="38.25">
      <c r="A200" s="152">
        <v>17</v>
      </c>
      <c r="B200" s="165" t="s">
        <v>1928</v>
      </c>
      <c r="C200" s="289">
        <v>1.35</v>
      </c>
      <c r="D200" s="289"/>
      <c r="E200" s="289">
        <v>1.35</v>
      </c>
      <c r="F200" s="289"/>
      <c r="G200" s="291">
        <v>0</v>
      </c>
      <c r="H200" s="291"/>
      <c r="I200" s="291">
        <f t="shared" si="3"/>
        <v>0</v>
      </c>
      <c r="J200" s="291"/>
      <c r="K200" s="291"/>
      <c r="L200" s="291">
        <v>1.35</v>
      </c>
      <c r="M200" s="291"/>
      <c r="N200" s="291"/>
      <c r="O200" s="291"/>
      <c r="P200" s="291"/>
      <c r="Q200" s="291"/>
      <c r="R200" s="291">
        <v>0</v>
      </c>
      <c r="S200" s="2175"/>
      <c r="T200" s="291"/>
      <c r="U200" s="291"/>
      <c r="V200" s="291"/>
      <c r="W200" s="2187"/>
      <c r="X200" s="2187"/>
      <c r="Y200" s="291"/>
      <c r="Z200" s="2187"/>
      <c r="AA200" s="291"/>
      <c r="AB200" s="291"/>
      <c r="AC200" s="291"/>
      <c r="AD200" s="2187"/>
      <c r="AE200" s="291"/>
      <c r="AF200" s="291"/>
      <c r="AG200" s="155" t="s">
        <v>1257</v>
      </c>
      <c r="AH200" s="173" t="s">
        <v>1929</v>
      </c>
      <c r="AI200" s="250" t="s">
        <v>41</v>
      </c>
      <c r="AJ200" s="250" t="s">
        <v>1904</v>
      </c>
      <c r="AK200" s="250" t="s">
        <v>1554</v>
      </c>
      <c r="AL200" s="250" t="s">
        <v>1165</v>
      </c>
      <c r="AM200" s="250">
        <v>2020</v>
      </c>
      <c r="AN200" s="250">
        <v>27</v>
      </c>
      <c r="AO200" s="250" t="s">
        <v>1930</v>
      </c>
      <c r="AP200" s="250"/>
      <c r="AQ200" s="250" t="s">
        <v>330</v>
      </c>
      <c r="AR200" s="250"/>
    </row>
    <row r="201" spans="1:44" ht="32.25" customHeight="1">
      <c r="A201" s="152">
        <v>18</v>
      </c>
      <c r="B201" s="165" t="s">
        <v>1931</v>
      </c>
      <c r="C201" s="289">
        <v>1.38</v>
      </c>
      <c r="D201" s="289"/>
      <c r="E201" s="289">
        <v>1.38</v>
      </c>
      <c r="F201" s="289"/>
      <c r="G201" s="291">
        <v>0.38</v>
      </c>
      <c r="H201" s="291">
        <v>0.38</v>
      </c>
      <c r="I201" s="291">
        <f t="shared" si="3"/>
        <v>0</v>
      </c>
      <c r="J201" s="291">
        <v>1</v>
      </c>
      <c r="K201" s="291"/>
      <c r="L201" s="291"/>
      <c r="M201" s="291"/>
      <c r="N201" s="291"/>
      <c r="O201" s="291"/>
      <c r="P201" s="291"/>
      <c r="Q201" s="291"/>
      <c r="R201" s="291">
        <v>0</v>
      </c>
      <c r="S201" s="2175"/>
      <c r="T201" s="291"/>
      <c r="U201" s="291"/>
      <c r="V201" s="291"/>
      <c r="W201" s="2187"/>
      <c r="X201" s="2187"/>
      <c r="Y201" s="291"/>
      <c r="Z201" s="2187"/>
      <c r="AA201" s="291"/>
      <c r="AB201" s="291"/>
      <c r="AC201" s="291"/>
      <c r="AD201" s="2187"/>
      <c r="AE201" s="291"/>
      <c r="AF201" s="291"/>
      <c r="AG201" s="155" t="s">
        <v>1257</v>
      </c>
      <c r="AH201" s="173" t="s">
        <v>1932</v>
      </c>
      <c r="AI201" s="250" t="s">
        <v>41</v>
      </c>
      <c r="AJ201" s="250" t="s">
        <v>1904</v>
      </c>
      <c r="AK201" s="250" t="s">
        <v>1554</v>
      </c>
      <c r="AL201" s="250" t="s">
        <v>1165</v>
      </c>
      <c r="AM201" s="250">
        <v>2020</v>
      </c>
      <c r="AN201" s="250">
        <v>27</v>
      </c>
      <c r="AO201" s="250" t="s">
        <v>1933</v>
      </c>
      <c r="AP201" s="250"/>
      <c r="AQ201" s="250" t="s">
        <v>330</v>
      </c>
      <c r="AR201" s="250"/>
    </row>
    <row r="202" spans="1:44" ht="30.75" customHeight="1">
      <c r="A202" s="152">
        <v>19</v>
      </c>
      <c r="B202" s="165" t="s">
        <v>1934</v>
      </c>
      <c r="C202" s="289">
        <v>5.54</v>
      </c>
      <c r="D202" s="289"/>
      <c r="E202" s="289">
        <v>5.54</v>
      </c>
      <c r="F202" s="289"/>
      <c r="G202" s="291">
        <v>4.5</v>
      </c>
      <c r="H202" s="291">
        <v>4.5</v>
      </c>
      <c r="I202" s="291">
        <f t="shared" si="3"/>
        <v>0</v>
      </c>
      <c r="J202" s="291">
        <v>0.4</v>
      </c>
      <c r="K202" s="291"/>
      <c r="L202" s="291">
        <v>0.64</v>
      </c>
      <c r="M202" s="291"/>
      <c r="N202" s="291"/>
      <c r="O202" s="291"/>
      <c r="P202" s="291"/>
      <c r="Q202" s="291"/>
      <c r="R202" s="291">
        <v>0</v>
      </c>
      <c r="S202" s="2175"/>
      <c r="T202" s="291"/>
      <c r="U202" s="291"/>
      <c r="V202" s="291"/>
      <c r="W202" s="2187"/>
      <c r="X202" s="2187"/>
      <c r="Y202" s="291"/>
      <c r="Z202" s="2187"/>
      <c r="AA202" s="291"/>
      <c r="AB202" s="291"/>
      <c r="AC202" s="291"/>
      <c r="AD202" s="2187"/>
      <c r="AE202" s="291"/>
      <c r="AF202" s="291"/>
      <c r="AG202" s="155" t="s">
        <v>1257</v>
      </c>
      <c r="AH202" s="173" t="s">
        <v>1932</v>
      </c>
      <c r="AI202" s="250" t="s">
        <v>41</v>
      </c>
      <c r="AJ202" s="250" t="s">
        <v>1904</v>
      </c>
      <c r="AK202" s="250" t="s">
        <v>1554</v>
      </c>
      <c r="AL202" s="250" t="s">
        <v>1165</v>
      </c>
      <c r="AM202" s="250">
        <v>2020</v>
      </c>
      <c r="AN202" s="250">
        <v>27</v>
      </c>
      <c r="AO202" s="250" t="s">
        <v>1935</v>
      </c>
      <c r="AP202" s="250" t="s">
        <v>1763</v>
      </c>
      <c r="AQ202" s="250" t="s">
        <v>1512</v>
      </c>
      <c r="AR202" s="250"/>
    </row>
    <row r="203" spans="1:44" ht="31.5" customHeight="1">
      <c r="A203" s="152">
        <v>20</v>
      </c>
      <c r="B203" s="165" t="s">
        <v>1936</v>
      </c>
      <c r="C203" s="289">
        <v>2.5</v>
      </c>
      <c r="D203" s="289"/>
      <c r="E203" s="289">
        <v>2.5</v>
      </c>
      <c r="F203" s="289"/>
      <c r="G203" s="291">
        <v>2.5</v>
      </c>
      <c r="H203" s="291">
        <v>2.5</v>
      </c>
      <c r="I203" s="291">
        <f t="shared" si="3"/>
        <v>0</v>
      </c>
      <c r="J203" s="291"/>
      <c r="K203" s="291"/>
      <c r="L203" s="291"/>
      <c r="M203" s="291"/>
      <c r="N203" s="291"/>
      <c r="O203" s="291"/>
      <c r="P203" s="291"/>
      <c r="Q203" s="291"/>
      <c r="R203" s="291">
        <v>0</v>
      </c>
      <c r="S203" s="2175"/>
      <c r="T203" s="291"/>
      <c r="U203" s="291"/>
      <c r="V203" s="291"/>
      <c r="W203" s="2187"/>
      <c r="X203" s="2187"/>
      <c r="Y203" s="291"/>
      <c r="Z203" s="2187"/>
      <c r="AA203" s="291"/>
      <c r="AB203" s="291"/>
      <c r="AC203" s="291"/>
      <c r="AD203" s="2187"/>
      <c r="AE203" s="291"/>
      <c r="AF203" s="291"/>
      <c r="AG203" s="155" t="s">
        <v>1257</v>
      </c>
      <c r="AH203" s="173" t="s">
        <v>1937</v>
      </c>
      <c r="AI203" s="250" t="s">
        <v>41</v>
      </c>
      <c r="AJ203" s="250" t="s">
        <v>1904</v>
      </c>
      <c r="AK203" s="250" t="s">
        <v>1554</v>
      </c>
      <c r="AL203" s="250" t="s">
        <v>1165</v>
      </c>
      <c r="AM203" s="250">
        <v>2020</v>
      </c>
      <c r="AN203" s="250">
        <v>27</v>
      </c>
      <c r="AO203" s="250" t="s">
        <v>1938</v>
      </c>
      <c r="AP203" s="250"/>
      <c r="AQ203" s="250" t="s">
        <v>330</v>
      </c>
      <c r="AR203" s="250"/>
    </row>
    <row r="204" spans="1:44" ht="89.25">
      <c r="A204" s="152">
        <v>21</v>
      </c>
      <c r="B204" s="165" t="s">
        <v>1939</v>
      </c>
      <c r="C204" s="289">
        <v>4.78</v>
      </c>
      <c r="D204" s="289"/>
      <c r="E204" s="289">
        <v>4.78</v>
      </c>
      <c r="F204" s="289"/>
      <c r="G204" s="291">
        <v>4.78</v>
      </c>
      <c r="H204" s="291">
        <v>4.78</v>
      </c>
      <c r="I204" s="291">
        <f t="shared" si="3"/>
        <v>0</v>
      </c>
      <c r="J204" s="291">
        <v>0</v>
      </c>
      <c r="K204" s="291">
        <v>0</v>
      </c>
      <c r="L204" s="291">
        <v>0</v>
      </c>
      <c r="M204" s="291">
        <v>0</v>
      </c>
      <c r="N204" s="291">
        <v>0</v>
      </c>
      <c r="O204" s="291">
        <v>0</v>
      </c>
      <c r="P204" s="291">
        <v>0</v>
      </c>
      <c r="Q204" s="291">
        <v>0</v>
      </c>
      <c r="R204" s="291">
        <v>0</v>
      </c>
      <c r="S204" s="2175">
        <v>0</v>
      </c>
      <c r="T204" s="291">
        <v>0</v>
      </c>
      <c r="U204" s="291">
        <v>0</v>
      </c>
      <c r="V204" s="291">
        <v>0</v>
      </c>
      <c r="W204" s="2187">
        <v>0</v>
      </c>
      <c r="X204" s="2187">
        <v>0</v>
      </c>
      <c r="Y204" s="291">
        <v>0</v>
      </c>
      <c r="Z204" s="2187">
        <v>0</v>
      </c>
      <c r="AA204" s="291">
        <v>0</v>
      </c>
      <c r="AB204" s="291">
        <v>0</v>
      </c>
      <c r="AC204" s="291">
        <v>0</v>
      </c>
      <c r="AD204" s="2187">
        <v>0</v>
      </c>
      <c r="AE204" s="291">
        <v>0</v>
      </c>
      <c r="AF204" s="291">
        <v>0</v>
      </c>
      <c r="AG204" s="155" t="s">
        <v>1940</v>
      </c>
      <c r="AH204" s="173" t="s">
        <v>1941</v>
      </c>
      <c r="AI204" s="250" t="s">
        <v>41</v>
      </c>
      <c r="AJ204" s="250" t="s">
        <v>1537</v>
      </c>
      <c r="AK204" s="250" t="s">
        <v>1554</v>
      </c>
      <c r="AL204" s="250">
        <v>2017</v>
      </c>
      <c r="AM204" s="250">
        <v>2020</v>
      </c>
      <c r="AN204" s="250">
        <v>27</v>
      </c>
      <c r="AO204" s="250" t="s">
        <v>1942</v>
      </c>
      <c r="AP204" s="250"/>
      <c r="AQ204" s="250" t="s">
        <v>330</v>
      </c>
      <c r="AR204" s="250"/>
    </row>
    <row r="205" spans="1:44" ht="25.5">
      <c r="A205" s="152">
        <v>22</v>
      </c>
      <c r="B205" s="165" t="s">
        <v>1943</v>
      </c>
      <c r="C205" s="289">
        <v>7.0000000000000007E-2</v>
      </c>
      <c r="D205" s="289"/>
      <c r="E205" s="289">
        <v>7.0000000000000007E-2</v>
      </c>
      <c r="F205" s="289"/>
      <c r="G205" s="291">
        <v>0</v>
      </c>
      <c r="H205" s="291"/>
      <c r="I205" s="291">
        <f t="shared" si="3"/>
        <v>0</v>
      </c>
      <c r="J205" s="291"/>
      <c r="K205" s="291"/>
      <c r="L205" s="291"/>
      <c r="M205" s="291"/>
      <c r="N205" s="291"/>
      <c r="O205" s="291"/>
      <c r="P205" s="291"/>
      <c r="Q205" s="291"/>
      <c r="R205" s="291">
        <v>0</v>
      </c>
      <c r="S205" s="2175"/>
      <c r="T205" s="291"/>
      <c r="U205" s="291">
        <v>7.0000000000000007E-2</v>
      </c>
      <c r="V205" s="291"/>
      <c r="W205" s="2187"/>
      <c r="X205" s="2187"/>
      <c r="Y205" s="291"/>
      <c r="Z205" s="2187"/>
      <c r="AA205" s="291"/>
      <c r="AB205" s="291"/>
      <c r="AC205" s="291"/>
      <c r="AD205" s="2187"/>
      <c r="AE205" s="291"/>
      <c r="AF205" s="291"/>
      <c r="AG205" s="155" t="s">
        <v>1259</v>
      </c>
      <c r="AH205" s="173" t="s">
        <v>1944</v>
      </c>
      <c r="AI205" s="250" t="s">
        <v>41</v>
      </c>
      <c r="AJ205" s="250" t="s">
        <v>1945</v>
      </c>
      <c r="AK205" s="250" t="s">
        <v>330</v>
      </c>
      <c r="AL205" s="250">
        <v>2018</v>
      </c>
      <c r="AM205" s="250">
        <v>2018</v>
      </c>
      <c r="AN205" s="250">
        <v>16</v>
      </c>
      <c r="AO205" s="250" t="s">
        <v>1511</v>
      </c>
      <c r="AP205" s="250"/>
      <c r="AQ205" s="250" t="s">
        <v>333</v>
      </c>
      <c r="AR205" s="250"/>
    </row>
    <row r="206" spans="1:44" ht="51">
      <c r="A206" s="152">
        <v>23</v>
      </c>
      <c r="B206" s="165" t="s">
        <v>1946</v>
      </c>
      <c r="C206" s="289">
        <v>97</v>
      </c>
      <c r="D206" s="289"/>
      <c r="E206" s="289">
        <v>97</v>
      </c>
      <c r="F206" s="289"/>
      <c r="G206" s="291">
        <v>84</v>
      </c>
      <c r="H206" s="291">
        <v>84</v>
      </c>
      <c r="I206" s="291">
        <f t="shared" si="3"/>
        <v>0</v>
      </c>
      <c r="J206" s="291">
        <v>1</v>
      </c>
      <c r="K206" s="291"/>
      <c r="L206" s="291">
        <v>7</v>
      </c>
      <c r="M206" s="291"/>
      <c r="N206" s="291"/>
      <c r="O206" s="291"/>
      <c r="P206" s="291"/>
      <c r="Q206" s="291"/>
      <c r="R206" s="291">
        <v>1</v>
      </c>
      <c r="S206" s="2175"/>
      <c r="T206" s="291"/>
      <c r="U206" s="291"/>
      <c r="V206" s="291"/>
      <c r="W206" s="2187"/>
      <c r="X206" s="2187"/>
      <c r="Y206" s="291"/>
      <c r="Z206" s="2187"/>
      <c r="AA206" s="291"/>
      <c r="AB206" s="291"/>
      <c r="AC206" s="291"/>
      <c r="AD206" s="2187"/>
      <c r="AE206" s="291">
        <v>3</v>
      </c>
      <c r="AF206" s="291">
        <v>1</v>
      </c>
      <c r="AG206" s="155" t="s">
        <v>1260</v>
      </c>
      <c r="AH206" s="173" t="s">
        <v>1947</v>
      </c>
      <c r="AI206" s="250" t="s">
        <v>41</v>
      </c>
      <c r="AJ206" s="181" t="s">
        <v>1948</v>
      </c>
      <c r="AK206" s="181" t="s">
        <v>330</v>
      </c>
      <c r="AL206" s="250">
        <v>2018</v>
      </c>
      <c r="AM206" s="250">
        <v>2018</v>
      </c>
      <c r="AN206" s="250">
        <v>16</v>
      </c>
      <c r="AO206" s="181" t="s">
        <v>1949</v>
      </c>
      <c r="AP206" s="181"/>
      <c r="AQ206" s="181" t="s">
        <v>1512</v>
      </c>
      <c r="AR206" s="181"/>
    </row>
    <row r="207" spans="1:44" ht="25.5">
      <c r="A207" s="152">
        <v>24</v>
      </c>
      <c r="B207" s="165" t="s">
        <v>1950</v>
      </c>
      <c r="C207" s="289">
        <v>0.4</v>
      </c>
      <c r="D207" s="289"/>
      <c r="E207" s="289">
        <v>0.4</v>
      </c>
      <c r="F207" s="289"/>
      <c r="G207" s="291">
        <v>0.4</v>
      </c>
      <c r="H207" s="291">
        <v>0.4</v>
      </c>
      <c r="I207" s="291">
        <f t="shared" si="3"/>
        <v>0</v>
      </c>
      <c r="J207" s="291"/>
      <c r="K207" s="291"/>
      <c r="L207" s="291"/>
      <c r="M207" s="291"/>
      <c r="N207" s="291"/>
      <c r="O207" s="291"/>
      <c r="P207" s="291"/>
      <c r="Q207" s="291"/>
      <c r="R207" s="291">
        <v>0</v>
      </c>
      <c r="S207" s="2175"/>
      <c r="T207" s="291"/>
      <c r="U207" s="291"/>
      <c r="V207" s="291"/>
      <c r="W207" s="2187"/>
      <c r="X207" s="2187"/>
      <c r="Y207" s="291"/>
      <c r="Z207" s="2187"/>
      <c r="AA207" s="291"/>
      <c r="AB207" s="291"/>
      <c r="AC207" s="291"/>
      <c r="AD207" s="2187"/>
      <c r="AE207" s="291"/>
      <c r="AF207" s="291"/>
      <c r="AG207" s="155" t="s">
        <v>1260</v>
      </c>
      <c r="AH207" s="173" t="s">
        <v>1951</v>
      </c>
      <c r="AI207" s="250" t="s">
        <v>41</v>
      </c>
      <c r="AJ207" s="250" t="s">
        <v>1563</v>
      </c>
      <c r="AK207" s="181" t="s">
        <v>330</v>
      </c>
      <c r="AL207" s="250">
        <v>2018</v>
      </c>
      <c r="AM207" s="250">
        <v>2018</v>
      </c>
      <c r="AN207" s="250">
        <v>5</v>
      </c>
      <c r="AO207" s="250" t="s">
        <v>1952</v>
      </c>
      <c r="AP207" s="250"/>
      <c r="AQ207" s="250" t="s">
        <v>1507</v>
      </c>
      <c r="AR207" s="250"/>
    </row>
    <row r="208" spans="1:44" ht="43.5" customHeight="1">
      <c r="A208" s="152">
        <v>25</v>
      </c>
      <c r="B208" s="165" t="s">
        <v>1953</v>
      </c>
      <c r="C208" s="289">
        <v>0.08</v>
      </c>
      <c r="D208" s="289"/>
      <c r="E208" s="289">
        <v>0.08</v>
      </c>
      <c r="F208" s="289"/>
      <c r="G208" s="291">
        <v>0</v>
      </c>
      <c r="H208" s="291"/>
      <c r="I208" s="291">
        <f t="shared" si="3"/>
        <v>0</v>
      </c>
      <c r="J208" s="291"/>
      <c r="K208" s="291"/>
      <c r="L208" s="291">
        <v>0.03</v>
      </c>
      <c r="M208" s="291"/>
      <c r="N208" s="291"/>
      <c r="O208" s="291"/>
      <c r="P208" s="291"/>
      <c r="Q208" s="291"/>
      <c r="R208" s="291">
        <v>0</v>
      </c>
      <c r="S208" s="2175"/>
      <c r="T208" s="291"/>
      <c r="U208" s="291"/>
      <c r="V208" s="291"/>
      <c r="W208" s="2187"/>
      <c r="X208" s="2187"/>
      <c r="Y208" s="291"/>
      <c r="Z208" s="2187"/>
      <c r="AA208" s="291"/>
      <c r="AB208" s="291"/>
      <c r="AC208" s="291"/>
      <c r="AD208" s="2187"/>
      <c r="AE208" s="291"/>
      <c r="AF208" s="291">
        <v>0.05</v>
      </c>
      <c r="AG208" s="155" t="s">
        <v>1260</v>
      </c>
      <c r="AH208" s="173" t="s">
        <v>1954</v>
      </c>
      <c r="AI208" s="250" t="s">
        <v>41</v>
      </c>
      <c r="AJ208" s="250" t="s">
        <v>1563</v>
      </c>
      <c r="AK208" s="181" t="s">
        <v>330</v>
      </c>
      <c r="AL208" s="250">
        <v>2019</v>
      </c>
      <c r="AM208" s="250">
        <v>2019</v>
      </c>
      <c r="AN208" s="250">
        <v>28</v>
      </c>
      <c r="AO208" s="250" t="s">
        <v>1955</v>
      </c>
      <c r="AP208" s="250"/>
      <c r="AQ208" s="250" t="s">
        <v>330</v>
      </c>
      <c r="AR208" s="250"/>
    </row>
    <row r="209" spans="1:44" s="157" customFormat="1" ht="31.5" customHeight="1">
      <c r="A209" s="152">
        <v>26</v>
      </c>
      <c r="B209" s="165" t="s">
        <v>1956</v>
      </c>
      <c r="C209" s="289">
        <v>0.1</v>
      </c>
      <c r="D209" s="289"/>
      <c r="E209" s="289">
        <v>0.1</v>
      </c>
      <c r="F209" s="289"/>
      <c r="G209" s="291">
        <v>0</v>
      </c>
      <c r="H209" s="291"/>
      <c r="I209" s="291">
        <f t="shared" si="3"/>
        <v>0</v>
      </c>
      <c r="J209" s="291"/>
      <c r="K209" s="291"/>
      <c r="L209" s="291"/>
      <c r="M209" s="291"/>
      <c r="N209" s="291"/>
      <c r="O209" s="291"/>
      <c r="P209" s="291"/>
      <c r="Q209" s="291"/>
      <c r="R209" s="291">
        <v>0</v>
      </c>
      <c r="S209" s="2175"/>
      <c r="T209" s="291"/>
      <c r="U209" s="291">
        <v>0.1</v>
      </c>
      <c r="V209" s="291"/>
      <c r="W209" s="2187"/>
      <c r="X209" s="2187"/>
      <c r="Y209" s="291"/>
      <c r="Z209" s="2187"/>
      <c r="AA209" s="291"/>
      <c r="AB209" s="291"/>
      <c r="AC209" s="291"/>
      <c r="AD209" s="2187"/>
      <c r="AE209" s="291"/>
      <c r="AF209" s="291"/>
      <c r="AG209" s="155" t="s">
        <v>1260</v>
      </c>
      <c r="AH209" s="173"/>
      <c r="AI209" s="250" t="s">
        <v>41</v>
      </c>
      <c r="AJ209" s="250" t="s">
        <v>1957</v>
      </c>
      <c r="AK209" s="181" t="s">
        <v>330</v>
      </c>
      <c r="AL209" s="250">
        <v>2019</v>
      </c>
      <c r="AM209" s="250">
        <v>2019</v>
      </c>
      <c r="AN209" s="250">
        <v>28</v>
      </c>
      <c r="AO209" s="250" t="s">
        <v>1958</v>
      </c>
      <c r="AP209" s="250"/>
      <c r="AQ209" s="250" t="s">
        <v>330</v>
      </c>
      <c r="AR209" s="250"/>
    </row>
    <row r="210" spans="1:44" ht="22.5" customHeight="1">
      <c r="A210" s="152">
        <v>27</v>
      </c>
      <c r="B210" s="93" t="s">
        <v>1959</v>
      </c>
      <c r="C210" s="291">
        <v>0.56999999999999995</v>
      </c>
      <c r="D210" s="286"/>
      <c r="E210" s="291">
        <v>0.56999999999999995</v>
      </c>
      <c r="F210" s="291"/>
      <c r="G210" s="286"/>
      <c r="H210" s="286"/>
      <c r="I210" s="286"/>
      <c r="J210" s="291">
        <v>0.56999999999999995</v>
      </c>
      <c r="K210" s="286"/>
      <c r="L210" s="286"/>
      <c r="M210" s="286"/>
      <c r="N210" s="286"/>
      <c r="O210" s="286"/>
      <c r="P210" s="286"/>
      <c r="Q210" s="286"/>
      <c r="R210" s="286"/>
      <c r="S210" s="2177"/>
      <c r="T210" s="286"/>
      <c r="U210" s="286"/>
      <c r="V210" s="286"/>
      <c r="W210" s="2189"/>
      <c r="X210" s="2189"/>
      <c r="Y210" s="286"/>
      <c r="Z210" s="2189"/>
      <c r="AA210" s="286"/>
      <c r="AB210" s="286"/>
      <c r="AC210" s="286"/>
      <c r="AD210" s="2189"/>
      <c r="AE210" s="286"/>
      <c r="AF210" s="286"/>
      <c r="AG210" s="250" t="s">
        <v>1260</v>
      </c>
      <c r="AH210" s="176"/>
      <c r="AI210" s="176" t="s">
        <v>41</v>
      </c>
      <c r="AJ210" s="176" t="s">
        <v>1563</v>
      </c>
      <c r="AK210" s="181" t="s">
        <v>330</v>
      </c>
      <c r="AL210" s="176" t="s">
        <v>1541</v>
      </c>
      <c r="AM210" s="176" t="s">
        <v>1541</v>
      </c>
      <c r="AN210" s="177">
        <v>7</v>
      </c>
      <c r="AO210" s="176" t="s">
        <v>1960</v>
      </c>
      <c r="AP210" s="176"/>
      <c r="AQ210" s="250" t="s">
        <v>330</v>
      </c>
      <c r="AR210" s="176"/>
    </row>
    <row r="211" spans="1:44" ht="30.75" customHeight="1">
      <c r="A211" s="152">
        <v>28</v>
      </c>
      <c r="B211" s="165" t="s">
        <v>1036</v>
      </c>
      <c r="C211" s="289">
        <v>0.02</v>
      </c>
      <c r="D211" s="289"/>
      <c r="E211" s="289">
        <v>0.02</v>
      </c>
      <c r="F211" s="289"/>
      <c r="G211" s="291">
        <v>0</v>
      </c>
      <c r="H211" s="291"/>
      <c r="I211" s="291">
        <f t="shared" si="3"/>
        <v>0</v>
      </c>
      <c r="J211" s="291"/>
      <c r="K211" s="291">
        <v>0.02</v>
      </c>
      <c r="L211" s="291"/>
      <c r="M211" s="291"/>
      <c r="N211" s="291"/>
      <c r="O211" s="291"/>
      <c r="P211" s="291"/>
      <c r="Q211" s="291"/>
      <c r="R211" s="291">
        <v>0</v>
      </c>
      <c r="S211" s="2175"/>
      <c r="T211" s="291"/>
      <c r="U211" s="291"/>
      <c r="V211" s="291"/>
      <c r="W211" s="2187"/>
      <c r="X211" s="2187"/>
      <c r="Y211" s="291"/>
      <c r="Z211" s="2187"/>
      <c r="AA211" s="291"/>
      <c r="AB211" s="291"/>
      <c r="AC211" s="291"/>
      <c r="AD211" s="2187"/>
      <c r="AE211" s="291"/>
      <c r="AF211" s="291"/>
      <c r="AG211" s="155" t="s">
        <v>1261</v>
      </c>
      <c r="AH211" s="173" t="s">
        <v>1961</v>
      </c>
      <c r="AI211" s="250" t="s">
        <v>41</v>
      </c>
      <c r="AJ211" s="250" t="s">
        <v>1962</v>
      </c>
      <c r="AK211" s="250" t="s">
        <v>1554</v>
      </c>
      <c r="AL211" s="250" t="s">
        <v>1165</v>
      </c>
      <c r="AM211" s="250">
        <v>2020</v>
      </c>
      <c r="AN211" s="250">
        <v>27</v>
      </c>
      <c r="AO211" s="250" t="s">
        <v>1963</v>
      </c>
      <c r="AP211" s="250"/>
      <c r="AQ211" s="250" t="s">
        <v>330</v>
      </c>
      <c r="AR211" s="250"/>
    </row>
    <row r="212" spans="1:44" s="157" customFormat="1" ht="25.5">
      <c r="A212" s="152">
        <v>29</v>
      </c>
      <c r="B212" s="165" t="s">
        <v>1964</v>
      </c>
      <c r="C212" s="289">
        <v>7.0000000000000007E-2</v>
      </c>
      <c r="D212" s="289"/>
      <c r="E212" s="289">
        <v>7.0000000000000007E-2</v>
      </c>
      <c r="F212" s="289"/>
      <c r="G212" s="291">
        <v>0</v>
      </c>
      <c r="H212" s="291"/>
      <c r="I212" s="291">
        <f t="shared" si="3"/>
        <v>0</v>
      </c>
      <c r="J212" s="291">
        <v>7.0000000000000007E-2</v>
      </c>
      <c r="K212" s="291"/>
      <c r="L212" s="291"/>
      <c r="M212" s="291"/>
      <c r="N212" s="291"/>
      <c r="O212" s="291"/>
      <c r="P212" s="291"/>
      <c r="Q212" s="291"/>
      <c r="R212" s="291">
        <v>0</v>
      </c>
      <c r="S212" s="2175"/>
      <c r="T212" s="291"/>
      <c r="U212" s="291"/>
      <c r="V212" s="291"/>
      <c r="W212" s="2187"/>
      <c r="X212" s="2187"/>
      <c r="Y212" s="291"/>
      <c r="Z212" s="2187"/>
      <c r="AA212" s="291"/>
      <c r="AB212" s="291"/>
      <c r="AC212" s="291"/>
      <c r="AD212" s="2187"/>
      <c r="AE212" s="291"/>
      <c r="AF212" s="291"/>
      <c r="AG212" s="155" t="s">
        <v>203</v>
      </c>
      <c r="AH212" s="173" t="s">
        <v>1965</v>
      </c>
      <c r="AI212" s="250" t="s">
        <v>41</v>
      </c>
      <c r="AJ212" s="250" t="s">
        <v>1966</v>
      </c>
      <c r="AK212" s="250" t="s">
        <v>1554</v>
      </c>
      <c r="AL212" s="250">
        <v>2017</v>
      </c>
      <c r="AM212" s="250">
        <v>2020</v>
      </c>
      <c r="AN212" s="250">
        <v>27</v>
      </c>
      <c r="AO212" s="250" t="s">
        <v>1967</v>
      </c>
      <c r="AP212" s="250"/>
      <c r="AQ212" s="250" t="s">
        <v>330</v>
      </c>
      <c r="AR212" s="250"/>
    </row>
    <row r="213" spans="1:44" ht="25.5">
      <c r="A213" s="152">
        <v>30</v>
      </c>
      <c r="B213" s="165" t="s">
        <v>1968</v>
      </c>
      <c r="C213" s="289">
        <v>0.08</v>
      </c>
      <c r="D213" s="289"/>
      <c r="E213" s="289">
        <v>0.08</v>
      </c>
      <c r="F213" s="289"/>
      <c r="G213" s="291">
        <v>0</v>
      </c>
      <c r="H213" s="291"/>
      <c r="I213" s="291">
        <f t="shared" si="3"/>
        <v>0</v>
      </c>
      <c r="J213" s="291"/>
      <c r="K213" s="291"/>
      <c r="L213" s="291"/>
      <c r="M213" s="291"/>
      <c r="N213" s="291"/>
      <c r="O213" s="291"/>
      <c r="P213" s="291"/>
      <c r="Q213" s="291"/>
      <c r="R213" s="291">
        <v>0</v>
      </c>
      <c r="S213" s="2175"/>
      <c r="T213" s="291"/>
      <c r="U213" s="291"/>
      <c r="V213" s="291"/>
      <c r="W213" s="2187"/>
      <c r="X213" s="2187"/>
      <c r="Y213" s="291"/>
      <c r="Z213" s="2187"/>
      <c r="AA213" s="291"/>
      <c r="AB213" s="291"/>
      <c r="AC213" s="291"/>
      <c r="AD213" s="2187"/>
      <c r="AE213" s="291"/>
      <c r="AF213" s="291">
        <v>0.08</v>
      </c>
      <c r="AG213" s="155" t="s">
        <v>203</v>
      </c>
      <c r="AH213" s="173" t="s">
        <v>1969</v>
      </c>
      <c r="AI213" s="250" t="s">
        <v>41</v>
      </c>
      <c r="AJ213" s="250" t="s">
        <v>1966</v>
      </c>
      <c r="AK213" s="250" t="s">
        <v>330</v>
      </c>
      <c r="AL213" s="250">
        <v>2019</v>
      </c>
      <c r="AM213" s="250">
        <v>2019</v>
      </c>
      <c r="AN213" s="250">
        <v>28</v>
      </c>
      <c r="AO213" s="250" t="s">
        <v>1970</v>
      </c>
      <c r="AP213" s="250"/>
      <c r="AQ213" s="250" t="s">
        <v>333</v>
      </c>
      <c r="AR213" s="250"/>
    </row>
    <row r="214" spans="1:44" ht="25.5">
      <c r="A214" s="152">
        <v>31</v>
      </c>
      <c r="B214" s="165" t="s">
        <v>1971</v>
      </c>
      <c r="C214" s="289">
        <v>0.03</v>
      </c>
      <c r="D214" s="289"/>
      <c r="E214" s="289">
        <v>0.03</v>
      </c>
      <c r="F214" s="289"/>
      <c r="G214" s="291">
        <v>0</v>
      </c>
      <c r="H214" s="291"/>
      <c r="I214" s="291">
        <f t="shared" si="3"/>
        <v>0</v>
      </c>
      <c r="J214" s="291">
        <v>0.03</v>
      </c>
      <c r="K214" s="291"/>
      <c r="L214" s="291"/>
      <c r="M214" s="291"/>
      <c r="N214" s="291"/>
      <c r="O214" s="291"/>
      <c r="P214" s="291"/>
      <c r="Q214" s="291"/>
      <c r="R214" s="291">
        <v>0</v>
      </c>
      <c r="S214" s="2175"/>
      <c r="T214" s="291"/>
      <c r="U214" s="291"/>
      <c r="V214" s="291"/>
      <c r="W214" s="2187"/>
      <c r="X214" s="2187"/>
      <c r="Y214" s="291"/>
      <c r="Z214" s="2187"/>
      <c r="AA214" s="291"/>
      <c r="AB214" s="291"/>
      <c r="AC214" s="291"/>
      <c r="AD214" s="2187"/>
      <c r="AE214" s="291"/>
      <c r="AF214" s="291"/>
      <c r="AG214" s="155" t="s">
        <v>203</v>
      </c>
      <c r="AH214" s="173" t="s">
        <v>1972</v>
      </c>
      <c r="AI214" s="250" t="s">
        <v>41</v>
      </c>
      <c r="AJ214" s="250" t="s">
        <v>1847</v>
      </c>
      <c r="AK214" s="250" t="s">
        <v>1973</v>
      </c>
      <c r="AL214" s="250">
        <v>2019</v>
      </c>
      <c r="AM214" s="250">
        <v>2020</v>
      </c>
      <c r="AN214" s="250">
        <v>28</v>
      </c>
      <c r="AO214" s="250" t="s">
        <v>1974</v>
      </c>
      <c r="AP214" s="250"/>
      <c r="AQ214" s="250" t="s">
        <v>1512</v>
      </c>
      <c r="AR214" s="250"/>
    </row>
    <row r="215" spans="1:44" ht="38.25">
      <c r="A215" s="152">
        <v>32</v>
      </c>
      <c r="B215" s="165" t="s">
        <v>1975</v>
      </c>
      <c r="C215" s="289">
        <v>0.01</v>
      </c>
      <c r="D215" s="289"/>
      <c r="E215" s="289">
        <v>0.01</v>
      </c>
      <c r="F215" s="289"/>
      <c r="G215" s="291">
        <v>0</v>
      </c>
      <c r="H215" s="291"/>
      <c r="I215" s="291">
        <f t="shared" si="3"/>
        <v>0</v>
      </c>
      <c r="J215" s="291">
        <v>0.01</v>
      </c>
      <c r="K215" s="291"/>
      <c r="L215" s="291"/>
      <c r="M215" s="291"/>
      <c r="N215" s="291"/>
      <c r="O215" s="291"/>
      <c r="P215" s="291"/>
      <c r="Q215" s="291"/>
      <c r="R215" s="291">
        <v>0</v>
      </c>
      <c r="S215" s="2175"/>
      <c r="T215" s="291"/>
      <c r="U215" s="291"/>
      <c r="V215" s="291"/>
      <c r="W215" s="2187"/>
      <c r="X215" s="2187"/>
      <c r="Y215" s="291"/>
      <c r="Z215" s="2187"/>
      <c r="AA215" s="291"/>
      <c r="AB215" s="291"/>
      <c r="AC215" s="291"/>
      <c r="AD215" s="2187"/>
      <c r="AE215" s="291"/>
      <c r="AF215" s="291"/>
      <c r="AG215" s="155" t="s">
        <v>203</v>
      </c>
      <c r="AH215" s="173" t="s">
        <v>1972</v>
      </c>
      <c r="AI215" s="250" t="s">
        <v>41</v>
      </c>
      <c r="AJ215" s="250" t="s">
        <v>1976</v>
      </c>
      <c r="AK215" s="250" t="s">
        <v>1973</v>
      </c>
      <c r="AL215" s="250">
        <v>2019</v>
      </c>
      <c r="AM215" s="250">
        <v>2020</v>
      </c>
      <c r="AN215" s="250">
        <v>28</v>
      </c>
      <c r="AO215" s="250" t="s">
        <v>1977</v>
      </c>
      <c r="AP215" s="250"/>
      <c r="AQ215" s="250" t="s">
        <v>1512</v>
      </c>
      <c r="AR215" s="250"/>
    </row>
    <row r="216" spans="1:44" ht="38.25">
      <c r="A216" s="152">
        <v>33</v>
      </c>
      <c r="B216" s="165" t="s">
        <v>1978</v>
      </c>
      <c r="C216" s="289">
        <v>0.48</v>
      </c>
      <c r="D216" s="289"/>
      <c r="E216" s="289">
        <v>0.48</v>
      </c>
      <c r="F216" s="289"/>
      <c r="G216" s="291">
        <v>0</v>
      </c>
      <c r="H216" s="291"/>
      <c r="I216" s="291">
        <f t="shared" si="3"/>
        <v>0</v>
      </c>
      <c r="J216" s="291">
        <v>0.48</v>
      </c>
      <c r="K216" s="291"/>
      <c r="L216" s="291"/>
      <c r="M216" s="291"/>
      <c r="N216" s="291"/>
      <c r="O216" s="291"/>
      <c r="P216" s="291"/>
      <c r="Q216" s="291"/>
      <c r="R216" s="291">
        <v>0</v>
      </c>
      <c r="S216" s="2175"/>
      <c r="T216" s="291"/>
      <c r="U216" s="291"/>
      <c r="V216" s="291"/>
      <c r="W216" s="2187"/>
      <c r="X216" s="2187"/>
      <c r="Y216" s="291"/>
      <c r="Z216" s="2187"/>
      <c r="AA216" s="291"/>
      <c r="AB216" s="291"/>
      <c r="AC216" s="291"/>
      <c r="AD216" s="2187"/>
      <c r="AE216" s="291"/>
      <c r="AF216" s="291"/>
      <c r="AG216" s="155" t="s">
        <v>203</v>
      </c>
      <c r="AH216" s="173" t="s">
        <v>1979</v>
      </c>
      <c r="AI216" s="250" t="s">
        <v>41</v>
      </c>
      <c r="AJ216" s="250" t="s">
        <v>1966</v>
      </c>
      <c r="AK216" s="250" t="s">
        <v>1554</v>
      </c>
      <c r="AL216" s="250" t="s">
        <v>1165</v>
      </c>
      <c r="AM216" s="250">
        <v>2020</v>
      </c>
      <c r="AN216" s="250">
        <v>27</v>
      </c>
      <c r="AO216" s="250" t="s">
        <v>1980</v>
      </c>
      <c r="AP216" s="250"/>
      <c r="AQ216" s="250" t="s">
        <v>330</v>
      </c>
      <c r="AR216" s="250"/>
    </row>
    <row r="217" spans="1:44" ht="38.25">
      <c r="A217" s="152">
        <v>34</v>
      </c>
      <c r="B217" s="165" t="s">
        <v>1981</v>
      </c>
      <c r="C217" s="290">
        <v>13.06</v>
      </c>
      <c r="D217" s="290">
        <f>C217-E217</f>
        <v>12.98</v>
      </c>
      <c r="E217" s="289">
        <v>0.08</v>
      </c>
      <c r="F217" s="289"/>
      <c r="G217" s="291">
        <v>0</v>
      </c>
      <c r="H217" s="291"/>
      <c r="I217" s="291">
        <f t="shared" si="3"/>
        <v>0</v>
      </c>
      <c r="J217" s="291"/>
      <c r="K217" s="291"/>
      <c r="L217" s="291"/>
      <c r="M217" s="291"/>
      <c r="N217" s="291"/>
      <c r="O217" s="291"/>
      <c r="P217" s="291">
        <v>0.16</v>
      </c>
      <c r="Q217" s="291"/>
      <c r="R217" s="286"/>
      <c r="S217" s="2175"/>
      <c r="T217" s="291"/>
      <c r="U217" s="291"/>
      <c r="V217" s="291"/>
      <c r="W217" s="2187"/>
      <c r="X217" s="2187"/>
      <c r="Y217" s="291"/>
      <c r="Z217" s="2187"/>
      <c r="AA217" s="291"/>
      <c r="AB217" s="291"/>
      <c r="AC217" s="291"/>
      <c r="AD217" s="2187"/>
      <c r="AE217" s="291">
        <v>0.02</v>
      </c>
      <c r="AF217" s="291"/>
      <c r="AG217" s="155" t="s">
        <v>1263</v>
      </c>
      <c r="AH217" s="173" t="s">
        <v>1982</v>
      </c>
      <c r="AI217" s="250" t="s">
        <v>41</v>
      </c>
      <c r="AJ217" s="250" t="s">
        <v>1537</v>
      </c>
      <c r="AK217" s="250" t="s">
        <v>1554</v>
      </c>
      <c r="AL217" s="250">
        <v>2017</v>
      </c>
      <c r="AM217" s="250">
        <v>2020</v>
      </c>
      <c r="AN217" s="250">
        <v>27</v>
      </c>
      <c r="AO217" s="250" t="s">
        <v>1983</v>
      </c>
      <c r="AP217" s="250"/>
      <c r="AQ217" s="250" t="s">
        <v>330</v>
      </c>
      <c r="AR217" s="250"/>
    </row>
    <row r="218" spans="1:44" ht="38.25">
      <c r="A218" s="152">
        <v>35</v>
      </c>
      <c r="B218" s="165" t="s">
        <v>1984</v>
      </c>
      <c r="C218" s="290">
        <v>13.88</v>
      </c>
      <c r="D218" s="290">
        <f>C218-E218</f>
        <v>13.25</v>
      </c>
      <c r="E218" s="289">
        <v>0.63</v>
      </c>
      <c r="F218" s="289"/>
      <c r="G218" s="291">
        <v>0</v>
      </c>
      <c r="H218" s="291"/>
      <c r="I218" s="291">
        <f t="shared" si="3"/>
        <v>0</v>
      </c>
      <c r="J218" s="291">
        <v>2</v>
      </c>
      <c r="K218" s="291"/>
      <c r="L218" s="291"/>
      <c r="M218" s="291"/>
      <c r="N218" s="291"/>
      <c r="O218" s="291"/>
      <c r="P218" s="291"/>
      <c r="Q218" s="291"/>
      <c r="R218" s="291">
        <v>0</v>
      </c>
      <c r="S218" s="2175"/>
      <c r="T218" s="291"/>
      <c r="U218" s="291"/>
      <c r="V218" s="291"/>
      <c r="W218" s="2187"/>
      <c r="X218" s="2187"/>
      <c r="Y218" s="291"/>
      <c r="Z218" s="2187"/>
      <c r="AA218" s="291"/>
      <c r="AB218" s="291"/>
      <c r="AC218" s="291"/>
      <c r="AD218" s="2187"/>
      <c r="AE218" s="291"/>
      <c r="AF218" s="291"/>
      <c r="AG218" s="155" t="s">
        <v>1263</v>
      </c>
      <c r="AH218" s="173" t="s">
        <v>1985</v>
      </c>
      <c r="AI218" s="250" t="s">
        <v>41</v>
      </c>
      <c r="AJ218" s="250" t="s">
        <v>1537</v>
      </c>
      <c r="AK218" s="250" t="s">
        <v>1554</v>
      </c>
      <c r="AL218" s="250">
        <v>2017</v>
      </c>
      <c r="AM218" s="250">
        <v>2020</v>
      </c>
      <c r="AN218" s="250">
        <v>27</v>
      </c>
      <c r="AO218" s="250" t="s">
        <v>1986</v>
      </c>
      <c r="AP218" s="250"/>
      <c r="AQ218" s="250" t="s">
        <v>330</v>
      </c>
      <c r="AR218" s="250"/>
    </row>
    <row r="219" spans="1:44" ht="51">
      <c r="A219" s="152">
        <v>36</v>
      </c>
      <c r="B219" s="165" t="s">
        <v>1987</v>
      </c>
      <c r="C219" s="289">
        <v>0.3</v>
      </c>
      <c r="D219" s="289">
        <v>0.1</v>
      </c>
      <c r="E219" s="289">
        <v>0.2</v>
      </c>
      <c r="F219" s="289"/>
      <c r="G219" s="291">
        <v>0.05</v>
      </c>
      <c r="H219" s="291">
        <v>0.05</v>
      </c>
      <c r="I219" s="291">
        <f t="shared" si="3"/>
        <v>0</v>
      </c>
      <c r="J219" s="291">
        <v>0.1</v>
      </c>
      <c r="K219" s="291"/>
      <c r="L219" s="291"/>
      <c r="M219" s="291"/>
      <c r="N219" s="291"/>
      <c r="O219" s="291"/>
      <c r="P219" s="291"/>
      <c r="Q219" s="291"/>
      <c r="R219" s="291">
        <v>0</v>
      </c>
      <c r="S219" s="2175"/>
      <c r="T219" s="291"/>
      <c r="U219" s="291"/>
      <c r="V219" s="291"/>
      <c r="W219" s="2187"/>
      <c r="X219" s="2187"/>
      <c r="Y219" s="291">
        <v>0.15</v>
      </c>
      <c r="Z219" s="2187"/>
      <c r="AA219" s="291"/>
      <c r="AB219" s="291"/>
      <c r="AC219" s="291"/>
      <c r="AD219" s="2187"/>
      <c r="AE219" s="291"/>
      <c r="AF219" s="291"/>
      <c r="AG219" s="155" t="s">
        <v>1263</v>
      </c>
      <c r="AH219" s="173" t="s">
        <v>1988</v>
      </c>
      <c r="AI219" s="250" t="s">
        <v>41</v>
      </c>
      <c r="AJ219" s="250" t="s">
        <v>1989</v>
      </c>
      <c r="AK219" s="250" t="s">
        <v>1761</v>
      </c>
      <c r="AL219" s="250">
        <v>2018</v>
      </c>
      <c r="AM219" s="250">
        <v>2020</v>
      </c>
      <c r="AN219" s="250">
        <v>16</v>
      </c>
      <c r="AO219" s="250" t="s">
        <v>1990</v>
      </c>
      <c r="AP219" s="250"/>
      <c r="AQ219" s="250" t="s">
        <v>330</v>
      </c>
      <c r="AR219" s="250"/>
    </row>
    <row r="220" spans="1:44" ht="38.25">
      <c r="A220" s="152">
        <v>37</v>
      </c>
      <c r="B220" s="165" t="s">
        <v>1991</v>
      </c>
      <c r="C220" s="289">
        <v>0.25</v>
      </c>
      <c r="D220" s="289"/>
      <c r="E220" s="289">
        <v>0.25</v>
      </c>
      <c r="F220" s="289"/>
      <c r="G220" s="291">
        <v>0</v>
      </c>
      <c r="H220" s="291"/>
      <c r="I220" s="291">
        <f t="shared" si="3"/>
        <v>0</v>
      </c>
      <c r="J220" s="291">
        <v>0.25</v>
      </c>
      <c r="K220" s="291"/>
      <c r="L220" s="291"/>
      <c r="M220" s="291"/>
      <c r="N220" s="291"/>
      <c r="O220" s="291"/>
      <c r="P220" s="291"/>
      <c r="Q220" s="291"/>
      <c r="R220" s="291">
        <v>0</v>
      </c>
      <c r="S220" s="2175"/>
      <c r="T220" s="291"/>
      <c r="U220" s="291"/>
      <c r="V220" s="291"/>
      <c r="W220" s="2187"/>
      <c r="X220" s="2187"/>
      <c r="Y220" s="291"/>
      <c r="Z220" s="2187"/>
      <c r="AA220" s="291"/>
      <c r="AB220" s="291"/>
      <c r="AC220" s="291"/>
      <c r="AD220" s="2187"/>
      <c r="AE220" s="291"/>
      <c r="AF220" s="291"/>
      <c r="AG220" s="155" t="s">
        <v>1263</v>
      </c>
      <c r="AH220" s="173" t="s">
        <v>1992</v>
      </c>
      <c r="AI220" s="250" t="s">
        <v>41</v>
      </c>
      <c r="AJ220" s="250" t="s">
        <v>1622</v>
      </c>
      <c r="AK220" s="250" t="s">
        <v>1554</v>
      </c>
      <c r="AL220" s="250" t="s">
        <v>1165</v>
      </c>
      <c r="AM220" s="250">
        <v>2020</v>
      </c>
      <c r="AN220" s="250">
        <v>27</v>
      </c>
      <c r="AO220" s="250" t="s">
        <v>1993</v>
      </c>
      <c r="AP220" s="250"/>
      <c r="AQ220" s="250" t="s">
        <v>1679</v>
      </c>
      <c r="AR220" s="250"/>
    </row>
    <row r="221" spans="1:44" ht="26.25" customHeight="1">
      <c r="A221" s="152">
        <v>38</v>
      </c>
      <c r="B221" s="165" t="s">
        <v>1994</v>
      </c>
      <c r="C221" s="289">
        <v>0.23</v>
      </c>
      <c r="D221" s="289"/>
      <c r="E221" s="289">
        <v>0.23</v>
      </c>
      <c r="F221" s="289"/>
      <c r="G221" s="291">
        <v>0</v>
      </c>
      <c r="H221" s="291"/>
      <c r="I221" s="291">
        <f t="shared" si="3"/>
        <v>0</v>
      </c>
      <c r="J221" s="291"/>
      <c r="K221" s="291">
        <v>0.01</v>
      </c>
      <c r="L221" s="291"/>
      <c r="M221" s="291"/>
      <c r="N221" s="291"/>
      <c r="O221" s="291"/>
      <c r="P221" s="291">
        <v>7.0000000000000007E-2</v>
      </c>
      <c r="Q221" s="291"/>
      <c r="R221" s="291">
        <v>0.09</v>
      </c>
      <c r="S221" s="2175"/>
      <c r="T221" s="291"/>
      <c r="U221" s="291">
        <v>0.04</v>
      </c>
      <c r="V221" s="291"/>
      <c r="W221" s="2187"/>
      <c r="X221" s="2187"/>
      <c r="Y221" s="291"/>
      <c r="Z221" s="2187"/>
      <c r="AA221" s="291"/>
      <c r="AB221" s="291"/>
      <c r="AC221" s="291"/>
      <c r="AD221" s="2187"/>
      <c r="AE221" s="291"/>
      <c r="AF221" s="291">
        <v>0.02</v>
      </c>
      <c r="AG221" s="155" t="s">
        <v>1263</v>
      </c>
      <c r="AH221" s="173" t="s">
        <v>1995</v>
      </c>
      <c r="AI221" s="250" t="s">
        <v>41</v>
      </c>
      <c r="AJ221" s="250" t="s">
        <v>1537</v>
      </c>
      <c r="AK221" s="250" t="s">
        <v>1554</v>
      </c>
      <c r="AL221" s="250" t="s">
        <v>1165</v>
      </c>
      <c r="AM221" s="250">
        <v>2020</v>
      </c>
      <c r="AN221" s="250">
        <v>27</v>
      </c>
      <c r="AO221" s="250" t="s">
        <v>1996</v>
      </c>
      <c r="AP221" s="250"/>
      <c r="AQ221" s="250" t="s">
        <v>330</v>
      </c>
      <c r="AR221" s="250"/>
    </row>
    <row r="222" spans="1:44" ht="26.25" customHeight="1">
      <c r="A222" s="152">
        <v>39</v>
      </c>
      <c r="B222" s="165" t="s">
        <v>1997</v>
      </c>
      <c r="C222" s="289">
        <v>6.52</v>
      </c>
      <c r="D222" s="289">
        <v>5.28</v>
      </c>
      <c r="E222" s="289">
        <v>1.24</v>
      </c>
      <c r="F222" s="289"/>
      <c r="G222" s="291">
        <v>0</v>
      </c>
      <c r="H222" s="291"/>
      <c r="I222" s="291">
        <f t="shared" si="3"/>
        <v>0</v>
      </c>
      <c r="J222" s="291"/>
      <c r="K222" s="291"/>
      <c r="L222" s="291"/>
      <c r="M222" s="291"/>
      <c r="N222" s="291"/>
      <c r="O222" s="291"/>
      <c r="P222" s="291"/>
      <c r="Q222" s="291"/>
      <c r="R222" s="291">
        <v>0</v>
      </c>
      <c r="S222" s="2175"/>
      <c r="T222" s="291"/>
      <c r="U222" s="291">
        <v>3.74</v>
      </c>
      <c r="V222" s="291"/>
      <c r="W222" s="2187"/>
      <c r="X222" s="2187"/>
      <c r="Y222" s="291"/>
      <c r="Z222" s="2187"/>
      <c r="AA222" s="291"/>
      <c r="AB222" s="291">
        <v>2.78</v>
      </c>
      <c r="AC222" s="291"/>
      <c r="AD222" s="2187"/>
      <c r="AE222" s="291"/>
      <c r="AF222" s="291"/>
      <c r="AG222" s="155" t="s">
        <v>1264</v>
      </c>
      <c r="AH222" s="173" t="s">
        <v>1998</v>
      </c>
      <c r="AI222" s="250" t="s">
        <v>41</v>
      </c>
      <c r="AJ222" s="250" t="s">
        <v>1999</v>
      </c>
      <c r="AK222" s="250" t="s">
        <v>1554</v>
      </c>
      <c r="AL222" s="250">
        <v>2016</v>
      </c>
      <c r="AM222" s="250">
        <v>2020</v>
      </c>
      <c r="AN222" s="250">
        <v>27</v>
      </c>
      <c r="AO222" s="250" t="s">
        <v>2000</v>
      </c>
      <c r="AP222" s="250"/>
      <c r="AQ222" s="250" t="s">
        <v>330</v>
      </c>
      <c r="AR222" s="250"/>
    </row>
    <row r="223" spans="1:44" ht="38.25">
      <c r="A223" s="152">
        <v>40</v>
      </c>
      <c r="B223" s="165" t="s">
        <v>329</v>
      </c>
      <c r="C223" s="289">
        <v>0.01</v>
      </c>
      <c r="D223" s="289"/>
      <c r="E223" s="289">
        <v>0.01</v>
      </c>
      <c r="F223" s="289"/>
      <c r="G223" s="291">
        <v>0</v>
      </c>
      <c r="H223" s="291"/>
      <c r="I223" s="291">
        <f t="shared" si="3"/>
        <v>0</v>
      </c>
      <c r="J223" s="291"/>
      <c r="K223" s="291"/>
      <c r="L223" s="291"/>
      <c r="M223" s="291"/>
      <c r="N223" s="291"/>
      <c r="O223" s="291"/>
      <c r="P223" s="291"/>
      <c r="Q223" s="291"/>
      <c r="R223" s="291">
        <v>0</v>
      </c>
      <c r="S223" s="2175"/>
      <c r="T223" s="291"/>
      <c r="U223" s="291">
        <v>0.01</v>
      </c>
      <c r="V223" s="291"/>
      <c r="W223" s="2187"/>
      <c r="X223" s="2187"/>
      <c r="Y223" s="291"/>
      <c r="Z223" s="2187"/>
      <c r="AA223" s="291"/>
      <c r="AB223" s="291">
        <v>0</v>
      </c>
      <c r="AC223" s="291"/>
      <c r="AD223" s="2187"/>
      <c r="AE223" s="291"/>
      <c r="AF223" s="291"/>
      <c r="AG223" s="155" t="s">
        <v>1264</v>
      </c>
      <c r="AH223" s="173">
        <v>0</v>
      </c>
      <c r="AI223" s="250" t="s">
        <v>41</v>
      </c>
      <c r="AJ223" s="250" t="s">
        <v>2001</v>
      </c>
      <c r="AK223" s="250" t="s">
        <v>330</v>
      </c>
      <c r="AL223" s="250" t="s">
        <v>1749</v>
      </c>
      <c r="AM223" s="250" t="s">
        <v>1749</v>
      </c>
      <c r="AN223" s="250">
        <v>5</v>
      </c>
      <c r="AO223" s="250" t="s">
        <v>1691</v>
      </c>
      <c r="AP223" s="250"/>
      <c r="AQ223" s="250" t="s">
        <v>1512</v>
      </c>
      <c r="AR223" s="250"/>
    </row>
    <row r="224" spans="1:44" ht="25.5">
      <c r="A224" s="152">
        <v>41</v>
      </c>
      <c r="B224" s="165" t="s">
        <v>2002</v>
      </c>
      <c r="C224" s="289">
        <v>0.08</v>
      </c>
      <c r="D224" s="289"/>
      <c r="E224" s="289">
        <v>0.08</v>
      </c>
      <c r="F224" s="289"/>
      <c r="G224" s="291">
        <v>0</v>
      </c>
      <c r="H224" s="291"/>
      <c r="I224" s="291">
        <f t="shared" si="3"/>
        <v>0</v>
      </c>
      <c r="J224" s="291"/>
      <c r="K224" s="291">
        <v>0</v>
      </c>
      <c r="L224" s="291"/>
      <c r="M224" s="291"/>
      <c r="N224" s="291"/>
      <c r="O224" s="291"/>
      <c r="P224" s="291"/>
      <c r="Q224" s="291">
        <v>0</v>
      </c>
      <c r="R224" s="291">
        <v>0</v>
      </c>
      <c r="S224" s="2175"/>
      <c r="T224" s="291"/>
      <c r="U224" s="291"/>
      <c r="V224" s="291"/>
      <c r="W224" s="2187"/>
      <c r="X224" s="2187"/>
      <c r="Y224" s="291"/>
      <c r="Z224" s="2187"/>
      <c r="AA224" s="291"/>
      <c r="AB224" s="291"/>
      <c r="AC224" s="291"/>
      <c r="AD224" s="2187"/>
      <c r="AE224" s="291"/>
      <c r="AF224" s="291">
        <v>0.08</v>
      </c>
      <c r="AG224" s="155" t="s">
        <v>1265</v>
      </c>
      <c r="AH224" s="173" t="s">
        <v>2003</v>
      </c>
      <c r="AI224" s="250" t="s">
        <v>41</v>
      </c>
      <c r="AJ224" s="250" t="s">
        <v>2004</v>
      </c>
      <c r="AK224" s="250" t="s">
        <v>1554</v>
      </c>
      <c r="AL224" s="250">
        <v>2017</v>
      </c>
      <c r="AM224" s="250">
        <v>2020</v>
      </c>
      <c r="AN224" s="250">
        <v>27</v>
      </c>
      <c r="AO224" s="250" t="s">
        <v>2005</v>
      </c>
      <c r="AP224" s="250"/>
      <c r="AQ224" s="250" t="s">
        <v>330</v>
      </c>
      <c r="AR224" s="250"/>
    </row>
    <row r="225" spans="1:44" ht="38.25">
      <c r="A225" s="152">
        <v>42</v>
      </c>
      <c r="B225" s="165" t="s">
        <v>2006</v>
      </c>
      <c r="C225" s="289">
        <v>0.04</v>
      </c>
      <c r="D225" s="289"/>
      <c r="E225" s="289">
        <v>0.04</v>
      </c>
      <c r="F225" s="289"/>
      <c r="G225" s="291">
        <v>0</v>
      </c>
      <c r="H225" s="291"/>
      <c r="I225" s="291">
        <f t="shared" si="3"/>
        <v>0</v>
      </c>
      <c r="J225" s="291"/>
      <c r="K225" s="291"/>
      <c r="L225" s="291"/>
      <c r="M225" s="291"/>
      <c r="N225" s="291"/>
      <c r="O225" s="291"/>
      <c r="P225" s="291"/>
      <c r="Q225" s="291"/>
      <c r="R225" s="291">
        <v>0</v>
      </c>
      <c r="S225" s="2175"/>
      <c r="T225" s="291"/>
      <c r="U225" s="291">
        <v>0.04</v>
      </c>
      <c r="V225" s="291"/>
      <c r="W225" s="2187"/>
      <c r="X225" s="2187"/>
      <c r="Y225" s="291"/>
      <c r="Z225" s="2187"/>
      <c r="AA225" s="291"/>
      <c r="AB225" s="291"/>
      <c r="AC225" s="291"/>
      <c r="AD225" s="2187"/>
      <c r="AE225" s="291"/>
      <c r="AF225" s="291"/>
      <c r="AG225" s="155" t="s">
        <v>1247</v>
      </c>
      <c r="AH225" s="173" t="s">
        <v>2007</v>
      </c>
      <c r="AI225" s="250" t="s">
        <v>41</v>
      </c>
      <c r="AJ225" s="250" t="s">
        <v>2008</v>
      </c>
      <c r="AK225" s="250" t="s">
        <v>330</v>
      </c>
      <c r="AL225" s="250">
        <v>2018</v>
      </c>
      <c r="AM225" s="250">
        <v>2018</v>
      </c>
      <c r="AN225" s="250">
        <v>16</v>
      </c>
      <c r="AO225" s="250" t="s">
        <v>2009</v>
      </c>
      <c r="AP225" s="250"/>
      <c r="AQ225" s="250" t="s">
        <v>333</v>
      </c>
      <c r="AR225" s="250"/>
    </row>
    <row r="226" spans="1:44" ht="25.5">
      <c r="A226" s="152">
        <v>43</v>
      </c>
      <c r="B226" s="165" t="s">
        <v>2010</v>
      </c>
      <c r="C226" s="289">
        <v>0.01</v>
      </c>
      <c r="D226" s="289"/>
      <c r="E226" s="289">
        <v>0.01</v>
      </c>
      <c r="F226" s="289"/>
      <c r="G226" s="291">
        <v>0</v>
      </c>
      <c r="H226" s="291"/>
      <c r="I226" s="291">
        <f t="shared" si="3"/>
        <v>0</v>
      </c>
      <c r="J226" s="291"/>
      <c r="K226" s="291">
        <v>0.01</v>
      </c>
      <c r="L226" s="291"/>
      <c r="M226" s="291"/>
      <c r="N226" s="291"/>
      <c r="O226" s="291"/>
      <c r="P226" s="291"/>
      <c r="Q226" s="291"/>
      <c r="R226" s="291">
        <v>0</v>
      </c>
      <c r="S226" s="2175"/>
      <c r="T226" s="291"/>
      <c r="U226" s="291"/>
      <c r="V226" s="291"/>
      <c r="W226" s="2187"/>
      <c r="X226" s="2187"/>
      <c r="Y226" s="291"/>
      <c r="Z226" s="2187"/>
      <c r="AA226" s="291"/>
      <c r="AB226" s="291"/>
      <c r="AC226" s="291"/>
      <c r="AD226" s="2187"/>
      <c r="AE226" s="291"/>
      <c r="AF226" s="291"/>
      <c r="AG226" s="155" t="s">
        <v>1247</v>
      </c>
      <c r="AH226" s="173" t="s">
        <v>2011</v>
      </c>
      <c r="AI226" s="250" t="s">
        <v>41</v>
      </c>
      <c r="AJ226" s="250" t="s">
        <v>1701</v>
      </c>
      <c r="AK226" s="250" t="s">
        <v>1554</v>
      </c>
      <c r="AL226" s="250" t="s">
        <v>1165</v>
      </c>
      <c r="AM226" s="250">
        <v>2020</v>
      </c>
      <c r="AN226" s="250">
        <v>27</v>
      </c>
      <c r="AO226" s="250" t="s">
        <v>2012</v>
      </c>
      <c r="AP226" s="250"/>
      <c r="AQ226" s="250" t="s">
        <v>1512</v>
      </c>
      <c r="AR226" s="250"/>
    </row>
    <row r="227" spans="1:44" ht="29.25" customHeight="1">
      <c r="A227" s="152">
        <v>44</v>
      </c>
      <c r="B227" s="165" t="s">
        <v>1006</v>
      </c>
      <c r="C227" s="289">
        <v>0.32</v>
      </c>
      <c r="D227" s="289"/>
      <c r="E227" s="289">
        <v>0.32</v>
      </c>
      <c r="F227" s="289"/>
      <c r="G227" s="291">
        <v>0.32</v>
      </c>
      <c r="H227" s="291">
        <v>0.32</v>
      </c>
      <c r="I227" s="291">
        <f t="shared" si="3"/>
        <v>0</v>
      </c>
      <c r="J227" s="291">
        <v>0</v>
      </c>
      <c r="K227" s="291">
        <v>0</v>
      </c>
      <c r="L227" s="291">
        <v>0</v>
      </c>
      <c r="M227" s="291"/>
      <c r="N227" s="291"/>
      <c r="O227" s="291"/>
      <c r="P227" s="291">
        <v>0</v>
      </c>
      <c r="Q227" s="291">
        <v>0</v>
      </c>
      <c r="R227" s="291">
        <v>0</v>
      </c>
      <c r="S227" s="2175"/>
      <c r="T227" s="291"/>
      <c r="U227" s="291">
        <v>0</v>
      </c>
      <c r="V227" s="291"/>
      <c r="W227" s="2187"/>
      <c r="X227" s="2187"/>
      <c r="Y227" s="291">
        <v>0</v>
      </c>
      <c r="Z227" s="2187"/>
      <c r="AA227" s="291"/>
      <c r="AB227" s="291"/>
      <c r="AC227" s="291"/>
      <c r="AD227" s="2187">
        <v>0</v>
      </c>
      <c r="AE227" s="291">
        <v>0</v>
      </c>
      <c r="AF227" s="291">
        <v>0</v>
      </c>
      <c r="AG227" s="155" t="s">
        <v>1266</v>
      </c>
      <c r="AH227" s="173" t="s">
        <v>2013</v>
      </c>
      <c r="AI227" s="250" t="s">
        <v>41</v>
      </c>
      <c r="AJ227" s="250" t="s">
        <v>2014</v>
      </c>
      <c r="AK227" s="250" t="s">
        <v>1554</v>
      </c>
      <c r="AL227" s="250">
        <v>2017</v>
      </c>
      <c r="AM227" s="250">
        <v>2020</v>
      </c>
      <c r="AN227" s="250">
        <v>27</v>
      </c>
      <c r="AO227" s="250" t="s">
        <v>2015</v>
      </c>
      <c r="AP227" s="250"/>
      <c r="AQ227" s="250" t="s">
        <v>330</v>
      </c>
      <c r="AR227" s="250"/>
    </row>
    <row r="228" spans="1:44" ht="29.25" customHeight="1">
      <c r="A228" s="152">
        <v>45</v>
      </c>
      <c r="B228" s="165" t="s">
        <v>2016</v>
      </c>
      <c r="C228" s="289">
        <v>3.91</v>
      </c>
      <c r="D228" s="289"/>
      <c r="E228" s="289">
        <v>3.91</v>
      </c>
      <c r="F228" s="289"/>
      <c r="G228" s="291">
        <v>1.02</v>
      </c>
      <c r="H228" s="291">
        <v>1.02</v>
      </c>
      <c r="I228" s="291">
        <f t="shared" si="3"/>
        <v>0</v>
      </c>
      <c r="J228" s="291">
        <v>0</v>
      </c>
      <c r="K228" s="291">
        <v>0</v>
      </c>
      <c r="L228" s="291">
        <v>0</v>
      </c>
      <c r="M228" s="291"/>
      <c r="N228" s="291"/>
      <c r="O228" s="291"/>
      <c r="P228" s="291">
        <v>0</v>
      </c>
      <c r="Q228" s="291">
        <v>0</v>
      </c>
      <c r="R228" s="291">
        <v>0.5</v>
      </c>
      <c r="S228" s="2175"/>
      <c r="T228" s="291"/>
      <c r="U228" s="291">
        <v>0</v>
      </c>
      <c r="V228" s="291"/>
      <c r="W228" s="2187"/>
      <c r="X228" s="2187"/>
      <c r="Y228" s="291">
        <v>0</v>
      </c>
      <c r="Z228" s="2187"/>
      <c r="AA228" s="291"/>
      <c r="AB228" s="291"/>
      <c r="AC228" s="291"/>
      <c r="AD228" s="2187">
        <v>0</v>
      </c>
      <c r="AE228" s="291">
        <v>0</v>
      </c>
      <c r="AF228" s="291">
        <v>2.39</v>
      </c>
      <c r="AG228" s="155" t="s">
        <v>1266</v>
      </c>
      <c r="AH228" s="173" t="s">
        <v>2017</v>
      </c>
      <c r="AI228" s="250" t="s">
        <v>41</v>
      </c>
      <c r="AJ228" s="250" t="s">
        <v>2014</v>
      </c>
      <c r="AK228" s="250" t="s">
        <v>1554</v>
      </c>
      <c r="AL228" s="250">
        <v>2017</v>
      </c>
      <c r="AM228" s="250">
        <v>2020</v>
      </c>
      <c r="AN228" s="250">
        <v>27</v>
      </c>
      <c r="AO228" s="250" t="s">
        <v>2018</v>
      </c>
      <c r="AP228" s="250"/>
      <c r="AQ228" s="250" t="s">
        <v>330</v>
      </c>
      <c r="AR228" s="250"/>
    </row>
    <row r="229" spans="1:44" ht="34.5" customHeight="1">
      <c r="A229" s="152">
        <v>46</v>
      </c>
      <c r="B229" s="165" t="s">
        <v>2019</v>
      </c>
      <c r="C229" s="289">
        <v>54.730000000000004</v>
      </c>
      <c r="D229" s="289"/>
      <c r="E229" s="289">
        <v>54.730000000000004</v>
      </c>
      <c r="F229" s="289"/>
      <c r="G229" s="291">
        <v>43.730000000000004</v>
      </c>
      <c r="H229" s="291">
        <v>18.730000000000004</v>
      </c>
      <c r="I229" s="291">
        <f t="shared" si="3"/>
        <v>25</v>
      </c>
      <c r="J229" s="291">
        <v>0</v>
      </c>
      <c r="K229" s="291">
        <v>2</v>
      </c>
      <c r="L229" s="291">
        <v>5</v>
      </c>
      <c r="M229" s="291"/>
      <c r="N229" s="291"/>
      <c r="O229" s="291"/>
      <c r="P229" s="291">
        <v>0</v>
      </c>
      <c r="Q229" s="291">
        <v>0</v>
      </c>
      <c r="R229" s="291">
        <v>3</v>
      </c>
      <c r="S229" s="2175"/>
      <c r="T229" s="291"/>
      <c r="U229" s="291">
        <v>0</v>
      </c>
      <c r="V229" s="291"/>
      <c r="W229" s="2187"/>
      <c r="X229" s="2187"/>
      <c r="Y229" s="291">
        <v>0.8</v>
      </c>
      <c r="Z229" s="2187"/>
      <c r="AA229" s="291"/>
      <c r="AB229" s="291"/>
      <c r="AC229" s="291"/>
      <c r="AD229" s="2187">
        <v>0</v>
      </c>
      <c r="AE229" s="291">
        <v>0</v>
      </c>
      <c r="AF229" s="291">
        <v>0.2</v>
      </c>
      <c r="AG229" s="155" t="s">
        <v>1266</v>
      </c>
      <c r="AH229" s="173" t="s">
        <v>2020</v>
      </c>
      <c r="AI229" s="250" t="s">
        <v>41</v>
      </c>
      <c r="AJ229" s="250" t="s">
        <v>2021</v>
      </c>
      <c r="AK229" s="250" t="s">
        <v>330</v>
      </c>
      <c r="AL229" s="250">
        <v>2018</v>
      </c>
      <c r="AM229" s="250">
        <v>2018</v>
      </c>
      <c r="AN229" s="250">
        <v>16</v>
      </c>
      <c r="AO229" s="250" t="s">
        <v>2022</v>
      </c>
      <c r="AP229" s="250"/>
      <c r="AQ229" s="250" t="s">
        <v>1512</v>
      </c>
      <c r="AR229" s="250"/>
    </row>
    <row r="230" spans="1:44" ht="34.5" customHeight="1">
      <c r="A230" s="152">
        <v>47</v>
      </c>
      <c r="B230" s="153" t="s">
        <v>2023</v>
      </c>
      <c r="C230" s="289">
        <v>0.03</v>
      </c>
      <c r="D230" s="289"/>
      <c r="E230" s="289">
        <v>0.03</v>
      </c>
      <c r="F230" s="289"/>
      <c r="G230" s="291">
        <v>0</v>
      </c>
      <c r="H230" s="291"/>
      <c r="I230" s="291">
        <f>G230-H230</f>
        <v>0</v>
      </c>
      <c r="J230" s="291"/>
      <c r="K230" s="291">
        <v>0.03</v>
      </c>
      <c r="L230" s="291"/>
      <c r="M230" s="291"/>
      <c r="N230" s="291"/>
      <c r="O230" s="291"/>
      <c r="P230" s="291"/>
      <c r="Q230" s="291"/>
      <c r="R230" s="291">
        <v>0</v>
      </c>
      <c r="S230" s="2175"/>
      <c r="T230" s="291"/>
      <c r="U230" s="291"/>
      <c r="V230" s="291"/>
      <c r="W230" s="2187"/>
      <c r="X230" s="2187"/>
      <c r="Y230" s="291"/>
      <c r="Z230" s="2187"/>
      <c r="AA230" s="291"/>
      <c r="AB230" s="291"/>
      <c r="AC230" s="291"/>
      <c r="AD230" s="2187"/>
      <c r="AE230" s="291"/>
      <c r="AF230" s="291"/>
      <c r="AG230" s="155" t="s">
        <v>203</v>
      </c>
      <c r="AH230" s="173" t="s">
        <v>2024</v>
      </c>
      <c r="AI230" s="250" t="s">
        <v>41</v>
      </c>
      <c r="AJ230" s="250" t="s">
        <v>1966</v>
      </c>
      <c r="AK230" s="250" t="s">
        <v>1554</v>
      </c>
      <c r="AL230" s="250" t="s">
        <v>1165</v>
      </c>
      <c r="AM230" s="250">
        <v>2020</v>
      </c>
      <c r="AN230" s="250">
        <v>27</v>
      </c>
      <c r="AO230" s="250" t="s">
        <v>2025</v>
      </c>
      <c r="AP230" s="250"/>
      <c r="AQ230" s="250" t="s">
        <v>333</v>
      </c>
      <c r="AR230" s="250"/>
    </row>
    <row r="231" spans="1:44" ht="22.5" customHeight="1">
      <c r="A231" s="152"/>
      <c r="B231" s="153" t="s">
        <v>2026</v>
      </c>
      <c r="C231" s="289">
        <v>26.62</v>
      </c>
      <c r="D231" s="289"/>
      <c r="E231" s="289">
        <v>26.62</v>
      </c>
      <c r="F231" s="289"/>
      <c r="G231" s="291">
        <v>12</v>
      </c>
      <c r="H231" s="291">
        <v>12</v>
      </c>
      <c r="I231" s="291"/>
      <c r="J231" s="291"/>
      <c r="K231" s="291"/>
      <c r="L231" s="291">
        <v>13</v>
      </c>
      <c r="M231" s="291"/>
      <c r="N231" s="291"/>
      <c r="O231" s="291"/>
      <c r="P231" s="291"/>
      <c r="Q231" s="291"/>
      <c r="R231" s="291">
        <v>1.62</v>
      </c>
      <c r="S231" s="2175"/>
      <c r="T231" s="291"/>
      <c r="U231" s="291"/>
      <c r="V231" s="291"/>
      <c r="W231" s="2187"/>
      <c r="X231" s="2187"/>
      <c r="Y231" s="291"/>
      <c r="Z231" s="2187"/>
      <c r="AA231" s="291"/>
      <c r="AB231" s="291"/>
      <c r="AC231" s="291"/>
      <c r="AD231" s="2187"/>
      <c r="AE231" s="291"/>
      <c r="AF231" s="291"/>
      <c r="AG231" s="155" t="s">
        <v>1267</v>
      </c>
      <c r="AH231" s="173"/>
      <c r="AI231" s="250" t="s">
        <v>41</v>
      </c>
      <c r="AJ231" s="250" t="s">
        <v>2027</v>
      </c>
      <c r="AK231" s="250"/>
      <c r="AL231" s="250" t="s">
        <v>1636</v>
      </c>
      <c r="AM231" s="250" t="s">
        <v>1636</v>
      </c>
      <c r="AN231" s="250"/>
      <c r="AO231" s="250" t="s">
        <v>2028</v>
      </c>
      <c r="AP231" s="250"/>
      <c r="AQ231" s="250" t="s">
        <v>1679</v>
      </c>
      <c r="AR231" s="250"/>
    </row>
    <row r="232" spans="1:44" ht="25.5">
      <c r="A232" s="152"/>
      <c r="B232" s="153" t="s">
        <v>2029</v>
      </c>
      <c r="C232" s="289">
        <v>2.67</v>
      </c>
      <c r="D232" s="289"/>
      <c r="E232" s="289">
        <v>2.67</v>
      </c>
      <c r="F232" s="289"/>
      <c r="G232" s="291"/>
      <c r="H232" s="291"/>
      <c r="I232" s="291"/>
      <c r="J232" s="291">
        <v>1.67</v>
      </c>
      <c r="K232" s="291">
        <v>0.5</v>
      </c>
      <c r="L232" s="291"/>
      <c r="M232" s="291"/>
      <c r="N232" s="291"/>
      <c r="O232" s="291"/>
      <c r="P232" s="291"/>
      <c r="Q232" s="291"/>
      <c r="R232" s="291">
        <v>0.5</v>
      </c>
      <c r="S232" s="2175"/>
      <c r="T232" s="291"/>
      <c r="U232" s="291"/>
      <c r="V232" s="291"/>
      <c r="W232" s="2187"/>
      <c r="X232" s="2187"/>
      <c r="Y232" s="291"/>
      <c r="Z232" s="2187"/>
      <c r="AA232" s="291"/>
      <c r="AB232" s="291"/>
      <c r="AC232" s="291"/>
      <c r="AD232" s="2187"/>
      <c r="AE232" s="291"/>
      <c r="AF232" s="291"/>
      <c r="AG232" s="155" t="s">
        <v>1254</v>
      </c>
      <c r="AH232" s="173"/>
      <c r="AI232" s="250" t="s">
        <v>41</v>
      </c>
      <c r="AJ232" s="250"/>
      <c r="AK232" s="250"/>
      <c r="AL232" s="250" t="s">
        <v>1636</v>
      </c>
      <c r="AM232" s="250" t="s">
        <v>1636</v>
      </c>
      <c r="AN232" s="250">
        <v>19</v>
      </c>
      <c r="AO232" s="250"/>
      <c r="AP232" s="250"/>
      <c r="AQ232" s="250" t="s">
        <v>330</v>
      </c>
      <c r="AR232" s="250"/>
    </row>
    <row r="233" spans="1:44" ht="25.5">
      <c r="A233" s="152"/>
      <c r="B233" s="153" t="s">
        <v>2030</v>
      </c>
      <c r="C233" s="289">
        <v>0.02</v>
      </c>
      <c r="D233" s="289"/>
      <c r="E233" s="289">
        <v>0.02</v>
      </c>
      <c r="F233" s="289"/>
      <c r="G233" s="291"/>
      <c r="H233" s="291"/>
      <c r="I233" s="291"/>
      <c r="J233" s="291"/>
      <c r="K233" s="291"/>
      <c r="L233" s="291"/>
      <c r="M233" s="291"/>
      <c r="N233" s="291"/>
      <c r="O233" s="291"/>
      <c r="P233" s="291"/>
      <c r="Q233" s="291"/>
      <c r="R233" s="291">
        <v>0.02</v>
      </c>
      <c r="S233" s="2175"/>
      <c r="T233" s="291"/>
      <c r="U233" s="291"/>
      <c r="V233" s="291"/>
      <c r="W233" s="2187"/>
      <c r="X233" s="2187"/>
      <c r="Y233" s="291"/>
      <c r="Z233" s="2187"/>
      <c r="AA233" s="291"/>
      <c r="AB233" s="291"/>
      <c r="AC233" s="291"/>
      <c r="AD233" s="2187"/>
      <c r="AE233" s="291"/>
      <c r="AF233" s="291"/>
      <c r="AG233" s="155" t="s">
        <v>1247</v>
      </c>
      <c r="AH233" s="173"/>
      <c r="AI233" s="250" t="s">
        <v>41</v>
      </c>
      <c r="AJ233" s="250"/>
      <c r="AK233" s="250"/>
      <c r="AL233" s="250" t="s">
        <v>1636</v>
      </c>
      <c r="AM233" s="250" t="s">
        <v>1636</v>
      </c>
      <c r="AN233" s="250">
        <v>19</v>
      </c>
      <c r="AO233" s="250"/>
      <c r="AP233" s="250"/>
      <c r="AQ233" s="250" t="s">
        <v>330</v>
      </c>
      <c r="AR233" s="250"/>
    </row>
    <row r="234" spans="1:44" ht="38.25">
      <c r="A234" s="152"/>
      <c r="B234" s="153" t="s">
        <v>2031</v>
      </c>
      <c r="C234" s="289">
        <v>0.05</v>
      </c>
      <c r="D234" s="289"/>
      <c r="E234" s="289">
        <v>0.05</v>
      </c>
      <c r="F234" s="289"/>
      <c r="G234" s="291"/>
      <c r="H234" s="291"/>
      <c r="I234" s="291"/>
      <c r="J234" s="291"/>
      <c r="K234" s="291"/>
      <c r="L234" s="291"/>
      <c r="M234" s="291"/>
      <c r="N234" s="291"/>
      <c r="O234" s="291"/>
      <c r="P234" s="291"/>
      <c r="Q234" s="291"/>
      <c r="R234" s="291"/>
      <c r="S234" s="2175"/>
      <c r="T234" s="291"/>
      <c r="U234" s="291">
        <v>0.05</v>
      </c>
      <c r="V234" s="291"/>
      <c r="W234" s="2187"/>
      <c r="X234" s="2187"/>
      <c r="Y234" s="291"/>
      <c r="Z234" s="2187"/>
      <c r="AA234" s="291"/>
      <c r="AB234" s="291"/>
      <c r="AC234" s="291"/>
      <c r="AD234" s="2187"/>
      <c r="AE234" s="291"/>
      <c r="AF234" s="291"/>
      <c r="AG234" s="155" t="s">
        <v>1264</v>
      </c>
      <c r="AH234" s="173"/>
      <c r="AI234" s="250" t="s">
        <v>41</v>
      </c>
      <c r="AJ234" s="250"/>
      <c r="AK234" s="250"/>
      <c r="AL234" s="250" t="s">
        <v>1636</v>
      </c>
      <c r="AM234" s="250" t="s">
        <v>1636</v>
      </c>
      <c r="AN234" s="250">
        <v>19</v>
      </c>
      <c r="AO234" s="250"/>
      <c r="AP234" s="250"/>
      <c r="AQ234" s="250" t="s">
        <v>1679</v>
      </c>
      <c r="AR234" s="250"/>
    </row>
    <row r="235" spans="1:44" ht="25.5">
      <c r="A235" s="152"/>
      <c r="B235" s="153" t="s">
        <v>2032</v>
      </c>
      <c r="C235" s="289">
        <v>0.18</v>
      </c>
      <c r="D235" s="289"/>
      <c r="E235" s="289">
        <v>0.18</v>
      </c>
      <c r="F235" s="289"/>
      <c r="G235" s="291"/>
      <c r="H235" s="291"/>
      <c r="I235" s="291"/>
      <c r="J235" s="291">
        <v>0.18</v>
      </c>
      <c r="K235" s="291"/>
      <c r="L235" s="291"/>
      <c r="M235" s="291"/>
      <c r="N235" s="291"/>
      <c r="O235" s="291"/>
      <c r="P235" s="291"/>
      <c r="Q235" s="291"/>
      <c r="R235" s="291"/>
      <c r="S235" s="2175"/>
      <c r="T235" s="291"/>
      <c r="U235" s="291"/>
      <c r="V235" s="291"/>
      <c r="W235" s="2187"/>
      <c r="X235" s="2187"/>
      <c r="Y235" s="291"/>
      <c r="Z235" s="2187"/>
      <c r="AA235" s="291"/>
      <c r="AB235" s="291"/>
      <c r="AC235" s="291"/>
      <c r="AD235" s="2187"/>
      <c r="AE235" s="291"/>
      <c r="AF235" s="291"/>
      <c r="AG235" s="155" t="s">
        <v>1266</v>
      </c>
      <c r="AH235" s="173"/>
      <c r="AI235" s="250" t="s">
        <v>41</v>
      </c>
      <c r="AJ235" s="250"/>
      <c r="AK235" s="250"/>
      <c r="AL235" s="250" t="s">
        <v>1636</v>
      </c>
      <c r="AM235" s="250" t="s">
        <v>1636</v>
      </c>
      <c r="AN235" s="250">
        <v>19</v>
      </c>
      <c r="AO235" s="250"/>
      <c r="AP235" s="250"/>
      <c r="AQ235" s="250" t="s">
        <v>330</v>
      </c>
      <c r="AR235" s="250"/>
    </row>
    <row r="236" spans="1:44" ht="38.25">
      <c r="A236" s="152"/>
      <c r="B236" s="153" t="s">
        <v>2033</v>
      </c>
      <c r="C236" s="289">
        <v>0.2</v>
      </c>
      <c r="D236" s="289"/>
      <c r="E236" s="289">
        <v>0.2</v>
      </c>
      <c r="F236" s="289"/>
      <c r="G236" s="291"/>
      <c r="H236" s="291"/>
      <c r="I236" s="291"/>
      <c r="J236" s="291">
        <v>0.1</v>
      </c>
      <c r="K236" s="291"/>
      <c r="L236" s="291"/>
      <c r="M236" s="291"/>
      <c r="N236" s="291"/>
      <c r="O236" s="291"/>
      <c r="P236" s="291"/>
      <c r="Q236" s="291"/>
      <c r="R236" s="291"/>
      <c r="S236" s="2175"/>
      <c r="T236" s="291"/>
      <c r="U236" s="291">
        <v>0.1</v>
      </c>
      <c r="V236" s="291"/>
      <c r="W236" s="2187"/>
      <c r="X236" s="2187"/>
      <c r="Y236" s="291"/>
      <c r="Z236" s="2187"/>
      <c r="AA236" s="291"/>
      <c r="AB236" s="291"/>
      <c r="AC236" s="291"/>
      <c r="AD236" s="2187"/>
      <c r="AE236" s="291"/>
      <c r="AF236" s="291"/>
      <c r="AG236" s="155" t="s">
        <v>1263</v>
      </c>
      <c r="AH236" s="173"/>
      <c r="AI236" s="250" t="s">
        <v>41</v>
      </c>
      <c r="AJ236" s="250"/>
      <c r="AK236" s="250"/>
      <c r="AL236" s="250" t="s">
        <v>1636</v>
      </c>
      <c r="AM236" s="250" t="s">
        <v>1636</v>
      </c>
      <c r="AN236" s="250">
        <v>19</v>
      </c>
      <c r="AO236" s="250"/>
      <c r="AP236" s="250"/>
      <c r="AQ236" s="250" t="s">
        <v>330</v>
      </c>
      <c r="AR236" s="250"/>
    </row>
    <row r="237" spans="1:44" ht="25.5">
      <c r="A237" s="152"/>
      <c r="B237" s="153" t="s">
        <v>2034</v>
      </c>
      <c r="C237" s="289">
        <v>0.4</v>
      </c>
      <c r="D237" s="289"/>
      <c r="E237" s="289">
        <v>0.4</v>
      </c>
      <c r="F237" s="289"/>
      <c r="G237" s="291"/>
      <c r="H237" s="291"/>
      <c r="I237" s="291"/>
      <c r="J237" s="291"/>
      <c r="K237" s="291"/>
      <c r="L237" s="291"/>
      <c r="M237" s="291"/>
      <c r="N237" s="291"/>
      <c r="O237" s="291"/>
      <c r="P237" s="291"/>
      <c r="Q237" s="291"/>
      <c r="R237" s="291"/>
      <c r="S237" s="2175"/>
      <c r="T237" s="291"/>
      <c r="U237" s="291"/>
      <c r="V237" s="291"/>
      <c r="W237" s="2187"/>
      <c r="X237" s="2187"/>
      <c r="Y237" s="291"/>
      <c r="Z237" s="2187"/>
      <c r="AA237" s="291"/>
      <c r="AB237" s="291"/>
      <c r="AC237" s="291"/>
      <c r="AD237" s="2187"/>
      <c r="AE237" s="291"/>
      <c r="AF237" s="291">
        <v>0.4</v>
      </c>
      <c r="AG237" s="155" t="s">
        <v>1266</v>
      </c>
      <c r="AH237" s="173"/>
      <c r="AI237" s="250" t="s">
        <v>41</v>
      </c>
      <c r="AJ237" s="250"/>
      <c r="AK237" s="250"/>
      <c r="AL237" s="250" t="s">
        <v>1636</v>
      </c>
      <c r="AM237" s="250" t="s">
        <v>1636</v>
      </c>
      <c r="AN237" s="250">
        <v>19</v>
      </c>
      <c r="AO237" s="250"/>
      <c r="AP237" s="250"/>
      <c r="AQ237" s="250" t="s">
        <v>330</v>
      </c>
      <c r="AR237" s="250"/>
    </row>
    <row r="238" spans="1:44" ht="25.5">
      <c r="A238" s="152"/>
      <c r="B238" s="153" t="s">
        <v>2035</v>
      </c>
      <c r="C238" s="289">
        <v>1.74</v>
      </c>
      <c r="D238" s="289"/>
      <c r="E238" s="289">
        <v>1.74</v>
      </c>
      <c r="F238" s="289"/>
      <c r="G238" s="291"/>
      <c r="H238" s="291"/>
      <c r="I238" s="291"/>
      <c r="J238" s="291"/>
      <c r="K238" s="291">
        <v>1.5</v>
      </c>
      <c r="L238" s="291"/>
      <c r="M238" s="291"/>
      <c r="N238" s="291"/>
      <c r="O238" s="291"/>
      <c r="P238" s="291"/>
      <c r="Q238" s="291"/>
      <c r="R238" s="291">
        <v>0.24</v>
      </c>
      <c r="S238" s="2175"/>
      <c r="T238" s="291"/>
      <c r="U238" s="291"/>
      <c r="V238" s="291"/>
      <c r="W238" s="2187"/>
      <c r="X238" s="2187"/>
      <c r="Y238" s="291"/>
      <c r="Z238" s="2187"/>
      <c r="AA238" s="291"/>
      <c r="AB238" s="291"/>
      <c r="AC238" s="291"/>
      <c r="AD238" s="2187"/>
      <c r="AE238" s="291"/>
      <c r="AF238" s="291"/>
      <c r="AG238" s="155" t="s">
        <v>1266</v>
      </c>
      <c r="AH238" s="173"/>
      <c r="AI238" s="250" t="s">
        <v>41</v>
      </c>
      <c r="AJ238" s="250"/>
      <c r="AK238" s="250"/>
      <c r="AL238" s="250" t="s">
        <v>1636</v>
      </c>
      <c r="AM238" s="250" t="s">
        <v>1636</v>
      </c>
      <c r="AN238" s="250">
        <v>19</v>
      </c>
      <c r="AO238" s="250"/>
      <c r="AP238" s="250"/>
      <c r="AQ238" s="250" t="s">
        <v>330</v>
      </c>
      <c r="AR238" s="250"/>
    </row>
    <row r="239" spans="1:44" ht="25.5">
      <c r="A239" s="152"/>
      <c r="B239" s="153" t="s">
        <v>2036</v>
      </c>
      <c r="C239" s="289">
        <v>4.28</v>
      </c>
      <c r="D239" s="289"/>
      <c r="E239" s="289">
        <v>4.28</v>
      </c>
      <c r="F239" s="289"/>
      <c r="G239" s="291">
        <v>1.37</v>
      </c>
      <c r="H239" s="291">
        <v>1.37</v>
      </c>
      <c r="I239" s="291"/>
      <c r="J239" s="291"/>
      <c r="K239" s="291">
        <v>2.21</v>
      </c>
      <c r="L239" s="291">
        <v>0.3</v>
      </c>
      <c r="M239" s="291"/>
      <c r="N239" s="291"/>
      <c r="O239" s="291"/>
      <c r="P239" s="291"/>
      <c r="Q239" s="291"/>
      <c r="R239" s="291">
        <v>0.4</v>
      </c>
      <c r="S239" s="2175"/>
      <c r="T239" s="291"/>
      <c r="U239" s="291"/>
      <c r="V239" s="291"/>
      <c r="W239" s="2187"/>
      <c r="X239" s="2187"/>
      <c r="Y239" s="291"/>
      <c r="Z239" s="2187"/>
      <c r="AA239" s="291"/>
      <c r="AB239" s="291"/>
      <c r="AC239" s="291"/>
      <c r="AD239" s="2187"/>
      <c r="AE239" s="291"/>
      <c r="AF239" s="291"/>
      <c r="AG239" s="155" t="s">
        <v>1266</v>
      </c>
      <c r="AH239" s="173"/>
      <c r="AI239" s="250" t="s">
        <v>41</v>
      </c>
      <c r="AJ239" s="250"/>
      <c r="AK239" s="250"/>
      <c r="AL239" s="250" t="s">
        <v>1636</v>
      </c>
      <c r="AM239" s="250" t="s">
        <v>1636</v>
      </c>
      <c r="AN239" s="250">
        <v>19</v>
      </c>
      <c r="AO239" s="250"/>
      <c r="AP239" s="250"/>
      <c r="AQ239" s="250" t="s">
        <v>330</v>
      </c>
      <c r="AR239" s="250"/>
    </row>
    <row r="240" spans="1:44" ht="51">
      <c r="A240" s="152"/>
      <c r="B240" s="153" t="s">
        <v>2037</v>
      </c>
      <c r="C240" s="289">
        <v>16.13</v>
      </c>
      <c r="D240" s="289"/>
      <c r="E240" s="289">
        <v>16.13</v>
      </c>
      <c r="F240" s="289"/>
      <c r="G240" s="291">
        <v>14.3</v>
      </c>
      <c r="H240" s="291">
        <v>14.3</v>
      </c>
      <c r="I240" s="291"/>
      <c r="J240" s="291">
        <v>0.39</v>
      </c>
      <c r="K240" s="291"/>
      <c r="L240" s="291">
        <v>0.27</v>
      </c>
      <c r="M240" s="291"/>
      <c r="N240" s="291"/>
      <c r="O240" s="291"/>
      <c r="P240" s="291"/>
      <c r="Q240" s="291"/>
      <c r="R240" s="291">
        <v>1.17</v>
      </c>
      <c r="S240" s="2175"/>
      <c r="T240" s="291"/>
      <c r="U240" s="291"/>
      <c r="V240" s="291"/>
      <c r="W240" s="2187"/>
      <c r="X240" s="2187"/>
      <c r="Y240" s="291"/>
      <c r="Z240" s="2187"/>
      <c r="AA240" s="291"/>
      <c r="AB240" s="291"/>
      <c r="AC240" s="291"/>
      <c r="AD240" s="2187"/>
      <c r="AE240" s="291"/>
      <c r="AF240" s="291"/>
      <c r="AG240" s="155" t="s">
        <v>1897</v>
      </c>
      <c r="AH240" s="173"/>
      <c r="AI240" s="250" t="s">
        <v>41</v>
      </c>
      <c r="AJ240" s="250"/>
      <c r="AK240" s="250"/>
      <c r="AL240" s="250" t="s">
        <v>1636</v>
      </c>
      <c r="AM240" s="250" t="s">
        <v>1636</v>
      </c>
      <c r="AN240" s="250">
        <v>19</v>
      </c>
      <c r="AO240" s="250"/>
      <c r="AP240" s="250"/>
      <c r="AQ240" s="250" t="s">
        <v>330</v>
      </c>
      <c r="AR240" s="250"/>
    </row>
    <row r="241" spans="1:44" ht="38.25">
      <c r="A241" s="152"/>
      <c r="B241" s="153" t="s">
        <v>2038</v>
      </c>
      <c r="C241" s="289">
        <v>5.55</v>
      </c>
      <c r="D241" s="289"/>
      <c r="E241" s="289">
        <v>5.55</v>
      </c>
      <c r="F241" s="289"/>
      <c r="G241" s="291">
        <v>4.4800000000000004</v>
      </c>
      <c r="H241" s="291">
        <v>4.4800000000000004</v>
      </c>
      <c r="I241" s="291"/>
      <c r="J241" s="291">
        <v>0.59</v>
      </c>
      <c r="K241" s="291"/>
      <c r="L241" s="291"/>
      <c r="M241" s="291"/>
      <c r="N241" s="291"/>
      <c r="O241" s="291"/>
      <c r="P241" s="291"/>
      <c r="Q241" s="291"/>
      <c r="R241" s="291"/>
      <c r="S241" s="2175"/>
      <c r="T241" s="291"/>
      <c r="U241" s="291">
        <v>0.24</v>
      </c>
      <c r="V241" s="291"/>
      <c r="W241" s="2187"/>
      <c r="X241" s="2187"/>
      <c r="Y241" s="291"/>
      <c r="Z241" s="2187"/>
      <c r="AA241" s="291"/>
      <c r="AB241" s="291"/>
      <c r="AC241" s="291">
        <v>0.08</v>
      </c>
      <c r="AD241" s="2187"/>
      <c r="AE241" s="291"/>
      <c r="AF241" s="291">
        <v>0.16</v>
      </c>
      <c r="AG241" s="155" t="s">
        <v>1257</v>
      </c>
      <c r="AH241" s="173"/>
      <c r="AI241" s="250" t="s">
        <v>41</v>
      </c>
      <c r="AJ241" s="250"/>
      <c r="AK241" s="250"/>
      <c r="AL241" s="250" t="s">
        <v>1636</v>
      </c>
      <c r="AM241" s="250" t="s">
        <v>1636</v>
      </c>
      <c r="AN241" s="250">
        <v>19</v>
      </c>
      <c r="AO241" s="250"/>
      <c r="AP241" s="250"/>
      <c r="AQ241" s="250" t="s">
        <v>330</v>
      </c>
      <c r="AR241" s="250"/>
    </row>
    <row r="242" spans="1:44" ht="25.5">
      <c r="A242" s="152"/>
      <c r="B242" s="153" t="s">
        <v>2039</v>
      </c>
      <c r="C242" s="289">
        <v>0.48</v>
      </c>
      <c r="D242" s="289"/>
      <c r="E242" s="289">
        <v>0.48</v>
      </c>
      <c r="F242" s="289"/>
      <c r="G242" s="291">
        <v>0.31</v>
      </c>
      <c r="H242" s="291">
        <v>0.31</v>
      </c>
      <c r="I242" s="291"/>
      <c r="J242" s="291">
        <v>0.17</v>
      </c>
      <c r="K242" s="291"/>
      <c r="L242" s="291"/>
      <c r="M242" s="291"/>
      <c r="N242" s="291"/>
      <c r="O242" s="291"/>
      <c r="P242" s="291"/>
      <c r="Q242" s="291"/>
      <c r="R242" s="291"/>
      <c r="S242" s="2175"/>
      <c r="T242" s="291"/>
      <c r="U242" s="291"/>
      <c r="V242" s="291"/>
      <c r="W242" s="2187"/>
      <c r="X242" s="2187"/>
      <c r="Y242" s="291"/>
      <c r="Z242" s="2187"/>
      <c r="AA242" s="291"/>
      <c r="AB242" s="291"/>
      <c r="AC242" s="291"/>
      <c r="AD242" s="2187"/>
      <c r="AE242" s="291"/>
      <c r="AF242" s="291"/>
      <c r="AG242" s="155" t="s">
        <v>1260</v>
      </c>
      <c r="AH242" s="173"/>
      <c r="AI242" s="250" t="s">
        <v>41</v>
      </c>
      <c r="AJ242" s="250"/>
      <c r="AK242" s="250"/>
      <c r="AL242" s="250" t="s">
        <v>1636</v>
      </c>
      <c r="AM242" s="250" t="s">
        <v>1636</v>
      </c>
      <c r="AN242" s="250">
        <v>19</v>
      </c>
      <c r="AO242" s="250"/>
      <c r="AP242" s="250"/>
      <c r="AQ242" s="250" t="s">
        <v>330</v>
      </c>
      <c r="AR242" s="250"/>
    </row>
    <row r="243" spans="1:44" ht="38.25">
      <c r="A243" s="198" t="s">
        <v>2040</v>
      </c>
      <c r="B243" s="203" t="s">
        <v>2041</v>
      </c>
      <c r="C243" s="247"/>
      <c r="D243" s="247"/>
      <c r="E243" s="247"/>
      <c r="F243" s="247"/>
      <c r="G243" s="247"/>
      <c r="H243" s="247"/>
      <c r="I243" s="247"/>
      <c r="J243" s="247"/>
      <c r="K243" s="247"/>
      <c r="L243" s="247"/>
      <c r="M243" s="247">
        <f>SUM(M244:M246)</f>
        <v>0</v>
      </c>
      <c r="N243" s="247"/>
      <c r="O243" s="247">
        <f>SUM(O244:O246)</f>
        <v>0</v>
      </c>
      <c r="P243" s="247"/>
      <c r="Q243" s="247"/>
      <c r="R243" s="247"/>
      <c r="S243" s="2172">
        <f>SUM(S244:S246)</f>
        <v>0</v>
      </c>
      <c r="T243" s="247"/>
      <c r="U243" s="247"/>
      <c r="V243" s="247"/>
      <c r="W243" s="2184">
        <f>SUM(W244:W246)</f>
        <v>0</v>
      </c>
      <c r="X243" s="2184">
        <f>SUM(X244:X246)</f>
        <v>0</v>
      </c>
      <c r="Y243" s="247"/>
      <c r="Z243" s="2184">
        <f>SUM(Z244:Z246)</f>
        <v>0</v>
      </c>
      <c r="AA243" s="247"/>
      <c r="AB243" s="247"/>
      <c r="AC243" s="247"/>
      <c r="AD243" s="2184">
        <f>SUM(AD244:AD246)</f>
        <v>0</v>
      </c>
      <c r="AE243" s="247"/>
      <c r="AF243" s="247"/>
      <c r="AG243" s="155"/>
      <c r="AH243" s="250"/>
      <c r="AI243" s="250"/>
      <c r="AJ243" s="250"/>
      <c r="AK243" s="250"/>
      <c r="AL243" s="250"/>
      <c r="AM243" s="250"/>
      <c r="AN243" s="250"/>
      <c r="AO243" s="250"/>
      <c r="AP243" s="250"/>
      <c r="AQ243" s="250"/>
      <c r="AR243" s="250"/>
    </row>
    <row r="244" spans="1:44" ht="25.5">
      <c r="A244" s="152">
        <v>1</v>
      </c>
      <c r="B244" s="153" t="s">
        <v>2042</v>
      </c>
      <c r="C244" s="290">
        <v>3</v>
      </c>
      <c r="D244" s="290">
        <v>1</v>
      </c>
      <c r="E244" s="289">
        <v>2</v>
      </c>
      <c r="F244" s="289"/>
      <c r="G244" s="291">
        <v>2</v>
      </c>
      <c r="H244" s="291">
        <v>2</v>
      </c>
      <c r="I244" s="291">
        <f>G244-H244</f>
        <v>0</v>
      </c>
      <c r="J244" s="291"/>
      <c r="K244" s="291"/>
      <c r="L244" s="291"/>
      <c r="M244" s="291"/>
      <c r="N244" s="291"/>
      <c r="O244" s="291"/>
      <c r="P244" s="291"/>
      <c r="Q244" s="291"/>
      <c r="R244" s="291">
        <v>0</v>
      </c>
      <c r="S244" s="2175"/>
      <c r="T244" s="291"/>
      <c r="U244" s="291"/>
      <c r="V244" s="291"/>
      <c r="W244" s="2187"/>
      <c r="X244" s="2187"/>
      <c r="Y244" s="291"/>
      <c r="Z244" s="2187"/>
      <c r="AA244" s="291"/>
      <c r="AB244" s="291"/>
      <c r="AC244" s="291"/>
      <c r="AD244" s="2187"/>
      <c r="AE244" s="291"/>
      <c r="AF244" s="291"/>
      <c r="AG244" s="155" t="s">
        <v>1269</v>
      </c>
      <c r="AH244" s="290" t="s">
        <v>2043</v>
      </c>
      <c r="AI244" s="250" t="s">
        <v>46</v>
      </c>
      <c r="AJ244" s="250" t="s">
        <v>2044</v>
      </c>
      <c r="AK244" s="250" t="s">
        <v>330</v>
      </c>
      <c r="AL244" s="250">
        <v>2018</v>
      </c>
      <c r="AM244" s="250">
        <v>2018</v>
      </c>
      <c r="AN244" s="250">
        <v>28</v>
      </c>
      <c r="AO244" s="250" t="s">
        <v>2045</v>
      </c>
      <c r="AP244" s="250"/>
      <c r="AQ244" s="250" t="s">
        <v>333</v>
      </c>
      <c r="AR244" s="250"/>
    </row>
    <row r="245" spans="1:44" ht="25.5">
      <c r="A245" s="177">
        <v>2</v>
      </c>
      <c r="B245" s="93" t="s">
        <v>2046</v>
      </c>
      <c r="C245" s="291">
        <v>0.3</v>
      </c>
      <c r="D245" s="286"/>
      <c r="E245" s="291">
        <v>0.3</v>
      </c>
      <c r="F245" s="291"/>
      <c r="G245" s="291">
        <v>0.3</v>
      </c>
      <c r="H245" s="291">
        <v>0.3</v>
      </c>
      <c r="I245" s="286"/>
      <c r="J245" s="286"/>
      <c r="K245" s="286"/>
      <c r="L245" s="286"/>
      <c r="M245" s="286"/>
      <c r="N245" s="286"/>
      <c r="O245" s="286"/>
      <c r="P245" s="286"/>
      <c r="Q245" s="286"/>
      <c r="R245" s="286"/>
      <c r="S245" s="2177"/>
      <c r="T245" s="286"/>
      <c r="U245" s="286"/>
      <c r="V245" s="286"/>
      <c r="W245" s="2189"/>
      <c r="X245" s="2189"/>
      <c r="Y245" s="286"/>
      <c r="Z245" s="2189"/>
      <c r="AA245" s="286"/>
      <c r="AB245" s="286"/>
      <c r="AC245" s="286"/>
      <c r="AD245" s="2189"/>
      <c r="AE245" s="286"/>
      <c r="AF245" s="286"/>
      <c r="AG245" s="250" t="s">
        <v>1269</v>
      </c>
      <c r="AH245" s="176"/>
      <c r="AI245" s="176" t="s">
        <v>46</v>
      </c>
      <c r="AJ245" s="176" t="s">
        <v>2047</v>
      </c>
      <c r="AK245" s="250" t="s">
        <v>330</v>
      </c>
      <c r="AL245" s="176" t="s">
        <v>1541</v>
      </c>
      <c r="AM245" s="176" t="s">
        <v>1541</v>
      </c>
      <c r="AN245" s="177">
        <v>5</v>
      </c>
      <c r="AO245" s="176" t="s">
        <v>1634</v>
      </c>
      <c r="AP245" s="176"/>
      <c r="AQ245" s="176" t="s">
        <v>330</v>
      </c>
      <c r="AR245" s="176"/>
    </row>
    <row r="246" spans="1:44" ht="25.5">
      <c r="A246" s="152">
        <v>3</v>
      </c>
      <c r="B246" s="93" t="s">
        <v>2048</v>
      </c>
      <c r="C246" s="291">
        <v>3.69</v>
      </c>
      <c r="D246" s="286"/>
      <c r="E246" s="291">
        <v>3.69</v>
      </c>
      <c r="F246" s="291"/>
      <c r="G246" s="291">
        <v>3.69</v>
      </c>
      <c r="H246" s="291">
        <v>3.69</v>
      </c>
      <c r="I246" s="286"/>
      <c r="J246" s="286"/>
      <c r="K246" s="286"/>
      <c r="L246" s="286"/>
      <c r="M246" s="286"/>
      <c r="N246" s="286"/>
      <c r="O246" s="286"/>
      <c r="P246" s="286"/>
      <c r="Q246" s="286"/>
      <c r="R246" s="286"/>
      <c r="S246" s="2177"/>
      <c r="T246" s="286"/>
      <c r="U246" s="286"/>
      <c r="V246" s="286"/>
      <c r="W246" s="2189"/>
      <c r="X246" s="2189"/>
      <c r="Y246" s="286"/>
      <c r="Z246" s="2189"/>
      <c r="AA246" s="286"/>
      <c r="AB246" s="286"/>
      <c r="AC246" s="286"/>
      <c r="AD246" s="2189"/>
      <c r="AE246" s="286"/>
      <c r="AF246" s="286"/>
      <c r="AG246" s="250" t="s">
        <v>1269</v>
      </c>
      <c r="AH246" s="176"/>
      <c r="AI246" s="176" t="s">
        <v>46</v>
      </c>
      <c r="AJ246" s="176" t="s">
        <v>2047</v>
      </c>
      <c r="AK246" s="250" t="s">
        <v>330</v>
      </c>
      <c r="AL246" s="176" t="s">
        <v>1541</v>
      </c>
      <c r="AM246" s="176" t="s">
        <v>1541</v>
      </c>
      <c r="AN246" s="177">
        <v>5</v>
      </c>
      <c r="AO246" s="176" t="s">
        <v>1634</v>
      </c>
      <c r="AP246" s="176"/>
      <c r="AQ246" s="176" t="s">
        <v>330</v>
      </c>
      <c r="AR246" s="176"/>
    </row>
    <row r="247" spans="1:44" ht="31.5" customHeight="1">
      <c r="A247" s="152"/>
      <c r="B247" s="153" t="s">
        <v>2049</v>
      </c>
      <c r="C247" s="291">
        <v>1.93</v>
      </c>
      <c r="D247" s="286"/>
      <c r="E247" s="291">
        <v>1.93</v>
      </c>
      <c r="F247" s="291"/>
      <c r="G247" s="291"/>
      <c r="H247" s="291"/>
      <c r="I247" s="286"/>
      <c r="J247" s="286">
        <v>1.93</v>
      </c>
      <c r="K247" s="286"/>
      <c r="L247" s="286"/>
      <c r="M247" s="286"/>
      <c r="N247" s="286"/>
      <c r="O247" s="286"/>
      <c r="P247" s="286"/>
      <c r="Q247" s="286"/>
      <c r="R247" s="286"/>
      <c r="S247" s="2177"/>
      <c r="T247" s="286"/>
      <c r="U247" s="286"/>
      <c r="V247" s="286"/>
      <c r="W247" s="2189"/>
      <c r="X247" s="2189"/>
      <c r="Y247" s="286"/>
      <c r="Z247" s="2189"/>
      <c r="AA247" s="286"/>
      <c r="AB247" s="286"/>
      <c r="AC247" s="286"/>
      <c r="AD247" s="2189"/>
      <c r="AE247" s="286"/>
      <c r="AF247" s="286"/>
      <c r="AG247" s="250" t="s">
        <v>1269</v>
      </c>
      <c r="AH247" s="176"/>
      <c r="AI247" s="176" t="s">
        <v>46</v>
      </c>
      <c r="AJ247" s="250" t="s">
        <v>2044</v>
      </c>
      <c r="AK247" s="250"/>
      <c r="AL247" s="176" t="s">
        <v>1636</v>
      </c>
      <c r="AM247" s="176" t="s">
        <v>1636</v>
      </c>
      <c r="AN247" s="177">
        <v>19</v>
      </c>
      <c r="AO247" s="176"/>
      <c r="AP247" s="176"/>
      <c r="AQ247" s="176" t="s">
        <v>330</v>
      </c>
      <c r="AR247" s="176"/>
    </row>
    <row r="248" spans="1:44">
      <c r="A248" s="198" t="s">
        <v>2050</v>
      </c>
      <c r="B248" s="193" t="s">
        <v>1076</v>
      </c>
      <c r="C248" s="247"/>
      <c r="D248" s="247"/>
      <c r="E248" s="247"/>
      <c r="F248" s="247"/>
      <c r="G248" s="247"/>
      <c r="H248" s="247"/>
      <c r="I248" s="247"/>
      <c r="J248" s="247"/>
      <c r="K248" s="247"/>
      <c r="L248" s="247"/>
      <c r="M248" s="247">
        <f>SUM(M249:M257)</f>
        <v>0</v>
      </c>
      <c r="N248" s="247"/>
      <c r="O248" s="247">
        <f>SUM(O249:O257)</f>
        <v>0</v>
      </c>
      <c r="P248" s="247"/>
      <c r="Q248" s="247"/>
      <c r="R248" s="247"/>
      <c r="S248" s="2172">
        <f>SUM(S249:S257)</f>
        <v>0</v>
      </c>
      <c r="T248" s="247"/>
      <c r="U248" s="247"/>
      <c r="V248" s="247"/>
      <c r="W248" s="2184">
        <f>SUM(W249:W257)</f>
        <v>0</v>
      </c>
      <c r="X248" s="2184">
        <f>SUM(X249:X257)</f>
        <v>0</v>
      </c>
      <c r="Y248" s="247"/>
      <c r="Z248" s="2184">
        <f>SUM(Z249:Z257)</f>
        <v>0</v>
      </c>
      <c r="AA248" s="247"/>
      <c r="AB248" s="247"/>
      <c r="AC248" s="247"/>
      <c r="AD248" s="2184">
        <f>SUM(AD249:AD257)</f>
        <v>0</v>
      </c>
      <c r="AE248" s="247"/>
      <c r="AF248" s="247"/>
      <c r="AG248" s="155"/>
      <c r="AH248" s="250"/>
      <c r="AI248" s="250"/>
      <c r="AJ248" s="250"/>
      <c r="AK248" s="250"/>
      <c r="AL248" s="250"/>
      <c r="AM248" s="250"/>
      <c r="AN248" s="250"/>
      <c r="AO248" s="250"/>
      <c r="AP248" s="250"/>
      <c r="AQ248" s="250"/>
      <c r="AR248" s="250"/>
    </row>
    <row r="249" spans="1:44" ht="31.5" customHeight="1">
      <c r="A249" s="152">
        <v>1</v>
      </c>
      <c r="B249" s="156" t="s">
        <v>2051</v>
      </c>
      <c r="C249" s="289">
        <v>0.02</v>
      </c>
      <c r="D249" s="289"/>
      <c r="E249" s="289">
        <v>0.02</v>
      </c>
      <c r="F249" s="289"/>
      <c r="G249" s="291">
        <v>0</v>
      </c>
      <c r="H249" s="291"/>
      <c r="I249" s="291">
        <f t="shared" ref="I249:I257" si="4">G249-H249</f>
        <v>0</v>
      </c>
      <c r="J249" s="291"/>
      <c r="K249" s="291"/>
      <c r="L249" s="291">
        <v>0.02</v>
      </c>
      <c r="M249" s="291"/>
      <c r="N249" s="291"/>
      <c r="O249" s="291"/>
      <c r="P249" s="291"/>
      <c r="Q249" s="291"/>
      <c r="R249" s="291">
        <v>0</v>
      </c>
      <c r="S249" s="2175"/>
      <c r="T249" s="291"/>
      <c r="U249" s="291"/>
      <c r="V249" s="291"/>
      <c r="W249" s="2187"/>
      <c r="X249" s="2187"/>
      <c r="Y249" s="291"/>
      <c r="Z249" s="2187"/>
      <c r="AA249" s="291"/>
      <c r="AB249" s="291"/>
      <c r="AC249" s="291"/>
      <c r="AD249" s="2187"/>
      <c r="AE249" s="291"/>
      <c r="AF249" s="291"/>
      <c r="AG249" s="155" t="s">
        <v>1256</v>
      </c>
      <c r="AH249" s="290" t="s">
        <v>2052</v>
      </c>
      <c r="AI249" s="250" t="s">
        <v>48</v>
      </c>
      <c r="AJ249" s="250" t="s">
        <v>1650</v>
      </c>
      <c r="AK249" s="250" t="s">
        <v>330</v>
      </c>
      <c r="AL249" s="250">
        <v>2019</v>
      </c>
      <c r="AM249" s="250">
        <v>2019</v>
      </c>
      <c r="AN249" s="250">
        <v>28</v>
      </c>
      <c r="AO249" s="250" t="s">
        <v>2053</v>
      </c>
      <c r="AP249" s="250"/>
      <c r="AQ249" s="250" t="s">
        <v>333</v>
      </c>
      <c r="AR249" s="250"/>
    </row>
    <row r="250" spans="1:44" ht="23.25" customHeight="1">
      <c r="A250" s="152">
        <v>2</v>
      </c>
      <c r="B250" s="153" t="s">
        <v>2054</v>
      </c>
      <c r="C250" s="289">
        <v>0.15</v>
      </c>
      <c r="D250" s="289"/>
      <c r="E250" s="289">
        <v>0.15</v>
      </c>
      <c r="F250" s="289"/>
      <c r="G250" s="291">
        <v>0.15</v>
      </c>
      <c r="H250" s="291">
        <v>0.15</v>
      </c>
      <c r="I250" s="291">
        <f t="shared" si="4"/>
        <v>0</v>
      </c>
      <c r="J250" s="291"/>
      <c r="K250" s="291"/>
      <c r="L250" s="291"/>
      <c r="M250" s="291"/>
      <c r="N250" s="291"/>
      <c r="O250" s="291"/>
      <c r="P250" s="291"/>
      <c r="Q250" s="291"/>
      <c r="R250" s="291">
        <v>0</v>
      </c>
      <c r="S250" s="2175"/>
      <c r="T250" s="291"/>
      <c r="U250" s="291"/>
      <c r="V250" s="291"/>
      <c r="W250" s="2187"/>
      <c r="X250" s="2187"/>
      <c r="Y250" s="291"/>
      <c r="Z250" s="2187"/>
      <c r="AA250" s="291"/>
      <c r="AB250" s="291"/>
      <c r="AC250" s="291"/>
      <c r="AD250" s="2187"/>
      <c r="AE250" s="291"/>
      <c r="AF250" s="291"/>
      <c r="AG250" s="155" t="s">
        <v>1257</v>
      </c>
      <c r="AH250" s="290" t="s">
        <v>2055</v>
      </c>
      <c r="AI250" s="250" t="s">
        <v>48</v>
      </c>
      <c r="AJ250" s="250" t="s">
        <v>1544</v>
      </c>
      <c r="AK250" s="250" t="s">
        <v>330</v>
      </c>
      <c r="AL250" s="250">
        <v>2019</v>
      </c>
      <c r="AM250" s="250">
        <v>2019</v>
      </c>
      <c r="AN250" s="250">
        <v>28</v>
      </c>
      <c r="AO250" s="250" t="s">
        <v>2056</v>
      </c>
      <c r="AP250" s="250"/>
      <c r="AQ250" s="250" t="s">
        <v>330</v>
      </c>
      <c r="AR250" s="250"/>
    </row>
    <row r="251" spans="1:44" ht="31.5" customHeight="1">
      <c r="A251" s="152">
        <v>3</v>
      </c>
      <c r="B251" s="156" t="s">
        <v>2057</v>
      </c>
      <c r="C251" s="289">
        <v>0.02</v>
      </c>
      <c r="D251" s="289"/>
      <c r="E251" s="289">
        <v>0.02</v>
      </c>
      <c r="F251" s="289"/>
      <c r="G251" s="291">
        <v>0</v>
      </c>
      <c r="H251" s="291"/>
      <c r="I251" s="291">
        <f t="shared" si="4"/>
        <v>0</v>
      </c>
      <c r="J251" s="291"/>
      <c r="K251" s="291"/>
      <c r="L251" s="291"/>
      <c r="M251" s="291"/>
      <c r="N251" s="291"/>
      <c r="O251" s="291"/>
      <c r="P251" s="291"/>
      <c r="Q251" s="291"/>
      <c r="R251" s="291">
        <v>0</v>
      </c>
      <c r="S251" s="2175"/>
      <c r="T251" s="291"/>
      <c r="U251" s="291">
        <v>0.02</v>
      </c>
      <c r="V251" s="291"/>
      <c r="W251" s="2187"/>
      <c r="X251" s="2187"/>
      <c r="Y251" s="291"/>
      <c r="Z251" s="2187"/>
      <c r="AA251" s="291"/>
      <c r="AB251" s="291"/>
      <c r="AC251" s="291"/>
      <c r="AD251" s="2187"/>
      <c r="AE251" s="291"/>
      <c r="AF251" s="291"/>
      <c r="AG251" s="155" t="s">
        <v>1257</v>
      </c>
      <c r="AH251" s="250" t="s">
        <v>2058</v>
      </c>
      <c r="AI251" s="250" t="s">
        <v>48</v>
      </c>
      <c r="AJ251" s="250" t="s">
        <v>2059</v>
      </c>
      <c r="AK251" s="250" t="s">
        <v>330</v>
      </c>
      <c r="AL251" s="250" t="s">
        <v>1541</v>
      </c>
      <c r="AM251" s="250" t="s">
        <v>1541</v>
      </c>
      <c r="AN251" s="250">
        <v>5</v>
      </c>
      <c r="AO251" s="250" t="s">
        <v>2060</v>
      </c>
      <c r="AP251" s="250"/>
      <c r="AQ251" s="250" t="s">
        <v>1679</v>
      </c>
      <c r="AR251" s="250"/>
    </row>
    <row r="252" spans="1:44" ht="38.25">
      <c r="A252" s="152">
        <v>4</v>
      </c>
      <c r="B252" s="156" t="s">
        <v>2061</v>
      </c>
      <c r="C252" s="289">
        <v>0.23</v>
      </c>
      <c r="D252" s="289"/>
      <c r="E252" s="289">
        <v>0.23</v>
      </c>
      <c r="F252" s="289"/>
      <c r="G252" s="291">
        <v>0</v>
      </c>
      <c r="H252" s="291"/>
      <c r="I252" s="291">
        <f t="shared" si="4"/>
        <v>0</v>
      </c>
      <c r="J252" s="291"/>
      <c r="K252" s="291"/>
      <c r="L252" s="291"/>
      <c r="M252" s="291"/>
      <c r="N252" s="291"/>
      <c r="O252" s="291"/>
      <c r="P252" s="291"/>
      <c r="Q252" s="291"/>
      <c r="R252" s="291">
        <v>0</v>
      </c>
      <c r="S252" s="2175"/>
      <c r="T252" s="291"/>
      <c r="U252" s="291"/>
      <c r="V252" s="291"/>
      <c r="W252" s="2187"/>
      <c r="X252" s="2187"/>
      <c r="Y252" s="291">
        <v>0.1</v>
      </c>
      <c r="Z252" s="2187"/>
      <c r="AA252" s="291"/>
      <c r="AB252" s="291"/>
      <c r="AC252" s="291"/>
      <c r="AD252" s="2187"/>
      <c r="AE252" s="291"/>
      <c r="AF252" s="291">
        <v>0.13</v>
      </c>
      <c r="AG252" s="155" t="s">
        <v>1261</v>
      </c>
      <c r="AH252" s="290" t="s">
        <v>2062</v>
      </c>
      <c r="AI252" s="250" t="s">
        <v>48</v>
      </c>
      <c r="AJ252" s="250" t="s">
        <v>2063</v>
      </c>
      <c r="AK252" s="250" t="s">
        <v>330</v>
      </c>
      <c r="AL252" s="250">
        <v>2018</v>
      </c>
      <c r="AM252" s="250">
        <v>2018</v>
      </c>
      <c r="AN252" s="250">
        <v>16</v>
      </c>
      <c r="AO252" s="176" t="s">
        <v>2064</v>
      </c>
      <c r="AP252" s="176"/>
      <c r="AQ252" s="250" t="s">
        <v>1507</v>
      </c>
      <c r="AR252" s="176"/>
    </row>
    <row r="253" spans="1:44" ht="28.5" customHeight="1">
      <c r="A253" s="152">
        <v>5</v>
      </c>
      <c r="B253" s="153" t="s">
        <v>2065</v>
      </c>
      <c r="C253" s="289">
        <v>0.08</v>
      </c>
      <c r="D253" s="289"/>
      <c r="E253" s="289">
        <v>0.08</v>
      </c>
      <c r="F253" s="289"/>
      <c r="G253" s="291">
        <v>0</v>
      </c>
      <c r="H253" s="291"/>
      <c r="I253" s="291">
        <f t="shared" si="4"/>
        <v>0</v>
      </c>
      <c r="J253" s="291"/>
      <c r="K253" s="291"/>
      <c r="L253" s="291"/>
      <c r="M253" s="291"/>
      <c r="N253" s="291"/>
      <c r="O253" s="291"/>
      <c r="P253" s="291"/>
      <c r="Q253" s="291"/>
      <c r="R253" s="291">
        <v>0</v>
      </c>
      <c r="S253" s="2175"/>
      <c r="T253" s="291"/>
      <c r="U253" s="291"/>
      <c r="V253" s="291"/>
      <c r="W253" s="2187"/>
      <c r="X253" s="2187"/>
      <c r="Y253" s="291">
        <v>0.08</v>
      </c>
      <c r="Z253" s="2187"/>
      <c r="AA253" s="291"/>
      <c r="AB253" s="291"/>
      <c r="AC253" s="291"/>
      <c r="AD253" s="2187"/>
      <c r="AE253" s="291"/>
      <c r="AF253" s="291"/>
      <c r="AG253" s="155" t="s">
        <v>203</v>
      </c>
      <c r="AH253" s="250" t="s">
        <v>2066</v>
      </c>
      <c r="AI253" s="250" t="s">
        <v>48</v>
      </c>
      <c r="AJ253" s="250" t="s">
        <v>1569</v>
      </c>
      <c r="AK253" s="250" t="s">
        <v>330</v>
      </c>
      <c r="AL253" s="250">
        <v>2019</v>
      </c>
      <c r="AM253" s="250">
        <v>2019</v>
      </c>
      <c r="AN253" s="250">
        <v>28</v>
      </c>
      <c r="AO253" s="250" t="s">
        <v>2067</v>
      </c>
      <c r="AP253" s="250"/>
      <c r="AQ253" s="250" t="s">
        <v>330</v>
      </c>
      <c r="AR253" s="250"/>
    </row>
    <row r="254" spans="1:44" ht="31.5" customHeight="1">
      <c r="A254" s="152">
        <v>6</v>
      </c>
      <c r="B254" s="156" t="s">
        <v>2068</v>
      </c>
      <c r="C254" s="289">
        <v>0.11</v>
      </c>
      <c r="D254" s="289"/>
      <c r="E254" s="289">
        <v>0.11</v>
      </c>
      <c r="F254" s="289"/>
      <c r="G254" s="291">
        <v>0</v>
      </c>
      <c r="H254" s="291"/>
      <c r="I254" s="291">
        <f t="shared" si="4"/>
        <v>0</v>
      </c>
      <c r="J254" s="291">
        <v>0.11</v>
      </c>
      <c r="K254" s="291"/>
      <c r="L254" s="291"/>
      <c r="M254" s="291"/>
      <c r="N254" s="291"/>
      <c r="O254" s="291"/>
      <c r="P254" s="291"/>
      <c r="Q254" s="291"/>
      <c r="R254" s="291">
        <v>0</v>
      </c>
      <c r="S254" s="2175"/>
      <c r="T254" s="291"/>
      <c r="U254" s="291"/>
      <c r="V254" s="291"/>
      <c r="W254" s="2187"/>
      <c r="X254" s="2187"/>
      <c r="Y254" s="291"/>
      <c r="Z254" s="2187"/>
      <c r="AA254" s="291"/>
      <c r="AB254" s="291"/>
      <c r="AC254" s="291"/>
      <c r="AD254" s="2187"/>
      <c r="AE254" s="291"/>
      <c r="AF254" s="291"/>
      <c r="AG254" s="155" t="s">
        <v>203</v>
      </c>
      <c r="AH254" s="290" t="s">
        <v>2069</v>
      </c>
      <c r="AI254" s="250" t="s">
        <v>48</v>
      </c>
      <c r="AJ254" s="250" t="s">
        <v>1569</v>
      </c>
      <c r="AK254" s="250" t="s">
        <v>330</v>
      </c>
      <c r="AL254" s="250" t="s">
        <v>1541</v>
      </c>
      <c r="AM254" s="250" t="s">
        <v>1541</v>
      </c>
      <c r="AN254" s="250">
        <v>5</v>
      </c>
      <c r="AO254" s="250" t="s">
        <v>2070</v>
      </c>
      <c r="AP254" s="250"/>
      <c r="AQ254" s="250" t="s">
        <v>333</v>
      </c>
      <c r="AR254" s="250"/>
    </row>
    <row r="255" spans="1:44" ht="25.5">
      <c r="A255" s="152">
        <v>7</v>
      </c>
      <c r="B255" s="153" t="s">
        <v>2071</v>
      </c>
      <c r="C255" s="290">
        <v>0.03</v>
      </c>
      <c r="D255" s="290">
        <v>0.02</v>
      </c>
      <c r="E255" s="289">
        <v>0.01</v>
      </c>
      <c r="F255" s="289"/>
      <c r="G255" s="291">
        <v>0</v>
      </c>
      <c r="H255" s="291"/>
      <c r="I255" s="291">
        <f t="shared" si="4"/>
        <v>0</v>
      </c>
      <c r="J255" s="291"/>
      <c r="K255" s="291"/>
      <c r="L255" s="291"/>
      <c r="M255" s="291"/>
      <c r="N255" s="291"/>
      <c r="O255" s="291"/>
      <c r="P255" s="291"/>
      <c r="Q255" s="291"/>
      <c r="R255" s="291">
        <v>0</v>
      </c>
      <c r="S255" s="2175"/>
      <c r="T255" s="291"/>
      <c r="U255" s="291">
        <v>0.01</v>
      </c>
      <c r="V255" s="291"/>
      <c r="W255" s="2187"/>
      <c r="X255" s="2187"/>
      <c r="Y255" s="291"/>
      <c r="Z255" s="2187"/>
      <c r="AA255" s="291"/>
      <c r="AB255" s="291"/>
      <c r="AC255" s="291"/>
      <c r="AD255" s="2187"/>
      <c r="AE255" s="291"/>
      <c r="AF255" s="291"/>
      <c r="AG255" s="155" t="s">
        <v>1247</v>
      </c>
      <c r="AH255" s="250" t="s">
        <v>2072</v>
      </c>
      <c r="AI255" s="250" t="s">
        <v>48</v>
      </c>
      <c r="AJ255" s="250" t="s">
        <v>1701</v>
      </c>
      <c r="AK255" s="250" t="s">
        <v>1554</v>
      </c>
      <c r="AL255" s="250">
        <v>2017</v>
      </c>
      <c r="AM255" s="250">
        <v>2020</v>
      </c>
      <c r="AN255" s="250">
        <v>27</v>
      </c>
      <c r="AO255" s="250" t="s">
        <v>2073</v>
      </c>
      <c r="AP255" s="250"/>
      <c r="AQ255" s="250" t="s">
        <v>1679</v>
      </c>
      <c r="AR255" s="250"/>
    </row>
    <row r="256" spans="1:44" ht="24.75" customHeight="1">
      <c r="A256" s="152">
        <v>8</v>
      </c>
      <c r="B256" s="153" t="s">
        <v>2074</v>
      </c>
      <c r="C256" s="289">
        <v>7.0000000000000007E-2</v>
      </c>
      <c r="D256" s="289"/>
      <c r="E256" s="289">
        <v>7.0000000000000007E-2</v>
      </c>
      <c r="F256" s="289"/>
      <c r="G256" s="291">
        <v>0</v>
      </c>
      <c r="H256" s="291"/>
      <c r="I256" s="291">
        <f t="shared" si="4"/>
        <v>0</v>
      </c>
      <c r="J256" s="291">
        <v>7.0000000000000007E-2</v>
      </c>
      <c r="K256" s="291"/>
      <c r="L256" s="291"/>
      <c r="M256" s="291"/>
      <c r="N256" s="291"/>
      <c r="O256" s="291"/>
      <c r="P256" s="291"/>
      <c r="Q256" s="291"/>
      <c r="R256" s="291">
        <v>0</v>
      </c>
      <c r="S256" s="2175"/>
      <c r="T256" s="291"/>
      <c r="U256" s="291"/>
      <c r="V256" s="291"/>
      <c r="W256" s="2187"/>
      <c r="X256" s="2187"/>
      <c r="Y256" s="291"/>
      <c r="Z256" s="2187"/>
      <c r="AA256" s="291"/>
      <c r="AB256" s="291"/>
      <c r="AC256" s="291"/>
      <c r="AD256" s="2187"/>
      <c r="AE256" s="291"/>
      <c r="AF256" s="291"/>
      <c r="AG256" s="155" t="s">
        <v>95</v>
      </c>
      <c r="AH256" s="250"/>
      <c r="AI256" s="250" t="s">
        <v>48</v>
      </c>
      <c r="AJ256" s="250" t="s">
        <v>1595</v>
      </c>
      <c r="AK256" s="250" t="s">
        <v>330</v>
      </c>
      <c r="AL256" s="250" t="s">
        <v>1541</v>
      </c>
      <c r="AM256" s="250" t="s">
        <v>1541</v>
      </c>
      <c r="AN256" s="250">
        <v>5</v>
      </c>
      <c r="AO256" s="250" t="s">
        <v>2075</v>
      </c>
      <c r="AP256" s="250"/>
      <c r="AQ256" s="250" t="s">
        <v>333</v>
      </c>
      <c r="AR256" s="250"/>
    </row>
    <row r="257" spans="1:44" ht="25.5">
      <c r="A257" s="152">
        <v>9</v>
      </c>
      <c r="B257" s="153" t="s">
        <v>2076</v>
      </c>
      <c r="C257" s="289">
        <v>0.06</v>
      </c>
      <c r="D257" s="289"/>
      <c r="E257" s="289">
        <v>0.06</v>
      </c>
      <c r="F257" s="289"/>
      <c r="G257" s="291">
        <v>0</v>
      </c>
      <c r="H257" s="291"/>
      <c r="I257" s="291">
        <f t="shared" si="4"/>
        <v>0</v>
      </c>
      <c r="J257" s="291">
        <v>0.06</v>
      </c>
      <c r="K257" s="291"/>
      <c r="L257" s="291"/>
      <c r="M257" s="291"/>
      <c r="N257" s="291"/>
      <c r="O257" s="291"/>
      <c r="P257" s="291"/>
      <c r="Q257" s="291"/>
      <c r="R257" s="291">
        <v>0</v>
      </c>
      <c r="S257" s="2175"/>
      <c r="T257" s="291"/>
      <c r="U257" s="291"/>
      <c r="V257" s="291"/>
      <c r="W257" s="2187"/>
      <c r="X257" s="2187"/>
      <c r="Y257" s="291"/>
      <c r="Z257" s="2187"/>
      <c r="AA257" s="291"/>
      <c r="AB257" s="291"/>
      <c r="AC257" s="291"/>
      <c r="AD257" s="2187"/>
      <c r="AE257" s="291"/>
      <c r="AF257" s="291"/>
      <c r="AG257" s="155" t="s">
        <v>95</v>
      </c>
      <c r="AH257" s="250" t="s">
        <v>2077</v>
      </c>
      <c r="AI257" s="250" t="s">
        <v>48</v>
      </c>
      <c r="AJ257" s="250" t="s">
        <v>1595</v>
      </c>
      <c r="AK257" s="250" t="s">
        <v>1554</v>
      </c>
      <c r="AL257" s="250" t="s">
        <v>1165</v>
      </c>
      <c r="AM257" s="250">
        <v>2020</v>
      </c>
      <c r="AN257" s="250">
        <v>27</v>
      </c>
      <c r="AO257" s="250" t="s">
        <v>2078</v>
      </c>
      <c r="AP257" s="250"/>
      <c r="AQ257" s="250" t="s">
        <v>333</v>
      </c>
      <c r="AR257" s="250"/>
    </row>
    <row r="258" spans="1:44" ht="30.75" customHeight="1">
      <c r="A258" s="152"/>
      <c r="B258" s="153" t="s">
        <v>2079</v>
      </c>
      <c r="C258" s="289">
        <v>7.0000000000000007E-2</v>
      </c>
      <c r="D258" s="289"/>
      <c r="E258" s="289">
        <v>7.0000000000000007E-2</v>
      </c>
      <c r="F258" s="289"/>
      <c r="G258" s="291"/>
      <c r="H258" s="291"/>
      <c r="I258" s="291"/>
      <c r="J258" s="291"/>
      <c r="K258" s="291">
        <v>7.0000000000000007E-2</v>
      </c>
      <c r="L258" s="291"/>
      <c r="M258" s="291"/>
      <c r="N258" s="291"/>
      <c r="O258" s="291"/>
      <c r="P258" s="291"/>
      <c r="Q258" s="291"/>
      <c r="R258" s="291"/>
      <c r="S258" s="2175"/>
      <c r="T258" s="291"/>
      <c r="U258" s="291"/>
      <c r="V258" s="291"/>
      <c r="W258" s="2187"/>
      <c r="X258" s="2187"/>
      <c r="Y258" s="291"/>
      <c r="Z258" s="2187"/>
      <c r="AA258" s="291"/>
      <c r="AB258" s="291"/>
      <c r="AC258" s="291"/>
      <c r="AD258" s="2187"/>
      <c r="AE258" s="291"/>
      <c r="AF258" s="291"/>
      <c r="AG258" s="155" t="s">
        <v>1247</v>
      </c>
      <c r="AH258" s="250"/>
      <c r="AI258" s="250" t="s">
        <v>48</v>
      </c>
      <c r="AJ258" s="250" t="s">
        <v>1701</v>
      </c>
      <c r="AK258" s="250"/>
      <c r="AL258" s="250" t="s">
        <v>1636</v>
      </c>
      <c r="AM258" s="250" t="s">
        <v>1636</v>
      </c>
      <c r="AN258" s="250">
        <v>19</v>
      </c>
      <c r="AO258" s="250"/>
      <c r="AP258" s="250"/>
      <c r="AQ258" s="250" t="s">
        <v>330</v>
      </c>
      <c r="AR258" s="250"/>
    </row>
    <row r="259" spans="1:44">
      <c r="A259" s="198" t="s">
        <v>2080</v>
      </c>
      <c r="B259" s="203" t="s">
        <v>1124</v>
      </c>
      <c r="C259" s="247"/>
      <c r="D259" s="247"/>
      <c r="E259" s="247"/>
      <c r="F259" s="247"/>
      <c r="G259" s="247"/>
      <c r="H259" s="247"/>
      <c r="I259" s="247"/>
      <c r="J259" s="247"/>
      <c r="K259" s="247"/>
      <c r="L259" s="247"/>
      <c r="M259" s="247">
        <f>M260</f>
        <v>0</v>
      </c>
      <c r="N259" s="247"/>
      <c r="O259" s="247">
        <f>O260</f>
        <v>0</v>
      </c>
      <c r="P259" s="247"/>
      <c r="Q259" s="247"/>
      <c r="R259" s="247"/>
      <c r="S259" s="2172">
        <f>S260</f>
        <v>0</v>
      </c>
      <c r="T259" s="247"/>
      <c r="U259" s="247"/>
      <c r="V259" s="247"/>
      <c r="W259" s="2184">
        <f>W260</f>
        <v>0</v>
      </c>
      <c r="X259" s="2184">
        <f>X260</f>
        <v>0</v>
      </c>
      <c r="Y259" s="247"/>
      <c r="Z259" s="2184">
        <f>Z260</f>
        <v>0</v>
      </c>
      <c r="AA259" s="247"/>
      <c r="AB259" s="247"/>
      <c r="AC259" s="247"/>
      <c r="AD259" s="2184">
        <f>AD260</f>
        <v>0</v>
      </c>
      <c r="AE259" s="247"/>
      <c r="AF259" s="247"/>
      <c r="AG259" s="155"/>
      <c r="AH259" s="250"/>
      <c r="AI259" s="250"/>
      <c r="AJ259" s="250"/>
      <c r="AK259" s="250"/>
      <c r="AL259" s="250"/>
      <c r="AM259" s="250"/>
      <c r="AN259" s="250"/>
      <c r="AO259" s="250"/>
      <c r="AP259" s="250"/>
      <c r="AQ259" s="250"/>
      <c r="AR259" s="250"/>
    </row>
    <row r="260" spans="1:44" ht="38.25">
      <c r="A260" s="152">
        <v>1</v>
      </c>
      <c r="B260" s="165" t="s">
        <v>2081</v>
      </c>
      <c r="C260" s="290">
        <v>3.1</v>
      </c>
      <c r="D260" s="290">
        <v>1.44</v>
      </c>
      <c r="E260" s="289">
        <v>1.66</v>
      </c>
      <c r="F260" s="289"/>
      <c r="G260" s="291">
        <v>0</v>
      </c>
      <c r="H260" s="291"/>
      <c r="I260" s="291">
        <f>G260-H260</f>
        <v>0</v>
      </c>
      <c r="J260" s="291"/>
      <c r="K260" s="291"/>
      <c r="L260" s="291"/>
      <c r="M260" s="291"/>
      <c r="N260" s="291"/>
      <c r="O260" s="291"/>
      <c r="P260" s="291"/>
      <c r="Q260" s="291">
        <v>1.34</v>
      </c>
      <c r="R260" s="291">
        <v>0.27</v>
      </c>
      <c r="S260" s="2175"/>
      <c r="T260" s="291"/>
      <c r="U260" s="291">
        <v>0.05</v>
      </c>
      <c r="V260" s="291"/>
      <c r="W260" s="2187"/>
      <c r="X260" s="2187"/>
      <c r="Y260" s="291"/>
      <c r="Z260" s="2187"/>
      <c r="AA260" s="291"/>
      <c r="AB260" s="291"/>
      <c r="AC260" s="291"/>
      <c r="AD260" s="2187"/>
      <c r="AE260" s="291"/>
      <c r="AF260" s="291"/>
      <c r="AG260" s="155" t="s">
        <v>1261</v>
      </c>
      <c r="AH260" s="173" t="s">
        <v>2082</v>
      </c>
      <c r="AI260" s="250" t="s">
        <v>49</v>
      </c>
      <c r="AJ260" s="250" t="s">
        <v>1537</v>
      </c>
      <c r="AK260" s="250" t="s">
        <v>1554</v>
      </c>
      <c r="AL260" s="250">
        <v>2016</v>
      </c>
      <c r="AM260" s="250">
        <v>2020</v>
      </c>
      <c r="AN260" s="250">
        <v>27</v>
      </c>
      <c r="AO260" s="250" t="s">
        <v>2083</v>
      </c>
      <c r="AP260" s="250" t="s">
        <v>2084</v>
      </c>
      <c r="AQ260" s="250" t="s">
        <v>1512</v>
      </c>
      <c r="AR260" s="250"/>
    </row>
    <row r="261" spans="1:44" ht="63.75">
      <c r="A261" s="192" t="s">
        <v>82</v>
      </c>
      <c r="B261" s="193" t="s">
        <v>2085</v>
      </c>
      <c r="C261" s="247"/>
      <c r="D261" s="247"/>
      <c r="E261" s="247"/>
      <c r="F261" s="247"/>
      <c r="G261" s="247"/>
      <c r="H261" s="247"/>
      <c r="I261" s="247"/>
      <c r="J261" s="247"/>
      <c r="K261" s="247"/>
      <c r="L261" s="247"/>
      <c r="M261" s="247">
        <f>SUM(M262,M285,M289,M296,M300)</f>
        <v>0</v>
      </c>
      <c r="N261" s="247"/>
      <c r="O261" s="247">
        <f>SUM(O262,O285,O289,O296,O300)</f>
        <v>0</v>
      </c>
      <c r="P261" s="247"/>
      <c r="Q261" s="247"/>
      <c r="R261" s="247"/>
      <c r="S261" s="2172">
        <f>SUM(S262,S285,S289,S296,S300)</f>
        <v>0</v>
      </c>
      <c r="T261" s="247"/>
      <c r="U261" s="247"/>
      <c r="V261" s="247"/>
      <c r="W261" s="2184">
        <f>SUM(W262,W285,W289,W296,W300)</f>
        <v>0</v>
      </c>
      <c r="X261" s="2184">
        <f>SUM(X262,X285,X289,X296,X300)</f>
        <v>0</v>
      </c>
      <c r="Y261" s="247"/>
      <c r="Z261" s="2184">
        <f>SUM(Z262,Z285,Z289,Z296,Z300)</f>
        <v>0</v>
      </c>
      <c r="AA261" s="247"/>
      <c r="AB261" s="247"/>
      <c r="AC261" s="247"/>
      <c r="AD261" s="2184">
        <f>SUM(AD262,AD285,AD289,AD296,AD300)</f>
        <v>0</v>
      </c>
      <c r="AE261" s="247"/>
      <c r="AF261" s="247"/>
      <c r="AG261" s="155"/>
      <c r="AH261" s="250"/>
      <c r="AI261" s="250"/>
      <c r="AJ261" s="250"/>
      <c r="AK261" s="250"/>
      <c r="AL261" s="250"/>
      <c r="AM261" s="250"/>
      <c r="AN261" s="250"/>
      <c r="AO261" s="250"/>
      <c r="AP261" s="250"/>
      <c r="AQ261" s="250"/>
      <c r="AR261" s="250"/>
    </row>
    <row r="262" spans="1:44" ht="25.5">
      <c r="A262" s="198" t="s">
        <v>2086</v>
      </c>
      <c r="B262" s="199" t="s">
        <v>2087</v>
      </c>
      <c r="C262" s="247"/>
      <c r="D262" s="247"/>
      <c r="E262" s="247"/>
      <c r="F262" s="247"/>
      <c r="G262" s="247"/>
      <c r="H262" s="247"/>
      <c r="I262" s="247"/>
      <c r="J262" s="247"/>
      <c r="K262" s="247"/>
      <c r="L262" s="247"/>
      <c r="M262" s="247">
        <f>SUM(M263:M303)</f>
        <v>0</v>
      </c>
      <c r="N262" s="247"/>
      <c r="O262" s="247">
        <f>SUM(O263:O303)</f>
        <v>0</v>
      </c>
      <c r="P262" s="247"/>
      <c r="Q262" s="247"/>
      <c r="R262" s="247"/>
      <c r="S262" s="2172">
        <f>SUM(S263:S303)</f>
        <v>0</v>
      </c>
      <c r="T262" s="247"/>
      <c r="U262" s="247"/>
      <c r="V262" s="247"/>
      <c r="W262" s="2184">
        <f>SUM(W263:W303)</f>
        <v>0</v>
      </c>
      <c r="X262" s="2184">
        <f>SUM(X263:X303)</f>
        <v>0</v>
      </c>
      <c r="Y262" s="247"/>
      <c r="Z262" s="2184">
        <f>SUM(Z263:Z303)</f>
        <v>0</v>
      </c>
      <c r="AA262" s="247"/>
      <c r="AB262" s="247"/>
      <c r="AC262" s="247"/>
      <c r="AD262" s="2184">
        <f>SUM(AD263:AD303)</f>
        <v>0</v>
      </c>
      <c r="AE262" s="247"/>
      <c r="AF262" s="247"/>
      <c r="AG262" s="155"/>
      <c r="AH262" s="250"/>
      <c r="AI262" s="250"/>
      <c r="AJ262" s="250"/>
      <c r="AK262" s="250"/>
      <c r="AL262" s="250"/>
      <c r="AM262" s="250"/>
      <c r="AN262" s="250"/>
      <c r="AO262" s="250"/>
      <c r="AP262" s="250"/>
      <c r="AQ262" s="250"/>
      <c r="AR262" s="250"/>
    </row>
    <row r="263" spans="1:44" ht="38.25">
      <c r="A263" s="152">
        <v>1</v>
      </c>
      <c r="B263" s="153" t="s">
        <v>2088</v>
      </c>
      <c r="C263" s="289">
        <v>0.5</v>
      </c>
      <c r="D263" s="289"/>
      <c r="E263" s="289">
        <v>0.5</v>
      </c>
      <c r="F263" s="289"/>
      <c r="G263" s="291">
        <v>0.1</v>
      </c>
      <c r="H263" s="291">
        <v>0.1</v>
      </c>
      <c r="I263" s="291">
        <f t="shared" ref="I263:I277" si="5">G263-H263</f>
        <v>0</v>
      </c>
      <c r="J263" s="291">
        <v>0.4</v>
      </c>
      <c r="K263" s="291"/>
      <c r="L263" s="291"/>
      <c r="M263" s="291"/>
      <c r="N263" s="291"/>
      <c r="O263" s="291"/>
      <c r="P263" s="291"/>
      <c r="Q263" s="291"/>
      <c r="R263" s="291">
        <v>0</v>
      </c>
      <c r="S263" s="2175"/>
      <c r="T263" s="291"/>
      <c r="U263" s="291"/>
      <c r="V263" s="291"/>
      <c r="W263" s="2187"/>
      <c r="X263" s="2187"/>
      <c r="Y263" s="291"/>
      <c r="Z263" s="2187"/>
      <c r="AA263" s="291"/>
      <c r="AB263" s="291"/>
      <c r="AC263" s="291"/>
      <c r="AD263" s="2187"/>
      <c r="AE263" s="291"/>
      <c r="AF263" s="291"/>
      <c r="AG263" s="155" t="s">
        <v>1257</v>
      </c>
      <c r="AH263" s="173" t="s">
        <v>2089</v>
      </c>
      <c r="AI263" s="250" t="s">
        <v>21</v>
      </c>
      <c r="AJ263" s="250" t="s">
        <v>2090</v>
      </c>
      <c r="AK263" s="250" t="s">
        <v>1172</v>
      </c>
      <c r="AL263" s="250" t="s">
        <v>1541</v>
      </c>
      <c r="AM263" s="250" t="s">
        <v>1541</v>
      </c>
      <c r="AN263" s="250">
        <v>7</v>
      </c>
      <c r="AO263" s="250" t="s">
        <v>2091</v>
      </c>
      <c r="AP263" s="250"/>
      <c r="AQ263" s="250" t="s">
        <v>330</v>
      </c>
      <c r="AR263" s="250"/>
    </row>
    <row r="264" spans="1:44" ht="36.75" customHeight="1">
      <c r="A264" s="152">
        <v>2</v>
      </c>
      <c r="B264" s="174" t="s">
        <v>160</v>
      </c>
      <c r="C264" s="289">
        <v>0.08</v>
      </c>
      <c r="D264" s="289"/>
      <c r="E264" s="289">
        <v>0.08</v>
      </c>
      <c r="F264" s="289"/>
      <c r="G264" s="291">
        <v>0</v>
      </c>
      <c r="H264" s="291"/>
      <c r="I264" s="291">
        <f t="shared" si="5"/>
        <v>0</v>
      </c>
      <c r="J264" s="291">
        <v>0.08</v>
      </c>
      <c r="K264" s="291"/>
      <c r="L264" s="291"/>
      <c r="M264" s="291"/>
      <c r="N264" s="291"/>
      <c r="O264" s="291"/>
      <c r="P264" s="291"/>
      <c r="Q264" s="291"/>
      <c r="R264" s="291">
        <v>0</v>
      </c>
      <c r="S264" s="2175"/>
      <c r="T264" s="291"/>
      <c r="U264" s="291"/>
      <c r="V264" s="291"/>
      <c r="W264" s="2187"/>
      <c r="X264" s="2187"/>
      <c r="Y264" s="291"/>
      <c r="Z264" s="2187"/>
      <c r="AA264" s="291"/>
      <c r="AB264" s="291"/>
      <c r="AC264" s="291"/>
      <c r="AD264" s="2187"/>
      <c r="AE264" s="291"/>
      <c r="AF264" s="291"/>
      <c r="AG264" s="155" t="s">
        <v>161</v>
      </c>
      <c r="AH264" s="155" t="s">
        <v>2092</v>
      </c>
      <c r="AI264" s="250" t="s">
        <v>21</v>
      </c>
      <c r="AJ264" s="250" t="s">
        <v>2093</v>
      </c>
      <c r="AK264" s="250" t="s">
        <v>1172</v>
      </c>
      <c r="AL264" s="250">
        <v>2019</v>
      </c>
      <c r="AM264" s="250">
        <v>2019</v>
      </c>
      <c r="AN264" s="250"/>
      <c r="AO264" s="250" t="s">
        <v>2094</v>
      </c>
      <c r="AP264" s="250"/>
      <c r="AQ264" s="250" t="s">
        <v>330</v>
      </c>
      <c r="AR264" s="250"/>
    </row>
    <row r="265" spans="1:44" ht="43.5" customHeight="1">
      <c r="A265" s="152">
        <v>3</v>
      </c>
      <c r="B265" s="156" t="s">
        <v>2095</v>
      </c>
      <c r="C265" s="289">
        <v>0.17</v>
      </c>
      <c r="D265" s="289"/>
      <c r="E265" s="289">
        <v>0.17</v>
      </c>
      <c r="F265" s="289"/>
      <c r="G265" s="291">
        <v>0</v>
      </c>
      <c r="H265" s="291"/>
      <c r="I265" s="291">
        <f t="shared" si="5"/>
        <v>0</v>
      </c>
      <c r="J265" s="291">
        <v>0.17</v>
      </c>
      <c r="K265" s="291"/>
      <c r="L265" s="291"/>
      <c r="M265" s="291"/>
      <c r="N265" s="291"/>
      <c r="O265" s="291"/>
      <c r="P265" s="291"/>
      <c r="Q265" s="291"/>
      <c r="R265" s="291">
        <v>0</v>
      </c>
      <c r="S265" s="2175"/>
      <c r="T265" s="291"/>
      <c r="U265" s="291"/>
      <c r="V265" s="291"/>
      <c r="W265" s="2187"/>
      <c r="X265" s="2187"/>
      <c r="Y265" s="291"/>
      <c r="Z265" s="2187"/>
      <c r="AA265" s="291"/>
      <c r="AB265" s="291"/>
      <c r="AC265" s="291"/>
      <c r="AD265" s="2187"/>
      <c r="AE265" s="291"/>
      <c r="AF265" s="291"/>
      <c r="AG265" s="155" t="s">
        <v>203</v>
      </c>
      <c r="AH265" s="155" t="s">
        <v>1972</v>
      </c>
      <c r="AI265" s="250" t="s">
        <v>21</v>
      </c>
      <c r="AJ265" s="250" t="s">
        <v>2096</v>
      </c>
      <c r="AK265" s="250" t="s">
        <v>1172</v>
      </c>
      <c r="AL265" s="250">
        <v>2019</v>
      </c>
      <c r="AM265" s="250">
        <v>2019</v>
      </c>
      <c r="AN265" s="250"/>
      <c r="AO265" s="250" t="s">
        <v>2097</v>
      </c>
      <c r="AP265" s="250"/>
      <c r="AQ265" s="250" t="s">
        <v>1679</v>
      </c>
      <c r="AR265" s="250"/>
    </row>
    <row r="266" spans="1:44" ht="38.25">
      <c r="A266" s="152">
        <v>4</v>
      </c>
      <c r="B266" s="156" t="s">
        <v>2098</v>
      </c>
      <c r="C266" s="289">
        <v>0.3</v>
      </c>
      <c r="D266" s="289"/>
      <c r="E266" s="289">
        <v>0.3</v>
      </c>
      <c r="F266" s="289"/>
      <c r="G266" s="291"/>
      <c r="H266" s="291"/>
      <c r="I266" s="291">
        <f t="shared" si="5"/>
        <v>0</v>
      </c>
      <c r="J266" s="291"/>
      <c r="K266" s="291"/>
      <c r="L266" s="291"/>
      <c r="M266" s="291"/>
      <c r="N266" s="291"/>
      <c r="O266" s="291"/>
      <c r="P266" s="291">
        <v>0.3</v>
      </c>
      <c r="Q266" s="291"/>
      <c r="R266" s="291"/>
      <c r="S266" s="2175"/>
      <c r="T266" s="291"/>
      <c r="U266" s="291"/>
      <c r="V266" s="291"/>
      <c r="W266" s="2187"/>
      <c r="X266" s="2187"/>
      <c r="Y266" s="291"/>
      <c r="Z266" s="2187"/>
      <c r="AA266" s="291"/>
      <c r="AB266" s="291"/>
      <c r="AC266" s="291"/>
      <c r="AD266" s="2187"/>
      <c r="AE266" s="291"/>
      <c r="AF266" s="291"/>
      <c r="AG266" s="155" t="s">
        <v>1262</v>
      </c>
      <c r="AH266" s="173" t="s">
        <v>2099</v>
      </c>
      <c r="AI266" s="250" t="s">
        <v>21</v>
      </c>
      <c r="AJ266" s="250" t="s">
        <v>1861</v>
      </c>
      <c r="AK266" s="250" t="s">
        <v>1172</v>
      </c>
      <c r="AL266" s="250" t="s">
        <v>1165</v>
      </c>
      <c r="AM266" s="250">
        <v>2020</v>
      </c>
      <c r="AN266" s="250"/>
      <c r="AO266" s="250" t="s">
        <v>2100</v>
      </c>
      <c r="AP266" s="250"/>
      <c r="AQ266" s="250" t="s">
        <v>330</v>
      </c>
      <c r="AR266" s="250"/>
    </row>
    <row r="267" spans="1:44" ht="38.25">
      <c r="A267" s="152">
        <v>5</v>
      </c>
      <c r="B267" s="156" t="s">
        <v>2101</v>
      </c>
      <c r="C267" s="289">
        <v>0.05</v>
      </c>
      <c r="D267" s="289"/>
      <c r="E267" s="289">
        <v>0.05</v>
      </c>
      <c r="F267" s="289"/>
      <c r="G267" s="291"/>
      <c r="H267" s="291"/>
      <c r="I267" s="291"/>
      <c r="J267" s="291"/>
      <c r="K267" s="291"/>
      <c r="L267" s="291"/>
      <c r="M267" s="291"/>
      <c r="N267" s="291"/>
      <c r="O267" s="291"/>
      <c r="P267" s="291"/>
      <c r="Q267" s="291"/>
      <c r="R267" s="291"/>
      <c r="S267" s="2175"/>
      <c r="T267" s="291"/>
      <c r="U267" s="291">
        <v>0.05</v>
      </c>
      <c r="V267" s="291"/>
      <c r="W267" s="2187"/>
      <c r="X267" s="2187"/>
      <c r="Y267" s="291"/>
      <c r="Z267" s="2187"/>
      <c r="AA267" s="291"/>
      <c r="AB267" s="291"/>
      <c r="AC267" s="291"/>
      <c r="AD267" s="2187"/>
      <c r="AE267" s="291"/>
      <c r="AF267" s="291"/>
      <c r="AG267" s="155" t="s">
        <v>1266</v>
      </c>
      <c r="AH267" s="290"/>
      <c r="AI267" s="250" t="s">
        <v>21</v>
      </c>
      <c r="AJ267" s="250" t="s">
        <v>2102</v>
      </c>
      <c r="AK267" s="250" t="s">
        <v>1172</v>
      </c>
      <c r="AL267" s="250">
        <v>2019</v>
      </c>
      <c r="AM267" s="250">
        <v>2019</v>
      </c>
      <c r="AN267" s="250"/>
      <c r="AO267" s="250" t="s">
        <v>2103</v>
      </c>
      <c r="AP267" s="250"/>
      <c r="AQ267" s="250" t="s">
        <v>333</v>
      </c>
      <c r="AR267" s="250"/>
    </row>
    <row r="268" spans="1:44" ht="51">
      <c r="A268" s="152">
        <v>6</v>
      </c>
      <c r="B268" s="182" t="s">
        <v>167</v>
      </c>
      <c r="C268" s="289">
        <v>0.6</v>
      </c>
      <c r="D268" s="289"/>
      <c r="E268" s="289">
        <v>0.6</v>
      </c>
      <c r="F268" s="289"/>
      <c r="G268" s="291">
        <v>0.6</v>
      </c>
      <c r="H268" s="291">
        <v>0.6</v>
      </c>
      <c r="I268" s="291">
        <f t="shared" si="5"/>
        <v>0</v>
      </c>
      <c r="J268" s="291">
        <v>0</v>
      </c>
      <c r="K268" s="291"/>
      <c r="L268" s="291"/>
      <c r="M268" s="291"/>
      <c r="N268" s="291"/>
      <c r="O268" s="291"/>
      <c r="P268" s="291"/>
      <c r="Q268" s="291"/>
      <c r="R268" s="291">
        <v>0</v>
      </c>
      <c r="S268" s="2175"/>
      <c r="T268" s="291"/>
      <c r="U268" s="291"/>
      <c r="V268" s="291"/>
      <c r="W268" s="2187"/>
      <c r="X268" s="2187"/>
      <c r="Y268" s="291"/>
      <c r="Z268" s="2187"/>
      <c r="AA268" s="291"/>
      <c r="AB268" s="291"/>
      <c r="AC268" s="291"/>
      <c r="AD268" s="2187"/>
      <c r="AE268" s="291"/>
      <c r="AF268" s="291"/>
      <c r="AG268" s="155" t="s">
        <v>72</v>
      </c>
      <c r="AH268" s="294" t="s">
        <v>2104</v>
      </c>
      <c r="AI268" s="250" t="s">
        <v>21</v>
      </c>
      <c r="AJ268" s="250" t="s">
        <v>2105</v>
      </c>
      <c r="AK268" s="250" t="s">
        <v>1172</v>
      </c>
      <c r="AL268" s="250">
        <v>2018</v>
      </c>
      <c r="AM268" s="250">
        <v>2018</v>
      </c>
      <c r="AN268" s="250">
        <v>17</v>
      </c>
      <c r="AO268" s="250" t="s">
        <v>2106</v>
      </c>
      <c r="AP268" s="250"/>
      <c r="AQ268" s="250" t="s">
        <v>1507</v>
      </c>
      <c r="AR268" s="250"/>
    </row>
    <row r="269" spans="1:44" ht="27" customHeight="1">
      <c r="A269" s="152">
        <v>7</v>
      </c>
      <c r="B269" s="182" t="s">
        <v>168</v>
      </c>
      <c r="C269" s="289">
        <v>0.33</v>
      </c>
      <c r="D269" s="289"/>
      <c r="E269" s="289">
        <v>0.33</v>
      </c>
      <c r="F269" s="289"/>
      <c r="G269" s="291">
        <v>0.33</v>
      </c>
      <c r="H269" s="291">
        <v>0.33</v>
      </c>
      <c r="I269" s="291">
        <f t="shared" si="5"/>
        <v>0</v>
      </c>
      <c r="J269" s="291">
        <v>0</v>
      </c>
      <c r="K269" s="291"/>
      <c r="L269" s="291"/>
      <c r="M269" s="291"/>
      <c r="N269" s="291"/>
      <c r="O269" s="291"/>
      <c r="P269" s="291"/>
      <c r="Q269" s="291"/>
      <c r="R269" s="291">
        <v>0</v>
      </c>
      <c r="S269" s="2175"/>
      <c r="T269" s="291"/>
      <c r="U269" s="291"/>
      <c r="V269" s="291"/>
      <c r="W269" s="2187"/>
      <c r="X269" s="2187"/>
      <c r="Y269" s="291"/>
      <c r="Z269" s="2187"/>
      <c r="AA269" s="291"/>
      <c r="AB269" s="291"/>
      <c r="AC269" s="291"/>
      <c r="AD269" s="2187"/>
      <c r="AE269" s="291"/>
      <c r="AF269" s="291"/>
      <c r="AG269" s="155" t="s">
        <v>72</v>
      </c>
      <c r="AH269" s="173"/>
      <c r="AI269" s="250" t="s">
        <v>21</v>
      </c>
      <c r="AJ269" s="250" t="s">
        <v>2107</v>
      </c>
      <c r="AK269" s="250" t="s">
        <v>1172</v>
      </c>
      <c r="AL269" s="250">
        <v>2019</v>
      </c>
      <c r="AM269" s="250">
        <v>2019</v>
      </c>
      <c r="AN269" s="250"/>
      <c r="AO269" s="250" t="s">
        <v>2108</v>
      </c>
      <c r="AP269" s="250"/>
      <c r="AQ269" s="250" t="s">
        <v>330</v>
      </c>
      <c r="AR269" s="250"/>
    </row>
    <row r="270" spans="1:44" ht="25.5">
      <c r="A270" s="152">
        <v>8</v>
      </c>
      <c r="B270" s="93" t="s">
        <v>169</v>
      </c>
      <c r="C270" s="291">
        <v>0.19</v>
      </c>
      <c r="D270" s="286"/>
      <c r="E270" s="291">
        <v>0.19</v>
      </c>
      <c r="F270" s="291"/>
      <c r="G270" s="291">
        <v>0.19</v>
      </c>
      <c r="H270" s="291">
        <v>0.19</v>
      </c>
      <c r="I270" s="286"/>
      <c r="J270" s="286"/>
      <c r="K270" s="286"/>
      <c r="L270" s="286"/>
      <c r="M270" s="286"/>
      <c r="N270" s="286"/>
      <c r="O270" s="286"/>
      <c r="P270" s="286"/>
      <c r="Q270" s="286"/>
      <c r="R270" s="286"/>
      <c r="S270" s="2177"/>
      <c r="T270" s="286"/>
      <c r="U270" s="286"/>
      <c r="V270" s="286"/>
      <c r="W270" s="2189"/>
      <c r="X270" s="2189"/>
      <c r="Y270" s="286"/>
      <c r="Z270" s="2189"/>
      <c r="AA270" s="286"/>
      <c r="AB270" s="286"/>
      <c r="AC270" s="286"/>
      <c r="AD270" s="2189"/>
      <c r="AE270" s="286"/>
      <c r="AF270" s="286"/>
      <c r="AG270" s="250" t="s">
        <v>72</v>
      </c>
      <c r="AH270" s="176"/>
      <c r="AI270" s="176" t="s">
        <v>21</v>
      </c>
      <c r="AJ270" s="250" t="s">
        <v>2109</v>
      </c>
      <c r="AK270" s="250" t="s">
        <v>1172</v>
      </c>
      <c r="AL270" s="176" t="s">
        <v>1541</v>
      </c>
      <c r="AM270" s="176" t="s">
        <v>1541</v>
      </c>
      <c r="AN270" s="177">
        <v>7</v>
      </c>
      <c r="AO270" s="176" t="s">
        <v>2110</v>
      </c>
      <c r="AP270" s="176"/>
      <c r="AQ270" s="250" t="s">
        <v>330</v>
      </c>
      <c r="AR270" s="176"/>
    </row>
    <row r="271" spans="1:44" ht="60.75" customHeight="1">
      <c r="A271" s="152">
        <v>9</v>
      </c>
      <c r="B271" s="165" t="s">
        <v>170</v>
      </c>
      <c r="C271" s="181">
        <v>1.1700000000000002</v>
      </c>
      <c r="D271" s="181">
        <v>1.1000000000000001</v>
      </c>
      <c r="E271" s="293">
        <v>7.0000000000000062E-2</v>
      </c>
      <c r="F271" s="293"/>
      <c r="G271" s="291">
        <v>7.0000000000000007E-2</v>
      </c>
      <c r="H271" s="291">
        <v>7.0000000000000007E-2</v>
      </c>
      <c r="I271" s="291"/>
      <c r="J271" s="291"/>
      <c r="K271" s="291"/>
      <c r="L271" s="291"/>
      <c r="M271" s="291"/>
      <c r="N271" s="291"/>
      <c r="O271" s="291"/>
      <c r="P271" s="291"/>
      <c r="Q271" s="291"/>
      <c r="R271" s="291"/>
      <c r="S271" s="2175"/>
      <c r="T271" s="291"/>
      <c r="U271" s="291"/>
      <c r="V271" s="291"/>
      <c r="W271" s="2187"/>
      <c r="X271" s="2187"/>
      <c r="Y271" s="291"/>
      <c r="Z271" s="2187"/>
      <c r="AA271" s="291"/>
      <c r="AB271" s="291"/>
      <c r="AC271" s="291"/>
      <c r="AD271" s="2187"/>
      <c r="AE271" s="291"/>
      <c r="AF271" s="291"/>
      <c r="AG271" s="167" t="s">
        <v>72</v>
      </c>
      <c r="AH271" s="167" t="s">
        <v>2111</v>
      </c>
      <c r="AI271" s="250" t="s">
        <v>21</v>
      </c>
      <c r="AJ271" s="181" t="s">
        <v>2112</v>
      </c>
      <c r="AK271" s="250" t="s">
        <v>1172</v>
      </c>
      <c r="AL271" s="250" t="s">
        <v>1541</v>
      </c>
      <c r="AM271" s="250" t="s">
        <v>1541</v>
      </c>
      <c r="AN271" s="250">
        <v>7</v>
      </c>
      <c r="AO271" s="181" t="s">
        <v>2113</v>
      </c>
      <c r="AP271" s="181"/>
      <c r="AQ271" s="250" t="s">
        <v>330</v>
      </c>
      <c r="AR271" s="181"/>
    </row>
    <row r="272" spans="1:44" ht="33.75" customHeight="1">
      <c r="A272" s="152">
        <v>10</v>
      </c>
      <c r="B272" s="182" t="s">
        <v>2114</v>
      </c>
      <c r="C272" s="289">
        <v>0.3</v>
      </c>
      <c r="D272" s="289"/>
      <c r="E272" s="289">
        <v>0.3</v>
      </c>
      <c r="F272" s="289"/>
      <c r="G272" s="291"/>
      <c r="H272" s="291"/>
      <c r="I272" s="291"/>
      <c r="J272" s="291">
        <v>0.3</v>
      </c>
      <c r="K272" s="291"/>
      <c r="L272" s="291"/>
      <c r="M272" s="291"/>
      <c r="N272" s="291"/>
      <c r="O272" s="291"/>
      <c r="P272" s="291"/>
      <c r="Q272" s="291"/>
      <c r="R272" s="291"/>
      <c r="S272" s="2175"/>
      <c r="T272" s="291"/>
      <c r="U272" s="291"/>
      <c r="V272" s="291"/>
      <c r="W272" s="2187"/>
      <c r="X272" s="2187"/>
      <c r="Y272" s="291"/>
      <c r="Z272" s="2187"/>
      <c r="AA272" s="291"/>
      <c r="AB272" s="291"/>
      <c r="AC272" s="291"/>
      <c r="AD272" s="2187"/>
      <c r="AE272" s="291"/>
      <c r="AF272" s="291"/>
      <c r="AG272" s="155" t="s">
        <v>97</v>
      </c>
      <c r="AH272" s="173"/>
      <c r="AI272" s="250" t="s">
        <v>21</v>
      </c>
      <c r="AJ272" s="250" t="s">
        <v>2115</v>
      </c>
      <c r="AK272" s="250" t="s">
        <v>1172</v>
      </c>
      <c r="AL272" s="250">
        <v>2017</v>
      </c>
      <c r="AM272" s="250">
        <v>2020</v>
      </c>
      <c r="AN272" s="250"/>
      <c r="AO272" s="250" t="s">
        <v>2116</v>
      </c>
      <c r="AP272" s="250"/>
      <c r="AQ272" s="250" t="s">
        <v>1679</v>
      </c>
      <c r="AR272" s="250"/>
    </row>
    <row r="273" spans="1:44" ht="33" customHeight="1">
      <c r="A273" s="152">
        <v>11</v>
      </c>
      <c r="B273" s="156" t="s">
        <v>2117</v>
      </c>
      <c r="C273" s="289">
        <v>0.43000000000000005</v>
      </c>
      <c r="D273" s="289"/>
      <c r="E273" s="289">
        <v>0.43000000000000005</v>
      </c>
      <c r="F273" s="289"/>
      <c r="G273" s="291">
        <v>0.4</v>
      </c>
      <c r="H273" s="291">
        <v>0.4</v>
      </c>
      <c r="I273" s="291">
        <f t="shared" si="5"/>
        <v>0</v>
      </c>
      <c r="J273" s="291">
        <v>0</v>
      </c>
      <c r="K273" s="291"/>
      <c r="L273" s="291"/>
      <c r="M273" s="291"/>
      <c r="N273" s="291"/>
      <c r="O273" s="291"/>
      <c r="P273" s="291"/>
      <c r="Q273" s="291"/>
      <c r="R273" s="291">
        <v>0.03</v>
      </c>
      <c r="S273" s="2175"/>
      <c r="T273" s="291"/>
      <c r="U273" s="291"/>
      <c r="V273" s="291"/>
      <c r="W273" s="2187"/>
      <c r="X273" s="2187"/>
      <c r="Y273" s="291"/>
      <c r="Z273" s="2187"/>
      <c r="AA273" s="291"/>
      <c r="AB273" s="291"/>
      <c r="AC273" s="291"/>
      <c r="AD273" s="2187"/>
      <c r="AE273" s="291"/>
      <c r="AF273" s="291"/>
      <c r="AG273" s="155" t="s">
        <v>1270</v>
      </c>
      <c r="AH273" s="173" t="s">
        <v>2118</v>
      </c>
      <c r="AI273" s="250" t="s">
        <v>21</v>
      </c>
      <c r="AJ273" s="250" t="s">
        <v>2119</v>
      </c>
      <c r="AK273" s="250" t="s">
        <v>1172</v>
      </c>
      <c r="AL273" s="250">
        <v>2018</v>
      </c>
      <c r="AM273" s="250">
        <v>2018</v>
      </c>
      <c r="AN273" s="250">
        <v>17</v>
      </c>
      <c r="AO273" s="250" t="s">
        <v>2120</v>
      </c>
      <c r="AP273" s="250"/>
      <c r="AQ273" s="250" t="s">
        <v>333</v>
      </c>
      <c r="AR273" s="250"/>
    </row>
    <row r="274" spans="1:44" ht="38.25">
      <c r="A274" s="152">
        <v>12</v>
      </c>
      <c r="B274" s="153" t="s">
        <v>225</v>
      </c>
      <c r="C274" s="289">
        <v>0.64</v>
      </c>
      <c r="D274" s="289"/>
      <c r="E274" s="289">
        <v>0.64</v>
      </c>
      <c r="F274" s="289"/>
      <c r="G274" s="291"/>
      <c r="H274" s="291"/>
      <c r="I274" s="291"/>
      <c r="J274" s="291">
        <v>0.64</v>
      </c>
      <c r="K274" s="291"/>
      <c r="L274" s="291"/>
      <c r="M274" s="291"/>
      <c r="N274" s="291"/>
      <c r="O274" s="291"/>
      <c r="P274" s="291"/>
      <c r="Q274" s="291"/>
      <c r="R274" s="291">
        <v>0</v>
      </c>
      <c r="S274" s="2175"/>
      <c r="T274" s="291"/>
      <c r="U274" s="291"/>
      <c r="V274" s="291"/>
      <c r="W274" s="2187"/>
      <c r="X274" s="2187"/>
      <c r="Y274" s="291"/>
      <c r="Z274" s="2187"/>
      <c r="AA274" s="291"/>
      <c r="AB274" s="291"/>
      <c r="AC274" s="291"/>
      <c r="AD274" s="2187"/>
      <c r="AE274" s="291"/>
      <c r="AF274" s="291"/>
      <c r="AG274" s="155" t="s">
        <v>1270</v>
      </c>
      <c r="AH274" s="290" t="s">
        <v>2121</v>
      </c>
      <c r="AI274" s="250" t="s">
        <v>21</v>
      </c>
      <c r="AJ274" s="250" t="s">
        <v>2122</v>
      </c>
      <c r="AK274" s="250" t="s">
        <v>1172</v>
      </c>
      <c r="AL274" s="250" t="s">
        <v>1165</v>
      </c>
      <c r="AM274" s="250">
        <v>2020</v>
      </c>
      <c r="AN274" s="250"/>
      <c r="AO274" s="250" t="s">
        <v>2123</v>
      </c>
      <c r="AP274" s="250"/>
      <c r="AQ274" s="250" t="s">
        <v>330</v>
      </c>
      <c r="AR274" s="250"/>
    </row>
    <row r="275" spans="1:44" ht="25.5">
      <c r="A275" s="152">
        <v>13</v>
      </c>
      <c r="B275" s="153" t="s">
        <v>226</v>
      </c>
      <c r="C275" s="289">
        <v>0.36</v>
      </c>
      <c r="D275" s="289"/>
      <c r="E275" s="289">
        <v>0.36</v>
      </c>
      <c r="F275" s="289"/>
      <c r="G275" s="291"/>
      <c r="H275" s="291"/>
      <c r="I275" s="291"/>
      <c r="J275" s="291">
        <v>0.36</v>
      </c>
      <c r="K275" s="291"/>
      <c r="L275" s="291"/>
      <c r="M275" s="291"/>
      <c r="N275" s="291"/>
      <c r="O275" s="291"/>
      <c r="P275" s="291"/>
      <c r="Q275" s="291"/>
      <c r="R275" s="291"/>
      <c r="S275" s="2175"/>
      <c r="T275" s="291"/>
      <c r="U275" s="291"/>
      <c r="V275" s="291"/>
      <c r="W275" s="2187"/>
      <c r="X275" s="2187"/>
      <c r="Y275" s="291"/>
      <c r="Z275" s="2187"/>
      <c r="AA275" s="291"/>
      <c r="AB275" s="291"/>
      <c r="AC275" s="291"/>
      <c r="AD275" s="2187"/>
      <c r="AE275" s="291"/>
      <c r="AF275" s="291"/>
      <c r="AG275" s="155" t="s">
        <v>1270</v>
      </c>
      <c r="AH275" s="290" t="s">
        <v>2124</v>
      </c>
      <c r="AI275" s="250" t="s">
        <v>21</v>
      </c>
      <c r="AJ275" s="250" t="s">
        <v>2125</v>
      </c>
      <c r="AK275" s="250" t="s">
        <v>1172</v>
      </c>
      <c r="AL275" s="250" t="s">
        <v>1165</v>
      </c>
      <c r="AM275" s="250">
        <v>2020</v>
      </c>
      <c r="AN275" s="250"/>
      <c r="AO275" s="250" t="s">
        <v>2126</v>
      </c>
      <c r="AP275" s="250"/>
      <c r="AQ275" s="250" t="s">
        <v>330</v>
      </c>
      <c r="AR275" s="250"/>
    </row>
    <row r="276" spans="1:44" ht="38.25">
      <c r="A276" s="152">
        <v>14</v>
      </c>
      <c r="B276" s="153" t="s">
        <v>2127</v>
      </c>
      <c r="C276" s="289">
        <v>0.2</v>
      </c>
      <c r="D276" s="289"/>
      <c r="E276" s="289">
        <v>0.2</v>
      </c>
      <c r="F276" s="289"/>
      <c r="G276" s="291"/>
      <c r="H276" s="291"/>
      <c r="I276" s="291"/>
      <c r="J276" s="291">
        <v>0.2</v>
      </c>
      <c r="K276" s="291"/>
      <c r="L276" s="291"/>
      <c r="M276" s="291"/>
      <c r="N276" s="291"/>
      <c r="O276" s="291"/>
      <c r="P276" s="291"/>
      <c r="Q276" s="291"/>
      <c r="R276" s="291">
        <v>0</v>
      </c>
      <c r="S276" s="2175"/>
      <c r="T276" s="291"/>
      <c r="U276" s="291"/>
      <c r="V276" s="291"/>
      <c r="W276" s="2187"/>
      <c r="X276" s="2187"/>
      <c r="Y276" s="291"/>
      <c r="Z276" s="2187"/>
      <c r="AA276" s="291"/>
      <c r="AB276" s="291"/>
      <c r="AC276" s="291"/>
      <c r="AD276" s="2187"/>
      <c r="AE276" s="291"/>
      <c r="AF276" s="291"/>
      <c r="AG276" s="155" t="s">
        <v>110</v>
      </c>
      <c r="AH276" s="290" t="s">
        <v>2128</v>
      </c>
      <c r="AI276" s="250" t="s">
        <v>21</v>
      </c>
      <c r="AJ276" s="250" t="s">
        <v>2129</v>
      </c>
      <c r="AK276" s="250" t="s">
        <v>1172</v>
      </c>
      <c r="AL276" s="250">
        <v>2017</v>
      </c>
      <c r="AM276" s="250">
        <v>2020</v>
      </c>
      <c r="AN276" s="250"/>
      <c r="AO276" s="181" t="s">
        <v>2130</v>
      </c>
      <c r="AP276" s="181"/>
      <c r="AQ276" s="250" t="s">
        <v>330</v>
      </c>
      <c r="AR276" s="181"/>
    </row>
    <row r="277" spans="1:44" ht="35.25" customHeight="1">
      <c r="A277" s="152">
        <v>15</v>
      </c>
      <c r="B277" s="165" t="s">
        <v>2131</v>
      </c>
      <c r="C277" s="289">
        <v>0.1</v>
      </c>
      <c r="D277" s="289"/>
      <c r="E277" s="289">
        <v>0.1</v>
      </c>
      <c r="F277" s="289"/>
      <c r="G277" s="291">
        <v>0</v>
      </c>
      <c r="H277" s="291"/>
      <c r="I277" s="291">
        <f t="shared" si="5"/>
        <v>0</v>
      </c>
      <c r="J277" s="291">
        <v>0.1</v>
      </c>
      <c r="K277" s="291"/>
      <c r="L277" s="291"/>
      <c r="M277" s="291"/>
      <c r="N277" s="291"/>
      <c r="O277" s="291"/>
      <c r="P277" s="291"/>
      <c r="Q277" s="291"/>
      <c r="R277" s="291">
        <v>0</v>
      </c>
      <c r="S277" s="2175"/>
      <c r="T277" s="291"/>
      <c r="U277" s="291"/>
      <c r="V277" s="291"/>
      <c r="W277" s="2187"/>
      <c r="X277" s="2187"/>
      <c r="Y277" s="291"/>
      <c r="Z277" s="2187"/>
      <c r="AA277" s="291"/>
      <c r="AB277" s="291"/>
      <c r="AC277" s="291"/>
      <c r="AD277" s="2187"/>
      <c r="AE277" s="291"/>
      <c r="AF277" s="291"/>
      <c r="AG277" s="155" t="s">
        <v>110</v>
      </c>
      <c r="AH277" s="290"/>
      <c r="AI277" s="250" t="s">
        <v>21</v>
      </c>
      <c r="AJ277" s="250" t="s">
        <v>2132</v>
      </c>
      <c r="AK277" s="250" t="s">
        <v>1172</v>
      </c>
      <c r="AL277" s="250">
        <v>2019</v>
      </c>
      <c r="AM277" s="250">
        <v>2019</v>
      </c>
      <c r="AN277" s="250"/>
      <c r="AO277" s="250" t="s">
        <v>2133</v>
      </c>
      <c r="AP277" s="250"/>
      <c r="AQ277" s="250" t="s">
        <v>330</v>
      </c>
      <c r="AR277" s="250"/>
    </row>
    <row r="278" spans="1:44" ht="24.75" customHeight="1">
      <c r="A278" s="152">
        <v>16</v>
      </c>
      <c r="B278" s="165" t="s">
        <v>2134</v>
      </c>
      <c r="C278" s="289">
        <v>0.36</v>
      </c>
      <c r="D278" s="289"/>
      <c r="E278" s="289">
        <v>0.36</v>
      </c>
      <c r="F278" s="289"/>
      <c r="G278" s="291"/>
      <c r="H278" s="291"/>
      <c r="I278" s="291"/>
      <c r="J278" s="291">
        <v>0.36</v>
      </c>
      <c r="K278" s="291"/>
      <c r="L278" s="291"/>
      <c r="M278" s="291"/>
      <c r="N278" s="291"/>
      <c r="O278" s="291"/>
      <c r="P278" s="291"/>
      <c r="Q278" s="291"/>
      <c r="R278" s="291"/>
      <c r="S278" s="2175"/>
      <c r="T278" s="291"/>
      <c r="U278" s="291"/>
      <c r="V278" s="291"/>
      <c r="W278" s="2187"/>
      <c r="X278" s="2187"/>
      <c r="Y278" s="291"/>
      <c r="Z278" s="2187"/>
      <c r="AA278" s="291"/>
      <c r="AB278" s="291"/>
      <c r="AC278" s="291"/>
      <c r="AD278" s="2187"/>
      <c r="AE278" s="291"/>
      <c r="AF278" s="291"/>
      <c r="AG278" s="155" t="s">
        <v>110</v>
      </c>
      <c r="AH278" s="290" t="s">
        <v>2135</v>
      </c>
      <c r="AI278" s="250" t="s">
        <v>21</v>
      </c>
      <c r="AJ278" s="250" t="s">
        <v>2136</v>
      </c>
      <c r="AK278" s="250"/>
      <c r="AL278" s="250">
        <v>2018</v>
      </c>
      <c r="AM278" s="250">
        <v>2018</v>
      </c>
      <c r="AN278" s="250"/>
      <c r="AO278" s="250" t="s">
        <v>2137</v>
      </c>
      <c r="AP278" s="250"/>
      <c r="AQ278" s="250" t="s">
        <v>333</v>
      </c>
      <c r="AR278" s="250"/>
    </row>
    <row r="279" spans="1:44" ht="40.5" customHeight="1">
      <c r="A279" s="152">
        <v>17</v>
      </c>
      <c r="B279" s="171" t="s">
        <v>2138</v>
      </c>
      <c r="C279" s="289">
        <v>1.02</v>
      </c>
      <c r="D279" s="289"/>
      <c r="E279" s="289">
        <v>1.02</v>
      </c>
      <c r="F279" s="289"/>
      <c r="G279" s="291">
        <v>0.22</v>
      </c>
      <c r="H279" s="291">
        <v>0.22</v>
      </c>
      <c r="I279" s="291"/>
      <c r="J279" s="291">
        <v>0.8</v>
      </c>
      <c r="K279" s="291"/>
      <c r="L279" s="291"/>
      <c r="M279" s="291"/>
      <c r="N279" s="291"/>
      <c r="O279" s="291"/>
      <c r="P279" s="291"/>
      <c r="Q279" s="291"/>
      <c r="R279" s="291"/>
      <c r="S279" s="2175"/>
      <c r="T279" s="291"/>
      <c r="U279" s="291"/>
      <c r="V279" s="291"/>
      <c r="W279" s="2187"/>
      <c r="X279" s="2187"/>
      <c r="Y279" s="291"/>
      <c r="Z279" s="2187"/>
      <c r="AA279" s="291"/>
      <c r="AB279" s="291"/>
      <c r="AC279" s="291"/>
      <c r="AD279" s="2187"/>
      <c r="AE279" s="291"/>
      <c r="AF279" s="291"/>
      <c r="AG279" s="155" t="s">
        <v>110</v>
      </c>
      <c r="AH279" s="290"/>
      <c r="AI279" s="250" t="s">
        <v>21</v>
      </c>
      <c r="AJ279" s="250" t="s">
        <v>2139</v>
      </c>
      <c r="AK279" s="250"/>
      <c r="AL279" s="250" t="s">
        <v>1541</v>
      </c>
      <c r="AM279" s="250" t="s">
        <v>1541</v>
      </c>
      <c r="AN279" s="250">
        <v>7</v>
      </c>
      <c r="AO279" s="250" t="s">
        <v>2140</v>
      </c>
      <c r="AP279" s="250"/>
      <c r="AQ279" s="250" t="s">
        <v>333</v>
      </c>
      <c r="AR279" s="250"/>
    </row>
    <row r="280" spans="1:44" ht="25.5">
      <c r="A280" s="152">
        <v>18</v>
      </c>
      <c r="B280" s="93" t="s">
        <v>159</v>
      </c>
      <c r="C280" s="289">
        <v>0.02</v>
      </c>
      <c r="D280" s="289"/>
      <c r="E280" s="289">
        <v>0.02</v>
      </c>
      <c r="F280" s="289"/>
      <c r="G280" s="291"/>
      <c r="H280" s="291"/>
      <c r="I280" s="291"/>
      <c r="J280" s="291"/>
      <c r="K280" s="291"/>
      <c r="L280" s="291"/>
      <c r="M280" s="291"/>
      <c r="N280" s="291"/>
      <c r="O280" s="291"/>
      <c r="P280" s="291"/>
      <c r="Q280" s="291"/>
      <c r="R280" s="291"/>
      <c r="S280" s="2175"/>
      <c r="T280" s="291"/>
      <c r="U280" s="291"/>
      <c r="V280" s="291"/>
      <c r="W280" s="2187"/>
      <c r="X280" s="2187"/>
      <c r="Y280" s="291"/>
      <c r="Z280" s="2187"/>
      <c r="AA280" s="291"/>
      <c r="AB280" s="291"/>
      <c r="AC280" s="291"/>
      <c r="AD280" s="2187"/>
      <c r="AE280" s="291"/>
      <c r="AF280" s="291">
        <v>0.02</v>
      </c>
      <c r="AG280" s="155" t="s">
        <v>1263</v>
      </c>
      <c r="AH280" s="290"/>
      <c r="AI280" s="250" t="s">
        <v>21</v>
      </c>
      <c r="AJ280" s="250" t="s">
        <v>2141</v>
      </c>
      <c r="AK280" s="250"/>
      <c r="AL280" s="250" t="s">
        <v>1541</v>
      </c>
      <c r="AM280" s="250" t="s">
        <v>1541</v>
      </c>
      <c r="AN280" s="250"/>
      <c r="AO280" s="250" t="s">
        <v>2142</v>
      </c>
      <c r="AP280" s="250"/>
      <c r="AQ280" s="250" t="s">
        <v>330</v>
      </c>
      <c r="AR280" s="250"/>
    </row>
    <row r="281" spans="1:44" ht="25.5">
      <c r="A281" s="152">
        <v>19</v>
      </c>
      <c r="B281" s="93" t="s">
        <v>2143</v>
      </c>
      <c r="C281" s="291">
        <v>0.06</v>
      </c>
      <c r="D281" s="286"/>
      <c r="E281" s="291">
        <v>0.06</v>
      </c>
      <c r="F281" s="291"/>
      <c r="G281" s="291">
        <v>0.06</v>
      </c>
      <c r="H281" s="291">
        <v>0.06</v>
      </c>
      <c r="I281" s="286"/>
      <c r="J281" s="291"/>
      <c r="K281" s="286"/>
      <c r="L281" s="286"/>
      <c r="M281" s="286"/>
      <c r="N281" s="286"/>
      <c r="O281" s="286"/>
      <c r="P281" s="286"/>
      <c r="Q281" s="286"/>
      <c r="R281" s="286"/>
      <c r="S281" s="2177"/>
      <c r="T281" s="286"/>
      <c r="U281" s="286"/>
      <c r="V281" s="286"/>
      <c r="W281" s="2189"/>
      <c r="X281" s="2189"/>
      <c r="Y281" s="286"/>
      <c r="Z281" s="2189"/>
      <c r="AA281" s="286"/>
      <c r="AB281" s="286"/>
      <c r="AC281" s="286"/>
      <c r="AD281" s="2189"/>
      <c r="AE281" s="286"/>
      <c r="AF281" s="286"/>
      <c r="AG281" s="250" t="s">
        <v>110</v>
      </c>
      <c r="AH281" s="176"/>
      <c r="AI281" s="176" t="s">
        <v>21</v>
      </c>
      <c r="AJ281" s="176" t="s">
        <v>2144</v>
      </c>
      <c r="AK281" s="250" t="s">
        <v>1172</v>
      </c>
      <c r="AL281" s="176" t="s">
        <v>1541</v>
      </c>
      <c r="AM281" s="176" t="s">
        <v>1541</v>
      </c>
      <c r="AN281" s="177">
        <v>7</v>
      </c>
      <c r="AO281" s="250" t="s">
        <v>2145</v>
      </c>
      <c r="AP281" s="250"/>
      <c r="AQ281" s="250" t="s">
        <v>330</v>
      </c>
      <c r="AR281" s="250"/>
    </row>
    <row r="282" spans="1:44" ht="25.5">
      <c r="A282" s="152"/>
      <c r="B282" s="93" t="s">
        <v>2146</v>
      </c>
      <c r="C282" s="291">
        <v>0.23</v>
      </c>
      <c r="D282" s="286"/>
      <c r="E282" s="291">
        <v>0.23</v>
      </c>
      <c r="F282" s="291"/>
      <c r="G282" s="291">
        <v>0.23</v>
      </c>
      <c r="H282" s="291">
        <v>0.23</v>
      </c>
      <c r="I282" s="286"/>
      <c r="J282" s="291"/>
      <c r="K282" s="286"/>
      <c r="L282" s="286"/>
      <c r="M282" s="286"/>
      <c r="N282" s="286"/>
      <c r="O282" s="286"/>
      <c r="P282" s="286"/>
      <c r="Q282" s="286"/>
      <c r="R282" s="286"/>
      <c r="S282" s="2177"/>
      <c r="T282" s="286"/>
      <c r="U282" s="286"/>
      <c r="V282" s="286"/>
      <c r="W282" s="2189"/>
      <c r="X282" s="2189"/>
      <c r="Y282" s="286"/>
      <c r="Z282" s="2189"/>
      <c r="AA282" s="286"/>
      <c r="AB282" s="286"/>
      <c r="AC282" s="286"/>
      <c r="AD282" s="2189"/>
      <c r="AE282" s="286"/>
      <c r="AF282" s="286"/>
      <c r="AG282" s="250" t="s">
        <v>1270</v>
      </c>
      <c r="AH282" s="176"/>
      <c r="AI282" s="176" t="s">
        <v>21</v>
      </c>
      <c r="AJ282" s="176"/>
      <c r="AK282" s="250"/>
      <c r="AL282" s="176" t="s">
        <v>1636</v>
      </c>
      <c r="AM282" s="176" t="s">
        <v>1636</v>
      </c>
      <c r="AN282" s="177">
        <v>19</v>
      </c>
      <c r="AO282" s="250"/>
      <c r="AP282" s="250"/>
      <c r="AQ282" s="250" t="s">
        <v>333</v>
      </c>
      <c r="AR282" s="250"/>
    </row>
    <row r="283" spans="1:44" ht="25.5">
      <c r="A283" s="152"/>
      <c r="B283" s="93" t="s">
        <v>2147</v>
      </c>
      <c r="C283" s="291">
        <v>1.07</v>
      </c>
      <c r="D283" s="286"/>
      <c r="E283" s="291">
        <v>1.07</v>
      </c>
      <c r="F283" s="291"/>
      <c r="G283" s="291">
        <v>1.07</v>
      </c>
      <c r="H283" s="291">
        <v>1.07</v>
      </c>
      <c r="I283" s="286"/>
      <c r="J283" s="291"/>
      <c r="K283" s="286"/>
      <c r="L283" s="286"/>
      <c r="M283" s="286"/>
      <c r="N283" s="286"/>
      <c r="O283" s="286"/>
      <c r="P283" s="286"/>
      <c r="Q283" s="286"/>
      <c r="R283" s="286"/>
      <c r="S283" s="2177"/>
      <c r="T283" s="286"/>
      <c r="U283" s="286"/>
      <c r="V283" s="286"/>
      <c r="W283" s="2189"/>
      <c r="X283" s="2189"/>
      <c r="Y283" s="286"/>
      <c r="Z283" s="2189"/>
      <c r="AA283" s="286"/>
      <c r="AB283" s="286"/>
      <c r="AC283" s="286"/>
      <c r="AD283" s="2189"/>
      <c r="AE283" s="286"/>
      <c r="AF283" s="286"/>
      <c r="AG283" s="250" t="s">
        <v>1266</v>
      </c>
      <c r="AH283" s="176"/>
      <c r="AI283" s="176" t="s">
        <v>21</v>
      </c>
      <c r="AJ283" s="176"/>
      <c r="AK283" s="250"/>
      <c r="AL283" s="176" t="s">
        <v>1636</v>
      </c>
      <c r="AM283" s="176" t="s">
        <v>1636</v>
      </c>
      <c r="AN283" s="177">
        <v>19</v>
      </c>
      <c r="AO283" s="250"/>
      <c r="AP283" s="250"/>
      <c r="AQ283" s="250" t="s">
        <v>330</v>
      </c>
      <c r="AR283" s="250"/>
    </row>
    <row r="284" spans="1:44" ht="25.5">
      <c r="A284" s="152"/>
      <c r="B284" s="93" t="s">
        <v>2148</v>
      </c>
      <c r="C284" s="291">
        <v>1.7</v>
      </c>
      <c r="D284" s="286"/>
      <c r="E284" s="291">
        <v>1.7</v>
      </c>
      <c r="F284" s="291"/>
      <c r="G284" s="291">
        <v>1.7</v>
      </c>
      <c r="H284" s="291">
        <v>1.7</v>
      </c>
      <c r="I284" s="286"/>
      <c r="J284" s="291"/>
      <c r="K284" s="286"/>
      <c r="L284" s="286"/>
      <c r="M284" s="286"/>
      <c r="N284" s="286"/>
      <c r="O284" s="286"/>
      <c r="P284" s="286"/>
      <c r="Q284" s="286"/>
      <c r="R284" s="286"/>
      <c r="S284" s="2177"/>
      <c r="T284" s="286"/>
      <c r="U284" s="286"/>
      <c r="V284" s="286"/>
      <c r="W284" s="2189"/>
      <c r="X284" s="2189"/>
      <c r="Y284" s="286"/>
      <c r="Z284" s="2189"/>
      <c r="AA284" s="286"/>
      <c r="AB284" s="286"/>
      <c r="AC284" s="286"/>
      <c r="AD284" s="2189"/>
      <c r="AE284" s="286"/>
      <c r="AF284" s="286"/>
      <c r="AG284" s="250" t="s">
        <v>1266</v>
      </c>
      <c r="AH284" s="176"/>
      <c r="AI284" s="176" t="s">
        <v>21</v>
      </c>
      <c r="AJ284" s="176"/>
      <c r="AK284" s="250"/>
      <c r="AL284" s="176" t="s">
        <v>1636</v>
      </c>
      <c r="AM284" s="176" t="s">
        <v>1636</v>
      </c>
      <c r="AN284" s="177">
        <v>19</v>
      </c>
      <c r="AO284" s="250"/>
      <c r="AP284" s="250"/>
      <c r="AQ284" s="250" t="s">
        <v>330</v>
      </c>
      <c r="AR284" s="250"/>
    </row>
    <row r="285" spans="1:44" ht="25.5">
      <c r="A285" s="204" t="s">
        <v>2149</v>
      </c>
      <c r="B285" s="199" t="s">
        <v>2150</v>
      </c>
      <c r="C285" s="295"/>
      <c r="D285" s="295"/>
      <c r="E285" s="295"/>
      <c r="F285" s="295"/>
      <c r="G285" s="295"/>
      <c r="H285" s="295"/>
      <c r="I285" s="295"/>
      <c r="J285" s="295"/>
      <c r="K285" s="295"/>
      <c r="L285" s="295"/>
      <c r="M285" s="295">
        <f>SUM(M286:M287)</f>
        <v>0</v>
      </c>
      <c r="N285" s="295"/>
      <c r="O285" s="295">
        <f>SUM(O286:O287)</f>
        <v>0</v>
      </c>
      <c r="P285" s="295"/>
      <c r="Q285" s="295"/>
      <c r="R285" s="295"/>
      <c r="S285" s="2178">
        <f>SUM(S286:S287)</f>
        <v>0</v>
      </c>
      <c r="T285" s="295"/>
      <c r="U285" s="295"/>
      <c r="V285" s="295"/>
      <c r="W285" s="2190">
        <f>SUM(W286:W287)</f>
        <v>0</v>
      </c>
      <c r="X285" s="2190">
        <f>SUM(X286:X287)</f>
        <v>0</v>
      </c>
      <c r="Y285" s="295"/>
      <c r="Z285" s="2190">
        <f>SUM(Z286:Z287)</f>
        <v>0</v>
      </c>
      <c r="AA285" s="295"/>
      <c r="AB285" s="295"/>
      <c r="AC285" s="295"/>
      <c r="AD285" s="2190">
        <f>SUM(AD286:AD287)</f>
        <v>0</v>
      </c>
      <c r="AE285" s="295"/>
      <c r="AF285" s="295"/>
      <c r="AG285" s="155"/>
      <c r="AH285" s="249"/>
      <c r="AI285" s="249"/>
      <c r="AJ285" s="249"/>
      <c r="AK285" s="249"/>
      <c r="AL285" s="249"/>
      <c r="AM285" s="249"/>
      <c r="AN285" s="249"/>
      <c r="AO285" s="249"/>
      <c r="AP285" s="249"/>
      <c r="AQ285" s="249"/>
      <c r="AR285" s="249"/>
    </row>
    <row r="286" spans="1:44" ht="25.5">
      <c r="A286" s="152">
        <v>1</v>
      </c>
      <c r="B286" s="153" t="s">
        <v>231</v>
      </c>
      <c r="C286" s="289">
        <v>1</v>
      </c>
      <c r="D286" s="289"/>
      <c r="E286" s="289">
        <v>1</v>
      </c>
      <c r="F286" s="289"/>
      <c r="G286" s="291">
        <v>0</v>
      </c>
      <c r="H286" s="291"/>
      <c r="I286" s="291">
        <f>G286-H286</f>
        <v>0</v>
      </c>
      <c r="J286" s="291">
        <v>1</v>
      </c>
      <c r="K286" s="291"/>
      <c r="L286" s="291"/>
      <c r="M286" s="291"/>
      <c r="N286" s="291"/>
      <c r="O286" s="291"/>
      <c r="P286" s="291"/>
      <c r="Q286" s="291"/>
      <c r="R286" s="291">
        <v>0</v>
      </c>
      <c r="S286" s="2175"/>
      <c r="T286" s="291"/>
      <c r="U286" s="291"/>
      <c r="V286" s="291"/>
      <c r="W286" s="2187"/>
      <c r="X286" s="2187"/>
      <c r="Y286" s="291"/>
      <c r="Z286" s="2187"/>
      <c r="AA286" s="291"/>
      <c r="AB286" s="291"/>
      <c r="AC286" s="291"/>
      <c r="AD286" s="2187"/>
      <c r="AE286" s="291"/>
      <c r="AF286" s="291"/>
      <c r="AG286" s="155" t="s">
        <v>1267</v>
      </c>
      <c r="AH286" s="250"/>
      <c r="AI286" s="250" t="s">
        <v>22</v>
      </c>
      <c r="AJ286" s="250" t="s">
        <v>2151</v>
      </c>
      <c r="AK286" s="250" t="s">
        <v>1172</v>
      </c>
      <c r="AL286" s="250">
        <v>2019</v>
      </c>
      <c r="AM286" s="250">
        <v>2019</v>
      </c>
      <c r="AN286" s="250"/>
      <c r="AO286" s="250" t="s">
        <v>2152</v>
      </c>
      <c r="AP286" s="250"/>
      <c r="AQ286" s="250" t="s">
        <v>330</v>
      </c>
      <c r="AR286" s="250"/>
    </row>
    <row r="287" spans="1:44" ht="38.25">
      <c r="A287" s="152">
        <v>2</v>
      </c>
      <c r="B287" s="153" t="s">
        <v>2153</v>
      </c>
      <c r="C287" s="289">
        <v>0.91</v>
      </c>
      <c r="D287" s="289"/>
      <c r="E287" s="289">
        <v>0.91</v>
      </c>
      <c r="F287" s="289"/>
      <c r="G287" s="291"/>
      <c r="H287" s="291"/>
      <c r="I287" s="291">
        <f>G287-H287</f>
        <v>0</v>
      </c>
      <c r="J287" s="291">
        <v>0.5</v>
      </c>
      <c r="K287" s="291">
        <v>0.32</v>
      </c>
      <c r="L287" s="291"/>
      <c r="M287" s="291"/>
      <c r="N287" s="291"/>
      <c r="O287" s="291"/>
      <c r="P287" s="291"/>
      <c r="Q287" s="291"/>
      <c r="R287" s="291">
        <v>0.09</v>
      </c>
      <c r="S287" s="2175"/>
      <c r="T287" s="291"/>
      <c r="U287" s="291"/>
      <c r="V287" s="291"/>
      <c r="W287" s="2187"/>
      <c r="X287" s="2187"/>
      <c r="Y287" s="291"/>
      <c r="Z287" s="2187"/>
      <c r="AA287" s="291"/>
      <c r="AB287" s="291"/>
      <c r="AC287" s="291"/>
      <c r="AD287" s="2187"/>
      <c r="AE287" s="291"/>
      <c r="AF287" s="291"/>
      <c r="AG287" s="155" t="s">
        <v>1270</v>
      </c>
      <c r="AH287" s="250" t="s">
        <v>2154</v>
      </c>
      <c r="AI287" s="250" t="s">
        <v>22</v>
      </c>
      <c r="AJ287" s="250" t="s">
        <v>2155</v>
      </c>
      <c r="AK287" s="250" t="s">
        <v>1172</v>
      </c>
      <c r="AL287" s="250" t="s">
        <v>1165</v>
      </c>
      <c r="AM287" s="250">
        <v>2020</v>
      </c>
      <c r="AN287" s="250"/>
      <c r="AO287" s="250" t="s">
        <v>2156</v>
      </c>
      <c r="AP287" s="250"/>
      <c r="AQ287" s="250" t="s">
        <v>330</v>
      </c>
      <c r="AR287" s="250"/>
    </row>
    <row r="288" spans="1:44" ht="35.25" customHeight="1">
      <c r="A288" s="152"/>
      <c r="B288" s="153" t="s">
        <v>2157</v>
      </c>
      <c r="C288" s="289">
        <v>1.75</v>
      </c>
      <c r="D288" s="289"/>
      <c r="E288" s="289">
        <v>1.75</v>
      </c>
      <c r="F288" s="289"/>
      <c r="G288" s="291">
        <v>1.75</v>
      </c>
      <c r="H288" s="291">
        <v>1.75</v>
      </c>
      <c r="I288" s="291"/>
      <c r="J288" s="291"/>
      <c r="K288" s="291"/>
      <c r="L288" s="291"/>
      <c r="M288" s="291"/>
      <c r="N288" s="291"/>
      <c r="O288" s="291"/>
      <c r="P288" s="291"/>
      <c r="Q288" s="291"/>
      <c r="R288" s="291"/>
      <c r="S288" s="2175"/>
      <c r="T288" s="291"/>
      <c r="U288" s="291"/>
      <c r="V288" s="291"/>
      <c r="W288" s="2187"/>
      <c r="X288" s="2187"/>
      <c r="Y288" s="291"/>
      <c r="Z288" s="2187"/>
      <c r="AA288" s="291"/>
      <c r="AB288" s="291"/>
      <c r="AC288" s="291"/>
      <c r="AD288" s="2187"/>
      <c r="AE288" s="291"/>
      <c r="AF288" s="291"/>
      <c r="AG288" s="155" t="s">
        <v>72</v>
      </c>
      <c r="AH288" s="250"/>
      <c r="AI288" s="250" t="s">
        <v>22</v>
      </c>
      <c r="AJ288" s="250"/>
      <c r="AK288" s="250"/>
      <c r="AL288" s="250" t="s">
        <v>1636</v>
      </c>
      <c r="AM288" s="250" t="s">
        <v>1636</v>
      </c>
      <c r="AN288" s="250">
        <v>19</v>
      </c>
      <c r="AO288" s="250"/>
      <c r="AP288" s="250"/>
      <c r="AQ288" s="250" t="s">
        <v>330</v>
      </c>
      <c r="AR288" s="250"/>
    </row>
    <row r="289" spans="1:44" ht="38.25">
      <c r="A289" s="192" t="s">
        <v>2158</v>
      </c>
      <c r="B289" s="193" t="s">
        <v>2159</v>
      </c>
      <c r="C289" s="247"/>
      <c r="D289" s="247"/>
      <c r="E289" s="247"/>
      <c r="F289" s="247"/>
      <c r="G289" s="247"/>
      <c r="H289" s="247"/>
      <c r="I289" s="247"/>
      <c r="J289" s="247"/>
      <c r="K289" s="247"/>
      <c r="L289" s="247"/>
      <c r="M289" s="247">
        <f>SUM(M290,M293)</f>
        <v>0</v>
      </c>
      <c r="N289" s="247"/>
      <c r="O289" s="247">
        <f>SUM(O290,O293)</f>
        <v>0</v>
      </c>
      <c r="P289" s="247"/>
      <c r="Q289" s="247"/>
      <c r="R289" s="247"/>
      <c r="S289" s="2172">
        <f>SUM(S290,S293)</f>
        <v>0</v>
      </c>
      <c r="T289" s="247"/>
      <c r="U289" s="247"/>
      <c r="V289" s="247"/>
      <c r="W289" s="2184">
        <f>SUM(W290,W293)</f>
        <v>0</v>
      </c>
      <c r="X289" s="2184">
        <f>SUM(X290,X293)</f>
        <v>0</v>
      </c>
      <c r="Y289" s="247"/>
      <c r="Z289" s="2184">
        <f>SUM(Z290,Z293)</f>
        <v>0</v>
      </c>
      <c r="AA289" s="247"/>
      <c r="AB289" s="247"/>
      <c r="AC289" s="247"/>
      <c r="AD289" s="2184">
        <f>SUM(AD290,AD293)</f>
        <v>0</v>
      </c>
      <c r="AE289" s="247"/>
      <c r="AF289" s="247"/>
      <c r="AG289" s="155"/>
      <c r="AH289" s="250"/>
      <c r="AI289" s="250"/>
      <c r="AJ289" s="250"/>
      <c r="AK289" s="250"/>
      <c r="AL289" s="250"/>
      <c r="AM289" s="250"/>
      <c r="AN289" s="250"/>
      <c r="AO289" s="250"/>
      <c r="AP289" s="250"/>
      <c r="AQ289" s="250"/>
      <c r="AR289" s="250"/>
    </row>
    <row r="290" spans="1:44" ht="27">
      <c r="A290" s="200" t="s">
        <v>2160</v>
      </c>
      <c r="B290" s="201" t="s">
        <v>2161</v>
      </c>
      <c r="C290" s="247"/>
      <c r="D290" s="247"/>
      <c r="E290" s="247"/>
      <c r="F290" s="247"/>
      <c r="G290" s="247"/>
      <c r="H290" s="247"/>
      <c r="I290" s="247"/>
      <c r="J290" s="247"/>
      <c r="K290" s="247"/>
      <c r="L290" s="247"/>
      <c r="M290" s="247">
        <f>M291</f>
        <v>0</v>
      </c>
      <c r="N290" s="247"/>
      <c r="O290" s="247">
        <f>O291</f>
        <v>0</v>
      </c>
      <c r="P290" s="247"/>
      <c r="Q290" s="247"/>
      <c r="R290" s="247"/>
      <c r="S290" s="2172">
        <f>S291</f>
        <v>0</v>
      </c>
      <c r="T290" s="247"/>
      <c r="U290" s="247"/>
      <c r="V290" s="247"/>
      <c r="W290" s="2184">
        <f>W291</f>
        <v>0</v>
      </c>
      <c r="X290" s="2184">
        <f>X291</f>
        <v>0</v>
      </c>
      <c r="Y290" s="247"/>
      <c r="Z290" s="2184">
        <f>Z291</f>
        <v>0</v>
      </c>
      <c r="AA290" s="247"/>
      <c r="AB290" s="247"/>
      <c r="AC290" s="247"/>
      <c r="AD290" s="2184">
        <f>AD291</f>
        <v>0</v>
      </c>
      <c r="AE290" s="247"/>
      <c r="AF290" s="247"/>
      <c r="AG290" s="155"/>
      <c r="AH290" s="250"/>
      <c r="AI290" s="250"/>
      <c r="AJ290" s="250"/>
      <c r="AK290" s="250"/>
      <c r="AL290" s="250"/>
      <c r="AM290" s="250"/>
      <c r="AN290" s="250"/>
      <c r="AO290" s="250"/>
      <c r="AP290" s="250"/>
      <c r="AQ290" s="250"/>
      <c r="AR290" s="250"/>
    </row>
    <row r="291" spans="1:44" s="157" customFormat="1" ht="26.25" customHeight="1">
      <c r="A291" s="152">
        <v>1</v>
      </c>
      <c r="B291" s="153" t="s">
        <v>617</v>
      </c>
      <c r="C291" s="289">
        <v>0.28000000000000003</v>
      </c>
      <c r="D291" s="289"/>
      <c r="E291" s="289">
        <v>0.28000000000000003</v>
      </c>
      <c r="F291" s="289"/>
      <c r="G291" s="291">
        <v>0</v>
      </c>
      <c r="H291" s="291"/>
      <c r="I291" s="291">
        <f>G291-H291</f>
        <v>0</v>
      </c>
      <c r="J291" s="291">
        <v>0.28000000000000003</v>
      </c>
      <c r="K291" s="291"/>
      <c r="L291" s="291"/>
      <c r="M291" s="291"/>
      <c r="N291" s="291"/>
      <c r="O291" s="291"/>
      <c r="P291" s="291"/>
      <c r="Q291" s="291"/>
      <c r="R291" s="291">
        <v>0</v>
      </c>
      <c r="S291" s="2175"/>
      <c r="T291" s="291"/>
      <c r="U291" s="291"/>
      <c r="V291" s="291"/>
      <c r="W291" s="2187"/>
      <c r="X291" s="2187"/>
      <c r="Y291" s="291"/>
      <c r="Z291" s="2187"/>
      <c r="AA291" s="291"/>
      <c r="AB291" s="291"/>
      <c r="AC291" s="291"/>
      <c r="AD291" s="2187"/>
      <c r="AE291" s="291"/>
      <c r="AF291" s="291"/>
      <c r="AG291" s="155" t="s">
        <v>110</v>
      </c>
      <c r="AH291" s="173" t="s">
        <v>585</v>
      </c>
      <c r="AI291" s="250" t="s">
        <v>30</v>
      </c>
      <c r="AJ291" s="250" t="s">
        <v>2162</v>
      </c>
      <c r="AK291" s="250" t="s">
        <v>1172</v>
      </c>
      <c r="AL291" s="250">
        <v>2019</v>
      </c>
      <c r="AM291" s="250">
        <v>2019</v>
      </c>
      <c r="AN291" s="250"/>
      <c r="AO291" s="250" t="s">
        <v>2163</v>
      </c>
      <c r="AP291" s="250"/>
      <c r="AQ291" s="250" t="s">
        <v>330</v>
      </c>
      <c r="AR291" s="250"/>
    </row>
    <row r="292" spans="1:44" s="157" customFormat="1" ht="26.25" customHeight="1">
      <c r="A292" s="152">
        <v>2</v>
      </c>
      <c r="B292" s="153" t="s">
        <v>2164</v>
      </c>
      <c r="C292" s="289">
        <v>0.31</v>
      </c>
      <c r="D292" s="289"/>
      <c r="E292" s="289">
        <v>0.31</v>
      </c>
      <c r="F292" s="289"/>
      <c r="G292" s="291"/>
      <c r="H292" s="291"/>
      <c r="I292" s="291"/>
      <c r="J292" s="291"/>
      <c r="K292" s="291"/>
      <c r="L292" s="291"/>
      <c r="M292" s="291"/>
      <c r="N292" s="291"/>
      <c r="O292" s="291"/>
      <c r="P292" s="291">
        <v>0.31</v>
      </c>
      <c r="Q292" s="291"/>
      <c r="R292" s="291"/>
      <c r="S292" s="2175"/>
      <c r="T292" s="291"/>
      <c r="U292" s="291"/>
      <c r="V292" s="291"/>
      <c r="W292" s="2187"/>
      <c r="X292" s="2187"/>
      <c r="Y292" s="291"/>
      <c r="Z292" s="2187"/>
      <c r="AA292" s="291"/>
      <c r="AB292" s="291"/>
      <c r="AC292" s="291"/>
      <c r="AD292" s="2187"/>
      <c r="AE292" s="291"/>
      <c r="AF292" s="291"/>
      <c r="AG292" s="155" t="s">
        <v>1266</v>
      </c>
      <c r="AH292" s="173"/>
      <c r="AI292" s="250" t="s">
        <v>30</v>
      </c>
      <c r="AJ292" s="250" t="s">
        <v>2165</v>
      </c>
      <c r="AK292" s="250"/>
      <c r="AL292" s="250" t="s">
        <v>1541</v>
      </c>
      <c r="AM292" s="250" t="s">
        <v>1541</v>
      </c>
      <c r="AN292" s="250"/>
      <c r="AO292" s="250" t="s">
        <v>2166</v>
      </c>
      <c r="AP292" s="250"/>
      <c r="AQ292" s="250" t="s">
        <v>333</v>
      </c>
      <c r="AR292" s="250"/>
    </row>
    <row r="293" spans="1:44" ht="27">
      <c r="A293" s="200" t="s">
        <v>2167</v>
      </c>
      <c r="B293" s="201" t="s">
        <v>2168</v>
      </c>
      <c r="C293" s="247"/>
      <c r="D293" s="247"/>
      <c r="E293" s="247"/>
      <c r="F293" s="247"/>
      <c r="G293" s="247"/>
      <c r="H293" s="247"/>
      <c r="I293" s="247"/>
      <c r="J293" s="247"/>
      <c r="K293" s="247"/>
      <c r="L293" s="247"/>
      <c r="M293" s="247">
        <f>SUM(M294:M295)</f>
        <v>0</v>
      </c>
      <c r="N293" s="247"/>
      <c r="O293" s="247">
        <f>SUM(O294:O295)</f>
        <v>0</v>
      </c>
      <c r="P293" s="247"/>
      <c r="Q293" s="247"/>
      <c r="R293" s="247"/>
      <c r="S293" s="2172">
        <f>SUM(S294:S295)</f>
        <v>0</v>
      </c>
      <c r="T293" s="247"/>
      <c r="U293" s="247"/>
      <c r="V293" s="247"/>
      <c r="W293" s="2184">
        <f>SUM(W294:W295)</f>
        <v>0</v>
      </c>
      <c r="X293" s="2184">
        <f>SUM(X294:X295)</f>
        <v>0</v>
      </c>
      <c r="Y293" s="247"/>
      <c r="Z293" s="2184">
        <f>SUM(Z294:Z295)</f>
        <v>0</v>
      </c>
      <c r="AA293" s="247"/>
      <c r="AB293" s="247"/>
      <c r="AC293" s="247"/>
      <c r="AD293" s="2184">
        <f>SUM(AD294:AD295)</f>
        <v>0</v>
      </c>
      <c r="AE293" s="247"/>
      <c r="AF293" s="247"/>
      <c r="AG293" s="155"/>
      <c r="AH293" s="250"/>
      <c r="AI293" s="250"/>
      <c r="AJ293" s="250"/>
      <c r="AK293" s="250"/>
      <c r="AL293" s="250"/>
      <c r="AM293" s="250"/>
      <c r="AN293" s="250"/>
      <c r="AO293" s="250"/>
      <c r="AP293" s="250"/>
      <c r="AQ293" s="250"/>
      <c r="AR293" s="250"/>
    </row>
    <row r="294" spans="1:44" ht="45" customHeight="1">
      <c r="A294" s="152">
        <v>1</v>
      </c>
      <c r="B294" s="156" t="s">
        <v>594</v>
      </c>
      <c r="C294" s="289">
        <v>1.67</v>
      </c>
      <c r="D294" s="289"/>
      <c r="E294" s="289">
        <v>1.67</v>
      </c>
      <c r="F294" s="289"/>
      <c r="G294" s="291">
        <v>1.67</v>
      </c>
      <c r="H294" s="291">
        <v>1.67</v>
      </c>
      <c r="I294" s="291">
        <f>G294-H294</f>
        <v>0</v>
      </c>
      <c r="J294" s="291"/>
      <c r="K294" s="291"/>
      <c r="L294" s="291"/>
      <c r="M294" s="291"/>
      <c r="N294" s="291"/>
      <c r="O294" s="291"/>
      <c r="P294" s="291"/>
      <c r="Q294" s="291"/>
      <c r="R294" s="291"/>
      <c r="S294" s="2175"/>
      <c r="T294" s="291"/>
      <c r="U294" s="291"/>
      <c r="V294" s="291"/>
      <c r="W294" s="2187"/>
      <c r="X294" s="2187"/>
      <c r="Y294" s="291"/>
      <c r="Z294" s="2187"/>
      <c r="AA294" s="291"/>
      <c r="AB294" s="291"/>
      <c r="AC294" s="291"/>
      <c r="AD294" s="2187"/>
      <c r="AE294" s="291"/>
      <c r="AF294" s="291"/>
      <c r="AG294" s="155" t="s">
        <v>72</v>
      </c>
      <c r="AH294" s="173" t="s">
        <v>2169</v>
      </c>
      <c r="AI294" s="250" t="s">
        <v>29</v>
      </c>
      <c r="AJ294" s="250" t="s">
        <v>2170</v>
      </c>
      <c r="AK294" s="250" t="s">
        <v>1172</v>
      </c>
      <c r="AL294" s="250" t="s">
        <v>1541</v>
      </c>
      <c r="AM294" s="250" t="s">
        <v>1541</v>
      </c>
      <c r="AN294" s="250">
        <v>5</v>
      </c>
      <c r="AO294" s="250" t="s">
        <v>2171</v>
      </c>
      <c r="AP294" s="250"/>
      <c r="AQ294" s="250" t="s">
        <v>330</v>
      </c>
      <c r="AR294" s="250"/>
    </row>
    <row r="295" spans="1:44" ht="48.75" customHeight="1">
      <c r="A295" s="152">
        <v>2</v>
      </c>
      <c r="B295" s="156" t="s">
        <v>2172</v>
      </c>
      <c r="C295" s="289">
        <v>0.15</v>
      </c>
      <c r="D295" s="289">
        <v>0.09</v>
      </c>
      <c r="E295" s="289">
        <v>0.06</v>
      </c>
      <c r="F295" s="289"/>
      <c r="G295" s="291">
        <v>0</v>
      </c>
      <c r="H295" s="291"/>
      <c r="I295" s="291">
        <f>G295-H295</f>
        <v>0</v>
      </c>
      <c r="J295" s="291">
        <v>0.15</v>
      </c>
      <c r="K295" s="291"/>
      <c r="L295" s="291"/>
      <c r="M295" s="291"/>
      <c r="N295" s="291"/>
      <c r="O295" s="291"/>
      <c r="P295" s="291"/>
      <c r="Q295" s="291"/>
      <c r="R295" s="291">
        <v>0</v>
      </c>
      <c r="S295" s="2175"/>
      <c r="T295" s="291"/>
      <c r="U295" s="291"/>
      <c r="V295" s="291"/>
      <c r="W295" s="2187"/>
      <c r="X295" s="2187"/>
      <c r="Y295" s="291"/>
      <c r="Z295" s="2187"/>
      <c r="AA295" s="291"/>
      <c r="AB295" s="291"/>
      <c r="AC295" s="291"/>
      <c r="AD295" s="2187"/>
      <c r="AE295" s="291"/>
      <c r="AF295" s="291"/>
      <c r="AG295" s="155" t="s">
        <v>203</v>
      </c>
      <c r="AH295" s="173" t="s">
        <v>2173</v>
      </c>
      <c r="AI295" s="250" t="s">
        <v>29</v>
      </c>
      <c r="AJ295" s="250" t="s">
        <v>2174</v>
      </c>
      <c r="AK295" s="250" t="s">
        <v>1172</v>
      </c>
      <c r="AL295" s="250">
        <v>2019</v>
      </c>
      <c r="AM295" s="250">
        <v>2019</v>
      </c>
      <c r="AN295" s="250"/>
      <c r="AO295" s="250" t="s">
        <v>2175</v>
      </c>
      <c r="AP295" s="250"/>
      <c r="AQ295" s="250" t="s">
        <v>330</v>
      </c>
      <c r="AR295" s="250"/>
    </row>
    <row r="296" spans="1:44">
      <c r="A296" s="204" t="s">
        <v>2176</v>
      </c>
      <c r="B296" s="205" t="s">
        <v>70</v>
      </c>
      <c r="C296" s="295"/>
      <c r="D296" s="295"/>
      <c r="E296" s="295"/>
      <c r="F296" s="295"/>
      <c r="G296" s="295"/>
      <c r="H296" s="295"/>
      <c r="I296" s="295"/>
      <c r="J296" s="295"/>
      <c r="K296" s="295"/>
      <c r="L296" s="295"/>
      <c r="M296" s="295">
        <f>SUM(M297:M298)</f>
        <v>0</v>
      </c>
      <c r="N296" s="295"/>
      <c r="O296" s="295">
        <f>SUM(O297:O298)</f>
        <v>0</v>
      </c>
      <c r="P296" s="295"/>
      <c r="Q296" s="295"/>
      <c r="R296" s="295"/>
      <c r="S296" s="2178">
        <f>SUM(S297:S298)</f>
        <v>0</v>
      </c>
      <c r="T296" s="295"/>
      <c r="U296" s="295"/>
      <c r="V296" s="295"/>
      <c r="W296" s="2190">
        <f>SUM(W297:W298)</f>
        <v>0</v>
      </c>
      <c r="X296" s="2190">
        <f>SUM(X297:X298)</f>
        <v>0</v>
      </c>
      <c r="Y296" s="295"/>
      <c r="Z296" s="2190">
        <f>SUM(Z297:Z298)</f>
        <v>0</v>
      </c>
      <c r="AA296" s="295"/>
      <c r="AB296" s="295"/>
      <c r="AC296" s="295"/>
      <c r="AD296" s="2190">
        <f>SUM(AD297:AD298)</f>
        <v>0</v>
      </c>
      <c r="AE296" s="295"/>
      <c r="AF296" s="295"/>
      <c r="AG296" s="155"/>
      <c r="AH296" s="248"/>
      <c r="AI296" s="249"/>
      <c r="AJ296" s="249"/>
      <c r="AK296" s="249"/>
      <c r="AL296" s="249"/>
      <c r="AM296" s="249"/>
      <c r="AN296" s="249"/>
      <c r="AO296" s="250"/>
      <c r="AP296" s="250"/>
      <c r="AQ296" s="250"/>
      <c r="AR296" s="250"/>
    </row>
    <row r="297" spans="1:44" ht="38.25">
      <c r="A297" s="152">
        <v>1</v>
      </c>
      <c r="B297" s="156" t="s">
        <v>2177</v>
      </c>
      <c r="C297" s="289">
        <v>3.7</v>
      </c>
      <c r="D297" s="289"/>
      <c r="E297" s="289">
        <v>3.7</v>
      </c>
      <c r="F297" s="289"/>
      <c r="G297" s="291">
        <v>3.7</v>
      </c>
      <c r="H297" s="291">
        <v>3.7</v>
      </c>
      <c r="I297" s="291">
        <f>G297-H297</f>
        <v>0</v>
      </c>
      <c r="J297" s="291">
        <v>0</v>
      </c>
      <c r="K297" s="291"/>
      <c r="L297" s="291"/>
      <c r="M297" s="291"/>
      <c r="N297" s="291"/>
      <c r="O297" s="291"/>
      <c r="P297" s="291"/>
      <c r="Q297" s="291"/>
      <c r="R297" s="291">
        <v>0</v>
      </c>
      <c r="S297" s="2175"/>
      <c r="T297" s="291"/>
      <c r="U297" s="291"/>
      <c r="V297" s="291"/>
      <c r="W297" s="2187"/>
      <c r="X297" s="2187"/>
      <c r="Y297" s="291"/>
      <c r="Z297" s="2187"/>
      <c r="AA297" s="291"/>
      <c r="AB297" s="291"/>
      <c r="AC297" s="291"/>
      <c r="AD297" s="2187"/>
      <c r="AE297" s="291"/>
      <c r="AF297" s="291"/>
      <c r="AG297" s="155" t="s">
        <v>72</v>
      </c>
      <c r="AH297" s="173" t="s">
        <v>2178</v>
      </c>
      <c r="AI297" s="250" t="s">
        <v>15</v>
      </c>
      <c r="AJ297" s="250" t="s">
        <v>2179</v>
      </c>
      <c r="AK297" s="250" t="s">
        <v>1172</v>
      </c>
      <c r="AL297" s="250">
        <v>2018</v>
      </c>
      <c r="AM297" s="250">
        <v>2018</v>
      </c>
      <c r="AN297" s="250">
        <v>17</v>
      </c>
      <c r="AO297" s="250" t="s">
        <v>2180</v>
      </c>
      <c r="AP297" s="250"/>
      <c r="AQ297" s="250" t="s">
        <v>1507</v>
      </c>
      <c r="AR297" s="250"/>
    </row>
    <row r="298" spans="1:44" ht="32.25" customHeight="1">
      <c r="A298" s="152">
        <v>2</v>
      </c>
      <c r="B298" s="153" t="s">
        <v>2181</v>
      </c>
      <c r="C298" s="289">
        <v>0.76</v>
      </c>
      <c r="D298" s="289"/>
      <c r="E298" s="289">
        <v>0.76</v>
      </c>
      <c r="F298" s="289"/>
      <c r="G298" s="291">
        <v>0.44</v>
      </c>
      <c r="H298" s="291">
        <v>0.44</v>
      </c>
      <c r="I298" s="291">
        <f>G298-H298</f>
        <v>0</v>
      </c>
      <c r="J298" s="291">
        <v>0.32</v>
      </c>
      <c r="K298" s="291"/>
      <c r="L298" s="291"/>
      <c r="M298" s="291"/>
      <c r="N298" s="291"/>
      <c r="O298" s="291"/>
      <c r="P298" s="291"/>
      <c r="Q298" s="291"/>
      <c r="R298" s="291">
        <v>0</v>
      </c>
      <c r="S298" s="2175"/>
      <c r="T298" s="291"/>
      <c r="U298" s="291"/>
      <c r="V298" s="291"/>
      <c r="W298" s="2187"/>
      <c r="X298" s="2187"/>
      <c r="Y298" s="291"/>
      <c r="Z298" s="2187"/>
      <c r="AA298" s="291"/>
      <c r="AB298" s="291"/>
      <c r="AC298" s="291"/>
      <c r="AD298" s="2187"/>
      <c r="AE298" s="291"/>
      <c r="AF298" s="291"/>
      <c r="AG298" s="155" t="s">
        <v>72</v>
      </c>
      <c r="AH298" s="250" t="s">
        <v>2182</v>
      </c>
      <c r="AI298" s="250" t="s">
        <v>15</v>
      </c>
      <c r="AJ298" s="250" t="s">
        <v>2183</v>
      </c>
      <c r="AK298" s="250" t="s">
        <v>1172</v>
      </c>
      <c r="AL298" s="250">
        <v>2018</v>
      </c>
      <c r="AM298" s="250">
        <v>2018</v>
      </c>
      <c r="AN298" s="250">
        <v>17</v>
      </c>
      <c r="AO298" s="250" t="s">
        <v>2184</v>
      </c>
      <c r="AP298" s="250"/>
      <c r="AQ298" s="250" t="s">
        <v>1507</v>
      </c>
      <c r="AR298" s="250"/>
    </row>
    <row r="299" spans="1:44" ht="48" customHeight="1">
      <c r="A299" s="152"/>
      <c r="B299" s="153" t="s">
        <v>2185</v>
      </c>
      <c r="C299" s="289">
        <v>2.2000000000000002</v>
      </c>
      <c r="D299" s="289"/>
      <c r="E299" s="289">
        <v>2.2000000000000002</v>
      </c>
      <c r="F299" s="289"/>
      <c r="G299" s="291">
        <v>0.04</v>
      </c>
      <c r="H299" s="291">
        <v>0.04</v>
      </c>
      <c r="I299" s="291"/>
      <c r="J299" s="291">
        <v>2.16</v>
      </c>
      <c r="K299" s="291"/>
      <c r="L299" s="291"/>
      <c r="M299" s="291"/>
      <c r="N299" s="291"/>
      <c r="O299" s="291"/>
      <c r="P299" s="291"/>
      <c r="Q299" s="291"/>
      <c r="R299" s="291"/>
      <c r="S299" s="2175"/>
      <c r="T299" s="291"/>
      <c r="U299" s="291"/>
      <c r="V299" s="291"/>
      <c r="W299" s="2187"/>
      <c r="X299" s="2187"/>
      <c r="Y299" s="291"/>
      <c r="Z299" s="2187"/>
      <c r="AA299" s="291"/>
      <c r="AB299" s="291"/>
      <c r="AC299" s="291"/>
      <c r="AD299" s="2187"/>
      <c r="AE299" s="291"/>
      <c r="AF299" s="291"/>
      <c r="AG299" s="155" t="s">
        <v>1270</v>
      </c>
      <c r="AH299" s="250"/>
      <c r="AI299" s="250" t="s">
        <v>15</v>
      </c>
      <c r="AJ299" s="250" t="s">
        <v>2186</v>
      </c>
      <c r="AK299" s="250"/>
      <c r="AL299" s="250" t="s">
        <v>1636</v>
      </c>
      <c r="AM299" s="250" t="s">
        <v>1636</v>
      </c>
      <c r="AN299" s="250">
        <v>19</v>
      </c>
      <c r="AO299" s="250"/>
      <c r="AP299" s="250"/>
      <c r="AQ299" s="250" t="s">
        <v>333</v>
      </c>
      <c r="AR299" s="250"/>
    </row>
    <row r="300" spans="1:44">
      <c r="A300" s="192" t="s">
        <v>2187</v>
      </c>
      <c r="B300" s="193" t="s">
        <v>2188</v>
      </c>
      <c r="C300" s="247"/>
      <c r="D300" s="247"/>
      <c r="E300" s="247"/>
      <c r="F300" s="247"/>
      <c r="G300" s="247"/>
      <c r="H300" s="247"/>
      <c r="I300" s="247"/>
      <c r="J300" s="247"/>
      <c r="K300" s="247"/>
      <c r="L300" s="247"/>
      <c r="M300" s="247">
        <f>SUM(M301:M330)</f>
        <v>0</v>
      </c>
      <c r="N300" s="247"/>
      <c r="O300" s="247">
        <f>SUM(O301:O330)</f>
        <v>0</v>
      </c>
      <c r="P300" s="247"/>
      <c r="Q300" s="247"/>
      <c r="R300" s="247"/>
      <c r="S300" s="2172">
        <f>SUM(S301:S330)</f>
        <v>0</v>
      </c>
      <c r="T300" s="247"/>
      <c r="U300" s="247"/>
      <c r="V300" s="247"/>
      <c r="W300" s="2184">
        <f>SUM(W301:W330)</f>
        <v>0</v>
      </c>
      <c r="X300" s="2184">
        <f>SUM(X301:X330)</f>
        <v>0</v>
      </c>
      <c r="Y300" s="247"/>
      <c r="Z300" s="2184">
        <f>SUM(Z301:Z330)</f>
        <v>0</v>
      </c>
      <c r="AA300" s="247"/>
      <c r="AB300" s="247"/>
      <c r="AC300" s="247"/>
      <c r="AD300" s="2184">
        <f>SUM(AD301:AD330)</f>
        <v>0</v>
      </c>
      <c r="AE300" s="247"/>
      <c r="AF300" s="247"/>
      <c r="AG300" s="155"/>
      <c r="AH300" s="250"/>
      <c r="AI300" s="250"/>
      <c r="AJ300" s="250"/>
      <c r="AK300" s="250"/>
      <c r="AL300" s="250"/>
      <c r="AM300" s="250"/>
      <c r="AN300" s="250"/>
      <c r="AO300" s="250"/>
      <c r="AP300" s="250"/>
      <c r="AQ300" s="250"/>
      <c r="AR300" s="250"/>
    </row>
    <row r="301" spans="1:44" ht="25.5">
      <c r="A301" s="152">
        <v>1</v>
      </c>
      <c r="B301" s="156" t="s">
        <v>2189</v>
      </c>
      <c r="C301" s="289">
        <v>1.98</v>
      </c>
      <c r="D301" s="289"/>
      <c r="E301" s="289">
        <v>1.98</v>
      </c>
      <c r="F301" s="289"/>
      <c r="G301" s="291">
        <v>0</v>
      </c>
      <c r="H301" s="291"/>
      <c r="I301" s="291">
        <f>G301-H301</f>
        <v>0</v>
      </c>
      <c r="J301" s="291">
        <v>0</v>
      </c>
      <c r="K301" s="291">
        <v>0</v>
      </c>
      <c r="L301" s="291"/>
      <c r="M301" s="291"/>
      <c r="N301" s="291"/>
      <c r="O301" s="291"/>
      <c r="P301" s="291"/>
      <c r="Q301" s="291">
        <v>1.98</v>
      </c>
      <c r="R301" s="291">
        <v>0</v>
      </c>
      <c r="S301" s="2175"/>
      <c r="T301" s="291"/>
      <c r="U301" s="291"/>
      <c r="V301" s="291"/>
      <c r="W301" s="2187"/>
      <c r="X301" s="2187"/>
      <c r="Y301" s="291"/>
      <c r="Z301" s="2187"/>
      <c r="AA301" s="291"/>
      <c r="AB301" s="291"/>
      <c r="AC301" s="291"/>
      <c r="AD301" s="2187"/>
      <c r="AE301" s="291">
        <v>0</v>
      </c>
      <c r="AF301" s="291"/>
      <c r="AG301" s="155" t="s">
        <v>1265</v>
      </c>
      <c r="AH301" s="290" t="s">
        <v>2190</v>
      </c>
      <c r="AI301" s="250" t="s">
        <v>41</v>
      </c>
      <c r="AJ301" s="250" t="s">
        <v>2191</v>
      </c>
      <c r="AK301" s="250" t="s">
        <v>1172</v>
      </c>
      <c r="AL301" s="250">
        <v>2018</v>
      </c>
      <c r="AM301" s="250">
        <v>2018</v>
      </c>
      <c r="AN301" s="250"/>
      <c r="AO301" s="250" t="s">
        <v>2192</v>
      </c>
      <c r="AP301" s="250"/>
      <c r="AQ301" s="250" t="s">
        <v>330</v>
      </c>
      <c r="AR301" s="250"/>
    </row>
    <row r="302" spans="1:44" ht="33.75" customHeight="1">
      <c r="A302" s="152">
        <v>2</v>
      </c>
      <c r="B302" s="153" t="s">
        <v>2193</v>
      </c>
      <c r="C302" s="289">
        <v>2.0699999999999998</v>
      </c>
      <c r="D302" s="289"/>
      <c r="E302" s="289">
        <v>2.0699999999999998</v>
      </c>
      <c r="F302" s="289"/>
      <c r="G302" s="291">
        <v>0</v>
      </c>
      <c r="H302" s="291"/>
      <c r="I302" s="291">
        <f>G302-H302</f>
        <v>0</v>
      </c>
      <c r="J302" s="291"/>
      <c r="K302" s="291"/>
      <c r="L302" s="291"/>
      <c r="M302" s="291"/>
      <c r="N302" s="291"/>
      <c r="O302" s="291"/>
      <c r="P302" s="291"/>
      <c r="Q302" s="291">
        <v>2.0699999999999998</v>
      </c>
      <c r="R302" s="291">
        <v>0</v>
      </c>
      <c r="S302" s="2175"/>
      <c r="T302" s="291"/>
      <c r="U302" s="291"/>
      <c r="V302" s="291"/>
      <c r="W302" s="2187"/>
      <c r="X302" s="2187"/>
      <c r="Y302" s="291"/>
      <c r="Z302" s="2187"/>
      <c r="AA302" s="291"/>
      <c r="AB302" s="291"/>
      <c r="AC302" s="291"/>
      <c r="AD302" s="2187"/>
      <c r="AE302" s="291"/>
      <c r="AF302" s="291"/>
      <c r="AG302" s="155" t="s">
        <v>1263</v>
      </c>
      <c r="AH302" s="250" t="s">
        <v>2194</v>
      </c>
      <c r="AI302" s="250" t="s">
        <v>41</v>
      </c>
      <c r="AJ302" s="250" t="s">
        <v>2195</v>
      </c>
      <c r="AK302" s="250" t="s">
        <v>1172</v>
      </c>
      <c r="AL302" s="250">
        <v>2019</v>
      </c>
      <c r="AM302" s="250">
        <v>2019</v>
      </c>
      <c r="AN302" s="250"/>
      <c r="AO302" s="250" t="s">
        <v>2196</v>
      </c>
      <c r="AP302" s="250"/>
      <c r="AQ302" s="250" t="s">
        <v>330</v>
      </c>
      <c r="AR302" s="250"/>
    </row>
    <row r="303" spans="1:44" ht="25.5">
      <c r="A303" s="152">
        <v>3</v>
      </c>
      <c r="B303" s="93" t="s">
        <v>2197</v>
      </c>
      <c r="C303" s="291">
        <v>0.38</v>
      </c>
      <c r="D303" s="286"/>
      <c r="E303" s="291">
        <v>0.38</v>
      </c>
      <c r="F303" s="291"/>
      <c r="G303" s="286"/>
      <c r="H303" s="286"/>
      <c r="I303" s="286"/>
      <c r="J303" s="291">
        <v>0.38</v>
      </c>
      <c r="K303" s="286"/>
      <c r="L303" s="286"/>
      <c r="M303" s="286"/>
      <c r="N303" s="286"/>
      <c r="O303" s="286"/>
      <c r="P303" s="286"/>
      <c r="Q303" s="286"/>
      <c r="R303" s="286"/>
      <c r="S303" s="2177"/>
      <c r="T303" s="286"/>
      <c r="U303" s="286"/>
      <c r="V303" s="286"/>
      <c r="W303" s="2189"/>
      <c r="X303" s="2189"/>
      <c r="Y303" s="286"/>
      <c r="Z303" s="2189"/>
      <c r="AA303" s="286"/>
      <c r="AB303" s="286"/>
      <c r="AC303" s="286"/>
      <c r="AD303" s="2189"/>
      <c r="AE303" s="286"/>
      <c r="AF303" s="286"/>
      <c r="AG303" s="250" t="s">
        <v>110</v>
      </c>
      <c r="AH303" s="176"/>
      <c r="AI303" s="176" t="s">
        <v>40</v>
      </c>
      <c r="AJ303" s="176" t="s">
        <v>1864</v>
      </c>
      <c r="AK303" s="250" t="s">
        <v>1172</v>
      </c>
      <c r="AL303" s="176" t="s">
        <v>1541</v>
      </c>
      <c r="AM303" s="176" t="s">
        <v>1541</v>
      </c>
      <c r="AN303" s="177"/>
      <c r="AO303" s="176" t="s">
        <v>1960</v>
      </c>
      <c r="AP303" s="176"/>
      <c r="AQ303" s="176" t="s">
        <v>1512</v>
      </c>
      <c r="AR303" s="176"/>
    </row>
    <row r="304" spans="1:44" ht="34.5" customHeight="1">
      <c r="A304" s="152">
        <v>4</v>
      </c>
      <c r="B304" s="153" t="s">
        <v>2198</v>
      </c>
      <c r="C304" s="289">
        <v>0.3</v>
      </c>
      <c r="D304" s="289"/>
      <c r="E304" s="289">
        <v>0.3</v>
      </c>
      <c r="F304" s="289"/>
      <c r="G304" s="291">
        <v>0</v>
      </c>
      <c r="H304" s="291">
        <v>0</v>
      </c>
      <c r="I304" s="291">
        <f>G304-H304</f>
        <v>0</v>
      </c>
      <c r="J304" s="291">
        <v>0</v>
      </c>
      <c r="K304" s="291">
        <v>0</v>
      </c>
      <c r="L304" s="291">
        <v>0</v>
      </c>
      <c r="M304" s="291"/>
      <c r="N304" s="291"/>
      <c r="O304" s="291"/>
      <c r="P304" s="291">
        <v>0</v>
      </c>
      <c r="Q304" s="291">
        <v>0.3</v>
      </c>
      <c r="R304" s="291">
        <v>0</v>
      </c>
      <c r="S304" s="2175"/>
      <c r="T304" s="291"/>
      <c r="U304" s="291">
        <v>0</v>
      </c>
      <c r="V304" s="291"/>
      <c r="W304" s="2187"/>
      <c r="X304" s="2187"/>
      <c r="Y304" s="291">
        <v>0</v>
      </c>
      <c r="Z304" s="2187"/>
      <c r="AA304" s="291"/>
      <c r="AB304" s="291"/>
      <c r="AC304" s="291"/>
      <c r="AD304" s="2187">
        <v>0</v>
      </c>
      <c r="AE304" s="291">
        <v>0</v>
      </c>
      <c r="AF304" s="291">
        <v>0</v>
      </c>
      <c r="AG304" s="155" t="s">
        <v>1266</v>
      </c>
      <c r="AH304" s="250"/>
      <c r="AI304" s="250" t="s">
        <v>41</v>
      </c>
      <c r="AJ304" s="250" t="s">
        <v>2199</v>
      </c>
      <c r="AK304" s="250" t="s">
        <v>1172</v>
      </c>
      <c r="AL304" s="250">
        <v>2019</v>
      </c>
      <c r="AM304" s="250">
        <v>2019</v>
      </c>
      <c r="AN304" s="250"/>
      <c r="AO304" s="250" t="s">
        <v>2200</v>
      </c>
      <c r="AP304" s="250"/>
      <c r="AQ304" s="250" t="s">
        <v>330</v>
      </c>
      <c r="AR304" s="250"/>
    </row>
    <row r="305" spans="1:44" ht="25.5">
      <c r="A305" s="152">
        <v>5</v>
      </c>
      <c r="B305" s="153" t="s">
        <v>2201</v>
      </c>
      <c r="C305" s="289">
        <v>1.4</v>
      </c>
      <c r="D305" s="289"/>
      <c r="E305" s="289">
        <v>1.4</v>
      </c>
      <c r="F305" s="289"/>
      <c r="G305" s="291">
        <v>0</v>
      </c>
      <c r="H305" s="291"/>
      <c r="I305" s="291">
        <f>G305-H305</f>
        <v>0</v>
      </c>
      <c r="J305" s="291"/>
      <c r="K305" s="291"/>
      <c r="L305" s="291"/>
      <c r="M305" s="291"/>
      <c r="N305" s="291"/>
      <c r="O305" s="291"/>
      <c r="P305" s="291"/>
      <c r="Q305" s="291">
        <v>1.4</v>
      </c>
      <c r="R305" s="291">
        <v>0</v>
      </c>
      <c r="S305" s="2175"/>
      <c r="T305" s="291"/>
      <c r="U305" s="291"/>
      <c r="V305" s="291"/>
      <c r="W305" s="2187"/>
      <c r="X305" s="2187"/>
      <c r="Y305" s="291"/>
      <c r="Z305" s="2187"/>
      <c r="AA305" s="291"/>
      <c r="AB305" s="291"/>
      <c r="AC305" s="291"/>
      <c r="AD305" s="2187"/>
      <c r="AE305" s="291"/>
      <c r="AF305" s="291"/>
      <c r="AG305" s="155" t="s">
        <v>203</v>
      </c>
      <c r="AH305" s="250" t="s">
        <v>2202</v>
      </c>
      <c r="AI305" s="250" t="s">
        <v>41</v>
      </c>
      <c r="AJ305" s="250" t="s">
        <v>2203</v>
      </c>
      <c r="AK305" s="250" t="s">
        <v>1172</v>
      </c>
      <c r="AL305" s="250">
        <v>2019</v>
      </c>
      <c r="AM305" s="250">
        <v>2019</v>
      </c>
      <c r="AN305" s="250"/>
      <c r="AO305" s="250" t="s">
        <v>2204</v>
      </c>
      <c r="AP305" s="250"/>
      <c r="AQ305" s="250" t="s">
        <v>330</v>
      </c>
      <c r="AR305" s="250"/>
    </row>
    <row r="306" spans="1:44" ht="31.5" customHeight="1">
      <c r="A306" s="2397">
        <v>6</v>
      </c>
      <c r="B306" s="2399" t="s">
        <v>2205</v>
      </c>
      <c r="C306" s="290">
        <v>0.4</v>
      </c>
      <c r="D306" s="290"/>
      <c r="E306" s="290">
        <v>0.4</v>
      </c>
      <c r="F306" s="290"/>
      <c r="G306" s="291"/>
      <c r="H306" s="291"/>
      <c r="I306" s="291"/>
      <c r="J306" s="291">
        <v>0.04</v>
      </c>
      <c r="K306" s="291">
        <v>0.26</v>
      </c>
      <c r="L306" s="291">
        <v>0.1</v>
      </c>
      <c r="M306" s="291"/>
      <c r="N306" s="291"/>
      <c r="O306" s="291"/>
      <c r="P306" s="291"/>
      <c r="Q306" s="291"/>
      <c r="R306" s="291"/>
      <c r="S306" s="2175"/>
      <c r="T306" s="291"/>
      <c r="U306" s="291"/>
      <c r="V306" s="291"/>
      <c r="W306" s="2187"/>
      <c r="X306" s="2187"/>
      <c r="Y306" s="291"/>
      <c r="Z306" s="2187"/>
      <c r="AA306" s="291"/>
      <c r="AB306" s="291"/>
      <c r="AC306" s="291"/>
      <c r="AD306" s="2187"/>
      <c r="AE306" s="291"/>
      <c r="AF306" s="291"/>
      <c r="AG306" s="155" t="s">
        <v>161</v>
      </c>
      <c r="AH306" s="250"/>
      <c r="AI306" s="250" t="s">
        <v>41</v>
      </c>
      <c r="AJ306" s="2389" t="s">
        <v>2206</v>
      </c>
      <c r="AK306" s="250" t="s">
        <v>1172</v>
      </c>
      <c r="AL306" s="2389" t="s">
        <v>1165</v>
      </c>
      <c r="AM306" s="296">
        <v>2020</v>
      </c>
      <c r="AN306" s="2389"/>
      <c r="AO306" s="2389" t="s">
        <v>2207</v>
      </c>
      <c r="AP306" s="2389"/>
      <c r="AQ306" s="250" t="s">
        <v>330</v>
      </c>
      <c r="AR306" s="2389"/>
    </row>
    <row r="307" spans="1:44" ht="25.5">
      <c r="A307" s="2397"/>
      <c r="B307" s="2399"/>
      <c r="C307" s="290">
        <v>0.56000000000000005</v>
      </c>
      <c r="D307" s="290"/>
      <c r="E307" s="290">
        <v>0.56000000000000005</v>
      </c>
      <c r="F307" s="290"/>
      <c r="G307" s="291"/>
      <c r="H307" s="291"/>
      <c r="I307" s="291"/>
      <c r="J307" s="291">
        <v>0.16</v>
      </c>
      <c r="K307" s="291">
        <v>0.3</v>
      </c>
      <c r="L307" s="291">
        <v>0.1</v>
      </c>
      <c r="M307" s="291"/>
      <c r="N307" s="291"/>
      <c r="O307" s="291"/>
      <c r="P307" s="291"/>
      <c r="Q307" s="291"/>
      <c r="R307" s="291"/>
      <c r="S307" s="2175"/>
      <c r="T307" s="291"/>
      <c r="U307" s="291"/>
      <c r="V307" s="291"/>
      <c r="W307" s="2187"/>
      <c r="X307" s="2187"/>
      <c r="Y307" s="291"/>
      <c r="Z307" s="2187"/>
      <c r="AA307" s="291"/>
      <c r="AB307" s="291"/>
      <c r="AC307" s="291"/>
      <c r="AD307" s="2187"/>
      <c r="AE307" s="291"/>
      <c r="AF307" s="291"/>
      <c r="AG307" s="155" t="s">
        <v>1260</v>
      </c>
      <c r="AH307" s="250"/>
      <c r="AI307" s="250" t="s">
        <v>41</v>
      </c>
      <c r="AJ307" s="2389"/>
      <c r="AK307" s="250" t="s">
        <v>1172</v>
      </c>
      <c r="AL307" s="2389"/>
      <c r="AM307" s="296">
        <v>2020</v>
      </c>
      <c r="AN307" s="2389"/>
      <c r="AO307" s="2389"/>
      <c r="AP307" s="2389"/>
      <c r="AQ307" s="250" t="s">
        <v>330</v>
      </c>
      <c r="AR307" s="2389"/>
    </row>
    <row r="308" spans="1:44" ht="25.5">
      <c r="A308" s="2397"/>
      <c r="B308" s="2399"/>
      <c r="C308" s="290">
        <v>0.3</v>
      </c>
      <c r="D308" s="290"/>
      <c r="E308" s="290">
        <v>0.3</v>
      </c>
      <c r="F308" s="290"/>
      <c r="G308" s="291"/>
      <c r="H308" s="291"/>
      <c r="I308" s="291"/>
      <c r="J308" s="291">
        <v>0.1</v>
      </c>
      <c r="K308" s="291">
        <v>0.2</v>
      </c>
      <c r="L308" s="291"/>
      <c r="M308" s="291"/>
      <c r="N308" s="291"/>
      <c r="O308" s="291"/>
      <c r="P308" s="291"/>
      <c r="Q308" s="291"/>
      <c r="R308" s="291"/>
      <c r="S308" s="2175"/>
      <c r="T308" s="291"/>
      <c r="U308" s="291"/>
      <c r="V308" s="291"/>
      <c r="W308" s="2187"/>
      <c r="X308" s="2187"/>
      <c r="Y308" s="291"/>
      <c r="Z308" s="2187"/>
      <c r="AA308" s="291"/>
      <c r="AB308" s="291"/>
      <c r="AC308" s="291"/>
      <c r="AD308" s="2187"/>
      <c r="AE308" s="291"/>
      <c r="AF308" s="291"/>
      <c r="AG308" s="155" t="s">
        <v>1255</v>
      </c>
      <c r="AH308" s="250"/>
      <c r="AI308" s="250" t="s">
        <v>41</v>
      </c>
      <c r="AJ308" s="2389"/>
      <c r="AK308" s="250" t="s">
        <v>1172</v>
      </c>
      <c r="AL308" s="2389"/>
      <c r="AM308" s="296">
        <v>2020</v>
      </c>
      <c r="AN308" s="2389"/>
      <c r="AO308" s="2389"/>
      <c r="AP308" s="2389"/>
      <c r="AQ308" s="250" t="s">
        <v>330</v>
      </c>
      <c r="AR308" s="2389"/>
    </row>
    <row r="309" spans="1:44" ht="25.5">
      <c r="A309" s="2397"/>
      <c r="B309" s="2399"/>
      <c r="C309" s="290">
        <v>0.6</v>
      </c>
      <c r="D309" s="290"/>
      <c r="E309" s="290">
        <v>0.6</v>
      </c>
      <c r="F309" s="290"/>
      <c r="G309" s="291"/>
      <c r="H309" s="291"/>
      <c r="I309" s="291"/>
      <c r="J309" s="291">
        <v>0.1</v>
      </c>
      <c r="K309" s="291">
        <v>0.5</v>
      </c>
      <c r="L309" s="291"/>
      <c r="M309" s="291"/>
      <c r="N309" s="291"/>
      <c r="O309" s="291"/>
      <c r="P309" s="291"/>
      <c r="Q309" s="291"/>
      <c r="R309" s="291"/>
      <c r="S309" s="2175"/>
      <c r="T309" s="291"/>
      <c r="U309" s="291"/>
      <c r="V309" s="291"/>
      <c r="W309" s="2187"/>
      <c r="X309" s="2187"/>
      <c r="Y309" s="291"/>
      <c r="Z309" s="2187"/>
      <c r="AA309" s="291"/>
      <c r="AB309" s="291"/>
      <c r="AC309" s="291"/>
      <c r="AD309" s="2187"/>
      <c r="AE309" s="291"/>
      <c r="AF309" s="291"/>
      <c r="AG309" s="155" t="s">
        <v>1259</v>
      </c>
      <c r="AH309" s="250"/>
      <c r="AI309" s="250" t="s">
        <v>41</v>
      </c>
      <c r="AJ309" s="2389"/>
      <c r="AK309" s="250" t="s">
        <v>1172</v>
      </c>
      <c r="AL309" s="2389"/>
      <c r="AM309" s="296">
        <v>2020</v>
      </c>
      <c r="AN309" s="2389"/>
      <c r="AO309" s="2389"/>
      <c r="AP309" s="2389"/>
      <c r="AQ309" s="250" t="s">
        <v>330</v>
      </c>
      <c r="AR309" s="2389"/>
    </row>
    <row r="310" spans="1:44" ht="25.5">
      <c r="A310" s="2397"/>
      <c r="B310" s="2399"/>
      <c r="C310" s="290">
        <v>0.3</v>
      </c>
      <c r="D310" s="290"/>
      <c r="E310" s="290">
        <v>0.3</v>
      </c>
      <c r="F310" s="290"/>
      <c r="G310" s="291"/>
      <c r="H310" s="291"/>
      <c r="I310" s="291"/>
      <c r="J310" s="291"/>
      <c r="K310" s="291">
        <v>0.3</v>
      </c>
      <c r="L310" s="291"/>
      <c r="M310" s="291"/>
      <c r="N310" s="291"/>
      <c r="O310" s="291"/>
      <c r="P310" s="291"/>
      <c r="Q310" s="291"/>
      <c r="R310" s="291"/>
      <c r="S310" s="2175"/>
      <c r="T310" s="291"/>
      <c r="U310" s="291"/>
      <c r="V310" s="291"/>
      <c r="W310" s="2187"/>
      <c r="X310" s="2187"/>
      <c r="Y310" s="291"/>
      <c r="Z310" s="2187"/>
      <c r="AA310" s="291"/>
      <c r="AB310" s="291"/>
      <c r="AC310" s="291"/>
      <c r="AD310" s="2187"/>
      <c r="AE310" s="291"/>
      <c r="AF310" s="291"/>
      <c r="AG310" s="155" t="s">
        <v>1262</v>
      </c>
      <c r="AH310" s="250"/>
      <c r="AI310" s="250" t="s">
        <v>41</v>
      </c>
      <c r="AJ310" s="2389"/>
      <c r="AK310" s="250" t="s">
        <v>1172</v>
      </c>
      <c r="AL310" s="2389"/>
      <c r="AM310" s="296">
        <v>2020</v>
      </c>
      <c r="AN310" s="2389"/>
      <c r="AO310" s="2389"/>
      <c r="AP310" s="2389"/>
      <c r="AQ310" s="250" t="s">
        <v>330</v>
      </c>
      <c r="AR310" s="2389"/>
    </row>
    <row r="311" spans="1:44" ht="25.5">
      <c r="A311" s="2397"/>
      <c r="B311" s="2399"/>
      <c r="C311" s="290">
        <v>0.4</v>
      </c>
      <c r="D311" s="290"/>
      <c r="E311" s="290">
        <v>0.4</v>
      </c>
      <c r="F311" s="290"/>
      <c r="G311" s="291"/>
      <c r="H311" s="291"/>
      <c r="I311" s="291"/>
      <c r="J311" s="291">
        <v>0.1</v>
      </c>
      <c r="K311" s="291">
        <v>0.2</v>
      </c>
      <c r="L311" s="291">
        <v>0.1</v>
      </c>
      <c r="M311" s="291"/>
      <c r="N311" s="291"/>
      <c r="O311" s="291"/>
      <c r="P311" s="291"/>
      <c r="Q311" s="291"/>
      <c r="R311" s="291"/>
      <c r="S311" s="2175"/>
      <c r="T311" s="291"/>
      <c r="U311" s="291"/>
      <c r="V311" s="291"/>
      <c r="W311" s="2187"/>
      <c r="X311" s="2187"/>
      <c r="Y311" s="291"/>
      <c r="Z311" s="2187"/>
      <c r="AA311" s="291"/>
      <c r="AB311" s="291"/>
      <c r="AC311" s="291"/>
      <c r="AD311" s="2187"/>
      <c r="AE311" s="291"/>
      <c r="AF311" s="291"/>
      <c r="AG311" s="155" t="s">
        <v>1254</v>
      </c>
      <c r="AH311" s="250"/>
      <c r="AI311" s="250" t="s">
        <v>41</v>
      </c>
      <c r="AJ311" s="2389"/>
      <c r="AK311" s="250" t="s">
        <v>1172</v>
      </c>
      <c r="AL311" s="2389"/>
      <c r="AM311" s="296">
        <v>2020</v>
      </c>
      <c r="AN311" s="2389"/>
      <c r="AO311" s="2389"/>
      <c r="AP311" s="2389"/>
      <c r="AQ311" s="250" t="s">
        <v>330</v>
      </c>
      <c r="AR311" s="2389"/>
    </row>
    <row r="312" spans="1:44" ht="25.5">
      <c r="A312" s="2397"/>
      <c r="B312" s="2399"/>
      <c r="C312" s="290">
        <v>0.6</v>
      </c>
      <c r="D312" s="290"/>
      <c r="E312" s="290">
        <v>0.6</v>
      </c>
      <c r="F312" s="290"/>
      <c r="G312" s="291"/>
      <c r="H312" s="291"/>
      <c r="I312" s="291"/>
      <c r="J312" s="291">
        <v>0.1</v>
      </c>
      <c r="K312" s="291">
        <v>0.4</v>
      </c>
      <c r="L312" s="291">
        <v>0.1</v>
      </c>
      <c r="M312" s="291"/>
      <c r="N312" s="291"/>
      <c r="O312" s="291"/>
      <c r="P312" s="291"/>
      <c r="Q312" s="291"/>
      <c r="R312" s="291"/>
      <c r="S312" s="2175"/>
      <c r="T312" s="291"/>
      <c r="U312" s="291"/>
      <c r="V312" s="291"/>
      <c r="W312" s="2187"/>
      <c r="X312" s="2187"/>
      <c r="Y312" s="291"/>
      <c r="Z312" s="2187"/>
      <c r="AA312" s="291"/>
      <c r="AB312" s="291"/>
      <c r="AC312" s="291"/>
      <c r="AD312" s="2187"/>
      <c r="AE312" s="291"/>
      <c r="AF312" s="291"/>
      <c r="AG312" s="155" t="s">
        <v>203</v>
      </c>
      <c r="AH312" s="250"/>
      <c r="AI312" s="250" t="s">
        <v>41</v>
      </c>
      <c r="AJ312" s="2389"/>
      <c r="AK312" s="250" t="s">
        <v>1172</v>
      </c>
      <c r="AL312" s="2389"/>
      <c r="AM312" s="296">
        <v>2020</v>
      </c>
      <c r="AN312" s="2389"/>
      <c r="AO312" s="2389"/>
      <c r="AP312" s="2389"/>
      <c r="AQ312" s="250" t="s">
        <v>330</v>
      </c>
      <c r="AR312" s="2389"/>
    </row>
    <row r="313" spans="1:44" ht="25.5">
      <c r="A313" s="2397"/>
      <c r="B313" s="2399"/>
      <c r="C313" s="290">
        <v>0.5</v>
      </c>
      <c r="D313" s="290"/>
      <c r="E313" s="290">
        <v>0.5</v>
      </c>
      <c r="F313" s="290"/>
      <c r="G313" s="291"/>
      <c r="H313" s="291"/>
      <c r="I313" s="291"/>
      <c r="J313" s="291">
        <v>0.2</v>
      </c>
      <c r="K313" s="291">
        <v>0.2</v>
      </c>
      <c r="L313" s="291">
        <v>0.1</v>
      </c>
      <c r="M313" s="291"/>
      <c r="N313" s="291"/>
      <c r="O313" s="291"/>
      <c r="P313" s="291"/>
      <c r="Q313" s="291"/>
      <c r="R313" s="291"/>
      <c r="S313" s="2175"/>
      <c r="T313" s="291"/>
      <c r="U313" s="291"/>
      <c r="V313" s="291"/>
      <c r="W313" s="2187"/>
      <c r="X313" s="2187"/>
      <c r="Y313" s="291"/>
      <c r="Z313" s="2187"/>
      <c r="AA313" s="291"/>
      <c r="AB313" s="291"/>
      <c r="AC313" s="291"/>
      <c r="AD313" s="2187"/>
      <c r="AE313" s="291"/>
      <c r="AF313" s="291"/>
      <c r="AG313" s="155" t="s">
        <v>1257</v>
      </c>
      <c r="AH313" s="250"/>
      <c r="AI313" s="250" t="s">
        <v>41</v>
      </c>
      <c r="AJ313" s="2389"/>
      <c r="AK313" s="250" t="s">
        <v>1172</v>
      </c>
      <c r="AL313" s="2389"/>
      <c r="AM313" s="296">
        <v>2020</v>
      </c>
      <c r="AN313" s="2389"/>
      <c r="AO313" s="2389"/>
      <c r="AP313" s="2389"/>
      <c r="AQ313" s="250" t="s">
        <v>330</v>
      </c>
      <c r="AR313" s="2389"/>
    </row>
    <row r="314" spans="1:44" ht="25.5">
      <c r="A314" s="2397"/>
      <c r="B314" s="2399"/>
      <c r="C314" s="290">
        <v>0.5</v>
      </c>
      <c r="D314" s="290"/>
      <c r="E314" s="290">
        <v>0.5</v>
      </c>
      <c r="F314" s="290"/>
      <c r="G314" s="291"/>
      <c r="H314" s="291"/>
      <c r="I314" s="291"/>
      <c r="J314" s="291">
        <v>0.3</v>
      </c>
      <c r="K314" s="291">
        <v>0.2</v>
      </c>
      <c r="L314" s="291"/>
      <c r="M314" s="291"/>
      <c r="N314" s="291"/>
      <c r="O314" s="291"/>
      <c r="P314" s="291"/>
      <c r="Q314" s="291"/>
      <c r="R314" s="291"/>
      <c r="S314" s="2175"/>
      <c r="T314" s="291"/>
      <c r="U314" s="291"/>
      <c r="V314" s="291"/>
      <c r="W314" s="2187"/>
      <c r="X314" s="2187"/>
      <c r="Y314" s="291"/>
      <c r="Z314" s="2187"/>
      <c r="AA314" s="291"/>
      <c r="AB314" s="291"/>
      <c r="AC314" s="291"/>
      <c r="AD314" s="2187"/>
      <c r="AE314" s="291"/>
      <c r="AF314" s="291"/>
      <c r="AG314" s="155" t="s">
        <v>1263</v>
      </c>
      <c r="AH314" s="250"/>
      <c r="AI314" s="250" t="s">
        <v>41</v>
      </c>
      <c r="AJ314" s="2389"/>
      <c r="AK314" s="250" t="s">
        <v>1172</v>
      </c>
      <c r="AL314" s="2389"/>
      <c r="AM314" s="296">
        <v>2020</v>
      </c>
      <c r="AN314" s="2389"/>
      <c r="AO314" s="2389"/>
      <c r="AP314" s="2389"/>
      <c r="AQ314" s="250" t="s">
        <v>330</v>
      </c>
      <c r="AR314" s="2389"/>
    </row>
    <row r="315" spans="1:44" ht="25.5">
      <c r="A315" s="2397"/>
      <c r="B315" s="2399"/>
      <c r="C315" s="290">
        <v>0.6</v>
      </c>
      <c r="D315" s="290"/>
      <c r="E315" s="290">
        <v>0.6</v>
      </c>
      <c r="F315" s="290"/>
      <c r="G315" s="291"/>
      <c r="H315" s="291"/>
      <c r="I315" s="291"/>
      <c r="J315" s="291"/>
      <c r="K315" s="291">
        <v>0.6</v>
      </c>
      <c r="L315" s="291"/>
      <c r="M315" s="291"/>
      <c r="N315" s="291"/>
      <c r="O315" s="291"/>
      <c r="P315" s="291"/>
      <c r="Q315" s="291"/>
      <c r="R315" s="291"/>
      <c r="S315" s="2175"/>
      <c r="T315" s="291"/>
      <c r="U315" s="291"/>
      <c r="V315" s="291"/>
      <c r="W315" s="2187"/>
      <c r="X315" s="2187"/>
      <c r="Y315" s="291"/>
      <c r="Z315" s="2187"/>
      <c r="AA315" s="291"/>
      <c r="AB315" s="291"/>
      <c r="AC315" s="291"/>
      <c r="AD315" s="2187"/>
      <c r="AE315" s="291"/>
      <c r="AF315" s="291"/>
      <c r="AG315" s="155" t="s">
        <v>1261</v>
      </c>
      <c r="AH315" s="250"/>
      <c r="AI315" s="250" t="s">
        <v>41</v>
      </c>
      <c r="AJ315" s="2389"/>
      <c r="AK315" s="250" t="s">
        <v>1172</v>
      </c>
      <c r="AL315" s="2389"/>
      <c r="AM315" s="296">
        <v>2020</v>
      </c>
      <c r="AN315" s="2389"/>
      <c r="AO315" s="2389"/>
      <c r="AP315" s="2389"/>
      <c r="AQ315" s="250" t="s">
        <v>330</v>
      </c>
      <c r="AR315" s="2389"/>
    </row>
    <row r="316" spans="1:44" ht="38.25">
      <c r="A316" s="2397"/>
      <c r="B316" s="2399"/>
      <c r="C316" s="290">
        <v>0.3</v>
      </c>
      <c r="D316" s="290"/>
      <c r="E316" s="290">
        <v>0.3</v>
      </c>
      <c r="F316" s="290"/>
      <c r="G316" s="291"/>
      <c r="H316" s="291"/>
      <c r="I316" s="291"/>
      <c r="J316" s="291">
        <v>0.3</v>
      </c>
      <c r="K316" s="291"/>
      <c r="L316" s="291"/>
      <c r="M316" s="291"/>
      <c r="N316" s="291"/>
      <c r="O316" s="291"/>
      <c r="P316" s="291"/>
      <c r="Q316" s="291"/>
      <c r="R316" s="291"/>
      <c r="S316" s="2175"/>
      <c r="T316" s="291"/>
      <c r="U316" s="291"/>
      <c r="V316" s="291"/>
      <c r="W316" s="2187"/>
      <c r="X316" s="2187"/>
      <c r="Y316" s="291"/>
      <c r="Z316" s="2187"/>
      <c r="AA316" s="291"/>
      <c r="AB316" s="291"/>
      <c r="AC316" s="291"/>
      <c r="AD316" s="2187"/>
      <c r="AE316" s="291"/>
      <c r="AF316" s="291"/>
      <c r="AG316" s="155" t="s">
        <v>1264</v>
      </c>
      <c r="AH316" s="250"/>
      <c r="AI316" s="250" t="s">
        <v>41</v>
      </c>
      <c r="AJ316" s="2389"/>
      <c r="AK316" s="250" t="s">
        <v>1172</v>
      </c>
      <c r="AL316" s="2389"/>
      <c r="AM316" s="296">
        <v>2020</v>
      </c>
      <c r="AN316" s="2389"/>
      <c r="AO316" s="2389"/>
      <c r="AP316" s="2389"/>
      <c r="AQ316" s="250" t="s">
        <v>330</v>
      </c>
      <c r="AR316" s="2389"/>
    </row>
    <row r="317" spans="1:44" ht="25.5">
      <c r="A317" s="2397"/>
      <c r="B317" s="2399"/>
      <c r="C317" s="290">
        <v>0.2</v>
      </c>
      <c r="D317" s="290"/>
      <c r="E317" s="290">
        <v>0.2</v>
      </c>
      <c r="F317" s="290"/>
      <c r="G317" s="291"/>
      <c r="H317" s="291"/>
      <c r="I317" s="291"/>
      <c r="J317" s="291">
        <v>0.1</v>
      </c>
      <c r="K317" s="291">
        <v>0.1</v>
      </c>
      <c r="L317" s="291"/>
      <c r="M317" s="291"/>
      <c r="N317" s="291"/>
      <c r="O317" s="291"/>
      <c r="P317" s="291"/>
      <c r="Q317" s="291"/>
      <c r="R317" s="291"/>
      <c r="S317" s="2175"/>
      <c r="T317" s="291"/>
      <c r="U317" s="291"/>
      <c r="V317" s="291"/>
      <c r="W317" s="2187"/>
      <c r="X317" s="2187"/>
      <c r="Y317" s="291"/>
      <c r="Z317" s="2187"/>
      <c r="AA317" s="291"/>
      <c r="AB317" s="291"/>
      <c r="AC317" s="291"/>
      <c r="AD317" s="2187"/>
      <c r="AE317" s="291"/>
      <c r="AF317" s="291"/>
      <c r="AG317" s="155" t="s">
        <v>1256</v>
      </c>
      <c r="AH317" s="250"/>
      <c r="AI317" s="250" t="s">
        <v>41</v>
      </c>
      <c r="AJ317" s="2389"/>
      <c r="AK317" s="250" t="s">
        <v>1172</v>
      </c>
      <c r="AL317" s="2389"/>
      <c r="AM317" s="296">
        <v>2020</v>
      </c>
      <c r="AN317" s="2389"/>
      <c r="AO317" s="2389"/>
      <c r="AP317" s="2389"/>
      <c r="AQ317" s="250" t="s">
        <v>330</v>
      </c>
      <c r="AR317" s="2389"/>
    </row>
    <row r="318" spans="1:44" ht="25.5">
      <c r="A318" s="2397"/>
      <c r="B318" s="2399"/>
      <c r="C318" s="290">
        <v>0.3</v>
      </c>
      <c r="D318" s="290"/>
      <c r="E318" s="290">
        <v>0.3</v>
      </c>
      <c r="F318" s="290"/>
      <c r="G318" s="291"/>
      <c r="H318" s="291"/>
      <c r="I318" s="291"/>
      <c r="J318" s="291"/>
      <c r="K318" s="291">
        <v>0.3</v>
      </c>
      <c r="L318" s="291"/>
      <c r="M318" s="291"/>
      <c r="N318" s="291"/>
      <c r="O318" s="291"/>
      <c r="P318" s="291"/>
      <c r="Q318" s="291"/>
      <c r="R318" s="291"/>
      <c r="S318" s="2175"/>
      <c r="T318" s="291"/>
      <c r="U318" s="291"/>
      <c r="V318" s="291"/>
      <c r="W318" s="2187"/>
      <c r="X318" s="2187"/>
      <c r="Y318" s="291"/>
      <c r="Z318" s="2187"/>
      <c r="AA318" s="291"/>
      <c r="AB318" s="291"/>
      <c r="AC318" s="291"/>
      <c r="AD318" s="2187"/>
      <c r="AE318" s="291"/>
      <c r="AF318" s="291"/>
      <c r="AG318" s="155" t="s">
        <v>1247</v>
      </c>
      <c r="AH318" s="250"/>
      <c r="AI318" s="250" t="s">
        <v>41</v>
      </c>
      <c r="AJ318" s="2389"/>
      <c r="AK318" s="250" t="s">
        <v>1172</v>
      </c>
      <c r="AL318" s="2389"/>
      <c r="AM318" s="296">
        <v>2020</v>
      </c>
      <c r="AN318" s="2389"/>
      <c r="AO318" s="2389"/>
      <c r="AP318" s="2389"/>
      <c r="AQ318" s="250" t="s">
        <v>330</v>
      </c>
      <c r="AR318" s="2389"/>
    </row>
    <row r="319" spans="1:44" ht="25.5">
      <c r="A319" s="2397"/>
      <c r="B319" s="2399"/>
      <c r="C319" s="290">
        <v>0.2</v>
      </c>
      <c r="D319" s="290"/>
      <c r="E319" s="290">
        <v>0.2</v>
      </c>
      <c r="F319" s="290"/>
      <c r="G319" s="291"/>
      <c r="H319" s="291"/>
      <c r="I319" s="291"/>
      <c r="J319" s="291"/>
      <c r="K319" s="291">
        <v>0.2</v>
      </c>
      <c r="L319" s="291"/>
      <c r="M319" s="291"/>
      <c r="N319" s="291"/>
      <c r="O319" s="291"/>
      <c r="P319" s="291"/>
      <c r="Q319" s="291"/>
      <c r="R319" s="291"/>
      <c r="S319" s="2175"/>
      <c r="T319" s="291"/>
      <c r="U319" s="291"/>
      <c r="V319" s="291"/>
      <c r="W319" s="2187"/>
      <c r="X319" s="2187"/>
      <c r="Y319" s="291"/>
      <c r="Z319" s="2187"/>
      <c r="AA319" s="291"/>
      <c r="AB319" s="291"/>
      <c r="AC319" s="291"/>
      <c r="AD319" s="2187"/>
      <c r="AE319" s="291"/>
      <c r="AF319" s="291"/>
      <c r="AG319" s="155" t="s">
        <v>1258</v>
      </c>
      <c r="AH319" s="250"/>
      <c r="AI319" s="250" t="s">
        <v>41</v>
      </c>
      <c r="AJ319" s="2389"/>
      <c r="AK319" s="250" t="s">
        <v>1172</v>
      </c>
      <c r="AL319" s="2389"/>
      <c r="AM319" s="296">
        <v>2020</v>
      </c>
      <c r="AN319" s="2389"/>
      <c r="AO319" s="2389"/>
      <c r="AP319" s="2389"/>
      <c r="AQ319" s="250" t="s">
        <v>330</v>
      </c>
      <c r="AR319" s="2389"/>
    </row>
    <row r="320" spans="1:44" ht="25.5">
      <c r="A320" s="2397"/>
      <c r="B320" s="2399"/>
      <c r="C320" s="290">
        <v>0.6</v>
      </c>
      <c r="D320" s="290"/>
      <c r="E320" s="290">
        <v>0.6</v>
      </c>
      <c r="F320" s="290"/>
      <c r="G320" s="291"/>
      <c r="H320" s="291"/>
      <c r="I320" s="291"/>
      <c r="J320" s="291">
        <v>0.1</v>
      </c>
      <c r="K320" s="291">
        <v>0.3</v>
      </c>
      <c r="L320" s="291">
        <v>0.2</v>
      </c>
      <c r="M320" s="291"/>
      <c r="N320" s="291"/>
      <c r="O320" s="291"/>
      <c r="P320" s="291"/>
      <c r="Q320" s="291"/>
      <c r="R320" s="291"/>
      <c r="S320" s="2175"/>
      <c r="T320" s="291"/>
      <c r="U320" s="291"/>
      <c r="V320" s="291"/>
      <c r="W320" s="2187"/>
      <c r="X320" s="2187"/>
      <c r="Y320" s="291"/>
      <c r="Z320" s="2187"/>
      <c r="AA320" s="291"/>
      <c r="AB320" s="291"/>
      <c r="AC320" s="291"/>
      <c r="AD320" s="2187"/>
      <c r="AE320" s="291"/>
      <c r="AF320" s="291"/>
      <c r="AG320" s="155" t="s">
        <v>1265</v>
      </c>
      <c r="AH320" s="250"/>
      <c r="AI320" s="250" t="s">
        <v>41</v>
      </c>
      <c r="AJ320" s="2389"/>
      <c r="AK320" s="250" t="s">
        <v>1172</v>
      </c>
      <c r="AL320" s="2389"/>
      <c r="AM320" s="296">
        <v>2020</v>
      </c>
      <c r="AN320" s="2389"/>
      <c r="AO320" s="2389"/>
      <c r="AP320" s="2389"/>
      <c r="AQ320" s="250" t="s">
        <v>330</v>
      </c>
      <c r="AR320" s="2389"/>
    </row>
    <row r="321" spans="1:44" ht="25.5">
      <c r="A321" s="2397"/>
      <c r="B321" s="2399"/>
      <c r="C321" s="290">
        <v>0.6</v>
      </c>
      <c r="D321" s="290"/>
      <c r="E321" s="290">
        <v>0.6</v>
      </c>
      <c r="F321" s="290"/>
      <c r="G321" s="291"/>
      <c r="H321" s="291"/>
      <c r="I321" s="291"/>
      <c r="J321" s="291">
        <v>0.2</v>
      </c>
      <c r="K321" s="291">
        <v>0.1</v>
      </c>
      <c r="L321" s="291">
        <v>0.3</v>
      </c>
      <c r="M321" s="291"/>
      <c r="N321" s="291"/>
      <c r="O321" s="291"/>
      <c r="P321" s="291"/>
      <c r="Q321" s="291"/>
      <c r="R321" s="291"/>
      <c r="S321" s="2175"/>
      <c r="T321" s="291"/>
      <c r="U321" s="291"/>
      <c r="V321" s="291"/>
      <c r="W321" s="2187"/>
      <c r="X321" s="2187"/>
      <c r="Y321" s="291"/>
      <c r="Z321" s="2187"/>
      <c r="AA321" s="291"/>
      <c r="AB321" s="291"/>
      <c r="AC321" s="291"/>
      <c r="AD321" s="2187"/>
      <c r="AE321" s="291"/>
      <c r="AF321" s="291"/>
      <c r="AG321" s="155" t="s">
        <v>1266</v>
      </c>
      <c r="AH321" s="250"/>
      <c r="AI321" s="250" t="s">
        <v>41</v>
      </c>
      <c r="AJ321" s="2389"/>
      <c r="AK321" s="250" t="s">
        <v>1172</v>
      </c>
      <c r="AL321" s="2389"/>
      <c r="AM321" s="296">
        <v>2020</v>
      </c>
      <c r="AN321" s="2389"/>
      <c r="AO321" s="2389"/>
      <c r="AP321" s="2389"/>
      <c r="AQ321" s="250" t="s">
        <v>330</v>
      </c>
      <c r="AR321" s="2389"/>
    </row>
    <row r="322" spans="1:44" ht="25.5">
      <c r="A322" s="2397"/>
      <c r="B322" s="2399"/>
      <c r="C322" s="289">
        <v>0.4</v>
      </c>
      <c r="D322" s="289"/>
      <c r="E322" s="289">
        <v>0.4</v>
      </c>
      <c r="F322" s="289"/>
      <c r="G322" s="291"/>
      <c r="H322" s="291"/>
      <c r="I322" s="291"/>
      <c r="J322" s="291">
        <v>0.2</v>
      </c>
      <c r="K322" s="291">
        <v>0.2</v>
      </c>
      <c r="L322" s="291"/>
      <c r="M322" s="291"/>
      <c r="N322" s="291"/>
      <c r="O322" s="291"/>
      <c r="P322" s="291"/>
      <c r="Q322" s="291"/>
      <c r="R322" s="291"/>
      <c r="S322" s="2175"/>
      <c r="T322" s="291"/>
      <c r="U322" s="291"/>
      <c r="V322" s="291"/>
      <c r="W322" s="2187"/>
      <c r="X322" s="2187"/>
      <c r="Y322" s="291"/>
      <c r="Z322" s="2187"/>
      <c r="AA322" s="291"/>
      <c r="AB322" s="291"/>
      <c r="AC322" s="291"/>
      <c r="AD322" s="2187"/>
      <c r="AE322" s="291"/>
      <c r="AF322" s="291"/>
      <c r="AG322" s="155" t="s">
        <v>1267</v>
      </c>
      <c r="AH322" s="250"/>
      <c r="AI322" s="250" t="s">
        <v>40</v>
      </c>
      <c r="AJ322" s="2389"/>
      <c r="AK322" s="250" t="s">
        <v>1172</v>
      </c>
      <c r="AL322" s="2389"/>
      <c r="AM322" s="296">
        <v>2020</v>
      </c>
      <c r="AN322" s="2389"/>
      <c r="AO322" s="2389"/>
      <c r="AP322" s="2389"/>
      <c r="AQ322" s="250" t="s">
        <v>330</v>
      </c>
      <c r="AR322" s="2389"/>
    </row>
    <row r="323" spans="1:44">
      <c r="A323" s="2397"/>
      <c r="B323" s="2399"/>
      <c r="C323" s="289">
        <v>0.6</v>
      </c>
      <c r="D323" s="289"/>
      <c r="E323" s="289">
        <v>0.6</v>
      </c>
      <c r="F323" s="289"/>
      <c r="G323" s="291"/>
      <c r="H323" s="291"/>
      <c r="I323" s="291"/>
      <c r="J323" s="291">
        <v>0.2</v>
      </c>
      <c r="K323" s="291">
        <v>0.4</v>
      </c>
      <c r="L323" s="291"/>
      <c r="M323" s="291"/>
      <c r="N323" s="291"/>
      <c r="O323" s="291"/>
      <c r="P323" s="291"/>
      <c r="Q323" s="291"/>
      <c r="R323" s="291"/>
      <c r="S323" s="2175"/>
      <c r="T323" s="291"/>
      <c r="U323" s="291"/>
      <c r="V323" s="291"/>
      <c r="W323" s="2187"/>
      <c r="X323" s="2187"/>
      <c r="Y323" s="291"/>
      <c r="Z323" s="2187"/>
      <c r="AA323" s="291"/>
      <c r="AB323" s="291"/>
      <c r="AC323" s="291"/>
      <c r="AD323" s="2187"/>
      <c r="AE323" s="291"/>
      <c r="AF323" s="291"/>
      <c r="AG323" s="155" t="s">
        <v>1270</v>
      </c>
      <c r="AH323" s="250"/>
      <c r="AI323" s="250" t="s">
        <v>40</v>
      </c>
      <c r="AJ323" s="2389"/>
      <c r="AK323" s="250" t="s">
        <v>1172</v>
      </c>
      <c r="AL323" s="2389"/>
      <c r="AM323" s="296">
        <v>2020</v>
      </c>
      <c r="AN323" s="2389"/>
      <c r="AO323" s="2389"/>
      <c r="AP323" s="2389"/>
      <c r="AQ323" s="250" t="s">
        <v>330</v>
      </c>
      <c r="AR323" s="2389"/>
    </row>
    <row r="324" spans="1:44">
      <c r="A324" s="2397"/>
      <c r="B324" s="2399"/>
      <c r="C324" s="289">
        <v>1.33</v>
      </c>
      <c r="D324" s="289"/>
      <c r="E324" s="289">
        <v>1.33</v>
      </c>
      <c r="F324" s="289"/>
      <c r="G324" s="291"/>
      <c r="H324" s="291"/>
      <c r="I324" s="291"/>
      <c r="J324" s="291">
        <v>0.2</v>
      </c>
      <c r="K324" s="291">
        <v>0.88</v>
      </c>
      <c r="L324" s="291">
        <v>0.25</v>
      </c>
      <c r="M324" s="291"/>
      <c r="N324" s="291"/>
      <c r="O324" s="291"/>
      <c r="P324" s="291"/>
      <c r="Q324" s="291"/>
      <c r="R324" s="291"/>
      <c r="S324" s="2175"/>
      <c r="T324" s="291"/>
      <c r="U324" s="291"/>
      <c r="V324" s="291"/>
      <c r="W324" s="2187"/>
      <c r="X324" s="2187"/>
      <c r="Y324" s="291"/>
      <c r="Z324" s="2187"/>
      <c r="AA324" s="291"/>
      <c r="AB324" s="291"/>
      <c r="AC324" s="291"/>
      <c r="AD324" s="2187"/>
      <c r="AE324" s="291"/>
      <c r="AF324" s="291"/>
      <c r="AG324" s="155" t="s">
        <v>1268</v>
      </c>
      <c r="AH324" s="250"/>
      <c r="AI324" s="250" t="s">
        <v>40</v>
      </c>
      <c r="AJ324" s="2389"/>
      <c r="AK324" s="250" t="s">
        <v>1172</v>
      </c>
      <c r="AL324" s="2389"/>
      <c r="AM324" s="296">
        <v>2020</v>
      </c>
      <c r="AN324" s="2389"/>
      <c r="AO324" s="2389"/>
      <c r="AP324" s="2389"/>
      <c r="AQ324" s="250" t="s">
        <v>330</v>
      </c>
      <c r="AR324" s="2389"/>
    </row>
    <row r="325" spans="1:44">
      <c r="A325" s="2397"/>
      <c r="B325" s="2399"/>
      <c r="C325" s="289">
        <v>0.6</v>
      </c>
      <c r="D325" s="289"/>
      <c r="E325" s="289">
        <v>0.6</v>
      </c>
      <c r="F325" s="289"/>
      <c r="G325" s="291"/>
      <c r="H325" s="291"/>
      <c r="I325" s="291"/>
      <c r="J325" s="291">
        <v>0.2</v>
      </c>
      <c r="K325" s="291">
        <v>0.4</v>
      </c>
      <c r="L325" s="291"/>
      <c r="M325" s="291"/>
      <c r="N325" s="291"/>
      <c r="O325" s="291"/>
      <c r="P325" s="291"/>
      <c r="Q325" s="291"/>
      <c r="R325" s="291"/>
      <c r="S325" s="2175"/>
      <c r="T325" s="291"/>
      <c r="U325" s="291"/>
      <c r="V325" s="291"/>
      <c r="W325" s="2187"/>
      <c r="X325" s="2187"/>
      <c r="Y325" s="291"/>
      <c r="Z325" s="2187"/>
      <c r="AA325" s="291"/>
      <c r="AB325" s="291"/>
      <c r="AC325" s="291"/>
      <c r="AD325" s="2187"/>
      <c r="AE325" s="291"/>
      <c r="AF325" s="291"/>
      <c r="AG325" s="155" t="s">
        <v>1269</v>
      </c>
      <c r="AH325" s="250"/>
      <c r="AI325" s="250" t="s">
        <v>40</v>
      </c>
      <c r="AJ325" s="2389"/>
      <c r="AK325" s="250" t="s">
        <v>1172</v>
      </c>
      <c r="AL325" s="2389"/>
      <c r="AM325" s="296">
        <v>2020</v>
      </c>
      <c r="AN325" s="2389"/>
      <c r="AO325" s="2389"/>
      <c r="AP325" s="2389"/>
      <c r="AQ325" s="250" t="s">
        <v>330</v>
      </c>
      <c r="AR325" s="2389"/>
    </row>
    <row r="326" spans="1:44" ht="38.25">
      <c r="A326" s="2397"/>
      <c r="B326" s="2399"/>
      <c r="C326" s="289">
        <v>1.6</v>
      </c>
      <c r="D326" s="289"/>
      <c r="E326" s="289">
        <v>1.6</v>
      </c>
      <c r="F326" s="289"/>
      <c r="G326" s="291"/>
      <c r="H326" s="291"/>
      <c r="I326" s="291"/>
      <c r="J326" s="291">
        <v>0.2</v>
      </c>
      <c r="K326" s="291">
        <v>1.4</v>
      </c>
      <c r="L326" s="291"/>
      <c r="M326" s="291"/>
      <c r="N326" s="291"/>
      <c r="O326" s="291"/>
      <c r="P326" s="291"/>
      <c r="Q326" s="291"/>
      <c r="R326" s="291"/>
      <c r="S326" s="2175"/>
      <c r="T326" s="291"/>
      <c r="U326" s="291"/>
      <c r="V326" s="291"/>
      <c r="W326" s="2187"/>
      <c r="X326" s="2187"/>
      <c r="Y326" s="291"/>
      <c r="Z326" s="2187"/>
      <c r="AA326" s="291"/>
      <c r="AB326" s="291"/>
      <c r="AC326" s="291"/>
      <c r="AD326" s="2187"/>
      <c r="AE326" s="291"/>
      <c r="AF326" s="291"/>
      <c r="AG326" s="155" t="s">
        <v>97</v>
      </c>
      <c r="AH326" s="250" t="s">
        <v>2208</v>
      </c>
      <c r="AI326" s="250" t="s">
        <v>40</v>
      </c>
      <c r="AJ326" s="2389"/>
      <c r="AK326" s="250" t="s">
        <v>1172</v>
      </c>
      <c r="AL326" s="2389"/>
      <c r="AM326" s="296">
        <v>2020</v>
      </c>
      <c r="AN326" s="2389"/>
      <c r="AO326" s="2389"/>
      <c r="AP326" s="2389"/>
      <c r="AQ326" s="250" t="s">
        <v>330</v>
      </c>
      <c r="AR326" s="2389"/>
    </row>
    <row r="327" spans="1:44" ht="25.5">
      <c r="A327" s="2397"/>
      <c r="B327" s="2399"/>
      <c r="C327" s="289">
        <v>0.4</v>
      </c>
      <c r="D327" s="289"/>
      <c r="E327" s="289">
        <v>0.4</v>
      </c>
      <c r="F327" s="289"/>
      <c r="G327" s="291"/>
      <c r="H327" s="291"/>
      <c r="I327" s="291"/>
      <c r="J327" s="291">
        <v>0.2</v>
      </c>
      <c r="K327" s="291">
        <v>0.2</v>
      </c>
      <c r="L327" s="291"/>
      <c r="M327" s="291"/>
      <c r="N327" s="291"/>
      <c r="O327" s="291"/>
      <c r="P327" s="291"/>
      <c r="Q327" s="291"/>
      <c r="R327" s="291"/>
      <c r="S327" s="2175"/>
      <c r="T327" s="291"/>
      <c r="U327" s="291"/>
      <c r="V327" s="291"/>
      <c r="W327" s="2187"/>
      <c r="X327" s="2187"/>
      <c r="Y327" s="291"/>
      <c r="Z327" s="2187"/>
      <c r="AA327" s="291"/>
      <c r="AB327" s="291"/>
      <c r="AC327" s="291"/>
      <c r="AD327" s="2187"/>
      <c r="AE327" s="291"/>
      <c r="AF327" s="291"/>
      <c r="AG327" s="155" t="s">
        <v>95</v>
      </c>
      <c r="AH327" s="250"/>
      <c r="AI327" s="250" t="s">
        <v>40</v>
      </c>
      <c r="AJ327" s="2389"/>
      <c r="AK327" s="250" t="s">
        <v>1172</v>
      </c>
      <c r="AL327" s="2389"/>
      <c r="AM327" s="296">
        <v>2020</v>
      </c>
      <c r="AN327" s="2389"/>
      <c r="AO327" s="2389"/>
      <c r="AP327" s="2389"/>
      <c r="AQ327" s="250" t="s">
        <v>330</v>
      </c>
      <c r="AR327" s="2389"/>
    </row>
    <row r="328" spans="1:44">
      <c r="A328" s="2397"/>
      <c r="B328" s="2399"/>
      <c r="C328" s="289">
        <v>0.4</v>
      </c>
      <c r="D328" s="289"/>
      <c r="E328" s="289">
        <v>0.4</v>
      </c>
      <c r="F328" s="289"/>
      <c r="G328" s="291"/>
      <c r="H328" s="291"/>
      <c r="I328" s="291"/>
      <c r="J328" s="291">
        <v>0.2</v>
      </c>
      <c r="K328" s="291">
        <v>0.2</v>
      </c>
      <c r="L328" s="291"/>
      <c r="M328" s="291"/>
      <c r="N328" s="291"/>
      <c r="O328" s="291"/>
      <c r="P328" s="291"/>
      <c r="Q328" s="291"/>
      <c r="R328" s="291"/>
      <c r="S328" s="2175"/>
      <c r="T328" s="291"/>
      <c r="U328" s="291"/>
      <c r="V328" s="291"/>
      <c r="W328" s="2187"/>
      <c r="X328" s="2187"/>
      <c r="Y328" s="291"/>
      <c r="Z328" s="2187"/>
      <c r="AA328" s="291"/>
      <c r="AB328" s="291"/>
      <c r="AC328" s="291"/>
      <c r="AD328" s="2187"/>
      <c r="AE328" s="291"/>
      <c r="AF328" s="291"/>
      <c r="AG328" s="155" t="s">
        <v>575</v>
      </c>
      <c r="AH328" s="250"/>
      <c r="AI328" s="250" t="s">
        <v>40</v>
      </c>
      <c r="AJ328" s="2389"/>
      <c r="AK328" s="250" t="s">
        <v>1172</v>
      </c>
      <c r="AL328" s="2389"/>
      <c r="AM328" s="296">
        <v>2020</v>
      </c>
      <c r="AN328" s="2389"/>
      <c r="AO328" s="2389"/>
      <c r="AP328" s="2389"/>
      <c r="AQ328" s="250" t="s">
        <v>330</v>
      </c>
      <c r="AR328" s="2389"/>
    </row>
    <row r="329" spans="1:44" ht="25.5">
      <c r="A329" s="2397"/>
      <c r="B329" s="2399"/>
      <c r="C329" s="289">
        <v>0.6</v>
      </c>
      <c r="D329" s="289"/>
      <c r="E329" s="289">
        <v>0.6</v>
      </c>
      <c r="F329" s="289"/>
      <c r="G329" s="291"/>
      <c r="H329" s="291"/>
      <c r="I329" s="291"/>
      <c r="J329" s="291">
        <v>0.1</v>
      </c>
      <c r="K329" s="291">
        <v>0.5</v>
      </c>
      <c r="L329" s="291"/>
      <c r="M329" s="291"/>
      <c r="N329" s="291"/>
      <c r="O329" s="291"/>
      <c r="P329" s="291"/>
      <c r="Q329" s="291"/>
      <c r="R329" s="291"/>
      <c r="S329" s="2175"/>
      <c r="T329" s="291"/>
      <c r="U329" s="291"/>
      <c r="V329" s="291"/>
      <c r="W329" s="2187"/>
      <c r="X329" s="2187"/>
      <c r="Y329" s="291"/>
      <c r="Z329" s="2187"/>
      <c r="AA329" s="291"/>
      <c r="AB329" s="291"/>
      <c r="AC329" s="291"/>
      <c r="AD329" s="2187"/>
      <c r="AE329" s="291"/>
      <c r="AF329" s="291"/>
      <c r="AG329" s="155" t="s">
        <v>72</v>
      </c>
      <c r="AH329" s="250"/>
      <c r="AI329" s="250" t="s">
        <v>40</v>
      </c>
      <c r="AJ329" s="2389"/>
      <c r="AK329" s="250" t="s">
        <v>1172</v>
      </c>
      <c r="AL329" s="2389"/>
      <c r="AM329" s="296">
        <v>2020</v>
      </c>
      <c r="AN329" s="2389"/>
      <c r="AO329" s="2389"/>
      <c r="AP329" s="2389"/>
      <c r="AQ329" s="250" t="s">
        <v>330</v>
      </c>
      <c r="AR329" s="2389"/>
    </row>
    <row r="330" spans="1:44">
      <c r="A330" s="2397"/>
      <c r="B330" s="2399"/>
      <c r="C330" s="289">
        <v>0.4</v>
      </c>
      <c r="D330" s="289"/>
      <c r="E330" s="289">
        <v>0.4</v>
      </c>
      <c r="F330" s="289"/>
      <c r="G330" s="291"/>
      <c r="H330" s="291"/>
      <c r="I330" s="291"/>
      <c r="J330" s="291">
        <v>0.1</v>
      </c>
      <c r="K330" s="291">
        <v>0.3</v>
      </c>
      <c r="L330" s="291"/>
      <c r="M330" s="291"/>
      <c r="N330" s="291"/>
      <c r="O330" s="291"/>
      <c r="P330" s="291"/>
      <c r="Q330" s="291"/>
      <c r="R330" s="291"/>
      <c r="S330" s="2175"/>
      <c r="T330" s="291"/>
      <c r="U330" s="291"/>
      <c r="V330" s="291"/>
      <c r="W330" s="2187"/>
      <c r="X330" s="2187"/>
      <c r="Y330" s="291"/>
      <c r="Z330" s="2187"/>
      <c r="AA330" s="291"/>
      <c r="AB330" s="291"/>
      <c r="AC330" s="291"/>
      <c r="AD330" s="2187"/>
      <c r="AE330" s="291"/>
      <c r="AF330" s="291"/>
      <c r="AG330" s="155" t="s">
        <v>110</v>
      </c>
      <c r="AH330" s="250"/>
      <c r="AI330" s="250" t="s">
        <v>40</v>
      </c>
      <c r="AJ330" s="2389"/>
      <c r="AK330" s="250" t="s">
        <v>1172</v>
      </c>
      <c r="AL330" s="2389"/>
      <c r="AM330" s="296">
        <v>2020</v>
      </c>
      <c r="AN330" s="2389"/>
      <c r="AO330" s="2389"/>
      <c r="AP330" s="2389"/>
      <c r="AQ330" s="250" t="s">
        <v>330</v>
      </c>
      <c r="AR330" s="2389"/>
    </row>
    <row r="331" spans="1:44" ht="36" customHeight="1">
      <c r="A331" s="152"/>
      <c r="B331" s="156" t="s">
        <v>2209</v>
      </c>
      <c r="C331" s="289">
        <v>0.01</v>
      </c>
      <c r="D331" s="289"/>
      <c r="E331" s="289">
        <v>0.01</v>
      </c>
      <c r="F331" s="289"/>
      <c r="G331" s="291"/>
      <c r="H331" s="291"/>
      <c r="I331" s="291"/>
      <c r="J331" s="291"/>
      <c r="K331" s="291"/>
      <c r="L331" s="291"/>
      <c r="M331" s="291"/>
      <c r="N331" s="291"/>
      <c r="O331" s="291"/>
      <c r="P331" s="291"/>
      <c r="Q331" s="291">
        <v>0.01</v>
      </c>
      <c r="R331" s="291"/>
      <c r="S331" s="2175"/>
      <c r="T331" s="291"/>
      <c r="U331" s="291"/>
      <c r="V331" s="291"/>
      <c r="W331" s="2187"/>
      <c r="X331" s="2187"/>
      <c r="Y331" s="291"/>
      <c r="Z331" s="2187"/>
      <c r="AA331" s="291"/>
      <c r="AB331" s="291"/>
      <c r="AC331" s="291"/>
      <c r="AD331" s="2187"/>
      <c r="AE331" s="291"/>
      <c r="AF331" s="291"/>
      <c r="AG331" s="155" t="s">
        <v>1258</v>
      </c>
      <c r="AH331" s="250" t="s">
        <v>2210</v>
      </c>
      <c r="AI331" s="250" t="s">
        <v>41</v>
      </c>
      <c r="AJ331" s="250" t="s">
        <v>2206</v>
      </c>
      <c r="AK331" s="250"/>
      <c r="AL331" s="250" t="s">
        <v>2211</v>
      </c>
      <c r="AM331" s="250"/>
      <c r="AN331" s="250"/>
      <c r="AO331" s="250" t="s">
        <v>2212</v>
      </c>
      <c r="AP331" s="250"/>
      <c r="AQ331" s="250" t="s">
        <v>333</v>
      </c>
      <c r="AR331" s="250"/>
    </row>
    <row r="332" spans="1:44" ht="25.5">
      <c r="A332" s="152"/>
      <c r="B332" s="93" t="s">
        <v>935</v>
      </c>
      <c r="C332" s="291">
        <v>0.01</v>
      </c>
      <c r="D332" s="286"/>
      <c r="E332" s="291">
        <v>0.01</v>
      </c>
      <c r="F332" s="291"/>
      <c r="G332" s="291"/>
      <c r="H332" s="291"/>
      <c r="I332" s="286"/>
      <c r="J332" s="291"/>
      <c r="K332" s="286"/>
      <c r="L332" s="286"/>
      <c r="M332" s="286"/>
      <c r="N332" s="286"/>
      <c r="O332" s="286"/>
      <c r="P332" s="286">
        <v>0.01</v>
      </c>
      <c r="Q332" s="286"/>
      <c r="R332" s="286"/>
      <c r="S332" s="2177"/>
      <c r="T332" s="286"/>
      <c r="U332" s="286"/>
      <c r="V332" s="286"/>
      <c r="W332" s="2189"/>
      <c r="X332" s="2189"/>
      <c r="Y332" s="286"/>
      <c r="Z332" s="2189"/>
      <c r="AA332" s="286"/>
      <c r="AB332" s="286"/>
      <c r="AC332" s="286"/>
      <c r="AD332" s="2189"/>
      <c r="AE332" s="286"/>
      <c r="AF332" s="286"/>
      <c r="AG332" s="250" t="s">
        <v>1247</v>
      </c>
      <c r="AH332" s="176"/>
      <c r="AI332" s="176" t="s">
        <v>41</v>
      </c>
      <c r="AJ332" s="176" t="s">
        <v>2213</v>
      </c>
      <c r="AK332" s="250"/>
      <c r="AL332" s="176" t="s">
        <v>2211</v>
      </c>
      <c r="AM332" s="176" t="s">
        <v>1636</v>
      </c>
      <c r="AN332" s="177"/>
      <c r="AO332" s="250" t="s">
        <v>2214</v>
      </c>
      <c r="AP332" s="250"/>
      <c r="AQ332" s="250" t="s">
        <v>330</v>
      </c>
      <c r="AR332" s="250"/>
    </row>
    <row r="333" spans="1:44" ht="38.25">
      <c r="A333" s="198">
        <v>3</v>
      </c>
      <c r="B333" s="193" t="s">
        <v>2215</v>
      </c>
      <c r="C333" s="297"/>
      <c r="D333" s="297"/>
      <c r="E333" s="297"/>
      <c r="F333" s="297"/>
      <c r="G333" s="297"/>
      <c r="H333" s="297"/>
      <c r="I333" s="297"/>
      <c r="J333" s="297"/>
      <c r="K333" s="297"/>
      <c r="L333" s="297"/>
      <c r="M333" s="297"/>
      <c r="N333" s="297"/>
      <c r="O333" s="297"/>
      <c r="P333" s="297"/>
      <c r="Q333" s="297"/>
      <c r="R333" s="297"/>
      <c r="S333" s="2179"/>
      <c r="T333" s="297"/>
      <c r="U333" s="297"/>
      <c r="V333" s="297"/>
      <c r="W333" s="2191"/>
      <c r="X333" s="2191"/>
      <c r="Y333" s="297"/>
      <c r="Z333" s="2191"/>
      <c r="AA333" s="297"/>
      <c r="AB333" s="297"/>
      <c r="AC333" s="297"/>
      <c r="AD333" s="2191"/>
      <c r="AE333" s="297"/>
      <c r="AF333" s="297"/>
      <c r="AG333" s="155"/>
      <c r="AH333" s="250"/>
      <c r="AI333" s="250"/>
      <c r="AJ333" s="250"/>
      <c r="AK333" s="250"/>
      <c r="AL333" s="250"/>
      <c r="AM333" s="250"/>
      <c r="AN333" s="250"/>
      <c r="AO333" s="250"/>
      <c r="AP333" s="250"/>
      <c r="AQ333" s="250"/>
      <c r="AR333" s="250"/>
    </row>
    <row r="334" spans="1:44" ht="38.25">
      <c r="A334" s="152">
        <v>1</v>
      </c>
      <c r="B334" s="165" t="s">
        <v>2216</v>
      </c>
      <c r="C334" s="290">
        <v>0.1</v>
      </c>
      <c r="D334" s="290">
        <v>0.1</v>
      </c>
      <c r="E334" s="289"/>
      <c r="F334" s="289"/>
      <c r="G334" s="291"/>
      <c r="H334" s="291"/>
      <c r="I334" s="291"/>
      <c r="J334" s="291"/>
      <c r="K334" s="291"/>
      <c r="L334" s="291"/>
      <c r="M334" s="291"/>
      <c r="N334" s="291"/>
      <c r="O334" s="291"/>
      <c r="P334" s="291"/>
      <c r="Q334" s="291"/>
      <c r="R334" s="291"/>
      <c r="S334" s="2175"/>
      <c r="T334" s="291"/>
      <c r="U334" s="291"/>
      <c r="V334" s="291"/>
      <c r="W334" s="2187"/>
      <c r="X334" s="2187"/>
      <c r="Y334" s="291"/>
      <c r="Z334" s="2187"/>
      <c r="AA334" s="291"/>
      <c r="AB334" s="291"/>
      <c r="AC334" s="291"/>
      <c r="AD334" s="2187"/>
      <c r="AE334" s="291"/>
      <c r="AF334" s="291"/>
      <c r="AG334" s="155" t="s">
        <v>1254</v>
      </c>
      <c r="AH334" s="250"/>
      <c r="AI334" s="250" t="s">
        <v>41</v>
      </c>
      <c r="AJ334" s="250" t="s">
        <v>1886</v>
      </c>
      <c r="AK334" s="250"/>
      <c r="AL334" s="250"/>
      <c r="AM334" s="250"/>
      <c r="AN334" s="250"/>
      <c r="AO334" s="250"/>
      <c r="AP334" s="250"/>
      <c r="AQ334" s="250" t="s">
        <v>1679</v>
      </c>
      <c r="AR334" s="250" t="s">
        <v>2217</v>
      </c>
    </row>
    <row r="335" spans="1:44" ht="25.5">
      <c r="A335" s="152">
        <v>2</v>
      </c>
      <c r="B335" s="165" t="s">
        <v>2218</v>
      </c>
      <c r="C335" s="290">
        <v>0.02</v>
      </c>
      <c r="D335" s="290">
        <v>0.02</v>
      </c>
      <c r="E335" s="289"/>
      <c r="F335" s="289"/>
      <c r="G335" s="291"/>
      <c r="H335" s="291"/>
      <c r="I335" s="291"/>
      <c r="J335" s="291"/>
      <c r="K335" s="291"/>
      <c r="L335" s="291"/>
      <c r="M335" s="291"/>
      <c r="N335" s="291"/>
      <c r="O335" s="291"/>
      <c r="P335" s="291"/>
      <c r="Q335" s="291"/>
      <c r="R335" s="291"/>
      <c r="S335" s="2175"/>
      <c r="T335" s="291"/>
      <c r="U335" s="291"/>
      <c r="V335" s="291"/>
      <c r="W335" s="2187"/>
      <c r="X335" s="2187"/>
      <c r="Y335" s="291"/>
      <c r="Z335" s="2187"/>
      <c r="AA335" s="291"/>
      <c r="AB335" s="291"/>
      <c r="AC335" s="291"/>
      <c r="AD335" s="2187"/>
      <c r="AE335" s="291"/>
      <c r="AF335" s="291"/>
      <c r="AG335" s="155" t="s">
        <v>1254</v>
      </c>
      <c r="AH335" s="250"/>
      <c r="AI335" s="250" t="s">
        <v>41</v>
      </c>
      <c r="AJ335" s="250" t="s">
        <v>1886</v>
      </c>
      <c r="AK335" s="250"/>
      <c r="AL335" s="250"/>
      <c r="AM335" s="250"/>
      <c r="AN335" s="250"/>
      <c r="AO335" s="250"/>
      <c r="AP335" s="250"/>
      <c r="AQ335" s="250" t="s">
        <v>1679</v>
      </c>
      <c r="AR335" s="250" t="s">
        <v>2219</v>
      </c>
    </row>
    <row r="336" spans="1:44" ht="51">
      <c r="A336" s="152">
        <v>3</v>
      </c>
      <c r="B336" s="165" t="s">
        <v>2220</v>
      </c>
      <c r="C336" s="290"/>
      <c r="D336" s="290"/>
      <c r="E336" s="289"/>
      <c r="F336" s="289"/>
      <c r="G336" s="291"/>
      <c r="H336" s="291"/>
      <c r="I336" s="291"/>
      <c r="J336" s="291"/>
      <c r="K336" s="291"/>
      <c r="L336" s="291"/>
      <c r="M336" s="291"/>
      <c r="N336" s="291"/>
      <c r="O336" s="291"/>
      <c r="P336" s="291"/>
      <c r="Q336" s="291"/>
      <c r="R336" s="291"/>
      <c r="S336" s="2175"/>
      <c r="T336" s="291"/>
      <c r="U336" s="291"/>
      <c r="V336" s="291"/>
      <c r="W336" s="2187"/>
      <c r="X336" s="2187"/>
      <c r="Y336" s="291"/>
      <c r="Z336" s="2187"/>
      <c r="AA336" s="291"/>
      <c r="AB336" s="291"/>
      <c r="AC336" s="291"/>
      <c r="AD336" s="2187"/>
      <c r="AE336" s="291"/>
      <c r="AF336" s="291"/>
      <c r="AG336" s="155" t="s">
        <v>1254</v>
      </c>
      <c r="AH336" s="250"/>
      <c r="AI336" s="250" t="s">
        <v>41</v>
      </c>
      <c r="AJ336" s="250" t="s">
        <v>2221</v>
      </c>
      <c r="AK336" s="250"/>
      <c r="AL336" s="250"/>
      <c r="AM336" s="250"/>
      <c r="AN336" s="250"/>
      <c r="AO336" s="250"/>
      <c r="AP336" s="250"/>
      <c r="AQ336" s="250" t="s">
        <v>333</v>
      </c>
      <c r="AR336" s="250"/>
    </row>
    <row r="337" spans="1:44" ht="38.25">
      <c r="A337" s="152">
        <v>4</v>
      </c>
      <c r="B337" s="165" t="s">
        <v>2222</v>
      </c>
      <c r="C337" s="290">
        <v>0.66</v>
      </c>
      <c r="D337" s="290">
        <v>0.66</v>
      </c>
      <c r="E337" s="289"/>
      <c r="F337" s="289"/>
      <c r="G337" s="291"/>
      <c r="H337" s="291"/>
      <c r="I337" s="291"/>
      <c r="J337" s="291"/>
      <c r="K337" s="291"/>
      <c r="L337" s="291"/>
      <c r="M337" s="291"/>
      <c r="N337" s="291"/>
      <c r="O337" s="291"/>
      <c r="P337" s="291"/>
      <c r="Q337" s="291"/>
      <c r="R337" s="291"/>
      <c r="S337" s="2175"/>
      <c r="T337" s="291"/>
      <c r="U337" s="291"/>
      <c r="V337" s="291"/>
      <c r="W337" s="2187"/>
      <c r="X337" s="2187"/>
      <c r="Y337" s="291"/>
      <c r="Z337" s="2187"/>
      <c r="AA337" s="291"/>
      <c r="AB337" s="291"/>
      <c r="AC337" s="291"/>
      <c r="AD337" s="2187"/>
      <c r="AE337" s="291"/>
      <c r="AF337" s="291"/>
      <c r="AG337" s="155" t="s">
        <v>1254</v>
      </c>
      <c r="AH337" s="250"/>
      <c r="AI337" s="250" t="s">
        <v>41</v>
      </c>
      <c r="AJ337" s="250" t="s">
        <v>2223</v>
      </c>
      <c r="AK337" s="250"/>
      <c r="AL337" s="250"/>
      <c r="AM337" s="250"/>
      <c r="AN337" s="250"/>
      <c r="AO337" s="250"/>
      <c r="AP337" s="250"/>
      <c r="AQ337" s="250" t="s">
        <v>1679</v>
      </c>
      <c r="AR337" s="250" t="s">
        <v>2224</v>
      </c>
    </row>
    <row r="338" spans="1:44" ht="25.5">
      <c r="A338" s="152">
        <v>6</v>
      </c>
      <c r="B338" s="165" t="s">
        <v>2225</v>
      </c>
      <c r="C338" s="289">
        <v>2.7</v>
      </c>
      <c r="D338" s="289">
        <v>2.7</v>
      </c>
      <c r="E338" s="289"/>
      <c r="F338" s="289"/>
      <c r="G338" s="291"/>
      <c r="H338" s="291"/>
      <c r="I338" s="291"/>
      <c r="J338" s="291"/>
      <c r="K338" s="291"/>
      <c r="L338" s="291"/>
      <c r="M338" s="291"/>
      <c r="N338" s="291"/>
      <c r="O338" s="291"/>
      <c r="P338" s="291"/>
      <c r="Q338" s="291"/>
      <c r="R338" s="291"/>
      <c r="S338" s="2175"/>
      <c r="T338" s="291"/>
      <c r="U338" s="291"/>
      <c r="V338" s="291"/>
      <c r="W338" s="2187"/>
      <c r="X338" s="2187"/>
      <c r="Y338" s="291"/>
      <c r="Z338" s="2187"/>
      <c r="AA338" s="291"/>
      <c r="AB338" s="291"/>
      <c r="AC338" s="291"/>
      <c r="AD338" s="2187"/>
      <c r="AE338" s="291"/>
      <c r="AF338" s="291"/>
      <c r="AG338" s="155" t="s">
        <v>1254</v>
      </c>
      <c r="AH338" s="173" t="s">
        <v>2226</v>
      </c>
      <c r="AI338" s="250" t="s">
        <v>41</v>
      </c>
      <c r="AJ338" s="250" t="s">
        <v>1886</v>
      </c>
      <c r="AK338" s="250"/>
      <c r="AL338" s="250"/>
      <c r="AM338" s="250"/>
      <c r="AN338" s="250"/>
      <c r="AO338" s="250"/>
      <c r="AP338" s="250"/>
      <c r="AQ338" s="250" t="s">
        <v>1679</v>
      </c>
      <c r="AR338" s="250" t="s">
        <v>2227</v>
      </c>
    </row>
    <row r="339" spans="1:44" ht="25.5">
      <c r="A339" s="152">
        <v>7</v>
      </c>
      <c r="B339" s="165" t="s">
        <v>2228</v>
      </c>
      <c r="C339" s="289">
        <v>0.31</v>
      </c>
      <c r="D339" s="289">
        <v>0.31</v>
      </c>
      <c r="E339" s="289"/>
      <c r="F339" s="289"/>
      <c r="G339" s="291"/>
      <c r="H339" s="291"/>
      <c r="I339" s="291"/>
      <c r="J339" s="291"/>
      <c r="K339" s="291"/>
      <c r="L339" s="291"/>
      <c r="M339" s="291"/>
      <c r="N339" s="291"/>
      <c r="O339" s="291"/>
      <c r="P339" s="291"/>
      <c r="Q339" s="291"/>
      <c r="R339" s="291"/>
      <c r="S339" s="2175"/>
      <c r="T339" s="291"/>
      <c r="U339" s="291"/>
      <c r="V339" s="291"/>
      <c r="W339" s="2187"/>
      <c r="X339" s="2187"/>
      <c r="Y339" s="291"/>
      <c r="Z339" s="2187"/>
      <c r="AA339" s="291"/>
      <c r="AB339" s="291"/>
      <c r="AC339" s="291"/>
      <c r="AD339" s="2187"/>
      <c r="AE339" s="291"/>
      <c r="AF339" s="291"/>
      <c r="AG339" s="155" t="s">
        <v>1254</v>
      </c>
      <c r="AH339" s="173" t="s">
        <v>2229</v>
      </c>
      <c r="AI339" s="250" t="s">
        <v>41</v>
      </c>
      <c r="AJ339" s="250" t="s">
        <v>1886</v>
      </c>
      <c r="AK339" s="250"/>
      <c r="AL339" s="250"/>
      <c r="AM339" s="250"/>
      <c r="AN339" s="250"/>
      <c r="AO339" s="250"/>
      <c r="AP339" s="250"/>
      <c r="AQ339" s="250" t="s">
        <v>1679</v>
      </c>
      <c r="AR339" s="250" t="s">
        <v>2230</v>
      </c>
    </row>
    <row r="340" spans="1:44" ht="25.5">
      <c r="A340" s="152">
        <v>8</v>
      </c>
      <c r="B340" s="165" t="s">
        <v>2231</v>
      </c>
      <c r="C340" s="289">
        <v>0.25</v>
      </c>
      <c r="D340" s="289">
        <v>0.25</v>
      </c>
      <c r="E340" s="289"/>
      <c r="F340" s="289"/>
      <c r="G340" s="291"/>
      <c r="H340" s="291"/>
      <c r="I340" s="291"/>
      <c r="J340" s="291"/>
      <c r="K340" s="291"/>
      <c r="L340" s="291"/>
      <c r="M340" s="291"/>
      <c r="N340" s="291"/>
      <c r="O340" s="291"/>
      <c r="P340" s="291"/>
      <c r="Q340" s="291"/>
      <c r="R340" s="291"/>
      <c r="S340" s="2175"/>
      <c r="T340" s="291"/>
      <c r="U340" s="291"/>
      <c r="V340" s="291"/>
      <c r="W340" s="2187"/>
      <c r="X340" s="2187"/>
      <c r="Y340" s="291"/>
      <c r="Z340" s="2187"/>
      <c r="AA340" s="291"/>
      <c r="AB340" s="291"/>
      <c r="AC340" s="291"/>
      <c r="AD340" s="2187"/>
      <c r="AE340" s="291"/>
      <c r="AF340" s="291"/>
      <c r="AG340" s="155" t="s">
        <v>1254</v>
      </c>
      <c r="AH340" s="173" t="s">
        <v>2232</v>
      </c>
      <c r="AI340" s="250" t="s">
        <v>41</v>
      </c>
      <c r="AJ340" s="250" t="s">
        <v>1886</v>
      </c>
      <c r="AK340" s="250"/>
      <c r="AL340" s="250"/>
      <c r="AM340" s="250"/>
      <c r="AN340" s="250"/>
      <c r="AO340" s="250"/>
      <c r="AP340" s="250"/>
      <c r="AQ340" s="250" t="s">
        <v>1679</v>
      </c>
      <c r="AR340" s="250" t="s">
        <v>2230</v>
      </c>
    </row>
    <row r="341" spans="1:44" ht="34.5" customHeight="1">
      <c r="A341" s="152">
        <v>9</v>
      </c>
      <c r="B341" s="165" t="s">
        <v>2233</v>
      </c>
      <c r="C341" s="290">
        <v>0.7</v>
      </c>
      <c r="D341" s="290">
        <v>0.7</v>
      </c>
      <c r="E341" s="289"/>
      <c r="F341" s="289"/>
      <c r="G341" s="291"/>
      <c r="H341" s="291"/>
      <c r="I341" s="291"/>
      <c r="J341" s="291"/>
      <c r="K341" s="291"/>
      <c r="L341" s="291"/>
      <c r="M341" s="291"/>
      <c r="N341" s="291"/>
      <c r="O341" s="291"/>
      <c r="P341" s="291"/>
      <c r="Q341" s="291"/>
      <c r="R341" s="291"/>
      <c r="S341" s="2175"/>
      <c r="T341" s="291"/>
      <c r="U341" s="291"/>
      <c r="V341" s="291"/>
      <c r="W341" s="2187"/>
      <c r="X341" s="2187"/>
      <c r="Y341" s="291"/>
      <c r="Z341" s="2187"/>
      <c r="AA341" s="291"/>
      <c r="AB341" s="291"/>
      <c r="AC341" s="291"/>
      <c r="AD341" s="2187"/>
      <c r="AE341" s="291"/>
      <c r="AF341" s="291"/>
      <c r="AG341" s="155" t="s">
        <v>1254</v>
      </c>
      <c r="AH341" s="173" t="s">
        <v>2234</v>
      </c>
      <c r="AI341" s="250" t="s">
        <v>41</v>
      </c>
      <c r="AJ341" s="250" t="s">
        <v>2235</v>
      </c>
      <c r="AK341" s="250"/>
      <c r="AL341" s="250"/>
      <c r="AM341" s="250"/>
      <c r="AN341" s="250"/>
      <c r="AO341" s="250"/>
      <c r="AP341" s="250"/>
      <c r="AQ341" s="250" t="s">
        <v>1679</v>
      </c>
      <c r="AR341" s="250" t="s">
        <v>2230</v>
      </c>
    </row>
    <row r="342" spans="1:44" ht="25.5">
      <c r="A342" s="152">
        <v>10</v>
      </c>
      <c r="B342" s="165" t="s">
        <v>2236</v>
      </c>
      <c r="C342" s="289">
        <v>10</v>
      </c>
      <c r="D342" s="289">
        <v>10</v>
      </c>
      <c r="E342" s="289"/>
      <c r="F342" s="289"/>
      <c r="G342" s="291"/>
      <c r="H342" s="291"/>
      <c r="I342" s="291"/>
      <c r="J342" s="291"/>
      <c r="K342" s="291"/>
      <c r="L342" s="291"/>
      <c r="M342" s="291"/>
      <c r="N342" s="291"/>
      <c r="O342" s="291"/>
      <c r="P342" s="291"/>
      <c r="Q342" s="291"/>
      <c r="R342" s="291"/>
      <c r="S342" s="2175"/>
      <c r="T342" s="291"/>
      <c r="U342" s="291"/>
      <c r="V342" s="291"/>
      <c r="W342" s="2187"/>
      <c r="X342" s="2187"/>
      <c r="Y342" s="291"/>
      <c r="Z342" s="2187"/>
      <c r="AA342" s="291"/>
      <c r="AB342" s="291"/>
      <c r="AC342" s="291"/>
      <c r="AD342" s="2187"/>
      <c r="AE342" s="291"/>
      <c r="AF342" s="291"/>
      <c r="AG342" s="155" t="s">
        <v>1254</v>
      </c>
      <c r="AH342" s="173"/>
      <c r="AI342" s="250" t="s">
        <v>41</v>
      </c>
      <c r="AJ342" s="250" t="s">
        <v>2237</v>
      </c>
      <c r="AK342" s="250" t="s">
        <v>330</v>
      </c>
      <c r="AL342" s="250"/>
      <c r="AM342" s="250"/>
      <c r="AN342" s="250"/>
      <c r="AO342" s="250"/>
      <c r="AP342" s="250"/>
      <c r="AQ342" s="250" t="s">
        <v>1679</v>
      </c>
      <c r="AR342" s="250" t="s">
        <v>2238</v>
      </c>
    </row>
    <row r="343" spans="1:44" ht="25.5">
      <c r="A343" s="152">
        <v>11</v>
      </c>
      <c r="B343" s="153" t="s">
        <v>2239</v>
      </c>
      <c r="C343" s="290">
        <v>0.7</v>
      </c>
      <c r="D343" s="290">
        <v>0.7</v>
      </c>
      <c r="E343" s="289"/>
      <c r="F343" s="289"/>
      <c r="G343" s="291"/>
      <c r="H343" s="291"/>
      <c r="I343" s="291"/>
      <c r="J343" s="291"/>
      <c r="K343" s="291"/>
      <c r="L343" s="291"/>
      <c r="M343" s="291"/>
      <c r="N343" s="291"/>
      <c r="O343" s="291"/>
      <c r="P343" s="291"/>
      <c r="Q343" s="291"/>
      <c r="R343" s="291"/>
      <c r="S343" s="2175"/>
      <c r="T343" s="291"/>
      <c r="U343" s="291"/>
      <c r="V343" s="291"/>
      <c r="W343" s="2187"/>
      <c r="X343" s="2187"/>
      <c r="Y343" s="291"/>
      <c r="Z343" s="2187"/>
      <c r="AA343" s="291"/>
      <c r="AB343" s="291"/>
      <c r="AC343" s="291"/>
      <c r="AD343" s="2187"/>
      <c r="AE343" s="291"/>
      <c r="AF343" s="291"/>
      <c r="AG343" s="155" t="s">
        <v>1256</v>
      </c>
      <c r="AH343" s="250"/>
      <c r="AI343" s="250" t="s">
        <v>27</v>
      </c>
      <c r="AJ343" s="250" t="s">
        <v>1650</v>
      </c>
      <c r="AK343" s="250"/>
      <c r="AL343" s="250"/>
      <c r="AM343" s="250"/>
      <c r="AN343" s="250"/>
      <c r="AO343" s="250"/>
      <c r="AP343" s="250"/>
      <c r="AQ343" s="250" t="s">
        <v>1679</v>
      </c>
      <c r="AR343" s="250"/>
    </row>
    <row r="344" spans="1:44" ht="25.5">
      <c r="A344" s="152">
        <v>12</v>
      </c>
      <c r="B344" s="165" t="s">
        <v>2240</v>
      </c>
      <c r="C344" s="289">
        <v>0.23</v>
      </c>
      <c r="D344" s="289">
        <v>0.23</v>
      </c>
      <c r="E344" s="289"/>
      <c r="F344" s="289"/>
      <c r="G344" s="291"/>
      <c r="H344" s="291"/>
      <c r="I344" s="291"/>
      <c r="J344" s="291"/>
      <c r="K344" s="291"/>
      <c r="L344" s="291"/>
      <c r="M344" s="291"/>
      <c r="N344" s="291"/>
      <c r="O344" s="291"/>
      <c r="P344" s="291"/>
      <c r="Q344" s="291"/>
      <c r="R344" s="291"/>
      <c r="S344" s="2175"/>
      <c r="T344" s="291"/>
      <c r="U344" s="291"/>
      <c r="V344" s="291"/>
      <c r="W344" s="2187"/>
      <c r="X344" s="2187"/>
      <c r="Y344" s="291"/>
      <c r="Z344" s="2187"/>
      <c r="AA344" s="291"/>
      <c r="AB344" s="291"/>
      <c r="AC344" s="291"/>
      <c r="AD344" s="2187"/>
      <c r="AE344" s="291"/>
      <c r="AF344" s="291"/>
      <c r="AG344" s="155" t="s">
        <v>1256</v>
      </c>
      <c r="AH344" s="173" t="s">
        <v>2241</v>
      </c>
      <c r="AI344" s="250" t="s">
        <v>41</v>
      </c>
      <c r="AJ344" s="250" t="s">
        <v>1650</v>
      </c>
      <c r="AK344" s="250"/>
      <c r="AL344" s="250"/>
      <c r="AM344" s="250"/>
      <c r="AN344" s="250"/>
      <c r="AO344" s="250"/>
      <c r="AP344" s="250"/>
      <c r="AQ344" s="250" t="s">
        <v>1679</v>
      </c>
      <c r="AR344" s="250"/>
    </row>
    <row r="345" spans="1:44" s="157" customFormat="1" ht="25.5">
      <c r="A345" s="152">
        <v>13</v>
      </c>
      <c r="B345" s="153" t="s">
        <v>2242</v>
      </c>
      <c r="C345" s="290">
        <v>1.1299999999999999</v>
      </c>
      <c r="D345" s="290">
        <v>1.1299999999999999</v>
      </c>
      <c r="E345" s="289"/>
      <c r="F345" s="289"/>
      <c r="G345" s="291"/>
      <c r="H345" s="291"/>
      <c r="I345" s="291"/>
      <c r="J345" s="291"/>
      <c r="K345" s="291"/>
      <c r="L345" s="291"/>
      <c r="M345" s="291"/>
      <c r="N345" s="291"/>
      <c r="O345" s="291"/>
      <c r="P345" s="291"/>
      <c r="Q345" s="291"/>
      <c r="R345" s="291"/>
      <c r="S345" s="2175"/>
      <c r="T345" s="291"/>
      <c r="U345" s="291"/>
      <c r="V345" s="291"/>
      <c r="W345" s="2187"/>
      <c r="X345" s="2187"/>
      <c r="Y345" s="291"/>
      <c r="Z345" s="2187"/>
      <c r="AA345" s="291"/>
      <c r="AB345" s="291"/>
      <c r="AC345" s="291"/>
      <c r="AD345" s="2187"/>
      <c r="AE345" s="291"/>
      <c r="AF345" s="291"/>
      <c r="AG345" s="155" t="s">
        <v>1257</v>
      </c>
      <c r="AH345" s="250"/>
      <c r="AI345" s="250" t="s">
        <v>41</v>
      </c>
      <c r="AJ345" s="250" t="s">
        <v>1544</v>
      </c>
      <c r="AK345" s="250"/>
      <c r="AL345" s="250"/>
      <c r="AM345" s="250"/>
      <c r="AN345" s="250"/>
      <c r="AO345" s="250"/>
      <c r="AP345" s="250"/>
      <c r="AQ345" s="250" t="s">
        <v>333</v>
      </c>
      <c r="AR345" s="250"/>
    </row>
    <row r="346" spans="1:44" s="157" customFormat="1" ht="38.25">
      <c r="A346" s="152">
        <v>14</v>
      </c>
      <c r="B346" s="153" t="s">
        <v>988</v>
      </c>
      <c r="C346" s="290">
        <v>0.1</v>
      </c>
      <c r="D346" s="290">
        <v>0.1</v>
      </c>
      <c r="E346" s="289"/>
      <c r="F346" s="289"/>
      <c r="G346" s="291"/>
      <c r="H346" s="291"/>
      <c r="I346" s="291"/>
      <c r="J346" s="291"/>
      <c r="K346" s="291"/>
      <c r="L346" s="291"/>
      <c r="M346" s="291"/>
      <c r="N346" s="291"/>
      <c r="O346" s="291"/>
      <c r="P346" s="291"/>
      <c r="Q346" s="291"/>
      <c r="R346" s="291"/>
      <c r="S346" s="2175"/>
      <c r="T346" s="291"/>
      <c r="U346" s="291"/>
      <c r="V346" s="291"/>
      <c r="W346" s="2187"/>
      <c r="X346" s="2187"/>
      <c r="Y346" s="291"/>
      <c r="Z346" s="2187"/>
      <c r="AA346" s="291"/>
      <c r="AB346" s="291"/>
      <c r="AC346" s="291"/>
      <c r="AD346" s="2187"/>
      <c r="AE346" s="291"/>
      <c r="AF346" s="291"/>
      <c r="AG346" s="155" t="s">
        <v>161</v>
      </c>
      <c r="AH346" s="250"/>
      <c r="AI346" s="250" t="s">
        <v>41</v>
      </c>
      <c r="AJ346" s="250" t="s">
        <v>1553</v>
      </c>
      <c r="AK346" s="250"/>
      <c r="AL346" s="250"/>
      <c r="AM346" s="250"/>
      <c r="AN346" s="250"/>
      <c r="AO346" s="250"/>
      <c r="AP346" s="250"/>
      <c r="AQ346" s="250" t="s">
        <v>1679</v>
      </c>
      <c r="AR346" s="250"/>
    </row>
    <row r="347" spans="1:44" ht="25.5">
      <c r="A347" s="152">
        <v>15</v>
      </c>
      <c r="B347" s="153" t="s">
        <v>2243</v>
      </c>
      <c r="C347" s="290">
        <v>0.08</v>
      </c>
      <c r="D347" s="290">
        <v>0.08</v>
      </c>
      <c r="E347" s="289"/>
      <c r="F347" s="289"/>
      <c r="G347" s="291"/>
      <c r="H347" s="291"/>
      <c r="I347" s="291"/>
      <c r="J347" s="291"/>
      <c r="K347" s="291"/>
      <c r="L347" s="291"/>
      <c r="M347" s="291"/>
      <c r="N347" s="291"/>
      <c r="O347" s="291"/>
      <c r="P347" s="291"/>
      <c r="Q347" s="291"/>
      <c r="R347" s="291"/>
      <c r="S347" s="2175"/>
      <c r="T347" s="291"/>
      <c r="U347" s="291"/>
      <c r="V347" s="291"/>
      <c r="W347" s="2187"/>
      <c r="X347" s="2187"/>
      <c r="Y347" s="291"/>
      <c r="Z347" s="2187"/>
      <c r="AA347" s="291"/>
      <c r="AB347" s="291"/>
      <c r="AC347" s="291"/>
      <c r="AD347" s="2187"/>
      <c r="AE347" s="291"/>
      <c r="AF347" s="291"/>
      <c r="AG347" s="155" t="s">
        <v>161</v>
      </c>
      <c r="AH347" s="250" t="s">
        <v>2069</v>
      </c>
      <c r="AI347" s="250" t="s">
        <v>41</v>
      </c>
      <c r="AJ347" s="250" t="s">
        <v>1553</v>
      </c>
      <c r="AK347" s="250"/>
      <c r="AL347" s="250"/>
      <c r="AM347" s="250"/>
      <c r="AN347" s="250"/>
      <c r="AO347" s="250"/>
      <c r="AP347" s="250"/>
      <c r="AQ347" s="250" t="s">
        <v>333</v>
      </c>
      <c r="AR347" s="250"/>
    </row>
    <row r="348" spans="1:44" ht="38.25">
      <c r="A348" s="152">
        <v>16</v>
      </c>
      <c r="B348" s="156" t="s">
        <v>2244</v>
      </c>
      <c r="C348" s="289"/>
      <c r="D348" s="289"/>
      <c r="E348" s="289"/>
      <c r="F348" s="289"/>
      <c r="G348" s="290"/>
      <c r="H348" s="291"/>
      <c r="I348" s="291"/>
      <c r="J348" s="291"/>
      <c r="K348" s="291"/>
      <c r="L348" s="291"/>
      <c r="M348" s="291"/>
      <c r="N348" s="291"/>
      <c r="O348" s="291"/>
      <c r="P348" s="291"/>
      <c r="Q348" s="291"/>
      <c r="R348" s="291"/>
      <c r="S348" s="2175"/>
      <c r="T348" s="291"/>
      <c r="U348" s="291"/>
      <c r="V348" s="291"/>
      <c r="W348" s="2187"/>
      <c r="X348" s="2187"/>
      <c r="Y348" s="291"/>
      <c r="Z348" s="2187"/>
      <c r="AA348" s="291"/>
      <c r="AB348" s="291"/>
      <c r="AC348" s="291"/>
      <c r="AD348" s="2187"/>
      <c r="AE348" s="291"/>
      <c r="AF348" s="291"/>
      <c r="AG348" s="155" t="s">
        <v>161</v>
      </c>
      <c r="AH348" s="250" t="s">
        <v>2245</v>
      </c>
      <c r="AI348" s="250" t="s">
        <v>41</v>
      </c>
      <c r="AJ348" s="250" t="s">
        <v>161</v>
      </c>
      <c r="AK348" s="250"/>
      <c r="AL348" s="250"/>
      <c r="AM348" s="250"/>
      <c r="AN348" s="250"/>
      <c r="AO348" s="250"/>
      <c r="AP348" s="250"/>
      <c r="AQ348" s="250" t="s">
        <v>333</v>
      </c>
      <c r="AR348" s="250"/>
    </row>
    <row r="349" spans="1:44" ht="25.5">
      <c r="A349" s="152">
        <v>17</v>
      </c>
      <c r="B349" s="165" t="s">
        <v>2246</v>
      </c>
      <c r="C349" s="290">
        <v>1.46</v>
      </c>
      <c r="D349" s="290">
        <v>1.46</v>
      </c>
      <c r="E349" s="289"/>
      <c r="F349" s="289"/>
      <c r="G349" s="291"/>
      <c r="H349" s="291"/>
      <c r="I349" s="291"/>
      <c r="J349" s="291"/>
      <c r="K349" s="291"/>
      <c r="L349" s="291"/>
      <c r="M349" s="291"/>
      <c r="N349" s="291"/>
      <c r="O349" s="291"/>
      <c r="P349" s="291"/>
      <c r="Q349" s="291"/>
      <c r="R349" s="291"/>
      <c r="S349" s="2175"/>
      <c r="T349" s="291"/>
      <c r="U349" s="291"/>
      <c r="V349" s="291"/>
      <c r="W349" s="2187"/>
      <c r="X349" s="2187"/>
      <c r="Y349" s="291"/>
      <c r="Z349" s="2187"/>
      <c r="AA349" s="291"/>
      <c r="AB349" s="291"/>
      <c r="AC349" s="291"/>
      <c r="AD349" s="2187"/>
      <c r="AE349" s="291"/>
      <c r="AF349" s="291"/>
      <c r="AG349" s="155" t="s">
        <v>1258</v>
      </c>
      <c r="AH349" s="250"/>
      <c r="AI349" s="250" t="s">
        <v>41</v>
      </c>
      <c r="AJ349" s="250" t="s">
        <v>2247</v>
      </c>
      <c r="AK349" s="250"/>
      <c r="AL349" s="250"/>
      <c r="AM349" s="250"/>
      <c r="AN349" s="250"/>
      <c r="AO349" s="250"/>
      <c r="AP349" s="250"/>
      <c r="AQ349" s="250" t="s">
        <v>1679</v>
      </c>
      <c r="AR349" s="250"/>
    </row>
    <row r="350" spans="1:44" ht="25.5">
      <c r="A350" s="152">
        <v>18</v>
      </c>
      <c r="B350" s="165" t="s">
        <v>2248</v>
      </c>
      <c r="C350" s="290">
        <v>7.0000000000000007E-2</v>
      </c>
      <c r="D350" s="290">
        <v>7.0000000000000007E-2</v>
      </c>
      <c r="E350" s="289"/>
      <c r="F350" s="289"/>
      <c r="G350" s="291"/>
      <c r="H350" s="291"/>
      <c r="I350" s="291"/>
      <c r="J350" s="291"/>
      <c r="K350" s="291"/>
      <c r="L350" s="291"/>
      <c r="M350" s="291"/>
      <c r="N350" s="291"/>
      <c r="O350" s="291"/>
      <c r="P350" s="291"/>
      <c r="Q350" s="291"/>
      <c r="R350" s="291"/>
      <c r="S350" s="2175"/>
      <c r="T350" s="291"/>
      <c r="U350" s="291"/>
      <c r="V350" s="291"/>
      <c r="W350" s="2187"/>
      <c r="X350" s="2187"/>
      <c r="Y350" s="291"/>
      <c r="Z350" s="2187"/>
      <c r="AA350" s="291"/>
      <c r="AB350" s="291"/>
      <c r="AC350" s="291"/>
      <c r="AD350" s="2187"/>
      <c r="AE350" s="291"/>
      <c r="AF350" s="291"/>
      <c r="AG350" s="155" t="s">
        <v>1258</v>
      </c>
      <c r="AH350" s="250"/>
      <c r="AI350" s="250" t="s">
        <v>41</v>
      </c>
      <c r="AJ350" s="250" t="s">
        <v>2247</v>
      </c>
      <c r="AK350" s="250"/>
      <c r="AL350" s="250"/>
      <c r="AM350" s="250"/>
      <c r="AN350" s="250"/>
      <c r="AO350" s="250"/>
      <c r="AP350" s="250"/>
      <c r="AQ350" s="250" t="s">
        <v>1679</v>
      </c>
      <c r="AR350" s="250"/>
    </row>
    <row r="351" spans="1:44" ht="25.5">
      <c r="A351" s="152">
        <v>19</v>
      </c>
      <c r="B351" s="165" t="s">
        <v>2249</v>
      </c>
      <c r="C351" s="290">
        <v>0.25</v>
      </c>
      <c r="D351" s="290">
        <v>0.25</v>
      </c>
      <c r="E351" s="289"/>
      <c r="F351" s="289"/>
      <c r="G351" s="291"/>
      <c r="H351" s="291"/>
      <c r="I351" s="291"/>
      <c r="J351" s="291"/>
      <c r="K351" s="291"/>
      <c r="L351" s="291"/>
      <c r="M351" s="291"/>
      <c r="N351" s="291"/>
      <c r="O351" s="291"/>
      <c r="P351" s="291"/>
      <c r="Q351" s="291"/>
      <c r="R351" s="291"/>
      <c r="S351" s="2175"/>
      <c r="T351" s="291"/>
      <c r="U351" s="291"/>
      <c r="V351" s="291"/>
      <c r="W351" s="2187"/>
      <c r="X351" s="2187"/>
      <c r="Y351" s="291"/>
      <c r="Z351" s="2187"/>
      <c r="AA351" s="291"/>
      <c r="AB351" s="291"/>
      <c r="AC351" s="291"/>
      <c r="AD351" s="2187"/>
      <c r="AE351" s="291"/>
      <c r="AF351" s="291"/>
      <c r="AG351" s="155" t="s">
        <v>1258</v>
      </c>
      <c r="AH351" s="250"/>
      <c r="AI351" s="250" t="s">
        <v>41</v>
      </c>
      <c r="AJ351" s="250" t="s">
        <v>2247</v>
      </c>
      <c r="AK351" s="250"/>
      <c r="AL351" s="250"/>
      <c r="AM351" s="250"/>
      <c r="AN351" s="250"/>
      <c r="AO351" s="250"/>
      <c r="AP351" s="250"/>
      <c r="AQ351" s="250" t="s">
        <v>1679</v>
      </c>
      <c r="AR351" s="250"/>
    </row>
    <row r="352" spans="1:44" ht="25.5">
      <c r="A352" s="152">
        <v>20</v>
      </c>
      <c r="B352" s="165" t="s">
        <v>2250</v>
      </c>
      <c r="C352" s="290">
        <v>0.7</v>
      </c>
      <c r="D352" s="290">
        <v>0.7</v>
      </c>
      <c r="E352" s="289"/>
      <c r="F352" s="289"/>
      <c r="G352" s="291"/>
      <c r="H352" s="291"/>
      <c r="I352" s="291"/>
      <c r="J352" s="291"/>
      <c r="K352" s="291"/>
      <c r="L352" s="291"/>
      <c r="M352" s="291"/>
      <c r="N352" s="291"/>
      <c r="O352" s="291"/>
      <c r="P352" s="291"/>
      <c r="Q352" s="291"/>
      <c r="R352" s="291"/>
      <c r="S352" s="2175"/>
      <c r="T352" s="291"/>
      <c r="U352" s="291"/>
      <c r="V352" s="291"/>
      <c r="W352" s="2187"/>
      <c r="X352" s="2187"/>
      <c r="Y352" s="291"/>
      <c r="Z352" s="2187"/>
      <c r="AA352" s="291"/>
      <c r="AB352" s="291"/>
      <c r="AC352" s="291"/>
      <c r="AD352" s="2187"/>
      <c r="AE352" s="291"/>
      <c r="AF352" s="291"/>
      <c r="AG352" s="155" t="s">
        <v>1259</v>
      </c>
      <c r="AH352" s="250"/>
      <c r="AI352" s="250" t="s">
        <v>30</v>
      </c>
      <c r="AJ352" s="250" t="s">
        <v>2251</v>
      </c>
      <c r="AK352" s="250"/>
      <c r="AL352" s="250"/>
      <c r="AM352" s="250"/>
      <c r="AN352" s="250"/>
      <c r="AO352" s="250"/>
      <c r="AP352" s="250"/>
      <c r="AQ352" s="250" t="s">
        <v>333</v>
      </c>
      <c r="AR352" s="250"/>
    </row>
    <row r="353" spans="1:44" ht="25.5">
      <c r="A353" s="152">
        <v>21</v>
      </c>
      <c r="B353" s="165" t="s">
        <v>2252</v>
      </c>
      <c r="C353" s="290">
        <v>0.08</v>
      </c>
      <c r="D353" s="290">
        <v>0.08</v>
      </c>
      <c r="E353" s="289"/>
      <c r="F353" s="289"/>
      <c r="G353" s="291"/>
      <c r="H353" s="291"/>
      <c r="I353" s="291"/>
      <c r="J353" s="291"/>
      <c r="K353" s="291"/>
      <c r="L353" s="291"/>
      <c r="M353" s="291"/>
      <c r="N353" s="291"/>
      <c r="O353" s="291"/>
      <c r="P353" s="291"/>
      <c r="Q353" s="291"/>
      <c r="R353" s="291"/>
      <c r="S353" s="2175"/>
      <c r="T353" s="291"/>
      <c r="U353" s="291"/>
      <c r="V353" s="291"/>
      <c r="W353" s="2187"/>
      <c r="X353" s="2187"/>
      <c r="Y353" s="291"/>
      <c r="Z353" s="2187"/>
      <c r="AA353" s="291"/>
      <c r="AB353" s="291"/>
      <c r="AC353" s="291"/>
      <c r="AD353" s="2187"/>
      <c r="AE353" s="291"/>
      <c r="AF353" s="291"/>
      <c r="AG353" s="155" t="s">
        <v>1259</v>
      </c>
      <c r="AH353" s="250"/>
      <c r="AI353" s="250" t="s">
        <v>41</v>
      </c>
      <c r="AJ353" s="250" t="s">
        <v>2251</v>
      </c>
      <c r="AK353" s="250"/>
      <c r="AL353" s="250"/>
      <c r="AM353" s="250"/>
      <c r="AN353" s="250"/>
      <c r="AO353" s="250"/>
      <c r="AP353" s="250"/>
      <c r="AQ353" s="250" t="s">
        <v>333</v>
      </c>
      <c r="AR353" s="250"/>
    </row>
    <row r="354" spans="1:44" ht="25.5">
      <c r="A354" s="152">
        <v>22</v>
      </c>
      <c r="B354" s="165" t="s">
        <v>2253</v>
      </c>
      <c r="C354" s="290">
        <v>1</v>
      </c>
      <c r="D354" s="290">
        <v>1</v>
      </c>
      <c r="E354" s="289"/>
      <c r="F354" s="289"/>
      <c r="G354" s="291"/>
      <c r="H354" s="291"/>
      <c r="I354" s="291"/>
      <c r="J354" s="291"/>
      <c r="K354" s="291"/>
      <c r="L354" s="291"/>
      <c r="M354" s="291"/>
      <c r="N354" s="291"/>
      <c r="O354" s="291"/>
      <c r="P354" s="291"/>
      <c r="Q354" s="291"/>
      <c r="R354" s="291"/>
      <c r="S354" s="2175"/>
      <c r="T354" s="291"/>
      <c r="U354" s="291"/>
      <c r="V354" s="291"/>
      <c r="W354" s="2187"/>
      <c r="X354" s="2187"/>
      <c r="Y354" s="291"/>
      <c r="Z354" s="2187"/>
      <c r="AA354" s="291"/>
      <c r="AB354" s="291"/>
      <c r="AC354" s="291"/>
      <c r="AD354" s="2187"/>
      <c r="AE354" s="291"/>
      <c r="AF354" s="291"/>
      <c r="AG354" s="155" t="s">
        <v>1259</v>
      </c>
      <c r="AH354" s="250"/>
      <c r="AI354" s="250" t="s">
        <v>41</v>
      </c>
      <c r="AJ354" s="250" t="s">
        <v>2251</v>
      </c>
      <c r="AK354" s="250"/>
      <c r="AL354" s="250"/>
      <c r="AM354" s="250"/>
      <c r="AN354" s="250"/>
      <c r="AO354" s="250"/>
      <c r="AP354" s="250"/>
      <c r="AQ354" s="250" t="s">
        <v>1679</v>
      </c>
      <c r="AR354" s="250"/>
    </row>
    <row r="355" spans="1:44" ht="25.5">
      <c r="A355" s="152">
        <v>23</v>
      </c>
      <c r="B355" s="165" t="s">
        <v>2254</v>
      </c>
      <c r="C355" s="290">
        <v>0.38</v>
      </c>
      <c r="D355" s="290">
        <v>0.38</v>
      </c>
      <c r="E355" s="289"/>
      <c r="F355" s="289"/>
      <c r="G355" s="291"/>
      <c r="H355" s="291"/>
      <c r="I355" s="291"/>
      <c r="J355" s="291"/>
      <c r="K355" s="291"/>
      <c r="L355" s="291"/>
      <c r="M355" s="291"/>
      <c r="N355" s="291"/>
      <c r="O355" s="291"/>
      <c r="P355" s="291"/>
      <c r="Q355" s="291"/>
      <c r="R355" s="291"/>
      <c r="S355" s="2175"/>
      <c r="T355" s="291"/>
      <c r="U355" s="291"/>
      <c r="V355" s="291"/>
      <c r="W355" s="2187"/>
      <c r="X355" s="2187"/>
      <c r="Y355" s="291"/>
      <c r="Z355" s="2187"/>
      <c r="AA355" s="291"/>
      <c r="AB355" s="291"/>
      <c r="AC355" s="291"/>
      <c r="AD355" s="2187"/>
      <c r="AE355" s="291"/>
      <c r="AF355" s="291"/>
      <c r="AG355" s="155" t="s">
        <v>1259</v>
      </c>
      <c r="AH355" s="250"/>
      <c r="AI355" s="250" t="s">
        <v>41</v>
      </c>
      <c r="AJ355" s="250" t="s">
        <v>2251</v>
      </c>
      <c r="AK355" s="250"/>
      <c r="AL355" s="250"/>
      <c r="AM355" s="250"/>
      <c r="AN355" s="250"/>
      <c r="AO355" s="250"/>
      <c r="AP355" s="250"/>
      <c r="AQ355" s="250" t="s">
        <v>1679</v>
      </c>
      <c r="AR355" s="250"/>
    </row>
    <row r="356" spans="1:44" ht="25.5">
      <c r="A356" s="152">
        <v>24</v>
      </c>
      <c r="B356" s="165" t="s">
        <v>2255</v>
      </c>
      <c r="C356" s="290">
        <v>0.43</v>
      </c>
      <c r="D356" s="290">
        <v>0.43</v>
      </c>
      <c r="E356" s="289"/>
      <c r="F356" s="289"/>
      <c r="G356" s="291"/>
      <c r="H356" s="291"/>
      <c r="I356" s="291"/>
      <c r="J356" s="291"/>
      <c r="K356" s="291"/>
      <c r="L356" s="291"/>
      <c r="M356" s="291"/>
      <c r="N356" s="291"/>
      <c r="O356" s="291"/>
      <c r="P356" s="291"/>
      <c r="Q356" s="291"/>
      <c r="R356" s="291"/>
      <c r="S356" s="2175"/>
      <c r="T356" s="291"/>
      <c r="U356" s="291"/>
      <c r="V356" s="291"/>
      <c r="W356" s="2187"/>
      <c r="X356" s="2187"/>
      <c r="Y356" s="291"/>
      <c r="Z356" s="2187"/>
      <c r="AA356" s="291"/>
      <c r="AB356" s="291"/>
      <c r="AC356" s="291"/>
      <c r="AD356" s="2187"/>
      <c r="AE356" s="291"/>
      <c r="AF356" s="291"/>
      <c r="AG356" s="155" t="s">
        <v>1259</v>
      </c>
      <c r="AH356" s="250"/>
      <c r="AI356" s="250" t="s">
        <v>41</v>
      </c>
      <c r="AJ356" s="250" t="s">
        <v>2251</v>
      </c>
      <c r="AK356" s="250"/>
      <c r="AL356" s="250"/>
      <c r="AM356" s="250"/>
      <c r="AN356" s="250"/>
      <c r="AO356" s="250"/>
      <c r="AP356" s="250"/>
      <c r="AQ356" s="250" t="s">
        <v>1679</v>
      </c>
      <c r="AR356" s="250"/>
    </row>
    <row r="357" spans="1:44" ht="25.5">
      <c r="A357" s="152">
        <v>25</v>
      </c>
      <c r="B357" s="165" t="s">
        <v>2256</v>
      </c>
      <c r="C357" s="290">
        <v>0.83000000000000007</v>
      </c>
      <c r="D357" s="290">
        <v>0.83000000000000007</v>
      </c>
      <c r="E357" s="289"/>
      <c r="F357" s="289"/>
      <c r="G357" s="291"/>
      <c r="H357" s="291"/>
      <c r="I357" s="291"/>
      <c r="J357" s="291"/>
      <c r="K357" s="291"/>
      <c r="L357" s="291"/>
      <c r="M357" s="291"/>
      <c r="N357" s="291"/>
      <c r="O357" s="291"/>
      <c r="P357" s="291"/>
      <c r="Q357" s="291"/>
      <c r="R357" s="291"/>
      <c r="S357" s="2175"/>
      <c r="T357" s="291"/>
      <c r="U357" s="291"/>
      <c r="V357" s="291"/>
      <c r="W357" s="2187"/>
      <c r="X357" s="2187"/>
      <c r="Y357" s="291"/>
      <c r="Z357" s="2187"/>
      <c r="AA357" s="291"/>
      <c r="AB357" s="291"/>
      <c r="AC357" s="291"/>
      <c r="AD357" s="2187"/>
      <c r="AE357" s="291"/>
      <c r="AF357" s="291"/>
      <c r="AG357" s="155" t="s">
        <v>1259</v>
      </c>
      <c r="AH357" s="250"/>
      <c r="AI357" s="250" t="s">
        <v>41</v>
      </c>
      <c r="AJ357" s="250" t="s">
        <v>2257</v>
      </c>
      <c r="AK357" s="250"/>
      <c r="AL357" s="250"/>
      <c r="AM357" s="250"/>
      <c r="AN357" s="250"/>
      <c r="AO357" s="250"/>
      <c r="AP357" s="250"/>
      <c r="AQ357" s="250" t="s">
        <v>1679</v>
      </c>
      <c r="AR357" s="250"/>
    </row>
    <row r="358" spans="1:44" ht="38.25">
      <c r="A358" s="152">
        <v>26</v>
      </c>
      <c r="B358" s="178" t="s">
        <v>2258</v>
      </c>
      <c r="C358" s="290">
        <v>1.46</v>
      </c>
      <c r="D358" s="290">
        <v>1.46</v>
      </c>
      <c r="E358" s="289"/>
      <c r="F358" s="289"/>
      <c r="G358" s="291"/>
      <c r="H358" s="291"/>
      <c r="I358" s="291"/>
      <c r="J358" s="291"/>
      <c r="K358" s="291"/>
      <c r="L358" s="291"/>
      <c r="M358" s="291"/>
      <c r="N358" s="291"/>
      <c r="O358" s="291"/>
      <c r="P358" s="291"/>
      <c r="Q358" s="291"/>
      <c r="R358" s="291"/>
      <c r="S358" s="2175"/>
      <c r="T358" s="291"/>
      <c r="U358" s="291"/>
      <c r="V358" s="291"/>
      <c r="W358" s="2187"/>
      <c r="X358" s="2187"/>
      <c r="Y358" s="291"/>
      <c r="Z358" s="2187"/>
      <c r="AA358" s="291"/>
      <c r="AB358" s="291"/>
      <c r="AC358" s="291"/>
      <c r="AD358" s="2187"/>
      <c r="AE358" s="291"/>
      <c r="AF358" s="291"/>
      <c r="AG358" s="155" t="s">
        <v>1259</v>
      </c>
      <c r="AH358" s="250"/>
      <c r="AI358" s="250" t="s">
        <v>21</v>
      </c>
      <c r="AJ358" s="250" t="s">
        <v>2259</v>
      </c>
      <c r="AK358" s="250"/>
      <c r="AL358" s="250"/>
      <c r="AM358" s="250"/>
      <c r="AN358" s="250"/>
      <c r="AO358" s="250"/>
      <c r="AP358" s="250"/>
      <c r="AQ358" s="250" t="s">
        <v>1679</v>
      </c>
      <c r="AR358" s="250"/>
    </row>
    <row r="359" spans="1:44" ht="25.5">
      <c r="A359" s="152">
        <v>27</v>
      </c>
      <c r="B359" s="153" t="s">
        <v>2260</v>
      </c>
      <c r="C359" s="290">
        <v>1.73</v>
      </c>
      <c r="D359" s="290">
        <v>1.73</v>
      </c>
      <c r="E359" s="289"/>
      <c r="F359" s="289"/>
      <c r="G359" s="291"/>
      <c r="H359" s="291"/>
      <c r="I359" s="291"/>
      <c r="J359" s="291"/>
      <c r="K359" s="291"/>
      <c r="L359" s="291"/>
      <c r="M359" s="291"/>
      <c r="N359" s="291"/>
      <c r="O359" s="291"/>
      <c r="P359" s="291"/>
      <c r="Q359" s="291"/>
      <c r="R359" s="291"/>
      <c r="S359" s="2175"/>
      <c r="T359" s="291"/>
      <c r="U359" s="291"/>
      <c r="V359" s="291"/>
      <c r="W359" s="2187"/>
      <c r="X359" s="2187"/>
      <c r="Y359" s="291"/>
      <c r="Z359" s="2187"/>
      <c r="AA359" s="291"/>
      <c r="AB359" s="291"/>
      <c r="AC359" s="291"/>
      <c r="AD359" s="2187"/>
      <c r="AE359" s="291"/>
      <c r="AF359" s="291"/>
      <c r="AG359" s="155" t="s">
        <v>1263</v>
      </c>
      <c r="AH359" s="250" t="s">
        <v>2261</v>
      </c>
      <c r="AI359" s="250" t="s">
        <v>41</v>
      </c>
      <c r="AJ359" s="250" t="s">
        <v>1575</v>
      </c>
      <c r="AK359" s="250"/>
      <c r="AL359" s="250"/>
      <c r="AM359" s="250"/>
      <c r="AN359" s="250"/>
      <c r="AO359" s="250"/>
      <c r="AP359" s="250"/>
      <c r="AQ359" s="250" t="s">
        <v>1679</v>
      </c>
      <c r="AR359" s="250"/>
    </row>
    <row r="360" spans="1:44" ht="25.5">
      <c r="A360" s="152">
        <v>28</v>
      </c>
      <c r="B360" s="156" t="s">
        <v>2262</v>
      </c>
      <c r="C360" s="290">
        <v>4.12</v>
      </c>
      <c r="D360" s="290">
        <v>4.12</v>
      </c>
      <c r="E360" s="289"/>
      <c r="F360" s="289"/>
      <c r="G360" s="291"/>
      <c r="H360" s="291"/>
      <c r="I360" s="291"/>
      <c r="J360" s="291"/>
      <c r="K360" s="291"/>
      <c r="L360" s="291"/>
      <c r="M360" s="291"/>
      <c r="N360" s="291"/>
      <c r="O360" s="291"/>
      <c r="P360" s="291"/>
      <c r="Q360" s="291"/>
      <c r="R360" s="291"/>
      <c r="S360" s="2175"/>
      <c r="T360" s="291"/>
      <c r="U360" s="291"/>
      <c r="V360" s="291"/>
      <c r="W360" s="2187"/>
      <c r="X360" s="2187"/>
      <c r="Y360" s="291"/>
      <c r="Z360" s="2187"/>
      <c r="AA360" s="291"/>
      <c r="AB360" s="291"/>
      <c r="AC360" s="291"/>
      <c r="AD360" s="2187"/>
      <c r="AE360" s="291"/>
      <c r="AF360" s="291"/>
      <c r="AG360" s="155" t="s">
        <v>1263</v>
      </c>
      <c r="AH360" s="250" t="s">
        <v>2263</v>
      </c>
      <c r="AI360" s="250" t="s">
        <v>41</v>
      </c>
      <c r="AJ360" s="250" t="s">
        <v>2264</v>
      </c>
      <c r="AK360" s="250"/>
      <c r="AL360" s="250"/>
      <c r="AM360" s="250"/>
      <c r="AN360" s="250"/>
      <c r="AO360" s="250"/>
      <c r="AP360" s="250"/>
      <c r="AQ360" s="250" t="s">
        <v>333</v>
      </c>
      <c r="AR360" s="250"/>
    </row>
    <row r="361" spans="1:44" ht="38.25">
      <c r="A361" s="152">
        <v>29</v>
      </c>
      <c r="B361" s="165" t="s">
        <v>2265</v>
      </c>
      <c r="C361" s="290">
        <v>0.17</v>
      </c>
      <c r="D361" s="290">
        <v>0.17</v>
      </c>
      <c r="E361" s="289"/>
      <c r="F361" s="289"/>
      <c r="G361" s="291"/>
      <c r="H361" s="291"/>
      <c r="I361" s="291"/>
      <c r="J361" s="291"/>
      <c r="K361" s="291"/>
      <c r="L361" s="291"/>
      <c r="M361" s="291"/>
      <c r="N361" s="291"/>
      <c r="O361" s="291"/>
      <c r="P361" s="291"/>
      <c r="Q361" s="291"/>
      <c r="R361" s="291"/>
      <c r="S361" s="2175"/>
      <c r="T361" s="291"/>
      <c r="U361" s="291"/>
      <c r="V361" s="291"/>
      <c r="W361" s="2187"/>
      <c r="X361" s="2187"/>
      <c r="Y361" s="291"/>
      <c r="Z361" s="2187"/>
      <c r="AA361" s="291"/>
      <c r="AB361" s="291"/>
      <c r="AC361" s="291"/>
      <c r="AD361" s="2187"/>
      <c r="AE361" s="291"/>
      <c r="AF361" s="291"/>
      <c r="AG361" s="155" t="s">
        <v>1263</v>
      </c>
      <c r="AH361" s="250" t="s">
        <v>2266</v>
      </c>
      <c r="AI361" s="250" t="s">
        <v>21</v>
      </c>
      <c r="AJ361" s="250" t="s">
        <v>1537</v>
      </c>
      <c r="AK361" s="250"/>
      <c r="AL361" s="250"/>
      <c r="AM361" s="250"/>
      <c r="AN361" s="250"/>
      <c r="AO361" s="250"/>
      <c r="AP361" s="250"/>
      <c r="AQ361" s="250" t="s">
        <v>1679</v>
      </c>
      <c r="AR361" s="250"/>
    </row>
    <row r="362" spans="1:44" ht="25.5">
      <c r="A362" s="152">
        <v>30</v>
      </c>
      <c r="B362" s="156" t="s">
        <v>2267</v>
      </c>
      <c r="C362" s="289">
        <v>0.03</v>
      </c>
      <c r="D362" s="289">
        <v>0.03</v>
      </c>
      <c r="E362" s="289"/>
      <c r="F362" s="289"/>
      <c r="G362" s="290"/>
      <c r="H362" s="291"/>
      <c r="I362" s="291"/>
      <c r="J362" s="291"/>
      <c r="K362" s="291"/>
      <c r="L362" s="291"/>
      <c r="M362" s="291"/>
      <c r="N362" s="291"/>
      <c r="O362" s="291"/>
      <c r="P362" s="291"/>
      <c r="Q362" s="291"/>
      <c r="R362" s="291"/>
      <c r="S362" s="2175"/>
      <c r="T362" s="291"/>
      <c r="U362" s="291"/>
      <c r="V362" s="291"/>
      <c r="W362" s="2187"/>
      <c r="X362" s="2187"/>
      <c r="Y362" s="291"/>
      <c r="Z362" s="2187"/>
      <c r="AA362" s="291"/>
      <c r="AB362" s="291"/>
      <c r="AC362" s="291"/>
      <c r="AD362" s="2187"/>
      <c r="AE362" s="291"/>
      <c r="AF362" s="291"/>
      <c r="AG362" s="155" t="s">
        <v>1263</v>
      </c>
      <c r="AH362" s="250"/>
      <c r="AI362" s="250" t="s">
        <v>41</v>
      </c>
      <c r="AJ362" s="155" t="s">
        <v>1263</v>
      </c>
      <c r="AK362" s="155"/>
      <c r="AL362" s="250"/>
      <c r="AM362" s="250"/>
      <c r="AN362" s="250"/>
      <c r="AO362" s="250"/>
      <c r="AP362" s="250"/>
      <c r="AQ362" s="250" t="s">
        <v>1679</v>
      </c>
      <c r="AR362" s="250"/>
    </row>
    <row r="363" spans="1:44" ht="38.25">
      <c r="A363" s="152">
        <v>31</v>
      </c>
      <c r="B363" s="153" t="s">
        <v>2268</v>
      </c>
      <c r="C363" s="290">
        <v>2</v>
      </c>
      <c r="D363" s="290">
        <v>2</v>
      </c>
      <c r="E363" s="289"/>
      <c r="F363" s="289"/>
      <c r="G363" s="291"/>
      <c r="H363" s="291"/>
      <c r="I363" s="291"/>
      <c r="J363" s="291"/>
      <c r="K363" s="291"/>
      <c r="L363" s="291"/>
      <c r="M363" s="291"/>
      <c r="N363" s="291"/>
      <c r="O363" s="291"/>
      <c r="P363" s="291"/>
      <c r="Q363" s="291"/>
      <c r="R363" s="291"/>
      <c r="S363" s="2175"/>
      <c r="T363" s="291"/>
      <c r="U363" s="291"/>
      <c r="V363" s="291"/>
      <c r="W363" s="2187"/>
      <c r="X363" s="2187"/>
      <c r="Y363" s="291"/>
      <c r="Z363" s="2187"/>
      <c r="AA363" s="291"/>
      <c r="AB363" s="291"/>
      <c r="AC363" s="291"/>
      <c r="AD363" s="2187"/>
      <c r="AE363" s="291"/>
      <c r="AF363" s="291"/>
      <c r="AG363" s="155" t="s">
        <v>1264</v>
      </c>
      <c r="AH363" s="250" t="s">
        <v>2269</v>
      </c>
      <c r="AI363" s="250" t="s">
        <v>41</v>
      </c>
      <c r="AJ363" s="250" t="s">
        <v>2270</v>
      </c>
      <c r="AK363" s="250"/>
      <c r="AL363" s="250"/>
      <c r="AM363" s="250"/>
      <c r="AN363" s="250"/>
      <c r="AO363" s="250"/>
      <c r="AP363" s="250"/>
      <c r="AQ363" s="250" t="s">
        <v>1679</v>
      </c>
      <c r="AR363" s="250"/>
    </row>
    <row r="364" spans="1:44" ht="38.25">
      <c r="A364" s="152">
        <v>32</v>
      </c>
      <c r="B364" s="153" t="s">
        <v>2271</v>
      </c>
      <c r="C364" s="290">
        <v>3.75</v>
      </c>
      <c r="D364" s="290">
        <v>3.75</v>
      </c>
      <c r="E364" s="289"/>
      <c r="F364" s="289"/>
      <c r="G364" s="291"/>
      <c r="H364" s="291"/>
      <c r="I364" s="291"/>
      <c r="J364" s="291"/>
      <c r="K364" s="291"/>
      <c r="L364" s="291"/>
      <c r="M364" s="291"/>
      <c r="N364" s="291"/>
      <c r="O364" s="291"/>
      <c r="P364" s="291"/>
      <c r="Q364" s="291"/>
      <c r="R364" s="291"/>
      <c r="S364" s="2175"/>
      <c r="T364" s="291"/>
      <c r="U364" s="291"/>
      <c r="V364" s="291"/>
      <c r="W364" s="2187"/>
      <c r="X364" s="2187"/>
      <c r="Y364" s="291"/>
      <c r="Z364" s="2187"/>
      <c r="AA364" s="291"/>
      <c r="AB364" s="291"/>
      <c r="AC364" s="291"/>
      <c r="AD364" s="2187"/>
      <c r="AE364" s="291"/>
      <c r="AF364" s="291"/>
      <c r="AG364" s="155" t="s">
        <v>1264</v>
      </c>
      <c r="AH364" s="250" t="s">
        <v>2272</v>
      </c>
      <c r="AI364" s="250" t="s">
        <v>41</v>
      </c>
      <c r="AJ364" s="250" t="s">
        <v>2273</v>
      </c>
      <c r="AK364" s="250"/>
      <c r="AL364" s="250"/>
      <c r="AM364" s="250"/>
      <c r="AN364" s="250"/>
      <c r="AO364" s="250"/>
      <c r="AP364" s="250"/>
      <c r="AQ364" s="250" t="s">
        <v>1679</v>
      </c>
      <c r="AR364" s="250"/>
    </row>
    <row r="365" spans="1:44" ht="38.25">
      <c r="A365" s="152">
        <v>33</v>
      </c>
      <c r="B365" s="156" t="s">
        <v>579</v>
      </c>
      <c r="C365" s="290">
        <v>0.19</v>
      </c>
      <c r="D365" s="290">
        <v>0.19</v>
      </c>
      <c r="E365" s="290"/>
      <c r="F365" s="290"/>
      <c r="G365" s="291"/>
      <c r="H365" s="291"/>
      <c r="I365" s="291"/>
      <c r="J365" s="291"/>
      <c r="K365" s="291"/>
      <c r="L365" s="291"/>
      <c r="M365" s="291"/>
      <c r="N365" s="291"/>
      <c r="O365" s="291"/>
      <c r="P365" s="291"/>
      <c r="Q365" s="291"/>
      <c r="R365" s="291"/>
      <c r="S365" s="2175"/>
      <c r="T365" s="291"/>
      <c r="U365" s="291"/>
      <c r="V365" s="291"/>
      <c r="W365" s="2187"/>
      <c r="X365" s="2187"/>
      <c r="Y365" s="291"/>
      <c r="Z365" s="2187"/>
      <c r="AA365" s="291"/>
      <c r="AB365" s="291"/>
      <c r="AC365" s="291"/>
      <c r="AD365" s="2187"/>
      <c r="AE365" s="291"/>
      <c r="AF365" s="291"/>
      <c r="AG365" s="155" t="s">
        <v>1264</v>
      </c>
      <c r="AH365" s="250" t="s">
        <v>2274</v>
      </c>
      <c r="AI365" s="250" t="s">
        <v>27</v>
      </c>
      <c r="AJ365" s="250" t="s">
        <v>2275</v>
      </c>
      <c r="AK365" s="250" t="s">
        <v>2276</v>
      </c>
      <c r="AL365" s="250"/>
      <c r="AM365" s="250"/>
      <c r="AN365" s="250"/>
      <c r="AO365" s="250"/>
      <c r="AP365" s="250"/>
      <c r="AQ365" s="250" t="s">
        <v>1679</v>
      </c>
      <c r="AR365" s="250"/>
    </row>
    <row r="366" spans="1:44" ht="38.25">
      <c r="A366" s="152">
        <v>34</v>
      </c>
      <c r="B366" s="153" t="s">
        <v>2277</v>
      </c>
      <c r="C366" s="290">
        <v>0.01</v>
      </c>
      <c r="D366" s="290">
        <v>0.01</v>
      </c>
      <c r="E366" s="289"/>
      <c r="F366" s="289"/>
      <c r="G366" s="291"/>
      <c r="H366" s="291"/>
      <c r="I366" s="291"/>
      <c r="J366" s="291"/>
      <c r="K366" s="291"/>
      <c r="L366" s="291"/>
      <c r="M366" s="291"/>
      <c r="N366" s="291"/>
      <c r="O366" s="291"/>
      <c r="P366" s="291"/>
      <c r="Q366" s="291"/>
      <c r="R366" s="291"/>
      <c r="S366" s="2175"/>
      <c r="T366" s="291"/>
      <c r="U366" s="291"/>
      <c r="V366" s="291"/>
      <c r="W366" s="2187"/>
      <c r="X366" s="2187"/>
      <c r="Y366" s="291"/>
      <c r="Z366" s="2187"/>
      <c r="AA366" s="291"/>
      <c r="AB366" s="291"/>
      <c r="AC366" s="291"/>
      <c r="AD366" s="2187"/>
      <c r="AE366" s="291"/>
      <c r="AF366" s="291"/>
      <c r="AG366" s="155" t="s">
        <v>1264</v>
      </c>
      <c r="AH366" s="250" t="s">
        <v>2278</v>
      </c>
      <c r="AI366" s="250" t="s">
        <v>41</v>
      </c>
      <c r="AJ366" s="250" t="s">
        <v>2001</v>
      </c>
      <c r="AK366" s="250"/>
      <c r="AL366" s="250"/>
      <c r="AM366" s="250"/>
      <c r="AN366" s="250"/>
      <c r="AO366" s="250"/>
      <c r="AP366" s="250"/>
      <c r="AQ366" s="250" t="s">
        <v>1679</v>
      </c>
      <c r="AR366" s="250"/>
    </row>
    <row r="367" spans="1:44" ht="25.5">
      <c r="A367" s="152">
        <v>35</v>
      </c>
      <c r="B367" s="156" t="s">
        <v>2279</v>
      </c>
      <c r="C367" s="289">
        <v>0.05</v>
      </c>
      <c r="D367" s="289">
        <v>0.05</v>
      </c>
      <c r="E367" s="289"/>
      <c r="F367" s="289"/>
      <c r="G367" s="291"/>
      <c r="H367" s="291"/>
      <c r="I367" s="291"/>
      <c r="J367" s="291"/>
      <c r="K367" s="291"/>
      <c r="L367" s="291"/>
      <c r="M367" s="291"/>
      <c r="N367" s="291"/>
      <c r="O367" s="291"/>
      <c r="P367" s="291"/>
      <c r="Q367" s="291"/>
      <c r="R367" s="291"/>
      <c r="S367" s="2175"/>
      <c r="T367" s="291"/>
      <c r="U367" s="291"/>
      <c r="V367" s="291"/>
      <c r="W367" s="2187"/>
      <c r="X367" s="2187"/>
      <c r="Y367" s="291"/>
      <c r="Z367" s="2187"/>
      <c r="AA367" s="291"/>
      <c r="AB367" s="291"/>
      <c r="AC367" s="291"/>
      <c r="AD367" s="2187"/>
      <c r="AE367" s="291"/>
      <c r="AF367" s="291"/>
      <c r="AG367" s="155" t="s">
        <v>1265</v>
      </c>
      <c r="AH367" s="250" t="s">
        <v>2280</v>
      </c>
      <c r="AI367" s="250" t="s">
        <v>35</v>
      </c>
      <c r="AJ367" s="250" t="s">
        <v>1814</v>
      </c>
      <c r="AK367" s="250"/>
      <c r="AL367" s="250"/>
      <c r="AM367" s="250"/>
      <c r="AN367" s="250"/>
      <c r="AO367" s="250"/>
      <c r="AP367" s="250"/>
      <c r="AQ367" s="250" t="s">
        <v>333</v>
      </c>
      <c r="AR367" s="250"/>
    </row>
    <row r="368" spans="1:44" ht="38.25">
      <c r="A368" s="152">
        <v>36</v>
      </c>
      <c r="B368" s="153" t="s">
        <v>2281</v>
      </c>
      <c r="C368" s="290">
        <v>0.06</v>
      </c>
      <c r="D368" s="290">
        <v>0.06</v>
      </c>
      <c r="E368" s="289"/>
      <c r="F368" s="289"/>
      <c r="G368" s="291"/>
      <c r="H368" s="291"/>
      <c r="I368" s="291"/>
      <c r="J368" s="291"/>
      <c r="K368" s="291"/>
      <c r="L368" s="291"/>
      <c r="M368" s="291"/>
      <c r="N368" s="291"/>
      <c r="O368" s="291"/>
      <c r="P368" s="291"/>
      <c r="Q368" s="291"/>
      <c r="R368" s="291"/>
      <c r="S368" s="2175"/>
      <c r="T368" s="291"/>
      <c r="U368" s="291"/>
      <c r="V368" s="291"/>
      <c r="W368" s="2187"/>
      <c r="X368" s="2187"/>
      <c r="Y368" s="291"/>
      <c r="Z368" s="2187"/>
      <c r="AA368" s="291"/>
      <c r="AB368" s="291"/>
      <c r="AC368" s="291"/>
      <c r="AD368" s="2187"/>
      <c r="AE368" s="291"/>
      <c r="AF368" s="291"/>
      <c r="AG368" s="155" t="s">
        <v>1265</v>
      </c>
      <c r="AH368" s="250" t="s">
        <v>2282</v>
      </c>
      <c r="AI368" s="250" t="s">
        <v>41</v>
      </c>
      <c r="AJ368" s="250" t="s">
        <v>2004</v>
      </c>
      <c r="AK368" s="250"/>
      <c r="AL368" s="250"/>
      <c r="AM368" s="250"/>
      <c r="AN368" s="250"/>
      <c r="AO368" s="250"/>
      <c r="AP368" s="250"/>
      <c r="AQ368" s="250" t="s">
        <v>1679</v>
      </c>
      <c r="AR368" s="250"/>
    </row>
    <row r="369" spans="1:44" ht="25.5">
      <c r="A369" s="152">
        <v>37</v>
      </c>
      <c r="B369" s="156" t="s">
        <v>2283</v>
      </c>
      <c r="C369" s="289">
        <v>0.18</v>
      </c>
      <c r="D369" s="289">
        <v>0.18</v>
      </c>
      <c r="E369" s="289"/>
      <c r="F369" s="289"/>
      <c r="G369" s="286"/>
      <c r="H369" s="291"/>
      <c r="I369" s="291"/>
      <c r="J369" s="291"/>
      <c r="K369" s="291"/>
      <c r="L369" s="291"/>
      <c r="M369" s="291"/>
      <c r="N369" s="291"/>
      <c r="O369" s="291"/>
      <c r="P369" s="291"/>
      <c r="Q369" s="291"/>
      <c r="R369" s="291"/>
      <c r="S369" s="2175"/>
      <c r="T369" s="291"/>
      <c r="U369" s="291"/>
      <c r="V369" s="291"/>
      <c r="W369" s="2187"/>
      <c r="X369" s="2187"/>
      <c r="Y369" s="291"/>
      <c r="Z369" s="2187"/>
      <c r="AA369" s="291"/>
      <c r="AB369" s="291"/>
      <c r="AC369" s="291"/>
      <c r="AD369" s="2187"/>
      <c r="AE369" s="291"/>
      <c r="AF369" s="291"/>
      <c r="AG369" s="155" t="s">
        <v>1266</v>
      </c>
      <c r="AH369" s="250"/>
      <c r="AI369" s="250" t="s">
        <v>18</v>
      </c>
      <c r="AJ369" s="250" t="s">
        <v>1519</v>
      </c>
      <c r="AK369" s="250" t="s">
        <v>2284</v>
      </c>
      <c r="AL369" s="250"/>
      <c r="AM369" s="250"/>
      <c r="AN369" s="250"/>
      <c r="AO369" s="250"/>
      <c r="AP369" s="250"/>
      <c r="AQ369" s="250" t="s">
        <v>333</v>
      </c>
      <c r="AR369" s="250"/>
    </row>
    <row r="370" spans="1:44" ht="38.25">
      <c r="A370" s="152">
        <v>38</v>
      </c>
      <c r="B370" s="153" t="s">
        <v>2285</v>
      </c>
      <c r="C370" s="290">
        <v>35.989999999999995</v>
      </c>
      <c r="D370" s="290">
        <v>35.989999999999995</v>
      </c>
      <c r="E370" s="289"/>
      <c r="F370" s="289"/>
      <c r="G370" s="291"/>
      <c r="H370" s="291"/>
      <c r="I370" s="291"/>
      <c r="J370" s="291"/>
      <c r="K370" s="291"/>
      <c r="L370" s="291"/>
      <c r="M370" s="291"/>
      <c r="N370" s="291"/>
      <c r="O370" s="291"/>
      <c r="P370" s="291"/>
      <c r="Q370" s="291"/>
      <c r="R370" s="291"/>
      <c r="S370" s="2175"/>
      <c r="T370" s="291"/>
      <c r="U370" s="291"/>
      <c r="V370" s="291"/>
      <c r="W370" s="2187"/>
      <c r="X370" s="2187"/>
      <c r="Y370" s="291"/>
      <c r="Z370" s="2187"/>
      <c r="AA370" s="291"/>
      <c r="AB370" s="291"/>
      <c r="AC370" s="291"/>
      <c r="AD370" s="2187"/>
      <c r="AE370" s="291"/>
      <c r="AF370" s="291"/>
      <c r="AG370" s="155" t="s">
        <v>1266</v>
      </c>
      <c r="AH370" s="250"/>
      <c r="AI370" s="250" t="s">
        <v>41</v>
      </c>
      <c r="AJ370" s="250" t="s">
        <v>2286</v>
      </c>
      <c r="AK370" s="250"/>
      <c r="AL370" s="250"/>
      <c r="AM370" s="250"/>
      <c r="AN370" s="250"/>
      <c r="AO370" s="250"/>
      <c r="AP370" s="250"/>
      <c r="AQ370" s="250" t="s">
        <v>1679</v>
      </c>
      <c r="AR370" s="250"/>
    </row>
    <row r="371" spans="1:44" ht="38.25">
      <c r="A371" s="152">
        <v>39</v>
      </c>
      <c r="B371" s="165" t="s">
        <v>2287</v>
      </c>
      <c r="C371" s="290">
        <v>0.12</v>
      </c>
      <c r="D371" s="290">
        <v>0.12</v>
      </c>
      <c r="E371" s="289"/>
      <c r="F371" s="289"/>
      <c r="G371" s="291"/>
      <c r="H371" s="291"/>
      <c r="I371" s="291"/>
      <c r="J371" s="291"/>
      <c r="K371" s="291"/>
      <c r="L371" s="291"/>
      <c r="M371" s="291"/>
      <c r="N371" s="291"/>
      <c r="O371" s="291"/>
      <c r="P371" s="291"/>
      <c r="Q371" s="291"/>
      <c r="R371" s="291"/>
      <c r="S371" s="2175"/>
      <c r="T371" s="291"/>
      <c r="U371" s="291"/>
      <c r="V371" s="291"/>
      <c r="W371" s="2187"/>
      <c r="X371" s="2187"/>
      <c r="Y371" s="291"/>
      <c r="Z371" s="2187"/>
      <c r="AA371" s="291"/>
      <c r="AB371" s="291"/>
      <c r="AC371" s="291"/>
      <c r="AD371" s="2187"/>
      <c r="AE371" s="291"/>
      <c r="AF371" s="291"/>
      <c r="AG371" s="155" t="s">
        <v>1266</v>
      </c>
      <c r="AH371" s="250"/>
      <c r="AI371" s="250" t="s">
        <v>41</v>
      </c>
      <c r="AJ371" s="250" t="s">
        <v>2288</v>
      </c>
      <c r="AK371" s="250"/>
      <c r="AL371" s="250"/>
      <c r="AM371" s="250"/>
      <c r="AN371" s="250"/>
      <c r="AO371" s="250"/>
      <c r="AP371" s="250"/>
      <c r="AQ371" s="250" t="s">
        <v>333</v>
      </c>
      <c r="AR371" s="250"/>
    </row>
    <row r="372" spans="1:44" ht="38.25">
      <c r="A372" s="152">
        <v>40</v>
      </c>
      <c r="B372" s="153" t="s">
        <v>2289</v>
      </c>
      <c r="C372" s="290">
        <v>0.91</v>
      </c>
      <c r="D372" s="290">
        <v>0.91</v>
      </c>
      <c r="E372" s="289"/>
      <c r="F372" s="289"/>
      <c r="G372" s="291"/>
      <c r="H372" s="291"/>
      <c r="I372" s="291"/>
      <c r="J372" s="291"/>
      <c r="K372" s="291"/>
      <c r="L372" s="291"/>
      <c r="M372" s="291"/>
      <c r="N372" s="291"/>
      <c r="O372" s="291"/>
      <c r="P372" s="291"/>
      <c r="Q372" s="291"/>
      <c r="R372" s="291"/>
      <c r="S372" s="2175"/>
      <c r="T372" s="291"/>
      <c r="U372" s="291"/>
      <c r="V372" s="291"/>
      <c r="W372" s="2187"/>
      <c r="X372" s="2187"/>
      <c r="Y372" s="291"/>
      <c r="Z372" s="2187"/>
      <c r="AA372" s="291"/>
      <c r="AB372" s="291"/>
      <c r="AC372" s="291"/>
      <c r="AD372" s="2187"/>
      <c r="AE372" s="291"/>
      <c r="AF372" s="291"/>
      <c r="AG372" s="155" t="s">
        <v>1266</v>
      </c>
      <c r="AH372" s="250"/>
      <c r="AI372" s="250" t="s">
        <v>41</v>
      </c>
      <c r="AJ372" s="250" t="s">
        <v>2290</v>
      </c>
      <c r="AK372" s="250"/>
      <c r="AL372" s="250"/>
      <c r="AM372" s="250"/>
      <c r="AN372" s="250"/>
      <c r="AO372" s="250"/>
      <c r="AP372" s="250"/>
      <c r="AQ372" s="250" t="s">
        <v>1679</v>
      </c>
      <c r="AR372" s="250"/>
    </row>
    <row r="373" spans="1:44" ht="25.5">
      <c r="A373" s="152">
        <v>41</v>
      </c>
      <c r="B373" s="183" t="s">
        <v>2291</v>
      </c>
      <c r="C373" s="291">
        <v>0.48</v>
      </c>
      <c r="D373" s="291">
        <v>0.48</v>
      </c>
      <c r="E373" s="286"/>
      <c r="F373" s="286"/>
      <c r="G373" s="286"/>
      <c r="H373" s="286"/>
      <c r="I373" s="286"/>
      <c r="J373" s="286"/>
      <c r="K373" s="286"/>
      <c r="L373" s="286"/>
      <c r="M373" s="286"/>
      <c r="N373" s="286"/>
      <c r="O373" s="286"/>
      <c r="P373" s="286"/>
      <c r="Q373" s="286"/>
      <c r="R373" s="286"/>
      <c r="S373" s="2177"/>
      <c r="T373" s="286"/>
      <c r="U373" s="286"/>
      <c r="V373" s="286"/>
      <c r="W373" s="2189"/>
      <c r="X373" s="2189"/>
      <c r="Y373" s="286"/>
      <c r="Z373" s="2189"/>
      <c r="AA373" s="286"/>
      <c r="AB373" s="286"/>
      <c r="AC373" s="286"/>
      <c r="AD373" s="2189"/>
      <c r="AE373" s="286"/>
      <c r="AF373" s="286"/>
      <c r="AG373" s="250" t="s">
        <v>1266</v>
      </c>
      <c r="AH373" s="176"/>
      <c r="AI373" s="176" t="s">
        <v>40</v>
      </c>
      <c r="AJ373" s="176" t="s">
        <v>2292</v>
      </c>
      <c r="AK373" s="176"/>
      <c r="AL373" s="176"/>
      <c r="AM373" s="176"/>
      <c r="AN373" s="176"/>
      <c r="AO373" s="176"/>
      <c r="AP373" s="176"/>
      <c r="AQ373" s="250" t="s">
        <v>1679</v>
      </c>
      <c r="AR373" s="176"/>
    </row>
    <row r="374" spans="1:44" ht="25.5">
      <c r="A374" s="152">
        <v>42</v>
      </c>
      <c r="B374" s="156" t="s">
        <v>2293</v>
      </c>
      <c r="C374" s="290">
        <v>0.23</v>
      </c>
      <c r="D374" s="290">
        <v>0.23</v>
      </c>
      <c r="E374" s="289"/>
      <c r="F374" s="289"/>
      <c r="G374" s="291"/>
      <c r="H374" s="291"/>
      <c r="I374" s="291"/>
      <c r="J374" s="291"/>
      <c r="K374" s="291"/>
      <c r="L374" s="291"/>
      <c r="M374" s="291"/>
      <c r="N374" s="291"/>
      <c r="O374" s="291"/>
      <c r="P374" s="291"/>
      <c r="Q374" s="291"/>
      <c r="R374" s="291"/>
      <c r="S374" s="2175"/>
      <c r="T374" s="291"/>
      <c r="U374" s="291"/>
      <c r="V374" s="291"/>
      <c r="W374" s="2187"/>
      <c r="X374" s="2187"/>
      <c r="Y374" s="291"/>
      <c r="Z374" s="2187"/>
      <c r="AA374" s="291"/>
      <c r="AB374" s="291"/>
      <c r="AC374" s="291"/>
      <c r="AD374" s="2187"/>
      <c r="AE374" s="291"/>
      <c r="AF374" s="291"/>
      <c r="AG374" s="155" t="s">
        <v>575</v>
      </c>
      <c r="AH374" s="250"/>
      <c r="AI374" s="250" t="s">
        <v>40</v>
      </c>
      <c r="AJ374" s="155" t="s">
        <v>2294</v>
      </c>
      <c r="AK374" s="250"/>
      <c r="AL374" s="250"/>
      <c r="AM374" s="250"/>
      <c r="AN374" s="250"/>
      <c r="AO374" s="250"/>
      <c r="AP374" s="250"/>
      <c r="AQ374" s="250" t="s">
        <v>333</v>
      </c>
      <c r="AR374" s="250"/>
    </row>
    <row r="375" spans="1:44" ht="38.25">
      <c r="A375" s="152">
        <v>43</v>
      </c>
      <c r="B375" s="156" t="s">
        <v>2295</v>
      </c>
      <c r="C375" s="289">
        <v>0.56000000000000005</v>
      </c>
      <c r="D375" s="289">
        <v>0.56000000000000005</v>
      </c>
      <c r="E375" s="289"/>
      <c r="F375" s="289"/>
      <c r="G375" s="291"/>
      <c r="H375" s="291"/>
      <c r="I375" s="291"/>
      <c r="J375" s="291"/>
      <c r="K375" s="291"/>
      <c r="L375" s="291"/>
      <c r="M375" s="291"/>
      <c r="N375" s="291"/>
      <c r="O375" s="291"/>
      <c r="P375" s="291"/>
      <c r="Q375" s="291"/>
      <c r="R375" s="291"/>
      <c r="S375" s="2175"/>
      <c r="T375" s="291"/>
      <c r="U375" s="291"/>
      <c r="V375" s="291"/>
      <c r="W375" s="2187"/>
      <c r="X375" s="2187"/>
      <c r="Y375" s="291"/>
      <c r="Z375" s="2187"/>
      <c r="AA375" s="291"/>
      <c r="AB375" s="291"/>
      <c r="AC375" s="291"/>
      <c r="AD375" s="2187"/>
      <c r="AE375" s="291"/>
      <c r="AF375" s="291"/>
      <c r="AG375" s="155" t="s">
        <v>95</v>
      </c>
      <c r="AH375" s="250"/>
      <c r="AI375" s="250" t="s">
        <v>40</v>
      </c>
      <c r="AJ375" s="250" t="s">
        <v>1595</v>
      </c>
      <c r="AK375" s="250"/>
      <c r="AL375" s="250"/>
      <c r="AM375" s="250"/>
      <c r="AN375" s="250"/>
      <c r="AO375" s="250"/>
      <c r="AP375" s="250"/>
      <c r="AQ375" s="250" t="s">
        <v>333</v>
      </c>
      <c r="AR375" s="250"/>
    </row>
    <row r="376" spans="1:44" ht="25.5">
      <c r="A376" s="152">
        <v>44</v>
      </c>
      <c r="B376" s="165" t="s">
        <v>2296</v>
      </c>
      <c r="C376" s="290">
        <v>1.94</v>
      </c>
      <c r="D376" s="290">
        <v>1.94</v>
      </c>
      <c r="E376" s="289"/>
      <c r="F376" s="289"/>
      <c r="G376" s="291"/>
      <c r="H376" s="291"/>
      <c r="I376" s="291"/>
      <c r="J376" s="291"/>
      <c r="K376" s="291"/>
      <c r="L376" s="291"/>
      <c r="M376" s="291"/>
      <c r="N376" s="291"/>
      <c r="O376" s="291"/>
      <c r="P376" s="291"/>
      <c r="Q376" s="291"/>
      <c r="R376" s="291"/>
      <c r="S376" s="2175"/>
      <c r="T376" s="291"/>
      <c r="U376" s="291"/>
      <c r="V376" s="291"/>
      <c r="W376" s="2187"/>
      <c r="X376" s="2187"/>
      <c r="Y376" s="291"/>
      <c r="Z376" s="2187"/>
      <c r="AA376" s="291"/>
      <c r="AB376" s="291"/>
      <c r="AC376" s="291"/>
      <c r="AD376" s="2187"/>
      <c r="AE376" s="291"/>
      <c r="AF376" s="291"/>
      <c r="AG376" s="155" t="s">
        <v>95</v>
      </c>
      <c r="AH376" s="250"/>
      <c r="AI376" s="250" t="s">
        <v>40</v>
      </c>
      <c r="AJ376" s="250" t="s">
        <v>1595</v>
      </c>
      <c r="AK376" s="250"/>
      <c r="AL376" s="250"/>
      <c r="AM376" s="250"/>
      <c r="AN376" s="250"/>
      <c r="AO376" s="250"/>
      <c r="AP376" s="250"/>
      <c r="AQ376" s="250" t="s">
        <v>333</v>
      </c>
      <c r="AR376" s="250"/>
    </row>
    <row r="377" spans="1:44" ht="38.25">
      <c r="A377" s="152">
        <v>45</v>
      </c>
      <c r="B377" s="153" t="s">
        <v>2297</v>
      </c>
      <c r="C377" s="290">
        <v>2.6100000000000003</v>
      </c>
      <c r="D377" s="290">
        <v>2.6100000000000003</v>
      </c>
      <c r="E377" s="289"/>
      <c r="F377" s="289"/>
      <c r="G377" s="291"/>
      <c r="H377" s="291"/>
      <c r="I377" s="291"/>
      <c r="J377" s="291"/>
      <c r="K377" s="291"/>
      <c r="L377" s="291"/>
      <c r="M377" s="291"/>
      <c r="N377" s="291"/>
      <c r="O377" s="291"/>
      <c r="P377" s="291"/>
      <c r="Q377" s="291"/>
      <c r="R377" s="291"/>
      <c r="S377" s="2175"/>
      <c r="T377" s="291"/>
      <c r="U377" s="291"/>
      <c r="V377" s="291"/>
      <c r="W377" s="2187"/>
      <c r="X377" s="2187"/>
      <c r="Y377" s="291"/>
      <c r="Z377" s="2187"/>
      <c r="AA377" s="291"/>
      <c r="AB377" s="291"/>
      <c r="AC377" s="291"/>
      <c r="AD377" s="2187"/>
      <c r="AE377" s="291"/>
      <c r="AF377" s="291"/>
      <c r="AG377" s="155" t="s">
        <v>95</v>
      </c>
      <c r="AH377" s="250" t="s">
        <v>2298</v>
      </c>
      <c r="AI377" s="250" t="s">
        <v>41</v>
      </c>
      <c r="AJ377" s="250" t="s">
        <v>1525</v>
      </c>
      <c r="AK377" s="250"/>
      <c r="AL377" s="250"/>
      <c r="AM377" s="250"/>
      <c r="AN377" s="250"/>
      <c r="AO377" s="250"/>
      <c r="AP377" s="250"/>
      <c r="AQ377" s="250" t="s">
        <v>1679</v>
      </c>
      <c r="AR377" s="250"/>
    </row>
    <row r="378" spans="1:44" ht="38.25">
      <c r="A378" s="152">
        <v>46</v>
      </c>
      <c r="B378" s="156" t="s">
        <v>2299</v>
      </c>
      <c r="C378" s="290">
        <v>24.630000000000003</v>
      </c>
      <c r="D378" s="290">
        <v>24.630000000000003</v>
      </c>
      <c r="E378" s="289"/>
      <c r="F378" s="289"/>
      <c r="G378" s="291"/>
      <c r="H378" s="291"/>
      <c r="I378" s="291"/>
      <c r="J378" s="291"/>
      <c r="K378" s="291"/>
      <c r="L378" s="291"/>
      <c r="M378" s="291"/>
      <c r="N378" s="291"/>
      <c r="O378" s="291"/>
      <c r="P378" s="291"/>
      <c r="Q378" s="291"/>
      <c r="R378" s="291"/>
      <c r="S378" s="2175"/>
      <c r="T378" s="291"/>
      <c r="U378" s="291"/>
      <c r="V378" s="291"/>
      <c r="W378" s="2187"/>
      <c r="X378" s="2187"/>
      <c r="Y378" s="291"/>
      <c r="Z378" s="2187"/>
      <c r="AA378" s="291"/>
      <c r="AB378" s="291"/>
      <c r="AC378" s="291"/>
      <c r="AD378" s="2187"/>
      <c r="AE378" s="291"/>
      <c r="AF378" s="291"/>
      <c r="AG378" s="155" t="s">
        <v>95</v>
      </c>
      <c r="AH378" s="250" t="s">
        <v>2298</v>
      </c>
      <c r="AI378" s="250" t="s">
        <v>41</v>
      </c>
      <c r="AJ378" s="250" t="s">
        <v>1525</v>
      </c>
      <c r="AK378" s="250"/>
      <c r="AL378" s="250"/>
      <c r="AM378" s="250"/>
      <c r="AN378" s="250"/>
      <c r="AO378" s="250"/>
      <c r="AP378" s="250"/>
      <c r="AQ378" s="250" t="s">
        <v>1679</v>
      </c>
      <c r="AR378" s="250"/>
    </row>
    <row r="379" spans="1:44" ht="38.25">
      <c r="A379" s="152">
        <v>47</v>
      </c>
      <c r="B379" s="153" t="s">
        <v>2300</v>
      </c>
      <c r="C379" s="290">
        <v>47.17</v>
      </c>
      <c r="D379" s="290">
        <v>47.17</v>
      </c>
      <c r="E379" s="289"/>
      <c r="F379" s="289"/>
      <c r="G379" s="291"/>
      <c r="H379" s="291"/>
      <c r="I379" s="291"/>
      <c r="J379" s="291"/>
      <c r="K379" s="291"/>
      <c r="L379" s="291"/>
      <c r="M379" s="291"/>
      <c r="N379" s="291"/>
      <c r="O379" s="291"/>
      <c r="P379" s="291"/>
      <c r="Q379" s="291"/>
      <c r="R379" s="291"/>
      <c r="S379" s="2175"/>
      <c r="T379" s="291"/>
      <c r="U379" s="291"/>
      <c r="V379" s="291"/>
      <c r="W379" s="2187"/>
      <c r="X379" s="2187"/>
      <c r="Y379" s="291"/>
      <c r="Z379" s="2187"/>
      <c r="AA379" s="291"/>
      <c r="AB379" s="291"/>
      <c r="AC379" s="291"/>
      <c r="AD379" s="2187"/>
      <c r="AE379" s="291"/>
      <c r="AF379" s="291"/>
      <c r="AG379" s="155" t="s">
        <v>95</v>
      </c>
      <c r="AH379" s="250" t="s">
        <v>2298</v>
      </c>
      <c r="AI379" s="250" t="s">
        <v>41</v>
      </c>
      <c r="AJ379" s="250" t="s">
        <v>1525</v>
      </c>
      <c r="AK379" s="250"/>
      <c r="AL379" s="250"/>
      <c r="AM379" s="250"/>
      <c r="AN379" s="250"/>
      <c r="AO379" s="250"/>
      <c r="AP379" s="250"/>
      <c r="AQ379" s="250" t="s">
        <v>1679</v>
      </c>
      <c r="AR379" s="250"/>
    </row>
    <row r="380" spans="1:44" ht="25.5">
      <c r="A380" s="152">
        <v>48</v>
      </c>
      <c r="B380" s="183" t="s">
        <v>2301</v>
      </c>
      <c r="C380" s="291">
        <v>0.27</v>
      </c>
      <c r="D380" s="291">
        <v>0.27</v>
      </c>
      <c r="E380" s="286"/>
      <c r="F380" s="286"/>
      <c r="G380" s="286"/>
      <c r="H380" s="286"/>
      <c r="I380" s="286"/>
      <c r="J380" s="286"/>
      <c r="K380" s="286"/>
      <c r="L380" s="286"/>
      <c r="M380" s="286"/>
      <c r="N380" s="286"/>
      <c r="O380" s="286"/>
      <c r="P380" s="286"/>
      <c r="Q380" s="286"/>
      <c r="R380" s="286"/>
      <c r="S380" s="2177"/>
      <c r="T380" s="286"/>
      <c r="U380" s="286"/>
      <c r="V380" s="286"/>
      <c r="W380" s="2189"/>
      <c r="X380" s="2189"/>
      <c r="Y380" s="286"/>
      <c r="Z380" s="2189"/>
      <c r="AA380" s="286"/>
      <c r="AB380" s="286"/>
      <c r="AC380" s="286"/>
      <c r="AD380" s="2189"/>
      <c r="AE380" s="286"/>
      <c r="AF380" s="286"/>
      <c r="AG380" s="250" t="s">
        <v>95</v>
      </c>
      <c r="AH380" s="176"/>
      <c r="AI380" s="176" t="s">
        <v>21</v>
      </c>
      <c r="AJ380" s="176" t="s">
        <v>2302</v>
      </c>
      <c r="AK380" s="176"/>
      <c r="AL380" s="176"/>
      <c r="AM380" s="176"/>
      <c r="AN380" s="176"/>
      <c r="AO380" s="176"/>
      <c r="AP380" s="176"/>
      <c r="AQ380" s="250" t="s">
        <v>1679</v>
      </c>
      <c r="AR380" s="176"/>
    </row>
    <row r="381" spans="1:44" ht="25.5">
      <c r="A381" s="152">
        <v>49</v>
      </c>
      <c r="B381" s="156" t="s">
        <v>2303</v>
      </c>
      <c r="C381" s="290">
        <v>28.14</v>
      </c>
      <c r="D381" s="290">
        <v>28.14</v>
      </c>
      <c r="E381" s="298"/>
      <c r="F381" s="298"/>
      <c r="G381" s="291"/>
      <c r="H381" s="291"/>
      <c r="I381" s="291"/>
      <c r="J381" s="291"/>
      <c r="K381" s="291"/>
      <c r="L381" s="291"/>
      <c r="M381" s="291"/>
      <c r="N381" s="291"/>
      <c r="O381" s="291"/>
      <c r="P381" s="291"/>
      <c r="Q381" s="291"/>
      <c r="R381" s="291"/>
      <c r="S381" s="2175"/>
      <c r="T381" s="291"/>
      <c r="U381" s="291"/>
      <c r="V381" s="291"/>
      <c r="W381" s="2187"/>
      <c r="X381" s="2187"/>
      <c r="Y381" s="291"/>
      <c r="Z381" s="2187"/>
      <c r="AA381" s="291"/>
      <c r="AB381" s="291"/>
      <c r="AC381" s="291"/>
      <c r="AD381" s="2187"/>
      <c r="AE381" s="291"/>
      <c r="AF381" s="291"/>
      <c r="AG381" s="155" t="s">
        <v>72</v>
      </c>
      <c r="AH381" s="250"/>
      <c r="AI381" s="250" t="s">
        <v>20</v>
      </c>
      <c r="AJ381" s="250"/>
      <c r="AK381" s="250"/>
      <c r="AL381" s="250"/>
      <c r="AM381" s="250"/>
      <c r="AN381" s="250"/>
      <c r="AO381" s="250"/>
      <c r="AP381" s="250"/>
      <c r="AQ381" s="250" t="s">
        <v>1679</v>
      </c>
      <c r="AR381" s="250"/>
    </row>
    <row r="382" spans="1:44" ht="38.25">
      <c r="A382" s="152">
        <v>50</v>
      </c>
      <c r="B382" s="156" t="s">
        <v>2304</v>
      </c>
      <c r="C382" s="293">
        <v>1.5</v>
      </c>
      <c r="D382" s="293">
        <v>1.5</v>
      </c>
      <c r="E382" s="289"/>
      <c r="F382" s="289"/>
      <c r="G382" s="290"/>
      <c r="H382" s="291"/>
      <c r="I382" s="291"/>
      <c r="J382" s="291"/>
      <c r="K382" s="291"/>
      <c r="L382" s="291"/>
      <c r="M382" s="291"/>
      <c r="N382" s="291"/>
      <c r="O382" s="291"/>
      <c r="P382" s="291"/>
      <c r="Q382" s="291"/>
      <c r="R382" s="291"/>
      <c r="S382" s="2175"/>
      <c r="T382" s="291"/>
      <c r="U382" s="291"/>
      <c r="V382" s="291"/>
      <c r="W382" s="2187"/>
      <c r="X382" s="2187"/>
      <c r="Y382" s="291"/>
      <c r="Z382" s="2187"/>
      <c r="AA382" s="291"/>
      <c r="AB382" s="291"/>
      <c r="AC382" s="291"/>
      <c r="AD382" s="2187"/>
      <c r="AE382" s="291"/>
      <c r="AF382" s="291"/>
      <c r="AG382" s="167" t="s">
        <v>72</v>
      </c>
      <c r="AH382" s="250"/>
      <c r="AI382" s="250" t="s">
        <v>41</v>
      </c>
      <c r="AJ382" s="167" t="s">
        <v>72</v>
      </c>
      <c r="AK382" s="167"/>
      <c r="AL382" s="250"/>
      <c r="AM382" s="250"/>
      <c r="AN382" s="250"/>
      <c r="AO382" s="250"/>
      <c r="AP382" s="250"/>
      <c r="AQ382" s="250" t="s">
        <v>333</v>
      </c>
      <c r="AR382" s="250"/>
    </row>
    <row r="383" spans="1:44" ht="25.5">
      <c r="A383" s="152">
        <v>51</v>
      </c>
      <c r="B383" s="156" t="s">
        <v>2305</v>
      </c>
      <c r="C383" s="289">
        <v>0.94</v>
      </c>
      <c r="D383" s="289">
        <v>0.94</v>
      </c>
      <c r="E383" s="289"/>
      <c r="F383" s="289"/>
      <c r="G383" s="291"/>
      <c r="H383" s="291"/>
      <c r="I383" s="291"/>
      <c r="J383" s="291"/>
      <c r="K383" s="291"/>
      <c r="L383" s="291"/>
      <c r="M383" s="291"/>
      <c r="N383" s="291"/>
      <c r="O383" s="291"/>
      <c r="P383" s="291"/>
      <c r="Q383" s="291"/>
      <c r="R383" s="291"/>
      <c r="S383" s="2175"/>
      <c r="T383" s="291"/>
      <c r="U383" s="291"/>
      <c r="V383" s="291"/>
      <c r="W383" s="2187"/>
      <c r="X383" s="2187"/>
      <c r="Y383" s="291"/>
      <c r="Z383" s="2187"/>
      <c r="AA383" s="291"/>
      <c r="AB383" s="291"/>
      <c r="AC383" s="291"/>
      <c r="AD383" s="2187"/>
      <c r="AE383" s="291"/>
      <c r="AF383" s="291"/>
      <c r="AG383" s="155" t="s">
        <v>1267</v>
      </c>
      <c r="AH383" s="250"/>
      <c r="AI383" s="250" t="s">
        <v>40</v>
      </c>
      <c r="AJ383" s="250" t="s">
        <v>1604</v>
      </c>
      <c r="AK383" s="250"/>
      <c r="AL383" s="250"/>
      <c r="AM383" s="250"/>
      <c r="AN383" s="250"/>
      <c r="AO383" s="250"/>
      <c r="AP383" s="250"/>
      <c r="AQ383" s="250" t="s">
        <v>333</v>
      </c>
      <c r="AR383" s="250"/>
    </row>
    <row r="384" spans="1:44" ht="25.5">
      <c r="A384" s="152">
        <v>52</v>
      </c>
      <c r="B384" s="165" t="s">
        <v>2306</v>
      </c>
      <c r="C384" s="289">
        <v>157.38999999999999</v>
      </c>
      <c r="D384" s="289">
        <v>157.38999999999999</v>
      </c>
      <c r="E384" s="289"/>
      <c r="F384" s="289"/>
      <c r="G384" s="291"/>
      <c r="H384" s="291"/>
      <c r="I384" s="291"/>
      <c r="J384" s="291"/>
      <c r="K384" s="291"/>
      <c r="L384" s="291"/>
      <c r="M384" s="291"/>
      <c r="N384" s="291"/>
      <c r="O384" s="291"/>
      <c r="P384" s="291"/>
      <c r="Q384" s="291"/>
      <c r="R384" s="291"/>
      <c r="S384" s="2175"/>
      <c r="T384" s="291"/>
      <c r="U384" s="291"/>
      <c r="V384" s="291"/>
      <c r="W384" s="2187"/>
      <c r="X384" s="2187"/>
      <c r="Y384" s="291"/>
      <c r="Z384" s="2187"/>
      <c r="AA384" s="291"/>
      <c r="AB384" s="291"/>
      <c r="AC384" s="291"/>
      <c r="AD384" s="2187"/>
      <c r="AE384" s="291"/>
      <c r="AF384" s="291"/>
      <c r="AG384" s="250" t="s">
        <v>1267</v>
      </c>
      <c r="AH384" s="173"/>
      <c r="AI384" s="250" t="s">
        <v>41</v>
      </c>
      <c r="AJ384" s="250" t="s">
        <v>2027</v>
      </c>
      <c r="AK384" s="250"/>
      <c r="AL384" s="250"/>
      <c r="AM384" s="250"/>
      <c r="AN384" s="250"/>
      <c r="AO384" s="250"/>
      <c r="AP384" s="250"/>
      <c r="AQ384" s="250" t="s">
        <v>1679</v>
      </c>
      <c r="AR384" s="250"/>
    </row>
    <row r="385" spans="1:219" s="16" customFormat="1" ht="25.5">
      <c r="A385" s="152">
        <v>53</v>
      </c>
      <c r="B385" s="183" t="s">
        <v>2307</v>
      </c>
      <c r="C385" s="291">
        <v>0.91</v>
      </c>
      <c r="D385" s="291">
        <v>0.91</v>
      </c>
      <c r="E385" s="286"/>
      <c r="F385" s="286"/>
      <c r="G385" s="286"/>
      <c r="H385" s="286"/>
      <c r="I385" s="286"/>
      <c r="J385" s="286"/>
      <c r="K385" s="286"/>
      <c r="L385" s="286"/>
      <c r="M385" s="286"/>
      <c r="N385" s="286"/>
      <c r="O385" s="286"/>
      <c r="P385" s="286"/>
      <c r="Q385" s="286"/>
      <c r="R385" s="286"/>
      <c r="S385" s="2177"/>
      <c r="T385" s="286"/>
      <c r="U385" s="286"/>
      <c r="V385" s="286"/>
      <c r="W385" s="2189"/>
      <c r="X385" s="2189"/>
      <c r="Y385" s="286"/>
      <c r="Z385" s="2189"/>
      <c r="AA385" s="286"/>
      <c r="AB385" s="286"/>
      <c r="AC385" s="286"/>
      <c r="AD385" s="2189"/>
      <c r="AE385" s="286"/>
      <c r="AF385" s="286"/>
      <c r="AG385" s="250" t="s">
        <v>1267</v>
      </c>
      <c r="AH385" s="176"/>
      <c r="AI385" s="176" t="s">
        <v>21</v>
      </c>
      <c r="AJ385" s="176" t="s">
        <v>1604</v>
      </c>
      <c r="AK385" s="176"/>
      <c r="AL385" s="176"/>
      <c r="AM385" s="176"/>
      <c r="AN385" s="176"/>
      <c r="AO385" s="176"/>
      <c r="AP385" s="176"/>
      <c r="AQ385" s="176" t="s">
        <v>333</v>
      </c>
      <c r="AR385" s="176"/>
    </row>
    <row r="386" spans="1:219">
      <c r="A386" s="152">
        <v>54</v>
      </c>
      <c r="B386" s="156" t="s">
        <v>811</v>
      </c>
      <c r="C386" s="293">
        <v>0.32</v>
      </c>
      <c r="D386" s="293">
        <v>0.32</v>
      </c>
      <c r="E386" s="289"/>
      <c r="F386" s="289"/>
      <c r="G386" s="290"/>
      <c r="H386" s="291"/>
      <c r="I386" s="291"/>
      <c r="J386" s="291"/>
      <c r="K386" s="291"/>
      <c r="L386" s="291"/>
      <c r="M386" s="291"/>
      <c r="N386" s="291"/>
      <c r="O386" s="291"/>
      <c r="P386" s="291"/>
      <c r="Q386" s="291"/>
      <c r="R386" s="291"/>
      <c r="S386" s="2175"/>
      <c r="T386" s="291"/>
      <c r="U386" s="291"/>
      <c r="V386" s="291"/>
      <c r="W386" s="2187"/>
      <c r="X386" s="2187"/>
      <c r="Y386" s="291"/>
      <c r="Z386" s="2187"/>
      <c r="AA386" s="291"/>
      <c r="AB386" s="291"/>
      <c r="AC386" s="291"/>
      <c r="AD386" s="2187"/>
      <c r="AE386" s="291"/>
      <c r="AF386" s="291"/>
      <c r="AG386" s="167" t="s">
        <v>575</v>
      </c>
      <c r="AH386" s="250"/>
      <c r="AI386" s="250" t="s">
        <v>41</v>
      </c>
      <c r="AJ386" s="167" t="s">
        <v>575</v>
      </c>
      <c r="AK386" s="167"/>
      <c r="AL386" s="250"/>
      <c r="AM386" s="250"/>
      <c r="AN386" s="250"/>
      <c r="AO386" s="250"/>
      <c r="AP386" s="250"/>
      <c r="AQ386" s="250" t="s">
        <v>1679</v>
      </c>
      <c r="AR386" s="250"/>
    </row>
    <row r="387" spans="1:219" ht="25.5">
      <c r="A387" s="152">
        <v>55</v>
      </c>
      <c r="B387" s="156" t="s">
        <v>2308</v>
      </c>
      <c r="C387" s="293">
        <v>1.08</v>
      </c>
      <c r="D387" s="293">
        <v>1.08</v>
      </c>
      <c r="E387" s="289"/>
      <c r="F387" s="289"/>
      <c r="G387" s="290"/>
      <c r="H387" s="291"/>
      <c r="I387" s="291"/>
      <c r="J387" s="291"/>
      <c r="K387" s="291"/>
      <c r="L387" s="291"/>
      <c r="M387" s="291"/>
      <c r="N387" s="291"/>
      <c r="O387" s="291"/>
      <c r="P387" s="291"/>
      <c r="Q387" s="291"/>
      <c r="R387" s="291"/>
      <c r="S387" s="2175"/>
      <c r="T387" s="291"/>
      <c r="U387" s="291"/>
      <c r="V387" s="291"/>
      <c r="W387" s="2187"/>
      <c r="X387" s="2187"/>
      <c r="Y387" s="291"/>
      <c r="Z387" s="2187"/>
      <c r="AA387" s="291"/>
      <c r="AB387" s="291"/>
      <c r="AC387" s="291"/>
      <c r="AD387" s="2187"/>
      <c r="AE387" s="291"/>
      <c r="AF387" s="291"/>
      <c r="AG387" s="167" t="s">
        <v>575</v>
      </c>
      <c r="AH387" s="250"/>
      <c r="AI387" s="250" t="s">
        <v>41</v>
      </c>
      <c r="AJ387" s="167" t="s">
        <v>575</v>
      </c>
      <c r="AK387" s="167"/>
      <c r="AL387" s="250"/>
      <c r="AM387" s="250"/>
      <c r="AN387" s="250"/>
      <c r="AO387" s="250"/>
      <c r="AP387" s="250"/>
      <c r="AQ387" s="250" t="s">
        <v>333</v>
      </c>
      <c r="AR387" s="250"/>
    </row>
    <row r="388" spans="1:219" ht="25.5">
      <c r="A388" s="152">
        <v>56</v>
      </c>
      <c r="B388" s="158" t="s">
        <v>2309</v>
      </c>
      <c r="C388" s="293">
        <v>1.01</v>
      </c>
      <c r="D388" s="293">
        <v>1.01</v>
      </c>
      <c r="E388" s="289"/>
      <c r="F388" s="289"/>
      <c r="G388" s="290"/>
      <c r="H388" s="291"/>
      <c r="I388" s="291"/>
      <c r="J388" s="291"/>
      <c r="K388" s="291"/>
      <c r="L388" s="291"/>
      <c r="M388" s="291"/>
      <c r="N388" s="291"/>
      <c r="O388" s="291"/>
      <c r="P388" s="291"/>
      <c r="Q388" s="291"/>
      <c r="R388" s="291"/>
      <c r="S388" s="2175"/>
      <c r="T388" s="291"/>
      <c r="U388" s="291"/>
      <c r="V388" s="291"/>
      <c r="W388" s="2187"/>
      <c r="X388" s="2187"/>
      <c r="Y388" s="291"/>
      <c r="Z388" s="2187"/>
      <c r="AA388" s="291"/>
      <c r="AB388" s="291"/>
      <c r="AC388" s="291"/>
      <c r="AD388" s="2187"/>
      <c r="AE388" s="291"/>
      <c r="AF388" s="291"/>
      <c r="AG388" s="167" t="s">
        <v>575</v>
      </c>
      <c r="AH388" s="250"/>
      <c r="AI388" s="250" t="s">
        <v>41</v>
      </c>
      <c r="AJ388" s="167" t="s">
        <v>575</v>
      </c>
      <c r="AK388" s="167"/>
      <c r="AL388" s="250"/>
      <c r="AM388" s="250"/>
      <c r="AN388" s="250"/>
      <c r="AO388" s="250"/>
      <c r="AP388" s="250"/>
      <c r="AQ388" s="250" t="s">
        <v>1679</v>
      </c>
      <c r="AR388" s="250"/>
    </row>
    <row r="389" spans="1:219" ht="25.5">
      <c r="A389" s="152">
        <v>57</v>
      </c>
      <c r="B389" s="166" t="s">
        <v>2310</v>
      </c>
      <c r="C389" s="290">
        <v>0.57999999999999996</v>
      </c>
      <c r="D389" s="290">
        <v>0.57999999999999996</v>
      </c>
      <c r="E389" s="289"/>
      <c r="F389" s="289"/>
      <c r="G389" s="291"/>
      <c r="H389" s="291"/>
      <c r="I389" s="291"/>
      <c r="J389" s="291"/>
      <c r="K389" s="291"/>
      <c r="L389" s="291"/>
      <c r="M389" s="291"/>
      <c r="N389" s="291"/>
      <c r="O389" s="291"/>
      <c r="P389" s="291"/>
      <c r="Q389" s="291"/>
      <c r="R389" s="291"/>
      <c r="S389" s="2175"/>
      <c r="T389" s="291"/>
      <c r="U389" s="291"/>
      <c r="V389" s="291"/>
      <c r="W389" s="2187"/>
      <c r="X389" s="2187"/>
      <c r="Y389" s="291"/>
      <c r="Z389" s="2187"/>
      <c r="AA389" s="291"/>
      <c r="AB389" s="291"/>
      <c r="AC389" s="291"/>
      <c r="AD389" s="2187"/>
      <c r="AE389" s="291"/>
      <c r="AF389" s="291"/>
      <c r="AG389" s="155" t="s">
        <v>1268</v>
      </c>
      <c r="AH389" s="250"/>
      <c r="AI389" s="250" t="s">
        <v>40</v>
      </c>
      <c r="AJ389" s="250" t="s">
        <v>2311</v>
      </c>
      <c r="AK389" s="250"/>
      <c r="AL389" s="250"/>
      <c r="AM389" s="250"/>
      <c r="AN389" s="250"/>
      <c r="AO389" s="250"/>
      <c r="AP389" s="250"/>
      <c r="AQ389" s="250" t="s">
        <v>333</v>
      </c>
      <c r="AR389" s="250"/>
    </row>
    <row r="390" spans="1:219" ht="25.5">
      <c r="A390" s="152">
        <v>58</v>
      </c>
      <c r="B390" s="171" t="s">
        <v>2312</v>
      </c>
      <c r="C390" s="291">
        <v>0.18</v>
      </c>
      <c r="D390" s="291">
        <v>0.18</v>
      </c>
      <c r="E390" s="291"/>
      <c r="F390" s="291"/>
      <c r="G390" s="291"/>
      <c r="H390" s="291"/>
      <c r="I390" s="291"/>
      <c r="J390" s="291"/>
      <c r="K390" s="291"/>
      <c r="L390" s="291"/>
      <c r="M390" s="291"/>
      <c r="N390" s="291"/>
      <c r="O390" s="291"/>
      <c r="P390" s="291"/>
      <c r="Q390" s="291"/>
      <c r="R390" s="291"/>
      <c r="S390" s="2175"/>
      <c r="T390" s="291"/>
      <c r="U390" s="291"/>
      <c r="V390" s="291"/>
      <c r="W390" s="2187"/>
      <c r="X390" s="2187"/>
      <c r="Y390" s="291"/>
      <c r="Z390" s="2187"/>
      <c r="AA390" s="291"/>
      <c r="AB390" s="291"/>
      <c r="AC390" s="291"/>
      <c r="AD390" s="2187"/>
      <c r="AE390" s="291"/>
      <c r="AF390" s="291"/>
      <c r="AG390" s="250" t="s">
        <v>1268</v>
      </c>
      <c r="AH390" s="250" t="s">
        <v>2313</v>
      </c>
      <c r="AI390" s="250" t="s">
        <v>45</v>
      </c>
      <c r="AJ390" s="250" t="s">
        <v>2314</v>
      </c>
      <c r="AK390" s="250"/>
      <c r="AL390" s="250"/>
      <c r="AM390" s="250"/>
      <c r="AN390" s="250"/>
      <c r="AO390" s="250"/>
      <c r="AP390" s="250"/>
      <c r="AQ390" s="250" t="s">
        <v>1679</v>
      </c>
      <c r="AR390" s="250"/>
      <c r="AS390" s="151"/>
      <c r="AT390" s="151"/>
      <c r="AU390" s="151"/>
      <c r="AV390" s="151"/>
      <c r="AW390" s="151"/>
      <c r="AX390" s="151"/>
      <c r="AY390" s="151"/>
      <c r="AZ390" s="151"/>
      <c r="BA390" s="151"/>
      <c r="BB390" s="151"/>
      <c r="BC390" s="151"/>
      <c r="BD390" s="151"/>
      <c r="BE390" s="151"/>
      <c r="BF390" s="151"/>
      <c r="BG390" s="151"/>
      <c r="BH390" s="151"/>
      <c r="BI390" s="151"/>
      <c r="BJ390" s="151"/>
      <c r="BK390" s="151"/>
      <c r="BL390" s="151"/>
      <c r="BM390" s="151"/>
      <c r="BN390" s="151"/>
      <c r="BO390" s="151"/>
      <c r="BP390" s="151"/>
      <c r="BQ390" s="151"/>
      <c r="BR390" s="151"/>
      <c r="BS390" s="151"/>
      <c r="BT390" s="151"/>
      <c r="BU390" s="151"/>
      <c r="BV390" s="151"/>
      <c r="BW390" s="151"/>
      <c r="BX390" s="151"/>
      <c r="BY390" s="151"/>
      <c r="BZ390" s="151"/>
      <c r="CA390" s="151"/>
      <c r="CB390" s="151"/>
      <c r="CC390" s="151"/>
      <c r="CD390" s="151"/>
      <c r="CE390" s="151"/>
      <c r="CF390" s="151"/>
      <c r="CG390" s="151"/>
      <c r="CH390" s="151"/>
      <c r="CI390" s="151"/>
      <c r="CJ390" s="151"/>
      <c r="CK390" s="151"/>
      <c r="CL390" s="151"/>
      <c r="CM390" s="151"/>
      <c r="CN390" s="151"/>
      <c r="CO390" s="151"/>
      <c r="CP390" s="151"/>
      <c r="CQ390" s="151"/>
      <c r="CR390" s="151"/>
      <c r="CS390" s="151"/>
      <c r="CT390" s="151"/>
      <c r="CU390" s="151"/>
      <c r="CV390" s="151"/>
      <c r="CW390" s="151"/>
      <c r="CX390" s="151"/>
      <c r="CY390" s="151"/>
      <c r="CZ390" s="151"/>
      <c r="DA390" s="151"/>
      <c r="DB390" s="151"/>
      <c r="DC390" s="151"/>
      <c r="DD390" s="151"/>
      <c r="DE390" s="151"/>
      <c r="DF390" s="151"/>
      <c r="DG390" s="151"/>
      <c r="DH390" s="151"/>
      <c r="DI390" s="151"/>
      <c r="DJ390" s="151"/>
      <c r="DK390" s="151"/>
      <c r="DL390" s="151"/>
      <c r="DM390" s="151"/>
      <c r="DN390" s="151"/>
      <c r="DO390" s="151"/>
      <c r="DP390" s="151"/>
      <c r="DQ390" s="151"/>
      <c r="DR390" s="151"/>
      <c r="DS390" s="151"/>
      <c r="DT390" s="151"/>
      <c r="DU390" s="151"/>
      <c r="DV390" s="151"/>
      <c r="DW390" s="151"/>
      <c r="DX390" s="151"/>
      <c r="DY390" s="151"/>
      <c r="DZ390" s="151"/>
      <c r="EA390" s="151"/>
      <c r="EB390" s="151"/>
      <c r="EC390" s="151"/>
      <c r="ED390" s="151"/>
      <c r="EE390" s="151"/>
      <c r="EF390" s="151"/>
      <c r="EG390" s="151"/>
      <c r="EH390" s="151"/>
      <c r="EI390" s="151"/>
      <c r="EJ390" s="151"/>
      <c r="EK390" s="151"/>
      <c r="EL390" s="151"/>
      <c r="EM390" s="151"/>
      <c r="EN390" s="151"/>
      <c r="EO390" s="151"/>
      <c r="EP390" s="151"/>
      <c r="EQ390" s="151"/>
      <c r="ER390" s="151"/>
      <c r="ES390" s="151"/>
      <c r="ET390" s="151"/>
      <c r="EU390" s="151"/>
      <c r="EV390" s="151"/>
      <c r="EW390" s="151"/>
      <c r="EX390" s="151"/>
      <c r="EY390" s="151"/>
      <c r="EZ390" s="151"/>
      <c r="FA390" s="151"/>
      <c r="FB390" s="151"/>
      <c r="FC390" s="151"/>
      <c r="FD390" s="151"/>
      <c r="FE390" s="151"/>
      <c r="FF390" s="151"/>
      <c r="FG390" s="151"/>
      <c r="FH390" s="151"/>
      <c r="FI390" s="151"/>
      <c r="FJ390" s="151"/>
      <c r="FK390" s="151"/>
      <c r="FL390" s="151"/>
      <c r="FM390" s="151"/>
      <c r="FN390" s="151"/>
      <c r="FO390" s="151"/>
      <c r="FP390" s="151"/>
      <c r="FQ390" s="151"/>
      <c r="FR390" s="151"/>
      <c r="FS390" s="151"/>
      <c r="FT390" s="151"/>
      <c r="FU390" s="151"/>
      <c r="FV390" s="151"/>
      <c r="FW390" s="151"/>
      <c r="FX390" s="151"/>
      <c r="FY390" s="151"/>
      <c r="FZ390" s="151"/>
      <c r="GA390" s="151"/>
      <c r="GB390" s="151"/>
      <c r="GC390" s="151"/>
      <c r="GD390" s="151"/>
      <c r="GE390" s="151"/>
      <c r="GF390" s="151"/>
      <c r="GG390" s="151"/>
      <c r="GH390" s="151"/>
      <c r="GI390" s="151"/>
      <c r="GJ390" s="151"/>
      <c r="GK390" s="151"/>
      <c r="GL390" s="151"/>
      <c r="GM390" s="151"/>
      <c r="GN390" s="151"/>
      <c r="GO390" s="151"/>
      <c r="GP390" s="151"/>
      <c r="GQ390" s="151"/>
      <c r="GR390" s="151"/>
      <c r="GS390" s="151"/>
      <c r="GT390" s="151"/>
      <c r="GU390" s="151"/>
      <c r="GV390" s="151"/>
      <c r="GW390" s="151"/>
      <c r="GX390" s="151"/>
      <c r="GY390" s="151"/>
      <c r="GZ390" s="151"/>
      <c r="HA390" s="151"/>
      <c r="HB390" s="151"/>
      <c r="HC390" s="151"/>
      <c r="HD390" s="151"/>
      <c r="HE390" s="151"/>
      <c r="HF390" s="151"/>
      <c r="HG390" s="151"/>
      <c r="HH390" s="151"/>
      <c r="HI390" s="151"/>
      <c r="HJ390" s="151"/>
      <c r="HK390" s="151"/>
    </row>
    <row r="391" spans="1:219" ht="38.25">
      <c r="A391" s="152">
        <v>59</v>
      </c>
      <c r="B391" s="156" t="s">
        <v>2315</v>
      </c>
      <c r="C391" s="290">
        <v>3.96</v>
      </c>
      <c r="D391" s="290">
        <v>3.96</v>
      </c>
      <c r="E391" s="289"/>
      <c r="F391" s="289"/>
      <c r="G391" s="291"/>
      <c r="H391" s="291"/>
      <c r="I391" s="291"/>
      <c r="J391" s="291"/>
      <c r="K391" s="291"/>
      <c r="L391" s="291"/>
      <c r="M391" s="291"/>
      <c r="N391" s="291"/>
      <c r="O391" s="291"/>
      <c r="P391" s="291"/>
      <c r="Q391" s="291"/>
      <c r="R391" s="291"/>
      <c r="S391" s="2175"/>
      <c r="T391" s="291"/>
      <c r="U391" s="291"/>
      <c r="V391" s="291"/>
      <c r="W391" s="2187"/>
      <c r="X391" s="2187"/>
      <c r="Y391" s="291"/>
      <c r="Z391" s="2187"/>
      <c r="AA391" s="291"/>
      <c r="AB391" s="291"/>
      <c r="AC391" s="291"/>
      <c r="AD391" s="2187"/>
      <c r="AE391" s="291"/>
      <c r="AF391" s="291"/>
      <c r="AG391" s="155" t="s">
        <v>97</v>
      </c>
      <c r="AH391" s="250" t="s">
        <v>2316</v>
      </c>
      <c r="AI391" s="250" t="s">
        <v>40</v>
      </c>
      <c r="AJ391" s="250" t="s">
        <v>1537</v>
      </c>
      <c r="AK391" s="250"/>
      <c r="AL391" s="250"/>
      <c r="AM391" s="250"/>
      <c r="AN391" s="250"/>
      <c r="AO391" s="250"/>
      <c r="AP391" s="250"/>
      <c r="AQ391" s="250" t="s">
        <v>333</v>
      </c>
      <c r="AR391" s="250"/>
      <c r="AS391" s="151"/>
      <c r="AT391" s="151"/>
      <c r="AU391" s="151"/>
      <c r="AV391" s="151"/>
      <c r="AW391" s="151"/>
      <c r="AX391" s="151"/>
      <c r="AY391" s="151"/>
      <c r="AZ391" s="151"/>
      <c r="BA391" s="151"/>
      <c r="BB391" s="151"/>
      <c r="BC391" s="151"/>
      <c r="BD391" s="151"/>
      <c r="BE391" s="151"/>
      <c r="BF391" s="151"/>
      <c r="BG391" s="151"/>
      <c r="BH391" s="151"/>
      <c r="BI391" s="151"/>
      <c r="BJ391" s="151"/>
      <c r="BK391" s="151"/>
      <c r="BL391" s="151"/>
      <c r="BM391" s="151"/>
      <c r="BN391" s="151"/>
      <c r="BO391" s="151"/>
      <c r="BP391" s="151"/>
      <c r="BQ391" s="151"/>
      <c r="BR391" s="151"/>
      <c r="BS391" s="151"/>
      <c r="BT391" s="151"/>
      <c r="BU391" s="151"/>
      <c r="BV391" s="151"/>
      <c r="BW391" s="151"/>
      <c r="BX391" s="151"/>
      <c r="BY391" s="151"/>
      <c r="BZ391" s="151"/>
      <c r="CA391" s="151"/>
      <c r="CB391" s="151"/>
      <c r="CC391" s="151"/>
      <c r="CD391" s="151"/>
      <c r="CE391" s="151"/>
      <c r="CF391" s="151"/>
      <c r="CG391" s="151"/>
      <c r="CH391" s="151"/>
      <c r="CI391" s="151"/>
      <c r="CJ391" s="151"/>
      <c r="CK391" s="151"/>
      <c r="CL391" s="151"/>
      <c r="CM391" s="151"/>
      <c r="CN391" s="151"/>
      <c r="CO391" s="151"/>
      <c r="CP391" s="151"/>
      <c r="CQ391" s="151"/>
      <c r="CR391" s="151"/>
      <c r="CS391" s="151"/>
      <c r="CT391" s="151"/>
      <c r="CU391" s="151"/>
      <c r="CV391" s="151"/>
      <c r="CW391" s="151"/>
      <c r="CX391" s="151"/>
      <c r="CY391" s="151"/>
      <c r="CZ391" s="151"/>
      <c r="DA391" s="151"/>
      <c r="DB391" s="151"/>
      <c r="DC391" s="151"/>
      <c r="DD391" s="151"/>
      <c r="DE391" s="151"/>
      <c r="DF391" s="151"/>
      <c r="DG391" s="151"/>
      <c r="DH391" s="151"/>
      <c r="DI391" s="151"/>
      <c r="DJ391" s="151"/>
      <c r="DK391" s="151"/>
      <c r="DL391" s="151"/>
      <c r="DM391" s="151"/>
      <c r="DN391" s="151"/>
      <c r="DO391" s="151"/>
      <c r="DP391" s="151"/>
      <c r="DQ391" s="151"/>
      <c r="DR391" s="151"/>
      <c r="DS391" s="151"/>
      <c r="DT391" s="151"/>
      <c r="DU391" s="151"/>
      <c r="DV391" s="151"/>
      <c r="DW391" s="151"/>
      <c r="DX391" s="151"/>
      <c r="DY391" s="151"/>
      <c r="DZ391" s="151"/>
      <c r="EA391" s="151"/>
      <c r="EB391" s="151"/>
      <c r="EC391" s="151"/>
      <c r="ED391" s="151"/>
      <c r="EE391" s="151"/>
      <c r="EF391" s="151"/>
      <c r="EG391" s="151"/>
      <c r="EH391" s="151"/>
      <c r="EI391" s="151"/>
      <c r="EJ391" s="151"/>
      <c r="EK391" s="151"/>
      <c r="EL391" s="151"/>
      <c r="EM391" s="151"/>
      <c r="EN391" s="151"/>
      <c r="EO391" s="151"/>
      <c r="EP391" s="151"/>
      <c r="EQ391" s="151"/>
      <c r="ER391" s="151"/>
      <c r="ES391" s="151"/>
      <c r="ET391" s="151"/>
      <c r="EU391" s="151"/>
      <c r="EV391" s="151"/>
      <c r="EW391" s="151"/>
      <c r="EX391" s="151"/>
      <c r="EY391" s="151"/>
      <c r="EZ391" s="151"/>
      <c r="FA391" s="151"/>
      <c r="FB391" s="151"/>
      <c r="FC391" s="151"/>
      <c r="FD391" s="151"/>
      <c r="FE391" s="151"/>
      <c r="FF391" s="151"/>
      <c r="FG391" s="151"/>
      <c r="FH391" s="151"/>
      <c r="FI391" s="151"/>
      <c r="FJ391" s="151"/>
      <c r="FK391" s="151"/>
      <c r="FL391" s="151"/>
      <c r="FM391" s="151"/>
      <c r="FN391" s="151"/>
      <c r="FO391" s="151"/>
      <c r="FP391" s="151"/>
      <c r="FQ391" s="151"/>
      <c r="FR391" s="151"/>
      <c r="FS391" s="151"/>
      <c r="FT391" s="151"/>
      <c r="FU391" s="151"/>
      <c r="FV391" s="151"/>
      <c r="FW391" s="151"/>
      <c r="FX391" s="151"/>
      <c r="FY391" s="151"/>
      <c r="FZ391" s="151"/>
      <c r="GA391" s="151"/>
      <c r="GB391" s="151"/>
      <c r="GC391" s="151"/>
      <c r="GD391" s="151"/>
      <c r="GE391" s="151"/>
      <c r="GF391" s="151"/>
      <c r="GG391" s="151"/>
      <c r="GH391" s="151"/>
      <c r="GI391" s="151"/>
      <c r="GJ391" s="151"/>
      <c r="GK391" s="151"/>
      <c r="GL391" s="151"/>
      <c r="GM391" s="151"/>
      <c r="GN391" s="151"/>
      <c r="GO391" s="151"/>
      <c r="GP391" s="151"/>
      <c r="GQ391" s="151"/>
      <c r="GR391" s="151"/>
      <c r="GS391" s="151"/>
      <c r="GT391" s="151"/>
      <c r="GU391" s="151"/>
      <c r="GV391" s="151"/>
      <c r="GW391" s="151"/>
      <c r="GX391" s="151"/>
      <c r="GY391" s="151"/>
      <c r="GZ391" s="151"/>
      <c r="HA391" s="151"/>
      <c r="HB391" s="151"/>
      <c r="HC391" s="151"/>
      <c r="HD391" s="151"/>
      <c r="HE391" s="151"/>
      <c r="HF391" s="151"/>
      <c r="HG391" s="151"/>
      <c r="HH391" s="151"/>
      <c r="HI391" s="151"/>
      <c r="HJ391" s="151"/>
      <c r="HK391" s="151"/>
    </row>
    <row r="392" spans="1:219" ht="51">
      <c r="A392" s="152">
        <v>60</v>
      </c>
      <c r="B392" s="165" t="s">
        <v>2317</v>
      </c>
      <c r="C392" s="290">
        <v>5.7</v>
      </c>
      <c r="D392" s="290">
        <v>5.7</v>
      </c>
      <c r="E392" s="289"/>
      <c r="F392" s="289"/>
      <c r="G392" s="291"/>
      <c r="H392" s="291"/>
      <c r="I392" s="291"/>
      <c r="J392" s="291"/>
      <c r="K392" s="291"/>
      <c r="L392" s="291"/>
      <c r="M392" s="291"/>
      <c r="N392" s="291"/>
      <c r="O392" s="291"/>
      <c r="P392" s="291"/>
      <c r="Q392" s="291"/>
      <c r="R392" s="291"/>
      <c r="S392" s="2175"/>
      <c r="T392" s="291"/>
      <c r="U392" s="291"/>
      <c r="V392" s="291"/>
      <c r="W392" s="2187"/>
      <c r="X392" s="2187"/>
      <c r="Y392" s="291"/>
      <c r="Z392" s="2187"/>
      <c r="AA392" s="291"/>
      <c r="AB392" s="291"/>
      <c r="AC392" s="291"/>
      <c r="AD392" s="2187"/>
      <c r="AE392" s="291"/>
      <c r="AF392" s="291"/>
      <c r="AG392" s="155" t="s">
        <v>97</v>
      </c>
      <c r="AH392" s="250" t="s">
        <v>2318</v>
      </c>
      <c r="AI392" s="250" t="s">
        <v>40</v>
      </c>
      <c r="AJ392" s="250" t="s">
        <v>1537</v>
      </c>
      <c r="AK392" s="250"/>
      <c r="AL392" s="250"/>
      <c r="AM392" s="250"/>
      <c r="AN392" s="250"/>
      <c r="AO392" s="250"/>
      <c r="AP392" s="250"/>
      <c r="AQ392" s="250" t="s">
        <v>1679</v>
      </c>
      <c r="AR392" s="250"/>
      <c r="AS392" s="151"/>
      <c r="AT392" s="151"/>
      <c r="AU392" s="151"/>
      <c r="AV392" s="151"/>
      <c r="AW392" s="151"/>
      <c r="AX392" s="151"/>
      <c r="AY392" s="151"/>
      <c r="AZ392" s="151"/>
      <c r="BA392" s="151"/>
      <c r="BB392" s="151"/>
      <c r="BC392" s="151"/>
      <c r="BD392" s="151"/>
      <c r="BE392" s="151"/>
      <c r="BF392" s="151"/>
      <c r="BG392" s="151"/>
      <c r="BH392" s="151"/>
      <c r="BI392" s="151"/>
      <c r="BJ392" s="151"/>
      <c r="BK392" s="151"/>
      <c r="BL392" s="151"/>
      <c r="BM392" s="151"/>
      <c r="BN392" s="151"/>
      <c r="BO392" s="151"/>
      <c r="BP392" s="151"/>
      <c r="BQ392" s="151"/>
      <c r="BR392" s="151"/>
      <c r="BS392" s="151"/>
      <c r="BT392" s="151"/>
      <c r="BU392" s="151"/>
      <c r="BV392" s="151"/>
      <c r="BW392" s="151"/>
      <c r="BX392" s="151"/>
      <c r="BY392" s="151"/>
      <c r="BZ392" s="151"/>
      <c r="CA392" s="151"/>
      <c r="CB392" s="151"/>
      <c r="CC392" s="151"/>
      <c r="CD392" s="151"/>
      <c r="CE392" s="151"/>
      <c r="CF392" s="151"/>
      <c r="CG392" s="151"/>
      <c r="CH392" s="151"/>
      <c r="CI392" s="151"/>
      <c r="CJ392" s="151"/>
      <c r="CK392" s="151"/>
      <c r="CL392" s="151"/>
      <c r="CM392" s="151"/>
      <c r="CN392" s="151"/>
      <c r="CO392" s="151"/>
      <c r="CP392" s="151"/>
      <c r="CQ392" s="151"/>
      <c r="CR392" s="151"/>
      <c r="CS392" s="151"/>
      <c r="CT392" s="151"/>
      <c r="CU392" s="151"/>
      <c r="CV392" s="151"/>
      <c r="CW392" s="151"/>
      <c r="CX392" s="151"/>
      <c r="CY392" s="151"/>
      <c r="CZ392" s="151"/>
      <c r="DA392" s="151"/>
      <c r="DB392" s="151"/>
      <c r="DC392" s="151"/>
      <c r="DD392" s="151"/>
      <c r="DE392" s="151"/>
      <c r="DF392" s="151"/>
      <c r="DG392" s="151"/>
      <c r="DH392" s="151"/>
      <c r="DI392" s="151"/>
      <c r="DJ392" s="151"/>
      <c r="DK392" s="151"/>
      <c r="DL392" s="151"/>
      <c r="DM392" s="151"/>
      <c r="DN392" s="151"/>
      <c r="DO392" s="151"/>
      <c r="DP392" s="151"/>
      <c r="DQ392" s="151"/>
      <c r="DR392" s="151"/>
      <c r="DS392" s="151"/>
      <c r="DT392" s="151"/>
      <c r="DU392" s="151"/>
      <c r="DV392" s="151"/>
      <c r="DW392" s="151"/>
      <c r="DX392" s="151"/>
      <c r="DY392" s="151"/>
      <c r="DZ392" s="151"/>
      <c r="EA392" s="151"/>
      <c r="EB392" s="151"/>
      <c r="EC392" s="151"/>
      <c r="ED392" s="151"/>
      <c r="EE392" s="151"/>
      <c r="EF392" s="151"/>
      <c r="EG392" s="151"/>
      <c r="EH392" s="151"/>
      <c r="EI392" s="151"/>
      <c r="EJ392" s="151"/>
      <c r="EK392" s="151"/>
      <c r="EL392" s="151"/>
      <c r="EM392" s="151"/>
      <c r="EN392" s="151"/>
      <c r="EO392" s="151"/>
      <c r="EP392" s="151"/>
      <c r="EQ392" s="151"/>
      <c r="ER392" s="151"/>
      <c r="ES392" s="151"/>
      <c r="ET392" s="151"/>
      <c r="EU392" s="151"/>
      <c r="EV392" s="151"/>
      <c r="EW392" s="151"/>
      <c r="EX392" s="151"/>
      <c r="EY392" s="151"/>
      <c r="EZ392" s="151"/>
      <c r="FA392" s="151"/>
      <c r="FB392" s="151"/>
      <c r="FC392" s="151"/>
      <c r="FD392" s="151"/>
      <c r="FE392" s="151"/>
      <c r="FF392" s="151"/>
      <c r="FG392" s="151"/>
      <c r="FH392" s="151"/>
      <c r="FI392" s="151"/>
      <c r="FJ392" s="151"/>
      <c r="FK392" s="151"/>
      <c r="FL392" s="151"/>
      <c r="FM392" s="151"/>
      <c r="FN392" s="151"/>
      <c r="FO392" s="151"/>
      <c r="FP392" s="151"/>
      <c r="FQ392" s="151"/>
      <c r="FR392" s="151"/>
      <c r="FS392" s="151"/>
      <c r="FT392" s="151"/>
      <c r="FU392" s="151"/>
      <c r="FV392" s="151"/>
      <c r="FW392" s="151"/>
      <c r="FX392" s="151"/>
      <c r="FY392" s="151"/>
      <c r="FZ392" s="151"/>
      <c r="GA392" s="151"/>
      <c r="GB392" s="151"/>
      <c r="GC392" s="151"/>
      <c r="GD392" s="151"/>
      <c r="GE392" s="151"/>
      <c r="GF392" s="151"/>
      <c r="GG392" s="151"/>
      <c r="GH392" s="151"/>
      <c r="GI392" s="151"/>
      <c r="GJ392" s="151"/>
      <c r="GK392" s="151"/>
      <c r="GL392" s="151"/>
      <c r="GM392" s="151"/>
      <c r="GN392" s="151"/>
      <c r="GO392" s="151"/>
      <c r="GP392" s="151"/>
      <c r="GQ392" s="151"/>
      <c r="GR392" s="151"/>
      <c r="GS392" s="151"/>
      <c r="GT392" s="151"/>
      <c r="GU392" s="151"/>
      <c r="GV392" s="151"/>
      <c r="GW392" s="151"/>
      <c r="GX392" s="151"/>
      <c r="GY392" s="151"/>
      <c r="GZ392" s="151"/>
      <c r="HA392" s="151"/>
      <c r="HB392" s="151"/>
      <c r="HC392" s="151"/>
      <c r="HD392" s="151"/>
      <c r="HE392" s="151"/>
      <c r="HF392" s="151"/>
      <c r="HG392" s="151"/>
      <c r="HH392" s="151"/>
      <c r="HI392" s="151"/>
      <c r="HJ392" s="151"/>
      <c r="HK392" s="151"/>
    </row>
    <row r="393" spans="1:219" ht="25.5">
      <c r="A393" s="152">
        <v>61</v>
      </c>
      <c r="B393" s="156" t="s">
        <v>2319</v>
      </c>
      <c r="C393" s="290">
        <v>0.2</v>
      </c>
      <c r="D393" s="290">
        <v>0.2</v>
      </c>
      <c r="E393" s="289"/>
      <c r="F393" s="289"/>
      <c r="G393" s="291"/>
      <c r="H393" s="291"/>
      <c r="I393" s="291"/>
      <c r="J393" s="291"/>
      <c r="K393" s="291"/>
      <c r="L393" s="291"/>
      <c r="M393" s="291"/>
      <c r="N393" s="291"/>
      <c r="O393" s="291"/>
      <c r="P393" s="291"/>
      <c r="Q393" s="291"/>
      <c r="R393" s="291"/>
      <c r="S393" s="2175"/>
      <c r="T393" s="291"/>
      <c r="U393" s="291"/>
      <c r="V393" s="291"/>
      <c r="W393" s="2187"/>
      <c r="X393" s="2187"/>
      <c r="Y393" s="291"/>
      <c r="Z393" s="2187"/>
      <c r="AA393" s="291"/>
      <c r="AB393" s="291"/>
      <c r="AC393" s="291"/>
      <c r="AD393" s="2187"/>
      <c r="AE393" s="291"/>
      <c r="AF393" s="291"/>
      <c r="AG393" s="155" t="s">
        <v>97</v>
      </c>
      <c r="AH393" s="250"/>
      <c r="AI393" s="250" t="s">
        <v>48</v>
      </c>
      <c r="AJ393" s="250" t="s">
        <v>1708</v>
      </c>
      <c r="AK393" s="250"/>
      <c r="AL393" s="250"/>
      <c r="AM393" s="250"/>
      <c r="AN393" s="250"/>
      <c r="AO393" s="250"/>
      <c r="AP393" s="250"/>
      <c r="AQ393" s="250" t="s">
        <v>333</v>
      </c>
      <c r="AR393" s="250"/>
      <c r="AS393" s="151"/>
      <c r="AT393" s="151"/>
      <c r="AU393" s="151"/>
      <c r="AV393" s="151"/>
      <c r="AW393" s="151"/>
      <c r="AX393" s="151"/>
      <c r="AY393" s="151"/>
      <c r="AZ393" s="151"/>
      <c r="BA393" s="151"/>
      <c r="BB393" s="151"/>
      <c r="BC393" s="151"/>
      <c r="BD393" s="151"/>
      <c r="BE393" s="151"/>
      <c r="BF393" s="151"/>
      <c r="BG393" s="151"/>
      <c r="BH393" s="151"/>
      <c r="BI393" s="151"/>
      <c r="BJ393" s="151"/>
      <c r="BK393" s="151"/>
      <c r="BL393" s="151"/>
      <c r="BM393" s="151"/>
      <c r="BN393" s="151"/>
      <c r="BO393" s="151"/>
      <c r="BP393" s="151"/>
      <c r="BQ393" s="151"/>
      <c r="BR393" s="151"/>
      <c r="BS393" s="151"/>
      <c r="BT393" s="151"/>
      <c r="BU393" s="151"/>
      <c r="BV393" s="151"/>
      <c r="BW393" s="151"/>
      <c r="BX393" s="151"/>
      <c r="BY393" s="151"/>
      <c r="BZ393" s="151"/>
      <c r="CA393" s="151"/>
      <c r="CB393" s="151"/>
      <c r="CC393" s="151"/>
      <c r="CD393" s="151"/>
      <c r="CE393" s="151"/>
      <c r="CF393" s="151"/>
      <c r="CG393" s="151"/>
      <c r="CH393" s="151"/>
      <c r="CI393" s="151"/>
      <c r="CJ393" s="151"/>
      <c r="CK393" s="151"/>
      <c r="CL393" s="151"/>
      <c r="CM393" s="151"/>
      <c r="CN393" s="151"/>
      <c r="CO393" s="151"/>
      <c r="CP393" s="151"/>
      <c r="CQ393" s="151"/>
      <c r="CR393" s="151"/>
      <c r="CS393" s="151"/>
      <c r="CT393" s="151"/>
      <c r="CU393" s="151"/>
      <c r="CV393" s="151"/>
      <c r="CW393" s="151"/>
      <c r="CX393" s="151"/>
      <c r="CY393" s="151"/>
      <c r="CZ393" s="151"/>
      <c r="DA393" s="151"/>
      <c r="DB393" s="151"/>
      <c r="DC393" s="151"/>
      <c r="DD393" s="151"/>
      <c r="DE393" s="151"/>
      <c r="DF393" s="151"/>
      <c r="DG393" s="151"/>
      <c r="DH393" s="151"/>
      <c r="DI393" s="151"/>
      <c r="DJ393" s="151"/>
      <c r="DK393" s="151"/>
      <c r="DL393" s="151"/>
      <c r="DM393" s="151"/>
      <c r="DN393" s="151"/>
      <c r="DO393" s="151"/>
      <c r="DP393" s="151"/>
      <c r="DQ393" s="151"/>
      <c r="DR393" s="151"/>
      <c r="DS393" s="151"/>
      <c r="DT393" s="151"/>
      <c r="DU393" s="151"/>
      <c r="DV393" s="151"/>
      <c r="DW393" s="151"/>
      <c r="DX393" s="151"/>
      <c r="DY393" s="151"/>
      <c r="DZ393" s="151"/>
      <c r="EA393" s="151"/>
      <c r="EB393" s="151"/>
      <c r="EC393" s="151"/>
      <c r="ED393" s="151"/>
      <c r="EE393" s="151"/>
      <c r="EF393" s="151"/>
      <c r="EG393" s="151"/>
      <c r="EH393" s="151"/>
      <c r="EI393" s="151"/>
      <c r="EJ393" s="151"/>
      <c r="EK393" s="151"/>
      <c r="EL393" s="151"/>
      <c r="EM393" s="151"/>
      <c r="EN393" s="151"/>
      <c r="EO393" s="151"/>
      <c r="EP393" s="151"/>
      <c r="EQ393" s="151"/>
      <c r="ER393" s="151"/>
      <c r="ES393" s="151"/>
      <c r="ET393" s="151"/>
      <c r="EU393" s="151"/>
      <c r="EV393" s="151"/>
      <c r="EW393" s="151"/>
      <c r="EX393" s="151"/>
      <c r="EY393" s="151"/>
      <c r="EZ393" s="151"/>
      <c r="FA393" s="151"/>
      <c r="FB393" s="151"/>
      <c r="FC393" s="151"/>
      <c r="FD393" s="151"/>
      <c r="FE393" s="151"/>
      <c r="FF393" s="151"/>
      <c r="FG393" s="151"/>
      <c r="FH393" s="151"/>
      <c r="FI393" s="151"/>
      <c r="FJ393" s="151"/>
      <c r="FK393" s="151"/>
      <c r="FL393" s="151"/>
      <c r="FM393" s="151"/>
      <c r="FN393" s="151"/>
      <c r="FO393" s="151"/>
      <c r="FP393" s="151"/>
      <c r="FQ393" s="151"/>
      <c r="FR393" s="151"/>
      <c r="FS393" s="151"/>
      <c r="FT393" s="151"/>
      <c r="FU393" s="151"/>
      <c r="FV393" s="151"/>
      <c r="FW393" s="151"/>
      <c r="FX393" s="151"/>
      <c r="FY393" s="151"/>
      <c r="FZ393" s="151"/>
      <c r="GA393" s="151"/>
      <c r="GB393" s="151"/>
      <c r="GC393" s="151"/>
      <c r="GD393" s="151"/>
      <c r="GE393" s="151"/>
      <c r="GF393" s="151"/>
      <c r="GG393" s="151"/>
      <c r="GH393" s="151"/>
      <c r="GI393" s="151"/>
      <c r="GJ393" s="151"/>
      <c r="GK393" s="151"/>
      <c r="GL393" s="151"/>
      <c r="GM393" s="151"/>
      <c r="GN393" s="151"/>
      <c r="GO393" s="151"/>
      <c r="GP393" s="151"/>
      <c r="GQ393" s="151"/>
      <c r="GR393" s="151"/>
      <c r="GS393" s="151"/>
      <c r="GT393" s="151"/>
      <c r="GU393" s="151"/>
      <c r="GV393" s="151"/>
      <c r="GW393" s="151"/>
      <c r="GX393" s="151"/>
      <c r="GY393" s="151"/>
      <c r="GZ393" s="151"/>
      <c r="HA393" s="151"/>
      <c r="HB393" s="151"/>
      <c r="HC393" s="151"/>
      <c r="HD393" s="151"/>
      <c r="HE393" s="151"/>
      <c r="HF393" s="151"/>
      <c r="HG393" s="151"/>
      <c r="HH393" s="151"/>
      <c r="HI393" s="151"/>
      <c r="HJ393" s="151"/>
      <c r="HK393" s="151"/>
    </row>
    <row r="394" spans="1:219" ht="38.25">
      <c r="A394" s="152">
        <v>62</v>
      </c>
      <c r="B394" s="156" t="s">
        <v>2320</v>
      </c>
      <c r="C394" s="290">
        <v>4.6500000000000004</v>
      </c>
      <c r="D394" s="290">
        <v>4.6500000000000004</v>
      </c>
      <c r="E394" s="289"/>
      <c r="F394" s="289"/>
      <c r="G394" s="291"/>
      <c r="H394" s="291"/>
      <c r="I394" s="291"/>
      <c r="J394" s="291"/>
      <c r="K394" s="291"/>
      <c r="L394" s="291"/>
      <c r="M394" s="291"/>
      <c r="N394" s="291"/>
      <c r="O394" s="291"/>
      <c r="P394" s="291"/>
      <c r="Q394" s="291"/>
      <c r="R394" s="291"/>
      <c r="S394" s="2175"/>
      <c r="T394" s="291"/>
      <c r="U394" s="291"/>
      <c r="V394" s="291"/>
      <c r="W394" s="2187"/>
      <c r="X394" s="2187"/>
      <c r="Y394" s="291"/>
      <c r="Z394" s="2187"/>
      <c r="AA394" s="291"/>
      <c r="AB394" s="291"/>
      <c r="AC394" s="291"/>
      <c r="AD394" s="2187"/>
      <c r="AE394" s="291"/>
      <c r="AF394" s="291"/>
      <c r="AG394" s="155" t="s">
        <v>1269</v>
      </c>
      <c r="AH394" s="250"/>
      <c r="AI394" s="250" t="s">
        <v>18</v>
      </c>
      <c r="AJ394" s="250" t="s">
        <v>1510</v>
      </c>
      <c r="AK394" s="250"/>
      <c r="AL394" s="250"/>
      <c r="AM394" s="250"/>
      <c r="AN394" s="250"/>
      <c r="AO394" s="250"/>
      <c r="AP394" s="250"/>
      <c r="AQ394" s="250" t="s">
        <v>333</v>
      </c>
      <c r="AR394" s="250"/>
      <c r="AS394" s="151"/>
      <c r="AT394" s="151"/>
      <c r="AU394" s="151"/>
      <c r="AV394" s="151"/>
      <c r="AW394" s="151"/>
      <c r="AX394" s="151"/>
      <c r="AY394" s="151"/>
      <c r="AZ394" s="151"/>
      <c r="BA394" s="151"/>
      <c r="BB394" s="151"/>
      <c r="BC394" s="151"/>
      <c r="BD394" s="151"/>
      <c r="BE394" s="151"/>
      <c r="BF394" s="151"/>
      <c r="BG394" s="151"/>
      <c r="BH394" s="151"/>
      <c r="BI394" s="151"/>
      <c r="BJ394" s="151"/>
      <c r="BK394" s="151"/>
      <c r="BL394" s="151"/>
      <c r="BM394" s="151"/>
      <c r="BN394" s="151"/>
      <c r="BO394" s="151"/>
      <c r="BP394" s="151"/>
      <c r="BQ394" s="151"/>
      <c r="BR394" s="151"/>
      <c r="BS394" s="151"/>
      <c r="BT394" s="151"/>
      <c r="BU394" s="151"/>
      <c r="BV394" s="151"/>
      <c r="BW394" s="151"/>
      <c r="BX394" s="151"/>
      <c r="BY394" s="151"/>
      <c r="BZ394" s="151"/>
      <c r="CA394" s="151"/>
      <c r="CB394" s="151"/>
      <c r="CC394" s="151"/>
      <c r="CD394" s="151"/>
      <c r="CE394" s="151"/>
      <c r="CF394" s="151"/>
      <c r="CG394" s="151"/>
      <c r="CH394" s="151"/>
      <c r="CI394" s="151"/>
      <c r="CJ394" s="151"/>
      <c r="CK394" s="151"/>
      <c r="CL394" s="151"/>
      <c r="CM394" s="151"/>
      <c r="CN394" s="151"/>
      <c r="CO394" s="151"/>
      <c r="CP394" s="151"/>
      <c r="CQ394" s="151"/>
      <c r="CR394" s="151"/>
      <c r="CS394" s="151"/>
      <c r="CT394" s="151"/>
      <c r="CU394" s="151"/>
      <c r="CV394" s="151"/>
      <c r="CW394" s="151"/>
      <c r="CX394" s="151"/>
      <c r="CY394" s="151"/>
      <c r="CZ394" s="151"/>
      <c r="DA394" s="151"/>
      <c r="DB394" s="151"/>
      <c r="DC394" s="151"/>
      <c r="DD394" s="151"/>
      <c r="DE394" s="151"/>
      <c r="DF394" s="151"/>
      <c r="DG394" s="151"/>
      <c r="DH394" s="151"/>
      <c r="DI394" s="151"/>
      <c r="DJ394" s="151"/>
      <c r="DK394" s="151"/>
      <c r="DL394" s="151"/>
      <c r="DM394" s="151"/>
      <c r="DN394" s="151"/>
      <c r="DO394" s="151"/>
      <c r="DP394" s="151"/>
      <c r="DQ394" s="151"/>
      <c r="DR394" s="151"/>
      <c r="DS394" s="151"/>
      <c r="DT394" s="151"/>
      <c r="DU394" s="151"/>
      <c r="DV394" s="151"/>
      <c r="DW394" s="151"/>
      <c r="DX394" s="151"/>
      <c r="DY394" s="151"/>
      <c r="DZ394" s="151"/>
      <c r="EA394" s="151"/>
      <c r="EB394" s="151"/>
      <c r="EC394" s="151"/>
      <c r="ED394" s="151"/>
      <c r="EE394" s="151"/>
      <c r="EF394" s="151"/>
      <c r="EG394" s="151"/>
      <c r="EH394" s="151"/>
      <c r="EI394" s="151"/>
      <c r="EJ394" s="151"/>
      <c r="EK394" s="151"/>
      <c r="EL394" s="151"/>
      <c r="EM394" s="151"/>
      <c r="EN394" s="151"/>
      <c r="EO394" s="151"/>
      <c r="EP394" s="151"/>
      <c r="EQ394" s="151"/>
      <c r="ER394" s="151"/>
      <c r="ES394" s="151"/>
      <c r="ET394" s="151"/>
      <c r="EU394" s="151"/>
      <c r="EV394" s="151"/>
      <c r="EW394" s="151"/>
      <c r="EX394" s="151"/>
      <c r="EY394" s="151"/>
      <c r="EZ394" s="151"/>
      <c r="FA394" s="151"/>
      <c r="FB394" s="151"/>
      <c r="FC394" s="151"/>
      <c r="FD394" s="151"/>
      <c r="FE394" s="151"/>
      <c r="FF394" s="151"/>
      <c r="FG394" s="151"/>
      <c r="FH394" s="151"/>
      <c r="FI394" s="151"/>
      <c r="FJ394" s="151"/>
      <c r="FK394" s="151"/>
      <c r="FL394" s="151"/>
      <c r="FM394" s="151"/>
      <c r="FN394" s="151"/>
      <c r="FO394" s="151"/>
      <c r="FP394" s="151"/>
      <c r="FQ394" s="151"/>
      <c r="FR394" s="151"/>
      <c r="FS394" s="151"/>
      <c r="FT394" s="151"/>
      <c r="FU394" s="151"/>
      <c r="FV394" s="151"/>
      <c r="FW394" s="151"/>
      <c r="FX394" s="151"/>
      <c r="FY394" s="151"/>
      <c r="FZ394" s="151"/>
      <c r="GA394" s="151"/>
      <c r="GB394" s="151"/>
      <c r="GC394" s="151"/>
      <c r="GD394" s="151"/>
      <c r="GE394" s="151"/>
      <c r="GF394" s="151"/>
      <c r="GG394" s="151"/>
      <c r="GH394" s="151"/>
      <c r="GI394" s="151"/>
      <c r="GJ394" s="151"/>
      <c r="GK394" s="151"/>
      <c r="GL394" s="151"/>
      <c r="GM394" s="151"/>
      <c r="GN394" s="151"/>
      <c r="GO394" s="151"/>
      <c r="GP394" s="151"/>
      <c r="GQ394" s="151"/>
      <c r="GR394" s="151"/>
      <c r="GS394" s="151"/>
      <c r="GT394" s="151"/>
      <c r="GU394" s="151"/>
      <c r="GV394" s="151"/>
      <c r="GW394" s="151"/>
      <c r="GX394" s="151"/>
      <c r="GY394" s="151"/>
      <c r="GZ394" s="151"/>
      <c r="HA394" s="151"/>
      <c r="HB394" s="151"/>
      <c r="HC394" s="151"/>
      <c r="HD394" s="151"/>
      <c r="HE394" s="151"/>
      <c r="HF394" s="151"/>
      <c r="HG394" s="151"/>
      <c r="HH394" s="151"/>
      <c r="HI394" s="151"/>
      <c r="HJ394" s="151"/>
      <c r="HK394" s="151"/>
    </row>
    <row r="395" spans="1:219" ht="25.5">
      <c r="A395" s="152">
        <v>63</v>
      </c>
      <c r="B395" s="158" t="s">
        <v>2321</v>
      </c>
      <c r="C395" s="293">
        <v>0.05</v>
      </c>
      <c r="D395" s="293">
        <v>0.05</v>
      </c>
      <c r="E395" s="289"/>
      <c r="F395" s="289"/>
      <c r="G395" s="290"/>
      <c r="H395" s="291"/>
      <c r="I395" s="291"/>
      <c r="J395" s="291"/>
      <c r="K395" s="291"/>
      <c r="L395" s="291"/>
      <c r="M395" s="291"/>
      <c r="N395" s="291"/>
      <c r="O395" s="291"/>
      <c r="P395" s="291"/>
      <c r="Q395" s="291"/>
      <c r="R395" s="291"/>
      <c r="S395" s="2175"/>
      <c r="T395" s="291"/>
      <c r="U395" s="291"/>
      <c r="V395" s="291"/>
      <c r="W395" s="2187"/>
      <c r="X395" s="2187"/>
      <c r="Y395" s="291"/>
      <c r="Z395" s="2187"/>
      <c r="AA395" s="291"/>
      <c r="AB395" s="291"/>
      <c r="AC395" s="291"/>
      <c r="AD395" s="2187"/>
      <c r="AE395" s="291"/>
      <c r="AF395" s="291"/>
      <c r="AG395" s="167" t="s">
        <v>1270</v>
      </c>
      <c r="AH395" s="250"/>
      <c r="AI395" s="250" t="s">
        <v>41</v>
      </c>
      <c r="AJ395" s="167" t="s">
        <v>1270</v>
      </c>
      <c r="AK395" s="167"/>
      <c r="AL395" s="250"/>
      <c r="AM395" s="250"/>
      <c r="AN395" s="250"/>
      <c r="AO395" s="250"/>
      <c r="AP395" s="250"/>
      <c r="AQ395" s="250" t="s">
        <v>333</v>
      </c>
      <c r="AR395" s="250"/>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151"/>
      <c r="BN395" s="151"/>
      <c r="BO395" s="151"/>
      <c r="BP395" s="151"/>
      <c r="BQ395" s="151"/>
      <c r="BR395" s="151"/>
      <c r="BS395" s="151"/>
      <c r="BT395" s="151"/>
      <c r="BU395" s="151"/>
      <c r="BV395" s="151"/>
      <c r="BW395" s="151"/>
      <c r="BX395" s="151"/>
      <c r="BY395" s="151"/>
      <c r="BZ395" s="151"/>
      <c r="CA395" s="151"/>
      <c r="CB395" s="151"/>
      <c r="CC395" s="151"/>
      <c r="CD395" s="151"/>
      <c r="CE395" s="151"/>
      <c r="CF395" s="151"/>
      <c r="CG395" s="151"/>
      <c r="CH395" s="151"/>
      <c r="CI395" s="151"/>
      <c r="CJ395" s="151"/>
      <c r="CK395" s="151"/>
      <c r="CL395" s="151"/>
      <c r="CM395" s="151"/>
      <c r="CN395" s="151"/>
      <c r="CO395" s="151"/>
      <c r="CP395" s="151"/>
      <c r="CQ395" s="151"/>
      <c r="CR395" s="151"/>
      <c r="CS395" s="151"/>
      <c r="CT395" s="151"/>
      <c r="CU395" s="151"/>
      <c r="CV395" s="151"/>
      <c r="CW395" s="151"/>
      <c r="CX395" s="151"/>
      <c r="CY395" s="151"/>
      <c r="CZ395" s="151"/>
      <c r="DA395" s="151"/>
      <c r="DB395" s="151"/>
      <c r="DC395" s="151"/>
      <c r="DD395" s="151"/>
      <c r="DE395" s="151"/>
      <c r="DF395" s="151"/>
      <c r="DG395" s="151"/>
      <c r="DH395" s="151"/>
      <c r="DI395" s="151"/>
      <c r="DJ395" s="151"/>
      <c r="DK395" s="151"/>
      <c r="DL395" s="151"/>
      <c r="DM395" s="151"/>
      <c r="DN395" s="151"/>
      <c r="DO395" s="151"/>
      <c r="DP395" s="151"/>
      <c r="DQ395" s="151"/>
      <c r="DR395" s="151"/>
      <c r="DS395" s="151"/>
      <c r="DT395" s="151"/>
      <c r="DU395" s="151"/>
      <c r="DV395" s="151"/>
      <c r="DW395" s="151"/>
      <c r="DX395" s="151"/>
      <c r="DY395" s="151"/>
      <c r="DZ395" s="151"/>
      <c r="EA395" s="151"/>
      <c r="EB395" s="151"/>
      <c r="EC395" s="151"/>
      <c r="ED395" s="151"/>
      <c r="EE395" s="151"/>
      <c r="EF395" s="151"/>
      <c r="EG395" s="151"/>
      <c r="EH395" s="151"/>
      <c r="EI395" s="151"/>
      <c r="EJ395" s="151"/>
      <c r="EK395" s="151"/>
      <c r="EL395" s="151"/>
      <c r="EM395" s="151"/>
      <c r="EN395" s="151"/>
      <c r="EO395" s="151"/>
      <c r="EP395" s="151"/>
      <c r="EQ395" s="151"/>
      <c r="ER395" s="151"/>
      <c r="ES395" s="151"/>
      <c r="ET395" s="151"/>
      <c r="EU395" s="151"/>
      <c r="EV395" s="151"/>
      <c r="EW395" s="151"/>
      <c r="EX395" s="151"/>
      <c r="EY395" s="151"/>
      <c r="EZ395" s="151"/>
      <c r="FA395" s="151"/>
      <c r="FB395" s="151"/>
      <c r="FC395" s="151"/>
      <c r="FD395" s="151"/>
      <c r="FE395" s="151"/>
      <c r="FF395" s="151"/>
      <c r="FG395" s="151"/>
      <c r="FH395" s="151"/>
      <c r="FI395" s="151"/>
      <c r="FJ395" s="151"/>
      <c r="FK395" s="151"/>
      <c r="FL395" s="151"/>
      <c r="FM395" s="151"/>
      <c r="FN395" s="151"/>
      <c r="FO395" s="151"/>
      <c r="FP395" s="151"/>
      <c r="FQ395" s="151"/>
      <c r="FR395" s="151"/>
      <c r="FS395" s="151"/>
      <c r="FT395" s="151"/>
      <c r="FU395" s="151"/>
      <c r="FV395" s="151"/>
      <c r="FW395" s="151"/>
      <c r="FX395" s="151"/>
      <c r="FY395" s="151"/>
      <c r="FZ395" s="151"/>
      <c r="GA395" s="151"/>
      <c r="GB395" s="151"/>
      <c r="GC395" s="151"/>
      <c r="GD395" s="151"/>
      <c r="GE395" s="151"/>
      <c r="GF395" s="151"/>
      <c r="GG395" s="151"/>
      <c r="GH395" s="151"/>
      <c r="GI395" s="151"/>
      <c r="GJ395" s="151"/>
      <c r="GK395" s="151"/>
      <c r="GL395" s="151"/>
      <c r="GM395" s="151"/>
      <c r="GN395" s="151"/>
      <c r="GO395" s="151"/>
      <c r="GP395" s="151"/>
      <c r="GQ395" s="151"/>
      <c r="GR395" s="151"/>
      <c r="GS395" s="151"/>
      <c r="GT395" s="151"/>
      <c r="GU395" s="151"/>
      <c r="GV395" s="151"/>
      <c r="GW395" s="151"/>
      <c r="GX395" s="151"/>
      <c r="GY395" s="151"/>
      <c r="GZ395" s="151"/>
      <c r="HA395" s="151"/>
      <c r="HB395" s="151"/>
      <c r="HC395" s="151"/>
      <c r="HD395" s="151"/>
      <c r="HE395" s="151"/>
      <c r="HF395" s="151"/>
      <c r="HG395" s="151"/>
      <c r="HH395" s="151"/>
      <c r="HI395" s="151"/>
      <c r="HJ395" s="151"/>
      <c r="HK395" s="151"/>
    </row>
    <row r="396" spans="1:219" ht="25.5">
      <c r="A396" s="152">
        <v>64</v>
      </c>
      <c r="B396" s="158" t="s">
        <v>2322</v>
      </c>
      <c r="C396" s="293">
        <v>0.03</v>
      </c>
      <c r="D396" s="293">
        <v>0.03</v>
      </c>
      <c r="E396" s="289"/>
      <c r="F396" s="289"/>
      <c r="G396" s="290"/>
      <c r="H396" s="291"/>
      <c r="I396" s="291"/>
      <c r="J396" s="291"/>
      <c r="K396" s="291"/>
      <c r="L396" s="291"/>
      <c r="M396" s="291"/>
      <c r="N396" s="291"/>
      <c r="O396" s="291"/>
      <c r="P396" s="291"/>
      <c r="Q396" s="291"/>
      <c r="R396" s="291"/>
      <c r="S396" s="2175"/>
      <c r="T396" s="291"/>
      <c r="U396" s="291"/>
      <c r="V396" s="291"/>
      <c r="W396" s="2187"/>
      <c r="X396" s="2187"/>
      <c r="Y396" s="291"/>
      <c r="Z396" s="2187"/>
      <c r="AA396" s="291"/>
      <c r="AB396" s="291"/>
      <c r="AC396" s="291"/>
      <c r="AD396" s="2187"/>
      <c r="AE396" s="291"/>
      <c r="AF396" s="291"/>
      <c r="AG396" s="167" t="s">
        <v>1270</v>
      </c>
      <c r="AH396" s="250"/>
      <c r="AI396" s="250" t="s">
        <v>41</v>
      </c>
      <c r="AJ396" s="167" t="s">
        <v>1270</v>
      </c>
      <c r="AK396" s="167"/>
      <c r="AL396" s="250"/>
      <c r="AM396" s="250"/>
      <c r="AN396" s="250"/>
      <c r="AO396" s="250"/>
      <c r="AP396" s="250"/>
      <c r="AQ396" s="250" t="s">
        <v>333</v>
      </c>
      <c r="AR396" s="250"/>
      <c r="AS396" s="151"/>
      <c r="AT396" s="151"/>
      <c r="AU396" s="151"/>
      <c r="AV396" s="151"/>
      <c r="AW396" s="151"/>
      <c r="AX396" s="151"/>
      <c r="AY396" s="151"/>
      <c r="AZ396" s="151"/>
      <c r="BA396" s="151"/>
      <c r="BB396" s="151"/>
      <c r="BC396" s="151"/>
      <c r="BD396" s="151"/>
      <c r="BE396" s="151"/>
      <c r="BF396" s="151"/>
      <c r="BG396" s="151"/>
      <c r="BH396" s="151"/>
      <c r="BI396" s="151"/>
      <c r="BJ396" s="151"/>
      <c r="BK396" s="151"/>
      <c r="BL396" s="151"/>
      <c r="BM396" s="151"/>
      <c r="BN396" s="151"/>
      <c r="BO396" s="151"/>
      <c r="BP396" s="151"/>
      <c r="BQ396" s="151"/>
      <c r="BR396" s="151"/>
      <c r="BS396" s="151"/>
      <c r="BT396" s="151"/>
      <c r="BU396" s="151"/>
      <c r="BV396" s="151"/>
      <c r="BW396" s="151"/>
      <c r="BX396" s="151"/>
      <c r="BY396" s="151"/>
      <c r="BZ396" s="151"/>
      <c r="CA396" s="151"/>
      <c r="CB396" s="151"/>
      <c r="CC396" s="151"/>
      <c r="CD396" s="151"/>
      <c r="CE396" s="151"/>
      <c r="CF396" s="151"/>
      <c r="CG396" s="151"/>
      <c r="CH396" s="151"/>
      <c r="CI396" s="151"/>
      <c r="CJ396" s="151"/>
      <c r="CK396" s="151"/>
      <c r="CL396" s="151"/>
      <c r="CM396" s="151"/>
      <c r="CN396" s="151"/>
      <c r="CO396" s="151"/>
      <c r="CP396" s="151"/>
      <c r="CQ396" s="151"/>
      <c r="CR396" s="151"/>
      <c r="CS396" s="151"/>
      <c r="CT396" s="151"/>
      <c r="CU396" s="151"/>
      <c r="CV396" s="151"/>
      <c r="CW396" s="151"/>
      <c r="CX396" s="151"/>
      <c r="CY396" s="151"/>
      <c r="CZ396" s="151"/>
      <c r="DA396" s="151"/>
      <c r="DB396" s="151"/>
      <c r="DC396" s="151"/>
      <c r="DD396" s="151"/>
      <c r="DE396" s="151"/>
      <c r="DF396" s="151"/>
      <c r="DG396" s="151"/>
      <c r="DH396" s="151"/>
      <c r="DI396" s="151"/>
      <c r="DJ396" s="151"/>
      <c r="DK396" s="151"/>
      <c r="DL396" s="151"/>
      <c r="DM396" s="151"/>
      <c r="DN396" s="151"/>
      <c r="DO396" s="151"/>
      <c r="DP396" s="151"/>
      <c r="DQ396" s="151"/>
      <c r="DR396" s="151"/>
      <c r="DS396" s="151"/>
      <c r="DT396" s="151"/>
      <c r="DU396" s="151"/>
      <c r="DV396" s="151"/>
      <c r="DW396" s="151"/>
      <c r="DX396" s="151"/>
      <c r="DY396" s="151"/>
      <c r="DZ396" s="151"/>
      <c r="EA396" s="151"/>
      <c r="EB396" s="151"/>
      <c r="EC396" s="151"/>
      <c r="ED396" s="151"/>
      <c r="EE396" s="151"/>
      <c r="EF396" s="151"/>
      <c r="EG396" s="151"/>
      <c r="EH396" s="151"/>
      <c r="EI396" s="151"/>
      <c r="EJ396" s="151"/>
      <c r="EK396" s="151"/>
      <c r="EL396" s="151"/>
      <c r="EM396" s="151"/>
      <c r="EN396" s="151"/>
      <c r="EO396" s="151"/>
      <c r="EP396" s="151"/>
      <c r="EQ396" s="151"/>
      <c r="ER396" s="151"/>
      <c r="ES396" s="151"/>
      <c r="ET396" s="151"/>
      <c r="EU396" s="151"/>
      <c r="EV396" s="151"/>
      <c r="EW396" s="151"/>
      <c r="EX396" s="151"/>
      <c r="EY396" s="151"/>
      <c r="EZ396" s="151"/>
      <c r="FA396" s="151"/>
      <c r="FB396" s="151"/>
      <c r="FC396" s="151"/>
      <c r="FD396" s="151"/>
      <c r="FE396" s="151"/>
      <c r="FF396" s="151"/>
      <c r="FG396" s="151"/>
      <c r="FH396" s="151"/>
      <c r="FI396" s="151"/>
      <c r="FJ396" s="151"/>
      <c r="FK396" s="151"/>
      <c r="FL396" s="151"/>
      <c r="FM396" s="151"/>
      <c r="FN396" s="151"/>
      <c r="FO396" s="151"/>
      <c r="FP396" s="151"/>
      <c r="FQ396" s="151"/>
      <c r="FR396" s="151"/>
      <c r="FS396" s="151"/>
      <c r="FT396" s="151"/>
      <c r="FU396" s="151"/>
      <c r="FV396" s="151"/>
      <c r="FW396" s="151"/>
      <c r="FX396" s="151"/>
      <c r="FY396" s="151"/>
      <c r="FZ396" s="151"/>
      <c r="GA396" s="151"/>
      <c r="GB396" s="151"/>
      <c r="GC396" s="151"/>
      <c r="GD396" s="151"/>
      <c r="GE396" s="151"/>
      <c r="GF396" s="151"/>
      <c r="GG396" s="151"/>
      <c r="GH396" s="151"/>
      <c r="GI396" s="151"/>
      <c r="GJ396" s="151"/>
      <c r="GK396" s="151"/>
      <c r="GL396" s="151"/>
      <c r="GM396" s="151"/>
      <c r="GN396" s="151"/>
      <c r="GO396" s="151"/>
      <c r="GP396" s="151"/>
      <c r="GQ396" s="151"/>
      <c r="GR396" s="151"/>
      <c r="GS396" s="151"/>
      <c r="GT396" s="151"/>
      <c r="GU396" s="151"/>
      <c r="GV396" s="151"/>
      <c r="GW396" s="151"/>
      <c r="GX396" s="151"/>
      <c r="GY396" s="151"/>
      <c r="GZ396" s="151"/>
      <c r="HA396" s="151"/>
      <c r="HB396" s="151"/>
      <c r="HC396" s="151"/>
      <c r="HD396" s="151"/>
      <c r="HE396" s="151"/>
      <c r="HF396" s="151"/>
      <c r="HG396" s="151"/>
      <c r="HH396" s="151"/>
      <c r="HI396" s="151"/>
      <c r="HJ396" s="151"/>
      <c r="HK396" s="151"/>
    </row>
    <row r="397" spans="1:219">
      <c r="A397" s="152">
        <v>65</v>
      </c>
      <c r="B397" s="156" t="s">
        <v>2323</v>
      </c>
      <c r="C397" s="290">
        <v>1.25</v>
      </c>
      <c r="D397" s="290">
        <v>1.25</v>
      </c>
      <c r="E397" s="298"/>
      <c r="F397" s="298"/>
      <c r="G397" s="291"/>
      <c r="H397" s="291"/>
      <c r="I397" s="291"/>
      <c r="J397" s="291"/>
      <c r="K397" s="291"/>
      <c r="L397" s="291"/>
      <c r="M397" s="291"/>
      <c r="N397" s="291"/>
      <c r="O397" s="291"/>
      <c r="P397" s="291"/>
      <c r="Q397" s="291"/>
      <c r="R397" s="291"/>
      <c r="S397" s="2175"/>
      <c r="T397" s="291"/>
      <c r="U397" s="291"/>
      <c r="V397" s="291"/>
      <c r="W397" s="2187"/>
      <c r="X397" s="2187"/>
      <c r="Y397" s="291"/>
      <c r="Z397" s="2187"/>
      <c r="AA397" s="291"/>
      <c r="AB397" s="291"/>
      <c r="AC397" s="291"/>
      <c r="AD397" s="2187"/>
      <c r="AE397" s="291"/>
      <c r="AF397" s="291"/>
      <c r="AG397" s="155" t="s">
        <v>110</v>
      </c>
      <c r="AH397" s="250"/>
      <c r="AI397" s="250" t="s">
        <v>17</v>
      </c>
      <c r="AJ397" s="250" t="s">
        <v>2324</v>
      </c>
      <c r="AK397" s="250"/>
      <c r="AL397" s="250"/>
      <c r="AM397" s="250"/>
      <c r="AN397" s="250"/>
      <c r="AO397" s="250"/>
      <c r="AP397" s="250"/>
      <c r="AQ397" s="250" t="s">
        <v>1679</v>
      </c>
      <c r="AR397" s="250"/>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151"/>
      <c r="BN397" s="151"/>
      <c r="BO397" s="151"/>
      <c r="BP397" s="151"/>
      <c r="BQ397" s="151"/>
      <c r="BR397" s="151"/>
      <c r="BS397" s="151"/>
      <c r="BT397" s="151"/>
      <c r="BU397" s="151"/>
      <c r="BV397" s="151"/>
      <c r="BW397" s="151"/>
      <c r="BX397" s="151"/>
      <c r="BY397" s="151"/>
      <c r="BZ397" s="151"/>
      <c r="CA397" s="151"/>
      <c r="CB397" s="151"/>
      <c r="CC397" s="151"/>
      <c r="CD397" s="151"/>
      <c r="CE397" s="151"/>
      <c r="CF397" s="151"/>
      <c r="CG397" s="151"/>
      <c r="CH397" s="151"/>
      <c r="CI397" s="151"/>
      <c r="CJ397" s="151"/>
      <c r="CK397" s="151"/>
      <c r="CL397" s="151"/>
      <c r="CM397" s="151"/>
      <c r="CN397" s="151"/>
      <c r="CO397" s="151"/>
      <c r="CP397" s="151"/>
      <c r="CQ397" s="151"/>
      <c r="CR397" s="151"/>
      <c r="CS397" s="151"/>
      <c r="CT397" s="151"/>
      <c r="CU397" s="151"/>
      <c r="CV397" s="151"/>
      <c r="CW397" s="151"/>
      <c r="CX397" s="151"/>
      <c r="CY397" s="151"/>
      <c r="CZ397" s="151"/>
      <c r="DA397" s="151"/>
      <c r="DB397" s="151"/>
      <c r="DC397" s="151"/>
      <c r="DD397" s="151"/>
      <c r="DE397" s="151"/>
      <c r="DF397" s="151"/>
      <c r="DG397" s="151"/>
      <c r="DH397" s="151"/>
      <c r="DI397" s="151"/>
      <c r="DJ397" s="151"/>
      <c r="DK397" s="151"/>
      <c r="DL397" s="151"/>
      <c r="DM397" s="151"/>
      <c r="DN397" s="151"/>
      <c r="DO397" s="151"/>
      <c r="DP397" s="151"/>
      <c r="DQ397" s="151"/>
      <c r="DR397" s="151"/>
      <c r="DS397" s="151"/>
      <c r="DT397" s="151"/>
      <c r="DU397" s="151"/>
      <c r="DV397" s="151"/>
      <c r="DW397" s="151"/>
      <c r="DX397" s="151"/>
      <c r="DY397" s="151"/>
      <c r="DZ397" s="151"/>
      <c r="EA397" s="151"/>
      <c r="EB397" s="151"/>
      <c r="EC397" s="151"/>
      <c r="ED397" s="151"/>
      <c r="EE397" s="151"/>
      <c r="EF397" s="151"/>
      <c r="EG397" s="151"/>
      <c r="EH397" s="151"/>
      <c r="EI397" s="151"/>
      <c r="EJ397" s="151"/>
      <c r="EK397" s="151"/>
      <c r="EL397" s="151"/>
      <c r="EM397" s="151"/>
      <c r="EN397" s="151"/>
      <c r="EO397" s="151"/>
      <c r="EP397" s="151"/>
      <c r="EQ397" s="151"/>
      <c r="ER397" s="151"/>
      <c r="ES397" s="151"/>
      <c r="ET397" s="151"/>
      <c r="EU397" s="151"/>
      <c r="EV397" s="151"/>
      <c r="EW397" s="151"/>
      <c r="EX397" s="151"/>
      <c r="EY397" s="151"/>
      <c r="EZ397" s="151"/>
      <c r="FA397" s="151"/>
      <c r="FB397" s="151"/>
      <c r="FC397" s="151"/>
      <c r="FD397" s="151"/>
      <c r="FE397" s="151"/>
      <c r="FF397" s="151"/>
      <c r="FG397" s="151"/>
      <c r="FH397" s="151"/>
      <c r="FI397" s="151"/>
      <c r="FJ397" s="151"/>
      <c r="FK397" s="151"/>
      <c r="FL397" s="151"/>
      <c r="FM397" s="151"/>
      <c r="FN397" s="151"/>
      <c r="FO397" s="151"/>
      <c r="FP397" s="151"/>
      <c r="FQ397" s="151"/>
      <c r="FR397" s="151"/>
      <c r="FS397" s="151"/>
      <c r="FT397" s="151"/>
      <c r="FU397" s="151"/>
      <c r="FV397" s="151"/>
      <c r="FW397" s="151"/>
      <c r="FX397" s="151"/>
      <c r="FY397" s="151"/>
      <c r="FZ397" s="151"/>
      <c r="GA397" s="151"/>
      <c r="GB397" s="151"/>
      <c r="GC397" s="151"/>
      <c r="GD397" s="151"/>
      <c r="GE397" s="151"/>
      <c r="GF397" s="151"/>
      <c r="GG397" s="151"/>
      <c r="GH397" s="151"/>
      <c r="GI397" s="151"/>
      <c r="GJ397" s="151"/>
      <c r="GK397" s="151"/>
      <c r="GL397" s="151"/>
      <c r="GM397" s="151"/>
      <c r="GN397" s="151"/>
      <c r="GO397" s="151"/>
      <c r="GP397" s="151"/>
      <c r="GQ397" s="151"/>
      <c r="GR397" s="151"/>
      <c r="GS397" s="151"/>
      <c r="GT397" s="151"/>
      <c r="GU397" s="151"/>
      <c r="GV397" s="151"/>
      <c r="GW397" s="151"/>
      <c r="GX397" s="151"/>
      <c r="GY397" s="151"/>
      <c r="GZ397" s="151"/>
      <c r="HA397" s="151"/>
      <c r="HB397" s="151"/>
      <c r="HC397" s="151"/>
      <c r="HD397" s="151"/>
      <c r="HE397" s="151"/>
      <c r="HF397" s="151"/>
      <c r="HG397" s="151"/>
      <c r="HH397" s="151"/>
      <c r="HI397" s="151"/>
      <c r="HJ397" s="151"/>
      <c r="HK397" s="151"/>
    </row>
    <row r="398" spans="1:219" ht="25.5">
      <c r="A398" s="152">
        <v>66</v>
      </c>
      <c r="B398" s="166" t="s">
        <v>78</v>
      </c>
      <c r="C398" s="290">
        <v>5.56</v>
      </c>
      <c r="D398" s="290">
        <v>5.56</v>
      </c>
      <c r="E398" s="289"/>
      <c r="F398" s="289"/>
      <c r="G398" s="291"/>
      <c r="H398" s="291"/>
      <c r="I398" s="291"/>
      <c r="J398" s="291"/>
      <c r="K398" s="291"/>
      <c r="L398" s="291"/>
      <c r="M398" s="291"/>
      <c r="N398" s="291"/>
      <c r="O398" s="291"/>
      <c r="P398" s="291"/>
      <c r="Q398" s="291"/>
      <c r="R398" s="291"/>
      <c r="S398" s="2175"/>
      <c r="T398" s="291"/>
      <c r="U398" s="291"/>
      <c r="V398" s="291"/>
      <c r="W398" s="2187"/>
      <c r="X398" s="2187"/>
      <c r="Y398" s="291"/>
      <c r="Z398" s="2187"/>
      <c r="AA398" s="291"/>
      <c r="AB398" s="291"/>
      <c r="AC398" s="291"/>
      <c r="AD398" s="2187"/>
      <c r="AE398" s="291"/>
      <c r="AF398" s="291"/>
      <c r="AG398" s="155" t="s">
        <v>110</v>
      </c>
      <c r="AH398" s="250"/>
      <c r="AI398" s="250" t="s">
        <v>30</v>
      </c>
      <c r="AJ398" s="250" t="s">
        <v>2325</v>
      </c>
      <c r="AK398" s="250"/>
      <c r="AL398" s="250"/>
      <c r="AM398" s="250"/>
      <c r="AN398" s="250"/>
      <c r="AO398" s="250"/>
      <c r="AP398" s="250"/>
      <c r="AQ398" s="250" t="s">
        <v>1679</v>
      </c>
      <c r="AR398" s="250"/>
    </row>
    <row r="399" spans="1:219" ht="38.25">
      <c r="A399" s="152">
        <v>67</v>
      </c>
      <c r="B399" s="156" t="s">
        <v>2326</v>
      </c>
      <c r="C399" s="290">
        <v>0.52</v>
      </c>
      <c r="D399" s="290">
        <v>0.52</v>
      </c>
      <c r="E399" s="289"/>
      <c r="F399" s="289"/>
      <c r="G399" s="291"/>
      <c r="H399" s="291"/>
      <c r="I399" s="291"/>
      <c r="J399" s="291"/>
      <c r="K399" s="291"/>
      <c r="L399" s="291"/>
      <c r="M399" s="291"/>
      <c r="N399" s="291"/>
      <c r="O399" s="291"/>
      <c r="P399" s="291"/>
      <c r="Q399" s="291"/>
      <c r="R399" s="291"/>
      <c r="S399" s="2175"/>
      <c r="T399" s="291"/>
      <c r="U399" s="291"/>
      <c r="V399" s="291"/>
      <c r="W399" s="2187"/>
      <c r="X399" s="2187"/>
      <c r="Y399" s="291"/>
      <c r="Z399" s="2187"/>
      <c r="AA399" s="291"/>
      <c r="AB399" s="291"/>
      <c r="AC399" s="291"/>
      <c r="AD399" s="2187"/>
      <c r="AE399" s="291"/>
      <c r="AF399" s="291"/>
      <c r="AG399" s="155" t="s">
        <v>110</v>
      </c>
      <c r="AH399" s="250"/>
      <c r="AI399" s="250" t="s">
        <v>30</v>
      </c>
      <c r="AJ399" s="250" t="s">
        <v>2327</v>
      </c>
      <c r="AK399" s="250"/>
      <c r="AL399" s="250"/>
      <c r="AM399" s="250"/>
      <c r="AN399" s="250"/>
      <c r="AO399" s="250"/>
      <c r="AP399" s="250"/>
      <c r="AQ399" s="250" t="s">
        <v>1679</v>
      </c>
      <c r="AR399" s="250"/>
    </row>
    <row r="400" spans="1:219" ht="25.5">
      <c r="A400" s="152">
        <v>68</v>
      </c>
      <c r="B400" s="156" t="s">
        <v>2328</v>
      </c>
      <c r="C400" s="290">
        <v>1.1599999999999999</v>
      </c>
      <c r="D400" s="290">
        <v>1.1599999999999999</v>
      </c>
      <c r="E400" s="289"/>
      <c r="F400" s="289"/>
      <c r="G400" s="291"/>
      <c r="H400" s="291"/>
      <c r="I400" s="291"/>
      <c r="J400" s="291"/>
      <c r="K400" s="291"/>
      <c r="L400" s="291"/>
      <c r="M400" s="291"/>
      <c r="N400" s="291"/>
      <c r="O400" s="291"/>
      <c r="P400" s="291"/>
      <c r="Q400" s="291"/>
      <c r="R400" s="291"/>
      <c r="S400" s="2175"/>
      <c r="T400" s="291"/>
      <c r="U400" s="291"/>
      <c r="V400" s="291"/>
      <c r="W400" s="2187"/>
      <c r="X400" s="2187"/>
      <c r="Y400" s="291"/>
      <c r="Z400" s="2187"/>
      <c r="AA400" s="291"/>
      <c r="AB400" s="291"/>
      <c r="AC400" s="291"/>
      <c r="AD400" s="2187"/>
      <c r="AE400" s="291"/>
      <c r="AF400" s="291"/>
      <c r="AG400" s="155" t="s">
        <v>110</v>
      </c>
      <c r="AH400" s="250"/>
      <c r="AI400" s="250" t="s">
        <v>29</v>
      </c>
      <c r="AJ400" s="250" t="s">
        <v>2329</v>
      </c>
      <c r="AK400" s="250"/>
      <c r="AL400" s="250"/>
      <c r="AM400" s="250"/>
      <c r="AN400" s="250"/>
      <c r="AO400" s="250"/>
      <c r="AP400" s="250"/>
      <c r="AQ400" s="250" t="s">
        <v>1679</v>
      </c>
      <c r="AR400" s="250"/>
    </row>
    <row r="401" spans="1:44" ht="38.25">
      <c r="A401" s="152">
        <v>69</v>
      </c>
      <c r="B401" s="156" t="s">
        <v>2330</v>
      </c>
      <c r="C401" s="290">
        <v>1.64</v>
      </c>
      <c r="D401" s="290">
        <v>1.64</v>
      </c>
      <c r="E401" s="289"/>
      <c r="F401" s="289"/>
      <c r="G401" s="291"/>
      <c r="H401" s="291"/>
      <c r="I401" s="291"/>
      <c r="J401" s="291"/>
      <c r="K401" s="291"/>
      <c r="L401" s="291"/>
      <c r="M401" s="291"/>
      <c r="N401" s="291"/>
      <c r="O401" s="291"/>
      <c r="P401" s="291"/>
      <c r="Q401" s="291"/>
      <c r="R401" s="291"/>
      <c r="S401" s="2175"/>
      <c r="T401" s="291"/>
      <c r="U401" s="291"/>
      <c r="V401" s="291"/>
      <c r="W401" s="2187"/>
      <c r="X401" s="2187"/>
      <c r="Y401" s="291"/>
      <c r="Z401" s="2187"/>
      <c r="AA401" s="291"/>
      <c r="AB401" s="291"/>
      <c r="AC401" s="291"/>
      <c r="AD401" s="2187"/>
      <c r="AE401" s="291"/>
      <c r="AF401" s="291"/>
      <c r="AG401" s="155" t="s">
        <v>110</v>
      </c>
      <c r="AH401" s="250"/>
      <c r="AI401" s="250" t="s">
        <v>40</v>
      </c>
      <c r="AJ401" s="250" t="s">
        <v>2331</v>
      </c>
      <c r="AK401" s="250"/>
      <c r="AL401" s="250"/>
      <c r="AM401" s="250"/>
      <c r="AN401" s="250"/>
      <c r="AO401" s="250"/>
      <c r="AP401" s="250"/>
      <c r="AQ401" s="250" t="s">
        <v>333</v>
      </c>
      <c r="AR401" s="250"/>
    </row>
    <row r="402" spans="1:44" ht="51">
      <c r="A402" s="152">
        <v>70</v>
      </c>
      <c r="B402" s="165" t="s">
        <v>2332</v>
      </c>
      <c r="C402" s="290">
        <v>6.78</v>
      </c>
      <c r="D402" s="290">
        <v>6.78</v>
      </c>
      <c r="E402" s="289"/>
      <c r="F402" s="289"/>
      <c r="G402" s="291"/>
      <c r="H402" s="291"/>
      <c r="I402" s="291"/>
      <c r="J402" s="291"/>
      <c r="K402" s="291"/>
      <c r="L402" s="291"/>
      <c r="M402" s="291"/>
      <c r="N402" s="291"/>
      <c r="O402" s="291"/>
      <c r="P402" s="291"/>
      <c r="Q402" s="291"/>
      <c r="R402" s="291"/>
      <c r="S402" s="2175"/>
      <c r="T402" s="291"/>
      <c r="U402" s="291"/>
      <c r="V402" s="291"/>
      <c r="W402" s="2187"/>
      <c r="X402" s="2187"/>
      <c r="Y402" s="291"/>
      <c r="Z402" s="2187"/>
      <c r="AA402" s="291"/>
      <c r="AB402" s="291"/>
      <c r="AC402" s="291"/>
      <c r="AD402" s="2187"/>
      <c r="AE402" s="291"/>
      <c r="AF402" s="291"/>
      <c r="AG402" s="155" t="s">
        <v>110</v>
      </c>
      <c r="AH402" s="250"/>
      <c r="AI402" s="250" t="s">
        <v>40</v>
      </c>
      <c r="AJ402" s="250" t="s">
        <v>1537</v>
      </c>
      <c r="AK402" s="250"/>
      <c r="AL402" s="250"/>
      <c r="AM402" s="250"/>
      <c r="AN402" s="250"/>
      <c r="AO402" s="250"/>
      <c r="AP402" s="250"/>
      <c r="AQ402" s="250" t="s">
        <v>1679</v>
      </c>
      <c r="AR402" s="250"/>
    </row>
    <row r="403" spans="1:44" ht="19.5" customHeight="1">
      <c r="A403" s="152">
        <v>71</v>
      </c>
      <c r="B403" s="165" t="s">
        <v>2333</v>
      </c>
      <c r="C403" s="290">
        <v>0.02</v>
      </c>
      <c r="D403" s="290">
        <v>0.02</v>
      </c>
      <c r="E403" s="289"/>
      <c r="F403" s="289"/>
      <c r="G403" s="291"/>
      <c r="H403" s="291"/>
      <c r="I403" s="291"/>
      <c r="J403" s="291"/>
      <c r="K403" s="291"/>
      <c r="L403" s="291"/>
      <c r="M403" s="291"/>
      <c r="N403" s="291"/>
      <c r="O403" s="291"/>
      <c r="P403" s="291"/>
      <c r="Q403" s="291"/>
      <c r="R403" s="291"/>
      <c r="S403" s="2175"/>
      <c r="T403" s="291"/>
      <c r="U403" s="291"/>
      <c r="V403" s="291"/>
      <c r="W403" s="2187"/>
      <c r="X403" s="2187"/>
      <c r="Y403" s="291"/>
      <c r="Z403" s="2187"/>
      <c r="AA403" s="291"/>
      <c r="AB403" s="291"/>
      <c r="AC403" s="291"/>
      <c r="AD403" s="2187"/>
      <c r="AE403" s="291"/>
      <c r="AF403" s="291"/>
      <c r="AG403" s="155" t="s">
        <v>110</v>
      </c>
      <c r="AH403" s="250"/>
      <c r="AI403" s="250" t="s">
        <v>40</v>
      </c>
      <c r="AJ403" s="250" t="s">
        <v>2334</v>
      </c>
      <c r="AK403" s="250"/>
      <c r="AL403" s="250"/>
      <c r="AM403" s="250"/>
      <c r="AN403" s="250"/>
      <c r="AO403" s="250"/>
      <c r="AP403" s="250"/>
      <c r="AQ403" s="250" t="s">
        <v>1679</v>
      </c>
      <c r="AR403" s="250"/>
    </row>
    <row r="404" spans="1:44" ht="19.5" customHeight="1">
      <c r="A404" s="152">
        <v>72</v>
      </c>
      <c r="B404" s="153" t="s">
        <v>2335</v>
      </c>
      <c r="C404" s="289">
        <v>0.81</v>
      </c>
      <c r="D404" s="289">
        <v>0.81</v>
      </c>
      <c r="E404" s="289"/>
      <c r="F404" s="289"/>
      <c r="G404" s="291">
        <v>0</v>
      </c>
      <c r="H404" s="291"/>
      <c r="I404" s="291">
        <f>G404-H404</f>
        <v>0</v>
      </c>
      <c r="J404" s="291"/>
      <c r="K404" s="291"/>
      <c r="L404" s="291"/>
      <c r="M404" s="291"/>
      <c r="N404" s="291"/>
      <c r="O404" s="291"/>
      <c r="P404" s="291"/>
      <c r="Q404" s="291"/>
      <c r="R404" s="291">
        <v>0</v>
      </c>
      <c r="S404" s="2175"/>
      <c r="T404" s="291"/>
      <c r="U404" s="291"/>
      <c r="V404" s="291"/>
      <c r="W404" s="2187"/>
      <c r="X404" s="2187"/>
      <c r="Y404" s="291"/>
      <c r="Z404" s="2187"/>
      <c r="AA404" s="291"/>
      <c r="AB404" s="291"/>
      <c r="AC404" s="291"/>
      <c r="AD404" s="2187"/>
      <c r="AE404" s="291"/>
      <c r="AF404" s="291"/>
      <c r="AG404" s="155" t="s">
        <v>110</v>
      </c>
      <c r="AH404" s="250" t="s">
        <v>2178</v>
      </c>
      <c r="AI404" s="250" t="s">
        <v>40</v>
      </c>
      <c r="AJ404" s="250" t="s">
        <v>2336</v>
      </c>
      <c r="AK404" s="250" t="s">
        <v>1172</v>
      </c>
      <c r="AL404" s="250"/>
      <c r="AM404" s="250"/>
      <c r="AN404" s="250"/>
      <c r="AO404" s="250"/>
      <c r="AP404" s="250"/>
      <c r="AQ404" s="250" t="s">
        <v>1679</v>
      </c>
      <c r="AR404" s="250"/>
    </row>
    <row r="405" spans="1:44" ht="38.25">
      <c r="A405" s="152">
        <v>73</v>
      </c>
      <c r="B405" s="165" t="s">
        <v>2337</v>
      </c>
      <c r="C405" s="290">
        <v>0.71</v>
      </c>
      <c r="D405" s="290">
        <v>0.71</v>
      </c>
      <c r="E405" s="289"/>
      <c r="F405" s="289"/>
      <c r="G405" s="291"/>
      <c r="H405" s="291"/>
      <c r="I405" s="291"/>
      <c r="J405" s="291"/>
      <c r="K405" s="291"/>
      <c r="L405" s="291"/>
      <c r="M405" s="291"/>
      <c r="N405" s="291"/>
      <c r="O405" s="291"/>
      <c r="P405" s="291"/>
      <c r="Q405" s="291"/>
      <c r="R405" s="291"/>
      <c r="S405" s="2175"/>
      <c r="T405" s="291"/>
      <c r="U405" s="291"/>
      <c r="V405" s="291"/>
      <c r="W405" s="2187"/>
      <c r="X405" s="2187"/>
      <c r="Y405" s="291"/>
      <c r="Z405" s="2187"/>
      <c r="AA405" s="291"/>
      <c r="AB405" s="291"/>
      <c r="AC405" s="291"/>
      <c r="AD405" s="2187"/>
      <c r="AE405" s="291"/>
      <c r="AF405" s="291"/>
      <c r="AG405" s="155" t="s">
        <v>110</v>
      </c>
      <c r="AH405" s="250" t="s">
        <v>1846</v>
      </c>
      <c r="AI405" s="250" t="s">
        <v>40</v>
      </c>
      <c r="AJ405" s="250" t="s">
        <v>1622</v>
      </c>
      <c r="AK405" s="250"/>
      <c r="AL405" s="250"/>
      <c r="AM405" s="250"/>
      <c r="AN405" s="250"/>
      <c r="AO405" s="250"/>
      <c r="AP405" s="250"/>
      <c r="AQ405" s="250" t="s">
        <v>1679</v>
      </c>
      <c r="AR405" s="250"/>
    </row>
    <row r="406" spans="1:44" ht="20.25" customHeight="1">
      <c r="A406" s="152">
        <v>74</v>
      </c>
      <c r="B406" s="165" t="s">
        <v>2338</v>
      </c>
      <c r="C406" s="290">
        <v>2.66</v>
      </c>
      <c r="D406" s="290">
        <v>2.66</v>
      </c>
      <c r="E406" s="289"/>
      <c r="F406" s="289"/>
      <c r="G406" s="291"/>
      <c r="H406" s="291"/>
      <c r="I406" s="291"/>
      <c r="J406" s="291"/>
      <c r="K406" s="291"/>
      <c r="L406" s="291"/>
      <c r="M406" s="291"/>
      <c r="N406" s="291"/>
      <c r="O406" s="291"/>
      <c r="P406" s="291"/>
      <c r="Q406" s="291"/>
      <c r="R406" s="291"/>
      <c r="S406" s="2175"/>
      <c r="T406" s="291"/>
      <c r="U406" s="291"/>
      <c r="V406" s="291"/>
      <c r="W406" s="2187"/>
      <c r="X406" s="2187"/>
      <c r="Y406" s="291"/>
      <c r="Z406" s="2187"/>
      <c r="AA406" s="291"/>
      <c r="AB406" s="291"/>
      <c r="AC406" s="291"/>
      <c r="AD406" s="2187"/>
      <c r="AE406" s="291"/>
      <c r="AF406" s="291"/>
      <c r="AG406" s="155" t="s">
        <v>110</v>
      </c>
      <c r="AH406" s="250"/>
      <c r="AI406" s="250" t="s">
        <v>40</v>
      </c>
      <c r="AJ406" s="250" t="s">
        <v>1857</v>
      </c>
      <c r="AK406" s="250"/>
      <c r="AL406" s="250"/>
      <c r="AM406" s="250"/>
      <c r="AN406" s="250"/>
      <c r="AO406" s="250"/>
      <c r="AP406" s="250"/>
      <c r="AQ406" s="250" t="s">
        <v>1679</v>
      </c>
      <c r="AR406" s="250"/>
    </row>
    <row r="407" spans="1:44" ht="25.5">
      <c r="A407" s="152">
        <v>75</v>
      </c>
      <c r="B407" s="156" t="s">
        <v>2339</v>
      </c>
      <c r="C407" s="290">
        <v>0.26</v>
      </c>
      <c r="D407" s="290">
        <v>0.26</v>
      </c>
      <c r="E407" s="289"/>
      <c r="F407" s="289"/>
      <c r="G407" s="291"/>
      <c r="H407" s="291"/>
      <c r="I407" s="291"/>
      <c r="J407" s="291"/>
      <c r="K407" s="291"/>
      <c r="L407" s="291"/>
      <c r="M407" s="291"/>
      <c r="N407" s="291"/>
      <c r="O407" s="291"/>
      <c r="P407" s="291"/>
      <c r="Q407" s="291"/>
      <c r="R407" s="291"/>
      <c r="S407" s="2175"/>
      <c r="T407" s="291"/>
      <c r="U407" s="291"/>
      <c r="V407" s="291"/>
      <c r="W407" s="2187"/>
      <c r="X407" s="2187"/>
      <c r="Y407" s="291"/>
      <c r="Z407" s="2187"/>
      <c r="AA407" s="291"/>
      <c r="AB407" s="291"/>
      <c r="AC407" s="291"/>
      <c r="AD407" s="2187"/>
      <c r="AE407" s="291"/>
      <c r="AF407" s="291"/>
      <c r="AG407" s="155" t="s">
        <v>110</v>
      </c>
      <c r="AH407" s="250"/>
      <c r="AI407" s="250" t="s">
        <v>21</v>
      </c>
      <c r="AJ407" s="250"/>
      <c r="AK407" s="250"/>
      <c r="AL407" s="250"/>
      <c r="AM407" s="250"/>
      <c r="AN407" s="250"/>
      <c r="AO407" s="250"/>
      <c r="AP407" s="250"/>
      <c r="AQ407" s="250" t="s">
        <v>1679</v>
      </c>
      <c r="AR407" s="250"/>
    </row>
    <row r="408" spans="1:44" ht="38.25">
      <c r="A408" s="152"/>
      <c r="B408" s="156" t="s">
        <v>2340</v>
      </c>
      <c r="C408" s="290">
        <v>0.43</v>
      </c>
      <c r="D408" s="290">
        <v>0.43</v>
      </c>
      <c r="E408" s="289"/>
      <c r="F408" s="289"/>
      <c r="G408" s="291"/>
      <c r="H408" s="291"/>
      <c r="I408" s="291"/>
      <c r="J408" s="291"/>
      <c r="K408" s="291"/>
      <c r="L408" s="291"/>
      <c r="M408" s="291"/>
      <c r="N408" s="291"/>
      <c r="O408" s="291"/>
      <c r="P408" s="291"/>
      <c r="Q408" s="291"/>
      <c r="R408" s="291"/>
      <c r="S408" s="2175"/>
      <c r="T408" s="291"/>
      <c r="U408" s="291"/>
      <c r="V408" s="291"/>
      <c r="W408" s="2187"/>
      <c r="X408" s="2187"/>
      <c r="Y408" s="291"/>
      <c r="Z408" s="2187"/>
      <c r="AA408" s="291"/>
      <c r="AB408" s="291"/>
      <c r="AC408" s="291"/>
      <c r="AD408" s="2187"/>
      <c r="AE408" s="291"/>
      <c r="AF408" s="291"/>
      <c r="AG408" s="155" t="s">
        <v>1263</v>
      </c>
      <c r="AH408" s="250"/>
      <c r="AI408" s="250" t="s">
        <v>41</v>
      </c>
      <c r="AJ408" s="250"/>
      <c r="AK408" s="250"/>
      <c r="AL408" s="250"/>
      <c r="AM408" s="250"/>
      <c r="AN408" s="250"/>
      <c r="AO408" s="250"/>
      <c r="AP408" s="250"/>
      <c r="AQ408" s="250" t="s">
        <v>1679</v>
      </c>
      <c r="AR408" s="250"/>
    </row>
    <row r="409" spans="1:44" ht="33" customHeight="1">
      <c r="A409" s="152">
        <v>76</v>
      </c>
      <c r="B409" s="156" t="s">
        <v>2341</v>
      </c>
      <c r="C409" s="290">
        <v>0.36</v>
      </c>
      <c r="D409" s="290">
        <v>0.36</v>
      </c>
      <c r="E409" s="289"/>
      <c r="F409" s="289"/>
      <c r="G409" s="291"/>
      <c r="H409" s="291"/>
      <c r="I409" s="291"/>
      <c r="J409" s="291"/>
      <c r="K409" s="291"/>
      <c r="L409" s="291"/>
      <c r="M409" s="291"/>
      <c r="N409" s="291"/>
      <c r="O409" s="291"/>
      <c r="P409" s="291"/>
      <c r="Q409" s="291"/>
      <c r="R409" s="291"/>
      <c r="S409" s="2175"/>
      <c r="T409" s="291"/>
      <c r="U409" s="291"/>
      <c r="V409" s="291"/>
      <c r="W409" s="2187"/>
      <c r="X409" s="2187"/>
      <c r="Y409" s="291"/>
      <c r="Z409" s="2187"/>
      <c r="AA409" s="291"/>
      <c r="AB409" s="291"/>
      <c r="AC409" s="291"/>
      <c r="AD409" s="2187"/>
      <c r="AE409" s="291"/>
      <c r="AF409" s="291"/>
      <c r="AG409" s="155" t="s">
        <v>110</v>
      </c>
      <c r="AH409" s="250" t="s">
        <v>2135</v>
      </c>
      <c r="AI409" s="250" t="s">
        <v>21</v>
      </c>
      <c r="AJ409" s="250" t="s">
        <v>2136</v>
      </c>
      <c r="AK409" s="250"/>
      <c r="AL409" s="250"/>
      <c r="AM409" s="250"/>
      <c r="AN409" s="250"/>
      <c r="AO409" s="250"/>
      <c r="AP409" s="250"/>
      <c r="AQ409" s="250" t="s">
        <v>333</v>
      </c>
      <c r="AR409" s="250"/>
    </row>
    <row r="410" spans="1:44" ht="24.75" customHeight="1">
      <c r="A410" s="192" t="s">
        <v>1323</v>
      </c>
      <c r="B410" s="193" t="s">
        <v>2342</v>
      </c>
      <c r="C410" s="299"/>
      <c r="D410" s="299"/>
      <c r="E410" s="299"/>
      <c r="F410" s="299"/>
      <c r="G410" s="299"/>
      <c r="H410" s="299"/>
      <c r="I410" s="299"/>
      <c r="J410" s="299"/>
      <c r="K410" s="299"/>
      <c r="L410" s="299"/>
      <c r="M410" s="299"/>
      <c r="N410" s="299"/>
      <c r="O410" s="299"/>
      <c r="P410" s="299"/>
      <c r="Q410" s="299"/>
      <c r="R410" s="299"/>
      <c r="S410" s="2180"/>
      <c r="T410" s="299"/>
      <c r="U410" s="299"/>
      <c r="V410" s="299"/>
      <c r="W410" s="2192"/>
      <c r="X410" s="2192"/>
      <c r="Y410" s="299"/>
      <c r="Z410" s="2192"/>
      <c r="AA410" s="299"/>
      <c r="AB410" s="299"/>
      <c r="AC410" s="299"/>
      <c r="AD410" s="2192"/>
      <c r="AE410" s="299"/>
      <c r="AF410" s="299"/>
      <c r="AG410" s="155"/>
      <c r="AH410" s="250"/>
      <c r="AI410" s="250"/>
      <c r="AJ410" s="250"/>
      <c r="AK410" s="250"/>
      <c r="AL410" s="250"/>
      <c r="AM410" s="250"/>
      <c r="AN410" s="250"/>
      <c r="AO410" s="250"/>
      <c r="AP410" s="250"/>
      <c r="AQ410" s="250"/>
      <c r="AR410" s="250"/>
    </row>
    <row r="411" spans="1:44">
      <c r="B411" s="185" t="s">
        <v>2343</v>
      </c>
      <c r="C411" s="186">
        <v>4.1000000000000002E-2</v>
      </c>
      <c r="E411" s="186"/>
      <c r="F411" s="186" t="s">
        <v>30</v>
      </c>
      <c r="G411" s="186"/>
      <c r="H411" s="186"/>
      <c r="J411" s="186"/>
      <c r="K411" s="186"/>
      <c r="L411" s="186"/>
      <c r="M411" s="186"/>
      <c r="N411" s="186"/>
      <c r="O411" s="186"/>
      <c r="P411" s="186"/>
      <c r="Q411" s="186"/>
      <c r="R411" s="186"/>
      <c r="S411" s="2181"/>
      <c r="T411" s="186"/>
      <c r="U411" s="186"/>
      <c r="V411" s="186"/>
      <c r="W411" s="2193"/>
      <c r="X411" s="2193"/>
      <c r="Y411" s="186"/>
      <c r="Z411" s="2193"/>
      <c r="AA411" s="186"/>
      <c r="AB411" s="186"/>
      <c r="AC411" s="186"/>
      <c r="AD411" s="2193"/>
      <c r="AE411" s="186"/>
      <c r="AF411" s="186"/>
      <c r="AG411" s="186"/>
      <c r="AH411" s="186"/>
      <c r="AI411" s="186"/>
      <c r="AJ411" s="186" t="s">
        <v>2213</v>
      </c>
      <c r="AK411" s="186"/>
      <c r="AL411" s="186"/>
      <c r="AM411" s="186"/>
      <c r="AN411" s="186"/>
      <c r="AO411" s="186"/>
      <c r="AP411" s="186"/>
      <c r="AQ411" s="186"/>
      <c r="AR411" s="186"/>
    </row>
    <row r="412" spans="1:44">
      <c r="B412" s="185" t="s">
        <v>2344</v>
      </c>
    </row>
    <row r="413" spans="1:44">
      <c r="AO413" s="301" t="s">
        <v>1451</v>
      </c>
    </row>
    <row r="484" spans="2:44">
      <c r="B484" s="185"/>
      <c r="C484" s="186"/>
      <c r="E484" s="186"/>
      <c r="F484" s="186"/>
      <c r="G484" s="186"/>
      <c r="H484" s="186"/>
      <c r="J484" s="186"/>
      <c r="K484" s="186"/>
      <c r="L484" s="186"/>
      <c r="M484" s="186"/>
      <c r="N484" s="186"/>
      <c r="O484" s="186"/>
      <c r="P484" s="186"/>
      <c r="Q484" s="186"/>
      <c r="R484" s="186"/>
      <c r="S484" s="2181"/>
      <c r="T484" s="186"/>
      <c r="U484" s="186"/>
      <c r="V484" s="186"/>
      <c r="W484" s="2193"/>
      <c r="X484" s="2193"/>
      <c r="Y484" s="186"/>
      <c r="Z484" s="2193"/>
      <c r="AA484" s="186"/>
      <c r="AB484" s="186"/>
      <c r="AC484" s="186"/>
      <c r="AD484" s="2193"/>
      <c r="AE484" s="186"/>
      <c r="AF484" s="186"/>
      <c r="AG484" s="186"/>
      <c r="AH484" s="186"/>
      <c r="AI484" s="186"/>
      <c r="AJ484" s="186"/>
      <c r="AK484" s="186"/>
      <c r="AL484" s="186"/>
      <c r="AM484" s="186"/>
      <c r="AN484" s="186"/>
      <c r="AO484" s="186"/>
      <c r="AP484" s="186"/>
      <c r="AQ484" s="186"/>
      <c r="AR484" s="186"/>
    </row>
  </sheetData>
  <mergeCells count="54">
    <mergeCell ref="AP306:AP330"/>
    <mergeCell ref="AR306:AR330"/>
    <mergeCell ref="A306:A330"/>
    <mergeCell ref="B306:B330"/>
    <mergeCell ref="AJ306:AJ330"/>
    <mergeCell ref="AL306:AL330"/>
    <mergeCell ref="AN306:AN330"/>
    <mergeCell ref="AO306:AO330"/>
    <mergeCell ref="A88:A91"/>
    <mergeCell ref="B88:B91"/>
    <mergeCell ref="A92:A93"/>
    <mergeCell ref="B92:B93"/>
    <mergeCell ref="A96:A97"/>
    <mergeCell ref="B96:B97"/>
    <mergeCell ref="AR79:AR85"/>
    <mergeCell ref="A86:A87"/>
    <mergeCell ref="B86:B87"/>
    <mergeCell ref="AH86:AH87"/>
    <mergeCell ref="AJ86:AJ87"/>
    <mergeCell ref="AO86:AO87"/>
    <mergeCell ref="AP86:AP87"/>
    <mergeCell ref="AR86:AR87"/>
    <mergeCell ref="A79:A85"/>
    <mergeCell ref="B79:B85"/>
    <mergeCell ref="AH79:AH85"/>
    <mergeCell ref="AO79:AO85"/>
    <mergeCell ref="AP79:AP85"/>
    <mergeCell ref="AR3:AR6"/>
    <mergeCell ref="A70:A72"/>
    <mergeCell ref="B70:B72"/>
    <mergeCell ref="AO70:AO72"/>
    <mergeCell ref="AP70:AP72"/>
    <mergeCell ref="AR70:AR72"/>
    <mergeCell ref="AK3:AK6"/>
    <mergeCell ref="AN3:AN6"/>
    <mergeCell ref="AO3:AO6"/>
    <mergeCell ref="AP3:AP6"/>
    <mergeCell ref="AQ3:AQ6"/>
    <mergeCell ref="AL3:AL6"/>
    <mergeCell ref="AM3:AM6"/>
    <mergeCell ref="A1:B1"/>
    <mergeCell ref="A2:AO2"/>
    <mergeCell ref="A3:A6"/>
    <mergeCell ref="B3:B6"/>
    <mergeCell ref="C3:C6"/>
    <mergeCell ref="D3:D6"/>
    <mergeCell ref="E3:E6"/>
    <mergeCell ref="F3:F6"/>
    <mergeCell ref="G3:AF4"/>
    <mergeCell ref="AG3:AG6"/>
    <mergeCell ref="G5:AF5"/>
    <mergeCell ref="AH3:AH6"/>
    <mergeCell ref="AI3:AI6"/>
    <mergeCell ref="AJ3:AJ6"/>
  </mergeCells>
  <printOptions horizontalCentered="1"/>
  <pageMargins left="0.19685039370078741" right="0.19685039370078741" top="0.74803149606299213" bottom="0.74803149606299213" header="0.31496062992125984" footer="0.31496062992125984"/>
  <pageSetup paperSize="9" scale="70" orientation="landscape" verticalDpi="0" r:id="rId1"/>
  <headerFooter>
    <oddFooter>&amp;C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D60"/>
  <sheetViews>
    <sheetView topLeftCell="A4" workbookViewId="0">
      <pane xSplit="5" ySplit="5" topLeftCell="F9" activePane="bottomRight" state="frozen"/>
      <selection activeCell="F2021" sqref="F2021"/>
      <selection pane="topRight" activeCell="F2021" sqref="F2021"/>
      <selection pane="bottomLeft" activeCell="F2021" sqref="F2021"/>
      <selection pane="bottomRight" activeCell="B4" sqref="B4:AD60"/>
    </sheetView>
  </sheetViews>
  <sheetFormatPr defaultColWidth="9.140625" defaultRowHeight="12"/>
  <cols>
    <col min="1" max="1" width="9.140625" style="51" hidden="1" customWidth="1"/>
    <col min="2" max="2" width="5" style="52" customWidth="1"/>
    <col min="3" max="3" width="29.85546875" style="207" customWidth="1"/>
    <col min="4" max="4" width="6.5703125" style="51" customWidth="1"/>
    <col min="5" max="5" width="6.85546875" style="52" customWidth="1"/>
    <col min="6" max="6" width="7.5703125" style="52" customWidth="1"/>
    <col min="7" max="7" width="8.85546875" style="52" customWidth="1"/>
    <col min="8" max="8" width="9.42578125" style="52" customWidth="1"/>
    <col min="9" max="9" width="8.7109375" style="52" customWidth="1"/>
    <col min="10" max="10" width="9.85546875" style="52" customWidth="1"/>
    <col min="11" max="11" width="13.140625" style="52" customWidth="1"/>
    <col min="12" max="12" width="8.7109375" style="52" customWidth="1"/>
    <col min="13" max="13" width="8.140625" style="52" customWidth="1"/>
    <col min="14" max="14" width="7" style="52" customWidth="1"/>
    <col min="15" max="15" width="7.5703125" style="52" customWidth="1"/>
    <col min="16" max="16" width="8.140625" style="52" customWidth="1"/>
    <col min="17" max="17" width="8.85546875" style="52" customWidth="1"/>
    <col min="18" max="18" width="8.42578125" style="52" bestFit="1" customWidth="1"/>
    <col min="19" max="20" width="8.28515625" style="52" customWidth="1"/>
    <col min="21" max="21" width="9.140625" style="52" bestFit="1" customWidth="1"/>
    <col min="22" max="22" width="7.5703125" style="52" bestFit="1" customWidth="1"/>
    <col min="23" max="23" width="8.85546875" style="52" customWidth="1"/>
    <col min="24" max="24" width="9.7109375" style="52" customWidth="1"/>
    <col min="25" max="25" width="8.85546875" style="52" customWidth="1"/>
    <col min="26" max="26" width="8.28515625" style="52" bestFit="1" customWidth="1"/>
    <col min="27" max="27" width="8.85546875" style="52" customWidth="1"/>
    <col min="28" max="28" width="8.28515625" style="52" bestFit="1" customWidth="1"/>
    <col min="29" max="29" width="8.85546875" style="52" customWidth="1"/>
    <col min="30" max="30" width="8.28515625" style="52" bestFit="1" customWidth="1"/>
    <col min="31" max="16384" width="9.140625" style="51"/>
  </cols>
  <sheetData>
    <row r="2" spans="1:30">
      <c r="P2" s="308"/>
    </row>
    <row r="3" spans="1:30" ht="17.25" customHeight="1">
      <c r="B3" s="316" t="s">
        <v>1395</v>
      </c>
    </row>
    <row r="4" spans="1:30" ht="17.25" customHeight="1">
      <c r="B4" s="2354" t="s">
        <v>1395</v>
      </c>
      <c r="C4" s="2354"/>
    </row>
    <row r="5" spans="1:30" ht="20.25" customHeight="1">
      <c r="A5" s="51">
        <v>100</v>
      </c>
      <c r="B5" s="316"/>
      <c r="C5" s="2349" t="s">
        <v>1396</v>
      </c>
      <c r="D5" s="2349"/>
      <c r="E5" s="2349"/>
      <c r="F5" s="2349"/>
      <c r="G5" s="2349"/>
      <c r="H5" s="2349"/>
      <c r="I5" s="2349"/>
      <c r="J5" s="2349"/>
      <c r="K5" s="2195"/>
      <c r="L5" s="2195"/>
      <c r="M5" s="309"/>
      <c r="N5" s="309"/>
      <c r="P5" s="308"/>
    </row>
    <row r="6" spans="1:30" ht="12.75" customHeight="1">
      <c r="B6" s="316"/>
      <c r="C6" s="53"/>
      <c r="H6" s="2400" t="s">
        <v>1249</v>
      </c>
      <c r="I6" s="2400"/>
      <c r="J6" s="2400"/>
      <c r="R6" s="308"/>
      <c r="U6" s="2401"/>
      <c r="V6" s="2402"/>
    </row>
    <row r="7" spans="1:30" ht="65.25" customHeight="1">
      <c r="B7" s="2358" t="s">
        <v>58</v>
      </c>
      <c r="C7" s="2358" t="s">
        <v>1397</v>
      </c>
      <c r="D7" s="2358" t="s">
        <v>1251</v>
      </c>
      <c r="E7" s="2358" t="s">
        <v>1398</v>
      </c>
      <c r="F7" s="2358"/>
      <c r="G7" s="2358" t="s">
        <v>1399</v>
      </c>
      <c r="H7" s="2358"/>
      <c r="I7" s="2358" t="s">
        <v>1400</v>
      </c>
      <c r="J7" s="2358"/>
      <c r="K7" s="2358" t="s">
        <v>1329</v>
      </c>
      <c r="L7" s="2358"/>
      <c r="M7" s="2358" t="s">
        <v>1331</v>
      </c>
      <c r="N7" s="2358"/>
      <c r="O7" s="2358" t="s">
        <v>1333</v>
      </c>
      <c r="P7" s="2358"/>
      <c r="Q7" s="2358" t="s">
        <v>1336</v>
      </c>
      <c r="R7" s="2358"/>
      <c r="S7" s="2358" t="s">
        <v>1339</v>
      </c>
      <c r="T7" s="2358"/>
      <c r="U7" s="2358" t="s">
        <v>1401</v>
      </c>
      <c r="V7" s="2358"/>
      <c r="W7" s="2358" t="s">
        <v>1344</v>
      </c>
      <c r="X7" s="2358"/>
      <c r="Y7" s="2358" t="s">
        <v>1347</v>
      </c>
      <c r="Z7" s="2358"/>
      <c r="AA7" s="2358" t="s">
        <v>1350</v>
      </c>
      <c r="AB7" s="2358"/>
      <c r="AC7" s="2358" t="s">
        <v>1353</v>
      </c>
      <c r="AD7" s="2358"/>
    </row>
    <row r="8" spans="1:30" ht="26.25" customHeight="1">
      <c r="B8" s="2358"/>
      <c r="C8" s="2358"/>
      <c r="D8" s="2358"/>
      <c r="E8" s="47" t="s">
        <v>59</v>
      </c>
      <c r="F8" s="47" t="s">
        <v>1402</v>
      </c>
      <c r="G8" s="47" t="s">
        <v>59</v>
      </c>
      <c r="H8" s="47" t="s">
        <v>1402</v>
      </c>
      <c r="I8" s="47" t="s">
        <v>59</v>
      </c>
      <c r="J8" s="47" t="s">
        <v>1402</v>
      </c>
      <c r="K8" s="47" t="s">
        <v>59</v>
      </c>
      <c r="L8" s="47" t="s">
        <v>1402</v>
      </c>
      <c r="M8" s="47" t="s">
        <v>59</v>
      </c>
      <c r="N8" s="47" t="s">
        <v>1402</v>
      </c>
      <c r="O8" s="47" t="s">
        <v>59</v>
      </c>
      <c r="P8" s="47" t="s">
        <v>1402</v>
      </c>
      <c r="Q8" s="47" t="s">
        <v>59</v>
      </c>
      <c r="R8" s="47" t="s">
        <v>1402</v>
      </c>
      <c r="S8" s="47" t="s">
        <v>59</v>
      </c>
      <c r="T8" s="47" t="s">
        <v>1402</v>
      </c>
      <c r="U8" s="47" t="s">
        <v>59</v>
      </c>
      <c r="V8" s="47" t="s">
        <v>1402</v>
      </c>
      <c r="W8" s="47" t="s">
        <v>59</v>
      </c>
      <c r="X8" s="47" t="s">
        <v>1402</v>
      </c>
      <c r="Y8" s="47" t="s">
        <v>59</v>
      </c>
      <c r="Z8" s="47" t="s">
        <v>1402</v>
      </c>
      <c r="AA8" s="47" t="s">
        <v>59</v>
      </c>
      <c r="AB8" s="47" t="s">
        <v>1402</v>
      </c>
      <c r="AC8" s="47" t="s">
        <v>59</v>
      </c>
      <c r="AD8" s="47" t="s">
        <v>1402</v>
      </c>
    </row>
    <row r="9" spans="1:30" s="208" customFormat="1" ht="15.75" customHeight="1">
      <c r="B9" s="213"/>
      <c r="C9" s="60" t="s">
        <v>1403</v>
      </c>
      <c r="D9" s="213"/>
      <c r="E9" s="214"/>
      <c r="F9" s="118">
        <f t="shared" ref="F9:F40" si="0">(E9/$G$9)*$A$5</f>
        <v>0</v>
      </c>
      <c r="G9" s="214">
        <f>G10+G22+G60</f>
        <v>285.07</v>
      </c>
      <c r="H9" s="214">
        <v>100</v>
      </c>
      <c r="I9" s="214">
        <f>I10+I22+I60</f>
        <v>3860.9605699999993</v>
      </c>
      <c r="J9" s="214">
        <v>100</v>
      </c>
      <c r="K9" s="214"/>
      <c r="L9" s="214"/>
      <c r="M9" s="214">
        <v>120</v>
      </c>
      <c r="N9" s="214">
        <v>100</v>
      </c>
      <c r="O9" s="214">
        <f>O10+O22+O60</f>
        <v>280</v>
      </c>
      <c r="P9" s="214">
        <v>100</v>
      </c>
      <c r="Q9" s="214"/>
      <c r="R9" s="214"/>
      <c r="S9" s="214">
        <v>114.56</v>
      </c>
      <c r="T9" s="214">
        <v>100</v>
      </c>
      <c r="U9" s="214">
        <f>U10+U22+U60</f>
        <v>855.5</v>
      </c>
      <c r="V9" s="214">
        <v>100</v>
      </c>
      <c r="W9" s="214">
        <f>W10+W22+W60</f>
        <v>440</v>
      </c>
      <c r="X9" s="214">
        <v>100</v>
      </c>
      <c r="Y9" s="214">
        <f>Y10+Y22+Y60</f>
        <v>807.5</v>
      </c>
      <c r="Z9" s="214">
        <v>100</v>
      </c>
      <c r="AA9" s="214">
        <f>AA10+AA22+AA60</f>
        <v>6985.6833749999996</v>
      </c>
      <c r="AB9" s="214">
        <v>100</v>
      </c>
      <c r="AC9" s="214">
        <f>AC10+AC22+AC60</f>
        <v>1927</v>
      </c>
      <c r="AD9" s="214">
        <v>100</v>
      </c>
    </row>
    <row r="10" spans="1:30" ht="15.75" customHeight="1">
      <c r="B10" s="29" t="s">
        <v>1192</v>
      </c>
      <c r="C10" s="60" t="s">
        <v>1272</v>
      </c>
      <c r="D10" s="56" t="s">
        <v>0</v>
      </c>
      <c r="E10" s="214"/>
      <c r="F10" s="118">
        <f t="shared" si="0"/>
        <v>0</v>
      </c>
      <c r="G10" s="214">
        <f>'[1]05QH'!Z7</f>
        <v>23.209999999999997</v>
      </c>
      <c r="H10" s="214">
        <f t="shared" ref="H10:H22" si="1">(G10/$G$9)*$A$5</f>
        <v>8.1418598940611062</v>
      </c>
      <c r="I10" s="214">
        <f>I11+SUM(I13:I21)</f>
        <v>338.01358299999993</v>
      </c>
      <c r="J10" s="214">
        <f t="shared" ref="J10:J41" si="2">(I10/$I$9)*$A$5</f>
        <v>8.7546499600745733</v>
      </c>
      <c r="K10" s="214"/>
      <c r="L10" s="214"/>
      <c r="M10" s="214">
        <v>117</v>
      </c>
      <c r="N10" s="214">
        <f t="shared" ref="N10:N41" si="3">(M10/$M$9)*$A$5</f>
        <v>97.5</v>
      </c>
      <c r="O10" s="214">
        <f>O11+O13+O14+O15+O16+O17+O19+O20+O21</f>
        <v>110</v>
      </c>
      <c r="P10" s="214">
        <f t="shared" ref="P10:P41" si="4">(O10/$O$9)*$A$5</f>
        <v>39.285714285714285</v>
      </c>
      <c r="Q10" s="214"/>
      <c r="R10" s="214"/>
      <c r="S10" s="214">
        <v>21.729999999999997</v>
      </c>
      <c r="T10" s="214">
        <v>18.968226256983236</v>
      </c>
      <c r="U10" s="315">
        <f>U11+SUM(U13:U21)</f>
        <v>0</v>
      </c>
      <c r="V10" s="214"/>
      <c r="W10" s="315">
        <f>W11+SUM(W13:W21)</f>
        <v>0</v>
      </c>
      <c r="X10" s="118"/>
      <c r="Y10" s="315">
        <f>Y11+SUM(Y13:Y21)</f>
        <v>35</v>
      </c>
      <c r="Z10" s="118">
        <f t="shared" ref="Z10:Z41" si="5">(Y10/$Y$9)*$A$5</f>
        <v>4.3343653250773997</v>
      </c>
      <c r="AA10" s="315">
        <f>'[1]03CH'!X9+'[1]03CH'!Y9+'[1]03CH'!Z9+'[1]03CH'!AA9+'[1]03CH'!AB9+'[1]03CH'!AC9+'[1]03CH'!AD9+'[1]03CH'!AE9+'[1]03CH'!AF9</f>
        <v>2146.4006319999994</v>
      </c>
      <c r="AB10" s="252">
        <f t="shared" ref="AB10:AB41" si="6">(AA10/$AA$9)*$A$5</f>
        <v>30.725707375765506</v>
      </c>
      <c r="AC10" s="315">
        <f>AC11+SUM(AC13:AC21)</f>
        <v>230</v>
      </c>
      <c r="AD10" s="252">
        <f t="shared" ref="AD10:AD41" si="7">(AC10/$AC$9)*$A$5</f>
        <v>11.93565127140633</v>
      </c>
    </row>
    <row r="11" spans="1:30" ht="15.75" customHeight="1">
      <c r="B11" s="253" t="s">
        <v>1194</v>
      </c>
      <c r="C11" s="117" t="s">
        <v>1198</v>
      </c>
      <c r="D11" s="47" t="s">
        <v>3</v>
      </c>
      <c r="E11" s="310"/>
      <c r="F11" s="118">
        <f t="shared" si="0"/>
        <v>0</v>
      </c>
      <c r="G11" s="310">
        <f>'[1]05QH'!Z10</f>
        <v>21.729999999999997</v>
      </c>
      <c r="H11" s="217">
        <f t="shared" si="1"/>
        <v>7.6226891640649646</v>
      </c>
      <c r="I11" s="217">
        <f>'[1]03CH'!H10+'[1]03CH'!I10+'[1]03CH'!J10+'[1]03CH'!K10+'[1]03CH'!L10+'[1]03CH'!M10+'[1]03CH'!N10+'[1]03CH'!O10+'[1]03CH'!P10+'[1]03CH'!Q10+'[1]03CH'!R10+'[1]03CH'!S10+'[1]03CH'!T10+'[1]03CH'!U10+'[1]03CH'!V10+'[1]03CH'!W10</f>
        <v>69.45393599999997</v>
      </c>
      <c r="J11" s="217">
        <f t="shared" si="2"/>
        <v>1.7988771120757647</v>
      </c>
      <c r="K11" s="310"/>
      <c r="L11" s="311"/>
      <c r="M11" s="310"/>
      <c r="N11" s="312">
        <f t="shared" si="3"/>
        <v>0</v>
      </c>
      <c r="O11" s="310"/>
      <c r="P11" s="118">
        <f t="shared" si="4"/>
        <v>0</v>
      </c>
      <c r="Q11" s="310"/>
      <c r="R11" s="311"/>
      <c r="S11" s="310">
        <v>21.729999999999997</v>
      </c>
      <c r="T11" s="217">
        <v>18.968226256983236</v>
      </c>
      <c r="U11" s="310"/>
      <c r="V11" s="311"/>
      <c r="W11" s="120"/>
      <c r="X11" s="215"/>
      <c r="Y11" s="120">
        <v>20</v>
      </c>
      <c r="Z11" s="215">
        <f t="shared" si="5"/>
        <v>2.4767801857585141</v>
      </c>
      <c r="AA11" s="120">
        <f>'[1]03CH'!X10+'[1]03CH'!Y10+'[1]03CH'!Z10+'[1]03CH'!AA10+'[1]03CH'!AB10+'[1]03CH'!AC10+'[1]03CH'!AD10+'[1]03CH'!AE10+'[1]03CH'!AF10</f>
        <v>824.37356499999987</v>
      </c>
      <c r="AB11" s="48">
        <f t="shared" si="6"/>
        <v>11.800900795908174</v>
      </c>
      <c r="AC11" s="120"/>
      <c r="AD11" s="48">
        <f t="shared" si="7"/>
        <v>0</v>
      </c>
    </row>
    <row r="12" spans="1:30" s="55" customFormat="1" ht="15.75" customHeight="1">
      <c r="B12" s="317"/>
      <c r="C12" s="209" t="s">
        <v>60</v>
      </c>
      <c r="D12" s="50" t="s">
        <v>4</v>
      </c>
      <c r="E12" s="311"/>
      <c r="F12" s="118">
        <f t="shared" si="0"/>
        <v>0</v>
      </c>
      <c r="G12" s="311">
        <f>'[1]05QH'!Z11</f>
        <v>20.759999999999998</v>
      </c>
      <c r="H12" s="217">
        <f t="shared" si="1"/>
        <v>7.2824218612972249</v>
      </c>
      <c r="I12" s="217">
        <f>'[1]03CH'!H11+'[1]03CH'!I11+'[1]03CH'!J11+'[1]03CH'!K11+'[1]03CH'!L11+'[1]03CH'!M11+'[1]03CH'!N11+'[1]03CH'!O11+'[1]03CH'!P11+'[1]03CH'!Q11+'[1]03CH'!R11+'[1]03CH'!S11+'[1]03CH'!T11+'[1]03CH'!U11+'[1]03CH'!V11+'[1]03CH'!W11</f>
        <v>60.977181999999978</v>
      </c>
      <c r="J12" s="217">
        <f t="shared" si="2"/>
        <v>1.5793267217955553</v>
      </c>
      <c r="K12" s="311"/>
      <c r="L12" s="311"/>
      <c r="M12" s="311"/>
      <c r="N12" s="312">
        <f t="shared" si="3"/>
        <v>0</v>
      </c>
      <c r="O12" s="311"/>
      <c r="P12" s="118">
        <f t="shared" si="4"/>
        <v>0</v>
      </c>
      <c r="Q12" s="310"/>
      <c r="R12" s="311"/>
      <c r="S12" s="311">
        <v>20.759999999999998</v>
      </c>
      <c r="T12" s="217">
        <v>18.121508379888265</v>
      </c>
      <c r="U12" s="311"/>
      <c r="V12" s="311"/>
      <c r="W12" s="120"/>
      <c r="X12" s="215"/>
      <c r="Y12" s="120"/>
      <c r="Z12" s="215">
        <f t="shared" si="5"/>
        <v>0</v>
      </c>
      <c r="AA12" s="120">
        <f>'[1]03CH'!X11+'[1]03CH'!Y11+'[1]03CH'!Z11+'[1]03CH'!AA11+'[1]03CH'!AB11+'[1]03CH'!AC11+'[1]03CH'!AD11+'[1]03CH'!AE11+'[1]03CH'!AF11</f>
        <v>498.869685</v>
      </c>
      <c r="AB12" s="48">
        <f t="shared" si="6"/>
        <v>7.1413154335813287</v>
      </c>
      <c r="AC12" s="120"/>
      <c r="AD12" s="48">
        <f t="shared" si="7"/>
        <v>0</v>
      </c>
    </row>
    <row r="13" spans="1:30" ht="15.75" customHeight="1">
      <c r="B13" s="253" t="s">
        <v>1205</v>
      </c>
      <c r="C13" s="116" t="s">
        <v>63</v>
      </c>
      <c r="D13" s="47" t="s">
        <v>1273</v>
      </c>
      <c r="E13" s="310"/>
      <c r="F13" s="118">
        <f t="shared" si="0"/>
        <v>0</v>
      </c>
      <c r="G13" s="310"/>
      <c r="H13" s="215">
        <f t="shared" si="1"/>
        <v>0</v>
      </c>
      <c r="I13" s="217">
        <f>'[1]03CH'!H12+'[1]03CH'!I12+'[1]03CH'!J12+'[1]03CH'!K12+'[1]03CH'!L12+'[1]03CH'!M12+'[1]03CH'!N12+'[1]03CH'!O12+'[1]03CH'!P12+'[1]03CH'!Q12+'[1]03CH'!R12+'[1]03CH'!S12+'[1]03CH'!T12+'[1]03CH'!U12+'[1]03CH'!V12+'[1]03CH'!W12</f>
        <v>22.040513999999995</v>
      </c>
      <c r="J13" s="217">
        <f t="shared" si="2"/>
        <v>0.57085571324547346</v>
      </c>
      <c r="K13" s="310"/>
      <c r="L13" s="311"/>
      <c r="M13" s="310"/>
      <c r="N13" s="312">
        <f t="shared" si="3"/>
        <v>0</v>
      </c>
      <c r="O13" s="310">
        <v>1</v>
      </c>
      <c r="P13" s="118">
        <f t="shared" si="4"/>
        <v>0.35714285714285715</v>
      </c>
      <c r="Q13" s="310"/>
      <c r="R13" s="311"/>
      <c r="S13" s="310"/>
      <c r="T13" s="215">
        <v>0</v>
      </c>
      <c r="U13" s="311"/>
      <c r="V13" s="311"/>
      <c r="W13" s="120"/>
      <c r="X13" s="215"/>
      <c r="Y13" s="120"/>
      <c r="Z13" s="215">
        <f t="shared" si="5"/>
        <v>0</v>
      </c>
      <c r="AA13" s="120">
        <f>'[1]03CH'!X12+'[1]03CH'!Y12+'[1]03CH'!Z12+'[1]03CH'!AA12+'[1]03CH'!AB12+'[1]03CH'!AC12+'[1]03CH'!AD12+'[1]03CH'!AE12+'[1]03CH'!AF12</f>
        <v>377.65814399999999</v>
      </c>
      <c r="AB13" s="48">
        <f t="shared" si="6"/>
        <v>5.4061732221008372</v>
      </c>
      <c r="AC13" s="120"/>
      <c r="AD13" s="48">
        <f t="shared" si="7"/>
        <v>0</v>
      </c>
    </row>
    <row r="14" spans="1:30" ht="15.75" customHeight="1">
      <c r="B14" s="253" t="s">
        <v>1210</v>
      </c>
      <c r="C14" s="116" t="s">
        <v>64</v>
      </c>
      <c r="D14" s="47" t="s">
        <v>8</v>
      </c>
      <c r="E14" s="311"/>
      <c r="F14" s="118">
        <f t="shared" si="0"/>
        <v>0</v>
      </c>
      <c r="G14" s="311"/>
      <c r="H14" s="215">
        <f t="shared" si="1"/>
        <v>0</v>
      </c>
      <c r="I14" s="217">
        <f>'[1]03CH'!H13+'[1]03CH'!I13+'[1]03CH'!J13+'[1]03CH'!K13+'[1]03CH'!L13+'[1]03CH'!M13+'[1]03CH'!N13+'[1]03CH'!O13+'[1]03CH'!P13+'[1]03CH'!Q13+'[1]03CH'!R13+'[1]03CH'!S13+'[1]03CH'!T13+'[1]03CH'!U13+'[1]03CH'!V13+'[1]03CH'!W13</f>
        <v>148.69503299999997</v>
      </c>
      <c r="J14" s="217">
        <f t="shared" si="2"/>
        <v>3.8512445362787009</v>
      </c>
      <c r="K14" s="310"/>
      <c r="L14" s="311"/>
      <c r="M14" s="310"/>
      <c r="N14" s="312">
        <f t="shared" si="3"/>
        <v>0</v>
      </c>
      <c r="O14" s="310"/>
      <c r="P14" s="118">
        <f t="shared" si="4"/>
        <v>0</v>
      </c>
      <c r="Q14" s="310"/>
      <c r="R14" s="311"/>
      <c r="S14" s="311"/>
      <c r="T14" s="215">
        <v>0</v>
      </c>
      <c r="U14" s="311"/>
      <c r="V14" s="311"/>
      <c r="W14" s="120"/>
      <c r="X14" s="215"/>
      <c r="Y14" s="120">
        <v>15</v>
      </c>
      <c r="Z14" s="215">
        <f t="shared" si="5"/>
        <v>1.8575851393188854</v>
      </c>
      <c r="AA14" s="120">
        <f>'[1]03CH'!X13+'[1]03CH'!Y13+'[1]03CH'!Z13+'[1]03CH'!AA13+'[1]03CH'!AB13+'[1]03CH'!AC13+'[1]03CH'!AD13+'[1]03CH'!AE13+'[1]03CH'!AF13</f>
        <v>698.39251400000001</v>
      </c>
      <c r="AB14" s="48">
        <f t="shared" si="6"/>
        <v>9.9974830880450565</v>
      </c>
      <c r="AC14" s="120">
        <v>230</v>
      </c>
      <c r="AD14" s="48">
        <f t="shared" si="7"/>
        <v>11.93565127140633</v>
      </c>
    </row>
    <row r="15" spans="1:30" ht="15.75" customHeight="1">
      <c r="A15" s="51">
        <v>108</v>
      </c>
      <c r="B15" s="253" t="s">
        <v>1212</v>
      </c>
      <c r="C15" s="117" t="s">
        <v>66</v>
      </c>
      <c r="D15" s="47" t="s">
        <v>11</v>
      </c>
      <c r="E15" s="310"/>
      <c r="F15" s="118">
        <f t="shared" si="0"/>
        <v>0</v>
      </c>
      <c r="G15" s="310"/>
      <c r="H15" s="215">
        <f t="shared" si="1"/>
        <v>0</v>
      </c>
      <c r="I15" s="217">
        <f>'[1]03CH'!H14+'[1]03CH'!I14+'[1]03CH'!J14+'[1]03CH'!K14+'[1]03CH'!L14+'[1]03CH'!M14+'[1]03CH'!N14+'[1]03CH'!O14+'[1]03CH'!P14+'[1]03CH'!Q14+'[1]03CH'!R14+'[1]03CH'!S14+'[1]03CH'!T14+'[1]03CH'!U14+'[1]03CH'!V14+'[1]03CH'!W14</f>
        <v>53.049723</v>
      </c>
      <c r="J15" s="217">
        <f t="shared" si="2"/>
        <v>1.3740032315326134</v>
      </c>
      <c r="K15" s="311"/>
      <c r="L15" s="311"/>
      <c r="M15" s="311">
        <v>108.82</v>
      </c>
      <c r="N15" s="312">
        <f t="shared" si="3"/>
        <v>90.683333333333323</v>
      </c>
      <c r="O15" s="311">
        <v>108</v>
      </c>
      <c r="P15" s="118">
        <f t="shared" si="4"/>
        <v>38.571428571428577</v>
      </c>
      <c r="Q15" s="310"/>
      <c r="R15" s="311"/>
      <c r="S15" s="310"/>
      <c r="T15" s="215">
        <v>0</v>
      </c>
      <c r="U15" s="311"/>
      <c r="V15" s="311"/>
      <c r="W15" s="120"/>
      <c r="X15" s="215"/>
      <c r="Y15" s="120"/>
      <c r="Z15" s="215">
        <f t="shared" si="5"/>
        <v>0</v>
      </c>
      <c r="AA15" s="120">
        <f>'[1]03CH'!X14+'[1]03CH'!Y14+'[1]03CH'!Z14+'[1]03CH'!AA14+'[1]03CH'!AB14+'[1]03CH'!AC14+'[1]03CH'!AD14+'[1]03CH'!AE14+'[1]03CH'!AF14</f>
        <v>55.143719999999995</v>
      </c>
      <c r="AB15" s="48">
        <f t="shared" si="6"/>
        <v>0.78938189780180223</v>
      </c>
      <c r="AC15" s="120"/>
      <c r="AD15" s="48">
        <f t="shared" si="7"/>
        <v>0</v>
      </c>
    </row>
    <row r="16" spans="1:30" ht="15.75" customHeight="1">
      <c r="B16" s="253" t="s">
        <v>1213</v>
      </c>
      <c r="C16" s="117" t="s">
        <v>67</v>
      </c>
      <c r="D16" s="47" t="s">
        <v>12</v>
      </c>
      <c r="E16" s="310"/>
      <c r="F16" s="118">
        <f t="shared" si="0"/>
        <v>0</v>
      </c>
      <c r="G16" s="310"/>
      <c r="H16" s="215">
        <f t="shared" si="1"/>
        <v>0</v>
      </c>
      <c r="I16" s="217">
        <f>'[1]03CH'!H15+'[1]03CH'!I15+'[1]03CH'!J15+'[1]03CH'!K15+'[1]03CH'!L15+'[1]03CH'!M15+'[1]03CH'!N15+'[1]03CH'!O15+'[1]03CH'!P15+'[1]03CH'!Q15+'[1]03CH'!R15+'[1]03CH'!S15+'[1]03CH'!T15+'[1]03CH'!U15+'[1]03CH'!V15+'[1]03CH'!W15</f>
        <v>0</v>
      </c>
      <c r="J16" s="217">
        <f t="shared" si="2"/>
        <v>0</v>
      </c>
      <c r="K16" s="311"/>
      <c r="L16" s="311"/>
      <c r="M16" s="311"/>
      <c r="N16" s="312">
        <f t="shared" si="3"/>
        <v>0</v>
      </c>
      <c r="O16" s="311"/>
      <c r="P16" s="118">
        <f t="shared" si="4"/>
        <v>0</v>
      </c>
      <c r="Q16" s="310"/>
      <c r="R16" s="311"/>
      <c r="S16" s="310"/>
      <c r="T16" s="215">
        <v>0</v>
      </c>
      <c r="U16" s="311"/>
      <c r="V16" s="311"/>
      <c r="W16" s="120"/>
      <c r="X16" s="215"/>
      <c r="Y16" s="120"/>
      <c r="Z16" s="215">
        <f t="shared" si="5"/>
        <v>0</v>
      </c>
      <c r="AA16" s="120">
        <f>'[1]03CH'!X15+'[1]03CH'!Y15+'[1]03CH'!Z15+'[1]03CH'!AA15+'[1]03CH'!AB15+'[1]03CH'!AC15+'[1]03CH'!AD15+'[1]03CH'!AE15+'[1]03CH'!AF15</f>
        <v>0</v>
      </c>
      <c r="AB16" s="48">
        <f t="shared" si="6"/>
        <v>0</v>
      </c>
      <c r="AC16" s="120"/>
      <c r="AD16" s="48">
        <f t="shared" si="7"/>
        <v>0</v>
      </c>
    </row>
    <row r="17" spans="2:30" ht="15.75" customHeight="1">
      <c r="B17" s="253" t="s">
        <v>1274</v>
      </c>
      <c r="C17" s="46" t="s">
        <v>65</v>
      </c>
      <c r="D17" s="47" t="s">
        <v>10</v>
      </c>
      <c r="E17" s="310"/>
      <c r="F17" s="118">
        <f t="shared" si="0"/>
        <v>0</v>
      </c>
      <c r="G17" s="310"/>
      <c r="H17" s="215">
        <f t="shared" si="1"/>
        <v>0</v>
      </c>
      <c r="I17" s="217">
        <f>'[1]03CH'!H16+'[1]03CH'!I16+'[1]03CH'!J16+'[1]03CH'!K16+'[1]03CH'!L16+'[1]03CH'!M16+'[1]03CH'!N16+'[1]03CH'!O16+'[1]03CH'!P16+'[1]03CH'!Q16+'[1]03CH'!R16+'[1]03CH'!S16+'[1]03CH'!T16+'[1]03CH'!U16+'[1]03CH'!V16+'[1]03CH'!W16</f>
        <v>0</v>
      </c>
      <c r="J17" s="217">
        <f t="shared" si="2"/>
        <v>0</v>
      </c>
      <c r="K17" s="311"/>
      <c r="L17" s="311"/>
      <c r="M17" s="311"/>
      <c r="N17" s="312">
        <f t="shared" si="3"/>
        <v>0</v>
      </c>
      <c r="O17" s="311"/>
      <c r="P17" s="118">
        <f t="shared" si="4"/>
        <v>0</v>
      </c>
      <c r="Q17" s="310"/>
      <c r="R17" s="311"/>
      <c r="S17" s="310"/>
      <c r="T17" s="215">
        <v>0</v>
      </c>
      <c r="U17" s="311"/>
      <c r="V17" s="311"/>
      <c r="W17" s="120"/>
      <c r="X17" s="215"/>
      <c r="Y17" s="120"/>
      <c r="Z17" s="215">
        <f t="shared" si="5"/>
        <v>0</v>
      </c>
      <c r="AA17" s="120">
        <f>'[1]03CH'!X16+'[1]03CH'!Y16+'[1]03CH'!Z16+'[1]03CH'!AA16+'[1]03CH'!AB16+'[1]03CH'!AC16+'[1]03CH'!AD16+'[1]03CH'!AE16+'[1]03CH'!AF16</f>
        <v>0</v>
      </c>
      <c r="AB17" s="48">
        <f t="shared" si="6"/>
        <v>0</v>
      </c>
      <c r="AC17" s="120"/>
      <c r="AD17" s="48">
        <f t="shared" si="7"/>
        <v>0</v>
      </c>
    </row>
    <row r="18" spans="2:30" ht="25.5" customHeight="1">
      <c r="B18" s="317"/>
      <c r="C18" s="49" t="s">
        <v>1317</v>
      </c>
      <c r="D18" s="50" t="s">
        <v>1276</v>
      </c>
      <c r="E18" s="310"/>
      <c r="F18" s="118">
        <f t="shared" si="0"/>
        <v>0</v>
      </c>
      <c r="G18" s="310"/>
      <c r="H18" s="215">
        <f t="shared" si="1"/>
        <v>0</v>
      </c>
      <c r="I18" s="217">
        <f>'[1]03CH'!H17+'[1]03CH'!I17+'[1]03CH'!J17+'[1]03CH'!K17+'[1]03CH'!L17+'[1]03CH'!M17+'[1]03CH'!N17+'[1]03CH'!O17+'[1]03CH'!P17+'[1]03CH'!Q17+'[1]03CH'!R17+'[1]03CH'!S17+'[1]03CH'!T17+'[1]03CH'!U17+'[1]03CH'!V17+'[1]03CH'!W17</f>
        <v>0</v>
      </c>
      <c r="J18" s="217">
        <f t="shared" si="2"/>
        <v>0</v>
      </c>
      <c r="K18" s="311"/>
      <c r="L18" s="311"/>
      <c r="M18" s="311"/>
      <c r="N18" s="312">
        <f t="shared" si="3"/>
        <v>0</v>
      </c>
      <c r="O18" s="311"/>
      <c r="P18" s="118">
        <f t="shared" si="4"/>
        <v>0</v>
      </c>
      <c r="Q18" s="310"/>
      <c r="R18" s="311"/>
      <c r="S18" s="310"/>
      <c r="T18" s="215">
        <v>0</v>
      </c>
      <c r="U18" s="311"/>
      <c r="V18" s="311"/>
      <c r="W18" s="120"/>
      <c r="X18" s="215"/>
      <c r="Y18" s="120"/>
      <c r="Z18" s="215">
        <f t="shared" si="5"/>
        <v>0</v>
      </c>
      <c r="AA18" s="120">
        <f>'[1]03CH'!X17+'[1]03CH'!Y17+'[1]03CH'!Z17+'[1]03CH'!AA17+'[1]03CH'!AB17+'[1]03CH'!AC17+'[1]03CH'!AD17+'[1]03CH'!AE17+'[1]03CH'!AF17</f>
        <v>0</v>
      </c>
      <c r="AB18" s="48">
        <f t="shared" si="6"/>
        <v>0</v>
      </c>
      <c r="AC18" s="120"/>
      <c r="AD18" s="48">
        <f t="shared" si="7"/>
        <v>0</v>
      </c>
    </row>
    <row r="19" spans="2:30" ht="15.75" customHeight="1">
      <c r="B19" s="253" t="s">
        <v>1277</v>
      </c>
      <c r="C19" s="117" t="s">
        <v>1278</v>
      </c>
      <c r="D19" s="47" t="s">
        <v>14</v>
      </c>
      <c r="E19" s="310"/>
      <c r="F19" s="118">
        <f t="shared" si="0"/>
        <v>0</v>
      </c>
      <c r="G19" s="310"/>
      <c r="H19" s="215">
        <f t="shared" si="1"/>
        <v>0</v>
      </c>
      <c r="I19" s="217">
        <f>'[1]03CH'!H18+'[1]03CH'!I18+'[1]03CH'!J18+'[1]03CH'!K18+'[1]03CH'!L18+'[1]03CH'!M18+'[1]03CH'!N18+'[1]03CH'!O18+'[1]03CH'!P18+'[1]03CH'!Q18+'[1]03CH'!R18+'[1]03CH'!S18+'[1]03CH'!T18+'[1]03CH'!U18+'[1]03CH'!V18+'[1]03CH'!W18</f>
        <v>44.097951999999992</v>
      </c>
      <c r="J19" s="217">
        <f t="shared" si="2"/>
        <v>1.1421497630057382</v>
      </c>
      <c r="K19" s="311"/>
      <c r="L19" s="311"/>
      <c r="M19" s="311">
        <v>6</v>
      </c>
      <c r="N19" s="312">
        <f t="shared" si="3"/>
        <v>5</v>
      </c>
      <c r="O19" s="311">
        <v>1</v>
      </c>
      <c r="P19" s="118">
        <f t="shared" si="4"/>
        <v>0.35714285714285715</v>
      </c>
      <c r="Q19" s="310"/>
      <c r="R19" s="311"/>
      <c r="S19" s="310"/>
      <c r="T19" s="215">
        <v>0</v>
      </c>
      <c r="U19" s="311"/>
      <c r="V19" s="311"/>
      <c r="W19" s="120"/>
      <c r="X19" s="215"/>
      <c r="Y19" s="120"/>
      <c r="Z19" s="215">
        <f t="shared" si="5"/>
        <v>0</v>
      </c>
      <c r="AA19" s="120">
        <f>'[1]03CH'!X18+'[1]03CH'!Y18+'[1]03CH'!Z18+'[1]03CH'!AA18+'[1]03CH'!AB18+'[1]03CH'!AC18+'[1]03CH'!AD18+'[1]03CH'!AE18+'[1]03CH'!AF18</f>
        <v>95.398999000000003</v>
      </c>
      <c r="AB19" s="48">
        <f t="shared" si="6"/>
        <v>1.3656358852651265</v>
      </c>
      <c r="AC19" s="120"/>
      <c r="AD19" s="48">
        <f t="shared" si="7"/>
        <v>0</v>
      </c>
    </row>
    <row r="20" spans="2:30" ht="15.75" customHeight="1">
      <c r="B20" s="253" t="s">
        <v>1279</v>
      </c>
      <c r="C20" s="116" t="s">
        <v>69</v>
      </c>
      <c r="D20" s="47" t="s">
        <v>13</v>
      </c>
      <c r="E20" s="310"/>
      <c r="F20" s="118">
        <f t="shared" si="0"/>
        <v>0</v>
      </c>
      <c r="G20" s="310"/>
      <c r="H20" s="215">
        <f t="shared" si="1"/>
        <v>0</v>
      </c>
      <c r="I20" s="217">
        <f>'[1]03CH'!H19+'[1]03CH'!I19+'[1]03CH'!J19+'[1]03CH'!K19+'[1]03CH'!L19+'[1]03CH'!M19+'[1]03CH'!N19+'[1]03CH'!O19+'[1]03CH'!P19+'[1]03CH'!Q19+'[1]03CH'!R19+'[1]03CH'!S19+'[1]03CH'!T19+'[1]03CH'!U19+'[1]03CH'!V19+'[1]03CH'!W19</f>
        <v>0</v>
      </c>
      <c r="J20" s="217">
        <f t="shared" si="2"/>
        <v>0</v>
      </c>
      <c r="K20" s="311"/>
      <c r="L20" s="311"/>
      <c r="M20" s="311"/>
      <c r="N20" s="312">
        <f t="shared" si="3"/>
        <v>0</v>
      </c>
      <c r="O20" s="311"/>
      <c r="P20" s="118">
        <f t="shared" si="4"/>
        <v>0</v>
      </c>
      <c r="Q20" s="310"/>
      <c r="R20" s="311"/>
      <c r="S20" s="310"/>
      <c r="T20" s="215">
        <v>0</v>
      </c>
      <c r="U20" s="311"/>
      <c r="V20" s="311"/>
      <c r="W20" s="120"/>
      <c r="X20" s="215"/>
      <c r="Y20" s="120"/>
      <c r="Z20" s="215">
        <f t="shared" si="5"/>
        <v>0</v>
      </c>
      <c r="AA20" s="120">
        <f>'[1]03CH'!X19+'[1]03CH'!Y19+'[1]03CH'!Z19+'[1]03CH'!AA19+'[1]03CH'!AB19+'[1]03CH'!AC19+'[1]03CH'!AD19+'[1]03CH'!AE19+'[1]03CH'!AF19</f>
        <v>0</v>
      </c>
      <c r="AB20" s="48">
        <f t="shared" si="6"/>
        <v>0</v>
      </c>
      <c r="AC20" s="120"/>
      <c r="AD20" s="48">
        <f t="shared" si="7"/>
        <v>0</v>
      </c>
    </row>
    <row r="21" spans="2:30" ht="15.75" customHeight="1">
      <c r="B21" s="253" t="s">
        <v>1280</v>
      </c>
      <c r="C21" s="116" t="s">
        <v>70</v>
      </c>
      <c r="D21" s="47" t="s">
        <v>15</v>
      </c>
      <c r="E21" s="214"/>
      <c r="F21" s="118">
        <f t="shared" si="0"/>
        <v>0</v>
      </c>
      <c r="G21" s="214"/>
      <c r="H21" s="215">
        <f t="shared" si="1"/>
        <v>0</v>
      </c>
      <c r="I21" s="217">
        <f>'[1]03CH'!H20+'[1]03CH'!I20+'[1]03CH'!J20+'[1]03CH'!K20+'[1]03CH'!L20+'[1]03CH'!M20+'[1]03CH'!N20+'[1]03CH'!O20+'[1]03CH'!P20+'[1]03CH'!Q20+'[1]03CH'!R20+'[1]03CH'!S20+'[1]03CH'!T20+'[1]03CH'!U20+'[1]03CH'!V20+'[1]03CH'!W20</f>
        <v>0.67642499999999983</v>
      </c>
      <c r="J21" s="217">
        <f t="shared" si="2"/>
        <v>1.7519603936281589E-2</v>
      </c>
      <c r="K21" s="214"/>
      <c r="L21" s="214"/>
      <c r="M21" s="214"/>
      <c r="N21" s="312">
        <f t="shared" si="3"/>
        <v>0</v>
      </c>
      <c r="O21" s="214"/>
      <c r="P21" s="118">
        <f t="shared" si="4"/>
        <v>0</v>
      </c>
      <c r="Q21" s="214"/>
      <c r="R21" s="214"/>
      <c r="S21" s="217"/>
      <c r="T21" s="215">
        <v>0</v>
      </c>
      <c r="U21" s="217"/>
      <c r="V21" s="217"/>
      <c r="W21" s="215"/>
      <c r="X21" s="215"/>
      <c r="Y21" s="215"/>
      <c r="Z21" s="215">
        <f t="shared" si="5"/>
        <v>0</v>
      </c>
      <c r="AA21" s="120">
        <f>'[1]03CH'!X20+'[1]03CH'!Y20+'[1]03CH'!Z20+'[1]03CH'!AA20+'[1]03CH'!AB20+'[1]03CH'!AC20+'[1]03CH'!AD20+'[1]03CH'!AE20+'[1]03CH'!AF20</f>
        <v>95.433690000000013</v>
      </c>
      <c r="AB21" s="48">
        <f t="shared" si="6"/>
        <v>1.3661324866445157</v>
      </c>
      <c r="AC21" s="215"/>
      <c r="AD21" s="48">
        <f t="shared" si="7"/>
        <v>0</v>
      </c>
    </row>
    <row r="22" spans="2:30" s="68" customFormat="1" ht="15.75" customHeight="1">
      <c r="B22" s="29" t="s">
        <v>1214</v>
      </c>
      <c r="C22" s="210" t="s">
        <v>1281</v>
      </c>
      <c r="D22" s="56" t="s">
        <v>16</v>
      </c>
      <c r="E22" s="313"/>
      <c r="F22" s="118">
        <f t="shared" si="0"/>
        <v>0</v>
      </c>
      <c r="G22" s="313">
        <f>SUM(G23:G31)+SUM(G48:G60)</f>
        <v>261.86</v>
      </c>
      <c r="H22" s="118">
        <f t="shared" si="1"/>
        <v>91.858140105938901</v>
      </c>
      <c r="I22" s="214">
        <f>SUM(I23:I31)+SUM(I48:I59)</f>
        <v>3504.5539639999993</v>
      </c>
      <c r="J22" s="214">
        <f t="shared" si="2"/>
        <v>90.768965402824605</v>
      </c>
      <c r="K22" s="314"/>
      <c r="L22" s="314"/>
      <c r="M22" s="314">
        <v>3</v>
      </c>
      <c r="N22" s="312">
        <f t="shared" si="3"/>
        <v>2.5</v>
      </c>
      <c r="O22" s="314">
        <f>SUM(O23:O31)+SUM(O48:O59)</f>
        <v>170</v>
      </c>
      <c r="P22" s="118">
        <f t="shared" si="4"/>
        <v>60.714285714285708</v>
      </c>
      <c r="Q22" s="313"/>
      <c r="R22" s="314"/>
      <c r="S22" s="313">
        <v>92.830000000000013</v>
      </c>
      <c r="T22" s="118">
        <v>81.031773743016771</v>
      </c>
      <c r="U22" s="214">
        <f>SUM(U23:U31)+SUM(U48:U59)</f>
        <v>855.5</v>
      </c>
      <c r="V22" s="216">
        <f t="shared" ref="V22:V60" si="8">(U22/$U$9)*$A$5</f>
        <v>100</v>
      </c>
      <c r="W22" s="214">
        <f>SUM(W23:W31)+SUM(W48:W59)</f>
        <v>440</v>
      </c>
      <c r="X22" s="216">
        <f t="shared" ref="X22:X60" si="9">(W22/$W$9)*$A$5</f>
        <v>100</v>
      </c>
      <c r="Y22" s="214">
        <f>SUM(Y23:Y31)+SUM(Y48:Y59)</f>
        <v>772.5</v>
      </c>
      <c r="Z22" s="118">
        <f t="shared" si="5"/>
        <v>95.6656346749226</v>
      </c>
      <c r="AA22" s="120">
        <f>'[1]03CH'!X21+'[1]03CH'!Y21+'[1]03CH'!Z21+'[1]03CH'!AA21+'[1]03CH'!AB21+'[1]03CH'!AC21+'[1]03CH'!AD21+'[1]03CH'!AE21+'[1]03CH'!AF21</f>
        <v>4772.7318300000006</v>
      </c>
      <c r="AB22" s="252">
        <f t="shared" si="6"/>
        <v>68.32161685255312</v>
      </c>
      <c r="AC22" s="214">
        <f>SUM(AC23:AC31)+SUM(AC48:AC59)</f>
        <v>1697</v>
      </c>
      <c r="AD22" s="252">
        <f t="shared" si="7"/>
        <v>88.064348728593671</v>
      </c>
    </row>
    <row r="23" spans="2:30" ht="15.75" customHeight="1">
      <c r="B23" s="253" t="s">
        <v>76</v>
      </c>
      <c r="C23" s="116" t="s">
        <v>77</v>
      </c>
      <c r="D23" s="47" t="s">
        <v>17</v>
      </c>
      <c r="E23" s="310"/>
      <c r="F23" s="118">
        <f t="shared" si="0"/>
        <v>0</v>
      </c>
      <c r="G23" s="310"/>
      <c r="H23" s="36"/>
      <c r="I23" s="217">
        <f>'[1]03CH'!H22+'[1]03CH'!I22+'[1]03CH'!J22+'[1]03CH'!K22+'[1]03CH'!L22+'[1]03CH'!M22+'[1]03CH'!N22+'[1]03CH'!O22+'[1]03CH'!P22+'[1]03CH'!Q22+'[1]03CH'!R22+'[1]03CH'!S22+'[1]03CH'!T22+'[1]03CH'!U22+'[1]03CH'!V22+'[1]03CH'!W22</f>
        <v>50.796999999999997</v>
      </c>
      <c r="J23" s="217">
        <f t="shared" si="2"/>
        <v>1.3156570516336561</v>
      </c>
      <c r="K23" s="311"/>
      <c r="L23" s="311"/>
      <c r="M23" s="311"/>
      <c r="N23" s="312">
        <f t="shared" si="3"/>
        <v>0</v>
      </c>
      <c r="O23" s="311">
        <v>1</v>
      </c>
      <c r="P23" s="118">
        <f t="shared" si="4"/>
        <v>0.35714285714285715</v>
      </c>
      <c r="Q23" s="310"/>
      <c r="R23" s="311"/>
      <c r="S23" s="310"/>
      <c r="T23" s="36"/>
      <c r="U23" s="311"/>
      <c r="V23" s="218">
        <f t="shared" si="8"/>
        <v>0</v>
      </c>
      <c r="W23" s="217"/>
      <c r="X23" s="218">
        <f t="shared" si="9"/>
        <v>0</v>
      </c>
      <c r="Y23" s="217"/>
      <c r="Z23" s="215">
        <f t="shared" si="5"/>
        <v>0</v>
      </c>
      <c r="AA23" s="120">
        <f>'[1]03CH'!X22+'[1]03CH'!Y22+'[1]03CH'!Z22+'[1]03CH'!AA22+'[1]03CH'!AB22+'[1]03CH'!AC22+'[1]03CH'!AD22+'[1]03CH'!AE22+'[1]03CH'!AF22</f>
        <v>262.062905</v>
      </c>
      <c r="AB23" s="48">
        <f t="shared" si="6"/>
        <v>3.7514283275113374</v>
      </c>
      <c r="AC23" s="217"/>
      <c r="AD23" s="48">
        <f t="shared" si="7"/>
        <v>0</v>
      </c>
    </row>
    <row r="24" spans="2:30" ht="15.75" customHeight="1">
      <c r="B24" s="253" t="s">
        <v>82</v>
      </c>
      <c r="C24" s="62" t="s">
        <v>83</v>
      </c>
      <c r="D24" s="47" t="s">
        <v>18</v>
      </c>
      <c r="E24" s="310"/>
      <c r="F24" s="118">
        <f t="shared" si="0"/>
        <v>0</v>
      </c>
      <c r="G24" s="310"/>
      <c r="H24" s="215">
        <f t="shared" ref="H24:H60" si="10">(G24/$G$9)*$A$5</f>
        <v>0</v>
      </c>
      <c r="I24" s="217">
        <f>'[1]03CH'!H23+'[1]03CH'!I23+'[1]03CH'!J23+'[1]03CH'!K23+'[1]03CH'!L23+'[1]03CH'!M23+'[1]03CH'!N23+'[1]03CH'!O23+'[1]03CH'!P23+'[1]03CH'!Q23+'[1]03CH'!R23+'[1]03CH'!S23+'[1]03CH'!T23+'[1]03CH'!U23+'[1]03CH'!V23+'[1]03CH'!W23</f>
        <v>8.1316729999999993</v>
      </c>
      <c r="J24" s="217">
        <f t="shared" si="2"/>
        <v>0.21061269216743131</v>
      </c>
      <c r="K24" s="311"/>
      <c r="L24" s="311"/>
      <c r="M24" s="311"/>
      <c r="N24" s="312">
        <f t="shared" si="3"/>
        <v>0</v>
      </c>
      <c r="O24" s="217">
        <v>1</v>
      </c>
      <c r="P24" s="118">
        <f t="shared" si="4"/>
        <v>0.35714285714285715</v>
      </c>
      <c r="Q24" s="310"/>
      <c r="R24" s="311"/>
      <c r="S24" s="310"/>
      <c r="T24" s="215">
        <v>0</v>
      </c>
      <c r="U24" s="217"/>
      <c r="V24" s="218">
        <f t="shared" si="8"/>
        <v>0</v>
      </c>
      <c r="W24" s="217"/>
      <c r="X24" s="218">
        <f t="shared" si="9"/>
        <v>0</v>
      </c>
      <c r="Y24" s="217"/>
      <c r="Z24" s="215">
        <f t="shared" si="5"/>
        <v>0</v>
      </c>
      <c r="AA24" s="120">
        <f>'[1]03CH'!X23+'[1]03CH'!Y23+'[1]03CH'!Z23+'[1]03CH'!AA23+'[1]03CH'!AB23+'[1]03CH'!AC23+'[1]03CH'!AD23+'[1]03CH'!AE23+'[1]03CH'!AF23</f>
        <v>26.957249000000001</v>
      </c>
      <c r="AB24" s="48">
        <f t="shared" si="6"/>
        <v>0.38589279749599303</v>
      </c>
      <c r="AC24" s="217"/>
      <c r="AD24" s="48">
        <f t="shared" si="7"/>
        <v>0</v>
      </c>
    </row>
    <row r="25" spans="2:30" ht="15.75" customHeight="1">
      <c r="B25" s="253" t="s">
        <v>101</v>
      </c>
      <c r="C25" s="62" t="s">
        <v>102</v>
      </c>
      <c r="D25" s="47" t="s">
        <v>19</v>
      </c>
      <c r="E25" s="310"/>
      <c r="F25" s="118">
        <f t="shared" si="0"/>
        <v>0</v>
      </c>
      <c r="G25" s="310">
        <f>'[1]05QH'!Y26+'[1]05QH'!Y23</f>
        <v>66.09</v>
      </c>
      <c r="H25" s="215">
        <f t="shared" si="10"/>
        <v>23.183779422597961</v>
      </c>
      <c r="I25" s="217">
        <f>'[1]03CH'!H24+'[1]03CH'!I24+'[1]03CH'!J24+'[1]03CH'!K24+'[1]03CH'!L24+'[1]03CH'!M24+'[1]03CH'!N24+'[1]03CH'!O24+'[1]03CH'!P24+'[1]03CH'!Q24+'[1]03CH'!R24+'[1]03CH'!S24+'[1]03CH'!T24+'[1]03CH'!U24+'[1]03CH'!V24+'[1]03CH'!W24</f>
        <v>0</v>
      </c>
      <c r="J25" s="217">
        <f t="shared" si="2"/>
        <v>0</v>
      </c>
      <c r="K25" s="311"/>
      <c r="L25" s="311"/>
      <c r="M25" s="311"/>
      <c r="N25" s="312">
        <f t="shared" si="3"/>
        <v>0</v>
      </c>
      <c r="O25" s="311"/>
      <c r="P25" s="118">
        <f t="shared" si="4"/>
        <v>0</v>
      </c>
      <c r="Q25" s="310"/>
      <c r="R25" s="311"/>
      <c r="S25" s="310">
        <v>66.09</v>
      </c>
      <c r="T25" s="215">
        <v>57.690293296089393</v>
      </c>
      <c r="U25" s="217"/>
      <c r="V25" s="218">
        <f t="shared" si="8"/>
        <v>0</v>
      </c>
      <c r="W25" s="217"/>
      <c r="X25" s="218">
        <f t="shared" si="9"/>
        <v>0</v>
      </c>
      <c r="Y25" s="217"/>
      <c r="Z25" s="215">
        <f t="shared" si="5"/>
        <v>0</v>
      </c>
      <c r="AA25" s="120">
        <f>'[1]03CH'!X24+'[1]03CH'!Y24+'[1]03CH'!Z24+'[1]03CH'!AA24+'[1]03CH'!AB24+'[1]03CH'!AC24+'[1]03CH'!AD24+'[1]03CH'!AE24+'[1]03CH'!AF24</f>
        <v>66.087296000000009</v>
      </c>
      <c r="AB25" s="48">
        <f t="shared" si="6"/>
        <v>0.94603909814335119</v>
      </c>
      <c r="AC25" s="217"/>
      <c r="AD25" s="48">
        <f t="shared" si="7"/>
        <v>0</v>
      </c>
    </row>
    <row r="26" spans="2:30" ht="15.75" customHeight="1">
      <c r="B26" s="253" t="s">
        <v>1318</v>
      </c>
      <c r="C26" s="62" t="s">
        <v>104</v>
      </c>
      <c r="D26" s="47" t="s">
        <v>20</v>
      </c>
      <c r="E26" s="310"/>
      <c r="F26" s="118">
        <f t="shared" si="0"/>
        <v>0</v>
      </c>
      <c r="G26" s="310">
        <f>'[1]05QH'!Z27</f>
        <v>19.43</v>
      </c>
      <c r="H26" s="215">
        <f t="shared" si="10"/>
        <v>6.8158697863682605</v>
      </c>
      <c r="I26" s="217">
        <f>'[1]03CH'!H25+'[1]03CH'!I25+'[1]03CH'!J25+'[1]03CH'!K25+'[1]03CH'!L25+'[1]03CH'!M25+'[1]03CH'!N25+'[1]03CH'!O25+'[1]03CH'!P25+'[1]03CH'!Q25+'[1]03CH'!R25+'[1]03CH'!S25+'[1]03CH'!T25+'[1]03CH'!U25+'[1]03CH'!V25+'[1]03CH'!W25</f>
        <v>5.5557999999999996</v>
      </c>
      <c r="J26" s="217">
        <f t="shared" si="2"/>
        <v>0.14389683342453818</v>
      </c>
      <c r="K26" s="311"/>
      <c r="L26" s="311"/>
      <c r="M26" s="311"/>
      <c r="N26" s="312">
        <f t="shared" si="3"/>
        <v>0</v>
      </c>
      <c r="O26" s="311"/>
      <c r="P26" s="118">
        <f t="shared" si="4"/>
        <v>0</v>
      </c>
      <c r="Q26" s="310"/>
      <c r="R26" s="311"/>
      <c r="S26" s="310">
        <v>19.43</v>
      </c>
      <c r="T26" s="215">
        <v>16.960544692737432</v>
      </c>
      <c r="U26" s="217"/>
      <c r="V26" s="218">
        <f t="shared" si="8"/>
        <v>0</v>
      </c>
      <c r="W26" s="217"/>
      <c r="X26" s="218">
        <f t="shared" si="9"/>
        <v>0</v>
      </c>
      <c r="Y26" s="217"/>
      <c r="Z26" s="215">
        <f t="shared" si="5"/>
        <v>0</v>
      </c>
      <c r="AA26" s="120">
        <f>'[1]03CH'!X25+'[1]03CH'!Y25+'[1]03CH'!Z25+'[1]03CH'!AA25+'[1]03CH'!AB25+'[1]03CH'!AC25+'[1]03CH'!AD25+'[1]03CH'!AE25+'[1]03CH'!AF25</f>
        <v>44.390211999999998</v>
      </c>
      <c r="AB26" s="48">
        <f t="shared" si="6"/>
        <v>0.63544551931542415</v>
      </c>
      <c r="AC26" s="217"/>
      <c r="AD26" s="48">
        <f t="shared" si="7"/>
        <v>0</v>
      </c>
    </row>
    <row r="27" spans="2:30" ht="15.75" customHeight="1">
      <c r="B27" s="253" t="s">
        <v>103</v>
      </c>
      <c r="C27" s="62" t="s">
        <v>118</v>
      </c>
      <c r="D27" s="47" t="s">
        <v>21</v>
      </c>
      <c r="E27" s="310"/>
      <c r="F27" s="118">
        <f t="shared" si="0"/>
        <v>0</v>
      </c>
      <c r="G27" s="310"/>
      <c r="H27" s="215">
        <f t="shared" si="10"/>
        <v>0</v>
      </c>
      <c r="I27" s="217">
        <f>'[1]03CH'!H26+'[1]03CH'!I26+'[1]03CH'!J26+'[1]03CH'!K26+'[1]03CH'!L26+'[1]03CH'!M26+'[1]03CH'!N26+'[1]03CH'!O26+'[1]03CH'!P26+'[1]03CH'!Q26+'[1]03CH'!R26+'[1]03CH'!S26+'[1]03CH'!T26+'[1]03CH'!U26+'[1]03CH'!V26+'[1]03CH'!W26</f>
        <v>155.274877</v>
      </c>
      <c r="J27" s="217">
        <f t="shared" si="2"/>
        <v>4.0216644066893448</v>
      </c>
      <c r="K27" s="310"/>
      <c r="L27" s="311"/>
      <c r="M27" s="310"/>
      <c r="N27" s="312">
        <f t="shared" si="3"/>
        <v>0</v>
      </c>
      <c r="O27" s="310">
        <v>11</v>
      </c>
      <c r="P27" s="118">
        <f t="shared" si="4"/>
        <v>3.9285714285714284</v>
      </c>
      <c r="Q27" s="310"/>
      <c r="R27" s="311"/>
      <c r="S27" s="310"/>
      <c r="T27" s="215">
        <v>0</v>
      </c>
      <c r="U27" s="217">
        <v>38</v>
      </c>
      <c r="V27" s="218">
        <f t="shared" si="8"/>
        <v>4.4418468731735832</v>
      </c>
      <c r="W27" s="217">
        <v>40</v>
      </c>
      <c r="X27" s="218">
        <f t="shared" si="9"/>
        <v>9.0909090909090917</v>
      </c>
      <c r="Y27" s="217">
        <v>45</v>
      </c>
      <c r="Z27" s="215">
        <f t="shared" si="5"/>
        <v>5.5727554179566559</v>
      </c>
      <c r="AA27" s="120">
        <f>'[1]03CH'!X26+'[1]03CH'!Y26+'[1]03CH'!Z26+'[1]03CH'!AA26+'[1]03CH'!AB26+'[1]03CH'!AC26+'[1]03CH'!AD26+'[1]03CH'!AE26+'[1]03CH'!AF26</f>
        <v>106.44293200000001</v>
      </c>
      <c r="AB27" s="48">
        <f t="shared" si="6"/>
        <v>1.523729695235436</v>
      </c>
      <c r="AC27" s="217">
        <v>111</v>
      </c>
      <c r="AD27" s="48">
        <f t="shared" si="7"/>
        <v>5.7602490918526206</v>
      </c>
    </row>
    <row r="28" spans="2:30" ht="15.75" customHeight="1">
      <c r="B28" s="253" t="s">
        <v>111</v>
      </c>
      <c r="C28" s="62" t="s">
        <v>1282</v>
      </c>
      <c r="D28" s="47" t="s">
        <v>22</v>
      </c>
      <c r="E28" s="310"/>
      <c r="F28" s="118">
        <f t="shared" si="0"/>
        <v>0</v>
      </c>
      <c r="G28" s="310"/>
      <c r="H28" s="215">
        <f t="shared" si="10"/>
        <v>0</v>
      </c>
      <c r="I28" s="217">
        <f>'[1]03CH'!H27+'[1]03CH'!I27+'[1]03CH'!J27+'[1]03CH'!K27+'[1]03CH'!L27+'[1]03CH'!M27+'[1]03CH'!N27+'[1]03CH'!O27+'[1]03CH'!P27+'[1]03CH'!Q27+'[1]03CH'!R27+'[1]03CH'!S27+'[1]03CH'!T27+'[1]03CH'!U27+'[1]03CH'!V27+'[1]03CH'!W27</f>
        <v>84.246904000000001</v>
      </c>
      <c r="J28" s="217">
        <f t="shared" si="2"/>
        <v>2.1820192792075059</v>
      </c>
      <c r="K28" s="310"/>
      <c r="L28" s="311"/>
      <c r="M28" s="310"/>
      <c r="N28" s="312">
        <f t="shared" si="3"/>
        <v>0</v>
      </c>
      <c r="O28" s="310">
        <v>21</v>
      </c>
      <c r="P28" s="118">
        <f t="shared" si="4"/>
        <v>7.5</v>
      </c>
      <c r="Q28" s="310"/>
      <c r="R28" s="311"/>
      <c r="S28" s="310"/>
      <c r="T28" s="215">
        <v>0</v>
      </c>
      <c r="U28" s="217"/>
      <c r="V28" s="218">
        <f t="shared" si="8"/>
        <v>0</v>
      </c>
      <c r="W28" s="217"/>
      <c r="X28" s="218">
        <f t="shared" si="9"/>
        <v>0</v>
      </c>
      <c r="Y28" s="217"/>
      <c r="Z28" s="215">
        <f t="shared" si="5"/>
        <v>0</v>
      </c>
      <c r="AA28" s="120">
        <f>'[1]03CH'!X27+'[1]03CH'!Y27+'[1]03CH'!Z27+'[1]03CH'!AA27+'[1]03CH'!AB27+'[1]03CH'!AC27+'[1]03CH'!AD27+'[1]03CH'!AE27+'[1]03CH'!AF27</f>
        <v>67.23084999999999</v>
      </c>
      <c r="AB28" s="48">
        <f t="shared" si="6"/>
        <v>0.96240906423847183</v>
      </c>
      <c r="AC28" s="217">
        <v>68</v>
      </c>
      <c r="AD28" s="48">
        <f t="shared" si="7"/>
        <v>3.5288012454592628</v>
      </c>
    </row>
    <row r="29" spans="2:30" ht="15.75" customHeight="1">
      <c r="B29" s="253" t="s">
        <v>117</v>
      </c>
      <c r="C29" s="62" t="s">
        <v>1219</v>
      </c>
      <c r="D29" s="47" t="s">
        <v>23</v>
      </c>
      <c r="E29" s="311"/>
      <c r="F29" s="118">
        <f t="shared" si="0"/>
        <v>0</v>
      </c>
      <c r="G29" s="311"/>
      <c r="H29" s="215">
        <f t="shared" si="10"/>
        <v>0</v>
      </c>
      <c r="I29" s="217">
        <f>'[1]03CH'!H28+'[1]03CH'!I28+'[1]03CH'!J28+'[1]03CH'!K28+'[1]03CH'!L28+'[1]03CH'!M28+'[1]03CH'!N28+'[1]03CH'!O28+'[1]03CH'!P28+'[1]03CH'!Q28+'[1]03CH'!R28+'[1]03CH'!S28+'[1]03CH'!T28+'[1]03CH'!U28+'[1]03CH'!V28+'[1]03CH'!W28</f>
        <v>0</v>
      </c>
      <c r="J29" s="217">
        <f t="shared" si="2"/>
        <v>0</v>
      </c>
      <c r="K29" s="311"/>
      <c r="L29" s="311"/>
      <c r="M29" s="311"/>
      <c r="N29" s="312">
        <f t="shared" si="3"/>
        <v>0</v>
      </c>
      <c r="O29" s="311"/>
      <c r="P29" s="118">
        <f t="shared" si="4"/>
        <v>0</v>
      </c>
      <c r="Q29" s="311"/>
      <c r="R29" s="311"/>
      <c r="S29" s="311"/>
      <c r="T29" s="215">
        <v>0</v>
      </c>
      <c r="U29" s="311"/>
      <c r="V29" s="218">
        <f t="shared" si="8"/>
        <v>0</v>
      </c>
      <c r="W29" s="311"/>
      <c r="X29" s="218">
        <f t="shared" si="9"/>
        <v>0</v>
      </c>
      <c r="Y29" s="311"/>
      <c r="Z29" s="215">
        <f t="shared" si="5"/>
        <v>0</v>
      </c>
      <c r="AA29" s="120">
        <f>'[1]03CH'!X28+'[1]03CH'!Y28+'[1]03CH'!Z28+'[1]03CH'!AA28+'[1]03CH'!AB28+'[1]03CH'!AC28+'[1]03CH'!AD28+'[1]03CH'!AE28+'[1]03CH'!AF28</f>
        <v>0</v>
      </c>
      <c r="AB29" s="48">
        <f t="shared" si="6"/>
        <v>0</v>
      </c>
      <c r="AC29" s="311"/>
      <c r="AD29" s="48">
        <f t="shared" si="7"/>
        <v>0</v>
      </c>
    </row>
    <row r="30" spans="2:30" ht="15.75" customHeight="1">
      <c r="B30" s="253" t="s">
        <v>232</v>
      </c>
      <c r="C30" s="62" t="s">
        <v>1319</v>
      </c>
      <c r="D30" s="47"/>
      <c r="E30" s="310"/>
      <c r="F30" s="118">
        <f t="shared" si="0"/>
        <v>0</v>
      </c>
      <c r="G30" s="310"/>
      <c r="H30" s="215">
        <f t="shared" si="10"/>
        <v>0</v>
      </c>
      <c r="I30" s="217">
        <f>'[1]03CH'!H29+'[1]03CH'!I29+'[1]03CH'!J29+'[1]03CH'!K29+'[1]03CH'!L29+'[1]03CH'!M29+'[1]03CH'!N29+'[1]03CH'!O29+'[1]03CH'!P29+'[1]03CH'!Q29+'[1]03CH'!R29+'[1]03CH'!S29+'[1]03CH'!T29+'[1]03CH'!U29+'[1]03CH'!V29+'[1]03CH'!W29</f>
        <v>0.52159</v>
      </c>
      <c r="J30" s="217">
        <f t="shared" si="2"/>
        <v>1.3509332471634128E-2</v>
      </c>
      <c r="K30" s="118">
        <f>(G23/$G$9)*$A$5</f>
        <v>0</v>
      </c>
      <c r="L30" s="311"/>
      <c r="M30" s="310"/>
      <c r="N30" s="312">
        <f t="shared" si="3"/>
        <v>0</v>
      </c>
      <c r="O30" s="310"/>
      <c r="P30" s="118">
        <f t="shared" si="4"/>
        <v>0</v>
      </c>
      <c r="Q30" s="310"/>
      <c r="R30" s="311"/>
      <c r="S30" s="310"/>
      <c r="T30" s="215">
        <v>0</v>
      </c>
      <c r="U30" s="217"/>
      <c r="V30" s="218">
        <f t="shared" si="8"/>
        <v>0</v>
      </c>
      <c r="W30" s="217"/>
      <c r="X30" s="218">
        <f t="shared" si="9"/>
        <v>0</v>
      </c>
      <c r="Y30" s="217"/>
      <c r="Z30" s="215">
        <f t="shared" si="5"/>
        <v>0</v>
      </c>
      <c r="AA30" s="120">
        <f>'[1]03CH'!X29+'[1]03CH'!Y29+'[1]03CH'!Z29+'[1]03CH'!AA29+'[1]03CH'!AB29+'[1]03CH'!AC29+'[1]03CH'!AD29+'[1]03CH'!AE29+'[1]03CH'!AF29</f>
        <v>26.939895</v>
      </c>
      <c r="AB30" s="48">
        <f t="shared" si="6"/>
        <v>0.38564437512886851</v>
      </c>
      <c r="AC30" s="217"/>
      <c r="AD30" s="48">
        <f t="shared" si="7"/>
        <v>0</v>
      </c>
    </row>
    <row r="31" spans="2:30" s="68" customFormat="1" ht="15.75" customHeight="1">
      <c r="B31" s="29" t="s">
        <v>1220</v>
      </c>
      <c r="C31" s="211" t="s">
        <v>1221</v>
      </c>
      <c r="D31" s="56" t="s">
        <v>24</v>
      </c>
      <c r="E31" s="313">
        <f>SUM(E32:E47)</f>
        <v>0</v>
      </c>
      <c r="F31" s="118">
        <f t="shared" si="0"/>
        <v>0</v>
      </c>
      <c r="G31" s="313">
        <f>SUM(G32:G47)</f>
        <v>54.72</v>
      </c>
      <c r="H31" s="118">
        <f t="shared" si="10"/>
        <v>19.195285368505981</v>
      </c>
      <c r="I31" s="214">
        <f>'[1]03CH'!H30+'[1]03CH'!I30+'[1]03CH'!J30+'[1]03CH'!K30+'[1]03CH'!L30+'[1]03CH'!M30+'[1]03CH'!N30+'[1]03CH'!O30+'[1]03CH'!P30+'[1]03CH'!Q30+'[1]03CH'!R30+'[1]03CH'!S30+'[1]03CH'!T30+'[1]03CH'!U30+'[1]03CH'!V30+'[1]03CH'!W30</f>
        <v>1181.0975659999999</v>
      </c>
      <c r="J31" s="214">
        <f t="shared" si="2"/>
        <v>30.59076995443132</v>
      </c>
      <c r="K31" s="313"/>
      <c r="L31" s="314"/>
      <c r="M31" s="313">
        <v>2</v>
      </c>
      <c r="N31" s="312">
        <f t="shared" si="3"/>
        <v>1.6666666666666667</v>
      </c>
      <c r="O31" s="313">
        <f>SUM(O32:O47)</f>
        <v>40</v>
      </c>
      <c r="P31" s="118">
        <f t="shared" si="4"/>
        <v>14.285714285714285</v>
      </c>
      <c r="Q31" s="313"/>
      <c r="R31" s="314"/>
      <c r="S31" s="313">
        <v>6.6899999999999995</v>
      </c>
      <c r="T31" s="118">
        <v>5.8397346368715075</v>
      </c>
      <c r="U31" s="214">
        <f>SUM(U32:U47)</f>
        <v>280.5</v>
      </c>
      <c r="V31" s="216">
        <f t="shared" si="8"/>
        <v>32.787843366452371</v>
      </c>
      <c r="W31" s="214">
        <f>SUM(W32:W47)</f>
        <v>155</v>
      </c>
      <c r="X31" s="216">
        <f t="shared" si="9"/>
        <v>35.227272727272727</v>
      </c>
      <c r="Y31" s="214">
        <f>SUM(Y32:Y47)</f>
        <v>260.5</v>
      </c>
      <c r="Z31" s="118">
        <f t="shared" si="5"/>
        <v>32.260061919504643</v>
      </c>
      <c r="AA31" s="315">
        <f>'[1]03CH'!X30+'[1]03CH'!Y30+'[1]03CH'!Z30+'[1]03CH'!AA30+'[1]03CH'!AB30+'[1]03CH'!AC30+'[1]03CH'!AD30+'[1]03CH'!AE30+'[1]03CH'!AF30</f>
        <v>1893.0957109999999</v>
      </c>
      <c r="AB31" s="252">
        <f t="shared" si="6"/>
        <v>27.099649517109697</v>
      </c>
      <c r="AC31" s="214">
        <v>300</v>
      </c>
      <c r="AD31" s="252">
        <f t="shared" si="7"/>
        <v>15.568240788790867</v>
      </c>
    </row>
    <row r="32" spans="2:30" ht="15.75" hidden="1" customHeight="1">
      <c r="B32" s="212" t="s">
        <v>233</v>
      </c>
      <c r="C32" s="39" t="s">
        <v>1222</v>
      </c>
      <c r="D32" s="40" t="s">
        <v>25</v>
      </c>
      <c r="E32" s="310"/>
      <c r="F32" s="118">
        <f t="shared" si="0"/>
        <v>0</v>
      </c>
      <c r="G32" s="310">
        <v>39</v>
      </c>
      <c r="H32" s="118">
        <f t="shared" si="10"/>
        <v>13.680850317465886</v>
      </c>
      <c r="I32" s="214">
        <f>'[1]03CH'!H31+'[1]03CH'!I31+'[1]03CH'!J31+'[1]03CH'!K31+'[1]03CH'!L31+'[1]03CH'!M31+'[1]03CH'!N31+'[1]03CH'!O31+'[1]03CH'!P31+'[1]03CH'!Q31+'[1]03CH'!R31+'[1]03CH'!S31+'[1]03CH'!T31+'[1]03CH'!U31+'[1]03CH'!V31+'[1]03CH'!W31</f>
        <v>831.81229200000018</v>
      </c>
      <c r="J32" s="214">
        <f t="shared" si="2"/>
        <v>21.544179924116666</v>
      </c>
      <c r="K32" s="310"/>
      <c r="L32" s="311"/>
      <c r="M32" s="310">
        <v>1</v>
      </c>
      <c r="N32" s="312">
        <f t="shared" si="3"/>
        <v>0.83333333333333337</v>
      </c>
      <c r="O32" s="310">
        <v>17</v>
      </c>
      <c r="P32" s="118">
        <f t="shared" si="4"/>
        <v>6.0714285714285712</v>
      </c>
      <c r="Q32" s="310"/>
      <c r="R32" s="311"/>
      <c r="S32" s="310">
        <v>0.87</v>
      </c>
      <c r="T32" s="215">
        <v>0.75942737430167595</v>
      </c>
      <c r="U32" s="217">
        <v>172</v>
      </c>
      <c r="V32" s="218">
        <f t="shared" si="8"/>
        <v>20.1052016364699</v>
      </c>
      <c r="W32" s="217">
        <v>92</v>
      </c>
      <c r="X32" s="218">
        <f t="shared" si="9"/>
        <v>20.909090909090907</v>
      </c>
      <c r="Y32" s="217">
        <v>172</v>
      </c>
      <c r="Z32" s="215">
        <f t="shared" si="5"/>
        <v>21.300309597523221</v>
      </c>
      <c r="AA32" s="120">
        <f>'[1]03CH'!X31+'[1]03CH'!Y31+'[1]03CH'!Z31+'[1]03CH'!AA31+'[1]03CH'!AB31+'[1]03CH'!AC31+'[1]03CH'!AD31+'[1]03CH'!AE31+'[1]03CH'!AF31</f>
        <v>1275.466866</v>
      </c>
      <c r="AB32" s="48">
        <f t="shared" si="6"/>
        <v>18.258297685872428</v>
      </c>
      <c r="AC32" s="217">
        <v>270</v>
      </c>
      <c r="AD32" s="48">
        <f t="shared" si="7"/>
        <v>14.011416709911781</v>
      </c>
    </row>
    <row r="33" spans="2:30" ht="15.75" hidden="1" customHeight="1">
      <c r="B33" s="212" t="s">
        <v>535</v>
      </c>
      <c r="C33" s="39" t="s">
        <v>536</v>
      </c>
      <c r="D33" s="40" t="s">
        <v>26</v>
      </c>
      <c r="E33" s="310"/>
      <c r="F33" s="118">
        <f t="shared" si="0"/>
        <v>0</v>
      </c>
      <c r="G33" s="310">
        <v>2</v>
      </c>
      <c r="H33" s="118">
        <f t="shared" si="10"/>
        <v>0.70158206756235308</v>
      </c>
      <c r="I33" s="214">
        <f>'[1]03CH'!H32+'[1]03CH'!I32+'[1]03CH'!J32+'[1]03CH'!K32+'[1]03CH'!L32+'[1]03CH'!M32+'[1]03CH'!N32+'[1]03CH'!O32+'[1]03CH'!P32+'[1]03CH'!Q32+'[1]03CH'!R32+'[1]03CH'!S32+'[1]03CH'!T32+'[1]03CH'!U32+'[1]03CH'!V32+'[1]03CH'!W32</f>
        <v>45.40060600000001</v>
      </c>
      <c r="J33" s="214">
        <f t="shared" si="2"/>
        <v>1.1758888799012008</v>
      </c>
      <c r="K33" s="310"/>
      <c r="L33" s="311"/>
      <c r="M33" s="310"/>
      <c r="N33" s="312">
        <f t="shared" si="3"/>
        <v>0</v>
      </c>
      <c r="O33" s="310">
        <v>3</v>
      </c>
      <c r="P33" s="118">
        <f t="shared" si="4"/>
        <v>1.0714285714285714</v>
      </c>
      <c r="Q33" s="310"/>
      <c r="R33" s="311"/>
      <c r="S33" s="310">
        <v>0.1</v>
      </c>
      <c r="T33" s="215">
        <v>8.7290502793296101E-2</v>
      </c>
      <c r="U33" s="217">
        <v>53</v>
      </c>
      <c r="V33" s="218">
        <f t="shared" si="8"/>
        <v>6.1952074810052604</v>
      </c>
      <c r="W33" s="217">
        <v>37</v>
      </c>
      <c r="X33" s="218">
        <f t="shared" si="9"/>
        <v>8.4090909090909083</v>
      </c>
      <c r="Y33" s="217">
        <v>41</v>
      </c>
      <c r="Z33" s="215">
        <f t="shared" si="5"/>
        <v>5.0773993808049536</v>
      </c>
      <c r="AA33" s="120">
        <f>'[1]03CH'!X32+'[1]03CH'!Y32+'[1]03CH'!Z32+'[1]03CH'!AA32+'[1]03CH'!AB32+'[1]03CH'!AC32+'[1]03CH'!AD32+'[1]03CH'!AE32+'[1]03CH'!AF32</f>
        <v>186.22305699999998</v>
      </c>
      <c r="AB33" s="48">
        <f t="shared" si="6"/>
        <v>2.6657815277807377</v>
      </c>
      <c r="AC33" s="217">
        <v>20</v>
      </c>
      <c r="AD33" s="48">
        <f t="shared" si="7"/>
        <v>1.0378827192527245</v>
      </c>
    </row>
    <row r="34" spans="2:30" ht="15.75" hidden="1" customHeight="1">
      <c r="B34" s="212" t="s">
        <v>576</v>
      </c>
      <c r="C34" s="39" t="s">
        <v>577</v>
      </c>
      <c r="D34" s="40" t="s">
        <v>27</v>
      </c>
      <c r="E34" s="310"/>
      <c r="F34" s="118">
        <f t="shared" si="0"/>
        <v>0</v>
      </c>
      <c r="G34" s="310"/>
      <c r="H34" s="118">
        <f t="shared" si="10"/>
        <v>0</v>
      </c>
      <c r="I34" s="214">
        <f>'[1]03CH'!H33+'[1]03CH'!I33+'[1]03CH'!J33+'[1]03CH'!K33+'[1]03CH'!L33+'[1]03CH'!M33+'[1]03CH'!N33+'[1]03CH'!O33+'[1]03CH'!P33+'[1]03CH'!Q33+'[1]03CH'!R33+'[1]03CH'!S33+'[1]03CH'!T33+'[1]03CH'!U33+'[1]03CH'!V33+'[1]03CH'!W33</f>
        <v>30.415129</v>
      </c>
      <c r="J34" s="214">
        <f t="shared" si="2"/>
        <v>0.78776067376414594</v>
      </c>
      <c r="K34" s="310"/>
      <c r="L34" s="311"/>
      <c r="M34" s="310"/>
      <c r="N34" s="312">
        <f t="shared" si="3"/>
        <v>0</v>
      </c>
      <c r="O34" s="310"/>
      <c r="P34" s="118">
        <f t="shared" si="4"/>
        <v>0</v>
      </c>
      <c r="Q34" s="310"/>
      <c r="R34" s="311"/>
      <c r="S34" s="310"/>
      <c r="T34" s="215">
        <v>0</v>
      </c>
      <c r="U34" s="217">
        <v>4.5</v>
      </c>
      <c r="V34" s="218">
        <f t="shared" si="8"/>
        <v>0.52600818234950319</v>
      </c>
      <c r="W34" s="217">
        <v>3</v>
      </c>
      <c r="X34" s="218">
        <f t="shared" si="9"/>
        <v>0.68181818181818177</v>
      </c>
      <c r="Y34" s="217">
        <v>3.5</v>
      </c>
      <c r="Z34" s="215">
        <f t="shared" si="5"/>
        <v>0.43343653250773995</v>
      </c>
      <c r="AA34" s="120">
        <f>'[1]03CH'!X33+'[1]03CH'!Y33+'[1]03CH'!Z33+'[1]03CH'!AA33+'[1]03CH'!AB33+'[1]03CH'!AC33+'[1]03CH'!AD33+'[1]03CH'!AE33+'[1]03CH'!AF33</f>
        <v>5.1581609999999998</v>
      </c>
      <c r="AB34" s="48">
        <f t="shared" si="6"/>
        <v>7.3839032247865088E-2</v>
      </c>
      <c r="AC34" s="217"/>
      <c r="AD34" s="48">
        <f t="shared" si="7"/>
        <v>0</v>
      </c>
    </row>
    <row r="35" spans="2:30" ht="15.75" hidden="1" customHeight="1">
      <c r="B35" s="212" t="s">
        <v>588</v>
      </c>
      <c r="C35" s="39" t="s">
        <v>1225</v>
      </c>
      <c r="D35" s="40" t="s">
        <v>29</v>
      </c>
      <c r="E35" s="310"/>
      <c r="F35" s="118">
        <f t="shared" si="0"/>
        <v>0</v>
      </c>
      <c r="G35" s="310">
        <v>1</v>
      </c>
      <c r="H35" s="118">
        <f t="shared" si="10"/>
        <v>0.35079103378117654</v>
      </c>
      <c r="I35" s="214">
        <f>'[1]03CH'!H34+'[1]03CH'!I34+'[1]03CH'!J34+'[1]03CH'!K34+'[1]03CH'!L34+'[1]03CH'!M34+'[1]03CH'!N34+'[1]03CH'!O34+'[1]03CH'!P34+'[1]03CH'!Q34+'[1]03CH'!R34+'[1]03CH'!S34+'[1]03CH'!T34+'[1]03CH'!U34+'[1]03CH'!V34+'[1]03CH'!W34</f>
        <v>26.097129999999996</v>
      </c>
      <c r="J35" s="214">
        <f t="shared" si="2"/>
        <v>0.67592324570152251</v>
      </c>
      <c r="K35" s="310"/>
      <c r="L35" s="311"/>
      <c r="M35" s="310"/>
      <c r="N35" s="312">
        <f t="shared" si="3"/>
        <v>0</v>
      </c>
      <c r="O35" s="310"/>
      <c r="P35" s="118">
        <f t="shared" si="4"/>
        <v>0</v>
      </c>
      <c r="Q35" s="310"/>
      <c r="R35" s="311"/>
      <c r="S35" s="310"/>
      <c r="T35" s="215">
        <v>0</v>
      </c>
      <c r="U35" s="217">
        <v>8</v>
      </c>
      <c r="V35" s="218">
        <f t="shared" si="8"/>
        <v>0.93512565751022791</v>
      </c>
      <c r="W35" s="217">
        <v>4</v>
      </c>
      <c r="X35" s="218">
        <f t="shared" si="9"/>
        <v>0.90909090909090906</v>
      </c>
      <c r="Y35" s="217">
        <v>6</v>
      </c>
      <c r="Z35" s="215">
        <f t="shared" si="5"/>
        <v>0.7430340557275541</v>
      </c>
      <c r="AA35" s="120">
        <f>'[1]03CH'!X34+'[1]03CH'!Y34+'[1]03CH'!Z34+'[1]03CH'!AA34+'[1]03CH'!AB34+'[1]03CH'!AC34+'[1]03CH'!AD34+'[1]03CH'!AE34+'[1]03CH'!AF34</f>
        <v>42.469048999999998</v>
      </c>
      <c r="AB35" s="48">
        <f t="shared" si="6"/>
        <v>0.60794408678735745</v>
      </c>
      <c r="AC35" s="217">
        <v>1</v>
      </c>
      <c r="AD35" s="48">
        <f t="shared" si="7"/>
        <v>5.1894135962636222E-2</v>
      </c>
    </row>
    <row r="36" spans="2:30" ht="15.75" hidden="1" customHeight="1">
      <c r="B36" s="212" t="s">
        <v>590</v>
      </c>
      <c r="C36" s="39" t="s">
        <v>1288</v>
      </c>
      <c r="D36" s="40" t="s">
        <v>30</v>
      </c>
      <c r="E36" s="310"/>
      <c r="F36" s="118">
        <f t="shared" si="0"/>
        <v>0</v>
      </c>
      <c r="G36" s="310">
        <v>7</v>
      </c>
      <c r="H36" s="118">
        <f t="shared" si="10"/>
        <v>2.4555372364682357</v>
      </c>
      <c r="I36" s="214">
        <f>'[1]03CH'!H35+'[1]03CH'!I35+'[1]03CH'!J35+'[1]03CH'!K35+'[1]03CH'!L35+'[1]03CH'!M35+'[1]03CH'!N35+'[1]03CH'!O35+'[1]03CH'!P35+'[1]03CH'!Q35+'[1]03CH'!R35+'[1]03CH'!S35+'[1]03CH'!T35+'[1]03CH'!U35+'[1]03CH'!V35+'[1]03CH'!W35</f>
        <v>136.70743800000002</v>
      </c>
      <c r="J36" s="214">
        <f t="shared" si="2"/>
        <v>3.5407623445374901</v>
      </c>
      <c r="K36" s="310"/>
      <c r="L36" s="311"/>
      <c r="M36" s="310"/>
      <c r="N36" s="312">
        <f t="shared" si="3"/>
        <v>0</v>
      </c>
      <c r="O36" s="310">
        <v>3</v>
      </c>
      <c r="P36" s="118">
        <f t="shared" si="4"/>
        <v>1.0714285714285714</v>
      </c>
      <c r="Q36" s="310"/>
      <c r="R36" s="311"/>
      <c r="S36" s="310"/>
      <c r="T36" s="215">
        <v>0</v>
      </c>
      <c r="U36" s="217">
        <v>40</v>
      </c>
      <c r="V36" s="218">
        <f t="shared" si="8"/>
        <v>4.6756282875511399</v>
      </c>
      <c r="W36" s="217">
        <v>19</v>
      </c>
      <c r="X36" s="218">
        <f t="shared" si="9"/>
        <v>4.3181818181818183</v>
      </c>
      <c r="Y36" s="217">
        <v>35</v>
      </c>
      <c r="Z36" s="215">
        <f t="shared" si="5"/>
        <v>4.3343653250773997</v>
      </c>
      <c r="AA36" s="120">
        <f>'[1]03CH'!X35+'[1]03CH'!Y35+'[1]03CH'!Z35+'[1]03CH'!AA35+'[1]03CH'!AB35+'[1]03CH'!AC35+'[1]03CH'!AD35+'[1]03CH'!AE35+'[1]03CH'!AF35</f>
        <v>194.60800400000002</v>
      </c>
      <c r="AB36" s="48">
        <f t="shared" si="6"/>
        <v>2.7858119750524772</v>
      </c>
      <c r="AC36" s="217">
        <v>3</v>
      </c>
      <c r="AD36" s="48">
        <f t="shared" si="7"/>
        <v>0.15568240788790866</v>
      </c>
    </row>
    <row r="37" spans="2:30" ht="15.75" hidden="1" customHeight="1">
      <c r="B37" s="212" t="s">
        <v>600</v>
      </c>
      <c r="C37" s="39" t="s">
        <v>1227</v>
      </c>
      <c r="D37" s="40" t="s">
        <v>31</v>
      </c>
      <c r="E37" s="310"/>
      <c r="F37" s="118">
        <f t="shared" si="0"/>
        <v>0</v>
      </c>
      <c r="G37" s="310"/>
      <c r="H37" s="118">
        <f t="shared" si="10"/>
        <v>0</v>
      </c>
      <c r="I37" s="214">
        <f>'[1]03CH'!H36+'[1]03CH'!I36+'[1]03CH'!J36+'[1]03CH'!K36+'[1]03CH'!L36+'[1]03CH'!M36+'[1]03CH'!N36+'[1]03CH'!O36+'[1]03CH'!P36+'[1]03CH'!Q36+'[1]03CH'!R36+'[1]03CH'!S36+'[1]03CH'!T36+'[1]03CH'!U36+'[1]03CH'!V36+'[1]03CH'!W36</f>
        <v>21.129538999999998</v>
      </c>
      <c r="J37" s="214">
        <f t="shared" si="2"/>
        <v>0.54726119619501845</v>
      </c>
      <c r="K37" s="310"/>
      <c r="L37" s="311"/>
      <c r="M37" s="310"/>
      <c r="N37" s="312">
        <f t="shared" si="3"/>
        <v>0</v>
      </c>
      <c r="O37" s="310">
        <v>5</v>
      </c>
      <c r="P37" s="118">
        <f t="shared" si="4"/>
        <v>1.7857142857142856</v>
      </c>
      <c r="Q37" s="310"/>
      <c r="R37" s="311"/>
      <c r="S37" s="310"/>
      <c r="T37" s="215">
        <v>0</v>
      </c>
      <c r="U37" s="217">
        <v>3</v>
      </c>
      <c r="V37" s="218">
        <f t="shared" si="8"/>
        <v>0.35067212156633548</v>
      </c>
      <c r="W37" s="217"/>
      <c r="X37" s="218">
        <f t="shared" si="9"/>
        <v>0</v>
      </c>
      <c r="Y37" s="217">
        <v>3</v>
      </c>
      <c r="Z37" s="215">
        <f t="shared" si="5"/>
        <v>0.37151702786377705</v>
      </c>
      <c r="AA37" s="120">
        <f>'[1]03CH'!X36+'[1]03CH'!Y36+'[1]03CH'!Z36+'[1]03CH'!AA36+'[1]03CH'!AB36+'[1]03CH'!AC36+'[1]03CH'!AD36+'[1]03CH'!AE36+'[1]03CH'!AF36</f>
        <v>38.67512</v>
      </c>
      <c r="AB37" s="48">
        <f t="shared" si="6"/>
        <v>0.55363402438777154</v>
      </c>
      <c r="AC37" s="217">
        <v>4</v>
      </c>
      <c r="AD37" s="48">
        <f t="shared" si="7"/>
        <v>0.20757654385054489</v>
      </c>
    </row>
    <row r="38" spans="2:30" ht="15.75" hidden="1" customHeight="1">
      <c r="B38" s="212" t="s">
        <v>662</v>
      </c>
      <c r="C38" s="39" t="s">
        <v>689</v>
      </c>
      <c r="D38" s="40" t="s">
        <v>33</v>
      </c>
      <c r="E38" s="311"/>
      <c r="F38" s="118">
        <f t="shared" si="0"/>
        <v>0</v>
      </c>
      <c r="G38" s="311"/>
      <c r="H38" s="118">
        <f t="shared" si="10"/>
        <v>0</v>
      </c>
      <c r="I38" s="214">
        <f>'[1]03CH'!H37+'[1]03CH'!I37+'[1]03CH'!J37+'[1]03CH'!K37+'[1]03CH'!L37+'[1]03CH'!M37+'[1]03CH'!N37+'[1]03CH'!O37+'[1]03CH'!P37+'[1]03CH'!Q37+'[1]03CH'!R37+'[1]03CH'!S37+'[1]03CH'!T37+'[1]03CH'!U37+'[1]03CH'!V37+'[1]03CH'!W37</f>
        <v>18.104728999999999</v>
      </c>
      <c r="J38" s="214">
        <f t="shared" si="2"/>
        <v>0.4689177387791868</v>
      </c>
      <c r="K38" s="311"/>
      <c r="L38" s="311"/>
      <c r="M38" s="311"/>
      <c r="N38" s="312">
        <f t="shared" si="3"/>
        <v>0</v>
      </c>
      <c r="O38" s="311"/>
      <c r="P38" s="118">
        <f t="shared" si="4"/>
        <v>0</v>
      </c>
      <c r="Q38" s="310"/>
      <c r="R38" s="311"/>
      <c r="S38" s="311"/>
      <c r="T38" s="215">
        <v>0</v>
      </c>
      <c r="U38" s="217"/>
      <c r="V38" s="218">
        <f t="shared" si="8"/>
        <v>0</v>
      </c>
      <c r="W38" s="217"/>
      <c r="X38" s="218">
        <f t="shared" si="9"/>
        <v>0</v>
      </c>
      <c r="Y38" s="217"/>
      <c r="Z38" s="215">
        <f t="shared" si="5"/>
        <v>0</v>
      </c>
      <c r="AA38" s="120">
        <f>'[1]03CH'!X37+'[1]03CH'!Y37+'[1]03CH'!Z37+'[1]03CH'!AA37+'[1]03CH'!AB37+'[1]03CH'!AC37+'[1]03CH'!AD37+'[1]03CH'!AE37+'[1]03CH'!AF37</f>
        <v>0.98995299999999997</v>
      </c>
      <c r="AB38" s="48">
        <f t="shared" si="6"/>
        <v>1.4171169044717834E-2</v>
      </c>
      <c r="AC38" s="217"/>
      <c r="AD38" s="48">
        <f t="shared" si="7"/>
        <v>0</v>
      </c>
    </row>
    <row r="39" spans="2:30" ht="15.75" hidden="1" customHeight="1">
      <c r="B39" s="212" t="s">
        <v>686</v>
      </c>
      <c r="C39" s="39" t="s">
        <v>699</v>
      </c>
      <c r="D39" s="40" t="s">
        <v>34</v>
      </c>
      <c r="E39" s="311"/>
      <c r="F39" s="118">
        <f t="shared" si="0"/>
        <v>0</v>
      </c>
      <c r="G39" s="311"/>
      <c r="H39" s="118">
        <f t="shared" si="10"/>
        <v>0</v>
      </c>
      <c r="I39" s="214">
        <f>'[1]03CH'!H38+'[1]03CH'!I38+'[1]03CH'!J38+'[1]03CH'!K38+'[1]03CH'!L38+'[1]03CH'!M38+'[1]03CH'!N38+'[1]03CH'!O38+'[1]03CH'!P38+'[1]03CH'!Q38+'[1]03CH'!R38+'[1]03CH'!S38+'[1]03CH'!T38+'[1]03CH'!U38+'[1]03CH'!V38+'[1]03CH'!W38</f>
        <v>3.6463950000000005</v>
      </c>
      <c r="J39" s="214">
        <f t="shared" si="2"/>
        <v>9.4442689426377666E-2</v>
      </c>
      <c r="K39" s="311"/>
      <c r="L39" s="311"/>
      <c r="M39" s="311"/>
      <c r="N39" s="312">
        <f t="shared" si="3"/>
        <v>0</v>
      </c>
      <c r="O39" s="311"/>
      <c r="P39" s="118">
        <f t="shared" si="4"/>
        <v>0</v>
      </c>
      <c r="Q39" s="310"/>
      <c r="R39" s="311"/>
      <c r="S39" s="311"/>
      <c r="T39" s="215">
        <v>0</v>
      </c>
      <c r="U39" s="217"/>
      <c r="V39" s="218">
        <f t="shared" si="8"/>
        <v>0</v>
      </c>
      <c r="W39" s="217"/>
      <c r="X39" s="218">
        <f t="shared" si="9"/>
        <v>0</v>
      </c>
      <c r="Y39" s="217"/>
      <c r="Z39" s="215">
        <f t="shared" si="5"/>
        <v>0</v>
      </c>
      <c r="AA39" s="120">
        <f>'[1]03CH'!X38+'[1]03CH'!Y38+'[1]03CH'!Z38+'[1]03CH'!AA38+'[1]03CH'!AB38+'[1]03CH'!AC38+'[1]03CH'!AD38+'[1]03CH'!AE38+'[1]03CH'!AF38</f>
        <v>0.35320600000000002</v>
      </c>
      <c r="AB39" s="48">
        <f t="shared" si="6"/>
        <v>5.056140982055317E-3</v>
      </c>
      <c r="AC39" s="217"/>
      <c r="AD39" s="48">
        <f t="shared" si="7"/>
        <v>0</v>
      </c>
    </row>
    <row r="40" spans="2:30" ht="15.75" hidden="1" customHeight="1">
      <c r="B40" s="212" t="s">
        <v>688</v>
      </c>
      <c r="C40" s="39" t="s">
        <v>1293</v>
      </c>
      <c r="D40" s="40" t="s">
        <v>36</v>
      </c>
      <c r="E40" s="311"/>
      <c r="F40" s="118">
        <f t="shared" si="0"/>
        <v>0</v>
      </c>
      <c r="G40" s="311"/>
      <c r="H40" s="118">
        <f t="shared" si="10"/>
        <v>0</v>
      </c>
      <c r="I40" s="214">
        <f>'[1]03CH'!H39+'[1]03CH'!I39+'[1]03CH'!J39+'[1]03CH'!K39+'[1]03CH'!L39+'[1]03CH'!M39+'[1]03CH'!N39+'[1]03CH'!O39+'[1]03CH'!P39+'[1]03CH'!Q39+'[1]03CH'!R39+'[1]03CH'!S39+'[1]03CH'!T39+'[1]03CH'!U39+'[1]03CH'!V39+'[1]03CH'!W39</f>
        <v>0</v>
      </c>
      <c r="J40" s="214">
        <f t="shared" si="2"/>
        <v>0</v>
      </c>
      <c r="K40" s="311"/>
      <c r="L40" s="311"/>
      <c r="M40" s="311"/>
      <c r="N40" s="312">
        <f t="shared" si="3"/>
        <v>0</v>
      </c>
      <c r="O40" s="311"/>
      <c r="P40" s="118">
        <f t="shared" si="4"/>
        <v>0</v>
      </c>
      <c r="Q40" s="310"/>
      <c r="R40" s="311"/>
      <c r="S40" s="311"/>
      <c r="T40" s="215">
        <v>0</v>
      </c>
      <c r="U40" s="217"/>
      <c r="V40" s="218">
        <f t="shared" si="8"/>
        <v>0</v>
      </c>
      <c r="W40" s="217"/>
      <c r="X40" s="218">
        <f t="shared" si="9"/>
        <v>0</v>
      </c>
      <c r="Y40" s="217"/>
      <c r="Z40" s="215">
        <f t="shared" si="5"/>
        <v>0</v>
      </c>
      <c r="AA40" s="120">
        <f>'[1]03CH'!X39+'[1]03CH'!Y39+'[1]03CH'!Z39+'[1]03CH'!AA39+'[1]03CH'!AB39+'[1]03CH'!AC39+'[1]03CH'!AD39+'[1]03CH'!AE39+'[1]03CH'!AF39</f>
        <v>0</v>
      </c>
      <c r="AB40" s="48">
        <f t="shared" si="6"/>
        <v>0</v>
      </c>
      <c r="AC40" s="217"/>
      <c r="AD40" s="48">
        <f t="shared" si="7"/>
        <v>0</v>
      </c>
    </row>
    <row r="41" spans="2:30" s="55" customFormat="1" ht="15.75" hidden="1" customHeight="1">
      <c r="B41" s="212" t="s">
        <v>698</v>
      </c>
      <c r="C41" s="39" t="s">
        <v>712</v>
      </c>
      <c r="D41" s="40" t="s">
        <v>37</v>
      </c>
      <c r="E41" s="311"/>
      <c r="F41" s="118">
        <f t="shared" ref="F41:F60" si="11">(E41/$G$9)*$A$5</f>
        <v>0</v>
      </c>
      <c r="G41" s="311"/>
      <c r="H41" s="118">
        <f t="shared" si="10"/>
        <v>0</v>
      </c>
      <c r="I41" s="214">
        <f>'[1]03CH'!H40+'[1]03CH'!I40+'[1]03CH'!J40+'[1]03CH'!K40+'[1]03CH'!L40+'[1]03CH'!M40+'[1]03CH'!N40+'[1]03CH'!O40+'[1]03CH'!P40+'[1]03CH'!Q40+'[1]03CH'!R40+'[1]03CH'!S40+'[1]03CH'!T40+'[1]03CH'!U40+'[1]03CH'!V40+'[1]03CH'!W40</f>
        <v>9.6542879999999993</v>
      </c>
      <c r="J41" s="214">
        <f t="shared" si="2"/>
        <v>0.25004886284036826</v>
      </c>
      <c r="K41" s="311"/>
      <c r="L41" s="311"/>
      <c r="M41" s="311"/>
      <c r="N41" s="312">
        <f t="shared" si="3"/>
        <v>0</v>
      </c>
      <c r="O41" s="311"/>
      <c r="P41" s="118">
        <f t="shared" si="4"/>
        <v>0</v>
      </c>
      <c r="Q41" s="310"/>
      <c r="R41" s="311"/>
      <c r="S41" s="311"/>
      <c r="T41" s="215">
        <v>0</v>
      </c>
      <c r="U41" s="217"/>
      <c r="V41" s="218">
        <f t="shared" si="8"/>
        <v>0</v>
      </c>
      <c r="W41" s="217"/>
      <c r="X41" s="218">
        <f t="shared" si="9"/>
        <v>0</v>
      </c>
      <c r="Y41" s="217"/>
      <c r="Z41" s="215">
        <f t="shared" si="5"/>
        <v>0</v>
      </c>
      <c r="AA41" s="120">
        <f>'[1]03CH'!X40+'[1]03CH'!Y40+'[1]03CH'!Z40+'[1]03CH'!AA40+'[1]03CH'!AB40+'[1]03CH'!AC40+'[1]03CH'!AD40+'[1]03CH'!AE40+'[1]03CH'!AF40</f>
        <v>5.9513000000000003E-2</v>
      </c>
      <c r="AB41" s="48">
        <f t="shared" si="6"/>
        <v>8.519281050295242E-4</v>
      </c>
      <c r="AC41" s="217"/>
      <c r="AD41" s="48">
        <f t="shared" si="7"/>
        <v>0</v>
      </c>
    </row>
    <row r="42" spans="2:30" ht="15.75" hidden="1" customHeight="1">
      <c r="B42" s="212" t="s">
        <v>703</v>
      </c>
      <c r="C42" s="39" t="s">
        <v>717</v>
      </c>
      <c r="D42" s="40" t="s">
        <v>39</v>
      </c>
      <c r="E42" s="311"/>
      <c r="F42" s="118">
        <f t="shared" si="11"/>
        <v>0</v>
      </c>
      <c r="G42" s="311"/>
      <c r="H42" s="118">
        <f t="shared" si="10"/>
        <v>0</v>
      </c>
      <c r="I42" s="214">
        <f>'[1]03CH'!H41+'[1]03CH'!I41+'[1]03CH'!J41+'[1]03CH'!K41+'[1]03CH'!L41+'[1]03CH'!M41+'[1]03CH'!N41+'[1]03CH'!O41+'[1]03CH'!P41+'[1]03CH'!Q41+'[1]03CH'!R41+'[1]03CH'!S41+'[1]03CH'!T41+'[1]03CH'!U41+'[1]03CH'!V41+'[1]03CH'!W41</f>
        <v>4.0264000000000001E-2</v>
      </c>
      <c r="J42" s="214">
        <f t="shared" ref="J42:J60" si="12">(I42/$I$9)*$A$5</f>
        <v>1.0428492928121254E-3</v>
      </c>
      <c r="K42" s="311"/>
      <c r="L42" s="311"/>
      <c r="M42" s="311"/>
      <c r="N42" s="312">
        <f t="shared" ref="N42:N60" si="13">(M42/$M$9)*$A$5</f>
        <v>0</v>
      </c>
      <c r="O42" s="311"/>
      <c r="P42" s="118">
        <f t="shared" ref="P42:P60" si="14">(O42/$O$9)*$A$5</f>
        <v>0</v>
      </c>
      <c r="Q42" s="310"/>
      <c r="R42" s="311"/>
      <c r="S42" s="311"/>
      <c r="T42" s="215">
        <v>0</v>
      </c>
      <c r="U42" s="217"/>
      <c r="V42" s="218">
        <f t="shared" si="8"/>
        <v>0</v>
      </c>
      <c r="W42" s="217"/>
      <c r="X42" s="218">
        <f t="shared" si="9"/>
        <v>0</v>
      </c>
      <c r="Y42" s="217"/>
      <c r="Z42" s="215">
        <f t="shared" ref="Z42:Z60" si="15">(Y42/$Y$9)*$A$5</f>
        <v>0</v>
      </c>
      <c r="AA42" s="120">
        <f>'[1]03CH'!X41+'[1]03CH'!Y41+'[1]03CH'!Z41+'[1]03CH'!AA41+'[1]03CH'!AB41+'[1]03CH'!AC41+'[1]03CH'!AD41+'[1]03CH'!AE41+'[1]03CH'!AF41</f>
        <v>11.537687000000002</v>
      </c>
      <c r="AB42" s="48">
        <f t="shared" ref="AB42:AB60" si="16">(AA42/$AA$9)*$A$5</f>
        <v>0.16516189441523324</v>
      </c>
      <c r="AC42" s="217"/>
      <c r="AD42" s="48">
        <f t="shared" ref="AD42:AD60" si="17">(AC42/$AC$9)*$A$5</f>
        <v>0</v>
      </c>
    </row>
    <row r="43" spans="2:30" ht="15.75" hidden="1" customHeight="1">
      <c r="B43" s="212" t="s">
        <v>1228</v>
      </c>
      <c r="C43" s="39" t="s">
        <v>1058</v>
      </c>
      <c r="D43" s="40" t="s">
        <v>45</v>
      </c>
      <c r="E43" s="311"/>
      <c r="F43" s="118">
        <f t="shared" si="11"/>
        <v>0</v>
      </c>
      <c r="G43" s="311"/>
      <c r="H43" s="118">
        <f t="shared" si="10"/>
        <v>0</v>
      </c>
      <c r="I43" s="214">
        <f>'[1]03CH'!H42+'[1]03CH'!I42+'[1]03CH'!J42+'[1]03CH'!K42+'[1]03CH'!L42+'[1]03CH'!M42+'[1]03CH'!N42+'[1]03CH'!O42+'[1]03CH'!P42+'[1]03CH'!Q42+'[1]03CH'!R42+'[1]03CH'!S42+'[1]03CH'!T42+'[1]03CH'!U42+'[1]03CH'!V42+'[1]03CH'!W42</f>
        <v>17.689347000000001</v>
      </c>
      <c r="J43" s="214">
        <f t="shared" si="12"/>
        <v>0.45815922435074252</v>
      </c>
      <c r="K43" s="311"/>
      <c r="L43" s="311"/>
      <c r="M43" s="311"/>
      <c r="N43" s="312">
        <f t="shared" si="13"/>
        <v>0</v>
      </c>
      <c r="O43" s="311">
        <v>12</v>
      </c>
      <c r="P43" s="118">
        <f t="shared" si="14"/>
        <v>4.2857142857142856</v>
      </c>
      <c r="Q43" s="310"/>
      <c r="R43" s="311"/>
      <c r="S43" s="311"/>
      <c r="T43" s="215">
        <v>0</v>
      </c>
      <c r="U43" s="217"/>
      <c r="V43" s="218">
        <f t="shared" si="8"/>
        <v>0</v>
      </c>
      <c r="W43" s="217"/>
      <c r="X43" s="218">
        <f t="shared" si="9"/>
        <v>0</v>
      </c>
      <c r="Y43" s="217"/>
      <c r="Z43" s="215">
        <f t="shared" si="15"/>
        <v>0</v>
      </c>
      <c r="AA43" s="120">
        <f>'[1]03CH'!X42+'[1]03CH'!Y42+'[1]03CH'!Z42+'[1]03CH'!AA42+'[1]03CH'!AB42+'[1]03CH'!AC42+'[1]03CH'!AD42+'[1]03CH'!AE42+'[1]03CH'!AF42</f>
        <v>13.177158</v>
      </c>
      <c r="AB43" s="48">
        <f t="shared" si="16"/>
        <v>0.18863090828246995</v>
      </c>
      <c r="AC43" s="217"/>
      <c r="AD43" s="48">
        <f t="shared" si="17"/>
        <v>0</v>
      </c>
    </row>
    <row r="44" spans="2:30" ht="26.25" hidden="1" customHeight="1">
      <c r="B44" s="212" t="s">
        <v>1230</v>
      </c>
      <c r="C44" s="39" t="s">
        <v>1298</v>
      </c>
      <c r="D44" s="40" t="s">
        <v>46</v>
      </c>
      <c r="E44" s="311"/>
      <c r="F44" s="118">
        <f t="shared" si="11"/>
        <v>0</v>
      </c>
      <c r="G44" s="311">
        <f>'[1]05QH'!Z53+'[1]05QH'!Y53</f>
        <v>5.72</v>
      </c>
      <c r="H44" s="118">
        <f t="shared" si="10"/>
        <v>2.0065247132283295</v>
      </c>
      <c r="I44" s="214">
        <f>'[1]03CH'!H43+'[1]03CH'!I43+'[1]03CH'!J43+'[1]03CH'!K43+'[1]03CH'!L43+'[1]03CH'!M43+'[1]03CH'!N43+'[1]03CH'!O43+'[1]03CH'!P43+'[1]03CH'!Q43+'[1]03CH'!R43+'[1]03CH'!S43+'[1]03CH'!T43+'[1]03CH'!U43+'[1]03CH'!V43+'[1]03CH'!W43</f>
        <v>26.292257999999997</v>
      </c>
      <c r="J44" s="214">
        <f t="shared" si="12"/>
        <v>0.68097711756740376</v>
      </c>
      <c r="K44" s="311"/>
      <c r="L44" s="311"/>
      <c r="M44" s="311"/>
      <c r="N44" s="312">
        <f t="shared" si="13"/>
        <v>0</v>
      </c>
      <c r="O44" s="311"/>
      <c r="P44" s="118">
        <f t="shared" si="14"/>
        <v>0</v>
      </c>
      <c r="Q44" s="310"/>
      <c r="R44" s="311"/>
      <c r="S44" s="311">
        <v>5.72</v>
      </c>
      <c r="T44" s="215">
        <v>4.9930167597765358</v>
      </c>
      <c r="U44" s="217"/>
      <c r="V44" s="218">
        <f t="shared" si="8"/>
        <v>0</v>
      </c>
      <c r="W44" s="217"/>
      <c r="X44" s="218">
        <f t="shared" si="9"/>
        <v>0</v>
      </c>
      <c r="Y44" s="217"/>
      <c r="Z44" s="215">
        <f t="shared" si="15"/>
        <v>0</v>
      </c>
      <c r="AA44" s="120">
        <f>'[1]03CH'!X43+'[1]03CH'!Y43+'[1]03CH'!Z43+'[1]03CH'!AA43+'[1]03CH'!AB43+'[1]03CH'!AC43+'[1]03CH'!AD43+'[1]03CH'!AE43+'[1]03CH'!AF43</f>
        <v>102.42492000000001</v>
      </c>
      <c r="AB44" s="48">
        <f t="shared" si="16"/>
        <v>1.4662118865357252</v>
      </c>
      <c r="AC44" s="217"/>
      <c r="AD44" s="48">
        <f t="shared" si="17"/>
        <v>0</v>
      </c>
    </row>
    <row r="45" spans="2:30" ht="15.75" hidden="1" customHeight="1">
      <c r="B45" s="212" t="s">
        <v>1320</v>
      </c>
      <c r="C45" s="39" t="s">
        <v>687</v>
      </c>
      <c r="D45" s="40" t="s">
        <v>32</v>
      </c>
      <c r="E45" s="311"/>
      <c r="F45" s="118">
        <f t="shared" si="11"/>
        <v>0</v>
      </c>
      <c r="G45" s="311"/>
      <c r="H45" s="118">
        <f t="shared" si="10"/>
        <v>0</v>
      </c>
      <c r="I45" s="214">
        <f>'[1]03CH'!H44+'[1]03CH'!I44+'[1]03CH'!J44+'[1]03CH'!K44+'[1]03CH'!L44+'[1]03CH'!M44+'[1]03CH'!N44+'[1]03CH'!O44+'[1]03CH'!P44+'[1]03CH'!Q44+'[1]03CH'!R44+'[1]03CH'!S44+'[1]03CH'!T44+'[1]03CH'!U44+'[1]03CH'!V44+'[1]03CH'!W44</f>
        <v>0</v>
      </c>
      <c r="J45" s="214">
        <f t="shared" si="12"/>
        <v>0</v>
      </c>
      <c r="K45" s="311"/>
      <c r="L45" s="311"/>
      <c r="M45" s="311"/>
      <c r="N45" s="312">
        <f t="shared" si="13"/>
        <v>0</v>
      </c>
      <c r="O45" s="311"/>
      <c r="P45" s="118">
        <f t="shared" si="14"/>
        <v>0</v>
      </c>
      <c r="Q45" s="310"/>
      <c r="R45" s="311"/>
      <c r="S45" s="311"/>
      <c r="T45" s="215">
        <v>0</v>
      </c>
      <c r="U45" s="217"/>
      <c r="V45" s="218">
        <f t="shared" si="8"/>
        <v>0</v>
      </c>
      <c r="W45" s="217"/>
      <c r="X45" s="218">
        <f t="shared" si="9"/>
        <v>0</v>
      </c>
      <c r="Y45" s="217"/>
      <c r="Z45" s="215">
        <f t="shared" si="15"/>
        <v>0</v>
      </c>
      <c r="AA45" s="120">
        <f>'[1]03CH'!X44+'[1]03CH'!Y44+'[1]03CH'!Z44+'[1]03CH'!AA44+'[1]03CH'!AB44+'[1]03CH'!AC44+'[1]03CH'!AD44+'[1]03CH'!AE44+'[1]03CH'!AF44</f>
        <v>4.6076769999999998</v>
      </c>
      <c r="AB45" s="48">
        <f t="shared" si="16"/>
        <v>6.5958858319999369E-2</v>
      </c>
      <c r="AC45" s="217"/>
      <c r="AD45" s="48">
        <f t="shared" si="17"/>
        <v>0</v>
      </c>
    </row>
    <row r="46" spans="2:30" ht="15.75" hidden="1" customHeight="1">
      <c r="B46" s="212" t="s">
        <v>1321</v>
      </c>
      <c r="C46" s="39" t="s">
        <v>589</v>
      </c>
      <c r="D46" s="40" t="s">
        <v>28</v>
      </c>
      <c r="E46" s="310"/>
      <c r="F46" s="118">
        <f t="shared" si="11"/>
        <v>0</v>
      </c>
      <c r="G46" s="310"/>
      <c r="H46" s="118">
        <f t="shared" si="10"/>
        <v>0</v>
      </c>
      <c r="I46" s="214">
        <f>'[1]03CH'!H45+'[1]03CH'!I45+'[1]03CH'!J45+'[1]03CH'!K45+'[1]03CH'!L45+'[1]03CH'!M45+'[1]03CH'!N45+'[1]03CH'!O45+'[1]03CH'!P45+'[1]03CH'!Q45+'[1]03CH'!R45+'[1]03CH'!S45+'[1]03CH'!T45+'[1]03CH'!U45+'[1]03CH'!V45+'[1]03CH'!W45</f>
        <v>3.3532999999999999</v>
      </c>
      <c r="J46" s="214">
        <f t="shared" si="12"/>
        <v>8.6851443810523052E-2</v>
      </c>
      <c r="K46" s="310"/>
      <c r="L46" s="311"/>
      <c r="M46" s="310"/>
      <c r="N46" s="312">
        <f t="shared" si="13"/>
        <v>0</v>
      </c>
      <c r="O46" s="310"/>
      <c r="P46" s="118">
        <f t="shared" si="14"/>
        <v>0</v>
      </c>
      <c r="Q46" s="310"/>
      <c r="R46" s="311"/>
      <c r="S46" s="310"/>
      <c r="T46" s="215">
        <v>0</v>
      </c>
      <c r="U46" s="217"/>
      <c r="V46" s="218">
        <f t="shared" si="8"/>
        <v>0</v>
      </c>
      <c r="W46" s="217"/>
      <c r="X46" s="218">
        <f t="shared" si="9"/>
        <v>0</v>
      </c>
      <c r="Y46" s="217"/>
      <c r="Z46" s="215">
        <f t="shared" si="15"/>
        <v>0</v>
      </c>
      <c r="AA46" s="120">
        <f>'[1]03CH'!X45+'[1]03CH'!Y45+'[1]03CH'!Z45+'[1]03CH'!AA45+'[1]03CH'!AB45+'[1]03CH'!AC45+'[1]03CH'!AD45+'[1]03CH'!AE45+'[1]03CH'!AF45</f>
        <v>5.7131620000000005</v>
      </c>
      <c r="AB46" s="48">
        <f t="shared" si="16"/>
        <v>8.1783866993542356E-2</v>
      </c>
      <c r="AC46" s="217"/>
      <c r="AD46" s="48">
        <f t="shared" si="17"/>
        <v>0</v>
      </c>
    </row>
    <row r="47" spans="2:30" ht="15.75" hidden="1" customHeight="1">
      <c r="B47" s="212" t="s">
        <v>1322</v>
      </c>
      <c r="C47" s="39" t="s">
        <v>1302</v>
      </c>
      <c r="D47" s="40" t="s">
        <v>35</v>
      </c>
      <c r="E47" s="310"/>
      <c r="F47" s="118">
        <f t="shared" si="11"/>
        <v>0</v>
      </c>
      <c r="G47" s="310"/>
      <c r="H47" s="118">
        <f t="shared" si="10"/>
        <v>0</v>
      </c>
      <c r="I47" s="214">
        <f>'[1]03CH'!H46+'[1]03CH'!I46+'[1]03CH'!J46+'[1]03CH'!K46+'[1]03CH'!L46+'[1]03CH'!M46+'[1]03CH'!N46+'[1]03CH'!O46+'[1]03CH'!P46+'[1]03CH'!Q46+'[1]03CH'!R46+'[1]03CH'!S46+'[1]03CH'!T46+'[1]03CH'!U46+'[1]03CH'!V46+'[1]03CH'!W46</f>
        <v>10.754851000000002</v>
      </c>
      <c r="J47" s="214">
        <f t="shared" si="12"/>
        <v>0.27855376414786864</v>
      </c>
      <c r="K47" s="310"/>
      <c r="L47" s="311"/>
      <c r="M47" s="310"/>
      <c r="N47" s="312">
        <f t="shared" si="13"/>
        <v>0</v>
      </c>
      <c r="O47" s="310"/>
      <c r="P47" s="118">
        <f t="shared" si="14"/>
        <v>0</v>
      </c>
      <c r="Q47" s="310"/>
      <c r="R47" s="311"/>
      <c r="S47" s="310"/>
      <c r="T47" s="215">
        <v>0</v>
      </c>
      <c r="U47" s="217"/>
      <c r="V47" s="218">
        <f t="shared" si="8"/>
        <v>0</v>
      </c>
      <c r="W47" s="217"/>
      <c r="X47" s="218">
        <f t="shared" si="9"/>
        <v>0</v>
      </c>
      <c r="Y47" s="217"/>
      <c r="Z47" s="215">
        <f t="shared" si="15"/>
        <v>0</v>
      </c>
      <c r="AA47" s="120">
        <f>'[1]03CH'!X46+'[1]03CH'!Y46+'[1]03CH'!Z46+'[1]03CH'!AA46+'[1]03CH'!AB46+'[1]03CH'!AC46+'[1]03CH'!AD46+'[1]03CH'!AE46+'[1]03CH'!AF46</f>
        <v>11.632178</v>
      </c>
      <c r="AB47" s="48">
        <f t="shared" si="16"/>
        <v>0.16651453230228891</v>
      </c>
      <c r="AC47" s="217">
        <v>2</v>
      </c>
      <c r="AD47" s="48">
        <f t="shared" si="17"/>
        <v>0.10378827192527244</v>
      </c>
    </row>
    <row r="48" spans="2:30" ht="15.75" customHeight="1">
      <c r="B48" s="253" t="s">
        <v>711</v>
      </c>
      <c r="C48" s="35" t="s">
        <v>1303</v>
      </c>
      <c r="D48" s="36" t="s">
        <v>38</v>
      </c>
      <c r="E48" s="310"/>
      <c r="F48" s="118">
        <f t="shared" si="11"/>
        <v>0</v>
      </c>
      <c r="G48" s="310"/>
      <c r="H48" s="118">
        <f t="shared" si="10"/>
        <v>0</v>
      </c>
      <c r="I48" s="214">
        <f>'[1]03CH'!H47+'[1]03CH'!I47+'[1]03CH'!J47+'[1]03CH'!K47+'[1]03CH'!L47+'[1]03CH'!M47+'[1]03CH'!N47+'[1]03CH'!O47+'[1]03CH'!P47+'[1]03CH'!Q47+'[1]03CH'!R47+'[1]03CH'!S47+'[1]03CH'!T47+'[1]03CH'!U47+'[1]03CH'!V47+'[1]03CH'!W47</f>
        <v>0</v>
      </c>
      <c r="J48" s="214">
        <f t="shared" si="12"/>
        <v>0</v>
      </c>
      <c r="K48" s="310"/>
      <c r="L48" s="311"/>
      <c r="M48" s="310"/>
      <c r="N48" s="312">
        <f t="shared" si="13"/>
        <v>0</v>
      </c>
      <c r="O48" s="310"/>
      <c r="P48" s="118">
        <f t="shared" si="14"/>
        <v>0</v>
      </c>
      <c r="Q48" s="310"/>
      <c r="R48" s="311"/>
      <c r="S48" s="310"/>
      <c r="T48" s="215">
        <v>0</v>
      </c>
      <c r="U48" s="217"/>
      <c r="V48" s="218">
        <f t="shared" si="8"/>
        <v>0</v>
      </c>
      <c r="W48" s="217"/>
      <c r="X48" s="218">
        <f t="shared" si="9"/>
        <v>0</v>
      </c>
      <c r="Y48" s="217"/>
      <c r="Z48" s="215">
        <f t="shared" si="15"/>
        <v>0</v>
      </c>
      <c r="AA48" s="120">
        <f>'[1]03CH'!X47+'[1]03CH'!Y47+'[1]03CH'!Z47+'[1]03CH'!AA47+'[1]03CH'!AB47+'[1]03CH'!AC47+'[1]03CH'!AD47+'[1]03CH'!AE47+'[1]03CH'!AF47</f>
        <v>0</v>
      </c>
      <c r="AB48" s="48">
        <f t="shared" si="16"/>
        <v>0</v>
      </c>
      <c r="AC48" s="217"/>
      <c r="AD48" s="48">
        <f t="shared" si="17"/>
        <v>0</v>
      </c>
    </row>
    <row r="49" spans="2:30" ht="15.75" customHeight="1">
      <c r="B49" s="253" t="s">
        <v>714</v>
      </c>
      <c r="C49" s="35" t="s">
        <v>1076</v>
      </c>
      <c r="D49" s="36" t="s">
        <v>48</v>
      </c>
      <c r="E49" s="310"/>
      <c r="F49" s="118">
        <f t="shared" si="11"/>
        <v>0</v>
      </c>
      <c r="G49" s="310"/>
      <c r="H49" s="118">
        <f t="shared" si="10"/>
        <v>0</v>
      </c>
      <c r="I49" s="214">
        <f>'[1]03CH'!H48+'[1]03CH'!I48+'[1]03CH'!J48+'[1]03CH'!K48+'[1]03CH'!L48+'[1]03CH'!M48+'[1]03CH'!N48+'[1]03CH'!O48+'[1]03CH'!P48+'[1]03CH'!Q48+'[1]03CH'!R48+'[1]03CH'!S48+'[1]03CH'!T48+'[1]03CH'!U48+'[1]03CH'!V48+'[1]03CH'!W48</f>
        <v>15.876010000000001</v>
      </c>
      <c r="J49" s="214">
        <f t="shared" si="12"/>
        <v>0.4111932694510787</v>
      </c>
      <c r="K49" s="310"/>
      <c r="L49" s="311"/>
      <c r="M49" s="310"/>
      <c r="N49" s="312">
        <f t="shared" si="13"/>
        <v>0</v>
      </c>
      <c r="O49" s="310"/>
      <c r="P49" s="118">
        <f t="shared" si="14"/>
        <v>0</v>
      </c>
      <c r="Q49" s="310"/>
      <c r="R49" s="311"/>
      <c r="S49" s="310"/>
      <c r="T49" s="215">
        <v>0</v>
      </c>
      <c r="U49" s="217">
        <v>5</v>
      </c>
      <c r="V49" s="218">
        <f t="shared" si="8"/>
        <v>0.58445353594389249</v>
      </c>
      <c r="W49" s="217"/>
      <c r="X49" s="218">
        <f t="shared" si="9"/>
        <v>0</v>
      </c>
      <c r="Y49" s="217">
        <v>5</v>
      </c>
      <c r="Z49" s="215">
        <f t="shared" si="15"/>
        <v>0.61919504643962853</v>
      </c>
      <c r="AA49" s="120">
        <f>'[1]03CH'!X48+'[1]03CH'!Y48+'[1]03CH'!Z48+'[1]03CH'!AA48+'[1]03CH'!AB48+'[1]03CH'!AC48+'[1]03CH'!AD48+'[1]03CH'!AE48+'[1]03CH'!AF48</f>
        <v>17.990590999999998</v>
      </c>
      <c r="AB49" s="48">
        <f t="shared" si="16"/>
        <v>0.25753516204848032</v>
      </c>
      <c r="AC49" s="217">
        <v>18</v>
      </c>
      <c r="AD49" s="48">
        <f t="shared" si="17"/>
        <v>0.93409444732745206</v>
      </c>
    </row>
    <row r="50" spans="2:30" ht="15.75" customHeight="1">
      <c r="B50" s="253" t="s">
        <v>716</v>
      </c>
      <c r="C50" s="35" t="s">
        <v>1237</v>
      </c>
      <c r="D50" s="36" t="s">
        <v>49</v>
      </c>
      <c r="E50" s="310"/>
      <c r="F50" s="118">
        <f t="shared" si="11"/>
        <v>0</v>
      </c>
      <c r="G50" s="310">
        <v>6</v>
      </c>
      <c r="H50" s="118">
        <f t="shared" si="10"/>
        <v>2.1047462026870591</v>
      </c>
      <c r="I50" s="214">
        <f>'[1]03CH'!H49+'[1]03CH'!I49+'[1]03CH'!J49+'[1]03CH'!K49+'[1]03CH'!L49+'[1]03CH'!M49+'[1]03CH'!N49+'[1]03CH'!O49+'[1]03CH'!P49+'[1]03CH'!Q49+'[1]03CH'!R49+'[1]03CH'!S49+'[1]03CH'!T49+'[1]03CH'!U49+'[1]03CH'!V49+'[1]03CH'!W49</f>
        <v>84.018935999999997</v>
      </c>
      <c r="J50" s="214">
        <f t="shared" si="12"/>
        <v>2.1761148418047691</v>
      </c>
      <c r="K50" s="310"/>
      <c r="L50" s="311"/>
      <c r="M50" s="310"/>
      <c r="N50" s="312">
        <f t="shared" si="13"/>
        <v>0</v>
      </c>
      <c r="O50" s="311">
        <v>36</v>
      </c>
      <c r="P50" s="118">
        <f t="shared" si="14"/>
        <v>12.857142857142856</v>
      </c>
      <c r="Q50" s="310"/>
      <c r="R50" s="311"/>
      <c r="S50" s="310"/>
      <c r="T50" s="215">
        <v>0</v>
      </c>
      <c r="U50" s="217">
        <v>80</v>
      </c>
      <c r="V50" s="218">
        <f t="shared" si="8"/>
        <v>9.3512565751022798</v>
      </c>
      <c r="W50" s="217">
        <v>61</v>
      </c>
      <c r="X50" s="218">
        <f t="shared" si="9"/>
        <v>13.863636363636363</v>
      </c>
      <c r="Y50" s="217">
        <v>80</v>
      </c>
      <c r="Z50" s="215">
        <f t="shared" si="15"/>
        <v>9.9071207430340564</v>
      </c>
      <c r="AA50" s="120">
        <f>'[1]03CH'!X49+'[1]03CH'!Y49+'[1]03CH'!Z49+'[1]03CH'!AA49+'[1]03CH'!AB49+'[1]03CH'!AC49+'[1]03CH'!AD49+'[1]03CH'!AE49+'[1]03CH'!AF49</f>
        <v>150.914444</v>
      </c>
      <c r="AB50" s="48">
        <f t="shared" si="16"/>
        <v>2.1603390233815172</v>
      </c>
      <c r="AC50" s="217"/>
      <c r="AD50" s="48">
        <f t="shared" si="17"/>
        <v>0</v>
      </c>
    </row>
    <row r="51" spans="2:30" ht="15.75" customHeight="1">
      <c r="B51" s="253" t="s">
        <v>719</v>
      </c>
      <c r="C51" s="35" t="s">
        <v>720</v>
      </c>
      <c r="D51" s="36" t="s">
        <v>40</v>
      </c>
      <c r="E51" s="310"/>
      <c r="F51" s="118">
        <f t="shared" si="11"/>
        <v>0</v>
      </c>
      <c r="G51" s="310"/>
      <c r="H51" s="118">
        <f t="shared" si="10"/>
        <v>0</v>
      </c>
      <c r="I51" s="214">
        <f>'[1]03CH'!H50+'[1]03CH'!I50+'[1]03CH'!J50+'[1]03CH'!K50+'[1]03CH'!L50+'[1]03CH'!M50+'[1]03CH'!N50+'[1]03CH'!O50+'[1]03CH'!P50+'[1]03CH'!Q50+'[1]03CH'!R50+'[1]03CH'!S50+'[1]03CH'!T50+'[1]03CH'!U50+'[1]03CH'!V50+'[1]03CH'!W50</f>
        <v>0</v>
      </c>
      <c r="J51" s="214">
        <f t="shared" si="12"/>
        <v>0</v>
      </c>
      <c r="K51" s="310"/>
      <c r="L51" s="311"/>
      <c r="M51" s="310"/>
      <c r="N51" s="312">
        <f t="shared" si="13"/>
        <v>0</v>
      </c>
      <c r="O51" s="310"/>
      <c r="P51" s="118">
        <f t="shared" si="14"/>
        <v>0</v>
      </c>
      <c r="Q51" s="310"/>
      <c r="R51" s="311"/>
      <c r="S51" s="310"/>
      <c r="T51" s="215">
        <v>0</v>
      </c>
      <c r="U51" s="217"/>
      <c r="V51" s="218">
        <f t="shared" si="8"/>
        <v>0</v>
      </c>
      <c r="W51" s="217"/>
      <c r="X51" s="218">
        <f t="shared" si="9"/>
        <v>0</v>
      </c>
      <c r="Y51" s="217"/>
      <c r="Z51" s="215">
        <f t="shared" si="15"/>
        <v>0</v>
      </c>
      <c r="AA51" s="120">
        <f>'[1]03CH'!X50+'[1]03CH'!Y50+'[1]03CH'!Z50+'[1]03CH'!AA50+'[1]03CH'!AB50+'[1]03CH'!AC50+'[1]03CH'!AD50+'[1]03CH'!AE50+'[1]03CH'!AF50</f>
        <v>1284.978008</v>
      </c>
      <c r="AB51" s="48">
        <f t="shared" si="16"/>
        <v>18.394449605297208</v>
      </c>
      <c r="AC51" s="217">
        <v>1200</v>
      </c>
      <c r="AD51" s="48">
        <f t="shared" si="17"/>
        <v>62.272963155163467</v>
      </c>
    </row>
    <row r="52" spans="2:30" ht="15.75" customHeight="1">
      <c r="B52" s="253" t="s">
        <v>911</v>
      </c>
      <c r="C52" s="35" t="s">
        <v>1233</v>
      </c>
      <c r="D52" s="36" t="s">
        <v>41</v>
      </c>
      <c r="E52" s="310"/>
      <c r="F52" s="118">
        <f t="shared" si="11"/>
        <v>0</v>
      </c>
      <c r="G52" s="310">
        <v>115</v>
      </c>
      <c r="H52" s="118">
        <f t="shared" si="10"/>
        <v>40.340968884835306</v>
      </c>
      <c r="I52" s="214">
        <f>'[1]03CH'!H51+'[1]03CH'!I51+'[1]03CH'!J51+'[1]03CH'!K51+'[1]03CH'!L51+'[1]03CH'!M51+'[1]03CH'!N51+'[1]03CH'!O51+'[1]03CH'!P51+'[1]03CH'!Q51+'[1]03CH'!R51+'[1]03CH'!S51+'[1]03CH'!T51+'[1]03CH'!U51+'[1]03CH'!V51+'[1]03CH'!W51+'[1]03CH'!X51+'[1]03CH'!Y51+'[1]03CH'!Z51+'[1]03CH'!AA51+'[1]03CH'!AB51+'[1]03CH'!AC51+'[1]03CH'!AD51+'[1]03CH'!AE51+'[1]03CH'!AF51</f>
        <v>1692.2097319999998</v>
      </c>
      <c r="J52" s="214">
        <f t="shared" si="12"/>
        <v>43.828723482664316</v>
      </c>
      <c r="K52" s="310"/>
      <c r="L52" s="311"/>
      <c r="M52" s="310"/>
      <c r="N52" s="312">
        <f t="shared" si="13"/>
        <v>0</v>
      </c>
      <c r="O52" s="310">
        <v>30</v>
      </c>
      <c r="P52" s="118">
        <f t="shared" si="14"/>
        <v>10.714285714285714</v>
      </c>
      <c r="Q52" s="310"/>
      <c r="R52" s="311"/>
      <c r="S52" s="310"/>
      <c r="T52" s="215">
        <v>0</v>
      </c>
      <c r="U52" s="217">
        <v>442</v>
      </c>
      <c r="V52" s="218">
        <f t="shared" si="8"/>
        <v>51.66569257744009</v>
      </c>
      <c r="W52" s="217">
        <v>184</v>
      </c>
      <c r="X52" s="218">
        <f t="shared" si="9"/>
        <v>41.818181818181813</v>
      </c>
      <c r="Y52" s="217">
        <v>372</v>
      </c>
      <c r="Z52" s="215">
        <f t="shared" si="15"/>
        <v>46.068111455108358</v>
      </c>
      <c r="AA52" s="120">
        <f>'[1]03CH'!X51+'[1]03CH'!Y51+'[1]03CH'!Z51+'[1]03CH'!AA51+'[1]03CH'!AB51+'[1]03CH'!AC51+'[1]03CH'!AD51+'[1]03CH'!AE51+'[1]03CH'!AF51</f>
        <v>347.36594700000001</v>
      </c>
      <c r="AB52" s="48">
        <f t="shared" si="16"/>
        <v>4.9725406714414682</v>
      </c>
      <c r="AC52" s="217"/>
      <c r="AD52" s="48">
        <f t="shared" si="17"/>
        <v>0</v>
      </c>
    </row>
    <row r="53" spans="2:30" ht="15.75" customHeight="1">
      <c r="B53" s="253" t="s">
        <v>1047</v>
      </c>
      <c r="C53" s="35" t="s">
        <v>1048</v>
      </c>
      <c r="D53" s="36" t="s">
        <v>42</v>
      </c>
      <c r="E53" s="310"/>
      <c r="F53" s="118">
        <f t="shared" si="11"/>
        <v>0</v>
      </c>
      <c r="G53" s="310"/>
      <c r="H53" s="118">
        <f t="shared" si="10"/>
        <v>0</v>
      </c>
      <c r="I53" s="214">
        <f>'[1]03CH'!H52+'[1]03CH'!I52+'[1]03CH'!J52+'[1]03CH'!K52+'[1]03CH'!L52+'[1]03CH'!M52+'[1]03CH'!N52+'[1]03CH'!O52+'[1]03CH'!P52+'[1]03CH'!Q52+'[1]03CH'!R52+'[1]03CH'!S52+'[1]03CH'!T52+'[1]03CH'!U52+'[1]03CH'!V52+'[1]03CH'!W52</f>
        <v>33.731849999999994</v>
      </c>
      <c r="J53" s="214">
        <f t="shared" si="12"/>
        <v>0.87366471085199393</v>
      </c>
      <c r="K53" s="310"/>
      <c r="L53" s="311"/>
      <c r="M53" s="310"/>
      <c r="N53" s="312">
        <f t="shared" si="13"/>
        <v>0</v>
      </c>
      <c r="O53" s="310">
        <v>1</v>
      </c>
      <c r="P53" s="118">
        <f t="shared" si="14"/>
        <v>0.35714285714285715</v>
      </c>
      <c r="Q53" s="310"/>
      <c r="R53" s="311"/>
      <c r="S53" s="310"/>
      <c r="T53" s="215">
        <v>0</v>
      </c>
      <c r="U53" s="217"/>
      <c r="V53" s="218">
        <f t="shared" si="8"/>
        <v>0</v>
      </c>
      <c r="W53" s="217"/>
      <c r="X53" s="218">
        <f t="shared" si="9"/>
        <v>0</v>
      </c>
      <c r="Y53" s="217"/>
      <c r="Z53" s="215">
        <f t="shared" si="15"/>
        <v>0</v>
      </c>
      <c r="AA53" s="120">
        <f>'[1]03CH'!X52+'[1]03CH'!Y52+'[1]03CH'!Z52+'[1]03CH'!AA52+'[1]03CH'!AB52+'[1]03CH'!AC52+'[1]03CH'!AD52+'[1]03CH'!AE52+'[1]03CH'!AF52</f>
        <v>11.956505</v>
      </c>
      <c r="AB53" s="48">
        <f t="shared" si="16"/>
        <v>0.17115727063710501</v>
      </c>
      <c r="AC53" s="217"/>
      <c r="AD53" s="48">
        <f t="shared" si="17"/>
        <v>0</v>
      </c>
    </row>
    <row r="54" spans="2:30" ht="15.75" customHeight="1">
      <c r="B54" s="253" t="s">
        <v>1053</v>
      </c>
      <c r="C54" s="35" t="s">
        <v>1234</v>
      </c>
      <c r="D54" s="36" t="s">
        <v>43</v>
      </c>
      <c r="E54" s="310"/>
      <c r="F54" s="118">
        <f t="shared" si="11"/>
        <v>0</v>
      </c>
      <c r="G54" s="310"/>
      <c r="H54" s="118">
        <f t="shared" si="10"/>
        <v>0</v>
      </c>
      <c r="I54" s="214">
        <f>'[1]03CH'!H53+'[1]03CH'!I53+'[1]03CH'!J53+'[1]03CH'!K53+'[1]03CH'!L53+'[1]03CH'!M53+'[1]03CH'!N53+'[1]03CH'!O53+'[1]03CH'!P53+'[1]03CH'!Q53+'[1]03CH'!R53+'[1]03CH'!S53+'[1]03CH'!T53+'[1]03CH'!U53+'[1]03CH'!V53+'[1]03CH'!W53</f>
        <v>17.031061999999999</v>
      </c>
      <c r="J54" s="214">
        <f t="shared" si="12"/>
        <v>0.44110945168238286</v>
      </c>
      <c r="K54" s="310"/>
      <c r="L54" s="311"/>
      <c r="M54" s="310"/>
      <c r="N54" s="312">
        <f t="shared" si="13"/>
        <v>0</v>
      </c>
      <c r="O54" s="310">
        <v>4</v>
      </c>
      <c r="P54" s="118">
        <f t="shared" si="14"/>
        <v>1.4285714285714286</v>
      </c>
      <c r="Q54" s="310"/>
      <c r="R54" s="311"/>
      <c r="S54" s="310"/>
      <c r="T54" s="215">
        <v>0</v>
      </c>
      <c r="U54" s="217"/>
      <c r="V54" s="218">
        <f t="shared" si="8"/>
        <v>0</v>
      </c>
      <c r="W54" s="217"/>
      <c r="X54" s="218">
        <f t="shared" si="9"/>
        <v>0</v>
      </c>
      <c r="Y54" s="217"/>
      <c r="Z54" s="215">
        <f t="shared" si="15"/>
        <v>0</v>
      </c>
      <c r="AA54" s="120">
        <f>'[1]03CH'!X53+'[1]03CH'!Y53+'[1]03CH'!Z53+'[1]03CH'!AA53+'[1]03CH'!AB53+'[1]03CH'!AC53+'[1]03CH'!AD53+'[1]03CH'!AE53+'[1]03CH'!AF53</f>
        <v>5.3354410000000003</v>
      </c>
      <c r="AB54" s="48">
        <f t="shared" si="16"/>
        <v>7.6376793988319008E-2</v>
      </c>
      <c r="AC54" s="217"/>
      <c r="AD54" s="48">
        <f t="shared" si="17"/>
        <v>0</v>
      </c>
    </row>
    <row r="55" spans="2:30" ht="15.75" customHeight="1">
      <c r="B55" s="253" t="s">
        <v>1055</v>
      </c>
      <c r="C55" s="35" t="s">
        <v>1056</v>
      </c>
      <c r="D55" s="36" t="s">
        <v>44</v>
      </c>
      <c r="E55" s="310"/>
      <c r="F55" s="118">
        <f t="shared" si="11"/>
        <v>0</v>
      </c>
      <c r="G55" s="310"/>
      <c r="H55" s="118">
        <f t="shared" si="10"/>
        <v>0</v>
      </c>
      <c r="I55" s="214">
        <f>'[1]03CH'!H54+'[1]03CH'!I54+'[1]03CH'!J54+'[1]03CH'!K54+'[1]03CH'!L54+'[1]03CH'!M54+'[1]03CH'!N54+'[1]03CH'!O54+'[1]03CH'!P54+'[1]03CH'!Q54+'[1]03CH'!R54+'[1]03CH'!S54+'[1]03CH'!T54+'[1]03CH'!U54+'[1]03CH'!V54+'[1]03CH'!W54</f>
        <v>0</v>
      </c>
      <c r="J55" s="214">
        <f t="shared" si="12"/>
        <v>0</v>
      </c>
      <c r="K55" s="310"/>
      <c r="L55" s="311"/>
      <c r="M55" s="310"/>
      <c r="N55" s="312">
        <f t="shared" si="13"/>
        <v>0</v>
      </c>
      <c r="O55" s="311"/>
      <c r="P55" s="118">
        <f t="shared" si="14"/>
        <v>0</v>
      </c>
      <c r="Q55" s="310"/>
      <c r="R55" s="311"/>
      <c r="S55" s="310"/>
      <c r="T55" s="215">
        <v>0</v>
      </c>
      <c r="U55" s="217"/>
      <c r="V55" s="218">
        <f t="shared" si="8"/>
        <v>0</v>
      </c>
      <c r="W55" s="217"/>
      <c r="X55" s="218">
        <f t="shared" si="9"/>
        <v>0</v>
      </c>
      <c r="Y55" s="217"/>
      <c r="Z55" s="215">
        <f t="shared" si="15"/>
        <v>0</v>
      </c>
      <c r="AA55" s="120">
        <f>'[1]03CH'!X54+'[1]03CH'!Y54+'[1]03CH'!Z54+'[1]03CH'!AA54+'[1]03CH'!AB54+'[1]03CH'!AC54+'[1]03CH'!AD54+'[1]03CH'!AE54+'[1]03CH'!AF54</f>
        <v>0</v>
      </c>
      <c r="AB55" s="48">
        <f t="shared" si="16"/>
        <v>0</v>
      </c>
      <c r="AC55" s="217"/>
      <c r="AD55" s="48">
        <f t="shared" si="17"/>
        <v>0</v>
      </c>
    </row>
    <row r="56" spans="2:30" ht="15.75" customHeight="1">
      <c r="B56" s="253" t="s">
        <v>1057</v>
      </c>
      <c r="C56" s="35" t="s">
        <v>1171</v>
      </c>
      <c r="D56" s="36" t="s">
        <v>50</v>
      </c>
      <c r="E56" s="310"/>
      <c r="F56" s="118">
        <f t="shared" si="11"/>
        <v>0</v>
      </c>
      <c r="G56" s="310"/>
      <c r="H56" s="118">
        <f t="shared" si="10"/>
        <v>0</v>
      </c>
      <c r="I56" s="214">
        <f>'[1]03CH'!H55+'[1]03CH'!I55+'[1]03CH'!J55+'[1]03CH'!K55+'[1]03CH'!L55+'[1]03CH'!M55+'[1]03CH'!N55+'[1]03CH'!O55+'[1]03CH'!P55+'[1]03CH'!Q55+'[1]03CH'!R55+'[1]03CH'!S55+'[1]03CH'!T55+'[1]03CH'!U55+'[1]03CH'!V55+'[1]03CH'!W55</f>
        <v>2.2042699999999997</v>
      </c>
      <c r="J56" s="214">
        <f t="shared" si="12"/>
        <v>5.7091233128029585E-2</v>
      </c>
      <c r="K56" s="310"/>
      <c r="L56" s="311"/>
      <c r="M56" s="310"/>
      <c r="N56" s="312">
        <f t="shared" si="13"/>
        <v>0</v>
      </c>
      <c r="O56" s="310"/>
      <c r="P56" s="118">
        <f t="shared" si="14"/>
        <v>0</v>
      </c>
      <c r="Q56" s="310"/>
      <c r="R56" s="311"/>
      <c r="S56" s="310"/>
      <c r="T56" s="215">
        <v>0</v>
      </c>
      <c r="U56" s="217"/>
      <c r="V56" s="218">
        <f t="shared" si="8"/>
        <v>0</v>
      </c>
      <c r="W56" s="217"/>
      <c r="X56" s="218">
        <f t="shared" si="9"/>
        <v>0</v>
      </c>
      <c r="Y56" s="217"/>
      <c r="Z56" s="215">
        <f t="shared" si="15"/>
        <v>0</v>
      </c>
      <c r="AA56" s="120">
        <f>'[1]03CH'!X55+'[1]03CH'!Y55+'[1]03CH'!Z55+'[1]03CH'!AA55+'[1]03CH'!AB55+'[1]03CH'!AC55+'[1]03CH'!AD55+'[1]03CH'!AE55+'[1]03CH'!AF55</f>
        <v>7.5356360000000002</v>
      </c>
      <c r="AB56" s="48">
        <f t="shared" si="16"/>
        <v>0.10787256729911554</v>
      </c>
      <c r="AC56" s="217"/>
      <c r="AD56" s="48">
        <f t="shared" si="17"/>
        <v>0</v>
      </c>
    </row>
    <row r="57" spans="2:30" ht="15.75" customHeight="1">
      <c r="B57" s="253" t="s">
        <v>1068</v>
      </c>
      <c r="C57" s="35" t="s">
        <v>1304</v>
      </c>
      <c r="D57" s="36" t="s">
        <v>51</v>
      </c>
      <c r="E57" s="310"/>
      <c r="F57" s="118">
        <f t="shared" si="11"/>
        <v>0</v>
      </c>
      <c r="G57" s="310"/>
      <c r="H57" s="118">
        <f t="shared" si="10"/>
        <v>0</v>
      </c>
      <c r="I57" s="214">
        <f>'[1]03CH'!H56+'[1]03CH'!I56+'[1]03CH'!J56+'[1]03CH'!K56+'[1]03CH'!L56+'[1]03CH'!M56+'[1]03CH'!N56+'[1]03CH'!O56+'[1]03CH'!P56+'[1]03CH'!Q56+'[1]03CH'!R56+'[1]03CH'!S56+'[1]03CH'!T56+'[1]03CH'!U56+'[1]03CH'!V56+'[1]03CH'!W56</f>
        <v>120.85628999999999</v>
      </c>
      <c r="J57" s="214">
        <f t="shared" si="12"/>
        <v>3.1302130081064257</v>
      </c>
      <c r="K57" s="310"/>
      <c r="L57" s="311"/>
      <c r="M57" s="310"/>
      <c r="N57" s="312">
        <f t="shared" si="13"/>
        <v>0</v>
      </c>
      <c r="O57" s="310">
        <v>6</v>
      </c>
      <c r="P57" s="118">
        <f t="shared" si="14"/>
        <v>2.1428571428571428</v>
      </c>
      <c r="Q57" s="310"/>
      <c r="R57" s="311"/>
      <c r="S57" s="310"/>
      <c r="T57" s="215">
        <v>0</v>
      </c>
      <c r="U57" s="217"/>
      <c r="V57" s="218">
        <f t="shared" si="8"/>
        <v>0</v>
      </c>
      <c r="W57" s="217"/>
      <c r="X57" s="218">
        <f t="shared" si="9"/>
        <v>0</v>
      </c>
      <c r="Y57" s="217"/>
      <c r="Z57" s="215">
        <f t="shared" si="15"/>
        <v>0</v>
      </c>
      <c r="AA57" s="120">
        <f>'[1]03CH'!X56+'[1]03CH'!Y56+'[1]03CH'!Z56+'[1]03CH'!AA56+'[1]03CH'!AB56+'[1]03CH'!AC56+'[1]03CH'!AD56+'[1]03CH'!AE56+'[1]03CH'!AF56</f>
        <v>277.85169400000001</v>
      </c>
      <c r="AB57" s="48">
        <f t="shared" si="16"/>
        <v>3.9774447120572516</v>
      </c>
      <c r="AC57" s="217"/>
      <c r="AD57" s="48">
        <f t="shared" si="17"/>
        <v>0</v>
      </c>
    </row>
    <row r="58" spans="2:30" ht="15.75" customHeight="1">
      <c r="B58" s="253" t="s">
        <v>1073</v>
      </c>
      <c r="C58" s="35" t="s">
        <v>1180</v>
      </c>
      <c r="D58" s="36" t="s">
        <v>52</v>
      </c>
      <c r="E58" s="311"/>
      <c r="F58" s="118">
        <f t="shared" si="11"/>
        <v>0</v>
      </c>
      <c r="G58" s="311">
        <f>'[1]05QH'!Z59+'[1]05QH'!Y59</f>
        <v>0.62</v>
      </c>
      <c r="H58" s="118">
        <f t="shared" si="10"/>
        <v>0.21749044094432948</v>
      </c>
      <c r="I58" s="214">
        <f>'[1]03CH'!H57+'[1]03CH'!I57+'[1]03CH'!J57+'[1]03CH'!K57+'[1]03CH'!L57+'[1]03CH'!M57+'[1]03CH'!N57+'[1]03CH'!O57+'[1]03CH'!P57+'[1]03CH'!Q57+'[1]03CH'!R57+'[1]03CH'!S57+'[1]03CH'!T57+'[1]03CH'!U57+'[1]03CH'!V57+'[1]03CH'!W57</f>
        <v>52.732997999999995</v>
      </c>
      <c r="J58" s="214">
        <f t="shared" si="12"/>
        <v>1.3657999620545207</v>
      </c>
      <c r="K58" s="311"/>
      <c r="L58" s="311"/>
      <c r="M58" s="311"/>
      <c r="N58" s="312">
        <f t="shared" si="13"/>
        <v>0</v>
      </c>
      <c r="O58" s="311">
        <v>19</v>
      </c>
      <c r="P58" s="118">
        <f t="shared" si="14"/>
        <v>6.7857142857142856</v>
      </c>
      <c r="Q58" s="310"/>
      <c r="R58" s="311"/>
      <c r="S58" s="311">
        <v>0.62</v>
      </c>
      <c r="T58" s="215">
        <v>0.54120111731843568</v>
      </c>
      <c r="U58" s="217">
        <v>10</v>
      </c>
      <c r="V58" s="218">
        <f t="shared" si="8"/>
        <v>1.168907071887785</v>
      </c>
      <c r="W58" s="217"/>
      <c r="X58" s="218">
        <f t="shared" si="9"/>
        <v>0</v>
      </c>
      <c r="Y58" s="217">
        <v>10</v>
      </c>
      <c r="Z58" s="215">
        <f t="shared" si="15"/>
        <v>1.2383900928792571</v>
      </c>
      <c r="AA58" s="120">
        <f>'[1]03CH'!X57+'[1]03CH'!Y57+'[1]03CH'!Z57+'[1]03CH'!AA57+'[1]03CH'!AB57+'[1]03CH'!AC57+'[1]03CH'!AD57+'[1]03CH'!AE57+'[1]03CH'!AF57</f>
        <v>175.44371699999999</v>
      </c>
      <c r="AB58" s="48">
        <f t="shared" si="16"/>
        <v>2.5114753644270342</v>
      </c>
      <c r="AC58" s="217"/>
      <c r="AD58" s="48">
        <f t="shared" si="17"/>
        <v>0</v>
      </c>
    </row>
    <row r="59" spans="2:30" ht="15.75" customHeight="1">
      <c r="B59" s="253" t="s">
        <v>1075</v>
      </c>
      <c r="C59" s="35" t="s">
        <v>1238</v>
      </c>
      <c r="D59" s="36" t="s">
        <v>53</v>
      </c>
      <c r="E59" s="36"/>
      <c r="F59" s="118">
        <f t="shared" si="11"/>
        <v>0</v>
      </c>
      <c r="G59" s="36"/>
      <c r="H59" s="118">
        <f t="shared" si="10"/>
        <v>0</v>
      </c>
      <c r="I59" s="214">
        <f>'[1]03CH'!H58+'[1]03CH'!I58+'[1]03CH'!J58+'[1]03CH'!K58+'[1]03CH'!L58+'[1]03CH'!M58+'[1]03CH'!N58+'[1]03CH'!O58+'[1]03CH'!P58+'[1]03CH'!Q58+'[1]03CH'!R58+'[1]03CH'!S58+'[1]03CH'!T58+'[1]03CH'!U58+'[1]03CH'!V58+'[1]03CH'!W58</f>
        <v>0.26740599999999998</v>
      </c>
      <c r="J59" s="214">
        <f t="shared" si="12"/>
        <v>6.9258930556755204E-3</v>
      </c>
      <c r="K59" s="36"/>
      <c r="L59" s="36"/>
      <c r="M59" s="36"/>
      <c r="N59" s="312">
        <f t="shared" si="13"/>
        <v>0</v>
      </c>
      <c r="O59" s="36"/>
      <c r="P59" s="118">
        <f t="shared" si="14"/>
        <v>0</v>
      </c>
      <c r="Q59" s="36"/>
      <c r="R59" s="36"/>
      <c r="S59" s="36"/>
      <c r="T59" s="215">
        <v>0</v>
      </c>
      <c r="U59" s="36"/>
      <c r="V59" s="218">
        <f t="shared" si="8"/>
        <v>0</v>
      </c>
      <c r="W59" s="36"/>
      <c r="X59" s="218">
        <f t="shared" si="9"/>
        <v>0</v>
      </c>
      <c r="Y59" s="36"/>
      <c r="Z59" s="215">
        <f t="shared" si="15"/>
        <v>0</v>
      </c>
      <c r="AA59" s="120">
        <f>'[1]03CH'!X58+'[1]03CH'!Y58+'[1]03CH'!Z58+'[1]03CH'!AA58+'[1]03CH'!AB58+'[1]03CH'!AC58+'[1]03CH'!AD58+'[1]03CH'!AE58+'[1]03CH'!AF58</f>
        <v>0.15062900000000001</v>
      </c>
      <c r="AB59" s="48">
        <f t="shared" si="16"/>
        <v>2.1562528948715774E-3</v>
      </c>
      <c r="AC59" s="36"/>
      <c r="AD59" s="48">
        <f t="shared" si="17"/>
        <v>0</v>
      </c>
    </row>
    <row r="60" spans="2:30" ht="17.25" customHeight="1">
      <c r="B60" s="29" t="s">
        <v>1074</v>
      </c>
      <c r="C60" s="30" t="s">
        <v>1305</v>
      </c>
      <c r="D60" s="31" t="s">
        <v>54</v>
      </c>
      <c r="E60" s="254"/>
      <c r="F60" s="118">
        <f t="shared" si="11"/>
        <v>0</v>
      </c>
      <c r="G60" s="254"/>
      <c r="H60" s="118">
        <f t="shared" si="10"/>
        <v>0</v>
      </c>
      <c r="I60" s="214">
        <f>'[1]03CH'!H59+'[1]03CH'!I59+'[1]03CH'!J59+'[1]03CH'!K59+'[1]03CH'!L59+'[1]03CH'!M59+'[1]03CH'!N59+'[1]03CH'!O59+'[1]03CH'!P59+'[1]03CH'!Q59+'[1]03CH'!R59+'[1]03CH'!S59+'[1]03CH'!T59+'[1]03CH'!U59+'[1]03CH'!V59+'[1]03CH'!W59</f>
        <v>18.393022999999999</v>
      </c>
      <c r="J60" s="214">
        <f t="shared" si="12"/>
        <v>0.47638463710081358</v>
      </c>
      <c r="K60" s="254"/>
      <c r="L60" s="254"/>
      <c r="M60" s="254"/>
      <c r="N60" s="312">
        <f t="shared" si="13"/>
        <v>0</v>
      </c>
      <c r="O60" s="254"/>
      <c r="P60" s="118">
        <f t="shared" si="14"/>
        <v>0</v>
      </c>
      <c r="Q60" s="254"/>
      <c r="R60" s="254"/>
      <c r="S60" s="254"/>
      <c r="T60" s="118">
        <v>0</v>
      </c>
      <c r="U60" s="254"/>
      <c r="V60" s="216">
        <f t="shared" si="8"/>
        <v>0</v>
      </c>
      <c r="W60" s="254"/>
      <c r="X60" s="216">
        <f t="shared" si="9"/>
        <v>0</v>
      </c>
      <c r="Y60" s="254"/>
      <c r="Z60" s="118">
        <f t="shared" si="15"/>
        <v>0</v>
      </c>
      <c r="AA60" s="120">
        <f>'[1]03CH'!X59+'[1]03CH'!Y59+'[1]03CH'!Z59+'[1]03CH'!AA59+'[1]03CH'!AB59+'[1]03CH'!AC59+'[1]03CH'!AD59+'[1]03CH'!AE59+'[1]03CH'!AF59</f>
        <v>66.55091299999998</v>
      </c>
      <c r="AB60" s="252">
        <f t="shared" si="16"/>
        <v>0.95267577168139228</v>
      </c>
      <c r="AC60" s="254"/>
      <c r="AD60" s="252">
        <f t="shared" si="17"/>
        <v>0</v>
      </c>
    </row>
  </sheetData>
  <mergeCells count="20">
    <mergeCell ref="G7:H7"/>
    <mergeCell ref="I7:J7"/>
    <mergeCell ref="K7:L7"/>
    <mergeCell ref="M7:N7"/>
    <mergeCell ref="B4:C4"/>
    <mergeCell ref="C5:J5"/>
    <mergeCell ref="H6:J6"/>
    <mergeCell ref="AA7:AB7"/>
    <mergeCell ref="AC7:AD7"/>
    <mergeCell ref="O7:P7"/>
    <mergeCell ref="Q7:R7"/>
    <mergeCell ref="S7:T7"/>
    <mergeCell ref="U7:V7"/>
    <mergeCell ref="W7:X7"/>
    <mergeCell ref="Y7:Z7"/>
    <mergeCell ref="U6:V6"/>
    <mergeCell ref="B7:B8"/>
    <mergeCell ref="C7:C8"/>
    <mergeCell ref="D7:D8"/>
    <mergeCell ref="E7:F7"/>
  </mergeCells>
  <printOptions horizontalCentered="1"/>
  <pageMargins left="0.39370078740157483" right="0.39370078740157483" top="0.78740157480314965" bottom="0.39370078740157483" header="0.31496062992125984" footer="0.31496062992125984"/>
  <pageSetup paperSize="9" orientation="portrait"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F62"/>
  <sheetViews>
    <sheetView zoomScale="99" zoomScaleNormal="99" workbookViewId="0">
      <pane xSplit="3" ySplit="7" topLeftCell="AQ53" activePane="bottomRight" state="frozen"/>
      <selection pane="topRight" activeCell="E1" sqref="E1"/>
      <selection pane="bottomLeft" activeCell="A8" sqref="A8"/>
      <selection pane="bottomRight" activeCell="AV64" sqref="AV64"/>
    </sheetView>
  </sheetViews>
  <sheetFormatPr defaultColWidth="11.42578125" defaultRowHeight="12.75"/>
  <cols>
    <col min="1" max="1" width="7" style="220" bestFit="1" customWidth="1"/>
    <col min="2" max="2" width="35.140625" style="220" customWidth="1"/>
    <col min="3" max="3" width="5.28515625" style="322" customWidth="1"/>
    <col min="4" max="4" width="10.140625" style="322" customWidth="1"/>
    <col min="5" max="5" width="9.140625" style="325" customWidth="1"/>
    <col min="6" max="10" width="7.85546875" style="322" customWidth="1"/>
    <col min="11" max="13" width="7" style="322" customWidth="1"/>
    <col min="14" max="14" width="8.28515625" style="325" customWidth="1"/>
    <col min="15" max="15" width="7" style="325" customWidth="1"/>
    <col min="16" max="18" width="9.42578125" style="325" customWidth="1"/>
    <col min="19" max="23" width="9.42578125" style="322" customWidth="1"/>
    <col min="24" max="25" width="7" style="322" customWidth="1"/>
    <col min="26" max="26" width="9.140625" style="322" customWidth="1"/>
    <col min="27" max="28" width="9" style="322" hidden="1" customWidth="1"/>
    <col min="29" max="30" width="7" style="322" hidden="1" customWidth="1"/>
    <col min="31" max="31" width="8.5703125" style="322" hidden="1" customWidth="1"/>
    <col min="32" max="38" width="7" style="322" hidden="1" customWidth="1"/>
    <col min="39" max="39" width="7.5703125" style="322" hidden="1" customWidth="1"/>
    <col min="40" max="42" width="7" style="322" hidden="1" customWidth="1"/>
    <col min="43" max="43" width="7" style="322" customWidth="1"/>
    <col min="44" max="45" width="9.28515625" style="325" customWidth="1"/>
    <col min="46" max="48" width="9.28515625" style="322" customWidth="1"/>
    <col min="49" max="55" width="9.28515625" style="325" customWidth="1"/>
    <col min="56" max="56" width="9.28515625" style="322" customWidth="1"/>
    <col min="57" max="57" width="10.140625" style="322" hidden="1" customWidth="1"/>
    <col min="58" max="58" width="10" style="322" customWidth="1"/>
    <col min="59" max="16384" width="11.42578125" style="220"/>
  </cols>
  <sheetData>
    <row r="1" spans="1:58" ht="18.75" customHeight="1">
      <c r="A1" s="2404" t="s">
        <v>1404</v>
      </c>
      <c r="B1" s="2404"/>
      <c r="C1" s="318"/>
      <c r="D1" s="319"/>
      <c r="E1" s="318"/>
      <c r="F1" s="320"/>
      <c r="G1" s="320"/>
      <c r="H1" s="320"/>
      <c r="I1" s="320"/>
      <c r="J1" s="320"/>
      <c r="K1" s="320"/>
      <c r="L1" s="320"/>
      <c r="M1" s="320"/>
      <c r="N1" s="318"/>
      <c r="O1" s="318"/>
      <c r="P1" s="318"/>
      <c r="Q1" s="318"/>
      <c r="R1" s="318"/>
      <c r="S1" s="320"/>
      <c r="T1" s="320"/>
      <c r="U1" s="320"/>
      <c r="V1" s="321"/>
      <c r="W1" s="320"/>
      <c r="X1" s="320"/>
      <c r="Y1" s="320"/>
      <c r="Z1" s="320"/>
      <c r="AA1" s="320"/>
      <c r="AB1" s="320"/>
      <c r="AC1" s="320"/>
      <c r="AD1" s="320"/>
      <c r="AE1" s="320"/>
      <c r="AF1" s="320"/>
      <c r="AG1" s="320"/>
      <c r="AH1" s="320"/>
      <c r="AI1" s="320"/>
      <c r="AJ1" s="320"/>
      <c r="AK1" s="320"/>
      <c r="AL1" s="320"/>
      <c r="AM1" s="320"/>
      <c r="AN1" s="320"/>
      <c r="AO1" s="320"/>
      <c r="AP1" s="320"/>
      <c r="AQ1" s="320"/>
      <c r="AR1" s="318"/>
      <c r="AS1" s="318"/>
      <c r="AT1" s="320"/>
      <c r="AU1" s="326" t="e">
        <f>#REF!+K9+R9+S9+T9+#REF!+U9+X9+Z9+#REF!+AQ9+#REF!+AT9+AU9+AV9+AW9+AX9+#REF!+#REF!+#REF!+#REF!</f>
        <v>#REF!</v>
      </c>
      <c r="AV1" s="320"/>
      <c r="AW1" s="318"/>
      <c r="AX1" s="318"/>
      <c r="AY1" s="318"/>
      <c r="AZ1" s="318"/>
      <c r="BA1" s="318"/>
      <c r="BB1" s="318"/>
      <c r="BC1" s="318"/>
      <c r="BD1" s="320"/>
      <c r="BE1" s="320"/>
      <c r="BF1" s="320"/>
    </row>
    <row r="2" spans="1:58">
      <c r="A2" s="2406" t="s">
        <v>1405</v>
      </c>
      <c r="B2" s="2406"/>
      <c r="C2" s="2406"/>
      <c r="D2" s="2406"/>
      <c r="E2" s="2406"/>
      <c r="F2" s="2406"/>
      <c r="G2" s="2406"/>
      <c r="H2" s="2406"/>
      <c r="I2" s="2406"/>
      <c r="J2" s="2406"/>
      <c r="K2" s="2406"/>
      <c r="L2" s="2406"/>
      <c r="M2" s="2406"/>
      <c r="N2" s="2406"/>
      <c r="O2" s="2406"/>
      <c r="P2" s="2406"/>
      <c r="Q2" s="2406"/>
      <c r="R2" s="2406"/>
      <c r="S2" s="2406"/>
      <c r="T2" s="2406"/>
      <c r="U2" s="2406"/>
      <c r="V2" s="2406"/>
      <c r="W2" s="320"/>
      <c r="X2" s="320"/>
      <c r="Y2" s="320"/>
      <c r="Z2" s="320"/>
      <c r="AA2" s="320"/>
      <c r="AB2" s="320"/>
      <c r="AC2" s="320"/>
      <c r="AD2" s="320"/>
      <c r="AE2" s="320"/>
      <c r="AF2" s="320"/>
      <c r="AG2" s="320"/>
      <c r="AH2" s="320"/>
      <c r="AI2" s="320"/>
      <c r="AJ2" s="320"/>
      <c r="AK2" s="320"/>
      <c r="AL2" s="320"/>
      <c r="AM2" s="320"/>
      <c r="AN2" s="320"/>
      <c r="AO2" s="320"/>
      <c r="AP2" s="320"/>
      <c r="AQ2" s="320"/>
      <c r="AR2" s="318"/>
      <c r="AS2" s="318"/>
      <c r="AT2" s="320"/>
      <c r="AU2" s="321"/>
      <c r="AV2" s="320"/>
      <c r="AW2" s="318"/>
      <c r="AX2" s="318"/>
      <c r="AY2" s="318"/>
      <c r="AZ2" s="318"/>
      <c r="BA2" s="318"/>
      <c r="BB2" s="318"/>
      <c r="BC2" s="318"/>
      <c r="BD2" s="320"/>
      <c r="BE2" s="320"/>
      <c r="BF2" s="320"/>
    </row>
    <row r="3" spans="1:58">
      <c r="A3" s="10"/>
      <c r="B3" s="10"/>
      <c r="C3" s="318"/>
      <c r="D3" s="319"/>
      <c r="E3" s="318"/>
      <c r="F3" s="320"/>
      <c r="G3" s="320"/>
      <c r="H3" s="320"/>
      <c r="I3" s="320"/>
      <c r="J3" s="320"/>
      <c r="K3" s="320"/>
      <c r="L3" s="320"/>
      <c r="M3" s="320"/>
      <c r="N3" s="318"/>
      <c r="O3" s="318"/>
      <c r="P3" s="318"/>
      <c r="Q3" s="318"/>
      <c r="R3" s="318"/>
      <c r="S3" s="320"/>
      <c r="T3" s="320"/>
      <c r="U3" s="320"/>
      <c r="V3" s="321"/>
      <c r="W3" s="320"/>
      <c r="X3" s="320"/>
      <c r="Y3" s="320"/>
      <c r="Z3" s="320"/>
      <c r="AA3" s="320"/>
      <c r="AB3" s="320"/>
      <c r="AC3" s="320"/>
      <c r="AD3" s="320"/>
      <c r="AE3" s="320"/>
      <c r="AF3" s="320"/>
      <c r="AG3" s="320"/>
      <c r="AH3" s="320"/>
      <c r="AI3" s="320"/>
      <c r="AJ3" s="320"/>
      <c r="AK3" s="320"/>
      <c r="AL3" s="320"/>
      <c r="AM3" s="320"/>
      <c r="AN3" s="320"/>
      <c r="AO3" s="320"/>
      <c r="AP3" s="320"/>
      <c r="AQ3" s="320"/>
      <c r="AR3" s="318"/>
      <c r="AS3" s="318"/>
      <c r="AT3" s="320"/>
      <c r="AU3" s="321"/>
      <c r="AV3" s="320"/>
      <c r="AW3" s="318"/>
      <c r="AX3" s="318"/>
      <c r="AY3" s="318"/>
      <c r="AZ3" s="318"/>
      <c r="BA3" s="318"/>
      <c r="BB3" s="318"/>
      <c r="BC3" s="318"/>
      <c r="BD3" s="320"/>
      <c r="BE3" s="320"/>
      <c r="BF3" s="320"/>
    </row>
    <row r="4" spans="1:58" ht="24" hidden="1" customHeight="1">
      <c r="A4" s="221"/>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row>
    <row r="5" spans="1:58" s="223" customFormat="1" ht="14.25" customHeight="1">
      <c r="A5" s="2405" t="s">
        <v>58</v>
      </c>
      <c r="B5" s="2405" t="s">
        <v>1250</v>
      </c>
      <c r="C5" s="2405" t="s">
        <v>1251</v>
      </c>
      <c r="D5" s="2405" t="s">
        <v>1406</v>
      </c>
      <c r="E5" s="2403" t="s">
        <v>1407</v>
      </c>
      <c r="F5" s="2403"/>
      <c r="G5" s="2403"/>
      <c r="H5" s="2403"/>
      <c r="I5" s="2403"/>
      <c r="J5" s="2403"/>
      <c r="K5" s="2403"/>
      <c r="L5" s="2403"/>
      <c r="M5" s="2403"/>
      <c r="N5" s="2403"/>
      <c r="O5" s="2403"/>
      <c r="P5" s="2403"/>
      <c r="Q5" s="2403"/>
      <c r="R5" s="2403"/>
      <c r="S5" s="2403"/>
      <c r="T5" s="2403"/>
      <c r="U5" s="2403"/>
      <c r="V5" s="2403"/>
      <c r="W5" s="2403"/>
      <c r="X5" s="2403"/>
      <c r="Y5" s="2403"/>
      <c r="Z5" s="2403"/>
      <c r="AA5" s="2403"/>
      <c r="AB5" s="2403"/>
      <c r="AC5" s="2403"/>
      <c r="AD5" s="2403"/>
      <c r="AE5" s="2403"/>
      <c r="AF5" s="2403"/>
      <c r="AG5" s="2403"/>
      <c r="AH5" s="2403"/>
      <c r="AI5" s="2403"/>
      <c r="AJ5" s="2403"/>
      <c r="AK5" s="2403"/>
      <c r="AL5" s="2403"/>
      <c r="AM5" s="2403"/>
      <c r="AN5" s="2403"/>
      <c r="AO5" s="2403"/>
      <c r="AP5" s="2403"/>
      <c r="AQ5" s="2403"/>
      <c r="AR5" s="2403"/>
      <c r="AS5" s="2403"/>
      <c r="AT5" s="2403"/>
      <c r="AU5" s="2403"/>
      <c r="AV5" s="2403"/>
      <c r="AW5" s="2403"/>
      <c r="AX5" s="2403"/>
      <c r="AY5" s="2403"/>
      <c r="AZ5" s="2403"/>
      <c r="BA5" s="2403"/>
      <c r="BB5" s="2403"/>
      <c r="BC5" s="2403"/>
      <c r="BD5" s="2403" t="s">
        <v>1408</v>
      </c>
      <c r="BE5" s="2403"/>
      <c r="BF5" s="2403" t="s">
        <v>1415</v>
      </c>
    </row>
    <row r="6" spans="1:58" ht="30" customHeight="1">
      <c r="A6" s="2405"/>
      <c r="B6" s="2405"/>
      <c r="C6" s="2405"/>
      <c r="D6" s="2405"/>
      <c r="E6" s="224" t="s">
        <v>0</v>
      </c>
      <c r="F6" s="225" t="s">
        <v>3</v>
      </c>
      <c r="G6" s="225" t="s">
        <v>4</v>
      </c>
      <c r="H6" s="225" t="s">
        <v>1273</v>
      </c>
      <c r="I6" s="225" t="s">
        <v>8</v>
      </c>
      <c r="J6" s="225" t="s">
        <v>11</v>
      </c>
      <c r="K6" s="225" t="s">
        <v>12</v>
      </c>
      <c r="L6" s="226" t="s">
        <v>10</v>
      </c>
      <c r="M6" s="226" t="s">
        <v>1276</v>
      </c>
      <c r="N6" s="225" t="s">
        <v>14</v>
      </c>
      <c r="O6" s="225" t="s">
        <v>13</v>
      </c>
      <c r="P6" s="225" t="s">
        <v>15</v>
      </c>
      <c r="Q6" s="225" t="s">
        <v>16</v>
      </c>
      <c r="R6" s="1" t="s">
        <v>17</v>
      </c>
      <c r="S6" s="4" t="s">
        <v>18</v>
      </c>
      <c r="T6" s="1" t="s">
        <v>19</v>
      </c>
      <c r="U6" s="4" t="s">
        <v>20</v>
      </c>
      <c r="V6" s="1" t="s">
        <v>21</v>
      </c>
      <c r="W6" s="1" t="s">
        <v>22</v>
      </c>
      <c r="X6" s="1" t="s">
        <v>23</v>
      </c>
      <c r="Y6" s="1"/>
      <c r="Z6" s="1" t="s">
        <v>24</v>
      </c>
      <c r="AA6" s="1" t="s">
        <v>25</v>
      </c>
      <c r="AB6" s="1" t="s">
        <v>26</v>
      </c>
      <c r="AC6" s="1" t="s">
        <v>27</v>
      </c>
      <c r="AD6" s="1" t="s">
        <v>29</v>
      </c>
      <c r="AE6" s="1" t="s">
        <v>30</v>
      </c>
      <c r="AF6" s="1" t="s">
        <v>31</v>
      </c>
      <c r="AG6" s="1" t="s">
        <v>33</v>
      </c>
      <c r="AH6" s="1" t="s">
        <v>34</v>
      </c>
      <c r="AI6" s="1" t="s">
        <v>36</v>
      </c>
      <c r="AJ6" s="1" t="s">
        <v>37</v>
      </c>
      <c r="AK6" s="1" t="s">
        <v>39</v>
      </c>
      <c r="AL6" s="1" t="s">
        <v>45</v>
      </c>
      <c r="AM6" s="1" t="s">
        <v>46</v>
      </c>
      <c r="AN6" s="1" t="s">
        <v>32</v>
      </c>
      <c r="AO6" s="1" t="s">
        <v>28</v>
      </c>
      <c r="AP6" s="1" t="s">
        <v>35</v>
      </c>
      <c r="AQ6" s="5" t="s">
        <v>38</v>
      </c>
      <c r="AR6" s="1" t="s">
        <v>48</v>
      </c>
      <c r="AS6" s="1" t="s">
        <v>49</v>
      </c>
      <c r="AT6" s="5" t="s">
        <v>40</v>
      </c>
      <c r="AU6" s="1" t="s">
        <v>41</v>
      </c>
      <c r="AV6" s="1" t="s">
        <v>42</v>
      </c>
      <c r="AW6" s="1" t="s">
        <v>43</v>
      </c>
      <c r="AX6" s="1" t="s">
        <v>44</v>
      </c>
      <c r="AY6" s="1" t="s">
        <v>50</v>
      </c>
      <c r="AZ6" s="1" t="s">
        <v>51</v>
      </c>
      <c r="BA6" s="1" t="s">
        <v>52</v>
      </c>
      <c r="BB6" s="1" t="s">
        <v>53</v>
      </c>
      <c r="BC6" s="226" t="s">
        <v>54</v>
      </c>
      <c r="BD6" s="2403"/>
      <c r="BE6" s="2403"/>
      <c r="BF6" s="2403"/>
    </row>
    <row r="7" spans="1:58" s="228" customFormat="1">
      <c r="A7" s="227">
        <v>-1</v>
      </c>
      <c r="B7" s="227">
        <v>-2</v>
      </c>
      <c r="C7" s="227">
        <v>-3</v>
      </c>
      <c r="D7" s="227">
        <v>-4</v>
      </c>
      <c r="E7" s="227">
        <v>-5</v>
      </c>
      <c r="F7" s="227">
        <v>-8</v>
      </c>
      <c r="G7" s="227">
        <v>-9</v>
      </c>
      <c r="H7" s="227">
        <v>-12</v>
      </c>
      <c r="I7" s="227">
        <v>-13</v>
      </c>
      <c r="J7" s="227">
        <v>-16</v>
      </c>
      <c r="K7" s="227">
        <v>-16</v>
      </c>
      <c r="L7" s="227">
        <v>-17</v>
      </c>
      <c r="M7" s="227"/>
      <c r="N7" s="227">
        <v>-18</v>
      </c>
      <c r="O7" s="227">
        <v>-19</v>
      </c>
      <c r="P7" s="227">
        <v>-20</v>
      </c>
      <c r="Q7" s="227">
        <v>-21</v>
      </c>
      <c r="R7" s="227">
        <v>-22</v>
      </c>
      <c r="S7" s="227">
        <v>-23</v>
      </c>
      <c r="T7" s="227">
        <v>-24</v>
      </c>
      <c r="U7" s="227">
        <v>-26</v>
      </c>
      <c r="V7" s="227">
        <v>-27</v>
      </c>
      <c r="W7" s="227">
        <v>-28</v>
      </c>
      <c r="X7" s="227">
        <v>-29</v>
      </c>
      <c r="Y7" s="227"/>
      <c r="Z7" s="227">
        <v>-30</v>
      </c>
      <c r="AA7" s="227"/>
      <c r="AB7" s="227"/>
      <c r="AC7" s="227"/>
      <c r="AD7" s="227"/>
      <c r="AE7" s="227"/>
      <c r="AF7" s="227"/>
      <c r="AG7" s="227"/>
      <c r="AH7" s="227"/>
      <c r="AI7" s="227"/>
      <c r="AJ7" s="227"/>
      <c r="AK7" s="227"/>
      <c r="AL7" s="227"/>
      <c r="AM7" s="227"/>
      <c r="AN7" s="227"/>
      <c r="AO7" s="227"/>
      <c r="AP7" s="227"/>
      <c r="AQ7" s="227">
        <v>-43</v>
      </c>
      <c r="AR7" s="227">
        <v>-53</v>
      </c>
      <c r="AS7" s="227">
        <v>-54</v>
      </c>
      <c r="AT7" s="227">
        <v>-45</v>
      </c>
      <c r="AU7" s="227">
        <v>-46</v>
      </c>
      <c r="AV7" s="227">
        <v>-47</v>
      </c>
      <c r="AW7" s="227">
        <v>-48</v>
      </c>
      <c r="AX7" s="227">
        <v>-49</v>
      </c>
      <c r="AY7" s="227">
        <v>-55</v>
      </c>
      <c r="AZ7" s="227">
        <v>-56</v>
      </c>
      <c r="BA7" s="227">
        <v>-57</v>
      </c>
      <c r="BB7" s="227">
        <v>-58</v>
      </c>
      <c r="BC7" s="227">
        <v>-59</v>
      </c>
      <c r="BD7" s="227">
        <v>-63</v>
      </c>
      <c r="BE7" s="227">
        <v>-64</v>
      </c>
      <c r="BF7" s="227">
        <v>-65</v>
      </c>
    </row>
    <row r="8" spans="1:58" s="330" customFormat="1" ht="18.600000000000001" customHeight="1">
      <c r="A8" s="229"/>
      <c r="B8" s="229" t="s">
        <v>1409</v>
      </c>
      <c r="C8" s="219"/>
      <c r="D8" s="327">
        <v>10499.96</v>
      </c>
      <c r="E8" s="328"/>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v>-1.7053025658242404E-13</v>
      </c>
      <c r="BF8" s="327">
        <v>10499.96</v>
      </c>
    </row>
    <row r="9" spans="1:58" s="330" customFormat="1" ht="18" customHeight="1">
      <c r="A9" s="230">
        <v>1</v>
      </c>
      <c r="B9" s="331" t="s">
        <v>1410</v>
      </c>
      <c r="C9" s="251" t="s">
        <v>0</v>
      </c>
      <c r="D9" s="327">
        <v>4375.54</v>
      </c>
      <c r="E9" s="332">
        <v>1881.8799999999997</v>
      </c>
      <c r="F9" s="329">
        <v>0</v>
      </c>
      <c r="G9" s="329">
        <v>0</v>
      </c>
      <c r="H9" s="329">
        <v>0</v>
      </c>
      <c r="I9" s="329">
        <v>0</v>
      </c>
      <c r="J9" s="329">
        <v>0</v>
      </c>
      <c r="K9" s="329">
        <v>0</v>
      </c>
      <c r="L9" s="329">
        <v>0</v>
      </c>
      <c r="M9" s="333" t="s">
        <v>1411</v>
      </c>
      <c r="N9" s="329">
        <v>0</v>
      </c>
      <c r="O9" s="329">
        <v>0</v>
      </c>
      <c r="P9" s="329">
        <v>52.31</v>
      </c>
      <c r="Q9" s="329">
        <v>2493.6600000000003</v>
      </c>
      <c r="R9" s="329">
        <v>26.459999999999997</v>
      </c>
      <c r="S9" s="329">
        <v>7.4200000000000008</v>
      </c>
      <c r="T9" s="329">
        <v>0</v>
      </c>
      <c r="U9" s="329">
        <v>23.209999999999997</v>
      </c>
      <c r="V9" s="329">
        <v>198.13499999999996</v>
      </c>
      <c r="W9" s="329">
        <v>13.51</v>
      </c>
      <c r="X9" s="329">
        <v>0</v>
      </c>
      <c r="Y9" s="329">
        <v>0</v>
      </c>
      <c r="Z9" s="329">
        <v>850.22</v>
      </c>
      <c r="AA9" s="329">
        <v>609.75400000000013</v>
      </c>
      <c r="AB9" s="329">
        <v>35.300000000000004</v>
      </c>
      <c r="AC9" s="329">
        <v>4.68</v>
      </c>
      <c r="AD9" s="329">
        <v>14.4</v>
      </c>
      <c r="AE9" s="329">
        <v>129.96600000000001</v>
      </c>
      <c r="AF9" s="329">
        <v>28.720000000000002</v>
      </c>
      <c r="AG9" s="329">
        <v>0.5</v>
      </c>
      <c r="AH9" s="329">
        <v>0.19</v>
      </c>
      <c r="AI9" s="329">
        <v>0</v>
      </c>
      <c r="AJ9" s="329">
        <v>0</v>
      </c>
      <c r="AK9" s="329">
        <v>0</v>
      </c>
      <c r="AL9" s="329">
        <v>4.51</v>
      </c>
      <c r="AM9" s="329">
        <v>14.780000000000001</v>
      </c>
      <c r="AN9" s="329">
        <v>0</v>
      </c>
      <c r="AO9" s="329">
        <v>0</v>
      </c>
      <c r="AP9" s="329">
        <v>7.42</v>
      </c>
      <c r="AQ9" s="329">
        <v>0</v>
      </c>
      <c r="AR9" s="329">
        <v>12.92</v>
      </c>
      <c r="AS9" s="329">
        <v>187.89999999999998</v>
      </c>
      <c r="AT9" s="329">
        <v>574.44999999999993</v>
      </c>
      <c r="AU9" s="329">
        <v>528.57500000000005</v>
      </c>
      <c r="AV9" s="329">
        <v>12.629999999999999</v>
      </c>
      <c r="AW9" s="329">
        <v>0.19</v>
      </c>
      <c r="AX9" s="329">
        <v>0</v>
      </c>
      <c r="AY9" s="329">
        <v>1.85</v>
      </c>
      <c r="AZ9" s="329">
        <v>0</v>
      </c>
      <c r="BA9" s="329">
        <v>56.19</v>
      </c>
      <c r="BB9" s="329">
        <v>0</v>
      </c>
      <c r="BC9" s="329">
        <v>0</v>
      </c>
      <c r="BD9" s="329">
        <v>2493.6600000000003</v>
      </c>
      <c r="BE9" s="329">
        <v>-2489.8000000000002</v>
      </c>
      <c r="BF9" s="329">
        <v>1885.7399999999998</v>
      </c>
    </row>
    <row r="10" spans="1:58" s="336" customFormat="1" ht="18" customHeight="1">
      <c r="A10" s="231" t="s">
        <v>1194</v>
      </c>
      <c r="B10" s="233" t="s">
        <v>1198</v>
      </c>
      <c r="C10" s="206" t="s">
        <v>3</v>
      </c>
      <c r="D10" s="333">
        <v>2094.8200000000002</v>
      </c>
      <c r="E10" s="333">
        <v>20.650000000000002</v>
      </c>
      <c r="F10" s="334">
        <v>534.71399999999994</v>
      </c>
      <c r="G10" s="335">
        <v>0</v>
      </c>
      <c r="H10" s="335">
        <v>0</v>
      </c>
      <c r="I10" s="335">
        <v>0</v>
      </c>
      <c r="J10" s="335">
        <v>0</v>
      </c>
      <c r="K10" s="335">
        <v>0</v>
      </c>
      <c r="L10" s="335">
        <v>0</v>
      </c>
      <c r="M10" s="333" t="s">
        <v>1411</v>
      </c>
      <c r="N10" s="335">
        <v>0</v>
      </c>
      <c r="O10" s="335">
        <v>0</v>
      </c>
      <c r="P10" s="335">
        <v>20.650000000000002</v>
      </c>
      <c r="Q10" s="335">
        <v>1539.4560000000001</v>
      </c>
      <c r="R10" s="335">
        <v>6.38</v>
      </c>
      <c r="S10" s="335">
        <v>2.0500000000000003</v>
      </c>
      <c r="T10" s="335">
        <v>0</v>
      </c>
      <c r="U10" s="335">
        <v>21.729999999999997</v>
      </c>
      <c r="V10" s="335">
        <v>116.32999999999998</v>
      </c>
      <c r="W10" s="335">
        <v>4.91</v>
      </c>
      <c r="X10" s="335">
        <v>0</v>
      </c>
      <c r="Y10" s="335">
        <v>0</v>
      </c>
      <c r="Z10" s="335">
        <v>532.34600000000012</v>
      </c>
      <c r="AA10" s="329">
        <v>363.95000000000005</v>
      </c>
      <c r="AB10" s="329">
        <v>22.96</v>
      </c>
      <c r="AC10" s="329">
        <v>1.66</v>
      </c>
      <c r="AD10" s="329">
        <v>12.84</v>
      </c>
      <c r="AE10" s="329">
        <v>103.68600000000001</v>
      </c>
      <c r="AF10" s="329">
        <v>14.73</v>
      </c>
      <c r="AG10" s="329">
        <v>0.48000000000000004</v>
      </c>
      <c r="AH10" s="329">
        <v>0</v>
      </c>
      <c r="AI10" s="329">
        <v>0</v>
      </c>
      <c r="AJ10" s="335">
        <v>0</v>
      </c>
      <c r="AK10" s="335">
        <v>0</v>
      </c>
      <c r="AL10" s="335">
        <v>0.92999999999999994</v>
      </c>
      <c r="AM10" s="335">
        <v>7.0600000000000005</v>
      </c>
      <c r="AN10" s="329">
        <v>0</v>
      </c>
      <c r="AO10" s="329">
        <v>0</v>
      </c>
      <c r="AP10" s="329">
        <v>4.05</v>
      </c>
      <c r="AQ10" s="335">
        <v>0</v>
      </c>
      <c r="AR10" s="335">
        <v>6.2</v>
      </c>
      <c r="AS10" s="335">
        <v>153.63</v>
      </c>
      <c r="AT10" s="335">
        <v>340.97999999999996</v>
      </c>
      <c r="AU10" s="335">
        <v>297.32</v>
      </c>
      <c r="AV10" s="335">
        <v>9.2899999999999991</v>
      </c>
      <c r="AW10" s="335">
        <v>0.19</v>
      </c>
      <c r="AX10" s="335">
        <v>0</v>
      </c>
      <c r="AY10" s="335">
        <v>0.04</v>
      </c>
      <c r="AZ10" s="335">
        <v>0</v>
      </c>
      <c r="BA10" s="335">
        <v>48.06</v>
      </c>
      <c r="BB10" s="335">
        <v>0</v>
      </c>
      <c r="BC10" s="335">
        <v>0</v>
      </c>
      <c r="BD10" s="329">
        <v>1560.1060000000002</v>
      </c>
      <c r="BE10" s="329">
        <v>-1560.1060000000002</v>
      </c>
      <c r="BF10" s="329">
        <v>534.71399999999994</v>
      </c>
    </row>
    <row r="11" spans="1:58" s="336" customFormat="1" ht="18" customHeight="1">
      <c r="A11" s="231"/>
      <c r="B11" s="337" t="s">
        <v>1412</v>
      </c>
      <c r="C11" s="206" t="s">
        <v>4</v>
      </c>
      <c r="D11" s="333">
        <v>1440.52</v>
      </c>
      <c r="E11" s="333">
        <v>19.830000000000002</v>
      </c>
      <c r="F11" s="335">
        <v>0</v>
      </c>
      <c r="G11" s="334">
        <v>304.32400000000007</v>
      </c>
      <c r="H11" s="335">
        <v>0</v>
      </c>
      <c r="I11" s="335">
        <v>0</v>
      </c>
      <c r="J11" s="335">
        <v>0</v>
      </c>
      <c r="K11" s="335">
        <v>0</v>
      </c>
      <c r="L11" s="335">
        <v>0</v>
      </c>
      <c r="M11" s="333" t="s">
        <v>1411</v>
      </c>
      <c r="N11" s="335">
        <v>0</v>
      </c>
      <c r="O11" s="335">
        <v>0</v>
      </c>
      <c r="P11" s="335">
        <v>19.830000000000002</v>
      </c>
      <c r="Q11" s="335">
        <v>1116.366</v>
      </c>
      <c r="R11" s="335">
        <v>4.97</v>
      </c>
      <c r="S11" s="335">
        <v>2.0500000000000003</v>
      </c>
      <c r="T11" s="335">
        <v>0</v>
      </c>
      <c r="U11" s="335">
        <v>20.759999999999998</v>
      </c>
      <c r="V11" s="335">
        <v>94.309999999999988</v>
      </c>
      <c r="W11" s="335">
        <v>4.34</v>
      </c>
      <c r="X11" s="335">
        <v>0</v>
      </c>
      <c r="Y11" s="335">
        <v>0</v>
      </c>
      <c r="Z11" s="335">
        <v>412.01600000000008</v>
      </c>
      <c r="AA11" s="329">
        <v>296.16000000000003</v>
      </c>
      <c r="AB11" s="329">
        <v>21.09</v>
      </c>
      <c r="AC11" s="329">
        <v>1.66</v>
      </c>
      <c r="AD11" s="329">
        <v>11.3</v>
      </c>
      <c r="AE11" s="329">
        <v>62.955999999999996</v>
      </c>
      <c r="AF11" s="329">
        <v>7.2499999999999991</v>
      </c>
      <c r="AG11" s="329">
        <v>0.48000000000000004</v>
      </c>
      <c r="AH11" s="329">
        <v>0</v>
      </c>
      <c r="AI11" s="329">
        <v>0</v>
      </c>
      <c r="AJ11" s="335">
        <v>0</v>
      </c>
      <c r="AK11" s="335">
        <v>0</v>
      </c>
      <c r="AL11" s="335">
        <v>0.92999999999999994</v>
      </c>
      <c r="AM11" s="335">
        <v>6.7</v>
      </c>
      <c r="AN11" s="329">
        <v>0</v>
      </c>
      <c r="AO11" s="329">
        <v>0</v>
      </c>
      <c r="AP11" s="329">
        <v>3.4899999999999998</v>
      </c>
      <c r="AQ11" s="335">
        <v>0</v>
      </c>
      <c r="AR11" s="335">
        <v>4.2300000000000004</v>
      </c>
      <c r="AS11" s="335">
        <v>75.139999999999986</v>
      </c>
      <c r="AT11" s="335">
        <v>263.59999999999997</v>
      </c>
      <c r="AU11" s="335">
        <v>223.87999999999997</v>
      </c>
      <c r="AV11" s="335">
        <v>6.6899999999999995</v>
      </c>
      <c r="AW11" s="335">
        <v>0.19</v>
      </c>
      <c r="AX11" s="335">
        <v>0</v>
      </c>
      <c r="AY11" s="335">
        <v>0.02</v>
      </c>
      <c r="AZ11" s="335">
        <v>0</v>
      </c>
      <c r="BA11" s="335">
        <v>4.17</v>
      </c>
      <c r="BB11" s="335">
        <v>0</v>
      </c>
      <c r="BC11" s="335">
        <v>0</v>
      </c>
      <c r="BD11" s="329">
        <v>1136.1959999999999</v>
      </c>
      <c r="BE11" s="329">
        <v>-1136.1959999999999</v>
      </c>
      <c r="BF11" s="329">
        <v>304.32400000000007</v>
      </c>
    </row>
    <row r="12" spans="1:58" s="336" customFormat="1" ht="18" customHeight="1">
      <c r="A12" s="231" t="s">
        <v>1205</v>
      </c>
      <c r="B12" s="233" t="s">
        <v>63</v>
      </c>
      <c r="C12" s="206" t="s">
        <v>1273</v>
      </c>
      <c r="D12" s="333">
        <v>762.73</v>
      </c>
      <c r="E12" s="333">
        <v>30.160000000000004</v>
      </c>
      <c r="F12" s="335">
        <v>0</v>
      </c>
      <c r="G12" s="335">
        <v>0</v>
      </c>
      <c r="H12" s="334">
        <v>194.76</v>
      </c>
      <c r="I12" s="335">
        <v>0</v>
      </c>
      <c r="J12" s="335">
        <v>0</v>
      </c>
      <c r="K12" s="335">
        <v>0</v>
      </c>
      <c r="L12" s="335">
        <v>0</v>
      </c>
      <c r="M12" s="333" t="s">
        <v>1411</v>
      </c>
      <c r="N12" s="335">
        <v>0</v>
      </c>
      <c r="O12" s="335">
        <v>0</v>
      </c>
      <c r="P12" s="335">
        <v>30.160000000000004</v>
      </c>
      <c r="Q12" s="335">
        <v>537.81000000000006</v>
      </c>
      <c r="R12" s="335">
        <v>19.059999999999999</v>
      </c>
      <c r="S12" s="335">
        <v>4.67</v>
      </c>
      <c r="T12" s="335">
        <v>0</v>
      </c>
      <c r="U12" s="335">
        <v>1.48</v>
      </c>
      <c r="V12" s="335">
        <v>53.699999999999989</v>
      </c>
      <c r="W12" s="335">
        <v>0.64</v>
      </c>
      <c r="X12" s="335">
        <v>0</v>
      </c>
      <c r="Y12" s="335">
        <v>0</v>
      </c>
      <c r="Z12" s="335">
        <v>191.53000000000003</v>
      </c>
      <c r="AA12" s="329">
        <v>152.94999999999999</v>
      </c>
      <c r="AB12" s="329">
        <v>3.1199999999999997</v>
      </c>
      <c r="AC12" s="329">
        <v>0</v>
      </c>
      <c r="AD12" s="329">
        <v>0.08</v>
      </c>
      <c r="AE12" s="329">
        <v>21.55</v>
      </c>
      <c r="AF12" s="329">
        <v>9.0800000000000018</v>
      </c>
      <c r="AG12" s="329">
        <v>0.01</v>
      </c>
      <c r="AH12" s="329">
        <v>0.03</v>
      </c>
      <c r="AI12" s="329">
        <v>0</v>
      </c>
      <c r="AJ12" s="335">
        <v>0</v>
      </c>
      <c r="AK12" s="335">
        <v>0</v>
      </c>
      <c r="AL12" s="335">
        <v>1.7800000000000002</v>
      </c>
      <c r="AM12" s="335">
        <v>0</v>
      </c>
      <c r="AN12" s="329">
        <v>0</v>
      </c>
      <c r="AO12" s="329">
        <v>0</v>
      </c>
      <c r="AP12" s="329">
        <v>2.9299999999999997</v>
      </c>
      <c r="AQ12" s="335">
        <v>0</v>
      </c>
      <c r="AR12" s="335">
        <v>3.36</v>
      </c>
      <c r="AS12" s="335">
        <v>18.470000000000002</v>
      </c>
      <c r="AT12" s="335">
        <v>148.55000000000001</v>
      </c>
      <c r="AU12" s="335">
        <v>87.51</v>
      </c>
      <c r="AV12" s="335">
        <v>3.06</v>
      </c>
      <c r="AW12" s="335">
        <v>0</v>
      </c>
      <c r="AX12" s="335">
        <v>0</v>
      </c>
      <c r="AY12" s="335">
        <v>0.17</v>
      </c>
      <c r="AZ12" s="335">
        <v>0</v>
      </c>
      <c r="BA12" s="335">
        <v>5.61</v>
      </c>
      <c r="BB12" s="335">
        <v>0</v>
      </c>
      <c r="BC12" s="335">
        <v>0</v>
      </c>
      <c r="BD12" s="329">
        <v>567.97</v>
      </c>
      <c r="BE12" s="329">
        <v>-567.97</v>
      </c>
      <c r="BF12" s="329">
        <v>194.76</v>
      </c>
    </row>
    <row r="13" spans="1:58" s="336" customFormat="1" ht="18" customHeight="1">
      <c r="A13" s="231" t="s">
        <v>1210</v>
      </c>
      <c r="B13" s="233" t="s">
        <v>64</v>
      </c>
      <c r="C13" s="206" t="s">
        <v>8</v>
      </c>
      <c r="D13" s="333">
        <v>942.78</v>
      </c>
      <c r="E13" s="333">
        <v>0</v>
      </c>
      <c r="F13" s="335">
        <v>0</v>
      </c>
      <c r="G13" s="335">
        <v>0</v>
      </c>
      <c r="H13" s="335">
        <v>0</v>
      </c>
      <c r="I13" s="334">
        <v>824.58500000000004</v>
      </c>
      <c r="J13" s="335">
        <v>0</v>
      </c>
      <c r="K13" s="335">
        <v>0</v>
      </c>
      <c r="L13" s="335">
        <v>0</v>
      </c>
      <c r="M13" s="333" t="s">
        <v>1411</v>
      </c>
      <c r="N13" s="335">
        <v>0</v>
      </c>
      <c r="O13" s="335">
        <v>0</v>
      </c>
      <c r="P13" s="335">
        <v>0</v>
      </c>
      <c r="Q13" s="335">
        <v>118.19499999999999</v>
      </c>
      <c r="R13" s="335">
        <v>0</v>
      </c>
      <c r="S13" s="335">
        <v>0.28000000000000003</v>
      </c>
      <c r="T13" s="335">
        <v>0</v>
      </c>
      <c r="U13" s="335">
        <v>0</v>
      </c>
      <c r="V13" s="335">
        <v>8.0399999999999991</v>
      </c>
      <c r="W13" s="335">
        <v>0</v>
      </c>
      <c r="X13" s="335">
        <v>0</v>
      </c>
      <c r="Y13" s="335">
        <v>0</v>
      </c>
      <c r="Z13" s="335">
        <v>16.529999999999998</v>
      </c>
      <c r="AA13" s="329">
        <v>13.589999999999998</v>
      </c>
      <c r="AB13" s="329">
        <v>0.43</v>
      </c>
      <c r="AC13" s="329">
        <v>0</v>
      </c>
      <c r="AD13" s="329">
        <v>0.32</v>
      </c>
      <c r="AE13" s="329">
        <v>0.75</v>
      </c>
      <c r="AF13" s="329">
        <v>0.91999999999999993</v>
      </c>
      <c r="AG13" s="329">
        <v>0</v>
      </c>
      <c r="AH13" s="329">
        <v>0.16</v>
      </c>
      <c r="AI13" s="329">
        <v>0</v>
      </c>
      <c r="AJ13" s="335">
        <v>0</v>
      </c>
      <c r="AK13" s="335">
        <v>0</v>
      </c>
      <c r="AL13" s="335">
        <v>0</v>
      </c>
      <c r="AM13" s="335">
        <v>0</v>
      </c>
      <c r="AN13" s="329">
        <v>0</v>
      </c>
      <c r="AO13" s="329">
        <v>0</v>
      </c>
      <c r="AP13" s="329">
        <v>0.36</v>
      </c>
      <c r="AQ13" s="335">
        <v>0</v>
      </c>
      <c r="AR13" s="335">
        <v>0.12</v>
      </c>
      <c r="AS13" s="335">
        <v>0.97</v>
      </c>
      <c r="AT13" s="335">
        <v>51.160000000000004</v>
      </c>
      <c r="AU13" s="335">
        <v>41.024999999999991</v>
      </c>
      <c r="AV13" s="335">
        <v>0</v>
      </c>
      <c r="AW13" s="335">
        <v>0</v>
      </c>
      <c r="AX13" s="335">
        <v>0</v>
      </c>
      <c r="AY13" s="335">
        <v>0.02</v>
      </c>
      <c r="AZ13" s="335">
        <v>0</v>
      </c>
      <c r="BA13" s="335">
        <v>0.05</v>
      </c>
      <c r="BB13" s="335">
        <v>0</v>
      </c>
      <c r="BC13" s="335">
        <v>0</v>
      </c>
      <c r="BD13" s="329">
        <v>118.19499999999999</v>
      </c>
      <c r="BE13" s="329">
        <v>-118.19499999999999</v>
      </c>
      <c r="BF13" s="329">
        <v>824.58500000000004</v>
      </c>
    </row>
    <row r="14" spans="1:58" s="336" customFormat="1" ht="18" customHeight="1">
      <c r="A14" s="231" t="s">
        <v>1212</v>
      </c>
      <c r="B14" s="233" t="s">
        <v>66</v>
      </c>
      <c r="C14" s="206" t="s">
        <v>11</v>
      </c>
      <c r="D14" s="333">
        <v>108.82</v>
      </c>
      <c r="E14" s="333">
        <v>0</v>
      </c>
      <c r="F14" s="335">
        <v>0</v>
      </c>
      <c r="G14" s="335">
        <v>0</v>
      </c>
      <c r="H14" s="335">
        <v>0</v>
      </c>
      <c r="I14" s="335">
        <v>0</v>
      </c>
      <c r="J14" s="334">
        <v>108.19</v>
      </c>
      <c r="K14" s="335">
        <v>0</v>
      </c>
      <c r="L14" s="335">
        <v>0</v>
      </c>
      <c r="M14" s="333" t="s">
        <v>1411</v>
      </c>
      <c r="N14" s="335">
        <v>0</v>
      </c>
      <c r="O14" s="335">
        <v>0</v>
      </c>
      <c r="P14" s="335">
        <v>0</v>
      </c>
      <c r="Q14" s="335">
        <v>0.63</v>
      </c>
      <c r="R14" s="335">
        <v>0</v>
      </c>
      <c r="S14" s="335">
        <v>0</v>
      </c>
      <c r="T14" s="335">
        <v>0</v>
      </c>
      <c r="U14" s="335">
        <v>0</v>
      </c>
      <c r="V14" s="335">
        <v>0</v>
      </c>
      <c r="W14" s="335">
        <v>0</v>
      </c>
      <c r="X14" s="335">
        <v>0</v>
      </c>
      <c r="Y14" s="335">
        <v>0</v>
      </c>
      <c r="Z14" s="335">
        <v>0.63</v>
      </c>
      <c r="AA14" s="329">
        <v>0.63</v>
      </c>
      <c r="AB14" s="329">
        <v>0</v>
      </c>
      <c r="AC14" s="329">
        <v>0</v>
      </c>
      <c r="AD14" s="329">
        <v>0</v>
      </c>
      <c r="AE14" s="329">
        <v>0</v>
      </c>
      <c r="AF14" s="329">
        <v>0</v>
      </c>
      <c r="AG14" s="329">
        <v>0</v>
      </c>
      <c r="AH14" s="329">
        <v>0</v>
      </c>
      <c r="AI14" s="329">
        <v>0</v>
      </c>
      <c r="AJ14" s="335">
        <v>0</v>
      </c>
      <c r="AK14" s="335">
        <v>0</v>
      </c>
      <c r="AL14" s="335">
        <v>0</v>
      </c>
      <c r="AM14" s="335">
        <v>0</v>
      </c>
      <c r="AN14" s="329">
        <v>0</v>
      </c>
      <c r="AO14" s="329">
        <v>0</v>
      </c>
      <c r="AP14" s="329">
        <v>0</v>
      </c>
      <c r="AQ14" s="335">
        <v>0</v>
      </c>
      <c r="AR14" s="335">
        <v>0</v>
      </c>
      <c r="AS14" s="335">
        <v>0</v>
      </c>
      <c r="AT14" s="335">
        <v>0</v>
      </c>
      <c r="AU14" s="335">
        <v>0</v>
      </c>
      <c r="AV14" s="335">
        <v>0</v>
      </c>
      <c r="AW14" s="335">
        <v>0</v>
      </c>
      <c r="AX14" s="335">
        <v>0</v>
      </c>
      <c r="AY14" s="335">
        <v>0</v>
      </c>
      <c r="AZ14" s="335">
        <v>0</v>
      </c>
      <c r="BA14" s="335">
        <v>0</v>
      </c>
      <c r="BB14" s="335">
        <v>0</v>
      </c>
      <c r="BC14" s="335">
        <v>0</v>
      </c>
      <c r="BD14" s="329">
        <v>0.63</v>
      </c>
      <c r="BE14" s="329">
        <v>-0.63</v>
      </c>
      <c r="BF14" s="329">
        <v>108.19</v>
      </c>
    </row>
    <row r="15" spans="1:58" s="336" customFormat="1" ht="18" customHeight="1">
      <c r="A15" s="231" t="s">
        <v>1213</v>
      </c>
      <c r="B15" s="233" t="s">
        <v>67</v>
      </c>
      <c r="C15" s="206" t="s">
        <v>12</v>
      </c>
      <c r="D15" s="333">
        <v>0</v>
      </c>
      <c r="E15" s="333">
        <v>0</v>
      </c>
      <c r="F15" s="335">
        <v>0</v>
      </c>
      <c r="G15" s="335">
        <v>0</v>
      </c>
      <c r="H15" s="335">
        <v>0</v>
      </c>
      <c r="I15" s="335">
        <v>0</v>
      </c>
      <c r="J15" s="335">
        <v>0</v>
      </c>
      <c r="K15" s="334">
        <v>0</v>
      </c>
      <c r="L15" s="335">
        <v>0</v>
      </c>
      <c r="M15" s="333" t="s">
        <v>1411</v>
      </c>
      <c r="N15" s="335">
        <v>0</v>
      </c>
      <c r="O15" s="335">
        <v>0</v>
      </c>
      <c r="P15" s="335">
        <v>0</v>
      </c>
      <c r="Q15" s="335">
        <v>0</v>
      </c>
      <c r="R15" s="335">
        <v>0</v>
      </c>
      <c r="S15" s="335">
        <v>0</v>
      </c>
      <c r="T15" s="335">
        <v>0</v>
      </c>
      <c r="U15" s="335">
        <v>0</v>
      </c>
      <c r="V15" s="335">
        <v>0</v>
      </c>
      <c r="W15" s="335">
        <v>0</v>
      </c>
      <c r="X15" s="335">
        <v>0</v>
      </c>
      <c r="Y15" s="335">
        <v>0</v>
      </c>
      <c r="Z15" s="335">
        <v>0</v>
      </c>
      <c r="AA15" s="329">
        <v>0</v>
      </c>
      <c r="AB15" s="329">
        <v>0</v>
      </c>
      <c r="AC15" s="329">
        <v>0</v>
      </c>
      <c r="AD15" s="329">
        <v>0</v>
      </c>
      <c r="AE15" s="329">
        <v>0</v>
      </c>
      <c r="AF15" s="329">
        <v>0</v>
      </c>
      <c r="AG15" s="329">
        <v>0</v>
      </c>
      <c r="AH15" s="329">
        <v>0</v>
      </c>
      <c r="AI15" s="329">
        <v>0</v>
      </c>
      <c r="AJ15" s="335">
        <v>0</v>
      </c>
      <c r="AK15" s="335">
        <v>0</v>
      </c>
      <c r="AL15" s="335">
        <v>0</v>
      </c>
      <c r="AM15" s="335">
        <v>0</v>
      </c>
      <c r="AN15" s="329">
        <v>0</v>
      </c>
      <c r="AO15" s="329">
        <v>0</v>
      </c>
      <c r="AP15" s="329">
        <v>0</v>
      </c>
      <c r="AQ15" s="335">
        <v>0</v>
      </c>
      <c r="AR15" s="335">
        <v>0</v>
      </c>
      <c r="AS15" s="335">
        <v>0</v>
      </c>
      <c r="AT15" s="335">
        <v>0</v>
      </c>
      <c r="AU15" s="335">
        <v>0</v>
      </c>
      <c r="AV15" s="335">
        <v>0</v>
      </c>
      <c r="AW15" s="335">
        <v>0</v>
      </c>
      <c r="AX15" s="335">
        <v>0</v>
      </c>
      <c r="AY15" s="335">
        <v>0</v>
      </c>
      <c r="AZ15" s="335">
        <v>0</v>
      </c>
      <c r="BA15" s="335">
        <v>0</v>
      </c>
      <c r="BB15" s="335">
        <v>0</v>
      </c>
      <c r="BC15" s="335">
        <v>0</v>
      </c>
      <c r="BD15" s="329">
        <v>0</v>
      </c>
      <c r="BE15" s="329">
        <v>0</v>
      </c>
      <c r="BF15" s="329">
        <v>0</v>
      </c>
    </row>
    <row r="16" spans="1:58" s="336" customFormat="1" ht="18" customHeight="1">
      <c r="A16" s="231" t="s">
        <v>1274</v>
      </c>
      <c r="B16" s="233" t="s">
        <v>65</v>
      </c>
      <c r="C16" s="206" t="s">
        <v>10</v>
      </c>
      <c r="D16" s="333">
        <v>0</v>
      </c>
      <c r="E16" s="333">
        <v>0</v>
      </c>
      <c r="F16" s="335">
        <v>0</v>
      </c>
      <c r="G16" s="335">
        <v>0</v>
      </c>
      <c r="H16" s="335">
        <v>0</v>
      </c>
      <c r="I16" s="335">
        <v>0</v>
      </c>
      <c r="J16" s="335">
        <v>0</v>
      </c>
      <c r="K16" s="335">
        <v>0</v>
      </c>
      <c r="L16" s="334">
        <v>0</v>
      </c>
      <c r="M16" s="333" t="s">
        <v>1411</v>
      </c>
      <c r="N16" s="335">
        <v>0</v>
      </c>
      <c r="O16" s="335">
        <v>0</v>
      </c>
      <c r="P16" s="335">
        <v>0</v>
      </c>
      <c r="Q16" s="335">
        <v>0</v>
      </c>
      <c r="R16" s="335">
        <v>0</v>
      </c>
      <c r="S16" s="335">
        <v>0</v>
      </c>
      <c r="T16" s="335">
        <v>0</v>
      </c>
      <c r="U16" s="335">
        <v>0</v>
      </c>
      <c r="V16" s="335">
        <v>0</v>
      </c>
      <c r="W16" s="335">
        <v>0</v>
      </c>
      <c r="X16" s="335">
        <v>0</v>
      </c>
      <c r="Y16" s="335">
        <v>0</v>
      </c>
      <c r="Z16" s="335">
        <v>0</v>
      </c>
      <c r="AA16" s="329">
        <v>0</v>
      </c>
      <c r="AB16" s="329">
        <v>0</v>
      </c>
      <c r="AC16" s="329">
        <v>0</v>
      </c>
      <c r="AD16" s="329">
        <v>0</v>
      </c>
      <c r="AE16" s="329">
        <v>0</v>
      </c>
      <c r="AF16" s="329">
        <v>0</v>
      </c>
      <c r="AG16" s="329">
        <v>0</v>
      </c>
      <c r="AH16" s="329">
        <v>0</v>
      </c>
      <c r="AI16" s="329">
        <v>0</v>
      </c>
      <c r="AJ16" s="335">
        <v>0</v>
      </c>
      <c r="AK16" s="335">
        <v>0</v>
      </c>
      <c r="AL16" s="335">
        <v>0</v>
      </c>
      <c r="AM16" s="335">
        <v>0</v>
      </c>
      <c r="AN16" s="329">
        <v>0</v>
      </c>
      <c r="AO16" s="329">
        <v>0</v>
      </c>
      <c r="AP16" s="329">
        <v>0</v>
      </c>
      <c r="AQ16" s="335">
        <v>0</v>
      </c>
      <c r="AR16" s="335">
        <v>0</v>
      </c>
      <c r="AS16" s="335">
        <v>0</v>
      </c>
      <c r="AT16" s="335">
        <v>0</v>
      </c>
      <c r="AU16" s="335">
        <v>0</v>
      </c>
      <c r="AV16" s="335">
        <v>0</v>
      </c>
      <c r="AW16" s="335">
        <v>0</v>
      </c>
      <c r="AX16" s="335">
        <v>0</v>
      </c>
      <c r="AY16" s="335">
        <v>0</v>
      </c>
      <c r="AZ16" s="335">
        <v>0</v>
      </c>
      <c r="BA16" s="335">
        <v>0</v>
      </c>
      <c r="BB16" s="335">
        <v>0</v>
      </c>
      <c r="BC16" s="335">
        <v>0</v>
      </c>
      <c r="BD16" s="329">
        <v>0</v>
      </c>
      <c r="BE16" s="329">
        <v>0</v>
      </c>
      <c r="BF16" s="329">
        <v>0</v>
      </c>
    </row>
    <row r="17" spans="1:58" s="336" customFormat="1" ht="27.75" customHeight="1">
      <c r="A17" s="231"/>
      <c r="B17" s="337" t="s">
        <v>1368</v>
      </c>
      <c r="C17" s="333" t="s">
        <v>1276</v>
      </c>
      <c r="D17" s="333" t="s">
        <v>1411</v>
      </c>
      <c r="E17" s="333" t="s">
        <v>1411</v>
      </c>
      <c r="F17" s="333" t="s">
        <v>1411</v>
      </c>
      <c r="G17" s="333" t="s">
        <v>1411</v>
      </c>
      <c r="H17" s="333" t="s">
        <v>1411</v>
      </c>
      <c r="I17" s="333" t="s">
        <v>1411</v>
      </c>
      <c r="J17" s="333" t="s">
        <v>1411</v>
      </c>
      <c r="K17" s="333" t="s">
        <v>1411</v>
      </c>
      <c r="L17" s="333" t="s">
        <v>1411</v>
      </c>
      <c r="M17" s="338" t="s">
        <v>1411</v>
      </c>
      <c r="N17" s="333" t="s">
        <v>1411</v>
      </c>
      <c r="O17" s="333" t="s">
        <v>1411</v>
      </c>
      <c r="P17" s="333" t="s">
        <v>1411</v>
      </c>
      <c r="Q17" s="333" t="s">
        <v>1411</v>
      </c>
      <c r="R17" s="333" t="s">
        <v>1411</v>
      </c>
      <c r="S17" s="333" t="s">
        <v>1411</v>
      </c>
      <c r="T17" s="333" t="s">
        <v>1411</v>
      </c>
      <c r="U17" s="333" t="s">
        <v>1411</v>
      </c>
      <c r="V17" s="333" t="s">
        <v>1411</v>
      </c>
      <c r="W17" s="333" t="s">
        <v>1411</v>
      </c>
      <c r="X17" s="333" t="s">
        <v>1411</v>
      </c>
      <c r="Y17" s="333" t="s">
        <v>1411</v>
      </c>
      <c r="Z17" s="333" t="s">
        <v>1411</v>
      </c>
      <c r="AA17" s="333" t="s">
        <v>1411</v>
      </c>
      <c r="AB17" s="333" t="s">
        <v>1411</v>
      </c>
      <c r="AC17" s="333" t="s">
        <v>1411</v>
      </c>
      <c r="AD17" s="333" t="s">
        <v>1411</v>
      </c>
      <c r="AE17" s="333" t="s">
        <v>1411</v>
      </c>
      <c r="AF17" s="333" t="s">
        <v>1411</v>
      </c>
      <c r="AG17" s="333" t="s">
        <v>1411</v>
      </c>
      <c r="AH17" s="333" t="s">
        <v>1411</v>
      </c>
      <c r="AI17" s="333" t="s">
        <v>1411</v>
      </c>
      <c r="AJ17" s="333" t="s">
        <v>1411</v>
      </c>
      <c r="AK17" s="333" t="s">
        <v>1411</v>
      </c>
      <c r="AL17" s="333" t="s">
        <v>1411</v>
      </c>
      <c r="AM17" s="333" t="s">
        <v>1411</v>
      </c>
      <c r="AN17" s="333" t="s">
        <v>1411</v>
      </c>
      <c r="AO17" s="333" t="s">
        <v>1411</v>
      </c>
      <c r="AP17" s="333" t="s">
        <v>1411</v>
      </c>
      <c r="AQ17" s="333" t="s">
        <v>1411</v>
      </c>
      <c r="AR17" s="333" t="s">
        <v>1411</v>
      </c>
      <c r="AS17" s="333" t="s">
        <v>1411</v>
      </c>
      <c r="AT17" s="333" t="s">
        <v>1411</v>
      </c>
      <c r="AU17" s="333" t="s">
        <v>1411</v>
      </c>
      <c r="AV17" s="333" t="s">
        <v>1411</v>
      </c>
      <c r="AW17" s="333" t="s">
        <v>1411</v>
      </c>
      <c r="AX17" s="333" t="s">
        <v>1411</v>
      </c>
      <c r="AY17" s="333" t="s">
        <v>1411</v>
      </c>
      <c r="AZ17" s="333" t="s">
        <v>1411</v>
      </c>
      <c r="BA17" s="333" t="s">
        <v>1411</v>
      </c>
      <c r="BB17" s="333" t="s">
        <v>1411</v>
      </c>
      <c r="BC17" s="333" t="s">
        <v>1411</v>
      </c>
      <c r="BD17" s="333" t="s">
        <v>1411</v>
      </c>
      <c r="BE17" s="333" t="s">
        <v>1411</v>
      </c>
      <c r="BF17" s="333" t="s">
        <v>1411</v>
      </c>
    </row>
    <row r="18" spans="1:58" s="330" customFormat="1" ht="18" customHeight="1">
      <c r="A18" s="231" t="s">
        <v>1277</v>
      </c>
      <c r="B18" s="233" t="s">
        <v>1211</v>
      </c>
      <c r="C18" s="206" t="s">
        <v>14</v>
      </c>
      <c r="D18" s="333">
        <v>369.78</v>
      </c>
      <c r="E18" s="333">
        <v>1.5</v>
      </c>
      <c r="F18" s="335">
        <v>0</v>
      </c>
      <c r="G18" s="335">
        <v>0</v>
      </c>
      <c r="H18" s="335">
        <v>0</v>
      </c>
      <c r="I18" s="335">
        <v>0</v>
      </c>
      <c r="J18" s="335">
        <v>0</v>
      </c>
      <c r="K18" s="335">
        <v>0</v>
      </c>
      <c r="L18" s="335">
        <v>0</v>
      </c>
      <c r="M18" s="333" t="s">
        <v>1411</v>
      </c>
      <c r="N18" s="334">
        <v>91.050999999999988</v>
      </c>
      <c r="O18" s="335">
        <v>0</v>
      </c>
      <c r="P18" s="335">
        <v>1.5</v>
      </c>
      <c r="Q18" s="335">
        <v>277.22899999999998</v>
      </c>
      <c r="R18" s="335">
        <v>1.02</v>
      </c>
      <c r="S18" s="335">
        <v>0.42000000000000004</v>
      </c>
      <c r="T18" s="335">
        <v>0</v>
      </c>
      <c r="U18" s="335">
        <v>0</v>
      </c>
      <c r="V18" s="335">
        <v>20.064999999999998</v>
      </c>
      <c r="W18" s="335">
        <v>4.63</v>
      </c>
      <c r="X18" s="335">
        <v>0</v>
      </c>
      <c r="Y18" s="335">
        <v>0</v>
      </c>
      <c r="Z18" s="335">
        <v>100.494</v>
      </c>
      <c r="AA18" s="329">
        <v>72.984000000000009</v>
      </c>
      <c r="AB18" s="329">
        <v>8.75</v>
      </c>
      <c r="AC18" s="329">
        <v>3.02</v>
      </c>
      <c r="AD18" s="329">
        <v>1.1600000000000001</v>
      </c>
      <c r="AE18" s="329">
        <v>3.9799999999999995</v>
      </c>
      <c r="AF18" s="329">
        <v>2.9899999999999998</v>
      </c>
      <c r="AG18" s="329">
        <v>0.01</v>
      </c>
      <c r="AH18" s="329">
        <v>0</v>
      </c>
      <c r="AI18" s="329">
        <v>0</v>
      </c>
      <c r="AJ18" s="335">
        <v>0</v>
      </c>
      <c r="AK18" s="335">
        <v>0</v>
      </c>
      <c r="AL18" s="335">
        <v>1.8</v>
      </c>
      <c r="AM18" s="335">
        <v>5.72</v>
      </c>
      <c r="AN18" s="329">
        <v>0</v>
      </c>
      <c r="AO18" s="329">
        <v>0</v>
      </c>
      <c r="AP18" s="329">
        <v>0.08</v>
      </c>
      <c r="AQ18" s="335">
        <v>0</v>
      </c>
      <c r="AR18" s="335">
        <v>3.24</v>
      </c>
      <c r="AS18" s="335">
        <v>14.829999999999998</v>
      </c>
      <c r="AT18" s="335">
        <v>27.029999999999998</v>
      </c>
      <c r="AU18" s="335">
        <v>101.13000000000001</v>
      </c>
      <c r="AV18" s="335">
        <v>0.28000000000000003</v>
      </c>
      <c r="AW18" s="335">
        <v>0</v>
      </c>
      <c r="AX18" s="335">
        <v>0</v>
      </c>
      <c r="AY18" s="335">
        <v>1.62</v>
      </c>
      <c r="AZ18" s="335">
        <v>0</v>
      </c>
      <c r="BA18" s="335">
        <v>2.4699999999999998</v>
      </c>
      <c r="BB18" s="335">
        <v>0</v>
      </c>
      <c r="BC18" s="335">
        <v>0</v>
      </c>
      <c r="BD18" s="329">
        <v>278.72899999999998</v>
      </c>
      <c r="BE18" s="329">
        <v>-278.72899999999998</v>
      </c>
      <c r="BF18" s="329">
        <v>91.050999999999988</v>
      </c>
    </row>
    <row r="19" spans="1:58" s="330" customFormat="1" ht="18" customHeight="1">
      <c r="A19" s="231" t="s">
        <v>1279</v>
      </c>
      <c r="B19" s="233" t="s">
        <v>69</v>
      </c>
      <c r="C19" s="206" t="s">
        <v>13</v>
      </c>
      <c r="D19" s="333">
        <v>0</v>
      </c>
      <c r="E19" s="333">
        <v>0</v>
      </c>
      <c r="F19" s="335">
        <v>0</v>
      </c>
      <c r="G19" s="335">
        <v>0</v>
      </c>
      <c r="H19" s="335">
        <v>0</v>
      </c>
      <c r="I19" s="335">
        <v>0</v>
      </c>
      <c r="J19" s="335">
        <v>0</v>
      </c>
      <c r="K19" s="335">
        <v>0</v>
      </c>
      <c r="L19" s="335">
        <v>0</v>
      </c>
      <c r="M19" s="333" t="s">
        <v>1411</v>
      </c>
      <c r="N19" s="335">
        <v>0</v>
      </c>
      <c r="O19" s="334">
        <v>0</v>
      </c>
      <c r="P19" s="335">
        <v>0</v>
      </c>
      <c r="Q19" s="335">
        <v>0</v>
      </c>
      <c r="R19" s="335">
        <v>0</v>
      </c>
      <c r="S19" s="335">
        <v>0</v>
      </c>
      <c r="T19" s="335">
        <v>0</v>
      </c>
      <c r="U19" s="335">
        <v>0</v>
      </c>
      <c r="V19" s="335">
        <v>0</v>
      </c>
      <c r="W19" s="335">
        <v>0</v>
      </c>
      <c r="X19" s="335">
        <v>0</v>
      </c>
      <c r="Y19" s="335">
        <v>0</v>
      </c>
      <c r="Z19" s="335">
        <v>0</v>
      </c>
      <c r="AA19" s="329">
        <v>0</v>
      </c>
      <c r="AB19" s="329">
        <v>0</v>
      </c>
      <c r="AC19" s="329">
        <v>0</v>
      </c>
      <c r="AD19" s="329">
        <v>0</v>
      </c>
      <c r="AE19" s="329">
        <v>0</v>
      </c>
      <c r="AF19" s="329">
        <v>0</v>
      </c>
      <c r="AG19" s="329">
        <v>0</v>
      </c>
      <c r="AH19" s="329">
        <v>0</v>
      </c>
      <c r="AI19" s="329">
        <v>0</v>
      </c>
      <c r="AJ19" s="335">
        <v>0</v>
      </c>
      <c r="AK19" s="335">
        <v>0</v>
      </c>
      <c r="AL19" s="335">
        <v>0</v>
      </c>
      <c r="AM19" s="335">
        <v>0</v>
      </c>
      <c r="AN19" s="329">
        <v>0</v>
      </c>
      <c r="AO19" s="329">
        <v>0</v>
      </c>
      <c r="AP19" s="329">
        <v>0</v>
      </c>
      <c r="AQ19" s="335">
        <v>0</v>
      </c>
      <c r="AR19" s="335">
        <v>0</v>
      </c>
      <c r="AS19" s="335">
        <v>0</v>
      </c>
      <c r="AT19" s="335">
        <v>0</v>
      </c>
      <c r="AU19" s="335">
        <v>0</v>
      </c>
      <c r="AV19" s="335">
        <v>0</v>
      </c>
      <c r="AW19" s="335">
        <v>0</v>
      </c>
      <c r="AX19" s="335">
        <v>0</v>
      </c>
      <c r="AY19" s="335">
        <v>0</v>
      </c>
      <c r="AZ19" s="335">
        <v>0</v>
      </c>
      <c r="BA19" s="335">
        <v>0</v>
      </c>
      <c r="BB19" s="335">
        <v>0</v>
      </c>
      <c r="BC19" s="335">
        <v>0</v>
      </c>
      <c r="BD19" s="329">
        <v>0</v>
      </c>
      <c r="BE19" s="329">
        <v>0</v>
      </c>
      <c r="BF19" s="329">
        <v>0</v>
      </c>
    </row>
    <row r="20" spans="1:58" s="330" customFormat="1" ht="18" customHeight="1">
      <c r="A20" s="231" t="s">
        <v>1280</v>
      </c>
      <c r="B20" s="233" t="s">
        <v>70</v>
      </c>
      <c r="C20" s="206" t="s">
        <v>15</v>
      </c>
      <c r="D20" s="333">
        <v>96.6</v>
      </c>
      <c r="E20" s="333">
        <v>0</v>
      </c>
      <c r="F20" s="335">
        <v>0</v>
      </c>
      <c r="G20" s="335">
        <v>0</v>
      </c>
      <c r="H20" s="335">
        <v>0</v>
      </c>
      <c r="I20" s="335">
        <v>0</v>
      </c>
      <c r="J20" s="335">
        <v>0</v>
      </c>
      <c r="K20" s="335">
        <v>0</v>
      </c>
      <c r="L20" s="335">
        <v>0</v>
      </c>
      <c r="M20" s="333" t="s">
        <v>1411</v>
      </c>
      <c r="N20" s="335">
        <v>0</v>
      </c>
      <c r="O20" s="335">
        <v>0</v>
      </c>
      <c r="P20" s="334">
        <v>76.259999999999991</v>
      </c>
      <c r="Q20" s="335">
        <v>20.340000000000003</v>
      </c>
      <c r="R20" s="335">
        <v>0</v>
      </c>
      <c r="S20" s="335">
        <v>0</v>
      </c>
      <c r="T20" s="335">
        <v>0</v>
      </c>
      <c r="U20" s="335">
        <v>0</v>
      </c>
      <c r="V20" s="335">
        <v>0</v>
      </c>
      <c r="W20" s="335">
        <v>3.33</v>
      </c>
      <c r="X20" s="335">
        <v>0</v>
      </c>
      <c r="Y20" s="335">
        <v>0</v>
      </c>
      <c r="Z20" s="335">
        <v>8.6900000000000013</v>
      </c>
      <c r="AA20" s="329">
        <v>5.65</v>
      </c>
      <c r="AB20" s="329">
        <v>0.04</v>
      </c>
      <c r="AC20" s="329">
        <v>0</v>
      </c>
      <c r="AD20" s="329">
        <v>0</v>
      </c>
      <c r="AE20" s="329">
        <v>0</v>
      </c>
      <c r="AF20" s="329">
        <v>1</v>
      </c>
      <c r="AG20" s="329">
        <v>0</v>
      </c>
      <c r="AH20" s="329">
        <v>0</v>
      </c>
      <c r="AI20" s="329">
        <v>0</v>
      </c>
      <c r="AJ20" s="335">
        <v>0</v>
      </c>
      <c r="AK20" s="335">
        <v>0</v>
      </c>
      <c r="AL20" s="335">
        <v>0</v>
      </c>
      <c r="AM20" s="335">
        <v>2</v>
      </c>
      <c r="AN20" s="329">
        <v>0</v>
      </c>
      <c r="AO20" s="329">
        <v>0</v>
      </c>
      <c r="AP20" s="329">
        <v>0</v>
      </c>
      <c r="AQ20" s="335">
        <v>0</v>
      </c>
      <c r="AR20" s="335">
        <v>0</v>
      </c>
      <c r="AS20" s="335">
        <v>0</v>
      </c>
      <c r="AT20" s="335">
        <v>6.73</v>
      </c>
      <c r="AU20" s="335">
        <v>1.59</v>
      </c>
      <c r="AV20" s="335">
        <v>0</v>
      </c>
      <c r="AW20" s="335">
        <v>0</v>
      </c>
      <c r="AX20" s="335">
        <v>0</v>
      </c>
      <c r="AY20" s="335">
        <v>0</v>
      </c>
      <c r="AZ20" s="335">
        <v>0</v>
      </c>
      <c r="BA20" s="335">
        <v>0</v>
      </c>
      <c r="BB20" s="335">
        <v>0</v>
      </c>
      <c r="BC20" s="335">
        <v>0</v>
      </c>
      <c r="BD20" s="329">
        <v>20.340000000000003</v>
      </c>
      <c r="BE20" s="329">
        <v>35.83</v>
      </c>
      <c r="BF20" s="329">
        <v>132.43</v>
      </c>
    </row>
    <row r="21" spans="1:58" s="330" customFormat="1" ht="18" customHeight="1">
      <c r="A21" s="230">
        <v>2</v>
      </c>
      <c r="B21" s="331" t="s">
        <v>1215</v>
      </c>
      <c r="C21" s="251" t="s">
        <v>16</v>
      </c>
      <c r="D21" s="327">
        <v>5949.24</v>
      </c>
      <c r="E21" s="327">
        <v>3.8</v>
      </c>
      <c r="F21" s="329">
        <v>0</v>
      </c>
      <c r="G21" s="329">
        <v>0</v>
      </c>
      <c r="H21" s="329">
        <v>0</v>
      </c>
      <c r="I21" s="329">
        <v>0</v>
      </c>
      <c r="J21" s="329">
        <v>0</v>
      </c>
      <c r="K21" s="329">
        <v>0</v>
      </c>
      <c r="L21" s="329">
        <v>0</v>
      </c>
      <c r="M21" s="333" t="s">
        <v>1411</v>
      </c>
      <c r="N21" s="329">
        <v>0</v>
      </c>
      <c r="O21" s="329">
        <v>0</v>
      </c>
      <c r="P21" s="329">
        <v>3.8</v>
      </c>
      <c r="Q21" s="339">
        <v>5945.44</v>
      </c>
      <c r="R21" s="329">
        <v>8.1399999999999988</v>
      </c>
      <c r="S21" s="329">
        <v>1.9299999999999997</v>
      </c>
      <c r="T21" s="329">
        <v>0</v>
      </c>
      <c r="U21" s="329">
        <v>7.31</v>
      </c>
      <c r="V21" s="329">
        <v>74.809999999999988</v>
      </c>
      <c r="W21" s="329">
        <v>7.2299999999999995</v>
      </c>
      <c r="X21" s="329">
        <v>0</v>
      </c>
      <c r="Y21" s="329">
        <v>0</v>
      </c>
      <c r="Z21" s="329">
        <v>250.0147</v>
      </c>
      <c r="AA21" s="329">
        <v>180.47540000000001</v>
      </c>
      <c r="AB21" s="329">
        <v>24.071299999999997</v>
      </c>
      <c r="AC21" s="329">
        <v>4.09</v>
      </c>
      <c r="AD21" s="329">
        <v>5.39</v>
      </c>
      <c r="AE21" s="329">
        <v>15.68</v>
      </c>
      <c r="AF21" s="329">
        <v>6.0880000000000001</v>
      </c>
      <c r="AG21" s="329">
        <v>0.43</v>
      </c>
      <c r="AH21" s="329">
        <v>0</v>
      </c>
      <c r="AI21" s="329">
        <v>0</v>
      </c>
      <c r="AJ21" s="329">
        <v>0.90999999999999992</v>
      </c>
      <c r="AK21" s="329">
        <v>0</v>
      </c>
      <c r="AL21" s="329">
        <v>10.580000000000002</v>
      </c>
      <c r="AM21" s="329">
        <v>1.33</v>
      </c>
      <c r="AN21" s="329">
        <v>0</v>
      </c>
      <c r="AO21" s="329">
        <v>0</v>
      </c>
      <c r="AP21" s="329">
        <v>0.97000000000000008</v>
      </c>
      <c r="AQ21" s="329">
        <v>0</v>
      </c>
      <c r="AR21" s="329">
        <v>2.46</v>
      </c>
      <c r="AS21" s="329">
        <v>37.47</v>
      </c>
      <c r="AT21" s="329">
        <v>45.63</v>
      </c>
      <c r="AU21" s="329">
        <v>93.770000000000024</v>
      </c>
      <c r="AV21" s="329">
        <v>5.76</v>
      </c>
      <c r="AW21" s="329">
        <v>0</v>
      </c>
      <c r="AX21" s="329">
        <v>0</v>
      </c>
      <c r="AY21" s="329">
        <v>1.1300000000000001</v>
      </c>
      <c r="AZ21" s="329">
        <v>0</v>
      </c>
      <c r="BA21" s="329">
        <v>4.67</v>
      </c>
      <c r="BB21" s="329">
        <v>0</v>
      </c>
      <c r="BC21" s="329">
        <v>0</v>
      </c>
      <c r="BD21" s="329">
        <v>3.8</v>
      </c>
      <c r="BE21" s="329">
        <v>2600.326</v>
      </c>
      <c r="BF21" s="329">
        <v>8549.5659999999989</v>
      </c>
    </row>
    <row r="22" spans="1:58" s="330" customFormat="1" ht="18" customHeight="1">
      <c r="A22" s="231" t="s">
        <v>76</v>
      </c>
      <c r="B22" s="233" t="s">
        <v>77</v>
      </c>
      <c r="C22" s="206" t="s">
        <v>17</v>
      </c>
      <c r="D22" s="333">
        <v>282.2</v>
      </c>
      <c r="E22" s="333">
        <v>0</v>
      </c>
      <c r="F22" s="335">
        <v>0</v>
      </c>
      <c r="G22" s="335">
        <v>0</v>
      </c>
      <c r="H22" s="335">
        <v>0</v>
      </c>
      <c r="I22" s="335">
        <v>0</v>
      </c>
      <c r="J22" s="335">
        <v>0</v>
      </c>
      <c r="K22" s="335">
        <v>0</v>
      </c>
      <c r="L22" s="335">
        <v>0</v>
      </c>
      <c r="M22" s="333" t="s">
        <v>1411</v>
      </c>
      <c r="N22" s="335">
        <v>0</v>
      </c>
      <c r="O22" s="335">
        <v>0</v>
      </c>
      <c r="P22" s="335">
        <v>0</v>
      </c>
      <c r="Q22" s="335">
        <v>9.5699999999999985</v>
      </c>
      <c r="R22" s="334">
        <v>272.63</v>
      </c>
      <c r="S22" s="335">
        <v>0</v>
      </c>
      <c r="T22" s="335">
        <v>0</v>
      </c>
      <c r="U22" s="335">
        <v>0</v>
      </c>
      <c r="V22" s="335">
        <v>1.95</v>
      </c>
      <c r="W22" s="335">
        <v>0</v>
      </c>
      <c r="X22" s="335">
        <v>0</v>
      </c>
      <c r="Y22" s="335">
        <v>0</v>
      </c>
      <c r="Z22" s="335">
        <v>2.44</v>
      </c>
      <c r="AA22" s="329">
        <v>2.44</v>
      </c>
      <c r="AB22" s="329">
        <v>0</v>
      </c>
      <c r="AC22" s="329">
        <v>0</v>
      </c>
      <c r="AD22" s="329">
        <v>0</v>
      </c>
      <c r="AE22" s="329">
        <v>0</v>
      </c>
      <c r="AF22" s="329">
        <v>0</v>
      </c>
      <c r="AG22" s="329">
        <v>0</v>
      </c>
      <c r="AH22" s="329">
        <v>0</v>
      </c>
      <c r="AI22" s="329">
        <v>0</v>
      </c>
      <c r="AJ22" s="335">
        <v>0</v>
      </c>
      <c r="AK22" s="335">
        <v>0</v>
      </c>
      <c r="AL22" s="335">
        <v>0</v>
      </c>
      <c r="AM22" s="335">
        <v>0</v>
      </c>
      <c r="AN22" s="329">
        <v>0</v>
      </c>
      <c r="AO22" s="329">
        <v>0</v>
      </c>
      <c r="AP22" s="329">
        <v>0</v>
      </c>
      <c r="AQ22" s="335">
        <v>0</v>
      </c>
      <c r="AR22" s="335">
        <v>0</v>
      </c>
      <c r="AS22" s="335">
        <v>0.37</v>
      </c>
      <c r="AT22" s="335">
        <v>3.31</v>
      </c>
      <c r="AU22" s="335">
        <v>1.5</v>
      </c>
      <c r="AV22" s="335">
        <v>0</v>
      </c>
      <c r="AW22" s="335">
        <v>0</v>
      </c>
      <c r="AX22" s="335">
        <v>0</v>
      </c>
      <c r="AY22" s="335">
        <v>0</v>
      </c>
      <c r="AZ22" s="335">
        <v>0</v>
      </c>
      <c r="BA22" s="335">
        <v>0</v>
      </c>
      <c r="BB22" s="335">
        <v>0</v>
      </c>
      <c r="BC22" s="335">
        <v>0</v>
      </c>
      <c r="BD22" s="329">
        <v>9.5699999999999985</v>
      </c>
      <c r="BE22" s="329">
        <v>32.439999999999991</v>
      </c>
      <c r="BF22" s="329">
        <v>314.64</v>
      </c>
    </row>
    <row r="23" spans="1:58" s="336" customFormat="1" ht="18" customHeight="1">
      <c r="A23" s="231" t="s">
        <v>82</v>
      </c>
      <c r="B23" s="233" t="s">
        <v>83</v>
      </c>
      <c r="C23" s="206" t="s">
        <v>18</v>
      </c>
      <c r="D23" s="333">
        <v>30.78</v>
      </c>
      <c r="E23" s="333">
        <v>0</v>
      </c>
      <c r="F23" s="335">
        <v>0</v>
      </c>
      <c r="G23" s="335">
        <v>0</v>
      </c>
      <c r="H23" s="335">
        <v>0</v>
      </c>
      <c r="I23" s="335">
        <v>0</v>
      </c>
      <c r="J23" s="335">
        <v>0</v>
      </c>
      <c r="K23" s="335">
        <v>0</v>
      </c>
      <c r="L23" s="335">
        <v>0</v>
      </c>
      <c r="M23" s="333" t="s">
        <v>1411</v>
      </c>
      <c r="N23" s="335">
        <v>0</v>
      </c>
      <c r="O23" s="335">
        <v>0</v>
      </c>
      <c r="P23" s="335">
        <v>0</v>
      </c>
      <c r="Q23" s="335">
        <v>2.4899999999999998</v>
      </c>
      <c r="R23" s="335">
        <v>0</v>
      </c>
      <c r="S23" s="334">
        <v>28.290000000000003</v>
      </c>
      <c r="T23" s="335">
        <v>0</v>
      </c>
      <c r="U23" s="335">
        <v>0</v>
      </c>
      <c r="V23" s="335">
        <v>1.88</v>
      </c>
      <c r="W23" s="335">
        <v>0</v>
      </c>
      <c r="X23" s="335">
        <v>0</v>
      </c>
      <c r="Y23" s="335">
        <v>0</v>
      </c>
      <c r="Z23" s="335">
        <v>0.04</v>
      </c>
      <c r="AA23" s="329">
        <v>0.04</v>
      </c>
      <c r="AB23" s="329">
        <v>0</v>
      </c>
      <c r="AC23" s="329">
        <v>0</v>
      </c>
      <c r="AD23" s="329">
        <v>0</v>
      </c>
      <c r="AE23" s="329">
        <v>0</v>
      </c>
      <c r="AF23" s="329">
        <v>0</v>
      </c>
      <c r="AG23" s="329">
        <v>0</v>
      </c>
      <c r="AH23" s="329">
        <v>0</v>
      </c>
      <c r="AI23" s="329">
        <v>0</v>
      </c>
      <c r="AJ23" s="335">
        <v>0</v>
      </c>
      <c r="AK23" s="335">
        <v>0</v>
      </c>
      <c r="AL23" s="335">
        <v>0</v>
      </c>
      <c r="AM23" s="335">
        <v>0</v>
      </c>
      <c r="AN23" s="329">
        <v>0</v>
      </c>
      <c r="AO23" s="329">
        <v>0</v>
      </c>
      <c r="AP23" s="329">
        <v>0</v>
      </c>
      <c r="AQ23" s="335">
        <v>0</v>
      </c>
      <c r="AR23" s="335">
        <v>0</v>
      </c>
      <c r="AS23" s="335">
        <v>0.56999999999999995</v>
      </c>
      <c r="AT23" s="335">
        <v>0</v>
      </c>
      <c r="AU23" s="335">
        <v>0</v>
      </c>
      <c r="AV23" s="335">
        <v>0</v>
      </c>
      <c r="AW23" s="335">
        <v>0</v>
      </c>
      <c r="AX23" s="335">
        <v>0</v>
      </c>
      <c r="AY23" s="335">
        <v>0</v>
      </c>
      <c r="AZ23" s="335">
        <v>0</v>
      </c>
      <c r="BA23" s="335">
        <v>0</v>
      </c>
      <c r="BB23" s="335">
        <v>0</v>
      </c>
      <c r="BC23" s="335">
        <v>0</v>
      </c>
      <c r="BD23" s="329">
        <v>2.4899999999999998</v>
      </c>
      <c r="BE23" s="329">
        <v>7.5500000000000007</v>
      </c>
      <c r="BF23" s="329">
        <v>38.33</v>
      </c>
    </row>
    <row r="24" spans="1:58" s="336" customFormat="1" ht="18" customHeight="1">
      <c r="A24" s="231" t="s">
        <v>101</v>
      </c>
      <c r="B24" s="233" t="s">
        <v>102</v>
      </c>
      <c r="C24" s="206" t="s">
        <v>19</v>
      </c>
      <c r="D24" s="333">
        <v>99.27</v>
      </c>
      <c r="E24" s="333">
        <v>0</v>
      </c>
      <c r="F24" s="335">
        <v>0</v>
      </c>
      <c r="G24" s="335">
        <v>0</v>
      </c>
      <c r="H24" s="335">
        <v>0</v>
      </c>
      <c r="I24" s="335">
        <v>0</v>
      </c>
      <c r="J24" s="335">
        <v>0</v>
      </c>
      <c r="K24" s="335">
        <v>0</v>
      </c>
      <c r="L24" s="335">
        <v>0</v>
      </c>
      <c r="M24" s="333" t="s">
        <v>1411</v>
      </c>
      <c r="N24" s="335">
        <v>0</v>
      </c>
      <c r="O24" s="335">
        <v>0</v>
      </c>
      <c r="P24" s="335">
        <v>0</v>
      </c>
      <c r="Q24" s="335">
        <v>34.18</v>
      </c>
      <c r="R24" s="335">
        <v>0</v>
      </c>
      <c r="S24" s="335">
        <v>0</v>
      </c>
      <c r="T24" s="334">
        <v>65.09</v>
      </c>
      <c r="U24" s="335">
        <v>0</v>
      </c>
      <c r="V24" s="335">
        <v>0</v>
      </c>
      <c r="W24" s="335">
        <v>0</v>
      </c>
      <c r="X24" s="335">
        <v>0</v>
      </c>
      <c r="Y24" s="335">
        <v>0</v>
      </c>
      <c r="Z24" s="335">
        <v>13.12</v>
      </c>
      <c r="AA24" s="329">
        <v>8.08</v>
      </c>
      <c r="AB24" s="329">
        <v>4.55</v>
      </c>
      <c r="AC24" s="329">
        <v>0</v>
      </c>
      <c r="AD24" s="329">
        <v>0</v>
      </c>
      <c r="AE24" s="329">
        <v>0.49</v>
      </c>
      <c r="AF24" s="329">
        <v>0</v>
      </c>
      <c r="AG24" s="329">
        <v>0</v>
      </c>
      <c r="AH24" s="329">
        <v>0</v>
      </c>
      <c r="AI24" s="329">
        <v>0</v>
      </c>
      <c r="AJ24" s="335">
        <v>0</v>
      </c>
      <c r="AK24" s="335">
        <v>0</v>
      </c>
      <c r="AL24" s="335">
        <v>0</v>
      </c>
      <c r="AM24" s="335">
        <v>0</v>
      </c>
      <c r="AN24" s="329">
        <v>0</v>
      </c>
      <c r="AO24" s="329">
        <v>0</v>
      </c>
      <c r="AP24" s="329">
        <v>0</v>
      </c>
      <c r="AQ24" s="335">
        <v>0</v>
      </c>
      <c r="AR24" s="335">
        <v>0</v>
      </c>
      <c r="AS24" s="335">
        <v>0</v>
      </c>
      <c r="AT24" s="335">
        <v>0</v>
      </c>
      <c r="AU24" s="335">
        <v>21.060000000000002</v>
      </c>
      <c r="AV24" s="335">
        <v>0</v>
      </c>
      <c r="AW24" s="335">
        <v>0</v>
      </c>
      <c r="AX24" s="335">
        <v>0</v>
      </c>
      <c r="AY24" s="335">
        <v>0</v>
      </c>
      <c r="AZ24" s="335">
        <v>0</v>
      </c>
      <c r="BA24" s="335">
        <v>0</v>
      </c>
      <c r="BB24" s="335">
        <v>0</v>
      </c>
      <c r="BC24" s="335">
        <v>0</v>
      </c>
      <c r="BD24" s="329">
        <v>34.18</v>
      </c>
      <c r="BE24" s="329">
        <v>-34.18</v>
      </c>
      <c r="BF24" s="329">
        <v>65.09</v>
      </c>
    </row>
    <row r="25" spans="1:58" s="336" customFormat="1" ht="18" customHeight="1">
      <c r="A25" s="231" t="s">
        <v>1318</v>
      </c>
      <c r="B25" s="233" t="s">
        <v>1216</v>
      </c>
      <c r="C25" s="206" t="s">
        <v>20</v>
      </c>
      <c r="D25" s="333">
        <v>19.43</v>
      </c>
      <c r="E25" s="333">
        <v>0</v>
      </c>
      <c r="F25" s="335">
        <v>0</v>
      </c>
      <c r="G25" s="335">
        <v>0</v>
      </c>
      <c r="H25" s="335">
        <v>0</v>
      </c>
      <c r="I25" s="335">
        <v>0</v>
      </c>
      <c r="J25" s="335">
        <v>0</v>
      </c>
      <c r="K25" s="335">
        <v>0</v>
      </c>
      <c r="L25" s="335">
        <v>0</v>
      </c>
      <c r="M25" s="333" t="s">
        <v>1411</v>
      </c>
      <c r="N25" s="335">
        <v>0</v>
      </c>
      <c r="O25" s="335">
        <v>0</v>
      </c>
      <c r="P25" s="335">
        <v>0</v>
      </c>
      <c r="Q25" s="335">
        <v>0</v>
      </c>
      <c r="R25" s="335">
        <v>0</v>
      </c>
      <c r="S25" s="335">
        <v>0</v>
      </c>
      <c r="T25" s="335">
        <v>0</v>
      </c>
      <c r="U25" s="334">
        <v>19.43</v>
      </c>
      <c r="V25" s="335">
        <v>0</v>
      </c>
      <c r="W25" s="335">
        <v>0</v>
      </c>
      <c r="X25" s="335">
        <v>0</v>
      </c>
      <c r="Y25" s="335">
        <v>0</v>
      </c>
      <c r="Z25" s="335">
        <v>0</v>
      </c>
      <c r="AA25" s="329">
        <v>0</v>
      </c>
      <c r="AB25" s="329">
        <v>0</v>
      </c>
      <c r="AC25" s="329">
        <v>0</v>
      </c>
      <c r="AD25" s="329">
        <v>0</v>
      </c>
      <c r="AE25" s="329">
        <v>0</v>
      </c>
      <c r="AF25" s="329">
        <v>0</v>
      </c>
      <c r="AG25" s="329">
        <v>0</v>
      </c>
      <c r="AH25" s="329">
        <v>0</v>
      </c>
      <c r="AI25" s="329">
        <v>0</v>
      </c>
      <c r="AJ25" s="335">
        <v>0</v>
      </c>
      <c r="AK25" s="335">
        <v>0</v>
      </c>
      <c r="AL25" s="335">
        <v>0</v>
      </c>
      <c r="AM25" s="335">
        <v>0</v>
      </c>
      <c r="AN25" s="329">
        <v>0</v>
      </c>
      <c r="AO25" s="329">
        <v>0</v>
      </c>
      <c r="AP25" s="329">
        <v>0</v>
      </c>
      <c r="AQ25" s="335">
        <v>0</v>
      </c>
      <c r="AR25" s="335">
        <v>0</v>
      </c>
      <c r="AS25" s="335">
        <v>0</v>
      </c>
      <c r="AT25" s="335">
        <v>0</v>
      </c>
      <c r="AU25" s="335">
        <v>0</v>
      </c>
      <c r="AV25" s="335">
        <v>0</v>
      </c>
      <c r="AW25" s="335">
        <v>0</v>
      </c>
      <c r="AX25" s="335">
        <v>0</v>
      </c>
      <c r="AY25" s="335">
        <v>0</v>
      </c>
      <c r="AZ25" s="335">
        <v>0</v>
      </c>
      <c r="BA25" s="335">
        <v>0</v>
      </c>
      <c r="BB25" s="335">
        <v>0</v>
      </c>
      <c r="BC25" s="335">
        <v>0</v>
      </c>
      <c r="BD25" s="329">
        <v>0</v>
      </c>
      <c r="BE25" s="329">
        <v>30.519999999999996</v>
      </c>
      <c r="BF25" s="329">
        <v>49.949999999999996</v>
      </c>
    </row>
    <row r="26" spans="1:58" s="336" customFormat="1" ht="18" customHeight="1">
      <c r="A26" s="231" t="s">
        <v>103</v>
      </c>
      <c r="B26" s="233" t="s">
        <v>118</v>
      </c>
      <c r="C26" s="206" t="s">
        <v>21</v>
      </c>
      <c r="D26" s="333">
        <v>151.54</v>
      </c>
      <c r="E26" s="333">
        <v>0</v>
      </c>
      <c r="F26" s="335">
        <v>0</v>
      </c>
      <c r="G26" s="335">
        <v>0</v>
      </c>
      <c r="H26" s="335">
        <v>0</v>
      </c>
      <c r="I26" s="335">
        <v>0</v>
      </c>
      <c r="J26" s="335">
        <v>0</v>
      </c>
      <c r="K26" s="335">
        <v>0</v>
      </c>
      <c r="L26" s="335">
        <v>0</v>
      </c>
      <c r="M26" s="333" t="s">
        <v>1411</v>
      </c>
      <c r="N26" s="335">
        <v>0</v>
      </c>
      <c r="O26" s="335">
        <v>0</v>
      </c>
      <c r="P26" s="335">
        <v>0</v>
      </c>
      <c r="Q26" s="335">
        <v>12.5</v>
      </c>
      <c r="R26" s="335">
        <v>5.05</v>
      </c>
      <c r="S26" s="335">
        <v>0.1</v>
      </c>
      <c r="T26" s="335">
        <v>0</v>
      </c>
      <c r="U26" s="335">
        <v>0</v>
      </c>
      <c r="V26" s="334">
        <v>139.04</v>
      </c>
      <c r="W26" s="335">
        <v>0</v>
      </c>
      <c r="X26" s="335">
        <v>0</v>
      </c>
      <c r="Y26" s="335">
        <v>0</v>
      </c>
      <c r="Z26" s="335">
        <v>3.0900000000000003</v>
      </c>
      <c r="AA26" s="329">
        <v>1.77</v>
      </c>
      <c r="AB26" s="329">
        <v>0.02</v>
      </c>
      <c r="AC26" s="329">
        <v>0</v>
      </c>
      <c r="AD26" s="329">
        <v>0</v>
      </c>
      <c r="AE26" s="329">
        <v>0.57000000000000006</v>
      </c>
      <c r="AF26" s="329">
        <v>0</v>
      </c>
      <c r="AG26" s="329">
        <v>0</v>
      </c>
      <c r="AH26" s="329">
        <v>0</v>
      </c>
      <c r="AI26" s="329">
        <v>0</v>
      </c>
      <c r="AJ26" s="335">
        <v>0.73</v>
      </c>
      <c r="AK26" s="335">
        <v>0</v>
      </c>
      <c r="AL26" s="335">
        <v>0</v>
      </c>
      <c r="AM26" s="335">
        <v>0</v>
      </c>
      <c r="AN26" s="329">
        <v>0</v>
      </c>
      <c r="AO26" s="329">
        <v>0</v>
      </c>
      <c r="AP26" s="329">
        <v>0</v>
      </c>
      <c r="AQ26" s="335">
        <v>0</v>
      </c>
      <c r="AR26" s="335">
        <v>0.01</v>
      </c>
      <c r="AS26" s="335">
        <v>0.02</v>
      </c>
      <c r="AT26" s="335">
        <v>2.1100000000000003</v>
      </c>
      <c r="AU26" s="335">
        <v>2.12</v>
      </c>
      <c r="AV26" s="335">
        <v>0</v>
      </c>
      <c r="AW26" s="335">
        <v>0</v>
      </c>
      <c r="AX26" s="335">
        <v>0</v>
      </c>
      <c r="AY26" s="335">
        <v>0</v>
      </c>
      <c r="AZ26" s="335">
        <v>0</v>
      </c>
      <c r="BA26" s="335">
        <v>0</v>
      </c>
      <c r="BB26" s="335">
        <v>0</v>
      </c>
      <c r="BC26" s="335">
        <v>0</v>
      </c>
      <c r="BD26" s="329">
        <v>12.5</v>
      </c>
      <c r="BE26" s="329">
        <v>270.36999999999995</v>
      </c>
      <c r="BF26" s="329">
        <v>421.90999999999997</v>
      </c>
    </row>
    <row r="27" spans="1:58" s="336" customFormat="1" ht="18" customHeight="1">
      <c r="A27" s="231" t="s">
        <v>111</v>
      </c>
      <c r="B27" s="233" t="s">
        <v>1282</v>
      </c>
      <c r="C27" s="206" t="s">
        <v>22</v>
      </c>
      <c r="D27" s="333">
        <v>185.07</v>
      </c>
      <c r="E27" s="333">
        <v>0.44</v>
      </c>
      <c r="F27" s="335">
        <v>0</v>
      </c>
      <c r="G27" s="335">
        <v>0</v>
      </c>
      <c r="H27" s="335">
        <v>0</v>
      </c>
      <c r="I27" s="335">
        <v>0</v>
      </c>
      <c r="J27" s="335">
        <v>0</v>
      </c>
      <c r="K27" s="335">
        <v>0</v>
      </c>
      <c r="L27" s="335">
        <v>0</v>
      </c>
      <c r="M27" s="333" t="s">
        <v>1411</v>
      </c>
      <c r="N27" s="335">
        <v>0</v>
      </c>
      <c r="O27" s="335">
        <v>0</v>
      </c>
      <c r="P27" s="335">
        <v>0.44</v>
      </c>
      <c r="Q27" s="335">
        <v>52.36999999999999</v>
      </c>
      <c r="R27" s="335">
        <v>0</v>
      </c>
      <c r="S27" s="335">
        <v>0.28000000000000003</v>
      </c>
      <c r="T27" s="335">
        <v>0</v>
      </c>
      <c r="U27" s="335">
        <v>0</v>
      </c>
      <c r="V27" s="335">
        <v>6.5499999999999989</v>
      </c>
      <c r="W27" s="334">
        <v>132.26</v>
      </c>
      <c r="X27" s="335">
        <v>0</v>
      </c>
      <c r="Y27" s="335">
        <v>0</v>
      </c>
      <c r="Z27" s="335">
        <v>22.270000000000003</v>
      </c>
      <c r="AA27" s="329">
        <v>13.59</v>
      </c>
      <c r="AB27" s="329">
        <v>0.03</v>
      </c>
      <c r="AC27" s="329">
        <v>2.61</v>
      </c>
      <c r="AD27" s="329">
        <v>0</v>
      </c>
      <c r="AE27" s="329">
        <v>0.43</v>
      </c>
      <c r="AF27" s="329">
        <v>0</v>
      </c>
      <c r="AG27" s="329">
        <v>0.03</v>
      </c>
      <c r="AH27" s="329">
        <v>0</v>
      </c>
      <c r="AI27" s="329">
        <v>0</v>
      </c>
      <c r="AJ27" s="335">
        <v>0</v>
      </c>
      <c r="AK27" s="335">
        <v>0</v>
      </c>
      <c r="AL27" s="335">
        <v>5.58</v>
      </c>
      <c r="AM27" s="335">
        <v>0</v>
      </c>
      <c r="AN27" s="329">
        <v>0</v>
      </c>
      <c r="AO27" s="329">
        <v>0</v>
      </c>
      <c r="AP27" s="329">
        <v>0</v>
      </c>
      <c r="AQ27" s="335">
        <v>0</v>
      </c>
      <c r="AR27" s="335">
        <v>0.32</v>
      </c>
      <c r="AS27" s="335">
        <v>4.4499999999999993</v>
      </c>
      <c r="AT27" s="335">
        <v>1.3399999999999999</v>
      </c>
      <c r="AU27" s="335">
        <v>17.159999999999997</v>
      </c>
      <c r="AV27" s="335">
        <v>0</v>
      </c>
      <c r="AW27" s="335">
        <v>0</v>
      </c>
      <c r="AX27" s="335">
        <v>0</v>
      </c>
      <c r="AY27" s="335">
        <v>0</v>
      </c>
      <c r="AZ27" s="335">
        <v>0</v>
      </c>
      <c r="BA27" s="335">
        <v>0</v>
      </c>
      <c r="BB27" s="335">
        <v>0</v>
      </c>
      <c r="BC27" s="335">
        <v>0</v>
      </c>
      <c r="BD27" s="329">
        <v>52.809999999999988</v>
      </c>
      <c r="BE27" s="329">
        <v>-31.54999999999999</v>
      </c>
      <c r="BF27" s="329">
        <v>153.52000000000001</v>
      </c>
    </row>
    <row r="28" spans="1:58" s="336" customFormat="1" ht="18" customHeight="1">
      <c r="A28" s="231" t="s">
        <v>117</v>
      </c>
      <c r="B28" s="233" t="s">
        <v>1219</v>
      </c>
      <c r="C28" s="206" t="s">
        <v>23</v>
      </c>
      <c r="D28" s="333">
        <v>0</v>
      </c>
      <c r="E28" s="333">
        <v>0</v>
      </c>
      <c r="F28" s="335">
        <v>0</v>
      </c>
      <c r="G28" s="335">
        <v>0</v>
      </c>
      <c r="H28" s="335">
        <v>0</v>
      </c>
      <c r="I28" s="335">
        <v>0</v>
      </c>
      <c r="J28" s="335">
        <v>0</v>
      </c>
      <c r="K28" s="335">
        <v>0</v>
      </c>
      <c r="L28" s="335">
        <v>0</v>
      </c>
      <c r="M28" s="333" t="s">
        <v>1411</v>
      </c>
      <c r="N28" s="335">
        <v>0</v>
      </c>
      <c r="O28" s="335">
        <v>0</v>
      </c>
      <c r="P28" s="335">
        <v>0</v>
      </c>
      <c r="Q28" s="335">
        <v>0</v>
      </c>
      <c r="R28" s="335">
        <v>0</v>
      </c>
      <c r="S28" s="335">
        <v>0</v>
      </c>
      <c r="T28" s="335">
        <v>0</v>
      </c>
      <c r="U28" s="335">
        <v>0</v>
      </c>
      <c r="V28" s="335">
        <v>0</v>
      </c>
      <c r="W28" s="335">
        <v>0</v>
      </c>
      <c r="X28" s="334">
        <v>0</v>
      </c>
      <c r="Y28" s="335">
        <v>0</v>
      </c>
      <c r="Z28" s="335">
        <v>0</v>
      </c>
      <c r="AA28" s="329">
        <v>0</v>
      </c>
      <c r="AB28" s="329">
        <v>0</v>
      </c>
      <c r="AC28" s="329">
        <v>0</v>
      </c>
      <c r="AD28" s="329">
        <v>0</v>
      </c>
      <c r="AE28" s="329">
        <v>0</v>
      </c>
      <c r="AF28" s="329">
        <v>0</v>
      </c>
      <c r="AG28" s="329">
        <v>0</v>
      </c>
      <c r="AH28" s="329">
        <v>0</v>
      </c>
      <c r="AI28" s="329">
        <v>0</v>
      </c>
      <c r="AJ28" s="335">
        <v>0</v>
      </c>
      <c r="AK28" s="335">
        <v>0</v>
      </c>
      <c r="AL28" s="335">
        <v>0</v>
      </c>
      <c r="AM28" s="335">
        <v>0</v>
      </c>
      <c r="AN28" s="329">
        <v>0</v>
      </c>
      <c r="AO28" s="329">
        <v>0</v>
      </c>
      <c r="AP28" s="329">
        <v>0</v>
      </c>
      <c r="AQ28" s="335">
        <v>0</v>
      </c>
      <c r="AR28" s="335">
        <v>0</v>
      </c>
      <c r="AS28" s="335">
        <v>0</v>
      </c>
      <c r="AT28" s="335">
        <v>0</v>
      </c>
      <c r="AU28" s="335">
        <v>0</v>
      </c>
      <c r="AV28" s="335">
        <v>0</v>
      </c>
      <c r="AW28" s="335">
        <v>0</v>
      </c>
      <c r="AX28" s="335">
        <v>0</v>
      </c>
      <c r="AY28" s="335">
        <v>0</v>
      </c>
      <c r="AZ28" s="335">
        <v>0</v>
      </c>
      <c r="BA28" s="335">
        <v>0</v>
      </c>
      <c r="BB28" s="335">
        <v>0</v>
      </c>
      <c r="BC28" s="335">
        <v>0</v>
      </c>
      <c r="BD28" s="329">
        <v>0</v>
      </c>
      <c r="BE28" s="329">
        <v>0</v>
      </c>
      <c r="BF28" s="329">
        <v>0</v>
      </c>
    </row>
    <row r="29" spans="1:58" s="336" customFormat="1" ht="18" customHeight="1">
      <c r="A29" s="231" t="s">
        <v>232</v>
      </c>
      <c r="B29" s="233" t="s">
        <v>1393</v>
      </c>
      <c r="C29" s="206" t="s">
        <v>47</v>
      </c>
      <c r="D29" s="333">
        <v>29.69</v>
      </c>
      <c r="E29" s="333">
        <v>0</v>
      </c>
      <c r="F29" s="335">
        <v>0</v>
      </c>
      <c r="G29" s="335">
        <v>0</v>
      </c>
      <c r="H29" s="335">
        <v>0</v>
      </c>
      <c r="I29" s="335">
        <v>0</v>
      </c>
      <c r="J29" s="335">
        <v>0</v>
      </c>
      <c r="K29" s="335">
        <v>0</v>
      </c>
      <c r="L29" s="335">
        <v>0</v>
      </c>
      <c r="M29" s="333" t="s">
        <v>1411</v>
      </c>
      <c r="N29" s="335">
        <v>0</v>
      </c>
      <c r="O29" s="335">
        <v>0</v>
      </c>
      <c r="P29" s="335">
        <v>0</v>
      </c>
      <c r="Q29" s="335">
        <v>7.088000000000001</v>
      </c>
      <c r="R29" s="335">
        <v>0</v>
      </c>
      <c r="S29" s="335">
        <v>0</v>
      </c>
      <c r="T29" s="335">
        <v>0</v>
      </c>
      <c r="U29" s="335">
        <v>0</v>
      </c>
      <c r="V29" s="335">
        <v>0</v>
      </c>
      <c r="W29" s="335">
        <v>0</v>
      </c>
      <c r="X29" s="335">
        <v>0</v>
      </c>
      <c r="Y29" s="334">
        <v>22.602</v>
      </c>
      <c r="Z29" s="335">
        <v>2.4180000000000001</v>
      </c>
      <c r="AA29" s="329">
        <v>1.4100000000000001</v>
      </c>
      <c r="AB29" s="329">
        <v>0</v>
      </c>
      <c r="AC29" s="329">
        <v>0</v>
      </c>
      <c r="AD29" s="329">
        <v>0</v>
      </c>
      <c r="AE29" s="329">
        <v>0</v>
      </c>
      <c r="AF29" s="329">
        <v>1.008</v>
      </c>
      <c r="AG29" s="329">
        <v>0</v>
      </c>
      <c r="AH29" s="329">
        <v>0</v>
      </c>
      <c r="AI29" s="329">
        <v>0</v>
      </c>
      <c r="AJ29" s="335">
        <v>0</v>
      </c>
      <c r="AK29" s="335">
        <v>0</v>
      </c>
      <c r="AL29" s="335">
        <v>0</v>
      </c>
      <c r="AM29" s="335">
        <v>0</v>
      </c>
      <c r="AN29" s="329">
        <v>0</v>
      </c>
      <c r="AO29" s="329">
        <v>0</v>
      </c>
      <c r="AP29" s="329">
        <v>0</v>
      </c>
      <c r="AQ29" s="335">
        <v>0</v>
      </c>
      <c r="AR29" s="335">
        <v>0</v>
      </c>
      <c r="AS29" s="335">
        <v>0.87</v>
      </c>
      <c r="AT29" s="335">
        <v>0.35</v>
      </c>
      <c r="AU29" s="335">
        <v>2.75</v>
      </c>
      <c r="AV29" s="335">
        <v>0</v>
      </c>
      <c r="AW29" s="335">
        <v>0</v>
      </c>
      <c r="AX29" s="335">
        <v>0</v>
      </c>
      <c r="AY29" s="335">
        <v>0</v>
      </c>
      <c r="AZ29" s="335">
        <v>0</v>
      </c>
      <c r="BA29" s="335">
        <v>0.7</v>
      </c>
      <c r="BB29" s="335">
        <v>0</v>
      </c>
      <c r="BC29" s="335">
        <v>0</v>
      </c>
      <c r="BD29" s="329">
        <v>7.088000000000001</v>
      </c>
      <c r="BE29" s="329">
        <v>-7.088000000000001</v>
      </c>
      <c r="BF29" s="329">
        <v>22.602</v>
      </c>
    </row>
    <row r="30" spans="1:58" s="336" customFormat="1" ht="25.5">
      <c r="A30" s="231" t="s">
        <v>1220</v>
      </c>
      <c r="B30" s="233" t="s">
        <v>1413</v>
      </c>
      <c r="C30" s="206" t="s">
        <v>24</v>
      </c>
      <c r="D30" s="333">
        <v>2300.21</v>
      </c>
      <c r="E30" s="333">
        <v>2.9299999999999997</v>
      </c>
      <c r="F30" s="335">
        <v>0</v>
      </c>
      <c r="G30" s="335">
        <v>0</v>
      </c>
      <c r="H30" s="335">
        <v>0</v>
      </c>
      <c r="I30" s="335">
        <v>0</v>
      </c>
      <c r="J30" s="335">
        <v>0</v>
      </c>
      <c r="K30" s="335">
        <v>0</v>
      </c>
      <c r="L30" s="335">
        <v>0</v>
      </c>
      <c r="M30" s="333" t="s">
        <v>1411</v>
      </c>
      <c r="N30" s="335">
        <v>0</v>
      </c>
      <c r="O30" s="335">
        <v>0</v>
      </c>
      <c r="P30" s="335">
        <v>2.9299999999999997</v>
      </c>
      <c r="Q30" s="335">
        <v>214.13429999999994</v>
      </c>
      <c r="R30" s="335">
        <v>2.2200000000000002</v>
      </c>
      <c r="S30" s="335">
        <v>0.98</v>
      </c>
      <c r="T30" s="335">
        <v>0</v>
      </c>
      <c r="U30" s="335">
        <v>6.6899999999999995</v>
      </c>
      <c r="V30" s="335">
        <v>26.529999999999994</v>
      </c>
      <c r="W30" s="335">
        <v>2.3699999999999997</v>
      </c>
      <c r="X30" s="335">
        <v>0</v>
      </c>
      <c r="Y30" s="335">
        <v>0</v>
      </c>
      <c r="Z30" s="334">
        <v>2083.1457</v>
      </c>
      <c r="AA30" s="329">
        <v>32.062999999999981</v>
      </c>
      <c r="AB30" s="329">
        <v>17.161300000000001</v>
      </c>
      <c r="AC30" s="329">
        <v>1.22</v>
      </c>
      <c r="AD30" s="329">
        <v>5.21</v>
      </c>
      <c r="AE30" s="329">
        <v>11.28</v>
      </c>
      <c r="AF30" s="329">
        <v>4.1100000000000003</v>
      </c>
      <c r="AG30" s="329">
        <v>0.32</v>
      </c>
      <c r="AH30" s="329">
        <v>0</v>
      </c>
      <c r="AI30" s="329">
        <v>0</v>
      </c>
      <c r="AJ30" s="335">
        <v>0</v>
      </c>
      <c r="AK30" s="335">
        <v>0</v>
      </c>
      <c r="AL30" s="335">
        <v>2.5200000000000005</v>
      </c>
      <c r="AM30" s="335">
        <v>0.74</v>
      </c>
      <c r="AN30" s="329">
        <v>0</v>
      </c>
      <c r="AO30" s="329">
        <v>0</v>
      </c>
      <c r="AP30" s="329">
        <v>0.88000000000000012</v>
      </c>
      <c r="AQ30" s="335">
        <v>0</v>
      </c>
      <c r="AR30" s="335">
        <v>1.3900000000000001</v>
      </c>
      <c r="AS30" s="335">
        <v>21.589999999999996</v>
      </c>
      <c r="AT30" s="335">
        <v>34.260000000000005</v>
      </c>
      <c r="AU30" s="335">
        <v>37.49</v>
      </c>
      <c r="AV30" s="335">
        <v>0.96000000000000008</v>
      </c>
      <c r="AW30" s="335">
        <v>0</v>
      </c>
      <c r="AX30" s="335">
        <v>0</v>
      </c>
      <c r="AY30" s="335">
        <v>0.31</v>
      </c>
      <c r="AZ30" s="335">
        <v>0</v>
      </c>
      <c r="BA30" s="335">
        <v>3.8400000000000003</v>
      </c>
      <c r="BB30" s="335">
        <v>0</v>
      </c>
      <c r="BC30" s="335">
        <v>0</v>
      </c>
      <c r="BD30" s="329">
        <v>217.06429999999995</v>
      </c>
      <c r="BE30" s="329">
        <v>924.39139999999998</v>
      </c>
      <c r="BF30" s="329">
        <v>3224.6014</v>
      </c>
    </row>
    <row r="31" spans="1:58" s="336" customFormat="1" hidden="1">
      <c r="A31" s="232" t="s">
        <v>233</v>
      </c>
      <c r="B31" s="340" t="s">
        <v>1222</v>
      </c>
      <c r="C31" s="206" t="s">
        <v>25</v>
      </c>
      <c r="D31" s="333">
        <v>1513.81</v>
      </c>
      <c r="E31" s="333">
        <v>2.5499999999999998</v>
      </c>
      <c r="F31" s="333">
        <v>0</v>
      </c>
      <c r="G31" s="333">
        <v>0</v>
      </c>
      <c r="H31" s="333">
        <v>0</v>
      </c>
      <c r="I31" s="333">
        <v>0</v>
      </c>
      <c r="J31" s="333">
        <v>0</v>
      </c>
      <c r="K31" s="333">
        <v>0</v>
      </c>
      <c r="L31" s="333">
        <v>0</v>
      </c>
      <c r="M31" s="333" t="s">
        <v>1411</v>
      </c>
      <c r="N31" s="333">
        <v>0</v>
      </c>
      <c r="O31" s="333">
        <v>0</v>
      </c>
      <c r="P31" s="333">
        <v>2.5499999999999998</v>
      </c>
      <c r="Q31" s="333">
        <v>102.87</v>
      </c>
      <c r="R31" s="333">
        <v>1.4200000000000002</v>
      </c>
      <c r="S31" s="333">
        <v>0.96</v>
      </c>
      <c r="T31" s="333">
        <v>0</v>
      </c>
      <c r="U31" s="333">
        <v>0.87</v>
      </c>
      <c r="V31" s="333">
        <v>16.499999999999996</v>
      </c>
      <c r="W31" s="333">
        <v>2.09</v>
      </c>
      <c r="X31" s="333">
        <v>0</v>
      </c>
      <c r="Y31" s="333">
        <v>0</v>
      </c>
      <c r="Z31" s="333">
        <v>14.76</v>
      </c>
      <c r="AA31" s="339">
        <v>1408.3899999999999</v>
      </c>
      <c r="AB31" s="329">
        <v>1.79</v>
      </c>
      <c r="AC31" s="329">
        <v>0.51</v>
      </c>
      <c r="AD31" s="329">
        <v>0.6</v>
      </c>
      <c r="AE31" s="329">
        <v>8.3499999999999979</v>
      </c>
      <c r="AF31" s="329">
        <v>0.84000000000000008</v>
      </c>
      <c r="AG31" s="329">
        <v>0.23</v>
      </c>
      <c r="AH31" s="329">
        <v>0</v>
      </c>
      <c r="AI31" s="329">
        <v>0</v>
      </c>
      <c r="AJ31" s="333">
        <v>0</v>
      </c>
      <c r="AK31" s="333">
        <v>0</v>
      </c>
      <c r="AL31" s="333">
        <v>1.37</v>
      </c>
      <c r="AM31" s="333">
        <v>0.74</v>
      </c>
      <c r="AN31" s="329">
        <v>0</v>
      </c>
      <c r="AO31" s="329">
        <v>0</v>
      </c>
      <c r="AP31" s="329">
        <v>0.33</v>
      </c>
      <c r="AQ31" s="333">
        <v>0</v>
      </c>
      <c r="AR31" s="333">
        <v>0.72</v>
      </c>
      <c r="AS31" s="333">
        <v>10</v>
      </c>
      <c r="AT31" s="333">
        <v>22.700000000000003</v>
      </c>
      <c r="AU31" s="333">
        <v>28.500000000000004</v>
      </c>
      <c r="AV31" s="333">
        <v>0.8600000000000001</v>
      </c>
      <c r="AW31" s="333">
        <v>0</v>
      </c>
      <c r="AX31" s="333">
        <v>0</v>
      </c>
      <c r="AY31" s="333">
        <v>0.06</v>
      </c>
      <c r="AZ31" s="333">
        <v>0</v>
      </c>
      <c r="BA31" s="333">
        <v>3.43</v>
      </c>
      <c r="BB31" s="333">
        <v>0</v>
      </c>
      <c r="BC31" s="333">
        <v>0</v>
      </c>
      <c r="BD31" s="333">
        <v>105.42</v>
      </c>
      <c r="BE31" s="333">
        <v>1513.81</v>
      </c>
      <c r="BF31" s="333">
        <v>2232.0254</v>
      </c>
    </row>
    <row r="32" spans="1:58" s="336" customFormat="1" hidden="1">
      <c r="A32" s="232" t="s">
        <v>535</v>
      </c>
      <c r="B32" s="340" t="s">
        <v>536</v>
      </c>
      <c r="C32" s="206" t="s">
        <v>26</v>
      </c>
      <c r="D32" s="333">
        <v>214.2</v>
      </c>
      <c r="E32" s="333">
        <v>0.30000000000000004</v>
      </c>
      <c r="F32" s="333">
        <v>0</v>
      </c>
      <c r="G32" s="333">
        <v>0</v>
      </c>
      <c r="H32" s="333">
        <v>0</v>
      </c>
      <c r="I32" s="333">
        <v>0</v>
      </c>
      <c r="J32" s="333">
        <v>0</v>
      </c>
      <c r="K32" s="333">
        <v>0</v>
      </c>
      <c r="L32" s="333">
        <v>0</v>
      </c>
      <c r="M32" s="333" t="s">
        <v>1411</v>
      </c>
      <c r="N32" s="333">
        <v>0</v>
      </c>
      <c r="O32" s="333">
        <v>0</v>
      </c>
      <c r="P32" s="333">
        <v>0.30000000000000004</v>
      </c>
      <c r="Q32" s="333">
        <v>31.342999999999982</v>
      </c>
      <c r="R32" s="333">
        <v>0.8</v>
      </c>
      <c r="S32" s="333">
        <v>0.02</v>
      </c>
      <c r="T32" s="333">
        <v>0</v>
      </c>
      <c r="U32" s="333">
        <v>0.1</v>
      </c>
      <c r="V32" s="333">
        <v>2.4500000000000006</v>
      </c>
      <c r="W32" s="333">
        <v>0.05</v>
      </c>
      <c r="X32" s="333">
        <v>0</v>
      </c>
      <c r="Y32" s="333">
        <v>0</v>
      </c>
      <c r="Z32" s="333">
        <v>17.032999999999983</v>
      </c>
      <c r="AA32" s="329">
        <v>14.802999999999983</v>
      </c>
      <c r="AB32" s="339">
        <v>182.55700000000002</v>
      </c>
      <c r="AC32" s="329">
        <v>0</v>
      </c>
      <c r="AD32" s="329">
        <v>0.06</v>
      </c>
      <c r="AE32" s="329">
        <v>1.1700000000000002</v>
      </c>
      <c r="AF32" s="329">
        <v>0.90000000000000013</v>
      </c>
      <c r="AG32" s="329">
        <v>0.09</v>
      </c>
      <c r="AH32" s="329">
        <v>0</v>
      </c>
      <c r="AI32" s="329">
        <v>0</v>
      </c>
      <c r="AJ32" s="333">
        <v>0</v>
      </c>
      <c r="AK32" s="333">
        <v>0</v>
      </c>
      <c r="AL32" s="333">
        <v>0</v>
      </c>
      <c r="AM32" s="333">
        <v>0</v>
      </c>
      <c r="AN32" s="329">
        <v>0</v>
      </c>
      <c r="AO32" s="329">
        <v>0</v>
      </c>
      <c r="AP32" s="329">
        <v>0.01</v>
      </c>
      <c r="AQ32" s="333">
        <v>0</v>
      </c>
      <c r="AR32" s="333">
        <v>0.11</v>
      </c>
      <c r="AS32" s="333">
        <v>3.0299999999999994</v>
      </c>
      <c r="AT32" s="333">
        <v>4.03</v>
      </c>
      <c r="AU32" s="333">
        <v>3.6700000000000004</v>
      </c>
      <c r="AV32" s="333">
        <v>0</v>
      </c>
      <c r="AW32" s="333">
        <v>0</v>
      </c>
      <c r="AX32" s="333">
        <v>0</v>
      </c>
      <c r="AY32" s="333">
        <v>0.05</v>
      </c>
      <c r="AZ32" s="333">
        <v>0</v>
      </c>
      <c r="BA32" s="333">
        <v>0</v>
      </c>
      <c r="BB32" s="333">
        <v>0</v>
      </c>
      <c r="BC32" s="333">
        <v>0</v>
      </c>
      <c r="BD32" s="333">
        <v>31.642999999999983</v>
      </c>
      <c r="BE32" s="333">
        <v>214.2</v>
      </c>
      <c r="BF32" s="333">
        <v>244.04830000000001</v>
      </c>
    </row>
    <row r="33" spans="1:58" s="336" customFormat="1" hidden="1">
      <c r="A33" s="232" t="s">
        <v>576</v>
      </c>
      <c r="B33" s="340" t="s">
        <v>577</v>
      </c>
      <c r="C33" s="206" t="s">
        <v>27</v>
      </c>
      <c r="D33" s="333">
        <v>28.92</v>
      </c>
      <c r="E33" s="333">
        <v>0</v>
      </c>
      <c r="F33" s="333">
        <v>0</v>
      </c>
      <c r="G33" s="333">
        <v>0</v>
      </c>
      <c r="H33" s="333">
        <v>0</v>
      </c>
      <c r="I33" s="333">
        <v>0</v>
      </c>
      <c r="J33" s="333">
        <v>0</v>
      </c>
      <c r="K33" s="333">
        <v>0</v>
      </c>
      <c r="L33" s="333">
        <v>0</v>
      </c>
      <c r="M33" s="333" t="s">
        <v>1411</v>
      </c>
      <c r="N33" s="333">
        <v>0</v>
      </c>
      <c r="O33" s="333">
        <v>0</v>
      </c>
      <c r="P33" s="333">
        <v>0</v>
      </c>
      <c r="Q33" s="333">
        <v>0.08</v>
      </c>
      <c r="R33" s="333">
        <v>0</v>
      </c>
      <c r="S33" s="333">
        <v>0</v>
      </c>
      <c r="T33" s="333">
        <v>0</v>
      </c>
      <c r="U33" s="333">
        <v>0</v>
      </c>
      <c r="V33" s="333">
        <v>0</v>
      </c>
      <c r="W33" s="333">
        <v>0</v>
      </c>
      <c r="X33" s="333">
        <v>0</v>
      </c>
      <c r="Y33" s="333">
        <v>0</v>
      </c>
      <c r="Z33" s="333">
        <v>0.02</v>
      </c>
      <c r="AA33" s="329">
        <v>0.02</v>
      </c>
      <c r="AB33" s="329">
        <v>0</v>
      </c>
      <c r="AC33" s="339">
        <v>28.840000000000003</v>
      </c>
      <c r="AD33" s="329">
        <v>0</v>
      </c>
      <c r="AE33" s="329">
        <v>0</v>
      </c>
      <c r="AF33" s="329">
        <v>0</v>
      </c>
      <c r="AG33" s="329">
        <v>0</v>
      </c>
      <c r="AH33" s="329">
        <v>0</v>
      </c>
      <c r="AI33" s="329">
        <v>0</v>
      </c>
      <c r="AJ33" s="333">
        <v>0</v>
      </c>
      <c r="AK33" s="333">
        <v>0</v>
      </c>
      <c r="AL33" s="333">
        <v>0</v>
      </c>
      <c r="AM33" s="333">
        <v>0</v>
      </c>
      <c r="AN33" s="329">
        <v>0</v>
      </c>
      <c r="AO33" s="329">
        <v>0</v>
      </c>
      <c r="AP33" s="329">
        <v>0</v>
      </c>
      <c r="AQ33" s="333">
        <v>0</v>
      </c>
      <c r="AR33" s="333">
        <v>0</v>
      </c>
      <c r="AS33" s="333">
        <v>0</v>
      </c>
      <c r="AT33" s="333">
        <v>0.06</v>
      </c>
      <c r="AU33" s="333">
        <v>0</v>
      </c>
      <c r="AV33" s="333">
        <v>0</v>
      </c>
      <c r="AW33" s="333">
        <v>0</v>
      </c>
      <c r="AX33" s="333">
        <v>0</v>
      </c>
      <c r="AY33" s="333">
        <v>0</v>
      </c>
      <c r="AZ33" s="333">
        <v>0</v>
      </c>
      <c r="BA33" s="333">
        <v>0</v>
      </c>
      <c r="BB33" s="333">
        <v>0</v>
      </c>
      <c r="BC33" s="333">
        <v>0</v>
      </c>
      <c r="BD33" s="333">
        <v>0.08</v>
      </c>
      <c r="BE33" s="333">
        <v>28.92</v>
      </c>
      <c r="BF33" s="333">
        <v>37.61</v>
      </c>
    </row>
    <row r="34" spans="1:58" s="336" customFormat="1" hidden="1">
      <c r="A34" s="232" t="s">
        <v>588</v>
      </c>
      <c r="B34" s="340" t="s">
        <v>1225</v>
      </c>
      <c r="C34" s="206" t="s">
        <v>29</v>
      </c>
      <c r="D34" s="333">
        <v>51.14</v>
      </c>
      <c r="E34" s="333">
        <v>0</v>
      </c>
      <c r="F34" s="333">
        <v>0</v>
      </c>
      <c r="G34" s="333">
        <v>0</v>
      </c>
      <c r="H34" s="333">
        <v>0</v>
      </c>
      <c r="I34" s="333">
        <v>0</v>
      </c>
      <c r="J34" s="333">
        <v>0</v>
      </c>
      <c r="K34" s="333">
        <v>0</v>
      </c>
      <c r="L34" s="333">
        <v>0</v>
      </c>
      <c r="M34" s="333" t="s">
        <v>1411</v>
      </c>
      <c r="N34" s="333">
        <v>0</v>
      </c>
      <c r="O34" s="333">
        <v>0</v>
      </c>
      <c r="P34" s="333">
        <v>0</v>
      </c>
      <c r="Q34" s="333">
        <v>0.23</v>
      </c>
      <c r="R34" s="333">
        <v>0</v>
      </c>
      <c r="S34" s="333">
        <v>0</v>
      </c>
      <c r="T34" s="333">
        <v>0</v>
      </c>
      <c r="U34" s="333">
        <v>0</v>
      </c>
      <c r="V34" s="333">
        <v>0.04</v>
      </c>
      <c r="W34" s="333">
        <v>0</v>
      </c>
      <c r="X34" s="333">
        <v>0</v>
      </c>
      <c r="Y34" s="333">
        <v>0</v>
      </c>
      <c r="Z34" s="333">
        <v>0.17</v>
      </c>
      <c r="AA34" s="329">
        <v>0.17</v>
      </c>
      <c r="AB34" s="329">
        <v>0</v>
      </c>
      <c r="AC34" s="329">
        <v>0</v>
      </c>
      <c r="AD34" s="339">
        <v>50.910000000000004</v>
      </c>
      <c r="AE34" s="329">
        <v>0</v>
      </c>
      <c r="AF34" s="329">
        <v>0</v>
      </c>
      <c r="AG34" s="329">
        <v>0</v>
      </c>
      <c r="AH34" s="329">
        <v>0</v>
      </c>
      <c r="AI34" s="329">
        <v>0</v>
      </c>
      <c r="AJ34" s="333">
        <v>0</v>
      </c>
      <c r="AK34" s="333">
        <v>0</v>
      </c>
      <c r="AL34" s="333">
        <v>0</v>
      </c>
      <c r="AM34" s="333">
        <v>0</v>
      </c>
      <c r="AN34" s="329">
        <v>0</v>
      </c>
      <c r="AO34" s="329">
        <v>0</v>
      </c>
      <c r="AP34" s="329">
        <v>0</v>
      </c>
      <c r="AQ34" s="333">
        <v>0</v>
      </c>
      <c r="AR34" s="333">
        <v>0</v>
      </c>
      <c r="AS34" s="333">
        <v>0</v>
      </c>
      <c r="AT34" s="333">
        <v>0</v>
      </c>
      <c r="AU34" s="333">
        <v>0.02</v>
      </c>
      <c r="AV34" s="333">
        <v>0</v>
      </c>
      <c r="AW34" s="333">
        <v>0</v>
      </c>
      <c r="AX34" s="333">
        <v>0</v>
      </c>
      <c r="AY34" s="333">
        <v>0</v>
      </c>
      <c r="AZ34" s="333">
        <v>0</v>
      </c>
      <c r="BA34" s="333">
        <v>0</v>
      </c>
      <c r="BB34" s="333">
        <v>0</v>
      </c>
      <c r="BC34" s="333">
        <v>0</v>
      </c>
      <c r="BD34" s="333">
        <v>0.23</v>
      </c>
      <c r="BE34" s="333">
        <v>51.14</v>
      </c>
      <c r="BF34" s="333">
        <v>70.92</v>
      </c>
    </row>
    <row r="35" spans="1:58" s="336" customFormat="1" hidden="1">
      <c r="A35" s="232" t="s">
        <v>590</v>
      </c>
      <c r="B35" s="340" t="s">
        <v>1288</v>
      </c>
      <c r="C35" s="206" t="s">
        <v>30</v>
      </c>
      <c r="D35" s="333">
        <v>196.17</v>
      </c>
      <c r="E35" s="333">
        <v>0</v>
      </c>
      <c r="F35" s="333">
        <v>0</v>
      </c>
      <c r="G35" s="333">
        <v>0</v>
      </c>
      <c r="H35" s="333">
        <v>0</v>
      </c>
      <c r="I35" s="333">
        <v>0</v>
      </c>
      <c r="J35" s="333">
        <v>0</v>
      </c>
      <c r="K35" s="333">
        <v>0</v>
      </c>
      <c r="L35" s="333">
        <v>0</v>
      </c>
      <c r="M35" s="333" t="s">
        <v>1411</v>
      </c>
      <c r="N35" s="333">
        <v>0</v>
      </c>
      <c r="O35" s="333">
        <v>0</v>
      </c>
      <c r="P35" s="333">
        <v>0</v>
      </c>
      <c r="Q35" s="333">
        <v>5.1012999999999993</v>
      </c>
      <c r="R35" s="333">
        <v>0</v>
      </c>
      <c r="S35" s="333">
        <v>0</v>
      </c>
      <c r="T35" s="333">
        <v>0</v>
      </c>
      <c r="U35" s="333">
        <v>0</v>
      </c>
      <c r="V35" s="333">
        <v>0.68</v>
      </c>
      <c r="W35" s="333">
        <v>0</v>
      </c>
      <c r="X35" s="333">
        <v>0</v>
      </c>
      <c r="Y35" s="333">
        <v>0</v>
      </c>
      <c r="Z35" s="333">
        <v>4.3112999999999992</v>
      </c>
      <c r="AA35" s="329">
        <v>4.2299999999999995</v>
      </c>
      <c r="AB35" s="329">
        <v>6.13E-2</v>
      </c>
      <c r="AC35" s="329">
        <v>0</v>
      </c>
      <c r="AD35" s="329">
        <v>0</v>
      </c>
      <c r="AE35" s="339">
        <v>191.06869999999998</v>
      </c>
      <c r="AF35" s="329">
        <v>0</v>
      </c>
      <c r="AG35" s="329">
        <v>0</v>
      </c>
      <c r="AH35" s="329">
        <v>0</v>
      </c>
      <c r="AI35" s="329">
        <v>0</v>
      </c>
      <c r="AJ35" s="333">
        <v>0</v>
      </c>
      <c r="AK35" s="333">
        <v>0</v>
      </c>
      <c r="AL35" s="333">
        <v>0</v>
      </c>
      <c r="AM35" s="333">
        <v>0</v>
      </c>
      <c r="AN35" s="329">
        <v>0</v>
      </c>
      <c r="AO35" s="329">
        <v>0</v>
      </c>
      <c r="AP35" s="329">
        <v>0.02</v>
      </c>
      <c r="AQ35" s="333">
        <v>0</v>
      </c>
      <c r="AR35" s="333">
        <v>0.04</v>
      </c>
      <c r="AS35" s="333">
        <v>0</v>
      </c>
      <c r="AT35" s="333">
        <v>0</v>
      </c>
      <c r="AU35" s="333">
        <v>7.0000000000000007E-2</v>
      </c>
      <c r="AV35" s="333">
        <v>0</v>
      </c>
      <c r="AW35" s="333">
        <v>0</v>
      </c>
      <c r="AX35" s="333">
        <v>0</v>
      </c>
      <c r="AY35" s="333">
        <v>0</v>
      </c>
      <c r="AZ35" s="333">
        <v>0</v>
      </c>
      <c r="BA35" s="333">
        <v>0</v>
      </c>
      <c r="BB35" s="333">
        <v>0</v>
      </c>
      <c r="BC35" s="333">
        <v>0</v>
      </c>
      <c r="BD35" s="333">
        <v>5.1012999999999993</v>
      </c>
      <c r="BE35" s="333">
        <v>196.17</v>
      </c>
      <c r="BF35" s="333">
        <v>339.0797</v>
      </c>
    </row>
    <row r="36" spans="1:58" s="336" customFormat="1" hidden="1">
      <c r="A36" s="232" t="s">
        <v>600</v>
      </c>
      <c r="B36" s="340" t="s">
        <v>1227</v>
      </c>
      <c r="C36" s="206" t="s">
        <v>31</v>
      </c>
      <c r="D36" s="333">
        <v>45.97</v>
      </c>
      <c r="E36" s="333">
        <v>0</v>
      </c>
      <c r="F36" s="333">
        <v>0</v>
      </c>
      <c r="G36" s="333">
        <v>0</v>
      </c>
      <c r="H36" s="333">
        <v>0</v>
      </c>
      <c r="I36" s="333">
        <v>0</v>
      </c>
      <c r="J36" s="333">
        <v>0</v>
      </c>
      <c r="K36" s="333">
        <v>0</v>
      </c>
      <c r="L36" s="333">
        <v>0</v>
      </c>
      <c r="M36" s="333" t="s">
        <v>1411</v>
      </c>
      <c r="N36" s="333">
        <v>0</v>
      </c>
      <c r="O36" s="333">
        <v>0</v>
      </c>
      <c r="P36" s="333">
        <v>0</v>
      </c>
      <c r="Q36" s="333">
        <v>7.7900000000000009</v>
      </c>
      <c r="R36" s="333">
        <v>0</v>
      </c>
      <c r="S36" s="333">
        <v>0</v>
      </c>
      <c r="T36" s="333">
        <v>0</v>
      </c>
      <c r="U36" s="333">
        <v>0</v>
      </c>
      <c r="V36" s="333">
        <v>0.46</v>
      </c>
      <c r="W36" s="333">
        <v>0</v>
      </c>
      <c r="X36" s="333">
        <v>0</v>
      </c>
      <c r="Y36" s="333">
        <v>0</v>
      </c>
      <c r="Z36" s="333">
        <v>2.8500000000000005</v>
      </c>
      <c r="AA36" s="329">
        <v>1.7800000000000007</v>
      </c>
      <c r="AB36" s="329">
        <v>0</v>
      </c>
      <c r="AC36" s="329">
        <v>0.56000000000000005</v>
      </c>
      <c r="AD36" s="329">
        <v>0</v>
      </c>
      <c r="AE36" s="329">
        <v>0.51</v>
      </c>
      <c r="AF36" s="339">
        <v>38.18</v>
      </c>
      <c r="AG36" s="329">
        <v>0</v>
      </c>
      <c r="AH36" s="329">
        <v>0</v>
      </c>
      <c r="AI36" s="329">
        <v>0</v>
      </c>
      <c r="AJ36" s="333">
        <v>0</v>
      </c>
      <c r="AK36" s="333">
        <v>0</v>
      </c>
      <c r="AL36" s="333">
        <v>0</v>
      </c>
      <c r="AM36" s="333">
        <v>0</v>
      </c>
      <c r="AN36" s="329">
        <v>0</v>
      </c>
      <c r="AO36" s="329">
        <v>0</v>
      </c>
      <c r="AP36" s="329">
        <v>0</v>
      </c>
      <c r="AQ36" s="333">
        <v>0</v>
      </c>
      <c r="AR36" s="333">
        <v>0.45</v>
      </c>
      <c r="AS36" s="333">
        <v>2.08</v>
      </c>
      <c r="AT36" s="333">
        <v>0.77</v>
      </c>
      <c r="AU36" s="333">
        <v>1.18</v>
      </c>
      <c r="AV36" s="333">
        <v>0</v>
      </c>
      <c r="AW36" s="333">
        <v>0</v>
      </c>
      <c r="AX36" s="333">
        <v>0</v>
      </c>
      <c r="AY36" s="333">
        <v>0</v>
      </c>
      <c r="AZ36" s="333">
        <v>0</v>
      </c>
      <c r="BA36" s="333">
        <v>0</v>
      </c>
      <c r="BB36" s="333">
        <v>0</v>
      </c>
      <c r="BC36" s="333">
        <v>0</v>
      </c>
      <c r="BD36" s="333">
        <v>7.7900000000000009</v>
      </c>
      <c r="BE36" s="333">
        <v>45.97</v>
      </c>
      <c r="BF36" s="333">
        <v>73.188000000000002</v>
      </c>
    </row>
    <row r="37" spans="1:58" s="336" customFormat="1" hidden="1">
      <c r="A37" s="232" t="s">
        <v>662</v>
      </c>
      <c r="B37" s="340" t="s">
        <v>689</v>
      </c>
      <c r="C37" s="206" t="s">
        <v>33</v>
      </c>
      <c r="D37" s="333">
        <v>18.760000000000002</v>
      </c>
      <c r="E37" s="333">
        <v>0</v>
      </c>
      <c r="F37" s="333">
        <v>0</v>
      </c>
      <c r="G37" s="333">
        <v>0</v>
      </c>
      <c r="H37" s="333">
        <v>0</v>
      </c>
      <c r="I37" s="333">
        <v>0</v>
      </c>
      <c r="J37" s="333">
        <v>0</v>
      </c>
      <c r="K37" s="333">
        <v>0</v>
      </c>
      <c r="L37" s="333">
        <v>0</v>
      </c>
      <c r="M37" s="333" t="s">
        <v>1411</v>
      </c>
      <c r="N37" s="333">
        <v>0</v>
      </c>
      <c r="O37" s="333">
        <v>0</v>
      </c>
      <c r="P37" s="333">
        <v>0</v>
      </c>
      <c r="Q37" s="333">
        <v>0.01</v>
      </c>
      <c r="R37" s="333">
        <v>0</v>
      </c>
      <c r="S37" s="333">
        <v>0</v>
      </c>
      <c r="T37" s="333">
        <v>0</v>
      </c>
      <c r="U37" s="333">
        <v>0</v>
      </c>
      <c r="V37" s="333">
        <v>0</v>
      </c>
      <c r="W37" s="333">
        <v>0</v>
      </c>
      <c r="X37" s="333">
        <v>0</v>
      </c>
      <c r="Y37" s="333">
        <v>0</v>
      </c>
      <c r="Z37" s="333">
        <v>0.01</v>
      </c>
      <c r="AA37" s="329">
        <v>0.01</v>
      </c>
      <c r="AB37" s="329">
        <v>0</v>
      </c>
      <c r="AC37" s="329">
        <v>0</v>
      </c>
      <c r="AD37" s="329">
        <v>0</v>
      </c>
      <c r="AE37" s="329">
        <v>0</v>
      </c>
      <c r="AF37" s="329">
        <v>0</v>
      </c>
      <c r="AG37" s="339">
        <v>18.75</v>
      </c>
      <c r="AH37" s="329">
        <v>0</v>
      </c>
      <c r="AI37" s="329">
        <v>0</v>
      </c>
      <c r="AJ37" s="333">
        <v>0</v>
      </c>
      <c r="AK37" s="333">
        <v>0</v>
      </c>
      <c r="AL37" s="333">
        <v>0</v>
      </c>
      <c r="AM37" s="333">
        <v>0</v>
      </c>
      <c r="AN37" s="329">
        <v>0</v>
      </c>
      <c r="AO37" s="329">
        <v>0</v>
      </c>
      <c r="AP37" s="329">
        <v>0</v>
      </c>
      <c r="AQ37" s="333">
        <v>0</v>
      </c>
      <c r="AR37" s="333">
        <v>0</v>
      </c>
      <c r="AS37" s="333">
        <v>0</v>
      </c>
      <c r="AT37" s="333">
        <v>0</v>
      </c>
      <c r="AU37" s="333">
        <v>0</v>
      </c>
      <c r="AV37" s="333">
        <v>0</v>
      </c>
      <c r="AW37" s="333">
        <v>0</v>
      </c>
      <c r="AX37" s="333">
        <v>0</v>
      </c>
      <c r="AY37" s="333">
        <v>0</v>
      </c>
      <c r="AZ37" s="333">
        <v>0</v>
      </c>
      <c r="BA37" s="333">
        <v>0</v>
      </c>
      <c r="BB37" s="333">
        <v>0</v>
      </c>
      <c r="BC37" s="333">
        <v>0</v>
      </c>
      <c r="BD37" s="333">
        <v>0.01</v>
      </c>
      <c r="BE37" s="333">
        <v>18.760000000000002</v>
      </c>
      <c r="BF37" s="333">
        <v>19.690000000000001</v>
      </c>
    </row>
    <row r="38" spans="1:58" s="336" customFormat="1" hidden="1">
      <c r="A38" s="232" t="s">
        <v>686</v>
      </c>
      <c r="B38" s="340" t="s">
        <v>699</v>
      </c>
      <c r="C38" s="206" t="s">
        <v>34</v>
      </c>
      <c r="D38" s="333">
        <v>3.81</v>
      </c>
      <c r="E38" s="333">
        <v>0</v>
      </c>
      <c r="F38" s="333">
        <v>0</v>
      </c>
      <c r="G38" s="333">
        <v>0</v>
      </c>
      <c r="H38" s="333">
        <v>0</v>
      </c>
      <c r="I38" s="333">
        <v>0</v>
      </c>
      <c r="J38" s="333">
        <v>0</v>
      </c>
      <c r="K38" s="333">
        <v>0</v>
      </c>
      <c r="L38" s="333">
        <v>0</v>
      </c>
      <c r="M38" s="333" t="s">
        <v>1411</v>
      </c>
      <c r="N38" s="333">
        <v>0</v>
      </c>
      <c r="O38" s="333">
        <v>0</v>
      </c>
      <c r="P38" s="333">
        <v>0</v>
      </c>
      <c r="Q38" s="333">
        <v>0.01</v>
      </c>
      <c r="R38" s="333">
        <v>0</v>
      </c>
      <c r="S38" s="333">
        <v>0</v>
      </c>
      <c r="T38" s="333">
        <v>0</v>
      </c>
      <c r="U38" s="333">
        <v>0</v>
      </c>
      <c r="V38" s="333">
        <v>0</v>
      </c>
      <c r="W38" s="333">
        <v>0</v>
      </c>
      <c r="X38" s="333">
        <v>0</v>
      </c>
      <c r="Y38" s="333">
        <v>0</v>
      </c>
      <c r="Z38" s="333">
        <v>0.01</v>
      </c>
      <c r="AA38" s="329">
        <v>0</v>
      </c>
      <c r="AB38" s="329">
        <v>0.01</v>
      </c>
      <c r="AC38" s="329">
        <v>0</v>
      </c>
      <c r="AD38" s="329">
        <v>0</v>
      </c>
      <c r="AE38" s="329">
        <v>0</v>
      </c>
      <c r="AF38" s="329">
        <v>0</v>
      </c>
      <c r="AG38" s="329">
        <v>0</v>
      </c>
      <c r="AH38" s="339">
        <v>3.8000000000000003</v>
      </c>
      <c r="AI38" s="329">
        <v>0</v>
      </c>
      <c r="AJ38" s="333">
        <v>0</v>
      </c>
      <c r="AK38" s="333">
        <v>0</v>
      </c>
      <c r="AL38" s="333">
        <v>0</v>
      </c>
      <c r="AM38" s="333">
        <v>0</v>
      </c>
      <c r="AN38" s="329">
        <v>0</v>
      </c>
      <c r="AO38" s="329">
        <v>0</v>
      </c>
      <c r="AP38" s="329">
        <v>0</v>
      </c>
      <c r="AQ38" s="333">
        <v>0</v>
      </c>
      <c r="AR38" s="333">
        <v>0</v>
      </c>
      <c r="AS38" s="333">
        <v>0</v>
      </c>
      <c r="AT38" s="333">
        <v>0</v>
      </c>
      <c r="AU38" s="333">
        <v>0</v>
      </c>
      <c r="AV38" s="333">
        <v>0</v>
      </c>
      <c r="AW38" s="333">
        <v>0</v>
      </c>
      <c r="AX38" s="333">
        <v>0</v>
      </c>
      <c r="AY38" s="333">
        <v>0</v>
      </c>
      <c r="AZ38" s="333">
        <v>0</v>
      </c>
      <c r="BA38" s="333">
        <v>0</v>
      </c>
      <c r="BB38" s="333">
        <v>0</v>
      </c>
      <c r="BC38" s="333">
        <v>0</v>
      </c>
      <c r="BD38" s="333">
        <v>0.01</v>
      </c>
      <c r="BE38" s="333">
        <v>3.81</v>
      </c>
      <c r="BF38" s="333">
        <v>3.99</v>
      </c>
    </row>
    <row r="39" spans="1:58" s="336" customFormat="1" hidden="1">
      <c r="A39" s="232" t="s">
        <v>688</v>
      </c>
      <c r="B39" s="340" t="s">
        <v>1293</v>
      </c>
      <c r="C39" s="206" t="s">
        <v>36</v>
      </c>
      <c r="D39" s="333">
        <v>0</v>
      </c>
      <c r="E39" s="333">
        <v>0</v>
      </c>
      <c r="F39" s="333">
        <v>0</v>
      </c>
      <c r="G39" s="333">
        <v>0</v>
      </c>
      <c r="H39" s="333">
        <v>0</v>
      </c>
      <c r="I39" s="333">
        <v>0</v>
      </c>
      <c r="J39" s="333">
        <v>0</v>
      </c>
      <c r="K39" s="333">
        <v>0</v>
      </c>
      <c r="L39" s="333">
        <v>0</v>
      </c>
      <c r="M39" s="333" t="s">
        <v>1411</v>
      </c>
      <c r="N39" s="333">
        <v>0</v>
      </c>
      <c r="O39" s="333">
        <v>0</v>
      </c>
      <c r="P39" s="333">
        <v>0</v>
      </c>
      <c r="Q39" s="333">
        <v>0</v>
      </c>
      <c r="R39" s="333">
        <v>0</v>
      </c>
      <c r="S39" s="333">
        <v>0</v>
      </c>
      <c r="T39" s="333">
        <v>0</v>
      </c>
      <c r="U39" s="333">
        <v>0</v>
      </c>
      <c r="V39" s="333">
        <v>0</v>
      </c>
      <c r="W39" s="333">
        <v>0</v>
      </c>
      <c r="X39" s="333">
        <v>0</v>
      </c>
      <c r="Y39" s="333">
        <v>0</v>
      </c>
      <c r="Z39" s="333">
        <v>0</v>
      </c>
      <c r="AA39" s="329">
        <v>0</v>
      </c>
      <c r="AB39" s="329">
        <v>0</v>
      </c>
      <c r="AC39" s="329">
        <v>0</v>
      </c>
      <c r="AD39" s="329">
        <v>0</v>
      </c>
      <c r="AE39" s="329">
        <v>0</v>
      </c>
      <c r="AF39" s="329">
        <v>0</v>
      </c>
      <c r="AG39" s="329">
        <v>0</v>
      </c>
      <c r="AH39" s="329">
        <v>0</v>
      </c>
      <c r="AI39" s="339">
        <v>0</v>
      </c>
      <c r="AJ39" s="333">
        <v>0</v>
      </c>
      <c r="AK39" s="333">
        <v>0</v>
      </c>
      <c r="AL39" s="333">
        <v>0</v>
      </c>
      <c r="AM39" s="333">
        <v>0</v>
      </c>
      <c r="AN39" s="329">
        <v>0</v>
      </c>
      <c r="AO39" s="329">
        <v>0</v>
      </c>
      <c r="AP39" s="329">
        <v>0</v>
      </c>
      <c r="AQ39" s="333">
        <v>0</v>
      </c>
      <c r="AR39" s="333">
        <v>0</v>
      </c>
      <c r="AS39" s="333">
        <v>0</v>
      </c>
      <c r="AT39" s="333">
        <v>0</v>
      </c>
      <c r="AU39" s="333">
        <v>0</v>
      </c>
      <c r="AV39" s="333">
        <v>0</v>
      </c>
      <c r="AW39" s="333">
        <v>0</v>
      </c>
      <c r="AX39" s="333">
        <v>0</v>
      </c>
      <c r="AY39" s="333">
        <v>0</v>
      </c>
      <c r="AZ39" s="333">
        <v>0</v>
      </c>
      <c r="BA39" s="333">
        <v>0</v>
      </c>
      <c r="BB39" s="333">
        <v>0</v>
      </c>
      <c r="BC39" s="333">
        <v>0</v>
      </c>
      <c r="BD39" s="333">
        <v>0</v>
      </c>
      <c r="BE39" s="333">
        <v>0</v>
      </c>
      <c r="BF39" s="333">
        <v>0</v>
      </c>
    </row>
    <row r="40" spans="1:58" s="336" customFormat="1" hidden="1">
      <c r="A40" s="232" t="s">
        <v>698</v>
      </c>
      <c r="B40" s="340" t="s">
        <v>712</v>
      </c>
      <c r="C40" s="206" t="s">
        <v>37</v>
      </c>
      <c r="D40" s="333">
        <v>8.8000000000000007</v>
      </c>
      <c r="E40" s="333">
        <v>0</v>
      </c>
      <c r="F40" s="335">
        <v>0</v>
      </c>
      <c r="G40" s="335">
        <v>0</v>
      </c>
      <c r="H40" s="335">
        <v>0</v>
      </c>
      <c r="I40" s="335">
        <v>0</v>
      </c>
      <c r="J40" s="335">
        <v>0</v>
      </c>
      <c r="K40" s="335">
        <v>0</v>
      </c>
      <c r="L40" s="335">
        <v>0</v>
      </c>
      <c r="M40" s="333" t="s">
        <v>1411</v>
      </c>
      <c r="N40" s="335">
        <v>0</v>
      </c>
      <c r="O40" s="335">
        <v>0</v>
      </c>
      <c r="P40" s="335">
        <v>0</v>
      </c>
      <c r="Q40" s="335">
        <v>0</v>
      </c>
      <c r="R40" s="335">
        <v>0</v>
      </c>
      <c r="S40" s="335">
        <v>0</v>
      </c>
      <c r="T40" s="335">
        <v>0</v>
      </c>
      <c r="U40" s="335">
        <v>0</v>
      </c>
      <c r="V40" s="335">
        <v>0</v>
      </c>
      <c r="W40" s="335">
        <v>0</v>
      </c>
      <c r="X40" s="335">
        <v>0</v>
      </c>
      <c r="Y40" s="335">
        <v>0</v>
      </c>
      <c r="Z40" s="335">
        <v>0</v>
      </c>
      <c r="AA40" s="329">
        <v>0</v>
      </c>
      <c r="AB40" s="329">
        <v>0</v>
      </c>
      <c r="AC40" s="329">
        <v>0</v>
      </c>
      <c r="AD40" s="329">
        <v>0</v>
      </c>
      <c r="AE40" s="329">
        <v>0</v>
      </c>
      <c r="AF40" s="329">
        <v>0</v>
      </c>
      <c r="AG40" s="329">
        <v>0</v>
      </c>
      <c r="AH40" s="329">
        <v>0</v>
      </c>
      <c r="AI40" s="329">
        <v>0</v>
      </c>
      <c r="AJ40" s="334">
        <v>8.8000000000000007</v>
      </c>
      <c r="AK40" s="335">
        <v>0</v>
      </c>
      <c r="AL40" s="335">
        <v>0</v>
      </c>
      <c r="AM40" s="335">
        <v>0</v>
      </c>
      <c r="AN40" s="329">
        <v>0</v>
      </c>
      <c r="AO40" s="329">
        <v>0</v>
      </c>
      <c r="AP40" s="329">
        <v>0</v>
      </c>
      <c r="AQ40" s="335">
        <v>0</v>
      </c>
      <c r="AR40" s="335">
        <v>0</v>
      </c>
      <c r="AS40" s="335">
        <v>0</v>
      </c>
      <c r="AT40" s="335">
        <v>0</v>
      </c>
      <c r="AU40" s="335">
        <v>0</v>
      </c>
      <c r="AV40" s="335">
        <v>0</v>
      </c>
      <c r="AW40" s="335">
        <v>0</v>
      </c>
      <c r="AX40" s="335">
        <v>0</v>
      </c>
      <c r="AY40" s="335">
        <v>0</v>
      </c>
      <c r="AZ40" s="335">
        <v>0</v>
      </c>
      <c r="BA40" s="335">
        <v>0</v>
      </c>
      <c r="BB40" s="335">
        <v>0</v>
      </c>
      <c r="BC40" s="335">
        <v>0</v>
      </c>
      <c r="BD40" s="329">
        <v>0</v>
      </c>
      <c r="BE40" s="329">
        <v>0.90999999999999992</v>
      </c>
      <c r="BF40" s="329">
        <v>9.7100000000000009</v>
      </c>
    </row>
    <row r="41" spans="1:58" s="336" customFormat="1" hidden="1">
      <c r="A41" s="232" t="s">
        <v>703</v>
      </c>
      <c r="B41" s="340" t="s">
        <v>717</v>
      </c>
      <c r="C41" s="206" t="s">
        <v>39</v>
      </c>
      <c r="D41" s="333">
        <v>23.48</v>
      </c>
      <c r="E41" s="333">
        <v>0</v>
      </c>
      <c r="F41" s="335">
        <v>0</v>
      </c>
      <c r="G41" s="335">
        <v>0</v>
      </c>
      <c r="H41" s="335">
        <v>0</v>
      </c>
      <c r="I41" s="335">
        <v>0</v>
      </c>
      <c r="J41" s="335">
        <v>0</v>
      </c>
      <c r="K41" s="335">
        <v>0</v>
      </c>
      <c r="L41" s="335">
        <v>0</v>
      </c>
      <c r="M41" s="333" t="s">
        <v>1411</v>
      </c>
      <c r="N41" s="335">
        <v>0</v>
      </c>
      <c r="O41" s="335">
        <v>0</v>
      </c>
      <c r="P41" s="335">
        <v>0</v>
      </c>
      <c r="Q41" s="335">
        <v>15.919999999999998</v>
      </c>
      <c r="R41" s="335">
        <v>0</v>
      </c>
      <c r="S41" s="335">
        <v>0</v>
      </c>
      <c r="T41" s="335">
        <v>0</v>
      </c>
      <c r="U41" s="335">
        <v>0</v>
      </c>
      <c r="V41" s="335">
        <v>0</v>
      </c>
      <c r="W41" s="335">
        <v>0</v>
      </c>
      <c r="X41" s="335">
        <v>0</v>
      </c>
      <c r="Y41" s="335">
        <v>0</v>
      </c>
      <c r="Z41" s="335">
        <v>15.809999999999999</v>
      </c>
      <c r="AA41" s="329">
        <v>0.87</v>
      </c>
      <c r="AB41" s="329">
        <v>14.94</v>
      </c>
      <c r="AC41" s="329">
        <v>0</v>
      </c>
      <c r="AD41" s="329">
        <v>0</v>
      </c>
      <c r="AE41" s="329">
        <v>0</v>
      </c>
      <c r="AF41" s="329">
        <v>0</v>
      </c>
      <c r="AG41" s="329">
        <v>0</v>
      </c>
      <c r="AH41" s="329">
        <v>0</v>
      </c>
      <c r="AI41" s="329">
        <v>0</v>
      </c>
      <c r="AJ41" s="335">
        <v>0</v>
      </c>
      <c r="AK41" s="334">
        <v>7.5600000000000023</v>
      </c>
      <c r="AL41" s="335">
        <v>0</v>
      </c>
      <c r="AM41" s="335">
        <v>0</v>
      </c>
      <c r="AN41" s="329">
        <v>0</v>
      </c>
      <c r="AO41" s="329">
        <v>0</v>
      </c>
      <c r="AP41" s="329">
        <v>0</v>
      </c>
      <c r="AQ41" s="335">
        <v>0</v>
      </c>
      <c r="AR41" s="335">
        <v>0</v>
      </c>
      <c r="AS41" s="335">
        <v>0</v>
      </c>
      <c r="AT41" s="335">
        <v>0.11</v>
      </c>
      <c r="AU41" s="335">
        <v>0</v>
      </c>
      <c r="AV41" s="335">
        <v>0</v>
      </c>
      <c r="AW41" s="335">
        <v>0</v>
      </c>
      <c r="AX41" s="335">
        <v>0</v>
      </c>
      <c r="AY41" s="335">
        <v>0</v>
      </c>
      <c r="AZ41" s="335">
        <v>0</v>
      </c>
      <c r="BA41" s="335">
        <v>0</v>
      </c>
      <c r="BB41" s="335">
        <v>0</v>
      </c>
      <c r="BC41" s="335">
        <v>0</v>
      </c>
      <c r="BD41" s="329">
        <v>15.919999999999998</v>
      </c>
      <c r="BE41" s="329">
        <v>-15.919999999999998</v>
      </c>
      <c r="BF41" s="329">
        <v>7.5600000000000023</v>
      </c>
    </row>
    <row r="42" spans="1:58" s="336" customFormat="1" hidden="1">
      <c r="A42" s="232" t="s">
        <v>1228</v>
      </c>
      <c r="B42" s="340" t="s">
        <v>1058</v>
      </c>
      <c r="C42" s="206" t="s">
        <v>45</v>
      </c>
      <c r="D42" s="333">
        <v>15.09</v>
      </c>
      <c r="E42" s="333">
        <v>0</v>
      </c>
      <c r="F42" s="335">
        <v>0</v>
      </c>
      <c r="G42" s="335">
        <v>0</v>
      </c>
      <c r="H42" s="335">
        <v>0</v>
      </c>
      <c r="I42" s="335">
        <v>0</v>
      </c>
      <c r="J42" s="335">
        <v>0</v>
      </c>
      <c r="K42" s="335">
        <v>0</v>
      </c>
      <c r="L42" s="335">
        <v>0</v>
      </c>
      <c r="M42" s="333" t="s">
        <v>1411</v>
      </c>
      <c r="N42" s="335">
        <v>0</v>
      </c>
      <c r="O42" s="335">
        <v>0</v>
      </c>
      <c r="P42" s="335">
        <v>0</v>
      </c>
      <c r="Q42" s="335">
        <v>0</v>
      </c>
      <c r="R42" s="335">
        <v>0</v>
      </c>
      <c r="S42" s="335">
        <v>0</v>
      </c>
      <c r="T42" s="335">
        <v>0</v>
      </c>
      <c r="U42" s="335">
        <v>0</v>
      </c>
      <c r="V42" s="335">
        <v>0</v>
      </c>
      <c r="W42" s="335">
        <v>0</v>
      </c>
      <c r="X42" s="335">
        <v>0</v>
      </c>
      <c r="Y42" s="335">
        <v>0</v>
      </c>
      <c r="Z42" s="335">
        <v>0</v>
      </c>
      <c r="AA42" s="329">
        <v>0</v>
      </c>
      <c r="AB42" s="329">
        <v>0</v>
      </c>
      <c r="AC42" s="329">
        <v>0</v>
      </c>
      <c r="AD42" s="329">
        <v>0</v>
      </c>
      <c r="AE42" s="329">
        <v>0</v>
      </c>
      <c r="AF42" s="329">
        <v>0</v>
      </c>
      <c r="AG42" s="329">
        <v>0</v>
      </c>
      <c r="AH42" s="329">
        <v>0</v>
      </c>
      <c r="AI42" s="329">
        <v>0</v>
      </c>
      <c r="AJ42" s="335">
        <v>0</v>
      </c>
      <c r="AK42" s="335">
        <v>0</v>
      </c>
      <c r="AL42" s="334">
        <v>15.09</v>
      </c>
      <c r="AM42" s="335">
        <v>0</v>
      </c>
      <c r="AN42" s="329">
        <v>0</v>
      </c>
      <c r="AO42" s="329">
        <v>0</v>
      </c>
      <c r="AP42" s="329">
        <v>0</v>
      </c>
      <c r="AQ42" s="335">
        <v>0</v>
      </c>
      <c r="AR42" s="335">
        <v>0</v>
      </c>
      <c r="AS42" s="335">
        <v>0</v>
      </c>
      <c r="AT42" s="335">
        <v>0</v>
      </c>
      <c r="AU42" s="335">
        <v>0</v>
      </c>
      <c r="AV42" s="335">
        <v>0</v>
      </c>
      <c r="AW42" s="335">
        <v>0</v>
      </c>
      <c r="AX42" s="335">
        <v>0</v>
      </c>
      <c r="AY42" s="335">
        <v>0</v>
      </c>
      <c r="AZ42" s="335">
        <v>0</v>
      </c>
      <c r="BA42" s="335">
        <v>0</v>
      </c>
      <c r="BB42" s="335">
        <v>0</v>
      </c>
      <c r="BC42" s="335">
        <v>0</v>
      </c>
      <c r="BD42" s="329">
        <v>0</v>
      </c>
      <c r="BE42" s="329">
        <v>15.920000000000002</v>
      </c>
      <c r="BF42" s="329">
        <v>31.01</v>
      </c>
    </row>
    <row r="43" spans="1:58" s="336" customFormat="1" ht="25.5" hidden="1">
      <c r="A43" s="232" t="s">
        <v>1230</v>
      </c>
      <c r="B43" s="340" t="s">
        <v>1298</v>
      </c>
      <c r="C43" s="206" t="s">
        <v>46</v>
      </c>
      <c r="D43" s="333">
        <v>151.19</v>
      </c>
      <c r="E43" s="333">
        <v>0.08</v>
      </c>
      <c r="F43" s="335">
        <v>0</v>
      </c>
      <c r="G43" s="335">
        <v>0</v>
      </c>
      <c r="H43" s="335">
        <v>0</v>
      </c>
      <c r="I43" s="335">
        <v>0</v>
      </c>
      <c r="J43" s="335">
        <v>0</v>
      </c>
      <c r="K43" s="335">
        <v>0</v>
      </c>
      <c r="L43" s="335">
        <v>0</v>
      </c>
      <c r="M43" s="333" t="s">
        <v>1411</v>
      </c>
      <c r="N43" s="335">
        <v>0</v>
      </c>
      <c r="O43" s="335">
        <v>0</v>
      </c>
      <c r="P43" s="335">
        <v>0.08</v>
      </c>
      <c r="Q43" s="335">
        <v>50.189999999999991</v>
      </c>
      <c r="R43" s="335">
        <v>0</v>
      </c>
      <c r="S43" s="335">
        <v>0</v>
      </c>
      <c r="T43" s="335">
        <v>0</v>
      </c>
      <c r="U43" s="335">
        <v>5.72</v>
      </c>
      <c r="V43" s="335">
        <v>6.4</v>
      </c>
      <c r="W43" s="335">
        <v>0.23</v>
      </c>
      <c r="X43" s="335">
        <v>0</v>
      </c>
      <c r="Y43" s="335">
        <v>0</v>
      </c>
      <c r="Z43" s="335">
        <v>20.229999999999997</v>
      </c>
      <c r="AA43" s="329">
        <v>9.9199999999999964</v>
      </c>
      <c r="AB43" s="329">
        <v>0.36</v>
      </c>
      <c r="AC43" s="329">
        <v>0.15</v>
      </c>
      <c r="AD43" s="329">
        <v>4.55</v>
      </c>
      <c r="AE43" s="329">
        <v>1.2100000000000004</v>
      </c>
      <c r="AF43" s="329">
        <v>2.37</v>
      </c>
      <c r="AG43" s="329">
        <v>0</v>
      </c>
      <c r="AH43" s="329">
        <v>0</v>
      </c>
      <c r="AI43" s="329">
        <v>0</v>
      </c>
      <c r="AJ43" s="335">
        <v>0</v>
      </c>
      <c r="AK43" s="335">
        <v>0</v>
      </c>
      <c r="AL43" s="335">
        <v>1.1500000000000001</v>
      </c>
      <c r="AM43" s="334">
        <v>100.92000000000002</v>
      </c>
      <c r="AN43" s="329">
        <v>0</v>
      </c>
      <c r="AO43" s="329">
        <v>0</v>
      </c>
      <c r="AP43" s="329">
        <v>0.52</v>
      </c>
      <c r="AQ43" s="335">
        <v>0</v>
      </c>
      <c r="AR43" s="335">
        <v>6.9999999999999993E-2</v>
      </c>
      <c r="AS43" s="335">
        <v>6.1899999999999995</v>
      </c>
      <c r="AT43" s="335">
        <v>6.59</v>
      </c>
      <c r="AU43" s="335">
        <v>4.0499999999999989</v>
      </c>
      <c r="AV43" s="335">
        <v>0.1</v>
      </c>
      <c r="AW43" s="335">
        <v>0</v>
      </c>
      <c r="AX43" s="335">
        <v>0</v>
      </c>
      <c r="AY43" s="335">
        <v>0.2</v>
      </c>
      <c r="AZ43" s="335">
        <v>0</v>
      </c>
      <c r="BA43" s="335">
        <v>0.41</v>
      </c>
      <c r="BB43" s="335">
        <v>0</v>
      </c>
      <c r="BC43" s="335">
        <v>0</v>
      </c>
      <c r="BD43" s="329">
        <v>50.269999999999989</v>
      </c>
      <c r="BE43" s="329">
        <v>-32.139999999999986</v>
      </c>
      <c r="BF43" s="329">
        <v>119.05000000000001</v>
      </c>
    </row>
    <row r="44" spans="1:58" s="336" customFormat="1" hidden="1">
      <c r="A44" s="232" t="s">
        <v>1320</v>
      </c>
      <c r="B44" s="340" t="s">
        <v>687</v>
      </c>
      <c r="C44" s="206" t="s">
        <v>32</v>
      </c>
      <c r="D44" s="333">
        <v>4.6100000000000003</v>
      </c>
      <c r="E44" s="333">
        <v>0</v>
      </c>
      <c r="F44" s="333">
        <v>0</v>
      </c>
      <c r="G44" s="333">
        <v>0</v>
      </c>
      <c r="H44" s="333">
        <v>0</v>
      </c>
      <c r="I44" s="333">
        <v>0</v>
      </c>
      <c r="J44" s="333">
        <v>0</v>
      </c>
      <c r="K44" s="333">
        <v>0</v>
      </c>
      <c r="L44" s="333">
        <v>0</v>
      </c>
      <c r="M44" s="333" t="s">
        <v>1411</v>
      </c>
      <c r="N44" s="333">
        <v>0</v>
      </c>
      <c r="O44" s="333">
        <v>0</v>
      </c>
      <c r="P44" s="333">
        <v>0</v>
      </c>
      <c r="Q44" s="333">
        <v>0</v>
      </c>
      <c r="R44" s="333">
        <v>0</v>
      </c>
      <c r="S44" s="333">
        <v>0</v>
      </c>
      <c r="T44" s="333">
        <v>0</v>
      </c>
      <c r="U44" s="333">
        <v>0</v>
      </c>
      <c r="V44" s="333">
        <v>0</v>
      </c>
      <c r="W44" s="333">
        <v>0</v>
      </c>
      <c r="X44" s="333">
        <v>0</v>
      </c>
      <c r="Y44" s="333">
        <v>0</v>
      </c>
      <c r="Z44" s="333">
        <v>0</v>
      </c>
      <c r="AA44" s="329">
        <v>0</v>
      </c>
      <c r="AB44" s="329">
        <v>0</v>
      </c>
      <c r="AC44" s="329">
        <v>0</v>
      </c>
      <c r="AD44" s="329">
        <v>0</v>
      </c>
      <c r="AE44" s="329">
        <v>0</v>
      </c>
      <c r="AF44" s="329">
        <v>0</v>
      </c>
      <c r="AG44" s="329">
        <v>0</v>
      </c>
      <c r="AH44" s="329">
        <v>0</v>
      </c>
      <c r="AI44" s="329">
        <v>0</v>
      </c>
      <c r="AJ44" s="333">
        <v>0</v>
      </c>
      <c r="AK44" s="333">
        <v>0</v>
      </c>
      <c r="AL44" s="333">
        <v>0</v>
      </c>
      <c r="AM44" s="333">
        <v>0</v>
      </c>
      <c r="AN44" s="339">
        <v>4.6100000000000003</v>
      </c>
      <c r="AO44" s="329">
        <v>0</v>
      </c>
      <c r="AP44" s="329">
        <v>0</v>
      </c>
      <c r="AQ44" s="333">
        <v>0</v>
      </c>
      <c r="AR44" s="333">
        <v>0</v>
      </c>
      <c r="AS44" s="333">
        <v>0</v>
      </c>
      <c r="AT44" s="333">
        <v>0</v>
      </c>
      <c r="AU44" s="333">
        <v>0</v>
      </c>
      <c r="AV44" s="333">
        <v>0</v>
      </c>
      <c r="AW44" s="333">
        <v>0</v>
      </c>
      <c r="AX44" s="333">
        <v>0</v>
      </c>
      <c r="AY44" s="333">
        <v>0</v>
      </c>
      <c r="AZ44" s="333">
        <v>0</v>
      </c>
      <c r="BA44" s="333">
        <v>0</v>
      </c>
      <c r="BB44" s="333">
        <v>0</v>
      </c>
      <c r="BC44" s="333">
        <v>0</v>
      </c>
      <c r="BD44" s="333">
        <v>0</v>
      </c>
      <c r="BE44" s="333">
        <v>4.6100000000000003</v>
      </c>
      <c r="BF44" s="333">
        <v>4.6100000000000003</v>
      </c>
    </row>
    <row r="45" spans="1:58" s="336" customFormat="1" hidden="1">
      <c r="A45" s="232" t="s">
        <v>1321</v>
      </c>
      <c r="B45" s="340" t="s">
        <v>589</v>
      </c>
      <c r="C45" s="206" t="s">
        <v>28</v>
      </c>
      <c r="D45" s="333">
        <v>9.07</v>
      </c>
      <c r="E45" s="333">
        <v>0</v>
      </c>
      <c r="F45" s="333">
        <v>0</v>
      </c>
      <c r="G45" s="333">
        <v>0</v>
      </c>
      <c r="H45" s="333">
        <v>0</v>
      </c>
      <c r="I45" s="333">
        <v>0</v>
      </c>
      <c r="J45" s="333">
        <v>0</v>
      </c>
      <c r="K45" s="333">
        <v>0</v>
      </c>
      <c r="L45" s="333">
        <v>0</v>
      </c>
      <c r="M45" s="333" t="s">
        <v>1411</v>
      </c>
      <c r="N45" s="333">
        <v>0</v>
      </c>
      <c r="O45" s="333">
        <v>0</v>
      </c>
      <c r="P45" s="333">
        <v>0</v>
      </c>
      <c r="Q45" s="333">
        <v>0.03</v>
      </c>
      <c r="R45" s="333">
        <v>0</v>
      </c>
      <c r="S45" s="333">
        <v>0</v>
      </c>
      <c r="T45" s="333">
        <v>0</v>
      </c>
      <c r="U45" s="333">
        <v>0</v>
      </c>
      <c r="V45" s="333">
        <v>0</v>
      </c>
      <c r="W45" s="333">
        <v>0</v>
      </c>
      <c r="X45" s="333">
        <v>0</v>
      </c>
      <c r="Y45" s="333">
        <v>0</v>
      </c>
      <c r="Z45" s="333">
        <v>0.03</v>
      </c>
      <c r="AA45" s="329">
        <v>0.03</v>
      </c>
      <c r="AB45" s="329">
        <v>0</v>
      </c>
      <c r="AC45" s="329">
        <v>0</v>
      </c>
      <c r="AD45" s="329">
        <v>0</v>
      </c>
      <c r="AE45" s="329">
        <v>0</v>
      </c>
      <c r="AF45" s="329">
        <v>0</v>
      </c>
      <c r="AG45" s="329">
        <v>0</v>
      </c>
      <c r="AH45" s="329">
        <v>0</v>
      </c>
      <c r="AI45" s="329">
        <v>0</v>
      </c>
      <c r="AJ45" s="333">
        <v>0</v>
      </c>
      <c r="AK45" s="333">
        <v>0</v>
      </c>
      <c r="AL45" s="333">
        <v>0</v>
      </c>
      <c r="AM45" s="333">
        <v>0</v>
      </c>
      <c r="AN45" s="329">
        <v>0</v>
      </c>
      <c r="AO45" s="339">
        <v>9.0400000000000009</v>
      </c>
      <c r="AP45" s="329">
        <v>0</v>
      </c>
      <c r="AQ45" s="333">
        <v>0</v>
      </c>
      <c r="AR45" s="333">
        <v>0</v>
      </c>
      <c r="AS45" s="333">
        <v>0</v>
      </c>
      <c r="AT45" s="333">
        <v>0</v>
      </c>
      <c r="AU45" s="333">
        <v>0</v>
      </c>
      <c r="AV45" s="333">
        <v>0</v>
      </c>
      <c r="AW45" s="333">
        <v>0</v>
      </c>
      <c r="AX45" s="333">
        <v>0</v>
      </c>
      <c r="AY45" s="333">
        <v>0</v>
      </c>
      <c r="AZ45" s="333">
        <v>0</v>
      </c>
      <c r="BA45" s="333">
        <v>0</v>
      </c>
      <c r="BB45" s="333">
        <v>0</v>
      </c>
      <c r="BC45" s="333">
        <v>0</v>
      </c>
      <c r="BD45" s="333">
        <v>0.03</v>
      </c>
      <c r="BE45" s="333">
        <v>9.07</v>
      </c>
      <c r="BF45" s="333">
        <v>9.0400000000000009</v>
      </c>
    </row>
    <row r="46" spans="1:58" s="336" customFormat="1" hidden="1">
      <c r="A46" s="232" t="s">
        <v>1322</v>
      </c>
      <c r="B46" s="340" t="s">
        <v>1302</v>
      </c>
      <c r="C46" s="206" t="s">
        <v>35</v>
      </c>
      <c r="D46" s="333">
        <v>15.2</v>
      </c>
      <c r="E46" s="333">
        <v>0</v>
      </c>
      <c r="F46" s="333">
        <v>0</v>
      </c>
      <c r="G46" s="333">
        <v>0</v>
      </c>
      <c r="H46" s="333">
        <v>0</v>
      </c>
      <c r="I46" s="333">
        <v>0</v>
      </c>
      <c r="J46" s="333">
        <v>0</v>
      </c>
      <c r="K46" s="333">
        <v>0</v>
      </c>
      <c r="L46" s="333">
        <v>0</v>
      </c>
      <c r="M46" s="333" t="s">
        <v>1411</v>
      </c>
      <c r="N46" s="333">
        <v>0</v>
      </c>
      <c r="O46" s="333">
        <v>0</v>
      </c>
      <c r="P46" s="333">
        <v>0</v>
      </c>
      <c r="Q46" s="333">
        <v>0.55999999999999994</v>
      </c>
      <c r="R46" s="333">
        <v>0</v>
      </c>
      <c r="S46" s="333">
        <v>0</v>
      </c>
      <c r="T46" s="333">
        <v>0</v>
      </c>
      <c r="U46" s="333">
        <v>0</v>
      </c>
      <c r="V46" s="333">
        <v>0</v>
      </c>
      <c r="W46" s="333">
        <v>0</v>
      </c>
      <c r="X46" s="333">
        <v>0</v>
      </c>
      <c r="Y46" s="333">
        <v>0</v>
      </c>
      <c r="Z46" s="333">
        <v>0.26999999999999996</v>
      </c>
      <c r="AA46" s="329">
        <v>0.22999999999999998</v>
      </c>
      <c r="AB46" s="329">
        <v>0</v>
      </c>
      <c r="AC46" s="329">
        <v>0</v>
      </c>
      <c r="AD46" s="329">
        <v>0</v>
      </c>
      <c r="AE46" s="329">
        <v>0.04</v>
      </c>
      <c r="AF46" s="329">
        <v>0</v>
      </c>
      <c r="AG46" s="329">
        <v>0</v>
      </c>
      <c r="AH46" s="329">
        <v>0</v>
      </c>
      <c r="AI46" s="329">
        <v>0</v>
      </c>
      <c r="AJ46" s="333">
        <v>0</v>
      </c>
      <c r="AK46" s="333">
        <v>0</v>
      </c>
      <c r="AL46" s="333">
        <v>0</v>
      </c>
      <c r="AM46" s="333">
        <v>0</v>
      </c>
      <c r="AN46" s="329">
        <v>0</v>
      </c>
      <c r="AO46" s="329">
        <v>0</v>
      </c>
      <c r="AP46" s="339">
        <v>14.639999999999999</v>
      </c>
      <c r="AQ46" s="333">
        <v>0</v>
      </c>
      <c r="AR46" s="333">
        <v>0</v>
      </c>
      <c r="AS46" s="333">
        <v>0.28999999999999998</v>
      </c>
      <c r="AT46" s="333">
        <v>0</v>
      </c>
      <c r="AU46" s="333">
        <v>0</v>
      </c>
      <c r="AV46" s="333">
        <v>0</v>
      </c>
      <c r="AW46" s="333">
        <v>0</v>
      </c>
      <c r="AX46" s="333">
        <v>0</v>
      </c>
      <c r="AY46" s="333">
        <v>0</v>
      </c>
      <c r="AZ46" s="333">
        <v>0</v>
      </c>
      <c r="BA46" s="333">
        <v>0</v>
      </c>
      <c r="BB46" s="333">
        <v>0</v>
      </c>
      <c r="BC46" s="333">
        <v>0</v>
      </c>
      <c r="BD46" s="333">
        <v>0.55999999999999994</v>
      </c>
      <c r="BE46" s="333">
        <v>15.2</v>
      </c>
      <c r="BF46" s="333">
        <v>23.080000000000002</v>
      </c>
    </row>
    <row r="47" spans="1:58" s="336" customFormat="1" ht="18" customHeight="1">
      <c r="A47" s="231" t="s">
        <v>711</v>
      </c>
      <c r="B47" s="233" t="s">
        <v>1303</v>
      </c>
      <c r="C47" s="206" t="s">
        <v>38</v>
      </c>
      <c r="D47" s="333">
        <v>0</v>
      </c>
      <c r="E47" s="333">
        <v>0</v>
      </c>
      <c r="F47" s="335">
        <v>0</v>
      </c>
      <c r="G47" s="335">
        <v>0</v>
      </c>
      <c r="H47" s="335">
        <v>0</v>
      </c>
      <c r="I47" s="335">
        <v>0</v>
      </c>
      <c r="J47" s="335">
        <v>0</v>
      </c>
      <c r="K47" s="335">
        <v>0</v>
      </c>
      <c r="L47" s="335">
        <v>0</v>
      </c>
      <c r="M47" s="333" t="s">
        <v>1411</v>
      </c>
      <c r="N47" s="335">
        <v>0</v>
      </c>
      <c r="O47" s="335">
        <v>0</v>
      </c>
      <c r="P47" s="335">
        <v>0</v>
      </c>
      <c r="Q47" s="335">
        <v>0</v>
      </c>
      <c r="R47" s="335">
        <v>0</v>
      </c>
      <c r="S47" s="335">
        <v>0</v>
      </c>
      <c r="T47" s="335">
        <v>0</v>
      </c>
      <c r="U47" s="335">
        <v>0</v>
      </c>
      <c r="V47" s="335">
        <v>0</v>
      </c>
      <c r="W47" s="335">
        <v>0</v>
      </c>
      <c r="X47" s="335">
        <v>0</v>
      </c>
      <c r="Y47" s="335">
        <v>0</v>
      </c>
      <c r="Z47" s="335">
        <v>0</v>
      </c>
      <c r="AA47" s="329">
        <v>0</v>
      </c>
      <c r="AB47" s="329">
        <v>0</v>
      </c>
      <c r="AC47" s="329">
        <v>0</v>
      </c>
      <c r="AD47" s="329">
        <v>0</v>
      </c>
      <c r="AE47" s="329">
        <v>0</v>
      </c>
      <c r="AF47" s="329">
        <v>0</v>
      </c>
      <c r="AG47" s="329">
        <v>0</v>
      </c>
      <c r="AH47" s="329">
        <v>0</v>
      </c>
      <c r="AI47" s="329">
        <v>0</v>
      </c>
      <c r="AJ47" s="335">
        <v>0</v>
      </c>
      <c r="AK47" s="335">
        <v>0</v>
      </c>
      <c r="AL47" s="335">
        <v>0</v>
      </c>
      <c r="AM47" s="335">
        <v>0</v>
      </c>
      <c r="AN47" s="329">
        <v>0</v>
      </c>
      <c r="AO47" s="329">
        <v>0</v>
      </c>
      <c r="AP47" s="329">
        <v>0</v>
      </c>
      <c r="AQ47" s="334">
        <v>0</v>
      </c>
      <c r="AR47" s="335">
        <v>0</v>
      </c>
      <c r="AS47" s="335">
        <v>0</v>
      </c>
      <c r="AT47" s="335">
        <v>0</v>
      </c>
      <c r="AU47" s="335">
        <v>0</v>
      </c>
      <c r="AV47" s="335">
        <v>0</v>
      </c>
      <c r="AW47" s="335">
        <v>0</v>
      </c>
      <c r="AX47" s="335">
        <v>0</v>
      </c>
      <c r="AY47" s="335">
        <v>0</v>
      </c>
      <c r="AZ47" s="335">
        <v>0</v>
      </c>
      <c r="BA47" s="335">
        <v>0</v>
      </c>
      <c r="BB47" s="335">
        <v>0</v>
      </c>
      <c r="BC47" s="335">
        <v>0</v>
      </c>
      <c r="BD47" s="329">
        <v>0</v>
      </c>
      <c r="BE47" s="329">
        <v>0</v>
      </c>
      <c r="BF47" s="329">
        <v>0</v>
      </c>
    </row>
    <row r="48" spans="1:58" s="330" customFormat="1" ht="18" customHeight="1">
      <c r="A48" s="231" t="s">
        <v>714</v>
      </c>
      <c r="B48" s="233" t="s">
        <v>1076</v>
      </c>
      <c r="C48" s="206" t="s">
        <v>48</v>
      </c>
      <c r="D48" s="333">
        <v>25.96</v>
      </c>
      <c r="E48" s="333">
        <v>0</v>
      </c>
      <c r="F48" s="335">
        <v>0</v>
      </c>
      <c r="G48" s="335">
        <v>0</v>
      </c>
      <c r="H48" s="335">
        <v>0</v>
      </c>
      <c r="I48" s="335">
        <v>0</v>
      </c>
      <c r="J48" s="335">
        <v>0</v>
      </c>
      <c r="K48" s="335">
        <v>0</v>
      </c>
      <c r="L48" s="335">
        <v>0</v>
      </c>
      <c r="M48" s="333" t="s">
        <v>1411</v>
      </c>
      <c r="N48" s="335">
        <v>0</v>
      </c>
      <c r="O48" s="335">
        <v>0</v>
      </c>
      <c r="P48" s="335">
        <v>0</v>
      </c>
      <c r="Q48" s="335">
        <v>1.8500000000000003</v>
      </c>
      <c r="R48" s="335">
        <v>0</v>
      </c>
      <c r="S48" s="335">
        <v>0</v>
      </c>
      <c r="T48" s="335">
        <v>0</v>
      </c>
      <c r="U48" s="335">
        <v>0</v>
      </c>
      <c r="V48" s="335">
        <v>0.25</v>
      </c>
      <c r="W48" s="335">
        <v>0</v>
      </c>
      <c r="X48" s="335">
        <v>0</v>
      </c>
      <c r="Y48" s="335">
        <v>0</v>
      </c>
      <c r="Z48" s="335">
        <v>0.87000000000000033</v>
      </c>
      <c r="AA48" s="329">
        <v>0.69000000000000028</v>
      </c>
      <c r="AB48" s="329">
        <v>0</v>
      </c>
      <c r="AC48" s="329">
        <v>0</v>
      </c>
      <c r="AD48" s="329">
        <v>0</v>
      </c>
      <c r="AE48" s="329">
        <v>0.05</v>
      </c>
      <c r="AF48" s="329">
        <v>0.13</v>
      </c>
      <c r="AG48" s="329">
        <v>0</v>
      </c>
      <c r="AH48" s="329">
        <v>0</v>
      </c>
      <c r="AI48" s="329">
        <v>0</v>
      </c>
      <c r="AJ48" s="335">
        <v>0</v>
      </c>
      <c r="AK48" s="335">
        <v>0</v>
      </c>
      <c r="AL48" s="335">
        <v>0</v>
      </c>
      <c r="AM48" s="335">
        <v>0</v>
      </c>
      <c r="AN48" s="329">
        <v>0</v>
      </c>
      <c r="AO48" s="329">
        <v>0</v>
      </c>
      <c r="AP48" s="329">
        <v>0</v>
      </c>
      <c r="AQ48" s="335">
        <v>0</v>
      </c>
      <c r="AR48" s="334">
        <v>24.11</v>
      </c>
      <c r="AS48" s="335">
        <v>0</v>
      </c>
      <c r="AT48" s="335">
        <v>0.30999999999999994</v>
      </c>
      <c r="AU48" s="335">
        <v>0.37</v>
      </c>
      <c r="AV48" s="335">
        <v>0.05</v>
      </c>
      <c r="AW48" s="335">
        <v>0</v>
      </c>
      <c r="AX48" s="335">
        <v>0</v>
      </c>
      <c r="AY48" s="335">
        <v>0</v>
      </c>
      <c r="AZ48" s="335">
        <v>0</v>
      </c>
      <c r="BA48" s="335">
        <v>0</v>
      </c>
      <c r="BB48" s="335">
        <v>0</v>
      </c>
      <c r="BC48" s="335">
        <v>0</v>
      </c>
      <c r="BD48" s="329">
        <v>1.8500000000000003</v>
      </c>
      <c r="BE48" s="329">
        <v>13.799999999999999</v>
      </c>
      <c r="BF48" s="329">
        <v>39.76</v>
      </c>
    </row>
    <row r="49" spans="1:58" s="330" customFormat="1" ht="18" customHeight="1">
      <c r="A49" s="231" t="s">
        <v>716</v>
      </c>
      <c r="B49" s="233" t="s">
        <v>1124</v>
      </c>
      <c r="C49" s="206" t="s">
        <v>49</v>
      </c>
      <c r="D49" s="333">
        <v>43.55</v>
      </c>
      <c r="E49" s="333">
        <v>0</v>
      </c>
      <c r="F49" s="335">
        <v>0</v>
      </c>
      <c r="G49" s="335">
        <v>0</v>
      </c>
      <c r="H49" s="335">
        <v>0</v>
      </c>
      <c r="I49" s="335">
        <v>0</v>
      </c>
      <c r="J49" s="335">
        <v>0</v>
      </c>
      <c r="K49" s="335">
        <v>0</v>
      </c>
      <c r="L49" s="335">
        <v>0</v>
      </c>
      <c r="M49" s="333" t="s">
        <v>1411</v>
      </c>
      <c r="N49" s="335">
        <v>0</v>
      </c>
      <c r="O49" s="335">
        <v>0</v>
      </c>
      <c r="P49" s="335">
        <v>0</v>
      </c>
      <c r="Q49" s="335">
        <v>7.2900000000000009</v>
      </c>
      <c r="R49" s="335">
        <v>0</v>
      </c>
      <c r="S49" s="335">
        <v>0</v>
      </c>
      <c r="T49" s="335">
        <v>0</v>
      </c>
      <c r="U49" s="335">
        <v>0</v>
      </c>
      <c r="V49" s="335">
        <v>0.63</v>
      </c>
      <c r="W49" s="335">
        <v>0</v>
      </c>
      <c r="X49" s="335">
        <v>0</v>
      </c>
      <c r="Y49" s="335">
        <v>0</v>
      </c>
      <c r="Z49" s="335">
        <v>3.4900000000000007</v>
      </c>
      <c r="AA49" s="329">
        <v>2.9400000000000004</v>
      </c>
      <c r="AB49" s="329">
        <v>0</v>
      </c>
      <c r="AC49" s="329">
        <v>0</v>
      </c>
      <c r="AD49" s="329">
        <v>0</v>
      </c>
      <c r="AE49" s="329">
        <v>0.14000000000000001</v>
      </c>
      <c r="AF49" s="329">
        <v>0.41</v>
      </c>
      <c r="AG49" s="329">
        <v>0</v>
      </c>
      <c r="AH49" s="329">
        <v>0</v>
      </c>
      <c r="AI49" s="329">
        <v>0</v>
      </c>
      <c r="AJ49" s="335">
        <v>0</v>
      </c>
      <c r="AK49" s="335">
        <v>0</v>
      </c>
      <c r="AL49" s="335">
        <v>0</v>
      </c>
      <c r="AM49" s="335">
        <v>0</v>
      </c>
      <c r="AN49" s="329">
        <v>0</v>
      </c>
      <c r="AO49" s="329">
        <v>0</v>
      </c>
      <c r="AP49" s="329">
        <v>0</v>
      </c>
      <c r="AQ49" s="335">
        <v>0</v>
      </c>
      <c r="AR49" s="335">
        <v>0.24</v>
      </c>
      <c r="AS49" s="334">
        <v>36.26</v>
      </c>
      <c r="AT49" s="335">
        <v>0</v>
      </c>
      <c r="AU49" s="335">
        <v>2.93</v>
      </c>
      <c r="AV49" s="335">
        <v>0</v>
      </c>
      <c r="AW49" s="335">
        <v>0</v>
      </c>
      <c r="AX49" s="335">
        <v>0</v>
      </c>
      <c r="AY49" s="335">
        <v>0</v>
      </c>
      <c r="AZ49" s="335">
        <v>0</v>
      </c>
      <c r="BA49" s="335">
        <v>0</v>
      </c>
      <c r="BB49" s="335">
        <v>0</v>
      </c>
      <c r="BC49" s="335">
        <v>0</v>
      </c>
      <c r="BD49" s="329">
        <v>7.2900000000000009</v>
      </c>
      <c r="BE49" s="329">
        <v>224.16</v>
      </c>
      <c r="BF49" s="329">
        <v>267.70999999999998</v>
      </c>
    </row>
    <row r="50" spans="1:58" s="336" customFormat="1" ht="18" customHeight="1">
      <c r="A50" s="231" t="s">
        <v>719</v>
      </c>
      <c r="B50" s="233" t="s">
        <v>720</v>
      </c>
      <c r="C50" s="206" t="s">
        <v>40</v>
      </c>
      <c r="D50" s="333">
        <v>911.09</v>
      </c>
      <c r="E50" s="333">
        <v>0</v>
      </c>
      <c r="F50" s="335">
        <v>0</v>
      </c>
      <c r="G50" s="335">
        <v>0</v>
      </c>
      <c r="H50" s="335">
        <v>0</v>
      </c>
      <c r="I50" s="335">
        <v>0</v>
      </c>
      <c r="J50" s="335">
        <v>0</v>
      </c>
      <c r="K50" s="335">
        <v>0</v>
      </c>
      <c r="L50" s="335">
        <v>0</v>
      </c>
      <c r="M50" s="333" t="s">
        <v>1411</v>
      </c>
      <c r="N50" s="335">
        <v>0</v>
      </c>
      <c r="O50" s="335">
        <v>0</v>
      </c>
      <c r="P50" s="335">
        <v>0</v>
      </c>
      <c r="Q50" s="335">
        <v>120.66200000000001</v>
      </c>
      <c r="R50" s="335">
        <v>0.87</v>
      </c>
      <c r="S50" s="335">
        <v>0.48</v>
      </c>
      <c r="T50" s="335">
        <v>0</v>
      </c>
      <c r="U50" s="335">
        <v>0</v>
      </c>
      <c r="V50" s="335">
        <v>26.979999999999997</v>
      </c>
      <c r="W50" s="335">
        <v>3.9</v>
      </c>
      <c r="X50" s="335">
        <v>0</v>
      </c>
      <c r="Y50" s="335">
        <v>0</v>
      </c>
      <c r="Z50" s="335">
        <v>80.952000000000012</v>
      </c>
      <c r="AA50" s="329">
        <v>79.152000000000015</v>
      </c>
      <c r="AB50" s="329">
        <v>0.52</v>
      </c>
      <c r="AC50" s="329">
        <v>0</v>
      </c>
      <c r="AD50" s="329">
        <v>0</v>
      </c>
      <c r="AE50" s="329">
        <v>0.4</v>
      </c>
      <c r="AF50" s="329">
        <v>0.2</v>
      </c>
      <c r="AG50" s="329">
        <v>0.08</v>
      </c>
      <c r="AH50" s="329">
        <v>0</v>
      </c>
      <c r="AI50" s="329">
        <v>0</v>
      </c>
      <c r="AJ50" s="335">
        <v>0</v>
      </c>
      <c r="AK50" s="335">
        <v>0</v>
      </c>
      <c r="AL50" s="335">
        <v>0.53</v>
      </c>
      <c r="AM50" s="335">
        <v>0</v>
      </c>
      <c r="AN50" s="329">
        <v>0</v>
      </c>
      <c r="AO50" s="329">
        <v>0</v>
      </c>
      <c r="AP50" s="329">
        <v>7.0000000000000007E-2</v>
      </c>
      <c r="AQ50" s="335">
        <v>0</v>
      </c>
      <c r="AR50" s="335">
        <v>0</v>
      </c>
      <c r="AS50" s="335">
        <v>1.7899999999999998</v>
      </c>
      <c r="AT50" s="334">
        <v>790.428</v>
      </c>
      <c r="AU50" s="335">
        <v>0</v>
      </c>
      <c r="AV50" s="335">
        <v>4.74</v>
      </c>
      <c r="AW50" s="335">
        <v>0</v>
      </c>
      <c r="AX50" s="335">
        <v>0</v>
      </c>
      <c r="AY50" s="335">
        <v>0.82000000000000006</v>
      </c>
      <c r="AZ50" s="335">
        <v>0</v>
      </c>
      <c r="BA50" s="335">
        <v>0.13</v>
      </c>
      <c r="BB50" s="335">
        <v>0</v>
      </c>
      <c r="BC50" s="335">
        <v>0</v>
      </c>
      <c r="BD50" s="329">
        <v>120.66200000000001</v>
      </c>
      <c r="BE50" s="329">
        <v>508.16799999999989</v>
      </c>
      <c r="BF50" s="329">
        <v>1419.2579999999998</v>
      </c>
    </row>
    <row r="51" spans="1:58" s="336" customFormat="1" ht="18" customHeight="1">
      <c r="A51" s="231" t="s">
        <v>911</v>
      </c>
      <c r="B51" s="233" t="s">
        <v>1233</v>
      </c>
      <c r="C51" s="206" t="s">
        <v>41</v>
      </c>
      <c r="D51" s="333">
        <v>1198.27</v>
      </c>
      <c r="E51" s="333">
        <v>0</v>
      </c>
      <c r="F51" s="335">
        <v>0</v>
      </c>
      <c r="G51" s="335">
        <v>0</v>
      </c>
      <c r="H51" s="335">
        <v>0</v>
      </c>
      <c r="I51" s="335">
        <v>0</v>
      </c>
      <c r="J51" s="335">
        <v>0</v>
      </c>
      <c r="K51" s="335">
        <v>0</v>
      </c>
      <c r="L51" s="335">
        <v>0</v>
      </c>
      <c r="M51" s="333" t="s">
        <v>1411</v>
      </c>
      <c r="N51" s="335">
        <v>0</v>
      </c>
      <c r="O51" s="335">
        <v>0</v>
      </c>
      <c r="P51" s="335">
        <v>0</v>
      </c>
      <c r="Q51" s="335">
        <v>40.830400000000012</v>
      </c>
      <c r="R51" s="335">
        <v>0</v>
      </c>
      <c r="S51" s="335">
        <v>0</v>
      </c>
      <c r="T51" s="335">
        <v>0</v>
      </c>
      <c r="U51" s="335">
        <v>0</v>
      </c>
      <c r="V51" s="335">
        <v>4.9099999999999993</v>
      </c>
      <c r="W51" s="335">
        <v>0</v>
      </c>
      <c r="X51" s="335">
        <v>0</v>
      </c>
      <c r="Y51" s="335">
        <v>0</v>
      </c>
      <c r="Z51" s="335">
        <v>34.79040000000002</v>
      </c>
      <c r="AA51" s="329">
        <v>30.810400000000008</v>
      </c>
      <c r="AB51" s="329">
        <v>0.1</v>
      </c>
      <c r="AC51" s="329">
        <v>0.26</v>
      </c>
      <c r="AD51" s="329">
        <v>0</v>
      </c>
      <c r="AE51" s="329">
        <v>1.34</v>
      </c>
      <c r="AF51" s="329">
        <v>0.13</v>
      </c>
      <c r="AG51" s="329">
        <v>0</v>
      </c>
      <c r="AH51" s="329">
        <v>0</v>
      </c>
      <c r="AI51" s="329">
        <v>0</v>
      </c>
      <c r="AJ51" s="335">
        <v>0.18</v>
      </c>
      <c r="AK51" s="335">
        <v>0</v>
      </c>
      <c r="AL51" s="335">
        <v>1.95</v>
      </c>
      <c r="AM51" s="335">
        <v>0</v>
      </c>
      <c r="AN51" s="329">
        <v>0</v>
      </c>
      <c r="AO51" s="329">
        <v>0</v>
      </c>
      <c r="AP51" s="329">
        <v>0.02</v>
      </c>
      <c r="AQ51" s="335">
        <v>0</v>
      </c>
      <c r="AR51" s="335">
        <v>0.43000000000000005</v>
      </c>
      <c r="AS51" s="335">
        <v>0.69000000000000006</v>
      </c>
      <c r="AT51" s="335">
        <v>0</v>
      </c>
      <c r="AU51" s="334">
        <v>1157.4395999999999</v>
      </c>
      <c r="AV51" s="335">
        <v>0.01</v>
      </c>
      <c r="AW51" s="335">
        <v>0</v>
      </c>
      <c r="AX51" s="335">
        <v>0</v>
      </c>
      <c r="AY51" s="335">
        <v>0</v>
      </c>
      <c r="AZ51" s="335">
        <v>0</v>
      </c>
      <c r="BA51" s="335">
        <v>0</v>
      </c>
      <c r="BB51" s="335">
        <v>0</v>
      </c>
      <c r="BC51" s="335">
        <v>0</v>
      </c>
      <c r="BD51" s="329">
        <v>40.830400000000012</v>
      </c>
      <c r="BE51" s="329">
        <v>615.88459999999998</v>
      </c>
      <c r="BF51" s="329">
        <v>1814.1545999999998</v>
      </c>
    </row>
    <row r="52" spans="1:58" s="336" customFormat="1" ht="18" customHeight="1">
      <c r="A52" s="231" t="s">
        <v>1047</v>
      </c>
      <c r="B52" s="233" t="s">
        <v>1048</v>
      </c>
      <c r="C52" s="206" t="s">
        <v>42</v>
      </c>
      <c r="D52" s="333">
        <v>45.77</v>
      </c>
      <c r="E52" s="333">
        <v>0</v>
      </c>
      <c r="F52" s="335">
        <v>0</v>
      </c>
      <c r="G52" s="335">
        <v>0</v>
      </c>
      <c r="H52" s="335">
        <v>0</v>
      </c>
      <c r="I52" s="335">
        <v>0</v>
      </c>
      <c r="J52" s="335">
        <v>0</v>
      </c>
      <c r="K52" s="335">
        <v>0</v>
      </c>
      <c r="L52" s="335">
        <v>0</v>
      </c>
      <c r="M52" s="333" t="s">
        <v>1411</v>
      </c>
      <c r="N52" s="335">
        <v>0</v>
      </c>
      <c r="O52" s="335">
        <v>0</v>
      </c>
      <c r="P52" s="335">
        <v>0</v>
      </c>
      <c r="Q52" s="335">
        <v>1.7200000000000002</v>
      </c>
      <c r="R52" s="335">
        <v>0</v>
      </c>
      <c r="S52" s="335">
        <v>0.09</v>
      </c>
      <c r="T52" s="335">
        <v>0</v>
      </c>
      <c r="U52" s="335">
        <v>0</v>
      </c>
      <c r="V52" s="335">
        <v>0</v>
      </c>
      <c r="W52" s="335">
        <v>0</v>
      </c>
      <c r="X52" s="335">
        <v>0</v>
      </c>
      <c r="Y52" s="335">
        <v>0</v>
      </c>
      <c r="Z52" s="335">
        <v>1.1500000000000001</v>
      </c>
      <c r="AA52" s="329">
        <v>0.32</v>
      </c>
      <c r="AB52" s="329">
        <v>0.21</v>
      </c>
      <c r="AC52" s="329">
        <v>0</v>
      </c>
      <c r="AD52" s="329">
        <v>0</v>
      </c>
      <c r="AE52" s="329">
        <v>0.52</v>
      </c>
      <c r="AF52" s="329">
        <v>0.1</v>
      </c>
      <c r="AG52" s="329">
        <v>0</v>
      </c>
      <c r="AH52" s="329">
        <v>0</v>
      </c>
      <c r="AI52" s="329">
        <v>0</v>
      </c>
      <c r="AJ52" s="335">
        <v>0</v>
      </c>
      <c r="AK52" s="335">
        <v>0</v>
      </c>
      <c r="AL52" s="335">
        <v>0</v>
      </c>
      <c r="AM52" s="335">
        <v>0</v>
      </c>
      <c r="AN52" s="329">
        <v>0</v>
      </c>
      <c r="AO52" s="329">
        <v>0</v>
      </c>
      <c r="AP52" s="329">
        <v>0</v>
      </c>
      <c r="AQ52" s="335">
        <v>0</v>
      </c>
      <c r="AR52" s="335">
        <v>0.03</v>
      </c>
      <c r="AS52" s="335">
        <v>0.34</v>
      </c>
      <c r="AT52" s="335">
        <v>0</v>
      </c>
      <c r="AU52" s="335">
        <v>0.11</v>
      </c>
      <c r="AV52" s="334">
        <v>44.050000000000004</v>
      </c>
      <c r="AW52" s="335">
        <v>0</v>
      </c>
      <c r="AX52" s="335">
        <v>0</v>
      </c>
      <c r="AY52" s="335">
        <v>0</v>
      </c>
      <c r="AZ52" s="335">
        <v>0</v>
      </c>
      <c r="BA52" s="335">
        <v>0</v>
      </c>
      <c r="BB52" s="335">
        <v>0</v>
      </c>
      <c r="BC52" s="335">
        <v>0</v>
      </c>
      <c r="BD52" s="329">
        <v>1.7200000000000002</v>
      </c>
      <c r="BE52" s="329">
        <v>16.850000000000001</v>
      </c>
      <c r="BF52" s="329">
        <v>62.620000000000005</v>
      </c>
    </row>
    <row r="53" spans="1:58" s="330" customFormat="1" ht="18" customHeight="1">
      <c r="A53" s="231" t="s">
        <v>1053</v>
      </c>
      <c r="B53" s="233" t="s">
        <v>1234</v>
      </c>
      <c r="C53" s="206" t="s">
        <v>43</v>
      </c>
      <c r="D53" s="333">
        <v>22.17</v>
      </c>
      <c r="E53" s="333">
        <v>0</v>
      </c>
      <c r="F53" s="335">
        <v>0</v>
      </c>
      <c r="G53" s="335">
        <v>0</v>
      </c>
      <c r="H53" s="335">
        <v>0</v>
      </c>
      <c r="I53" s="335">
        <v>0</v>
      </c>
      <c r="J53" s="335">
        <v>0</v>
      </c>
      <c r="K53" s="335">
        <v>0</v>
      </c>
      <c r="L53" s="335">
        <v>0</v>
      </c>
      <c r="M53" s="333" t="s">
        <v>1411</v>
      </c>
      <c r="N53" s="335">
        <v>0</v>
      </c>
      <c r="O53" s="335">
        <v>0</v>
      </c>
      <c r="P53" s="335">
        <v>0</v>
      </c>
      <c r="Q53" s="335">
        <v>7.0000000000000007E-2</v>
      </c>
      <c r="R53" s="335">
        <v>0</v>
      </c>
      <c r="S53" s="335">
        <v>0</v>
      </c>
      <c r="T53" s="335">
        <v>0</v>
      </c>
      <c r="U53" s="335">
        <v>0</v>
      </c>
      <c r="V53" s="335">
        <v>0</v>
      </c>
      <c r="W53" s="335">
        <v>0</v>
      </c>
      <c r="X53" s="335">
        <v>0</v>
      </c>
      <c r="Y53" s="335">
        <v>0</v>
      </c>
      <c r="Z53" s="335">
        <v>0</v>
      </c>
      <c r="AA53" s="329">
        <v>0</v>
      </c>
      <c r="AB53" s="329">
        <v>0</v>
      </c>
      <c r="AC53" s="329">
        <v>0</v>
      </c>
      <c r="AD53" s="329">
        <v>0</v>
      </c>
      <c r="AE53" s="329">
        <v>0</v>
      </c>
      <c r="AF53" s="329">
        <v>0</v>
      </c>
      <c r="AG53" s="329">
        <v>0</v>
      </c>
      <c r="AH53" s="329">
        <v>0</v>
      </c>
      <c r="AI53" s="329">
        <v>0</v>
      </c>
      <c r="AJ53" s="335">
        <v>0</v>
      </c>
      <c r="AK53" s="335">
        <v>0</v>
      </c>
      <c r="AL53" s="335">
        <v>0</v>
      </c>
      <c r="AM53" s="335">
        <v>0</v>
      </c>
      <c r="AN53" s="329">
        <v>0</v>
      </c>
      <c r="AO53" s="329">
        <v>0</v>
      </c>
      <c r="AP53" s="329">
        <v>0</v>
      </c>
      <c r="AQ53" s="335">
        <v>0</v>
      </c>
      <c r="AR53" s="335">
        <v>0</v>
      </c>
      <c r="AS53" s="335">
        <v>0</v>
      </c>
      <c r="AT53" s="335">
        <v>0</v>
      </c>
      <c r="AU53" s="335">
        <v>7.0000000000000007E-2</v>
      </c>
      <c r="AV53" s="335">
        <v>0</v>
      </c>
      <c r="AW53" s="334">
        <v>22.17</v>
      </c>
      <c r="AX53" s="335">
        <v>0</v>
      </c>
      <c r="AY53" s="335">
        <v>0</v>
      </c>
      <c r="AZ53" s="335">
        <v>0</v>
      </c>
      <c r="BA53" s="335">
        <v>0</v>
      </c>
      <c r="BB53" s="335">
        <v>0</v>
      </c>
      <c r="BC53" s="335">
        <v>0</v>
      </c>
      <c r="BD53" s="329">
        <v>0</v>
      </c>
      <c r="BE53" s="329">
        <v>0.19</v>
      </c>
      <c r="BF53" s="329">
        <v>22.360000000000003</v>
      </c>
    </row>
    <row r="54" spans="1:58" s="330" customFormat="1" ht="18" customHeight="1">
      <c r="A54" s="231" t="s">
        <v>1055</v>
      </c>
      <c r="B54" s="233" t="s">
        <v>1056</v>
      </c>
      <c r="C54" s="206" t="s">
        <v>44</v>
      </c>
      <c r="D54" s="333">
        <v>0</v>
      </c>
      <c r="E54" s="333">
        <v>0</v>
      </c>
      <c r="F54" s="335">
        <v>0</v>
      </c>
      <c r="G54" s="335">
        <v>0</v>
      </c>
      <c r="H54" s="335">
        <v>0</v>
      </c>
      <c r="I54" s="335">
        <v>0</v>
      </c>
      <c r="J54" s="335">
        <v>0</v>
      </c>
      <c r="K54" s="335">
        <v>0</v>
      </c>
      <c r="L54" s="335">
        <v>0</v>
      </c>
      <c r="M54" s="333" t="s">
        <v>1411</v>
      </c>
      <c r="N54" s="335">
        <v>0</v>
      </c>
      <c r="O54" s="335">
        <v>0</v>
      </c>
      <c r="P54" s="335">
        <v>0</v>
      </c>
      <c r="Q54" s="335">
        <v>0</v>
      </c>
      <c r="R54" s="335">
        <v>0</v>
      </c>
      <c r="S54" s="335">
        <v>0</v>
      </c>
      <c r="T54" s="335">
        <v>0</v>
      </c>
      <c r="U54" s="335">
        <v>0</v>
      </c>
      <c r="V54" s="335">
        <v>0</v>
      </c>
      <c r="W54" s="335">
        <v>0</v>
      </c>
      <c r="X54" s="335">
        <v>0</v>
      </c>
      <c r="Y54" s="335">
        <v>0</v>
      </c>
      <c r="Z54" s="335">
        <v>0</v>
      </c>
      <c r="AA54" s="329">
        <v>0</v>
      </c>
      <c r="AB54" s="329">
        <v>0</v>
      </c>
      <c r="AC54" s="329">
        <v>0</v>
      </c>
      <c r="AD54" s="329">
        <v>0</v>
      </c>
      <c r="AE54" s="329">
        <v>0</v>
      </c>
      <c r="AF54" s="329">
        <v>0</v>
      </c>
      <c r="AG54" s="329">
        <v>0</v>
      </c>
      <c r="AH54" s="329">
        <v>0</v>
      </c>
      <c r="AI54" s="329">
        <v>0</v>
      </c>
      <c r="AJ54" s="335">
        <v>0</v>
      </c>
      <c r="AK54" s="335">
        <v>0</v>
      </c>
      <c r="AL54" s="335">
        <v>0</v>
      </c>
      <c r="AM54" s="335">
        <v>0</v>
      </c>
      <c r="AN54" s="329">
        <v>0</v>
      </c>
      <c r="AO54" s="329">
        <v>0</v>
      </c>
      <c r="AP54" s="329">
        <v>0</v>
      </c>
      <c r="AQ54" s="335">
        <v>0</v>
      </c>
      <c r="AR54" s="335">
        <v>0</v>
      </c>
      <c r="AS54" s="335">
        <v>0</v>
      </c>
      <c r="AT54" s="335">
        <v>0</v>
      </c>
      <c r="AU54" s="335">
        <v>0</v>
      </c>
      <c r="AV54" s="335">
        <v>0</v>
      </c>
      <c r="AW54" s="335">
        <v>0</v>
      </c>
      <c r="AX54" s="334">
        <v>0</v>
      </c>
      <c r="AY54" s="335">
        <v>0</v>
      </c>
      <c r="AZ54" s="335">
        <v>0</v>
      </c>
      <c r="BA54" s="335">
        <v>0</v>
      </c>
      <c r="BB54" s="335">
        <v>0</v>
      </c>
      <c r="BC54" s="335">
        <v>0</v>
      </c>
      <c r="BD54" s="329">
        <v>0</v>
      </c>
      <c r="BE54" s="329">
        <v>0</v>
      </c>
      <c r="BF54" s="329">
        <v>0</v>
      </c>
    </row>
    <row r="55" spans="1:58" s="330" customFormat="1" ht="18" customHeight="1">
      <c r="A55" s="231" t="s">
        <v>1057</v>
      </c>
      <c r="B55" s="233" t="s">
        <v>1171</v>
      </c>
      <c r="C55" s="206" t="s">
        <v>50</v>
      </c>
      <c r="D55" s="333">
        <v>7.14</v>
      </c>
      <c r="E55" s="333">
        <v>0</v>
      </c>
      <c r="F55" s="335">
        <v>0</v>
      </c>
      <c r="G55" s="335">
        <v>0</v>
      </c>
      <c r="H55" s="335">
        <v>0</v>
      </c>
      <c r="I55" s="335">
        <v>0</v>
      </c>
      <c r="J55" s="335">
        <v>0</v>
      </c>
      <c r="K55" s="335">
        <v>0</v>
      </c>
      <c r="L55" s="335">
        <v>0</v>
      </c>
      <c r="M55" s="333" t="s">
        <v>1411</v>
      </c>
      <c r="N55" s="335">
        <v>0</v>
      </c>
      <c r="O55" s="335">
        <v>0</v>
      </c>
      <c r="P55" s="335">
        <v>0</v>
      </c>
      <c r="Q55" s="335">
        <v>0.3</v>
      </c>
      <c r="R55" s="335">
        <v>0</v>
      </c>
      <c r="S55" s="335">
        <v>0</v>
      </c>
      <c r="T55" s="335">
        <v>0</v>
      </c>
      <c r="U55" s="335">
        <v>0</v>
      </c>
      <c r="V55" s="335">
        <v>0</v>
      </c>
      <c r="W55" s="335">
        <v>0.22</v>
      </c>
      <c r="X55" s="335">
        <v>0</v>
      </c>
      <c r="Y55" s="335">
        <v>0</v>
      </c>
      <c r="Z55" s="335">
        <v>0.08</v>
      </c>
      <c r="AA55" s="329">
        <v>0.08</v>
      </c>
      <c r="AB55" s="329">
        <v>0</v>
      </c>
      <c r="AC55" s="329">
        <v>0</v>
      </c>
      <c r="AD55" s="329">
        <v>0</v>
      </c>
      <c r="AE55" s="329">
        <v>0</v>
      </c>
      <c r="AF55" s="329">
        <v>0</v>
      </c>
      <c r="AG55" s="329">
        <v>0</v>
      </c>
      <c r="AH55" s="329">
        <v>0</v>
      </c>
      <c r="AI55" s="329">
        <v>0</v>
      </c>
      <c r="AJ55" s="335">
        <v>0</v>
      </c>
      <c r="AK55" s="335">
        <v>0</v>
      </c>
      <c r="AL55" s="335">
        <v>0</v>
      </c>
      <c r="AM55" s="335">
        <v>0</v>
      </c>
      <c r="AN55" s="329">
        <v>0</v>
      </c>
      <c r="AO55" s="329">
        <v>0</v>
      </c>
      <c r="AP55" s="329">
        <v>0</v>
      </c>
      <c r="AQ55" s="335">
        <v>0</v>
      </c>
      <c r="AR55" s="335">
        <v>0</v>
      </c>
      <c r="AS55" s="335">
        <v>0</v>
      </c>
      <c r="AT55" s="335">
        <v>0</v>
      </c>
      <c r="AU55" s="335">
        <v>0</v>
      </c>
      <c r="AV55" s="335">
        <v>0</v>
      </c>
      <c r="AW55" s="335">
        <v>0</v>
      </c>
      <c r="AX55" s="335">
        <v>0</v>
      </c>
      <c r="AY55" s="334">
        <v>6.84</v>
      </c>
      <c r="AZ55" s="335">
        <v>0</v>
      </c>
      <c r="BA55" s="335">
        <v>0</v>
      </c>
      <c r="BB55" s="335">
        <v>0</v>
      </c>
      <c r="BC55" s="335">
        <v>0</v>
      </c>
      <c r="BD55" s="329">
        <v>0.3</v>
      </c>
      <c r="BE55" s="329">
        <v>2.9000000000000008</v>
      </c>
      <c r="BF55" s="329">
        <v>10.040000000000001</v>
      </c>
    </row>
    <row r="56" spans="1:58" s="330" customFormat="1" ht="18" customHeight="1">
      <c r="A56" s="231" t="s">
        <v>1068</v>
      </c>
      <c r="B56" s="233" t="s">
        <v>1178</v>
      </c>
      <c r="C56" s="206" t="s">
        <v>51</v>
      </c>
      <c r="D56" s="333">
        <v>404.28</v>
      </c>
      <c r="E56" s="333">
        <v>0</v>
      </c>
      <c r="F56" s="335">
        <v>0</v>
      </c>
      <c r="G56" s="335">
        <v>0</v>
      </c>
      <c r="H56" s="335">
        <v>0</v>
      </c>
      <c r="I56" s="335">
        <v>0</v>
      </c>
      <c r="J56" s="335">
        <v>0</v>
      </c>
      <c r="K56" s="335">
        <v>0</v>
      </c>
      <c r="L56" s="335">
        <v>0</v>
      </c>
      <c r="M56" s="333" t="s">
        <v>1411</v>
      </c>
      <c r="N56" s="335">
        <v>0</v>
      </c>
      <c r="O56" s="335">
        <v>0</v>
      </c>
      <c r="P56" s="335">
        <v>0</v>
      </c>
      <c r="Q56" s="335">
        <v>6.46</v>
      </c>
      <c r="R56" s="335">
        <v>0</v>
      </c>
      <c r="S56" s="335">
        <v>0</v>
      </c>
      <c r="T56" s="335">
        <v>0</v>
      </c>
      <c r="U56" s="335">
        <v>0</v>
      </c>
      <c r="V56" s="335">
        <v>2.41</v>
      </c>
      <c r="W56" s="335">
        <v>0</v>
      </c>
      <c r="X56" s="335">
        <v>0</v>
      </c>
      <c r="Y56" s="335">
        <v>0</v>
      </c>
      <c r="Z56" s="335">
        <v>2.44</v>
      </c>
      <c r="AA56" s="329">
        <v>1.85</v>
      </c>
      <c r="AB56" s="329">
        <v>0</v>
      </c>
      <c r="AC56" s="329">
        <v>0</v>
      </c>
      <c r="AD56" s="329">
        <v>0</v>
      </c>
      <c r="AE56" s="329">
        <v>0</v>
      </c>
      <c r="AF56" s="329">
        <v>0</v>
      </c>
      <c r="AG56" s="329">
        <v>0</v>
      </c>
      <c r="AH56" s="329">
        <v>0</v>
      </c>
      <c r="AI56" s="329">
        <v>0</v>
      </c>
      <c r="AJ56" s="335">
        <v>0</v>
      </c>
      <c r="AK56" s="335">
        <v>0</v>
      </c>
      <c r="AL56" s="335">
        <v>0</v>
      </c>
      <c r="AM56" s="335">
        <v>0.59</v>
      </c>
      <c r="AN56" s="329">
        <v>0</v>
      </c>
      <c r="AO56" s="329">
        <v>0</v>
      </c>
      <c r="AP56" s="329">
        <v>0</v>
      </c>
      <c r="AQ56" s="335">
        <v>0</v>
      </c>
      <c r="AR56" s="335">
        <v>0</v>
      </c>
      <c r="AS56" s="335">
        <v>1.61</v>
      </c>
      <c r="AT56" s="335">
        <v>0</v>
      </c>
      <c r="AU56" s="335">
        <v>0</v>
      </c>
      <c r="AV56" s="335">
        <v>0</v>
      </c>
      <c r="AW56" s="335">
        <v>0</v>
      </c>
      <c r="AX56" s="335">
        <v>0</v>
      </c>
      <c r="AY56" s="335">
        <v>0</v>
      </c>
      <c r="AZ56" s="334">
        <v>397.82</v>
      </c>
      <c r="BA56" s="335">
        <v>0</v>
      </c>
      <c r="BB56" s="335">
        <v>0</v>
      </c>
      <c r="BC56" s="335">
        <v>0</v>
      </c>
      <c r="BD56" s="329">
        <v>6.46</v>
      </c>
      <c r="BE56" s="329">
        <v>-6.46</v>
      </c>
      <c r="BF56" s="329">
        <v>397.82</v>
      </c>
    </row>
    <row r="57" spans="1:58" s="330" customFormat="1" ht="18" customHeight="1">
      <c r="A57" s="231" t="s">
        <v>1073</v>
      </c>
      <c r="B57" s="233" t="s">
        <v>1180</v>
      </c>
      <c r="C57" s="206" t="s">
        <v>52</v>
      </c>
      <c r="D57" s="333">
        <v>192.4</v>
      </c>
      <c r="E57" s="333">
        <v>0.43</v>
      </c>
      <c r="F57" s="335">
        <v>0</v>
      </c>
      <c r="G57" s="335">
        <v>0</v>
      </c>
      <c r="H57" s="335">
        <v>0</v>
      </c>
      <c r="I57" s="335">
        <v>0</v>
      </c>
      <c r="J57" s="335">
        <v>0</v>
      </c>
      <c r="K57" s="335">
        <v>0</v>
      </c>
      <c r="L57" s="335">
        <v>0</v>
      </c>
      <c r="M57" s="333" t="s">
        <v>1411</v>
      </c>
      <c r="N57" s="335">
        <v>0</v>
      </c>
      <c r="O57" s="335">
        <v>0</v>
      </c>
      <c r="P57" s="335">
        <v>0.43</v>
      </c>
      <c r="Q57" s="335">
        <v>28.810000000000002</v>
      </c>
      <c r="R57" s="335">
        <v>0</v>
      </c>
      <c r="S57" s="335">
        <v>0</v>
      </c>
      <c r="T57" s="335">
        <v>0</v>
      </c>
      <c r="U57" s="335">
        <v>0.62</v>
      </c>
      <c r="V57" s="335">
        <v>2.72</v>
      </c>
      <c r="W57" s="335">
        <v>0.74</v>
      </c>
      <c r="X57" s="335">
        <v>0</v>
      </c>
      <c r="Y57" s="335">
        <v>0</v>
      </c>
      <c r="Z57" s="335">
        <v>7.36</v>
      </c>
      <c r="AA57" s="329">
        <v>5.24</v>
      </c>
      <c r="AB57" s="329">
        <v>1.48</v>
      </c>
      <c r="AC57" s="329">
        <v>0</v>
      </c>
      <c r="AD57" s="329">
        <v>0.18</v>
      </c>
      <c r="AE57" s="329">
        <v>0.45999999999999996</v>
      </c>
      <c r="AF57" s="329">
        <v>0</v>
      </c>
      <c r="AG57" s="329">
        <v>0</v>
      </c>
      <c r="AH57" s="329">
        <v>0</v>
      </c>
      <c r="AI57" s="329">
        <v>0</v>
      </c>
      <c r="AJ57" s="335">
        <v>0</v>
      </c>
      <c r="AK57" s="335">
        <v>0</v>
      </c>
      <c r="AL57" s="335">
        <v>0</v>
      </c>
      <c r="AM57" s="335">
        <v>0</v>
      </c>
      <c r="AN57" s="329">
        <v>0</v>
      </c>
      <c r="AO57" s="329">
        <v>0</v>
      </c>
      <c r="AP57" s="329">
        <v>0</v>
      </c>
      <c r="AQ57" s="335">
        <v>0</v>
      </c>
      <c r="AR57" s="335">
        <v>0.04</v>
      </c>
      <c r="AS57" s="335">
        <v>5.1700000000000008</v>
      </c>
      <c r="AT57" s="335">
        <v>3.9500000000000006</v>
      </c>
      <c r="AU57" s="335">
        <v>8.2099999999999991</v>
      </c>
      <c r="AV57" s="335">
        <v>0</v>
      </c>
      <c r="AW57" s="335">
        <v>0</v>
      </c>
      <c r="AX57" s="335">
        <v>0</v>
      </c>
      <c r="AY57" s="335">
        <v>0</v>
      </c>
      <c r="AZ57" s="335">
        <v>0</v>
      </c>
      <c r="BA57" s="334">
        <v>163.16</v>
      </c>
      <c r="BB57" s="335">
        <v>0</v>
      </c>
      <c r="BC57" s="335">
        <v>0</v>
      </c>
      <c r="BD57" s="329">
        <v>29.240000000000002</v>
      </c>
      <c r="BE57" s="329">
        <v>32.449999999999996</v>
      </c>
      <c r="BF57" s="329">
        <v>224.85</v>
      </c>
    </row>
    <row r="58" spans="1:58" s="330" customFormat="1" ht="18" customHeight="1">
      <c r="A58" s="231" t="s">
        <v>1075</v>
      </c>
      <c r="B58" s="233" t="s">
        <v>1238</v>
      </c>
      <c r="C58" s="206" t="s">
        <v>53</v>
      </c>
      <c r="D58" s="333">
        <v>0.42</v>
      </c>
      <c r="E58" s="333">
        <v>0</v>
      </c>
      <c r="F58" s="335">
        <v>0</v>
      </c>
      <c r="G58" s="335">
        <v>0</v>
      </c>
      <c r="H58" s="335">
        <v>0</v>
      </c>
      <c r="I58" s="335">
        <v>0</v>
      </c>
      <c r="J58" s="335">
        <v>0</v>
      </c>
      <c r="K58" s="335">
        <v>0</v>
      </c>
      <c r="L58" s="335">
        <v>0</v>
      </c>
      <c r="M58" s="333" t="s">
        <v>1411</v>
      </c>
      <c r="N58" s="335">
        <v>0</v>
      </c>
      <c r="O58" s="335">
        <v>0</v>
      </c>
      <c r="P58" s="335">
        <v>0</v>
      </c>
      <c r="Q58" s="335">
        <v>0</v>
      </c>
      <c r="R58" s="335">
        <v>0</v>
      </c>
      <c r="S58" s="335">
        <v>0</v>
      </c>
      <c r="T58" s="335">
        <v>0</v>
      </c>
      <c r="U58" s="335">
        <v>0</v>
      </c>
      <c r="V58" s="335">
        <v>0</v>
      </c>
      <c r="W58" s="335">
        <v>0</v>
      </c>
      <c r="X58" s="335">
        <v>0</v>
      </c>
      <c r="Y58" s="335">
        <v>0</v>
      </c>
      <c r="Z58" s="335">
        <v>0</v>
      </c>
      <c r="AA58" s="329">
        <v>0</v>
      </c>
      <c r="AB58" s="329">
        <v>0</v>
      </c>
      <c r="AC58" s="329">
        <v>0</v>
      </c>
      <c r="AD58" s="329">
        <v>0</v>
      </c>
      <c r="AE58" s="329">
        <v>0</v>
      </c>
      <c r="AF58" s="329">
        <v>0</v>
      </c>
      <c r="AG58" s="329">
        <v>0</v>
      </c>
      <c r="AH58" s="329">
        <v>0</v>
      </c>
      <c r="AI58" s="329">
        <v>0</v>
      </c>
      <c r="AJ58" s="335">
        <v>0</v>
      </c>
      <c r="AK58" s="335">
        <v>0</v>
      </c>
      <c r="AL58" s="335">
        <v>0</v>
      </c>
      <c r="AM58" s="335">
        <v>0</v>
      </c>
      <c r="AN58" s="329">
        <v>0</v>
      </c>
      <c r="AO58" s="329">
        <v>0</v>
      </c>
      <c r="AP58" s="329">
        <v>0</v>
      </c>
      <c r="AQ58" s="335">
        <v>0</v>
      </c>
      <c r="AR58" s="335">
        <v>0</v>
      </c>
      <c r="AS58" s="335">
        <v>0</v>
      </c>
      <c r="AT58" s="335">
        <v>0</v>
      </c>
      <c r="AU58" s="335">
        <v>0</v>
      </c>
      <c r="AV58" s="335">
        <v>0</v>
      </c>
      <c r="AW58" s="335">
        <v>0</v>
      </c>
      <c r="AX58" s="335">
        <v>0</v>
      </c>
      <c r="AY58" s="335">
        <v>0</v>
      </c>
      <c r="AZ58" s="335">
        <v>0</v>
      </c>
      <c r="BA58" s="335">
        <v>0</v>
      </c>
      <c r="BB58" s="334">
        <v>0.42</v>
      </c>
      <c r="BC58" s="335">
        <v>0</v>
      </c>
      <c r="BD58" s="329">
        <v>0</v>
      </c>
      <c r="BE58" s="329">
        <v>0</v>
      </c>
      <c r="BF58" s="329">
        <v>0.42</v>
      </c>
    </row>
    <row r="59" spans="1:58" s="330" customFormat="1" ht="18" customHeight="1">
      <c r="A59" s="230">
        <v>3</v>
      </c>
      <c r="B59" s="331" t="s">
        <v>1239</v>
      </c>
      <c r="C59" s="251" t="s">
        <v>54</v>
      </c>
      <c r="D59" s="327">
        <v>175.18</v>
      </c>
      <c r="E59" s="327">
        <v>0.06</v>
      </c>
      <c r="F59" s="329">
        <v>0</v>
      </c>
      <c r="G59" s="329">
        <v>0</v>
      </c>
      <c r="H59" s="329">
        <v>0</v>
      </c>
      <c r="I59" s="329">
        <v>0</v>
      </c>
      <c r="J59" s="329">
        <v>0</v>
      </c>
      <c r="K59" s="329">
        <v>0</v>
      </c>
      <c r="L59" s="329">
        <v>0</v>
      </c>
      <c r="M59" s="333" t="s">
        <v>1411</v>
      </c>
      <c r="N59" s="329">
        <v>0</v>
      </c>
      <c r="O59" s="329">
        <v>0</v>
      </c>
      <c r="P59" s="329">
        <v>0.06</v>
      </c>
      <c r="Q59" s="329">
        <v>110.46600000000001</v>
      </c>
      <c r="R59" s="329">
        <v>7.41</v>
      </c>
      <c r="S59" s="329">
        <v>0.69000000000000006</v>
      </c>
      <c r="T59" s="329">
        <v>0</v>
      </c>
      <c r="U59" s="329">
        <v>0</v>
      </c>
      <c r="V59" s="329">
        <v>9.9249999999999972</v>
      </c>
      <c r="W59" s="329">
        <v>0.52</v>
      </c>
      <c r="X59" s="329">
        <v>0</v>
      </c>
      <c r="Y59" s="329">
        <v>0</v>
      </c>
      <c r="Z59" s="329">
        <v>41.220999999999997</v>
      </c>
      <c r="AA59" s="329">
        <v>33.405999999999999</v>
      </c>
      <c r="AB59" s="329">
        <v>2.12</v>
      </c>
      <c r="AC59" s="329">
        <v>0</v>
      </c>
      <c r="AD59" s="329">
        <v>0.22</v>
      </c>
      <c r="AE59" s="329">
        <v>2.3649999999999998</v>
      </c>
      <c r="AF59" s="329">
        <v>0.2</v>
      </c>
      <c r="AG59" s="329">
        <v>0.01</v>
      </c>
      <c r="AH59" s="329">
        <v>0</v>
      </c>
      <c r="AI59" s="329">
        <v>0</v>
      </c>
      <c r="AJ59" s="329">
        <v>0</v>
      </c>
      <c r="AK59" s="329">
        <v>0</v>
      </c>
      <c r="AL59" s="329">
        <v>0.83</v>
      </c>
      <c r="AM59" s="329">
        <v>2.02</v>
      </c>
      <c r="AN59" s="329">
        <v>0</v>
      </c>
      <c r="AO59" s="329">
        <v>0</v>
      </c>
      <c r="AP59" s="329">
        <v>0.05</v>
      </c>
      <c r="AQ59" s="329">
        <v>0</v>
      </c>
      <c r="AR59" s="329">
        <v>0.27</v>
      </c>
      <c r="AS59" s="329">
        <v>6.08</v>
      </c>
      <c r="AT59" s="329">
        <v>8.7499999999999964</v>
      </c>
      <c r="AU59" s="329">
        <v>34.370000000000012</v>
      </c>
      <c r="AV59" s="329">
        <v>0.18</v>
      </c>
      <c r="AW59" s="329">
        <v>0</v>
      </c>
      <c r="AX59" s="329">
        <v>0</v>
      </c>
      <c r="AY59" s="329">
        <v>0.22</v>
      </c>
      <c r="AZ59" s="329">
        <v>0</v>
      </c>
      <c r="BA59" s="329">
        <v>0.83000000000000007</v>
      </c>
      <c r="BB59" s="329">
        <v>0</v>
      </c>
      <c r="BC59" s="339">
        <v>64.653999999999996</v>
      </c>
      <c r="BD59" s="329">
        <v>110.52600000000001</v>
      </c>
      <c r="BE59" s="329">
        <v>-110.52600000000001</v>
      </c>
      <c r="BF59" s="329">
        <v>64.653999999999996</v>
      </c>
    </row>
    <row r="60" spans="1:58" s="336" customFormat="1" ht="18" customHeight="1">
      <c r="A60" s="234"/>
      <c r="B60" s="235" t="s">
        <v>1414</v>
      </c>
      <c r="C60" s="335"/>
      <c r="D60" s="327">
        <v>2607.9860000000003</v>
      </c>
      <c r="E60" s="327">
        <v>3.86</v>
      </c>
      <c r="F60" s="329">
        <v>0</v>
      </c>
      <c r="G60" s="329">
        <v>0</v>
      </c>
      <c r="H60" s="329">
        <v>0</v>
      </c>
      <c r="I60" s="329">
        <v>0</v>
      </c>
      <c r="J60" s="329">
        <v>0</v>
      </c>
      <c r="K60" s="329">
        <v>0</v>
      </c>
      <c r="L60" s="329">
        <v>0</v>
      </c>
      <c r="M60" s="333" t="s">
        <v>1411</v>
      </c>
      <c r="N60" s="329">
        <v>0</v>
      </c>
      <c r="O60" s="329">
        <v>0</v>
      </c>
      <c r="P60" s="329">
        <v>56.17</v>
      </c>
      <c r="Q60" s="329">
        <v>2604.1260000000002</v>
      </c>
      <c r="R60" s="329">
        <v>42.009999999999991</v>
      </c>
      <c r="S60" s="329">
        <v>10.040000000000001</v>
      </c>
      <c r="T60" s="329">
        <v>0</v>
      </c>
      <c r="U60" s="329">
        <v>30.519999999999996</v>
      </c>
      <c r="V60" s="329">
        <v>282.86999999999995</v>
      </c>
      <c r="W60" s="329">
        <v>21.259999999999998</v>
      </c>
      <c r="X60" s="329">
        <v>0</v>
      </c>
      <c r="Y60" s="329">
        <v>0</v>
      </c>
      <c r="Z60" s="329">
        <v>1141.4557</v>
      </c>
      <c r="AA60" s="329">
        <v>823.63540000000012</v>
      </c>
      <c r="AB60" s="329">
        <v>61.491300000000003</v>
      </c>
      <c r="AC60" s="329">
        <v>8.77</v>
      </c>
      <c r="AD60" s="329">
        <v>20.009999999999998</v>
      </c>
      <c r="AE60" s="329">
        <v>148.01100000000002</v>
      </c>
      <c r="AF60" s="329">
        <v>35.008000000000003</v>
      </c>
      <c r="AG60" s="329">
        <v>0.94</v>
      </c>
      <c r="AH60" s="329">
        <v>0.19</v>
      </c>
      <c r="AI60" s="329">
        <v>0</v>
      </c>
      <c r="AJ60" s="329">
        <v>0.90999999999999992</v>
      </c>
      <c r="AK60" s="329">
        <v>0</v>
      </c>
      <c r="AL60" s="329">
        <v>15.920000000000002</v>
      </c>
      <c r="AM60" s="329">
        <v>18.13</v>
      </c>
      <c r="AN60" s="329">
        <v>0</v>
      </c>
      <c r="AO60" s="329">
        <v>0</v>
      </c>
      <c r="AP60" s="329">
        <v>8.4400000000000013</v>
      </c>
      <c r="AQ60" s="329">
        <v>0</v>
      </c>
      <c r="AR60" s="329">
        <v>15.649999999999999</v>
      </c>
      <c r="AS60" s="329">
        <v>231.45</v>
      </c>
      <c r="AT60" s="329">
        <v>628.82999999999993</v>
      </c>
      <c r="AU60" s="329">
        <v>656.71500000000003</v>
      </c>
      <c r="AV60" s="329">
        <v>18.57</v>
      </c>
      <c r="AW60" s="329">
        <v>0.19</v>
      </c>
      <c r="AX60" s="329">
        <v>0</v>
      </c>
      <c r="AY60" s="329">
        <v>3.2000000000000006</v>
      </c>
      <c r="AZ60" s="329">
        <v>0</v>
      </c>
      <c r="BA60" s="329">
        <v>61.69</v>
      </c>
      <c r="BB60" s="329">
        <v>0</v>
      </c>
      <c r="BC60" s="329">
        <v>0</v>
      </c>
      <c r="BD60" s="329">
        <v>0</v>
      </c>
      <c r="BE60" s="329">
        <v>0</v>
      </c>
      <c r="BF60" s="329">
        <v>0</v>
      </c>
    </row>
    <row r="61" spans="1:58" s="330" customFormat="1" ht="18" customHeight="1">
      <c r="A61" s="236"/>
      <c r="B61" s="235" t="s">
        <v>1415</v>
      </c>
      <c r="C61" s="237"/>
      <c r="D61" s="327">
        <v>10499.96</v>
      </c>
      <c r="E61" s="327">
        <v>1885.7399999999998</v>
      </c>
      <c r="F61" s="329">
        <v>534.71399999999994</v>
      </c>
      <c r="G61" s="329">
        <v>304.32400000000007</v>
      </c>
      <c r="H61" s="329">
        <v>194.76</v>
      </c>
      <c r="I61" s="329">
        <v>824.58500000000004</v>
      </c>
      <c r="J61" s="329">
        <v>108.19</v>
      </c>
      <c r="K61" s="329">
        <v>0</v>
      </c>
      <c r="L61" s="329">
        <v>0</v>
      </c>
      <c r="M61" s="333" t="s">
        <v>1411</v>
      </c>
      <c r="N61" s="329">
        <v>91.050999999999988</v>
      </c>
      <c r="O61" s="329">
        <v>0</v>
      </c>
      <c r="P61" s="329">
        <v>132.43</v>
      </c>
      <c r="Q61" s="329">
        <v>8549.5659999999989</v>
      </c>
      <c r="R61" s="329">
        <v>314.64</v>
      </c>
      <c r="S61" s="329">
        <v>38.33</v>
      </c>
      <c r="T61" s="329">
        <v>65.09</v>
      </c>
      <c r="U61" s="329">
        <v>49.949999999999996</v>
      </c>
      <c r="V61" s="329">
        <v>421.90999999999997</v>
      </c>
      <c r="W61" s="329">
        <v>153.52000000000001</v>
      </c>
      <c r="X61" s="329">
        <v>0</v>
      </c>
      <c r="Y61" s="329">
        <v>22.602</v>
      </c>
      <c r="Z61" s="329">
        <v>3224.6014</v>
      </c>
      <c r="AA61" s="329">
        <v>2232.0254</v>
      </c>
      <c r="AB61" s="329">
        <v>244.04830000000001</v>
      </c>
      <c r="AC61" s="329">
        <v>37.61</v>
      </c>
      <c r="AD61" s="329">
        <v>70.92</v>
      </c>
      <c r="AE61" s="329">
        <v>339.0797</v>
      </c>
      <c r="AF61" s="329">
        <v>73.188000000000002</v>
      </c>
      <c r="AG61" s="329">
        <v>19.690000000000001</v>
      </c>
      <c r="AH61" s="329">
        <v>3.99</v>
      </c>
      <c r="AI61" s="329">
        <v>0</v>
      </c>
      <c r="AJ61" s="329">
        <v>9.7100000000000009</v>
      </c>
      <c r="AK61" s="329">
        <v>7.5600000000000023</v>
      </c>
      <c r="AL61" s="329">
        <v>31.01</v>
      </c>
      <c r="AM61" s="329">
        <v>119.05000000000001</v>
      </c>
      <c r="AN61" s="329">
        <v>4.6100000000000003</v>
      </c>
      <c r="AO61" s="329">
        <v>9.0400000000000009</v>
      </c>
      <c r="AP61" s="329">
        <v>23.080000000000002</v>
      </c>
      <c r="AQ61" s="329">
        <v>0</v>
      </c>
      <c r="AR61" s="329">
        <v>39.76</v>
      </c>
      <c r="AS61" s="329">
        <v>267.70999999999998</v>
      </c>
      <c r="AT61" s="329">
        <v>1419.2579999999998</v>
      </c>
      <c r="AU61" s="329">
        <v>1814.1545999999998</v>
      </c>
      <c r="AV61" s="329">
        <v>62.620000000000005</v>
      </c>
      <c r="AW61" s="329">
        <v>22.360000000000003</v>
      </c>
      <c r="AX61" s="329">
        <v>0</v>
      </c>
      <c r="AY61" s="329">
        <v>10.040000000000001</v>
      </c>
      <c r="AZ61" s="329">
        <v>397.82</v>
      </c>
      <c r="BA61" s="329">
        <v>224.85</v>
      </c>
      <c r="BB61" s="329">
        <v>0.42</v>
      </c>
      <c r="BC61" s="329">
        <v>64.653999999999996</v>
      </c>
      <c r="BD61" s="329">
        <v>0</v>
      </c>
      <c r="BE61" s="329">
        <v>0</v>
      </c>
      <c r="BF61" s="329">
        <v>0</v>
      </c>
    </row>
    <row r="62" spans="1:58">
      <c r="E62" s="323"/>
      <c r="F62" s="324"/>
      <c r="G62" s="324"/>
      <c r="H62" s="324"/>
      <c r="I62" s="324"/>
      <c r="J62" s="324"/>
      <c r="K62" s="324"/>
      <c r="L62" s="324"/>
      <c r="M62" s="324"/>
      <c r="N62" s="323"/>
      <c r="O62" s="323"/>
      <c r="P62" s="323"/>
      <c r="Q62" s="323"/>
      <c r="R62" s="323"/>
      <c r="S62" s="324"/>
      <c r="T62" s="324"/>
      <c r="U62" s="324"/>
      <c r="V62" s="324"/>
      <c r="W62" s="324"/>
      <c r="X62" s="238"/>
      <c r="Y62" s="239"/>
      <c r="Z62" s="324"/>
      <c r="AA62" s="324"/>
      <c r="AB62" s="324"/>
      <c r="AC62" s="324"/>
      <c r="AD62" s="324"/>
      <c r="AE62" s="324"/>
      <c r="AF62" s="324"/>
      <c r="AG62" s="324"/>
      <c r="AH62" s="324"/>
      <c r="AI62" s="324"/>
      <c r="AJ62" s="324"/>
      <c r="AK62" s="324"/>
      <c r="AL62" s="324"/>
      <c r="AM62" s="324"/>
      <c r="AN62" s="324"/>
      <c r="AO62" s="324"/>
      <c r="AP62" s="324"/>
      <c r="AQ62" s="324"/>
      <c r="AR62" s="323"/>
      <c r="AS62" s="323"/>
      <c r="AT62" s="324"/>
      <c r="AU62" s="324"/>
      <c r="AV62" s="324"/>
      <c r="AW62" s="323"/>
      <c r="AX62" s="323"/>
      <c r="AY62" s="323"/>
      <c r="AZ62" s="323"/>
      <c r="BA62" s="323"/>
      <c r="BB62" s="323"/>
      <c r="BC62" s="323"/>
    </row>
  </sheetData>
  <mergeCells count="10">
    <mergeCell ref="BD5:BD6"/>
    <mergeCell ref="BE5:BE6"/>
    <mergeCell ref="BF5:BF6"/>
    <mergeCell ref="A1:B1"/>
    <mergeCell ref="A5:A6"/>
    <mergeCell ref="B5:B6"/>
    <mergeCell ref="C5:C6"/>
    <mergeCell ref="D5:D6"/>
    <mergeCell ref="E5:BC5"/>
    <mergeCell ref="A2:V2"/>
  </mergeCells>
  <printOptions horizontalCentered="1"/>
  <pageMargins left="0.39370078740157483" right="0.39370078740157483" top="0.19685039370078741" bottom="0.19685039370078741" header="0.31496062992125984" footer="0.31496062992125984"/>
  <pageSetup paperSize="9" scale="70"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FC1549"/>
  <sheetViews>
    <sheetView tabSelected="1" topLeftCell="A7" zoomScale="115" zoomScaleNormal="115" workbookViewId="0">
      <selection activeCell="L14" sqref="L14"/>
    </sheetView>
  </sheetViews>
  <sheetFormatPr defaultRowHeight="12"/>
  <cols>
    <col min="1" max="1" width="6.42578125" style="2197" customWidth="1"/>
    <col min="2" max="2" width="36.42578125" style="2272" customWidth="1"/>
    <col min="3" max="3" width="6.140625" style="2197" customWidth="1"/>
    <col min="4" max="4" width="8" style="2198" customWidth="1"/>
    <col min="5" max="5" width="6.7109375" style="2198" customWidth="1"/>
    <col min="6" max="6" width="10.140625" style="2199" customWidth="1"/>
    <col min="7" max="7" width="12.5703125" style="2197" customWidth="1"/>
    <col min="8" max="8" width="9" style="2200" customWidth="1"/>
    <col min="9" max="9" width="9.140625" style="2201" hidden="1" customWidth="1"/>
    <col min="10" max="10" width="7.85546875" style="2201" customWidth="1"/>
    <col min="11" max="11" width="36.42578125" style="2272" hidden="1" customWidth="1"/>
    <col min="12" max="12" width="9.140625" style="2201" customWidth="1"/>
    <col min="13" max="251" width="9.140625" style="2201"/>
    <col min="252" max="252" width="5.42578125" style="2201" customWidth="1"/>
    <col min="253" max="253" width="31.28515625" style="2201" customWidth="1"/>
    <col min="254" max="254" width="6.140625" style="2201" customWidth="1"/>
    <col min="255" max="255" width="8" style="2201" customWidth="1"/>
    <col min="256" max="257" width="6.7109375" style="2201" customWidth="1"/>
    <col min="258" max="258" width="13.140625" style="2201" customWidth="1"/>
    <col min="259" max="259" width="9.28515625" style="2201" customWidth="1"/>
    <col min="260" max="262" width="0" style="2201" hidden="1" customWidth="1"/>
    <col min="263" max="263" width="9.28515625" style="2201" customWidth="1"/>
    <col min="264" max="264" width="9.140625" style="2201" customWidth="1"/>
    <col min="265" max="265" width="7.85546875" style="2201" customWidth="1"/>
    <col min="266" max="268" width="9.140625" style="2201" customWidth="1"/>
    <col min="269" max="507" width="9.140625" style="2201"/>
    <col min="508" max="508" width="5.42578125" style="2201" customWidth="1"/>
    <col min="509" max="509" width="31.28515625" style="2201" customWidth="1"/>
    <col min="510" max="510" width="6.140625" style="2201" customWidth="1"/>
    <col min="511" max="511" width="8" style="2201" customWidth="1"/>
    <col min="512" max="513" width="6.7109375" style="2201" customWidth="1"/>
    <col min="514" max="514" width="13.140625" style="2201" customWidth="1"/>
    <col min="515" max="515" width="9.28515625" style="2201" customWidth="1"/>
    <col min="516" max="518" width="0" style="2201" hidden="1" customWidth="1"/>
    <col min="519" max="519" width="9.28515625" style="2201" customWidth="1"/>
    <col min="520" max="520" width="9.140625" style="2201" customWidth="1"/>
    <col min="521" max="521" width="7.85546875" style="2201" customWidth="1"/>
    <col min="522" max="524" width="9.140625" style="2201" customWidth="1"/>
    <col min="525" max="763" width="9.140625" style="2201"/>
    <col min="764" max="764" width="5.42578125" style="2201" customWidth="1"/>
    <col min="765" max="765" width="31.28515625" style="2201" customWidth="1"/>
    <col min="766" max="766" width="6.140625" style="2201" customWidth="1"/>
    <col min="767" max="767" width="8" style="2201" customWidth="1"/>
    <col min="768" max="769" width="6.7109375" style="2201" customWidth="1"/>
    <col min="770" max="770" width="13.140625" style="2201" customWidth="1"/>
    <col min="771" max="771" width="9.28515625" style="2201" customWidth="1"/>
    <col min="772" max="774" width="0" style="2201" hidden="1" customWidth="1"/>
    <col min="775" max="775" width="9.28515625" style="2201" customWidth="1"/>
    <col min="776" max="776" width="9.140625" style="2201" customWidth="1"/>
    <col min="777" max="777" width="7.85546875" style="2201" customWidth="1"/>
    <col min="778" max="780" width="9.140625" style="2201" customWidth="1"/>
    <col min="781" max="1019" width="9.140625" style="2201"/>
    <col min="1020" max="1020" width="5.42578125" style="2201" customWidth="1"/>
    <col min="1021" max="1021" width="31.28515625" style="2201" customWidth="1"/>
    <col min="1022" max="1022" width="6.140625" style="2201" customWidth="1"/>
    <col min="1023" max="1023" width="8" style="2201" customWidth="1"/>
    <col min="1024" max="1025" width="6.7109375" style="2201" customWidth="1"/>
    <col min="1026" max="1026" width="13.140625" style="2201" customWidth="1"/>
    <col min="1027" max="1027" width="9.28515625" style="2201" customWidth="1"/>
    <col min="1028" max="1030" width="0" style="2201" hidden="1" customWidth="1"/>
    <col min="1031" max="1031" width="9.28515625" style="2201" customWidth="1"/>
    <col min="1032" max="1032" width="9.140625" style="2201" customWidth="1"/>
    <col min="1033" max="1033" width="7.85546875" style="2201" customWidth="1"/>
    <col min="1034" max="1036" width="9.140625" style="2201" customWidth="1"/>
    <col min="1037" max="1275" width="9.140625" style="2201"/>
    <col min="1276" max="1276" width="5.42578125" style="2201" customWidth="1"/>
    <col min="1277" max="1277" width="31.28515625" style="2201" customWidth="1"/>
    <col min="1278" max="1278" width="6.140625" style="2201" customWidth="1"/>
    <col min="1279" max="1279" width="8" style="2201" customWidth="1"/>
    <col min="1280" max="1281" width="6.7109375" style="2201" customWidth="1"/>
    <col min="1282" max="1282" width="13.140625" style="2201" customWidth="1"/>
    <col min="1283" max="1283" width="9.28515625" style="2201" customWidth="1"/>
    <col min="1284" max="1286" width="0" style="2201" hidden="1" customWidth="1"/>
    <col min="1287" max="1287" width="9.28515625" style="2201" customWidth="1"/>
    <col min="1288" max="1288" width="9.140625" style="2201" customWidth="1"/>
    <col min="1289" max="1289" width="7.85546875" style="2201" customWidth="1"/>
    <col min="1290" max="1292" width="9.140625" style="2201" customWidth="1"/>
    <col min="1293" max="1531" width="9.140625" style="2201"/>
    <col min="1532" max="1532" width="5.42578125" style="2201" customWidth="1"/>
    <col min="1533" max="1533" width="31.28515625" style="2201" customWidth="1"/>
    <col min="1534" max="1534" width="6.140625" style="2201" customWidth="1"/>
    <col min="1535" max="1535" width="8" style="2201" customWidth="1"/>
    <col min="1536" max="1537" width="6.7109375" style="2201" customWidth="1"/>
    <col min="1538" max="1538" width="13.140625" style="2201" customWidth="1"/>
    <col min="1539" max="1539" width="9.28515625" style="2201" customWidth="1"/>
    <col min="1540" max="1542" width="0" style="2201" hidden="1" customWidth="1"/>
    <col min="1543" max="1543" width="9.28515625" style="2201" customWidth="1"/>
    <col min="1544" max="1544" width="9.140625" style="2201" customWidth="1"/>
    <col min="1545" max="1545" width="7.85546875" style="2201" customWidth="1"/>
    <col min="1546" max="1548" width="9.140625" style="2201" customWidth="1"/>
    <col min="1549" max="1787" width="9.140625" style="2201"/>
    <col min="1788" max="1788" width="5.42578125" style="2201" customWidth="1"/>
    <col min="1789" max="1789" width="31.28515625" style="2201" customWidth="1"/>
    <col min="1790" max="1790" width="6.140625" style="2201" customWidth="1"/>
    <col min="1791" max="1791" width="8" style="2201" customWidth="1"/>
    <col min="1792" max="1793" width="6.7109375" style="2201" customWidth="1"/>
    <col min="1794" max="1794" width="13.140625" style="2201" customWidth="1"/>
    <col min="1795" max="1795" width="9.28515625" style="2201" customWidth="1"/>
    <col min="1796" max="1798" width="0" style="2201" hidden="1" customWidth="1"/>
    <col min="1799" max="1799" width="9.28515625" style="2201" customWidth="1"/>
    <col min="1800" max="1800" width="9.140625" style="2201" customWidth="1"/>
    <col min="1801" max="1801" width="7.85546875" style="2201" customWidth="1"/>
    <col min="1802" max="1804" width="9.140625" style="2201" customWidth="1"/>
    <col min="1805" max="2043" width="9.140625" style="2201"/>
    <col min="2044" max="2044" width="5.42578125" style="2201" customWidth="1"/>
    <col min="2045" max="2045" width="31.28515625" style="2201" customWidth="1"/>
    <col min="2046" max="2046" width="6.140625" style="2201" customWidth="1"/>
    <col min="2047" max="2047" width="8" style="2201" customWidth="1"/>
    <col min="2048" max="2049" width="6.7109375" style="2201" customWidth="1"/>
    <col min="2050" max="2050" width="13.140625" style="2201" customWidth="1"/>
    <col min="2051" max="2051" width="9.28515625" style="2201" customWidth="1"/>
    <col min="2052" max="2054" width="0" style="2201" hidden="1" customWidth="1"/>
    <col min="2055" max="2055" width="9.28515625" style="2201" customWidth="1"/>
    <col min="2056" max="2056" width="9.140625" style="2201" customWidth="1"/>
    <col min="2057" max="2057" width="7.85546875" style="2201" customWidth="1"/>
    <col min="2058" max="2060" width="9.140625" style="2201" customWidth="1"/>
    <col min="2061" max="2299" width="9.140625" style="2201"/>
    <col min="2300" max="2300" width="5.42578125" style="2201" customWidth="1"/>
    <col min="2301" max="2301" width="31.28515625" style="2201" customWidth="1"/>
    <col min="2302" max="2302" width="6.140625" style="2201" customWidth="1"/>
    <col min="2303" max="2303" width="8" style="2201" customWidth="1"/>
    <col min="2304" max="2305" width="6.7109375" style="2201" customWidth="1"/>
    <col min="2306" max="2306" width="13.140625" style="2201" customWidth="1"/>
    <col min="2307" max="2307" width="9.28515625" style="2201" customWidth="1"/>
    <col min="2308" max="2310" width="0" style="2201" hidden="1" customWidth="1"/>
    <col min="2311" max="2311" width="9.28515625" style="2201" customWidth="1"/>
    <col min="2312" max="2312" width="9.140625" style="2201" customWidth="1"/>
    <col min="2313" max="2313" width="7.85546875" style="2201" customWidth="1"/>
    <col min="2314" max="2316" width="9.140625" style="2201" customWidth="1"/>
    <col min="2317" max="2555" width="9.140625" style="2201"/>
    <col min="2556" max="2556" width="5.42578125" style="2201" customWidth="1"/>
    <col min="2557" max="2557" width="31.28515625" style="2201" customWidth="1"/>
    <col min="2558" max="2558" width="6.140625" style="2201" customWidth="1"/>
    <col min="2559" max="2559" width="8" style="2201" customWidth="1"/>
    <col min="2560" max="2561" width="6.7109375" style="2201" customWidth="1"/>
    <col min="2562" max="2562" width="13.140625" style="2201" customWidth="1"/>
    <col min="2563" max="2563" width="9.28515625" style="2201" customWidth="1"/>
    <col min="2564" max="2566" width="0" style="2201" hidden="1" customWidth="1"/>
    <col min="2567" max="2567" width="9.28515625" style="2201" customWidth="1"/>
    <col min="2568" max="2568" width="9.140625" style="2201" customWidth="1"/>
    <col min="2569" max="2569" width="7.85546875" style="2201" customWidth="1"/>
    <col min="2570" max="2572" width="9.140625" style="2201" customWidth="1"/>
    <col min="2573" max="2811" width="9.140625" style="2201"/>
    <col min="2812" max="2812" width="5.42578125" style="2201" customWidth="1"/>
    <col min="2813" max="2813" width="31.28515625" style="2201" customWidth="1"/>
    <col min="2814" max="2814" width="6.140625" style="2201" customWidth="1"/>
    <col min="2815" max="2815" width="8" style="2201" customWidth="1"/>
    <col min="2816" max="2817" width="6.7109375" style="2201" customWidth="1"/>
    <col min="2818" max="2818" width="13.140625" style="2201" customWidth="1"/>
    <col min="2819" max="2819" width="9.28515625" style="2201" customWidth="1"/>
    <col min="2820" max="2822" width="0" style="2201" hidden="1" customWidth="1"/>
    <col min="2823" max="2823" width="9.28515625" style="2201" customWidth="1"/>
    <col min="2824" max="2824" width="9.140625" style="2201" customWidth="1"/>
    <col min="2825" max="2825" width="7.85546875" style="2201" customWidth="1"/>
    <col min="2826" max="2828" width="9.140625" style="2201" customWidth="1"/>
    <col min="2829" max="3067" width="9.140625" style="2201"/>
    <col min="3068" max="3068" width="5.42578125" style="2201" customWidth="1"/>
    <col min="3069" max="3069" width="31.28515625" style="2201" customWidth="1"/>
    <col min="3070" max="3070" width="6.140625" style="2201" customWidth="1"/>
    <col min="3071" max="3071" width="8" style="2201" customWidth="1"/>
    <col min="3072" max="3073" width="6.7109375" style="2201" customWidth="1"/>
    <col min="3074" max="3074" width="13.140625" style="2201" customWidth="1"/>
    <col min="3075" max="3075" width="9.28515625" style="2201" customWidth="1"/>
    <col min="3076" max="3078" width="0" style="2201" hidden="1" customWidth="1"/>
    <col min="3079" max="3079" width="9.28515625" style="2201" customWidth="1"/>
    <col min="3080" max="3080" width="9.140625" style="2201" customWidth="1"/>
    <col min="3081" max="3081" width="7.85546875" style="2201" customWidth="1"/>
    <col min="3082" max="3084" width="9.140625" style="2201" customWidth="1"/>
    <col min="3085" max="3323" width="9.140625" style="2201"/>
    <col min="3324" max="3324" width="5.42578125" style="2201" customWidth="1"/>
    <col min="3325" max="3325" width="31.28515625" style="2201" customWidth="1"/>
    <col min="3326" max="3326" width="6.140625" style="2201" customWidth="1"/>
    <col min="3327" max="3327" width="8" style="2201" customWidth="1"/>
    <col min="3328" max="3329" width="6.7109375" style="2201" customWidth="1"/>
    <col min="3330" max="3330" width="13.140625" style="2201" customWidth="1"/>
    <col min="3331" max="3331" width="9.28515625" style="2201" customWidth="1"/>
    <col min="3332" max="3334" width="0" style="2201" hidden="1" customWidth="1"/>
    <col min="3335" max="3335" width="9.28515625" style="2201" customWidth="1"/>
    <col min="3336" max="3336" width="9.140625" style="2201" customWidth="1"/>
    <col min="3337" max="3337" width="7.85546875" style="2201" customWidth="1"/>
    <col min="3338" max="3340" width="9.140625" style="2201" customWidth="1"/>
    <col min="3341" max="3579" width="9.140625" style="2201"/>
    <col min="3580" max="3580" width="5.42578125" style="2201" customWidth="1"/>
    <col min="3581" max="3581" width="31.28515625" style="2201" customWidth="1"/>
    <col min="3582" max="3582" width="6.140625" style="2201" customWidth="1"/>
    <col min="3583" max="3583" width="8" style="2201" customWidth="1"/>
    <col min="3584" max="3585" width="6.7109375" style="2201" customWidth="1"/>
    <col min="3586" max="3586" width="13.140625" style="2201" customWidth="1"/>
    <col min="3587" max="3587" width="9.28515625" style="2201" customWidth="1"/>
    <col min="3588" max="3590" width="0" style="2201" hidden="1" customWidth="1"/>
    <col min="3591" max="3591" width="9.28515625" style="2201" customWidth="1"/>
    <col min="3592" max="3592" width="9.140625" style="2201" customWidth="1"/>
    <col min="3593" max="3593" width="7.85546875" style="2201" customWidth="1"/>
    <col min="3594" max="3596" width="9.140625" style="2201" customWidth="1"/>
    <col min="3597" max="3835" width="9.140625" style="2201"/>
    <col min="3836" max="3836" width="5.42578125" style="2201" customWidth="1"/>
    <col min="3837" max="3837" width="31.28515625" style="2201" customWidth="1"/>
    <col min="3838" max="3838" width="6.140625" style="2201" customWidth="1"/>
    <col min="3839" max="3839" width="8" style="2201" customWidth="1"/>
    <col min="3840" max="3841" width="6.7109375" style="2201" customWidth="1"/>
    <col min="3842" max="3842" width="13.140625" style="2201" customWidth="1"/>
    <col min="3843" max="3843" width="9.28515625" style="2201" customWidth="1"/>
    <col min="3844" max="3846" width="0" style="2201" hidden="1" customWidth="1"/>
    <col min="3847" max="3847" width="9.28515625" style="2201" customWidth="1"/>
    <col min="3848" max="3848" width="9.140625" style="2201" customWidth="1"/>
    <col min="3849" max="3849" width="7.85546875" style="2201" customWidth="1"/>
    <col min="3850" max="3852" width="9.140625" style="2201" customWidth="1"/>
    <col min="3853" max="4091" width="9.140625" style="2201"/>
    <col min="4092" max="4092" width="5.42578125" style="2201" customWidth="1"/>
    <col min="4093" max="4093" width="31.28515625" style="2201" customWidth="1"/>
    <col min="4094" max="4094" width="6.140625" style="2201" customWidth="1"/>
    <col min="4095" max="4095" width="8" style="2201" customWidth="1"/>
    <col min="4096" max="4097" width="6.7109375" style="2201" customWidth="1"/>
    <col min="4098" max="4098" width="13.140625" style="2201" customWidth="1"/>
    <col min="4099" max="4099" width="9.28515625" style="2201" customWidth="1"/>
    <col min="4100" max="4102" width="0" style="2201" hidden="1" customWidth="1"/>
    <col min="4103" max="4103" width="9.28515625" style="2201" customWidth="1"/>
    <col min="4104" max="4104" width="9.140625" style="2201" customWidth="1"/>
    <col min="4105" max="4105" width="7.85546875" style="2201" customWidth="1"/>
    <col min="4106" max="4108" width="9.140625" style="2201" customWidth="1"/>
    <col min="4109" max="4347" width="9.140625" style="2201"/>
    <col min="4348" max="4348" width="5.42578125" style="2201" customWidth="1"/>
    <col min="4349" max="4349" width="31.28515625" style="2201" customWidth="1"/>
    <col min="4350" max="4350" width="6.140625" style="2201" customWidth="1"/>
    <col min="4351" max="4351" width="8" style="2201" customWidth="1"/>
    <col min="4352" max="4353" width="6.7109375" style="2201" customWidth="1"/>
    <col min="4354" max="4354" width="13.140625" style="2201" customWidth="1"/>
    <col min="4355" max="4355" width="9.28515625" style="2201" customWidth="1"/>
    <col min="4356" max="4358" width="0" style="2201" hidden="1" customWidth="1"/>
    <col min="4359" max="4359" width="9.28515625" style="2201" customWidth="1"/>
    <col min="4360" max="4360" width="9.140625" style="2201" customWidth="1"/>
    <col min="4361" max="4361" width="7.85546875" style="2201" customWidth="1"/>
    <col min="4362" max="4364" width="9.140625" style="2201" customWidth="1"/>
    <col min="4365" max="4603" width="9.140625" style="2201"/>
    <col min="4604" max="4604" width="5.42578125" style="2201" customWidth="1"/>
    <col min="4605" max="4605" width="31.28515625" style="2201" customWidth="1"/>
    <col min="4606" max="4606" width="6.140625" style="2201" customWidth="1"/>
    <col min="4607" max="4607" width="8" style="2201" customWidth="1"/>
    <col min="4608" max="4609" width="6.7109375" style="2201" customWidth="1"/>
    <col min="4610" max="4610" width="13.140625" style="2201" customWidth="1"/>
    <col min="4611" max="4611" width="9.28515625" style="2201" customWidth="1"/>
    <col min="4612" max="4614" width="0" style="2201" hidden="1" customWidth="1"/>
    <col min="4615" max="4615" width="9.28515625" style="2201" customWidth="1"/>
    <col min="4616" max="4616" width="9.140625" style="2201" customWidth="1"/>
    <col min="4617" max="4617" width="7.85546875" style="2201" customWidth="1"/>
    <col min="4618" max="4620" width="9.140625" style="2201" customWidth="1"/>
    <col min="4621" max="4859" width="9.140625" style="2201"/>
    <col min="4860" max="4860" width="5.42578125" style="2201" customWidth="1"/>
    <col min="4861" max="4861" width="31.28515625" style="2201" customWidth="1"/>
    <col min="4862" max="4862" width="6.140625" style="2201" customWidth="1"/>
    <col min="4863" max="4863" width="8" style="2201" customWidth="1"/>
    <col min="4864" max="4865" width="6.7109375" style="2201" customWidth="1"/>
    <col min="4866" max="4866" width="13.140625" style="2201" customWidth="1"/>
    <col min="4867" max="4867" width="9.28515625" style="2201" customWidth="1"/>
    <col min="4868" max="4870" width="0" style="2201" hidden="1" customWidth="1"/>
    <col min="4871" max="4871" width="9.28515625" style="2201" customWidth="1"/>
    <col min="4872" max="4872" width="9.140625" style="2201" customWidth="1"/>
    <col min="4873" max="4873" width="7.85546875" style="2201" customWidth="1"/>
    <col min="4874" max="4876" width="9.140625" style="2201" customWidth="1"/>
    <col min="4877" max="5115" width="9.140625" style="2201"/>
    <col min="5116" max="5116" width="5.42578125" style="2201" customWidth="1"/>
    <col min="5117" max="5117" width="31.28515625" style="2201" customWidth="1"/>
    <col min="5118" max="5118" width="6.140625" style="2201" customWidth="1"/>
    <col min="5119" max="5119" width="8" style="2201" customWidth="1"/>
    <col min="5120" max="5121" width="6.7109375" style="2201" customWidth="1"/>
    <col min="5122" max="5122" width="13.140625" style="2201" customWidth="1"/>
    <col min="5123" max="5123" width="9.28515625" style="2201" customWidth="1"/>
    <col min="5124" max="5126" width="0" style="2201" hidden="1" customWidth="1"/>
    <col min="5127" max="5127" width="9.28515625" style="2201" customWidth="1"/>
    <col min="5128" max="5128" width="9.140625" style="2201" customWidth="1"/>
    <col min="5129" max="5129" width="7.85546875" style="2201" customWidth="1"/>
    <col min="5130" max="5132" width="9.140625" style="2201" customWidth="1"/>
    <col min="5133" max="5371" width="9.140625" style="2201"/>
    <col min="5372" max="5372" width="5.42578125" style="2201" customWidth="1"/>
    <col min="5373" max="5373" width="31.28515625" style="2201" customWidth="1"/>
    <col min="5374" max="5374" width="6.140625" style="2201" customWidth="1"/>
    <col min="5375" max="5375" width="8" style="2201" customWidth="1"/>
    <col min="5376" max="5377" width="6.7109375" style="2201" customWidth="1"/>
    <col min="5378" max="5378" width="13.140625" style="2201" customWidth="1"/>
    <col min="5379" max="5379" width="9.28515625" style="2201" customWidth="1"/>
    <col min="5380" max="5382" width="0" style="2201" hidden="1" customWidth="1"/>
    <col min="5383" max="5383" width="9.28515625" style="2201" customWidth="1"/>
    <col min="5384" max="5384" width="9.140625" style="2201" customWidth="1"/>
    <col min="5385" max="5385" width="7.85546875" style="2201" customWidth="1"/>
    <col min="5386" max="5388" width="9.140625" style="2201" customWidth="1"/>
    <col min="5389" max="5627" width="9.140625" style="2201"/>
    <col min="5628" max="5628" width="5.42578125" style="2201" customWidth="1"/>
    <col min="5629" max="5629" width="31.28515625" style="2201" customWidth="1"/>
    <col min="5630" max="5630" width="6.140625" style="2201" customWidth="1"/>
    <col min="5631" max="5631" width="8" style="2201" customWidth="1"/>
    <col min="5632" max="5633" width="6.7109375" style="2201" customWidth="1"/>
    <col min="5634" max="5634" width="13.140625" style="2201" customWidth="1"/>
    <col min="5635" max="5635" width="9.28515625" style="2201" customWidth="1"/>
    <col min="5636" max="5638" width="0" style="2201" hidden="1" customWidth="1"/>
    <col min="5639" max="5639" width="9.28515625" style="2201" customWidth="1"/>
    <col min="5640" max="5640" width="9.140625" style="2201" customWidth="1"/>
    <col min="5641" max="5641" width="7.85546875" style="2201" customWidth="1"/>
    <col min="5642" max="5644" width="9.140625" style="2201" customWidth="1"/>
    <col min="5645" max="5883" width="9.140625" style="2201"/>
    <col min="5884" max="5884" width="5.42578125" style="2201" customWidth="1"/>
    <col min="5885" max="5885" width="31.28515625" style="2201" customWidth="1"/>
    <col min="5886" max="5886" width="6.140625" style="2201" customWidth="1"/>
    <col min="5887" max="5887" width="8" style="2201" customWidth="1"/>
    <col min="5888" max="5889" width="6.7109375" style="2201" customWidth="1"/>
    <col min="5890" max="5890" width="13.140625" style="2201" customWidth="1"/>
    <col min="5891" max="5891" width="9.28515625" style="2201" customWidth="1"/>
    <col min="5892" max="5894" width="0" style="2201" hidden="1" customWidth="1"/>
    <col min="5895" max="5895" width="9.28515625" style="2201" customWidth="1"/>
    <col min="5896" max="5896" width="9.140625" style="2201" customWidth="1"/>
    <col min="5897" max="5897" width="7.85546875" style="2201" customWidth="1"/>
    <col min="5898" max="5900" width="9.140625" style="2201" customWidth="1"/>
    <col min="5901" max="6139" width="9.140625" style="2201"/>
    <col min="6140" max="6140" width="5.42578125" style="2201" customWidth="1"/>
    <col min="6141" max="6141" width="31.28515625" style="2201" customWidth="1"/>
    <col min="6142" max="6142" width="6.140625" style="2201" customWidth="1"/>
    <col min="6143" max="6143" width="8" style="2201" customWidth="1"/>
    <col min="6144" max="6145" width="6.7109375" style="2201" customWidth="1"/>
    <col min="6146" max="6146" width="13.140625" style="2201" customWidth="1"/>
    <col min="6147" max="6147" width="9.28515625" style="2201" customWidth="1"/>
    <col min="6148" max="6150" width="0" style="2201" hidden="1" customWidth="1"/>
    <col min="6151" max="6151" width="9.28515625" style="2201" customWidth="1"/>
    <col min="6152" max="6152" width="9.140625" style="2201" customWidth="1"/>
    <col min="6153" max="6153" width="7.85546875" style="2201" customWidth="1"/>
    <col min="6154" max="6156" width="9.140625" style="2201" customWidth="1"/>
    <col min="6157" max="6395" width="9.140625" style="2201"/>
    <col min="6396" max="6396" width="5.42578125" style="2201" customWidth="1"/>
    <col min="6397" max="6397" width="31.28515625" style="2201" customWidth="1"/>
    <col min="6398" max="6398" width="6.140625" style="2201" customWidth="1"/>
    <col min="6399" max="6399" width="8" style="2201" customWidth="1"/>
    <col min="6400" max="6401" width="6.7109375" style="2201" customWidth="1"/>
    <col min="6402" max="6402" width="13.140625" style="2201" customWidth="1"/>
    <col min="6403" max="6403" width="9.28515625" style="2201" customWidth="1"/>
    <col min="6404" max="6406" width="0" style="2201" hidden="1" customWidth="1"/>
    <col min="6407" max="6407" width="9.28515625" style="2201" customWidth="1"/>
    <col min="6408" max="6408" width="9.140625" style="2201" customWidth="1"/>
    <col min="6409" max="6409" width="7.85546875" style="2201" customWidth="1"/>
    <col min="6410" max="6412" width="9.140625" style="2201" customWidth="1"/>
    <col min="6413" max="6651" width="9.140625" style="2201"/>
    <col min="6652" max="6652" width="5.42578125" style="2201" customWidth="1"/>
    <col min="6653" max="6653" width="31.28515625" style="2201" customWidth="1"/>
    <col min="6654" max="6654" width="6.140625" style="2201" customWidth="1"/>
    <col min="6655" max="6655" width="8" style="2201" customWidth="1"/>
    <col min="6656" max="6657" width="6.7109375" style="2201" customWidth="1"/>
    <col min="6658" max="6658" width="13.140625" style="2201" customWidth="1"/>
    <col min="6659" max="6659" width="9.28515625" style="2201" customWidth="1"/>
    <col min="6660" max="6662" width="0" style="2201" hidden="1" customWidth="1"/>
    <col min="6663" max="6663" width="9.28515625" style="2201" customWidth="1"/>
    <col min="6664" max="6664" width="9.140625" style="2201" customWidth="1"/>
    <col min="6665" max="6665" width="7.85546875" style="2201" customWidth="1"/>
    <col min="6666" max="6668" width="9.140625" style="2201" customWidth="1"/>
    <col min="6669" max="6907" width="9.140625" style="2201"/>
    <col min="6908" max="6908" width="5.42578125" style="2201" customWidth="1"/>
    <col min="6909" max="6909" width="31.28515625" style="2201" customWidth="1"/>
    <col min="6910" max="6910" width="6.140625" style="2201" customWidth="1"/>
    <col min="6911" max="6911" width="8" style="2201" customWidth="1"/>
    <col min="6912" max="6913" width="6.7109375" style="2201" customWidth="1"/>
    <col min="6914" max="6914" width="13.140625" style="2201" customWidth="1"/>
    <col min="6915" max="6915" width="9.28515625" style="2201" customWidth="1"/>
    <col min="6916" max="6918" width="0" style="2201" hidden="1" customWidth="1"/>
    <col min="6919" max="6919" width="9.28515625" style="2201" customWidth="1"/>
    <col min="6920" max="6920" width="9.140625" style="2201" customWidth="1"/>
    <col min="6921" max="6921" width="7.85546875" style="2201" customWidth="1"/>
    <col min="6922" max="6924" width="9.140625" style="2201" customWidth="1"/>
    <col min="6925" max="7163" width="9.140625" style="2201"/>
    <col min="7164" max="7164" width="5.42578125" style="2201" customWidth="1"/>
    <col min="7165" max="7165" width="31.28515625" style="2201" customWidth="1"/>
    <col min="7166" max="7166" width="6.140625" style="2201" customWidth="1"/>
    <col min="7167" max="7167" width="8" style="2201" customWidth="1"/>
    <col min="7168" max="7169" width="6.7109375" style="2201" customWidth="1"/>
    <col min="7170" max="7170" width="13.140625" style="2201" customWidth="1"/>
    <col min="7171" max="7171" width="9.28515625" style="2201" customWidth="1"/>
    <col min="7172" max="7174" width="0" style="2201" hidden="1" customWidth="1"/>
    <col min="7175" max="7175" width="9.28515625" style="2201" customWidth="1"/>
    <col min="7176" max="7176" width="9.140625" style="2201" customWidth="1"/>
    <col min="7177" max="7177" width="7.85546875" style="2201" customWidth="1"/>
    <col min="7178" max="7180" width="9.140625" style="2201" customWidth="1"/>
    <col min="7181" max="7419" width="9.140625" style="2201"/>
    <col min="7420" max="7420" width="5.42578125" style="2201" customWidth="1"/>
    <col min="7421" max="7421" width="31.28515625" style="2201" customWidth="1"/>
    <col min="7422" max="7422" width="6.140625" style="2201" customWidth="1"/>
    <col min="7423" max="7423" width="8" style="2201" customWidth="1"/>
    <col min="7424" max="7425" width="6.7109375" style="2201" customWidth="1"/>
    <col min="7426" max="7426" width="13.140625" style="2201" customWidth="1"/>
    <col min="7427" max="7427" width="9.28515625" style="2201" customWidth="1"/>
    <col min="7428" max="7430" width="0" style="2201" hidden="1" customWidth="1"/>
    <col min="7431" max="7431" width="9.28515625" style="2201" customWidth="1"/>
    <col min="7432" max="7432" width="9.140625" style="2201" customWidth="1"/>
    <col min="7433" max="7433" width="7.85546875" style="2201" customWidth="1"/>
    <col min="7434" max="7436" width="9.140625" style="2201" customWidth="1"/>
    <col min="7437" max="7675" width="9.140625" style="2201"/>
    <col min="7676" max="7676" width="5.42578125" style="2201" customWidth="1"/>
    <col min="7677" max="7677" width="31.28515625" style="2201" customWidth="1"/>
    <col min="7678" max="7678" width="6.140625" style="2201" customWidth="1"/>
    <col min="7679" max="7679" width="8" style="2201" customWidth="1"/>
    <col min="7680" max="7681" width="6.7109375" style="2201" customWidth="1"/>
    <col min="7682" max="7682" width="13.140625" style="2201" customWidth="1"/>
    <col min="7683" max="7683" width="9.28515625" style="2201" customWidth="1"/>
    <col min="7684" max="7686" width="0" style="2201" hidden="1" customWidth="1"/>
    <col min="7687" max="7687" width="9.28515625" style="2201" customWidth="1"/>
    <col min="7688" max="7688" width="9.140625" style="2201" customWidth="1"/>
    <col min="7689" max="7689" width="7.85546875" style="2201" customWidth="1"/>
    <col min="7690" max="7692" width="9.140625" style="2201" customWidth="1"/>
    <col min="7693" max="7931" width="9.140625" style="2201"/>
    <col min="7932" max="7932" width="5.42578125" style="2201" customWidth="1"/>
    <col min="7933" max="7933" width="31.28515625" style="2201" customWidth="1"/>
    <col min="7934" max="7934" width="6.140625" style="2201" customWidth="1"/>
    <col min="7935" max="7935" width="8" style="2201" customWidth="1"/>
    <col min="7936" max="7937" width="6.7109375" style="2201" customWidth="1"/>
    <col min="7938" max="7938" width="13.140625" style="2201" customWidth="1"/>
    <col min="7939" max="7939" width="9.28515625" style="2201" customWidth="1"/>
    <col min="7940" max="7942" width="0" style="2201" hidden="1" customWidth="1"/>
    <col min="7943" max="7943" width="9.28515625" style="2201" customWidth="1"/>
    <col min="7944" max="7944" width="9.140625" style="2201" customWidth="1"/>
    <col min="7945" max="7945" width="7.85546875" style="2201" customWidth="1"/>
    <col min="7946" max="7948" width="9.140625" style="2201" customWidth="1"/>
    <col min="7949" max="8187" width="9.140625" style="2201"/>
    <col min="8188" max="8188" width="5.42578125" style="2201" customWidth="1"/>
    <col min="8189" max="8189" width="31.28515625" style="2201" customWidth="1"/>
    <col min="8190" max="8190" width="6.140625" style="2201" customWidth="1"/>
    <col min="8191" max="8191" width="8" style="2201" customWidth="1"/>
    <col min="8192" max="8193" width="6.7109375" style="2201" customWidth="1"/>
    <col min="8194" max="8194" width="13.140625" style="2201" customWidth="1"/>
    <col min="8195" max="8195" width="9.28515625" style="2201" customWidth="1"/>
    <col min="8196" max="8198" width="0" style="2201" hidden="1" customWidth="1"/>
    <col min="8199" max="8199" width="9.28515625" style="2201" customWidth="1"/>
    <col min="8200" max="8200" width="9.140625" style="2201" customWidth="1"/>
    <col min="8201" max="8201" width="7.85546875" style="2201" customWidth="1"/>
    <col min="8202" max="8204" width="9.140625" style="2201" customWidth="1"/>
    <col min="8205" max="8443" width="9.140625" style="2201"/>
    <col min="8444" max="8444" width="5.42578125" style="2201" customWidth="1"/>
    <col min="8445" max="8445" width="31.28515625" style="2201" customWidth="1"/>
    <col min="8446" max="8446" width="6.140625" style="2201" customWidth="1"/>
    <col min="8447" max="8447" width="8" style="2201" customWidth="1"/>
    <col min="8448" max="8449" width="6.7109375" style="2201" customWidth="1"/>
    <col min="8450" max="8450" width="13.140625" style="2201" customWidth="1"/>
    <col min="8451" max="8451" width="9.28515625" style="2201" customWidth="1"/>
    <col min="8452" max="8454" width="0" style="2201" hidden="1" customWidth="1"/>
    <col min="8455" max="8455" width="9.28515625" style="2201" customWidth="1"/>
    <col min="8456" max="8456" width="9.140625" style="2201" customWidth="1"/>
    <col min="8457" max="8457" width="7.85546875" style="2201" customWidth="1"/>
    <col min="8458" max="8460" width="9.140625" style="2201" customWidth="1"/>
    <col min="8461" max="8699" width="9.140625" style="2201"/>
    <col min="8700" max="8700" width="5.42578125" style="2201" customWidth="1"/>
    <col min="8701" max="8701" width="31.28515625" style="2201" customWidth="1"/>
    <col min="8702" max="8702" width="6.140625" style="2201" customWidth="1"/>
    <col min="8703" max="8703" width="8" style="2201" customWidth="1"/>
    <col min="8704" max="8705" width="6.7109375" style="2201" customWidth="1"/>
    <col min="8706" max="8706" width="13.140625" style="2201" customWidth="1"/>
    <col min="8707" max="8707" width="9.28515625" style="2201" customWidth="1"/>
    <col min="8708" max="8710" width="0" style="2201" hidden="1" customWidth="1"/>
    <col min="8711" max="8711" width="9.28515625" style="2201" customWidth="1"/>
    <col min="8712" max="8712" width="9.140625" style="2201" customWidth="1"/>
    <col min="8713" max="8713" width="7.85546875" style="2201" customWidth="1"/>
    <col min="8714" max="8716" width="9.140625" style="2201" customWidth="1"/>
    <col min="8717" max="8955" width="9.140625" style="2201"/>
    <col min="8956" max="8956" width="5.42578125" style="2201" customWidth="1"/>
    <col min="8957" max="8957" width="31.28515625" style="2201" customWidth="1"/>
    <col min="8958" max="8958" width="6.140625" style="2201" customWidth="1"/>
    <col min="8959" max="8959" width="8" style="2201" customWidth="1"/>
    <col min="8960" max="8961" width="6.7109375" style="2201" customWidth="1"/>
    <col min="8962" max="8962" width="13.140625" style="2201" customWidth="1"/>
    <col min="8963" max="8963" width="9.28515625" style="2201" customWidth="1"/>
    <col min="8964" max="8966" width="0" style="2201" hidden="1" customWidth="1"/>
    <col min="8967" max="8967" width="9.28515625" style="2201" customWidth="1"/>
    <col min="8968" max="8968" width="9.140625" style="2201" customWidth="1"/>
    <col min="8969" max="8969" width="7.85546875" style="2201" customWidth="1"/>
    <col min="8970" max="8972" width="9.140625" style="2201" customWidth="1"/>
    <col min="8973" max="9211" width="9.140625" style="2201"/>
    <col min="9212" max="9212" width="5.42578125" style="2201" customWidth="1"/>
    <col min="9213" max="9213" width="31.28515625" style="2201" customWidth="1"/>
    <col min="9214" max="9214" width="6.140625" style="2201" customWidth="1"/>
    <col min="9215" max="9215" width="8" style="2201" customWidth="1"/>
    <col min="9216" max="9217" width="6.7109375" style="2201" customWidth="1"/>
    <col min="9218" max="9218" width="13.140625" style="2201" customWidth="1"/>
    <col min="9219" max="9219" width="9.28515625" style="2201" customWidth="1"/>
    <col min="9220" max="9222" width="0" style="2201" hidden="1" customWidth="1"/>
    <col min="9223" max="9223" width="9.28515625" style="2201" customWidth="1"/>
    <col min="9224" max="9224" width="9.140625" style="2201" customWidth="1"/>
    <col min="9225" max="9225" width="7.85546875" style="2201" customWidth="1"/>
    <col min="9226" max="9228" width="9.140625" style="2201" customWidth="1"/>
    <col min="9229" max="9467" width="9.140625" style="2201"/>
    <col min="9468" max="9468" width="5.42578125" style="2201" customWidth="1"/>
    <col min="9469" max="9469" width="31.28515625" style="2201" customWidth="1"/>
    <col min="9470" max="9470" width="6.140625" style="2201" customWidth="1"/>
    <col min="9471" max="9471" width="8" style="2201" customWidth="1"/>
    <col min="9472" max="9473" width="6.7109375" style="2201" customWidth="1"/>
    <col min="9474" max="9474" width="13.140625" style="2201" customWidth="1"/>
    <col min="9475" max="9475" width="9.28515625" style="2201" customWidth="1"/>
    <col min="9476" max="9478" width="0" style="2201" hidden="1" customWidth="1"/>
    <col min="9479" max="9479" width="9.28515625" style="2201" customWidth="1"/>
    <col min="9480" max="9480" width="9.140625" style="2201" customWidth="1"/>
    <col min="9481" max="9481" width="7.85546875" style="2201" customWidth="1"/>
    <col min="9482" max="9484" width="9.140625" style="2201" customWidth="1"/>
    <col min="9485" max="9723" width="9.140625" style="2201"/>
    <col min="9724" max="9724" width="5.42578125" style="2201" customWidth="1"/>
    <col min="9725" max="9725" width="31.28515625" style="2201" customWidth="1"/>
    <col min="9726" max="9726" width="6.140625" style="2201" customWidth="1"/>
    <col min="9727" max="9727" width="8" style="2201" customWidth="1"/>
    <col min="9728" max="9729" width="6.7109375" style="2201" customWidth="1"/>
    <col min="9730" max="9730" width="13.140625" style="2201" customWidth="1"/>
    <col min="9731" max="9731" width="9.28515625" style="2201" customWidth="1"/>
    <col min="9732" max="9734" width="0" style="2201" hidden="1" customWidth="1"/>
    <col min="9735" max="9735" width="9.28515625" style="2201" customWidth="1"/>
    <col min="9736" max="9736" width="9.140625" style="2201" customWidth="1"/>
    <col min="9737" max="9737" width="7.85546875" style="2201" customWidth="1"/>
    <col min="9738" max="9740" width="9.140625" style="2201" customWidth="1"/>
    <col min="9741" max="9979" width="9.140625" style="2201"/>
    <col min="9980" max="9980" width="5.42578125" style="2201" customWidth="1"/>
    <col min="9981" max="9981" width="31.28515625" style="2201" customWidth="1"/>
    <col min="9982" max="9982" width="6.140625" style="2201" customWidth="1"/>
    <col min="9983" max="9983" width="8" style="2201" customWidth="1"/>
    <col min="9984" max="9985" width="6.7109375" style="2201" customWidth="1"/>
    <col min="9986" max="9986" width="13.140625" style="2201" customWidth="1"/>
    <col min="9987" max="9987" width="9.28515625" style="2201" customWidth="1"/>
    <col min="9988" max="9990" width="0" style="2201" hidden="1" customWidth="1"/>
    <col min="9991" max="9991" width="9.28515625" style="2201" customWidth="1"/>
    <col min="9992" max="9992" width="9.140625" style="2201" customWidth="1"/>
    <col min="9993" max="9993" width="7.85546875" style="2201" customWidth="1"/>
    <col min="9994" max="9996" width="9.140625" style="2201" customWidth="1"/>
    <col min="9997" max="10235" width="9.140625" style="2201"/>
    <col min="10236" max="10236" width="5.42578125" style="2201" customWidth="1"/>
    <col min="10237" max="10237" width="31.28515625" style="2201" customWidth="1"/>
    <col min="10238" max="10238" width="6.140625" style="2201" customWidth="1"/>
    <col min="10239" max="10239" width="8" style="2201" customWidth="1"/>
    <col min="10240" max="10241" width="6.7109375" style="2201" customWidth="1"/>
    <col min="10242" max="10242" width="13.140625" style="2201" customWidth="1"/>
    <col min="10243" max="10243" width="9.28515625" style="2201" customWidth="1"/>
    <col min="10244" max="10246" width="0" style="2201" hidden="1" customWidth="1"/>
    <col min="10247" max="10247" width="9.28515625" style="2201" customWidth="1"/>
    <col min="10248" max="10248" width="9.140625" style="2201" customWidth="1"/>
    <col min="10249" max="10249" width="7.85546875" style="2201" customWidth="1"/>
    <col min="10250" max="10252" width="9.140625" style="2201" customWidth="1"/>
    <col min="10253" max="10491" width="9.140625" style="2201"/>
    <col min="10492" max="10492" width="5.42578125" style="2201" customWidth="1"/>
    <col min="10493" max="10493" width="31.28515625" style="2201" customWidth="1"/>
    <col min="10494" max="10494" width="6.140625" style="2201" customWidth="1"/>
    <col min="10495" max="10495" width="8" style="2201" customWidth="1"/>
    <col min="10496" max="10497" width="6.7109375" style="2201" customWidth="1"/>
    <col min="10498" max="10498" width="13.140625" style="2201" customWidth="1"/>
    <col min="10499" max="10499" width="9.28515625" style="2201" customWidth="1"/>
    <col min="10500" max="10502" width="0" style="2201" hidden="1" customWidth="1"/>
    <col min="10503" max="10503" width="9.28515625" style="2201" customWidth="1"/>
    <col min="10504" max="10504" width="9.140625" style="2201" customWidth="1"/>
    <col min="10505" max="10505" width="7.85546875" style="2201" customWidth="1"/>
    <col min="10506" max="10508" width="9.140625" style="2201" customWidth="1"/>
    <col min="10509" max="10747" width="9.140625" style="2201"/>
    <col min="10748" max="10748" width="5.42578125" style="2201" customWidth="1"/>
    <col min="10749" max="10749" width="31.28515625" style="2201" customWidth="1"/>
    <col min="10750" max="10750" width="6.140625" style="2201" customWidth="1"/>
    <col min="10751" max="10751" width="8" style="2201" customWidth="1"/>
    <col min="10752" max="10753" width="6.7109375" style="2201" customWidth="1"/>
    <col min="10754" max="10754" width="13.140625" style="2201" customWidth="1"/>
    <col min="10755" max="10755" width="9.28515625" style="2201" customWidth="1"/>
    <col min="10756" max="10758" width="0" style="2201" hidden="1" customWidth="1"/>
    <col min="10759" max="10759" width="9.28515625" style="2201" customWidth="1"/>
    <col min="10760" max="10760" width="9.140625" style="2201" customWidth="1"/>
    <col min="10761" max="10761" width="7.85546875" style="2201" customWidth="1"/>
    <col min="10762" max="10764" width="9.140625" style="2201" customWidth="1"/>
    <col min="10765" max="11003" width="9.140625" style="2201"/>
    <col min="11004" max="11004" width="5.42578125" style="2201" customWidth="1"/>
    <col min="11005" max="11005" width="31.28515625" style="2201" customWidth="1"/>
    <col min="11006" max="11006" width="6.140625" style="2201" customWidth="1"/>
    <col min="11007" max="11007" width="8" style="2201" customWidth="1"/>
    <col min="11008" max="11009" width="6.7109375" style="2201" customWidth="1"/>
    <col min="11010" max="11010" width="13.140625" style="2201" customWidth="1"/>
    <col min="11011" max="11011" width="9.28515625" style="2201" customWidth="1"/>
    <col min="11012" max="11014" width="0" style="2201" hidden="1" customWidth="1"/>
    <col min="11015" max="11015" width="9.28515625" style="2201" customWidth="1"/>
    <col min="11016" max="11016" width="9.140625" style="2201" customWidth="1"/>
    <col min="11017" max="11017" width="7.85546875" style="2201" customWidth="1"/>
    <col min="11018" max="11020" width="9.140625" style="2201" customWidth="1"/>
    <col min="11021" max="11259" width="9.140625" style="2201"/>
    <col min="11260" max="11260" width="5.42578125" style="2201" customWidth="1"/>
    <col min="11261" max="11261" width="31.28515625" style="2201" customWidth="1"/>
    <col min="11262" max="11262" width="6.140625" style="2201" customWidth="1"/>
    <col min="11263" max="11263" width="8" style="2201" customWidth="1"/>
    <col min="11264" max="11265" width="6.7109375" style="2201" customWidth="1"/>
    <col min="11266" max="11266" width="13.140625" style="2201" customWidth="1"/>
    <col min="11267" max="11267" width="9.28515625" style="2201" customWidth="1"/>
    <col min="11268" max="11270" width="0" style="2201" hidden="1" customWidth="1"/>
    <col min="11271" max="11271" width="9.28515625" style="2201" customWidth="1"/>
    <col min="11272" max="11272" width="9.140625" style="2201" customWidth="1"/>
    <col min="11273" max="11273" width="7.85546875" style="2201" customWidth="1"/>
    <col min="11274" max="11276" width="9.140625" style="2201" customWidth="1"/>
    <col min="11277" max="11515" width="9.140625" style="2201"/>
    <col min="11516" max="11516" width="5.42578125" style="2201" customWidth="1"/>
    <col min="11517" max="11517" width="31.28515625" style="2201" customWidth="1"/>
    <col min="11518" max="11518" width="6.140625" style="2201" customWidth="1"/>
    <col min="11519" max="11519" width="8" style="2201" customWidth="1"/>
    <col min="11520" max="11521" width="6.7109375" style="2201" customWidth="1"/>
    <col min="11522" max="11522" width="13.140625" style="2201" customWidth="1"/>
    <col min="11523" max="11523" width="9.28515625" style="2201" customWidth="1"/>
    <col min="11524" max="11526" width="0" style="2201" hidden="1" customWidth="1"/>
    <col min="11527" max="11527" width="9.28515625" style="2201" customWidth="1"/>
    <col min="11528" max="11528" width="9.140625" style="2201" customWidth="1"/>
    <col min="11529" max="11529" width="7.85546875" style="2201" customWidth="1"/>
    <col min="11530" max="11532" width="9.140625" style="2201" customWidth="1"/>
    <col min="11533" max="11771" width="9.140625" style="2201"/>
    <col min="11772" max="11772" width="5.42578125" style="2201" customWidth="1"/>
    <col min="11773" max="11773" width="31.28515625" style="2201" customWidth="1"/>
    <col min="11774" max="11774" width="6.140625" style="2201" customWidth="1"/>
    <col min="11775" max="11775" width="8" style="2201" customWidth="1"/>
    <col min="11776" max="11777" width="6.7109375" style="2201" customWidth="1"/>
    <col min="11778" max="11778" width="13.140625" style="2201" customWidth="1"/>
    <col min="11779" max="11779" width="9.28515625" style="2201" customWidth="1"/>
    <col min="11780" max="11782" width="0" style="2201" hidden="1" customWidth="1"/>
    <col min="11783" max="11783" width="9.28515625" style="2201" customWidth="1"/>
    <col min="11784" max="11784" width="9.140625" style="2201" customWidth="1"/>
    <col min="11785" max="11785" width="7.85546875" style="2201" customWidth="1"/>
    <col min="11786" max="11788" width="9.140625" style="2201" customWidth="1"/>
    <col min="11789" max="12027" width="9.140625" style="2201"/>
    <col min="12028" max="12028" width="5.42578125" style="2201" customWidth="1"/>
    <col min="12029" max="12029" width="31.28515625" style="2201" customWidth="1"/>
    <col min="12030" max="12030" width="6.140625" style="2201" customWidth="1"/>
    <col min="12031" max="12031" width="8" style="2201" customWidth="1"/>
    <col min="12032" max="12033" width="6.7109375" style="2201" customWidth="1"/>
    <col min="12034" max="12034" width="13.140625" style="2201" customWidth="1"/>
    <col min="12035" max="12035" width="9.28515625" style="2201" customWidth="1"/>
    <col min="12036" max="12038" width="0" style="2201" hidden="1" customWidth="1"/>
    <col min="12039" max="12039" width="9.28515625" style="2201" customWidth="1"/>
    <col min="12040" max="12040" width="9.140625" style="2201" customWidth="1"/>
    <col min="12041" max="12041" width="7.85546875" style="2201" customWidth="1"/>
    <col min="12042" max="12044" width="9.140625" style="2201" customWidth="1"/>
    <col min="12045" max="12283" width="9.140625" style="2201"/>
    <col min="12284" max="12284" width="5.42578125" style="2201" customWidth="1"/>
    <col min="12285" max="12285" width="31.28515625" style="2201" customWidth="1"/>
    <col min="12286" max="12286" width="6.140625" style="2201" customWidth="1"/>
    <col min="12287" max="12287" width="8" style="2201" customWidth="1"/>
    <col min="12288" max="12289" width="6.7109375" style="2201" customWidth="1"/>
    <col min="12290" max="12290" width="13.140625" style="2201" customWidth="1"/>
    <col min="12291" max="12291" width="9.28515625" style="2201" customWidth="1"/>
    <col min="12292" max="12294" width="0" style="2201" hidden="1" customWidth="1"/>
    <col min="12295" max="12295" width="9.28515625" style="2201" customWidth="1"/>
    <col min="12296" max="12296" width="9.140625" style="2201" customWidth="1"/>
    <col min="12297" max="12297" width="7.85546875" style="2201" customWidth="1"/>
    <col min="12298" max="12300" width="9.140625" style="2201" customWidth="1"/>
    <col min="12301" max="12539" width="9.140625" style="2201"/>
    <col min="12540" max="12540" width="5.42578125" style="2201" customWidth="1"/>
    <col min="12541" max="12541" width="31.28515625" style="2201" customWidth="1"/>
    <col min="12542" max="12542" width="6.140625" style="2201" customWidth="1"/>
    <col min="12543" max="12543" width="8" style="2201" customWidth="1"/>
    <col min="12544" max="12545" width="6.7109375" style="2201" customWidth="1"/>
    <col min="12546" max="12546" width="13.140625" style="2201" customWidth="1"/>
    <col min="12547" max="12547" width="9.28515625" style="2201" customWidth="1"/>
    <col min="12548" max="12550" width="0" style="2201" hidden="1" customWidth="1"/>
    <col min="12551" max="12551" width="9.28515625" style="2201" customWidth="1"/>
    <col min="12552" max="12552" width="9.140625" style="2201" customWidth="1"/>
    <col min="12553" max="12553" width="7.85546875" style="2201" customWidth="1"/>
    <col min="12554" max="12556" width="9.140625" style="2201" customWidth="1"/>
    <col min="12557" max="12795" width="9.140625" style="2201"/>
    <col min="12796" max="12796" width="5.42578125" style="2201" customWidth="1"/>
    <col min="12797" max="12797" width="31.28515625" style="2201" customWidth="1"/>
    <col min="12798" max="12798" width="6.140625" style="2201" customWidth="1"/>
    <col min="12799" max="12799" width="8" style="2201" customWidth="1"/>
    <col min="12800" max="12801" width="6.7109375" style="2201" customWidth="1"/>
    <col min="12802" max="12802" width="13.140625" style="2201" customWidth="1"/>
    <col min="12803" max="12803" width="9.28515625" style="2201" customWidth="1"/>
    <col min="12804" max="12806" width="0" style="2201" hidden="1" customWidth="1"/>
    <col min="12807" max="12807" width="9.28515625" style="2201" customWidth="1"/>
    <col min="12808" max="12808" width="9.140625" style="2201" customWidth="1"/>
    <col min="12809" max="12809" width="7.85546875" style="2201" customWidth="1"/>
    <col min="12810" max="12812" width="9.140625" style="2201" customWidth="1"/>
    <col min="12813" max="13051" width="9.140625" style="2201"/>
    <col min="13052" max="13052" width="5.42578125" style="2201" customWidth="1"/>
    <col min="13053" max="13053" width="31.28515625" style="2201" customWidth="1"/>
    <col min="13054" max="13054" width="6.140625" style="2201" customWidth="1"/>
    <col min="13055" max="13055" width="8" style="2201" customWidth="1"/>
    <col min="13056" max="13057" width="6.7109375" style="2201" customWidth="1"/>
    <col min="13058" max="13058" width="13.140625" style="2201" customWidth="1"/>
    <col min="13059" max="13059" width="9.28515625" style="2201" customWidth="1"/>
    <col min="13060" max="13062" width="0" style="2201" hidden="1" customWidth="1"/>
    <col min="13063" max="13063" width="9.28515625" style="2201" customWidth="1"/>
    <col min="13064" max="13064" width="9.140625" style="2201" customWidth="1"/>
    <col min="13065" max="13065" width="7.85546875" style="2201" customWidth="1"/>
    <col min="13066" max="13068" width="9.140625" style="2201" customWidth="1"/>
    <col min="13069" max="13307" width="9.140625" style="2201"/>
    <col min="13308" max="13308" width="5.42578125" style="2201" customWidth="1"/>
    <col min="13309" max="13309" width="31.28515625" style="2201" customWidth="1"/>
    <col min="13310" max="13310" width="6.140625" style="2201" customWidth="1"/>
    <col min="13311" max="13311" width="8" style="2201" customWidth="1"/>
    <col min="13312" max="13313" width="6.7109375" style="2201" customWidth="1"/>
    <col min="13314" max="13314" width="13.140625" style="2201" customWidth="1"/>
    <col min="13315" max="13315" width="9.28515625" style="2201" customWidth="1"/>
    <col min="13316" max="13318" width="0" style="2201" hidden="1" customWidth="1"/>
    <col min="13319" max="13319" width="9.28515625" style="2201" customWidth="1"/>
    <col min="13320" max="13320" width="9.140625" style="2201" customWidth="1"/>
    <col min="13321" max="13321" width="7.85546875" style="2201" customWidth="1"/>
    <col min="13322" max="13324" width="9.140625" style="2201" customWidth="1"/>
    <col min="13325" max="13563" width="9.140625" style="2201"/>
    <col min="13564" max="13564" width="5.42578125" style="2201" customWidth="1"/>
    <col min="13565" max="13565" width="31.28515625" style="2201" customWidth="1"/>
    <col min="13566" max="13566" width="6.140625" style="2201" customWidth="1"/>
    <col min="13567" max="13567" width="8" style="2201" customWidth="1"/>
    <col min="13568" max="13569" width="6.7109375" style="2201" customWidth="1"/>
    <col min="13570" max="13570" width="13.140625" style="2201" customWidth="1"/>
    <col min="13571" max="13571" width="9.28515625" style="2201" customWidth="1"/>
    <col min="13572" max="13574" width="0" style="2201" hidden="1" customWidth="1"/>
    <col min="13575" max="13575" width="9.28515625" style="2201" customWidth="1"/>
    <col min="13576" max="13576" width="9.140625" style="2201" customWidth="1"/>
    <col min="13577" max="13577" width="7.85546875" style="2201" customWidth="1"/>
    <col min="13578" max="13580" width="9.140625" style="2201" customWidth="1"/>
    <col min="13581" max="13819" width="9.140625" style="2201"/>
    <col min="13820" max="13820" width="5.42578125" style="2201" customWidth="1"/>
    <col min="13821" max="13821" width="31.28515625" style="2201" customWidth="1"/>
    <col min="13822" max="13822" width="6.140625" style="2201" customWidth="1"/>
    <col min="13823" max="13823" width="8" style="2201" customWidth="1"/>
    <col min="13824" max="13825" width="6.7109375" style="2201" customWidth="1"/>
    <col min="13826" max="13826" width="13.140625" style="2201" customWidth="1"/>
    <col min="13827" max="13827" width="9.28515625" style="2201" customWidth="1"/>
    <col min="13828" max="13830" width="0" style="2201" hidden="1" customWidth="1"/>
    <col min="13831" max="13831" width="9.28515625" style="2201" customWidth="1"/>
    <col min="13832" max="13832" width="9.140625" style="2201" customWidth="1"/>
    <col min="13833" max="13833" width="7.85546875" style="2201" customWidth="1"/>
    <col min="13834" max="13836" width="9.140625" style="2201" customWidth="1"/>
    <col min="13837" max="14075" width="9.140625" style="2201"/>
    <col min="14076" max="14076" width="5.42578125" style="2201" customWidth="1"/>
    <col min="14077" max="14077" width="31.28515625" style="2201" customWidth="1"/>
    <col min="14078" max="14078" width="6.140625" style="2201" customWidth="1"/>
    <col min="14079" max="14079" width="8" style="2201" customWidth="1"/>
    <col min="14080" max="14081" width="6.7109375" style="2201" customWidth="1"/>
    <col min="14082" max="14082" width="13.140625" style="2201" customWidth="1"/>
    <col min="14083" max="14083" width="9.28515625" style="2201" customWidth="1"/>
    <col min="14084" max="14086" width="0" style="2201" hidden="1" customWidth="1"/>
    <col min="14087" max="14087" width="9.28515625" style="2201" customWidth="1"/>
    <col min="14088" max="14088" width="9.140625" style="2201" customWidth="1"/>
    <col min="14089" max="14089" width="7.85546875" style="2201" customWidth="1"/>
    <col min="14090" max="14092" width="9.140625" style="2201" customWidth="1"/>
    <col min="14093" max="14331" width="9.140625" style="2201"/>
    <col min="14332" max="14332" width="5.42578125" style="2201" customWidth="1"/>
    <col min="14333" max="14333" width="31.28515625" style="2201" customWidth="1"/>
    <col min="14334" max="14334" width="6.140625" style="2201" customWidth="1"/>
    <col min="14335" max="14335" width="8" style="2201" customWidth="1"/>
    <col min="14336" max="14337" width="6.7109375" style="2201" customWidth="1"/>
    <col min="14338" max="14338" width="13.140625" style="2201" customWidth="1"/>
    <col min="14339" max="14339" width="9.28515625" style="2201" customWidth="1"/>
    <col min="14340" max="14342" width="0" style="2201" hidden="1" customWidth="1"/>
    <col min="14343" max="14343" width="9.28515625" style="2201" customWidth="1"/>
    <col min="14344" max="14344" width="9.140625" style="2201" customWidth="1"/>
    <col min="14345" max="14345" width="7.85546875" style="2201" customWidth="1"/>
    <col min="14346" max="14348" width="9.140625" style="2201" customWidth="1"/>
    <col min="14349" max="14587" width="9.140625" style="2201"/>
    <col min="14588" max="14588" width="5.42578125" style="2201" customWidth="1"/>
    <col min="14589" max="14589" width="31.28515625" style="2201" customWidth="1"/>
    <col min="14590" max="14590" width="6.140625" style="2201" customWidth="1"/>
    <col min="14591" max="14591" width="8" style="2201" customWidth="1"/>
    <col min="14592" max="14593" width="6.7109375" style="2201" customWidth="1"/>
    <col min="14594" max="14594" width="13.140625" style="2201" customWidth="1"/>
    <col min="14595" max="14595" width="9.28515625" style="2201" customWidth="1"/>
    <col min="14596" max="14598" width="0" style="2201" hidden="1" customWidth="1"/>
    <col min="14599" max="14599" width="9.28515625" style="2201" customWidth="1"/>
    <col min="14600" max="14600" width="9.140625" style="2201" customWidth="1"/>
    <col min="14601" max="14601" width="7.85546875" style="2201" customWidth="1"/>
    <col min="14602" max="14604" width="9.140625" style="2201" customWidth="1"/>
    <col min="14605" max="14843" width="9.140625" style="2201"/>
    <col min="14844" max="14844" width="5.42578125" style="2201" customWidth="1"/>
    <col min="14845" max="14845" width="31.28515625" style="2201" customWidth="1"/>
    <col min="14846" max="14846" width="6.140625" style="2201" customWidth="1"/>
    <col min="14847" max="14847" width="8" style="2201" customWidth="1"/>
    <col min="14848" max="14849" width="6.7109375" style="2201" customWidth="1"/>
    <col min="14850" max="14850" width="13.140625" style="2201" customWidth="1"/>
    <col min="14851" max="14851" width="9.28515625" style="2201" customWidth="1"/>
    <col min="14852" max="14854" width="0" style="2201" hidden="1" customWidth="1"/>
    <col min="14855" max="14855" width="9.28515625" style="2201" customWidth="1"/>
    <col min="14856" max="14856" width="9.140625" style="2201" customWidth="1"/>
    <col min="14857" max="14857" width="7.85546875" style="2201" customWidth="1"/>
    <col min="14858" max="14860" width="9.140625" style="2201" customWidth="1"/>
    <col min="14861" max="15099" width="9.140625" style="2201"/>
    <col min="15100" max="15100" width="5.42578125" style="2201" customWidth="1"/>
    <col min="15101" max="15101" width="31.28515625" style="2201" customWidth="1"/>
    <col min="15102" max="15102" width="6.140625" style="2201" customWidth="1"/>
    <col min="15103" max="15103" width="8" style="2201" customWidth="1"/>
    <col min="15104" max="15105" width="6.7109375" style="2201" customWidth="1"/>
    <col min="15106" max="15106" width="13.140625" style="2201" customWidth="1"/>
    <col min="15107" max="15107" width="9.28515625" style="2201" customWidth="1"/>
    <col min="15108" max="15110" width="0" style="2201" hidden="1" customWidth="1"/>
    <col min="15111" max="15111" width="9.28515625" style="2201" customWidth="1"/>
    <col min="15112" max="15112" width="9.140625" style="2201" customWidth="1"/>
    <col min="15113" max="15113" width="7.85546875" style="2201" customWidth="1"/>
    <col min="15114" max="15116" width="9.140625" style="2201" customWidth="1"/>
    <col min="15117" max="15355" width="9.140625" style="2201"/>
    <col min="15356" max="15356" width="5.42578125" style="2201" customWidth="1"/>
    <col min="15357" max="15357" width="31.28515625" style="2201" customWidth="1"/>
    <col min="15358" max="15358" width="6.140625" style="2201" customWidth="1"/>
    <col min="15359" max="15359" width="8" style="2201" customWidth="1"/>
    <col min="15360" max="15361" width="6.7109375" style="2201" customWidth="1"/>
    <col min="15362" max="15362" width="13.140625" style="2201" customWidth="1"/>
    <col min="15363" max="15363" width="9.28515625" style="2201" customWidth="1"/>
    <col min="15364" max="15366" width="0" style="2201" hidden="1" customWidth="1"/>
    <col min="15367" max="15367" width="9.28515625" style="2201" customWidth="1"/>
    <col min="15368" max="15368" width="9.140625" style="2201" customWidth="1"/>
    <col min="15369" max="15369" width="7.85546875" style="2201" customWidth="1"/>
    <col min="15370" max="15372" width="9.140625" style="2201" customWidth="1"/>
    <col min="15373" max="15611" width="9.140625" style="2201"/>
    <col min="15612" max="15612" width="5.42578125" style="2201" customWidth="1"/>
    <col min="15613" max="15613" width="31.28515625" style="2201" customWidth="1"/>
    <col min="15614" max="15614" width="6.140625" style="2201" customWidth="1"/>
    <col min="15615" max="15615" width="8" style="2201" customWidth="1"/>
    <col min="15616" max="15617" width="6.7109375" style="2201" customWidth="1"/>
    <col min="15618" max="15618" width="13.140625" style="2201" customWidth="1"/>
    <col min="15619" max="15619" width="9.28515625" style="2201" customWidth="1"/>
    <col min="15620" max="15622" width="0" style="2201" hidden="1" customWidth="1"/>
    <col min="15623" max="15623" width="9.28515625" style="2201" customWidth="1"/>
    <col min="15624" max="15624" width="9.140625" style="2201" customWidth="1"/>
    <col min="15625" max="15625" width="7.85546875" style="2201" customWidth="1"/>
    <col min="15626" max="15628" width="9.140625" style="2201" customWidth="1"/>
    <col min="15629" max="15867" width="9.140625" style="2201"/>
    <col min="15868" max="15868" width="5.42578125" style="2201" customWidth="1"/>
    <col min="15869" max="15869" width="31.28515625" style="2201" customWidth="1"/>
    <col min="15870" max="15870" width="6.140625" style="2201" customWidth="1"/>
    <col min="15871" max="15871" width="8" style="2201" customWidth="1"/>
    <col min="15872" max="15873" width="6.7109375" style="2201" customWidth="1"/>
    <col min="15874" max="15874" width="13.140625" style="2201" customWidth="1"/>
    <col min="15875" max="15875" width="9.28515625" style="2201" customWidth="1"/>
    <col min="15876" max="15878" width="0" style="2201" hidden="1" customWidth="1"/>
    <col min="15879" max="15879" width="9.28515625" style="2201" customWidth="1"/>
    <col min="15880" max="15880" width="9.140625" style="2201" customWidth="1"/>
    <col min="15881" max="15881" width="7.85546875" style="2201" customWidth="1"/>
    <col min="15882" max="15884" width="9.140625" style="2201" customWidth="1"/>
    <col min="15885" max="16123" width="9.140625" style="2201"/>
    <col min="16124" max="16124" width="5.42578125" style="2201" customWidth="1"/>
    <col min="16125" max="16125" width="31.28515625" style="2201" customWidth="1"/>
    <col min="16126" max="16126" width="6.140625" style="2201" customWidth="1"/>
    <col min="16127" max="16127" width="8" style="2201" customWidth="1"/>
    <col min="16128" max="16129" width="6.7109375" style="2201" customWidth="1"/>
    <col min="16130" max="16130" width="13.140625" style="2201" customWidth="1"/>
    <col min="16131" max="16131" width="9.28515625" style="2201" customWidth="1"/>
    <col min="16132" max="16134" width="0" style="2201" hidden="1" customWidth="1"/>
    <col min="16135" max="16135" width="9.28515625" style="2201" customWidth="1"/>
    <col min="16136" max="16136" width="9.140625" style="2201" customWidth="1"/>
    <col min="16137" max="16137" width="7.85546875" style="2201" customWidth="1"/>
    <col min="16138" max="16140" width="9.140625" style="2201" customWidth="1"/>
    <col min="16141" max="16384" width="9.140625" style="2201"/>
  </cols>
  <sheetData>
    <row r="1" spans="1:11" ht="20.25" customHeight="1">
      <c r="A1" s="2409" t="s">
        <v>2352</v>
      </c>
      <c r="B1" s="2409"/>
      <c r="K1" s="2300"/>
    </row>
    <row r="2" spans="1:11" ht="26.25" customHeight="1">
      <c r="A2" s="2410" t="s">
        <v>3845</v>
      </c>
      <c r="B2" s="2410"/>
      <c r="C2" s="2410"/>
      <c r="D2" s="2410"/>
      <c r="E2" s="2410"/>
      <c r="F2" s="2411"/>
      <c r="G2" s="2410"/>
      <c r="H2" s="2410"/>
      <c r="K2" s="2201"/>
    </row>
    <row r="3" spans="1:11">
      <c r="A3" s="2412"/>
      <c r="B3" s="2412"/>
      <c r="C3" s="2412"/>
      <c r="D3" s="2412"/>
      <c r="E3" s="2412"/>
      <c r="F3" s="2413"/>
      <c r="G3" s="2412"/>
      <c r="H3" s="2414"/>
      <c r="K3" s="2201"/>
    </row>
    <row r="4" spans="1:11">
      <c r="A4" s="2415" t="s">
        <v>58</v>
      </c>
      <c r="B4" s="2407" t="s">
        <v>1484</v>
      </c>
      <c r="C4" s="2415" t="s">
        <v>1251</v>
      </c>
      <c r="D4" s="2416" t="s">
        <v>59</v>
      </c>
      <c r="E4" s="2416"/>
      <c r="F4" s="2416"/>
      <c r="G4" s="2407" t="s">
        <v>2353</v>
      </c>
      <c r="H4" s="2407" t="s">
        <v>2354</v>
      </c>
      <c r="K4" s="2407" t="s">
        <v>1484</v>
      </c>
    </row>
    <row r="5" spans="1:11" ht="48" customHeight="1">
      <c r="A5" s="2415"/>
      <c r="B5" s="2407"/>
      <c r="C5" s="2415"/>
      <c r="D5" s="2301" t="s">
        <v>2362</v>
      </c>
      <c r="E5" s="2301" t="s">
        <v>2363</v>
      </c>
      <c r="F5" s="2301" t="s">
        <v>2364</v>
      </c>
      <c r="G5" s="2407"/>
      <c r="H5" s="2407"/>
      <c r="K5" s="2407"/>
    </row>
    <row r="6" spans="1:11" s="2203" customFormat="1">
      <c r="A6" s="2202">
        <v>1</v>
      </c>
      <c r="B6" s="2408" t="s">
        <v>77</v>
      </c>
      <c r="C6" s="2408"/>
      <c r="D6" s="2408"/>
      <c r="E6" s="2408"/>
      <c r="F6" s="2408"/>
      <c r="G6" s="2408"/>
      <c r="H6" s="2408"/>
    </row>
    <row r="7" spans="1:11" s="2203" customFormat="1" ht="24">
      <c r="A7" s="2204" t="s">
        <v>1194</v>
      </c>
      <c r="B7" s="2205" t="s">
        <v>78</v>
      </c>
      <c r="C7" s="2206" t="s">
        <v>17</v>
      </c>
      <c r="D7" s="2205">
        <v>0.88</v>
      </c>
      <c r="E7" s="2205"/>
      <c r="F7" s="2205">
        <v>0.88</v>
      </c>
      <c r="G7" s="2206" t="s">
        <v>79</v>
      </c>
      <c r="H7" s="2207" t="s">
        <v>2361</v>
      </c>
      <c r="I7" s="2203">
        <v>1</v>
      </c>
      <c r="K7" s="2205" t="s">
        <v>78</v>
      </c>
    </row>
    <row r="8" spans="1:11" s="2203" customFormat="1" ht="36">
      <c r="A8" s="2204" t="s">
        <v>1205</v>
      </c>
      <c r="B8" s="2205" t="s">
        <v>80</v>
      </c>
      <c r="C8" s="2206" t="s">
        <v>17</v>
      </c>
      <c r="D8" s="2205">
        <v>0.31</v>
      </c>
      <c r="E8" s="2205"/>
      <c r="F8" s="2205">
        <v>0.31</v>
      </c>
      <c r="G8" s="2206" t="s">
        <v>2355</v>
      </c>
      <c r="H8" s="2207">
        <v>2021</v>
      </c>
      <c r="I8" s="2203">
        <v>1</v>
      </c>
      <c r="K8" s="2205" t="s">
        <v>80</v>
      </c>
    </row>
    <row r="9" spans="1:11" s="2203" customFormat="1">
      <c r="A9" s="2204" t="s">
        <v>1210</v>
      </c>
      <c r="B9" s="2205" t="s">
        <v>81</v>
      </c>
      <c r="C9" s="2206" t="s">
        <v>17</v>
      </c>
      <c r="D9" s="2208">
        <v>28.08</v>
      </c>
      <c r="E9" s="2205"/>
      <c r="F9" s="2205">
        <v>28.08</v>
      </c>
      <c r="G9" s="2206" t="s">
        <v>75</v>
      </c>
      <c r="H9" s="2207" t="s">
        <v>2361</v>
      </c>
      <c r="I9" s="2203">
        <v>1</v>
      </c>
      <c r="K9" s="2205" t="s">
        <v>81</v>
      </c>
    </row>
    <row r="10" spans="1:11" s="2203" customFormat="1">
      <c r="A10" s="2204" t="s">
        <v>1212</v>
      </c>
      <c r="B10" s="2205" t="s">
        <v>81</v>
      </c>
      <c r="C10" s="2206" t="s">
        <v>17</v>
      </c>
      <c r="D10" s="2205">
        <v>10.38</v>
      </c>
      <c r="E10" s="2205"/>
      <c r="F10" s="2205">
        <v>10.38</v>
      </c>
      <c r="G10" s="2206" t="s">
        <v>79</v>
      </c>
      <c r="H10" s="2207" t="s">
        <v>2361</v>
      </c>
      <c r="I10" s="2203">
        <v>1</v>
      </c>
      <c r="K10" s="2205" t="s">
        <v>81</v>
      </c>
    </row>
    <row r="11" spans="1:11" s="2203" customFormat="1" ht="24">
      <c r="A11" s="2204" t="s">
        <v>1213</v>
      </c>
      <c r="B11" s="2205" t="s">
        <v>3851</v>
      </c>
      <c r="C11" s="2206" t="s">
        <v>17</v>
      </c>
      <c r="D11" s="2205">
        <f>F11</f>
        <v>0.59</v>
      </c>
      <c r="E11" s="2205"/>
      <c r="F11" s="2205">
        <v>0.59</v>
      </c>
      <c r="G11" s="2206" t="s">
        <v>93</v>
      </c>
      <c r="H11" s="2207" t="s">
        <v>2361</v>
      </c>
      <c r="I11" s="2203">
        <v>1</v>
      </c>
      <c r="K11" s="2205" t="s">
        <v>3851</v>
      </c>
    </row>
    <row r="12" spans="1:11" s="2203" customFormat="1">
      <c r="A12" s="2204" t="s">
        <v>1274</v>
      </c>
      <c r="B12" s="2205" t="s">
        <v>3852</v>
      </c>
      <c r="C12" s="2206" t="s">
        <v>17</v>
      </c>
      <c r="D12" s="2205">
        <f t="shared" ref="D12:D14" si="0">F12</f>
        <v>0.25</v>
      </c>
      <c r="E12" s="2205"/>
      <c r="F12" s="2205">
        <v>0.25</v>
      </c>
      <c r="G12" s="2206" t="s">
        <v>85</v>
      </c>
      <c r="H12" s="2207" t="s">
        <v>2361</v>
      </c>
      <c r="I12" s="2203">
        <v>1</v>
      </c>
      <c r="K12" s="2205" t="s">
        <v>3852</v>
      </c>
    </row>
    <row r="13" spans="1:11" s="2203" customFormat="1">
      <c r="A13" s="2204" t="s">
        <v>1277</v>
      </c>
      <c r="B13" s="2205" t="s">
        <v>3853</v>
      </c>
      <c r="C13" s="2206" t="s">
        <v>17</v>
      </c>
      <c r="D13" s="2205">
        <f t="shared" si="0"/>
        <v>1.19</v>
      </c>
      <c r="E13" s="2205"/>
      <c r="F13" s="2205">
        <v>1.19</v>
      </c>
      <c r="G13" s="2206" t="s">
        <v>100</v>
      </c>
      <c r="H13" s="2207" t="s">
        <v>2361</v>
      </c>
      <c r="I13" s="2203">
        <v>1</v>
      </c>
      <c r="K13" s="2205" t="s">
        <v>3853</v>
      </c>
    </row>
    <row r="14" spans="1:11" s="2203" customFormat="1">
      <c r="A14" s="2204" t="s">
        <v>1279</v>
      </c>
      <c r="B14" s="2205" t="s">
        <v>3854</v>
      </c>
      <c r="C14" s="2206" t="s">
        <v>17</v>
      </c>
      <c r="D14" s="2205">
        <f t="shared" si="0"/>
        <v>0.33</v>
      </c>
      <c r="E14" s="2205"/>
      <c r="F14" s="2205">
        <v>0.33</v>
      </c>
      <c r="G14" s="2206" t="s">
        <v>446</v>
      </c>
      <c r="H14" s="2207" t="s">
        <v>2361</v>
      </c>
      <c r="I14" s="2203">
        <v>1</v>
      </c>
      <c r="K14" s="2205" t="s">
        <v>3854</v>
      </c>
    </row>
    <row r="15" spans="1:11" s="2203" customFormat="1">
      <c r="A15" s="2202">
        <v>2</v>
      </c>
      <c r="B15" s="2408" t="s">
        <v>83</v>
      </c>
      <c r="C15" s="2408"/>
      <c r="D15" s="2408"/>
      <c r="E15" s="2408"/>
      <c r="F15" s="2408"/>
      <c r="G15" s="2408"/>
      <c r="H15" s="2408"/>
      <c r="I15" s="2203">
        <v>1</v>
      </c>
    </row>
    <row r="16" spans="1:11" s="2203" customFormat="1" ht="24">
      <c r="A16" s="2204" t="s">
        <v>76</v>
      </c>
      <c r="B16" s="2209" t="s">
        <v>84</v>
      </c>
      <c r="C16" s="2206" t="s">
        <v>18</v>
      </c>
      <c r="D16" s="2208">
        <v>0.42000000000000004</v>
      </c>
      <c r="E16" s="2205"/>
      <c r="F16" s="2210">
        <v>0.42000000000000004</v>
      </c>
      <c r="G16" s="2211" t="s">
        <v>85</v>
      </c>
      <c r="H16" s="2207" t="s">
        <v>2361</v>
      </c>
      <c r="I16" s="2203">
        <v>1</v>
      </c>
      <c r="K16" s="2209" t="s">
        <v>84</v>
      </c>
    </row>
    <row r="17" spans="1:11" s="2203" customFormat="1">
      <c r="A17" s="2204" t="s">
        <v>82</v>
      </c>
      <c r="B17" s="2209" t="s">
        <v>86</v>
      </c>
      <c r="C17" s="2206" t="s">
        <v>18</v>
      </c>
      <c r="D17" s="2208">
        <v>1.18</v>
      </c>
      <c r="E17" s="2205"/>
      <c r="F17" s="2210">
        <v>1.18</v>
      </c>
      <c r="G17" s="2212" t="s">
        <v>87</v>
      </c>
      <c r="H17" s="2207" t="s">
        <v>2361</v>
      </c>
      <c r="I17" s="2203">
        <v>1</v>
      </c>
      <c r="K17" s="2209" t="s">
        <v>86</v>
      </c>
    </row>
    <row r="18" spans="1:11" s="2203" customFormat="1" ht="24">
      <c r="A18" s="2204" t="s">
        <v>101</v>
      </c>
      <c r="B18" s="2209" t="s">
        <v>88</v>
      </c>
      <c r="C18" s="2206" t="s">
        <v>18</v>
      </c>
      <c r="D18" s="2208">
        <v>0.28000000000000003</v>
      </c>
      <c r="E18" s="2205"/>
      <c r="F18" s="2210">
        <v>0.28000000000000003</v>
      </c>
      <c r="G18" s="2212" t="s">
        <v>87</v>
      </c>
      <c r="H18" s="2207">
        <v>2021</v>
      </c>
      <c r="I18" s="2203">
        <v>1</v>
      </c>
      <c r="K18" s="2209" t="s">
        <v>88</v>
      </c>
    </row>
    <row r="19" spans="1:11" s="2203" customFormat="1">
      <c r="A19" s="2204" t="s">
        <v>1318</v>
      </c>
      <c r="B19" s="2209" t="s">
        <v>89</v>
      </c>
      <c r="C19" s="2206" t="s">
        <v>18</v>
      </c>
      <c r="D19" s="2208">
        <v>0.35</v>
      </c>
      <c r="E19" s="2205"/>
      <c r="F19" s="2210">
        <v>0.35</v>
      </c>
      <c r="G19" s="2206" t="s">
        <v>79</v>
      </c>
      <c r="H19" s="2207" t="s">
        <v>2361</v>
      </c>
      <c r="I19" s="2203">
        <v>1</v>
      </c>
      <c r="K19" s="2209" t="s">
        <v>89</v>
      </c>
    </row>
    <row r="20" spans="1:11" s="2203" customFormat="1">
      <c r="A20" s="2204" t="s">
        <v>103</v>
      </c>
      <c r="B20" s="2209" t="s">
        <v>90</v>
      </c>
      <c r="C20" s="2206" t="s">
        <v>18</v>
      </c>
      <c r="D20" s="2208">
        <v>2.96</v>
      </c>
      <c r="E20" s="2205"/>
      <c r="F20" s="2210">
        <v>2.96</v>
      </c>
      <c r="G20" s="2206" t="s">
        <v>79</v>
      </c>
      <c r="H20" s="2207">
        <v>2021</v>
      </c>
      <c r="I20" s="2203">
        <v>1</v>
      </c>
      <c r="K20" s="2209" t="s">
        <v>90</v>
      </c>
    </row>
    <row r="21" spans="1:11" s="2203" customFormat="1">
      <c r="A21" s="2204" t="s">
        <v>111</v>
      </c>
      <c r="B21" s="2213" t="s">
        <v>91</v>
      </c>
      <c r="C21" s="2206" t="s">
        <v>18</v>
      </c>
      <c r="D21" s="2208">
        <v>0.01</v>
      </c>
      <c r="E21" s="2205"/>
      <c r="F21" s="2210">
        <v>0.01</v>
      </c>
      <c r="G21" s="2214" t="s">
        <v>2673</v>
      </c>
      <c r="H21" s="2207" t="s">
        <v>2361</v>
      </c>
      <c r="I21" s="2203">
        <v>1</v>
      </c>
      <c r="K21" s="2213" t="s">
        <v>91</v>
      </c>
    </row>
    <row r="22" spans="1:11" s="2203" customFormat="1">
      <c r="A22" s="2204" t="s">
        <v>117</v>
      </c>
      <c r="B22" s="2216" t="s">
        <v>94</v>
      </c>
      <c r="C22" s="2206" t="s">
        <v>18</v>
      </c>
      <c r="D22" s="2208">
        <v>0.2</v>
      </c>
      <c r="E22" s="2205"/>
      <c r="F22" s="2210">
        <v>0.2</v>
      </c>
      <c r="G22" s="2211" t="s">
        <v>414</v>
      </c>
      <c r="H22" s="2207" t="s">
        <v>2361</v>
      </c>
      <c r="I22" s="2203">
        <v>1</v>
      </c>
      <c r="K22" s="2216" t="s">
        <v>94</v>
      </c>
    </row>
    <row r="23" spans="1:11" s="2203" customFormat="1">
      <c r="A23" s="2204" t="s">
        <v>232</v>
      </c>
      <c r="B23" s="2205" t="s">
        <v>96</v>
      </c>
      <c r="C23" s="2206" t="s">
        <v>18</v>
      </c>
      <c r="D23" s="2208">
        <v>0.3</v>
      </c>
      <c r="E23" s="2205"/>
      <c r="F23" s="2210">
        <v>0.3</v>
      </c>
      <c r="G23" s="2211" t="s">
        <v>431</v>
      </c>
      <c r="H23" s="2207">
        <v>2022</v>
      </c>
      <c r="I23" s="2203">
        <v>1</v>
      </c>
      <c r="K23" s="2205" t="s">
        <v>96</v>
      </c>
    </row>
    <row r="24" spans="1:11" s="2203" customFormat="1">
      <c r="A24" s="2204" t="s">
        <v>1220</v>
      </c>
      <c r="B24" s="2217" t="s">
        <v>98</v>
      </c>
      <c r="C24" s="2206" t="s">
        <v>18</v>
      </c>
      <c r="D24" s="2208">
        <v>0.2</v>
      </c>
      <c r="E24" s="2205"/>
      <c r="F24" s="2210">
        <v>0.2</v>
      </c>
      <c r="G24" s="2218" t="s">
        <v>75</v>
      </c>
      <c r="H24" s="2207" t="s">
        <v>2361</v>
      </c>
      <c r="I24" s="2203">
        <v>1</v>
      </c>
      <c r="K24" s="2217" t="s">
        <v>98</v>
      </c>
    </row>
    <row r="25" spans="1:11" s="2203" customFormat="1">
      <c r="A25" s="2204" t="s">
        <v>711</v>
      </c>
      <c r="B25" s="2209" t="s">
        <v>99</v>
      </c>
      <c r="C25" s="2206" t="s">
        <v>18</v>
      </c>
      <c r="D25" s="2208">
        <v>0.6</v>
      </c>
      <c r="E25" s="2205"/>
      <c r="F25" s="2210">
        <v>0.6</v>
      </c>
      <c r="G25" s="2211" t="s">
        <v>100</v>
      </c>
      <c r="H25" s="2207" t="s">
        <v>2361</v>
      </c>
      <c r="I25" s="2203">
        <v>1</v>
      </c>
      <c r="K25" s="2209" t="s">
        <v>99</v>
      </c>
    </row>
    <row r="26" spans="1:11" s="2203" customFormat="1">
      <c r="A26" s="2204" t="s">
        <v>714</v>
      </c>
      <c r="B26" s="2209" t="s">
        <v>3855</v>
      </c>
      <c r="C26" s="2206" t="s">
        <v>18</v>
      </c>
      <c r="D26" s="2208">
        <f>F26</f>
        <v>0.9</v>
      </c>
      <c r="E26" s="2205"/>
      <c r="F26" s="2210">
        <v>0.9</v>
      </c>
      <c r="G26" s="2211" t="s">
        <v>93</v>
      </c>
      <c r="H26" s="2207" t="s">
        <v>2361</v>
      </c>
      <c r="I26" s="2203">
        <v>1</v>
      </c>
      <c r="K26" s="2209" t="s">
        <v>3855</v>
      </c>
    </row>
    <row r="27" spans="1:11" s="2203" customFormat="1">
      <c r="A27" s="2204" t="s">
        <v>716</v>
      </c>
      <c r="B27" s="2209" t="s">
        <v>3856</v>
      </c>
      <c r="C27" s="2206" t="s">
        <v>18</v>
      </c>
      <c r="D27" s="2208">
        <f t="shared" ref="D27:D29" si="1">F27</f>
        <v>1.5</v>
      </c>
      <c r="E27" s="2205"/>
      <c r="F27" s="2210">
        <v>1.5</v>
      </c>
      <c r="G27" s="2211" t="s">
        <v>100</v>
      </c>
      <c r="H27" s="2207" t="s">
        <v>2361</v>
      </c>
      <c r="I27" s="2203">
        <v>1</v>
      </c>
      <c r="K27" s="2209" t="s">
        <v>3856</v>
      </c>
    </row>
    <row r="28" spans="1:11" s="2203" customFormat="1">
      <c r="A28" s="2204" t="s">
        <v>719</v>
      </c>
      <c r="B28" s="2209" t="s">
        <v>3857</v>
      </c>
      <c r="C28" s="2206" t="s">
        <v>18</v>
      </c>
      <c r="D28" s="2208">
        <f t="shared" si="1"/>
        <v>0.19</v>
      </c>
      <c r="E28" s="2205"/>
      <c r="F28" s="2210">
        <v>0.19</v>
      </c>
      <c r="G28" s="2211" t="s">
        <v>2807</v>
      </c>
      <c r="H28" s="2207" t="s">
        <v>2361</v>
      </c>
      <c r="I28" s="2203">
        <v>1</v>
      </c>
      <c r="K28" s="2209" t="s">
        <v>3857</v>
      </c>
    </row>
    <row r="29" spans="1:11" s="2203" customFormat="1">
      <c r="A29" s="2204" t="s">
        <v>911</v>
      </c>
      <c r="B29" s="2209" t="s">
        <v>3858</v>
      </c>
      <c r="C29" s="2206" t="s">
        <v>18</v>
      </c>
      <c r="D29" s="2208">
        <f t="shared" si="1"/>
        <v>0.95000000000000007</v>
      </c>
      <c r="E29" s="2205"/>
      <c r="F29" s="2210">
        <v>0.95000000000000007</v>
      </c>
      <c r="G29" s="2211" t="s">
        <v>2740</v>
      </c>
      <c r="H29" s="2207" t="s">
        <v>2361</v>
      </c>
      <c r="I29" s="2203">
        <v>1</v>
      </c>
      <c r="K29" s="2209" t="s">
        <v>3858</v>
      </c>
    </row>
    <row r="30" spans="1:11" s="2203" customFormat="1">
      <c r="A30" s="2202">
        <v>3</v>
      </c>
      <c r="B30" s="2408" t="s">
        <v>2356</v>
      </c>
      <c r="C30" s="2408"/>
      <c r="D30" s="2408"/>
      <c r="E30" s="2408"/>
      <c r="F30" s="2408"/>
      <c r="G30" s="2408"/>
      <c r="H30" s="2408"/>
      <c r="I30" s="2203">
        <v>1</v>
      </c>
    </row>
    <row r="31" spans="1:11" s="2203" customFormat="1" ht="36">
      <c r="A31" s="2204" t="s">
        <v>1240</v>
      </c>
      <c r="B31" s="2205" t="s">
        <v>105</v>
      </c>
      <c r="C31" s="2206" t="s">
        <v>20</v>
      </c>
      <c r="D31" s="2208">
        <v>1.75</v>
      </c>
      <c r="E31" s="2205"/>
      <c r="F31" s="2210">
        <v>1.75</v>
      </c>
      <c r="G31" s="2206" t="s">
        <v>2355</v>
      </c>
      <c r="H31" s="2207">
        <v>2021</v>
      </c>
      <c r="I31" s="2203">
        <v>1</v>
      </c>
      <c r="K31" s="2205" t="s">
        <v>105</v>
      </c>
    </row>
    <row r="32" spans="1:11" s="2203" customFormat="1" ht="36">
      <c r="A32" s="2204" t="s">
        <v>1242</v>
      </c>
      <c r="B32" s="2205" t="s">
        <v>106</v>
      </c>
      <c r="C32" s="2206" t="s">
        <v>20</v>
      </c>
      <c r="D32" s="2208">
        <v>0.56999999999999995</v>
      </c>
      <c r="E32" s="2205"/>
      <c r="F32" s="2210">
        <v>0.56999999999999995</v>
      </c>
      <c r="G32" s="2206" t="s">
        <v>2355</v>
      </c>
      <c r="H32" s="2207">
        <v>2021</v>
      </c>
      <c r="I32" s="2203">
        <v>1</v>
      </c>
      <c r="K32" s="2205" t="s">
        <v>106</v>
      </c>
    </row>
    <row r="33" spans="1:11" s="2203" customFormat="1" ht="24">
      <c r="A33" s="2204" t="s">
        <v>1244</v>
      </c>
      <c r="B33" s="2205" t="s">
        <v>107</v>
      </c>
      <c r="C33" s="2206" t="s">
        <v>20</v>
      </c>
      <c r="D33" s="2208">
        <v>12.71</v>
      </c>
      <c r="E33" s="2205"/>
      <c r="F33" s="2210">
        <v>12.71</v>
      </c>
      <c r="G33" s="2206" t="s">
        <v>2355</v>
      </c>
      <c r="H33" s="2207" t="s">
        <v>2361</v>
      </c>
      <c r="I33" s="2203">
        <v>1</v>
      </c>
      <c r="K33" s="2205" t="s">
        <v>107</v>
      </c>
    </row>
    <row r="34" spans="1:11" s="2203" customFormat="1">
      <c r="A34" s="2204" t="s">
        <v>3084</v>
      </c>
      <c r="B34" s="2205" t="s">
        <v>108</v>
      </c>
      <c r="C34" s="2206" t="s">
        <v>20</v>
      </c>
      <c r="D34" s="2208">
        <v>14.01</v>
      </c>
      <c r="E34" s="2205"/>
      <c r="F34" s="2210">
        <v>14.01</v>
      </c>
      <c r="G34" s="2206" t="s">
        <v>2355</v>
      </c>
      <c r="H34" s="2207" t="s">
        <v>2361</v>
      </c>
      <c r="I34" s="2203">
        <v>1</v>
      </c>
      <c r="K34" s="2205" t="s">
        <v>108</v>
      </c>
    </row>
    <row r="35" spans="1:11" s="2203" customFormat="1">
      <c r="A35" s="2204" t="s">
        <v>3085</v>
      </c>
      <c r="B35" s="2205" t="s">
        <v>109</v>
      </c>
      <c r="C35" s="2206" t="s">
        <v>20</v>
      </c>
      <c r="D35" s="2208">
        <v>1.48</v>
      </c>
      <c r="E35" s="2205"/>
      <c r="F35" s="2210">
        <v>1.48</v>
      </c>
      <c r="G35" s="2206" t="s">
        <v>79</v>
      </c>
      <c r="H35" s="2207" t="s">
        <v>2361</v>
      </c>
      <c r="I35" s="2203">
        <v>1</v>
      </c>
      <c r="K35" s="2205" t="s">
        <v>109</v>
      </c>
    </row>
    <row r="36" spans="1:11" s="2203" customFormat="1">
      <c r="A36" s="2202">
        <v>4</v>
      </c>
      <c r="B36" s="2408" t="s">
        <v>1217</v>
      </c>
      <c r="C36" s="2408"/>
      <c r="D36" s="2408"/>
      <c r="E36" s="2408"/>
      <c r="F36" s="2408"/>
      <c r="G36" s="2408"/>
      <c r="H36" s="2408"/>
      <c r="I36" s="2203">
        <v>1</v>
      </c>
    </row>
    <row r="37" spans="1:11" s="2203" customFormat="1">
      <c r="A37" s="2204" t="s">
        <v>2974</v>
      </c>
      <c r="B37" s="2205" t="s">
        <v>3859</v>
      </c>
      <c r="C37" s="2206" t="s">
        <v>21</v>
      </c>
      <c r="D37" s="2208">
        <f>E37+F37</f>
        <v>2.0100000000000002</v>
      </c>
      <c r="E37" s="2205"/>
      <c r="F37" s="2210">
        <v>2.0100000000000002</v>
      </c>
      <c r="G37" s="2211" t="s">
        <v>85</v>
      </c>
      <c r="H37" s="2207" t="s">
        <v>2361</v>
      </c>
      <c r="I37" s="2203">
        <v>1</v>
      </c>
      <c r="K37" s="2205" t="s">
        <v>3859</v>
      </c>
    </row>
    <row r="38" spans="1:11" s="2203" customFormat="1">
      <c r="A38" s="2204" t="s">
        <v>2975</v>
      </c>
      <c r="B38" s="2205" t="s">
        <v>119</v>
      </c>
      <c r="C38" s="2206" t="s">
        <v>21</v>
      </c>
      <c r="D38" s="2208">
        <f>E38+F38</f>
        <v>0.27</v>
      </c>
      <c r="E38" s="2205"/>
      <c r="F38" s="2210">
        <v>0.27</v>
      </c>
      <c r="G38" s="2211" t="s">
        <v>85</v>
      </c>
      <c r="H38" s="2207" t="s">
        <v>2361</v>
      </c>
      <c r="I38" s="2203">
        <v>1</v>
      </c>
      <c r="K38" s="2205" t="s">
        <v>119</v>
      </c>
    </row>
    <row r="39" spans="1:11" s="2203" customFormat="1">
      <c r="A39" s="2204" t="s">
        <v>2976</v>
      </c>
      <c r="B39" s="2205" t="s">
        <v>120</v>
      </c>
      <c r="C39" s="2206" t="s">
        <v>21</v>
      </c>
      <c r="D39" s="2208">
        <f t="shared" ref="D39:D131" si="2">E39+F39</f>
        <v>0.01</v>
      </c>
      <c r="E39" s="2205"/>
      <c r="F39" s="2210">
        <v>0.01</v>
      </c>
      <c r="G39" s="2211" t="s">
        <v>85</v>
      </c>
      <c r="H39" s="2207" t="s">
        <v>2361</v>
      </c>
      <c r="I39" s="2203">
        <v>1</v>
      </c>
      <c r="K39" s="2205" t="s">
        <v>120</v>
      </c>
    </row>
    <row r="40" spans="1:11" s="2203" customFormat="1" ht="24">
      <c r="A40" s="2204" t="s">
        <v>2977</v>
      </c>
      <c r="B40" s="2205" t="s">
        <v>3860</v>
      </c>
      <c r="C40" s="2206" t="s">
        <v>21</v>
      </c>
      <c r="D40" s="2208">
        <f>F40+E40</f>
        <v>1.4900000000000002</v>
      </c>
      <c r="E40" s="2205"/>
      <c r="F40" s="2210">
        <v>1.4900000000000002</v>
      </c>
      <c r="G40" s="2211" t="s">
        <v>87</v>
      </c>
      <c r="H40" s="2207" t="s">
        <v>2361</v>
      </c>
      <c r="I40" s="2203">
        <v>1</v>
      </c>
      <c r="K40" s="2205" t="s">
        <v>3860</v>
      </c>
    </row>
    <row r="41" spans="1:11" s="2203" customFormat="1" ht="36">
      <c r="A41" s="2204" t="s">
        <v>2978</v>
      </c>
      <c r="B41" s="2205" t="s">
        <v>3861</v>
      </c>
      <c r="C41" s="2206" t="s">
        <v>21</v>
      </c>
      <c r="D41" s="2208">
        <f t="shared" ref="D41:D44" si="3">F41+E41</f>
        <v>1.5699999999999998</v>
      </c>
      <c r="E41" s="2205"/>
      <c r="F41" s="2210">
        <v>1.5699999999999998</v>
      </c>
      <c r="G41" s="2211" t="s">
        <v>87</v>
      </c>
      <c r="H41" s="2207" t="s">
        <v>2361</v>
      </c>
      <c r="I41" s="2203">
        <v>1</v>
      </c>
      <c r="K41" s="2205" t="s">
        <v>3861</v>
      </c>
    </row>
    <row r="42" spans="1:11" s="2203" customFormat="1">
      <c r="A42" s="2204" t="s">
        <v>2979</v>
      </c>
      <c r="B42" s="2205" t="s">
        <v>3862</v>
      </c>
      <c r="C42" s="2206" t="s">
        <v>21</v>
      </c>
      <c r="D42" s="2208">
        <f t="shared" si="3"/>
        <v>0.99</v>
      </c>
      <c r="E42" s="2205"/>
      <c r="F42" s="2210">
        <v>0.99</v>
      </c>
      <c r="G42" s="2211" t="s">
        <v>87</v>
      </c>
      <c r="H42" s="2207" t="s">
        <v>2361</v>
      </c>
      <c r="I42" s="2203">
        <v>1</v>
      </c>
      <c r="K42" s="2205" t="s">
        <v>3862</v>
      </c>
    </row>
    <row r="43" spans="1:11" s="2203" customFormat="1" ht="24">
      <c r="A43" s="2204" t="s">
        <v>2980</v>
      </c>
      <c r="B43" s="2205" t="s">
        <v>3863</v>
      </c>
      <c r="C43" s="2206" t="s">
        <v>21</v>
      </c>
      <c r="D43" s="2208">
        <f t="shared" si="3"/>
        <v>3.2800000000000002</v>
      </c>
      <c r="E43" s="2205"/>
      <c r="F43" s="2210">
        <v>3.2800000000000002</v>
      </c>
      <c r="G43" s="2211" t="s">
        <v>87</v>
      </c>
      <c r="H43" s="2207" t="s">
        <v>2361</v>
      </c>
      <c r="I43" s="2203">
        <v>1</v>
      </c>
      <c r="K43" s="2205" t="s">
        <v>3863</v>
      </c>
    </row>
    <row r="44" spans="1:11" s="2203" customFormat="1" ht="24">
      <c r="A44" s="2204" t="s">
        <v>2981</v>
      </c>
      <c r="B44" s="2205" t="s">
        <v>3864</v>
      </c>
      <c r="C44" s="2206" t="s">
        <v>21</v>
      </c>
      <c r="D44" s="2208">
        <f t="shared" si="3"/>
        <v>19.32</v>
      </c>
      <c r="E44" s="2205"/>
      <c r="F44" s="2210">
        <v>19.32</v>
      </c>
      <c r="G44" s="2211" t="s">
        <v>87</v>
      </c>
      <c r="H44" s="2207" t="s">
        <v>2361</v>
      </c>
      <c r="I44" s="2203">
        <v>1</v>
      </c>
      <c r="K44" s="2205" t="s">
        <v>3864</v>
      </c>
    </row>
    <row r="45" spans="1:11" s="2203" customFormat="1" ht="24">
      <c r="A45" s="2204" t="s">
        <v>2982</v>
      </c>
      <c r="B45" s="2205" t="s">
        <v>121</v>
      </c>
      <c r="C45" s="2206" t="s">
        <v>21</v>
      </c>
      <c r="D45" s="2208">
        <f t="shared" si="2"/>
        <v>2.21</v>
      </c>
      <c r="E45" s="2205"/>
      <c r="F45" s="2210">
        <v>2.21</v>
      </c>
      <c r="G45" s="2211" t="s">
        <v>87</v>
      </c>
      <c r="H45" s="2207" t="s">
        <v>2361</v>
      </c>
      <c r="I45" s="2203">
        <v>1</v>
      </c>
      <c r="K45" s="2205" t="s">
        <v>121</v>
      </c>
    </row>
    <row r="46" spans="1:11" s="2203" customFormat="1">
      <c r="A46" s="2204" t="s">
        <v>2983</v>
      </c>
      <c r="B46" s="2205" t="s">
        <v>122</v>
      </c>
      <c r="C46" s="2206" t="s">
        <v>21</v>
      </c>
      <c r="D46" s="2208">
        <f t="shared" si="2"/>
        <v>0.79</v>
      </c>
      <c r="E46" s="2205"/>
      <c r="F46" s="2210">
        <v>0.79</v>
      </c>
      <c r="G46" s="2211" t="s">
        <v>87</v>
      </c>
      <c r="H46" s="2207" t="s">
        <v>2361</v>
      </c>
      <c r="I46" s="2203">
        <v>1</v>
      </c>
      <c r="K46" s="2205" t="s">
        <v>122</v>
      </c>
    </row>
    <row r="47" spans="1:11" s="2203" customFormat="1" ht="24">
      <c r="A47" s="2204" t="s">
        <v>2984</v>
      </c>
      <c r="B47" s="2205" t="s">
        <v>123</v>
      </c>
      <c r="C47" s="2206" t="s">
        <v>21</v>
      </c>
      <c r="D47" s="2208">
        <f t="shared" si="2"/>
        <v>3.84</v>
      </c>
      <c r="E47" s="2205"/>
      <c r="F47" s="2210">
        <v>3.84</v>
      </c>
      <c r="G47" s="2211" t="s">
        <v>87</v>
      </c>
      <c r="H47" s="2207">
        <v>2021</v>
      </c>
      <c r="I47" s="2203">
        <v>1</v>
      </c>
      <c r="K47" s="2205" t="s">
        <v>123</v>
      </c>
    </row>
    <row r="48" spans="1:11" s="2203" customFormat="1" ht="24">
      <c r="A48" s="2204" t="s">
        <v>2985</v>
      </c>
      <c r="B48" s="2205" t="s">
        <v>124</v>
      </c>
      <c r="C48" s="2206" t="s">
        <v>21</v>
      </c>
      <c r="D48" s="2208">
        <f t="shared" si="2"/>
        <v>1.57</v>
      </c>
      <c r="E48" s="2205"/>
      <c r="F48" s="2210">
        <v>1.57</v>
      </c>
      <c r="G48" s="2211" t="s">
        <v>87</v>
      </c>
      <c r="H48" s="2207" t="s">
        <v>2361</v>
      </c>
      <c r="I48" s="2203">
        <v>1</v>
      </c>
      <c r="K48" s="2205" t="s">
        <v>124</v>
      </c>
    </row>
    <row r="49" spans="1:11" s="2203" customFormat="1">
      <c r="A49" s="2204" t="s">
        <v>2986</v>
      </c>
      <c r="B49" s="2205" t="s">
        <v>125</v>
      </c>
      <c r="C49" s="2206" t="s">
        <v>21</v>
      </c>
      <c r="D49" s="2208">
        <f t="shared" si="2"/>
        <v>0.67</v>
      </c>
      <c r="E49" s="2205"/>
      <c r="F49" s="2210">
        <v>0.67</v>
      </c>
      <c r="G49" s="2211" t="s">
        <v>87</v>
      </c>
      <c r="H49" s="2207" t="s">
        <v>2361</v>
      </c>
      <c r="I49" s="2203">
        <v>1</v>
      </c>
      <c r="K49" s="2205" t="s">
        <v>125</v>
      </c>
    </row>
    <row r="50" spans="1:11" s="2203" customFormat="1">
      <c r="A50" s="2204" t="s">
        <v>2987</v>
      </c>
      <c r="B50" s="2205" t="s">
        <v>126</v>
      </c>
      <c r="C50" s="2206" t="s">
        <v>21</v>
      </c>
      <c r="D50" s="2208">
        <f t="shared" si="2"/>
        <v>0.60000000000000009</v>
      </c>
      <c r="E50" s="2205"/>
      <c r="F50" s="2210">
        <v>0.60000000000000009</v>
      </c>
      <c r="G50" s="2211" t="s">
        <v>87</v>
      </c>
      <c r="H50" s="2207" t="s">
        <v>2361</v>
      </c>
      <c r="I50" s="2203">
        <v>1</v>
      </c>
      <c r="K50" s="2205" t="s">
        <v>126</v>
      </c>
    </row>
    <row r="51" spans="1:11" s="2203" customFormat="1" ht="24">
      <c r="A51" s="2204" t="s">
        <v>2988</v>
      </c>
      <c r="B51" s="2205" t="s">
        <v>127</v>
      </c>
      <c r="C51" s="2206" t="s">
        <v>21</v>
      </c>
      <c r="D51" s="2208">
        <f t="shared" si="2"/>
        <v>0.09</v>
      </c>
      <c r="E51" s="2205"/>
      <c r="F51" s="2210">
        <v>0.09</v>
      </c>
      <c r="G51" s="2206" t="s">
        <v>79</v>
      </c>
      <c r="H51" s="2207" t="s">
        <v>2361</v>
      </c>
      <c r="I51" s="2203">
        <v>1</v>
      </c>
      <c r="K51" s="2205" t="s">
        <v>127</v>
      </c>
    </row>
    <row r="52" spans="1:11" s="2203" customFormat="1" ht="36">
      <c r="A52" s="2204" t="s">
        <v>2989</v>
      </c>
      <c r="B52" s="2205" t="s">
        <v>128</v>
      </c>
      <c r="C52" s="2206" t="s">
        <v>21</v>
      </c>
      <c r="D52" s="2208">
        <f t="shared" si="2"/>
        <v>0.51</v>
      </c>
      <c r="E52" s="2205"/>
      <c r="F52" s="2210">
        <v>0.51</v>
      </c>
      <c r="G52" s="2206" t="s">
        <v>79</v>
      </c>
      <c r="H52" s="2207" t="s">
        <v>2361</v>
      </c>
      <c r="I52" s="2203">
        <v>1</v>
      </c>
      <c r="K52" s="2205" t="s">
        <v>128</v>
      </c>
    </row>
    <row r="53" spans="1:11" s="2203" customFormat="1" ht="36">
      <c r="A53" s="2204" t="s">
        <v>2990</v>
      </c>
      <c r="B53" s="2205" t="s">
        <v>129</v>
      </c>
      <c r="C53" s="2206" t="s">
        <v>21</v>
      </c>
      <c r="D53" s="2208">
        <f t="shared" si="2"/>
        <v>0.06</v>
      </c>
      <c r="E53" s="2205"/>
      <c r="F53" s="2210">
        <v>0.06</v>
      </c>
      <c r="G53" s="2206" t="s">
        <v>79</v>
      </c>
      <c r="H53" s="2207">
        <v>2021</v>
      </c>
      <c r="I53" s="2203">
        <v>1</v>
      </c>
      <c r="K53" s="2205" t="s">
        <v>129</v>
      </c>
    </row>
    <row r="54" spans="1:11" s="2203" customFormat="1" ht="24">
      <c r="A54" s="2204" t="s">
        <v>2991</v>
      </c>
      <c r="B54" s="2205" t="s">
        <v>130</v>
      </c>
      <c r="C54" s="2206" t="s">
        <v>21</v>
      </c>
      <c r="D54" s="2208">
        <f t="shared" si="2"/>
        <v>0.2</v>
      </c>
      <c r="E54" s="2205"/>
      <c r="F54" s="2210">
        <v>0.2</v>
      </c>
      <c r="G54" s="2206" t="s">
        <v>79</v>
      </c>
      <c r="H54" s="2207">
        <v>2021</v>
      </c>
      <c r="I54" s="2203">
        <v>1</v>
      </c>
      <c r="K54" s="2205" t="s">
        <v>130</v>
      </c>
    </row>
    <row r="55" spans="1:11" s="2203" customFormat="1" ht="24">
      <c r="A55" s="2204" t="s">
        <v>2992</v>
      </c>
      <c r="B55" s="2205" t="s">
        <v>131</v>
      </c>
      <c r="C55" s="2206" t="s">
        <v>21</v>
      </c>
      <c r="D55" s="2208">
        <f t="shared" si="2"/>
        <v>0.1</v>
      </c>
      <c r="E55" s="2205"/>
      <c r="F55" s="2210">
        <v>0.1</v>
      </c>
      <c r="G55" s="2206" t="s">
        <v>79</v>
      </c>
      <c r="H55" s="2207">
        <v>2021</v>
      </c>
      <c r="I55" s="2203">
        <v>1</v>
      </c>
      <c r="K55" s="2205" t="s">
        <v>131</v>
      </c>
    </row>
    <row r="56" spans="1:11" s="2203" customFormat="1" ht="24">
      <c r="A56" s="2204" t="s">
        <v>2993</v>
      </c>
      <c r="B56" s="2205" t="s">
        <v>3865</v>
      </c>
      <c r="C56" s="2206" t="s">
        <v>21</v>
      </c>
      <c r="D56" s="2208">
        <f>E56+F56</f>
        <v>8.8500000000000014</v>
      </c>
      <c r="E56" s="2205"/>
      <c r="F56" s="2210">
        <v>8.8500000000000014</v>
      </c>
      <c r="G56" s="2206" t="s">
        <v>79</v>
      </c>
      <c r="H56" s="2207" t="s">
        <v>2361</v>
      </c>
      <c r="I56" s="2203">
        <v>1</v>
      </c>
      <c r="K56" s="2205" t="s">
        <v>3865</v>
      </c>
    </row>
    <row r="57" spans="1:11" s="2203" customFormat="1" ht="24">
      <c r="A57" s="2204" t="s">
        <v>2994</v>
      </c>
      <c r="B57" s="2205" t="s">
        <v>3866</v>
      </c>
      <c r="C57" s="2206" t="s">
        <v>21</v>
      </c>
      <c r="D57" s="2208">
        <f t="shared" ref="D57:D63" si="4">E57+F57</f>
        <v>0.9</v>
      </c>
      <c r="E57" s="2205"/>
      <c r="F57" s="2210">
        <v>0.9</v>
      </c>
      <c r="G57" s="2206" t="s">
        <v>79</v>
      </c>
      <c r="H57" s="2207" t="s">
        <v>2361</v>
      </c>
      <c r="I57" s="2203">
        <v>1</v>
      </c>
      <c r="K57" s="2205" t="s">
        <v>3866</v>
      </c>
    </row>
    <row r="58" spans="1:11" s="2203" customFormat="1" ht="24">
      <c r="A58" s="2204" t="s">
        <v>2995</v>
      </c>
      <c r="B58" s="2205" t="s">
        <v>3867</v>
      </c>
      <c r="C58" s="2206" t="s">
        <v>21</v>
      </c>
      <c r="D58" s="2208">
        <f t="shared" si="4"/>
        <v>2.7</v>
      </c>
      <c r="E58" s="2205"/>
      <c r="F58" s="2210">
        <v>2.7</v>
      </c>
      <c r="G58" s="2206" t="s">
        <v>79</v>
      </c>
      <c r="H58" s="2207" t="s">
        <v>2361</v>
      </c>
      <c r="I58" s="2203">
        <v>1</v>
      </c>
      <c r="K58" s="2205" t="s">
        <v>3867</v>
      </c>
    </row>
    <row r="59" spans="1:11" s="2203" customFormat="1">
      <c r="A59" s="2204" t="s">
        <v>2996</v>
      </c>
      <c r="B59" s="2205" t="s">
        <v>3868</v>
      </c>
      <c r="C59" s="2206" t="s">
        <v>21</v>
      </c>
      <c r="D59" s="2208">
        <f t="shared" si="4"/>
        <v>0.53</v>
      </c>
      <c r="E59" s="2205"/>
      <c r="F59" s="2210">
        <v>0.53</v>
      </c>
      <c r="G59" s="2206" t="s">
        <v>79</v>
      </c>
      <c r="H59" s="2207" t="s">
        <v>2361</v>
      </c>
      <c r="I59" s="2203">
        <v>1</v>
      </c>
      <c r="K59" s="2205" t="s">
        <v>3868</v>
      </c>
    </row>
    <row r="60" spans="1:11" s="2203" customFormat="1" ht="24">
      <c r="A60" s="2204" t="s">
        <v>2997</v>
      </c>
      <c r="B60" s="2205" t="s">
        <v>3869</v>
      </c>
      <c r="C60" s="2206" t="s">
        <v>21</v>
      </c>
      <c r="D60" s="2208">
        <f t="shared" si="4"/>
        <v>0.15</v>
      </c>
      <c r="E60" s="2205"/>
      <c r="F60" s="2210">
        <v>0.15</v>
      </c>
      <c r="G60" s="2206" t="s">
        <v>79</v>
      </c>
      <c r="H60" s="2207" t="s">
        <v>2361</v>
      </c>
      <c r="I60" s="2203">
        <v>1</v>
      </c>
      <c r="K60" s="2205" t="s">
        <v>3869</v>
      </c>
    </row>
    <row r="61" spans="1:11" s="2203" customFormat="1">
      <c r="A61" s="2204" t="s">
        <v>2998</v>
      </c>
      <c r="B61" s="2205" t="s">
        <v>3870</v>
      </c>
      <c r="C61" s="2206" t="s">
        <v>21</v>
      </c>
      <c r="D61" s="2208">
        <f t="shared" si="4"/>
        <v>0.1</v>
      </c>
      <c r="E61" s="2205"/>
      <c r="F61" s="2210">
        <v>0.1</v>
      </c>
      <c r="G61" s="2206" t="s">
        <v>79</v>
      </c>
      <c r="H61" s="2207" t="s">
        <v>2361</v>
      </c>
      <c r="I61" s="2203">
        <v>1</v>
      </c>
      <c r="K61" s="2205" t="s">
        <v>3870</v>
      </c>
    </row>
    <row r="62" spans="1:11" s="2203" customFormat="1" ht="24">
      <c r="A62" s="2204" t="s">
        <v>2999</v>
      </c>
      <c r="B62" s="2205" t="s">
        <v>3871</v>
      </c>
      <c r="C62" s="2206" t="s">
        <v>21</v>
      </c>
      <c r="D62" s="2208">
        <f t="shared" si="4"/>
        <v>0.34</v>
      </c>
      <c r="E62" s="2205"/>
      <c r="F62" s="2210">
        <v>0.34</v>
      </c>
      <c r="G62" s="2206" t="s">
        <v>79</v>
      </c>
      <c r="H62" s="2207" t="s">
        <v>2361</v>
      </c>
      <c r="I62" s="2203">
        <v>1</v>
      </c>
      <c r="K62" s="2205" t="s">
        <v>3871</v>
      </c>
    </row>
    <row r="63" spans="1:11" s="2203" customFormat="1" ht="24">
      <c r="A63" s="2204" t="s">
        <v>3000</v>
      </c>
      <c r="B63" s="2205" t="s">
        <v>3872</v>
      </c>
      <c r="C63" s="2206" t="s">
        <v>21</v>
      </c>
      <c r="D63" s="2208">
        <f t="shared" si="4"/>
        <v>0.1</v>
      </c>
      <c r="E63" s="2205"/>
      <c r="F63" s="2210">
        <v>0.1</v>
      </c>
      <c r="G63" s="2206" t="s">
        <v>79</v>
      </c>
      <c r="H63" s="2207" t="s">
        <v>2361</v>
      </c>
      <c r="I63" s="2203">
        <v>1</v>
      </c>
      <c r="K63" s="2205" t="s">
        <v>3872</v>
      </c>
    </row>
    <row r="64" spans="1:11" s="2203" customFormat="1" ht="24">
      <c r="A64" s="2204" t="s">
        <v>3001</v>
      </c>
      <c r="B64" s="2205" t="s">
        <v>132</v>
      </c>
      <c r="C64" s="2206" t="s">
        <v>21</v>
      </c>
      <c r="D64" s="2208">
        <f t="shared" si="2"/>
        <v>0.17</v>
      </c>
      <c r="E64" s="2205"/>
      <c r="F64" s="2210">
        <v>0.17</v>
      </c>
      <c r="G64" s="2206" t="s">
        <v>79</v>
      </c>
      <c r="H64" s="2207" t="s">
        <v>2361</v>
      </c>
      <c r="I64" s="2203">
        <v>1</v>
      </c>
      <c r="K64" s="2205" t="s">
        <v>132</v>
      </c>
    </row>
    <row r="65" spans="1:11" s="2203" customFormat="1" ht="36">
      <c r="A65" s="2204" t="s">
        <v>3002</v>
      </c>
      <c r="B65" s="2205" t="s">
        <v>133</v>
      </c>
      <c r="C65" s="2206" t="s">
        <v>21</v>
      </c>
      <c r="D65" s="2208">
        <f t="shared" si="2"/>
        <v>0.18</v>
      </c>
      <c r="E65" s="2205"/>
      <c r="F65" s="2210">
        <v>0.18</v>
      </c>
      <c r="G65" s="2206" t="s">
        <v>79</v>
      </c>
      <c r="H65" s="2207" t="s">
        <v>2361</v>
      </c>
      <c r="I65" s="2203">
        <v>1</v>
      </c>
      <c r="K65" s="2205" t="s">
        <v>133</v>
      </c>
    </row>
    <row r="66" spans="1:11" s="2203" customFormat="1" ht="36">
      <c r="A66" s="2204" t="s">
        <v>3003</v>
      </c>
      <c r="B66" s="2205" t="s">
        <v>134</v>
      </c>
      <c r="C66" s="2206" t="s">
        <v>21</v>
      </c>
      <c r="D66" s="2208">
        <f t="shared" si="2"/>
        <v>0.04</v>
      </c>
      <c r="E66" s="2205"/>
      <c r="F66" s="2210">
        <v>0.04</v>
      </c>
      <c r="G66" s="2206" t="s">
        <v>79</v>
      </c>
      <c r="H66" s="2207" t="s">
        <v>2361</v>
      </c>
      <c r="I66" s="2203">
        <v>1</v>
      </c>
      <c r="K66" s="2205" t="s">
        <v>134</v>
      </c>
    </row>
    <row r="67" spans="1:11" s="2203" customFormat="1" ht="36">
      <c r="A67" s="2204" t="s">
        <v>3004</v>
      </c>
      <c r="B67" s="2205" t="s">
        <v>135</v>
      </c>
      <c r="C67" s="2206" t="s">
        <v>21</v>
      </c>
      <c r="D67" s="2208">
        <f t="shared" si="2"/>
        <v>1.19</v>
      </c>
      <c r="E67" s="2205"/>
      <c r="F67" s="2210">
        <v>1.19</v>
      </c>
      <c r="G67" s="2206" t="s">
        <v>79</v>
      </c>
      <c r="H67" s="2207" t="s">
        <v>2361</v>
      </c>
      <c r="I67" s="2203">
        <v>1</v>
      </c>
      <c r="K67" s="2205" t="s">
        <v>135</v>
      </c>
    </row>
    <row r="68" spans="1:11" s="2203" customFormat="1" ht="24">
      <c r="A68" s="2204" t="s">
        <v>3005</v>
      </c>
      <c r="B68" s="2205" t="s">
        <v>136</v>
      </c>
      <c r="C68" s="2206" t="s">
        <v>21</v>
      </c>
      <c r="D68" s="2208">
        <f t="shared" si="2"/>
        <v>0.14000000000000001</v>
      </c>
      <c r="E68" s="2205"/>
      <c r="F68" s="2210">
        <v>0.14000000000000001</v>
      </c>
      <c r="G68" s="2206" t="s">
        <v>79</v>
      </c>
      <c r="H68" s="2207" t="s">
        <v>2361</v>
      </c>
      <c r="I68" s="2203">
        <v>1</v>
      </c>
      <c r="K68" s="2205" t="s">
        <v>136</v>
      </c>
    </row>
    <row r="69" spans="1:11" s="2203" customFormat="1" ht="24">
      <c r="A69" s="2204" t="s">
        <v>3006</v>
      </c>
      <c r="B69" s="2205" t="s">
        <v>137</v>
      </c>
      <c r="C69" s="2206" t="s">
        <v>21</v>
      </c>
      <c r="D69" s="2208">
        <f t="shared" si="2"/>
        <v>7.0000000000000007E-2</v>
      </c>
      <c r="E69" s="2205"/>
      <c r="F69" s="2210">
        <v>7.0000000000000007E-2</v>
      </c>
      <c r="G69" s="2206" t="s">
        <v>79</v>
      </c>
      <c r="H69" s="2207" t="s">
        <v>2361</v>
      </c>
      <c r="I69" s="2203">
        <v>1</v>
      </c>
      <c r="K69" s="2205" t="s">
        <v>137</v>
      </c>
    </row>
    <row r="70" spans="1:11" s="2203" customFormat="1" ht="24">
      <c r="A70" s="2204" t="s">
        <v>3007</v>
      </c>
      <c r="B70" s="2205" t="s">
        <v>138</v>
      </c>
      <c r="C70" s="2206" t="s">
        <v>21</v>
      </c>
      <c r="D70" s="2208">
        <f t="shared" si="2"/>
        <v>0.15</v>
      </c>
      <c r="E70" s="2205"/>
      <c r="F70" s="2210">
        <v>0.15</v>
      </c>
      <c r="G70" s="2206" t="s">
        <v>79</v>
      </c>
      <c r="H70" s="2207" t="s">
        <v>2361</v>
      </c>
      <c r="I70" s="2203">
        <v>1</v>
      </c>
      <c r="K70" s="2205" t="s">
        <v>138</v>
      </c>
    </row>
    <row r="71" spans="1:11" s="2203" customFormat="1" ht="40.5" customHeight="1">
      <c r="A71" s="2204" t="s">
        <v>3008</v>
      </c>
      <c r="B71" s="2205" t="s">
        <v>139</v>
      </c>
      <c r="C71" s="2206" t="s">
        <v>21</v>
      </c>
      <c r="D71" s="2208">
        <f t="shared" si="2"/>
        <v>0.3</v>
      </c>
      <c r="E71" s="2205"/>
      <c r="F71" s="2210">
        <v>0.3</v>
      </c>
      <c r="G71" s="2206" t="s">
        <v>79</v>
      </c>
      <c r="H71" s="2207" t="s">
        <v>2361</v>
      </c>
      <c r="I71" s="2203">
        <v>1</v>
      </c>
      <c r="K71" s="2205" t="s">
        <v>139</v>
      </c>
    </row>
    <row r="72" spans="1:11" s="2203" customFormat="1" ht="40.5" customHeight="1">
      <c r="A72" s="2204" t="s">
        <v>3009</v>
      </c>
      <c r="B72" s="2205" t="s">
        <v>4893</v>
      </c>
      <c r="C72" s="2206" t="s">
        <v>21</v>
      </c>
      <c r="D72" s="2210">
        <v>0.27</v>
      </c>
      <c r="E72" s="2205"/>
      <c r="F72" s="2210">
        <v>0.27</v>
      </c>
      <c r="G72" s="2206" t="s">
        <v>79</v>
      </c>
      <c r="H72" s="2207" t="s">
        <v>2361</v>
      </c>
      <c r="I72" s="2203">
        <v>1</v>
      </c>
      <c r="K72" s="2205" t="s">
        <v>4893</v>
      </c>
    </row>
    <row r="73" spans="1:11" s="2203" customFormat="1" ht="24">
      <c r="A73" s="2204" t="s">
        <v>3010</v>
      </c>
      <c r="B73" s="2205" t="s">
        <v>140</v>
      </c>
      <c r="C73" s="2206" t="s">
        <v>21</v>
      </c>
      <c r="D73" s="2208">
        <f t="shared" si="2"/>
        <v>0.24000000000000002</v>
      </c>
      <c r="E73" s="2205">
        <v>0.01</v>
      </c>
      <c r="F73" s="2210">
        <v>0.23</v>
      </c>
      <c r="G73" s="2211" t="s">
        <v>2673</v>
      </c>
      <c r="H73" s="2207" t="s">
        <v>2361</v>
      </c>
      <c r="I73" s="2203">
        <v>1</v>
      </c>
      <c r="K73" s="2205" t="s">
        <v>140</v>
      </c>
    </row>
    <row r="74" spans="1:11" s="2203" customFormat="1" ht="24">
      <c r="A74" s="2204" t="s">
        <v>3011</v>
      </c>
      <c r="B74" s="2205" t="s">
        <v>141</v>
      </c>
      <c r="C74" s="2206" t="s">
        <v>21</v>
      </c>
      <c r="D74" s="2208">
        <f t="shared" si="2"/>
        <v>0.62</v>
      </c>
      <c r="E74" s="2205"/>
      <c r="F74" s="2210">
        <v>0.62</v>
      </c>
      <c r="G74" s="2211" t="s">
        <v>2673</v>
      </c>
      <c r="H74" s="2207" t="s">
        <v>2361</v>
      </c>
      <c r="I74" s="2203">
        <v>1</v>
      </c>
      <c r="K74" s="2205" t="s">
        <v>141</v>
      </c>
    </row>
    <row r="75" spans="1:11" s="2203" customFormat="1" ht="24">
      <c r="A75" s="2204" t="s">
        <v>3012</v>
      </c>
      <c r="B75" s="2205" t="s">
        <v>142</v>
      </c>
      <c r="C75" s="2206" t="s">
        <v>21</v>
      </c>
      <c r="D75" s="2208">
        <f t="shared" si="2"/>
        <v>0.33</v>
      </c>
      <c r="E75" s="2205"/>
      <c r="F75" s="2210">
        <v>0.33</v>
      </c>
      <c r="G75" s="2211" t="s">
        <v>2444</v>
      </c>
      <c r="H75" s="2207">
        <v>2021</v>
      </c>
      <c r="I75" s="2203">
        <v>1</v>
      </c>
      <c r="K75" s="2205" t="s">
        <v>142</v>
      </c>
    </row>
    <row r="76" spans="1:11" s="2203" customFormat="1">
      <c r="A76" s="2204" t="s">
        <v>3013</v>
      </c>
      <c r="B76" s="2205" t="s">
        <v>143</v>
      </c>
      <c r="C76" s="2206" t="s">
        <v>21</v>
      </c>
      <c r="D76" s="2208">
        <f t="shared" si="2"/>
        <v>1.18</v>
      </c>
      <c r="E76" s="2205"/>
      <c r="F76" s="2210">
        <v>1.18</v>
      </c>
      <c r="G76" s="2211" t="s">
        <v>2444</v>
      </c>
      <c r="H76" s="2207" t="s">
        <v>2361</v>
      </c>
      <c r="I76" s="2203">
        <v>1</v>
      </c>
      <c r="K76" s="2205" t="s">
        <v>143</v>
      </c>
    </row>
    <row r="77" spans="1:11" s="2203" customFormat="1" ht="24">
      <c r="A77" s="2204" t="s">
        <v>3014</v>
      </c>
      <c r="B77" s="2205" t="s">
        <v>144</v>
      </c>
      <c r="C77" s="2206" t="s">
        <v>21</v>
      </c>
      <c r="D77" s="2208">
        <f t="shared" si="2"/>
        <v>0.06</v>
      </c>
      <c r="E77" s="2205"/>
      <c r="F77" s="2210">
        <v>0.06</v>
      </c>
      <c r="G77" s="2211" t="s">
        <v>2642</v>
      </c>
      <c r="H77" s="2207" t="s">
        <v>2361</v>
      </c>
      <c r="I77" s="2203">
        <v>1</v>
      </c>
      <c r="K77" s="2205" t="s">
        <v>144</v>
      </c>
    </row>
    <row r="78" spans="1:11" s="2203" customFormat="1">
      <c r="A78" s="2204" t="s">
        <v>3015</v>
      </c>
      <c r="B78" s="2205" t="s">
        <v>145</v>
      </c>
      <c r="C78" s="2206" t="s">
        <v>21</v>
      </c>
      <c r="D78" s="2208">
        <f t="shared" si="2"/>
        <v>0.3</v>
      </c>
      <c r="E78" s="2205"/>
      <c r="F78" s="2210">
        <v>0.3</v>
      </c>
      <c r="G78" s="2211" t="s">
        <v>2642</v>
      </c>
      <c r="H78" s="2207" t="s">
        <v>2361</v>
      </c>
      <c r="I78" s="2203">
        <v>1</v>
      </c>
      <c r="K78" s="2205" t="s">
        <v>145</v>
      </c>
    </row>
    <row r="79" spans="1:11" s="2203" customFormat="1" ht="24">
      <c r="A79" s="2204" t="s">
        <v>3016</v>
      </c>
      <c r="B79" s="2205" t="s">
        <v>146</v>
      </c>
      <c r="C79" s="2206" t="s">
        <v>21</v>
      </c>
      <c r="D79" s="2208">
        <f t="shared" si="2"/>
        <v>0.05</v>
      </c>
      <c r="E79" s="2205"/>
      <c r="F79" s="2210">
        <v>0.05</v>
      </c>
      <c r="G79" s="2211" t="s">
        <v>2642</v>
      </c>
      <c r="H79" s="2207" t="s">
        <v>2361</v>
      </c>
      <c r="I79" s="2203">
        <v>1</v>
      </c>
      <c r="K79" s="2205" t="s">
        <v>146</v>
      </c>
    </row>
    <row r="80" spans="1:11" s="2203" customFormat="1" ht="24">
      <c r="A80" s="2204" t="s">
        <v>3017</v>
      </c>
      <c r="B80" s="2205" t="s">
        <v>3873</v>
      </c>
      <c r="C80" s="2206" t="s">
        <v>21</v>
      </c>
      <c r="D80" s="2208">
        <f>E80+F80</f>
        <v>0.92999999999999994</v>
      </c>
      <c r="E80" s="2205"/>
      <c r="F80" s="2210">
        <v>0.92999999999999994</v>
      </c>
      <c r="G80" s="2211" t="s">
        <v>93</v>
      </c>
      <c r="H80" s="2207" t="s">
        <v>2361</v>
      </c>
      <c r="I80" s="2203">
        <v>1</v>
      </c>
      <c r="K80" s="2205" t="s">
        <v>3873</v>
      </c>
    </row>
    <row r="81" spans="1:11" s="2203" customFormat="1" ht="24">
      <c r="A81" s="2204" t="s">
        <v>3018</v>
      </c>
      <c r="B81" s="2205" t="s">
        <v>3874</v>
      </c>
      <c r="C81" s="2206" t="s">
        <v>21</v>
      </c>
      <c r="D81" s="2208">
        <f>E81+F81</f>
        <v>0.22</v>
      </c>
      <c r="E81" s="2205"/>
      <c r="F81" s="2210">
        <v>0.22</v>
      </c>
      <c r="G81" s="2211" t="s">
        <v>93</v>
      </c>
      <c r="H81" s="2207" t="s">
        <v>2361</v>
      </c>
      <c r="I81" s="2203">
        <v>1</v>
      </c>
      <c r="K81" s="2205" t="s">
        <v>3874</v>
      </c>
    </row>
    <row r="82" spans="1:11" s="2203" customFormat="1" ht="36">
      <c r="A82" s="2204" t="s">
        <v>3019</v>
      </c>
      <c r="B82" s="2205" t="s">
        <v>147</v>
      </c>
      <c r="C82" s="2206" t="s">
        <v>21</v>
      </c>
      <c r="D82" s="2208">
        <f t="shared" si="2"/>
        <v>7.0000000000000007E-2</v>
      </c>
      <c r="E82" s="2205">
        <v>0.03</v>
      </c>
      <c r="F82" s="2210">
        <v>0.04</v>
      </c>
      <c r="G82" s="2215" t="s">
        <v>93</v>
      </c>
      <c r="H82" s="2207" t="s">
        <v>2361</v>
      </c>
      <c r="I82" s="2203">
        <v>1</v>
      </c>
      <c r="K82" s="2205" t="s">
        <v>147</v>
      </c>
    </row>
    <row r="83" spans="1:11" s="2203" customFormat="1" ht="24">
      <c r="A83" s="2204" t="s">
        <v>3020</v>
      </c>
      <c r="B83" s="2205" t="s">
        <v>148</v>
      </c>
      <c r="C83" s="2206" t="s">
        <v>21</v>
      </c>
      <c r="D83" s="2208">
        <f t="shared" si="2"/>
        <v>7.0000000000000007E-2</v>
      </c>
      <c r="E83" s="2205"/>
      <c r="F83" s="2210">
        <v>7.0000000000000007E-2</v>
      </c>
      <c r="G83" s="2215" t="s">
        <v>93</v>
      </c>
      <c r="H83" s="2207" t="s">
        <v>2361</v>
      </c>
      <c r="I83" s="2203">
        <v>1</v>
      </c>
      <c r="K83" s="2205" t="s">
        <v>148</v>
      </c>
    </row>
    <row r="84" spans="1:11" s="2203" customFormat="1">
      <c r="A84" s="2204" t="s">
        <v>3021</v>
      </c>
      <c r="B84" s="2205" t="s">
        <v>149</v>
      </c>
      <c r="C84" s="2206" t="s">
        <v>21</v>
      </c>
      <c r="D84" s="2208">
        <f t="shared" si="2"/>
        <v>2.1</v>
      </c>
      <c r="E84" s="2205"/>
      <c r="F84" s="2210">
        <v>2.1</v>
      </c>
      <c r="G84" s="2215" t="s">
        <v>93</v>
      </c>
      <c r="H84" s="2207" t="s">
        <v>2361</v>
      </c>
      <c r="I84" s="2203">
        <v>1</v>
      </c>
      <c r="K84" s="2205" t="s">
        <v>149</v>
      </c>
    </row>
    <row r="85" spans="1:11" s="2203" customFormat="1">
      <c r="A85" s="2204" t="s">
        <v>3022</v>
      </c>
      <c r="B85" s="2205" t="s">
        <v>150</v>
      </c>
      <c r="C85" s="2206" t="s">
        <v>21</v>
      </c>
      <c r="D85" s="2208">
        <f t="shared" si="2"/>
        <v>1.4</v>
      </c>
      <c r="E85" s="2205">
        <v>0.39</v>
      </c>
      <c r="F85" s="2210">
        <v>1.01</v>
      </c>
      <c r="G85" s="2215" t="s">
        <v>93</v>
      </c>
      <c r="H85" s="2207" t="s">
        <v>2361</v>
      </c>
      <c r="I85" s="2203">
        <v>1</v>
      </c>
      <c r="K85" s="2205" t="s">
        <v>150</v>
      </c>
    </row>
    <row r="86" spans="1:11" s="2203" customFormat="1">
      <c r="A86" s="2204" t="s">
        <v>3023</v>
      </c>
      <c r="B86" s="2205" t="s">
        <v>151</v>
      </c>
      <c r="C86" s="2206" t="s">
        <v>21</v>
      </c>
      <c r="D86" s="2208">
        <f t="shared" si="2"/>
        <v>1.06</v>
      </c>
      <c r="E86" s="2205"/>
      <c r="F86" s="2210">
        <v>1.06</v>
      </c>
      <c r="G86" s="2215" t="s">
        <v>93</v>
      </c>
      <c r="H86" s="2207" t="s">
        <v>2361</v>
      </c>
      <c r="I86" s="2203">
        <v>1</v>
      </c>
      <c r="K86" s="2205" t="s">
        <v>151</v>
      </c>
    </row>
    <row r="87" spans="1:11" s="2203" customFormat="1" ht="24">
      <c r="A87" s="2204" t="s">
        <v>3024</v>
      </c>
      <c r="B87" s="2205" t="s">
        <v>3875</v>
      </c>
      <c r="C87" s="2206" t="s">
        <v>21</v>
      </c>
      <c r="D87" s="2208">
        <f>E87+F87</f>
        <v>2.0699999999999998</v>
      </c>
      <c r="E87" s="2205"/>
      <c r="F87" s="2210">
        <v>2.0699999999999998</v>
      </c>
      <c r="G87" s="2215" t="s">
        <v>155</v>
      </c>
      <c r="H87" s="2207" t="s">
        <v>2361</v>
      </c>
      <c r="I87" s="2203">
        <v>1</v>
      </c>
      <c r="K87" s="2205" t="s">
        <v>3875</v>
      </c>
    </row>
    <row r="88" spans="1:11" s="2203" customFormat="1">
      <c r="A88" s="2204" t="s">
        <v>3025</v>
      </c>
      <c r="B88" s="2205" t="s">
        <v>3876</v>
      </c>
      <c r="C88" s="2206" t="s">
        <v>21</v>
      </c>
      <c r="D88" s="2208">
        <f>E88+F88</f>
        <v>0.28000000000000003</v>
      </c>
      <c r="E88" s="2205"/>
      <c r="F88" s="2210">
        <v>0.28000000000000003</v>
      </c>
      <c r="G88" s="2215" t="s">
        <v>155</v>
      </c>
      <c r="H88" s="2207" t="s">
        <v>2361</v>
      </c>
      <c r="I88" s="2203">
        <v>1</v>
      </c>
      <c r="K88" s="2205" t="s">
        <v>3876</v>
      </c>
    </row>
    <row r="89" spans="1:11" s="2203" customFormat="1" ht="24">
      <c r="A89" s="2204" t="s">
        <v>3026</v>
      </c>
      <c r="B89" s="2205" t="s">
        <v>152</v>
      </c>
      <c r="C89" s="2206" t="s">
        <v>21</v>
      </c>
      <c r="D89" s="2208">
        <f t="shared" si="2"/>
        <v>0.74</v>
      </c>
      <c r="E89" s="2205"/>
      <c r="F89" s="2210">
        <v>0.74</v>
      </c>
      <c r="G89" s="2211" t="s">
        <v>155</v>
      </c>
      <c r="H89" s="2207" t="s">
        <v>2361</v>
      </c>
      <c r="I89" s="2203">
        <v>1</v>
      </c>
      <c r="K89" s="2205" t="s">
        <v>152</v>
      </c>
    </row>
    <row r="90" spans="1:11" s="2203" customFormat="1" ht="36">
      <c r="A90" s="2204" t="s">
        <v>3027</v>
      </c>
      <c r="B90" s="2205" t="s">
        <v>153</v>
      </c>
      <c r="C90" s="2206" t="s">
        <v>21</v>
      </c>
      <c r="D90" s="2208">
        <f t="shared" si="2"/>
        <v>0.45000000000000007</v>
      </c>
      <c r="E90" s="2205"/>
      <c r="F90" s="2210">
        <v>0.45000000000000007</v>
      </c>
      <c r="G90" s="2211" t="s">
        <v>155</v>
      </c>
      <c r="H90" s="2207">
        <v>2021</v>
      </c>
      <c r="I90" s="2203">
        <v>1</v>
      </c>
      <c r="K90" s="2205" t="s">
        <v>153</v>
      </c>
    </row>
    <row r="91" spans="1:11" s="2203" customFormat="1" ht="36">
      <c r="A91" s="2204" t="s">
        <v>3028</v>
      </c>
      <c r="B91" s="2205" t="s">
        <v>4873</v>
      </c>
      <c r="C91" s="2206" t="s">
        <v>21</v>
      </c>
      <c r="D91" s="2208">
        <f t="shared" si="2"/>
        <v>3.4299999999999997</v>
      </c>
      <c r="E91" s="2205"/>
      <c r="F91" s="2210">
        <v>3.4299999999999997</v>
      </c>
      <c r="G91" s="2211" t="s">
        <v>155</v>
      </c>
      <c r="H91" s="2207" t="s">
        <v>2361</v>
      </c>
      <c r="I91" s="2203">
        <v>1</v>
      </c>
      <c r="K91" s="2205" t="s">
        <v>154</v>
      </c>
    </row>
    <row r="92" spans="1:11" s="2203" customFormat="1" ht="36">
      <c r="A92" s="2204" t="s">
        <v>3029</v>
      </c>
      <c r="B92" s="2205" t="s">
        <v>156</v>
      </c>
      <c r="C92" s="2206" t="s">
        <v>21</v>
      </c>
      <c r="D92" s="2208">
        <f t="shared" si="2"/>
        <v>0.33</v>
      </c>
      <c r="E92" s="2205"/>
      <c r="F92" s="2210">
        <v>0.33</v>
      </c>
      <c r="G92" s="2211" t="s">
        <v>2674</v>
      </c>
      <c r="H92" s="2207" t="s">
        <v>2361</v>
      </c>
      <c r="I92" s="2203">
        <v>1</v>
      </c>
      <c r="K92" s="2205" t="s">
        <v>156</v>
      </c>
    </row>
    <row r="93" spans="1:11" s="2203" customFormat="1" ht="36">
      <c r="A93" s="2204" t="s">
        <v>3030</v>
      </c>
      <c r="B93" s="2205" t="s">
        <v>157</v>
      </c>
      <c r="C93" s="2206" t="s">
        <v>21</v>
      </c>
      <c r="D93" s="2208">
        <f t="shared" si="2"/>
        <v>0.33</v>
      </c>
      <c r="E93" s="2205"/>
      <c r="F93" s="2210">
        <v>0.33</v>
      </c>
      <c r="G93" s="2211" t="s">
        <v>2674</v>
      </c>
      <c r="H93" s="2207" t="s">
        <v>2361</v>
      </c>
      <c r="I93" s="2203">
        <v>1</v>
      </c>
      <c r="K93" s="2205" t="s">
        <v>157</v>
      </c>
    </row>
    <row r="94" spans="1:11" s="2203" customFormat="1" ht="24">
      <c r="A94" s="2204" t="s">
        <v>3031</v>
      </c>
      <c r="B94" s="2205" t="s">
        <v>158</v>
      </c>
      <c r="C94" s="2206" t="s">
        <v>21</v>
      </c>
      <c r="D94" s="2208">
        <f t="shared" si="2"/>
        <v>0.19</v>
      </c>
      <c r="E94" s="2205"/>
      <c r="F94" s="2210">
        <v>0.19</v>
      </c>
      <c r="G94" s="2211" t="s">
        <v>2674</v>
      </c>
      <c r="H94" s="2207" t="s">
        <v>2361</v>
      </c>
      <c r="I94" s="2203">
        <v>1</v>
      </c>
      <c r="K94" s="2205" t="s">
        <v>158</v>
      </c>
    </row>
    <row r="95" spans="1:11" s="2203" customFormat="1">
      <c r="A95" s="2204" t="s">
        <v>3032</v>
      </c>
      <c r="B95" s="2205" t="s">
        <v>159</v>
      </c>
      <c r="C95" s="2206" t="s">
        <v>21</v>
      </c>
      <c r="D95" s="2208">
        <f t="shared" si="2"/>
        <v>0.02</v>
      </c>
      <c r="E95" s="2205"/>
      <c r="F95" s="2210">
        <v>0.02</v>
      </c>
      <c r="G95" s="2211" t="s">
        <v>2674</v>
      </c>
      <c r="H95" s="2207">
        <v>2021</v>
      </c>
      <c r="I95" s="2203">
        <v>1</v>
      </c>
      <c r="K95" s="2205" t="s">
        <v>159</v>
      </c>
    </row>
    <row r="96" spans="1:11" s="2203" customFormat="1" ht="24">
      <c r="A96" s="2204" t="s">
        <v>3033</v>
      </c>
      <c r="B96" s="2205" t="s">
        <v>160</v>
      </c>
      <c r="C96" s="2206" t="s">
        <v>21</v>
      </c>
      <c r="D96" s="2208">
        <f t="shared" si="2"/>
        <v>0.08</v>
      </c>
      <c r="E96" s="2205"/>
      <c r="F96" s="2210">
        <v>0.08</v>
      </c>
      <c r="G96" s="2211" t="s">
        <v>2678</v>
      </c>
      <c r="H96" s="2207" t="s">
        <v>2357</v>
      </c>
      <c r="I96" s="2203">
        <v>1</v>
      </c>
      <c r="K96" s="2205" t="s">
        <v>160</v>
      </c>
    </row>
    <row r="97" spans="1:11" s="2203" customFormat="1" ht="36">
      <c r="A97" s="2204" t="s">
        <v>3034</v>
      </c>
      <c r="B97" s="2205" t="s">
        <v>162</v>
      </c>
      <c r="C97" s="2206" t="s">
        <v>21</v>
      </c>
      <c r="D97" s="2208">
        <f t="shared" si="2"/>
        <v>0.3</v>
      </c>
      <c r="E97" s="2205"/>
      <c r="F97" s="2210">
        <v>0.3</v>
      </c>
      <c r="G97" s="2211" t="s">
        <v>2678</v>
      </c>
      <c r="H97" s="2207" t="s">
        <v>2361</v>
      </c>
      <c r="I97" s="2203">
        <v>1</v>
      </c>
      <c r="K97" s="2205" t="s">
        <v>162</v>
      </c>
    </row>
    <row r="98" spans="1:11" s="2203" customFormat="1" ht="24">
      <c r="A98" s="2204" t="s">
        <v>3035</v>
      </c>
      <c r="B98" s="2205" t="s">
        <v>163</v>
      </c>
      <c r="C98" s="2206" t="s">
        <v>21</v>
      </c>
      <c r="D98" s="2208">
        <f t="shared" si="2"/>
        <v>0.3</v>
      </c>
      <c r="E98" s="2205"/>
      <c r="F98" s="2210">
        <v>0.3</v>
      </c>
      <c r="G98" s="2211" t="s">
        <v>2678</v>
      </c>
      <c r="H98" s="2207" t="s">
        <v>2361</v>
      </c>
      <c r="I98" s="2203">
        <v>1</v>
      </c>
      <c r="K98" s="2205" t="s">
        <v>163</v>
      </c>
    </row>
    <row r="99" spans="1:11" s="2203" customFormat="1" ht="24">
      <c r="A99" s="2204" t="s">
        <v>3036</v>
      </c>
      <c r="B99" s="2205" t="s">
        <v>164</v>
      </c>
      <c r="C99" s="2206" t="s">
        <v>21</v>
      </c>
      <c r="D99" s="2208">
        <f t="shared" si="2"/>
        <v>0.2</v>
      </c>
      <c r="E99" s="2205"/>
      <c r="F99" s="2210">
        <v>0.2</v>
      </c>
      <c r="G99" s="2211" t="s">
        <v>2678</v>
      </c>
      <c r="H99" s="2207" t="s">
        <v>2361</v>
      </c>
      <c r="I99" s="2203">
        <v>1</v>
      </c>
      <c r="K99" s="2205" t="s">
        <v>164</v>
      </c>
    </row>
    <row r="100" spans="1:11" s="2203" customFormat="1" ht="36">
      <c r="A100" s="2204" t="s">
        <v>3037</v>
      </c>
      <c r="B100" s="2205" t="s">
        <v>165</v>
      </c>
      <c r="C100" s="2206" t="s">
        <v>21</v>
      </c>
      <c r="D100" s="2208">
        <f t="shared" si="2"/>
        <v>0.2</v>
      </c>
      <c r="E100" s="2205"/>
      <c r="F100" s="2210">
        <v>0.2</v>
      </c>
      <c r="G100" s="2211" t="s">
        <v>2678</v>
      </c>
      <c r="H100" s="2207" t="s">
        <v>2361</v>
      </c>
      <c r="I100" s="2203">
        <v>1</v>
      </c>
      <c r="K100" s="2205" t="s">
        <v>165</v>
      </c>
    </row>
    <row r="101" spans="1:11" s="2203" customFormat="1" ht="36">
      <c r="A101" s="2204" t="s">
        <v>3038</v>
      </c>
      <c r="B101" s="2205" t="s">
        <v>166</v>
      </c>
      <c r="C101" s="2206" t="s">
        <v>21</v>
      </c>
      <c r="D101" s="2208">
        <f t="shared" si="2"/>
        <v>0.1</v>
      </c>
      <c r="E101" s="2205"/>
      <c r="F101" s="2210">
        <v>0.1</v>
      </c>
      <c r="G101" s="2211" t="s">
        <v>2678</v>
      </c>
      <c r="H101" s="2207" t="s">
        <v>2361</v>
      </c>
      <c r="I101" s="2203">
        <v>1</v>
      </c>
      <c r="K101" s="2205" t="s">
        <v>166</v>
      </c>
    </row>
    <row r="102" spans="1:11" s="2203" customFormat="1" ht="36">
      <c r="A102" s="2204" t="s">
        <v>3039</v>
      </c>
      <c r="B102" s="2205" t="s">
        <v>167</v>
      </c>
      <c r="C102" s="2206" t="s">
        <v>21</v>
      </c>
      <c r="D102" s="2208">
        <f t="shared" si="2"/>
        <v>0.6</v>
      </c>
      <c r="E102" s="2205"/>
      <c r="F102" s="2210">
        <v>0.6</v>
      </c>
      <c r="G102" s="2206" t="s">
        <v>2355</v>
      </c>
      <c r="H102" s="2207" t="s">
        <v>2357</v>
      </c>
      <c r="I102" s="2203">
        <v>1</v>
      </c>
      <c r="K102" s="2205" t="s">
        <v>167</v>
      </c>
    </row>
    <row r="103" spans="1:11" s="2203" customFormat="1">
      <c r="A103" s="2204" t="s">
        <v>3040</v>
      </c>
      <c r="B103" s="2205" t="s">
        <v>168</v>
      </c>
      <c r="C103" s="2206" t="s">
        <v>21</v>
      </c>
      <c r="D103" s="2208">
        <f t="shared" si="2"/>
        <v>0.33</v>
      </c>
      <c r="E103" s="2205"/>
      <c r="F103" s="2210">
        <v>0.33</v>
      </c>
      <c r="G103" s="2206" t="s">
        <v>2355</v>
      </c>
      <c r="H103" s="2207" t="s">
        <v>2357</v>
      </c>
      <c r="I103" s="2203">
        <v>1</v>
      </c>
      <c r="K103" s="2205" t="s">
        <v>168</v>
      </c>
    </row>
    <row r="104" spans="1:11" s="2203" customFormat="1" ht="24">
      <c r="A104" s="2204" t="s">
        <v>3041</v>
      </c>
      <c r="B104" s="2205" t="s">
        <v>169</v>
      </c>
      <c r="C104" s="2206" t="s">
        <v>21</v>
      </c>
      <c r="D104" s="2208">
        <f t="shared" si="2"/>
        <v>0.19</v>
      </c>
      <c r="E104" s="2205"/>
      <c r="F104" s="2210">
        <v>0.19</v>
      </c>
      <c r="G104" s="2206" t="s">
        <v>2355</v>
      </c>
      <c r="H104" s="2207" t="s">
        <v>2357</v>
      </c>
      <c r="I104" s="2203">
        <v>1</v>
      </c>
      <c r="K104" s="2205" t="s">
        <v>169</v>
      </c>
    </row>
    <row r="105" spans="1:11" s="2203" customFormat="1" ht="48">
      <c r="A105" s="2204" t="s">
        <v>3042</v>
      </c>
      <c r="B105" s="2205" t="s">
        <v>170</v>
      </c>
      <c r="C105" s="2206" t="s">
        <v>21</v>
      </c>
      <c r="D105" s="2208">
        <f t="shared" si="2"/>
        <v>7.0000000000000007E-2</v>
      </c>
      <c r="E105" s="2205"/>
      <c r="F105" s="2210">
        <v>7.0000000000000007E-2</v>
      </c>
      <c r="G105" s="2206" t="s">
        <v>2355</v>
      </c>
      <c r="H105" s="2207" t="s">
        <v>2357</v>
      </c>
      <c r="I105" s="2203">
        <v>1</v>
      </c>
      <c r="K105" s="2205" t="s">
        <v>170</v>
      </c>
    </row>
    <row r="106" spans="1:11" s="2203" customFormat="1">
      <c r="A106" s="2204" t="s">
        <v>3043</v>
      </c>
      <c r="B106" s="2205" t="s">
        <v>3877</v>
      </c>
      <c r="C106" s="2206" t="s">
        <v>21</v>
      </c>
      <c r="D106" s="2208">
        <f>F106+E106</f>
        <v>3.2199999999999998</v>
      </c>
      <c r="E106" s="2205"/>
      <c r="F106" s="2210">
        <v>3.2199999999999998</v>
      </c>
      <c r="G106" s="2206" t="s">
        <v>2355</v>
      </c>
      <c r="H106" s="2207" t="s">
        <v>2361</v>
      </c>
      <c r="I106" s="2203">
        <v>1</v>
      </c>
      <c r="K106" s="2205" t="s">
        <v>3877</v>
      </c>
    </row>
    <row r="107" spans="1:11" s="2203" customFormat="1" ht="24">
      <c r="A107" s="2204" t="s">
        <v>3044</v>
      </c>
      <c r="B107" s="2205" t="s">
        <v>3878</v>
      </c>
      <c r="C107" s="2206" t="s">
        <v>21</v>
      </c>
      <c r="D107" s="2208">
        <f t="shared" ref="D107:D113" si="5">F107+E107</f>
        <v>1.82</v>
      </c>
      <c r="E107" s="2205"/>
      <c r="F107" s="2210">
        <v>1.82</v>
      </c>
      <c r="G107" s="2206" t="s">
        <v>2355</v>
      </c>
      <c r="H107" s="2207" t="s">
        <v>2361</v>
      </c>
      <c r="I107" s="2203">
        <v>1</v>
      </c>
      <c r="K107" s="2205" t="s">
        <v>3878</v>
      </c>
    </row>
    <row r="108" spans="1:11" s="2203" customFormat="1">
      <c r="A108" s="2204" t="s">
        <v>3045</v>
      </c>
      <c r="B108" s="2205" t="s">
        <v>3879</v>
      </c>
      <c r="C108" s="2206" t="s">
        <v>21</v>
      </c>
      <c r="D108" s="2208">
        <f t="shared" si="5"/>
        <v>0.92</v>
      </c>
      <c r="E108" s="2205"/>
      <c r="F108" s="2210">
        <v>0.92</v>
      </c>
      <c r="G108" s="2206" t="s">
        <v>2355</v>
      </c>
      <c r="H108" s="2207" t="s">
        <v>2361</v>
      </c>
      <c r="I108" s="2203">
        <v>1</v>
      </c>
      <c r="K108" s="2205" t="s">
        <v>3879</v>
      </c>
    </row>
    <row r="109" spans="1:11" s="2203" customFormat="1" ht="24">
      <c r="A109" s="2204" t="s">
        <v>3046</v>
      </c>
      <c r="B109" s="2205" t="s">
        <v>3880</v>
      </c>
      <c r="C109" s="2206" t="s">
        <v>21</v>
      </c>
      <c r="D109" s="2208">
        <f t="shared" si="5"/>
        <v>0.71</v>
      </c>
      <c r="E109" s="2205"/>
      <c r="F109" s="2210">
        <v>0.71</v>
      </c>
      <c r="G109" s="2206" t="s">
        <v>2355</v>
      </c>
      <c r="H109" s="2207" t="s">
        <v>2361</v>
      </c>
      <c r="I109" s="2203">
        <v>1</v>
      </c>
      <c r="K109" s="2205" t="s">
        <v>3880</v>
      </c>
    </row>
    <row r="110" spans="1:11" s="2203" customFormat="1">
      <c r="A110" s="2204" t="s">
        <v>3047</v>
      </c>
      <c r="B110" s="2205" t="s">
        <v>3881</v>
      </c>
      <c r="C110" s="2206" t="s">
        <v>21</v>
      </c>
      <c r="D110" s="2208">
        <f t="shared" si="5"/>
        <v>0.95</v>
      </c>
      <c r="E110" s="2205"/>
      <c r="F110" s="2210">
        <v>0.95</v>
      </c>
      <c r="G110" s="2206" t="s">
        <v>2355</v>
      </c>
      <c r="H110" s="2207" t="s">
        <v>2361</v>
      </c>
      <c r="I110" s="2203">
        <v>1</v>
      </c>
      <c r="K110" s="2205" t="s">
        <v>3881</v>
      </c>
    </row>
    <row r="111" spans="1:11" s="2203" customFormat="1" ht="24">
      <c r="A111" s="2204" t="s">
        <v>3048</v>
      </c>
      <c r="B111" s="2205" t="s">
        <v>3882</v>
      </c>
      <c r="C111" s="2206" t="s">
        <v>21</v>
      </c>
      <c r="D111" s="2208">
        <f t="shared" si="5"/>
        <v>8.42</v>
      </c>
      <c r="E111" s="2205"/>
      <c r="F111" s="2210">
        <v>8.42</v>
      </c>
      <c r="G111" s="2206" t="s">
        <v>2355</v>
      </c>
      <c r="H111" s="2207" t="s">
        <v>2361</v>
      </c>
      <c r="I111" s="2203">
        <v>1</v>
      </c>
      <c r="K111" s="2205" t="s">
        <v>3882</v>
      </c>
    </row>
    <row r="112" spans="1:11" s="2203" customFormat="1">
      <c r="A112" s="2204" t="s">
        <v>3049</v>
      </c>
      <c r="B112" s="2205" t="s">
        <v>3883</v>
      </c>
      <c r="C112" s="2206" t="s">
        <v>21</v>
      </c>
      <c r="D112" s="2208">
        <f t="shared" si="5"/>
        <v>1.52</v>
      </c>
      <c r="E112" s="2205"/>
      <c r="F112" s="2210">
        <v>1.52</v>
      </c>
      <c r="G112" s="2206" t="s">
        <v>2355</v>
      </c>
      <c r="H112" s="2207" t="s">
        <v>2361</v>
      </c>
      <c r="I112" s="2203">
        <v>1</v>
      </c>
      <c r="K112" s="2205" t="s">
        <v>3883</v>
      </c>
    </row>
    <row r="113" spans="1:11" s="2203" customFormat="1">
      <c r="A113" s="2204" t="s">
        <v>3050</v>
      </c>
      <c r="B113" s="2205" t="s">
        <v>3884</v>
      </c>
      <c r="C113" s="2206" t="s">
        <v>21</v>
      </c>
      <c r="D113" s="2208">
        <f t="shared" si="5"/>
        <v>0.63</v>
      </c>
      <c r="E113" s="2205"/>
      <c r="F113" s="2210">
        <v>0.63</v>
      </c>
      <c r="G113" s="2206" t="s">
        <v>2355</v>
      </c>
      <c r="H113" s="2207" t="s">
        <v>2361</v>
      </c>
      <c r="I113" s="2203">
        <v>1</v>
      </c>
      <c r="K113" s="2205" t="s">
        <v>3884</v>
      </c>
    </row>
    <row r="114" spans="1:11" s="2203" customFormat="1" ht="36">
      <c r="A114" s="2204" t="s">
        <v>3051</v>
      </c>
      <c r="B114" s="2205" t="s">
        <v>171</v>
      </c>
      <c r="C114" s="2206" t="s">
        <v>21</v>
      </c>
      <c r="D114" s="2208">
        <f t="shared" si="2"/>
        <v>0.5</v>
      </c>
      <c r="E114" s="2205"/>
      <c r="F114" s="2210">
        <v>0.5</v>
      </c>
      <c r="G114" s="2206" t="s">
        <v>2355</v>
      </c>
      <c r="H114" s="2207" t="s">
        <v>2361</v>
      </c>
      <c r="I114" s="2203">
        <v>1</v>
      </c>
      <c r="K114" s="2205" t="s">
        <v>171</v>
      </c>
    </row>
    <row r="115" spans="1:11" s="2203" customFormat="1" ht="24">
      <c r="A115" s="2204" t="s">
        <v>3052</v>
      </c>
      <c r="B115" s="2205" t="s">
        <v>172</v>
      </c>
      <c r="C115" s="2206" t="s">
        <v>21</v>
      </c>
      <c r="D115" s="2208">
        <f t="shared" si="2"/>
        <v>0.37</v>
      </c>
      <c r="E115" s="2205"/>
      <c r="F115" s="2210">
        <v>0.37</v>
      </c>
      <c r="G115" s="2206" t="s">
        <v>2355</v>
      </c>
      <c r="H115" s="2207" t="s">
        <v>2361</v>
      </c>
      <c r="I115" s="2203">
        <v>1</v>
      </c>
      <c r="K115" s="2205" t="s">
        <v>172</v>
      </c>
    </row>
    <row r="116" spans="1:11" s="2203" customFormat="1" ht="24">
      <c r="A116" s="2204" t="s">
        <v>3053</v>
      </c>
      <c r="B116" s="2205" t="s">
        <v>173</v>
      </c>
      <c r="C116" s="2206" t="s">
        <v>21</v>
      </c>
      <c r="D116" s="2208">
        <f t="shared" si="2"/>
        <v>0.64</v>
      </c>
      <c r="E116" s="2205"/>
      <c r="F116" s="2210">
        <v>0.64</v>
      </c>
      <c r="G116" s="2206" t="s">
        <v>2355</v>
      </c>
      <c r="H116" s="2207" t="s">
        <v>2361</v>
      </c>
      <c r="I116" s="2203">
        <v>1</v>
      </c>
      <c r="K116" s="2205" t="s">
        <v>173</v>
      </c>
    </row>
    <row r="117" spans="1:11" s="2203" customFormat="1">
      <c r="A117" s="2204" t="s">
        <v>3054</v>
      </c>
      <c r="B117" s="2205" t="s">
        <v>174</v>
      </c>
      <c r="C117" s="2206" t="s">
        <v>21</v>
      </c>
      <c r="D117" s="2208">
        <f t="shared" si="2"/>
        <v>0.98</v>
      </c>
      <c r="E117" s="2205"/>
      <c r="F117" s="2210">
        <v>0.98</v>
      </c>
      <c r="G117" s="2206" t="s">
        <v>2355</v>
      </c>
      <c r="H117" s="2207" t="s">
        <v>2361</v>
      </c>
      <c r="I117" s="2203">
        <v>1</v>
      </c>
      <c r="K117" s="2205" t="s">
        <v>174</v>
      </c>
    </row>
    <row r="118" spans="1:11" s="2203" customFormat="1" ht="24">
      <c r="A118" s="2204" t="s">
        <v>3055</v>
      </c>
      <c r="B118" s="2205" t="s">
        <v>175</v>
      </c>
      <c r="C118" s="2206" t="s">
        <v>21</v>
      </c>
      <c r="D118" s="2208">
        <f t="shared" si="2"/>
        <v>1.8699999999999999</v>
      </c>
      <c r="E118" s="2205"/>
      <c r="F118" s="2210">
        <v>1.8699999999999999</v>
      </c>
      <c r="G118" s="2206" t="s">
        <v>2355</v>
      </c>
      <c r="H118" s="2207" t="s">
        <v>2361</v>
      </c>
      <c r="I118" s="2203">
        <v>1</v>
      </c>
      <c r="K118" s="2205" t="s">
        <v>175</v>
      </c>
    </row>
    <row r="119" spans="1:11" s="2203" customFormat="1" ht="24">
      <c r="A119" s="2204" t="s">
        <v>3056</v>
      </c>
      <c r="B119" s="2205" t="s">
        <v>176</v>
      </c>
      <c r="C119" s="2206" t="s">
        <v>21</v>
      </c>
      <c r="D119" s="2208">
        <f t="shared" si="2"/>
        <v>0.8</v>
      </c>
      <c r="E119" s="2205"/>
      <c r="F119" s="2210">
        <v>0.8</v>
      </c>
      <c r="G119" s="2206" t="s">
        <v>2355</v>
      </c>
      <c r="H119" s="2207" t="s">
        <v>2361</v>
      </c>
      <c r="I119" s="2203">
        <v>1</v>
      </c>
      <c r="K119" s="2205" t="s">
        <v>176</v>
      </c>
    </row>
    <row r="120" spans="1:11" s="2203" customFormat="1" ht="24">
      <c r="A120" s="2204" t="s">
        <v>3057</v>
      </c>
      <c r="B120" s="2205" t="s">
        <v>177</v>
      </c>
      <c r="C120" s="2206" t="s">
        <v>21</v>
      </c>
      <c r="D120" s="2208">
        <f t="shared" si="2"/>
        <v>0.70000000000000007</v>
      </c>
      <c r="E120" s="2205"/>
      <c r="F120" s="2210">
        <v>0.70000000000000007</v>
      </c>
      <c r="G120" s="2206" t="s">
        <v>2355</v>
      </c>
      <c r="H120" s="2207" t="s">
        <v>2361</v>
      </c>
      <c r="I120" s="2203">
        <v>1</v>
      </c>
      <c r="K120" s="2205" t="s">
        <v>177</v>
      </c>
    </row>
    <row r="121" spans="1:11" s="2203" customFormat="1" ht="24">
      <c r="A121" s="2204" t="s">
        <v>3058</v>
      </c>
      <c r="B121" s="2205" t="s">
        <v>178</v>
      </c>
      <c r="C121" s="2206" t="s">
        <v>21</v>
      </c>
      <c r="D121" s="2208">
        <f t="shared" si="2"/>
        <v>0.98</v>
      </c>
      <c r="E121" s="2205"/>
      <c r="F121" s="2210">
        <v>0.98</v>
      </c>
      <c r="G121" s="2206" t="s">
        <v>2355</v>
      </c>
      <c r="H121" s="2207" t="s">
        <v>2361</v>
      </c>
      <c r="I121" s="2203">
        <v>1</v>
      </c>
      <c r="K121" s="2205" t="s">
        <v>178</v>
      </c>
    </row>
    <row r="122" spans="1:11" s="2203" customFormat="1" ht="24">
      <c r="A122" s="2204" t="s">
        <v>3059</v>
      </c>
      <c r="B122" s="2205" t="s">
        <v>179</v>
      </c>
      <c r="C122" s="2206" t="s">
        <v>21</v>
      </c>
      <c r="D122" s="2208">
        <f t="shared" si="2"/>
        <v>1.6</v>
      </c>
      <c r="E122" s="2205"/>
      <c r="F122" s="2210">
        <v>1.6</v>
      </c>
      <c r="G122" s="2206" t="s">
        <v>2355</v>
      </c>
      <c r="H122" s="2207" t="s">
        <v>2361</v>
      </c>
      <c r="I122" s="2203">
        <v>1</v>
      </c>
      <c r="K122" s="2205" t="s">
        <v>179</v>
      </c>
    </row>
    <row r="123" spans="1:11" s="2203" customFormat="1" ht="48">
      <c r="A123" s="2204" t="s">
        <v>3060</v>
      </c>
      <c r="B123" s="2205" t="s">
        <v>180</v>
      </c>
      <c r="C123" s="2206" t="s">
        <v>21</v>
      </c>
      <c r="D123" s="2208">
        <f t="shared" si="2"/>
        <v>1.1000000000000001</v>
      </c>
      <c r="E123" s="2205"/>
      <c r="F123" s="2210">
        <v>1.1000000000000001</v>
      </c>
      <c r="G123" s="2206" t="s">
        <v>2355</v>
      </c>
      <c r="H123" s="2207" t="s">
        <v>2361</v>
      </c>
      <c r="I123" s="2203">
        <v>1</v>
      </c>
      <c r="K123" s="2205" t="s">
        <v>180</v>
      </c>
    </row>
    <row r="124" spans="1:11" s="2203" customFormat="1" ht="24">
      <c r="A124" s="2204" t="s">
        <v>3061</v>
      </c>
      <c r="B124" s="2205" t="s">
        <v>3885</v>
      </c>
      <c r="C124" s="2206" t="s">
        <v>21</v>
      </c>
      <c r="D124" s="2208">
        <f>E124+F124</f>
        <v>0.379</v>
      </c>
      <c r="E124" s="2205"/>
      <c r="F124" s="2210">
        <v>0.379</v>
      </c>
      <c r="G124" s="2206" t="s">
        <v>414</v>
      </c>
      <c r="H124" s="2207" t="s">
        <v>2361</v>
      </c>
      <c r="I124" s="2203">
        <v>1</v>
      </c>
      <c r="K124" s="2205" t="s">
        <v>3885</v>
      </c>
    </row>
    <row r="125" spans="1:11" s="2203" customFormat="1" ht="24">
      <c r="A125" s="2204" t="s">
        <v>3062</v>
      </c>
      <c r="B125" s="2205" t="s">
        <v>181</v>
      </c>
      <c r="C125" s="2206" t="s">
        <v>21</v>
      </c>
      <c r="D125" s="2208">
        <f t="shared" si="2"/>
        <v>1.43</v>
      </c>
      <c r="E125" s="2205"/>
      <c r="F125" s="2210">
        <v>1.43</v>
      </c>
      <c r="G125" s="2211" t="s">
        <v>414</v>
      </c>
      <c r="H125" s="2207" t="s">
        <v>2361</v>
      </c>
      <c r="I125" s="2203">
        <v>1</v>
      </c>
      <c r="K125" s="2205" t="s">
        <v>181</v>
      </c>
    </row>
    <row r="126" spans="1:11" s="2203" customFormat="1" ht="24">
      <c r="A126" s="2204" t="s">
        <v>3063</v>
      </c>
      <c r="B126" s="2205" t="s">
        <v>182</v>
      </c>
      <c r="C126" s="2206" t="s">
        <v>21</v>
      </c>
      <c r="D126" s="2208">
        <f t="shared" si="2"/>
        <v>0.29000000000000004</v>
      </c>
      <c r="E126" s="2205"/>
      <c r="F126" s="2210">
        <v>0.29000000000000004</v>
      </c>
      <c r="G126" s="2211" t="s">
        <v>431</v>
      </c>
      <c r="H126" s="2207" t="s">
        <v>2361</v>
      </c>
      <c r="I126" s="2203">
        <v>1</v>
      </c>
      <c r="K126" s="2205" t="s">
        <v>182</v>
      </c>
    </row>
    <row r="127" spans="1:11" s="2203" customFormat="1" ht="24">
      <c r="A127" s="2204" t="s">
        <v>3064</v>
      </c>
      <c r="B127" s="2205" t="s">
        <v>3886</v>
      </c>
      <c r="C127" s="2206" t="s">
        <v>21</v>
      </c>
      <c r="D127" s="2208">
        <f>F127+E127</f>
        <v>64.62</v>
      </c>
      <c r="E127" s="2205"/>
      <c r="F127" s="2210">
        <v>64.62</v>
      </c>
      <c r="G127" s="2211" t="s">
        <v>431</v>
      </c>
      <c r="H127" s="2207" t="s">
        <v>2361</v>
      </c>
      <c r="I127" s="2203">
        <v>1</v>
      </c>
      <c r="K127" s="2205" t="s">
        <v>3886</v>
      </c>
    </row>
    <row r="128" spans="1:11" s="2203" customFormat="1" ht="24">
      <c r="A128" s="2204" t="s">
        <v>3065</v>
      </c>
      <c r="B128" s="2205" t="s">
        <v>3887</v>
      </c>
      <c r="C128" s="2206" t="s">
        <v>21</v>
      </c>
      <c r="D128" s="2208">
        <f>F128+E128</f>
        <v>0.96</v>
      </c>
      <c r="E128" s="2205"/>
      <c r="F128" s="2210">
        <v>0.96</v>
      </c>
      <c r="G128" s="2211" t="s">
        <v>431</v>
      </c>
      <c r="H128" s="2207" t="s">
        <v>2361</v>
      </c>
      <c r="I128" s="2203">
        <v>1</v>
      </c>
      <c r="K128" s="2205" t="s">
        <v>3887</v>
      </c>
    </row>
    <row r="129" spans="1:11" s="2203" customFormat="1" ht="24">
      <c r="A129" s="2204" t="s">
        <v>3066</v>
      </c>
      <c r="B129" s="2205" t="s">
        <v>183</v>
      </c>
      <c r="C129" s="2206" t="s">
        <v>21</v>
      </c>
      <c r="D129" s="2208">
        <f t="shared" si="2"/>
        <v>0.47</v>
      </c>
      <c r="E129" s="2205"/>
      <c r="F129" s="2210">
        <v>0.47</v>
      </c>
      <c r="G129" s="2211" t="s">
        <v>431</v>
      </c>
      <c r="H129" s="2207">
        <v>2021</v>
      </c>
      <c r="I129" s="2203">
        <v>1</v>
      </c>
      <c r="K129" s="2205" t="s">
        <v>183</v>
      </c>
    </row>
    <row r="130" spans="1:11" s="2203" customFormat="1">
      <c r="A130" s="2204" t="s">
        <v>3067</v>
      </c>
      <c r="B130" s="2205" t="s">
        <v>184</v>
      </c>
      <c r="C130" s="2206" t="s">
        <v>21</v>
      </c>
      <c r="D130" s="2208">
        <f t="shared" si="2"/>
        <v>0.57000000000000006</v>
      </c>
      <c r="E130" s="2205"/>
      <c r="F130" s="2210">
        <v>0.57000000000000006</v>
      </c>
      <c r="G130" s="2211" t="s">
        <v>431</v>
      </c>
      <c r="H130" s="2207" t="s">
        <v>2358</v>
      </c>
      <c r="I130" s="2203">
        <v>1</v>
      </c>
      <c r="K130" s="2205" t="s">
        <v>184</v>
      </c>
    </row>
    <row r="131" spans="1:11" s="2203" customFormat="1" ht="28.5" customHeight="1">
      <c r="A131" s="2204" t="s">
        <v>3068</v>
      </c>
      <c r="B131" s="2205" t="s">
        <v>185</v>
      </c>
      <c r="C131" s="2206" t="s">
        <v>21</v>
      </c>
      <c r="D131" s="2208">
        <f t="shared" si="2"/>
        <v>1</v>
      </c>
      <c r="E131" s="2205"/>
      <c r="F131" s="2210">
        <v>1</v>
      </c>
      <c r="G131" s="2211" t="s">
        <v>431</v>
      </c>
      <c r="H131" s="2207" t="s">
        <v>2358</v>
      </c>
      <c r="I131" s="2203">
        <v>1</v>
      </c>
      <c r="K131" s="2205" t="s">
        <v>185</v>
      </c>
    </row>
    <row r="132" spans="1:11" s="2203" customFormat="1" ht="36">
      <c r="A132" s="2204" t="s">
        <v>3069</v>
      </c>
      <c r="B132" s="2205" t="s">
        <v>4919</v>
      </c>
      <c r="C132" s="2206" t="s">
        <v>21</v>
      </c>
      <c r="D132" s="2208">
        <f t="shared" ref="D132:D188" si="6">E132+F132</f>
        <v>0.31</v>
      </c>
      <c r="E132" s="2205"/>
      <c r="F132" s="2210">
        <v>0.31</v>
      </c>
      <c r="G132" s="2211" t="s">
        <v>431</v>
      </c>
      <c r="H132" s="2207" t="s">
        <v>2358</v>
      </c>
      <c r="I132" s="2203">
        <v>1</v>
      </c>
      <c r="K132" s="2205" t="s">
        <v>186</v>
      </c>
    </row>
    <row r="133" spans="1:11" s="2203" customFormat="1" ht="24">
      <c r="A133" s="2204" t="s">
        <v>3070</v>
      </c>
      <c r="B133" s="2205" t="s">
        <v>187</v>
      </c>
      <c r="C133" s="2206" t="s">
        <v>21</v>
      </c>
      <c r="D133" s="2208">
        <f t="shared" si="6"/>
        <v>0.16000000000000003</v>
      </c>
      <c r="E133" s="2205"/>
      <c r="F133" s="2210">
        <v>0.16000000000000003</v>
      </c>
      <c r="G133" s="2211" t="s">
        <v>446</v>
      </c>
      <c r="H133" s="2207" t="s">
        <v>2361</v>
      </c>
      <c r="I133" s="2203">
        <v>1</v>
      </c>
      <c r="K133" s="2205" t="s">
        <v>187</v>
      </c>
    </row>
    <row r="134" spans="1:11" s="2203" customFormat="1" ht="28.5" customHeight="1">
      <c r="A134" s="2204" t="s">
        <v>3071</v>
      </c>
      <c r="B134" s="2205" t="s">
        <v>188</v>
      </c>
      <c r="C134" s="2206" t="s">
        <v>21</v>
      </c>
      <c r="D134" s="2208">
        <f t="shared" si="6"/>
        <v>0.63</v>
      </c>
      <c r="E134" s="2205"/>
      <c r="F134" s="2210">
        <v>0.63</v>
      </c>
      <c r="G134" s="2211" t="s">
        <v>446</v>
      </c>
      <c r="H134" s="2207" t="s">
        <v>2361</v>
      </c>
      <c r="I134" s="2203">
        <v>1</v>
      </c>
      <c r="K134" s="2205" t="s">
        <v>188</v>
      </c>
    </row>
    <row r="135" spans="1:11" s="2203" customFormat="1" ht="30" customHeight="1">
      <c r="A135" s="2204" t="s">
        <v>3072</v>
      </c>
      <c r="B135" s="2205" t="s">
        <v>189</v>
      </c>
      <c r="C135" s="2206" t="s">
        <v>21</v>
      </c>
      <c r="D135" s="2208">
        <f t="shared" si="6"/>
        <v>12.150000000000002</v>
      </c>
      <c r="E135" s="2205"/>
      <c r="F135" s="2210">
        <v>12.150000000000002</v>
      </c>
      <c r="G135" s="2211" t="s">
        <v>446</v>
      </c>
      <c r="H135" s="2207" t="s">
        <v>2361</v>
      </c>
      <c r="I135" s="2203">
        <v>1</v>
      </c>
      <c r="K135" s="2205" t="s">
        <v>189</v>
      </c>
    </row>
    <row r="136" spans="1:11" s="2203" customFormat="1" ht="36">
      <c r="A136" s="2204" t="s">
        <v>3073</v>
      </c>
      <c r="B136" s="2205" t="s">
        <v>190</v>
      </c>
      <c r="C136" s="2206" t="s">
        <v>21</v>
      </c>
      <c r="D136" s="2208">
        <f t="shared" si="6"/>
        <v>2.46</v>
      </c>
      <c r="E136" s="2205"/>
      <c r="F136" s="2210">
        <v>2.46</v>
      </c>
      <c r="G136" s="2211" t="s">
        <v>446</v>
      </c>
      <c r="H136" s="2207" t="s">
        <v>2361</v>
      </c>
      <c r="I136" s="2203">
        <v>1</v>
      </c>
      <c r="K136" s="2205" t="s">
        <v>190</v>
      </c>
    </row>
    <row r="137" spans="1:11" s="2203" customFormat="1" ht="24">
      <c r="A137" s="2204" t="s">
        <v>3074</v>
      </c>
      <c r="B137" s="2205" t="s">
        <v>191</v>
      </c>
      <c r="C137" s="2206" t="s">
        <v>21</v>
      </c>
      <c r="D137" s="2208">
        <f t="shared" si="6"/>
        <v>0.29000000000000004</v>
      </c>
      <c r="E137" s="2205"/>
      <c r="F137" s="2210">
        <v>0.29000000000000004</v>
      </c>
      <c r="G137" s="2211" t="s">
        <v>446</v>
      </c>
      <c r="H137" s="2207" t="s">
        <v>2361</v>
      </c>
      <c r="I137" s="2203">
        <v>1</v>
      </c>
      <c r="K137" s="2205" t="s">
        <v>191</v>
      </c>
    </row>
    <row r="138" spans="1:11" s="2203" customFormat="1">
      <c r="A138" s="2204" t="s">
        <v>3075</v>
      </c>
      <c r="B138" s="2205" t="s">
        <v>3888</v>
      </c>
      <c r="C138" s="2206" t="s">
        <v>21</v>
      </c>
      <c r="D138" s="2208">
        <f>E138+F138</f>
        <v>1.08</v>
      </c>
      <c r="E138" s="2205"/>
      <c r="F138" s="2210">
        <v>1.08</v>
      </c>
      <c r="G138" s="2211" t="s">
        <v>2616</v>
      </c>
      <c r="H138" s="2207" t="s">
        <v>2361</v>
      </c>
      <c r="I138" s="2203">
        <v>1</v>
      </c>
      <c r="K138" s="2205" t="s">
        <v>3888</v>
      </c>
    </row>
    <row r="139" spans="1:11" s="2203" customFormat="1">
      <c r="A139" s="2204" t="s">
        <v>3076</v>
      </c>
      <c r="B139" s="2205" t="s">
        <v>3889</v>
      </c>
      <c r="C139" s="2206" t="s">
        <v>21</v>
      </c>
      <c r="D139" s="2208">
        <f>E139+F139</f>
        <v>1.01</v>
      </c>
      <c r="E139" s="2205"/>
      <c r="F139" s="2210">
        <v>1.01</v>
      </c>
      <c r="G139" s="2211" t="s">
        <v>2654</v>
      </c>
      <c r="H139" s="2207" t="s">
        <v>2361</v>
      </c>
      <c r="I139" s="2203">
        <v>1</v>
      </c>
      <c r="K139" s="2205" t="s">
        <v>3889</v>
      </c>
    </row>
    <row r="140" spans="1:11" s="2203" customFormat="1">
      <c r="A140" s="2204" t="s">
        <v>3077</v>
      </c>
      <c r="B140" s="2205" t="s">
        <v>3890</v>
      </c>
      <c r="C140" s="2206" t="s">
        <v>21</v>
      </c>
      <c r="D140" s="2208">
        <f t="shared" ref="D140:D141" si="7">E140+F140</f>
        <v>0.55000000000000004</v>
      </c>
      <c r="E140" s="2205"/>
      <c r="F140" s="2210">
        <v>0.55000000000000004</v>
      </c>
      <c r="G140" s="2211" t="s">
        <v>2654</v>
      </c>
      <c r="H140" s="2207" t="s">
        <v>2361</v>
      </c>
      <c r="I140" s="2203">
        <v>1</v>
      </c>
      <c r="K140" s="2205" t="s">
        <v>3890</v>
      </c>
    </row>
    <row r="141" spans="1:11" s="2203" customFormat="1">
      <c r="A141" s="2204" t="s">
        <v>3078</v>
      </c>
      <c r="B141" s="2205" t="s">
        <v>3891</v>
      </c>
      <c r="C141" s="2206" t="s">
        <v>21</v>
      </c>
      <c r="D141" s="2208">
        <f t="shared" si="7"/>
        <v>0.16999999999999998</v>
      </c>
      <c r="E141" s="2205"/>
      <c r="F141" s="2210">
        <v>0.16999999999999998</v>
      </c>
      <c r="G141" s="2211" t="s">
        <v>2654</v>
      </c>
      <c r="H141" s="2207" t="s">
        <v>2361</v>
      </c>
      <c r="I141" s="2203">
        <v>1</v>
      </c>
      <c r="K141" s="2205" t="s">
        <v>3891</v>
      </c>
    </row>
    <row r="142" spans="1:11" s="2203" customFormat="1" ht="24">
      <c r="A142" s="2204" t="s">
        <v>3079</v>
      </c>
      <c r="B142" s="2205" t="s">
        <v>192</v>
      </c>
      <c r="C142" s="2206" t="s">
        <v>21</v>
      </c>
      <c r="D142" s="2208">
        <f t="shared" si="6"/>
        <v>0.1</v>
      </c>
      <c r="E142" s="2205"/>
      <c r="F142" s="2210">
        <v>0.1</v>
      </c>
      <c r="G142" s="2211" t="s">
        <v>2654</v>
      </c>
      <c r="H142" s="2207" t="s">
        <v>2361</v>
      </c>
      <c r="I142" s="2203">
        <v>1</v>
      </c>
      <c r="K142" s="2205" t="s">
        <v>192</v>
      </c>
    </row>
    <row r="143" spans="1:11" s="2203" customFormat="1" ht="36">
      <c r="A143" s="2204" t="s">
        <v>3080</v>
      </c>
      <c r="B143" s="2205" t="s">
        <v>193</v>
      </c>
      <c r="C143" s="2206" t="s">
        <v>21</v>
      </c>
      <c r="D143" s="2208">
        <f t="shared" si="6"/>
        <v>1</v>
      </c>
      <c r="E143" s="2205">
        <v>0.5</v>
      </c>
      <c r="F143" s="2210">
        <v>0.5</v>
      </c>
      <c r="G143" s="2211" t="s">
        <v>2654</v>
      </c>
      <c r="H143" s="2207" t="s">
        <v>2361</v>
      </c>
      <c r="I143" s="2203">
        <v>1</v>
      </c>
      <c r="K143" s="2205" t="s">
        <v>193</v>
      </c>
    </row>
    <row r="144" spans="1:11" s="2203" customFormat="1" ht="24">
      <c r="A144" s="2204" t="s">
        <v>3081</v>
      </c>
      <c r="B144" s="2205" t="s">
        <v>194</v>
      </c>
      <c r="C144" s="2206" t="s">
        <v>21</v>
      </c>
      <c r="D144" s="2208">
        <f t="shared" si="6"/>
        <v>0.01</v>
      </c>
      <c r="E144" s="2205"/>
      <c r="F144" s="2210">
        <v>0.01</v>
      </c>
      <c r="G144" s="2211" t="s">
        <v>2654</v>
      </c>
      <c r="H144" s="2207" t="s">
        <v>2361</v>
      </c>
      <c r="I144" s="2203">
        <v>1</v>
      </c>
      <c r="K144" s="2205" t="s">
        <v>194</v>
      </c>
    </row>
    <row r="145" spans="1:11" s="2203" customFormat="1" ht="24">
      <c r="A145" s="2204" t="s">
        <v>3082</v>
      </c>
      <c r="B145" s="2205" t="s">
        <v>195</v>
      </c>
      <c r="C145" s="2206" t="s">
        <v>21</v>
      </c>
      <c r="D145" s="2208">
        <f t="shared" si="6"/>
        <v>1.7000000000000002</v>
      </c>
      <c r="E145" s="2205"/>
      <c r="F145" s="2210">
        <v>1.7000000000000002</v>
      </c>
      <c r="G145" s="2211" t="s">
        <v>2654</v>
      </c>
      <c r="H145" s="2207">
        <v>2021</v>
      </c>
      <c r="I145" s="2203">
        <v>1</v>
      </c>
      <c r="K145" s="2205" t="s">
        <v>195</v>
      </c>
    </row>
    <row r="146" spans="1:11" s="2203" customFormat="1" ht="24">
      <c r="A146" s="2204" t="s">
        <v>3083</v>
      </c>
      <c r="B146" s="2205" t="s">
        <v>196</v>
      </c>
      <c r="C146" s="2206" t="s">
        <v>21</v>
      </c>
      <c r="D146" s="2208">
        <f t="shared" si="6"/>
        <v>1.7</v>
      </c>
      <c r="E146" s="2205"/>
      <c r="F146" s="2210">
        <v>1.7</v>
      </c>
      <c r="G146" s="2211" t="s">
        <v>2654</v>
      </c>
      <c r="H146" s="2207">
        <v>2021</v>
      </c>
      <c r="I146" s="2203">
        <v>1</v>
      </c>
      <c r="K146" s="2205" t="s">
        <v>196</v>
      </c>
    </row>
    <row r="147" spans="1:11" s="2203" customFormat="1" ht="36">
      <c r="A147" s="2204" t="s">
        <v>3892</v>
      </c>
      <c r="B147" s="2205" t="s">
        <v>197</v>
      </c>
      <c r="C147" s="2206" t="s">
        <v>21</v>
      </c>
      <c r="D147" s="2208">
        <f t="shared" si="6"/>
        <v>1</v>
      </c>
      <c r="E147" s="2205">
        <v>0.5</v>
      </c>
      <c r="F147" s="2210">
        <v>0.5</v>
      </c>
      <c r="G147" s="2211" t="s">
        <v>2654</v>
      </c>
      <c r="H147" s="2207" t="s">
        <v>2361</v>
      </c>
      <c r="I147" s="2203">
        <v>1</v>
      </c>
      <c r="K147" s="2205" t="s">
        <v>197</v>
      </c>
    </row>
    <row r="148" spans="1:11" s="2203" customFormat="1" ht="24">
      <c r="A148" s="2204" t="s">
        <v>3893</v>
      </c>
      <c r="B148" s="2205" t="s">
        <v>198</v>
      </c>
      <c r="C148" s="2206" t="s">
        <v>21</v>
      </c>
      <c r="D148" s="2208">
        <f t="shared" si="6"/>
        <v>4.5</v>
      </c>
      <c r="E148" s="2205"/>
      <c r="F148" s="2210">
        <v>4.5</v>
      </c>
      <c r="G148" s="2211" t="s">
        <v>2654</v>
      </c>
      <c r="H148" s="2207" t="s">
        <v>2361</v>
      </c>
      <c r="I148" s="2203">
        <v>1</v>
      </c>
      <c r="K148" s="2205" t="s">
        <v>198</v>
      </c>
    </row>
    <row r="149" spans="1:11" s="2203" customFormat="1" ht="24">
      <c r="A149" s="2204" t="s">
        <v>3894</v>
      </c>
      <c r="B149" s="2205" t="s">
        <v>199</v>
      </c>
      <c r="C149" s="2206" t="s">
        <v>21</v>
      </c>
      <c r="D149" s="2208">
        <f t="shared" si="6"/>
        <v>6.9999999999999991</v>
      </c>
      <c r="E149" s="2205"/>
      <c r="F149" s="2210">
        <v>6.9999999999999991</v>
      </c>
      <c r="G149" s="2211" t="s">
        <v>2654</v>
      </c>
      <c r="H149" s="2207" t="s">
        <v>2361</v>
      </c>
      <c r="I149" s="2203">
        <v>1</v>
      </c>
      <c r="K149" s="2205" t="s">
        <v>199</v>
      </c>
    </row>
    <row r="150" spans="1:11" s="2203" customFormat="1" ht="24">
      <c r="A150" s="2204" t="s">
        <v>3895</v>
      </c>
      <c r="B150" s="2205" t="s">
        <v>200</v>
      </c>
      <c r="C150" s="2206" t="s">
        <v>21</v>
      </c>
      <c r="D150" s="2208">
        <f t="shared" si="6"/>
        <v>1.6</v>
      </c>
      <c r="E150" s="2205"/>
      <c r="F150" s="2210">
        <v>1.6</v>
      </c>
      <c r="G150" s="2211" t="s">
        <v>2654</v>
      </c>
      <c r="H150" s="2207" t="s">
        <v>2361</v>
      </c>
      <c r="I150" s="2203">
        <v>1</v>
      </c>
      <c r="K150" s="2205" t="s">
        <v>200</v>
      </c>
    </row>
    <row r="151" spans="1:11" s="2203" customFormat="1" ht="24">
      <c r="A151" s="2204" t="s">
        <v>3896</v>
      </c>
      <c r="B151" s="2205" t="s">
        <v>201</v>
      </c>
      <c r="C151" s="2206" t="s">
        <v>21</v>
      </c>
      <c r="D151" s="2208">
        <f t="shared" si="6"/>
        <v>0.2</v>
      </c>
      <c r="E151" s="2205"/>
      <c r="F151" s="2210">
        <v>0.2</v>
      </c>
      <c r="G151" s="2211" t="s">
        <v>2434</v>
      </c>
      <c r="H151" s="2207" t="s">
        <v>2361</v>
      </c>
      <c r="I151" s="2203">
        <v>1</v>
      </c>
      <c r="K151" s="2205" t="s">
        <v>201</v>
      </c>
    </row>
    <row r="152" spans="1:11" s="2203" customFormat="1" ht="36">
      <c r="A152" s="2204" t="s">
        <v>3897</v>
      </c>
      <c r="B152" s="2205" t="s">
        <v>202</v>
      </c>
      <c r="C152" s="2206" t="s">
        <v>21</v>
      </c>
      <c r="D152" s="2208">
        <f t="shared" si="6"/>
        <v>0.34099999999999997</v>
      </c>
      <c r="E152" s="2205"/>
      <c r="F152" s="2210">
        <v>0.34099999999999997</v>
      </c>
      <c r="G152" s="2211" t="s">
        <v>2434</v>
      </c>
      <c r="H152" s="2207" t="s">
        <v>2361</v>
      </c>
      <c r="I152" s="2203">
        <v>1</v>
      </c>
      <c r="K152" s="2205" t="s">
        <v>202</v>
      </c>
    </row>
    <row r="153" spans="1:11" s="2203" customFormat="1" ht="24">
      <c r="A153" s="2204" t="s">
        <v>3898</v>
      </c>
      <c r="B153" s="2205" t="s">
        <v>204</v>
      </c>
      <c r="C153" s="2206" t="s">
        <v>21</v>
      </c>
      <c r="D153" s="2208">
        <f t="shared" si="6"/>
        <v>6.0000000000000005E-2</v>
      </c>
      <c r="E153" s="2205"/>
      <c r="F153" s="2210">
        <v>6.0000000000000005E-2</v>
      </c>
      <c r="G153" s="2211" t="s">
        <v>2434</v>
      </c>
      <c r="H153" s="2207" t="s">
        <v>2361</v>
      </c>
      <c r="I153" s="2203">
        <v>1</v>
      </c>
      <c r="K153" s="2205" t="s">
        <v>204</v>
      </c>
    </row>
    <row r="154" spans="1:11" s="2203" customFormat="1" ht="24">
      <c r="A154" s="2204" t="s">
        <v>3899</v>
      </c>
      <c r="B154" s="2205" t="s">
        <v>205</v>
      </c>
      <c r="C154" s="2206" t="s">
        <v>21</v>
      </c>
      <c r="D154" s="2208">
        <f t="shared" si="6"/>
        <v>0.3</v>
      </c>
      <c r="E154" s="2205"/>
      <c r="F154" s="2210">
        <v>0.3</v>
      </c>
      <c r="G154" s="2211" t="s">
        <v>2434</v>
      </c>
      <c r="H154" s="2207" t="s">
        <v>2361</v>
      </c>
      <c r="I154" s="2203">
        <v>1</v>
      </c>
      <c r="K154" s="2205" t="s">
        <v>205</v>
      </c>
    </row>
    <row r="155" spans="1:11" s="2203" customFormat="1" ht="36">
      <c r="A155" s="2204" t="s">
        <v>3900</v>
      </c>
      <c r="B155" s="2205" t="s">
        <v>206</v>
      </c>
      <c r="C155" s="2206" t="s">
        <v>21</v>
      </c>
      <c r="D155" s="2208">
        <f t="shared" si="6"/>
        <v>0.55000000000000004</v>
      </c>
      <c r="E155" s="2205"/>
      <c r="F155" s="2210">
        <v>0.55000000000000004</v>
      </c>
      <c r="G155" s="2211" t="s">
        <v>2434</v>
      </c>
      <c r="H155" s="2207" t="s">
        <v>2361</v>
      </c>
      <c r="I155" s="2203">
        <v>1</v>
      </c>
      <c r="K155" s="2205" t="s">
        <v>206</v>
      </c>
    </row>
    <row r="156" spans="1:11" s="2203" customFormat="1" ht="36">
      <c r="A156" s="2204" t="s">
        <v>3901</v>
      </c>
      <c r="B156" s="2205" t="s">
        <v>207</v>
      </c>
      <c r="C156" s="2206" t="s">
        <v>21</v>
      </c>
      <c r="D156" s="2208">
        <f t="shared" si="6"/>
        <v>0.19</v>
      </c>
      <c r="E156" s="2205"/>
      <c r="F156" s="2210">
        <v>0.19</v>
      </c>
      <c r="G156" s="2211" t="s">
        <v>2434</v>
      </c>
      <c r="H156" s="2207" t="s">
        <v>2361</v>
      </c>
      <c r="I156" s="2203">
        <v>1</v>
      </c>
      <c r="K156" s="2205" t="s">
        <v>207</v>
      </c>
    </row>
    <row r="157" spans="1:11" s="2203" customFormat="1" ht="24">
      <c r="A157" s="2204" t="s">
        <v>3903</v>
      </c>
      <c r="B157" s="2205" t="s">
        <v>3902</v>
      </c>
      <c r="C157" s="2206" t="s">
        <v>21</v>
      </c>
      <c r="D157" s="2208">
        <f>E157+F157</f>
        <v>2.63</v>
      </c>
      <c r="E157" s="2205"/>
      <c r="F157" s="2210">
        <v>2.63</v>
      </c>
      <c r="G157" s="2211" t="s">
        <v>2672</v>
      </c>
      <c r="H157" s="2207" t="s">
        <v>2361</v>
      </c>
      <c r="I157" s="2203">
        <v>1</v>
      </c>
      <c r="K157" s="2205" t="s">
        <v>3902</v>
      </c>
    </row>
    <row r="158" spans="1:11" s="2203" customFormat="1">
      <c r="A158" s="2204" t="s">
        <v>3904</v>
      </c>
      <c r="B158" s="2205" t="s">
        <v>208</v>
      </c>
      <c r="C158" s="2206" t="s">
        <v>21</v>
      </c>
      <c r="D158" s="2208">
        <f t="shared" si="6"/>
        <v>0.09</v>
      </c>
      <c r="E158" s="2205"/>
      <c r="F158" s="2210">
        <v>0.09</v>
      </c>
      <c r="G158" s="2211" t="s">
        <v>2672</v>
      </c>
      <c r="H158" s="2207" t="s">
        <v>2361</v>
      </c>
      <c r="I158" s="2203">
        <v>1</v>
      </c>
      <c r="K158" s="2205" t="s">
        <v>208</v>
      </c>
    </row>
    <row r="159" spans="1:11" s="2203" customFormat="1" ht="24">
      <c r="A159" s="2204" t="s">
        <v>3905</v>
      </c>
      <c r="B159" s="2205" t="s">
        <v>209</v>
      </c>
      <c r="C159" s="2206" t="s">
        <v>21</v>
      </c>
      <c r="D159" s="2208">
        <f t="shared" si="6"/>
        <v>0.66</v>
      </c>
      <c r="E159" s="2205"/>
      <c r="F159" s="2210">
        <v>0.66</v>
      </c>
      <c r="G159" s="2211" t="s">
        <v>2672</v>
      </c>
      <c r="H159" s="2207" t="s">
        <v>2361</v>
      </c>
      <c r="I159" s="2203">
        <v>1</v>
      </c>
      <c r="K159" s="2205" t="s">
        <v>209</v>
      </c>
    </row>
    <row r="160" spans="1:11" s="2203" customFormat="1" ht="24">
      <c r="A160" s="2204" t="s">
        <v>3906</v>
      </c>
      <c r="B160" s="2205" t="s">
        <v>210</v>
      </c>
      <c r="C160" s="2206" t="s">
        <v>21</v>
      </c>
      <c r="D160" s="2208">
        <f t="shared" si="6"/>
        <v>0.19</v>
      </c>
      <c r="E160" s="2205"/>
      <c r="F160" s="2210">
        <v>0.19</v>
      </c>
      <c r="G160" s="2211" t="s">
        <v>2672</v>
      </c>
      <c r="H160" s="2207" t="s">
        <v>2361</v>
      </c>
      <c r="I160" s="2203">
        <v>1</v>
      </c>
      <c r="K160" s="2205" t="s">
        <v>210</v>
      </c>
    </row>
    <row r="161" spans="1:11" s="2203" customFormat="1" ht="36">
      <c r="A161" s="2204" t="s">
        <v>3907</v>
      </c>
      <c r="B161" s="2205" t="s">
        <v>211</v>
      </c>
      <c r="C161" s="2206" t="s">
        <v>21</v>
      </c>
      <c r="D161" s="2208">
        <f t="shared" si="6"/>
        <v>14.46</v>
      </c>
      <c r="E161" s="2205"/>
      <c r="F161" s="2210">
        <v>14.46</v>
      </c>
      <c r="G161" s="2211" t="s">
        <v>2672</v>
      </c>
      <c r="H161" s="2207" t="s">
        <v>2361</v>
      </c>
      <c r="I161" s="2203">
        <v>1</v>
      </c>
      <c r="K161" s="2205" t="s">
        <v>211</v>
      </c>
    </row>
    <row r="162" spans="1:11" s="2203" customFormat="1" ht="24">
      <c r="A162" s="2204" t="s">
        <v>3908</v>
      </c>
      <c r="B162" s="2205" t="s">
        <v>212</v>
      </c>
      <c r="C162" s="2206" t="s">
        <v>21</v>
      </c>
      <c r="D162" s="2208">
        <f t="shared" si="6"/>
        <v>1.2000000000000002</v>
      </c>
      <c r="E162" s="2205"/>
      <c r="F162" s="2210">
        <v>1.2000000000000002</v>
      </c>
      <c r="G162" s="2211" t="s">
        <v>75</v>
      </c>
      <c r="H162" s="2207" t="s">
        <v>2361</v>
      </c>
      <c r="I162" s="2203">
        <v>1</v>
      </c>
      <c r="K162" s="2205" t="s">
        <v>212</v>
      </c>
    </row>
    <row r="163" spans="1:11" s="2203" customFormat="1" ht="24">
      <c r="A163" s="2204" t="s">
        <v>3909</v>
      </c>
      <c r="B163" s="2205" t="s">
        <v>213</v>
      </c>
      <c r="C163" s="2206" t="s">
        <v>21</v>
      </c>
      <c r="D163" s="2208">
        <f t="shared" si="6"/>
        <v>0.7</v>
      </c>
      <c r="E163" s="2205"/>
      <c r="F163" s="2210">
        <v>0.7</v>
      </c>
      <c r="G163" s="2211" t="s">
        <v>75</v>
      </c>
      <c r="H163" s="2207" t="s">
        <v>2361</v>
      </c>
      <c r="I163" s="2203">
        <v>1</v>
      </c>
      <c r="K163" s="2205" t="s">
        <v>213</v>
      </c>
    </row>
    <row r="164" spans="1:11" s="2203" customFormat="1" ht="24">
      <c r="A164" s="2204" t="s">
        <v>3910</v>
      </c>
      <c r="B164" s="2205" t="s">
        <v>214</v>
      </c>
      <c r="C164" s="2206" t="s">
        <v>21</v>
      </c>
      <c r="D164" s="2208">
        <f t="shared" si="6"/>
        <v>1.5</v>
      </c>
      <c r="E164" s="2205"/>
      <c r="F164" s="2210">
        <v>1.5</v>
      </c>
      <c r="G164" s="2211" t="s">
        <v>75</v>
      </c>
      <c r="H164" s="2207" t="s">
        <v>2361</v>
      </c>
      <c r="I164" s="2203">
        <v>1</v>
      </c>
      <c r="K164" s="2205" t="s">
        <v>214</v>
      </c>
    </row>
    <row r="165" spans="1:11" s="2203" customFormat="1" ht="24">
      <c r="A165" s="2204" t="s">
        <v>3911</v>
      </c>
      <c r="B165" s="2205" t="s">
        <v>215</v>
      </c>
      <c r="C165" s="2206" t="s">
        <v>21</v>
      </c>
      <c r="D165" s="2208">
        <f t="shared" si="6"/>
        <v>0.15</v>
      </c>
      <c r="E165" s="2205"/>
      <c r="F165" s="2210">
        <v>0.15</v>
      </c>
      <c r="G165" s="2211" t="s">
        <v>75</v>
      </c>
      <c r="H165" s="2207" t="s">
        <v>2361</v>
      </c>
      <c r="I165" s="2203">
        <v>1</v>
      </c>
      <c r="K165" s="2205" t="s">
        <v>215</v>
      </c>
    </row>
    <row r="166" spans="1:11" s="2203" customFormat="1" ht="24">
      <c r="A166" s="2204" t="s">
        <v>3912</v>
      </c>
      <c r="B166" s="2205" t="s">
        <v>216</v>
      </c>
      <c r="C166" s="2206" t="s">
        <v>21</v>
      </c>
      <c r="D166" s="2208">
        <f t="shared" si="6"/>
        <v>1.34</v>
      </c>
      <c r="E166" s="2205"/>
      <c r="F166" s="2210">
        <v>1.34</v>
      </c>
      <c r="G166" s="2211" t="s">
        <v>75</v>
      </c>
      <c r="H166" s="2207" t="s">
        <v>2361</v>
      </c>
      <c r="I166" s="2203">
        <v>1</v>
      </c>
      <c r="K166" s="2205" t="s">
        <v>216</v>
      </c>
    </row>
    <row r="167" spans="1:11" s="2203" customFormat="1">
      <c r="A167" s="2204" t="s">
        <v>3913</v>
      </c>
      <c r="B167" s="2205" t="s">
        <v>218</v>
      </c>
      <c r="C167" s="2206" t="s">
        <v>21</v>
      </c>
      <c r="D167" s="2208">
        <f t="shared" si="6"/>
        <v>0.54</v>
      </c>
      <c r="E167" s="2205"/>
      <c r="F167" s="2210">
        <v>0.54</v>
      </c>
      <c r="G167" s="2211" t="s">
        <v>75</v>
      </c>
      <c r="H167" s="2207" t="s">
        <v>2361</v>
      </c>
      <c r="I167" s="2203">
        <v>1</v>
      </c>
      <c r="K167" s="2205" t="s">
        <v>218</v>
      </c>
    </row>
    <row r="168" spans="1:11" s="2203" customFormat="1">
      <c r="A168" s="2204" t="s">
        <v>3914</v>
      </c>
      <c r="B168" s="2205" t="s">
        <v>218</v>
      </c>
      <c r="C168" s="2206" t="s">
        <v>21</v>
      </c>
      <c r="D168" s="2208">
        <f t="shared" si="6"/>
        <v>0.59</v>
      </c>
      <c r="E168" s="2205"/>
      <c r="F168" s="2210">
        <v>0.59</v>
      </c>
      <c r="G168" s="2211" t="s">
        <v>75</v>
      </c>
      <c r="H168" s="2207" t="s">
        <v>2361</v>
      </c>
      <c r="I168" s="2203">
        <v>1</v>
      </c>
      <c r="K168" s="2205" t="s">
        <v>218</v>
      </c>
    </row>
    <row r="169" spans="1:11" s="2203" customFormat="1">
      <c r="A169" s="2204" t="s">
        <v>3915</v>
      </c>
      <c r="B169" s="2205" t="s">
        <v>219</v>
      </c>
      <c r="C169" s="2206" t="s">
        <v>21</v>
      </c>
      <c r="D169" s="2208">
        <f t="shared" si="6"/>
        <v>1.77</v>
      </c>
      <c r="E169" s="2205"/>
      <c r="F169" s="2210">
        <v>1.77</v>
      </c>
      <c r="G169" s="2211" t="s">
        <v>75</v>
      </c>
      <c r="H169" s="2207" t="s">
        <v>2361</v>
      </c>
      <c r="I169" s="2203">
        <v>1</v>
      </c>
      <c r="K169" s="2205" t="s">
        <v>219</v>
      </c>
    </row>
    <row r="170" spans="1:11" s="2203" customFormat="1" ht="36">
      <c r="A170" s="2204" t="s">
        <v>3916</v>
      </c>
      <c r="B170" s="2205" t="s">
        <v>221</v>
      </c>
      <c r="C170" s="2206" t="s">
        <v>21</v>
      </c>
      <c r="D170" s="2208">
        <f t="shared" si="6"/>
        <v>0.53</v>
      </c>
      <c r="E170" s="2205"/>
      <c r="F170" s="2210">
        <v>0.53</v>
      </c>
      <c r="G170" s="2211" t="s">
        <v>75</v>
      </c>
      <c r="H170" s="2207" t="s">
        <v>2361</v>
      </c>
      <c r="I170" s="2203">
        <v>1</v>
      </c>
      <c r="K170" s="2205" t="s">
        <v>221</v>
      </c>
    </row>
    <row r="171" spans="1:11" s="2203" customFormat="1" ht="24">
      <c r="A171" s="2204" t="s">
        <v>3917</v>
      </c>
      <c r="B171" s="2205" t="s">
        <v>222</v>
      </c>
      <c r="C171" s="2206" t="s">
        <v>21</v>
      </c>
      <c r="D171" s="2208">
        <f t="shared" si="6"/>
        <v>0.47</v>
      </c>
      <c r="E171" s="2205"/>
      <c r="F171" s="2210">
        <v>0.47</v>
      </c>
      <c r="G171" s="2211" t="s">
        <v>75</v>
      </c>
      <c r="H171" s="2207" t="s">
        <v>2361</v>
      </c>
      <c r="I171" s="2203">
        <v>1</v>
      </c>
      <c r="K171" s="2205" t="s">
        <v>222</v>
      </c>
    </row>
    <row r="172" spans="1:11" s="2203" customFormat="1">
      <c r="A172" s="2204" t="s">
        <v>3918</v>
      </c>
      <c r="B172" s="2205" t="s">
        <v>223</v>
      </c>
      <c r="C172" s="2206" t="s">
        <v>21</v>
      </c>
      <c r="D172" s="2208">
        <f t="shared" si="6"/>
        <v>0.76</v>
      </c>
      <c r="E172" s="2205"/>
      <c r="F172" s="2210">
        <v>0.76</v>
      </c>
      <c r="G172" s="2211" t="s">
        <v>75</v>
      </c>
      <c r="H172" s="2207" t="s">
        <v>2361</v>
      </c>
      <c r="I172" s="2203">
        <v>1</v>
      </c>
      <c r="K172" s="2205" t="s">
        <v>223</v>
      </c>
    </row>
    <row r="173" spans="1:11" s="2203" customFormat="1" ht="36">
      <c r="A173" s="2204" t="s">
        <v>3919</v>
      </c>
      <c r="B173" s="2205" t="s">
        <v>224</v>
      </c>
      <c r="C173" s="2206" t="s">
        <v>21</v>
      </c>
      <c r="D173" s="2208">
        <f t="shared" si="6"/>
        <v>0.26</v>
      </c>
      <c r="E173" s="2205"/>
      <c r="F173" s="2210">
        <v>0.26</v>
      </c>
      <c r="G173" s="2211" t="s">
        <v>75</v>
      </c>
      <c r="H173" s="2207" t="s">
        <v>2361</v>
      </c>
      <c r="I173" s="2203">
        <v>1</v>
      </c>
      <c r="K173" s="2205" t="s">
        <v>224</v>
      </c>
    </row>
    <row r="174" spans="1:11" s="2203" customFormat="1" ht="24">
      <c r="A174" s="2204" t="s">
        <v>3920</v>
      </c>
      <c r="B174" s="2205" t="s">
        <v>3921</v>
      </c>
      <c r="C174" s="2206" t="s">
        <v>21</v>
      </c>
      <c r="D174" s="2208">
        <f>E174+F174</f>
        <v>1.3199999999999998</v>
      </c>
      <c r="E174" s="2205"/>
      <c r="F174" s="2210">
        <v>1.3199999999999998</v>
      </c>
      <c r="G174" s="2211" t="s">
        <v>75</v>
      </c>
      <c r="H174" s="2207" t="s">
        <v>2361</v>
      </c>
      <c r="I174" s="2203">
        <v>1</v>
      </c>
      <c r="K174" s="2205" t="s">
        <v>3921</v>
      </c>
    </row>
    <row r="175" spans="1:11" s="2203" customFormat="1" ht="24">
      <c r="A175" s="2204" t="s">
        <v>3922</v>
      </c>
      <c r="B175" s="2205" t="s">
        <v>3923</v>
      </c>
      <c r="C175" s="2206" t="s">
        <v>21</v>
      </c>
      <c r="D175" s="2208">
        <f t="shared" ref="D175:D178" si="8">E175+F175</f>
        <v>8.1599999999999984</v>
      </c>
      <c r="E175" s="2205"/>
      <c r="F175" s="2210">
        <v>8.1599999999999984</v>
      </c>
      <c r="G175" s="2211" t="s">
        <v>75</v>
      </c>
      <c r="H175" s="2207" t="s">
        <v>2361</v>
      </c>
      <c r="I175" s="2203">
        <v>1</v>
      </c>
      <c r="K175" s="2205" t="s">
        <v>3923</v>
      </c>
    </row>
    <row r="176" spans="1:11" s="2203" customFormat="1">
      <c r="A176" s="2204" t="s">
        <v>3924</v>
      </c>
      <c r="B176" s="2205" t="s">
        <v>3925</v>
      </c>
      <c r="C176" s="2206" t="s">
        <v>21</v>
      </c>
      <c r="D176" s="2208">
        <f t="shared" si="8"/>
        <v>3.31</v>
      </c>
      <c r="E176" s="2205"/>
      <c r="F176" s="2210">
        <v>3.31</v>
      </c>
      <c r="G176" s="2211" t="s">
        <v>75</v>
      </c>
      <c r="H176" s="2207" t="s">
        <v>2361</v>
      </c>
      <c r="I176" s="2203">
        <v>1</v>
      </c>
      <c r="K176" s="2205" t="s">
        <v>3925</v>
      </c>
    </row>
    <row r="177" spans="1:11" s="2203" customFormat="1">
      <c r="A177" s="2204" t="s">
        <v>3926</v>
      </c>
      <c r="B177" s="2205" t="s">
        <v>3927</v>
      </c>
      <c r="C177" s="2206" t="s">
        <v>21</v>
      </c>
      <c r="D177" s="2208">
        <f t="shared" si="8"/>
        <v>1.99</v>
      </c>
      <c r="E177" s="2205"/>
      <c r="F177" s="2210">
        <v>1.99</v>
      </c>
      <c r="G177" s="2211" t="s">
        <v>75</v>
      </c>
      <c r="H177" s="2207" t="s">
        <v>2361</v>
      </c>
      <c r="I177" s="2203">
        <v>1</v>
      </c>
      <c r="K177" s="2205" t="s">
        <v>3927</v>
      </c>
    </row>
    <row r="178" spans="1:11" s="2203" customFormat="1">
      <c r="A178" s="2204" t="s">
        <v>3928</v>
      </c>
      <c r="B178" s="2205" t="s">
        <v>3929</v>
      </c>
      <c r="C178" s="2206" t="s">
        <v>21</v>
      </c>
      <c r="D178" s="2208">
        <f t="shared" si="8"/>
        <v>4.0999999999999996</v>
      </c>
      <c r="E178" s="2205"/>
      <c r="F178" s="2210">
        <v>4.0999999999999996</v>
      </c>
      <c r="G178" s="2211" t="s">
        <v>75</v>
      </c>
      <c r="H178" s="2207" t="s">
        <v>2361</v>
      </c>
      <c r="I178" s="2203">
        <v>1</v>
      </c>
      <c r="K178" s="2205" t="s">
        <v>3929</v>
      </c>
    </row>
    <row r="179" spans="1:11" s="2203" customFormat="1" ht="24">
      <c r="A179" s="2204" t="s">
        <v>3930</v>
      </c>
      <c r="B179" s="2205" t="s">
        <v>225</v>
      </c>
      <c r="C179" s="2206" t="s">
        <v>21</v>
      </c>
      <c r="D179" s="2208">
        <f t="shared" si="6"/>
        <v>0.64</v>
      </c>
      <c r="E179" s="2205"/>
      <c r="F179" s="2210">
        <v>0.64</v>
      </c>
      <c r="G179" s="2211" t="s">
        <v>75</v>
      </c>
      <c r="H179" s="2207">
        <v>2021</v>
      </c>
      <c r="I179" s="2203">
        <v>1</v>
      </c>
      <c r="K179" s="2205" t="s">
        <v>225</v>
      </c>
    </row>
    <row r="180" spans="1:11" s="2203" customFormat="1" ht="24">
      <c r="A180" s="2204" t="s">
        <v>3931</v>
      </c>
      <c r="B180" s="2205" t="s">
        <v>226</v>
      </c>
      <c r="C180" s="2206" t="s">
        <v>21</v>
      </c>
      <c r="D180" s="2208">
        <f t="shared" si="6"/>
        <v>0.36</v>
      </c>
      <c r="E180" s="2205"/>
      <c r="F180" s="2210">
        <v>0.36</v>
      </c>
      <c r="G180" s="2211" t="s">
        <v>75</v>
      </c>
      <c r="H180" s="2207">
        <v>2021</v>
      </c>
      <c r="I180" s="2203">
        <v>1</v>
      </c>
      <c r="K180" s="2205" t="s">
        <v>226</v>
      </c>
    </row>
    <row r="181" spans="1:11" s="2203" customFormat="1" ht="24">
      <c r="A181" s="2204" t="s">
        <v>3932</v>
      </c>
      <c r="B181" s="2205" t="s">
        <v>227</v>
      </c>
      <c r="C181" s="2206" t="s">
        <v>21</v>
      </c>
      <c r="D181" s="2208">
        <f>E181+F181</f>
        <v>7.59</v>
      </c>
      <c r="E181" s="2205"/>
      <c r="F181" s="2210">
        <v>7.59</v>
      </c>
      <c r="G181" s="2211" t="s">
        <v>100</v>
      </c>
      <c r="H181" s="2207" t="s">
        <v>2361</v>
      </c>
      <c r="I181" s="2203">
        <v>1</v>
      </c>
      <c r="K181" s="2205" t="s">
        <v>227</v>
      </c>
    </row>
    <row r="182" spans="1:11" s="2203" customFormat="1">
      <c r="A182" s="2204" t="s">
        <v>3933</v>
      </c>
      <c r="B182" s="2205" t="s">
        <v>3934</v>
      </c>
      <c r="C182" s="2206" t="s">
        <v>21</v>
      </c>
      <c r="D182" s="2208">
        <f t="shared" ref="D182:D185" si="9">E182+F182</f>
        <v>0.27</v>
      </c>
      <c r="E182" s="2205"/>
      <c r="F182" s="2210">
        <v>0.27</v>
      </c>
      <c r="G182" s="2211" t="s">
        <v>100</v>
      </c>
      <c r="H182" s="2207" t="s">
        <v>2361</v>
      </c>
      <c r="I182" s="2203">
        <v>1</v>
      </c>
      <c r="K182" s="2205" t="s">
        <v>3934</v>
      </c>
    </row>
    <row r="183" spans="1:11" s="2203" customFormat="1">
      <c r="A183" s="2204" t="s">
        <v>3935</v>
      </c>
      <c r="B183" s="2205" t="s">
        <v>3936</v>
      </c>
      <c r="C183" s="2206" t="s">
        <v>21</v>
      </c>
      <c r="D183" s="2208">
        <f t="shared" si="9"/>
        <v>5.0999999999999996</v>
      </c>
      <c r="E183" s="2205"/>
      <c r="F183" s="2210">
        <v>5.0999999999999996</v>
      </c>
      <c r="G183" s="2211" t="s">
        <v>100</v>
      </c>
      <c r="H183" s="2207" t="s">
        <v>2361</v>
      </c>
      <c r="I183" s="2203">
        <v>1</v>
      </c>
      <c r="K183" s="2205" t="s">
        <v>3936</v>
      </c>
    </row>
    <row r="184" spans="1:11" s="2203" customFormat="1" ht="24">
      <c r="A184" s="2204" t="s">
        <v>3937</v>
      </c>
      <c r="B184" s="2205" t="s">
        <v>3938</v>
      </c>
      <c r="C184" s="2206" t="s">
        <v>21</v>
      </c>
      <c r="D184" s="2208">
        <f t="shared" si="9"/>
        <v>1.9200000000000002</v>
      </c>
      <c r="E184" s="2205"/>
      <c r="F184" s="2210">
        <v>1.9200000000000002</v>
      </c>
      <c r="G184" s="2211" t="s">
        <v>100</v>
      </c>
      <c r="H184" s="2207" t="s">
        <v>2361</v>
      </c>
      <c r="I184" s="2203">
        <v>1</v>
      </c>
      <c r="K184" s="2205" t="s">
        <v>3938</v>
      </c>
    </row>
    <row r="185" spans="1:11" s="2203" customFormat="1" ht="35.25" customHeight="1">
      <c r="A185" s="2204" t="s">
        <v>3939</v>
      </c>
      <c r="B185" s="2205" t="s">
        <v>4902</v>
      </c>
      <c r="C185" s="2206" t="s">
        <v>21</v>
      </c>
      <c r="D185" s="2208">
        <f t="shared" si="9"/>
        <v>1.1299999999999999</v>
      </c>
      <c r="E185" s="2205"/>
      <c r="F185" s="2210">
        <v>1.1299999999999999</v>
      </c>
      <c r="G185" s="2211" t="s">
        <v>100</v>
      </c>
      <c r="H185" s="2207" t="s">
        <v>2361</v>
      </c>
      <c r="I185" s="2203">
        <v>1</v>
      </c>
      <c r="K185" s="2205" t="s">
        <v>3940</v>
      </c>
    </row>
    <row r="186" spans="1:11" s="2203" customFormat="1" ht="24">
      <c r="A186" s="2204" t="s">
        <v>3941</v>
      </c>
      <c r="B186" s="2205" t="s">
        <v>228</v>
      </c>
      <c r="C186" s="2206" t="s">
        <v>21</v>
      </c>
      <c r="D186" s="2208">
        <f t="shared" si="6"/>
        <v>1.1400000000000001</v>
      </c>
      <c r="E186" s="2205"/>
      <c r="F186" s="2210">
        <v>1.1400000000000001</v>
      </c>
      <c r="G186" s="2211" t="s">
        <v>100</v>
      </c>
      <c r="H186" s="2207" t="s">
        <v>2361</v>
      </c>
      <c r="I186" s="2203">
        <v>1</v>
      </c>
      <c r="K186" s="2205" t="s">
        <v>228</v>
      </c>
    </row>
    <row r="187" spans="1:11" s="2203" customFormat="1" ht="24">
      <c r="A187" s="2204" t="s">
        <v>3942</v>
      </c>
      <c r="B187" s="2205" t="s">
        <v>231</v>
      </c>
      <c r="C187" s="2206" t="s">
        <v>21</v>
      </c>
      <c r="D187" s="2210">
        <v>1</v>
      </c>
      <c r="E187" s="2205"/>
      <c r="F187" s="2210">
        <v>1</v>
      </c>
      <c r="G187" s="2211" t="s">
        <v>100</v>
      </c>
      <c r="H187" s="2207" t="s">
        <v>2361</v>
      </c>
      <c r="I187" s="2203">
        <v>1</v>
      </c>
      <c r="K187" s="2205" t="s">
        <v>231</v>
      </c>
    </row>
    <row r="188" spans="1:11" s="2203" customFormat="1">
      <c r="A188" s="2204" t="s">
        <v>3943</v>
      </c>
      <c r="B188" s="2205" t="s">
        <v>230</v>
      </c>
      <c r="C188" s="2206" t="s">
        <v>21</v>
      </c>
      <c r="D188" s="2208">
        <f t="shared" si="6"/>
        <v>3.9</v>
      </c>
      <c r="E188" s="2205"/>
      <c r="F188" s="2210">
        <v>3.9</v>
      </c>
      <c r="G188" s="2211" t="s">
        <v>100</v>
      </c>
      <c r="H188" s="2207" t="s">
        <v>2361</v>
      </c>
      <c r="I188" s="2203">
        <v>1</v>
      </c>
      <c r="K188" s="2205" t="s">
        <v>230</v>
      </c>
    </row>
    <row r="189" spans="1:11" s="2203" customFormat="1">
      <c r="A189" s="2202">
        <v>5</v>
      </c>
      <c r="B189" s="2408" t="s">
        <v>1282</v>
      </c>
      <c r="C189" s="2408"/>
      <c r="D189" s="2408"/>
      <c r="E189" s="2408"/>
      <c r="F189" s="2408"/>
      <c r="G189" s="2408"/>
      <c r="H189" s="2408"/>
      <c r="I189" s="2203">
        <v>1</v>
      </c>
    </row>
    <row r="190" spans="1:11" ht="24">
      <c r="A190" s="2204" t="s">
        <v>3944</v>
      </c>
      <c r="B190" s="2219" t="s">
        <v>112</v>
      </c>
      <c r="C190" s="2204" t="s">
        <v>22</v>
      </c>
      <c r="D190" s="2220">
        <v>0.3</v>
      </c>
      <c r="E190" s="2221"/>
      <c r="F190" s="2220">
        <v>0.3</v>
      </c>
      <c r="G190" s="2215" t="s">
        <v>93</v>
      </c>
      <c r="H190" s="2207" t="s">
        <v>2361</v>
      </c>
      <c r="I190" s="2203">
        <v>1</v>
      </c>
      <c r="K190" s="2219" t="s">
        <v>112</v>
      </c>
    </row>
    <row r="191" spans="1:11">
      <c r="A191" s="2204" t="s">
        <v>3945</v>
      </c>
      <c r="B191" s="2205" t="s">
        <v>113</v>
      </c>
      <c r="C191" s="2204" t="s">
        <v>22</v>
      </c>
      <c r="D191" s="2220">
        <v>1.02</v>
      </c>
      <c r="E191" s="2221"/>
      <c r="F191" s="2220">
        <v>1.02</v>
      </c>
      <c r="G191" s="2218" t="s">
        <v>2654</v>
      </c>
      <c r="H191" s="2207" t="s">
        <v>2361</v>
      </c>
      <c r="I191" s="2203">
        <v>1</v>
      </c>
      <c r="K191" s="2205" t="s">
        <v>113</v>
      </c>
    </row>
    <row r="192" spans="1:11" ht="24">
      <c r="A192" s="2204" t="s">
        <v>3946</v>
      </c>
      <c r="B192" s="2223" t="s">
        <v>115</v>
      </c>
      <c r="C192" s="2204" t="s">
        <v>22</v>
      </c>
      <c r="D192" s="2220">
        <v>0.47</v>
      </c>
      <c r="E192" s="2221"/>
      <c r="F192" s="2220">
        <v>0.47</v>
      </c>
      <c r="G192" s="2218" t="s">
        <v>2654</v>
      </c>
      <c r="H192" s="2207" t="s">
        <v>2361</v>
      </c>
      <c r="I192" s="2203">
        <v>1</v>
      </c>
      <c r="K192" s="2223" t="s">
        <v>115</v>
      </c>
    </row>
    <row r="193" spans="1:11">
      <c r="A193" s="2204" t="s">
        <v>3947</v>
      </c>
      <c r="B193" s="2205" t="s">
        <v>116</v>
      </c>
      <c r="C193" s="2204" t="s">
        <v>22</v>
      </c>
      <c r="D193" s="2220">
        <f>E193+F193</f>
        <v>12.83</v>
      </c>
      <c r="E193" s="2221"/>
      <c r="F193" s="2220">
        <v>12.83</v>
      </c>
      <c r="G193" s="2211" t="s">
        <v>100</v>
      </c>
      <c r="H193" s="2207" t="s">
        <v>2361</v>
      </c>
      <c r="I193" s="2203">
        <v>1</v>
      </c>
      <c r="K193" s="2205" t="s">
        <v>116</v>
      </c>
    </row>
    <row r="194" spans="1:11">
      <c r="A194" s="2204" t="s">
        <v>3948</v>
      </c>
      <c r="B194" s="2205" t="s">
        <v>3949</v>
      </c>
      <c r="C194" s="2204" t="s">
        <v>22</v>
      </c>
      <c r="D194" s="2220">
        <f>E194+F194</f>
        <v>6.64</v>
      </c>
      <c r="E194" s="2221"/>
      <c r="F194" s="2220">
        <v>6.64</v>
      </c>
      <c r="G194" s="2211" t="s">
        <v>85</v>
      </c>
      <c r="H194" s="2207" t="s">
        <v>2361</v>
      </c>
      <c r="I194" s="2203">
        <v>1</v>
      </c>
      <c r="K194" s="2205" t="s">
        <v>3949</v>
      </c>
    </row>
    <row r="195" spans="1:11" s="2203" customFormat="1">
      <c r="A195" s="2202">
        <v>6</v>
      </c>
      <c r="B195" s="2408" t="s">
        <v>1222</v>
      </c>
      <c r="C195" s="2408"/>
      <c r="D195" s="2408"/>
      <c r="E195" s="2408"/>
      <c r="F195" s="2408"/>
      <c r="G195" s="2408"/>
      <c r="H195" s="2408"/>
      <c r="I195" s="2203">
        <v>1</v>
      </c>
    </row>
    <row r="196" spans="1:11" s="2203" customFormat="1" ht="24">
      <c r="A196" s="2204" t="s">
        <v>3086</v>
      </c>
      <c r="B196" s="2205" t="s">
        <v>3950</v>
      </c>
      <c r="C196" s="2205" t="s">
        <v>25</v>
      </c>
      <c r="D196" s="2205">
        <f>E196+F196</f>
        <v>0.89</v>
      </c>
      <c r="E196" s="2299"/>
      <c r="F196" s="2205">
        <v>0.89</v>
      </c>
      <c r="G196" s="2222" t="s">
        <v>85</v>
      </c>
      <c r="H196" s="2222" t="s">
        <v>2361</v>
      </c>
      <c r="I196" s="2203">
        <v>1</v>
      </c>
      <c r="K196" s="2205" t="s">
        <v>3950</v>
      </c>
    </row>
    <row r="197" spans="1:11" s="2203" customFormat="1" ht="24">
      <c r="A197" s="2204" t="s">
        <v>3087</v>
      </c>
      <c r="B197" s="2205" t="s">
        <v>3951</v>
      </c>
      <c r="C197" s="2205" t="s">
        <v>25</v>
      </c>
      <c r="D197" s="2205">
        <f t="shared" ref="D197:D211" si="10">E197+F197</f>
        <v>2.25</v>
      </c>
      <c r="E197" s="2299"/>
      <c r="F197" s="2205">
        <v>2.25</v>
      </c>
      <c r="G197" s="2222" t="s">
        <v>85</v>
      </c>
      <c r="H197" s="2222" t="s">
        <v>2361</v>
      </c>
      <c r="I197" s="2203">
        <v>1</v>
      </c>
      <c r="K197" s="2205" t="s">
        <v>3951</v>
      </c>
    </row>
    <row r="198" spans="1:11" s="2203" customFormat="1" ht="24">
      <c r="A198" s="2204" t="s">
        <v>3088</v>
      </c>
      <c r="B198" s="2205" t="s">
        <v>3952</v>
      </c>
      <c r="C198" s="2205" t="s">
        <v>25</v>
      </c>
      <c r="D198" s="2205">
        <f t="shared" si="10"/>
        <v>1.8</v>
      </c>
      <c r="E198" s="2299"/>
      <c r="F198" s="2205">
        <v>1.8</v>
      </c>
      <c r="G198" s="2222" t="s">
        <v>85</v>
      </c>
      <c r="H198" s="2222" t="s">
        <v>2361</v>
      </c>
      <c r="I198" s="2203">
        <v>1</v>
      </c>
      <c r="K198" s="2205" t="s">
        <v>3952</v>
      </c>
    </row>
    <row r="199" spans="1:11" s="2203" customFormat="1">
      <c r="A199" s="2204" t="s">
        <v>3089</v>
      </c>
      <c r="B199" s="2205" t="s">
        <v>3953</v>
      </c>
      <c r="C199" s="2205" t="s">
        <v>25</v>
      </c>
      <c r="D199" s="2205">
        <f t="shared" si="10"/>
        <v>2.85</v>
      </c>
      <c r="E199" s="2299"/>
      <c r="F199" s="2205">
        <v>2.85</v>
      </c>
      <c r="G199" s="2222" t="s">
        <v>85</v>
      </c>
      <c r="H199" s="2222" t="s">
        <v>2361</v>
      </c>
      <c r="I199" s="2203">
        <v>1</v>
      </c>
      <c r="K199" s="2205" t="s">
        <v>3953</v>
      </c>
    </row>
    <row r="200" spans="1:11" s="2203" customFormat="1">
      <c r="A200" s="2204" t="s">
        <v>3090</v>
      </c>
      <c r="B200" s="2205" t="s">
        <v>3954</v>
      </c>
      <c r="C200" s="2205" t="s">
        <v>25</v>
      </c>
      <c r="D200" s="2205">
        <f t="shared" si="10"/>
        <v>0.09</v>
      </c>
      <c r="E200" s="2299"/>
      <c r="F200" s="2205">
        <v>0.09</v>
      </c>
      <c r="G200" s="2222" t="s">
        <v>85</v>
      </c>
      <c r="H200" s="2222" t="s">
        <v>2361</v>
      </c>
      <c r="I200" s="2203">
        <v>1</v>
      </c>
      <c r="K200" s="2205" t="s">
        <v>3954</v>
      </c>
    </row>
    <row r="201" spans="1:11" s="2203" customFormat="1">
      <c r="A201" s="2204" t="s">
        <v>3091</v>
      </c>
      <c r="B201" s="2205" t="s">
        <v>3955</v>
      </c>
      <c r="C201" s="2205" t="s">
        <v>25</v>
      </c>
      <c r="D201" s="2205">
        <f t="shared" si="10"/>
        <v>0.24</v>
      </c>
      <c r="E201" s="2299"/>
      <c r="F201" s="2205">
        <v>0.24</v>
      </c>
      <c r="G201" s="2222" t="s">
        <v>85</v>
      </c>
      <c r="H201" s="2222" t="s">
        <v>2361</v>
      </c>
      <c r="I201" s="2203">
        <v>1</v>
      </c>
      <c r="K201" s="2205" t="s">
        <v>3955</v>
      </c>
    </row>
    <row r="202" spans="1:11" s="2203" customFormat="1">
      <c r="A202" s="2204" t="s">
        <v>3092</v>
      </c>
      <c r="B202" s="2205" t="s">
        <v>3956</v>
      </c>
      <c r="C202" s="2205" t="s">
        <v>25</v>
      </c>
      <c r="D202" s="2205">
        <f t="shared" si="10"/>
        <v>0.06</v>
      </c>
      <c r="E202" s="2299"/>
      <c r="F202" s="2205">
        <v>0.06</v>
      </c>
      <c r="G202" s="2222" t="s">
        <v>85</v>
      </c>
      <c r="H202" s="2222" t="s">
        <v>2361</v>
      </c>
      <c r="I202" s="2203">
        <v>1</v>
      </c>
      <c r="K202" s="2205" t="s">
        <v>3956</v>
      </c>
    </row>
    <row r="203" spans="1:11" s="2203" customFormat="1" ht="24">
      <c r="A203" s="2204" t="s">
        <v>3093</v>
      </c>
      <c r="B203" s="2205" t="s">
        <v>3957</v>
      </c>
      <c r="C203" s="2205" t="s">
        <v>25</v>
      </c>
      <c r="D203" s="2205">
        <f t="shared" si="10"/>
        <v>0.74</v>
      </c>
      <c r="E203" s="2299"/>
      <c r="F203" s="2205">
        <v>0.74</v>
      </c>
      <c r="G203" s="2222" t="s">
        <v>85</v>
      </c>
      <c r="H203" s="2222" t="s">
        <v>2361</v>
      </c>
      <c r="I203" s="2203">
        <v>1</v>
      </c>
      <c r="K203" s="2205" t="s">
        <v>3957</v>
      </c>
    </row>
    <row r="204" spans="1:11" s="2203" customFormat="1">
      <c r="A204" s="2204" t="s">
        <v>3094</v>
      </c>
      <c r="B204" s="2205" t="s">
        <v>3958</v>
      </c>
      <c r="C204" s="2205" t="s">
        <v>25</v>
      </c>
      <c r="D204" s="2205">
        <f t="shared" si="10"/>
        <v>0.35000000000000003</v>
      </c>
      <c r="E204" s="2299"/>
      <c r="F204" s="2205">
        <v>0.35000000000000003</v>
      </c>
      <c r="G204" s="2222" t="s">
        <v>85</v>
      </c>
      <c r="H204" s="2222" t="s">
        <v>2361</v>
      </c>
      <c r="I204" s="2203">
        <v>1</v>
      </c>
      <c r="K204" s="2205" t="s">
        <v>3958</v>
      </c>
    </row>
    <row r="205" spans="1:11" s="2203" customFormat="1">
      <c r="A205" s="2204" t="s">
        <v>3095</v>
      </c>
      <c r="B205" s="2205" t="s">
        <v>3959</v>
      </c>
      <c r="C205" s="2205" t="s">
        <v>25</v>
      </c>
      <c r="D205" s="2205">
        <f t="shared" si="10"/>
        <v>0.17</v>
      </c>
      <c r="E205" s="2299"/>
      <c r="F205" s="2205">
        <v>0.17</v>
      </c>
      <c r="G205" s="2222" t="s">
        <v>85</v>
      </c>
      <c r="H205" s="2222" t="s">
        <v>2361</v>
      </c>
      <c r="I205" s="2203">
        <v>1</v>
      </c>
      <c r="K205" s="2205" t="s">
        <v>3959</v>
      </c>
    </row>
    <row r="206" spans="1:11" s="2203" customFormat="1">
      <c r="A206" s="2204" t="s">
        <v>3096</v>
      </c>
      <c r="B206" s="2205" t="s">
        <v>3960</v>
      </c>
      <c r="C206" s="2205" t="s">
        <v>25</v>
      </c>
      <c r="D206" s="2205">
        <f t="shared" si="10"/>
        <v>0.5</v>
      </c>
      <c r="E206" s="2299"/>
      <c r="F206" s="2205">
        <v>0.5</v>
      </c>
      <c r="G206" s="2222" t="s">
        <v>85</v>
      </c>
      <c r="H206" s="2222" t="s">
        <v>2361</v>
      </c>
      <c r="I206" s="2203">
        <v>1</v>
      </c>
      <c r="K206" s="2205" t="s">
        <v>3960</v>
      </c>
    </row>
    <row r="207" spans="1:11" s="2203" customFormat="1">
      <c r="A207" s="2204" t="s">
        <v>3097</v>
      </c>
      <c r="B207" s="2205" t="s">
        <v>3961</v>
      </c>
      <c r="C207" s="2205" t="s">
        <v>25</v>
      </c>
      <c r="D207" s="2205">
        <f t="shared" si="10"/>
        <v>1.37</v>
      </c>
      <c r="E207" s="2299"/>
      <c r="F207" s="2205">
        <v>1.37</v>
      </c>
      <c r="G207" s="2222" t="s">
        <v>85</v>
      </c>
      <c r="H207" s="2222" t="s">
        <v>2361</v>
      </c>
      <c r="I207" s="2203">
        <v>1</v>
      </c>
      <c r="K207" s="2205" t="s">
        <v>3961</v>
      </c>
    </row>
    <row r="208" spans="1:11" s="2203" customFormat="1" ht="24">
      <c r="A208" s="2204" t="s">
        <v>3098</v>
      </c>
      <c r="B208" s="2205" t="s">
        <v>3962</v>
      </c>
      <c r="C208" s="2205" t="s">
        <v>25</v>
      </c>
      <c r="D208" s="2205">
        <f t="shared" si="10"/>
        <v>1.9000000000000001</v>
      </c>
      <c r="E208" s="2299"/>
      <c r="F208" s="2205">
        <v>1.9000000000000001</v>
      </c>
      <c r="G208" s="2222" t="s">
        <v>85</v>
      </c>
      <c r="H208" s="2222" t="s">
        <v>2361</v>
      </c>
      <c r="I208" s="2203">
        <v>1</v>
      </c>
      <c r="K208" s="2205" t="s">
        <v>3962</v>
      </c>
    </row>
    <row r="209" spans="1:11" s="2203" customFormat="1" ht="24">
      <c r="A209" s="2204" t="s">
        <v>3099</v>
      </c>
      <c r="B209" s="2205" t="s">
        <v>3963</v>
      </c>
      <c r="C209" s="2205" t="s">
        <v>25</v>
      </c>
      <c r="D209" s="2205">
        <f t="shared" si="10"/>
        <v>0.32</v>
      </c>
      <c r="E209" s="2299"/>
      <c r="F209" s="2205">
        <v>0.32</v>
      </c>
      <c r="G209" s="2222" t="s">
        <v>85</v>
      </c>
      <c r="H209" s="2222" t="s">
        <v>2361</v>
      </c>
      <c r="I209" s="2203">
        <v>1</v>
      </c>
      <c r="K209" s="2205" t="s">
        <v>3963</v>
      </c>
    </row>
    <row r="210" spans="1:11" s="2203" customFormat="1" ht="24">
      <c r="A210" s="2204" t="s">
        <v>3100</v>
      </c>
      <c r="B210" s="2205" t="s">
        <v>3964</v>
      </c>
      <c r="C210" s="2205" t="s">
        <v>25</v>
      </c>
      <c r="D210" s="2205">
        <f t="shared" si="10"/>
        <v>0.72</v>
      </c>
      <c r="E210" s="2299"/>
      <c r="F210" s="2205">
        <v>0.72</v>
      </c>
      <c r="G210" s="2222" t="s">
        <v>85</v>
      </c>
      <c r="H210" s="2222" t="s">
        <v>2361</v>
      </c>
      <c r="I210" s="2203">
        <v>1</v>
      </c>
      <c r="K210" s="2205" t="s">
        <v>3964</v>
      </c>
    </row>
    <row r="211" spans="1:11" s="2203" customFormat="1" ht="24">
      <c r="A211" s="2204" t="s">
        <v>3101</v>
      </c>
      <c r="B211" s="2205" t="s">
        <v>3965</v>
      </c>
      <c r="C211" s="2205" t="s">
        <v>25</v>
      </c>
      <c r="D211" s="2205">
        <f t="shared" si="10"/>
        <v>1.02</v>
      </c>
      <c r="E211" s="2299"/>
      <c r="F211" s="2205">
        <v>1.02</v>
      </c>
      <c r="G211" s="2222" t="s">
        <v>85</v>
      </c>
      <c r="H211" s="2222" t="s">
        <v>2361</v>
      </c>
      <c r="I211" s="2203">
        <v>1</v>
      </c>
      <c r="K211" s="2205" t="s">
        <v>3965</v>
      </c>
    </row>
    <row r="212" spans="1:11" ht="24">
      <c r="A212" s="2204" t="s">
        <v>3102</v>
      </c>
      <c r="B212" s="2209" t="s">
        <v>234</v>
      </c>
      <c r="C212" s="2204" t="s">
        <v>25</v>
      </c>
      <c r="D212" s="2224">
        <f>E212+F212</f>
        <v>0.78</v>
      </c>
      <c r="E212" s="2225"/>
      <c r="F212" s="2210">
        <v>0.78</v>
      </c>
      <c r="G212" s="2211" t="s">
        <v>85</v>
      </c>
      <c r="H212" s="2207" t="s">
        <v>2361</v>
      </c>
      <c r="I212" s="2203">
        <v>1</v>
      </c>
      <c r="K212" s="2209" t="s">
        <v>234</v>
      </c>
    </row>
    <row r="213" spans="1:11" ht="24">
      <c r="A213" s="2204" t="s">
        <v>3103</v>
      </c>
      <c r="B213" s="2209" t="s">
        <v>235</v>
      </c>
      <c r="C213" s="2204" t="s">
        <v>25</v>
      </c>
      <c r="D213" s="2224">
        <f t="shared" ref="D213:D296" si="11">E213+F213</f>
        <v>0.65</v>
      </c>
      <c r="E213" s="2225"/>
      <c r="F213" s="2210">
        <v>0.65</v>
      </c>
      <c r="G213" s="2211" t="s">
        <v>85</v>
      </c>
      <c r="H213" s="2207" t="s">
        <v>2361</v>
      </c>
      <c r="I213" s="2203">
        <v>1</v>
      </c>
      <c r="K213" s="2209" t="s">
        <v>235</v>
      </c>
    </row>
    <row r="214" spans="1:11" ht="24">
      <c r="A214" s="2204" t="s">
        <v>3104</v>
      </c>
      <c r="B214" s="2209" t="s">
        <v>236</v>
      </c>
      <c r="C214" s="2204" t="s">
        <v>25</v>
      </c>
      <c r="D214" s="2224">
        <f t="shared" si="11"/>
        <v>3.65</v>
      </c>
      <c r="E214" s="2225"/>
      <c r="F214" s="2210">
        <v>3.65</v>
      </c>
      <c r="G214" s="2211" t="s">
        <v>85</v>
      </c>
      <c r="H214" s="2207" t="s">
        <v>2361</v>
      </c>
      <c r="I214" s="2203">
        <v>1</v>
      </c>
      <c r="K214" s="2209" t="s">
        <v>236</v>
      </c>
    </row>
    <row r="215" spans="1:11" ht="24">
      <c r="A215" s="2204" t="s">
        <v>3105</v>
      </c>
      <c r="B215" s="2209" t="s">
        <v>237</v>
      </c>
      <c r="C215" s="2204" t="s">
        <v>25</v>
      </c>
      <c r="D215" s="2224">
        <f t="shared" si="11"/>
        <v>2.1900000000000004</v>
      </c>
      <c r="E215" s="2225"/>
      <c r="F215" s="2210">
        <v>2.1900000000000004</v>
      </c>
      <c r="G215" s="2211" t="s">
        <v>85</v>
      </c>
      <c r="H215" s="2207" t="s">
        <v>2361</v>
      </c>
      <c r="I215" s="2203">
        <v>1</v>
      </c>
      <c r="K215" s="2209" t="s">
        <v>237</v>
      </c>
    </row>
    <row r="216" spans="1:11">
      <c r="A216" s="2204" t="s">
        <v>3106</v>
      </c>
      <c r="B216" s="2209" t="s">
        <v>238</v>
      </c>
      <c r="C216" s="2204" t="s">
        <v>25</v>
      </c>
      <c r="D216" s="2224">
        <f t="shared" si="11"/>
        <v>3.9599999999999995</v>
      </c>
      <c r="E216" s="2225"/>
      <c r="F216" s="2210">
        <v>3.9599999999999995</v>
      </c>
      <c r="G216" s="2211" t="s">
        <v>85</v>
      </c>
      <c r="H216" s="2207" t="s">
        <v>2361</v>
      </c>
      <c r="I216" s="2203">
        <v>1</v>
      </c>
      <c r="K216" s="2209" t="s">
        <v>238</v>
      </c>
    </row>
    <row r="217" spans="1:11" ht="24">
      <c r="A217" s="2204" t="s">
        <v>3107</v>
      </c>
      <c r="B217" s="2209" t="s">
        <v>239</v>
      </c>
      <c r="C217" s="2204" t="s">
        <v>25</v>
      </c>
      <c r="D217" s="2224">
        <f t="shared" si="11"/>
        <v>8.01</v>
      </c>
      <c r="E217" s="2225"/>
      <c r="F217" s="2210">
        <v>8.01</v>
      </c>
      <c r="G217" s="2211" t="s">
        <v>85</v>
      </c>
      <c r="H217" s="2207" t="s">
        <v>2361</v>
      </c>
      <c r="I217" s="2203">
        <v>1</v>
      </c>
      <c r="K217" s="2209" t="s">
        <v>239</v>
      </c>
    </row>
    <row r="218" spans="1:11">
      <c r="A218" s="2204" t="s">
        <v>3108</v>
      </c>
      <c r="B218" s="2209" t="s">
        <v>240</v>
      </c>
      <c r="C218" s="2204" t="s">
        <v>25</v>
      </c>
      <c r="D218" s="2224">
        <f t="shared" si="11"/>
        <v>3.1899999999999995</v>
      </c>
      <c r="E218" s="2225"/>
      <c r="F218" s="2210">
        <v>3.1899999999999995</v>
      </c>
      <c r="G218" s="2211" t="s">
        <v>85</v>
      </c>
      <c r="H218" s="2207" t="s">
        <v>2361</v>
      </c>
      <c r="I218" s="2203">
        <v>1</v>
      </c>
      <c r="K218" s="2209" t="s">
        <v>240</v>
      </c>
    </row>
    <row r="219" spans="1:11">
      <c r="A219" s="2204" t="s">
        <v>3109</v>
      </c>
      <c r="B219" s="2209" t="s">
        <v>241</v>
      </c>
      <c r="C219" s="2204" t="s">
        <v>25</v>
      </c>
      <c r="D219" s="2224">
        <f t="shared" si="11"/>
        <v>3.31</v>
      </c>
      <c r="E219" s="2225"/>
      <c r="F219" s="2210">
        <v>3.31</v>
      </c>
      <c r="G219" s="2211" t="s">
        <v>85</v>
      </c>
      <c r="H219" s="2207" t="s">
        <v>2361</v>
      </c>
      <c r="I219" s="2203">
        <v>1</v>
      </c>
      <c r="K219" s="2209" t="s">
        <v>241</v>
      </c>
    </row>
    <row r="220" spans="1:11" ht="24">
      <c r="A220" s="2204" t="s">
        <v>3110</v>
      </c>
      <c r="B220" s="2209" t="s">
        <v>242</v>
      </c>
      <c r="C220" s="2204" t="s">
        <v>25</v>
      </c>
      <c r="D220" s="2224">
        <f t="shared" si="11"/>
        <v>0.02</v>
      </c>
      <c r="E220" s="2225"/>
      <c r="F220" s="2210">
        <v>0.02</v>
      </c>
      <c r="G220" s="2211" t="s">
        <v>85</v>
      </c>
      <c r="H220" s="2207" t="s">
        <v>2361</v>
      </c>
      <c r="I220" s="2203">
        <v>1</v>
      </c>
      <c r="K220" s="2209" t="s">
        <v>242</v>
      </c>
    </row>
    <row r="221" spans="1:11" ht="24">
      <c r="A221" s="2204" t="s">
        <v>3111</v>
      </c>
      <c r="B221" s="2209" t="s">
        <v>243</v>
      </c>
      <c r="C221" s="2204" t="s">
        <v>25</v>
      </c>
      <c r="D221" s="2224">
        <f t="shared" si="11"/>
        <v>0.34</v>
      </c>
      <c r="E221" s="2225"/>
      <c r="F221" s="2210">
        <v>0.34</v>
      </c>
      <c r="G221" s="2211" t="s">
        <v>85</v>
      </c>
      <c r="H221" s="2207" t="s">
        <v>2361</v>
      </c>
      <c r="I221" s="2203">
        <v>1</v>
      </c>
      <c r="K221" s="2209" t="s">
        <v>243</v>
      </c>
    </row>
    <row r="222" spans="1:11" ht="24">
      <c r="A222" s="2204" t="s">
        <v>3112</v>
      </c>
      <c r="B222" s="2209" t="s">
        <v>244</v>
      </c>
      <c r="C222" s="2204" t="s">
        <v>25</v>
      </c>
      <c r="D222" s="2224">
        <f t="shared" si="11"/>
        <v>0.05</v>
      </c>
      <c r="E222" s="2225"/>
      <c r="F222" s="2210">
        <v>0.05</v>
      </c>
      <c r="G222" s="2211" t="s">
        <v>85</v>
      </c>
      <c r="H222" s="2207" t="s">
        <v>2361</v>
      </c>
      <c r="I222" s="2203">
        <v>1</v>
      </c>
      <c r="K222" s="2209" t="s">
        <v>244</v>
      </c>
    </row>
    <row r="223" spans="1:11" ht="24">
      <c r="A223" s="2204" t="s">
        <v>3113</v>
      </c>
      <c r="B223" s="2209" t="s">
        <v>245</v>
      </c>
      <c r="C223" s="2204" t="s">
        <v>25</v>
      </c>
      <c r="D223" s="2224">
        <f t="shared" si="11"/>
        <v>0.56000000000000005</v>
      </c>
      <c r="E223" s="2225"/>
      <c r="F223" s="2210">
        <v>0.56000000000000005</v>
      </c>
      <c r="G223" s="2211" t="s">
        <v>85</v>
      </c>
      <c r="H223" s="2207" t="s">
        <v>2361</v>
      </c>
      <c r="I223" s="2203">
        <v>1</v>
      </c>
      <c r="K223" s="2209" t="s">
        <v>245</v>
      </c>
    </row>
    <row r="224" spans="1:11" ht="24">
      <c r="A224" s="2204" t="s">
        <v>3114</v>
      </c>
      <c r="B224" s="2209" t="s">
        <v>246</v>
      </c>
      <c r="C224" s="2204" t="s">
        <v>25</v>
      </c>
      <c r="D224" s="2224">
        <f t="shared" si="11"/>
        <v>2.7600000000000002</v>
      </c>
      <c r="E224" s="2225"/>
      <c r="F224" s="2210">
        <v>2.7600000000000002</v>
      </c>
      <c r="G224" s="2211" t="s">
        <v>85</v>
      </c>
      <c r="H224" s="2207" t="s">
        <v>2361</v>
      </c>
      <c r="I224" s="2203">
        <v>1</v>
      </c>
      <c r="K224" s="2209" t="s">
        <v>246</v>
      </c>
    </row>
    <row r="225" spans="1:11" ht="24">
      <c r="A225" s="2204" t="s">
        <v>3115</v>
      </c>
      <c r="B225" s="2209" t="s">
        <v>247</v>
      </c>
      <c r="C225" s="2204" t="s">
        <v>25</v>
      </c>
      <c r="D225" s="2224">
        <f t="shared" si="11"/>
        <v>0.42</v>
      </c>
      <c r="E225" s="2225"/>
      <c r="F225" s="2210">
        <v>0.42</v>
      </c>
      <c r="G225" s="2211" t="s">
        <v>85</v>
      </c>
      <c r="H225" s="2207" t="s">
        <v>2361</v>
      </c>
      <c r="I225" s="2203">
        <v>1</v>
      </c>
      <c r="K225" s="2209" t="s">
        <v>247</v>
      </c>
    </row>
    <row r="226" spans="1:11" ht="24">
      <c r="A226" s="2204" t="s">
        <v>3116</v>
      </c>
      <c r="B226" s="2209" t="s">
        <v>248</v>
      </c>
      <c r="C226" s="2204" t="s">
        <v>25</v>
      </c>
      <c r="D226" s="2224">
        <f t="shared" si="11"/>
        <v>0.43</v>
      </c>
      <c r="E226" s="2225"/>
      <c r="F226" s="2210">
        <v>0.43</v>
      </c>
      <c r="G226" s="2211" t="s">
        <v>85</v>
      </c>
      <c r="H226" s="2207" t="s">
        <v>2361</v>
      </c>
      <c r="I226" s="2203">
        <v>1</v>
      </c>
      <c r="K226" s="2209" t="s">
        <v>248</v>
      </c>
    </row>
    <row r="227" spans="1:11" ht="24">
      <c r="A227" s="2204" t="s">
        <v>3117</v>
      </c>
      <c r="B227" s="2209" t="s">
        <v>249</v>
      </c>
      <c r="C227" s="2204" t="s">
        <v>25</v>
      </c>
      <c r="D227" s="2224">
        <f t="shared" si="11"/>
        <v>1.88</v>
      </c>
      <c r="E227" s="2225"/>
      <c r="F227" s="2210">
        <v>1.88</v>
      </c>
      <c r="G227" s="2211" t="s">
        <v>85</v>
      </c>
      <c r="H227" s="2207" t="s">
        <v>2361</v>
      </c>
      <c r="I227" s="2203">
        <v>1</v>
      </c>
      <c r="K227" s="2209" t="s">
        <v>249</v>
      </c>
    </row>
    <row r="228" spans="1:11" ht="24">
      <c r="A228" s="2204" t="s">
        <v>3118</v>
      </c>
      <c r="B228" s="2209" t="s">
        <v>250</v>
      </c>
      <c r="C228" s="2204" t="s">
        <v>25</v>
      </c>
      <c r="D228" s="2224">
        <f t="shared" si="11"/>
        <v>1.6600000000000001</v>
      </c>
      <c r="E228" s="2225"/>
      <c r="F228" s="2210">
        <v>1.6600000000000001</v>
      </c>
      <c r="G228" s="2211" t="s">
        <v>85</v>
      </c>
      <c r="H228" s="2207" t="s">
        <v>2361</v>
      </c>
      <c r="I228" s="2203">
        <v>1</v>
      </c>
      <c r="K228" s="2209" t="s">
        <v>250</v>
      </c>
    </row>
    <row r="229" spans="1:11" ht="36">
      <c r="A229" s="2204" t="s">
        <v>3119</v>
      </c>
      <c r="B229" s="2209" t="s">
        <v>251</v>
      </c>
      <c r="C229" s="2204" t="s">
        <v>25</v>
      </c>
      <c r="D229" s="2224">
        <f t="shared" si="11"/>
        <v>0.39</v>
      </c>
      <c r="E229" s="2225"/>
      <c r="F229" s="2210">
        <v>0.39</v>
      </c>
      <c r="G229" s="2211" t="s">
        <v>85</v>
      </c>
      <c r="H229" s="2207" t="s">
        <v>2361</v>
      </c>
      <c r="I229" s="2203">
        <v>1</v>
      </c>
      <c r="K229" s="2209" t="s">
        <v>251</v>
      </c>
    </row>
    <row r="230" spans="1:11" ht="24">
      <c r="A230" s="2204" t="s">
        <v>3120</v>
      </c>
      <c r="B230" s="2209" t="s">
        <v>252</v>
      </c>
      <c r="C230" s="2204" t="s">
        <v>25</v>
      </c>
      <c r="D230" s="2224">
        <f t="shared" si="11"/>
        <v>0.1</v>
      </c>
      <c r="E230" s="2225"/>
      <c r="F230" s="2210">
        <v>0.1</v>
      </c>
      <c r="G230" s="2211" t="s">
        <v>85</v>
      </c>
      <c r="H230" s="2207" t="s">
        <v>2361</v>
      </c>
      <c r="I230" s="2203">
        <v>1</v>
      </c>
      <c r="K230" s="2209" t="s">
        <v>252</v>
      </c>
    </row>
    <row r="231" spans="1:11" ht="24">
      <c r="A231" s="2204" t="s">
        <v>3121</v>
      </c>
      <c r="B231" s="2209" t="s">
        <v>253</v>
      </c>
      <c r="C231" s="2204" t="s">
        <v>25</v>
      </c>
      <c r="D231" s="2224">
        <f t="shared" si="11"/>
        <v>0.5</v>
      </c>
      <c r="E231" s="2225"/>
      <c r="F231" s="2210">
        <v>0.5</v>
      </c>
      <c r="G231" s="2211" t="s">
        <v>85</v>
      </c>
      <c r="H231" s="2207" t="s">
        <v>2361</v>
      </c>
      <c r="I231" s="2203">
        <v>1</v>
      </c>
      <c r="K231" s="2209" t="s">
        <v>253</v>
      </c>
    </row>
    <row r="232" spans="1:11" ht="36">
      <c r="A232" s="2204" t="s">
        <v>3122</v>
      </c>
      <c r="B232" s="2209" t="s">
        <v>254</v>
      </c>
      <c r="C232" s="2204" t="s">
        <v>25</v>
      </c>
      <c r="D232" s="2224">
        <f t="shared" si="11"/>
        <v>0.21999999999999997</v>
      </c>
      <c r="E232" s="2225"/>
      <c r="F232" s="2210">
        <v>0.21999999999999997</v>
      </c>
      <c r="G232" s="2211" t="s">
        <v>85</v>
      </c>
      <c r="H232" s="2207" t="s">
        <v>2361</v>
      </c>
      <c r="I232" s="2203">
        <v>1</v>
      </c>
      <c r="K232" s="2209" t="s">
        <v>254</v>
      </c>
    </row>
    <row r="233" spans="1:11" ht="24">
      <c r="A233" s="2204" t="s">
        <v>3123</v>
      </c>
      <c r="B233" s="2209" t="s">
        <v>255</v>
      </c>
      <c r="C233" s="2204" t="s">
        <v>25</v>
      </c>
      <c r="D233" s="2224">
        <f t="shared" si="11"/>
        <v>0.4</v>
      </c>
      <c r="E233" s="2225"/>
      <c r="F233" s="2210">
        <v>0.4</v>
      </c>
      <c r="G233" s="2211" t="s">
        <v>85</v>
      </c>
      <c r="H233" s="2207" t="s">
        <v>2361</v>
      </c>
      <c r="I233" s="2203">
        <v>1</v>
      </c>
      <c r="K233" s="2209" t="s">
        <v>255</v>
      </c>
    </row>
    <row r="234" spans="1:11">
      <c r="A234" s="2204" t="s">
        <v>3124</v>
      </c>
      <c r="B234" s="2209" t="s">
        <v>256</v>
      </c>
      <c r="C234" s="2204" t="s">
        <v>25</v>
      </c>
      <c r="D234" s="2224">
        <f t="shared" si="11"/>
        <v>1.06</v>
      </c>
      <c r="E234" s="2225"/>
      <c r="F234" s="2210">
        <v>1.06</v>
      </c>
      <c r="G234" s="2211" t="s">
        <v>85</v>
      </c>
      <c r="H234" s="2207" t="s">
        <v>2361</v>
      </c>
      <c r="I234" s="2203">
        <v>1</v>
      </c>
      <c r="K234" s="2209" t="s">
        <v>256</v>
      </c>
    </row>
    <row r="235" spans="1:11">
      <c r="A235" s="2204" t="s">
        <v>3125</v>
      </c>
      <c r="B235" s="2209" t="s">
        <v>257</v>
      </c>
      <c r="C235" s="2204" t="s">
        <v>25</v>
      </c>
      <c r="D235" s="2224">
        <f t="shared" si="11"/>
        <v>5.03</v>
      </c>
      <c r="E235" s="2225"/>
      <c r="F235" s="2210">
        <v>5.03</v>
      </c>
      <c r="G235" s="2211" t="s">
        <v>85</v>
      </c>
      <c r="H235" s="2226" t="s">
        <v>2357</v>
      </c>
      <c r="I235" s="2203">
        <v>1</v>
      </c>
      <c r="K235" s="2209" t="s">
        <v>257</v>
      </c>
    </row>
    <row r="236" spans="1:11" ht="36">
      <c r="A236" s="2204" t="s">
        <v>3126</v>
      </c>
      <c r="B236" s="2227" t="s">
        <v>258</v>
      </c>
      <c r="C236" s="2204" t="s">
        <v>25</v>
      </c>
      <c r="D236" s="2224">
        <f t="shared" si="11"/>
        <v>2</v>
      </c>
      <c r="E236" s="2225"/>
      <c r="F236" s="2210">
        <v>2</v>
      </c>
      <c r="G236" s="2211" t="s">
        <v>85</v>
      </c>
      <c r="H236" s="2226" t="s">
        <v>2357</v>
      </c>
      <c r="I236" s="2203">
        <v>1</v>
      </c>
      <c r="K236" s="2227" t="s">
        <v>258</v>
      </c>
    </row>
    <row r="237" spans="1:11">
      <c r="A237" s="2204" t="s">
        <v>3127</v>
      </c>
      <c r="B237" s="2209" t="s">
        <v>259</v>
      </c>
      <c r="C237" s="2204" t="s">
        <v>25</v>
      </c>
      <c r="D237" s="2224">
        <f t="shared" si="11"/>
        <v>0.22</v>
      </c>
      <c r="E237" s="2225"/>
      <c r="F237" s="2210">
        <v>0.22</v>
      </c>
      <c r="G237" s="2211" t="s">
        <v>85</v>
      </c>
      <c r="H237" s="2207" t="s">
        <v>2361</v>
      </c>
      <c r="I237" s="2203">
        <v>1</v>
      </c>
      <c r="K237" s="2209" t="s">
        <v>259</v>
      </c>
    </row>
    <row r="238" spans="1:11" ht="45" customHeight="1">
      <c r="A238" s="2204" t="s">
        <v>3128</v>
      </c>
      <c r="B238" s="2209" t="s">
        <v>260</v>
      </c>
      <c r="C238" s="2204" t="s">
        <v>25</v>
      </c>
      <c r="D238" s="2224">
        <f t="shared" si="11"/>
        <v>0.18</v>
      </c>
      <c r="E238" s="2225"/>
      <c r="F238" s="2210">
        <v>0.18</v>
      </c>
      <c r="G238" s="2211" t="s">
        <v>85</v>
      </c>
      <c r="H238" s="2207" t="s">
        <v>2361</v>
      </c>
      <c r="I238" s="2203">
        <v>1</v>
      </c>
      <c r="K238" s="2209" t="s">
        <v>260</v>
      </c>
    </row>
    <row r="239" spans="1:11">
      <c r="A239" s="2204" t="s">
        <v>3129</v>
      </c>
      <c r="B239" s="2209" t="s">
        <v>3966</v>
      </c>
      <c r="C239" s="2204" t="s">
        <v>25</v>
      </c>
      <c r="D239" s="2224">
        <f>E239+F239</f>
        <v>1.32</v>
      </c>
      <c r="E239" s="2225"/>
      <c r="F239" s="2210">
        <v>1.32</v>
      </c>
      <c r="G239" s="2211" t="s">
        <v>87</v>
      </c>
      <c r="H239" s="2207" t="s">
        <v>2361</v>
      </c>
      <c r="I239" s="2203">
        <v>1</v>
      </c>
      <c r="K239" s="2209" t="s">
        <v>3966</v>
      </c>
    </row>
    <row r="240" spans="1:11">
      <c r="A240" s="2204" t="s">
        <v>3130</v>
      </c>
      <c r="B240" s="2209" t="s">
        <v>3967</v>
      </c>
      <c r="C240" s="2204" t="s">
        <v>25</v>
      </c>
      <c r="D240" s="2224">
        <f t="shared" ref="D240:D248" si="12">E240+F240</f>
        <v>0.7</v>
      </c>
      <c r="E240" s="2225"/>
      <c r="F240" s="2210">
        <v>0.7</v>
      </c>
      <c r="G240" s="2211" t="s">
        <v>87</v>
      </c>
      <c r="H240" s="2207" t="s">
        <v>2361</v>
      </c>
      <c r="I240" s="2203">
        <v>1</v>
      </c>
      <c r="K240" s="2209" t="s">
        <v>3967</v>
      </c>
    </row>
    <row r="241" spans="1:11">
      <c r="A241" s="2204" t="s">
        <v>3131</v>
      </c>
      <c r="B241" s="2209" t="s">
        <v>3968</v>
      </c>
      <c r="C241" s="2204" t="s">
        <v>25</v>
      </c>
      <c r="D241" s="2224">
        <f t="shared" si="12"/>
        <v>3.89</v>
      </c>
      <c r="E241" s="2225"/>
      <c r="F241" s="2210">
        <v>3.89</v>
      </c>
      <c r="G241" s="2211" t="s">
        <v>87</v>
      </c>
      <c r="H241" s="2207" t="s">
        <v>2361</v>
      </c>
      <c r="I241" s="2203">
        <v>1</v>
      </c>
      <c r="K241" s="2209" t="s">
        <v>3968</v>
      </c>
    </row>
    <row r="242" spans="1:11" ht="24">
      <c r="A242" s="2204" t="s">
        <v>3132</v>
      </c>
      <c r="B242" s="2209" t="s">
        <v>3969</v>
      </c>
      <c r="C242" s="2204" t="s">
        <v>25</v>
      </c>
      <c r="D242" s="2224">
        <f t="shared" si="12"/>
        <v>1.24</v>
      </c>
      <c r="E242" s="2225"/>
      <c r="F242" s="2210">
        <v>1.24</v>
      </c>
      <c r="G242" s="2211" t="s">
        <v>87</v>
      </c>
      <c r="H242" s="2207" t="s">
        <v>2361</v>
      </c>
      <c r="I242" s="2203">
        <v>1</v>
      </c>
      <c r="K242" s="2209" t="s">
        <v>3969</v>
      </c>
    </row>
    <row r="243" spans="1:11" ht="36">
      <c r="A243" s="2204" t="s">
        <v>3133</v>
      </c>
      <c r="B243" s="2209" t="s">
        <v>3970</v>
      </c>
      <c r="C243" s="2204" t="s">
        <v>25</v>
      </c>
      <c r="D243" s="2224">
        <f t="shared" si="12"/>
        <v>1.06</v>
      </c>
      <c r="E243" s="2225"/>
      <c r="F243" s="2210">
        <v>1.06</v>
      </c>
      <c r="G243" s="2211" t="s">
        <v>87</v>
      </c>
      <c r="H243" s="2207" t="s">
        <v>2361</v>
      </c>
      <c r="I243" s="2203">
        <v>1</v>
      </c>
      <c r="K243" s="2209" t="s">
        <v>3970</v>
      </c>
    </row>
    <row r="244" spans="1:11" ht="24">
      <c r="A244" s="2204" t="s">
        <v>3134</v>
      </c>
      <c r="B244" s="2209" t="s">
        <v>3971</v>
      </c>
      <c r="C244" s="2204" t="s">
        <v>25</v>
      </c>
      <c r="D244" s="2224">
        <f t="shared" si="12"/>
        <v>0.4</v>
      </c>
      <c r="E244" s="2225"/>
      <c r="F244" s="2210">
        <v>0.4</v>
      </c>
      <c r="G244" s="2211" t="s">
        <v>87</v>
      </c>
      <c r="H244" s="2207" t="s">
        <v>2361</v>
      </c>
      <c r="I244" s="2203">
        <v>1</v>
      </c>
      <c r="K244" s="2209" t="s">
        <v>3971</v>
      </c>
    </row>
    <row r="245" spans="1:11" ht="24">
      <c r="A245" s="2204" t="s">
        <v>3135</v>
      </c>
      <c r="B245" s="2209" t="s">
        <v>3972</v>
      </c>
      <c r="C245" s="2204" t="s">
        <v>25</v>
      </c>
      <c r="D245" s="2224">
        <f t="shared" si="12"/>
        <v>1.8</v>
      </c>
      <c r="E245" s="2225"/>
      <c r="F245" s="2210">
        <v>1.8</v>
      </c>
      <c r="G245" s="2211" t="s">
        <v>87</v>
      </c>
      <c r="H245" s="2207" t="s">
        <v>2361</v>
      </c>
      <c r="I245" s="2203">
        <v>1</v>
      </c>
      <c r="K245" s="2209" t="s">
        <v>3972</v>
      </c>
    </row>
    <row r="246" spans="1:11" ht="24">
      <c r="A246" s="2204" t="s">
        <v>3136</v>
      </c>
      <c r="B246" s="2209" t="s">
        <v>3973</v>
      </c>
      <c r="C246" s="2204" t="s">
        <v>25</v>
      </c>
      <c r="D246" s="2224">
        <f t="shared" si="12"/>
        <v>0.18000000000000002</v>
      </c>
      <c r="E246" s="2225"/>
      <c r="F246" s="2210">
        <v>0.18000000000000002</v>
      </c>
      <c r="G246" s="2211" t="s">
        <v>87</v>
      </c>
      <c r="H246" s="2207" t="s">
        <v>2361</v>
      </c>
      <c r="I246" s="2203">
        <v>1</v>
      </c>
      <c r="K246" s="2209" t="s">
        <v>3973</v>
      </c>
    </row>
    <row r="247" spans="1:11" ht="24">
      <c r="A247" s="2204" t="s">
        <v>3137</v>
      </c>
      <c r="B247" s="2209" t="s">
        <v>3974</v>
      </c>
      <c r="C247" s="2204" t="s">
        <v>25</v>
      </c>
      <c r="D247" s="2224">
        <f t="shared" si="12"/>
        <v>2.39</v>
      </c>
      <c r="E247" s="2225"/>
      <c r="F247" s="2210">
        <v>2.39</v>
      </c>
      <c r="G247" s="2211" t="s">
        <v>87</v>
      </c>
      <c r="H247" s="2207" t="s">
        <v>2361</v>
      </c>
      <c r="I247" s="2203">
        <v>1</v>
      </c>
      <c r="K247" s="2209" t="s">
        <v>3974</v>
      </c>
    </row>
    <row r="248" spans="1:11">
      <c r="A248" s="2204" t="s">
        <v>3138</v>
      </c>
      <c r="B248" s="2209" t="s">
        <v>3975</v>
      </c>
      <c r="C248" s="2204" t="s">
        <v>25</v>
      </c>
      <c r="D248" s="2224">
        <f t="shared" si="12"/>
        <v>4.57</v>
      </c>
      <c r="E248" s="2225"/>
      <c r="F248" s="2210">
        <v>4.57</v>
      </c>
      <c r="G248" s="2211" t="s">
        <v>87</v>
      </c>
      <c r="H248" s="2207" t="s">
        <v>2361</v>
      </c>
      <c r="I248" s="2203">
        <v>1</v>
      </c>
      <c r="K248" s="2209" t="s">
        <v>3975</v>
      </c>
    </row>
    <row r="249" spans="1:11">
      <c r="A249" s="2204" t="s">
        <v>3139</v>
      </c>
      <c r="B249" s="2228" t="s">
        <v>81</v>
      </c>
      <c r="C249" s="2204" t="s">
        <v>25</v>
      </c>
      <c r="D249" s="2224">
        <f t="shared" si="11"/>
        <v>27.4</v>
      </c>
      <c r="E249" s="2225"/>
      <c r="F249" s="2210">
        <v>27.4</v>
      </c>
      <c r="G249" s="2221" t="s">
        <v>87</v>
      </c>
      <c r="H249" s="2207" t="s">
        <v>2361</v>
      </c>
      <c r="I249" s="2203">
        <v>1</v>
      </c>
      <c r="K249" s="2228" t="s">
        <v>81</v>
      </c>
    </row>
    <row r="250" spans="1:11" ht="36">
      <c r="A250" s="2204" t="s">
        <v>3140</v>
      </c>
      <c r="B250" s="2217" t="s">
        <v>261</v>
      </c>
      <c r="C250" s="2204" t="s">
        <v>25</v>
      </c>
      <c r="D250" s="2224">
        <f t="shared" si="11"/>
        <v>2.2999999999999998</v>
      </c>
      <c r="E250" s="2225"/>
      <c r="F250" s="2210">
        <v>2.2999999999999998</v>
      </c>
      <c r="G250" s="2212" t="s">
        <v>87</v>
      </c>
      <c r="H250" s="2207" t="s">
        <v>2361</v>
      </c>
      <c r="I250" s="2203">
        <v>1</v>
      </c>
      <c r="K250" s="2217" t="s">
        <v>261</v>
      </c>
    </row>
    <row r="251" spans="1:11" ht="24">
      <c r="A251" s="2204" t="s">
        <v>3141</v>
      </c>
      <c r="B251" s="2217" t="s">
        <v>262</v>
      </c>
      <c r="C251" s="2204" t="s">
        <v>25</v>
      </c>
      <c r="D251" s="2224">
        <f t="shared" si="11"/>
        <v>0.44</v>
      </c>
      <c r="E251" s="2225"/>
      <c r="F251" s="2210">
        <v>0.44</v>
      </c>
      <c r="G251" s="2212" t="s">
        <v>87</v>
      </c>
      <c r="H251" s="2207" t="s">
        <v>2361</v>
      </c>
      <c r="I251" s="2203">
        <v>1</v>
      </c>
      <c r="K251" s="2217" t="s">
        <v>262</v>
      </c>
    </row>
    <row r="252" spans="1:11" ht="24">
      <c r="A252" s="2204" t="s">
        <v>3142</v>
      </c>
      <c r="B252" s="2217" t="s">
        <v>263</v>
      </c>
      <c r="C252" s="2204" t="s">
        <v>25</v>
      </c>
      <c r="D252" s="2224">
        <f t="shared" si="11"/>
        <v>0.33000000000000007</v>
      </c>
      <c r="E252" s="2225"/>
      <c r="F252" s="2210">
        <v>0.33000000000000007</v>
      </c>
      <c r="G252" s="2212" t="s">
        <v>87</v>
      </c>
      <c r="H252" s="2207" t="s">
        <v>2361</v>
      </c>
      <c r="I252" s="2203">
        <v>1</v>
      </c>
      <c r="K252" s="2217" t="s">
        <v>263</v>
      </c>
    </row>
    <row r="253" spans="1:11" ht="24">
      <c r="A253" s="2204" t="s">
        <v>3143</v>
      </c>
      <c r="B253" s="2217" t="s">
        <v>264</v>
      </c>
      <c r="C253" s="2204" t="s">
        <v>25</v>
      </c>
      <c r="D253" s="2224">
        <f t="shared" si="11"/>
        <v>0.2</v>
      </c>
      <c r="E253" s="2225"/>
      <c r="F253" s="2210">
        <v>0.2</v>
      </c>
      <c r="G253" s="2212" t="s">
        <v>87</v>
      </c>
      <c r="H253" s="2207" t="s">
        <v>2361</v>
      </c>
      <c r="I253" s="2203">
        <v>1</v>
      </c>
      <c r="K253" s="2217" t="s">
        <v>264</v>
      </c>
    </row>
    <row r="254" spans="1:11" ht="24">
      <c r="A254" s="2204" t="s">
        <v>3144</v>
      </c>
      <c r="B254" s="2217" t="s">
        <v>265</v>
      </c>
      <c r="C254" s="2204" t="s">
        <v>25</v>
      </c>
      <c r="D254" s="2224">
        <f t="shared" si="11"/>
        <v>1.28</v>
      </c>
      <c r="E254" s="2225"/>
      <c r="F254" s="2210">
        <v>1.28</v>
      </c>
      <c r="G254" s="2212" t="s">
        <v>87</v>
      </c>
      <c r="H254" s="2207" t="s">
        <v>2361</v>
      </c>
      <c r="I254" s="2203">
        <v>1</v>
      </c>
      <c r="K254" s="2217" t="s">
        <v>265</v>
      </c>
    </row>
    <row r="255" spans="1:11" ht="24">
      <c r="A255" s="2204" t="s">
        <v>3145</v>
      </c>
      <c r="B255" s="2217" t="s">
        <v>266</v>
      </c>
      <c r="C255" s="2204" t="s">
        <v>25</v>
      </c>
      <c r="D255" s="2224">
        <f t="shared" si="11"/>
        <v>1.17</v>
      </c>
      <c r="E255" s="2225"/>
      <c r="F255" s="2210">
        <v>1.17</v>
      </c>
      <c r="G255" s="2212" t="s">
        <v>87</v>
      </c>
      <c r="H255" s="2207" t="s">
        <v>2361</v>
      </c>
      <c r="I255" s="2203">
        <v>1</v>
      </c>
      <c r="K255" s="2217" t="s">
        <v>266</v>
      </c>
    </row>
    <row r="256" spans="1:11" ht="36">
      <c r="A256" s="2204" t="s">
        <v>3146</v>
      </c>
      <c r="B256" s="2217" t="s">
        <v>267</v>
      </c>
      <c r="C256" s="2204" t="s">
        <v>25</v>
      </c>
      <c r="D256" s="2224">
        <f t="shared" si="11"/>
        <v>0.92</v>
      </c>
      <c r="E256" s="2225"/>
      <c r="F256" s="2210">
        <v>0.92</v>
      </c>
      <c r="G256" s="2212" t="s">
        <v>87</v>
      </c>
      <c r="H256" s="2207" t="s">
        <v>2361</v>
      </c>
      <c r="I256" s="2203">
        <v>1</v>
      </c>
      <c r="K256" s="2217" t="s">
        <v>267</v>
      </c>
    </row>
    <row r="257" spans="1:11" ht="24">
      <c r="A257" s="2204" t="s">
        <v>3147</v>
      </c>
      <c r="B257" s="2217" t="s">
        <v>268</v>
      </c>
      <c r="C257" s="2204" t="s">
        <v>25</v>
      </c>
      <c r="D257" s="2224">
        <f t="shared" si="11"/>
        <v>1.37</v>
      </c>
      <c r="E257" s="2225"/>
      <c r="F257" s="2210">
        <v>1.37</v>
      </c>
      <c r="G257" s="2212" t="s">
        <v>87</v>
      </c>
      <c r="H257" s="2207" t="s">
        <v>2361</v>
      </c>
      <c r="I257" s="2203">
        <v>1</v>
      </c>
      <c r="K257" s="2217" t="s">
        <v>268</v>
      </c>
    </row>
    <row r="258" spans="1:11" ht="24">
      <c r="A258" s="2204" t="s">
        <v>3148</v>
      </c>
      <c r="B258" s="2217" t="s">
        <v>269</v>
      </c>
      <c r="C258" s="2204" t="s">
        <v>25</v>
      </c>
      <c r="D258" s="2224">
        <f t="shared" si="11"/>
        <v>0.38</v>
      </c>
      <c r="E258" s="2225"/>
      <c r="F258" s="2210">
        <v>0.38</v>
      </c>
      <c r="G258" s="2212" t="s">
        <v>87</v>
      </c>
      <c r="H258" s="2207" t="s">
        <v>2361</v>
      </c>
      <c r="I258" s="2203">
        <v>1</v>
      </c>
      <c r="K258" s="2217" t="s">
        <v>269</v>
      </c>
    </row>
    <row r="259" spans="1:11" ht="24">
      <c r="A259" s="2204" t="s">
        <v>3149</v>
      </c>
      <c r="B259" s="2217" t="s">
        <v>270</v>
      </c>
      <c r="C259" s="2204" t="s">
        <v>25</v>
      </c>
      <c r="D259" s="2224">
        <f t="shared" si="11"/>
        <v>1.5899999999999999</v>
      </c>
      <c r="E259" s="2225"/>
      <c r="F259" s="2210">
        <v>1.5899999999999999</v>
      </c>
      <c r="G259" s="2212" t="s">
        <v>87</v>
      </c>
      <c r="H259" s="2207" t="s">
        <v>2361</v>
      </c>
      <c r="I259" s="2203">
        <v>1</v>
      </c>
      <c r="K259" s="2217" t="s">
        <v>270</v>
      </c>
    </row>
    <row r="260" spans="1:11">
      <c r="A260" s="2204" t="s">
        <v>3150</v>
      </c>
      <c r="B260" s="2217" t="s">
        <v>271</v>
      </c>
      <c r="C260" s="2204" t="s">
        <v>25</v>
      </c>
      <c r="D260" s="2224">
        <f t="shared" si="11"/>
        <v>3.15</v>
      </c>
      <c r="E260" s="2225"/>
      <c r="F260" s="2210">
        <v>3.15</v>
      </c>
      <c r="G260" s="2212" t="s">
        <v>87</v>
      </c>
      <c r="H260" s="2207" t="s">
        <v>2361</v>
      </c>
      <c r="I260" s="2203">
        <v>1</v>
      </c>
      <c r="K260" s="2217" t="s">
        <v>271</v>
      </c>
    </row>
    <row r="261" spans="1:11" ht="24">
      <c r="A261" s="2204" t="s">
        <v>3151</v>
      </c>
      <c r="B261" s="2217" t="s">
        <v>272</v>
      </c>
      <c r="C261" s="2204" t="s">
        <v>25</v>
      </c>
      <c r="D261" s="2224">
        <f t="shared" si="11"/>
        <v>1.63</v>
      </c>
      <c r="E261" s="2225"/>
      <c r="F261" s="2210">
        <v>1.63</v>
      </c>
      <c r="G261" s="2212" t="s">
        <v>87</v>
      </c>
      <c r="H261" s="2207" t="s">
        <v>2361</v>
      </c>
      <c r="I261" s="2203">
        <v>1</v>
      </c>
      <c r="K261" s="2217" t="s">
        <v>272</v>
      </c>
    </row>
    <row r="262" spans="1:11" ht="24">
      <c r="A262" s="2204" t="s">
        <v>3152</v>
      </c>
      <c r="B262" s="2217" t="s">
        <v>273</v>
      </c>
      <c r="C262" s="2204" t="s">
        <v>25</v>
      </c>
      <c r="D262" s="2224">
        <f t="shared" si="11"/>
        <v>1.9300000000000002</v>
      </c>
      <c r="E262" s="2225"/>
      <c r="F262" s="2210">
        <v>1.9300000000000002</v>
      </c>
      <c r="G262" s="2212" t="s">
        <v>87</v>
      </c>
      <c r="H262" s="2207" t="s">
        <v>2361</v>
      </c>
      <c r="I262" s="2203">
        <v>1</v>
      </c>
      <c r="K262" s="2217" t="s">
        <v>273</v>
      </c>
    </row>
    <row r="263" spans="1:11">
      <c r="A263" s="2204" t="s">
        <v>3153</v>
      </c>
      <c r="B263" s="2217" t="s">
        <v>274</v>
      </c>
      <c r="C263" s="2204" t="s">
        <v>25</v>
      </c>
      <c r="D263" s="2224">
        <f t="shared" si="11"/>
        <v>1.9599999999999997</v>
      </c>
      <c r="E263" s="2225"/>
      <c r="F263" s="2210">
        <v>1.9599999999999997</v>
      </c>
      <c r="G263" s="2212" t="s">
        <v>87</v>
      </c>
      <c r="H263" s="2207" t="s">
        <v>2361</v>
      </c>
      <c r="I263" s="2203">
        <v>1</v>
      </c>
      <c r="K263" s="2217" t="s">
        <v>274</v>
      </c>
    </row>
    <row r="264" spans="1:11" ht="24">
      <c r="A264" s="2204" t="s">
        <v>3154</v>
      </c>
      <c r="B264" s="2217" t="s">
        <v>275</v>
      </c>
      <c r="C264" s="2204" t="s">
        <v>25</v>
      </c>
      <c r="D264" s="2224">
        <f t="shared" si="11"/>
        <v>0.99</v>
      </c>
      <c r="E264" s="2225"/>
      <c r="F264" s="2210">
        <v>0.99</v>
      </c>
      <c r="G264" s="2212" t="s">
        <v>87</v>
      </c>
      <c r="H264" s="2207" t="s">
        <v>2361</v>
      </c>
      <c r="I264" s="2203">
        <v>1</v>
      </c>
      <c r="K264" s="2217" t="s">
        <v>275</v>
      </c>
    </row>
    <row r="265" spans="1:11">
      <c r="A265" s="2204" t="s">
        <v>3155</v>
      </c>
      <c r="B265" s="2217" t="s">
        <v>276</v>
      </c>
      <c r="C265" s="2204" t="s">
        <v>25</v>
      </c>
      <c r="D265" s="2224">
        <f t="shared" si="11"/>
        <v>0.42000000000000004</v>
      </c>
      <c r="E265" s="2225"/>
      <c r="F265" s="2210">
        <v>0.42000000000000004</v>
      </c>
      <c r="G265" s="2212" t="s">
        <v>87</v>
      </c>
      <c r="H265" s="2207" t="s">
        <v>2361</v>
      </c>
      <c r="I265" s="2203">
        <v>1</v>
      </c>
      <c r="K265" s="2217" t="s">
        <v>276</v>
      </c>
    </row>
    <row r="266" spans="1:11">
      <c r="A266" s="2204" t="s">
        <v>3156</v>
      </c>
      <c r="B266" s="2217" t="s">
        <v>277</v>
      </c>
      <c r="C266" s="2204" t="s">
        <v>25</v>
      </c>
      <c r="D266" s="2224">
        <f t="shared" si="11"/>
        <v>2.14</v>
      </c>
      <c r="E266" s="2225"/>
      <c r="F266" s="2210">
        <v>2.14</v>
      </c>
      <c r="G266" s="2212" t="s">
        <v>87</v>
      </c>
      <c r="H266" s="2207" t="s">
        <v>2361</v>
      </c>
      <c r="I266" s="2203">
        <v>1</v>
      </c>
      <c r="K266" s="2217" t="s">
        <v>277</v>
      </c>
    </row>
    <row r="267" spans="1:11" ht="24">
      <c r="A267" s="2204" t="s">
        <v>3157</v>
      </c>
      <c r="B267" s="2217" t="s">
        <v>278</v>
      </c>
      <c r="C267" s="2204" t="s">
        <v>25</v>
      </c>
      <c r="D267" s="2224">
        <f t="shared" si="11"/>
        <v>0.5</v>
      </c>
      <c r="E267" s="2225"/>
      <c r="F267" s="2210">
        <v>0.5</v>
      </c>
      <c r="G267" s="2212" t="s">
        <v>87</v>
      </c>
      <c r="H267" s="2207" t="s">
        <v>2361</v>
      </c>
      <c r="I267" s="2203">
        <v>1</v>
      </c>
      <c r="K267" s="2217" t="s">
        <v>278</v>
      </c>
    </row>
    <row r="268" spans="1:11">
      <c r="A268" s="2204" t="s">
        <v>3158</v>
      </c>
      <c r="B268" s="2229" t="s">
        <v>279</v>
      </c>
      <c r="C268" s="2204" t="s">
        <v>25</v>
      </c>
      <c r="D268" s="2224">
        <f t="shared" si="11"/>
        <v>2.69</v>
      </c>
      <c r="E268" s="2225"/>
      <c r="F268" s="2210">
        <v>2.69</v>
      </c>
      <c r="G268" s="2212" t="s">
        <v>87</v>
      </c>
      <c r="H268" s="2207" t="s">
        <v>2361</v>
      </c>
      <c r="I268" s="2203">
        <v>1</v>
      </c>
      <c r="K268" s="2229" t="s">
        <v>279</v>
      </c>
    </row>
    <row r="269" spans="1:11">
      <c r="A269" s="2204" t="s">
        <v>3159</v>
      </c>
      <c r="B269" s="2229" t="s">
        <v>280</v>
      </c>
      <c r="C269" s="2204" t="s">
        <v>25</v>
      </c>
      <c r="D269" s="2224">
        <f t="shared" si="11"/>
        <v>2.7</v>
      </c>
      <c r="E269" s="2225"/>
      <c r="F269" s="2210">
        <v>2.7</v>
      </c>
      <c r="G269" s="2212" t="s">
        <v>87</v>
      </c>
      <c r="H269" s="2207" t="s">
        <v>2361</v>
      </c>
      <c r="I269" s="2203">
        <v>1</v>
      </c>
      <c r="K269" s="2229" t="s">
        <v>280</v>
      </c>
    </row>
    <row r="270" spans="1:11" ht="24">
      <c r="A270" s="2204" t="s">
        <v>3160</v>
      </c>
      <c r="B270" s="2229" t="s">
        <v>281</v>
      </c>
      <c r="C270" s="2204" t="s">
        <v>25</v>
      </c>
      <c r="D270" s="2224">
        <f t="shared" si="11"/>
        <v>3.27</v>
      </c>
      <c r="E270" s="2225"/>
      <c r="F270" s="2210">
        <v>3.27</v>
      </c>
      <c r="G270" s="2212" t="s">
        <v>87</v>
      </c>
      <c r="H270" s="2207" t="s">
        <v>2361</v>
      </c>
      <c r="I270" s="2203">
        <v>1</v>
      </c>
      <c r="K270" s="2229" t="s">
        <v>281</v>
      </c>
    </row>
    <row r="271" spans="1:11">
      <c r="A271" s="2204" t="s">
        <v>3161</v>
      </c>
      <c r="B271" s="2229" t="s">
        <v>282</v>
      </c>
      <c r="C271" s="2204" t="s">
        <v>25</v>
      </c>
      <c r="D271" s="2224">
        <f t="shared" si="11"/>
        <v>0.34</v>
      </c>
      <c r="E271" s="2225"/>
      <c r="F271" s="2210">
        <v>0.34</v>
      </c>
      <c r="G271" s="2212" t="s">
        <v>87</v>
      </c>
      <c r="H271" s="2207" t="s">
        <v>2361</v>
      </c>
      <c r="I271" s="2203">
        <v>1</v>
      </c>
      <c r="K271" s="2229" t="s">
        <v>282</v>
      </c>
    </row>
    <row r="272" spans="1:11" ht="24">
      <c r="A272" s="2204" t="s">
        <v>3162</v>
      </c>
      <c r="B272" s="2229" t="s">
        <v>283</v>
      </c>
      <c r="C272" s="2204" t="s">
        <v>25</v>
      </c>
      <c r="D272" s="2224">
        <f t="shared" si="11"/>
        <v>1.9700000000000002</v>
      </c>
      <c r="E272" s="2225"/>
      <c r="F272" s="2210">
        <v>1.9700000000000002</v>
      </c>
      <c r="G272" s="2212" t="s">
        <v>87</v>
      </c>
      <c r="H272" s="2207" t="s">
        <v>2361</v>
      </c>
      <c r="I272" s="2203">
        <v>1</v>
      </c>
      <c r="K272" s="2229" t="s">
        <v>283</v>
      </c>
    </row>
    <row r="273" spans="1:11">
      <c r="A273" s="2204" t="s">
        <v>3163</v>
      </c>
      <c r="B273" s="2229" t="s">
        <v>284</v>
      </c>
      <c r="C273" s="2204" t="s">
        <v>25</v>
      </c>
      <c r="D273" s="2224">
        <f t="shared" si="11"/>
        <v>0.85</v>
      </c>
      <c r="E273" s="2225"/>
      <c r="F273" s="2210">
        <v>0.85</v>
      </c>
      <c r="G273" s="2212" t="s">
        <v>87</v>
      </c>
      <c r="H273" s="2207" t="s">
        <v>2361</v>
      </c>
      <c r="I273" s="2203">
        <v>1</v>
      </c>
      <c r="K273" s="2229" t="s">
        <v>284</v>
      </c>
    </row>
    <row r="274" spans="1:11">
      <c r="A274" s="2204" t="s">
        <v>3164</v>
      </c>
      <c r="B274" s="2229" t="s">
        <v>285</v>
      </c>
      <c r="C274" s="2204" t="s">
        <v>25</v>
      </c>
      <c r="D274" s="2224">
        <f t="shared" si="11"/>
        <v>2.56</v>
      </c>
      <c r="E274" s="2225"/>
      <c r="F274" s="2210">
        <v>2.56</v>
      </c>
      <c r="G274" s="2212" t="s">
        <v>87</v>
      </c>
      <c r="H274" s="2207" t="s">
        <v>2361</v>
      </c>
      <c r="I274" s="2203">
        <v>1</v>
      </c>
      <c r="K274" s="2229" t="s">
        <v>285</v>
      </c>
    </row>
    <row r="275" spans="1:11" ht="24">
      <c r="A275" s="2204" t="s">
        <v>3165</v>
      </c>
      <c r="B275" s="2217" t="s">
        <v>286</v>
      </c>
      <c r="C275" s="2204" t="s">
        <v>25</v>
      </c>
      <c r="D275" s="2224">
        <f t="shared" si="11"/>
        <v>0.96000000000000008</v>
      </c>
      <c r="E275" s="2225"/>
      <c r="F275" s="2210">
        <v>0.96000000000000008</v>
      </c>
      <c r="G275" s="2212" t="s">
        <v>87</v>
      </c>
      <c r="H275" s="2207" t="s">
        <v>2361</v>
      </c>
      <c r="I275" s="2203">
        <v>1</v>
      </c>
      <c r="K275" s="2217" t="s">
        <v>286</v>
      </c>
    </row>
    <row r="276" spans="1:11" ht="24">
      <c r="A276" s="2204" t="s">
        <v>3166</v>
      </c>
      <c r="B276" s="2229" t="s">
        <v>287</v>
      </c>
      <c r="C276" s="2204" t="s">
        <v>25</v>
      </c>
      <c r="D276" s="2224">
        <f t="shared" si="11"/>
        <v>0.54</v>
      </c>
      <c r="E276" s="2225"/>
      <c r="F276" s="2210">
        <v>0.54</v>
      </c>
      <c r="G276" s="2212" t="s">
        <v>87</v>
      </c>
      <c r="H276" s="2207" t="s">
        <v>2361</v>
      </c>
      <c r="I276" s="2203">
        <v>1</v>
      </c>
      <c r="K276" s="2229" t="s">
        <v>287</v>
      </c>
    </row>
    <row r="277" spans="1:11" ht="24">
      <c r="A277" s="2204" t="s">
        <v>3167</v>
      </c>
      <c r="B277" s="2230" t="s">
        <v>4920</v>
      </c>
      <c r="C277" s="2204" t="s">
        <v>25</v>
      </c>
      <c r="D277" s="2224">
        <f t="shared" si="11"/>
        <v>0.23</v>
      </c>
      <c r="E277" s="2225"/>
      <c r="F277" s="2210">
        <v>0.23</v>
      </c>
      <c r="G277" s="2212" t="s">
        <v>87</v>
      </c>
      <c r="H277" s="2207" t="s">
        <v>2361</v>
      </c>
      <c r="I277" s="2203">
        <v>1</v>
      </c>
      <c r="K277" s="2230" t="s">
        <v>288</v>
      </c>
    </row>
    <row r="278" spans="1:11">
      <c r="A278" s="2204" t="s">
        <v>3168</v>
      </c>
      <c r="B278" s="2228" t="s">
        <v>289</v>
      </c>
      <c r="C278" s="2204" t="s">
        <v>25</v>
      </c>
      <c r="D278" s="2224">
        <f t="shared" si="11"/>
        <v>6.9</v>
      </c>
      <c r="E278" s="2225"/>
      <c r="F278" s="2210">
        <v>6.9</v>
      </c>
      <c r="G278" s="2206" t="s">
        <v>79</v>
      </c>
      <c r="H278" s="2226" t="s">
        <v>2357</v>
      </c>
      <c r="I278" s="2203">
        <v>1</v>
      </c>
      <c r="K278" s="2228" t="s">
        <v>289</v>
      </c>
    </row>
    <row r="279" spans="1:11" ht="24">
      <c r="A279" s="2204" t="s">
        <v>3169</v>
      </c>
      <c r="B279" s="2228" t="s">
        <v>290</v>
      </c>
      <c r="C279" s="2204" t="s">
        <v>25</v>
      </c>
      <c r="D279" s="2224">
        <f t="shared" si="11"/>
        <v>2.96</v>
      </c>
      <c r="E279" s="2225"/>
      <c r="F279" s="2210">
        <v>2.96</v>
      </c>
      <c r="G279" s="2206" t="s">
        <v>79</v>
      </c>
      <c r="H279" s="2226" t="s">
        <v>2357</v>
      </c>
      <c r="I279" s="2203">
        <v>1</v>
      </c>
      <c r="K279" s="2228" t="s">
        <v>290</v>
      </c>
    </row>
    <row r="280" spans="1:11">
      <c r="A280" s="2204" t="s">
        <v>3170</v>
      </c>
      <c r="B280" s="2228" t="s">
        <v>3976</v>
      </c>
      <c r="C280" s="2204" t="s">
        <v>25</v>
      </c>
      <c r="D280" s="2224">
        <f>E280+F280</f>
        <v>0.8</v>
      </c>
      <c r="E280" s="2225"/>
      <c r="F280" s="2210">
        <v>0.8</v>
      </c>
      <c r="G280" s="2206" t="s">
        <v>79</v>
      </c>
      <c r="H280" s="2226" t="s">
        <v>2361</v>
      </c>
      <c r="I280" s="2203">
        <v>1</v>
      </c>
      <c r="K280" s="2228" t="s">
        <v>3976</v>
      </c>
    </row>
    <row r="281" spans="1:11" ht="24">
      <c r="A281" s="2204" t="s">
        <v>3171</v>
      </c>
      <c r="B281" s="2228" t="s">
        <v>3977</v>
      </c>
      <c r="C281" s="2204" t="s">
        <v>25</v>
      </c>
      <c r="D281" s="2224">
        <f t="shared" ref="D281:D289" si="13">E281+F281</f>
        <v>1.21</v>
      </c>
      <c r="E281" s="2225"/>
      <c r="F281" s="2210">
        <v>1.21</v>
      </c>
      <c r="G281" s="2206" t="s">
        <v>79</v>
      </c>
      <c r="H281" s="2226" t="s">
        <v>2361</v>
      </c>
      <c r="I281" s="2203">
        <v>1</v>
      </c>
      <c r="K281" s="2228" t="s">
        <v>3977</v>
      </c>
    </row>
    <row r="282" spans="1:11" ht="24">
      <c r="A282" s="2204" t="s">
        <v>3172</v>
      </c>
      <c r="B282" s="2228" t="s">
        <v>3978</v>
      </c>
      <c r="C282" s="2204" t="s">
        <v>25</v>
      </c>
      <c r="D282" s="2224">
        <f t="shared" si="13"/>
        <v>0.22</v>
      </c>
      <c r="E282" s="2225"/>
      <c r="F282" s="2210">
        <v>0.22</v>
      </c>
      <c r="G282" s="2206" t="s">
        <v>79</v>
      </c>
      <c r="H282" s="2226" t="s">
        <v>2361</v>
      </c>
      <c r="I282" s="2203">
        <v>1</v>
      </c>
      <c r="K282" s="2228" t="s">
        <v>3978</v>
      </c>
    </row>
    <row r="283" spans="1:11" ht="24">
      <c r="A283" s="2204" t="s">
        <v>3173</v>
      </c>
      <c r="B283" s="2228" t="s">
        <v>3979</v>
      </c>
      <c r="C283" s="2204" t="s">
        <v>25</v>
      </c>
      <c r="D283" s="2224">
        <f t="shared" si="13"/>
        <v>0.9</v>
      </c>
      <c r="E283" s="2225"/>
      <c r="F283" s="2210">
        <v>0.9</v>
      </c>
      <c r="G283" s="2206" t="s">
        <v>79</v>
      </c>
      <c r="H283" s="2226" t="s">
        <v>2361</v>
      </c>
      <c r="I283" s="2203">
        <v>1</v>
      </c>
      <c r="K283" s="2228" t="s">
        <v>3979</v>
      </c>
    </row>
    <row r="284" spans="1:11">
      <c r="A284" s="2204" t="s">
        <v>3174</v>
      </c>
      <c r="B284" s="2228" t="s">
        <v>3980</v>
      </c>
      <c r="C284" s="2204" t="s">
        <v>25</v>
      </c>
      <c r="D284" s="2224">
        <f t="shared" si="13"/>
        <v>1.71</v>
      </c>
      <c r="E284" s="2225"/>
      <c r="F284" s="2210">
        <v>1.71</v>
      </c>
      <c r="G284" s="2206" t="s">
        <v>79</v>
      </c>
      <c r="H284" s="2226" t="s">
        <v>2361</v>
      </c>
      <c r="I284" s="2203">
        <v>1</v>
      </c>
      <c r="K284" s="2228" t="s">
        <v>3980</v>
      </c>
    </row>
    <row r="285" spans="1:11">
      <c r="A285" s="2204" t="s">
        <v>3175</v>
      </c>
      <c r="B285" s="2228" t="s">
        <v>3981</v>
      </c>
      <c r="C285" s="2204" t="s">
        <v>25</v>
      </c>
      <c r="D285" s="2224">
        <f t="shared" si="13"/>
        <v>0.77</v>
      </c>
      <c r="E285" s="2225"/>
      <c r="F285" s="2210">
        <v>0.77</v>
      </c>
      <c r="G285" s="2206" t="s">
        <v>79</v>
      </c>
      <c r="H285" s="2226" t="s">
        <v>2361</v>
      </c>
      <c r="I285" s="2203">
        <v>1</v>
      </c>
      <c r="K285" s="2228" t="s">
        <v>3981</v>
      </c>
    </row>
    <row r="286" spans="1:11" ht="24">
      <c r="A286" s="2204" t="s">
        <v>3176</v>
      </c>
      <c r="B286" s="2228" t="s">
        <v>3982</v>
      </c>
      <c r="C286" s="2204" t="s">
        <v>25</v>
      </c>
      <c r="D286" s="2224">
        <f t="shared" si="13"/>
        <v>0.39</v>
      </c>
      <c r="E286" s="2225"/>
      <c r="F286" s="2210">
        <v>0.39</v>
      </c>
      <c r="G286" s="2206" t="s">
        <v>79</v>
      </c>
      <c r="H286" s="2226" t="s">
        <v>2361</v>
      </c>
      <c r="I286" s="2203">
        <v>1</v>
      </c>
      <c r="K286" s="2228" t="s">
        <v>3982</v>
      </c>
    </row>
    <row r="287" spans="1:11">
      <c r="A287" s="2204" t="s">
        <v>3177</v>
      </c>
      <c r="B287" s="2228" t="s">
        <v>3983</v>
      </c>
      <c r="C287" s="2204" t="s">
        <v>25</v>
      </c>
      <c r="D287" s="2224">
        <f t="shared" si="13"/>
        <v>0.15</v>
      </c>
      <c r="E287" s="2225"/>
      <c r="F287" s="2210">
        <v>0.15</v>
      </c>
      <c r="G287" s="2206" t="s">
        <v>79</v>
      </c>
      <c r="H287" s="2226" t="s">
        <v>2361</v>
      </c>
      <c r="I287" s="2203">
        <v>1</v>
      </c>
      <c r="K287" s="2228" t="s">
        <v>3983</v>
      </c>
    </row>
    <row r="288" spans="1:11">
      <c r="A288" s="2204" t="s">
        <v>3178</v>
      </c>
      <c r="B288" s="2228" t="s">
        <v>3984</v>
      </c>
      <c r="C288" s="2204" t="s">
        <v>25</v>
      </c>
      <c r="D288" s="2224">
        <f t="shared" si="13"/>
        <v>0.29000000000000004</v>
      </c>
      <c r="E288" s="2225"/>
      <c r="F288" s="2210">
        <v>0.29000000000000004</v>
      </c>
      <c r="G288" s="2206" t="s">
        <v>79</v>
      </c>
      <c r="H288" s="2226" t="s">
        <v>2361</v>
      </c>
      <c r="I288" s="2203">
        <v>1</v>
      </c>
      <c r="K288" s="2228" t="s">
        <v>3984</v>
      </c>
    </row>
    <row r="289" spans="1:11" ht="24">
      <c r="A289" s="2204" t="s">
        <v>3179</v>
      </c>
      <c r="B289" s="2228" t="s">
        <v>3965</v>
      </c>
      <c r="C289" s="2204" t="s">
        <v>25</v>
      </c>
      <c r="D289" s="2224">
        <f t="shared" si="13"/>
        <v>0.6100000000000001</v>
      </c>
      <c r="E289" s="2225"/>
      <c r="F289" s="2210">
        <v>0.6100000000000001</v>
      </c>
      <c r="G289" s="2206" t="s">
        <v>79</v>
      </c>
      <c r="H289" s="2226" t="s">
        <v>2361</v>
      </c>
      <c r="I289" s="2203">
        <v>1</v>
      </c>
      <c r="K289" s="2228" t="s">
        <v>3965</v>
      </c>
    </row>
    <row r="290" spans="1:11" ht="36">
      <c r="A290" s="2204" t="s">
        <v>3180</v>
      </c>
      <c r="B290" s="2231" t="s">
        <v>291</v>
      </c>
      <c r="C290" s="2204" t="s">
        <v>25</v>
      </c>
      <c r="D290" s="2224">
        <f t="shared" si="11"/>
        <v>1.26</v>
      </c>
      <c r="E290" s="2225"/>
      <c r="F290" s="2210">
        <v>1.26</v>
      </c>
      <c r="G290" s="2206" t="s">
        <v>79</v>
      </c>
      <c r="H290" s="2207" t="s">
        <v>2361</v>
      </c>
      <c r="I290" s="2203">
        <v>1</v>
      </c>
      <c r="K290" s="2231" t="s">
        <v>291</v>
      </c>
    </row>
    <row r="291" spans="1:11" ht="36">
      <c r="A291" s="2204" t="s">
        <v>3181</v>
      </c>
      <c r="B291" s="2231" t="s">
        <v>292</v>
      </c>
      <c r="C291" s="2204" t="s">
        <v>25</v>
      </c>
      <c r="D291" s="2224">
        <f t="shared" si="11"/>
        <v>1.08</v>
      </c>
      <c r="E291" s="2225"/>
      <c r="F291" s="2210">
        <v>1.08</v>
      </c>
      <c r="G291" s="2206" t="s">
        <v>79</v>
      </c>
      <c r="H291" s="2207" t="s">
        <v>2361</v>
      </c>
      <c r="I291" s="2203">
        <v>1</v>
      </c>
      <c r="K291" s="2231" t="s">
        <v>292</v>
      </c>
    </row>
    <row r="292" spans="1:11" ht="36">
      <c r="A292" s="2204" t="s">
        <v>3182</v>
      </c>
      <c r="B292" s="2231" t="s">
        <v>293</v>
      </c>
      <c r="C292" s="2204" t="s">
        <v>25</v>
      </c>
      <c r="D292" s="2224">
        <f t="shared" si="11"/>
        <v>0.39999999999999997</v>
      </c>
      <c r="E292" s="2225"/>
      <c r="F292" s="2210">
        <v>0.39999999999999997</v>
      </c>
      <c r="G292" s="2206" t="s">
        <v>79</v>
      </c>
      <c r="H292" s="2207" t="s">
        <v>2361</v>
      </c>
      <c r="I292" s="2203">
        <v>1</v>
      </c>
      <c r="K292" s="2231" t="s">
        <v>293</v>
      </c>
    </row>
    <row r="293" spans="1:11" ht="36">
      <c r="A293" s="2204" t="s">
        <v>3183</v>
      </c>
      <c r="B293" s="2231" t="s">
        <v>294</v>
      </c>
      <c r="C293" s="2204" t="s">
        <v>25</v>
      </c>
      <c r="D293" s="2224">
        <f t="shared" si="11"/>
        <v>0.13</v>
      </c>
      <c r="E293" s="2225"/>
      <c r="F293" s="2210">
        <v>0.13</v>
      </c>
      <c r="G293" s="2206" t="s">
        <v>79</v>
      </c>
      <c r="H293" s="2207" t="s">
        <v>2361</v>
      </c>
      <c r="I293" s="2203">
        <v>1</v>
      </c>
      <c r="K293" s="2231" t="s">
        <v>294</v>
      </c>
    </row>
    <row r="294" spans="1:11" ht="48">
      <c r="A294" s="2204" t="s">
        <v>3184</v>
      </c>
      <c r="B294" s="2231" t="s">
        <v>295</v>
      </c>
      <c r="C294" s="2204" t="s">
        <v>25</v>
      </c>
      <c r="D294" s="2224">
        <f t="shared" si="11"/>
        <v>0.95</v>
      </c>
      <c r="E294" s="2225"/>
      <c r="F294" s="2210">
        <v>0.95</v>
      </c>
      <c r="G294" s="2206" t="s">
        <v>79</v>
      </c>
      <c r="H294" s="2207" t="s">
        <v>2361</v>
      </c>
      <c r="I294" s="2203">
        <v>1</v>
      </c>
      <c r="K294" s="2231" t="s">
        <v>295</v>
      </c>
    </row>
    <row r="295" spans="1:11" ht="48">
      <c r="A295" s="2204" t="s">
        <v>3185</v>
      </c>
      <c r="B295" s="2231" t="s">
        <v>296</v>
      </c>
      <c r="C295" s="2204" t="s">
        <v>25</v>
      </c>
      <c r="D295" s="2224">
        <f t="shared" si="11"/>
        <v>0.54</v>
      </c>
      <c r="E295" s="2225"/>
      <c r="F295" s="2210">
        <v>0.54</v>
      </c>
      <c r="G295" s="2206" t="s">
        <v>79</v>
      </c>
      <c r="H295" s="2207" t="s">
        <v>2361</v>
      </c>
      <c r="I295" s="2203">
        <v>1</v>
      </c>
      <c r="K295" s="2231" t="s">
        <v>296</v>
      </c>
    </row>
    <row r="296" spans="1:11" ht="24">
      <c r="A296" s="2204" t="s">
        <v>3186</v>
      </c>
      <c r="B296" s="2231" t="s">
        <v>297</v>
      </c>
      <c r="C296" s="2204" t="s">
        <v>25</v>
      </c>
      <c r="D296" s="2224">
        <f t="shared" si="11"/>
        <v>2.95</v>
      </c>
      <c r="E296" s="2225"/>
      <c r="F296" s="2210">
        <v>2.95</v>
      </c>
      <c r="G296" s="2206" t="s">
        <v>79</v>
      </c>
      <c r="H296" s="2207" t="s">
        <v>2361</v>
      </c>
      <c r="I296" s="2203">
        <v>1</v>
      </c>
      <c r="K296" s="2231" t="s">
        <v>297</v>
      </c>
    </row>
    <row r="297" spans="1:11" ht="24">
      <c r="A297" s="2204" t="s">
        <v>3187</v>
      </c>
      <c r="B297" s="2231" t="s">
        <v>298</v>
      </c>
      <c r="C297" s="2204" t="s">
        <v>25</v>
      </c>
      <c r="D297" s="2224">
        <f t="shared" ref="D297:D388" si="14">E297+F297</f>
        <v>0.41000000000000003</v>
      </c>
      <c r="E297" s="2225"/>
      <c r="F297" s="2210">
        <v>0.41000000000000003</v>
      </c>
      <c r="G297" s="2206" t="s">
        <v>79</v>
      </c>
      <c r="H297" s="2207" t="s">
        <v>2361</v>
      </c>
      <c r="I297" s="2203">
        <v>1</v>
      </c>
      <c r="K297" s="2231" t="s">
        <v>298</v>
      </c>
    </row>
    <row r="298" spans="1:11">
      <c r="A298" s="2204" t="s">
        <v>3188</v>
      </c>
      <c r="B298" s="2231" t="s">
        <v>299</v>
      </c>
      <c r="C298" s="2204" t="s">
        <v>25</v>
      </c>
      <c r="D298" s="2224">
        <f t="shared" si="14"/>
        <v>1.84</v>
      </c>
      <c r="E298" s="2225"/>
      <c r="F298" s="2210">
        <v>1.84</v>
      </c>
      <c r="G298" s="2206" t="s">
        <v>79</v>
      </c>
      <c r="H298" s="2207" t="s">
        <v>2361</v>
      </c>
      <c r="I298" s="2203">
        <v>1</v>
      </c>
      <c r="K298" s="2231" t="s">
        <v>299</v>
      </c>
    </row>
    <row r="299" spans="1:11" ht="24">
      <c r="A299" s="2204" t="s">
        <v>3189</v>
      </c>
      <c r="B299" s="2231" t="s">
        <v>300</v>
      </c>
      <c r="C299" s="2204" t="s">
        <v>25</v>
      </c>
      <c r="D299" s="2224">
        <f t="shared" si="14"/>
        <v>3.24</v>
      </c>
      <c r="E299" s="2225"/>
      <c r="F299" s="2210">
        <v>3.24</v>
      </c>
      <c r="G299" s="2206" t="s">
        <v>79</v>
      </c>
      <c r="H299" s="2207" t="s">
        <v>2361</v>
      </c>
      <c r="I299" s="2203">
        <v>1</v>
      </c>
      <c r="K299" s="2231" t="s">
        <v>300</v>
      </c>
    </row>
    <row r="300" spans="1:11" ht="24">
      <c r="A300" s="2204" t="s">
        <v>3190</v>
      </c>
      <c r="B300" s="2231" t="s">
        <v>301</v>
      </c>
      <c r="C300" s="2204" t="s">
        <v>25</v>
      </c>
      <c r="D300" s="2224">
        <f t="shared" si="14"/>
        <v>0.84000000000000008</v>
      </c>
      <c r="E300" s="2225"/>
      <c r="F300" s="2210">
        <v>0.84000000000000008</v>
      </c>
      <c r="G300" s="2206" t="s">
        <v>79</v>
      </c>
      <c r="H300" s="2207" t="s">
        <v>2361</v>
      </c>
      <c r="I300" s="2203">
        <v>1</v>
      </c>
      <c r="K300" s="2231" t="s">
        <v>301</v>
      </c>
    </row>
    <row r="301" spans="1:11" ht="24">
      <c r="A301" s="2204" t="s">
        <v>3191</v>
      </c>
      <c r="B301" s="2230" t="s">
        <v>302</v>
      </c>
      <c r="C301" s="2204" t="s">
        <v>25</v>
      </c>
      <c r="D301" s="2224">
        <f t="shared" si="14"/>
        <v>2.12</v>
      </c>
      <c r="E301" s="2225"/>
      <c r="F301" s="2210">
        <v>2.12</v>
      </c>
      <c r="G301" s="2206" t="s">
        <v>79</v>
      </c>
      <c r="H301" s="2207" t="s">
        <v>2361</v>
      </c>
      <c r="I301" s="2203">
        <v>1</v>
      </c>
      <c r="K301" s="2230" t="s">
        <v>302</v>
      </c>
    </row>
    <row r="302" spans="1:11" ht="24">
      <c r="A302" s="2204" t="s">
        <v>3192</v>
      </c>
      <c r="B302" s="2231" t="s">
        <v>303</v>
      </c>
      <c r="C302" s="2204" t="s">
        <v>25</v>
      </c>
      <c r="D302" s="2224">
        <f t="shared" si="14"/>
        <v>1.17</v>
      </c>
      <c r="E302" s="2225"/>
      <c r="F302" s="2210">
        <v>1.17</v>
      </c>
      <c r="G302" s="2206" t="s">
        <v>79</v>
      </c>
      <c r="H302" s="2207" t="s">
        <v>2361</v>
      </c>
      <c r="I302" s="2203">
        <v>1</v>
      </c>
      <c r="K302" s="2231" t="s">
        <v>303</v>
      </c>
    </row>
    <row r="303" spans="1:11" ht="24">
      <c r="A303" s="2204" t="s">
        <v>3193</v>
      </c>
      <c r="B303" s="2230" t="s">
        <v>304</v>
      </c>
      <c r="C303" s="2204" t="s">
        <v>25</v>
      </c>
      <c r="D303" s="2224">
        <f t="shared" si="14"/>
        <v>1.94</v>
      </c>
      <c r="E303" s="2225"/>
      <c r="F303" s="2210">
        <v>1.94</v>
      </c>
      <c r="G303" s="2206" t="s">
        <v>79</v>
      </c>
      <c r="H303" s="2207" t="s">
        <v>2361</v>
      </c>
      <c r="I303" s="2203">
        <v>1</v>
      </c>
      <c r="K303" s="2230" t="s">
        <v>304</v>
      </c>
    </row>
    <row r="304" spans="1:11" ht="24">
      <c r="A304" s="2204" t="s">
        <v>3194</v>
      </c>
      <c r="B304" s="2230" t="s">
        <v>305</v>
      </c>
      <c r="C304" s="2204" t="s">
        <v>25</v>
      </c>
      <c r="D304" s="2224">
        <f t="shared" si="14"/>
        <v>1.32</v>
      </c>
      <c r="E304" s="2225"/>
      <c r="F304" s="2210">
        <v>1.32</v>
      </c>
      <c r="G304" s="2206" t="s">
        <v>79</v>
      </c>
      <c r="H304" s="2207" t="s">
        <v>2361</v>
      </c>
      <c r="I304" s="2203">
        <v>1</v>
      </c>
      <c r="K304" s="2230" t="s">
        <v>305</v>
      </c>
    </row>
    <row r="305" spans="1:11" ht="24">
      <c r="A305" s="2204" t="s">
        <v>3195</v>
      </c>
      <c r="B305" s="2230" t="s">
        <v>306</v>
      </c>
      <c r="C305" s="2204" t="s">
        <v>25</v>
      </c>
      <c r="D305" s="2224">
        <f t="shared" si="14"/>
        <v>2.27</v>
      </c>
      <c r="E305" s="2225"/>
      <c r="F305" s="2210">
        <v>2.27</v>
      </c>
      <c r="G305" s="2206" t="s">
        <v>79</v>
      </c>
      <c r="H305" s="2207" t="s">
        <v>2361</v>
      </c>
      <c r="I305" s="2203">
        <v>1</v>
      </c>
      <c r="K305" s="2230" t="s">
        <v>306</v>
      </c>
    </row>
    <row r="306" spans="1:11" ht="24">
      <c r="A306" s="2204" t="s">
        <v>3196</v>
      </c>
      <c r="B306" s="2231" t="s">
        <v>307</v>
      </c>
      <c r="C306" s="2204" t="s">
        <v>25</v>
      </c>
      <c r="D306" s="2224">
        <f t="shared" si="14"/>
        <v>0.39</v>
      </c>
      <c r="E306" s="2225"/>
      <c r="F306" s="2210">
        <v>0.39</v>
      </c>
      <c r="G306" s="2206" t="s">
        <v>79</v>
      </c>
      <c r="H306" s="2207" t="s">
        <v>2361</v>
      </c>
      <c r="I306" s="2203">
        <v>1</v>
      </c>
      <c r="K306" s="2231" t="s">
        <v>307</v>
      </c>
    </row>
    <row r="307" spans="1:11" ht="24">
      <c r="A307" s="2204" t="s">
        <v>3197</v>
      </c>
      <c r="B307" s="2230" t="s">
        <v>308</v>
      </c>
      <c r="C307" s="2204" t="s">
        <v>25</v>
      </c>
      <c r="D307" s="2224">
        <f t="shared" si="14"/>
        <v>0.68</v>
      </c>
      <c r="E307" s="2225"/>
      <c r="F307" s="2210">
        <v>0.68</v>
      </c>
      <c r="G307" s="2206" t="s">
        <v>79</v>
      </c>
      <c r="H307" s="2207" t="s">
        <v>2361</v>
      </c>
      <c r="I307" s="2203">
        <v>1</v>
      </c>
      <c r="K307" s="2230" t="s">
        <v>308</v>
      </c>
    </row>
    <row r="308" spans="1:11" ht="24">
      <c r="A308" s="2204" t="s">
        <v>3198</v>
      </c>
      <c r="B308" s="2231" t="s">
        <v>309</v>
      </c>
      <c r="C308" s="2204" t="s">
        <v>25</v>
      </c>
      <c r="D308" s="2224">
        <f t="shared" si="14"/>
        <v>0.51</v>
      </c>
      <c r="E308" s="2225"/>
      <c r="F308" s="2210">
        <v>0.51</v>
      </c>
      <c r="G308" s="2206" t="s">
        <v>79</v>
      </c>
      <c r="H308" s="2207" t="s">
        <v>2361</v>
      </c>
      <c r="I308" s="2203">
        <v>1</v>
      </c>
      <c r="K308" s="2231" t="s">
        <v>309</v>
      </c>
    </row>
    <row r="309" spans="1:11" ht="24">
      <c r="A309" s="2204" t="s">
        <v>3199</v>
      </c>
      <c r="B309" s="2230" t="s">
        <v>310</v>
      </c>
      <c r="C309" s="2204" t="s">
        <v>25</v>
      </c>
      <c r="D309" s="2224">
        <f t="shared" si="14"/>
        <v>1.94</v>
      </c>
      <c r="E309" s="2225"/>
      <c r="F309" s="2210">
        <v>1.94</v>
      </c>
      <c r="G309" s="2206" t="s">
        <v>79</v>
      </c>
      <c r="H309" s="2207" t="s">
        <v>2361</v>
      </c>
      <c r="I309" s="2203">
        <v>1</v>
      </c>
      <c r="K309" s="2230" t="s">
        <v>310</v>
      </c>
    </row>
    <row r="310" spans="1:11" ht="24">
      <c r="A310" s="2204" t="s">
        <v>3200</v>
      </c>
      <c r="B310" s="2230" t="s">
        <v>311</v>
      </c>
      <c r="C310" s="2204" t="s">
        <v>25</v>
      </c>
      <c r="D310" s="2224">
        <f t="shared" si="14"/>
        <v>1.96</v>
      </c>
      <c r="E310" s="2225"/>
      <c r="F310" s="2210">
        <v>1.96</v>
      </c>
      <c r="G310" s="2206" t="s">
        <v>79</v>
      </c>
      <c r="H310" s="2207" t="s">
        <v>2361</v>
      </c>
      <c r="I310" s="2203">
        <v>1</v>
      </c>
      <c r="K310" s="2230" t="s">
        <v>311</v>
      </c>
    </row>
    <row r="311" spans="1:11">
      <c r="A311" s="2204" t="s">
        <v>3201</v>
      </c>
      <c r="B311" s="2230" t="s">
        <v>312</v>
      </c>
      <c r="C311" s="2204" t="s">
        <v>25</v>
      </c>
      <c r="D311" s="2224">
        <f t="shared" si="14"/>
        <v>0.84</v>
      </c>
      <c r="E311" s="2225"/>
      <c r="F311" s="2210">
        <v>0.84</v>
      </c>
      <c r="G311" s="2206" t="s">
        <v>79</v>
      </c>
      <c r="H311" s="2207" t="s">
        <v>2361</v>
      </c>
      <c r="I311" s="2203">
        <v>1</v>
      </c>
      <c r="K311" s="2230" t="s">
        <v>312</v>
      </c>
    </row>
    <row r="312" spans="1:11" ht="36">
      <c r="A312" s="2204" t="s">
        <v>3202</v>
      </c>
      <c r="B312" s="2230" t="s">
        <v>313</v>
      </c>
      <c r="C312" s="2204" t="s">
        <v>25</v>
      </c>
      <c r="D312" s="2224">
        <f t="shared" si="14"/>
        <v>0.2</v>
      </c>
      <c r="E312" s="2225"/>
      <c r="F312" s="2210">
        <v>0.2</v>
      </c>
      <c r="G312" s="2206" t="s">
        <v>79</v>
      </c>
      <c r="H312" s="2207" t="s">
        <v>2361</v>
      </c>
      <c r="I312" s="2203">
        <v>1</v>
      </c>
      <c r="K312" s="2230" t="s">
        <v>313</v>
      </c>
    </row>
    <row r="313" spans="1:11" ht="24">
      <c r="A313" s="2204" t="s">
        <v>3203</v>
      </c>
      <c r="B313" s="2230" t="s">
        <v>314</v>
      </c>
      <c r="C313" s="2204" t="s">
        <v>25</v>
      </c>
      <c r="D313" s="2224">
        <f t="shared" si="14"/>
        <v>1.56</v>
      </c>
      <c r="E313" s="2225"/>
      <c r="F313" s="2210">
        <v>1.56</v>
      </c>
      <c r="G313" s="2206" t="s">
        <v>79</v>
      </c>
      <c r="H313" s="2207" t="s">
        <v>2361</v>
      </c>
      <c r="I313" s="2203">
        <v>1</v>
      </c>
      <c r="K313" s="2230" t="s">
        <v>314</v>
      </c>
    </row>
    <row r="314" spans="1:11" ht="24">
      <c r="A314" s="2204" t="s">
        <v>3204</v>
      </c>
      <c r="B314" s="2230" t="s">
        <v>4921</v>
      </c>
      <c r="C314" s="2204" t="s">
        <v>25</v>
      </c>
      <c r="D314" s="2224">
        <f t="shared" si="14"/>
        <v>0.7</v>
      </c>
      <c r="E314" s="2225"/>
      <c r="F314" s="2210">
        <v>0.7</v>
      </c>
      <c r="G314" s="2206" t="s">
        <v>79</v>
      </c>
      <c r="H314" s="2207" t="s">
        <v>2361</v>
      </c>
      <c r="I314" s="2203">
        <v>1</v>
      </c>
      <c r="K314" s="2230" t="s">
        <v>288</v>
      </c>
    </row>
    <row r="315" spans="1:11" ht="24">
      <c r="A315" s="2204" t="s">
        <v>3205</v>
      </c>
      <c r="B315" s="2228" t="s">
        <v>315</v>
      </c>
      <c r="C315" s="2204" t="s">
        <v>25</v>
      </c>
      <c r="D315" s="2224">
        <f t="shared" si="14"/>
        <v>2.4900000000000002</v>
      </c>
      <c r="E315" s="2225"/>
      <c r="F315" s="2210">
        <v>2.4900000000000002</v>
      </c>
      <c r="G315" s="2206" t="s">
        <v>79</v>
      </c>
      <c r="H315" s="2207" t="s">
        <v>2361</v>
      </c>
      <c r="I315" s="2203">
        <v>1</v>
      </c>
      <c r="K315" s="2228" t="s">
        <v>315</v>
      </c>
    </row>
    <row r="316" spans="1:11" ht="24">
      <c r="A316" s="2204" t="s">
        <v>3206</v>
      </c>
      <c r="B316" s="2228" t="s">
        <v>316</v>
      </c>
      <c r="C316" s="2204" t="s">
        <v>25</v>
      </c>
      <c r="D316" s="2224">
        <f t="shared" si="14"/>
        <v>0.55000000000000004</v>
      </c>
      <c r="E316" s="2225"/>
      <c r="F316" s="2210">
        <v>0.55000000000000004</v>
      </c>
      <c r="G316" s="2206" t="s">
        <v>79</v>
      </c>
      <c r="H316" s="2207" t="s">
        <v>2361</v>
      </c>
      <c r="I316" s="2203">
        <v>1</v>
      </c>
      <c r="K316" s="2228" t="s">
        <v>316</v>
      </c>
    </row>
    <row r="317" spans="1:11" ht="24">
      <c r="A317" s="2204" t="s">
        <v>3207</v>
      </c>
      <c r="B317" s="2228" t="s">
        <v>796</v>
      </c>
      <c r="C317" s="2204" t="s">
        <v>25</v>
      </c>
      <c r="D317" s="2210">
        <v>1.0900000000000001</v>
      </c>
      <c r="E317" s="2210"/>
      <c r="F317" s="2210">
        <v>1.0900000000000001</v>
      </c>
      <c r="G317" s="2206" t="s">
        <v>79</v>
      </c>
      <c r="H317" s="2207" t="s">
        <v>2361</v>
      </c>
      <c r="I317" s="2203">
        <v>1</v>
      </c>
      <c r="K317" s="2228" t="s">
        <v>796</v>
      </c>
    </row>
    <row r="318" spans="1:11" ht="24">
      <c r="A318" s="2204" t="s">
        <v>3208</v>
      </c>
      <c r="B318" s="2231" t="s">
        <v>790</v>
      </c>
      <c r="C318" s="2204" t="s">
        <v>25</v>
      </c>
      <c r="D318" s="2208">
        <v>1.35</v>
      </c>
      <c r="E318" s="2225"/>
      <c r="F318" s="2210">
        <v>1.35</v>
      </c>
      <c r="G318" s="2206" t="s">
        <v>79</v>
      </c>
      <c r="H318" s="2207" t="s">
        <v>2361</v>
      </c>
      <c r="I318" s="2203">
        <v>1</v>
      </c>
      <c r="K318" s="2231" t="s">
        <v>790</v>
      </c>
    </row>
    <row r="319" spans="1:11" ht="24">
      <c r="A319" s="2204" t="s">
        <v>3209</v>
      </c>
      <c r="B319" s="2231" t="s">
        <v>4881</v>
      </c>
      <c r="C319" s="2204" t="s">
        <v>25</v>
      </c>
      <c r="D319" s="2208">
        <f>E319+F319</f>
        <v>2.78</v>
      </c>
      <c r="E319" s="2225"/>
      <c r="F319" s="2210">
        <v>2.78</v>
      </c>
      <c r="G319" s="2206" t="s">
        <v>79</v>
      </c>
      <c r="H319" s="2207" t="s">
        <v>2361</v>
      </c>
      <c r="I319" s="2203">
        <v>1</v>
      </c>
      <c r="K319" s="2231" t="s">
        <v>4881</v>
      </c>
    </row>
    <row r="320" spans="1:11" ht="24">
      <c r="A320" s="2204" t="s">
        <v>3210</v>
      </c>
      <c r="B320" s="2231" t="s">
        <v>4882</v>
      </c>
      <c r="C320" s="2204" t="s">
        <v>25</v>
      </c>
      <c r="D320" s="2208">
        <f t="shared" ref="D320:D325" si="15">E320+F320</f>
        <v>0.55000000000000004</v>
      </c>
      <c r="E320" s="2225"/>
      <c r="F320" s="2210">
        <v>0.55000000000000004</v>
      </c>
      <c r="G320" s="2206" t="s">
        <v>79</v>
      </c>
      <c r="H320" s="2207" t="s">
        <v>2361</v>
      </c>
      <c r="I320" s="2203">
        <v>1</v>
      </c>
      <c r="K320" s="2231" t="s">
        <v>4882</v>
      </c>
    </row>
    <row r="321" spans="1:11">
      <c r="A321" s="2204" t="s">
        <v>3211</v>
      </c>
      <c r="B321" s="2231" t="s">
        <v>4883</v>
      </c>
      <c r="C321" s="2204" t="s">
        <v>25</v>
      </c>
      <c r="D321" s="2208">
        <f t="shared" si="15"/>
        <v>0.43</v>
      </c>
      <c r="E321" s="2225"/>
      <c r="F321" s="2210">
        <v>0.43</v>
      </c>
      <c r="G321" s="2206" t="s">
        <v>79</v>
      </c>
      <c r="H321" s="2207" t="s">
        <v>2361</v>
      </c>
      <c r="I321" s="2203">
        <v>1</v>
      </c>
      <c r="K321" s="2231" t="s">
        <v>4883</v>
      </c>
    </row>
    <row r="322" spans="1:11">
      <c r="A322" s="2204" t="s">
        <v>3212</v>
      </c>
      <c r="B322" s="2231" t="s">
        <v>4884</v>
      </c>
      <c r="C322" s="2204" t="s">
        <v>25</v>
      </c>
      <c r="D322" s="2208">
        <f t="shared" si="15"/>
        <v>1.56</v>
      </c>
      <c r="E322" s="2225">
        <v>0.91</v>
      </c>
      <c r="F322" s="2210">
        <v>0.65</v>
      </c>
      <c r="G322" s="2206" t="s">
        <v>79</v>
      </c>
      <c r="H322" s="2207" t="s">
        <v>2361</v>
      </c>
      <c r="I322" s="2203">
        <v>1</v>
      </c>
      <c r="K322" s="2231" t="s">
        <v>4884</v>
      </c>
    </row>
    <row r="323" spans="1:11">
      <c r="A323" s="2204" t="s">
        <v>3213</v>
      </c>
      <c r="B323" s="2231" t="s">
        <v>4885</v>
      </c>
      <c r="C323" s="2204" t="s">
        <v>25</v>
      </c>
      <c r="D323" s="2208">
        <f t="shared" si="15"/>
        <v>0.52</v>
      </c>
      <c r="E323" s="2225"/>
      <c r="F323" s="2210">
        <v>0.52</v>
      </c>
      <c r="G323" s="2206" t="s">
        <v>79</v>
      </c>
      <c r="H323" s="2207" t="s">
        <v>2361</v>
      </c>
      <c r="I323" s="2203">
        <v>1</v>
      </c>
      <c r="K323" s="2231" t="s">
        <v>4885</v>
      </c>
    </row>
    <row r="324" spans="1:11" ht="24">
      <c r="A324" s="2204" t="s">
        <v>3214</v>
      </c>
      <c r="B324" s="2231" t="s">
        <v>4886</v>
      </c>
      <c r="C324" s="2204" t="s">
        <v>25</v>
      </c>
      <c r="D324" s="2208">
        <f t="shared" si="15"/>
        <v>2.62</v>
      </c>
      <c r="E324" s="2225">
        <v>1.17</v>
      </c>
      <c r="F324" s="2210">
        <v>1.45</v>
      </c>
      <c r="G324" s="2206" t="s">
        <v>79</v>
      </c>
      <c r="H324" s="2207" t="s">
        <v>2361</v>
      </c>
      <c r="I324" s="2203">
        <v>1</v>
      </c>
      <c r="K324" s="2231" t="s">
        <v>4886</v>
      </c>
    </row>
    <row r="325" spans="1:11" ht="24">
      <c r="A325" s="2204" t="s">
        <v>3215</v>
      </c>
      <c r="B325" s="2231" t="s">
        <v>4887</v>
      </c>
      <c r="C325" s="2204" t="s">
        <v>25</v>
      </c>
      <c r="D325" s="2208">
        <f t="shared" si="15"/>
        <v>0.52</v>
      </c>
      <c r="E325" s="2225"/>
      <c r="F325" s="2210">
        <v>0.52</v>
      </c>
      <c r="G325" s="2206" t="s">
        <v>79</v>
      </c>
      <c r="H325" s="2207" t="s">
        <v>2361</v>
      </c>
      <c r="I325" s="2203">
        <v>1</v>
      </c>
      <c r="K325" s="2231" t="s">
        <v>4887</v>
      </c>
    </row>
    <row r="326" spans="1:11" ht="24">
      <c r="A326" s="2204" t="s">
        <v>3216</v>
      </c>
      <c r="B326" s="2232" t="s">
        <v>317</v>
      </c>
      <c r="C326" s="2204" t="s">
        <v>25</v>
      </c>
      <c r="D326" s="2224">
        <f t="shared" si="14"/>
        <v>0.26</v>
      </c>
      <c r="E326" s="2225"/>
      <c r="F326" s="2210">
        <v>0.26</v>
      </c>
      <c r="G326" s="2218" t="s">
        <v>2399</v>
      </c>
      <c r="H326" s="2207" t="s">
        <v>2361</v>
      </c>
      <c r="I326" s="2203">
        <v>1</v>
      </c>
      <c r="K326" s="2232" t="s">
        <v>317</v>
      </c>
    </row>
    <row r="327" spans="1:11" ht="24">
      <c r="A327" s="2204" t="s">
        <v>3217</v>
      </c>
      <c r="B327" s="2232" t="s">
        <v>319</v>
      </c>
      <c r="C327" s="2204" t="s">
        <v>25</v>
      </c>
      <c r="D327" s="2224">
        <f t="shared" si="14"/>
        <v>0.01</v>
      </c>
      <c r="E327" s="2225"/>
      <c r="F327" s="2210">
        <v>0.01</v>
      </c>
      <c r="G327" s="2218" t="s">
        <v>2399</v>
      </c>
      <c r="H327" s="2226" t="s">
        <v>2357</v>
      </c>
      <c r="I327" s="2203">
        <v>1</v>
      </c>
      <c r="K327" s="2232" t="s">
        <v>319</v>
      </c>
    </row>
    <row r="328" spans="1:11" ht="24">
      <c r="A328" s="2204" t="s">
        <v>3218</v>
      </c>
      <c r="B328" s="2228" t="s">
        <v>320</v>
      </c>
      <c r="C328" s="2204" t="s">
        <v>25</v>
      </c>
      <c r="D328" s="2224">
        <f t="shared" si="14"/>
        <v>0.04</v>
      </c>
      <c r="E328" s="2225"/>
      <c r="F328" s="2210">
        <v>0.04</v>
      </c>
      <c r="G328" s="2218" t="s">
        <v>2399</v>
      </c>
      <c r="H328" s="2207" t="s">
        <v>2361</v>
      </c>
      <c r="I328" s="2203">
        <v>1</v>
      </c>
      <c r="K328" s="2228" t="s">
        <v>320</v>
      </c>
    </row>
    <row r="329" spans="1:11" ht="36">
      <c r="A329" s="2204" t="s">
        <v>3219</v>
      </c>
      <c r="B329" s="2219" t="s">
        <v>321</v>
      </c>
      <c r="C329" s="2204" t="s">
        <v>25</v>
      </c>
      <c r="D329" s="2224">
        <f t="shared" si="14"/>
        <v>0.05</v>
      </c>
      <c r="E329" s="2225"/>
      <c r="F329" s="2210">
        <v>0.05</v>
      </c>
      <c r="G329" s="2214" t="s">
        <v>2673</v>
      </c>
      <c r="H329" s="2207" t="s">
        <v>2361</v>
      </c>
      <c r="I329" s="2203">
        <v>1</v>
      </c>
      <c r="K329" s="2219" t="s">
        <v>321</v>
      </c>
    </row>
    <row r="330" spans="1:11" ht="24">
      <c r="A330" s="2204" t="s">
        <v>3220</v>
      </c>
      <c r="B330" s="2209" t="s">
        <v>322</v>
      </c>
      <c r="C330" s="2204" t="s">
        <v>25</v>
      </c>
      <c r="D330" s="2224">
        <f t="shared" si="14"/>
        <v>0.13</v>
      </c>
      <c r="E330" s="2225"/>
      <c r="F330" s="2210">
        <v>0.13</v>
      </c>
      <c r="G330" s="2214" t="s">
        <v>2673</v>
      </c>
      <c r="H330" s="2207" t="s">
        <v>2361</v>
      </c>
      <c r="I330" s="2203">
        <v>1</v>
      </c>
      <c r="K330" s="2209" t="s">
        <v>322</v>
      </c>
    </row>
    <row r="331" spans="1:11">
      <c r="A331" s="2204" t="s">
        <v>3221</v>
      </c>
      <c r="B331" s="2209" t="s">
        <v>323</v>
      </c>
      <c r="C331" s="2204" t="s">
        <v>25</v>
      </c>
      <c r="D331" s="2224">
        <f t="shared" si="14"/>
        <v>0.04</v>
      </c>
      <c r="E331" s="2225"/>
      <c r="F331" s="2210">
        <v>0.04</v>
      </c>
      <c r="G331" s="2214" t="s">
        <v>2673</v>
      </c>
      <c r="H331" s="2207" t="s">
        <v>2361</v>
      </c>
      <c r="I331" s="2203">
        <v>1</v>
      </c>
      <c r="K331" s="2209" t="s">
        <v>323</v>
      </c>
    </row>
    <row r="332" spans="1:11">
      <c r="A332" s="2204" t="s">
        <v>3222</v>
      </c>
      <c r="B332" s="2213" t="s">
        <v>324</v>
      </c>
      <c r="C332" s="2204" t="s">
        <v>25</v>
      </c>
      <c r="D332" s="2224">
        <f t="shared" si="14"/>
        <v>0.2</v>
      </c>
      <c r="E332" s="2225"/>
      <c r="F332" s="2210">
        <v>0.2</v>
      </c>
      <c r="G332" s="2214" t="s">
        <v>2673</v>
      </c>
      <c r="H332" s="2207" t="s">
        <v>2361</v>
      </c>
      <c r="I332" s="2203">
        <v>1</v>
      </c>
      <c r="K332" s="2213" t="s">
        <v>324</v>
      </c>
    </row>
    <row r="333" spans="1:11" ht="24">
      <c r="A333" s="2204" t="s">
        <v>3223</v>
      </c>
      <c r="B333" s="2213" t="s">
        <v>325</v>
      </c>
      <c r="C333" s="2204" t="s">
        <v>25</v>
      </c>
      <c r="D333" s="2224">
        <f t="shared" si="14"/>
        <v>1.2100000000000002</v>
      </c>
      <c r="E333" s="2225">
        <v>1.1000000000000001</v>
      </c>
      <c r="F333" s="2210">
        <v>0.11</v>
      </c>
      <c r="G333" s="2214" t="s">
        <v>2673</v>
      </c>
      <c r="H333" s="2207" t="s">
        <v>2361</v>
      </c>
      <c r="I333" s="2203">
        <v>1</v>
      </c>
      <c r="K333" s="2213" t="s">
        <v>325</v>
      </c>
    </row>
    <row r="334" spans="1:11" ht="24">
      <c r="A334" s="2204" t="s">
        <v>3224</v>
      </c>
      <c r="B334" s="2213" t="s">
        <v>326</v>
      </c>
      <c r="C334" s="2204" t="s">
        <v>25</v>
      </c>
      <c r="D334" s="2224">
        <f t="shared" si="14"/>
        <v>2.4</v>
      </c>
      <c r="E334" s="2225">
        <v>0.06</v>
      </c>
      <c r="F334" s="2210">
        <v>2.34</v>
      </c>
      <c r="G334" s="2214" t="s">
        <v>2673</v>
      </c>
      <c r="H334" s="2207" t="s">
        <v>2361</v>
      </c>
      <c r="I334" s="2203">
        <v>1</v>
      </c>
      <c r="K334" s="2213" t="s">
        <v>326</v>
      </c>
    </row>
    <row r="335" spans="1:11" ht="24">
      <c r="A335" s="2204" t="s">
        <v>3225</v>
      </c>
      <c r="B335" s="2213" t="s">
        <v>327</v>
      </c>
      <c r="C335" s="2204" t="s">
        <v>25</v>
      </c>
      <c r="D335" s="2224">
        <f t="shared" si="14"/>
        <v>0.64</v>
      </c>
      <c r="E335" s="2225">
        <v>0.2</v>
      </c>
      <c r="F335" s="2210">
        <v>0.44</v>
      </c>
      <c r="G335" s="2214" t="s">
        <v>2673</v>
      </c>
      <c r="H335" s="2207" t="s">
        <v>2361</v>
      </c>
      <c r="I335" s="2203">
        <v>1</v>
      </c>
      <c r="K335" s="2213" t="s">
        <v>327</v>
      </c>
    </row>
    <row r="336" spans="1:11" ht="24">
      <c r="A336" s="2204" t="s">
        <v>3226</v>
      </c>
      <c r="B336" s="2213" t="s">
        <v>328</v>
      </c>
      <c r="C336" s="2204" t="s">
        <v>25</v>
      </c>
      <c r="D336" s="2224">
        <f t="shared" si="14"/>
        <v>1.21</v>
      </c>
      <c r="E336" s="2225"/>
      <c r="F336" s="2210">
        <v>1.21</v>
      </c>
      <c r="G336" s="2214" t="s">
        <v>2673</v>
      </c>
      <c r="H336" s="2207" t="s">
        <v>2361</v>
      </c>
      <c r="I336" s="2203">
        <v>1</v>
      </c>
      <c r="K336" s="2213" t="s">
        <v>328</v>
      </c>
    </row>
    <row r="337" spans="1:11">
      <c r="A337" s="2204" t="s">
        <v>3227</v>
      </c>
      <c r="B337" s="2213" t="s">
        <v>329</v>
      </c>
      <c r="C337" s="2204" t="s">
        <v>25</v>
      </c>
      <c r="D337" s="2224">
        <f t="shared" si="14"/>
        <v>0.01</v>
      </c>
      <c r="E337" s="2225"/>
      <c r="F337" s="2210">
        <v>0.01</v>
      </c>
      <c r="G337" s="2214" t="s">
        <v>2673</v>
      </c>
      <c r="H337" s="2207" t="s">
        <v>2361</v>
      </c>
      <c r="I337" s="2203">
        <v>1</v>
      </c>
      <c r="K337" s="2213" t="s">
        <v>329</v>
      </c>
    </row>
    <row r="338" spans="1:11">
      <c r="A338" s="2204" t="s">
        <v>3228</v>
      </c>
      <c r="B338" s="2213" t="s">
        <v>3985</v>
      </c>
      <c r="C338" s="2204" t="s">
        <v>25</v>
      </c>
      <c r="D338" s="2224">
        <f>F338+E338</f>
        <v>0.73</v>
      </c>
      <c r="E338" s="2225"/>
      <c r="F338" s="2210">
        <v>0.73</v>
      </c>
      <c r="G338" s="2214" t="s">
        <v>332</v>
      </c>
      <c r="H338" s="2207" t="s">
        <v>2361</v>
      </c>
      <c r="I338" s="2203">
        <v>1</v>
      </c>
      <c r="K338" s="2213" t="s">
        <v>3985</v>
      </c>
    </row>
    <row r="339" spans="1:11" ht="24">
      <c r="A339" s="2204" t="s">
        <v>3229</v>
      </c>
      <c r="B339" s="2213" t="s">
        <v>3986</v>
      </c>
      <c r="C339" s="2204" t="s">
        <v>25</v>
      </c>
      <c r="D339" s="2224">
        <f>F339+E339</f>
        <v>0.38999999999999996</v>
      </c>
      <c r="E339" s="2225"/>
      <c r="F339" s="2210">
        <v>0.38999999999999996</v>
      </c>
      <c r="G339" s="2214" t="s">
        <v>332</v>
      </c>
      <c r="H339" s="2207" t="s">
        <v>2361</v>
      </c>
      <c r="I339" s="2203">
        <v>1</v>
      </c>
      <c r="K339" s="2213" t="s">
        <v>3986</v>
      </c>
    </row>
    <row r="340" spans="1:11" ht="36">
      <c r="A340" s="2204" t="s">
        <v>3230</v>
      </c>
      <c r="B340" s="2219" t="s">
        <v>331</v>
      </c>
      <c r="C340" s="2204" t="s">
        <v>25</v>
      </c>
      <c r="D340" s="2224">
        <f t="shared" si="14"/>
        <v>0.03</v>
      </c>
      <c r="E340" s="2225"/>
      <c r="F340" s="2210">
        <v>0.03</v>
      </c>
      <c r="G340" s="2211" t="s">
        <v>332</v>
      </c>
      <c r="H340" s="2226" t="s">
        <v>2357</v>
      </c>
      <c r="I340" s="2203">
        <v>1</v>
      </c>
      <c r="K340" s="2219" t="s">
        <v>331</v>
      </c>
    </row>
    <row r="341" spans="1:11" ht="36">
      <c r="A341" s="2204" t="s">
        <v>3231</v>
      </c>
      <c r="B341" s="2227" t="s">
        <v>334</v>
      </c>
      <c r="C341" s="2204" t="s">
        <v>25</v>
      </c>
      <c r="D341" s="2224">
        <f t="shared" si="14"/>
        <v>0.44999999999999996</v>
      </c>
      <c r="E341" s="2225">
        <v>0.03</v>
      </c>
      <c r="F341" s="2210">
        <v>0.42</v>
      </c>
      <c r="G341" s="2211" t="s">
        <v>332</v>
      </c>
      <c r="H341" s="2207" t="s">
        <v>2361</v>
      </c>
      <c r="I341" s="2203">
        <v>1</v>
      </c>
      <c r="K341" s="2227" t="s">
        <v>334</v>
      </c>
    </row>
    <row r="342" spans="1:11" ht="24">
      <c r="A342" s="2204" t="s">
        <v>3232</v>
      </c>
      <c r="B342" s="2228" t="s">
        <v>320</v>
      </c>
      <c r="C342" s="2204" t="s">
        <v>25</v>
      </c>
      <c r="D342" s="2224">
        <f t="shared" si="14"/>
        <v>0.29000000000000004</v>
      </c>
      <c r="E342" s="2225"/>
      <c r="F342" s="2210">
        <v>0.29000000000000004</v>
      </c>
      <c r="G342" s="2211" t="s">
        <v>332</v>
      </c>
      <c r="H342" s="2207" t="s">
        <v>2361</v>
      </c>
      <c r="I342" s="2203">
        <v>1</v>
      </c>
      <c r="K342" s="2228" t="s">
        <v>320</v>
      </c>
    </row>
    <row r="343" spans="1:11">
      <c r="A343" s="2204" t="s">
        <v>3233</v>
      </c>
      <c r="B343" s="2231" t="s">
        <v>4888</v>
      </c>
      <c r="C343" s="2204" t="s">
        <v>25</v>
      </c>
      <c r="D343" s="2208">
        <f t="shared" si="14"/>
        <v>0.27</v>
      </c>
      <c r="E343" s="2225"/>
      <c r="F343" s="2210">
        <v>0.27</v>
      </c>
      <c r="G343" s="2211" t="s">
        <v>93</v>
      </c>
      <c r="H343" s="2207" t="s">
        <v>2361</v>
      </c>
      <c r="I343" s="2203">
        <v>1</v>
      </c>
      <c r="K343" s="2231" t="s">
        <v>4888</v>
      </c>
    </row>
    <row r="344" spans="1:11" ht="24">
      <c r="A344" s="2204" t="s">
        <v>3234</v>
      </c>
      <c r="B344" s="2228" t="s">
        <v>3987</v>
      </c>
      <c r="C344" s="2204" t="s">
        <v>25</v>
      </c>
      <c r="D344" s="2224">
        <f>E344+F344</f>
        <v>0.18</v>
      </c>
      <c r="E344" s="2225"/>
      <c r="F344" s="2210">
        <v>0.18</v>
      </c>
      <c r="G344" s="2211" t="s">
        <v>93</v>
      </c>
      <c r="H344" s="2207" t="s">
        <v>2361</v>
      </c>
      <c r="I344" s="2203">
        <v>1</v>
      </c>
      <c r="K344" s="2228" t="s">
        <v>3987</v>
      </c>
    </row>
    <row r="345" spans="1:11" ht="24">
      <c r="A345" s="2204" t="s">
        <v>3235</v>
      </c>
      <c r="B345" s="2228" t="s">
        <v>3988</v>
      </c>
      <c r="C345" s="2204" t="s">
        <v>25</v>
      </c>
      <c r="D345" s="2224">
        <f t="shared" ref="D345:D352" si="16">E345+F345</f>
        <v>0.37</v>
      </c>
      <c r="E345" s="2225"/>
      <c r="F345" s="2210">
        <v>0.37</v>
      </c>
      <c r="G345" s="2211" t="s">
        <v>93</v>
      </c>
      <c r="H345" s="2207" t="s">
        <v>2361</v>
      </c>
      <c r="I345" s="2203">
        <v>1</v>
      </c>
      <c r="K345" s="2228" t="s">
        <v>3988</v>
      </c>
    </row>
    <row r="346" spans="1:11" ht="24">
      <c r="A346" s="2204" t="s">
        <v>3236</v>
      </c>
      <c r="B346" s="2228" t="s">
        <v>3989</v>
      </c>
      <c r="C346" s="2204" t="s">
        <v>25</v>
      </c>
      <c r="D346" s="2224">
        <f t="shared" si="16"/>
        <v>1.5</v>
      </c>
      <c r="E346" s="2225"/>
      <c r="F346" s="2210">
        <v>1.5</v>
      </c>
      <c r="G346" s="2211" t="s">
        <v>93</v>
      </c>
      <c r="H346" s="2207" t="s">
        <v>2361</v>
      </c>
      <c r="I346" s="2203">
        <v>1</v>
      </c>
      <c r="K346" s="2228" t="s">
        <v>3989</v>
      </c>
    </row>
    <row r="347" spans="1:11" ht="24">
      <c r="A347" s="2204" t="s">
        <v>3237</v>
      </c>
      <c r="B347" s="2228" t="s">
        <v>3990</v>
      </c>
      <c r="C347" s="2204" t="s">
        <v>25</v>
      </c>
      <c r="D347" s="2224">
        <f t="shared" si="16"/>
        <v>1.1500000000000001</v>
      </c>
      <c r="E347" s="2225"/>
      <c r="F347" s="2210">
        <v>1.1500000000000001</v>
      </c>
      <c r="G347" s="2211" t="s">
        <v>93</v>
      </c>
      <c r="H347" s="2207" t="s">
        <v>2361</v>
      </c>
      <c r="I347" s="2203">
        <v>1</v>
      </c>
      <c r="K347" s="2228" t="s">
        <v>3990</v>
      </c>
    </row>
    <row r="348" spans="1:11" ht="24">
      <c r="A348" s="2204" t="s">
        <v>3238</v>
      </c>
      <c r="B348" s="2228" t="s">
        <v>3991</v>
      </c>
      <c r="C348" s="2204" t="s">
        <v>25</v>
      </c>
      <c r="D348" s="2224">
        <f t="shared" si="16"/>
        <v>1.84</v>
      </c>
      <c r="E348" s="2225"/>
      <c r="F348" s="2210">
        <v>1.84</v>
      </c>
      <c r="G348" s="2211" t="s">
        <v>93</v>
      </c>
      <c r="H348" s="2207" t="s">
        <v>2361</v>
      </c>
      <c r="I348" s="2203">
        <v>1</v>
      </c>
      <c r="K348" s="2228" t="s">
        <v>3991</v>
      </c>
    </row>
    <row r="349" spans="1:11" ht="24">
      <c r="A349" s="2204" t="s">
        <v>3239</v>
      </c>
      <c r="B349" s="2228" t="s">
        <v>3992</v>
      </c>
      <c r="C349" s="2204" t="s">
        <v>25</v>
      </c>
      <c r="D349" s="2224">
        <f t="shared" si="16"/>
        <v>0.56999999999999995</v>
      </c>
      <c r="E349" s="2225"/>
      <c r="F349" s="2210">
        <v>0.56999999999999995</v>
      </c>
      <c r="G349" s="2211" t="s">
        <v>93</v>
      </c>
      <c r="H349" s="2207" t="s">
        <v>2361</v>
      </c>
      <c r="I349" s="2203">
        <v>1</v>
      </c>
      <c r="K349" s="2228" t="s">
        <v>3992</v>
      </c>
    </row>
    <row r="350" spans="1:11" ht="24">
      <c r="A350" s="2204" t="s">
        <v>3240</v>
      </c>
      <c r="B350" s="2228" t="s">
        <v>3993</v>
      </c>
      <c r="C350" s="2204" t="s">
        <v>25</v>
      </c>
      <c r="D350" s="2224">
        <f t="shared" si="16"/>
        <v>0.26</v>
      </c>
      <c r="E350" s="2225"/>
      <c r="F350" s="2210">
        <v>0.26</v>
      </c>
      <c r="G350" s="2211" t="s">
        <v>93</v>
      </c>
      <c r="H350" s="2207" t="s">
        <v>2361</v>
      </c>
      <c r="I350" s="2203">
        <v>1</v>
      </c>
      <c r="K350" s="2228" t="s">
        <v>3993</v>
      </c>
    </row>
    <row r="351" spans="1:11" ht="24">
      <c r="A351" s="2204" t="s">
        <v>3241</v>
      </c>
      <c r="B351" s="2228" t="s">
        <v>3994</v>
      </c>
      <c r="C351" s="2204" t="s">
        <v>25</v>
      </c>
      <c r="D351" s="2224">
        <f t="shared" si="16"/>
        <v>0.17</v>
      </c>
      <c r="E351" s="2225"/>
      <c r="F351" s="2210">
        <v>0.17</v>
      </c>
      <c r="G351" s="2211" t="s">
        <v>93</v>
      </c>
      <c r="H351" s="2207" t="s">
        <v>2361</v>
      </c>
      <c r="I351" s="2203">
        <v>1</v>
      </c>
      <c r="K351" s="2228" t="s">
        <v>3994</v>
      </c>
    </row>
    <row r="352" spans="1:11" ht="24">
      <c r="A352" s="2204" t="s">
        <v>3242</v>
      </c>
      <c r="B352" s="2228" t="s">
        <v>3995</v>
      </c>
      <c r="C352" s="2204" t="s">
        <v>25</v>
      </c>
      <c r="D352" s="2224">
        <f t="shared" si="16"/>
        <v>1.45</v>
      </c>
      <c r="E352" s="2225"/>
      <c r="F352" s="2210">
        <v>1.45</v>
      </c>
      <c r="G352" s="2211" t="s">
        <v>93</v>
      </c>
      <c r="H352" s="2207" t="s">
        <v>2361</v>
      </c>
      <c r="I352" s="2203">
        <v>1</v>
      </c>
      <c r="K352" s="2228" t="s">
        <v>3995</v>
      </c>
    </row>
    <row r="353" spans="1:11">
      <c r="A353" s="2204" t="s">
        <v>3243</v>
      </c>
      <c r="B353" s="2233" t="s">
        <v>335</v>
      </c>
      <c r="C353" s="2204" t="s">
        <v>25</v>
      </c>
      <c r="D353" s="2224">
        <f t="shared" si="14"/>
        <v>8.7799999999999994</v>
      </c>
      <c r="E353" s="2225">
        <v>0.57999999999999996</v>
      </c>
      <c r="F353" s="2210">
        <v>8.1999999999999993</v>
      </c>
      <c r="G353" s="2215" t="s">
        <v>93</v>
      </c>
      <c r="H353" s="2207" t="s">
        <v>2361</v>
      </c>
      <c r="I353" s="2203">
        <v>1</v>
      </c>
      <c r="K353" s="2233" t="s">
        <v>335</v>
      </c>
    </row>
    <row r="354" spans="1:11" ht="36">
      <c r="A354" s="2204" t="s">
        <v>3244</v>
      </c>
      <c r="B354" s="2213" t="s">
        <v>336</v>
      </c>
      <c r="C354" s="2204" t="s">
        <v>25</v>
      </c>
      <c r="D354" s="2224">
        <f t="shared" si="14"/>
        <v>2</v>
      </c>
      <c r="E354" s="2225">
        <v>0.04</v>
      </c>
      <c r="F354" s="2210">
        <v>1.96</v>
      </c>
      <c r="G354" s="2215" t="s">
        <v>93</v>
      </c>
      <c r="H354" s="2207" t="s">
        <v>2361</v>
      </c>
      <c r="I354" s="2203">
        <v>1</v>
      </c>
      <c r="K354" s="2213" t="s">
        <v>336</v>
      </c>
    </row>
    <row r="355" spans="1:11" ht="24">
      <c r="A355" s="2204" t="s">
        <v>3245</v>
      </c>
      <c r="B355" s="2234" t="s">
        <v>337</v>
      </c>
      <c r="C355" s="2204" t="s">
        <v>25</v>
      </c>
      <c r="D355" s="2224">
        <f t="shared" si="14"/>
        <v>0.6</v>
      </c>
      <c r="E355" s="2225"/>
      <c r="F355" s="2210">
        <v>0.6</v>
      </c>
      <c r="G355" s="2215" t="s">
        <v>93</v>
      </c>
      <c r="H355" s="2207" t="s">
        <v>2361</v>
      </c>
      <c r="I355" s="2203">
        <v>1</v>
      </c>
      <c r="K355" s="2234" t="s">
        <v>337</v>
      </c>
    </row>
    <row r="356" spans="1:11" ht="36">
      <c r="A356" s="2204" t="s">
        <v>3246</v>
      </c>
      <c r="B356" s="2235" t="s">
        <v>293</v>
      </c>
      <c r="C356" s="2204" t="s">
        <v>25</v>
      </c>
      <c r="D356" s="2224">
        <f t="shared" si="14"/>
        <v>1.61</v>
      </c>
      <c r="E356" s="2225">
        <v>1.1000000000000001</v>
      </c>
      <c r="F356" s="2210">
        <v>0.51</v>
      </c>
      <c r="G356" s="2215" t="s">
        <v>93</v>
      </c>
      <c r="H356" s="2207" t="s">
        <v>2361</v>
      </c>
      <c r="I356" s="2203">
        <v>1</v>
      </c>
      <c r="K356" s="2235" t="s">
        <v>293</v>
      </c>
    </row>
    <row r="357" spans="1:11" ht="24">
      <c r="A357" s="2204" t="s">
        <v>3247</v>
      </c>
      <c r="B357" s="2231" t="s">
        <v>338</v>
      </c>
      <c r="C357" s="2204" t="s">
        <v>25</v>
      </c>
      <c r="D357" s="2224">
        <f t="shared" si="14"/>
        <v>0.38</v>
      </c>
      <c r="E357" s="2225">
        <v>0.01</v>
      </c>
      <c r="F357" s="2210">
        <v>0.37</v>
      </c>
      <c r="G357" s="2215" t="s">
        <v>93</v>
      </c>
      <c r="H357" s="2207" t="s">
        <v>2361</v>
      </c>
      <c r="I357" s="2203">
        <v>1</v>
      </c>
      <c r="K357" s="2231" t="s">
        <v>338</v>
      </c>
    </row>
    <row r="358" spans="1:11" ht="24">
      <c r="A358" s="2204" t="s">
        <v>3248</v>
      </c>
      <c r="B358" s="2231" t="s">
        <v>339</v>
      </c>
      <c r="C358" s="2204" t="s">
        <v>25</v>
      </c>
      <c r="D358" s="2224">
        <f t="shared" si="14"/>
        <v>0.38</v>
      </c>
      <c r="E358" s="2225">
        <v>0.23</v>
      </c>
      <c r="F358" s="2210">
        <v>0.15</v>
      </c>
      <c r="G358" s="2215" t="s">
        <v>93</v>
      </c>
      <c r="H358" s="2207" t="s">
        <v>2361</v>
      </c>
      <c r="I358" s="2203">
        <v>1</v>
      </c>
      <c r="K358" s="2231" t="s">
        <v>339</v>
      </c>
    </row>
    <row r="359" spans="1:11" ht="24">
      <c r="A359" s="2204" t="s">
        <v>3249</v>
      </c>
      <c r="B359" s="2219" t="s">
        <v>340</v>
      </c>
      <c r="C359" s="2204" t="s">
        <v>25</v>
      </c>
      <c r="D359" s="2224">
        <f t="shared" si="14"/>
        <v>0.51</v>
      </c>
      <c r="E359" s="2225"/>
      <c r="F359" s="2210">
        <v>0.51</v>
      </c>
      <c r="G359" s="2215" t="s">
        <v>93</v>
      </c>
      <c r="H359" s="2207" t="s">
        <v>2361</v>
      </c>
      <c r="I359" s="2203">
        <v>1</v>
      </c>
      <c r="K359" s="2219" t="s">
        <v>340</v>
      </c>
    </row>
    <row r="360" spans="1:11" ht="36">
      <c r="A360" s="2204" t="s">
        <v>3250</v>
      </c>
      <c r="B360" s="2236" t="s">
        <v>341</v>
      </c>
      <c r="C360" s="2204" t="s">
        <v>25</v>
      </c>
      <c r="D360" s="2224">
        <f t="shared" si="14"/>
        <v>1.21</v>
      </c>
      <c r="E360" s="2225">
        <v>0.5</v>
      </c>
      <c r="F360" s="2210">
        <v>0.71</v>
      </c>
      <c r="G360" s="2215" t="s">
        <v>93</v>
      </c>
      <c r="H360" s="2207" t="s">
        <v>2361</v>
      </c>
      <c r="I360" s="2203">
        <v>1</v>
      </c>
      <c r="K360" s="2236" t="s">
        <v>341</v>
      </c>
    </row>
    <row r="361" spans="1:11" ht="24">
      <c r="A361" s="2204" t="s">
        <v>3251</v>
      </c>
      <c r="B361" s="2205" t="s">
        <v>342</v>
      </c>
      <c r="C361" s="2204" t="s">
        <v>25</v>
      </c>
      <c r="D361" s="2224">
        <f t="shared" si="14"/>
        <v>1.6099999999999999</v>
      </c>
      <c r="E361" s="2225">
        <v>0.23</v>
      </c>
      <c r="F361" s="2210">
        <v>1.38</v>
      </c>
      <c r="G361" s="2215" t="s">
        <v>93</v>
      </c>
      <c r="H361" s="2207" t="s">
        <v>2361</v>
      </c>
      <c r="I361" s="2203">
        <v>1</v>
      </c>
      <c r="K361" s="2205" t="s">
        <v>342</v>
      </c>
    </row>
    <row r="362" spans="1:11" ht="24">
      <c r="A362" s="2204" t="s">
        <v>3252</v>
      </c>
      <c r="B362" s="2205" t="s">
        <v>343</v>
      </c>
      <c r="C362" s="2204" t="s">
        <v>25</v>
      </c>
      <c r="D362" s="2224">
        <f t="shared" si="14"/>
        <v>0.17</v>
      </c>
      <c r="E362" s="2225"/>
      <c r="F362" s="2210">
        <v>0.17</v>
      </c>
      <c r="G362" s="2215" t="s">
        <v>93</v>
      </c>
      <c r="H362" s="2207" t="s">
        <v>2361</v>
      </c>
      <c r="I362" s="2203">
        <v>1</v>
      </c>
      <c r="K362" s="2205" t="s">
        <v>343</v>
      </c>
    </row>
    <row r="363" spans="1:11" ht="24">
      <c r="A363" s="2204" t="s">
        <v>3253</v>
      </c>
      <c r="B363" s="2205" t="s">
        <v>344</v>
      </c>
      <c r="C363" s="2204" t="s">
        <v>25</v>
      </c>
      <c r="D363" s="2224">
        <f t="shared" si="14"/>
        <v>2.57</v>
      </c>
      <c r="E363" s="2225">
        <v>0.23</v>
      </c>
      <c r="F363" s="2210">
        <v>2.34</v>
      </c>
      <c r="G363" s="2215" t="s">
        <v>93</v>
      </c>
      <c r="H363" s="2207" t="s">
        <v>2361</v>
      </c>
      <c r="I363" s="2203">
        <v>1</v>
      </c>
      <c r="K363" s="2205" t="s">
        <v>344</v>
      </c>
    </row>
    <row r="364" spans="1:11">
      <c r="A364" s="2204" t="s">
        <v>3254</v>
      </c>
      <c r="B364" s="2205" t="s">
        <v>345</v>
      </c>
      <c r="C364" s="2204" t="s">
        <v>25</v>
      </c>
      <c r="D364" s="2224">
        <f t="shared" si="14"/>
        <v>3.5</v>
      </c>
      <c r="E364" s="2225">
        <v>0.27</v>
      </c>
      <c r="F364" s="2210">
        <v>3.23</v>
      </c>
      <c r="G364" s="2215" t="s">
        <v>93</v>
      </c>
      <c r="H364" s="2207" t="s">
        <v>2361</v>
      </c>
      <c r="I364" s="2203">
        <v>1</v>
      </c>
      <c r="K364" s="2205" t="s">
        <v>345</v>
      </c>
    </row>
    <row r="365" spans="1:11" ht="24">
      <c r="A365" s="2204" t="s">
        <v>3255</v>
      </c>
      <c r="B365" s="2205" t="s">
        <v>346</v>
      </c>
      <c r="C365" s="2204" t="s">
        <v>25</v>
      </c>
      <c r="D365" s="2224">
        <f t="shared" si="14"/>
        <v>0.28000000000000003</v>
      </c>
      <c r="E365" s="2225">
        <v>0.23</v>
      </c>
      <c r="F365" s="2210">
        <v>0.05</v>
      </c>
      <c r="G365" s="2215" t="s">
        <v>93</v>
      </c>
      <c r="H365" s="2207" t="s">
        <v>2361</v>
      </c>
      <c r="I365" s="2203">
        <v>1</v>
      </c>
      <c r="K365" s="2205" t="s">
        <v>346</v>
      </c>
    </row>
    <row r="366" spans="1:11">
      <c r="A366" s="2204" t="s">
        <v>3256</v>
      </c>
      <c r="B366" s="2205" t="s">
        <v>347</v>
      </c>
      <c r="C366" s="2204" t="s">
        <v>25</v>
      </c>
      <c r="D366" s="2224">
        <f t="shared" si="14"/>
        <v>0.32999999999999996</v>
      </c>
      <c r="E366" s="2225">
        <v>0.03</v>
      </c>
      <c r="F366" s="2210">
        <v>0.3</v>
      </c>
      <c r="G366" s="2215" t="s">
        <v>93</v>
      </c>
      <c r="H366" s="2207" t="s">
        <v>2361</v>
      </c>
      <c r="I366" s="2203">
        <v>1</v>
      </c>
      <c r="K366" s="2205" t="s">
        <v>347</v>
      </c>
    </row>
    <row r="367" spans="1:11" ht="24">
      <c r="A367" s="2204" t="s">
        <v>3257</v>
      </c>
      <c r="B367" s="2205" t="s">
        <v>348</v>
      </c>
      <c r="C367" s="2204" t="s">
        <v>25</v>
      </c>
      <c r="D367" s="2224">
        <f t="shared" si="14"/>
        <v>1.6300000000000001</v>
      </c>
      <c r="E367" s="2225">
        <v>0.3</v>
      </c>
      <c r="F367" s="2210">
        <v>1.33</v>
      </c>
      <c r="G367" s="2215" t="s">
        <v>93</v>
      </c>
      <c r="H367" s="2207" t="s">
        <v>2361</v>
      </c>
      <c r="I367" s="2203">
        <v>1</v>
      </c>
      <c r="K367" s="2205" t="s">
        <v>348</v>
      </c>
    </row>
    <row r="368" spans="1:11" ht="24">
      <c r="A368" s="2204" t="s">
        <v>3258</v>
      </c>
      <c r="B368" s="2237" t="s">
        <v>349</v>
      </c>
      <c r="C368" s="2204" t="s">
        <v>25</v>
      </c>
      <c r="D368" s="2224">
        <f t="shared" si="14"/>
        <v>0.14000000000000001</v>
      </c>
      <c r="E368" s="2225"/>
      <c r="F368" s="2210">
        <v>0.14000000000000001</v>
      </c>
      <c r="G368" s="2215" t="s">
        <v>93</v>
      </c>
      <c r="H368" s="2207" t="s">
        <v>2361</v>
      </c>
      <c r="I368" s="2203">
        <v>1</v>
      </c>
      <c r="K368" s="2237" t="s">
        <v>349</v>
      </c>
    </row>
    <row r="369" spans="1:11" ht="48">
      <c r="A369" s="2204" t="s">
        <v>3259</v>
      </c>
      <c r="B369" s="2213" t="s">
        <v>350</v>
      </c>
      <c r="C369" s="2204" t="s">
        <v>25</v>
      </c>
      <c r="D369" s="2224">
        <f t="shared" si="14"/>
        <v>8.2199999999999989</v>
      </c>
      <c r="E369" s="2225">
        <v>0.56000000000000005</v>
      </c>
      <c r="F369" s="2210">
        <v>7.6599999999999993</v>
      </c>
      <c r="G369" s="2215" t="s">
        <v>93</v>
      </c>
      <c r="H369" s="2207" t="s">
        <v>2361</v>
      </c>
      <c r="I369" s="2203">
        <v>1</v>
      </c>
      <c r="K369" s="2213" t="s">
        <v>350</v>
      </c>
    </row>
    <row r="370" spans="1:11" ht="24">
      <c r="A370" s="2204" t="s">
        <v>3260</v>
      </c>
      <c r="B370" s="2209" t="s">
        <v>351</v>
      </c>
      <c r="C370" s="2204" t="s">
        <v>25</v>
      </c>
      <c r="D370" s="2224">
        <f t="shared" si="14"/>
        <v>1.9700000000000002</v>
      </c>
      <c r="E370" s="2225">
        <v>0.27</v>
      </c>
      <c r="F370" s="2210">
        <v>1.7000000000000002</v>
      </c>
      <c r="G370" s="2215" t="s">
        <v>93</v>
      </c>
      <c r="H370" s="2207" t="s">
        <v>2361</v>
      </c>
      <c r="I370" s="2203">
        <v>1</v>
      </c>
      <c r="K370" s="2209" t="s">
        <v>351</v>
      </c>
    </row>
    <row r="371" spans="1:11" ht="24">
      <c r="A371" s="2204" t="s">
        <v>3261</v>
      </c>
      <c r="B371" s="2238" t="s">
        <v>352</v>
      </c>
      <c r="C371" s="2204" t="s">
        <v>25</v>
      </c>
      <c r="D371" s="2224">
        <f t="shared" si="14"/>
        <v>3.28</v>
      </c>
      <c r="E371" s="2225">
        <v>1.27</v>
      </c>
      <c r="F371" s="2210">
        <v>2.0099999999999998</v>
      </c>
      <c r="G371" s="2215" t="s">
        <v>93</v>
      </c>
      <c r="H371" s="2207" t="s">
        <v>2361</v>
      </c>
      <c r="I371" s="2203">
        <v>1</v>
      </c>
      <c r="K371" s="2238" t="s">
        <v>352</v>
      </c>
    </row>
    <row r="372" spans="1:11" ht="24">
      <c r="A372" s="2204" t="s">
        <v>3262</v>
      </c>
      <c r="B372" s="2238" t="s">
        <v>3996</v>
      </c>
      <c r="C372" s="2204" t="s">
        <v>25</v>
      </c>
      <c r="D372" s="2224">
        <f>F372+E372</f>
        <v>3.1799999999999997</v>
      </c>
      <c r="E372" s="2225"/>
      <c r="F372" s="2210">
        <v>3.1799999999999997</v>
      </c>
      <c r="G372" s="2215" t="s">
        <v>155</v>
      </c>
      <c r="H372" s="2207" t="s">
        <v>2361</v>
      </c>
      <c r="I372" s="2203">
        <v>1</v>
      </c>
      <c r="K372" s="2238" t="s">
        <v>3996</v>
      </c>
    </row>
    <row r="373" spans="1:11" ht="24">
      <c r="A373" s="2204" t="s">
        <v>3263</v>
      </c>
      <c r="B373" s="2238" t="s">
        <v>3997</v>
      </c>
      <c r="C373" s="2204" t="s">
        <v>25</v>
      </c>
      <c r="D373" s="2224">
        <f t="shared" ref="D373:D380" si="17">F373+E373</f>
        <v>0.3</v>
      </c>
      <c r="E373" s="2225"/>
      <c r="F373" s="2210">
        <v>0.3</v>
      </c>
      <c r="G373" s="2215" t="s">
        <v>155</v>
      </c>
      <c r="H373" s="2207" t="s">
        <v>2361</v>
      </c>
      <c r="I373" s="2203">
        <v>1</v>
      </c>
      <c r="K373" s="2238" t="s">
        <v>3997</v>
      </c>
    </row>
    <row r="374" spans="1:11" ht="24">
      <c r="A374" s="2204" t="s">
        <v>3264</v>
      </c>
      <c r="B374" s="2238" t="s">
        <v>3998</v>
      </c>
      <c r="C374" s="2204" t="s">
        <v>25</v>
      </c>
      <c r="D374" s="2224">
        <f t="shared" si="17"/>
        <v>2.7800000000000002</v>
      </c>
      <c r="E374" s="2225"/>
      <c r="F374" s="2210">
        <v>2.7800000000000002</v>
      </c>
      <c r="G374" s="2215" t="s">
        <v>155</v>
      </c>
      <c r="H374" s="2207" t="s">
        <v>2361</v>
      </c>
      <c r="I374" s="2203">
        <v>1</v>
      </c>
      <c r="K374" s="2238" t="s">
        <v>3998</v>
      </c>
    </row>
    <row r="375" spans="1:11" ht="36">
      <c r="A375" s="2204" t="s">
        <v>3265</v>
      </c>
      <c r="B375" s="2238" t="s">
        <v>3999</v>
      </c>
      <c r="C375" s="2204" t="s">
        <v>25</v>
      </c>
      <c r="D375" s="2224">
        <f t="shared" si="17"/>
        <v>1.06</v>
      </c>
      <c r="E375" s="2225"/>
      <c r="F375" s="2210">
        <v>1.06</v>
      </c>
      <c r="G375" s="2215" t="s">
        <v>155</v>
      </c>
      <c r="H375" s="2207" t="s">
        <v>2361</v>
      </c>
      <c r="I375" s="2203">
        <v>1</v>
      </c>
      <c r="K375" s="2238" t="s">
        <v>3999</v>
      </c>
    </row>
    <row r="376" spans="1:11">
      <c r="A376" s="2204" t="s">
        <v>3266</v>
      </c>
      <c r="B376" s="2238" t="s">
        <v>4000</v>
      </c>
      <c r="C376" s="2204" t="s">
        <v>25</v>
      </c>
      <c r="D376" s="2224">
        <f t="shared" si="17"/>
        <v>0.72</v>
      </c>
      <c r="E376" s="2225"/>
      <c r="F376" s="2210">
        <v>0.72</v>
      </c>
      <c r="G376" s="2215" t="s">
        <v>155</v>
      </c>
      <c r="H376" s="2207" t="s">
        <v>2361</v>
      </c>
      <c r="I376" s="2203">
        <v>1</v>
      </c>
      <c r="K376" s="2238" t="s">
        <v>4000</v>
      </c>
    </row>
    <row r="377" spans="1:11">
      <c r="A377" s="2204" t="s">
        <v>3267</v>
      </c>
      <c r="B377" s="2238" t="s">
        <v>4001</v>
      </c>
      <c r="C377" s="2204" t="s">
        <v>25</v>
      </c>
      <c r="D377" s="2224">
        <f t="shared" si="17"/>
        <v>1.28</v>
      </c>
      <c r="E377" s="2225"/>
      <c r="F377" s="2210">
        <v>1.28</v>
      </c>
      <c r="G377" s="2215" t="s">
        <v>155</v>
      </c>
      <c r="H377" s="2207" t="s">
        <v>2361</v>
      </c>
      <c r="I377" s="2203">
        <v>1</v>
      </c>
      <c r="K377" s="2238" t="s">
        <v>4001</v>
      </c>
    </row>
    <row r="378" spans="1:11" ht="24">
      <c r="A378" s="2204" t="s">
        <v>3268</v>
      </c>
      <c r="B378" s="2238" t="s">
        <v>4002</v>
      </c>
      <c r="C378" s="2204" t="s">
        <v>25</v>
      </c>
      <c r="D378" s="2224">
        <f t="shared" si="17"/>
        <v>0.78</v>
      </c>
      <c r="E378" s="2225"/>
      <c r="F378" s="2210">
        <v>0.78</v>
      </c>
      <c r="G378" s="2215" t="s">
        <v>155</v>
      </c>
      <c r="H378" s="2207" t="s">
        <v>2361</v>
      </c>
      <c r="I378" s="2203">
        <v>1</v>
      </c>
      <c r="K378" s="2238" t="s">
        <v>4002</v>
      </c>
    </row>
    <row r="379" spans="1:11" ht="24">
      <c r="A379" s="2204" t="s">
        <v>3269</v>
      </c>
      <c r="B379" s="2238" t="s">
        <v>4003</v>
      </c>
      <c r="C379" s="2204" t="s">
        <v>25</v>
      </c>
      <c r="D379" s="2224">
        <f t="shared" si="17"/>
        <v>0.45999999999999996</v>
      </c>
      <c r="E379" s="2225"/>
      <c r="F379" s="2210">
        <v>0.45999999999999996</v>
      </c>
      <c r="G379" s="2215" t="s">
        <v>155</v>
      </c>
      <c r="H379" s="2207" t="s">
        <v>2361</v>
      </c>
      <c r="I379" s="2203">
        <v>1</v>
      </c>
      <c r="K379" s="2238" t="s">
        <v>4003</v>
      </c>
    </row>
    <row r="380" spans="1:11" ht="24">
      <c r="A380" s="2204" t="s">
        <v>3270</v>
      </c>
      <c r="B380" s="2238" t="s">
        <v>4004</v>
      </c>
      <c r="C380" s="2204" t="s">
        <v>25</v>
      </c>
      <c r="D380" s="2224">
        <f t="shared" si="17"/>
        <v>0.45000000000000007</v>
      </c>
      <c r="E380" s="2225"/>
      <c r="F380" s="2210">
        <v>0.45000000000000007</v>
      </c>
      <c r="G380" s="2215" t="s">
        <v>155</v>
      </c>
      <c r="H380" s="2207" t="s">
        <v>2361</v>
      </c>
      <c r="I380" s="2203">
        <v>1</v>
      </c>
      <c r="K380" s="2238" t="s">
        <v>4004</v>
      </c>
    </row>
    <row r="381" spans="1:11">
      <c r="A381" s="2204" t="s">
        <v>3271</v>
      </c>
      <c r="B381" s="2228" t="s">
        <v>353</v>
      </c>
      <c r="C381" s="2204" t="s">
        <v>25</v>
      </c>
      <c r="D381" s="2224">
        <f t="shared" si="14"/>
        <v>0.15000000000000002</v>
      </c>
      <c r="E381" s="2225"/>
      <c r="F381" s="2210">
        <v>0.15000000000000002</v>
      </c>
      <c r="G381" s="2211" t="s">
        <v>155</v>
      </c>
      <c r="H381" s="2207" t="s">
        <v>2361</v>
      </c>
      <c r="I381" s="2203">
        <v>1</v>
      </c>
      <c r="K381" s="2228" t="s">
        <v>353</v>
      </c>
    </row>
    <row r="382" spans="1:11" ht="36">
      <c r="A382" s="2204" t="s">
        <v>3272</v>
      </c>
      <c r="B382" s="2234" t="s">
        <v>334</v>
      </c>
      <c r="C382" s="2204" t="s">
        <v>25</v>
      </c>
      <c r="D382" s="2224">
        <f t="shared" si="14"/>
        <v>3.51</v>
      </c>
      <c r="E382" s="2225"/>
      <c r="F382" s="2210">
        <v>3.51</v>
      </c>
      <c r="G382" s="2211" t="s">
        <v>155</v>
      </c>
      <c r="H382" s="2207" t="s">
        <v>2361</v>
      </c>
      <c r="I382" s="2203">
        <v>1</v>
      </c>
      <c r="K382" s="2234" t="s">
        <v>334</v>
      </c>
    </row>
    <row r="383" spans="1:11">
      <c r="A383" s="2204" t="s">
        <v>3273</v>
      </c>
      <c r="B383" s="2213" t="s">
        <v>354</v>
      </c>
      <c r="C383" s="2204" t="s">
        <v>25</v>
      </c>
      <c r="D383" s="2224">
        <f t="shared" si="14"/>
        <v>3.9600000000000004</v>
      </c>
      <c r="E383" s="2225">
        <v>1</v>
      </c>
      <c r="F383" s="2210">
        <v>2.9600000000000004</v>
      </c>
      <c r="G383" s="2211" t="s">
        <v>155</v>
      </c>
      <c r="H383" s="2207" t="s">
        <v>2361</v>
      </c>
      <c r="I383" s="2203">
        <v>1</v>
      </c>
      <c r="K383" s="2213" t="s">
        <v>354</v>
      </c>
    </row>
    <row r="384" spans="1:11">
      <c r="A384" s="2204" t="s">
        <v>3274</v>
      </c>
      <c r="B384" s="2219" t="s">
        <v>355</v>
      </c>
      <c r="C384" s="2204" t="s">
        <v>25</v>
      </c>
      <c r="D384" s="2224">
        <f t="shared" si="14"/>
        <v>0.06</v>
      </c>
      <c r="E384" s="2225"/>
      <c r="F384" s="2210">
        <v>0.06</v>
      </c>
      <c r="G384" s="2211" t="s">
        <v>155</v>
      </c>
      <c r="H384" s="2207" t="s">
        <v>2361</v>
      </c>
      <c r="I384" s="2203">
        <v>1</v>
      </c>
      <c r="K384" s="2219" t="s">
        <v>355</v>
      </c>
    </row>
    <row r="385" spans="1:11" ht="36">
      <c r="A385" s="2204" t="s">
        <v>3275</v>
      </c>
      <c r="B385" s="2209" t="s">
        <v>356</v>
      </c>
      <c r="C385" s="2204" t="s">
        <v>25</v>
      </c>
      <c r="D385" s="2224">
        <f t="shared" si="14"/>
        <v>0.5</v>
      </c>
      <c r="E385" s="2225"/>
      <c r="F385" s="2210">
        <v>0.5</v>
      </c>
      <c r="G385" s="2211" t="s">
        <v>155</v>
      </c>
      <c r="H385" s="2207" t="s">
        <v>2361</v>
      </c>
      <c r="I385" s="2203">
        <v>1</v>
      </c>
      <c r="K385" s="2209" t="s">
        <v>356</v>
      </c>
    </row>
    <row r="386" spans="1:11" ht="24">
      <c r="A386" s="2204" t="s">
        <v>3276</v>
      </c>
      <c r="B386" s="2274" t="s">
        <v>357</v>
      </c>
      <c r="C386" s="2204" t="s">
        <v>25</v>
      </c>
      <c r="D386" s="2224">
        <f t="shared" si="14"/>
        <v>0.91000000000000014</v>
      </c>
      <c r="E386" s="2225"/>
      <c r="F386" s="2210">
        <v>0.91000000000000014</v>
      </c>
      <c r="G386" s="2211" t="s">
        <v>155</v>
      </c>
      <c r="H386" s="2207" t="s">
        <v>2361</v>
      </c>
      <c r="I386" s="2203">
        <v>1</v>
      </c>
      <c r="K386" s="2274" t="s">
        <v>357</v>
      </c>
    </row>
    <row r="387" spans="1:11" ht="24">
      <c r="A387" s="2204" t="s">
        <v>3277</v>
      </c>
      <c r="B387" s="2274" t="s">
        <v>358</v>
      </c>
      <c r="C387" s="2204" t="s">
        <v>25</v>
      </c>
      <c r="D387" s="2224">
        <f t="shared" si="14"/>
        <v>1.1900000000000002</v>
      </c>
      <c r="E387" s="2225"/>
      <c r="F387" s="2210">
        <v>1.1900000000000002</v>
      </c>
      <c r="G387" s="2211" t="s">
        <v>155</v>
      </c>
      <c r="H387" s="2207" t="s">
        <v>2361</v>
      </c>
      <c r="I387" s="2203">
        <v>1</v>
      </c>
      <c r="K387" s="2274" t="s">
        <v>358</v>
      </c>
    </row>
    <row r="388" spans="1:11" ht="24">
      <c r="A388" s="2204" t="s">
        <v>3278</v>
      </c>
      <c r="B388" s="2274" t="s">
        <v>359</v>
      </c>
      <c r="C388" s="2204" t="s">
        <v>25</v>
      </c>
      <c r="D388" s="2224">
        <f t="shared" si="14"/>
        <v>0.87</v>
      </c>
      <c r="E388" s="2225">
        <v>0.11</v>
      </c>
      <c r="F388" s="2210">
        <v>0.76</v>
      </c>
      <c r="G388" s="2211" t="s">
        <v>155</v>
      </c>
      <c r="H388" s="2207" t="s">
        <v>2361</v>
      </c>
      <c r="I388" s="2203">
        <v>1</v>
      </c>
      <c r="K388" s="2274" t="s">
        <v>359</v>
      </c>
    </row>
    <row r="389" spans="1:11" ht="24">
      <c r="A389" s="2204" t="s">
        <v>3279</v>
      </c>
      <c r="B389" s="2209" t="s">
        <v>360</v>
      </c>
      <c r="C389" s="2204" t="s">
        <v>25</v>
      </c>
      <c r="D389" s="2224">
        <f t="shared" ref="D389:D498" si="18">E389+F389</f>
        <v>7.0000000000000007E-2</v>
      </c>
      <c r="E389" s="2225"/>
      <c r="F389" s="2210">
        <v>7.0000000000000007E-2</v>
      </c>
      <c r="G389" s="2211" t="s">
        <v>155</v>
      </c>
      <c r="H389" s="2207" t="s">
        <v>2361</v>
      </c>
      <c r="I389" s="2203">
        <v>1</v>
      </c>
      <c r="K389" s="2209" t="s">
        <v>360</v>
      </c>
    </row>
    <row r="390" spans="1:11" ht="24">
      <c r="A390" s="2204" t="s">
        <v>3280</v>
      </c>
      <c r="B390" s="2217" t="s">
        <v>361</v>
      </c>
      <c r="C390" s="2204" t="s">
        <v>25</v>
      </c>
      <c r="D390" s="2224">
        <f t="shared" si="18"/>
        <v>0.18</v>
      </c>
      <c r="E390" s="2225"/>
      <c r="F390" s="2210">
        <v>0.18</v>
      </c>
      <c r="G390" s="2211" t="s">
        <v>155</v>
      </c>
      <c r="H390" s="2207" t="s">
        <v>2361</v>
      </c>
      <c r="I390" s="2203">
        <v>1</v>
      </c>
      <c r="K390" s="2217" t="s">
        <v>361</v>
      </c>
    </row>
    <row r="391" spans="1:11" ht="24">
      <c r="A391" s="2204" t="s">
        <v>3281</v>
      </c>
      <c r="B391" s="2217" t="s">
        <v>362</v>
      </c>
      <c r="C391" s="2204" t="s">
        <v>25</v>
      </c>
      <c r="D391" s="2224">
        <f t="shared" si="18"/>
        <v>4.7699999999999996</v>
      </c>
      <c r="E391" s="2225"/>
      <c r="F391" s="2210">
        <v>4.7699999999999996</v>
      </c>
      <c r="G391" s="2211" t="s">
        <v>155</v>
      </c>
      <c r="H391" s="2207" t="s">
        <v>2361</v>
      </c>
      <c r="I391" s="2203">
        <v>1</v>
      </c>
      <c r="K391" s="2217" t="s">
        <v>362</v>
      </c>
    </row>
    <row r="392" spans="1:11" ht="36">
      <c r="A392" s="2204" t="s">
        <v>3282</v>
      </c>
      <c r="B392" s="2219" t="s">
        <v>4874</v>
      </c>
      <c r="C392" s="2204" t="s">
        <v>25</v>
      </c>
      <c r="D392" s="2224">
        <f t="shared" si="18"/>
        <v>16.310000000000002</v>
      </c>
      <c r="E392" s="2225">
        <v>0.45</v>
      </c>
      <c r="F392" s="2210">
        <v>15.860000000000001</v>
      </c>
      <c r="G392" s="2211" t="s">
        <v>155</v>
      </c>
      <c r="H392" s="2207" t="s">
        <v>2361</v>
      </c>
      <c r="I392" s="2203">
        <v>1</v>
      </c>
      <c r="K392" s="2219" t="s">
        <v>363</v>
      </c>
    </row>
    <row r="393" spans="1:11">
      <c r="A393" s="2204" t="s">
        <v>3283</v>
      </c>
      <c r="B393" s="2209" t="s">
        <v>364</v>
      </c>
      <c r="C393" s="2204" t="s">
        <v>25</v>
      </c>
      <c r="D393" s="2224">
        <f t="shared" si="18"/>
        <v>0.56000000000000005</v>
      </c>
      <c r="E393" s="2225"/>
      <c r="F393" s="2210">
        <v>0.56000000000000005</v>
      </c>
      <c r="G393" s="2211" t="s">
        <v>2404</v>
      </c>
      <c r="H393" s="2207" t="s">
        <v>2361</v>
      </c>
      <c r="I393" s="2203">
        <v>1</v>
      </c>
      <c r="K393" s="2209" t="s">
        <v>364</v>
      </c>
    </row>
    <row r="394" spans="1:11" ht="24">
      <c r="A394" s="2204" t="s">
        <v>3284</v>
      </c>
      <c r="B394" s="2209" t="s">
        <v>365</v>
      </c>
      <c r="C394" s="2204" t="s">
        <v>25</v>
      </c>
      <c r="D394" s="2224">
        <f t="shared" si="18"/>
        <v>1.4200000000000002</v>
      </c>
      <c r="E394" s="2225"/>
      <c r="F394" s="2210">
        <v>1.4200000000000002</v>
      </c>
      <c r="G394" s="2211" t="s">
        <v>2404</v>
      </c>
      <c r="H394" s="2226" t="s">
        <v>2357</v>
      </c>
      <c r="I394" s="2203">
        <v>1</v>
      </c>
      <c r="K394" s="2209" t="s">
        <v>365</v>
      </c>
    </row>
    <row r="395" spans="1:11" ht="36">
      <c r="A395" s="2204" t="s">
        <v>3285</v>
      </c>
      <c r="B395" s="2213" t="s">
        <v>366</v>
      </c>
      <c r="C395" s="2204" t="s">
        <v>25</v>
      </c>
      <c r="D395" s="2224">
        <f t="shared" si="18"/>
        <v>0.03</v>
      </c>
      <c r="E395" s="2225"/>
      <c r="F395" s="2210">
        <v>0.03</v>
      </c>
      <c r="G395" s="2211" t="s">
        <v>2404</v>
      </c>
      <c r="H395" s="2207" t="s">
        <v>2361</v>
      </c>
      <c r="I395" s="2203">
        <v>1</v>
      </c>
      <c r="K395" s="2213" t="s">
        <v>366</v>
      </c>
    </row>
    <row r="396" spans="1:11">
      <c r="A396" s="2204" t="s">
        <v>3286</v>
      </c>
      <c r="B396" s="2209" t="s">
        <v>367</v>
      </c>
      <c r="C396" s="2204" t="s">
        <v>25</v>
      </c>
      <c r="D396" s="2224">
        <f t="shared" si="18"/>
        <v>0.09</v>
      </c>
      <c r="E396" s="2225"/>
      <c r="F396" s="2210">
        <v>0.09</v>
      </c>
      <c r="G396" s="2211" t="s">
        <v>2404</v>
      </c>
      <c r="H396" s="2207" t="s">
        <v>2361</v>
      </c>
      <c r="I396" s="2203">
        <v>1</v>
      </c>
      <c r="K396" s="2209" t="s">
        <v>367</v>
      </c>
    </row>
    <row r="397" spans="1:11">
      <c r="A397" s="2204" t="s">
        <v>3287</v>
      </c>
      <c r="B397" s="2209" t="s">
        <v>368</v>
      </c>
      <c r="C397" s="2204" t="s">
        <v>25</v>
      </c>
      <c r="D397" s="2224">
        <f t="shared" si="18"/>
        <v>0.13</v>
      </c>
      <c r="E397" s="2225"/>
      <c r="F397" s="2210">
        <v>0.13</v>
      </c>
      <c r="G397" s="2211" t="s">
        <v>2404</v>
      </c>
      <c r="H397" s="2207" t="s">
        <v>2361</v>
      </c>
      <c r="I397" s="2203">
        <v>1</v>
      </c>
      <c r="K397" s="2209" t="s">
        <v>368</v>
      </c>
    </row>
    <row r="398" spans="1:11">
      <c r="A398" s="2204" t="s">
        <v>3288</v>
      </c>
      <c r="B398" s="2209" t="s">
        <v>369</v>
      </c>
      <c r="C398" s="2204" t="s">
        <v>25</v>
      </c>
      <c r="D398" s="2224">
        <f t="shared" si="18"/>
        <v>0.03</v>
      </c>
      <c r="E398" s="2225"/>
      <c r="F398" s="2210">
        <v>0.03</v>
      </c>
      <c r="G398" s="2211" t="s">
        <v>2674</v>
      </c>
      <c r="H398" s="2207" t="s">
        <v>2361</v>
      </c>
      <c r="I398" s="2203">
        <v>1</v>
      </c>
      <c r="K398" s="2209" t="s">
        <v>369</v>
      </c>
    </row>
    <row r="399" spans="1:11">
      <c r="A399" s="2204" t="s">
        <v>3289</v>
      </c>
      <c r="B399" s="2209" t="s">
        <v>370</v>
      </c>
      <c r="C399" s="2204" t="s">
        <v>25</v>
      </c>
      <c r="D399" s="2224">
        <f t="shared" si="18"/>
        <v>0.33</v>
      </c>
      <c r="E399" s="2225"/>
      <c r="F399" s="2210">
        <v>0.33</v>
      </c>
      <c r="G399" s="2211" t="s">
        <v>2674</v>
      </c>
      <c r="H399" s="2226" t="s">
        <v>2357</v>
      </c>
      <c r="I399" s="2203">
        <v>1</v>
      </c>
      <c r="K399" s="2209" t="s">
        <v>370</v>
      </c>
    </row>
    <row r="400" spans="1:11">
      <c r="A400" s="2204" t="s">
        <v>3290</v>
      </c>
      <c r="B400" s="2209" t="s">
        <v>371</v>
      </c>
      <c r="C400" s="2204" t="s">
        <v>25</v>
      </c>
      <c r="D400" s="2224">
        <f t="shared" si="18"/>
        <v>0.30000000000000004</v>
      </c>
      <c r="E400" s="2225"/>
      <c r="F400" s="2210">
        <v>0.30000000000000004</v>
      </c>
      <c r="G400" s="2211" t="s">
        <v>2674</v>
      </c>
      <c r="H400" s="2226" t="s">
        <v>2357</v>
      </c>
      <c r="I400" s="2203">
        <v>1</v>
      </c>
      <c r="K400" s="2209" t="s">
        <v>371</v>
      </c>
    </row>
    <row r="401" spans="1:11">
      <c r="A401" s="2204" t="s">
        <v>3291</v>
      </c>
      <c r="B401" s="2209" t="s">
        <v>372</v>
      </c>
      <c r="C401" s="2204" t="s">
        <v>25</v>
      </c>
      <c r="D401" s="2224">
        <f t="shared" si="18"/>
        <v>0.21</v>
      </c>
      <c r="E401" s="2225"/>
      <c r="F401" s="2210">
        <v>0.21</v>
      </c>
      <c r="G401" s="2211" t="s">
        <v>2674</v>
      </c>
      <c r="H401" s="2207" t="s">
        <v>2361</v>
      </c>
      <c r="I401" s="2203">
        <v>1</v>
      </c>
      <c r="K401" s="2209" t="s">
        <v>372</v>
      </c>
    </row>
    <row r="402" spans="1:11">
      <c r="A402" s="2204" t="s">
        <v>3292</v>
      </c>
      <c r="B402" s="2209" t="s">
        <v>373</v>
      </c>
      <c r="C402" s="2204" t="s">
        <v>25</v>
      </c>
      <c r="D402" s="2224">
        <f t="shared" si="18"/>
        <v>0.43000000000000005</v>
      </c>
      <c r="E402" s="2225"/>
      <c r="F402" s="2210">
        <v>0.43000000000000005</v>
      </c>
      <c r="G402" s="2211" t="s">
        <v>2674</v>
      </c>
      <c r="H402" s="2207" t="s">
        <v>2361</v>
      </c>
      <c r="I402" s="2203">
        <v>1</v>
      </c>
      <c r="K402" s="2209" t="s">
        <v>373</v>
      </c>
    </row>
    <row r="403" spans="1:11" ht="24">
      <c r="A403" s="2204" t="s">
        <v>3293</v>
      </c>
      <c r="B403" s="2209" t="s">
        <v>374</v>
      </c>
      <c r="C403" s="2204" t="s">
        <v>25</v>
      </c>
      <c r="D403" s="2224">
        <f t="shared" si="18"/>
        <v>0.33999999999999997</v>
      </c>
      <c r="E403" s="2225"/>
      <c r="F403" s="2210">
        <v>0.33999999999999997</v>
      </c>
      <c r="G403" s="2211" t="s">
        <v>2674</v>
      </c>
      <c r="H403" s="2207" t="s">
        <v>2361</v>
      </c>
      <c r="I403" s="2203">
        <v>1</v>
      </c>
      <c r="K403" s="2209" t="s">
        <v>374</v>
      </c>
    </row>
    <row r="404" spans="1:11" ht="36">
      <c r="A404" s="2204" t="s">
        <v>3294</v>
      </c>
      <c r="B404" s="2209" t="s">
        <v>375</v>
      </c>
      <c r="C404" s="2204" t="s">
        <v>25</v>
      </c>
      <c r="D404" s="2224">
        <f t="shared" si="18"/>
        <v>0.26</v>
      </c>
      <c r="E404" s="2225"/>
      <c r="F404" s="2210">
        <v>0.26</v>
      </c>
      <c r="G404" s="2211" t="s">
        <v>2674</v>
      </c>
      <c r="H404" s="2207" t="s">
        <v>2361</v>
      </c>
      <c r="I404" s="2203">
        <v>1</v>
      </c>
      <c r="K404" s="2209" t="s">
        <v>375</v>
      </c>
    </row>
    <row r="405" spans="1:11" ht="36">
      <c r="A405" s="2204" t="s">
        <v>3295</v>
      </c>
      <c r="B405" s="2209" t="s">
        <v>376</v>
      </c>
      <c r="C405" s="2204" t="s">
        <v>25</v>
      </c>
      <c r="D405" s="2224">
        <f t="shared" si="18"/>
        <v>0.41</v>
      </c>
      <c r="E405" s="2225"/>
      <c r="F405" s="2210">
        <v>0.41</v>
      </c>
      <c r="G405" s="2211" t="s">
        <v>2674</v>
      </c>
      <c r="H405" s="2207" t="s">
        <v>2361</v>
      </c>
      <c r="I405" s="2203">
        <v>1</v>
      </c>
      <c r="K405" s="2209" t="s">
        <v>376</v>
      </c>
    </row>
    <row r="406" spans="1:11">
      <c r="A406" s="2204" t="s">
        <v>3296</v>
      </c>
      <c r="B406" s="2209" t="s">
        <v>377</v>
      </c>
      <c r="C406" s="2204" t="s">
        <v>25</v>
      </c>
      <c r="D406" s="2224">
        <f t="shared" si="18"/>
        <v>0.02</v>
      </c>
      <c r="E406" s="2225"/>
      <c r="F406" s="2210">
        <v>0.02</v>
      </c>
      <c r="G406" s="2211" t="s">
        <v>2674</v>
      </c>
      <c r="H406" s="2207" t="s">
        <v>2361</v>
      </c>
      <c r="I406" s="2203">
        <v>1</v>
      </c>
      <c r="K406" s="2209" t="s">
        <v>377</v>
      </c>
    </row>
    <row r="407" spans="1:11" ht="24">
      <c r="A407" s="2204" t="s">
        <v>3297</v>
      </c>
      <c r="B407" s="2209" t="s">
        <v>378</v>
      </c>
      <c r="C407" s="2204" t="s">
        <v>25</v>
      </c>
      <c r="D407" s="2224">
        <f t="shared" si="18"/>
        <v>1.03</v>
      </c>
      <c r="E407" s="2225"/>
      <c r="F407" s="2210">
        <v>1.03</v>
      </c>
      <c r="G407" s="2211" t="s">
        <v>2674</v>
      </c>
      <c r="H407" s="2207" t="s">
        <v>2361</v>
      </c>
      <c r="I407" s="2203">
        <v>1</v>
      </c>
      <c r="K407" s="2209" t="s">
        <v>378</v>
      </c>
    </row>
    <row r="408" spans="1:11" ht="24">
      <c r="A408" s="2204" t="s">
        <v>3298</v>
      </c>
      <c r="B408" s="2209" t="s">
        <v>379</v>
      </c>
      <c r="C408" s="2204" t="s">
        <v>25</v>
      </c>
      <c r="D408" s="2224">
        <f t="shared" si="18"/>
        <v>0.22</v>
      </c>
      <c r="E408" s="2225"/>
      <c r="F408" s="2210">
        <v>0.22</v>
      </c>
      <c r="G408" s="2211" t="s">
        <v>2674</v>
      </c>
      <c r="H408" s="2207" t="s">
        <v>2361</v>
      </c>
      <c r="I408" s="2203">
        <v>1</v>
      </c>
      <c r="K408" s="2209" t="s">
        <v>379</v>
      </c>
    </row>
    <row r="409" spans="1:11" ht="36">
      <c r="A409" s="2204" t="s">
        <v>3299</v>
      </c>
      <c r="B409" s="2209" t="s">
        <v>380</v>
      </c>
      <c r="C409" s="2204" t="s">
        <v>25</v>
      </c>
      <c r="D409" s="2224">
        <f t="shared" si="18"/>
        <v>0.11799999999999999</v>
      </c>
      <c r="E409" s="2225"/>
      <c r="F409" s="2210">
        <v>0.11799999999999999</v>
      </c>
      <c r="G409" s="2211" t="s">
        <v>2674</v>
      </c>
      <c r="H409" s="2207" t="s">
        <v>2361</v>
      </c>
      <c r="I409" s="2203">
        <v>1</v>
      </c>
      <c r="K409" s="2209" t="s">
        <v>380</v>
      </c>
    </row>
    <row r="410" spans="1:11" ht="24">
      <c r="A410" s="2204" t="s">
        <v>3300</v>
      </c>
      <c r="B410" s="2217" t="s">
        <v>381</v>
      </c>
      <c r="C410" s="2204" t="s">
        <v>25</v>
      </c>
      <c r="D410" s="2224">
        <f t="shared" si="18"/>
        <v>0.26</v>
      </c>
      <c r="E410" s="2225"/>
      <c r="F410" s="2210">
        <v>0.26</v>
      </c>
      <c r="G410" s="2211" t="s">
        <v>2674</v>
      </c>
      <c r="H410" s="2207" t="s">
        <v>2361</v>
      </c>
      <c r="I410" s="2203">
        <v>1</v>
      </c>
      <c r="K410" s="2217" t="s">
        <v>381</v>
      </c>
    </row>
    <row r="411" spans="1:11" ht="36">
      <c r="A411" s="2204" t="s">
        <v>3301</v>
      </c>
      <c r="B411" s="2239" t="s">
        <v>382</v>
      </c>
      <c r="C411" s="2204" t="s">
        <v>25</v>
      </c>
      <c r="D411" s="2224">
        <f t="shared" si="18"/>
        <v>0.24</v>
      </c>
      <c r="E411" s="2225"/>
      <c r="F411" s="2210">
        <v>0.24</v>
      </c>
      <c r="G411" s="2211" t="s">
        <v>2674</v>
      </c>
      <c r="H411" s="2207" t="s">
        <v>2361</v>
      </c>
      <c r="I411" s="2203">
        <v>1</v>
      </c>
      <c r="K411" s="2239" t="s">
        <v>382</v>
      </c>
    </row>
    <row r="412" spans="1:11" ht="36">
      <c r="A412" s="2204" t="s">
        <v>3302</v>
      </c>
      <c r="B412" s="2240" t="s">
        <v>383</v>
      </c>
      <c r="C412" s="2204" t="s">
        <v>25</v>
      </c>
      <c r="D412" s="2224">
        <f t="shared" si="18"/>
        <v>0.03</v>
      </c>
      <c r="E412" s="2225"/>
      <c r="F412" s="2210">
        <v>0.03</v>
      </c>
      <c r="G412" s="2221" t="s">
        <v>2674</v>
      </c>
      <c r="H412" s="2207" t="s">
        <v>2361</v>
      </c>
      <c r="I412" s="2203">
        <v>1</v>
      </c>
      <c r="K412" s="2240" t="s">
        <v>383</v>
      </c>
    </row>
    <row r="413" spans="1:11">
      <c r="A413" s="2204" t="s">
        <v>3303</v>
      </c>
      <c r="B413" s="2228" t="s">
        <v>384</v>
      </c>
      <c r="C413" s="2204" t="s">
        <v>25</v>
      </c>
      <c r="D413" s="2224">
        <f t="shared" si="18"/>
        <v>0.1</v>
      </c>
      <c r="E413" s="2225"/>
      <c r="F413" s="2210">
        <v>0.1</v>
      </c>
      <c r="G413" s="2221" t="s">
        <v>2674</v>
      </c>
      <c r="H413" s="2207" t="s">
        <v>2361</v>
      </c>
      <c r="I413" s="2203">
        <v>1</v>
      </c>
      <c r="K413" s="2228" t="s">
        <v>384</v>
      </c>
    </row>
    <row r="414" spans="1:11">
      <c r="A414" s="2204" t="s">
        <v>3304</v>
      </c>
      <c r="B414" s="2228" t="s">
        <v>385</v>
      </c>
      <c r="C414" s="2204" t="s">
        <v>25</v>
      </c>
      <c r="D414" s="2224">
        <f t="shared" si="18"/>
        <v>0.17</v>
      </c>
      <c r="E414" s="2225"/>
      <c r="F414" s="2210">
        <v>0.17</v>
      </c>
      <c r="G414" s="2221" t="s">
        <v>2674</v>
      </c>
      <c r="H414" s="2226" t="s">
        <v>2357</v>
      </c>
      <c r="I414" s="2203">
        <v>1</v>
      </c>
      <c r="K414" s="2228" t="s">
        <v>385</v>
      </c>
    </row>
    <row r="415" spans="1:11">
      <c r="A415" s="2204" t="s">
        <v>3305</v>
      </c>
      <c r="B415" s="2228" t="s">
        <v>386</v>
      </c>
      <c r="C415" s="2204" t="s">
        <v>25</v>
      </c>
      <c r="D415" s="2224">
        <f t="shared" si="18"/>
        <v>0.1</v>
      </c>
      <c r="E415" s="2225"/>
      <c r="F415" s="2210">
        <v>0.1</v>
      </c>
      <c r="G415" s="2221" t="s">
        <v>2674</v>
      </c>
      <c r="H415" s="2207" t="s">
        <v>2361</v>
      </c>
      <c r="I415" s="2203">
        <v>1</v>
      </c>
      <c r="K415" s="2228" t="s">
        <v>386</v>
      </c>
    </row>
    <row r="416" spans="1:11">
      <c r="A416" s="2204" t="s">
        <v>3306</v>
      </c>
      <c r="B416" s="2241" t="s">
        <v>387</v>
      </c>
      <c r="C416" s="2204" t="s">
        <v>25</v>
      </c>
      <c r="D416" s="2224">
        <f t="shared" si="18"/>
        <v>0.02</v>
      </c>
      <c r="E416" s="2225"/>
      <c r="F416" s="2210">
        <v>0.02</v>
      </c>
      <c r="G416" s="2221" t="s">
        <v>2674</v>
      </c>
      <c r="H416" s="2226" t="s">
        <v>2357</v>
      </c>
      <c r="I416" s="2203">
        <v>1</v>
      </c>
      <c r="K416" s="2241" t="s">
        <v>387</v>
      </c>
    </row>
    <row r="417" spans="1:11">
      <c r="A417" s="2204" t="s">
        <v>3307</v>
      </c>
      <c r="B417" s="2241" t="s">
        <v>388</v>
      </c>
      <c r="C417" s="2204" t="s">
        <v>25</v>
      </c>
      <c r="D417" s="2224">
        <f t="shared" si="18"/>
        <v>0.03</v>
      </c>
      <c r="E417" s="2225"/>
      <c r="F417" s="2210">
        <v>0.03</v>
      </c>
      <c r="G417" s="2211" t="s">
        <v>2678</v>
      </c>
      <c r="H417" s="2226" t="s">
        <v>2357</v>
      </c>
      <c r="I417" s="2203">
        <v>1</v>
      </c>
      <c r="K417" s="2241" t="s">
        <v>388</v>
      </c>
    </row>
    <row r="418" spans="1:11">
      <c r="A418" s="2204" t="s">
        <v>3308</v>
      </c>
      <c r="B418" s="2241" t="s">
        <v>389</v>
      </c>
      <c r="C418" s="2204" t="s">
        <v>25</v>
      </c>
      <c r="D418" s="2224">
        <f t="shared" si="18"/>
        <v>0.01</v>
      </c>
      <c r="E418" s="2225"/>
      <c r="F418" s="2210">
        <v>0.01</v>
      </c>
      <c r="G418" s="2211" t="s">
        <v>2678</v>
      </c>
      <c r="H418" s="2226" t="s">
        <v>2357</v>
      </c>
      <c r="I418" s="2203">
        <v>1</v>
      </c>
      <c r="K418" s="2241" t="s">
        <v>389</v>
      </c>
    </row>
    <row r="419" spans="1:11">
      <c r="A419" s="2204" t="s">
        <v>3309</v>
      </c>
      <c r="B419" s="2241" t="s">
        <v>390</v>
      </c>
      <c r="C419" s="2204" t="s">
        <v>25</v>
      </c>
      <c r="D419" s="2224">
        <f t="shared" si="18"/>
        <v>0.02</v>
      </c>
      <c r="E419" s="2225"/>
      <c r="F419" s="2210">
        <v>0.02</v>
      </c>
      <c r="G419" s="2211" t="s">
        <v>2678</v>
      </c>
      <c r="H419" s="2226" t="s">
        <v>2357</v>
      </c>
      <c r="I419" s="2203">
        <v>1</v>
      </c>
      <c r="K419" s="2241" t="s">
        <v>390</v>
      </c>
    </row>
    <row r="420" spans="1:11" ht="36">
      <c r="A420" s="2204" t="s">
        <v>3310</v>
      </c>
      <c r="B420" s="2238" t="s">
        <v>292</v>
      </c>
      <c r="C420" s="2204" t="s">
        <v>25</v>
      </c>
      <c r="D420" s="2224">
        <f t="shared" si="18"/>
        <v>1.26</v>
      </c>
      <c r="E420" s="2225"/>
      <c r="F420" s="2210">
        <v>1.26</v>
      </c>
      <c r="G420" s="2211" t="s">
        <v>2678</v>
      </c>
      <c r="H420" s="2207" t="s">
        <v>2361</v>
      </c>
      <c r="I420" s="2203">
        <v>1</v>
      </c>
      <c r="K420" s="2238" t="s">
        <v>292</v>
      </c>
    </row>
    <row r="421" spans="1:11">
      <c r="A421" s="2204" t="s">
        <v>3311</v>
      </c>
      <c r="B421" s="2238" t="s">
        <v>4005</v>
      </c>
      <c r="C421" s="2204" t="s">
        <v>25</v>
      </c>
      <c r="D421" s="2224">
        <v>0.81</v>
      </c>
      <c r="E421" s="2225"/>
      <c r="F421" s="2210">
        <v>0.81</v>
      </c>
      <c r="G421" s="2211" t="s">
        <v>2678</v>
      </c>
      <c r="H421" s="2207" t="s">
        <v>2361</v>
      </c>
      <c r="I421" s="2203">
        <v>1</v>
      </c>
      <c r="K421" s="2238" t="s">
        <v>4005</v>
      </c>
    </row>
    <row r="422" spans="1:11" ht="24">
      <c r="A422" s="2204" t="s">
        <v>3312</v>
      </c>
      <c r="B422" s="2242" t="s">
        <v>391</v>
      </c>
      <c r="C422" s="2204" t="s">
        <v>25</v>
      </c>
      <c r="D422" s="2224">
        <f t="shared" si="18"/>
        <v>0.15000000000000002</v>
      </c>
      <c r="E422" s="2225"/>
      <c r="F422" s="2210">
        <v>0.15000000000000002</v>
      </c>
      <c r="G422" s="2211" t="s">
        <v>2678</v>
      </c>
      <c r="H422" s="2207" t="s">
        <v>2361</v>
      </c>
      <c r="I422" s="2203">
        <v>1</v>
      </c>
      <c r="K422" s="2242" t="s">
        <v>391</v>
      </c>
    </row>
    <row r="423" spans="1:11" ht="24">
      <c r="A423" s="2204" t="s">
        <v>3313</v>
      </c>
      <c r="B423" s="2242" t="s">
        <v>4006</v>
      </c>
      <c r="C423" s="2204" t="s">
        <v>25</v>
      </c>
      <c r="D423" s="2224">
        <f>E423+F423</f>
        <v>1.88</v>
      </c>
      <c r="E423" s="2225"/>
      <c r="F423" s="2210">
        <v>1.88</v>
      </c>
      <c r="G423" s="2211" t="s">
        <v>2355</v>
      </c>
      <c r="H423" s="2207" t="s">
        <v>2361</v>
      </c>
      <c r="I423" s="2203">
        <v>1</v>
      </c>
      <c r="K423" s="2242" t="s">
        <v>4006</v>
      </c>
    </row>
    <row r="424" spans="1:11" ht="24">
      <c r="A424" s="2204" t="s">
        <v>3314</v>
      </c>
      <c r="B424" s="2242" t="s">
        <v>4007</v>
      </c>
      <c r="C424" s="2204" t="s">
        <v>25</v>
      </c>
      <c r="D424" s="2224">
        <f t="shared" ref="D424:D450" si="19">E424+F424</f>
        <v>1.53</v>
      </c>
      <c r="E424" s="2225"/>
      <c r="F424" s="2210">
        <v>1.53</v>
      </c>
      <c r="G424" s="2211" t="s">
        <v>2355</v>
      </c>
      <c r="H424" s="2207" t="s">
        <v>2361</v>
      </c>
      <c r="I424" s="2203">
        <v>1</v>
      </c>
      <c r="K424" s="2242" t="s">
        <v>4007</v>
      </c>
    </row>
    <row r="425" spans="1:11" ht="24">
      <c r="A425" s="2204" t="s">
        <v>3315</v>
      </c>
      <c r="B425" s="2242" t="s">
        <v>4008</v>
      </c>
      <c r="C425" s="2204" t="s">
        <v>25</v>
      </c>
      <c r="D425" s="2224">
        <f t="shared" si="19"/>
        <v>1.69</v>
      </c>
      <c r="E425" s="2225"/>
      <c r="F425" s="2210">
        <v>1.69</v>
      </c>
      <c r="G425" s="2211" t="s">
        <v>2355</v>
      </c>
      <c r="H425" s="2207" t="s">
        <v>2361</v>
      </c>
      <c r="I425" s="2203">
        <v>1</v>
      </c>
      <c r="K425" s="2242" t="s">
        <v>4008</v>
      </c>
    </row>
    <row r="426" spans="1:11" ht="24">
      <c r="A426" s="2204" t="s">
        <v>3316</v>
      </c>
      <c r="B426" s="2242" t="s">
        <v>4009</v>
      </c>
      <c r="C426" s="2204" t="s">
        <v>25</v>
      </c>
      <c r="D426" s="2224">
        <f t="shared" si="19"/>
        <v>1.29</v>
      </c>
      <c r="E426" s="2225"/>
      <c r="F426" s="2210">
        <v>1.29</v>
      </c>
      <c r="G426" s="2211" t="s">
        <v>2355</v>
      </c>
      <c r="H426" s="2207" t="s">
        <v>2361</v>
      </c>
      <c r="I426" s="2203">
        <v>1</v>
      </c>
      <c r="K426" s="2242" t="s">
        <v>4009</v>
      </c>
    </row>
    <row r="427" spans="1:11">
      <c r="A427" s="2204" t="s">
        <v>3317</v>
      </c>
      <c r="B427" s="2242" t="s">
        <v>4019</v>
      </c>
      <c r="C427" s="2204" t="s">
        <v>25</v>
      </c>
      <c r="D427" s="2224">
        <f t="shared" si="19"/>
        <v>0.23</v>
      </c>
      <c r="E427" s="2225"/>
      <c r="F427" s="2210">
        <v>0.23</v>
      </c>
      <c r="G427" s="2211" t="s">
        <v>2355</v>
      </c>
      <c r="H427" s="2207" t="s">
        <v>2361</v>
      </c>
      <c r="I427" s="2203">
        <v>1</v>
      </c>
      <c r="K427" s="2242"/>
    </row>
    <row r="428" spans="1:11">
      <c r="A428" s="2204" t="s">
        <v>3318</v>
      </c>
      <c r="B428" s="2242" t="s">
        <v>4010</v>
      </c>
      <c r="C428" s="2204" t="s">
        <v>25</v>
      </c>
      <c r="D428" s="2224">
        <f t="shared" si="19"/>
        <v>1.04</v>
      </c>
      <c r="E428" s="2225"/>
      <c r="F428" s="2210">
        <v>1.04</v>
      </c>
      <c r="G428" s="2211" t="s">
        <v>2355</v>
      </c>
      <c r="H428" s="2207" t="s">
        <v>2361</v>
      </c>
      <c r="I428" s="2203">
        <v>1</v>
      </c>
      <c r="K428" s="2242" t="s">
        <v>4010</v>
      </c>
    </row>
    <row r="429" spans="1:11">
      <c r="A429" s="2204" t="s">
        <v>3319</v>
      </c>
      <c r="B429" s="2242" t="s">
        <v>4011</v>
      </c>
      <c r="C429" s="2204" t="s">
        <v>25</v>
      </c>
      <c r="D429" s="2224">
        <f t="shared" si="19"/>
        <v>0.57999999999999996</v>
      </c>
      <c r="E429" s="2225"/>
      <c r="F429" s="2210">
        <v>0.57999999999999996</v>
      </c>
      <c r="G429" s="2211" t="s">
        <v>2355</v>
      </c>
      <c r="H429" s="2207" t="s">
        <v>2361</v>
      </c>
      <c r="I429" s="2203">
        <v>1</v>
      </c>
      <c r="K429" s="2242" t="s">
        <v>4011</v>
      </c>
    </row>
    <row r="430" spans="1:11" ht="24">
      <c r="A430" s="2204" t="s">
        <v>3320</v>
      </c>
      <c r="B430" s="2242" t="s">
        <v>4012</v>
      </c>
      <c r="C430" s="2204" t="s">
        <v>25</v>
      </c>
      <c r="D430" s="2224">
        <f t="shared" si="19"/>
        <v>0.8</v>
      </c>
      <c r="E430" s="2225"/>
      <c r="F430" s="2210">
        <v>0.8</v>
      </c>
      <c r="G430" s="2211" t="s">
        <v>2355</v>
      </c>
      <c r="H430" s="2207" t="s">
        <v>2361</v>
      </c>
      <c r="I430" s="2203">
        <v>1</v>
      </c>
      <c r="K430" s="2242" t="s">
        <v>4012</v>
      </c>
    </row>
    <row r="431" spans="1:11" ht="24">
      <c r="A431" s="2204" t="s">
        <v>3321</v>
      </c>
      <c r="B431" s="2242" t="s">
        <v>4013</v>
      </c>
      <c r="C431" s="2204" t="s">
        <v>25</v>
      </c>
      <c r="D431" s="2224">
        <f t="shared" si="19"/>
        <v>0.16</v>
      </c>
      <c r="E431" s="2225"/>
      <c r="F431" s="2210">
        <v>0.16</v>
      </c>
      <c r="G431" s="2211" t="s">
        <v>2355</v>
      </c>
      <c r="H431" s="2207" t="s">
        <v>2361</v>
      </c>
      <c r="I431" s="2203">
        <v>1</v>
      </c>
      <c r="K431" s="2242" t="s">
        <v>4013</v>
      </c>
    </row>
    <row r="432" spans="1:11">
      <c r="A432" s="2204" t="s">
        <v>3322</v>
      </c>
      <c r="B432" s="2242" t="s">
        <v>4014</v>
      </c>
      <c r="C432" s="2204" t="s">
        <v>25</v>
      </c>
      <c r="D432" s="2224">
        <f t="shared" si="19"/>
        <v>0.14000000000000001</v>
      </c>
      <c r="E432" s="2225"/>
      <c r="F432" s="2210">
        <v>0.14000000000000001</v>
      </c>
      <c r="G432" s="2211" t="s">
        <v>2355</v>
      </c>
      <c r="H432" s="2207" t="s">
        <v>2361</v>
      </c>
      <c r="I432" s="2203">
        <v>1</v>
      </c>
      <c r="K432" s="2242" t="s">
        <v>4014</v>
      </c>
    </row>
    <row r="433" spans="1:11" ht="24">
      <c r="A433" s="2204" t="s">
        <v>3323</v>
      </c>
      <c r="B433" s="2242" t="s">
        <v>4015</v>
      </c>
      <c r="C433" s="2204" t="s">
        <v>25</v>
      </c>
      <c r="D433" s="2224">
        <f t="shared" si="19"/>
        <v>0.21</v>
      </c>
      <c r="E433" s="2225"/>
      <c r="F433" s="2210">
        <v>0.21</v>
      </c>
      <c r="G433" s="2211" t="s">
        <v>2355</v>
      </c>
      <c r="H433" s="2207" t="s">
        <v>2361</v>
      </c>
      <c r="I433" s="2203">
        <v>1</v>
      </c>
      <c r="K433" s="2242" t="s">
        <v>4015</v>
      </c>
    </row>
    <row r="434" spans="1:11" ht="24">
      <c r="A434" s="2204" t="s">
        <v>3324</v>
      </c>
      <c r="B434" s="2242" t="s">
        <v>4016</v>
      </c>
      <c r="C434" s="2204" t="s">
        <v>25</v>
      </c>
      <c r="D434" s="2224">
        <f t="shared" si="19"/>
        <v>0.42000000000000004</v>
      </c>
      <c r="E434" s="2225"/>
      <c r="F434" s="2210">
        <v>0.42000000000000004</v>
      </c>
      <c r="G434" s="2211" t="s">
        <v>2355</v>
      </c>
      <c r="H434" s="2207" t="s">
        <v>2361</v>
      </c>
      <c r="I434" s="2203">
        <v>1</v>
      </c>
      <c r="K434" s="2242" t="s">
        <v>4016</v>
      </c>
    </row>
    <row r="435" spans="1:11" ht="24">
      <c r="A435" s="2204" t="s">
        <v>3325</v>
      </c>
      <c r="B435" s="2242" t="s">
        <v>4015</v>
      </c>
      <c r="C435" s="2204" t="s">
        <v>25</v>
      </c>
      <c r="D435" s="2224">
        <f t="shared" si="19"/>
        <v>0.27</v>
      </c>
      <c r="E435" s="2225"/>
      <c r="F435" s="2210">
        <v>0.27</v>
      </c>
      <c r="G435" s="2211" t="s">
        <v>2355</v>
      </c>
      <c r="H435" s="2207" t="s">
        <v>2361</v>
      </c>
      <c r="I435" s="2203">
        <v>1</v>
      </c>
      <c r="K435" s="2242" t="s">
        <v>4015</v>
      </c>
    </row>
    <row r="436" spans="1:11" ht="24">
      <c r="A436" s="2204" t="s">
        <v>3326</v>
      </c>
      <c r="B436" s="2242" t="s">
        <v>4015</v>
      </c>
      <c r="C436" s="2204" t="s">
        <v>25</v>
      </c>
      <c r="D436" s="2224">
        <f t="shared" si="19"/>
        <v>0.64</v>
      </c>
      <c r="E436" s="2225"/>
      <c r="F436" s="2210">
        <v>0.64</v>
      </c>
      <c r="G436" s="2211" t="s">
        <v>2355</v>
      </c>
      <c r="H436" s="2207" t="s">
        <v>2361</v>
      </c>
      <c r="I436" s="2203">
        <v>1</v>
      </c>
      <c r="K436" s="2242" t="s">
        <v>4015</v>
      </c>
    </row>
    <row r="437" spans="1:11">
      <c r="A437" s="2204" t="s">
        <v>3327</v>
      </c>
      <c r="B437" s="2242" t="s">
        <v>4017</v>
      </c>
      <c r="C437" s="2204" t="s">
        <v>25</v>
      </c>
      <c r="D437" s="2224">
        <f t="shared" si="19"/>
        <v>0.7</v>
      </c>
      <c r="E437" s="2225"/>
      <c r="F437" s="2210">
        <v>0.7</v>
      </c>
      <c r="G437" s="2211" t="s">
        <v>2355</v>
      </c>
      <c r="H437" s="2207" t="s">
        <v>2361</v>
      </c>
      <c r="I437" s="2203">
        <v>1</v>
      </c>
      <c r="K437" s="2242" t="s">
        <v>4017</v>
      </c>
    </row>
    <row r="438" spans="1:11">
      <c r="A438" s="2204" t="s">
        <v>3328</v>
      </c>
      <c r="B438" s="2242" t="s">
        <v>4018</v>
      </c>
      <c r="C438" s="2204" t="s">
        <v>25</v>
      </c>
      <c r="D438" s="2224">
        <f t="shared" si="19"/>
        <v>1.0900000000000001</v>
      </c>
      <c r="E438" s="2225"/>
      <c r="F438" s="2210">
        <v>1.0900000000000001</v>
      </c>
      <c r="G438" s="2211" t="s">
        <v>2355</v>
      </c>
      <c r="H438" s="2207" t="s">
        <v>2361</v>
      </c>
      <c r="I438" s="2203">
        <v>1</v>
      </c>
      <c r="K438" s="2242" t="s">
        <v>4018</v>
      </c>
    </row>
    <row r="439" spans="1:11">
      <c r="A439" s="2204" t="s">
        <v>3329</v>
      </c>
      <c r="B439" s="2242" t="s">
        <v>4019</v>
      </c>
      <c r="C439" s="2204" t="s">
        <v>25</v>
      </c>
      <c r="D439" s="2224">
        <f t="shared" si="19"/>
        <v>0.04</v>
      </c>
      <c r="E439" s="2225"/>
      <c r="F439" s="2210">
        <v>0.04</v>
      </c>
      <c r="G439" s="2211" t="s">
        <v>2355</v>
      </c>
      <c r="H439" s="2207" t="s">
        <v>2361</v>
      </c>
      <c r="I439" s="2203">
        <v>1</v>
      </c>
      <c r="K439" s="2242" t="s">
        <v>4019</v>
      </c>
    </row>
    <row r="440" spans="1:11">
      <c r="A440" s="2204" t="s">
        <v>3330</v>
      </c>
      <c r="B440" s="2242" t="s">
        <v>4020</v>
      </c>
      <c r="C440" s="2204" t="s">
        <v>25</v>
      </c>
      <c r="D440" s="2224">
        <f t="shared" si="19"/>
        <v>0.92</v>
      </c>
      <c r="E440" s="2225"/>
      <c r="F440" s="2210">
        <v>0.92</v>
      </c>
      <c r="G440" s="2211" t="s">
        <v>2355</v>
      </c>
      <c r="H440" s="2207" t="s">
        <v>2361</v>
      </c>
      <c r="I440" s="2203">
        <v>1</v>
      </c>
      <c r="K440" s="2242" t="s">
        <v>4020</v>
      </c>
    </row>
    <row r="441" spans="1:11">
      <c r="A441" s="2204" t="s">
        <v>3331</v>
      </c>
      <c r="B441" s="2242" t="s">
        <v>4021</v>
      </c>
      <c r="C441" s="2204" t="s">
        <v>25</v>
      </c>
      <c r="D441" s="2224">
        <f t="shared" si="19"/>
        <v>0.5</v>
      </c>
      <c r="E441" s="2225"/>
      <c r="F441" s="2210">
        <v>0.5</v>
      </c>
      <c r="G441" s="2211" t="s">
        <v>2355</v>
      </c>
      <c r="H441" s="2207" t="s">
        <v>2361</v>
      </c>
      <c r="I441" s="2203">
        <v>1</v>
      </c>
      <c r="K441" s="2242" t="s">
        <v>4021</v>
      </c>
    </row>
    <row r="442" spans="1:11" ht="24">
      <c r="A442" s="2204" t="s">
        <v>3332</v>
      </c>
      <c r="B442" s="2242" t="s">
        <v>4022</v>
      </c>
      <c r="C442" s="2204" t="s">
        <v>25</v>
      </c>
      <c r="D442" s="2224">
        <f t="shared" si="19"/>
        <v>0.8600000000000001</v>
      </c>
      <c r="E442" s="2225"/>
      <c r="F442" s="2210">
        <v>0.8600000000000001</v>
      </c>
      <c r="G442" s="2211" t="s">
        <v>2355</v>
      </c>
      <c r="H442" s="2207" t="s">
        <v>2361</v>
      </c>
      <c r="I442" s="2203">
        <v>1</v>
      </c>
      <c r="K442" s="2242" t="s">
        <v>4022</v>
      </c>
    </row>
    <row r="443" spans="1:11">
      <c r="A443" s="2204" t="s">
        <v>3333</v>
      </c>
      <c r="B443" s="2242" t="s">
        <v>4023</v>
      </c>
      <c r="C443" s="2204" t="s">
        <v>25</v>
      </c>
      <c r="D443" s="2224">
        <f t="shared" si="19"/>
        <v>0.37000000000000005</v>
      </c>
      <c r="E443" s="2225"/>
      <c r="F443" s="2210">
        <v>0.37000000000000005</v>
      </c>
      <c r="G443" s="2211" t="s">
        <v>2355</v>
      </c>
      <c r="H443" s="2207" t="s">
        <v>2361</v>
      </c>
      <c r="I443" s="2203">
        <v>1</v>
      </c>
      <c r="K443" s="2242" t="s">
        <v>4023</v>
      </c>
    </row>
    <row r="444" spans="1:11" ht="24">
      <c r="A444" s="2204" t="s">
        <v>3334</v>
      </c>
      <c r="B444" s="2242" t="s">
        <v>4024</v>
      </c>
      <c r="C444" s="2204" t="s">
        <v>25</v>
      </c>
      <c r="D444" s="2224">
        <f t="shared" si="19"/>
        <v>0.59</v>
      </c>
      <c r="E444" s="2225"/>
      <c r="F444" s="2210">
        <v>0.59</v>
      </c>
      <c r="G444" s="2211" t="s">
        <v>2355</v>
      </c>
      <c r="H444" s="2207" t="s">
        <v>2361</v>
      </c>
      <c r="I444" s="2203">
        <v>1</v>
      </c>
      <c r="K444" s="2242" t="s">
        <v>4024</v>
      </c>
    </row>
    <row r="445" spans="1:11">
      <c r="A445" s="2204" t="s">
        <v>3335</v>
      </c>
      <c r="B445" s="2242" t="s">
        <v>4025</v>
      </c>
      <c r="C445" s="2204" t="s">
        <v>25</v>
      </c>
      <c r="D445" s="2224">
        <f t="shared" si="19"/>
        <v>1.0699999999999998</v>
      </c>
      <c r="E445" s="2225"/>
      <c r="F445" s="2210">
        <v>1.0699999999999998</v>
      </c>
      <c r="G445" s="2211" t="s">
        <v>2355</v>
      </c>
      <c r="H445" s="2207" t="s">
        <v>2361</v>
      </c>
      <c r="I445" s="2203">
        <v>1</v>
      </c>
      <c r="K445" s="2242" t="s">
        <v>4025</v>
      </c>
    </row>
    <row r="446" spans="1:11" ht="24">
      <c r="A446" s="2204" t="s">
        <v>3336</v>
      </c>
      <c r="B446" s="2242" t="s">
        <v>4026</v>
      </c>
      <c r="C446" s="2204" t="s">
        <v>25</v>
      </c>
      <c r="D446" s="2224">
        <f t="shared" si="19"/>
        <v>0.25</v>
      </c>
      <c r="E446" s="2225"/>
      <c r="F446" s="2210">
        <v>0.25</v>
      </c>
      <c r="G446" s="2211" t="s">
        <v>2355</v>
      </c>
      <c r="H446" s="2207" t="s">
        <v>2361</v>
      </c>
      <c r="I446" s="2203">
        <v>1</v>
      </c>
      <c r="K446" s="2242" t="s">
        <v>4026</v>
      </c>
    </row>
    <row r="447" spans="1:11">
      <c r="A447" s="2204" t="s">
        <v>3337</v>
      </c>
      <c r="B447" s="2242" t="s">
        <v>4027</v>
      </c>
      <c r="C447" s="2204" t="s">
        <v>25</v>
      </c>
      <c r="D447" s="2224">
        <f t="shared" si="19"/>
        <v>0.69</v>
      </c>
      <c r="E447" s="2225"/>
      <c r="F447" s="2210">
        <v>0.69</v>
      </c>
      <c r="G447" s="2211" t="s">
        <v>2355</v>
      </c>
      <c r="H447" s="2207" t="s">
        <v>2361</v>
      </c>
      <c r="I447" s="2203">
        <v>1</v>
      </c>
      <c r="K447" s="2242" t="s">
        <v>4027</v>
      </c>
    </row>
    <row r="448" spans="1:11">
      <c r="A448" s="2204" t="s">
        <v>3338</v>
      </c>
      <c r="B448" s="2242" t="s">
        <v>4028</v>
      </c>
      <c r="C448" s="2204" t="s">
        <v>25</v>
      </c>
      <c r="D448" s="2224">
        <f t="shared" si="19"/>
        <v>0.91</v>
      </c>
      <c r="E448" s="2225"/>
      <c r="F448" s="2210">
        <v>0.91</v>
      </c>
      <c r="G448" s="2211" t="s">
        <v>2355</v>
      </c>
      <c r="H448" s="2207" t="s">
        <v>2361</v>
      </c>
      <c r="I448" s="2203">
        <v>1</v>
      </c>
      <c r="K448" s="2242" t="s">
        <v>4028</v>
      </c>
    </row>
    <row r="449" spans="1:11">
      <c r="A449" s="2204" t="s">
        <v>3339</v>
      </c>
      <c r="B449" s="2242" t="s">
        <v>4029</v>
      </c>
      <c r="C449" s="2204" t="s">
        <v>25</v>
      </c>
      <c r="D449" s="2224">
        <f t="shared" si="19"/>
        <v>0.12</v>
      </c>
      <c r="E449" s="2225"/>
      <c r="F449" s="2210">
        <v>0.12</v>
      </c>
      <c r="G449" s="2211" t="s">
        <v>2355</v>
      </c>
      <c r="H449" s="2207" t="s">
        <v>2361</v>
      </c>
      <c r="I449" s="2203">
        <v>1</v>
      </c>
      <c r="K449" s="2242" t="s">
        <v>4029</v>
      </c>
    </row>
    <row r="450" spans="1:11">
      <c r="A450" s="2204" t="s">
        <v>3340</v>
      </c>
      <c r="B450" s="2242" t="s">
        <v>4030</v>
      </c>
      <c r="C450" s="2204" t="s">
        <v>25</v>
      </c>
      <c r="D450" s="2224">
        <f t="shared" si="19"/>
        <v>0.08</v>
      </c>
      <c r="E450" s="2225"/>
      <c r="F450" s="2210">
        <v>0.08</v>
      </c>
      <c r="G450" s="2211" t="s">
        <v>2355</v>
      </c>
      <c r="H450" s="2207" t="s">
        <v>2361</v>
      </c>
      <c r="I450" s="2203">
        <v>1</v>
      </c>
      <c r="K450" s="2242" t="s">
        <v>4030</v>
      </c>
    </row>
    <row r="451" spans="1:11">
      <c r="A451" s="2204" t="s">
        <v>3341</v>
      </c>
      <c r="B451" s="2241" t="s">
        <v>392</v>
      </c>
      <c r="C451" s="2204" t="s">
        <v>25</v>
      </c>
      <c r="D451" s="2224">
        <f t="shared" si="18"/>
        <v>0.39</v>
      </c>
      <c r="E451" s="2225"/>
      <c r="F451" s="2210">
        <v>0.39</v>
      </c>
      <c r="G451" s="2206" t="s">
        <v>2355</v>
      </c>
      <c r="H451" s="2226" t="s">
        <v>2357</v>
      </c>
      <c r="I451" s="2203">
        <v>1</v>
      </c>
      <c r="K451" s="2241" t="s">
        <v>392</v>
      </c>
    </row>
    <row r="452" spans="1:11" ht="24">
      <c r="A452" s="2204" t="s">
        <v>3342</v>
      </c>
      <c r="B452" s="2241" t="s">
        <v>393</v>
      </c>
      <c r="C452" s="2204" t="s">
        <v>25</v>
      </c>
      <c r="D452" s="2224">
        <f t="shared" si="18"/>
        <v>0.4</v>
      </c>
      <c r="E452" s="2225"/>
      <c r="F452" s="2210">
        <v>0.4</v>
      </c>
      <c r="G452" s="2206" t="s">
        <v>2355</v>
      </c>
      <c r="H452" s="2226" t="s">
        <v>2357</v>
      </c>
      <c r="I452" s="2203">
        <v>1</v>
      </c>
      <c r="K452" s="2241" t="s">
        <v>393</v>
      </c>
    </row>
    <row r="453" spans="1:11">
      <c r="A453" s="2204" t="s">
        <v>3343</v>
      </c>
      <c r="B453" s="2241" t="s">
        <v>394</v>
      </c>
      <c r="C453" s="2204" t="s">
        <v>25</v>
      </c>
      <c r="D453" s="2224">
        <f t="shared" si="18"/>
        <v>1.1000000000000001</v>
      </c>
      <c r="E453" s="2225"/>
      <c r="F453" s="2210">
        <v>1.1000000000000001</v>
      </c>
      <c r="G453" s="2206" t="s">
        <v>2355</v>
      </c>
      <c r="H453" s="2226" t="s">
        <v>2357</v>
      </c>
      <c r="I453" s="2203">
        <v>1</v>
      </c>
      <c r="K453" s="2241" t="s">
        <v>394</v>
      </c>
    </row>
    <row r="454" spans="1:11" ht="24">
      <c r="A454" s="2204" t="s">
        <v>3344</v>
      </c>
      <c r="B454" s="2216" t="s">
        <v>395</v>
      </c>
      <c r="C454" s="2204" t="s">
        <v>25</v>
      </c>
      <c r="D454" s="2224">
        <f t="shared" si="18"/>
        <v>1.25</v>
      </c>
      <c r="E454" s="2225"/>
      <c r="F454" s="2210">
        <v>1.25</v>
      </c>
      <c r="G454" s="2206" t="s">
        <v>2355</v>
      </c>
      <c r="H454" s="2226" t="s">
        <v>2357</v>
      </c>
      <c r="I454" s="2203">
        <v>1</v>
      </c>
      <c r="K454" s="2216" t="s">
        <v>395</v>
      </c>
    </row>
    <row r="455" spans="1:11" ht="24">
      <c r="A455" s="2204" t="s">
        <v>3345</v>
      </c>
      <c r="B455" s="2241" t="s">
        <v>396</v>
      </c>
      <c r="C455" s="2204" t="s">
        <v>25</v>
      </c>
      <c r="D455" s="2224">
        <f t="shared" si="18"/>
        <v>1.0900000000000001</v>
      </c>
      <c r="E455" s="2225"/>
      <c r="F455" s="2210">
        <v>1.0900000000000001</v>
      </c>
      <c r="G455" s="2206" t="s">
        <v>2355</v>
      </c>
      <c r="H455" s="2207" t="s">
        <v>2361</v>
      </c>
      <c r="I455" s="2203">
        <v>1</v>
      </c>
      <c r="K455" s="2241" t="s">
        <v>396</v>
      </c>
    </row>
    <row r="456" spans="1:11" ht="24">
      <c r="A456" s="2204" t="s">
        <v>3346</v>
      </c>
      <c r="B456" s="2241" t="s">
        <v>397</v>
      </c>
      <c r="C456" s="2204" t="s">
        <v>25</v>
      </c>
      <c r="D456" s="2224">
        <f t="shared" si="18"/>
        <v>1.1100000000000001</v>
      </c>
      <c r="E456" s="2225"/>
      <c r="F456" s="2210">
        <v>1.1100000000000001</v>
      </c>
      <c r="G456" s="2206" t="s">
        <v>2355</v>
      </c>
      <c r="H456" s="2226" t="s">
        <v>2357</v>
      </c>
      <c r="I456" s="2203">
        <v>1</v>
      </c>
      <c r="K456" s="2241" t="s">
        <v>397</v>
      </c>
    </row>
    <row r="457" spans="1:11" ht="24">
      <c r="A457" s="2204" t="s">
        <v>3347</v>
      </c>
      <c r="B457" s="2241" t="s">
        <v>398</v>
      </c>
      <c r="C457" s="2204" t="s">
        <v>25</v>
      </c>
      <c r="D457" s="2224">
        <f t="shared" si="18"/>
        <v>1.31</v>
      </c>
      <c r="E457" s="2225"/>
      <c r="F457" s="2210">
        <v>1.31</v>
      </c>
      <c r="G457" s="2206" t="s">
        <v>2355</v>
      </c>
      <c r="H457" s="2226" t="s">
        <v>2357</v>
      </c>
      <c r="I457" s="2203">
        <v>1</v>
      </c>
      <c r="K457" s="2241" t="s">
        <v>398</v>
      </c>
    </row>
    <row r="458" spans="1:11" ht="24">
      <c r="A458" s="2204" t="s">
        <v>3348</v>
      </c>
      <c r="B458" s="2241" t="s">
        <v>399</v>
      </c>
      <c r="C458" s="2204" t="s">
        <v>25</v>
      </c>
      <c r="D458" s="2224">
        <f t="shared" si="18"/>
        <v>0.71</v>
      </c>
      <c r="E458" s="2225"/>
      <c r="F458" s="2210">
        <v>0.71</v>
      </c>
      <c r="G458" s="2206" t="s">
        <v>2355</v>
      </c>
      <c r="H458" s="2226" t="s">
        <v>2357</v>
      </c>
      <c r="I458" s="2203">
        <v>1</v>
      </c>
      <c r="K458" s="2241" t="s">
        <v>399</v>
      </c>
    </row>
    <row r="459" spans="1:11" ht="24">
      <c r="A459" s="2204" t="s">
        <v>3349</v>
      </c>
      <c r="B459" s="2275" t="s">
        <v>400</v>
      </c>
      <c r="C459" s="2204" t="s">
        <v>25</v>
      </c>
      <c r="D459" s="2224">
        <f t="shared" si="18"/>
        <v>0.6</v>
      </c>
      <c r="E459" s="2225"/>
      <c r="F459" s="2210">
        <v>0.6</v>
      </c>
      <c r="G459" s="2206" t="s">
        <v>2355</v>
      </c>
      <c r="H459" s="2207" t="s">
        <v>2361</v>
      </c>
      <c r="I459" s="2203">
        <v>1</v>
      </c>
      <c r="K459" s="2275" t="s">
        <v>400</v>
      </c>
    </row>
    <row r="460" spans="1:11">
      <c r="A460" s="2204" t="s">
        <v>3350</v>
      </c>
      <c r="B460" s="2275" t="s">
        <v>401</v>
      </c>
      <c r="C460" s="2204" t="s">
        <v>25</v>
      </c>
      <c r="D460" s="2224">
        <f t="shared" si="18"/>
        <v>0.47</v>
      </c>
      <c r="E460" s="2225"/>
      <c r="F460" s="2210">
        <v>0.47</v>
      </c>
      <c r="G460" s="2206" t="s">
        <v>2355</v>
      </c>
      <c r="H460" s="2207" t="s">
        <v>2361</v>
      </c>
      <c r="I460" s="2203">
        <v>1</v>
      </c>
      <c r="K460" s="2275" t="s">
        <v>401</v>
      </c>
    </row>
    <row r="461" spans="1:11" ht="24">
      <c r="A461" s="2204" t="s">
        <v>3351</v>
      </c>
      <c r="B461" s="2205" t="s">
        <v>402</v>
      </c>
      <c r="C461" s="2204" t="s">
        <v>25</v>
      </c>
      <c r="D461" s="2224">
        <f t="shared" si="18"/>
        <v>0.52</v>
      </c>
      <c r="E461" s="2225"/>
      <c r="F461" s="2210">
        <v>0.52</v>
      </c>
      <c r="G461" s="2206" t="s">
        <v>2355</v>
      </c>
      <c r="H461" s="2207" t="s">
        <v>2361</v>
      </c>
      <c r="I461" s="2203">
        <v>1</v>
      </c>
      <c r="K461" s="2205" t="s">
        <v>402</v>
      </c>
    </row>
    <row r="462" spans="1:11" ht="24">
      <c r="A462" s="2204" t="s">
        <v>3352</v>
      </c>
      <c r="B462" s="2205" t="s">
        <v>403</v>
      </c>
      <c r="C462" s="2204" t="s">
        <v>25</v>
      </c>
      <c r="D462" s="2224">
        <f t="shared" si="18"/>
        <v>1.22</v>
      </c>
      <c r="E462" s="2225"/>
      <c r="F462" s="2210">
        <v>1.22</v>
      </c>
      <c r="G462" s="2206" t="s">
        <v>2355</v>
      </c>
      <c r="H462" s="2207" t="s">
        <v>2361</v>
      </c>
      <c r="I462" s="2203">
        <v>1</v>
      </c>
      <c r="K462" s="2205" t="s">
        <v>403</v>
      </c>
    </row>
    <row r="463" spans="1:11" ht="24">
      <c r="A463" s="2204" t="s">
        <v>3353</v>
      </c>
      <c r="B463" s="2205" t="s">
        <v>404</v>
      </c>
      <c r="C463" s="2204" t="s">
        <v>25</v>
      </c>
      <c r="D463" s="2224">
        <f t="shared" si="18"/>
        <v>0.94</v>
      </c>
      <c r="E463" s="2225"/>
      <c r="F463" s="2210">
        <v>0.94</v>
      </c>
      <c r="G463" s="2206" t="s">
        <v>2355</v>
      </c>
      <c r="H463" s="2207" t="s">
        <v>2361</v>
      </c>
      <c r="I463" s="2203">
        <v>1</v>
      </c>
      <c r="K463" s="2205" t="s">
        <v>404</v>
      </c>
    </row>
    <row r="464" spans="1:11" ht="24">
      <c r="A464" s="2204" t="s">
        <v>3354</v>
      </c>
      <c r="B464" s="2238" t="s">
        <v>405</v>
      </c>
      <c r="C464" s="2204" t="s">
        <v>25</v>
      </c>
      <c r="D464" s="2224">
        <f t="shared" si="18"/>
        <v>0.44</v>
      </c>
      <c r="E464" s="2225"/>
      <c r="F464" s="2210">
        <v>0.44</v>
      </c>
      <c r="G464" s="2206" t="s">
        <v>2355</v>
      </c>
      <c r="H464" s="2207" t="s">
        <v>2361</v>
      </c>
      <c r="I464" s="2203">
        <v>1</v>
      </c>
      <c r="K464" s="2238" t="s">
        <v>405</v>
      </c>
    </row>
    <row r="465" spans="1:11">
      <c r="A465" s="2204" t="s">
        <v>3355</v>
      </c>
      <c r="B465" s="2231" t="s">
        <v>406</v>
      </c>
      <c r="C465" s="2204" t="s">
        <v>25</v>
      </c>
      <c r="D465" s="2224">
        <f t="shared" si="18"/>
        <v>1.7300000000000002</v>
      </c>
      <c r="E465" s="2225"/>
      <c r="F465" s="2210">
        <v>1.7300000000000002</v>
      </c>
      <c r="G465" s="2206" t="s">
        <v>2355</v>
      </c>
      <c r="H465" s="2207" t="s">
        <v>2361</v>
      </c>
      <c r="I465" s="2203">
        <v>1</v>
      </c>
      <c r="K465" s="2231" t="s">
        <v>406</v>
      </c>
    </row>
    <row r="466" spans="1:11" ht="48">
      <c r="A466" s="2204" t="s">
        <v>3356</v>
      </c>
      <c r="B466" s="2228" t="s">
        <v>407</v>
      </c>
      <c r="C466" s="2204" t="s">
        <v>25</v>
      </c>
      <c r="D466" s="2210">
        <f t="shared" si="18"/>
        <v>1.93</v>
      </c>
      <c r="E466" s="2225"/>
      <c r="F466" s="2210">
        <v>1.93</v>
      </c>
      <c r="G466" s="2206" t="s">
        <v>2355</v>
      </c>
      <c r="H466" s="2207" t="s">
        <v>2361</v>
      </c>
      <c r="I466" s="2203">
        <v>1</v>
      </c>
      <c r="K466" s="2228" t="s">
        <v>407</v>
      </c>
    </row>
    <row r="467" spans="1:11" ht="24">
      <c r="A467" s="2204" t="s">
        <v>3357</v>
      </c>
      <c r="B467" s="2228" t="s">
        <v>4031</v>
      </c>
      <c r="C467" s="2204" t="s">
        <v>25</v>
      </c>
      <c r="D467" s="2224">
        <f>E467+F467</f>
        <v>0.51</v>
      </c>
      <c r="E467" s="2225"/>
      <c r="F467" s="2210">
        <v>0.51</v>
      </c>
      <c r="G467" s="2206" t="s">
        <v>414</v>
      </c>
      <c r="H467" s="2207" t="s">
        <v>2361</v>
      </c>
      <c r="I467" s="2203">
        <v>1</v>
      </c>
      <c r="K467" s="2228" t="s">
        <v>4031</v>
      </c>
    </row>
    <row r="468" spans="1:11" ht="24">
      <c r="A468" s="2204" t="s">
        <v>3358</v>
      </c>
      <c r="B468" s="2228" t="s">
        <v>4032</v>
      </c>
      <c r="C468" s="2204" t="s">
        <v>25</v>
      </c>
      <c r="D468" s="2224">
        <f t="shared" ref="D468:D472" si="20">E468+F468</f>
        <v>0.57999999999999996</v>
      </c>
      <c r="E468" s="2225"/>
      <c r="F468" s="2210">
        <v>0.57999999999999996</v>
      </c>
      <c r="G468" s="2206" t="s">
        <v>414</v>
      </c>
      <c r="H468" s="2207" t="s">
        <v>2361</v>
      </c>
      <c r="I468" s="2203">
        <v>1</v>
      </c>
      <c r="K468" s="2228" t="s">
        <v>4032</v>
      </c>
    </row>
    <row r="469" spans="1:11">
      <c r="A469" s="2204" t="s">
        <v>3359</v>
      </c>
      <c r="B469" s="2228" t="s">
        <v>4033</v>
      </c>
      <c r="C469" s="2204" t="s">
        <v>25</v>
      </c>
      <c r="D469" s="2224">
        <f t="shared" si="20"/>
        <v>0.28999999999999998</v>
      </c>
      <c r="E469" s="2225"/>
      <c r="F469" s="2210">
        <v>0.28999999999999998</v>
      </c>
      <c r="G469" s="2206" t="s">
        <v>414</v>
      </c>
      <c r="H469" s="2207" t="s">
        <v>2361</v>
      </c>
      <c r="I469" s="2203">
        <v>1</v>
      </c>
      <c r="K469" s="2228" t="s">
        <v>4033</v>
      </c>
    </row>
    <row r="470" spans="1:11">
      <c r="A470" s="2204" t="s">
        <v>3360</v>
      </c>
      <c r="B470" s="2228" t="s">
        <v>4034</v>
      </c>
      <c r="C470" s="2204" t="s">
        <v>25</v>
      </c>
      <c r="D470" s="2224">
        <f t="shared" si="20"/>
        <v>0.21200000000000002</v>
      </c>
      <c r="E470" s="2225"/>
      <c r="F470" s="2210">
        <v>0.21200000000000002</v>
      </c>
      <c r="G470" s="2206" t="s">
        <v>414</v>
      </c>
      <c r="H470" s="2207" t="s">
        <v>2361</v>
      </c>
      <c r="I470" s="2203">
        <v>1</v>
      </c>
      <c r="K470" s="2228" t="s">
        <v>4034</v>
      </c>
    </row>
    <row r="471" spans="1:11">
      <c r="A471" s="2204" t="s">
        <v>3361</v>
      </c>
      <c r="B471" s="2228" t="s">
        <v>4035</v>
      </c>
      <c r="C471" s="2204" t="s">
        <v>25</v>
      </c>
      <c r="D471" s="2224">
        <f t="shared" si="20"/>
        <v>1.782</v>
      </c>
      <c r="E471" s="2225"/>
      <c r="F471" s="2210">
        <v>1.782</v>
      </c>
      <c r="G471" s="2206" t="s">
        <v>414</v>
      </c>
      <c r="H471" s="2207" t="s">
        <v>2361</v>
      </c>
      <c r="I471" s="2203">
        <v>1</v>
      </c>
      <c r="K471" s="2228" t="s">
        <v>4035</v>
      </c>
    </row>
    <row r="472" spans="1:11" ht="24">
      <c r="A472" s="2204" t="s">
        <v>3362</v>
      </c>
      <c r="B472" s="2228" t="s">
        <v>4036</v>
      </c>
      <c r="C472" s="2204" t="s">
        <v>25</v>
      </c>
      <c r="D472" s="2224">
        <f t="shared" si="20"/>
        <v>8.68</v>
      </c>
      <c r="E472" s="2225"/>
      <c r="F472" s="2210">
        <v>8.68</v>
      </c>
      <c r="G472" s="2206" t="s">
        <v>414</v>
      </c>
      <c r="H472" s="2207" t="s">
        <v>2361</v>
      </c>
      <c r="I472" s="2203">
        <v>1</v>
      </c>
      <c r="K472" s="2228" t="s">
        <v>4036</v>
      </c>
    </row>
    <row r="473" spans="1:11" ht="24">
      <c r="A473" s="2204" t="s">
        <v>3363</v>
      </c>
      <c r="B473" s="2241" t="s">
        <v>408</v>
      </c>
      <c r="C473" s="2204" t="s">
        <v>25</v>
      </c>
      <c r="D473" s="2224">
        <f t="shared" si="18"/>
        <v>1.4400000000000002</v>
      </c>
      <c r="E473" s="2225"/>
      <c r="F473" s="2210">
        <v>1.4400000000000002</v>
      </c>
      <c r="G473" s="2211" t="s">
        <v>414</v>
      </c>
      <c r="H473" s="2207" t="s">
        <v>2361</v>
      </c>
      <c r="I473" s="2203">
        <v>1</v>
      </c>
      <c r="K473" s="2241" t="s">
        <v>408</v>
      </c>
    </row>
    <row r="474" spans="1:11" ht="24">
      <c r="A474" s="2204" t="s">
        <v>3364</v>
      </c>
      <c r="B474" s="2243" t="s">
        <v>409</v>
      </c>
      <c r="C474" s="2204" t="s">
        <v>25</v>
      </c>
      <c r="D474" s="2224">
        <f t="shared" si="18"/>
        <v>3.13</v>
      </c>
      <c r="E474" s="2225"/>
      <c r="F474" s="2210">
        <v>3.13</v>
      </c>
      <c r="G474" s="2211" t="s">
        <v>414</v>
      </c>
      <c r="H474" s="2207" t="s">
        <v>2361</v>
      </c>
      <c r="I474" s="2203">
        <v>1</v>
      </c>
      <c r="K474" s="2243" t="s">
        <v>409</v>
      </c>
    </row>
    <row r="475" spans="1:11" ht="24">
      <c r="A475" s="2204" t="s">
        <v>3365</v>
      </c>
      <c r="B475" s="2275" t="s">
        <v>410</v>
      </c>
      <c r="C475" s="2204" t="s">
        <v>25</v>
      </c>
      <c r="D475" s="2224">
        <f t="shared" si="18"/>
        <v>2.62</v>
      </c>
      <c r="E475" s="2225"/>
      <c r="F475" s="2210">
        <v>2.62</v>
      </c>
      <c r="G475" s="2211" t="s">
        <v>414</v>
      </c>
      <c r="H475" s="2207" t="s">
        <v>2361</v>
      </c>
      <c r="I475" s="2203">
        <v>1</v>
      </c>
      <c r="K475" s="2275" t="s">
        <v>410</v>
      </c>
    </row>
    <row r="476" spans="1:11" ht="36">
      <c r="A476" s="2204" t="s">
        <v>3366</v>
      </c>
      <c r="B476" s="2243" t="s">
        <v>411</v>
      </c>
      <c r="C476" s="2204" t="s">
        <v>25</v>
      </c>
      <c r="D476" s="2224">
        <f t="shared" si="18"/>
        <v>2.34</v>
      </c>
      <c r="E476" s="2225"/>
      <c r="F476" s="2210">
        <v>2.34</v>
      </c>
      <c r="G476" s="2211" t="s">
        <v>414</v>
      </c>
      <c r="H476" s="2207" t="s">
        <v>2361</v>
      </c>
      <c r="I476" s="2203">
        <v>1</v>
      </c>
      <c r="K476" s="2243" t="s">
        <v>411</v>
      </c>
    </row>
    <row r="477" spans="1:11" ht="24">
      <c r="A477" s="2204" t="s">
        <v>3367</v>
      </c>
      <c r="B477" s="2216" t="s">
        <v>412</v>
      </c>
      <c r="C477" s="2204" t="s">
        <v>25</v>
      </c>
      <c r="D477" s="2224">
        <f t="shared" si="18"/>
        <v>37.799999999999997</v>
      </c>
      <c r="E477" s="2225"/>
      <c r="F477" s="2210">
        <v>37.799999999999997</v>
      </c>
      <c r="G477" s="2211" t="s">
        <v>414</v>
      </c>
      <c r="H477" s="2207" t="s">
        <v>2361</v>
      </c>
      <c r="I477" s="2203">
        <v>1</v>
      </c>
      <c r="K477" s="2216" t="s">
        <v>412</v>
      </c>
    </row>
    <row r="478" spans="1:11" ht="24">
      <c r="A478" s="2204" t="s">
        <v>3368</v>
      </c>
      <c r="B478" s="2205" t="s">
        <v>413</v>
      </c>
      <c r="C478" s="2204" t="s">
        <v>25</v>
      </c>
      <c r="D478" s="2224">
        <f t="shared" si="18"/>
        <v>1.55</v>
      </c>
      <c r="E478" s="2225"/>
      <c r="F478" s="2210">
        <v>1.55</v>
      </c>
      <c r="G478" s="2211" t="s">
        <v>414</v>
      </c>
      <c r="H478" s="2207" t="s">
        <v>2361</v>
      </c>
      <c r="I478" s="2203">
        <v>1</v>
      </c>
      <c r="K478" s="2205" t="s">
        <v>413</v>
      </c>
    </row>
    <row r="479" spans="1:11" ht="24">
      <c r="A479" s="2204" t="s">
        <v>3369</v>
      </c>
      <c r="B479" s="2228" t="s">
        <v>408</v>
      </c>
      <c r="C479" s="2204" t="s">
        <v>25</v>
      </c>
      <c r="D479" s="2224">
        <f t="shared" si="18"/>
        <v>1.4300000000000002</v>
      </c>
      <c r="E479" s="2225"/>
      <c r="F479" s="2210">
        <v>1.4300000000000002</v>
      </c>
      <c r="G479" s="2211" t="s">
        <v>414</v>
      </c>
      <c r="H479" s="2207" t="s">
        <v>2361</v>
      </c>
      <c r="I479" s="2203">
        <v>1</v>
      </c>
      <c r="K479" s="2228" t="s">
        <v>408</v>
      </c>
    </row>
    <row r="480" spans="1:11" ht="24">
      <c r="A480" s="2204" t="s">
        <v>3370</v>
      </c>
      <c r="B480" s="2228" t="s">
        <v>4037</v>
      </c>
      <c r="C480" s="2204" t="s">
        <v>25</v>
      </c>
      <c r="D480" s="2224">
        <f>E480+F480</f>
        <v>0.2</v>
      </c>
      <c r="E480" s="2225"/>
      <c r="F480" s="2210">
        <v>0.2</v>
      </c>
      <c r="G480" s="2211" t="s">
        <v>431</v>
      </c>
      <c r="H480" s="2207" t="s">
        <v>2361</v>
      </c>
      <c r="I480" s="2203">
        <v>1</v>
      </c>
      <c r="K480" s="2228" t="s">
        <v>4037</v>
      </c>
    </row>
    <row r="481" spans="1:11" ht="24">
      <c r="A481" s="2204" t="s">
        <v>3371</v>
      </c>
      <c r="B481" s="2228" t="s">
        <v>3993</v>
      </c>
      <c r="C481" s="2204" t="s">
        <v>25</v>
      </c>
      <c r="D481" s="2224">
        <f t="shared" ref="D481:D488" si="21">E481+F481</f>
        <v>3.6500000000000004</v>
      </c>
      <c r="E481" s="2225"/>
      <c r="F481" s="2210">
        <v>3.6500000000000004</v>
      </c>
      <c r="G481" s="2211" t="s">
        <v>431</v>
      </c>
      <c r="H481" s="2207" t="s">
        <v>2361</v>
      </c>
      <c r="I481" s="2203">
        <v>1</v>
      </c>
      <c r="K481" s="2228" t="s">
        <v>3993</v>
      </c>
    </row>
    <row r="482" spans="1:11">
      <c r="A482" s="2204" t="s">
        <v>3372</v>
      </c>
      <c r="B482" s="2228" t="s">
        <v>4038</v>
      </c>
      <c r="C482" s="2204" t="s">
        <v>25</v>
      </c>
      <c r="D482" s="2224">
        <f t="shared" si="21"/>
        <v>1.02</v>
      </c>
      <c r="E482" s="2225"/>
      <c r="F482" s="2210">
        <v>1.02</v>
      </c>
      <c r="G482" s="2211" t="s">
        <v>431</v>
      </c>
      <c r="H482" s="2207" t="s">
        <v>2361</v>
      </c>
      <c r="I482" s="2203">
        <v>1</v>
      </c>
      <c r="K482" s="2228" t="s">
        <v>4038</v>
      </c>
    </row>
    <row r="483" spans="1:11" ht="24">
      <c r="A483" s="2204" t="s">
        <v>3373</v>
      </c>
      <c r="B483" s="2228" t="s">
        <v>4039</v>
      </c>
      <c r="C483" s="2204" t="s">
        <v>25</v>
      </c>
      <c r="D483" s="2224">
        <f t="shared" si="21"/>
        <v>0.59000000000000008</v>
      </c>
      <c r="E483" s="2225"/>
      <c r="F483" s="2210">
        <v>0.59000000000000008</v>
      </c>
      <c r="G483" s="2211" t="s">
        <v>431</v>
      </c>
      <c r="H483" s="2207" t="s">
        <v>2361</v>
      </c>
      <c r="I483" s="2203">
        <v>1</v>
      </c>
      <c r="K483" s="2228" t="s">
        <v>4039</v>
      </c>
    </row>
    <row r="484" spans="1:11">
      <c r="A484" s="2204" t="s">
        <v>3374</v>
      </c>
      <c r="B484" s="2228" t="s">
        <v>4040</v>
      </c>
      <c r="C484" s="2204" t="s">
        <v>25</v>
      </c>
      <c r="D484" s="2224">
        <f t="shared" si="21"/>
        <v>1.21</v>
      </c>
      <c r="E484" s="2225"/>
      <c r="F484" s="2210">
        <v>1.21</v>
      </c>
      <c r="G484" s="2211" t="s">
        <v>431</v>
      </c>
      <c r="H484" s="2207" t="s">
        <v>2361</v>
      </c>
      <c r="I484" s="2203">
        <v>1</v>
      </c>
      <c r="K484" s="2228" t="s">
        <v>4040</v>
      </c>
    </row>
    <row r="485" spans="1:11" ht="24">
      <c r="A485" s="2204" t="s">
        <v>3375</v>
      </c>
      <c r="B485" s="2228" t="s">
        <v>4041</v>
      </c>
      <c r="C485" s="2204" t="s">
        <v>25</v>
      </c>
      <c r="D485" s="2224">
        <f t="shared" si="21"/>
        <v>4.5</v>
      </c>
      <c r="E485" s="2225"/>
      <c r="F485" s="2210">
        <v>4.5</v>
      </c>
      <c r="G485" s="2211" t="s">
        <v>431</v>
      </c>
      <c r="H485" s="2207" t="s">
        <v>2361</v>
      </c>
      <c r="I485" s="2203">
        <v>1</v>
      </c>
      <c r="K485" s="2228" t="s">
        <v>4041</v>
      </c>
    </row>
    <row r="486" spans="1:11" ht="24">
      <c r="A486" s="2204" t="s">
        <v>3376</v>
      </c>
      <c r="B486" s="2228" t="s">
        <v>4042</v>
      </c>
      <c r="C486" s="2204" t="s">
        <v>25</v>
      </c>
      <c r="D486" s="2224">
        <f t="shared" si="21"/>
        <v>4.59</v>
      </c>
      <c r="E486" s="2225"/>
      <c r="F486" s="2210">
        <v>4.59</v>
      </c>
      <c r="G486" s="2211" t="s">
        <v>431</v>
      </c>
      <c r="H486" s="2207" t="s">
        <v>2361</v>
      </c>
      <c r="I486" s="2203">
        <v>1</v>
      </c>
      <c r="K486" s="2228" t="s">
        <v>4042</v>
      </c>
    </row>
    <row r="487" spans="1:11" ht="24">
      <c r="A487" s="2204" t="s">
        <v>3377</v>
      </c>
      <c r="B487" s="2228" t="s">
        <v>4043</v>
      </c>
      <c r="C487" s="2204" t="s">
        <v>25</v>
      </c>
      <c r="D487" s="2224">
        <f t="shared" si="21"/>
        <v>1.1500000000000001</v>
      </c>
      <c r="E487" s="2225"/>
      <c r="F487" s="2210">
        <v>1.1500000000000001</v>
      </c>
      <c r="G487" s="2211" t="s">
        <v>431</v>
      </c>
      <c r="H487" s="2207" t="s">
        <v>2361</v>
      </c>
      <c r="I487" s="2203">
        <v>1</v>
      </c>
      <c r="K487" s="2228" t="s">
        <v>4043</v>
      </c>
    </row>
    <row r="488" spans="1:11" ht="24">
      <c r="A488" s="2204" t="s">
        <v>3378</v>
      </c>
      <c r="B488" s="2228" t="s">
        <v>3972</v>
      </c>
      <c r="C488" s="2204" t="s">
        <v>25</v>
      </c>
      <c r="D488" s="2224">
        <f t="shared" si="21"/>
        <v>3.4</v>
      </c>
      <c r="E488" s="2225"/>
      <c r="F488" s="2210">
        <v>3.4</v>
      </c>
      <c r="G488" s="2211" t="s">
        <v>431</v>
      </c>
      <c r="H488" s="2207" t="s">
        <v>2361</v>
      </c>
      <c r="I488" s="2203">
        <v>1</v>
      </c>
      <c r="K488" s="2228" t="s">
        <v>3972</v>
      </c>
    </row>
    <row r="489" spans="1:11" ht="24">
      <c r="A489" s="2204" t="s">
        <v>3379</v>
      </c>
      <c r="B489" s="2205" t="s">
        <v>415</v>
      </c>
      <c r="C489" s="2204" t="s">
        <v>25</v>
      </c>
      <c r="D489" s="2224">
        <v>0.54</v>
      </c>
      <c r="E489" s="2225"/>
      <c r="F489" s="2210">
        <v>0.54</v>
      </c>
      <c r="G489" s="2211" t="s">
        <v>431</v>
      </c>
      <c r="H489" s="2207" t="s">
        <v>2361</v>
      </c>
      <c r="I489" s="2203">
        <v>1</v>
      </c>
      <c r="K489" s="2205" t="s">
        <v>415</v>
      </c>
    </row>
    <row r="490" spans="1:11" ht="24">
      <c r="A490" s="2204" t="s">
        <v>3380</v>
      </c>
      <c r="B490" s="2205" t="s">
        <v>416</v>
      </c>
      <c r="C490" s="2204" t="s">
        <v>25</v>
      </c>
      <c r="D490" s="2224">
        <f t="shared" si="18"/>
        <v>1.06</v>
      </c>
      <c r="E490" s="2225">
        <v>0.64</v>
      </c>
      <c r="F490" s="2210">
        <v>0.42000000000000004</v>
      </c>
      <c r="G490" s="2211" t="s">
        <v>431</v>
      </c>
      <c r="H490" s="2226" t="s">
        <v>2358</v>
      </c>
      <c r="I490" s="2203">
        <v>1</v>
      </c>
      <c r="K490" s="2205" t="s">
        <v>416</v>
      </c>
    </row>
    <row r="491" spans="1:11" ht="24">
      <c r="A491" s="2204" t="s">
        <v>3381</v>
      </c>
      <c r="B491" s="2205" t="s">
        <v>417</v>
      </c>
      <c r="C491" s="2204" t="s">
        <v>25</v>
      </c>
      <c r="D491" s="2224">
        <f t="shared" si="18"/>
        <v>2.62</v>
      </c>
      <c r="E491" s="2225">
        <v>0.39</v>
      </c>
      <c r="F491" s="2210">
        <v>2.23</v>
      </c>
      <c r="G491" s="2211" t="s">
        <v>431</v>
      </c>
      <c r="H491" s="2226" t="s">
        <v>2358</v>
      </c>
      <c r="I491" s="2203">
        <v>1</v>
      </c>
      <c r="K491" s="2205" t="s">
        <v>417</v>
      </c>
    </row>
    <row r="492" spans="1:11">
      <c r="A492" s="2204" t="s">
        <v>3382</v>
      </c>
      <c r="B492" s="2234" t="s">
        <v>418</v>
      </c>
      <c r="C492" s="2204" t="s">
        <v>25</v>
      </c>
      <c r="D492" s="2224">
        <f t="shared" si="18"/>
        <v>1.3599999999999999</v>
      </c>
      <c r="E492" s="2225">
        <v>0.95</v>
      </c>
      <c r="F492" s="2210">
        <v>0.41000000000000003</v>
      </c>
      <c r="G492" s="2211" t="s">
        <v>431</v>
      </c>
      <c r="H492" s="2226" t="s">
        <v>2358</v>
      </c>
      <c r="I492" s="2203">
        <v>1</v>
      </c>
      <c r="K492" s="2234" t="s">
        <v>418</v>
      </c>
    </row>
    <row r="493" spans="1:11" ht="24">
      <c r="A493" s="2204" t="s">
        <v>3383</v>
      </c>
      <c r="B493" s="2205" t="s">
        <v>419</v>
      </c>
      <c r="C493" s="2204" t="s">
        <v>25</v>
      </c>
      <c r="D493" s="2224">
        <f t="shared" si="18"/>
        <v>1.47</v>
      </c>
      <c r="E493" s="2225"/>
      <c r="F493" s="2210">
        <v>1.47</v>
      </c>
      <c r="G493" s="2211" t="s">
        <v>431</v>
      </c>
      <c r="H493" s="2226" t="s">
        <v>2358</v>
      </c>
      <c r="I493" s="2203">
        <v>1</v>
      </c>
      <c r="K493" s="2205" t="s">
        <v>419</v>
      </c>
    </row>
    <row r="494" spans="1:11" ht="24">
      <c r="A494" s="2204" t="s">
        <v>3384</v>
      </c>
      <c r="B494" s="2234" t="s">
        <v>420</v>
      </c>
      <c r="C494" s="2204" t="s">
        <v>25</v>
      </c>
      <c r="D494" s="2224">
        <f t="shared" si="18"/>
        <v>2.5299999999999998</v>
      </c>
      <c r="E494" s="2225"/>
      <c r="F494" s="2210">
        <v>2.5299999999999998</v>
      </c>
      <c r="G494" s="2211" t="s">
        <v>431</v>
      </c>
      <c r="H494" s="2226" t="s">
        <v>2358</v>
      </c>
      <c r="I494" s="2203">
        <v>1</v>
      </c>
      <c r="K494" s="2234" t="s">
        <v>420</v>
      </c>
    </row>
    <row r="495" spans="1:11" ht="24">
      <c r="A495" s="2204" t="s">
        <v>3385</v>
      </c>
      <c r="B495" s="2205" t="s">
        <v>421</v>
      </c>
      <c r="C495" s="2204" t="s">
        <v>25</v>
      </c>
      <c r="D495" s="2224">
        <f t="shared" si="18"/>
        <v>1.2</v>
      </c>
      <c r="E495" s="2225"/>
      <c r="F495" s="2210">
        <v>1.2</v>
      </c>
      <c r="G495" s="2211" t="s">
        <v>431</v>
      </c>
      <c r="H495" s="2226" t="s">
        <v>2358</v>
      </c>
      <c r="I495" s="2203">
        <v>1</v>
      </c>
      <c r="K495" s="2205" t="s">
        <v>421</v>
      </c>
    </row>
    <row r="496" spans="1:11" ht="24">
      <c r="A496" s="2204" t="s">
        <v>3386</v>
      </c>
      <c r="B496" s="2205" t="s">
        <v>422</v>
      </c>
      <c r="C496" s="2204" t="s">
        <v>25</v>
      </c>
      <c r="D496" s="2224">
        <f t="shared" si="18"/>
        <v>2.4400000000000004</v>
      </c>
      <c r="E496" s="2225"/>
      <c r="F496" s="2210">
        <v>2.4400000000000004</v>
      </c>
      <c r="G496" s="2211" t="s">
        <v>431</v>
      </c>
      <c r="H496" s="2226" t="s">
        <v>2358</v>
      </c>
      <c r="I496" s="2203">
        <v>1</v>
      </c>
      <c r="K496" s="2205" t="s">
        <v>422</v>
      </c>
    </row>
    <row r="497" spans="1:11">
      <c r="A497" s="2204" t="s">
        <v>3387</v>
      </c>
      <c r="B497" s="2234" t="s">
        <v>423</v>
      </c>
      <c r="C497" s="2204" t="s">
        <v>25</v>
      </c>
      <c r="D497" s="2224">
        <f t="shared" si="18"/>
        <v>1.87</v>
      </c>
      <c r="E497" s="2225">
        <v>1.24</v>
      </c>
      <c r="F497" s="2210">
        <v>0.63</v>
      </c>
      <c r="G497" s="2211" t="s">
        <v>431</v>
      </c>
      <c r="H497" s="2226" t="s">
        <v>2358</v>
      </c>
      <c r="I497" s="2203">
        <v>1</v>
      </c>
      <c r="K497" s="2234" t="s">
        <v>423</v>
      </c>
    </row>
    <row r="498" spans="1:11" ht="24">
      <c r="A498" s="2204" t="s">
        <v>3388</v>
      </c>
      <c r="B498" s="2209" t="s">
        <v>4922</v>
      </c>
      <c r="C498" s="2204" t="s">
        <v>25</v>
      </c>
      <c r="D498" s="2224">
        <f t="shared" si="18"/>
        <v>4.8000000000000007</v>
      </c>
      <c r="E498" s="2225">
        <v>0.19</v>
      </c>
      <c r="F498" s="2210">
        <v>4.6100000000000003</v>
      </c>
      <c r="G498" s="2211" t="s">
        <v>431</v>
      </c>
      <c r="H498" s="2226" t="s">
        <v>2358</v>
      </c>
      <c r="I498" s="2203">
        <v>1</v>
      </c>
      <c r="K498" s="2209" t="s">
        <v>424</v>
      </c>
    </row>
    <row r="499" spans="1:11">
      <c r="A499" s="2204" t="s">
        <v>3389</v>
      </c>
      <c r="B499" s="2209" t="s">
        <v>425</v>
      </c>
      <c r="C499" s="2204" t="s">
        <v>25</v>
      </c>
      <c r="D499" s="2224">
        <f t="shared" ref="D499:D571" si="22">E499+F499</f>
        <v>2.06</v>
      </c>
      <c r="E499" s="2225">
        <v>0.15</v>
      </c>
      <c r="F499" s="2210">
        <v>1.91</v>
      </c>
      <c r="G499" s="2211" t="s">
        <v>431</v>
      </c>
      <c r="H499" s="2226" t="s">
        <v>2358</v>
      </c>
      <c r="I499" s="2203">
        <v>1</v>
      </c>
      <c r="K499" s="2209" t="s">
        <v>425</v>
      </c>
    </row>
    <row r="500" spans="1:11" ht="24">
      <c r="A500" s="2204" t="s">
        <v>3390</v>
      </c>
      <c r="B500" s="2209" t="s">
        <v>426</v>
      </c>
      <c r="C500" s="2204" t="s">
        <v>25</v>
      </c>
      <c r="D500" s="2224">
        <f t="shared" si="22"/>
        <v>6.32</v>
      </c>
      <c r="E500" s="2225">
        <v>0.5</v>
      </c>
      <c r="F500" s="2210">
        <v>5.82</v>
      </c>
      <c r="G500" s="2211" t="s">
        <v>431</v>
      </c>
      <c r="H500" s="2226" t="s">
        <v>2358</v>
      </c>
      <c r="I500" s="2203">
        <v>1</v>
      </c>
      <c r="K500" s="2209" t="s">
        <v>426</v>
      </c>
    </row>
    <row r="501" spans="1:11">
      <c r="A501" s="2204" t="s">
        <v>3391</v>
      </c>
      <c r="B501" s="2209" t="s">
        <v>427</v>
      </c>
      <c r="C501" s="2204" t="s">
        <v>25</v>
      </c>
      <c r="D501" s="2224">
        <f t="shared" si="22"/>
        <v>1.08</v>
      </c>
      <c r="E501" s="2225">
        <v>0.06</v>
      </c>
      <c r="F501" s="2210">
        <v>1.02</v>
      </c>
      <c r="G501" s="2211" t="s">
        <v>431</v>
      </c>
      <c r="H501" s="2226" t="s">
        <v>2358</v>
      </c>
      <c r="I501" s="2203">
        <v>1</v>
      </c>
      <c r="K501" s="2209" t="s">
        <v>427</v>
      </c>
    </row>
    <row r="502" spans="1:11" ht="24">
      <c r="A502" s="2204" t="s">
        <v>3392</v>
      </c>
      <c r="B502" s="2209" t="s">
        <v>428</v>
      </c>
      <c r="C502" s="2204" t="s">
        <v>25</v>
      </c>
      <c r="D502" s="2224">
        <f t="shared" si="22"/>
        <v>4.99</v>
      </c>
      <c r="E502" s="2225">
        <v>0.57999999999999996</v>
      </c>
      <c r="F502" s="2210">
        <v>4.41</v>
      </c>
      <c r="G502" s="2211" t="s">
        <v>431</v>
      </c>
      <c r="H502" s="2226" t="s">
        <v>2358</v>
      </c>
      <c r="I502" s="2203">
        <v>1</v>
      </c>
      <c r="K502" s="2209" t="s">
        <v>428</v>
      </c>
    </row>
    <row r="503" spans="1:11" ht="24">
      <c r="A503" s="2204" t="s">
        <v>3393</v>
      </c>
      <c r="B503" s="2213" t="s">
        <v>429</v>
      </c>
      <c r="C503" s="2204" t="s">
        <v>25</v>
      </c>
      <c r="D503" s="2224">
        <f t="shared" si="22"/>
        <v>0.21</v>
      </c>
      <c r="E503" s="2225">
        <v>0.04</v>
      </c>
      <c r="F503" s="2210">
        <v>0.16999999999999998</v>
      </c>
      <c r="G503" s="2211" t="s">
        <v>431</v>
      </c>
      <c r="H503" s="2207" t="s">
        <v>2361</v>
      </c>
      <c r="I503" s="2203">
        <v>1</v>
      </c>
      <c r="K503" s="2213" t="s">
        <v>429</v>
      </c>
    </row>
    <row r="504" spans="1:11">
      <c r="A504" s="2204" t="s">
        <v>3394</v>
      </c>
      <c r="B504" s="2228" t="s">
        <v>430</v>
      </c>
      <c r="C504" s="2204" t="s">
        <v>25</v>
      </c>
      <c r="D504" s="2224">
        <f t="shared" si="22"/>
        <v>0.14000000000000001</v>
      </c>
      <c r="E504" s="2225"/>
      <c r="F504" s="2210">
        <v>0.14000000000000001</v>
      </c>
      <c r="G504" s="2211" t="s">
        <v>431</v>
      </c>
      <c r="H504" s="2207" t="s">
        <v>2361</v>
      </c>
      <c r="I504" s="2203">
        <v>1</v>
      </c>
      <c r="K504" s="2228" t="s">
        <v>430</v>
      </c>
    </row>
    <row r="505" spans="1:11" ht="36">
      <c r="A505" s="2204" t="s">
        <v>3395</v>
      </c>
      <c r="B505" s="2241" t="s">
        <v>432</v>
      </c>
      <c r="C505" s="2204" t="s">
        <v>25</v>
      </c>
      <c r="D505" s="2224">
        <f t="shared" si="22"/>
        <v>0.54</v>
      </c>
      <c r="E505" s="2225"/>
      <c r="F505" s="2210">
        <v>0.54</v>
      </c>
      <c r="G505" s="2221" t="s">
        <v>2675</v>
      </c>
      <c r="H505" s="2207" t="s">
        <v>2361</v>
      </c>
      <c r="I505" s="2203">
        <v>1</v>
      </c>
      <c r="K505" s="2241" t="s">
        <v>432</v>
      </c>
    </row>
    <row r="506" spans="1:11" ht="24">
      <c r="A506" s="2204" t="s">
        <v>4044</v>
      </c>
      <c r="B506" s="2213" t="s">
        <v>433</v>
      </c>
      <c r="C506" s="2204" t="s">
        <v>25</v>
      </c>
      <c r="D506" s="2224">
        <f t="shared" si="22"/>
        <v>0.04</v>
      </c>
      <c r="E506" s="2225"/>
      <c r="F506" s="2210">
        <v>0.04</v>
      </c>
      <c r="G506" s="2211" t="s">
        <v>2616</v>
      </c>
      <c r="H506" s="2207" t="s">
        <v>2361</v>
      </c>
      <c r="I506" s="2203">
        <v>1</v>
      </c>
      <c r="K506" s="2213" t="s">
        <v>433</v>
      </c>
    </row>
    <row r="507" spans="1:11" ht="36">
      <c r="A507" s="2204" t="s">
        <v>4045</v>
      </c>
      <c r="B507" s="2244" t="s">
        <v>434</v>
      </c>
      <c r="C507" s="2204" t="s">
        <v>25</v>
      </c>
      <c r="D507" s="2224">
        <f t="shared" si="22"/>
        <v>0.74</v>
      </c>
      <c r="E507" s="2225"/>
      <c r="F507" s="2210">
        <v>0.74</v>
      </c>
      <c r="G507" s="2211" t="s">
        <v>2616</v>
      </c>
      <c r="H507" s="2207" t="s">
        <v>2361</v>
      </c>
      <c r="I507" s="2203">
        <v>1</v>
      </c>
      <c r="K507" s="2244" t="s">
        <v>434</v>
      </c>
    </row>
    <row r="508" spans="1:11" ht="36">
      <c r="A508" s="2204" t="s">
        <v>4046</v>
      </c>
      <c r="B508" s="2245" t="s">
        <v>435</v>
      </c>
      <c r="C508" s="2204" t="s">
        <v>25</v>
      </c>
      <c r="D508" s="2224">
        <f t="shared" si="22"/>
        <v>0.32</v>
      </c>
      <c r="E508" s="2225">
        <v>0.25</v>
      </c>
      <c r="F508" s="2210">
        <v>7.0000000000000007E-2</v>
      </c>
      <c r="G508" s="2211" t="s">
        <v>2616</v>
      </c>
      <c r="H508" s="2226" t="s">
        <v>2357</v>
      </c>
      <c r="I508" s="2203">
        <v>1</v>
      </c>
      <c r="K508" s="2245" t="s">
        <v>435</v>
      </c>
    </row>
    <row r="509" spans="1:11" ht="36">
      <c r="A509" s="2204" t="s">
        <v>4047</v>
      </c>
      <c r="B509" s="2205" t="s">
        <v>436</v>
      </c>
      <c r="C509" s="2204" t="s">
        <v>25</v>
      </c>
      <c r="D509" s="2224">
        <f t="shared" si="22"/>
        <v>3.2199999999999998</v>
      </c>
      <c r="E509" s="2225">
        <v>1.92</v>
      </c>
      <c r="F509" s="2210">
        <v>1.3</v>
      </c>
      <c r="G509" s="2211" t="s">
        <v>2616</v>
      </c>
      <c r="H509" s="2226" t="s">
        <v>2358</v>
      </c>
      <c r="I509" s="2203">
        <v>1</v>
      </c>
      <c r="K509" s="2205" t="s">
        <v>436</v>
      </c>
    </row>
    <row r="510" spans="1:11" ht="36">
      <c r="A510" s="2204" t="s">
        <v>4048</v>
      </c>
      <c r="B510" s="2205" t="s">
        <v>437</v>
      </c>
      <c r="C510" s="2204" t="s">
        <v>25</v>
      </c>
      <c r="D510" s="2224">
        <f t="shared" si="22"/>
        <v>0.4</v>
      </c>
      <c r="E510" s="2225">
        <v>0.11</v>
      </c>
      <c r="F510" s="2210">
        <v>0.29000000000000004</v>
      </c>
      <c r="G510" s="2211" t="s">
        <v>2616</v>
      </c>
      <c r="H510" s="2226" t="s">
        <v>2358</v>
      </c>
      <c r="I510" s="2203">
        <v>1</v>
      </c>
      <c r="K510" s="2205" t="s">
        <v>437</v>
      </c>
    </row>
    <row r="511" spans="1:11" ht="24">
      <c r="A511" s="2204" t="s">
        <v>4049</v>
      </c>
      <c r="B511" s="2205" t="s">
        <v>438</v>
      </c>
      <c r="C511" s="2204" t="s">
        <v>25</v>
      </c>
      <c r="D511" s="2224">
        <f t="shared" si="22"/>
        <v>1.01</v>
      </c>
      <c r="E511" s="2225">
        <v>0.33</v>
      </c>
      <c r="F511" s="2210">
        <v>0.67999999999999994</v>
      </c>
      <c r="G511" s="2211" t="s">
        <v>2616</v>
      </c>
      <c r="H511" s="2226" t="s">
        <v>2358</v>
      </c>
      <c r="I511" s="2203">
        <v>1</v>
      </c>
      <c r="K511" s="2205" t="s">
        <v>438</v>
      </c>
    </row>
    <row r="512" spans="1:11">
      <c r="A512" s="2204" t="s">
        <v>4050</v>
      </c>
      <c r="B512" s="2233" t="s">
        <v>439</v>
      </c>
      <c r="C512" s="2204" t="s">
        <v>25</v>
      </c>
      <c r="D512" s="2224">
        <f t="shared" si="22"/>
        <v>4.84</v>
      </c>
      <c r="E512" s="2225">
        <v>2.1</v>
      </c>
      <c r="F512" s="2210">
        <v>2.74</v>
      </c>
      <c r="G512" s="2215" t="s">
        <v>2616</v>
      </c>
      <c r="H512" s="2207" t="s">
        <v>2361</v>
      </c>
      <c r="I512" s="2203">
        <v>1</v>
      </c>
      <c r="K512" s="2233" t="s">
        <v>439</v>
      </c>
    </row>
    <row r="513" spans="1:11">
      <c r="A513" s="2204" t="s">
        <v>4051</v>
      </c>
      <c r="B513" s="2233" t="s">
        <v>440</v>
      </c>
      <c r="C513" s="2204" t="s">
        <v>25</v>
      </c>
      <c r="D513" s="2224">
        <f t="shared" si="22"/>
        <v>4.2299999999999995</v>
      </c>
      <c r="E513" s="2225">
        <v>2.36</v>
      </c>
      <c r="F513" s="2210">
        <v>1.8699999999999999</v>
      </c>
      <c r="G513" s="2215" t="s">
        <v>2616</v>
      </c>
      <c r="H513" s="2207" t="s">
        <v>2361</v>
      </c>
      <c r="I513" s="2203">
        <v>1</v>
      </c>
      <c r="K513" s="2233" t="s">
        <v>440</v>
      </c>
    </row>
    <row r="514" spans="1:11" ht="24">
      <c r="A514" s="2204" t="s">
        <v>4053</v>
      </c>
      <c r="B514" s="2228" t="s">
        <v>320</v>
      </c>
      <c r="C514" s="2204" t="s">
        <v>25</v>
      </c>
      <c r="D514" s="2215">
        <f t="shared" si="22"/>
        <v>6.0000000000000005E-2</v>
      </c>
      <c r="E514" s="2225"/>
      <c r="F514" s="2210">
        <v>6.0000000000000005E-2</v>
      </c>
      <c r="G514" s="2215" t="s">
        <v>2675</v>
      </c>
      <c r="H514" s="2207" t="s">
        <v>2361</v>
      </c>
      <c r="I514" s="2203">
        <v>1</v>
      </c>
      <c r="K514" s="2228" t="s">
        <v>320</v>
      </c>
    </row>
    <row r="515" spans="1:11" ht="24">
      <c r="A515" s="2204" t="s">
        <v>4055</v>
      </c>
      <c r="B515" s="2236" t="s">
        <v>441</v>
      </c>
      <c r="C515" s="2204" t="s">
        <v>25</v>
      </c>
      <c r="D515" s="2224">
        <f t="shared" si="22"/>
        <v>1.2300000000000002</v>
      </c>
      <c r="E515" s="2225">
        <v>0.04</v>
      </c>
      <c r="F515" s="2210">
        <v>1.1900000000000002</v>
      </c>
      <c r="G515" s="2211" t="s">
        <v>446</v>
      </c>
      <c r="H515" s="2207" t="s">
        <v>2361</v>
      </c>
      <c r="I515" s="2203">
        <v>1</v>
      </c>
      <c r="K515" s="2236" t="s">
        <v>441</v>
      </c>
    </row>
    <row r="516" spans="1:11" ht="24">
      <c r="A516" s="2204" t="s">
        <v>4057</v>
      </c>
      <c r="B516" s="2227" t="s">
        <v>442</v>
      </c>
      <c r="C516" s="2204" t="s">
        <v>25</v>
      </c>
      <c r="D516" s="2224">
        <f t="shared" si="22"/>
        <v>1.19</v>
      </c>
      <c r="E516" s="2225"/>
      <c r="F516" s="2210">
        <v>1.19</v>
      </c>
      <c r="G516" s="2211" t="s">
        <v>446</v>
      </c>
      <c r="H516" s="2226" t="s">
        <v>2357</v>
      </c>
      <c r="I516" s="2203">
        <v>1</v>
      </c>
      <c r="K516" s="2227" t="s">
        <v>442</v>
      </c>
    </row>
    <row r="517" spans="1:11" ht="24">
      <c r="A517" s="2204" t="s">
        <v>4059</v>
      </c>
      <c r="B517" s="2209" t="s">
        <v>352</v>
      </c>
      <c r="C517" s="2204" t="s">
        <v>25</v>
      </c>
      <c r="D517" s="2224">
        <f t="shared" si="22"/>
        <v>2.8699999999999997</v>
      </c>
      <c r="E517" s="2225"/>
      <c r="F517" s="2210">
        <v>2.8699999999999997</v>
      </c>
      <c r="G517" s="2211" t="s">
        <v>446</v>
      </c>
      <c r="H517" s="2226" t="s">
        <v>2357</v>
      </c>
      <c r="I517" s="2203">
        <v>1</v>
      </c>
      <c r="K517" s="2209" t="s">
        <v>352</v>
      </c>
    </row>
    <row r="518" spans="1:11" ht="24">
      <c r="A518" s="2204" t="s">
        <v>4061</v>
      </c>
      <c r="B518" s="2219" t="s">
        <v>443</v>
      </c>
      <c r="C518" s="2204" t="s">
        <v>25</v>
      </c>
      <c r="D518" s="2224">
        <f t="shared" si="22"/>
        <v>24.13</v>
      </c>
      <c r="E518" s="2225">
        <v>0.45</v>
      </c>
      <c r="F518" s="2210">
        <v>23.68</v>
      </c>
      <c r="G518" s="2211" t="s">
        <v>446</v>
      </c>
      <c r="H518" s="2207" t="s">
        <v>2361</v>
      </c>
      <c r="I518" s="2203">
        <v>1</v>
      </c>
      <c r="K518" s="2219" t="s">
        <v>443</v>
      </c>
    </row>
    <row r="519" spans="1:11" ht="24">
      <c r="A519" s="2204" t="s">
        <v>4063</v>
      </c>
      <c r="B519" s="2205" t="s">
        <v>444</v>
      </c>
      <c r="C519" s="2204" t="s">
        <v>25</v>
      </c>
      <c r="D519" s="2224">
        <f t="shared" si="22"/>
        <v>6.6499999999999995</v>
      </c>
      <c r="E519" s="2225">
        <v>1.1399999999999999</v>
      </c>
      <c r="F519" s="2210">
        <v>5.51</v>
      </c>
      <c r="G519" s="2211" t="s">
        <v>446</v>
      </c>
      <c r="H519" s="2207" t="s">
        <v>2361</v>
      </c>
      <c r="I519" s="2203">
        <v>1</v>
      </c>
      <c r="K519" s="2205" t="s">
        <v>444</v>
      </c>
    </row>
    <row r="520" spans="1:11">
      <c r="A520" s="2204" t="s">
        <v>4065</v>
      </c>
      <c r="B520" s="2246" t="s">
        <v>445</v>
      </c>
      <c r="C520" s="2204" t="s">
        <v>25</v>
      </c>
      <c r="D520" s="2224">
        <f t="shared" si="22"/>
        <v>5.87</v>
      </c>
      <c r="E520" s="2225">
        <v>4.18</v>
      </c>
      <c r="F520" s="2210">
        <v>1.6900000000000002</v>
      </c>
      <c r="G520" s="2211" t="s">
        <v>446</v>
      </c>
      <c r="H520" s="2207" t="s">
        <v>2361</v>
      </c>
      <c r="I520" s="2203">
        <v>1</v>
      </c>
      <c r="K520" s="2246" t="s">
        <v>445</v>
      </c>
    </row>
    <row r="521" spans="1:11">
      <c r="A521" s="2204" t="s">
        <v>4067</v>
      </c>
      <c r="B521" s="2233" t="s">
        <v>335</v>
      </c>
      <c r="C521" s="2204" t="s">
        <v>25</v>
      </c>
      <c r="D521" s="2224">
        <f t="shared" si="22"/>
        <v>4.24</v>
      </c>
      <c r="E521" s="2225"/>
      <c r="F521" s="2210">
        <v>4.24</v>
      </c>
      <c r="G521" s="2211" t="s">
        <v>446</v>
      </c>
      <c r="H521" s="2207" t="s">
        <v>2361</v>
      </c>
      <c r="I521" s="2203">
        <v>1</v>
      </c>
      <c r="K521" s="2233" t="s">
        <v>335</v>
      </c>
    </row>
    <row r="522" spans="1:11">
      <c r="A522" s="2204" t="s">
        <v>4069</v>
      </c>
      <c r="B522" s="2233" t="s">
        <v>4052</v>
      </c>
      <c r="C522" s="2204" t="s">
        <v>25</v>
      </c>
      <c r="D522" s="2224">
        <f>F522+E522</f>
        <v>0.55000000000000004</v>
      </c>
      <c r="E522" s="2225"/>
      <c r="F522" s="2210">
        <v>0.55000000000000004</v>
      </c>
      <c r="G522" s="2211" t="s">
        <v>2654</v>
      </c>
      <c r="H522" s="2207" t="s">
        <v>2361</v>
      </c>
      <c r="I522" s="2203">
        <v>1</v>
      </c>
      <c r="K522" s="2233" t="s">
        <v>4052</v>
      </c>
    </row>
    <row r="523" spans="1:11">
      <c r="A523" s="2204" t="s">
        <v>4070</v>
      </c>
      <c r="B523" s="2233" t="s">
        <v>4054</v>
      </c>
      <c r="C523" s="2204" t="s">
        <v>25</v>
      </c>
      <c r="D523" s="2224">
        <f t="shared" ref="D523:D530" si="23">F523+E523</f>
        <v>3.02</v>
      </c>
      <c r="E523" s="2225"/>
      <c r="F523" s="2210">
        <v>3.02</v>
      </c>
      <c r="G523" s="2211" t="s">
        <v>2654</v>
      </c>
      <c r="H523" s="2207" t="s">
        <v>2361</v>
      </c>
      <c r="I523" s="2203">
        <v>1</v>
      </c>
      <c r="K523" s="2233" t="s">
        <v>4054</v>
      </c>
    </row>
    <row r="524" spans="1:11">
      <c r="A524" s="2204" t="s">
        <v>4071</v>
      </c>
      <c r="B524" s="2233" t="s">
        <v>4056</v>
      </c>
      <c r="C524" s="2204" t="s">
        <v>25</v>
      </c>
      <c r="D524" s="2224">
        <f t="shared" si="23"/>
        <v>0.21</v>
      </c>
      <c r="E524" s="2225"/>
      <c r="F524" s="2210">
        <v>0.21</v>
      </c>
      <c r="G524" s="2211" t="s">
        <v>2654</v>
      </c>
      <c r="H524" s="2207" t="s">
        <v>2361</v>
      </c>
      <c r="I524" s="2203">
        <v>1</v>
      </c>
      <c r="K524" s="2233" t="s">
        <v>4056</v>
      </c>
    </row>
    <row r="525" spans="1:11">
      <c r="A525" s="2204" t="s">
        <v>4072</v>
      </c>
      <c r="B525" s="2233" t="s">
        <v>4058</v>
      </c>
      <c r="C525" s="2204" t="s">
        <v>25</v>
      </c>
      <c r="D525" s="2224">
        <f t="shared" si="23"/>
        <v>0.47000000000000003</v>
      </c>
      <c r="E525" s="2225"/>
      <c r="F525" s="2210">
        <v>0.47000000000000003</v>
      </c>
      <c r="G525" s="2211" t="s">
        <v>2654</v>
      </c>
      <c r="H525" s="2207" t="s">
        <v>2361</v>
      </c>
      <c r="I525" s="2203">
        <v>1</v>
      </c>
      <c r="K525" s="2233" t="s">
        <v>4058</v>
      </c>
    </row>
    <row r="526" spans="1:11">
      <c r="A526" s="2204" t="s">
        <v>4073</v>
      </c>
      <c r="B526" s="2233" t="s">
        <v>4060</v>
      </c>
      <c r="C526" s="2204" t="s">
        <v>25</v>
      </c>
      <c r="D526" s="2224">
        <f t="shared" si="23"/>
        <v>0.2</v>
      </c>
      <c r="E526" s="2225"/>
      <c r="F526" s="2210">
        <v>0.2</v>
      </c>
      <c r="G526" s="2211" t="s">
        <v>2654</v>
      </c>
      <c r="H526" s="2207" t="s">
        <v>2361</v>
      </c>
      <c r="I526" s="2203">
        <v>1</v>
      </c>
      <c r="K526" s="2233" t="s">
        <v>4060</v>
      </c>
    </row>
    <row r="527" spans="1:11" ht="24">
      <c r="A527" s="2204" t="s">
        <v>4074</v>
      </c>
      <c r="B527" s="2233" t="s">
        <v>4062</v>
      </c>
      <c r="C527" s="2204" t="s">
        <v>25</v>
      </c>
      <c r="D527" s="2224">
        <f t="shared" si="23"/>
        <v>0.28000000000000003</v>
      </c>
      <c r="E527" s="2225"/>
      <c r="F527" s="2210">
        <v>0.28000000000000003</v>
      </c>
      <c r="G527" s="2211" t="s">
        <v>2654</v>
      </c>
      <c r="H527" s="2207" t="s">
        <v>2361</v>
      </c>
      <c r="I527" s="2203">
        <v>1</v>
      </c>
      <c r="K527" s="2233" t="s">
        <v>4062</v>
      </c>
    </row>
    <row r="528" spans="1:11">
      <c r="A528" s="2204" t="s">
        <v>4075</v>
      </c>
      <c r="B528" s="2233" t="s">
        <v>4064</v>
      </c>
      <c r="C528" s="2204" t="s">
        <v>25</v>
      </c>
      <c r="D528" s="2224">
        <f t="shared" si="23"/>
        <v>0.25</v>
      </c>
      <c r="E528" s="2225"/>
      <c r="F528" s="2210">
        <v>0.25</v>
      </c>
      <c r="G528" s="2211" t="s">
        <v>2654</v>
      </c>
      <c r="H528" s="2207" t="s">
        <v>2361</v>
      </c>
      <c r="I528" s="2203">
        <v>1</v>
      </c>
      <c r="K528" s="2233" t="s">
        <v>4064</v>
      </c>
    </row>
    <row r="529" spans="1:11">
      <c r="A529" s="2204" t="s">
        <v>4076</v>
      </c>
      <c r="B529" s="2233" t="s">
        <v>4066</v>
      </c>
      <c r="C529" s="2204" t="s">
        <v>25</v>
      </c>
      <c r="D529" s="2224">
        <f t="shared" si="23"/>
        <v>0.15</v>
      </c>
      <c r="E529" s="2225"/>
      <c r="F529" s="2210">
        <v>0.15</v>
      </c>
      <c r="G529" s="2211" t="s">
        <v>2654</v>
      </c>
      <c r="H529" s="2207" t="s">
        <v>2361</v>
      </c>
      <c r="I529" s="2203">
        <v>1</v>
      </c>
      <c r="K529" s="2233" t="s">
        <v>4066</v>
      </c>
    </row>
    <row r="530" spans="1:11">
      <c r="A530" s="2204" t="s">
        <v>4077</v>
      </c>
      <c r="B530" s="2233" t="s">
        <v>4068</v>
      </c>
      <c r="C530" s="2204" t="s">
        <v>25</v>
      </c>
      <c r="D530" s="2224">
        <f t="shared" si="23"/>
        <v>0.19999999999999998</v>
      </c>
      <c r="E530" s="2225"/>
      <c r="F530" s="2210">
        <v>0.19999999999999998</v>
      </c>
      <c r="G530" s="2211" t="s">
        <v>2654</v>
      </c>
      <c r="H530" s="2207" t="s">
        <v>2361</v>
      </c>
      <c r="I530" s="2203">
        <v>1</v>
      </c>
      <c r="K530" s="2233" t="s">
        <v>4068</v>
      </c>
    </row>
    <row r="531" spans="1:11" ht="36">
      <c r="A531" s="2204" t="s">
        <v>4078</v>
      </c>
      <c r="B531" s="2242" t="s">
        <v>447</v>
      </c>
      <c r="C531" s="2204" t="s">
        <v>25</v>
      </c>
      <c r="D531" s="2224">
        <f t="shared" si="22"/>
        <v>1.59</v>
      </c>
      <c r="E531" s="2225"/>
      <c r="F531" s="2210">
        <v>1.59</v>
      </c>
      <c r="G531" s="2218" t="s">
        <v>2654</v>
      </c>
      <c r="H531" s="2207" t="s">
        <v>2361</v>
      </c>
      <c r="I531" s="2203">
        <v>1</v>
      </c>
      <c r="K531" s="2242" t="s">
        <v>447</v>
      </c>
    </row>
    <row r="532" spans="1:11" ht="24">
      <c r="A532" s="2204" t="s">
        <v>4079</v>
      </c>
      <c r="B532" s="2239" t="s">
        <v>448</v>
      </c>
      <c r="C532" s="2204" t="s">
        <v>25</v>
      </c>
      <c r="D532" s="2224">
        <f t="shared" si="22"/>
        <v>1.3900000000000001</v>
      </c>
      <c r="E532" s="2225"/>
      <c r="F532" s="2210">
        <v>1.3900000000000001</v>
      </c>
      <c r="G532" s="2218" t="s">
        <v>2654</v>
      </c>
      <c r="H532" s="2207" t="s">
        <v>2361</v>
      </c>
      <c r="I532" s="2203">
        <v>1</v>
      </c>
      <c r="K532" s="2239" t="s">
        <v>448</v>
      </c>
    </row>
    <row r="533" spans="1:11">
      <c r="A533" s="2204" t="s">
        <v>4080</v>
      </c>
      <c r="B533" s="2217" t="s">
        <v>449</v>
      </c>
      <c r="C533" s="2204" t="s">
        <v>25</v>
      </c>
      <c r="D533" s="2224">
        <f t="shared" si="22"/>
        <v>5.4099999999999993</v>
      </c>
      <c r="E533" s="2225"/>
      <c r="F533" s="2210">
        <v>5.4099999999999993</v>
      </c>
      <c r="G533" s="2218" t="s">
        <v>2654</v>
      </c>
      <c r="H533" s="2207" t="s">
        <v>2361</v>
      </c>
      <c r="I533" s="2203">
        <v>1</v>
      </c>
      <c r="K533" s="2217" t="s">
        <v>449</v>
      </c>
    </row>
    <row r="534" spans="1:11" ht="24">
      <c r="A534" s="2204" t="s">
        <v>4081</v>
      </c>
      <c r="B534" s="2217" t="s">
        <v>450</v>
      </c>
      <c r="C534" s="2204" t="s">
        <v>25</v>
      </c>
      <c r="D534" s="2224">
        <f t="shared" si="22"/>
        <v>2.02</v>
      </c>
      <c r="E534" s="2225"/>
      <c r="F534" s="2210">
        <v>2.02</v>
      </c>
      <c r="G534" s="2218" t="s">
        <v>2654</v>
      </c>
      <c r="H534" s="2207" t="s">
        <v>2361</v>
      </c>
      <c r="I534" s="2203">
        <v>1</v>
      </c>
      <c r="K534" s="2217" t="s">
        <v>450</v>
      </c>
    </row>
    <row r="535" spans="1:11">
      <c r="A535" s="2204" t="s">
        <v>4082</v>
      </c>
      <c r="B535" s="2222" t="s">
        <v>451</v>
      </c>
      <c r="C535" s="2204" t="s">
        <v>25</v>
      </c>
      <c r="D535" s="2224">
        <f t="shared" si="22"/>
        <v>1.76</v>
      </c>
      <c r="E535" s="2225">
        <v>1</v>
      </c>
      <c r="F535" s="2210">
        <v>0.76</v>
      </c>
      <c r="G535" s="2218" t="s">
        <v>2654</v>
      </c>
      <c r="H535" s="2207" t="s">
        <v>2361</v>
      </c>
      <c r="I535" s="2203">
        <v>1</v>
      </c>
      <c r="K535" s="2222" t="s">
        <v>451</v>
      </c>
    </row>
    <row r="536" spans="1:11" ht="36">
      <c r="A536" s="2204" t="s">
        <v>4083</v>
      </c>
      <c r="B536" s="2223" t="s">
        <v>452</v>
      </c>
      <c r="C536" s="2204" t="s">
        <v>25</v>
      </c>
      <c r="D536" s="2225">
        <f t="shared" si="22"/>
        <v>24.12</v>
      </c>
      <c r="E536" s="2225">
        <v>1.03</v>
      </c>
      <c r="F536" s="2210">
        <v>23.09</v>
      </c>
      <c r="G536" s="2218" t="s">
        <v>2654</v>
      </c>
      <c r="H536" s="2207" t="s">
        <v>2361</v>
      </c>
      <c r="I536" s="2203">
        <v>1</v>
      </c>
      <c r="K536" s="2223" t="s">
        <v>452</v>
      </c>
    </row>
    <row r="537" spans="1:11" ht="24">
      <c r="A537" s="2204" t="s">
        <v>4084</v>
      </c>
      <c r="B537" s="2205" t="s">
        <v>453</v>
      </c>
      <c r="C537" s="2204" t="s">
        <v>25</v>
      </c>
      <c r="D537" s="2224">
        <f t="shared" si="22"/>
        <v>1.38</v>
      </c>
      <c r="E537" s="2225">
        <v>0.12</v>
      </c>
      <c r="F537" s="2210">
        <v>1.26</v>
      </c>
      <c r="G537" s="2218" t="s">
        <v>2654</v>
      </c>
      <c r="H537" s="2207" t="s">
        <v>2361</v>
      </c>
      <c r="I537" s="2203">
        <v>1</v>
      </c>
      <c r="K537" s="2205" t="s">
        <v>453</v>
      </c>
    </row>
    <row r="538" spans="1:11">
      <c r="A538" s="2204" t="s">
        <v>4085</v>
      </c>
      <c r="B538" s="2232" t="s">
        <v>454</v>
      </c>
      <c r="C538" s="2204" t="s">
        <v>25</v>
      </c>
      <c r="D538" s="2224">
        <f t="shared" si="22"/>
        <v>8.9700000000000006</v>
      </c>
      <c r="E538" s="2225">
        <v>1.01</v>
      </c>
      <c r="F538" s="2210">
        <v>7.96</v>
      </c>
      <c r="G538" s="2218" t="s">
        <v>2654</v>
      </c>
      <c r="H538" s="2207" t="s">
        <v>2361</v>
      </c>
      <c r="I538" s="2203">
        <v>1</v>
      </c>
      <c r="K538" s="2232" t="s">
        <v>454</v>
      </c>
    </row>
    <row r="539" spans="1:11" ht="24">
      <c r="A539" s="2204" t="s">
        <v>4086</v>
      </c>
      <c r="B539" s="2228" t="s">
        <v>320</v>
      </c>
      <c r="C539" s="2204" t="s">
        <v>25</v>
      </c>
      <c r="D539" s="2224">
        <f t="shared" si="22"/>
        <v>0.42</v>
      </c>
      <c r="E539" s="2225"/>
      <c r="F539" s="2210">
        <v>0.42</v>
      </c>
      <c r="G539" s="2218" t="s">
        <v>2654</v>
      </c>
      <c r="H539" s="2207" t="s">
        <v>2361</v>
      </c>
      <c r="I539" s="2203">
        <v>1</v>
      </c>
      <c r="K539" s="2228" t="s">
        <v>320</v>
      </c>
    </row>
    <row r="540" spans="1:11" ht="36">
      <c r="A540" s="2204" t="s">
        <v>4087</v>
      </c>
      <c r="B540" s="2219" t="s">
        <v>455</v>
      </c>
      <c r="C540" s="2204" t="s">
        <v>25</v>
      </c>
      <c r="D540" s="2224">
        <f t="shared" si="22"/>
        <v>0.2</v>
      </c>
      <c r="E540" s="2225">
        <v>0.17</v>
      </c>
      <c r="F540" s="2210">
        <v>0.03</v>
      </c>
      <c r="G540" s="2211" t="s">
        <v>2434</v>
      </c>
      <c r="H540" s="2207" t="s">
        <v>2361</v>
      </c>
      <c r="I540" s="2203">
        <v>1</v>
      </c>
      <c r="K540" s="2219" t="s">
        <v>455</v>
      </c>
    </row>
    <row r="541" spans="1:11">
      <c r="A541" s="2204" t="s">
        <v>4088</v>
      </c>
      <c r="B541" s="2209" t="s">
        <v>456</v>
      </c>
      <c r="C541" s="2204" t="s">
        <v>25</v>
      </c>
      <c r="D541" s="2224">
        <f t="shared" si="22"/>
        <v>0.12</v>
      </c>
      <c r="E541" s="2225">
        <v>0.02</v>
      </c>
      <c r="F541" s="2210">
        <v>9.9999999999999992E-2</v>
      </c>
      <c r="G541" s="2211" t="s">
        <v>2434</v>
      </c>
      <c r="H541" s="2207" t="s">
        <v>2361</v>
      </c>
      <c r="I541" s="2203">
        <v>1</v>
      </c>
      <c r="K541" s="2209" t="s">
        <v>456</v>
      </c>
    </row>
    <row r="542" spans="1:11" ht="36">
      <c r="A542" s="2204" t="s">
        <v>4089</v>
      </c>
      <c r="B542" s="2227" t="s">
        <v>457</v>
      </c>
      <c r="C542" s="2204" t="s">
        <v>25</v>
      </c>
      <c r="D542" s="2224">
        <f t="shared" si="22"/>
        <v>9.9999999999999992E-2</v>
      </c>
      <c r="E542" s="2225">
        <v>0.01</v>
      </c>
      <c r="F542" s="2210">
        <v>0.09</v>
      </c>
      <c r="G542" s="2211" t="s">
        <v>2434</v>
      </c>
      <c r="H542" s="2207" t="s">
        <v>2361</v>
      </c>
      <c r="I542" s="2203">
        <v>1</v>
      </c>
      <c r="K542" s="2227" t="s">
        <v>457</v>
      </c>
    </row>
    <row r="543" spans="1:11" ht="18.75" customHeight="1">
      <c r="A543" s="2204" t="s">
        <v>4090</v>
      </c>
      <c r="B543" s="2247" t="s">
        <v>458</v>
      </c>
      <c r="C543" s="2204" t="s">
        <v>25</v>
      </c>
      <c r="D543" s="2224">
        <f t="shared" si="22"/>
        <v>0.09</v>
      </c>
      <c r="E543" s="2225"/>
      <c r="F543" s="2210">
        <v>0.09</v>
      </c>
      <c r="G543" s="2211" t="s">
        <v>2434</v>
      </c>
      <c r="H543" s="2207" t="s">
        <v>2361</v>
      </c>
      <c r="I543" s="2203">
        <v>1</v>
      </c>
      <c r="K543" s="2247" t="s">
        <v>458</v>
      </c>
    </row>
    <row r="544" spans="1:11" ht="18.75" customHeight="1">
      <c r="A544" s="2204" t="s">
        <v>4091</v>
      </c>
      <c r="B544" s="2247" t="s">
        <v>459</v>
      </c>
      <c r="C544" s="2204" t="s">
        <v>25</v>
      </c>
      <c r="D544" s="2224">
        <f t="shared" si="22"/>
        <v>0.21</v>
      </c>
      <c r="E544" s="2225"/>
      <c r="F544" s="2210">
        <v>0.21</v>
      </c>
      <c r="G544" s="2211" t="s">
        <v>2434</v>
      </c>
      <c r="H544" s="2207" t="s">
        <v>2361</v>
      </c>
      <c r="I544" s="2203">
        <v>1</v>
      </c>
      <c r="K544" s="2247" t="s">
        <v>459</v>
      </c>
    </row>
    <row r="545" spans="1:11" ht="24">
      <c r="A545" s="2204" t="s">
        <v>4092</v>
      </c>
      <c r="B545" s="2247" t="s">
        <v>460</v>
      </c>
      <c r="C545" s="2204" t="s">
        <v>25</v>
      </c>
      <c r="D545" s="2224">
        <f t="shared" si="22"/>
        <v>0.71</v>
      </c>
      <c r="E545" s="2225"/>
      <c r="F545" s="2210">
        <v>0.71</v>
      </c>
      <c r="G545" s="2211" t="s">
        <v>2434</v>
      </c>
      <c r="H545" s="2207" t="s">
        <v>2361</v>
      </c>
      <c r="I545" s="2203">
        <v>1</v>
      </c>
      <c r="K545" s="2247" t="s">
        <v>460</v>
      </c>
    </row>
    <row r="546" spans="1:11" ht="24">
      <c r="A546" s="2204" t="s">
        <v>4093</v>
      </c>
      <c r="B546" s="2247" t="s">
        <v>461</v>
      </c>
      <c r="C546" s="2204" t="s">
        <v>25</v>
      </c>
      <c r="D546" s="2224">
        <f t="shared" si="22"/>
        <v>0.16000000000000003</v>
      </c>
      <c r="E546" s="2225"/>
      <c r="F546" s="2210">
        <v>0.16000000000000003</v>
      </c>
      <c r="G546" s="2211" t="s">
        <v>2434</v>
      </c>
      <c r="H546" s="2207" t="s">
        <v>2361</v>
      </c>
      <c r="I546" s="2203">
        <v>1</v>
      </c>
      <c r="K546" s="2247" t="s">
        <v>461</v>
      </c>
    </row>
    <row r="547" spans="1:11" ht="24">
      <c r="A547" s="2204" t="s">
        <v>4094</v>
      </c>
      <c r="B547" s="2217" t="s">
        <v>462</v>
      </c>
      <c r="C547" s="2204" t="s">
        <v>25</v>
      </c>
      <c r="D547" s="2224">
        <f t="shared" si="22"/>
        <v>0.1</v>
      </c>
      <c r="E547" s="2225"/>
      <c r="F547" s="2210">
        <v>0.1</v>
      </c>
      <c r="G547" s="2211" t="s">
        <v>2434</v>
      </c>
      <c r="H547" s="2207" t="s">
        <v>2361</v>
      </c>
      <c r="I547" s="2203">
        <v>1</v>
      </c>
      <c r="K547" s="2217" t="s">
        <v>462</v>
      </c>
    </row>
    <row r="548" spans="1:11" ht="24">
      <c r="A548" s="2204" t="s">
        <v>4095</v>
      </c>
      <c r="B548" s="2247" t="s">
        <v>463</v>
      </c>
      <c r="C548" s="2204" t="s">
        <v>25</v>
      </c>
      <c r="D548" s="2224">
        <f t="shared" si="22"/>
        <v>0.27239999999999998</v>
      </c>
      <c r="E548" s="2225">
        <v>0.2</v>
      </c>
      <c r="F548" s="2210">
        <v>7.2399999999999992E-2</v>
      </c>
      <c r="G548" s="2211" t="s">
        <v>2434</v>
      </c>
      <c r="H548" s="2207" t="s">
        <v>2361</v>
      </c>
      <c r="I548" s="2203">
        <v>1</v>
      </c>
      <c r="K548" s="2247" t="s">
        <v>463</v>
      </c>
    </row>
    <row r="549" spans="1:11" ht="24">
      <c r="A549" s="2204" t="s">
        <v>4096</v>
      </c>
      <c r="B549" s="2247" t="s">
        <v>464</v>
      </c>
      <c r="C549" s="2204" t="s">
        <v>25</v>
      </c>
      <c r="D549" s="2224">
        <f t="shared" si="22"/>
        <v>0.57000000000000006</v>
      </c>
      <c r="E549" s="2225">
        <v>0.54</v>
      </c>
      <c r="F549" s="2210">
        <v>0.03</v>
      </c>
      <c r="G549" s="2211" t="s">
        <v>2434</v>
      </c>
      <c r="H549" s="2207" t="s">
        <v>2361</v>
      </c>
      <c r="I549" s="2203">
        <v>1</v>
      </c>
      <c r="K549" s="2247" t="s">
        <v>464</v>
      </c>
    </row>
    <row r="550" spans="1:11" ht="24">
      <c r="A550" s="2204" t="s">
        <v>4097</v>
      </c>
      <c r="B550" s="2247" t="s">
        <v>465</v>
      </c>
      <c r="C550" s="2204" t="s">
        <v>25</v>
      </c>
      <c r="D550" s="2224">
        <f t="shared" si="22"/>
        <v>0.78</v>
      </c>
      <c r="E550" s="2225">
        <v>0.41</v>
      </c>
      <c r="F550" s="2210">
        <v>0.37</v>
      </c>
      <c r="G550" s="2211" t="s">
        <v>2434</v>
      </c>
      <c r="H550" s="2207" t="s">
        <v>2361</v>
      </c>
      <c r="I550" s="2203">
        <v>1</v>
      </c>
      <c r="K550" s="2247" t="s">
        <v>465</v>
      </c>
    </row>
    <row r="551" spans="1:11" ht="24">
      <c r="A551" s="2204" t="s">
        <v>4098</v>
      </c>
      <c r="B551" s="2247" t="s">
        <v>466</v>
      </c>
      <c r="C551" s="2204" t="s">
        <v>25</v>
      </c>
      <c r="D551" s="2224">
        <f t="shared" si="22"/>
        <v>0.87</v>
      </c>
      <c r="E551" s="2225">
        <v>0.6</v>
      </c>
      <c r="F551" s="2210">
        <v>0.27</v>
      </c>
      <c r="G551" s="2211" t="s">
        <v>2434</v>
      </c>
      <c r="H551" s="2207" t="s">
        <v>2361</v>
      </c>
      <c r="I551" s="2203">
        <v>1</v>
      </c>
      <c r="K551" s="2247" t="s">
        <v>466</v>
      </c>
    </row>
    <row r="552" spans="1:11" ht="24">
      <c r="A552" s="2204" t="s">
        <v>4099</v>
      </c>
      <c r="B552" s="2228" t="s">
        <v>467</v>
      </c>
      <c r="C552" s="2204" t="s">
        <v>25</v>
      </c>
      <c r="D552" s="2224">
        <f t="shared" si="22"/>
        <v>0.31</v>
      </c>
      <c r="E552" s="2225"/>
      <c r="F552" s="2210">
        <v>0.31</v>
      </c>
      <c r="G552" s="2221" t="s">
        <v>2434</v>
      </c>
      <c r="H552" s="2207" t="s">
        <v>2361</v>
      </c>
      <c r="I552" s="2203">
        <v>1</v>
      </c>
      <c r="K552" s="2228" t="s">
        <v>467</v>
      </c>
    </row>
    <row r="553" spans="1:11" ht="24">
      <c r="A553" s="2204" t="s">
        <v>4100</v>
      </c>
      <c r="B553" s="2228" t="s">
        <v>468</v>
      </c>
      <c r="C553" s="2204" t="s">
        <v>25</v>
      </c>
      <c r="D553" s="2224">
        <f t="shared" si="22"/>
        <v>7.0000000000000007E-2</v>
      </c>
      <c r="E553" s="2225"/>
      <c r="F553" s="2210">
        <v>7.0000000000000007E-2</v>
      </c>
      <c r="G553" s="2211" t="s">
        <v>2672</v>
      </c>
      <c r="H553" s="2207" t="s">
        <v>2361</v>
      </c>
      <c r="I553" s="2203">
        <v>1</v>
      </c>
      <c r="K553" s="2228" t="s">
        <v>468</v>
      </c>
    </row>
    <row r="554" spans="1:11" ht="24">
      <c r="A554" s="2204" t="s">
        <v>4101</v>
      </c>
      <c r="B554" s="2232" t="s">
        <v>469</v>
      </c>
      <c r="C554" s="2204" t="s">
        <v>25</v>
      </c>
      <c r="D554" s="2224">
        <f t="shared" si="22"/>
        <v>1.2999999999999998</v>
      </c>
      <c r="E554" s="2225"/>
      <c r="F554" s="2210">
        <v>1.2999999999999998</v>
      </c>
      <c r="G554" s="2211" t="s">
        <v>2672</v>
      </c>
      <c r="H554" s="2207" t="s">
        <v>2361</v>
      </c>
      <c r="I554" s="2203">
        <v>1</v>
      </c>
      <c r="K554" s="2232" t="s">
        <v>469</v>
      </c>
    </row>
    <row r="555" spans="1:11" ht="24">
      <c r="A555" s="2204" t="s">
        <v>4102</v>
      </c>
      <c r="B555" s="2232" t="s">
        <v>470</v>
      </c>
      <c r="C555" s="2204" t="s">
        <v>25</v>
      </c>
      <c r="D555" s="2224">
        <f t="shared" si="22"/>
        <v>3.71</v>
      </c>
      <c r="E555" s="2225"/>
      <c r="F555" s="2210">
        <v>3.71</v>
      </c>
      <c r="G555" s="2211" t="s">
        <v>2672</v>
      </c>
      <c r="H555" s="2207" t="s">
        <v>2361</v>
      </c>
      <c r="I555" s="2203">
        <v>1</v>
      </c>
      <c r="K555" s="2232" t="s">
        <v>470</v>
      </c>
    </row>
    <row r="556" spans="1:11">
      <c r="A556" s="2204" t="s">
        <v>4103</v>
      </c>
      <c r="B556" s="2232" t="s">
        <v>471</v>
      </c>
      <c r="C556" s="2204" t="s">
        <v>25</v>
      </c>
      <c r="D556" s="2224">
        <f t="shared" si="22"/>
        <v>0.18</v>
      </c>
      <c r="E556" s="2225"/>
      <c r="F556" s="2210">
        <v>0.18</v>
      </c>
      <c r="G556" s="2211" t="s">
        <v>2672</v>
      </c>
      <c r="H556" s="2207" t="s">
        <v>2361</v>
      </c>
      <c r="I556" s="2203">
        <v>1</v>
      </c>
      <c r="K556" s="2232" t="s">
        <v>471</v>
      </c>
    </row>
    <row r="557" spans="1:11" ht="24">
      <c r="A557" s="2204" t="s">
        <v>4104</v>
      </c>
      <c r="B557" s="2217" t="s">
        <v>472</v>
      </c>
      <c r="C557" s="2204" t="s">
        <v>25</v>
      </c>
      <c r="D557" s="2224">
        <f t="shared" si="22"/>
        <v>1.254</v>
      </c>
      <c r="E557" s="2225">
        <v>1.0900000000000001</v>
      </c>
      <c r="F557" s="2210">
        <v>0.16399999999999998</v>
      </c>
      <c r="G557" s="2211" t="s">
        <v>2672</v>
      </c>
      <c r="H557" s="2207" t="s">
        <v>2361</v>
      </c>
      <c r="I557" s="2203">
        <v>1</v>
      </c>
      <c r="K557" s="2217" t="s">
        <v>472</v>
      </c>
    </row>
    <row r="558" spans="1:11">
      <c r="A558" s="2204" t="s">
        <v>4105</v>
      </c>
      <c r="B558" s="2233" t="s">
        <v>335</v>
      </c>
      <c r="C558" s="2204" t="s">
        <v>25</v>
      </c>
      <c r="D558" s="2224">
        <f t="shared" si="22"/>
        <v>4.51</v>
      </c>
      <c r="E558" s="2225">
        <v>1.62</v>
      </c>
      <c r="F558" s="2210">
        <v>2.89</v>
      </c>
      <c r="G558" s="2211" t="s">
        <v>2672</v>
      </c>
      <c r="H558" s="2207" t="s">
        <v>2361</v>
      </c>
      <c r="I558" s="2203">
        <v>1</v>
      </c>
      <c r="K558" s="2233" t="s">
        <v>335</v>
      </c>
    </row>
    <row r="559" spans="1:11" ht="24">
      <c r="A559" s="2204" t="s">
        <v>4106</v>
      </c>
      <c r="B559" s="2232" t="s">
        <v>473</v>
      </c>
      <c r="C559" s="2204" t="s">
        <v>25</v>
      </c>
      <c r="D559" s="2224">
        <f t="shared" si="22"/>
        <v>0.18</v>
      </c>
      <c r="E559" s="2225"/>
      <c r="F559" s="2210">
        <v>0.18</v>
      </c>
      <c r="G559" s="2211" t="s">
        <v>2672</v>
      </c>
      <c r="H559" s="2207" t="s">
        <v>2361</v>
      </c>
      <c r="I559" s="2203">
        <v>1</v>
      </c>
      <c r="K559" s="2232" t="s">
        <v>473</v>
      </c>
    </row>
    <row r="560" spans="1:11">
      <c r="A560" s="2204" t="s">
        <v>4107</v>
      </c>
      <c r="B560" s="2238" t="s">
        <v>474</v>
      </c>
      <c r="C560" s="2204" t="s">
        <v>25</v>
      </c>
      <c r="D560" s="2224">
        <f t="shared" si="22"/>
        <v>0.09</v>
      </c>
      <c r="E560" s="2225"/>
      <c r="F560" s="2210">
        <v>0.09</v>
      </c>
      <c r="G560" s="2211" t="s">
        <v>2672</v>
      </c>
      <c r="H560" s="2207" t="s">
        <v>2361</v>
      </c>
      <c r="I560" s="2203">
        <v>1</v>
      </c>
      <c r="K560" s="2238" t="s">
        <v>474</v>
      </c>
    </row>
    <row r="561" spans="1:11">
      <c r="A561" s="2204" t="s">
        <v>4108</v>
      </c>
      <c r="B561" s="2217" t="s">
        <v>475</v>
      </c>
      <c r="C561" s="2204" t="s">
        <v>25</v>
      </c>
      <c r="D561" s="2224">
        <f t="shared" si="22"/>
        <v>0.96</v>
      </c>
      <c r="E561" s="2225"/>
      <c r="F561" s="2210">
        <v>0.96</v>
      </c>
      <c r="G561" s="2211" t="s">
        <v>2672</v>
      </c>
      <c r="H561" s="2207" t="s">
        <v>2361</v>
      </c>
      <c r="I561" s="2203">
        <v>1</v>
      </c>
      <c r="K561" s="2217" t="s">
        <v>475</v>
      </c>
    </row>
    <row r="562" spans="1:11">
      <c r="A562" s="2204" t="s">
        <v>4109</v>
      </c>
      <c r="B562" s="2233" t="s">
        <v>476</v>
      </c>
      <c r="C562" s="2204" t="s">
        <v>25</v>
      </c>
      <c r="D562" s="2224">
        <f t="shared" si="22"/>
        <v>0.66999999999999993</v>
      </c>
      <c r="E562" s="2225">
        <v>0.41</v>
      </c>
      <c r="F562" s="2210">
        <v>0.26</v>
      </c>
      <c r="G562" s="2211" t="s">
        <v>2672</v>
      </c>
      <c r="H562" s="2207" t="s">
        <v>2361</v>
      </c>
      <c r="I562" s="2203">
        <v>1</v>
      </c>
      <c r="K562" s="2233" t="s">
        <v>476</v>
      </c>
    </row>
    <row r="563" spans="1:11">
      <c r="A563" s="2204" t="s">
        <v>4110</v>
      </c>
      <c r="B563" s="2233" t="s">
        <v>477</v>
      </c>
      <c r="C563" s="2204" t="s">
        <v>25</v>
      </c>
      <c r="D563" s="2224">
        <f t="shared" si="22"/>
        <v>0.53</v>
      </c>
      <c r="E563" s="2225">
        <v>0.3</v>
      </c>
      <c r="F563" s="2210">
        <v>0.23</v>
      </c>
      <c r="G563" s="2211" t="s">
        <v>2672</v>
      </c>
      <c r="H563" s="2207" t="s">
        <v>2361</v>
      </c>
      <c r="I563" s="2203">
        <v>1</v>
      </c>
      <c r="K563" s="2233" t="s">
        <v>477</v>
      </c>
    </row>
    <row r="564" spans="1:11" ht="24">
      <c r="A564" s="2204" t="s">
        <v>4111</v>
      </c>
      <c r="B564" s="2233" t="s">
        <v>478</v>
      </c>
      <c r="C564" s="2204" t="s">
        <v>25</v>
      </c>
      <c r="D564" s="2224">
        <f t="shared" si="22"/>
        <v>1.6099999999999999</v>
      </c>
      <c r="E564" s="2225">
        <v>0.56999999999999995</v>
      </c>
      <c r="F564" s="2210">
        <v>1.04</v>
      </c>
      <c r="G564" s="2211" t="s">
        <v>2672</v>
      </c>
      <c r="H564" s="2207" t="s">
        <v>2361</v>
      </c>
      <c r="I564" s="2203">
        <v>1</v>
      </c>
      <c r="K564" s="2233" t="s">
        <v>478</v>
      </c>
    </row>
    <row r="565" spans="1:11">
      <c r="A565" s="2204" t="s">
        <v>4112</v>
      </c>
      <c r="B565" s="2233" t="s">
        <v>479</v>
      </c>
      <c r="C565" s="2204" t="s">
        <v>25</v>
      </c>
      <c r="D565" s="2224">
        <f t="shared" si="22"/>
        <v>1.02</v>
      </c>
      <c r="E565" s="2225"/>
      <c r="F565" s="2210">
        <v>1.02</v>
      </c>
      <c r="G565" s="2211" t="s">
        <v>2672</v>
      </c>
      <c r="H565" s="2207" t="s">
        <v>2361</v>
      </c>
      <c r="I565" s="2203">
        <v>1</v>
      </c>
      <c r="K565" s="2233" t="s">
        <v>479</v>
      </c>
    </row>
    <row r="566" spans="1:11">
      <c r="A566" s="2204" t="s">
        <v>4113</v>
      </c>
      <c r="B566" s="2233" t="s">
        <v>480</v>
      </c>
      <c r="C566" s="2204" t="s">
        <v>25</v>
      </c>
      <c r="D566" s="2224">
        <f t="shared" si="22"/>
        <v>0.56999999999999995</v>
      </c>
      <c r="E566" s="2225">
        <v>0.49</v>
      </c>
      <c r="F566" s="2210">
        <v>0.08</v>
      </c>
      <c r="G566" s="2211" t="s">
        <v>2672</v>
      </c>
      <c r="H566" s="2207" t="s">
        <v>2361</v>
      </c>
      <c r="I566" s="2203">
        <v>1</v>
      </c>
      <c r="K566" s="2233" t="s">
        <v>480</v>
      </c>
    </row>
    <row r="567" spans="1:11">
      <c r="A567" s="2204" t="s">
        <v>4114</v>
      </c>
      <c r="B567" s="2233" t="s">
        <v>481</v>
      </c>
      <c r="C567" s="2204" t="s">
        <v>25</v>
      </c>
      <c r="D567" s="2224">
        <f t="shared" si="22"/>
        <v>7.0000000000000007E-2</v>
      </c>
      <c r="E567" s="2225">
        <v>0.02</v>
      </c>
      <c r="F567" s="2210">
        <v>0.05</v>
      </c>
      <c r="G567" s="2211" t="s">
        <v>2672</v>
      </c>
      <c r="H567" s="2207" t="s">
        <v>2361</v>
      </c>
      <c r="I567" s="2203">
        <v>1</v>
      </c>
      <c r="K567" s="2233" t="s">
        <v>481</v>
      </c>
    </row>
    <row r="568" spans="1:11">
      <c r="A568" s="2204" t="s">
        <v>4115</v>
      </c>
      <c r="B568" s="2217" t="s">
        <v>482</v>
      </c>
      <c r="C568" s="2204" t="s">
        <v>25</v>
      </c>
      <c r="D568" s="2224">
        <f t="shared" si="22"/>
        <v>0.57999999999999996</v>
      </c>
      <c r="E568" s="2225">
        <v>0.5</v>
      </c>
      <c r="F568" s="2210">
        <v>0.08</v>
      </c>
      <c r="G568" s="2211" t="s">
        <v>2672</v>
      </c>
      <c r="H568" s="2207" t="s">
        <v>2361</v>
      </c>
      <c r="I568" s="2203">
        <v>1</v>
      </c>
      <c r="K568" s="2217" t="s">
        <v>482</v>
      </c>
    </row>
    <row r="569" spans="1:11">
      <c r="A569" s="2204" t="s">
        <v>4116</v>
      </c>
      <c r="B569" s="2232" t="s">
        <v>483</v>
      </c>
      <c r="C569" s="2204" t="s">
        <v>25</v>
      </c>
      <c r="D569" s="2224">
        <f t="shared" si="22"/>
        <v>0.65</v>
      </c>
      <c r="E569" s="2225">
        <v>0.6</v>
      </c>
      <c r="F569" s="2210">
        <v>0.05</v>
      </c>
      <c r="G569" s="2211" t="s">
        <v>2672</v>
      </c>
      <c r="H569" s="2207" t="s">
        <v>2361</v>
      </c>
      <c r="I569" s="2203">
        <v>1</v>
      </c>
      <c r="K569" s="2232" t="s">
        <v>483</v>
      </c>
    </row>
    <row r="570" spans="1:11">
      <c r="A570" s="2204" t="s">
        <v>4117</v>
      </c>
      <c r="B570" s="2217" t="s">
        <v>484</v>
      </c>
      <c r="C570" s="2204" t="s">
        <v>25</v>
      </c>
      <c r="D570" s="2224">
        <f t="shared" si="22"/>
        <v>0.56000000000000005</v>
      </c>
      <c r="E570" s="2225">
        <v>0.4</v>
      </c>
      <c r="F570" s="2210">
        <v>0.16</v>
      </c>
      <c r="G570" s="2211" t="s">
        <v>2672</v>
      </c>
      <c r="H570" s="2207" t="s">
        <v>2361</v>
      </c>
      <c r="I570" s="2203">
        <v>1</v>
      </c>
      <c r="K570" s="2217" t="s">
        <v>484</v>
      </c>
    </row>
    <row r="571" spans="1:11" ht="24">
      <c r="A571" s="2204" t="s">
        <v>4118</v>
      </c>
      <c r="B571" s="2232" t="s">
        <v>485</v>
      </c>
      <c r="C571" s="2204" t="s">
        <v>25</v>
      </c>
      <c r="D571" s="2224">
        <f t="shared" si="22"/>
        <v>2.97</v>
      </c>
      <c r="E571" s="2225"/>
      <c r="F571" s="2210">
        <v>2.97</v>
      </c>
      <c r="G571" s="2211" t="s">
        <v>2672</v>
      </c>
      <c r="H571" s="2207" t="s">
        <v>2361</v>
      </c>
      <c r="I571" s="2203">
        <v>1</v>
      </c>
      <c r="K571" s="2232" t="s">
        <v>485</v>
      </c>
    </row>
    <row r="572" spans="1:11" ht="24">
      <c r="A572" s="2204" t="s">
        <v>4119</v>
      </c>
      <c r="B572" s="2232" t="s">
        <v>486</v>
      </c>
      <c r="C572" s="2204" t="s">
        <v>25</v>
      </c>
      <c r="D572" s="2224">
        <f t="shared" ref="D572:D649" si="24">E572+F572</f>
        <v>0.89</v>
      </c>
      <c r="E572" s="2225"/>
      <c r="F572" s="2210">
        <v>0.89</v>
      </c>
      <c r="G572" s="2211" t="s">
        <v>2672</v>
      </c>
      <c r="H572" s="2207" t="s">
        <v>2361</v>
      </c>
      <c r="I572" s="2203">
        <v>1</v>
      </c>
      <c r="K572" s="2232" t="s">
        <v>486</v>
      </c>
    </row>
    <row r="573" spans="1:11" ht="24">
      <c r="A573" s="2204" t="s">
        <v>4120</v>
      </c>
      <c r="B573" s="2248" t="s">
        <v>487</v>
      </c>
      <c r="C573" s="2204" t="s">
        <v>25</v>
      </c>
      <c r="D573" s="2224">
        <f t="shared" si="24"/>
        <v>2.1800000000000002</v>
      </c>
      <c r="E573" s="2225"/>
      <c r="F573" s="2210">
        <v>2.1800000000000002</v>
      </c>
      <c r="G573" s="2211" t="s">
        <v>2672</v>
      </c>
      <c r="H573" s="2207" t="s">
        <v>2361</v>
      </c>
      <c r="I573" s="2203">
        <v>1</v>
      </c>
      <c r="K573" s="2248" t="s">
        <v>487</v>
      </c>
    </row>
    <row r="574" spans="1:11" ht="24">
      <c r="A574" s="2204" t="s">
        <v>4121</v>
      </c>
      <c r="B574" s="2217" t="s">
        <v>2973</v>
      </c>
      <c r="C574" s="2204" t="s">
        <v>25</v>
      </c>
      <c r="D574" s="2208">
        <f>E574+F574</f>
        <v>0.79</v>
      </c>
      <c r="E574" s="2225"/>
      <c r="F574" s="2210">
        <v>0.79</v>
      </c>
      <c r="G574" s="2211" t="s">
        <v>2672</v>
      </c>
      <c r="H574" s="2207" t="s">
        <v>2361</v>
      </c>
      <c r="I574" s="2203">
        <v>1</v>
      </c>
      <c r="K574" s="2217" t="s">
        <v>2973</v>
      </c>
    </row>
    <row r="575" spans="1:11">
      <c r="A575" s="2204" t="s">
        <v>4122</v>
      </c>
      <c r="B575" s="2209" t="s">
        <v>488</v>
      </c>
      <c r="C575" s="2204" t="s">
        <v>25</v>
      </c>
      <c r="D575" s="2224">
        <f t="shared" si="24"/>
        <v>0.14000000000000001</v>
      </c>
      <c r="E575" s="2225">
        <v>0.05</v>
      </c>
      <c r="F575" s="2210">
        <v>0.09</v>
      </c>
      <c r="G575" s="2211" t="s">
        <v>489</v>
      </c>
      <c r="H575" s="2207" t="s">
        <v>2361</v>
      </c>
      <c r="I575" s="2203">
        <v>1</v>
      </c>
      <c r="K575" s="2209" t="s">
        <v>488</v>
      </c>
    </row>
    <row r="576" spans="1:11" ht="24">
      <c r="A576" s="2204" t="s">
        <v>4123</v>
      </c>
      <c r="B576" s="2227" t="s">
        <v>490</v>
      </c>
      <c r="C576" s="2204" t="s">
        <v>25</v>
      </c>
      <c r="D576" s="2224">
        <f t="shared" si="24"/>
        <v>0.16</v>
      </c>
      <c r="E576" s="2225">
        <v>0.1</v>
      </c>
      <c r="F576" s="2210">
        <v>0.06</v>
      </c>
      <c r="G576" s="2211" t="s">
        <v>489</v>
      </c>
      <c r="H576" s="2207" t="s">
        <v>2361</v>
      </c>
      <c r="I576" s="2203">
        <v>1</v>
      </c>
      <c r="K576" s="2227" t="s">
        <v>490</v>
      </c>
    </row>
    <row r="577" spans="1:11">
      <c r="A577" s="2204" t="s">
        <v>4124</v>
      </c>
      <c r="B577" s="2234" t="s">
        <v>491</v>
      </c>
      <c r="C577" s="2204" t="s">
        <v>25</v>
      </c>
      <c r="D577" s="2224">
        <f t="shared" si="24"/>
        <v>0.01</v>
      </c>
      <c r="E577" s="2225"/>
      <c r="F577" s="2210">
        <v>0.01</v>
      </c>
      <c r="G577" s="2211" t="s">
        <v>489</v>
      </c>
      <c r="H577" s="2207" t="s">
        <v>2361</v>
      </c>
      <c r="I577" s="2203">
        <v>1</v>
      </c>
      <c r="K577" s="2234" t="s">
        <v>491</v>
      </c>
    </row>
    <row r="578" spans="1:11">
      <c r="A578" s="2204" t="s">
        <v>4125</v>
      </c>
      <c r="B578" s="2247" t="s">
        <v>492</v>
      </c>
      <c r="C578" s="2204" t="s">
        <v>25</v>
      </c>
      <c r="D578" s="2224">
        <f t="shared" si="24"/>
        <v>0.04</v>
      </c>
      <c r="E578" s="2225"/>
      <c r="F578" s="2210">
        <v>0.04</v>
      </c>
      <c r="G578" s="2211" t="s">
        <v>489</v>
      </c>
      <c r="H578" s="2226" t="s">
        <v>2358</v>
      </c>
      <c r="I578" s="2203">
        <v>1</v>
      </c>
      <c r="K578" s="2247" t="s">
        <v>492</v>
      </c>
    </row>
    <row r="579" spans="1:11">
      <c r="A579" s="2204" t="s">
        <v>4126</v>
      </c>
      <c r="B579" s="2247" t="s">
        <v>493</v>
      </c>
      <c r="C579" s="2204" t="s">
        <v>25</v>
      </c>
      <c r="D579" s="2224">
        <f t="shared" si="24"/>
        <v>0.02</v>
      </c>
      <c r="E579" s="2225"/>
      <c r="F579" s="2210">
        <v>0.02</v>
      </c>
      <c r="G579" s="2211" t="s">
        <v>489</v>
      </c>
      <c r="H579" s="2207" t="s">
        <v>2361</v>
      </c>
      <c r="I579" s="2203">
        <v>1</v>
      </c>
      <c r="K579" s="2247" t="s">
        <v>493</v>
      </c>
    </row>
    <row r="580" spans="1:11">
      <c r="A580" s="2204" t="s">
        <v>4127</v>
      </c>
      <c r="B580" s="2247" t="s">
        <v>494</v>
      </c>
      <c r="C580" s="2204" t="s">
        <v>25</v>
      </c>
      <c r="D580" s="2224">
        <f t="shared" si="24"/>
        <v>0.02</v>
      </c>
      <c r="E580" s="2225"/>
      <c r="F580" s="2210">
        <v>0.02</v>
      </c>
      <c r="G580" s="2211" t="s">
        <v>489</v>
      </c>
      <c r="H580" s="2226" t="s">
        <v>2358</v>
      </c>
      <c r="I580" s="2203">
        <v>1</v>
      </c>
      <c r="K580" s="2247" t="s">
        <v>494</v>
      </c>
    </row>
    <row r="581" spans="1:11">
      <c r="A581" s="2204" t="s">
        <v>4129</v>
      </c>
      <c r="B581" s="2247" t="s">
        <v>495</v>
      </c>
      <c r="C581" s="2204" t="s">
        <v>25</v>
      </c>
      <c r="D581" s="2224">
        <f t="shared" si="24"/>
        <v>0.01</v>
      </c>
      <c r="E581" s="2225"/>
      <c r="F581" s="2210">
        <v>0.01</v>
      </c>
      <c r="G581" s="2211" t="s">
        <v>489</v>
      </c>
      <c r="H581" s="2226" t="s">
        <v>2358</v>
      </c>
      <c r="I581" s="2203">
        <v>1</v>
      </c>
      <c r="K581" s="2247" t="s">
        <v>495</v>
      </c>
    </row>
    <row r="582" spans="1:11">
      <c r="A582" s="2204" t="s">
        <v>4131</v>
      </c>
      <c r="B582" s="2247" t="s">
        <v>496</v>
      </c>
      <c r="C582" s="2204" t="s">
        <v>25</v>
      </c>
      <c r="D582" s="2224">
        <f t="shared" si="24"/>
        <v>0.06</v>
      </c>
      <c r="E582" s="2225"/>
      <c r="F582" s="2210">
        <v>0.06</v>
      </c>
      <c r="G582" s="2211" t="s">
        <v>489</v>
      </c>
      <c r="H582" s="2226" t="s">
        <v>2358</v>
      </c>
      <c r="I582" s="2203">
        <v>1</v>
      </c>
      <c r="K582" s="2247" t="s">
        <v>496</v>
      </c>
    </row>
    <row r="583" spans="1:11">
      <c r="A583" s="2204" t="s">
        <v>4133</v>
      </c>
      <c r="B583" s="2247" t="s">
        <v>497</v>
      </c>
      <c r="C583" s="2204" t="s">
        <v>25</v>
      </c>
      <c r="D583" s="2224">
        <f t="shared" si="24"/>
        <v>0.01</v>
      </c>
      <c r="E583" s="2225"/>
      <c r="F583" s="2210">
        <v>0.01</v>
      </c>
      <c r="G583" s="2211" t="s">
        <v>489</v>
      </c>
      <c r="H583" s="2226" t="s">
        <v>2358</v>
      </c>
      <c r="I583" s="2203">
        <v>1</v>
      </c>
      <c r="K583" s="2247" t="s">
        <v>497</v>
      </c>
    </row>
    <row r="584" spans="1:11">
      <c r="A584" s="2204" t="s">
        <v>4135</v>
      </c>
      <c r="B584" s="2247" t="s">
        <v>498</v>
      </c>
      <c r="C584" s="2204" t="s">
        <v>25</v>
      </c>
      <c r="D584" s="2224">
        <f t="shared" si="24"/>
        <v>0.01</v>
      </c>
      <c r="E584" s="2225"/>
      <c r="F584" s="2210">
        <v>0.01</v>
      </c>
      <c r="G584" s="2211" t="s">
        <v>489</v>
      </c>
      <c r="H584" s="2226" t="s">
        <v>2358</v>
      </c>
      <c r="I584" s="2203">
        <v>1</v>
      </c>
      <c r="K584" s="2247" t="s">
        <v>498</v>
      </c>
    </row>
    <row r="585" spans="1:11" ht="24">
      <c r="A585" s="2204" t="s">
        <v>4137</v>
      </c>
      <c r="B585" s="2236" t="s">
        <v>499</v>
      </c>
      <c r="C585" s="2204" t="s">
        <v>25</v>
      </c>
      <c r="D585" s="2224">
        <f t="shared" si="24"/>
        <v>0.08</v>
      </c>
      <c r="E585" s="2225">
        <v>0.03</v>
      </c>
      <c r="F585" s="2210">
        <v>0.05</v>
      </c>
      <c r="G585" s="2211" t="s">
        <v>489</v>
      </c>
      <c r="H585" s="2226" t="s">
        <v>2358</v>
      </c>
      <c r="I585" s="2203">
        <v>1</v>
      </c>
      <c r="K585" s="2236" t="s">
        <v>499</v>
      </c>
    </row>
    <row r="586" spans="1:11" ht="24">
      <c r="A586" s="2204" t="s">
        <v>4139</v>
      </c>
      <c r="B586" s="2236" t="s">
        <v>500</v>
      </c>
      <c r="C586" s="2204" t="s">
        <v>25</v>
      </c>
      <c r="D586" s="2224">
        <f t="shared" si="24"/>
        <v>0.12</v>
      </c>
      <c r="E586" s="2225">
        <v>0.03</v>
      </c>
      <c r="F586" s="2210">
        <v>0.09</v>
      </c>
      <c r="G586" s="2211" t="s">
        <v>489</v>
      </c>
      <c r="H586" s="2226" t="s">
        <v>2358</v>
      </c>
      <c r="I586" s="2203">
        <v>1</v>
      </c>
      <c r="K586" s="2236" t="s">
        <v>500</v>
      </c>
    </row>
    <row r="587" spans="1:11">
      <c r="A587" s="2204" t="s">
        <v>4141</v>
      </c>
      <c r="B587" s="2236" t="s">
        <v>501</v>
      </c>
      <c r="C587" s="2204" t="s">
        <v>25</v>
      </c>
      <c r="D587" s="2224">
        <f t="shared" si="24"/>
        <v>0.16999999999999998</v>
      </c>
      <c r="E587" s="2225"/>
      <c r="F587" s="2210">
        <v>0.16999999999999998</v>
      </c>
      <c r="G587" s="2211" t="s">
        <v>489</v>
      </c>
      <c r="H587" s="2226" t="s">
        <v>2358</v>
      </c>
      <c r="I587" s="2203">
        <v>1</v>
      </c>
      <c r="K587" s="2236" t="s">
        <v>501</v>
      </c>
    </row>
    <row r="588" spans="1:11">
      <c r="A588" s="2204" t="s">
        <v>4143</v>
      </c>
      <c r="B588" s="2209" t="s">
        <v>502</v>
      </c>
      <c r="C588" s="2204" t="s">
        <v>25</v>
      </c>
      <c r="D588" s="2224">
        <f t="shared" si="24"/>
        <v>0.02</v>
      </c>
      <c r="E588" s="2225"/>
      <c r="F588" s="2210">
        <v>0.02</v>
      </c>
      <c r="G588" s="2211" t="s">
        <v>489</v>
      </c>
      <c r="H588" s="2226" t="s">
        <v>2358</v>
      </c>
      <c r="I588" s="2203">
        <v>1</v>
      </c>
      <c r="K588" s="2209" t="s">
        <v>502</v>
      </c>
    </row>
    <row r="589" spans="1:11" ht="24">
      <c r="A589" s="2204" t="s">
        <v>4145</v>
      </c>
      <c r="B589" s="2209" t="s">
        <v>4128</v>
      </c>
      <c r="C589" s="2204" t="s">
        <v>25</v>
      </c>
      <c r="D589" s="2224">
        <f>E589+F589</f>
        <v>6.62</v>
      </c>
      <c r="E589" s="2225"/>
      <c r="F589" s="2210">
        <v>6.62</v>
      </c>
      <c r="G589" s="2211" t="s">
        <v>75</v>
      </c>
      <c r="H589" s="2226" t="s">
        <v>2361</v>
      </c>
      <c r="I589" s="2203">
        <v>1</v>
      </c>
      <c r="K589" s="2209" t="s">
        <v>4128</v>
      </c>
    </row>
    <row r="590" spans="1:11" ht="24">
      <c r="A590" s="2204" t="s">
        <v>4147</v>
      </c>
      <c r="B590" s="2209" t="s">
        <v>4130</v>
      </c>
      <c r="C590" s="2204" t="s">
        <v>25</v>
      </c>
      <c r="D590" s="2224">
        <f t="shared" ref="D590:D609" si="25">E590+F590</f>
        <v>4.5999999999999996</v>
      </c>
      <c r="E590" s="2225"/>
      <c r="F590" s="2210">
        <v>4.5999999999999996</v>
      </c>
      <c r="G590" s="2211" t="s">
        <v>75</v>
      </c>
      <c r="H590" s="2226" t="s">
        <v>2361</v>
      </c>
      <c r="I590" s="2203">
        <v>1</v>
      </c>
      <c r="K590" s="2209" t="s">
        <v>4130</v>
      </c>
    </row>
    <row r="591" spans="1:11" ht="24">
      <c r="A591" s="2204" t="s">
        <v>4149</v>
      </c>
      <c r="B591" s="2209" t="s">
        <v>4132</v>
      </c>
      <c r="C591" s="2204" t="s">
        <v>25</v>
      </c>
      <c r="D591" s="2224">
        <f t="shared" si="25"/>
        <v>7.53</v>
      </c>
      <c r="E591" s="2225"/>
      <c r="F591" s="2210">
        <v>7.53</v>
      </c>
      <c r="G591" s="2211" t="s">
        <v>75</v>
      </c>
      <c r="H591" s="2226" t="s">
        <v>2361</v>
      </c>
      <c r="I591" s="2203">
        <v>1</v>
      </c>
      <c r="K591" s="2209" t="s">
        <v>4132</v>
      </c>
    </row>
    <row r="592" spans="1:11" ht="24">
      <c r="A592" s="2204" t="s">
        <v>4151</v>
      </c>
      <c r="B592" s="2209" t="s">
        <v>4134</v>
      </c>
      <c r="C592" s="2204" t="s">
        <v>25</v>
      </c>
      <c r="D592" s="2224">
        <f t="shared" si="25"/>
        <v>2.3800000000000003</v>
      </c>
      <c r="E592" s="2225"/>
      <c r="F592" s="2210">
        <v>2.3800000000000003</v>
      </c>
      <c r="G592" s="2211" t="s">
        <v>75</v>
      </c>
      <c r="H592" s="2226" t="s">
        <v>2361</v>
      </c>
      <c r="I592" s="2203">
        <v>1</v>
      </c>
      <c r="K592" s="2209" t="s">
        <v>4134</v>
      </c>
    </row>
    <row r="593" spans="1:11" ht="24">
      <c r="A593" s="2204" t="s">
        <v>4153</v>
      </c>
      <c r="B593" s="2209" t="s">
        <v>4136</v>
      </c>
      <c r="C593" s="2204" t="s">
        <v>25</v>
      </c>
      <c r="D593" s="2224">
        <f t="shared" si="25"/>
        <v>2</v>
      </c>
      <c r="E593" s="2225"/>
      <c r="F593" s="2210">
        <v>2</v>
      </c>
      <c r="G593" s="2211" t="s">
        <v>75</v>
      </c>
      <c r="H593" s="2226" t="s">
        <v>2361</v>
      </c>
      <c r="I593" s="2203">
        <v>1</v>
      </c>
      <c r="K593" s="2209" t="s">
        <v>4136</v>
      </c>
    </row>
    <row r="594" spans="1:11" ht="36">
      <c r="A594" s="2204" t="s">
        <v>4155</v>
      </c>
      <c r="B594" s="2209" t="s">
        <v>4138</v>
      </c>
      <c r="C594" s="2204" t="s">
        <v>25</v>
      </c>
      <c r="D594" s="2224">
        <f t="shared" si="25"/>
        <v>0.8600000000000001</v>
      </c>
      <c r="E594" s="2225"/>
      <c r="F594" s="2210">
        <v>0.8600000000000001</v>
      </c>
      <c r="G594" s="2211" t="s">
        <v>75</v>
      </c>
      <c r="H594" s="2226" t="s">
        <v>2361</v>
      </c>
      <c r="I594" s="2203">
        <v>1</v>
      </c>
      <c r="K594" s="2209" t="s">
        <v>4138</v>
      </c>
    </row>
    <row r="595" spans="1:11" ht="24">
      <c r="A595" s="2204" t="s">
        <v>4157</v>
      </c>
      <c r="B595" s="2209" t="s">
        <v>4140</v>
      </c>
      <c r="C595" s="2204" t="s">
        <v>25</v>
      </c>
      <c r="D595" s="2224">
        <f t="shared" si="25"/>
        <v>1.05</v>
      </c>
      <c r="E595" s="2225"/>
      <c r="F595" s="2210">
        <v>1.05</v>
      </c>
      <c r="G595" s="2211" t="s">
        <v>75</v>
      </c>
      <c r="H595" s="2226" t="s">
        <v>2361</v>
      </c>
      <c r="I595" s="2203">
        <v>1</v>
      </c>
      <c r="K595" s="2209" t="s">
        <v>4140</v>
      </c>
    </row>
    <row r="596" spans="1:11">
      <c r="A596" s="2204" t="s">
        <v>4159</v>
      </c>
      <c r="B596" s="2209" t="s">
        <v>4142</v>
      </c>
      <c r="C596" s="2204" t="s">
        <v>25</v>
      </c>
      <c r="D596" s="2224">
        <f t="shared" si="25"/>
        <v>1.03</v>
      </c>
      <c r="E596" s="2225"/>
      <c r="F596" s="2210">
        <v>1.03</v>
      </c>
      <c r="G596" s="2211" t="s">
        <v>75</v>
      </c>
      <c r="H596" s="2226" t="s">
        <v>2361</v>
      </c>
      <c r="I596" s="2203">
        <v>1</v>
      </c>
      <c r="K596" s="2209" t="s">
        <v>4142</v>
      </c>
    </row>
    <row r="597" spans="1:11" ht="24">
      <c r="A597" s="2204" t="s">
        <v>4161</v>
      </c>
      <c r="B597" s="2209" t="s">
        <v>4144</v>
      </c>
      <c r="C597" s="2204" t="s">
        <v>25</v>
      </c>
      <c r="D597" s="2224">
        <f t="shared" si="25"/>
        <v>0.79</v>
      </c>
      <c r="E597" s="2225"/>
      <c r="F597" s="2210">
        <v>0.79</v>
      </c>
      <c r="G597" s="2211" t="s">
        <v>75</v>
      </c>
      <c r="H597" s="2226" t="s">
        <v>2361</v>
      </c>
      <c r="I597" s="2203">
        <v>1</v>
      </c>
      <c r="K597" s="2209" t="s">
        <v>4144</v>
      </c>
    </row>
    <row r="598" spans="1:11" ht="24">
      <c r="A598" s="2204" t="s">
        <v>4163</v>
      </c>
      <c r="B598" s="2209" t="s">
        <v>4146</v>
      </c>
      <c r="C598" s="2204" t="s">
        <v>25</v>
      </c>
      <c r="D598" s="2224">
        <f t="shared" si="25"/>
        <v>2.7</v>
      </c>
      <c r="E598" s="2225"/>
      <c r="F598" s="2210">
        <v>2.7</v>
      </c>
      <c r="G598" s="2211" t="s">
        <v>75</v>
      </c>
      <c r="H598" s="2226" t="s">
        <v>2361</v>
      </c>
      <c r="I598" s="2203">
        <v>1</v>
      </c>
      <c r="K598" s="2209" t="s">
        <v>4146</v>
      </c>
    </row>
    <row r="599" spans="1:11" ht="24">
      <c r="A599" s="2204" t="s">
        <v>4165</v>
      </c>
      <c r="B599" s="2209" t="s">
        <v>4148</v>
      </c>
      <c r="C599" s="2204" t="s">
        <v>25</v>
      </c>
      <c r="D599" s="2224">
        <f t="shared" si="25"/>
        <v>2.3499999999999996</v>
      </c>
      <c r="E599" s="2225"/>
      <c r="F599" s="2210">
        <v>2.3499999999999996</v>
      </c>
      <c r="G599" s="2211" t="s">
        <v>75</v>
      </c>
      <c r="H599" s="2226" t="s">
        <v>2361</v>
      </c>
      <c r="I599" s="2203">
        <v>1</v>
      </c>
      <c r="K599" s="2209" t="s">
        <v>4148</v>
      </c>
    </row>
    <row r="600" spans="1:11" ht="24">
      <c r="A600" s="2204" t="s">
        <v>4167</v>
      </c>
      <c r="B600" s="2209" t="s">
        <v>4150</v>
      </c>
      <c r="C600" s="2204" t="s">
        <v>25</v>
      </c>
      <c r="D600" s="2224">
        <f t="shared" si="25"/>
        <v>1.02</v>
      </c>
      <c r="E600" s="2225"/>
      <c r="F600" s="2210">
        <v>1.02</v>
      </c>
      <c r="G600" s="2211" t="s">
        <v>75</v>
      </c>
      <c r="H600" s="2226" t="s">
        <v>2361</v>
      </c>
      <c r="I600" s="2203">
        <v>1</v>
      </c>
      <c r="K600" s="2209" t="s">
        <v>4150</v>
      </c>
    </row>
    <row r="601" spans="1:11">
      <c r="A601" s="2204" t="s">
        <v>4169</v>
      </c>
      <c r="B601" s="2209" t="s">
        <v>4152</v>
      </c>
      <c r="C601" s="2204" t="s">
        <v>25</v>
      </c>
      <c r="D601" s="2224">
        <f t="shared" si="25"/>
        <v>2.2800000000000002</v>
      </c>
      <c r="E601" s="2225"/>
      <c r="F601" s="2210">
        <v>2.2800000000000002</v>
      </c>
      <c r="G601" s="2211" t="s">
        <v>75</v>
      </c>
      <c r="H601" s="2226" t="s">
        <v>2361</v>
      </c>
      <c r="I601" s="2203">
        <v>1</v>
      </c>
      <c r="K601" s="2209" t="s">
        <v>4152</v>
      </c>
    </row>
    <row r="602" spans="1:11">
      <c r="A602" s="2204" t="s">
        <v>4170</v>
      </c>
      <c r="B602" s="2209" t="s">
        <v>4154</v>
      </c>
      <c r="C602" s="2204" t="s">
        <v>25</v>
      </c>
      <c r="D602" s="2224">
        <f t="shared" si="25"/>
        <v>1.25</v>
      </c>
      <c r="E602" s="2225"/>
      <c r="F602" s="2210">
        <v>1.25</v>
      </c>
      <c r="G602" s="2211" t="s">
        <v>75</v>
      </c>
      <c r="H602" s="2226" t="s">
        <v>2361</v>
      </c>
      <c r="I602" s="2203">
        <v>1</v>
      </c>
      <c r="K602" s="2209" t="s">
        <v>4154</v>
      </c>
    </row>
    <row r="603" spans="1:11">
      <c r="A603" s="2204" t="s">
        <v>4171</v>
      </c>
      <c r="B603" s="2209" t="s">
        <v>4156</v>
      </c>
      <c r="C603" s="2204" t="s">
        <v>25</v>
      </c>
      <c r="D603" s="2210">
        <f t="shared" si="25"/>
        <v>1.29</v>
      </c>
      <c r="E603" s="2225"/>
      <c r="F603" s="2210">
        <v>1.29</v>
      </c>
      <c r="G603" s="2211" t="s">
        <v>75</v>
      </c>
      <c r="H603" s="2226" t="s">
        <v>2361</v>
      </c>
      <c r="I603" s="2203">
        <v>1</v>
      </c>
      <c r="K603" s="2209" t="s">
        <v>4156</v>
      </c>
    </row>
    <row r="604" spans="1:11">
      <c r="A604" s="2204" t="s">
        <v>4172</v>
      </c>
      <c r="B604" s="2209" t="s">
        <v>4158</v>
      </c>
      <c r="C604" s="2204" t="s">
        <v>25</v>
      </c>
      <c r="D604" s="2210">
        <f t="shared" si="25"/>
        <v>1.4900000000000002</v>
      </c>
      <c r="E604" s="2225"/>
      <c r="F604" s="2210">
        <v>1.4900000000000002</v>
      </c>
      <c r="G604" s="2211" t="s">
        <v>75</v>
      </c>
      <c r="H604" s="2226" t="s">
        <v>2361</v>
      </c>
      <c r="I604" s="2203">
        <v>1</v>
      </c>
      <c r="K604" s="2209" t="s">
        <v>4158</v>
      </c>
    </row>
    <row r="605" spans="1:11" ht="24">
      <c r="A605" s="2204" t="s">
        <v>4173</v>
      </c>
      <c r="B605" s="2209" t="s">
        <v>4160</v>
      </c>
      <c r="C605" s="2204" t="s">
        <v>25</v>
      </c>
      <c r="D605" s="2210">
        <f t="shared" si="25"/>
        <v>3.15</v>
      </c>
      <c r="E605" s="2225"/>
      <c r="F605" s="2210">
        <v>3.15</v>
      </c>
      <c r="G605" s="2211" t="s">
        <v>75</v>
      </c>
      <c r="H605" s="2226" t="s">
        <v>2361</v>
      </c>
      <c r="I605" s="2203">
        <v>1</v>
      </c>
      <c r="K605" s="2209" t="s">
        <v>4160</v>
      </c>
    </row>
    <row r="606" spans="1:11">
      <c r="A606" s="2204" t="s">
        <v>4174</v>
      </c>
      <c r="B606" s="2209" t="s">
        <v>4162</v>
      </c>
      <c r="C606" s="2204" t="s">
        <v>25</v>
      </c>
      <c r="D606" s="2210">
        <f t="shared" si="25"/>
        <v>0.56000000000000005</v>
      </c>
      <c r="E606" s="2225"/>
      <c r="F606" s="2210">
        <v>0.56000000000000005</v>
      </c>
      <c r="G606" s="2211" t="s">
        <v>75</v>
      </c>
      <c r="H606" s="2226" t="s">
        <v>2361</v>
      </c>
      <c r="I606" s="2203">
        <v>1</v>
      </c>
      <c r="K606" s="2209" t="s">
        <v>4162</v>
      </c>
    </row>
    <row r="607" spans="1:11">
      <c r="A607" s="2204" t="s">
        <v>4175</v>
      </c>
      <c r="B607" s="2209" t="s">
        <v>4164</v>
      </c>
      <c r="C607" s="2204" t="s">
        <v>25</v>
      </c>
      <c r="D607" s="2210">
        <f t="shared" si="25"/>
        <v>0.34</v>
      </c>
      <c r="E607" s="2225"/>
      <c r="F607" s="2210">
        <v>0.34</v>
      </c>
      <c r="G607" s="2211" t="s">
        <v>75</v>
      </c>
      <c r="H607" s="2226" t="s">
        <v>2361</v>
      </c>
      <c r="I607" s="2203">
        <v>1</v>
      </c>
      <c r="K607" s="2209" t="s">
        <v>4164</v>
      </c>
    </row>
    <row r="608" spans="1:11">
      <c r="A608" s="2204" t="s">
        <v>4176</v>
      </c>
      <c r="B608" s="2209" t="s">
        <v>4166</v>
      </c>
      <c r="C608" s="2204" t="s">
        <v>25</v>
      </c>
      <c r="D608" s="2210">
        <f t="shared" si="25"/>
        <v>0.28999999999999998</v>
      </c>
      <c r="E608" s="2225"/>
      <c r="F608" s="2210">
        <v>0.28999999999999998</v>
      </c>
      <c r="G608" s="2211" t="s">
        <v>75</v>
      </c>
      <c r="H608" s="2226" t="s">
        <v>2361</v>
      </c>
      <c r="I608" s="2203">
        <v>1</v>
      </c>
      <c r="K608" s="2209" t="s">
        <v>4166</v>
      </c>
    </row>
    <row r="609" spans="1:11">
      <c r="A609" s="2204" t="s">
        <v>4177</v>
      </c>
      <c r="B609" s="2209" t="s">
        <v>4168</v>
      </c>
      <c r="C609" s="2204" t="s">
        <v>25</v>
      </c>
      <c r="D609" s="2210">
        <f t="shared" si="25"/>
        <v>7.49</v>
      </c>
      <c r="E609" s="2225"/>
      <c r="F609" s="2210">
        <v>7.49</v>
      </c>
      <c r="G609" s="2211" t="s">
        <v>75</v>
      </c>
      <c r="H609" s="2226" t="s">
        <v>2361</v>
      </c>
      <c r="I609" s="2203">
        <v>1</v>
      </c>
      <c r="K609" s="2209" t="s">
        <v>4168</v>
      </c>
    </row>
    <row r="610" spans="1:11" ht="24">
      <c r="A610" s="2204" t="s">
        <v>4178</v>
      </c>
      <c r="B610" s="2228" t="s">
        <v>503</v>
      </c>
      <c r="C610" s="2204" t="s">
        <v>25</v>
      </c>
      <c r="D610" s="2224">
        <f t="shared" si="24"/>
        <v>0.08</v>
      </c>
      <c r="E610" s="2225"/>
      <c r="F610" s="2210">
        <v>0.08</v>
      </c>
      <c r="G610" s="2221" t="s">
        <v>75</v>
      </c>
      <c r="H610" s="2207" t="s">
        <v>2361</v>
      </c>
      <c r="I610" s="2203">
        <v>1</v>
      </c>
      <c r="K610" s="2228" t="s">
        <v>503</v>
      </c>
    </row>
    <row r="611" spans="1:11" ht="24">
      <c r="A611" s="2204" t="s">
        <v>4179</v>
      </c>
      <c r="B611" s="2228" t="s">
        <v>504</v>
      </c>
      <c r="C611" s="2204" t="s">
        <v>25</v>
      </c>
      <c r="D611" s="2224">
        <f t="shared" si="24"/>
        <v>0.35000000000000003</v>
      </c>
      <c r="E611" s="2225"/>
      <c r="F611" s="2210">
        <v>0.35000000000000003</v>
      </c>
      <c r="G611" s="2221" t="s">
        <v>75</v>
      </c>
      <c r="H611" s="2207" t="s">
        <v>2361</v>
      </c>
      <c r="I611" s="2203">
        <v>1</v>
      </c>
      <c r="K611" s="2228" t="s">
        <v>504</v>
      </c>
    </row>
    <row r="612" spans="1:11" ht="24">
      <c r="A612" s="2204" t="s">
        <v>4180</v>
      </c>
      <c r="B612" s="2217" t="s">
        <v>505</v>
      </c>
      <c r="C612" s="2204" t="s">
        <v>25</v>
      </c>
      <c r="D612" s="2224">
        <f t="shared" si="24"/>
        <v>1.56</v>
      </c>
      <c r="E612" s="2225"/>
      <c r="F612" s="2210">
        <v>1.56</v>
      </c>
      <c r="G612" s="2214" t="s">
        <v>75</v>
      </c>
      <c r="H612" s="2207" t="s">
        <v>2361</v>
      </c>
      <c r="I612" s="2203">
        <v>1</v>
      </c>
      <c r="K612" s="2217" t="s">
        <v>505</v>
      </c>
    </row>
    <row r="613" spans="1:11" ht="24">
      <c r="A613" s="2204" t="s">
        <v>4181</v>
      </c>
      <c r="B613" s="2217" t="s">
        <v>508</v>
      </c>
      <c r="C613" s="2204" t="s">
        <v>25</v>
      </c>
      <c r="D613" s="2224">
        <f t="shared" si="24"/>
        <v>13.82</v>
      </c>
      <c r="E613" s="2225"/>
      <c r="F613" s="2210">
        <v>13.82</v>
      </c>
      <c r="G613" s="2218" t="s">
        <v>75</v>
      </c>
      <c r="H613" s="2207" t="s">
        <v>2361</v>
      </c>
      <c r="I613" s="2203">
        <v>1</v>
      </c>
      <c r="K613" s="2217" t="s">
        <v>508</v>
      </c>
    </row>
    <row r="614" spans="1:11" ht="24">
      <c r="A614" s="2204" t="s">
        <v>4182</v>
      </c>
      <c r="B614" s="2247" t="s">
        <v>509</v>
      </c>
      <c r="C614" s="2204" t="s">
        <v>25</v>
      </c>
      <c r="D614" s="2224">
        <f t="shared" si="24"/>
        <v>3.07</v>
      </c>
      <c r="E614" s="2225"/>
      <c r="F614" s="2210">
        <v>3.07</v>
      </c>
      <c r="G614" s="2207" t="s">
        <v>75</v>
      </c>
      <c r="H614" s="2207" t="s">
        <v>2361</v>
      </c>
      <c r="I614" s="2203">
        <v>1</v>
      </c>
      <c r="K614" s="2247" t="s">
        <v>509</v>
      </c>
    </row>
    <row r="615" spans="1:11" ht="36">
      <c r="A615" s="2204" t="s">
        <v>4183</v>
      </c>
      <c r="B615" s="2228" t="s">
        <v>260</v>
      </c>
      <c r="C615" s="2204" t="s">
        <v>25</v>
      </c>
      <c r="D615" s="2224">
        <f t="shared" si="24"/>
        <v>2.74</v>
      </c>
      <c r="E615" s="2249"/>
      <c r="F615" s="2250">
        <v>2.74</v>
      </c>
      <c r="G615" s="2221" t="s">
        <v>75</v>
      </c>
      <c r="H615" s="2207" t="s">
        <v>2361</v>
      </c>
      <c r="I615" s="2203">
        <v>1</v>
      </c>
      <c r="K615" s="2228" t="s">
        <v>260</v>
      </c>
    </row>
    <row r="616" spans="1:11">
      <c r="A616" s="2204" t="s">
        <v>4184</v>
      </c>
      <c r="B616" s="2228" t="s">
        <v>510</v>
      </c>
      <c r="C616" s="2204" t="s">
        <v>25</v>
      </c>
      <c r="D616" s="2224">
        <f t="shared" si="24"/>
        <v>3.1300000000000003</v>
      </c>
      <c r="E616" s="2225"/>
      <c r="F616" s="2210">
        <v>3.1300000000000003</v>
      </c>
      <c r="G616" s="2221" t="s">
        <v>75</v>
      </c>
      <c r="H616" s="2207" t="s">
        <v>2361</v>
      </c>
      <c r="I616" s="2203">
        <v>1</v>
      </c>
      <c r="K616" s="2228" t="s">
        <v>510</v>
      </c>
    </row>
    <row r="617" spans="1:11" ht="34.5" customHeight="1">
      <c r="A617" s="2204" t="s">
        <v>4185</v>
      </c>
      <c r="B617" s="2251" t="s">
        <v>511</v>
      </c>
      <c r="C617" s="2204" t="s">
        <v>25</v>
      </c>
      <c r="D617" s="2224">
        <f t="shared" si="24"/>
        <v>0.04</v>
      </c>
      <c r="E617" s="2225"/>
      <c r="F617" s="2210">
        <v>0.04</v>
      </c>
      <c r="G617" s="2215" t="s">
        <v>75</v>
      </c>
      <c r="H617" s="2207" t="s">
        <v>2361</v>
      </c>
      <c r="I617" s="2203">
        <v>1</v>
      </c>
      <c r="K617" s="2251" t="s">
        <v>511</v>
      </c>
    </row>
    <row r="618" spans="1:11" ht="24">
      <c r="A618" s="2204" t="s">
        <v>4187</v>
      </c>
      <c r="B618" s="2233" t="s">
        <v>512</v>
      </c>
      <c r="C618" s="2204" t="s">
        <v>25</v>
      </c>
      <c r="D618" s="2224">
        <f t="shared" si="24"/>
        <v>1.56</v>
      </c>
      <c r="E618" s="2225"/>
      <c r="F618" s="2210">
        <v>1.56</v>
      </c>
      <c r="G618" s="2215" t="s">
        <v>75</v>
      </c>
      <c r="H618" s="2207" t="s">
        <v>2361</v>
      </c>
      <c r="I618" s="2203">
        <v>1</v>
      </c>
      <c r="K618" s="2233" t="s">
        <v>512</v>
      </c>
    </row>
    <row r="619" spans="1:11">
      <c r="A619" s="2204" t="s">
        <v>4189</v>
      </c>
      <c r="B619" s="2228" t="s">
        <v>81</v>
      </c>
      <c r="C619" s="2204" t="s">
        <v>25</v>
      </c>
      <c r="D619" s="2224">
        <f t="shared" si="24"/>
        <v>60.53</v>
      </c>
      <c r="E619" s="2225"/>
      <c r="F619" s="2210">
        <v>60.53</v>
      </c>
      <c r="G619" s="2215" t="s">
        <v>75</v>
      </c>
      <c r="H619" s="2207" t="s">
        <v>2361</v>
      </c>
      <c r="I619" s="2203">
        <v>1</v>
      </c>
      <c r="K619" s="2228" t="s">
        <v>81</v>
      </c>
    </row>
    <row r="620" spans="1:11" ht="24">
      <c r="A620" s="2204" t="s">
        <v>4191</v>
      </c>
      <c r="B620" s="2228" t="s">
        <v>513</v>
      </c>
      <c r="C620" s="2204" t="s">
        <v>25</v>
      </c>
      <c r="D620" s="2224">
        <f t="shared" si="24"/>
        <v>1.03</v>
      </c>
      <c r="E620" s="2225"/>
      <c r="F620" s="2210">
        <v>1.03</v>
      </c>
      <c r="G620" s="2221" t="s">
        <v>75</v>
      </c>
      <c r="H620" s="2207" t="s">
        <v>2361</v>
      </c>
      <c r="I620" s="2203">
        <v>1</v>
      </c>
      <c r="K620" s="2228" t="s">
        <v>513</v>
      </c>
    </row>
    <row r="621" spans="1:11" ht="24">
      <c r="A621" s="2204" t="s">
        <v>4193</v>
      </c>
      <c r="B621" s="2228" t="s">
        <v>514</v>
      </c>
      <c r="C621" s="2204" t="s">
        <v>25</v>
      </c>
      <c r="D621" s="2224">
        <f t="shared" si="24"/>
        <v>3.86</v>
      </c>
      <c r="E621" s="2225"/>
      <c r="F621" s="2210">
        <v>3.86</v>
      </c>
      <c r="G621" s="2221" t="s">
        <v>75</v>
      </c>
      <c r="H621" s="2207" t="s">
        <v>2361</v>
      </c>
      <c r="I621" s="2203">
        <v>1</v>
      </c>
      <c r="K621" s="2228" t="s">
        <v>514</v>
      </c>
    </row>
    <row r="622" spans="1:11" ht="24">
      <c r="A622" s="2204" t="s">
        <v>4195</v>
      </c>
      <c r="B622" s="2228" t="s">
        <v>515</v>
      </c>
      <c r="C622" s="2204" t="s">
        <v>25</v>
      </c>
      <c r="D622" s="2224">
        <f t="shared" si="24"/>
        <v>2.31</v>
      </c>
      <c r="E622" s="2225"/>
      <c r="F622" s="2210">
        <v>2.31</v>
      </c>
      <c r="G622" s="2221" t="s">
        <v>75</v>
      </c>
      <c r="H622" s="2207" t="s">
        <v>2361</v>
      </c>
      <c r="I622" s="2203">
        <v>1</v>
      </c>
      <c r="K622" s="2228" t="s">
        <v>515</v>
      </c>
    </row>
    <row r="623" spans="1:11" ht="24">
      <c r="A623" s="2204" t="s">
        <v>4196</v>
      </c>
      <c r="B623" s="2228" t="s">
        <v>516</v>
      </c>
      <c r="C623" s="2204" t="s">
        <v>25</v>
      </c>
      <c r="D623" s="2224">
        <f t="shared" si="24"/>
        <v>2.11</v>
      </c>
      <c r="E623" s="2225"/>
      <c r="F623" s="2210">
        <v>2.11</v>
      </c>
      <c r="G623" s="2221" t="s">
        <v>75</v>
      </c>
      <c r="H623" s="2207" t="s">
        <v>2361</v>
      </c>
      <c r="I623" s="2203">
        <v>1</v>
      </c>
      <c r="K623" s="2228" t="s">
        <v>516</v>
      </c>
    </row>
    <row r="624" spans="1:11" ht="36">
      <c r="A624" s="2204" t="s">
        <v>4198</v>
      </c>
      <c r="B624" s="2228" t="s">
        <v>517</v>
      </c>
      <c r="C624" s="2204" t="s">
        <v>25</v>
      </c>
      <c r="D624" s="2224">
        <f t="shared" si="24"/>
        <v>1.4</v>
      </c>
      <c r="E624" s="2225"/>
      <c r="F624" s="2210">
        <v>1.4</v>
      </c>
      <c r="G624" s="2221" t="s">
        <v>75</v>
      </c>
      <c r="H624" s="2207" t="s">
        <v>2361</v>
      </c>
      <c r="I624" s="2203">
        <v>1</v>
      </c>
      <c r="K624" s="2228" t="s">
        <v>517</v>
      </c>
    </row>
    <row r="625" spans="1:11" ht="24">
      <c r="A625" s="2204" t="s">
        <v>4199</v>
      </c>
      <c r="B625" s="2228" t="s">
        <v>896</v>
      </c>
      <c r="C625" s="2204" t="s">
        <v>25</v>
      </c>
      <c r="D625" s="2208">
        <v>1.35</v>
      </c>
      <c r="E625" s="2225"/>
      <c r="F625" s="2210">
        <v>1.35</v>
      </c>
      <c r="G625" s="2221" t="s">
        <v>75</v>
      </c>
      <c r="H625" s="2207" t="s">
        <v>2361</v>
      </c>
      <c r="I625" s="2203">
        <v>1</v>
      </c>
      <c r="K625" s="2228" t="s">
        <v>896</v>
      </c>
    </row>
    <row r="626" spans="1:11">
      <c r="A626" s="2204" t="s">
        <v>4200</v>
      </c>
      <c r="B626" s="2228" t="s">
        <v>4186</v>
      </c>
      <c r="C626" s="2204" t="s">
        <v>25</v>
      </c>
      <c r="D626" s="2208">
        <f>F626+E626</f>
        <v>0.5</v>
      </c>
      <c r="E626" s="2225"/>
      <c r="F626" s="2210">
        <v>0.5</v>
      </c>
      <c r="G626" s="2221" t="s">
        <v>100</v>
      </c>
      <c r="H626" s="2207" t="s">
        <v>2361</v>
      </c>
      <c r="I626" s="2203">
        <v>1</v>
      </c>
      <c r="K626" s="2228" t="s">
        <v>4186</v>
      </c>
    </row>
    <row r="627" spans="1:11" ht="24">
      <c r="A627" s="2204" t="s">
        <v>4201</v>
      </c>
      <c r="B627" s="2228" t="s">
        <v>4188</v>
      </c>
      <c r="C627" s="2204" t="s">
        <v>25</v>
      </c>
      <c r="D627" s="2208">
        <f t="shared" ref="D627:D633" si="26">F627+E627</f>
        <v>0.42</v>
      </c>
      <c r="E627" s="2225"/>
      <c r="F627" s="2210">
        <v>0.42</v>
      </c>
      <c r="G627" s="2221" t="s">
        <v>100</v>
      </c>
      <c r="H627" s="2207" t="s">
        <v>2361</v>
      </c>
      <c r="I627" s="2203">
        <v>1</v>
      </c>
      <c r="K627" s="2228" t="s">
        <v>4188</v>
      </c>
    </row>
    <row r="628" spans="1:11" ht="24">
      <c r="A628" s="2204" t="s">
        <v>4202</v>
      </c>
      <c r="B628" s="2228" t="s">
        <v>4190</v>
      </c>
      <c r="C628" s="2204" t="s">
        <v>25</v>
      </c>
      <c r="D628" s="2208">
        <f t="shared" si="26"/>
        <v>0.38</v>
      </c>
      <c r="E628" s="2225"/>
      <c r="F628" s="2210">
        <v>0.38</v>
      </c>
      <c r="G628" s="2221" t="s">
        <v>100</v>
      </c>
      <c r="H628" s="2207" t="s">
        <v>2361</v>
      </c>
      <c r="I628" s="2203">
        <v>1</v>
      </c>
      <c r="K628" s="2228" t="s">
        <v>4190</v>
      </c>
    </row>
    <row r="629" spans="1:11">
      <c r="A629" s="2204" t="s">
        <v>4203</v>
      </c>
      <c r="B629" s="2228" t="s">
        <v>4192</v>
      </c>
      <c r="C629" s="2204" t="s">
        <v>25</v>
      </c>
      <c r="D629" s="2208">
        <f t="shared" si="26"/>
        <v>0.25</v>
      </c>
      <c r="E629" s="2225"/>
      <c r="F629" s="2210">
        <v>0.25</v>
      </c>
      <c r="G629" s="2221" t="s">
        <v>100</v>
      </c>
      <c r="H629" s="2207" t="s">
        <v>2361</v>
      </c>
      <c r="I629" s="2203">
        <v>1</v>
      </c>
      <c r="K629" s="2228" t="s">
        <v>4192</v>
      </c>
    </row>
    <row r="630" spans="1:11" ht="24">
      <c r="A630" s="2204" t="s">
        <v>4204</v>
      </c>
      <c r="B630" s="2228" t="s">
        <v>4194</v>
      </c>
      <c r="C630" s="2204" t="s">
        <v>25</v>
      </c>
      <c r="D630" s="2208">
        <f t="shared" si="26"/>
        <v>1.88</v>
      </c>
      <c r="E630" s="2225"/>
      <c r="F630" s="2210">
        <v>1.88</v>
      </c>
      <c r="G630" s="2221" t="s">
        <v>100</v>
      </c>
      <c r="H630" s="2207" t="s">
        <v>2361</v>
      </c>
      <c r="I630" s="2203">
        <v>1</v>
      </c>
      <c r="K630" s="2228" t="s">
        <v>4194</v>
      </c>
    </row>
    <row r="631" spans="1:11" ht="35.25" customHeight="1">
      <c r="A631" s="2204" t="s">
        <v>4205</v>
      </c>
      <c r="B631" s="2228" t="s">
        <v>4894</v>
      </c>
      <c r="C631" s="2204" t="s">
        <v>25</v>
      </c>
      <c r="D631" s="2208">
        <f t="shared" si="26"/>
        <v>33.519999999999996</v>
      </c>
      <c r="E631" s="2225"/>
      <c r="F631" s="2210">
        <v>33.519999999999996</v>
      </c>
      <c r="G631" s="2221" t="s">
        <v>100</v>
      </c>
      <c r="H631" s="2207" t="s">
        <v>2361</v>
      </c>
      <c r="I631" s="2203">
        <v>1</v>
      </c>
      <c r="K631" s="2228" t="s">
        <v>522</v>
      </c>
    </row>
    <row r="632" spans="1:11" ht="35.25" customHeight="1">
      <c r="A632" s="2204" t="s">
        <v>4206</v>
      </c>
      <c r="B632" s="2228" t="s">
        <v>4895</v>
      </c>
      <c r="C632" s="2204" t="s">
        <v>25</v>
      </c>
      <c r="D632" s="2208">
        <f t="shared" si="26"/>
        <v>1.71</v>
      </c>
      <c r="E632" s="2225"/>
      <c r="F632" s="2210">
        <v>1.71</v>
      </c>
      <c r="G632" s="2211" t="s">
        <v>100</v>
      </c>
      <c r="H632" s="2207" t="s">
        <v>2361</v>
      </c>
      <c r="I632" s="2203">
        <v>1</v>
      </c>
      <c r="K632" s="2228" t="s">
        <v>4197</v>
      </c>
    </row>
    <row r="633" spans="1:11">
      <c r="A633" s="2204" t="s">
        <v>4207</v>
      </c>
      <c r="B633" s="2228" t="s">
        <v>4192</v>
      </c>
      <c r="C633" s="2204" t="s">
        <v>25</v>
      </c>
      <c r="D633" s="2208">
        <f t="shared" si="26"/>
        <v>0.8</v>
      </c>
      <c r="E633" s="2225"/>
      <c r="F633" s="2210">
        <v>0.8</v>
      </c>
      <c r="G633" s="2221" t="s">
        <v>100</v>
      </c>
      <c r="H633" s="2207" t="s">
        <v>2361</v>
      </c>
      <c r="I633" s="2203">
        <v>1</v>
      </c>
      <c r="K633" s="2228" t="s">
        <v>4192</v>
      </c>
    </row>
    <row r="634" spans="1:11">
      <c r="A634" s="2204" t="s">
        <v>4208</v>
      </c>
      <c r="B634" s="2205" t="s">
        <v>518</v>
      </c>
      <c r="C634" s="2204" t="s">
        <v>25</v>
      </c>
      <c r="D634" s="2224">
        <f t="shared" si="24"/>
        <v>10.14</v>
      </c>
      <c r="E634" s="2225">
        <v>5.31</v>
      </c>
      <c r="F634" s="2210">
        <v>4.83</v>
      </c>
      <c r="G634" s="2211" t="s">
        <v>100</v>
      </c>
      <c r="H634" s="2207" t="s">
        <v>2361</v>
      </c>
      <c r="I634" s="2203">
        <v>1</v>
      </c>
      <c r="K634" s="2205" t="s">
        <v>518</v>
      </c>
    </row>
    <row r="635" spans="1:11">
      <c r="A635" s="2204" t="s">
        <v>4209</v>
      </c>
      <c r="B635" s="2205" t="s">
        <v>519</v>
      </c>
      <c r="C635" s="2204" t="s">
        <v>25</v>
      </c>
      <c r="D635" s="2224">
        <f t="shared" si="24"/>
        <v>7.2</v>
      </c>
      <c r="E635" s="2225"/>
      <c r="F635" s="2210">
        <v>7.2</v>
      </c>
      <c r="G635" s="2211" t="s">
        <v>100</v>
      </c>
      <c r="H635" s="2207" t="s">
        <v>2361</v>
      </c>
      <c r="I635" s="2203">
        <v>1</v>
      </c>
      <c r="K635" s="2205" t="s">
        <v>519</v>
      </c>
    </row>
    <row r="636" spans="1:11">
      <c r="A636" s="2204" t="s">
        <v>4210</v>
      </c>
      <c r="B636" s="2209" t="s">
        <v>520</v>
      </c>
      <c r="C636" s="2204" t="s">
        <v>25</v>
      </c>
      <c r="D636" s="2224">
        <f t="shared" si="24"/>
        <v>3.16</v>
      </c>
      <c r="E636" s="2225">
        <v>1.91</v>
      </c>
      <c r="F636" s="2210">
        <v>1.25</v>
      </c>
      <c r="G636" s="2211" t="s">
        <v>100</v>
      </c>
      <c r="H636" s="2207" t="s">
        <v>2361</v>
      </c>
      <c r="I636" s="2203">
        <v>1</v>
      </c>
      <c r="K636" s="2209" t="s">
        <v>520</v>
      </c>
    </row>
    <row r="637" spans="1:11" ht="24">
      <c r="A637" s="2204" t="s">
        <v>4211</v>
      </c>
      <c r="B637" s="2205" t="s">
        <v>521</v>
      </c>
      <c r="C637" s="2204" t="s">
        <v>25</v>
      </c>
      <c r="D637" s="2224">
        <f t="shared" si="24"/>
        <v>18.989999999999998</v>
      </c>
      <c r="E637" s="2210">
        <v>1.72</v>
      </c>
      <c r="F637" s="2210">
        <v>17.27</v>
      </c>
      <c r="G637" s="2211" t="s">
        <v>100</v>
      </c>
      <c r="H637" s="2207" t="s">
        <v>2361</v>
      </c>
      <c r="I637" s="2203">
        <v>1</v>
      </c>
      <c r="K637" s="2205" t="s">
        <v>521</v>
      </c>
    </row>
    <row r="638" spans="1:11">
      <c r="A638" s="2204" t="s">
        <v>4212</v>
      </c>
      <c r="B638" s="2234" t="s">
        <v>523</v>
      </c>
      <c r="C638" s="2204" t="s">
        <v>25</v>
      </c>
      <c r="D638" s="2224">
        <f t="shared" si="24"/>
        <v>5.45</v>
      </c>
      <c r="E638" s="2225"/>
      <c r="F638" s="2210">
        <v>5.45</v>
      </c>
      <c r="G638" s="2211" t="s">
        <v>100</v>
      </c>
      <c r="H638" s="2207" t="s">
        <v>2361</v>
      </c>
      <c r="I638" s="2203">
        <v>1</v>
      </c>
      <c r="K638" s="2234" t="s">
        <v>523</v>
      </c>
    </row>
    <row r="639" spans="1:11" ht="24">
      <c r="A639" s="2204" t="s">
        <v>4213</v>
      </c>
      <c r="B639" s="2252" t="s">
        <v>524</v>
      </c>
      <c r="C639" s="2204" t="s">
        <v>25</v>
      </c>
      <c r="D639" s="2224">
        <f t="shared" si="24"/>
        <v>2.02</v>
      </c>
      <c r="E639" s="2225"/>
      <c r="F639" s="2210">
        <v>2.02</v>
      </c>
      <c r="G639" s="2211" t="s">
        <v>100</v>
      </c>
      <c r="H639" s="2207" t="s">
        <v>2361</v>
      </c>
      <c r="I639" s="2203">
        <v>1</v>
      </c>
      <c r="K639" s="2252" t="s">
        <v>524</v>
      </c>
    </row>
    <row r="640" spans="1:11" ht="36">
      <c r="A640" s="2204" t="s">
        <v>4214</v>
      </c>
      <c r="B640" s="2235" t="s">
        <v>525</v>
      </c>
      <c r="C640" s="2204" t="s">
        <v>25</v>
      </c>
      <c r="D640" s="2224">
        <f t="shared" si="24"/>
        <v>0.29000000000000004</v>
      </c>
      <c r="E640" s="2225"/>
      <c r="F640" s="2210">
        <v>0.29000000000000004</v>
      </c>
      <c r="G640" s="2211" t="s">
        <v>100</v>
      </c>
      <c r="H640" s="2207" t="s">
        <v>2361</v>
      </c>
      <c r="I640" s="2203">
        <v>1</v>
      </c>
      <c r="K640" s="2235" t="s">
        <v>525</v>
      </c>
    </row>
    <row r="641" spans="1:11">
      <c r="A641" s="2204" t="s">
        <v>4903</v>
      </c>
      <c r="B641" s="2205" t="s">
        <v>526</v>
      </c>
      <c r="C641" s="2204" t="s">
        <v>25</v>
      </c>
      <c r="D641" s="2224">
        <f t="shared" si="24"/>
        <v>13.700000000000001</v>
      </c>
      <c r="E641" s="2225">
        <v>0.8</v>
      </c>
      <c r="F641" s="2210">
        <v>12.9</v>
      </c>
      <c r="G641" s="2211" t="s">
        <v>100</v>
      </c>
      <c r="H641" s="2207" t="s">
        <v>2361</v>
      </c>
      <c r="I641" s="2203">
        <v>1</v>
      </c>
      <c r="K641" s="2205" t="s">
        <v>526</v>
      </c>
    </row>
    <row r="642" spans="1:11" ht="24">
      <c r="A642" s="2204" t="s">
        <v>4904</v>
      </c>
      <c r="B642" s="2205" t="s">
        <v>529</v>
      </c>
      <c r="C642" s="2204" t="s">
        <v>25</v>
      </c>
      <c r="D642" s="2224">
        <f t="shared" si="24"/>
        <v>0.24</v>
      </c>
      <c r="E642" s="2225"/>
      <c r="F642" s="2210">
        <v>0.24</v>
      </c>
      <c r="G642" s="2211" t="s">
        <v>2676</v>
      </c>
      <c r="H642" s="2207" t="s">
        <v>2361</v>
      </c>
      <c r="I642" s="2203">
        <v>1</v>
      </c>
      <c r="K642" s="2205" t="s">
        <v>529</v>
      </c>
    </row>
    <row r="643" spans="1:11">
      <c r="A643" s="2204" t="s">
        <v>4905</v>
      </c>
      <c r="B643" s="2253" t="s">
        <v>530</v>
      </c>
      <c r="C643" s="2204" t="s">
        <v>25</v>
      </c>
      <c r="D643" s="2224">
        <f t="shared" si="24"/>
        <v>0.2</v>
      </c>
      <c r="E643" s="2225"/>
      <c r="F643" s="2210">
        <v>0.2</v>
      </c>
      <c r="G643" s="2211" t="s">
        <v>155</v>
      </c>
      <c r="H643" s="2226" t="s">
        <v>2357</v>
      </c>
      <c r="I643" s="2203">
        <v>1</v>
      </c>
      <c r="K643" s="2253" t="s">
        <v>530</v>
      </c>
    </row>
    <row r="644" spans="1:11">
      <c r="A644" s="2204" t="s">
        <v>4906</v>
      </c>
      <c r="B644" s="2253" t="s">
        <v>531</v>
      </c>
      <c r="C644" s="2204" t="s">
        <v>25</v>
      </c>
      <c r="D644" s="2224">
        <f t="shared" si="24"/>
        <v>0.2</v>
      </c>
      <c r="E644" s="2225"/>
      <c r="F644" s="2210">
        <v>0.2</v>
      </c>
      <c r="G644" s="2211" t="s">
        <v>155</v>
      </c>
      <c r="H644" s="2226" t="s">
        <v>2357</v>
      </c>
      <c r="I644" s="2203">
        <v>1</v>
      </c>
      <c r="K644" s="2253" t="s">
        <v>531</v>
      </c>
    </row>
    <row r="645" spans="1:11">
      <c r="A645" s="2204" t="s">
        <v>4907</v>
      </c>
      <c r="B645" s="2276" t="s">
        <v>532</v>
      </c>
      <c r="C645" s="2204" t="s">
        <v>25</v>
      </c>
      <c r="D645" s="2224">
        <f t="shared" si="24"/>
        <v>0.5</v>
      </c>
      <c r="E645" s="2225"/>
      <c r="F645" s="2210">
        <v>0.5</v>
      </c>
      <c r="G645" s="2211" t="s">
        <v>155</v>
      </c>
      <c r="H645" s="2207" t="s">
        <v>2361</v>
      </c>
      <c r="I645" s="2203">
        <v>1</v>
      </c>
      <c r="K645" s="2276" t="s">
        <v>532</v>
      </c>
    </row>
    <row r="646" spans="1:11">
      <c r="A646" s="2204" t="s">
        <v>4908</v>
      </c>
      <c r="B646" s="2228" t="s">
        <v>533</v>
      </c>
      <c r="C646" s="2204" t="s">
        <v>25</v>
      </c>
      <c r="D646" s="2224">
        <f t="shared" si="24"/>
        <v>0.28000000000000003</v>
      </c>
      <c r="E646" s="2225"/>
      <c r="F646" s="2210">
        <v>0.28000000000000003</v>
      </c>
      <c r="G646" s="2211" t="s">
        <v>155</v>
      </c>
      <c r="H646" s="2207" t="s">
        <v>2361</v>
      </c>
      <c r="I646" s="2203">
        <v>1</v>
      </c>
      <c r="K646" s="2228" t="s">
        <v>533</v>
      </c>
    </row>
    <row r="647" spans="1:11" ht="24">
      <c r="A647" s="2204" t="s">
        <v>4909</v>
      </c>
      <c r="B647" s="2228" t="s">
        <v>534</v>
      </c>
      <c r="C647" s="2204" t="s">
        <v>25</v>
      </c>
      <c r="D647" s="2224">
        <f t="shared" si="24"/>
        <v>0.01</v>
      </c>
      <c r="E647" s="2225"/>
      <c r="F647" s="2210">
        <v>0.01</v>
      </c>
      <c r="G647" s="2211" t="s">
        <v>2444</v>
      </c>
      <c r="H647" s="2226" t="s">
        <v>2357</v>
      </c>
      <c r="I647" s="2203">
        <v>1</v>
      </c>
      <c r="K647" s="2228" t="s">
        <v>534</v>
      </c>
    </row>
    <row r="648" spans="1:11" ht="36">
      <c r="A648" s="2204" t="s">
        <v>4910</v>
      </c>
      <c r="B648" s="2228" t="s">
        <v>528</v>
      </c>
      <c r="C648" s="2204" t="s">
        <v>25</v>
      </c>
      <c r="D648" s="2224">
        <v>3</v>
      </c>
      <c r="E648" s="2225"/>
      <c r="F648" s="2210">
        <v>3</v>
      </c>
      <c r="G648" s="2211" t="s">
        <v>100</v>
      </c>
      <c r="H648" s="2207" t="s">
        <v>2361</v>
      </c>
      <c r="I648" s="2203">
        <v>1</v>
      </c>
      <c r="K648" s="2228" t="s">
        <v>528</v>
      </c>
    </row>
    <row r="649" spans="1:11" ht="24">
      <c r="A649" s="2204" t="s">
        <v>4911</v>
      </c>
      <c r="B649" s="2228" t="s">
        <v>527</v>
      </c>
      <c r="C649" s="2204" t="s">
        <v>25</v>
      </c>
      <c r="D649" s="2225">
        <f t="shared" si="24"/>
        <v>20.02</v>
      </c>
      <c r="E649" s="2225">
        <v>0.21000000000000085</v>
      </c>
      <c r="F649" s="2210">
        <v>19.809999999999999</v>
      </c>
      <c r="G649" s="2211" t="s">
        <v>100</v>
      </c>
      <c r="H649" s="2207" t="s">
        <v>2361</v>
      </c>
      <c r="I649" s="2203">
        <v>1</v>
      </c>
      <c r="K649" s="2228" t="s">
        <v>527</v>
      </c>
    </row>
    <row r="650" spans="1:11" s="2203" customFormat="1">
      <c r="A650" s="2202">
        <v>7</v>
      </c>
      <c r="B650" s="2408" t="s">
        <v>536</v>
      </c>
      <c r="C650" s="2408"/>
      <c r="D650" s="2408"/>
      <c r="E650" s="2408"/>
      <c r="F650" s="2408"/>
      <c r="G650" s="2408"/>
      <c r="H650" s="2408"/>
      <c r="I650" s="2203">
        <v>1</v>
      </c>
    </row>
    <row r="651" spans="1:11" ht="24">
      <c r="A651" s="2204" t="s">
        <v>3396</v>
      </c>
      <c r="B651" s="2209" t="s">
        <v>537</v>
      </c>
      <c r="C651" s="2204" t="s">
        <v>26</v>
      </c>
      <c r="D651" s="2224">
        <f>E651+F651</f>
        <v>0.22</v>
      </c>
      <c r="E651" s="2225"/>
      <c r="F651" s="2210">
        <v>0.22</v>
      </c>
      <c r="G651" s="2211" t="s">
        <v>85</v>
      </c>
      <c r="H651" s="2207" t="s">
        <v>2361</v>
      </c>
      <c r="I651" s="2203">
        <v>1</v>
      </c>
      <c r="K651" s="2209" t="s">
        <v>537</v>
      </c>
    </row>
    <row r="652" spans="1:11" ht="24">
      <c r="A652" s="2204" t="s">
        <v>3397</v>
      </c>
      <c r="B652" s="2209" t="s">
        <v>538</v>
      </c>
      <c r="C652" s="2204" t="s">
        <v>26</v>
      </c>
      <c r="D652" s="2224">
        <f t="shared" ref="D652:D698" si="27">E652+F652</f>
        <v>7.0000000000000007E-2</v>
      </c>
      <c r="E652" s="2225"/>
      <c r="F652" s="2210">
        <v>7.0000000000000007E-2</v>
      </c>
      <c r="G652" s="2211" t="s">
        <v>85</v>
      </c>
      <c r="H652" s="2207" t="s">
        <v>2361</v>
      </c>
      <c r="I652" s="2203">
        <v>1</v>
      </c>
      <c r="K652" s="2209" t="s">
        <v>538</v>
      </c>
    </row>
    <row r="653" spans="1:11">
      <c r="A653" s="2204" t="s">
        <v>3398</v>
      </c>
      <c r="B653" s="2209" t="s">
        <v>539</v>
      </c>
      <c r="C653" s="2204" t="s">
        <v>26</v>
      </c>
      <c r="D653" s="2224">
        <f t="shared" si="27"/>
        <v>0.2</v>
      </c>
      <c r="E653" s="2225"/>
      <c r="F653" s="2210">
        <v>0.2</v>
      </c>
      <c r="G653" s="2211" t="s">
        <v>85</v>
      </c>
      <c r="H653" s="2207" t="s">
        <v>2361</v>
      </c>
      <c r="I653" s="2203">
        <v>1</v>
      </c>
      <c r="K653" s="2209" t="s">
        <v>539</v>
      </c>
    </row>
    <row r="654" spans="1:11">
      <c r="A654" s="2204" t="s">
        <v>3399</v>
      </c>
      <c r="B654" s="2209" t="s">
        <v>540</v>
      </c>
      <c r="C654" s="2204" t="s">
        <v>26</v>
      </c>
      <c r="D654" s="2224">
        <f t="shared" si="27"/>
        <v>0.02</v>
      </c>
      <c r="E654" s="2225"/>
      <c r="F654" s="2210">
        <v>0.02</v>
      </c>
      <c r="G654" s="2211" t="s">
        <v>85</v>
      </c>
      <c r="H654" s="2207" t="s">
        <v>2361</v>
      </c>
      <c r="I654" s="2203">
        <v>1</v>
      </c>
      <c r="K654" s="2209" t="s">
        <v>540</v>
      </c>
    </row>
    <row r="655" spans="1:11" ht="24">
      <c r="A655" s="2204" t="s">
        <v>3400</v>
      </c>
      <c r="B655" s="2209" t="s">
        <v>541</v>
      </c>
      <c r="C655" s="2204" t="s">
        <v>26</v>
      </c>
      <c r="D655" s="2224">
        <f t="shared" si="27"/>
        <v>0.01</v>
      </c>
      <c r="E655" s="2225"/>
      <c r="F655" s="2210">
        <v>0.01</v>
      </c>
      <c r="G655" s="2211" t="s">
        <v>85</v>
      </c>
      <c r="H655" s="2207" t="s">
        <v>2361</v>
      </c>
      <c r="I655" s="2203">
        <v>1</v>
      </c>
      <c r="K655" s="2209" t="s">
        <v>541</v>
      </c>
    </row>
    <row r="656" spans="1:11">
      <c r="A656" s="2204" t="s">
        <v>3401</v>
      </c>
      <c r="B656" s="2209" t="s">
        <v>542</v>
      </c>
      <c r="C656" s="2204" t="s">
        <v>26</v>
      </c>
      <c r="D656" s="2224">
        <f t="shared" si="27"/>
        <v>0.06</v>
      </c>
      <c r="E656" s="2225"/>
      <c r="F656" s="2210">
        <v>0.06</v>
      </c>
      <c r="G656" s="2211" t="s">
        <v>85</v>
      </c>
      <c r="H656" s="2226" t="s">
        <v>2357</v>
      </c>
      <c r="I656" s="2203">
        <v>1</v>
      </c>
      <c r="K656" s="2209" t="s">
        <v>542</v>
      </c>
    </row>
    <row r="657" spans="1:11" ht="36">
      <c r="A657" s="2204" t="s">
        <v>3402</v>
      </c>
      <c r="B657" s="2227" t="s">
        <v>543</v>
      </c>
      <c r="C657" s="2204" t="s">
        <v>26</v>
      </c>
      <c r="D657" s="2224">
        <f t="shared" si="27"/>
        <v>0.06</v>
      </c>
      <c r="E657" s="2225"/>
      <c r="F657" s="2210">
        <v>0.06</v>
      </c>
      <c r="G657" s="2211" t="s">
        <v>85</v>
      </c>
      <c r="H657" s="2207" t="s">
        <v>2361</v>
      </c>
      <c r="I657" s="2203">
        <v>1</v>
      </c>
      <c r="K657" s="2227" t="s">
        <v>543</v>
      </c>
    </row>
    <row r="658" spans="1:11">
      <c r="A658" s="2204" t="s">
        <v>3403</v>
      </c>
      <c r="B658" s="2227" t="s">
        <v>4215</v>
      </c>
      <c r="C658" s="2204" t="s">
        <v>26</v>
      </c>
      <c r="D658" s="2224">
        <v>4.3099999999999996</v>
      </c>
      <c r="E658" s="2225"/>
      <c r="F658" s="2210">
        <v>4.3099999999999996</v>
      </c>
      <c r="G658" s="2211" t="s">
        <v>87</v>
      </c>
      <c r="H658" s="2207" t="s">
        <v>2361</v>
      </c>
      <c r="I658" s="2203">
        <v>1</v>
      </c>
      <c r="K658" s="2227" t="s">
        <v>4215</v>
      </c>
    </row>
    <row r="659" spans="1:11" ht="24">
      <c r="A659" s="2204" t="s">
        <v>3404</v>
      </c>
      <c r="B659" s="2205" t="s">
        <v>544</v>
      </c>
      <c r="C659" s="2204" t="s">
        <v>26</v>
      </c>
      <c r="D659" s="2224">
        <f t="shared" si="27"/>
        <v>0.02</v>
      </c>
      <c r="E659" s="2225"/>
      <c r="F659" s="2210">
        <v>0.02</v>
      </c>
      <c r="G659" s="2212" t="s">
        <v>87</v>
      </c>
      <c r="H659" s="2207" t="s">
        <v>2361</v>
      </c>
      <c r="I659" s="2203">
        <v>1</v>
      </c>
      <c r="K659" s="2205" t="s">
        <v>544</v>
      </c>
    </row>
    <row r="660" spans="1:11" ht="24">
      <c r="A660" s="2204" t="s">
        <v>3405</v>
      </c>
      <c r="B660" s="2205" t="s">
        <v>545</v>
      </c>
      <c r="C660" s="2204" t="s">
        <v>26</v>
      </c>
      <c r="D660" s="2224">
        <f t="shared" si="27"/>
        <v>0.4</v>
      </c>
      <c r="E660" s="2225"/>
      <c r="F660" s="2210">
        <v>0.4</v>
      </c>
      <c r="G660" s="2212" t="s">
        <v>87</v>
      </c>
      <c r="H660" s="2207" t="s">
        <v>2361</v>
      </c>
      <c r="I660" s="2203">
        <v>1</v>
      </c>
      <c r="K660" s="2205" t="s">
        <v>545</v>
      </c>
    </row>
    <row r="661" spans="1:11" ht="36">
      <c r="A661" s="2204" t="s">
        <v>3406</v>
      </c>
      <c r="B661" s="2231" t="s">
        <v>546</v>
      </c>
      <c r="C661" s="2204" t="s">
        <v>26</v>
      </c>
      <c r="D661" s="2224">
        <f t="shared" si="27"/>
        <v>0.41000000000000003</v>
      </c>
      <c r="E661" s="2225"/>
      <c r="F661" s="2210">
        <v>0.41000000000000003</v>
      </c>
      <c r="G661" s="2206" t="s">
        <v>79</v>
      </c>
      <c r="H661" s="2207" t="s">
        <v>2361</v>
      </c>
      <c r="I661" s="2203">
        <v>1</v>
      </c>
      <c r="K661" s="2231" t="s">
        <v>546</v>
      </c>
    </row>
    <row r="662" spans="1:11" ht="36">
      <c r="A662" s="2204" t="s">
        <v>3407</v>
      </c>
      <c r="B662" s="2231" t="s">
        <v>547</v>
      </c>
      <c r="C662" s="2204" t="s">
        <v>26</v>
      </c>
      <c r="D662" s="2224">
        <f t="shared" si="27"/>
        <v>0.68</v>
      </c>
      <c r="E662" s="2225"/>
      <c r="F662" s="2210">
        <v>0.68</v>
      </c>
      <c r="G662" s="2206" t="s">
        <v>79</v>
      </c>
      <c r="H662" s="2207" t="s">
        <v>2361</v>
      </c>
      <c r="I662" s="2203">
        <v>1</v>
      </c>
      <c r="K662" s="2231" t="s">
        <v>547</v>
      </c>
    </row>
    <row r="663" spans="1:11">
      <c r="A663" s="2204" t="s">
        <v>3408</v>
      </c>
      <c r="B663" s="2209" t="s">
        <v>548</v>
      </c>
      <c r="C663" s="2204" t="s">
        <v>26</v>
      </c>
      <c r="D663" s="2224">
        <f t="shared" si="27"/>
        <v>0.13</v>
      </c>
      <c r="E663" s="2225"/>
      <c r="F663" s="2210">
        <v>0.13</v>
      </c>
      <c r="G663" s="2215" t="s">
        <v>93</v>
      </c>
      <c r="H663" s="2207" t="s">
        <v>2361</v>
      </c>
      <c r="I663" s="2203">
        <v>1</v>
      </c>
      <c r="K663" s="2209" t="s">
        <v>548</v>
      </c>
    </row>
    <row r="664" spans="1:11">
      <c r="A664" s="2204" t="s">
        <v>3409</v>
      </c>
      <c r="B664" s="2209" t="s">
        <v>549</v>
      </c>
      <c r="C664" s="2204" t="s">
        <v>26</v>
      </c>
      <c r="D664" s="2224">
        <f t="shared" si="27"/>
        <v>0.3</v>
      </c>
      <c r="E664" s="2225"/>
      <c r="F664" s="2210">
        <v>0.3</v>
      </c>
      <c r="G664" s="2215" t="s">
        <v>93</v>
      </c>
      <c r="H664" s="2207" t="s">
        <v>2361</v>
      </c>
      <c r="I664" s="2203">
        <v>1</v>
      </c>
      <c r="K664" s="2209" t="s">
        <v>549</v>
      </c>
    </row>
    <row r="665" spans="1:11" ht="24">
      <c r="A665" s="2204" t="s">
        <v>3410</v>
      </c>
      <c r="B665" s="2205" t="s">
        <v>550</v>
      </c>
      <c r="C665" s="2204" t="s">
        <v>26</v>
      </c>
      <c r="D665" s="2224">
        <f t="shared" si="27"/>
        <v>0.05</v>
      </c>
      <c r="E665" s="2225"/>
      <c r="F665" s="2210">
        <v>0.05</v>
      </c>
      <c r="G665" s="2215" t="s">
        <v>93</v>
      </c>
      <c r="H665" s="2207" t="s">
        <v>2361</v>
      </c>
      <c r="I665" s="2203">
        <v>1</v>
      </c>
      <c r="K665" s="2205" t="s">
        <v>550</v>
      </c>
    </row>
    <row r="666" spans="1:11" ht="24">
      <c r="A666" s="2204" t="s">
        <v>3411</v>
      </c>
      <c r="B666" s="2254" t="s">
        <v>551</v>
      </c>
      <c r="C666" s="2204" t="s">
        <v>26</v>
      </c>
      <c r="D666" s="2224">
        <f t="shared" si="27"/>
        <v>1.4300000000000002</v>
      </c>
      <c r="E666" s="2225"/>
      <c r="F666" s="2210">
        <v>1.4300000000000002</v>
      </c>
      <c r="G666" s="2206" t="s">
        <v>2355</v>
      </c>
      <c r="H666" s="2226" t="s">
        <v>2357</v>
      </c>
      <c r="I666" s="2203">
        <v>1</v>
      </c>
      <c r="K666" s="2254" t="s">
        <v>551</v>
      </c>
    </row>
    <row r="667" spans="1:11" ht="24">
      <c r="A667" s="2204" t="s">
        <v>3412</v>
      </c>
      <c r="B667" s="2243" t="s">
        <v>552</v>
      </c>
      <c r="C667" s="2204" t="s">
        <v>26</v>
      </c>
      <c r="D667" s="2224">
        <f t="shared" si="27"/>
        <v>0.21</v>
      </c>
      <c r="E667" s="2225"/>
      <c r="F667" s="2210">
        <v>0.21</v>
      </c>
      <c r="G667" s="2206" t="s">
        <v>2355</v>
      </c>
      <c r="H667" s="2226" t="s">
        <v>2357</v>
      </c>
      <c r="I667" s="2203">
        <v>1</v>
      </c>
      <c r="K667" s="2243" t="s">
        <v>552</v>
      </c>
    </row>
    <row r="668" spans="1:11">
      <c r="A668" s="2204" t="s">
        <v>3413</v>
      </c>
      <c r="B668" s="2231" t="s">
        <v>553</v>
      </c>
      <c r="C668" s="2204" t="s">
        <v>26</v>
      </c>
      <c r="D668" s="2224">
        <f t="shared" si="27"/>
        <v>1.0900000000000001</v>
      </c>
      <c r="E668" s="2225"/>
      <c r="F668" s="2210">
        <v>1.0900000000000001</v>
      </c>
      <c r="G668" s="2206" t="s">
        <v>2355</v>
      </c>
      <c r="H668" s="2207" t="s">
        <v>2361</v>
      </c>
      <c r="I668" s="2203">
        <v>1</v>
      </c>
      <c r="K668" s="2231" t="s">
        <v>553</v>
      </c>
    </row>
    <row r="669" spans="1:11" ht="48">
      <c r="A669" s="2204" t="s">
        <v>3414</v>
      </c>
      <c r="B669" s="2228" t="s">
        <v>554</v>
      </c>
      <c r="C669" s="2204" t="s">
        <v>26</v>
      </c>
      <c r="D669" s="2224">
        <f t="shared" si="27"/>
        <v>0.4</v>
      </c>
      <c r="E669" s="2225"/>
      <c r="F669" s="2210">
        <v>0.4</v>
      </c>
      <c r="G669" s="2206" t="s">
        <v>2355</v>
      </c>
      <c r="H669" s="2207" t="s">
        <v>2361</v>
      </c>
      <c r="I669" s="2203">
        <v>1</v>
      </c>
      <c r="K669" s="2228" t="s">
        <v>554</v>
      </c>
    </row>
    <row r="670" spans="1:11" ht="24">
      <c r="A670" s="2204" t="s">
        <v>3415</v>
      </c>
      <c r="B670" s="2243" t="s">
        <v>555</v>
      </c>
      <c r="C670" s="2204" t="s">
        <v>26</v>
      </c>
      <c r="D670" s="2224">
        <f t="shared" si="27"/>
        <v>0.11</v>
      </c>
      <c r="E670" s="2225"/>
      <c r="F670" s="2210">
        <v>0.11</v>
      </c>
      <c r="G670" s="2211" t="s">
        <v>414</v>
      </c>
      <c r="H670" s="2207" t="s">
        <v>2361</v>
      </c>
      <c r="I670" s="2203">
        <v>1</v>
      </c>
      <c r="K670" s="2243" t="s">
        <v>555</v>
      </c>
    </row>
    <row r="671" spans="1:11" ht="24">
      <c r="A671" s="2204" t="s">
        <v>3416</v>
      </c>
      <c r="B671" s="2275" t="s">
        <v>556</v>
      </c>
      <c r="C671" s="2204" t="s">
        <v>26</v>
      </c>
      <c r="D671" s="2224">
        <f t="shared" si="27"/>
        <v>0.11</v>
      </c>
      <c r="E671" s="2225"/>
      <c r="F671" s="2210">
        <v>0.11</v>
      </c>
      <c r="G671" s="2211" t="s">
        <v>414</v>
      </c>
      <c r="H671" s="2207" t="s">
        <v>2361</v>
      </c>
      <c r="I671" s="2203">
        <v>1</v>
      </c>
      <c r="K671" s="2275" t="s">
        <v>556</v>
      </c>
    </row>
    <row r="672" spans="1:11" ht="24">
      <c r="A672" s="2204" t="s">
        <v>3417</v>
      </c>
      <c r="B672" s="2216" t="s">
        <v>557</v>
      </c>
      <c r="C672" s="2204" t="s">
        <v>26</v>
      </c>
      <c r="D672" s="2224">
        <f t="shared" si="27"/>
        <v>4.55</v>
      </c>
      <c r="E672" s="2225"/>
      <c r="F672" s="2210">
        <v>4.55</v>
      </c>
      <c r="G672" s="2211" t="s">
        <v>414</v>
      </c>
      <c r="H672" s="2207" t="s">
        <v>2361</v>
      </c>
      <c r="I672" s="2203">
        <v>1</v>
      </c>
      <c r="K672" s="2216" t="s">
        <v>557</v>
      </c>
    </row>
    <row r="673" spans="1:11" ht="24">
      <c r="A673" s="2204" t="s">
        <v>3418</v>
      </c>
      <c r="B673" s="2243" t="s">
        <v>558</v>
      </c>
      <c r="C673" s="2204" t="s">
        <v>26</v>
      </c>
      <c r="D673" s="2224">
        <f t="shared" si="27"/>
        <v>0.35</v>
      </c>
      <c r="E673" s="2225"/>
      <c r="F673" s="2210">
        <v>0.35</v>
      </c>
      <c r="G673" s="2211" t="s">
        <v>414</v>
      </c>
      <c r="H673" s="2207" t="s">
        <v>2361</v>
      </c>
      <c r="I673" s="2203">
        <v>1</v>
      </c>
      <c r="K673" s="2243" t="s">
        <v>558</v>
      </c>
    </row>
    <row r="674" spans="1:11" ht="24">
      <c r="A674" s="2204" t="s">
        <v>3419</v>
      </c>
      <c r="B674" s="2243" t="s">
        <v>559</v>
      </c>
      <c r="C674" s="2204" t="s">
        <v>26</v>
      </c>
      <c r="D674" s="2224">
        <f t="shared" si="27"/>
        <v>0.25</v>
      </c>
      <c r="E674" s="2225"/>
      <c r="F674" s="2210">
        <v>0.25</v>
      </c>
      <c r="G674" s="2211" t="s">
        <v>414</v>
      </c>
      <c r="H674" s="2207" t="s">
        <v>2361</v>
      </c>
      <c r="I674" s="2203">
        <v>1</v>
      </c>
      <c r="K674" s="2243" t="s">
        <v>559</v>
      </c>
    </row>
    <row r="675" spans="1:11">
      <c r="A675" s="2204" t="s">
        <v>3420</v>
      </c>
      <c r="B675" s="2243" t="s">
        <v>560</v>
      </c>
      <c r="C675" s="2204" t="s">
        <v>26</v>
      </c>
      <c r="D675" s="2224">
        <f t="shared" si="27"/>
        <v>0.2</v>
      </c>
      <c r="E675" s="2225"/>
      <c r="F675" s="2210">
        <v>0.2</v>
      </c>
      <c r="G675" s="2211" t="s">
        <v>414</v>
      </c>
      <c r="H675" s="2207" t="s">
        <v>2361</v>
      </c>
      <c r="I675" s="2203">
        <v>1</v>
      </c>
      <c r="K675" s="2243" t="s">
        <v>560</v>
      </c>
    </row>
    <row r="676" spans="1:11" ht="36">
      <c r="A676" s="2204" t="s">
        <v>3421</v>
      </c>
      <c r="B676" s="2255" t="s">
        <v>561</v>
      </c>
      <c r="C676" s="2204" t="s">
        <v>26</v>
      </c>
      <c r="D676" s="2224">
        <f t="shared" si="27"/>
        <v>0.79</v>
      </c>
      <c r="E676" s="2225">
        <v>0.21</v>
      </c>
      <c r="F676" s="2210">
        <v>0.58000000000000007</v>
      </c>
      <c r="G676" s="2211" t="s">
        <v>431</v>
      </c>
      <c r="H676" s="2226" t="s">
        <v>2358</v>
      </c>
      <c r="I676" s="2203">
        <v>1</v>
      </c>
      <c r="K676" s="2255" t="s">
        <v>561</v>
      </c>
    </row>
    <row r="677" spans="1:11" ht="24">
      <c r="A677" s="2204" t="s">
        <v>3422</v>
      </c>
      <c r="B677" s="2205" t="s">
        <v>562</v>
      </c>
      <c r="C677" s="2204" t="s">
        <v>26</v>
      </c>
      <c r="D677" s="2224">
        <f t="shared" si="27"/>
        <v>0.27</v>
      </c>
      <c r="E677" s="2225"/>
      <c r="F677" s="2210">
        <v>0.27</v>
      </c>
      <c r="G677" s="2211" t="s">
        <v>431</v>
      </c>
      <c r="H677" s="2207" t="s">
        <v>2361</v>
      </c>
      <c r="I677" s="2203">
        <v>1</v>
      </c>
      <c r="K677" s="2205" t="s">
        <v>562</v>
      </c>
    </row>
    <row r="678" spans="1:11" ht="36">
      <c r="A678" s="2204" t="s">
        <v>3423</v>
      </c>
      <c r="B678" s="2277" t="s">
        <v>546</v>
      </c>
      <c r="C678" s="2204" t="s">
        <v>26</v>
      </c>
      <c r="D678" s="2224">
        <f t="shared" si="27"/>
        <v>0.58000000000000007</v>
      </c>
      <c r="E678" s="2225"/>
      <c r="F678" s="2210">
        <v>0.58000000000000007</v>
      </c>
      <c r="G678" s="2211" t="s">
        <v>431</v>
      </c>
      <c r="H678" s="2207" t="s">
        <v>2361</v>
      </c>
      <c r="I678" s="2203">
        <v>1</v>
      </c>
      <c r="K678" s="2277" t="s">
        <v>546</v>
      </c>
    </row>
    <row r="679" spans="1:11" ht="24">
      <c r="A679" s="2204" t="s">
        <v>3424</v>
      </c>
      <c r="B679" s="2219" t="s">
        <v>563</v>
      </c>
      <c r="C679" s="2204" t="s">
        <v>26</v>
      </c>
      <c r="D679" s="2224">
        <f t="shared" si="27"/>
        <v>6.72</v>
      </c>
      <c r="E679" s="2225"/>
      <c r="F679" s="2210">
        <v>6.72</v>
      </c>
      <c r="G679" s="2211" t="s">
        <v>446</v>
      </c>
      <c r="H679" s="2207" t="s">
        <v>2361</v>
      </c>
      <c r="I679" s="2203">
        <v>1</v>
      </c>
      <c r="K679" s="2219" t="s">
        <v>563</v>
      </c>
    </row>
    <row r="680" spans="1:11" ht="24">
      <c r="A680" s="2204" t="s">
        <v>3425</v>
      </c>
      <c r="B680" s="2236" t="s">
        <v>564</v>
      </c>
      <c r="C680" s="2204" t="s">
        <v>26</v>
      </c>
      <c r="D680" s="2224">
        <f t="shared" si="27"/>
        <v>8.1299999999999997E-2</v>
      </c>
      <c r="E680" s="2225"/>
      <c r="F680" s="2210">
        <v>8.1299999999999997E-2</v>
      </c>
      <c r="G680" s="2211" t="s">
        <v>446</v>
      </c>
      <c r="H680" s="2207" t="s">
        <v>2361</v>
      </c>
      <c r="I680" s="2203">
        <v>1</v>
      </c>
      <c r="K680" s="2236" t="s">
        <v>564</v>
      </c>
    </row>
    <row r="681" spans="1:11" ht="24">
      <c r="A681" s="2204" t="s">
        <v>3426</v>
      </c>
      <c r="B681" s="2248" t="s">
        <v>565</v>
      </c>
      <c r="C681" s="2204" t="s">
        <v>26</v>
      </c>
      <c r="D681" s="2224">
        <f t="shared" si="27"/>
        <v>0.08</v>
      </c>
      <c r="E681" s="2225"/>
      <c r="F681" s="2210">
        <v>0.08</v>
      </c>
      <c r="G681" s="2211" t="s">
        <v>2672</v>
      </c>
      <c r="H681" s="2207" t="s">
        <v>2361</v>
      </c>
      <c r="I681" s="2203">
        <v>1</v>
      </c>
      <c r="K681" s="2248" t="s">
        <v>565</v>
      </c>
    </row>
    <row r="682" spans="1:11" ht="24">
      <c r="A682" s="2204" t="s">
        <v>3427</v>
      </c>
      <c r="B682" s="2248" t="s">
        <v>571</v>
      </c>
      <c r="C682" s="2204" t="s">
        <v>26</v>
      </c>
      <c r="D682" s="2210">
        <f>E682+F682</f>
        <v>0.53</v>
      </c>
      <c r="E682" s="2225"/>
      <c r="F682" s="2210">
        <v>0.53</v>
      </c>
      <c r="G682" s="2211" t="s">
        <v>100</v>
      </c>
      <c r="H682" s="2207" t="s">
        <v>2361</v>
      </c>
      <c r="I682" s="2203">
        <v>1</v>
      </c>
      <c r="K682" s="2248" t="s">
        <v>571</v>
      </c>
    </row>
    <row r="683" spans="1:11">
      <c r="A683" s="2204" t="s">
        <v>3428</v>
      </c>
      <c r="B683" s="2248" t="s">
        <v>4216</v>
      </c>
      <c r="C683" s="2204" t="s">
        <v>26</v>
      </c>
      <c r="D683" s="2210">
        <f t="shared" ref="D683:D688" si="28">E683+F683</f>
        <v>0.94</v>
      </c>
      <c r="E683" s="2225"/>
      <c r="F683" s="2210">
        <v>0.94</v>
      </c>
      <c r="G683" s="2211" t="s">
        <v>100</v>
      </c>
      <c r="H683" s="2207" t="s">
        <v>2361</v>
      </c>
      <c r="I683" s="2203">
        <v>1</v>
      </c>
      <c r="K683" s="2248" t="s">
        <v>4216</v>
      </c>
    </row>
    <row r="684" spans="1:11">
      <c r="A684" s="2204" t="s">
        <v>3429</v>
      </c>
      <c r="B684" s="2248" t="s">
        <v>4217</v>
      </c>
      <c r="C684" s="2204" t="s">
        <v>26</v>
      </c>
      <c r="D684" s="2210">
        <f t="shared" si="28"/>
        <v>0.14000000000000001</v>
      </c>
      <c r="E684" s="2225"/>
      <c r="F684" s="2210">
        <v>0.14000000000000001</v>
      </c>
      <c r="G684" s="2211" t="s">
        <v>100</v>
      </c>
      <c r="H684" s="2207" t="s">
        <v>2361</v>
      </c>
      <c r="I684" s="2203">
        <v>1</v>
      </c>
      <c r="K684" s="2248" t="s">
        <v>4217</v>
      </c>
    </row>
    <row r="685" spans="1:11" ht="35.25" customHeight="1">
      <c r="A685" s="2204" t="s">
        <v>3430</v>
      </c>
      <c r="B685" s="2248" t="s">
        <v>4896</v>
      </c>
      <c r="C685" s="2204" t="s">
        <v>26</v>
      </c>
      <c r="D685" s="2210">
        <f t="shared" si="28"/>
        <v>16.209999999999997</v>
      </c>
      <c r="E685" s="2225"/>
      <c r="F685" s="2210">
        <v>16.209999999999997</v>
      </c>
      <c r="G685" s="2211" t="s">
        <v>100</v>
      </c>
      <c r="H685" s="2207" t="s">
        <v>2361</v>
      </c>
      <c r="I685" s="2203">
        <v>1</v>
      </c>
      <c r="K685" s="2248" t="s">
        <v>568</v>
      </c>
    </row>
    <row r="686" spans="1:11">
      <c r="A686" s="2204" t="s">
        <v>3431</v>
      </c>
      <c r="B686" s="2248" t="s">
        <v>4218</v>
      </c>
      <c r="C686" s="2204" t="s">
        <v>26</v>
      </c>
      <c r="D686" s="2210">
        <f t="shared" si="28"/>
        <v>1.1600000000000001</v>
      </c>
      <c r="E686" s="2225"/>
      <c r="F686" s="2210">
        <v>1.1600000000000001</v>
      </c>
      <c r="G686" s="2211" t="s">
        <v>100</v>
      </c>
      <c r="H686" s="2207" t="s">
        <v>2361</v>
      </c>
      <c r="I686" s="2203">
        <v>1</v>
      </c>
      <c r="K686" s="2248" t="s">
        <v>4218</v>
      </c>
    </row>
    <row r="687" spans="1:11">
      <c r="A687" s="2204" t="s">
        <v>3432</v>
      </c>
      <c r="B687" s="2248" t="s">
        <v>4219</v>
      </c>
      <c r="C687" s="2204" t="s">
        <v>26</v>
      </c>
      <c r="D687" s="2210">
        <f t="shared" si="28"/>
        <v>1.02</v>
      </c>
      <c r="E687" s="2225"/>
      <c r="F687" s="2210">
        <v>1.02</v>
      </c>
      <c r="G687" s="2211" t="s">
        <v>100</v>
      </c>
      <c r="H687" s="2207" t="s">
        <v>2361</v>
      </c>
      <c r="I687" s="2203">
        <v>1</v>
      </c>
      <c r="K687" s="2248" t="s">
        <v>4219</v>
      </c>
    </row>
    <row r="688" spans="1:11" ht="35.25" customHeight="1">
      <c r="A688" s="2204" t="s">
        <v>3433</v>
      </c>
      <c r="B688" s="2248" t="s">
        <v>4897</v>
      </c>
      <c r="C688" s="2204" t="s">
        <v>26</v>
      </c>
      <c r="D688" s="2210">
        <f t="shared" si="28"/>
        <v>9.5800000000000018</v>
      </c>
      <c r="E688" s="2225"/>
      <c r="F688" s="2210">
        <v>9.5800000000000018</v>
      </c>
      <c r="G688" s="2211" t="s">
        <v>100</v>
      </c>
      <c r="H688" s="2207" t="s">
        <v>2361</v>
      </c>
      <c r="I688" s="2203">
        <v>1</v>
      </c>
      <c r="K688" s="2248" t="s">
        <v>4220</v>
      </c>
    </row>
    <row r="689" spans="1:11" ht="24">
      <c r="A689" s="2204" t="s">
        <v>3434</v>
      </c>
      <c r="B689" s="2205" t="s">
        <v>566</v>
      </c>
      <c r="C689" s="2204" t="s">
        <v>26</v>
      </c>
      <c r="D689" s="2224">
        <f t="shared" si="27"/>
        <v>5.29</v>
      </c>
      <c r="E689" s="2225">
        <v>0.22</v>
      </c>
      <c r="F689" s="2210">
        <v>5.07</v>
      </c>
      <c r="G689" s="2211" t="s">
        <v>100</v>
      </c>
      <c r="H689" s="2207" t="s">
        <v>2361</v>
      </c>
      <c r="I689" s="2203">
        <v>1</v>
      </c>
      <c r="K689" s="2205" t="s">
        <v>566</v>
      </c>
    </row>
    <row r="690" spans="1:11">
      <c r="A690" s="2204" t="s">
        <v>3435</v>
      </c>
      <c r="B690" s="2277" t="s">
        <v>569</v>
      </c>
      <c r="C690" s="2204" t="s">
        <v>26</v>
      </c>
      <c r="D690" s="2224">
        <f t="shared" si="27"/>
        <v>0.2</v>
      </c>
      <c r="E690" s="2225"/>
      <c r="F690" s="2210">
        <v>0.2</v>
      </c>
      <c r="G690" s="2211" t="s">
        <v>100</v>
      </c>
      <c r="H690" s="2207" t="s">
        <v>2361</v>
      </c>
      <c r="I690" s="2203">
        <v>1</v>
      </c>
      <c r="K690" s="2277" t="s">
        <v>569</v>
      </c>
    </row>
    <row r="691" spans="1:11" ht="36">
      <c r="A691" s="2204" t="s">
        <v>3436</v>
      </c>
      <c r="B691" s="2228" t="s">
        <v>570</v>
      </c>
      <c r="C691" s="2204" t="s">
        <v>26</v>
      </c>
      <c r="D691" s="2224">
        <f t="shared" si="27"/>
        <v>0.5</v>
      </c>
      <c r="E691" s="2225"/>
      <c r="F691" s="2210">
        <v>0.5</v>
      </c>
      <c r="G691" s="2211" t="s">
        <v>100</v>
      </c>
      <c r="H691" s="2207" t="s">
        <v>2361</v>
      </c>
      <c r="I691" s="2203">
        <v>1</v>
      </c>
      <c r="K691" s="2228" t="s">
        <v>570</v>
      </c>
    </row>
    <row r="692" spans="1:11" ht="24">
      <c r="A692" s="2204" t="s">
        <v>4221</v>
      </c>
      <c r="B692" s="2228" t="s">
        <v>571</v>
      </c>
      <c r="C692" s="2204" t="s">
        <v>26</v>
      </c>
      <c r="D692" s="2224">
        <f t="shared" si="27"/>
        <v>0.53</v>
      </c>
      <c r="E692" s="2225"/>
      <c r="F692" s="2210">
        <v>0.53</v>
      </c>
      <c r="G692" s="2211" t="s">
        <v>100</v>
      </c>
      <c r="H692" s="2226" t="s">
        <v>2357</v>
      </c>
      <c r="I692" s="2203">
        <v>1</v>
      </c>
      <c r="K692" s="2228" t="s">
        <v>571</v>
      </c>
    </row>
    <row r="693" spans="1:11" ht="24">
      <c r="A693" s="2204" t="s">
        <v>4222</v>
      </c>
      <c r="B693" s="2228" t="s">
        <v>572</v>
      </c>
      <c r="C693" s="2204" t="s">
        <v>26</v>
      </c>
      <c r="D693" s="2224">
        <v>0.21000000000000002</v>
      </c>
      <c r="E693" s="2225"/>
      <c r="F693" s="2210">
        <v>0.21000000000000002</v>
      </c>
      <c r="G693" s="2211" t="s">
        <v>75</v>
      </c>
      <c r="H693" s="2226" t="s">
        <v>2357</v>
      </c>
      <c r="I693" s="2203">
        <v>1</v>
      </c>
      <c r="K693" s="2228" t="s">
        <v>572</v>
      </c>
    </row>
    <row r="694" spans="1:11">
      <c r="A694" s="2204" t="s">
        <v>4223</v>
      </c>
      <c r="B694" s="2228" t="s">
        <v>4224</v>
      </c>
      <c r="C694" s="2204" t="s">
        <v>26</v>
      </c>
      <c r="D694" s="2224">
        <f t="shared" si="27"/>
        <v>0.18</v>
      </c>
      <c r="E694" s="2225"/>
      <c r="F694" s="2210">
        <v>0.18</v>
      </c>
      <c r="G694" s="2221" t="s">
        <v>75</v>
      </c>
      <c r="H694" s="2226" t="s">
        <v>2361</v>
      </c>
      <c r="I694" s="2203">
        <v>1</v>
      </c>
      <c r="K694" s="2228" t="s">
        <v>4224</v>
      </c>
    </row>
    <row r="695" spans="1:11" ht="24">
      <c r="A695" s="2204" t="s">
        <v>4225</v>
      </c>
      <c r="B695" s="2228" t="s">
        <v>573</v>
      </c>
      <c r="C695" s="2204" t="s">
        <v>26</v>
      </c>
      <c r="D695" s="2224">
        <f t="shared" si="27"/>
        <v>0.21</v>
      </c>
      <c r="E695" s="2225"/>
      <c r="F695" s="2210">
        <v>0.21</v>
      </c>
      <c r="G695" s="2206" t="s">
        <v>2355</v>
      </c>
      <c r="H695" s="2226" t="s">
        <v>2357</v>
      </c>
      <c r="I695" s="2203">
        <v>1</v>
      </c>
      <c r="K695" s="2228" t="s">
        <v>573</v>
      </c>
    </row>
    <row r="696" spans="1:11" ht="36">
      <c r="A696" s="2204" t="s">
        <v>4226</v>
      </c>
      <c r="B696" s="2228" t="s">
        <v>574</v>
      </c>
      <c r="C696" s="2204" t="s">
        <v>26</v>
      </c>
      <c r="D696" s="2224">
        <f t="shared" si="27"/>
        <v>0.2</v>
      </c>
      <c r="E696" s="2225"/>
      <c r="F696" s="2210">
        <v>0.2</v>
      </c>
      <c r="G696" s="2221" t="s">
        <v>581</v>
      </c>
      <c r="H696" s="2207" t="s">
        <v>2361</v>
      </c>
      <c r="I696" s="2203">
        <v>1</v>
      </c>
      <c r="K696" s="2228" t="s">
        <v>574</v>
      </c>
    </row>
    <row r="697" spans="1:11" ht="24">
      <c r="A697" s="2204" t="s">
        <v>4227</v>
      </c>
      <c r="B697" s="2228" t="s">
        <v>571</v>
      </c>
      <c r="C697" s="2204" t="s">
        <v>26</v>
      </c>
      <c r="D697" s="2224">
        <f t="shared" si="27"/>
        <v>0.6</v>
      </c>
      <c r="E697" s="2225"/>
      <c r="F697" s="2210">
        <v>0.6</v>
      </c>
      <c r="G697" s="2211" t="s">
        <v>446</v>
      </c>
      <c r="H697" s="2207" t="s">
        <v>2361</v>
      </c>
      <c r="I697" s="2203">
        <v>1</v>
      </c>
      <c r="K697" s="2228" t="s">
        <v>571</v>
      </c>
    </row>
    <row r="698" spans="1:11" ht="24">
      <c r="A698" s="2204" t="s">
        <v>4228</v>
      </c>
      <c r="B698" s="2228" t="s">
        <v>571</v>
      </c>
      <c r="C698" s="2204" t="s">
        <v>26</v>
      </c>
      <c r="D698" s="2224">
        <f t="shared" si="27"/>
        <v>0.6</v>
      </c>
      <c r="E698" s="2225"/>
      <c r="F698" s="2210">
        <v>0.6</v>
      </c>
      <c r="G698" s="2215" t="s">
        <v>93</v>
      </c>
      <c r="H698" s="2226" t="s">
        <v>2357</v>
      </c>
      <c r="I698" s="2203">
        <v>1</v>
      </c>
      <c r="K698" s="2228" t="s">
        <v>571</v>
      </c>
    </row>
    <row r="699" spans="1:11" s="2203" customFormat="1">
      <c r="A699" s="2202">
        <v>8</v>
      </c>
      <c r="B699" s="2408" t="s">
        <v>577</v>
      </c>
      <c r="C699" s="2408"/>
      <c r="D699" s="2408"/>
      <c r="E699" s="2408"/>
      <c r="F699" s="2408"/>
      <c r="G699" s="2408"/>
      <c r="H699" s="2408"/>
      <c r="I699" s="2203">
        <v>1</v>
      </c>
    </row>
    <row r="700" spans="1:11" ht="24">
      <c r="A700" s="2204" t="s">
        <v>3437</v>
      </c>
      <c r="B700" s="2232" t="s">
        <v>578</v>
      </c>
      <c r="C700" s="2204" t="s">
        <v>27</v>
      </c>
      <c r="D700" s="2256">
        <v>0.1</v>
      </c>
      <c r="E700" s="2256"/>
      <c r="F700" s="2256">
        <v>0.1</v>
      </c>
      <c r="G700" s="2218" t="s">
        <v>2399</v>
      </c>
      <c r="H700" s="2207" t="s">
        <v>2361</v>
      </c>
      <c r="I700" s="2203">
        <v>1</v>
      </c>
      <c r="K700" s="2232" t="s">
        <v>578</v>
      </c>
    </row>
    <row r="701" spans="1:11">
      <c r="A701" s="2204" t="s">
        <v>3438</v>
      </c>
      <c r="B701" s="2209" t="s">
        <v>579</v>
      </c>
      <c r="C701" s="2204" t="s">
        <v>27</v>
      </c>
      <c r="D701" s="2256">
        <v>0.19</v>
      </c>
      <c r="E701" s="2256"/>
      <c r="F701" s="2256">
        <v>0.19</v>
      </c>
      <c r="G701" s="2214" t="s">
        <v>2673</v>
      </c>
      <c r="H701" s="2226" t="s">
        <v>2357</v>
      </c>
      <c r="I701" s="2203">
        <v>1</v>
      </c>
      <c r="K701" s="2209" t="s">
        <v>579</v>
      </c>
    </row>
    <row r="702" spans="1:11">
      <c r="A702" s="2204" t="s">
        <v>3439</v>
      </c>
      <c r="B702" s="2234" t="s">
        <v>580</v>
      </c>
      <c r="C702" s="2204" t="s">
        <v>27</v>
      </c>
      <c r="D702" s="2256">
        <v>0.08</v>
      </c>
      <c r="E702" s="2256"/>
      <c r="F702" s="2256">
        <v>0.08</v>
      </c>
      <c r="G702" s="2214" t="s">
        <v>581</v>
      </c>
      <c r="H702" s="2207" t="s">
        <v>2361</v>
      </c>
      <c r="I702" s="2203">
        <v>1</v>
      </c>
      <c r="K702" s="2234" t="s">
        <v>580</v>
      </c>
    </row>
    <row r="703" spans="1:11" ht="24">
      <c r="A703" s="2204" t="s">
        <v>3440</v>
      </c>
      <c r="B703" s="2205" t="s">
        <v>582</v>
      </c>
      <c r="C703" s="2204" t="s">
        <v>27</v>
      </c>
      <c r="D703" s="2256">
        <v>2.5499999999999998</v>
      </c>
      <c r="E703" s="2256"/>
      <c r="F703" s="2256">
        <v>2.5499999999999998</v>
      </c>
      <c r="G703" s="2211" t="s">
        <v>2616</v>
      </c>
      <c r="H703" s="2226" t="s">
        <v>2358</v>
      </c>
      <c r="I703" s="2203">
        <v>1</v>
      </c>
      <c r="K703" s="2205" t="s">
        <v>582</v>
      </c>
    </row>
    <row r="704" spans="1:11" ht="24">
      <c r="A704" s="2204" t="s">
        <v>3441</v>
      </c>
      <c r="B704" s="2205" t="s">
        <v>583</v>
      </c>
      <c r="C704" s="2204" t="s">
        <v>27</v>
      </c>
      <c r="D704" s="2256">
        <v>3.3</v>
      </c>
      <c r="E704" s="2256"/>
      <c r="F704" s="2256">
        <v>3.3</v>
      </c>
      <c r="G704" s="2211" t="s">
        <v>446</v>
      </c>
      <c r="H704" s="2207" t="s">
        <v>2361</v>
      </c>
      <c r="I704" s="2203">
        <v>1</v>
      </c>
      <c r="K704" s="2205" t="s">
        <v>583</v>
      </c>
    </row>
    <row r="705" spans="1:11">
      <c r="A705" s="2204" t="s">
        <v>3442</v>
      </c>
      <c r="B705" s="2217" t="s">
        <v>584</v>
      </c>
      <c r="C705" s="2204" t="s">
        <v>27</v>
      </c>
      <c r="D705" s="2256">
        <v>0.12</v>
      </c>
      <c r="E705" s="2256"/>
      <c r="F705" s="2256">
        <v>0.12</v>
      </c>
      <c r="G705" s="2211" t="s">
        <v>2672</v>
      </c>
      <c r="H705" s="2207" t="s">
        <v>2361</v>
      </c>
      <c r="I705" s="2203">
        <v>1</v>
      </c>
      <c r="K705" s="2217" t="s">
        <v>584</v>
      </c>
    </row>
    <row r="706" spans="1:11" ht="24">
      <c r="A706" s="2204" t="s">
        <v>3443</v>
      </c>
      <c r="B706" s="2248" t="s">
        <v>586</v>
      </c>
      <c r="C706" s="2204" t="s">
        <v>27</v>
      </c>
      <c r="D706" s="2256">
        <v>0.11</v>
      </c>
      <c r="E706" s="2256"/>
      <c r="F706" s="2256">
        <v>0.11</v>
      </c>
      <c r="G706" s="2211" t="s">
        <v>2672</v>
      </c>
      <c r="H706" s="2207" t="s">
        <v>2361</v>
      </c>
      <c r="I706" s="2203">
        <v>1</v>
      </c>
      <c r="K706" s="2248" t="s">
        <v>586</v>
      </c>
    </row>
    <row r="707" spans="1:11" ht="24">
      <c r="A707" s="2204" t="s">
        <v>3444</v>
      </c>
      <c r="B707" s="2236" t="s">
        <v>587</v>
      </c>
      <c r="C707" s="2204" t="s">
        <v>27</v>
      </c>
      <c r="D707" s="2256">
        <v>0.28000000000000003</v>
      </c>
      <c r="E707" s="2256"/>
      <c r="F707" s="2256">
        <v>0.28000000000000003</v>
      </c>
      <c r="G707" s="2211" t="s">
        <v>489</v>
      </c>
      <c r="H707" s="2207" t="s">
        <v>2361</v>
      </c>
      <c r="I707" s="2203">
        <v>1</v>
      </c>
      <c r="K707" s="2236" t="s">
        <v>587</v>
      </c>
    </row>
    <row r="708" spans="1:11" ht="24">
      <c r="A708" s="2204" t="s">
        <v>4229</v>
      </c>
      <c r="B708" s="2236" t="s">
        <v>4230</v>
      </c>
      <c r="C708" s="2204" t="s">
        <v>27</v>
      </c>
      <c r="D708" s="2256">
        <f>E708+F708</f>
        <v>2.04</v>
      </c>
      <c r="E708" s="2256"/>
      <c r="F708" s="2256">
        <v>2.04</v>
      </c>
      <c r="G708" s="2211" t="s">
        <v>100</v>
      </c>
      <c r="H708" s="2207" t="s">
        <v>2361</v>
      </c>
      <c r="I708" s="2203">
        <v>1</v>
      </c>
      <c r="K708" s="2236" t="s">
        <v>4230</v>
      </c>
    </row>
    <row r="709" spans="1:11" s="2203" customFormat="1">
      <c r="A709" s="2202">
        <v>9</v>
      </c>
      <c r="B709" s="2408" t="s">
        <v>1225</v>
      </c>
      <c r="C709" s="2408"/>
      <c r="D709" s="2408"/>
      <c r="E709" s="2408"/>
      <c r="F709" s="2408"/>
      <c r="G709" s="2408"/>
      <c r="H709" s="2408"/>
      <c r="I709" s="2203">
        <v>1</v>
      </c>
    </row>
    <row r="710" spans="1:11">
      <c r="A710" s="2204" t="s">
        <v>2698</v>
      </c>
      <c r="B710" s="2217" t="s">
        <v>592</v>
      </c>
      <c r="C710" s="2204" t="s">
        <v>29</v>
      </c>
      <c r="D710" s="2220">
        <v>3.91</v>
      </c>
      <c r="E710" s="2221"/>
      <c r="F710" s="2220">
        <v>3.91</v>
      </c>
      <c r="G710" s="2212" t="s">
        <v>87</v>
      </c>
      <c r="H710" s="2207" t="s">
        <v>2361</v>
      </c>
      <c r="I710" s="2203">
        <v>1</v>
      </c>
      <c r="K710" s="2217" t="s">
        <v>592</v>
      </c>
    </row>
    <row r="711" spans="1:11" ht="36">
      <c r="A711" s="2204" t="s">
        <v>2699</v>
      </c>
      <c r="B711" s="2219" t="s">
        <v>4875</v>
      </c>
      <c r="C711" s="2204" t="s">
        <v>29</v>
      </c>
      <c r="D711" s="2220">
        <v>1.31</v>
      </c>
      <c r="E711" s="2221"/>
      <c r="F711" s="2220">
        <v>1.31</v>
      </c>
      <c r="G711" s="2211" t="s">
        <v>155</v>
      </c>
      <c r="H711" s="2207" t="s">
        <v>2361</v>
      </c>
      <c r="I711" s="2203">
        <v>1</v>
      </c>
      <c r="K711" s="2219" t="s">
        <v>593</v>
      </c>
    </row>
    <row r="712" spans="1:11" ht="36">
      <c r="A712" s="2204" t="s">
        <v>2700</v>
      </c>
      <c r="B712" s="2243" t="s">
        <v>594</v>
      </c>
      <c r="C712" s="2204" t="s">
        <v>29</v>
      </c>
      <c r="D712" s="2220">
        <v>1.67</v>
      </c>
      <c r="E712" s="2221"/>
      <c r="F712" s="2220">
        <v>1.67</v>
      </c>
      <c r="G712" s="2206" t="s">
        <v>2355</v>
      </c>
      <c r="H712" s="2226" t="s">
        <v>2357</v>
      </c>
      <c r="I712" s="2203">
        <v>1</v>
      </c>
      <c r="K712" s="2243" t="s">
        <v>594</v>
      </c>
    </row>
    <row r="713" spans="1:11" ht="24">
      <c r="A713" s="2204" t="s">
        <v>2701</v>
      </c>
      <c r="B713" s="2216" t="s">
        <v>595</v>
      </c>
      <c r="C713" s="2204" t="s">
        <v>29</v>
      </c>
      <c r="D713" s="2220">
        <v>1.02</v>
      </c>
      <c r="E713" s="2221"/>
      <c r="F713" s="2220">
        <v>1.02</v>
      </c>
      <c r="G713" s="2211" t="s">
        <v>414</v>
      </c>
      <c r="H713" s="2207" t="s">
        <v>2361</v>
      </c>
      <c r="I713" s="2203">
        <v>1</v>
      </c>
      <c r="K713" s="2216" t="s">
        <v>595</v>
      </c>
    </row>
    <row r="714" spans="1:11" ht="24">
      <c r="A714" s="2204" t="s">
        <v>2702</v>
      </c>
      <c r="B714" s="2219" t="s">
        <v>596</v>
      </c>
      <c r="C714" s="2204" t="s">
        <v>29</v>
      </c>
      <c r="D714" s="2220">
        <v>3.61</v>
      </c>
      <c r="E714" s="2221"/>
      <c r="F714" s="2220">
        <v>3.61</v>
      </c>
      <c r="G714" s="2211" t="s">
        <v>446</v>
      </c>
      <c r="H714" s="2207" t="s">
        <v>2361</v>
      </c>
      <c r="I714" s="2203">
        <v>1</v>
      </c>
      <c r="K714" s="2219" t="s">
        <v>596</v>
      </c>
    </row>
    <row r="715" spans="1:11" ht="24">
      <c r="A715" s="2204" t="s">
        <v>2703</v>
      </c>
      <c r="B715" s="2209" t="s">
        <v>597</v>
      </c>
      <c r="C715" s="2204" t="s">
        <v>29</v>
      </c>
      <c r="D715" s="2220">
        <v>0.17</v>
      </c>
      <c r="E715" s="2221"/>
      <c r="F715" s="2220">
        <v>0.17</v>
      </c>
      <c r="G715" s="2211" t="s">
        <v>2434</v>
      </c>
      <c r="H715" s="2226" t="s">
        <v>2357</v>
      </c>
      <c r="I715" s="2203">
        <v>1</v>
      </c>
      <c r="K715" s="2209" t="s">
        <v>597</v>
      </c>
    </row>
    <row r="716" spans="1:11">
      <c r="A716" s="2204" t="s">
        <v>2704</v>
      </c>
      <c r="B716" s="2209" t="s">
        <v>598</v>
      </c>
      <c r="C716" s="2204" t="s">
        <v>29</v>
      </c>
      <c r="D716" s="2220">
        <v>0.55000000000000004</v>
      </c>
      <c r="E716" s="2221"/>
      <c r="F716" s="2220">
        <v>0.55000000000000004</v>
      </c>
      <c r="G716" s="2211" t="s">
        <v>100</v>
      </c>
      <c r="H716" s="2207" t="s">
        <v>2361</v>
      </c>
      <c r="I716" s="2203">
        <v>1</v>
      </c>
      <c r="K716" s="2209" t="s">
        <v>598</v>
      </c>
    </row>
    <row r="717" spans="1:11">
      <c r="A717" s="2204" t="s">
        <v>2705</v>
      </c>
      <c r="B717" s="2209" t="s">
        <v>4231</v>
      </c>
      <c r="C717" s="2204" t="s">
        <v>29</v>
      </c>
      <c r="D717" s="2220">
        <f>F717+E717</f>
        <v>0.17</v>
      </c>
      <c r="E717" s="2221"/>
      <c r="F717" s="2220">
        <v>0.17</v>
      </c>
      <c r="G717" s="2211" t="s">
        <v>93</v>
      </c>
      <c r="H717" s="2207" t="s">
        <v>2361</v>
      </c>
      <c r="I717" s="2203">
        <v>1</v>
      </c>
      <c r="K717" s="2209" t="s">
        <v>4231</v>
      </c>
    </row>
    <row r="718" spans="1:11">
      <c r="A718" s="2204" t="s">
        <v>2706</v>
      </c>
      <c r="B718" s="2209" t="s">
        <v>4232</v>
      </c>
      <c r="C718" s="2204" t="s">
        <v>29</v>
      </c>
      <c r="D718" s="2220">
        <f>F718+E718</f>
        <v>2.1800000000000002</v>
      </c>
      <c r="E718" s="2221"/>
      <c r="F718" s="2220">
        <v>2.1800000000000002</v>
      </c>
      <c r="G718" s="2211" t="s">
        <v>75</v>
      </c>
      <c r="H718" s="2207" t="s">
        <v>2361</v>
      </c>
      <c r="I718" s="2203">
        <v>1</v>
      </c>
      <c r="K718" s="2209" t="s">
        <v>4232</v>
      </c>
    </row>
    <row r="719" spans="1:11">
      <c r="A719" s="2204" t="s">
        <v>2707</v>
      </c>
      <c r="B719" s="2228" t="s">
        <v>599</v>
      </c>
      <c r="C719" s="2204" t="s">
        <v>29</v>
      </c>
      <c r="D719" s="2220">
        <v>4.28</v>
      </c>
      <c r="E719" s="2221"/>
      <c r="F719" s="2220">
        <v>4.28</v>
      </c>
      <c r="G719" s="2221" t="s">
        <v>75</v>
      </c>
      <c r="H719" s="2226" t="s">
        <v>2357</v>
      </c>
      <c r="I719" s="2203">
        <v>1</v>
      </c>
      <c r="K719" s="2228" t="s">
        <v>599</v>
      </c>
    </row>
    <row r="720" spans="1:11">
      <c r="A720" s="2204" t="s">
        <v>2708</v>
      </c>
      <c r="B720" s="2228" t="s">
        <v>599</v>
      </c>
      <c r="C720" s="2204" t="s">
        <v>29</v>
      </c>
      <c r="D720" s="2220">
        <v>1.1399999999999999</v>
      </c>
      <c r="E720" s="2221"/>
      <c r="F720" s="2220">
        <v>1.1399999999999999</v>
      </c>
      <c r="G720" s="2221" t="s">
        <v>85</v>
      </c>
      <c r="H720" s="2226" t="s">
        <v>2357</v>
      </c>
      <c r="I720" s="2203">
        <v>1</v>
      </c>
      <c r="K720" s="2228" t="s">
        <v>599</v>
      </c>
    </row>
    <row r="721" spans="1:11" s="2203" customFormat="1">
      <c r="A721" s="2202">
        <v>10</v>
      </c>
      <c r="B721" s="2408" t="s">
        <v>1288</v>
      </c>
      <c r="C721" s="2408"/>
      <c r="D721" s="2408"/>
      <c r="E721" s="2408"/>
      <c r="F721" s="2408"/>
      <c r="G721" s="2408"/>
      <c r="H721" s="2408"/>
      <c r="I721" s="2203">
        <v>1</v>
      </c>
    </row>
    <row r="722" spans="1:11" ht="24">
      <c r="A722" s="2204" t="s">
        <v>3445</v>
      </c>
      <c r="B722" s="2209" t="s">
        <v>601</v>
      </c>
      <c r="C722" s="2204" t="s">
        <v>30</v>
      </c>
      <c r="D722" s="2224">
        <f>E722+F722</f>
        <v>0.21</v>
      </c>
      <c r="E722" s="2225"/>
      <c r="F722" s="2210">
        <v>0.21</v>
      </c>
      <c r="G722" s="2211" t="s">
        <v>85</v>
      </c>
      <c r="H722" s="2207" t="s">
        <v>2361</v>
      </c>
      <c r="I722" s="2203">
        <v>1</v>
      </c>
      <c r="K722" s="2209" t="s">
        <v>601</v>
      </c>
    </row>
    <row r="723" spans="1:11">
      <c r="A723" s="2204" t="s">
        <v>3446</v>
      </c>
      <c r="B723" s="2209" t="s">
        <v>602</v>
      </c>
      <c r="C723" s="2204" t="s">
        <v>30</v>
      </c>
      <c r="D723" s="2224">
        <f t="shared" ref="D723:D809" si="29">E723+F723</f>
        <v>0.25</v>
      </c>
      <c r="E723" s="2225"/>
      <c r="F723" s="2210">
        <v>0.25</v>
      </c>
      <c r="G723" s="2211" t="s">
        <v>85</v>
      </c>
      <c r="H723" s="2226" t="s">
        <v>2357</v>
      </c>
      <c r="I723" s="2203">
        <v>1</v>
      </c>
      <c r="K723" s="2209" t="s">
        <v>602</v>
      </c>
    </row>
    <row r="724" spans="1:11">
      <c r="A724" s="2204" t="s">
        <v>3447</v>
      </c>
      <c r="B724" s="2209" t="s">
        <v>603</v>
      </c>
      <c r="C724" s="2204" t="s">
        <v>30</v>
      </c>
      <c r="D724" s="2224">
        <f t="shared" si="29"/>
        <v>0.37</v>
      </c>
      <c r="E724" s="2225"/>
      <c r="F724" s="2210">
        <v>0.37</v>
      </c>
      <c r="G724" s="2211" t="s">
        <v>85</v>
      </c>
      <c r="H724" s="2226" t="s">
        <v>2357</v>
      </c>
      <c r="I724" s="2203">
        <v>1</v>
      </c>
      <c r="K724" s="2209" t="s">
        <v>603</v>
      </c>
    </row>
    <row r="725" spans="1:11">
      <c r="A725" s="2204" t="s">
        <v>3448</v>
      </c>
      <c r="B725" s="2209" t="s">
        <v>604</v>
      </c>
      <c r="C725" s="2204" t="s">
        <v>30</v>
      </c>
      <c r="D725" s="2224">
        <f t="shared" si="29"/>
        <v>0.2</v>
      </c>
      <c r="E725" s="2225"/>
      <c r="F725" s="2210">
        <v>0.2</v>
      </c>
      <c r="G725" s="2211" t="s">
        <v>85</v>
      </c>
      <c r="H725" s="2226" t="s">
        <v>2357</v>
      </c>
      <c r="I725" s="2203">
        <v>1</v>
      </c>
      <c r="K725" s="2209" t="s">
        <v>604</v>
      </c>
    </row>
    <row r="726" spans="1:11">
      <c r="A726" s="2204" t="s">
        <v>3449</v>
      </c>
      <c r="B726" s="2209" t="s">
        <v>4233</v>
      </c>
      <c r="C726" s="2204" t="s">
        <v>30</v>
      </c>
      <c r="D726" s="2224">
        <f t="shared" si="29"/>
        <v>3.9499999999999997</v>
      </c>
      <c r="E726" s="2225"/>
      <c r="F726" s="2210">
        <v>3.9499999999999997</v>
      </c>
      <c r="G726" s="2211" t="s">
        <v>85</v>
      </c>
      <c r="H726" s="2226" t="s">
        <v>2361</v>
      </c>
      <c r="I726" s="2203">
        <v>1</v>
      </c>
      <c r="K726" s="2209" t="s">
        <v>4233</v>
      </c>
    </row>
    <row r="727" spans="1:11" ht="24">
      <c r="A727" s="2204" t="s">
        <v>3450</v>
      </c>
      <c r="B727" s="2209" t="s">
        <v>4234</v>
      </c>
      <c r="C727" s="2204" t="s">
        <v>30</v>
      </c>
      <c r="D727" s="2224">
        <f t="shared" si="29"/>
        <v>5.05</v>
      </c>
      <c r="E727" s="2225"/>
      <c r="F727" s="2210">
        <v>5.05</v>
      </c>
      <c r="G727" s="2211" t="s">
        <v>85</v>
      </c>
      <c r="H727" s="2226" t="s">
        <v>2361</v>
      </c>
      <c r="I727" s="2203">
        <v>1</v>
      </c>
      <c r="K727" s="2209" t="s">
        <v>4234</v>
      </c>
    </row>
    <row r="728" spans="1:11" ht="24">
      <c r="A728" s="2204" t="s">
        <v>3451</v>
      </c>
      <c r="B728" s="2209" t="s">
        <v>4235</v>
      </c>
      <c r="C728" s="2204" t="s">
        <v>30</v>
      </c>
      <c r="D728" s="2224">
        <f>E728+F728</f>
        <v>0.73</v>
      </c>
      <c r="E728" s="2225"/>
      <c r="F728" s="2210">
        <v>0.73</v>
      </c>
      <c r="G728" s="2211" t="s">
        <v>87</v>
      </c>
      <c r="H728" s="2226" t="s">
        <v>2361</v>
      </c>
      <c r="I728" s="2203">
        <v>1</v>
      </c>
      <c r="K728" s="2209" t="s">
        <v>4235</v>
      </c>
    </row>
    <row r="729" spans="1:11">
      <c r="A729" s="2204" t="s">
        <v>3452</v>
      </c>
      <c r="B729" s="2213" t="s">
        <v>605</v>
      </c>
      <c r="C729" s="2204" t="s">
        <v>30</v>
      </c>
      <c r="D729" s="2224">
        <f t="shared" si="29"/>
        <v>0.84000000000000008</v>
      </c>
      <c r="E729" s="2225"/>
      <c r="F729" s="2210">
        <v>0.84000000000000008</v>
      </c>
      <c r="G729" s="2212" t="s">
        <v>87</v>
      </c>
      <c r="H729" s="2207" t="s">
        <v>2361</v>
      </c>
      <c r="I729" s="2203">
        <v>1</v>
      </c>
      <c r="K729" s="2213" t="s">
        <v>605</v>
      </c>
    </row>
    <row r="730" spans="1:11">
      <c r="A730" s="2204" t="s">
        <v>3453</v>
      </c>
      <c r="B730" s="2209" t="s">
        <v>606</v>
      </c>
      <c r="C730" s="2204" t="s">
        <v>30</v>
      </c>
      <c r="D730" s="2224">
        <f t="shared" si="29"/>
        <v>0.96000000000000008</v>
      </c>
      <c r="E730" s="2225"/>
      <c r="F730" s="2210">
        <v>0.96000000000000008</v>
      </c>
      <c r="G730" s="2212" t="s">
        <v>87</v>
      </c>
      <c r="H730" s="2226" t="s">
        <v>2357</v>
      </c>
      <c r="I730" s="2203">
        <v>1</v>
      </c>
      <c r="K730" s="2209" t="s">
        <v>606</v>
      </c>
    </row>
    <row r="731" spans="1:11">
      <c r="A731" s="2204" t="s">
        <v>3454</v>
      </c>
      <c r="B731" s="2209" t="s">
        <v>607</v>
      </c>
      <c r="C731" s="2204" t="s">
        <v>30</v>
      </c>
      <c r="D731" s="2224">
        <f t="shared" si="29"/>
        <v>0.84000000000000008</v>
      </c>
      <c r="E731" s="2225"/>
      <c r="F731" s="2210">
        <v>0.84000000000000008</v>
      </c>
      <c r="G731" s="2212" t="s">
        <v>87</v>
      </c>
      <c r="H731" s="2226" t="s">
        <v>2357</v>
      </c>
      <c r="I731" s="2203">
        <v>1</v>
      </c>
      <c r="K731" s="2209" t="s">
        <v>607</v>
      </c>
    </row>
    <row r="732" spans="1:11" ht="24">
      <c r="A732" s="2204" t="s">
        <v>3455</v>
      </c>
      <c r="B732" s="2217" t="s">
        <v>608</v>
      </c>
      <c r="C732" s="2204" t="s">
        <v>30</v>
      </c>
      <c r="D732" s="2224">
        <f t="shared" si="29"/>
        <v>1.05</v>
      </c>
      <c r="E732" s="2225"/>
      <c r="F732" s="2210">
        <v>1.05</v>
      </c>
      <c r="G732" s="2212" t="s">
        <v>87</v>
      </c>
      <c r="H732" s="2207" t="s">
        <v>2361</v>
      </c>
      <c r="I732" s="2203">
        <v>1</v>
      </c>
      <c r="K732" s="2217" t="s">
        <v>608</v>
      </c>
    </row>
    <row r="733" spans="1:11">
      <c r="A733" s="2204" t="s">
        <v>3456</v>
      </c>
      <c r="B733" s="2217" t="s">
        <v>609</v>
      </c>
      <c r="C733" s="2204" t="s">
        <v>30</v>
      </c>
      <c r="D733" s="2224">
        <f t="shared" si="29"/>
        <v>28.099999999999998</v>
      </c>
      <c r="E733" s="2225"/>
      <c r="F733" s="2210">
        <v>28.099999999999998</v>
      </c>
      <c r="G733" s="2212" t="s">
        <v>87</v>
      </c>
      <c r="H733" s="2207" t="s">
        <v>2361</v>
      </c>
      <c r="I733" s="2203">
        <v>1</v>
      </c>
      <c r="K733" s="2217" t="s">
        <v>609</v>
      </c>
    </row>
    <row r="734" spans="1:11" ht="24">
      <c r="A734" s="2204" t="s">
        <v>3457</v>
      </c>
      <c r="B734" s="2217" t="s">
        <v>610</v>
      </c>
      <c r="C734" s="2204" t="s">
        <v>30</v>
      </c>
      <c r="D734" s="2224">
        <f t="shared" si="29"/>
        <v>7.1599999999999993</v>
      </c>
      <c r="E734" s="2225"/>
      <c r="F734" s="2210">
        <v>7.1599999999999993</v>
      </c>
      <c r="G734" s="2212" t="s">
        <v>87</v>
      </c>
      <c r="H734" s="2207" t="s">
        <v>2361</v>
      </c>
      <c r="I734" s="2203">
        <v>1</v>
      </c>
      <c r="K734" s="2217" t="s">
        <v>610</v>
      </c>
    </row>
    <row r="735" spans="1:11">
      <c r="A735" s="2204" t="s">
        <v>3458</v>
      </c>
      <c r="B735" s="2217" t="s">
        <v>611</v>
      </c>
      <c r="C735" s="2204" t="s">
        <v>30</v>
      </c>
      <c r="D735" s="2224">
        <f t="shared" si="29"/>
        <v>2.2800000000000002</v>
      </c>
      <c r="E735" s="2225"/>
      <c r="F735" s="2210">
        <v>2.2800000000000002</v>
      </c>
      <c r="G735" s="2212" t="s">
        <v>87</v>
      </c>
      <c r="H735" s="2207" t="s">
        <v>2361</v>
      </c>
      <c r="I735" s="2203">
        <v>1</v>
      </c>
      <c r="K735" s="2217" t="s">
        <v>611</v>
      </c>
    </row>
    <row r="736" spans="1:11">
      <c r="A736" s="2204" t="s">
        <v>3459</v>
      </c>
      <c r="B736" s="2217" t="s">
        <v>4236</v>
      </c>
      <c r="C736" s="2204" t="s">
        <v>30</v>
      </c>
      <c r="D736" s="2224">
        <f>F736+E736</f>
        <v>0.2</v>
      </c>
      <c r="E736" s="2225"/>
      <c r="F736" s="2210">
        <v>0.2</v>
      </c>
      <c r="G736" s="2212" t="s">
        <v>79</v>
      </c>
      <c r="H736" s="2207" t="s">
        <v>2361</v>
      </c>
      <c r="I736" s="2203">
        <v>1</v>
      </c>
      <c r="K736" s="2217" t="s">
        <v>4236</v>
      </c>
    </row>
    <row r="737" spans="1:11" ht="24">
      <c r="A737" s="2204" t="s">
        <v>3460</v>
      </c>
      <c r="B737" s="2253" t="s">
        <v>612</v>
      </c>
      <c r="C737" s="2204" t="s">
        <v>30</v>
      </c>
      <c r="D737" s="2224">
        <f t="shared" si="29"/>
        <v>0.2</v>
      </c>
      <c r="E737" s="2225"/>
      <c r="F737" s="2210">
        <v>0.2</v>
      </c>
      <c r="G737" s="2206" t="s">
        <v>79</v>
      </c>
      <c r="H737" s="2207" t="s">
        <v>2361</v>
      </c>
      <c r="I737" s="2203">
        <v>1</v>
      </c>
      <c r="K737" s="2253" t="s">
        <v>612</v>
      </c>
    </row>
    <row r="738" spans="1:11">
      <c r="A738" s="2204" t="s">
        <v>3461</v>
      </c>
      <c r="B738" s="2257" t="s">
        <v>613</v>
      </c>
      <c r="C738" s="2204" t="s">
        <v>30</v>
      </c>
      <c r="D738" s="2224">
        <f t="shared" si="29"/>
        <v>1.45</v>
      </c>
      <c r="E738" s="2225"/>
      <c r="F738" s="2210">
        <v>1.45</v>
      </c>
      <c r="G738" s="2206" t="s">
        <v>79</v>
      </c>
      <c r="H738" s="2207" t="s">
        <v>2361</v>
      </c>
      <c r="I738" s="2203">
        <v>1</v>
      </c>
      <c r="K738" s="2257" t="s">
        <v>613</v>
      </c>
    </row>
    <row r="739" spans="1:11" ht="24">
      <c r="A739" s="2204" t="s">
        <v>3462</v>
      </c>
      <c r="B739" s="2258" t="s">
        <v>614</v>
      </c>
      <c r="C739" s="2204" t="s">
        <v>30</v>
      </c>
      <c r="D739" s="2224">
        <f t="shared" si="29"/>
        <v>0.43</v>
      </c>
      <c r="E739" s="2225"/>
      <c r="F739" s="2210">
        <v>0.43</v>
      </c>
      <c r="G739" s="2206" t="s">
        <v>79</v>
      </c>
      <c r="H739" s="2207" t="s">
        <v>2361</v>
      </c>
      <c r="I739" s="2203">
        <v>1</v>
      </c>
      <c r="K739" s="2258" t="s">
        <v>614</v>
      </c>
    </row>
    <row r="740" spans="1:11">
      <c r="A740" s="2204" t="s">
        <v>3463</v>
      </c>
      <c r="B740" s="2230" t="s">
        <v>615</v>
      </c>
      <c r="C740" s="2204" t="s">
        <v>30</v>
      </c>
      <c r="D740" s="2224">
        <f t="shared" si="29"/>
        <v>1.43</v>
      </c>
      <c r="E740" s="2225"/>
      <c r="F740" s="2210">
        <v>1.43</v>
      </c>
      <c r="G740" s="2206" t="s">
        <v>79</v>
      </c>
      <c r="H740" s="2226" t="s">
        <v>2357</v>
      </c>
      <c r="I740" s="2203">
        <v>1</v>
      </c>
      <c r="K740" s="2230" t="s">
        <v>615</v>
      </c>
    </row>
    <row r="741" spans="1:11">
      <c r="A741" s="2204" t="s">
        <v>3464</v>
      </c>
      <c r="B741" s="2230" t="s">
        <v>617</v>
      </c>
      <c r="C741" s="2204" t="s">
        <v>30</v>
      </c>
      <c r="D741" s="2224">
        <f t="shared" si="29"/>
        <v>0.3</v>
      </c>
      <c r="E741" s="2225"/>
      <c r="F741" s="2210">
        <v>0.3</v>
      </c>
      <c r="G741" s="2206" t="s">
        <v>79</v>
      </c>
      <c r="H741" s="2226" t="s">
        <v>2357</v>
      </c>
      <c r="I741" s="2203">
        <v>1</v>
      </c>
      <c r="K741" s="2230" t="s">
        <v>617</v>
      </c>
    </row>
    <row r="742" spans="1:11" ht="36">
      <c r="A742" s="2204" t="s">
        <v>3465</v>
      </c>
      <c r="B742" s="2230" t="s">
        <v>4880</v>
      </c>
      <c r="C742" s="2204" t="s">
        <v>30</v>
      </c>
      <c r="D742" s="2210">
        <f t="shared" si="29"/>
        <v>0.19</v>
      </c>
      <c r="E742" s="2225"/>
      <c r="F742" s="2210">
        <v>0.19</v>
      </c>
      <c r="G742" s="2206" t="s">
        <v>79</v>
      </c>
      <c r="H742" s="2226"/>
      <c r="I742" s="2203">
        <v>1</v>
      </c>
      <c r="K742" s="2230" t="s">
        <v>4880</v>
      </c>
    </row>
    <row r="743" spans="1:11" ht="24">
      <c r="A743" s="2204" t="s">
        <v>3466</v>
      </c>
      <c r="B743" s="2213" t="s">
        <v>618</v>
      </c>
      <c r="C743" s="2204" t="s">
        <v>30</v>
      </c>
      <c r="D743" s="2224">
        <f t="shared" si="29"/>
        <v>0.46</v>
      </c>
      <c r="E743" s="2225">
        <v>0.46</v>
      </c>
      <c r="F743" s="2210">
        <v>0</v>
      </c>
      <c r="G743" s="2214" t="s">
        <v>2673</v>
      </c>
      <c r="H743" s="2207" t="s">
        <v>2361</v>
      </c>
      <c r="I743" s="2203">
        <v>1</v>
      </c>
      <c r="K743" s="2213" t="s">
        <v>618</v>
      </c>
    </row>
    <row r="744" spans="1:11" ht="24">
      <c r="A744" s="2204" t="s">
        <v>3467</v>
      </c>
      <c r="B744" s="2213" t="s">
        <v>619</v>
      </c>
      <c r="C744" s="2204" t="s">
        <v>30</v>
      </c>
      <c r="D744" s="2224">
        <f t="shared" si="29"/>
        <v>0.54</v>
      </c>
      <c r="E744" s="2225">
        <v>0.36</v>
      </c>
      <c r="F744" s="2210">
        <v>0.18</v>
      </c>
      <c r="G744" s="2214" t="s">
        <v>2673</v>
      </c>
      <c r="H744" s="2207" t="s">
        <v>2361</v>
      </c>
      <c r="I744" s="2203">
        <v>1</v>
      </c>
      <c r="K744" s="2213" t="s">
        <v>619</v>
      </c>
    </row>
    <row r="745" spans="1:11" ht="24">
      <c r="A745" s="2204" t="s">
        <v>3468</v>
      </c>
      <c r="B745" s="2213" t="s">
        <v>620</v>
      </c>
      <c r="C745" s="2204" t="s">
        <v>30</v>
      </c>
      <c r="D745" s="2224">
        <f t="shared" si="29"/>
        <v>1.1100000000000001</v>
      </c>
      <c r="E745" s="2225">
        <v>1.02</v>
      </c>
      <c r="F745" s="2210">
        <v>0.09</v>
      </c>
      <c r="G745" s="2214" t="s">
        <v>2673</v>
      </c>
      <c r="H745" s="2207" t="s">
        <v>2361</v>
      </c>
      <c r="I745" s="2203">
        <v>1</v>
      </c>
      <c r="K745" s="2213" t="s">
        <v>620</v>
      </c>
    </row>
    <row r="746" spans="1:11" ht="24">
      <c r="A746" s="2204" t="s">
        <v>3469</v>
      </c>
      <c r="B746" s="2213" t="s">
        <v>621</v>
      </c>
      <c r="C746" s="2204" t="s">
        <v>30</v>
      </c>
      <c r="D746" s="2224">
        <f t="shared" si="29"/>
        <v>0.88</v>
      </c>
      <c r="E746" s="2225">
        <v>0.79</v>
      </c>
      <c r="F746" s="2210">
        <v>0.09</v>
      </c>
      <c r="G746" s="2214" t="s">
        <v>2673</v>
      </c>
      <c r="H746" s="2207" t="s">
        <v>2361</v>
      </c>
      <c r="I746" s="2203">
        <v>1</v>
      </c>
      <c r="K746" s="2213" t="s">
        <v>621</v>
      </c>
    </row>
    <row r="747" spans="1:11" ht="24">
      <c r="A747" s="2204" t="s">
        <v>3470</v>
      </c>
      <c r="B747" s="2213" t="s">
        <v>622</v>
      </c>
      <c r="C747" s="2204" t="s">
        <v>30</v>
      </c>
      <c r="D747" s="2224">
        <f t="shared" si="29"/>
        <v>0.23</v>
      </c>
      <c r="E747" s="2225"/>
      <c r="F747" s="2210">
        <v>0.23</v>
      </c>
      <c r="G747" s="2214" t="s">
        <v>2673</v>
      </c>
      <c r="H747" s="2207" t="s">
        <v>2361</v>
      </c>
      <c r="I747" s="2203">
        <v>1</v>
      </c>
      <c r="K747" s="2213" t="s">
        <v>622</v>
      </c>
    </row>
    <row r="748" spans="1:11">
      <c r="A748" s="2204" t="s">
        <v>3471</v>
      </c>
      <c r="B748" s="2209" t="s">
        <v>623</v>
      </c>
      <c r="C748" s="2204" t="s">
        <v>30</v>
      </c>
      <c r="D748" s="2224">
        <f t="shared" si="29"/>
        <v>0.01</v>
      </c>
      <c r="E748" s="2225"/>
      <c r="F748" s="2210">
        <v>0.01</v>
      </c>
      <c r="G748" s="2211" t="s">
        <v>2444</v>
      </c>
      <c r="H748" s="2207" t="s">
        <v>2361</v>
      </c>
      <c r="I748" s="2203">
        <v>1</v>
      </c>
      <c r="K748" s="2209" t="s">
        <v>623</v>
      </c>
    </row>
    <row r="749" spans="1:11">
      <c r="A749" s="2204" t="s">
        <v>3472</v>
      </c>
      <c r="B749" s="2209" t="s">
        <v>624</v>
      </c>
      <c r="C749" s="2204" t="s">
        <v>30</v>
      </c>
      <c r="D749" s="2224">
        <f t="shared" si="29"/>
        <v>0.3</v>
      </c>
      <c r="E749" s="2225"/>
      <c r="F749" s="2210">
        <v>0.3</v>
      </c>
      <c r="G749" s="2211" t="s">
        <v>2444</v>
      </c>
      <c r="H749" s="2207" t="s">
        <v>2361</v>
      </c>
      <c r="I749" s="2203">
        <v>1</v>
      </c>
      <c r="K749" s="2209" t="s">
        <v>624</v>
      </c>
    </row>
    <row r="750" spans="1:11">
      <c r="A750" s="2204" t="s">
        <v>3473</v>
      </c>
      <c r="B750" s="2209" t="s">
        <v>625</v>
      </c>
      <c r="C750" s="2204" t="s">
        <v>30</v>
      </c>
      <c r="D750" s="2224">
        <f t="shared" si="29"/>
        <v>0.33</v>
      </c>
      <c r="E750" s="2225"/>
      <c r="F750" s="2210">
        <v>0.33</v>
      </c>
      <c r="G750" s="2211" t="s">
        <v>2642</v>
      </c>
      <c r="H750" s="2226" t="s">
        <v>2357</v>
      </c>
      <c r="I750" s="2203">
        <v>1</v>
      </c>
      <c r="K750" s="2209" t="s">
        <v>625</v>
      </c>
    </row>
    <row r="751" spans="1:11">
      <c r="A751" s="2204" t="s">
        <v>3474</v>
      </c>
      <c r="B751" s="2209" t="s">
        <v>626</v>
      </c>
      <c r="C751" s="2204" t="s">
        <v>30</v>
      </c>
      <c r="D751" s="2224">
        <f t="shared" si="29"/>
        <v>0.05</v>
      </c>
      <c r="E751" s="2225"/>
      <c r="F751" s="2210">
        <v>0.05</v>
      </c>
      <c r="G751" s="2211" t="s">
        <v>2642</v>
      </c>
      <c r="H751" s="2226" t="s">
        <v>2357</v>
      </c>
      <c r="I751" s="2203">
        <v>1</v>
      </c>
      <c r="K751" s="2209" t="s">
        <v>626</v>
      </c>
    </row>
    <row r="752" spans="1:11">
      <c r="A752" s="2204" t="s">
        <v>3475</v>
      </c>
      <c r="B752" s="2209" t="s">
        <v>4237</v>
      </c>
      <c r="C752" s="2204" t="s">
        <v>30</v>
      </c>
      <c r="D752" s="2224">
        <f>E752+F752</f>
        <v>0.31</v>
      </c>
      <c r="E752" s="2225"/>
      <c r="F752" s="2210">
        <v>0.31</v>
      </c>
      <c r="G752" s="2211" t="s">
        <v>332</v>
      </c>
      <c r="H752" s="2226" t="s">
        <v>2361</v>
      </c>
      <c r="I752" s="2203">
        <v>1</v>
      </c>
      <c r="K752" s="2209" t="s">
        <v>4237</v>
      </c>
    </row>
    <row r="753" spans="1:11">
      <c r="A753" s="2204" t="s">
        <v>3476</v>
      </c>
      <c r="B753" s="2219" t="s">
        <v>627</v>
      </c>
      <c r="C753" s="2204" t="s">
        <v>30</v>
      </c>
      <c r="D753" s="2224">
        <f t="shared" si="29"/>
        <v>0.37</v>
      </c>
      <c r="E753" s="2225"/>
      <c r="F753" s="2210">
        <v>0.37</v>
      </c>
      <c r="G753" s="2211" t="s">
        <v>332</v>
      </c>
      <c r="H753" s="2226" t="s">
        <v>2357</v>
      </c>
      <c r="I753" s="2203">
        <v>1</v>
      </c>
      <c r="K753" s="2219" t="s">
        <v>627</v>
      </c>
    </row>
    <row r="754" spans="1:11" ht="48">
      <c r="A754" s="2204" t="s">
        <v>3477</v>
      </c>
      <c r="B754" s="2213" t="s">
        <v>628</v>
      </c>
      <c r="C754" s="2204" t="s">
        <v>30</v>
      </c>
      <c r="D754" s="2224">
        <f t="shared" si="29"/>
        <v>0.38</v>
      </c>
      <c r="E754" s="2225"/>
      <c r="F754" s="2210">
        <v>0.38</v>
      </c>
      <c r="G754" s="2215" t="s">
        <v>93</v>
      </c>
      <c r="H754" s="2207" t="s">
        <v>2361</v>
      </c>
      <c r="I754" s="2203">
        <v>1</v>
      </c>
      <c r="K754" s="2213" t="s">
        <v>628</v>
      </c>
    </row>
    <row r="755" spans="1:11" ht="24">
      <c r="A755" s="2204" t="s">
        <v>3478</v>
      </c>
      <c r="B755" s="2209" t="s">
        <v>629</v>
      </c>
      <c r="C755" s="2204" t="s">
        <v>30</v>
      </c>
      <c r="D755" s="2224">
        <f t="shared" si="29"/>
        <v>0.55000000000000004</v>
      </c>
      <c r="E755" s="2225"/>
      <c r="F755" s="2210">
        <v>0.55000000000000004</v>
      </c>
      <c r="G755" s="2215" t="s">
        <v>93</v>
      </c>
      <c r="H755" s="2207" t="s">
        <v>2361</v>
      </c>
      <c r="I755" s="2203">
        <v>1</v>
      </c>
      <c r="K755" s="2209" t="s">
        <v>629</v>
      </c>
    </row>
    <row r="756" spans="1:11">
      <c r="A756" s="2204" t="s">
        <v>3479</v>
      </c>
      <c r="B756" s="2259" t="s">
        <v>630</v>
      </c>
      <c r="C756" s="2204" t="s">
        <v>30</v>
      </c>
      <c r="D756" s="2224">
        <f t="shared" si="29"/>
        <v>17.479999999999997</v>
      </c>
      <c r="E756" s="2225">
        <v>1.83</v>
      </c>
      <c r="F756" s="2210">
        <v>15.649999999999999</v>
      </c>
      <c r="G756" s="2215" t="s">
        <v>93</v>
      </c>
      <c r="H756" s="2207" t="s">
        <v>2361</v>
      </c>
      <c r="I756" s="2203">
        <v>1</v>
      </c>
      <c r="K756" s="2259" t="s">
        <v>630</v>
      </c>
    </row>
    <row r="757" spans="1:11">
      <c r="A757" s="2204" t="s">
        <v>3480</v>
      </c>
      <c r="B757" s="2259" t="s">
        <v>631</v>
      </c>
      <c r="C757" s="2204" t="s">
        <v>30</v>
      </c>
      <c r="D757" s="2224">
        <v>1</v>
      </c>
      <c r="E757" s="2225"/>
      <c r="F757" s="2210">
        <v>1</v>
      </c>
      <c r="G757" s="2215" t="s">
        <v>93</v>
      </c>
      <c r="H757" s="2207" t="s">
        <v>2357</v>
      </c>
      <c r="I757" s="2203">
        <v>1</v>
      </c>
      <c r="K757" s="2259" t="s">
        <v>631</v>
      </c>
    </row>
    <row r="758" spans="1:11">
      <c r="A758" s="2204" t="s">
        <v>3481</v>
      </c>
      <c r="B758" s="2259" t="s">
        <v>4238</v>
      </c>
      <c r="C758" s="2204" t="s">
        <v>30</v>
      </c>
      <c r="D758" s="2224">
        <f>F758+E758</f>
        <v>0.46</v>
      </c>
      <c r="E758" s="2225"/>
      <c r="F758" s="2210">
        <v>0.46</v>
      </c>
      <c r="G758" s="2215" t="s">
        <v>93</v>
      </c>
      <c r="H758" s="2207" t="s">
        <v>2361</v>
      </c>
      <c r="I758" s="2203">
        <v>1</v>
      </c>
      <c r="K758" s="2259" t="s">
        <v>4238</v>
      </c>
    </row>
    <row r="759" spans="1:11">
      <c r="A759" s="2204" t="s">
        <v>3482</v>
      </c>
      <c r="B759" s="2259" t="s">
        <v>4239</v>
      </c>
      <c r="C759" s="2204" t="s">
        <v>30</v>
      </c>
      <c r="D759" s="2224">
        <f>F759+E759</f>
        <v>0.55000000000000004</v>
      </c>
      <c r="E759" s="2225"/>
      <c r="F759" s="2210">
        <v>0.55000000000000004</v>
      </c>
      <c r="G759" s="2215" t="s">
        <v>93</v>
      </c>
      <c r="H759" s="2207" t="s">
        <v>2361</v>
      </c>
      <c r="I759" s="2203">
        <v>1</v>
      </c>
      <c r="K759" s="2259" t="s">
        <v>4239</v>
      </c>
    </row>
    <row r="760" spans="1:11" ht="24">
      <c r="A760" s="2204" t="s">
        <v>3483</v>
      </c>
      <c r="B760" s="2228" t="s">
        <v>4240</v>
      </c>
      <c r="C760" s="2204" t="s">
        <v>30</v>
      </c>
      <c r="D760" s="2224">
        <f>E760+F760</f>
        <v>2.1800000000000002</v>
      </c>
      <c r="E760" s="2225"/>
      <c r="F760" s="2210">
        <v>2.1800000000000002</v>
      </c>
      <c r="G760" s="2215" t="s">
        <v>155</v>
      </c>
      <c r="H760" s="2226" t="s">
        <v>2361</v>
      </c>
      <c r="I760" s="2203">
        <v>1</v>
      </c>
      <c r="K760" s="2228" t="s">
        <v>4240</v>
      </c>
    </row>
    <row r="761" spans="1:11">
      <c r="A761" s="2204" t="s">
        <v>3484</v>
      </c>
      <c r="B761" s="2228" t="s">
        <v>4241</v>
      </c>
      <c r="C761" s="2204" t="s">
        <v>30</v>
      </c>
      <c r="D761" s="2224">
        <f>E761+F761</f>
        <v>2.36</v>
      </c>
      <c r="E761" s="2225"/>
      <c r="F761" s="2210">
        <v>2.36</v>
      </c>
      <c r="G761" s="2215" t="s">
        <v>155</v>
      </c>
      <c r="H761" s="2226" t="s">
        <v>2361</v>
      </c>
      <c r="I761" s="2203">
        <v>1</v>
      </c>
      <c r="K761" s="2228" t="s">
        <v>4241</v>
      </c>
    </row>
    <row r="762" spans="1:11" ht="36">
      <c r="A762" s="2204" t="s">
        <v>3485</v>
      </c>
      <c r="B762" s="2217" t="s">
        <v>632</v>
      </c>
      <c r="C762" s="2204" t="s">
        <v>30</v>
      </c>
      <c r="D762" s="2224">
        <f t="shared" si="29"/>
        <v>0.58000000000000007</v>
      </c>
      <c r="E762" s="2225"/>
      <c r="F762" s="2210">
        <v>0.58000000000000007</v>
      </c>
      <c r="G762" s="2211" t="s">
        <v>155</v>
      </c>
      <c r="H762" s="2207" t="s">
        <v>2361</v>
      </c>
      <c r="I762" s="2203">
        <v>1</v>
      </c>
      <c r="K762" s="2217" t="s">
        <v>632</v>
      </c>
    </row>
    <row r="763" spans="1:11" ht="34.5" customHeight="1">
      <c r="A763" s="2204" t="s">
        <v>3486</v>
      </c>
      <c r="B763" s="2217" t="s">
        <v>633</v>
      </c>
      <c r="C763" s="2204" t="s">
        <v>30</v>
      </c>
      <c r="D763" s="2224">
        <f t="shared" si="29"/>
        <v>1.45</v>
      </c>
      <c r="E763" s="2225"/>
      <c r="F763" s="2210">
        <v>1.45</v>
      </c>
      <c r="G763" s="2211" t="s">
        <v>155</v>
      </c>
      <c r="H763" s="2207" t="s">
        <v>2361</v>
      </c>
      <c r="I763" s="2203">
        <v>1</v>
      </c>
      <c r="K763" s="2217" t="s">
        <v>633</v>
      </c>
    </row>
    <row r="764" spans="1:11" ht="36">
      <c r="A764" s="2204" t="s">
        <v>3487</v>
      </c>
      <c r="B764" s="2219" t="s">
        <v>4876</v>
      </c>
      <c r="C764" s="2204" t="s">
        <v>30</v>
      </c>
      <c r="D764" s="2224">
        <f t="shared" si="29"/>
        <v>1.94</v>
      </c>
      <c r="E764" s="2225"/>
      <c r="F764" s="2210">
        <v>1.94</v>
      </c>
      <c r="G764" s="2211" t="s">
        <v>155</v>
      </c>
      <c r="H764" s="2207" t="s">
        <v>2361</v>
      </c>
      <c r="I764" s="2203">
        <v>1</v>
      </c>
      <c r="K764" s="2219" t="s">
        <v>634</v>
      </c>
    </row>
    <row r="765" spans="1:11" ht="24">
      <c r="A765" s="2204" t="s">
        <v>3488</v>
      </c>
      <c r="B765" s="2228" t="s">
        <v>635</v>
      </c>
      <c r="C765" s="2204" t="s">
        <v>30</v>
      </c>
      <c r="D765" s="2224">
        <f t="shared" si="29"/>
        <v>1.46</v>
      </c>
      <c r="E765" s="2225"/>
      <c r="F765" s="2210">
        <v>1.46</v>
      </c>
      <c r="G765" s="2211" t="s">
        <v>155</v>
      </c>
      <c r="H765" s="2226" t="s">
        <v>2357</v>
      </c>
      <c r="I765" s="2203">
        <v>1</v>
      </c>
      <c r="K765" s="2228" t="s">
        <v>635</v>
      </c>
    </row>
    <row r="766" spans="1:11">
      <c r="A766" s="2204" t="s">
        <v>3489</v>
      </c>
      <c r="B766" s="2233" t="s">
        <v>636</v>
      </c>
      <c r="C766" s="2204" t="s">
        <v>30</v>
      </c>
      <c r="D766" s="2224">
        <f t="shared" si="29"/>
        <v>7.0000000000000007E-2</v>
      </c>
      <c r="E766" s="2225"/>
      <c r="F766" s="2210">
        <v>7.0000000000000007E-2</v>
      </c>
      <c r="G766" s="2211" t="s">
        <v>2678</v>
      </c>
      <c r="H766" s="2207" t="s">
        <v>2361</v>
      </c>
      <c r="I766" s="2203">
        <v>1</v>
      </c>
      <c r="K766" s="2233" t="s">
        <v>636</v>
      </c>
    </row>
    <row r="767" spans="1:11">
      <c r="A767" s="2204" t="s">
        <v>3490</v>
      </c>
      <c r="B767" s="2233" t="s">
        <v>4242</v>
      </c>
      <c r="C767" s="2204" t="s">
        <v>30</v>
      </c>
      <c r="D767" s="2224">
        <f>E767+F767</f>
        <v>1.1099999999999999</v>
      </c>
      <c r="E767" s="2225"/>
      <c r="F767" s="2210">
        <v>1.1099999999999999</v>
      </c>
      <c r="G767" s="2211" t="s">
        <v>2355</v>
      </c>
      <c r="H767" s="2207" t="s">
        <v>2361</v>
      </c>
      <c r="I767" s="2203">
        <v>1</v>
      </c>
      <c r="K767" s="2233" t="s">
        <v>4242</v>
      </c>
    </row>
    <row r="768" spans="1:11">
      <c r="A768" s="2204" t="s">
        <v>3491</v>
      </c>
      <c r="B768" s="2241" t="s">
        <v>637</v>
      </c>
      <c r="C768" s="2204" t="s">
        <v>30</v>
      </c>
      <c r="D768" s="2224">
        <f t="shared" si="29"/>
        <v>0.27</v>
      </c>
      <c r="E768" s="2225"/>
      <c r="F768" s="2210">
        <v>0.27</v>
      </c>
      <c r="G768" s="2206" t="s">
        <v>2355</v>
      </c>
      <c r="H768" s="2226" t="s">
        <v>2357</v>
      </c>
      <c r="I768" s="2203">
        <v>1</v>
      </c>
      <c r="K768" s="2241" t="s">
        <v>637</v>
      </c>
    </row>
    <row r="769" spans="1:11">
      <c r="A769" s="2204" t="s">
        <v>3492</v>
      </c>
      <c r="B769" s="2241" t="s">
        <v>640</v>
      </c>
      <c r="C769" s="2204" t="s">
        <v>30</v>
      </c>
      <c r="D769" s="2224">
        <f>E769+F769</f>
        <v>0.48000000000000004</v>
      </c>
      <c r="E769" s="2225"/>
      <c r="F769" s="2210">
        <v>0.48000000000000004</v>
      </c>
      <c r="G769" s="2206" t="s">
        <v>2355</v>
      </c>
      <c r="H769" s="2207" t="s">
        <v>2361</v>
      </c>
      <c r="I769" s="2203">
        <v>1</v>
      </c>
      <c r="K769" s="2241" t="s">
        <v>640</v>
      </c>
    </row>
    <row r="770" spans="1:11">
      <c r="A770" s="2204" t="s">
        <v>3493</v>
      </c>
      <c r="B770" s="2241" t="s">
        <v>4243</v>
      </c>
      <c r="C770" s="2204" t="s">
        <v>30</v>
      </c>
      <c r="D770" s="2224">
        <f>F770+E770</f>
        <v>1.865</v>
      </c>
      <c r="E770" s="2225"/>
      <c r="F770" s="2210">
        <v>1.865</v>
      </c>
      <c r="G770" s="2206" t="s">
        <v>414</v>
      </c>
      <c r="H770" s="2226" t="s">
        <v>2361</v>
      </c>
      <c r="I770" s="2203">
        <v>1</v>
      </c>
      <c r="K770" s="2241" t="s">
        <v>4243</v>
      </c>
    </row>
    <row r="771" spans="1:11">
      <c r="A771" s="2204" t="s">
        <v>3494</v>
      </c>
      <c r="B771" s="2241" t="s">
        <v>4244</v>
      </c>
      <c r="C771" s="2204" t="s">
        <v>30</v>
      </c>
      <c r="D771" s="2224">
        <f>F771+E771</f>
        <v>0.39600000000000002</v>
      </c>
      <c r="E771" s="2225"/>
      <c r="F771" s="2210">
        <v>0.39600000000000002</v>
      </c>
      <c r="G771" s="2206" t="s">
        <v>414</v>
      </c>
      <c r="H771" s="2226" t="s">
        <v>2361</v>
      </c>
      <c r="I771" s="2203">
        <v>1</v>
      </c>
      <c r="K771" s="2241" t="s">
        <v>4244</v>
      </c>
    </row>
    <row r="772" spans="1:11" ht="24">
      <c r="A772" s="2204" t="s">
        <v>3495</v>
      </c>
      <c r="B772" s="2216" t="s">
        <v>638</v>
      </c>
      <c r="C772" s="2204" t="s">
        <v>30</v>
      </c>
      <c r="D772" s="2224">
        <f t="shared" si="29"/>
        <v>6.59</v>
      </c>
      <c r="E772" s="2225"/>
      <c r="F772" s="2210">
        <v>6.59</v>
      </c>
      <c r="G772" s="2211" t="s">
        <v>414</v>
      </c>
      <c r="H772" s="2207" t="s">
        <v>2361</v>
      </c>
      <c r="I772" s="2203">
        <v>1</v>
      </c>
      <c r="K772" s="2216" t="s">
        <v>638</v>
      </c>
    </row>
    <row r="773" spans="1:11">
      <c r="A773" s="2204" t="s">
        <v>3496</v>
      </c>
      <c r="B773" s="2205" t="s">
        <v>639</v>
      </c>
      <c r="C773" s="2204" t="s">
        <v>30</v>
      </c>
      <c r="D773" s="2224">
        <f t="shared" si="29"/>
        <v>2.1800000000000002</v>
      </c>
      <c r="E773" s="2225"/>
      <c r="F773" s="2210">
        <v>2.1800000000000002</v>
      </c>
      <c r="G773" s="2211" t="s">
        <v>414</v>
      </c>
      <c r="H773" s="2207" t="s">
        <v>2361</v>
      </c>
      <c r="I773" s="2203">
        <v>1</v>
      </c>
      <c r="K773" s="2205" t="s">
        <v>639</v>
      </c>
    </row>
    <row r="774" spans="1:11">
      <c r="A774" s="2204" t="s">
        <v>3497</v>
      </c>
      <c r="B774" s="2241" t="s">
        <v>4245</v>
      </c>
      <c r="C774" s="2204" t="s">
        <v>30</v>
      </c>
      <c r="D774" s="2224">
        <f>E774+F774</f>
        <v>1.6199999999999999</v>
      </c>
      <c r="E774" s="2225"/>
      <c r="F774" s="2210">
        <v>1.6199999999999999</v>
      </c>
      <c r="G774" s="2206" t="s">
        <v>431</v>
      </c>
      <c r="H774" s="2207" t="s">
        <v>2361</v>
      </c>
      <c r="I774" s="2203">
        <v>1</v>
      </c>
      <c r="K774" s="2241" t="s">
        <v>4245</v>
      </c>
    </row>
    <row r="775" spans="1:11">
      <c r="A775" s="2204" t="s">
        <v>3498</v>
      </c>
      <c r="B775" s="2241" t="s">
        <v>4246</v>
      </c>
      <c r="C775" s="2204" t="s">
        <v>30</v>
      </c>
      <c r="D775" s="2224">
        <f t="shared" ref="D775:D776" si="30">E775+F775</f>
        <v>1.25</v>
      </c>
      <c r="E775" s="2225"/>
      <c r="F775" s="2210">
        <v>1.25</v>
      </c>
      <c r="G775" s="2206" t="s">
        <v>431</v>
      </c>
      <c r="H775" s="2207" t="s">
        <v>2361</v>
      </c>
      <c r="I775" s="2203">
        <v>1</v>
      </c>
      <c r="K775" s="2241" t="s">
        <v>4246</v>
      </c>
    </row>
    <row r="776" spans="1:11">
      <c r="A776" s="2204" t="s">
        <v>3499</v>
      </c>
      <c r="B776" s="2241" t="s">
        <v>4247</v>
      </c>
      <c r="C776" s="2204" t="s">
        <v>30</v>
      </c>
      <c r="D776" s="2224">
        <f t="shared" si="30"/>
        <v>1.1599999999999999</v>
      </c>
      <c r="E776" s="2225"/>
      <c r="F776" s="2210">
        <v>1.1599999999999999</v>
      </c>
      <c r="G776" s="2206" t="s">
        <v>431</v>
      </c>
      <c r="H776" s="2207" t="s">
        <v>2361</v>
      </c>
      <c r="I776" s="2203">
        <v>1</v>
      </c>
      <c r="K776" s="2241" t="s">
        <v>4247</v>
      </c>
    </row>
    <row r="777" spans="1:11">
      <c r="A777" s="2204" t="s">
        <v>3500</v>
      </c>
      <c r="B777" s="2205" t="s">
        <v>641</v>
      </c>
      <c r="C777" s="2204" t="s">
        <v>30</v>
      </c>
      <c r="D777" s="2224">
        <f t="shared" si="29"/>
        <v>0.1</v>
      </c>
      <c r="E777" s="2225"/>
      <c r="F777" s="2210">
        <v>0.1</v>
      </c>
      <c r="G777" s="2211" t="s">
        <v>431</v>
      </c>
      <c r="H777" s="2207" t="s">
        <v>2361</v>
      </c>
      <c r="I777" s="2203">
        <v>1</v>
      </c>
      <c r="K777" s="2205" t="s">
        <v>641</v>
      </c>
    </row>
    <row r="778" spans="1:11">
      <c r="A778" s="2204" t="s">
        <v>3501</v>
      </c>
      <c r="B778" s="2227" t="s">
        <v>630</v>
      </c>
      <c r="C778" s="2204" t="s">
        <v>30</v>
      </c>
      <c r="D778" s="2224">
        <f t="shared" si="29"/>
        <v>0.65</v>
      </c>
      <c r="E778" s="2225"/>
      <c r="F778" s="2210">
        <v>0.65</v>
      </c>
      <c r="G778" s="2211" t="s">
        <v>431</v>
      </c>
      <c r="H778" s="2207" t="s">
        <v>2361</v>
      </c>
      <c r="I778" s="2203">
        <v>1</v>
      </c>
      <c r="K778" s="2227" t="s">
        <v>630</v>
      </c>
    </row>
    <row r="779" spans="1:11">
      <c r="A779" s="2204" t="s">
        <v>3502</v>
      </c>
      <c r="B779" s="2233" t="s">
        <v>642</v>
      </c>
      <c r="C779" s="2204" t="s">
        <v>30</v>
      </c>
      <c r="D779" s="2224">
        <f t="shared" si="29"/>
        <v>0.27</v>
      </c>
      <c r="E779" s="2225"/>
      <c r="F779" s="2210">
        <v>0.27</v>
      </c>
      <c r="G779" s="2215" t="s">
        <v>2399</v>
      </c>
      <c r="H779" s="2207" t="s">
        <v>2361</v>
      </c>
      <c r="I779" s="2203">
        <v>1</v>
      </c>
      <c r="K779" s="2233" t="s">
        <v>642</v>
      </c>
    </row>
    <row r="780" spans="1:11">
      <c r="A780" s="2204" t="s">
        <v>3503</v>
      </c>
      <c r="B780" s="2247" t="s">
        <v>643</v>
      </c>
      <c r="C780" s="2204" t="s">
        <v>30</v>
      </c>
      <c r="D780" s="2224">
        <f t="shared" si="29"/>
        <v>0.6</v>
      </c>
      <c r="E780" s="2225"/>
      <c r="F780" s="2210">
        <v>0.6</v>
      </c>
      <c r="G780" s="2211" t="s">
        <v>2616</v>
      </c>
      <c r="H780" s="2207" t="s">
        <v>2361</v>
      </c>
      <c r="I780" s="2203">
        <v>1</v>
      </c>
      <c r="K780" s="2247" t="s">
        <v>643</v>
      </c>
    </row>
    <row r="781" spans="1:11" ht="24">
      <c r="A781" s="2204" t="s">
        <v>3504</v>
      </c>
      <c r="B781" s="2219" t="s">
        <v>644</v>
      </c>
      <c r="C781" s="2204" t="s">
        <v>30</v>
      </c>
      <c r="D781" s="2224">
        <f t="shared" si="29"/>
        <v>6.45</v>
      </c>
      <c r="E781" s="2225"/>
      <c r="F781" s="2210">
        <v>6.45</v>
      </c>
      <c r="G781" s="2211" t="s">
        <v>446</v>
      </c>
      <c r="H781" s="2207" t="s">
        <v>2361</v>
      </c>
      <c r="I781" s="2203">
        <v>1</v>
      </c>
      <c r="K781" s="2219" t="s">
        <v>644</v>
      </c>
    </row>
    <row r="782" spans="1:11" ht="24">
      <c r="A782" s="2204" t="s">
        <v>3505</v>
      </c>
      <c r="B782" s="2205" t="s">
        <v>645</v>
      </c>
      <c r="C782" s="2204" t="s">
        <v>30</v>
      </c>
      <c r="D782" s="2224">
        <f t="shared" si="29"/>
        <v>0.25</v>
      </c>
      <c r="E782" s="2225"/>
      <c r="F782" s="2210">
        <v>0.25</v>
      </c>
      <c r="G782" s="2211" t="s">
        <v>446</v>
      </c>
      <c r="H782" s="2207" t="s">
        <v>2361</v>
      </c>
      <c r="I782" s="2203">
        <v>1</v>
      </c>
      <c r="K782" s="2205" t="s">
        <v>645</v>
      </c>
    </row>
    <row r="783" spans="1:11">
      <c r="A783" s="2204" t="s">
        <v>3506</v>
      </c>
      <c r="B783" s="2213" t="s">
        <v>646</v>
      </c>
      <c r="C783" s="2204" t="s">
        <v>30</v>
      </c>
      <c r="D783" s="2224">
        <f t="shared" si="29"/>
        <v>0.28000000000000003</v>
      </c>
      <c r="E783" s="2225"/>
      <c r="F783" s="2210">
        <v>0.28000000000000003</v>
      </c>
      <c r="G783" s="2211" t="s">
        <v>446</v>
      </c>
      <c r="H783" s="2207" t="s">
        <v>2361</v>
      </c>
      <c r="I783" s="2203">
        <v>1</v>
      </c>
      <c r="K783" s="2213" t="s">
        <v>646</v>
      </c>
    </row>
    <row r="784" spans="1:11">
      <c r="A784" s="2204" t="s">
        <v>4248</v>
      </c>
      <c r="B784" s="2213" t="s">
        <v>647</v>
      </c>
      <c r="C784" s="2204" t="s">
        <v>30</v>
      </c>
      <c r="D784" s="2224">
        <f t="shared" si="29"/>
        <v>0.28000000000000003</v>
      </c>
      <c r="E784" s="2225"/>
      <c r="F784" s="2210">
        <v>0.28000000000000003</v>
      </c>
      <c r="G784" s="2211" t="s">
        <v>446</v>
      </c>
      <c r="H784" s="2207" t="s">
        <v>2361</v>
      </c>
      <c r="I784" s="2203">
        <v>1</v>
      </c>
      <c r="K784" s="2213" t="s">
        <v>647</v>
      </c>
    </row>
    <row r="785" spans="1:11">
      <c r="A785" s="2204" t="s">
        <v>4250</v>
      </c>
      <c r="B785" s="2213" t="s">
        <v>4249</v>
      </c>
      <c r="C785" s="2204" t="s">
        <v>30</v>
      </c>
      <c r="D785" s="2224">
        <f>E785+F785</f>
        <v>0.6399999999999999</v>
      </c>
      <c r="E785" s="2225"/>
      <c r="F785" s="2210">
        <v>0.6399999999999999</v>
      </c>
      <c r="G785" s="2211" t="s">
        <v>2654</v>
      </c>
      <c r="H785" s="2207" t="s">
        <v>2361</v>
      </c>
      <c r="I785" s="2203">
        <v>1</v>
      </c>
      <c r="K785" s="2213" t="s">
        <v>4249</v>
      </c>
    </row>
    <row r="786" spans="1:11">
      <c r="A786" s="2204" t="s">
        <v>4252</v>
      </c>
      <c r="B786" s="2213" t="s">
        <v>4251</v>
      </c>
      <c r="C786" s="2204" t="s">
        <v>30</v>
      </c>
      <c r="D786" s="2224">
        <f>E786+F786</f>
        <v>0.63</v>
      </c>
      <c r="E786" s="2225"/>
      <c r="F786" s="2210">
        <v>0.63</v>
      </c>
      <c r="G786" s="2211" t="s">
        <v>2654</v>
      </c>
      <c r="H786" s="2207" t="s">
        <v>2361</v>
      </c>
      <c r="I786" s="2203">
        <v>1</v>
      </c>
      <c r="K786" s="2213" t="s">
        <v>4251</v>
      </c>
    </row>
    <row r="787" spans="1:11" ht="24">
      <c r="A787" s="2204" t="s">
        <v>4253</v>
      </c>
      <c r="B787" s="2239" t="s">
        <v>648</v>
      </c>
      <c r="C787" s="2204" t="s">
        <v>30</v>
      </c>
      <c r="D787" s="2224">
        <f t="shared" si="29"/>
        <v>0.9</v>
      </c>
      <c r="E787" s="2225">
        <v>0.9</v>
      </c>
      <c r="F787" s="2210">
        <v>0</v>
      </c>
      <c r="G787" s="2218" t="s">
        <v>2654</v>
      </c>
      <c r="H787" s="2207" t="s">
        <v>2361</v>
      </c>
      <c r="I787" s="2203">
        <v>1</v>
      </c>
      <c r="K787" s="2239" t="s">
        <v>648</v>
      </c>
    </row>
    <row r="788" spans="1:11" ht="36">
      <c r="A788" s="2204" t="s">
        <v>4254</v>
      </c>
      <c r="B788" s="2223" t="s">
        <v>649</v>
      </c>
      <c r="C788" s="2204" t="s">
        <v>30</v>
      </c>
      <c r="D788" s="2224">
        <f t="shared" si="29"/>
        <v>1.89</v>
      </c>
      <c r="E788" s="2225"/>
      <c r="F788" s="2210">
        <v>1.89</v>
      </c>
      <c r="G788" s="2218" t="s">
        <v>2654</v>
      </c>
      <c r="H788" s="2207" t="s">
        <v>2361</v>
      </c>
      <c r="I788" s="2203">
        <v>1</v>
      </c>
      <c r="K788" s="2223" t="s">
        <v>649</v>
      </c>
    </row>
    <row r="789" spans="1:11" ht="36">
      <c r="A789" s="2204" t="s">
        <v>4255</v>
      </c>
      <c r="B789" s="2223" t="s">
        <v>650</v>
      </c>
      <c r="C789" s="2204" t="s">
        <v>30</v>
      </c>
      <c r="D789" s="2224">
        <f t="shared" si="29"/>
        <v>1.1400000000000001</v>
      </c>
      <c r="E789" s="2225"/>
      <c r="F789" s="2210">
        <v>1.1400000000000001</v>
      </c>
      <c r="G789" s="2218" t="s">
        <v>2654</v>
      </c>
      <c r="H789" s="2207" t="s">
        <v>2361</v>
      </c>
      <c r="I789" s="2203">
        <v>1</v>
      </c>
      <c r="K789" s="2223" t="s">
        <v>650</v>
      </c>
    </row>
    <row r="790" spans="1:11" ht="36">
      <c r="A790" s="2204" t="s">
        <v>4256</v>
      </c>
      <c r="B790" s="2223" t="s">
        <v>651</v>
      </c>
      <c r="C790" s="2204" t="s">
        <v>30</v>
      </c>
      <c r="D790" s="2224">
        <f t="shared" si="29"/>
        <v>0.62</v>
      </c>
      <c r="E790" s="2225"/>
      <c r="F790" s="2210">
        <v>0.62</v>
      </c>
      <c r="G790" s="2218" t="s">
        <v>2654</v>
      </c>
      <c r="H790" s="2207" t="s">
        <v>2361</v>
      </c>
      <c r="I790" s="2203">
        <v>1</v>
      </c>
      <c r="K790" s="2223" t="s">
        <v>651</v>
      </c>
    </row>
    <row r="791" spans="1:11" ht="24">
      <c r="A791" s="2204" t="s">
        <v>4257</v>
      </c>
      <c r="B791" s="2232" t="s">
        <v>652</v>
      </c>
      <c r="C791" s="2204" t="s">
        <v>30</v>
      </c>
      <c r="D791" s="2224">
        <f t="shared" si="29"/>
        <v>1.51</v>
      </c>
      <c r="E791" s="2225"/>
      <c r="F791" s="2210">
        <v>1.51</v>
      </c>
      <c r="G791" s="2218" t="s">
        <v>2654</v>
      </c>
      <c r="H791" s="2207" t="s">
        <v>2361</v>
      </c>
      <c r="I791" s="2203">
        <v>1</v>
      </c>
      <c r="K791" s="2232" t="s">
        <v>652</v>
      </c>
    </row>
    <row r="792" spans="1:11">
      <c r="A792" s="2204" t="s">
        <v>4258</v>
      </c>
      <c r="B792" s="2209" t="s">
        <v>653</v>
      </c>
      <c r="C792" s="2204" t="s">
        <v>30</v>
      </c>
      <c r="D792" s="2224">
        <f t="shared" si="29"/>
        <v>0.21</v>
      </c>
      <c r="E792" s="2225"/>
      <c r="F792" s="2210">
        <v>0.21</v>
      </c>
      <c r="G792" s="2211" t="s">
        <v>2434</v>
      </c>
      <c r="H792" s="2207" t="s">
        <v>2361</v>
      </c>
      <c r="I792" s="2203">
        <v>1</v>
      </c>
      <c r="K792" s="2209" t="s">
        <v>653</v>
      </c>
    </row>
    <row r="793" spans="1:11">
      <c r="A793" s="2204" t="s">
        <v>4259</v>
      </c>
      <c r="B793" s="2209" t="s">
        <v>654</v>
      </c>
      <c r="C793" s="2204" t="s">
        <v>30</v>
      </c>
      <c r="D793" s="2224">
        <f t="shared" si="29"/>
        <v>0.09</v>
      </c>
      <c r="E793" s="2225"/>
      <c r="F793" s="2210">
        <v>0.09</v>
      </c>
      <c r="G793" s="2211" t="s">
        <v>2434</v>
      </c>
      <c r="H793" s="2207" t="s">
        <v>2361</v>
      </c>
      <c r="I793" s="2203">
        <v>1</v>
      </c>
      <c r="K793" s="2209" t="s">
        <v>654</v>
      </c>
    </row>
    <row r="794" spans="1:11" ht="24">
      <c r="A794" s="2204" t="s">
        <v>4260</v>
      </c>
      <c r="B794" s="2227" t="s">
        <v>655</v>
      </c>
      <c r="C794" s="2204" t="s">
        <v>30</v>
      </c>
      <c r="D794" s="2224">
        <f t="shared" si="29"/>
        <v>0.52</v>
      </c>
      <c r="E794" s="2225"/>
      <c r="F794" s="2210">
        <v>0.52</v>
      </c>
      <c r="G794" s="2211" t="s">
        <v>489</v>
      </c>
      <c r="H794" s="2207" t="s">
        <v>2361</v>
      </c>
      <c r="I794" s="2203">
        <v>1</v>
      </c>
      <c r="K794" s="2227" t="s">
        <v>655</v>
      </c>
    </row>
    <row r="795" spans="1:11">
      <c r="A795" s="2204" t="s">
        <v>4262</v>
      </c>
      <c r="B795" s="2227" t="s">
        <v>4261</v>
      </c>
      <c r="C795" s="2204" t="s">
        <v>30</v>
      </c>
      <c r="D795" s="2224">
        <f>E795+F795</f>
        <v>0.53</v>
      </c>
      <c r="E795" s="2225"/>
      <c r="F795" s="2210">
        <v>0.53</v>
      </c>
      <c r="G795" s="2211" t="s">
        <v>75</v>
      </c>
      <c r="H795" s="2207" t="s">
        <v>2361</v>
      </c>
      <c r="I795" s="2203">
        <v>1</v>
      </c>
      <c r="K795" s="2227" t="s">
        <v>4261</v>
      </c>
    </row>
    <row r="796" spans="1:11">
      <c r="A796" s="2204" t="s">
        <v>4264</v>
      </c>
      <c r="B796" s="2227" t="s">
        <v>4263</v>
      </c>
      <c r="C796" s="2204" t="s">
        <v>30</v>
      </c>
      <c r="D796" s="2224">
        <f t="shared" ref="D796:D799" si="31">E796+F796</f>
        <v>1.7</v>
      </c>
      <c r="E796" s="2225"/>
      <c r="F796" s="2210">
        <v>1.7</v>
      </c>
      <c r="G796" s="2211" t="s">
        <v>75</v>
      </c>
      <c r="H796" s="2207" t="s">
        <v>2361</v>
      </c>
      <c r="I796" s="2203">
        <v>1</v>
      </c>
      <c r="K796" s="2227" t="s">
        <v>4263</v>
      </c>
    </row>
    <row r="797" spans="1:11">
      <c r="A797" s="2204" t="s">
        <v>4266</v>
      </c>
      <c r="B797" s="2227" t="s">
        <v>4265</v>
      </c>
      <c r="C797" s="2204" t="s">
        <v>30</v>
      </c>
      <c r="D797" s="2224">
        <f t="shared" si="31"/>
        <v>1.54</v>
      </c>
      <c r="E797" s="2225"/>
      <c r="F797" s="2210">
        <v>1.54</v>
      </c>
      <c r="G797" s="2211" t="s">
        <v>75</v>
      </c>
      <c r="H797" s="2207" t="s">
        <v>2361</v>
      </c>
      <c r="I797" s="2203">
        <v>1</v>
      </c>
      <c r="K797" s="2227" t="s">
        <v>4265</v>
      </c>
    </row>
    <row r="798" spans="1:11">
      <c r="A798" s="2204" t="s">
        <v>4268</v>
      </c>
      <c r="B798" s="2227" t="s">
        <v>4267</v>
      </c>
      <c r="C798" s="2204" t="s">
        <v>30</v>
      </c>
      <c r="D798" s="2224">
        <f t="shared" si="31"/>
        <v>1.62</v>
      </c>
      <c r="E798" s="2225"/>
      <c r="F798" s="2210">
        <v>1.62</v>
      </c>
      <c r="G798" s="2211" t="s">
        <v>75</v>
      </c>
      <c r="H798" s="2207" t="s">
        <v>2361</v>
      </c>
      <c r="I798" s="2203">
        <v>1</v>
      </c>
      <c r="K798" s="2227" t="s">
        <v>4267</v>
      </c>
    </row>
    <row r="799" spans="1:11" ht="24">
      <c r="A799" s="2204" t="s">
        <v>4270</v>
      </c>
      <c r="B799" s="2227" t="s">
        <v>4269</v>
      </c>
      <c r="C799" s="2204" t="s">
        <v>30</v>
      </c>
      <c r="D799" s="2224">
        <f t="shared" si="31"/>
        <v>2.04</v>
      </c>
      <c r="E799" s="2225"/>
      <c r="F799" s="2210">
        <v>2.04</v>
      </c>
      <c r="G799" s="2211" t="s">
        <v>75</v>
      </c>
      <c r="H799" s="2207" t="s">
        <v>2361</v>
      </c>
      <c r="I799" s="2203">
        <v>1</v>
      </c>
      <c r="K799" s="2227" t="s">
        <v>4269</v>
      </c>
    </row>
    <row r="800" spans="1:11">
      <c r="A800" s="2204" t="s">
        <v>4271</v>
      </c>
      <c r="B800" s="2217" t="s">
        <v>656</v>
      </c>
      <c r="C800" s="2204" t="s">
        <v>30</v>
      </c>
      <c r="D800" s="2224">
        <f t="shared" si="29"/>
        <v>0.72</v>
      </c>
      <c r="E800" s="2225"/>
      <c r="F800" s="2210">
        <v>0.72</v>
      </c>
      <c r="G800" s="2260" t="s">
        <v>75</v>
      </c>
      <c r="H800" s="2207" t="s">
        <v>2361</v>
      </c>
      <c r="I800" s="2203">
        <v>1</v>
      </c>
      <c r="K800" s="2217" t="s">
        <v>656</v>
      </c>
    </row>
    <row r="801" spans="1:16383">
      <c r="A801" s="2204" t="s">
        <v>4273</v>
      </c>
      <c r="B801" s="2217" t="s">
        <v>4272</v>
      </c>
      <c r="C801" s="2204" t="s">
        <v>30</v>
      </c>
      <c r="D801" s="2224">
        <f>F801+E801</f>
        <v>1.94</v>
      </c>
      <c r="E801" s="2225"/>
      <c r="F801" s="2210">
        <v>1.94</v>
      </c>
      <c r="G801" s="2260" t="s">
        <v>100</v>
      </c>
      <c r="H801" s="2207" t="s">
        <v>2361</v>
      </c>
      <c r="I801" s="2203">
        <v>1</v>
      </c>
      <c r="K801" s="2217" t="s">
        <v>4272</v>
      </c>
    </row>
    <row r="802" spans="1:16383">
      <c r="A802" s="2204" t="s">
        <v>4275</v>
      </c>
      <c r="B802" s="2217" t="s">
        <v>4274</v>
      </c>
      <c r="C802" s="2204" t="s">
        <v>30</v>
      </c>
      <c r="D802" s="2224">
        <f t="shared" ref="D802:D806" si="32">F802+E802</f>
        <v>0.16</v>
      </c>
      <c r="E802" s="2225"/>
      <c r="F802" s="2210">
        <v>0.16</v>
      </c>
      <c r="G802" s="2260" t="s">
        <v>100</v>
      </c>
      <c r="H802" s="2207" t="s">
        <v>2361</v>
      </c>
      <c r="I802" s="2203">
        <v>1</v>
      </c>
      <c r="K802" s="2217" t="s">
        <v>4274</v>
      </c>
    </row>
    <row r="803" spans="1:16383">
      <c r="A803" s="2204" t="s">
        <v>4277</v>
      </c>
      <c r="B803" s="2217" t="s">
        <v>4276</v>
      </c>
      <c r="C803" s="2204" t="s">
        <v>30</v>
      </c>
      <c r="D803" s="2224">
        <f t="shared" si="32"/>
        <v>1.3599999999999999</v>
      </c>
      <c r="E803" s="2225"/>
      <c r="F803" s="2210">
        <v>1.3599999999999999</v>
      </c>
      <c r="G803" s="2260" t="s">
        <v>100</v>
      </c>
      <c r="H803" s="2207" t="s">
        <v>2361</v>
      </c>
      <c r="I803" s="2203">
        <v>1</v>
      </c>
      <c r="K803" s="2217" t="s">
        <v>4276</v>
      </c>
    </row>
    <row r="804" spans="1:16383">
      <c r="A804" s="2204" t="s">
        <v>4279</v>
      </c>
      <c r="B804" s="2217" t="s">
        <v>4278</v>
      </c>
      <c r="C804" s="2204" t="s">
        <v>30</v>
      </c>
      <c r="D804" s="2224">
        <f t="shared" si="32"/>
        <v>0.51</v>
      </c>
      <c r="E804" s="2225"/>
      <c r="F804" s="2210">
        <v>0.51</v>
      </c>
      <c r="G804" s="2260" t="s">
        <v>100</v>
      </c>
      <c r="H804" s="2207" t="s">
        <v>2361</v>
      </c>
      <c r="I804" s="2203">
        <v>1</v>
      </c>
      <c r="K804" s="2217" t="s">
        <v>4278</v>
      </c>
    </row>
    <row r="805" spans="1:16383">
      <c r="A805" s="2204" t="s">
        <v>4281</v>
      </c>
      <c r="B805" s="2217" t="s">
        <v>4280</v>
      </c>
      <c r="C805" s="2204" t="s">
        <v>30</v>
      </c>
      <c r="D805" s="2224">
        <f t="shared" si="32"/>
        <v>0.49000000000000005</v>
      </c>
      <c r="E805" s="2225"/>
      <c r="F805" s="2210">
        <v>0.49000000000000005</v>
      </c>
      <c r="G805" s="2260" t="s">
        <v>100</v>
      </c>
      <c r="H805" s="2207" t="s">
        <v>2361</v>
      </c>
      <c r="I805" s="2203">
        <v>1</v>
      </c>
      <c r="K805" s="2217" t="s">
        <v>4280</v>
      </c>
    </row>
    <row r="806" spans="1:16383" ht="35.25" customHeight="1">
      <c r="A806" s="2204" t="s">
        <v>4283</v>
      </c>
      <c r="B806" s="2217" t="s">
        <v>4898</v>
      </c>
      <c r="C806" s="2204" t="s">
        <v>30</v>
      </c>
      <c r="D806" s="2224">
        <f t="shared" si="32"/>
        <v>4.5600000000000005</v>
      </c>
      <c r="E806" s="2225"/>
      <c r="F806" s="2210">
        <v>4.5600000000000005</v>
      </c>
      <c r="G806" s="2260" t="s">
        <v>100</v>
      </c>
      <c r="H806" s="2207" t="s">
        <v>2361</v>
      </c>
      <c r="I806" s="2203">
        <v>1</v>
      </c>
      <c r="K806" s="2217" t="s">
        <v>4282</v>
      </c>
    </row>
    <row r="807" spans="1:16383">
      <c r="A807" s="2204" t="s">
        <v>4284</v>
      </c>
      <c r="B807" s="2209" t="s">
        <v>657</v>
      </c>
      <c r="C807" s="2204" t="s">
        <v>30</v>
      </c>
      <c r="D807" s="2224">
        <f t="shared" si="29"/>
        <v>6.66</v>
      </c>
      <c r="E807" s="2225"/>
      <c r="F807" s="2210">
        <v>6.66</v>
      </c>
      <c r="G807" s="2211" t="s">
        <v>100</v>
      </c>
      <c r="H807" s="2207" t="s">
        <v>2361</v>
      </c>
      <c r="I807" s="2203">
        <v>1</v>
      </c>
      <c r="K807" s="2209" t="s">
        <v>657</v>
      </c>
    </row>
    <row r="808" spans="1:16383" ht="24">
      <c r="A808" s="2204" t="s">
        <v>4285</v>
      </c>
      <c r="B808" s="2205" t="s">
        <v>658</v>
      </c>
      <c r="C808" s="2204" t="s">
        <v>30</v>
      </c>
      <c r="D808" s="2224">
        <f t="shared" si="29"/>
        <v>6.34</v>
      </c>
      <c r="E808" s="2225"/>
      <c r="F808" s="2210">
        <v>6.34</v>
      </c>
      <c r="G808" s="2211" t="s">
        <v>100</v>
      </c>
      <c r="H808" s="2207" t="s">
        <v>2361</v>
      </c>
      <c r="I808" s="2203">
        <v>1</v>
      </c>
      <c r="K808" s="2205" t="s">
        <v>658</v>
      </c>
    </row>
    <row r="809" spans="1:16383" ht="36">
      <c r="A809" s="2204" t="s">
        <v>4912</v>
      </c>
      <c r="B809" s="2235" t="s">
        <v>661</v>
      </c>
      <c r="C809" s="2204" t="s">
        <v>30</v>
      </c>
      <c r="D809" s="2224">
        <f t="shared" si="29"/>
        <v>0.2</v>
      </c>
      <c r="E809" s="2225"/>
      <c r="F809" s="2210">
        <v>0.2</v>
      </c>
      <c r="G809" s="2211" t="s">
        <v>100</v>
      </c>
      <c r="H809" s="2207" t="s">
        <v>2361</v>
      </c>
      <c r="I809" s="2203">
        <v>1</v>
      </c>
      <c r="K809" s="2235" t="s">
        <v>661</v>
      </c>
    </row>
    <row r="810" spans="1:16383" s="2203" customFormat="1">
      <c r="A810" s="2202">
        <v>11</v>
      </c>
      <c r="B810" s="2408" t="s">
        <v>1227</v>
      </c>
      <c r="C810" s="2408"/>
      <c r="D810" s="2408"/>
      <c r="E810" s="2408"/>
      <c r="F810" s="2408"/>
      <c r="G810" s="2408"/>
      <c r="H810" s="2408"/>
      <c r="I810" s="2203">
        <v>1</v>
      </c>
    </row>
    <row r="811" spans="1:16383" s="2203" customFormat="1">
      <c r="A811" s="2204" t="s">
        <v>3507</v>
      </c>
      <c r="B811" s="2205" t="s">
        <v>4286</v>
      </c>
      <c r="C811" s="2222" t="s">
        <v>31</v>
      </c>
      <c r="D811" s="2222">
        <f>E811+F811</f>
        <v>0.89</v>
      </c>
      <c r="E811" s="2222"/>
      <c r="F811" s="2222">
        <v>0.89</v>
      </c>
      <c r="G811" s="2222" t="s">
        <v>85</v>
      </c>
      <c r="H811" s="2222" t="s">
        <v>2361</v>
      </c>
      <c r="I811" s="2203">
        <v>1</v>
      </c>
      <c r="J811" s="2198"/>
      <c r="K811" s="2205" t="s">
        <v>4286</v>
      </c>
      <c r="L811" s="2198"/>
      <c r="M811" s="2198"/>
      <c r="N811" s="2198"/>
      <c r="O811" s="2198"/>
      <c r="P811" s="2198"/>
      <c r="Q811" s="2198"/>
      <c r="R811" s="2198"/>
      <c r="S811" s="2198"/>
      <c r="T811" s="2198"/>
      <c r="U811" s="2198"/>
      <c r="V811" s="2198"/>
      <c r="W811" s="2198"/>
      <c r="X811" s="2198"/>
      <c r="Y811" s="2198"/>
      <c r="Z811" s="2198"/>
      <c r="AA811" s="2198"/>
      <c r="AB811" s="2198"/>
      <c r="AC811" s="2198"/>
      <c r="AD811" s="2198"/>
      <c r="AE811" s="2198"/>
      <c r="AF811" s="2198"/>
      <c r="AG811" s="2198"/>
      <c r="AH811" s="2198"/>
      <c r="AI811" s="2198"/>
      <c r="AJ811" s="2198"/>
      <c r="AK811" s="2198"/>
      <c r="AL811" s="2198"/>
      <c r="AM811" s="2198"/>
      <c r="AN811" s="2198"/>
      <c r="AO811" s="2198"/>
      <c r="AP811" s="2198"/>
      <c r="AQ811" s="2198"/>
      <c r="AR811" s="2198"/>
      <c r="AS811" s="2198"/>
      <c r="AT811" s="2198"/>
      <c r="AU811" s="2198"/>
      <c r="AV811" s="2198"/>
      <c r="AW811" s="2198"/>
      <c r="AX811" s="2198"/>
      <c r="AY811" s="2198"/>
      <c r="AZ811" s="2198"/>
      <c r="BA811" s="2198"/>
      <c r="BB811" s="2198"/>
      <c r="BC811" s="2198"/>
      <c r="BD811" s="2198"/>
      <c r="BE811" s="2198"/>
      <c r="BF811" s="2198"/>
      <c r="BG811" s="2198"/>
      <c r="BH811" s="2198"/>
      <c r="BI811" s="2198"/>
      <c r="BJ811" s="2198"/>
      <c r="BK811" s="2198"/>
      <c r="BL811" s="2198"/>
      <c r="BM811" s="2198"/>
      <c r="BN811" s="2198"/>
      <c r="BO811" s="2198"/>
      <c r="BP811" s="2198"/>
      <c r="BQ811" s="2198"/>
      <c r="BR811" s="2198"/>
      <c r="BS811" s="2198"/>
      <c r="BT811" s="2198"/>
      <c r="BU811" s="2198"/>
      <c r="BV811" s="2198"/>
      <c r="BW811" s="2198"/>
      <c r="BX811" s="2198"/>
      <c r="BY811" s="2198"/>
      <c r="BZ811" s="2198"/>
      <c r="CA811" s="2198"/>
      <c r="CB811" s="2198"/>
      <c r="CC811" s="2198"/>
      <c r="CD811" s="2198"/>
      <c r="CE811" s="2198"/>
      <c r="CF811" s="2198"/>
      <c r="CG811" s="2198"/>
      <c r="CH811" s="2198"/>
      <c r="CI811" s="2198"/>
      <c r="CJ811" s="2198"/>
      <c r="CK811" s="2198"/>
      <c r="CL811" s="2198"/>
      <c r="CM811" s="2198"/>
      <c r="CN811" s="2198"/>
      <c r="CO811" s="2198"/>
      <c r="CP811" s="2198"/>
      <c r="CQ811" s="2198"/>
      <c r="CR811" s="2198"/>
      <c r="CS811" s="2198"/>
      <c r="CT811" s="2198"/>
      <c r="CU811" s="2198"/>
      <c r="CV811" s="2198"/>
      <c r="CW811" s="2198"/>
      <c r="CX811" s="2198"/>
      <c r="CY811" s="2198"/>
      <c r="CZ811" s="2198"/>
      <c r="DA811" s="2198"/>
      <c r="DB811" s="2198"/>
      <c r="DC811" s="2198"/>
      <c r="DD811" s="2198"/>
      <c r="DE811" s="2198"/>
      <c r="DF811" s="2198"/>
      <c r="DG811" s="2198"/>
      <c r="DH811" s="2198"/>
      <c r="DI811" s="2198"/>
      <c r="DJ811" s="2198"/>
      <c r="DK811" s="2198"/>
      <c r="DL811" s="2198"/>
      <c r="DM811" s="2198"/>
      <c r="DN811" s="2198"/>
      <c r="DO811" s="2198"/>
      <c r="DP811" s="2198"/>
      <c r="DQ811" s="2198"/>
      <c r="DR811" s="2198"/>
      <c r="DS811" s="2198"/>
      <c r="DT811" s="2198"/>
      <c r="DU811" s="2198"/>
      <c r="DV811" s="2198"/>
      <c r="DW811" s="2198"/>
      <c r="DX811" s="2198"/>
      <c r="DY811" s="2198"/>
      <c r="DZ811" s="2198"/>
      <c r="EA811" s="2198"/>
      <c r="EB811" s="2198"/>
      <c r="EC811" s="2198"/>
      <c r="ED811" s="2198"/>
      <c r="EE811" s="2198"/>
      <c r="EF811" s="2198"/>
      <c r="EG811" s="2198"/>
      <c r="EH811" s="2198"/>
      <c r="EI811" s="2198"/>
      <c r="EJ811" s="2198"/>
      <c r="EK811" s="2198"/>
      <c r="EL811" s="2198"/>
      <c r="EM811" s="2198"/>
      <c r="EN811" s="2198"/>
      <c r="EO811" s="2198"/>
      <c r="EP811" s="2198"/>
      <c r="EQ811" s="2198"/>
      <c r="ER811" s="2198"/>
      <c r="ES811" s="2198"/>
      <c r="ET811" s="2198"/>
      <c r="EU811" s="2198"/>
      <c r="EV811" s="2198"/>
      <c r="EW811" s="2198"/>
      <c r="EX811" s="2198"/>
      <c r="EY811" s="2198"/>
      <c r="EZ811" s="2198"/>
      <c r="FA811" s="2198"/>
      <c r="FB811" s="2198"/>
      <c r="FC811" s="2198"/>
      <c r="FD811" s="2198"/>
      <c r="FE811" s="2198"/>
      <c r="FF811" s="2198"/>
      <c r="FG811" s="2198"/>
      <c r="FH811" s="2198"/>
      <c r="FI811" s="2198"/>
      <c r="FJ811" s="2198"/>
      <c r="FK811" s="2198"/>
      <c r="FL811" s="2198"/>
      <c r="FM811" s="2198"/>
      <c r="FN811" s="2198"/>
      <c r="FO811" s="2198"/>
      <c r="FP811" s="2198"/>
      <c r="FQ811" s="2198"/>
      <c r="FR811" s="2198"/>
      <c r="FS811" s="2198"/>
      <c r="FT811" s="2198"/>
      <c r="FU811" s="2198"/>
      <c r="FV811" s="2198"/>
      <c r="FW811" s="2198"/>
      <c r="FX811" s="2198"/>
      <c r="FY811" s="2198"/>
      <c r="FZ811" s="2198"/>
      <c r="GA811" s="2198"/>
      <c r="GB811" s="2198"/>
      <c r="GC811" s="2198"/>
      <c r="GD811" s="2198"/>
      <c r="GE811" s="2198"/>
      <c r="GF811" s="2198"/>
      <c r="GG811" s="2198"/>
      <c r="GH811" s="2198"/>
      <c r="GI811" s="2198"/>
      <c r="GJ811" s="2198"/>
      <c r="GK811" s="2198"/>
      <c r="GL811" s="2198"/>
      <c r="GM811" s="2198"/>
      <c r="GN811" s="2198"/>
      <c r="GO811" s="2198"/>
      <c r="GP811" s="2198"/>
      <c r="GQ811" s="2198"/>
      <c r="GR811" s="2198"/>
      <c r="GS811" s="2198"/>
      <c r="GT811" s="2198"/>
      <c r="GU811" s="2198"/>
      <c r="GV811" s="2198"/>
      <c r="GW811" s="2198"/>
      <c r="GX811" s="2198"/>
      <c r="GY811" s="2198"/>
      <c r="GZ811" s="2198"/>
      <c r="HA811" s="2198"/>
      <c r="HB811" s="2198"/>
      <c r="HC811" s="2198"/>
      <c r="HD811" s="2198"/>
      <c r="HE811" s="2198"/>
      <c r="HF811" s="2198"/>
      <c r="HG811" s="2198"/>
      <c r="HH811" s="2198"/>
      <c r="HI811" s="2198"/>
      <c r="HJ811" s="2198"/>
      <c r="HK811" s="2198"/>
      <c r="HL811" s="2198"/>
      <c r="HM811" s="2198"/>
      <c r="HN811" s="2198"/>
      <c r="HO811" s="2198"/>
      <c r="HP811" s="2198"/>
      <c r="HQ811" s="2198"/>
      <c r="HR811" s="2198"/>
      <c r="HS811" s="2198"/>
      <c r="HT811" s="2198"/>
      <c r="HU811" s="2198"/>
      <c r="HV811" s="2198"/>
      <c r="HW811" s="2198"/>
      <c r="HX811" s="2198"/>
      <c r="HY811" s="2198"/>
      <c r="HZ811" s="2198"/>
      <c r="IA811" s="2198"/>
      <c r="IB811" s="2198"/>
      <c r="IC811" s="2198"/>
      <c r="ID811" s="2198"/>
      <c r="IE811" s="2198"/>
      <c r="IF811" s="2198"/>
      <c r="IG811" s="2198"/>
      <c r="IH811" s="2198"/>
      <c r="II811" s="2198"/>
      <c r="IJ811" s="2198"/>
      <c r="IK811" s="2198"/>
      <c r="IL811" s="2198"/>
      <c r="IM811" s="2198"/>
      <c r="IN811" s="2198"/>
      <c r="IO811" s="2198"/>
      <c r="IP811" s="2198"/>
      <c r="IQ811" s="2198"/>
      <c r="IR811" s="2198"/>
      <c r="IS811" s="2198"/>
      <c r="IT811" s="2198"/>
      <c r="IU811" s="2198"/>
      <c r="IV811" s="2198"/>
      <c r="IW811" s="2198"/>
      <c r="IX811" s="2198"/>
      <c r="IY811" s="2198"/>
      <c r="JC811" s="2198"/>
      <c r="JD811" s="2198"/>
      <c r="JE811" s="2198"/>
      <c r="JF811" s="2198"/>
      <c r="JG811" s="2198"/>
      <c r="JH811" s="2198"/>
      <c r="JI811" s="2198"/>
      <c r="JJ811" s="2198"/>
      <c r="JK811" s="2198"/>
      <c r="JL811" s="2198"/>
      <c r="JM811" s="2198"/>
      <c r="JN811" s="2198"/>
      <c r="JO811" s="2198"/>
      <c r="JP811" s="2198"/>
      <c r="JQ811" s="2198"/>
      <c r="JR811" s="2198"/>
      <c r="JS811" s="2198"/>
      <c r="JT811" s="2198"/>
      <c r="JU811" s="2198"/>
      <c r="JV811" s="2198"/>
      <c r="JW811" s="2198"/>
      <c r="JX811" s="2198"/>
      <c r="JY811" s="2198"/>
      <c r="JZ811" s="2198"/>
      <c r="KA811" s="2198"/>
      <c r="KB811" s="2198"/>
      <c r="KC811" s="2198"/>
      <c r="KD811" s="2198"/>
      <c r="KE811" s="2198"/>
      <c r="KF811" s="2198"/>
      <c r="KG811" s="2198"/>
      <c r="KH811" s="2198"/>
      <c r="KI811" s="2198"/>
      <c r="KJ811" s="2198"/>
      <c r="KK811" s="2198"/>
      <c r="KL811" s="2198"/>
      <c r="KM811" s="2198"/>
      <c r="KN811" s="2198"/>
      <c r="KO811" s="2198"/>
      <c r="KP811" s="2198"/>
      <c r="KQ811" s="2198"/>
      <c r="KR811" s="2198"/>
      <c r="KS811" s="2198"/>
      <c r="KT811" s="2198"/>
      <c r="KU811" s="2198"/>
      <c r="KV811" s="2198"/>
      <c r="KW811" s="2198"/>
      <c r="KX811" s="2198"/>
      <c r="KY811" s="2198"/>
      <c r="KZ811" s="2198"/>
      <c r="LA811" s="2198"/>
      <c r="LB811" s="2198"/>
      <c r="LC811" s="2198"/>
      <c r="LD811" s="2198"/>
      <c r="LE811" s="2198"/>
      <c r="LF811" s="2198"/>
      <c r="LG811" s="2198"/>
      <c r="LH811" s="2198"/>
      <c r="LI811" s="2198"/>
      <c r="LJ811" s="2198"/>
      <c r="LK811" s="2198"/>
      <c r="LL811" s="2198"/>
      <c r="LM811" s="2198"/>
      <c r="LN811" s="2198"/>
      <c r="LO811" s="2198"/>
      <c r="LP811" s="2198"/>
      <c r="LQ811" s="2198"/>
      <c r="LR811" s="2198"/>
      <c r="LS811" s="2198"/>
      <c r="LT811" s="2198"/>
      <c r="LU811" s="2198"/>
      <c r="LV811" s="2198"/>
      <c r="LW811" s="2198"/>
      <c r="LX811" s="2198"/>
      <c r="LY811" s="2198"/>
      <c r="LZ811" s="2198"/>
      <c r="MA811" s="2198"/>
      <c r="MB811" s="2198"/>
      <c r="MC811" s="2198"/>
      <c r="MD811" s="2198"/>
      <c r="ME811" s="2198"/>
      <c r="MF811" s="2198"/>
      <c r="MG811" s="2198"/>
      <c r="MH811" s="2198"/>
      <c r="MI811" s="2198"/>
      <c r="MJ811" s="2198"/>
      <c r="MK811" s="2198"/>
      <c r="ML811" s="2198"/>
      <c r="MM811" s="2198"/>
      <c r="MN811" s="2198"/>
      <c r="MO811" s="2198"/>
      <c r="MP811" s="2198"/>
      <c r="MQ811" s="2198"/>
      <c r="MR811" s="2198"/>
      <c r="MS811" s="2198"/>
      <c r="MT811" s="2198"/>
      <c r="MU811" s="2198"/>
      <c r="MV811" s="2198"/>
      <c r="MW811" s="2198"/>
      <c r="MX811" s="2198"/>
      <c r="MY811" s="2198"/>
      <c r="MZ811" s="2198"/>
      <c r="NA811" s="2198"/>
      <c r="NB811" s="2198"/>
      <c r="NC811" s="2198"/>
      <c r="ND811" s="2198"/>
      <c r="NE811" s="2198"/>
      <c r="NF811" s="2198"/>
      <c r="NG811" s="2198"/>
      <c r="NH811" s="2198"/>
      <c r="NI811" s="2198"/>
      <c r="NJ811" s="2198"/>
      <c r="NK811" s="2198"/>
      <c r="NL811" s="2198"/>
      <c r="NM811" s="2198"/>
      <c r="NN811" s="2198"/>
      <c r="NO811" s="2198"/>
      <c r="NP811" s="2198"/>
      <c r="NQ811" s="2198"/>
      <c r="NR811" s="2198"/>
      <c r="NS811" s="2198"/>
      <c r="NT811" s="2198"/>
      <c r="NU811" s="2198"/>
      <c r="NV811" s="2198"/>
      <c r="NW811" s="2198"/>
      <c r="NX811" s="2198"/>
      <c r="NY811" s="2198"/>
      <c r="NZ811" s="2198"/>
      <c r="OA811" s="2198"/>
      <c r="OB811" s="2198"/>
      <c r="OC811" s="2198"/>
      <c r="OD811" s="2198"/>
      <c r="OE811" s="2198"/>
      <c r="OF811" s="2198"/>
      <c r="OG811" s="2198"/>
      <c r="OH811" s="2198"/>
      <c r="OI811" s="2198"/>
      <c r="OJ811" s="2198"/>
      <c r="OK811" s="2198"/>
      <c r="OL811" s="2198"/>
      <c r="OM811" s="2198"/>
      <c r="ON811" s="2198"/>
      <c r="OO811" s="2198"/>
      <c r="OP811" s="2198"/>
      <c r="OQ811" s="2198"/>
      <c r="OR811" s="2198"/>
      <c r="OS811" s="2198"/>
      <c r="OT811" s="2198"/>
      <c r="OU811" s="2198"/>
      <c r="OV811" s="2198"/>
      <c r="OW811" s="2198"/>
      <c r="OX811" s="2198"/>
      <c r="OY811" s="2198"/>
      <c r="OZ811" s="2198"/>
      <c r="PA811" s="2198"/>
      <c r="PB811" s="2198"/>
      <c r="PC811" s="2198"/>
      <c r="PD811" s="2198"/>
      <c r="PE811" s="2198"/>
      <c r="PF811" s="2198"/>
      <c r="PG811" s="2198"/>
      <c r="PH811" s="2198"/>
      <c r="PI811" s="2198"/>
      <c r="PJ811" s="2198"/>
      <c r="PK811" s="2198"/>
      <c r="PL811" s="2198"/>
      <c r="PM811" s="2198"/>
      <c r="PN811" s="2198"/>
      <c r="PO811" s="2198"/>
      <c r="PP811" s="2198"/>
      <c r="PQ811" s="2198"/>
      <c r="PR811" s="2198"/>
      <c r="PS811" s="2198"/>
      <c r="PT811" s="2198"/>
      <c r="PU811" s="2198"/>
      <c r="PV811" s="2198"/>
      <c r="PW811" s="2198"/>
      <c r="PX811" s="2198"/>
      <c r="PY811" s="2198"/>
      <c r="PZ811" s="2198"/>
      <c r="QA811" s="2198"/>
      <c r="QB811" s="2198"/>
      <c r="QC811" s="2198"/>
      <c r="QD811" s="2198"/>
      <c r="QE811" s="2198"/>
      <c r="QF811" s="2198"/>
      <c r="QG811" s="2198"/>
      <c r="QH811" s="2198"/>
      <c r="QI811" s="2198"/>
      <c r="QJ811" s="2198"/>
      <c r="QK811" s="2198"/>
      <c r="QL811" s="2198"/>
      <c r="QM811" s="2198"/>
      <c r="QN811" s="2198"/>
      <c r="QO811" s="2198"/>
      <c r="QP811" s="2198"/>
      <c r="QQ811" s="2198"/>
      <c r="QR811" s="2198"/>
      <c r="QS811" s="2198"/>
      <c r="QT811" s="2198"/>
      <c r="QU811" s="2198"/>
      <c r="QV811" s="2198"/>
      <c r="QW811" s="2198"/>
      <c r="QX811" s="2198"/>
      <c r="QY811" s="2198"/>
      <c r="QZ811" s="2198"/>
      <c r="RA811" s="2198"/>
      <c r="RB811" s="2198"/>
      <c r="RC811" s="2198"/>
      <c r="RD811" s="2198"/>
      <c r="RE811" s="2198"/>
      <c r="RF811" s="2198"/>
      <c r="RG811" s="2198"/>
      <c r="RH811" s="2198"/>
      <c r="RI811" s="2198"/>
      <c r="RJ811" s="2198"/>
      <c r="RK811" s="2198"/>
      <c r="RL811" s="2198"/>
      <c r="RM811" s="2198"/>
      <c r="RN811" s="2198"/>
      <c r="RO811" s="2198"/>
      <c r="RP811" s="2198"/>
      <c r="RQ811" s="2198"/>
      <c r="RR811" s="2198"/>
      <c r="RS811" s="2198"/>
      <c r="RT811" s="2198"/>
      <c r="RU811" s="2198"/>
      <c r="RV811" s="2198"/>
      <c r="RW811" s="2198"/>
      <c r="RX811" s="2198"/>
      <c r="RY811" s="2198"/>
      <c r="RZ811" s="2198"/>
      <c r="SA811" s="2198"/>
      <c r="SB811" s="2198"/>
      <c r="SC811" s="2198"/>
      <c r="SD811" s="2198"/>
      <c r="SE811" s="2198"/>
      <c r="SF811" s="2198"/>
      <c r="SG811" s="2198"/>
      <c r="SH811" s="2198"/>
      <c r="SI811" s="2198"/>
      <c r="SJ811" s="2198"/>
      <c r="SK811" s="2198"/>
      <c r="SL811" s="2198"/>
      <c r="SM811" s="2198"/>
      <c r="SN811" s="2198"/>
      <c r="SO811" s="2198"/>
      <c r="SP811" s="2198"/>
      <c r="SQ811" s="2198"/>
      <c r="SR811" s="2198"/>
      <c r="SS811" s="2198"/>
      <c r="ST811" s="2198"/>
      <c r="SU811" s="2198"/>
      <c r="SY811" s="2198"/>
      <c r="SZ811" s="2198"/>
      <c r="TA811" s="2198"/>
      <c r="TB811" s="2198"/>
      <c r="TC811" s="2198"/>
      <c r="TD811" s="2198"/>
      <c r="TE811" s="2198"/>
      <c r="TF811" s="2198"/>
      <c r="TG811" s="2198"/>
      <c r="TH811" s="2198"/>
      <c r="TI811" s="2198"/>
      <c r="TJ811" s="2198"/>
      <c r="TK811" s="2198"/>
      <c r="TL811" s="2198"/>
      <c r="TM811" s="2198"/>
      <c r="TN811" s="2198"/>
      <c r="TO811" s="2198"/>
      <c r="TP811" s="2198"/>
      <c r="TQ811" s="2198"/>
      <c r="TR811" s="2198"/>
      <c r="TS811" s="2198"/>
      <c r="TT811" s="2198"/>
      <c r="TU811" s="2198"/>
      <c r="TV811" s="2198"/>
      <c r="TW811" s="2198"/>
      <c r="TX811" s="2198"/>
      <c r="TY811" s="2198"/>
      <c r="TZ811" s="2198"/>
      <c r="UA811" s="2198"/>
      <c r="UB811" s="2198"/>
      <c r="UC811" s="2198"/>
      <c r="UD811" s="2198"/>
      <c r="UE811" s="2198"/>
      <c r="UF811" s="2198"/>
      <c r="UG811" s="2198"/>
      <c r="UH811" s="2198"/>
      <c r="UI811" s="2198"/>
      <c r="UJ811" s="2198"/>
      <c r="UK811" s="2198"/>
      <c r="UL811" s="2198"/>
      <c r="UM811" s="2198"/>
      <c r="UN811" s="2198"/>
      <c r="UO811" s="2198"/>
      <c r="UP811" s="2198"/>
      <c r="UQ811" s="2198"/>
      <c r="UR811" s="2198"/>
      <c r="US811" s="2198"/>
      <c r="UT811" s="2198"/>
      <c r="UU811" s="2198"/>
      <c r="UV811" s="2198"/>
      <c r="UW811" s="2198"/>
      <c r="UX811" s="2198"/>
      <c r="UY811" s="2198"/>
      <c r="UZ811" s="2198"/>
      <c r="VA811" s="2198"/>
      <c r="VB811" s="2198"/>
      <c r="VC811" s="2198"/>
      <c r="VD811" s="2198"/>
      <c r="VE811" s="2198"/>
      <c r="VF811" s="2198"/>
      <c r="VG811" s="2198"/>
      <c r="VH811" s="2198"/>
      <c r="VI811" s="2198"/>
      <c r="VJ811" s="2198"/>
      <c r="VK811" s="2198"/>
      <c r="VL811" s="2198"/>
      <c r="VM811" s="2198"/>
      <c r="VN811" s="2198"/>
      <c r="VO811" s="2198"/>
      <c r="VP811" s="2198"/>
      <c r="VQ811" s="2198"/>
      <c r="VR811" s="2198"/>
      <c r="VS811" s="2198"/>
      <c r="VT811" s="2198"/>
      <c r="VU811" s="2198"/>
      <c r="VV811" s="2198"/>
      <c r="VW811" s="2198"/>
      <c r="VX811" s="2198"/>
      <c r="VY811" s="2198"/>
      <c r="VZ811" s="2198"/>
      <c r="WA811" s="2198"/>
      <c r="WB811" s="2198"/>
      <c r="WC811" s="2198"/>
      <c r="WD811" s="2198"/>
      <c r="WE811" s="2198"/>
      <c r="WF811" s="2198"/>
      <c r="WG811" s="2198"/>
      <c r="WH811" s="2198"/>
      <c r="WI811" s="2198"/>
      <c r="WJ811" s="2198"/>
      <c r="WK811" s="2198"/>
      <c r="WL811" s="2198"/>
      <c r="WM811" s="2198"/>
      <c r="WN811" s="2198"/>
      <c r="WO811" s="2198"/>
      <c r="WP811" s="2198"/>
      <c r="WQ811" s="2198"/>
      <c r="WR811" s="2198"/>
      <c r="WS811" s="2198"/>
      <c r="WT811" s="2198"/>
      <c r="WU811" s="2198"/>
      <c r="WV811" s="2198"/>
      <c r="WW811" s="2198"/>
      <c r="WX811" s="2198"/>
      <c r="WY811" s="2198"/>
      <c r="WZ811" s="2198"/>
      <c r="XA811" s="2198"/>
      <c r="XB811" s="2198"/>
      <c r="XC811" s="2198"/>
      <c r="XD811" s="2198"/>
      <c r="XE811" s="2198"/>
      <c r="XF811" s="2198"/>
      <c r="XG811" s="2198"/>
      <c r="XH811" s="2198"/>
      <c r="XI811" s="2198"/>
      <c r="XJ811" s="2198"/>
      <c r="XK811" s="2198"/>
      <c r="XL811" s="2198"/>
      <c r="XM811" s="2198"/>
      <c r="XN811" s="2198"/>
      <c r="XO811" s="2198"/>
      <c r="XP811" s="2198"/>
      <c r="XQ811" s="2198"/>
      <c r="XR811" s="2198"/>
      <c r="XS811" s="2198"/>
      <c r="XT811" s="2198"/>
      <c r="XU811" s="2198"/>
      <c r="XV811" s="2198"/>
      <c r="XW811" s="2198"/>
      <c r="XX811" s="2198"/>
      <c r="XY811" s="2198"/>
      <c r="XZ811" s="2198"/>
      <c r="YA811" s="2198"/>
      <c r="YB811" s="2198"/>
      <c r="YC811" s="2198"/>
      <c r="YD811" s="2198"/>
      <c r="YE811" s="2198"/>
      <c r="YF811" s="2198"/>
      <c r="YG811" s="2198"/>
      <c r="YH811" s="2198"/>
      <c r="YI811" s="2198"/>
      <c r="YJ811" s="2198"/>
      <c r="YK811" s="2198"/>
      <c r="YL811" s="2198"/>
      <c r="YM811" s="2198"/>
      <c r="YN811" s="2198"/>
      <c r="YO811" s="2198"/>
      <c r="YP811" s="2198"/>
      <c r="YQ811" s="2198"/>
      <c r="YR811" s="2198"/>
      <c r="YS811" s="2198"/>
      <c r="YT811" s="2198"/>
      <c r="YU811" s="2198"/>
      <c r="YV811" s="2198"/>
      <c r="YW811" s="2198"/>
      <c r="YX811" s="2198"/>
      <c r="YY811" s="2198"/>
      <c r="YZ811" s="2198"/>
      <c r="ZA811" s="2198"/>
      <c r="ZB811" s="2198"/>
      <c r="ZC811" s="2198"/>
      <c r="ZD811" s="2198"/>
      <c r="ZE811" s="2198"/>
      <c r="ZF811" s="2198"/>
      <c r="ZG811" s="2198"/>
      <c r="ZH811" s="2198"/>
      <c r="ZI811" s="2198"/>
      <c r="ZJ811" s="2198"/>
      <c r="ZK811" s="2198"/>
      <c r="ZL811" s="2198"/>
      <c r="ZM811" s="2198"/>
      <c r="ZN811" s="2198"/>
      <c r="ZO811" s="2198"/>
      <c r="ZP811" s="2198"/>
      <c r="ZQ811" s="2198"/>
      <c r="ZR811" s="2198"/>
      <c r="ZS811" s="2198"/>
      <c r="ZT811" s="2198"/>
      <c r="ZU811" s="2198"/>
      <c r="ZV811" s="2198"/>
      <c r="ZW811" s="2198"/>
      <c r="ZX811" s="2198"/>
      <c r="ZY811" s="2198"/>
      <c r="ZZ811" s="2198"/>
      <c r="AAA811" s="2198"/>
      <c r="AAB811" s="2198"/>
      <c r="AAC811" s="2198"/>
      <c r="AAD811" s="2198"/>
      <c r="AAE811" s="2198"/>
      <c r="AAF811" s="2198"/>
      <c r="AAG811" s="2198"/>
      <c r="AAH811" s="2198"/>
      <c r="AAI811" s="2198"/>
      <c r="AAJ811" s="2198"/>
      <c r="AAK811" s="2198"/>
      <c r="AAL811" s="2198"/>
      <c r="AAM811" s="2198"/>
      <c r="AAN811" s="2198"/>
      <c r="AAO811" s="2198"/>
      <c r="AAP811" s="2198"/>
      <c r="AAQ811" s="2198"/>
      <c r="AAR811" s="2198"/>
      <c r="AAS811" s="2198"/>
      <c r="AAT811" s="2198"/>
      <c r="AAU811" s="2198"/>
      <c r="AAV811" s="2198"/>
      <c r="AAW811" s="2198"/>
      <c r="AAX811" s="2198"/>
      <c r="AAY811" s="2198"/>
      <c r="AAZ811" s="2198"/>
      <c r="ABA811" s="2198"/>
      <c r="ABB811" s="2198"/>
      <c r="ABC811" s="2198"/>
      <c r="ABD811" s="2198"/>
      <c r="ABE811" s="2198"/>
      <c r="ABF811" s="2198"/>
      <c r="ABG811" s="2198"/>
      <c r="ABH811" s="2198"/>
      <c r="ABI811" s="2198"/>
      <c r="ABJ811" s="2198"/>
      <c r="ABK811" s="2198"/>
      <c r="ABL811" s="2198"/>
      <c r="ABM811" s="2198"/>
      <c r="ABN811" s="2198"/>
      <c r="ABO811" s="2198"/>
      <c r="ABP811" s="2198"/>
      <c r="ABQ811" s="2198"/>
      <c r="ABR811" s="2198"/>
      <c r="ABS811" s="2198"/>
      <c r="ABT811" s="2198"/>
      <c r="ABU811" s="2198"/>
      <c r="ABV811" s="2198"/>
      <c r="ABW811" s="2198"/>
      <c r="ABX811" s="2198"/>
      <c r="ABY811" s="2198"/>
      <c r="ABZ811" s="2198"/>
      <c r="ACA811" s="2198"/>
      <c r="ACB811" s="2198"/>
      <c r="ACC811" s="2198"/>
      <c r="ACD811" s="2198"/>
      <c r="ACE811" s="2198"/>
      <c r="ACF811" s="2198"/>
      <c r="ACG811" s="2198"/>
      <c r="ACH811" s="2198"/>
      <c r="ACI811" s="2198"/>
      <c r="ACJ811" s="2198"/>
      <c r="ACK811" s="2198"/>
      <c r="ACL811" s="2198"/>
      <c r="ACM811" s="2198"/>
      <c r="ACN811" s="2198"/>
      <c r="ACO811" s="2198"/>
      <c r="ACP811" s="2198"/>
      <c r="ACQ811" s="2198"/>
      <c r="ACU811" s="2198"/>
      <c r="ACV811" s="2198"/>
      <c r="ACW811" s="2198"/>
      <c r="ACX811" s="2198"/>
      <c r="ACY811" s="2198"/>
      <c r="ACZ811" s="2198"/>
      <c r="ADA811" s="2198"/>
      <c r="ADB811" s="2198"/>
      <c r="ADC811" s="2198"/>
      <c r="ADD811" s="2198"/>
      <c r="ADE811" s="2198"/>
      <c r="ADF811" s="2198"/>
      <c r="ADG811" s="2198"/>
      <c r="ADH811" s="2198"/>
      <c r="ADI811" s="2198"/>
      <c r="ADJ811" s="2198"/>
      <c r="ADK811" s="2198"/>
      <c r="ADL811" s="2198"/>
      <c r="ADM811" s="2198"/>
      <c r="ADN811" s="2198"/>
      <c r="ADO811" s="2198"/>
      <c r="ADP811" s="2198"/>
      <c r="ADQ811" s="2198"/>
      <c r="ADR811" s="2198"/>
      <c r="ADS811" s="2198"/>
      <c r="ADT811" s="2198"/>
      <c r="ADU811" s="2198"/>
      <c r="ADV811" s="2198"/>
      <c r="ADW811" s="2198"/>
      <c r="ADX811" s="2198"/>
      <c r="ADY811" s="2198"/>
      <c r="ADZ811" s="2198"/>
      <c r="AEA811" s="2198"/>
      <c r="AEB811" s="2198"/>
      <c r="AEC811" s="2198"/>
      <c r="AED811" s="2198"/>
      <c r="AEE811" s="2198"/>
      <c r="AEF811" s="2198"/>
      <c r="AEG811" s="2198"/>
      <c r="AEH811" s="2198"/>
      <c r="AEI811" s="2198"/>
      <c r="AEJ811" s="2198"/>
      <c r="AEK811" s="2198"/>
      <c r="AEL811" s="2198"/>
      <c r="AEM811" s="2198"/>
      <c r="AEN811" s="2198"/>
      <c r="AEO811" s="2198"/>
      <c r="AEP811" s="2198"/>
      <c r="AEQ811" s="2198"/>
      <c r="AER811" s="2198"/>
      <c r="AES811" s="2198"/>
      <c r="AET811" s="2198"/>
      <c r="AEU811" s="2198"/>
      <c r="AEV811" s="2198"/>
      <c r="AEW811" s="2198"/>
      <c r="AEX811" s="2198"/>
      <c r="AEY811" s="2198"/>
      <c r="AEZ811" s="2198"/>
      <c r="AFA811" s="2198"/>
      <c r="AFB811" s="2198"/>
      <c r="AFC811" s="2198"/>
      <c r="AFD811" s="2198"/>
      <c r="AFE811" s="2198"/>
      <c r="AFF811" s="2198"/>
      <c r="AFG811" s="2198"/>
      <c r="AFH811" s="2198"/>
      <c r="AFI811" s="2198"/>
      <c r="AFJ811" s="2198"/>
      <c r="AFK811" s="2198"/>
      <c r="AFL811" s="2198"/>
      <c r="AFM811" s="2198"/>
      <c r="AFN811" s="2198"/>
      <c r="AFO811" s="2198"/>
      <c r="AFP811" s="2198"/>
      <c r="AFQ811" s="2198"/>
      <c r="AFR811" s="2198"/>
      <c r="AFS811" s="2198"/>
      <c r="AFT811" s="2198"/>
      <c r="AFU811" s="2198"/>
      <c r="AFV811" s="2198"/>
      <c r="AFW811" s="2198"/>
      <c r="AFX811" s="2198"/>
      <c r="AFY811" s="2198"/>
      <c r="AFZ811" s="2198"/>
      <c r="AGA811" s="2198"/>
      <c r="AGB811" s="2198"/>
      <c r="AGC811" s="2198"/>
      <c r="AGD811" s="2198"/>
      <c r="AGE811" s="2198"/>
      <c r="AGF811" s="2198"/>
      <c r="AGG811" s="2198"/>
      <c r="AGH811" s="2198"/>
      <c r="AGI811" s="2198"/>
      <c r="AGJ811" s="2198"/>
      <c r="AGK811" s="2198"/>
      <c r="AGL811" s="2198"/>
      <c r="AGM811" s="2198"/>
      <c r="AGN811" s="2198"/>
      <c r="AGO811" s="2198"/>
      <c r="AGP811" s="2198"/>
      <c r="AGQ811" s="2198"/>
      <c r="AGR811" s="2198"/>
      <c r="AGS811" s="2198"/>
      <c r="AGT811" s="2198"/>
      <c r="AGU811" s="2198"/>
      <c r="AGV811" s="2198"/>
      <c r="AGW811" s="2198"/>
      <c r="AGX811" s="2198"/>
      <c r="AGY811" s="2198"/>
      <c r="AGZ811" s="2198"/>
      <c r="AHA811" s="2198"/>
      <c r="AHB811" s="2198"/>
      <c r="AHC811" s="2198"/>
      <c r="AHD811" s="2198"/>
      <c r="AHE811" s="2198"/>
      <c r="AHF811" s="2198"/>
      <c r="AHG811" s="2198"/>
      <c r="AHH811" s="2198"/>
      <c r="AHI811" s="2198"/>
      <c r="AHJ811" s="2198"/>
      <c r="AHK811" s="2198"/>
      <c r="AHL811" s="2198"/>
      <c r="AHM811" s="2198"/>
      <c r="AHN811" s="2198"/>
      <c r="AHO811" s="2198"/>
      <c r="AHP811" s="2198"/>
      <c r="AHQ811" s="2198"/>
      <c r="AHR811" s="2198"/>
      <c r="AHS811" s="2198"/>
      <c r="AHT811" s="2198"/>
      <c r="AHU811" s="2198"/>
      <c r="AHV811" s="2198"/>
      <c r="AHW811" s="2198"/>
      <c r="AHX811" s="2198"/>
      <c r="AHY811" s="2198"/>
      <c r="AHZ811" s="2198"/>
      <c r="AIA811" s="2198"/>
      <c r="AIB811" s="2198"/>
      <c r="AIC811" s="2198"/>
      <c r="AID811" s="2198"/>
      <c r="AIE811" s="2198"/>
      <c r="AIF811" s="2198"/>
      <c r="AIG811" s="2198"/>
      <c r="AIH811" s="2198"/>
      <c r="AII811" s="2198"/>
      <c r="AIJ811" s="2198"/>
      <c r="AIK811" s="2198"/>
      <c r="AIL811" s="2198"/>
      <c r="AIM811" s="2198"/>
      <c r="AIN811" s="2198"/>
      <c r="AIO811" s="2198"/>
      <c r="AIP811" s="2198"/>
      <c r="AIQ811" s="2198"/>
      <c r="AIR811" s="2198"/>
      <c r="AIS811" s="2198"/>
      <c r="AIT811" s="2198"/>
      <c r="AIU811" s="2198"/>
      <c r="AIV811" s="2198"/>
      <c r="AIW811" s="2198"/>
      <c r="AIX811" s="2198"/>
      <c r="AIY811" s="2198"/>
      <c r="AIZ811" s="2198"/>
      <c r="AJA811" s="2198"/>
      <c r="AJB811" s="2198"/>
      <c r="AJC811" s="2198"/>
      <c r="AJD811" s="2198"/>
      <c r="AJE811" s="2198"/>
      <c r="AJF811" s="2198"/>
      <c r="AJG811" s="2198"/>
      <c r="AJH811" s="2198"/>
      <c r="AJI811" s="2198"/>
      <c r="AJJ811" s="2198"/>
      <c r="AJK811" s="2198"/>
      <c r="AJL811" s="2198"/>
      <c r="AJM811" s="2198"/>
      <c r="AJN811" s="2198"/>
      <c r="AJO811" s="2198"/>
      <c r="AJP811" s="2198"/>
      <c r="AJQ811" s="2198"/>
      <c r="AJR811" s="2198"/>
      <c r="AJS811" s="2198"/>
      <c r="AJT811" s="2198"/>
      <c r="AJU811" s="2198"/>
      <c r="AJV811" s="2198"/>
      <c r="AJW811" s="2198"/>
      <c r="AJX811" s="2198"/>
      <c r="AJY811" s="2198"/>
      <c r="AJZ811" s="2198"/>
      <c r="AKA811" s="2198"/>
      <c r="AKB811" s="2198"/>
      <c r="AKC811" s="2198"/>
      <c r="AKD811" s="2198"/>
      <c r="AKE811" s="2198"/>
      <c r="AKF811" s="2198"/>
      <c r="AKG811" s="2198"/>
      <c r="AKH811" s="2198"/>
      <c r="AKI811" s="2198"/>
      <c r="AKJ811" s="2198"/>
      <c r="AKK811" s="2198"/>
      <c r="AKL811" s="2198"/>
      <c r="AKM811" s="2198"/>
      <c r="AKN811" s="2198"/>
      <c r="AKO811" s="2198"/>
      <c r="AKP811" s="2198"/>
      <c r="AKQ811" s="2198"/>
      <c r="AKR811" s="2198"/>
      <c r="AKS811" s="2198"/>
      <c r="AKT811" s="2198"/>
      <c r="AKU811" s="2198"/>
      <c r="AKV811" s="2198"/>
      <c r="AKW811" s="2198"/>
      <c r="AKX811" s="2198"/>
      <c r="AKY811" s="2198"/>
      <c r="AKZ811" s="2198"/>
      <c r="ALA811" s="2198"/>
      <c r="ALB811" s="2198"/>
      <c r="ALC811" s="2198"/>
      <c r="ALD811" s="2198"/>
      <c r="ALE811" s="2198"/>
      <c r="ALF811" s="2198"/>
      <c r="ALG811" s="2198"/>
      <c r="ALH811" s="2198"/>
      <c r="ALI811" s="2198"/>
      <c r="ALJ811" s="2198"/>
      <c r="ALK811" s="2198"/>
      <c r="ALL811" s="2198"/>
      <c r="ALM811" s="2198"/>
      <c r="ALN811" s="2198"/>
      <c r="ALO811" s="2198"/>
      <c r="ALP811" s="2198"/>
      <c r="ALQ811" s="2198"/>
      <c r="ALR811" s="2198"/>
      <c r="ALS811" s="2198"/>
      <c r="ALT811" s="2198"/>
      <c r="ALU811" s="2198"/>
      <c r="ALV811" s="2198"/>
      <c r="ALW811" s="2198"/>
      <c r="ALX811" s="2198"/>
      <c r="ALY811" s="2198"/>
      <c r="ALZ811" s="2198"/>
      <c r="AMA811" s="2198"/>
      <c r="AMB811" s="2198"/>
      <c r="AMC811" s="2198"/>
      <c r="AMD811" s="2198"/>
      <c r="AME811" s="2198"/>
      <c r="AMF811" s="2198"/>
      <c r="AMG811" s="2198"/>
      <c r="AMH811" s="2198"/>
      <c r="AMI811" s="2198"/>
      <c r="AMJ811" s="2198"/>
      <c r="AMK811" s="2198"/>
      <c r="AML811" s="2198"/>
      <c r="AMM811" s="2198"/>
      <c r="AMQ811" s="2198"/>
      <c r="AMR811" s="2198"/>
      <c r="AMS811" s="2198"/>
      <c r="AMT811" s="2198"/>
      <c r="AMU811" s="2198"/>
      <c r="AMV811" s="2198"/>
      <c r="AMW811" s="2198"/>
      <c r="AMX811" s="2198"/>
      <c r="AMY811" s="2198"/>
      <c r="AMZ811" s="2198"/>
      <c r="ANA811" s="2198"/>
      <c r="ANB811" s="2198"/>
      <c r="ANC811" s="2198"/>
      <c r="AND811" s="2198"/>
      <c r="ANE811" s="2198"/>
      <c r="ANF811" s="2198"/>
      <c r="ANG811" s="2198"/>
      <c r="ANH811" s="2198"/>
      <c r="ANI811" s="2198"/>
      <c r="ANJ811" s="2198"/>
      <c r="ANK811" s="2198"/>
      <c r="ANL811" s="2198"/>
      <c r="ANM811" s="2198"/>
      <c r="ANN811" s="2198"/>
      <c r="ANO811" s="2198"/>
      <c r="ANP811" s="2198"/>
      <c r="ANQ811" s="2198"/>
      <c r="ANR811" s="2198"/>
      <c r="ANS811" s="2198"/>
      <c r="ANT811" s="2198"/>
      <c r="ANU811" s="2198"/>
      <c r="ANV811" s="2198"/>
      <c r="ANW811" s="2198"/>
      <c r="ANX811" s="2198"/>
      <c r="ANY811" s="2198"/>
      <c r="ANZ811" s="2198"/>
      <c r="AOA811" s="2198"/>
      <c r="AOB811" s="2198"/>
      <c r="AOC811" s="2198"/>
      <c r="AOD811" s="2198"/>
      <c r="AOE811" s="2198"/>
      <c r="AOF811" s="2198"/>
      <c r="AOG811" s="2198"/>
      <c r="AOH811" s="2198"/>
      <c r="AOI811" s="2198"/>
      <c r="AOJ811" s="2198"/>
      <c r="AOK811" s="2198"/>
      <c r="AOL811" s="2198"/>
      <c r="AOM811" s="2198"/>
      <c r="AON811" s="2198"/>
      <c r="AOO811" s="2198"/>
      <c r="AOP811" s="2198"/>
      <c r="AOQ811" s="2198"/>
      <c r="AOR811" s="2198"/>
      <c r="AOS811" s="2198"/>
      <c r="AOT811" s="2198"/>
      <c r="AOU811" s="2198"/>
      <c r="AOV811" s="2198"/>
      <c r="AOW811" s="2198"/>
      <c r="AOX811" s="2198"/>
      <c r="AOY811" s="2198"/>
      <c r="AOZ811" s="2198"/>
      <c r="APA811" s="2198"/>
      <c r="APB811" s="2198"/>
      <c r="APC811" s="2198"/>
      <c r="APD811" s="2198"/>
      <c r="APE811" s="2198"/>
      <c r="APF811" s="2198"/>
      <c r="APG811" s="2198"/>
      <c r="APH811" s="2198"/>
      <c r="API811" s="2198"/>
      <c r="APJ811" s="2198"/>
      <c r="APK811" s="2198"/>
      <c r="APL811" s="2198"/>
      <c r="APM811" s="2198"/>
      <c r="APN811" s="2198"/>
      <c r="APO811" s="2198"/>
      <c r="APP811" s="2198"/>
      <c r="APQ811" s="2198"/>
      <c r="APR811" s="2198"/>
      <c r="APS811" s="2198"/>
      <c r="APT811" s="2198"/>
      <c r="APU811" s="2198"/>
      <c r="APV811" s="2198"/>
      <c r="APW811" s="2198"/>
      <c r="APX811" s="2198"/>
      <c r="APY811" s="2198"/>
      <c r="APZ811" s="2198"/>
      <c r="AQA811" s="2198"/>
      <c r="AQB811" s="2198"/>
      <c r="AQC811" s="2198"/>
      <c r="AQD811" s="2198"/>
      <c r="AQE811" s="2198"/>
      <c r="AQF811" s="2198"/>
      <c r="AQG811" s="2198"/>
      <c r="AQH811" s="2198"/>
      <c r="AQI811" s="2198"/>
      <c r="AQJ811" s="2198"/>
      <c r="AQK811" s="2198"/>
      <c r="AQL811" s="2198"/>
      <c r="AQM811" s="2198"/>
      <c r="AQN811" s="2198"/>
      <c r="AQO811" s="2198"/>
      <c r="AQP811" s="2198"/>
      <c r="AQQ811" s="2198"/>
      <c r="AQR811" s="2198"/>
      <c r="AQS811" s="2198"/>
      <c r="AQT811" s="2198"/>
      <c r="AQU811" s="2198"/>
      <c r="AQV811" s="2198"/>
      <c r="AQW811" s="2198"/>
      <c r="AQX811" s="2198"/>
      <c r="AQY811" s="2198"/>
      <c r="AQZ811" s="2198"/>
      <c r="ARA811" s="2198"/>
      <c r="ARB811" s="2198"/>
      <c r="ARC811" s="2198"/>
      <c r="ARD811" s="2198"/>
      <c r="ARE811" s="2198"/>
      <c r="ARF811" s="2198"/>
      <c r="ARG811" s="2198"/>
      <c r="ARH811" s="2198"/>
      <c r="ARI811" s="2198"/>
      <c r="ARJ811" s="2198"/>
      <c r="ARK811" s="2198"/>
      <c r="ARL811" s="2198"/>
      <c r="ARM811" s="2198"/>
      <c r="ARN811" s="2198"/>
      <c r="ARO811" s="2198"/>
      <c r="ARP811" s="2198"/>
      <c r="ARQ811" s="2198"/>
      <c r="ARR811" s="2198"/>
      <c r="ARS811" s="2198"/>
      <c r="ART811" s="2198"/>
      <c r="ARU811" s="2198"/>
      <c r="ARV811" s="2198"/>
      <c r="ARW811" s="2198"/>
      <c r="ARX811" s="2198"/>
      <c r="ARY811" s="2198"/>
      <c r="ARZ811" s="2198"/>
      <c r="ASA811" s="2198"/>
      <c r="ASB811" s="2198"/>
      <c r="ASC811" s="2198"/>
      <c r="ASD811" s="2198"/>
      <c r="ASE811" s="2198"/>
      <c r="ASF811" s="2198"/>
      <c r="ASG811" s="2198"/>
      <c r="ASH811" s="2198"/>
      <c r="ASI811" s="2198"/>
      <c r="ASJ811" s="2198"/>
      <c r="ASK811" s="2198"/>
      <c r="ASL811" s="2198"/>
      <c r="ASM811" s="2198"/>
      <c r="ASN811" s="2198"/>
      <c r="ASO811" s="2198"/>
      <c r="ASP811" s="2198"/>
      <c r="ASQ811" s="2198"/>
      <c r="ASR811" s="2198"/>
      <c r="ASS811" s="2198"/>
      <c r="AST811" s="2198"/>
      <c r="ASU811" s="2198"/>
      <c r="ASV811" s="2198"/>
      <c r="ASW811" s="2198"/>
      <c r="ASX811" s="2198"/>
      <c r="ASY811" s="2198"/>
      <c r="ASZ811" s="2198"/>
      <c r="ATA811" s="2198"/>
      <c r="ATB811" s="2198"/>
      <c r="ATC811" s="2198"/>
      <c r="ATD811" s="2198"/>
      <c r="ATE811" s="2198"/>
      <c r="ATF811" s="2198"/>
      <c r="ATG811" s="2198"/>
      <c r="ATH811" s="2198"/>
      <c r="ATI811" s="2198"/>
      <c r="ATJ811" s="2198"/>
      <c r="ATK811" s="2198"/>
      <c r="ATL811" s="2198"/>
      <c r="ATM811" s="2198"/>
      <c r="ATN811" s="2198"/>
      <c r="ATO811" s="2198"/>
      <c r="ATP811" s="2198"/>
      <c r="ATQ811" s="2198"/>
      <c r="ATR811" s="2198"/>
      <c r="ATS811" s="2198"/>
      <c r="ATT811" s="2198"/>
      <c r="ATU811" s="2198"/>
      <c r="ATV811" s="2198"/>
      <c r="ATW811" s="2198"/>
      <c r="ATX811" s="2198"/>
      <c r="ATY811" s="2198"/>
      <c r="ATZ811" s="2198"/>
      <c r="AUA811" s="2198"/>
      <c r="AUB811" s="2198"/>
      <c r="AUC811" s="2198"/>
      <c r="AUD811" s="2198"/>
      <c r="AUE811" s="2198"/>
      <c r="AUF811" s="2198"/>
      <c r="AUG811" s="2198"/>
      <c r="AUH811" s="2198"/>
      <c r="AUI811" s="2198"/>
      <c r="AUJ811" s="2198"/>
      <c r="AUK811" s="2198"/>
      <c r="AUL811" s="2198"/>
      <c r="AUM811" s="2198"/>
      <c r="AUN811" s="2198"/>
      <c r="AUO811" s="2198"/>
      <c r="AUP811" s="2198"/>
      <c r="AUQ811" s="2198"/>
      <c r="AUR811" s="2198"/>
      <c r="AUS811" s="2198"/>
      <c r="AUT811" s="2198"/>
      <c r="AUU811" s="2198"/>
      <c r="AUV811" s="2198"/>
      <c r="AUW811" s="2198"/>
      <c r="AUX811" s="2198"/>
      <c r="AUY811" s="2198"/>
      <c r="AUZ811" s="2198"/>
      <c r="AVA811" s="2198"/>
      <c r="AVB811" s="2198"/>
      <c r="AVC811" s="2198"/>
      <c r="AVD811" s="2198"/>
      <c r="AVE811" s="2198"/>
      <c r="AVF811" s="2198"/>
      <c r="AVG811" s="2198"/>
      <c r="AVH811" s="2198"/>
      <c r="AVI811" s="2198"/>
      <c r="AVJ811" s="2198"/>
      <c r="AVK811" s="2198"/>
      <c r="AVL811" s="2198"/>
      <c r="AVM811" s="2198"/>
      <c r="AVN811" s="2198"/>
      <c r="AVO811" s="2198"/>
      <c r="AVP811" s="2198"/>
      <c r="AVQ811" s="2198"/>
      <c r="AVR811" s="2198"/>
      <c r="AVS811" s="2198"/>
      <c r="AVT811" s="2198"/>
      <c r="AVU811" s="2198"/>
      <c r="AVV811" s="2198"/>
      <c r="AVW811" s="2198"/>
      <c r="AVX811" s="2198"/>
      <c r="AVY811" s="2198"/>
      <c r="AVZ811" s="2198"/>
      <c r="AWA811" s="2198"/>
      <c r="AWB811" s="2198"/>
      <c r="AWC811" s="2198"/>
      <c r="AWD811" s="2198"/>
      <c r="AWE811" s="2198"/>
      <c r="AWF811" s="2198"/>
      <c r="AWG811" s="2198"/>
      <c r="AWH811" s="2198"/>
      <c r="AWI811" s="2198"/>
      <c r="AWM811" s="2198"/>
      <c r="AWN811" s="2198"/>
      <c r="AWO811" s="2198"/>
      <c r="AWP811" s="2198"/>
      <c r="AWQ811" s="2198"/>
      <c r="AWR811" s="2198"/>
      <c r="AWS811" s="2198"/>
      <c r="AWT811" s="2198"/>
      <c r="AWU811" s="2198"/>
      <c r="AWV811" s="2198"/>
      <c r="AWW811" s="2198"/>
      <c r="AWX811" s="2198"/>
      <c r="AWY811" s="2198"/>
      <c r="AWZ811" s="2198"/>
      <c r="AXA811" s="2198"/>
      <c r="AXB811" s="2198"/>
      <c r="AXC811" s="2198"/>
      <c r="AXD811" s="2198"/>
      <c r="AXE811" s="2198"/>
      <c r="AXF811" s="2198"/>
      <c r="AXG811" s="2198"/>
      <c r="AXH811" s="2198"/>
      <c r="AXI811" s="2198"/>
      <c r="AXJ811" s="2198"/>
      <c r="AXK811" s="2198"/>
      <c r="AXL811" s="2198"/>
      <c r="AXM811" s="2198"/>
      <c r="AXN811" s="2198"/>
      <c r="AXO811" s="2198"/>
      <c r="AXP811" s="2198"/>
      <c r="AXQ811" s="2198"/>
      <c r="AXR811" s="2198"/>
      <c r="AXS811" s="2198"/>
      <c r="AXT811" s="2198"/>
      <c r="AXU811" s="2198"/>
      <c r="AXV811" s="2198"/>
      <c r="AXW811" s="2198"/>
      <c r="AXX811" s="2198"/>
      <c r="AXY811" s="2198"/>
      <c r="AXZ811" s="2198"/>
      <c r="AYA811" s="2198"/>
      <c r="AYB811" s="2198"/>
      <c r="AYC811" s="2198"/>
      <c r="AYD811" s="2198"/>
      <c r="AYE811" s="2198"/>
      <c r="AYF811" s="2198"/>
      <c r="AYG811" s="2198"/>
      <c r="AYH811" s="2198"/>
      <c r="AYI811" s="2198"/>
      <c r="AYJ811" s="2198"/>
      <c r="AYK811" s="2198"/>
      <c r="AYL811" s="2198"/>
      <c r="AYM811" s="2198"/>
      <c r="AYN811" s="2198"/>
      <c r="AYO811" s="2198"/>
      <c r="AYP811" s="2198"/>
      <c r="AYQ811" s="2198"/>
      <c r="AYR811" s="2198"/>
      <c r="AYS811" s="2198"/>
      <c r="AYT811" s="2198"/>
      <c r="AYU811" s="2198"/>
      <c r="AYV811" s="2198"/>
      <c r="AYW811" s="2198"/>
      <c r="AYX811" s="2198"/>
      <c r="AYY811" s="2198"/>
      <c r="AYZ811" s="2198"/>
      <c r="AZA811" s="2198"/>
      <c r="AZB811" s="2198"/>
      <c r="AZC811" s="2198"/>
      <c r="AZD811" s="2198"/>
      <c r="AZE811" s="2198"/>
      <c r="AZF811" s="2198"/>
      <c r="AZG811" s="2198"/>
      <c r="AZH811" s="2198"/>
      <c r="AZI811" s="2198"/>
      <c r="AZJ811" s="2198"/>
      <c r="AZK811" s="2198"/>
      <c r="AZL811" s="2198"/>
      <c r="AZM811" s="2198"/>
      <c r="AZN811" s="2198"/>
      <c r="AZO811" s="2198"/>
      <c r="AZP811" s="2198"/>
      <c r="AZQ811" s="2198"/>
      <c r="AZR811" s="2198"/>
      <c r="AZS811" s="2198"/>
      <c r="AZT811" s="2198"/>
      <c r="AZU811" s="2198"/>
      <c r="AZV811" s="2198"/>
      <c r="AZW811" s="2198"/>
      <c r="AZX811" s="2198"/>
      <c r="AZY811" s="2198"/>
      <c r="AZZ811" s="2198"/>
      <c r="BAA811" s="2198"/>
      <c r="BAB811" s="2198"/>
      <c r="BAC811" s="2198"/>
      <c r="BAD811" s="2198"/>
      <c r="BAE811" s="2198"/>
      <c r="BAF811" s="2198"/>
      <c r="BAG811" s="2198"/>
      <c r="BAH811" s="2198"/>
      <c r="BAI811" s="2198"/>
      <c r="BAJ811" s="2198"/>
      <c r="BAK811" s="2198"/>
      <c r="BAL811" s="2198"/>
      <c r="BAM811" s="2198"/>
      <c r="BAN811" s="2198"/>
      <c r="BAO811" s="2198"/>
      <c r="BAP811" s="2198"/>
      <c r="BAQ811" s="2198"/>
      <c r="BAR811" s="2198"/>
      <c r="BAS811" s="2198"/>
      <c r="BAT811" s="2198"/>
      <c r="BAU811" s="2198"/>
      <c r="BAV811" s="2198"/>
      <c r="BAW811" s="2198"/>
      <c r="BAX811" s="2198"/>
      <c r="BAY811" s="2198"/>
      <c r="BAZ811" s="2198"/>
      <c r="BBA811" s="2198"/>
      <c r="BBB811" s="2198"/>
      <c r="BBC811" s="2198"/>
      <c r="BBD811" s="2198"/>
      <c r="BBE811" s="2198"/>
      <c r="BBF811" s="2198"/>
      <c r="BBG811" s="2198"/>
      <c r="BBH811" s="2198"/>
      <c r="BBI811" s="2198"/>
      <c r="BBJ811" s="2198"/>
      <c r="BBK811" s="2198"/>
      <c r="BBL811" s="2198"/>
      <c r="BBM811" s="2198"/>
      <c r="BBN811" s="2198"/>
      <c r="BBO811" s="2198"/>
      <c r="BBP811" s="2198"/>
      <c r="BBQ811" s="2198"/>
      <c r="BBR811" s="2198"/>
      <c r="BBS811" s="2198"/>
      <c r="BBT811" s="2198"/>
      <c r="BBU811" s="2198"/>
      <c r="BBV811" s="2198"/>
      <c r="BBW811" s="2198"/>
      <c r="BBX811" s="2198"/>
      <c r="BBY811" s="2198"/>
      <c r="BBZ811" s="2198"/>
      <c r="BCA811" s="2198"/>
      <c r="BCB811" s="2198"/>
      <c r="BCC811" s="2198"/>
      <c r="BCD811" s="2198"/>
      <c r="BCE811" s="2198"/>
      <c r="BCF811" s="2198"/>
      <c r="BCG811" s="2198"/>
      <c r="BCH811" s="2198"/>
      <c r="BCI811" s="2198"/>
      <c r="BCJ811" s="2198"/>
      <c r="BCK811" s="2198"/>
      <c r="BCL811" s="2198"/>
      <c r="BCM811" s="2198"/>
      <c r="BCN811" s="2198"/>
      <c r="BCO811" s="2198"/>
      <c r="BCP811" s="2198"/>
      <c r="BCQ811" s="2198"/>
      <c r="BCR811" s="2198"/>
      <c r="BCS811" s="2198"/>
      <c r="BCT811" s="2198"/>
      <c r="BCU811" s="2198"/>
      <c r="BCV811" s="2198"/>
      <c r="BCW811" s="2198"/>
      <c r="BCX811" s="2198"/>
      <c r="BCY811" s="2198"/>
      <c r="BCZ811" s="2198"/>
      <c r="BDA811" s="2198"/>
      <c r="BDB811" s="2198"/>
      <c r="BDC811" s="2198"/>
      <c r="BDD811" s="2198"/>
      <c r="BDE811" s="2198"/>
      <c r="BDF811" s="2198"/>
      <c r="BDG811" s="2198"/>
      <c r="BDH811" s="2198"/>
      <c r="BDI811" s="2198"/>
      <c r="BDJ811" s="2198"/>
      <c r="BDK811" s="2198"/>
      <c r="BDL811" s="2198"/>
      <c r="BDM811" s="2198"/>
      <c r="BDN811" s="2198"/>
      <c r="BDO811" s="2198"/>
      <c r="BDP811" s="2198"/>
      <c r="BDQ811" s="2198"/>
      <c r="BDR811" s="2198"/>
      <c r="BDS811" s="2198"/>
      <c r="BDT811" s="2198"/>
      <c r="BDU811" s="2198"/>
      <c r="BDV811" s="2198"/>
      <c r="BDW811" s="2198"/>
      <c r="BDX811" s="2198"/>
      <c r="BDY811" s="2198"/>
      <c r="BDZ811" s="2198"/>
      <c r="BEA811" s="2198"/>
      <c r="BEB811" s="2198"/>
      <c r="BEC811" s="2198"/>
      <c r="BED811" s="2198"/>
      <c r="BEE811" s="2198"/>
      <c r="BEF811" s="2198"/>
      <c r="BEG811" s="2198"/>
      <c r="BEH811" s="2198"/>
      <c r="BEI811" s="2198"/>
      <c r="BEJ811" s="2198"/>
      <c r="BEK811" s="2198"/>
      <c r="BEL811" s="2198"/>
      <c r="BEM811" s="2198"/>
      <c r="BEN811" s="2198"/>
      <c r="BEO811" s="2198"/>
      <c r="BEP811" s="2198"/>
      <c r="BEQ811" s="2198"/>
      <c r="BER811" s="2198"/>
      <c r="BES811" s="2198"/>
      <c r="BET811" s="2198"/>
      <c r="BEU811" s="2198"/>
      <c r="BEV811" s="2198"/>
      <c r="BEW811" s="2198"/>
      <c r="BEX811" s="2198"/>
      <c r="BEY811" s="2198"/>
      <c r="BEZ811" s="2198"/>
      <c r="BFA811" s="2198"/>
      <c r="BFB811" s="2198"/>
      <c r="BFC811" s="2198"/>
      <c r="BFD811" s="2198"/>
      <c r="BFE811" s="2198"/>
      <c r="BFF811" s="2198"/>
      <c r="BFG811" s="2198"/>
      <c r="BFH811" s="2198"/>
      <c r="BFI811" s="2198"/>
      <c r="BFJ811" s="2198"/>
      <c r="BFK811" s="2198"/>
      <c r="BFL811" s="2198"/>
      <c r="BFM811" s="2198"/>
      <c r="BFN811" s="2198"/>
      <c r="BFO811" s="2198"/>
      <c r="BFP811" s="2198"/>
      <c r="BFQ811" s="2198"/>
      <c r="BFR811" s="2198"/>
      <c r="BFS811" s="2198"/>
      <c r="BFT811" s="2198"/>
      <c r="BFU811" s="2198"/>
      <c r="BFV811" s="2198"/>
      <c r="BFW811" s="2198"/>
      <c r="BFX811" s="2198"/>
      <c r="BFY811" s="2198"/>
      <c r="BFZ811" s="2198"/>
      <c r="BGA811" s="2198"/>
      <c r="BGB811" s="2198"/>
      <c r="BGC811" s="2198"/>
      <c r="BGD811" s="2198"/>
      <c r="BGE811" s="2198"/>
      <c r="BGI811" s="2198"/>
      <c r="BGJ811" s="2198"/>
      <c r="BGK811" s="2198"/>
      <c r="BGL811" s="2198"/>
      <c r="BGM811" s="2198"/>
      <c r="BGN811" s="2198"/>
      <c r="BGO811" s="2198"/>
      <c r="BGP811" s="2198"/>
      <c r="BGQ811" s="2198"/>
      <c r="BGR811" s="2198"/>
      <c r="BGS811" s="2198"/>
      <c r="BGT811" s="2198"/>
      <c r="BGU811" s="2198"/>
      <c r="BGV811" s="2198"/>
      <c r="BGW811" s="2198"/>
      <c r="BGX811" s="2198"/>
      <c r="BGY811" s="2198"/>
      <c r="BGZ811" s="2198"/>
      <c r="BHA811" s="2198"/>
      <c r="BHB811" s="2198"/>
      <c r="BHC811" s="2198"/>
      <c r="BHD811" s="2198"/>
      <c r="BHE811" s="2198"/>
      <c r="BHF811" s="2198"/>
      <c r="BHG811" s="2198"/>
      <c r="BHH811" s="2198"/>
      <c r="BHI811" s="2198"/>
      <c r="BHJ811" s="2198"/>
      <c r="BHK811" s="2198"/>
      <c r="BHL811" s="2198"/>
      <c r="BHM811" s="2198"/>
      <c r="BHN811" s="2198"/>
      <c r="BHO811" s="2198"/>
      <c r="BHP811" s="2198"/>
      <c r="BHQ811" s="2198"/>
      <c r="BHR811" s="2198"/>
      <c r="BHS811" s="2198"/>
      <c r="BHT811" s="2198"/>
      <c r="BHU811" s="2198"/>
      <c r="BHV811" s="2198"/>
      <c r="BHW811" s="2198"/>
      <c r="BHX811" s="2198"/>
      <c r="BHY811" s="2198"/>
      <c r="BHZ811" s="2198"/>
      <c r="BIA811" s="2198"/>
      <c r="BIB811" s="2198"/>
      <c r="BIC811" s="2198"/>
      <c r="BID811" s="2198"/>
      <c r="BIE811" s="2198"/>
      <c r="BIF811" s="2198"/>
      <c r="BIG811" s="2198"/>
      <c r="BIH811" s="2198"/>
      <c r="BII811" s="2198"/>
      <c r="BIJ811" s="2198"/>
      <c r="BIK811" s="2198"/>
      <c r="BIL811" s="2198"/>
      <c r="BIM811" s="2198"/>
      <c r="BIN811" s="2198"/>
      <c r="BIO811" s="2198"/>
      <c r="BIP811" s="2198"/>
      <c r="BIQ811" s="2198"/>
      <c r="BIR811" s="2198"/>
      <c r="BIS811" s="2198"/>
      <c r="BIT811" s="2198"/>
      <c r="BIU811" s="2198"/>
      <c r="BIV811" s="2198"/>
      <c r="BIW811" s="2198"/>
      <c r="BIX811" s="2198"/>
      <c r="BIY811" s="2198"/>
      <c r="BIZ811" s="2198"/>
      <c r="BJA811" s="2198"/>
      <c r="BJB811" s="2198"/>
      <c r="BJC811" s="2198"/>
      <c r="BJD811" s="2198"/>
      <c r="BJE811" s="2198"/>
      <c r="BJF811" s="2198"/>
      <c r="BJG811" s="2198"/>
      <c r="BJH811" s="2198"/>
      <c r="BJI811" s="2198"/>
      <c r="BJJ811" s="2198"/>
      <c r="BJK811" s="2198"/>
      <c r="BJL811" s="2198"/>
      <c r="BJM811" s="2198"/>
      <c r="BJN811" s="2198"/>
      <c r="BJO811" s="2198"/>
      <c r="BJP811" s="2198"/>
      <c r="BJQ811" s="2198"/>
      <c r="BJR811" s="2198"/>
      <c r="BJS811" s="2198"/>
      <c r="BJT811" s="2198"/>
      <c r="BJU811" s="2198"/>
      <c r="BJV811" s="2198"/>
      <c r="BJW811" s="2198"/>
      <c r="BJX811" s="2198"/>
      <c r="BJY811" s="2198"/>
      <c r="BJZ811" s="2198"/>
      <c r="BKA811" s="2198"/>
      <c r="BKB811" s="2198"/>
      <c r="BKC811" s="2198"/>
      <c r="BKD811" s="2198"/>
      <c r="BKE811" s="2198"/>
      <c r="BKF811" s="2198"/>
      <c r="BKG811" s="2198"/>
      <c r="BKH811" s="2198"/>
      <c r="BKI811" s="2198"/>
      <c r="BKJ811" s="2198"/>
      <c r="BKK811" s="2198"/>
      <c r="BKL811" s="2198"/>
      <c r="BKM811" s="2198"/>
      <c r="BKN811" s="2198"/>
      <c r="BKO811" s="2198"/>
      <c r="BKP811" s="2198"/>
      <c r="BKQ811" s="2198"/>
      <c r="BKR811" s="2198"/>
      <c r="BKS811" s="2198"/>
      <c r="BKT811" s="2198"/>
      <c r="BKU811" s="2198"/>
      <c r="BKV811" s="2198"/>
      <c r="BKW811" s="2198"/>
      <c r="BKX811" s="2198"/>
      <c r="BKY811" s="2198"/>
      <c r="BKZ811" s="2198"/>
      <c r="BLA811" s="2198"/>
      <c r="BLB811" s="2198"/>
      <c r="BLC811" s="2198"/>
      <c r="BLD811" s="2198"/>
      <c r="BLE811" s="2198"/>
      <c r="BLF811" s="2198"/>
      <c r="BLG811" s="2198"/>
      <c r="BLH811" s="2198"/>
      <c r="BLI811" s="2198"/>
      <c r="BLJ811" s="2198"/>
      <c r="BLK811" s="2198"/>
      <c r="BLL811" s="2198"/>
      <c r="BLM811" s="2198"/>
      <c r="BLN811" s="2198"/>
      <c r="BLO811" s="2198"/>
      <c r="BLP811" s="2198"/>
      <c r="BLQ811" s="2198"/>
      <c r="BLR811" s="2198"/>
      <c r="BLS811" s="2198"/>
      <c r="BLT811" s="2198"/>
      <c r="BLU811" s="2198"/>
      <c r="BLV811" s="2198"/>
      <c r="BLW811" s="2198"/>
      <c r="BLX811" s="2198"/>
      <c r="BLY811" s="2198"/>
      <c r="BLZ811" s="2198"/>
      <c r="BMA811" s="2198"/>
      <c r="BMB811" s="2198"/>
      <c r="BMC811" s="2198"/>
      <c r="BMD811" s="2198"/>
      <c r="BME811" s="2198"/>
      <c r="BMF811" s="2198"/>
      <c r="BMG811" s="2198"/>
      <c r="BMH811" s="2198"/>
      <c r="BMI811" s="2198"/>
      <c r="BMJ811" s="2198"/>
      <c r="BMK811" s="2198"/>
      <c r="BML811" s="2198"/>
      <c r="BMM811" s="2198"/>
      <c r="BMN811" s="2198"/>
      <c r="BMO811" s="2198"/>
      <c r="BMP811" s="2198"/>
      <c r="BMQ811" s="2198"/>
      <c r="BMR811" s="2198"/>
      <c r="BMS811" s="2198"/>
      <c r="BMT811" s="2198"/>
      <c r="BMU811" s="2198"/>
      <c r="BMV811" s="2198"/>
      <c r="BMW811" s="2198"/>
      <c r="BMX811" s="2198"/>
      <c r="BMY811" s="2198"/>
      <c r="BMZ811" s="2198"/>
      <c r="BNA811" s="2198"/>
      <c r="BNB811" s="2198"/>
      <c r="BNC811" s="2198"/>
      <c r="BND811" s="2198"/>
      <c r="BNE811" s="2198"/>
      <c r="BNF811" s="2198"/>
      <c r="BNG811" s="2198"/>
      <c r="BNH811" s="2198"/>
      <c r="BNI811" s="2198"/>
      <c r="BNJ811" s="2198"/>
      <c r="BNK811" s="2198"/>
      <c r="BNL811" s="2198"/>
      <c r="BNM811" s="2198"/>
      <c r="BNN811" s="2198"/>
      <c r="BNO811" s="2198"/>
      <c r="BNP811" s="2198"/>
      <c r="BNQ811" s="2198"/>
      <c r="BNR811" s="2198"/>
      <c r="BNS811" s="2198"/>
      <c r="BNT811" s="2198"/>
      <c r="BNU811" s="2198"/>
      <c r="BNV811" s="2198"/>
      <c r="BNW811" s="2198"/>
      <c r="BNX811" s="2198"/>
      <c r="BNY811" s="2198"/>
      <c r="BNZ811" s="2198"/>
      <c r="BOA811" s="2198"/>
      <c r="BOB811" s="2198"/>
      <c r="BOC811" s="2198"/>
      <c r="BOD811" s="2198"/>
      <c r="BOE811" s="2198"/>
      <c r="BOF811" s="2198"/>
      <c r="BOG811" s="2198"/>
      <c r="BOH811" s="2198"/>
      <c r="BOI811" s="2198"/>
      <c r="BOJ811" s="2198"/>
      <c r="BOK811" s="2198"/>
      <c r="BOL811" s="2198"/>
      <c r="BOM811" s="2198"/>
      <c r="BON811" s="2198"/>
      <c r="BOO811" s="2198"/>
      <c r="BOP811" s="2198"/>
      <c r="BOQ811" s="2198"/>
      <c r="BOR811" s="2198"/>
      <c r="BOS811" s="2198"/>
      <c r="BOT811" s="2198"/>
      <c r="BOU811" s="2198"/>
      <c r="BOV811" s="2198"/>
      <c r="BOW811" s="2198"/>
      <c r="BOX811" s="2198"/>
      <c r="BOY811" s="2198"/>
      <c r="BOZ811" s="2198"/>
      <c r="BPA811" s="2198"/>
      <c r="BPB811" s="2198"/>
      <c r="BPC811" s="2198"/>
      <c r="BPD811" s="2198"/>
      <c r="BPE811" s="2198"/>
      <c r="BPF811" s="2198"/>
      <c r="BPG811" s="2198"/>
      <c r="BPH811" s="2198"/>
      <c r="BPI811" s="2198"/>
      <c r="BPJ811" s="2198"/>
      <c r="BPK811" s="2198"/>
      <c r="BPL811" s="2198"/>
      <c r="BPM811" s="2198"/>
      <c r="BPN811" s="2198"/>
      <c r="BPO811" s="2198"/>
      <c r="BPP811" s="2198"/>
      <c r="BPQ811" s="2198"/>
      <c r="BPR811" s="2198"/>
      <c r="BPS811" s="2198"/>
      <c r="BPT811" s="2198"/>
      <c r="BPU811" s="2198"/>
      <c r="BPV811" s="2198"/>
      <c r="BPW811" s="2198"/>
      <c r="BPX811" s="2198"/>
      <c r="BPY811" s="2198"/>
      <c r="BPZ811" s="2198"/>
      <c r="BQA811" s="2198"/>
      <c r="BQE811" s="2198"/>
      <c r="BQF811" s="2198"/>
      <c r="BQG811" s="2198"/>
      <c r="BQH811" s="2198"/>
      <c r="BQI811" s="2198"/>
      <c r="BQJ811" s="2198"/>
      <c r="BQK811" s="2198"/>
      <c r="BQL811" s="2198"/>
      <c r="BQM811" s="2198"/>
      <c r="BQN811" s="2198"/>
      <c r="BQO811" s="2198"/>
      <c r="BQP811" s="2198"/>
      <c r="BQQ811" s="2198"/>
      <c r="BQR811" s="2198"/>
      <c r="BQS811" s="2198"/>
      <c r="BQT811" s="2198"/>
      <c r="BQU811" s="2198"/>
      <c r="BQV811" s="2198"/>
      <c r="BQW811" s="2198"/>
      <c r="BQX811" s="2198"/>
      <c r="BQY811" s="2198"/>
      <c r="BQZ811" s="2198"/>
      <c r="BRA811" s="2198"/>
      <c r="BRB811" s="2198"/>
      <c r="BRC811" s="2198"/>
      <c r="BRD811" s="2198"/>
      <c r="BRE811" s="2198"/>
      <c r="BRF811" s="2198"/>
      <c r="BRG811" s="2198"/>
      <c r="BRH811" s="2198"/>
      <c r="BRI811" s="2198"/>
      <c r="BRJ811" s="2198"/>
      <c r="BRK811" s="2198"/>
      <c r="BRL811" s="2198"/>
      <c r="BRM811" s="2198"/>
      <c r="BRN811" s="2198"/>
      <c r="BRO811" s="2198"/>
      <c r="BRP811" s="2198"/>
      <c r="BRQ811" s="2198"/>
      <c r="BRR811" s="2198"/>
      <c r="BRS811" s="2198"/>
      <c r="BRT811" s="2198"/>
      <c r="BRU811" s="2198"/>
      <c r="BRV811" s="2198"/>
      <c r="BRW811" s="2198"/>
      <c r="BRX811" s="2198"/>
      <c r="BRY811" s="2198"/>
      <c r="BRZ811" s="2198"/>
      <c r="BSA811" s="2198"/>
      <c r="BSB811" s="2198"/>
      <c r="BSC811" s="2198"/>
      <c r="BSD811" s="2198"/>
      <c r="BSE811" s="2198"/>
      <c r="BSF811" s="2198"/>
      <c r="BSG811" s="2198"/>
      <c r="BSH811" s="2198"/>
      <c r="BSI811" s="2198"/>
      <c r="BSJ811" s="2198"/>
      <c r="BSK811" s="2198"/>
      <c r="BSL811" s="2198"/>
      <c r="BSM811" s="2198"/>
      <c r="BSN811" s="2198"/>
      <c r="BSO811" s="2198"/>
      <c r="BSP811" s="2198"/>
      <c r="BSQ811" s="2198"/>
      <c r="BSR811" s="2198"/>
      <c r="BSS811" s="2198"/>
      <c r="BST811" s="2198"/>
      <c r="BSU811" s="2198"/>
      <c r="BSV811" s="2198"/>
      <c r="BSW811" s="2198"/>
      <c r="BSX811" s="2198"/>
      <c r="BSY811" s="2198"/>
      <c r="BSZ811" s="2198"/>
      <c r="BTA811" s="2198"/>
      <c r="BTB811" s="2198"/>
      <c r="BTC811" s="2198"/>
      <c r="BTD811" s="2198"/>
      <c r="BTE811" s="2198"/>
      <c r="BTF811" s="2198"/>
      <c r="BTG811" s="2198"/>
      <c r="BTH811" s="2198"/>
      <c r="BTI811" s="2198"/>
      <c r="BTJ811" s="2198"/>
      <c r="BTK811" s="2198"/>
      <c r="BTL811" s="2198"/>
      <c r="BTM811" s="2198"/>
      <c r="BTN811" s="2198"/>
      <c r="BTO811" s="2198"/>
      <c r="BTP811" s="2198"/>
      <c r="BTQ811" s="2198"/>
      <c r="BTR811" s="2198"/>
      <c r="BTS811" s="2198"/>
      <c r="BTT811" s="2198"/>
      <c r="BTU811" s="2198"/>
      <c r="BTV811" s="2198"/>
      <c r="BTW811" s="2198"/>
      <c r="BTX811" s="2198"/>
      <c r="BTY811" s="2198"/>
      <c r="BTZ811" s="2198"/>
      <c r="BUA811" s="2198"/>
      <c r="BUB811" s="2198"/>
      <c r="BUC811" s="2198"/>
      <c r="BUD811" s="2198"/>
      <c r="BUE811" s="2198"/>
      <c r="BUF811" s="2198"/>
      <c r="BUG811" s="2198"/>
      <c r="BUH811" s="2198"/>
      <c r="BUI811" s="2198"/>
      <c r="BUJ811" s="2198"/>
      <c r="BUK811" s="2198"/>
      <c r="BUL811" s="2198"/>
      <c r="BUM811" s="2198"/>
      <c r="BUN811" s="2198"/>
      <c r="BUO811" s="2198"/>
      <c r="BUP811" s="2198"/>
      <c r="BUQ811" s="2198"/>
      <c r="BUR811" s="2198"/>
      <c r="BUS811" s="2198"/>
      <c r="BUT811" s="2198"/>
      <c r="BUU811" s="2198"/>
      <c r="BUV811" s="2198"/>
      <c r="BUW811" s="2198"/>
      <c r="BUX811" s="2198"/>
      <c r="BUY811" s="2198"/>
      <c r="BUZ811" s="2198"/>
      <c r="BVA811" s="2198"/>
      <c r="BVB811" s="2198"/>
      <c r="BVC811" s="2198"/>
      <c r="BVD811" s="2198"/>
      <c r="BVE811" s="2198"/>
      <c r="BVF811" s="2198"/>
      <c r="BVG811" s="2198"/>
      <c r="BVH811" s="2198"/>
      <c r="BVI811" s="2198"/>
      <c r="BVJ811" s="2198"/>
      <c r="BVK811" s="2198"/>
      <c r="BVL811" s="2198"/>
      <c r="BVM811" s="2198"/>
      <c r="BVN811" s="2198"/>
      <c r="BVO811" s="2198"/>
      <c r="BVP811" s="2198"/>
      <c r="BVQ811" s="2198"/>
      <c r="BVR811" s="2198"/>
      <c r="BVS811" s="2198"/>
      <c r="BVT811" s="2198"/>
      <c r="BVU811" s="2198"/>
      <c r="BVV811" s="2198"/>
      <c r="BVW811" s="2198"/>
      <c r="BVX811" s="2198"/>
      <c r="BVY811" s="2198"/>
      <c r="BVZ811" s="2198"/>
      <c r="BWA811" s="2198"/>
      <c r="BWB811" s="2198"/>
      <c r="BWC811" s="2198"/>
      <c r="BWD811" s="2198"/>
      <c r="BWE811" s="2198"/>
      <c r="BWF811" s="2198"/>
      <c r="BWG811" s="2198"/>
      <c r="BWH811" s="2198"/>
      <c r="BWI811" s="2198"/>
      <c r="BWJ811" s="2198"/>
      <c r="BWK811" s="2198"/>
      <c r="BWL811" s="2198"/>
      <c r="BWM811" s="2198"/>
      <c r="BWN811" s="2198"/>
      <c r="BWO811" s="2198"/>
      <c r="BWP811" s="2198"/>
      <c r="BWQ811" s="2198"/>
      <c r="BWR811" s="2198"/>
      <c r="BWS811" s="2198"/>
      <c r="BWT811" s="2198"/>
      <c r="BWU811" s="2198"/>
      <c r="BWV811" s="2198"/>
      <c r="BWW811" s="2198"/>
      <c r="BWX811" s="2198"/>
      <c r="BWY811" s="2198"/>
      <c r="BWZ811" s="2198"/>
      <c r="BXA811" s="2198"/>
      <c r="BXB811" s="2198"/>
      <c r="BXC811" s="2198"/>
      <c r="BXD811" s="2198"/>
      <c r="BXE811" s="2198"/>
      <c r="BXF811" s="2198"/>
      <c r="BXG811" s="2198"/>
      <c r="BXH811" s="2198"/>
      <c r="BXI811" s="2198"/>
      <c r="BXJ811" s="2198"/>
      <c r="BXK811" s="2198"/>
      <c r="BXL811" s="2198"/>
      <c r="BXM811" s="2198"/>
      <c r="BXN811" s="2198"/>
      <c r="BXO811" s="2198"/>
      <c r="BXP811" s="2198"/>
      <c r="BXQ811" s="2198"/>
      <c r="BXR811" s="2198"/>
      <c r="BXS811" s="2198"/>
      <c r="BXT811" s="2198"/>
      <c r="BXU811" s="2198"/>
      <c r="BXV811" s="2198"/>
      <c r="BXW811" s="2198"/>
      <c r="BXX811" s="2198"/>
      <c r="BXY811" s="2198"/>
      <c r="BXZ811" s="2198"/>
      <c r="BYA811" s="2198"/>
      <c r="BYB811" s="2198"/>
      <c r="BYC811" s="2198"/>
      <c r="BYD811" s="2198"/>
      <c r="BYE811" s="2198"/>
      <c r="BYF811" s="2198"/>
      <c r="BYG811" s="2198"/>
      <c r="BYH811" s="2198"/>
      <c r="BYI811" s="2198"/>
      <c r="BYJ811" s="2198"/>
      <c r="BYK811" s="2198"/>
      <c r="BYL811" s="2198"/>
      <c r="BYM811" s="2198"/>
      <c r="BYN811" s="2198"/>
      <c r="BYO811" s="2198"/>
      <c r="BYP811" s="2198"/>
      <c r="BYQ811" s="2198"/>
      <c r="BYR811" s="2198"/>
      <c r="BYS811" s="2198"/>
      <c r="BYT811" s="2198"/>
      <c r="BYU811" s="2198"/>
      <c r="BYV811" s="2198"/>
      <c r="BYW811" s="2198"/>
      <c r="BYX811" s="2198"/>
      <c r="BYY811" s="2198"/>
      <c r="BYZ811" s="2198"/>
      <c r="BZA811" s="2198"/>
      <c r="BZB811" s="2198"/>
      <c r="BZC811" s="2198"/>
      <c r="BZD811" s="2198"/>
      <c r="BZE811" s="2198"/>
      <c r="BZF811" s="2198"/>
      <c r="BZG811" s="2198"/>
      <c r="BZH811" s="2198"/>
      <c r="BZI811" s="2198"/>
      <c r="BZJ811" s="2198"/>
      <c r="BZK811" s="2198"/>
      <c r="BZL811" s="2198"/>
      <c r="BZM811" s="2198"/>
      <c r="BZN811" s="2198"/>
      <c r="BZO811" s="2198"/>
      <c r="BZP811" s="2198"/>
      <c r="BZQ811" s="2198"/>
      <c r="BZR811" s="2198"/>
      <c r="BZS811" s="2198"/>
      <c r="BZT811" s="2198"/>
      <c r="BZU811" s="2198"/>
      <c r="BZV811" s="2198"/>
      <c r="BZW811" s="2198"/>
      <c r="CAA811" s="2198"/>
      <c r="CAB811" s="2198"/>
      <c r="CAC811" s="2198"/>
      <c r="CAD811" s="2198"/>
      <c r="CAE811" s="2198"/>
      <c r="CAF811" s="2198"/>
      <c r="CAG811" s="2198"/>
      <c r="CAH811" s="2198"/>
      <c r="CAI811" s="2198"/>
      <c r="CAJ811" s="2198"/>
      <c r="CAK811" s="2198"/>
      <c r="CAL811" s="2198"/>
      <c r="CAM811" s="2198"/>
      <c r="CAN811" s="2198"/>
      <c r="CAO811" s="2198"/>
      <c r="CAP811" s="2198"/>
      <c r="CAQ811" s="2198"/>
      <c r="CAR811" s="2198"/>
      <c r="CAS811" s="2198"/>
      <c r="CAT811" s="2198"/>
      <c r="CAU811" s="2198"/>
      <c r="CAV811" s="2198"/>
      <c r="CAW811" s="2198"/>
      <c r="CAX811" s="2198"/>
      <c r="CAY811" s="2198"/>
      <c r="CAZ811" s="2198"/>
      <c r="CBA811" s="2198"/>
      <c r="CBB811" s="2198"/>
      <c r="CBC811" s="2198"/>
      <c r="CBD811" s="2198"/>
      <c r="CBE811" s="2198"/>
      <c r="CBF811" s="2198"/>
      <c r="CBG811" s="2198"/>
      <c r="CBH811" s="2198"/>
      <c r="CBI811" s="2198"/>
      <c r="CBJ811" s="2198"/>
      <c r="CBK811" s="2198"/>
      <c r="CBL811" s="2198"/>
      <c r="CBM811" s="2198"/>
      <c r="CBN811" s="2198"/>
      <c r="CBO811" s="2198"/>
      <c r="CBP811" s="2198"/>
      <c r="CBQ811" s="2198"/>
      <c r="CBR811" s="2198"/>
      <c r="CBS811" s="2198"/>
      <c r="CBT811" s="2198"/>
      <c r="CBU811" s="2198"/>
      <c r="CBV811" s="2198"/>
      <c r="CBW811" s="2198"/>
      <c r="CBX811" s="2198"/>
      <c r="CBY811" s="2198"/>
      <c r="CBZ811" s="2198"/>
      <c r="CCA811" s="2198"/>
      <c r="CCB811" s="2198"/>
      <c r="CCC811" s="2198"/>
      <c r="CCD811" s="2198"/>
      <c r="CCE811" s="2198"/>
      <c r="CCF811" s="2198"/>
      <c r="CCG811" s="2198"/>
      <c r="CCH811" s="2198"/>
      <c r="CCI811" s="2198"/>
      <c r="CCJ811" s="2198"/>
      <c r="CCK811" s="2198"/>
      <c r="CCL811" s="2198"/>
      <c r="CCM811" s="2198"/>
      <c r="CCN811" s="2198"/>
      <c r="CCO811" s="2198"/>
      <c r="CCP811" s="2198"/>
      <c r="CCQ811" s="2198"/>
      <c r="CCR811" s="2198"/>
      <c r="CCS811" s="2198"/>
      <c r="CCT811" s="2198"/>
      <c r="CCU811" s="2198"/>
      <c r="CCV811" s="2198"/>
      <c r="CCW811" s="2198"/>
      <c r="CCX811" s="2198"/>
      <c r="CCY811" s="2198"/>
      <c r="CCZ811" s="2198"/>
      <c r="CDA811" s="2198"/>
      <c r="CDB811" s="2198"/>
      <c r="CDC811" s="2198"/>
      <c r="CDD811" s="2198"/>
      <c r="CDE811" s="2198"/>
      <c r="CDF811" s="2198"/>
      <c r="CDG811" s="2198"/>
      <c r="CDH811" s="2198"/>
      <c r="CDI811" s="2198"/>
      <c r="CDJ811" s="2198"/>
      <c r="CDK811" s="2198"/>
      <c r="CDL811" s="2198"/>
      <c r="CDM811" s="2198"/>
      <c r="CDN811" s="2198"/>
      <c r="CDO811" s="2198"/>
      <c r="CDP811" s="2198"/>
      <c r="CDQ811" s="2198"/>
      <c r="CDR811" s="2198"/>
      <c r="CDS811" s="2198"/>
      <c r="CDT811" s="2198"/>
      <c r="CDU811" s="2198"/>
      <c r="CDV811" s="2198"/>
      <c r="CDW811" s="2198"/>
      <c r="CDX811" s="2198"/>
      <c r="CDY811" s="2198"/>
      <c r="CDZ811" s="2198"/>
      <c r="CEA811" s="2198"/>
      <c r="CEB811" s="2198"/>
      <c r="CEC811" s="2198"/>
      <c r="CED811" s="2198"/>
      <c r="CEE811" s="2198"/>
      <c r="CEF811" s="2198"/>
      <c r="CEG811" s="2198"/>
      <c r="CEH811" s="2198"/>
      <c r="CEI811" s="2198"/>
      <c r="CEJ811" s="2198"/>
      <c r="CEK811" s="2198"/>
      <c r="CEL811" s="2198"/>
      <c r="CEM811" s="2198"/>
      <c r="CEN811" s="2198"/>
      <c r="CEO811" s="2198"/>
      <c r="CEP811" s="2198"/>
      <c r="CEQ811" s="2198"/>
      <c r="CER811" s="2198"/>
      <c r="CES811" s="2198"/>
      <c r="CET811" s="2198"/>
      <c r="CEU811" s="2198"/>
      <c r="CEV811" s="2198"/>
      <c r="CEW811" s="2198"/>
      <c r="CEX811" s="2198"/>
      <c r="CEY811" s="2198"/>
      <c r="CEZ811" s="2198"/>
      <c r="CFA811" s="2198"/>
      <c r="CFB811" s="2198"/>
      <c r="CFC811" s="2198"/>
      <c r="CFD811" s="2198"/>
      <c r="CFE811" s="2198"/>
      <c r="CFF811" s="2198"/>
      <c r="CFG811" s="2198"/>
      <c r="CFH811" s="2198"/>
      <c r="CFI811" s="2198"/>
      <c r="CFJ811" s="2198"/>
      <c r="CFK811" s="2198"/>
      <c r="CFL811" s="2198"/>
      <c r="CFM811" s="2198"/>
      <c r="CFN811" s="2198"/>
      <c r="CFO811" s="2198"/>
      <c r="CFP811" s="2198"/>
      <c r="CFQ811" s="2198"/>
      <c r="CFR811" s="2198"/>
      <c r="CFS811" s="2198"/>
      <c r="CFT811" s="2198"/>
      <c r="CFU811" s="2198"/>
      <c r="CFV811" s="2198"/>
      <c r="CFW811" s="2198"/>
      <c r="CFX811" s="2198"/>
      <c r="CFY811" s="2198"/>
      <c r="CFZ811" s="2198"/>
      <c r="CGA811" s="2198"/>
      <c r="CGB811" s="2198"/>
      <c r="CGC811" s="2198"/>
      <c r="CGD811" s="2198"/>
      <c r="CGE811" s="2198"/>
      <c r="CGF811" s="2198"/>
      <c r="CGG811" s="2198"/>
      <c r="CGH811" s="2198"/>
      <c r="CGI811" s="2198"/>
      <c r="CGJ811" s="2198"/>
      <c r="CGK811" s="2198"/>
      <c r="CGL811" s="2198"/>
      <c r="CGM811" s="2198"/>
      <c r="CGN811" s="2198"/>
      <c r="CGO811" s="2198"/>
      <c r="CGP811" s="2198"/>
      <c r="CGQ811" s="2198"/>
      <c r="CGR811" s="2198"/>
      <c r="CGS811" s="2198"/>
      <c r="CGT811" s="2198"/>
      <c r="CGU811" s="2198"/>
      <c r="CGV811" s="2198"/>
      <c r="CGW811" s="2198"/>
      <c r="CGX811" s="2198"/>
      <c r="CGY811" s="2198"/>
      <c r="CGZ811" s="2198"/>
      <c r="CHA811" s="2198"/>
      <c r="CHB811" s="2198"/>
      <c r="CHC811" s="2198"/>
      <c r="CHD811" s="2198"/>
      <c r="CHE811" s="2198"/>
      <c r="CHF811" s="2198"/>
      <c r="CHG811" s="2198"/>
      <c r="CHH811" s="2198"/>
      <c r="CHI811" s="2198"/>
      <c r="CHJ811" s="2198"/>
      <c r="CHK811" s="2198"/>
      <c r="CHL811" s="2198"/>
      <c r="CHM811" s="2198"/>
      <c r="CHN811" s="2198"/>
      <c r="CHO811" s="2198"/>
      <c r="CHP811" s="2198"/>
      <c r="CHQ811" s="2198"/>
      <c r="CHR811" s="2198"/>
      <c r="CHS811" s="2198"/>
      <c r="CHT811" s="2198"/>
      <c r="CHU811" s="2198"/>
      <c r="CHV811" s="2198"/>
      <c r="CHW811" s="2198"/>
      <c r="CHX811" s="2198"/>
      <c r="CHY811" s="2198"/>
      <c r="CHZ811" s="2198"/>
      <c r="CIA811" s="2198"/>
      <c r="CIB811" s="2198"/>
      <c r="CIC811" s="2198"/>
      <c r="CID811" s="2198"/>
      <c r="CIE811" s="2198"/>
      <c r="CIF811" s="2198"/>
      <c r="CIG811" s="2198"/>
      <c r="CIH811" s="2198"/>
      <c r="CII811" s="2198"/>
      <c r="CIJ811" s="2198"/>
      <c r="CIK811" s="2198"/>
      <c r="CIL811" s="2198"/>
      <c r="CIM811" s="2198"/>
      <c r="CIN811" s="2198"/>
      <c r="CIO811" s="2198"/>
      <c r="CIP811" s="2198"/>
      <c r="CIQ811" s="2198"/>
      <c r="CIR811" s="2198"/>
      <c r="CIS811" s="2198"/>
      <c r="CIT811" s="2198"/>
      <c r="CIU811" s="2198"/>
      <c r="CIV811" s="2198"/>
      <c r="CIW811" s="2198"/>
      <c r="CIX811" s="2198"/>
      <c r="CIY811" s="2198"/>
      <c r="CIZ811" s="2198"/>
      <c r="CJA811" s="2198"/>
      <c r="CJB811" s="2198"/>
      <c r="CJC811" s="2198"/>
      <c r="CJD811" s="2198"/>
      <c r="CJE811" s="2198"/>
      <c r="CJF811" s="2198"/>
      <c r="CJG811" s="2198"/>
      <c r="CJH811" s="2198"/>
      <c r="CJI811" s="2198"/>
      <c r="CJJ811" s="2198"/>
      <c r="CJK811" s="2198"/>
      <c r="CJL811" s="2198"/>
      <c r="CJM811" s="2198"/>
      <c r="CJN811" s="2198"/>
      <c r="CJO811" s="2198"/>
      <c r="CJP811" s="2198"/>
      <c r="CJQ811" s="2198"/>
      <c r="CJR811" s="2198"/>
      <c r="CJS811" s="2198"/>
      <c r="CJW811" s="2198"/>
      <c r="CJX811" s="2198"/>
      <c r="CJY811" s="2198"/>
      <c r="CJZ811" s="2198"/>
      <c r="CKA811" s="2198"/>
      <c r="CKB811" s="2198"/>
      <c r="CKC811" s="2198"/>
      <c r="CKD811" s="2198"/>
      <c r="CKE811" s="2198"/>
      <c r="CKF811" s="2198"/>
      <c r="CKG811" s="2198"/>
      <c r="CKH811" s="2198"/>
      <c r="CKI811" s="2198"/>
      <c r="CKJ811" s="2198"/>
      <c r="CKK811" s="2198"/>
      <c r="CKL811" s="2198"/>
      <c r="CKM811" s="2198"/>
      <c r="CKN811" s="2198"/>
      <c r="CKO811" s="2198"/>
      <c r="CKP811" s="2198"/>
      <c r="CKQ811" s="2198"/>
      <c r="CKR811" s="2198"/>
      <c r="CKS811" s="2198"/>
      <c r="CKT811" s="2198"/>
      <c r="CKU811" s="2198"/>
      <c r="CKV811" s="2198"/>
      <c r="CKW811" s="2198"/>
      <c r="CKX811" s="2198"/>
      <c r="CKY811" s="2198"/>
      <c r="CKZ811" s="2198"/>
      <c r="CLA811" s="2198"/>
      <c r="CLB811" s="2198"/>
      <c r="CLC811" s="2198"/>
      <c r="CLD811" s="2198"/>
      <c r="CLE811" s="2198"/>
      <c r="CLF811" s="2198"/>
      <c r="CLG811" s="2198"/>
      <c r="CLH811" s="2198"/>
      <c r="CLI811" s="2198"/>
      <c r="CLJ811" s="2198"/>
      <c r="CLK811" s="2198"/>
      <c r="CLL811" s="2198"/>
      <c r="CLM811" s="2198"/>
      <c r="CLN811" s="2198"/>
      <c r="CLO811" s="2198"/>
      <c r="CLP811" s="2198"/>
      <c r="CLQ811" s="2198"/>
      <c r="CLR811" s="2198"/>
      <c r="CLS811" s="2198"/>
      <c r="CLT811" s="2198"/>
      <c r="CLU811" s="2198"/>
      <c r="CLV811" s="2198"/>
      <c r="CLW811" s="2198"/>
      <c r="CLX811" s="2198"/>
      <c r="CLY811" s="2198"/>
      <c r="CLZ811" s="2198"/>
      <c r="CMA811" s="2198"/>
      <c r="CMB811" s="2198"/>
      <c r="CMC811" s="2198"/>
      <c r="CMD811" s="2198"/>
      <c r="CME811" s="2198"/>
      <c r="CMF811" s="2198"/>
      <c r="CMG811" s="2198"/>
      <c r="CMH811" s="2198"/>
      <c r="CMI811" s="2198"/>
      <c r="CMJ811" s="2198"/>
      <c r="CMK811" s="2198"/>
      <c r="CML811" s="2198"/>
      <c r="CMM811" s="2198"/>
      <c r="CMN811" s="2198"/>
      <c r="CMO811" s="2198"/>
      <c r="CMP811" s="2198"/>
      <c r="CMQ811" s="2198"/>
      <c r="CMR811" s="2198"/>
      <c r="CMS811" s="2198"/>
      <c r="CMT811" s="2198"/>
      <c r="CMU811" s="2198"/>
      <c r="CMV811" s="2198"/>
      <c r="CMW811" s="2198"/>
      <c r="CMX811" s="2198"/>
      <c r="CMY811" s="2198"/>
      <c r="CMZ811" s="2198"/>
      <c r="CNA811" s="2198"/>
      <c r="CNB811" s="2198"/>
      <c r="CNC811" s="2198"/>
      <c r="CND811" s="2198"/>
      <c r="CNE811" s="2198"/>
      <c r="CNF811" s="2198"/>
      <c r="CNG811" s="2198"/>
      <c r="CNH811" s="2198"/>
      <c r="CNI811" s="2198"/>
      <c r="CNJ811" s="2198"/>
      <c r="CNK811" s="2198"/>
      <c r="CNL811" s="2198"/>
      <c r="CNM811" s="2198"/>
      <c r="CNN811" s="2198"/>
      <c r="CNO811" s="2198"/>
      <c r="CNP811" s="2198"/>
      <c r="CNQ811" s="2198"/>
      <c r="CNR811" s="2198"/>
      <c r="CNS811" s="2198"/>
      <c r="CNT811" s="2198"/>
      <c r="CNU811" s="2198"/>
      <c r="CNV811" s="2198"/>
      <c r="CNW811" s="2198"/>
      <c r="CNX811" s="2198"/>
      <c r="CNY811" s="2198"/>
      <c r="CNZ811" s="2198"/>
      <c r="COA811" s="2198"/>
      <c r="COB811" s="2198"/>
      <c r="COC811" s="2198"/>
      <c r="COD811" s="2198"/>
      <c r="COE811" s="2198"/>
      <c r="COF811" s="2198"/>
      <c r="COG811" s="2198"/>
      <c r="COH811" s="2198"/>
      <c r="COI811" s="2198"/>
      <c r="COJ811" s="2198"/>
      <c r="COK811" s="2198"/>
      <c r="COL811" s="2198"/>
      <c r="COM811" s="2198"/>
      <c r="CON811" s="2198"/>
      <c r="COO811" s="2198"/>
      <c r="COP811" s="2198"/>
      <c r="COQ811" s="2198"/>
      <c r="COR811" s="2198"/>
      <c r="COS811" s="2198"/>
      <c r="COT811" s="2198"/>
      <c r="COU811" s="2198"/>
      <c r="COV811" s="2198"/>
      <c r="COW811" s="2198"/>
      <c r="COX811" s="2198"/>
      <c r="COY811" s="2198"/>
      <c r="COZ811" s="2198"/>
      <c r="CPA811" s="2198"/>
      <c r="CPB811" s="2198"/>
      <c r="CPC811" s="2198"/>
      <c r="CPD811" s="2198"/>
      <c r="CPE811" s="2198"/>
      <c r="CPF811" s="2198"/>
      <c r="CPG811" s="2198"/>
      <c r="CPH811" s="2198"/>
      <c r="CPI811" s="2198"/>
      <c r="CPJ811" s="2198"/>
      <c r="CPK811" s="2198"/>
      <c r="CPL811" s="2198"/>
      <c r="CPM811" s="2198"/>
      <c r="CPN811" s="2198"/>
      <c r="CPO811" s="2198"/>
      <c r="CPP811" s="2198"/>
      <c r="CPQ811" s="2198"/>
      <c r="CPR811" s="2198"/>
      <c r="CPS811" s="2198"/>
      <c r="CPT811" s="2198"/>
      <c r="CPU811" s="2198"/>
      <c r="CPV811" s="2198"/>
      <c r="CPW811" s="2198"/>
      <c r="CPX811" s="2198"/>
      <c r="CPY811" s="2198"/>
      <c r="CPZ811" s="2198"/>
      <c r="CQA811" s="2198"/>
      <c r="CQB811" s="2198"/>
      <c r="CQC811" s="2198"/>
      <c r="CQD811" s="2198"/>
      <c r="CQE811" s="2198"/>
      <c r="CQF811" s="2198"/>
      <c r="CQG811" s="2198"/>
      <c r="CQH811" s="2198"/>
      <c r="CQI811" s="2198"/>
      <c r="CQJ811" s="2198"/>
      <c r="CQK811" s="2198"/>
      <c r="CQL811" s="2198"/>
      <c r="CQM811" s="2198"/>
      <c r="CQN811" s="2198"/>
      <c r="CQO811" s="2198"/>
      <c r="CQP811" s="2198"/>
      <c r="CQQ811" s="2198"/>
      <c r="CQR811" s="2198"/>
      <c r="CQS811" s="2198"/>
      <c r="CQT811" s="2198"/>
      <c r="CQU811" s="2198"/>
      <c r="CQV811" s="2198"/>
      <c r="CQW811" s="2198"/>
      <c r="CQX811" s="2198"/>
      <c r="CQY811" s="2198"/>
      <c r="CQZ811" s="2198"/>
      <c r="CRA811" s="2198"/>
      <c r="CRB811" s="2198"/>
      <c r="CRC811" s="2198"/>
      <c r="CRD811" s="2198"/>
      <c r="CRE811" s="2198"/>
      <c r="CRF811" s="2198"/>
      <c r="CRG811" s="2198"/>
      <c r="CRH811" s="2198"/>
      <c r="CRI811" s="2198"/>
      <c r="CRJ811" s="2198"/>
      <c r="CRK811" s="2198"/>
      <c r="CRL811" s="2198"/>
      <c r="CRM811" s="2198"/>
      <c r="CRN811" s="2198"/>
      <c r="CRO811" s="2198"/>
      <c r="CRP811" s="2198"/>
      <c r="CRQ811" s="2198"/>
      <c r="CRR811" s="2198"/>
      <c r="CRS811" s="2198"/>
      <c r="CRT811" s="2198"/>
      <c r="CRU811" s="2198"/>
      <c r="CRV811" s="2198"/>
      <c r="CRW811" s="2198"/>
      <c r="CRX811" s="2198"/>
      <c r="CRY811" s="2198"/>
      <c r="CRZ811" s="2198"/>
      <c r="CSA811" s="2198"/>
      <c r="CSB811" s="2198"/>
      <c r="CSC811" s="2198"/>
      <c r="CSD811" s="2198"/>
      <c r="CSE811" s="2198"/>
      <c r="CSF811" s="2198"/>
      <c r="CSG811" s="2198"/>
      <c r="CSH811" s="2198"/>
      <c r="CSI811" s="2198"/>
      <c r="CSJ811" s="2198"/>
      <c r="CSK811" s="2198"/>
      <c r="CSL811" s="2198"/>
      <c r="CSM811" s="2198"/>
      <c r="CSN811" s="2198"/>
      <c r="CSO811" s="2198"/>
      <c r="CSP811" s="2198"/>
      <c r="CSQ811" s="2198"/>
      <c r="CSR811" s="2198"/>
      <c r="CSS811" s="2198"/>
      <c r="CST811" s="2198"/>
      <c r="CSU811" s="2198"/>
      <c r="CSV811" s="2198"/>
      <c r="CSW811" s="2198"/>
      <c r="CSX811" s="2198"/>
      <c r="CSY811" s="2198"/>
      <c r="CSZ811" s="2198"/>
      <c r="CTA811" s="2198"/>
      <c r="CTB811" s="2198"/>
      <c r="CTC811" s="2198"/>
      <c r="CTD811" s="2198"/>
      <c r="CTE811" s="2198"/>
      <c r="CTF811" s="2198"/>
      <c r="CTG811" s="2198"/>
      <c r="CTH811" s="2198"/>
      <c r="CTI811" s="2198"/>
      <c r="CTJ811" s="2198"/>
      <c r="CTK811" s="2198"/>
      <c r="CTL811" s="2198"/>
      <c r="CTM811" s="2198"/>
      <c r="CTN811" s="2198"/>
      <c r="CTO811" s="2198"/>
      <c r="CTS811" s="2198"/>
      <c r="CTT811" s="2198"/>
      <c r="CTU811" s="2198"/>
      <c r="CTV811" s="2198"/>
      <c r="CTW811" s="2198"/>
      <c r="CTX811" s="2198"/>
      <c r="CTY811" s="2198"/>
      <c r="CTZ811" s="2198"/>
      <c r="CUA811" s="2198"/>
      <c r="CUB811" s="2198"/>
      <c r="CUC811" s="2198"/>
      <c r="CUD811" s="2198"/>
      <c r="CUE811" s="2198"/>
      <c r="CUF811" s="2198"/>
      <c r="CUG811" s="2198"/>
      <c r="CUH811" s="2198"/>
      <c r="CUI811" s="2198"/>
      <c r="CUJ811" s="2198"/>
      <c r="CUK811" s="2198"/>
      <c r="CUL811" s="2198"/>
      <c r="CUM811" s="2198"/>
      <c r="CUN811" s="2198"/>
      <c r="CUO811" s="2198"/>
      <c r="CUP811" s="2198"/>
      <c r="CUQ811" s="2198"/>
      <c r="CUR811" s="2198"/>
      <c r="CUS811" s="2198"/>
      <c r="CUT811" s="2198"/>
      <c r="CUU811" s="2198"/>
      <c r="CUV811" s="2198"/>
      <c r="CUW811" s="2198"/>
      <c r="CUX811" s="2198"/>
      <c r="CUY811" s="2198"/>
      <c r="CUZ811" s="2198"/>
      <c r="CVA811" s="2198"/>
      <c r="CVB811" s="2198"/>
      <c r="CVC811" s="2198"/>
      <c r="CVD811" s="2198"/>
      <c r="CVE811" s="2198"/>
      <c r="CVF811" s="2198"/>
      <c r="CVG811" s="2198"/>
      <c r="CVH811" s="2198"/>
      <c r="CVI811" s="2198"/>
      <c r="CVJ811" s="2198"/>
      <c r="CVK811" s="2198"/>
      <c r="CVL811" s="2198"/>
      <c r="CVM811" s="2198"/>
      <c r="CVN811" s="2198"/>
      <c r="CVO811" s="2198"/>
      <c r="CVP811" s="2198"/>
      <c r="CVQ811" s="2198"/>
      <c r="CVR811" s="2198"/>
      <c r="CVS811" s="2198"/>
      <c r="CVT811" s="2198"/>
      <c r="CVU811" s="2198"/>
      <c r="CVV811" s="2198"/>
      <c r="CVW811" s="2198"/>
      <c r="CVX811" s="2198"/>
      <c r="CVY811" s="2198"/>
      <c r="CVZ811" s="2198"/>
      <c r="CWA811" s="2198"/>
      <c r="CWB811" s="2198"/>
      <c r="CWC811" s="2198"/>
      <c r="CWD811" s="2198"/>
      <c r="CWE811" s="2198"/>
      <c r="CWF811" s="2198"/>
      <c r="CWG811" s="2198"/>
      <c r="CWH811" s="2198"/>
      <c r="CWI811" s="2198"/>
      <c r="CWJ811" s="2198"/>
      <c r="CWK811" s="2198"/>
      <c r="CWL811" s="2198"/>
      <c r="CWM811" s="2198"/>
      <c r="CWN811" s="2198"/>
      <c r="CWO811" s="2198"/>
      <c r="CWP811" s="2198"/>
      <c r="CWQ811" s="2198"/>
      <c r="CWR811" s="2198"/>
      <c r="CWS811" s="2198"/>
      <c r="CWT811" s="2198"/>
      <c r="CWU811" s="2198"/>
      <c r="CWV811" s="2198"/>
      <c r="CWW811" s="2198"/>
      <c r="CWX811" s="2198"/>
      <c r="CWY811" s="2198"/>
      <c r="CWZ811" s="2198"/>
      <c r="CXA811" s="2198"/>
      <c r="CXB811" s="2198"/>
      <c r="CXC811" s="2198"/>
      <c r="CXD811" s="2198"/>
      <c r="CXE811" s="2198"/>
      <c r="CXF811" s="2198"/>
      <c r="CXG811" s="2198"/>
      <c r="CXH811" s="2198"/>
      <c r="CXI811" s="2198"/>
      <c r="CXJ811" s="2198"/>
      <c r="CXK811" s="2198"/>
      <c r="CXL811" s="2198"/>
      <c r="CXM811" s="2198"/>
      <c r="CXN811" s="2198"/>
      <c r="CXO811" s="2198"/>
      <c r="CXP811" s="2198"/>
      <c r="CXQ811" s="2198"/>
      <c r="CXR811" s="2198"/>
      <c r="CXS811" s="2198"/>
      <c r="CXT811" s="2198"/>
      <c r="CXU811" s="2198"/>
      <c r="CXV811" s="2198"/>
      <c r="CXW811" s="2198"/>
      <c r="CXX811" s="2198"/>
      <c r="CXY811" s="2198"/>
      <c r="CXZ811" s="2198"/>
      <c r="CYA811" s="2198"/>
      <c r="CYB811" s="2198"/>
      <c r="CYC811" s="2198"/>
      <c r="CYD811" s="2198"/>
      <c r="CYE811" s="2198"/>
      <c r="CYF811" s="2198"/>
      <c r="CYG811" s="2198"/>
      <c r="CYH811" s="2198"/>
      <c r="CYI811" s="2198"/>
      <c r="CYJ811" s="2198"/>
      <c r="CYK811" s="2198"/>
      <c r="CYL811" s="2198"/>
      <c r="CYM811" s="2198"/>
      <c r="CYN811" s="2198"/>
      <c r="CYO811" s="2198"/>
      <c r="CYP811" s="2198"/>
      <c r="CYQ811" s="2198"/>
      <c r="CYR811" s="2198"/>
      <c r="CYS811" s="2198"/>
      <c r="CYT811" s="2198"/>
      <c r="CYU811" s="2198"/>
      <c r="CYV811" s="2198"/>
      <c r="CYW811" s="2198"/>
      <c r="CYX811" s="2198"/>
      <c r="CYY811" s="2198"/>
      <c r="CYZ811" s="2198"/>
      <c r="CZA811" s="2198"/>
      <c r="CZB811" s="2198"/>
      <c r="CZC811" s="2198"/>
      <c r="CZD811" s="2198"/>
      <c r="CZE811" s="2198"/>
      <c r="CZF811" s="2198"/>
      <c r="CZG811" s="2198"/>
      <c r="CZH811" s="2198"/>
      <c r="CZI811" s="2198"/>
      <c r="CZJ811" s="2198"/>
      <c r="CZK811" s="2198"/>
      <c r="CZL811" s="2198"/>
      <c r="CZM811" s="2198"/>
      <c r="CZN811" s="2198"/>
      <c r="CZO811" s="2198"/>
      <c r="CZP811" s="2198"/>
      <c r="CZQ811" s="2198"/>
      <c r="CZR811" s="2198"/>
      <c r="CZS811" s="2198"/>
      <c r="CZT811" s="2198"/>
      <c r="CZU811" s="2198"/>
      <c r="CZV811" s="2198"/>
      <c r="CZW811" s="2198"/>
      <c r="CZX811" s="2198"/>
      <c r="CZY811" s="2198"/>
      <c r="CZZ811" s="2198"/>
      <c r="DAA811" s="2198"/>
      <c r="DAB811" s="2198"/>
      <c r="DAC811" s="2198"/>
      <c r="DAD811" s="2198"/>
      <c r="DAE811" s="2198"/>
      <c r="DAF811" s="2198"/>
      <c r="DAG811" s="2198"/>
      <c r="DAH811" s="2198"/>
      <c r="DAI811" s="2198"/>
      <c r="DAJ811" s="2198"/>
      <c r="DAK811" s="2198"/>
      <c r="DAL811" s="2198"/>
      <c r="DAM811" s="2198"/>
      <c r="DAN811" s="2198"/>
      <c r="DAO811" s="2198"/>
      <c r="DAP811" s="2198"/>
      <c r="DAQ811" s="2198"/>
      <c r="DAR811" s="2198"/>
      <c r="DAS811" s="2198"/>
      <c r="DAT811" s="2198"/>
      <c r="DAU811" s="2198"/>
      <c r="DAV811" s="2198"/>
      <c r="DAW811" s="2198"/>
      <c r="DAX811" s="2198"/>
      <c r="DAY811" s="2198"/>
      <c r="DAZ811" s="2198"/>
      <c r="DBA811" s="2198"/>
      <c r="DBB811" s="2198"/>
      <c r="DBC811" s="2198"/>
      <c r="DBD811" s="2198"/>
      <c r="DBE811" s="2198"/>
      <c r="DBF811" s="2198"/>
      <c r="DBG811" s="2198"/>
      <c r="DBH811" s="2198"/>
      <c r="DBI811" s="2198"/>
      <c r="DBJ811" s="2198"/>
      <c r="DBK811" s="2198"/>
      <c r="DBL811" s="2198"/>
      <c r="DBM811" s="2198"/>
      <c r="DBN811" s="2198"/>
      <c r="DBO811" s="2198"/>
      <c r="DBP811" s="2198"/>
      <c r="DBQ811" s="2198"/>
      <c r="DBR811" s="2198"/>
      <c r="DBS811" s="2198"/>
      <c r="DBT811" s="2198"/>
      <c r="DBU811" s="2198"/>
      <c r="DBV811" s="2198"/>
      <c r="DBW811" s="2198"/>
      <c r="DBX811" s="2198"/>
      <c r="DBY811" s="2198"/>
      <c r="DBZ811" s="2198"/>
      <c r="DCA811" s="2198"/>
      <c r="DCB811" s="2198"/>
      <c r="DCC811" s="2198"/>
      <c r="DCD811" s="2198"/>
      <c r="DCE811" s="2198"/>
      <c r="DCF811" s="2198"/>
      <c r="DCG811" s="2198"/>
      <c r="DCH811" s="2198"/>
      <c r="DCI811" s="2198"/>
      <c r="DCJ811" s="2198"/>
      <c r="DCK811" s="2198"/>
      <c r="DCL811" s="2198"/>
      <c r="DCM811" s="2198"/>
      <c r="DCN811" s="2198"/>
      <c r="DCO811" s="2198"/>
      <c r="DCP811" s="2198"/>
      <c r="DCQ811" s="2198"/>
      <c r="DCR811" s="2198"/>
      <c r="DCS811" s="2198"/>
      <c r="DCT811" s="2198"/>
      <c r="DCU811" s="2198"/>
      <c r="DCV811" s="2198"/>
      <c r="DCW811" s="2198"/>
      <c r="DCX811" s="2198"/>
      <c r="DCY811" s="2198"/>
      <c r="DCZ811" s="2198"/>
      <c r="DDA811" s="2198"/>
      <c r="DDB811" s="2198"/>
      <c r="DDC811" s="2198"/>
      <c r="DDD811" s="2198"/>
      <c r="DDE811" s="2198"/>
      <c r="DDF811" s="2198"/>
      <c r="DDG811" s="2198"/>
      <c r="DDH811" s="2198"/>
      <c r="DDI811" s="2198"/>
      <c r="DDJ811" s="2198"/>
      <c r="DDK811" s="2198"/>
      <c r="DDO811" s="2198"/>
      <c r="DDP811" s="2198"/>
      <c r="DDQ811" s="2198"/>
      <c r="DDR811" s="2198"/>
      <c r="DDS811" s="2198"/>
      <c r="DDT811" s="2198"/>
      <c r="DDU811" s="2198"/>
      <c r="DDV811" s="2198"/>
      <c r="DDW811" s="2198"/>
      <c r="DDX811" s="2198"/>
      <c r="DDY811" s="2198"/>
      <c r="DDZ811" s="2198"/>
      <c r="DEA811" s="2198"/>
      <c r="DEB811" s="2198"/>
      <c r="DEC811" s="2198"/>
      <c r="DED811" s="2198"/>
      <c r="DEE811" s="2198"/>
      <c r="DEF811" s="2198"/>
      <c r="DEG811" s="2198"/>
      <c r="DEH811" s="2198"/>
      <c r="DEI811" s="2198"/>
      <c r="DEJ811" s="2198"/>
      <c r="DEK811" s="2198"/>
      <c r="DEL811" s="2198"/>
      <c r="DEM811" s="2198"/>
      <c r="DEN811" s="2198"/>
      <c r="DEO811" s="2198"/>
      <c r="DEP811" s="2198"/>
      <c r="DEQ811" s="2198"/>
      <c r="DER811" s="2198"/>
      <c r="DES811" s="2198"/>
      <c r="DET811" s="2198"/>
      <c r="DEU811" s="2198"/>
      <c r="DEV811" s="2198"/>
      <c r="DEW811" s="2198"/>
      <c r="DEX811" s="2198"/>
      <c r="DEY811" s="2198"/>
      <c r="DEZ811" s="2198"/>
      <c r="DFA811" s="2198"/>
      <c r="DFB811" s="2198"/>
      <c r="DFC811" s="2198"/>
      <c r="DFD811" s="2198"/>
      <c r="DFE811" s="2198"/>
      <c r="DFF811" s="2198"/>
      <c r="DFG811" s="2198"/>
      <c r="DFH811" s="2198"/>
      <c r="DFI811" s="2198"/>
      <c r="DFJ811" s="2198"/>
      <c r="DFK811" s="2198"/>
      <c r="DFL811" s="2198"/>
      <c r="DFM811" s="2198"/>
      <c r="DFN811" s="2198"/>
      <c r="DFO811" s="2198"/>
      <c r="DFP811" s="2198"/>
      <c r="DFQ811" s="2198"/>
      <c r="DFR811" s="2198"/>
      <c r="DFS811" s="2198"/>
      <c r="DFT811" s="2198"/>
      <c r="DFU811" s="2198"/>
      <c r="DFV811" s="2198"/>
      <c r="DFW811" s="2198"/>
      <c r="DFX811" s="2198"/>
      <c r="DFY811" s="2198"/>
      <c r="DFZ811" s="2198"/>
      <c r="DGA811" s="2198"/>
      <c r="DGB811" s="2198"/>
      <c r="DGC811" s="2198"/>
      <c r="DGD811" s="2198"/>
      <c r="DGE811" s="2198"/>
      <c r="DGF811" s="2198"/>
      <c r="DGG811" s="2198"/>
      <c r="DGH811" s="2198"/>
      <c r="DGI811" s="2198"/>
      <c r="DGJ811" s="2198"/>
      <c r="DGK811" s="2198"/>
      <c r="DGL811" s="2198"/>
      <c r="DGM811" s="2198"/>
      <c r="DGN811" s="2198"/>
      <c r="DGO811" s="2198"/>
      <c r="DGP811" s="2198"/>
      <c r="DGQ811" s="2198"/>
      <c r="DGR811" s="2198"/>
      <c r="DGS811" s="2198"/>
      <c r="DGT811" s="2198"/>
      <c r="DGU811" s="2198"/>
      <c r="DGV811" s="2198"/>
      <c r="DGW811" s="2198"/>
      <c r="DGX811" s="2198"/>
      <c r="DGY811" s="2198"/>
      <c r="DGZ811" s="2198"/>
      <c r="DHA811" s="2198"/>
      <c r="DHB811" s="2198"/>
      <c r="DHC811" s="2198"/>
      <c r="DHD811" s="2198"/>
      <c r="DHE811" s="2198"/>
      <c r="DHF811" s="2198"/>
      <c r="DHG811" s="2198"/>
      <c r="DHH811" s="2198"/>
      <c r="DHI811" s="2198"/>
      <c r="DHJ811" s="2198"/>
      <c r="DHK811" s="2198"/>
      <c r="DHL811" s="2198"/>
      <c r="DHM811" s="2198"/>
      <c r="DHN811" s="2198"/>
      <c r="DHO811" s="2198"/>
      <c r="DHP811" s="2198"/>
      <c r="DHQ811" s="2198"/>
      <c r="DHR811" s="2198"/>
      <c r="DHS811" s="2198"/>
      <c r="DHT811" s="2198"/>
      <c r="DHU811" s="2198"/>
      <c r="DHV811" s="2198"/>
      <c r="DHW811" s="2198"/>
      <c r="DHX811" s="2198"/>
      <c r="DHY811" s="2198"/>
      <c r="DHZ811" s="2198"/>
      <c r="DIA811" s="2198"/>
      <c r="DIB811" s="2198"/>
      <c r="DIC811" s="2198"/>
      <c r="DID811" s="2198"/>
      <c r="DIE811" s="2198"/>
      <c r="DIF811" s="2198"/>
      <c r="DIG811" s="2198"/>
      <c r="DIH811" s="2198"/>
      <c r="DII811" s="2198"/>
      <c r="DIJ811" s="2198"/>
      <c r="DIK811" s="2198"/>
      <c r="DIL811" s="2198"/>
      <c r="DIM811" s="2198"/>
      <c r="DIN811" s="2198"/>
      <c r="DIO811" s="2198"/>
      <c r="DIP811" s="2198"/>
      <c r="DIQ811" s="2198"/>
      <c r="DIR811" s="2198"/>
      <c r="DIS811" s="2198"/>
      <c r="DIT811" s="2198"/>
      <c r="DIU811" s="2198"/>
      <c r="DIV811" s="2198"/>
      <c r="DIW811" s="2198"/>
      <c r="DIX811" s="2198"/>
      <c r="DIY811" s="2198"/>
      <c r="DIZ811" s="2198"/>
      <c r="DJA811" s="2198"/>
      <c r="DJB811" s="2198"/>
      <c r="DJC811" s="2198"/>
      <c r="DJD811" s="2198"/>
      <c r="DJE811" s="2198"/>
      <c r="DJF811" s="2198"/>
      <c r="DJG811" s="2198"/>
      <c r="DJH811" s="2198"/>
      <c r="DJI811" s="2198"/>
      <c r="DJJ811" s="2198"/>
      <c r="DJK811" s="2198"/>
      <c r="DJL811" s="2198"/>
      <c r="DJM811" s="2198"/>
      <c r="DJN811" s="2198"/>
      <c r="DJO811" s="2198"/>
      <c r="DJP811" s="2198"/>
      <c r="DJQ811" s="2198"/>
      <c r="DJR811" s="2198"/>
      <c r="DJS811" s="2198"/>
      <c r="DJT811" s="2198"/>
      <c r="DJU811" s="2198"/>
      <c r="DJV811" s="2198"/>
      <c r="DJW811" s="2198"/>
      <c r="DJX811" s="2198"/>
      <c r="DJY811" s="2198"/>
      <c r="DJZ811" s="2198"/>
      <c r="DKA811" s="2198"/>
      <c r="DKB811" s="2198"/>
      <c r="DKC811" s="2198"/>
      <c r="DKD811" s="2198"/>
      <c r="DKE811" s="2198"/>
      <c r="DKF811" s="2198"/>
      <c r="DKG811" s="2198"/>
      <c r="DKH811" s="2198"/>
      <c r="DKI811" s="2198"/>
      <c r="DKJ811" s="2198"/>
      <c r="DKK811" s="2198"/>
      <c r="DKL811" s="2198"/>
      <c r="DKM811" s="2198"/>
      <c r="DKN811" s="2198"/>
      <c r="DKO811" s="2198"/>
      <c r="DKP811" s="2198"/>
      <c r="DKQ811" s="2198"/>
      <c r="DKR811" s="2198"/>
      <c r="DKS811" s="2198"/>
      <c r="DKT811" s="2198"/>
      <c r="DKU811" s="2198"/>
      <c r="DKV811" s="2198"/>
      <c r="DKW811" s="2198"/>
      <c r="DKX811" s="2198"/>
      <c r="DKY811" s="2198"/>
      <c r="DKZ811" s="2198"/>
      <c r="DLA811" s="2198"/>
      <c r="DLB811" s="2198"/>
      <c r="DLC811" s="2198"/>
      <c r="DLD811" s="2198"/>
      <c r="DLE811" s="2198"/>
      <c r="DLF811" s="2198"/>
      <c r="DLG811" s="2198"/>
      <c r="DLH811" s="2198"/>
      <c r="DLI811" s="2198"/>
      <c r="DLJ811" s="2198"/>
      <c r="DLK811" s="2198"/>
      <c r="DLL811" s="2198"/>
      <c r="DLM811" s="2198"/>
      <c r="DLN811" s="2198"/>
      <c r="DLO811" s="2198"/>
      <c r="DLP811" s="2198"/>
      <c r="DLQ811" s="2198"/>
      <c r="DLR811" s="2198"/>
      <c r="DLS811" s="2198"/>
      <c r="DLT811" s="2198"/>
      <c r="DLU811" s="2198"/>
      <c r="DLV811" s="2198"/>
      <c r="DLW811" s="2198"/>
      <c r="DLX811" s="2198"/>
      <c r="DLY811" s="2198"/>
      <c r="DLZ811" s="2198"/>
      <c r="DMA811" s="2198"/>
      <c r="DMB811" s="2198"/>
      <c r="DMC811" s="2198"/>
      <c r="DMD811" s="2198"/>
      <c r="DME811" s="2198"/>
      <c r="DMF811" s="2198"/>
      <c r="DMG811" s="2198"/>
      <c r="DMH811" s="2198"/>
      <c r="DMI811" s="2198"/>
      <c r="DMJ811" s="2198"/>
      <c r="DMK811" s="2198"/>
      <c r="DML811" s="2198"/>
      <c r="DMM811" s="2198"/>
      <c r="DMN811" s="2198"/>
      <c r="DMO811" s="2198"/>
      <c r="DMP811" s="2198"/>
      <c r="DMQ811" s="2198"/>
      <c r="DMR811" s="2198"/>
      <c r="DMS811" s="2198"/>
      <c r="DMT811" s="2198"/>
      <c r="DMU811" s="2198"/>
      <c r="DMV811" s="2198"/>
      <c r="DMW811" s="2198"/>
      <c r="DMX811" s="2198"/>
      <c r="DMY811" s="2198"/>
      <c r="DMZ811" s="2198"/>
      <c r="DNA811" s="2198"/>
      <c r="DNB811" s="2198"/>
      <c r="DNC811" s="2198"/>
      <c r="DND811" s="2198"/>
      <c r="DNE811" s="2198"/>
      <c r="DNF811" s="2198"/>
      <c r="DNG811" s="2198"/>
      <c r="DNK811" s="2198"/>
      <c r="DNL811" s="2198"/>
      <c r="DNM811" s="2198"/>
      <c r="DNN811" s="2198"/>
      <c r="DNO811" s="2198"/>
      <c r="DNP811" s="2198"/>
      <c r="DNQ811" s="2198"/>
      <c r="DNR811" s="2198"/>
      <c r="DNS811" s="2198"/>
      <c r="DNT811" s="2198"/>
      <c r="DNU811" s="2198"/>
      <c r="DNV811" s="2198"/>
      <c r="DNW811" s="2198"/>
      <c r="DNX811" s="2198"/>
      <c r="DNY811" s="2198"/>
      <c r="DNZ811" s="2198"/>
      <c r="DOA811" s="2198"/>
      <c r="DOB811" s="2198"/>
      <c r="DOC811" s="2198"/>
      <c r="DOD811" s="2198"/>
      <c r="DOE811" s="2198"/>
      <c r="DOF811" s="2198"/>
      <c r="DOG811" s="2198"/>
      <c r="DOH811" s="2198"/>
      <c r="DOI811" s="2198"/>
      <c r="DOJ811" s="2198"/>
      <c r="DOK811" s="2198"/>
      <c r="DOL811" s="2198"/>
      <c r="DOM811" s="2198"/>
      <c r="DON811" s="2198"/>
      <c r="DOO811" s="2198"/>
      <c r="DOP811" s="2198"/>
      <c r="DOQ811" s="2198"/>
      <c r="DOR811" s="2198"/>
      <c r="DOS811" s="2198"/>
      <c r="DOT811" s="2198"/>
      <c r="DOU811" s="2198"/>
      <c r="DOV811" s="2198"/>
      <c r="DOW811" s="2198"/>
      <c r="DOX811" s="2198"/>
      <c r="DOY811" s="2198"/>
      <c r="DOZ811" s="2198"/>
      <c r="DPA811" s="2198"/>
      <c r="DPB811" s="2198"/>
      <c r="DPC811" s="2198"/>
      <c r="DPD811" s="2198"/>
      <c r="DPE811" s="2198"/>
      <c r="DPF811" s="2198"/>
      <c r="DPG811" s="2198"/>
      <c r="DPH811" s="2198"/>
      <c r="DPI811" s="2198"/>
      <c r="DPJ811" s="2198"/>
      <c r="DPK811" s="2198"/>
      <c r="DPL811" s="2198"/>
      <c r="DPM811" s="2198"/>
      <c r="DPN811" s="2198"/>
      <c r="DPO811" s="2198"/>
      <c r="DPP811" s="2198"/>
      <c r="DPQ811" s="2198"/>
      <c r="DPR811" s="2198"/>
      <c r="DPS811" s="2198"/>
      <c r="DPT811" s="2198"/>
      <c r="DPU811" s="2198"/>
      <c r="DPV811" s="2198"/>
      <c r="DPW811" s="2198"/>
      <c r="DPX811" s="2198"/>
      <c r="DPY811" s="2198"/>
      <c r="DPZ811" s="2198"/>
      <c r="DQA811" s="2198"/>
      <c r="DQB811" s="2198"/>
      <c r="DQC811" s="2198"/>
      <c r="DQD811" s="2198"/>
      <c r="DQE811" s="2198"/>
      <c r="DQF811" s="2198"/>
      <c r="DQG811" s="2198"/>
      <c r="DQH811" s="2198"/>
      <c r="DQI811" s="2198"/>
      <c r="DQJ811" s="2198"/>
      <c r="DQK811" s="2198"/>
      <c r="DQL811" s="2198"/>
      <c r="DQM811" s="2198"/>
      <c r="DQN811" s="2198"/>
      <c r="DQO811" s="2198"/>
      <c r="DQP811" s="2198"/>
      <c r="DQQ811" s="2198"/>
      <c r="DQR811" s="2198"/>
      <c r="DQS811" s="2198"/>
      <c r="DQT811" s="2198"/>
      <c r="DQU811" s="2198"/>
      <c r="DQV811" s="2198"/>
      <c r="DQW811" s="2198"/>
      <c r="DQX811" s="2198"/>
      <c r="DQY811" s="2198"/>
      <c r="DQZ811" s="2198"/>
      <c r="DRA811" s="2198"/>
      <c r="DRB811" s="2198"/>
      <c r="DRC811" s="2198"/>
      <c r="DRD811" s="2198"/>
      <c r="DRE811" s="2198"/>
      <c r="DRF811" s="2198"/>
      <c r="DRG811" s="2198"/>
      <c r="DRH811" s="2198"/>
      <c r="DRI811" s="2198"/>
      <c r="DRJ811" s="2198"/>
      <c r="DRK811" s="2198"/>
      <c r="DRL811" s="2198"/>
      <c r="DRM811" s="2198"/>
      <c r="DRN811" s="2198"/>
      <c r="DRO811" s="2198"/>
      <c r="DRP811" s="2198"/>
      <c r="DRQ811" s="2198"/>
      <c r="DRR811" s="2198"/>
      <c r="DRS811" s="2198"/>
      <c r="DRT811" s="2198"/>
      <c r="DRU811" s="2198"/>
      <c r="DRV811" s="2198"/>
      <c r="DRW811" s="2198"/>
      <c r="DRX811" s="2198"/>
      <c r="DRY811" s="2198"/>
      <c r="DRZ811" s="2198"/>
      <c r="DSA811" s="2198"/>
      <c r="DSB811" s="2198"/>
      <c r="DSC811" s="2198"/>
      <c r="DSD811" s="2198"/>
      <c r="DSE811" s="2198"/>
      <c r="DSF811" s="2198"/>
      <c r="DSG811" s="2198"/>
      <c r="DSH811" s="2198"/>
      <c r="DSI811" s="2198"/>
      <c r="DSJ811" s="2198"/>
      <c r="DSK811" s="2198"/>
      <c r="DSL811" s="2198"/>
      <c r="DSM811" s="2198"/>
      <c r="DSN811" s="2198"/>
      <c r="DSO811" s="2198"/>
      <c r="DSP811" s="2198"/>
      <c r="DSQ811" s="2198"/>
      <c r="DSR811" s="2198"/>
      <c r="DSS811" s="2198"/>
      <c r="DST811" s="2198"/>
      <c r="DSU811" s="2198"/>
      <c r="DSV811" s="2198"/>
      <c r="DSW811" s="2198"/>
      <c r="DSX811" s="2198"/>
      <c r="DSY811" s="2198"/>
      <c r="DSZ811" s="2198"/>
      <c r="DTA811" s="2198"/>
      <c r="DTB811" s="2198"/>
      <c r="DTC811" s="2198"/>
      <c r="DTD811" s="2198"/>
      <c r="DTE811" s="2198"/>
      <c r="DTF811" s="2198"/>
      <c r="DTG811" s="2198"/>
      <c r="DTH811" s="2198"/>
      <c r="DTI811" s="2198"/>
      <c r="DTJ811" s="2198"/>
      <c r="DTK811" s="2198"/>
      <c r="DTL811" s="2198"/>
      <c r="DTM811" s="2198"/>
      <c r="DTN811" s="2198"/>
      <c r="DTO811" s="2198"/>
      <c r="DTP811" s="2198"/>
      <c r="DTQ811" s="2198"/>
      <c r="DTR811" s="2198"/>
      <c r="DTS811" s="2198"/>
      <c r="DTT811" s="2198"/>
      <c r="DTU811" s="2198"/>
      <c r="DTV811" s="2198"/>
      <c r="DTW811" s="2198"/>
      <c r="DTX811" s="2198"/>
      <c r="DTY811" s="2198"/>
      <c r="DTZ811" s="2198"/>
      <c r="DUA811" s="2198"/>
      <c r="DUB811" s="2198"/>
      <c r="DUC811" s="2198"/>
      <c r="DUD811" s="2198"/>
      <c r="DUE811" s="2198"/>
      <c r="DUF811" s="2198"/>
      <c r="DUG811" s="2198"/>
      <c r="DUH811" s="2198"/>
      <c r="DUI811" s="2198"/>
      <c r="DUJ811" s="2198"/>
      <c r="DUK811" s="2198"/>
      <c r="DUL811" s="2198"/>
      <c r="DUM811" s="2198"/>
      <c r="DUN811" s="2198"/>
      <c r="DUO811" s="2198"/>
      <c r="DUP811" s="2198"/>
      <c r="DUQ811" s="2198"/>
      <c r="DUR811" s="2198"/>
      <c r="DUS811" s="2198"/>
      <c r="DUT811" s="2198"/>
      <c r="DUU811" s="2198"/>
      <c r="DUV811" s="2198"/>
      <c r="DUW811" s="2198"/>
      <c r="DUX811" s="2198"/>
      <c r="DUY811" s="2198"/>
      <c r="DUZ811" s="2198"/>
      <c r="DVA811" s="2198"/>
      <c r="DVB811" s="2198"/>
      <c r="DVC811" s="2198"/>
      <c r="DVD811" s="2198"/>
      <c r="DVE811" s="2198"/>
      <c r="DVF811" s="2198"/>
      <c r="DVG811" s="2198"/>
      <c r="DVH811" s="2198"/>
      <c r="DVI811" s="2198"/>
      <c r="DVJ811" s="2198"/>
      <c r="DVK811" s="2198"/>
      <c r="DVL811" s="2198"/>
      <c r="DVM811" s="2198"/>
      <c r="DVN811" s="2198"/>
      <c r="DVO811" s="2198"/>
      <c r="DVP811" s="2198"/>
      <c r="DVQ811" s="2198"/>
      <c r="DVR811" s="2198"/>
      <c r="DVS811" s="2198"/>
      <c r="DVT811" s="2198"/>
      <c r="DVU811" s="2198"/>
      <c r="DVV811" s="2198"/>
      <c r="DVW811" s="2198"/>
      <c r="DVX811" s="2198"/>
      <c r="DVY811" s="2198"/>
      <c r="DVZ811" s="2198"/>
      <c r="DWA811" s="2198"/>
      <c r="DWB811" s="2198"/>
      <c r="DWC811" s="2198"/>
      <c r="DWD811" s="2198"/>
      <c r="DWE811" s="2198"/>
      <c r="DWF811" s="2198"/>
      <c r="DWG811" s="2198"/>
      <c r="DWH811" s="2198"/>
      <c r="DWI811" s="2198"/>
      <c r="DWJ811" s="2198"/>
      <c r="DWK811" s="2198"/>
      <c r="DWL811" s="2198"/>
      <c r="DWM811" s="2198"/>
      <c r="DWN811" s="2198"/>
      <c r="DWO811" s="2198"/>
      <c r="DWP811" s="2198"/>
      <c r="DWQ811" s="2198"/>
      <c r="DWR811" s="2198"/>
      <c r="DWS811" s="2198"/>
      <c r="DWT811" s="2198"/>
      <c r="DWU811" s="2198"/>
      <c r="DWV811" s="2198"/>
      <c r="DWW811" s="2198"/>
      <c r="DWX811" s="2198"/>
      <c r="DWY811" s="2198"/>
      <c r="DWZ811" s="2198"/>
      <c r="DXA811" s="2198"/>
      <c r="DXB811" s="2198"/>
      <c r="DXC811" s="2198"/>
      <c r="DXG811" s="2198"/>
      <c r="DXH811" s="2198"/>
      <c r="DXI811" s="2198"/>
      <c r="DXJ811" s="2198"/>
      <c r="DXK811" s="2198"/>
      <c r="DXL811" s="2198"/>
      <c r="DXM811" s="2198"/>
      <c r="DXN811" s="2198"/>
      <c r="DXO811" s="2198"/>
      <c r="DXP811" s="2198"/>
      <c r="DXQ811" s="2198"/>
      <c r="DXR811" s="2198"/>
      <c r="DXS811" s="2198"/>
      <c r="DXT811" s="2198"/>
      <c r="DXU811" s="2198"/>
      <c r="DXV811" s="2198"/>
      <c r="DXW811" s="2198"/>
      <c r="DXX811" s="2198"/>
      <c r="DXY811" s="2198"/>
      <c r="DXZ811" s="2198"/>
      <c r="DYA811" s="2198"/>
      <c r="DYB811" s="2198"/>
      <c r="DYC811" s="2198"/>
      <c r="DYD811" s="2198"/>
      <c r="DYE811" s="2198"/>
      <c r="DYF811" s="2198"/>
      <c r="DYG811" s="2198"/>
      <c r="DYH811" s="2198"/>
      <c r="DYI811" s="2198"/>
      <c r="DYJ811" s="2198"/>
      <c r="DYK811" s="2198"/>
      <c r="DYL811" s="2198"/>
      <c r="DYM811" s="2198"/>
      <c r="DYN811" s="2198"/>
      <c r="DYO811" s="2198"/>
      <c r="DYP811" s="2198"/>
      <c r="DYQ811" s="2198"/>
      <c r="DYR811" s="2198"/>
      <c r="DYS811" s="2198"/>
      <c r="DYT811" s="2198"/>
      <c r="DYU811" s="2198"/>
      <c r="DYV811" s="2198"/>
      <c r="DYW811" s="2198"/>
      <c r="DYX811" s="2198"/>
      <c r="DYY811" s="2198"/>
      <c r="DYZ811" s="2198"/>
      <c r="DZA811" s="2198"/>
      <c r="DZB811" s="2198"/>
      <c r="DZC811" s="2198"/>
      <c r="DZD811" s="2198"/>
      <c r="DZE811" s="2198"/>
      <c r="DZF811" s="2198"/>
      <c r="DZG811" s="2198"/>
      <c r="DZH811" s="2198"/>
      <c r="DZI811" s="2198"/>
      <c r="DZJ811" s="2198"/>
      <c r="DZK811" s="2198"/>
      <c r="DZL811" s="2198"/>
      <c r="DZM811" s="2198"/>
      <c r="DZN811" s="2198"/>
      <c r="DZO811" s="2198"/>
      <c r="DZP811" s="2198"/>
      <c r="DZQ811" s="2198"/>
      <c r="DZR811" s="2198"/>
      <c r="DZS811" s="2198"/>
      <c r="DZT811" s="2198"/>
      <c r="DZU811" s="2198"/>
      <c r="DZV811" s="2198"/>
      <c r="DZW811" s="2198"/>
      <c r="DZX811" s="2198"/>
      <c r="DZY811" s="2198"/>
      <c r="DZZ811" s="2198"/>
      <c r="EAA811" s="2198"/>
      <c r="EAB811" s="2198"/>
      <c r="EAC811" s="2198"/>
      <c r="EAD811" s="2198"/>
      <c r="EAE811" s="2198"/>
      <c r="EAF811" s="2198"/>
      <c r="EAG811" s="2198"/>
      <c r="EAH811" s="2198"/>
      <c r="EAI811" s="2198"/>
      <c r="EAJ811" s="2198"/>
      <c r="EAK811" s="2198"/>
      <c r="EAL811" s="2198"/>
      <c r="EAM811" s="2198"/>
      <c r="EAN811" s="2198"/>
      <c r="EAO811" s="2198"/>
      <c r="EAP811" s="2198"/>
      <c r="EAQ811" s="2198"/>
      <c r="EAR811" s="2198"/>
      <c r="EAS811" s="2198"/>
      <c r="EAT811" s="2198"/>
      <c r="EAU811" s="2198"/>
      <c r="EAV811" s="2198"/>
      <c r="EAW811" s="2198"/>
      <c r="EAX811" s="2198"/>
      <c r="EAY811" s="2198"/>
      <c r="EAZ811" s="2198"/>
      <c r="EBA811" s="2198"/>
      <c r="EBB811" s="2198"/>
      <c r="EBC811" s="2198"/>
      <c r="EBD811" s="2198"/>
      <c r="EBE811" s="2198"/>
      <c r="EBF811" s="2198"/>
      <c r="EBG811" s="2198"/>
      <c r="EBH811" s="2198"/>
      <c r="EBI811" s="2198"/>
      <c r="EBJ811" s="2198"/>
      <c r="EBK811" s="2198"/>
      <c r="EBL811" s="2198"/>
      <c r="EBM811" s="2198"/>
      <c r="EBN811" s="2198"/>
      <c r="EBO811" s="2198"/>
      <c r="EBP811" s="2198"/>
      <c r="EBQ811" s="2198"/>
      <c r="EBR811" s="2198"/>
      <c r="EBS811" s="2198"/>
      <c r="EBT811" s="2198"/>
      <c r="EBU811" s="2198"/>
      <c r="EBV811" s="2198"/>
      <c r="EBW811" s="2198"/>
      <c r="EBX811" s="2198"/>
      <c r="EBY811" s="2198"/>
      <c r="EBZ811" s="2198"/>
      <c r="ECA811" s="2198"/>
      <c r="ECB811" s="2198"/>
      <c r="ECC811" s="2198"/>
      <c r="ECD811" s="2198"/>
      <c r="ECE811" s="2198"/>
      <c r="ECF811" s="2198"/>
      <c r="ECG811" s="2198"/>
      <c r="ECH811" s="2198"/>
      <c r="ECI811" s="2198"/>
      <c r="ECJ811" s="2198"/>
      <c r="ECK811" s="2198"/>
      <c r="ECL811" s="2198"/>
      <c r="ECM811" s="2198"/>
      <c r="ECN811" s="2198"/>
      <c r="ECO811" s="2198"/>
      <c r="ECP811" s="2198"/>
      <c r="ECQ811" s="2198"/>
      <c r="ECR811" s="2198"/>
      <c r="ECS811" s="2198"/>
      <c r="ECT811" s="2198"/>
      <c r="ECU811" s="2198"/>
      <c r="ECV811" s="2198"/>
      <c r="ECW811" s="2198"/>
      <c r="ECX811" s="2198"/>
      <c r="ECY811" s="2198"/>
      <c r="ECZ811" s="2198"/>
      <c r="EDA811" s="2198"/>
      <c r="EDB811" s="2198"/>
      <c r="EDC811" s="2198"/>
      <c r="EDD811" s="2198"/>
      <c r="EDE811" s="2198"/>
      <c r="EDF811" s="2198"/>
      <c r="EDG811" s="2198"/>
      <c r="EDH811" s="2198"/>
      <c r="EDI811" s="2198"/>
      <c r="EDJ811" s="2198"/>
      <c r="EDK811" s="2198"/>
      <c r="EDL811" s="2198"/>
      <c r="EDM811" s="2198"/>
      <c r="EDN811" s="2198"/>
      <c r="EDO811" s="2198"/>
      <c r="EDP811" s="2198"/>
      <c r="EDQ811" s="2198"/>
      <c r="EDR811" s="2198"/>
      <c r="EDS811" s="2198"/>
      <c r="EDT811" s="2198"/>
      <c r="EDU811" s="2198"/>
      <c r="EDV811" s="2198"/>
      <c r="EDW811" s="2198"/>
      <c r="EDX811" s="2198"/>
      <c r="EDY811" s="2198"/>
      <c r="EDZ811" s="2198"/>
      <c r="EEA811" s="2198"/>
      <c r="EEB811" s="2198"/>
      <c r="EEC811" s="2198"/>
      <c r="EED811" s="2198"/>
      <c r="EEE811" s="2198"/>
      <c r="EEF811" s="2198"/>
      <c r="EEG811" s="2198"/>
      <c r="EEH811" s="2198"/>
      <c r="EEI811" s="2198"/>
      <c r="EEJ811" s="2198"/>
      <c r="EEK811" s="2198"/>
      <c r="EEL811" s="2198"/>
      <c r="EEM811" s="2198"/>
      <c r="EEN811" s="2198"/>
      <c r="EEO811" s="2198"/>
      <c r="EEP811" s="2198"/>
      <c r="EEQ811" s="2198"/>
      <c r="EER811" s="2198"/>
      <c r="EES811" s="2198"/>
      <c r="EET811" s="2198"/>
      <c r="EEU811" s="2198"/>
      <c r="EEV811" s="2198"/>
      <c r="EEW811" s="2198"/>
      <c r="EEX811" s="2198"/>
      <c r="EEY811" s="2198"/>
      <c r="EEZ811" s="2198"/>
      <c r="EFA811" s="2198"/>
      <c r="EFB811" s="2198"/>
      <c r="EFC811" s="2198"/>
      <c r="EFD811" s="2198"/>
      <c r="EFE811" s="2198"/>
      <c r="EFF811" s="2198"/>
      <c r="EFG811" s="2198"/>
      <c r="EFH811" s="2198"/>
      <c r="EFI811" s="2198"/>
      <c r="EFJ811" s="2198"/>
      <c r="EFK811" s="2198"/>
      <c r="EFL811" s="2198"/>
      <c r="EFM811" s="2198"/>
      <c r="EFN811" s="2198"/>
      <c r="EFO811" s="2198"/>
      <c r="EFP811" s="2198"/>
      <c r="EFQ811" s="2198"/>
      <c r="EFR811" s="2198"/>
      <c r="EFS811" s="2198"/>
      <c r="EFT811" s="2198"/>
      <c r="EFU811" s="2198"/>
      <c r="EFV811" s="2198"/>
      <c r="EFW811" s="2198"/>
      <c r="EFX811" s="2198"/>
      <c r="EFY811" s="2198"/>
      <c r="EFZ811" s="2198"/>
      <c r="EGA811" s="2198"/>
      <c r="EGB811" s="2198"/>
      <c r="EGC811" s="2198"/>
      <c r="EGD811" s="2198"/>
      <c r="EGE811" s="2198"/>
      <c r="EGF811" s="2198"/>
      <c r="EGG811" s="2198"/>
      <c r="EGH811" s="2198"/>
      <c r="EGI811" s="2198"/>
      <c r="EGJ811" s="2198"/>
      <c r="EGK811" s="2198"/>
      <c r="EGL811" s="2198"/>
      <c r="EGM811" s="2198"/>
      <c r="EGN811" s="2198"/>
      <c r="EGO811" s="2198"/>
      <c r="EGP811" s="2198"/>
      <c r="EGQ811" s="2198"/>
      <c r="EGR811" s="2198"/>
      <c r="EGS811" s="2198"/>
      <c r="EGT811" s="2198"/>
      <c r="EGU811" s="2198"/>
      <c r="EGV811" s="2198"/>
      <c r="EGW811" s="2198"/>
      <c r="EGX811" s="2198"/>
      <c r="EGY811" s="2198"/>
      <c r="EHC811" s="2198"/>
      <c r="EHD811" s="2198"/>
      <c r="EHE811" s="2198"/>
      <c r="EHF811" s="2198"/>
      <c r="EHG811" s="2198"/>
      <c r="EHH811" s="2198"/>
      <c r="EHI811" s="2198"/>
      <c r="EHJ811" s="2198"/>
      <c r="EHK811" s="2198"/>
      <c r="EHL811" s="2198"/>
      <c r="EHM811" s="2198"/>
      <c r="EHN811" s="2198"/>
      <c r="EHO811" s="2198"/>
      <c r="EHP811" s="2198"/>
      <c r="EHQ811" s="2198"/>
      <c r="EHR811" s="2198"/>
      <c r="EHS811" s="2198"/>
      <c r="EHT811" s="2198"/>
      <c r="EHU811" s="2198"/>
      <c r="EHV811" s="2198"/>
      <c r="EHW811" s="2198"/>
      <c r="EHX811" s="2198"/>
      <c r="EHY811" s="2198"/>
      <c r="EHZ811" s="2198"/>
      <c r="EIA811" s="2198"/>
      <c r="EIB811" s="2198"/>
      <c r="EIC811" s="2198"/>
      <c r="EID811" s="2198"/>
      <c r="EIE811" s="2198"/>
      <c r="EIF811" s="2198"/>
      <c r="EIG811" s="2198"/>
      <c r="EIH811" s="2198"/>
      <c r="EII811" s="2198"/>
      <c r="EIJ811" s="2198"/>
      <c r="EIK811" s="2198"/>
      <c r="EIL811" s="2198"/>
      <c r="EIM811" s="2198"/>
      <c r="EIN811" s="2198"/>
      <c r="EIO811" s="2198"/>
      <c r="EIP811" s="2198"/>
      <c r="EIQ811" s="2198"/>
      <c r="EIR811" s="2198"/>
      <c r="EIS811" s="2198"/>
      <c r="EIT811" s="2198"/>
      <c r="EIU811" s="2198"/>
      <c r="EIV811" s="2198"/>
      <c r="EIW811" s="2198"/>
      <c r="EIX811" s="2198"/>
      <c r="EIY811" s="2198"/>
      <c r="EIZ811" s="2198"/>
      <c r="EJA811" s="2198"/>
      <c r="EJB811" s="2198"/>
      <c r="EJC811" s="2198"/>
      <c r="EJD811" s="2198"/>
      <c r="EJE811" s="2198"/>
      <c r="EJF811" s="2198"/>
      <c r="EJG811" s="2198"/>
      <c r="EJH811" s="2198"/>
      <c r="EJI811" s="2198"/>
      <c r="EJJ811" s="2198"/>
      <c r="EJK811" s="2198"/>
      <c r="EJL811" s="2198"/>
      <c r="EJM811" s="2198"/>
      <c r="EJN811" s="2198"/>
      <c r="EJO811" s="2198"/>
      <c r="EJP811" s="2198"/>
      <c r="EJQ811" s="2198"/>
      <c r="EJR811" s="2198"/>
      <c r="EJS811" s="2198"/>
      <c r="EJT811" s="2198"/>
      <c r="EJU811" s="2198"/>
      <c r="EJV811" s="2198"/>
      <c r="EJW811" s="2198"/>
      <c r="EJX811" s="2198"/>
      <c r="EJY811" s="2198"/>
      <c r="EJZ811" s="2198"/>
      <c r="EKA811" s="2198"/>
      <c r="EKB811" s="2198"/>
      <c r="EKC811" s="2198"/>
      <c r="EKD811" s="2198"/>
      <c r="EKE811" s="2198"/>
      <c r="EKF811" s="2198"/>
      <c r="EKG811" s="2198"/>
      <c r="EKH811" s="2198"/>
      <c r="EKI811" s="2198"/>
      <c r="EKJ811" s="2198"/>
      <c r="EKK811" s="2198"/>
      <c r="EKL811" s="2198"/>
      <c r="EKM811" s="2198"/>
      <c r="EKN811" s="2198"/>
      <c r="EKO811" s="2198"/>
      <c r="EKP811" s="2198"/>
      <c r="EKQ811" s="2198"/>
      <c r="EKR811" s="2198"/>
      <c r="EKS811" s="2198"/>
      <c r="EKT811" s="2198"/>
      <c r="EKU811" s="2198"/>
      <c r="EKV811" s="2198"/>
      <c r="EKW811" s="2198"/>
      <c r="EKX811" s="2198"/>
      <c r="EKY811" s="2198"/>
      <c r="EKZ811" s="2198"/>
      <c r="ELA811" s="2198"/>
      <c r="ELB811" s="2198"/>
      <c r="ELC811" s="2198"/>
      <c r="ELD811" s="2198"/>
      <c r="ELE811" s="2198"/>
      <c r="ELF811" s="2198"/>
      <c r="ELG811" s="2198"/>
      <c r="ELH811" s="2198"/>
      <c r="ELI811" s="2198"/>
      <c r="ELJ811" s="2198"/>
      <c r="ELK811" s="2198"/>
      <c r="ELL811" s="2198"/>
      <c r="ELM811" s="2198"/>
      <c r="ELN811" s="2198"/>
      <c r="ELO811" s="2198"/>
      <c r="ELP811" s="2198"/>
      <c r="ELQ811" s="2198"/>
      <c r="ELR811" s="2198"/>
      <c r="ELS811" s="2198"/>
      <c r="ELT811" s="2198"/>
      <c r="ELU811" s="2198"/>
      <c r="ELV811" s="2198"/>
      <c r="ELW811" s="2198"/>
      <c r="ELX811" s="2198"/>
      <c r="ELY811" s="2198"/>
      <c r="ELZ811" s="2198"/>
      <c r="EMA811" s="2198"/>
      <c r="EMB811" s="2198"/>
      <c r="EMC811" s="2198"/>
      <c r="EMD811" s="2198"/>
      <c r="EME811" s="2198"/>
      <c r="EMF811" s="2198"/>
      <c r="EMG811" s="2198"/>
      <c r="EMH811" s="2198"/>
      <c r="EMI811" s="2198"/>
      <c r="EMJ811" s="2198"/>
      <c r="EMK811" s="2198"/>
      <c r="EML811" s="2198"/>
      <c r="EMM811" s="2198"/>
      <c r="EMN811" s="2198"/>
      <c r="EMO811" s="2198"/>
      <c r="EMP811" s="2198"/>
      <c r="EMQ811" s="2198"/>
      <c r="EMR811" s="2198"/>
      <c r="EMS811" s="2198"/>
      <c r="EMT811" s="2198"/>
      <c r="EMU811" s="2198"/>
      <c r="EMV811" s="2198"/>
      <c r="EMW811" s="2198"/>
      <c r="EMX811" s="2198"/>
      <c r="EMY811" s="2198"/>
      <c r="EMZ811" s="2198"/>
      <c r="ENA811" s="2198"/>
      <c r="ENB811" s="2198"/>
      <c r="ENC811" s="2198"/>
      <c r="END811" s="2198"/>
      <c r="ENE811" s="2198"/>
      <c r="ENF811" s="2198"/>
      <c r="ENG811" s="2198"/>
      <c r="ENH811" s="2198"/>
      <c r="ENI811" s="2198"/>
      <c r="ENJ811" s="2198"/>
      <c r="ENK811" s="2198"/>
      <c r="ENL811" s="2198"/>
      <c r="ENM811" s="2198"/>
      <c r="ENN811" s="2198"/>
      <c r="ENO811" s="2198"/>
      <c r="ENP811" s="2198"/>
      <c r="ENQ811" s="2198"/>
      <c r="ENR811" s="2198"/>
      <c r="ENS811" s="2198"/>
      <c r="ENT811" s="2198"/>
      <c r="ENU811" s="2198"/>
      <c r="ENV811" s="2198"/>
      <c r="ENW811" s="2198"/>
      <c r="ENX811" s="2198"/>
      <c r="ENY811" s="2198"/>
      <c r="ENZ811" s="2198"/>
      <c r="EOA811" s="2198"/>
      <c r="EOB811" s="2198"/>
      <c r="EOC811" s="2198"/>
      <c r="EOD811" s="2198"/>
      <c r="EOE811" s="2198"/>
      <c r="EOF811" s="2198"/>
      <c r="EOG811" s="2198"/>
      <c r="EOH811" s="2198"/>
      <c r="EOI811" s="2198"/>
      <c r="EOJ811" s="2198"/>
      <c r="EOK811" s="2198"/>
      <c r="EOL811" s="2198"/>
      <c r="EOM811" s="2198"/>
      <c r="EON811" s="2198"/>
      <c r="EOO811" s="2198"/>
      <c r="EOP811" s="2198"/>
      <c r="EOQ811" s="2198"/>
      <c r="EOR811" s="2198"/>
      <c r="EOS811" s="2198"/>
      <c r="EOT811" s="2198"/>
      <c r="EOU811" s="2198"/>
      <c r="EOV811" s="2198"/>
      <c r="EOW811" s="2198"/>
      <c r="EOX811" s="2198"/>
      <c r="EOY811" s="2198"/>
      <c r="EOZ811" s="2198"/>
      <c r="EPA811" s="2198"/>
      <c r="EPB811" s="2198"/>
      <c r="EPC811" s="2198"/>
      <c r="EPD811" s="2198"/>
      <c r="EPE811" s="2198"/>
      <c r="EPF811" s="2198"/>
      <c r="EPG811" s="2198"/>
      <c r="EPH811" s="2198"/>
      <c r="EPI811" s="2198"/>
      <c r="EPJ811" s="2198"/>
      <c r="EPK811" s="2198"/>
      <c r="EPL811" s="2198"/>
      <c r="EPM811" s="2198"/>
      <c r="EPN811" s="2198"/>
      <c r="EPO811" s="2198"/>
      <c r="EPP811" s="2198"/>
      <c r="EPQ811" s="2198"/>
      <c r="EPR811" s="2198"/>
      <c r="EPS811" s="2198"/>
      <c r="EPT811" s="2198"/>
      <c r="EPU811" s="2198"/>
      <c r="EPV811" s="2198"/>
      <c r="EPW811" s="2198"/>
      <c r="EPX811" s="2198"/>
      <c r="EPY811" s="2198"/>
      <c r="EPZ811" s="2198"/>
      <c r="EQA811" s="2198"/>
      <c r="EQB811" s="2198"/>
      <c r="EQC811" s="2198"/>
      <c r="EQD811" s="2198"/>
      <c r="EQE811" s="2198"/>
      <c r="EQF811" s="2198"/>
      <c r="EQG811" s="2198"/>
      <c r="EQH811" s="2198"/>
      <c r="EQI811" s="2198"/>
      <c r="EQJ811" s="2198"/>
      <c r="EQK811" s="2198"/>
      <c r="EQL811" s="2198"/>
      <c r="EQM811" s="2198"/>
      <c r="EQN811" s="2198"/>
      <c r="EQO811" s="2198"/>
      <c r="EQP811" s="2198"/>
      <c r="EQQ811" s="2198"/>
      <c r="EQR811" s="2198"/>
      <c r="EQS811" s="2198"/>
      <c r="EQT811" s="2198"/>
      <c r="EQU811" s="2198"/>
      <c r="EQY811" s="2198"/>
      <c r="EQZ811" s="2198"/>
      <c r="ERA811" s="2198"/>
      <c r="ERB811" s="2198"/>
      <c r="ERC811" s="2198"/>
      <c r="ERD811" s="2198"/>
      <c r="ERE811" s="2198"/>
      <c r="ERF811" s="2198"/>
      <c r="ERG811" s="2198"/>
      <c r="ERH811" s="2198"/>
      <c r="ERI811" s="2198"/>
      <c r="ERJ811" s="2198"/>
      <c r="ERK811" s="2198"/>
      <c r="ERL811" s="2198"/>
      <c r="ERM811" s="2198"/>
      <c r="ERN811" s="2198"/>
      <c r="ERO811" s="2198"/>
      <c r="ERP811" s="2198"/>
      <c r="ERQ811" s="2198"/>
      <c r="ERR811" s="2198"/>
      <c r="ERS811" s="2198"/>
      <c r="ERT811" s="2198"/>
      <c r="ERU811" s="2198"/>
      <c r="ERV811" s="2198"/>
      <c r="ERW811" s="2198"/>
      <c r="ERX811" s="2198"/>
      <c r="ERY811" s="2198"/>
      <c r="ERZ811" s="2198"/>
      <c r="ESA811" s="2198"/>
      <c r="ESB811" s="2198"/>
      <c r="ESC811" s="2198"/>
      <c r="ESD811" s="2198"/>
      <c r="ESE811" s="2198"/>
      <c r="ESF811" s="2198"/>
      <c r="ESG811" s="2198"/>
      <c r="ESH811" s="2198"/>
      <c r="ESI811" s="2198"/>
      <c r="ESJ811" s="2198"/>
      <c r="ESK811" s="2198"/>
      <c r="ESL811" s="2198"/>
      <c r="ESM811" s="2198"/>
      <c r="ESN811" s="2198"/>
      <c r="ESO811" s="2198"/>
      <c r="ESP811" s="2198"/>
      <c r="ESQ811" s="2198"/>
      <c r="ESR811" s="2198"/>
      <c r="ESS811" s="2198"/>
      <c r="EST811" s="2198"/>
      <c r="ESU811" s="2198"/>
      <c r="ESV811" s="2198"/>
      <c r="ESW811" s="2198"/>
      <c r="ESX811" s="2198"/>
      <c r="ESY811" s="2198"/>
      <c r="ESZ811" s="2198"/>
      <c r="ETA811" s="2198"/>
      <c r="ETB811" s="2198"/>
      <c r="ETC811" s="2198"/>
      <c r="ETD811" s="2198"/>
      <c r="ETE811" s="2198"/>
      <c r="ETF811" s="2198"/>
      <c r="ETG811" s="2198"/>
      <c r="ETH811" s="2198"/>
      <c r="ETI811" s="2198"/>
      <c r="ETJ811" s="2198"/>
      <c r="ETK811" s="2198"/>
      <c r="ETL811" s="2198"/>
      <c r="ETM811" s="2198"/>
      <c r="ETN811" s="2198"/>
      <c r="ETO811" s="2198"/>
      <c r="ETP811" s="2198"/>
      <c r="ETQ811" s="2198"/>
      <c r="ETR811" s="2198"/>
      <c r="ETS811" s="2198"/>
      <c r="ETT811" s="2198"/>
      <c r="ETU811" s="2198"/>
      <c r="ETV811" s="2198"/>
      <c r="ETW811" s="2198"/>
      <c r="ETX811" s="2198"/>
      <c r="ETY811" s="2198"/>
      <c r="ETZ811" s="2198"/>
      <c r="EUA811" s="2198"/>
      <c r="EUB811" s="2198"/>
      <c r="EUC811" s="2198"/>
      <c r="EUD811" s="2198"/>
      <c r="EUE811" s="2198"/>
      <c r="EUF811" s="2198"/>
      <c r="EUG811" s="2198"/>
      <c r="EUH811" s="2198"/>
      <c r="EUI811" s="2198"/>
      <c r="EUJ811" s="2198"/>
      <c r="EUK811" s="2198"/>
      <c r="EUL811" s="2198"/>
      <c r="EUM811" s="2198"/>
      <c r="EUN811" s="2198"/>
      <c r="EUO811" s="2198"/>
      <c r="EUP811" s="2198"/>
      <c r="EUQ811" s="2198"/>
      <c r="EUR811" s="2198"/>
      <c r="EUS811" s="2198"/>
      <c r="EUT811" s="2198"/>
      <c r="EUU811" s="2198"/>
      <c r="EUV811" s="2198"/>
      <c r="EUW811" s="2198"/>
      <c r="EUX811" s="2198"/>
      <c r="EUY811" s="2198"/>
      <c r="EUZ811" s="2198"/>
      <c r="EVA811" s="2198"/>
      <c r="EVB811" s="2198"/>
      <c r="EVC811" s="2198"/>
      <c r="EVD811" s="2198"/>
      <c r="EVE811" s="2198"/>
      <c r="EVF811" s="2198"/>
      <c r="EVG811" s="2198"/>
      <c r="EVH811" s="2198"/>
      <c r="EVI811" s="2198"/>
      <c r="EVJ811" s="2198"/>
      <c r="EVK811" s="2198"/>
      <c r="EVL811" s="2198"/>
      <c r="EVM811" s="2198"/>
      <c r="EVN811" s="2198"/>
      <c r="EVO811" s="2198"/>
      <c r="EVP811" s="2198"/>
      <c r="EVQ811" s="2198"/>
      <c r="EVR811" s="2198"/>
      <c r="EVS811" s="2198"/>
      <c r="EVT811" s="2198"/>
      <c r="EVU811" s="2198"/>
      <c r="EVV811" s="2198"/>
      <c r="EVW811" s="2198"/>
      <c r="EVX811" s="2198"/>
      <c r="EVY811" s="2198"/>
      <c r="EVZ811" s="2198"/>
      <c r="EWA811" s="2198"/>
      <c r="EWB811" s="2198"/>
      <c r="EWC811" s="2198"/>
      <c r="EWD811" s="2198"/>
      <c r="EWE811" s="2198"/>
      <c r="EWF811" s="2198"/>
      <c r="EWG811" s="2198"/>
      <c r="EWH811" s="2198"/>
      <c r="EWI811" s="2198"/>
      <c r="EWJ811" s="2198"/>
      <c r="EWK811" s="2198"/>
      <c r="EWL811" s="2198"/>
      <c r="EWM811" s="2198"/>
      <c r="EWN811" s="2198"/>
      <c r="EWO811" s="2198"/>
      <c r="EWP811" s="2198"/>
      <c r="EWQ811" s="2198"/>
      <c r="EWR811" s="2198"/>
      <c r="EWS811" s="2198"/>
      <c r="EWT811" s="2198"/>
      <c r="EWU811" s="2198"/>
      <c r="EWV811" s="2198"/>
      <c r="EWW811" s="2198"/>
      <c r="EWX811" s="2198"/>
      <c r="EWY811" s="2198"/>
      <c r="EWZ811" s="2198"/>
      <c r="EXA811" s="2198"/>
      <c r="EXB811" s="2198"/>
      <c r="EXC811" s="2198"/>
      <c r="EXD811" s="2198"/>
      <c r="EXE811" s="2198"/>
      <c r="EXF811" s="2198"/>
      <c r="EXG811" s="2198"/>
      <c r="EXH811" s="2198"/>
      <c r="EXI811" s="2198"/>
      <c r="EXJ811" s="2198"/>
      <c r="EXK811" s="2198"/>
      <c r="EXL811" s="2198"/>
      <c r="EXM811" s="2198"/>
      <c r="EXN811" s="2198"/>
      <c r="EXO811" s="2198"/>
      <c r="EXP811" s="2198"/>
      <c r="EXQ811" s="2198"/>
      <c r="EXR811" s="2198"/>
      <c r="EXS811" s="2198"/>
      <c r="EXT811" s="2198"/>
      <c r="EXU811" s="2198"/>
      <c r="EXV811" s="2198"/>
      <c r="EXW811" s="2198"/>
      <c r="EXX811" s="2198"/>
      <c r="EXY811" s="2198"/>
      <c r="EXZ811" s="2198"/>
      <c r="EYA811" s="2198"/>
      <c r="EYB811" s="2198"/>
      <c r="EYC811" s="2198"/>
      <c r="EYD811" s="2198"/>
      <c r="EYE811" s="2198"/>
      <c r="EYF811" s="2198"/>
      <c r="EYG811" s="2198"/>
      <c r="EYH811" s="2198"/>
      <c r="EYI811" s="2198"/>
      <c r="EYJ811" s="2198"/>
      <c r="EYK811" s="2198"/>
      <c r="EYL811" s="2198"/>
      <c r="EYM811" s="2198"/>
      <c r="EYN811" s="2198"/>
      <c r="EYO811" s="2198"/>
      <c r="EYP811" s="2198"/>
      <c r="EYQ811" s="2198"/>
      <c r="EYR811" s="2198"/>
      <c r="EYS811" s="2198"/>
      <c r="EYT811" s="2198"/>
      <c r="EYU811" s="2198"/>
      <c r="EYV811" s="2198"/>
      <c r="EYW811" s="2198"/>
      <c r="EYX811" s="2198"/>
      <c r="EYY811" s="2198"/>
      <c r="EYZ811" s="2198"/>
      <c r="EZA811" s="2198"/>
      <c r="EZB811" s="2198"/>
      <c r="EZC811" s="2198"/>
      <c r="EZD811" s="2198"/>
      <c r="EZE811" s="2198"/>
      <c r="EZF811" s="2198"/>
      <c r="EZG811" s="2198"/>
      <c r="EZH811" s="2198"/>
      <c r="EZI811" s="2198"/>
      <c r="EZJ811" s="2198"/>
      <c r="EZK811" s="2198"/>
      <c r="EZL811" s="2198"/>
      <c r="EZM811" s="2198"/>
      <c r="EZN811" s="2198"/>
      <c r="EZO811" s="2198"/>
      <c r="EZP811" s="2198"/>
      <c r="EZQ811" s="2198"/>
      <c r="EZR811" s="2198"/>
      <c r="EZS811" s="2198"/>
      <c r="EZT811" s="2198"/>
      <c r="EZU811" s="2198"/>
      <c r="EZV811" s="2198"/>
      <c r="EZW811" s="2198"/>
      <c r="EZX811" s="2198"/>
      <c r="EZY811" s="2198"/>
      <c r="EZZ811" s="2198"/>
      <c r="FAA811" s="2198"/>
      <c r="FAB811" s="2198"/>
      <c r="FAC811" s="2198"/>
      <c r="FAD811" s="2198"/>
      <c r="FAE811" s="2198"/>
      <c r="FAF811" s="2198"/>
      <c r="FAG811" s="2198"/>
      <c r="FAH811" s="2198"/>
      <c r="FAI811" s="2198"/>
      <c r="FAJ811" s="2198"/>
      <c r="FAK811" s="2198"/>
      <c r="FAL811" s="2198"/>
      <c r="FAM811" s="2198"/>
      <c r="FAN811" s="2198"/>
      <c r="FAO811" s="2198"/>
      <c r="FAP811" s="2198"/>
      <c r="FAQ811" s="2198"/>
      <c r="FAU811" s="2198"/>
      <c r="FAV811" s="2198"/>
      <c r="FAW811" s="2198"/>
      <c r="FAX811" s="2198"/>
      <c r="FAY811" s="2198"/>
      <c r="FAZ811" s="2198"/>
      <c r="FBA811" s="2198"/>
      <c r="FBB811" s="2198"/>
      <c r="FBC811" s="2198"/>
      <c r="FBD811" s="2198"/>
      <c r="FBE811" s="2198"/>
      <c r="FBF811" s="2198"/>
      <c r="FBG811" s="2198"/>
      <c r="FBH811" s="2198"/>
      <c r="FBI811" s="2198"/>
      <c r="FBJ811" s="2198"/>
      <c r="FBK811" s="2198"/>
      <c r="FBL811" s="2198"/>
      <c r="FBM811" s="2198"/>
      <c r="FBN811" s="2198"/>
      <c r="FBO811" s="2198"/>
      <c r="FBP811" s="2198"/>
      <c r="FBQ811" s="2198"/>
      <c r="FBR811" s="2198"/>
      <c r="FBS811" s="2198"/>
      <c r="FBT811" s="2198"/>
      <c r="FBU811" s="2198"/>
      <c r="FBV811" s="2198"/>
      <c r="FBW811" s="2198"/>
      <c r="FBX811" s="2198"/>
      <c r="FBY811" s="2198"/>
      <c r="FBZ811" s="2198"/>
      <c r="FCA811" s="2198"/>
      <c r="FCB811" s="2198"/>
      <c r="FCC811" s="2198"/>
      <c r="FCD811" s="2198"/>
      <c r="FCE811" s="2198"/>
      <c r="FCF811" s="2198"/>
      <c r="FCG811" s="2198"/>
      <c r="FCH811" s="2198"/>
      <c r="FCI811" s="2198"/>
      <c r="FCJ811" s="2198"/>
      <c r="FCK811" s="2198"/>
      <c r="FCL811" s="2198"/>
      <c r="FCM811" s="2198"/>
      <c r="FCN811" s="2198"/>
      <c r="FCO811" s="2198"/>
      <c r="FCP811" s="2198"/>
      <c r="FCQ811" s="2198"/>
      <c r="FCR811" s="2198"/>
      <c r="FCS811" s="2198"/>
      <c r="FCT811" s="2198"/>
      <c r="FCU811" s="2198"/>
      <c r="FCV811" s="2198"/>
      <c r="FCW811" s="2198"/>
      <c r="FCX811" s="2198"/>
      <c r="FCY811" s="2198"/>
      <c r="FCZ811" s="2198"/>
      <c r="FDA811" s="2198"/>
      <c r="FDB811" s="2198"/>
      <c r="FDC811" s="2198"/>
      <c r="FDD811" s="2198"/>
      <c r="FDE811" s="2198"/>
      <c r="FDF811" s="2198"/>
      <c r="FDG811" s="2198"/>
      <c r="FDH811" s="2198"/>
      <c r="FDI811" s="2198"/>
      <c r="FDJ811" s="2198"/>
      <c r="FDK811" s="2198"/>
      <c r="FDL811" s="2198"/>
      <c r="FDM811" s="2198"/>
      <c r="FDN811" s="2198"/>
      <c r="FDO811" s="2198"/>
      <c r="FDP811" s="2198"/>
      <c r="FDQ811" s="2198"/>
      <c r="FDR811" s="2198"/>
      <c r="FDS811" s="2198"/>
      <c r="FDT811" s="2198"/>
      <c r="FDU811" s="2198"/>
      <c r="FDV811" s="2198"/>
      <c r="FDW811" s="2198"/>
      <c r="FDX811" s="2198"/>
      <c r="FDY811" s="2198"/>
      <c r="FDZ811" s="2198"/>
      <c r="FEA811" s="2198"/>
      <c r="FEB811" s="2198"/>
      <c r="FEC811" s="2198"/>
      <c r="FED811" s="2198"/>
      <c r="FEE811" s="2198"/>
      <c r="FEF811" s="2198"/>
      <c r="FEG811" s="2198"/>
      <c r="FEH811" s="2198"/>
      <c r="FEI811" s="2198"/>
      <c r="FEJ811" s="2198"/>
      <c r="FEK811" s="2198"/>
      <c r="FEL811" s="2198"/>
      <c r="FEM811" s="2198"/>
      <c r="FEN811" s="2198"/>
      <c r="FEO811" s="2198"/>
      <c r="FEP811" s="2198"/>
      <c r="FEQ811" s="2198"/>
      <c r="FER811" s="2198"/>
      <c r="FES811" s="2198"/>
      <c r="FET811" s="2198"/>
      <c r="FEU811" s="2198"/>
      <c r="FEV811" s="2198"/>
      <c r="FEW811" s="2198"/>
      <c r="FEX811" s="2198"/>
      <c r="FEY811" s="2198"/>
      <c r="FEZ811" s="2198"/>
      <c r="FFA811" s="2198"/>
      <c r="FFB811" s="2198"/>
      <c r="FFC811" s="2198"/>
      <c r="FFD811" s="2198"/>
      <c r="FFE811" s="2198"/>
      <c r="FFF811" s="2198"/>
      <c r="FFG811" s="2198"/>
      <c r="FFH811" s="2198"/>
      <c r="FFI811" s="2198"/>
      <c r="FFJ811" s="2198"/>
      <c r="FFK811" s="2198"/>
      <c r="FFL811" s="2198"/>
      <c r="FFM811" s="2198"/>
      <c r="FFN811" s="2198"/>
      <c r="FFO811" s="2198"/>
      <c r="FFP811" s="2198"/>
      <c r="FFQ811" s="2198"/>
      <c r="FFR811" s="2198"/>
      <c r="FFS811" s="2198"/>
      <c r="FFT811" s="2198"/>
      <c r="FFU811" s="2198"/>
      <c r="FFV811" s="2198"/>
      <c r="FFW811" s="2198"/>
      <c r="FFX811" s="2198"/>
      <c r="FFY811" s="2198"/>
      <c r="FFZ811" s="2198"/>
      <c r="FGA811" s="2198"/>
      <c r="FGB811" s="2198"/>
      <c r="FGC811" s="2198"/>
      <c r="FGD811" s="2198"/>
      <c r="FGE811" s="2198"/>
      <c r="FGF811" s="2198"/>
      <c r="FGG811" s="2198"/>
      <c r="FGH811" s="2198"/>
      <c r="FGI811" s="2198"/>
      <c r="FGJ811" s="2198"/>
      <c r="FGK811" s="2198"/>
      <c r="FGL811" s="2198"/>
      <c r="FGM811" s="2198"/>
      <c r="FGN811" s="2198"/>
      <c r="FGO811" s="2198"/>
      <c r="FGP811" s="2198"/>
      <c r="FGQ811" s="2198"/>
      <c r="FGR811" s="2198"/>
      <c r="FGS811" s="2198"/>
      <c r="FGT811" s="2198"/>
      <c r="FGU811" s="2198"/>
      <c r="FGV811" s="2198"/>
      <c r="FGW811" s="2198"/>
      <c r="FGX811" s="2198"/>
      <c r="FGY811" s="2198"/>
      <c r="FGZ811" s="2198"/>
      <c r="FHA811" s="2198"/>
      <c r="FHB811" s="2198"/>
      <c r="FHC811" s="2198"/>
      <c r="FHD811" s="2198"/>
      <c r="FHE811" s="2198"/>
      <c r="FHF811" s="2198"/>
      <c r="FHG811" s="2198"/>
      <c r="FHH811" s="2198"/>
      <c r="FHI811" s="2198"/>
      <c r="FHJ811" s="2198"/>
      <c r="FHK811" s="2198"/>
      <c r="FHL811" s="2198"/>
      <c r="FHM811" s="2198"/>
      <c r="FHN811" s="2198"/>
      <c r="FHO811" s="2198"/>
      <c r="FHP811" s="2198"/>
      <c r="FHQ811" s="2198"/>
      <c r="FHR811" s="2198"/>
      <c r="FHS811" s="2198"/>
      <c r="FHT811" s="2198"/>
      <c r="FHU811" s="2198"/>
      <c r="FHV811" s="2198"/>
      <c r="FHW811" s="2198"/>
      <c r="FHX811" s="2198"/>
      <c r="FHY811" s="2198"/>
      <c r="FHZ811" s="2198"/>
      <c r="FIA811" s="2198"/>
      <c r="FIB811" s="2198"/>
      <c r="FIC811" s="2198"/>
      <c r="FID811" s="2198"/>
      <c r="FIE811" s="2198"/>
      <c r="FIF811" s="2198"/>
      <c r="FIG811" s="2198"/>
      <c r="FIH811" s="2198"/>
      <c r="FII811" s="2198"/>
      <c r="FIJ811" s="2198"/>
      <c r="FIK811" s="2198"/>
      <c r="FIL811" s="2198"/>
      <c r="FIM811" s="2198"/>
      <c r="FIN811" s="2198"/>
      <c r="FIO811" s="2198"/>
      <c r="FIP811" s="2198"/>
      <c r="FIQ811" s="2198"/>
      <c r="FIR811" s="2198"/>
      <c r="FIS811" s="2198"/>
      <c r="FIT811" s="2198"/>
      <c r="FIU811" s="2198"/>
      <c r="FIV811" s="2198"/>
      <c r="FIW811" s="2198"/>
      <c r="FIX811" s="2198"/>
      <c r="FIY811" s="2198"/>
      <c r="FIZ811" s="2198"/>
      <c r="FJA811" s="2198"/>
      <c r="FJB811" s="2198"/>
      <c r="FJC811" s="2198"/>
      <c r="FJD811" s="2198"/>
      <c r="FJE811" s="2198"/>
      <c r="FJF811" s="2198"/>
      <c r="FJG811" s="2198"/>
      <c r="FJH811" s="2198"/>
      <c r="FJI811" s="2198"/>
      <c r="FJJ811" s="2198"/>
      <c r="FJK811" s="2198"/>
      <c r="FJL811" s="2198"/>
      <c r="FJM811" s="2198"/>
      <c r="FJN811" s="2198"/>
      <c r="FJO811" s="2198"/>
      <c r="FJP811" s="2198"/>
      <c r="FJQ811" s="2198"/>
      <c r="FJR811" s="2198"/>
      <c r="FJS811" s="2198"/>
      <c r="FJT811" s="2198"/>
      <c r="FJU811" s="2198"/>
      <c r="FJV811" s="2198"/>
      <c r="FJW811" s="2198"/>
      <c r="FJX811" s="2198"/>
      <c r="FJY811" s="2198"/>
      <c r="FJZ811" s="2198"/>
      <c r="FKA811" s="2198"/>
      <c r="FKB811" s="2198"/>
      <c r="FKC811" s="2198"/>
      <c r="FKD811" s="2198"/>
      <c r="FKE811" s="2198"/>
      <c r="FKF811" s="2198"/>
      <c r="FKG811" s="2198"/>
      <c r="FKH811" s="2198"/>
      <c r="FKI811" s="2198"/>
      <c r="FKJ811" s="2198"/>
      <c r="FKK811" s="2198"/>
      <c r="FKL811" s="2198"/>
      <c r="FKM811" s="2198"/>
      <c r="FKQ811" s="2198"/>
      <c r="FKR811" s="2198"/>
      <c r="FKS811" s="2198"/>
      <c r="FKT811" s="2198"/>
      <c r="FKU811" s="2198"/>
      <c r="FKV811" s="2198"/>
      <c r="FKW811" s="2198"/>
      <c r="FKX811" s="2198"/>
      <c r="FKY811" s="2198"/>
      <c r="FKZ811" s="2198"/>
      <c r="FLA811" s="2198"/>
      <c r="FLB811" s="2198"/>
      <c r="FLC811" s="2198"/>
      <c r="FLD811" s="2198"/>
      <c r="FLE811" s="2198"/>
      <c r="FLF811" s="2198"/>
      <c r="FLG811" s="2198"/>
      <c r="FLH811" s="2198"/>
      <c r="FLI811" s="2198"/>
      <c r="FLJ811" s="2198"/>
      <c r="FLK811" s="2198"/>
      <c r="FLL811" s="2198"/>
      <c r="FLM811" s="2198"/>
      <c r="FLN811" s="2198"/>
      <c r="FLO811" s="2198"/>
      <c r="FLP811" s="2198"/>
      <c r="FLQ811" s="2198"/>
      <c r="FLR811" s="2198"/>
      <c r="FLS811" s="2198"/>
      <c r="FLT811" s="2198"/>
      <c r="FLU811" s="2198"/>
      <c r="FLV811" s="2198"/>
      <c r="FLW811" s="2198"/>
      <c r="FLX811" s="2198"/>
      <c r="FLY811" s="2198"/>
      <c r="FLZ811" s="2198"/>
      <c r="FMA811" s="2198"/>
      <c r="FMB811" s="2198"/>
      <c r="FMC811" s="2198"/>
      <c r="FMD811" s="2198"/>
      <c r="FME811" s="2198"/>
      <c r="FMF811" s="2198"/>
      <c r="FMG811" s="2198"/>
      <c r="FMH811" s="2198"/>
      <c r="FMI811" s="2198"/>
      <c r="FMJ811" s="2198"/>
      <c r="FMK811" s="2198"/>
      <c r="FML811" s="2198"/>
      <c r="FMM811" s="2198"/>
      <c r="FMN811" s="2198"/>
      <c r="FMO811" s="2198"/>
      <c r="FMP811" s="2198"/>
      <c r="FMQ811" s="2198"/>
      <c r="FMR811" s="2198"/>
      <c r="FMS811" s="2198"/>
      <c r="FMT811" s="2198"/>
      <c r="FMU811" s="2198"/>
      <c r="FMV811" s="2198"/>
      <c r="FMW811" s="2198"/>
      <c r="FMX811" s="2198"/>
      <c r="FMY811" s="2198"/>
      <c r="FMZ811" s="2198"/>
      <c r="FNA811" s="2198"/>
      <c r="FNB811" s="2198"/>
      <c r="FNC811" s="2198"/>
      <c r="FND811" s="2198"/>
      <c r="FNE811" s="2198"/>
      <c r="FNF811" s="2198"/>
      <c r="FNG811" s="2198"/>
      <c r="FNH811" s="2198"/>
      <c r="FNI811" s="2198"/>
      <c r="FNJ811" s="2198"/>
      <c r="FNK811" s="2198"/>
      <c r="FNL811" s="2198"/>
      <c r="FNM811" s="2198"/>
      <c r="FNN811" s="2198"/>
      <c r="FNO811" s="2198"/>
      <c r="FNP811" s="2198"/>
      <c r="FNQ811" s="2198"/>
      <c r="FNR811" s="2198"/>
      <c r="FNS811" s="2198"/>
      <c r="FNT811" s="2198"/>
      <c r="FNU811" s="2198"/>
      <c r="FNV811" s="2198"/>
      <c r="FNW811" s="2198"/>
      <c r="FNX811" s="2198"/>
      <c r="FNY811" s="2198"/>
      <c r="FNZ811" s="2198"/>
      <c r="FOA811" s="2198"/>
      <c r="FOB811" s="2198"/>
      <c r="FOC811" s="2198"/>
      <c r="FOD811" s="2198"/>
      <c r="FOE811" s="2198"/>
      <c r="FOF811" s="2198"/>
      <c r="FOG811" s="2198"/>
      <c r="FOH811" s="2198"/>
      <c r="FOI811" s="2198"/>
      <c r="FOJ811" s="2198"/>
      <c r="FOK811" s="2198"/>
      <c r="FOL811" s="2198"/>
      <c r="FOM811" s="2198"/>
      <c r="FON811" s="2198"/>
      <c r="FOO811" s="2198"/>
      <c r="FOP811" s="2198"/>
      <c r="FOQ811" s="2198"/>
      <c r="FOR811" s="2198"/>
      <c r="FOS811" s="2198"/>
      <c r="FOT811" s="2198"/>
      <c r="FOU811" s="2198"/>
      <c r="FOV811" s="2198"/>
      <c r="FOW811" s="2198"/>
      <c r="FOX811" s="2198"/>
      <c r="FOY811" s="2198"/>
      <c r="FOZ811" s="2198"/>
      <c r="FPA811" s="2198"/>
      <c r="FPB811" s="2198"/>
      <c r="FPC811" s="2198"/>
      <c r="FPD811" s="2198"/>
      <c r="FPE811" s="2198"/>
      <c r="FPF811" s="2198"/>
      <c r="FPG811" s="2198"/>
      <c r="FPH811" s="2198"/>
      <c r="FPI811" s="2198"/>
      <c r="FPJ811" s="2198"/>
      <c r="FPK811" s="2198"/>
      <c r="FPL811" s="2198"/>
      <c r="FPM811" s="2198"/>
      <c r="FPN811" s="2198"/>
      <c r="FPO811" s="2198"/>
      <c r="FPP811" s="2198"/>
      <c r="FPQ811" s="2198"/>
      <c r="FPR811" s="2198"/>
      <c r="FPS811" s="2198"/>
      <c r="FPT811" s="2198"/>
      <c r="FPU811" s="2198"/>
      <c r="FPV811" s="2198"/>
      <c r="FPW811" s="2198"/>
      <c r="FPX811" s="2198"/>
      <c r="FPY811" s="2198"/>
      <c r="FPZ811" s="2198"/>
      <c r="FQA811" s="2198"/>
      <c r="FQB811" s="2198"/>
      <c r="FQC811" s="2198"/>
      <c r="FQD811" s="2198"/>
      <c r="FQE811" s="2198"/>
      <c r="FQF811" s="2198"/>
      <c r="FQG811" s="2198"/>
      <c r="FQH811" s="2198"/>
      <c r="FQI811" s="2198"/>
      <c r="FQJ811" s="2198"/>
      <c r="FQK811" s="2198"/>
      <c r="FQL811" s="2198"/>
      <c r="FQM811" s="2198"/>
      <c r="FQN811" s="2198"/>
      <c r="FQO811" s="2198"/>
      <c r="FQP811" s="2198"/>
      <c r="FQQ811" s="2198"/>
      <c r="FQR811" s="2198"/>
      <c r="FQS811" s="2198"/>
      <c r="FQT811" s="2198"/>
      <c r="FQU811" s="2198"/>
      <c r="FQV811" s="2198"/>
      <c r="FQW811" s="2198"/>
      <c r="FQX811" s="2198"/>
      <c r="FQY811" s="2198"/>
      <c r="FQZ811" s="2198"/>
      <c r="FRA811" s="2198"/>
      <c r="FRB811" s="2198"/>
      <c r="FRC811" s="2198"/>
      <c r="FRD811" s="2198"/>
      <c r="FRE811" s="2198"/>
      <c r="FRF811" s="2198"/>
      <c r="FRG811" s="2198"/>
      <c r="FRH811" s="2198"/>
      <c r="FRI811" s="2198"/>
      <c r="FRJ811" s="2198"/>
      <c r="FRK811" s="2198"/>
      <c r="FRL811" s="2198"/>
      <c r="FRM811" s="2198"/>
      <c r="FRN811" s="2198"/>
      <c r="FRO811" s="2198"/>
      <c r="FRP811" s="2198"/>
      <c r="FRQ811" s="2198"/>
      <c r="FRR811" s="2198"/>
      <c r="FRS811" s="2198"/>
      <c r="FRT811" s="2198"/>
      <c r="FRU811" s="2198"/>
      <c r="FRV811" s="2198"/>
      <c r="FRW811" s="2198"/>
      <c r="FRX811" s="2198"/>
      <c r="FRY811" s="2198"/>
      <c r="FRZ811" s="2198"/>
      <c r="FSA811" s="2198"/>
      <c r="FSB811" s="2198"/>
      <c r="FSC811" s="2198"/>
      <c r="FSD811" s="2198"/>
      <c r="FSE811" s="2198"/>
      <c r="FSF811" s="2198"/>
      <c r="FSG811" s="2198"/>
      <c r="FSH811" s="2198"/>
      <c r="FSI811" s="2198"/>
      <c r="FSJ811" s="2198"/>
      <c r="FSK811" s="2198"/>
      <c r="FSL811" s="2198"/>
      <c r="FSM811" s="2198"/>
      <c r="FSN811" s="2198"/>
      <c r="FSO811" s="2198"/>
      <c r="FSP811" s="2198"/>
      <c r="FSQ811" s="2198"/>
      <c r="FSR811" s="2198"/>
      <c r="FSS811" s="2198"/>
      <c r="FST811" s="2198"/>
      <c r="FSU811" s="2198"/>
      <c r="FSV811" s="2198"/>
      <c r="FSW811" s="2198"/>
      <c r="FSX811" s="2198"/>
      <c r="FSY811" s="2198"/>
      <c r="FSZ811" s="2198"/>
      <c r="FTA811" s="2198"/>
      <c r="FTB811" s="2198"/>
      <c r="FTC811" s="2198"/>
      <c r="FTD811" s="2198"/>
      <c r="FTE811" s="2198"/>
      <c r="FTF811" s="2198"/>
      <c r="FTG811" s="2198"/>
      <c r="FTH811" s="2198"/>
      <c r="FTI811" s="2198"/>
      <c r="FTJ811" s="2198"/>
      <c r="FTK811" s="2198"/>
      <c r="FTL811" s="2198"/>
      <c r="FTM811" s="2198"/>
      <c r="FTN811" s="2198"/>
      <c r="FTO811" s="2198"/>
      <c r="FTP811" s="2198"/>
      <c r="FTQ811" s="2198"/>
      <c r="FTR811" s="2198"/>
      <c r="FTS811" s="2198"/>
      <c r="FTT811" s="2198"/>
      <c r="FTU811" s="2198"/>
      <c r="FTV811" s="2198"/>
      <c r="FTW811" s="2198"/>
      <c r="FTX811" s="2198"/>
      <c r="FTY811" s="2198"/>
      <c r="FTZ811" s="2198"/>
      <c r="FUA811" s="2198"/>
      <c r="FUB811" s="2198"/>
      <c r="FUC811" s="2198"/>
      <c r="FUD811" s="2198"/>
      <c r="FUE811" s="2198"/>
      <c r="FUF811" s="2198"/>
      <c r="FUG811" s="2198"/>
      <c r="FUH811" s="2198"/>
      <c r="FUI811" s="2198"/>
      <c r="FUM811" s="2198"/>
      <c r="FUN811" s="2198"/>
      <c r="FUO811" s="2198"/>
      <c r="FUP811" s="2198"/>
      <c r="FUQ811" s="2198"/>
      <c r="FUR811" s="2198"/>
      <c r="FUS811" s="2198"/>
      <c r="FUT811" s="2198"/>
      <c r="FUU811" s="2198"/>
      <c r="FUV811" s="2198"/>
      <c r="FUW811" s="2198"/>
      <c r="FUX811" s="2198"/>
      <c r="FUY811" s="2198"/>
      <c r="FUZ811" s="2198"/>
      <c r="FVA811" s="2198"/>
      <c r="FVB811" s="2198"/>
      <c r="FVC811" s="2198"/>
      <c r="FVD811" s="2198"/>
      <c r="FVE811" s="2198"/>
      <c r="FVF811" s="2198"/>
      <c r="FVG811" s="2198"/>
      <c r="FVH811" s="2198"/>
      <c r="FVI811" s="2198"/>
      <c r="FVJ811" s="2198"/>
      <c r="FVK811" s="2198"/>
      <c r="FVL811" s="2198"/>
      <c r="FVM811" s="2198"/>
      <c r="FVN811" s="2198"/>
      <c r="FVO811" s="2198"/>
      <c r="FVP811" s="2198"/>
      <c r="FVQ811" s="2198"/>
      <c r="FVR811" s="2198"/>
      <c r="FVS811" s="2198"/>
      <c r="FVT811" s="2198"/>
      <c r="FVU811" s="2198"/>
      <c r="FVV811" s="2198"/>
      <c r="FVW811" s="2198"/>
      <c r="FVX811" s="2198"/>
      <c r="FVY811" s="2198"/>
      <c r="FVZ811" s="2198"/>
      <c r="FWA811" s="2198"/>
      <c r="FWB811" s="2198"/>
      <c r="FWC811" s="2198"/>
      <c r="FWD811" s="2198"/>
      <c r="FWE811" s="2198"/>
      <c r="FWF811" s="2198"/>
      <c r="FWG811" s="2198"/>
      <c r="FWH811" s="2198"/>
      <c r="FWI811" s="2198"/>
      <c r="FWJ811" s="2198"/>
      <c r="FWK811" s="2198"/>
      <c r="FWL811" s="2198"/>
      <c r="FWM811" s="2198"/>
      <c r="FWN811" s="2198"/>
      <c r="FWO811" s="2198"/>
      <c r="FWP811" s="2198"/>
      <c r="FWQ811" s="2198"/>
      <c r="FWR811" s="2198"/>
      <c r="FWS811" s="2198"/>
      <c r="FWT811" s="2198"/>
      <c r="FWU811" s="2198"/>
      <c r="FWV811" s="2198"/>
      <c r="FWW811" s="2198"/>
      <c r="FWX811" s="2198"/>
      <c r="FWY811" s="2198"/>
      <c r="FWZ811" s="2198"/>
      <c r="FXA811" s="2198"/>
      <c r="FXB811" s="2198"/>
      <c r="FXC811" s="2198"/>
      <c r="FXD811" s="2198"/>
      <c r="FXE811" s="2198"/>
      <c r="FXF811" s="2198"/>
      <c r="FXG811" s="2198"/>
      <c r="FXH811" s="2198"/>
      <c r="FXI811" s="2198"/>
      <c r="FXJ811" s="2198"/>
      <c r="FXK811" s="2198"/>
      <c r="FXL811" s="2198"/>
      <c r="FXM811" s="2198"/>
      <c r="FXN811" s="2198"/>
      <c r="FXO811" s="2198"/>
      <c r="FXP811" s="2198"/>
      <c r="FXQ811" s="2198"/>
      <c r="FXR811" s="2198"/>
      <c r="FXS811" s="2198"/>
      <c r="FXT811" s="2198"/>
      <c r="FXU811" s="2198"/>
      <c r="FXV811" s="2198"/>
      <c r="FXW811" s="2198"/>
      <c r="FXX811" s="2198"/>
      <c r="FXY811" s="2198"/>
      <c r="FXZ811" s="2198"/>
      <c r="FYA811" s="2198"/>
      <c r="FYB811" s="2198"/>
      <c r="FYC811" s="2198"/>
      <c r="FYD811" s="2198"/>
      <c r="FYE811" s="2198"/>
      <c r="FYF811" s="2198"/>
      <c r="FYG811" s="2198"/>
      <c r="FYH811" s="2198"/>
      <c r="FYI811" s="2198"/>
      <c r="FYJ811" s="2198"/>
      <c r="FYK811" s="2198"/>
      <c r="FYL811" s="2198"/>
      <c r="FYM811" s="2198"/>
      <c r="FYN811" s="2198"/>
      <c r="FYO811" s="2198"/>
      <c r="FYP811" s="2198"/>
      <c r="FYQ811" s="2198"/>
      <c r="FYR811" s="2198"/>
      <c r="FYS811" s="2198"/>
      <c r="FYT811" s="2198"/>
      <c r="FYU811" s="2198"/>
      <c r="FYV811" s="2198"/>
      <c r="FYW811" s="2198"/>
      <c r="FYX811" s="2198"/>
      <c r="FYY811" s="2198"/>
      <c r="FYZ811" s="2198"/>
      <c r="FZA811" s="2198"/>
      <c r="FZB811" s="2198"/>
      <c r="FZC811" s="2198"/>
      <c r="FZD811" s="2198"/>
      <c r="FZE811" s="2198"/>
      <c r="FZF811" s="2198"/>
      <c r="FZG811" s="2198"/>
      <c r="FZH811" s="2198"/>
      <c r="FZI811" s="2198"/>
      <c r="FZJ811" s="2198"/>
      <c r="FZK811" s="2198"/>
      <c r="FZL811" s="2198"/>
      <c r="FZM811" s="2198"/>
      <c r="FZN811" s="2198"/>
      <c r="FZO811" s="2198"/>
      <c r="FZP811" s="2198"/>
      <c r="FZQ811" s="2198"/>
      <c r="FZR811" s="2198"/>
      <c r="FZS811" s="2198"/>
      <c r="FZT811" s="2198"/>
      <c r="FZU811" s="2198"/>
      <c r="FZV811" s="2198"/>
      <c r="FZW811" s="2198"/>
      <c r="FZX811" s="2198"/>
      <c r="FZY811" s="2198"/>
      <c r="FZZ811" s="2198"/>
      <c r="GAA811" s="2198"/>
      <c r="GAB811" s="2198"/>
      <c r="GAC811" s="2198"/>
      <c r="GAD811" s="2198"/>
      <c r="GAE811" s="2198"/>
      <c r="GAF811" s="2198"/>
      <c r="GAG811" s="2198"/>
      <c r="GAH811" s="2198"/>
      <c r="GAI811" s="2198"/>
      <c r="GAJ811" s="2198"/>
      <c r="GAK811" s="2198"/>
      <c r="GAL811" s="2198"/>
      <c r="GAM811" s="2198"/>
      <c r="GAN811" s="2198"/>
      <c r="GAO811" s="2198"/>
      <c r="GAP811" s="2198"/>
      <c r="GAQ811" s="2198"/>
      <c r="GAR811" s="2198"/>
      <c r="GAS811" s="2198"/>
      <c r="GAT811" s="2198"/>
      <c r="GAU811" s="2198"/>
      <c r="GAV811" s="2198"/>
      <c r="GAW811" s="2198"/>
      <c r="GAX811" s="2198"/>
      <c r="GAY811" s="2198"/>
      <c r="GAZ811" s="2198"/>
      <c r="GBA811" s="2198"/>
      <c r="GBB811" s="2198"/>
      <c r="GBC811" s="2198"/>
      <c r="GBD811" s="2198"/>
      <c r="GBE811" s="2198"/>
      <c r="GBF811" s="2198"/>
      <c r="GBG811" s="2198"/>
      <c r="GBH811" s="2198"/>
      <c r="GBI811" s="2198"/>
      <c r="GBJ811" s="2198"/>
      <c r="GBK811" s="2198"/>
      <c r="GBL811" s="2198"/>
      <c r="GBM811" s="2198"/>
      <c r="GBN811" s="2198"/>
      <c r="GBO811" s="2198"/>
      <c r="GBP811" s="2198"/>
      <c r="GBQ811" s="2198"/>
      <c r="GBR811" s="2198"/>
      <c r="GBS811" s="2198"/>
      <c r="GBT811" s="2198"/>
      <c r="GBU811" s="2198"/>
      <c r="GBV811" s="2198"/>
      <c r="GBW811" s="2198"/>
      <c r="GBX811" s="2198"/>
      <c r="GBY811" s="2198"/>
      <c r="GBZ811" s="2198"/>
      <c r="GCA811" s="2198"/>
      <c r="GCB811" s="2198"/>
      <c r="GCC811" s="2198"/>
      <c r="GCD811" s="2198"/>
      <c r="GCE811" s="2198"/>
      <c r="GCF811" s="2198"/>
      <c r="GCG811" s="2198"/>
      <c r="GCH811" s="2198"/>
      <c r="GCI811" s="2198"/>
      <c r="GCJ811" s="2198"/>
      <c r="GCK811" s="2198"/>
      <c r="GCL811" s="2198"/>
      <c r="GCM811" s="2198"/>
      <c r="GCN811" s="2198"/>
      <c r="GCO811" s="2198"/>
      <c r="GCP811" s="2198"/>
      <c r="GCQ811" s="2198"/>
      <c r="GCR811" s="2198"/>
      <c r="GCS811" s="2198"/>
      <c r="GCT811" s="2198"/>
      <c r="GCU811" s="2198"/>
      <c r="GCV811" s="2198"/>
      <c r="GCW811" s="2198"/>
      <c r="GCX811" s="2198"/>
      <c r="GCY811" s="2198"/>
      <c r="GCZ811" s="2198"/>
      <c r="GDA811" s="2198"/>
      <c r="GDB811" s="2198"/>
      <c r="GDC811" s="2198"/>
      <c r="GDD811" s="2198"/>
      <c r="GDE811" s="2198"/>
      <c r="GDF811" s="2198"/>
      <c r="GDG811" s="2198"/>
      <c r="GDH811" s="2198"/>
      <c r="GDI811" s="2198"/>
      <c r="GDJ811" s="2198"/>
      <c r="GDK811" s="2198"/>
      <c r="GDL811" s="2198"/>
      <c r="GDM811" s="2198"/>
      <c r="GDN811" s="2198"/>
      <c r="GDO811" s="2198"/>
      <c r="GDP811" s="2198"/>
      <c r="GDQ811" s="2198"/>
      <c r="GDR811" s="2198"/>
      <c r="GDS811" s="2198"/>
      <c r="GDT811" s="2198"/>
      <c r="GDU811" s="2198"/>
      <c r="GDV811" s="2198"/>
      <c r="GDW811" s="2198"/>
      <c r="GDX811" s="2198"/>
      <c r="GDY811" s="2198"/>
      <c r="GDZ811" s="2198"/>
      <c r="GEA811" s="2198"/>
      <c r="GEB811" s="2198"/>
      <c r="GEC811" s="2198"/>
      <c r="GED811" s="2198"/>
      <c r="GEE811" s="2198"/>
      <c r="GEI811" s="2198"/>
      <c r="GEJ811" s="2198"/>
      <c r="GEK811" s="2198"/>
      <c r="GEL811" s="2198"/>
      <c r="GEM811" s="2198"/>
      <c r="GEN811" s="2198"/>
      <c r="GEO811" s="2198"/>
      <c r="GEP811" s="2198"/>
      <c r="GEQ811" s="2198"/>
      <c r="GER811" s="2198"/>
      <c r="GES811" s="2198"/>
      <c r="GET811" s="2198"/>
      <c r="GEU811" s="2198"/>
      <c r="GEV811" s="2198"/>
      <c r="GEW811" s="2198"/>
      <c r="GEX811" s="2198"/>
      <c r="GEY811" s="2198"/>
      <c r="GEZ811" s="2198"/>
      <c r="GFA811" s="2198"/>
      <c r="GFB811" s="2198"/>
      <c r="GFC811" s="2198"/>
      <c r="GFD811" s="2198"/>
      <c r="GFE811" s="2198"/>
      <c r="GFF811" s="2198"/>
      <c r="GFG811" s="2198"/>
      <c r="GFH811" s="2198"/>
      <c r="GFI811" s="2198"/>
      <c r="GFJ811" s="2198"/>
      <c r="GFK811" s="2198"/>
      <c r="GFL811" s="2198"/>
      <c r="GFM811" s="2198"/>
      <c r="GFN811" s="2198"/>
      <c r="GFO811" s="2198"/>
      <c r="GFP811" s="2198"/>
      <c r="GFQ811" s="2198"/>
      <c r="GFR811" s="2198"/>
      <c r="GFS811" s="2198"/>
      <c r="GFT811" s="2198"/>
      <c r="GFU811" s="2198"/>
      <c r="GFV811" s="2198"/>
      <c r="GFW811" s="2198"/>
      <c r="GFX811" s="2198"/>
      <c r="GFY811" s="2198"/>
      <c r="GFZ811" s="2198"/>
      <c r="GGA811" s="2198"/>
      <c r="GGB811" s="2198"/>
      <c r="GGC811" s="2198"/>
      <c r="GGD811" s="2198"/>
      <c r="GGE811" s="2198"/>
      <c r="GGF811" s="2198"/>
      <c r="GGG811" s="2198"/>
      <c r="GGH811" s="2198"/>
      <c r="GGI811" s="2198"/>
      <c r="GGJ811" s="2198"/>
      <c r="GGK811" s="2198"/>
      <c r="GGL811" s="2198"/>
      <c r="GGM811" s="2198"/>
      <c r="GGN811" s="2198"/>
      <c r="GGO811" s="2198"/>
      <c r="GGP811" s="2198"/>
      <c r="GGQ811" s="2198"/>
      <c r="GGR811" s="2198"/>
      <c r="GGS811" s="2198"/>
      <c r="GGT811" s="2198"/>
      <c r="GGU811" s="2198"/>
      <c r="GGV811" s="2198"/>
      <c r="GGW811" s="2198"/>
      <c r="GGX811" s="2198"/>
      <c r="GGY811" s="2198"/>
      <c r="GGZ811" s="2198"/>
      <c r="GHA811" s="2198"/>
      <c r="GHB811" s="2198"/>
      <c r="GHC811" s="2198"/>
      <c r="GHD811" s="2198"/>
      <c r="GHE811" s="2198"/>
      <c r="GHF811" s="2198"/>
      <c r="GHG811" s="2198"/>
      <c r="GHH811" s="2198"/>
      <c r="GHI811" s="2198"/>
      <c r="GHJ811" s="2198"/>
      <c r="GHK811" s="2198"/>
      <c r="GHL811" s="2198"/>
      <c r="GHM811" s="2198"/>
      <c r="GHN811" s="2198"/>
      <c r="GHO811" s="2198"/>
      <c r="GHP811" s="2198"/>
      <c r="GHQ811" s="2198"/>
      <c r="GHR811" s="2198"/>
      <c r="GHS811" s="2198"/>
      <c r="GHT811" s="2198"/>
      <c r="GHU811" s="2198"/>
      <c r="GHV811" s="2198"/>
      <c r="GHW811" s="2198"/>
      <c r="GHX811" s="2198"/>
      <c r="GHY811" s="2198"/>
      <c r="GHZ811" s="2198"/>
      <c r="GIA811" s="2198"/>
      <c r="GIB811" s="2198"/>
      <c r="GIC811" s="2198"/>
      <c r="GID811" s="2198"/>
      <c r="GIE811" s="2198"/>
      <c r="GIF811" s="2198"/>
      <c r="GIG811" s="2198"/>
      <c r="GIH811" s="2198"/>
      <c r="GII811" s="2198"/>
      <c r="GIJ811" s="2198"/>
      <c r="GIK811" s="2198"/>
      <c r="GIL811" s="2198"/>
      <c r="GIM811" s="2198"/>
      <c r="GIN811" s="2198"/>
      <c r="GIO811" s="2198"/>
      <c r="GIP811" s="2198"/>
      <c r="GIQ811" s="2198"/>
      <c r="GIR811" s="2198"/>
      <c r="GIS811" s="2198"/>
      <c r="GIT811" s="2198"/>
      <c r="GIU811" s="2198"/>
      <c r="GIV811" s="2198"/>
      <c r="GIW811" s="2198"/>
      <c r="GIX811" s="2198"/>
      <c r="GIY811" s="2198"/>
      <c r="GIZ811" s="2198"/>
      <c r="GJA811" s="2198"/>
      <c r="GJB811" s="2198"/>
      <c r="GJC811" s="2198"/>
      <c r="GJD811" s="2198"/>
      <c r="GJE811" s="2198"/>
      <c r="GJF811" s="2198"/>
      <c r="GJG811" s="2198"/>
      <c r="GJH811" s="2198"/>
      <c r="GJI811" s="2198"/>
      <c r="GJJ811" s="2198"/>
      <c r="GJK811" s="2198"/>
      <c r="GJL811" s="2198"/>
      <c r="GJM811" s="2198"/>
      <c r="GJN811" s="2198"/>
      <c r="GJO811" s="2198"/>
      <c r="GJP811" s="2198"/>
      <c r="GJQ811" s="2198"/>
      <c r="GJR811" s="2198"/>
      <c r="GJS811" s="2198"/>
      <c r="GJT811" s="2198"/>
      <c r="GJU811" s="2198"/>
      <c r="GJV811" s="2198"/>
      <c r="GJW811" s="2198"/>
      <c r="GJX811" s="2198"/>
      <c r="GJY811" s="2198"/>
      <c r="GJZ811" s="2198"/>
      <c r="GKA811" s="2198"/>
      <c r="GKB811" s="2198"/>
      <c r="GKC811" s="2198"/>
      <c r="GKD811" s="2198"/>
      <c r="GKE811" s="2198"/>
      <c r="GKF811" s="2198"/>
      <c r="GKG811" s="2198"/>
      <c r="GKH811" s="2198"/>
      <c r="GKI811" s="2198"/>
      <c r="GKJ811" s="2198"/>
      <c r="GKK811" s="2198"/>
      <c r="GKL811" s="2198"/>
      <c r="GKM811" s="2198"/>
      <c r="GKN811" s="2198"/>
      <c r="GKO811" s="2198"/>
      <c r="GKP811" s="2198"/>
      <c r="GKQ811" s="2198"/>
      <c r="GKR811" s="2198"/>
      <c r="GKS811" s="2198"/>
      <c r="GKT811" s="2198"/>
      <c r="GKU811" s="2198"/>
      <c r="GKV811" s="2198"/>
      <c r="GKW811" s="2198"/>
      <c r="GKX811" s="2198"/>
      <c r="GKY811" s="2198"/>
      <c r="GKZ811" s="2198"/>
      <c r="GLA811" s="2198"/>
      <c r="GLB811" s="2198"/>
      <c r="GLC811" s="2198"/>
      <c r="GLD811" s="2198"/>
      <c r="GLE811" s="2198"/>
      <c r="GLF811" s="2198"/>
      <c r="GLG811" s="2198"/>
      <c r="GLH811" s="2198"/>
      <c r="GLI811" s="2198"/>
      <c r="GLJ811" s="2198"/>
      <c r="GLK811" s="2198"/>
      <c r="GLL811" s="2198"/>
      <c r="GLM811" s="2198"/>
      <c r="GLN811" s="2198"/>
      <c r="GLO811" s="2198"/>
      <c r="GLP811" s="2198"/>
      <c r="GLQ811" s="2198"/>
      <c r="GLR811" s="2198"/>
      <c r="GLS811" s="2198"/>
      <c r="GLT811" s="2198"/>
      <c r="GLU811" s="2198"/>
      <c r="GLV811" s="2198"/>
      <c r="GLW811" s="2198"/>
      <c r="GLX811" s="2198"/>
      <c r="GLY811" s="2198"/>
      <c r="GLZ811" s="2198"/>
      <c r="GMA811" s="2198"/>
      <c r="GMB811" s="2198"/>
      <c r="GMC811" s="2198"/>
      <c r="GMD811" s="2198"/>
      <c r="GME811" s="2198"/>
      <c r="GMF811" s="2198"/>
      <c r="GMG811" s="2198"/>
      <c r="GMH811" s="2198"/>
      <c r="GMI811" s="2198"/>
      <c r="GMJ811" s="2198"/>
      <c r="GMK811" s="2198"/>
      <c r="GML811" s="2198"/>
      <c r="GMM811" s="2198"/>
      <c r="GMN811" s="2198"/>
      <c r="GMO811" s="2198"/>
      <c r="GMP811" s="2198"/>
      <c r="GMQ811" s="2198"/>
      <c r="GMR811" s="2198"/>
      <c r="GMS811" s="2198"/>
      <c r="GMT811" s="2198"/>
      <c r="GMU811" s="2198"/>
      <c r="GMV811" s="2198"/>
      <c r="GMW811" s="2198"/>
      <c r="GMX811" s="2198"/>
      <c r="GMY811" s="2198"/>
      <c r="GMZ811" s="2198"/>
      <c r="GNA811" s="2198"/>
      <c r="GNB811" s="2198"/>
      <c r="GNC811" s="2198"/>
      <c r="GND811" s="2198"/>
      <c r="GNE811" s="2198"/>
      <c r="GNF811" s="2198"/>
      <c r="GNG811" s="2198"/>
      <c r="GNH811" s="2198"/>
      <c r="GNI811" s="2198"/>
      <c r="GNJ811" s="2198"/>
      <c r="GNK811" s="2198"/>
      <c r="GNL811" s="2198"/>
      <c r="GNM811" s="2198"/>
      <c r="GNN811" s="2198"/>
      <c r="GNO811" s="2198"/>
      <c r="GNP811" s="2198"/>
      <c r="GNQ811" s="2198"/>
      <c r="GNR811" s="2198"/>
      <c r="GNS811" s="2198"/>
      <c r="GNT811" s="2198"/>
      <c r="GNU811" s="2198"/>
      <c r="GNV811" s="2198"/>
      <c r="GNW811" s="2198"/>
      <c r="GNX811" s="2198"/>
      <c r="GNY811" s="2198"/>
      <c r="GNZ811" s="2198"/>
      <c r="GOA811" s="2198"/>
      <c r="GOE811" s="2198"/>
      <c r="GOF811" s="2198"/>
      <c r="GOG811" s="2198"/>
      <c r="GOH811" s="2198"/>
      <c r="GOI811" s="2198"/>
      <c r="GOJ811" s="2198"/>
      <c r="GOK811" s="2198"/>
      <c r="GOL811" s="2198"/>
      <c r="GOM811" s="2198"/>
      <c r="GON811" s="2198"/>
      <c r="GOO811" s="2198"/>
      <c r="GOP811" s="2198"/>
      <c r="GOQ811" s="2198"/>
      <c r="GOR811" s="2198"/>
      <c r="GOS811" s="2198"/>
      <c r="GOT811" s="2198"/>
      <c r="GOU811" s="2198"/>
      <c r="GOV811" s="2198"/>
      <c r="GOW811" s="2198"/>
      <c r="GOX811" s="2198"/>
      <c r="GOY811" s="2198"/>
      <c r="GOZ811" s="2198"/>
      <c r="GPA811" s="2198"/>
      <c r="GPB811" s="2198"/>
      <c r="GPC811" s="2198"/>
      <c r="GPD811" s="2198"/>
      <c r="GPE811" s="2198"/>
      <c r="GPF811" s="2198"/>
      <c r="GPG811" s="2198"/>
      <c r="GPH811" s="2198"/>
      <c r="GPI811" s="2198"/>
      <c r="GPJ811" s="2198"/>
      <c r="GPK811" s="2198"/>
      <c r="GPL811" s="2198"/>
      <c r="GPM811" s="2198"/>
      <c r="GPN811" s="2198"/>
      <c r="GPO811" s="2198"/>
      <c r="GPP811" s="2198"/>
      <c r="GPQ811" s="2198"/>
      <c r="GPR811" s="2198"/>
      <c r="GPS811" s="2198"/>
      <c r="GPT811" s="2198"/>
      <c r="GPU811" s="2198"/>
      <c r="GPV811" s="2198"/>
      <c r="GPW811" s="2198"/>
      <c r="GPX811" s="2198"/>
      <c r="GPY811" s="2198"/>
      <c r="GPZ811" s="2198"/>
      <c r="GQA811" s="2198"/>
      <c r="GQB811" s="2198"/>
      <c r="GQC811" s="2198"/>
      <c r="GQD811" s="2198"/>
      <c r="GQE811" s="2198"/>
      <c r="GQF811" s="2198"/>
      <c r="GQG811" s="2198"/>
      <c r="GQH811" s="2198"/>
      <c r="GQI811" s="2198"/>
      <c r="GQJ811" s="2198"/>
      <c r="GQK811" s="2198"/>
      <c r="GQL811" s="2198"/>
      <c r="GQM811" s="2198"/>
      <c r="GQN811" s="2198"/>
      <c r="GQO811" s="2198"/>
      <c r="GQP811" s="2198"/>
      <c r="GQQ811" s="2198"/>
      <c r="GQR811" s="2198"/>
      <c r="GQS811" s="2198"/>
      <c r="GQT811" s="2198"/>
      <c r="GQU811" s="2198"/>
      <c r="GQV811" s="2198"/>
      <c r="GQW811" s="2198"/>
      <c r="GQX811" s="2198"/>
      <c r="GQY811" s="2198"/>
      <c r="GQZ811" s="2198"/>
      <c r="GRA811" s="2198"/>
      <c r="GRB811" s="2198"/>
      <c r="GRC811" s="2198"/>
      <c r="GRD811" s="2198"/>
      <c r="GRE811" s="2198"/>
      <c r="GRF811" s="2198"/>
      <c r="GRG811" s="2198"/>
      <c r="GRH811" s="2198"/>
      <c r="GRI811" s="2198"/>
      <c r="GRJ811" s="2198"/>
      <c r="GRK811" s="2198"/>
      <c r="GRL811" s="2198"/>
      <c r="GRM811" s="2198"/>
      <c r="GRN811" s="2198"/>
      <c r="GRO811" s="2198"/>
      <c r="GRP811" s="2198"/>
      <c r="GRQ811" s="2198"/>
      <c r="GRR811" s="2198"/>
      <c r="GRS811" s="2198"/>
      <c r="GRT811" s="2198"/>
      <c r="GRU811" s="2198"/>
      <c r="GRV811" s="2198"/>
      <c r="GRW811" s="2198"/>
      <c r="GRX811" s="2198"/>
      <c r="GRY811" s="2198"/>
      <c r="GRZ811" s="2198"/>
      <c r="GSA811" s="2198"/>
      <c r="GSB811" s="2198"/>
      <c r="GSC811" s="2198"/>
      <c r="GSD811" s="2198"/>
      <c r="GSE811" s="2198"/>
      <c r="GSF811" s="2198"/>
      <c r="GSG811" s="2198"/>
      <c r="GSH811" s="2198"/>
      <c r="GSI811" s="2198"/>
      <c r="GSJ811" s="2198"/>
      <c r="GSK811" s="2198"/>
      <c r="GSL811" s="2198"/>
      <c r="GSM811" s="2198"/>
      <c r="GSN811" s="2198"/>
      <c r="GSO811" s="2198"/>
      <c r="GSP811" s="2198"/>
      <c r="GSQ811" s="2198"/>
      <c r="GSR811" s="2198"/>
      <c r="GSS811" s="2198"/>
      <c r="GST811" s="2198"/>
      <c r="GSU811" s="2198"/>
      <c r="GSV811" s="2198"/>
      <c r="GSW811" s="2198"/>
      <c r="GSX811" s="2198"/>
      <c r="GSY811" s="2198"/>
      <c r="GSZ811" s="2198"/>
      <c r="GTA811" s="2198"/>
      <c r="GTB811" s="2198"/>
      <c r="GTC811" s="2198"/>
      <c r="GTD811" s="2198"/>
      <c r="GTE811" s="2198"/>
      <c r="GTF811" s="2198"/>
      <c r="GTG811" s="2198"/>
      <c r="GTH811" s="2198"/>
      <c r="GTI811" s="2198"/>
      <c r="GTJ811" s="2198"/>
      <c r="GTK811" s="2198"/>
      <c r="GTL811" s="2198"/>
      <c r="GTM811" s="2198"/>
      <c r="GTN811" s="2198"/>
      <c r="GTO811" s="2198"/>
      <c r="GTP811" s="2198"/>
      <c r="GTQ811" s="2198"/>
      <c r="GTR811" s="2198"/>
      <c r="GTS811" s="2198"/>
      <c r="GTT811" s="2198"/>
      <c r="GTU811" s="2198"/>
      <c r="GTV811" s="2198"/>
      <c r="GTW811" s="2198"/>
      <c r="GTX811" s="2198"/>
      <c r="GTY811" s="2198"/>
      <c r="GTZ811" s="2198"/>
      <c r="GUA811" s="2198"/>
      <c r="GUB811" s="2198"/>
      <c r="GUC811" s="2198"/>
      <c r="GUD811" s="2198"/>
      <c r="GUE811" s="2198"/>
      <c r="GUF811" s="2198"/>
      <c r="GUG811" s="2198"/>
      <c r="GUH811" s="2198"/>
      <c r="GUI811" s="2198"/>
      <c r="GUJ811" s="2198"/>
      <c r="GUK811" s="2198"/>
      <c r="GUL811" s="2198"/>
      <c r="GUM811" s="2198"/>
      <c r="GUN811" s="2198"/>
      <c r="GUO811" s="2198"/>
      <c r="GUP811" s="2198"/>
      <c r="GUQ811" s="2198"/>
      <c r="GUR811" s="2198"/>
      <c r="GUS811" s="2198"/>
      <c r="GUT811" s="2198"/>
      <c r="GUU811" s="2198"/>
      <c r="GUV811" s="2198"/>
      <c r="GUW811" s="2198"/>
      <c r="GUX811" s="2198"/>
      <c r="GUY811" s="2198"/>
      <c r="GUZ811" s="2198"/>
      <c r="GVA811" s="2198"/>
      <c r="GVB811" s="2198"/>
      <c r="GVC811" s="2198"/>
      <c r="GVD811" s="2198"/>
      <c r="GVE811" s="2198"/>
      <c r="GVF811" s="2198"/>
      <c r="GVG811" s="2198"/>
      <c r="GVH811" s="2198"/>
      <c r="GVI811" s="2198"/>
      <c r="GVJ811" s="2198"/>
      <c r="GVK811" s="2198"/>
      <c r="GVL811" s="2198"/>
      <c r="GVM811" s="2198"/>
      <c r="GVN811" s="2198"/>
      <c r="GVO811" s="2198"/>
      <c r="GVP811" s="2198"/>
      <c r="GVQ811" s="2198"/>
      <c r="GVR811" s="2198"/>
      <c r="GVS811" s="2198"/>
      <c r="GVT811" s="2198"/>
      <c r="GVU811" s="2198"/>
      <c r="GVV811" s="2198"/>
      <c r="GVW811" s="2198"/>
      <c r="GVX811" s="2198"/>
      <c r="GVY811" s="2198"/>
      <c r="GVZ811" s="2198"/>
      <c r="GWA811" s="2198"/>
      <c r="GWB811" s="2198"/>
      <c r="GWC811" s="2198"/>
      <c r="GWD811" s="2198"/>
      <c r="GWE811" s="2198"/>
      <c r="GWF811" s="2198"/>
      <c r="GWG811" s="2198"/>
      <c r="GWH811" s="2198"/>
      <c r="GWI811" s="2198"/>
      <c r="GWJ811" s="2198"/>
      <c r="GWK811" s="2198"/>
      <c r="GWL811" s="2198"/>
      <c r="GWM811" s="2198"/>
      <c r="GWN811" s="2198"/>
      <c r="GWO811" s="2198"/>
      <c r="GWP811" s="2198"/>
      <c r="GWQ811" s="2198"/>
      <c r="GWR811" s="2198"/>
      <c r="GWS811" s="2198"/>
      <c r="GWT811" s="2198"/>
      <c r="GWU811" s="2198"/>
      <c r="GWV811" s="2198"/>
      <c r="GWW811" s="2198"/>
      <c r="GWX811" s="2198"/>
      <c r="GWY811" s="2198"/>
      <c r="GWZ811" s="2198"/>
      <c r="GXA811" s="2198"/>
      <c r="GXB811" s="2198"/>
      <c r="GXC811" s="2198"/>
      <c r="GXD811" s="2198"/>
      <c r="GXE811" s="2198"/>
      <c r="GXF811" s="2198"/>
      <c r="GXG811" s="2198"/>
      <c r="GXH811" s="2198"/>
      <c r="GXI811" s="2198"/>
      <c r="GXJ811" s="2198"/>
      <c r="GXK811" s="2198"/>
      <c r="GXL811" s="2198"/>
      <c r="GXM811" s="2198"/>
      <c r="GXN811" s="2198"/>
      <c r="GXO811" s="2198"/>
      <c r="GXP811" s="2198"/>
      <c r="GXQ811" s="2198"/>
      <c r="GXR811" s="2198"/>
      <c r="GXS811" s="2198"/>
      <c r="GXT811" s="2198"/>
      <c r="GXU811" s="2198"/>
      <c r="GXV811" s="2198"/>
      <c r="GXW811" s="2198"/>
      <c r="GYA811" s="2198"/>
      <c r="GYB811" s="2198"/>
      <c r="GYC811" s="2198"/>
      <c r="GYD811" s="2198"/>
      <c r="GYE811" s="2198"/>
      <c r="GYF811" s="2198"/>
      <c r="GYG811" s="2198"/>
      <c r="GYH811" s="2198"/>
      <c r="GYI811" s="2198"/>
      <c r="GYJ811" s="2198"/>
      <c r="GYK811" s="2198"/>
      <c r="GYL811" s="2198"/>
      <c r="GYM811" s="2198"/>
      <c r="GYN811" s="2198"/>
      <c r="GYO811" s="2198"/>
      <c r="GYP811" s="2198"/>
      <c r="GYQ811" s="2198"/>
      <c r="GYR811" s="2198"/>
      <c r="GYS811" s="2198"/>
      <c r="GYT811" s="2198"/>
      <c r="GYU811" s="2198"/>
      <c r="GYV811" s="2198"/>
      <c r="GYW811" s="2198"/>
      <c r="GYX811" s="2198"/>
      <c r="GYY811" s="2198"/>
      <c r="GYZ811" s="2198"/>
      <c r="GZA811" s="2198"/>
      <c r="GZB811" s="2198"/>
      <c r="GZC811" s="2198"/>
      <c r="GZD811" s="2198"/>
      <c r="GZE811" s="2198"/>
      <c r="GZF811" s="2198"/>
      <c r="GZG811" s="2198"/>
      <c r="GZH811" s="2198"/>
      <c r="GZI811" s="2198"/>
      <c r="GZJ811" s="2198"/>
      <c r="GZK811" s="2198"/>
      <c r="GZL811" s="2198"/>
      <c r="GZM811" s="2198"/>
      <c r="GZN811" s="2198"/>
      <c r="GZO811" s="2198"/>
      <c r="GZP811" s="2198"/>
      <c r="GZQ811" s="2198"/>
      <c r="GZR811" s="2198"/>
      <c r="GZS811" s="2198"/>
      <c r="GZT811" s="2198"/>
      <c r="GZU811" s="2198"/>
      <c r="GZV811" s="2198"/>
      <c r="GZW811" s="2198"/>
      <c r="GZX811" s="2198"/>
      <c r="GZY811" s="2198"/>
      <c r="GZZ811" s="2198"/>
      <c r="HAA811" s="2198"/>
      <c r="HAB811" s="2198"/>
      <c r="HAC811" s="2198"/>
      <c r="HAD811" s="2198"/>
      <c r="HAE811" s="2198"/>
      <c r="HAF811" s="2198"/>
      <c r="HAG811" s="2198"/>
      <c r="HAH811" s="2198"/>
      <c r="HAI811" s="2198"/>
      <c r="HAJ811" s="2198"/>
      <c r="HAK811" s="2198"/>
      <c r="HAL811" s="2198"/>
      <c r="HAM811" s="2198"/>
      <c r="HAN811" s="2198"/>
      <c r="HAO811" s="2198"/>
      <c r="HAP811" s="2198"/>
      <c r="HAQ811" s="2198"/>
      <c r="HAR811" s="2198"/>
      <c r="HAS811" s="2198"/>
      <c r="HAT811" s="2198"/>
      <c r="HAU811" s="2198"/>
      <c r="HAV811" s="2198"/>
      <c r="HAW811" s="2198"/>
      <c r="HAX811" s="2198"/>
      <c r="HAY811" s="2198"/>
      <c r="HAZ811" s="2198"/>
      <c r="HBA811" s="2198"/>
      <c r="HBB811" s="2198"/>
      <c r="HBC811" s="2198"/>
      <c r="HBD811" s="2198"/>
      <c r="HBE811" s="2198"/>
      <c r="HBF811" s="2198"/>
      <c r="HBG811" s="2198"/>
      <c r="HBH811" s="2198"/>
      <c r="HBI811" s="2198"/>
      <c r="HBJ811" s="2198"/>
      <c r="HBK811" s="2198"/>
      <c r="HBL811" s="2198"/>
      <c r="HBM811" s="2198"/>
      <c r="HBN811" s="2198"/>
      <c r="HBO811" s="2198"/>
      <c r="HBP811" s="2198"/>
      <c r="HBQ811" s="2198"/>
      <c r="HBR811" s="2198"/>
      <c r="HBS811" s="2198"/>
      <c r="HBT811" s="2198"/>
      <c r="HBU811" s="2198"/>
      <c r="HBV811" s="2198"/>
      <c r="HBW811" s="2198"/>
      <c r="HBX811" s="2198"/>
      <c r="HBY811" s="2198"/>
      <c r="HBZ811" s="2198"/>
      <c r="HCA811" s="2198"/>
      <c r="HCB811" s="2198"/>
      <c r="HCC811" s="2198"/>
      <c r="HCD811" s="2198"/>
      <c r="HCE811" s="2198"/>
      <c r="HCF811" s="2198"/>
      <c r="HCG811" s="2198"/>
      <c r="HCH811" s="2198"/>
      <c r="HCI811" s="2198"/>
      <c r="HCJ811" s="2198"/>
      <c r="HCK811" s="2198"/>
      <c r="HCL811" s="2198"/>
      <c r="HCM811" s="2198"/>
      <c r="HCN811" s="2198"/>
      <c r="HCO811" s="2198"/>
      <c r="HCP811" s="2198"/>
      <c r="HCQ811" s="2198"/>
      <c r="HCR811" s="2198"/>
      <c r="HCS811" s="2198"/>
      <c r="HCT811" s="2198"/>
      <c r="HCU811" s="2198"/>
      <c r="HCV811" s="2198"/>
      <c r="HCW811" s="2198"/>
      <c r="HCX811" s="2198"/>
      <c r="HCY811" s="2198"/>
      <c r="HCZ811" s="2198"/>
      <c r="HDA811" s="2198"/>
      <c r="HDB811" s="2198"/>
      <c r="HDC811" s="2198"/>
      <c r="HDD811" s="2198"/>
      <c r="HDE811" s="2198"/>
      <c r="HDF811" s="2198"/>
      <c r="HDG811" s="2198"/>
      <c r="HDH811" s="2198"/>
      <c r="HDI811" s="2198"/>
      <c r="HDJ811" s="2198"/>
      <c r="HDK811" s="2198"/>
      <c r="HDL811" s="2198"/>
      <c r="HDM811" s="2198"/>
      <c r="HDN811" s="2198"/>
      <c r="HDO811" s="2198"/>
      <c r="HDP811" s="2198"/>
      <c r="HDQ811" s="2198"/>
      <c r="HDR811" s="2198"/>
      <c r="HDS811" s="2198"/>
      <c r="HDT811" s="2198"/>
      <c r="HDU811" s="2198"/>
      <c r="HDV811" s="2198"/>
      <c r="HDW811" s="2198"/>
      <c r="HDX811" s="2198"/>
      <c r="HDY811" s="2198"/>
      <c r="HDZ811" s="2198"/>
      <c r="HEA811" s="2198"/>
      <c r="HEB811" s="2198"/>
      <c r="HEC811" s="2198"/>
      <c r="HED811" s="2198"/>
      <c r="HEE811" s="2198"/>
      <c r="HEF811" s="2198"/>
      <c r="HEG811" s="2198"/>
      <c r="HEH811" s="2198"/>
      <c r="HEI811" s="2198"/>
      <c r="HEJ811" s="2198"/>
      <c r="HEK811" s="2198"/>
      <c r="HEL811" s="2198"/>
      <c r="HEM811" s="2198"/>
      <c r="HEN811" s="2198"/>
      <c r="HEO811" s="2198"/>
      <c r="HEP811" s="2198"/>
      <c r="HEQ811" s="2198"/>
      <c r="HER811" s="2198"/>
      <c r="HES811" s="2198"/>
      <c r="HET811" s="2198"/>
      <c r="HEU811" s="2198"/>
      <c r="HEV811" s="2198"/>
      <c r="HEW811" s="2198"/>
      <c r="HEX811" s="2198"/>
      <c r="HEY811" s="2198"/>
      <c r="HEZ811" s="2198"/>
      <c r="HFA811" s="2198"/>
      <c r="HFB811" s="2198"/>
      <c r="HFC811" s="2198"/>
      <c r="HFD811" s="2198"/>
      <c r="HFE811" s="2198"/>
      <c r="HFF811" s="2198"/>
      <c r="HFG811" s="2198"/>
      <c r="HFH811" s="2198"/>
      <c r="HFI811" s="2198"/>
      <c r="HFJ811" s="2198"/>
      <c r="HFK811" s="2198"/>
      <c r="HFL811" s="2198"/>
      <c r="HFM811" s="2198"/>
      <c r="HFN811" s="2198"/>
      <c r="HFO811" s="2198"/>
      <c r="HFP811" s="2198"/>
      <c r="HFQ811" s="2198"/>
      <c r="HFR811" s="2198"/>
      <c r="HFS811" s="2198"/>
      <c r="HFT811" s="2198"/>
      <c r="HFU811" s="2198"/>
      <c r="HFV811" s="2198"/>
      <c r="HFW811" s="2198"/>
      <c r="HFX811" s="2198"/>
      <c r="HFY811" s="2198"/>
      <c r="HFZ811" s="2198"/>
      <c r="HGA811" s="2198"/>
      <c r="HGB811" s="2198"/>
      <c r="HGC811" s="2198"/>
      <c r="HGD811" s="2198"/>
      <c r="HGE811" s="2198"/>
      <c r="HGF811" s="2198"/>
      <c r="HGG811" s="2198"/>
      <c r="HGH811" s="2198"/>
      <c r="HGI811" s="2198"/>
      <c r="HGJ811" s="2198"/>
      <c r="HGK811" s="2198"/>
      <c r="HGL811" s="2198"/>
      <c r="HGM811" s="2198"/>
      <c r="HGN811" s="2198"/>
      <c r="HGO811" s="2198"/>
      <c r="HGP811" s="2198"/>
      <c r="HGQ811" s="2198"/>
      <c r="HGR811" s="2198"/>
      <c r="HGS811" s="2198"/>
      <c r="HGT811" s="2198"/>
      <c r="HGU811" s="2198"/>
      <c r="HGV811" s="2198"/>
      <c r="HGW811" s="2198"/>
      <c r="HGX811" s="2198"/>
      <c r="HGY811" s="2198"/>
      <c r="HGZ811" s="2198"/>
      <c r="HHA811" s="2198"/>
      <c r="HHB811" s="2198"/>
      <c r="HHC811" s="2198"/>
      <c r="HHD811" s="2198"/>
      <c r="HHE811" s="2198"/>
      <c r="HHF811" s="2198"/>
      <c r="HHG811" s="2198"/>
      <c r="HHH811" s="2198"/>
      <c r="HHI811" s="2198"/>
      <c r="HHJ811" s="2198"/>
      <c r="HHK811" s="2198"/>
      <c r="HHL811" s="2198"/>
      <c r="HHM811" s="2198"/>
      <c r="HHN811" s="2198"/>
      <c r="HHO811" s="2198"/>
      <c r="HHP811" s="2198"/>
      <c r="HHQ811" s="2198"/>
      <c r="HHR811" s="2198"/>
      <c r="HHS811" s="2198"/>
      <c r="HHW811" s="2198"/>
      <c r="HHX811" s="2198"/>
      <c r="HHY811" s="2198"/>
      <c r="HHZ811" s="2198"/>
      <c r="HIA811" s="2198"/>
      <c r="HIB811" s="2198"/>
      <c r="HIC811" s="2198"/>
      <c r="HID811" s="2198"/>
      <c r="HIE811" s="2198"/>
      <c r="HIF811" s="2198"/>
      <c r="HIG811" s="2198"/>
      <c r="HIH811" s="2198"/>
      <c r="HII811" s="2198"/>
      <c r="HIJ811" s="2198"/>
      <c r="HIK811" s="2198"/>
      <c r="HIL811" s="2198"/>
      <c r="HIM811" s="2198"/>
      <c r="HIN811" s="2198"/>
      <c r="HIO811" s="2198"/>
      <c r="HIP811" s="2198"/>
      <c r="HIQ811" s="2198"/>
      <c r="HIR811" s="2198"/>
      <c r="HIS811" s="2198"/>
      <c r="HIT811" s="2198"/>
      <c r="HIU811" s="2198"/>
      <c r="HIV811" s="2198"/>
      <c r="HIW811" s="2198"/>
      <c r="HIX811" s="2198"/>
      <c r="HIY811" s="2198"/>
      <c r="HIZ811" s="2198"/>
      <c r="HJA811" s="2198"/>
      <c r="HJB811" s="2198"/>
      <c r="HJC811" s="2198"/>
      <c r="HJD811" s="2198"/>
      <c r="HJE811" s="2198"/>
      <c r="HJF811" s="2198"/>
      <c r="HJG811" s="2198"/>
      <c r="HJH811" s="2198"/>
      <c r="HJI811" s="2198"/>
      <c r="HJJ811" s="2198"/>
      <c r="HJK811" s="2198"/>
      <c r="HJL811" s="2198"/>
      <c r="HJM811" s="2198"/>
      <c r="HJN811" s="2198"/>
      <c r="HJO811" s="2198"/>
      <c r="HJP811" s="2198"/>
      <c r="HJQ811" s="2198"/>
      <c r="HJR811" s="2198"/>
      <c r="HJS811" s="2198"/>
      <c r="HJT811" s="2198"/>
      <c r="HJU811" s="2198"/>
      <c r="HJV811" s="2198"/>
      <c r="HJW811" s="2198"/>
      <c r="HJX811" s="2198"/>
      <c r="HJY811" s="2198"/>
      <c r="HJZ811" s="2198"/>
      <c r="HKA811" s="2198"/>
      <c r="HKB811" s="2198"/>
      <c r="HKC811" s="2198"/>
      <c r="HKD811" s="2198"/>
      <c r="HKE811" s="2198"/>
      <c r="HKF811" s="2198"/>
      <c r="HKG811" s="2198"/>
      <c r="HKH811" s="2198"/>
      <c r="HKI811" s="2198"/>
      <c r="HKJ811" s="2198"/>
      <c r="HKK811" s="2198"/>
      <c r="HKL811" s="2198"/>
      <c r="HKM811" s="2198"/>
      <c r="HKN811" s="2198"/>
      <c r="HKO811" s="2198"/>
      <c r="HKP811" s="2198"/>
      <c r="HKQ811" s="2198"/>
      <c r="HKR811" s="2198"/>
      <c r="HKS811" s="2198"/>
      <c r="HKT811" s="2198"/>
      <c r="HKU811" s="2198"/>
      <c r="HKV811" s="2198"/>
      <c r="HKW811" s="2198"/>
      <c r="HKX811" s="2198"/>
      <c r="HKY811" s="2198"/>
      <c r="HKZ811" s="2198"/>
      <c r="HLA811" s="2198"/>
      <c r="HLB811" s="2198"/>
      <c r="HLC811" s="2198"/>
      <c r="HLD811" s="2198"/>
      <c r="HLE811" s="2198"/>
      <c r="HLF811" s="2198"/>
      <c r="HLG811" s="2198"/>
      <c r="HLH811" s="2198"/>
      <c r="HLI811" s="2198"/>
      <c r="HLJ811" s="2198"/>
      <c r="HLK811" s="2198"/>
      <c r="HLL811" s="2198"/>
      <c r="HLM811" s="2198"/>
      <c r="HLN811" s="2198"/>
      <c r="HLO811" s="2198"/>
      <c r="HLP811" s="2198"/>
      <c r="HLQ811" s="2198"/>
      <c r="HLR811" s="2198"/>
      <c r="HLS811" s="2198"/>
      <c r="HLT811" s="2198"/>
      <c r="HLU811" s="2198"/>
      <c r="HLV811" s="2198"/>
      <c r="HLW811" s="2198"/>
      <c r="HLX811" s="2198"/>
      <c r="HLY811" s="2198"/>
      <c r="HLZ811" s="2198"/>
      <c r="HMA811" s="2198"/>
      <c r="HMB811" s="2198"/>
      <c r="HMC811" s="2198"/>
      <c r="HMD811" s="2198"/>
      <c r="HME811" s="2198"/>
      <c r="HMF811" s="2198"/>
      <c r="HMG811" s="2198"/>
      <c r="HMH811" s="2198"/>
      <c r="HMI811" s="2198"/>
      <c r="HMJ811" s="2198"/>
      <c r="HMK811" s="2198"/>
      <c r="HML811" s="2198"/>
      <c r="HMM811" s="2198"/>
      <c r="HMN811" s="2198"/>
      <c r="HMO811" s="2198"/>
      <c r="HMP811" s="2198"/>
      <c r="HMQ811" s="2198"/>
      <c r="HMR811" s="2198"/>
      <c r="HMS811" s="2198"/>
      <c r="HMT811" s="2198"/>
      <c r="HMU811" s="2198"/>
      <c r="HMV811" s="2198"/>
      <c r="HMW811" s="2198"/>
      <c r="HMX811" s="2198"/>
      <c r="HMY811" s="2198"/>
      <c r="HMZ811" s="2198"/>
      <c r="HNA811" s="2198"/>
      <c r="HNB811" s="2198"/>
      <c r="HNC811" s="2198"/>
      <c r="HND811" s="2198"/>
      <c r="HNE811" s="2198"/>
      <c r="HNF811" s="2198"/>
      <c r="HNG811" s="2198"/>
      <c r="HNH811" s="2198"/>
      <c r="HNI811" s="2198"/>
      <c r="HNJ811" s="2198"/>
      <c r="HNK811" s="2198"/>
      <c r="HNL811" s="2198"/>
      <c r="HNM811" s="2198"/>
      <c r="HNN811" s="2198"/>
      <c r="HNO811" s="2198"/>
      <c r="HNP811" s="2198"/>
      <c r="HNQ811" s="2198"/>
      <c r="HNR811" s="2198"/>
      <c r="HNS811" s="2198"/>
      <c r="HNT811" s="2198"/>
      <c r="HNU811" s="2198"/>
      <c r="HNV811" s="2198"/>
      <c r="HNW811" s="2198"/>
      <c r="HNX811" s="2198"/>
      <c r="HNY811" s="2198"/>
      <c r="HNZ811" s="2198"/>
      <c r="HOA811" s="2198"/>
      <c r="HOB811" s="2198"/>
      <c r="HOC811" s="2198"/>
      <c r="HOD811" s="2198"/>
      <c r="HOE811" s="2198"/>
      <c r="HOF811" s="2198"/>
      <c r="HOG811" s="2198"/>
      <c r="HOH811" s="2198"/>
      <c r="HOI811" s="2198"/>
      <c r="HOJ811" s="2198"/>
      <c r="HOK811" s="2198"/>
      <c r="HOL811" s="2198"/>
      <c r="HOM811" s="2198"/>
      <c r="HON811" s="2198"/>
      <c r="HOO811" s="2198"/>
      <c r="HOP811" s="2198"/>
      <c r="HOQ811" s="2198"/>
      <c r="HOR811" s="2198"/>
      <c r="HOS811" s="2198"/>
      <c r="HOT811" s="2198"/>
      <c r="HOU811" s="2198"/>
      <c r="HOV811" s="2198"/>
      <c r="HOW811" s="2198"/>
      <c r="HOX811" s="2198"/>
      <c r="HOY811" s="2198"/>
      <c r="HOZ811" s="2198"/>
      <c r="HPA811" s="2198"/>
      <c r="HPB811" s="2198"/>
      <c r="HPC811" s="2198"/>
      <c r="HPD811" s="2198"/>
      <c r="HPE811" s="2198"/>
      <c r="HPF811" s="2198"/>
      <c r="HPG811" s="2198"/>
      <c r="HPH811" s="2198"/>
      <c r="HPI811" s="2198"/>
      <c r="HPJ811" s="2198"/>
      <c r="HPK811" s="2198"/>
      <c r="HPL811" s="2198"/>
      <c r="HPM811" s="2198"/>
      <c r="HPN811" s="2198"/>
      <c r="HPO811" s="2198"/>
      <c r="HPP811" s="2198"/>
      <c r="HPQ811" s="2198"/>
      <c r="HPR811" s="2198"/>
      <c r="HPS811" s="2198"/>
      <c r="HPT811" s="2198"/>
      <c r="HPU811" s="2198"/>
      <c r="HPV811" s="2198"/>
      <c r="HPW811" s="2198"/>
      <c r="HPX811" s="2198"/>
      <c r="HPY811" s="2198"/>
      <c r="HPZ811" s="2198"/>
      <c r="HQA811" s="2198"/>
      <c r="HQB811" s="2198"/>
      <c r="HQC811" s="2198"/>
      <c r="HQD811" s="2198"/>
      <c r="HQE811" s="2198"/>
      <c r="HQF811" s="2198"/>
      <c r="HQG811" s="2198"/>
      <c r="HQH811" s="2198"/>
      <c r="HQI811" s="2198"/>
      <c r="HQJ811" s="2198"/>
      <c r="HQK811" s="2198"/>
      <c r="HQL811" s="2198"/>
      <c r="HQM811" s="2198"/>
      <c r="HQN811" s="2198"/>
      <c r="HQO811" s="2198"/>
      <c r="HQP811" s="2198"/>
      <c r="HQQ811" s="2198"/>
      <c r="HQR811" s="2198"/>
      <c r="HQS811" s="2198"/>
      <c r="HQT811" s="2198"/>
      <c r="HQU811" s="2198"/>
      <c r="HQV811" s="2198"/>
      <c r="HQW811" s="2198"/>
      <c r="HQX811" s="2198"/>
      <c r="HQY811" s="2198"/>
      <c r="HQZ811" s="2198"/>
      <c r="HRA811" s="2198"/>
      <c r="HRB811" s="2198"/>
      <c r="HRC811" s="2198"/>
      <c r="HRD811" s="2198"/>
      <c r="HRE811" s="2198"/>
      <c r="HRF811" s="2198"/>
      <c r="HRG811" s="2198"/>
      <c r="HRH811" s="2198"/>
      <c r="HRI811" s="2198"/>
      <c r="HRJ811" s="2198"/>
      <c r="HRK811" s="2198"/>
      <c r="HRL811" s="2198"/>
      <c r="HRM811" s="2198"/>
      <c r="HRN811" s="2198"/>
      <c r="HRO811" s="2198"/>
      <c r="HRS811" s="2198"/>
      <c r="HRT811" s="2198"/>
      <c r="HRU811" s="2198"/>
      <c r="HRV811" s="2198"/>
      <c r="HRW811" s="2198"/>
      <c r="HRX811" s="2198"/>
      <c r="HRY811" s="2198"/>
      <c r="HRZ811" s="2198"/>
      <c r="HSA811" s="2198"/>
      <c r="HSB811" s="2198"/>
      <c r="HSC811" s="2198"/>
      <c r="HSD811" s="2198"/>
      <c r="HSE811" s="2198"/>
      <c r="HSF811" s="2198"/>
      <c r="HSG811" s="2198"/>
      <c r="HSH811" s="2198"/>
      <c r="HSI811" s="2198"/>
      <c r="HSJ811" s="2198"/>
      <c r="HSK811" s="2198"/>
      <c r="HSL811" s="2198"/>
      <c r="HSM811" s="2198"/>
      <c r="HSN811" s="2198"/>
      <c r="HSO811" s="2198"/>
      <c r="HSP811" s="2198"/>
      <c r="HSQ811" s="2198"/>
      <c r="HSR811" s="2198"/>
      <c r="HSS811" s="2198"/>
      <c r="HST811" s="2198"/>
      <c r="HSU811" s="2198"/>
      <c r="HSV811" s="2198"/>
      <c r="HSW811" s="2198"/>
      <c r="HSX811" s="2198"/>
      <c r="HSY811" s="2198"/>
      <c r="HSZ811" s="2198"/>
      <c r="HTA811" s="2198"/>
      <c r="HTB811" s="2198"/>
      <c r="HTC811" s="2198"/>
      <c r="HTD811" s="2198"/>
      <c r="HTE811" s="2198"/>
      <c r="HTF811" s="2198"/>
      <c r="HTG811" s="2198"/>
      <c r="HTH811" s="2198"/>
      <c r="HTI811" s="2198"/>
      <c r="HTJ811" s="2198"/>
      <c r="HTK811" s="2198"/>
      <c r="HTL811" s="2198"/>
      <c r="HTM811" s="2198"/>
      <c r="HTN811" s="2198"/>
      <c r="HTO811" s="2198"/>
      <c r="HTP811" s="2198"/>
      <c r="HTQ811" s="2198"/>
      <c r="HTR811" s="2198"/>
      <c r="HTS811" s="2198"/>
      <c r="HTT811" s="2198"/>
      <c r="HTU811" s="2198"/>
      <c r="HTV811" s="2198"/>
      <c r="HTW811" s="2198"/>
      <c r="HTX811" s="2198"/>
      <c r="HTY811" s="2198"/>
      <c r="HTZ811" s="2198"/>
      <c r="HUA811" s="2198"/>
      <c r="HUB811" s="2198"/>
      <c r="HUC811" s="2198"/>
      <c r="HUD811" s="2198"/>
      <c r="HUE811" s="2198"/>
      <c r="HUF811" s="2198"/>
      <c r="HUG811" s="2198"/>
      <c r="HUH811" s="2198"/>
      <c r="HUI811" s="2198"/>
      <c r="HUJ811" s="2198"/>
      <c r="HUK811" s="2198"/>
      <c r="HUL811" s="2198"/>
      <c r="HUM811" s="2198"/>
      <c r="HUN811" s="2198"/>
      <c r="HUO811" s="2198"/>
      <c r="HUP811" s="2198"/>
      <c r="HUQ811" s="2198"/>
      <c r="HUR811" s="2198"/>
      <c r="HUS811" s="2198"/>
      <c r="HUT811" s="2198"/>
      <c r="HUU811" s="2198"/>
      <c r="HUV811" s="2198"/>
      <c r="HUW811" s="2198"/>
      <c r="HUX811" s="2198"/>
      <c r="HUY811" s="2198"/>
      <c r="HUZ811" s="2198"/>
      <c r="HVA811" s="2198"/>
      <c r="HVB811" s="2198"/>
      <c r="HVC811" s="2198"/>
      <c r="HVD811" s="2198"/>
      <c r="HVE811" s="2198"/>
      <c r="HVF811" s="2198"/>
      <c r="HVG811" s="2198"/>
      <c r="HVH811" s="2198"/>
      <c r="HVI811" s="2198"/>
      <c r="HVJ811" s="2198"/>
      <c r="HVK811" s="2198"/>
      <c r="HVL811" s="2198"/>
      <c r="HVM811" s="2198"/>
      <c r="HVN811" s="2198"/>
      <c r="HVO811" s="2198"/>
      <c r="HVP811" s="2198"/>
      <c r="HVQ811" s="2198"/>
      <c r="HVR811" s="2198"/>
      <c r="HVS811" s="2198"/>
      <c r="HVT811" s="2198"/>
      <c r="HVU811" s="2198"/>
      <c r="HVV811" s="2198"/>
      <c r="HVW811" s="2198"/>
      <c r="HVX811" s="2198"/>
      <c r="HVY811" s="2198"/>
      <c r="HVZ811" s="2198"/>
      <c r="HWA811" s="2198"/>
      <c r="HWB811" s="2198"/>
      <c r="HWC811" s="2198"/>
      <c r="HWD811" s="2198"/>
      <c r="HWE811" s="2198"/>
      <c r="HWF811" s="2198"/>
      <c r="HWG811" s="2198"/>
      <c r="HWH811" s="2198"/>
      <c r="HWI811" s="2198"/>
      <c r="HWJ811" s="2198"/>
      <c r="HWK811" s="2198"/>
      <c r="HWL811" s="2198"/>
      <c r="HWM811" s="2198"/>
      <c r="HWN811" s="2198"/>
      <c r="HWO811" s="2198"/>
      <c r="HWP811" s="2198"/>
      <c r="HWQ811" s="2198"/>
      <c r="HWR811" s="2198"/>
      <c r="HWS811" s="2198"/>
      <c r="HWT811" s="2198"/>
      <c r="HWU811" s="2198"/>
      <c r="HWV811" s="2198"/>
      <c r="HWW811" s="2198"/>
      <c r="HWX811" s="2198"/>
      <c r="HWY811" s="2198"/>
      <c r="HWZ811" s="2198"/>
      <c r="HXA811" s="2198"/>
      <c r="HXB811" s="2198"/>
      <c r="HXC811" s="2198"/>
      <c r="HXD811" s="2198"/>
      <c r="HXE811" s="2198"/>
      <c r="HXF811" s="2198"/>
      <c r="HXG811" s="2198"/>
      <c r="HXH811" s="2198"/>
      <c r="HXI811" s="2198"/>
      <c r="HXJ811" s="2198"/>
      <c r="HXK811" s="2198"/>
      <c r="HXL811" s="2198"/>
      <c r="HXM811" s="2198"/>
      <c r="HXN811" s="2198"/>
      <c r="HXO811" s="2198"/>
      <c r="HXP811" s="2198"/>
      <c r="HXQ811" s="2198"/>
      <c r="HXR811" s="2198"/>
      <c r="HXS811" s="2198"/>
      <c r="HXT811" s="2198"/>
      <c r="HXU811" s="2198"/>
      <c r="HXV811" s="2198"/>
      <c r="HXW811" s="2198"/>
      <c r="HXX811" s="2198"/>
      <c r="HXY811" s="2198"/>
      <c r="HXZ811" s="2198"/>
      <c r="HYA811" s="2198"/>
      <c r="HYB811" s="2198"/>
      <c r="HYC811" s="2198"/>
      <c r="HYD811" s="2198"/>
      <c r="HYE811" s="2198"/>
      <c r="HYF811" s="2198"/>
      <c r="HYG811" s="2198"/>
      <c r="HYH811" s="2198"/>
      <c r="HYI811" s="2198"/>
      <c r="HYJ811" s="2198"/>
      <c r="HYK811" s="2198"/>
      <c r="HYL811" s="2198"/>
      <c r="HYM811" s="2198"/>
      <c r="HYN811" s="2198"/>
      <c r="HYO811" s="2198"/>
      <c r="HYP811" s="2198"/>
      <c r="HYQ811" s="2198"/>
      <c r="HYR811" s="2198"/>
      <c r="HYS811" s="2198"/>
      <c r="HYT811" s="2198"/>
      <c r="HYU811" s="2198"/>
      <c r="HYV811" s="2198"/>
      <c r="HYW811" s="2198"/>
      <c r="HYX811" s="2198"/>
      <c r="HYY811" s="2198"/>
      <c r="HYZ811" s="2198"/>
      <c r="HZA811" s="2198"/>
      <c r="HZB811" s="2198"/>
      <c r="HZC811" s="2198"/>
      <c r="HZD811" s="2198"/>
      <c r="HZE811" s="2198"/>
      <c r="HZF811" s="2198"/>
      <c r="HZG811" s="2198"/>
      <c r="HZH811" s="2198"/>
      <c r="HZI811" s="2198"/>
      <c r="HZJ811" s="2198"/>
      <c r="HZK811" s="2198"/>
      <c r="HZL811" s="2198"/>
      <c r="HZM811" s="2198"/>
      <c r="HZN811" s="2198"/>
      <c r="HZO811" s="2198"/>
      <c r="HZP811" s="2198"/>
      <c r="HZQ811" s="2198"/>
      <c r="HZR811" s="2198"/>
      <c r="HZS811" s="2198"/>
      <c r="HZT811" s="2198"/>
      <c r="HZU811" s="2198"/>
      <c r="HZV811" s="2198"/>
      <c r="HZW811" s="2198"/>
      <c r="HZX811" s="2198"/>
      <c r="HZY811" s="2198"/>
      <c r="HZZ811" s="2198"/>
      <c r="IAA811" s="2198"/>
      <c r="IAB811" s="2198"/>
      <c r="IAC811" s="2198"/>
      <c r="IAD811" s="2198"/>
      <c r="IAE811" s="2198"/>
      <c r="IAF811" s="2198"/>
      <c r="IAG811" s="2198"/>
      <c r="IAH811" s="2198"/>
      <c r="IAI811" s="2198"/>
      <c r="IAJ811" s="2198"/>
      <c r="IAK811" s="2198"/>
      <c r="IAL811" s="2198"/>
      <c r="IAM811" s="2198"/>
      <c r="IAN811" s="2198"/>
      <c r="IAO811" s="2198"/>
      <c r="IAP811" s="2198"/>
      <c r="IAQ811" s="2198"/>
      <c r="IAR811" s="2198"/>
      <c r="IAS811" s="2198"/>
      <c r="IAT811" s="2198"/>
      <c r="IAU811" s="2198"/>
      <c r="IAV811" s="2198"/>
      <c r="IAW811" s="2198"/>
      <c r="IAX811" s="2198"/>
      <c r="IAY811" s="2198"/>
      <c r="IAZ811" s="2198"/>
      <c r="IBA811" s="2198"/>
      <c r="IBB811" s="2198"/>
      <c r="IBC811" s="2198"/>
      <c r="IBD811" s="2198"/>
      <c r="IBE811" s="2198"/>
      <c r="IBF811" s="2198"/>
      <c r="IBG811" s="2198"/>
      <c r="IBH811" s="2198"/>
      <c r="IBI811" s="2198"/>
      <c r="IBJ811" s="2198"/>
      <c r="IBK811" s="2198"/>
      <c r="IBO811" s="2198"/>
      <c r="IBP811" s="2198"/>
      <c r="IBQ811" s="2198"/>
      <c r="IBR811" s="2198"/>
      <c r="IBS811" s="2198"/>
      <c r="IBT811" s="2198"/>
      <c r="IBU811" s="2198"/>
      <c r="IBV811" s="2198"/>
      <c r="IBW811" s="2198"/>
      <c r="IBX811" s="2198"/>
      <c r="IBY811" s="2198"/>
      <c r="IBZ811" s="2198"/>
      <c r="ICA811" s="2198"/>
      <c r="ICB811" s="2198"/>
      <c r="ICC811" s="2198"/>
      <c r="ICD811" s="2198"/>
      <c r="ICE811" s="2198"/>
      <c r="ICF811" s="2198"/>
      <c r="ICG811" s="2198"/>
      <c r="ICH811" s="2198"/>
      <c r="ICI811" s="2198"/>
      <c r="ICJ811" s="2198"/>
      <c r="ICK811" s="2198"/>
      <c r="ICL811" s="2198"/>
      <c r="ICM811" s="2198"/>
      <c r="ICN811" s="2198"/>
      <c r="ICO811" s="2198"/>
      <c r="ICP811" s="2198"/>
      <c r="ICQ811" s="2198"/>
      <c r="ICR811" s="2198"/>
      <c r="ICS811" s="2198"/>
      <c r="ICT811" s="2198"/>
      <c r="ICU811" s="2198"/>
      <c r="ICV811" s="2198"/>
      <c r="ICW811" s="2198"/>
      <c r="ICX811" s="2198"/>
      <c r="ICY811" s="2198"/>
      <c r="ICZ811" s="2198"/>
      <c r="IDA811" s="2198"/>
      <c r="IDB811" s="2198"/>
      <c r="IDC811" s="2198"/>
      <c r="IDD811" s="2198"/>
      <c r="IDE811" s="2198"/>
      <c r="IDF811" s="2198"/>
      <c r="IDG811" s="2198"/>
      <c r="IDH811" s="2198"/>
      <c r="IDI811" s="2198"/>
      <c r="IDJ811" s="2198"/>
      <c r="IDK811" s="2198"/>
      <c r="IDL811" s="2198"/>
      <c r="IDM811" s="2198"/>
      <c r="IDN811" s="2198"/>
      <c r="IDO811" s="2198"/>
      <c r="IDP811" s="2198"/>
      <c r="IDQ811" s="2198"/>
      <c r="IDR811" s="2198"/>
      <c r="IDS811" s="2198"/>
      <c r="IDT811" s="2198"/>
      <c r="IDU811" s="2198"/>
      <c r="IDV811" s="2198"/>
      <c r="IDW811" s="2198"/>
      <c r="IDX811" s="2198"/>
      <c r="IDY811" s="2198"/>
      <c r="IDZ811" s="2198"/>
      <c r="IEA811" s="2198"/>
      <c r="IEB811" s="2198"/>
      <c r="IEC811" s="2198"/>
      <c r="IED811" s="2198"/>
      <c r="IEE811" s="2198"/>
      <c r="IEF811" s="2198"/>
      <c r="IEG811" s="2198"/>
      <c r="IEH811" s="2198"/>
      <c r="IEI811" s="2198"/>
      <c r="IEJ811" s="2198"/>
      <c r="IEK811" s="2198"/>
      <c r="IEL811" s="2198"/>
      <c r="IEM811" s="2198"/>
      <c r="IEN811" s="2198"/>
      <c r="IEO811" s="2198"/>
      <c r="IEP811" s="2198"/>
      <c r="IEQ811" s="2198"/>
      <c r="IER811" s="2198"/>
      <c r="IES811" s="2198"/>
      <c r="IET811" s="2198"/>
      <c r="IEU811" s="2198"/>
      <c r="IEV811" s="2198"/>
      <c r="IEW811" s="2198"/>
      <c r="IEX811" s="2198"/>
      <c r="IEY811" s="2198"/>
      <c r="IEZ811" s="2198"/>
      <c r="IFA811" s="2198"/>
      <c r="IFB811" s="2198"/>
      <c r="IFC811" s="2198"/>
      <c r="IFD811" s="2198"/>
      <c r="IFE811" s="2198"/>
      <c r="IFF811" s="2198"/>
      <c r="IFG811" s="2198"/>
      <c r="IFH811" s="2198"/>
      <c r="IFI811" s="2198"/>
      <c r="IFJ811" s="2198"/>
      <c r="IFK811" s="2198"/>
      <c r="IFL811" s="2198"/>
      <c r="IFM811" s="2198"/>
      <c r="IFN811" s="2198"/>
      <c r="IFO811" s="2198"/>
      <c r="IFP811" s="2198"/>
      <c r="IFQ811" s="2198"/>
      <c r="IFR811" s="2198"/>
      <c r="IFS811" s="2198"/>
      <c r="IFT811" s="2198"/>
      <c r="IFU811" s="2198"/>
      <c r="IFV811" s="2198"/>
      <c r="IFW811" s="2198"/>
      <c r="IFX811" s="2198"/>
      <c r="IFY811" s="2198"/>
      <c r="IFZ811" s="2198"/>
      <c r="IGA811" s="2198"/>
      <c r="IGB811" s="2198"/>
      <c r="IGC811" s="2198"/>
      <c r="IGD811" s="2198"/>
      <c r="IGE811" s="2198"/>
      <c r="IGF811" s="2198"/>
      <c r="IGG811" s="2198"/>
      <c r="IGH811" s="2198"/>
      <c r="IGI811" s="2198"/>
      <c r="IGJ811" s="2198"/>
      <c r="IGK811" s="2198"/>
      <c r="IGL811" s="2198"/>
      <c r="IGM811" s="2198"/>
      <c r="IGN811" s="2198"/>
      <c r="IGO811" s="2198"/>
      <c r="IGP811" s="2198"/>
      <c r="IGQ811" s="2198"/>
      <c r="IGR811" s="2198"/>
      <c r="IGS811" s="2198"/>
      <c r="IGT811" s="2198"/>
      <c r="IGU811" s="2198"/>
      <c r="IGV811" s="2198"/>
      <c r="IGW811" s="2198"/>
      <c r="IGX811" s="2198"/>
      <c r="IGY811" s="2198"/>
      <c r="IGZ811" s="2198"/>
      <c r="IHA811" s="2198"/>
      <c r="IHB811" s="2198"/>
      <c r="IHC811" s="2198"/>
      <c r="IHD811" s="2198"/>
      <c r="IHE811" s="2198"/>
      <c r="IHF811" s="2198"/>
      <c r="IHG811" s="2198"/>
      <c r="IHH811" s="2198"/>
      <c r="IHI811" s="2198"/>
      <c r="IHJ811" s="2198"/>
      <c r="IHK811" s="2198"/>
      <c r="IHL811" s="2198"/>
      <c r="IHM811" s="2198"/>
      <c r="IHN811" s="2198"/>
      <c r="IHO811" s="2198"/>
      <c r="IHP811" s="2198"/>
      <c r="IHQ811" s="2198"/>
      <c r="IHR811" s="2198"/>
      <c r="IHS811" s="2198"/>
      <c r="IHT811" s="2198"/>
      <c r="IHU811" s="2198"/>
      <c r="IHV811" s="2198"/>
      <c r="IHW811" s="2198"/>
      <c r="IHX811" s="2198"/>
      <c r="IHY811" s="2198"/>
      <c r="IHZ811" s="2198"/>
      <c r="IIA811" s="2198"/>
      <c r="IIB811" s="2198"/>
      <c r="IIC811" s="2198"/>
      <c r="IID811" s="2198"/>
      <c r="IIE811" s="2198"/>
      <c r="IIF811" s="2198"/>
      <c r="IIG811" s="2198"/>
      <c r="IIH811" s="2198"/>
      <c r="III811" s="2198"/>
      <c r="IIJ811" s="2198"/>
      <c r="IIK811" s="2198"/>
      <c r="IIL811" s="2198"/>
      <c r="IIM811" s="2198"/>
      <c r="IIN811" s="2198"/>
      <c r="IIO811" s="2198"/>
      <c r="IIP811" s="2198"/>
      <c r="IIQ811" s="2198"/>
      <c r="IIR811" s="2198"/>
      <c r="IIS811" s="2198"/>
      <c r="IIT811" s="2198"/>
      <c r="IIU811" s="2198"/>
      <c r="IIV811" s="2198"/>
      <c r="IIW811" s="2198"/>
      <c r="IIX811" s="2198"/>
      <c r="IIY811" s="2198"/>
      <c r="IIZ811" s="2198"/>
      <c r="IJA811" s="2198"/>
      <c r="IJB811" s="2198"/>
      <c r="IJC811" s="2198"/>
      <c r="IJD811" s="2198"/>
      <c r="IJE811" s="2198"/>
      <c r="IJF811" s="2198"/>
      <c r="IJG811" s="2198"/>
      <c r="IJH811" s="2198"/>
      <c r="IJI811" s="2198"/>
      <c r="IJJ811" s="2198"/>
      <c r="IJK811" s="2198"/>
      <c r="IJL811" s="2198"/>
      <c r="IJM811" s="2198"/>
      <c r="IJN811" s="2198"/>
      <c r="IJO811" s="2198"/>
      <c r="IJP811" s="2198"/>
      <c r="IJQ811" s="2198"/>
      <c r="IJR811" s="2198"/>
      <c r="IJS811" s="2198"/>
      <c r="IJT811" s="2198"/>
      <c r="IJU811" s="2198"/>
      <c r="IJV811" s="2198"/>
      <c r="IJW811" s="2198"/>
      <c r="IJX811" s="2198"/>
      <c r="IJY811" s="2198"/>
      <c r="IJZ811" s="2198"/>
      <c r="IKA811" s="2198"/>
      <c r="IKB811" s="2198"/>
      <c r="IKC811" s="2198"/>
      <c r="IKD811" s="2198"/>
      <c r="IKE811" s="2198"/>
      <c r="IKF811" s="2198"/>
      <c r="IKG811" s="2198"/>
      <c r="IKH811" s="2198"/>
      <c r="IKI811" s="2198"/>
      <c r="IKJ811" s="2198"/>
      <c r="IKK811" s="2198"/>
      <c r="IKL811" s="2198"/>
      <c r="IKM811" s="2198"/>
      <c r="IKN811" s="2198"/>
      <c r="IKO811" s="2198"/>
      <c r="IKP811" s="2198"/>
      <c r="IKQ811" s="2198"/>
      <c r="IKR811" s="2198"/>
      <c r="IKS811" s="2198"/>
      <c r="IKT811" s="2198"/>
      <c r="IKU811" s="2198"/>
      <c r="IKV811" s="2198"/>
      <c r="IKW811" s="2198"/>
      <c r="IKX811" s="2198"/>
      <c r="IKY811" s="2198"/>
      <c r="IKZ811" s="2198"/>
      <c r="ILA811" s="2198"/>
      <c r="ILB811" s="2198"/>
      <c r="ILC811" s="2198"/>
      <c r="ILD811" s="2198"/>
      <c r="ILE811" s="2198"/>
      <c r="ILF811" s="2198"/>
      <c r="ILG811" s="2198"/>
      <c r="ILK811" s="2198"/>
      <c r="ILL811" s="2198"/>
      <c r="ILM811" s="2198"/>
      <c r="ILN811" s="2198"/>
      <c r="ILO811" s="2198"/>
      <c r="ILP811" s="2198"/>
      <c r="ILQ811" s="2198"/>
      <c r="ILR811" s="2198"/>
      <c r="ILS811" s="2198"/>
      <c r="ILT811" s="2198"/>
      <c r="ILU811" s="2198"/>
      <c r="ILV811" s="2198"/>
      <c r="ILW811" s="2198"/>
      <c r="ILX811" s="2198"/>
      <c r="ILY811" s="2198"/>
      <c r="ILZ811" s="2198"/>
      <c r="IMA811" s="2198"/>
      <c r="IMB811" s="2198"/>
      <c r="IMC811" s="2198"/>
      <c r="IMD811" s="2198"/>
      <c r="IME811" s="2198"/>
      <c r="IMF811" s="2198"/>
      <c r="IMG811" s="2198"/>
      <c r="IMH811" s="2198"/>
      <c r="IMI811" s="2198"/>
      <c r="IMJ811" s="2198"/>
      <c r="IMK811" s="2198"/>
      <c r="IML811" s="2198"/>
      <c r="IMM811" s="2198"/>
      <c r="IMN811" s="2198"/>
      <c r="IMO811" s="2198"/>
      <c r="IMP811" s="2198"/>
      <c r="IMQ811" s="2198"/>
      <c r="IMR811" s="2198"/>
      <c r="IMS811" s="2198"/>
      <c r="IMT811" s="2198"/>
      <c r="IMU811" s="2198"/>
      <c r="IMV811" s="2198"/>
      <c r="IMW811" s="2198"/>
      <c r="IMX811" s="2198"/>
      <c r="IMY811" s="2198"/>
      <c r="IMZ811" s="2198"/>
      <c r="INA811" s="2198"/>
      <c r="INB811" s="2198"/>
      <c r="INC811" s="2198"/>
      <c r="IND811" s="2198"/>
      <c r="INE811" s="2198"/>
      <c r="INF811" s="2198"/>
      <c r="ING811" s="2198"/>
      <c r="INH811" s="2198"/>
      <c r="INI811" s="2198"/>
      <c r="INJ811" s="2198"/>
      <c r="INK811" s="2198"/>
      <c r="INL811" s="2198"/>
      <c r="INM811" s="2198"/>
      <c r="INN811" s="2198"/>
      <c r="INO811" s="2198"/>
      <c r="INP811" s="2198"/>
      <c r="INQ811" s="2198"/>
      <c r="INR811" s="2198"/>
      <c r="INS811" s="2198"/>
      <c r="INT811" s="2198"/>
      <c r="INU811" s="2198"/>
      <c r="INV811" s="2198"/>
      <c r="INW811" s="2198"/>
      <c r="INX811" s="2198"/>
      <c r="INY811" s="2198"/>
      <c r="INZ811" s="2198"/>
      <c r="IOA811" s="2198"/>
      <c r="IOB811" s="2198"/>
      <c r="IOC811" s="2198"/>
      <c r="IOD811" s="2198"/>
      <c r="IOE811" s="2198"/>
      <c r="IOF811" s="2198"/>
      <c r="IOG811" s="2198"/>
      <c r="IOH811" s="2198"/>
      <c r="IOI811" s="2198"/>
      <c r="IOJ811" s="2198"/>
      <c r="IOK811" s="2198"/>
      <c r="IOL811" s="2198"/>
      <c r="IOM811" s="2198"/>
      <c r="ION811" s="2198"/>
      <c r="IOO811" s="2198"/>
      <c r="IOP811" s="2198"/>
      <c r="IOQ811" s="2198"/>
      <c r="IOR811" s="2198"/>
      <c r="IOS811" s="2198"/>
      <c r="IOT811" s="2198"/>
      <c r="IOU811" s="2198"/>
      <c r="IOV811" s="2198"/>
      <c r="IOW811" s="2198"/>
      <c r="IOX811" s="2198"/>
      <c r="IOY811" s="2198"/>
      <c r="IOZ811" s="2198"/>
      <c r="IPA811" s="2198"/>
      <c r="IPB811" s="2198"/>
      <c r="IPC811" s="2198"/>
      <c r="IPD811" s="2198"/>
      <c r="IPE811" s="2198"/>
      <c r="IPF811" s="2198"/>
      <c r="IPG811" s="2198"/>
      <c r="IPH811" s="2198"/>
      <c r="IPI811" s="2198"/>
      <c r="IPJ811" s="2198"/>
      <c r="IPK811" s="2198"/>
      <c r="IPL811" s="2198"/>
      <c r="IPM811" s="2198"/>
      <c r="IPN811" s="2198"/>
      <c r="IPO811" s="2198"/>
      <c r="IPP811" s="2198"/>
      <c r="IPQ811" s="2198"/>
      <c r="IPR811" s="2198"/>
      <c r="IPS811" s="2198"/>
      <c r="IPT811" s="2198"/>
      <c r="IPU811" s="2198"/>
      <c r="IPV811" s="2198"/>
      <c r="IPW811" s="2198"/>
      <c r="IPX811" s="2198"/>
      <c r="IPY811" s="2198"/>
      <c r="IPZ811" s="2198"/>
      <c r="IQA811" s="2198"/>
      <c r="IQB811" s="2198"/>
      <c r="IQC811" s="2198"/>
      <c r="IQD811" s="2198"/>
      <c r="IQE811" s="2198"/>
      <c r="IQF811" s="2198"/>
      <c r="IQG811" s="2198"/>
      <c r="IQH811" s="2198"/>
      <c r="IQI811" s="2198"/>
      <c r="IQJ811" s="2198"/>
      <c r="IQK811" s="2198"/>
      <c r="IQL811" s="2198"/>
      <c r="IQM811" s="2198"/>
      <c r="IQN811" s="2198"/>
      <c r="IQO811" s="2198"/>
      <c r="IQP811" s="2198"/>
      <c r="IQQ811" s="2198"/>
      <c r="IQR811" s="2198"/>
      <c r="IQS811" s="2198"/>
      <c r="IQT811" s="2198"/>
      <c r="IQU811" s="2198"/>
      <c r="IQV811" s="2198"/>
      <c r="IQW811" s="2198"/>
      <c r="IQX811" s="2198"/>
      <c r="IQY811" s="2198"/>
      <c r="IQZ811" s="2198"/>
      <c r="IRA811" s="2198"/>
      <c r="IRB811" s="2198"/>
      <c r="IRC811" s="2198"/>
      <c r="IRD811" s="2198"/>
      <c r="IRE811" s="2198"/>
      <c r="IRF811" s="2198"/>
      <c r="IRG811" s="2198"/>
      <c r="IRH811" s="2198"/>
      <c r="IRI811" s="2198"/>
      <c r="IRJ811" s="2198"/>
      <c r="IRK811" s="2198"/>
      <c r="IRL811" s="2198"/>
      <c r="IRM811" s="2198"/>
      <c r="IRN811" s="2198"/>
      <c r="IRO811" s="2198"/>
      <c r="IRP811" s="2198"/>
      <c r="IRQ811" s="2198"/>
      <c r="IRR811" s="2198"/>
      <c r="IRS811" s="2198"/>
      <c r="IRT811" s="2198"/>
      <c r="IRU811" s="2198"/>
      <c r="IRV811" s="2198"/>
      <c r="IRW811" s="2198"/>
      <c r="IRX811" s="2198"/>
      <c r="IRY811" s="2198"/>
      <c r="IRZ811" s="2198"/>
      <c r="ISA811" s="2198"/>
      <c r="ISB811" s="2198"/>
      <c r="ISC811" s="2198"/>
      <c r="ISD811" s="2198"/>
      <c r="ISE811" s="2198"/>
      <c r="ISF811" s="2198"/>
      <c r="ISG811" s="2198"/>
      <c r="ISH811" s="2198"/>
      <c r="ISI811" s="2198"/>
      <c r="ISJ811" s="2198"/>
      <c r="ISK811" s="2198"/>
      <c r="ISL811" s="2198"/>
      <c r="ISM811" s="2198"/>
      <c r="ISN811" s="2198"/>
      <c r="ISO811" s="2198"/>
      <c r="ISP811" s="2198"/>
      <c r="ISQ811" s="2198"/>
      <c r="ISR811" s="2198"/>
      <c r="ISS811" s="2198"/>
      <c r="IST811" s="2198"/>
      <c r="ISU811" s="2198"/>
      <c r="ISV811" s="2198"/>
      <c r="ISW811" s="2198"/>
      <c r="ISX811" s="2198"/>
      <c r="ISY811" s="2198"/>
      <c r="ISZ811" s="2198"/>
      <c r="ITA811" s="2198"/>
      <c r="ITB811" s="2198"/>
      <c r="ITC811" s="2198"/>
      <c r="ITD811" s="2198"/>
      <c r="ITE811" s="2198"/>
      <c r="ITF811" s="2198"/>
      <c r="ITG811" s="2198"/>
      <c r="ITH811" s="2198"/>
      <c r="ITI811" s="2198"/>
      <c r="ITJ811" s="2198"/>
      <c r="ITK811" s="2198"/>
      <c r="ITL811" s="2198"/>
      <c r="ITM811" s="2198"/>
      <c r="ITN811" s="2198"/>
      <c r="ITO811" s="2198"/>
      <c r="ITP811" s="2198"/>
      <c r="ITQ811" s="2198"/>
      <c r="ITR811" s="2198"/>
      <c r="ITS811" s="2198"/>
      <c r="ITT811" s="2198"/>
      <c r="ITU811" s="2198"/>
      <c r="ITV811" s="2198"/>
      <c r="ITW811" s="2198"/>
      <c r="ITX811" s="2198"/>
      <c r="ITY811" s="2198"/>
      <c r="ITZ811" s="2198"/>
      <c r="IUA811" s="2198"/>
      <c r="IUB811" s="2198"/>
      <c r="IUC811" s="2198"/>
      <c r="IUD811" s="2198"/>
      <c r="IUE811" s="2198"/>
      <c r="IUF811" s="2198"/>
      <c r="IUG811" s="2198"/>
      <c r="IUH811" s="2198"/>
      <c r="IUI811" s="2198"/>
      <c r="IUJ811" s="2198"/>
      <c r="IUK811" s="2198"/>
      <c r="IUL811" s="2198"/>
      <c r="IUM811" s="2198"/>
      <c r="IUN811" s="2198"/>
      <c r="IUO811" s="2198"/>
      <c r="IUP811" s="2198"/>
      <c r="IUQ811" s="2198"/>
      <c r="IUR811" s="2198"/>
      <c r="IUS811" s="2198"/>
      <c r="IUT811" s="2198"/>
      <c r="IUU811" s="2198"/>
      <c r="IUV811" s="2198"/>
      <c r="IUW811" s="2198"/>
      <c r="IUX811" s="2198"/>
      <c r="IUY811" s="2198"/>
      <c r="IUZ811" s="2198"/>
      <c r="IVA811" s="2198"/>
      <c r="IVB811" s="2198"/>
      <c r="IVC811" s="2198"/>
      <c r="IVG811" s="2198"/>
      <c r="IVH811" s="2198"/>
      <c r="IVI811" s="2198"/>
      <c r="IVJ811" s="2198"/>
      <c r="IVK811" s="2198"/>
      <c r="IVL811" s="2198"/>
      <c r="IVM811" s="2198"/>
      <c r="IVN811" s="2198"/>
      <c r="IVO811" s="2198"/>
      <c r="IVP811" s="2198"/>
      <c r="IVQ811" s="2198"/>
      <c r="IVR811" s="2198"/>
      <c r="IVS811" s="2198"/>
      <c r="IVT811" s="2198"/>
      <c r="IVU811" s="2198"/>
      <c r="IVV811" s="2198"/>
      <c r="IVW811" s="2198"/>
      <c r="IVX811" s="2198"/>
      <c r="IVY811" s="2198"/>
      <c r="IVZ811" s="2198"/>
      <c r="IWA811" s="2198"/>
      <c r="IWB811" s="2198"/>
      <c r="IWC811" s="2198"/>
      <c r="IWD811" s="2198"/>
      <c r="IWE811" s="2198"/>
      <c r="IWF811" s="2198"/>
      <c r="IWG811" s="2198"/>
      <c r="IWH811" s="2198"/>
      <c r="IWI811" s="2198"/>
      <c r="IWJ811" s="2198"/>
      <c r="IWK811" s="2198"/>
      <c r="IWL811" s="2198"/>
      <c r="IWM811" s="2198"/>
      <c r="IWN811" s="2198"/>
      <c r="IWO811" s="2198"/>
      <c r="IWP811" s="2198"/>
      <c r="IWQ811" s="2198"/>
      <c r="IWR811" s="2198"/>
      <c r="IWS811" s="2198"/>
      <c r="IWT811" s="2198"/>
      <c r="IWU811" s="2198"/>
      <c r="IWV811" s="2198"/>
      <c r="IWW811" s="2198"/>
      <c r="IWX811" s="2198"/>
      <c r="IWY811" s="2198"/>
      <c r="IWZ811" s="2198"/>
      <c r="IXA811" s="2198"/>
      <c r="IXB811" s="2198"/>
      <c r="IXC811" s="2198"/>
      <c r="IXD811" s="2198"/>
      <c r="IXE811" s="2198"/>
      <c r="IXF811" s="2198"/>
      <c r="IXG811" s="2198"/>
      <c r="IXH811" s="2198"/>
      <c r="IXI811" s="2198"/>
      <c r="IXJ811" s="2198"/>
      <c r="IXK811" s="2198"/>
      <c r="IXL811" s="2198"/>
      <c r="IXM811" s="2198"/>
      <c r="IXN811" s="2198"/>
      <c r="IXO811" s="2198"/>
      <c r="IXP811" s="2198"/>
      <c r="IXQ811" s="2198"/>
      <c r="IXR811" s="2198"/>
      <c r="IXS811" s="2198"/>
      <c r="IXT811" s="2198"/>
      <c r="IXU811" s="2198"/>
      <c r="IXV811" s="2198"/>
      <c r="IXW811" s="2198"/>
      <c r="IXX811" s="2198"/>
      <c r="IXY811" s="2198"/>
      <c r="IXZ811" s="2198"/>
      <c r="IYA811" s="2198"/>
      <c r="IYB811" s="2198"/>
      <c r="IYC811" s="2198"/>
      <c r="IYD811" s="2198"/>
      <c r="IYE811" s="2198"/>
      <c r="IYF811" s="2198"/>
      <c r="IYG811" s="2198"/>
      <c r="IYH811" s="2198"/>
      <c r="IYI811" s="2198"/>
      <c r="IYJ811" s="2198"/>
      <c r="IYK811" s="2198"/>
      <c r="IYL811" s="2198"/>
      <c r="IYM811" s="2198"/>
      <c r="IYN811" s="2198"/>
      <c r="IYO811" s="2198"/>
      <c r="IYP811" s="2198"/>
      <c r="IYQ811" s="2198"/>
      <c r="IYR811" s="2198"/>
      <c r="IYS811" s="2198"/>
      <c r="IYT811" s="2198"/>
      <c r="IYU811" s="2198"/>
      <c r="IYV811" s="2198"/>
      <c r="IYW811" s="2198"/>
      <c r="IYX811" s="2198"/>
      <c r="IYY811" s="2198"/>
      <c r="IYZ811" s="2198"/>
      <c r="IZA811" s="2198"/>
      <c r="IZB811" s="2198"/>
      <c r="IZC811" s="2198"/>
      <c r="IZD811" s="2198"/>
      <c r="IZE811" s="2198"/>
      <c r="IZF811" s="2198"/>
      <c r="IZG811" s="2198"/>
      <c r="IZH811" s="2198"/>
      <c r="IZI811" s="2198"/>
      <c r="IZJ811" s="2198"/>
      <c r="IZK811" s="2198"/>
      <c r="IZL811" s="2198"/>
      <c r="IZM811" s="2198"/>
      <c r="IZN811" s="2198"/>
      <c r="IZO811" s="2198"/>
      <c r="IZP811" s="2198"/>
      <c r="IZQ811" s="2198"/>
      <c r="IZR811" s="2198"/>
      <c r="IZS811" s="2198"/>
      <c r="IZT811" s="2198"/>
      <c r="IZU811" s="2198"/>
      <c r="IZV811" s="2198"/>
      <c r="IZW811" s="2198"/>
      <c r="IZX811" s="2198"/>
      <c r="IZY811" s="2198"/>
      <c r="IZZ811" s="2198"/>
      <c r="JAA811" s="2198"/>
      <c r="JAB811" s="2198"/>
      <c r="JAC811" s="2198"/>
      <c r="JAD811" s="2198"/>
      <c r="JAE811" s="2198"/>
      <c r="JAF811" s="2198"/>
      <c r="JAG811" s="2198"/>
      <c r="JAH811" s="2198"/>
      <c r="JAI811" s="2198"/>
      <c r="JAJ811" s="2198"/>
      <c r="JAK811" s="2198"/>
      <c r="JAL811" s="2198"/>
      <c r="JAM811" s="2198"/>
      <c r="JAN811" s="2198"/>
      <c r="JAO811" s="2198"/>
      <c r="JAP811" s="2198"/>
      <c r="JAQ811" s="2198"/>
      <c r="JAR811" s="2198"/>
      <c r="JAS811" s="2198"/>
      <c r="JAT811" s="2198"/>
      <c r="JAU811" s="2198"/>
      <c r="JAV811" s="2198"/>
      <c r="JAW811" s="2198"/>
      <c r="JAX811" s="2198"/>
      <c r="JAY811" s="2198"/>
      <c r="JAZ811" s="2198"/>
      <c r="JBA811" s="2198"/>
      <c r="JBB811" s="2198"/>
      <c r="JBC811" s="2198"/>
      <c r="JBD811" s="2198"/>
      <c r="JBE811" s="2198"/>
      <c r="JBF811" s="2198"/>
      <c r="JBG811" s="2198"/>
      <c r="JBH811" s="2198"/>
      <c r="JBI811" s="2198"/>
      <c r="JBJ811" s="2198"/>
      <c r="JBK811" s="2198"/>
      <c r="JBL811" s="2198"/>
      <c r="JBM811" s="2198"/>
      <c r="JBN811" s="2198"/>
      <c r="JBO811" s="2198"/>
      <c r="JBP811" s="2198"/>
      <c r="JBQ811" s="2198"/>
      <c r="JBR811" s="2198"/>
      <c r="JBS811" s="2198"/>
      <c r="JBT811" s="2198"/>
      <c r="JBU811" s="2198"/>
      <c r="JBV811" s="2198"/>
      <c r="JBW811" s="2198"/>
      <c r="JBX811" s="2198"/>
      <c r="JBY811" s="2198"/>
      <c r="JBZ811" s="2198"/>
      <c r="JCA811" s="2198"/>
      <c r="JCB811" s="2198"/>
      <c r="JCC811" s="2198"/>
      <c r="JCD811" s="2198"/>
      <c r="JCE811" s="2198"/>
      <c r="JCF811" s="2198"/>
      <c r="JCG811" s="2198"/>
      <c r="JCH811" s="2198"/>
      <c r="JCI811" s="2198"/>
      <c r="JCJ811" s="2198"/>
      <c r="JCK811" s="2198"/>
      <c r="JCL811" s="2198"/>
      <c r="JCM811" s="2198"/>
      <c r="JCN811" s="2198"/>
      <c r="JCO811" s="2198"/>
      <c r="JCP811" s="2198"/>
      <c r="JCQ811" s="2198"/>
      <c r="JCR811" s="2198"/>
      <c r="JCS811" s="2198"/>
      <c r="JCT811" s="2198"/>
      <c r="JCU811" s="2198"/>
      <c r="JCV811" s="2198"/>
      <c r="JCW811" s="2198"/>
      <c r="JCX811" s="2198"/>
      <c r="JCY811" s="2198"/>
      <c r="JCZ811" s="2198"/>
      <c r="JDA811" s="2198"/>
      <c r="JDB811" s="2198"/>
      <c r="JDC811" s="2198"/>
      <c r="JDD811" s="2198"/>
      <c r="JDE811" s="2198"/>
      <c r="JDF811" s="2198"/>
      <c r="JDG811" s="2198"/>
      <c r="JDH811" s="2198"/>
      <c r="JDI811" s="2198"/>
      <c r="JDJ811" s="2198"/>
      <c r="JDK811" s="2198"/>
      <c r="JDL811" s="2198"/>
      <c r="JDM811" s="2198"/>
      <c r="JDN811" s="2198"/>
      <c r="JDO811" s="2198"/>
      <c r="JDP811" s="2198"/>
      <c r="JDQ811" s="2198"/>
      <c r="JDR811" s="2198"/>
      <c r="JDS811" s="2198"/>
      <c r="JDT811" s="2198"/>
      <c r="JDU811" s="2198"/>
      <c r="JDV811" s="2198"/>
      <c r="JDW811" s="2198"/>
      <c r="JDX811" s="2198"/>
      <c r="JDY811" s="2198"/>
      <c r="JDZ811" s="2198"/>
      <c r="JEA811" s="2198"/>
      <c r="JEB811" s="2198"/>
      <c r="JEC811" s="2198"/>
      <c r="JED811" s="2198"/>
      <c r="JEE811" s="2198"/>
      <c r="JEF811" s="2198"/>
      <c r="JEG811" s="2198"/>
      <c r="JEH811" s="2198"/>
      <c r="JEI811" s="2198"/>
      <c r="JEJ811" s="2198"/>
      <c r="JEK811" s="2198"/>
      <c r="JEL811" s="2198"/>
      <c r="JEM811" s="2198"/>
      <c r="JEN811" s="2198"/>
      <c r="JEO811" s="2198"/>
      <c r="JEP811" s="2198"/>
      <c r="JEQ811" s="2198"/>
      <c r="JER811" s="2198"/>
      <c r="JES811" s="2198"/>
      <c r="JET811" s="2198"/>
      <c r="JEU811" s="2198"/>
      <c r="JEV811" s="2198"/>
      <c r="JEW811" s="2198"/>
      <c r="JEX811" s="2198"/>
      <c r="JEY811" s="2198"/>
      <c r="JFC811" s="2198"/>
      <c r="JFD811" s="2198"/>
      <c r="JFE811" s="2198"/>
      <c r="JFF811" s="2198"/>
      <c r="JFG811" s="2198"/>
      <c r="JFH811" s="2198"/>
      <c r="JFI811" s="2198"/>
      <c r="JFJ811" s="2198"/>
      <c r="JFK811" s="2198"/>
      <c r="JFL811" s="2198"/>
      <c r="JFM811" s="2198"/>
      <c r="JFN811" s="2198"/>
      <c r="JFO811" s="2198"/>
      <c r="JFP811" s="2198"/>
      <c r="JFQ811" s="2198"/>
      <c r="JFR811" s="2198"/>
      <c r="JFS811" s="2198"/>
      <c r="JFT811" s="2198"/>
      <c r="JFU811" s="2198"/>
      <c r="JFV811" s="2198"/>
      <c r="JFW811" s="2198"/>
      <c r="JFX811" s="2198"/>
      <c r="JFY811" s="2198"/>
      <c r="JFZ811" s="2198"/>
      <c r="JGA811" s="2198"/>
      <c r="JGB811" s="2198"/>
      <c r="JGC811" s="2198"/>
      <c r="JGD811" s="2198"/>
      <c r="JGE811" s="2198"/>
      <c r="JGF811" s="2198"/>
      <c r="JGG811" s="2198"/>
      <c r="JGH811" s="2198"/>
      <c r="JGI811" s="2198"/>
      <c r="JGJ811" s="2198"/>
      <c r="JGK811" s="2198"/>
      <c r="JGL811" s="2198"/>
      <c r="JGM811" s="2198"/>
      <c r="JGN811" s="2198"/>
      <c r="JGO811" s="2198"/>
      <c r="JGP811" s="2198"/>
      <c r="JGQ811" s="2198"/>
      <c r="JGR811" s="2198"/>
      <c r="JGS811" s="2198"/>
      <c r="JGT811" s="2198"/>
      <c r="JGU811" s="2198"/>
      <c r="JGV811" s="2198"/>
      <c r="JGW811" s="2198"/>
      <c r="JGX811" s="2198"/>
      <c r="JGY811" s="2198"/>
      <c r="JGZ811" s="2198"/>
      <c r="JHA811" s="2198"/>
      <c r="JHB811" s="2198"/>
      <c r="JHC811" s="2198"/>
      <c r="JHD811" s="2198"/>
      <c r="JHE811" s="2198"/>
      <c r="JHF811" s="2198"/>
      <c r="JHG811" s="2198"/>
      <c r="JHH811" s="2198"/>
      <c r="JHI811" s="2198"/>
      <c r="JHJ811" s="2198"/>
      <c r="JHK811" s="2198"/>
      <c r="JHL811" s="2198"/>
      <c r="JHM811" s="2198"/>
      <c r="JHN811" s="2198"/>
      <c r="JHO811" s="2198"/>
      <c r="JHP811" s="2198"/>
      <c r="JHQ811" s="2198"/>
      <c r="JHR811" s="2198"/>
      <c r="JHS811" s="2198"/>
      <c r="JHT811" s="2198"/>
      <c r="JHU811" s="2198"/>
      <c r="JHV811" s="2198"/>
      <c r="JHW811" s="2198"/>
      <c r="JHX811" s="2198"/>
      <c r="JHY811" s="2198"/>
      <c r="JHZ811" s="2198"/>
      <c r="JIA811" s="2198"/>
      <c r="JIB811" s="2198"/>
      <c r="JIC811" s="2198"/>
      <c r="JID811" s="2198"/>
      <c r="JIE811" s="2198"/>
      <c r="JIF811" s="2198"/>
      <c r="JIG811" s="2198"/>
      <c r="JIH811" s="2198"/>
      <c r="JII811" s="2198"/>
      <c r="JIJ811" s="2198"/>
      <c r="JIK811" s="2198"/>
      <c r="JIL811" s="2198"/>
      <c r="JIM811" s="2198"/>
      <c r="JIN811" s="2198"/>
      <c r="JIO811" s="2198"/>
      <c r="JIP811" s="2198"/>
      <c r="JIQ811" s="2198"/>
      <c r="JIR811" s="2198"/>
      <c r="JIS811" s="2198"/>
      <c r="JIT811" s="2198"/>
      <c r="JIU811" s="2198"/>
      <c r="JIV811" s="2198"/>
      <c r="JIW811" s="2198"/>
      <c r="JIX811" s="2198"/>
      <c r="JIY811" s="2198"/>
      <c r="JIZ811" s="2198"/>
      <c r="JJA811" s="2198"/>
      <c r="JJB811" s="2198"/>
      <c r="JJC811" s="2198"/>
      <c r="JJD811" s="2198"/>
      <c r="JJE811" s="2198"/>
      <c r="JJF811" s="2198"/>
      <c r="JJG811" s="2198"/>
      <c r="JJH811" s="2198"/>
      <c r="JJI811" s="2198"/>
      <c r="JJJ811" s="2198"/>
      <c r="JJK811" s="2198"/>
      <c r="JJL811" s="2198"/>
      <c r="JJM811" s="2198"/>
      <c r="JJN811" s="2198"/>
      <c r="JJO811" s="2198"/>
      <c r="JJP811" s="2198"/>
      <c r="JJQ811" s="2198"/>
      <c r="JJR811" s="2198"/>
      <c r="JJS811" s="2198"/>
      <c r="JJT811" s="2198"/>
      <c r="JJU811" s="2198"/>
      <c r="JJV811" s="2198"/>
      <c r="JJW811" s="2198"/>
      <c r="JJX811" s="2198"/>
      <c r="JJY811" s="2198"/>
      <c r="JJZ811" s="2198"/>
      <c r="JKA811" s="2198"/>
      <c r="JKB811" s="2198"/>
      <c r="JKC811" s="2198"/>
      <c r="JKD811" s="2198"/>
      <c r="JKE811" s="2198"/>
      <c r="JKF811" s="2198"/>
      <c r="JKG811" s="2198"/>
      <c r="JKH811" s="2198"/>
      <c r="JKI811" s="2198"/>
      <c r="JKJ811" s="2198"/>
      <c r="JKK811" s="2198"/>
      <c r="JKL811" s="2198"/>
      <c r="JKM811" s="2198"/>
      <c r="JKN811" s="2198"/>
      <c r="JKO811" s="2198"/>
      <c r="JKP811" s="2198"/>
      <c r="JKQ811" s="2198"/>
      <c r="JKR811" s="2198"/>
      <c r="JKS811" s="2198"/>
      <c r="JKT811" s="2198"/>
      <c r="JKU811" s="2198"/>
      <c r="JKV811" s="2198"/>
      <c r="JKW811" s="2198"/>
      <c r="JKX811" s="2198"/>
      <c r="JKY811" s="2198"/>
      <c r="JKZ811" s="2198"/>
      <c r="JLA811" s="2198"/>
      <c r="JLB811" s="2198"/>
      <c r="JLC811" s="2198"/>
      <c r="JLD811" s="2198"/>
      <c r="JLE811" s="2198"/>
      <c r="JLF811" s="2198"/>
      <c r="JLG811" s="2198"/>
      <c r="JLH811" s="2198"/>
      <c r="JLI811" s="2198"/>
      <c r="JLJ811" s="2198"/>
      <c r="JLK811" s="2198"/>
      <c r="JLL811" s="2198"/>
      <c r="JLM811" s="2198"/>
      <c r="JLN811" s="2198"/>
      <c r="JLO811" s="2198"/>
      <c r="JLP811" s="2198"/>
      <c r="JLQ811" s="2198"/>
      <c r="JLR811" s="2198"/>
      <c r="JLS811" s="2198"/>
      <c r="JLT811" s="2198"/>
      <c r="JLU811" s="2198"/>
      <c r="JLV811" s="2198"/>
      <c r="JLW811" s="2198"/>
      <c r="JLX811" s="2198"/>
      <c r="JLY811" s="2198"/>
      <c r="JLZ811" s="2198"/>
      <c r="JMA811" s="2198"/>
      <c r="JMB811" s="2198"/>
      <c r="JMC811" s="2198"/>
      <c r="JMD811" s="2198"/>
      <c r="JME811" s="2198"/>
      <c r="JMF811" s="2198"/>
      <c r="JMG811" s="2198"/>
      <c r="JMH811" s="2198"/>
      <c r="JMI811" s="2198"/>
      <c r="JMJ811" s="2198"/>
      <c r="JMK811" s="2198"/>
      <c r="JML811" s="2198"/>
      <c r="JMM811" s="2198"/>
      <c r="JMN811" s="2198"/>
      <c r="JMO811" s="2198"/>
      <c r="JMP811" s="2198"/>
      <c r="JMQ811" s="2198"/>
      <c r="JMR811" s="2198"/>
      <c r="JMS811" s="2198"/>
      <c r="JMT811" s="2198"/>
      <c r="JMU811" s="2198"/>
      <c r="JMV811" s="2198"/>
      <c r="JMW811" s="2198"/>
      <c r="JMX811" s="2198"/>
      <c r="JMY811" s="2198"/>
      <c r="JMZ811" s="2198"/>
      <c r="JNA811" s="2198"/>
      <c r="JNB811" s="2198"/>
      <c r="JNC811" s="2198"/>
      <c r="JND811" s="2198"/>
      <c r="JNE811" s="2198"/>
      <c r="JNF811" s="2198"/>
      <c r="JNG811" s="2198"/>
      <c r="JNH811" s="2198"/>
      <c r="JNI811" s="2198"/>
      <c r="JNJ811" s="2198"/>
      <c r="JNK811" s="2198"/>
      <c r="JNL811" s="2198"/>
      <c r="JNM811" s="2198"/>
      <c r="JNN811" s="2198"/>
      <c r="JNO811" s="2198"/>
      <c r="JNP811" s="2198"/>
      <c r="JNQ811" s="2198"/>
      <c r="JNR811" s="2198"/>
      <c r="JNS811" s="2198"/>
      <c r="JNT811" s="2198"/>
      <c r="JNU811" s="2198"/>
      <c r="JNV811" s="2198"/>
      <c r="JNW811" s="2198"/>
      <c r="JNX811" s="2198"/>
      <c r="JNY811" s="2198"/>
      <c r="JNZ811" s="2198"/>
      <c r="JOA811" s="2198"/>
      <c r="JOB811" s="2198"/>
      <c r="JOC811" s="2198"/>
      <c r="JOD811" s="2198"/>
      <c r="JOE811" s="2198"/>
      <c r="JOF811" s="2198"/>
      <c r="JOG811" s="2198"/>
      <c r="JOH811" s="2198"/>
      <c r="JOI811" s="2198"/>
      <c r="JOJ811" s="2198"/>
      <c r="JOK811" s="2198"/>
      <c r="JOL811" s="2198"/>
      <c r="JOM811" s="2198"/>
      <c r="JON811" s="2198"/>
      <c r="JOO811" s="2198"/>
      <c r="JOP811" s="2198"/>
      <c r="JOQ811" s="2198"/>
      <c r="JOR811" s="2198"/>
      <c r="JOS811" s="2198"/>
      <c r="JOT811" s="2198"/>
      <c r="JOU811" s="2198"/>
      <c r="JOY811" s="2198"/>
      <c r="JOZ811" s="2198"/>
      <c r="JPA811" s="2198"/>
      <c r="JPB811" s="2198"/>
      <c r="JPC811" s="2198"/>
      <c r="JPD811" s="2198"/>
      <c r="JPE811" s="2198"/>
      <c r="JPF811" s="2198"/>
      <c r="JPG811" s="2198"/>
      <c r="JPH811" s="2198"/>
      <c r="JPI811" s="2198"/>
      <c r="JPJ811" s="2198"/>
      <c r="JPK811" s="2198"/>
      <c r="JPL811" s="2198"/>
      <c r="JPM811" s="2198"/>
      <c r="JPN811" s="2198"/>
      <c r="JPO811" s="2198"/>
      <c r="JPP811" s="2198"/>
      <c r="JPQ811" s="2198"/>
      <c r="JPR811" s="2198"/>
      <c r="JPS811" s="2198"/>
      <c r="JPT811" s="2198"/>
      <c r="JPU811" s="2198"/>
      <c r="JPV811" s="2198"/>
      <c r="JPW811" s="2198"/>
      <c r="JPX811" s="2198"/>
      <c r="JPY811" s="2198"/>
      <c r="JPZ811" s="2198"/>
      <c r="JQA811" s="2198"/>
      <c r="JQB811" s="2198"/>
      <c r="JQC811" s="2198"/>
      <c r="JQD811" s="2198"/>
      <c r="JQE811" s="2198"/>
      <c r="JQF811" s="2198"/>
      <c r="JQG811" s="2198"/>
      <c r="JQH811" s="2198"/>
      <c r="JQI811" s="2198"/>
      <c r="JQJ811" s="2198"/>
      <c r="JQK811" s="2198"/>
      <c r="JQL811" s="2198"/>
      <c r="JQM811" s="2198"/>
      <c r="JQN811" s="2198"/>
      <c r="JQO811" s="2198"/>
      <c r="JQP811" s="2198"/>
      <c r="JQQ811" s="2198"/>
      <c r="JQR811" s="2198"/>
      <c r="JQS811" s="2198"/>
      <c r="JQT811" s="2198"/>
      <c r="JQU811" s="2198"/>
      <c r="JQV811" s="2198"/>
      <c r="JQW811" s="2198"/>
      <c r="JQX811" s="2198"/>
      <c r="JQY811" s="2198"/>
      <c r="JQZ811" s="2198"/>
      <c r="JRA811" s="2198"/>
      <c r="JRB811" s="2198"/>
      <c r="JRC811" s="2198"/>
      <c r="JRD811" s="2198"/>
      <c r="JRE811" s="2198"/>
      <c r="JRF811" s="2198"/>
      <c r="JRG811" s="2198"/>
      <c r="JRH811" s="2198"/>
      <c r="JRI811" s="2198"/>
      <c r="JRJ811" s="2198"/>
      <c r="JRK811" s="2198"/>
      <c r="JRL811" s="2198"/>
      <c r="JRM811" s="2198"/>
      <c r="JRN811" s="2198"/>
      <c r="JRO811" s="2198"/>
      <c r="JRP811" s="2198"/>
      <c r="JRQ811" s="2198"/>
      <c r="JRR811" s="2198"/>
      <c r="JRS811" s="2198"/>
      <c r="JRT811" s="2198"/>
      <c r="JRU811" s="2198"/>
      <c r="JRV811" s="2198"/>
      <c r="JRW811" s="2198"/>
      <c r="JRX811" s="2198"/>
      <c r="JRY811" s="2198"/>
      <c r="JRZ811" s="2198"/>
      <c r="JSA811" s="2198"/>
      <c r="JSB811" s="2198"/>
      <c r="JSC811" s="2198"/>
      <c r="JSD811" s="2198"/>
      <c r="JSE811" s="2198"/>
      <c r="JSF811" s="2198"/>
      <c r="JSG811" s="2198"/>
      <c r="JSH811" s="2198"/>
      <c r="JSI811" s="2198"/>
      <c r="JSJ811" s="2198"/>
      <c r="JSK811" s="2198"/>
      <c r="JSL811" s="2198"/>
      <c r="JSM811" s="2198"/>
      <c r="JSN811" s="2198"/>
      <c r="JSO811" s="2198"/>
      <c r="JSP811" s="2198"/>
      <c r="JSQ811" s="2198"/>
      <c r="JSR811" s="2198"/>
      <c r="JSS811" s="2198"/>
      <c r="JST811" s="2198"/>
      <c r="JSU811" s="2198"/>
      <c r="JSV811" s="2198"/>
      <c r="JSW811" s="2198"/>
      <c r="JSX811" s="2198"/>
      <c r="JSY811" s="2198"/>
      <c r="JSZ811" s="2198"/>
      <c r="JTA811" s="2198"/>
      <c r="JTB811" s="2198"/>
      <c r="JTC811" s="2198"/>
      <c r="JTD811" s="2198"/>
      <c r="JTE811" s="2198"/>
      <c r="JTF811" s="2198"/>
      <c r="JTG811" s="2198"/>
      <c r="JTH811" s="2198"/>
      <c r="JTI811" s="2198"/>
      <c r="JTJ811" s="2198"/>
      <c r="JTK811" s="2198"/>
      <c r="JTL811" s="2198"/>
      <c r="JTM811" s="2198"/>
      <c r="JTN811" s="2198"/>
      <c r="JTO811" s="2198"/>
      <c r="JTP811" s="2198"/>
      <c r="JTQ811" s="2198"/>
      <c r="JTR811" s="2198"/>
      <c r="JTS811" s="2198"/>
      <c r="JTT811" s="2198"/>
      <c r="JTU811" s="2198"/>
      <c r="JTV811" s="2198"/>
      <c r="JTW811" s="2198"/>
      <c r="JTX811" s="2198"/>
      <c r="JTY811" s="2198"/>
      <c r="JTZ811" s="2198"/>
      <c r="JUA811" s="2198"/>
      <c r="JUB811" s="2198"/>
      <c r="JUC811" s="2198"/>
      <c r="JUD811" s="2198"/>
      <c r="JUE811" s="2198"/>
      <c r="JUF811" s="2198"/>
      <c r="JUG811" s="2198"/>
      <c r="JUH811" s="2198"/>
      <c r="JUI811" s="2198"/>
      <c r="JUJ811" s="2198"/>
      <c r="JUK811" s="2198"/>
      <c r="JUL811" s="2198"/>
      <c r="JUM811" s="2198"/>
      <c r="JUN811" s="2198"/>
      <c r="JUO811" s="2198"/>
      <c r="JUP811" s="2198"/>
      <c r="JUQ811" s="2198"/>
      <c r="JUR811" s="2198"/>
      <c r="JUS811" s="2198"/>
      <c r="JUT811" s="2198"/>
      <c r="JUU811" s="2198"/>
      <c r="JUV811" s="2198"/>
      <c r="JUW811" s="2198"/>
      <c r="JUX811" s="2198"/>
      <c r="JUY811" s="2198"/>
      <c r="JUZ811" s="2198"/>
      <c r="JVA811" s="2198"/>
      <c r="JVB811" s="2198"/>
      <c r="JVC811" s="2198"/>
      <c r="JVD811" s="2198"/>
      <c r="JVE811" s="2198"/>
      <c r="JVF811" s="2198"/>
      <c r="JVG811" s="2198"/>
      <c r="JVH811" s="2198"/>
      <c r="JVI811" s="2198"/>
      <c r="JVJ811" s="2198"/>
      <c r="JVK811" s="2198"/>
      <c r="JVL811" s="2198"/>
      <c r="JVM811" s="2198"/>
      <c r="JVN811" s="2198"/>
      <c r="JVO811" s="2198"/>
      <c r="JVP811" s="2198"/>
      <c r="JVQ811" s="2198"/>
      <c r="JVR811" s="2198"/>
      <c r="JVS811" s="2198"/>
      <c r="JVT811" s="2198"/>
      <c r="JVU811" s="2198"/>
      <c r="JVV811" s="2198"/>
      <c r="JVW811" s="2198"/>
      <c r="JVX811" s="2198"/>
      <c r="JVY811" s="2198"/>
      <c r="JVZ811" s="2198"/>
      <c r="JWA811" s="2198"/>
      <c r="JWB811" s="2198"/>
      <c r="JWC811" s="2198"/>
      <c r="JWD811" s="2198"/>
      <c r="JWE811" s="2198"/>
      <c r="JWF811" s="2198"/>
      <c r="JWG811" s="2198"/>
      <c r="JWH811" s="2198"/>
      <c r="JWI811" s="2198"/>
      <c r="JWJ811" s="2198"/>
      <c r="JWK811" s="2198"/>
      <c r="JWL811" s="2198"/>
      <c r="JWM811" s="2198"/>
      <c r="JWN811" s="2198"/>
      <c r="JWO811" s="2198"/>
      <c r="JWP811" s="2198"/>
      <c r="JWQ811" s="2198"/>
      <c r="JWR811" s="2198"/>
      <c r="JWS811" s="2198"/>
      <c r="JWT811" s="2198"/>
      <c r="JWU811" s="2198"/>
      <c r="JWV811" s="2198"/>
      <c r="JWW811" s="2198"/>
      <c r="JWX811" s="2198"/>
      <c r="JWY811" s="2198"/>
      <c r="JWZ811" s="2198"/>
      <c r="JXA811" s="2198"/>
      <c r="JXB811" s="2198"/>
      <c r="JXC811" s="2198"/>
      <c r="JXD811" s="2198"/>
      <c r="JXE811" s="2198"/>
      <c r="JXF811" s="2198"/>
      <c r="JXG811" s="2198"/>
      <c r="JXH811" s="2198"/>
      <c r="JXI811" s="2198"/>
      <c r="JXJ811" s="2198"/>
      <c r="JXK811" s="2198"/>
      <c r="JXL811" s="2198"/>
      <c r="JXM811" s="2198"/>
      <c r="JXN811" s="2198"/>
      <c r="JXO811" s="2198"/>
      <c r="JXP811" s="2198"/>
      <c r="JXQ811" s="2198"/>
      <c r="JXR811" s="2198"/>
      <c r="JXS811" s="2198"/>
      <c r="JXT811" s="2198"/>
      <c r="JXU811" s="2198"/>
      <c r="JXV811" s="2198"/>
      <c r="JXW811" s="2198"/>
      <c r="JXX811" s="2198"/>
      <c r="JXY811" s="2198"/>
      <c r="JXZ811" s="2198"/>
      <c r="JYA811" s="2198"/>
      <c r="JYB811" s="2198"/>
      <c r="JYC811" s="2198"/>
      <c r="JYD811" s="2198"/>
      <c r="JYE811" s="2198"/>
      <c r="JYF811" s="2198"/>
      <c r="JYG811" s="2198"/>
      <c r="JYH811" s="2198"/>
      <c r="JYI811" s="2198"/>
      <c r="JYJ811" s="2198"/>
      <c r="JYK811" s="2198"/>
      <c r="JYL811" s="2198"/>
      <c r="JYM811" s="2198"/>
      <c r="JYN811" s="2198"/>
      <c r="JYO811" s="2198"/>
      <c r="JYP811" s="2198"/>
      <c r="JYQ811" s="2198"/>
      <c r="JYU811" s="2198"/>
      <c r="JYV811" s="2198"/>
      <c r="JYW811" s="2198"/>
      <c r="JYX811" s="2198"/>
      <c r="JYY811" s="2198"/>
      <c r="JYZ811" s="2198"/>
      <c r="JZA811" s="2198"/>
      <c r="JZB811" s="2198"/>
      <c r="JZC811" s="2198"/>
      <c r="JZD811" s="2198"/>
      <c r="JZE811" s="2198"/>
      <c r="JZF811" s="2198"/>
      <c r="JZG811" s="2198"/>
      <c r="JZH811" s="2198"/>
      <c r="JZI811" s="2198"/>
      <c r="JZJ811" s="2198"/>
      <c r="JZK811" s="2198"/>
      <c r="JZL811" s="2198"/>
      <c r="JZM811" s="2198"/>
      <c r="JZN811" s="2198"/>
      <c r="JZO811" s="2198"/>
      <c r="JZP811" s="2198"/>
      <c r="JZQ811" s="2198"/>
      <c r="JZR811" s="2198"/>
      <c r="JZS811" s="2198"/>
      <c r="JZT811" s="2198"/>
      <c r="JZU811" s="2198"/>
      <c r="JZV811" s="2198"/>
      <c r="JZW811" s="2198"/>
      <c r="JZX811" s="2198"/>
      <c r="JZY811" s="2198"/>
      <c r="JZZ811" s="2198"/>
      <c r="KAA811" s="2198"/>
      <c r="KAB811" s="2198"/>
      <c r="KAC811" s="2198"/>
      <c r="KAD811" s="2198"/>
      <c r="KAE811" s="2198"/>
      <c r="KAF811" s="2198"/>
      <c r="KAG811" s="2198"/>
      <c r="KAH811" s="2198"/>
      <c r="KAI811" s="2198"/>
      <c r="KAJ811" s="2198"/>
      <c r="KAK811" s="2198"/>
      <c r="KAL811" s="2198"/>
      <c r="KAM811" s="2198"/>
      <c r="KAN811" s="2198"/>
      <c r="KAO811" s="2198"/>
      <c r="KAP811" s="2198"/>
      <c r="KAQ811" s="2198"/>
      <c r="KAR811" s="2198"/>
      <c r="KAS811" s="2198"/>
      <c r="KAT811" s="2198"/>
      <c r="KAU811" s="2198"/>
      <c r="KAV811" s="2198"/>
      <c r="KAW811" s="2198"/>
      <c r="KAX811" s="2198"/>
      <c r="KAY811" s="2198"/>
      <c r="KAZ811" s="2198"/>
      <c r="KBA811" s="2198"/>
      <c r="KBB811" s="2198"/>
      <c r="KBC811" s="2198"/>
      <c r="KBD811" s="2198"/>
      <c r="KBE811" s="2198"/>
      <c r="KBF811" s="2198"/>
      <c r="KBG811" s="2198"/>
      <c r="KBH811" s="2198"/>
      <c r="KBI811" s="2198"/>
      <c r="KBJ811" s="2198"/>
      <c r="KBK811" s="2198"/>
      <c r="KBL811" s="2198"/>
      <c r="KBM811" s="2198"/>
      <c r="KBN811" s="2198"/>
      <c r="KBO811" s="2198"/>
      <c r="KBP811" s="2198"/>
      <c r="KBQ811" s="2198"/>
      <c r="KBR811" s="2198"/>
      <c r="KBS811" s="2198"/>
      <c r="KBT811" s="2198"/>
      <c r="KBU811" s="2198"/>
      <c r="KBV811" s="2198"/>
      <c r="KBW811" s="2198"/>
      <c r="KBX811" s="2198"/>
      <c r="KBY811" s="2198"/>
      <c r="KBZ811" s="2198"/>
      <c r="KCA811" s="2198"/>
      <c r="KCB811" s="2198"/>
      <c r="KCC811" s="2198"/>
      <c r="KCD811" s="2198"/>
      <c r="KCE811" s="2198"/>
      <c r="KCF811" s="2198"/>
      <c r="KCG811" s="2198"/>
      <c r="KCH811" s="2198"/>
      <c r="KCI811" s="2198"/>
      <c r="KCJ811" s="2198"/>
      <c r="KCK811" s="2198"/>
      <c r="KCL811" s="2198"/>
      <c r="KCM811" s="2198"/>
      <c r="KCN811" s="2198"/>
      <c r="KCO811" s="2198"/>
      <c r="KCP811" s="2198"/>
      <c r="KCQ811" s="2198"/>
      <c r="KCR811" s="2198"/>
      <c r="KCS811" s="2198"/>
      <c r="KCT811" s="2198"/>
      <c r="KCU811" s="2198"/>
      <c r="KCV811" s="2198"/>
      <c r="KCW811" s="2198"/>
      <c r="KCX811" s="2198"/>
      <c r="KCY811" s="2198"/>
      <c r="KCZ811" s="2198"/>
      <c r="KDA811" s="2198"/>
      <c r="KDB811" s="2198"/>
      <c r="KDC811" s="2198"/>
      <c r="KDD811" s="2198"/>
      <c r="KDE811" s="2198"/>
      <c r="KDF811" s="2198"/>
      <c r="KDG811" s="2198"/>
      <c r="KDH811" s="2198"/>
      <c r="KDI811" s="2198"/>
      <c r="KDJ811" s="2198"/>
      <c r="KDK811" s="2198"/>
      <c r="KDL811" s="2198"/>
      <c r="KDM811" s="2198"/>
      <c r="KDN811" s="2198"/>
      <c r="KDO811" s="2198"/>
      <c r="KDP811" s="2198"/>
      <c r="KDQ811" s="2198"/>
      <c r="KDR811" s="2198"/>
      <c r="KDS811" s="2198"/>
      <c r="KDT811" s="2198"/>
      <c r="KDU811" s="2198"/>
      <c r="KDV811" s="2198"/>
      <c r="KDW811" s="2198"/>
      <c r="KDX811" s="2198"/>
      <c r="KDY811" s="2198"/>
      <c r="KDZ811" s="2198"/>
      <c r="KEA811" s="2198"/>
      <c r="KEB811" s="2198"/>
      <c r="KEC811" s="2198"/>
      <c r="KED811" s="2198"/>
      <c r="KEE811" s="2198"/>
      <c r="KEF811" s="2198"/>
      <c r="KEG811" s="2198"/>
      <c r="KEH811" s="2198"/>
      <c r="KEI811" s="2198"/>
      <c r="KEJ811" s="2198"/>
      <c r="KEK811" s="2198"/>
      <c r="KEL811" s="2198"/>
      <c r="KEM811" s="2198"/>
      <c r="KEN811" s="2198"/>
      <c r="KEO811" s="2198"/>
      <c r="KEP811" s="2198"/>
      <c r="KEQ811" s="2198"/>
      <c r="KER811" s="2198"/>
      <c r="KES811" s="2198"/>
      <c r="KET811" s="2198"/>
      <c r="KEU811" s="2198"/>
      <c r="KEV811" s="2198"/>
      <c r="KEW811" s="2198"/>
      <c r="KEX811" s="2198"/>
      <c r="KEY811" s="2198"/>
      <c r="KEZ811" s="2198"/>
      <c r="KFA811" s="2198"/>
      <c r="KFB811" s="2198"/>
      <c r="KFC811" s="2198"/>
      <c r="KFD811" s="2198"/>
      <c r="KFE811" s="2198"/>
      <c r="KFF811" s="2198"/>
      <c r="KFG811" s="2198"/>
      <c r="KFH811" s="2198"/>
      <c r="KFI811" s="2198"/>
      <c r="KFJ811" s="2198"/>
      <c r="KFK811" s="2198"/>
      <c r="KFL811" s="2198"/>
      <c r="KFM811" s="2198"/>
      <c r="KFN811" s="2198"/>
      <c r="KFO811" s="2198"/>
      <c r="KFP811" s="2198"/>
      <c r="KFQ811" s="2198"/>
      <c r="KFR811" s="2198"/>
      <c r="KFS811" s="2198"/>
      <c r="KFT811" s="2198"/>
      <c r="KFU811" s="2198"/>
      <c r="KFV811" s="2198"/>
      <c r="KFW811" s="2198"/>
      <c r="KFX811" s="2198"/>
      <c r="KFY811" s="2198"/>
      <c r="KFZ811" s="2198"/>
      <c r="KGA811" s="2198"/>
      <c r="KGB811" s="2198"/>
      <c r="KGC811" s="2198"/>
      <c r="KGD811" s="2198"/>
      <c r="KGE811" s="2198"/>
      <c r="KGF811" s="2198"/>
      <c r="KGG811" s="2198"/>
      <c r="KGH811" s="2198"/>
      <c r="KGI811" s="2198"/>
      <c r="KGJ811" s="2198"/>
      <c r="KGK811" s="2198"/>
      <c r="KGL811" s="2198"/>
      <c r="KGM811" s="2198"/>
      <c r="KGN811" s="2198"/>
      <c r="KGO811" s="2198"/>
      <c r="KGP811" s="2198"/>
      <c r="KGQ811" s="2198"/>
      <c r="KGR811" s="2198"/>
      <c r="KGS811" s="2198"/>
      <c r="KGT811" s="2198"/>
      <c r="KGU811" s="2198"/>
      <c r="KGV811" s="2198"/>
      <c r="KGW811" s="2198"/>
      <c r="KGX811" s="2198"/>
      <c r="KGY811" s="2198"/>
      <c r="KGZ811" s="2198"/>
      <c r="KHA811" s="2198"/>
      <c r="KHB811" s="2198"/>
      <c r="KHC811" s="2198"/>
      <c r="KHD811" s="2198"/>
      <c r="KHE811" s="2198"/>
      <c r="KHF811" s="2198"/>
      <c r="KHG811" s="2198"/>
      <c r="KHH811" s="2198"/>
      <c r="KHI811" s="2198"/>
      <c r="KHJ811" s="2198"/>
      <c r="KHK811" s="2198"/>
      <c r="KHL811" s="2198"/>
      <c r="KHM811" s="2198"/>
      <c r="KHN811" s="2198"/>
      <c r="KHO811" s="2198"/>
      <c r="KHP811" s="2198"/>
      <c r="KHQ811" s="2198"/>
      <c r="KHR811" s="2198"/>
      <c r="KHS811" s="2198"/>
      <c r="KHT811" s="2198"/>
      <c r="KHU811" s="2198"/>
      <c r="KHV811" s="2198"/>
      <c r="KHW811" s="2198"/>
      <c r="KHX811" s="2198"/>
      <c r="KHY811" s="2198"/>
      <c r="KHZ811" s="2198"/>
      <c r="KIA811" s="2198"/>
      <c r="KIB811" s="2198"/>
      <c r="KIC811" s="2198"/>
      <c r="KID811" s="2198"/>
      <c r="KIE811" s="2198"/>
      <c r="KIF811" s="2198"/>
      <c r="KIG811" s="2198"/>
      <c r="KIH811" s="2198"/>
      <c r="KII811" s="2198"/>
      <c r="KIJ811" s="2198"/>
      <c r="KIK811" s="2198"/>
      <c r="KIL811" s="2198"/>
      <c r="KIM811" s="2198"/>
      <c r="KIQ811" s="2198"/>
      <c r="KIR811" s="2198"/>
      <c r="KIS811" s="2198"/>
      <c r="KIT811" s="2198"/>
      <c r="KIU811" s="2198"/>
      <c r="KIV811" s="2198"/>
      <c r="KIW811" s="2198"/>
      <c r="KIX811" s="2198"/>
      <c r="KIY811" s="2198"/>
      <c r="KIZ811" s="2198"/>
      <c r="KJA811" s="2198"/>
      <c r="KJB811" s="2198"/>
      <c r="KJC811" s="2198"/>
      <c r="KJD811" s="2198"/>
      <c r="KJE811" s="2198"/>
      <c r="KJF811" s="2198"/>
      <c r="KJG811" s="2198"/>
      <c r="KJH811" s="2198"/>
      <c r="KJI811" s="2198"/>
      <c r="KJJ811" s="2198"/>
      <c r="KJK811" s="2198"/>
      <c r="KJL811" s="2198"/>
      <c r="KJM811" s="2198"/>
      <c r="KJN811" s="2198"/>
      <c r="KJO811" s="2198"/>
      <c r="KJP811" s="2198"/>
      <c r="KJQ811" s="2198"/>
      <c r="KJR811" s="2198"/>
      <c r="KJS811" s="2198"/>
      <c r="KJT811" s="2198"/>
      <c r="KJU811" s="2198"/>
      <c r="KJV811" s="2198"/>
      <c r="KJW811" s="2198"/>
      <c r="KJX811" s="2198"/>
      <c r="KJY811" s="2198"/>
      <c r="KJZ811" s="2198"/>
      <c r="KKA811" s="2198"/>
      <c r="KKB811" s="2198"/>
      <c r="KKC811" s="2198"/>
      <c r="KKD811" s="2198"/>
      <c r="KKE811" s="2198"/>
      <c r="KKF811" s="2198"/>
      <c r="KKG811" s="2198"/>
      <c r="KKH811" s="2198"/>
      <c r="KKI811" s="2198"/>
      <c r="KKJ811" s="2198"/>
      <c r="KKK811" s="2198"/>
      <c r="KKL811" s="2198"/>
      <c r="KKM811" s="2198"/>
      <c r="KKN811" s="2198"/>
      <c r="KKO811" s="2198"/>
      <c r="KKP811" s="2198"/>
      <c r="KKQ811" s="2198"/>
      <c r="KKR811" s="2198"/>
      <c r="KKS811" s="2198"/>
      <c r="KKT811" s="2198"/>
      <c r="KKU811" s="2198"/>
      <c r="KKV811" s="2198"/>
      <c r="KKW811" s="2198"/>
      <c r="KKX811" s="2198"/>
      <c r="KKY811" s="2198"/>
      <c r="KKZ811" s="2198"/>
      <c r="KLA811" s="2198"/>
      <c r="KLB811" s="2198"/>
      <c r="KLC811" s="2198"/>
      <c r="KLD811" s="2198"/>
      <c r="KLE811" s="2198"/>
      <c r="KLF811" s="2198"/>
      <c r="KLG811" s="2198"/>
      <c r="KLH811" s="2198"/>
      <c r="KLI811" s="2198"/>
      <c r="KLJ811" s="2198"/>
      <c r="KLK811" s="2198"/>
      <c r="KLL811" s="2198"/>
      <c r="KLM811" s="2198"/>
      <c r="KLN811" s="2198"/>
      <c r="KLO811" s="2198"/>
      <c r="KLP811" s="2198"/>
      <c r="KLQ811" s="2198"/>
      <c r="KLR811" s="2198"/>
      <c r="KLS811" s="2198"/>
      <c r="KLT811" s="2198"/>
      <c r="KLU811" s="2198"/>
      <c r="KLV811" s="2198"/>
      <c r="KLW811" s="2198"/>
      <c r="KLX811" s="2198"/>
      <c r="KLY811" s="2198"/>
      <c r="KLZ811" s="2198"/>
      <c r="KMA811" s="2198"/>
      <c r="KMB811" s="2198"/>
      <c r="KMC811" s="2198"/>
      <c r="KMD811" s="2198"/>
      <c r="KME811" s="2198"/>
      <c r="KMF811" s="2198"/>
      <c r="KMG811" s="2198"/>
      <c r="KMH811" s="2198"/>
      <c r="KMI811" s="2198"/>
      <c r="KMJ811" s="2198"/>
      <c r="KMK811" s="2198"/>
      <c r="KML811" s="2198"/>
      <c r="KMM811" s="2198"/>
      <c r="KMN811" s="2198"/>
      <c r="KMO811" s="2198"/>
      <c r="KMP811" s="2198"/>
      <c r="KMQ811" s="2198"/>
      <c r="KMR811" s="2198"/>
      <c r="KMS811" s="2198"/>
      <c r="KMT811" s="2198"/>
      <c r="KMU811" s="2198"/>
      <c r="KMV811" s="2198"/>
      <c r="KMW811" s="2198"/>
      <c r="KMX811" s="2198"/>
      <c r="KMY811" s="2198"/>
      <c r="KMZ811" s="2198"/>
      <c r="KNA811" s="2198"/>
      <c r="KNB811" s="2198"/>
      <c r="KNC811" s="2198"/>
      <c r="KND811" s="2198"/>
      <c r="KNE811" s="2198"/>
      <c r="KNF811" s="2198"/>
      <c r="KNG811" s="2198"/>
      <c r="KNH811" s="2198"/>
      <c r="KNI811" s="2198"/>
      <c r="KNJ811" s="2198"/>
      <c r="KNK811" s="2198"/>
      <c r="KNL811" s="2198"/>
      <c r="KNM811" s="2198"/>
      <c r="KNN811" s="2198"/>
      <c r="KNO811" s="2198"/>
      <c r="KNP811" s="2198"/>
      <c r="KNQ811" s="2198"/>
      <c r="KNR811" s="2198"/>
      <c r="KNS811" s="2198"/>
      <c r="KNT811" s="2198"/>
      <c r="KNU811" s="2198"/>
      <c r="KNV811" s="2198"/>
      <c r="KNW811" s="2198"/>
      <c r="KNX811" s="2198"/>
      <c r="KNY811" s="2198"/>
      <c r="KNZ811" s="2198"/>
      <c r="KOA811" s="2198"/>
      <c r="KOB811" s="2198"/>
      <c r="KOC811" s="2198"/>
      <c r="KOD811" s="2198"/>
      <c r="KOE811" s="2198"/>
      <c r="KOF811" s="2198"/>
      <c r="KOG811" s="2198"/>
      <c r="KOH811" s="2198"/>
      <c r="KOI811" s="2198"/>
      <c r="KOJ811" s="2198"/>
      <c r="KOK811" s="2198"/>
      <c r="KOL811" s="2198"/>
      <c r="KOM811" s="2198"/>
      <c r="KON811" s="2198"/>
      <c r="KOO811" s="2198"/>
      <c r="KOP811" s="2198"/>
      <c r="KOQ811" s="2198"/>
      <c r="KOR811" s="2198"/>
      <c r="KOS811" s="2198"/>
      <c r="KOT811" s="2198"/>
      <c r="KOU811" s="2198"/>
      <c r="KOV811" s="2198"/>
      <c r="KOW811" s="2198"/>
      <c r="KOX811" s="2198"/>
      <c r="KOY811" s="2198"/>
      <c r="KOZ811" s="2198"/>
      <c r="KPA811" s="2198"/>
      <c r="KPB811" s="2198"/>
      <c r="KPC811" s="2198"/>
      <c r="KPD811" s="2198"/>
      <c r="KPE811" s="2198"/>
      <c r="KPF811" s="2198"/>
      <c r="KPG811" s="2198"/>
      <c r="KPH811" s="2198"/>
      <c r="KPI811" s="2198"/>
      <c r="KPJ811" s="2198"/>
      <c r="KPK811" s="2198"/>
      <c r="KPL811" s="2198"/>
      <c r="KPM811" s="2198"/>
      <c r="KPN811" s="2198"/>
      <c r="KPO811" s="2198"/>
      <c r="KPP811" s="2198"/>
      <c r="KPQ811" s="2198"/>
      <c r="KPR811" s="2198"/>
      <c r="KPS811" s="2198"/>
      <c r="KPT811" s="2198"/>
      <c r="KPU811" s="2198"/>
      <c r="KPV811" s="2198"/>
      <c r="KPW811" s="2198"/>
      <c r="KPX811" s="2198"/>
      <c r="KPY811" s="2198"/>
      <c r="KPZ811" s="2198"/>
      <c r="KQA811" s="2198"/>
      <c r="KQB811" s="2198"/>
      <c r="KQC811" s="2198"/>
      <c r="KQD811" s="2198"/>
      <c r="KQE811" s="2198"/>
      <c r="KQF811" s="2198"/>
      <c r="KQG811" s="2198"/>
      <c r="KQH811" s="2198"/>
      <c r="KQI811" s="2198"/>
      <c r="KQJ811" s="2198"/>
      <c r="KQK811" s="2198"/>
      <c r="KQL811" s="2198"/>
      <c r="KQM811" s="2198"/>
      <c r="KQN811" s="2198"/>
      <c r="KQO811" s="2198"/>
      <c r="KQP811" s="2198"/>
      <c r="KQQ811" s="2198"/>
      <c r="KQR811" s="2198"/>
      <c r="KQS811" s="2198"/>
      <c r="KQT811" s="2198"/>
      <c r="KQU811" s="2198"/>
      <c r="KQV811" s="2198"/>
      <c r="KQW811" s="2198"/>
      <c r="KQX811" s="2198"/>
      <c r="KQY811" s="2198"/>
      <c r="KQZ811" s="2198"/>
      <c r="KRA811" s="2198"/>
      <c r="KRB811" s="2198"/>
      <c r="KRC811" s="2198"/>
      <c r="KRD811" s="2198"/>
      <c r="KRE811" s="2198"/>
      <c r="KRF811" s="2198"/>
      <c r="KRG811" s="2198"/>
      <c r="KRH811" s="2198"/>
      <c r="KRI811" s="2198"/>
      <c r="KRJ811" s="2198"/>
      <c r="KRK811" s="2198"/>
      <c r="KRL811" s="2198"/>
      <c r="KRM811" s="2198"/>
      <c r="KRN811" s="2198"/>
      <c r="KRO811" s="2198"/>
      <c r="KRP811" s="2198"/>
      <c r="KRQ811" s="2198"/>
      <c r="KRR811" s="2198"/>
      <c r="KRS811" s="2198"/>
      <c r="KRT811" s="2198"/>
      <c r="KRU811" s="2198"/>
      <c r="KRV811" s="2198"/>
      <c r="KRW811" s="2198"/>
      <c r="KRX811" s="2198"/>
      <c r="KRY811" s="2198"/>
      <c r="KRZ811" s="2198"/>
      <c r="KSA811" s="2198"/>
      <c r="KSB811" s="2198"/>
      <c r="KSC811" s="2198"/>
      <c r="KSD811" s="2198"/>
      <c r="KSE811" s="2198"/>
      <c r="KSF811" s="2198"/>
      <c r="KSG811" s="2198"/>
      <c r="KSH811" s="2198"/>
      <c r="KSI811" s="2198"/>
      <c r="KSM811" s="2198"/>
      <c r="KSN811" s="2198"/>
      <c r="KSO811" s="2198"/>
      <c r="KSP811" s="2198"/>
      <c r="KSQ811" s="2198"/>
      <c r="KSR811" s="2198"/>
      <c r="KSS811" s="2198"/>
      <c r="KST811" s="2198"/>
      <c r="KSU811" s="2198"/>
      <c r="KSV811" s="2198"/>
      <c r="KSW811" s="2198"/>
      <c r="KSX811" s="2198"/>
      <c r="KSY811" s="2198"/>
      <c r="KSZ811" s="2198"/>
      <c r="KTA811" s="2198"/>
      <c r="KTB811" s="2198"/>
      <c r="KTC811" s="2198"/>
      <c r="KTD811" s="2198"/>
      <c r="KTE811" s="2198"/>
      <c r="KTF811" s="2198"/>
      <c r="KTG811" s="2198"/>
      <c r="KTH811" s="2198"/>
      <c r="KTI811" s="2198"/>
      <c r="KTJ811" s="2198"/>
      <c r="KTK811" s="2198"/>
      <c r="KTL811" s="2198"/>
      <c r="KTM811" s="2198"/>
      <c r="KTN811" s="2198"/>
      <c r="KTO811" s="2198"/>
      <c r="KTP811" s="2198"/>
      <c r="KTQ811" s="2198"/>
      <c r="KTR811" s="2198"/>
      <c r="KTS811" s="2198"/>
      <c r="KTT811" s="2198"/>
      <c r="KTU811" s="2198"/>
      <c r="KTV811" s="2198"/>
      <c r="KTW811" s="2198"/>
      <c r="KTX811" s="2198"/>
      <c r="KTY811" s="2198"/>
      <c r="KTZ811" s="2198"/>
      <c r="KUA811" s="2198"/>
      <c r="KUB811" s="2198"/>
      <c r="KUC811" s="2198"/>
      <c r="KUD811" s="2198"/>
      <c r="KUE811" s="2198"/>
      <c r="KUF811" s="2198"/>
      <c r="KUG811" s="2198"/>
      <c r="KUH811" s="2198"/>
      <c r="KUI811" s="2198"/>
      <c r="KUJ811" s="2198"/>
      <c r="KUK811" s="2198"/>
      <c r="KUL811" s="2198"/>
      <c r="KUM811" s="2198"/>
      <c r="KUN811" s="2198"/>
      <c r="KUO811" s="2198"/>
      <c r="KUP811" s="2198"/>
      <c r="KUQ811" s="2198"/>
      <c r="KUR811" s="2198"/>
      <c r="KUS811" s="2198"/>
      <c r="KUT811" s="2198"/>
      <c r="KUU811" s="2198"/>
      <c r="KUV811" s="2198"/>
      <c r="KUW811" s="2198"/>
      <c r="KUX811" s="2198"/>
      <c r="KUY811" s="2198"/>
      <c r="KUZ811" s="2198"/>
      <c r="KVA811" s="2198"/>
      <c r="KVB811" s="2198"/>
      <c r="KVC811" s="2198"/>
      <c r="KVD811" s="2198"/>
      <c r="KVE811" s="2198"/>
      <c r="KVF811" s="2198"/>
      <c r="KVG811" s="2198"/>
      <c r="KVH811" s="2198"/>
      <c r="KVI811" s="2198"/>
      <c r="KVJ811" s="2198"/>
      <c r="KVK811" s="2198"/>
      <c r="KVL811" s="2198"/>
      <c r="KVM811" s="2198"/>
      <c r="KVN811" s="2198"/>
      <c r="KVO811" s="2198"/>
      <c r="KVP811" s="2198"/>
      <c r="KVQ811" s="2198"/>
      <c r="KVR811" s="2198"/>
      <c r="KVS811" s="2198"/>
      <c r="KVT811" s="2198"/>
      <c r="KVU811" s="2198"/>
      <c r="KVV811" s="2198"/>
      <c r="KVW811" s="2198"/>
      <c r="KVX811" s="2198"/>
      <c r="KVY811" s="2198"/>
      <c r="KVZ811" s="2198"/>
      <c r="KWA811" s="2198"/>
      <c r="KWB811" s="2198"/>
      <c r="KWC811" s="2198"/>
      <c r="KWD811" s="2198"/>
      <c r="KWE811" s="2198"/>
      <c r="KWF811" s="2198"/>
      <c r="KWG811" s="2198"/>
      <c r="KWH811" s="2198"/>
      <c r="KWI811" s="2198"/>
      <c r="KWJ811" s="2198"/>
      <c r="KWK811" s="2198"/>
      <c r="KWL811" s="2198"/>
      <c r="KWM811" s="2198"/>
      <c r="KWN811" s="2198"/>
      <c r="KWO811" s="2198"/>
      <c r="KWP811" s="2198"/>
      <c r="KWQ811" s="2198"/>
      <c r="KWR811" s="2198"/>
      <c r="KWS811" s="2198"/>
      <c r="KWT811" s="2198"/>
      <c r="KWU811" s="2198"/>
      <c r="KWV811" s="2198"/>
      <c r="KWW811" s="2198"/>
      <c r="KWX811" s="2198"/>
      <c r="KWY811" s="2198"/>
      <c r="KWZ811" s="2198"/>
      <c r="KXA811" s="2198"/>
      <c r="KXB811" s="2198"/>
      <c r="KXC811" s="2198"/>
      <c r="KXD811" s="2198"/>
      <c r="KXE811" s="2198"/>
      <c r="KXF811" s="2198"/>
      <c r="KXG811" s="2198"/>
      <c r="KXH811" s="2198"/>
      <c r="KXI811" s="2198"/>
      <c r="KXJ811" s="2198"/>
      <c r="KXK811" s="2198"/>
      <c r="KXL811" s="2198"/>
      <c r="KXM811" s="2198"/>
      <c r="KXN811" s="2198"/>
      <c r="KXO811" s="2198"/>
      <c r="KXP811" s="2198"/>
      <c r="KXQ811" s="2198"/>
      <c r="KXR811" s="2198"/>
      <c r="KXS811" s="2198"/>
      <c r="KXT811" s="2198"/>
      <c r="KXU811" s="2198"/>
      <c r="KXV811" s="2198"/>
      <c r="KXW811" s="2198"/>
      <c r="KXX811" s="2198"/>
      <c r="KXY811" s="2198"/>
      <c r="KXZ811" s="2198"/>
      <c r="KYA811" s="2198"/>
      <c r="KYB811" s="2198"/>
      <c r="KYC811" s="2198"/>
      <c r="KYD811" s="2198"/>
      <c r="KYE811" s="2198"/>
      <c r="KYF811" s="2198"/>
      <c r="KYG811" s="2198"/>
      <c r="KYH811" s="2198"/>
      <c r="KYI811" s="2198"/>
      <c r="KYJ811" s="2198"/>
      <c r="KYK811" s="2198"/>
      <c r="KYL811" s="2198"/>
      <c r="KYM811" s="2198"/>
      <c r="KYN811" s="2198"/>
      <c r="KYO811" s="2198"/>
      <c r="KYP811" s="2198"/>
      <c r="KYQ811" s="2198"/>
      <c r="KYR811" s="2198"/>
      <c r="KYS811" s="2198"/>
      <c r="KYT811" s="2198"/>
      <c r="KYU811" s="2198"/>
      <c r="KYV811" s="2198"/>
      <c r="KYW811" s="2198"/>
      <c r="KYX811" s="2198"/>
      <c r="KYY811" s="2198"/>
      <c r="KYZ811" s="2198"/>
      <c r="KZA811" s="2198"/>
      <c r="KZB811" s="2198"/>
      <c r="KZC811" s="2198"/>
      <c r="KZD811" s="2198"/>
      <c r="KZE811" s="2198"/>
      <c r="KZF811" s="2198"/>
      <c r="KZG811" s="2198"/>
      <c r="KZH811" s="2198"/>
      <c r="KZI811" s="2198"/>
      <c r="KZJ811" s="2198"/>
      <c r="KZK811" s="2198"/>
      <c r="KZL811" s="2198"/>
      <c r="KZM811" s="2198"/>
      <c r="KZN811" s="2198"/>
      <c r="KZO811" s="2198"/>
      <c r="KZP811" s="2198"/>
      <c r="KZQ811" s="2198"/>
      <c r="KZR811" s="2198"/>
      <c r="KZS811" s="2198"/>
      <c r="KZT811" s="2198"/>
      <c r="KZU811" s="2198"/>
      <c r="KZV811" s="2198"/>
      <c r="KZW811" s="2198"/>
      <c r="KZX811" s="2198"/>
      <c r="KZY811" s="2198"/>
      <c r="KZZ811" s="2198"/>
      <c r="LAA811" s="2198"/>
      <c r="LAB811" s="2198"/>
      <c r="LAC811" s="2198"/>
      <c r="LAD811" s="2198"/>
      <c r="LAE811" s="2198"/>
      <c r="LAF811" s="2198"/>
      <c r="LAG811" s="2198"/>
      <c r="LAH811" s="2198"/>
      <c r="LAI811" s="2198"/>
      <c r="LAJ811" s="2198"/>
      <c r="LAK811" s="2198"/>
      <c r="LAL811" s="2198"/>
      <c r="LAM811" s="2198"/>
      <c r="LAN811" s="2198"/>
      <c r="LAO811" s="2198"/>
      <c r="LAP811" s="2198"/>
      <c r="LAQ811" s="2198"/>
      <c r="LAR811" s="2198"/>
      <c r="LAS811" s="2198"/>
      <c r="LAT811" s="2198"/>
      <c r="LAU811" s="2198"/>
      <c r="LAV811" s="2198"/>
      <c r="LAW811" s="2198"/>
      <c r="LAX811" s="2198"/>
      <c r="LAY811" s="2198"/>
      <c r="LAZ811" s="2198"/>
      <c r="LBA811" s="2198"/>
      <c r="LBB811" s="2198"/>
      <c r="LBC811" s="2198"/>
      <c r="LBD811" s="2198"/>
      <c r="LBE811" s="2198"/>
      <c r="LBF811" s="2198"/>
      <c r="LBG811" s="2198"/>
      <c r="LBH811" s="2198"/>
      <c r="LBI811" s="2198"/>
      <c r="LBJ811" s="2198"/>
      <c r="LBK811" s="2198"/>
      <c r="LBL811" s="2198"/>
      <c r="LBM811" s="2198"/>
      <c r="LBN811" s="2198"/>
      <c r="LBO811" s="2198"/>
      <c r="LBP811" s="2198"/>
      <c r="LBQ811" s="2198"/>
      <c r="LBR811" s="2198"/>
      <c r="LBS811" s="2198"/>
      <c r="LBT811" s="2198"/>
      <c r="LBU811" s="2198"/>
      <c r="LBV811" s="2198"/>
      <c r="LBW811" s="2198"/>
      <c r="LBX811" s="2198"/>
      <c r="LBY811" s="2198"/>
      <c r="LBZ811" s="2198"/>
      <c r="LCA811" s="2198"/>
      <c r="LCB811" s="2198"/>
      <c r="LCC811" s="2198"/>
      <c r="LCD811" s="2198"/>
      <c r="LCE811" s="2198"/>
      <c r="LCI811" s="2198"/>
      <c r="LCJ811" s="2198"/>
      <c r="LCK811" s="2198"/>
      <c r="LCL811" s="2198"/>
      <c r="LCM811" s="2198"/>
      <c r="LCN811" s="2198"/>
      <c r="LCO811" s="2198"/>
      <c r="LCP811" s="2198"/>
      <c r="LCQ811" s="2198"/>
      <c r="LCR811" s="2198"/>
      <c r="LCS811" s="2198"/>
      <c r="LCT811" s="2198"/>
      <c r="LCU811" s="2198"/>
      <c r="LCV811" s="2198"/>
      <c r="LCW811" s="2198"/>
      <c r="LCX811" s="2198"/>
      <c r="LCY811" s="2198"/>
      <c r="LCZ811" s="2198"/>
      <c r="LDA811" s="2198"/>
      <c r="LDB811" s="2198"/>
      <c r="LDC811" s="2198"/>
      <c r="LDD811" s="2198"/>
      <c r="LDE811" s="2198"/>
      <c r="LDF811" s="2198"/>
      <c r="LDG811" s="2198"/>
      <c r="LDH811" s="2198"/>
      <c r="LDI811" s="2198"/>
      <c r="LDJ811" s="2198"/>
      <c r="LDK811" s="2198"/>
      <c r="LDL811" s="2198"/>
      <c r="LDM811" s="2198"/>
      <c r="LDN811" s="2198"/>
      <c r="LDO811" s="2198"/>
      <c r="LDP811" s="2198"/>
      <c r="LDQ811" s="2198"/>
      <c r="LDR811" s="2198"/>
      <c r="LDS811" s="2198"/>
      <c r="LDT811" s="2198"/>
      <c r="LDU811" s="2198"/>
      <c r="LDV811" s="2198"/>
      <c r="LDW811" s="2198"/>
      <c r="LDX811" s="2198"/>
      <c r="LDY811" s="2198"/>
      <c r="LDZ811" s="2198"/>
      <c r="LEA811" s="2198"/>
      <c r="LEB811" s="2198"/>
      <c r="LEC811" s="2198"/>
      <c r="LED811" s="2198"/>
      <c r="LEE811" s="2198"/>
      <c r="LEF811" s="2198"/>
      <c r="LEG811" s="2198"/>
      <c r="LEH811" s="2198"/>
      <c r="LEI811" s="2198"/>
      <c r="LEJ811" s="2198"/>
      <c r="LEK811" s="2198"/>
      <c r="LEL811" s="2198"/>
      <c r="LEM811" s="2198"/>
      <c r="LEN811" s="2198"/>
      <c r="LEO811" s="2198"/>
      <c r="LEP811" s="2198"/>
      <c r="LEQ811" s="2198"/>
      <c r="LER811" s="2198"/>
      <c r="LES811" s="2198"/>
      <c r="LET811" s="2198"/>
      <c r="LEU811" s="2198"/>
      <c r="LEV811" s="2198"/>
      <c r="LEW811" s="2198"/>
      <c r="LEX811" s="2198"/>
      <c r="LEY811" s="2198"/>
      <c r="LEZ811" s="2198"/>
      <c r="LFA811" s="2198"/>
      <c r="LFB811" s="2198"/>
      <c r="LFC811" s="2198"/>
      <c r="LFD811" s="2198"/>
      <c r="LFE811" s="2198"/>
      <c r="LFF811" s="2198"/>
      <c r="LFG811" s="2198"/>
      <c r="LFH811" s="2198"/>
      <c r="LFI811" s="2198"/>
      <c r="LFJ811" s="2198"/>
      <c r="LFK811" s="2198"/>
      <c r="LFL811" s="2198"/>
      <c r="LFM811" s="2198"/>
      <c r="LFN811" s="2198"/>
      <c r="LFO811" s="2198"/>
      <c r="LFP811" s="2198"/>
      <c r="LFQ811" s="2198"/>
      <c r="LFR811" s="2198"/>
      <c r="LFS811" s="2198"/>
      <c r="LFT811" s="2198"/>
      <c r="LFU811" s="2198"/>
      <c r="LFV811" s="2198"/>
      <c r="LFW811" s="2198"/>
      <c r="LFX811" s="2198"/>
      <c r="LFY811" s="2198"/>
      <c r="LFZ811" s="2198"/>
      <c r="LGA811" s="2198"/>
      <c r="LGB811" s="2198"/>
      <c r="LGC811" s="2198"/>
      <c r="LGD811" s="2198"/>
      <c r="LGE811" s="2198"/>
      <c r="LGF811" s="2198"/>
      <c r="LGG811" s="2198"/>
      <c r="LGH811" s="2198"/>
      <c r="LGI811" s="2198"/>
      <c r="LGJ811" s="2198"/>
      <c r="LGK811" s="2198"/>
      <c r="LGL811" s="2198"/>
      <c r="LGM811" s="2198"/>
      <c r="LGN811" s="2198"/>
      <c r="LGO811" s="2198"/>
      <c r="LGP811" s="2198"/>
      <c r="LGQ811" s="2198"/>
      <c r="LGR811" s="2198"/>
      <c r="LGS811" s="2198"/>
      <c r="LGT811" s="2198"/>
      <c r="LGU811" s="2198"/>
      <c r="LGV811" s="2198"/>
      <c r="LGW811" s="2198"/>
      <c r="LGX811" s="2198"/>
      <c r="LGY811" s="2198"/>
      <c r="LGZ811" s="2198"/>
      <c r="LHA811" s="2198"/>
      <c r="LHB811" s="2198"/>
      <c r="LHC811" s="2198"/>
      <c r="LHD811" s="2198"/>
      <c r="LHE811" s="2198"/>
      <c r="LHF811" s="2198"/>
      <c r="LHG811" s="2198"/>
      <c r="LHH811" s="2198"/>
      <c r="LHI811" s="2198"/>
      <c r="LHJ811" s="2198"/>
      <c r="LHK811" s="2198"/>
      <c r="LHL811" s="2198"/>
      <c r="LHM811" s="2198"/>
      <c r="LHN811" s="2198"/>
      <c r="LHO811" s="2198"/>
      <c r="LHP811" s="2198"/>
      <c r="LHQ811" s="2198"/>
      <c r="LHR811" s="2198"/>
      <c r="LHS811" s="2198"/>
      <c r="LHT811" s="2198"/>
      <c r="LHU811" s="2198"/>
      <c r="LHV811" s="2198"/>
      <c r="LHW811" s="2198"/>
      <c r="LHX811" s="2198"/>
      <c r="LHY811" s="2198"/>
      <c r="LHZ811" s="2198"/>
      <c r="LIA811" s="2198"/>
      <c r="LIB811" s="2198"/>
      <c r="LIC811" s="2198"/>
      <c r="LID811" s="2198"/>
      <c r="LIE811" s="2198"/>
      <c r="LIF811" s="2198"/>
      <c r="LIG811" s="2198"/>
      <c r="LIH811" s="2198"/>
      <c r="LII811" s="2198"/>
      <c r="LIJ811" s="2198"/>
      <c r="LIK811" s="2198"/>
      <c r="LIL811" s="2198"/>
      <c r="LIM811" s="2198"/>
      <c r="LIN811" s="2198"/>
      <c r="LIO811" s="2198"/>
      <c r="LIP811" s="2198"/>
      <c r="LIQ811" s="2198"/>
      <c r="LIR811" s="2198"/>
      <c r="LIS811" s="2198"/>
      <c r="LIT811" s="2198"/>
      <c r="LIU811" s="2198"/>
      <c r="LIV811" s="2198"/>
      <c r="LIW811" s="2198"/>
      <c r="LIX811" s="2198"/>
      <c r="LIY811" s="2198"/>
      <c r="LIZ811" s="2198"/>
      <c r="LJA811" s="2198"/>
      <c r="LJB811" s="2198"/>
      <c r="LJC811" s="2198"/>
      <c r="LJD811" s="2198"/>
      <c r="LJE811" s="2198"/>
      <c r="LJF811" s="2198"/>
      <c r="LJG811" s="2198"/>
      <c r="LJH811" s="2198"/>
      <c r="LJI811" s="2198"/>
      <c r="LJJ811" s="2198"/>
      <c r="LJK811" s="2198"/>
      <c r="LJL811" s="2198"/>
      <c r="LJM811" s="2198"/>
      <c r="LJN811" s="2198"/>
      <c r="LJO811" s="2198"/>
      <c r="LJP811" s="2198"/>
      <c r="LJQ811" s="2198"/>
      <c r="LJR811" s="2198"/>
      <c r="LJS811" s="2198"/>
      <c r="LJT811" s="2198"/>
      <c r="LJU811" s="2198"/>
      <c r="LJV811" s="2198"/>
      <c r="LJW811" s="2198"/>
      <c r="LJX811" s="2198"/>
      <c r="LJY811" s="2198"/>
      <c r="LJZ811" s="2198"/>
      <c r="LKA811" s="2198"/>
      <c r="LKB811" s="2198"/>
      <c r="LKC811" s="2198"/>
      <c r="LKD811" s="2198"/>
      <c r="LKE811" s="2198"/>
      <c r="LKF811" s="2198"/>
      <c r="LKG811" s="2198"/>
      <c r="LKH811" s="2198"/>
      <c r="LKI811" s="2198"/>
      <c r="LKJ811" s="2198"/>
      <c r="LKK811" s="2198"/>
      <c r="LKL811" s="2198"/>
      <c r="LKM811" s="2198"/>
      <c r="LKN811" s="2198"/>
      <c r="LKO811" s="2198"/>
      <c r="LKP811" s="2198"/>
      <c r="LKQ811" s="2198"/>
      <c r="LKR811" s="2198"/>
      <c r="LKS811" s="2198"/>
      <c r="LKT811" s="2198"/>
      <c r="LKU811" s="2198"/>
      <c r="LKV811" s="2198"/>
      <c r="LKW811" s="2198"/>
      <c r="LKX811" s="2198"/>
      <c r="LKY811" s="2198"/>
      <c r="LKZ811" s="2198"/>
      <c r="LLA811" s="2198"/>
      <c r="LLB811" s="2198"/>
      <c r="LLC811" s="2198"/>
      <c r="LLD811" s="2198"/>
      <c r="LLE811" s="2198"/>
      <c r="LLF811" s="2198"/>
      <c r="LLG811" s="2198"/>
      <c r="LLH811" s="2198"/>
      <c r="LLI811" s="2198"/>
      <c r="LLJ811" s="2198"/>
      <c r="LLK811" s="2198"/>
      <c r="LLL811" s="2198"/>
      <c r="LLM811" s="2198"/>
      <c r="LLN811" s="2198"/>
      <c r="LLO811" s="2198"/>
      <c r="LLP811" s="2198"/>
      <c r="LLQ811" s="2198"/>
      <c r="LLR811" s="2198"/>
      <c r="LLS811" s="2198"/>
      <c r="LLT811" s="2198"/>
      <c r="LLU811" s="2198"/>
      <c r="LLV811" s="2198"/>
      <c r="LLW811" s="2198"/>
      <c r="LLX811" s="2198"/>
      <c r="LLY811" s="2198"/>
      <c r="LLZ811" s="2198"/>
      <c r="LMA811" s="2198"/>
      <c r="LME811" s="2198"/>
      <c r="LMF811" s="2198"/>
      <c r="LMG811" s="2198"/>
      <c r="LMH811" s="2198"/>
      <c r="LMI811" s="2198"/>
      <c r="LMJ811" s="2198"/>
      <c r="LMK811" s="2198"/>
      <c r="LML811" s="2198"/>
      <c r="LMM811" s="2198"/>
      <c r="LMN811" s="2198"/>
      <c r="LMO811" s="2198"/>
      <c r="LMP811" s="2198"/>
      <c r="LMQ811" s="2198"/>
      <c r="LMR811" s="2198"/>
      <c r="LMS811" s="2198"/>
      <c r="LMT811" s="2198"/>
      <c r="LMU811" s="2198"/>
      <c r="LMV811" s="2198"/>
      <c r="LMW811" s="2198"/>
      <c r="LMX811" s="2198"/>
      <c r="LMY811" s="2198"/>
      <c r="LMZ811" s="2198"/>
      <c r="LNA811" s="2198"/>
      <c r="LNB811" s="2198"/>
      <c r="LNC811" s="2198"/>
      <c r="LND811" s="2198"/>
      <c r="LNE811" s="2198"/>
      <c r="LNF811" s="2198"/>
      <c r="LNG811" s="2198"/>
      <c r="LNH811" s="2198"/>
      <c r="LNI811" s="2198"/>
      <c r="LNJ811" s="2198"/>
      <c r="LNK811" s="2198"/>
      <c r="LNL811" s="2198"/>
      <c r="LNM811" s="2198"/>
      <c r="LNN811" s="2198"/>
      <c r="LNO811" s="2198"/>
      <c r="LNP811" s="2198"/>
      <c r="LNQ811" s="2198"/>
      <c r="LNR811" s="2198"/>
      <c r="LNS811" s="2198"/>
      <c r="LNT811" s="2198"/>
      <c r="LNU811" s="2198"/>
      <c r="LNV811" s="2198"/>
      <c r="LNW811" s="2198"/>
      <c r="LNX811" s="2198"/>
      <c r="LNY811" s="2198"/>
      <c r="LNZ811" s="2198"/>
      <c r="LOA811" s="2198"/>
      <c r="LOB811" s="2198"/>
      <c r="LOC811" s="2198"/>
      <c r="LOD811" s="2198"/>
      <c r="LOE811" s="2198"/>
      <c r="LOF811" s="2198"/>
      <c r="LOG811" s="2198"/>
      <c r="LOH811" s="2198"/>
      <c r="LOI811" s="2198"/>
      <c r="LOJ811" s="2198"/>
      <c r="LOK811" s="2198"/>
      <c r="LOL811" s="2198"/>
      <c r="LOM811" s="2198"/>
      <c r="LON811" s="2198"/>
      <c r="LOO811" s="2198"/>
      <c r="LOP811" s="2198"/>
      <c r="LOQ811" s="2198"/>
      <c r="LOR811" s="2198"/>
      <c r="LOS811" s="2198"/>
      <c r="LOT811" s="2198"/>
      <c r="LOU811" s="2198"/>
      <c r="LOV811" s="2198"/>
      <c r="LOW811" s="2198"/>
      <c r="LOX811" s="2198"/>
      <c r="LOY811" s="2198"/>
      <c r="LOZ811" s="2198"/>
      <c r="LPA811" s="2198"/>
      <c r="LPB811" s="2198"/>
      <c r="LPC811" s="2198"/>
      <c r="LPD811" s="2198"/>
      <c r="LPE811" s="2198"/>
      <c r="LPF811" s="2198"/>
      <c r="LPG811" s="2198"/>
      <c r="LPH811" s="2198"/>
      <c r="LPI811" s="2198"/>
      <c r="LPJ811" s="2198"/>
      <c r="LPK811" s="2198"/>
      <c r="LPL811" s="2198"/>
      <c r="LPM811" s="2198"/>
      <c r="LPN811" s="2198"/>
      <c r="LPO811" s="2198"/>
      <c r="LPP811" s="2198"/>
      <c r="LPQ811" s="2198"/>
      <c r="LPR811" s="2198"/>
      <c r="LPS811" s="2198"/>
      <c r="LPT811" s="2198"/>
      <c r="LPU811" s="2198"/>
      <c r="LPV811" s="2198"/>
      <c r="LPW811" s="2198"/>
      <c r="LPX811" s="2198"/>
      <c r="LPY811" s="2198"/>
      <c r="LPZ811" s="2198"/>
      <c r="LQA811" s="2198"/>
      <c r="LQB811" s="2198"/>
      <c r="LQC811" s="2198"/>
      <c r="LQD811" s="2198"/>
      <c r="LQE811" s="2198"/>
      <c r="LQF811" s="2198"/>
      <c r="LQG811" s="2198"/>
      <c r="LQH811" s="2198"/>
      <c r="LQI811" s="2198"/>
      <c r="LQJ811" s="2198"/>
      <c r="LQK811" s="2198"/>
      <c r="LQL811" s="2198"/>
      <c r="LQM811" s="2198"/>
      <c r="LQN811" s="2198"/>
      <c r="LQO811" s="2198"/>
      <c r="LQP811" s="2198"/>
      <c r="LQQ811" s="2198"/>
      <c r="LQR811" s="2198"/>
      <c r="LQS811" s="2198"/>
      <c r="LQT811" s="2198"/>
      <c r="LQU811" s="2198"/>
      <c r="LQV811" s="2198"/>
      <c r="LQW811" s="2198"/>
      <c r="LQX811" s="2198"/>
      <c r="LQY811" s="2198"/>
      <c r="LQZ811" s="2198"/>
      <c r="LRA811" s="2198"/>
      <c r="LRB811" s="2198"/>
      <c r="LRC811" s="2198"/>
      <c r="LRD811" s="2198"/>
      <c r="LRE811" s="2198"/>
      <c r="LRF811" s="2198"/>
      <c r="LRG811" s="2198"/>
      <c r="LRH811" s="2198"/>
      <c r="LRI811" s="2198"/>
      <c r="LRJ811" s="2198"/>
      <c r="LRK811" s="2198"/>
      <c r="LRL811" s="2198"/>
      <c r="LRM811" s="2198"/>
      <c r="LRN811" s="2198"/>
      <c r="LRO811" s="2198"/>
      <c r="LRP811" s="2198"/>
      <c r="LRQ811" s="2198"/>
      <c r="LRR811" s="2198"/>
      <c r="LRS811" s="2198"/>
      <c r="LRT811" s="2198"/>
      <c r="LRU811" s="2198"/>
      <c r="LRV811" s="2198"/>
      <c r="LRW811" s="2198"/>
      <c r="LRX811" s="2198"/>
      <c r="LRY811" s="2198"/>
      <c r="LRZ811" s="2198"/>
      <c r="LSA811" s="2198"/>
      <c r="LSB811" s="2198"/>
      <c r="LSC811" s="2198"/>
      <c r="LSD811" s="2198"/>
      <c r="LSE811" s="2198"/>
      <c r="LSF811" s="2198"/>
      <c r="LSG811" s="2198"/>
      <c r="LSH811" s="2198"/>
      <c r="LSI811" s="2198"/>
      <c r="LSJ811" s="2198"/>
      <c r="LSK811" s="2198"/>
      <c r="LSL811" s="2198"/>
      <c r="LSM811" s="2198"/>
      <c r="LSN811" s="2198"/>
      <c r="LSO811" s="2198"/>
      <c r="LSP811" s="2198"/>
      <c r="LSQ811" s="2198"/>
      <c r="LSR811" s="2198"/>
      <c r="LSS811" s="2198"/>
      <c r="LST811" s="2198"/>
      <c r="LSU811" s="2198"/>
      <c r="LSV811" s="2198"/>
      <c r="LSW811" s="2198"/>
      <c r="LSX811" s="2198"/>
      <c r="LSY811" s="2198"/>
      <c r="LSZ811" s="2198"/>
      <c r="LTA811" s="2198"/>
      <c r="LTB811" s="2198"/>
      <c r="LTC811" s="2198"/>
      <c r="LTD811" s="2198"/>
      <c r="LTE811" s="2198"/>
      <c r="LTF811" s="2198"/>
      <c r="LTG811" s="2198"/>
      <c r="LTH811" s="2198"/>
      <c r="LTI811" s="2198"/>
      <c r="LTJ811" s="2198"/>
      <c r="LTK811" s="2198"/>
      <c r="LTL811" s="2198"/>
      <c r="LTM811" s="2198"/>
      <c r="LTN811" s="2198"/>
      <c r="LTO811" s="2198"/>
      <c r="LTP811" s="2198"/>
      <c r="LTQ811" s="2198"/>
      <c r="LTR811" s="2198"/>
      <c r="LTS811" s="2198"/>
      <c r="LTT811" s="2198"/>
      <c r="LTU811" s="2198"/>
      <c r="LTV811" s="2198"/>
      <c r="LTW811" s="2198"/>
      <c r="LTX811" s="2198"/>
      <c r="LTY811" s="2198"/>
      <c r="LTZ811" s="2198"/>
      <c r="LUA811" s="2198"/>
      <c r="LUB811" s="2198"/>
      <c r="LUC811" s="2198"/>
      <c r="LUD811" s="2198"/>
      <c r="LUE811" s="2198"/>
      <c r="LUF811" s="2198"/>
      <c r="LUG811" s="2198"/>
      <c r="LUH811" s="2198"/>
      <c r="LUI811" s="2198"/>
      <c r="LUJ811" s="2198"/>
      <c r="LUK811" s="2198"/>
      <c r="LUL811" s="2198"/>
      <c r="LUM811" s="2198"/>
      <c r="LUN811" s="2198"/>
      <c r="LUO811" s="2198"/>
      <c r="LUP811" s="2198"/>
      <c r="LUQ811" s="2198"/>
      <c r="LUR811" s="2198"/>
      <c r="LUS811" s="2198"/>
      <c r="LUT811" s="2198"/>
      <c r="LUU811" s="2198"/>
      <c r="LUV811" s="2198"/>
      <c r="LUW811" s="2198"/>
      <c r="LUX811" s="2198"/>
      <c r="LUY811" s="2198"/>
      <c r="LUZ811" s="2198"/>
      <c r="LVA811" s="2198"/>
      <c r="LVB811" s="2198"/>
      <c r="LVC811" s="2198"/>
      <c r="LVD811" s="2198"/>
      <c r="LVE811" s="2198"/>
      <c r="LVF811" s="2198"/>
      <c r="LVG811" s="2198"/>
      <c r="LVH811" s="2198"/>
      <c r="LVI811" s="2198"/>
      <c r="LVJ811" s="2198"/>
      <c r="LVK811" s="2198"/>
      <c r="LVL811" s="2198"/>
      <c r="LVM811" s="2198"/>
      <c r="LVN811" s="2198"/>
      <c r="LVO811" s="2198"/>
      <c r="LVP811" s="2198"/>
      <c r="LVQ811" s="2198"/>
      <c r="LVR811" s="2198"/>
      <c r="LVS811" s="2198"/>
      <c r="LVT811" s="2198"/>
      <c r="LVU811" s="2198"/>
      <c r="LVV811" s="2198"/>
      <c r="LVW811" s="2198"/>
      <c r="LWA811" s="2198"/>
      <c r="LWB811" s="2198"/>
      <c r="LWC811" s="2198"/>
      <c r="LWD811" s="2198"/>
      <c r="LWE811" s="2198"/>
      <c r="LWF811" s="2198"/>
      <c r="LWG811" s="2198"/>
      <c r="LWH811" s="2198"/>
      <c r="LWI811" s="2198"/>
      <c r="LWJ811" s="2198"/>
      <c r="LWK811" s="2198"/>
      <c r="LWL811" s="2198"/>
      <c r="LWM811" s="2198"/>
      <c r="LWN811" s="2198"/>
      <c r="LWO811" s="2198"/>
      <c r="LWP811" s="2198"/>
      <c r="LWQ811" s="2198"/>
      <c r="LWR811" s="2198"/>
      <c r="LWS811" s="2198"/>
      <c r="LWT811" s="2198"/>
      <c r="LWU811" s="2198"/>
      <c r="LWV811" s="2198"/>
      <c r="LWW811" s="2198"/>
      <c r="LWX811" s="2198"/>
      <c r="LWY811" s="2198"/>
      <c r="LWZ811" s="2198"/>
      <c r="LXA811" s="2198"/>
      <c r="LXB811" s="2198"/>
      <c r="LXC811" s="2198"/>
      <c r="LXD811" s="2198"/>
      <c r="LXE811" s="2198"/>
      <c r="LXF811" s="2198"/>
      <c r="LXG811" s="2198"/>
      <c r="LXH811" s="2198"/>
      <c r="LXI811" s="2198"/>
      <c r="LXJ811" s="2198"/>
      <c r="LXK811" s="2198"/>
      <c r="LXL811" s="2198"/>
      <c r="LXM811" s="2198"/>
      <c r="LXN811" s="2198"/>
      <c r="LXO811" s="2198"/>
      <c r="LXP811" s="2198"/>
      <c r="LXQ811" s="2198"/>
      <c r="LXR811" s="2198"/>
      <c r="LXS811" s="2198"/>
      <c r="LXT811" s="2198"/>
      <c r="LXU811" s="2198"/>
      <c r="LXV811" s="2198"/>
      <c r="LXW811" s="2198"/>
      <c r="LXX811" s="2198"/>
      <c r="LXY811" s="2198"/>
      <c r="LXZ811" s="2198"/>
      <c r="LYA811" s="2198"/>
      <c r="LYB811" s="2198"/>
      <c r="LYC811" s="2198"/>
      <c r="LYD811" s="2198"/>
      <c r="LYE811" s="2198"/>
      <c r="LYF811" s="2198"/>
      <c r="LYG811" s="2198"/>
      <c r="LYH811" s="2198"/>
      <c r="LYI811" s="2198"/>
      <c r="LYJ811" s="2198"/>
      <c r="LYK811" s="2198"/>
      <c r="LYL811" s="2198"/>
      <c r="LYM811" s="2198"/>
      <c r="LYN811" s="2198"/>
      <c r="LYO811" s="2198"/>
      <c r="LYP811" s="2198"/>
      <c r="LYQ811" s="2198"/>
      <c r="LYR811" s="2198"/>
      <c r="LYS811" s="2198"/>
      <c r="LYT811" s="2198"/>
      <c r="LYU811" s="2198"/>
      <c r="LYV811" s="2198"/>
      <c r="LYW811" s="2198"/>
      <c r="LYX811" s="2198"/>
      <c r="LYY811" s="2198"/>
      <c r="LYZ811" s="2198"/>
      <c r="LZA811" s="2198"/>
      <c r="LZB811" s="2198"/>
      <c r="LZC811" s="2198"/>
      <c r="LZD811" s="2198"/>
      <c r="LZE811" s="2198"/>
      <c r="LZF811" s="2198"/>
      <c r="LZG811" s="2198"/>
      <c r="LZH811" s="2198"/>
      <c r="LZI811" s="2198"/>
      <c r="LZJ811" s="2198"/>
      <c r="LZK811" s="2198"/>
      <c r="LZL811" s="2198"/>
      <c r="LZM811" s="2198"/>
      <c r="LZN811" s="2198"/>
      <c r="LZO811" s="2198"/>
      <c r="LZP811" s="2198"/>
      <c r="LZQ811" s="2198"/>
      <c r="LZR811" s="2198"/>
      <c r="LZS811" s="2198"/>
      <c r="LZT811" s="2198"/>
      <c r="LZU811" s="2198"/>
      <c r="LZV811" s="2198"/>
      <c r="LZW811" s="2198"/>
      <c r="LZX811" s="2198"/>
      <c r="LZY811" s="2198"/>
      <c r="LZZ811" s="2198"/>
      <c r="MAA811" s="2198"/>
      <c r="MAB811" s="2198"/>
      <c r="MAC811" s="2198"/>
      <c r="MAD811" s="2198"/>
      <c r="MAE811" s="2198"/>
      <c r="MAF811" s="2198"/>
      <c r="MAG811" s="2198"/>
      <c r="MAH811" s="2198"/>
      <c r="MAI811" s="2198"/>
      <c r="MAJ811" s="2198"/>
      <c r="MAK811" s="2198"/>
      <c r="MAL811" s="2198"/>
      <c r="MAM811" s="2198"/>
      <c r="MAN811" s="2198"/>
      <c r="MAO811" s="2198"/>
      <c r="MAP811" s="2198"/>
      <c r="MAQ811" s="2198"/>
      <c r="MAR811" s="2198"/>
      <c r="MAS811" s="2198"/>
      <c r="MAT811" s="2198"/>
      <c r="MAU811" s="2198"/>
      <c r="MAV811" s="2198"/>
      <c r="MAW811" s="2198"/>
      <c r="MAX811" s="2198"/>
      <c r="MAY811" s="2198"/>
      <c r="MAZ811" s="2198"/>
      <c r="MBA811" s="2198"/>
      <c r="MBB811" s="2198"/>
      <c r="MBC811" s="2198"/>
      <c r="MBD811" s="2198"/>
      <c r="MBE811" s="2198"/>
      <c r="MBF811" s="2198"/>
      <c r="MBG811" s="2198"/>
      <c r="MBH811" s="2198"/>
      <c r="MBI811" s="2198"/>
      <c r="MBJ811" s="2198"/>
      <c r="MBK811" s="2198"/>
      <c r="MBL811" s="2198"/>
      <c r="MBM811" s="2198"/>
      <c r="MBN811" s="2198"/>
      <c r="MBO811" s="2198"/>
      <c r="MBP811" s="2198"/>
      <c r="MBQ811" s="2198"/>
      <c r="MBR811" s="2198"/>
      <c r="MBS811" s="2198"/>
      <c r="MBT811" s="2198"/>
      <c r="MBU811" s="2198"/>
      <c r="MBV811" s="2198"/>
      <c r="MBW811" s="2198"/>
      <c r="MBX811" s="2198"/>
      <c r="MBY811" s="2198"/>
      <c r="MBZ811" s="2198"/>
      <c r="MCA811" s="2198"/>
      <c r="MCB811" s="2198"/>
      <c r="MCC811" s="2198"/>
      <c r="MCD811" s="2198"/>
      <c r="MCE811" s="2198"/>
      <c r="MCF811" s="2198"/>
      <c r="MCG811" s="2198"/>
      <c r="MCH811" s="2198"/>
      <c r="MCI811" s="2198"/>
      <c r="MCJ811" s="2198"/>
      <c r="MCK811" s="2198"/>
      <c r="MCL811" s="2198"/>
      <c r="MCM811" s="2198"/>
      <c r="MCN811" s="2198"/>
      <c r="MCO811" s="2198"/>
      <c r="MCP811" s="2198"/>
      <c r="MCQ811" s="2198"/>
      <c r="MCR811" s="2198"/>
      <c r="MCS811" s="2198"/>
      <c r="MCT811" s="2198"/>
      <c r="MCU811" s="2198"/>
      <c r="MCV811" s="2198"/>
      <c r="MCW811" s="2198"/>
      <c r="MCX811" s="2198"/>
      <c r="MCY811" s="2198"/>
      <c r="MCZ811" s="2198"/>
      <c r="MDA811" s="2198"/>
      <c r="MDB811" s="2198"/>
      <c r="MDC811" s="2198"/>
      <c r="MDD811" s="2198"/>
      <c r="MDE811" s="2198"/>
      <c r="MDF811" s="2198"/>
      <c r="MDG811" s="2198"/>
      <c r="MDH811" s="2198"/>
      <c r="MDI811" s="2198"/>
      <c r="MDJ811" s="2198"/>
      <c r="MDK811" s="2198"/>
      <c r="MDL811" s="2198"/>
      <c r="MDM811" s="2198"/>
      <c r="MDN811" s="2198"/>
      <c r="MDO811" s="2198"/>
      <c r="MDP811" s="2198"/>
      <c r="MDQ811" s="2198"/>
      <c r="MDR811" s="2198"/>
      <c r="MDS811" s="2198"/>
      <c r="MDT811" s="2198"/>
      <c r="MDU811" s="2198"/>
      <c r="MDV811" s="2198"/>
      <c r="MDW811" s="2198"/>
      <c r="MDX811" s="2198"/>
      <c r="MDY811" s="2198"/>
      <c r="MDZ811" s="2198"/>
      <c r="MEA811" s="2198"/>
      <c r="MEB811" s="2198"/>
      <c r="MEC811" s="2198"/>
      <c r="MED811" s="2198"/>
      <c r="MEE811" s="2198"/>
      <c r="MEF811" s="2198"/>
      <c r="MEG811" s="2198"/>
      <c r="MEH811" s="2198"/>
      <c r="MEI811" s="2198"/>
      <c r="MEJ811" s="2198"/>
      <c r="MEK811" s="2198"/>
      <c r="MEL811" s="2198"/>
      <c r="MEM811" s="2198"/>
      <c r="MEN811" s="2198"/>
      <c r="MEO811" s="2198"/>
      <c r="MEP811" s="2198"/>
      <c r="MEQ811" s="2198"/>
      <c r="MER811" s="2198"/>
      <c r="MES811" s="2198"/>
      <c r="MET811" s="2198"/>
      <c r="MEU811" s="2198"/>
      <c r="MEV811" s="2198"/>
      <c r="MEW811" s="2198"/>
      <c r="MEX811" s="2198"/>
      <c r="MEY811" s="2198"/>
      <c r="MEZ811" s="2198"/>
      <c r="MFA811" s="2198"/>
      <c r="MFB811" s="2198"/>
      <c r="MFC811" s="2198"/>
      <c r="MFD811" s="2198"/>
      <c r="MFE811" s="2198"/>
      <c r="MFF811" s="2198"/>
      <c r="MFG811" s="2198"/>
      <c r="MFH811" s="2198"/>
      <c r="MFI811" s="2198"/>
      <c r="MFJ811" s="2198"/>
      <c r="MFK811" s="2198"/>
      <c r="MFL811" s="2198"/>
      <c r="MFM811" s="2198"/>
      <c r="MFN811" s="2198"/>
      <c r="MFO811" s="2198"/>
      <c r="MFP811" s="2198"/>
      <c r="MFQ811" s="2198"/>
      <c r="MFR811" s="2198"/>
      <c r="MFS811" s="2198"/>
      <c r="MFW811" s="2198"/>
      <c r="MFX811" s="2198"/>
      <c r="MFY811" s="2198"/>
      <c r="MFZ811" s="2198"/>
      <c r="MGA811" s="2198"/>
      <c r="MGB811" s="2198"/>
      <c r="MGC811" s="2198"/>
      <c r="MGD811" s="2198"/>
      <c r="MGE811" s="2198"/>
      <c r="MGF811" s="2198"/>
      <c r="MGG811" s="2198"/>
      <c r="MGH811" s="2198"/>
      <c r="MGI811" s="2198"/>
      <c r="MGJ811" s="2198"/>
      <c r="MGK811" s="2198"/>
      <c r="MGL811" s="2198"/>
      <c r="MGM811" s="2198"/>
      <c r="MGN811" s="2198"/>
      <c r="MGO811" s="2198"/>
      <c r="MGP811" s="2198"/>
      <c r="MGQ811" s="2198"/>
      <c r="MGR811" s="2198"/>
      <c r="MGS811" s="2198"/>
      <c r="MGT811" s="2198"/>
      <c r="MGU811" s="2198"/>
      <c r="MGV811" s="2198"/>
      <c r="MGW811" s="2198"/>
      <c r="MGX811" s="2198"/>
      <c r="MGY811" s="2198"/>
      <c r="MGZ811" s="2198"/>
      <c r="MHA811" s="2198"/>
      <c r="MHB811" s="2198"/>
      <c r="MHC811" s="2198"/>
      <c r="MHD811" s="2198"/>
      <c r="MHE811" s="2198"/>
      <c r="MHF811" s="2198"/>
      <c r="MHG811" s="2198"/>
      <c r="MHH811" s="2198"/>
      <c r="MHI811" s="2198"/>
      <c r="MHJ811" s="2198"/>
      <c r="MHK811" s="2198"/>
      <c r="MHL811" s="2198"/>
      <c r="MHM811" s="2198"/>
      <c r="MHN811" s="2198"/>
      <c r="MHO811" s="2198"/>
      <c r="MHP811" s="2198"/>
      <c r="MHQ811" s="2198"/>
      <c r="MHR811" s="2198"/>
      <c r="MHS811" s="2198"/>
      <c r="MHT811" s="2198"/>
      <c r="MHU811" s="2198"/>
      <c r="MHV811" s="2198"/>
      <c r="MHW811" s="2198"/>
      <c r="MHX811" s="2198"/>
      <c r="MHY811" s="2198"/>
      <c r="MHZ811" s="2198"/>
      <c r="MIA811" s="2198"/>
      <c r="MIB811" s="2198"/>
      <c r="MIC811" s="2198"/>
      <c r="MID811" s="2198"/>
      <c r="MIE811" s="2198"/>
      <c r="MIF811" s="2198"/>
      <c r="MIG811" s="2198"/>
      <c r="MIH811" s="2198"/>
      <c r="MII811" s="2198"/>
      <c r="MIJ811" s="2198"/>
      <c r="MIK811" s="2198"/>
      <c r="MIL811" s="2198"/>
      <c r="MIM811" s="2198"/>
      <c r="MIN811" s="2198"/>
      <c r="MIO811" s="2198"/>
      <c r="MIP811" s="2198"/>
      <c r="MIQ811" s="2198"/>
      <c r="MIR811" s="2198"/>
      <c r="MIS811" s="2198"/>
      <c r="MIT811" s="2198"/>
      <c r="MIU811" s="2198"/>
      <c r="MIV811" s="2198"/>
      <c r="MIW811" s="2198"/>
      <c r="MIX811" s="2198"/>
      <c r="MIY811" s="2198"/>
      <c r="MIZ811" s="2198"/>
      <c r="MJA811" s="2198"/>
      <c r="MJB811" s="2198"/>
      <c r="MJC811" s="2198"/>
      <c r="MJD811" s="2198"/>
      <c r="MJE811" s="2198"/>
      <c r="MJF811" s="2198"/>
      <c r="MJG811" s="2198"/>
      <c r="MJH811" s="2198"/>
      <c r="MJI811" s="2198"/>
      <c r="MJJ811" s="2198"/>
      <c r="MJK811" s="2198"/>
      <c r="MJL811" s="2198"/>
      <c r="MJM811" s="2198"/>
      <c r="MJN811" s="2198"/>
      <c r="MJO811" s="2198"/>
      <c r="MJP811" s="2198"/>
      <c r="MJQ811" s="2198"/>
      <c r="MJR811" s="2198"/>
      <c r="MJS811" s="2198"/>
      <c r="MJT811" s="2198"/>
      <c r="MJU811" s="2198"/>
      <c r="MJV811" s="2198"/>
      <c r="MJW811" s="2198"/>
      <c r="MJX811" s="2198"/>
      <c r="MJY811" s="2198"/>
      <c r="MJZ811" s="2198"/>
      <c r="MKA811" s="2198"/>
      <c r="MKB811" s="2198"/>
      <c r="MKC811" s="2198"/>
      <c r="MKD811" s="2198"/>
      <c r="MKE811" s="2198"/>
      <c r="MKF811" s="2198"/>
      <c r="MKG811" s="2198"/>
      <c r="MKH811" s="2198"/>
      <c r="MKI811" s="2198"/>
      <c r="MKJ811" s="2198"/>
      <c r="MKK811" s="2198"/>
      <c r="MKL811" s="2198"/>
      <c r="MKM811" s="2198"/>
      <c r="MKN811" s="2198"/>
      <c r="MKO811" s="2198"/>
      <c r="MKP811" s="2198"/>
      <c r="MKQ811" s="2198"/>
      <c r="MKR811" s="2198"/>
      <c r="MKS811" s="2198"/>
      <c r="MKT811" s="2198"/>
      <c r="MKU811" s="2198"/>
      <c r="MKV811" s="2198"/>
      <c r="MKW811" s="2198"/>
      <c r="MKX811" s="2198"/>
      <c r="MKY811" s="2198"/>
      <c r="MKZ811" s="2198"/>
      <c r="MLA811" s="2198"/>
      <c r="MLB811" s="2198"/>
      <c r="MLC811" s="2198"/>
      <c r="MLD811" s="2198"/>
      <c r="MLE811" s="2198"/>
      <c r="MLF811" s="2198"/>
      <c r="MLG811" s="2198"/>
      <c r="MLH811" s="2198"/>
      <c r="MLI811" s="2198"/>
      <c r="MLJ811" s="2198"/>
      <c r="MLK811" s="2198"/>
      <c r="MLL811" s="2198"/>
      <c r="MLM811" s="2198"/>
      <c r="MLN811" s="2198"/>
      <c r="MLO811" s="2198"/>
      <c r="MLP811" s="2198"/>
      <c r="MLQ811" s="2198"/>
      <c r="MLR811" s="2198"/>
      <c r="MLS811" s="2198"/>
      <c r="MLT811" s="2198"/>
      <c r="MLU811" s="2198"/>
      <c r="MLV811" s="2198"/>
      <c r="MLW811" s="2198"/>
      <c r="MLX811" s="2198"/>
      <c r="MLY811" s="2198"/>
      <c r="MLZ811" s="2198"/>
      <c r="MMA811" s="2198"/>
      <c r="MMB811" s="2198"/>
      <c r="MMC811" s="2198"/>
      <c r="MMD811" s="2198"/>
      <c r="MME811" s="2198"/>
      <c r="MMF811" s="2198"/>
      <c r="MMG811" s="2198"/>
      <c r="MMH811" s="2198"/>
      <c r="MMI811" s="2198"/>
      <c r="MMJ811" s="2198"/>
      <c r="MMK811" s="2198"/>
      <c r="MML811" s="2198"/>
      <c r="MMM811" s="2198"/>
      <c r="MMN811" s="2198"/>
      <c r="MMO811" s="2198"/>
      <c r="MMP811" s="2198"/>
      <c r="MMQ811" s="2198"/>
      <c r="MMR811" s="2198"/>
      <c r="MMS811" s="2198"/>
      <c r="MMT811" s="2198"/>
      <c r="MMU811" s="2198"/>
      <c r="MMV811" s="2198"/>
      <c r="MMW811" s="2198"/>
      <c r="MMX811" s="2198"/>
      <c r="MMY811" s="2198"/>
      <c r="MMZ811" s="2198"/>
      <c r="MNA811" s="2198"/>
      <c r="MNB811" s="2198"/>
      <c r="MNC811" s="2198"/>
      <c r="MND811" s="2198"/>
      <c r="MNE811" s="2198"/>
      <c r="MNF811" s="2198"/>
      <c r="MNG811" s="2198"/>
      <c r="MNH811" s="2198"/>
      <c r="MNI811" s="2198"/>
      <c r="MNJ811" s="2198"/>
      <c r="MNK811" s="2198"/>
      <c r="MNL811" s="2198"/>
      <c r="MNM811" s="2198"/>
      <c r="MNN811" s="2198"/>
      <c r="MNO811" s="2198"/>
      <c r="MNP811" s="2198"/>
      <c r="MNQ811" s="2198"/>
      <c r="MNR811" s="2198"/>
      <c r="MNS811" s="2198"/>
      <c r="MNT811" s="2198"/>
      <c r="MNU811" s="2198"/>
      <c r="MNV811" s="2198"/>
      <c r="MNW811" s="2198"/>
      <c r="MNX811" s="2198"/>
      <c r="MNY811" s="2198"/>
      <c r="MNZ811" s="2198"/>
      <c r="MOA811" s="2198"/>
      <c r="MOB811" s="2198"/>
      <c r="MOC811" s="2198"/>
      <c r="MOD811" s="2198"/>
      <c r="MOE811" s="2198"/>
      <c r="MOF811" s="2198"/>
      <c r="MOG811" s="2198"/>
      <c r="MOH811" s="2198"/>
      <c r="MOI811" s="2198"/>
      <c r="MOJ811" s="2198"/>
      <c r="MOK811" s="2198"/>
      <c r="MOL811" s="2198"/>
      <c r="MOM811" s="2198"/>
      <c r="MON811" s="2198"/>
      <c r="MOO811" s="2198"/>
      <c r="MOP811" s="2198"/>
      <c r="MOQ811" s="2198"/>
      <c r="MOR811" s="2198"/>
      <c r="MOS811" s="2198"/>
      <c r="MOT811" s="2198"/>
      <c r="MOU811" s="2198"/>
      <c r="MOV811" s="2198"/>
      <c r="MOW811" s="2198"/>
      <c r="MOX811" s="2198"/>
      <c r="MOY811" s="2198"/>
      <c r="MOZ811" s="2198"/>
      <c r="MPA811" s="2198"/>
      <c r="MPB811" s="2198"/>
      <c r="MPC811" s="2198"/>
      <c r="MPD811" s="2198"/>
      <c r="MPE811" s="2198"/>
      <c r="MPF811" s="2198"/>
      <c r="MPG811" s="2198"/>
      <c r="MPH811" s="2198"/>
      <c r="MPI811" s="2198"/>
      <c r="MPJ811" s="2198"/>
      <c r="MPK811" s="2198"/>
      <c r="MPL811" s="2198"/>
      <c r="MPM811" s="2198"/>
      <c r="MPN811" s="2198"/>
      <c r="MPO811" s="2198"/>
      <c r="MPS811" s="2198"/>
      <c r="MPT811" s="2198"/>
      <c r="MPU811" s="2198"/>
      <c r="MPV811" s="2198"/>
      <c r="MPW811" s="2198"/>
      <c r="MPX811" s="2198"/>
      <c r="MPY811" s="2198"/>
      <c r="MPZ811" s="2198"/>
      <c r="MQA811" s="2198"/>
      <c r="MQB811" s="2198"/>
      <c r="MQC811" s="2198"/>
      <c r="MQD811" s="2198"/>
      <c r="MQE811" s="2198"/>
      <c r="MQF811" s="2198"/>
      <c r="MQG811" s="2198"/>
      <c r="MQH811" s="2198"/>
      <c r="MQI811" s="2198"/>
      <c r="MQJ811" s="2198"/>
      <c r="MQK811" s="2198"/>
      <c r="MQL811" s="2198"/>
      <c r="MQM811" s="2198"/>
      <c r="MQN811" s="2198"/>
      <c r="MQO811" s="2198"/>
      <c r="MQP811" s="2198"/>
      <c r="MQQ811" s="2198"/>
      <c r="MQR811" s="2198"/>
      <c r="MQS811" s="2198"/>
      <c r="MQT811" s="2198"/>
      <c r="MQU811" s="2198"/>
      <c r="MQV811" s="2198"/>
      <c r="MQW811" s="2198"/>
      <c r="MQX811" s="2198"/>
      <c r="MQY811" s="2198"/>
      <c r="MQZ811" s="2198"/>
      <c r="MRA811" s="2198"/>
      <c r="MRB811" s="2198"/>
      <c r="MRC811" s="2198"/>
      <c r="MRD811" s="2198"/>
      <c r="MRE811" s="2198"/>
      <c r="MRF811" s="2198"/>
      <c r="MRG811" s="2198"/>
      <c r="MRH811" s="2198"/>
      <c r="MRI811" s="2198"/>
      <c r="MRJ811" s="2198"/>
      <c r="MRK811" s="2198"/>
      <c r="MRL811" s="2198"/>
      <c r="MRM811" s="2198"/>
      <c r="MRN811" s="2198"/>
      <c r="MRO811" s="2198"/>
      <c r="MRP811" s="2198"/>
      <c r="MRQ811" s="2198"/>
      <c r="MRR811" s="2198"/>
      <c r="MRS811" s="2198"/>
      <c r="MRT811" s="2198"/>
      <c r="MRU811" s="2198"/>
      <c r="MRV811" s="2198"/>
      <c r="MRW811" s="2198"/>
      <c r="MRX811" s="2198"/>
      <c r="MRY811" s="2198"/>
      <c r="MRZ811" s="2198"/>
      <c r="MSA811" s="2198"/>
      <c r="MSB811" s="2198"/>
      <c r="MSC811" s="2198"/>
      <c r="MSD811" s="2198"/>
      <c r="MSE811" s="2198"/>
      <c r="MSF811" s="2198"/>
      <c r="MSG811" s="2198"/>
      <c r="MSH811" s="2198"/>
      <c r="MSI811" s="2198"/>
      <c r="MSJ811" s="2198"/>
      <c r="MSK811" s="2198"/>
      <c r="MSL811" s="2198"/>
      <c r="MSM811" s="2198"/>
      <c r="MSN811" s="2198"/>
      <c r="MSO811" s="2198"/>
      <c r="MSP811" s="2198"/>
      <c r="MSQ811" s="2198"/>
      <c r="MSR811" s="2198"/>
      <c r="MSS811" s="2198"/>
      <c r="MST811" s="2198"/>
      <c r="MSU811" s="2198"/>
      <c r="MSV811" s="2198"/>
      <c r="MSW811" s="2198"/>
      <c r="MSX811" s="2198"/>
      <c r="MSY811" s="2198"/>
      <c r="MSZ811" s="2198"/>
      <c r="MTA811" s="2198"/>
      <c r="MTB811" s="2198"/>
      <c r="MTC811" s="2198"/>
      <c r="MTD811" s="2198"/>
      <c r="MTE811" s="2198"/>
      <c r="MTF811" s="2198"/>
      <c r="MTG811" s="2198"/>
      <c r="MTH811" s="2198"/>
      <c r="MTI811" s="2198"/>
      <c r="MTJ811" s="2198"/>
      <c r="MTK811" s="2198"/>
      <c r="MTL811" s="2198"/>
      <c r="MTM811" s="2198"/>
      <c r="MTN811" s="2198"/>
      <c r="MTO811" s="2198"/>
      <c r="MTP811" s="2198"/>
      <c r="MTQ811" s="2198"/>
      <c r="MTR811" s="2198"/>
      <c r="MTS811" s="2198"/>
      <c r="MTT811" s="2198"/>
      <c r="MTU811" s="2198"/>
      <c r="MTV811" s="2198"/>
      <c r="MTW811" s="2198"/>
      <c r="MTX811" s="2198"/>
      <c r="MTY811" s="2198"/>
      <c r="MTZ811" s="2198"/>
      <c r="MUA811" s="2198"/>
      <c r="MUB811" s="2198"/>
      <c r="MUC811" s="2198"/>
      <c r="MUD811" s="2198"/>
      <c r="MUE811" s="2198"/>
      <c r="MUF811" s="2198"/>
      <c r="MUG811" s="2198"/>
      <c r="MUH811" s="2198"/>
      <c r="MUI811" s="2198"/>
      <c r="MUJ811" s="2198"/>
      <c r="MUK811" s="2198"/>
      <c r="MUL811" s="2198"/>
      <c r="MUM811" s="2198"/>
      <c r="MUN811" s="2198"/>
      <c r="MUO811" s="2198"/>
      <c r="MUP811" s="2198"/>
      <c r="MUQ811" s="2198"/>
      <c r="MUR811" s="2198"/>
      <c r="MUS811" s="2198"/>
      <c r="MUT811" s="2198"/>
      <c r="MUU811" s="2198"/>
      <c r="MUV811" s="2198"/>
      <c r="MUW811" s="2198"/>
      <c r="MUX811" s="2198"/>
      <c r="MUY811" s="2198"/>
      <c r="MUZ811" s="2198"/>
      <c r="MVA811" s="2198"/>
      <c r="MVB811" s="2198"/>
      <c r="MVC811" s="2198"/>
      <c r="MVD811" s="2198"/>
      <c r="MVE811" s="2198"/>
      <c r="MVF811" s="2198"/>
      <c r="MVG811" s="2198"/>
      <c r="MVH811" s="2198"/>
      <c r="MVI811" s="2198"/>
      <c r="MVJ811" s="2198"/>
      <c r="MVK811" s="2198"/>
      <c r="MVL811" s="2198"/>
      <c r="MVM811" s="2198"/>
      <c r="MVN811" s="2198"/>
      <c r="MVO811" s="2198"/>
      <c r="MVP811" s="2198"/>
      <c r="MVQ811" s="2198"/>
      <c r="MVR811" s="2198"/>
      <c r="MVS811" s="2198"/>
      <c r="MVT811" s="2198"/>
      <c r="MVU811" s="2198"/>
      <c r="MVV811" s="2198"/>
      <c r="MVW811" s="2198"/>
      <c r="MVX811" s="2198"/>
      <c r="MVY811" s="2198"/>
      <c r="MVZ811" s="2198"/>
      <c r="MWA811" s="2198"/>
      <c r="MWB811" s="2198"/>
      <c r="MWC811" s="2198"/>
      <c r="MWD811" s="2198"/>
      <c r="MWE811" s="2198"/>
      <c r="MWF811" s="2198"/>
      <c r="MWG811" s="2198"/>
      <c r="MWH811" s="2198"/>
      <c r="MWI811" s="2198"/>
      <c r="MWJ811" s="2198"/>
      <c r="MWK811" s="2198"/>
      <c r="MWL811" s="2198"/>
      <c r="MWM811" s="2198"/>
      <c r="MWN811" s="2198"/>
      <c r="MWO811" s="2198"/>
      <c r="MWP811" s="2198"/>
      <c r="MWQ811" s="2198"/>
      <c r="MWR811" s="2198"/>
      <c r="MWS811" s="2198"/>
      <c r="MWT811" s="2198"/>
      <c r="MWU811" s="2198"/>
      <c r="MWV811" s="2198"/>
      <c r="MWW811" s="2198"/>
      <c r="MWX811" s="2198"/>
      <c r="MWY811" s="2198"/>
      <c r="MWZ811" s="2198"/>
      <c r="MXA811" s="2198"/>
      <c r="MXB811" s="2198"/>
      <c r="MXC811" s="2198"/>
      <c r="MXD811" s="2198"/>
      <c r="MXE811" s="2198"/>
      <c r="MXF811" s="2198"/>
      <c r="MXG811" s="2198"/>
      <c r="MXH811" s="2198"/>
      <c r="MXI811" s="2198"/>
      <c r="MXJ811" s="2198"/>
      <c r="MXK811" s="2198"/>
      <c r="MXL811" s="2198"/>
      <c r="MXM811" s="2198"/>
      <c r="MXN811" s="2198"/>
      <c r="MXO811" s="2198"/>
      <c r="MXP811" s="2198"/>
      <c r="MXQ811" s="2198"/>
      <c r="MXR811" s="2198"/>
      <c r="MXS811" s="2198"/>
      <c r="MXT811" s="2198"/>
      <c r="MXU811" s="2198"/>
      <c r="MXV811" s="2198"/>
      <c r="MXW811" s="2198"/>
      <c r="MXX811" s="2198"/>
      <c r="MXY811" s="2198"/>
      <c r="MXZ811" s="2198"/>
      <c r="MYA811" s="2198"/>
      <c r="MYB811" s="2198"/>
      <c r="MYC811" s="2198"/>
      <c r="MYD811" s="2198"/>
      <c r="MYE811" s="2198"/>
      <c r="MYF811" s="2198"/>
      <c r="MYG811" s="2198"/>
      <c r="MYH811" s="2198"/>
      <c r="MYI811" s="2198"/>
      <c r="MYJ811" s="2198"/>
      <c r="MYK811" s="2198"/>
      <c r="MYL811" s="2198"/>
      <c r="MYM811" s="2198"/>
      <c r="MYN811" s="2198"/>
      <c r="MYO811" s="2198"/>
      <c r="MYP811" s="2198"/>
      <c r="MYQ811" s="2198"/>
      <c r="MYR811" s="2198"/>
      <c r="MYS811" s="2198"/>
      <c r="MYT811" s="2198"/>
      <c r="MYU811" s="2198"/>
      <c r="MYV811" s="2198"/>
      <c r="MYW811" s="2198"/>
      <c r="MYX811" s="2198"/>
      <c r="MYY811" s="2198"/>
      <c r="MYZ811" s="2198"/>
      <c r="MZA811" s="2198"/>
      <c r="MZB811" s="2198"/>
      <c r="MZC811" s="2198"/>
      <c r="MZD811" s="2198"/>
      <c r="MZE811" s="2198"/>
      <c r="MZF811" s="2198"/>
      <c r="MZG811" s="2198"/>
      <c r="MZH811" s="2198"/>
      <c r="MZI811" s="2198"/>
      <c r="MZJ811" s="2198"/>
      <c r="MZK811" s="2198"/>
      <c r="MZO811" s="2198"/>
      <c r="MZP811" s="2198"/>
      <c r="MZQ811" s="2198"/>
      <c r="MZR811" s="2198"/>
      <c r="MZS811" s="2198"/>
      <c r="MZT811" s="2198"/>
      <c r="MZU811" s="2198"/>
      <c r="MZV811" s="2198"/>
      <c r="MZW811" s="2198"/>
      <c r="MZX811" s="2198"/>
      <c r="MZY811" s="2198"/>
      <c r="MZZ811" s="2198"/>
      <c r="NAA811" s="2198"/>
      <c r="NAB811" s="2198"/>
      <c r="NAC811" s="2198"/>
      <c r="NAD811" s="2198"/>
      <c r="NAE811" s="2198"/>
      <c r="NAF811" s="2198"/>
      <c r="NAG811" s="2198"/>
      <c r="NAH811" s="2198"/>
      <c r="NAI811" s="2198"/>
      <c r="NAJ811" s="2198"/>
      <c r="NAK811" s="2198"/>
      <c r="NAL811" s="2198"/>
      <c r="NAM811" s="2198"/>
      <c r="NAN811" s="2198"/>
      <c r="NAO811" s="2198"/>
      <c r="NAP811" s="2198"/>
      <c r="NAQ811" s="2198"/>
      <c r="NAR811" s="2198"/>
      <c r="NAS811" s="2198"/>
      <c r="NAT811" s="2198"/>
      <c r="NAU811" s="2198"/>
      <c r="NAV811" s="2198"/>
      <c r="NAW811" s="2198"/>
      <c r="NAX811" s="2198"/>
      <c r="NAY811" s="2198"/>
      <c r="NAZ811" s="2198"/>
      <c r="NBA811" s="2198"/>
      <c r="NBB811" s="2198"/>
      <c r="NBC811" s="2198"/>
      <c r="NBD811" s="2198"/>
      <c r="NBE811" s="2198"/>
      <c r="NBF811" s="2198"/>
      <c r="NBG811" s="2198"/>
      <c r="NBH811" s="2198"/>
      <c r="NBI811" s="2198"/>
      <c r="NBJ811" s="2198"/>
      <c r="NBK811" s="2198"/>
      <c r="NBL811" s="2198"/>
      <c r="NBM811" s="2198"/>
      <c r="NBN811" s="2198"/>
      <c r="NBO811" s="2198"/>
      <c r="NBP811" s="2198"/>
      <c r="NBQ811" s="2198"/>
      <c r="NBR811" s="2198"/>
      <c r="NBS811" s="2198"/>
      <c r="NBT811" s="2198"/>
      <c r="NBU811" s="2198"/>
      <c r="NBV811" s="2198"/>
      <c r="NBW811" s="2198"/>
      <c r="NBX811" s="2198"/>
      <c r="NBY811" s="2198"/>
      <c r="NBZ811" s="2198"/>
      <c r="NCA811" s="2198"/>
      <c r="NCB811" s="2198"/>
      <c r="NCC811" s="2198"/>
      <c r="NCD811" s="2198"/>
      <c r="NCE811" s="2198"/>
      <c r="NCF811" s="2198"/>
      <c r="NCG811" s="2198"/>
      <c r="NCH811" s="2198"/>
      <c r="NCI811" s="2198"/>
      <c r="NCJ811" s="2198"/>
      <c r="NCK811" s="2198"/>
      <c r="NCL811" s="2198"/>
      <c r="NCM811" s="2198"/>
      <c r="NCN811" s="2198"/>
      <c r="NCO811" s="2198"/>
      <c r="NCP811" s="2198"/>
      <c r="NCQ811" s="2198"/>
      <c r="NCR811" s="2198"/>
      <c r="NCS811" s="2198"/>
      <c r="NCT811" s="2198"/>
      <c r="NCU811" s="2198"/>
      <c r="NCV811" s="2198"/>
      <c r="NCW811" s="2198"/>
      <c r="NCX811" s="2198"/>
      <c r="NCY811" s="2198"/>
      <c r="NCZ811" s="2198"/>
      <c r="NDA811" s="2198"/>
      <c r="NDB811" s="2198"/>
      <c r="NDC811" s="2198"/>
      <c r="NDD811" s="2198"/>
      <c r="NDE811" s="2198"/>
      <c r="NDF811" s="2198"/>
      <c r="NDG811" s="2198"/>
      <c r="NDH811" s="2198"/>
      <c r="NDI811" s="2198"/>
      <c r="NDJ811" s="2198"/>
      <c r="NDK811" s="2198"/>
      <c r="NDL811" s="2198"/>
      <c r="NDM811" s="2198"/>
      <c r="NDN811" s="2198"/>
      <c r="NDO811" s="2198"/>
      <c r="NDP811" s="2198"/>
      <c r="NDQ811" s="2198"/>
      <c r="NDR811" s="2198"/>
      <c r="NDS811" s="2198"/>
      <c r="NDT811" s="2198"/>
      <c r="NDU811" s="2198"/>
      <c r="NDV811" s="2198"/>
      <c r="NDW811" s="2198"/>
      <c r="NDX811" s="2198"/>
      <c r="NDY811" s="2198"/>
      <c r="NDZ811" s="2198"/>
      <c r="NEA811" s="2198"/>
      <c r="NEB811" s="2198"/>
      <c r="NEC811" s="2198"/>
      <c r="NED811" s="2198"/>
      <c r="NEE811" s="2198"/>
      <c r="NEF811" s="2198"/>
      <c r="NEG811" s="2198"/>
      <c r="NEH811" s="2198"/>
      <c r="NEI811" s="2198"/>
      <c r="NEJ811" s="2198"/>
      <c r="NEK811" s="2198"/>
      <c r="NEL811" s="2198"/>
      <c r="NEM811" s="2198"/>
      <c r="NEN811" s="2198"/>
      <c r="NEO811" s="2198"/>
      <c r="NEP811" s="2198"/>
      <c r="NEQ811" s="2198"/>
      <c r="NER811" s="2198"/>
      <c r="NES811" s="2198"/>
      <c r="NET811" s="2198"/>
      <c r="NEU811" s="2198"/>
      <c r="NEV811" s="2198"/>
      <c r="NEW811" s="2198"/>
      <c r="NEX811" s="2198"/>
      <c r="NEY811" s="2198"/>
      <c r="NEZ811" s="2198"/>
      <c r="NFA811" s="2198"/>
      <c r="NFB811" s="2198"/>
      <c r="NFC811" s="2198"/>
      <c r="NFD811" s="2198"/>
      <c r="NFE811" s="2198"/>
      <c r="NFF811" s="2198"/>
      <c r="NFG811" s="2198"/>
      <c r="NFH811" s="2198"/>
      <c r="NFI811" s="2198"/>
      <c r="NFJ811" s="2198"/>
      <c r="NFK811" s="2198"/>
      <c r="NFL811" s="2198"/>
      <c r="NFM811" s="2198"/>
      <c r="NFN811" s="2198"/>
      <c r="NFO811" s="2198"/>
      <c r="NFP811" s="2198"/>
      <c r="NFQ811" s="2198"/>
      <c r="NFR811" s="2198"/>
      <c r="NFS811" s="2198"/>
      <c r="NFT811" s="2198"/>
      <c r="NFU811" s="2198"/>
      <c r="NFV811" s="2198"/>
      <c r="NFW811" s="2198"/>
      <c r="NFX811" s="2198"/>
      <c r="NFY811" s="2198"/>
      <c r="NFZ811" s="2198"/>
      <c r="NGA811" s="2198"/>
      <c r="NGB811" s="2198"/>
      <c r="NGC811" s="2198"/>
      <c r="NGD811" s="2198"/>
      <c r="NGE811" s="2198"/>
      <c r="NGF811" s="2198"/>
      <c r="NGG811" s="2198"/>
      <c r="NGH811" s="2198"/>
      <c r="NGI811" s="2198"/>
      <c r="NGJ811" s="2198"/>
      <c r="NGK811" s="2198"/>
      <c r="NGL811" s="2198"/>
      <c r="NGM811" s="2198"/>
      <c r="NGN811" s="2198"/>
      <c r="NGO811" s="2198"/>
      <c r="NGP811" s="2198"/>
      <c r="NGQ811" s="2198"/>
      <c r="NGR811" s="2198"/>
      <c r="NGS811" s="2198"/>
      <c r="NGT811" s="2198"/>
      <c r="NGU811" s="2198"/>
      <c r="NGV811" s="2198"/>
      <c r="NGW811" s="2198"/>
      <c r="NGX811" s="2198"/>
      <c r="NGY811" s="2198"/>
      <c r="NGZ811" s="2198"/>
      <c r="NHA811" s="2198"/>
      <c r="NHB811" s="2198"/>
      <c r="NHC811" s="2198"/>
      <c r="NHD811" s="2198"/>
      <c r="NHE811" s="2198"/>
      <c r="NHF811" s="2198"/>
      <c r="NHG811" s="2198"/>
      <c r="NHH811" s="2198"/>
      <c r="NHI811" s="2198"/>
      <c r="NHJ811" s="2198"/>
      <c r="NHK811" s="2198"/>
      <c r="NHL811" s="2198"/>
      <c r="NHM811" s="2198"/>
      <c r="NHN811" s="2198"/>
      <c r="NHO811" s="2198"/>
      <c r="NHP811" s="2198"/>
      <c r="NHQ811" s="2198"/>
      <c r="NHR811" s="2198"/>
      <c r="NHS811" s="2198"/>
      <c r="NHT811" s="2198"/>
      <c r="NHU811" s="2198"/>
      <c r="NHV811" s="2198"/>
      <c r="NHW811" s="2198"/>
      <c r="NHX811" s="2198"/>
      <c r="NHY811" s="2198"/>
      <c r="NHZ811" s="2198"/>
      <c r="NIA811" s="2198"/>
      <c r="NIB811" s="2198"/>
      <c r="NIC811" s="2198"/>
      <c r="NID811" s="2198"/>
      <c r="NIE811" s="2198"/>
      <c r="NIF811" s="2198"/>
      <c r="NIG811" s="2198"/>
      <c r="NIH811" s="2198"/>
      <c r="NII811" s="2198"/>
      <c r="NIJ811" s="2198"/>
      <c r="NIK811" s="2198"/>
      <c r="NIL811" s="2198"/>
      <c r="NIM811" s="2198"/>
      <c r="NIN811" s="2198"/>
      <c r="NIO811" s="2198"/>
      <c r="NIP811" s="2198"/>
      <c r="NIQ811" s="2198"/>
      <c r="NIR811" s="2198"/>
      <c r="NIS811" s="2198"/>
      <c r="NIT811" s="2198"/>
      <c r="NIU811" s="2198"/>
      <c r="NIV811" s="2198"/>
      <c r="NIW811" s="2198"/>
      <c r="NIX811" s="2198"/>
      <c r="NIY811" s="2198"/>
      <c r="NIZ811" s="2198"/>
      <c r="NJA811" s="2198"/>
      <c r="NJB811" s="2198"/>
      <c r="NJC811" s="2198"/>
      <c r="NJD811" s="2198"/>
      <c r="NJE811" s="2198"/>
      <c r="NJF811" s="2198"/>
      <c r="NJG811" s="2198"/>
      <c r="NJK811" s="2198"/>
      <c r="NJL811" s="2198"/>
      <c r="NJM811" s="2198"/>
      <c r="NJN811" s="2198"/>
      <c r="NJO811" s="2198"/>
      <c r="NJP811" s="2198"/>
      <c r="NJQ811" s="2198"/>
      <c r="NJR811" s="2198"/>
      <c r="NJS811" s="2198"/>
      <c r="NJT811" s="2198"/>
      <c r="NJU811" s="2198"/>
      <c r="NJV811" s="2198"/>
      <c r="NJW811" s="2198"/>
      <c r="NJX811" s="2198"/>
      <c r="NJY811" s="2198"/>
      <c r="NJZ811" s="2198"/>
      <c r="NKA811" s="2198"/>
      <c r="NKB811" s="2198"/>
      <c r="NKC811" s="2198"/>
      <c r="NKD811" s="2198"/>
      <c r="NKE811" s="2198"/>
      <c r="NKF811" s="2198"/>
      <c r="NKG811" s="2198"/>
      <c r="NKH811" s="2198"/>
      <c r="NKI811" s="2198"/>
      <c r="NKJ811" s="2198"/>
      <c r="NKK811" s="2198"/>
      <c r="NKL811" s="2198"/>
      <c r="NKM811" s="2198"/>
      <c r="NKN811" s="2198"/>
      <c r="NKO811" s="2198"/>
      <c r="NKP811" s="2198"/>
      <c r="NKQ811" s="2198"/>
      <c r="NKR811" s="2198"/>
      <c r="NKS811" s="2198"/>
      <c r="NKT811" s="2198"/>
      <c r="NKU811" s="2198"/>
      <c r="NKV811" s="2198"/>
      <c r="NKW811" s="2198"/>
      <c r="NKX811" s="2198"/>
      <c r="NKY811" s="2198"/>
      <c r="NKZ811" s="2198"/>
      <c r="NLA811" s="2198"/>
      <c r="NLB811" s="2198"/>
      <c r="NLC811" s="2198"/>
      <c r="NLD811" s="2198"/>
      <c r="NLE811" s="2198"/>
      <c r="NLF811" s="2198"/>
      <c r="NLG811" s="2198"/>
      <c r="NLH811" s="2198"/>
      <c r="NLI811" s="2198"/>
      <c r="NLJ811" s="2198"/>
      <c r="NLK811" s="2198"/>
      <c r="NLL811" s="2198"/>
      <c r="NLM811" s="2198"/>
      <c r="NLN811" s="2198"/>
      <c r="NLO811" s="2198"/>
      <c r="NLP811" s="2198"/>
      <c r="NLQ811" s="2198"/>
      <c r="NLR811" s="2198"/>
      <c r="NLS811" s="2198"/>
      <c r="NLT811" s="2198"/>
      <c r="NLU811" s="2198"/>
      <c r="NLV811" s="2198"/>
      <c r="NLW811" s="2198"/>
      <c r="NLX811" s="2198"/>
      <c r="NLY811" s="2198"/>
      <c r="NLZ811" s="2198"/>
      <c r="NMA811" s="2198"/>
      <c r="NMB811" s="2198"/>
      <c r="NMC811" s="2198"/>
      <c r="NMD811" s="2198"/>
      <c r="NME811" s="2198"/>
      <c r="NMF811" s="2198"/>
      <c r="NMG811" s="2198"/>
      <c r="NMH811" s="2198"/>
      <c r="NMI811" s="2198"/>
      <c r="NMJ811" s="2198"/>
      <c r="NMK811" s="2198"/>
      <c r="NML811" s="2198"/>
      <c r="NMM811" s="2198"/>
      <c r="NMN811" s="2198"/>
      <c r="NMO811" s="2198"/>
      <c r="NMP811" s="2198"/>
      <c r="NMQ811" s="2198"/>
      <c r="NMR811" s="2198"/>
      <c r="NMS811" s="2198"/>
      <c r="NMT811" s="2198"/>
      <c r="NMU811" s="2198"/>
      <c r="NMV811" s="2198"/>
      <c r="NMW811" s="2198"/>
      <c r="NMX811" s="2198"/>
      <c r="NMY811" s="2198"/>
      <c r="NMZ811" s="2198"/>
      <c r="NNA811" s="2198"/>
      <c r="NNB811" s="2198"/>
      <c r="NNC811" s="2198"/>
      <c r="NND811" s="2198"/>
      <c r="NNE811" s="2198"/>
      <c r="NNF811" s="2198"/>
      <c r="NNG811" s="2198"/>
      <c r="NNH811" s="2198"/>
      <c r="NNI811" s="2198"/>
      <c r="NNJ811" s="2198"/>
      <c r="NNK811" s="2198"/>
      <c r="NNL811" s="2198"/>
      <c r="NNM811" s="2198"/>
      <c r="NNN811" s="2198"/>
      <c r="NNO811" s="2198"/>
      <c r="NNP811" s="2198"/>
      <c r="NNQ811" s="2198"/>
      <c r="NNR811" s="2198"/>
      <c r="NNS811" s="2198"/>
      <c r="NNT811" s="2198"/>
      <c r="NNU811" s="2198"/>
      <c r="NNV811" s="2198"/>
      <c r="NNW811" s="2198"/>
      <c r="NNX811" s="2198"/>
      <c r="NNY811" s="2198"/>
      <c r="NNZ811" s="2198"/>
      <c r="NOA811" s="2198"/>
      <c r="NOB811" s="2198"/>
      <c r="NOC811" s="2198"/>
      <c r="NOD811" s="2198"/>
      <c r="NOE811" s="2198"/>
      <c r="NOF811" s="2198"/>
      <c r="NOG811" s="2198"/>
      <c r="NOH811" s="2198"/>
      <c r="NOI811" s="2198"/>
      <c r="NOJ811" s="2198"/>
      <c r="NOK811" s="2198"/>
      <c r="NOL811" s="2198"/>
      <c r="NOM811" s="2198"/>
      <c r="NON811" s="2198"/>
      <c r="NOO811" s="2198"/>
      <c r="NOP811" s="2198"/>
      <c r="NOQ811" s="2198"/>
      <c r="NOR811" s="2198"/>
      <c r="NOS811" s="2198"/>
      <c r="NOT811" s="2198"/>
      <c r="NOU811" s="2198"/>
      <c r="NOV811" s="2198"/>
      <c r="NOW811" s="2198"/>
      <c r="NOX811" s="2198"/>
      <c r="NOY811" s="2198"/>
      <c r="NOZ811" s="2198"/>
      <c r="NPA811" s="2198"/>
      <c r="NPB811" s="2198"/>
      <c r="NPC811" s="2198"/>
      <c r="NPD811" s="2198"/>
      <c r="NPE811" s="2198"/>
      <c r="NPF811" s="2198"/>
      <c r="NPG811" s="2198"/>
      <c r="NPH811" s="2198"/>
      <c r="NPI811" s="2198"/>
      <c r="NPJ811" s="2198"/>
      <c r="NPK811" s="2198"/>
      <c r="NPL811" s="2198"/>
      <c r="NPM811" s="2198"/>
      <c r="NPN811" s="2198"/>
      <c r="NPO811" s="2198"/>
      <c r="NPP811" s="2198"/>
      <c r="NPQ811" s="2198"/>
      <c r="NPR811" s="2198"/>
      <c r="NPS811" s="2198"/>
      <c r="NPT811" s="2198"/>
      <c r="NPU811" s="2198"/>
      <c r="NPV811" s="2198"/>
      <c r="NPW811" s="2198"/>
      <c r="NPX811" s="2198"/>
      <c r="NPY811" s="2198"/>
      <c r="NPZ811" s="2198"/>
      <c r="NQA811" s="2198"/>
      <c r="NQB811" s="2198"/>
      <c r="NQC811" s="2198"/>
      <c r="NQD811" s="2198"/>
      <c r="NQE811" s="2198"/>
      <c r="NQF811" s="2198"/>
      <c r="NQG811" s="2198"/>
      <c r="NQH811" s="2198"/>
      <c r="NQI811" s="2198"/>
      <c r="NQJ811" s="2198"/>
      <c r="NQK811" s="2198"/>
      <c r="NQL811" s="2198"/>
      <c r="NQM811" s="2198"/>
      <c r="NQN811" s="2198"/>
      <c r="NQO811" s="2198"/>
      <c r="NQP811" s="2198"/>
      <c r="NQQ811" s="2198"/>
      <c r="NQR811" s="2198"/>
      <c r="NQS811" s="2198"/>
      <c r="NQT811" s="2198"/>
      <c r="NQU811" s="2198"/>
      <c r="NQV811" s="2198"/>
      <c r="NQW811" s="2198"/>
      <c r="NQX811" s="2198"/>
      <c r="NQY811" s="2198"/>
      <c r="NQZ811" s="2198"/>
      <c r="NRA811" s="2198"/>
      <c r="NRB811" s="2198"/>
      <c r="NRC811" s="2198"/>
      <c r="NRD811" s="2198"/>
      <c r="NRE811" s="2198"/>
      <c r="NRF811" s="2198"/>
      <c r="NRG811" s="2198"/>
      <c r="NRH811" s="2198"/>
      <c r="NRI811" s="2198"/>
      <c r="NRJ811" s="2198"/>
      <c r="NRK811" s="2198"/>
      <c r="NRL811" s="2198"/>
      <c r="NRM811" s="2198"/>
      <c r="NRN811" s="2198"/>
      <c r="NRO811" s="2198"/>
      <c r="NRP811" s="2198"/>
      <c r="NRQ811" s="2198"/>
      <c r="NRR811" s="2198"/>
      <c r="NRS811" s="2198"/>
      <c r="NRT811" s="2198"/>
      <c r="NRU811" s="2198"/>
      <c r="NRV811" s="2198"/>
      <c r="NRW811" s="2198"/>
      <c r="NRX811" s="2198"/>
      <c r="NRY811" s="2198"/>
      <c r="NRZ811" s="2198"/>
      <c r="NSA811" s="2198"/>
      <c r="NSB811" s="2198"/>
      <c r="NSC811" s="2198"/>
      <c r="NSD811" s="2198"/>
      <c r="NSE811" s="2198"/>
      <c r="NSF811" s="2198"/>
      <c r="NSG811" s="2198"/>
      <c r="NSH811" s="2198"/>
      <c r="NSI811" s="2198"/>
      <c r="NSJ811" s="2198"/>
      <c r="NSK811" s="2198"/>
      <c r="NSL811" s="2198"/>
      <c r="NSM811" s="2198"/>
      <c r="NSN811" s="2198"/>
      <c r="NSO811" s="2198"/>
      <c r="NSP811" s="2198"/>
      <c r="NSQ811" s="2198"/>
      <c r="NSR811" s="2198"/>
      <c r="NSS811" s="2198"/>
      <c r="NST811" s="2198"/>
      <c r="NSU811" s="2198"/>
      <c r="NSV811" s="2198"/>
      <c r="NSW811" s="2198"/>
      <c r="NSX811" s="2198"/>
      <c r="NSY811" s="2198"/>
      <c r="NSZ811" s="2198"/>
      <c r="NTA811" s="2198"/>
      <c r="NTB811" s="2198"/>
      <c r="NTC811" s="2198"/>
      <c r="NTG811" s="2198"/>
      <c r="NTH811" s="2198"/>
      <c r="NTI811" s="2198"/>
      <c r="NTJ811" s="2198"/>
      <c r="NTK811" s="2198"/>
      <c r="NTL811" s="2198"/>
      <c r="NTM811" s="2198"/>
      <c r="NTN811" s="2198"/>
      <c r="NTO811" s="2198"/>
      <c r="NTP811" s="2198"/>
      <c r="NTQ811" s="2198"/>
      <c r="NTR811" s="2198"/>
      <c r="NTS811" s="2198"/>
      <c r="NTT811" s="2198"/>
      <c r="NTU811" s="2198"/>
      <c r="NTV811" s="2198"/>
      <c r="NTW811" s="2198"/>
      <c r="NTX811" s="2198"/>
      <c r="NTY811" s="2198"/>
      <c r="NTZ811" s="2198"/>
      <c r="NUA811" s="2198"/>
      <c r="NUB811" s="2198"/>
      <c r="NUC811" s="2198"/>
      <c r="NUD811" s="2198"/>
      <c r="NUE811" s="2198"/>
      <c r="NUF811" s="2198"/>
      <c r="NUG811" s="2198"/>
      <c r="NUH811" s="2198"/>
      <c r="NUI811" s="2198"/>
      <c r="NUJ811" s="2198"/>
      <c r="NUK811" s="2198"/>
      <c r="NUL811" s="2198"/>
      <c r="NUM811" s="2198"/>
      <c r="NUN811" s="2198"/>
      <c r="NUO811" s="2198"/>
      <c r="NUP811" s="2198"/>
      <c r="NUQ811" s="2198"/>
      <c r="NUR811" s="2198"/>
      <c r="NUS811" s="2198"/>
      <c r="NUT811" s="2198"/>
      <c r="NUU811" s="2198"/>
      <c r="NUV811" s="2198"/>
      <c r="NUW811" s="2198"/>
      <c r="NUX811" s="2198"/>
      <c r="NUY811" s="2198"/>
      <c r="NUZ811" s="2198"/>
      <c r="NVA811" s="2198"/>
      <c r="NVB811" s="2198"/>
      <c r="NVC811" s="2198"/>
      <c r="NVD811" s="2198"/>
      <c r="NVE811" s="2198"/>
      <c r="NVF811" s="2198"/>
      <c r="NVG811" s="2198"/>
      <c r="NVH811" s="2198"/>
      <c r="NVI811" s="2198"/>
      <c r="NVJ811" s="2198"/>
      <c r="NVK811" s="2198"/>
      <c r="NVL811" s="2198"/>
      <c r="NVM811" s="2198"/>
      <c r="NVN811" s="2198"/>
      <c r="NVO811" s="2198"/>
      <c r="NVP811" s="2198"/>
      <c r="NVQ811" s="2198"/>
      <c r="NVR811" s="2198"/>
      <c r="NVS811" s="2198"/>
      <c r="NVT811" s="2198"/>
      <c r="NVU811" s="2198"/>
      <c r="NVV811" s="2198"/>
      <c r="NVW811" s="2198"/>
      <c r="NVX811" s="2198"/>
      <c r="NVY811" s="2198"/>
      <c r="NVZ811" s="2198"/>
      <c r="NWA811" s="2198"/>
      <c r="NWB811" s="2198"/>
      <c r="NWC811" s="2198"/>
      <c r="NWD811" s="2198"/>
      <c r="NWE811" s="2198"/>
      <c r="NWF811" s="2198"/>
      <c r="NWG811" s="2198"/>
      <c r="NWH811" s="2198"/>
      <c r="NWI811" s="2198"/>
      <c r="NWJ811" s="2198"/>
      <c r="NWK811" s="2198"/>
      <c r="NWL811" s="2198"/>
      <c r="NWM811" s="2198"/>
      <c r="NWN811" s="2198"/>
      <c r="NWO811" s="2198"/>
      <c r="NWP811" s="2198"/>
      <c r="NWQ811" s="2198"/>
      <c r="NWR811" s="2198"/>
      <c r="NWS811" s="2198"/>
      <c r="NWT811" s="2198"/>
      <c r="NWU811" s="2198"/>
      <c r="NWV811" s="2198"/>
      <c r="NWW811" s="2198"/>
      <c r="NWX811" s="2198"/>
      <c r="NWY811" s="2198"/>
      <c r="NWZ811" s="2198"/>
      <c r="NXA811" s="2198"/>
      <c r="NXB811" s="2198"/>
      <c r="NXC811" s="2198"/>
      <c r="NXD811" s="2198"/>
      <c r="NXE811" s="2198"/>
      <c r="NXF811" s="2198"/>
      <c r="NXG811" s="2198"/>
      <c r="NXH811" s="2198"/>
      <c r="NXI811" s="2198"/>
      <c r="NXJ811" s="2198"/>
      <c r="NXK811" s="2198"/>
      <c r="NXL811" s="2198"/>
      <c r="NXM811" s="2198"/>
      <c r="NXN811" s="2198"/>
      <c r="NXO811" s="2198"/>
      <c r="NXP811" s="2198"/>
      <c r="NXQ811" s="2198"/>
      <c r="NXR811" s="2198"/>
      <c r="NXS811" s="2198"/>
      <c r="NXT811" s="2198"/>
      <c r="NXU811" s="2198"/>
      <c r="NXV811" s="2198"/>
      <c r="NXW811" s="2198"/>
      <c r="NXX811" s="2198"/>
      <c r="NXY811" s="2198"/>
      <c r="NXZ811" s="2198"/>
      <c r="NYA811" s="2198"/>
      <c r="NYB811" s="2198"/>
      <c r="NYC811" s="2198"/>
      <c r="NYD811" s="2198"/>
      <c r="NYE811" s="2198"/>
      <c r="NYF811" s="2198"/>
      <c r="NYG811" s="2198"/>
      <c r="NYH811" s="2198"/>
      <c r="NYI811" s="2198"/>
      <c r="NYJ811" s="2198"/>
      <c r="NYK811" s="2198"/>
      <c r="NYL811" s="2198"/>
      <c r="NYM811" s="2198"/>
      <c r="NYN811" s="2198"/>
      <c r="NYO811" s="2198"/>
      <c r="NYP811" s="2198"/>
      <c r="NYQ811" s="2198"/>
      <c r="NYR811" s="2198"/>
      <c r="NYS811" s="2198"/>
      <c r="NYT811" s="2198"/>
      <c r="NYU811" s="2198"/>
      <c r="NYV811" s="2198"/>
      <c r="NYW811" s="2198"/>
      <c r="NYX811" s="2198"/>
      <c r="NYY811" s="2198"/>
      <c r="NYZ811" s="2198"/>
      <c r="NZA811" s="2198"/>
      <c r="NZB811" s="2198"/>
      <c r="NZC811" s="2198"/>
      <c r="NZD811" s="2198"/>
      <c r="NZE811" s="2198"/>
      <c r="NZF811" s="2198"/>
      <c r="NZG811" s="2198"/>
      <c r="NZH811" s="2198"/>
      <c r="NZI811" s="2198"/>
      <c r="NZJ811" s="2198"/>
      <c r="NZK811" s="2198"/>
      <c r="NZL811" s="2198"/>
      <c r="NZM811" s="2198"/>
      <c r="NZN811" s="2198"/>
      <c r="NZO811" s="2198"/>
      <c r="NZP811" s="2198"/>
      <c r="NZQ811" s="2198"/>
      <c r="NZR811" s="2198"/>
      <c r="NZS811" s="2198"/>
      <c r="NZT811" s="2198"/>
      <c r="NZU811" s="2198"/>
      <c r="NZV811" s="2198"/>
      <c r="NZW811" s="2198"/>
      <c r="NZX811" s="2198"/>
      <c r="NZY811" s="2198"/>
      <c r="NZZ811" s="2198"/>
      <c r="OAA811" s="2198"/>
      <c r="OAB811" s="2198"/>
      <c r="OAC811" s="2198"/>
      <c r="OAD811" s="2198"/>
      <c r="OAE811" s="2198"/>
      <c r="OAF811" s="2198"/>
      <c r="OAG811" s="2198"/>
      <c r="OAH811" s="2198"/>
      <c r="OAI811" s="2198"/>
      <c r="OAJ811" s="2198"/>
      <c r="OAK811" s="2198"/>
      <c r="OAL811" s="2198"/>
      <c r="OAM811" s="2198"/>
      <c r="OAN811" s="2198"/>
      <c r="OAO811" s="2198"/>
      <c r="OAP811" s="2198"/>
      <c r="OAQ811" s="2198"/>
      <c r="OAR811" s="2198"/>
      <c r="OAS811" s="2198"/>
      <c r="OAT811" s="2198"/>
      <c r="OAU811" s="2198"/>
      <c r="OAV811" s="2198"/>
      <c r="OAW811" s="2198"/>
      <c r="OAX811" s="2198"/>
      <c r="OAY811" s="2198"/>
      <c r="OAZ811" s="2198"/>
      <c r="OBA811" s="2198"/>
      <c r="OBB811" s="2198"/>
      <c r="OBC811" s="2198"/>
      <c r="OBD811" s="2198"/>
      <c r="OBE811" s="2198"/>
      <c r="OBF811" s="2198"/>
      <c r="OBG811" s="2198"/>
      <c r="OBH811" s="2198"/>
      <c r="OBI811" s="2198"/>
      <c r="OBJ811" s="2198"/>
      <c r="OBK811" s="2198"/>
      <c r="OBL811" s="2198"/>
      <c r="OBM811" s="2198"/>
      <c r="OBN811" s="2198"/>
      <c r="OBO811" s="2198"/>
      <c r="OBP811" s="2198"/>
      <c r="OBQ811" s="2198"/>
      <c r="OBR811" s="2198"/>
      <c r="OBS811" s="2198"/>
      <c r="OBT811" s="2198"/>
      <c r="OBU811" s="2198"/>
      <c r="OBV811" s="2198"/>
      <c r="OBW811" s="2198"/>
      <c r="OBX811" s="2198"/>
      <c r="OBY811" s="2198"/>
      <c r="OBZ811" s="2198"/>
      <c r="OCA811" s="2198"/>
      <c r="OCB811" s="2198"/>
      <c r="OCC811" s="2198"/>
      <c r="OCD811" s="2198"/>
      <c r="OCE811" s="2198"/>
      <c r="OCF811" s="2198"/>
      <c r="OCG811" s="2198"/>
      <c r="OCH811" s="2198"/>
      <c r="OCI811" s="2198"/>
      <c r="OCJ811" s="2198"/>
      <c r="OCK811" s="2198"/>
      <c r="OCL811" s="2198"/>
      <c r="OCM811" s="2198"/>
      <c r="OCN811" s="2198"/>
      <c r="OCO811" s="2198"/>
      <c r="OCP811" s="2198"/>
      <c r="OCQ811" s="2198"/>
      <c r="OCR811" s="2198"/>
      <c r="OCS811" s="2198"/>
      <c r="OCT811" s="2198"/>
      <c r="OCU811" s="2198"/>
      <c r="OCV811" s="2198"/>
      <c r="OCW811" s="2198"/>
      <c r="OCX811" s="2198"/>
      <c r="OCY811" s="2198"/>
      <c r="ODC811" s="2198"/>
      <c r="ODD811" s="2198"/>
      <c r="ODE811" s="2198"/>
      <c r="ODF811" s="2198"/>
      <c r="ODG811" s="2198"/>
      <c r="ODH811" s="2198"/>
      <c r="ODI811" s="2198"/>
      <c r="ODJ811" s="2198"/>
      <c r="ODK811" s="2198"/>
      <c r="ODL811" s="2198"/>
      <c r="ODM811" s="2198"/>
      <c r="ODN811" s="2198"/>
      <c r="ODO811" s="2198"/>
      <c r="ODP811" s="2198"/>
      <c r="ODQ811" s="2198"/>
      <c r="ODR811" s="2198"/>
      <c r="ODS811" s="2198"/>
      <c r="ODT811" s="2198"/>
      <c r="ODU811" s="2198"/>
      <c r="ODV811" s="2198"/>
      <c r="ODW811" s="2198"/>
      <c r="ODX811" s="2198"/>
      <c r="ODY811" s="2198"/>
      <c r="ODZ811" s="2198"/>
      <c r="OEA811" s="2198"/>
      <c r="OEB811" s="2198"/>
      <c r="OEC811" s="2198"/>
      <c r="OED811" s="2198"/>
      <c r="OEE811" s="2198"/>
      <c r="OEF811" s="2198"/>
      <c r="OEG811" s="2198"/>
      <c r="OEH811" s="2198"/>
      <c r="OEI811" s="2198"/>
      <c r="OEJ811" s="2198"/>
      <c r="OEK811" s="2198"/>
      <c r="OEL811" s="2198"/>
      <c r="OEM811" s="2198"/>
      <c r="OEN811" s="2198"/>
      <c r="OEO811" s="2198"/>
      <c r="OEP811" s="2198"/>
      <c r="OEQ811" s="2198"/>
      <c r="OER811" s="2198"/>
      <c r="OES811" s="2198"/>
      <c r="OET811" s="2198"/>
      <c r="OEU811" s="2198"/>
      <c r="OEV811" s="2198"/>
      <c r="OEW811" s="2198"/>
      <c r="OEX811" s="2198"/>
      <c r="OEY811" s="2198"/>
      <c r="OEZ811" s="2198"/>
      <c r="OFA811" s="2198"/>
      <c r="OFB811" s="2198"/>
      <c r="OFC811" s="2198"/>
      <c r="OFD811" s="2198"/>
      <c r="OFE811" s="2198"/>
      <c r="OFF811" s="2198"/>
      <c r="OFG811" s="2198"/>
      <c r="OFH811" s="2198"/>
      <c r="OFI811" s="2198"/>
      <c r="OFJ811" s="2198"/>
      <c r="OFK811" s="2198"/>
      <c r="OFL811" s="2198"/>
      <c r="OFM811" s="2198"/>
      <c r="OFN811" s="2198"/>
      <c r="OFO811" s="2198"/>
      <c r="OFP811" s="2198"/>
      <c r="OFQ811" s="2198"/>
      <c r="OFR811" s="2198"/>
      <c r="OFS811" s="2198"/>
      <c r="OFT811" s="2198"/>
      <c r="OFU811" s="2198"/>
      <c r="OFV811" s="2198"/>
      <c r="OFW811" s="2198"/>
      <c r="OFX811" s="2198"/>
      <c r="OFY811" s="2198"/>
      <c r="OFZ811" s="2198"/>
      <c r="OGA811" s="2198"/>
      <c r="OGB811" s="2198"/>
      <c r="OGC811" s="2198"/>
      <c r="OGD811" s="2198"/>
      <c r="OGE811" s="2198"/>
      <c r="OGF811" s="2198"/>
      <c r="OGG811" s="2198"/>
      <c r="OGH811" s="2198"/>
      <c r="OGI811" s="2198"/>
      <c r="OGJ811" s="2198"/>
      <c r="OGK811" s="2198"/>
      <c r="OGL811" s="2198"/>
      <c r="OGM811" s="2198"/>
      <c r="OGN811" s="2198"/>
      <c r="OGO811" s="2198"/>
      <c r="OGP811" s="2198"/>
      <c r="OGQ811" s="2198"/>
      <c r="OGR811" s="2198"/>
      <c r="OGS811" s="2198"/>
      <c r="OGT811" s="2198"/>
      <c r="OGU811" s="2198"/>
      <c r="OGV811" s="2198"/>
      <c r="OGW811" s="2198"/>
      <c r="OGX811" s="2198"/>
      <c r="OGY811" s="2198"/>
      <c r="OGZ811" s="2198"/>
      <c r="OHA811" s="2198"/>
      <c r="OHB811" s="2198"/>
      <c r="OHC811" s="2198"/>
      <c r="OHD811" s="2198"/>
      <c r="OHE811" s="2198"/>
      <c r="OHF811" s="2198"/>
      <c r="OHG811" s="2198"/>
      <c r="OHH811" s="2198"/>
      <c r="OHI811" s="2198"/>
      <c r="OHJ811" s="2198"/>
      <c r="OHK811" s="2198"/>
      <c r="OHL811" s="2198"/>
      <c r="OHM811" s="2198"/>
      <c r="OHN811" s="2198"/>
      <c r="OHO811" s="2198"/>
      <c r="OHP811" s="2198"/>
      <c r="OHQ811" s="2198"/>
      <c r="OHR811" s="2198"/>
      <c r="OHS811" s="2198"/>
      <c r="OHT811" s="2198"/>
      <c r="OHU811" s="2198"/>
      <c r="OHV811" s="2198"/>
      <c r="OHW811" s="2198"/>
      <c r="OHX811" s="2198"/>
      <c r="OHY811" s="2198"/>
      <c r="OHZ811" s="2198"/>
      <c r="OIA811" s="2198"/>
      <c r="OIB811" s="2198"/>
      <c r="OIC811" s="2198"/>
      <c r="OID811" s="2198"/>
      <c r="OIE811" s="2198"/>
      <c r="OIF811" s="2198"/>
      <c r="OIG811" s="2198"/>
      <c r="OIH811" s="2198"/>
      <c r="OII811" s="2198"/>
      <c r="OIJ811" s="2198"/>
      <c r="OIK811" s="2198"/>
      <c r="OIL811" s="2198"/>
      <c r="OIM811" s="2198"/>
      <c r="OIN811" s="2198"/>
      <c r="OIO811" s="2198"/>
      <c r="OIP811" s="2198"/>
      <c r="OIQ811" s="2198"/>
      <c r="OIR811" s="2198"/>
      <c r="OIS811" s="2198"/>
      <c r="OIT811" s="2198"/>
      <c r="OIU811" s="2198"/>
      <c r="OIV811" s="2198"/>
      <c r="OIW811" s="2198"/>
      <c r="OIX811" s="2198"/>
      <c r="OIY811" s="2198"/>
      <c r="OIZ811" s="2198"/>
      <c r="OJA811" s="2198"/>
      <c r="OJB811" s="2198"/>
      <c r="OJC811" s="2198"/>
      <c r="OJD811" s="2198"/>
      <c r="OJE811" s="2198"/>
      <c r="OJF811" s="2198"/>
      <c r="OJG811" s="2198"/>
      <c r="OJH811" s="2198"/>
      <c r="OJI811" s="2198"/>
      <c r="OJJ811" s="2198"/>
      <c r="OJK811" s="2198"/>
      <c r="OJL811" s="2198"/>
      <c r="OJM811" s="2198"/>
      <c r="OJN811" s="2198"/>
      <c r="OJO811" s="2198"/>
      <c r="OJP811" s="2198"/>
      <c r="OJQ811" s="2198"/>
      <c r="OJR811" s="2198"/>
      <c r="OJS811" s="2198"/>
      <c r="OJT811" s="2198"/>
      <c r="OJU811" s="2198"/>
      <c r="OJV811" s="2198"/>
      <c r="OJW811" s="2198"/>
      <c r="OJX811" s="2198"/>
      <c r="OJY811" s="2198"/>
      <c r="OJZ811" s="2198"/>
      <c r="OKA811" s="2198"/>
      <c r="OKB811" s="2198"/>
      <c r="OKC811" s="2198"/>
      <c r="OKD811" s="2198"/>
      <c r="OKE811" s="2198"/>
      <c r="OKF811" s="2198"/>
      <c r="OKG811" s="2198"/>
      <c r="OKH811" s="2198"/>
      <c r="OKI811" s="2198"/>
      <c r="OKJ811" s="2198"/>
      <c r="OKK811" s="2198"/>
      <c r="OKL811" s="2198"/>
      <c r="OKM811" s="2198"/>
      <c r="OKN811" s="2198"/>
      <c r="OKO811" s="2198"/>
      <c r="OKP811" s="2198"/>
      <c r="OKQ811" s="2198"/>
      <c r="OKR811" s="2198"/>
      <c r="OKS811" s="2198"/>
      <c r="OKT811" s="2198"/>
      <c r="OKU811" s="2198"/>
      <c r="OKV811" s="2198"/>
      <c r="OKW811" s="2198"/>
      <c r="OKX811" s="2198"/>
      <c r="OKY811" s="2198"/>
      <c r="OKZ811" s="2198"/>
      <c r="OLA811" s="2198"/>
      <c r="OLB811" s="2198"/>
      <c r="OLC811" s="2198"/>
      <c r="OLD811" s="2198"/>
      <c r="OLE811" s="2198"/>
      <c r="OLF811" s="2198"/>
      <c r="OLG811" s="2198"/>
      <c r="OLH811" s="2198"/>
      <c r="OLI811" s="2198"/>
      <c r="OLJ811" s="2198"/>
      <c r="OLK811" s="2198"/>
      <c r="OLL811" s="2198"/>
      <c r="OLM811" s="2198"/>
      <c r="OLN811" s="2198"/>
      <c r="OLO811" s="2198"/>
      <c r="OLP811" s="2198"/>
      <c r="OLQ811" s="2198"/>
      <c r="OLR811" s="2198"/>
      <c r="OLS811" s="2198"/>
      <c r="OLT811" s="2198"/>
      <c r="OLU811" s="2198"/>
      <c r="OLV811" s="2198"/>
      <c r="OLW811" s="2198"/>
      <c r="OLX811" s="2198"/>
      <c r="OLY811" s="2198"/>
      <c r="OLZ811" s="2198"/>
      <c r="OMA811" s="2198"/>
      <c r="OMB811" s="2198"/>
      <c r="OMC811" s="2198"/>
      <c r="OMD811" s="2198"/>
      <c r="OME811" s="2198"/>
      <c r="OMF811" s="2198"/>
      <c r="OMG811" s="2198"/>
      <c r="OMH811" s="2198"/>
      <c r="OMI811" s="2198"/>
      <c r="OMJ811" s="2198"/>
      <c r="OMK811" s="2198"/>
      <c r="OML811" s="2198"/>
      <c r="OMM811" s="2198"/>
      <c r="OMN811" s="2198"/>
      <c r="OMO811" s="2198"/>
      <c r="OMP811" s="2198"/>
      <c r="OMQ811" s="2198"/>
      <c r="OMR811" s="2198"/>
      <c r="OMS811" s="2198"/>
      <c r="OMT811" s="2198"/>
      <c r="OMU811" s="2198"/>
      <c r="OMY811" s="2198"/>
      <c r="OMZ811" s="2198"/>
      <c r="ONA811" s="2198"/>
      <c r="ONB811" s="2198"/>
      <c r="ONC811" s="2198"/>
      <c r="OND811" s="2198"/>
      <c r="ONE811" s="2198"/>
      <c r="ONF811" s="2198"/>
      <c r="ONG811" s="2198"/>
      <c r="ONH811" s="2198"/>
      <c r="ONI811" s="2198"/>
      <c r="ONJ811" s="2198"/>
      <c r="ONK811" s="2198"/>
      <c r="ONL811" s="2198"/>
      <c r="ONM811" s="2198"/>
      <c r="ONN811" s="2198"/>
      <c r="ONO811" s="2198"/>
      <c r="ONP811" s="2198"/>
      <c r="ONQ811" s="2198"/>
      <c r="ONR811" s="2198"/>
      <c r="ONS811" s="2198"/>
      <c r="ONT811" s="2198"/>
      <c r="ONU811" s="2198"/>
      <c r="ONV811" s="2198"/>
      <c r="ONW811" s="2198"/>
      <c r="ONX811" s="2198"/>
      <c r="ONY811" s="2198"/>
      <c r="ONZ811" s="2198"/>
      <c r="OOA811" s="2198"/>
      <c r="OOB811" s="2198"/>
      <c r="OOC811" s="2198"/>
      <c r="OOD811" s="2198"/>
      <c r="OOE811" s="2198"/>
      <c r="OOF811" s="2198"/>
      <c r="OOG811" s="2198"/>
      <c r="OOH811" s="2198"/>
      <c r="OOI811" s="2198"/>
      <c r="OOJ811" s="2198"/>
      <c r="OOK811" s="2198"/>
      <c r="OOL811" s="2198"/>
      <c r="OOM811" s="2198"/>
      <c r="OON811" s="2198"/>
      <c r="OOO811" s="2198"/>
      <c r="OOP811" s="2198"/>
      <c r="OOQ811" s="2198"/>
      <c r="OOR811" s="2198"/>
      <c r="OOS811" s="2198"/>
      <c r="OOT811" s="2198"/>
      <c r="OOU811" s="2198"/>
      <c r="OOV811" s="2198"/>
      <c r="OOW811" s="2198"/>
      <c r="OOX811" s="2198"/>
      <c r="OOY811" s="2198"/>
      <c r="OOZ811" s="2198"/>
      <c r="OPA811" s="2198"/>
      <c r="OPB811" s="2198"/>
      <c r="OPC811" s="2198"/>
      <c r="OPD811" s="2198"/>
      <c r="OPE811" s="2198"/>
      <c r="OPF811" s="2198"/>
      <c r="OPG811" s="2198"/>
      <c r="OPH811" s="2198"/>
      <c r="OPI811" s="2198"/>
      <c r="OPJ811" s="2198"/>
      <c r="OPK811" s="2198"/>
      <c r="OPL811" s="2198"/>
      <c r="OPM811" s="2198"/>
      <c r="OPN811" s="2198"/>
      <c r="OPO811" s="2198"/>
      <c r="OPP811" s="2198"/>
      <c r="OPQ811" s="2198"/>
      <c r="OPR811" s="2198"/>
      <c r="OPS811" s="2198"/>
      <c r="OPT811" s="2198"/>
      <c r="OPU811" s="2198"/>
      <c r="OPV811" s="2198"/>
      <c r="OPW811" s="2198"/>
      <c r="OPX811" s="2198"/>
      <c r="OPY811" s="2198"/>
      <c r="OPZ811" s="2198"/>
      <c r="OQA811" s="2198"/>
      <c r="OQB811" s="2198"/>
      <c r="OQC811" s="2198"/>
      <c r="OQD811" s="2198"/>
      <c r="OQE811" s="2198"/>
      <c r="OQF811" s="2198"/>
      <c r="OQG811" s="2198"/>
      <c r="OQH811" s="2198"/>
      <c r="OQI811" s="2198"/>
      <c r="OQJ811" s="2198"/>
      <c r="OQK811" s="2198"/>
      <c r="OQL811" s="2198"/>
      <c r="OQM811" s="2198"/>
      <c r="OQN811" s="2198"/>
      <c r="OQO811" s="2198"/>
      <c r="OQP811" s="2198"/>
      <c r="OQQ811" s="2198"/>
      <c r="OQR811" s="2198"/>
      <c r="OQS811" s="2198"/>
      <c r="OQT811" s="2198"/>
      <c r="OQU811" s="2198"/>
      <c r="OQV811" s="2198"/>
      <c r="OQW811" s="2198"/>
      <c r="OQX811" s="2198"/>
      <c r="OQY811" s="2198"/>
      <c r="OQZ811" s="2198"/>
      <c r="ORA811" s="2198"/>
      <c r="ORB811" s="2198"/>
      <c r="ORC811" s="2198"/>
      <c r="ORD811" s="2198"/>
      <c r="ORE811" s="2198"/>
      <c r="ORF811" s="2198"/>
      <c r="ORG811" s="2198"/>
      <c r="ORH811" s="2198"/>
      <c r="ORI811" s="2198"/>
      <c r="ORJ811" s="2198"/>
      <c r="ORK811" s="2198"/>
      <c r="ORL811" s="2198"/>
      <c r="ORM811" s="2198"/>
      <c r="ORN811" s="2198"/>
      <c r="ORO811" s="2198"/>
      <c r="ORP811" s="2198"/>
      <c r="ORQ811" s="2198"/>
      <c r="ORR811" s="2198"/>
      <c r="ORS811" s="2198"/>
      <c r="ORT811" s="2198"/>
      <c r="ORU811" s="2198"/>
      <c r="ORV811" s="2198"/>
      <c r="ORW811" s="2198"/>
      <c r="ORX811" s="2198"/>
      <c r="ORY811" s="2198"/>
      <c r="ORZ811" s="2198"/>
      <c r="OSA811" s="2198"/>
      <c r="OSB811" s="2198"/>
      <c r="OSC811" s="2198"/>
      <c r="OSD811" s="2198"/>
      <c r="OSE811" s="2198"/>
      <c r="OSF811" s="2198"/>
      <c r="OSG811" s="2198"/>
      <c r="OSH811" s="2198"/>
      <c r="OSI811" s="2198"/>
      <c r="OSJ811" s="2198"/>
      <c r="OSK811" s="2198"/>
      <c r="OSL811" s="2198"/>
      <c r="OSM811" s="2198"/>
      <c r="OSN811" s="2198"/>
      <c r="OSO811" s="2198"/>
      <c r="OSP811" s="2198"/>
      <c r="OSQ811" s="2198"/>
      <c r="OSR811" s="2198"/>
      <c r="OSS811" s="2198"/>
      <c r="OST811" s="2198"/>
      <c r="OSU811" s="2198"/>
      <c r="OSV811" s="2198"/>
      <c r="OSW811" s="2198"/>
      <c r="OSX811" s="2198"/>
      <c r="OSY811" s="2198"/>
      <c r="OSZ811" s="2198"/>
      <c r="OTA811" s="2198"/>
      <c r="OTB811" s="2198"/>
      <c r="OTC811" s="2198"/>
      <c r="OTD811" s="2198"/>
      <c r="OTE811" s="2198"/>
      <c r="OTF811" s="2198"/>
      <c r="OTG811" s="2198"/>
      <c r="OTH811" s="2198"/>
      <c r="OTI811" s="2198"/>
      <c r="OTJ811" s="2198"/>
      <c r="OTK811" s="2198"/>
      <c r="OTL811" s="2198"/>
      <c r="OTM811" s="2198"/>
      <c r="OTN811" s="2198"/>
      <c r="OTO811" s="2198"/>
      <c r="OTP811" s="2198"/>
      <c r="OTQ811" s="2198"/>
      <c r="OTR811" s="2198"/>
      <c r="OTS811" s="2198"/>
      <c r="OTT811" s="2198"/>
      <c r="OTU811" s="2198"/>
      <c r="OTV811" s="2198"/>
      <c r="OTW811" s="2198"/>
      <c r="OTX811" s="2198"/>
      <c r="OTY811" s="2198"/>
      <c r="OTZ811" s="2198"/>
      <c r="OUA811" s="2198"/>
      <c r="OUB811" s="2198"/>
      <c r="OUC811" s="2198"/>
      <c r="OUD811" s="2198"/>
      <c r="OUE811" s="2198"/>
      <c r="OUF811" s="2198"/>
      <c r="OUG811" s="2198"/>
      <c r="OUH811" s="2198"/>
      <c r="OUI811" s="2198"/>
      <c r="OUJ811" s="2198"/>
      <c r="OUK811" s="2198"/>
      <c r="OUL811" s="2198"/>
      <c r="OUM811" s="2198"/>
      <c r="OUN811" s="2198"/>
      <c r="OUO811" s="2198"/>
      <c r="OUP811" s="2198"/>
      <c r="OUQ811" s="2198"/>
      <c r="OUR811" s="2198"/>
      <c r="OUS811" s="2198"/>
      <c r="OUT811" s="2198"/>
      <c r="OUU811" s="2198"/>
      <c r="OUV811" s="2198"/>
      <c r="OUW811" s="2198"/>
      <c r="OUX811" s="2198"/>
      <c r="OUY811" s="2198"/>
      <c r="OUZ811" s="2198"/>
      <c r="OVA811" s="2198"/>
      <c r="OVB811" s="2198"/>
      <c r="OVC811" s="2198"/>
      <c r="OVD811" s="2198"/>
      <c r="OVE811" s="2198"/>
      <c r="OVF811" s="2198"/>
      <c r="OVG811" s="2198"/>
      <c r="OVH811" s="2198"/>
      <c r="OVI811" s="2198"/>
      <c r="OVJ811" s="2198"/>
      <c r="OVK811" s="2198"/>
      <c r="OVL811" s="2198"/>
      <c r="OVM811" s="2198"/>
      <c r="OVN811" s="2198"/>
      <c r="OVO811" s="2198"/>
      <c r="OVP811" s="2198"/>
      <c r="OVQ811" s="2198"/>
      <c r="OVR811" s="2198"/>
      <c r="OVS811" s="2198"/>
      <c r="OVT811" s="2198"/>
      <c r="OVU811" s="2198"/>
      <c r="OVV811" s="2198"/>
      <c r="OVW811" s="2198"/>
      <c r="OVX811" s="2198"/>
      <c r="OVY811" s="2198"/>
      <c r="OVZ811" s="2198"/>
      <c r="OWA811" s="2198"/>
      <c r="OWB811" s="2198"/>
      <c r="OWC811" s="2198"/>
      <c r="OWD811" s="2198"/>
      <c r="OWE811" s="2198"/>
      <c r="OWF811" s="2198"/>
      <c r="OWG811" s="2198"/>
      <c r="OWH811" s="2198"/>
      <c r="OWI811" s="2198"/>
      <c r="OWJ811" s="2198"/>
      <c r="OWK811" s="2198"/>
      <c r="OWL811" s="2198"/>
      <c r="OWM811" s="2198"/>
      <c r="OWN811" s="2198"/>
      <c r="OWO811" s="2198"/>
      <c r="OWP811" s="2198"/>
      <c r="OWQ811" s="2198"/>
      <c r="OWU811" s="2198"/>
      <c r="OWV811" s="2198"/>
      <c r="OWW811" s="2198"/>
      <c r="OWX811" s="2198"/>
      <c r="OWY811" s="2198"/>
      <c r="OWZ811" s="2198"/>
      <c r="OXA811" s="2198"/>
      <c r="OXB811" s="2198"/>
      <c r="OXC811" s="2198"/>
      <c r="OXD811" s="2198"/>
      <c r="OXE811" s="2198"/>
      <c r="OXF811" s="2198"/>
      <c r="OXG811" s="2198"/>
      <c r="OXH811" s="2198"/>
      <c r="OXI811" s="2198"/>
      <c r="OXJ811" s="2198"/>
      <c r="OXK811" s="2198"/>
      <c r="OXL811" s="2198"/>
      <c r="OXM811" s="2198"/>
      <c r="OXN811" s="2198"/>
      <c r="OXO811" s="2198"/>
      <c r="OXP811" s="2198"/>
      <c r="OXQ811" s="2198"/>
      <c r="OXR811" s="2198"/>
      <c r="OXS811" s="2198"/>
      <c r="OXT811" s="2198"/>
      <c r="OXU811" s="2198"/>
      <c r="OXV811" s="2198"/>
      <c r="OXW811" s="2198"/>
      <c r="OXX811" s="2198"/>
      <c r="OXY811" s="2198"/>
      <c r="OXZ811" s="2198"/>
      <c r="OYA811" s="2198"/>
      <c r="OYB811" s="2198"/>
      <c r="OYC811" s="2198"/>
      <c r="OYD811" s="2198"/>
      <c r="OYE811" s="2198"/>
      <c r="OYF811" s="2198"/>
      <c r="OYG811" s="2198"/>
      <c r="OYH811" s="2198"/>
      <c r="OYI811" s="2198"/>
      <c r="OYJ811" s="2198"/>
      <c r="OYK811" s="2198"/>
      <c r="OYL811" s="2198"/>
      <c r="OYM811" s="2198"/>
      <c r="OYN811" s="2198"/>
      <c r="OYO811" s="2198"/>
      <c r="OYP811" s="2198"/>
      <c r="OYQ811" s="2198"/>
      <c r="OYR811" s="2198"/>
      <c r="OYS811" s="2198"/>
      <c r="OYT811" s="2198"/>
      <c r="OYU811" s="2198"/>
      <c r="OYV811" s="2198"/>
      <c r="OYW811" s="2198"/>
      <c r="OYX811" s="2198"/>
      <c r="OYY811" s="2198"/>
      <c r="OYZ811" s="2198"/>
      <c r="OZA811" s="2198"/>
      <c r="OZB811" s="2198"/>
      <c r="OZC811" s="2198"/>
      <c r="OZD811" s="2198"/>
      <c r="OZE811" s="2198"/>
      <c r="OZF811" s="2198"/>
      <c r="OZG811" s="2198"/>
      <c r="OZH811" s="2198"/>
      <c r="OZI811" s="2198"/>
      <c r="OZJ811" s="2198"/>
      <c r="OZK811" s="2198"/>
      <c r="OZL811" s="2198"/>
      <c r="OZM811" s="2198"/>
      <c r="OZN811" s="2198"/>
      <c r="OZO811" s="2198"/>
      <c r="OZP811" s="2198"/>
      <c r="OZQ811" s="2198"/>
      <c r="OZR811" s="2198"/>
      <c r="OZS811" s="2198"/>
      <c r="OZT811" s="2198"/>
      <c r="OZU811" s="2198"/>
      <c r="OZV811" s="2198"/>
      <c r="OZW811" s="2198"/>
      <c r="OZX811" s="2198"/>
      <c r="OZY811" s="2198"/>
      <c r="OZZ811" s="2198"/>
      <c r="PAA811" s="2198"/>
      <c r="PAB811" s="2198"/>
      <c r="PAC811" s="2198"/>
      <c r="PAD811" s="2198"/>
      <c r="PAE811" s="2198"/>
      <c r="PAF811" s="2198"/>
      <c r="PAG811" s="2198"/>
      <c r="PAH811" s="2198"/>
      <c r="PAI811" s="2198"/>
      <c r="PAJ811" s="2198"/>
      <c r="PAK811" s="2198"/>
      <c r="PAL811" s="2198"/>
      <c r="PAM811" s="2198"/>
      <c r="PAN811" s="2198"/>
      <c r="PAO811" s="2198"/>
      <c r="PAP811" s="2198"/>
      <c r="PAQ811" s="2198"/>
      <c r="PAR811" s="2198"/>
      <c r="PAS811" s="2198"/>
      <c r="PAT811" s="2198"/>
      <c r="PAU811" s="2198"/>
      <c r="PAV811" s="2198"/>
      <c r="PAW811" s="2198"/>
      <c r="PAX811" s="2198"/>
      <c r="PAY811" s="2198"/>
      <c r="PAZ811" s="2198"/>
      <c r="PBA811" s="2198"/>
      <c r="PBB811" s="2198"/>
      <c r="PBC811" s="2198"/>
      <c r="PBD811" s="2198"/>
      <c r="PBE811" s="2198"/>
      <c r="PBF811" s="2198"/>
      <c r="PBG811" s="2198"/>
      <c r="PBH811" s="2198"/>
      <c r="PBI811" s="2198"/>
      <c r="PBJ811" s="2198"/>
      <c r="PBK811" s="2198"/>
      <c r="PBL811" s="2198"/>
      <c r="PBM811" s="2198"/>
      <c r="PBN811" s="2198"/>
      <c r="PBO811" s="2198"/>
      <c r="PBP811" s="2198"/>
      <c r="PBQ811" s="2198"/>
      <c r="PBR811" s="2198"/>
      <c r="PBS811" s="2198"/>
      <c r="PBT811" s="2198"/>
      <c r="PBU811" s="2198"/>
      <c r="PBV811" s="2198"/>
      <c r="PBW811" s="2198"/>
      <c r="PBX811" s="2198"/>
      <c r="PBY811" s="2198"/>
      <c r="PBZ811" s="2198"/>
      <c r="PCA811" s="2198"/>
      <c r="PCB811" s="2198"/>
      <c r="PCC811" s="2198"/>
      <c r="PCD811" s="2198"/>
      <c r="PCE811" s="2198"/>
      <c r="PCF811" s="2198"/>
      <c r="PCG811" s="2198"/>
      <c r="PCH811" s="2198"/>
      <c r="PCI811" s="2198"/>
      <c r="PCJ811" s="2198"/>
      <c r="PCK811" s="2198"/>
      <c r="PCL811" s="2198"/>
      <c r="PCM811" s="2198"/>
      <c r="PCN811" s="2198"/>
      <c r="PCO811" s="2198"/>
      <c r="PCP811" s="2198"/>
      <c r="PCQ811" s="2198"/>
      <c r="PCR811" s="2198"/>
      <c r="PCS811" s="2198"/>
      <c r="PCT811" s="2198"/>
      <c r="PCU811" s="2198"/>
      <c r="PCV811" s="2198"/>
      <c r="PCW811" s="2198"/>
      <c r="PCX811" s="2198"/>
      <c r="PCY811" s="2198"/>
      <c r="PCZ811" s="2198"/>
      <c r="PDA811" s="2198"/>
      <c r="PDB811" s="2198"/>
      <c r="PDC811" s="2198"/>
      <c r="PDD811" s="2198"/>
      <c r="PDE811" s="2198"/>
      <c r="PDF811" s="2198"/>
      <c r="PDG811" s="2198"/>
      <c r="PDH811" s="2198"/>
      <c r="PDI811" s="2198"/>
      <c r="PDJ811" s="2198"/>
      <c r="PDK811" s="2198"/>
      <c r="PDL811" s="2198"/>
      <c r="PDM811" s="2198"/>
      <c r="PDN811" s="2198"/>
      <c r="PDO811" s="2198"/>
      <c r="PDP811" s="2198"/>
      <c r="PDQ811" s="2198"/>
      <c r="PDR811" s="2198"/>
      <c r="PDS811" s="2198"/>
      <c r="PDT811" s="2198"/>
      <c r="PDU811" s="2198"/>
      <c r="PDV811" s="2198"/>
      <c r="PDW811" s="2198"/>
      <c r="PDX811" s="2198"/>
      <c r="PDY811" s="2198"/>
      <c r="PDZ811" s="2198"/>
      <c r="PEA811" s="2198"/>
      <c r="PEB811" s="2198"/>
      <c r="PEC811" s="2198"/>
      <c r="PED811" s="2198"/>
      <c r="PEE811" s="2198"/>
      <c r="PEF811" s="2198"/>
      <c r="PEG811" s="2198"/>
      <c r="PEH811" s="2198"/>
      <c r="PEI811" s="2198"/>
      <c r="PEJ811" s="2198"/>
      <c r="PEK811" s="2198"/>
      <c r="PEL811" s="2198"/>
      <c r="PEM811" s="2198"/>
      <c r="PEN811" s="2198"/>
      <c r="PEO811" s="2198"/>
      <c r="PEP811" s="2198"/>
      <c r="PEQ811" s="2198"/>
      <c r="PER811" s="2198"/>
      <c r="PES811" s="2198"/>
      <c r="PET811" s="2198"/>
      <c r="PEU811" s="2198"/>
      <c r="PEV811" s="2198"/>
      <c r="PEW811" s="2198"/>
      <c r="PEX811" s="2198"/>
      <c r="PEY811" s="2198"/>
      <c r="PEZ811" s="2198"/>
      <c r="PFA811" s="2198"/>
      <c r="PFB811" s="2198"/>
      <c r="PFC811" s="2198"/>
      <c r="PFD811" s="2198"/>
      <c r="PFE811" s="2198"/>
      <c r="PFF811" s="2198"/>
      <c r="PFG811" s="2198"/>
      <c r="PFH811" s="2198"/>
      <c r="PFI811" s="2198"/>
      <c r="PFJ811" s="2198"/>
      <c r="PFK811" s="2198"/>
      <c r="PFL811" s="2198"/>
      <c r="PFM811" s="2198"/>
      <c r="PFN811" s="2198"/>
      <c r="PFO811" s="2198"/>
      <c r="PFP811" s="2198"/>
      <c r="PFQ811" s="2198"/>
      <c r="PFR811" s="2198"/>
      <c r="PFS811" s="2198"/>
      <c r="PFT811" s="2198"/>
      <c r="PFU811" s="2198"/>
      <c r="PFV811" s="2198"/>
      <c r="PFW811" s="2198"/>
      <c r="PFX811" s="2198"/>
      <c r="PFY811" s="2198"/>
      <c r="PFZ811" s="2198"/>
      <c r="PGA811" s="2198"/>
      <c r="PGB811" s="2198"/>
      <c r="PGC811" s="2198"/>
      <c r="PGD811" s="2198"/>
      <c r="PGE811" s="2198"/>
      <c r="PGF811" s="2198"/>
      <c r="PGG811" s="2198"/>
      <c r="PGH811" s="2198"/>
      <c r="PGI811" s="2198"/>
      <c r="PGJ811" s="2198"/>
      <c r="PGK811" s="2198"/>
      <c r="PGL811" s="2198"/>
      <c r="PGM811" s="2198"/>
      <c r="PGQ811" s="2198"/>
      <c r="PGR811" s="2198"/>
      <c r="PGS811" s="2198"/>
      <c r="PGT811" s="2198"/>
      <c r="PGU811" s="2198"/>
      <c r="PGV811" s="2198"/>
      <c r="PGW811" s="2198"/>
      <c r="PGX811" s="2198"/>
      <c r="PGY811" s="2198"/>
      <c r="PGZ811" s="2198"/>
      <c r="PHA811" s="2198"/>
      <c r="PHB811" s="2198"/>
      <c r="PHC811" s="2198"/>
      <c r="PHD811" s="2198"/>
      <c r="PHE811" s="2198"/>
      <c r="PHF811" s="2198"/>
      <c r="PHG811" s="2198"/>
      <c r="PHH811" s="2198"/>
      <c r="PHI811" s="2198"/>
      <c r="PHJ811" s="2198"/>
      <c r="PHK811" s="2198"/>
      <c r="PHL811" s="2198"/>
      <c r="PHM811" s="2198"/>
      <c r="PHN811" s="2198"/>
      <c r="PHO811" s="2198"/>
      <c r="PHP811" s="2198"/>
      <c r="PHQ811" s="2198"/>
      <c r="PHR811" s="2198"/>
      <c r="PHS811" s="2198"/>
      <c r="PHT811" s="2198"/>
      <c r="PHU811" s="2198"/>
      <c r="PHV811" s="2198"/>
      <c r="PHW811" s="2198"/>
      <c r="PHX811" s="2198"/>
      <c r="PHY811" s="2198"/>
      <c r="PHZ811" s="2198"/>
      <c r="PIA811" s="2198"/>
      <c r="PIB811" s="2198"/>
      <c r="PIC811" s="2198"/>
      <c r="PID811" s="2198"/>
      <c r="PIE811" s="2198"/>
      <c r="PIF811" s="2198"/>
      <c r="PIG811" s="2198"/>
      <c r="PIH811" s="2198"/>
      <c r="PII811" s="2198"/>
      <c r="PIJ811" s="2198"/>
      <c r="PIK811" s="2198"/>
      <c r="PIL811" s="2198"/>
      <c r="PIM811" s="2198"/>
      <c r="PIN811" s="2198"/>
      <c r="PIO811" s="2198"/>
      <c r="PIP811" s="2198"/>
      <c r="PIQ811" s="2198"/>
      <c r="PIR811" s="2198"/>
      <c r="PIS811" s="2198"/>
      <c r="PIT811" s="2198"/>
      <c r="PIU811" s="2198"/>
      <c r="PIV811" s="2198"/>
      <c r="PIW811" s="2198"/>
      <c r="PIX811" s="2198"/>
      <c r="PIY811" s="2198"/>
      <c r="PIZ811" s="2198"/>
      <c r="PJA811" s="2198"/>
      <c r="PJB811" s="2198"/>
      <c r="PJC811" s="2198"/>
      <c r="PJD811" s="2198"/>
      <c r="PJE811" s="2198"/>
      <c r="PJF811" s="2198"/>
      <c r="PJG811" s="2198"/>
      <c r="PJH811" s="2198"/>
      <c r="PJI811" s="2198"/>
      <c r="PJJ811" s="2198"/>
      <c r="PJK811" s="2198"/>
      <c r="PJL811" s="2198"/>
      <c r="PJM811" s="2198"/>
      <c r="PJN811" s="2198"/>
      <c r="PJO811" s="2198"/>
      <c r="PJP811" s="2198"/>
      <c r="PJQ811" s="2198"/>
      <c r="PJR811" s="2198"/>
      <c r="PJS811" s="2198"/>
      <c r="PJT811" s="2198"/>
      <c r="PJU811" s="2198"/>
      <c r="PJV811" s="2198"/>
      <c r="PJW811" s="2198"/>
      <c r="PJX811" s="2198"/>
      <c r="PJY811" s="2198"/>
      <c r="PJZ811" s="2198"/>
      <c r="PKA811" s="2198"/>
      <c r="PKB811" s="2198"/>
      <c r="PKC811" s="2198"/>
      <c r="PKD811" s="2198"/>
      <c r="PKE811" s="2198"/>
      <c r="PKF811" s="2198"/>
      <c r="PKG811" s="2198"/>
      <c r="PKH811" s="2198"/>
      <c r="PKI811" s="2198"/>
      <c r="PKJ811" s="2198"/>
      <c r="PKK811" s="2198"/>
      <c r="PKL811" s="2198"/>
      <c r="PKM811" s="2198"/>
      <c r="PKN811" s="2198"/>
      <c r="PKO811" s="2198"/>
      <c r="PKP811" s="2198"/>
      <c r="PKQ811" s="2198"/>
      <c r="PKR811" s="2198"/>
      <c r="PKS811" s="2198"/>
      <c r="PKT811" s="2198"/>
      <c r="PKU811" s="2198"/>
      <c r="PKV811" s="2198"/>
      <c r="PKW811" s="2198"/>
      <c r="PKX811" s="2198"/>
      <c r="PKY811" s="2198"/>
      <c r="PKZ811" s="2198"/>
      <c r="PLA811" s="2198"/>
      <c r="PLB811" s="2198"/>
      <c r="PLC811" s="2198"/>
      <c r="PLD811" s="2198"/>
      <c r="PLE811" s="2198"/>
      <c r="PLF811" s="2198"/>
      <c r="PLG811" s="2198"/>
      <c r="PLH811" s="2198"/>
      <c r="PLI811" s="2198"/>
      <c r="PLJ811" s="2198"/>
      <c r="PLK811" s="2198"/>
      <c r="PLL811" s="2198"/>
      <c r="PLM811" s="2198"/>
      <c r="PLN811" s="2198"/>
      <c r="PLO811" s="2198"/>
      <c r="PLP811" s="2198"/>
      <c r="PLQ811" s="2198"/>
      <c r="PLR811" s="2198"/>
      <c r="PLS811" s="2198"/>
      <c r="PLT811" s="2198"/>
      <c r="PLU811" s="2198"/>
      <c r="PLV811" s="2198"/>
      <c r="PLW811" s="2198"/>
      <c r="PLX811" s="2198"/>
      <c r="PLY811" s="2198"/>
      <c r="PLZ811" s="2198"/>
      <c r="PMA811" s="2198"/>
      <c r="PMB811" s="2198"/>
      <c r="PMC811" s="2198"/>
      <c r="PMD811" s="2198"/>
      <c r="PME811" s="2198"/>
      <c r="PMF811" s="2198"/>
      <c r="PMG811" s="2198"/>
      <c r="PMH811" s="2198"/>
      <c r="PMI811" s="2198"/>
      <c r="PMJ811" s="2198"/>
      <c r="PMK811" s="2198"/>
      <c r="PML811" s="2198"/>
      <c r="PMM811" s="2198"/>
      <c r="PMN811" s="2198"/>
      <c r="PMO811" s="2198"/>
      <c r="PMP811" s="2198"/>
      <c r="PMQ811" s="2198"/>
      <c r="PMR811" s="2198"/>
      <c r="PMS811" s="2198"/>
      <c r="PMT811" s="2198"/>
      <c r="PMU811" s="2198"/>
      <c r="PMV811" s="2198"/>
      <c r="PMW811" s="2198"/>
      <c r="PMX811" s="2198"/>
      <c r="PMY811" s="2198"/>
      <c r="PMZ811" s="2198"/>
      <c r="PNA811" s="2198"/>
      <c r="PNB811" s="2198"/>
      <c r="PNC811" s="2198"/>
      <c r="PND811" s="2198"/>
      <c r="PNE811" s="2198"/>
      <c r="PNF811" s="2198"/>
      <c r="PNG811" s="2198"/>
      <c r="PNH811" s="2198"/>
      <c r="PNI811" s="2198"/>
      <c r="PNJ811" s="2198"/>
      <c r="PNK811" s="2198"/>
      <c r="PNL811" s="2198"/>
      <c r="PNM811" s="2198"/>
      <c r="PNN811" s="2198"/>
      <c r="PNO811" s="2198"/>
      <c r="PNP811" s="2198"/>
      <c r="PNQ811" s="2198"/>
      <c r="PNR811" s="2198"/>
      <c r="PNS811" s="2198"/>
      <c r="PNT811" s="2198"/>
      <c r="PNU811" s="2198"/>
      <c r="PNV811" s="2198"/>
      <c r="PNW811" s="2198"/>
      <c r="PNX811" s="2198"/>
      <c r="PNY811" s="2198"/>
      <c r="PNZ811" s="2198"/>
      <c r="POA811" s="2198"/>
      <c r="POB811" s="2198"/>
      <c r="POC811" s="2198"/>
      <c r="POD811" s="2198"/>
      <c r="POE811" s="2198"/>
      <c r="POF811" s="2198"/>
      <c r="POG811" s="2198"/>
      <c r="POH811" s="2198"/>
      <c r="POI811" s="2198"/>
      <c r="POJ811" s="2198"/>
      <c r="POK811" s="2198"/>
      <c r="POL811" s="2198"/>
      <c r="POM811" s="2198"/>
      <c r="PON811" s="2198"/>
      <c r="POO811" s="2198"/>
      <c r="POP811" s="2198"/>
      <c r="POQ811" s="2198"/>
      <c r="POR811" s="2198"/>
      <c r="POS811" s="2198"/>
      <c r="POT811" s="2198"/>
      <c r="POU811" s="2198"/>
      <c r="POV811" s="2198"/>
      <c r="POW811" s="2198"/>
      <c r="POX811" s="2198"/>
      <c r="POY811" s="2198"/>
      <c r="POZ811" s="2198"/>
      <c r="PPA811" s="2198"/>
      <c r="PPB811" s="2198"/>
      <c r="PPC811" s="2198"/>
      <c r="PPD811" s="2198"/>
      <c r="PPE811" s="2198"/>
      <c r="PPF811" s="2198"/>
      <c r="PPG811" s="2198"/>
      <c r="PPH811" s="2198"/>
      <c r="PPI811" s="2198"/>
      <c r="PPJ811" s="2198"/>
      <c r="PPK811" s="2198"/>
      <c r="PPL811" s="2198"/>
      <c r="PPM811" s="2198"/>
      <c r="PPN811" s="2198"/>
      <c r="PPO811" s="2198"/>
      <c r="PPP811" s="2198"/>
      <c r="PPQ811" s="2198"/>
      <c r="PPR811" s="2198"/>
      <c r="PPS811" s="2198"/>
      <c r="PPT811" s="2198"/>
      <c r="PPU811" s="2198"/>
      <c r="PPV811" s="2198"/>
      <c r="PPW811" s="2198"/>
      <c r="PPX811" s="2198"/>
      <c r="PPY811" s="2198"/>
      <c r="PPZ811" s="2198"/>
      <c r="PQA811" s="2198"/>
      <c r="PQB811" s="2198"/>
      <c r="PQC811" s="2198"/>
      <c r="PQD811" s="2198"/>
      <c r="PQE811" s="2198"/>
      <c r="PQF811" s="2198"/>
      <c r="PQG811" s="2198"/>
      <c r="PQH811" s="2198"/>
      <c r="PQI811" s="2198"/>
      <c r="PQM811" s="2198"/>
      <c r="PQN811" s="2198"/>
      <c r="PQO811" s="2198"/>
      <c r="PQP811" s="2198"/>
      <c r="PQQ811" s="2198"/>
      <c r="PQR811" s="2198"/>
      <c r="PQS811" s="2198"/>
      <c r="PQT811" s="2198"/>
      <c r="PQU811" s="2198"/>
      <c r="PQV811" s="2198"/>
      <c r="PQW811" s="2198"/>
      <c r="PQX811" s="2198"/>
      <c r="PQY811" s="2198"/>
      <c r="PQZ811" s="2198"/>
      <c r="PRA811" s="2198"/>
      <c r="PRB811" s="2198"/>
      <c r="PRC811" s="2198"/>
      <c r="PRD811" s="2198"/>
      <c r="PRE811" s="2198"/>
      <c r="PRF811" s="2198"/>
      <c r="PRG811" s="2198"/>
      <c r="PRH811" s="2198"/>
      <c r="PRI811" s="2198"/>
      <c r="PRJ811" s="2198"/>
      <c r="PRK811" s="2198"/>
      <c r="PRL811" s="2198"/>
      <c r="PRM811" s="2198"/>
      <c r="PRN811" s="2198"/>
      <c r="PRO811" s="2198"/>
      <c r="PRP811" s="2198"/>
      <c r="PRQ811" s="2198"/>
      <c r="PRR811" s="2198"/>
      <c r="PRS811" s="2198"/>
      <c r="PRT811" s="2198"/>
      <c r="PRU811" s="2198"/>
      <c r="PRV811" s="2198"/>
      <c r="PRW811" s="2198"/>
      <c r="PRX811" s="2198"/>
      <c r="PRY811" s="2198"/>
      <c r="PRZ811" s="2198"/>
      <c r="PSA811" s="2198"/>
      <c r="PSB811" s="2198"/>
      <c r="PSC811" s="2198"/>
      <c r="PSD811" s="2198"/>
      <c r="PSE811" s="2198"/>
      <c r="PSF811" s="2198"/>
      <c r="PSG811" s="2198"/>
      <c r="PSH811" s="2198"/>
      <c r="PSI811" s="2198"/>
      <c r="PSJ811" s="2198"/>
      <c r="PSK811" s="2198"/>
      <c r="PSL811" s="2198"/>
      <c r="PSM811" s="2198"/>
      <c r="PSN811" s="2198"/>
      <c r="PSO811" s="2198"/>
      <c r="PSP811" s="2198"/>
      <c r="PSQ811" s="2198"/>
      <c r="PSR811" s="2198"/>
      <c r="PSS811" s="2198"/>
      <c r="PST811" s="2198"/>
      <c r="PSU811" s="2198"/>
      <c r="PSV811" s="2198"/>
      <c r="PSW811" s="2198"/>
      <c r="PSX811" s="2198"/>
      <c r="PSY811" s="2198"/>
      <c r="PSZ811" s="2198"/>
      <c r="PTA811" s="2198"/>
      <c r="PTB811" s="2198"/>
      <c r="PTC811" s="2198"/>
      <c r="PTD811" s="2198"/>
      <c r="PTE811" s="2198"/>
      <c r="PTF811" s="2198"/>
      <c r="PTG811" s="2198"/>
      <c r="PTH811" s="2198"/>
      <c r="PTI811" s="2198"/>
      <c r="PTJ811" s="2198"/>
      <c r="PTK811" s="2198"/>
      <c r="PTL811" s="2198"/>
      <c r="PTM811" s="2198"/>
      <c r="PTN811" s="2198"/>
      <c r="PTO811" s="2198"/>
      <c r="PTP811" s="2198"/>
      <c r="PTQ811" s="2198"/>
      <c r="PTR811" s="2198"/>
      <c r="PTS811" s="2198"/>
      <c r="PTT811" s="2198"/>
      <c r="PTU811" s="2198"/>
      <c r="PTV811" s="2198"/>
      <c r="PTW811" s="2198"/>
      <c r="PTX811" s="2198"/>
      <c r="PTY811" s="2198"/>
      <c r="PTZ811" s="2198"/>
      <c r="PUA811" s="2198"/>
      <c r="PUB811" s="2198"/>
      <c r="PUC811" s="2198"/>
      <c r="PUD811" s="2198"/>
      <c r="PUE811" s="2198"/>
      <c r="PUF811" s="2198"/>
      <c r="PUG811" s="2198"/>
      <c r="PUH811" s="2198"/>
      <c r="PUI811" s="2198"/>
      <c r="PUJ811" s="2198"/>
      <c r="PUK811" s="2198"/>
      <c r="PUL811" s="2198"/>
      <c r="PUM811" s="2198"/>
      <c r="PUN811" s="2198"/>
      <c r="PUO811" s="2198"/>
      <c r="PUP811" s="2198"/>
      <c r="PUQ811" s="2198"/>
      <c r="PUR811" s="2198"/>
      <c r="PUS811" s="2198"/>
      <c r="PUT811" s="2198"/>
      <c r="PUU811" s="2198"/>
      <c r="PUV811" s="2198"/>
      <c r="PUW811" s="2198"/>
      <c r="PUX811" s="2198"/>
      <c r="PUY811" s="2198"/>
      <c r="PUZ811" s="2198"/>
      <c r="PVA811" s="2198"/>
      <c r="PVB811" s="2198"/>
      <c r="PVC811" s="2198"/>
      <c r="PVD811" s="2198"/>
      <c r="PVE811" s="2198"/>
      <c r="PVF811" s="2198"/>
      <c r="PVG811" s="2198"/>
      <c r="PVH811" s="2198"/>
      <c r="PVI811" s="2198"/>
      <c r="PVJ811" s="2198"/>
      <c r="PVK811" s="2198"/>
      <c r="PVL811" s="2198"/>
      <c r="PVM811" s="2198"/>
      <c r="PVN811" s="2198"/>
      <c r="PVO811" s="2198"/>
      <c r="PVP811" s="2198"/>
      <c r="PVQ811" s="2198"/>
      <c r="PVR811" s="2198"/>
      <c r="PVS811" s="2198"/>
      <c r="PVT811" s="2198"/>
      <c r="PVU811" s="2198"/>
      <c r="PVV811" s="2198"/>
      <c r="PVW811" s="2198"/>
      <c r="PVX811" s="2198"/>
      <c r="PVY811" s="2198"/>
      <c r="PVZ811" s="2198"/>
      <c r="PWA811" s="2198"/>
      <c r="PWB811" s="2198"/>
      <c r="PWC811" s="2198"/>
      <c r="PWD811" s="2198"/>
      <c r="PWE811" s="2198"/>
      <c r="PWF811" s="2198"/>
      <c r="PWG811" s="2198"/>
      <c r="PWH811" s="2198"/>
      <c r="PWI811" s="2198"/>
      <c r="PWJ811" s="2198"/>
      <c r="PWK811" s="2198"/>
      <c r="PWL811" s="2198"/>
      <c r="PWM811" s="2198"/>
      <c r="PWN811" s="2198"/>
      <c r="PWO811" s="2198"/>
      <c r="PWP811" s="2198"/>
      <c r="PWQ811" s="2198"/>
      <c r="PWR811" s="2198"/>
      <c r="PWS811" s="2198"/>
      <c r="PWT811" s="2198"/>
      <c r="PWU811" s="2198"/>
      <c r="PWV811" s="2198"/>
      <c r="PWW811" s="2198"/>
      <c r="PWX811" s="2198"/>
      <c r="PWY811" s="2198"/>
      <c r="PWZ811" s="2198"/>
      <c r="PXA811" s="2198"/>
      <c r="PXB811" s="2198"/>
      <c r="PXC811" s="2198"/>
      <c r="PXD811" s="2198"/>
      <c r="PXE811" s="2198"/>
      <c r="PXF811" s="2198"/>
      <c r="PXG811" s="2198"/>
      <c r="PXH811" s="2198"/>
      <c r="PXI811" s="2198"/>
      <c r="PXJ811" s="2198"/>
      <c r="PXK811" s="2198"/>
      <c r="PXL811" s="2198"/>
      <c r="PXM811" s="2198"/>
      <c r="PXN811" s="2198"/>
      <c r="PXO811" s="2198"/>
      <c r="PXP811" s="2198"/>
      <c r="PXQ811" s="2198"/>
      <c r="PXR811" s="2198"/>
      <c r="PXS811" s="2198"/>
      <c r="PXT811" s="2198"/>
      <c r="PXU811" s="2198"/>
      <c r="PXV811" s="2198"/>
      <c r="PXW811" s="2198"/>
      <c r="PXX811" s="2198"/>
      <c r="PXY811" s="2198"/>
      <c r="PXZ811" s="2198"/>
      <c r="PYA811" s="2198"/>
      <c r="PYB811" s="2198"/>
      <c r="PYC811" s="2198"/>
      <c r="PYD811" s="2198"/>
      <c r="PYE811" s="2198"/>
      <c r="PYF811" s="2198"/>
      <c r="PYG811" s="2198"/>
      <c r="PYH811" s="2198"/>
      <c r="PYI811" s="2198"/>
      <c r="PYJ811" s="2198"/>
      <c r="PYK811" s="2198"/>
      <c r="PYL811" s="2198"/>
      <c r="PYM811" s="2198"/>
      <c r="PYN811" s="2198"/>
      <c r="PYO811" s="2198"/>
      <c r="PYP811" s="2198"/>
      <c r="PYQ811" s="2198"/>
      <c r="PYR811" s="2198"/>
      <c r="PYS811" s="2198"/>
      <c r="PYT811" s="2198"/>
      <c r="PYU811" s="2198"/>
      <c r="PYV811" s="2198"/>
      <c r="PYW811" s="2198"/>
      <c r="PYX811" s="2198"/>
      <c r="PYY811" s="2198"/>
      <c r="PYZ811" s="2198"/>
      <c r="PZA811" s="2198"/>
      <c r="PZB811" s="2198"/>
      <c r="PZC811" s="2198"/>
      <c r="PZD811" s="2198"/>
      <c r="PZE811" s="2198"/>
      <c r="PZF811" s="2198"/>
      <c r="PZG811" s="2198"/>
      <c r="PZH811" s="2198"/>
      <c r="PZI811" s="2198"/>
      <c r="PZJ811" s="2198"/>
      <c r="PZK811" s="2198"/>
      <c r="PZL811" s="2198"/>
      <c r="PZM811" s="2198"/>
      <c r="PZN811" s="2198"/>
      <c r="PZO811" s="2198"/>
      <c r="PZP811" s="2198"/>
      <c r="PZQ811" s="2198"/>
      <c r="PZR811" s="2198"/>
      <c r="PZS811" s="2198"/>
      <c r="PZT811" s="2198"/>
      <c r="PZU811" s="2198"/>
      <c r="PZV811" s="2198"/>
      <c r="PZW811" s="2198"/>
      <c r="PZX811" s="2198"/>
      <c r="PZY811" s="2198"/>
      <c r="PZZ811" s="2198"/>
      <c r="QAA811" s="2198"/>
      <c r="QAB811" s="2198"/>
      <c r="QAC811" s="2198"/>
      <c r="QAD811" s="2198"/>
      <c r="QAE811" s="2198"/>
      <c r="QAI811" s="2198"/>
      <c r="QAJ811" s="2198"/>
      <c r="QAK811" s="2198"/>
      <c r="QAL811" s="2198"/>
      <c r="QAM811" s="2198"/>
      <c r="QAN811" s="2198"/>
      <c r="QAO811" s="2198"/>
      <c r="QAP811" s="2198"/>
      <c r="QAQ811" s="2198"/>
      <c r="QAR811" s="2198"/>
      <c r="QAS811" s="2198"/>
      <c r="QAT811" s="2198"/>
      <c r="QAU811" s="2198"/>
      <c r="QAV811" s="2198"/>
      <c r="QAW811" s="2198"/>
      <c r="QAX811" s="2198"/>
      <c r="QAY811" s="2198"/>
      <c r="QAZ811" s="2198"/>
      <c r="QBA811" s="2198"/>
      <c r="QBB811" s="2198"/>
      <c r="QBC811" s="2198"/>
      <c r="QBD811" s="2198"/>
      <c r="QBE811" s="2198"/>
      <c r="QBF811" s="2198"/>
      <c r="QBG811" s="2198"/>
      <c r="QBH811" s="2198"/>
      <c r="QBI811" s="2198"/>
      <c r="QBJ811" s="2198"/>
      <c r="QBK811" s="2198"/>
      <c r="QBL811" s="2198"/>
      <c r="QBM811" s="2198"/>
      <c r="QBN811" s="2198"/>
      <c r="QBO811" s="2198"/>
      <c r="QBP811" s="2198"/>
      <c r="QBQ811" s="2198"/>
      <c r="QBR811" s="2198"/>
      <c r="QBS811" s="2198"/>
      <c r="QBT811" s="2198"/>
      <c r="QBU811" s="2198"/>
      <c r="QBV811" s="2198"/>
      <c r="QBW811" s="2198"/>
      <c r="QBX811" s="2198"/>
      <c r="QBY811" s="2198"/>
      <c r="QBZ811" s="2198"/>
      <c r="QCA811" s="2198"/>
      <c r="QCB811" s="2198"/>
      <c r="QCC811" s="2198"/>
      <c r="QCD811" s="2198"/>
      <c r="QCE811" s="2198"/>
      <c r="QCF811" s="2198"/>
      <c r="QCG811" s="2198"/>
      <c r="QCH811" s="2198"/>
      <c r="QCI811" s="2198"/>
      <c r="QCJ811" s="2198"/>
      <c r="QCK811" s="2198"/>
      <c r="QCL811" s="2198"/>
      <c r="QCM811" s="2198"/>
      <c r="QCN811" s="2198"/>
      <c r="QCO811" s="2198"/>
      <c r="QCP811" s="2198"/>
      <c r="QCQ811" s="2198"/>
      <c r="QCR811" s="2198"/>
      <c r="QCS811" s="2198"/>
      <c r="QCT811" s="2198"/>
      <c r="QCU811" s="2198"/>
      <c r="QCV811" s="2198"/>
      <c r="QCW811" s="2198"/>
      <c r="QCX811" s="2198"/>
      <c r="QCY811" s="2198"/>
      <c r="QCZ811" s="2198"/>
      <c r="QDA811" s="2198"/>
      <c r="QDB811" s="2198"/>
      <c r="QDC811" s="2198"/>
      <c r="QDD811" s="2198"/>
      <c r="QDE811" s="2198"/>
      <c r="QDF811" s="2198"/>
      <c r="QDG811" s="2198"/>
      <c r="QDH811" s="2198"/>
      <c r="QDI811" s="2198"/>
      <c r="QDJ811" s="2198"/>
      <c r="QDK811" s="2198"/>
      <c r="QDL811" s="2198"/>
      <c r="QDM811" s="2198"/>
      <c r="QDN811" s="2198"/>
      <c r="QDO811" s="2198"/>
      <c r="QDP811" s="2198"/>
      <c r="QDQ811" s="2198"/>
      <c r="QDR811" s="2198"/>
      <c r="QDS811" s="2198"/>
      <c r="QDT811" s="2198"/>
      <c r="QDU811" s="2198"/>
      <c r="QDV811" s="2198"/>
      <c r="QDW811" s="2198"/>
      <c r="QDX811" s="2198"/>
      <c r="QDY811" s="2198"/>
      <c r="QDZ811" s="2198"/>
      <c r="QEA811" s="2198"/>
      <c r="QEB811" s="2198"/>
      <c r="QEC811" s="2198"/>
      <c r="QED811" s="2198"/>
      <c r="QEE811" s="2198"/>
      <c r="QEF811" s="2198"/>
      <c r="QEG811" s="2198"/>
      <c r="QEH811" s="2198"/>
      <c r="QEI811" s="2198"/>
      <c r="QEJ811" s="2198"/>
      <c r="QEK811" s="2198"/>
      <c r="QEL811" s="2198"/>
      <c r="QEM811" s="2198"/>
      <c r="QEN811" s="2198"/>
      <c r="QEO811" s="2198"/>
      <c r="QEP811" s="2198"/>
      <c r="QEQ811" s="2198"/>
      <c r="QER811" s="2198"/>
      <c r="QES811" s="2198"/>
      <c r="QET811" s="2198"/>
      <c r="QEU811" s="2198"/>
      <c r="QEV811" s="2198"/>
      <c r="QEW811" s="2198"/>
      <c r="QEX811" s="2198"/>
      <c r="QEY811" s="2198"/>
      <c r="QEZ811" s="2198"/>
      <c r="QFA811" s="2198"/>
      <c r="QFB811" s="2198"/>
      <c r="QFC811" s="2198"/>
      <c r="QFD811" s="2198"/>
      <c r="QFE811" s="2198"/>
      <c r="QFF811" s="2198"/>
      <c r="QFG811" s="2198"/>
      <c r="QFH811" s="2198"/>
      <c r="QFI811" s="2198"/>
      <c r="QFJ811" s="2198"/>
      <c r="QFK811" s="2198"/>
      <c r="QFL811" s="2198"/>
      <c r="QFM811" s="2198"/>
      <c r="QFN811" s="2198"/>
      <c r="QFO811" s="2198"/>
      <c r="QFP811" s="2198"/>
      <c r="QFQ811" s="2198"/>
      <c r="QFR811" s="2198"/>
      <c r="QFS811" s="2198"/>
      <c r="QFT811" s="2198"/>
      <c r="QFU811" s="2198"/>
      <c r="QFV811" s="2198"/>
      <c r="QFW811" s="2198"/>
      <c r="QFX811" s="2198"/>
      <c r="QFY811" s="2198"/>
      <c r="QFZ811" s="2198"/>
      <c r="QGA811" s="2198"/>
      <c r="QGB811" s="2198"/>
      <c r="QGC811" s="2198"/>
      <c r="QGD811" s="2198"/>
      <c r="QGE811" s="2198"/>
      <c r="QGF811" s="2198"/>
      <c r="QGG811" s="2198"/>
      <c r="QGH811" s="2198"/>
      <c r="QGI811" s="2198"/>
      <c r="QGJ811" s="2198"/>
      <c r="QGK811" s="2198"/>
      <c r="QGL811" s="2198"/>
      <c r="QGM811" s="2198"/>
      <c r="QGN811" s="2198"/>
      <c r="QGO811" s="2198"/>
      <c r="QGP811" s="2198"/>
      <c r="QGQ811" s="2198"/>
      <c r="QGR811" s="2198"/>
      <c r="QGS811" s="2198"/>
      <c r="QGT811" s="2198"/>
      <c r="QGU811" s="2198"/>
      <c r="QGV811" s="2198"/>
      <c r="QGW811" s="2198"/>
      <c r="QGX811" s="2198"/>
      <c r="QGY811" s="2198"/>
      <c r="QGZ811" s="2198"/>
      <c r="QHA811" s="2198"/>
      <c r="QHB811" s="2198"/>
      <c r="QHC811" s="2198"/>
      <c r="QHD811" s="2198"/>
      <c r="QHE811" s="2198"/>
      <c r="QHF811" s="2198"/>
      <c r="QHG811" s="2198"/>
      <c r="QHH811" s="2198"/>
      <c r="QHI811" s="2198"/>
      <c r="QHJ811" s="2198"/>
      <c r="QHK811" s="2198"/>
      <c r="QHL811" s="2198"/>
      <c r="QHM811" s="2198"/>
      <c r="QHN811" s="2198"/>
      <c r="QHO811" s="2198"/>
      <c r="QHP811" s="2198"/>
      <c r="QHQ811" s="2198"/>
      <c r="QHR811" s="2198"/>
      <c r="QHS811" s="2198"/>
      <c r="QHT811" s="2198"/>
      <c r="QHU811" s="2198"/>
      <c r="QHV811" s="2198"/>
      <c r="QHW811" s="2198"/>
      <c r="QHX811" s="2198"/>
      <c r="QHY811" s="2198"/>
      <c r="QHZ811" s="2198"/>
      <c r="QIA811" s="2198"/>
      <c r="QIB811" s="2198"/>
      <c r="QIC811" s="2198"/>
      <c r="QID811" s="2198"/>
      <c r="QIE811" s="2198"/>
      <c r="QIF811" s="2198"/>
      <c r="QIG811" s="2198"/>
      <c r="QIH811" s="2198"/>
      <c r="QII811" s="2198"/>
      <c r="QIJ811" s="2198"/>
      <c r="QIK811" s="2198"/>
      <c r="QIL811" s="2198"/>
      <c r="QIM811" s="2198"/>
      <c r="QIN811" s="2198"/>
      <c r="QIO811" s="2198"/>
      <c r="QIP811" s="2198"/>
      <c r="QIQ811" s="2198"/>
      <c r="QIR811" s="2198"/>
      <c r="QIS811" s="2198"/>
      <c r="QIT811" s="2198"/>
      <c r="QIU811" s="2198"/>
      <c r="QIV811" s="2198"/>
      <c r="QIW811" s="2198"/>
      <c r="QIX811" s="2198"/>
      <c r="QIY811" s="2198"/>
      <c r="QIZ811" s="2198"/>
      <c r="QJA811" s="2198"/>
      <c r="QJB811" s="2198"/>
      <c r="QJC811" s="2198"/>
      <c r="QJD811" s="2198"/>
      <c r="QJE811" s="2198"/>
      <c r="QJF811" s="2198"/>
      <c r="QJG811" s="2198"/>
      <c r="QJH811" s="2198"/>
      <c r="QJI811" s="2198"/>
      <c r="QJJ811" s="2198"/>
      <c r="QJK811" s="2198"/>
      <c r="QJL811" s="2198"/>
      <c r="QJM811" s="2198"/>
      <c r="QJN811" s="2198"/>
      <c r="QJO811" s="2198"/>
      <c r="QJP811" s="2198"/>
      <c r="QJQ811" s="2198"/>
      <c r="QJR811" s="2198"/>
      <c r="QJS811" s="2198"/>
      <c r="QJT811" s="2198"/>
      <c r="QJU811" s="2198"/>
      <c r="QJV811" s="2198"/>
      <c r="QJW811" s="2198"/>
      <c r="QJX811" s="2198"/>
      <c r="QJY811" s="2198"/>
      <c r="QJZ811" s="2198"/>
      <c r="QKA811" s="2198"/>
      <c r="QKE811" s="2198"/>
      <c r="QKF811" s="2198"/>
      <c r="QKG811" s="2198"/>
      <c r="QKH811" s="2198"/>
      <c r="QKI811" s="2198"/>
      <c r="QKJ811" s="2198"/>
      <c r="QKK811" s="2198"/>
      <c r="QKL811" s="2198"/>
      <c r="QKM811" s="2198"/>
      <c r="QKN811" s="2198"/>
      <c r="QKO811" s="2198"/>
      <c r="QKP811" s="2198"/>
      <c r="QKQ811" s="2198"/>
      <c r="QKR811" s="2198"/>
      <c r="QKS811" s="2198"/>
      <c r="QKT811" s="2198"/>
      <c r="QKU811" s="2198"/>
      <c r="QKV811" s="2198"/>
      <c r="QKW811" s="2198"/>
      <c r="QKX811" s="2198"/>
      <c r="QKY811" s="2198"/>
      <c r="QKZ811" s="2198"/>
      <c r="QLA811" s="2198"/>
      <c r="QLB811" s="2198"/>
      <c r="QLC811" s="2198"/>
      <c r="QLD811" s="2198"/>
      <c r="QLE811" s="2198"/>
      <c r="QLF811" s="2198"/>
      <c r="QLG811" s="2198"/>
      <c r="QLH811" s="2198"/>
      <c r="QLI811" s="2198"/>
      <c r="QLJ811" s="2198"/>
      <c r="QLK811" s="2198"/>
      <c r="QLL811" s="2198"/>
      <c r="QLM811" s="2198"/>
      <c r="QLN811" s="2198"/>
      <c r="QLO811" s="2198"/>
      <c r="QLP811" s="2198"/>
      <c r="QLQ811" s="2198"/>
      <c r="QLR811" s="2198"/>
      <c r="QLS811" s="2198"/>
      <c r="QLT811" s="2198"/>
      <c r="QLU811" s="2198"/>
      <c r="QLV811" s="2198"/>
      <c r="QLW811" s="2198"/>
      <c r="QLX811" s="2198"/>
      <c r="QLY811" s="2198"/>
      <c r="QLZ811" s="2198"/>
      <c r="QMA811" s="2198"/>
      <c r="QMB811" s="2198"/>
      <c r="QMC811" s="2198"/>
      <c r="QMD811" s="2198"/>
      <c r="QME811" s="2198"/>
      <c r="QMF811" s="2198"/>
      <c r="QMG811" s="2198"/>
      <c r="QMH811" s="2198"/>
      <c r="QMI811" s="2198"/>
      <c r="QMJ811" s="2198"/>
      <c r="QMK811" s="2198"/>
      <c r="QML811" s="2198"/>
      <c r="QMM811" s="2198"/>
      <c r="QMN811" s="2198"/>
      <c r="QMO811" s="2198"/>
      <c r="QMP811" s="2198"/>
      <c r="QMQ811" s="2198"/>
      <c r="QMR811" s="2198"/>
      <c r="QMS811" s="2198"/>
      <c r="QMT811" s="2198"/>
      <c r="QMU811" s="2198"/>
      <c r="QMV811" s="2198"/>
      <c r="QMW811" s="2198"/>
      <c r="QMX811" s="2198"/>
      <c r="QMY811" s="2198"/>
      <c r="QMZ811" s="2198"/>
      <c r="QNA811" s="2198"/>
      <c r="QNB811" s="2198"/>
      <c r="QNC811" s="2198"/>
      <c r="QND811" s="2198"/>
      <c r="QNE811" s="2198"/>
      <c r="QNF811" s="2198"/>
      <c r="QNG811" s="2198"/>
      <c r="QNH811" s="2198"/>
      <c r="QNI811" s="2198"/>
      <c r="QNJ811" s="2198"/>
      <c r="QNK811" s="2198"/>
      <c r="QNL811" s="2198"/>
      <c r="QNM811" s="2198"/>
      <c r="QNN811" s="2198"/>
      <c r="QNO811" s="2198"/>
      <c r="QNP811" s="2198"/>
      <c r="QNQ811" s="2198"/>
      <c r="QNR811" s="2198"/>
      <c r="QNS811" s="2198"/>
      <c r="QNT811" s="2198"/>
      <c r="QNU811" s="2198"/>
      <c r="QNV811" s="2198"/>
      <c r="QNW811" s="2198"/>
      <c r="QNX811" s="2198"/>
      <c r="QNY811" s="2198"/>
      <c r="QNZ811" s="2198"/>
      <c r="QOA811" s="2198"/>
      <c r="QOB811" s="2198"/>
      <c r="QOC811" s="2198"/>
      <c r="QOD811" s="2198"/>
      <c r="QOE811" s="2198"/>
      <c r="QOF811" s="2198"/>
      <c r="QOG811" s="2198"/>
      <c r="QOH811" s="2198"/>
      <c r="QOI811" s="2198"/>
      <c r="QOJ811" s="2198"/>
      <c r="QOK811" s="2198"/>
      <c r="QOL811" s="2198"/>
      <c r="QOM811" s="2198"/>
      <c r="QON811" s="2198"/>
      <c r="QOO811" s="2198"/>
      <c r="QOP811" s="2198"/>
      <c r="QOQ811" s="2198"/>
      <c r="QOR811" s="2198"/>
      <c r="QOS811" s="2198"/>
      <c r="QOT811" s="2198"/>
      <c r="QOU811" s="2198"/>
      <c r="QOV811" s="2198"/>
      <c r="QOW811" s="2198"/>
      <c r="QOX811" s="2198"/>
      <c r="QOY811" s="2198"/>
      <c r="QOZ811" s="2198"/>
      <c r="QPA811" s="2198"/>
      <c r="QPB811" s="2198"/>
      <c r="QPC811" s="2198"/>
      <c r="QPD811" s="2198"/>
      <c r="QPE811" s="2198"/>
      <c r="QPF811" s="2198"/>
      <c r="QPG811" s="2198"/>
      <c r="QPH811" s="2198"/>
      <c r="QPI811" s="2198"/>
      <c r="QPJ811" s="2198"/>
      <c r="QPK811" s="2198"/>
      <c r="QPL811" s="2198"/>
      <c r="QPM811" s="2198"/>
      <c r="QPN811" s="2198"/>
      <c r="QPO811" s="2198"/>
      <c r="QPP811" s="2198"/>
      <c r="QPQ811" s="2198"/>
      <c r="QPR811" s="2198"/>
      <c r="QPS811" s="2198"/>
      <c r="QPT811" s="2198"/>
      <c r="QPU811" s="2198"/>
      <c r="QPV811" s="2198"/>
      <c r="QPW811" s="2198"/>
      <c r="QPX811" s="2198"/>
      <c r="QPY811" s="2198"/>
      <c r="QPZ811" s="2198"/>
      <c r="QQA811" s="2198"/>
      <c r="QQB811" s="2198"/>
      <c r="QQC811" s="2198"/>
      <c r="QQD811" s="2198"/>
      <c r="QQE811" s="2198"/>
      <c r="QQF811" s="2198"/>
      <c r="QQG811" s="2198"/>
      <c r="QQH811" s="2198"/>
      <c r="QQI811" s="2198"/>
      <c r="QQJ811" s="2198"/>
      <c r="QQK811" s="2198"/>
      <c r="QQL811" s="2198"/>
      <c r="QQM811" s="2198"/>
      <c r="QQN811" s="2198"/>
      <c r="QQO811" s="2198"/>
      <c r="QQP811" s="2198"/>
      <c r="QQQ811" s="2198"/>
      <c r="QQR811" s="2198"/>
      <c r="QQS811" s="2198"/>
      <c r="QQT811" s="2198"/>
      <c r="QQU811" s="2198"/>
      <c r="QQV811" s="2198"/>
      <c r="QQW811" s="2198"/>
      <c r="QQX811" s="2198"/>
      <c r="QQY811" s="2198"/>
      <c r="QQZ811" s="2198"/>
      <c r="QRA811" s="2198"/>
      <c r="QRB811" s="2198"/>
      <c r="QRC811" s="2198"/>
      <c r="QRD811" s="2198"/>
      <c r="QRE811" s="2198"/>
      <c r="QRF811" s="2198"/>
      <c r="QRG811" s="2198"/>
      <c r="QRH811" s="2198"/>
      <c r="QRI811" s="2198"/>
      <c r="QRJ811" s="2198"/>
      <c r="QRK811" s="2198"/>
      <c r="QRL811" s="2198"/>
      <c r="QRM811" s="2198"/>
      <c r="QRN811" s="2198"/>
      <c r="QRO811" s="2198"/>
      <c r="QRP811" s="2198"/>
      <c r="QRQ811" s="2198"/>
      <c r="QRR811" s="2198"/>
      <c r="QRS811" s="2198"/>
      <c r="QRT811" s="2198"/>
      <c r="QRU811" s="2198"/>
      <c r="QRV811" s="2198"/>
      <c r="QRW811" s="2198"/>
      <c r="QRX811" s="2198"/>
      <c r="QRY811" s="2198"/>
      <c r="QRZ811" s="2198"/>
      <c r="QSA811" s="2198"/>
      <c r="QSB811" s="2198"/>
      <c r="QSC811" s="2198"/>
      <c r="QSD811" s="2198"/>
      <c r="QSE811" s="2198"/>
      <c r="QSF811" s="2198"/>
      <c r="QSG811" s="2198"/>
      <c r="QSH811" s="2198"/>
      <c r="QSI811" s="2198"/>
      <c r="QSJ811" s="2198"/>
      <c r="QSK811" s="2198"/>
      <c r="QSL811" s="2198"/>
      <c r="QSM811" s="2198"/>
      <c r="QSN811" s="2198"/>
      <c r="QSO811" s="2198"/>
      <c r="QSP811" s="2198"/>
      <c r="QSQ811" s="2198"/>
      <c r="QSR811" s="2198"/>
      <c r="QSS811" s="2198"/>
      <c r="QST811" s="2198"/>
      <c r="QSU811" s="2198"/>
      <c r="QSV811" s="2198"/>
      <c r="QSW811" s="2198"/>
      <c r="QSX811" s="2198"/>
      <c r="QSY811" s="2198"/>
      <c r="QSZ811" s="2198"/>
      <c r="QTA811" s="2198"/>
      <c r="QTB811" s="2198"/>
      <c r="QTC811" s="2198"/>
      <c r="QTD811" s="2198"/>
      <c r="QTE811" s="2198"/>
      <c r="QTF811" s="2198"/>
      <c r="QTG811" s="2198"/>
      <c r="QTH811" s="2198"/>
      <c r="QTI811" s="2198"/>
      <c r="QTJ811" s="2198"/>
      <c r="QTK811" s="2198"/>
      <c r="QTL811" s="2198"/>
      <c r="QTM811" s="2198"/>
      <c r="QTN811" s="2198"/>
      <c r="QTO811" s="2198"/>
      <c r="QTP811" s="2198"/>
      <c r="QTQ811" s="2198"/>
      <c r="QTR811" s="2198"/>
      <c r="QTS811" s="2198"/>
      <c r="QTT811" s="2198"/>
      <c r="QTU811" s="2198"/>
      <c r="QTV811" s="2198"/>
      <c r="QTW811" s="2198"/>
      <c r="QUA811" s="2198"/>
      <c r="QUB811" s="2198"/>
      <c r="QUC811" s="2198"/>
      <c r="QUD811" s="2198"/>
      <c r="QUE811" s="2198"/>
      <c r="QUF811" s="2198"/>
      <c r="QUG811" s="2198"/>
      <c r="QUH811" s="2198"/>
      <c r="QUI811" s="2198"/>
      <c r="QUJ811" s="2198"/>
      <c r="QUK811" s="2198"/>
      <c r="QUL811" s="2198"/>
      <c r="QUM811" s="2198"/>
      <c r="QUN811" s="2198"/>
      <c r="QUO811" s="2198"/>
      <c r="QUP811" s="2198"/>
      <c r="QUQ811" s="2198"/>
      <c r="QUR811" s="2198"/>
      <c r="QUS811" s="2198"/>
      <c r="QUT811" s="2198"/>
      <c r="QUU811" s="2198"/>
      <c r="QUV811" s="2198"/>
      <c r="QUW811" s="2198"/>
      <c r="QUX811" s="2198"/>
      <c r="QUY811" s="2198"/>
      <c r="QUZ811" s="2198"/>
      <c r="QVA811" s="2198"/>
      <c r="QVB811" s="2198"/>
      <c r="QVC811" s="2198"/>
      <c r="QVD811" s="2198"/>
      <c r="QVE811" s="2198"/>
      <c r="QVF811" s="2198"/>
      <c r="QVG811" s="2198"/>
      <c r="QVH811" s="2198"/>
      <c r="QVI811" s="2198"/>
      <c r="QVJ811" s="2198"/>
      <c r="QVK811" s="2198"/>
      <c r="QVL811" s="2198"/>
      <c r="QVM811" s="2198"/>
      <c r="QVN811" s="2198"/>
      <c r="QVO811" s="2198"/>
      <c r="QVP811" s="2198"/>
      <c r="QVQ811" s="2198"/>
      <c r="QVR811" s="2198"/>
      <c r="QVS811" s="2198"/>
      <c r="QVT811" s="2198"/>
      <c r="QVU811" s="2198"/>
      <c r="QVV811" s="2198"/>
      <c r="QVW811" s="2198"/>
      <c r="QVX811" s="2198"/>
      <c r="QVY811" s="2198"/>
      <c r="QVZ811" s="2198"/>
      <c r="QWA811" s="2198"/>
      <c r="QWB811" s="2198"/>
      <c r="QWC811" s="2198"/>
      <c r="QWD811" s="2198"/>
      <c r="QWE811" s="2198"/>
      <c r="QWF811" s="2198"/>
      <c r="QWG811" s="2198"/>
      <c r="QWH811" s="2198"/>
      <c r="QWI811" s="2198"/>
      <c r="QWJ811" s="2198"/>
      <c r="QWK811" s="2198"/>
      <c r="QWL811" s="2198"/>
      <c r="QWM811" s="2198"/>
      <c r="QWN811" s="2198"/>
      <c r="QWO811" s="2198"/>
      <c r="QWP811" s="2198"/>
      <c r="QWQ811" s="2198"/>
      <c r="QWR811" s="2198"/>
      <c r="QWS811" s="2198"/>
      <c r="QWT811" s="2198"/>
      <c r="QWU811" s="2198"/>
      <c r="QWV811" s="2198"/>
      <c r="QWW811" s="2198"/>
      <c r="QWX811" s="2198"/>
      <c r="QWY811" s="2198"/>
      <c r="QWZ811" s="2198"/>
      <c r="QXA811" s="2198"/>
      <c r="QXB811" s="2198"/>
      <c r="QXC811" s="2198"/>
      <c r="QXD811" s="2198"/>
      <c r="QXE811" s="2198"/>
      <c r="QXF811" s="2198"/>
      <c r="QXG811" s="2198"/>
      <c r="QXH811" s="2198"/>
      <c r="QXI811" s="2198"/>
      <c r="QXJ811" s="2198"/>
      <c r="QXK811" s="2198"/>
      <c r="QXL811" s="2198"/>
      <c r="QXM811" s="2198"/>
      <c r="QXN811" s="2198"/>
      <c r="QXO811" s="2198"/>
      <c r="QXP811" s="2198"/>
      <c r="QXQ811" s="2198"/>
      <c r="QXR811" s="2198"/>
      <c r="QXS811" s="2198"/>
      <c r="QXT811" s="2198"/>
      <c r="QXU811" s="2198"/>
      <c r="QXV811" s="2198"/>
      <c r="QXW811" s="2198"/>
      <c r="QXX811" s="2198"/>
      <c r="QXY811" s="2198"/>
      <c r="QXZ811" s="2198"/>
      <c r="QYA811" s="2198"/>
      <c r="QYB811" s="2198"/>
      <c r="QYC811" s="2198"/>
      <c r="QYD811" s="2198"/>
      <c r="QYE811" s="2198"/>
      <c r="QYF811" s="2198"/>
      <c r="QYG811" s="2198"/>
      <c r="QYH811" s="2198"/>
      <c r="QYI811" s="2198"/>
      <c r="QYJ811" s="2198"/>
      <c r="QYK811" s="2198"/>
      <c r="QYL811" s="2198"/>
      <c r="QYM811" s="2198"/>
      <c r="QYN811" s="2198"/>
      <c r="QYO811" s="2198"/>
      <c r="QYP811" s="2198"/>
      <c r="QYQ811" s="2198"/>
      <c r="QYR811" s="2198"/>
      <c r="QYS811" s="2198"/>
      <c r="QYT811" s="2198"/>
      <c r="QYU811" s="2198"/>
      <c r="QYV811" s="2198"/>
      <c r="QYW811" s="2198"/>
      <c r="QYX811" s="2198"/>
      <c r="QYY811" s="2198"/>
      <c r="QYZ811" s="2198"/>
      <c r="QZA811" s="2198"/>
      <c r="QZB811" s="2198"/>
      <c r="QZC811" s="2198"/>
      <c r="QZD811" s="2198"/>
      <c r="QZE811" s="2198"/>
      <c r="QZF811" s="2198"/>
      <c r="QZG811" s="2198"/>
      <c r="QZH811" s="2198"/>
      <c r="QZI811" s="2198"/>
      <c r="QZJ811" s="2198"/>
      <c r="QZK811" s="2198"/>
      <c r="QZL811" s="2198"/>
      <c r="QZM811" s="2198"/>
      <c r="QZN811" s="2198"/>
      <c r="QZO811" s="2198"/>
      <c r="QZP811" s="2198"/>
      <c r="QZQ811" s="2198"/>
      <c r="QZR811" s="2198"/>
      <c r="QZS811" s="2198"/>
      <c r="QZT811" s="2198"/>
      <c r="QZU811" s="2198"/>
      <c r="QZV811" s="2198"/>
      <c r="QZW811" s="2198"/>
      <c r="QZX811" s="2198"/>
      <c r="QZY811" s="2198"/>
      <c r="QZZ811" s="2198"/>
      <c r="RAA811" s="2198"/>
      <c r="RAB811" s="2198"/>
      <c r="RAC811" s="2198"/>
      <c r="RAD811" s="2198"/>
      <c r="RAE811" s="2198"/>
      <c r="RAF811" s="2198"/>
      <c r="RAG811" s="2198"/>
      <c r="RAH811" s="2198"/>
      <c r="RAI811" s="2198"/>
      <c r="RAJ811" s="2198"/>
      <c r="RAK811" s="2198"/>
      <c r="RAL811" s="2198"/>
      <c r="RAM811" s="2198"/>
      <c r="RAN811" s="2198"/>
      <c r="RAO811" s="2198"/>
      <c r="RAP811" s="2198"/>
      <c r="RAQ811" s="2198"/>
      <c r="RAR811" s="2198"/>
      <c r="RAS811" s="2198"/>
      <c r="RAT811" s="2198"/>
      <c r="RAU811" s="2198"/>
      <c r="RAV811" s="2198"/>
      <c r="RAW811" s="2198"/>
      <c r="RAX811" s="2198"/>
      <c r="RAY811" s="2198"/>
      <c r="RAZ811" s="2198"/>
      <c r="RBA811" s="2198"/>
      <c r="RBB811" s="2198"/>
      <c r="RBC811" s="2198"/>
      <c r="RBD811" s="2198"/>
      <c r="RBE811" s="2198"/>
      <c r="RBF811" s="2198"/>
      <c r="RBG811" s="2198"/>
      <c r="RBH811" s="2198"/>
      <c r="RBI811" s="2198"/>
      <c r="RBJ811" s="2198"/>
      <c r="RBK811" s="2198"/>
      <c r="RBL811" s="2198"/>
      <c r="RBM811" s="2198"/>
      <c r="RBN811" s="2198"/>
      <c r="RBO811" s="2198"/>
      <c r="RBP811" s="2198"/>
      <c r="RBQ811" s="2198"/>
      <c r="RBR811" s="2198"/>
      <c r="RBS811" s="2198"/>
      <c r="RBT811" s="2198"/>
      <c r="RBU811" s="2198"/>
      <c r="RBV811" s="2198"/>
      <c r="RBW811" s="2198"/>
      <c r="RBX811" s="2198"/>
      <c r="RBY811" s="2198"/>
      <c r="RBZ811" s="2198"/>
      <c r="RCA811" s="2198"/>
      <c r="RCB811" s="2198"/>
      <c r="RCC811" s="2198"/>
      <c r="RCD811" s="2198"/>
      <c r="RCE811" s="2198"/>
      <c r="RCF811" s="2198"/>
      <c r="RCG811" s="2198"/>
      <c r="RCH811" s="2198"/>
      <c r="RCI811" s="2198"/>
      <c r="RCJ811" s="2198"/>
      <c r="RCK811" s="2198"/>
      <c r="RCL811" s="2198"/>
      <c r="RCM811" s="2198"/>
      <c r="RCN811" s="2198"/>
      <c r="RCO811" s="2198"/>
      <c r="RCP811" s="2198"/>
      <c r="RCQ811" s="2198"/>
      <c r="RCR811" s="2198"/>
      <c r="RCS811" s="2198"/>
      <c r="RCT811" s="2198"/>
      <c r="RCU811" s="2198"/>
      <c r="RCV811" s="2198"/>
      <c r="RCW811" s="2198"/>
      <c r="RCX811" s="2198"/>
      <c r="RCY811" s="2198"/>
      <c r="RCZ811" s="2198"/>
      <c r="RDA811" s="2198"/>
      <c r="RDB811" s="2198"/>
      <c r="RDC811" s="2198"/>
      <c r="RDD811" s="2198"/>
      <c r="RDE811" s="2198"/>
      <c r="RDF811" s="2198"/>
      <c r="RDG811" s="2198"/>
      <c r="RDH811" s="2198"/>
      <c r="RDI811" s="2198"/>
      <c r="RDJ811" s="2198"/>
      <c r="RDK811" s="2198"/>
      <c r="RDL811" s="2198"/>
      <c r="RDM811" s="2198"/>
      <c r="RDN811" s="2198"/>
      <c r="RDO811" s="2198"/>
      <c r="RDP811" s="2198"/>
      <c r="RDQ811" s="2198"/>
      <c r="RDR811" s="2198"/>
      <c r="RDS811" s="2198"/>
      <c r="RDW811" s="2198"/>
      <c r="RDX811" s="2198"/>
      <c r="RDY811" s="2198"/>
      <c r="RDZ811" s="2198"/>
      <c r="REA811" s="2198"/>
      <c r="REB811" s="2198"/>
      <c r="REC811" s="2198"/>
      <c r="RED811" s="2198"/>
      <c r="REE811" s="2198"/>
      <c r="REF811" s="2198"/>
      <c r="REG811" s="2198"/>
      <c r="REH811" s="2198"/>
      <c r="REI811" s="2198"/>
      <c r="REJ811" s="2198"/>
      <c r="REK811" s="2198"/>
      <c r="REL811" s="2198"/>
      <c r="REM811" s="2198"/>
      <c r="REN811" s="2198"/>
      <c r="REO811" s="2198"/>
      <c r="REP811" s="2198"/>
      <c r="REQ811" s="2198"/>
      <c r="RER811" s="2198"/>
      <c r="RES811" s="2198"/>
      <c r="RET811" s="2198"/>
      <c r="REU811" s="2198"/>
      <c r="REV811" s="2198"/>
      <c r="REW811" s="2198"/>
      <c r="REX811" s="2198"/>
      <c r="REY811" s="2198"/>
      <c r="REZ811" s="2198"/>
      <c r="RFA811" s="2198"/>
      <c r="RFB811" s="2198"/>
      <c r="RFC811" s="2198"/>
      <c r="RFD811" s="2198"/>
      <c r="RFE811" s="2198"/>
      <c r="RFF811" s="2198"/>
      <c r="RFG811" s="2198"/>
      <c r="RFH811" s="2198"/>
      <c r="RFI811" s="2198"/>
      <c r="RFJ811" s="2198"/>
      <c r="RFK811" s="2198"/>
      <c r="RFL811" s="2198"/>
      <c r="RFM811" s="2198"/>
      <c r="RFN811" s="2198"/>
      <c r="RFO811" s="2198"/>
      <c r="RFP811" s="2198"/>
      <c r="RFQ811" s="2198"/>
      <c r="RFR811" s="2198"/>
      <c r="RFS811" s="2198"/>
      <c r="RFT811" s="2198"/>
      <c r="RFU811" s="2198"/>
      <c r="RFV811" s="2198"/>
      <c r="RFW811" s="2198"/>
      <c r="RFX811" s="2198"/>
      <c r="RFY811" s="2198"/>
      <c r="RFZ811" s="2198"/>
      <c r="RGA811" s="2198"/>
      <c r="RGB811" s="2198"/>
      <c r="RGC811" s="2198"/>
      <c r="RGD811" s="2198"/>
      <c r="RGE811" s="2198"/>
      <c r="RGF811" s="2198"/>
      <c r="RGG811" s="2198"/>
      <c r="RGH811" s="2198"/>
      <c r="RGI811" s="2198"/>
      <c r="RGJ811" s="2198"/>
      <c r="RGK811" s="2198"/>
      <c r="RGL811" s="2198"/>
      <c r="RGM811" s="2198"/>
      <c r="RGN811" s="2198"/>
      <c r="RGO811" s="2198"/>
      <c r="RGP811" s="2198"/>
      <c r="RGQ811" s="2198"/>
      <c r="RGR811" s="2198"/>
      <c r="RGS811" s="2198"/>
      <c r="RGT811" s="2198"/>
      <c r="RGU811" s="2198"/>
      <c r="RGV811" s="2198"/>
      <c r="RGW811" s="2198"/>
      <c r="RGX811" s="2198"/>
      <c r="RGY811" s="2198"/>
      <c r="RGZ811" s="2198"/>
      <c r="RHA811" s="2198"/>
      <c r="RHB811" s="2198"/>
      <c r="RHC811" s="2198"/>
      <c r="RHD811" s="2198"/>
      <c r="RHE811" s="2198"/>
      <c r="RHF811" s="2198"/>
      <c r="RHG811" s="2198"/>
      <c r="RHH811" s="2198"/>
      <c r="RHI811" s="2198"/>
      <c r="RHJ811" s="2198"/>
      <c r="RHK811" s="2198"/>
      <c r="RHL811" s="2198"/>
      <c r="RHM811" s="2198"/>
      <c r="RHN811" s="2198"/>
      <c r="RHO811" s="2198"/>
      <c r="RHP811" s="2198"/>
      <c r="RHQ811" s="2198"/>
      <c r="RHR811" s="2198"/>
      <c r="RHS811" s="2198"/>
      <c r="RHT811" s="2198"/>
      <c r="RHU811" s="2198"/>
      <c r="RHV811" s="2198"/>
      <c r="RHW811" s="2198"/>
      <c r="RHX811" s="2198"/>
      <c r="RHY811" s="2198"/>
      <c r="RHZ811" s="2198"/>
      <c r="RIA811" s="2198"/>
      <c r="RIB811" s="2198"/>
      <c r="RIC811" s="2198"/>
      <c r="RID811" s="2198"/>
      <c r="RIE811" s="2198"/>
      <c r="RIF811" s="2198"/>
      <c r="RIG811" s="2198"/>
      <c r="RIH811" s="2198"/>
      <c r="RII811" s="2198"/>
      <c r="RIJ811" s="2198"/>
      <c r="RIK811" s="2198"/>
      <c r="RIL811" s="2198"/>
      <c r="RIM811" s="2198"/>
      <c r="RIN811" s="2198"/>
      <c r="RIO811" s="2198"/>
      <c r="RIP811" s="2198"/>
      <c r="RIQ811" s="2198"/>
      <c r="RIR811" s="2198"/>
      <c r="RIS811" s="2198"/>
      <c r="RIT811" s="2198"/>
      <c r="RIU811" s="2198"/>
      <c r="RIV811" s="2198"/>
      <c r="RIW811" s="2198"/>
      <c r="RIX811" s="2198"/>
      <c r="RIY811" s="2198"/>
      <c r="RIZ811" s="2198"/>
      <c r="RJA811" s="2198"/>
      <c r="RJB811" s="2198"/>
      <c r="RJC811" s="2198"/>
      <c r="RJD811" s="2198"/>
      <c r="RJE811" s="2198"/>
      <c r="RJF811" s="2198"/>
      <c r="RJG811" s="2198"/>
      <c r="RJH811" s="2198"/>
      <c r="RJI811" s="2198"/>
      <c r="RJJ811" s="2198"/>
      <c r="RJK811" s="2198"/>
      <c r="RJL811" s="2198"/>
      <c r="RJM811" s="2198"/>
      <c r="RJN811" s="2198"/>
      <c r="RJO811" s="2198"/>
      <c r="RJP811" s="2198"/>
      <c r="RJQ811" s="2198"/>
      <c r="RJR811" s="2198"/>
      <c r="RJS811" s="2198"/>
      <c r="RJT811" s="2198"/>
      <c r="RJU811" s="2198"/>
      <c r="RJV811" s="2198"/>
      <c r="RJW811" s="2198"/>
      <c r="RJX811" s="2198"/>
      <c r="RJY811" s="2198"/>
      <c r="RJZ811" s="2198"/>
      <c r="RKA811" s="2198"/>
      <c r="RKB811" s="2198"/>
      <c r="RKC811" s="2198"/>
      <c r="RKD811" s="2198"/>
      <c r="RKE811" s="2198"/>
      <c r="RKF811" s="2198"/>
      <c r="RKG811" s="2198"/>
      <c r="RKH811" s="2198"/>
      <c r="RKI811" s="2198"/>
      <c r="RKJ811" s="2198"/>
      <c r="RKK811" s="2198"/>
      <c r="RKL811" s="2198"/>
      <c r="RKM811" s="2198"/>
      <c r="RKN811" s="2198"/>
      <c r="RKO811" s="2198"/>
      <c r="RKP811" s="2198"/>
      <c r="RKQ811" s="2198"/>
      <c r="RKR811" s="2198"/>
      <c r="RKS811" s="2198"/>
      <c r="RKT811" s="2198"/>
      <c r="RKU811" s="2198"/>
      <c r="RKV811" s="2198"/>
      <c r="RKW811" s="2198"/>
      <c r="RKX811" s="2198"/>
      <c r="RKY811" s="2198"/>
      <c r="RKZ811" s="2198"/>
      <c r="RLA811" s="2198"/>
      <c r="RLB811" s="2198"/>
      <c r="RLC811" s="2198"/>
      <c r="RLD811" s="2198"/>
      <c r="RLE811" s="2198"/>
      <c r="RLF811" s="2198"/>
      <c r="RLG811" s="2198"/>
      <c r="RLH811" s="2198"/>
      <c r="RLI811" s="2198"/>
      <c r="RLJ811" s="2198"/>
      <c r="RLK811" s="2198"/>
      <c r="RLL811" s="2198"/>
      <c r="RLM811" s="2198"/>
      <c r="RLN811" s="2198"/>
      <c r="RLO811" s="2198"/>
      <c r="RLP811" s="2198"/>
      <c r="RLQ811" s="2198"/>
      <c r="RLR811" s="2198"/>
      <c r="RLS811" s="2198"/>
      <c r="RLT811" s="2198"/>
      <c r="RLU811" s="2198"/>
      <c r="RLV811" s="2198"/>
      <c r="RLW811" s="2198"/>
      <c r="RLX811" s="2198"/>
      <c r="RLY811" s="2198"/>
      <c r="RLZ811" s="2198"/>
      <c r="RMA811" s="2198"/>
      <c r="RMB811" s="2198"/>
      <c r="RMC811" s="2198"/>
      <c r="RMD811" s="2198"/>
      <c r="RME811" s="2198"/>
      <c r="RMF811" s="2198"/>
      <c r="RMG811" s="2198"/>
      <c r="RMH811" s="2198"/>
      <c r="RMI811" s="2198"/>
      <c r="RMJ811" s="2198"/>
      <c r="RMK811" s="2198"/>
      <c r="RML811" s="2198"/>
      <c r="RMM811" s="2198"/>
      <c r="RMN811" s="2198"/>
      <c r="RMO811" s="2198"/>
      <c r="RMP811" s="2198"/>
      <c r="RMQ811" s="2198"/>
      <c r="RMR811" s="2198"/>
      <c r="RMS811" s="2198"/>
      <c r="RMT811" s="2198"/>
      <c r="RMU811" s="2198"/>
      <c r="RMV811" s="2198"/>
      <c r="RMW811" s="2198"/>
      <c r="RMX811" s="2198"/>
      <c r="RMY811" s="2198"/>
      <c r="RMZ811" s="2198"/>
      <c r="RNA811" s="2198"/>
      <c r="RNB811" s="2198"/>
      <c r="RNC811" s="2198"/>
      <c r="RND811" s="2198"/>
      <c r="RNE811" s="2198"/>
      <c r="RNF811" s="2198"/>
      <c r="RNG811" s="2198"/>
      <c r="RNH811" s="2198"/>
      <c r="RNI811" s="2198"/>
      <c r="RNJ811" s="2198"/>
      <c r="RNK811" s="2198"/>
      <c r="RNL811" s="2198"/>
      <c r="RNM811" s="2198"/>
      <c r="RNN811" s="2198"/>
      <c r="RNO811" s="2198"/>
      <c r="RNS811" s="2198"/>
      <c r="RNT811" s="2198"/>
      <c r="RNU811" s="2198"/>
      <c r="RNV811" s="2198"/>
      <c r="RNW811" s="2198"/>
      <c r="RNX811" s="2198"/>
      <c r="RNY811" s="2198"/>
      <c r="RNZ811" s="2198"/>
      <c r="ROA811" s="2198"/>
      <c r="ROB811" s="2198"/>
      <c r="ROC811" s="2198"/>
      <c r="ROD811" s="2198"/>
      <c r="ROE811" s="2198"/>
      <c r="ROF811" s="2198"/>
      <c r="ROG811" s="2198"/>
      <c r="ROH811" s="2198"/>
      <c r="ROI811" s="2198"/>
      <c r="ROJ811" s="2198"/>
      <c r="ROK811" s="2198"/>
      <c r="ROL811" s="2198"/>
      <c r="ROM811" s="2198"/>
      <c r="RON811" s="2198"/>
      <c r="ROO811" s="2198"/>
      <c r="ROP811" s="2198"/>
      <c r="ROQ811" s="2198"/>
      <c r="ROR811" s="2198"/>
      <c r="ROS811" s="2198"/>
      <c r="ROT811" s="2198"/>
      <c r="ROU811" s="2198"/>
      <c r="ROV811" s="2198"/>
      <c r="ROW811" s="2198"/>
      <c r="ROX811" s="2198"/>
      <c r="ROY811" s="2198"/>
      <c r="ROZ811" s="2198"/>
      <c r="RPA811" s="2198"/>
      <c r="RPB811" s="2198"/>
      <c r="RPC811" s="2198"/>
      <c r="RPD811" s="2198"/>
      <c r="RPE811" s="2198"/>
      <c r="RPF811" s="2198"/>
      <c r="RPG811" s="2198"/>
      <c r="RPH811" s="2198"/>
      <c r="RPI811" s="2198"/>
      <c r="RPJ811" s="2198"/>
      <c r="RPK811" s="2198"/>
      <c r="RPL811" s="2198"/>
      <c r="RPM811" s="2198"/>
      <c r="RPN811" s="2198"/>
      <c r="RPO811" s="2198"/>
      <c r="RPP811" s="2198"/>
      <c r="RPQ811" s="2198"/>
      <c r="RPR811" s="2198"/>
      <c r="RPS811" s="2198"/>
      <c r="RPT811" s="2198"/>
      <c r="RPU811" s="2198"/>
      <c r="RPV811" s="2198"/>
      <c r="RPW811" s="2198"/>
      <c r="RPX811" s="2198"/>
      <c r="RPY811" s="2198"/>
      <c r="RPZ811" s="2198"/>
      <c r="RQA811" s="2198"/>
      <c r="RQB811" s="2198"/>
      <c r="RQC811" s="2198"/>
      <c r="RQD811" s="2198"/>
      <c r="RQE811" s="2198"/>
      <c r="RQF811" s="2198"/>
      <c r="RQG811" s="2198"/>
      <c r="RQH811" s="2198"/>
      <c r="RQI811" s="2198"/>
      <c r="RQJ811" s="2198"/>
      <c r="RQK811" s="2198"/>
      <c r="RQL811" s="2198"/>
      <c r="RQM811" s="2198"/>
      <c r="RQN811" s="2198"/>
      <c r="RQO811" s="2198"/>
      <c r="RQP811" s="2198"/>
      <c r="RQQ811" s="2198"/>
      <c r="RQR811" s="2198"/>
      <c r="RQS811" s="2198"/>
      <c r="RQT811" s="2198"/>
      <c r="RQU811" s="2198"/>
      <c r="RQV811" s="2198"/>
      <c r="RQW811" s="2198"/>
      <c r="RQX811" s="2198"/>
      <c r="RQY811" s="2198"/>
      <c r="RQZ811" s="2198"/>
      <c r="RRA811" s="2198"/>
      <c r="RRB811" s="2198"/>
      <c r="RRC811" s="2198"/>
      <c r="RRD811" s="2198"/>
      <c r="RRE811" s="2198"/>
      <c r="RRF811" s="2198"/>
      <c r="RRG811" s="2198"/>
      <c r="RRH811" s="2198"/>
      <c r="RRI811" s="2198"/>
      <c r="RRJ811" s="2198"/>
      <c r="RRK811" s="2198"/>
      <c r="RRL811" s="2198"/>
      <c r="RRM811" s="2198"/>
      <c r="RRN811" s="2198"/>
      <c r="RRO811" s="2198"/>
      <c r="RRP811" s="2198"/>
      <c r="RRQ811" s="2198"/>
      <c r="RRR811" s="2198"/>
      <c r="RRS811" s="2198"/>
      <c r="RRT811" s="2198"/>
      <c r="RRU811" s="2198"/>
      <c r="RRV811" s="2198"/>
      <c r="RRW811" s="2198"/>
      <c r="RRX811" s="2198"/>
      <c r="RRY811" s="2198"/>
      <c r="RRZ811" s="2198"/>
      <c r="RSA811" s="2198"/>
      <c r="RSB811" s="2198"/>
      <c r="RSC811" s="2198"/>
      <c r="RSD811" s="2198"/>
      <c r="RSE811" s="2198"/>
      <c r="RSF811" s="2198"/>
      <c r="RSG811" s="2198"/>
      <c r="RSH811" s="2198"/>
      <c r="RSI811" s="2198"/>
      <c r="RSJ811" s="2198"/>
      <c r="RSK811" s="2198"/>
      <c r="RSL811" s="2198"/>
      <c r="RSM811" s="2198"/>
      <c r="RSN811" s="2198"/>
      <c r="RSO811" s="2198"/>
      <c r="RSP811" s="2198"/>
      <c r="RSQ811" s="2198"/>
      <c r="RSR811" s="2198"/>
      <c r="RSS811" s="2198"/>
      <c r="RST811" s="2198"/>
      <c r="RSU811" s="2198"/>
      <c r="RSV811" s="2198"/>
      <c r="RSW811" s="2198"/>
      <c r="RSX811" s="2198"/>
      <c r="RSY811" s="2198"/>
      <c r="RSZ811" s="2198"/>
      <c r="RTA811" s="2198"/>
      <c r="RTB811" s="2198"/>
      <c r="RTC811" s="2198"/>
      <c r="RTD811" s="2198"/>
      <c r="RTE811" s="2198"/>
      <c r="RTF811" s="2198"/>
      <c r="RTG811" s="2198"/>
      <c r="RTH811" s="2198"/>
      <c r="RTI811" s="2198"/>
      <c r="RTJ811" s="2198"/>
      <c r="RTK811" s="2198"/>
      <c r="RTL811" s="2198"/>
      <c r="RTM811" s="2198"/>
      <c r="RTN811" s="2198"/>
      <c r="RTO811" s="2198"/>
      <c r="RTP811" s="2198"/>
      <c r="RTQ811" s="2198"/>
      <c r="RTR811" s="2198"/>
      <c r="RTS811" s="2198"/>
      <c r="RTT811" s="2198"/>
      <c r="RTU811" s="2198"/>
      <c r="RTV811" s="2198"/>
      <c r="RTW811" s="2198"/>
      <c r="RTX811" s="2198"/>
      <c r="RTY811" s="2198"/>
      <c r="RTZ811" s="2198"/>
      <c r="RUA811" s="2198"/>
      <c r="RUB811" s="2198"/>
      <c r="RUC811" s="2198"/>
      <c r="RUD811" s="2198"/>
      <c r="RUE811" s="2198"/>
      <c r="RUF811" s="2198"/>
      <c r="RUG811" s="2198"/>
      <c r="RUH811" s="2198"/>
      <c r="RUI811" s="2198"/>
      <c r="RUJ811" s="2198"/>
      <c r="RUK811" s="2198"/>
      <c r="RUL811" s="2198"/>
      <c r="RUM811" s="2198"/>
      <c r="RUN811" s="2198"/>
      <c r="RUO811" s="2198"/>
      <c r="RUP811" s="2198"/>
      <c r="RUQ811" s="2198"/>
      <c r="RUR811" s="2198"/>
      <c r="RUS811" s="2198"/>
      <c r="RUT811" s="2198"/>
      <c r="RUU811" s="2198"/>
      <c r="RUV811" s="2198"/>
      <c r="RUW811" s="2198"/>
      <c r="RUX811" s="2198"/>
      <c r="RUY811" s="2198"/>
      <c r="RUZ811" s="2198"/>
      <c r="RVA811" s="2198"/>
      <c r="RVB811" s="2198"/>
      <c r="RVC811" s="2198"/>
      <c r="RVD811" s="2198"/>
      <c r="RVE811" s="2198"/>
      <c r="RVF811" s="2198"/>
      <c r="RVG811" s="2198"/>
      <c r="RVH811" s="2198"/>
      <c r="RVI811" s="2198"/>
      <c r="RVJ811" s="2198"/>
      <c r="RVK811" s="2198"/>
      <c r="RVL811" s="2198"/>
      <c r="RVM811" s="2198"/>
      <c r="RVN811" s="2198"/>
      <c r="RVO811" s="2198"/>
      <c r="RVP811" s="2198"/>
      <c r="RVQ811" s="2198"/>
      <c r="RVR811" s="2198"/>
      <c r="RVS811" s="2198"/>
      <c r="RVT811" s="2198"/>
      <c r="RVU811" s="2198"/>
      <c r="RVV811" s="2198"/>
      <c r="RVW811" s="2198"/>
      <c r="RVX811" s="2198"/>
      <c r="RVY811" s="2198"/>
      <c r="RVZ811" s="2198"/>
      <c r="RWA811" s="2198"/>
      <c r="RWB811" s="2198"/>
      <c r="RWC811" s="2198"/>
      <c r="RWD811" s="2198"/>
      <c r="RWE811" s="2198"/>
      <c r="RWF811" s="2198"/>
      <c r="RWG811" s="2198"/>
      <c r="RWH811" s="2198"/>
      <c r="RWI811" s="2198"/>
      <c r="RWJ811" s="2198"/>
      <c r="RWK811" s="2198"/>
      <c r="RWL811" s="2198"/>
      <c r="RWM811" s="2198"/>
      <c r="RWN811" s="2198"/>
      <c r="RWO811" s="2198"/>
      <c r="RWP811" s="2198"/>
      <c r="RWQ811" s="2198"/>
      <c r="RWR811" s="2198"/>
      <c r="RWS811" s="2198"/>
      <c r="RWT811" s="2198"/>
      <c r="RWU811" s="2198"/>
      <c r="RWV811" s="2198"/>
      <c r="RWW811" s="2198"/>
      <c r="RWX811" s="2198"/>
      <c r="RWY811" s="2198"/>
      <c r="RWZ811" s="2198"/>
      <c r="RXA811" s="2198"/>
      <c r="RXB811" s="2198"/>
      <c r="RXC811" s="2198"/>
      <c r="RXD811" s="2198"/>
      <c r="RXE811" s="2198"/>
      <c r="RXF811" s="2198"/>
      <c r="RXG811" s="2198"/>
      <c r="RXH811" s="2198"/>
      <c r="RXI811" s="2198"/>
      <c r="RXJ811" s="2198"/>
      <c r="RXK811" s="2198"/>
      <c r="RXO811" s="2198"/>
      <c r="RXP811" s="2198"/>
      <c r="RXQ811" s="2198"/>
      <c r="RXR811" s="2198"/>
      <c r="RXS811" s="2198"/>
      <c r="RXT811" s="2198"/>
      <c r="RXU811" s="2198"/>
      <c r="RXV811" s="2198"/>
      <c r="RXW811" s="2198"/>
      <c r="RXX811" s="2198"/>
      <c r="RXY811" s="2198"/>
      <c r="RXZ811" s="2198"/>
      <c r="RYA811" s="2198"/>
      <c r="RYB811" s="2198"/>
      <c r="RYC811" s="2198"/>
      <c r="RYD811" s="2198"/>
      <c r="RYE811" s="2198"/>
      <c r="RYF811" s="2198"/>
      <c r="RYG811" s="2198"/>
      <c r="RYH811" s="2198"/>
      <c r="RYI811" s="2198"/>
      <c r="RYJ811" s="2198"/>
      <c r="RYK811" s="2198"/>
      <c r="RYL811" s="2198"/>
      <c r="RYM811" s="2198"/>
      <c r="RYN811" s="2198"/>
      <c r="RYO811" s="2198"/>
      <c r="RYP811" s="2198"/>
      <c r="RYQ811" s="2198"/>
      <c r="RYR811" s="2198"/>
      <c r="RYS811" s="2198"/>
      <c r="RYT811" s="2198"/>
      <c r="RYU811" s="2198"/>
      <c r="RYV811" s="2198"/>
      <c r="RYW811" s="2198"/>
      <c r="RYX811" s="2198"/>
      <c r="RYY811" s="2198"/>
      <c r="RYZ811" s="2198"/>
      <c r="RZA811" s="2198"/>
      <c r="RZB811" s="2198"/>
      <c r="RZC811" s="2198"/>
      <c r="RZD811" s="2198"/>
      <c r="RZE811" s="2198"/>
      <c r="RZF811" s="2198"/>
      <c r="RZG811" s="2198"/>
      <c r="RZH811" s="2198"/>
      <c r="RZI811" s="2198"/>
      <c r="RZJ811" s="2198"/>
      <c r="RZK811" s="2198"/>
      <c r="RZL811" s="2198"/>
      <c r="RZM811" s="2198"/>
      <c r="RZN811" s="2198"/>
      <c r="RZO811" s="2198"/>
      <c r="RZP811" s="2198"/>
      <c r="RZQ811" s="2198"/>
      <c r="RZR811" s="2198"/>
      <c r="RZS811" s="2198"/>
      <c r="RZT811" s="2198"/>
      <c r="RZU811" s="2198"/>
      <c r="RZV811" s="2198"/>
      <c r="RZW811" s="2198"/>
      <c r="RZX811" s="2198"/>
      <c r="RZY811" s="2198"/>
      <c r="RZZ811" s="2198"/>
      <c r="SAA811" s="2198"/>
      <c r="SAB811" s="2198"/>
      <c r="SAC811" s="2198"/>
      <c r="SAD811" s="2198"/>
      <c r="SAE811" s="2198"/>
      <c r="SAF811" s="2198"/>
      <c r="SAG811" s="2198"/>
      <c r="SAH811" s="2198"/>
      <c r="SAI811" s="2198"/>
      <c r="SAJ811" s="2198"/>
      <c r="SAK811" s="2198"/>
      <c r="SAL811" s="2198"/>
      <c r="SAM811" s="2198"/>
      <c r="SAN811" s="2198"/>
      <c r="SAO811" s="2198"/>
      <c r="SAP811" s="2198"/>
      <c r="SAQ811" s="2198"/>
      <c r="SAR811" s="2198"/>
      <c r="SAS811" s="2198"/>
      <c r="SAT811" s="2198"/>
      <c r="SAU811" s="2198"/>
      <c r="SAV811" s="2198"/>
      <c r="SAW811" s="2198"/>
      <c r="SAX811" s="2198"/>
      <c r="SAY811" s="2198"/>
      <c r="SAZ811" s="2198"/>
      <c r="SBA811" s="2198"/>
      <c r="SBB811" s="2198"/>
      <c r="SBC811" s="2198"/>
      <c r="SBD811" s="2198"/>
      <c r="SBE811" s="2198"/>
      <c r="SBF811" s="2198"/>
      <c r="SBG811" s="2198"/>
      <c r="SBH811" s="2198"/>
      <c r="SBI811" s="2198"/>
      <c r="SBJ811" s="2198"/>
      <c r="SBK811" s="2198"/>
      <c r="SBL811" s="2198"/>
      <c r="SBM811" s="2198"/>
      <c r="SBN811" s="2198"/>
      <c r="SBO811" s="2198"/>
      <c r="SBP811" s="2198"/>
      <c r="SBQ811" s="2198"/>
      <c r="SBR811" s="2198"/>
      <c r="SBS811" s="2198"/>
      <c r="SBT811" s="2198"/>
      <c r="SBU811" s="2198"/>
      <c r="SBV811" s="2198"/>
      <c r="SBW811" s="2198"/>
      <c r="SBX811" s="2198"/>
      <c r="SBY811" s="2198"/>
      <c r="SBZ811" s="2198"/>
      <c r="SCA811" s="2198"/>
      <c r="SCB811" s="2198"/>
      <c r="SCC811" s="2198"/>
      <c r="SCD811" s="2198"/>
      <c r="SCE811" s="2198"/>
      <c r="SCF811" s="2198"/>
      <c r="SCG811" s="2198"/>
      <c r="SCH811" s="2198"/>
      <c r="SCI811" s="2198"/>
      <c r="SCJ811" s="2198"/>
      <c r="SCK811" s="2198"/>
      <c r="SCL811" s="2198"/>
      <c r="SCM811" s="2198"/>
      <c r="SCN811" s="2198"/>
      <c r="SCO811" s="2198"/>
      <c r="SCP811" s="2198"/>
      <c r="SCQ811" s="2198"/>
      <c r="SCR811" s="2198"/>
      <c r="SCS811" s="2198"/>
      <c r="SCT811" s="2198"/>
      <c r="SCU811" s="2198"/>
      <c r="SCV811" s="2198"/>
      <c r="SCW811" s="2198"/>
      <c r="SCX811" s="2198"/>
      <c r="SCY811" s="2198"/>
      <c r="SCZ811" s="2198"/>
      <c r="SDA811" s="2198"/>
      <c r="SDB811" s="2198"/>
      <c r="SDC811" s="2198"/>
      <c r="SDD811" s="2198"/>
      <c r="SDE811" s="2198"/>
      <c r="SDF811" s="2198"/>
      <c r="SDG811" s="2198"/>
      <c r="SDH811" s="2198"/>
      <c r="SDI811" s="2198"/>
      <c r="SDJ811" s="2198"/>
      <c r="SDK811" s="2198"/>
      <c r="SDL811" s="2198"/>
      <c r="SDM811" s="2198"/>
      <c r="SDN811" s="2198"/>
      <c r="SDO811" s="2198"/>
      <c r="SDP811" s="2198"/>
      <c r="SDQ811" s="2198"/>
      <c r="SDR811" s="2198"/>
      <c r="SDS811" s="2198"/>
      <c r="SDT811" s="2198"/>
      <c r="SDU811" s="2198"/>
      <c r="SDV811" s="2198"/>
      <c r="SDW811" s="2198"/>
      <c r="SDX811" s="2198"/>
      <c r="SDY811" s="2198"/>
      <c r="SDZ811" s="2198"/>
      <c r="SEA811" s="2198"/>
      <c r="SEB811" s="2198"/>
      <c r="SEC811" s="2198"/>
      <c r="SED811" s="2198"/>
      <c r="SEE811" s="2198"/>
      <c r="SEF811" s="2198"/>
      <c r="SEG811" s="2198"/>
      <c r="SEH811" s="2198"/>
      <c r="SEI811" s="2198"/>
      <c r="SEJ811" s="2198"/>
      <c r="SEK811" s="2198"/>
      <c r="SEL811" s="2198"/>
      <c r="SEM811" s="2198"/>
      <c r="SEN811" s="2198"/>
      <c r="SEO811" s="2198"/>
      <c r="SEP811" s="2198"/>
      <c r="SEQ811" s="2198"/>
      <c r="SER811" s="2198"/>
      <c r="SES811" s="2198"/>
      <c r="SET811" s="2198"/>
      <c r="SEU811" s="2198"/>
      <c r="SEV811" s="2198"/>
      <c r="SEW811" s="2198"/>
      <c r="SEX811" s="2198"/>
      <c r="SEY811" s="2198"/>
      <c r="SEZ811" s="2198"/>
      <c r="SFA811" s="2198"/>
      <c r="SFB811" s="2198"/>
      <c r="SFC811" s="2198"/>
      <c r="SFD811" s="2198"/>
      <c r="SFE811" s="2198"/>
      <c r="SFF811" s="2198"/>
      <c r="SFG811" s="2198"/>
      <c r="SFH811" s="2198"/>
      <c r="SFI811" s="2198"/>
      <c r="SFJ811" s="2198"/>
      <c r="SFK811" s="2198"/>
      <c r="SFL811" s="2198"/>
      <c r="SFM811" s="2198"/>
      <c r="SFN811" s="2198"/>
      <c r="SFO811" s="2198"/>
      <c r="SFP811" s="2198"/>
      <c r="SFQ811" s="2198"/>
      <c r="SFR811" s="2198"/>
      <c r="SFS811" s="2198"/>
      <c r="SFT811" s="2198"/>
      <c r="SFU811" s="2198"/>
      <c r="SFV811" s="2198"/>
      <c r="SFW811" s="2198"/>
      <c r="SFX811" s="2198"/>
      <c r="SFY811" s="2198"/>
      <c r="SFZ811" s="2198"/>
      <c r="SGA811" s="2198"/>
      <c r="SGB811" s="2198"/>
      <c r="SGC811" s="2198"/>
      <c r="SGD811" s="2198"/>
      <c r="SGE811" s="2198"/>
      <c r="SGF811" s="2198"/>
      <c r="SGG811" s="2198"/>
      <c r="SGH811" s="2198"/>
      <c r="SGI811" s="2198"/>
      <c r="SGJ811" s="2198"/>
      <c r="SGK811" s="2198"/>
      <c r="SGL811" s="2198"/>
      <c r="SGM811" s="2198"/>
      <c r="SGN811" s="2198"/>
      <c r="SGO811" s="2198"/>
      <c r="SGP811" s="2198"/>
      <c r="SGQ811" s="2198"/>
      <c r="SGR811" s="2198"/>
      <c r="SGS811" s="2198"/>
      <c r="SGT811" s="2198"/>
      <c r="SGU811" s="2198"/>
      <c r="SGV811" s="2198"/>
      <c r="SGW811" s="2198"/>
      <c r="SGX811" s="2198"/>
      <c r="SGY811" s="2198"/>
      <c r="SGZ811" s="2198"/>
      <c r="SHA811" s="2198"/>
      <c r="SHB811" s="2198"/>
      <c r="SHC811" s="2198"/>
      <c r="SHD811" s="2198"/>
      <c r="SHE811" s="2198"/>
      <c r="SHF811" s="2198"/>
      <c r="SHG811" s="2198"/>
      <c r="SHK811" s="2198"/>
      <c r="SHL811" s="2198"/>
      <c r="SHM811" s="2198"/>
      <c r="SHN811" s="2198"/>
      <c r="SHO811" s="2198"/>
      <c r="SHP811" s="2198"/>
      <c r="SHQ811" s="2198"/>
      <c r="SHR811" s="2198"/>
      <c r="SHS811" s="2198"/>
      <c r="SHT811" s="2198"/>
      <c r="SHU811" s="2198"/>
      <c r="SHV811" s="2198"/>
      <c r="SHW811" s="2198"/>
      <c r="SHX811" s="2198"/>
      <c r="SHY811" s="2198"/>
      <c r="SHZ811" s="2198"/>
      <c r="SIA811" s="2198"/>
      <c r="SIB811" s="2198"/>
      <c r="SIC811" s="2198"/>
      <c r="SID811" s="2198"/>
      <c r="SIE811" s="2198"/>
      <c r="SIF811" s="2198"/>
      <c r="SIG811" s="2198"/>
      <c r="SIH811" s="2198"/>
      <c r="SII811" s="2198"/>
      <c r="SIJ811" s="2198"/>
      <c r="SIK811" s="2198"/>
      <c r="SIL811" s="2198"/>
      <c r="SIM811" s="2198"/>
      <c r="SIN811" s="2198"/>
      <c r="SIO811" s="2198"/>
      <c r="SIP811" s="2198"/>
      <c r="SIQ811" s="2198"/>
      <c r="SIR811" s="2198"/>
      <c r="SIS811" s="2198"/>
      <c r="SIT811" s="2198"/>
      <c r="SIU811" s="2198"/>
      <c r="SIV811" s="2198"/>
      <c r="SIW811" s="2198"/>
      <c r="SIX811" s="2198"/>
      <c r="SIY811" s="2198"/>
      <c r="SIZ811" s="2198"/>
      <c r="SJA811" s="2198"/>
      <c r="SJB811" s="2198"/>
      <c r="SJC811" s="2198"/>
      <c r="SJD811" s="2198"/>
      <c r="SJE811" s="2198"/>
      <c r="SJF811" s="2198"/>
      <c r="SJG811" s="2198"/>
      <c r="SJH811" s="2198"/>
      <c r="SJI811" s="2198"/>
      <c r="SJJ811" s="2198"/>
      <c r="SJK811" s="2198"/>
      <c r="SJL811" s="2198"/>
      <c r="SJM811" s="2198"/>
      <c r="SJN811" s="2198"/>
      <c r="SJO811" s="2198"/>
      <c r="SJP811" s="2198"/>
      <c r="SJQ811" s="2198"/>
      <c r="SJR811" s="2198"/>
      <c r="SJS811" s="2198"/>
      <c r="SJT811" s="2198"/>
      <c r="SJU811" s="2198"/>
      <c r="SJV811" s="2198"/>
      <c r="SJW811" s="2198"/>
      <c r="SJX811" s="2198"/>
      <c r="SJY811" s="2198"/>
      <c r="SJZ811" s="2198"/>
      <c r="SKA811" s="2198"/>
      <c r="SKB811" s="2198"/>
      <c r="SKC811" s="2198"/>
      <c r="SKD811" s="2198"/>
      <c r="SKE811" s="2198"/>
      <c r="SKF811" s="2198"/>
      <c r="SKG811" s="2198"/>
      <c r="SKH811" s="2198"/>
      <c r="SKI811" s="2198"/>
      <c r="SKJ811" s="2198"/>
      <c r="SKK811" s="2198"/>
      <c r="SKL811" s="2198"/>
      <c r="SKM811" s="2198"/>
      <c r="SKN811" s="2198"/>
      <c r="SKO811" s="2198"/>
      <c r="SKP811" s="2198"/>
      <c r="SKQ811" s="2198"/>
      <c r="SKR811" s="2198"/>
      <c r="SKS811" s="2198"/>
      <c r="SKT811" s="2198"/>
      <c r="SKU811" s="2198"/>
      <c r="SKV811" s="2198"/>
      <c r="SKW811" s="2198"/>
      <c r="SKX811" s="2198"/>
      <c r="SKY811" s="2198"/>
      <c r="SKZ811" s="2198"/>
      <c r="SLA811" s="2198"/>
      <c r="SLB811" s="2198"/>
      <c r="SLC811" s="2198"/>
      <c r="SLD811" s="2198"/>
      <c r="SLE811" s="2198"/>
      <c r="SLF811" s="2198"/>
      <c r="SLG811" s="2198"/>
      <c r="SLH811" s="2198"/>
      <c r="SLI811" s="2198"/>
      <c r="SLJ811" s="2198"/>
      <c r="SLK811" s="2198"/>
      <c r="SLL811" s="2198"/>
      <c r="SLM811" s="2198"/>
      <c r="SLN811" s="2198"/>
      <c r="SLO811" s="2198"/>
      <c r="SLP811" s="2198"/>
      <c r="SLQ811" s="2198"/>
      <c r="SLR811" s="2198"/>
      <c r="SLS811" s="2198"/>
      <c r="SLT811" s="2198"/>
      <c r="SLU811" s="2198"/>
      <c r="SLV811" s="2198"/>
      <c r="SLW811" s="2198"/>
      <c r="SLX811" s="2198"/>
      <c r="SLY811" s="2198"/>
      <c r="SLZ811" s="2198"/>
      <c r="SMA811" s="2198"/>
      <c r="SMB811" s="2198"/>
      <c r="SMC811" s="2198"/>
      <c r="SMD811" s="2198"/>
      <c r="SME811" s="2198"/>
      <c r="SMF811" s="2198"/>
      <c r="SMG811" s="2198"/>
      <c r="SMH811" s="2198"/>
      <c r="SMI811" s="2198"/>
      <c r="SMJ811" s="2198"/>
      <c r="SMK811" s="2198"/>
      <c r="SML811" s="2198"/>
      <c r="SMM811" s="2198"/>
      <c r="SMN811" s="2198"/>
      <c r="SMO811" s="2198"/>
      <c r="SMP811" s="2198"/>
      <c r="SMQ811" s="2198"/>
      <c r="SMR811" s="2198"/>
      <c r="SMS811" s="2198"/>
      <c r="SMT811" s="2198"/>
      <c r="SMU811" s="2198"/>
      <c r="SMV811" s="2198"/>
      <c r="SMW811" s="2198"/>
      <c r="SMX811" s="2198"/>
      <c r="SMY811" s="2198"/>
      <c r="SMZ811" s="2198"/>
      <c r="SNA811" s="2198"/>
      <c r="SNB811" s="2198"/>
      <c r="SNC811" s="2198"/>
      <c r="SND811" s="2198"/>
      <c r="SNE811" s="2198"/>
      <c r="SNF811" s="2198"/>
      <c r="SNG811" s="2198"/>
      <c r="SNH811" s="2198"/>
      <c r="SNI811" s="2198"/>
      <c r="SNJ811" s="2198"/>
      <c r="SNK811" s="2198"/>
      <c r="SNL811" s="2198"/>
      <c r="SNM811" s="2198"/>
      <c r="SNN811" s="2198"/>
      <c r="SNO811" s="2198"/>
      <c r="SNP811" s="2198"/>
      <c r="SNQ811" s="2198"/>
      <c r="SNR811" s="2198"/>
      <c r="SNS811" s="2198"/>
      <c r="SNT811" s="2198"/>
      <c r="SNU811" s="2198"/>
      <c r="SNV811" s="2198"/>
      <c r="SNW811" s="2198"/>
      <c r="SNX811" s="2198"/>
      <c r="SNY811" s="2198"/>
      <c r="SNZ811" s="2198"/>
      <c r="SOA811" s="2198"/>
      <c r="SOB811" s="2198"/>
      <c r="SOC811" s="2198"/>
      <c r="SOD811" s="2198"/>
      <c r="SOE811" s="2198"/>
      <c r="SOF811" s="2198"/>
      <c r="SOG811" s="2198"/>
      <c r="SOH811" s="2198"/>
      <c r="SOI811" s="2198"/>
      <c r="SOJ811" s="2198"/>
      <c r="SOK811" s="2198"/>
      <c r="SOL811" s="2198"/>
      <c r="SOM811" s="2198"/>
      <c r="SON811" s="2198"/>
      <c r="SOO811" s="2198"/>
      <c r="SOP811" s="2198"/>
      <c r="SOQ811" s="2198"/>
      <c r="SOR811" s="2198"/>
      <c r="SOS811" s="2198"/>
      <c r="SOT811" s="2198"/>
      <c r="SOU811" s="2198"/>
      <c r="SOV811" s="2198"/>
      <c r="SOW811" s="2198"/>
      <c r="SOX811" s="2198"/>
      <c r="SOY811" s="2198"/>
      <c r="SOZ811" s="2198"/>
      <c r="SPA811" s="2198"/>
      <c r="SPB811" s="2198"/>
      <c r="SPC811" s="2198"/>
      <c r="SPD811" s="2198"/>
      <c r="SPE811" s="2198"/>
      <c r="SPF811" s="2198"/>
      <c r="SPG811" s="2198"/>
      <c r="SPH811" s="2198"/>
      <c r="SPI811" s="2198"/>
      <c r="SPJ811" s="2198"/>
      <c r="SPK811" s="2198"/>
      <c r="SPL811" s="2198"/>
      <c r="SPM811" s="2198"/>
      <c r="SPN811" s="2198"/>
      <c r="SPO811" s="2198"/>
      <c r="SPP811" s="2198"/>
      <c r="SPQ811" s="2198"/>
      <c r="SPR811" s="2198"/>
      <c r="SPS811" s="2198"/>
      <c r="SPT811" s="2198"/>
      <c r="SPU811" s="2198"/>
      <c r="SPV811" s="2198"/>
      <c r="SPW811" s="2198"/>
      <c r="SPX811" s="2198"/>
      <c r="SPY811" s="2198"/>
      <c r="SPZ811" s="2198"/>
      <c r="SQA811" s="2198"/>
      <c r="SQB811" s="2198"/>
      <c r="SQC811" s="2198"/>
      <c r="SQD811" s="2198"/>
      <c r="SQE811" s="2198"/>
      <c r="SQF811" s="2198"/>
      <c r="SQG811" s="2198"/>
      <c r="SQH811" s="2198"/>
      <c r="SQI811" s="2198"/>
      <c r="SQJ811" s="2198"/>
      <c r="SQK811" s="2198"/>
      <c r="SQL811" s="2198"/>
      <c r="SQM811" s="2198"/>
      <c r="SQN811" s="2198"/>
      <c r="SQO811" s="2198"/>
      <c r="SQP811" s="2198"/>
      <c r="SQQ811" s="2198"/>
      <c r="SQR811" s="2198"/>
      <c r="SQS811" s="2198"/>
      <c r="SQT811" s="2198"/>
      <c r="SQU811" s="2198"/>
      <c r="SQV811" s="2198"/>
      <c r="SQW811" s="2198"/>
      <c r="SQX811" s="2198"/>
      <c r="SQY811" s="2198"/>
      <c r="SQZ811" s="2198"/>
      <c r="SRA811" s="2198"/>
      <c r="SRB811" s="2198"/>
      <c r="SRC811" s="2198"/>
      <c r="SRG811" s="2198"/>
      <c r="SRH811" s="2198"/>
      <c r="SRI811" s="2198"/>
      <c r="SRJ811" s="2198"/>
      <c r="SRK811" s="2198"/>
      <c r="SRL811" s="2198"/>
      <c r="SRM811" s="2198"/>
      <c r="SRN811" s="2198"/>
      <c r="SRO811" s="2198"/>
      <c r="SRP811" s="2198"/>
      <c r="SRQ811" s="2198"/>
      <c r="SRR811" s="2198"/>
      <c r="SRS811" s="2198"/>
      <c r="SRT811" s="2198"/>
      <c r="SRU811" s="2198"/>
      <c r="SRV811" s="2198"/>
      <c r="SRW811" s="2198"/>
      <c r="SRX811" s="2198"/>
      <c r="SRY811" s="2198"/>
      <c r="SRZ811" s="2198"/>
      <c r="SSA811" s="2198"/>
      <c r="SSB811" s="2198"/>
      <c r="SSC811" s="2198"/>
      <c r="SSD811" s="2198"/>
      <c r="SSE811" s="2198"/>
      <c r="SSF811" s="2198"/>
      <c r="SSG811" s="2198"/>
      <c r="SSH811" s="2198"/>
      <c r="SSI811" s="2198"/>
      <c r="SSJ811" s="2198"/>
      <c r="SSK811" s="2198"/>
      <c r="SSL811" s="2198"/>
      <c r="SSM811" s="2198"/>
      <c r="SSN811" s="2198"/>
      <c r="SSO811" s="2198"/>
      <c r="SSP811" s="2198"/>
      <c r="SSQ811" s="2198"/>
      <c r="SSR811" s="2198"/>
      <c r="SSS811" s="2198"/>
      <c r="SST811" s="2198"/>
      <c r="SSU811" s="2198"/>
      <c r="SSV811" s="2198"/>
      <c r="SSW811" s="2198"/>
      <c r="SSX811" s="2198"/>
      <c r="SSY811" s="2198"/>
      <c r="SSZ811" s="2198"/>
      <c r="STA811" s="2198"/>
      <c r="STB811" s="2198"/>
      <c r="STC811" s="2198"/>
      <c r="STD811" s="2198"/>
      <c r="STE811" s="2198"/>
      <c r="STF811" s="2198"/>
      <c r="STG811" s="2198"/>
      <c r="STH811" s="2198"/>
      <c r="STI811" s="2198"/>
      <c r="STJ811" s="2198"/>
      <c r="STK811" s="2198"/>
      <c r="STL811" s="2198"/>
      <c r="STM811" s="2198"/>
      <c r="STN811" s="2198"/>
      <c r="STO811" s="2198"/>
      <c r="STP811" s="2198"/>
      <c r="STQ811" s="2198"/>
      <c r="STR811" s="2198"/>
      <c r="STS811" s="2198"/>
      <c r="STT811" s="2198"/>
      <c r="STU811" s="2198"/>
      <c r="STV811" s="2198"/>
      <c r="STW811" s="2198"/>
      <c r="STX811" s="2198"/>
      <c r="STY811" s="2198"/>
      <c r="STZ811" s="2198"/>
      <c r="SUA811" s="2198"/>
      <c r="SUB811" s="2198"/>
      <c r="SUC811" s="2198"/>
      <c r="SUD811" s="2198"/>
      <c r="SUE811" s="2198"/>
      <c r="SUF811" s="2198"/>
      <c r="SUG811" s="2198"/>
      <c r="SUH811" s="2198"/>
      <c r="SUI811" s="2198"/>
      <c r="SUJ811" s="2198"/>
      <c r="SUK811" s="2198"/>
      <c r="SUL811" s="2198"/>
      <c r="SUM811" s="2198"/>
      <c r="SUN811" s="2198"/>
      <c r="SUO811" s="2198"/>
      <c r="SUP811" s="2198"/>
      <c r="SUQ811" s="2198"/>
      <c r="SUR811" s="2198"/>
      <c r="SUS811" s="2198"/>
      <c r="SUT811" s="2198"/>
      <c r="SUU811" s="2198"/>
      <c r="SUV811" s="2198"/>
      <c r="SUW811" s="2198"/>
      <c r="SUX811" s="2198"/>
      <c r="SUY811" s="2198"/>
      <c r="SUZ811" s="2198"/>
      <c r="SVA811" s="2198"/>
      <c r="SVB811" s="2198"/>
      <c r="SVC811" s="2198"/>
      <c r="SVD811" s="2198"/>
      <c r="SVE811" s="2198"/>
      <c r="SVF811" s="2198"/>
      <c r="SVG811" s="2198"/>
      <c r="SVH811" s="2198"/>
      <c r="SVI811" s="2198"/>
      <c r="SVJ811" s="2198"/>
      <c r="SVK811" s="2198"/>
      <c r="SVL811" s="2198"/>
      <c r="SVM811" s="2198"/>
      <c r="SVN811" s="2198"/>
      <c r="SVO811" s="2198"/>
      <c r="SVP811" s="2198"/>
      <c r="SVQ811" s="2198"/>
      <c r="SVR811" s="2198"/>
      <c r="SVS811" s="2198"/>
      <c r="SVT811" s="2198"/>
      <c r="SVU811" s="2198"/>
      <c r="SVV811" s="2198"/>
      <c r="SVW811" s="2198"/>
      <c r="SVX811" s="2198"/>
      <c r="SVY811" s="2198"/>
      <c r="SVZ811" s="2198"/>
      <c r="SWA811" s="2198"/>
      <c r="SWB811" s="2198"/>
      <c r="SWC811" s="2198"/>
      <c r="SWD811" s="2198"/>
      <c r="SWE811" s="2198"/>
      <c r="SWF811" s="2198"/>
      <c r="SWG811" s="2198"/>
      <c r="SWH811" s="2198"/>
      <c r="SWI811" s="2198"/>
      <c r="SWJ811" s="2198"/>
      <c r="SWK811" s="2198"/>
      <c r="SWL811" s="2198"/>
      <c r="SWM811" s="2198"/>
      <c r="SWN811" s="2198"/>
      <c r="SWO811" s="2198"/>
      <c r="SWP811" s="2198"/>
      <c r="SWQ811" s="2198"/>
      <c r="SWR811" s="2198"/>
      <c r="SWS811" s="2198"/>
      <c r="SWT811" s="2198"/>
      <c r="SWU811" s="2198"/>
      <c r="SWV811" s="2198"/>
      <c r="SWW811" s="2198"/>
      <c r="SWX811" s="2198"/>
      <c r="SWY811" s="2198"/>
      <c r="SWZ811" s="2198"/>
      <c r="SXA811" s="2198"/>
      <c r="SXB811" s="2198"/>
      <c r="SXC811" s="2198"/>
      <c r="SXD811" s="2198"/>
      <c r="SXE811" s="2198"/>
      <c r="SXF811" s="2198"/>
      <c r="SXG811" s="2198"/>
      <c r="SXH811" s="2198"/>
      <c r="SXI811" s="2198"/>
      <c r="SXJ811" s="2198"/>
      <c r="SXK811" s="2198"/>
      <c r="SXL811" s="2198"/>
      <c r="SXM811" s="2198"/>
      <c r="SXN811" s="2198"/>
      <c r="SXO811" s="2198"/>
      <c r="SXP811" s="2198"/>
      <c r="SXQ811" s="2198"/>
      <c r="SXR811" s="2198"/>
      <c r="SXS811" s="2198"/>
      <c r="SXT811" s="2198"/>
      <c r="SXU811" s="2198"/>
      <c r="SXV811" s="2198"/>
      <c r="SXW811" s="2198"/>
      <c r="SXX811" s="2198"/>
      <c r="SXY811" s="2198"/>
      <c r="SXZ811" s="2198"/>
      <c r="SYA811" s="2198"/>
      <c r="SYB811" s="2198"/>
      <c r="SYC811" s="2198"/>
      <c r="SYD811" s="2198"/>
      <c r="SYE811" s="2198"/>
      <c r="SYF811" s="2198"/>
      <c r="SYG811" s="2198"/>
      <c r="SYH811" s="2198"/>
      <c r="SYI811" s="2198"/>
      <c r="SYJ811" s="2198"/>
      <c r="SYK811" s="2198"/>
      <c r="SYL811" s="2198"/>
      <c r="SYM811" s="2198"/>
      <c r="SYN811" s="2198"/>
      <c r="SYO811" s="2198"/>
      <c r="SYP811" s="2198"/>
      <c r="SYQ811" s="2198"/>
      <c r="SYR811" s="2198"/>
      <c r="SYS811" s="2198"/>
      <c r="SYT811" s="2198"/>
      <c r="SYU811" s="2198"/>
      <c r="SYV811" s="2198"/>
      <c r="SYW811" s="2198"/>
      <c r="SYX811" s="2198"/>
      <c r="SYY811" s="2198"/>
      <c r="SYZ811" s="2198"/>
      <c r="SZA811" s="2198"/>
      <c r="SZB811" s="2198"/>
      <c r="SZC811" s="2198"/>
      <c r="SZD811" s="2198"/>
      <c r="SZE811" s="2198"/>
      <c r="SZF811" s="2198"/>
      <c r="SZG811" s="2198"/>
      <c r="SZH811" s="2198"/>
      <c r="SZI811" s="2198"/>
      <c r="SZJ811" s="2198"/>
      <c r="SZK811" s="2198"/>
      <c r="SZL811" s="2198"/>
      <c r="SZM811" s="2198"/>
      <c r="SZN811" s="2198"/>
      <c r="SZO811" s="2198"/>
      <c r="SZP811" s="2198"/>
      <c r="SZQ811" s="2198"/>
      <c r="SZR811" s="2198"/>
      <c r="SZS811" s="2198"/>
      <c r="SZT811" s="2198"/>
      <c r="SZU811" s="2198"/>
      <c r="SZV811" s="2198"/>
      <c r="SZW811" s="2198"/>
      <c r="SZX811" s="2198"/>
      <c r="SZY811" s="2198"/>
      <c r="SZZ811" s="2198"/>
      <c r="TAA811" s="2198"/>
      <c r="TAB811" s="2198"/>
      <c r="TAC811" s="2198"/>
      <c r="TAD811" s="2198"/>
      <c r="TAE811" s="2198"/>
      <c r="TAF811" s="2198"/>
      <c r="TAG811" s="2198"/>
      <c r="TAH811" s="2198"/>
      <c r="TAI811" s="2198"/>
      <c r="TAJ811" s="2198"/>
      <c r="TAK811" s="2198"/>
      <c r="TAL811" s="2198"/>
      <c r="TAM811" s="2198"/>
      <c r="TAN811" s="2198"/>
      <c r="TAO811" s="2198"/>
      <c r="TAP811" s="2198"/>
      <c r="TAQ811" s="2198"/>
      <c r="TAR811" s="2198"/>
      <c r="TAS811" s="2198"/>
      <c r="TAT811" s="2198"/>
      <c r="TAU811" s="2198"/>
      <c r="TAV811" s="2198"/>
      <c r="TAW811" s="2198"/>
      <c r="TAX811" s="2198"/>
      <c r="TAY811" s="2198"/>
      <c r="TBC811" s="2198"/>
      <c r="TBD811" s="2198"/>
      <c r="TBE811" s="2198"/>
      <c r="TBF811" s="2198"/>
      <c r="TBG811" s="2198"/>
      <c r="TBH811" s="2198"/>
      <c r="TBI811" s="2198"/>
      <c r="TBJ811" s="2198"/>
      <c r="TBK811" s="2198"/>
      <c r="TBL811" s="2198"/>
      <c r="TBM811" s="2198"/>
      <c r="TBN811" s="2198"/>
      <c r="TBO811" s="2198"/>
      <c r="TBP811" s="2198"/>
      <c r="TBQ811" s="2198"/>
      <c r="TBR811" s="2198"/>
      <c r="TBS811" s="2198"/>
      <c r="TBT811" s="2198"/>
      <c r="TBU811" s="2198"/>
      <c r="TBV811" s="2198"/>
      <c r="TBW811" s="2198"/>
      <c r="TBX811" s="2198"/>
      <c r="TBY811" s="2198"/>
      <c r="TBZ811" s="2198"/>
      <c r="TCA811" s="2198"/>
      <c r="TCB811" s="2198"/>
      <c r="TCC811" s="2198"/>
      <c r="TCD811" s="2198"/>
      <c r="TCE811" s="2198"/>
      <c r="TCF811" s="2198"/>
      <c r="TCG811" s="2198"/>
      <c r="TCH811" s="2198"/>
      <c r="TCI811" s="2198"/>
      <c r="TCJ811" s="2198"/>
      <c r="TCK811" s="2198"/>
      <c r="TCL811" s="2198"/>
      <c r="TCM811" s="2198"/>
      <c r="TCN811" s="2198"/>
      <c r="TCO811" s="2198"/>
      <c r="TCP811" s="2198"/>
      <c r="TCQ811" s="2198"/>
      <c r="TCR811" s="2198"/>
      <c r="TCS811" s="2198"/>
      <c r="TCT811" s="2198"/>
      <c r="TCU811" s="2198"/>
      <c r="TCV811" s="2198"/>
      <c r="TCW811" s="2198"/>
      <c r="TCX811" s="2198"/>
      <c r="TCY811" s="2198"/>
      <c r="TCZ811" s="2198"/>
      <c r="TDA811" s="2198"/>
      <c r="TDB811" s="2198"/>
      <c r="TDC811" s="2198"/>
      <c r="TDD811" s="2198"/>
      <c r="TDE811" s="2198"/>
      <c r="TDF811" s="2198"/>
      <c r="TDG811" s="2198"/>
      <c r="TDH811" s="2198"/>
      <c r="TDI811" s="2198"/>
      <c r="TDJ811" s="2198"/>
      <c r="TDK811" s="2198"/>
      <c r="TDL811" s="2198"/>
      <c r="TDM811" s="2198"/>
      <c r="TDN811" s="2198"/>
      <c r="TDO811" s="2198"/>
      <c r="TDP811" s="2198"/>
      <c r="TDQ811" s="2198"/>
      <c r="TDR811" s="2198"/>
      <c r="TDS811" s="2198"/>
      <c r="TDT811" s="2198"/>
      <c r="TDU811" s="2198"/>
      <c r="TDV811" s="2198"/>
      <c r="TDW811" s="2198"/>
      <c r="TDX811" s="2198"/>
      <c r="TDY811" s="2198"/>
      <c r="TDZ811" s="2198"/>
      <c r="TEA811" s="2198"/>
      <c r="TEB811" s="2198"/>
      <c r="TEC811" s="2198"/>
      <c r="TED811" s="2198"/>
      <c r="TEE811" s="2198"/>
      <c r="TEF811" s="2198"/>
      <c r="TEG811" s="2198"/>
      <c r="TEH811" s="2198"/>
      <c r="TEI811" s="2198"/>
      <c r="TEJ811" s="2198"/>
      <c r="TEK811" s="2198"/>
      <c r="TEL811" s="2198"/>
      <c r="TEM811" s="2198"/>
      <c r="TEN811" s="2198"/>
      <c r="TEO811" s="2198"/>
      <c r="TEP811" s="2198"/>
      <c r="TEQ811" s="2198"/>
      <c r="TER811" s="2198"/>
      <c r="TES811" s="2198"/>
      <c r="TET811" s="2198"/>
      <c r="TEU811" s="2198"/>
      <c r="TEV811" s="2198"/>
      <c r="TEW811" s="2198"/>
      <c r="TEX811" s="2198"/>
      <c r="TEY811" s="2198"/>
      <c r="TEZ811" s="2198"/>
      <c r="TFA811" s="2198"/>
      <c r="TFB811" s="2198"/>
      <c r="TFC811" s="2198"/>
      <c r="TFD811" s="2198"/>
      <c r="TFE811" s="2198"/>
      <c r="TFF811" s="2198"/>
      <c r="TFG811" s="2198"/>
      <c r="TFH811" s="2198"/>
      <c r="TFI811" s="2198"/>
      <c r="TFJ811" s="2198"/>
      <c r="TFK811" s="2198"/>
      <c r="TFL811" s="2198"/>
      <c r="TFM811" s="2198"/>
      <c r="TFN811" s="2198"/>
      <c r="TFO811" s="2198"/>
      <c r="TFP811" s="2198"/>
      <c r="TFQ811" s="2198"/>
      <c r="TFR811" s="2198"/>
      <c r="TFS811" s="2198"/>
      <c r="TFT811" s="2198"/>
      <c r="TFU811" s="2198"/>
      <c r="TFV811" s="2198"/>
      <c r="TFW811" s="2198"/>
      <c r="TFX811" s="2198"/>
      <c r="TFY811" s="2198"/>
      <c r="TFZ811" s="2198"/>
      <c r="TGA811" s="2198"/>
      <c r="TGB811" s="2198"/>
      <c r="TGC811" s="2198"/>
      <c r="TGD811" s="2198"/>
      <c r="TGE811" s="2198"/>
      <c r="TGF811" s="2198"/>
      <c r="TGG811" s="2198"/>
      <c r="TGH811" s="2198"/>
      <c r="TGI811" s="2198"/>
      <c r="TGJ811" s="2198"/>
      <c r="TGK811" s="2198"/>
      <c r="TGL811" s="2198"/>
      <c r="TGM811" s="2198"/>
      <c r="TGN811" s="2198"/>
      <c r="TGO811" s="2198"/>
      <c r="TGP811" s="2198"/>
      <c r="TGQ811" s="2198"/>
      <c r="TGR811" s="2198"/>
      <c r="TGS811" s="2198"/>
      <c r="TGT811" s="2198"/>
      <c r="TGU811" s="2198"/>
      <c r="TGV811" s="2198"/>
      <c r="TGW811" s="2198"/>
      <c r="TGX811" s="2198"/>
      <c r="TGY811" s="2198"/>
      <c r="TGZ811" s="2198"/>
      <c r="THA811" s="2198"/>
      <c r="THB811" s="2198"/>
      <c r="THC811" s="2198"/>
      <c r="THD811" s="2198"/>
      <c r="THE811" s="2198"/>
      <c r="THF811" s="2198"/>
      <c r="THG811" s="2198"/>
      <c r="THH811" s="2198"/>
      <c r="THI811" s="2198"/>
      <c r="THJ811" s="2198"/>
      <c r="THK811" s="2198"/>
      <c r="THL811" s="2198"/>
      <c r="THM811" s="2198"/>
      <c r="THN811" s="2198"/>
      <c r="THO811" s="2198"/>
      <c r="THP811" s="2198"/>
      <c r="THQ811" s="2198"/>
      <c r="THR811" s="2198"/>
      <c r="THS811" s="2198"/>
      <c r="THT811" s="2198"/>
      <c r="THU811" s="2198"/>
      <c r="THV811" s="2198"/>
      <c r="THW811" s="2198"/>
      <c r="THX811" s="2198"/>
      <c r="THY811" s="2198"/>
      <c r="THZ811" s="2198"/>
      <c r="TIA811" s="2198"/>
      <c r="TIB811" s="2198"/>
      <c r="TIC811" s="2198"/>
      <c r="TID811" s="2198"/>
      <c r="TIE811" s="2198"/>
      <c r="TIF811" s="2198"/>
      <c r="TIG811" s="2198"/>
      <c r="TIH811" s="2198"/>
      <c r="TII811" s="2198"/>
      <c r="TIJ811" s="2198"/>
      <c r="TIK811" s="2198"/>
      <c r="TIL811" s="2198"/>
      <c r="TIM811" s="2198"/>
      <c r="TIN811" s="2198"/>
      <c r="TIO811" s="2198"/>
      <c r="TIP811" s="2198"/>
      <c r="TIQ811" s="2198"/>
      <c r="TIR811" s="2198"/>
      <c r="TIS811" s="2198"/>
      <c r="TIT811" s="2198"/>
      <c r="TIU811" s="2198"/>
      <c r="TIV811" s="2198"/>
      <c r="TIW811" s="2198"/>
      <c r="TIX811" s="2198"/>
      <c r="TIY811" s="2198"/>
      <c r="TIZ811" s="2198"/>
      <c r="TJA811" s="2198"/>
      <c r="TJB811" s="2198"/>
      <c r="TJC811" s="2198"/>
      <c r="TJD811" s="2198"/>
      <c r="TJE811" s="2198"/>
      <c r="TJF811" s="2198"/>
      <c r="TJG811" s="2198"/>
      <c r="TJH811" s="2198"/>
      <c r="TJI811" s="2198"/>
      <c r="TJJ811" s="2198"/>
      <c r="TJK811" s="2198"/>
      <c r="TJL811" s="2198"/>
      <c r="TJM811" s="2198"/>
      <c r="TJN811" s="2198"/>
      <c r="TJO811" s="2198"/>
      <c r="TJP811" s="2198"/>
      <c r="TJQ811" s="2198"/>
      <c r="TJR811" s="2198"/>
      <c r="TJS811" s="2198"/>
      <c r="TJT811" s="2198"/>
      <c r="TJU811" s="2198"/>
      <c r="TJV811" s="2198"/>
      <c r="TJW811" s="2198"/>
      <c r="TJX811" s="2198"/>
      <c r="TJY811" s="2198"/>
      <c r="TJZ811" s="2198"/>
      <c r="TKA811" s="2198"/>
      <c r="TKB811" s="2198"/>
      <c r="TKC811" s="2198"/>
      <c r="TKD811" s="2198"/>
      <c r="TKE811" s="2198"/>
      <c r="TKF811" s="2198"/>
      <c r="TKG811" s="2198"/>
      <c r="TKH811" s="2198"/>
      <c r="TKI811" s="2198"/>
      <c r="TKJ811" s="2198"/>
      <c r="TKK811" s="2198"/>
      <c r="TKL811" s="2198"/>
      <c r="TKM811" s="2198"/>
      <c r="TKN811" s="2198"/>
      <c r="TKO811" s="2198"/>
      <c r="TKP811" s="2198"/>
      <c r="TKQ811" s="2198"/>
      <c r="TKR811" s="2198"/>
      <c r="TKS811" s="2198"/>
      <c r="TKT811" s="2198"/>
      <c r="TKU811" s="2198"/>
      <c r="TKY811" s="2198"/>
      <c r="TKZ811" s="2198"/>
      <c r="TLA811" s="2198"/>
      <c r="TLB811" s="2198"/>
      <c r="TLC811" s="2198"/>
      <c r="TLD811" s="2198"/>
      <c r="TLE811" s="2198"/>
      <c r="TLF811" s="2198"/>
      <c r="TLG811" s="2198"/>
      <c r="TLH811" s="2198"/>
      <c r="TLI811" s="2198"/>
      <c r="TLJ811" s="2198"/>
      <c r="TLK811" s="2198"/>
      <c r="TLL811" s="2198"/>
      <c r="TLM811" s="2198"/>
      <c r="TLN811" s="2198"/>
      <c r="TLO811" s="2198"/>
      <c r="TLP811" s="2198"/>
      <c r="TLQ811" s="2198"/>
      <c r="TLR811" s="2198"/>
      <c r="TLS811" s="2198"/>
      <c r="TLT811" s="2198"/>
      <c r="TLU811" s="2198"/>
      <c r="TLV811" s="2198"/>
      <c r="TLW811" s="2198"/>
      <c r="TLX811" s="2198"/>
      <c r="TLY811" s="2198"/>
      <c r="TLZ811" s="2198"/>
      <c r="TMA811" s="2198"/>
      <c r="TMB811" s="2198"/>
      <c r="TMC811" s="2198"/>
      <c r="TMD811" s="2198"/>
      <c r="TME811" s="2198"/>
      <c r="TMF811" s="2198"/>
      <c r="TMG811" s="2198"/>
      <c r="TMH811" s="2198"/>
      <c r="TMI811" s="2198"/>
      <c r="TMJ811" s="2198"/>
      <c r="TMK811" s="2198"/>
      <c r="TML811" s="2198"/>
      <c r="TMM811" s="2198"/>
      <c r="TMN811" s="2198"/>
      <c r="TMO811" s="2198"/>
      <c r="TMP811" s="2198"/>
      <c r="TMQ811" s="2198"/>
      <c r="TMR811" s="2198"/>
      <c r="TMS811" s="2198"/>
      <c r="TMT811" s="2198"/>
      <c r="TMU811" s="2198"/>
      <c r="TMV811" s="2198"/>
      <c r="TMW811" s="2198"/>
      <c r="TMX811" s="2198"/>
      <c r="TMY811" s="2198"/>
      <c r="TMZ811" s="2198"/>
      <c r="TNA811" s="2198"/>
      <c r="TNB811" s="2198"/>
      <c r="TNC811" s="2198"/>
      <c r="TND811" s="2198"/>
      <c r="TNE811" s="2198"/>
      <c r="TNF811" s="2198"/>
      <c r="TNG811" s="2198"/>
      <c r="TNH811" s="2198"/>
      <c r="TNI811" s="2198"/>
      <c r="TNJ811" s="2198"/>
      <c r="TNK811" s="2198"/>
      <c r="TNL811" s="2198"/>
      <c r="TNM811" s="2198"/>
      <c r="TNN811" s="2198"/>
      <c r="TNO811" s="2198"/>
      <c r="TNP811" s="2198"/>
      <c r="TNQ811" s="2198"/>
      <c r="TNR811" s="2198"/>
      <c r="TNS811" s="2198"/>
      <c r="TNT811" s="2198"/>
      <c r="TNU811" s="2198"/>
      <c r="TNV811" s="2198"/>
      <c r="TNW811" s="2198"/>
      <c r="TNX811" s="2198"/>
      <c r="TNY811" s="2198"/>
      <c r="TNZ811" s="2198"/>
      <c r="TOA811" s="2198"/>
      <c r="TOB811" s="2198"/>
      <c r="TOC811" s="2198"/>
      <c r="TOD811" s="2198"/>
      <c r="TOE811" s="2198"/>
      <c r="TOF811" s="2198"/>
      <c r="TOG811" s="2198"/>
      <c r="TOH811" s="2198"/>
      <c r="TOI811" s="2198"/>
      <c r="TOJ811" s="2198"/>
      <c r="TOK811" s="2198"/>
      <c r="TOL811" s="2198"/>
      <c r="TOM811" s="2198"/>
      <c r="TON811" s="2198"/>
      <c r="TOO811" s="2198"/>
      <c r="TOP811" s="2198"/>
      <c r="TOQ811" s="2198"/>
      <c r="TOR811" s="2198"/>
      <c r="TOS811" s="2198"/>
      <c r="TOT811" s="2198"/>
      <c r="TOU811" s="2198"/>
      <c r="TOV811" s="2198"/>
      <c r="TOW811" s="2198"/>
      <c r="TOX811" s="2198"/>
      <c r="TOY811" s="2198"/>
      <c r="TOZ811" s="2198"/>
      <c r="TPA811" s="2198"/>
      <c r="TPB811" s="2198"/>
      <c r="TPC811" s="2198"/>
      <c r="TPD811" s="2198"/>
      <c r="TPE811" s="2198"/>
      <c r="TPF811" s="2198"/>
      <c r="TPG811" s="2198"/>
      <c r="TPH811" s="2198"/>
      <c r="TPI811" s="2198"/>
      <c r="TPJ811" s="2198"/>
      <c r="TPK811" s="2198"/>
      <c r="TPL811" s="2198"/>
      <c r="TPM811" s="2198"/>
      <c r="TPN811" s="2198"/>
      <c r="TPO811" s="2198"/>
      <c r="TPP811" s="2198"/>
      <c r="TPQ811" s="2198"/>
      <c r="TPR811" s="2198"/>
      <c r="TPS811" s="2198"/>
      <c r="TPT811" s="2198"/>
      <c r="TPU811" s="2198"/>
      <c r="TPV811" s="2198"/>
      <c r="TPW811" s="2198"/>
      <c r="TPX811" s="2198"/>
      <c r="TPY811" s="2198"/>
      <c r="TPZ811" s="2198"/>
      <c r="TQA811" s="2198"/>
      <c r="TQB811" s="2198"/>
      <c r="TQC811" s="2198"/>
      <c r="TQD811" s="2198"/>
      <c r="TQE811" s="2198"/>
      <c r="TQF811" s="2198"/>
      <c r="TQG811" s="2198"/>
      <c r="TQH811" s="2198"/>
      <c r="TQI811" s="2198"/>
      <c r="TQJ811" s="2198"/>
      <c r="TQK811" s="2198"/>
      <c r="TQL811" s="2198"/>
      <c r="TQM811" s="2198"/>
      <c r="TQN811" s="2198"/>
      <c r="TQO811" s="2198"/>
      <c r="TQP811" s="2198"/>
      <c r="TQQ811" s="2198"/>
      <c r="TQR811" s="2198"/>
      <c r="TQS811" s="2198"/>
      <c r="TQT811" s="2198"/>
      <c r="TQU811" s="2198"/>
      <c r="TQV811" s="2198"/>
      <c r="TQW811" s="2198"/>
      <c r="TQX811" s="2198"/>
      <c r="TQY811" s="2198"/>
      <c r="TQZ811" s="2198"/>
      <c r="TRA811" s="2198"/>
      <c r="TRB811" s="2198"/>
      <c r="TRC811" s="2198"/>
      <c r="TRD811" s="2198"/>
      <c r="TRE811" s="2198"/>
      <c r="TRF811" s="2198"/>
      <c r="TRG811" s="2198"/>
      <c r="TRH811" s="2198"/>
      <c r="TRI811" s="2198"/>
      <c r="TRJ811" s="2198"/>
      <c r="TRK811" s="2198"/>
      <c r="TRL811" s="2198"/>
      <c r="TRM811" s="2198"/>
      <c r="TRN811" s="2198"/>
      <c r="TRO811" s="2198"/>
      <c r="TRP811" s="2198"/>
      <c r="TRQ811" s="2198"/>
      <c r="TRR811" s="2198"/>
      <c r="TRS811" s="2198"/>
      <c r="TRT811" s="2198"/>
      <c r="TRU811" s="2198"/>
      <c r="TRV811" s="2198"/>
      <c r="TRW811" s="2198"/>
      <c r="TRX811" s="2198"/>
      <c r="TRY811" s="2198"/>
      <c r="TRZ811" s="2198"/>
      <c r="TSA811" s="2198"/>
      <c r="TSB811" s="2198"/>
      <c r="TSC811" s="2198"/>
      <c r="TSD811" s="2198"/>
      <c r="TSE811" s="2198"/>
      <c r="TSF811" s="2198"/>
      <c r="TSG811" s="2198"/>
      <c r="TSH811" s="2198"/>
      <c r="TSI811" s="2198"/>
      <c r="TSJ811" s="2198"/>
      <c r="TSK811" s="2198"/>
      <c r="TSL811" s="2198"/>
      <c r="TSM811" s="2198"/>
      <c r="TSN811" s="2198"/>
      <c r="TSO811" s="2198"/>
      <c r="TSP811" s="2198"/>
      <c r="TSQ811" s="2198"/>
      <c r="TSR811" s="2198"/>
      <c r="TSS811" s="2198"/>
      <c r="TST811" s="2198"/>
      <c r="TSU811" s="2198"/>
      <c r="TSV811" s="2198"/>
      <c r="TSW811" s="2198"/>
      <c r="TSX811" s="2198"/>
      <c r="TSY811" s="2198"/>
      <c r="TSZ811" s="2198"/>
      <c r="TTA811" s="2198"/>
      <c r="TTB811" s="2198"/>
      <c r="TTC811" s="2198"/>
      <c r="TTD811" s="2198"/>
      <c r="TTE811" s="2198"/>
      <c r="TTF811" s="2198"/>
      <c r="TTG811" s="2198"/>
      <c r="TTH811" s="2198"/>
      <c r="TTI811" s="2198"/>
      <c r="TTJ811" s="2198"/>
      <c r="TTK811" s="2198"/>
      <c r="TTL811" s="2198"/>
      <c r="TTM811" s="2198"/>
      <c r="TTN811" s="2198"/>
      <c r="TTO811" s="2198"/>
      <c r="TTP811" s="2198"/>
      <c r="TTQ811" s="2198"/>
      <c r="TTR811" s="2198"/>
      <c r="TTS811" s="2198"/>
      <c r="TTT811" s="2198"/>
      <c r="TTU811" s="2198"/>
      <c r="TTV811" s="2198"/>
      <c r="TTW811" s="2198"/>
      <c r="TTX811" s="2198"/>
      <c r="TTY811" s="2198"/>
      <c r="TTZ811" s="2198"/>
      <c r="TUA811" s="2198"/>
      <c r="TUB811" s="2198"/>
      <c r="TUC811" s="2198"/>
      <c r="TUD811" s="2198"/>
      <c r="TUE811" s="2198"/>
      <c r="TUF811" s="2198"/>
      <c r="TUG811" s="2198"/>
      <c r="TUH811" s="2198"/>
      <c r="TUI811" s="2198"/>
      <c r="TUJ811" s="2198"/>
      <c r="TUK811" s="2198"/>
      <c r="TUL811" s="2198"/>
      <c r="TUM811" s="2198"/>
      <c r="TUN811" s="2198"/>
      <c r="TUO811" s="2198"/>
      <c r="TUP811" s="2198"/>
      <c r="TUQ811" s="2198"/>
      <c r="TUU811" s="2198"/>
      <c r="TUV811" s="2198"/>
      <c r="TUW811" s="2198"/>
      <c r="TUX811" s="2198"/>
      <c r="TUY811" s="2198"/>
      <c r="TUZ811" s="2198"/>
      <c r="TVA811" s="2198"/>
      <c r="TVB811" s="2198"/>
      <c r="TVC811" s="2198"/>
      <c r="TVD811" s="2198"/>
      <c r="TVE811" s="2198"/>
      <c r="TVF811" s="2198"/>
      <c r="TVG811" s="2198"/>
      <c r="TVH811" s="2198"/>
      <c r="TVI811" s="2198"/>
      <c r="TVJ811" s="2198"/>
      <c r="TVK811" s="2198"/>
      <c r="TVL811" s="2198"/>
      <c r="TVM811" s="2198"/>
      <c r="TVN811" s="2198"/>
      <c r="TVO811" s="2198"/>
      <c r="TVP811" s="2198"/>
      <c r="TVQ811" s="2198"/>
      <c r="TVR811" s="2198"/>
      <c r="TVS811" s="2198"/>
      <c r="TVT811" s="2198"/>
      <c r="TVU811" s="2198"/>
      <c r="TVV811" s="2198"/>
      <c r="TVW811" s="2198"/>
      <c r="TVX811" s="2198"/>
      <c r="TVY811" s="2198"/>
      <c r="TVZ811" s="2198"/>
      <c r="TWA811" s="2198"/>
      <c r="TWB811" s="2198"/>
      <c r="TWC811" s="2198"/>
      <c r="TWD811" s="2198"/>
      <c r="TWE811" s="2198"/>
      <c r="TWF811" s="2198"/>
      <c r="TWG811" s="2198"/>
      <c r="TWH811" s="2198"/>
      <c r="TWI811" s="2198"/>
      <c r="TWJ811" s="2198"/>
      <c r="TWK811" s="2198"/>
      <c r="TWL811" s="2198"/>
      <c r="TWM811" s="2198"/>
      <c r="TWN811" s="2198"/>
      <c r="TWO811" s="2198"/>
      <c r="TWP811" s="2198"/>
      <c r="TWQ811" s="2198"/>
      <c r="TWR811" s="2198"/>
      <c r="TWS811" s="2198"/>
      <c r="TWT811" s="2198"/>
      <c r="TWU811" s="2198"/>
      <c r="TWV811" s="2198"/>
      <c r="TWW811" s="2198"/>
      <c r="TWX811" s="2198"/>
      <c r="TWY811" s="2198"/>
      <c r="TWZ811" s="2198"/>
      <c r="TXA811" s="2198"/>
      <c r="TXB811" s="2198"/>
      <c r="TXC811" s="2198"/>
      <c r="TXD811" s="2198"/>
      <c r="TXE811" s="2198"/>
      <c r="TXF811" s="2198"/>
      <c r="TXG811" s="2198"/>
      <c r="TXH811" s="2198"/>
      <c r="TXI811" s="2198"/>
      <c r="TXJ811" s="2198"/>
      <c r="TXK811" s="2198"/>
      <c r="TXL811" s="2198"/>
      <c r="TXM811" s="2198"/>
      <c r="TXN811" s="2198"/>
      <c r="TXO811" s="2198"/>
      <c r="TXP811" s="2198"/>
      <c r="TXQ811" s="2198"/>
      <c r="TXR811" s="2198"/>
      <c r="TXS811" s="2198"/>
      <c r="TXT811" s="2198"/>
      <c r="TXU811" s="2198"/>
      <c r="TXV811" s="2198"/>
      <c r="TXW811" s="2198"/>
      <c r="TXX811" s="2198"/>
      <c r="TXY811" s="2198"/>
      <c r="TXZ811" s="2198"/>
      <c r="TYA811" s="2198"/>
      <c r="TYB811" s="2198"/>
      <c r="TYC811" s="2198"/>
      <c r="TYD811" s="2198"/>
      <c r="TYE811" s="2198"/>
      <c r="TYF811" s="2198"/>
      <c r="TYG811" s="2198"/>
      <c r="TYH811" s="2198"/>
      <c r="TYI811" s="2198"/>
      <c r="TYJ811" s="2198"/>
      <c r="TYK811" s="2198"/>
      <c r="TYL811" s="2198"/>
      <c r="TYM811" s="2198"/>
      <c r="TYN811" s="2198"/>
      <c r="TYO811" s="2198"/>
      <c r="TYP811" s="2198"/>
      <c r="TYQ811" s="2198"/>
      <c r="TYR811" s="2198"/>
      <c r="TYS811" s="2198"/>
      <c r="TYT811" s="2198"/>
      <c r="TYU811" s="2198"/>
      <c r="TYV811" s="2198"/>
      <c r="TYW811" s="2198"/>
      <c r="TYX811" s="2198"/>
      <c r="TYY811" s="2198"/>
      <c r="TYZ811" s="2198"/>
      <c r="TZA811" s="2198"/>
      <c r="TZB811" s="2198"/>
      <c r="TZC811" s="2198"/>
      <c r="TZD811" s="2198"/>
      <c r="TZE811" s="2198"/>
      <c r="TZF811" s="2198"/>
      <c r="TZG811" s="2198"/>
      <c r="TZH811" s="2198"/>
      <c r="TZI811" s="2198"/>
      <c r="TZJ811" s="2198"/>
      <c r="TZK811" s="2198"/>
      <c r="TZL811" s="2198"/>
      <c r="TZM811" s="2198"/>
      <c r="TZN811" s="2198"/>
      <c r="TZO811" s="2198"/>
      <c r="TZP811" s="2198"/>
      <c r="TZQ811" s="2198"/>
      <c r="TZR811" s="2198"/>
      <c r="TZS811" s="2198"/>
      <c r="TZT811" s="2198"/>
      <c r="TZU811" s="2198"/>
      <c r="TZV811" s="2198"/>
      <c r="TZW811" s="2198"/>
      <c r="TZX811" s="2198"/>
      <c r="TZY811" s="2198"/>
      <c r="TZZ811" s="2198"/>
      <c r="UAA811" s="2198"/>
      <c r="UAB811" s="2198"/>
      <c r="UAC811" s="2198"/>
      <c r="UAD811" s="2198"/>
      <c r="UAE811" s="2198"/>
      <c r="UAF811" s="2198"/>
      <c r="UAG811" s="2198"/>
      <c r="UAH811" s="2198"/>
      <c r="UAI811" s="2198"/>
      <c r="UAJ811" s="2198"/>
      <c r="UAK811" s="2198"/>
      <c r="UAL811" s="2198"/>
      <c r="UAM811" s="2198"/>
      <c r="UAN811" s="2198"/>
      <c r="UAO811" s="2198"/>
      <c r="UAP811" s="2198"/>
      <c r="UAQ811" s="2198"/>
      <c r="UAR811" s="2198"/>
      <c r="UAS811" s="2198"/>
      <c r="UAT811" s="2198"/>
      <c r="UAU811" s="2198"/>
      <c r="UAV811" s="2198"/>
      <c r="UAW811" s="2198"/>
      <c r="UAX811" s="2198"/>
      <c r="UAY811" s="2198"/>
      <c r="UAZ811" s="2198"/>
      <c r="UBA811" s="2198"/>
      <c r="UBB811" s="2198"/>
      <c r="UBC811" s="2198"/>
      <c r="UBD811" s="2198"/>
      <c r="UBE811" s="2198"/>
      <c r="UBF811" s="2198"/>
      <c r="UBG811" s="2198"/>
      <c r="UBH811" s="2198"/>
      <c r="UBI811" s="2198"/>
      <c r="UBJ811" s="2198"/>
      <c r="UBK811" s="2198"/>
      <c r="UBL811" s="2198"/>
      <c r="UBM811" s="2198"/>
      <c r="UBN811" s="2198"/>
      <c r="UBO811" s="2198"/>
      <c r="UBP811" s="2198"/>
      <c r="UBQ811" s="2198"/>
      <c r="UBR811" s="2198"/>
      <c r="UBS811" s="2198"/>
      <c r="UBT811" s="2198"/>
      <c r="UBU811" s="2198"/>
      <c r="UBV811" s="2198"/>
      <c r="UBW811" s="2198"/>
      <c r="UBX811" s="2198"/>
      <c r="UBY811" s="2198"/>
      <c r="UBZ811" s="2198"/>
      <c r="UCA811" s="2198"/>
      <c r="UCB811" s="2198"/>
      <c r="UCC811" s="2198"/>
      <c r="UCD811" s="2198"/>
      <c r="UCE811" s="2198"/>
      <c r="UCF811" s="2198"/>
      <c r="UCG811" s="2198"/>
      <c r="UCH811" s="2198"/>
      <c r="UCI811" s="2198"/>
      <c r="UCJ811" s="2198"/>
      <c r="UCK811" s="2198"/>
      <c r="UCL811" s="2198"/>
      <c r="UCM811" s="2198"/>
      <c r="UCN811" s="2198"/>
      <c r="UCO811" s="2198"/>
      <c r="UCP811" s="2198"/>
      <c r="UCQ811" s="2198"/>
      <c r="UCR811" s="2198"/>
      <c r="UCS811" s="2198"/>
      <c r="UCT811" s="2198"/>
      <c r="UCU811" s="2198"/>
      <c r="UCV811" s="2198"/>
      <c r="UCW811" s="2198"/>
      <c r="UCX811" s="2198"/>
      <c r="UCY811" s="2198"/>
      <c r="UCZ811" s="2198"/>
      <c r="UDA811" s="2198"/>
      <c r="UDB811" s="2198"/>
      <c r="UDC811" s="2198"/>
      <c r="UDD811" s="2198"/>
      <c r="UDE811" s="2198"/>
      <c r="UDF811" s="2198"/>
      <c r="UDG811" s="2198"/>
      <c r="UDH811" s="2198"/>
      <c r="UDI811" s="2198"/>
      <c r="UDJ811" s="2198"/>
      <c r="UDK811" s="2198"/>
      <c r="UDL811" s="2198"/>
      <c r="UDM811" s="2198"/>
      <c r="UDN811" s="2198"/>
      <c r="UDO811" s="2198"/>
      <c r="UDP811" s="2198"/>
      <c r="UDQ811" s="2198"/>
      <c r="UDR811" s="2198"/>
      <c r="UDS811" s="2198"/>
      <c r="UDT811" s="2198"/>
      <c r="UDU811" s="2198"/>
      <c r="UDV811" s="2198"/>
      <c r="UDW811" s="2198"/>
      <c r="UDX811" s="2198"/>
      <c r="UDY811" s="2198"/>
      <c r="UDZ811" s="2198"/>
      <c r="UEA811" s="2198"/>
      <c r="UEB811" s="2198"/>
      <c r="UEC811" s="2198"/>
      <c r="UED811" s="2198"/>
      <c r="UEE811" s="2198"/>
      <c r="UEF811" s="2198"/>
      <c r="UEG811" s="2198"/>
      <c r="UEH811" s="2198"/>
      <c r="UEI811" s="2198"/>
      <c r="UEJ811" s="2198"/>
      <c r="UEK811" s="2198"/>
      <c r="UEL811" s="2198"/>
      <c r="UEM811" s="2198"/>
      <c r="UEQ811" s="2198"/>
      <c r="UER811" s="2198"/>
      <c r="UES811" s="2198"/>
      <c r="UET811" s="2198"/>
      <c r="UEU811" s="2198"/>
      <c r="UEV811" s="2198"/>
      <c r="UEW811" s="2198"/>
      <c r="UEX811" s="2198"/>
      <c r="UEY811" s="2198"/>
      <c r="UEZ811" s="2198"/>
      <c r="UFA811" s="2198"/>
      <c r="UFB811" s="2198"/>
      <c r="UFC811" s="2198"/>
      <c r="UFD811" s="2198"/>
      <c r="UFE811" s="2198"/>
      <c r="UFF811" s="2198"/>
      <c r="UFG811" s="2198"/>
      <c r="UFH811" s="2198"/>
      <c r="UFI811" s="2198"/>
      <c r="UFJ811" s="2198"/>
      <c r="UFK811" s="2198"/>
      <c r="UFL811" s="2198"/>
      <c r="UFM811" s="2198"/>
      <c r="UFN811" s="2198"/>
      <c r="UFO811" s="2198"/>
      <c r="UFP811" s="2198"/>
      <c r="UFQ811" s="2198"/>
      <c r="UFR811" s="2198"/>
      <c r="UFS811" s="2198"/>
      <c r="UFT811" s="2198"/>
      <c r="UFU811" s="2198"/>
      <c r="UFV811" s="2198"/>
      <c r="UFW811" s="2198"/>
      <c r="UFX811" s="2198"/>
      <c r="UFY811" s="2198"/>
      <c r="UFZ811" s="2198"/>
      <c r="UGA811" s="2198"/>
      <c r="UGB811" s="2198"/>
      <c r="UGC811" s="2198"/>
      <c r="UGD811" s="2198"/>
      <c r="UGE811" s="2198"/>
      <c r="UGF811" s="2198"/>
      <c r="UGG811" s="2198"/>
      <c r="UGH811" s="2198"/>
      <c r="UGI811" s="2198"/>
      <c r="UGJ811" s="2198"/>
      <c r="UGK811" s="2198"/>
      <c r="UGL811" s="2198"/>
      <c r="UGM811" s="2198"/>
      <c r="UGN811" s="2198"/>
      <c r="UGO811" s="2198"/>
      <c r="UGP811" s="2198"/>
      <c r="UGQ811" s="2198"/>
      <c r="UGR811" s="2198"/>
      <c r="UGS811" s="2198"/>
      <c r="UGT811" s="2198"/>
      <c r="UGU811" s="2198"/>
      <c r="UGV811" s="2198"/>
      <c r="UGW811" s="2198"/>
      <c r="UGX811" s="2198"/>
      <c r="UGY811" s="2198"/>
      <c r="UGZ811" s="2198"/>
      <c r="UHA811" s="2198"/>
      <c r="UHB811" s="2198"/>
      <c r="UHC811" s="2198"/>
      <c r="UHD811" s="2198"/>
      <c r="UHE811" s="2198"/>
      <c r="UHF811" s="2198"/>
      <c r="UHG811" s="2198"/>
      <c r="UHH811" s="2198"/>
      <c r="UHI811" s="2198"/>
      <c r="UHJ811" s="2198"/>
      <c r="UHK811" s="2198"/>
      <c r="UHL811" s="2198"/>
      <c r="UHM811" s="2198"/>
      <c r="UHN811" s="2198"/>
      <c r="UHO811" s="2198"/>
      <c r="UHP811" s="2198"/>
      <c r="UHQ811" s="2198"/>
      <c r="UHR811" s="2198"/>
      <c r="UHS811" s="2198"/>
      <c r="UHT811" s="2198"/>
      <c r="UHU811" s="2198"/>
      <c r="UHV811" s="2198"/>
      <c r="UHW811" s="2198"/>
      <c r="UHX811" s="2198"/>
      <c r="UHY811" s="2198"/>
      <c r="UHZ811" s="2198"/>
      <c r="UIA811" s="2198"/>
      <c r="UIB811" s="2198"/>
      <c r="UIC811" s="2198"/>
      <c r="UID811" s="2198"/>
      <c r="UIE811" s="2198"/>
      <c r="UIF811" s="2198"/>
      <c r="UIG811" s="2198"/>
      <c r="UIH811" s="2198"/>
      <c r="UII811" s="2198"/>
      <c r="UIJ811" s="2198"/>
      <c r="UIK811" s="2198"/>
      <c r="UIL811" s="2198"/>
      <c r="UIM811" s="2198"/>
      <c r="UIN811" s="2198"/>
      <c r="UIO811" s="2198"/>
      <c r="UIP811" s="2198"/>
      <c r="UIQ811" s="2198"/>
      <c r="UIR811" s="2198"/>
      <c r="UIS811" s="2198"/>
      <c r="UIT811" s="2198"/>
      <c r="UIU811" s="2198"/>
      <c r="UIV811" s="2198"/>
      <c r="UIW811" s="2198"/>
      <c r="UIX811" s="2198"/>
      <c r="UIY811" s="2198"/>
      <c r="UIZ811" s="2198"/>
      <c r="UJA811" s="2198"/>
      <c r="UJB811" s="2198"/>
      <c r="UJC811" s="2198"/>
      <c r="UJD811" s="2198"/>
      <c r="UJE811" s="2198"/>
      <c r="UJF811" s="2198"/>
      <c r="UJG811" s="2198"/>
      <c r="UJH811" s="2198"/>
      <c r="UJI811" s="2198"/>
      <c r="UJJ811" s="2198"/>
      <c r="UJK811" s="2198"/>
      <c r="UJL811" s="2198"/>
      <c r="UJM811" s="2198"/>
      <c r="UJN811" s="2198"/>
      <c r="UJO811" s="2198"/>
      <c r="UJP811" s="2198"/>
      <c r="UJQ811" s="2198"/>
      <c r="UJR811" s="2198"/>
      <c r="UJS811" s="2198"/>
      <c r="UJT811" s="2198"/>
      <c r="UJU811" s="2198"/>
      <c r="UJV811" s="2198"/>
      <c r="UJW811" s="2198"/>
      <c r="UJX811" s="2198"/>
      <c r="UJY811" s="2198"/>
      <c r="UJZ811" s="2198"/>
      <c r="UKA811" s="2198"/>
      <c r="UKB811" s="2198"/>
      <c r="UKC811" s="2198"/>
      <c r="UKD811" s="2198"/>
      <c r="UKE811" s="2198"/>
      <c r="UKF811" s="2198"/>
      <c r="UKG811" s="2198"/>
      <c r="UKH811" s="2198"/>
      <c r="UKI811" s="2198"/>
      <c r="UKJ811" s="2198"/>
      <c r="UKK811" s="2198"/>
      <c r="UKL811" s="2198"/>
      <c r="UKM811" s="2198"/>
      <c r="UKN811" s="2198"/>
      <c r="UKO811" s="2198"/>
      <c r="UKP811" s="2198"/>
      <c r="UKQ811" s="2198"/>
      <c r="UKR811" s="2198"/>
      <c r="UKS811" s="2198"/>
      <c r="UKT811" s="2198"/>
      <c r="UKU811" s="2198"/>
      <c r="UKV811" s="2198"/>
      <c r="UKW811" s="2198"/>
      <c r="UKX811" s="2198"/>
      <c r="UKY811" s="2198"/>
      <c r="UKZ811" s="2198"/>
      <c r="ULA811" s="2198"/>
      <c r="ULB811" s="2198"/>
      <c r="ULC811" s="2198"/>
      <c r="ULD811" s="2198"/>
      <c r="ULE811" s="2198"/>
      <c r="ULF811" s="2198"/>
      <c r="ULG811" s="2198"/>
      <c r="ULH811" s="2198"/>
      <c r="ULI811" s="2198"/>
      <c r="ULJ811" s="2198"/>
      <c r="ULK811" s="2198"/>
      <c r="ULL811" s="2198"/>
      <c r="ULM811" s="2198"/>
      <c r="ULN811" s="2198"/>
      <c r="ULO811" s="2198"/>
      <c r="ULP811" s="2198"/>
      <c r="ULQ811" s="2198"/>
      <c r="ULR811" s="2198"/>
      <c r="ULS811" s="2198"/>
      <c r="ULT811" s="2198"/>
      <c r="ULU811" s="2198"/>
      <c r="ULV811" s="2198"/>
      <c r="ULW811" s="2198"/>
      <c r="ULX811" s="2198"/>
      <c r="ULY811" s="2198"/>
      <c r="ULZ811" s="2198"/>
      <c r="UMA811" s="2198"/>
      <c r="UMB811" s="2198"/>
      <c r="UMC811" s="2198"/>
      <c r="UMD811" s="2198"/>
      <c r="UME811" s="2198"/>
      <c r="UMF811" s="2198"/>
      <c r="UMG811" s="2198"/>
      <c r="UMH811" s="2198"/>
      <c r="UMI811" s="2198"/>
      <c r="UMJ811" s="2198"/>
      <c r="UMK811" s="2198"/>
      <c r="UML811" s="2198"/>
      <c r="UMM811" s="2198"/>
      <c r="UMN811" s="2198"/>
      <c r="UMO811" s="2198"/>
      <c r="UMP811" s="2198"/>
      <c r="UMQ811" s="2198"/>
      <c r="UMR811" s="2198"/>
      <c r="UMS811" s="2198"/>
      <c r="UMT811" s="2198"/>
      <c r="UMU811" s="2198"/>
      <c r="UMV811" s="2198"/>
      <c r="UMW811" s="2198"/>
      <c r="UMX811" s="2198"/>
      <c r="UMY811" s="2198"/>
      <c r="UMZ811" s="2198"/>
      <c r="UNA811" s="2198"/>
      <c r="UNB811" s="2198"/>
      <c r="UNC811" s="2198"/>
      <c r="UND811" s="2198"/>
      <c r="UNE811" s="2198"/>
      <c r="UNF811" s="2198"/>
      <c r="UNG811" s="2198"/>
      <c r="UNH811" s="2198"/>
      <c r="UNI811" s="2198"/>
      <c r="UNJ811" s="2198"/>
      <c r="UNK811" s="2198"/>
      <c r="UNL811" s="2198"/>
      <c r="UNM811" s="2198"/>
      <c r="UNN811" s="2198"/>
      <c r="UNO811" s="2198"/>
      <c r="UNP811" s="2198"/>
      <c r="UNQ811" s="2198"/>
      <c r="UNR811" s="2198"/>
      <c r="UNS811" s="2198"/>
      <c r="UNT811" s="2198"/>
      <c r="UNU811" s="2198"/>
      <c r="UNV811" s="2198"/>
      <c r="UNW811" s="2198"/>
      <c r="UNX811" s="2198"/>
      <c r="UNY811" s="2198"/>
      <c r="UNZ811" s="2198"/>
      <c r="UOA811" s="2198"/>
      <c r="UOB811" s="2198"/>
      <c r="UOC811" s="2198"/>
      <c r="UOD811" s="2198"/>
      <c r="UOE811" s="2198"/>
      <c r="UOF811" s="2198"/>
      <c r="UOG811" s="2198"/>
      <c r="UOH811" s="2198"/>
      <c r="UOI811" s="2198"/>
      <c r="UOM811" s="2198"/>
      <c r="UON811" s="2198"/>
      <c r="UOO811" s="2198"/>
      <c r="UOP811" s="2198"/>
      <c r="UOQ811" s="2198"/>
      <c r="UOR811" s="2198"/>
      <c r="UOS811" s="2198"/>
      <c r="UOT811" s="2198"/>
      <c r="UOU811" s="2198"/>
      <c r="UOV811" s="2198"/>
      <c r="UOW811" s="2198"/>
      <c r="UOX811" s="2198"/>
      <c r="UOY811" s="2198"/>
      <c r="UOZ811" s="2198"/>
      <c r="UPA811" s="2198"/>
      <c r="UPB811" s="2198"/>
      <c r="UPC811" s="2198"/>
      <c r="UPD811" s="2198"/>
      <c r="UPE811" s="2198"/>
      <c r="UPF811" s="2198"/>
      <c r="UPG811" s="2198"/>
      <c r="UPH811" s="2198"/>
      <c r="UPI811" s="2198"/>
      <c r="UPJ811" s="2198"/>
      <c r="UPK811" s="2198"/>
      <c r="UPL811" s="2198"/>
      <c r="UPM811" s="2198"/>
      <c r="UPN811" s="2198"/>
      <c r="UPO811" s="2198"/>
      <c r="UPP811" s="2198"/>
      <c r="UPQ811" s="2198"/>
      <c r="UPR811" s="2198"/>
      <c r="UPS811" s="2198"/>
      <c r="UPT811" s="2198"/>
      <c r="UPU811" s="2198"/>
      <c r="UPV811" s="2198"/>
      <c r="UPW811" s="2198"/>
      <c r="UPX811" s="2198"/>
      <c r="UPY811" s="2198"/>
      <c r="UPZ811" s="2198"/>
      <c r="UQA811" s="2198"/>
      <c r="UQB811" s="2198"/>
      <c r="UQC811" s="2198"/>
      <c r="UQD811" s="2198"/>
      <c r="UQE811" s="2198"/>
      <c r="UQF811" s="2198"/>
      <c r="UQG811" s="2198"/>
      <c r="UQH811" s="2198"/>
      <c r="UQI811" s="2198"/>
      <c r="UQJ811" s="2198"/>
      <c r="UQK811" s="2198"/>
      <c r="UQL811" s="2198"/>
      <c r="UQM811" s="2198"/>
      <c r="UQN811" s="2198"/>
      <c r="UQO811" s="2198"/>
      <c r="UQP811" s="2198"/>
      <c r="UQQ811" s="2198"/>
      <c r="UQR811" s="2198"/>
      <c r="UQS811" s="2198"/>
      <c r="UQT811" s="2198"/>
      <c r="UQU811" s="2198"/>
      <c r="UQV811" s="2198"/>
      <c r="UQW811" s="2198"/>
      <c r="UQX811" s="2198"/>
      <c r="UQY811" s="2198"/>
      <c r="UQZ811" s="2198"/>
      <c r="URA811" s="2198"/>
      <c r="URB811" s="2198"/>
      <c r="URC811" s="2198"/>
      <c r="URD811" s="2198"/>
      <c r="URE811" s="2198"/>
      <c r="URF811" s="2198"/>
      <c r="URG811" s="2198"/>
      <c r="URH811" s="2198"/>
      <c r="URI811" s="2198"/>
      <c r="URJ811" s="2198"/>
      <c r="URK811" s="2198"/>
      <c r="URL811" s="2198"/>
      <c r="URM811" s="2198"/>
      <c r="URN811" s="2198"/>
      <c r="URO811" s="2198"/>
      <c r="URP811" s="2198"/>
      <c r="URQ811" s="2198"/>
      <c r="URR811" s="2198"/>
      <c r="URS811" s="2198"/>
      <c r="URT811" s="2198"/>
      <c r="URU811" s="2198"/>
      <c r="URV811" s="2198"/>
      <c r="URW811" s="2198"/>
      <c r="URX811" s="2198"/>
      <c r="URY811" s="2198"/>
      <c r="URZ811" s="2198"/>
      <c r="USA811" s="2198"/>
      <c r="USB811" s="2198"/>
      <c r="USC811" s="2198"/>
      <c r="USD811" s="2198"/>
      <c r="USE811" s="2198"/>
      <c r="USF811" s="2198"/>
      <c r="USG811" s="2198"/>
      <c r="USH811" s="2198"/>
      <c r="USI811" s="2198"/>
      <c r="USJ811" s="2198"/>
      <c r="USK811" s="2198"/>
      <c r="USL811" s="2198"/>
      <c r="USM811" s="2198"/>
      <c r="USN811" s="2198"/>
      <c r="USO811" s="2198"/>
      <c r="USP811" s="2198"/>
      <c r="USQ811" s="2198"/>
      <c r="USR811" s="2198"/>
      <c r="USS811" s="2198"/>
      <c r="UST811" s="2198"/>
      <c r="USU811" s="2198"/>
      <c r="USV811" s="2198"/>
      <c r="USW811" s="2198"/>
      <c r="USX811" s="2198"/>
      <c r="USY811" s="2198"/>
      <c r="USZ811" s="2198"/>
      <c r="UTA811" s="2198"/>
      <c r="UTB811" s="2198"/>
      <c r="UTC811" s="2198"/>
      <c r="UTD811" s="2198"/>
      <c r="UTE811" s="2198"/>
      <c r="UTF811" s="2198"/>
      <c r="UTG811" s="2198"/>
      <c r="UTH811" s="2198"/>
      <c r="UTI811" s="2198"/>
      <c r="UTJ811" s="2198"/>
      <c r="UTK811" s="2198"/>
      <c r="UTL811" s="2198"/>
      <c r="UTM811" s="2198"/>
      <c r="UTN811" s="2198"/>
      <c r="UTO811" s="2198"/>
      <c r="UTP811" s="2198"/>
      <c r="UTQ811" s="2198"/>
      <c r="UTR811" s="2198"/>
      <c r="UTS811" s="2198"/>
      <c r="UTT811" s="2198"/>
      <c r="UTU811" s="2198"/>
      <c r="UTV811" s="2198"/>
      <c r="UTW811" s="2198"/>
      <c r="UTX811" s="2198"/>
      <c r="UTY811" s="2198"/>
      <c r="UTZ811" s="2198"/>
      <c r="UUA811" s="2198"/>
      <c r="UUB811" s="2198"/>
      <c r="UUC811" s="2198"/>
      <c r="UUD811" s="2198"/>
      <c r="UUE811" s="2198"/>
      <c r="UUF811" s="2198"/>
      <c r="UUG811" s="2198"/>
      <c r="UUH811" s="2198"/>
      <c r="UUI811" s="2198"/>
      <c r="UUJ811" s="2198"/>
      <c r="UUK811" s="2198"/>
      <c r="UUL811" s="2198"/>
      <c r="UUM811" s="2198"/>
      <c r="UUN811" s="2198"/>
      <c r="UUO811" s="2198"/>
      <c r="UUP811" s="2198"/>
      <c r="UUQ811" s="2198"/>
      <c r="UUR811" s="2198"/>
      <c r="UUS811" s="2198"/>
      <c r="UUT811" s="2198"/>
      <c r="UUU811" s="2198"/>
      <c r="UUV811" s="2198"/>
      <c r="UUW811" s="2198"/>
      <c r="UUX811" s="2198"/>
      <c r="UUY811" s="2198"/>
      <c r="UUZ811" s="2198"/>
      <c r="UVA811" s="2198"/>
      <c r="UVB811" s="2198"/>
      <c r="UVC811" s="2198"/>
      <c r="UVD811" s="2198"/>
      <c r="UVE811" s="2198"/>
      <c r="UVF811" s="2198"/>
      <c r="UVG811" s="2198"/>
      <c r="UVH811" s="2198"/>
      <c r="UVI811" s="2198"/>
      <c r="UVJ811" s="2198"/>
      <c r="UVK811" s="2198"/>
      <c r="UVL811" s="2198"/>
      <c r="UVM811" s="2198"/>
      <c r="UVN811" s="2198"/>
      <c r="UVO811" s="2198"/>
      <c r="UVP811" s="2198"/>
      <c r="UVQ811" s="2198"/>
      <c r="UVR811" s="2198"/>
      <c r="UVS811" s="2198"/>
      <c r="UVT811" s="2198"/>
      <c r="UVU811" s="2198"/>
      <c r="UVV811" s="2198"/>
      <c r="UVW811" s="2198"/>
      <c r="UVX811" s="2198"/>
      <c r="UVY811" s="2198"/>
      <c r="UVZ811" s="2198"/>
      <c r="UWA811" s="2198"/>
      <c r="UWB811" s="2198"/>
      <c r="UWC811" s="2198"/>
      <c r="UWD811" s="2198"/>
      <c r="UWE811" s="2198"/>
      <c r="UWF811" s="2198"/>
      <c r="UWG811" s="2198"/>
      <c r="UWH811" s="2198"/>
      <c r="UWI811" s="2198"/>
      <c r="UWJ811" s="2198"/>
      <c r="UWK811" s="2198"/>
      <c r="UWL811" s="2198"/>
      <c r="UWM811" s="2198"/>
      <c r="UWN811" s="2198"/>
      <c r="UWO811" s="2198"/>
      <c r="UWP811" s="2198"/>
      <c r="UWQ811" s="2198"/>
      <c r="UWR811" s="2198"/>
      <c r="UWS811" s="2198"/>
      <c r="UWT811" s="2198"/>
      <c r="UWU811" s="2198"/>
      <c r="UWV811" s="2198"/>
      <c r="UWW811" s="2198"/>
      <c r="UWX811" s="2198"/>
      <c r="UWY811" s="2198"/>
      <c r="UWZ811" s="2198"/>
      <c r="UXA811" s="2198"/>
      <c r="UXB811" s="2198"/>
      <c r="UXC811" s="2198"/>
      <c r="UXD811" s="2198"/>
      <c r="UXE811" s="2198"/>
      <c r="UXF811" s="2198"/>
      <c r="UXG811" s="2198"/>
      <c r="UXH811" s="2198"/>
      <c r="UXI811" s="2198"/>
      <c r="UXJ811" s="2198"/>
      <c r="UXK811" s="2198"/>
      <c r="UXL811" s="2198"/>
      <c r="UXM811" s="2198"/>
      <c r="UXN811" s="2198"/>
      <c r="UXO811" s="2198"/>
      <c r="UXP811" s="2198"/>
      <c r="UXQ811" s="2198"/>
      <c r="UXR811" s="2198"/>
      <c r="UXS811" s="2198"/>
      <c r="UXT811" s="2198"/>
      <c r="UXU811" s="2198"/>
      <c r="UXV811" s="2198"/>
      <c r="UXW811" s="2198"/>
      <c r="UXX811" s="2198"/>
      <c r="UXY811" s="2198"/>
      <c r="UXZ811" s="2198"/>
      <c r="UYA811" s="2198"/>
      <c r="UYB811" s="2198"/>
      <c r="UYC811" s="2198"/>
      <c r="UYD811" s="2198"/>
      <c r="UYE811" s="2198"/>
      <c r="UYI811" s="2198"/>
      <c r="UYJ811" s="2198"/>
      <c r="UYK811" s="2198"/>
      <c r="UYL811" s="2198"/>
      <c r="UYM811" s="2198"/>
      <c r="UYN811" s="2198"/>
      <c r="UYO811" s="2198"/>
      <c r="UYP811" s="2198"/>
      <c r="UYQ811" s="2198"/>
      <c r="UYR811" s="2198"/>
      <c r="UYS811" s="2198"/>
      <c r="UYT811" s="2198"/>
      <c r="UYU811" s="2198"/>
      <c r="UYV811" s="2198"/>
      <c r="UYW811" s="2198"/>
      <c r="UYX811" s="2198"/>
      <c r="UYY811" s="2198"/>
      <c r="UYZ811" s="2198"/>
      <c r="UZA811" s="2198"/>
      <c r="UZB811" s="2198"/>
      <c r="UZC811" s="2198"/>
      <c r="UZD811" s="2198"/>
      <c r="UZE811" s="2198"/>
      <c r="UZF811" s="2198"/>
      <c r="UZG811" s="2198"/>
      <c r="UZH811" s="2198"/>
      <c r="UZI811" s="2198"/>
      <c r="UZJ811" s="2198"/>
      <c r="UZK811" s="2198"/>
      <c r="UZL811" s="2198"/>
      <c r="UZM811" s="2198"/>
      <c r="UZN811" s="2198"/>
      <c r="UZO811" s="2198"/>
      <c r="UZP811" s="2198"/>
      <c r="UZQ811" s="2198"/>
      <c r="UZR811" s="2198"/>
      <c r="UZS811" s="2198"/>
      <c r="UZT811" s="2198"/>
      <c r="UZU811" s="2198"/>
      <c r="UZV811" s="2198"/>
      <c r="UZW811" s="2198"/>
      <c r="UZX811" s="2198"/>
      <c r="UZY811" s="2198"/>
      <c r="UZZ811" s="2198"/>
      <c r="VAA811" s="2198"/>
      <c r="VAB811" s="2198"/>
      <c r="VAC811" s="2198"/>
      <c r="VAD811" s="2198"/>
      <c r="VAE811" s="2198"/>
      <c r="VAF811" s="2198"/>
      <c r="VAG811" s="2198"/>
      <c r="VAH811" s="2198"/>
      <c r="VAI811" s="2198"/>
      <c r="VAJ811" s="2198"/>
      <c r="VAK811" s="2198"/>
      <c r="VAL811" s="2198"/>
      <c r="VAM811" s="2198"/>
      <c r="VAN811" s="2198"/>
      <c r="VAO811" s="2198"/>
      <c r="VAP811" s="2198"/>
      <c r="VAQ811" s="2198"/>
      <c r="VAR811" s="2198"/>
      <c r="VAS811" s="2198"/>
      <c r="VAT811" s="2198"/>
      <c r="VAU811" s="2198"/>
      <c r="VAV811" s="2198"/>
      <c r="VAW811" s="2198"/>
      <c r="VAX811" s="2198"/>
      <c r="VAY811" s="2198"/>
      <c r="VAZ811" s="2198"/>
      <c r="VBA811" s="2198"/>
      <c r="VBB811" s="2198"/>
      <c r="VBC811" s="2198"/>
      <c r="VBD811" s="2198"/>
      <c r="VBE811" s="2198"/>
      <c r="VBF811" s="2198"/>
      <c r="VBG811" s="2198"/>
      <c r="VBH811" s="2198"/>
      <c r="VBI811" s="2198"/>
      <c r="VBJ811" s="2198"/>
      <c r="VBK811" s="2198"/>
      <c r="VBL811" s="2198"/>
      <c r="VBM811" s="2198"/>
      <c r="VBN811" s="2198"/>
      <c r="VBO811" s="2198"/>
      <c r="VBP811" s="2198"/>
      <c r="VBQ811" s="2198"/>
      <c r="VBR811" s="2198"/>
      <c r="VBS811" s="2198"/>
      <c r="VBT811" s="2198"/>
      <c r="VBU811" s="2198"/>
      <c r="VBV811" s="2198"/>
      <c r="VBW811" s="2198"/>
      <c r="VBX811" s="2198"/>
      <c r="VBY811" s="2198"/>
      <c r="VBZ811" s="2198"/>
      <c r="VCA811" s="2198"/>
      <c r="VCB811" s="2198"/>
      <c r="VCC811" s="2198"/>
      <c r="VCD811" s="2198"/>
      <c r="VCE811" s="2198"/>
      <c r="VCF811" s="2198"/>
      <c r="VCG811" s="2198"/>
      <c r="VCH811" s="2198"/>
      <c r="VCI811" s="2198"/>
      <c r="VCJ811" s="2198"/>
      <c r="VCK811" s="2198"/>
      <c r="VCL811" s="2198"/>
      <c r="VCM811" s="2198"/>
      <c r="VCN811" s="2198"/>
      <c r="VCO811" s="2198"/>
      <c r="VCP811" s="2198"/>
      <c r="VCQ811" s="2198"/>
      <c r="VCR811" s="2198"/>
      <c r="VCS811" s="2198"/>
      <c r="VCT811" s="2198"/>
      <c r="VCU811" s="2198"/>
      <c r="VCV811" s="2198"/>
      <c r="VCW811" s="2198"/>
      <c r="VCX811" s="2198"/>
      <c r="VCY811" s="2198"/>
      <c r="VCZ811" s="2198"/>
      <c r="VDA811" s="2198"/>
      <c r="VDB811" s="2198"/>
      <c r="VDC811" s="2198"/>
      <c r="VDD811" s="2198"/>
      <c r="VDE811" s="2198"/>
      <c r="VDF811" s="2198"/>
      <c r="VDG811" s="2198"/>
      <c r="VDH811" s="2198"/>
      <c r="VDI811" s="2198"/>
      <c r="VDJ811" s="2198"/>
      <c r="VDK811" s="2198"/>
      <c r="VDL811" s="2198"/>
      <c r="VDM811" s="2198"/>
      <c r="VDN811" s="2198"/>
      <c r="VDO811" s="2198"/>
      <c r="VDP811" s="2198"/>
      <c r="VDQ811" s="2198"/>
      <c r="VDR811" s="2198"/>
      <c r="VDS811" s="2198"/>
      <c r="VDT811" s="2198"/>
      <c r="VDU811" s="2198"/>
      <c r="VDV811" s="2198"/>
      <c r="VDW811" s="2198"/>
      <c r="VDX811" s="2198"/>
      <c r="VDY811" s="2198"/>
      <c r="VDZ811" s="2198"/>
      <c r="VEA811" s="2198"/>
      <c r="VEB811" s="2198"/>
      <c r="VEC811" s="2198"/>
      <c r="VED811" s="2198"/>
      <c r="VEE811" s="2198"/>
      <c r="VEF811" s="2198"/>
      <c r="VEG811" s="2198"/>
      <c r="VEH811" s="2198"/>
      <c r="VEI811" s="2198"/>
      <c r="VEJ811" s="2198"/>
      <c r="VEK811" s="2198"/>
      <c r="VEL811" s="2198"/>
      <c r="VEM811" s="2198"/>
      <c r="VEN811" s="2198"/>
      <c r="VEO811" s="2198"/>
      <c r="VEP811" s="2198"/>
      <c r="VEQ811" s="2198"/>
      <c r="VER811" s="2198"/>
      <c r="VES811" s="2198"/>
      <c r="VET811" s="2198"/>
      <c r="VEU811" s="2198"/>
      <c r="VEV811" s="2198"/>
      <c r="VEW811" s="2198"/>
      <c r="VEX811" s="2198"/>
      <c r="VEY811" s="2198"/>
      <c r="VEZ811" s="2198"/>
      <c r="VFA811" s="2198"/>
      <c r="VFB811" s="2198"/>
      <c r="VFC811" s="2198"/>
      <c r="VFD811" s="2198"/>
      <c r="VFE811" s="2198"/>
      <c r="VFF811" s="2198"/>
      <c r="VFG811" s="2198"/>
      <c r="VFH811" s="2198"/>
      <c r="VFI811" s="2198"/>
      <c r="VFJ811" s="2198"/>
      <c r="VFK811" s="2198"/>
      <c r="VFL811" s="2198"/>
      <c r="VFM811" s="2198"/>
      <c r="VFN811" s="2198"/>
      <c r="VFO811" s="2198"/>
      <c r="VFP811" s="2198"/>
      <c r="VFQ811" s="2198"/>
      <c r="VFR811" s="2198"/>
      <c r="VFS811" s="2198"/>
      <c r="VFT811" s="2198"/>
      <c r="VFU811" s="2198"/>
      <c r="VFV811" s="2198"/>
      <c r="VFW811" s="2198"/>
      <c r="VFX811" s="2198"/>
      <c r="VFY811" s="2198"/>
      <c r="VFZ811" s="2198"/>
      <c r="VGA811" s="2198"/>
      <c r="VGB811" s="2198"/>
      <c r="VGC811" s="2198"/>
      <c r="VGD811" s="2198"/>
      <c r="VGE811" s="2198"/>
      <c r="VGF811" s="2198"/>
      <c r="VGG811" s="2198"/>
      <c r="VGH811" s="2198"/>
      <c r="VGI811" s="2198"/>
      <c r="VGJ811" s="2198"/>
      <c r="VGK811" s="2198"/>
      <c r="VGL811" s="2198"/>
      <c r="VGM811" s="2198"/>
      <c r="VGN811" s="2198"/>
      <c r="VGO811" s="2198"/>
      <c r="VGP811" s="2198"/>
      <c r="VGQ811" s="2198"/>
      <c r="VGR811" s="2198"/>
      <c r="VGS811" s="2198"/>
      <c r="VGT811" s="2198"/>
      <c r="VGU811" s="2198"/>
      <c r="VGV811" s="2198"/>
      <c r="VGW811" s="2198"/>
      <c r="VGX811" s="2198"/>
      <c r="VGY811" s="2198"/>
      <c r="VGZ811" s="2198"/>
      <c r="VHA811" s="2198"/>
      <c r="VHB811" s="2198"/>
      <c r="VHC811" s="2198"/>
      <c r="VHD811" s="2198"/>
      <c r="VHE811" s="2198"/>
      <c r="VHF811" s="2198"/>
      <c r="VHG811" s="2198"/>
      <c r="VHH811" s="2198"/>
      <c r="VHI811" s="2198"/>
      <c r="VHJ811" s="2198"/>
      <c r="VHK811" s="2198"/>
      <c r="VHL811" s="2198"/>
      <c r="VHM811" s="2198"/>
      <c r="VHN811" s="2198"/>
      <c r="VHO811" s="2198"/>
      <c r="VHP811" s="2198"/>
      <c r="VHQ811" s="2198"/>
      <c r="VHR811" s="2198"/>
      <c r="VHS811" s="2198"/>
      <c r="VHT811" s="2198"/>
      <c r="VHU811" s="2198"/>
      <c r="VHV811" s="2198"/>
      <c r="VHW811" s="2198"/>
      <c r="VHX811" s="2198"/>
      <c r="VHY811" s="2198"/>
      <c r="VHZ811" s="2198"/>
      <c r="VIA811" s="2198"/>
      <c r="VIE811" s="2198"/>
      <c r="VIF811" s="2198"/>
      <c r="VIG811" s="2198"/>
      <c r="VIH811" s="2198"/>
      <c r="VII811" s="2198"/>
      <c r="VIJ811" s="2198"/>
      <c r="VIK811" s="2198"/>
      <c r="VIL811" s="2198"/>
      <c r="VIM811" s="2198"/>
      <c r="VIN811" s="2198"/>
      <c r="VIO811" s="2198"/>
      <c r="VIP811" s="2198"/>
      <c r="VIQ811" s="2198"/>
      <c r="VIR811" s="2198"/>
      <c r="VIS811" s="2198"/>
      <c r="VIT811" s="2198"/>
      <c r="VIU811" s="2198"/>
      <c r="VIV811" s="2198"/>
      <c r="VIW811" s="2198"/>
      <c r="VIX811" s="2198"/>
      <c r="VIY811" s="2198"/>
      <c r="VIZ811" s="2198"/>
      <c r="VJA811" s="2198"/>
      <c r="VJB811" s="2198"/>
      <c r="VJC811" s="2198"/>
      <c r="VJD811" s="2198"/>
      <c r="VJE811" s="2198"/>
      <c r="VJF811" s="2198"/>
      <c r="VJG811" s="2198"/>
      <c r="VJH811" s="2198"/>
      <c r="VJI811" s="2198"/>
      <c r="VJJ811" s="2198"/>
      <c r="VJK811" s="2198"/>
      <c r="VJL811" s="2198"/>
      <c r="VJM811" s="2198"/>
      <c r="VJN811" s="2198"/>
      <c r="VJO811" s="2198"/>
      <c r="VJP811" s="2198"/>
      <c r="VJQ811" s="2198"/>
      <c r="VJR811" s="2198"/>
      <c r="VJS811" s="2198"/>
      <c r="VJT811" s="2198"/>
      <c r="VJU811" s="2198"/>
      <c r="VJV811" s="2198"/>
      <c r="VJW811" s="2198"/>
      <c r="VJX811" s="2198"/>
      <c r="VJY811" s="2198"/>
      <c r="VJZ811" s="2198"/>
      <c r="VKA811" s="2198"/>
      <c r="VKB811" s="2198"/>
      <c r="VKC811" s="2198"/>
      <c r="VKD811" s="2198"/>
      <c r="VKE811" s="2198"/>
      <c r="VKF811" s="2198"/>
      <c r="VKG811" s="2198"/>
      <c r="VKH811" s="2198"/>
      <c r="VKI811" s="2198"/>
      <c r="VKJ811" s="2198"/>
      <c r="VKK811" s="2198"/>
      <c r="VKL811" s="2198"/>
      <c r="VKM811" s="2198"/>
      <c r="VKN811" s="2198"/>
      <c r="VKO811" s="2198"/>
      <c r="VKP811" s="2198"/>
      <c r="VKQ811" s="2198"/>
      <c r="VKR811" s="2198"/>
      <c r="VKS811" s="2198"/>
      <c r="VKT811" s="2198"/>
      <c r="VKU811" s="2198"/>
      <c r="VKV811" s="2198"/>
      <c r="VKW811" s="2198"/>
      <c r="VKX811" s="2198"/>
      <c r="VKY811" s="2198"/>
      <c r="VKZ811" s="2198"/>
      <c r="VLA811" s="2198"/>
      <c r="VLB811" s="2198"/>
      <c r="VLC811" s="2198"/>
      <c r="VLD811" s="2198"/>
      <c r="VLE811" s="2198"/>
      <c r="VLF811" s="2198"/>
      <c r="VLG811" s="2198"/>
      <c r="VLH811" s="2198"/>
      <c r="VLI811" s="2198"/>
      <c r="VLJ811" s="2198"/>
      <c r="VLK811" s="2198"/>
      <c r="VLL811" s="2198"/>
      <c r="VLM811" s="2198"/>
      <c r="VLN811" s="2198"/>
      <c r="VLO811" s="2198"/>
      <c r="VLP811" s="2198"/>
      <c r="VLQ811" s="2198"/>
      <c r="VLR811" s="2198"/>
      <c r="VLS811" s="2198"/>
      <c r="VLT811" s="2198"/>
      <c r="VLU811" s="2198"/>
      <c r="VLV811" s="2198"/>
      <c r="VLW811" s="2198"/>
      <c r="VLX811" s="2198"/>
      <c r="VLY811" s="2198"/>
      <c r="VLZ811" s="2198"/>
      <c r="VMA811" s="2198"/>
      <c r="VMB811" s="2198"/>
      <c r="VMC811" s="2198"/>
      <c r="VMD811" s="2198"/>
      <c r="VME811" s="2198"/>
      <c r="VMF811" s="2198"/>
      <c r="VMG811" s="2198"/>
      <c r="VMH811" s="2198"/>
      <c r="VMI811" s="2198"/>
      <c r="VMJ811" s="2198"/>
      <c r="VMK811" s="2198"/>
      <c r="VML811" s="2198"/>
      <c r="VMM811" s="2198"/>
      <c r="VMN811" s="2198"/>
      <c r="VMO811" s="2198"/>
      <c r="VMP811" s="2198"/>
      <c r="VMQ811" s="2198"/>
      <c r="VMR811" s="2198"/>
      <c r="VMS811" s="2198"/>
      <c r="VMT811" s="2198"/>
      <c r="VMU811" s="2198"/>
      <c r="VMV811" s="2198"/>
      <c r="VMW811" s="2198"/>
      <c r="VMX811" s="2198"/>
      <c r="VMY811" s="2198"/>
      <c r="VMZ811" s="2198"/>
      <c r="VNA811" s="2198"/>
      <c r="VNB811" s="2198"/>
      <c r="VNC811" s="2198"/>
      <c r="VND811" s="2198"/>
      <c r="VNE811" s="2198"/>
      <c r="VNF811" s="2198"/>
      <c r="VNG811" s="2198"/>
      <c r="VNH811" s="2198"/>
      <c r="VNI811" s="2198"/>
      <c r="VNJ811" s="2198"/>
      <c r="VNK811" s="2198"/>
      <c r="VNL811" s="2198"/>
      <c r="VNM811" s="2198"/>
      <c r="VNN811" s="2198"/>
      <c r="VNO811" s="2198"/>
      <c r="VNP811" s="2198"/>
      <c r="VNQ811" s="2198"/>
      <c r="VNR811" s="2198"/>
      <c r="VNS811" s="2198"/>
      <c r="VNT811" s="2198"/>
      <c r="VNU811" s="2198"/>
      <c r="VNV811" s="2198"/>
      <c r="VNW811" s="2198"/>
      <c r="VNX811" s="2198"/>
      <c r="VNY811" s="2198"/>
      <c r="VNZ811" s="2198"/>
      <c r="VOA811" s="2198"/>
      <c r="VOB811" s="2198"/>
      <c r="VOC811" s="2198"/>
      <c r="VOD811" s="2198"/>
      <c r="VOE811" s="2198"/>
      <c r="VOF811" s="2198"/>
      <c r="VOG811" s="2198"/>
      <c r="VOH811" s="2198"/>
      <c r="VOI811" s="2198"/>
      <c r="VOJ811" s="2198"/>
      <c r="VOK811" s="2198"/>
      <c r="VOL811" s="2198"/>
      <c r="VOM811" s="2198"/>
      <c r="VON811" s="2198"/>
      <c r="VOO811" s="2198"/>
      <c r="VOP811" s="2198"/>
      <c r="VOQ811" s="2198"/>
      <c r="VOR811" s="2198"/>
      <c r="VOS811" s="2198"/>
      <c r="VOT811" s="2198"/>
      <c r="VOU811" s="2198"/>
      <c r="VOV811" s="2198"/>
      <c r="VOW811" s="2198"/>
      <c r="VOX811" s="2198"/>
      <c r="VOY811" s="2198"/>
      <c r="VOZ811" s="2198"/>
      <c r="VPA811" s="2198"/>
      <c r="VPB811" s="2198"/>
      <c r="VPC811" s="2198"/>
      <c r="VPD811" s="2198"/>
      <c r="VPE811" s="2198"/>
      <c r="VPF811" s="2198"/>
      <c r="VPG811" s="2198"/>
      <c r="VPH811" s="2198"/>
      <c r="VPI811" s="2198"/>
      <c r="VPJ811" s="2198"/>
      <c r="VPK811" s="2198"/>
      <c r="VPL811" s="2198"/>
      <c r="VPM811" s="2198"/>
      <c r="VPN811" s="2198"/>
      <c r="VPO811" s="2198"/>
      <c r="VPP811" s="2198"/>
      <c r="VPQ811" s="2198"/>
      <c r="VPR811" s="2198"/>
      <c r="VPS811" s="2198"/>
      <c r="VPT811" s="2198"/>
      <c r="VPU811" s="2198"/>
      <c r="VPV811" s="2198"/>
      <c r="VPW811" s="2198"/>
      <c r="VPX811" s="2198"/>
      <c r="VPY811" s="2198"/>
      <c r="VPZ811" s="2198"/>
      <c r="VQA811" s="2198"/>
      <c r="VQB811" s="2198"/>
      <c r="VQC811" s="2198"/>
      <c r="VQD811" s="2198"/>
      <c r="VQE811" s="2198"/>
      <c r="VQF811" s="2198"/>
      <c r="VQG811" s="2198"/>
      <c r="VQH811" s="2198"/>
      <c r="VQI811" s="2198"/>
      <c r="VQJ811" s="2198"/>
      <c r="VQK811" s="2198"/>
      <c r="VQL811" s="2198"/>
      <c r="VQM811" s="2198"/>
      <c r="VQN811" s="2198"/>
      <c r="VQO811" s="2198"/>
      <c r="VQP811" s="2198"/>
      <c r="VQQ811" s="2198"/>
      <c r="VQR811" s="2198"/>
      <c r="VQS811" s="2198"/>
      <c r="VQT811" s="2198"/>
      <c r="VQU811" s="2198"/>
      <c r="VQV811" s="2198"/>
      <c r="VQW811" s="2198"/>
      <c r="VQX811" s="2198"/>
      <c r="VQY811" s="2198"/>
      <c r="VQZ811" s="2198"/>
      <c r="VRA811" s="2198"/>
      <c r="VRB811" s="2198"/>
      <c r="VRC811" s="2198"/>
      <c r="VRD811" s="2198"/>
      <c r="VRE811" s="2198"/>
      <c r="VRF811" s="2198"/>
      <c r="VRG811" s="2198"/>
      <c r="VRH811" s="2198"/>
      <c r="VRI811" s="2198"/>
      <c r="VRJ811" s="2198"/>
      <c r="VRK811" s="2198"/>
      <c r="VRL811" s="2198"/>
      <c r="VRM811" s="2198"/>
      <c r="VRN811" s="2198"/>
      <c r="VRO811" s="2198"/>
      <c r="VRP811" s="2198"/>
      <c r="VRQ811" s="2198"/>
      <c r="VRR811" s="2198"/>
      <c r="VRS811" s="2198"/>
      <c r="VRT811" s="2198"/>
      <c r="VRU811" s="2198"/>
      <c r="VRV811" s="2198"/>
      <c r="VRW811" s="2198"/>
      <c r="VSA811" s="2198"/>
      <c r="VSB811" s="2198"/>
      <c r="VSC811" s="2198"/>
      <c r="VSD811" s="2198"/>
      <c r="VSE811" s="2198"/>
      <c r="VSF811" s="2198"/>
      <c r="VSG811" s="2198"/>
      <c r="VSH811" s="2198"/>
      <c r="VSI811" s="2198"/>
      <c r="VSJ811" s="2198"/>
      <c r="VSK811" s="2198"/>
      <c r="VSL811" s="2198"/>
      <c r="VSM811" s="2198"/>
      <c r="VSN811" s="2198"/>
      <c r="VSO811" s="2198"/>
      <c r="VSP811" s="2198"/>
      <c r="VSQ811" s="2198"/>
      <c r="VSR811" s="2198"/>
      <c r="VSS811" s="2198"/>
      <c r="VST811" s="2198"/>
      <c r="VSU811" s="2198"/>
      <c r="VSV811" s="2198"/>
      <c r="VSW811" s="2198"/>
      <c r="VSX811" s="2198"/>
      <c r="VSY811" s="2198"/>
      <c r="VSZ811" s="2198"/>
      <c r="VTA811" s="2198"/>
      <c r="VTB811" s="2198"/>
      <c r="VTC811" s="2198"/>
      <c r="VTD811" s="2198"/>
      <c r="VTE811" s="2198"/>
      <c r="VTF811" s="2198"/>
      <c r="VTG811" s="2198"/>
      <c r="VTH811" s="2198"/>
      <c r="VTI811" s="2198"/>
      <c r="VTJ811" s="2198"/>
      <c r="VTK811" s="2198"/>
      <c r="VTL811" s="2198"/>
      <c r="VTM811" s="2198"/>
      <c r="VTN811" s="2198"/>
      <c r="VTO811" s="2198"/>
      <c r="VTP811" s="2198"/>
      <c r="VTQ811" s="2198"/>
      <c r="VTR811" s="2198"/>
      <c r="VTS811" s="2198"/>
      <c r="VTT811" s="2198"/>
      <c r="VTU811" s="2198"/>
      <c r="VTV811" s="2198"/>
      <c r="VTW811" s="2198"/>
      <c r="VTX811" s="2198"/>
      <c r="VTY811" s="2198"/>
      <c r="VTZ811" s="2198"/>
      <c r="VUA811" s="2198"/>
      <c r="VUB811" s="2198"/>
      <c r="VUC811" s="2198"/>
      <c r="VUD811" s="2198"/>
      <c r="VUE811" s="2198"/>
      <c r="VUF811" s="2198"/>
      <c r="VUG811" s="2198"/>
      <c r="VUH811" s="2198"/>
      <c r="VUI811" s="2198"/>
      <c r="VUJ811" s="2198"/>
      <c r="VUK811" s="2198"/>
      <c r="VUL811" s="2198"/>
      <c r="VUM811" s="2198"/>
      <c r="VUN811" s="2198"/>
      <c r="VUO811" s="2198"/>
      <c r="VUP811" s="2198"/>
      <c r="VUQ811" s="2198"/>
      <c r="VUR811" s="2198"/>
      <c r="VUS811" s="2198"/>
      <c r="VUT811" s="2198"/>
      <c r="VUU811" s="2198"/>
      <c r="VUV811" s="2198"/>
      <c r="VUW811" s="2198"/>
      <c r="VUX811" s="2198"/>
      <c r="VUY811" s="2198"/>
      <c r="VUZ811" s="2198"/>
      <c r="VVA811" s="2198"/>
      <c r="VVB811" s="2198"/>
      <c r="VVC811" s="2198"/>
      <c r="VVD811" s="2198"/>
      <c r="VVE811" s="2198"/>
      <c r="VVF811" s="2198"/>
      <c r="VVG811" s="2198"/>
      <c r="VVH811" s="2198"/>
      <c r="VVI811" s="2198"/>
      <c r="VVJ811" s="2198"/>
      <c r="VVK811" s="2198"/>
      <c r="VVL811" s="2198"/>
      <c r="VVM811" s="2198"/>
      <c r="VVN811" s="2198"/>
      <c r="VVO811" s="2198"/>
      <c r="VVP811" s="2198"/>
      <c r="VVQ811" s="2198"/>
      <c r="VVR811" s="2198"/>
      <c r="VVS811" s="2198"/>
      <c r="VVT811" s="2198"/>
      <c r="VVU811" s="2198"/>
      <c r="VVV811" s="2198"/>
      <c r="VVW811" s="2198"/>
      <c r="VVX811" s="2198"/>
      <c r="VVY811" s="2198"/>
      <c r="VVZ811" s="2198"/>
      <c r="VWA811" s="2198"/>
      <c r="VWB811" s="2198"/>
      <c r="VWC811" s="2198"/>
      <c r="VWD811" s="2198"/>
      <c r="VWE811" s="2198"/>
      <c r="VWF811" s="2198"/>
      <c r="VWG811" s="2198"/>
      <c r="VWH811" s="2198"/>
      <c r="VWI811" s="2198"/>
      <c r="VWJ811" s="2198"/>
      <c r="VWK811" s="2198"/>
      <c r="VWL811" s="2198"/>
      <c r="VWM811" s="2198"/>
      <c r="VWN811" s="2198"/>
      <c r="VWO811" s="2198"/>
      <c r="VWP811" s="2198"/>
      <c r="VWQ811" s="2198"/>
      <c r="VWR811" s="2198"/>
      <c r="VWS811" s="2198"/>
      <c r="VWT811" s="2198"/>
      <c r="VWU811" s="2198"/>
      <c r="VWV811" s="2198"/>
      <c r="VWW811" s="2198"/>
      <c r="VWX811" s="2198"/>
      <c r="VWY811" s="2198"/>
      <c r="VWZ811" s="2198"/>
      <c r="VXA811" s="2198"/>
      <c r="VXB811" s="2198"/>
      <c r="VXC811" s="2198"/>
      <c r="VXD811" s="2198"/>
      <c r="VXE811" s="2198"/>
      <c r="VXF811" s="2198"/>
      <c r="VXG811" s="2198"/>
      <c r="VXH811" s="2198"/>
      <c r="VXI811" s="2198"/>
      <c r="VXJ811" s="2198"/>
      <c r="VXK811" s="2198"/>
      <c r="VXL811" s="2198"/>
      <c r="VXM811" s="2198"/>
      <c r="VXN811" s="2198"/>
      <c r="VXO811" s="2198"/>
      <c r="VXP811" s="2198"/>
      <c r="VXQ811" s="2198"/>
      <c r="VXR811" s="2198"/>
      <c r="VXS811" s="2198"/>
      <c r="VXT811" s="2198"/>
      <c r="VXU811" s="2198"/>
      <c r="VXV811" s="2198"/>
      <c r="VXW811" s="2198"/>
      <c r="VXX811" s="2198"/>
      <c r="VXY811" s="2198"/>
      <c r="VXZ811" s="2198"/>
      <c r="VYA811" s="2198"/>
      <c r="VYB811" s="2198"/>
      <c r="VYC811" s="2198"/>
      <c r="VYD811" s="2198"/>
      <c r="VYE811" s="2198"/>
      <c r="VYF811" s="2198"/>
      <c r="VYG811" s="2198"/>
      <c r="VYH811" s="2198"/>
      <c r="VYI811" s="2198"/>
      <c r="VYJ811" s="2198"/>
      <c r="VYK811" s="2198"/>
      <c r="VYL811" s="2198"/>
      <c r="VYM811" s="2198"/>
      <c r="VYN811" s="2198"/>
      <c r="VYO811" s="2198"/>
      <c r="VYP811" s="2198"/>
      <c r="VYQ811" s="2198"/>
      <c r="VYR811" s="2198"/>
      <c r="VYS811" s="2198"/>
      <c r="VYT811" s="2198"/>
      <c r="VYU811" s="2198"/>
      <c r="VYV811" s="2198"/>
      <c r="VYW811" s="2198"/>
      <c r="VYX811" s="2198"/>
      <c r="VYY811" s="2198"/>
      <c r="VYZ811" s="2198"/>
      <c r="VZA811" s="2198"/>
      <c r="VZB811" s="2198"/>
      <c r="VZC811" s="2198"/>
      <c r="VZD811" s="2198"/>
      <c r="VZE811" s="2198"/>
      <c r="VZF811" s="2198"/>
      <c r="VZG811" s="2198"/>
      <c r="VZH811" s="2198"/>
      <c r="VZI811" s="2198"/>
      <c r="VZJ811" s="2198"/>
      <c r="VZK811" s="2198"/>
      <c r="VZL811" s="2198"/>
      <c r="VZM811" s="2198"/>
      <c r="VZN811" s="2198"/>
      <c r="VZO811" s="2198"/>
      <c r="VZP811" s="2198"/>
      <c r="VZQ811" s="2198"/>
      <c r="VZR811" s="2198"/>
      <c r="VZS811" s="2198"/>
      <c r="VZT811" s="2198"/>
      <c r="VZU811" s="2198"/>
      <c r="VZV811" s="2198"/>
      <c r="VZW811" s="2198"/>
      <c r="VZX811" s="2198"/>
      <c r="VZY811" s="2198"/>
      <c r="VZZ811" s="2198"/>
      <c r="WAA811" s="2198"/>
      <c r="WAB811" s="2198"/>
      <c r="WAC811" s="2198"/>
      <c r="WAD811" s="2198"/>
      <c r="WAE811" s="2198"/>
      <c r="WAF811" s="2198"/>
      <c r="WAG811" s="2198"/>
      <c r="WAH811" s="2198"/>
      <c r="WAI811" s="2198"/>
      <c r="WAJ811" s="2198"/>
      <c r="WAK811" s="2198"/>
      <c r="WAL811" s="2198"/>
      <c r="WAM811" s="2198"/>
      <c r="WAN811" s="2198"/>
      <c r="WAO811" s="2198"/>
      <c r="WAP811" s="2198"/>
      <c r="WAQ811" s="2198"/>
      <c r="WAR811" s="2198"/>
      <c r="WAS811" s="2198"/>
      <c r="WAT811" s="2198"/>
      <c r="WAU811" s="2198"/>
      <c r="WAV811" s="2198"/>
      <c r="WAW811" s="2198"/>
      <c r="WAX811" s="2198"/>
      <c r="WAY811" s="2198"/>
      <c r="WAZ811" s="2198"/>
      <c r="WBA811" s="2198"/>
      <c r="WBB811" s="2198"/>
      <c r="WBC811" s="2198"/>
      <c r="WBD811" s="2198"/>
      <c r="WBE811" s="2198"/>
      <c r="WBF811" s="2198"/>
      <c r="WBG811" s="2198"/>
      <c r="WBH811" s="2198"/>
      <c r="WBI811" s="2198"/>
      <c r="WBJ811" s="2198"/>
      <c r="WBK811" s="2198"/>
      <c r="WBL811" s="2198"/>
      <c r="WBM811" s="2198"/>
      <c r="WBN811" s="2198"/>
      <c r="WBO811" s="2198"/>
      <c r="WBP811" s="2198"/>
      <c r="WBQ811" s="2198"/>
      <c r="WBR811" s="2198"/>
      <c r="WBS811" s="2198"/>
      <c r="WBW811" s="2198"/>
      <c r="WBX811" s="2198"/>
      <c r="WBY811" s="2198"/>
      <c r="WBZ811" s="2198"/>
      <c r="WCA811" s="2198"/>
      <c r="WCB811" s="2198"/>
      <c r="WCC811" s="2198"/>
      <c r="WCD811" s="2198"/>
      <c r="WCE811" s="2198"/>
      <c r="WCF811" s="2198"/>
      <c r="WCG811" s="2198"/>
      <c r="WCH811" s="2198"/>
      <c r="WCI811" s="2198"/>
      <c r="WCJ811" s="2198"/>
      <c r="WCK811" s="2198"/>
      <c r="WCL811" s="2198"/>
      <c r="WCM811" s="2198"/>
      <c r="WCN811" s="2198"/>
      <c r="WCO811" s="2198"/>
      <c r="WCP811" s="2198"/>
      <c r="WCQ811" s="2198"/>
      <c r="WCR811" s="2198"/>
      <c r="WCS811" s="2198"/>
      <c r="WCT811" s="2198"/>
      <c r="WCU811" s="2198"/>
      <c r="WCV811" s="2198"/>
      <c r="WCW811" s="2198"/>
      <c r="WCX811" s="2198"/>
      <c r="WCY811" s="2198"/>
      <c r="WCZ811" s="2198"/>
      <c r="WDA811" s="2198"/>
      <c r="WDB811" s="2198"/>
      <c r="WDC811" s="2198"/>
      <c r="WDD811" s="2198"/>
      <c r="WDE811" s="2198"/>
      <c r="WDF811" s="2198"/>
      <c r="WDG811" s="2198"/>
      <c r="WDH811" s="2198"/>
      <c r="WDI811" s="2198"/>
      <c r="WDJ811" s="2198"/>
      <c r="WDK811" s="2198"/>
      <c r="WDL811" s="2198"/>
      <c r="WDM811" s="2198"/>
      <c r="WDN811" s="2198"/>
      <c r="WDO811" s="2198"/>
      <c r="WDP811" s="2198"/>
      <c r="WDQ811" s="2198"/>
      <c r="WDR811" s="2198"/>
      <c r="WDS811" s="2198"/>
      <c r="WDT811" s="2198"/>
      <c r="WDU811" s="2198"/>
      <c r="WDV811" s="2198"/>
      <c r="WDW811" s="2198"/>
      <c r="WDX811" s="2198"/>
      <c r="WDY811" s="2198"/>
      <c r="WDZ811" s="2198"/>
      <c r="WEA811" s="2198"/>
      <c r="WEB811" s="2198"/>
      <c r="WEC811" s="2198"/>
      <c r="WED811" s="2198"/>
      <c r="WEE811" s="2198"/>
      <c r="WEF811" s="2198"/>
      <c r="WEG811" s="2198"/>
      <c r="WEH811" s="2198"/>
      <c r="WEI811" s="2198"/>
      <c r="WEJ811" s="2198"/>
      <c r="WEK811" s="2198"/>
      <c r="WEL811" s="2198"/>
      <c r="WEM811" s="2198"/>
      <c r="WEN811" s="2198"/>
      <c r="WEO811" s="2198"/>
      <c r="WEP811" s="2198"/>
      <c r="WEQ811" s="2198"/>
      <c r="WER811" s="2198"/>
      <c r="WES811" s="2198"/>
      <c r="WET811" s="2198"/>
      <c r="WEU811" s="2198"/>
      <c r="WEV811" s="2198"/>
      <c r="WEW811" s="2198"/>
      <c r="WEX811" s="2198"/>
      <c r="WEY811" s="2198"/>
      <c r="WEZ811" s="2198"/>
      <c r="WFA811" s="2198"/>
      <c r="WFB811" s="2198"/>
      <c r="WFC811" s="2198"/>
      <c r="WFD811" s="2198"/>
      <c r="WFE811" s="2198"/>
      <c r="WFF811" s="2198"/>
      <c r="WFG811" s="2198"/>
      <c r="WFH811" s="2198"/>
      <c r="WFI811" s="2198"/>
      <c r="WFJ811" s="2198"/>
      <c r="WFK811" s="2198"/>
      <c r="WFL811" s="2198"/>
      <c r="WFM811" s="2198"/>
      <c r="WFN811" s="2198"/>
      <c r="WFO811" s="2198"/>
      <c r="WFP811" s="2198"/>
      <c r="WFQ811" s="2198"/>
      <c r="WFR811" s="2198"/>
      <c r="WFS811" s="2198"/>
      <c r="WFT811" s="2198"/>
      <c r="WFU811" s="2198"/>
      <c r="WFV811" s="2198"/>
      <c r="WFW811" s="2198"/>
      <c r="WFX811" s="2198"/>
      <c r="WFY811" s="2198"/>
      <c r="WFZ811" s="2198"/>
      <c r="WGA811" s="2198"/>
      <c r="WGB811" s="2198"/>
      <c r="WGC811" s="2198"/>
      <c r="WGD811" s="2198"/>
      <c r="WGE811" s="2198"/>
      <c r="WGF811" s="2198"/>
      <c r="WGG811" s="2198"/>
      <c r="WGH811" s="2198"/>
      <c r="WGI811" s="2198"/>
      <c r="WGJ811" s="2198"/>
      <c r="WGK811" s="2198"/>
      <c r="WGL811" s="2198"/>
      <c r="WGM811" s="2198"/>
      <c r="WGN811" s="2198"/>
      <c r="WGO811" s="2198"/>
      <c r="WGP811" s="2198"/>
      <c r="WGQ811" s="2198"/>
      <c r="WGR811" s="2198"/>
      <c r="WGS811" s="2198"/>
      <c r="WGT811" s="2198"/>
      <c r="WGU811" s="2198"/>
      <c r="WGV811" s="2198"/>
      <c r="WGW811" s="2198"/>
      <c r="WGX811" s="2198"/>
      <c r="WGY811" s="2198"/>
      <c r="WGZ811" s="2198"/>
      <c r="WHA811" s="2198"/>
      <c r="WHB811" s="2198"/>
      <c r="WHC811" s="2198"/>
      <c r="WHD811" s="2198"/>
      <c r="WHE811" s="2198"/>
      <c r="WHF811" s="2198"/>
      <c r="WHG811" s="2198"/>
      <c r="WHH811" s="2198"/>
      <c r="WHI811" s="2198"/>
      <c r="WHJ811" s="2198"/>
      <c r="WHK811" s="2198"/>
      <c r="WHL811" s="2198"/>
      <c r="WHM811" s="2198"/>
      <c r="WHN811" s="2198"/>
      <c r="WHO811" s="2198"/>
      <c r="WHP811" s="2198"/>
      <c r="WHQ811" s="2198"/>
      <c r="WHR811" s="2198"/>
      <c r="WHS811" s="2198"/>
      <c r="WHT811" s="2198"/>
      <c r="WHU811" s="2198"/>
      <c r="WHV811" s="2198"/>
      <c r="WHW811" s="2198"/>
      <c r="WHX811" s="2198"/>
      <c r="WHY811" s="2198"/>
      <c r="WHZ811" s="2198"/>
      <c r="WIA811" s="2198"/>
      <c r="WIB811" s="2198"/>
      <c r="WIC811" s="2198"/>
      <c r="WID811" s="2198"/>
      <c r="WIE811" s="2198"/>
      <c r="WIF811" s="2198"/>
      <c r="WIG811" s="2198"/>
      <c r="WIH811" s="2198"/>
      <c r="WII811" s="2198"/>
      <c r="WIJ811" s="2198"/>
      <c r="WIK811" s="2198"/>
      <c r="WIL811" s="2198"/>
      <c r="WIM811" s="2198"/>
      <c r="WIN811" s="2198"/>
      <c r="WIO811" s="2198"/>
      <c r="WIP811" s="2198"/>
      <c r="WIQ811" s="2198"/>
      <c r="WIR811" s="2198"/>
      <c r="WIS811" s="2198"/>
      <c r="WIT811" s="2198"/>
      <c r="WIU811" s="2198"/>
      <c r="WIV811" s="2198"/>
      <c r="WIW811" s="2198"/>
      <c r="WIX811" s="2198"/>
      <c r="WIY811" s="2198"/>
      <c r="WIZ811" s="2198"/>
      <c r="WJA811" s="2198"/>
      <c r="WJB811" s="2198"/>
      <c r="WJC811" s="2198"/>
      <c r="WJD811" s="2198"/>
      <c r="WJE811" s="2198"/>
      <c r="WJF811" s="2198"/>
      <c r="WJG811" s="2198"/>
      <c r="WJH811" s="2198"/>
      <c r="WJI811" s="2198"/>
      <c r="WJJ811" s="2198"/>
      <c r="WJK811" s="2198"/>
      <c r="WJL811" s="2198"/>
      <c r="WJM811" s="2198"/>
      <c r="WJN811" s="2198"/>
      <c r="WJO811" s="2198"/>
      <c r="WJP811" s="2198"/>
      <c r="WJQ811" s="2198"/>
      <c r="WJR811" s="2198"/>
      <c r="WJS811" s="2198"/>
      <c r="WJT811" s="2198"/>
      <c r="WJU811" s="2198"/>
      <c r="WJV811" s="2198"/>
      <c r="WJW811" s="2198"/>
      <c r="WJX811" s="2198"/>
      <c r="WJY811" s="2198"/>
      <c r="WJZ811" s="2198"/>
      <c r="WKA811" s="2198"/>
      <c r="WKB811" s="2198"/>
      <c r="WKC811" s="2198"/>
      <c r="WKD811" s="2198"/>
      <c r="WKE811" s="2198"/>
      <c r="WKF811" s="2198"/>
      <c r="WKG811" s="2198"/>
      <c r="WKH811" s="2198"/>
      <c r="WKI811" s="2198"/>
      <c r="WKJ811" s="2198"/>
      <c r="WKK811" s="2198"/>
      <c r="WKL811" s="2198"/>
      <c r="WKM811" s="2198"/>
      <c r="WKN811" s="2198"/>
      <c r="WKO811" s="2198"/>
      <c r="WKP811" s="2198"/>
      <c r="WKQ811" s="2198"/>
      <c r="WKR811" s="2198"/>
      <c r="WKS811" s="2198"/>
      <c r="WKT811" s="2198"/>
      <c r="WKU811" s="2198"/>
      <c r="WKV811" s="2198"/>
      <c r="WKW811" s="2198"/>
      <c r="WKX811" s="2198"/>
      <c r="WKY811" s="2198"/>
      <c r="WKZ811" s="2198"/>
      <c r="WLA811" s="2198"/>
      <c r="WLB811" s="2198"/>
      <c r="WLC811" s="2198"/>
      <c r="WLD811" s="2198"/>
      <c r="WLE811" s="2198"/>
      <c r="WLF811" s="2198"/>
      <c r="WLG811" s="2198"/>
      <c r="WLH811" s="2198"/>
      <c r="WLI811" s="2198"/>
      <c r="WLJ811" s="2198"/>
      <c r="WLK811" s="2198"/>
      <c r="WLL811" s="2198"/>
      <c r="WLM811" s="2198"/>
      <c r="WLN811" s="2198"/>
      <c r="WLO811" s="2198"/>
      <c r="WLS811" s="2198"/>
      <c r="WLT811" s="2198"/>
      <c r="WLU811" s="2198"/>
      <c r="WLV811" s="2198"/>
      <c r="WLW811" s="2198"/>
      <c r="WLX811" s="2198"/>
      <c r="WLY811" s="2198"/>
      <c r="WLZ811" s="2198"/>
      <c r="WMA811" s="2198"/>
      <c r="WMB811" s="2198"/>
      <c r="WMC811" s="2198"/>
      <c r="WMD811" s="2198"/>
      <c r="WME811" s="2198"/>
      <c r="WMF811" s="2198"/>
      <c r="WMG811" s="2198"/>
      <c r="WMH811" s="2198"/>
      <c r="WMI811" s="2198"/>
      <c r="WMJ811" s="2198"/>
      <c r="WMK811" s="2198"/>
      <c r="WML811" s="2198"/>
      <c r="WMM811" s="2198"/>
      <c r="WMN811" s="2198"/>
      <c r="WMO811" s="2198"/>
      <c r="WMP811" s="2198"/>
      <c r="WMQ811" s="2198"/>
      <c r="WMR811" s="2198"/>
      <c r="WMS811" s="2198"/>
      <c r="WMT811" s="2198"/>
      <c r="WMU811" s="2198"/>
      <c r="WMV811" s="2198"/>
      <c r="WMW811" s="2198"/>
      <c r="WMX811" s="2198"/>
      <c r="WMY811" s="2198"/>
      <c r="WMZ811" s="2198"/>
      <c r="WNA811" s="2198"/>
      <c r="WNB811" s="2198"/>
      <c r="WNC811" s="2198"/>
      <c r="WND811" s="2198"/>
      <c r="WNE811" s="2198"/>
      <c r="WNF811" s="2198"/>
      <c r="WNG811" s="2198"/>
      <c r="WNH811" s="2198"/>
      <c r="WNI811" s="2198"/>
      <c r="WNJ811" s="2198"/>
      <c r="WNK811" s="2198"/>
      <c r="WNL811" s="2198"/>
      <c r="WNM811" s="2198"/>
      <c r="WNN811" s="2198"/>
      <c r="WNO811" s="2198"/>
      <c r="WNP811" s="2198"/>
      <c r="WNQ811" s="2198"/>
      <c r="WNR811" s="2198"/>
      <c r="WNS811" s="2198"/>
      <c r="WNT811" s="2198"/>
      <c r="WNU811" s="2198"/>
      <c r="WNV811" s="2198"/>
      <c r="WNW811" s="2198"/>
      <c r="WNX811" s="2198"/>
      <c r="WNY811" s="2198"/>
      <c r="WNZ811" s="2198"/>
      <c r="WOA811" s="2198"/>
      <c r="WOB811" s="2198"/>
      <c r="WOC811" s="2198"/>
      <c r="WOD811" s="2198"/>
      <c r="WOE811" s="2198"/>
      <c r="WOF811" s="2198"/>
      <c r="WOG811" s="2198"/>
      <c r="WOH811" s="2198"/>
      <c r="WOI811" s="2198"/>
      <c r="WOJ811" s="2198"/>
      <c r="WOK811" s="2198"/>
      <c r="WOL811" s="2198"/>
      <c r="WOM811" s="2198"/>
      <c r="WON811" s="2198"/>
      <c r="WOO811" s="2198"/>
      <c r="WOP811" s="2198"/>
      <c r="WOQ811" s="2198"/>
      <c r="WOR811" s="2198"/>
      <c r="WOS811" s="2198"/>
      <c r="WOT811" s="2198"/>
      <c r="WOU811" s="2198"/>
      <c r="WOV811" s="2198"/>
      <c r="WOW811" s="2198"/>
      <c r="WOX811" s="2198"/>
      <c r="WOY811" s="2198"/>
      <c r="WOZ811" s="2198"/>
      <c r="WPA811" s="2198"/>
      <c r="WPB811" s="2198"/>
      <c r="WPC811" s="2198"/>
      <c r="WPD811" s="2198"/>
      <c r="WPE811" s="2198"/>
      <c r="WPF811" s="2198"/>
      <c r="WPG811" s="2198"/>
      <c r="WPH811" s="2198"/>
      <c r="WPI811" s="2198"/>
      <c r="WPJ811" s="2198"/>
      <c r="WPK811" s="2198"/>
      <c r="WPL811" s="2198"/>
      <c r="WPM811" s="2198"/>
      <c r="WPN811" s="2198"/>
      <c r="WPO811" s="2198"/>
      <c r="WPP811" s="2198"/>
      <c r="WPQ811" s="2198"/>
      <c r="WPR811" s="2198"/>
      <c r="WPS811" s="2198"/>
      <c r="WPT811" s="2198"/>
      <c r="WPU811" s="2198"/>
      <c r="WPV811" s="2198"/>
      <c r="WPW811" s="2198"/>
      <c r="WPX811" s="2198"/>
      <c r="WPY811" s="2198"/>
      <c r="WPZ811" s="2198"/>
      <c r="WQA811" s="2198"/>
      <c r="WQB811" s="2198"/>
      <c r="WQC811" s="2198"/>
      <c r="WQD811" s="2198"/>
      <c r="WQE811" s="2198"/>
      <c r="WQF811" s="2198"/>
      <c r="WQG811" s="2198"/>
      <c r="WQH811" s="2198"/>
      <c r="WQI811" s="2198"/>
      <c r="WQJ811" s="2198"/>
      <c r="WQK811" s="2198"/>
      <c r="WQL811" s="2198"/>
      <c r="WQM811" s="2198"/>
      <c r="WQN811" s="2198"/>
      <c r="WQO811" s="2198"/>
      <c r="WQP811" s="2198"/>
      <c r="WQQ811" s="2198"/>
      <c r="WQR811" s="2198"/>
      <c r="WQS811" s="2198"/>
      <c r="WQT811" s="2198"/>
      <c r="WQU811" s="2198"/>
      <c r="WQV811" s="2198"/>
      <c r="WQW811" s="2198"/>
      <c r="WQX811" s="2198"/>
      <c r="WQY811" s="2198"/>
      <c r="WQZ811" s="2198"/>
      <c r="WRA811" s="2198"/>
      <c r="WRB811" s="2198"/>
      <c r="WRC811" s="2198"/>
      <c r="WRD811" s="2198"/>
      <c r="WRE811" s="2198"/>
      <c r="WRF811" s="2198"/>
      <c r="WRG811" s="2198"/>
      <c r="WRH811" s="2198"/>
      <c r="WRI811" s="2198"/>
      <c r="WRJ811" s="2198"/>
      <c r="WRK811" s="2198"/>
      <c r="WRL811" s="2198"/>
      <c r="WRM811" s="2198"/>
      <c r="WRN811" s="2198"/>
      <c r="WRO811" s="2198"/>
      <c r="WRP811" s="2198"/>
      <c r="WRQ811" s="2198"/>
      <c r="WRR811" s="2198"/>
      <c r="WRS811" s="2198"/>
      <c r="WRT811" s="2198"/>
      <c r="WRU811" s="2198"/>
      <c r="WRV811" s="2198"/>
      <c r="WRW811" s="2198"/>
      <c r="WRX811" s="2198"/>
      <c r="WRY811" s="2198"/>
      <c r="WRZ811" s="2198"/>
      <c r="WSA811" s="2198"/>
      <c r="WSB811" s="2198"/>
      <c r="WSC811" s="2198"/>
      <c r="WSD811" s="2198"/>
      <c r="WSE811" s="2198"/>
      <c r="WSF811" s="2198"/>
      <c r="WSG811" s="2198"/>
      <c r="WSH811" s="2198"/>
      <c r="WSI811" s="2198"/>
      <c r="WSJ811" s="2198"/>
      <c r="WSK811" s="2198"/>
      <c r="WSL811" s="2198"/>
      <c r="WSM811" s="2198"/>
      <c r="WSN811" s="2198"/>
      <c r="WSO811" s="2198"/>
      <c r="WSP811" s="2198"/>
      <c r="WSQ811" s="2198"/>
      <c r="WSR811" s="2198"/>
      <c r="WSS811" s="2198"/>
      <c r="WST811" s="2198"/>
      <c r="WSU811" s="2198"/>
      <c r="WSV811" s="2198"/>
      <c r="WSW811" s="2198"/>
      <c r="WSX811" s="2198"/>
      <c r="WSY811" s="2198"/>
      <c r="WSZ811" s="2198"/>
      <c r="WTA811" s="2198"/>
      <c r="WTB811" s="2198"/>
      <c r="WTC811" s="2198"/>
      <c r="WTD811" s="2198"/>
      <c r="WTE811" s="2198"/>
      <c r="WTF811" s="2198"/>
      <c r="WTG811" s="2198"/>
      <c r="WTH811" s="2198"/>
      <c r="WTI811" s="2198"/>
      <c r="WTJ811" s="2198"/>
      <c r="WTK811" s="2198"/>
      <c r="WTL811" s="2198"/>
      <c r="WTM811" s="2198"/>
      <c r="WTN811" s="2198"/>
      <c r="WTO811" s="2198"/>
      <c r="WTP811" s="2198"/>
      <c r="WTQ811" s="2198"/>
      <c r="WTR811" s="2198"/>
      <c r="WTS811" s="2198"/>
      <c r="WTT811" s="2198"/>
      <c r="WTU811" s="2198"/>
      <c r="WTV811" s="2198"/>
      <c r="WTW811" s="2198"/>
      <c r="WTX811" s="2198"/>
      <c r="WTY811" s="2198"/>
      <c r="WTZ811" s="2198"/>
      <c r="WUA811" s="2198"/>
      <c r="WUB811" s="2198"/>
      <c r="WUC811" s="2198"/>
      <c r="WUD811" s="2198"/>
      <c r="WUE811" s="2198"/>
      <c r="WUF811" s="2198"/>
      <c r="WUG811" s="2198"/>
      <c r="WUH811" s="2198"/>
      <c r="WUI811" s="2198"/>
      <c r="WUJ811" s="2198"/>
      <c r="WUK811" s="2198"/>
      <c r="WUL811" s="2198"/>
      <c r="WUM811" s="2198"/>
      <c r="WUN811" s="2198"/>
      <c r="WUO811" s="2198"/>
      <c r="WUP811" s="2198"/>
      <c r="WUQ811" s="2198"/>
      <c r="WUR811" s="2198"/>
      <c r="WUS811" s="2198"/>
      <c r="WUT811" s="2198"/>
      <c r="WUU811" s="2198"/>
      <c r="WUV811" s="2198"/>
      <c r="WUW811" s="2198"/>
      <c r="WUX811" s="2198"/>
      <c r="WUY811" s="2198"/>
      <c r="WUZ811" s="2198"/>
      <c r="WVA811" s="2198"/>
      <c r="WVB811" s="2198"/>
      <c r="WVC811" s="2198"/>
      <c r="WVD811" s="2198"/>
      <c r="WVE811" s="2198"/>
      <c r="WVF811" s="2198"/>
      <c r="WVG811" s="2198"/>
      <c r="WVH811" s="2198"/>
      <c r="WVI811" s="2198"/>
      <c r="WVJ811" s="2198"/>
      <c r="WVK811" s="2198"/>
      <c r="WVO811" s="2198"/>
      <c r="WVP811" s="2198"/>
      <c r="WVQ811" s="2198"/>
      <c r="WVR811" s="2198"/>
      <c r="WVS811" s="2198"/>
      <c r="WVT811" s="2198"/>
      <c r="WVU811" s="2198"/>
      <c r="WVV811" s="2198"/>
      <c r="WVW811" s="2198"/>
      <c r="WVX811" s="2198"/>
      <c r="WVY811" s="2198"/>
      <c r="WVZ811" s="2198"/>
      <c r="WWA811" s="2198"/>
      <c r="WWB811" s="2198"/>
      <c r="WWC811" s="2198"/>
      <c r="WWD811" s="2198"/>
      <c r="WWE811" s="2198"/>
      <c r="WWF811" s="2198"/>
      <c r="WWG811" s="2198"/>
      <c r="WWH811" s="2198"/>
      <c r="WWI811" s="2198"/>
      <c r="WWJ811" s="2198"/>
      <c r="WWK811" s="2198"/>
      <c r="WWL811" s="2198"/>
      <c r="WWM811" s="2198"/>
      <c r="WWN811" s="2198"/>
      <c r="WWO811" s="2198"/>
      <c r="WWP811" s="2198"/>
      <c r="WWQ811" s="2198"/>
      <c r="WWR811" s="2198"/>
      <c r="WWS811" s="2198"/>
      <c r="WWT811" s="2198"/>
      <c r="WWU811" s="2198"/>
      <c r="WWV811" s="2198"/>
      <c r="WWW811" s="2198"/>
      <c r="WWX811" s="2198"/>
      <c r="WWY811" s="2198"/>
      <c r="WWZ811" s="2198"/>
      <c r="WXA811" s="2198"/>
      <c r="WXB811" s="2198"/>
      <c r="WXC811" s="2198"/>
      <c r="WXD811" s="2198"/>
      <c r="WXE811" s="2198"/>
      <c r="WXF811" s="2198"/>
      <c r="WXG811" s="2198"/>
      <c r="WXH811" s="2198"/>
      <c r="WXI811" s="2198"/>
      <c r="WXJ811" s="2198"/>
      <c r="WXK811" s="2198"/>
      <c r="WXL811" s="2198"/>
      <c r="WXM811" s="2198"/>
      <c r="WXN811" s="2198"/>
      <c r="WXO811" s="2198"/>
      <c r="WXP811" s="2198"/>
      <c r="WXQ811" s="2198"/>
      <c r="WXR811" s="2198"/>
      <c r="WXS811" s="2198"/>
      <c r="WXT811" s="2198"/>
      <c r="WXU811" s="2198"/>
      <c r="WXV811" s="2198"/>
      <c r="WXW811" s="2198"/>
      <c r="WXX811" s="2198"/>
      <c r="WXY811" s="2198"/>
      <c r="WXZ811" s="2198"/>
      <c r="WYA811" s="2198"/>
      <c r="WYB811" s="2198"/>
      <c r="WYC811" s="2198"/>
      <c r="WYD811" s="2198"/>
      <c r="WYE811" s="2198"/>
      <c r="WYF811" s="2198"/>
      <c r="WYG811" s="2198"/>
      <c r="WYH811" s="2198"/>
      <c r="WYI811" s="2198"/>
      <c r="WYJ811" s="2198"/>
      <c r="WYK811" s="2198"/>
      <c r="WYL811" s="2198"/>
      <c r="WYM811" s="2198"/>
      <c r="WYN811" s="2198"/>
      <c r="WYO811" s="2198"/>
      <c r="WYP811" s="2198"/>
      <c r="WYQ811" s="2198"/>
      <c r="WYR811" s="2198"/>
      <c r="WYS811" s="2198"/>
      <c r="WYT811" s="2198"/>
      <c r="WYU811" s="2198"/>
      <c r="WYV811" s="2198"/>
      <c r="WYW811" s="2198"/>
      <c r="WYX811" s="2198"/>
      <c r="WYY811" s="2198"/>
      <c r="WYZ811" s="2198"/>
      <c r="WZA811" s="2198"/>
      <c r="WZB811" s="2198"/>
      <c r="WZC811" s="2198"/>
      <c r="WZD811" s="2198"/>
      <c r="WZE811" s="2198"/>
      <c r="WZF811" s="2198"/>
      <c r="WZG811" s="2198"/>
      <c r="WZH811" s="2198"/>
      <c r="WZI811" s="2198"/>
      <c r="WZJ811" s="2198"/>
      <c r="WZK811" s="2198"/>
      <c r="WZL811" s="2198"/>
      <c r="WZM811" s="2198"/>
      <c r="WZN811" s="2198"/>
      <c r="WZO811" s="2198"/>
      <c r="WZP811" s="2198"/>
      <c r="WZQ811" s="2198"/>
      <c r="WZR811" s="2198"/>
      <c r="WZS811" s="2198"/>
      <c r="WZT811" s="2198"/>
      <c r="WZU811" s="2198"/>
      <c r="WZV811" s="2198"/>
      <c r="WZW811" s="2198"/>
      <c r="WZX811" s="2198"/>
      <c r="WZY811" s="2198"/>
      <c r="WZZ811" s="2198"/>
      <c r="XAA811" s="2198"/>
      <c r="XAB811" s="2198"/>
      <c r="XAC811" s="2198"/>
      <c r="XAD811" s="2198"/>
      <c r="XAE811" s="2198"/>
      <c r="XAF811" s="2198"/>
      <c r="XAG811" s="2198"/>
      <c r="XAH811" s="2198"/>
      <c r="XAI811" s="2198"/>
      <c r="XAJ811" s="2198"/>
      <c r="XAK811" s="2198"/>
      <c r="XAL811" s="2198"/>
      <c r="XAM811" s="2198"/>
      <c r="XAN811" s="2198"/>
      <c r="XAO811" s="2198"/>
      <c r="XAP811" s="2198"/>
      <c r="XAQ811" s="2198"/>
      <c r="XAR811" s="2198"/>
      <c r="XAS811" s="2198"/>
      <c r="XAT811" s="2198"/>
      <c r="XAU811" s="2198"/>
      <c r="XAV811" s="2198"/>
      <c r="XAW811" s="2198"/>
      <c r="XAX811" s="2198"/>
      <c r="XAY811" s="2198"/>
      <c r="XAZ811" s="2198"/>
      <c r="XBA811" s="2198"/>
      <c r="XBB811" s="2198"/>
      <c r="XBC811" s="2198"/>
      <c r="XBD811" s="2198"/>
      <c r="XBE811" s="2198"/>
      <c r="XBF811" s="2198"/>
      <c r="XBG811" s="2198"/>
      <c r="XBH811" s="2198"/>
      <c r="XBI811" s="2198"/>
      <c r="XBJ811" s="2198"/>
      <c r="XBK811" s="2198"/>
      <c r="XBL811" s="2198"/>
      <c r="XBM811" s="2198"/>
      <c r="XBN811" s="2198"/>
      <c r="XBO811" s="2198"/>
      <c r="XBP811" s="2198"/>
      <c r="XBQ811" s="2198"/>
      <c r="XBR811" s="2198"/>
      <c r="XBS811" s="2198"/>
      <c r="XBT811" s="2198"/>
      <c r="XBU811" s="2198"/>
      <c r="XBV811" s="2198"/>
      <c r="XBW811" s="2198"/>
      <c r="XBX811" s="2198"/>
      <c r="XBY811" s="2198"/>
      <c r="XBZ811" s="2198"/>
      <c r="XCA811" s="2198"/>
      <c r="XCB811" s="2198"/>
      <c r="XCC811" s="2198"/>
      <c r="XCD811" s="2198"/>
      <c r="XCE811" s="2198"/>
      <c r="XCF811" s="2198"/>
      <c r="XCG811" s="2198"/>
      <c r="XCH811" s="2198"/>
      <c r="XCI811" s="2198"/>
      <c r="XCJ811" s="2198"/>
      <c r="XCK811" s="2198"/>
      <c r="XCL811" s="2198"/>
      <c r="XCM811" s="2198"/>
      <c r="XCN811" s="2198"/>
      <c r="XCO811" s="2198"/>
      <c r="XCP811" s="2198"/>
      <c r="XCQ811" s="2198"/>
      <c r="XCR811" s="2198"/>
      <c r="XCS811" s="2198"/>
      <c r="XCT811" s="2198"/>
      <c r="XCU811" s="2198"/>
      <c r="XCV811" s="2198"/>
      <c r="XCW811" s="2198"/>
      <c r="XCX811" s="2198"/>
      <c r="XCY811" s="2198"/>
      <c r="XCZ811" s="2198"/>
      <c r="XDA811" s="2198"/>
      <c r="XDB811" s="2198"/>
      <c r="XDC811" s="2198"/>
      <c r="XDD811" s="2198"/>
      <c r="XDE811" s="2198"/>
      <c r="XDF811" s="2198"/>
      <c r="XDG811" s="2198"/>
      <c r="XDH811" s="2198"/>
      <c r="XDI811" s="2198"/>
      <c r="XDJ811" s="2198"/>
      <c r="XDK811" s="2198"/>
      <c r="XDL811" s="2198"/>
      <c r="XDM811" s="2198"/>
      <c r="XDN811" s="2198"/>
      <c r="XDO811" s="2198"/>
      <c r="XDP811" s="2198"/>
      <c r="XDQ811" s="2198"/>
      <c r="XDR811" s="2198"/>
      <c r="XDS811" s="2198"/>
      <c r="XDT811" s="2198"/>
      <c r="XDU811" s="2198"/>
      <c r="XDV811" s="2198"/>
      <c r="XDW811" s="2198"/>
      <c r="XDX811" s="2198"/>
      <c r="XDY811" s="2198"/>
      <c r="XDZ811" s="2198"/>
      <c r="XEA811" s="2198"/>
      <c r="XEB811" s="2198"/>
      <c r="XEC811" s="2198"/>
      <c r="XED811" s="2198"/>
      <c r="XEE811" s="2198"/>
      <c r="XEF811" s="2198"/>
      <c r="XEG811" s="2198"/>
      <c r="XEH811" s="2198"/>
      <c r="XEI811" s="2198"/>
      <c r="XEJ811" s="2198"/>
      <c r="XEK811" s="2198"/>
      <c r="XEL811" s="2198"/>
      <c r="XEM811" s="2198"/>
      <c r="XEN811" s="2198"/>
      <c r="XEO811" s="2198"/>
      <c r="XEP811" s="2198"/>
      <c r="XEQ811" s="2198"/>
      <c r="XER811" s="2198"/>
      <c r="XES811" s="2198"/>
      <c r="XET811" s="2198"/>
      <c r="XEU811" s="2198"/>
      <c r="XEV811" s="2198"/>
      <c r="XEW811" s="2198"/>
      <c r="XEX811" s="2198"/>
      <c r="XEY811" s="2198"/>
      <c r="XEZ811" s="2198"/>
      <c r="XFA811" s="2198"/>
      <c r="XFB811" s="2198"/>
      <c r="XFC811" s="2198"/>
    </row>
    <row r="812" spans="1:16383" s="2203" customFormat="1">
      <c r="A812" s="2204" t="s">
        <v>3508</v>
      </c>
      <c r="B812" s="2205" t="s">
        <v>4287</v>
      </c>
      <c r="C812" s="2222" t="s">
        <v>31</v>
      </c>
      <c r="D812" s="2222">
        <f t="shared" ref="D812:D813" si="33">E812+F812</f>
        <v>4.0979999999999999</v>
      </c>
      <c r="E812" s="2222"/>
      <c r="F812" s="2222">
        <v>4.0979999999999999</v>
      </c>
      <c r="G812" s="2222" t="s">
        <v>85</v>
      </c>
      <c r="H812" s="2222" t="s">
        <v>2361</v>
      </c>
      <c r="I812" s="2203">
        <v>1</v>
      </c>
      <c r="J812" s="2198"/>
      <c r="K812" s="2205" t="s">
        <v>4287</v>
      </c>
      <c r="L812" s="2198"/>
      <c r="M812" s="2198"/>
      <c r="N812" s="2198"/>
      <c r="O812" s="2198"/>
      <c r="P812" s="2198"/>
      <c r="Q812" s="2198"/>
      <c r="R812" s="2198"/>
      <c r="S812" s="2198"/>
      <c r="T812" s="2198"/>
      <c r="U812" s="2198"/>
      <c r="V812" s="2198"/>
      <c r="W812" s="2198"/>
      <c r="X812" s="2198"/>
      <c r="Y812" s="2198"/>
      <c r="Z812" s="2198"/>
      <c r="AA812" s="2198"/>
      <c r="AB812" s="2198"/>
      <c r="AC812" s="2198"/>
      <c r="AD812" s="2198"/>
      <c r="AE812" s="2198"/>
      <c r="AF812" s="2198"/>
      <c r="AG812" s="2198"/>
      <c r="AH812" s="2198"/>
      <c r="AI812" s="2198"/>
      <c r="AJ812" s="2198"/>
      <c r="AK812" s="2198"/>
      <c r="AL812" s="2198"/>
      <c r="AM812" s="2198"/>
      <c r="AN812" s="2198"/>
      <c r="AO812" s="2198"/>
      <c r="AP812" s="2198"/>
      <c r="AQ812" s="2198"/>
      <c r="AR812" s="2198"/>
      <c r="AS812" s="2198"/>
      <c r="AT812" s="2198"/>
      <c r="AU812" s="2198"/>
      <c r="AV812" s="2198"/>
      <c r="AW812" s="2198"/>
      <c r="AX812" s="2198"/>
      <c r="AY812" s="2198"/>
      <c r="AZ812" s="2198"/>
      <c r="BA812" s="2198"/>
      <c r="BB812" s="2198"/>
      <c r="BC812" s="2198"/>
      <c r="BD812" s="2198"/>
      <c r="BE812" s="2198"/>
      <c r="BF812" s="2198"/>
      <c r="BG812" s="2198"/>
      <c r="BH812" s="2198"/>
      <c r="BI812" s="2198"/>
      <c r="BJ812" s="2198"/>
      <c r="BK812" s="2198"/>
      <c r="BL812" s="2198"/>
      <c r="BM812" s="2198"/>
      <c r="BN812" s="2198"/>
      <c r="BO812" s="2198"/>
      <c r="BP812" s="2198"/>
      <c r="BQ812" s="2198"/>
      <c r="BR812" s="2198"/>
      <c r="BS812" s="2198"/>
      <c r="BT812" s="2198"/>
      <c r="BU812" s="2198"/>
      <c r="BV812" s="2198"/>
      <c r="BW812" s="2198"/>
      <c r="BX812" s="2198"/>
      <c r="BY812" s="2198"/>
      <c r="BZ812" s="2198"/>
      <c r="CA812" s="2198"/>
      <c r="CB812" s="2198"/>
      <c r="CC812" s="2198"/>
      <c r="CD812" s="2198"/>
      <c r="CE812" s="2198"/>
      <c r="CF812" s="2198"/>
      <c r="CG812" s="2198"/>
      <c r="CH812" s="2198"/>
      <c r="CI812" s="2198"/>
      <c r="CJ812" s="2198"/>
      <c r="CK812" s="2198"/>
      <c r="CL812" s="2198"/>
      <c r="CM812" s="2198"/>
      <c r="CN812" s="2198"/>
      <c r="CO812" s="2198"/>
      <c r="CP812" s="2198"/>
      <c r="CQ812" s="2198"/>
      <c r="CR812" s="2198"/>
      <c r="CS812" s="2198"/>
      <c r="CT812" s="2198"/>
      <c r="CU812" s="2198"/>
      <c r="CV812" s="2198"/>
      <c r="CW812" s="2198"/>
      <c r="CX812" s="2198"/>
      <c r="CY812" s="2198"/>
      <c r="CZ812" s="2198"/>
      <c r="DA812" s="2198"/>
      <c r="DB812" s="2198"/>
      <c r="DC812" s="2198"/>
      <c r="DD812" s="2198"/>
      <c r="DE812" s="2198"/>
      <c r="DF812" s="2198"/>
      <c r="DG812" s="2198"/>
      <c r="DH812" s="2198"/>
      <c r="DI812" s="2198"/>
      <c r="DJ812" s="2198"/>
      <c r="DK812" s="2198"/>
      <c r="DL812" s="2198"/>
      <c r="DM812" s="2198"/>
      <c r="DN812" s="2198"/>
      <c r="DO812" s="2198"/>
      <c r="DP812" s="2198"/>
      <c r="DQ812" s="2198"/>
      <c r="DR812" s="2198"/>
      <c r="DS812" s="2198"/>
      <c r="DT812" s="2198"/>
      <c r="DU812" s="2198"/>
      <c r="DV812" s="2198"/>
      <c r="DW812" s="2198"/>
      <c r="DX812" s="2198"/>
      <c r="DY812" s="2198"/>
      <c r="DZ812" s="2198"/>
      <c r="EA812" s="2198"/>
      <c r="EB812" s="2198"/>
      <c r="EC812" s="2198"/>
      <c r="ED812" s="2198"/>
      <c r="EE812" s="2198"/>
      <c r="EF812" s="2198"/>
      <c r="EG812" s="2198"/>
      <c r="EH812" s="2198"/>
      <c r="EI812" s="2198"/>
      <c r="EJ812" s="2198"/>
      <c r="EK812" s="2198"/>
      <c r="EL812" s="2198"/>
      <c r="EM812" s="2198"/>
      <c r="EN812" s="2198"/>
      <c r="EO812" s="2198"/>
      <c r="EP812" s="2198"/>
      <c r="EQ812" s="2198"/>
      <c r="ER812" s="2198"/>
      <c r="ES812" s="2198"/>
      <c r="ET812" s="2198"/>
      <c r="EU812" s="2198"/>
      <c r="EV812" s="2198"/>
      <c r="EW812" s="2198"/>
      <c r="EX812" s="2198"/>
      <c r="EY812" s="2198"/>
      <c r="EZ812" s="2198"/>
      <c r="FA812" s="2198"/>
      <c r="FB812" s="2198"/>
      <c r="FC812" s="2198"/>
      <c r="FD812" s="2198"/>
      <c r="FE812" s="2198"/>
      <c r="FF812" s="2198"/>
      <c r="FG812" s="2198"/>
      <c r="FH812" s="2198"/>
      <c r="FI812" s="2198"/>
      <c r="FJ812" s="2198"/>
      <c r="FK812" s="2198"/>
      <c r="FL812" s="2198"/>
      <c r="FM812" s="2198"/>
      <c r="FN812" s="2198"/>
      <c r="FO812" s="2198"/>
      <c r="FP812" s="2198"/>
      <c r="FQ812" s="2198"/>
      <c r="FR812" s="2198"/>
      <c r="FS812" s="2198"/>
      <c r="FT812" s="2198"/>
      <c r="FU812" s="2198"/>
      <c r="FV812" s="2198"/>
      <c r="FW812" s="2198"/>
      <c r="FX812" s="2198"/>
      <c r="FY812" s="2198"/>
      <c r="FZ812" s="2198"/>
      <c r="GA812" s="2198"/>
      <c r="GB812" s="2198"/>
      <c r="GC812" s="2198"/>
      <c r="GD812" s="2198"/>
      <c r="GE812" s="2198"/>
      <c r="GF812" s="2198"/>
      <c r="GG812" s="2198"/>
      <c r="GH812" s="2198"/>
      <c r="GI812" s="2198"/>
      <c r="GJ812" s="2198"/>
      <c r="GK812" s="2198"/>
      <c r="GL812" s="2198"/>
      <c r="GM812" s="2198"/>
      <c r="GN812" s="2198"/>
      <c r="GO812" s="2198"/>
      <c r="GP812" s="2198"/>
      <c r="GQ812" s="2198"/>
      <c r="GR812" s="2198"/>
      <c r="GS812" s="2198"/>
      <c r="GT812" s="2198"/>
      <c r="GU812" s="2198"/>
      <c r="GV812" s="2198"/>
      <c r="GW812" s="2198"/>
      <c r="GX812" s="2198"/>
      <c r="GY812" s="2198"/>
      <c r="GZ812" s="2198"/>
      <c r="HA812" s="2198"/>
      <c r="HB812" s="2198"/>
      <c r="HC812" s="2198"/>
      <c r="HD812" s="2198"/>
      <c r="HE812" s="2198"/>
      <c r="HF812" s="2198"/>
      <c r="HG812" s="2198"/>
      <c r="HH812" s="2198"/>
      <c r="HI812" s="2198"/>
      <c r="HJ812" s="2198"/>
      <c r="HK812" s="2198"/>
      <c r="HL812" s="2198"/>
      <c r="HM812" s="2198"/>
      <c r="HN812" s="2198"/>
      <c r="HO812" s="2198"/>
      <c r="HP812" s="2198"/>
      <c r="HQ812" s="2198"/>
      <c r="HR812" s="2198"/>
      <c r="HS812" s="2198"/>
      <c r="HT812" s="2198"/>
      <c r="HU812" s="2198"/>
      <c r="HV812" s="2198"/>
      <c r="HW812" s="2198"/>
      <c r="HX812" s="2198"/>
      <c r="HY812" s="2198"/>
      <c r="HZ812" s="2198"/>
      <c r="IA812" s="2198"/>
      <c r="IB812" s="2198"/>
      <c r="IC812" s="2198"/>
      <c r="ID812" s="2198"/>
      <c r="IE812" s="2198"/>
      <c r="IF812" s="2198"/>
      <c r="IG812" s="2198"/>
      <c r="IH812" s="2198"/>
      <c r="II812" s="2198"/>
      <c r="IJ812" s="2198"/>
      <c r="IK812" s="2198"/>
      <c r="IL812" s="2198"/>
      <c r="IM812" s="2198"/>
      <c r="IN812" s="2198"/>
      <c r="IO812" s="2198"/>
      <c r="IP812" s="2198"/>
      <c r="IQ812" s="2198"/>
      <c r="IR812" s="2198"/>
      <c r="IS812" s="2198"/>
      <c r="IT812" s="2198"/>
      <c r="IU812" s="2198"/>
      <c r="IV812" s="2198"/>
      <c r="IW812" s="2198"/>
      <c r="IX812" s="2198"/>
      <c r="IY812" s="2198"/>
      <c r="JC812" s="2198"/>
      <c r="JD812" s="2198"/>
      <c r="JE812" s="2198"/>
      <c r="JF812" s="2198"/>
      <c r="JG812" s="2198"/>
      <c r="JH812" s="2198"/>
      <c r="JI812" s="2198"/>
      <c r="JJ812" s="2198"/>
      <c r="JK812" s="2198"/>
      <c r="JL812" s="2198"/>
      <c r="JM812" s="2198"/>
      <c r="JN812" s="2198"/>
      <c r="JO812" s="2198"/>
      <c r="JP812" s="2198"/>
      <c r="JQ812" s="2198"/>
      <c r="JR812" s="2198"/>
      <c r="JS812" s="2198"/>
      <c r="JT812" s="2198"/>
      <c r="JU812" s="2198"/>
      <c r="JV812" s="2198"/>
      <c r="JW812" s="2198"/>
      <c r="JX812" s="2198"/>
      <c r="JY812" s="2198"/>
      <c r="JZ812" s="2198"/>
      <c r="KA812" s="2198"/>
      <c r="KB812" s="2198"/>
      <c r="KC812" s="2198"/>
      <c r="KD812" s="2198"/>
      <c r="KE812" s="2198"/>
      <c r="KF812" s="2198"/>
      <c r="KG812" s="2198"/>
      <c r="KH812" s="2198"/>
      <c r="KI812" s="2198"/>
      <c r="KJ812" s="2198"/>
      <c r="KK812" s="2198"/>
      <c r="KL812" s="2198"/>
      <c r="KM812" s="2198"/>
      <c r="KN812" s="2198"/>
      <c r="KO812" s="2198"/>
      <c r="KP812" s="2198"/>
      <c r="KQ812" s="2198"/>
      <c r="KR812" s="2198"/>
      <c r="KS812" s="2198"/>
      <c r="KT812" s="2198"/>
      <c r="KU812" s="2198"/>
      <c r="KV812" s="2198"/>
      <c r="KW812" s="2198"/>
      <c r="KX812" s="2198"/>
      <c r="KY812" s="2198"/>
      <c r="KZ812" s="2198"/>
      <c r="LA812" s="2198"/>
      <c r="LB812" s="2198"/>
      <c r="LC812" s="2198"/>
      <c r="LD812" s="2198"/>
      <c r="LE812" s="2198"/>
      <c r="LF812" s="2198"/>
      <c r="LG812" s="2198"/>
      <c r="LH812" s="2198"/>
      <c r="LI812" s="2198"/>
      <c r="LJ812" s="2198"/>
      <c r="LK812" s="2198"/>
      <c r="LL812" s="2198"/>
      <c r="LM812" s="2198"/>
      <c r="LN812" s="2198"/>
      <c r="LO812" s="2198"/>
      <c r="LP812" s="2198"/>
      <c r="LQ812" s="2198"/>
      <c r="LR812" s="2198"/>
      <c r="LS812" s="2198"/>
      <c r="LT812" s="2198"/>
      <c r="LU812" s="2198"/>
      <c r="LV812" s="2198"/>
      <c r="LW812" s="2198"/>
      <c r="LX812" s="2198"/>
      <c r="LY812" s="2198"/>
      <c r="LZ812" s="2198"/>
      <c r="MA812" s="2198"/>
      <c r="MB812" s="2198"/>
      <c r="MC812" s="2198"/>
      <c r="MD812" s="2198"/>
      <c r="ME812" s="2198"/>
      <c r="MF812" s="2198"/>
      <c r="MG812" s="2198"/>
      <c r="MH812" s="2198"/>
      <c r="MI812" s="2198"/>
      <c r="MJ812" s="2198"/>
      <c r="MK812" s="2198"/>
      <c r="ML812" s="2198"/>
      <c r="MM812" s="2198"/>
      <c r="MN812" s="2198"/>
      <c r="MO812" s="2198"/>
      <c r="MP812" s="2198"/>
      <c r="MQ812" s="2198"/>
      <c r="MR812" s="2198"/>
      <c r="MS812" s="2198"/>
      <c r="MT812" s="2198"/>
      <c r="MU812" s="2198"/>
      <c r="MV812" s="2198"/>
      <c r="MW812" s="2198"/>
      <c r="MX812" s="2198"/>
      <c r="MY812" s="2198"/>
      <c r="MZ812" s="2198"/>
      <c r="NA812" s="2198"/>
      <c r="NB812" s="2198"/>
      <c r="NC812" s="2198"/>
      <c r="ND812" s="2198"/>
      <c r="NE812" s="2198"/>
      <c r="NF812" s="2198"/>
      <c r="NG812" s="2198"/>
      <c r="NH812" s="2198"/>
      <c r="NI812" s="2198"/>
      <c r="NJ812" s="2198"/>
      <c r="NK812" s="2198"/>
      <c r="NL812" s="2198"/>
      <c r="NM812" s="2198"/>
      <c r="NN812" s="2198"/>
      <c r="NO812" s="2198"/>
      <c r="NP812" s="2198"/>
      <c r="NQ812" s="2198"/>
      <c r="NR812" s="2198"/>
      <c r="NS812" s="2198"/>
      <c r="NT812" s="2198"/>
      <c r="NU812" s="2198"/>
      <c r="NV812" s="2198"/>
      <c r="NW812" s="2198"/>
      <c r="NX812" s="2198"/>
      <c r="NY812" s="2198"/>
      <c r="NZ812" s="2198"/>
      <c r="OA812" s="2198"/>
      <c r="OB812" s="2198"/>
      <c r="OC812" s="2198"/>
      <c r="OD812" s="2198"/>
      <c r="OE812" s="2198"/>
      <c r="OF812" s="2198"/>
      <c r="OG812" s="2198"/>
      <c r="OH812" s="2198"/>
      <c r="OI812" s="2198"/>
      <c r="OJ812" s="2198"/>
      <c r="OK812" s="2198"/>
      <c r="OL812" s="2198"/>
      <c r="OM812" s="2198"/>
      <c r="ON812" s="2198"/>
      <c r="OO812" s="2198"/>
      <c r="OP812" s="2198"/>
      <c r="OQ812" s="2198"/>
      <c r="OR812" s="2198"/>
      <c r="OS812" s="2198"/>
      <c r="OT812" s="2198"/>
      <c r="OU812" s="2198"/>
      <c r="OV812" s="2198"/>
      <c r="OW812" s="2198"/>
      <c r="OX812" s="2198"/>
      <c r="OY812" s="2198"/>
      <c r="OZ812" s="2198"/>
      <c r="PA812" s="2198"/>
      <c r="PB812" s="2198"/>
      <c r="PC812" s="2198"/>
      <c r="PD812" s="2198"/>
      <c r="PE812" s="2198"/>
      <c r="PF812" s="2198"/>
      <c r="PG812" s="2198"/>
      <c r="PH812" s="2198"/>
      <c r="PI812" s="2198"/>
      <c r="PJ812" s="2198"/>
      <c r="PK812" s="2198"/>
      <c r="PL812" s="2198"/>
      <c r="PM812" s="2198"/>
      <c r="PN812" s="2198"/>
      <c r="PO812" s="2198"/>
      <c r="PP812" s="2198"/>
      <c r="PQ812" s="2198"/>
      <c r="PR812" s="2198"/>
      <c r="PS812" s="2198"/>
      <c r="PT812" s="2198"/>
      <c r="PU812" s="2198"/>
      <c r="PV812" s="2198"/>
      <c r="PW812" s="2198"/>
      <c r="PX812" s="2198"/>
      <c r="PY812" s="2198"/>
      <c r="PZ812" s="2198"/>
      <c r="QA812" s="2198"/>
      <c r="QB812" s="2198"/>
      <c r="QC812" s="2198"/>
      <c r="QD812" s="2198"/>
      <c r="QE812" s="2198"/>
      <c r="QF812" s="2198"/>
      <c r="QG812" s="2198"/>
      <c r="QH812" s="2198"/>
      <c r="QI812" s="2198"/>
      <c r="QJ812" s="2198"/>
      <c r="QK812" s="2198"/>
      <c r="QL812" s="2198"/>
      <c r="QM812" s="2198"/>
      <c r="QN812" s="2198"/>
      <c r="QO812" s="2198"/>
      <c r="QP812" s="2198"/>
      <c r="QQ812" s="2198"/>
      <c r="QR812" s="2198"/>
      <c r="QS812" s="2198"/>
      <c r="QT812" s="2198"/>
      <c r="QU812" s="2198"/>
      <c r="QV812" s="2198"/>
      <c r="QW812" s="2198"/>
      <c r="QX812" s="2198"/>
      <c r="QY812" s="2198"/>
      <c r="QZ812" s="2198"/>
      <c r="RA812" s="2198"/>
      <c r="RB812" s="2198"/>
      <c r="RC812" s="2198"/>
      <c r="RD812" s="2198"/>
      <c r="RE812" s="2198"/>
      <c r="RF812" s="2198"/>
      <c r="RG812" s="2198"/>
      <c r="RH812" s="2198"/>
      <c r="RI812" s="2198"/>
      <c r="RJ812" s="2198"/>
      <c r="RK812" s="2198"/>
      <c r="RL812" s="2198"/>
      <c r="RM812" s="2198"/>
      <c r="RN812" s="2198"/>
      <c r="RO812" s="2198"/>
      <c r="RP812" s="2198"/>
      <c r="RQ812" s="2198"/>
      <c r="RR812" s="2198"/>
      <c r="RS812" s="2198"/>
      <c r="RT812" s="2198"/>
      <c r="RU812" s="2198"/>
      <c r="RV812" s="2198"/>
      <c r="RW812" s="2198"/>
      <c r="RX812" s="2198"/>
      <c r="RY812" s="2198"/>
      <c r="RZ812" s="2198"/>
      <c r="SA812" s="2198"/>
      <c r="SB812" s="2198"/>
      <c r="SC812" s="2198"/>
      <c r="SD812" s="2198"/>
      <c r="SE812" s="2198"/>
      <c r="SF812" s="2198"/>
      <c r="SG812" s="2198"/>
      <c r="SH812" s="2198"/>
      <c r="SI812" s="2198"/>
      <c r="SJ812" s="2198"/>
      <c r="SK812" s="2198"/>
      <c r="SL812" s="2198"/>
      <c r="SM812" s="2198"/>
      <c r="SN812" s="2198"/>
      <c r="SO812" s="2198"/>
      <c r="SP812" s="2198"/>
      <c r="SQ812" s="2198"/>
      <c r="SR812" s="2198"/>
      <c r="SS812" s="2198"/>
      <c r="ST812" s="2198"/>
      <c r="SU812" s="2198"/>
      <c r="SY812" s="2198"/>
      <c r="SZ812" s="2198"/>
      <c r="TA812" s="2198"/>
      <c r="TB812" s="2198"/>
      <c r="TC812" s="2198"/>
      <c r="TD812" s="2198"/>
      <c r="TE812" s="2198"/>
      <c r="TF812" s="2198"/>
      <c r="TG812" s="2198"/>
      <c r="TH812" s="2198"/>
      <c r="TI812" s="2198"/>
      <c r="TJ812" s="2198"/>
      <c r="TK812" s="2198"/>
      <c r="TL812" s="2198"/>
      <c r="TM812" s="2198"/>
      <c r="TN812" s="2198"/>
      <c r="TO812" s="2198"/>
      <c r="TP812" s="2198"/>
      <c r="TQ812" s="2198"/>
      <c r="TR812" s="2198"/>
      <c r="TS812" s="2198"/>
      <c r="TT812" s="2198"/>
      <c r="TU812" s="2198"/>
      <c r="TV812" s="2198"/>
      <c r="TW812" s="2198"/>
      <c r="TX812" s="2198"/>
      <c r="TY812" s="2198"/>
      <c r="TZ812" s="2198"/>
      <c r="UA812" s="2198"/>
      <c r="UB812" s="2198"/>
      <c r="UC812" s="2198"/>
      <c r="UD812" s="2198"/>
      <c r="UE812" s="2198"/>
      <c r="UF812" s="2198"/>
      <c r="UG812" s="2198"/>
      <c r="UH812" s="2198"/>
      <c r="UI812" s="2198"/>
      <c r="UJ812" s="2198"/>
      <c r="UK812" s="2198"/>
      <c r="UL812" s="2198"/>
      <c r="UM812" s="2198"/>
      <c r="UN812" s="2198"/>
      <c r="UO812" s="2198"/>
      <c r="UP812" s="2198"/>
      <c r="UQ812" s="2198"/>
      <c r="UR812" s="2198"/>
      <c r="US812" s="2198"/>
      <c r="UT812" s="2198"/>
      <c r="UU812" s="2198"/>
      <c r="UV812" s="2198"/>
      <c r="UW812" s="2198"/>
      <c r="UX812" s="2198"/>
      <c r="UY812" s="2198"/>
      <c r="UZ812" s="2198"/>
      <c r="VA812" s="2198"/>
      <c r="VB812" s="2198"/>
      <c r="VC812" s="2198"/>
      <c r="VD812" s="2198"/>
      <c r="VE812" s="2198"/>
      <c r="VF812" s="2198"/>
      <c r="VG812" s="2198"/>
      <c r="VH812" s="2198"/>
      <c r="VI812" s="2198"/>
      <c r="VJ812" s="2198"/>
      <c r="VK812" s="2198"/>
      <c r="VL812" s="2198"/>
      <c r="VM812" s="2198"/>
      <c r="VN812" s="2198"/>
      <c r="VO812" s="2198"/>
      <c r="VP812" s="2198"/>
      <c r="VQ812" s="2198"/>
      <c r="VR812" s="2198"/>
      <c r="VS812" s="2198"/>
      <c r="VT812" s="2198"/>
      <c r="VU812" s="2198"/>
      <c r="VV812" s="2198"/>
      <c r="VW812" s="2198"/>
      <c r="VX812" s="2198"/>
      <c r="VY812" s="2198"/>
      <c r="VZ812" s="2198"/>
      <c r="WA812" s="2198"/>
      <c r="WB812" s="2198"/>
      <c r="WC812" s="2198"/>
      <c r="WD812" s="2198"/>
      <c r="WE812" s="2198"/>
      <c r="WF812" s="2198"/>
      <c r="WG812" s="2198"/>
      <c r="WH812" s="2198"/>
      <c r="WI812" s="2198"/>
      <c r="WJ812" s="2198"/>
      <c r="WK812" s="2198"/>
      <c r="WL812" s="2198"/>
      <c r="WM812" s="2198"/>
      <c r="WN812" s="2198"/>
      <c r="WO812" s="2198"/>
      <c r="WP812" s="2198"/>
      <c r="WQ812" s="2198"/>
      <c r="WR812" s="2198"/>
      <c r="WS812" s="2198"/>
      <c r="WT812" s="2198"/>
      <c r="WU812" s="2198"/>
      <c r="WV812" s="2198"/>
      <c r="WW812" s="2198"/>
      <c r="WX812" s="2198"/>
      <c r="WY812" s="2198"/>
      <c r="WZ812" s="2198"/>
      <c r="XA812" s="2198"/>
      <c r="XB812" s="2198"/>
      <c r="XC812" s="2198"/>
      <c r="XD812" s="2198"/>
      <c r="XE812" s="2198"/>
      <c r="XF812" s="2198"/>
      <c r="XG812" s="2198"/>
      <c r="XH812" s="2198"/>
      <c r="XI812" s="2198"/>
      <c r="XJ812" s="2198"/>
      <c r="XK812" s="2198"/>
      <c r="XL812" s="2198"/>
      <c r="XM812" s="2198"/>
      <c r="XN812" s="2198"/>
      <c r="XO812" s="2198"/>
      <c r="XP812" s="2198"/>
      <c r="XQ812" s="2198"/>
      <c r="XR812" s="2198"/>
      <c r="XS812" s="2198"/>
      <c r="XT812" s="2198"/>
      <c r="XU812" s="2198"/>
      <c r="XV812" s="2198"/>
      <c r="XW812" s="2198"/>
      <c r="XX812" s="2198"/>
      <c r="XY812" s="2198"/>
      <c r="XZ812" s="2198"/>
      <c r="YA812" s="2198"/>
      <c r="YB812" s="2198"/>
      <c r="YC812" s="2198"/>
      <c r="YD812" s="2198"/>
      <c r="YE812" s="2198"/>
      <c r="YF812" s="2198"/>
      <c r="YG812" s="2198"/>
      <c r="YH812" s="2198"/>
      <c r="YI812" s="2198"/>
      <c r="YJ812" s="2198"/>
      <c r="YK812" s="2198"/>
      <c r="YL812" s="2198"/>
      <c r="YM812" s="2198"/>
      <c r="YN812" s="2198"/>
      <c r="YO812" s="2198"/>
      <c r="YP812" s="2198"/>
      <c r="YQ812" s="2198"/>
      <c r="YR812" s="2198"/>
      <c r="YS812" s="2198"/>
      <c r="YT812" s="2198"/>
      <c r="YU812" s="2198"/>
      <c r="YV812" s="2198"/>
      <c r="YW812" s="2198"/>
      <c r="YX812" s="2198"/>
      <c r="YY812" s="2198"/>
      <c r="YZ812" s="2198"/>
      <c r="ZA812" s="2198"/>
      <c r="ZB812" s="2198"/>
      <c r="ZC812" s="2198"/>
      <c r="ZD812" s="2198"/>
      <c r="ZE812" s="2198"/>
      <c r="ZF812" s="2198"/>
      <c r="ZG812" s="2198"/>
      <c r="ZH812" s="2198"/>
      <c r="ZI812" s="2198"/>
      <c r="ZJ812" s="2198"/>
      <c r="ZK812" s="2198"/>
      <c r="ZL812" s="2198"/>
      <c r="ZM812" s="2198"/>
      <c r="ZN812" s="2198"/>
      <c r="ZO812" s="2198"/>
      <c r="ZP812" s="2198"/>
      <c r="ZQ812" s="2198"/>
      <c r="ZR812" s="2198"/>
      <c r="ZS812" s="2198"/>
      <c r="ZT812" s="2198"/>
      <c r="ZU812" s="2198"/>
      <c r="ZV812" s="2198"/>
      <c r="ZW812" s="2198"/>
      <c r="ZX812" s="2198"/>
      <c r="ZY812" s="2198"/>
      <c r="ZZ812" s="2198"/>
      <c r="AAA812" s="2198"/>
      <c r="AAB812" s="2198"/>
      <c r="AAC812" s="2198"/>
      <c r="AAD812" s="2198"/>
      <c r="AAE812" s="2198"/>
      <c r="AAF812" s="2198"/>
      <c r="AAG812" s="2198"/>
      <c r="AAH812" s="2198"/>
      <c r="AAI812" s="2198"/>
      <c r="AAJ812" s="2198"/>
      <c r="AAK812" s="2198"/>
      <c r="AAL812" s="2198"/>
      <c r="AAM812" s="2198"/>
      <c r="AAN812" s="2198"/>
      <c r="AAO812" s="2198"/>
      <c r="AAP812" s="2198"/>
      <c r="AAQ812" s="2198"/>
      <c r="AAR812" s="2198"/>
      <c r="AAS812" s="2198"/>
      <c r="AAT812" s="2198"/>
      <c r="AAU812" s="2198"/>
      <c r="AAV812" s="2198"/>
      <c r="AAW812" s="2198"/>
      <c r="AAX812" s="2198"/>
      <c r="AAY812" s="2198"/>
      <c r="AAZ812" s="2198"/>
      <c r="ABA812" s="2198"/>
      <c r="ABB812" s="2198"/>
      <c r="ABC812" s="2198"/>
      <c r="ABD812" s="2198"/>
      <c r="ABE812" s="2198"/>
      <c r="ABF812" s="2198"/>
      <c r="ABG812" s="2198"/>
      <c r="ABH812" s="2198"/>
      <c r="ABI812" s="2198"/>
      <c r="ABJ812" s="2198"/>
      <c r="ABK812" s="2198"/>
      <c r="ABL812" s="2198"/>
      <c r="ABM812" s="2198"/>
      <c r="ABN812" s="2198"/>
      <c r="ABO812" s="2198"/>
      <c r="ABP812" s="2198"/>
      <c r="ABQ812" s="2198"/>
      <c r="ABR812" s="2198"/>
      <c r="ABS812" s="2198"/>
      <c r="ABT812" s="2198"/>
      <c r="ABU812" s="2198"/>
      <c r="ABV812" s="2198"/>
      <c r="ABW812" s="2198"/>
      <c r="ABX812" s="2198"/>
      <c r="ABY812" s="2198"/>
      <c r="ABZ812" s="2198"/>
      <c r="ACA812" s="2198"/>
      <c r="ACB812" s="2198"/>
      <c r="ACC812" s="2198"/>
      <c r="ACD812" s="2198"/>
      <c r="ACE812" s="2198"/>
      <c r="ACF812" s="2198"/>
      <c r="ACG812" s="2198"/>
      <c r="ACH812" s="2198"/>
      <c r="ACI812" s="2198"/>
      <c r="ACJ812" s="2198"/>
      <c r="ACK812" s="2198"/>
      <c r="ACL812" s="2198"/>
      <c r="ACM812" s="2198"/>
      <c r="ACN812" s="2198"/>
      <c r="ACO812" s="2198"/>
      <c r="ACP812" s="2198"/>
      <c r="ACQ812" s="2198"/>
      <c r="ACU812" s="2198"/>
      <c r="ACV812" s="2198"/>
      <c r="ACW812" s="2198"/>
      <c r="ACX812" s="2198"/>
      <c r="ACY812" s="2198"/>
      <c r="ACZ812" s="2198"/>
      <c r="ADA812" s="2198"/>
      <c r="ADB812" s="2198"/>
      <c r="ADC812" s="2198"/>
      <c r="ADD812" s="2198"/>
      <c r="ADE812" s="2198"/>
      <c r="ADF812" s="2198"/>
      <c r="ADG812" s="2198"/>
      <c r="ADH812" s="2198"/>
      <c r="ADI812" s="2198"/>
      <c r="ADJ812" s="2198"/>
      <c r="ADK812" s="2198"/>
      <c r="ADL812" s="2198"/>
      <c r="ADM812" s="2198"/>
      <c r="ADN812" s="2198"/>
      <c r="ADO812" s="2198"/>
      <c r="ADP812" s="2198"/>
      <c r="ADQ812" s="2198"/>
      <c r="ADR812" s="2198"/>
      <c r="ADS812" s="2198"/>
      <c r="ADT812" s="2198"/>
      <c r="ADU812" s="2198"/>
      <c r="ADV812" s="2198"/>
      <c r="ADW812" s="2198"/>
      <c r="ADX812" s="2198"/>
      <c r="ADY812" s="2198"/>
      <c r="ADZ812" s="2198"/>
      <c r="AEA812" s="2198"/>
      <c r="AEB812" s="2198"/>
      <c r="AEC812" s="2198"/>
      <c r="AED812" s="2198"/>
      <c r="AEE812" s="2198"/>
      <c r="AEF812" s="2198"/>
      <c r="AEG812" s="2198"/>
      <c r="AEH812" s="2198"/>
      <c r="AEI812" s="2198"/>
      <c r="AEJ812" s="2198"/>
      <c r="AEK812" s="2198"/>
      <c r="AEL812" s="2198"/>
      <c r="AEM812" s="2198"/>
      <c r="AEN812" s="2198"/>
      <c r="AEO812" s="2198"/>
      <c r="AEP812" s="2198"/>
      <c r="AEQ812" s="2198"/>
      <c r="AER812" s="2198"/>
      <c r="AES812" s="2198"/>
      <c r="AET812" s="2198"/>
      <c r="AEU812" s="2198"/>
      <c r="AEV812" s="2198"/>
      <c r="AEW812" s="2198"/>
      <c r="AEX812" s="2198"/>
      <c r="AEY812" s="2198"/>
      <c r="AEZ812" s="2198"/>
      <c r="AFA812" s="2198"/>
      <c r="AFB812" s="2198"/>
      <c r="AFC812" s="2198"/>
      <c r="AFD812" s="2198"/>
      <c r="AFE812" s="2198"/>
      <c r="AFF812" s="2198"/>
      <c r="AFG812" s="2198"/>
      <c r="AFH812" s="2198"/>
      <c r="AFI812" s="2198"/>
      <c r="AFJ812" s="2198"/>
      <c r="AFK812" s="2198"/>
      <c r="AFL812" s="2198"/>
      <c r="AFM812" s="2198"/>
      <c r="AFN812" s="2198"/>
      <c r="AFO812" s="2198"/>
      <c r="AFP812" s="2198"/>
      <c r="AFQ812" s="2198"/>
      <c r="AFR812" s="2198"/>
      <c r="AFS812" s="2198"/>
      <c r="AFT812" s="2198"/>
      <c r="AFU812" s="2198"/>
      <c r="AFV812" s="2198"/>
      <c r="AFW812" s="2198"/>
      <c r="AFX812" s="2198"/>
      <c r="AFY812" s="2198"/>
      <c r="AFZ812" s="2198"/>
      <c r="AGA812" s="2198"/>
      <c r="AGB812" s="2198"/>
      <c r="AGC812" s="2198"/>
      <c r="AGD812" s="2198"/>
      <c r="AGE812" s="2198"/>
      <c r="AGF812" s="2198"/>
      <c r="AGG812" s="2198"/>
      <c r="AGH812" s="2198"/>
      <c r="AGI812" s="2198"/>
      <c r="AGJ812" s="2198"/>
      <c r="AGK812" s="2198"/>
      <c r="AGL812" s="2198"/>
      <c r="AGM812" s="2198"/>
      <c r="AGN812" s="2198"/>
      <c r="AGO812" s="2198"/>
      <c r="AGP812" s="2198"/>
      <c r="AGQ812" s="2198"/>
      <c r="AGR812" s="2198"/>
      <c r="AGS812" s="2198"/>
      <c r="AGT812" s="2198"/>
      <c r="AGU812" s="2198"/>
      <c r="AGV812" s="2198"/>
      <c r="AGW812" s="2198"/>
      <c r="AGX812" s="2198"/>
      <c r="AGY812" s="2198"/>
      <c r="AGZ812" s="2198"/>
      <c r="AHA812" s="2198"/>
      <c r="AHB812" s="2198"/>
      <c r="AHC812" s="2198"/>
      <c r="AHD812" s="2198"/>
      <c r="AHE812" s="2198"/>
      <c r="AHF812" s="2198"/>
      <c r="AHG812" s="2198"/>
      <c r="AHH812" s="2198"/>
      <c r="AHI812" s="2198"/>
      <c r="AHJ812" s="2198"/>
      <c r="AHK812" s="2198"/>
      <c r="AHL812" s="2198"/>
      <c r="AHM812" s="2198"/>
      <c r="AHN812" s="2198"/>
      <c r="AHO812" s="2198"/>
      <c r="AHP812" s="2198"/>
      <c r="AHQ812" s="2198"/>
      <c r="AHR812" s="2198"/>
      <c r="AHS812" s="2198"/>
      <c r="AHT812" s="2198"/>
      <c r="AHU812" s="2198"/>
      <c r="AHV812" s="2198"/>
      <c r="AHW812" s="2198"/>
      <c r="AHX812" s="2198"/>
      <c r="AHY812" s="2198"/>
      <c r="AHZ812" s="2198"/>
      <c r="AIA812" s="2198"/>
      <c r="AIB812" s="2198"/>
      <c r="AIC812" s="2198"/>
      <c r="AID812" s="2198"/>
      <c r="AIE812" s="2198"/>
      <c r="AIF812" s="2198"/>
      <c r="AIG812" s="2198"/>
      <c r="AIH812" s="2198"/>
      <c r="AII812" s="2198"/>
      <c r="AIJ812" s="2198"/>
      <c r="AIK812" s="2198"/>
      <c r="AIL812" s="2198"/>
      <c r="AIM812" s="2198"/>
      <c r="AIN812" s="2198"/>
      <c r="AIO812" s="2198"/>
      <c r="AIP812" s="2198"/>
      <c r="AIQ812" s="2198"/>
      <c r="AIR812" s="2198"/>
      <c r="AIS812" s="2198"/>
      <c r="AIT812" s="2198"/>
      <c r="AIU812" s="2198"/>
      <c r="AIV812" s="2198"/>
      <c r="AIW812" s="2198"/>
      <c r="AIX812" s="2198"/>
      <c r="AIY812" s="2198"/>
      <c r="AIZ812" s="2198"/>
      <c r="AJA812" s="2198"/>
      <c r="AJB812" s="2198"/>
      <c r="AJC812" s="2198"/>
      <c r="AJD812" s="2198"/>
      <c r="AJE812" s="2198"/>
      <c r="AJF812" s="2198"/>
      <c r="AJG812" s="2198"/>
      <c r="AJH812" s="2198"/>
      <c r="AJI812" s="2198"/>
      <c r="AJJ812" s="2198"/>
      <c r="AJK812" s="2198"/>
      <c r="AJL812" s="2198"/>
      <c r="AJM812" s="2198"/>
      <c r="AJN812" s="2198"/>
      <c r="AJO812" s="2198"/>
      <c r="AJP812" s="2198"/>
      <c r="AJQ812" s="2198"/>
      <c r="AJR812" s="2198"/>
      <c r="AJS812" s="2198"/>
      <c r="AJT812" s="2198"/>
      <c r="AJU812" s="2198"/>
      <c r="AJV812" s="2198"/>
      <c r="AJW812" s="2198"/>
      <c r="AJX812" s="2198"/>
      <c r="AJY812" s="2198"/>
      <c r="AJZ812" s="2198"/>
      <c r="AKA812" s="2198"/>
      <c r="AKB812" s="2198"/>
      <c r="AKC812" s="2198"/>
      <c r="AKD812" s="2198"/>
      <c r="AKE812" s="2198"/>
      <c r="AKF812" s="2198"/>
      <c r="AKG812" s="2198"/>
      <c r="AKH812" s="2198"/>
      <c r="AKI812" s="2198"/>
      <c r="AKJ812" s="2198"/>
      <c r="AKK812" s="2198"/>
      <c r="AKL812" s="2198"/>
      <c r="AKM812" s="2198"/>
      <c r="AKN812" s="2198"/>
      <c r="AKO812" s="2198"/>
      <c r="AKP812" s="2198"/>
      <c r="AKQ812" s="2198"/>
      <c r="AKR812" s="2198"/>
      <c r="AKS812" s="2198"/>
      <c r="AKT812" s="2198"/>
      <c r="AKU812" s="2198"/>
      <c r="AKV812" s="2198"/>
      <c r="AKW812" s="2198"/>
      <c r="AKX812" s="2198"/>
      <c r="AKY812" s="2198"/>
      <c r="AKZ812" s="2198"/>
      <c r="ALA812" s="2198"/>
      <c r="ALB812" s="2198"/>
      <c r="ALC812" s="2198"/>
      <c r="ALD812" s="2198"/>
      <c r="ALE812" s="2198"/>
      <c r="ALF812" s="2198"/>
      <c r="ALG812" s="2198"/>
      <c r="ALH812" s="2198"/>
      <c r="ALI812" s="2198"/>
      <c r="ALJ812" s="2198"/>
      <c r="ALK812" s="2198"/>
      <c r="ALL812" s="2198"/>
      <c r="ALM812" s="2198"/>
      <c r="ALN812" s="2198"/>
      <c r="ALO812" s="2198"/>
      <c r="ALP812" s="2198"/>
      <c r="ALQ812" s="2198"/>
      <c r="ALR812" s="2198"/>
      <c r="ALS812" s="2198"/>
      <c r="ALT812" s="2198"/>
      <c r="ALU812" s="2198"/>
      <c r="ALV812" s="2198"/>
      <c r="ALW812" s="2198"/>
      <c r="ALX812" s="2198"/>
      <c r="ALY812" s="2198"/>
      <c r="ALZ812" s="2198"/>
      <c r="AMA812" s="2198"/>
      <c r="AMB812" s="2198"/>
      <c r="AMC812" s="2198"/>
      <c r="AMD812" s="2198"/>
      <c r="AME812" s="2198"/>
      <c r="AMF812" s="2198"/>
      <c r="AMG812" s="2198"/>
      <c r="AMH812" s="2198"/>
      <c r="AMI812" s="2198"/>
      <c r="AMJ812" s="2198"/>
      <c r="AMK812" s="2198"/>
      <c r="AML812" s="2198"/>
      <c r="AMM812" s="2198"/>
      <c r="AMQ812" s="2198"/>
      <c r="AMR812" s="2198"/>
      <c r="AMS812" s="2198"/>
      <c r="AMT812" s="2198"/>
      <c r="AMU812" s="2198"/>
      <c r="AMV812" s="2198"/>
      <c r="AMW812" s="2198"/>
      <c r="AMX812" s="2198"/>
      <c r="AMY812" s="2198"/>
      <c r="AMZ812" s="2198"/>
      <c r="ANA812" s="2198"/>
      <c r="ANB812" s="2198"/>
      <c r="ANC812" s="2198"/>
      <c r="AND812" s="2198"/>
      <c r="ANE812" s="2198"/>
      <c r="ANF812" s="2198"/>
      <c r="ANG812" s="2198"/>
      <c r="ANH812" s="2198"/>
      <c r="ANI812" s="2198"/>
      <c r="ANJ812" s="2198"/>
      <c r="ANK812" s="2198"/>
      <c r="ANL812" s="2198"/>
      <c r="ANM812" s="2198"/>
      <c r="ANN812" s="2198"/>
      <c r="ANO812" s="2198"/>
      <c r="ANP812" s="2198"/>
      <c r="ANQ812" s="2198"/>
      <c r="ANR812" s="2198"/>
      <c r="ANS812" s="2198"/>
      <c r="ANT812" s="2198"/>
      <c r="ANU812" s="2198"/>
      <c r="ANV812" s="2198"/>
      <c r="ANW812" s="2198"/>
      <c r="ANX812" s="2198"/>
      <c r="ANY812" s="2198"/>
      <c r="ANZ812" s="2198"/>
      <c r="AOA812" s="2198"/>
      <c r="AOB812" s="2198"/>
      <c r="AOC812" s="2198"/>
      <c r="AOD812" s="2198"/>
      <c r="AOE812" s="2198"/>
      <c r="AOF812" s="2198"/>
      <c r="AOG812" s="2198"/>
      <c r="AOH812" s="2198"/>
      <c r="AOI812" s="2198"/>
      <c r="AOJ812" s="2198"/>
      <c r="AOK812" s="2198"/>
      <c r="AOL812" s="2198"/>
      <c r="AOM812" s="2198"/>
      <c r="AON812" s="2198"/>
      <c r="AOO812" s="2198"/>
      <c r="AOP812" s="2198"/>
      <c r="AOQ812" s="2198"/>
      <c r="AOR812" s="2198"/>
      <c r="AOS812" s="2198"/>
      <c r="AOT812" s="2198"/>
      <c r="AOU812" s="2198"/>
      <c r="AOV812" s="2198"/>
      <c r="AOW812" s="2198"/>
      <c r="AOX812" s="2198"/>
      <c r="AOY812" s="2198"/>
      <c r="AOZ812" s="2198"/>
      <c r="APA812" s="2198"/>
      <c r="APB812" s="2198"/>
      <c r="APC812" s="2198"/>
      <c r="APD812" s="2198"/>
      <c r="APE812" s="2198"/>
      <c r="APF812" s="2198"/>
      <c r="APG812" s="2198"/>
      <c r="APH812" s="2198"/>
      <c r="API812" s="2198"/>
      <c r="APJ812" s="2198"/>
      <c r="APK812" s="2198"/>
      <c r="APL812" s="2198"/>
      <c r="APM812" s="2198"/>
      <c r="APN812" s="2198"/>
      <c r="APO812" s="2198"/>
      <c r="APP812" s="2198"/>
      <c r="APQ812" s="2198"/>
      <c r="APR812" s="2198"/>
      <c r="APS812" s="2198"/>
      <c r="APT812" s="2198"/>
      <c r="APU812" s="2198"/>
      <c r="APV812" s="2198"/>
      <c r="APW812" s="2198"/>
      <c r="APX812" s="2198"/>
      <c r="APY812" s="2198"/>
      <c r="APZ812" s="2198"/>
      <c r="AQA812" s="2198"/>
      <c r="AQB812" s="2198"/>
      <c r="AQC812" s="2198"/>
      <c r="AQD812" s="2198"/>
      <c r="AQE812" s="2198"/>
      <c r="AQF812" s="2198"/>
      <c r="AQG812" s="2198"/>
      <c r="AQH812" s="2198"/>
      <c r="AQI812" s="2198"/>
      <c r="AQJ812" s="2198"/>
      <c r="AQK812" s="2198"/>
      <c r="AQL812" s="2198"/>
      <c r="AQM812" s="2198"/>
      <c r="AQN812" s="2198"/>
      <c r="AQO812" s="2198"/>
      <c r="AQP812" s="2198"/>
      <c r="AQQ812" s="2198"/>
      <c r="AQR812" s="2198"/>
      <c r="AQS812" s="2198"/>
      <c r="AQT812" s="2198"/>
      <c r="AQU812" s="2198"/>
      <c r="AQV812" s="2198"/>
      <c r="AQW812" s="2198"/>
      <c r="AQX812" s="2198"/>
      <c r="AQY812" s="2198"/>
      <c r="AQZ812" s="2198"/>
      <c r="ARA812" s="2198"/>
      <c r="ARB812" s="2198"/>
      <c r="ARC812" s="2198"/>
      <c r="ARD812" s="2198"/>
      <c r="ARE812" s="2198"/>
      <c r="ARF812" s="2198"/>
      <c r="ARG812" s="2198"/>
      <c r="ARH812" s="2198"/>
      <c r="ARI812" s="2198"/>
      <c r="ARJ812" s="2198"/>
      <c r="ARK812" s="2198"/>
      <c r="ARL812" s="2198"/>
      <c r="ARM812" s="2198"/>
      <c r="ARN812" s="2198"/>
      <c r="ARO812" s="2198"/>
      <c r="ARP812" s="2198"/>
      <c r="ARQ812" s="2198"/>
      <c r="ARR812" s="2198"/>
      <c r="ARS812" s="2198"/>
      <c r="ART812" s="2198"/>
      <c r="ARU812" s="2198"/>
      <c r="ARV812" s="2198"/>
      <c r="ARW812" s="2198"/>
      <c r="ARX812" s="2198"/>
      <c r="ARY812" s="2198"/>
      <c r="ARZ812" s="2198"/>
      <c r="ASA812" s="2198"/>
      <c r="ASB812" s="2198"/>
      <c r="ASC812" s="2198"/>
      <c r="ASD812" s="2198"/>
      <c r="ASE812" s="2198"/>
      <c r="ASF812" s="2198"/>
      <c r="ASG812" s="2198"/>
      <c r="ASH812" s="2198"/>
      <c r="ASI812" s="2198"/>
      <c r="ASJ812" s="2198"/>
      <c r="ASK812" s="2198"/>
      <c r="ASL812" s="2198"/>
      <c r="ASM812" s="2198"/>
      <c r="ASN812" s="2198"/>
      <c r="ASO812" s="2198"/>
      <c r="ASP812" s="2198"/>
      <c r="ASQ812" s="2198"/>
      <c r="ASR812" s="2198"/>
      <c r="ASS812" s="2198"/>
      <c r="AST812" s="2198"/>
      <c r="ASU812" s="2198"/>
      <c r="ASV812" s="2198"/>
      <c r="ASW812" s="2198"/>
      <c r="ASX812" s="2198"/>
      <c r="ASY812" s="2198"/>
      <c r="ASZ812" s="2198"/>
      <c r="ATA812" s="2198"/>
      <c r="ATB812" s="2198"/>
      <c r="ATC812" s="2198"/>
      <c r="ATD812" s="2198"/>
      <c r="ATE812" s="2198"/>
      <c r="ATF812" s="2198"/>
      <c r="ATG812" s="2198"/>
      <c r="ATH812" s="2198"/>
      <c r="ATI812" s="2198"/>
      <c r="ATJ812" s="2198"/>
      <c r="ATK812" s="2198"/>
      <c r="ATL812" s="2198"/>
      <c r="ATM812" s="2198"/>
      <c r="ATN812" s="2198"/>
      <c r="ATO812" s="2198"/>
      <c r="ATP812" s="2198"/>
      <c r="ATQ812" s="2198"/>
      <c r="ATR812" s="2198"/>
      <c r="ATS812" s="2198"/>
      <c r="ATT812" s="2198"/>
      <c r="ATU812" s="2198"/>
      <c r="ATV812" s="2198"/>
      <c r="ATW812" s="2198"/>
      <c r="ATX812" s="2198"/>
      <c r="ATY812" s="2198"/>
      <c r="ATZ812" s="2198"/>
      <c r="AUA812" s="2198"/>
      <c r="AUB812" s="2198"/>
      <c r="AUC812" s="2198"/>
      <c r="AUD812" s="2198"/>
      <c r="AUE812" s="2198"/>
      <c r="AUF812" s="2198"/>
      <c r="AUG812" s="2198"/>
      <c r="AUH812" s="2198"/>
      <c r="AUI812" s="2198"/>
      <c r="AUJ812" s="2198"/>
      <c r="AUK812" s="2198"/>
      <c r="AUL812" s="2198"/>
      <c r="AUM812" s="2198"/>
      <c r="AUN812" s="2198"/>
      <c r="AUO812" s="2198"/>
      <c r="AUP812" s="2198"/>
      <c r="AUQ812" s="2198"/>
      <c r="AUR812" s="2198"/>
      <c r="AUS812" s="2198"/>
      <c r="AUT812" s="2198"/>
      <c r="AUU812" s="2198"/>
      <c r="AUV812" s="2198"/>
      <c r="AUW812" s="2198"/>
      <c r="AUX812" s="2198"/>
      <c r="AUY812" s="2198"/>
      <c r="AUZ812" s="2198"/>
      <c r="AVA812" s="2198"/>
      <c r="AVB812" s="2198"/>
      <c r="AVC812" s="2198"/>
      <c r="AVD812" s="2198"/>
      <c r="AVE812" s="2198"/>
      <c r="AVF812" s="2198"/>
      <c r="AVG812" s="2198"/>
      <c r="AVH812" s="2198"/>
      <c r="AVI812" s="2198"/>
      <c r="AVJ812" s="2198"/>
      <c r="AVK812" s="2198"/>
      <c r="AVL812" s="2198"/>
      <c r="AVM812" s="2198"/>
      <c r="AVN812" s="2198"/>
      <c r="AVO812" s="2198"/>
      <c r="AVP812" s="2198"/>
      <c r="AVQ812" s="2198"/>
      <c r="AVR812" s="2198"/>
      <c r="AVS812" s="2198"/>
      <c r="AVT812" s="2198"/>
      <c r="AVU812" s="2198"/>
      <c r="AVV812" s="2198"/>
      <c r="AVW812" s="2198"/>
      <c r="AVX812" s="2198"/>
      <c r="AVY812" s="2198"/>
      <c r="AVZ812" s="2198"/>
      <c r="AWA812" s="2198"/>
      <c r="AWB812" s="2198"/>
      <c r="AWC812" s="2198"/>
      <c r="AWD812" s="2198"/>
      <c r="AWE812" s="2198"/>
      <c r="AWF812" s="2198"/>
      <c r="AWG812" s="2198"/>
      <c r="AWH812" s="2198"/>
      <c r="AWI812" s="2198"/>
      <c r="AWM812" s="2198"/>
      <c r="AWN812" s="2198"/>
      <c r="AWO812" s="2198"/>
      <c r="AWP812" s="2198"/>
      <c r="AWQ812" s="2198"/>
      <c r="AWR812" s="2198"/>
      <c r="AWS812" s="2198"/>
      <c r="AWT812" s="2198"/>
      <c r="AWU812" s="2198"/>
      <c r="AWV812" s="2198"/>
      <c r="AWW812" s="2198"/>
      <c r="AWX812" s="2198"/>
      <c r="AWY812" s="2198"/>
      <c r="AWZ812" s="2198"/>
      <c r="AXA812" s="2198"/>
      <c r="AXB812" s="2198"/>
      <c r="AXC812" s="2198"/>
      <c r="AXD812" s="2198"/>
      <c r="AXE812" s="2198"/>
      <c r="AXF812" s="2198"/>
      <c r="AXG812" s="2198"/>
      <c r="AXH812" s="2198"/>
      <c r="AXI812" s="2198"/>
      <c r="AXJ812" s="2198"/>
      <c r="AXK812" s="2198"/>
      <c r="AXL812" s="2198"/>
      <c r="AXM812" s="2198"/>
      <c r="AXN812" s="2198"/>
      <c r="AXO812" s="2198"/>
      <c r="AXP812" s="2198"/>
      <c r="AXQ812" s="2198"/>
      <c r="AXR812" s="2198"/>
      <c r="AXS812" s="2198"/>
      <c r="AXT812" s="2198"/>
      <c r="AXU812" s="2198"/>
      <c r="AXV812" s="2198"/>
      <c r="AXW812" s="2198"/>
      <c r="AXX812" s="2198"/>
      <c r="AXY812" s="2198"/>
      <c r="AXZ812" s="2198"/>
      <c r="AYA812" s="2198"/>
      <c r="AYB812" s="2198"/>
      <c r="AYC812" s="2198"/>
      <c r="AYD812" s="2198"/>
      <c r="AYE812" s="2198"/>
      <c r="AYF812" s="2198"/>
      <c r="AYG812" s="2198"/>
      <c r="AYH812" s="2198"/>
      <c r="AYI812" s="2198"/>
      <c r="AYJ812" s="2198"/>
      <c r="AYK812" s="2198"/>
      <c r="AYL812" s="2198"/>
      <c r="AYM812" s="2198"/>
      <c r="AYN812" s="2198"/>
      <c r="AYO812" s="2198"/>
      <c r="AYP812" s="2198"/>
      <c r="AYQ812" s="2198"/>
      <c r="AYR812" s="2198"/>
      <c r="AYS812" s="2198"/>
      <c r="AYT812" s="2198"/>
      <c r="AYU812" s="2198"/>
      <c r="AYV812" s="2198"/>
      <c r="AYW812" s="2198"/>
      <c r="AYX812" s="2198"/>
      <c r="AYY812" s="2198"/>
      <c r="AYZ812" s="2198"/>
      <c r="AZA812" s="2198"/>
      <c r="AZB812" s="2198"/>
      <c r="AZC812" s="2198"/>
      <c r="AZD812" s="2198"/>
      <c r="AZE812" s="2198"/>
      <c r="AZF812" s="2198"/>
      <c r="AZG812" s="2198"/>
      <c r="AZH812" s="2198"/>
      <c r="AZI812" s="2198"/>
      <c r="AZJ812" s="2198"/>
      <c r="AZK812" s="2198"/>
      <c r="AZL812" s="2198"/>
      <c r="AZM812" s="2198"/>
      <c r="AZN812" s="2198"/>
      <c r="AZO812" s="2198"/>
      <c r="AZP812" s="2198"/>
      <c r="AZQ812" s="2198"/>
      <c r="AZR812" s="2198"/>
      <c r="AZS812" s="2198"/>
      <c r="AZT812" s="2198"/>
      <c r="AZU812" s="2198"/>
      <c r="AZV812" s="2198"/>
      <c r="AZW812" s="2198"/>
      <c r="AZX812" s="2198"/>
      <c r="AZY812" s="2198"/>
      <c r="AZZ812" s="2198"/>
      <c r="BAA812" s="2198"/>
      <c r="BAB812" s="2198"/>
      <c r="BAC812" s="2198"/>
      <c r="BAD812" s="2198"/>
      <c r="BAE812" s="2198"/>
      <c r="BAF812" s="2198"/>
      <c r="BAG812" s="2198"/>
      <c r="BAH812" s="2198"/>
      <c r="BAI812" s="2198"/>
      <c r="BAJ812" s="2198"/>
      <c r="BAK812" s="2198"/>
      <c r="BAL812" s="2198"/>
      <c r="BAM812" s="2198"/>
      <c r="BAN812" s="2198"/>
      <c r="BAO812" s="2198"/>
      <c r="BAP812" s="2198"/>
      <c r="BAQ812" s="2198"/>
      <c r="BAR812" s="2198"/>
      <c r="BAS812" s="2198"/>
      <c r="BAT812" s="2198"/>
      <c r="BAU812" s="2198"/>
      <c r="BAV812" s="2198"/>
      <c r="BAW812" s="2198"/>
      <c r="BAX812" s="2198"/>
      <c r="BAY812" s="2198"/>
      <c r="BAZ812" s="2198"/>
      <c r="BBA812" s="2198"/>
      <c r="BBB812" s="2198"/>
      <c r="BBC812" s="2198"/>
      <c r="BBD812" s="2198"/>
      <c r="BBE812" s="2198"/>
      <c r="BBF812" s="2198"/>
      <c r="BBG812" s="2198"/>
      <c r="BBH812" s="2198"/>
      <c r="BBI812" s="2198"/>
      <c r="BBJ812" s="2198"/>
      <c r="BBK812" s="2198"/>
      <c r="BBL812" s="2198"/>
      <c r="BBM812" s="2198"/>
      <c r="BBN812" s="2198"/>
      <c r="BBO812" s="2198"/>
      <c r="BBP812" s="2198"/>
      <c r="BBQ812" s="2198"/>
      <c r="BBR812" s="2198"/>
      <c r="BBS812" s="2198"/>
      <c r="BBT812" s="2198"/>
      <c r="BBU812" s="2198"/>
      <c r="BBV812" s="2198"/>
      <c r="BBW812" s="2198"/>
      <c r="BBX812" s="2198"/>
      <c r="BBY812" s="2198"/>
      <c r="BBZ812" s="2198"/>
      <c r="BCA812" s="2198"/>
      <c r="BCB812" s="2198"/>
      <c r="BCC812" s="2198"/>
      <c r="BCD812" s="2198"/>
      <c r="BCE812" s="2198"/>
      <c r="BCF812" s="2198"/>
      <c r="BCG812" s="2198"/>
      <c r="BCH812" s="2198"/>
      <c r="BCI812" s="2198"/>
      <c r="BCJ812" s="2198"/>
      <c r="BCK812" s="2198"/>
      <c r="BCL812" s="2198"/>
      <c r="BCM812" s="2198"/>
      <c r="BCN812" s="2198"/>
      <c r="BCO812" s="2198"/>
      <c r="BCP812" s="2198"/>
      <c r="BCQ812" s="2198"/>
      <c r="BCR812" s="2198"/>
      <c r="BCS812" s="2198"/>
      <c r="BCT812" s="2198"/>
      <c r="BCU812" s="2198"/>
      <c r="BCV812" s="2198"/>
      <c r="BCW812" s="2198"/>
      <c r="BCX812" s="2198"/>
      <c r="BCY812" s="2198"/>
      <c r="BCZ812" s="2198"/>
      <c r="BDA812" s="2198"/>
      <c r="BDB812" s="2198"/>
      <c r="BDC812" s="2198"/>
      <c r="BDD812" s="2198"/>
      <c r="BDE812" s="2198"/>
      <c r="BDF812" s="2198"/>
      <c r="BDG812" s="2198"/>
      <c r="BDH812" s="2198"/>
      <c r="BDI812" s="2198"/>
      <c r="BDJ812" s="2198"/>
      <c r="BDK812" s="2198"/>
      <c r="BDL812" s="2198"/>
      <c r="BDM812" s="2198"/>
      <c r="BDN812" s="2198"/>
      <c r="BDO812" s="2198"/>
      <c r="BDP812" s="2198"/>
      <c r="BDQ812" s="2198"/>
      <c r="BDR812" s="2198"/>
      <c r="BDS812" s="2198"/>
      <c r="BDT812" s="2198"/>
      <c r="BDU812" s="2198"/>
      <c r="BDV812" s="2198"/>
      <c r="BDW812" s="2198"/>
      <c r="BDX812" s="2198"/>
      <c r="BDY812" s="2198"/>
      <c r="BDZ812" s="2198"/>
      <c r="BEA812" s="2198"/>
      <c r="BEB812" s="2198"/>
      <c r="BEC812" s="2198"/>
      <c r="BED812" s="2198"/>
      <c r="BEE812" s="2198"/>
      <c r="BEF812" s="2198"/>
      <c r="BEG812" s="2198"/>
      <c r="BEH812" s="2198"/>
      <c r="BEI812" s="2198"/>
      <c r="BEJ812" s="2198"/>
      <c r="BEK812" s="2198"/>
      <c r="BEL812" s="2198"/>
      <c r="BEM812" s="2198"/>
      <c r="BEN812" s="2198"/>
      <c r="BEO812" s="2198"/>
      <c r="BEP812" s="2198"/>
      <c r="BEQ812" s="2198"/>
      <c r="BER812" s="2198"/>
      <c r="BES812" s="2198"/>
      <c r="BET812" s="2198"/>
      <c r="BEU812" s="2198"/>
      <c r="BEV812" s="2198"/>
      <c r="BEW812" s="2198"/>
      <c r="BEX812" s="2198"/>
      <c r="BEY812" s="2198"/>
      <c r="BEZ812" s="2198"/>
      <c r="BFA812" s="2198"/>
      <c r="BFB812" s="2198"/>
      <c r="BFC812" s="2198"/>
      <c r="BFD812" s="2198"/>
      <c r="BFE812" s="2198"/>
      <c r="BFF812" s="2198"/>
      <c r="BFG812" s="2198"/>
      <c r="BFH812" s="2198"/>
      <c r="BFI812" s="2198"/>
      <c r="BFJ812" s="2198"/>
      <c r="BFK812" s="2198"/>
      <c r="BFL812" s="2198"/>
      <c r="BFM812" s="2198"/>
      <c r="BFN812" s="2198"/>
      <c r="BFO812" s="2198"/>
      <c r="BFP812" s="2198"/>
      <c r="BFQ812" s="2198"/>
      <c r="BFR812" s="2198"/>
      <c r="BFS812" s="2198"/>
      <c r="BFT812" s="2198"/>
      <c r="BFU812" s="2198"/>
      <c r="BFV812" s="2198"/>
      <c r="BFW812" s="2198"/>
      <c r="BFX812" s="2198"/>
      <c r="BFY812" s="2198"/>
      <c r="BFZ812" s="2198"/>
      <c r="BGA812" s="2198"/>
      <c r="BGB812" s="2198"/>
      <c r="BGC812" s="2198"/>
      <c r="BGD812" s="2198"/>
      <c r="BGE812" s="2198"/>
      <c r="BGI812" s="2198"/>
      <c r="BGJ812" s="2198"/>
      <c r="BGK812" s="2198"/>
      <c r="BGL812" s="2198"/>
      <c r="BGM812" s="2198"/>
      <c r="BGN812" s="2198"/>
      <c r="BGO812" s="2198"/>
      <c r="BGP812" s="2198"/>
      <c r="BGQ812" s="2198"/>
      <c r="BGR812" s="2198"/>
      <c r="BGS812" s="2198"/>
      <c r="BGT812" s="2198"/>
      <c r="BGU812" s="2198"/>
      <c r="BGV812" s="2198"/>
      <c r="BGW812" s="2198"/>
      <c r="BGX812" s="2198"/>
      <c r="BGY812" s="2198"/>
      <c r="BGZ812" s="2198"/>
      <c r="BHA812" s="2198"/>
      <c r="BHB812" s="2198"/>
      <c r="BHC812" s="2198"/>
      <c r="BHD812" s="2198"/>
      <c r="BHE812" s="2198"/>
      <c r="BHF812" s="2198"/>
      <c r="BHG812" s="2198"/>
      <c r="BHH812" s="2198"/>
      <c r="BHI812" s="2198"/>
      <c r="BHJ812" s="2198"/>
      <c r="BHK812" s="2198"/>
      <c r="BHL812" s="2198"/>
      <c r="BHM812" s="2198"/>
      <c r="BHN812" s="2198"/>
      <c r="BHO812" s="2198"/>
      <c r="BHP812" s="2198"/>
      <c r="BHQ812" s="2198"/>
      <c r="BHR812" s="2198"/>
      <c r="BHS812" s="2198"/>
      <c r="BHT812" s="2198"/>
      <c r="BHU812" s="2198"/>
      <c r="BHV812" s="2198"/>
      <c r="BHW812" s="2198"/>
      <c r="BHX812" s="2198"/>
      <c r="BHY812" s="2198"/>
      <c r="BHZ812" s="2198"/>
      <c r="BIA812" s="2198"/>
      <c r="BIB812" s="2198"/>
      <c r="BIC812" s="2198"/>
      <c r="BID812" s="2198"/>
      <c r="BIE812" s="2198"/>
      <c r="BIF812" s="2198"/>
      <c r="BIG812" s="2198"/>
      <c r="BIH812" s="2198"/>
      <c r="BII812" s="2198"/>
      <c r="BIJ812" s="2198"/>
      <c r="BIK812" s="2198"/>
      <c r="BIL812" s="2198"/>
      <c r="BIM812" s="2198"/>
      <c r="BIN812" s="2198"/>
      <c r="BIO812" s="2198"/>
      <c r="BIP812" s="2198"/>
      <c r="BIQ812" s="2198"/>
      <c r="BIR812" s="2198"/>
      <c r="BIS812" s="2198"/>
      <c r="BIT812" s="2198"/>
      <c r="BIU812" s="2198"/>
      <c r="BIV812" s="2198"/>
      <c r="BIW812" s="2198"/>
      <c r="BIX812" s="2198"/>
      <c r="BIY812" s="2198"/>
      <c r="BIZ812" s="2198"/>
      <c r="BJA812" s="2198"/>
      <c r="BJB812" s="2198"/>
      <c r="BJC812" s="2198"/>
      <c r="BJD812" s="2198"/>
      <c r="BJE812" s="2198"/>
      <c r="BJF812" s="2198"/>
      <c r="BJG812" s="2198"/>
      <c r="BJH812" s="2198"/>
      <c r="BJI812" s="2198"/>
      <c r="BJJ812" s="2198"/>
      <c r="BJK812" s="2198"/>
      <c r="BJL812" s="2198"/>
      <c r="BJM812" s="2198"/>
      <c r="BJN812" s="2198"/>
      <c r="BJO812" s="2198"/>
      <c r="BJP812" s="2198"/>
      <c r="BJQ812" s="2198"/>
      <c r="BJR812" s="2198"/>
      <c r="BJS812" s="2198"/>
      <c r="BJT812" s="2198"/>
      <c r="BJU812" s="2198"/>
      <c r="BJV812" s="2198"/>
      <c r="BJW812" s="2198"/>
      <c r="BJX812" s="2198"/>
      <c r="BJY812" s="2198"/>
      <c r="BJZ812" s="2198"/>
      <c r="BKA812" s="2198"/>
      <c r="BKB812" s="2198"/>
      <c r="BKC812" s="2198"/>
      <c r="BKD812" s="2198"/>
      <c r="BKE812" s="2198"/>
      <c r="BKF812" s="2198"/>
      <c r="BKG812" s="2198"/>
      <c r="BKH812" s="2198"/>
      <c r="BKI812" s="2198"/>
      <c r="BKJ812" s="2198"/>
      <c r="BKK812" s="2198"/>
      <c r="BKL812" s="2198"/>
      <c r="BKM812" s="2198"/>
      <c r="BKN812" s="2198"/>
      <c r="BKO812" s="2198"/>
      <c r="BKP812" s="2198"/>
      <c r="BKQ812" s="2198"/>
      <c r="BKR812" s="2198"/>
      <c r="BKS812" s="2198"/>
      <c r="BKT812" s="2198"/>
      <c r="BKU812" s="2198"/>
      <c r="BKV812" s="2198"/>
      <c r="BKW812" s="2198"/>
      <c r="BKX812" s="2198"/>
      <c r="BKY812" s="2198"/>
      <c r="BKZ812" s="2198"/>
      <c r="BLA812" s="2198"/>
      <c r="BLB812" s="2198"/>
      <c r="BLC812" s="2198"/>
      <c r="BLD812" s="2198"/>
      <c r="BLE812" s="2198"/>
      <c r="BLF812" s="2198"/>
      <c r="BLG812" s="2198"/>
      <c r="BLH812" s="2198"/>
      <c r="BLI812" s="2198"/>
      <c r="BLJ812" s="2198"/>
      <c r="BLK812" s="2198"/>
      <c r="BLL812" s="2198"/>
      <c r="BLM812" s="2198"/>
      <c r="BLN812" s="2198"/>
      <c r="BLO812" s="2198"/>
      <c r="BLP812" s="2198"/>
      <c r="BLQ812" s="2198"/>
      <c r="BLR812" s="2198"/>
      <c r="BLS812" s="2198"/>
      <c r="BLT812" s="2198"/>
      <c r="BLU812" s="2198"/>
      <c r="BLV812" s="2198"/>
      <c r="BLW812" s="2198"/>
      <c r="BLX812" s="2198"/>
      <c r="BLY812" s="2198"/>
      <c r="BLZ812" s="2198"/>
      <c r="BMA812" s="2198"/>
      <c r="BMB812" s="2198"/>
      <c r="BMC812" s="2198"/>
      <c r="BMD812" s="2198"/>
      <c r="BME812" s="2198"/>
      <c r="BMF812" s="2198"/>
      <c r="BMG812" s="2198"/>
      <c r="BMH812" s="2198"/>
      <c r="BMI812" s="2198"/>
      <c r="BMJ812" s="2198"/>
      <c r="BMK812" s="2198"/>
      <c r="BML812" s="2198"/>
      <c r="BMM812" s="2198"/>
      <c r="BMN812" s="2198"/>
      <c r="BMO812" s="2198"/>
      <c r="BMP812" s="2198"/>
      <c r="BMQ812" s="2198"/>
      <c r="BMR812" s="2198"/>
      <c r="BMS812" s="2198"/>
      <c r="BMT812" s="2198"/>
      <c r="BMU812" s="2198"/>
      <c r="BMV812" s="2198"/>
      <c r="BMW812" s="2198"/>
      <c r="BMX812" s="2198"/>
      <c r="BMY812" s="2198"/>
      <c r="BMZ812" s="2198"/>
      <c r="BNA812" s="2198"/>
      <c r="BNB812" s="2198"/>
      <c r="BNC812" s="2198"/>
      <c r="BND812" s="2198"/>
      <c r="BNE812" s="2198"/>
      <c r="BNF812" s="2198"/>
      <c r="BNG812" s="2198"/>
      <c r="BNH812" s="2198"/>
      <c r="BNI812" s="2198"/>
      <c r="BNJ812" s="2198"/>
      <c r="BNK812" s="2198"/>
      <c r="BNL812" s="2198"/>
      <c r="BNM812" s="2198"/>
      <c r="BNN812" s="2198"/>
      <c r="BNO812" s="2198"/>
      <c r="BNP812" s="2198"/>
      <c r="BNQ812" s="2198"/>
      <c r="BNR812" s="2198"/>
      <c r="BNS812" s="2198"/>
      <c r="BNT812" s="2198"/>
      <c r="BNU812" s="2198"/>
      <c r="BNV812" s="2198"/>
      <c r="BNW812" s="2198"/>
      <c r="BNX812" s="2198"/>
      <c r="BNY812" s="2198"/>
      <c r="BNZ812" s="2198"/>
      <c r="BOA812" s="2198"/>
      <c r="BOB812" s="2198"/>
      <c r="BOC812" s="2198"/>
      <c r="BOD812" s="2198"/>
      <c r="BOE812" s="2198"/>
      <c r="BOF812" s="2198"/>
      <c r="BOG812" s="2198"/>
      <c r="BOH812" s="2198"/>
      <c r="BOI812" s="2198"/>
      <c r="BOJ812" s="2198"/>
      <c r="BOK812" s="2198"/>
      <c r="BOL812" s="2198"/>
      <c r="BOM812" s="2198"/>
      <c r="BON812" s="2198"/>
      <c r="BOO812" s="2198"/>
      <c r="BOP812" s="2198"/>
      <c r="BOQ812" s="2198"/>
      <c r="BOR812" s="2198"/>
      <c r="BOS812" s="2198"/>
      <c r="BOT812" s="2198"/>
      <c r="BOU812" s="2198"/>
      <c r="BOV812" s="2198"/>
      <c r="BOW812" s="2198"/>
      <c r="BOX812" s="2198"/>
      <c r="BOY812" s="2198"/>
      <c r="BOZ812" s="2198"/>
      <c r="BPA812" s="2198"/>
      <c r="BPB812" s="2198"/>
      <c r="BPC812" s="2198"/>
      <c r="BPD812" s="2198"/>
      <c r="BPE812" s="2198"/>
      <c r="BPF812" s="2198"/>
      <c r="BPG812" s="2198"/>
      <c r="BPH812" s="2198"/>
      <c r="BPI812" s="2198"/>
      <c r="BPJ812" s="2198"/>
      <c r="BPK812" s="2198"/>
      <c r="BPL812" s="2198"/>
      <c r="BPM812" s="2198"/>
      <c r="BPN812" s="2198"/>
      <c r="BPO812" s="2198"/>
      <c r="BPP812" s="2198"/>
      <c r="BPQ812" s="2198"/>
      <c r="BPR812" s="2198"/>
      <c r="BPS812" s="2198"/>
      <c r="BPT812" s="2198"/>
      <c r="BPU812" s="2198"/>
      <c r="BPV812" s="2198"/>
      <c r="BPW812" s="2198"/>
      <c r="BPX812" s="2198"/>
      <c r="BPY812" s="2198"/>
      <c r="BPZ812" s="2198"/>
      <c r="BQA812" s="2198"/>
      <c r="BQE812" s="2198"/>
      <c r="BQF812" s="2198"/>
      <c r="BQG812" s="2198"/>
      <c r="BQH812" s="2198"/>
      <c r="BQI812" s="2198"/>
      <c r="BQJ812" s="2198"/>
      <c r="BQK812" s="2198"/>
      <c r="BQL812" s="2198"/>
      <c r="BQM812" s="2198"/>
      <c r="BQN812" s="2198"/>
      <c r="BQO812" s="2198"/>
      <c r="BQP812" s="2198"/>
      <c r="BQQ812" s="2198"/>
      <c r="BQR812" s="2198"/>
      <c r="BQS812" s="2198"/>
      <c r="BQT812" s="2198"/>
      <c r="BQU812" s="2198"/>
      <c r="BQV812" s="2198"/>
      <c r="BQW812" s="2198"/>
      <c r="BQX812" s="2198"/>
      <c r="BQY812" s="2198"/>
      <c r="BQZ812" s="2198"/>
      <c r="BRA812" s="2198"/>
      <c r="BRB812" s="2198"/>
      <c r="BRC812" s="2198"/>
      <c r="BRD812" s="2198"/>
      <c r="BRE812" s="2198"/>
      <c r="BRF812" s="2198"/>
      <c r="BRG812" s="2198"/>
      <c r="BRH812" s="2198"/>
      <c r="BRI812" s="2198"/>
      <c r="BRJ812" s="2198"/>
      <c r="BRK812" s="2198"/>
      <c r="BRL812" s="2198"/>
      <c r="BRM812" s="2198"/>
      <c r="BRN812" s="2198"/>
      <c r="BRO812" s="2198"/>
      <c r="BRP812" s="2198"/>
      <c r="BRQ812" s="2198"/>
      <c r="BRR812" s="2198"/>
      <c r="BRS812" s="2198"/>
      <c r="BRT812" s="2198"/>
      <c r="BRU812" s="2198"/>
      <c r="BRV812" s="2198"/>
      <c r="BRW812" s="2198"/>
      <c r="BRX812" s="2198"/>
      <c r="BRY812" s="2198"/>
      <c r="BRZ812" s="2198"/>
      <c r="BSA812" s="2198"/>
      <c r="BSB812" s="2198"/>
      <c r="BSC812" s="2198"/>
      <c r="BSD812" s="2198"/>
      <c r="BSE812" s="2198"/>
      <c r="BSF812" s="2198"/>
      <c r="BSG812" s="2198"/>
      <c r="BSH812" s="2198"/>
      <c r="BSI812" s="2198"/>
      <c r="BSJ812" s="2198"/>
      <c r="BSK812" s="2198"/>
      <c r="BSL812" s="2198"/>
      <c r="BSM812" s="2198"/>
      <c r="BSN812" s="2198"/>
      <c r="BSO812" s="2198"/>
      <c r="BSP812" s="2198"/>
      <c r="BSQ812" s="2198"/>
      <c r="BSR812" s="2198"/>
      <c r="BSS812" s="2198"/>
      <c r="BST812" s="2198"/>
      <c r="BSU812" s="2198"/>
      <c r="BSV812" s="2198"/>
      <c r="BSW812" s="2198"/>
      <c r="BSX812" s="2198"/>
      <c r="BSY812" s="2198"/>
      <c r="BSZ812" s="2198"/>
      <c r="BTA812" s="2198"/>
      <c r="BTB812" s="2198"/>
      <c r="BTC812" s="2198"/>
      <c r="BTD812" s="2198"/>
      <c r="BTE812" s="2198"/>
      <c r="BTF812" s="2198"/>
      <c r="BTG812" s="2198"/>
      <c r="BTH812" s="2198"/>
      <c r="BTI812" s="2198"/>
      <c r="BTJ812" s="2198"/>
      <c r="BTK812" s="2198"/>
      <c r="BTL812" s="2198"/>
      <c r="BTM812" s="2198"/>
      <c r="BTN812" s="2198"/>
      <c r="BTO812" s="2198"/>
      <c r="BTP812" s="2198"/>
      <c r="BTQ812" s="2198"/>
      <c r="BTR812" s="2198"/>
      <c r="BTS812" s="2198"/>
      <c r="BTT812" s="2198"/>
      <c r="BTU812" s="2198"/>
      <c r="BTV812" s="2198"/>
      <c r="BTW812" s="2198"/>
      <c r="BTX812" s="2198"/>
      <c r="BTY812" s="2198"/>
      <c r="BTZ812" s="2198"/>
      <c r="BUA812" s="2198"/>
      <c r="BUB812" s="2198"/>
      <c r="BUC812" s="2198"/>
      <c r="BUD812" s="2198"/>
      <c r="BUE812" s="2198"/>
      <c r="BUF812" s="2198"/>
      <c r="BUG812" s="2198"/>
      <c r="BUH812" s="2198"/>
      <c r="BUI812" s="2198"/>
      <c r="BUJ812" s="2198"/>
      <c r="BUK812" s="2198"/>
      <c r="BUL812" s="2198"/>
      <c r="BUM812" s="2198"/>
      <c r="BUN812" s="2198"/>
      <c r="BUO812" s="2198"/>
      <c r="BUP812" s="2198"/>
      <c r="BUQ812" s="2198"/>
      <c r="BUR812" s="2198"/>
      <c r="BUS812" s="2198"/>
      <c r="BUT812" s="2198"/>
      <c r="BUU812" s="2198"/>
      <c r="BUV812" s="2198"/>
      <c r="BUW812" s="2198"/>
      <c r="BUX812" s="2198"/>
      <c r="BUY812" s="2198"/>
      <c r="BUZ812" s="2198"/>
      <c r="BVA812" s="2198"/>
      <c r="BVB812" s="2198"/>
      <c r="BVC812" s="2198"/>
      <c r="BVD812" s="2198"/>
      <c r="BVE812" s="2198"/>
      <c r="BVF812" s="2198"/>
      <c r="BVG812" s="2198"/>
      <c r="BVH812" s="2198"/>
      <c r="BVI812" s="2198"/>
      <c r="BVJ812" s="2198"/>
      <c r="BVK812" s="2198"/>
      <c r="BVL812" s="2198"/>
      <c r="BVM812" s="2198"/>
      <c r="BVN812" s="2198"/>
      <c r="BVO812" s="2198"/>
      <c r="BVP812" s="2198"/>
      <c r="BVQ812" s="2198"/>
      <c r="BVR812" s="2198"/>
      <c r="BVS812" s="2198"/>
      <c r="BVT812" s="2198"/>
      <c r="BVU812" s="2198"/>
      <c r="BVV812" s="2198"/>
      <c r="BVW812" s="2198"/>
      <c r="BVX812" s="2198"/>
      <c r="BVY812" s="2198"/>
      <c r="BVZ812" s="2198"/>
      <c r="BWA812" s="2198"/>
      <c r="BWB812" s="2198"/>
      <c r="BWC812" s="2198"/>
      <c r="BWD812" s="2198"/>
      <c r="BWE812" s="2198"/>
      <c r="BWF812" s="2198"/>
      <c r="BWG812" s="2198"/>
      <c r="BWH812" s="2198"/>
      <c r="BWI812" s="2198"/>
      <c r="BWJ812" s="2198"/>
      <c r="BWK812" s="2198"/>
      <c r="BWL812" s="2198"/>
      <c r="BWM812" s="2198"/>
      <c r="BWN812" s="2198"/>
      <c r="BWO812" s="2198"/>
      <c r="BWP812" s="2198"/>
      <c r="BWQ812" s="2198"/>
      <c r="BWR812" s="2198"/>
      <c r="BWS812" s="2198"/>
      <c r="BWT812" s="2198"/>
      <c r="BWU812" s="2198"/>
      <c r="BWV812" s="2198"/>
      <c r="BWW812" s="2198"/>
      <c r="BWX812" s="2198"/>
      <c r="BWY812" s="2198"/>
      <c r="BWZ812" s="2198"/>
      <c r="BXA812" s="2198"/>
      <c r="BXB812" s="2198"/>
      <c r="BXC812" s="2198"/>
      <c r="BXD812" s="2198"/>
      <c r="BXE812" s="2198"/>
      <c r="BXF812" s="2198"/>
      <c r="BXG812" s="2198"/>
      <c r="BXH812" s="2198"/>
      <c r="BXI812" s="2198"/>
      <c r="BXJ812" s="2198"/>
      <c r="BXK812" s="2198"/>
      <c r="BXL812" s="2198"/>
      <c r="BXM812" s="2198"/>
      <c r="BXN812" s="2198"/>
      <c r="BXO812" s="2198"/>
      <c r="BXP812" s="2198"/>
      <c r="BXQ812" s="2198"/>
      <c r="BXR812" s="2198"/>
      <c r="BXS812" s="2198"/>
      <c r="BXT812" s="2198"/>
      <c r="BXU812" s="2198"/>
      <c r="BXV812" s="2198"/>
      <c r="BXW812" s="2198"/>
      <c r="BXX812" s="2198"/>
      <c r="BXY812" s="2198"/>
      <c r="BXZ812" s="2198"/>
      <c r="BYA812" s="2198"/>
      <c r="BYB812" s="2198"/>
      <c r="BYC812" s="2198"/>
      <c r="BYD812" s="2198"/>
      <c r="BYE812" s="2198"/>
      <c r="BYF812" s="2198"/>
      <c r="BYG812" s="2198"/>
      <c r="BYH812" s="2198"/>
      <c r="BYI812" s="2198"/>
      <c r="BYJ812" s="2198"/>
      <c r="BYK812" s="2198"/>
      <c r="BYL812" s="2198"/>
      <c r="BYM812" s="2198"/>
      <c r="BYN812" s="2198"/>
      <c r="BYO812" s="2198"/>
      <c r="BYP812" s="2198"/>
      <c r="BYQ812" s="2198"/>
      <c r="BYR812" s="2198"/>
      <c r="BYS812" s="2198"/>
      <c r="BYT812" s="2198"/>
      <c r="BYU812" s="2198"/>
      <c r="BYV812" s="2198"/>
      <c r="BYW812" s="2198"/>
      <c r="BYX812" s="2198"/>
      <c r="BYY812" s="2198"/>
      <c r="BYZ812" s="2198"/>
      <c r="BZA812" s="2198"/>
      <c r="BZB812" s="2198"/>
      <c r="BZC812" s="2198"/>
      <c r="BZD812" s="2198"/>
      <c r="BZE812" s="2198"/>
      <c r="BZF812" s="2198"/>
      <c r="BZG812" s="2198"/>
      <c r="BZH812" s="2198"/>
      <c r="BZI812" s="2198"/>
      <c r="BZJ812" s="2198"/>
      <c r="BZK812" s="2198"/>
      <c r="BZL812" s="2198"/>
      <c r="BZM812" s="2198"/>
      <c r="BZN812" s="2198"/>
      <c r="BZO812" s="2198"/>
      <c r="BZP812" s="2198"/>
      <c r="BZQ812" s="2198"/>
      <c r="BZR812" s="2198"/>
      <c r="BZS812" s="2198"/>
      <c r="BZT812" s="2198"/>
      <c r="BZU812" s="2198"/>
      <c r="BZV812" s="2198"/>
      <c r="BZW812" s="2198"/>
      <c r="CAA812" s="2198"/>
      <c r="CAB812" s="2198"/>
      <c r="CAC812" s="2198"/>
      <c r="CAD812" s="2198"/>
      <c r="CAE812" s="2198"/>
      <c r="CAF812" s="2198"/>
      <c r="CAG812" s="2198"/>
      <c r="CAH812" s="2198"/>
      <c r="CAI812" s="2198"/>
      <c r="CAJ812" s="2198"/>
      <c r="CAK812" s="2198"/>
      <c r="CAL812" s="2198"/>
      <c r="CAM812" s="2198"/>
      <c r="CAN812" s="2198"/>
      <c r="CAO812" s="2198"/>
      <c r="CAP812" s="2198"/>
      <c r="CAQ812" s="2198"/>
      <c r="CAR812" s="2198"/>
      <c r="CAS812" s="2198"/>
      <c r="CAT812" s="2198"/>
      <c r="CAU812" s="2198"/>
      <c r="CAV812" s="2198"/>
      <c r="CAW812" s="2198"/>
      <c r="CAX812" s="2198"/>
      <c r="CAY812" s="2198"/>
      <c r="CAZ812" s="2198"/>
      <c r="CBA812" s="2198"/>
      <c r="CBB812" s="2198"/>
      <c r="CBC812" s="2198"/>
      <c r="CBD812" s="2198"/>
      <c r="CBE812" s="2198"/>
      <c r="CBF812" s="2198"/>
      <c r="CBG812" s="2198"/>
      <c r="CBH812" s="2198"/>
      <c r="CBI812" s="2198"/>
      <c r="CBJ812" s="2198"/>
      <c r="CBK812" s="2198"/>
      <c r="CBL812" s="2198"/>
      <c r="CBM812" s="2198"/>
      <c r="CBN812" s="2198"/>
      <c r="CBO812" s="2198"/>
      <c r="CBP812" s="2198"/>
      <c r="CBQ812" s="2198"/>
      <c r="CBR812" s="2198"/>
      <c r="CBS812" s="2198"/>
      <c r="CBT812" s="2198"/>
      <c r="CBU812" s="2198"/>
      <c r="CBV812" s="2198"/>
      <c r="CBW812" s="2198"/>
      <c r="CBX812" s="2198"/>
      <c r="CBY812" s="2198"/>
      <c r="CBZ812" s="2198"/>
      <c r="CCA812" s="2198"/>
      <c r="CCB812" s="2198"/>
      <c r="CCC812" s="2198"/>
      <c r="CCD812" s="2198"/>
      <c r="CCE812" s="2198"/>
      <c r="CCF812" s="2198"/>
      <c r="CCG812" s="2198"/>
      <c r="CCH812" s="2198"/>
      <c r="CCI812" s="2198"/>
      <c r="CCJ812" s="2198"/>
      <c r="CCK812" s="2198"/>
      <c r="CCL812" s="2198"/>
      <c r="CCM812" s="2198"/>
      <c r="CCN812" s="2198"/>
      <c r="CCO812" s="2198"/>
      <c r="CCP812" s="2198"/>
      <c r="CCQ812" s="2198"/>
      <c r="CCR812" s="2198"/>
      <c r="CCS812" s="2198"/>
      <c r="CCT812" s="2198"/>
      <c r="CCU812" s="2198"/>
      <c r="CCV812" s="2198"/>
      <c r="CCW812" s="2198"/>
      <c r="CCX812" s="2198"/>
      <c r="CCY812" s="2198"/>
      <c r="CCZ812" s="2198"/>
      <c r="CDA812" s="2198"/>
      <c r="CDB812" s="2198"/>
      <c r="CDC812" s="2198"/>
      <c r="CDD812" s="2198"/>
      <c r="CDE812" s="2198"/>
      <c r="CDF812" s="2198"/>
      <c r="CDG812" s="2198"/>
      <c r="CDH812" s="2198"/>
      <c r="CDI812" s="2198"/>
      <c r="CDJ812" s="2198"/>
      <c r="CDK812" s="2198"/>
      <c r="CDL812" s="2198"/>
      <c r="CDM812" s="2198"/>
      <c r="CDN812" s="2198"/>
      <c r="CDO812" s="2198"/>
      <c r="CDP812" s="2198"/>
      <c r="CDQ812" s="2198"/>
      <c r="CDR812" s="2198"/>
      <c r="CDS812" s="2198"/>
      <c r="CDT812" s="2198"/>
      <c r="CDU812" s="2198"/>
      <c r="CDV812" s="2198"/>
      <c r="CDW812" s="2198"/>
      <c r="CDX812" s="2198"/>
      <c r="CDY812" s="2198"/>
      <c r="CDZ812" s="2198"/>
      <c r="CEA812" s="2198"/>
      <c r="CEB812" s="2198"/>
      <c r="CEC812" s="2198"/>
      <c r="CED812" s="2198"/>
      <c r="CEE812" s="2198"/>
      <c r="CEF812" s="2198"/>
      <c r="CEG812" s="2198"/>
      <c r="CEH812" s="2198"/>
      <c r="CEI812" s="2198"/>
      <c r="CEJ812" s="2198"/>
      <c r="CEK812" s="2198"/>
      <c r="CEL812" s="2198"/>
      <c r="CEM812" s="2198"/>
      <c r="CEN812" s="2198"/>
      <c r="CEO812" s="2198"/>
      <c r="CEP812" s="2198"/>
      <c r="CEQ812" s="2198"/>
      <c r="CER812" s="2198"/>
      <c r="CES812" s="2198"/>
      <c r="CET812" s="2198"/>
      <c r="CEU812" s="2198"/>
      <c r="CEV812" s="2198"/>
      <c r="CEW812" s="2198"/>
      <c r="CEX812" s="2198"/>
      <c r="CEY812" s="2198"/>
      <c r="CEZ812" s="2198"/>
      <c r="CFA812" s="2198"/>
      <c r="CFB812" s="2198"/>
      <c r="CFC812" s="2198"/>
      <c r="CFD812" s="2198"/>
      <c r="CFE812" s="2198"/>
      <c r="CFF812" s="2198"/>
      <c r="CFG812" s="2198"/>
      <c r="CFH812" s="2198"/>
      <c r="CFI812" s="2198"/>
      <c r="CFJ812" s="2198"/>
      <c r="CFK812" s="2198"/>
      <c r="CFL812" s="2198"/>
      <c r="CFM812" s="2198"/>
      <c r="CFN812" s="2198"/>
      <c r="CFO812" s="2198"/>
      <c r="CFP812" s="2198"/>
      <c r="CFQ812" s="2198"/>
      <c r="CFR812" s="2198"/>
      <c r="CFS812" s="2198"/>
      <c r="CFT812" s="2198"/>
      <c r="CFU812" s="2198"/>
      <c r="CFV812" s="2198"/>
      <c r="CFW812" s="2198"/>
      <c r="CFX812" s="2198"/>
      <c r="CFY812" s="2198"/>
      <c r="CFZ812" s="2198"/>
      <c r="CGA812" s="2198"/>
      <c r="CGB812" s="2198"/>
      <c r="CGC812" s="2198"/>
      <c r="CGD812" s="2198"/>
      <c r="CGE812" s="2198"/>
      <c r="CGF812" s="2198"/>
      <c r="CGG812" s="2198"/>
      <c r="CGH812" s="2198"/>
      <c r="CGI812" s="2198"/>
      <c r="CGJ812" s="2198"/>
      <c r="CGK812" s="2198"/>
      <c r="CGL812" s="2198"/>
      <c r="CGM812" s="2198"/>
      <c r="CGN812" s="2198"/>
      <c r="CGO812" s="2198"/>
      <c r="CGP812" s="2198"/>
      <c r="CGQ812" s="2198"/>
      <c r="CGR812" s="2198"/>
      <c r="CGS812" s="2198"/>
      <c r="CGT812" s="2198"/>
      <c r="CGU812" s="2198"/>
      <c r="CGV812" s="2198"/>
      <c r="CGW812" s="2198"/>
      <c r="CGX812" s="2198"/>
      <c r="CGY812" s="2198"/>
      <c r="CGZ812" s="2198"/>
      <c r="CHA812" s="2198"/>
      <c r="CHB812" s="2198"/>
      <c r="CHC812" s="2198"/>
      <c r="CHD812" s="2198"/>
      <c r="CHE812" s="2198"/>
      <c r="CHF812" s="2198"/>
      <c r="CHG812" s="2198"/>
      <c r="CHH812" s="2198"/>
      <c r="CHI812" s="2198"/>
      <c r="CHJ812" s="2198"/>
      <c r="CHK812" s="2198"/>
      <c r="CHL812" s="2198"/>
      <c r="CHM812" s="2198"/>
      <c r="CHN812" s="2198"/>
      <c r="CHO812" s="2198"/>
      <c r="CHP812" s="2198"/>
      <c r="CHQ812" s="2198"/>
      <c r="CHR812" s="2198"/>
      <c r="CHS812" s="2198"/>
      <c r="CHT812" s="2198"/>
      <c r="CHU812" s="2198"/>
      <c r="CHV812" s="2198"/>
      <c r="CHW812" s="2198"/>
      <c r="CHX812" s="2198"/>
      <c r="CHY812" s="2198"/>
      <c r="CHZ812" s="2198"/>
      <c r="CIA812" s="2198"/>
      <c r="CIB812" s="2198"/>
      <c r="CIC812" s="2198"/>
      <c r="CID812" s="2198"/>
      <c r="CIE812" s="2198"/>
      <c r="CIF812" s="2198"/>
      <c r="CIG812" s="2198"/>
      <c r="CIH812" s="2198"/>
      <c r="CII812" s="2198"/>
      <c r="CIJ812" s="2198"/>
      <c r="CIK812" s="2198"/>
      <c r="CIL812" s="2198"/>
      <c r="CIM812" s="2198"/>
      <c r="CIN812" s="2198"/>
      <c r="CIO812" s="2198"/>
      <c r="CIP812" s="2198"/>
      <c r="CIQ812" s="2198"/>
      <c r="CIR812" s="2198"/>
      <c r="CIS812" s="2198"/>
      <c r="CIT812" s="2198"/>
      <c r="CIU812" s="2198"/>
      <c r="CIV812" s="2198"/>
      <c r="CIW812" s="2198"/>
      <c r="CIX812" s="2198"/>
      <c r="CIY812" s="2198"/>
      <c r="CIZ812" s="2198"/>
      <c r="CJA812" s="2198"/>
      <c r="CJB812" s="2198"/>
      <c r="CJC812" s="2198"/>
      <c r="CJD812" s="2198"/>
      <c r="CJE812" s="2198"/>
      <c r="CJF812" s="2198"/>
      <c r="CJG812" s="2198"/>
      <c r="CJH812" s="2198"/>
      <c r="CJI812" s="2198"/>
      <c r="CJJ812" s="2198"/>
      <c r="CJK812" s="2198"/>
      <c r="CJL812" s="2198"/>
      <c r="CJM812" s="2198"/>
      <c r="CJN812" s="2198"/>
      <c r="CJO812" s="2198"/>
      <c r="CJP812" s="2198"/>
      <c r="CJQ812" s="2198"/>
      <c r="CJR812" s="2198"/>
      <c r="CJS812" s="2198"/>
      <c r="CJW812" s="2198"/>
      <c r="CJX812" s="2198"/>
      <c r="CJY812" s="2198"/>
      <c r="CJZ812" s="2198"/>
      <c r="CKA812" s="2198"/>
      <c r="CKB812" s="2198"/>
      <c r="CKC812" s="2198"/>
      <c r="CKD812" s="2198"/>
      <c r="CKE812" s="2198"/>
      <c r="CKF812" s="2198"/>
      <c r="CKG812" s="2198"/>
      <c r="CKH812" s="2198"/>
      <c r="CKI812" s="2198"/>
      <c r="CKJ812" s="2198"/>
      <c r="CKK812" s="2198"/>
      <c r="CKL812" s="2198"/>
      <c r="CKM812" s="2198"/>
      <c r="CKN812" s="2198"/>
      <c r="CKO812" s="2198"/>
      <c r="CKP812" s="2198"/>
      <c r="CKQ812" s="2198"/>
      <c r="CKR812" s="2198"/>
      <c r="CKS812" s="2198"/>
      <c r="CKT812" s="2198"/>
      <c r="CKU812" s="2198"/>
      <c r="CKV812" s="2198"/>
      <c r="CKW812" s="2198"/>
      <c r="CKX812" s="2198"/>
      <c r="CKY812" s="2198"/>
      <c r="CKZ812" s="2198"/>
      <c r="CLA812" s="2198"/>
      <c r="CLB812" s="2198"/>
      <c r="CLC812" s="2198"/>
      <c r="CLD812" s="2198"/>
      <c r="CLE812" s="2198"/>
      <c r="CLF812" s="2198"/>
      <c r="CLG812" s="2198"/>
      <c r="CLH812" s="2198"/>
      <c r="CLI812" s="2198"/>
      <c r="CLJ812" s="2198"/>
      <c r="CLK812" s="2198"/>
      <c r="CLL812" s="2198"/>
      <c r="CLM812" s="2198"/>
      <c r="CLN812" s="2198"/>
      <c r="CLO812" s="2198"/>
      <c r="CLP812" s="2198"/>
      <c r="CLQ812" s="2198"/>
      <c r="CLR812" s="2198"/>
      <c r="CLS812" s="2198"/>
      <c r="CLT812" s="2198"/>
      <c r="CLU812" s="2198"/>
      <c r="CLV812" s="2198"/>
      <c r="CLW812" s="2198"/>
      <c r="CLX812" s="2198"/>
      <c r="CLY812" s="2198"/>
      <c r="CLZ812" s="2198"/>
      <c r="CMA812" s="2198"/>
      <c r="CMB812" s="2198"/>
      <c r="CMC812" s="2198"/>
      <c r="CMD812" s="2198"/>
      <c r="CME812" s="2198"/>
      <c r="CMF812" s="2198"/>
      <c r="CMG812" s="2198"/>
      <c r="CMH812" s="2198"/>
      <c r="CMI812" s="2198"/>
      <c r="CMJ812" s="2198"/>
      <c r="CMK812" s="2198"/>
      <c r="CML812" s="2198"/>
      <c r="CMM812" s="2198"/>
      <c r="CMN812" s="2198"/>
      <c r="CMO812" s="2198"/>
      <c r="CMP812" s="2198"/>
      <c r="CMQ812" s="2198"/>
      <c r="CMR812" s="2198"/>
      <c r="CMS812" s="2198"/>
      <c r="CMT812" s="2198"/>
      <c r="CMU812" s="2198"/>
      <c r="CMV812" s="2198"/>
      <c r="CMW812" s="2198"/>
      <c r="CMX812" s="2198"/>
      <c r="CMY812" s="2198"/>
      <c r="CMZ812" s="2198"/>
      <c r="CNA812" s="2198"/>
      <c r="CNB812" s="2198"/>
      <c r="CNC812" s="2198"/>
      <c r="CND812" s="2198"/>
      <c r="CNE812" s="2198"/>
      <c r="CNF812" s="2198"/>
      <c r="CNG812" s="2198"/>
      <c r="CNH812" s="2198"/>
      <c r="CNI812" s="2198"/>
      <c r="CNJ812" s="2198"/>
      <c r="CNK812" s="2198"/>
      <c r="CNL812" s="2198"/>
      <c r="CNM812" s="2198"/>
      <c r="CNN812" s="2198"/>
      <c r="CNO812" s="2198"/>
      <c r="CNP812" s="2198"/>
      <c r="CNQ812" s="2198"/>
      <c r="CNR812" s="2198"/>
      <c r="CNS812" s="2198"/>
      <c r="CNT812" s="2198"/>
      <c r="CNU812" s="2198"/>
      <c r="CNV812" s="2198"/>
      <c r="CNW812" s="2198"/>
      <c r="CNX812" s="2198"/>
      <c r="CNY812" s="2198"/>
      <c r="CNZ812" s="2198"/>
      <c r="COA812" s="2198"/>
      <c r="COB812" s="2198"/>
      <c r="COC812" s="2198"/>
      <c r="COD812" s="2198"/>
      <c r="COE812" s="2198"/>
      <c r="COF812" s="2198"/>
      <c r="COG812" s="2198"/>
      <c r="COH812" s="2198"/>
      <c r="COI812" s="2198"/>
      <c r="COJ812" s="2198"/>
      <c r="COK812" s="2198"/>
      <c r="COL812" s="2198"/>
      <c r="COM812" s="2198"/>
      <c r="CON812" s="2198"/>
      <c r="COO812" s="2198"/>
      <c r="COP812" s="2198"/>
      <c r="COQ812" s="2198"/>
      <c r="COR812" s="2198"/>
      <c r="COS812" s="2198"/>
      <c r="COT812" s="2198"/>
      <c r="COU812" s="2198"/>
      <c r="COV812" s="2198"/>
      <c r="COW812" s="2198"/>
      <c r="COX812" s="2198"/>
      <c r="COY812" s="2198"/>
      <c r="COZ812" s="2198"/>
      <c r="CPA812" s="2198"/>
      <c r="CPB812" s="2198"/>
      <c r="CPC812" s="2198"/>
      <c r="CPD812" s="2198"/>
      <c r="CPE812" s="2198"/>
      <c r="CPF812" s="2198"/>
      <c r="CPG812" s="2198"/>
      <c r="CPH812" s="2198"/>
      <c r="CPI812" s="2198"/>
      <c r="CPJ812" s="2198"/>
      <c r="CPK812" s="2198"/>
      <c r="CPL812" s="2198"/>
      <c r="CPM812" s="2198"/>
      <c r="CPN812" s="2198"/>
      <c r="CPO812" s="2198"/>
      <c r="CPP812" s="2198"/>
      <c r="CPQ812" s="2198"/>
      <c r="CPR812" s="2198"/>
      <c r="CPS812" s="2198"/>
      <c r="CPT812" s="2198"/>
      <c r="CPU812" s="2198"/>
      <c r="CPV812" s="2198"/>
      <c r="CPW812" s="2198"/>
      <c r="CPX812" s="2198"/>
      <c r="CPY812" s="2198"/>
      <c r="CPZ812" s="2198"/>
      <c r="CQA812" s="2198"/>
      <c r="CQB812" s="2198"/>
      <c r="CQC812" s="2198"/>
      <c r="CQD812" s="2198"/>
      <c r="CQE812" s="2198"/>
      <c r="CQF812" s="2198"/>
      <c r="CQG812" s="2198"/>
      <c r="CQH812" s="2198"/>
      <c r="CQI812" s="2198"/>
      <c r="CQJ812" s="2198"/>
      <c r="CQK812" s="2198"/>
      <c r="CQL812" s="2198"/>
      <c r="CQM812" s="2198"/>
      <c r="CQN812" s="2198"/>
      <c r="CQO812" s="2198"/>
      <c r="CQP812" s="2198"/>
      <c r="CQQ812" s="2198"/>
      <c r="CQR812" s="2198"/>
      <c r="CQS812" s="2198"/>
      <c r="CQT812" s="2198"/>
      <c r="CQU812" s="2198"/>
      <c r="CQV812" s="2198"/>
      <c r="CQW812" s="2198"/>
      <c r="CQX812" s="2198"/>
      <c r="CQY812" s="2198"/>
      <c r="CQZ812" s="2198"/>
      <c r="CRA812" s="2198"/>
      <c r="CRB812" s="2198"/>
      <c r="CRC812" s="2198"/>
      <c r="CRD812" s="2198"/>
      <c r="CRE812" s="2198"/>
      <c r="CRF812" s="2198"/>
      <c r="CRG812" s="2198"/>
      <c r="CRH812" s="2198"/>
      <c r="CRI812" s="2198"/>
      <c r="CRJ812" s="2198"/>
      <c r="CRK812" s="2198"/>
      <c r="CRL812" s="2198"/>
      <c r="CRM812" s="2198"/>
      <c r="CRN812" s="2198"/>
      <c r="CRO812" s="2198"/>
      <c r="CRP812" s="2198"/>
      <c r="CRQ812" s="2198"/>
      <c r="CRR812" s="2198"/>
      <c r="CRS812" s="2198"/>
      <c r="CRT812" s="2198"/>
      <c r="CRU812" s="2198"/>
      <c r="CRV812" s="2198"/>
      <c r="CRW812" s="2198"/>
      <c r="CRX812" s="2198"/>
      <c r="CRY812" s="2198"/>
      <c r="CRZ812" s="2198"/>
      <c r="CSA812" s="2198"/>
      <c r="CSB812" s="2198"/>
      <c r="CSC812" s="2198"/>
      <c r="CSD812" s="2198"/>
      <c r="CSE812" s="2198"/>
      <c r="CSF812" s="2198"/>
      <c r="CSG812" s="2198"/>
      <c r="CSH812" s="2198"/>
      <c r="CSI812" s="2198"/>
      <c r="CSJ812" s="2198"/>
      <c r="CSK812" s="2198"/>
      <c r="CSL812" s="2198"/>
      <c r="CSM812" s="2198"/>
      <c r="CSN812" s="2198"/>
      <c r="CSO812" s="2198"/>
      <c r="CSP812" s="2198"/>
      <c r="CSQ812" s="2198"/>
      <c r="CSR812" s="2198"/>
      <c r="CSS812" s="2198"/>
      <c r="CST812" s="2198"/>
      <c r="CSU812" s="2198"/>
      <c r="CSV812" s="2198"/>
      <c r="CSW812" s="2198"/>
      <c r="CSX812" s="2198"/>
      <c r="CSY812" s="2198"/>
      <c r="CSZ812" s="2198"/>
      <c r="CTA812" s="2198"/>
      <c r="CTB812" s="2198"/>
      <c r="CTC812" s="2198"/>
      <c r="CTD812" s="2198"/>
      <c r="CTE812" s="2198"/>
      <c r="CTF812" s="2198"/>
      <c r="CTG812" s="2198"/>
      <c r="CTH812" s="2198"/>
      <c r="CTI812" s="2198"/>
      <c r="CTJ812" s="2198"/>
      <c r="CTK812" s="2198"/>
      <c r="CTL812" s="2198"/>
      <c r="CTM812" s="2198"/>
      <c r="CTN812" s="2198"/>
      <c r="CTO812" s="2198"/>
      <c r="CTS812" s="2198"/>
      <c r="CTT812" s="2198"/>
      <c r="CTU812" s="2198"/>
      <c r="CTV812" s="2198"/>
      <c r="CTW812" s="2198"/>
      <c r="CTX812" s="2198"/>
      <c r="CTY812" s="2198"/>
      <c r="CTZ812" s="2198"/>
      <c r="CUA812" s="2198"/>
      <c r="CUB812" s="2198"/>
      <c r="CUC812" s="2198"/>
      <c r="CUD812" s="2198"/>
      <c r="CUE812" s="2198"/>
      <c r="CUF812" s="2198"/>
      <c r="CUG812" s="2198"/>
      <c r="CUH812" s="2198"/>
      <c r="CUI812" s="2198"/>
      <c r="CUJ812" s="2198"/>
      <c r="CUK812" s="2198"/>
      <c r="CUL812" s="2198"/>
      <c r="CUM812" s="2198"/>
      <c r="CUN812" s="2198"/>
      <c r="CUO812" s="2198"/>
      <c r="CUP812" s="2198"/>
      <c r="CUQ812" s="2198"/>
      <c r="CUR812" s="2198"/>
      <c r="CUS812" s="2198"/>
      <c r="CUT812" s="2198"/>
      <c r="CUU812" s="2198"/>
      <c r="CUV812" s="2198"/>
      <c r="CUW812" s="2198"/>
      <c r="CUX812" s="2198"/>
      <c r="CUY812" s="2198"/>
      <c r="CUZ812" s="2198"/>
      <c r="CVA812" s="2198"/>
      <c r="CVB812" s="2198"/>
      <c r="CVC812" s="2198"/>
      <c r="CVD812" s="2198"/>
      <c r="CVE812" s="2198"/>
      <c r="CVF812" s="2198"/>
      <c r="CVG812" s="2198"/>
      <c r="CVH812" s="2198"/>
      <c r="CVI812" s="2198"/>
      <c r="CVJ812" s="2198"/>
      <c r="CVK812" s="2198"/>
      <c r="CVL812" s="2198"/>
      <c r="CVM812" s="2198"/>
      <c r="CVN812" s="2198"/>
      <c r="CVO812" s="2198"/>
      <c r="CVP812" s="2198"/>
      <c r="CVQ812" s="2198"/>
      <c r="CVR812" s="2198"/>
      <c r="CVS812" s="2198"/>
      <c r="CVT812" s="2198"/>
      <c r="CVU812" s="2198"/>
      <c r="CVV812" s="2198"/>
      <c r="CVW812" s="2198"/>
      <c r="CVX812" s="2198"/>
      <c r="CVY812" s="2198"/>
      <c r="CVZ812" s="2198"/>
      <c r="CWA812" s="2198"/>
      <c r="CWB812" s="2198"/>
      <c r="CWC812" s="2198"/>
      <c r="CWD812" s="2198"/>
      <c r="CWE812" s="2198"/>
      <c r="CWF812" s="2198"/>
      <c r="CWG812" s="2198"/>
      <c r="CWH812" s="2198"/>
      <c r="CWI812" s="2198"/>
      <c r="CWJ812" s="2198"/>
      <c r="CWK812" s="2198"/>
      <c r="CWL812" s="2198"/>
      <c r="CWM812" s="2198"/>
      <c r="CWN812" s="2198"/>
      <c r="CWO812" s="2198"/>
      <c r="CWP812" s="2198"/>
      <c r="CWQ812" s="2198"/>
      <c r="CWR812" s="2198"/>
      <c r="CWS812" s="2198"/>
      <c r="CWT812" s="2198"/>
      <c r="CWU812" s="2198"/>
      <c r="CWV812" s="2198"/>
      <c r="CWW812" s="2198"/>
      <c r="CWX812" s="2198"/>
      <c r="CWY812" s="2198"/>
      <c r="CWZ812" s="2198"/>
      <c r="CXA812" s="2198"/>
      <c r="CXB812" s="2198"/>
      <c r="CXC812" s="2198"/>
      <c r="CXD812" s="2198"/>
      <c r="CXE812" s="2198"/>
      <c r="CXF812" s="2198"/>
      <c r="CXG812" s="2198"/>
      <c r="CXH812" s="2198"/>
      <c r="CXI812" s="2198"/>
      <c r="CXJ812" s="2198"/>
      <c r="CXK812" s="2198"/>
      <c r="CXL812" s="2198"/>
      <c r="CXM812" s="2198"/>
      <c r="CXN812" s="2198"/>
      <c r="CXO812" s="2198"/>
      <c r="CXP812" s="2198"/>
      <c r="CXQ812" s="2198"/>
      <c r="CXR812" s="2198"/>
      <c r="CXS812" s="2198"/>
      <c r="CXT812" s="2198"/>
      <c r="CXU812" s="2198"/>
      <c r="CXV812" s="2198"/>
      <c r="CXW812" s="2198"/>
      <c r="CXX812" s="2198"/>
      <c r="CXY812" s="2198"/>
      <c r="CXZ812" s="2198"/>
      <c r="CYA812" s="2198"/>
      <c r="CYB812" s="2198"/>
      <c r="CYC812" s="2198"/>
      <c r="CYD812" s="2198"/>
      <c r="CYE812" s="2198"/>
      <c r="CYF812" s="2198"/>
      <c r="CYG812" s="2198"/>
      <c r="CYH812" s="2198"/>
      <c r="CYI812" s="2198"/>
      <c r="CYJ812" s="2198"/>
      <c r="CYK812" s="2198"/>
      <c r="CYL812" s="2198"/>
      <c r="CYM812" s="2198"/>
      <c r="CYN812" s="2198"/>
      <c r="CYO812" s="2198"/>
      <c r="CYP812" s="2198"/>
      <c r="CYQ812" s="2198"/>
      <c r="CYR812" s="2198"/>
      <c r="CYS812" s="2198"/>
      <c r="CYT812" s="2198"/>
      <c r="CYU812" s="2198"/>
      <c r="CYV812" s="2198"/>
      <c r="CYW812" s="2198"/>
      <c r="CYX812" s="2198"/>
      <c r="CYY812" s="2198"/>
      <c r="CYZ812" s="2198"/>
      <c r="CZA812" s="2198"/>
      <c r="CZB812" s="2198"/>
      <c r="CZC812" s="2198"/>
      <c r="CZD812" s="2198"/>
      <c r="CZE812" s="2198"/>
      <c r="CZF812" s="2198"/>
      <c r="CZG812" s="2198"/>
      <c r="CZH812" s="2198"/>
      <c r="CZI812" s="2198"/>
      <c r="CZJ812" s="2198"/>
      <c r="CZK812" s="2198"/>
      <c r="CZL812" s="2198"/>
      <c r="CZM812" s="2198"/>
      <c r="CZN812" s="2198"/>
      <c r="CZO812" s="2198"/>
      <c r="CZP812" s="2198"/>
      <c r="CZQ812" s="2198"/>
      <c r="CZR812" s="2198"/>
      <c r="CZS812" s="2198"/>
      <c r="CZT812" s="2198"/>
      <c r="CZU812" s="2198"/>
      <c r="CZV812" s="2198"/>
      <c r="CZW812" s="2198"/>
      <c r="CZX812" s="2198"/>
      <c r="CZY812" s="2198"/>
      <c r="CZZ812" s="2198"/>
      <c r="DAA812" s="2198"/>
      <c r="DAB812" s="2198"/>
      <c r="DAC812" s="2198"/>
      <c r="DAD812" s="2198"/>
      <c r="DAE812" s="2198"/>
      <c r="DAF812" s="2198"/>
      <c r="DAG812" s="2198"/>
      <c r="DAH812" s="2198"/>
      <c r="DAI812" s="2198"/>
      <c r="DAJ812" s="2198"/>
      <c r="DAK812" s="2198"/>
      <c r="DAL812" s="2198"/>
      <c r="DAM812" s="2198"/>
      <c r="DAN812" s="2198"/>
      <c r="DAO812" s="2198"/>
      <c r="DAP812" s="2198"/>
      <c r="DAQ812" s="2198"/>
      <c r="DAR812" s="2198"/>
      <c r="DAS812" s="2198"/>
      <c r="DAT812" s="2198"/>
      <c r="DAU812" s="2198"/>
      <c r="DAV812" s="2198"/>
      <c r="DAW812" s="2198"/>
      <c r="DAX812" s="2198"/>
      <c r="DAY812" s="2198"/>
      <c r="DAZ812" s="2198"/>
      <c r="DBA812" s="2198"/>
      <c r="DBB812" s="2198"/>
      <c r="DBC812" s="2198"/>
      <c r="DBD812" s="2198"/>
      <c r="DBE812" s="2198"/>
      <c r="DBF812" s="2198"/>
      <c r="DBG812" s="2198"/>
      <c r="DBH812" s="2198"/>
      <c r="DBI812" s="2198"/>
      <c r="DBJ812" s="2198"/>
      <c r="DBK812" s="2198"/>
      <c r="DBL812" s="2198"/>
      <c r="DBM812" s="2198"/>
      <c r="DBN812" s="2198"/>
      <c r="DBO812" s="2198"/>
      <c r="DBP812" s="2198"/>
      <c r="DBQ812" s="2198"/>
      <c r="DBR812" s="2198"/>
      <c r="DBS812" s="2198"/>
      <c r="DBT812" s="2198"/>
      <c r="DBU812" s="2198"/>
      <c r="DBV812" s="2198"/>
      <c r="DBW812" s="2198"/>
      <c r="DBX812" s="2198"/>
      <c r="DBY812" s="2198"/>
      <c r="DBZ812" s="2198"/>
      <c r="DCA812" s="2198"/>
      <c r="DCB812" s="2198"/>
      <c r="DCC812" s="2198"/>
      <c r="DCD812" s="2198"/>
      <c r="DCE812" s="2198"/>
      <c r="DCF812" s="2198"/>
      <c r="DCG812" s="2198"/>
      <c r="DCH812" s="2198"/>
      <c r="DCI812" s="2198"/>
      <c r="DCJ812" s="2198"/>
      <c r="DCK812" s="2198"/>
      <c r="DCL812" s="2198"/>
      <c r="DCM812" s="2198"/>
      <c r="DCN812" s="2198"/>
      <c r="DCO812" s="2198"/>
      <c r="DCP812" s="2198"/>
      <c r="DCQ812" s="2198"/>
      <c r="DCR812" s="2198"/>
      <c r="DCS812" s="2198"/>
      <c r="DCT812" s="2198"/>
      <c r="DCU812" s="2198"/>
      <c r="DCV812" s="2198"/>
      <c r="DCW812" s="2198"/>
      <c r="DCX812" s="2198"/>
      <c r="DCY812" s="2198"/>
      <c r="DCZ812" s="2198"/>
      <c r="DDA812" s="2198"/>
      <c r="DDB812" s="2198"/>
      <c r="DDC812" s="2198"/>
      <c r="DDD812" s="2198"/>
      <c r="DDE812" s="2198"/>
      <c r="DDF812" s="2198"/>
      <c r="DDG812" s="2198"/>
      <c r="DDH812" s="2198"/>
      <c r="DDI812" s="2198"/>
      <c r="DDJ812" s="2198"/>
      <c r="DDK812" s="2198"/>
      <c r="DDO812" s="2198"/>
      <c r="DDP812" s="2198"/>
      <c r="DDQ812" s="2198"/>
      <c r="DDR812" s="2198"/>
      <c r="DDS812" s="2198"/>
      <c r="DDT812" s="2198"/>
      <c r="DDU812" s="2198"/>
      <c r="DDV812" s="2198"/>
      <c r="DDW812" s="2198"/>
      <c r="DDX812" s="2198"/>
      <c r="DDY812" s="2198"/>
      <c r="DDZ812" s="2198"/>
      <c r="DEA812" s="2198"/>
      <c r="DEB812" s="2198"/>
      <c r="DEC812" s="2198"/>
      <c r="DED812" s="2198"/>
      <c r="DEE812" s="2198"/>
      <c r="DEF812" s="2198"/>
      <c r="DEG812" s="2198"/>
      <c r="DEH812" s="2198"/>
      <c r="DEI812" s="2198"/>
      <c r="DEJ812" s="2198"/>
      <c r="DEK812" s="2198"/>
      <c r="DEL812" s="2198"/>
      <c r="DEM812" s="2198"/>
      <c r="DEN812" s="2198"/>
      <c r="DEO812" s="2198"/>
      <c r="DEP812" s="2198"/>
      <c r="DEQ812" s="2198"/>
      <c r="DER812" s="2198"/>
      <c r="DES812" s="2198"/>
      <c r="DET812" s="2198"/>
      <c r="DEU812" s="2198"/>
      <c r="DEV812" s="2198"/>
      <c r="DEW812" s="2198"/>
      <c r="DEX812" s="2198"/>
      <c r="DEY812" s="2198"/>
      <c r="DEZ812" s="2198"/>
      <c r="DFA812" s="2198"/>
      <c r="DFB812" s="2198"/>
      <c r="DFC812" s="2198"/>
      <c r="DFD812" s="2198"/>
      <c r="DFE812" s="2198"/>
      <c r="DFF812" s="2198"/>
      <c r="DFG812" s="2198"/>
      <c r="DFH812" s="2198"/>
      <c r="DFI812" s="2198"/>
      <c r="DFJ812" s="2198"/>
      <c r="DFK812" s="2198"/>
      <c r="DFL812" s="2198"/>
      <c r="DFM812" s="2198"/>
      <c r="DFN812" s="2198"/>
      <c r="DFO812" s="2198"/>
      <c r="DFP812" s="2198"/>
      <c r="DFQ812" s="2198"/>
      <c r="DFR812" s="2198"/>
      <c r="DFS812" s="2198"/>
      <c r="DFT812" s="2198"/>
      <c r="DFU812" s="2198"/>
      <c r="DFV812" s="2198"/>
      <c r="DFW812" s="2198"/>
      <c r="DFX812" s="2198"/>
      <c r="DFY812" s="2198"/>
      <c r="DFZ812" s="2198"/>
      <c r="DGA812" s="2198"/>
      <c r="DGB812" s="2198"/>
      <c r="DGC812" s="2198"/>
      <c r="DGD812" s="2198"/>
      <c r="DGE812" s="2198"/>
      <c r="DGF812" s="2198"/>
      <c r="DGG812" s="2198"/>
      <c r="DGH812" s="2198"/>
      <c r="DGI812" s="2198"/>
      <c r="DGJ812" s="2198"/>
      <c r="DGK812" s="2198"/>
      <c r="DGL812" s="2198"/>
      <c r="DGM812" s="2198"/>
      <c r="DGN812" s="2198"/>
      <c r="DGO812" s="2198"/>
      <c r="DGP812" s="2198"/>
      <c r="DGQ812" s="2198"/>
      <c r="DGR812" s="2198"/>
      <c r="DGS812" s="2198"/>
      <c r="DGT812" s="2198"/>
      <c r="DGU812" s="2198"/>
      <c r="DGV812" s="2198"/>
      <c r="DGW812" s="2198"/>
      <c r="DGX812" s="2198"/>
      <c r="DGY812" s="2198"/>
      <c r="DGZ812" s="2198"/>
      <c r="DHA812" s="2198"/>
      <c r="DHB812" s="2198"/>
      <c r="DHC812" s="2198"/>
      <c r="DHD812" s="2198"/>
      <c r="DHE812" s="2198"/>
      <c r="DHF812" s="2198"/>
      <c r="DHG812" s="2198"/>
      <c r="DHH812" s="2198"/>
      <c r="DHI812" s="2198"/>
      <c r="DHJ812" s="2198"/>
      <c r="DHK812" s="2198"/>
      <c r="DHL812" s="2198"/>
      <c r="DHM812" s="2198"/>
      <c r="DHN812" s="2198"/>
      <c r="DHO812" s="2198"/>
      <c r="DHP812" s="2198"/>
      <c r="DHQ812" s="2198"/>
      <c r="DHR812" s="2198"/>
      <c r="DHS812" s="2198"/>
      <c r="DHT812" s="2198"/>
      <c r="DHU812" s="2198"/>
      <c r="DHV812" s="2198"/>
      <c r="DHW812" s="2198"/>
      <c r="DHX812" s="2198"/>
      <c r="DHY812" s="2198"/>
      <c r="DHZ812" s="2198"/>
      <c r="DIA812" s="2198"/>
      <c r="DIB812" s="2198"/>
      <c r="DIC812" s="2198"/>
      <c r="DID812" s="2198"/>
      <c r="DIE812" s="2198"/>
      <c r="DIF812" s="2198"/>
      <c r="DIG812" s="2198"/>
      <c r="DIH812" s="2198"/>
      <c r="DII812" s="2198"/>
      <c r="DIJ812" s="2198"/>
      <c r="DIK812" s="2198"/>
      <c r="DIL812" s="2198"/>
      <c r="DIM812" s="2198"/>
      <c r="DIN812" s="2198"/>
      <c r="DIO812" s="2198"/>
      <c r="DIP812" s="2198"/>
      <c r="DIQ812" s="2198"/>
      <c r="DIR812" s="2198"/>
      <c r="DIS812" s="2198"/>
      <c r="DIT812" s="2198"/>
      <c r="DIU812" s="2198"/>
      <c r="DIV812" s="2198"/>
      <c r="DIW812" s="2198"/>
      <c r="DIX812" s="2198"/>
      <c r="DIY812" s="2198"/>
      <c r="DIZ812" s="2198"/>
      <c r="DJA812" s="2198"/>
      <c r="DJB812" s="2198"/>
      <c r="DJC812" s="2198"/>
      <c r="DJD812" s="2198"/>
      <c r="DJE812" s="2198"/>
      <c r="DJF812" s="2198"/>
      <c r="DJG812" s="2198"/>
      <c r="DJH812" s="2198"/>
      <c r="DJI812" s="2198"/>
      <c r="DJJ812" s="2198"/>
      <c r="DJK812" s="2198"/>
      <c r="DJL812" s="2198"/>
      <c r="DJM812" s="2198"/>
      <c r="DJN812" s="2198"/>
      <c r="DJO812" s="2198"/>
      <c r="DJP812" s="2198"/>
      <c r="DJQ812" s="2198"/>
      <c r="DJR812" s="2198"/>
      <c r="DJS812" s="2198"/>
      <c r="DJT812" s="2198"/>
      <c r="DJU812" s="2198"/>
      <c r="DJV812" s="2198"/>
      <c r="DJW812" s="2198"/>
      <c r="DJX812" s="2198"/>
      <c r="DJY812" s="2198"/>
      <c r="DJZ812" s="2198"/>
      <c r="DKA812" s="2198"/>
      <c r="DKB812" s="2198"/>
      <c r="DKC812" s="2198"/>
      <c r="DKD812" s="2198"/>
      <c r="DKE812" s="2198"/>
      <c r="DKF812" s="2198"/>
      <c r="DKG812" s="2198"/>
      <c r="DKH812" s="2198"/>
      <c r="DKI812" s="2198"/>
      <c r="DKJ812" s="2198"/>
      <c r="DKK812" s="2198"/>
      <c r="DKL812" s="2198"/>
      <c r="DKM812" s="2198"/>
      <c r="DKN812" s="2198"/>
      <c r="DKO812" s="2198"/>
      <c r="DKP812" s="2198"/>
      <c r="DKQ812" s="2198"/>
      <c r="DKR812" s="2198"/>
      <c r="DKS812" s="2198"/>
      <c r="DKT812" s="2198"/>
      <c r="DKU812" s="2198"/>
      <c r="DKV812" s="2198"/>
      <c r="DKW812" s="2198"/>
      <c r="DKX812" s="2198"/>
      <c r="DKY812" s="2198"/>
      <c r="DKZ812" s="2198"/>
      <c r="DLA812" s="2198"/>
      <c r="DLB812" s="2198"/>
      <c r="DLC812" s="2198"/>
      <c r="DLD812" s="2198"/>
      <c r="DLE812" s="2198"/>
      <c r="DLF812" s="2198"/>
      <c r="DLG812" s="2198"/>
      <c r="DLH812" s="2198"/>
      <c r="DLI812" s="2198"/>
      <c r="DLJ812" s="2198"/>
      <c r="DLK812" s="2198"/>
      <c r="DLL812" s="2198"/>
      <c r="DLM812" s="2198"/>
      <c r="DLN812" s="2198"/>
      <c r="DLO812" s="2198"/>
      <c r="DLP812" s="2198"/>
      <c r="DLQ812" s="2198"/>
      <c r="DLR812" s="2198"/>
      <c r="DLS812" s="2198"/>
      <c r="DLT812" s="2198"/>
      <c r="DLU812" s="2198"/>
      <c r="DLV812" s="2198"/>
      <c r="DLW812" s="2198"/>
      <c r="DLX812" s="2198"/>
      <c r="DLY812" s="2198"/>
      <c r="DLZ812" s="2198"/>
      <c r="DMA812" s="2198"/>
      <c r="DMB812" s="2198"/>
      <c r="DMC812" s="2198"/>
      <c r="DMD812" s="2198"/>
      <c r="DME812" s="2198"/>
      <c r="DMF812" s="2198"/>
      <c r="DMG812" s="2198"/>
      <c r="DMH812" s="2198"/>
      <c r="DMI812" s="2198"/>
      <c r="DMJ812" s="2198"/>
      <c r="DMK812" s="2198"/>
      <c r="DML812" s="2198"/>
      <c r="DMM812" s="2198"/>
      <c r="DMN812" s="2198"/>
      <c r="DMO812" s="2198"/>
      <c r="DMP812" s="2198"/>
      <c r="DMQ812" s="2198"/>
      <c r="DMR812" s="2198"/>
      <c r="DMS812" s="2198"/>
      <c r="DMT812" s="2198"/>
      <c r="DMU812" s="2198"/>
      <c r="DMV812" s="2198"/>
      <c r="DMW812" s="2198"/>
      <c r="DMX812" s="2198"/>
      <c r="DMY812" s="2198"/>
      <c r="DMZ812" s="2198"/>
      <c r="DNA812" s="2198"/>
      <c r="DNB812" s="2198"/>
      <c r="DNC812" s="2198"/>
      <c r="DND812" s="2198"/>
      <c r="DNE812" s="2198"/>
      <c r="DNF812" s="2198"/>
      <c r="DNG812" s="2198"/>
      <c r="DNK812" s="2198"/>
      <c r="DNL812" s="2198"/>
      <c r="DNM812" s="2198"/>
      <c r="DNN812" s="2198"/>
      <c r="DNO812" s="2198"/>
      <c r="DNP812" s="2198"/>
      <c r="DNQ812" s="2198"/>
      <c r="DNR812" s="2198"/>
      <c r="DNS812" s="2198"/>
      <c r="DNT812" s="2198"/>
      <c r="DNU812" s="2198"/>
      <c r="DNV812" s="2198"/>
      <c r="DNW812" s="2198"/>
      <c r="DNX812" s="2198"/>
      <c r="DNY812" s="2198"/>
      <c r="DNZ812" s="2198"/>
      <c r="DOA812" s="2198"/>
      <c r="DOB812" s="2198"/>
      <c r="DOC812" s="2198"/>
      <c r="DOD812" s="2198"/>
      <c r="DOE812" s="2198"/>
      <c r="DOF812" s="2198"/>
      <c r="DOG812" s="2198"/>
      <c r="DOH812" s="2198"/>
      <c r="DOI812" s="2198"/>
      <c r="DOJ812" s="2198"/>
      <c r="DOK812" s="2198"/>
      <c r="DOL812" s="2198"/>
      <c r="DOM812" s="2198"/>
      <c r="DON812" s="2198"/>
      <c r="DOO812" s="2198"/>
      <c r="DOP812" s="2198"/>
      <c r="DOQ812" s="2198"/>
      <c r="DOR812" s="2198"/>
      <c r="DOS812" s="2198"/>
      <c r="DOT812" s="2198"/>
      <c r="DOU812" s="2198"/>
      <c r="DOV812" s="2198"/>
      <c r="DOW812" s="2198"/>
      <c r="DOX812" s="2198"/>
      <c r="DOY812" s="2198"/>
      <c r="DOZ812" s="2198"/>
      <c r="DPA812" s="2198"/>
      <c r="DPB812" s="2198"/>
      <c r="DPC812" s="2198"/>
      <c r="DPD812" s="2198"/>
      <c r="DPE812" s="2198"/>
      <c r="DPF812" s="2198"/>
      <c r="DPG812" s="2198"/>
      <c r="DPH812" s="2198"/>
      <c r="DPI812" s="2198"/>
      <c r="DPJ812" s="2198"/>
      <c r="DPK812" s="2198"/>
      <c r="DPL812" s="2198"/>
      <c r="DPM812" s="2198"/>
      <c r="DPN812" s="2198"/>
      <c r="DPO812" s="2198"/>
      <c r="DPP812" s="2198"/>
      <c r="DPQ812" s="2198"/>
      <c r="DPR812" s="2198"/>
      <c r="DPS812" s="2198"/>
      <c r="DPT812" s="2198"/>
      <c r="DPU812" s="2198"/>
      <c r="DPV812" s="2198"/>
      <c r="DPW812" s="2198"/>
      <c r="DPX812" s="2198"/>
      <c r="DPY812" s="2198"/>
      <c r="DPZ812" s="2198"/>
      <c r="DQA812" s="2198"/>
      <c r="DQB812" s="2198"/>
      <c r="DQC812" s="2198"/>
      <c r="DQD812" s="2198"/>
      <c r="DQE812" s="2198"/>
      <c r="DQF812" s="2198"/>
      <c r="DQG812" s="2198"/>
      <c r="DQH812" s="2198"/>
      <c r="DQI812" s="2198"/>
      <c r="DQJ812" s="2198"/>
      <c r="DQK812" s="2198"/>
      <c r="DQL812" s="2198"/>
      <c r="DQM812" s="2198"/>
      <c r="DQN812" s="2198"/>
      <c r="DQO812" s="2198"/>
      <c r="DQP812" s="2198"/>
      <c r="DQQ812" s="2198"/>
      <c r="DQR812" s="2198"/>
      <c r="DQS812" s="2198"/>
      <c r="DQT812" s="2198"/>
      <c r="DQU812" s="2198"/>
      <c r="DQV812" s="2198"/>
      <c r="DQW812" s="2198"/>
      <c r="DQX812" s="2198"/>
      <c r="DQY812" s="2198"/>
      <c r="DQZ812" s="2198"/>
      <c r="DRA812" s="2198"/>
      <c r="DRB812" s="2198"/>
      <c r="DRC812" s="2198"/>
      <c r="DRD812" s="2198"/>
      <c r="DRE812" s="2198"/>
      <c r="DRF812" s="2198"/>
      <c r="DRG812" s="2198"/>
      <c r="DRH812" s="2198"/>
      <c r="DRI812" s="2198"/>
      <c r="DRJ812" s="2198"/>
      <c r="DRK812" s="2198"/>
      <c r="DRL812" s="2198"/>
      <c r="DRM812" s="2198"/>
      <c r="DRN812" s="2198"/>
      <c r="DRO812" s="2198"/>
      <c r="DRP812" s="2198"/>
      <c r="DRQ812" s="2198"/>
      <c r="DRR812" s="2198"/>
      <c r="DRS812" s="2198"/>
      <c r="DRT812" s="2198"/>
      <c r="DRU812" s="2198"/>
      <c r="DRV812" s="2198"/>
      <c r="DRW812" s="2198"/>
      <c r="DRX812" s="2198"/>
      <c r="DRY812" s="2198"/>
      <c r="DRZ812" s="2198"/>
      <c r="DSA812" s="2198"/>
      <c r="DSB812" s="2198"/>
      <c r="DSC812" s="2198"/>
      <c r="DSD812" s="2198"/>
      <c r="DSE812" s="2198"/>
      <c r="DSF812" s="2198"/>
      <c r="DSG812" s="2198"/>
      <c r="DSH812" s="2198"/>
      <c r="DSI812" s="2198"/>
      <c r="DSJ812" s="2198"/>
      <c r="DSK812" s="2198"/>
      <c r="DSL812" s="2198"/>
      <c r="DSM812" s="2198"/>
      <c r="DSN812" s="2198"/>
      <c r="DSO812" s="2198"/>
      <c r="DSP812" s="2198"/>
      <c r="DSQ812" s="2198"/>
      <c r="DSR812" s="2198"/>
      <c r="DSS812" s="2198"/>
      <c r="DST812" s="2198"/>
      <c r="DSU812" s="2198"/>
      <c r="DSV812" s="2198"/>
      <c r="DSW812" s="2198"/>
      <c r="DSX812" s="2198"/>
      <c r="DSY812" s="2198"/>
      <c r="DSZ812" s="2198"/>
      <c r="DTA812" s="2198"/>
      <c r="DTB812" s="2198"/>
      <c r="DTC812" s="2198"/>
      <c r="DTD812" s="2198"/>
      <c r="DTE812" s="2198"/>
      <c r="DTF812" s="2198"/>
      <c r="DTG812" s="2198"/>
      <c r="DTH812" s="2198"/>
      <c r="DTI812" s="2198"/>
      <c r="DTJ812" s="2198"/>
      <c r="DTK812" s="2198"/>
      <c r="DTL812" s="2198"/>
      <c r="DTM812" s="2198"/>
      <c r="DTN812" s="2198"/>
      <c r="DTO812" s="2198"/>
      <c r="DTP812" s="2198"/>
      <c r="DTQ812" s="2198"/>
      <c r="DTR812" s="2198"/>
      <c r="DTS812" s="2198"/>
      <c r="DTT812" s="2198"/>
      <c r="DTU812" s="2198"/>
      <c r="DTV812" s="2198"/>
      <c r="DTW812" s="2198"/>
      <c r="DTX812" s="2198"/>
      <c r="DTY812" s="2198"/>
      <c r="DTZ812" s="2198"/>
      <c r="DUA812" s="2198"/>
      <c r="DUB812" s="2198"/>
      <c r="DUC812" s="2198"/>
      <c r="DUD812" s="2198"/>
      <c r="DUE812" s="2198"/>
      <c r="DUF812" s="2198"/>
      <c r="DUG812" s="2198"/>
      <c r="DUH812" s="2198"/>
      <c r="DUI812" s="2198"/>
      <c r="DUJ812" s="2198"/>
      <c r="DUK812" s="2198"/>
      <c r="DUL812" s="2198"/>
      <c r="DUM812" s="2198"/>
      <c r="DUN812" s="2198"/>
      <c r="DUO812" s="2198"/>
      <c r="DUP812" s="2198"/>
      <c r="DUQ812" s="2198"/>
      <c r="DUR812" s="2198"/>
      <c r="DUS812" s="2198"/>
      <c r="DUT812" s="2198"/>
      <c r="DUU812" s="2198"/>
      <c r="DUV812" s="2198"/>
      <c r="DUW812" s="2198"/>
      <c r="DUX812" s="2198"/>
      <c r="DUY812" s="2198"/>
      <c r="DUZ812" s="2198"/>
      <c r="DVA812" s="2198"/>
      <c r="DVB812" s="2198"/>
      <c r="DVC812" s="2198"/>
      <c r="DVD812" s="2198"/>
      <c r="DVE812" s="2198"/>
      <c r="DVF812" s="2198"/>
      <c r="DVG812" s="2198"/>
      <c r="DVH812" s="2198"/>
      <c r="DVI812" s="2198"/>
      <c r="DVJ812" s="2198"/>
      <c r="DVK812" s="2198"/>
      <c r="DVL812" s="2198"/>
      <c r="DVM812" s="2198"/>
      <c r="DVN812" s="2198"/>
      <c r="DVO812" s="2198"/>
      <c r="DVP812" s="2198"/>
      <c r="DVQ812" s="2198"/>
      <c r="DVR812" s="2198"/>
      <c r="DVS812" s="2198"/>
      <c r="DVT812" s="2198"/>
      <c r="DVU812" s="2198"/>
      <c r="DVV812" s="2198"/>
      <c r="DVW812" s="2198"/>
      <c r="DVX812" s="2198"/>
      <c r="DVY812" s="2198"/>
      <c r="DVZ812" s="2198"/>
      <c r="DWA812" s="2198"/>
      <c r="DWB812" s="2198"/>
      <c r="DWC812" s="2198"/>
      <c r="DWD812" s="2198"/>
      <c r="DWE812" s="2198"/>
      <c r="DWF812" s="2198"/>
      <c r="DWG812" s="2198"/>
      <c r="DWH812" s="2198"/>
      <c r="DWI812" s="2198"/>
      <c r="DWJ812" s="2198"/>
      <c r="DWK812" s="2198"/>
      <c r="DWL812" s="2198"/>
      <c r="DWM812" s="2198"/>
      <c r="DWN812" s="2198"/>
      <c r="DWO812" s="2198"/>
      <c r="DWP812" s="2198"/>
      <c r="DWQ812" s="2198"/>
      <c r="DWR812" s="2198"/>
      <c r="DWS812" s="2198"/>
      <c r="DWT812" s="2198"/>
      <c r="DWU812" s="2198"/>
      <c r="DWV812" s="2198"/>
      <c r="DWW812" s="2198"/>
      <c r="DWX812" s="2198"/>
      <c r="DWY812" s="2198"/>
      <c r="DWZ812" s="2198"/>
      <c r="DXA812" s="2198"/>
      <c r="DXB812" s="2198"/>
      <c r="DXC812" s="2198"/>
      <c r="DXG812" s="2198"/>
      <c r="DXH812" s="2198"/>
      <c r="DXI812" s="2198"/>
      <c r="DXJ812" s="2198"/>
      <c r="DXK812" s="2198"/>
      <c r="DXL812" s="2198"/>
      <c r="DXM812" s="2198"/>
      <c r="DXN812" s="2198"/>
      <c r="DXO812" s="2198"/>
      <c r="DXP812" s="2198"/>
      <c r="DXQ812" s="2198"/>
      <c r="DXR812" s="2198"/>
      <c r="DXS812" s="2198"/>
      <c r="DXT812" s="2198"/>
      <c r="DXU812" s="2198"/>
      <c r="DXV812" s="2198"/>
      <c r="DXW812" s="2198"/>
      <c r="DXX812" s="2198"/>
      <c r="DXY812" s="2198"/>
      <c r="DXZ812" s="2198"/>
      <c r="DYA812" s="2198"/>
      <c r="DYB812" s="2198"/>
      <c r="DYC812" s="2198"/>
      <c r="DYD812" s="2198"/>
      <c r="DYE812" s="2198"/>
      <c r="DYF812" s="2198"/>
      <c r="DYG812" s="2198"/>
      <c r="DYH812" s="2198"/>
      <c r="DYI812" s="2198"/>
      <c r="DYJ812" s="2198"/>
      <c r="DYK812" s="2198"/>
      <c r="DYL812" s="2198"/>
      <c r="DYM812" s="2198"/>
      <c r="DYN812" s="2198"/>
      <c r="DYO812" s="2198"/>
      <c r="DYP812" s="2198"/>
      <c r="DYQ812" s="2198"/>
      <c r="DYR812" s="2198"/>
      <c r="DYS812" s="2198"/>
      <c r="DYT812" s="2198"/>
      <c r="DYU812" s="2198"/>
      <c r="DYV812" s="2198"/>
      <c r="DYW812" s="2198"/>
      <c r="DYX812" s="2198"/>
      <c r="DYY812" s="2198"/>
      <c r="DYZ812" s="2198"/>
      <c r="DZA812" s="2198"/>
      <c r="DZB812" s="2198"/>
      <c r="DZC812" s="2198"/>
      <c r="DZD812" s="2198"/>
      <c r="DZE812" s="2198"/>
      <c r="DZF812" s="2198"/>
      <c r="DZG812" s="2198"/>
      <c r="DZH812" s="2198"/>
      <c r="DZI812" s="2198"/>
      <c r="DZJ812" s="2198"/>
      <c r="DZK812" s="2198"/>
      <c r="DZL812" s="2198"/>
      <c r="DZM812" s="2198"/>
      <c r="DZN812" s="2198"/>
      <c r="DZO812" s="2198"/>
      <c r="DZP812" s="2198"/>
      <c r="DZQ812" s="2198"/>
      <c r="DZR812" s="2198"/>
      <c r="DZS812" s="2198"/>
      <c r="DZT812" s="2198"/>
      <c r="DZU812" s="2198"/>
      <c r="DZV812" s="2198"/>
      <c r="DZW812" s="2198"/>
      <c r="DZX812" s="2198"/>
      <c r="DZY812" s="2198"/>
      <c r="DZZ812" s="2198"/>
      <c r="EAA812" s="2198"/>
      <c r="EAB812" s="2198"/>
      <c r="EAC812" s="2198"/>
      <c r="EAD812" s="2198"/>
      <c r="EAE812" s="2198"/>
      <c r="EAF812" s="2198"/>
      <c r="EAG812" s="2198"/>
      <c r="EAH812" s="2198"/>
      <c r="EAI812" s="2198"/>
      <c r="EAJ812" s="2198"/>
      <c r="EAK812" s="2198"/>
      <c r="EAL812" s="2198"/>
      <c r="EAM812" s="2198"/>
      <c r="EAN812" s="2198"/>
      <c r="EAO812" s="2198"/>
      <c r="EAP812" s="2198"/>
      <c r="EAQ812" s="2198"/>
      <c r="EAR812" s="2198"/>
      <c r="EAS812" s="2198"/>
      <c r="EAT812" s="2198"/>
      <c r="EAU812" s="2198"/>
      <c r="EAV812" s="2198"/>
      <c r="EAW812" s="2198"/>
      <c r="EAX812" s="2198"/>
      <c r="EAY812" s="2198"/>
      <c r="EAZ812" s="2198"/>
      <c r="EBA812" s="2198"/>
      <c r="EBB812" s="2198"/>
      <c r="EBC812" s="2198"/>
      <c r="EBD812" s="2198"/>
      <c r="EBE812" s="2198"/>
      <c r="EBF812" s="2198"/>
      <c r="EBG812" s="2198"/>
      <c r="EBH812" s="2198"/>
      <c r="EBI812" s="2198"/>
      <c r="EBJ812" s="2198"/>
      <c r="EBK812" s="2198"/>
      <c r="EBL812" s="2198"/>
      <c r="EBM812" s="2198"/>
      <c r="EBN812" s="2198"/>
      <c r="EBO812" s="2198"/>
      <c r="EBP812" s="2198"/>
      <c r="EBQ812" s="2198"/>
      <c r="EBR812" s="2198"/>
      <c r="EBS812" s="2198"/>
      <c r="EBT812" s="2198"/>
      <c r="EBU812" s="2198"/>
      <c r="EBV812" s="2198"/>
      <c r="EBW812" s="2198"/>
      <c r="EBX812" s="2198"/>
      <c r="EBY812" s="2198"/>
      <c r="EBZ812" s="2198"/>
      <c r="ECA812" s="2198"/>
      <c r="ECB812" s="2198"/>
      <c r="ECC812" s="2198"/>
      <c r="ECD812" s="2198"/>
      <c r="ECE812" s="2198"/>
      <c r="ECF812" s="2198"/>
      <c r="ECG812" s="2198"/>
      <c r="ECH812" s="2198"/>
      <c r="ECI812" s="2198"/>
      <c r="ECJ812" s="2198"/>
      <c r="ECK812" s="2198"/>
      <c r="ECL812" s="2198"/>
      <c r="ECM812" s="2198"/>
      <c r="ECN812" s="2198"/>
      <c r="ECO812" s="2198"/>
      <c r="ECP812" s="2198"/>
      <c r="ECQ812" s="2198"/>
      <c r="ECR812" s="2198"/>
      <c r="ECS812" s="2198"/>
      <c r="ECT812" s="2198"/>
      <c r="ECU812" s="2198"/>
      <c r="ECV812" s="2198"/>
      <c r="ECW812" s="2198"/>
      <c r="ECX812" s="2198"/>
      <c r="ECY812" s="2198"/>
      <c r="ECZ812" s="2198"/>
      <c r="EDA812" s="2198"/>
      <c r="EDB812" s="2198"/>
      <c r="EDC812" s="2198"/>
      <c r="EDD812" s="2198"/>
      <c r="EDE812" s="2198"/>
      <c r="EDF812" s="2198"/>
      <c r="EDG812" s="2198"/>
      <c r="EDH812" s="2198"/>
      <c r="EDI812" s="2198"/>
      <c r="EDJ812" s="2198"/>
      <c r="EDK812" s="2198"/>
      <c r="EDL812" s="2198"/>
      <c r="EDM812" s="2198"/>
      <c r="EDN812" s="2198"/>
      <c r="EDO812" s="2198"/>
      <c r="EDP812" s="2198"/>
      <c r="EDQ812" s="2198"/>
      <c r="EDR812" s="2198"/>
      <c r="EDS812" s="2198"/>
      <c r="EDT812" s="2198"/>
      <c r="EDU812" s="2198"/>
      <c r="EDV812" s="2198"/>
      <c r="EDW812" s="2198"/>
      <c r="EDX812" s="2198"/>
      <c r="EDY812" s="2198"/>
      <c r="EDZ812" s="2198"/>
      <c r="EEA812" s="2198"/>
      <c r="EEB812" s="2198"/>
      <c r="EEC812" s="2198"/>
      <c r="EED812" s="2198"/>
      <c r="EEE812" s="2198"/>
      <c r="EEF812" s="2198"/>
      <c r="EEG812" s="2198"/>
      <c r="EEH812" s="2198"/>
      <c r="EEI812" s="2198"/>
      <c r="EEJ812" s="2198"/>
      <c r="EEK812" s="2198"/>
      <c r="EEL812" s="2198"/>
      <c r="EEM812" s="2198"/>
      <c r="EEN812" s="2198"/>
      <c r="EEO812" s="2198"/>
      <c r="EEP812" s="2198"/>
      <c r="EEQ812" s="2198"/>
      <c r="EER812" s="2198"/>
      <c r="EES812" s="2198"/>
      <c r="EET812" s="2198"/>
      <c r="EEU812" s="2198"/>
      <c r="EEV812" s="2198"/>
      <c r="EEW812" s="2198"/>
      <c r="EEX812" s="2198"/>
      <c r="EEY812" s="2198"/>
      <c r="EEZ812" s="2198"/>
      <c r="EFA812" s="2198"/>
      <c r="EFB812" s="2198"/>
      <c r="EFC812" s="2198"/>
      <c r="EFD812" s="2198"/>
      <c r="EFE812" s="2198"/>
      <c r="EFF812" s="2198"/>
      <c r="EFG812" s="2198"/>
      <c r="EFH812" s="2198"/>
      <c r="EFI812" s="2198"/>
      <c r="EFJ812" s="2198"/>
      <c r="EFK812" s="2198"/>
      <c r="EFL812" s="2198"/>
      <c r="EFM812" s="2198"/>
      <c r="EFN812" s="2198"/>
      <c r="EFO812" s="2198"/>
      <c r="EFP812" s="2198"/>
      <c r="EFQ812" s="2198"/>
      <c r="EFR812" s="2198"/>
      <c r="EFS812" s="2198"/>
      <c r="EFT812" s="2198"/>
      <c r="EFU812" s="2198"/>
      <c r="EFV812" s="2198"/>
      <c r="EFW812" s="2198"/>
      <c r="EFX812" s="2198"/>
      <c r="EFY812" s="2198"/>
      <c r="EFZ812" s="2198"/>
      <c r="EGA812" s="2198"/>
      <c r="EGB812" s="2198"/>
      <c r="EGC812" s="2198"/>
      <c r="EGD812" s="2198"/>
      <c r="EGE812" s="2198"/>
      <c r="EGF812" s="2198"/>
      <c r="EGG812" s="2198"/>
      <c r="EGH812" s="2198"/>
      <c r="EGI812" s="2198"/>
      <c r="EGJ812" s="2198"/>
      <c r="EGK812" s="2198"/>
      <c r="EGL812" s="2198"/>
      <c r="EGM812" s="2198"/>
      <c r="EGN812" s="2198"/>
      <c r="EGO812" s="2198"/>
      <c r="EGP812" s="2198"/>
      <c r="EGQ812" s="2198"/>
      <c r="EGR812" s="2198"/>
      <c r="EGS812" s="2198"/>
      <c r="EGT812" s="2198"/>
      <c r="EGU812" s="2198"/>
      <c r="EGV812" s="2198"/>
      <c r="EGW812" s="2198"/>
      <c r="EGX812" s="2198"/>
      <c r="EGY812" s="2198"/>
      <c r="EHC812" s="2198"/>
      <c r="EHD812" s="2198"/>
      <c r="EHE812" s="2198"/>
      <c r="EHF812" s="2198"/>
      <c r="EHG812" s="2198"/>
      <c r="EHH812" s="2198"/>
      <c r="EHI812" s="2198"/>
      <c r="EHJ812" s="2198"/>
      <c r="EHK812" s="2198"/>
      <c r="EHL812" s="2198"/>
      <c r="EHM812" s="2198"/>
      <c r="EHN812" s="2198"/>
      <c r="EHO812" s="2198"/>
      <c r="EHP812" s="2198"/>
      <c r="EHQ812" s="2198"/>
      <c r="EHR812" s="2198"/>
      <c r="EHS812" s="2198"/>
      <c r="EHT812" s="2198"/>
      <c r="EHU812" s="2198"/>
      <c r="EHV812" s="2198"/>
      <c r="EHW812" s="2198"/>
      <c r="EHX812" s="2198"/>
      <c r="EHY812" s="2198"/>
      <c r="EHZ812" s="2198"/>
      <c r="EIA812" s="2198"/>
      <c r="EIB812" s="2198"/>
      <c r="EIC812" s="2198"/>
      <c r="EID812" s="2198"/>
      <c r="EIE812" s="2198"/>
      <c r="EIF812" s="2198"/>
      <c r="EIG812" s="2198"/>
      <c r="EIH812" s="2198"/>
      <c r="EII812" s="2198"/>
      <c r="EIJ812" s="2198"/>
      <c r="EIK812" s="2198"/>
      <c r="EIL812" s="2198"/>
      <c r="EIM812" s="2198"/>
      <c r="EIN812" s="2198"/>
      <c r="EIO812" s="2198"/>
      <c r="EIP812" s="2198"/>
      <c r="EIQ812" s="2198"/>
      <c r="EIR812" s="2198"/>
      <c r="EIS812" s="2198"/>
      <c r="EIT812" s="2198"/>
      <c r="EIU812" s="2198"/>
      <c r="EIV812" s="2198"/>
      <c r="EIW812" s="2198"/>
      <c r="EIX812" s="2198"/>
      <c r="EIY812" s="2198"/>
      <c r="EIZ812" s="2198"/>
      <c r="EJA812" s="2198"/>
      <c r="EJB812" s="2198"/>
      <c r="EJC812" s="2198"/>
      <c r="EJD812" s="2198"/>
      <c r="EJE812" s="2198"/>
      <c r="EJF812" s="2198"/>
      <c r="EJG812" s="2198"/>
      <c r="EJH812" s="2198"/>
      <c r="EJI812" s="2198"/>
      <c r="EJJ812" s="2198"/>
      <c r="EJK812" s="2198"/>
      <c r="EJL812" s="2198"/>
      <c r="EJM812" s="2198"/>
      <c r="EJN812" s="2198"/>
      <c r="EJO812" s="2198"/>
      <c r="EJP812" s="2198"/>
      <c r="EJQ812" s="2198"/>
      <c r="EJR812" s="2198"/>
      <c r="EJS812" s="2198"/>
      <c r="EJT812" s="2198"/>
      <c r="EJU812" s="2198"/>
      <c r="EJV812" s="2198"/>
      <c r="EJW812" s="2198"/>
      <c r="EJX812" s="2198"/>
      <c r="EJY812" s="2198"/>
      <c r="EJZ812" s="2198"/>
      <c r="EKA812" s="2198"/>
      <c r="EKB812" s="2198"/>
      <c r="EKC812" s="2198"/>
      <c r="EKD812" s="2198"/>
      <c r="EKE812" s="2198"/>
      <c r="EKF812" s="2198"/>
      <c r="EKG812" s="2198"/>
      <c r="EKH812" s="2198"/>
      <c r="EKI812" s="2198"/>
      <c r="EKJ812" s="2198"/>
      <c r="EKK812" s="2198"/>
      <c r="EKL812" s="2198"/>
      <c r="EKM812" s="2198"/>
      <c r="EKN812" s="2198"/>
      <c r="EKO812" s="2198"/>
      <c r="EKP812" s="2198"/>
      <c r="EKQ812" s="2198"/>
      <c r="EKR812" s="2198"/>
      <c r="EKS812" s="2198"/>
      <c r="EKT812" s="2198"/>
      <c r="EKU812" s="2198"/>
      <c r="EKV812" s="2198"/>
      <c r="EKW812" s="2198"/>
      <c r="EKX812" s="2198"/>
      <c r="EKY812" s="2198"/>
      <c r="EKZ812" s="2198"/>
      <c r="ELA812" s="2198"/>
      <c r="ELB812" s="2198"/>
      <c r="ELC812" s="2198"/>
      <c r="ELD812" s="2198"/>
      <c r="ELE812" s="2198"/>
      <c r="ELF812" s="2198"/>
      <c r="ELG812" s="2198"/>
      <c r="ELH812" s="2198"/>
      <c r="ELI812" s="2198"/>
      <c r="ELJ812" s="2198"/>
      <c r="ELK812" s="2198"/>
      <c r="ELL812" s="2198"/>
      <c r="ELM812" s="2198"/>
      <c r="ELN812" s="2198"/>
      <c r="ELO812" s="2198"/>
      <c r="ELP812" s="2198"/>
      <c r="ELQ812" s="2198"/>
      <c r="ELR812" s="2198"/>
      <c r="ELS812" s="2198"/>
      <c r="ELT812" s="2198"/>
      <c r="ELU812" s="2198"/>
      <c r="ELV812" s="2198"/>
      <c r="ELW812" s="2198"/>
      <c r="ELX812" s="2198"/>
      <c r="ELY812" s="2198"/>
      <c r="ELZ812" s="2198"/>
      <c r="EMA812" s="2198"/>
      <c r="EMB812" s="2198"/>
      <c r="EMC812" s="2198"/>
      <c r="EMD812" s="2198"/>
      <c r="EME812" s="2198"/>
      <c r="EMF812" s="2198"/>
      <c r="EMG812" s="2198"/>
      <c r="EMH812" s="2198"/>
      <c r="EMI812" s="2198"/>
      <c r="EMJ812" s="2198"/>
      <c r="EMK812" s="2198"/>
      <c r="EML812" s="2198"/>
      <c r="EMM812" s="2198"/>
      <c r="EMN812" s="2198"/>
      <c r="EMO812" s="2198"/>
      <c r="EMP812" s="2198"/>
      <c r="EMQ812" s="2198"/>
      <c r="EMR812" s="2198"/>
      <c r="EMS812" s="2198"/>
      <c r="EMT812" s="2198"/>
      <c r="EMU812" s="2198"/>
      <c r="EMV812" s="2198"/>
      <c r="EMW812" s="2198"/>
      <c r="EMX812" s="2198"/>
      <c r="EMY812" s="2198"/>
      <c r="EMZ812" s="2198"/>
      <c r="ENA812" s="2198"/>
      <c r="ENB812" s="2198"/>
      <c r="ENC812" s="2198"/>
      <c r="END812" s="2198"/>
      <c r="ENE812" s="2198"/>
      <c r="ENF812" s="2198"/>
      <c r="ENG812" s="2198"/>
      <c r="ENH812" s="2198"/>
      <c r="ENI812" s="2198"/>
      <c r="ENJ812" s="2198"/>
      <c r="ENK812" s="2198"/>
      <c r="ENL812" s="2198"/>
      <c r="ENM812" s="2198"/>
      <c r="ENN812" s="2198"/>
      <c r="ENO812" s="2198"/>
      <c r="ENP812" s="2198"/>
      <c r="ENQ812" s="2198"/>
      <c r="ENR812" s="2198"/>
      <c r="ENS812" s="2198"/>
      <c r="ENT812" s="2198"/>
      <c r="ENU812" s="2198"/>
      <c r="ENV812" s="2198"/>
      <c r="ENW812" s="2198"/>
      <c r="ENX812" s="2198"/>
      <c r="ENY812" s="2198"/>
      <c r="ENZ812" s="2198"/>
      <c r="EOA812" s="2198"/>
      <c r="EOB812" s="2198"/>
      <c r="EOC812" s="2198"/>
      <c r="EOD812" s="2198"/>
      <c r="EOE812" s="2198"/>
      <c r="EOF812" s="2198"/>
      <c r="EOG812" s="2198"/>
      <c r="EOH812" s="2198"/>
      <c r="EOI812" s="2198"/>
      <c r="EOJ812" s="2198"/>
      <c r="EOK812" s="2198"/>
      <c r="EOL812" s="2198"/>
      <c r="EOM812" s="2198"/>
      <c r="EON812" s="2198"/>
      <c r="EOO812" s="2198"/>
      <c r="EOP812" s="2198"/>
      <c r="EOQ812" s="2198"/>
      <c r="EOR812" s="2198"/>
      <c r="EOS812" s="2198"/>
      <c r="EOT812" s="2198"/>
      <c r="EOU812" s="2198"/>
      <c r="EOV812" s="2198"/>
      <c r="EOW812" s="2198"/>
      <c r="EOX812" s="2198"/>
      <c r="EOY812" s="2198"/>
      <c r="EOZ812" s="2198"/>
      <c r="EPA812" s="2198"/>
      <c r="EPB812" s="2198"/>
      <c r="EPC812" s="2198"/>
      <c r="EPD812" s="2198"/>
      <c r="EPE812" s="2198"/>
      <c r="EPF812" s="2198"/>
      <c r="EPG812" s="2198"/>
      <c r="EPH812" s="2198"/>
      <c r="EPI812" s="2198"/>
      <c r="EPJ812" s="2198"/>
      <c r="EPK812" s="2198"/>
      <c r="EPL812" s="2198"/>
      <c r="EPM812" s="2198"/>
      <c r="EPN812" s="2198"/>
      <c r="EPO812" s="2198"/>
      <c r="EPP812" s="2198"/>
      <c r="EPQ812" s="2198"/>
      <c r="EPR812" s="2198"/>
      <c r="EPS812" s="2198"/>
      <c r="EPT812" s="2198"/>
      <c r="EPU812" s="2198"/>
      <c r="EPV812" s="2198"/>
      <c r="EPW812" s="2198"/>
      <c r="EPX812" s="2198"/>
      <c r="EPY812" s="2198"/>
      <c r="EPZ812" s="2198"/>
      <c r="EQA812" s="2198"/>
      <c r="EQB812" s="2198"/>
      <c r="EQC812" s="2198"/>
      <c r="EQD812" s="2198"/>
      <c r="EQE812" s="2198"/>
      <c r="EQF812" s="2198"/>
      <c r="EQG812" s="2198"/>
      <c r="EQH812" s="2198"/>
      <c r="EQI812" s="2198"/>
      <c r="EQJ812" s="2198"/>
      <c r="EQK812" s="2198"/>
      <c r="EQL812" s="2198"/>
      <c r="EQM812" s="2198"/>
      <c r="EQN812" s="2198"/>
      <c r="EQO812" s="2198"/>
      <c r="EQP812" s="2198"/>
      <c r="EQQ812" s="2198"/>
      <c r="EQR812" s="2198"/>
      <c r="EQS812" s="2198"/>
      <c r="EQT812" s="2198"/>
      <c r="EQU812" s="2198"/>
      <c r="EQY812" s="2198"/>
      <c r="EQZ812" s="2198"/>
      <c r="ERA812" s="2198"/>
      <c r="ERB812" s="2198"/>
      <c r="ERC812" s="2198"/>
      <c r="ERD812" s="2198"/>
      <c r="ERE812" s="2198"/>
      <c r="ERF812" s="2198"/>
      <c r="ERG812" s="2198"/>
      <c r="ERH812" s="2198"/>
      <c r="ERI812" s="2198"/>
      <c r="ERJ812" s="2198"/>
      <c r="ERK812" s="2198"/>
      <c r="ERL812" s="2198"/>
      <c r="ERM812" s="2198"/>
      <c r="ERN812" s="2198"/>
      <c r="ERO812" s="2198"/>
      <c r="ERP812" s="2198"/>
      <c r="ERQ812" s="2198"/>
      <c r="ERR812" s="2198"/>
      <c r="ERS812" s="2198"/>
      <c r="ERT812" s="2198"/>
      <c r="ERU812" s="2198"/>
      <c r="ERV812" s="2198"/>
      <c r="ERW812" s="2198"/>
      <c r="ERX812" s="2198"/>
      <c r="ERY812" s="2198"/>
      <c r="ERZ812" s="2198"/>
      <c r="ESA812" s="2198"/>
      <c r="ESB812" s="2198"/>
      <c r="ESC812" s="2198"/>
      <c r="ESD812" s="2198"/>
      <c r="ESE812" s="2198"/>
      <c r="ESF812" s="2198"/>
      <c r="ESG812" s="2198"/>
      <c r="ESH812" s="2198"/>
      <c r="ESI812" s="2198"/>
      <c r="ESJ812" s="2198"/>
      <c r="ESK812" s="2198"/>
      <c r="ESL812" s="2198"/>
      <c r="ESM812" s="2198"/>
      <c r="ESN812" s="2198"/>
      <c r="ESO812" s="2198"/>
      <c r="ESP812" s="2198"/>
      <c r="ESQ812" s="2198"/>
      <c r="ESR812" s="2198"/>
      <c r="ESS812" s="2198"/>
      <c r="EST812" s="2198"/>
      <c r="ESU812" s="2198"/>
      <c r="ESV812" s="2198"/>
      <c r="ESW812" s="2198"/>
      <c r="ESX812" s="2198"/>
      <c r="ESY812" s="2198"/>
      <c r="ESZ812" s="2198"/>
      <c r="ETA812" s="2198"/>
      <c r="ETB812" s="2198"/>
      <c r="ETC812" s="2198"/>
      <c r="ETD812" s="2198"/>
      <c r="ETE812" s="2198"/>
      <c r="ETF812" s="2198"/>
      <c r="ETG812" s="2198"/>
      <c r="ETH812" s="2198"/>
      <c r="ETI812" s="2198"/>
      <c r="ETJ812" s="2198"/>
      <c r="ETK812" s="2198"/>
      <c r="ETL812" s="2198"/>
      <c r="ETM812" s="2198"/>
      <c r="ETN812" s="2198"/>
      <c r="ETO812" s="2198"/>
      <c r="ETP812" s="2198"/>
      <c r="ETQ812" s="2198"/>
      <c r="ETR812" s="2198"/>
      <c r="ETS812" s="2198"/>
      <c r="ETT812" s="2198"/>
      <c r="ETU812" s="2198"/>
      <c r="ETV812" s="2198"/>
      <c r="ETW812" s="2198"/>
      <c r="ETX812" s="2198"/>
      <c r="ETY812" s="2198"/>
      <c r="ETZ812" s="2198"/>
      <c r="EUA812" s="2198"/>
      <c r="EUB812" s="2198"/>
      <c r="EUC812" s="2198"/>
      <c r="EUD812" s="2198"/>
      <c r="EUE812" s="2198"/>
      <c r="EUF812" s="2198"/>
      <c r="EUG812" s="2198"/>
      <c r="EUH812" s="2198"/>
      <c r="EUI812" s="2198"/>
      <c r="EUJ812" s="2198"/>
      <c r="EUK812" s="2198"/>
      <c r="EUL812" s="2198"/>
      <c r="EUM812" s="2198"/>
      <c r="EUN812" s="2198"/>
      <c r="EUO812" s="2198"/>
      <c r="EUP812" s="2198"/>
      <c r="EUQ812" s="2198"/>
      <c r="EUR812" s="2198"/>
      <c r="EUS812" s="2198"/>
      <c r="EUT812" s="2198"/>
      <c r="EUU812" s="2198"/>
      <c r="EUV812" s="2198"/>
      <c r="EUW812" s="2198"/>
      <c r="EUX812" s="2198"/>
      <c r="EUY812" s="2198"/>
      <c r="EUZ812" s="2198"/>
      <c r="EVA812" s="2198"/>
      <c r="EVB812" s="2198"/>
      <c r="EVC812" s="2198"/>
      <c r="EVD812" s="2198"/>
      <c r="EVE812" s="2198"/>
      <c r="EVF812" s="2198"/>
      <c r="EVG812" s="2198"/>
      <c r="EVH812" s="2198"/>
      <c r="EVI812" s="2198"/>
      <c r="EVJ812" s="2198"/>
      <c r="EVK812" s="2198"/>
      <c r="EVL812" s="2198"/>
      <c r="EVM812" s="2198"/>
      <c r="EVN812" s="2198"/>
      <c r="EVO812" s="2198"/>
      <c r="EVP812" s="2198"/>
      <c r="EVQ812" s="2198"/>
      <c r="EVR812" s="2198"/>
      <c r="EVS812" s="2198"/>
      <c r="EVT812" s="2198"/>
      <c r="EVU812" s="2198"/>
      <c r="EVV812" s="2198"/>
      <c r="EVW812" s="2198"/>
      <c r="EVX812" s="2198"/>
      <c r="EVY812" s="2198"/>
      <c r="EVZ812" s="2198"/>
      <c r="EWA812" s="2198"/>
      <c r="EWB812" s="2198"/>
      <c r="EWC812" s="2198"/>
      <c r="EWD812" s="2198"/>
      <c r="EWE812" s="2198"/>
      <c r="EWF812" s="2198"/>
      <c r="EWG812" s="2198"/>
      <c r="EWH812" s="2198"/>
      <c r="EWI812" s="2198"/>
      <c r="EWJ812" s="2198"/>
      <c r="EWK812" s="2198"/>
      <c r="EWL812" s="2198"/>
      <c r="EWM812" s="2198"/>
      <c r="EWN812" s="2198"/>
      <c r="EWO812" s="2198"/>
      <c r="EWP812" s="2198"/>
      <c r="EWQ812" s="2198"/>
      <c r="EWR812" s="2198"/>
      <c r="EWS812" s="2198"/>
      <c r="EWT812" s="2198"/>
      <c r="EWU812" s="2198"/>
      <c r="EWV812" s="2198"/>
      <c r="EWW812" s="2198"/>
      <c r="EWX812" s="2198"/>
      <c r="EWY812" s="2198"/>
      <c r="EWZ812" s="2198"/>
      <c r="EXA812" s="2198"/>
      <c r="EXB812" s="2198"/>
      <c r="EXC812" s="2198"/>
      <c r="EXD812" s="2198"/>
      <c r="EXE812" s="2198"/>
      <c r="EXF812" s="2198"/>
      <c r="EXG812" s="2198"/>
      <c r="EXH812" s="2198"/>
      <c r="EXI812" s="2198"/>
      <c r="EXJ812" s="2198"/>
      <c r="EXK812" s="2198"/>
      <c r="EXL812" s="2198"/>
      <c r="EXM812" s="2198"/>
      <c r="EXN812" s="2198"/>
      <c r="EXO812" s="2198"/>
      <c r="EXP812" s="2198"/>
      <c r="EXQ812" s="2198"/>
      <c r="EXR812" s="2198"/>
      <c r="EXS812" s="2198"/>
      <c r="EXT812" s="2198"/>
      <c r="EXU812" s="2198"/>
      <c r="EXV812" s="2198"/>
      <c r="EXW812" s="2198"/>
      <c r="EXX812" s="2198"/>
      <c r="EXY812" s="2198"/>
      <c r="EXZ812" s="2198"/>
      <c r="EYA812" s="2198"/>
      <c r="EYB812" s="2198"/>
      <c r="EYC812" s="2198"/>
      <c r="EYD812" s="2198"/>
      <c r="EYE812" s="2198"/>
      <c r="EYF812" s="2198"/>
      <c r="EYG812" s="2198"/>
      <c r="EYH812" s="2198"/>
      <c r="EYI812" s="2198"/>
      <c r="EYJ812" s="2198"/>
      <c r="EYK812" s="2198"/>
      <c r="EYL812" s="2198"/>
      <c r="EYM812" s="2198"/>
      <c r="EYN812" s="2198"/>
      <c r="EYO812" s="2198"/>
      <c r="EYP812" s="2198"/>
      <c r="EYQ812" s="2198"/>
      <c r="EYR812" s="2198"/>
      <c r="EYS812" s="2198"/>
      <c r="EYT812" s="2198"/>
      <c r="EYU812" s="2198"/>
      <c r="EYV812" s="2198"/>
      <c r="EYW812" s="2198"/>
      <c r="EYX812" s="2198"/>
      <c r="EYY812" s="2198"/>
      <c r="EYZ812" s="2198"/>
      <c r="EZA812" s="2198"/>
      <c r="EZB812" s="2198"/>
      <c r="EZC812" s="2198"/>
      <c r="EZD812" s="2198"/>
      <c r="EZE812" s="2198"/>
      <c r="EZF812" s="2198"/>
      <c r="EZG812" s="2198"/>
      <c r="EZH812" s="2198"/>
      <c r="EZI812" s="2198"/>
      <c r="EZJ812" s="2198"/>
      <c r="EZK812" s="2198"/>
      <c r="EZL812" s="2198"/>
      <c r="EZM812" s="2198"/>
      <c r="EZN812" s="2198"/>
      <c r="EZO812" s="2198"/>
      <c r="EZP812" s="2198"/>
      <c r="EZQ812" s="2198"/>
      <c r="EZR812" s="2198"/>
      <c r="EZS812" s="2198"/>
      <c r="EZT812" s="2198"/>
      <c r="EZU812" s="2198"/>
      <c r="EZV812" s="2198"/>
      <c r="EZW812" s="2198"/>
      <c r="EZX812" s="2198"/>
      <c r="EZY812" s="2198"/>
      <c r="EZZ812" s="2198"/>
      <c r="FAA812" s="2198"/>
      <c r="FAB812" s="2198"/>
      <c r="FAC812" s="2198"/>
      <c r="FAD812" s="2198"/>
      <c r="FAE812" s="2198"/>
      <c r="FAF812" s="2198"/>
      <c r="FAG812" s="2198"/>
      <c r="FAH812" s="2198"/>
      <c r="FAI812" s="2198"/>
      <c r="FAJ812" s="2198"/>
      <c r="FAK812" s="2198"/>
      <c r="FAL812" s="2198"/>
      <c r="FAM812" s="2198"/>
      <c r="FAN812" s="2198"/>
      <c r="FAO812" s="2198"/>
      <c r="FAP812" s="2198"/>
      <c r="FAQ812" s="2198"/>
      <c r="FAU812" s="2198"/>
      <c r="FAV812" s="2198"/>
      <c r="FAW812" s="2198"/>
      <c r="FAX812" s="2198"/>
      <c r="FAY812" s="2198"/>
      <c r="FAZ812" s="2198"/>
      <c r="FBA812" s="2198"/>
      <c r="FBB812" s="2198"/>
      <c r="FBC812" s="2198"/>
      <c r="FBD812" s="2198"/>
      <c r="FBE812" s="2198"/>
      <c r="FBF812" s="2198"/>
      <c r="FBG812" s="2198"/>
      <c r="FBH812" s="2198"/>
      <c r="FBI812" s="2198"/>
      <c r="FBJ812" s="2198"/>
      <c r="FBK812" s="2198"/>
      <c r="FBL812" s="2198"/>
      <c r="FBM812" s="2198"/>
      <c r="FBN812" s="2198"/>
      <c r="FBO812" s="2198"/>
      <c r="FBP812" s="2198"/>
      <c r="FBQ812" s="2198"/>
      <c r="FBR812" s="2198"/>
      <c r="FBS812" s="2198"/>
      <c r="FBT812" s="2198"/>
      <c r="FBU812" s="2198"/>
      <c r="FBV812" s="2198"/>
      <c r="FBW812" s="2198"/>
      <c r="FBX812" s="2198"/>
      <c r="FBY812" s="2198"/>
      <c r="FBZ812" s="2198"/>
      <c r="FCA812" s="2198"/>
      <c r="FCB812" s="2198"/>
      <c r="FCC812" s="2198"/>
      <c r="FCD812" s="2198"/>
      <c r="FCE812" s="2198"/>
      <c r="FCF812" s="2198"/>
      <c r="FCG812" s="2198"/>
      <c r="FCH812" s="2198"/>
      <c r="FCI812" s="2198"/>
      <c r="FCJ812" s="2198"/>
      <c r="FCK812" s="2198"/>
      <c r="FCL812" s="2198"/>
      <c r="FCM812" s="2198"/>
      <c r="FCN812" s="2198"/>
      <c r="FCO812" s="2198"/>
      <c r="FCP812" s="2198"/>
      <c r="FCQ812" s="2198"/>
      <c r="FCR812" s="2198"/>
      <c r="FCS812" s="2198"/>
      <c r="FCT812" s="2198"/>
      <c r="FCU812" s="2198"/>
      <c r="FCV812" s="2198"/>
      <c r="FCW812" s="2198"/>
      <c r="FCX812" s="2198"/>
      <c r="FCY812" s="2198"/>
      <c r="FCZ812" s="2198"/>
      <c r="FDA812" s="2198"/>
      <c r="FDB812" s="2198"/>
      <c r="FDC812" s="2198"/>
      <c r="FDD812" s="2198"/>
      <c r="FDE812" s="2198"/>
      <c r="FDF812" s="2198"/>
      <c r="FDG812" s="2198"/>
      <c r="FDH812" s="2198"/>
      <c r="FDI812" s="2198"/>
      <c r="FDJ812" s="2198"/>
      <c r="FDK812" s="2198"/>
      <c r="FDL812" s="2198"/>
      <c r="FDM812" s="2198"/>
      <c r="FDN812" s="2198"/>
      <c r="FDO812" s="2198"/>
      <c r="FDP812" s="2198"/>
      <c r="FDQ812" s="2198"/>
      <c r="FDR812" s="2198"/>
      <c r="FDS812" s="2198"/>
      <c r="FDT812" s="2198"/>
      <c r="FDU812" s="2198"/>
      <c r="FDV812" s="2198"/>
      <c r="FDW812" s="2198"/>
      <c r="FDX812" s="2198"/>
      <c r="FDY812" s="2198"/>
      <c r="FDZ812" s="2198"/>
      <c r="FEA812" s="2198"/>
      <c r="FEB812" s="2198"/>
      <c r="FEC812" s="2198"/>
      <c r="FED812" s="2198"/>
      <c r="FEE812" s="2198"/>
      <c r="FEF812" s="2198"/>
      <c r="FEG812" s="2198"/>
      <c r="FEH812" s="2198"/>
      <c r="FEI812" s="2198"/>
      <c r="FEJ812" s="2198"/>
      <c r="FEK812" s="2198"/>
      <c r="FEL812" s="2198"/>
      <c r="FEM812" s="2198"/>
      <c r="FEN812" s="2198"/>
      <c r="FEO812" s="2198"/>
      <c r="FEP812" s="2198"/>
      <c r="FEQ812" s="2198"/>
      <c r="FER812" s="2198"/>
      <c r="FES812" s="2198"/>
      <c r="FET812" s="2198"/>
      <c r="FEU812" s="2198"/>
      <c r="FEV812" s="2198"/>
      <c r="FEW812" s="2198"/>
      <c r="FEX812" s="2198"/>
      <c r="FEY812" s="2198"/>
      <c r="FEZ812" s="2198"/>
      <c r="FFA812" s="2198"/>
      <c r="FFB812" s="2198"/>
      <c r="FFC812" s="2198"/>
      <c r="FFD812" s="2198"/>
      <c r="FFE812" s="2198"/>
      <c r="FFF812" s="2198"/>
      <c r="FFG812" s="2198"/>
      <c r="FFH812" s="2198"/>
      <c r="FFI812" s="2198"/>
      <c r="FFJ812" s="2198"/>
      <c r="FFK812" s="2198"/>
      <c r="FFL812" s="2198"/>
      <c r="FFM812" s="2198"/>
      <c r="FFN812" s="2198"/>
      <c r="FFO812" s="2198"/>
      <c r="FFP812" s="2198"/>
      <c r="FFQ812" s="2198"/>
      <c r="FFR812" s="2198"/>
      <c r="FFS812" s="2198"/>
      <c r="FFT812" s="2198"/>
      <c r="FFU812" s="2198"/>
      <c r="FFV812" s="2198"/>
      <c r="FFW812" s="2198"/>
      <c r="FFX812" s="2198"/>
      <c r="FFY812" s="2198"/>
      <c r="FFZ812" s="2198"/>
      <c r="FGA812" s="2198"/>
      <c r="FGB812" s="2198"/>
      <c r="FGC812" s="2198"/>
      <c r="FGD812" s="2198"/>
      <c r="FGE812" s="2198"/>
      <c r="FGF812" s="2198"/>
      <c r="FGG812" s="2198"/>
      <c r="FGH812" s="2198"/>
      <c r="FGI812" s="2198"/>
      <c r="FGJ812" s="2198"/>
      <c r="FGK812" s="2198"/>
      <c r="FGL812" s="2198"/>
      <c r="FGM812" s="2198"/>
      <c r="FGN812" s="2198"/>
      <c r="FGO812" s="2198"/>
      <c r="FGP812" s="2198"/>
      <c r="FGQ812" s="2198"/>
      <c r="FGR812" s="2198"/>
      <c r="FGS812" s="2198"/>
      <c r="FGT812" s="2198"/>
      <c r="FGU812" s="2198"/>
      <c r="FGV812" s="2198"/>
      <c r="FGW812" s="2198"/>
      <c r="FGX812" s="2198"/>
      <c r="FGY812" s="2198"/>
      <c r="FGZ812" s="2198"/>
      <c r="FHA812" s="2198"/>
      <c r="FHB812" s="2198"/>
      <c r="FHC812" s="2198"/>
      <c r="FHD812" s="2198"/>
      <c r="FHE812" s="2198"/>
      <c r="FHF812" s="2198"/>
      <c r="FHG812" s="2198"/>
      <c r="FHH812" s="2198"/>
      <c r="FHI812" s="2198"/>
      <c r="FHJ812" s="2198"/>
      <c r="FHK812" s="2198"/>
      <c r="FHL812" s="2198"/>
      <c r="FHM812" s="2198"/>
      <c r="FHN812" s="2198"/>
      <c r="FHO812" s="2198"/>
      <c r="FHP812" s="2198"/>
      <c r="FHQ812" s="2198"/>
      <c r="FHR812" s="2198"/>
      <c r="FHS812" s="2198"/>
      <c r="FHT812" s="2198"/>
      <c r="FHU812" s="2198"/>
      <c r="FHV812" s="2198"/>
      <c r="FHW812" s="2198"/>
      <c r="FHX812" s="2198"/>
      <c r="FHY812" s="2198"/>
      <c r="FHZ812" s="2198"/>
      <c r="FIA812" s="2198"/>
      <c r="FIB812" s="2198"/>
      <c r="FIC812" s="2198"/>
      <c r="FID812" s="2198"/>
      <c r="FIE812" s="2198"/>
      <c r="FIF812" s="2198"/>
      <c r="FIG812" s="2198"/>
      <c r="FIH812" s="2198"/>
      <c r="FII812" s="2198"/>
      <c r="FIJ812" s="2198"/>
      <c r="FIK812" s="2198"/>
      <c r="FIL812" s="2198"/>
      <c r="FIM812" s="2198"/>
      <c r="FIN812" s="2198"/>
      <c r="FIO812" s="2198"/>
      <c r="FIP812" s="2198"/>
      <c r="FIQ812" s="2198"/>
      <c r="FIR812" s="2198"/>
      <c r="FIS812" s="2198"/>
      <c r="FIT812" s="2198"/>
      <c r="FIU812" s="2198"/>
      <c r="FIV812" s="2198"/>
      <c r="FIW812" s="2198"/>
      <c r="FIX812" s="2198"/>
      <c r="FIY812" s="2198"/>
      <c r="FIZ812" s="2198"/>
      <c r="FJA812" s="2198"/>
      <c r="FJB812" s="2198"/>
      <c r="FJC812" s="2198"/>
      <c r="FJD812" s="2198"/>
      <c r="FJE812" s="2198"/>
      <c r="FJF812" s="2198"/>
      <c r="FJG812" s="2198"/>
      <c r="FJH812" s="2198"/>
      <c r="FJI812" s="2198"/>
      <c r="FJJ812" s="2198"/>
      <c r="FJK812" s="2198"/>
      <c r="FJL812" s="2198"/>
      <c r="FJM812" s="2198"/>
      <c r="FJN812" s="2198"/>
      <c r="FJO812" s="2198"/>
      <c r="FJP812" s="2198"/>
      <c r="FJQ812" s="2198"/>
      <c r="FJR812" s="2198"/>
      <c r="FJS812" s="2198"/>
      <c r="FJT812" s="2198"/>
      <c r="FJU812" s="2198"/>
      <c r="FJV812" s="2198"/>
      <c r="FJW812" s="2198"/>
      <c r="FJX812" s="2198"/>
      <c r="FJY812" s="2198"/>
      <c r="FJZ812" s="2198"/>
      <c r="FKA812" s="2198"/>
      <c r="FKB812" s="2198"/>
      <c r="FKC812" s="2198"/>
      <c r="FKD812" s="2198"/>
      <c r="FKE812" s="2198"/>
      <c r="FKF812" s="2198"/>
      <c r="FKG812" s="2198"/>
      <c r="FKH812" s="2198"/>
      <c r="FKI812" s="2198"/>
      <c r="FKJ812" s="2198"/>
      <c r="FKK812" s="2198"/>
      <c r="FKL812" s="2198"/>
      <c r="FKM812" s="2198"/>
      <c r="FKQ812" s="2198"/>
      <c r="FKR812" s="2198"/>
      <c r="FKS812" s="2198"/>
      <c r="FKT812" s="2198"/>
      <c r="FKU812" s="2198"/>
      <c r="FKV812" s="2198"/>
      <c r="FKW812" s="2198"/>
      <c r="FKX812" s="2198"/>
      <c r="FKY812" s="2198"/>
      <c r="FKZ812" s="2198"/>
      <c r="FLA812" s="2198"/>
      <c r="FLB812" s="2198"/>
      <c r="FLC812" s="2198"/>
      <c r="FLD812" s="2198"/>
      <c r="FLE812" s="2198"/>
      <c r="FLF812" s="2198"/>
      <c r="FLG812" s="2198"/>
      <c r="FLH812" s="2198"/>
      <c r="FLI812" s="2198"/>
      <c r="FLJ812" s="2198"/>
      <c r="FLK812" s="2198"/>
      <c r="FLL812" s="2198"/>
      <c r="FLM812" s="2198"/>
      <c r="FLN812" s="2198"/>
      <c r="FLO812" s="2198"/>
      <c r="FLP812" s="2198"/>
      <c r="FLQ812" s="2198"/>
      <c r="FLR812" s="2198"/>
      <c r="FLS812" s="2198"/>
      <c r="FLT812" s="2198"/>
      <c r="FLU812" s="2198"/>
      <c r="FLV812" s="2198"/>
      <c r="FLW812" s="2198"/>
      <c r="FLX812" s="2198"/>
      <c r="FLY812" s="2198"/>
      <c r="FLZ812" s="2198"/>
      <c r="FMA812" s="2198"/>
      <c r="FMB812" s="2198"/>
      <c r="FMC812" s="2198"/>
      <c r="FMD812" s="2198"/>
      <c r="FME812" s="2198"/>
      <c r="FMF812" s="2198"/>
      <c r="FMG812" s="2198"/>
      <c r="FMH812" s="2198"/>
      <c r="FMI812" s="2198"/>
      <c r="FMJ812" s="2198"/>
      <c r="FMK812" s="2198"/>
      <c r="FML812" s="2198"/>
      <c r="FMM812" s="2198"/>
      <c r="FMN812" s="2198"/>
      <c r="FMO812" s="2198"/>
      <c r="FMP812" s="2198"/>
      <c r="FMQ812" s="2198"/>
      <c r="FMR812" s="2198"/>
      <c r="FMS812" s="2198"/>
      <c r="FMT812" s="2198"/>
      <c r="FMU812" s="2198"/>
      <c r="FMV812" s="2198"/>
      <c r="FMW812" s="2198"/>
      <c r="FMX812" s="2198"/>
      <c r="FMY812" s="2198"/>
      <c r="FMZ812" s="2198"/>
      <c r="FNA812" s="2198"/>
      <c r="FNB812" s="2198"/>
      <c r="FNC812" s="2198"/>
      <c r="FND812" s="2198"/>
      <c r="FNE812" s="2198"/>
      <c r="FNF812" s="2198"/>
      <c r="FNG812" s="2198"/>
      <c r="FNH812" s="2198"/>
      <c r="FNI812" s="2198"/>
      <c r="FNJ812" s="2198"/>
      <c r="FNK812" s="2198"/>
      <c r="FNL812" s="2198"/>
      <c r="FNM812" s="2198"/>
      <c r="FNN812" s="2198"/>
      <c r="FNO812" s="2198"/>
      <c r="FNP812" s="2198"/>
      <c r="FNQ812" s="2198"/>
      <c r="FNR812" s="2198"/>
      <c r="FNS812" s="2198"/>
      <c r="FNT812" s="2198"/>
      <c r="FNU812" s="2198"/>
      <c r="FNV812" s="2198"/>
      <c r="FNW812" s="2198"/>
      <c r="FNX812" s="2198"/>
      <c r="FNY812" s="2198"/>
      <c r="FNZ812" s="2198"/>
      <c r="FOA812" s="2198"/>
      <c r="FOB812" s="2198"/>
      <c r="FOC812" s="2198"/>
      <c r="FOD812" s="2198"/>
      <c r="FOE812" s="2198"/>
      <c r="FOF812" s="2198"/>
      <c r="FOG812" s="2198"/>
      <c r="FOH812" s="2198"/>
      <c r="FOI812" s="2198"/>
      <c r="FOJ812" s="2198"/>
      <c r="FOK812" s="2198"/>
      <c r="FOL812" s="2198"/>
      <c r="FOM812" s="2198"/>
      <c r="FON812" s="2198"/>
      <c r="FOO812" s="2198"/>
      <c r="FOP812" s="2198"/>
      <c r="FOQ812" s="2198"/>
      <c r="FOR812" s="2198"/>
      <c r="FOS812" s="2198"/>
      <c r="FOT812" s="2198"/>
      <c r="FOU812" s="2198"/>
      <c r="FOV812" s="2198"/>
      <c r="FOW812" s="2198"/>
      <c r="FOX812" s="2198"/>
      <c r="FOY812" s="2198"/>
      <c r="FOZ812" s="2198"/>
      <c r="FPA812" s="2198"/>
      <c r="FPB812" s="2198"/>
      <c r="FPC812" s="2198"/>
      <c r="FPD812" s="2198"/>
      <c r="FPE812" s="2198"/>
      <c r="FPF812" s="2198"/>
      <c r="FPG812" s="2198"/>
      <c r="FPH812" s="2198"/>
      <c r="FPI812" s="2198"/>
      <c r="FPJ812" s="2198"/>
      <c r="FPK812" s="2198"/>
      <c r="FPL812" s="2198"/>
      <c r="FPM812" s="2198"/>
      <c r="FPN812" s="2198"/>
      <c r="FPO812" s="2198"/>
      <c r="FPP812" s="2198"/>
      <c r="FPQ812" s="2198"/>
      <c r="FPR812" s="2198"/>
      <c r="FPS812" s="2198"/>
      <c r="FPT812" s="2198"/>
      <c r="FPU812" s="2198"/>
      <c r="FPV812" s="2198"/>
      <c r="FPW812" s="2198"/>
      <c r="FPX812" s="2198"/>
      <c r="FPY812" s="2198"/>
      <c r="FPZ812" s="2198"/>
      <c r="FQA812" s="2198"/>
      <c r="FQB812" s="2198"/>
      <c r="FQC812" s="2198"/>
      <c r="FQD812" s="2198"/>
      <c r="FQE812" s="2198"/>
      <c r="FQF812" s="2198"/>
      <c r="FQG812" s="2198"/>
      <c r="FQH812" s="2198"/>
      <c r="FQI812" s="2198"/>
      <c r="FQJ812" s="2198"/>
      <c r="FQK812" s="2198"/>
      <c r="FQL812" s="2198"/>
      <c r="FQM812" s="2198"/>
      <c r="FQN812" s="2198"/>
      <c r="FQO812" s="2198"/>
      <c r="FQP812" s="2198"/>
      <c r="FQQ812" s="2198"/>
      <c r="FQR812" s="2198"/>
      <c r="FQS812" s="2198"/>
      <c r="FQT812" s="2198"/>
      <c r="FQU812" s="2198"/>
      <c r="FQV812" s="2198"/>
      <c r="FQW812" s="2198"/>
      <c r="FQX812" s="2198"/>
      <c r="FQY812" s="2198"/>
      <c r="FQZ812" s="2198"/>
      <c r="FRA812" s="2198"/>
      <c r="FRB812" s="2198"/>
      <c r="FRC812" s="2198"/>
      <c r="FRD812" s="2198"/>
      <c r="FRE812" s="2198"/>
      <c r="FRF812" s="2198"/>
      <c r="FRG812" s="2198"/>
      <c r="FRH812" s="2198"/>
      <c r="FRI812" s="2198"/>
      <c r="FRJ812" s="2198"/>
      <c r="FRK812" s="2198"/>
      <c r="FRL812" s="2198"/>
      <c r="FRM812" s="2198"/>
      <c r="FRN812" s="2198"/>
      <c r="FRO812" s="2198"/>
      <c r="FRP812" s="2198"/>
      <c r="FRQ812" s="2198"/>
      <c r="FRR812" s="2198"/>
      <c r="FRS812" s="2198"/>
      <c r="FRT812" s="2198"/>
      <c r="FRU812" s="2198"/>
      <c r="FRV812" s="2198"/>
      <c r="FRW812" s="2198"/>
      <c r="FRX812" s="2198"/>
      <c r="FRY812" s="2198"/>
      <c r="FRZ812" s="2198"/>
      <c r="FSA812" s="2198"/>
      <c r="FSB812" s="2198"/>
      <c r="FSC812" s="2198"/>
      <c r="FSD812" s="2198"/>
      <c r="FSE812" s="2198"/>
      <c r="FSF812" s="2198"/>
      <c r="FSG812" s="2198"/>
      <c r="FSH812" s="2198"/>
      <c r="FSI812" s="2198"/>
      <c r="FSJ812" s="2198"/>
      <c r="FSK812" s="2198"/>
      <c r="FSL812" s="2198"/>
      <c r="FSM812" s="2198"/>
      <c r="FSN812" s="2198"/>
      <c r="FSO812" s="2198"/>
      <c r="FSP812" s="2198"/>
      <c r="FSQ812" s="2198"/>
      <c r="FSR812" s="2198"/>
      <c r="FSS812" s="2198"/>
      <c r="FST812" s="2198"/>
      <c r="FSU812" s="2198"/>
      <c r="FSV812" s="2198"/>
      <c r="FSW812" s="2198"/>
      <c r="FSX812" s="2198"/>
      <c r="FSY812" s="2198"/>
      <c r="FSZ812" s="2198"/>
      <c r="FTA812" s="2198"/>
      <c r="FTB812" s="2198"/>
      <c r="FTC812" s="2198"/>
      <c r="FTD812" s="2198"/>
      <c r="FTE812" s="2198"/>
      <c r="FTF812" s="2198"/>
      <c r="FTG812" s="2198"/>
      <c r="FTH812" s="2198"/>
      <c r="FTI812" s="2198"/>
      <c r="FTJ812" s="2198"/>
      <c r="FTK812" s="2198"/>
      <c r="FTL812" s="2198"/>
      <c r="FTM812" s="2198"/>
      <c r="FTN812" s="2198"/>
      <c r="FTO812" s="2198"/>
      <c r="FTP812" s="2198"/>
      <c r="FTQ812" s="2198"/>
      <c r="FTR812" s="2198"/>
      <c r="FTS812" s="2198"/>
      <c r="FTT812" s="2198"/>
      <c r="FTU812" s="2198"/>
      <c r="FTV812" s="2198"/>
      <c r="FTW812" s="2198"/>
      <c r="FTX812" s="2198"/>
      <c r="FTY812" s="2198"/>
      <c r="FTZ812" s="2198"/>
      <c r="FUA812" s="2198"/>
      <c r="FUB812" s="2198"/>
      <c r="FUC812" s="2198"/>
      <c r="FUD812" s="2198"/>
      <c r="FUE812" s="2198"/>
      <c r="FUF812" s="2198"/>
      <c r="FUG812" s="2198"/>
      <c r="FUH812" s="2198"/>
      <c r="FUI812" s="2198"/>
      <c r="FUM812" s="2198"/>
      <c r="FUN812" s="2198"/>
      <c r="FUO812" s="2198"/>
      <c r="FUP812" s="2198"/>
      <c r="FUQ812" s="2198"/>
      <c r="FUR812" s="2198"/>
      <c r="FUS812" s="2198"/>
      <c r="FUT812" s="2198"/>
      <c r="FUU812" s="2198"/>
      <c r="FUV812" s="2198"/>
      <c r="FUW812" s="2198"/>
      <c r="FUX812" s="2198"/>
      <c r="FUY812" s="2198"/>
      <c r="FUZ812" s="2198"/>
      <c r="FVA812" s="2198"/>
      <c r="FVB812" s="2198"/>
      <c r="FVC812" s="2198"/>
      <c r="FVD812" s="2198"/>
      <c r="FVE812" s="2198"/>
      <c r="FVF812" s="2198"/>
      <c r="FVG812" s="2198"/>
      <c r="FVH812" s="2198"/>
      <c r="FVI812" s="2198"/>
      <c r="FVJ812" s="2198"/>
      <c r="FVK812" s="2198"/>
      <c r="FVL812" s="2198"/>
      <c r="FVM812" s="2198"/>
      <c r="FVN812" s="2198"/>
      <c r="FVO812" s="2198"/>
      <c r="FVP812" s="2198"/>
      <c r="FVQ812" s="2198"/>
      <c r="FVR812" s="2198"/>
      <c r="FVS812" s="2198"/>
      <c r="FVT812" s="2198"/>
      <c r="FVU812" s="2198"/>
      <c r="FVV812" s="2198"/>
      <c r="FVW812" s="2198"/>
      <c r="FVX812" s="2198"/>
      <c r="FVY812" s="2198"/>
      <c r="FVZ812" s="2198"/>
      <c r="FWA812" s="2198"/>
      <c r="FWB812" s="2198"/>
      <c r="FWC812" s="2198"/>
      <c r="FWD812" s="2198"/>
      <c r="FWE812" s="2198"/>
      <c r="FWF812" s="2198"/>
      <c r="FWG812" s="2198"/>
      <c r="FWH812" s="2198"/>
      <c r="FWI812" s="2198"/>
      <c r="FWJ812" s="2198"/>
      <c r="FWK812" s="2198"/>
      <c r="FWL812" s="2198"/>
      <c r="FWM812" s="2198"/>
      <c r="FWN812" s="2198"/>
      <c r="FWO812" s="2198"/>
      <c r="FWP812" s="2198"/>
      <c r="FWQ812" s="2198"/>
      <c r="FWR812" s="2198"/>
      <c r="FWS812" s="2198"/>
      <c r="FWT812" s="2198"/>
      <c r="FWU812" s="2198"/>
      <c r="FWV812" s="2198"/>
      <c r="FWW812" s="2198"/>
      <c r="FWX812" s="2198"/>
      <c r="FWY812" s="2198"/>
      <c r="FWZ812" s="2198"/>
      <c r="FXA812" s="2198"/>
      <c r="FXB812" s="2198"/>
      <c r="FXC812" s="2198"/>
      <c r="FXD812" s="2198"/>
      <c r="FXE812" s="2198"/>
      <c r="FXF812" s="2198"/>
      <c r="FXG812" s="2198"/>
      <c r="FXH812" s="2198"/>
      <c r="FXI812" s="2198"/>
      <c r="FXJ812" s="2198"/>
      <c r="FXK812" s="2198"/>
      <c r="FXL812" s="2198"/>
      <c r="FXM812" s="2198"/>
      <c r="FXN812" s="2198"/>
      <c r="FXO812" s="2198"/>
      <c r="FXP812" s="2198"/>
      <c r="FXQ812" s="2198"/>
      <c r="FXR812" s="2198"/>
      <c r="FXS812" s="2198"/>
      <c r="FXT812" s="2198"/>
      <c r="FXU812" s="2198"/>
      <c r="FXV812" s="2198"/>
      <c r="FXW812" s="2198"/>
      <c r="FXX812" s="2198"/>
      <c r="FXY812" s="2198"/>
      <c r="FXZ812" s="2198"/>
      <c r="FYA812" s="2198"/>
      <c r="FYB812" s="2198"/>
      <c r="FYC812" s="2198"/>
      <c r="FYD812" s="2198"/>
      <c r="FYE812" s="2198"/>
      <c r="FYF812" s="2198"/>
      <c r="FYG812" s="2198"/>
      <c r="FYH812" s="2198"/>
      <c r="FYI812" s="2198"/>
      <c r="FYJ812" s="2198"/>
      <c r="FYK812" s="2198"/>
      <c r="FYL812" s="2198"/>
      <c r="FYM812" s="2198"/>
      <c r="FYN812" s="2198"/>
      <c r="FYO812" s="2198"/>
      <c r="FYP812" s="2198"/>
      <c r="FYQ812" s="2198"/>
      <c r="FYR812" s="2198"/>
      <c r="FYS812" s="2198"/>
      <c r="FYT812" s="2198"/>
      <c r="FYU812" s="2198"/>
      <c r="FYV812" s="2198"/>
      <c r="FYW812" s="2198"/>
      <c r="FYX812" s="2198"/>
      <c r="FYY812" s="2198"/>
      <c r="FYZ812" s="2198"/>
      <c r="FZA812" s="2198"/>
      <c r="FZB812" s="2198"/>
      <c r="FZC812" s="2198"/>
      <c r="FZD812" s="2198"/>
      <c r="FZE812" s="2198"/>
      <c r="FZF812" s="2198"/>
      <c r="FZG812" s="2198"/>
      <c r="FZH812" s="2198"/>
      <c r="FZI812" s="2198"/>
      <c r="FZJ812" s="2198"/>
      <c r="FZK812" s="2198"/>
      <c r="FZL812" s="2198"/>
      <c r="FZM812" s="2198"/>
      <c r="FZN812" s="2198"/>
      <c r="FZO812" s="2198"/>
      <c r="FZP812" s="2198"/>
      <c r="FZQ812" s="2198"/>
      <c r="FZR812" s="2198"/>
      <c r="FZS812" s="2198"/>
      <c r="FZT812" s="2198"/>
      <c r="FZU812" s="2198"/>
      <c r="FZV812" s="2198"/>
      <c r="FZW812" s="2198"/>
      <c r="FZX812" s="2198"/>
      <c r="FZY812" s="2198"/>
      <c r="FZZ812" s="2198"/>
      <c r="GAA812" s="2198"/>
      <c r="GAB812" s="2198"/>
      <c r="GAC812" s="2198"/>
      <c r="GAD812" s="2198"/>
      <c r="GAE812" s="2198"/>
      <c r="GAF812" s="2198"/>
      <c r="GAG812" s="2198"/>
      <c r="GAH812" s="2198"/>
      <c r="GAI812" s="2198"/>
      <c r="GAJ812" s="2198"/>
      <c r="GAK812" s="2198"/>
      <c r="GAL812" s="2198"/>
      <c r="GAM812" s="2198"/>
      <c r="GAN812" s="2198"/>
      <c r="GAO812" s="2198"/>
      <c r="GAP812" s="2198"/>
      <c r="GAQ812" s="2198"/>
      <c r="GAR812" s="2198"/>
      <c r="GAS812" s="2198"/>
      <c r="GAT812" s="2198"/>
      <c r="GAU812" s="2198"/>
      <c r="GAV812" s="2198"/>
      <c r="GAW812" s="2198"/>
      <c r="GAX812" s="2198"/>
      <c r="GAY812" s="2198"/>
      <c r="GAZ812" s="2198"/>
      <c r="GBA812" s="2198"/>
      <c r="GBB812" s="2198"/>
      <c r="GBC812" s="2198"/>
      <c r="GBD812" s="2198"/>
      <c r="GBE812" s="2198"/>
      <c r="GBF812" s="2198"/>
      <c r="GBG812" s="2198"/>
      <c r="GBH812" s="2198"/>
      <c r="GBI812" s="2198"/>
      <c r="GBJ812" s="2198"/>
      <c r="GBK812" s="2198"/>
      <c r="GBL812" s="2198"/>
      <c r="GBM812" s="2198"/>
      <c r="GBN812" s="2198"/>
      <c r="GBO812" s="2198"/>
      <c r="GBP812" s="2198"/>
      <c r="GBQ812" s="2198"/>
      <c r="GBR812" s="2198"/>
      <c r="GBS812" s="2198"/>
      <c r="GBT812" s="2198"/>
      <c r="GBU812" s="2198"/>
      <c r="GBV812" s="2198"/>
      <c r="GBW812" s="2198"/>
      <c r="GBX812" s="2198"/>
      <c r="GBY812" s="2198"/>
      <c r="GBZ812" s="2198"/>
      <c r="GCA812" s="2198"/>
      <c r="GCB812" s="2198"/>
      <c r="GCC812" s="2198"/>
      <c r="GCD812" s="2198"/>
      <c r="GCE812" s="2198"/>
      <c r="GCF812" s="2198"/>
      <c r="GCG812" s="2198"/>
      <c r="GCH812" s="2198"/>
      <c r="GCI812" s="2198"/>
      <c r="GCJ812" s="2198"/>
      <c r="GCK812" s="2198"/>
      <c r="GCL812" s="2198"/>
      <c r="GCM812" s="2198"/>
      <c r="GCN812" s="2198"/>
      <c r="GCO812" s="2198"/>
      <c r="GCP812" s="2198"/>
      <c r="GCQ812" s="2198"/>
      <c r="GCR812" s="2198"/>
      <c r="GCS812" s="2198"/>
      <c r="GCT812" s="2198"/>
      <c r="GCU812" s="2198"/>
      <c r="GCV812" s="2198"/>
      <c r="GCW812" s="2198"/>
      <c r="GCX812" s="2198"/>
      <c r="GCY812" s="2198"/>
      <c r="GCZ812" s="2198"/>
      <c r="GDA812" s="2198"/>
      <c r="GDB812" s="2198"/>
      <c r="GDC812" s="2198"/>
      <c r="GDD812" s="2198"/>
      <c r="GDE812" s="2198"/>
      <c r="GDF812" s="2198"/>
      <c r="GDG812" s="2198"/>
      <c r="GDH812" s="2198"/>
      <c r="GDI812" s="2198"/>
      <c r="GDJ812" s="2198"/>
      <c r="GDK812" s="2198"/>
      <c r="GDL812" s="2198"/>
      <c r="GDM812" s="2198"/>
      <c r="GDN812" s="2198"/>
      <c r="GDO812" s="2198"/>
      <c r="GDP812" s="2198"/>
      <c r="GDQ812" s="2198"/>
      <c r="GDR812" s="2198"/>
      <c r="GDS812" s="2198"/>
      <c r="GDT812" s="2198"/>
      <c r="GDU812" s="2198"/>
      <c r="GDV812" s="2198"/>
      <c r="GDW812" s="2198"/>
      <c r="GDX812" s="2198"/>
      <c r="GDY812" s="2198"/>
      <c r="GDZ812" s="2198"/>
      <c r="GEA812" s="2198"/>
      <c r="GEB812" s="2198"/>
      <c r="GEC812" s="2198"/>
      <c r="GED812" s="2198"/>
      <c r="GEE812" s="2198"/>
      <c r="GEI812" s="2198"/>
      <c r="GEJ812" s="2198"/>
      <c r="GEK812" s="2198"/>
      <c r="GEL812" s="2198"/>
      <c r="GEM812" s="2198"/>
      <c r="GEN812" s="2198"/>
      <c r="GEO812" s="2198"/>
      <c r="GEP812" s="2198"/>
      <c r="GEQ812" s="2198"/>
      <c r="GER812" s="2198"/>
      <c r="GES812" s="2198"/>
      <c r="GET812" s="2198"/>
      <c r="GEU812" s="2198"/>
      <c r="GEV812" s="2198"/>
      <c r="GEW812" s="2198"/>
      <c r="GEX812" s="2198"/>
      <c r="GEY812" s="2198"/>
      <c r="GEZ812" s="2198"/>
      <c r="GFA812" s="2198"/>
      <c r="GFB812" s="2198"/>
      <c r="GFC812" s="2198"/>
      <c r="GFD812" s="2198"/>
      <c r="GFE812" s="2198"/>
      <c r="GFF812" s="2198"/>
      <c r="GFG812" s="2198"/>
      <c r="GFH812" s="2198"/>
      <c r="GFI812" s="2198"/>
      <c r="GFJ812" s="2198"/>
      <c r="GFK812" s="2198"/>
      <c r="GFL812" s="2198"/>
      <c r="GFM812" s="2198"/>
      <c r="GFN812" s="2198"/>
      <c r="GFO812" s="2198"/>
      <c r="GFP812" s="2198"/>
      <c r="GFQ812" s="2198"/>
      <c r="GFR812" s="2198"/>
      <c r="GFS812" s="2198"/>
      <c r="GFT812" s="2198"/>
      <c r="GFU812" s="2198"/>
      <c r="GFV812" s="2198"/>
      <c r="GFW812" s="2198"/>
      <c r="GFX812" s="2198"/>
      <c r="GFY812" s="2198"/>
      <c r="GFZ812" s="2198"/>
      <c r="GGA812" s="2198"/>
      <c r="GGB812" s="2198"/>
      <c r="GGC812" s="2198"/>
      <c r="GGD812" s="2198"/>
      <c r="GGE812" s="2198"/>
      <c r="GGF812" s="2198"/>
      <c r="GGG812" s="2198"/>
      <c r="GGH812" s="2198"/>
      <c r="GGI812" s="2198"/>
      <c r="GGJ812" s="2198"/>
      <c r="GGK812" s="2198"/>
      <c r="GGL812" s="2198"/>
      <c r="GGM812" s="2198"/>
      <c r="GGN812" s="2198"/>
      <c r="GGO812" s="2198"/>
      <c r="GGP812" s="2198"/>
      <c r="GGQ812" s="2198"/>
      <c r="GGR812" s="2198"/>
      <c r="GGS812" s="2198"/>
      <c r="GGT812" s="2198"/>
      <c r="GGU812" s="2198"/>
      <c r="GGV812" s="2198"/>
      <c r="GGW812" s="2198"/>
      <c r="GGX812" s="2198"/>
      <c r="GGY812" s="2198"/>
      <c r="GGZ812" s="2198"/>
      <c r="GHA812" s="2198"/>
      <c r="GHB812" s="2198"/>
      <c r="GHC812" s="2198"/>
      <c r="GHD812" s="2198"/>
      <c r="GHE812" s="2198"/>
      <c r="GHF812" s="2198"/>
      <c r="GHG812" s="2198"/>
      <c r="GHH812" s="2198"/>
      <c r="GHI812" s="2198"/>
      <c r="GHJ812" s="2198"/>
      <c r="GHK812" s="2198"/>
      <c r="GHL812" s="2198"/>
      <c r="GHM812" s="2198"/>
      <c r="GHN812" s="2198"/>
      <c r="GHO812" s="2198"/>
      <c r="GHP812" s="2198"/>
      <c r="GHQ812" s="2198"/>
      <c r="GHR812" s="2198"/>
      <c r="GHS812" s="2198"/>
      <c r="GHT812" s="2198"/>
      <c r="GHU812" s="2198"/>
      <c r="GHV812" s="2198"/>
      <c r="GHW812" s="2198"/>
      <c r="GHX812" s="2198"/>
      <c r="GHY812" s="2198"/>
      <c r="GHZ812" s="2198"/>
      <c r="GIA812" s="2198"/>
      <c r="GIB812" s="2198"/>
      <c r="GIC812" s="2198"/>
      <c r="GID812" s="2198"/>
      <c r="GIE812" s="2198"/>
      <c r="GIF812" s="2198"/>
      <c r="GIG812" s="2198"/>
      <c r="GIH812" s="2198"/>
      <c r="GII812" s="2198"/>
      <c r="GIJ812" s="2198"/>
      <c r="GIK812" s="2198"/>
      <c r="GIL812" s="2198"/>
      <c r="GIM812" s="2198"/>
      <c r="GIN812" s="2198"/>
      <c r="GIO812" s="2198"/>
      <c r="GIP812" s="2198"/>
      <c r="GIQ812" s="2198"/>
      <c r="GIR812" s="2198"/>
      <c r="GIS812" s="2198"/>
      <c r="GIT812" s="2198"/>
      <c r="GIU812" s="2198"/>
      <c r="GIV812" s="2198"/>
      <c r="GIW812" s="2198"/>
      <c r="GIX812" s="2198"/>
      <c r="GIY812" s="2198"/>
      <c r="GIZ812" s="2198"/>
      <c r="GJA812" s="2198"/>
      <c r="GJB812" s="2198"/>
      <c r="GJC812" s="2198"/>
      <c r="GJD812" s="2198"/>
      <c r="GJE812" s="2198"/>
      <c r="GJF812" s="2198"/>
      <c r="GJG812" s="2198"/>
      <c r="GJH812" s="2198"/>
      <c r="GJI812" s="2198"/>
      <c r="GJJ812" s="2198"/>
      <c r="GJK812" s="2198"/>
      <c r="GJL812" s="2198"/>
      <c r="GJM812" s="2198"/>
      <c r="GJN812" s="2198"/>
      <c r="GJO812" s="2198"/>
      <c r="GJP812" s="2198"/>
      <c r="GJQ812" s="2198"/>
      <c r="GJR812" s="2198"/>
      <c r="GJS812" s="2198"/>
      <c r="GJT812" s="2198"/>
      <c r="GJU812" s="2198"/>
      <c r="GJV812" s="2198"/>
      <c r="GJW812" s="2198"/>
      <c r="GJX812" s="2198"/>
      <c r="GJY812" s="2198"/>
      <c r="GJZ812" s="2198"/>
      <c r="GKA812" s="2198"/>
      <c r="GKB812" s="2198"/>
      <c r="GKC812" s="2198"/>
      <c r="GKD812" s="2198"/>
      <c r="GKE812" s="2198"/>
      <c r="GKF812" s="2198"/>
      <c r="GKG812" s="2198"/>
      <c r="GKH812" s="2198"/>
      <c r="GKI812" s="2198"/>
      <c r="GKJ812" s="2198"/>
      <c r="GKK812" s="2198"/>
      <c r="GKL812" s="2198"/>
      <c r="GKM812" s="2198"/>
      <c r="GKN812" s="2198"/>
      <c r="GKO812" s="2198"/>
      <c r="GKP812" s="2198"/>
      <c r="GKQ812" s="2198"/>
      <c r="GKR812" s="2198"/>
      <c r="GKS812" s="2198"/>
      <c r="GKT812" s="2198"/>
      <c r="GKU812" s="2198"/>
      <c r="GKV812" s="2198"/>
      <c r="GKW812" s="2198"/>
      <c r="GKX812" s="2198"/>
      <c r="GKY812" s="2198"/>
      <c r="GKZ812" s="2198"/>
      <c r="GLA812" s="2198"/>
      <c r="GLB812" s="2198"/>
      <c r="GLC812" s="2198"/>
      <c r="GLD812" s="2198"/>
      <c r="GLE812" s="2198"/>
      <c r="GLF812" s="2198"/>
      <c r="GLG812" s="2198"/>
      <c r="GLH812" s="2198"/>
      <c r="GLI812" s="2198"/>
      <c r="GLJ812" s="2198"/>
      <c r="GLK812" s="2198"/>
      <c r="GLL812" s="2198"/>
      <c r="GLM812" s="2198"/>
      <c r="GLN812" s="2198"/>
      <c r="GLO812" s="2198"/>
      <c r="GLP812" s="2198"/>
      <c r="GLQ812" s="2198"/>
      <c r="GLR812" s="2198"/>
      <c r="GLS812" s="2198"/>
      <c r="GLT812" s="2198"/>
      <c r="GLU812" s="2198"/>
      <c r="GLV812" s="2198"/>
      <c r="GLW812" s="2198"/>
      <c r="GLX812" s="2198"/>
      <c r="GLY812" s="2198"/>
      <c r="GLZ812" s="2198"/>
      <c r="GMA812" s="2198"/>
      <c r="GMB812" s="2198"/>
      <c r="GMC812" s="2198"/>
      <c r="GMD812" s="2198"/>
      <c r="GME812" s="2198"/>
      <c r="GMF812" s="2198"/>
      <c r="GMG812" s="2198"/>
      <c r="GMH812" s="2198"/>
      <c r="GMI812" s="2198"/>
      <c r="GMJ812" s="2198"/>
      <c r="GMK812" s="2198"/>
      <c r="GML812" s="2198"/>
      <c r="GMM812" s="2198"/>
      <c r="GMN812" s="2198"/>
      <c r="GMO812" s="2198"/>
      <c r="GMP812" s="2198"/>
      <c r="GMQ812" s="2198"/>
      <c r="GMR812" s="2198"/>
      <c r="GMS812" s="2198"/>
      <c r="GMT812" s="2198"/>
      <c r="GMU812" s="2198"/>
      <c r="GMV812" s="2198"/>
      <c r="GMW812" s="2198"/>
      <c r="GMX812" s="2198"/>
      <c r="GMY812" s="2198"/>
      <c r="GMZ812" s="2198"/>
      <c r="GNA812" s="2198"/>
      <c r="GNB812" s="2198"/>
      <c r="GNC812" s="2198"/>
      <c r="GND812" s="2198"/>
      <c r="GNE812" s="2198"/>
      <c r="GNF812" s="2198"/>
      <c r="GNG812" s="2198"/>
      <c r="GNH812" s="2198"/>
      <c r="GNI812" s="2198"/>
      <c r="GNJ812" s="2198"/>
      <c r="GNK812" s="2198"/>
      <c r="GNL812" s="2198"/>
      <c r="GNM812" s="2198"/>
      <c r="GNN812" s="2198"/>
      <c r="GNO812" s="2198"/>
      <c r="GNP812" s="2198"/>
      <c r="GNQ812" s="2198"/>
      <c r="GNR812" s="2198"/>
      <c r="GNS812" s="2198"/>
      <c r="GNT812" s="2198"/>
      <c r="GNU812" s="2198"/>
      <c r="GNV812" s="2198"/>
      <c r="GNW812" s="2198"/>
      <c r="GNX812" s="2198"/>
      <c r="GNY812" s="2198"/>
      <c r="GNZ812" s="2198"/>
      <c r="GOA812" s="2198"/>
      <c r="GOE812" s="2198"/>
      <c r="GOF812" s="2198"/>
      <c r="GOG812" s="2198"/>
      <c r="GOH812" s="2198"/>
      <c r="GOI812" s="2198"/>
      <c r="GOJ812" s="2198"/>
      <c r="GOK812" s="2198"/>
      <c r="GOL812" s="2198"/>
      <c r="GOM812" s="2198"/>
      <c r="GON812" s="2198"/>
      <c r="GOO812" s="2198"/>
      <c r="GOP812" s="2198"/>
      <c r="GOQ812" s="2198"/>
      <c r="GOR812" s="2198"/>
      <c r="GOS812" s="2198"/>
      <c r="GOT812" s="2198"/>
      <c r="GOU812" s="2198"/>
      <c r="GOV812" s="2198"/>
      <c r="GOW812" s="2198"/>
      <c r="GOX812" s="2198"/>
      <c r="GOY812" s="2198"/>
      <c r="GOZ812" s="2198"/>
      <c r="GPA812" s="2198"/>
      <c r="GPB812" s="2198"/>
      <c r="GPC812" s="2198"/>
      <c r="GPD812" s="2198"/>
      <c r="GPE812" s="2198"/>
      <c r="GPF812" s="2198"/>
      <c r="GPG812" s="2198"/>
      <c r="GPH812" s="2198"/>
      <c r="GPI812" s="2198"/>
      <c r="GPJ812" s="2198"/>
      <c r="GPK812" s="2198"/>
      <c r="GPL812" s="2198"/>
      <c r="GPM812" s="2198"/>
      <c r="GPN812" s="2198"/>
      <c r="GPO812" s="2198"/>
      <c r="GPP812" s="2198"/>
      <c r="GPQ812" s="2198"/>
      <c r="GPR812" s="2198"/>
      <c r="GPS812" s="2198"/>
      <c r="GPT812" s="2198"/>
      <c r="GPU812" s="2198"/>
      <c r="GPV812" s="2198"/>
      <c r="GPW812" s="2198"/>
      <c r="GPX812" s="2198"/>
      <c r="GPY812" s="2198"/>
      <c r="GPZ812" s="2198"/>
      <c r="GQA812" s="2198"/>
      <c r="GQB812" s="2198"/>
      <c r="GQC812" s="2198"/>
      <c r="GQD812" s="2198"/>
      <c r="GQE812" s="2198"/>
      <c r="GQF812" s="2198"/>
      <c r="GQG812" s="2198"/>
      <c r="GQH812" s="2198"/>
      <c r="GQI812" s="2198"/>
      <c r="GQJ812" s="2198"/>
      <c r="GQK812" s="2198"/>
      <c r="GQL812" s="2198"/>
      <c r="GQM812" s="2198"/>
      <c r="GQN812" s="2198"/>
      <c r="GQO812" s="2198"/>
      <c r="GQP812" s="2198"/>
      <c r="GQQ812" s="2198"/>
      <c r="GQR812" s="2198"/>
      <c r="GQS812" s="2198"/>
      <c r="GQT812" s="2198"/>
      <c r="GQU812" s="2198"/>
      <c r="GQV812" s="2198"/>
      <c r="GQW812" s="2198"/>
      <c r="GQX812" s="2198"/>
      <c r="GQY812" s="2198"/>
      <c r="GQZ812" s="2198"/>
      <c r="GRA812" s="2198"/>
      <c r="GRB812" s="2198"/>
      <c r="GRC812" s="2198"/>
      <c r="GRD812" s="2198"/>
      <c r="GRE812" s="2198"/>
      <c r="GRF812" s="2198"/>
      <c r="GRG812" s="2198"/>
      <c r="GRH812" s="2198"/>
      <c r="GRI812" s="2198"/>
      <c r="GRJ812" s="2198"/>
      <c r="GRK812" s="2198"/>
      <c r="GRL812" s="2198"/>
      <c r="GRM812" s="2198"/>
      <c r="GRN812" s="2198"/>
      <c r="GRO812" s="2198"/>
      <c r="GRP812" s="2198"/>
      <c r="GRQ812" s="2198"/>
      <c r="GRR812" s="2198"/>
      <c r="GRS812" s="2198"/>
      <c r="GRT812" s="2198"/>
      <c r="GRU812" s="2198"/>
      <c r="GRV812" s="2198"/>
      <c r="GRW812" s="2198"/>
      <c r="GRX812" s="2198"/>
      <c r="GRY812" s="2198"/>
      <c r="GRZ812" s="2198"/>
      <c r="GSA812" s="2198"/>
      <c r="GSB812" s="2198"/>
      <c r="GSC812" s="2198"/>
      <c r="GSD812" s="2198"/>
      <c r="GSE812" s="2198"/>
      <c r="GSF812" s="2198"/>
      <c r="GSG812" s="2198"/>
      <c r="GSH812" s="2198"/>
      <c r="GSI812" s="2198"/>
      <c r="GSJ812" s="2198"/>
      <c r="GSK812" s="2198"/>
      <c r="GSL812" s="2198"/>
      <c r="GSM812" s="2198"/>
      <c r="GSN812" s="2198"/>
      <c r="GSO812" s="2198"/>
      <c r="GSP812" s="2198"/>
      <c r="GSQ812" s="2198"/>
      <c r="GSR812" s="2198"/>
      <c r="GSS812" s="2198"/>
      <c r="GST812" s="2198"/>
      <c r="GSU812" s="2198"/>
      <c r="GSV812" s="2198"/>
      <c r="GSW812" s="2198"/>
      <c r="GSX812" s="2198"/>
      <c r="GSY812" s="2198"/>
      <c r="GSZ812" s="2198"/>
      <c r="GTA812" s="2198"/>
      <c r="GTB812" s="2198"/>
      <c r="GTC812" s="2198"/>
      <c r="GTD812" s="2198"/>
      <c r="GTE812" s="2198"/>
      <c r="GTF812" s="2198"/>
      <c r="GTG812" s="2198"/>
      <c r="GTH812" s="2198"/>
      <c r="GTI812" s="2198"/>
      <c r="GTJ812" s="2198"/>
      <c r="GTK812" s="2198"/>
      <c r="GTL812" s="2198"/>
      <c r="GTM812" s="2198"/>
      <c r="GTN812" s="2198"/>
      <c r="GTO812" s="2198"/>
      <c r="GTP812" s="2198"/>
      <c r="GTQ812" s="2198"/>
      <c r="GTR812" s="2198"/>
      <c r="GTS812" s="2198"/>
      <c r="GTT812" s="2198"/>
      <c r="GTU812" s="2198"/>
      <c r="GTV812" s="2198"/>
      <c r="GTW812" s="2198"/>
      <c r="GTX812" s="2198"/>
      <c r="GTY812" s="2198"/>
      <c r="GTZ812" s="2198"/>
      <c r="GUA812" s="2198"/>
      <c r="GUB812" s="2198"/>
      <c r="GUC812" s="2198"/>
      <c r="GUD812" s="2198"/>
      <c r="GUE812" s="2198"/>
      <c r="GUF812" s="2198"/>
      <c r="GUG812" s="2198"/>
      <c r="GUH812" s="2198"/>
      <c r="GUI812" s="2198"/>
      <c r="GUJ812" s="2198"/>
      <c r="GUK812" s="2198"/>
      <c r="GUL812" s="2198"/>
      <c r="GUM812" s="2198"/>
      <c r="GUN812" s="2198"/>
      <c r="GUO812" s="2198"/>
      <c r="GUP812" s="2198"/>
      <c r="GUQ812" s="2198"/>
      <c r="GUR812" s="2198"/>
      <c r="GUS812" s="2198"/>
      <c r="GUT812" s="2198"/>
      <c r="GUU812" s="2198"/>
      <c r="GUV812" s="2198"/>
      <c r="GUW812" s="2198"/>
      <c r="GUX812" s="2198"/>
      <c r="GUY812" s="2198"/>
      <c r="GUZ812" s="2198"/>
      <c r="GVA812" s="2198"/>
      <c r="GVB812" s="2198"/>
      <c r="GVC812" s="2198"/>
      <c r="GVD812" s="2198"/>
      <c r="GVE812" s="2198"/>
      <c r="GVF812" s="2198"/>
      <c r="GVG812" s="2198"/>
      <c r="GVH812" s="2198"/>
      <c r="GVI812" s="2198"/>
      <c r="GVJ812" s="2198"/>
      <c r="GVK812" s="2198"/>
      <c r="GVL812" s="2198"/>
      <c r="GVM812" s="2198"/>
      <c r="GVN812" s="2198"/>
      <c r="GVO812" s="2198"/>
      <c r="GVP812" s="2198"/>
      <c r="GVQ812" s="2198"/>
      <c r="GVR812" s="2198"/>
      <c r="GVS812" s="2198"/>
      <c r="GVT812" s="2198"/>
      <c r="GVU812" s="2198"/>
      <c r="GVV812" s="2198"/>
      <c r="GVW812" s="2198"/>
      <c r="GVX812" s="2198"/>
      <c r="GVY812" s="2198"/>
      <c r="GVZ812" s="2198"/>
      <c r="GWA812" s="2198"/>
      <c r="GWB812" s="2198"/>
      <c r="GWC812" s="2198"/>
      <c r="GWD812" s="2198"/>
      <c r="GWE812" s="2198"/>
      <c r="GWF812" s="2198"/>
      <c r="GWG812" s="2198"/>
      <c r="GWH812" s="2198"/>
      <c r="GWI812" s="2198"/>
      <c r="GWJ812" s="2198"/>
      <c r="GWK812" s="2198"/>
      <c r="GWL812" s="2198"/>
      <c r="GWM812" s="2198"/>
      <c r="GWN812" s="2198"/>
      <c r="GWO812" s="2198"/>
      <c r="GWP812" s="2198"/>
      <c r="GWQ812" s="2198"/>
      <c r="GWR812" s="2198"/>
      <c r="GWS812" s="2198"/>
      <c r="GWT812" s="2198"/>
      <c r="GWU812" s="2198"/>
      <c r="GWV812" s="2198"/>
      <c r="GWW812" s="2198"/>
      <c r="GWX812" s="2198"/>
      <c r="GWY812" s="2198"/>
      <c r="GWZ812" s="2198"/>
      <c r="GXA812" s="2198"/>
      <c r="GXB812" s="2198"/>
      <c r="GXC812" s="2198"/>
      <c r="GXD812" s="2198"/>
      <c r="GXE812" s="2198"/>
      <c r="GXF812" s="2198"/>
      <c r="GXG812" s="2198"/>
      <c r="GXH812" s="2198"/>
      <c r="GXI812" s="2198"/>
      <c r="GXJ812" s="2198"/>
      <c r="GXK812" s="2198"/>
      <c r="GXL812" s="2198"/>
      <c r="GXM812" s="2198"/>
      <c r="GXN812" s="2198"/>
      <c r="GXO812" s="2198"/>
      <c r="GXP812" s="2198"/>
      <c r="GXQ812" s="2198"/>
      <c r="GXR812" s="2198"/>
      <c r="GXS812" s="2198"/>
      <c r="GXT812" s="2198"/>
      <c r="GXU812" s="2198"/>
      <c r="GXV812" s="2198"/>
      <c r="GXW812" s="2198"/>
      <c r="GYA812" s="2198"/>
      <c r="GYB812" s="2198"/>
      <c r="GYC812" s="2198"/>
      <c r="GYD812" s="2198"/>
      <c r="GYE812" s="2198"/>
      <c r="GYF812" s="2198"/>
      <c r="GYG812" s="2198"/>
      <c r="GYH812" s="2198"/>
      <c r="GYI812" s="2198"/>
      <c r="GYJ812" s="2198"/>
      <c r="GYK812" s="2198"/>
      <c r="GYL812" s="2198"/>
      <c r="GYM812" s="2198"/>
      <c r="GYN812" s="2198"/>
      <c r="GYO812" s="2198"/>
      <c r="GYP812" s="2198"/>
      <c r="GYQ812" s="2198"/>
      <c r="GYR812" s="2198"/>
      <c r="GYS812" s="2198"/>
      <c r="GYT812" s="2198"/>
      <c r="GYU812" s="2198"/>
      <c r="GYV812" s="2198"/>
      <c r="GYW812" s="2198"/>
      <c r="GYX812" s="2198"/>
      <c r="GYY812" s="2198"/>
      <c r="GYZ812" s="2198"/>
      <c r="GZA812" s="2198"/>
      <c r="GZB812" s="2198"/>
      <c r="GZC812" s="2198"/>
      <c r="GZD812" s="2198"/>
      <c r="GZE812" s="2198"/>
      <c r="GZF812" s="2198"/>
      <c r="GZG812" s="2198"/>
      <c r="GZH812" s="2198"/>
      <c r="GZI812" s="2198"/>
      <c r="GZJ812" s="2198"/>
      <c r="GZK812" s="2198"/>
      <c r="GZL812" s="2198"/>
      <c r="GZM812" s="2198"/>
      <c r="GZN812" s="2198"/>
      <c r="GZO812" s="2198"/>
      <c r="GZP812" s="2198"/>
      <c r="GZQ812" s="2198"/>
      <c r="GZR812" s="2198"/>
      <c r="GZS812" s="2198"/>
      <c r="GZT812" s="2198"/>
      <c r="GZU812" s="2198"/>
      <c r="GZV812" s="2198"/>
      <c r="GZW812" s="2198"/>
      <c r="GZX812" s="2198"/>
      <c r="GZY812" s="2198"/>
      <c r="GZZ812" s="2198"/>
      <c r="HAA812" s="2198"/>
      <c r="HAB812" s="2198"/>
      <c r="HAC812" s="2198"/>
      <c r="HAD812" s="2198"/>
      <c r="HAE812" s="2198"/>
      <c r="HAF812" s="2198"/>
      <c r="HAG812" s="2198"/>
      <c r="HAH812" s="2198"/>
      <c r="HAI812" s="2198"/>
      <c r="HAJ812" s="2198"/>
      <c r="HAK812" s="2198"/>
      <c r="HAL812" s="2198"/>
      <c r="HAM812" s="2198"/>
      <c r="HAN812" s="2198"/>
      <c r="HAO812" s="2198"/>
      <c r="HAP812" s="2198"/>
      <c r="HAQ812" s="2198"/>
      <c r="HAR812" s="2198"/>
      <c r="HAS812" s="2198"/>
      <c r="HAT812" s="2198"/>
      <c r="HAU812" s="2198"/>
      <c r="HAV812" s="2198"/>
      <c r="HAW812" s="2198"/>
      <c r="HAX812" s="2198"/>
      <c r="HAY812" s="2198"/>
      <c r="HAZ812" s="2198"/>
      <c r="HBA812" s="2198"/>
      <c r="HBB812" s="2198"/>
      <c r="HBC812" s="2198"/>
      <c r="HBD812" s="2198"/>
      <c r="HBE812" s="2198"/>
      <c r="HBF812" s="2198"/>
      <c r="HBG812" s="2198"/>
      <c r="HBH812" s="2198"/>
      <c r="HBI812" s="2198"/>
      <c r="HBJ812" s="2198"/>
      <c r="HBK812" s="2198"/>
      <c r="HBL812" s="2198"/>
      <c r="HBM812" s="2198"/>
      <c r="HBN812" s="2198"/>
      <c r="HBO812" s="2198"/>
      <c r="HBP812" s="2198"/>
      <c r="HBQ812" s="2198"/>
      <c r="HBR812" s="2198"/>
      <c r="HBS812" s="2198"/>
      <c r="HBT812" s="2198"/>
      <c r="HBU812" s="2198"/>
      <c r="HBV812" s="2198"/>
      <c r="HBW812" s="2198"/>
      <c r="HBX812" s="2198"/>
      <c r="HBY812" s="2198"/>
      <c r="HBZ812" s="2198"/>
      <c r="HCA812" s="2198"/>
      <c r="HCB812" s="2198"/>
      <c r="HCC812" s="2198"/>
      <c r="HCD812" s="2198"/>
      <c r="HCE812" s="2198"/>
      <c r="HCF812" s="2198"/>
      <c r="HCG812" s="2198"/>
      <c r="HCH812" s="2198"/>
      <c r="HCI812" s="2198"/>
      <c r="HCJ812" s="2198"/>
      <c r="HCK812" s="2198"/>
      <c r="HCL812" s="2198"/>
      <c r="HCM812" s="2198"/>
      <c r="HCN812" s="2198"/>
      <c r="HCO812" s="2198"/>
      <c r="HCP812" s="2198"/>
      <c r="HCQ812" s="2198"/>
      <c r="HCR812" s="2198"/>
      <c r="HCS812" s="2198"/>
      <c r="HCT812" s="2198"/>
      <c r="HCU812" s="2198"/>
      <c r="HCV812" s="2198"/>
      <c r="HCW812" s="2198"/>
      <c r="HCX812" s="2198"/>
      <c r="HCY812" s="2198"/>
      <c r="HCZ812" s="2198"/>
      <c r="HDA812" s="2198"/>
      <c r="HDB812" s="2198"/>
      <c r="HDC812" s="2198"/>
      <c r="HDD812" s="2198"/>
      <c r="HDE812" s="2198"/>
      <c r="HDF812" s="2198"/>
      <c r="HDG812" s="2198"/>
      <c r="HDH812" s="2198"/>
      <c r="HDI812" s="2198"/>
      <c r="HDJ812" s="2198"/>
      <c r="HDK812" s="2198"/>
      <c r="HDL812" s="2198"/>
      <c r="HDM812" s="2198"/>
      <c r="HDN812" s="2198"/>
      <c r="HDO812" s="2198"/>
      <c r="HDP812" s="2198"/>
      <c r="HDQ812" s="2198"/>
      <c r="HDR812" s="2198"/>
      <c r="HDS812" s="2198"/>
      <c r="HDT812" s="2198"/>
      <c r="HDU812" s="2198"/>
      <c r="HDV812" s="2198"/>
      <c r="HDW812" s="2198"/>
      <c r="HDX812" s="2198"/>
      <c r="HDY812" s="2198"/>
      <c r="HDZ812" s="2198"/>
      <c r="HEA812" s="2198"/>
      <c r="HEB812" s="2198"/>
      <c r="HEC812" s="2198"/>
      <c r="HED812" s="2198"/>
      <c r="HEE812" s="2198"/>
      <c r="HEF812" s="2198"/>
      <c r="HEG812" s="2198"/>
      <c r="HEH812" s="2198"/>
      <c r="HEI812" s="2198"/>
      <c r="HEJ812" s="2198"/>
      <c r="HEK812" s="2198"/>
      <c r="HEL812" s="2198"/>
      <c r="HEM812" s="2198"/>
      <c r="HEN812" s="2198"/>
      <c r="HEO812" s="2198"/>
      <c r="HEP812" s="2198"/>
      <c r="HEQ812" s="2198"/>
      <c r="HER812" s="2198"/>
      <c r="HES812" s="2198"/>
      <c r="HET812" s="2198"/>
      <c r="HEU812" s="2198"/>
      <c r="HEV812" s="2198"/>
      <c r="HEW812" s="2198"/>
      <c r="HEX812" s="2198"/>
      <c r="HEY812" s="2198"/>
      <c r="HEZ812" s="2198"/>
      <c r="HFA812" s="2198"/>
      <c r="HFB812" s="2198"/>
      <c r="HFC812" s="2198"/>
      <c r="HFD812" s="2198"/>
      <c r="HFE812" s="2198"/>
      <c r="HFF812" s="2198"/>
      <c r="HFG812" s="2198"/>
      <c r="HFH812" s="2198"/>
      <c r="HFI812" s="2198"/>
      <c r="HFJ812" s="2198"/>
      <c r="HFK812" s="2198"/>
      <c r="HFL812" s="2198"/>
      <c r="HFM812" s="2198"/>
      <c r="HFN812" s="2198"/>
      <c r="HFO812" s="2198"/>
      <c r="HFP812" s="2198"/>
      <c r="HFQ812" s="2198"/>
      <c r="HFR812" s="2198"/>
      <c r="HFS812" s="2198"/>
      <c r="HFT812" s="2198"/>
      <c r="HFU812" s="2198"/>
      <c r="HFV812" s="2198"/>
      <c r="HFW812" s="2198"/>
      <c r="HFX812" s="2198"/>
      <c r="HFY812" s="2198"/>
      <c r="HFZ812" s="2198"/>
      <c r="HGA812" s="2198"/>
      <c r="HGB812" s="2198"/>
      <c r="HGC812" s="2198"/>
      <c r="HGD812" s="2198"/>
      <c r="HGE812" s="2198"/>
      <c r="HGF812" s="2198"/>
      <c r="HGG812" s="2198"/>
      <c r="HGH812" s="2198"/>
      <c r="HGI812" s="2198"/>
      <c r="HGJ812" s="2198"/>
      <c r="HGK812" s="2198"/>
      <c r="HGL812" s="2198"/>
      <c r="HGM812" s="2198"/>
      <c r="HGN812" s="2198"/>
      <c r="HGO812" s="2198"/>
      <c r="HGP812" s="2198"/>
      <c r="HGQ812" s="2198"/>
      <c r="HGR812" s="2198"/>
      <c r="HGS812" s="2198"/>
      <c r="HGT812" s="2198"/>
      <c r="HGU812" s="2198"/>
      <c r="HGV812" s="2198"/>
      <c r="HGW812" s="2198"/>
      <c r="HGX812" s="2198"/>
      <c r="HGY812" s="2198"/>
      <c r="HGZ812" s="2198"/>
      <c r="HHA812" s="2198"/>
      <c r="HHB812" s="2198"/>
      <c r="HHC812" s="2198"/>
      <c r="HHD812" s="2198"/>
      <c r="HHE812" s="2198"/>
      <c r="HHF812" s="2198"/>
      <c r="HHG812" s="2198"/>
      <c r="HHH812" s="2198"/>
      <c r="HHI812" s="2198"/>
      <c r="HHJ812" s="2198"/>
      <c r="HHK812" s="2198"/>
      <c r="HHL812" s="2198"/>
      <c r="HHM812" s="2198"/>
      <c r="HHN812" s="2198"/>
      <c r="HHO812" s="2198"/>
      <c r="HHP812" s="2198"/>
      <c r="HHQ812" s="2198"/>
      <c r="HHR812" s="2198"/>
      <c r="HHS812" s="2198"/>
      <c r="HHW812" s="2198"/>
      <c r="HHX812" s="2198"/>
      <c r="HHY812" s="2198"/>
      <c r="HHZ812" s="2198"/>
      <c r="HIA812" s="2198"/>
      <c r="HIB812" s="2198"/>
      <c r="HIC812" s="2198"/>
      <c r="HID812" s="2198"/>
      <c r="HIE812" s="2198"/>
      <c r="HIF812" s="2198"/>
      <c r="HIG812" s="2198"/>
      <c r="HIH812" s="2198"/>
      <c r="HII812" s="2198"/>
      <c r="HIJ812" s="2198"/>
      <c r="HIK812" s="2198"/>
      <c r="HIL812" s="2198"/>
      <c r="HIM812" s="2198"/>
      <c r="HIN812" s="2198"/>
      <c r="HIO812" s="2198"/>
      <c r="HIP812" s="2198"/>
      <c r="HIQ812" s="2198"/>
      <c r="HIR812" s="2198"/>
      <c r="HIS812" s="2198"/>
      <c r="HIT812" s="2198"/>
      <c r="HIU812" s="2198"/>
      <c r="HIV812" s="2198"/>
      <c r="HIW812" s="2198"/>
      <c r="HIX812" s="2198"/>
      <c r="HIY812" s="2198"/>
      <c r="HIZ812" s="2198"/>
      <c r="HJA812" s="2198"/>
      <c r="HJB812" s="2198"/>
      <c r="HJC812" s="2198"/>
      <c r="HJD812" s="2198"/>
      <c r="HJE812" s="2198"/>
      <c r="HJF812" s="2198"/>
      <c r="HJG812" s="2198"/>
      <c r="HJH812" s="2198"/>
      <c r="HJI812" s="2198"/>
      <c r="HJJ812" s="2198"/>
      <c r="HJK812" s="2198"/>
      <c r="HJL812" s="2198"/>
      <c r="HJM812" s="2198"/>
      <c r="HJN812" s="2198"/>
      <c r="HJO812" s="2198"/>
      <c r="HJP812" s="2198"/>
      <c r="HJQ812" s="2198"/>
      <c r="HJR812" s="2198"/>
      <c r="HJS812" s="2198"/>
      <c r="HJT812" s="2198"/>
      <c r="HJU812" s="2198"/>
      <c r="HJV812" s="2198"/>
      <c r="HJW812" s="2198"/>
      <c r="HJX812" s="2198"/>
      <c r="HJY812" s="2198"/>
      <c r="HJZ812" s="2198"/>
      <c r="HKA812" s="2198"/>
      <c r="HKB812" s="2198"/>
      <c r="HKC812" s="2198"/>
      <c r="HKD812" s="2198"/>
      <c r="HKE812" s="2198"/>
      <c r="HKF812" s="2198"/>
      <c r="HKG812" s="2198"/>
      <c r="HKH812" s="2198"/>
      <c r="HKI812" s="2198"/>
      <c r="HKJ812" s="2198"/>
      <c r="HKK812" s="2198"/>
      <c r="HKL812" s="2198"/>
      <c r="HKM812" s="2198"/>
      <c r="HKN812" s="2198"/>
      <c r="HKO812" s="2198"/>
      <c r="HKP812" s="2198"/>
      <c r="HKQ812" s="2198"/>
      <c r="HKR812" s="2198"/>
      <c r="HKS812" s="2198"/>
      <c r="HKT812" s="2198"/>
      <c r="HKU812" s="2198"/>
      <c r="HKV812" s="2198"/>
      <c r="HKW812" s="2198"/>
      <c r="HKX812" s="2198"/>
      <c r="HKY812" s="2198"/>
      <c r="HKZ812" s="2198"/>
      <c r="HLA812" s="2198"/>
      <c r="HLB812" s="2198"/>
      <c r="HLC812" s="2198"/>
      <c r="HLD812" s="2198"/>
      <c r="HLE812" s="2198"/>
      <c r="HLF812" s="2198"/>
      <c r="HLG812" s="2198"/>
      <c r="HLH812" s="2198"/>
      <c r="HLI812" s="2198"/>
      <c r="HLJ812" s="2198"/>
      <c r="HLK812" s="2198"/>
      <c r="HLL812" s="2198"/>
      <c r="HLM812" s="2198"/>
      <c r="HLN812" s="2198"/>
      <c r="HLO812" s="2198"/>
      <c r="HLP812" s="2198"/>
      <c r="HLQ812" s="2198"/>
      <c r="HLR812" s="2198"/>
      <c r="HLS812" s="2198"/>
      <c r="HLT812" s="2198"/>
      <c r="HLU812" s="2198"/>
      <c r="HLV812" s="2198"/>
      <c r="HLW812" s="2198"/>
      <c r="HLX812" s="2198"/>
      <c r="HLY812" s="2198"/>
      <c r="HLZ812" s="2198"/>
      <c r="HMA812" s="2198"/>
      <c r="HMB812" s="2198"/>
      <c r="HMC812" s="2198"/>
      <c r="HMD812" s="2198"/>
      <c r="HME812" s="2198"/>
      <c r="HMF812" s="2198"/>
      <c r="HMG812" s="2198"/>
      <c r="HMH812" s="2198"/>
      <c r="HMI812" s="2198"/>
      <c r="HMJ812" s="2198"/>
      <c r="HMK812" s="2198"/>
      <c r="HML812" s="2198"/>
      <c r="HMM812" s="2198"/>
      <c r="HMN812" s="2198"/>
      <c r="HMO812" s="2198"/>
      <c r="HMP812" s="2198"/>
      <c r="HMQ812" s="2198"/>
      <c r="HMR812" s="2198"/>
      <c r="HMS812" s="2198"/>
      <c r="HMT812" s="2198"/>
      <c r="HMU812" s="2198"/>
      <c r="HMV812" s="2198"/>
      <c r="HMW812" s="2198"/>
      <c r="HMX812" s="2198"/>
      <c r="HMY812" s="2198"/>
      <c r="HMZ812" s="2198"/>
      <c r="HNA812" s="2198"/>
      <c r="HNB812" s="2198"/>
      <c r="HNC812" s="2198"/>
      <c r="HND812" s="2198"/>
      <c r="HNE812" s="2198"/>
      <c r="HNF812" s="2198"/>
      <c r="HNG812" s="2198"/>
      <c r="HNH812" s="2198"/>
      <c r="HNI812" s="2198"/>
      <c r="HNJ812" s="2198"/>
      <c r="HNK812" s="2198"/>
      <c r="HNL812" s="2198"/>
      <c r="HNM812" s="2198"/>
      <c r="HNN812" s="2198"/>
      <c r="HNO812" s="2198"/>
      <c r="HNP812" s="2198"/>
      <c r="HNQ812" s="2198"/>
      <c r="HNR812" s="2198"/>
      <c r="HNS812" s="2198"/>
      <c r="HNT812" s="2198"/>
      <c r="HNU812" s="2198"/>
      <c r="HNV812" s="2198"/>
      <c r="HNW812" s="2198"/>
      <c r="HNX812" s="2198"/>
      <c r="HNY812" s="2198"/>
      <c r="HNZ812" s="2198"/>
      <c r="HOA812" s="2198"/>
      <c r="HOB812" s="2198"/>
      <c r="HOC812" s="2198"/>
      <c r="HOD812" s="2198"/>
      <c r="HOE812" s="2198"/>
      <c r="HOF812" s="2198"/>
      <c r="HOG812" s="2198"/>
      <c r="HOH812" s="2198"/>
      <c r="HOI812" s="2198"/>
      <c r="HOJ812" s="2198"/>
      <c r="HOK812" s="2198"/>
      <c r="HOL812" s="2198"/>
      <c r="HOM812" s="2198"/>
      <c r="HON812" s="2198"/>
      <c r="HOO812" s="2198"/>
      <c r="HOP812" s="2198"/>
      <c r="HOQ812" s="2198"/>
      <c r="HOR812" s="2198"/>
      <c r="HOS812" s="2198"/>
      <c r="HOT812" s="2198"/>
      <c r="HOU812" s="2198"/>
      <c r="HOV812" s="2198"/>
      <c r="HOW812" s="2198"/>
      <c r="HOX812" s="2198"/>
      <c r="HOY812" s="2198"/>
      <c r="HOZ812" s="2198"/>
      <c r="HPA812" s="2198"/>
      <c r="HPB812" s="2198"/>
      <c r="HPC812" s="2198"/>
      <c r="HPD812" s="2198"/>
      <c r="HPE812" s="2198"/>
      <c r="HPF812" s="2198"/>
      <c r="HPG812" s="2198"/>
      <c r="HPH812" s="2198"/>
      <c r="HPI812" s="2198"/>
      <c r="HPJ812" s="2198"/>
      <c r="HPK812" s="2198"/>
      <c r="HPL812" s="2198"/>
      <c r="HPM812" s="2198"/>
      <c r="HPN812" s="2198"/>
      <c r="HPO812" s="2198"/>
      <c r="HPP812" s="2198"/>
      <c r="HPQ812" s="2198"/>
      <c r="HPR812" s="2198"/>
      <c r="HPS812" s="2198"/>
      <c r="HPT812" s="2198"/>
      <c r="HPU812" s="2198"/>
      <c r="HPV812" s="2198"/>
      <c r="HPW812" s="2198"/>
      <c r="HPX812" s="2198"/>
      <c r="HPY812" s="2198"/>
      <c r="HPZ812" s="2198"/>
      <c r="HQA812" s="2198"/>
      <c r="HQB812" s="2198"/>
      <c r="HQC812" s="2198"/>
      <c r="HQD812" s="2198"/>
      <c r="HQE812" s="2198"/>
      <c r="HQF812" s="2198"/>
      <c r="HQG812" s="2198"/>
      <c r="HQH812" s="2198"/>
      <c r="HQI812" s="2198"/>
      <c r="HQJ812" s="2198"/>
      <c r="HQK812" s="2198"/>
      <c r="HQL812" s="2198"/>
      <c r="HQM812" s="2198"/>
      <c r="HQN812" s="2198"/>
      <c r="HQO812" s="2198"/>
      <c r="HQP812" s="2198"/>
      <c r="HQQ812" s="2198"/>
      <c r="HQR812" s="2198"/>
      <c r="HQS812" s="2198"/>
      <c r="HQT812" s="2198"/>
      <c r="HQU812" s="2198"/>
      <c r="HQV812" s="2198"/>
      <c r="HQW812" s="2198"/>
      <c r="HQX812" s="2198"/>
      <c r="HQY812" s="2198"/>
      <c r="HQZ812" s="2198"/>
      <c r="HRA812" s="2198"/>
      <c r="HRB812" s="2198"/>
      <c r="HRC812" s="2198"/>
      <c r="HRD812" s="2198"/>
      <c r="HRE812" s="2198"/>
      <c r="HRF812" s="2198"/>
      <c r="HRG812" s="2198"/>
      <c r="HRH812" s="2198"/>
      <c r="HRI812" s="2198"/>
      <c r="HRJ812" s="2198"/>
      <c r="HRK812" s="2198"/>
      <c r="HRL812" s="2198"/>
      <c r="HRM812" s="2198"/>
      <c r="HRN812" s="2198"/>
      <c r="HRO812" s="2198"/>
      <c r="HRS812" s="2198"/>
      <c r="HRT812" s="2198"/>
      <c r="HRU812" s="2198"/>
      <c r="HRV812" s="2198"/>
      <c r="HRW812" s="2198"/>
      <c r="HRX812" s="2198"/>
      <c r="HRY812" s="2198"/>
      <c r="HRZ812" s="2198"/>
      <c r="HSA812" s="2198"/>
      <c r="HSB812" s="2198"/>
      <c r="HSC812" s="2198"/>
      <c r="HSD812" s="2198"/>
      <c r="HSE812" s="2198"/>
      <c r="HSF812" s="2198"/>
      <c r="HSG812" s="2198"/>
      <c r="HSH812" s="2198"/>
      <c r="HSI812" s="2198"/>
      <c r="HSJ812" s="2198"/>
      <c r="HSK812" s="2198"/>
      <c r="HSL812" s="2198"/>
      <c r="HSM812" s="2198"/>
      <c r="HSN812" s="2198"/>
      <c r="HSO812" s="2198"/>
      <c r="HSP812" s="2198"/>
      <c r="HSQ812" s="2198"/>
      <c r="HSR812" s="2198"/>
      <c r="HSS812" s="2198"/>
      <c r="HST812" s="2198"/>
      <c r="HSU812" s="2198"/>
      <c r="HSV812" s="2198"/>
      <c r="HSW812" s="2198"/>
      <c r="HSX812" s="2198"/>
      <c r="HSY812" s="2198"/>
      <c r="HSZ812" s="2198"/>
      <c r="HTA812" s="2198"/>
      <c r="HTB812" s="2198"/>
      <c r="HTC812" s="2198"/>
      <c r="HTD812" s="2198"/>
      <c r="HTE812" s="2198"/>
      <c r="HTF812" s="2198"/>
      <c r="HTG812" s="2198"/>
      <c r="HTH812" s="2198"/>
      <c r="HTI812" s="2198"/>
      <c r="HTJ812" s="2198"/>
      <c r="HTK812" s="2198"/>
      <c r="HTL812" s="2198"/>
      <c r="HTM812" s="2198"/>
      <c r="HTN812" s="2198"/>
      <c r="HTO812" s="2198"/>
      <c r="HTP812" s="2198"/>
      <c r="HTQ812" s="2198"/>
      <c r="HTR812" s="2198"/>
      <c r="HTS812" s="2198"/>
      <c r="HTT812" s="2198"/>
      <c r="HTU812" s="2198"/>
      <c r="HTV812" s="2198"/>
      <c r="HTW812" s="2198"/>
      <c r="HTX812" s="2198"/>
      <c r="HTY812" s="2198"/>
      <c r="HTZ812" s="2198"/>
      <c r="HUA812" s="2198"/>
      <c r="HUB812" s="2198"/>
      <c r="HUC812" s="2198"/>
      <c r="HUD812" s="2198"/>
      <c r="HUE812" s="2198"/>
      <c r="HUF812" s="2198"/>
      <c r="HUG812" s="2198"/>
      <c r="HUH812" s="2198"/>
      <c r="HUI812" s="2198"/>
      <c r="HUJ812" s="2198"/>
      <c r="HUK812" s="2198"/>
      <c r="HUL812" s="2198"/>
      <c r="HUM812" s="2198"/>
      <c r="HUN812" s="2198"/>
      <c r="HUO812" s="2198"/>
      <c r="HUP812" s="2198"/>
      <c r="HUQ812" s="2198"/>
      <c r="HUR812" s="2198"/>
      <c r="HUS812" s="2198"/>
      <c r="HUT812" s="2198"/>
      <c r="HUU812" s="2198"/>
      <c r="HUV812" s="2198"/>
      <c r="HUW812" s="2198"/>
      <c r="HUX812" s="2198"/>
      <c r="HUY812" s="2198"/>
      <c r="HUZ812" s="2198"/>
      <c r="HVA812" s="2198"/>
      <c r="HVB812" s="2198"/>
      <c r="HVC812" s="2198"/>
      <c r="HVD812" s="2198"/>
      <c r="HVE812" s="2198"/>
      <c r="HVF812" s="2198"/>
      <c r="HVG812" s="2198"/>
      <c r="HVH812" s="2198"/>
      <c r="HVI812" s="2198"/>
      <c r="HVJ812" s="2198"/>
      <c r="HVK812" s="2198"/>
      <c r="HVL812" s="2198"/>
      <c r="HVM812" s="2198"/>
      <c r="HVN812" s="2198"/>
      <c r="HVO812" s="2198"/>
      <c r="HVP812" s="2198"/>
      <c r="HVQ812" s="2198"/>
      <c r="HVR812" s="2198"/>
      <c r="HVS812" s="2198"/>
      <c r="HVT812" s="2198"/>
      <c r="HVU812" s="2198"/>
      <c r="HVV812" s="2198"/>
      <c r="HVW812" s="2198"/>
      <c r="HVX812" s="2198"/>
      <c r="HVY812" s="2198"/>
      <c r="HVZ812" s="2198"/>
      <c r="HWA812" s="2198"/>
      <c r="HWB812" s="2198"/>
      <c r="HWC812" s="2198"/>
      <c r="HWD812" s="2198"/>
      <c r="HWE812" s="2198"/>
      <c r="HWF812" s="2198"/>
      <c r="HWG812" s="2198"/>
      <c r="HWH812" s="2198"/>
      <c r="HWI812" s="2198"/>
      <c r="HWJ812" s="2198"/>
      <c r="HWK812" s="2198"/>
      <c r="HWL812" s="2198"/>
      <c r="HWM812" s="2198"/>
      <c r="HWN812" s="2198"/>
      <c r="HWO812" s="2198"/>
      <c r="HWP812" s="2198"/>
      <c r="HWQ812" s="2198"/>
      <c r="HWR812" s="2198"/>
      <c r="HWS812" s="2198"/>
      <c r="HWT812" s="2198"/>
      <c r="HWU812" s="2198"/>
      <c r="HWV812" s="2198"/>
      <c r="HWW812" s="2198"/>
      <c r="HWX812" s="2198"/>
      <c r="HWY812" s="2198"/>
      <c r="HWZ812" s="2198"/>
      <c r="HXA812" s="2198"/>
      <c r="HXB812" s="2198"/>
      <c r="HXC812" s="2198"/>
      <c r="HXD812" s="2198"/>
      <c r="HXE812" s="2198"/>
      <c r="HXF812" s="2198"/>
      <c r="HXG812" s="2198"/>
      <c r="HXH812" s="2198"/>
      <c r="HXI812" s="2198"/>
      <c r="HXJ812" s="2198"/>
      <c r="HXK812" s="2198"/>
      <c r="HXL812" s="2198"/>
      <c r="HXM812" s="2198"/>
      <c r="HXN812" s="2198"/>
      <c r="HXO812" s="2198"/>
      <c r="HXP812" s="2198"/>
      <c r="HXQ812" s="2198"/>
      <c r="HXR812" s="2198"/>
      <c r="HXS812" s="2198"/>
      <c r="HXT812" s="2198"/>
      <c r="HXU812" s="2198"/>
      <c r="HXV812" s="2198"/>
      <c r="HXW812" s="2198"/>
      <c r="HXX812" s="2198"/>
      <c r="HXY812" s="2198"/>
      <c r="HXZ812" s="2198"/>
      <c r="HYA812" s="2198"/>
      <c r="HYB812" s="2198"/>
      <c r="HYC812" s="2198"/>
      <c r="HYD812" s="2198"/>
      <c r="HYE812" s="2198"/>
      <c r="HYF812" s="2198"/>
      <c r="HYG812" s="2198"/>
      <c r="HYH812" s="2198"/>
      <c r="HYI812" s="2198"/>
      <c r="HYJ812" s="2198"/>
      <c r="HYK812" s="2198"/>
      <c r="HYL812" s="2198"/>
      <c r="HYM812" s="2198"/>
      <c r="HYN812" s="2198"/>
      <c r="HYO812" s="2198"/>
      <c r="HYP812" s="2198"/>
      <c r="HYQ812" s="2198"/>
      <c r="HYR812" s="2198"/>
      <c r="HYS812" s="2198"/>
      <c r="HYT812" s="2198"/>
      <c r="HYU812" s="2198"/>
      <c r="HYV812" s="2198"/>
      <c r="HYW812" s="2198"/>
      <c r="HYX812" s="2198"/>
      <c r="HYY812" s="2198"/>
      <c r="HYZ812" s="2198"/>
      <c r="HZA812" s="2198"/>
      <c r="HZB812" s="2198"/>
      <c r="HZC812" s="2198"/>
      <c r="HZD812" s="2198"/>
      <c r="HZE812" s="2198"/>
      <c r="HZF812" s="2198"/>
      <c r="HZG812" s="2198"/>
      <c r="HZH812" s="2198"/>
      <c r="HZI812" s="2198"/>
      <c r="HZJ812" s="2198"/>
      <c r="HZK812" s="2198"/>
      <c r="HZL812" s="2198"/>
      <c r="HZM812" s="2198"/>
      <c r="HZN812" s="2198"/>
      <c r="HZO812" s="2198"/>
      <c r="HZP812" s="2198"/>
      <c r="HZQ812" s="2198"/>
      <c r="HZR812" s="2198"/>
      <c r="HZS812" s="2198"/>
      <c r="HZT812" s="2198"/>
      <c r="HZU812" s="2198"/>
      <c r="HZV812" s="2198"/>
      <c r="HZW812" s="2198"/>
      <c r="HZX812" s="2198"/>
      <c r="HZY812" s="2198"/>
      <c r="HZZ812" s="2198"/>
      <c r="IAA812" s="2198"/>
      <c r="IAB812" s="2198"/>
      <c r="IAC812" s="2198"/>
      <c r="IAD812" s="2198"/>
      <c r="IAE812" s="2198"/>
      <c r="IAF812" s="2198"/>
      <c r="IAG812" s="2198"/>
      <c r="IAH812" s="2198"/>
      <c r="IAI812" s="2198"/>
      <c r="IAJ812" s="2198"/>
      <c r="IAK812" s="2198"/>
      <c r="IAL812" s="2198"/>
      <c r="IAM812" s="2198"/>
      <c r="IAN812" s="2198"/>
      <c r="IAO812" s="2198"/>
      <c r="IAP812" s="2198"/>
      <c r="IAQ812" s="2198"/>
      <c r="IAR812" s="2198"/>
      <c r="IAS812" s="2198"/>
      <c r="IAT812" s="2198"/>
      <c r="IAU812" s="2198"/>
      <c r="IAV812" s="2198"/>
      <c r="IAW812" s="2198"/>
      <c r="IAX812" s="2198"/>
      <c r="IAY812" s="2198"/>
      <c r="IAZ812" s="2198"/>
      <c r="IBA812" s="2198"/>
      <c r="IBB812" s="2198"/>
      <c r="IBC812" s="2198"/>
      <c r="IBD812" s="2198"/>
      <c r="IBE812" s="2198"/>
      <c r="IBF812" s="2198"/>
      <c r="IBG812" s="2198"/>
      <c r="IBH812" s="2198"/>
      <c r="IBI812" s="2198"/>
      <c r="IBJ812" s="2198"/>
      <c r="IBK812" s="2198"/>
      <c r="IBO812" s="2198"/>
      <c r="IBP812" s="2198"/>
      <c r="IBQ812" s="2198"/>
      <c r="IBR812" s="2198"/>
      <c r="IBS812" s="2198"/>
      <c r="IBT812" s="2198"/>
      <c r="IBU812" s="2198"/>
      <c r="IBV812" s="2198"/>
      <c r="IBW812" s="2198"/>
      <c r="IBX812" s="2198"/>
      <c r="IBY812" s="2198"/>
      <c r="IBZ812" s="2198"/>
      <c r="ICA812" s="2198"/>
      <c r="ICB812" s="2198"/>
      <c r="ICC812" s="2198"/>
      <c r="ICD812" s="2198"/>
      <c r="ICE812" s="2198"/>
      <c r="ICF812" s="2198"/>
      <c r="ICG812" s="2198"/>
      <c r="ICH812" s="2198"/>
      <c r="ICI812" s="2198"/>
      <c r="ICJ812" s="2198"/>
      <c r="ICK812" s="2198"/>
      <c r="ICL812" s="2198"/>
      <c r="ICM812" s="2198"/>
      <c r="ICN812" s="2198"/>
      <c r="ICO812" s="2198"/>
      <c r="ICP812" s="2198"/>
      <c r="ICQ812" s="2198"/>
      <c r="ICR812" s="2198"/>
      <c r="ICS812" s="2198"/>
      <c r="ICT812" s="2198"/>
      <c r="ICU812" s="2198"/>
      <c r="ICV812" s="2198"/>
      <c r="ICW812" s="2198"/>
      <c r="ICX812" s="2198"/>
      <c r="ICY812" s="2198"/>
      <c r="ICZ812" s="2198"/>
      <c r="IDA812" s="2198"/>
      <c r="IDB812" s="2198"/>
      <c r="IDC812" s="2198"/>
      <c r="IDD812" s="2198"/>
      <c r="IDE812" s="2198"/>
      <c r="IDF812" s="2198"/>
      <c r="IDG812" s="2198"/>
      <c r="IDH812" s="2198"/>
      <c r="IDI812" s="2198"/>
      <c r="IDJ812" s="2198"/>
      <c r="IDK812" s="2198"/>
      <c r="IDL812" s="2198"/>
      <c r="IDM812" s="2198"/>
      <c r="IDN812" s="2198"/>
      <c r="IDO812" s="2198"/>
      <c r="IDP812" s="2198"/>
      <c r="IDQ812" s="2198"/>
      <c r="IDR812" s="2198"/>
      <c r="IDS812" s="2198"/>
      <c r="IDT812" s="2198"/>
      <c r="IDU812" s="2198"/>
      <c r="IDV812" s="2198"/>
      <c r="IDW812" s="2198"/>
      <c r="IDX812" s="2198"/>
      <c r="IDY812" s="2198"/>
      <c r="IDZ812" s="2198"/>
      <c r="IEA812" s="2198"/>
      <c r="IEB812" s="2198"/>
      <c r="IEC812" s="2198"/>
      <c r="IED812" s="2198"/>
      <c r="IEE812" s="2198"/>
      <c r="IEF812" s="2198"/>
      <c r="IEG812" s="2198"/>
      <c r="IEH812" s="2198"/>
      <c r="IEI812" s="2198"/>
      <c r="IEJ812" s="2198"/>
      <c r="IEK812" s="2198"/>
      <c r="IEL812" s="2198"/>
      <c r="IEM812" s="2198"/>
      <c r="IEN812" s="2198"/>
      <c r="IEO812" s="2198"/>
      <c r="IEP812" s="2198"/>
      <c r="IEQ812" s="2198"/>
      <c r="IER812" s="2198"/>
      <c r="IES812" s="2198"/>
      <c r="IET812" s="2198"/>
      <c r="IEU812" s="2198"/>
      <c r="IEV812" s="2198"/>
      <c r="IEW812" s="2198"/>
      <c r="IEX812" s="2198"/>
      <c r="IEY812" s="2198"/>
      <c r="IEZ812" s="2198"/>
      <c r="IFA812" s="2198"/>
      <c r="IFB812" s="2198"/>
      <c r="IFC812" s="2198"/>
      <c r="IFD812" s="2198"/>
      <c r="IFE812" s="2198"/>
      <c r="IFF812" s="2198"/>
      <c r="IFG812" s="2198"/>
      <c r="IFH812" s="2198"/>
      <c r="IFI812" s="2198"/>
      <c r="IFJ812" s="2198"/>
      <c r="IFK812" s="2198"/>
      <c r="IFL812" s="2198"/>
      <c r="IFM812" s="2198"/>
      <c r="IFN812" s="2198"/>
      <c r="IFO812" s="2198"/>
      <c r="IFP812" s="2198"/>
      <c r="IFQ812" s="2198"/>
      <c r="IFR812" s="2198"/>
      <c r="IFS812" s="2198"/>
      <c r="IFT812" s="2198"/>
      <c r="IFU812" s="2198"/>
      <c r="IFV812" s="2198"/>
      <c r="IFW812" s="2198"/>
      <c r="IFX812" s="2198"/>
      <c r="IFY812" s="2198"/>
      <c r="IFZ812" s="2198"/>
      <c r="IGA812" s="2198"/>
      <c r="IGB812" s="2198"/>
      <c r="IGC812" s="2198"/>
      <c r="IGD812" s="2198"/>
      <c r="IGE812" s="2198"/>
      <c r="IGF812" s="2198"/>
      <c r="IGG812" s="2198"/>
      <c r="IGH812" s="2198"/>
      <c r="IGI812" s="2198"/>
      <c r="IGJ812" s="2198"/>
      <c r="IGK812" s="2198"/>
      <c r="IGL812" s="2198"/>
      <c r="IGM812" s="2198"/>
      <c r="IGN812" s="2198"/>
      <c r="IGO812" s="2198"/>
      <c r="IGP812" s="2198"/>
      <c r="IGQ812" s="2198"/>
      <c r="IGR812" s="2198"/>
      <c r="IGS812" s="2198"/>
      <c r="IGT812" s="2198"/>
      <c r="IGU812" s="2198"/>
      <c r="IGV812" s="2198"/>
      <c r="IGW812" s="2198"/>
      <c r="IGX812" s="2198"/>
      <c r="IGY812" s="2198"/>
      <c r="IGZ812" s="2198"/>
      <c r="IHA812" s="2198"/>
      <c r="IHB812" s="2198"/>
      <c r="IHC812" s="2198"/>
      <c r="IHD812" s="2198"/>
      <c r="IHE812" s="2198"/>
      <c r="IHF812" s="2198"/>
      <c r="IHG812" s="2198"/>
      <c r="IHH812" s="2198"/>
      <c r="IHI812" s="2198"/>
      <c r="IHJ812" s="2198"/>
      <c r="IHK812" s="2198"/>
      <c r="IHL812" s="2198"/>
      <c r="IHM812" s="2198"/>
      <c r="IHN812" s="2198"/>
      <c r="IHO812" s="2198"/>
      <c r="IHP812" s="2198"/>
      <c r="IHQ812" s="2198"/>
      <c r="IHR812" s="2198"/>
      <c r="IHS812" s="2198"/>
      <c r="IHT812" s="2198"/>
      <c r="IHU812" s="2198"/>
      <c r="IHV812" s="2198"/>
      <c r="IHW812" s="2198"/>
      <c r="IHX812" s="2198"/>
      <c r="IHY812" s="2198"/>
      <c r="IHZ812" s="2198"/>
      <c r="IIA812" s="2198"/>
      <c r="IIB812" s="2198"/>
      <c r="IIC812" s="2198"/>
      <c r="IID812" s="2198"/>
      <c r="IIE812" s="2198"/>
      <c r="IIF812" s="2198"/>
      <c r="IIG812" s="2198"/>
      <c r="IIH812" s="2198"/>
      <c r="III812" s="2198"/>
      <c r="IIJ812" s="2198"/>
      <c r="IIK812" s="2198"/>
      <c r="IIL812" s="2198"/>
      <c r="IIM812" s="2198"/>
      <c r="IIN812" s="2198"/>
      <c r="IIO812" s="2198"/>
      <c r="IIP812" s="2198"/>
      <c r="IIQ812" s="2198"/>
      <c r="IIR812" s="2198"/>
      <c r="IIS812" s="2198"/>
      <c r="IIT812" s="2198"/>
      <c r="IIU812" s="2198"/>
      <c r="IIV812" s="2198"/>
      <c r="IIW812" s="2198"/>
      <c r="IIX812" s="2198"/>
      <c r="IIY812" s="2198"/>
      <c r="IIZ812" s="2198"/>
      <c r="IJA812" s="2198"/>
      <c r="IJB812" s="2198"/>
      <c r="IJC812" s="2198"/>
      <c r="IJD812" s="2198"/>
      <c r="IJE812" s="2198"/>
      <c r="IJF812" s="2198"/>
      <c r="IJG812" s="2198"/>
      <c r="IJH812" s="2198"/>
      <c r="IJI812" s="2198"/>
      <c r="IJJ812" s="2198"/>
      <c r="IJK812" s="2198"/>
      <c r="IJL812" s="2198"/>
      <c r="IJM812" s="2198"/>
      <c r="IJN812" s="2198"/>
      <c r="IJO812" s="2198"/>
      <c r="IJP812" s="2198"/>
      <c r="IJQ812" s="2198"/>
      <c r="IJR812" s="2198"/>
      <c r="IJS812" s="2198"/>
      <c r="IJT812" s="2198"/>
      <c r="IJU812" s="2198"/>
      <c r="IJV812" s="2198"/>
      <c r="IJW812" s="2198"/>
      <c r="IJX812" s="2198"/>
      <c r="IJY812" s="2198"/>
      <c r="IJZ812" s="2198"/>
      <c r="IKA812" s="2198"/>
      <c r="IKB812" s="2198"/>
      <c r="IKC812" s="2198"/>
      <c r="IKD812" s="2198"/>
      <c r="IKE812" s="2198"/>
      <c r="IKF812" s="2198"/>
      <c r="IKG812" s="2198"/>
      <c r="IKH812" s="2198"/>
      <c r="IKI812" s="2198"/>
      <c r="IKJ812" s="2198"/>
      <c r="IKK812" s="2198"/>
      <c r="IKL812" s="2198"/>
      <c r="IKM812" s="2198"/>
      <c r="IKN812" s="2198"/>
      <c r="IKO812" s="2198"/>
      <c r="IKP812" s="2198"/>
      <c r="IKQ812" s="2198"/>
      <c r="IKR812" s="2198"/>
      <c r="IKS812" s="2198"/>
      <c r="IKT812" s="2198"/>
      <c r="IKU812" s="2198"/>
      <c r="IKV812" s="2198"/>
      <c r="IKW812" s="2198"/>
      <c r="IKX812" s="2198"/>
      <c r="IKY812" s="2198"/>
      <c r="IKZ812" s="2198"/>
      <c r="ILA812" s="2198"/>
      <c r="ILB812" s="2198"/>
      <c r="ILC812" s="2198"/>
      <c r="ILD812" s="2198"/>
      <c r="ILE812" s="2198"/>
      <c r="ILF812" s="2198"/>
      <c r="ILG812" s="2198"/>
      <c r="ILK812" s="2198"/>
      <c r="ILL812" s="2198"/>
      <c r="ILM812" s="2198"/>
      <c r="ILN812" s="2198"/>
      <c r="ILO812" s="2198"/>
      <c r="ILP812" s="2198"/>
      <c r="ILQ812" s="2198"/>
      <c r="ILR812" s="2198"/>
      <c r="ILS812" s="2198"/>
      <c r="ILT812" s="2198"/>
      <c r="ILU812" s="2198"/>
      <c r="ILV812" s="2198"/>
      <c r="ILW812" s="2198"/>
      <c r="ILX812" s="2198"/>
      <c r="ILY812" s="2198"/>
      <c r="ILZ812" s="2198"/>
      <c r="IMA812" s="2198"/>
      <c r="IMB812" s="2198"/>
      <c r="IMC812" s="2198"/>
      <c r="IMD812" s="2198"/>
      <c r="IME812" s="2198"/>
      <c r="IMF812" s="2198"/>
      <c r="IMG812" s="2198"/>
      <c r="IMH812" s="2198"/>
      <c r="IMI812" s="2198"/>
      <c r="IMJ812" s="2198"/>
      <c r="IMK812" s="2198"/>
      <c r="IML812" s="2198"/>
      <c r="IMM812" s="2198"/>
      <c r="IMN812" s="2198"/>
      <c r="IMO812" s="2198"/>
      <c r="IMP812" s="2198"/>
      <c r="IMQ812" s="2198"/>
      <c r="IMR812" s="2198"/>
      <c r="IMS812" s="2198"/>
      <c r="IMT812" s="2198"/>
      <c r="IMU812" s="2198"/>
      <c r="IMV812" s="2198"/>
      <c r="IMW812" s="2198"/>
      <c r="IMX812" s="2198"/>
      <c r="IMY812" s="2198"/>
      <c r="IMZ812" s="2198"/>
      <c r="INA812" s="2198"/>
      <c r="INB812" s="2198"/>
      <c r="INC812" s="2198"/>
      <c r="IND812" s="2198"/>
      <c r="INE812" s="2198"/>
      <c r="INF812" s="2198"/>
      <c r="ING812" s="2198"/>
      <c r="INH812" s="2198"/>
      <c r="INI812" s="2198"/>
      <c r="INJ812" s="2198"/>
      <c r="INK812" s="2198"/>
      <c r="INL812" s="2198"/>
      <c r="INM812" s="2198"/>
      <c r="INN812" s="2198"/>
      <c r="INO812" s="2198"/>
      <c r="INP812" s="2198"/>
      <c r="INQ812" s="2198"/>
      <c r="INR812" s="2198"/>
      <c r="INS812" s="2198"/>
      <c r="INT812" s="2198"/>
      <c r="INU812" s="2198"/>
      <c r="INV812" s="2198"/>
      <c r="INW812" s="2198"/>
      <c r="INX812" s="2198"/>
      <c r="INY812" s="2198"/>
      <c r="INZ812" s="2198"/>
      <c r="IOA812" s="2198"/>
      <c r="IOB812" s="2198"/>
      <c r="IOC812" s="2198"/>
      <c r="IOD812" s="2198"/>
      <c r="IOE812" s="2198"/>
      <c r="IOF812" s="2198"/>
      <c r="IOG812" s="2198"/>
      <c r="IOH812" s="2198"/>
      <c r="IOI812" s="2198"/>
      <c r="IOJ812" s="2198"/>
      <c r="IOK812" s="2198"/>
      <c r="IOL812" s="2198"/>
      <c r="IOM812" s="2198"/>
      <c r="ION812" s="2198"/>
      <c r="IOO812" s="2198"/>
      <c r="IOP812" s="2198"/>
      <c r="IOQ812" s="2198"/>
      <c r="IOR812" s="2198"/>
      <c r="IOS812" s="2198"/>
      <c r="IOT812" s="2198"/>
      <c r="IOU812" s="2198"/>
      <c r="IOV812" s="2198"/>
      <c r="IOW812" s="2198"/>
      <c r="IOX812" s="2198"/>
      <c r="IOY812" s="2198"/>
      <c r="IOZ812" s="2198"/>
      <c r="IPA812" s="2198"/>
      <c r="IPB812" s="2198"/>
      <c r="IPC812" s="2198"/>
      <c r="IPD812" s="2198"/>
      <c r="IPE812" s="2198"/>
      <c r="IPF812" s="2198"/>
      <c r="IPG812" s="2198"/>
      <c r="IPH812" s="2198"/>
      <c r="IPI812" s="2198"/>
      <c r="IPJ812" s="2198"/>
      <c r="IPK812" s="2198"/>
      <c r="IPL812" s="2198"/>
      <c r="IPM812" s="2198"/>
      <c r="IPN812" s="2198"/>
      <c r="IPO812" s="2198"/>
      <c r="IPP812" s="2198"/>
      <c r="IPQ812" s="2198"/>
      <c r="IPR812" s="2198"/>
      <c r="IPS812" s="2198"/>
      <c r="IPT812" s="2198"/>
      <c r="IPU812" s="2198"/>
      <c r="IPV812" s="2198"/>
      <c r="IPW812" s="2198"/>
      <c r="IPX812" s="2198"/>
      <c r="IPY812" s="2198"/>
      <c r="IPZ812" s="2198"/>
      <c r="IQA812" s="2198"/>
      <c r="IQB812" s="2198"/>
      <c r="IQC812" s="2198"/>
      <c r="IQD812" s="2198"/>
      <c r="IQE812" s="2198"/>
      <c r="IQF812" s="2198"/>
      <c r="IQG812" s="2198"/>
      <c r="IQH812" s="2198"/>
      <c r="IQI812" s="2198"/>
      <c r="IQJ812" s="2198"/>
      <c r="IQK812" s="2198"/>
      <c r="IQL812" s="2198"/>
      <c r="IQM812" s="2198"/>
      <c r="IQN812" s="2198"/>
      <c r="IQO812" s="2198"/>
      <c r="IQP812" s="2198"/>
      <c r="IQQ812" s="2198"/>
      <c r="IQR812" s="2198"/>
      <c r="IQS812" s="2198"/>
      <c r="IQT812" s="2198"/>
      <c r="IQU812" s="2198"/>
      <c r="IQV812" s="2198"/>
      <c r="IQW812" s="2198"/>
      <c r="IQX812" s="2198"/>
      <c r="IQY812" s="2198"/>
      <c r="IQZ812" s="2198"/>
      <c r="IRA812" s="2198"/>
      <c r="IRB812" s="2198"/>
      <c r="IRC812" s="2198"/>
      <c r="IRD812" s="2198"/>
      <c r="IRE812" s="2198"/>
      <c r="IRF812" s="2198"/>
      <c r="IRG812" s="2198"/>
      <c r="IRH812" s="2198"/>
      <c r="IRI812" s="2198"/>
      <c r="IRJ812" s="2198"/>
      <c r="IRK812" s="2198"/>
      <c r="IRL812" s="2198"/>
      <c r="IRM812" s="2198"/>
      <c r="IRN812" s="2198"/>
      <c r="IRO812" s="2198"/>
      <c r="IRP812" s="2198"/>
      <c r="IRQ812" s="2198"/>
      <c r="IRR812" s="2198"/>
      <c r="IRS812" s="2198"/>
      <c r="IRT812" s="2198"/>
      <c r="IRU812" s="2198"/>
      <c r="IRV812" s="2198"/>
      <c r="IRW812" s="2198"/>
      <c r="IRX812" s="2198"/>
      <c r="IRY812" s="2198"/>
      <c r="IRZ812" s="2198"/>
      <c r="ISA812" s="2198"/>
      <c r="ISB812" s="2198"/>
      <c r="ISC812" s="2198"/>
      <c r="ISD812" s="2198"/>
      <c r="ISE812" s="2198"/>
      <c r="ISF812" s="2198"/>
      <c r="ISG812" s="2198"/>
      <c r="ISH812" s="2198"/>
      <c r="ISI812" s="2198"/>
      <c r="ISJ812" s="2198"/>
      <c r="ISK812" s="2198"/>
      <c r="ISL812" s="2198"/>
      <c r="ISM812" s="2198"/>
      <c r="ISN812" s="2198"/>
      <c r="ISO812" s="2198"/>
      <c r="ISP812" s="2198"/>
      <c r="ISQ812" s="2198"/>
      <c r="ISR812" s="2198"/>
      <c r="ISS812" s="2198"/>
      <c r="IST812" s="2198"/>
      <c r="ISU812" s="2198"/>
      <c r="ISV812" s="2198"/>
      <c r="ISW812" s="2198"/>
      <c r="ISX812" s="2198"/>
      <c r="ISY812" s="2198"/>
      <c r="ISZ812" s="2198"/>
      <c r="ITA812" s="2198"/>
      <c r="ITB812" s="2198"/>
      <c r="ITC812" s="2198"/>
      <c r="ITD812" s="2198"/>
      <c r="ITE812" s="2198"/>
      <c r="ITF812" s="2198"/>
      <c r="ITG812" s="2198"/>
      <c r="ITH812" s="2198"/>
      <c r="ITI812" s="2198"/>
      <c r="ITJ812" s="2198"/>
      <c r="ITK812" s="2198"/>
      <c r="ITL812" s="2198"/>
      <c r="ITM812" s="2198"/>
      <c r="ITN812" s="2198"/>
      <c r="ITO812" s="2198"/>
      <c r="ITP812" s="2198"/>
      <c r="ITQ812" s="2198"/>
      <c r="ITR812" s="2198"/>
      <c r="ITS812" s="2198"/>
      <c r="ITT812" s="2198"/>
      <c r="ITU812" s="2198"/>
      <c r="ITV812" s="2198"/>
      <c r="ITW812" s="2198"/>
      <c r="ITX812" s="2198"/>
      <c r="ITY812" s="2198"/>
      <c r="ITZ812" s="2198"/>
      <c r="IUA812" s="2198"/>
      <c r="IUB812" s="2198"/>
      <c r="IUC812" s="2198"/>
      <c r="IUD812" s="2198"/>
      <c r="IUE812" s="2198"/>
      <c r="IUF812" s="2198"/>
      <c r="IUG812" s="2198"/>
      <c r="IUH812" s="2198"/>
      <c r="IUI812" s="2198"/>
      <c r="IUJ812" s="2198"/>
      <c r="IUK812" s="2198"/>
      <c r="IUL812" s="2198"/>
      <c r="IUM812" s="2198"/>
      <c r="IUN812" s="2198"/>
      <c r="IUO812" s="2198"/>
      <c r="IUP812" s="2198"/>
      <c r="IUQ812" s="2198"/>
      <c r="IUR812" s="2198"/>
      <c r="IUS812" s="2198"/>
      <c r="IUT812" s="2198"/>
      <c r="IUU812" s="2198"/>
      <c r="IUV812" s="2198"/>
      <c r="IUW812" s="2198"/>
      <c r="IUX812" s="2198"/>
      <c r="IUY812" s="2198"/>
      <c r="IUZ812" s="2198"/>
      <c r="IVA812" s="2198"/>
      <c r="IVB812" s="2198"/>
      <c r="IVC812" s="2198"/>
      <c r="IVG812" s="2198"/>
      <c r="IVH812" s="2198"/>
      <c r="IVI812" s="2198"/>
      <c r="IVJ812" s="2198"/>
      <c r="IVK812" s="2198"/>
      <c r="IVL812" s="2198"/>
      <c r="IVM812" s="2198"/>
      <c r="IVN812" s="2198"/>
      <c r="IVO812" s="2198"/>
      <c r="IVP812" s="2198"/>
      <c r="IVQ812" s="2198"/>
      <c r="IVR812" s="2198"/>
      <c r="IVS812" s="2198"/>
      <c r="IVT812" s="2198"/>
      <c r="IVU812" s="2198"/>
      <c r="IVV812" s="2198"/>
      <c r="IVW812" s="2198"/>
      <c r="IVX812" s="2198"/>
      <c r="IVY812" s="2198"/>
      <c r="IVZ812" s="2198"/>
      <c r="IWA812" s="2198"/>
      <c r="IWB812" s="2198"/>
      <c r="IWC812" s="2198"/>
      <c r="IWD812" s="2198"/>
      <c r="IWE812" s="2198"/>
      <c r="IWF812" s="2198"/>
      <c r="IWG812" s="2198"/>
      <c r="IWH812" s="2198"/>
      <c r="IWI812" s="2198"/>
      <c r="IWJ812" s="2198"/>
      <c r="IWK812" s="2198"/>
      <c r="IWL812" s="2198"/>
      <c r="IWM812" s="2198"/>
      <c r="IWN812" s="2198"/>
      <c r="IWO812" s="2198"/>
      <c r="IWP812" s="2198"/>
      <c r="IWQ812" s="2198"/>
      <c r="IWR812" s="2198"/>
      <c r="IWS812" s="2198"/>
      <c r="IWT812" s="2198"/>
      <c r="IWU812" s="2198"/>
      <c r="IWV812" s="2198"/>
      <c r="IWW812" s="2198"/>
      <c r="IWX812" s="2198"/>
      <c r="IWY812" s="2198"/>
      <c r="IWZ812" s="2198"/>
      <c r="IXA812" s="2198"/>
      <c r="IXB812" s="2198"/>
      <c r="IXC812" s="2198"/>
      <c r="IXD812" s="2198"/>
      <c r="IXE812" s="2198"/>
      <c r="IXF812" s="2198"/>
      <c r="IXG812" s="2198"/>
      <c r="IXH812" s="2198"/>
      <c r="IXI812" s="2198"/>
      <c r="IXJ812" s="2198"/>
      <c r="IXK812" s="2198"/>
      <c r="IXL812" s="2198"/>
      <c r="IXM812" s="2198"/>
      <c r="IXN812" s="2198"/>
      <c r="IXO812" s="2198"/>
      <c r="IXP812" s="2198"/>
      <c r="IXQ812" s="2198"/>
      <c r="IXR812" s="2198"/>
      <c r="IXS812" s="2198"/>
      <c r="IXT812" s="2198"/>
      <c r="IXU812" s="2198"/>
      <c r="IXV812" s="2198"/>
      <c r="IXW812" s="2198"/>
      <c r="IXX812" s="2198"/>
      <c r="IXY812" s="2198"/>
      <c r="IXZ812" s="2198"/>
      <c r="IYA812" s="2198"/>
      <c r="IYB812" s="2198"/>
      <c r="IYC812" s="2198"/>
      <c r="IYD812" s="2198"/>
      <c r="IYE812" s="2198"/>
      <c r="IYF812" s="2198"/>
      <c r="IYG812" s="2198"/>
      <c r="IYH812" s="2198"/>
      <c r="IYI812" s="2198"/>
      <c r="IYJ812" s="2198"/>
      <c r="IYK812" s="2198"/>
      <c r="IYL812" s="2198"/>
      <c r="IYM812" s="2198"/>
      <c r="IYN812" s="2198"/>
      <c r="IYO812" s="2198"/>
      <c r="IYP812" s="2198"/>
      <c r="IYQ812" s="2198"/>
      <c r="IYR812" s="2198"/>
      <c r="IYS812" s="2198"/>
      <c r="IYT812" s="2198"/>
      <c r="IYU812" s="2198"/>
      <c r="IYV812" s="2198"/>
      <c r="IYW812" s="2198"/>
      <c r="IYX812" s="2198"/>
      <c r="IYY812" s="2198"/>
      <c r="IYZ812" s="2198"/>
      <c r="IZA812" s="2198"/>
      <c r="IZB812" s="2198"/>
      <c r="IZC812" s="2198"/>
      <c r="IZD812" s="2198"/>
      <c r="IZE812" s="2198"/>
      <c r="IZF812" s="2198"/>
      <c r="IZG812" s="2198"/>
      <c r="IZH812" s="2198"/>
      <c r="IZI812" s="2198"/>
      <c r="IZJ812" s="2198"/>
      <c r="IZK812" s="2198"/>
      <c r="IZL812" s="2198"/>
      <c r="IZM812" s="2198"/>
      <c r="IZN812" s="2198"/>
      <c r="IZO812" s="2198"/>
      <c r="IZP812" s="2198"/>
      <c r="IZQ812" s="2198"/>
      <c r="IZR812" s="2198"/>
      <c r="IZS812" s="2198"/>
      <c r="IZT812" s="2198"/>
      <c r="IZU812" s="2198"/>
      <c r="IZV812" s="2198"/>
      <c r="IZW812" s="2198"/>
      <c r="IZX812" s="2198"/>
      <c r="IZY812" s="2198"/>
      <c r="IZZ812" s="2198"/>
      <c r="JAA812" s="2198"/>
      <c r="JAB812" s="2198"/>
      <c r="JAC812" s="2198"/>
      <c r="JAD812" s="2198"/>
      <c r="JAE812" s="2198"/>
      <c r="JAF812" s="2198"/>
      <c r="JAG812" s="2198"/>
      <c r="JAH812" s="2198"/>
      <c r="JAI812" s="2198"/>
      <c r="JAJ812" s="2198"/>
      <c r="JAK812" s="2198"/>
      <c r="JAL812" s="2198"/>
      <c r="JAM812" s="2198"/>
      <c r="JAN812" s="2198"/>
      <c r="JAO812" s="2198"/>
      <c r="JAP812" s="2198"/>
      <c r="JAQ812" s="2198"/>
      <c r="JAR812" s="2198"/>
      <c r="JAS812" s="2198"/>
      <c r="JAT812" s="2198"/>
      <c r="JAU812" s="2198"/>
      <c r="JAV812" s="2198"/>
      <c r="JAW812" s="2198"/>
      <c r="JAX812" s="2198"/>
      <c r="JAY812" s="2198"/>
      <c r="JAZ812" s="2198"/>
      <c r="JBA812" s="2198"/>
      <c r="JBB812" s="2198"/>
      <c r="JBC812" s="2198"/>
      <c r="JBD812" s="2198"/>
      <c r="JBE812" s="2198"/>
      <c r="JBF812" s="2198"/>
      <c r="JBG812" s="2198"/>
      <c r="JBH812" s="2198"/>
      <c r="JBI812" s="2198"/>
      <c r="JBJ812" s="2198"/>
      <c r="JBK812" s="2198"/>
      <c r="JBL812" s="2198"/>
      <c r="JBM812" s="2198"/>
      <c r="JBN812" s="2198"/>
      <c r="JBO812" s="2198"/>
      <c r="JBP812" s="2198"/>
      <c r="JBQ812" s="2198"/>
      <c r="JBR812" s="2198"/>
      <c r="JBS812" s="2198"/>
      <c r="JBT812" s="2198"/>
      <c r="JBU812" s="2198"/>
      <c r="JBV812" s="2198"/>
      <c r="JBW812" s="2198"/>
      <c r="JBX812" s="2198"/>
      <c r="JBY812" s="2198"/>
      <c r="JBZ812" s="2198"/>
      <c r="JCA812" s="2198"/>
      <c r="JCB812" s="2198"/>
      <c r="JCC812" s="2198"/>
      <c r="JCD812" s="2198"/>
      <c r="JCE812" s="2198"/>
      <c r="JCF812" s="2198"/>
      <c r="JCG812" s="2198"/>
      <c r="JCH812" s="2198"/>
      <c r="JCI812" s="2198"/>
      <c r="JCJ812" s="2198"/>
      <c r="JCK812" s="2198"/>
      <c r="JCL812" s="2198"/>
      <c r="JCM812" s="2198"/>
      <c r="JCN812" s="2198"/>
      <c r="JCO812" s="2198"/>
      <c r="JCP812" s="2198"/>
      <c r="JCQ812" s="2198"/>
      <c r="JCR812" s="2198"/>
      <c r="JCS812" s="2198"/>
      <c r="JCT812" s="2198"/>
      <c r="JCU812" s="2198"/>
      <c r="JCV812" s="2198"/>
      <c r="JCW812" s="2198"/>
      <c r="JCX812" s="2198"/>
      <c r="JCY812" s="2198"/>
      <c r="JCZ812" s="2198"/>
      <c r="JDA812" s="2198"/>
      <c r="JDB812" s="2198"/>
      <c r="JDC812" s="2198"/>
      <c r="JDD812" s="2198"/>
      <c r="JDE812" s="2198"/>
      <c r="JDF812" s="2198"/>
      <c r="JDG812" s="2198"/>
      <c r="JDH812" s="2198"/>
      <c r="JDI812" s="2198"/>
      <c r="JDJ812" s="2198"/>
      <c r="JDK812" s="2198"/>
      <c r="JDL812" s="2198"/>
      <c r="JDM812" s="2198"/>
      <c r="JDN812" s="2198"/>
      <c r="JDO812" s="2198"/>
      <c r="JDP812" s="2198"/>
      <c r="JDQ812" s="2198"/>
      <c r="JDR812" s="2198"/>
      <c r="JDS812" s="2198"/>
      <c r="JDT812" s="2198"/>
      <c r="JDU812" s="2198"/>
      <c r="JDV812" s="2198"/>
      <c r="JDW812" s="2198"/>
      <c r="JDX812" s="2198"/>
      <c r="JDY812" s="2198"/>
      <c r="JDZ812" s="2198"/>
      <c r="JEA812" s="2198"/>
      <c r="JEB812" s="2198"/>
      <c r="JEC812" s="2198"/>
      <c r="JED812" s="2198"/>
      <c r="JEE812" s="2198"/>
      <c r="JEF812" s="2198"/>
      <c r="JEG812" s="2198"/>
      <c r="JEH812" s="2198"/>
      <c r="JEI812" s="2198"/>
      <c r="JEJ812" s="2198"/>
      <c r="JEK812" s="2198"/>
      <c r="JEL812" s="2198"/>
      <c r="JEM812" s="2198"/>
      <c r="JEN812" s="2198"/>
      <c r="JEO812" s="2198"/>
      <c r="JEP812" s="2198"/>
      <c r="JEQ812" s="2198"/>
      <c r="JER812" s="2198"/>
      <c r="JES812" s="2198"/>
      <c r="JET812" s="2198"/>
      <c r="JEU812" s="2198"/>
      <c r="JEV812" s="2198"/>
      <c r="JEW812" s="2198"/>
      <c r="JEX812" s="2198"/>
      <c r="JEY812" s="2198"/>
      <c r="JFC812" s="2198"/>
      <c r="JFD812" s="2198"/>
      <c r="JFE812" s="2198"/>
      <c r="JFF812" s="2198"/>
      <c r="JFG812" s="2198"/>
      <c r="JFH812" s="2198"/>
      <c r="JFI812" s="2198"/>
      <c r="JFJ812" s="2198"/>
      <c r="JFK812" s="2198"/>
      <c r="JFL812" s="2198"/>
      <c r="JFM812" s="2198"/>
      <c r="JFN812" s="2198"/>
      <c r="JFO812" s="2198"/>
      <c r="JFP812" s="2198"/>
      <c r="JFQ812" s="2198"/>
      <c r="JFR812" s="2198"/>
      <c r="JFS812" s="2198"/>
      <c r="JFT812" s="2198"/>
      <c r="JFU812" s="2198"/>
      <c r="JFV812" s="2198"/>
      <c r="JFW812" s="2198"/>
      <c r="JFX812" s="2198"/>
      <c r="JFY812" s="2198"/>
      <c r="JFZ812" s="2198"/>
      <c r="JGA812" s="2198"/>
      <c r="JGB812" s="2198"/>
      <c r="JGC812" s="2198"/>
      <c r="JGD812" s="2198"/>
      <c r="JGE812" s="2198"/>
      <c r="JGF812" s="2198"/>
      <c r="JGG812" s="2198"/>
      <c r="JGH812" s="2198"/>
      <c r="JGI812" s="2198"/>
      <c r="JGJ812" s="2198"/>
      <c r="JGK812" s="2198"/>
      <c r="JGL812" s="2198"/>
      <c r="JGM812" s="2198"/>
      <c r="JGN812" s="2198"/>
      <c r="JGO812" s="2198"/>
      <c r="JGP812" s="2198"/>
      <c r="JGQ812" s="2198"/>
      <c r="JGR812" s="2198"/>
      <c r="JGS812" s="2198"/>
      <c r="JGT812" s="2198"/>
      <c r="JGU812" s="2198"/>
      <c r="JGV812" s="2198"/>
      <c r="JGW812" s="2198"/>
      <c r="JGX812" s="2198"/>
      <c r="JGY812" s="2198"/>
      <c r="JGZ812" s="2198"/>
      <c r="JHA812" s="2198"/>
      <c r="JHB812" s="2198"/>
      <c r="JHC812" s="2198"/>
      <c r="JHD812" s="2198"/>
      <c r="JHE812" s="2198"/>
      <c r="JHF812" s="2198"/>
      <c r="JHG812" s="2198"/>
      <c r="JHH812" s="2198"/>
      <c r="JHI812" s="2198"/>
      <c r="JHJ812" s="2198"/>
      <c r="JHK812" s="2198"/>
      <c r="JHL812" s="2198"/>
      <c r="JHM812" s="2198"/>
      <c r="JHN812" s="2198"/>
      <c r="JHO812" s="2198"/>
      <c r="JHP812" s="2198"/>
      <c r="JHQ812" s="2198"/>
      <c r="JHR812" s="2198"/>
      <c r="JHS812" s="2198"/>
      <c r="JHT812" s="2198"/>
      <c r="JHU812" s="2198"/>
      <c r="JHV812" s="2198"/>
      <c r="JHW812" s="2198"/>
      <c r="JHX812" s="2198"/>
      <c r="JHY812" s="2198"/>
      <c r="JHZ812" s="2198"/>
      <c r="JIA812" s="2198"/>
      <c r="JIB812" s="2198"/>
      <c r="JIC812" s="2198"/>
      <c r="JID812" s="2198"/>
      <c r="JIE812" s="2198"/>
      <c r="JIF812" s="2198"/>
      <c r="JIG812" s="2198"/>
      <c r="JIH812" s="2198"/>
      <c r="JII812" s="2198"/>
      <c r="JIJ812" s="2198"/>
      <c r="JIK812" s="2198"/>
      <c r="JIL812" s="2198"/>
      <c r="JIM812" s="2198"/>
      <c r="JIN812" s="2198"/>
      <c r="JIO812" s="2198"/>
      <c r="JIP812" s="2198"/>
      <c r="JIQ812" s="2198"/>
      <c r="JIR812" s="2198"/>
      <c r="JIS812" s="2198"/>
      <c r="JIT812" s="2198"/>
      <c r="JIU812" s="2198"/>
      <c r="JIV812" s="2198"/>
      <c r="JIW812" s="2198"/>
      <c r="JIX812" s="2198"/>
      <c r="JIY812" s="2198"/>
      <c r="JIZ812" s="2198"/>
      <c r="JJA812" s="2198"/>
      <c r="JJB812" s="2198"/>
      <c r="JJC812" s="2198"/>
      <c r="JJD812" s="2198"/>
      <c r="JJE812" s="2198"/>
      <c r="JJF812" s="2198"/>
      <c r="JJG812" s="2198"/>
      <c r="JJH812" s="2198"/>
      <c r="JJI812" s="2198"/>
      <c r="JJJ812" s="2198"/>
      <c r="JJK812" s="2198"/>
      <c r="JJL812" s="2198"/>
      <c r="JJM812" s="2198"/>
      <c r="JJN812" s="2198"/>
      <c r="JJO812" s="2198"/>
      <c r="JJP812" s="2198"/>
      <c r="JJQ812" s="2198"/>
      <c r="JJR812" s="2198"/>
      <c r="JJS812" s="2198"/>
      <c r="JJT812" s="2198"/>
      <c r="JJU812" s="2198"/>
      <c r="JJV812" s="2198"/>
      <c r="JJW812" s="2198"/>
      <c r="JJX812" s="2198"/>
      <c r="JJY812" s="2198"/>
      <c r="JJZ812" s="2198"/>
      <c r="JKA812" s="2198"/>
      <c r="JKB812" s="2198"/>
      <c r="JKC812" s="2198"/>
      <c r="JKD812" s="2198"/>
      <c r="JKE812" s="2198"/>
      <c r="JKF812" s="2198"/>
      <c r="JKG812" s="2198"/>
      <c r="JKH812" s="2198"/>
      <c r="JKI812" s="2198"/>
      <c r="JKJ812" s="2198"/>
      <c r="JKK812" s="2198"/>
      <c r="JKL812" s="2198"/>
      <c r="JKM812" s="2198"/>
      <c r="JKN812" s="2198"/>
      <c r="JKO812" s="2198"/>
      <c r="JKP812" s="2198"/>
      <c r="JKQ812" s="2198"/>
      <c r="JKR812" s="2198"/>
      <c r="JKS812" s="2198"/>
      <c r="JKT812" s="2198"/>
      <c r="JKU812" s="2198"/>
      <c r="JKV812" s="2198"/>
      <c r="JKW812" s="2198"/>
      <c r="JKX812" s="2198"/>
      <c r="JKY812" s="2198"/>
      <c r="JKZ812" s="2198"/>
      <c r="JLA812" s="2198"/>
      <c r="JLB812" s="2198"/>
      <c r="JLC812" s="2198"/>
      <c r="JLD812" s="2198"/>
      <c r="JLE812" s="2198"/>
      <c r="JLF812" s="2198"/>
      <c r="JLG812" s="2198"/>
      <c r="JLH812" s="2198"/>
      <c r="JLI812" s="2198"/>
      <c r="JLJ812" s="2198"/>
      <c r="JLK812" s="2198"/>
      <c r="JLL812" s="2198"/>
      <c r="JLM812" s="2198"/>
      <c r="JLN812" s="2198"/>
      <c r="JLO812" s="2198"/>
      <c r="JLP812" s="2198"/>
      <c r="JLQ812" s="2198"/>
      <c r="JLR812" s="2198"/>
      <c r="JLS812" s="2198"/>
      <c r="JLT812" s="2198"/>
      <c r="JLU812" s="2198"/>
      <c r="JLV812" s="2198"/>
      <c r="JLW812" s="2198"/>
      <c r="JLX812" s="2198"/>
      <c r="JLY812" s="2198"/>
      <c r="JLZ812" s="2198"/>
      <c r="JMA812" s="2198"/>
      <c r="JMB812" s="2198"/>
      <c r="JMC812" s="2198"/>
      <c r="JMD812" s="2198"/>
      <c r="JME812" s="2198"/>
      <c r="JMF812" s="2198"/>
      <c r="JMG812" s="2198"/>
      <c r="JMH812" s="2198"/>
      <c r="JMI812" s="2198"/>
      <c r="JMJ812" s="2198"/>
      <c r="JMK812" s="2198"/>
      <c r="JML812" s="2198"/>
      <c r="JMM812" s="2198"/>
      <c r="JMN812" s="2198"/>
      <c r="JMO812" s="2198"/>
      <c r="JMP812" s="2198"/>
      <c r="JMQ812" s="2198"/>
      <c r="JMR812" s="2198"/>
      <c r="JMS812" s="2198"/>
      <c r="JMT812" s="2198"/>
      <c r="JMU812" s="2198"/>
      <c r="JMV812" s="2198"/>
      <c r="JMW812" s="2198"/>
      <c r="JMX812" s="2198"/>
      <c r="JMY812" s="2198"/>
      <c r="JMZ812" s="2198"/>
      <c r="JNA812" s="2198"/>
      <c r="JNB812" s="2198"/>
      <c r="JNC812" s="2198"/>
      <c r="JND812" s="2198"/>
      <c r="JNE812" s="2198"/>
      <c r="JNF812" s="2198"/>
      <c r="JNG812" s="2198"/>
      <c r="JNH812" s="2198"/>
      <c r="JNI812" s="2198"/>
      <c r="JNJ812" s="2198"/>
      <c r="JNK812" s="2198"/>
      <c r="JNL812" s="2198"/>
      <c r="JNM812" s="2198"/>
      <c r="JNN812" s="2198"/>
      <c r="JNO812" s="2198"/>
      <c r="JNP812" s="2198"/>
      <c r="JNQ812" s="2198"/>
      <c r="JNR812" s="2198"/>
      <c r="JNS812" s="2198"/>
      <c r="JNT812" s="2198"/>
      <c r="JNU812" s="2198"/>
      <c r="JNV812" s="2198"/>
      <c r="JNW812" s="2198"/>
      <c r="JNX812" s="2198"/>
      <c r="JNY812" s="2198"/>
      <c r="JNZ812" s="2198"/>
      <c r="JOA812" s="2198"/>
      <c r="JOB812" s="2198"/>
      <c r="JOC812" s="2198"/>
      <c r="JOD812" s="2198"/>
      <c r="JOE812" s="2198"/>
      <c r="JOF812" s="2198"/>
      <c r="JOG812" s="2198"/>
      <c r="JOH812" s="2198"/>
      <c r="JOI812" s="2198"/>
      <c r="JOJ812" s="2198"/>
      <c r="JOK812" s="2198"/>
      <c r="JOL812" s="2198"/>
      <c r="JOM812" s="2198"/>
      <c r="JON812" s="2198"/>
      <c r="JOO812" s="2198"/>
      <c r="JOP812" s="2198"/>
      <c r="JOQ812" s="2198"/>
      <c r="JOR812" s="2198"/>
      <c r="JOS812" s="2198"/>
      <c r="JOT812" s="2198"/>
      <c r="JOU812" s="2198"/>
      <c r="JOY812" s="2198"/>
      <c r="JOZ812" s="2198"/>
      <c r="JPA812" s="2198"/>
      <c r="JPB812" s="2198"/>
      <c r="JPC812" s="2198"/>
      <c r="JPD812" s="2198"/>
      <c r="JPE812" s="2198"/>
      <c r="JPF812" s="2198"/>
      <c r="JPG812" s="2198"/>
      <c r="JPH812" s="2198"/>
      <c r="JPI812" s="2198"/>
      <c r="JPJ812" s="2198"/>
      <c r="JPK812" s="2198"/>
      <c r="JPL812" s="2198"/>
      <c r="JPM812" s="2198"/>
      <c r="JPN812" s="2198"/>
      <c r="JPO812" s="2198"/>
      <c r="JPP812" s="2198"/>
      <c r="JPQ812" s="2198"/>
      <c r="JPR812" s="2198"/>
      <c r="JPS812" s="2198"/>
      <c r="JPT812" s="2198"/>
      <c r="JPU812" s="2198"/>
      <c r="JPV812" s="2198"/>
      <c r="JPW812" s="2198"/>
      <c r="JPX812" s="2198"/>
      <c r="JPY812" s="2198"/>
      <c r="JPZ812" s="2198"/>
      <c r="JQA812" s="2198"/>
      <c r="JQB812" s="2198"/>
      <c r="JQC812" s="2198"/>
      <c r="JQD812" s="2198"/>
      <c r="JQE812" s="2198"/>
      <c r="JQF812" s="2198"/>
      <c r="JQG812" s="2198"/>
      <c r="JQH812" s="2198"/>
      <c r="JQI812" s="2198"/>
      <c r="JQJ812" s="2198"/>
      <c r="JQK812" s="2198"/>
      <c r="JQL812" s="2198"/>
      <c r="JQM812" s="2198"/>
      <c r="JQN812" s="2198"/>
      <c r="JQO812" s="2198"/>
      <c r="JQP812" s="2198"/>
      <c r="JQQ812" s="2198"/>
      <c r="JQR812" s="2198"/>
      <c r="JQS812" s="2198"/>
      <c r="JQT812" s="2198"/>
      <c r="JQU812" s="2198"/>
      <c r="JQV812" s="2198"/>
      <c r="JQW812" s="2198"/>
      <c r="JQX812" s="2198"/>
      <c r="JQY812" s="2198"/>
      <c r="JQZ812" s="2198"/>
      <c r="JRA812" s="2198"/>
      <c r="JRB812" s="2198"/>
      <c r="JRC812" s="2198"/>
      <c r="JRD812" s="2198"/>
      <c r="JRE812" s="2198"/>
      <c r="JRF812" s="2198"/>
      <c r="JRG812" s="2198"/>
      <c r="JRH812" s="2198"/>
      <c r="JRI812" s="2198"/>
      <c r="JRJ812" s="2198"/>
      <c r="JRK812" s="2198"/>
      <c r="JRL812" s="2198"/>
      <c r="JRM812" s="2198"/>
      <c r="JRN812" s="2198"/>
      <c r="JRO812" s="2198"/>
      <c r="JRP812" s="2198"/>
      <c r="JRQ812" s="2198"/>
      <c r="JRR812" s="2198"/>
      <c r="JRS812" s="2198"/>
      <c r="JRT812" s="2198"/>
      <c r="JRU812" s="2198"/>
      <c r="JRV812" s="2198"/>
      <c r="JRW812" s="2198"/>
      <c r="JRX812" s="2198"/>
      <c r="JRY812" s="2198"/>
      <c r="JRZ812" s="2198"/>
      <c r="JSA812" s="2198"/>
      <c r="JSB812" s="2198"/>
      <c r="JSC812" s="2198"/>
      <c r="JSD812" s="2198"/>
      <c r="JSE812" s="2198"/>
      <c r="JSF812" s="2198"/>
      <c r="JSG812" s="2198"/>
      <c r="JSH812" s="2198"/>
      <c r="JSI812" s="2198"/>
      <c r="JSJ812" s="2198"/>
      <c r="JSK812" s="2198"/>
      <c r="JSL812" s="2198"/>
      <c r="JSM812" s="2198"/>
      <c r="JSN812" s="2198"/>
      <c r="JSO812" s="2198"/>
      <c r="JSP812" s="2198"/>
      <c r="JSQ812" s="2198"/>
      <c r="JSR812" s="2198"/>
      <c r="JSS812" s="2198"/>
      <c r="JST812" s="2198"/>
      <c r="JSU812" s="2198"/>
      <c r="JSV812" s="2198"/>
      <c r="JSW812" s="2198"/>
      <c r="JSX812" s="2198"/>
      <c r="JSY812" s="2198"/>
      <c r="JSZ812" s="2198"/>
      <c r="JTA812" s="2198"/>
      <c r="JTB812" s="2198"/>
      <c r="JTC812" s="2198"/>
      <c r="JTD812" s="2198"/>
      <c r="JTE812" s="2198"/>
      <c r="JTF812" s="2198"/>
      <c r="JTG812" s="2198"/>
      <c r="JTH812" s="2198"/>
      <c r="JTI812" s="2198"/>
      <c r="JTJ812" s="2198"/>
      <c r="JTK812" s="2198"/>
      <c r="JTL812" s="2198"/>
      <c r="JTM812" s="2198"/>
      <c r="JTN812" s="2198"/>
      <c r="JTO812" s="2198"/>
      <c r="JTP812" s="2198"/>
      <c r="JTQ812" s="2198"/>
      <c r="JTR812" s="2198"/>
      <c r="JTS812" s="2198"/>
      <c r="JTT812" s="2198"/>
      <c r="JTU812" s="2198"/>
      <c r="JTV812" s="2198"/>
      <c r="JTW812" s="2198"/>
      <c r="JTX812" s="2198"/>
      <c r="JTY812" s="2198"/>
      <c r="JTZ812" s="2198"/>
      <c r="JUA812" s="2198"/>
      <c r="JUB812" s="2198"/>
      <c r="JUC812" s="2198"/>
      <c r="JUD812" s="2198"/>
      <c r="JUE812" s="2198"/>
      <c r="JUF812" s="2198"/>
      <c r="JUG812" s="2198"/>
      <c r="JUH812" s="2198"/>
      <c r="JUI812" s="2198"/>
      <c r="JUJ812" s="2198"/>
      <c r="JUK812" s="2198"/>
      <c r="JUL812" s="2198"/>
      <c r="JUM812" s="2198"/>
      <c r="JUN812" s="2198"/>
      <c r="JUO812" s="2198"/>
      <c r="JUP812" s="2198"/>
      <c r="JUQ812" s="2198"/>
      <c r="JUR812" s="2198"/>
      <c r="JUS812" s="2198"/>
      <c r="JUT812" s="2198"/>
      <c r="JUU812" s="2198"/>
      <c r="JUV812" s="2198"/>
      <c r="JUW812" s="2198"/>
      <c r="JUX812" s="2198"/>
      <c r="JUY812" s="2198"/>
      <c r="JUZ812" s="2198"/>
      <c r="JVA812" s="2198"/>
      <c r="JVB812" s="2198"/>
      <c r="JVC812" s="2198"/>
      <c r="JVD812" s="2198"/>
      <c r="JVE812" s="2198"/>
      <c r="JVF812" s="2198"/>
      <c r="JVG812" s="2198"/>
      <c r="JVH812" s="2198"/>
      <c r="JVI812" s="2198"/>
      <c r="JVJ812" s="2198"/>
      <c r="JVK812" s="2198"/>
      <c r="JVL812" s="2198"/>
      <c r="JVM812" s="2198"/>
      <c r="JVN812" s="2198"/>
      <c r="JVO812" s="2198"/>
      <c r="JVP812" s="2198"/>
      <c r="JVQ812" s="2198"/>
      <c r="JVR812" s="2198"/>
      <c r="JVS812" s="2198"/>
      <c r="JVT812" s="2198"/>
      <c r="JVU812" s="2198"/>
      <c r="JVV812" s="2198"/>
      <c r="JVW812" s="2198"/>
      <c r="JVX812" s="2198"/>
      <c r="JVY812" s="2198"/>
      <c r="JVZ812" s="2198"/>
      <c r="JWA812" s="2198"/>
      <c r="JWB812" s="2198"/>
      <c r="JWC812" s="2198"/>
      <c r="JWD812" s="2198"/>
      <c r="JWE812" s="2198"/>
      <c r="JWF812" s="2198"/>
      <c r="JWG812" s="2198"/>
      <c r="JWH812" s="2198"/>
      <c r="JWI812" s="2198"/>
      <c r="JWJ812" s="2198"/>
      <c r="JWK812" s="2198"/>
      <c r="JWL812" s="2198"/>
      <c r="JWM812" s="2198"/>
      <c r="JWN812" s="2198"/>
      <c r="JWO812" s="2198"/>
      <c r="JWP812" s="2198"/>
      <c r="JWQ812" s="2198"/>
      <c r="JWR812" s="2198"/>
      <c r="JWS812" s="2198"/>
      <c r="JWT812" s="2198"/>
      <c r="JWU812" s="2198"/>
      <c r="JWV812" s="2198"/>
      <c r="JWW812" s="2198"/>
      <c r="JWX812" s="2198"/>
      <c r="JWY812" s="2198"/>
      <c r="JWZ812" s="2198"/>
      <c r="JXA812" s="2198"/>
      <c r="JXB812" s="2198"/>
      <c r="JXC812" s="2198"/>
      <c r="JXD812" s="2198"/>
      <c r="JXE812" s="2198"/>
      <c r="JXF812" s="2198"/>
      <c r="JXG812" s="2198"/>
      <c r="JXH812" s="2198"/>
      <c r="JXI812" s="2198"/>
      <c r="JXJ812" s="2198"/>
      <c r="JXK812" s="2198"/>
      <c r="JXL812" s="2198"/>
      <c r="JXM812" s="2198"/>
      <c r="JXN812" s="2198"/>
      <c r="JXO812" s="2198"/>
      <c r="JXP812" s="2198"/>
      <c r="JXQ812" s="2198"/>
      <c r="JXR812" s="2198"/>
      <c r="JXS812" s="2198"/>
      <c r="JXT812" s="2198"/>
      <c r="JXU812" s="2198"/>
      <c r="JXV812" s="2198"/>
      <c r="JXW812" s="2198"/>
      <c r="JXX812" s="2198"/>
      <c r="JXY812" s="2198"/>
      <c r="JXZ812" s="2198"/>
      <c r="JYA812" s="2198"/>
      <c r="JYB812" s="2198"/>
      <c r="JYC812" s="2198"/>
      <c r="JYD812" s="2198"/>
      <c r="JYE812" s="2198"/>
      <c r="JYF812" s="2198"/>
      <c r="JYG812" s="2198"/>
      <c r="JYH812" s="2198"/>
      <c r="JYI812" s="2198"/>
      <c r="JYJ812" s="2198"/>
      <c r="JYK812" s="2198"/>
      <c r="JYL812" s="2198"/>
      <c r="JYM812" s="2198"/>
      <c r="JYN812" s="2198"/>
      <c r="JYO812" s="2198"/>
      <c r="JYP812" s="2198"/>
      <c r="JYQ812" s="2198"/>
      <c r="JYU812" s="2198"/>
      <c r="JYV812" s="2198"/>
      <c r="JYW812" s="2198"/>
      <c r="JYX812" s="2198"/>
      <c r="JYY812" s="2198"/>
      <c r="JYZ812" s="2198"/>
      <c r="JZA812" s="2198"/>
      <c r="JZB812" s="2198"/>
      <c r="JZC812" s="2198"/>
      <c r="JZD812" s="2198"/>
      <c r="JZE812" s="2198"/>
      <c r="JZF812" s="2198"/>
      <c r="JZG812" s="2198"/>
      <c r="JZH812" s="2198"/>
      <c r="JZI812" s="2198"/>
      <c r="JZJ812" s="2198"/>
      <c r="JZK812" s="2198"/>
      <c r="JZL812" s="2198"/>
      <c r="JZM812" s="2198"/>
      <c r="JZN812" s="2198"/>
      <c r="JZO812" s="2198"/>
      <c r="JZP812" s="2198"/>
      <c r="JZQ812" s="2198"/>
      <c r="JZR812" s="2198"/>
      <c r="JZS812" s="2198"/>
      <c r="JZT812" s="2198"/>
      <c r="JZU812" s="2198"/>
      <c r="JZV812" s="2198"/>
      <c r="JZW812" s="2198"/>
      <c r="JZX812" s="2198"/>
      <c r="JZY812" s="2198"/>
      <c r="JZZ812" s="2198"/>
      <c r="KAA812" s="2198"/>
      <c r="KAB812" s="2198"/>
      <c r="KAC812" s="2198"/>
      <c r="KAD812" s="2198"/>
      <c r="KAE812" s="2198"/>
      <c r="KAF812" s="2198"/>
      <c r="KAG812" s="2198"/>
      <c r="KAH812" s="2198"/>
      <c r="KAI812" s="2198"/>
      <c r="KAJ812" s="2198"/>
      <c r="KAK812" s="2198"/>
      <c r="KAL812" s="2198"/>
      <c r="KAM812" s="2198"/>
      <c r="KAN812" s="2198"/>
      <c r="KAO812" s="2198"/>
      <c r="KAP812" s="2198"/>
      <c r="KAQ812" s="2198"/>
      <c r="KAR812" s="2198"/>
      <c r="KAS812" s="2198"/>
      <c r="KAT812" s="2198"/>
      <c r="KAU812" s="2198"/>
      <c r="KAV812" s="2198"/>
      <c r="KAW812" s="2198"/>
      <c r="KAX812" s="2198"/>
      <c r="KAY812" s="2198"/>
      <c r="KAZ812" s="2198"/>
      <c r="KBA812" s="2198"/>
      <c r="KBB812" s="2198"/>
      <c r="KBC812" s="2198"/>
      <c r="KBD812" s="2198"/>
      <c r="KBE812" s="2198"/>
      <c r="KBF812" s="2198"/>
      <c r="KBG812" s="2198"/>
      <c r="KBH812" s="2198"/>
      <c r="KBI812" s="2198"/>
      <c r="KBJ812" s="2198"/>
      <c r="KBK812" s="2198"/>
      <c r="KBL812" s="2198"/>
      <c r="KBM812" s="2198"/>
      <c r="KBN812" s="2198"/>
      <c r="KBO812" s="2198"/>
      <c r="KBP812" s="2198"/>
      <c r="KBQ812" s="2198"/>
      <c r="KBR812" s="2198"/>
      <c r="KBS812" s="2198"/>
      <c r="KBT812" s="2198"/>
      <c r="KBU812" s="2198"/>
      <c r="KBV812" s="2198"/>
      <c r="KBW812" s="2198"/>
      <c r="KBX812" s="2198"/>
      <c r="KBY812" s="2198"/>
      <c r="KBZ812" s="2198"/>
      <c r="KCA812" s="2198"/>
      <c r="KCB812" s="2198"/>
      <c r="KCC812" s="2198"/>
      <c r="KCD812" s="2198"/>
      <c r="KCE812" s="2198"/>
      <c r="KCF812" s="2198"/>
      <c r="KCG812" s="2198"/>
      <c r="KCH812" s="2198"/>
      <c r="KCI812" s="2198"/>
      <c r="KCJ812" s="2198"/>
      <c r="KCK812" s="2198"/>
      <c r="KCL812" s="2198"/>
      <c r="KCM812" s="2198"/>
      <c r="KCN812" s="2198"/>
      <c r="KCO812" s="2198"/>
      <c r="KCP812" s="2198"/>
      <c r="KCQ812" s="2198"/>
      <c r="KCR812" s="2198"/>
      <c r="KCS812" s="2198"/>
      <c r="KCT812" s="2198"/>
      <c r="KCU812" s="2198"/>
      <c r="KCV812" s="2198"/>
      <c r="KCW812" s="2198"/>
      <c r="KCX812" s="2198"/>
      <c r="KCY812" s="2198"/>
      <c r="KCZ812" s="2198"/>
      <c r="KDA812" s="2198"/>
      <c r="KDB812" s="2198"/>
      <c r="KDC812" s="2198"/>
      <c r="KDD812" s="2198"/>
      <c r="KDE812" s="2198"/>
      <c r="KDF812" s="2198"/>
      <c r="KDG812" s="2198"/>
      <c r="KDH812" s="2198"/>
      <c r="KDI812" s="2198"/>
      <c r="KDJ812" s="2198"/>
      <c r="KDK812" s="2198"/>
      <c r="KDL812" s="2198"/>
      <c r="KDM812" s="2198"/>
      <c r="KDN812" s="2198"/>
      <c r="KDO812" s="2198"/>
      <c r="KDP812" s="2198"/>
      <c r="KDQ812" s="2198"/>
      <c r="KDR812" s="2198"/>
      <c r="KDS812" s="2198"/>
      <c r="KDT812" s="2198"/>
      <c r="KDU812" s="2198"/>
      <c r="KDV812" s="2198"/>
      <c r="KDW812" s="2198"/>
      <c r="KDX812" s="2198"/>
      <c r="KDY812" s="2198"/>
      <c r="KDZ812" s="2198"/>
      <c r="KEA812" s="2198"/>
      <c r="KEB812" s="2198"/>
      <c r="KEC812" s="2198"/>
      <c r="KED812" s="2198"/>
      <c r="KEE812" s="2198"/>
      <c r="KEF812" s="2198"/>
      <c r="KEG812" s="2198"/>
      <c r="KEH812" s="2198"/>
      <c r="KEI812" s="2198"/>
      <c r="KEJ812" s="2198"/>
      <c r="KEK812" s="2198"/>
      <c r="KEL812" s="2198"/>
      <c r="KEM812" s="2198"/>
      <c r="KEN812" s="2198"/>
      <c r="KEO812" s="2198"/>
      <c r="KEP812" s="2198"/>
      <c r="KEQ812" s="2198"/>
      <c r="KER812" s="2198"/>
      <c r="KES812" s="2198"/>
      <c r="KET812" s="2198"/>
      <c r="KEU812" s="2198"/>
      <c r="KEV812" s="2198"/>
      <c r="KEW812" s="2198"/>
      <c r="KEX812" s="2198"/>
      <c r="KEY812" s="2198"/>
      <c r="KEZ812" s="2198"/>
      <c r="KFA812" s="2198"/>
      <c r="KFB812" s="2198"/>
      <c r="KFC812" s="2198"/>
      <c r="KFD812" s="2198"/>
      <c r="KFE812" s="2198"/>
      <c r="KFF812" s="2198"/>
      <c r="KFG812" s="2198"/>
      <c r="KFH812" s="2198"/>
      <c r="KFI812" s="2198"/>
      <c r="KFJ812" s="2198"/>
      <c r="KFK812" s="2198"/>
      <c r="KFL812" s="2198"/>
      <c r="KFM812" s="2198"/>
      <c r="KFN812" s="2198"/>
      <c r="KFO812" s="2198"/>
      <c r="KFP812" s="2198"/>
      <c r="KFQ812" s="2198"/>
      <c r="KFR812" s="2198"/>
      <c r="KFS812" s="2198"/>
      <c r="KFT812" s="2198"/>
      <c r="KFU812" s="2198"/>
      <c r="KFV812" s="2198"/>
      <c r="KFW812" s="2198"/>
      <c r="KFX812" s="2198"/>
      <c r="KFY812" s="2198"/>
      <c r="KFZ812" s="2198"/>
      <c r="KGA812" s="2198"/>
      <c r="KGB812" s="2198"/>
      <c r="KGC812" s="2198"/>
      <c r="KGD812" s="2198"/>
      <c r="KGE812" s="2198"/>
      <c r="KGF812" s="2198"/>
      <c r="KGG812" s="2198"/>
      <c r="KGH812" s="2198"/>
      <c r="KGI812" s="2198"/>
      <c r="KGJ812" s="2198"/>
      <c r="KGK812" s="2198"/>
      <c r="KGL812" s="2198"/>
      <c r="KGM812" s="2198"/>
      <c r="KGN812" s="2198"/>
      <c r="KGO812" s="2198"/>
      <c r="KGP812" s="2198"/>
      <c r="KGQ812" s="2198"/>
      <c r="KGR812" s="2198"/>
      <c r="KGS812" s="2198"/>
      <c r="KGT812" s="2198"/>
      <c r="KGU812" s="2198"/>
      <c r="KGV812" s="2198"/>
      <c r="KGW812" s="2198"/>
      <c r="KGX812" s="2198"/>
      <c r="KGY812" s="2198"/>
      <c r="KGZ812" s="2198"/>
      <c r="KHA812" s="2198"/>
      <c r="KHB812" s="2198"/>
      <c r="KHC812" s="2198"/>
      <c r="KHD812" s="2198"/>
      <c r="KHE812" s="2198"/>
      <c r="KHF812" s="2198"/>
      <c r="KHG812" s="2198"/>
      <c r="KHH812" s="2198"/>
      <c r="KHI812" s="2198"/>
      <c r="KHJ812" s="2198"/>
      <c r="KHK812" s="2198"/>
      <c r="KHL812" s="2198"/>
      <c r="KHM812" s="2198"/>
      <c r="KHN812" s="2198"/>
      <c r="KHO812" s="2198"/>
      <c r="KHP812" s="2198"/>
      <c r="KHQ812" s="2198"/>
      <c r="KHR812" s="2198"/>
      <c r="KHS812" s="2198"/>
      <c r="KHT812" s="2198"/>
      <c r="KHU812" s="2198"/>
      <c r="KHV812" s="2198"/>
      <c r="KHW812" s="2198"/>
      <c r="KHX812" s="2198"/>
      <c r="KHY812" s="2198"/>
      <c r="KHZ812" s="2198"/>
      <c r="KIA812" s="2198"/>
      <c r="KIB812" s="2198"/>
      <c r="KIC812" s="2198"/>
      <c r="KID812" s="2198"/>
      <c r="KIE812" s="2198"/>
      <c r="KIF812" s="2198"/>
      <c r="KIG812" s="2198"/>
      <c r="KIH812" s="2198"/>
      <c r="KII812" s="2198"/>
      <c r="KIJ812" s="2198"/>
      <c r="KIK812" s="2198"/>
      <c r="KIL812" s="2198"/>
      <c r="KIM812" s="2198"/>
      <c r="KIQ812" s="2198"/>
      <c r="KIR812" s="2198"/>
      <c r="KIS812" s="2198"/>
      <c r="KIT812" s="2198"/>
      <c r="KIU812" s="2198"/>
      <c r="KIV812" s="2198"/>
      <c r="KIW812" s="2198"/>
      <c r="KIX812" s="2198"/>
      <c r="KIY812" s="2198"/>
      <c r="KIZ812" s="2198"/>
      <c r="KJA812" s="2198"/>
      <c r="KJB812" s="2198"/>
      <c r="KJC812" s="2198"/>
      <c r="KJD812" s="2198"/>
      <c r="KJE812" s="2198"/>
      <c r="KJF812" s="2198"/>
      <c r="KJG812" s="2198"/>
      <c r="KJH812" s="2198"/>
      <c r="KJI812" s="2198"/>
      <c r="KJJ812" s="2198"/>
      <c r="KJK812" s="2198"/>
      <c r="KJL812" s="2198"/>
      <c r="KJM812" s="2198"/>
      <c r="KJN812" s="2198"/>
      <c r="KJO812" s="2198"/>
      <c r="KJP812" s="2198"/>
      <c r="KJQ812" s="2198"/>
      <c r="KJR812" s="2198"/>
      <c r="KJS812" s="2198"/>
      <c r="KJT812" s="2198"/>
      <c r="KJU812" s="2198"/>
      <c r="KJV812" s="2198"/>
      <c r="KJW812" s="2198"/>
      <c r="KJX812" s="2198"/>
      <c r="KJY812" s="2198"/>
      <c r="KJZ812" s="2198"/>
      <c r="KKA812" s="2198"/>
      <c r="KKB812" s="2198"/>
      <c r="KKC812" s="2198"/>
      <c r="KKD812" s="2198"/>
      <c r="KKE812" s="2198"/>
      <c r="KKF812" s="2198"/>
      <c r="KKG812" s="2198"/>
      <c r="KKH812" s="2198"/>
      <c r="KKI812" s="2198"/>
      <c r="KKJ812" s="2198"/>
      <c r="KKK812" s="2198"/>
      <c r="KKL812" s="2198"/>
      <c r="KKM812" s="2198"/>
      <c r="KKN812" s="2198"/>
      <c r="KKO812" s="2198"/>
      <c r="KKP812" s="2198"/>
      <c r="KKQ812" s="2198"/>
      <c r="KKR812" s="2198"/>
      <c r="KKS812" s="2198"/>
      <c r="KKT812" s="2198"/>
      <c r="KKU812" s="2198"/>
      <c r="KKV812" s="2198"/>
      <c r="KKW812" s="2198"/>
      <c r="KKX812" s="2198"/>
      <c r="KKY812" s="2198"/>
      <c r="KKZ812" s="2198"/>
      <c r="KLA812" s="2198"/>
      <c r="KLB812" s="2198"/>
      <c r="KLC812" s="2198"/>
      <c r="KLD812" s="2198"/>
      <c r="KLE812" s="2198"/>
      <c r="KLF812" s="2198"/>
      <c r="KLG812" s="2198"/>
      <c r="KLH812" s="2198"/>
      <c r="KLI812" s="2198"/>
      <c r="KLJ812" s="2198"/>
      <c r="KLK812" s="2198"/>
      <c r="KLL812" s="2198"/>
      <c r="KLM812" s="2198"/>
      <c r="KLN812" s="2198"/>
      <c r="KLO812" s="2198"/>
      <c r="KLP812" s="2198"/>
      <c r="KLQ812" s="2198"/>
      <c r="KLR812" s="2198"/>
      <c r="KLS812" s="2198"/>
      <c r="KLT812" s="2198"/>
      <c r="KLU812" s="2198"/>
      <c r="KLV812" s="2198"/>
      <c r="KLW812" s="2198"/>
      <c r="KLX812" s="2198"/>
      <c r="KLY812" s="2198"/>
      <c r="KLZ812" s="2198"/>
      <c r="KMA812" s="2198"/>
      <c r="KMB812" s="2198"/>
      <c r="KMC812" s="2198"/>
      <c r="KMD812" s="2198"/>
      <c r="KME812" s="2198"/>
      <c r="KMF812" s="2198"/>
      <c r="KMG812" s="2198"/>
      <c r="KMH812" s="2198"/>
      <c r="KMI812" s="2198"/>
      <c r="KMJ812" s="2198"/>
      <c r="KMK812" s="2198"/>
      <c r="KML812" s="2198"/>
      <c r="KMM812" s="2198"/>
      <c r="KMN812" s="2198"/>
      <c r="KMO812" s="2198"/>
      <c r="KMP812" s="2198"/>
      <c r="KMQ812" s="2198"/>
      <c r="KMR812" s="2198"/>
      <c r="KMS812" s="2198"/>
      <c r="KMT812" s="2198"/>
      <c r="KMU812" s="2198"/>
      <c r="KMV812" s="2198"/>
      <c r="KMW812" s="2198"/>
      <c r="KMX812" s="2198"/>
      <c r="KMY812" s="2198"/>
      <c r="KMZ812" s="2198"/>
      <c r="KNA812" s="2198"/>
      <c r="KNB812" s="2198"/>
      <c r="KNC812" s="2198"/>
      <c r="KND812" s="2198"/>
      <c r="KNE812" s="2198"/>
      <c r="KNF812" s="2198"/>
      <c r="KNG812" s="2198"/>
      <c r="KNH812" s="2198"/>
      <c r="KNI812" s="2198"/>
      <c r="KNJ812" s="2198"/>
      <c r="KNK812" s="2198"/>
      <c r="KNL812" s="2198"/>
      <c r="KNM812" s="2198"/>
      <c r="KNN812" s="2198"/>
      <c r="KNO812" s="2198"/>
      <c r="KNP812" s="2198"/>
      <c r="KNQ812" s="2198"/>
      <c r="KNR812" s="2198"/>
      <c r="KNS812" s="2198"/>
      <c r="KNT812" s="2198"/>
      <c r="KNU812" s="2198"/>
      <c r="KNV812" s="2198"/>
      <c r="KNW812" s="2198"/>
      <c r="KNX812" s="2198"/>
      <c r="KNY812" s="2198"/>
      <c r="KNZ812" s="2198"/>
      <c r="KOA812" s="2198"/>
      <c r="KOB812" s="2198"/>
      <c r="KOC812" s="2198"/>
      <c r="KOD812" s="2198"/>
      <c r="KOE812" s="2198"/>
      <c r="KOF812" s="2198"/>
      <c r="KOG812" s="2198"/>
      <c r="KOH812" s="2198"/>
      <c r="KOI812" s="2198"/>
      <c r="KOJ812" s="2198"/>
      <c r="KOK812" s="2198"/>
      <c r="KOL812" s="2198"/>
      <c r="KOM812" s="2198"/>
      <c r="KON812" s="2198"/>
      <c r="KOO812" s="2198"/>
      <c r="KOP812" s="2198"/>
      <c r="KOQ812" s="2198"/>
      <c r="KOR812" s="2198"/>
      <c r="KOS812" s="2198"/>
      <c r="KOT812" s="2198"/>
      <c r="KOU812" s="2198"/>
      <c r="KOV812" s="2198"/>
      <c r="KOW812" s="2198"/>
      <c r="KOX812" s="2198"/>
      <c r="KOY812" s="2198"/>
      <c r="KOZ812" s="2198"/>
      <c r="KPA812" s="2198"/>
      <c r="KPB812" s="2198"/>
      <c r="KPC812" s="2198"/>
      <c r="KPD812" s="2198"/>
      <c r="KPE812" s="2198"/>
      <c r="KPF812" s="2198"/>
      <c r="KPG812" s="2198"/>
      <c r="KPH812" s="2198"/>
      <c r="KPI812" s="2198"/>
      <c r="KPJ812" s="2198"/>
      <c r="KPK812" s="2198"/>
      <c r="KPL812" s="2198"/>
      <c r="KPM812" s="2198"/>
      <c r="KPN812" s="2198"/>
      <c r="KPO812" s="2198"/>
      <c r="KPP812" s="2198"/>
      <c r="KPQ812" s="2198"/>
      <c r="KPR812" s="2198"/>
      <c r="KPS812" s="2198"/>
      <c r="KPT812" s="2198"/>
      <c r="KPU812" s="2198"/>
      <c r="KPV812" s="2198"/>
      <c r="KPW812" s="2198"/>
      <c r="KPX812" s="2198"/>
      <c r="KPY812" s="2198"/>
      <c r="KPZ812" s="2198"/>
      <c r="KQA812" s="2198"/>
      <c r="KQB812" s="2198"/>
      <c r="KQC812" s="2198"/>
      <c r="KQD812" s="2198"/>
      <c r="KQE812" s="2198"/>
      <c r="KQF812" s="2198"/>
      <c r="KQG812" s="2198"/>
      <c r="KQH812" s="2198"/>
      <c r="KQI812" s="2198"/>
      <c r="KQJ812" s="2198"/>
      <c r="KQK812" s="2198"/>
      <c r="KQL812" s="2198"/>
      <c r="KQM812" s="2198"/>
      <c r="KQN812" s="2198"/>
      <c r="KQO812" s="2198"/>
      <c r="KQP812" s="2198"/>
      <c r="KQQ812" s="2198"/>
      <c r="KQR812" s="2198"/>
      <c r="KQS812" s="2198"/>
      <c r="KQT812" s="2198"/>
      <c r="KQU812" s="2198"/>
      <c r="KQV812" s="2198"/>
      <c r="KQW812" s="2198"/>
      <c r="KQX812" s="2198"/>
      <c r="KQY812" s="2198"/>
      <c r="KQZ812" s="2198"/>
      <c r="KRA812" s="2198"/>
      <c r="KRB812" s="2198"/>
      <c r="KRC812" s="2198"/>
      <c r="KRD812" s="2198"/>
      <c r="KRE812" s="2198"/>
      <c r="KRF812" s="2198"/>
      <c r="KRG812" s="2198"/>
      <c r="KRH812" s="2198"/>
      <c r="KRI812" s="2198"/>
      <c r="KRJ812" s="2198"/>
      <c r="KRK812" s="2198"/>
      <c r="KRL812" s="2198"/>
      <c r="KRM812" s="2198"/>
      <c r="KRN812" s="2198"/>
      <c r="KRO812" s="2198"/>
      <c r="KRP812" s="2198"/>
      <c r="KRQ812" s="2198"/>
      <c r="KRR812" s="2198"/>
      <c r="KRS812" s="2198"/>
      <c r="KRT812" s="2198"/>
      <c r="KRU812" s="2198"/>
      <c r="KRV812" s="2198"/>
      <c r="KRW812" s="2198"/>
      <c r="KRX812" s="2198"/>
      <c r="KRY812" s="2198"/>
      <c r="KRZ812" s="2198"/>
      <c r="KSA812" s="2198"/>
      <c r="KSB812" s="2198"/>
      <c r="KSC812" s="2198"/>
      <c r="KSD812" s="2198"/>
      <c r="KSE812" s="2198"/>
      <c r="KSF812" s="2198"/>
      <c r="KSG812" s="2198"/>
      <c r="KSH812" s="2198"/>
      <c r="KSI812" s="2198"/>
      <c r="KSM812" s="2198"/>
      <c r="KSN812" s="2198"/>
      <c r="KSO812" s="2198"/>
      <c r="KSP812" s="2198"/>
      <c r="KSQ812" s="2198"/>
      <c r="KSR812" s="2198"/>
      <c r="KSS812" s="2198"/>
      <c r="KST812" s="2198"/>
      <c r="KSU812" s="2198"/>
      <c r="KSV812" s="2198"/>
      <c r="KSW812" s="2198"/>
      <c r="KSX812" s="2198"/>
      <c r="KSY812" s="2198"/>
      <c r="KSZ812" s="2198"/>
      <c r="KTA812" s="2198"/>
      <c r="KTB812" s="2198"/>
      <c r="KTC812" s="2198"/>
      <c r="KTD812" s="2198"/>
      <c r="KTE812" s="2198"/>
      <c r="KTF812" s="2198"/>
      <c r="KTG812" s="2198"/>
      <c r="KTH812" s="2198"/>
      <c r="KTI812" s="2198"/>
      <c r="KTJ812" s="2198"/>
      <c r="KTK812" s="2198"/>
      <c r="KTL812" s="2198"/>
      <c r="KTM812" s="2198"/>
      <c r="KTN812" s="2198"/>
      <c r="KTO812" s="2198"/>
      <c r="KTP812" s="2198"/>
      <c r="KTQ812" s="2198"/>
      <c r="KTR812" s="2198"/>
      <c r="KTS812" s="2198"/>
      <c r="KTT812" s="2198"/>
      <c r="KTU812" s="2198"/>
      <c r="KTV812" s="2198"/>
      <c r="KTW812" s="2198"/>
      <c r="KTX812" s="2198"/>
      <c r="KTY812" s="2198"/>
      <c r="KTZ812" s="2198"/>
      <c r="KUA812" s="2198"/>
      <c r="KUB812" s="2198"/>
      <c r="KUC812" s="2198"/>
      <c r="KUD812" s="2198"/>
      <c r="KUE812" s="2198"/>
      <c r="KUF812" s="2198"/>
      <c r="KUG812" s="2198"/>
      <c r="KUH812" s="2198"/>
      <c r="KUI812" s="2198"/>
      <c r="KUJ812" s="2198"/>
      <c r="KUK812" s="2198"/>
      <c r="KUL812" s="2198"/>
      <c r="KUM812" s="2198"/>
      <c r="KUN812" s="2198"/>
      <c r="KUO812" s="2198"/>
      <c r="KUP812" s="2198"/>
      <c r="KUQ812" s="2198"/>
      <c r="KUR812" s="2198"/>
      <c r="KUS812" s="2198"/>
      <c r="KUT812" s="2198"/>
      <c r="KUU812" s="2198"/>
      <c r="KUV812" s="2198"/>
      <c r="KUW812" s="2198"/>
      <c r="KUX812" s="2198"/>
      <c r="KUY812" s="2198"/>
      <c r="KUZ812" s="2198"/>
      <c r="KVA812" s="2198"/>
      <c r="KVB812" s="2198"/>
      <c r="KVC812" s="2198"/>
      <c r="KVD812" s="2198"/>
      <c r="KVE812" s="2198"/>
      <c r="KVF812" s="2198"/>
      <c r="KVG812" s="2198"/>
      <c r="KVH812" s="2198"/>
      <c r="KVI812" s="2198"/>
      <c r="KVJ812" s="2198"/>
      <c r="KVK812" s="2198"/>
      <c r="KVL812" s="2198"/>
      <c r="KVM812" s="2198"/>
      <c r="KVN812" s="2198"/>
      <c r="KVO812" s="2198"/>
      <c r="KVP812" s="2198"/>
      <c r="KVQ812" s="2198"/>
      <c r="KVR812" s="2198"/>
      <c r="KVS812" s="2198"/>
      <c r="KVT812" s="2198"/>
      <c r="KVU812" s="2198"/>
      <c r="KVV812" s="2198"/>
      <c r="KVW812" s="2198"/>
      <c r="KVX812" s="2198"/>
      <c r="KVY812" s="2198"/>
      <c r="KVZ812" s="2198"/>
      <c r="KWA812" s="2198"/>
      <c r="KWB812" s="2198"/>
      <c r="KWC812" s="2198"/>
      <c r="KWD812" s="2198"/>
      <c r="KWE812" s="2198"/>
      <c r="KWF812" s="2198"/>
      <c r="KWG812" s="2198"/>
      <c r="KWH812" s="2198"/>
      <c r="KWI812" s="2198"/>
      <c r="KWJ812" s="2198"/>
      <c r="KWK812" s="2198"/>
      <c r="KWL812" s="2198"/>
      <c r="KWM812" s="2198"/>
      <c r="KWN812" s="2198"/>
      <c r="KWO812" s="2198"/>
      <c r="KWP812" s="2198"/>
      <c r="KWQ812" s="2198"/>
      <c r="KWR812" s="2198"/>
      <c r="KWS812" s="2198"/>
      <c r="KWT812" s="2198"/>
      <c r="KWU812" s="2198"/>
      <c r="KWV812" s="2198"/>
      <c r="KWW812" s="2198"/>
      <c r="KWX812" s="2198"/>
      <c r="KWY812" s="2198"/>
      <c r="KWZ812" s="2198"/>
      <c r="KXA812" s="2198"/>
      <c r="KXB812" s="2198"/>
      <c r="KXC812" s="2198"/>
      <c r="KXD812" s="2198"/>
      <c r="KXE812" s="2198"/>
      <c r="KXF812" s="2198"/>
      <c r="KXG812" s="2198"/>
      <c r="KXH812" s="2198"/>
      <c r="KXI812" s="2198"/>
      <c r="KXJ812" s="2198"/>
      <c r="KXK812" s="2198"/>
      <c r="KXL812" s="2198"/>
      <c r="KXM812" s="2198"/>
      <c r="KXN812" s="2198"/>
      <c r="KXO812" s="2198"/>
      <c r="KXP812" s="2198"/>
      <c r="KXQ812" s="2198"/>
      <c r="KXR812" s="2198"/>
      <c r="KXS812" s="2198"/>
      <c r="KXT812" s="2198"/>
      <c r="KXU812" s="2198"/>
      <c r="KXV812" s="2198"/>
      <c r="KXW812" s="2198"/>
      <c r="KXX812" s="2198"/>
      <c r="KXY812" s="2198"/>
      <c r="KXZ812" s="2198"/>
      <c r="KYA812" s="2198"/>
      <c r="KYB812" s="2198"/>
      <c r="KYC812" s="2198"/>
      <c r="KYD812" s="2198"/>
      <c r="KYE812" s="2198"/>
      <c r="KYF812" s="2198"/>
      <c r="KYG812" s="2198"/>
      <c r="KYH812" s="2198"/>
      <c r="KYI812" s="2198"/>
      <c r="KYJ812" s="2198"/>
      <c r="KYK812" s="2198"/>
      <c r="KYL812" s="2198"/>
      <c r="KYM812" s="2198"/>
      <c r="KYN812" s="2198"/>
      <c r="KYO812" s="2198"/>
      <c r="KYP812" s="2198"/>
      <c r="KYQ812" s="2198"/>
      <c r="KYR812" s="2198"/>
      <c r="KYS812" s="2198"/>
      <c r="KYT812" s="2198"/>
      <c r="KYU812" s="2198"/>
      <c r="KYV812" s="2198"/>
      <c r="KYW812" s="2198"/>
      <c r="KYX812" s="2198"/>
      <c r="KYY812" s="2198"/>
      <c r="KYZ812" s="2198"/>
      <c r="KZA812" s="2198"/>
      <c r="KZB812" s="2198"/>
      <c r="KZC812" s="2198"/>
      <c r="KZD812" s="2198"/>
      <c r="KZE812" s="2198"/>
      <c r="KZF812" s="2198"/>
      <c r="KZG812" s="2198"/>
      <c r="KZH812" s="2198"/>
      <c r="KZI812" s="2198"/>
      <c r="KZJ812" s="2198"/>
      <c r="KZK812" s="2198"/>
      <c r="KZL812" s="2198"/>
      <c r="KZM812" s="2198"/>
      <c r="KZN812" s="2198"/>
      <c r="KZO812" s="2198"/>
      <c r="KZP812" s="2198"/>
      <c r="KZQ812" s="2198"/>
      <c r="KZR812" s="2198"/>
      <c r="KZS812" s="2198"/>
      <c r="KZT812" s="2198"/>
      <c r="KZU812" s="2198"/>
      <c r="KZV812" s="2198"/>
      <c r="KZW812" s="2198"/>
      <c r="KZX812" s="2198"/>
      <c r="KZY812" s="2198"/>
      <c r="KZZ812" s="2198"/>
      <c r="LAA812" s="2198"/>
      <c r="LAB812" s="2198"/>
      <c r="LAC812" s="2198"/>
      <c r="LAD812" s="2198"/>
      <c r="LAE812" s="2198"/>
      <c r="LAF812" s="2198"/>
      <c r="LAG812" s="2198"/>
      <c r="LAH812" s="2198"/>
      <c r="LAI812" s="2198"/>
      <c r="LAJ812" s="2198"/>
      <c r="LAK812" s="2198"/>
      <c r="LAL812" s="2198"/>
      <c r="LAM812" s="2198"/>
      <c r="LAN812" s="2198"/>
      <c r="LAO812" s="2198"/>
      <c r="LAP812" s="2198"/>
      <c r="LAQ812" s="2198"/>
      <c r="LAR812" s="2198"/>
      <c r="LAS812" s="2198"/>
      <c r="LAT812" s="2198"/>
      <c r="LAU812" s="2198"/>
      <c r="LAV812" s="2198"/>
      <c r="LAW812" s="2198"/>
      <c r="LAX812" s="2198"/>
      <c r="LAY812" s="2198"/>
      <c r="LAZ812" s="2198"/>
      <c r="LBA812" s="2198"/>
      <c r="LBB812" s="2198"/>
      <c r="LBC812" s="2198"/>
      <c r="LBD812" s="2198"/>
      <c r="LBE812" s="2198"/>
      <c r="LBF812" s="2198"/>
      <c r="LBG812" s="2198"/>
      <c r="LBH812" s="2198"/>
      <c r="LBI812" s="2198"/>
      <c r="LBJ812" s="2198"/>
      <c r="LBK812" s="2198"/>
      <c r="LBL812" s="2198"/>
      <c r="LBM812" s="2198"/>
      <c r="LBN812" s="2198"/>
      <c r="LBO812" s="2198"/>
      <c r="LBP812" s="2198"/>
      <c r="LBQ812" s="2198"/>
      <c r="LBR812" s="2198"/>
      <c r="LBS812" s="2198"/>
      <c r="LBT812" s="2198"/>
      <c r="LBU812" s="2198"/>
      <c r="LBV812" s="2198"/>
      <c r="LBW812" s="2198"/>
      <c r="LBX812" s="2198"/>
      <c r="LBY812" s="2198"/>
      <c r="LBZ812" s="2198"/>
      <c r="LCA812" s="2198"/>
      <c r="LCB812" s="2198"/>
      <c r="LCC812" s="2198"/>
      <c r="LCD812" s="2198"/>
      <c r="LCE812" s="2198"/>
      <c r="LCI812" s="2198"/>
      <c r="LCJ812" s="2198"/>
      <c r="LCK812" s="2198"/>
      <c r="LCL812" s="2198"/>
      <c r="LCM812" s="2198"/>
      <c r="LCN812" s="2198"/>
      <c r="LCO812" s="2198"/>
      <c r="LCP812" s="2198"/>
      <c r="LCQ812" s="2198"/>
      <c r="LCR812" s="2198"/>
      <c r="LCS812" s="2198"/>
      <c r="LCT812" s="2198"/>
      <c r="LCU812" s="2198"/>
      <c r="LCV812" s="2198"/>
      <c r="LCW812" s="2198"/>
      <c r="LCX812" s="2198"/>
      <c r="LCY812" s="2198"/>
      <c r="LCZ812" s="2198"/>
      <c r="LDA812" s="2198"/>
      <c r="LDB812" s="2198"/>
      <c r="LDC812" s="2198"/>
      <c r="LDD812" s="2198"/>
      <c r="LDE812" s="2198"/>
      <c r="LDF812" s="2198"/>
      <c r="LDG812" s="2198"/>
      <c r="LDH812" s="2198"/>
      <c r="LDI812" s="2198"/>
      <c r="LDJ812" s="2198"/>
      <c r="LDK812" s="2198"/>
      <c r="LDL812" s="2198"/>
      <c r="LDM812" s="2198"/>
      <c r="LDN812" s="2198"/>
      <c r="LDO812" s="2198"/>
      <c r="LDP812" s="2198"/>
      <c r="LDQ812" s="2198"/>
      <c r="LDR812" s="2198"/>
      <c r="LDS812" s="2198"/>
      <c r="LDT812" s="2198"/>
      <c r="LDU812" s="2198"/>
      <c r="LDV812" s="2198"/>
      <c r="LDW812" s="2198"/>
      <c r="LDX812" s="2198"/>
      <c r="LDY812" s="2198"/>
      <c r="LDZ812" s="2198"/>
      <c r="LEA812" s="2198"/>
      <c r="LEB812" s="2198"/>
      <c r="LEC812" s="2198"/>
      <c r="LED812" s="2198"/>
      <c r="LEE812" s="2198"/>
      <c r="LEF812" s="2198"/>
      <c r="LEG812" s="2198"/>
      <c r="LEH812" s="2198"/>
      <c r="LEI812" s="2198"/>
      <c r="LEJ812" s="2198"/>
      <c r="LEK812" s="2198"/>
      <c r="LEL812" s="2198"/>
      <c r="LEM812" s="2198"/>
      <c r="LEN812" s="2198"/>
      <c r="LEO812" s="2198"/>
      <c r="LEP812" s="2198"/>
      <c r="LEQ812" s="2198"/>
      <c r="LER812" s="2198"/>
      <c r="LES812" s="2198"/>
      <c r="LET812" s="2198"/>
      <c r="LEU812" s="2198"/>
      <c r="LEV812" s="2198"/>
      <c r="LEW812" s="2198"/>
      <c r="LEX812" s="2198"/>
      <c r="LEY812" s="2198"/>
      <c r="LEZ812" s="2198"/>
      <c r="LFA812" s="2198"/>
      <c r="LFB812" s="2198"/>
      <c r="LFC812" s="2198"/>
      <c r="LFD812" s="2198"/>
      <c r="LFE812" s="2198"/>
      <c r="LFF812" s="2198"/>
      <c r="LFG812" s="2198"/>
      <c r="LFH812" s="2198"/>
      <c r="LFI812" s="2198"/>
      <c r="LFJ812" s="2198"/>
      <c r="LFK812" s="2198"/>
      <c r="LFL812" s="2198"/>
      <c r="LFM812" s="2198"/>
      <c r="LFN812" s="2198"/>
      <c r="LFO812" s="2198"/>
      <c r="LFP812" s="2198"/>
      <c r="LFQ812" s="2198"/>
      <c r="LFR812" s="2198"/>
      <c r="LFS812" s="2198"/>
      <c r="LFT812" s="2198"/>
      <c r="LFU812" s="2198"/>
      <c r="LFV812" s="2198"/>
      <c r="LFW812" s="2198"/>
      <c r="LFX812" s="2198"/>
      <c r="LFY812" s="2198"/>
      <c r="LFZ812" s="2198"/>
      <c r="LGA812" s="2198"/>
      <c r="LGB812" s="2198"/>
      <c r="LGC812" s="2198"/>
      <c r="LGD812" s="2198"/>
      <c r="LGE812" s="2198"/>
      <c r="LGF812" s="2198"/>
      <c r="LGG812" s="2198"/>
      <c r="LGH812" s="2198"/>
      <c r="LGI812" s="2198"/>
      <c r="LGJ812" s="2198"/>
      <c r="LGK812" s="2198"/>
      <c r="LGL812" s="2198"/>
      <c r="LGM812" s="2198"/>
      <c r="LGN812" s="2198"/>
      <c r="LGO812" s="2198"/>
      <c r="LGP812" s="2198"/>
      <c r="LGQ812" s="2198"/>
      <c r="LGR812" s="2198"/>
      <c r="LGS812" s="2198"/>
      <c r="LGT812" s="2198"/>
      <c r="LGU812" s="2198"/>
      <c r="LGV812" s="2198"/>
      <c r="LGW812" s="2198"/>
      <c r="LGX812" s="2198"/>
      <c r="LGY812" s="2198"/>
      <c r="LGZ812" s="2198"/>
      <c r="LHA812" s="2198"/>
      <c r="LHB812" s="2198"/>
      <c r="LHC812" s="2198"/>
      <c r="LHD812" s="2198"/>
      <c r="LHE812" s="2198"/>
      <c r="LHF812" s="2198"/>
      <c r="LHG812" s="2198"/>
      <c r="LHH812" s="2198"/>
      <c r="LHI812" s="2198"/>
      <c r="LHJ812" s="2198"/>
      <c r="LHK812" s="2198"/>
      <c r="LHL812" s="2198"/>
      <c r="LHM812" s="2198"/>
      <c r="LHN812" s="2198"/>
      <c r="LHO812" s="2198"/>
      <c r="LHP812" s="2198"/>
      <c r="LHQ812" s="2198"/>
      <c r="LHR812" s="2198"/>
      <c r="LHS812" s="2198"/>
      <c r="LHT812" s="2198"/>
      <c r="LHU812" s="2198"/>
      <c r="LHV812" s="2198"/>
      <c r="LHW812" s="2198"/>
      <c r="LHX812" s="2198"/>
      <c r="LHY812" s="2198"/>
      <c r="LHZ812" s="2198"/>
      <c r="LIA812" s="2198"/>
      <c r="LIB812" s="2198"/>
      <c r="LIC812" s="2198"/>
      <c r="LID812" s="2198"/>
      <c r="LIE812" s="2198"/>
      <c r="LIF812" s="2198"/>
      <c r="LIG812" s="2198"/>
      <c r="LIH812" s="2198"/>
      <c r="LII812" s="2198"/>
      <c r="LIJ812" s="2198"/>
      <c r="LIK812" s="2198"/>
      <c r="LIL812" s="2198"/>
      <c r="LIM812" s="2198"/>
      <c r="LIN812" s="2198"/>
      <c r="LIO812" s="2198"/>
      <c r="LIP812" s="2198"/>
      <c r="LIQ812" s="2198"/>
      <c r="LIR812" s="2198"/>
      <c r="LIS812" s="2198"/>
      <c r="LIT812" s="2198"/>
      <c r="LIU812" s="2198"/>
      <c r="LIV812" s="2198"/>
      <c r="LIW812" s="2198"/>
      <c r="LIX812" s="2198"/>
      <c r="LIY812" s="2198"/>
      <c r="LIZ812" s="2198"/>
      <c r="LJA812" s="2198"/>
      <c r="LJB812" s="2198"/>
      <c r="LJC812" s="2198"/>
      <c r="LJD812" s="2198"/>
      <c r="LJE812" s="2198"/>
      <c r="LJF812" s="2198"/>
      <c r="LJG812" s="2198"/>
      <c r="LJH812" s="2198"/>
      <c r="LJI812" s="2198"/>
      <c r="LJJ812" s="2198"/>
      <c r="LJK812" s="2198"/>
      <c r="LJL812" s="2198"/>
      <c r="LJM812" s="2198"/>
      <c r="LJN812" s="2198"/>
      <c r="LJO812" s="2198"/>
      <c r="LJP812" s="2198"/>
      <c r="LJQ812" s="2198"/>
      <c r="LJR812" s="2198"/>
      <c r="LJS812" s="2198"/>
      <c r="LJT812" s="2198"/>
      <c r="LJU812" s="2198"/>
      <c r="LJV812" s="2198"/>
      <c r="LJW812" s="2198"/>
      <c r="LJX812" s="2198"/>
      <c r="LJY812" s="2198"/>
      <c r="LJZ812" s="2198"/>
      <c r="LKA812" s="2198"/>
      <c r="LKB812" s="2198"/>
      <c r="LKC812" s="2198"/>
      <c r="LKD812" s="2198"/>
      <c r="LKE812" s="2198"/>
      <c r="LKF812" s="2198"/>
      <c r="LKG812" s="2198"/>
      <c r="LKH812" s="2198"/>
      <c r="LKI812" s="2198"/>
      <c r="LKJ812" s="2198"/>
      <c r="LKK812" s="2198"/>
      <c r="LKL812" s="2198"/>
      <c r="LKM812" s="2198"/>
      <c r="LKN812" s="2198"/>
      <c r="LKO812" s="2198"/>
      <c r="LKP812" s="2198"/>
      <c r="LKQ812" s="2198"/>
      <c r="LKR812" s="2198"/>
      <c r="LKS812" s="2198"/>
      <c r="LKT812" s="2198"/>
      <c r="LKU812" s="2198"/>
      <c r="LKV812" s="2198"/>
      <c r="LKW812" s="2198"/>
      <c r="LKX812" s="2198"/>
      <c r="LKY812" s="2198"/>
      <c r="LKZ812" s="2198"/>
      <c r="LLA812" s="2198"/>
      <c r="LLB812" s="2198"/>
      <c r="LLC812" s="2198"/>
      <c r="LLD812" s="2198"/>
      <c r="LLE812" s="2198"/>
      <c r="LLF812" s="2198"/>
      <c r="LLG812" s="2198"/>
      <c r="LLH812" s="2198"/>
      <c r="LLI812" s="2198"/>
      <c r="LLJ812" s="2198"/>
      <c r="LLK812" s="2198"/>
      <c r="LLL812" s="2198"/>
      <c r="LLM812" s="2198"/>
      <c r="LLN812" s="2198"/>
      <c r="LLO812" s="2198"/>
      <c r="LLP812" s="2198"/>
      <c r="LLQ812" s="2198"/>
      <c r="LLR812" s="2198"/>
      <c r="LLS812" s="2198"/>
      <c r="LLT812" s="2198"/>
      <c r="LLU812" s="2198"/>
      <c r="LLV812" s="2198"/>
      <c r="LLW812" s="2198"/>
      <c r="LLX812" s="2198"/>
      <c r="LLY812" s="2198"/>
      <c r="LLZ812" s="2198"/>
      <c r="LMA812" s="2198"/>
      <c r="LME812" s="2198"/>
      <c r="LMF812" s="2198"/>
      <c r="LMG812" s="2198"/>
      <c r="LMH812" s="2198"/>
      <c r="LMI812" s="2198"/>
      <c r="LMJ812" s="2198"/>
      <c r="LMK812" s="2198"/>
      <c r="LML812" s="2198"/>
      <c r="LMM812" s="2198"/>
      <c r="LMN812" s="2198"/>
      <c r="LMO812" s="2198"/>
      <c r="LMP812" s="2198"/>
      <c r="LMQ812" s="2198"/>
      <c r="LMR812" s="2198"/>
      <c r="LMS812" s="2198"/>
      <c r="LMT812" s="2198"/>
      <c r="LMU812" s="2198"/>
      <c r="LMV812" s="2198"/>
      <c r="LMW812" s="2198"/>
      <c r="LMX812" s="2198"/>
      <c r="LMY812" s="2198"/>
      <c r="LMZ812" s="2198"/>
      <c r="LNA812" s="2198"/>
      <c r="LNB812" s="2198"/>
      <c r="LNC812" s="2198"/>
      <c r="LND812" s="2198"/>
      <c r="LNE812" s="2198"/>
      <c r="LNF812" s="2198"/>
      <c r="LNG812" s="2198"/>
      <c r="LNH812" s="2198"/>
      <c r="LNI812" s="2198"/>
      <c r="LNJ812" s="2198"/>
      <c r="LNK812" s="2198"/>
      <c r="LNL812" s="2198"/>
      <c r="LNM812" s="2198"/>
      <c r="LNN812" s="2198"/>
      <c r="LNO812" s="2198"/>
      <c r="LNP812" s="2198"/>
      <c r="LNQ812" s="2198"/>
      <c r="LNR812" s="2198"/>
      <c r="LNS812" s="2198"/>
      <c r="LNT812" s="2198"/>
      <c r="LNU812" s="2198"/>
      <c r="LNV812" s="2198"/>
      <c r="LNW812" s="2198"/>
      <c r="LNX812" s="2198"/>
      <c r="LNY812" s="2198"/>
      <c r="LNZ812" s="2198"/>
      <c r="LOA812" s="2198"/>
      <c r="LOB812" s="2198"/>
      <c r="LOC812" s="2198"/>
      <c r="LOD812" s="2198"/>
      <c r="LOE812" s="2198"/>
      <c r="LOF812" s="2198"/>
      <c r="LOG812" s="2198"/>
      <c r="LOH812" s="2198"/>
      <c r="LOI812" s="2198"/>
      <c r="LOJ812" s="2198"/>
      <c r="LOK812" s="2198"/>
      <c r="LOL812" s="2198"/>
      <c r="LOM812" s="2198"/>
      <c r="LON812" s="2198"/>
      <c r="LOO812" s="2198"/>
      <c r="LOP812" s="2198"/>
      <c r="LOQ812" s="2198"/>
      <c r="LOR812" s="2198"/>
      <c r="LOS812" s="2198"/>
      <c r="LOT812" s="2198"/>
      <c r="LOU812" s="2198"/>
      <c r="LOV812" s="2198"/>
      <c r="LOW812" s="2198"/>
      <c r="LOX812" s="2198"/>
      <c r="LOY812" s="2198"/>
      <c r="LOZ812" s="2198"/>
      <c r="LPA812" s="2198"/>
      <c r="LPB812" s="2198"/>
      <c r="LPC812" s="2198"/>
      <c r="LPD812" s="2198"/>
      <c r="LPE812" s="2198"/>
      <c r="LPF812" s="2198"/>
      <c r="LPG812" s="2198"/>
      <c r="LPH812" s="2198"/>
      <c r="LPI812" s="2198"/>
      <c r="LPJ812" s="2198"/>
      <c r="LPK812" s="2198"/>
      <c r="LPL812" s="2198"/>
      <c r="LPM812" s="2198"/>
      <c r="LPN812" s="2198"/>
      <c r="LPO812" s="2198"/>
      <c r="LPP812" s="2198"/>
      <c r="LPQ812" s="2198"/>
      <c r="LPR812" s="2198"/>
      <c r="LPS812" s="2198"/>
      <c r="LPT812" s="2198"/>
      <c r="LPU812" s="2198"/>
      <c r="LPV812" s="2198"/>
      <c r="LPW812" s="2198"/>
      <c r="LPX812" s="2198"/>
      <c r="LPY812" s="2198"/>
      <c r="LPZ812" s="2198"/>
      <c r="LQA812" s="2198"/>
      <c r="LQB812" s="2198"/>
      <c r="LQC812" s="2198"/>
      <c r="LQD812" s="2198"/>
      <c r="LQE812" s="2198"/>
      <c r="LQF812" s="2198"/>
      <c r="LQG812" s="2198"/>
      <c r="LQH812" s="2198"/>
      <c r="LQI812" s="2198"/>
      <c r="LQJ812" s="2198"/>
      <c r="LQK812" s="2198"/>
      <c r="LQL812" s="2198"/>
      <c r="LQM812" s="2198"/>
      <c r="LQN812" s="2198"/>
      <c r="LQO812" s="2198"/>
      <c r="LQP812" s="2198"/>
      <c r="LQQ812" s="2198"/>
      <c r="LQR812" s="2198"/>
      <c r="LQS812" s="2198"/>
      <c r="LQT812" s="2198"/>
      <c r="LQU812" s="2198"/>
      <c r="LQV812" s="2198"/>
      <c r="LQW812" s="2198"/>
      <c r="LQX812" s="2198"/>
      <c r="LQY812" s="2198"/>
      <c r="LQZ812" s="2198"/>
      <c r="LRA812" s="2198"/>
      <c r="LRB812" s="2198"/>
      <c r="LRC812" s="2198"/>
      <c r="LRD812" s="2198"/>
      <c r="LRE812" s="2198"/>
      <c r="LRF812" s="2198"/>
      <c r="LRG812" s="2198"/>
      <c r="LRH812" s="2198"/>
      <c r="LRI812" s="2198"/>
      <c r="LRJ812" s="2198"/>
      <c r="LRK812" s="2198"/>
      <c r="LRL812" s="2198"/>
      <c r="LRM812" s="2198"/>
      <c r="LRN812" s="2198"/>
      <c r="LRO812" s="2198"/>
      <c r="LRP812" s="2198"/>
      <c r="LRQ812" s="2198"/>
      <c r="LRR812" s="2198"/>
      <c r="LRS812" s="2198"/>
      <c r="LRT812" s="2198"/>
      <c r="LRU812" s="2198"/>
      <c r="LRV812" s="2198"/>
      <c r="LRW812" s="2198"/>
      <c r="LRX812" s="2198"/>
      <c r="LRY812" s="2198"/>
      <c r="LRZ812" s="2198"/>
      <c r="LSA812" s="2198"/>
      <c r="LSB812" s="2198"/>
      <c r="LSC812" s="2198"/>
      <c r="LSD812" s="2198"/>
      <c r="LSE812" s="2198"/>
      <c r="LSF812" s="2198"/>
      <c r="LSG812" s="2198"/>
      <c r="LSH812" s="2198"/>
      <c r="LSI812" s="2198"/>
      <c r="LSJ812" s="2198"/>
      <c r="LSK812" s="2198"/>
      <c r="LSL812" s="2198"/>
      <c r="LSM812" s="2198"/>
      <c r="LSN812" s="2198"/>
      <c r="LSO812" s="2198"/>
      <c r="LSP812" s="2198"/>
      <c r="LSQ812" s="2198"/>
      <c r="LSR812" s="2198"/>
      <c r="LSS812" s="2198"/>
      <c r="LST812" s="2198"/>
      <c r="LSU812" s="2198"/>
      <c r="LSV812" s="2198"/>
      <c r="LSW812" s="2198"/>
      <c r="LSX812" s="2198"/>
      <c r="LSY812" s="2198"/>
      <c r="LSZ812" s="2198"/>
      <c r="LTA812" s="2198"/>
      <c r="LTB812" s="2198"/>
      <c r="LTC812" s="2198"/>
      <c r="LTD812" s="2198"/>
      <c r="LTE812" s="2198"/>
      <c r="LTF812" s="2198"/>
      <c r="LTG812" s="2198"/>
      <c r="LTH812" s="2198"/>
      <c r="LTI812" s="2198"/>
      <c r="LTJ812" s="2198"/>
      <c r="LTK812" s="2198"/>
      <c r="LTL812" s="2198"/>
      <c r="LTM812" s="2198"/>
      <c r="LTN812" s="2198"/>
      <c r="LTO812" s="2198"/>
      <c r="LTP812" s="2198"/>
      <c r="LTQ812" s="2198"/>
      <c r="LTR812" s="2198"/>
      <c r="LTS812" s="2198"/>
      <c r="LTT812" s="2198"/>
      <c r="LTU812" s="2198"/>
      <c r="LTV812" s="2198"/>
      <c r="LTW812" s="2198"/>
      <c r="LTX812" s="2198"/>
      <c r="LTY812" s="2198"/>
      <c r="LTZ812" s="2198"/>
      <c r="LUA812" s="2198"/>
      <c r="LUB812" s="2198"/>
      <c r="LUC812" s="2198"/>
      <c r="LUD812" s="2198"/>
      <c r="LUE812" s="2198"/>
      <c r="LUF812" s="2198"/>
      <c r="LUG812" s="2198"/>
      <c r="LUH812" s="2198"/>
      <c r="LUI812" s="2198"/>
      <c r="LUJ812" s="2198"/>
      <c r="LUK812" s="2198"/>
      <c r="LUL812" s="2198"/>
      <c r="LUM812" s="2198"/>
      <c r="LUN812" s="2198"/>
      <c r="LUO812" s="2198"/>
      <c r="LUP812" s="2198"/>
      <c r="LUQ812" s="2198"/>
      <c r="LUR812" s="2198"/>
      <c r="LUS812" s="2198"/>
      <c r="LUT812" s="2198"/>
      <c r="LUU812" s="2198"/>
      <c r="LUV812" s="2198"/>
      <c r="LUW812" s="2198"/>
      <c r="LUX812" s="2198"/>
      <c r="LUY812" s="2198"/>
      <c r="LUZ812" s="2198"/>
      <c r="LVA812" s="2198"/>
      <c r="LVB812" s="2198"/>
      <c r="LVC812" s="2198"/>
      <c r="LVD812" s="2198"/>
      <c r="LVE812" s="2198"/>
      <c r="LVF812" s="2198"/>
      <c r="LVG812" s="2198"/>
      <c r="LVH812" s="2198"/>
      <c r="LVI812" s="2198"/>
      <c r="LVJ812" s="2198"/>
      <c r="LVK812" s="2198"/>
      <c r="LVL812" s="2198"/>
      <c r="LVM812" s="2198"/>
      <c r="LVN812" s="2198"/>
      <c r="LVO812" s="2198"/>
      <c r="LVP812" s="2198"/>
      <c r="LVQ812" s="2198"/>
      <c r="LVR812" s="2198"/>
      <c r="LVS812" s="2198"/>
      <c r="LVT812" s="2198"/>
      <c r="LVU812" s="2198"/>
      <c r="LVV812" s="2198"/>
      <c r="LVW812" s="2198"/>
      <c r="LWA812" s="2198"/>
      <c r="LWB812" s="2198"/>
      <c r="LWC812" s="2198"/>
      <c r="LWD812" s="2198"/>
      <c r="LWE812" s="2198"/>
      <c r="LWF812" s="2198"/>
      <c r="LWG812" s="2198"/>
      <c r="LWH812" s="2198"/>
      <c r="LWI812" s="2198"/>
      <c r="LWJ812" s="2198"/>
      <c r="LWK812" s="2198"/>
      <c r="LWL812" s="2198"/>
      <c r="LWM812" s="2198"/>
      <c r="LWN812" s="2198"/>
      <c r="LWO812" s="2198"/>
      <c r="LWP812" s="2198"/>
      <c r="LWQ812" s="2198"/>
      <c r="LWR812" s="2198"/>
      <c r="LWS812" s="2198"/>
      <c r="LWT812" s="2198"/>
      <c r="LWU812" s="2198"/>
      <c r="LWV812" s="2198"/>
      <c r="LWW812" s="2198"/>
      <c r="LWX812" s="2198"/>
      <c r="LWY812" s="2198"/>
      <c r="LWZ812" s="2198"/>
      <c r="LXA812" s="2198"/>
      <c r="LXB812" s="2198"/>
      <c r="LXC812" s="2198"/>
      <c r="LXD812" s="2198"/>
      <c r="LXE812" s="2198"/>
      <c r="LXF812" s="2198"/>
      <c r="LXG812" s="2198"/>
      <c r="LXH812" s="2198"/>
      <c r="LXI812" s="2198"/>
      <c r="LXJ812" s="2198"/>
      <c r="LXK812" s="2198"/>
      <c r="LXL812" s="2198"/>
      <c r="LXM812" s="2198"/>
      <c r="LXN812" s="2198"/>
      <c r="LXO812" s="2198"/>
      <c r="LXP812" s="2198"/>
      <c r="LXQ812" s="2198"/>
      <c r="LXR812" s="2198"/>
      <c r="LXS812" s="2198"/>
      <c r="LXT812" s="2198"/>
      <c r="LXU812" s="2198"/>
      <c r="LXV812" s="2198"/>
      <c r="LXW812" s="2198"/>
      <c r="LXX812" s="2198"/>
      <c r="LXY812" s="2198"/>
      <c r="LXZ812" s="2198"/>
      <c r="LYA812" s="2198"/>
      <c r="LYB812" s="2198"/>
      <c r="LYC812" s="2198"/>
      <c r="LYD812" s="2198"/>
      <c r="LYE812" s="2198"/>
      <c r="LYF812" s="2198"/>
      <c r="LYG812" s="2198"/>
      <c r="LYH812" s="2198"/>
      <c r="LYI812" s="2198"/>
      <c r="LYJ812" s="2198"/>
      <c r="LYK812" s="2198"/>
      <c r="LYL812" s="2198"/>
      <c r="LYM812" s="2198"/>
      <c r="LYN812" s="2198"/>
      <c r="LYO812" s="2198"/>
      <c r="LYP812" s="2198"/>
      <c r="LYQ812" s="2198"/>
      <c r="LYR812" s="2198"/>
      <c r="LYS812" s="2198"/>
      <c r="LYT812" s="2198"/>
      <c r="LYU812" s="2198"/>
      <c r="LYV812" s="2198"/>
      <c r="LYW812" s="2198"/>
      <c r="LYX812" s="2198"/>
      <c r="LYY812" s="2198"/>
      <c r="LYZ812" s="2198"/>
      <c r="LZA812" s="2198"/>
      <c r="LZB812" s="2198"/>
      <c r="LZC812" s="2198"/>
      <c r="LZD812" s="2198"/>
      <c r="LZE812" s="2198"/>
      <c r="LZF812" s="2198"/>
      <c r="LZG812" s="2198"/>
      <c r="LZH812" s="2198"/>
      <c r="LZI812" s="2198"/>
      <c r="LZJ812" s="2198"/>
      <c r="LZK812" s="2198"/>
      <c r="LZL812" s="2198"/>
      <c r="LZM812" s="2198"/>
      <c r="LZN812" s="2198"/>
      <c r="LZO812" s="2198"/>
      <c r="LZP812" s="2198"/>
      <c r="LZQ812" s="2198"/>
      <c r="LZR812" s="2198"/>
      <c r="LZS812" s="2198"/>
      <c r="LZT812" s="2198"/>
      <c r="LZU812" s="2198"/>
      <c r="LZV812" s="2198"/>
      <c r="LZW812" s="2198"/>
      <c r="LZX812" s="2198"/>
      <c r="LZY812" s="2198"/>
      <c r="LZZ812" s="2198"/>
      <c r="MAA812" s="2198"/>
      <c r="MAB812" s="2198"/>
      <c r="MAC812" s="2198"/>
      <c r="MAD812" s="2198"/>
      <c r="MAE812" s="2198"/>
      <c r="MAF812" s="2198"/>
      <c r="MAG812" s="2198"/>
      <c r="MAH812" s="2198"/>
      <c r="MAI812" s="2198"/>
      <c r="MAJ812" s="2198"/>
      <c r="MAK812" s="2198"/>
      <c r="MAL812" s="2198"/>
      <c r="MAM812" s="2198"/>
      <c r="MAN812" s="2198"/>
      <c r="MAO812" s="2198"/>
      <c r="MAP812" s="2198"/>
      <c r="MAQ812" s="2198"/>
      <c r="MAR812" s="2198"/>
      <c r="MAS812" s="2198"/>
      <c r="MAT812" s="2198"/>
      <c r="MAU812" s="2198"/>
      <c r="MAV812" s="2198"/>
      <c r="MAW812" s="2198"/>
      <c r="MAX812" s="2198"/>
      <c r="MAY812" s="2198"/>
      <c r="MAZ812" s="2198"/>
      <c r="MBA812" s="2198"/>
      <c r="MBB812" s="2198"/>
      <c r="MBC812" s="2198"/>
      <c r="MBD812" s="2198"/>
      <c r="MBE812" s="2198"/>
      <c r="MBF812" s="2198"/>
      <c r="MBG812" s="2198"/>
      <c r="MBH812" s="2198"/>
      <c r="MBI812" s="2198"/>
      <c r="MBJ812" s="2198"/>
      <c r="MBK812" s="2198"/>
      <c r="MBL812" s="2198"/>
      <c r="MBM812" s="2198"/>
      <c r="MBN812" s="2198"/>
      <c r="MBO812" s="2198"/>
      <c r="MBP812" s="2198"/>
      <c r="MBQ812" s="2198"/>
      <c r="MBR812" s="2198"/>
      <c r="MBS812" s="2198"/>
      <c r="MBT812" s="2198"/>
      <c r="MBU812" s="2198"/>
      <c r="MBV812" s="2198"/>
      <c r="MBW812" s="2198"/>
      <c r="MBX812" s="2198"/>
      <c r="MBY812" s="2198"/>
      <c r="MBZ812" s="2198"/>
      <c r="MCA812" s="2198"/>
      <c r="MCB812" s="2198"/>
      <c r="MCC812" s="2198"/>
      <c r="MCD812" s="2198"/>
      <c r="MCE812" s="2198"/>
      <c r="MCF812" s="2198"/>
      <c r="MCG812" s="2198"/>
      <c r="MCH812" s="2198"/>
      <c r="MCI812" s="2198"/>
      <c r="MCJ812" s="2198"/>
      <c r="MCK812" s="2198"/>
      <c r="MCL812" s="2198"/>
      <c r="MCM812" s="2198"/>
      <c r="MCN812" s="2198"/>
      <c r="MCO812" s="2198"/>
      <c r="MCP812" s="2198"/>
      <c r="MCQ812" s="2198"/>
      <c r="MCR812" s="2198"/>
      <c r="MCS812" s="2198"/>
      <c r="MCT812" s="2198"/>
      <c r="MCU812" s="2198"/>
      <c r="MCV812" s="2198"/>
      <c r="MCW812" s="2198"/>
      <c r="MCX812" s="2198"/>
      <c r="MCY812" s="2198"/>
      <c r="MCZ812" s="2198"/>
      <c r="MDA812" s="2198"/>
      <c r="MDB812" s="2198"/>
      <c r="MDC812" s="2198"/>
      <c r="MDD812" s="2198"/>
      <c r="MDE812" s="2198"/>
      <c r="MDF812" s="2198"/>
      <c r="MDG812" s="2198"/>
      <c r="MDH812" s="2198"/>
      <c r="MDI812" s="2198"/>
      <c r="MDJ812" s="2198"/>
      <c r="MDK812" s="2198"/>
      <c r="MDL812" s="2198"/>
      <c r="MDM812" s="2198"/>
      <c r="MDN812" s="2198"/>
      <c r="MDO812" s="2198"/>
      <c r="MDP812" s="2198"/>
      <c r="MDQ812" s="2198"/>
      <c r="MDR812" s="2198"/>
      <c r="MDS812" s="2198"/>
      <c r="MDT812" s="2198"/>
      <c r="MDU812" s="2198"/>
      <c r="MDV812" s="2198"/>
      <c r="MDW812" s="2198"/>
      <c r="MDX812" s="2198"/>
      <c r="MDY812" s="2198"/>
      <c r="MDZ812" s="2198"/>
      <c r="MEA812" s="2198"/>
      <c r="MEB812" s="2198"/>
      <c r="MEC812" s="2198"/>
      <c r="MED812" s="2198"/>
      <c r="MEE812" s="2198"/>
      <c r="MEF812" s="2198"/>
      <c r="MEG812" s="2198"/>
      <c r="MEH812" s="2198"/>
      <c r="MEI812" s="2198"/>
      <c r="MEJ812" s="2198"/>
      <c r="MEK812" s="2198"/>
      <c r="MEL812" s="2198"/>
      <c r="MEM812" s="2198"/>
      <c r="MEN812" s="2198"/>
      <c r="MEO812" s="2198"/>
      <c r="MEP812" s="2198"/>
      <c r="MEQ812" s="2198"/>
      <c r="MER812" s="2198"/>
      <c r="MES812" s="2198"/>
      <c r="MET812" s="2198"/>
      <c r="MEU812" s="2198"/>
      <c r="MEV812" s="2198"/>
      <c r="MEW812" s="2198"/>
      <c r="MEX812" s="2198"/>
      <c r="MEY812" s="2198"/>
      <c r="MEZ812" s="2198"/>
      <c r="MFA812" s="2198"/>
      <c r="MFB812" s="2198"/>
      <c r="MFC812" s="2198"/>
      <c r="MFD812" s="2198"/>
      <c r="MFE812" s="2198"/>
      <c r="MFF812" s="2198"/>
      <c r="MFG812" s="2198"/>
      <c r="MFH812" s="2198"/>
      <c r="MFI812" s="2198"/>
      <c r="MFJ812" s="2198"/>
      <c r="MFK812" s="2198"/>
      <c r="MFL812" s="2198"/>
      <c r="MFM812" s="2198"/>
      <c r="MFN812" s="2198"/>
      <c r="MFO812" s="2198"/>
      <c r="MFP812" s="2198"/>
      <c r="MFQ812" s="2198"/>
      <c r="MFR812" s="2198"/>
      <c r="MFS812" s="2198"/>
      <c r="MFW812" s="2198"/>
      <c r="MFX812" s="2198"/>
      <c r="MFY812" s="2198"/>
      <c r="MFZ812" s="2198"/>
      <c r="MGA812" s="2198"/>
      <c r="MGB812" s="2198"/>
      <c r="MGC812" s="2198"/>
      <c r="MGD812" s="2198"/>
      <c r="MGE812" s="2198"/>
      <c r="MGF812" s="2198"/>
      <c r="MGG812" s="2198"/>
      <c r="MGH812" s="2198"/>
      <c r="MGI812" s="2198"/>
      <c r="MGJ812" s="2198"/>
      <c r="MGK812" s="2198"/>
      <c r="MGL812" s="2198"/>
      <c r="MGM812" s="2198"/>
      <c r="MGN812" s="2198"/>
      <c r="MGO812" s="2198"/>
      <c r="MGP812" s="2198"/>
      <c r="MGQ812" s="2198"/>
      <c r="MGR812" s="2198"/>
      <c r="MGS812" s="2198"/>
      <c r="MGT812" s="2198"/>
      <c r="MGU812" s="2198"/>
      <c r="MGV812" s="2198"/>
      <c r="MGW812" s="2198"/>
      <c r="MGX812" s="2198"/>
      <c r="MGY812" s="2198"/>
      <c r="MGZ812" s="2198"/>
      <c r="MHA812" s="2198"/>
      <c r="MHB812" s="2198"/>
      <c r="MHC812" s="2198"/>
      <c r="MHD812" s="2198"/>
      <c r="MHE812" s="2198"/>
      <c r="MHF812" s="2198"/>
      <c r="MHG812" s="2198"/>
      <c r="MHH812" s="2198"/>
      <c r="MHI812" s="2198"/>
      <c r="MHJ812" s="2198"/>
      <c r="MHK812" s="2198"/>
      <c r="MHL812" s="2198"/>
      <c r="MHM812" s="2198"/>
      <c r="MHN812" s="2198"/>
      <c r="MHO812" s="2198"/>
      <c r="MHP812" s="2198"/>
      <c r="MHQ812" s="2198"/>
      <c r="MHR812" s="2198"/>
      <c r="MHS812" s="2198"/>
      <c r="MHT812" s="2198"/>
      <c r="MHU812" s="2198"/>
      <c r="MHV812" s="2198"/>
      <c r="MHW812" s="2198"/>
      <c r="MHX812" s="2198"/>
      <c r="MHY812" s="2198"/>
      <c r="MHZ812" s="2198"/>
      <c r="MIA812" s="2198"/>
      <c r="MIB812" s="2198"/>
      <c r="MIC812" s="2198"/>
      <c r="MID812" s="2198"/>
      <c r="MIE812" s="2198"/>
      <c r="MIF812" s="2198"/>
      <c r="MIG812" s="2198"/>
      <c r="MIH812" s="2198"/>
      <c r="MII812" s="2198"/>
      <c r="MIJ812" s="2198"/>
      <c r="MIK812" s="2198"/>
      <c r="MIL812" s="2198"/>
      <c r="MIM812" s="2198"/>
      <c r="MIN812" s="2198"/>
      <c r="MIO812" s="2198"/>
      <c r="MIP812" s="2198"/>
      <c r="MIQ812" s="2198"/>
      <c r="MIR812" s="2198"/>
      <c r="MIS812" s="2198"/>
      <c r="MIT812" s="2198"/>
      <c r="MIU812" s="2198"/>
      <c r="MIV812" s="2198"/>
      <c r="MIW812" s="2198"/>
      <c r="MIX812" s="2198"/>
      <c r="MIY812" s="2198"/>
      <c r="MIZ812" s="2198"/>
      <c r="MJA812" s="2198"/>
      <c r="MJB812" s="2198"/>
      <c r="MJC812" s="2198"/>
      <c r="MJD812" s="2198"/>
      <c r="MJE812" s="2198"/>
      <c r="MJF812" s="2198"/>
      <c r="MJG812" s="2198"/>
      <c r="MJH812" s="2198"/>
      <c r="MJI812" s="2198"/>
      <c r="MJJ812" s="2198"/>
      <c r="MJK812" s="2198"/>
      <c r="MJL812" s="2198"/>
      <c r="MJM812" s="2198"/>
      <c r="MJN812" s="2198"/>
      <c r="MJO812" s="2198"/>
      <c r="MJP812" s="2198"/>
      <c r="MJQ812" s="2198"/>
      <c r="MJR812" s="2198"/>
      <c r="MJS812" s="2198"/>
      <c r="MJT812" s="2198"/>
      <c r="MJU812" s="2198"/>
      <c r="MJV812" s="2198"/>
      <c r="MJW812" s="2198"/>
      <c r="MJX812" s="2198"/>
      <c r="MJY812" s="2198"/>
      <c r="MJZ812" s="2198"/>
      <c r="MKA812" s="2198"/>
      <c r="MKB812" s="2198"/>
      <c r="MKC812" s="2198"/>
      <c r="MKD812" s="2198"/>
      <c r="MKE812" s="2198"/>
      <c r="MKF812" s="2198"/>
      <c r="MKG812" s="2198"/>
      <c r="MKH812" s="2198"/>
      <c r="MKI812" s="2198"/>
      <c r="MKJ812" s="2198"/>
      <c r="MKK812" s="2198"/>
      <c r="MKL812" s="2198"/>
      <c r="MKM812" s="2198"/>
      <c r="MKN812" s="2198"/>
      <c r="MKO812" s="2198"/>
      <c r="MKP812" s="2198"/>
      <c r="MKQ812" s="2198"/>
      <c r="MKR812" s="2198"/>
      <c r="MKS812" s="2198"/>
      <c r="MKT812" s="2198"/>
      <c r="MKU812" s="2198"/>
      <c r="MKV812" s="2198"/>
      <c r="MKW812" s="2198"/>
      <c r="MKX812" s="2198"/>
      <c r="MKY812" s="2198"/>
      <c r="MKZ812" s="2198"/>
      <c r="MLA812" s="2198"/>
      <c r="MLB812" s="2198"/>
      <c r="MLC812" s="2198"/>
      <c r="MLD812" s="2198"/>
      <c r="MLE812" s="2198"/>
      <c r="MLF812" s="2198"/>
      <c r="MLG812" s="2198"/>
      <c r="MLH812" s="2198"/>
      <c r="MLI812" s="2198"/>
      <c r="MLJ812" s="2198"/>
      <c r="MLK812" s="2198"/>
      <c r="MLL812" s="2198"/>
      <c r="MLM812" s="2198"/>
      <c r="MLN812" s="2198"/>
      <c r="MLO812" s="2198"/>
      <c r="MLP812" s="2198"/>
      <c r="MLQ812" s="2198"/>
      <c r="MLR812" s="2198"/>
      <c r="MLS812" s="2198"/>
      <c r="MLT812" s="2198"/>
      <c r="MLU812" s="2198"/>
      <c r="MLV812" s="2198"/>
      <c r="MLW812" s="2198"/>
      <c r="MLX812" s="2198"/>
      <c r="MLY812" s="2198"/>
      <c r="MLZ812" s="2198"/>
      <c r="MMA812" s="2198"/>
      <c r="MMB812" s="2198"/>
      <c r="MMC812" s="2198"/>
      <c r="MMD812" s="2198"/>
      <c r="MME812" s="2198"/>
      <c r="MMF812" s="2198"/>
      <c r="MMG812" s="2198"/>
      <c r="MMH812" s="2198"/>
      <c r="MMI812" s="2198"/>
      <c r="MMJ812" s="2198"/>
      <c r="MMK812" s="2198"/>
      <c r="MML812" s="2198"/>
      <c r="MMM812" s="2198"/>
      <c r="MMN812" s="2198"/>
      <c r="MMO812" s="2198"/>
      <c r="MMP812" s="2198"/>
      <c r="MMQ812" s="2198"/>
      <c r="MMR812" s="2198"/>
      <c r="MMS812" s="2198"/>
      <c r="MMT812" s="2198"/>
      <c r="MMU812" s="2198"/>
      <c r="MMV812" s="2198"/>
      <c r="MMW812" s="2198"/>
      <c r="MMX812" s="2198"/>
      <c r="MMY812" s="2198"/>
      <c r="MMZ812" s="2198"/>
      <c r="MNA812" s="2198"/>
      <c r="MNB812" s="2198"/>
      <c r="MNC812" s="2198"/>
      <c r="MND812" s="2198"/>
      <c r="MNE812" s="2198"/>
      <c r="MNF812" s="2198"/>
      <c r="MNG812" s="2198"/>
      <c r="MNH812" s="2198"/>
      <c r="MNI812" s="2198"/>
      <c r="MNJ812" s="2198"/>
      <c r="MNK812" s="2198"/>
      <c r="MNL812" s="2198"/>
      <c r="MNM812" s="2198"/>
      <c r="MNN812" s="2198"/>
      <c r="MNO812" s="2198"/>
      <c r="MNP812" s="2198"/>
      <c r="MNQ812" s="2198"/>
      <c r="MNR812" s="2198"/>
      <c r="MNS812" s="2198"/>
      <c r="MNT812" s="2198"/>
      <c r="MNU812" s="2198"/>
      <c r="MNV812" s="2198"/>
      <c r="MNW812" s="2198"/>
      <c r="MNX812" s="2198"/>
      <c r="MNY812" s="2198"/>
      <c r="MNZ812" s="2198"/>
      <c r="MOA812" s="2198"/>
      <c r="MOB812" s="2198"/>
      <c r="MOC812" s="2198"/>
      <c r="MOD812" s="2198"/>
      <c r="MOE812" s="2198"/>
      <c r="MOF812" s="2198"/>
      <c r="MOG812" s="2198"/>
      <c r="MOH812" s="2198"/>
      <c r="MOI812" s="2198"/>
      <c r="MOJ812" s="2198"/>
      <c r="MOK812" s="2198"/>
      <c r="MOL812" s="2198"/>
      <c r="MOM812" s="2198"/>
      <c r="MON812" s="2198"/>
      <c r="MOO812" s="2198"/>
      <c r="MOP812" s="2198"/>
      <c r="MOQ812" s="2198"/>
      <c r="MOR812" s="2198"/>
      <c r="MOS812" s="2198"/>
      <c r="MOT812" s="2198"/>
      <c r="MOU812" s="2198"/>
      <c r="MOV812" s="2198"/>
      <c r="MOW812" s="2198"/>
      <c r="MOX812" s="2198"/>
      <c r="MOY812" s="2198"/>
      <c r="MOZ812" s="2198"/>
      <c r="MPA812" s="2198"/>
      <c r="MPB812" s="2198"/>
      <c r="MPC812" s="2198"/>
      <c r="MPD812" s="2198"/>
      <c r="MPE812" s="2198"/>
      <c r="MPF812" s="2198"/>
      <c r="MPG812" s="2198"/>
      <c r="MPH812" s="2198"/>
      <c r="MPI812" s="2198"/>
      <c r="MPJ812" s="2198"/>
      <c r="MPK812" s="2198"/>
      <c r="MPL812" s="2198"/>
      <c r="MPM812" s="2198"/>
      <c r="MPN812" s="2198"/>
      <c r="MPO812" s="2198"/>
      <c r="MPS812" s="2198"/>
      <c r="MPT812" s="2198"/>
      <c r="MPU812" s="2198"/>
      <c r="MPV812" s="2198"/>
      <c r="MPW812" s="2198"/>
      <c r="MPX812" s="2198"/>
      <c r="MPY812" s="2198"/>
      <c r="MPZ812" s="2198"/>
      <c r="MQA812" s="2198"/>
      <c r="MQB812" s="2198"/>
      <c r="MQC812" s="2198"/>
      <c r="MQD812" s="2198"/>
      <c r="MQE812" s="2198"/>
      <c r="MQF812" s="2198"/>
      <c r="MQG812" s="2198"/>
      <c r="MQH812" s="2198"/>
      <c r="MQI812" s="2198"/>
      <c r="MQJ812" s="2198"/>
      <c r="MQK812" s="2198"/>
      <c r="MQL812" s="2198"/>
      <c r="MQM812" s="2198"/>
      <c r="MQN812" s="2198"/>
      <c r="MQO812" s="2198"/>
      <c r="MQP812" s="2198"/>
      <c r="MQQ812" s="2198"/>
      <c r="MQR812" s="2198"/>
      <c r="MQS812" s="2198"/>
      <c r="MQT812" s="2198"/>
      <c r="MQU812" s="2198"/>
      <c r="MQV812" s="2198"/>
      <c r="MQW812" s="2198"/>
      <c r="MQX812" s="2198"/>
      <c r="MQY812" s="2198"/>
      <c r="MQZ812" s="2198"/>
      <c r="MRA812" s="2198"/>
      <c r="MRB812" s="2198"/>
      <c r="MRC812" s="2198"/>
      <c r="MRD812" s="2198"/>
      <c r="MRE812" s="2198"/>
      <c r="MRF812" s="2198"/>
      <c r="MRG812" s="2198"/>
      <c r="MRH812" s="2198"/>
      <c r="MRI812" s="2198"/>
      <c r="MRJ812" s="2198"/>
      <c r="MRK812" s="2198"/>
      <c r="MRL812" s="2198"/>
      <c r="MRM812" s="2198"/>
      <c r="MRN812" s="2198"/>
      <c r="MRO812" s="2198"/>
      <c r="MRP812" s="2198"/>
      <c r="MRQ812" s="2198"/>
      <c r="MRR812" s="2198"/>
      <c r="MRS812" s="2198"/>
      <c r="MRT812" s="2198"/>
      <c r="MRU812" s="2198"/>
      <c r="MRV812" s="2198"/>
      <c r="MRW812" s="2198"/>
      <c r="MRX812" s="2198"/>
      <c r="MRY812" s="2198"/>
      <c r="MRZ812" s="2198"/>
      <c r="MSA812" s="2198"/>
      <c r="MSB812" s="2198"/>
      <c r="MSC812" s="2198"/>
      <c r="MSD812" s="2198"/>
      <c r="MSE812" s="2198"/>
      <c r="MSF812" s="2198"/>
      <c r="MSG812" s="2198"/>
      <c r="MSH812" s="2198"/>
      <c r="MSI812" s="2198"/>
      <c r="MSJ812" s="2198"/>
      <c r="MSK812" s="2198"/>
      <c r="MSL812" s="2198"/>
      <c r="MSM812" s="2198"/>
      <c r="MSN812" s="2198"/>
      <c r="MSO812" s="2198"/>
      <c r="MSP812" s="2198"/>
      <c r="MSQ812" s="2198"/>
      <c r="MSR812" s="2198"/>
      <c r="MSS812" s="2198"/>
      <c r="MST812" s="2198"/>
      <c r="MSU812" s="2198"/>
      <c r="MSV812" s="2198"/>
      <c r="MSW812" s="2198"/>
      <c r="MSX812" s="2198"/>
      <c r="MSY812" s="2198"/>
      <c r="MSZ812" s="2198"/>
      <c r="MTA812" s="2198"/>
      <c r="MTB812" s="2198"/>
      <c r="MTC812" s="2198"/>
      <c r="MTD812" s="2198"/>
      <c r="MTE812" s="2198"/>
      <c r="MTF812" s="2198"/>
      <c r="MTG812" s="2198"/>
      <c r="MTH812" s="2198"/>
      <c r="MTI812" s="2198"/>
      <c r="MTJ812" s="2198"/>
      <c r="MTK812" s="2198"/>
      <c r="MTL812" s="2198"/>
      <c r="MTM812" s="2198"/>
      <c r="MTN812" s="2198"/>
      <c r="MTO812" s="2198"/>
      <c r="MTP812" s="2198"/>
      <c r="MTQ812" s="2198"/>
      <c r="MTR812" s="2198"/>
      <c r="MTS812" s="2198"/>
      <c r="MTT812" s="2198"/>
      <c r="MTU812" s="2198"/>
      <c r="MTV812" s="2198"/>
      <c r="MTW812" s="2198"/>
      <c r="MTX812" s="2198"/>
      <c r="MTY812" s="2198"/>
      <c r="MTZ812" s="2198"/>
      <c r="MUA812" s="2198"/>
      <c r="MUB812" s="2198"/>
      <c r="MUC812" s="2198"/>
      <c r="MUD812" s="2198"/>
      <c r="MUE812" s="2198"/>
      <c r="MUF812" s="2198"/>
      <c r="MUG812" s="2198"/>
      <c r="MUH812" s="2198"/>
      <c r="MUI812" s="2198"/>
      <c r="MUJ812" s="2198"/>
      <c r="MUK812" s="2198"/>
      <c r="MUL812" s="2198"/>
      <c r="MUM812" s="2198"/>
      <c r="MUN812" s="2198"/>
      <c r="MUO812" s="2198"/>
      <c r="MUP812" s="2198"/>
      <c r="MUQ812" s="2198"/>
      <c r="MUR812" s="2198"/>
      <c r="MUS812" s="2198"/>
      <c r="MUT812" s="2198"/>
      <c r="MUU812" s="2198"/>
      <c r="MUV812" s="2198"/>
      <c r="MUW812" s="2198"/>
      <c r="MUX812" s="2198"/>
      <c r="MUY812" s="2198"/>
      <c r="MUZ812" s="2198"/>
      <c r="MVA812" s="2198"/>
      <c r="MVB812" s="2198"/>
      <c r="MVC812" s="2198"/>
      <c r="MVD812" s="2198"/>
      <c r="MVE812" s="2198"/>
      <c r="MVF812" s="2198"/>
      <c r="MVG812" s="2198"/>
      <c r="MVH812" s="2198"/>
      <c r="MVI812" s="2198"/>
      <c r="MVJ812" s="2198"/>
      <c r="MVK812" s="2198"/>
      <c r="MVL812" s="2198"/>
      <c r="MVM812" s="2198"/>
      <c r="MVN812" s="2198"/>
      <c r="MVO812" s="2198"/>
      <c r="MVP812" s="2198"/>
      <c r="MVQ812" s="2198"/>
      <c r="MVR812" s="2198"/>
      <c r="MVS812" s="2198"/>
      <c r="MVT812" s="2198"/>
      <c r="MVU812" s="2198"/>
      <c r="MVV812" s="2198"/>
      <c r="MVW812" s="2198"/>
      <c r="MVX812" s="2198"/>
      <c r="MVY812" s="2198"/>
      <c r="MVZ812" s="2198"/>
      <c r="MWA812" s="2198"/>
      <c r="MWB812" s="2198"/>
      <c r="MWC812" s="2198"/>
      <c r="MWD812" s="2198"/>
      <c r="MWE812" s="2198"/>
      <c r="MWF812" s="2198"/>
      <c r="MWG812" s="2198"/>
      <c r="MWH812" s="2198"/>
      <c r="MWI812" s="2198"/>
      <c r="MWJ812" s="2198"/>
      <c r="MWK812" s="2198"/>
      <c r="MWL812" s="2198"/>
      <c r="MWM812" s="2198"/>
      <c r="MWN812" s="2198"/>
      <c r="MWO812" s="2198"/>
      <c r="MWP812" s="2198"/>
      <c r="MWQ812" s="2198"/>
      <c r="MWR812" s="2198"/>
      <c r="MWS812" s="2198"/>
      <c r="MWT812" s="2198"/>
      <c r="MWU812" s="2198"/>
      <c r="MWV812" s="2198"/>
      <c r="MWW812" s="2198"/>
      <c r="MWX812" s="2198"/>
      <c r="MWY812" s="2198"/>
      <c r="MWZ812" s="2198"/>
      <c r="MXA812" s="2198"/>
      <c r="MXB812" s="2198"/>
      <c r="MXC812" s="2198"/>
      <c r="MXD812" s="2198"/>
      <c r="MXE812" s="2198"/>
      <c r="MXF812" s="2198"/>
      <c r="MXG812" s="2198"/>
      <c r="MXH812" s="2198"/>
      <c r="MXI812" s="2198"/>
      <c r="MXJ812" s="2198"/>
      <c r="MXK812" s="2198"/>
      <c r="MXL812" s="2198"/>
      <c r="MXM812" s="2198"/>
      <c r="MXN812" s="2198"/>
      <c r="MXO812" s="2198"/>
      <c r="MXP812" s="2198"/>
      <c r="MXQ812" s="2198"/>
      <c r="MXR812" s="2198"/>
      <c r="MXS812" s="2198"/>
      <c r="MXT812" s="2198"/>
      <c r="MXU812" s="2198"/>
      <c r="MXV812" s="2198"/>
      <c r="MXW812" s="2198"/>
      <c r="MXX812" s="2198"/>
      <c r="MXY812" s="2198"/>
      <c r="MXZ812" s="2198"/>
      <c r="MYA812" s="2198"/>
      <c r="MYB812" s="2198"/>
      <c r="MYC812" s="2198"/>
      <c r="MYD812" s="2198"/>
      <c r="MYE812" s="2198"/>
      <c r="MYF812" s="2198"/>
      <c r="MYG812" s="2198"/>
      <c r="MYH812" s="2198"/>
      <c r="MYI812" s="2198"/>
      <c r="MYJ812" s="2198"/>
      <c r="MYK812" s="2198"/>
      <c r="MYL812" s="2198"/>
      <c r="MYM812" s="2198"/>
      <c r="MYN812" s="2198"/>
      <c r="MYO812" s="2198"/>
      <c r="MYP812" s="2198"/>
      <c r="MYQ812" s="2198"/>
      <c r="MYR812" s="2198"/>
      <c r="MYS812" s="2198"/>
      <c r="MYT812" s="2198"/>
      <c r="MYU812" s="2198"/>
      <c r="MYV812" s="2198"/>
      <c r="MYW812" s="2198"/>
      <c r="MYX812" s="2198"/>
      <c r="MYY812" s="2198"/>
      <c r="MYZ812" s="2198"/>
      <c r="MZA812" s="2198"/>
      <c r="MZB812" s="2198"/>
      <c r="MZC812" s="2198"/>
      <c r="MZD812" s="2198"/>
      <c r="MZE812" s="2198"/>
      <c r="MZF812" s="2198"/>
      <c r="MZG812" s="2198"/>
      <c r="MZH812" s="2198"/>
      <c r="MZI812" s="2198"/>
      <c r="MZJ812" s="2198"/>
      <c r="MZK812" s="2198"/>
      <c r="MZO812" s="2198"/>
      <c r="MZP812" s="2198"/>
      <c r="MZQ812" s="2198"/>
      <c r="MZR812" s="2198"/>
      <c r="MZS812" s="2198"/>
      <c r="MZT812" s="2198"/>
      <c r="MZU812" s="2198"/>
      <c r="MZV812" s="2198"/>
      <c r="MZW812" s="2198"/>
      <c r="MZX812" s="2198"/>
      <c r="MZY812" s="2198"/>
      <c r="MZZ812" s="2198"/>
      <c r="NAA812" s="2198"/>
      <c r="NAB812" s="2198"/>
      <c r="NAC812" s="2198"/>
      <c r="NAD812" s="2198"/>
      <c r="NAE812" s="2198"/>
      <c r="NAF812" s="2198"/>
      <c r="NAG812" s="2198"/>
      <c r="NAH812" s="2198"/>
      <c r="NAI812" s="2198"/>
      <c r="NAJ812" s="2198"/>
      <c r="NAK812" s="2198"/>
      <c r="NAL812" s="2198"/>
      <c r="NAM812" s="2198"/>
      <c r="NAN812" s="2198"/>
      <c r="NAO812" s="2198"/>
      <c r="NAP812" s="2198"/>
      <c r="NAQ812" s="2198"/>
      <c r="NAR812" s="2198"/>
      <c r="NAS812" s="2198"/>
      <c r="NAT812" s="2198"/>
      <c r="NAU812" s="2198"/>
      <c r="NAV812" s="2198"/>
      <c r="NAW812" s="2198"/>
      <c r="NAX812" s="2198"/>
      <c r="NAY812" s="2198"/>
      <c r="NAZ812" s="2198"/>
      <c r="NBA812" s="2198"/>
      <c r="NBB812" s="2198"/>
      <c r="NBC812" s="2198"/>
      <c r="NBD812" s="2198"/>
      <c r="NBE812" s="2198"/>
      <c r="NBF812" s="2198"/>
      <c r="NBG812" s="2198"/>
      <c r="NBH812" s="2198"/>
      <c r="NBI812" s="2198"/>
      <c r="NBJ812" s="2198"/>
      <c r="NBK812" s="2198"/>
      <c r="NBL812" s="2198"/>
      <c r="NBM812" s="2198"/>
      <c r="NBN812" s="2198"/>
      <c r="NBO812" s="2198"/>
      <c r="NBP812" s="2198"/>
      <c r="NBQ812" s="2198"/>
      <c r="NBR812" s="2198"/>
      <c r="NBS812" s="2198"/>
      <c r="NBT812" s="2198"/>
      <c r="NBU812" s="2198"/>
      <c r="NBV812" s="2198"/>
      <c r="NBW812" s="2198"/>
      <c r="NBX812" s="2198"/>
      <c r="NBY812" s="2198"/>
      <c r="NBZ812" s="2198"/>
      <c r="NCA812" s="2198"/>
      <c r="NCB812" s="2198"/>
      <c r="NCC812" s="2198"/>
      <c r="NCD812" s="2198"/>
      <c r="NCE812" s="2198"/>
      <c r="NCF812" s="2198"/>
      <c r="NCG812" s="2198"/>
      <c r="NCH812" s="2198"/>
      <c r="NCI812" s="2198"/>
      <c r="NCJ812" s="2198"/>
      <c r="NCK812" s="2198"/>
      <c r="NCL812" s="2198"/>
      <c r="NCM812" s="2198"/>
      <c r="NCN812" s="2198"/>
      <c r="NCO812" s="2198"/>
      <c r="NCP812" s="2198"/>
      <c r="NCQ812" s="2198"/>
      <c r="NCR812" s="2198"/>
      <c r="NCS812" s="2198"/>
      <c r="NCT812" s="2198"/>
      <c r="NCU812" s="2198"/>
      <c r="NCV812" s="2198"/>
      <c r="NCW812" s="2198"/>
      <c r="NCX812" s="2198"/>
      <c r="NCY812" s="2198"/>
      <c r="NCZ812" s="2198"/>
      <c r="NDA812" s="2198"/>
      <c r="NDB812" s="2198"/>
      <c r="NDC812" s="2198"/>
      <c r="NDD812" s="2198"/>
      <c r="NDE812" s="2198"/>
      <c r="NDF812" s="2198"/>
      <c r="NDG812" s="2198"/>
      <c r="NDH812" s="2198"/>
      <c r="NDI812" s="2198"/>
      <c r="NDJ812" s="2198"/>
      <c r="NDK812" s="2198"/>
      <c r="NDL812" s="2198"/>
      <c r="NDM812" s="2198"/>
      <c r="NDN812" s="2198"/>
      <c r="NDO812" s="2198"/>
      <c r="NDP812" s="2198"/>
      <c r="NDQ812" s="2198"/>
      <c r="NDR812" s="2198"/>
      <c r="NDS812" s="2198"/>
      <c r="NDT812" s="2198"/>
      <c r="NDU812" s="2198"/>
      <c r="NDV812" s="2198"/>
      <c r="NDW812" s="2198"/>
      <c r="NDX812" s="2198"/>
      <c r="NDY812" s="2198"/>
      <c r="NDZ812" s="2198"/>
      <c r="NEA812" s="2198"/>
      <c r="NEB812" s="2198"/>
      <c r="NEC812" s="2198"/>
      <c r="NED812" s="2198"/>
      <c r="NEE812" s="2198"/>
      <c r="NEF812" s="2198"/>
      <c r="NEG812" s="2198"/>
      <c r="NEH812" s="2198"/>
      <c r="NEI812" s="2198"/>
      <c r="NEJ812" s="2198"/>
      <c r="NEK812" s="2198"/>
      <c r="NEL812" s="2198"/>
      <c r="NEM812" s="2198"/>
      <c r="NEN812" s="2198"/>
      <c r="NEO812" s="2198"/>
      <c r="NEP812" s="2198"/>
      <c r="NEQ812" s="2198"/>
      <c r="NER812" s="2198"/>
      <c r="NES812" s="2198"/>
      <c r="NET812" s="2198"/>
      <c r="NEU812" s="2198"/>
      <c r="NEV812" s="2198"/>
      <c r="NEW812" s="2198"/>
      <c r="NEX812" s="2198"/>
      <c r="NEY812" s="2198"/>
      <c r="NEZ812" s="2198"/>
      <c r="NFA812" s="2198"/>
      <c r="NFB812" s="2198"/>
      <c r="NFC812" s="2198"/>
      <c r="NFD812" s="2198"/>
      <c r="NFE812" s="2198"/>
      <c r="NFF812" s="2198"/>
      <c r="NFG812" s="2198"/>
      <c r="NFH812" s="2198"/>
      <c r="NFI812" s="2198"/>
      <c r="NFJ812" s="2198"/>
      <c r="NFK812" s="2198"/>
      <c r="NFL812" s="2198"/>
      <c r="NFM812" s="2198"/>
      <c r="NFN812" s="2198"/>
      <c r="NFO812" s="2198"/>
      <c r="NFP812" s="2198"/>
      <c r="NFQ812" s="2198"/>
      <c r="NFR812" s="2198"/>
      <c r="NFS812" s="2198"/>
      <c r="NFT812" s="2198"/>
      <c r="NFU812" s="2198"/>
      <c r="NFV812" s="2198"/>
      <c r="NFW812" s="2198"/>
      <c r="NFX812" s="2198"/>
      <c r="NFY812" s="2198"/>
      <c r="NFZ812" s="2198"/>
      <c r="NGA812" s="2198"/>
      <c r="NGB812" s="2198"/>
      <c r="NGC812" s="2198"/>
      <c r="NGD812" s="2198"/>
      <c r="NGE812" s="2198"/>
      <c r="NGF812" s="2198"/>
      <c r="NGG812" s="2198"/>
      <c r="NGH812" s="2198"/>
      <c r="NGI812" s="2198"/>
      <c r="NGJ812" s="2198"/>
      <c r="NGK812" s="2198"/>
      <c r="NGL812" s="2198"/>
      <c r="NGM812" s="2198"/>
      <c r="NGN812" s="2198"/>
      <c r="NGO812" s="2198"/>
      <c r="NGP812" s="2198"/>
      <c r="NGQ812" s="2198"/>
      <c r="NGR812" s="2198"/>
      <c r="NGS812" s="2198"/>
      <c r="NGT812" s="2198"/>
      <c r="NGU812" s="2198"/>
      <c r="NGV812" s="2198"/>
      <c r="NGW812" s="2198"/>
      <c r="NGX812" s="2198"/>
      <c r="NGY812" s="2198"/>
      <c r="NGZ812" s="2198"/>
      <c r="NHA812" s="2198"/>
      <c r="NHB812" s="2198"/>
      <c r="NHC812" s="2198"/>
      <c r="NHD812" s="2198"/>
      <c r="NHE812" s="2198"/>
      <c r="NHF812" s="2198"/>
      <c r="NHG812" s="2198"/>
      <c r="NHH812" s="2198"/>
      <c r="NHI812" s="2198"/>
      <c r="NHJ812" s="2198"/>
      <c r="NHK812" s="2198"/>
      <c r="NHL812" s="2198"/>
      <c r="NHM812" s="2198"/>
      <c r="NHN812" s="2198"/>
      <c r="NHO812" s="2198"/>
      <c r="NHP812" s="2198"/>
      <c r="NHQ812" s="2198"/>
      <c r="NHR812" s="2198"/>
      <c r="NHS812" s="2198"/>
      <c r="NHT812" s="2198"/>
      <c r="NHU812" s="2198"/>
      <c r="NHV812" s="2198"/>
      <c r="NHW812" s="2198"/>
      <c r="NHX812" s="2198"/>
      <c r="NHY812" s="2198"/>
      <c r="NHZ812" s="2198"/>
      <c r="NIA812" s="2198"/>
      <c r="NIB812" s="2198"/>
      <c r="NIC812" s="2198"/>
      <c r="NID812" s="2198"/>
      <c r="NIE812" s="2198"/>
      <c r="NIF812" s="2198"/>
      <c r="NIG812" s="2198"/>
      <c r="NIH812" s="2198"/>
      <c r="NII812" s="2198"/>
      <c r="NIJ812" s="2198"/>
      <c r="NIK812" s="2198"/>
      <c r="NIL812" s="2198"/>
      <c r="NIM812" s="2198"/>
      <c r="NIN812" s="2198"/>
      <c r="NIO812" s="2198"/>
      <c r="NIP812" s="2198"/>
      <c r="NIQ812" s="2198"/>
      <c r="NIR812" s="2198"/>
      <c r="NIS812" s="2198"/>
      <c r="NIT812" s="2198"/>
      <c r="NIU812" s="2198"/>
      <c r="NIV812" s="2198"/>
      <c r="NIW812" s="2198"/>
      <c r="NIX812" s="2198"/>
      <c r="NIY812" s="2198"/>
      <c r="NIZ812" s="2198"/>
      <c r="NJA812" s="2198"/>
      <c r="NJB812" s="2198"/>
      <c r="NJC812" s="2198"/>
      <c r="NJD812" s="2198"/>
      <c r="NJE812" s="2198"/>
      <c r="NJF812" s="2198"/>
      <c r="NJG812" s="2198"/>
      <c r="NJK812" s="2198"/>
      <c r="NJL812" s="2198"/>
      <c r="NJM812" s="2198"/>
      <c r="NJN812" s="2198"/>
      <c r="NJO812" s="2198"/>
      <c r="NJP812" s="2198"/>
      <c r="NJQ812" s="2198"/>
      <c r="NJR812" s="2198"/>
      <c r="NJS812" s="2198"/>
      <c r="NJT812" s="2198"/>
      <c r="NJU812" s="2198"/>
      <c r="NJV812" s="2198"/>
      <c r="NJW812" s="2198"/>
      <c r="NJX812" s="2198"/>
      <c r="NJY812" s="2198"/>
      <c r="NJZ812" s="2198"/>
      <c r="NKA812" s="2198"/>
      <c r="NKB812" s="2198"/>
      <c r="NKC812" s="2198"/>
      <c r="NKD812" s="2198"/>
      <c r="NKE812" s="2198"/>
      <c r="NKF812" s="2198"/>
      <c r="NKG812" s="2198"/>
      <c r="NKH812" s="2198"/>
      <c r="NKI812" s="2198"/>
      <c r="NKJ812" s="2198"/>
      <c r="NKK812" s="2198"/>
      <c r="NKL812" s="2198"/>
      <c r="NKM812" s="2198"/>
      <c r="NKN812" s="2198"/>
      <c r="NKO812" s="2198"/>
      <c r="NKP812" s="2198"/>
      <c r="NKQ812" s="2198"/>
      <c r="NKR812" s="2198"/>
      <c r="NKS812" s="2198"/>
      <c r="NKT812" s="2198"/>
      <c r="NKU812" s="2198"/>
      <c r="NKV812" s="2198"/>
      <c r="NKW812" s="2198"/>
      <c r="NKX812" s="2198"/>
      <c r="NKY812" s="2198"/>
      <c r="NKZ812" s="2198"/>
      <c r="NLA812" s="2198"/>
      <c r="NLB812" s="2198"/>
      <c r="NLC812" s="2198"/>
      <c r="NLD812" s="2198"/>
      <c r="NLE812" s="2198"/>
      <c r="NLF812" s="2198"/>
      <c r="NLG812" s="2198"/>
      <c r="NLH812" s="2198"/>
      <c r="NLI812" s="2198"/>
      <c r="NLJ812" s="2198"/>
      <c r="NLK812" s="2198"/>
      <c r="NLL812" s="2198"/>
      <c r="NLM812" s="2198"/>
      <c r="NLN812" s="2198"/>
      <c r="NLO812" s="2198"/>
      <c r="NLP812" s="2198"/>
      <c r="NLQ812" s="2198"/>
      <c r="NLR812" s="2198"/>
      <c r="NLS812" s="2198"/>
      <c r="NLT812" s="2198"/>
      <c r="NLU812" s="2198"/>
      <c r="NLV812" s="2198"/>
      <c r="NLW812" s="2198"/>
      <c r="NLX812" s="2198"/>
      <c r="NLY812" s="2198"/>
      <c r="NLZ812" s="2198"/>
      <c r="NMA812" s="2198"/>
      <c r="NMB812" s="2198"/>
      <c r="NMC812" s="2198"/>
      <c r="NMD812" s="2198"/>
      <c r="NME812" s="2198"/>
      <c r="NMF812" s="2198"/>
      <c r="NMG812" s="2198"/>
      <c r="NMH812" s="2198"/>
      <c r="NMI812" s="2198"/>
      <c r="NMJ812" s="2198"/>
      <c r="NMK812" s="2198"/>
      <c r="NML812" s="2198"/>
      <c r="NMM812" s="2198"/>
      <c r="NMN812" s="2198"/>
      <c r="NMO812" s="2198"/>
      <c r="NMP812" s="2198"/>
      <c r="NMQ812" s="2198"/>
      <c r="NMR812" s="2198"/>
      <c r="NMS812" s="2198"/>
      <c r="NMT812" s="2198"/>
      <c r="NMU812" s="2198"/>
      <c r="NMV812" s="2198"/>
      <c r="NMW812" s="2198"/>
      <c r="NMX812" s="2198"/>
      <c r="NMY812" s="2198"/>
      <c r="NMZ812" s="2198"/>
      <c r="NNA812" s="2198"/>
      <c r="NNB812" s="2198"/>
      <c r="NNC812" s="2198"/>
      <c r="NND812" s="2198"/>
      <c r="NNE812" s="2198"/>
      <c r="NNF812" s="2198"/>
      <c r="NNG812" s="2198"/>
      <c r="NNH812" s="2198"/>
      <c r="NNI812" s="2198"/>
      <c r="NNJ812" s="2198"/>
      <c r="NNK812" s="2198"/>
      <c r="NNL812" s="2198"/>
      <c r="NNM812" s="2198"/>
      <c r="NNN812" s="2198"/>
      <c r="NNO812" s="2198"/>
      <c r="NNP812" s="2198"/>
      <c r="NNQ812" s="2198"/>
      <c r="NNR812" s="2198"/>
      <c r="NNS812" s="2198"/>
      <c r="NNT812" s="2198"/>
      <c r="NNU812" s="2198"/>
      <c r="NNV812" s="2198"/>
      <c r="NNW812" s="2198"/>
      <c r="NNX812" s="2198"/>
      <c r="NNY812" s="2198"/>
      <c r="NNZ812" s="2198"/>
      <c r="NOA812" s="2198"/>
      <c r="NOB812" s="2198"/>
      <c r="NOC812" s="2198"/>
      <c r="NOD812" s="2198"/>
      <c r="NOE812" s="2198"/>
      <c r="NOF812" s="2198"/>
      <c r="NOG812" s="2198"/>
      <c r="NOH812" s="2198"/>
      <c r="NOI812" s="2198"/>
      <c r="NOJ812" s="2198"/>
      <c r="NOK812" s="2198"/>
      <c r="NOL812" s="2198"/>
      <c r="NOM812" s="2198"/>
      <c r="NON812" s="2198"/>
      <c r="NOO812" s="2198"/>
      <c r="NOP812" s="2198"/>
      <c r="NOQ812" s="2198"/>
      <c r="NOR812" s="2198"/>
      <c r="NOS812" s="2198"/>
      <c r="NOT812" s="2198"/>
      <c r="NOU812" s="2198"/>
      <c r="NOV812" s="2198"/>
      <c r="NOW812" s="2198"/>
      <c r="NOX812" s="2198"/>
      <c r="NOY812" s="2198"/>
      <c r="NOZ812" s="2198"/>
      <c r="NPA812" s="2198"/>
      <c r="NPB812" s="2198"/>
      <c r="NPC812" s="2198"/>
      <c r="NPD812" s="2198"/>
      <c r="NPE812" s="2198"/>
      <c r="NPF812" s="2198"/>
      <c r="NPG812" s="2198"/>
      <c r="NPH812" s="2198"/>
      <c r="NPI812" s="2198"/>
      <c r="NPJ812" s="2198"/>
      <c r="NPK812" s="2198"/>
      <c r="NPL812" s="2198"/>
      <c r="NPM812" s="2198"/>
      <c r="NPN812" s="2198"/>
      <c r="NPO812" s="2198"/>
      <c r="NPP812" s="2198"/>
      <c r="NPQ812" s="2198"/>
      <c r="NPR812" s="2198"/>
      <c r="NPS812" s="2198"/>
      <c r="NPT812" s="2198"/>
      <c r="NPU812" s="2198"/>
      <c r="NPV812" s="2198"/>
      <c r="NPW812" s="2198"/>
      <c r="NPX812" s="2198"/>
      <c r="NPY812" s="2198"/>
      <c r="NPZ812" s="2198"/>
      <c r="NQA812" s="2198"/>
      <c r="NQB812" s="2198"/>
      <c r="NQC812" s="2198"/>
      <c r="NQD812" s="2198"/>
      <c r="NQE812" s="2198"/>
      <c r="NQF812" s="2198"/>
      <c r="NQG812" s="2198"/>
      <c r="NQH812" s="2198"/>
      <c r="NQI812" s="2198"/>
      <c r="NQJ812" s="2198"/>
      <c r="NQK812" s="2198"/>
      <c r="NQL812" s="2198"/>
      <c r="NQM812" s="2198"/>
      <c r="NQN812" s="2198"/>
      <c r="NQO812" s="2198"/>
      <c r="NQP812" s="2198"/>
      <c r="NQQ812" s="2198"/>
      <c r="NQR812" s="2198"/>
      <c r="NQS812" s="2198"/>
      <c r="NQT812" s="2198"/>
      <c r="NQU812" s="2198"/>
      <c r="NQV812" s="2198"/>
      <c r="NQW812" s="2198"/>
      <c r="NQX812" s="2198"/>
      <c r="NQY812" s="2198"/>
      <c r="NQZ812" s="2198"/>
      <c r="NRA812" s="2198"/>
      <c r="NRB812" s="2198"/>
      <c r="NRC812" s="2198"/>
      <c r="NRD812" s="2198"/>
      <c r="NRE812" s="2198"/>
      <c r="NRF812" s="2198"/>
      <c r="NRG812" s="2198"/>
      <c r="NRH812" s="2198"/>
      <c r="NRI812" s="2198"/>
      <c r="NRJ812" s="2198"/>
      <c r="NRK812" s="2198"/>
      <c r="NRL812" s="2198"/>
      <c r="NRM812" s="2198"/>
      <c r="NRN812" s="2198"/>
      <c r="NRO812" s="2198"/>
      <c r="NRP812" s="2198"/>
      <c r="NRQ812" s="2198"/>
      <c r="NRR812" s="2198"/>
      <c r="NRS812" s="2198"/>
      <c r="NRT812" s="2198"/>
      <c r="NRU812" s="2198"/>
      <c r="NRV812" s="2198"/>
      <c r="NRW812" s="2198"/>
      <c r="NRX812" s="2198"/>
      <c r="NRY812" s="2198"/>
      <c r="NRZ812" s="2198"/>
      <c r="NSA812" s="2198"/>
      <c r="NSB812" s="2198"/>
      <c r="NSC812" s="2198"/>
      <c r="NSD812" s="2198"/>
      <c r="NSE812" s="2198"/>
      <c r="NSF812" s="2198"/>
      <c r="NSG812" s="2198"/>
      <c r="NSH812" s="2198"/>
      <c r="NSI812" s="2198"/>
      <c r="NSJ812" s="2198"/>
      <c r="NSK812" s="2198"/>
      <c r="NSL812" s="2198"/>
      <c r="NSM812" s="2198"/>
      <c r="NSN812" s="2198"/>
      <c r="NSO812" s="2198"/>
      <c r="NSP812" s="2198"/>
      <c r="NSQ812" s="2198"/>
      <c r="NSR812" s="2198"/>
      <c r="NSS812" s="2198"/>
      <c r="NST812" s="2198"/>
      <c r="NSU812" s="2198"/>
      <c r="NSV812" s="2198"/>
      <c r="NSW812" s="2198"/>
      <c r="NSX812" s="2198"/>
      <c r="NSY812" s="2198"/>
      <c r="NSZ812" s="2198"/>
      <c r="NTA812" s="2198"/>
      <c r="NTB812" s="2198"/>
      <c r="NTC812" s="2198"/>
      <c r="NTG812" s="2198"/>
      <c r="NTH812" s="2198"/>
      <c r="NTI812" s="2198"/>
      <c r="NTJ812" s="2198"/>
      <c r="NTK812" s="2198"/>
      <c r="NTL812" s="2198"/>
      <c r="NTM812" s="2198"/>
      <c r="NTN812" s="2198"/>
      <c r="NTO812" s="2198"/>
      <c r="NTP812" s="2198"/>
      <c r="NTQ812" s="2198"/>
      <c r="NTR812" s="2198"/>
      <c r="NTS812" s="2198"/>
      <c r="NTT812" s="2198"/>
      <c r="NTU812" s="2198"/>
      <c r="NTV812" s="2198"/>
      <c r="NTW812" s="2198"/>
      <c r="NTX812" s="2198"/>
      <c r="NTY812" s="2198"/>
      <c r="NTZ812" s="2198"/>
      <c r="NUA812" s="2198"/>
      <c r="NUB812" s="2198"/>
      <c r="NUC812" s="2198"/>
      <c r="NUD812" s="2198"/>
      <c r="NUE812" s="2198"/>
      <c r="NUF812" s="2198"/>
      <c r="NUG812" s="2198"/>
      <c r="NUH812" s="2198"/>
      <c r="NUI812" s="2198"/>
      <c r="NUJ812" s="2198"/>
      <c r="NUK812" s="2198"/>
      <c r="NUL812" s="2198"/>
      <c r="NUM812" s="2198"/>
      <c r="NUN812" s="2198"/>
      <c r="NUO812" s="2198"/>
      <c r="NUP812" s="2198"/>
      <c r="NUQ812" s="2198"/>
      <c r="NUR812" s="2198"/>
      <c r="NUS812" s="2198"/>
      <c r="NUT812" s="2198"/>
      <c r="NUU812" s="2198"/>
      <c r="NUV812" s="2198"/>
      <c r="NUW812" s="2198"/>
      <c r="NUX812" s="2198"/>
      <c r="NUY812" s="2198"/>
      <c r="NUZ812" s="2198"/>
      <c r="NVA812" s="2198"/>
      <c r="NVB812" s="2198"/>
      <c r="NVC812" s="2198"/>
      <c r="NVD812" s="2198"/>
      <c r="NVE812" s="2198"/>
      <c r="NVF812" s="2198"/>
      <c r="NVG812" s="2198"/>
      <c r="NVH812" s="2198"/>
      <c r="NVI812" s="2198"/>
      <c r="NVJ812" s="2198"/>
      <c r="NVK812" s="2198"/>
      <c r="NVL812" s="2198"/>
      <c r="NVM812" s="2198"/>
      <c r="NVN812" s="2198"/>
      <c r="NVO812" s="2198"/>
      <c r="NVP812" s="2198"/>
      <c r="NVQ812" s="2198"/>
      <c r="NVR812" s="2198"/>
      <c r="NVS812" s="2198"/>
      <c r="NVT812" s="2198"/>
      <c r="NVU812" s="2198"/>
      <c r="NVV812" s="2198"/>
      <c r="NVW812" s="2198"/>
      <c r="NVX812" s="2198"/>
      <c r="NVY812" s="2198"/>
      <c r="NVZ812" s="2198"/>
      <c r="NWA812" s="2198"/>
      <c r="NWB812" s="2198"/>
      <c r="NWC812" s="2198"/>
      <c r="NWD812" s="2198"/>
      <c r="NWE812" s="2198"/>
      <c r="NWF812" s="2198"/>
      <c r="NWG812" s="2198"/>
      <c r="NWH812" s="2198"/>
      <c r="NWI812" s="2198"/>
      <c r="NWJ812" s="2198"/>
      <c r="NWK812" s="2198"/>
      <c r="NWL812" s="2198"/>
      <c r="NWM812" s="2198"/>
      <c r="NWN812" s="2198"/>
      <c r="NWO812" s="2198"/>
      <c r="NWP812" s="2198"/>
      <c r="NWQ812" s="2198"/>
      <c r="NWR812" s="2198"/>
      <c r="NWS812" s="2198"/>
      <c r="NWT812" s="2198"/>
      <c r="NWU812" s="2198"/>
      <c r="NWV812" s="2198"/>
      <c r="NWW812" s="2198"/>
      <c r="NWX812" s="2198"/>
      <c r="NWY812" s="2198"/>
      <c r="NWZ812" s="2198"/>
      <c r="NXA812" s="2198"/>
      <c r="NXB812" s="2198"/>
      <c r="NXC812" s="2198"/>
      <c r="NXD812" s="2198"/>
      <c r="NXE812" s="2198"/>
      <c r="NXF812" s="2198"/>
      <c r="NXG812" s="2198"/>
      <c r="NXH812" s="2198"/>
      <c r="NXI812" s="2198"/>
      <c r="NXJ812" s="2198"/>
      <c r="NXK812" s="2198"/>
      <c r="NXL812" s="2198"/>
      <c r="NXM812" s="2198"/>
      <c r="NXN812" s="2198"/>
      <c r="NXO812" s="2198"/>
      <c r="NXP812" s="2198"/>
      <c r="NXQ812" s="2198"/>
      <c r="NXR812" s="2198"/>
      <c r="NXS812" s="2198"/>
      <c r="NXT812" s="2198"/>
      <c r="NXU812" s="2198"/>
      <c r="NXV812" s="2198"/>
      <c r="NXW812" s="2198"/>
      <c r="NXX812" s="2198"/>
      <c r="NXY812" s="2198"/>
      <c r="NXZ812" s="2198"/>
      <c r="NYA812" s="2198"/>
      <c r="NYB812" s="2198"/>
      <c r="NYC812" s="2198"/>
      <c r="NYD812" s="2198"/>
      <c r="NYE812" s="2198"/>
      <c r="NYF812" s="2198"/>
      <c r="NYG812" s="2198"/>
      <c r="NYH812" s="2198"/>
      <c r="NYI812" s="2198"/>
      <c r="NYJ812" s="2198"/>
      <c r="NYK812" s="2198"/>
      <c r="NYL812" s="2198"/>
      <c r="NYM812" s="2198"/>
      <c r="NYN812" s="2198"/>
      <c r="NYO812" s="2198"/>
      <c r="NYP812" s="2198"/>
      <c r="NYQ812" s="2198"/>
      <c r="NYR812" s="2198"/>
      <c r="NYS812" s="2198"/>
      <c r="NYT812" s="2198"/>
      <c r="NYU812" s="2198"/>
      <c r="NYV812" s="2198"/>
      <c r="NYW812" s="2198"/>
      <c r="NYX812" s="2198"/>
      <c r="NYY812" s="2198"/>
      <c r="NYZ812" s="2198"/>
      <c r="NZA812" s="2198"/>
      <c r="NZB812" s="2198"/>
      <c r="NZC812" s="2198"/>
      <c r="NZD812" s="2198"/>
      <c r="NZE812" s="2198"/>
      <c r="NZF812" s="2198"/>
      <c r="NZG812" s="2198"/>
      <c r="NZH812" s="2198"/>
      <c r="NZI812" s="2198"/>
      <c r="NZJ812" s="2198"/>
      <c r="NZK812" s="2198"/>
      <c r="NZL812" s="2198"/>
      <c r="NZM812" s="2198"/>
      <c r="NZN812" s="2198"/>
      <c r="NZO812" s="2198"/>
      <c r="NZP812" s="2198"/>
      <c r="NZQ812" s="2198"/>
      <c r="NZR812" s="2198"/>
      <c r="NZS812" s="2198"/>
      <c r="NZT812" s="2198"/>
      <c r="NZU812" s="2198"/>
      <c r="NZV812" s="2198"/>
      <c r="NZW812" s="2198"/>
      <c r="NZX812" s="2198"/>
      <c r="NZY812" s="2198"/>
      <c r="NZZ812" s="2198"/>
      <c r="OAA812" s="2198"/>
      <c r="OAB812" s="2198"/>
      <c r="OAC812" s="2198"/>
      <c r="OAD812" s="2198"/>
      <c r="OAE812" s="2198"/>
      <c r="OAF812" s="2198"/>
      <c r="OAG812" s="2198"/>
      <c r="OAH812" s="2198"/>
      <c r="OAI812" s="2198"/>
      <c r="OAJ812" s="2198"/>
      <c r="OAK812" s="2198"/>
      <c r="OAL812" s="2198"/>
      <c r="OAM812" s="2198"/>
      <c r="OAN812" s="2198"/>
      <c r="OAO812" s="2198"/>
      <c r="OAP812" s="2198"/>
      <c r="OAQ812" s="2198"/>
      <c r="OAR812" s="2198"/>
      <c r="OAS812" s="2198"/>
      <c r="OAT812" s="2198"/>
      <c r="OAU812" s="2198"/>
      <c r="OAV812" s="2198"/>
      <c r="OAW812" s="2198"/>
      <c r="OAX812" s="2198"/>
      <c r="OAY812" s="2198"/>
      <c r="OAZ812" s="2198"/>
      <c r="OBA812" s="2198"/>
      <c r="OBB812" s="2198"/>
      <c r="OBC812" s="2198"/>
      <c r="OBD812" s="2198"/>
      <c r="OBE812" s="2198"/>
      <c r="OBF812" s="2198"/>
      <c r="OBG812" s="2198"/>
      <c r="OBH812" s="2198"/>
      <c r="OBI812" s="2198"/>
      <c r="OBJ812" s="2198"/>
      <c r="OBK812" s="2198"/>
      <c r="OBL812" s="2198"/>
      <c r="OBM812" s="2198"/>
      <c r="OBN812" s="2198"/>
      <c r="OBO812" s="2198"/>
      <c r="OBP812" s="2198"/>
      <c r="OBQ812" s="2198"/>
      <c r="OBR812" s="2198"/>
      <c r="OBS812" s="2198"/>
      <c r="OBT812" s="2198"/>
      <c r="OBU812" s="2198"/>
      <c r="OBV812" s="2198"/>
      <c r="OBW812" s="2198"/>
      <c r="OBX812" s="2198"/>
      <c r="OBY812" s="2198"/>
      <c r="OBZ812" s="2198"/>
      <c r="OCA812" s="2198"/>
      <c r="OCB812" s="2198"/>
      <c r="OCC812" s="2198"/>
      <c r="OCD812" s="2198"/>
      <c r="OCE812" s="2198"/>
      <c r="OCF812" s="2198"/>
      <c r="OCG812" s="2198"/>
      <c r="OCH812" s="2198"/>
      <c r="OCI812" s="2198"/>
      <c r="OCJ812" s="2198"/>
      <c r="OCK812" s="2198"/>
      <c r="OCL812" s="2198"/>
      <c r="OCM812" s="2198"/>
      <c r="OCN812" s="2198"/>
      <c r="OCO812" s="2198"/>
      <c r="OCP812" s="2198"/>
      <c r="OCQ812" s="2198"/>
      <c r="OCR812" s="2198"/>
      <c r="OCS812" s="2198"/>
      <c r="OCT812" s="2198"/>
      <c r="OCU812" s="2198"/>
      <c r="OCV812" s="2198"/>
      <c r="OCW812" s="2198"/>
      <c r="OCX812" s="2198"/>
      <c r="OCY812" s="2198"/>
      <c r="ODC812" s="2198"/>
      <c r="ODD812" s="2198"/>
      <c r="ODE812" s="2198"/>
      <c r="ODF812" s="2198"/>
      <c r="ODG812" s="2198"/>
      <c r="ODH812" s="2198"/>
      <c r="ODI812" s="2198"/>
      <c r="ODJ812" s="2198"/>
      <c r="ODK812" s="2198"/>
      <c r="ODL812" s="2198"/>
      <c r="ODM812" s="2198"/>
      <c r="ODN812" s="2198"/>
      <c r="ODO812" s="2198"/>
      <c r="ODP812" s="2198"/>
      <c r="ODQ812" s="2198"/>
      <c r="ODR812" s="2198"/>
      <c r="ODS812" s="2198"/>
      <c r="ODT812" s="2198"/>
      <c r="ODU812" s="2198"/>
      <c r="ODV812" s="2198"/>
      <c r="ODW812" s="2198"/>
      <c r="ODX812" s="2198"/>
      <c r="ODY812" s="2198"/>
      <c r="ODZ812" s="2198"/>
      <c r="OEA812" s="2198"/>
      <c r="OEB812" s="2198"/>
      <c r="OEC812" s="2198"/>
      <c r="OED812" s="2198"/>
      <c r="OEE812" s="2198"/>
      <c r="OEF812" s="2198"/>
      <c r="OEG812" s="2198"/>
      <c r="OEH812" s="2198"/>
      <c r="OEI812" s="2198"/>
      <c r="OEJ812" s="2198"/>
      <c r="OEK812" s="2198"/>
      <c r="OEL812" s="2198"/>
      <c r="OEM812" s="2198"/>
      <c r="OEN812" s="2198"/>
      <c r="OEO812" s="2198"/>
      <c r="OEP812" s="2198"/>
      <c r="OEQ812" s="2198"/>
      <c r="OER812" s="2198"/>
      <c r="OES812" s="2198"/>
      <c r="OET812" s="2198"/>
      <c r="OEU812" s="2198"/>
      <c r="OEV812" s="2198"/>
      <c r="OEW812" s="2198"/>
      <c r="OEX812" s="2198"/>
      <c r="OEY812" s="2198"/>
      <c r="OEZ812" s="2198"/>
      <c r="OFA812" s="2198"/>
      <c r="OFB812" s="2198"/>
      <c r="OFC812" s="2198"/>
      <c r="OFD812" s="2198"/>
      <c r="OFE812" s="2198"/>
      <c r="OFF812" s="2198"/>
      <c r="OFG812" s="2198"/>
      <c r="OFH812" s="2198"/>
      <c r="OFI812" s="2198"/>
      <c r="OFJ812" s="2198"/>
      <c r="OFK812" s="2198"/>
      <c r="OFL812" s="2198"/>
      <c r="OFM812" s="2198"/>
      <c r="OFN812" s="2198"/>
      <c r="OFO812" s="2198"/>
      <c r="OFP812" s="2198"/>
      <c r="OFQ812" s="2198"/>
      <c r="OFR812" s="2198"/>
      <c r="OFS812" s="2198"/>
      <c r="OFT812" s="2198"/>
      <c r="OFU812" s="2198"/>
      <c r="OFV812" s="2198"/>
      <c r="OFW812" s="2198"/>
      <c r="OFX812" s="2198"/>
      <c r="OFY812" s="2198"/>
      <c r="OFZ812" s="2198"/>
      <c r="OGA812" s="2198"/>
      <c r="OGB812" s="2198"/>
      <c r="OGC812" s="2198"/>
      <c r="OGD812" s="2198"/>
      <c r="OGE812" s="2198"/>
      <c r="OGF812" s="2198"/>
      <c r="OGG812" s="2198"/>
      <c r="OGH812" s="2198"/>
      <c r="OGI812" s="2198"/>
      <c r="OGJ812" s="2198"/>
      <c r="OGK812" s="2198"/>
      <c r="OGL812" s="2198"/>
      <c r="OGM812" s="2198"/>
      <c r="OGN812" s="2198"/>
      <c r="OGO812" s="2198"/>
      <c r="OGP812" s="2198"/>
      <c r="OGQ812" s="2198"/>
      <c r="OGR812" s="2198"/>
      <c r="OGS812" s="2198"/>
      <c r="OGT812" s="2198"/>
      <c r="OGU812" s="2198"/>
      <c r="OGV812" s="2198"/>
      <c r="OGW812" s="2198"/>
      <c r="OGX812" s="2198"/>
      <c r="OGY812" s="2198"/>
      <c r="OGZ812" s="2198"/>
      <c r="OHA812" s="2198"/>
      <c r="OHB812" s="2198"/>
      <c r="OHC812" s="2198"/>
      <c r="OHD812" s="2198"/>
      <c r="OHE812" s="2198"/>
      <c r="OHF812" s="2198"/>
      <c r="OHG812" s="2198"/>
      <c r="OHH812" s="2198"/>
      <c r="OHI812" s="2198"/>
      <c r="OHJ812" s="2198"/>
      <c r="OHK812" s="2198"/>
      <c r="OHL812" s="2198"/>
      <c r="OHM812" s="2198"/>
      <c r="OHN812" s="2198"/>
      <c r="OHO812" s="2198"/>
      <c r="OHP812" s="2198"/>
      <c r="OHQ812" s="2198"/>
      <c r="OHR812" s="2198"/>
      <c r="OHS812" s="2198"/>
      <c r="OHT812" s="2198"/>
      <c r="OHU812" s="2198"/>
      <c r="OHV812" s="2198"/>
      <c r="OHW812" s="2198"/>
      <c r="OHX812" s="2198"/>
      <c r="OHY812" s="2198"/>
      <c r="OHZ812" s="2198"/>
      <c r="OIA812" s="2198"/>
      <c r="OIB812" s="2198"/>
      <c r="OIC812" s="2198"/>
      <c r="OID812" s="2198"/>
      <c r="OIE812" s="2198"/>
      <c r="OIF812" s="2198"/>
      <c r="OIG812" s="2198"/>
      <c r="OIH812" s="2198"/>
      <c r="OII812" s="2198"/>
      <c r="OIJ812" s="2198"/>
      <c r="OIK812" s="2198"/>
      <c r="OIL812" s="2198"/>
      <c r="OIM812" s="2198"/>
      <c r="OIN812" s="2198"/>
      <c r="OIO812" s="2198"/>
      <c r="OIP812" s="2198"/>
      <c r="OIQ812" s="2198"/>
      <c r="OIR812" s="2198"/>
      <c r="OIS812" s="2198"/>
      <c r="OIT812" s="2198"/>
      <c r="OIU812" s="2198"/>
      <c r="OIV812" s="2198"/>
      <c r="OIW812" s="2198"/>
      <c r="OIX812" s="2198"/>
      <c r="OIY812" s="2198"/>
      <c r="OIZ812" s="2198"/>
      <c r="OJA812" s="2198"/>
      <c r="OJB812" s="2198"/>
      <c r="OJC812" s="2198"/>
      <c r="OJD812" s="2198"/>
      <c r="OJE812" s="2198"/>
      <c r="OJF812" s="2198"/>
      <c r="OJG812" s="2198"/>
      <c r="OJH812" s="2198"/>
      <c r="OJI812" s="2198"/>
      <c r="OJJ812" s="2198"/>
      <c r="OJK812" s="2198"/>
      <c r="OJL812" s="2198"/>
      <c r="OJM812" s="2198"/>
      <c r="OJN812" s="2198"/>
      <c r="OJO812" s="2198"/>
      <c r="OJP812" s="2198"/>
      <c r="OJQ812" s="2198"/>
      <c r="OJR812" s="2198"/>
      <c r="OJS812" s="2198"/>
      <c r="OJT812" s="2198"/>
      <c r="OJU812" s="2198"/>
      <c r="OJV812" s="2198"/>
      <c r="OJW812" s="2198"/>
      <c r="OJX812" s="2198"/>
      <c r="OJY812" s="2198"/>
      <c r="OJZ812" s="2198"/>
      <c r="OKA812" s="2198"/>
      <c r="OKB812" s="2198"/>
      <c r="OKC812" s="2198"/>
      <c r="OKD812" s="2198"/>
      <c r="OKE812" s="2198"/>
      <c r="OKF812" s="2198"/>
      <c r="OKG812" s="2198"/>
      <c r="OKH812" s="2198"/>
      <c r="OKI812" s="2198"/>
      <c r="OKJ812" s="2198"/>
      <c r="OKK812" s="2198"/>
      <c r="OKL812" s="2198"/>
      <c r="OKM812" s="2198"/>
      <c r="OKN812" s="2198"/>
      <c r="OKO812" s="2198"/>
      <c r="OKP812" s="2198"/>
      <c r="OKQ812" s="2198"/>
      <c r="OKR812" s="2198"/>
      <c r="OKS812" s="2198"/>
      <c r="OKT812" s="2198"/>
      <c r="OKU812" s="2198"/>
      <c r="OKV812" s="2198"/>
      <c r="OKW812" s="2198"/>
      <c r="OKX812" s="2198"/>
      <c r="OKY812" s="2198"/>
      <c r="OKZ812" s="2198"/>
      <c r="OLA812" s="2198"/>
      <c r="OLB812" s="2198"/>
      <c r="OLC812" s="2198"/>
      <c r="OLD812" s="2198"/>
      <c r="OLE812" s="2198"/>
      <c r="OLF812" s="2198"/>
      <c r="OLG812" s="2198"/>
      <c r="OLH812" s="2198"/>
      <c r="OLI812" s="2198"/>
      <c r="OLJ812" s="2198"/>
      <c r="OLK812" s="2198"/>
      <c r="OLL812" s="2198"/>
      <c r="OLM812" s="2198"/>
      <c r="OLN812" s="2198"/>
      <c r="OLO812" s="2198"/>
      <c r="OLP812" s="2198"/>
      <c r="OLQ812" s="2198"/>
      <c r="OLR812" s="2198"/>
      <c r="OLS812" s="2198"/>
      <c r="OLT812" s="2198"/>
      <c r="OLU812" s="2198"/>
      <c r="OLV812" s="2198"/>
      <c r="OLW812" s="2198"/>
      <c r="OLX812" s="2198"/>
      <c r="OLY812" s="2198"/>
      <c r="OLZ812" s="2198"/>
      <c r="OMA812" s="2198"/>
      <c r="OMB812" s="2198"/>
      <c r="OMC812" s="2198"/>
      <c r="OMD812" s="2198"/>
      <c r="OME812" s="2198"/>
      <c r="OMF812" s="2198"/>
      <c r="OMG812" s="2198"/>
      <c r="OMH812" s="2198"/>
      <c r="OMI812" s="2198"/>
      <c r="OMJ812" s="2198"/>
      <c r="OMK812" s="2198"/>
      <c r="OML812" s="2198"/>
      <c r="OMM812" s="2198"/>
      <c r="OMN812" s="2198"/>
      <c r="OMO812" s="2198"/>
      <c r="OMP812" s="2198"/>
      <c r="OMQ812" s="2198"/>
      <c r="OMR812" s="2198"/>
      <c r="OMS812" s="2198"/>
      <c r="OMT812" s="2198"/>
      <c r="OMU812" s="2198"/>
      <c r="OMY812" s="2198"/>
      <c r="OMZ812" s="2198"/>
      <c r="ONA812" s="2198"/>
      <c r="ONB812" s="2198"/>
      <c r="ONC812" s="2198"/>
      <c r="OND812" s="2198"/>
      <c r="ONE812" s="2198"/>
      <c r="ONF812" s="2198"/>
      <c r="ONG812" s="2198"/>
      <c r="ONH812" s="2198"/>
      <c r="ONI812" s="2198"/>
      <c r="ONJ812" s="2198"/>
      <c r="ONK812" s="2198"/>
      <c r="ONL812" s="2198"/>
      <c r="ONM812" s="2198"/>
      <c r="ONN812" s="2198"/>
      <c r="ONO812" s="2198"/>
      <c r="ONP812" s="2198"/>
      <c r="ONQ812" s="2198"/>
      <c r="ONR812" s="2198"/>
      <c r="ONS812" s="2198"/>
      <c r="ONT812" s="2198"/>
      <c r="ONU812" s="2198"/>
      <c r="ONV812" s="2198"/>
      <c r="ONW812" s="2198"/>
      <c r="ONX812" s="2198"/>
      <c r="ONY812" s="2198"/>
      <c r="ONZ812" s="2198"/>
      <c r="OOA812" s="2198"/>
      <c r="OOB812" s="2198"/>
      <c r="OOC812" s="2198"/>
      <c r="OOD812" s="2198"/>
      <c r="OOE812" s="2198"/>
      <c r="OOF812" s="2198"/>
      <c r="OOG812" s="2198"/>
      <c r="OOH812" s="2198"/>
      <c r="OOI812" s="2198"/>
      <c r="OOJ812" s="2198"/>
      <c r="OOK812" s="2198"/>
      <c r="OOL812" s="2198"/>
      <c r="OOM812" s="2198"/>
      <c r="OON812" s="2198"/>
      <c r="OOO812" s="2198"/>
      <c r="OOP812" s="2198"/>
      <c r="OOQ812" s="2198"/>
      <c r="OOR812" s="2198"/>
      <c r="OOS812" s="2198"/>
      <c r="OOT812" s="2198"/>
      <c r="OOU812" s="2198"/>
      <c r="OOV812" s="2198"/>
      <c r="OOW812" s="2198"/>
      <c r="OOX812" s="2198"/>
      <c r="OOY812" s="2198"/>
      <c r="OOZ812" s="2198"/>
      <c r="OPA812" s="2198"/>
      <c r="OPB812" s="2198"/>
      <c r="OPC812" s="2198"/>
      <c r="OPD812" s="2198"/>
      <c r="OPE812" s="2198"/>
      <c r="OPF812" s="2198"/>
      <c r="OPG812" s="2198"/>
      <c r="OPH812" s="2198"/>
      <c r="OPI812" s="2198"/>
      <c r="OPJ812" s="2198"/>
      <c r="OPK812" s="2198"/>
      <c r="OPL812" s="2198"/>
      <c r="OPM812" s="2198"/>
      <c r="OPN812" s="2198"/>
      <c r="OPO812" s="2198"/>
      <c r="OPP812" s="2198"/>
      <c r="OPQ812" s="2198"/>
      <c r="OPR812" s="2198"/>
      <c r="OPS812" s="2198"/>
      <c r="OPT812" s="2198"/>
      <c r="OPU812" s="2198"/>
      <c r="OPV812" s="2198"/>
      <c r="OPW812" s="2198"/>
      <c r="OPX812" s="2198"/>
      <c r="OPY812" s="2198"/>
      <c r="OPZ812" s="2198"/>
      <c r="OQA812" s="2198"/>
      <c r="OQB812" s="2198"/>
      <c r="OQC812" s="2198"/>
      <c r="OQD812" s="2198"/>
      <c r="OQE812" s="2198"/>
      <c r="OQF812" s="2198"/>
      <c r="OQG812" s="2198"/>
      <c r="OQH812" s="2198"/>
      <c r="OQI812" s="2198"/>
      <c r="OQJ812" s="2198"/>
      <c r="OQK812" s="2198"/>
      <c r="OQL812" s="2198"/>
      <c r="OQM812" s="2198"/>
      <c r="OQN812" s="2198"/>
      <c r="OQO812" s="2198"/>
      <c r="OQP812" s="2198"/>
      <c r="OQQ812" s="2198"/>
      <c r="OQR812" s="2198"/>
      <c r="OQS812" s="2198"/>
      <c r="OQT812" s="2198"/>
      <c r="OQU812" s="2198"/>
      <c r="OQV812" s="2198"/>
      <c r="OQW812" s="2198"/>
      <c r="OQX812" s="2198"/>
      <c r="OQY812" s="2198"/>
      <c r="OQZ812" s="2198"/>
      <c r="ORA812" s="2198"/>
      <c r="ORB812" s="2198"/>
      <c r="ORC812" s="2198"/>
      <c r="ORD812" s="2198"/>
      <c r="ORE812" s="2198"/>
      <c r="ORF812" s="2198"/>
      <c r="ORG812" s="2198"/>
      <c r="ORH812" s="2198"/>
      <c r="ORI812" s="2198"/>
      <c r="ORJ812" s="2198"/>
      <c r="ORK812" s="2198"/>
      <c r="ORL812" s="2198"/>
      <c r="ORM812" s="2198"/>
      <c r="ORN812" s="2198"/>
      <c r="ORO812" s="2198"/>
      <c r="ORP812" s="2198"/>
      <c r="ORQ812" s="2198"/>
      <c r="ORR812" s="2198"/>
      <c r="ORS812" s="2198"/>
      <c r="ORT812" s="2198"/>
      <c r="ORU812" s="2198"/>
      <c r="ORV812" s="2198"/>
      <c r="ORW812" s="2198"/>
      <c r="ORX812" s="2198"/>
      <c r="ORY812" s="2198"/>
      <c r="ORZ812" s="2198"/>
      <c r="OSA812" s="2198"/>
      <c r="OSB812" s="2198"/>
      <c r="OSC812" s="2198"/>
      <c r="OSD812" s="2198"/>
      <c r="OSE812" s="2198"/>
      <c r="OSF812" s="2198"/>
      <c r="OSG812" s="2198"/>
      <c r="OSH812" s="2198"/>
      <c r="OSI812" s="2198"/>
      <c r="OSJ812" s="2198"/>
      <c r="OSK812" s="2198"/>
      <c r="OSL812" s="2198"/>
      <c r="OSM812" s="2198"/>
      <c r="OSN812" s="2198"/>
      <c r="OSO812" s="2198"/>
      <c r="OSP812" s="2198"/>
      <c r="OSQ812" s="2198"/>
      <c r="OSR812" s="2198"/>
      <c r="OSS812" s="2198"/>
      <c r="OST812" s="2198"/>
      <c r="OSU812" s="2198"/>
      <c r="OSV812" s="2198"/>
      <c r="OSW812" s="2198"/>
      <c r="OSX812" s="2198"/>
      <c r="OSY812" s="2198"/>
      <c r="OSZ812" s="2198"/>
      <c r="OTA812" s="2198"/>
      <c r="OTB812" s="2198"/>
      <c r="OTC812" s="2198"/>
      <c r="OTD812" s="2198"/>
      <c r="OTE812" s="2198"/>
      <c r="OTF812" s="2198"/>
      <c r="OTG812" s="2198"/>
      <c r="OTH812" s="2198"/>
      <c r="OTI812" s="2198"/>
      <c r="OTJ812" s="2198"/>
      <c r="OTK812" s="2198"/>
      <c r="OTL812" s="2198"/>
      <c r="OTM812" s="2198"/>
      <c r="OTN812" s="2198"/>
      <c r="OTO812" s="2198"/>
      <c r="OTP812" s="2198"/>
      <c r="OTQ812" s="2198"/>
      <c r="OTR812" s="2198"/>
      <c r="OTS812" s="2198"/>
      <c r="OTT812" s="2198"/>
      <c r="OTU812" s="2198"/>
      <c r="OTV812" s="2198"/>
      <c r="OTW812" s="2198"/>
      <c r="OTX812" s="2198"/>
      <c r="OTY812" s="2198"/>
      <c r="OTZ812" s="2198"/>
      <c r="OUA812" s="2198"/>
      <c r="OUB812" s="2198"/>
      <c r="OUC812" s="2198"/>
      <c r="OUD812" s="2198"/>
      <c r="OUE812" s="2198"/>
      <c r="OUF812" s="2198"/>
      <c r="OUG812" s="2198"/>
      <c r="OUH812" s="2198"/>
      <c r="OUI812" s="2198"/>
      <c r="OUJ812" s="2198"/>
      <c r="OUK812" s="2198"/>
      <c r="OUL812" s="2198"/>
      <c r="OUM812" s="2198"/>
      <c r="OUN812" s="2198"/>
      <c r="OUO812" s="2198"/>
      <c r="OUP812" s="2198"/>
      <c r="OUQ812" s="2198"/>
      <c r="OUR812" s="2198"/>
      <c r="OUS812" s="2198"/>
      <c r="OUT812" s="2198"/>
      <c r="OUU812" s="2198"/>
      <c r="OUV812" s="2198"/>
      <c r="OUW812" s="2198"/>
      <c r="OUX812" s="2198"/>
      <c r="OUY812" s="2198"/>
      <c r="OUZ812" s="2198"/>
      <c r="OVA812" s="2198"/>
      <c r="OVB812" s="2198"/>
      <c r="OVC812" s="2198"/>
      <c r="OVD812" s="2198"/>
      <c r="OVE812" s="2198"/>
      <c r="OVF812" s="2198"/>
      <c r="OVG812" s="2198"/>
      <c r="OVH812" s="2198"/>
      <c r="OVI812" s="2198"/>
      <c r="OVJ812" s="2198"/>
      <c r="OVK812" s="2198"/>
      <c r="OVL812" s="2198"/>
      <c r="OVM812" s="2198"/>
      <c r="OVN812" s="2198"/>
      <c r="OVO812" s="2198"/>
      <c r="OVP812" s="2198"/>
      <c r="OVQ812" s="2198"/>
      <c r="OVR812" s="2198"/>
      <c r="OVS812" s="2198"/>
      <c r="OVT812" s="2198"/>
      <c r="OVU812" s="2198"/>
      <c r="OVV812" s="2198"/>
      <c r="OVW812" s="2198"/>
      <c r="OVX812" s="2198"/>
      <c r="OVY812" s="2198"/>
      <c r="OVZ812" s="2198"/>
      <c r="OWA812" s="2198"/>
      <c r="OWB812" s="2198"/>
      <c r="OWC812" s="2198"/>
      <c r="OWD812" s="2198"/>
      <c r="OWE812" s="2198"/>
      <c r="OWF812" s="2198"/>
      <c r="OWG812" s="2198"/>
      <c r="OWH812" s="2198"/>
      <c r="OWI812" s="2198"/>
      <c r="OWJ812" s="2198"/>
      <c r="OWK812" s="2198"/>
      <c r="OWL812" s="2198"/>
      <c r="OWM812" s="2198"/>
      <c r="OWN812" s="2198"/>
      <c r="OWO812" s="2198"/>
      <c r="OWP812" s="2198"/>
      <c r="OWQ812" s="2198"/>
      <c r="OWU812" s="2198"/>
      <c r="OWV812" s="2198"/>
      <c r="OWW812" s="2198"/>
      <c r="OWX812" s="2198"/>
      <c r="OWY812" s="2198"/>
      <c r="OWZ812" s="2198"/>
      <c r="OXA812" s="2198"/>
      <c r="OXB812" s="2198"/>
      <c r="OXC812" s="2198"/>
      <c r="OXD812" s="2198"/>
      <c r="OXE812" s="2198"/>
      <c r="OXF812" s="2198"/>
      <c r="OXG812" s="2198"/>
      <c r="OXH812" s="2198"/>
      <c r="OXI812" s="2198"/>
      <c r="OXJ812" s="2198"/>
      <c r="OXK812" s="2198"/>
      <c r="OXL812" s="2198"/>
      <c r="OXM812" s="2198"/>
      <c r="OXN812" s="2198"/>
      <c r="OXO812" s="2198"/>
      <c r="OXP812" s="2198"/>
      <c r="OXQ812" s="2198"/>
      <c r="OXR812" s="2198"/>
      <c r="OXS812" s="2198"/>
      <c r="OXT812" s="2198"/>
      <c r="OXU812" s="2198"/>
      <c r="OXV812" s="2198"/>
      <c r="OXW812" s="2198"/>
      <c r="OXX812" s="2198"/>
      <c r="OXY812" s="2198"/>
      <c r="OXZ812" s="2198"/>
      <c r="OYA812" s="2198"/>
      <c r="OYB812" s="2198"/>
      <c r="OYC812" s="2198"/>
      <c r="OYD812" s="2198"/>
      <c r="OYE812" s="2198"/>
      <c r="OYF812" s="2198"/>
      <c r="OYG812" s="2198"/>
      <c r="OYH812" s="2198"/>
      <c r="OYI812" s="2198"/>
      <c r="OYJ812" s="2198"/>
      <c r="OYK812" s="2198"/>
      <c r="OYL812" s="2198"/>
      <c r="OYM812" s="2198"/>
      <c r="OYN812" s="2198"/>
      <c r="OYO812" s="2198"/>
      <c r="OYP812" s="2198"/>
      <c r="OYQ812" s="2198"/>
      <c r="OYR812" s="2198"/>
      <c r="OYS812" s="2198"/>
      <c r="OYT812" s="2198"/>
      <c r="OYU812" s="2198"/>
      <c r="OYV812" s="2198"/>
      <c r="OYW812" s="2198"/>
      <c r="OYX812" s="2198"/>
      <c r="OYY812" s="2198"/>
      <c r="OYZ812" s="2198"/>
      <c r="OZA812" s="2198"/>
      <c r="OZB812" s="2198"/>
      <c r="OZC812" s="2198"/>
      <c r="OZD812" s="2198"/>
      <c r="OZE812" s="2198"/>
      <c r="OZF812" s="2198"/>
      <c r="OZG812" s="2198"/>
      <c r="OZH812" s="2198"/>
      <c r="OZI812" s="2198"/>
      <c r="OZJ812" s="2198"/>
      <c r="OZK812" s="2198"/>
      <c r="OZL812" s="2198"/>
      <c r="OZM812" s="2198"/>
      <c r="OZN812" s="2198"/>
      <c r="OZO812" s="2198"/>
      <c r="OZP812" s="2198"/>
      <c r="OZQ812" s="2198"/>
      <c r="OZR812" s="2198"/>
      <c r="OZS812" s="2198"/>
      <c r="OZT812" s="2198"/>
      <c r="OZU812" s="2198"/>
      <c r="OZV812" s="2198"/>
      <c r="OZW812" s="2198"/>
      <c r="OZX812" s="2198"/>
      <c r="OZY812" s="2198"/>
      <c r="OZZ812" s="2198"/>
      <c r="PAA812" s="2198"/>
      <c r="PAB812" s="2198"/>
      <c r="PAC812" s="2198"/>
      <c r="PAD812" s="2198"/>
      <c r="PAE812" s="2198"/>
      <c r="PAF812" s="2198"/>
      <c r="PAG812" s="2198"/>
      <c r="PAH812" s="2198"/>
      <c r="PAI812" s="2198"/>
      <c r="PAJ812" s="2198"/>
      <c r="PAK812" s="2198"/>
      <c r="PAL812" s="2198"/>
      <c r="PAM812" s="2198"/>
      <c r="PAN812" s="2198"/>
      <c r="PAO812" s="2198"/>
      <c r="PAP812" s="2198"/>
      <c r="PAQ812" s="2198"/>
      <c r="PAR812" s="2198"/>
      <c r="PAS812" s="2198"/>
      <c r="PAT812" s="2198"/>
      <c r="PAU812" s="2198"/>
      <c r="PAV812" s="2198"/>
      <c r="PAW812" s="2198"/>
      <c r="PAX812" s="2198"/>
      <c r="PAY812" s="2198"/>
      <c r="PAZ812" s="2198"/>
      <c r="PBA812" s="2198"/>
      <c r="PBB812" s="2198"/>
      <c r="PBC812" s="2198"/>
      <c r="PBD812" s="2198"/>
      <c r="PBE812" s="2198"/>
      <c r="PBF812" s="2198"/>
      <c r="PBG812" s="2198"/>
      <c r="PBH812" s="2198"/>
      <c r="PBI812" s="2198"/>
      <c r="PBJ812" s="2198"/>
      <c r="PBK812" s="2198"/>
      <c r="PBL812" s="2198"/>
      <c r="PBM812" s="2198"/>
      <c r="PBN812" s="2198"/>
      <c r="PBO812" s="2198"/>
      <c r="PBP812" s="2198"/>
      <c r="PBQ812" s="2198"/>
      <c r="PBR812" s="2198"/>
      <c r="PBS812" s="2198"/>
      <c r="PBT812" s="2198"/>
      <c r="PBU812" s="2198"/>
      <c r="PBV812" s="2198"/>
      <c r="PBW812" s="2198"/>
      <c r="PBX812" s="2198"/>
      <c r="PBY812" s="2198"/>
      <c r="PBZ812" s="2198"/>
      <c r="PCA812" s="2198"/>
      <c r="PCB812" s="2198"/>
      <c r="PCC812" s="2198"/>
      <c r="PCD812" s="2198"/>
      <c r="PCE812" s="2198"/>
      <c r="PCF812" s="2198"/>
      <c r="PCG812" s="2198"/>
      <c r="PCH812" s="2198"/>
      <c r="PCI812" s="2198"/>
      <c r="PCJ812" s="2198"/>
      <c r="PCK812" s="2198"/>
      <c r="PCL812" s="2198"/>
      <c r="PCM812" s="2198"/>
      <c r="PCN812" s="2198"/>
      <c r="PCO812" s="2198"/>
      <c r="PCP812" s="2198"/>
      <c r="PCQ812" s="2198"/>
      <c r="PCR812" s="2198"/>
      <c r="PCS812" s="2198"/>
      <c r="PCT812" s="2198"/>
      <c r="PCU812" s="2198"/>
      <c r="PCV812" s="2198"/>
      <c r="PCW812" s="2198"/>
      <c r="PCX812" s="2198"/>
      <c r="PCY812" s="2198"/>
      <c r="PCZ812" s="2198"/>
      <c r="PDA812" s="2198"/>
      <c r="PDB812" s="2198"/>
      <c r="PDC812" s="2198"/>
      <c r="PDD812" s="2198"/>
      <c r="PDE812" s="2198"/>
      <c r="PDF812" s="2198"/>
      <c r="PDG812" s="2198"/>
      <c r="PDH812" s="2198"/>
      <c r="PDI812" s="2198"/>
      <c r="PDJ812" s="2198"/>
      <c r="PDK812" s="2198"/>
      <c r="PDL812" s="2198"/>
      <c r="PDM812" s="2198"/>
      <c r="PDN812" s="2198"/>
      <c r="PDO812" s="2198"/>
      <c r="PDP812" s="2198"/>
      <c r="PDQ812" s="2198"/>
      <c r="PDR812" s="2198"/>
      <c r="PDS812" s="2198"/>
      <c r="PDT812" s="2198"/>
      <c r="PDU812" s="2198"/>
      <c r="PDV812" s="2198"/>
      <c r="PDW812" s="2198"/>
      <c r="PDX812" s="2198"/>
      <c r="PDY812" s="2198"/>
      <c r="PDZ812" s="2198"/>
      <c r="PEA812" s="2198"/>
      <c r="PEB812" s="2198"/>
      <c r="PEC812" s="2198"/>
      <c r="PED812" s="2198"/>
      <c r="PEE812" s="2198"/>
      <c r="PEF812" s="2198"/>
      <c r="PEG812" s="2198"/>
      <c r="PEH812" s="2198"/>
      <c r="PEI812" s="2198"/>
      <c r="PEJ812" s="2198"/>
      <c r="PEK812" s="2198"/>
      <c r="PEL812" s="2198"/>
      <c r="PEM812" s="2198"/>
      <c r="PEN812" s="2198"/>
      <c r="PEO812" s="2198"/>
      <c r="PEP812" s="2198"/>
      <c r="PEQ812" s="2198"/>
      <c r="PER812" s="2198"/>
      <c r="PES812" s="2198"/>
      <c r="PET812" s="2198"/>
      <c r="PEU812" s="2198"/>
      <c r="PEV812" s="2198"/>
      <c r="PEW812" s="2198"/>
      <c r="PEX812" s="2198"/>
      <c r="PEY812" s="2198"/>
      <c r="PEZ812" s="2198"/>
      <c r="PFA812" s="2198"/>
      <c r="PFB812" s="2198"/>
      <c r="PFC812" s="2198"/>
      <c r="PFD812" s="2198"/>
      <c r="PFE812" s="2198"/>
      <c r="PFF812" s="2198"/>
      <c r="PFG812" s="2198"/>
      <c r="PFH812" s="2198"/>
      <c r="PFI812" s="2198"/>
      <c r="PFJ812" s="2198"/>
      <c r="PFK812" s="2198"/>
      <c r="PFL812" s="2198"/>
      <c r="PFM812" s="2198"/>
      <c r="PFN812" s="2198"/>
      <c r="PFO812" s="2198"/>
      <c r="PFP812" s="2198"/>
      <c r="PFQ812" s="2198"/>
      <c r="PFR812" s="2198"/>
      <c r="PFS812" s="2198"/>
      <c r="PFT812" s="2198"/>
      <c r="PFU812" s="2198"/>
      <c r="PFV812" s="2198"/>
      <c r="PFW812" s="2198"/>
      <c r="PFX812" s="2198"/>
      <c r="PFY812" s="2198"/>
      <c r="PFZ812" s="2198"/>
      <c r="PGA812" s="2198"/>
      <c r="PGB812" s="2198"/>
      <c r="PGC812" s="2198"/>
      <c r="PGD812" s="2198"/>
      <c r="PGE812" s="2198"/>
      <c r="PGF812" s="2198"/>
      <c r="PGG812" s="2198"/>
      <c r="PGH812" s="2198"/>
      <c r="PGI812" s="2198"/>
      <c r="PGJ812" s="2198"/>
      <c r="PGK812" s="2198"/>
      <c r="PGL812" s="2198"/>
      <c r="PGM812" s="2198"/>
      <c r="PGQ812" s="2198"/>
      <c r="PGR812" s="2198"/>
      <c r="PGS812" s="2198"/>
      <c r="PGT812" s="2198"/>
      <c r="PGU812" s="2198"/>
      <c r="PGV812" s="2198"/>
      <c r="PGW812" s="2198"/>
      <c r="PGX812" s="2198"/>
      <c r="PGY812" s="2198"/>
      <c r="PGZ812" s="2198"/>
      <c r="PHA812" s="2198"/>
      <c r="PHB812" s="2198"/>
      <c r="PHC812" s="2198"/>
      <c r="PHD812" s="2198"/>
      <c r="PHE812" s="2198"/>
      <c r="PHF812" s="2198"/>
      <c r="PHG812" s="2198"/>
      <c r="PHH812" s="2198"/>
      <c r="PHI812" s="2198"/>
      <c r="PHJ812" s="2198"/>
      <c r="PHK812" s="2198"/>
      <c r="PHL812" s="2198"/>
      <c r="PHM812" s="2198"/>
      <c r="PHN812" s="2198"/>
      <c r="PHO812" s="2198"/>
      <c r="PHP812" s="2198"/>
      <c r="PHQ812" s="2198"/>
      <c r="PHR812" s="2198"/>
      <c r="PHS812" s="2198"/>
      <c r="PHT812" s="2198"/>
      <c r="PHU812" s="2198"/>
      <c r="PHV812" s="2198"/>
      <c r="PHW812" s="2198"/>
      <c r="PHX812" s="2198"/>
      <c r="PHY812" s="2198"/>
      <c r="PHZ812" s="2198"/>
      <c r="PIA812" s="2198"/>
      <c r="PIB812" s="2198"/>
      <c r="PIC812" s="2198"/>
      <c r="PID812" s="2198"/>
      <c r="PIE812" s="2198"/>
      <c r="PIF812" s="2198"/>
      <c r="PIG812" s="2198"/>
      <c r="PIH812" s="2198"/>
      <c r="PII812" s="2198"/>
      <c r="PIJ812" s="2198"/>
      <c r="PIK812" s="2198"/>
      <c r="PIL812" s="2198"/>
      <c r="PIM812" s="2198"/>
      <c r="PIN812" s="2198"/>
      <c r="PIO812" s="2198"/>
      <c r="PIP812" s="2198"/>
      <c r="PIQ812" s="2198"/>
      <c r="PIR812" s="2198"/>
      <c r="PIS812" s="2198"/>
      <c r="PIT812" s="2198"/>
      <c r="PIU812" s="2198"/>
      <c r="PIV812" s="2198"/>
      <c r="PIW812" s="2198"/>
      <c r="PIX812" s="2198"/>
      <c r="PIY812" s="2198"/>
      <c r="PIZ812" s="2198"/>
      <c r="PJA812" s="2198"/>
      <c r="PJB812" s="2198"/>
      <c r="PJC812" s="2198"/>
      <c r="PJD812" s="2198"/>
      <c r="PJE812" s="2198"/>
      <c r="PJF812" s="2198"/>
      <c r="PJG812" s="2198"/>
      <c r="PJH812" s="2198"/>
      <c r="PJI812" s="2198"/>
      <c r="PJJ812" s="2198"/>
      <c r="PJK812" s="2198"/>
      <c r="PJL812" s="2198"/>
      <c r="PJM812" s="2198"/>
      <c r="PJN812" s="2198"/>
      <c r="PJO812" s="2198"/>
      <c r="PJP812" s="2198"/>
      <c r="PJQ812" s="2198"/>
      <c r="PJR812" s="2198"/>
      <c r="PJS812" s="2198"/>
      <c r="PJT812" s="2198"/>
      <c r="PJU812" s="2198"/>
      <c r="PJV812" s="2198"/>
      <c r="PJW812" s="2198"/>
      <c r="PJX812" s="2198"/>
      <c r="PJY812" s="2198"/>
      <c r="PJZ812" s="2198"/>
      <c r="PKA812" s="2198"/>
      <c r="PKB812" s="2198"/>
      <c r="PKC812" s="2198"/>
      <c r="PKD812" s="2198"/>
      <c r="PKE812" s="2198"/>
      <c r="PKF812" s="2198"/>
      <c r="PKG812" s="2198"/>
      <c r="PKH812" s="2198"/>
      <c r="PKI812" s="2198"/>
      <c r="PKJ812" s="2198"/>
      <c r="PKK812" s="2198"/>
      <c r="PKL812" s="2198"/>
      <c r="PKM812" s="2198"/>
      <c r="PKN812" s="2198"/>
      <c r="PKO812" s="2198"/>
      <c r="PKP812" s="2198"/>
      <c r="PKQ812" s="2198"/>
      <c r="PKR812" s="2198"/>
      <c r="PKS812" s="2198"/>
      <c r="PKT812" s="2198"/>
      <c r="PKU812" s="2198"/>
      <c r="PKV812" s="2198"/>
      <c r="PKW812" s="2198"/>
      <c r="PKX812" s="2198"/>
      <c r="PKY812" s="2198"/>
      <c r="PKZ812" s="2198"/>
      <c r="PLA812" s="2198"/>
      <c r="PLB812" s="2198"/>
      <c r="PLC812" s="2198"/>
      <c r="PLD812" s="2198"/>
      <c r="PLE812" s="2198"/>
      <c r="PLF812" s="2198"/>
      <c r="PLG812" s="2198"/>
      <c r="PLH812" s="2198"/>
      <c r="PLI812" s="2198"/>
      <c r="PLJ812" s="2198"/>
      <c r="PLK812" s="2198"/>
      <c r="PLL812" s="2198"/>
      <c r="PLM812" s="2198"/>
      <c r="PLN812" s="2198"/>
      <c r="PLO812" s="2198"/>
      <c r="PLP812" s="2198"/>
      <c r="PLQ812" s="2198"/>
      <c r="PLR812" s="2198"/>
      <c r="PLS812" s="2198"/>
      <c r="PLT812" s="2198"/>
      <c r="PLU812" s="2198"/>
      <c r="PLV812" s="2198"/>
      <c r="PLW812" s="2198"/>
      <c r="PLX812" s="2198"/>
      <c r="PLY812" s="2198"/>
      <c r="PLZ812" s="2198"/>
      <c r="PMA812" s="2198"/>
      <c r="PMB812" s="2198"/>
      <c r="PMC812" s="2198"/>
      <c r="PMD812" s="2198"/>
      <c r="PME812" s="2198"/>
      <c r="PMF812" s="2198"/>
      <c r="PMG812" s="2198"/>
      <c r="PMH812" s="2198"/>
      <c r="PMI812" s="2198"/>
      <c r="PMJ812" s="2198"/>
      <c r="PMK812" s="2198"/>
      <c r="PML812" s="2198"/>
      <c r="PMM812" s="2198"/>
      <c r="PMN812" s="2198"/>
      <c r="PMO812" s="2198"/>
      <c r="PMP812" s="2198"/>
      <c r="PMQ812" s="2198"/>
      <c r="PMR812" s="2198"/>
      <c r="PMS812" s="2198"/>
      <c r="PMT812" s="2198"/>
      <c r="PMU812" s="2198"/>
      <c r="PMV812" s="2198"/>
      <c r="PMW812" s="2198"/>
      <c r="PMX812" s="2198"/>
      <c r="PMY812" s="2198"/>
      <c r="PMZ812" s="2198"/>
      <c r="PNA812" s="2198"/>
      <c r="PNB812" s="2198"/>
      <c r="PNC812" s="2198"/>
      <c r="PND812" s="2198"/>
      <c r="PNE812" s="2198"/>
      <c r="PNF812" s="2198"/>
      <c r="PNG812" s="2198"/>
      <c r="PNH812" s="2198"/>
      <c r="PNI812" s="2198"/>
      <c r="PNJ812" s="2198"/>
      <c r="PNK812" s="2198"/>
      <c r="PNL812" s="2198"/>
      <c r="PNM812" s="2198"/>
      <c r="PNN812" s="2198"/>
      <c r="PNO812" s="2198"/>
      <c r="PNP812" s="2198"/>
      <c r="PNQ812" s="2198"/>
      <c r="PNR812" s="2198"/>
      <c r="PNS812" s="2198"/>
      <c r="PNT812" s="2198"/>
      <c r="PNU812" s="2198"/>
      <c r="PNV812" s="2198"/>
      <c r="PNW812" s="2198"/>
      <c r="PNX812" s="2198"/>
      <c r="PNY812" s="2198"/>
      <c r="PNZ812" s="2198"/>
      <c r="POA812" s="2198"/>
      <c r="POB812" s="2198"/>
      <c r="POC812" s="2198"/>
      <c r="POD812" s="2198"/>
      <c r="POE812" s="2198"/>
      <c r="POF812" s="2198"/>
      <c r="POG812" s="2198"/>
      <c r="POH812" s="2198"/>
      <c r="POI812" s="2198"/>
      <c r="POJ812" s="2198"/>
      <c r="POK812" s="2198"/>
      <c r="POL812" s="2198"/>
      <c r="POM812" s="2198"/>
      <c r="PON812" s="2198"/>
      <c r="POO812" s="2198"/>
      <c r="POP812" s="2198"/>
      <c r="POQ812" s="2198"/>
      <c r="POR812" s="2198"/>
      <c r="POS812" s="2198"/>
      <c r="POT812" s="2198"/>
      <c r="POU812" s="2198"/>
      <c r="POV812" s="2198"/>
      <c r="POW812" s="2198"/>
      <c r="POX812" s="2198"/>
      <c r="POY812" s="2198"/>
      <c r="POZ812" s="2198"/>
      <c r="PPA812" s="2198"/>
      <c r="PPB812" s="2198"/>
      <c r="PPC812" s="2198"/>
      <c r="PPD812" s="2198"/>
      <c r="PPE812" s="2198"/>
      <c r="PPF812" s="2198"/>
      <c r="PPG812" s="2198"/>
      <c r="PPH812" s="2198"/>
      <c r="PPI812" s="2198"/>
      <c r="PPJ812" s="2198"/>
      <c r="PPK812" s="2198"/>
      <c r="PPL812" s="2198"/>
      <c r="PPM812" s="2198"/>
      <c r="PPN812" s="2198"/>
      <c r="PPO812" s="2198"/>
      <c r="PPP812" s="2198"/>
      <c r="PPQ812" s="2198"/>
      <c r="PPR812" s="2198"/>
      <c r="PPS812" s="2198"/>
      <c r="PPT812" s="2198"/>
      <c r="PPU812" s="2198"/>
      <c r="PPV812" s="2198"/>
      <c r="PPW812" s="2198"/>
      <c r="PPX812" s="2198"/>
      <c r="PPY812" s="2198"/>
      <c r="PPZ812" s="2198"/>
      <c r="PQA812" s="2198"/>
      <c r="PQB812" s="2198"/>
      <c r="PQC812" s="2198"/>
      <c r="PQD812" s="2198"/>
      <c r="PQE812" s="2198"/>
      <c r="PQF812" s="2198"/>
      <c r="PQG812" s="2198"/>
      <c r="PQH812" s="2198"/>
      <c r="PQI812" s="2198"/>
      <c r="PQM812" s="2198"/>
      <c r="PQN812" s="2198"/>
      <c r="PQO812" s="2198"/>
      <c r="PQP812" s="2198"/>
      <c r="PQQ812" s="2198"/>
      <c r="PQR812" s="2198"/>
      <c r="PQS812" s="2198"/>
      <c r="PQT812" s="2198"/>
      <c r="PQU812" s="2198"/>
      <c r="PQV812" s="2198"/>
      <c r="PQW812" s="2198"/>
      <c r="PQX812" s="2198"/>
      <c r="PQY812" s="2198"/>
      <c r="PQZ812" s="2198"/>
      <c r="PRA812" s="2198"/>
      <c r="PRB812" s="2198"/>
      <c r="PRC812" s="2198"/>
      <c r="PRD812" s="2198"/>
      <c r="PRE812" s="2198"/>
      <c r="PRF812" s="2198"/>
      <c r="PRG812" s="2198"/>
      <c r="PRH812" s="2198"/>
      <c r="PRI812" s="2198"/>
      <c r="PRJ812" s="2198"/>
      <c r="PRK812" s="2198"/>
      <c r="PRL812" s="2198"/>
      <c r="PRM812" s="2198"/>
      <c r="PRN812" s="2198"/>
      <c r="PRO812" s="2198"/>
      <c r="PRP812" s="2198"/>
      <c r="PRQ812" s="2198"/>
      <c r="PRR812" s="2198"/>
      <c r="PRS812" s="2198"/>
      <c r="PRT812" s="2198"/>
      <c r="PRU812" s="2198"/>
      <c r="PRV812" s="2198"/>
      <c r="PRW812" s="2198"/>
      <c r="PRX812" s="2198"/>
      <c r="PRY812" s="2198"/>
      <c r="PRZ812" s="2198"/>
      <c r="PSA812" s="2198"/>
      <c r="PSB812" s="2198"/>
      <c r="PSC812" s="2198"/>
      <c r="PSD812" s="2198"/>
      <c r="PSE812" s="2198"/>
      <c r="PSF812" s="2198"/>
      <c r="PSG812" s="2198"/>
      <c r="PSH812" s="2198"/>
      <c r="PSI812" s="2198"/>
      <c r="PSJ812" s="2198"/>
      <c r="PSK812" s="2198"/>
      <c r="PSL812" s="2198"/>
      <c r="PSM812" s="2198"/>
      <c r="PSN812" s="2198"/>
      <c r="PSO812" s="2198"/>
      <c r="PSP812" s="2198"/>
      <c r="PSQ812" s="2198"/>
      <c r="PSR812" s="2198"/>
      <c r="PSS812" s="2198"/>
      <c r="PST812" s="2198"/>
      <c r="PSU812" s="2198"/>
      <c r="PSV812" s="2198"/>
      <c r="PSW812" s="2198"/>
      <c r="PSX812" s="2198"/>
      <c r="PSY812" s="2198"/>
      <c r="PSZ812" s="2198"/>
      <c r="PTA812" s="2198"/>
      <c r="PTB812" s="2198"/>
      <c r="PTC812" s="2198"/>
      <c r="PTD812" s="2198"/>
      <c r="PTE812" s="2198"/>
      <c r="PTF812" s="2198"/>
      <c r="PTG812" s="2198"/>
      <c r="PTH812" s="2198"/>
      <c r="PTI812" s="2198"/>
      <c r="PTJ812" s="2198"/>
      <c r="PTK812" s="2198"/>
      <c r="PTL812" s="2198"/>
      <c r="PTM812" s="2198"/>
      <c r="PTN812" s="2198"/>
      <c r="PTO812" s="2198"/>
      <c r="PTP812" s="2198"/>
      <c r="PTQ812" s="2198"/>
      <c r="PTR812" s="2198"/>
      <c r="PTS812" s="2198"/>
      <c r="PTT812" s="2198"/>
      <c r="PTU812" s="2198"/>
      <c r="PTV812" s="2198"/>
      <c r="PTW812" s="2198"/>
      <c r="PTX812" s="2198"/>
      <c r="PTY812" s="2198"/>
      <c r="PTZ812" s="2198"/>
      <c r="PUA812" s="2198"/>
      <c r="PUB812" s="2198"/>
      <c r="PUC812" s="2198"/>
      <c r="PUD812" s="2198"/>
      <c r="PUE812" s="2198"/>
      <c r="PUF812" s="2198"/>
      <c r="PUG812" s="2198"/>
      <c r="PUH812" s="2198"/>
      <c r="PUI812" s="2198"/>
      <c r="PUJ812" s="2198"/>
      <c r="PUK812" s="2198"/>
      <c r="PUL812" s="2198"/>
      <c r="PUM812" s="2198"/>
      <c r="PUN812" s="2198"/>
      <c r="PUO812" s="2198"/>
      <c r="PUP812" s="2198"/>
      <c r="PUQ812" s="2198"/>
      <c r="PUR812" s="2198"/>
      <c r="PUS812" s="2198"/>
      <c r="PUT812" s="2198"/>
      <c r="PUU812" s="2198"/>
      <c r="PUV812" s="2198"/>
      <c r="PUW812" s="2198"/>
      <c r="PUX812" s="2198"/>
      <c r="PUY812" s="2198"/>
      <c r="PUZ812" s="2198"/>
      <c r="PVA812" s="2198"/>
      <c r="PVB812" s="2198"/>
      <c r="PVC812" s="2198"/>
      <c r="PVD812" s="2198"/>
      <c r="PVE812" s="2198"/>
      <c r="PVF812" s="2198"/>
      <c r="PVG812" s="2198"/>
      <c r="PVH812" s="2198"/>
      <c r="PVI812" s="2198"/>
      <c r="PVJ812" s="2198"/>
      <c r="PVK812" s="2198"/>
      <c r="PVL812" s="2198"/>
      <c r="PVM812" s="2198"/>
      <c r="PVN812" s="2198"/>
      <c r="PVO812" s="2198"/>
      <c r="PVP812" s="2198"/>
      <c r="PVQ812" s="2198"/>
      <c r="PVR812" s="2198"/>
      <c r="PVS812" s="2198"/>
      <c r="PVT812" s="2198"/>
      <c r="PVU812" s="2198"/>
      <c r="PVV812" s="2198"/>
      <c r="PVW812" s="2198"/>
      <c r="PVX812" s="2198"/>
      <c r="PVY812" s="2198"/>
      <c r="PVZ812" s="2198"/>
      <c r="PWA812" s="2198"/>
      <c r="PWB812" s="2198"/>
      <c r="PWC812" s="2198"/>
      <c r="PWD812" s="2198"/>
      <c r="PWE812" s="2198"/>
      <c r="PWF812" s="2198"/>
      <c r="PWG812" s="2198"/>
      <c r="PWH812" s="2198"/>
      <c r="PWI812" s="2198"/>
      <c r="PWJ812" s="2198"/>
      <c r="PWK812" s="2198"/>
      <c r="PWL812" s="2198"/>
      <c r="PWM812" s="2198"/>
      <c r="PWN812" s="2198"/>
      <c r="PWO812" s="2198"/>
      <c r="PWP812" s="2198"/>
      <c r="PWQ812" s="2198"/>
      <c r="PWR812" s="2198"/>
      <c r="PWS812" s="2198"/>
      <c r="PWT812" s="2198"/>
      <c r="PWU812" s="2198"/>
      <c r="PWV812" s="2198"/>
      <c r="PWW812" s="2198"/>
      <c r="PWX812" s="2198"/>
      <c r="PWY812" s="2198"/>
      <c r="PWZ812" s="2198"/>
      <c r="PXA812" s="2198"/>
      <c r="PXB812" s="2198"/>
      <c r="PXC812" s="2198"/>
      <c r="PXD812" s="2198"/>
      <c r="PXE812" s="2198"/>
      <c r="PXF812" s="2198"/>
      <c r="PXG812" s="2198"/>
      <c r="PXH812" s="2198"/>
      <c r="PXI812" s="2198"/>
      <c r="PXJ812" s="2198"/>
      <c r="PXK812" s="2198"/>
      <c r="PXL812" s="2198"/>
      <c r="PXM812" s="2198"/>
      <c r="PXN812" s="2198"/>
      <c r="PXO812" s="2198"/>
      <c r="PXP812" s="2198"/>
      <c r="PXQ812" s="2198"/>
      <c r="PXR812" s="2198"/>
      <c r="PXS812" s="2198"/>
      <c r="PXT812" s="2198"/>
      <c r="PXU812" s="2198"/>
      <c r="PXV812" s="2198"/>
      <c r="PXW812" s="2198"/>
      <c r="PXX812" s="2198"/>
      <c r="PXY812" s="2198"/>
      <c r="PXZ812" s="2198"/>
      <c r="PYA812" s="2198"/>
      <c r="PYB812" s="2198"/>
      <c r="PYC812" s="2198"/>
      <c r="PYD812" s="2198"/>
      <c r="PYE812" s="2198"/>
      <c r="PYF812" s="2198"/>
      <c r="PYG812" s="2198"/>
      <c r="PYH812" s="2198"/>
      <c r="PYI812" s="2198"/>
      <c r="PYJ812" s="2198"/>
      <c r="PYK812" s="2198"/>
      <c r="PYL812" s="2198"/>
      <c r="PYM812" s="2198"/>
      <c r="PYN812" s="2198"/>
      <c r="PYO812" s="2198"/>
      <c r="PYP812" s="2198"/>
      <c r="PYQ812" s="2198"/>
      <c r="PYR812" s="2198"/>
      <c r="PYS812" s="2198"/>
      <c r="PYT812" s="2198"/>
      <c r="PYU812" s="2198"/>
      <c r="PYV812" s="2198"/>
      <c r="PYW812" s="2198"/>
      <c r="PYX812" s="2198"/>
      <c r="PYY812" s="2198"/>
      <c r="PYZ812" s="2198"/>
      <c r="PZA812" s="2198"/>
      <c r="PZB812" s="2198"/>
      <c r="PZC812" s="2198"/>
      <c r="PZD812" s="2198"/>
      <c r="PZE812" s="2198"/>
      <c r="PZF812" s="2198"/>
      <c r="PZG812" s="2198"/>
      <c r="PZH812" s="2198"/>
      <c r="PZI812" s="2198"/>
      <c r="PZJ812" s="2198"/>
      <c r="PZK812" s="2198"/>
      <c r="PZL812" s="2198"/>
      <c r="PZM812" s="2198"/>
      <c r="PZN812" s="2198"/>
      <c r="PZO812" s="2198"/>
      <c r="PZP812" s="2198"/>
      <c r="PZQ812" s="2198"/>
      <c r="PZR812" s="2198"/>
      <c r="PZS812" s="2198"/>
      <c r="PZT812" s="2198"/>
      <c r="PZU812" s="2198"/>
      <c r="PZV812" s="2198"/>
      <c r="PZW812" s="2198"/>
      <c r="PZX812" s="2198"/>
      <c r="PZY812" s="2198"/>
      <c r="PZZ812" s="2198"/>
      <c r="QAA812" s="2198"/>
      <c r="QAB812" s="2198"/>
      <c r="QAC812" s="2198"/>
      <c r="QAD812" s="2198"/>
      <c r="QAE812" s="2198"/>
      <c r="QAI812" s="2198"/>
      <c r="QAJ812" s="2198"/>
      <c r="QAK812" s="2198"/>
      <c r="QAL812" s="2198"/>
      <c r="QAM812" s="2198"/>
      <c r="QAN812" s="2198"/>
      <c r="QAO812" s="2198"/>
      <c r="QAP812" s="2198"/>
      <c r="QAQ812" s="2198"/>
      <c r="QAR812" s="2198"/>
      <c r="QAS812" s="2198"/>
      <c r="QAT812" s="2198"/>
      <c r="QAU812" s="2198"/>
      <c r="QAV812" s="2198"/>
      <c r="QAW812" s="2198"/>
      <c r="QAX812" s="2198"/>
      <c r="QAY812" s="2198"/>
      <c r="QAZ812" s="2198"/>
      <c r="QBA812" s="2198"/>
      <c r="QBB812" s="2198"/>
      <c r="QBC812" s="2198"/>
      <c r="QBD812" s="2198"/>
      <c r="QBE812" s="2198"/>
      <c r="QBF812" s="2198"/>
      <c r="QBG812" s="2198"/>
      <c r="QBH812" s="2198"/>
      <c r="QBI812" s="2198"/>
      <c r="QBJ812" s="2198"/>
      <c r="QBK812" s="2198"/>
      <c r="QBL812" s="2198"/>
      <c r="QBM812" s="2198"/>
      <c r="QBN812" s="2198"/>
      <c r="QBO812" s="2198"/>
      <c r="QBP812" s="2198"/>
      <c r="QBQ812" s="2198"/>
      <c r="QBR812" s="2198"/>
      <c r="QBS812" s="2198"/>
      <c r="QBT812" s="2198"/>
      <c r="QBU812" s="2198"/>
      <c r="QBV812" s="2198"/>
      <c r="QBW812" s="2198"/>
      <c r="QBX812" s="2198"/>
      <c r="QBY812" s="2198"/>
      <c r="QBZ812" s="2198"/>
      <c r="QCA812" s="2198"/>
      <c r="QCB812" s="2198"/>
      <c r="QCC812" s="2198"/>
      <c r="QCD812" s="2198"/>
      <c r="QCE812" s="2198"/>
      <c r="QCF812" s="2198"/>
      <c r="QCG812" s="2198"/>
      <c r="QCH812" s="2198"/>
      <c r="QCI812" s="2198"/>
      <c r="QCJ812" s="2198"/>
      <c r="QCK812" s="2198"/>
      <c r="QCL812" s="2198"/>
      <c r="QCM812" s="2198"/>
      <c r="QCN812" s="2198"/>
      <c r="QCO812" s="2198"/>
      <c r="QCP812" s="2198"/>
      <c r="QCQ812" s="2198"/>
      <c r="QCR812" s="2198"/>
      <c r="QCS812" s="2198"/>
      <c r="QCT812" s="2198"/>
      <c r="QCU812" s="2198"/>
      <c r="QCV812" s="2198"/>
      <c r="QCW812" s="2198"/>
      <c r="QCX812" s="2198"/>
      <c r="QCY812" s="2198"/>
      <c r="QCZ812" s="2198"/>
      <c r="QDA812" s="2198"/>
      <c r="QDB812" s="2198"/>
      <c r="QDC812" s="2198"/>
      <c r="QDD812" s="2198"/>
      <c r="QDE812" s="2198"/>
      <c r="QDF812" s="2198"/>
      <c r="QDG812" s="2198"/>
      <c r="QDH812" s="2198"/>
      <c r="QDI812" s="2198"/>
      <c r="QDJ812" s="2198"/>
      <c r="QDK812" s="2198"/>
      <c r="QDL812" s="2198"/>
      <c r="QDM812" s="2198"/>
      <c r="QDN812" s="2198"/>
      <c r="QDO812" s="2198"/>
      <c r="QDP812" s="2198"/>
      <c r="QDQ812" s="2198"/>
      <c r="QDR812" s="2198"/>
      <c r="QDS812" s="2198"/>
      <c r="QDT812" s="2198"/>
      <c r="QDU812" s="2198"/>
      <c r="QDV812" s="2198"/>
      <c r="QDW812" s="2198"/>
      <c r="QDX812" s="2198"/>
      <c r="QDY812" s="2198"/>
      <c r="QDZ812" s="2198"/>
      <c r="QEA812" s="2198"/>
      <c r="QEB812" s="2198"/>
      <c r="QEC812" s="2198"/>
      <c r="QED812" s="2198"/>
      <c r="QEE812" s="2198"/>
      <c r="QEF812" s="2198"/>
      <c r="QEG812" s="2198"/>
      <c r="QEH812" s="2198"/>
      <c r="QEI812" s="2198"/>
      <c r="QEJ812" s="2198"/>
      <c r="QEK812" s="2198"/>
      <c r="QEL812" s="2198"/>
      <c r="QEM812" s="2198"/>
      <c r="QEN812" s="2198"/>
      <c r="QEO812" s="2198"/>
      <c r="QEP812" s="2198"/>
      <c r="QEQ812" s="2198"/>
      <c r="QER812" s="2198"/>
      <c r="QES812" s="2198"/>
      <c r="QET812" s="2198"/>
      <c r="QEU812" s="2198"/>
      <c r="QEV812" s="2198"/>
      <c r="QEW812" s="2198"/>
      <c r="QEX812" s="2198"/>
      <c r="QEY812" s="2198"/>
      <c r="QEZ812" s="2198"/>
      <c r="QFA812" s="2198"/>
      <c r="QFB812" s="2198"/>
      <c r="QFC812" s="2198"/>
      <c r="QFD812" s="2198"/>
      <c r="QFE812" s="2198"/>
      <c r="QFF812" s="2198"/>
      <c r="QFG812" s="2198"/>
      <c r="QFH812" s="2198"/>
      <c r="QFI812" s="2198"/>
      <c r="QFJ812" s="2198"/>
      <c r="QFK812" s="2198"/>
      <c r="QFL812" s="2198"/>
      <c r="QFM812" s="2198"/>
      <c r="QFN812" s="2198"/>
      <c r="QFO812" s="2198"/>
      <c r="QFP812" s="2198"/>
      <c r="QFQ812" s="2198"/>
      <c r="QFR812" s="2198"/>
      <c r="QFS812" s="2198"/>
      <c r="QFT812" s="2198"/>
      <c r="QFU812" s="2198"/>
      <c r="QFV812" s="2198"/>
      <c r="QFW812" s="2198"/>
      <c r="QFX812" s="2198"/>
      <c r="QFY812" s="2198"/>
      <c r="QFZ812" s="2198"/>
      <c r="QGA812" s="2198"/>
      <c r="QGB812" s="2198"/>
      <c r="QGC812" s="2198"/>
      <c r="QGD812" s="2198"/>
      <c r="QGE812" s="2198"/>
      <c r="QGF812" s="2198"/>
      <c r="QGG812" s="2198"/>
      <c r="QGH812" s="2198"/>
      <c r="QGI812" s="2198"/>
      <c r="QGJ812" s="2198"/>
      <c r="QGK812" s="2198"/>
      <c r="QGL812" s="2198"/>
      <c r="QGM812" s="2198"/>
      <c r="QGN812" s="2198"/>
      <c r="QGO812" s="2198"/>
      <c r="QGP812" s="2198"/>
      <c r="QGQ812" s="2198"/>
      <c r="QGR812" s="2198"/>
      <c r="QGS812" s="2198"/>
      <c r="QGT812" s="2198"/>
      <c r="QGU812" s="2198"/>
      <c r="QGV812" s="2198"/>
      <c r="QGW812" s="2198"/>
      <c r="QGX812" s="2198"/>
      <c r="QGY812" s="2198"/>
      <c r="QGZ812" s="2198"/>
      <c r="QHA812" s="2198"/>
      <c r="QHB812" s="2198"/>
      <c r="QHC812" s="2198"/>
      <c r="QHD812" s="2198"/>
      <c r="QHE812" s="2198"/>
      <c r="QHF812" s="2198"/>
      <c r="QHG812" s="2198"/>
      <c r="QHH812" s="2198"/>
      <c r="QHI812" s="2198"/>
      <c r="QHJ812" s="2198"/>
      <c r="QHK812" s="2198"/>
      <c r="QHL812" s="2198"/>
      <c r="QHM812" s="2198"/>
      <c r="QHN812" s="2198"/>
      <c r="QHO812" s="2198"/>
      <c r="QHP812" s="2198"/>
      <c r="QHQ812" s="2198"/>
      <c r="QHR812" s="2198"/>
      <c r="QHS812" s="2198"/>
      <c r="QHT812" s="2198"/>
      <c r="QHU812" s="2198"/>
      <c r="QHV812" s="2198"/>
      <c r="QHW812" s="2198"/>
      <c r="QHX812" s="2198"/>
      <c r="QHY812" s="2198"/>
      <c r="QHZ812" s="2198"/>
      <c r="QIA812" s="2198"/>
      <c r="QIB812" s="2198"/>
      <c r="QIC812" s="2198"/>
      <c r="QID812" s="2198"/>
      <c r="QIE812" s="2198"/>
      <c r="QIF812" s="2198"/>
      <c r="QIG812" s="2198"/>
      <c r="QIH812" s="2198"/>
      <c r="QII812" s="2198"/>
      <c r="QIJ812" s="2198"/>
      <c r="QIK812" s="2198"/>
      <c r="QIL812" s="2198"/>
      <c r="QIM812" s="2198"/>
      <c r="QIN812" s="2198"/>
      <c r="QIO812" s="2198"/>
      <c r="QIP812" s="2198"/>
      <c r="QIQ812" s="2198"/>
      <c r="QIR812" s="2198"/>
      <c r="QIS812" s="2198"/>
      <c r="QIT812" s="2198"/>
      <c r="QIU812" s="2198"/>
      <c r="QIV812" s="2198"/>
      <c r="QIW812" s="2198"/>
      <c r="QIX812" s="2198"/>
      <c r="QIY812" s="2198"/>
      <c r="QIZ812" s="2198"/>
      <c r="QJA812" s="2198"/>
      <c r="QJB812" s="2198"/>
      <c r="QJC812" s="2198"/>
      <c r="QJD812" s="2198"/>
      <c r="QJE812" s="2198"/>
      <c r="QJF812" s="2198"/>
      <c r="QJG812" s="2198"/>
      <c r="QJH812" s="2198"/>
      <c r="QJI812" s="2198"/>
      <c r="QJJ812" s="2198"/>
      <c r="QJK812" s="2198"/>
      <c r="QJL812" s="2198"/>
      <c r="QJM812" s="2198"/>
      <c r="QJN812" s="2198"/>
      <c r="QJO812" s="2198"/>
      <c r="QJP812" s="2198"/>
      <c r="QJQ812" s="2198"/>
      <c r="QJR812" s="2198"/>
      <c r="QJS812" s="2198"/>
      <c r="QJT812" s="2198"/>
      <c r="QJU812" s="2198"/>
      <c r="QJV812" s="2198"/>
      <c r="QJW812" s="2198"/>
      <c r="QJX812" s="2198"/>
      <c r="QJY812" s="2198"/>
      <c r="QJZ812" s="2198"/>
      <c r="QKA812" s="2198"/>
      <c r="QKE812" s="2198"/>
      <c r="QKF812" s="2198"/>
      <c r="QKG812" s="2198"/>
      <c r="QKH812" s="2198"/>
      <c r="QKI812" s="2198"/>
      <c r="QKJ812" s="2198"/>
      <c r="QKK812" s="2198"/>
      <c r="QKL812" s="2198"/>
      <c r="QKM812" s="2198"/>
      <c r="QKN812" s="2198"/>
      <c r="QKO812" s="2198"/>
      <c r="QKP812" s="2198"/>
      <c r="QKQ812" s="2198"/>
      <c r="QKR812" s="2198"/>
      <c r="QKS812" s="2198"/>
      <c r="QKT812" s="2198"/>
      <c r="QKU812" s="2198"/>
      <c r="QKV812" s="2198"/>
      <c r="QKW812" s="2198"/>
      <c r="QKX812" s="2198"/>
      <c r="QKY812" s="2198"/>
      <c r="QKZ812" s="2198"/>
      <c r="QLA812" s="2198"/>
      <c r="QLB812" s="2198"/>
      <c r="QLC812" s="2198"/>
      <c r="QLD812" s="2198"/>
      <c r="QLE812" s="2198"/>
      <c r="QLF812" s="2198"/>
      <c r="QLG812" s="2198"/>
      <c r="QLH812" s="2198"/>
      <c r="QLI812" s="2198"/>
      <c r="QLJ812" s="2198"/>
      <c r="QLK812" s="2198"/>
      <c r="QLL812" s="2198"/>
      <c r="QLM812" s="2198"/>
      <c r="QLN812" s="2198"/>
      <c r="QLO812" s="2198"/>
      <c r="QLP812" s="2198"/>
      <c r="QLQ812" s="2198"/>
      <c r="QLR812" s="2198"/>
      <c r="QLS812" s="2198"/>
      <c r="QLT812" s="2198"/>
      <c r="QLU812" s="2198"/>
      <c r="QLV812" s="2198"/>
      <c r="QLW812" s="2198"/>
      <c r="QLX812" s="2198"/>
      <c r="QLY812" s="2198"/>
      <c r="QLZ812" s="2198"/>
      <c r="QMA812" s="2198"/>
      <c r="QMB812" s="2198"/>
      <c r="QMC812" s="2198"/>
      <c r="QMD812" s="2198"/>
      <c r="QME812" s="2198"/>
      <c r="QMF812" s="2198"/>
      <c r="QMG812" s="2198"/>
      <c r="QMH812" s="2198"/>
      <c r="QMI812" s="2198"/>
      <c r="QMJ812" s="2198"/>
      <c r="QMK812" s="2198"/>
      <c r="QML812" s="2198"/>
      <c r="QMM812" s="2198"/>
      <c r="QMN812" s="2198"/>
      <c r="QMO812" s="2198"/>
      <c r="QMP812" s="2198"/>
      <c r="QMQ812" s="2198"/>
      <c r="QMR812" s="2198"/>
      <c r="QMS812" s="2198"/>
      <c r="QMT812" s="2198"/>
      <c r="QMU812" s="2198"/>
      <c r="QMV812" s="2198"/>
      <c r="QMW812" s="2198"/>
      <c r="QMX812" s="2198"/>
      <c r="QMY812" s="2198"/>
      <c r="QMZ812" s="2198"/>
      <c r="QNA812" s="2198"/>
      <c r="QNB812" s="2198"/>
      <c r="QNC812" s="2198"/>
      <c r="QND812" s="2198"/>
      <c r="QNE812" s="2198"/>
      <c r="QNF812" s="2198"/>
      <c r="QNG812" s="2198"/>
      <c r="QNH812" s="2198"/>
      <c r="QNI812" s="2198"/>
      <c r="QNJ812" s="2198"/>
      <c r="QNK812" s="2198"/>
      <c r="QNL812" s="2198"/>
      <c r="QNM812" s="2198"/>
      <c r="QNN812" s="2198"/>
      <c r="QNO812" s="2198"/>
      <c r="QNP812" s="2198"/>
      <c r="QNQ812" s="2198"/>
      <c r="QNR812" s="2198"/>
      <c r="QNS812" s="2198"/>
      <c r="QNT812" s="2198"/>
      <c r="QNU812" s="2198"/>
      <c r="QNV812" s="2198"/>
      <c r="QNW812" s="2198"/>
      <c r="QNX812" s="2198"/>
      <c r="QNY812" s="2198"/>
      <c r="QNZ812" s="2198"/>
      <c r="QOA812" s="2198"/>
      <c r="QOB812" s="2198"/>
      <c r="QOC812" s="2198"/>
      <c r="QOD812" s="2198"/>
      <c r="QOE812" s="2198"/>
      <c r="QOF812" s="2198"/>
      <c r="QOG812" s="2198"/>
      <c r="QOH812" s="2198"/>
      <c r="QOI812" s="2198"/>
      <c r="QOJ812" s="2198"/>
      <c r="QOK812" s="2198"/>
      <c r="QOL812" s="2198"/>
      <c r="QOM812" s="2198"/>
      <c r="QON812" s="2198"/>
      <c r="QOO812" s="2198"/>
      <c r="QOP812" s="2198"/>
      <c r="QOQ812" s="2198"/>
      <c r="QOR812" s="2198"/>
      <c r="QOS812" s="2198"/>
      <c r="QOT812" s="2198"/>
      <c r="QOU812" s="2198"/>
      <c r="QOV812" s="2198"/>
      <c r="QOW812" s="2198"/>
      <c r="QOX812" s="2198"/>
      <c r="QOY812" s="2198"/>
      <c r="QOZ812" s="2198"/>
      <c r="QPA812" s="2198"/>
      <c r="QPB812" s="2198"/>
      <c r="QPC812" s="2198"/>
      <c r="QPD812" s="2198"/>
      <c r="QPE812" s="2198"/>
      <c r="QPF812" s="2198"/>
      <c r="QPG812" s="2198"/>
      <c r="QPH812" s="2198"/>
      <c r="QPI812" s="2198"/>
      <c r="QPJ812" s="2198"/>
      <c r="QPK812" s="2198"/>
      <c r="QPL812" s="2198"/>
      <c r="QPM812" s="2198"/>
      <c r="QPN812" s="2198"/>
      <c r="QPO812" s="2198"/>
      <c r="QPP812" s="2198"/>
      <c r="QPQ812" s="2198"/>
      <c r="QPR812" s="2198"/>
      <c r="QPS812" s="2198"/>
      <c r="QPT812" s="2198"/>
      <c r="QPU812" s="2198"/>
      <c r="QPV812" s="2198"/>
      <c r="QPW812" s="2198"/>
      <c r="QPX812" s="2198"/>
      <c r="QPY812" s="2198"/>
      <c r="QPZ812" s="2198"/>
      <c r="QQA812" s="2198"/>
      <c r="QQB812" s="2198"/>
      <c r="QQC812" s="2198"/>
      <c r="QQD812" s="2198"/>
      <c r="QQE812" s="2198"/>
      <c r="QQF812" s="2198"/>
      <c r="QQG812" s="2198"/>
      <c r="QQH812" s="2198"/>
      <c r="QQI812" s="2198"/>
      <c r="QQJ812" s="2198"/>
      <c r="QQK812" s="2198"/>
      <c r="QQL812" s="2198"/>
      <c r="QQM812" s="2198"/>
      <c r="QQN812" s="2198"/>
      <c r="QQO812" s="2198"/>
      <c r="QQP812" s="2198"/>
      <c r="QQQ812" s="2198"/>
      <c r="QQR812" s="2198"/>
      <c r="QQS812" s="2198"/>
      <c r="QQT812" s="2198"/>
      <c r="QQU812" s="2198"/>
      <c r="QQV812" s="2198"/>
      <c r="QQW812" s="2198"/>
      <c r="QQX812" s="2198"/>
      <c r="QQY812" s="2198"/>
      <c r="QQZ812" s="2198"/>
      <c r="QRA812" s="2198"/>
      <c r="QRB812" s="2198"/>
      <c r="QRC812" s="2198"/>
      <c r="QRD812" s="2198"/>
      <c r="QRE812" s="2198"/>
      <c r="QRF812" s="2198"/>
      <c r="QRG812" s="2198"/>
      <c r="QRH812" s="2198"/>
      <c r="QRI812" s="2198"/>
      <c r="QRJ812" s="2198"/>
      <c r="QRK812" s="2198"/>
      <c r="QRL812" s="2198"/>
      <c r="QRM812" s="2198"/>
      <c r="QRN812" s="2198"/>
      <c r="QRO812" s="2198"/>
      <c r="QRP812" s="2198"/>
      <c r="QRQ812" s="2198"/>
      <c r="QRR812" s="2198"/>
      <c r="QRS812" s="2198"/>
      <c r="QRT812" s="2198"/>
      <c r="QRU812" s="2198"/>
      <c r="QRV812" s="2198"/>
      <c r="QRW812" s="2198"/>
      <c r="QRX812" s="2198"/>
      <c r="QRY812" s="2198"/>
      <c r="QRZ812" s="2198"/>
      <c r="QSA812" s="2198"/>
      <c r="QSB812" s="2198"/>
      <c r="QSC812" s="2198"/>
      <c r="QSD812" s="2198"/>
      <c r="QSE812" s="2198"/>
      <c r="QSF812" s="2198"/>
      <c r="QSG812" s="2198"/>
      <c r="QSH812" s="2198"/>
      <c r="QSI812" s="2198"/>
      <c r="QSJ812" s="2198"/>
      <c r="QSK812" s="2198"/>
      <c r="QSL812" s="2198"/>
      <c r="QSM812" s="2198"/>
      <c r="QSN812" s="2198"/>
      <c r="QSO812" s="2198"/>
      <c r="QSP812" s="2198"/>
      <c r="QSQ812" s="2198"/>
      <c r="QSR812" s="2198"/>
      <c r="QSS812" s="2198"/>
      <c r="QST812" s="2198"/>
      <c r="QSU812" s="2198"/>
      <c r="QSV812" s="2198"/>
      <c r="QSW812" s="2198"/>
      <c r="QSX812" s="2198"/>
      <c r="QSY812" s="2198"/>
      <c r="QSZ812" s="2198"/>
      <c r="QTA812" s="2198"/>
      <c r="QTB812" s="2198"/>
      <c r="QTC812" s="2198"/>
      <c r="QTD812" s="2198"/>
      <c r="QTE812" s="2198"/>
      <c r="QTF812" s="2198"/>
      <c r="QTG812" s="2198"/>
      <c r="QTH812" s="2198"/>
      <c r="QTI812" s="2198"/>
      <c r="QTJ812" s="2198"/>
      <c r="QTK812" s="2198"/>
      <c r="QTL812" s="2198"/>
      <c r="QTM812" s="2198"/>
      <c r="QTN812" s="2198"/>
      <c r="QTO812" s="2198"/>
      <c r="QTP812" s="2198"/>
      <c r="QTQ812" s="2198"/>
      <c r="QTR812" s="2198"/>
      <c r="QTS812" s="2198"/>
      <c r="QTT812" s="2198"/>
      <c r="QTU812" s="2198"/>
      <c r="QTV812" s="2198"/>
      <c r="QTW812" s="2198"/>
      <c r="QUA812" s="2198"/>
      <c r="QUB812" s="2198"/>
      <c r="QUC812" s="2198"/>
      <c r="QUD812" s="2198"/>
      <c r="QUE812" s="2198"/>
      <c r="QUF812" s="2198"/>
      <c r="QUG812" s="2198"/>
      <c r="QUH812" s="2198"/>
      <c r="QUI812" s="2198"/>
      <c r="QUJ812" s="2198"/>
      <c r="QUK812" s="2198"/>
      <c r="QUL812" s="2198"/>
      <c r="QUM812" s="2198"/>
      <c r="QUN812" s="2198"/>
      <c r="QUO812" s="2198"/>
      <c r="QUP812" s="2198"/>
      <c r="QUQ812" s="2198"/>
      <c r="QUR812" s="2198"/>
      <c r="QUS812" s="2198"/>
      <c r="QUT812" s="2198"/>
      <c r="QUU812" s="2198"/>
      <c r="QUV812" s="2198"/>
      <c r="QUW812" s="2198"/>
      <c r="QUX812" s="2198"/>
      <c r="QUY812" s="2198"/>
      <c r="QUZ812" s="2198"/>
      <c r="QVA812" s="2198"/>
      <c r="QVB812" s="2198"/>
      <c r="QVC812" s="2198"/>
      <c r="QVD812" s="2198"/>
      <c r="QVE812" s="2198"/>
      <c r="QVF812" s="2198"/>
      <c r="QVG812" s="2198"/>
      <c r="QVH812" s="2198"/>
      <c r="QVI812" s="2198"/>
      <c r="QVJ812" s="2198"/>
      <c r="QVK812" s="2198"/>
      <c r="QVL812" s="2198"/>
      <c r="QVM812" s="2198"/>
      <c r="QVN812" s="2198"/>
      <c r="QVO812" s="2198"/>
      <c r="QVP812" s="2198"/>
      <c r="QVQ812" s="2198"/>
      <c r="QVR812" s="2198"/>
      <c r="QVS812" s="2198"/>
      <c r="QVT812" s="2198"/>
      <c r="QVU812" s="2198"/>
      <c r="QVV812" s="2198"/>
      <c r="QVW812" s="2198"/>
      <c r="QVX812" s="2198"/>
      <c r="QVY812" s="2198"/>
      <c r="QVZ812" s="2198"/>
      <c r="QWA812" s="2198"/>
      <c r="QWB812" s="2198"/>
      <c r="QWC812" s="2198"/>
      <c r="QWD812" s="2198"/>
      <c r="QWE812" s="2198"/>
      <c r="QWF812" s="2198"/>
      <c r="QWG812" s="2198"/>
      <c r="QWH812" s="2198"/>
      <c r="QWI812" s="2198"/>
      <c r="QWJ812" s="2198"/>
      <c r="QWK812" s="2198"/>
      <c r="QWL812" s="2198"/>
      <c r="QWM812" s="2198"/>
      <c r="QWN812" s="2198"/>
      <c r="QWO812" s="2198"/>
      <c r="QWP812" s="2198"/>
      <c r="QWQ812" s="2198"/>
      <c r="QWR812" s="2198"/>
      <c r="QWS812" s="2198"/>
      <c r="QWT812" s="2198"/>
      <c r="QWU812" s="2198"/>
      <c r="QWV812" s="2198"/>
      <c r="QWW812" s="2198"/>
      <c r="QWX812" s="2198"/>
      <c r="QWY812" s="2198"/>
      <c r="QWZ812" s="2198"/>
      <c r="QXA812" s="2198"/>
      <c r="QXB812" s="2198"/>
      <c r="QXC812" s="2198"/>
      <c r="QXD812" s="2198"/>
      <c r="QXE812" s="2198"/>
      <c r="QXF812" s="2198"/>
      <c r="QXG812" s="2198"/>
      <c r="QXH812" s="2198"/>
      <c r="QXI812" s="2198"/>
      <c r="QXJ812" s="2198"/>
      <c r="QXK812" s="2198"/>
      <c r="QXL812" s="2198"/>
      <c r="QXM812" s="2198"/>
      <c r="QXN812" s="2198"/>
      <c r="QXO812" s="2198"/>
      <c r="QXP812" s="2198"/>
      <c r="QXQ812" s="2198"/>
      <c r="QXR812" s="2198"/>
      <c r="QXS812" s="2198"/>
      <c r="QXT812" s="2198"/>
      <c r="QXU812" s="2198"/>
      <c r="QXV812" s="2198"/>
      <c r="QXW812" s="2198"/>
      <c r="QXX812" s="2198"/>
      <c r="QXY812" s="2198"/>
      <c r="QXZ812" s="2198"/>
      <c r="QYA812" s="2198"/>
      <c r="QYB812" s="2198"/>
      <c r="QYC812" s="2198"/>
      <c r="QYD812" s="2198"/>
      <c r="QYE812" s="2198"/>
      <c r="QYF812" s="2198"/>
      <c r="QYG812" s="2198"/>
      <c r="QYH812" s="2198"/>
      <c r="QYI812" s="2198"/>
      <c r="QYJ812" s="2198"/>
      <c r="QYK812" s="2198"/>
      <c r="QYL812" s="2198"/>
      <c r="QYM812" s="2198"/>
      <c r="QYN812" s="2198"/>
      <c r="QYO812" s="2198"/>
      <c r="QYP812" s="2198"/>
      <c r="QYQ812" s="2198"/>
      <c r="QYR812" s="2198"/>
      <c r="QYS812" s="2198"/>
      <c r="QYT812" s="2198"/>
      <c r="QYU812" s="2198"/>
      <c r="QYV812" s="2198"/>
      <c r="QYW812" s="2198"/>
      <c r="QYX812" s="2198"/>
      <c r="QYY812" s="2198"/>
      <c r="QYZ812" s="2198"/>
      <c r="QZA812" s="2198"/>
      <c r="QZB812" s="2198"/>
      <c r="QZC812" s="2198"/>
      <c r="QZD812" s="2198"/>
      <c r="QZE812" s="2198"/>
      <c r="QZF812" s="2198"/>
      <c r="QZG812" s="2198"/>
      <c r="QZH812" s="2198"/>
      <c r="QZI812" s="2198"/>
      <c r="QZJ812" s="2198"/>
      <c r="QZK812" s="2198"/>
      <c r="QZL812" s="2198"/>
      <c r="QZM812" s="2198"/>
      <c r="QZN812" s="2198"/>
      <c r="QZO812" s="2198"/>
      <c r="QZP812" s="2198"/>
      <c r="QZQ812" s="2198"/>
      <c r="QZR812" s="2198"/>
      <c r="QZS812" s="2198"/>
      <c r="QZT812" s="2198"/>
      <c r="QZU812" s="2198"/>
      <c r="QZV812" s="2198"/>
      <c r="QZW812" s="2198"/>
      <c r="QZX812" s="2198"/>
      <c r="QZY812" s="2198"/>
      <c r="QZZ812" s="2198"/>
      <c r="RAA812" s="2198"/>
      <c r="RAB812" s="2198"/>
      <c r="RAC812" s="2198"/>
      <c r="RAD812" s="2198"/>
      <c r="RAE812" s="2198"/>
      <c r="RAF812" s="2198"/>
      <c r="RAG812" s="2198"/>
      <c r="RAH812" s="2198"/>
      <c r="RAI812" s="2198"/>
      <c r="RAJ812" s="2198"/>
      <c r="RAK812" s="2198"/>
      <c r="RAL812" s="2198"/>
      <c r="RAM812" s="2198"/>
      <c r="RAN812" s="2198"/>
      <c r="RAO812" s="2198"/>
      <c r="RAP812" s="2198"/>
      <c r="RAQ812" s="2198"/>
      <c r="RAR812" s="2198"/>
      <c r="RAS812" s="2198"/>
      <c r="RAT812" s="2198"/>
      <c r="RAU812" s="2198"/>
      <c r="RAV812" s="2198"/>
      <c r="RAW812" s="2198"/>
      <c r="RAX812" s="2198"/>
      <c r="RAY812" s="2198"/>
      <c r="RAZ812" s="2198"/>
      <c r="RBA812" s="2198"/>
      <c r="RBB812" s="2198"/>
      <c r="RBC812" s="2198"/>
      <c r="RBD812" s="2198"/>
      <c r="RBE812" s="2198"/>
      <c r="RBF812" s="2198"/>
      <c r="RBG812" s="2198"/>
      <c r="RBH812" s="2198"/>
      <c r="RBI812" s="2198"/>
      <c r="RBJ812" s="2198"/>
      <c r="RBK812" s="2198"/>
      <c r="RBL812" s="2198"/>
      <c r="RBM812" s="2198"/>
      <c r="RBN812" s="2198"/>
      <c r="RBO812" s="2198"/>
      <c r="RBP812" s="2198"/>
      <c r="RBQ812" s="2198"/>
      <c r="RBR812" s="2198"/>
      <c r="RBS812" s="2198"/>
      <c r="RBT812" s="2198"/>
      <c r="RBU812" s="2198"/>
      <c r="RBV812" s="2198"/>
      <c r="RBW812" s="2198"/>
      <c r="RBX812" s="2198"/>
      <c r="RBY812" s="2198"/>
      <c r="RBZ812" s="2198"/>
      <c r="RCA812" s="2198"/>
      <c r="RCB812" s="2198"/>
      <c r="RCC812" s="2198"/>
      <c r="RCD812" s="2198"/>
      <c r="RCE812" s="2198"/>
      <c r="RCF812" s="2198"/>
      <c r="RCG812" s="2198"/>
      <c r="RCH812" s="2198"/>
      <c r="RCI812" s="2198"/>
      <c r="RCJ812" s="2198"/>
      <c r="RCK812" s="2198"/>
      <c r="RCL812" s="2198"/>
      <c r="RCM812" s="2198"/>
      <c r="RCN812" s="2198"/>
      <c r="RCO812" s="2198"/>
      <c r="RCP812" s="2198"/>
      <c r="RCQ812" s="2198"/>
      <c r="RCR812" s="2198"/>
      <c r="RCS812" s="2198"/>
      <c r="RCT812" s="2198"/>
      <c r="RCU812" s="2198"/>
      <c r="RCV812" s="2198"/>
      <c r="RCW812" s="2198"/>
      <c r="RCX812" s="2198"/>
      <c r="RCY812" s="2198"/>
      <c r="RCZ812" s="2198"/>
      <c r="RDA812" s="2198"/>
      <c r="RDB812" s="2198"/>
      <c r="RDC812" s="2198"/>
      <c r="RDD812" s="2198"/>
      <c r="RDE812" s="2198"/>
      <c r="RDF812" s="2198"/>
      <c r="RDG812" s="2198"/>
      <c r="RDH812" s="2198"/>
      <c r="RDI812" s="2198"/>
      <c r="RDJ812" s="2198"/>
      <c r="RDK812" s="2198"/>
      <c r="RDL812" s="2198"/>
      <c r="RDM812" s="2198"/>
      <c r="RDN812" s="2198"/>
      <c r="RDO812" s="2198"/>
      <c r="RDP812" s="2198"/>
      <c r="RDQ812" s="2198"/>
      <c r="RDR812" s="2198"/>
      <c r="RDS812" s="2198"/>
      <c r="RDW812" s="2198"/>
      <c r="RDX812" s="2198"/>
      <c r="RDY812" s="2198"/>
      <c r="RDZ812" s="2198"/>
      <c r="REA812" s="2198"/>
      <c r="REB812" s="2198"/>
      <c r="REC812" s="2198"/>
      <c r="RED812" s="2198"/>
      <c r="REE812" s="2198"/>
      <c r="REF812" s="2198"/>
      <c r="REG812" s="2198"/>
      <c r="REH812" s="2198"/>
      <c r="REI812" s="2198"/>
      <c r="REJ812" s="2198"/>
      <c r="REK812" s="2198"/>
      <c r="REL812" s="2198"/>
      <c r="REM812" s="2198"/>
      <c r="REN812" s="2198"/>
      <c r="REO812" s="2198"/>
      <c r="REP812" s="2198"/>
      <c r="REQ812" s="2198"/>
      <c r="RER812" s="2198"/>
      <c r="RES812" s="2198"/>
      <c r="RET812" s="2198"/>
      <c r="REU812" s="2198"/>
      <c r="REV812" s="2198"/>
      <c r="REW812" s="2198"/>
      <c r="REX812" s="2198"/>
      <c r="REY812" s="2198"/>
      <c r="REZ812" s="2198"/>
      <c r="RFA812" s="2198"/>
      <c r="RFB812" s="2198"/>
      <c r="RFC812" s="2198"/>
      <c r="RFD812" s="2198"/>
      <c r="RFE812" s="2198"/>
      <c r="RFF812" s="2198"/>
      <c r="RFG812" s="2198"/>
      <c r="RFH812" s="2198"/>
      <c r="RFI812" s="2198"/>
      <c r="RFJ812" s="2198"/>
      <c r="RFK812" s="2198"/>
      <c r="RFL812" s="2198"/>
      <c r="RFM812" s="2198"/>
      <c r="RFN812" s="2198"/>
      <c r="RFO812" s="2198"/>
      <c r="RFP812" s="2198"/>
      <c r="RFQ812" s="2198"/>
      <c r="RFR812" s="2198"/>
      <c r="RFS812" s="2198"/>
      <c r="RFT812" s="2198"/>
      <c r="RFU812" s="2198"/>
      <c r="RFV812" s="2198"/>
      <c r="RFW812" s="2198"/>
      <c r="RFX812" s="2198"/>
      <c r="RFY812" s="2198"/>
      <c r="RFZ812" s="2198"/>
      <c r="RGA812" s="2198"/>
      <c r="RGB812" s="2198"/>
      <c r="RGC812" s="2198"/>
      <c r="RGD812" s="2198"/>
      <c r="RGE812" s="2198"/>
      <c r="RGF812" s="2198"/>
      <c r="RGG812" s="2198"/>
      <c r="RGH812" s="2198"/>
      <c r="RGI812" s="2198"/>
      <c r="RGJ812" s="2198"/>
      <c r="RGK812" s="2198"/>
      <c r="RGL812" s="2198"/>
      <c r="RGM812" s="2198"/>
      <c r="RGN812" s="2198"/>
      <c r="RGO812" s="2198"/>
      <c r="RGP812" s="2198"/>
      <c r="RGQ812" s="2198"/>
      <c r="RGR812" s="2198"/>
      <c r="RGS812" s="2198"/>
      <c r="RGT812" s="2198"/>
      <c r="RGU812" s="2198"/>
      <c r="RGV812" s="2198"/>
      <c r="RGW812" s="2198"/>
      <c r="RGX812" s="2198"/>
      <c r="RGY812" s="2198"/>
      <c r="RGZ812" s="2198"/>
      <c r="RHA812" s="2198"/>
      <c r="RHB812" s="2198"/>
      <c r="RHC812" s="2198"/>
      <c r="RHD812" s="2198"/>
      <c r="RHE812" s="2198"/>
      <c r="RHF812" s="2198"/>
      <c r="RHG812" s="2198"/>
      <c r="RHH812" s="2198"/>
      <c r="RHI812" s="2198"/>
      <c r="RHJ812" s="2198"/>
      <c r="RHK812" s="2198"/>
      <c r="RHL812" s="2198"/>
      <c r="RHM812" s="2198"/>
      <c r="RHN812" s="2198"/>
      <c r="RHO812" s="2198"/>
      <c r="RHP812" s="2198"/>
      <c r="RHQ812" s="2198"/>
      <c r="RHR812" s="2198"/>
      <c r="RHS812" s="2198"/>
      <c r="RHT812" s="2198"/>
      <c r="RHU812" s="2198"/>
      <c r="RHV812" s="2198"/>
      <c r="RHW812" s="2198"/>
      <c r="RHX812" s="2198"/>
      <c r="RHY812" s="2198"/>
      <c r="RHZ812" s="2198"/>
      <c r="RIA812" s="2198"/>
      <c r="RIB812" s="2198"/>
      <c r="RIC812" s="2198"/>
      <c r="RID812" s="2198"/>
      <c r="RIE812" s="2198"/>
      <c r="RIF812" s="2198"/>
      <c r="RIG812" s="2198"/>
      <c r="RIH812" s="2198"/>
      <c r="RII812" s="2198"/>
      <c r="RIJ812" s="2198"/>
      <c r="RIK812" s="2198"/>
      <c r="RIL812" s="2198"/>
      <c r="RIM812" s="2198"/>
      <c r="RIN812" s="2198"/>
      <c r="RIO812" s="2198"/>
      <c r="RIP812" s="2198"/>
      <c r="RIQ812" s="2198"/>
      <c r="RIR812" s="2198"/>
      <c r="RIS812" s="2198"/>
      <c r="RIT812" s="2198"/>
      <c r="RIU812" s="2198"/>
      <c r="RIV812" s="2198"/>
      <c r="RIW812" s="2198"/>
      <c r="RIX812" s="2198"/>
      <c r="RIY812" s="2198"/>
      <c r="RIZ812" s="2198"/>
      <c r="RJA812" s="2198"/>
      <c r="RJB812" s="2198"/>
      <c r="RJC812" s="2198"/>
      <c r="RJD812" s="2198"/>
      <c r="RJE812" s="2198"/>
      <c r="RJF812" s="2198"/>
      <c r="RJG812" s="2198"/>
      <c r="RJH812" s="2198"/>
      <c r="RJI812" s="2198"/>
      <c r="RJJ812" s="2198"/>
      <c r="RJK812" s="2198"/>
      <c r="RJL812" s="2198"/>
      <c r="RJM812" s="2198"/>
      <c r="RJN812" s="2198"/>
      <c r="RJO812" s="2198"/>
      <c r="RJP812" s="2198"/>
      <c r="RJQ812" s="2198"/>
      <c r="RJR812" s="2198"/>
      <c r="RJS812" s="2198"/>
      <c r="RJT812" s="2198"/>
      <c r="RJU812" s="2198"/>
      <c r="RJV812" s="2198"/>
      <c r="RJW812" s="2198"/>
      <c r="RJX812" s="2198"/>
      <c r="RJY812" s="2198"/>
      <c r="RJZ812" s="2198"/>
      <c r="RKA812" s="2198"/>
      <c r="RKB812" s="2198"/>
      <c r="RKC812" s="2198"/>
      <c r="RKD812" s="2198"/>
      <c r="RKE812" s="2198"/>
      <c r="RKF812" s="2198"/>
      <c r="RKG812" s="2198"/>
      <c r="RKH812" s="2198"/>
      <c r="RKI812" s="2198"/>
      <c r="RKJ812" s="2198"/>
      <c r="RKK812" s="2198"/>
      <c r="RKL812" s="2198"/>
      <c r="RKM812" s="2198"/>
      <c r="RKN812" s="2198"/>
      <c r="RKO812" s="2198"/>
      <c r="RKP812" s="2198"/>
      <c r="RKQ812" s="2198"/>
      <c r="RKR812" s="2198"/>
      <c r="RKS812" s="2198"/>
      <c r="RKT812" s="2198"/>
      <c r="RKU812" s="2198"/>
      <c r="RKV812" s="2198"/>
      <c r="RKW812" s="2198"/>
      <c r="RKX812" s="2198"/>
      <c r="RKY812" s="2198"/>
      <c r="RKZ812" s="2198"/>
      <c r="RLA812" s="2198"/>
      <c r="RLB812" s="2198"/>
      <c r="RLC812" s="2198"/>
      <c r="RLD812" s="2198"/>
      <c r="RLE812" s="2198"/>
      <c r="RLF812" s="2198"/>
      <c r="RLG812" s="2198"/>
      <c r="RLH812" s="2198"/>
      <c r="RLI812" s="2198"/>
      <c r="RLJ812" s="2198"/>
      <c r="RLK812" s="2198"/>
      <c r="RLL812" s="2198"/>
      <c r="RLM812" s="2198"/>
      <c r="RLN812" s="2198"/>
      <c r="RLO812" s="2198"/>
      <c r="RLP812" s="2198"/>
      <c r="RLQ812" s="2198"/>
      <c r="RLR812" s="2198"/>
      <c r="RLS812" s="2198"/>
      <c r="RLT812" s="2198"/>
      <c r="RLU812" s="2198"/>
      <c r="RLV812" s="2198"/>
      <c r="RLW812" s="2198"/>
      <c r="RLX812" s="2198"/>
      <c r="RLY812" s="2198"/>
      <c r="RLZ812" s="2198"/>
      <c r="RMA812" s="2198"/>
      <c r="RMB812" s="2198"/>
      <c r="RMC812" s="2198"/>
      <c r="RMD812" s="2198"/>
      <c r="RME812" s="2198"/>
      <c r="RMF812" s="2198"/>
      <c r="RMG812" s="2198"/>
      <c r="RMH812" s="2198"/>
      <c r="RMI812" s="2198"/>
      <c r="RMJ812" s="2198"/>
      <c r="RMK812" s="2198"/>
      <c r="RML812" s="2198"/>
      <c r="RMM812" s="2198"/>
      <c r="RMN812" s="2198"/>
      <c r="RMO812" s="2198"/>
      <c r="RMP812" s="2198"/>
      <c r="RMQ812" s="2198"/>
      <c r="RMR812" s="2198"/>
      <c r="RMS812" s="2198"/>
      <c r="RMT812" s="2198"/>
      <c r="RMU812" s="2198"/>
      <c r="RMV812" s="2198"/>
      <c r="RMW812" s="2198"/>
      <c r="RMX812" s="2198"/>
      <c r="RMY812" s="2198"/>
      <c r="RMZ812" s="2198"/>
      <c r="RNA812" s="2198"/>
      <c r="RNB812" s="2198"/>
      <c r="RNC812" s="2198"/>
      <c r="RND812" s="2198"/>
      <c r="RNE812" s="2198"/>
      <c r="RNF812" s="2198"/>
      <c r="RNG812" s="2198"/>
      <c r="RNH812" s="2198"/>
      <c r="RNI812" s="2198"/>
      <c r="RNJ812" s="2198"/>
      <c r="RNK812" s="2198"/>
      <c r="RNL812" s="2198"/>
      <c r="RNM812" s="2198"/>
      <c r="RNN812" s="2198"/>
      <c r="RNO812" s="2198"/>
      <c r="RNS812" s="2198"/>
      <c r="RNT812" s="2198"/>
      <c r="RNU812" s="2198"/>
      <c r="RNV812" s="2198"/>
      <c r="RNW812" s="2198"/>
      <c r="RNX812" s="2198"/>
      <c r="RNY812" s="2198"/>
      <c r="RNZ812" s="2198"/>
      <c r="ROA812" s="2198"/>
      <c r="ROB812" s="2198"/>
      <c r="ROC812" s="2198"/>
      <c r="ROD812" s="2198"/>
      <c r="ROE812" s="2198"/>
      <c r="ROF812" s="2198"/>
      <c r="ROG812" s="2198"/>
      <c r="ROH812" s="2198"/>
      <c r="ROI812" s="2198"/>
      <c r="ROJ812" s="2198"/>
      <c r="ROK812" s="2198"/>
      <c r="ROL812" s="2198"/>
      <c r="ROM812" s="2198"/>
      <c r="RON812" s="2198"/>
      <c r="ROO812" s="2198"/>
      <c r="ROP812" s="2198"/>
      <c r="ROQ812" s="2198"/>
      <c r="ROR812" s="2198"/>
      <c r="ROS812" s="2198"/>
      <c r="ROT812" s="2198"/>
      <c r="ROU812" s="2198"/>
      <c r="ROV812" s="2198"/>
      <c r="ROW812" s="2198"/>
      <c r="ROX812" s="2198"/>
      <c r="ROY812" s="2198"/>
      <c r="ROZ812" s="2198"/>
      <c r="RPA812" s="2198"/>
      <c r="RPB812" s="2198"/>
      <c r="RPC812" s="2198"/>
      <c r="RPD812" s="2198"/>
      <c r="RPE812" s="2198"/>
      <c r="RPF812" s="2198"/>
      <c r="RPG812" s="2198"/>
      <c r="RPH812" s="2198"/>
      <c r="RPI812" s="2198"/>
      <c r="RPJ812" s="2198"/>
      <c r="RPK812" s="2198"/>
      <c r="RPL812" s="2198"/>
      <c r="RPM812" s="2198"/>
      <c r="RPN812" s="2198"/>
      <c r="RPO812" s="2198"/>
      <c r="RPP812" s="2198"/>
      <c r="RPQ812" s="2198"/>
      <c r="RPR812" s="2198"/>
      <c r="RPS812" s="2198"/>
      <c r="RPT812" s="2198"/>
      <c r="RPU812" s="2198"/>
      <c r="RPV812" s="2198"/>
      <c r="RPW812" s="2198"/>
      <c r="RPX812" s="2198"/>
      <c r="RPY812" s="2198"/>
      <c r="RPZ812" s="2198"/>
      <c r="RQA812" s="2198"/>
      <c r="RQB812" s="2198"/>
      <c r="RQC812" s="2198"/>
      <c r="RQD812" s="2198"/>
      <c r="RQE812" s="2198"/>
      <c r="RQF812" s="2198"/>
      <c r="RQG812" s="2198"/>
      <c r="RQH812" s="2198"/>
      <c r="RQI812" s="2198"/>
      <c r="RQJ812" s="2198"/>
      <c r="RQK812" s="2198"/>
      <c r="RQL812" s="2198"/>
      <c r="RQM812" s="2198"/>
      <c r="RQN812" s="2198"/>
      <c r="RQO812" s="2198"/>
      <c r="RQP812" s="2198"/>
      <c r="RQQ812" s="2198"/>
      <c r="RQR812" s="2198"/>
      <c r="RQS812" s="2198"/>
      <c r="RQT812" s="2198"/>
      <c r="RQU812" s="2198"/>
      <c r="RQV812" s="2198"/>
      <c r="RQW812" s="2198"/>
      <c r="RQX812" s="2198"/>
      <c r="RQY812" s="2198"/>
      <c r="RQZ812" s="2198"/>
      <c r="RRA812" s="2198"/>
      <c r="RRB812" s="2198"/>
      <c r="RRC812" s="2198"/>
      <c r="RRD812" s="2198"/>
      <c r="RRE812" s="2198"/>
      <c r="RRF812" s="2198"/>
      <c r="RRG812" s="2198"/>
      <c r="RRH812" s="2198"/>
      <c r="RRI812" s="2198"/>
      <c r="RRJ812" s="2198"/>
      <c r="RRK812" s="2198"/>
      <c r="RRL812" s="2198"/>
      <c r="RRM812" s="2198"/>
      <c r="RRN812" s="2198"/>
      <c r="RRO812" s="2198"/>
      <c r="RRP812" s="2198"/>
      <c r="RRQ812" s="2198"/>
      <c r="RRR812" s="2198"/>
      <c r="RRS812" s="2198"/>
      <c r="RRT812" s="2198"/>
      <c r="RRU812" s="2198"/>
      <c r="RRV812" s="2198"/>
      <c r="RRW812" s="2198"/>
      <c r="RRX812" s="2198"/>
      <c r="RRY812" s="2198"/>
      <c r="RRZ812" s="2198"/>
      <c r="RSA812" s="2198"/>
      <c r="RSB812" s="2198"/>
      <c r="RSC812" s="2198"/>
      <c r="RSD812" s="2198"/>
      <c r="RSE812" s="2198"/>
      <c r="RSF812" s="2198"/>
      <c r="RSG812" s="2198"/>
      <c r="RSH812" s="2198"/>
      <c r="RSI812" s="2198"/>
      <c r="RSJ812" s="2198"/>
      <c r="RSK812" s="2198"/>
      <c r="RSL812" s="2198"/>
      <c r="RSM812" s="2198"/>
      <c r="RSN812" s="2198"/>
      <c r="RSO812" s="2198"/>
      <c r="RSP812" s="2198"/>
      <c r="RSQ812" s="2198"/>
      <c r="RSR812" s="2198"/>
      <c r="RSS812" s="2198"/>
      <c r="RST812" s="2198"/>
      <c r="RSU812" s="2198"/>
      <c r="RSV812" s="2198"/>
      <c r="RSW812" s="2198"/>
      <c r="RSX812" s="2198"/>
      <c r="RSY812" s="2198"/>
      <c r="RSZ812" s="2198"/>
      <c r="RTA812" s="2198"/>
      <c r="RTB812" s="2198"/>
      <c r="RTC812" s="2198"/>
      <c r="RTD812" s="2198"/>
      <c r="RTE812" s="2198"/>
      <c r="RTF812" s="2198"/>
      <c r="RTG812" s="2198"/>
      <c r="RTH812" s="2198"/>
      <c r="RTI812" s="2198"/>
      <c r="RTJ812" s="2198"/>
      <c r="RTK812" s="2198"/>
      <c r="RTL812" s="2198"/>
      <c r="RTM812" s="2198"/>
      <c r="RTN812" s="2198"/>
      <c r="RTO812" s="2198"/>
      <c r="RTP812" s="2198"/>
      <c r="RTQ812" s="2198"/>
      <c r="RTR812" s="2198"/>
      <c r="RTS812" s="2198"/>
      <c r="RTT812" s="2198"/>
      <c r="RTU812" s="2198"/>
      <c r="RTV812" s="2198"/>
      <c r="RTW812" s="2198"/>
      <c r="RTX812" s="2198"/>
      <c r="RTY812" s="2198"/>
      <c r="RTZ812" s="2198"/>
      <c r="RUA812" s="2198"/>
      <c r="RUB812" s="2198"/>
      <c r="RUC812" s="2198"/>
      <c r="RUD812" s="2198"/>
      <c r="RUE812" s="2198"/>
      <c r="RUF812" s="2198"/>
      <c r="RUG812" s="2198"/>
      <c r="RUH812" s="2198"/>
      <c r="RUI812" s="2198"/>
      <c r="RUJ812" s="2198"/>
      <c r="RUK812" s="2198"/>
      <c r="RUL812" s="2198"/>
      <c r="RUM812" s="2198"/>
      <c r="RUN812" s="2198"/>
      <c r="RUO812" s="2198"/>
      <c r="RUP812" s="2198"/>
      <c r="RUQ812" s="2198"/>
      <c r="RUR812" s="2198"/>
      <c r="RUS812" s="2198"/>
      <c r="RUT812" s="2198"/>
      <c r="RUU812" s="2198"/>
      <c r="RUV812" s="2198"/>
      <c r="RUW812" s="2198"/>
      <c r="RUX812" s="2198"/>
      <c r="RUY812" s="2198"/>
      <c r="RUZ812" s="2198"/>
      <c r="RVA812" s="2198"/>
      <c r="RVB812" s="2198"/>
      <c r="RVC812" s="2198"/>
      <c r="RVD812" s="2198"/>
      <c r="RVE812" s="2198"/>
      <c r="RVF812" s="2198"/>
      <c r="RVG812" s="2198"/>
      <c r="RVH812" s="2198"/>
      <c r="RVI812" s="2198"/>
      <c r="RVJ812" s="2198"/>
      <c r="RVK812" s="2198"/>
      <c r="RVL812" s="2198"/>
      <c r="RVM812" s="2198"/>
      <c r="RVN812" s="2198"/>
      <c r="RVO812" s="2198"/>
      <c r="RVP812" s="2198"/>
      <c r="RVQ812" s="2198"/>
      <c r="RVR812" s="2198"/>
      <c r="RVS812" s="2198"/>
      <c r="RVT812" s="2198"/>
      <c r="RVU812" s="2198"/>
      <c r="RVV812" s="2198"/>
      <c r="RVW812" s="2198"/>
      <c r="RVX812" s="2198"/>
      <c r="RVY812" s="2198"/>
      <c r="RVZ812" s="2198"/>
      <c r="RWA812" s="2198"/>
      <c r="RWB812" s="2198"/>
      <c r="RWC812" s="2198"/>
      <c r="RWD812" s="2198"/>
      <c r="RWE812" s="2198"/>
      <c r="RWF812" s="2198"/>
      <c r="RWG812" s="2198"/>
      <c r="RWH812" s="2198"/>
      <c r="RWI812" s="2198"/>
      <c r="RWJ812" s="2198"/>
      <c r="RWK812" s="2198"/>
      <c r="RWL812" s="2198"/>
      <c r="RWM812" s="2198"/>
      <c r="RWN812" s="2198"/>
      <c r="RWO812" s="2198"/>
      <c r="RWP812" s="2198"/>
      <c r="RWQ812" s="2198"/>
      <c r="RWR812" s="2198"/>
      <c r="RWS812" s="2198"/>
      <c r="RWT812" s="2198"/>
      <c r="RWU812" s="2198"/>
      <c r="RWV812" s="2198"/>
      <c r="RWW812" s="2198"/>
      <c r="RWX812" s="2198"/>
      <c r="RWY812" s="2198"/>
      <c r="RWZ812" s="2198"/>
      <c r="RXA812" s="2198"/>
      <c r="RXB812" s="2198"/>
      <c r="RXC812" s="2198"/>
      <c r="RXD812" s="2198"/>
      <c r="RXE812" s="2198"/>
      <c r="RXF812" s="2198"/>
      <c r="RXG812" s="2198"/>
      <c r="RXH812" s="2198"/>
      <c r="RXI812" s="2198"/>
      <c r="RXJ812" s="2198"/>
      <c r="RXK812" s="2198"/>
      <c r="RXO812" s="2198"/>
      <c r="RXP812" s="2198"/>
      <c r="RXQ812" s="2198"/>
      <c r="RXR812" s="2198"/>
      <c r="RXS812" s="2198"/>
      <c r="RXT812" s="2198"/>
      <c r="RXU812" s="2198"/>
      <c r="RXV812" s="2198"/>
      <c r="RXW812" s="2198"/>
      <c r="RXX812" s="2198"/>
      <c r="RXY812" s="2198"/>
      <c r="RXZ812" s="2198"/>
      <c r="RYA812" s="2198"/>
      <c r="RYB812" s="2198"/>
      <c r="RYC812" s="2198"/>
      <c r="RYD812" s="2198"/>
      <c r="RYE812" s="2198"/>
      <c r="RYF812" s="2198"/>
      <c r="RYG812" s="2198"/>
      <c r="RYH812" s="2198"/>
      <c r="RYI812" s="2198"/>
      <c r="RYJ812" s="2198"/>
      <c r="RYK812" s="2198"/>
      <c r="RYL812" s="2198"/>
      <c r="RYM812" s="2198"/>
      <c r="RYN812" s="2198"/>
      <c r="RYO812" s="2198"/>
      <c r="RYP812" s="2198"/>
      <c r="RYQ812" s="2198"/>
      <c r="RYR812" s="2198"/>
      <c r="RYS812" s="2198"/>
      <c r="RYT812" s="2198"/>
      <c r="RYU812" s="2198"/>
      <c r="RYV812" s="2198"/>
      <c r="RYW812" s="2198"/>
      <c r="RYX812" s="2198"/>
      <c r="RYY812" s="2198"/>
      <c r="RYZ812" s="2198"/>
      <c r="RZA812" s="2198"/>
      <c r="RZB812" s="2198"/>
      <c r="RZC812" s="2198"/>
      <c r="RZD812" s="2198"/>
      <c r="RZE812" s="2198"/>
      <c r="RZF812" s="2198"/>
      <c r="RZG812" s="2198"/>
      <c r="RZH812" s="2198"/>
      <c r="RZI812" s="2198"/>
      <c r="RZJ812" s="2198"/>
      <c r="RZK812" s="2198"/>
      <c r="RZL812" s="2198"/>
      <c r="RZM812" s="2198"/>
      <c r="RZN812" s="2198"/>
      <c r="RZO812" s="2198"/>
      <c r="RZP812" s="2198"/>
      <c r="RZQ812" s="2198"/>
      <c r="RZR812" s="2198"/>
      <c r="RZS812" s="2198"/>
      <c r="RZT812" s="2198"/>
      <c r="RZU812" s="2198"/>
      <c r="RZV812" s="2198"/>
      <c r="RZW812" s="2198"/>
      <c r="RZX812" s="2198"/>
      <c r="RZY812" s="2198"/>
      <c r="RZZ812" s="2198"/>
      <c r="SAA812" s="2198"/>
      <c r="SAB812" s="2198"/>
      <c r="SAC812" s="2198"/>
      <c r="SAD812" s="2198"/>
      <c r="SAE812" s="2198"/>
      <c r="SAF812" s="2198"/>
      <c r="SAG812" s="2198"/>
      <c r="SAH812" s="2198"/>
      <c r="SAI812" s="2198"/>
      <c r="SAJ812" s="2198"/>
      <c r="SAK812" s="2198"/>
      <c r="SAL812" s="2198"/>
      <c r="SAM812" s="2198"/>
      <c r="SAN812" s="2198"/>
      <c r="SAO812" s="2198"/>
      <c r="SAP812" s="2198"/>
      <c r="SAQ812" s="2198"/>
      <c r="SAR812" s="2198"/>
      <c r="SAS812" s="2198"/>
      <c r="SAT812" s="2198"/>
      <c r="SAU812" s="2198"/>
      <c r="SAV812" s="2198"/>
      <c r="SAW812" s="2198"/>
      <c r="SAX812" s="2198"/>
      <c r="SAY812" s="2198"/>
      <c r="SAZ812" s="2198"/>
      <c r="SBA812" s="2198"/>
      <c r="SBB812" s="2198"/>
      <c r="SBC812" s="2198"/>
      <c r="SBD812" s="2198"/>
      <c r="SBE812" s="2198"/>
      <c r="SBF812" s="2198"/>
      <c r="SBG812" s="2198"/>
      <c r="SBH812" s="2198"/>
      <c r="SBI812" s="2198"/>
      <c r="SBJ812" s="2198"/>
      <c r="SBK812" s="2198"/>
      <c r="SBL812" s="2198"/>
      <c r="SBM812" s="2198"/>
      <c r="SBN812" s="2198"/>
      <c r="SBO812" s="2198"/>
      <c r="SBP812" s="2198"/>
      <c r="SBQ812" s="2198"/>
      <c r="SBR812" s="2198"/>
      <c r="SBS812" s="2198"/>
      <c r="SBT812" s="2198"/>
      <c r="SBU812" s="2198"/>
      <c r="SBV812" s="2198"/>
      <c r="SBW812" s="2198"/>
      <c r="SBX812" s="2198"/>
      <c r="SBY812" s="2198"/>
      <c r="SBZ812" s="2198"/>
      <c r="SCA812" s="2198"/>
      <c r="SCB812" s="2198"/>
      <c r="SCC812" s="2198"/>
      <c r="SCD812" s="2198"/>
      <c r="SCE812" s="2198"/>
      <c r="SCF812" s="2198"/>
      <c r="SCG812" s="2198"/>
      <c r="SCH812" s="2198"/>
      <c r="SCI812" s="2198"/>
      <c r="SCJ812" s="2198"/>
      <c r="SCK812" s="2198"/>
      <c r="SCL812" s="2198"/>
      <c r="SCM812" s="2198"/>
      <c r="SCN812" s="2198"/>
      <c r="SCO812" s="2198"/>
      <c r="SCP812" s="2198"/>
      <c r="SCQ812" s="2198"/>
      <c r="SCR812" s="2198"/>
      <c r="SCS812" s="2198"/>
      <c r="SCT812" s="2198"/>
      <c r="SCU812" s="2198"/>
      <c r="SCV812" s="2198"/>
      <c r="SCW812" s="2198"/>
      <c r="SCX812" s="2198"/>
      <c r="SCY812" s="2198"/>
      <c r="SCZ812" s="2198"/>
      <c r="SDA812" s="2198"/>
      <c r="SDB812" s="2198"/>
      <c r="SDC812" s="2198"/>
      <c r="SDD812" s="2198"/>
      <c r="SDE812" s="2198"/>
      <c r="SDF812" s="2198"/>
      <c r="SDG812" s="2198"/>
      <c r="SDH812" s="2198"/>
      <c r="SDI812" s="2198"/>
      <c r="SDJ812" s="2198"/>
      <c r="SDK812" s="2198"/>
      <c r="SDL812" s="2198"/>
      <c r="SDM812" s="2198"/>
      <c r="SDN812" s="2198"/>
      <c r="SDO812" s="2198"/>
      <c r="SDP812" s="2198"/>
      <c r="SDQ812" s="2198"/>
      <c r="SDR812" s="2198"/>
      <c r="SDS812" s="2198"/>
      <c r="SDT812" s="2198"/>
      <c r="SDU812" s="2198"/>
      <c r="SDV812" s="2198"/>
      <c r="SDW812" s="2198"/>
      <c r="SDX812" s="2198"/>
      <c r="SDY812" s="2198"/>
      <c r="SDZ812" s="2198"/>
      <c r="SEA812" s="2198"/>
      <c r="SEB812" s="2198"/>
      <c r="SEC812" s="2198"/>
      <c r="SED812" s="2198"/>
      <c r="SEE812" s="2198"/>
      <c r="SEF812" s="2198"/>
      <c r="SEG812" s="2198"/>
      <c r="SEH812" s="2198"/>
      <c r="SEI812" s="2198"/>
      <c r="SEJ812" s="2198"/>
      <c r="SEK812" s="2198"/>
      <c r="SEL812" s="2198"/>
      <c r="SEM812" s="2198"/>
      <c r="SEN812" s="2198"/>
      <c r="SEO812" s="2198"/>
      <c r="SEP812" s="2198"/>
      <c r="SEQ812" s="2198"/>
      <c r="SER812" s="2198"/>
      <c r="SES812" s="2198"/>
      <c r="SET812" s="2198"/>
      <c r="SEU812" s="2198"/>
      <c r="SEV812" s="2198"/>
      <c r="SEW812" s="2198"/>
      <c r="SEX812" s="2198"/>
      <c r="SEY812" s="2198"/>
      <c r="SEZ812" s="2198"/>
      <c r="SFA812" s="2198"/>
      <c r="SFB812" s="2198"/>
      <c r="SFC812" s="2198"/>
      <c r="SFD812" s="2198"/>
      <c r="SFE812" s="2198"/>
      <c r="SFF812" s="2198"/>
      <c r="SFG812" s="2198"/>
      <c r="SFH812" s="2198"/>
      <c r="SFI812" s="2198"/>
      <c r="SFJ812" s="2198"/>
      <c r="SFK812" s="2198"/>
      <c r="SFL812" s="2198"/>
      <c r="SFM812" s="2198"/>
      <c r="SFN812" s="2198"/>
      <c r="SFO812" s="2198"/>
      <c r="SFP812" s="2198"/>
      <c r="SFQ812" s="2198"/>
      <c r="SFR812" s="2198"/>
      <c r="SFS812" s="2198"/>
      <c r="SFT812" s="2198"/>
      <c r="SFU812" s="2198"/>
      <c r="SFV812" s="2198"/>
      <c r="SFW812" s="2198"/>
      <c r="SFX812" s="2198"/>
      <c r="SFY812" s="2198"/>
      <c r="SFZ812" s="2198"/>
      <c r="SGA812" s="2198"/>
      <c r="SGB812" s="2198"/>
      <c r="SGC812" s="2198"/>
      <c r="SGD812" s="2198"/>
      <c r="SGE812" s="2198"/>
      <c r="SGF812" s="2198"/>
      <c r="SGG812" s="2198"/>
      <c r="SGH812" s="2198"/>
      <c r="SGI812" s="2198"/>
      <c r="SGJ812" s="2198"/>
      <c r="SGK812" s="2198"/>
      <c r="SGL812" s="2198"/>
      <c r="SGM812" s="2198"/>
      <c r="SGN812" s="2198"/>
      <c r="SGO812" s="2198"/>
      <c r="SGP812" s="2198"/>
      <c r="SGQ812" s="2198"/>
      <c r="SGR812" s="2198"/>
      <c r="SGS812" s="2198"/>
      <c r="SGT812" s="2198"/>
      <c r="SGU812" s="2198"/>
      <c r="SGV812" s="2198"/>
      <c r="SGW812" s="2198"/>
      <c r="SGX812" s="2198"/>
      <c r="SGY812" s="2198"/>
      <c r="SGZ812" s="2198"/>
      <c r="SHA812" s="2198"/>
      <c r="SHB812" s="2198"/>
      <c r="SHC812" s="2198"/>
      <c r="SHD812" s="2198"/>
      <c r="SHE812" s="2198"/>
      <c r="SHF812" s="2198"/>
      <c r="SHG812" s="2198"/>
      <c r="SHK812" s="2198"/>
      <c r="SHL812" s="2198"/>
      <c r="SHM812" s="2198"/>
      <c r="SHN812" s="2198"/>
      <c r="SHO812" s="2198"/>
      <c r="SHP812" s="2198"/>
      <c r="SHQ812" s="2198"/>
      <c r="SHR812" s="2198"/>
      <c r="SHS812" s="2198"/>
      <c r="SHT812" s="2198"/>
      <c r="SHU812" s="2198"/>
      <c r="SHV812" s="2198"/>
      <c r="SHW812" s="2198"/>
      <c r="SHX812" s="2198"/>
      <c r="SHY812" s="2198"/>
      <c r="SHZ812" s="2198"/>
      <c r="SIA812" s="2198"/>
      <c r="SIB812" s="2198"/>
      <c r="SIC812" s="2198"/>
      <c r="SID812" s="2198"/>
      <c r="SIE812" s="2198"/>
      <c r="SIF812" s="2198"/>
      <c r="SIG812" s="2198"/>
      <c r="SIH812" s="2198"/>
      <c r="SII812" s="2198"/>
      <c r="SIJ812" s="2198"/>
      <c r="SIK812" s="2198"/>
      <c r="SIL812" s="2198"/>
      <c r="SIM812" s="2198"/>
      <c r="SIN812" s="2198"/>
      <c r="SIO812" s="2198"/>
      <c r="SIP812" s="2198"/>
      <c r="SIQ812" s="2198"/>
      <c r="SIR812" s="2198"/>
      <c r="SIS812" s="2198"/>
      <c r="SIT812" s="2198"/>
      <c r="SIU812" s="2198"/>
      <c r="SIV812" s="2198"/>
      <c r="SIW812" s="2198"/>
      <c r="SIX812" s="2198"/>
      <c r="SIY812" s="2198"/>
      <c r="SIZ812" s="2198"/>
      <c r="SJA812" s="2198"/>
      <c r="SJB812" s="2198"/>
      <c r="SJC812" s="2198"/>
      <c r="SJD812" s="2198"/>
      <c r="SJE812" s="2198"/>
      <c r="SJF812" s="2198"/>
      <c r="SJG812" s="2198"/>
      <c r="SJH812" s="2198"/>
      <c r="SJI812" s="2198"/>
      <c r="SJJ812" s="2198"/>
      <c r="SJK812" s="2198"/>
      <c r="SJL812" s="2198"/>
      <c r="SJM812" s="2198"/>
      <c r="SJN812" s="2198"/>
      <c r="SJO812" s="2198"/>
      <c r="SJP812" s="2198"/>
      <c r="SJQ812" s="2198"/>
      <c r="SJR812" s="2198"/>
      <c r="SJS812" s="2198"/>
      <c r="SJT812" s="2198"/>
      <c r="SJU812" s="2198"/>
      <c r="SJV812" s="2198"/>
      <c r="SJW812" s="2198"/>
      <c r="SJX812" s="2198"/>
      <c r="SJY812" s="2198"/>
      <c r="SJZ812" s="2198"/>
      <c r="SKA812" s="2198"/>
      <c r="SKB812" s="2198"/>
      <c r="SKC812" s="2198"/>
      <c r="SKD812" s="2198"/>
      <c r="SKE812" s="2198"/>
      <c r="SKF812" s="2198"/>
      <c r="SKG812" s="2198"/>
      <c r="SKH812" s="2198"/>
      <c r="SKI812" s="2198"/>
      <c r="SKJ812" s="2198"/>
      <c r="SKK812" s="2198"/>
      <c r="SKL812" s="2198"/>
      <c r="SKM812" s="2198"/>
      <c r="SKN812" s="2198"/>
      <c r="SKO812" s="2198"/>
      <c r="SKP812" s="2198"/>
      <c r="SKQ812" s="2198"/>
      <c r="SKR812" s="2198"/>
      <c r="SKS812" s="2198"/>
      <c r="SKT812" s="2198"/>
      <c r="SKU812" s="2198"/>
      <c r="SKV812" s="2198"/>
      <c r="SKW812" s="2198"/>
      <c r="SKX812" s="2198"/>
      <c r="SKY812" s="2198"/>
      <c r="SKZ812" s="2198"/>
      <c r="SLA812" s="2198"/>
      <c r="SLB812" s="2198"/>
      <c r="SLC812" s="2198"/>
      <c r="SLD812" s="2198"/>
      <c r="SLE812" s="2198"/>
      <c r="SLF812" s="2198"/>
      <c r="SLG812" s="2198"/>
      <c r="SLH812" s="2198"/>
      <c r="SLI812" s="2198"/>
      <c r="SLJ812" s="2198"/>
      <c r="SLK812" s="2198"/>
      <c r="SLL812" s="2198"/>
      <c r="SLM812" s="2198"/>
      <c r="SLN812" s="2198"/>
      <c r="SLO812" s="2198"/>
      <c r="SLP812" s="2198"/>
      <c r="SLQ812" s="2198"/>
      <c r="SLR812" s="2198"/>
      <c r="SLS812" s="2198"/>
      <c r="SLT812" s="2198"/>
      <c r="SLU812" s="2198"/>
      <c r="SLV812" s="2198"/>
      <c r="SLW812" s="2198"/>
      <c r="SLX812" s="2198"/>
      <c r="SLY812" s="2198"/>
      <c r="SLZ812" s="2198"/>
      <c r="SMA812" s="2198"/>
      <c r="SMB812" s="2198"/>
      <c r="SMC812" s="2198"/>
      <c r="SMD812" s="2198"/>
      <c r="SME812" s="2198"/>
      <c r="SMF812" s="2198"/>
      <c r="SMG812" s="2198"/>
      <c r="SMH812" s="2198"/>
      <c r="SMI812" s="2198"/>
      <c r="SMJ812" s="2198"/>
      <c r="SMK812" s="2198"/>
      <c r="SML812" s="2198"/>
      <c r="SMM812" s="2198"/>
      <c r="SMN812" s="2198"/>
      <c r="SMO812" s="2198"/>
      <c r="SMP812" s="2198"/>
      <c r="SMQ812" s="2198"/>
      <c r="SMR812" s="2198"/>
      <c r="SMS812" s="2198"/>
      <c r="SMT812" s="2198"/>
      <c r="SMU812" s="2198"/>
      <c r="SMV812" s="2198"/>
      <c r="SMW812" s="2198"/>
      <c r="SMX812" s="2198"/>
      <c r="SMY812" s="2198"/>
      <c r="SMZ812" s="2198"/>
      <c r="SNA812" s="2198"/>
      <c r="SNB812" s="2198"/>
      <c r="SNC812" s="2198"/>
      <c r="SND812" s="2198"/>
      <c r="SNE812" s="2198"/>
      <c r="SNF812" s="2198"/>
      <c r="SNG812" s="2198"/>
      <c r="SNH812" s="2198"/>
      <c r="SNI812" s="2198"/>
      <c r="SNJ812" s="2198"/>
      <c r="SNK812" s="2198"/>
      <c r="SNL812" s="2198"/>
      <c r="SNM812" s="2198"/>
      <c r="SNN812" s="2198"/>
      <c r="SNO812" s="2198"/>
      <c r="SNP812" s="2198"/>
      <c r="SNQ812" s="2198"/>
      <c r="SNR812" s="2198"/>
      <c r="SNS812" s="2198"/>
      <c r="SNT812" s="2198"/>
      <c r="SNU812" s="2198"/>
      <c r="SNV812" s="2198"/>
      <c r="SNW812" s="2198"/>
      <c r="SNX812" s="2198"/>
      <c r="SNY812" s="2198"/>
      <c r="SNZ812" s="2198"/>
      <c r="SOA812" s="2198"/>
      <c r="SOB812" s="2198"/>
      <c r="SOC812" s="2198"/>
      <c r="SOD812" s="2198"/>
      <c r="SOE812" s="2198"/>
      <c r="SOF812" s="2198"/>
      <c r="SOG812" s="2198"/>
      <c r="SOH812" s="2198"/>
      <c r="SOI812" s="2198"/>
      <c r="SOJ812" s="2198"/>
      <c r="SOK812" s="2198"/>
      <c r="SOL812" s="2198"/>
      <c r="SOM812" s="2198"/>
      <c r="SON812" s="2198"/>
      <c r="SOO812" s="2198"/>
      <c r="SOP812" s="2198"/>
      <c r="SOQ812" s="2198"/>
      <c r="SOR812" s="2198"/>
      <c r="SOS812" s="2198"/>
      <c r="SOT812" s="2198"/>
      <c r="SOU812" s="2198"/>
      <c r="SOV812" s="2198"/>
      <c r="SOW812" s="2198"/>
      <c r="SOX812" s="2198"/>
      <c r="SOY812" s="2198"/>
      <c r="SOZ812" s="2198"/>
      <c r="SPA812" s="2198"/>
      <c r="SPB812" s="2198"/>
      <c r="SPC812" s="2198"/>
      <c r="SPD812" s="2198"/>
      <c r="SPE812" s="2198"/>
      <c r="SPF812" s="2198"/>
      <c r="SPG812" s="2198"/>
      <c r="SPH812" s="2198"/>
      <c r="SPI812" s="2198"/>
      <c r="SPJ812" s="2198"/>
      <c r="SPK812" s="2198"/>
      <c r="SPL812" s="2198"/>
      <c r="SPM812" s="2198"/>
      <c r="SPN812" s="2198"/>
      <c r="SPO812" s="2198"/>
      <c r="SPP812" s="2198"/>
      <c r="SPQ812" s="2198"/>
      <c r="SPR812" s="2198"/>
      <c r="SPS812" s="2198"/>
      <c r="SPT812" s="2198"/>
      <c r="SPU812" s="2198"/>
      <c r="SPV812" s="2198"/>
      <c r="SPW812" s="2198"/>
      <c r="SPX812" s="2198"/>
      <c r="SPY812" s="2198"/>
      <c r="SPZ812" s="2198"/>
      <c r="SQA812" s="2198"/>
      <c r="SQB812" s="2198"/>
      <c r="SQC812" s="2198"/>
      <c r="SQD812" s="2198"/>
      <c r="SQE812" s="2198"/>
      <c r="SQF812" s="2198"/>
      <c r="SQG812" s="2198"/>
      <c r="SQH812" s="2198"/>
      <c r="SQI812" s="2198"/>
      <c r="SQJ812" s="2198"/>
      <c r="SQK812" s="2198"/>
      <c r="SQL812" s="2198"/>
      <c r="SQM812" s="2198"/>
      <c r="SQN812" s="2198"/>
      <c r="SQO812" s="2198"/>
      <c r="SQP812" s="2198"/>
      <c r="SQQ812" s="2198"/>
      <c r="SQR812" s="2198"/>
      <c r="SQS812" s="2198"/>
      <c r="SQT812" s="2198"/>
      <c r="SQU812" s="2198"/>
      <c r="SQV812" s="2198"/>
      <c r="SQW812" s="2198"/>
      <c r="SQX812" s="2198"/>
      <c r="SQY812" s="2198"/>
      <c r="SQZ812" s="2198"/>
      <c r="SRA812" s="2198"/>
      <c r="SRB812" s="2198"/>
      <c r="SRC812" s="2198"/>
      <c r="SRG812" s="2198"/>
      <c r="SRH812" s="2198"/>
      <c r="SRI812" s="2198"/>
      <c r="SRJ812" s="2198"/>
      <c r="SRK812" s="2198"/>
      <c r="SRL812" s="2198"/>
      <c r="SRM812" s="2198"/>
      <c r="SRN812" s="2198"/>
      <c r="SRO812" s="2198"/>
      <c r="SRP812" s="2198"/>
      <c r="SRQ812" s="2198"/>
      <c r="SRR812" s="2198"/>
      <c r="SRS812" s="2198"/>
      <c r="SRT812" s="2198"/>
      <c r="SRU812" s="2198"/>
      <c r="SRV812" s="2198"/>
      <c r="SRW812" s="2198"/>
      <c r="SRX812" s="2198"/>
      <c r="SRY812" s="2198"/>
      <c r="SRZ812" s="2198"/>
      <c r="SSA812" s="2198"/>
      <c r="SSB812" s="2198"/>
      <c r="SSC812" s="2198"/>
      <c r="SSD812" s="2198"/>
      <c r="SSE812" s="2198"/>
      <c r="SSF812" s="2198"/>
      <c r="SSG812" s="2198"/>
      <c r="SSH812" s="2198"/>
      <c r="SSI812" s="2198"/>
      <c r="SSJ812" s="2198"/>
      <c r="SSK812" s="2198"/>
      <c r="SSL812" s="2198"/>
      <c r="SSM812" s="2198"/>
      <c r="SSN812" s="2198"/>
      <c r="SSO812" s="2198"/>
      <c r="SSP812" s="2198"/>
      <c r="SSQ812" s="2198"/>
      <c r="SSR812" s="2198"/>
      <c r="SSS812" s="2198"/>
      <c r="SST812" s="2198"/>
      <c r="SSU812" s="2198"/>
      <c r="SSV812" s="2198"/>
      <c r="SSW812" s="2198"/>
      <c r="SSX812" s="2198"/>
      <c r="SSY812" s="2198"/>
      <c r="SSZ812" s="2198"/>
      <c r="STA812" s="2198"/>
      <c r="STB812" s="2198"/>
      <c r="STC812" s="2198"/>
      <c r="STD812" s="2198"/>
      <c r="STE812" s="2198"/>
      <c r="STF812" s="2198"/>
      <c r="STG812" s="2198"/>
      <c r="STH812" s="2198"/>
      <c r="STI812" s="2198"/>
      <c r="STJ812" s="2198"/>
      <c r="STK812" s="2198"/>
      <c r="STL812" s="2198"/>
      <c r="STM812" s="2198"/>
      <c r="STN812" s="2198"/>
      <c r="STO812" s="2198"/>
      <c r="STP812" s="2198"/>
      <c r="STQ812" s="2198"/>
      <c r="STR812" s="2198"/>
      <c r="STS812" s="2198"/>
      <c r="STT812" s="2198"/>
      <c r="STU812" s="2198"/>
      <c r="STV812" s="2198"/>
      <c r="STW812" s="2198"/>
      <c r="STX812" s="2198"/>
      <c r="STY812" s="2198"/>
      <c r="STZ812" s="2198"/>
      <c r="SUA812" s="2198"/>
      <c r="SUB812" s="2198"/>
      <c r="SUC812" s="2198"/>
      <c r="SUD812" s="2198"/>
      <c r="SUE812" s="2198"/>
      <c r="SUF812" s="2198"/>
      <c r="SUG812" s="2198"/>
      <c r="SUH812" s="2198"/>
      <c r="SUI812" s="2198"/>
      <c r="SUJ812" s="2198"/>
      <c r="SUK812" s="2198"/>
      <c r="SUL812" s="2198"/>
      <c r="SUM812" s="2198"/>
      <c r="SUN812" s="2198"/>
      <c r="SUO812" s="2198"/>
      <c r="SUP812" s="2198"/>
      <c r="SUQ812" s="2198"/>
      <c r="SUR812" s="2198"/>
      <c r="SUS812" s="2198"/>
      <c r="SUT812" s="2198"/>
      <c r="SUU812" s="2198"/>
      <c r="SUV812" s="2198"/>
      <c r="SUW812" s="2198"/>
      <c r="SUX812" s="2198"/>
      <c r="SUY812" s="2198"/>
      <c r="SUZ812" s="2198"/>
      <c r="SVA812" s="2198"/>
      <c r="SVB812" s="2198"/>
      <c r="SVC812" s="2198"/>
      <c r="SVD812" s="2198"/>
      <c r="SVE812" s="2198"/>
      <c r="SVF812" s="2198"/>
      <c r="SVG812" s="2198"/>
      <c r="SVH812" s="2198"/>
      <c r="SVI812" s="2198"/>
      <c r="SVJ812" s="2198"/>
      <c r="SVK812" s="2198"/>
      <c r="SVL812" s="2198"/>
      <c r="SVM812" s="2198"/>
      <c r="SVN812" s="2198"/>
      <c r="SVO812" s="2198"/>
      <c r="SVP812" s="2198"/>
      <c r="SVQ812" s="2198"/>
      <c r="SVR812" s="2198"/>
      <c r="SVS812" s="2198"/>
      <c r="SVT812" s="2198"/>
      <c r="SVU812" s="2198"/>
      <c r="SVV812" s="2198"/>
      <c r="SVW812" s="2198"/>
      <c r="SVX812" s="2198"/>
      <c r="SVY812" s="2198"/>
      <c r="SVZ812" s="2198"/>
      <c r="SWA812" s="2198"/>
      <c r="SWB812" s="2198"/>
      <c r="SWC812" s="2198"/>
      <c r="SWD812" s="2198"/>
      <c r="SWE812" s="2198"/>
      <c r="SWF812" s="2198"/>
      <c r="SWG812" s="2198"/>
      <c r="SWH812" s="2198"/>
      <c r="SWI812" s="2198"/>
      <c r="SWJ812" s="2198"/>
      <c r="SWK812" s="2198"/>
      <c r="SWL812" s="2198"/>
      <c r="SWM812" s="2198"/>
      <c r="SWN812" s="2198"/>
      <c r="SWO812" s="2198"/>
      <c r="SWP812" s="2198"/>
      <c r="SWQ812" s="2198"/>
      <c r="SWR812" s="2198"/>
      <c r="SWS812" s="2198"/>
      <c r="SWT812" s="2198"/>
      <c r="SWU812" s="2198"/>
      <c r="SWV812" s="2198"/>
      <c r="SWW812" s="2198"/>
      <c r="SWX812" s="2198"/>
      <c r="SWY812" s="2198"/>
      <c r="SWZ812" s="2198"/>
      <c r="SXA812" s="2198"/>
      <c r="SXB812" s="2198"/>
      <c r="SXC812" s="2198"/>
      <c r="SXD812" s="2198"/>
      <c r="SXE812" s="2198"/>
      <c r="SXF812" s="2198"/>
      <c r="SXG812" s="2198"/>
      <c r="SXH812" s="2198"/>
      <c r="SXI812" s="2198"/>
      <c r="SXJ812" s="2198"/>
      <c r="SXK812" s="2198"/>
      <c r="SXL812" s="2198"/>
      <c r="SXM812" s="2198"/>
      <c r="SXN812" s="2198"/>
      <c r="SXO812" s="2198"/>
      <c r="SXP812" s="2198"/>
      <c r="SXQ812" s="2198"/>
      <c r="SXR812" s="2198"/>
      <c r="SXS812" s="2198"/>
      <c r="SXT812" s="2198"/>
      <c r="SXU812" s="2198"/>
      <c r="SXV812" s="2198"/>
      <c r="SXW812" s="2198"/>
      <c r="SXX812" s="2198"/>
      <c r="SXY812" s="2198"/>
      <c r="SXZ812" s="2198"/>
      <c r="SYA812" s="2198"/>
      <c r="SYB812" s="2198"/>
      <c r="SYC812" s="2198"/>
      <c r="SYD812" s="2198"/>
      <c r="SYE812" s="2198"/>
      <c r="SYF812" s="2198"/>
      <c r="SYG812" s="2198"/>
      <c r="SYH812" s="2198"/>
      <c r="SYI812" s="2198"/>
      <c r="SYJ812" s="2198"/>
      <c r="SYK812" s="2198"/>
      <c r="SYL812" s="2198"/>
      <c r="SYM812" s="2198"/>
      <c r="SYN812" s="2198"/>
      <c r="SYO812" s="2198"/>
      <c r="SYP812" s="2198"/>
      <c r="SYQ812" s="2198"/>
      <c r="SYR812" s="2198"/>
      <c r="SYS812" s="2198"/>
      <c r="SYT812" s="2198"/>
      <c r="SYU812" s="2198"/>
      <c r="SYV812" s="2198"/>
      <c r="SYW812" s="2198"/>
      <c r="SYX812" s="2198"/>
      <c r="SYY812" s="2198"/>
      <c r="SYZ812" s="2198"/>
      <c r="SZA812" s="2198"/>
      <c r="SZB812" s="2198"/>
      <c r="SZC812" s="2198"/>
      <c r="SZD812" s="2198"/>
      <c r="SZE812" s="2198"/>
      <c r="SZF812" s="2198"/>
      <c r="SZG812" s="2198"/>
      <c r="SZH812" s="2198"/>
      <c r="SZI812" s="2198"/>
      <c r="SZJ812" s="2198"/>
      <c r="SZK812" s="2198"/>
      <c r="SZL812" s="2198"/>
      <c r="SZM812" s="2198"/>
      <c r="SZN812" s="2198"/>
      <c r="SZO812" s="2198"/>
      <c r="SZP812" s="2198"/>
      <c r="SZQ812" s="2198"/>
      <c r="SZR812" s="2198"/>
      <c r="SZS812" s="2198"/>
      <c r="SZT812" s="2198"/>
      <c r="SZU812" s="2198"/>
      <c r="SZV812" s="2198"/>
      <c r="SZW812" s="2198"/>
      <c r="SZX812" s="2198"/>
      <c r="SZY812" s="2198"/>
      <c r="SZZ812" s="2198"/>
      <c r="TAA812" s="2198"/>
      <c r="TAB812" s="2198"/>
      <c r="TAC812" s="2198"/>
      <c r="TAD812" s="2198"/>
      <c r="TAE812" s="2198"/>
      <c r="TAF812" s="2198"/>
      <c r="TAG812" s="2198"/>
      <c r="TAH812" s="2198"/>
      <c r="TAI812" s="2198"/>
      <c r="TAJ812" s="2198"/>
      <c r="TAK812" s="2198"/>
      <c r="TAL812" s="2198"/>
      <c r="TAM812" s="2198"/>
      <c r="TAN812" s="2198"/>
      <c r="TAO812" s="2198"/>
      <c r="TAP812" s="2198"/>
      <c r="TAQ812" s="2198"/>
      <c r="TAR812" s="2198"/>
      <c r="TAS812" s="2198"/>
      <c r="TAT812" s="2198"/>
      <c r="TAU812" s="2198"/>
      <c r="TAV812" s="2198"/>
      <c r="TAW812" s="2198"/>
      <c r="TAX812" s="2198"/>
      <c r="TAY812" s="2198"/>
      <c r="TBC812" s="2198"/>
      <c r="TBD812" s="2198"/>
      <c r="TBE812" s="2198"/>
      <c r="TBF812" s="2198"/>
      <c r="TBG812" s="2198"/>
      <c r="TBH812" s="2198"/>
      <c r="TBI812" s="2198"/>
      <c r="TBJ812" s="2198"/>
      <c r="TBK812" s="2198"/>
      <c r="TBL812" s="2198"/>
      <c r="TBM812" s="2198"/>
      <c r="TBN812" s="2198"/>
      <c r="TBO812" s="2198"/>
      <c r="TBP812" s="2198"/>
      <c r="TBQ812" s="2198"/>
      <c r="TBR812" s="2198"/>
      <c r="TBS812" s="2198"/>
      <c r="TBT812" s="2198"/>
      <c r="TBU812" s="2198"/>
      <c r="TBV812" s="2198"/>
      <c r="TBW812" s="2198"/>
      <c r="TBX812" s="2198"/>
      <c r="TBY812" s="2198"/>
      <c r="TBZ812" s="2198"/>
      <c r="TCA812" s="2198"/>
      <c r="TCB812" s="2198"/>
      <c r="TCC812" s="2198"/>
      <c r="TCD812" s="2198"/>
      <c r="TCE812" s="2198"/>
      <c r="TCF812" s="2198"/>
      <c r="TCG812" s="2198"/>
      <c r="TCH812" s="2198"/>
      <c r="TCI812" s="2198"/>
      <c r="TCJ812" s="2198"/>
      <c r="TCK812" s="2198"/>
      <c r="TCL812" s="2198"/>
      <c r="TCM812" s="2198"/>
      <c r="TCN812" s="2198"/>
      <c r="TCO812" s="2198"/>
      <c r="TCP812" s="2198"/>
      <c r="TCQ812" s="2198"/>
      <c r="TCR812" s="2198"/>
      <c r="TCS812" s="2198"/>
      <c r="TCT812" s="2198"/>
      <c r="TCU812" s="2198"/>
      <c r="TCV812" s="2198"/>
      <c r="TCW812" s="2198"/>
      <c r="TCX812" s="2198"/>
      <c r="TCY812" s="2198"/>
      <c r="TCZ812" s="2198"/>
      <c r="TDA812" s="2198"/>
      <c r="TDB812" s="2198"/>
      <c r="TDC812" s="2198"/>
      <c r="TDD812" s="2198"/>
      <c r="TDE812" s="2198"/>
      <c r="TDF812" s="2198"/>
      <c r="TDG812" s="2198"/>
      <c r="TDH812" s="2198"/>
      <c r="TDI812" s="2198"/>
      <c r="TDJ812" s="2198"/>
      <c r="TDK812" s="2198"/>
      <c r="TDL812" s="2198"/>
      <c r="TDM812" s="2198"/>
      <c r="TDN812" s="2198"/>
      <c r="TDO812" s="2198"/>
      <c r="TDP812" s="2198"/>
      <c r="TDQ812" s="2198"/>
      <c r="TDR812" s="2198"/>
      <c r="TDS812" s="2198"/>
      <c r="TDT812" s="2198"/>
      <c r="TDU812" s="2198"/>
      <c r="TDV812" s="2198"/>
      <c r="TDW812" s="2198"/>
      <c r="TDX812" s="2198"/>
      <c r="TDY812" s="2198"/>
      <c r="TDZ812" s="2198"/>
      <c r="TEA812" s="2198"/>
      <c r="TEB812" s="2198"/>
      <c r="TEC812" s="2198"/>
      <c r="TED812" s="2198"/>
      <c r="TEE812" s="2198"/>
      <c r="TEF812" s="2198"/>
      <c r="TEG812" s="2198"/>
      <c r="TEH812" s="2198"/>
      <c r="TEI812" s="2198"/>
      <c r="TEJ812" s="2198"/>
      <c r="TEK812" s="2198"/>
      <c r="TEL812" s="2198"/>
      <c r="TEM812" s="2198"/>
      <c r="TEN812" s="2198"/>
      <c r="TEO812" s="2198"/>
      <c r="TEP812" s="2198"/>
      <c r="TEQ812" s="2198"/>
      <c r="TER812" s="2198"/>
      <c r="TES812" s="2198"/>
      <c r="TET812" s="2198"/>
      <c r="TEU812" s="2198"/>
      <c r="TEV812" s="2198"/>
      <c r="TEW812" s="2198"/>
      <c r="TEX812" s="2198"/>
      <c r="TEY812" s="2198"/>
      <c r="TEZ812" s="2198"/>
      <c r="TFA812" s="2198"/>
      <c r="TFB812" s="2198"/>
      <c r="TFC812" s="2198"/>
      <c r="TFD812" s="2198"/>
      <c r="TFE812" s="2198"/>
      <c r="TFF812" s="2198"/>
      <c r="TFG812" s="2198"/>
      <c r="TFH812" s="2198"/>
      <c r="TFI812" s="2198"/>
      <c r="TFJ812" s="2198"/>
      <c r="TFK812" s="2198"/>
      <c r="TFL812" s="2198"/>
      <c r="TFM812" s="2198"/>
      <c r="TFN812" s="2198"/>
      <c r="TFO812" s="2198"/>
      <c r="TFP812" s="2198"/>
      <c r="TFQ812" s="2198"/>
      <c r="TFR812" s="2198"/>
      <c r="TFS812" s="2198"/>
      <c r="TFT812" s="2198"/>
      <c r="TFU812" s="2198"/>
      <c r="TFV812" s="2198"/>
      <c r="TFW812" s="2198"/>
      <c r="TFX812" s="2198"/>
      <c r="TFY812" s="2198"/>
      <c r="TFZ812" s="2198"/>
      <c r="TGA812" s="2198"/>
      <c r="TGB812" s="2198"/>
      <c r="TGC812" s="2198"/>
      <c r="TGD812" s="2198"/>
      <c r="TGE812" s="2198"/>
      <c r="TGF812" s="2198"/>
      <c r="TGG812" s="2198"/>
      <c r="TGH812" s="2198"/>
      <c r="TGI812" s="2198"/>
      <c r="TGJ812" s="2198"/>
      <c r="TGK812" s="2198"/>
      <c r="TGL812" s="2198"/>
      <c r="TGM812" s="2198"/>
      <c r="TGN812" s="2198"/>
      <c r="TGO812" s="2198"/>
      <c r="TGP812" s="2198"/>
      <c r="TGQ812" s="2198"/>
      <c r="TGR812" s="2198"/>
      <c r="TGS812" s="2198"/>
      <c r="TGT812" s="2198"/>
      <c r="TGU812" s="2198"/>
      <c r="TGV812" s="2198"/>
      <c r="TGW812" s="2198"/>
      <c r="TGX812" s="2198"/>
      <c r="TGY812" s="2198"/>
      <c r="TGZ812" s="2198"/>
      <c r="THA812" s="2198"/>
      <c r="THB812" s="2198"/>
      <c r="THC812" s="2198"/>
      <c r="THD812" s="2198"/>
      <c r="THE812" s="2198"/>
      <c r="THF812" s="2198"/>
      <c r="THG812" s="2198"/>
      <c r="THH812" s="2198"/>
      <c r="THI812" s="2198"/>
      <c r="THJ812" s="2198"/>
      <c r="THK812" s="2198"/>
      <c r="THL812" s="2198"/>
      <c r="THM812" s="2198"/>
      <c r="THN812" s="2198"/>
      <c r="THO812" s="2198"/>
      <c r="THP812" s="2198"/>
      <c r="THQ812" s="2198"/>
      <c r="THR812" s="2198"/>
      <c r="THS812" s="2198"/>
      <c r="THT812" s="2198"/>
      <c r="THU812" s="2198"/>
      <c r="THV812" s="2198"/>
      <c r="THW812" s="2198"/>
      <c r="THX812" s="2198"/>
      <c r="THY812" s="2198"/>
      <c r="THZ812" s="2198"/>
      <c r="TIA812" s="2198"/>
      <c r="TIB812" s="2198"/>
      <c r="TIC812" s="2198"/>
      <c r="TID812" s="2198"/>
      <c r="TIE812" s="2198"/>
      <c r="TIF812" s="2198"/>
      <c r="TIG812" s="2198"/>
      <c r="TIH812" s="2198"/>
      <c r="TII812" s="2198"/>
      <c r="TIJ812" s="2198"/>
      <c r="TIK812" s="2198"/>
      <c r="TIL812" s="2198"/>
      <c r="TIM812" s="2198"/>
      <c r="TIN812" s="2198"/>
      <c r="TIO812" s="2198"/>
      <c r="TIP812" s="2198"/>
      <c r="TIQ812" s="2198"/>
      <c r="TIR812" s="2198"/>
      <c r="TIS812" s="2198"/>
      <c r="TIT812" s="2198"/>
      <c r="TIU812" s="2198"/>
      <c r="TIV812" s="2198"/>
      <c r="TIW812" s="2198"/>
      <c r="TIX812" s="2198"/>
      <c r="TIY812" s="2198"/>
      <c r="TIZ812" s="2198"/>
      <c r="TJA812" s="2198"/>
      <c r="TJB812" s="2198"/>
      <c r="TJC812" s="2198"/>
      <c r="TJD812" s="2198"/>
      <c r="TJE812" s="2198"/>
      <c r="TJF812" s="2198"/>
      <c r="TJG812" s="2198"/>
      <c r="TJH812" s="2198"/>
      <c r="TJI812" s="2198"/>
      <c r="TJJ812" s="2198"/>
      <c r="TJK812" s="2198"/>
      <c r="TJL812" s="2198"/>
      <c r="TJM812" s="2198"/>
      <c r="TJN812" s="2198"/>
      <c r="TJO812" s="2198"/>
      <c r="TJP812" s="2198"/>
      <c r="TJQ812" s="2198"/>
      <c r="TJR812" s="2198"/>
      <c r="TJS812" s="2198"/>
      <c r="TJT812" s="2198"/>
      <c r="TJU812" s="2198"/>
      <c r="TJV812" s="2198"/>
      <c r="TJW812" s="2198"/>
      <c r="TJX812" s="2198"/>
      <c r="TJY812" s="2198"/>
      <c r="TJZ812" s="2198"/>
      <c r="TKA812" s="2198"/>
      <c r="TKB812" s="2198"/>
      <c r="TKC812" s="2198"/>
      <c r="TKD812" s="2198"/>
      <c r="TKE812" s="2198"/>
      <c r="TKF812" s="2198"/>
      <c r="TKG812" s="2198"/>
      <c r="TKH812" s="2198"/>
      <c r="TKI812" s="2198"/>
      <c r="TKJ812" s="2198"/>
      <c r="TKK812" s="2198"/>
      <c r="TKL812" s="2198"/>
      <c r="TKM812" s="2198"/>
      <c r="TKN812" s="2198"/>
      <c r="TKO812" s="2198"/>
      <c r="TKP812" s="2198"/>
      <c r="TKQ812" s="2198"/>
      <c r="TKR812" s="2198"/>
      <c r="TKS812" s="2198"/>
      <c r="TKT812" s="2198"/>
      <c r="TKU812" s="2198"/>
      <c r="TKY812" s="2198"/>
      <c r="TKZ812" s="2198"/>
      <c r="TLA812" s="2198"/>
      <c r="TLB812" s="2198"/>
      <c r="TLC812" s="2198"/>
      <c r="TLD812" s="2198"/>
      <c r="TLE812" s="2198"/>
      <c r="TLF812" s="2198"/>
      <c r="TLG812" s="2198"/>
      <c r="TLH812" s="2198"/>
      <c r="TLI812" s="2198"/>
      <c r="TLJ812" s="2198"/>
      <c r="TLK812" s="2198"/>
      <c r="TLL812" s="2198"/>
      <c r="TLM812" s="2198"/>
      <c r="TLN812" s="2198"/>
      <c r="TLO812" s="2198"/>
      <c r="TLP812" s="2198"/>
      <c r="TLQ812" s="2198"/>
      <c r="TLR812" s="2198"/>
      <c r="TLS812" s="2198"/>
      <c r="TLT812" s="2198"/>
      <c r="TLU812" s="2198"/>
      <c r="TLV812" s="2198"/>
      <c r="TLW812" s="2198"/>
      <c r="TLX812" s="2198"/>
      <c r="TLY812" s="2198"/>
      <c r="TLZ812" s="2198"/>
      <c r="TMA812" s="2198"/>
      <c r="TMB812" s="2198"/>
      <c r="TMC812" s="2198"/>
      <c r="TMD812" s="2198"/>
      <c r="TME812" s="2198"/>
      <c r="TMF812" s="2198"/>
      <c r="TMG812" s="2198"/>
      <c r="TMH812" s="2198"/>
      <c r="TMI812" s="2198"/>
      <c r="TMJ812" s="2198"/>
      <c r="TMK812" s="2198"/>
      <c r="TML812" s="2198"/>
      <c r="TMM812" s="2198"/>
      <c r="TMN812" s="2198"/>
      <c r="TMO812" s="2198"/>
      <c r="TMP812" s="2198"/>
      <c r="TMQ812" s="2198"/>
      <c r="TMR812" s="2198"/>
      <c r="TMS812" s="2198"/>
      <c r="TMT812" s="2198"/>
      <c r="TMU812" s="2198"/>
      <c r="TMV812" s="2198"/>
      <c r="TMW812" s="2198"/>
      <c r="TMX812" s="2198"/>
      <c r="TMY812" s="2198"/>
      <c r="TMZ812" s="2198"/>
      <c r="TNA812" s="2198"/>
      <c r="TNB812" s="2198"/>
      <c r="TNC812" s="2198"/>
      <c r="TND812" s="2198"/>
      <c r="TNE812" s="2198"/>
      <c r="TNF812" s="2198"/>
      <c r="TNG812" s="2198"/>
      <c r="TNH812" s="2198"/>
      <c r="TNI812" s="2198"/>
      <c r="TNJ812" s="2198"/>
      <c r="TNK812" s="2198"/>
      <c r="TNL812" s="2198"/>
      <c r="TNM812" s="2198"/>
      <c r="TNN812" s="2198"/>
      <c r="TNO812" s="2198"/>
      <c r="TNP812" s="2198"/>
      <c r="TNQ812" s="2198"/>
      <c r="TNR812" s="2198"/>
      <c r="TNS812" s="2198"/>
      <c r="TNT812" s="2198"/>
      <c r="TNU812" s="2198"/>
      <c r="TNV812" s="2198"/>
      <c r="TNW812" s="2198"/>
      <c r="TNX812" s="2198"/>
      <c r="TNY812" s="2198"/>
      <c r="TNZ812" s="2198"/>
      <c r="TOA812" s="2198"/>
      <c r="TOB812" s="2198"/>
      <c r="TOC812" s="2198"/>
      <c r="TOD812" s="2198"/>
      <c r="TOE812" s="2198"/>
      <c r="TOF812" s="2198"/>
      <c r="TOG812" s="2198"/>
      <c r="TOH812" s="2198"/>
      <c r="TOI812" s="2198"/>
      <c r="TOJ812" s="2198"/>
      <c r="TOK812" s="2198"/>
      <c r="TOL812" s="2198"/>
      <c r="TOM812" s="2198"/>
      <c r="TON812" s="2198"/>
      <c r="TOO812" s="2198"/>
      <c r="TOP812" s="2198"/>
      <c r="TOQ812" s="2198"/>
      <c r="TOR812" s="2198"/>
      <c r="TOS812" s="2198"/>
      <c r="TOT812" s="2198"/>
      <c r="TOU812" s="2198"/>
      <c r="TOV812" s="2198"/>
      <c r="TOW812" s="2198"/>
      <c r="TOX812" s="2198"/>
      <c r="TOY812" s="2198"/>
      <c r="TOZ812" s="2198"/>
      <c r="TPA812" s="2198"/>
      <c r="TPB812" s="2198"/>
      <c r="TPC812" s="2198"/>
      <c r="TPD812" s="2198"/>
      <c r="TPE812" s="2198"/>
      <c r="TPF812" s="2198"/>
      <c r="TPG812" s="2198"/>
      <c r="TPH812" s="2198"/>
      <c r="TPI812" s="2198"/>
      <c r="TPJ812" s="2198"/>
      <c r="TPK812" s="2198"/>
      <c r="TPL812" s="2198"/>
      <c r="TPM812" s="2198"/>
      <c r="TPN812" s="2198"/>
      <c r="TPO812" s="2198"/>
      <c r="TPP812" s="2198"/>
      <c r="TPQ812" s="2198"/>
      <c r="TPR812" s="2198"/>
      <c r="TPS812" s="2198"/>
      <c r="TPT812" s="2198"/>
      <c r="TPU812" s="2198"/>
      <c r="TPV812" s="2198"/>
      <c r="TPW812" s="2198"/>
      <c r="TPX812" s="2198"/>
      <c r="TPY812" s="2198"/>
      <c r="TPZ812" s="2198"/>
      <c r="TQA812" s="2198"/>
      <c r="TQB812" s="2198"/>
      <c r="TQC812" s="2198"/>
      <c r="TQD812" s="2198"/>
      <c r="TQE812" s="2198"/>
      <c r="TQF812" s="2198"/>
      <c r="TQG812" s="2198"/>
      <c r="TQH812" s="2198"/>
      <c r="TQI812" s="2198"/>
      <c r="TQJ812" s="2198"/>
      <c r="TQK812" s="2198"/>
      <c r="TQL812" s="2198"/>
      <c r="TQM812" s="2198"/>
      <c r="TQN812" s="2198"/>
      <c r="TQO812" s="2198"/>
      <c r="TQP812" s="2198"/>
      <c r="TQQ812" s="2198"/>
      <c r="TQR812" s="2198"/>
      <c r="TQS812" s="2198"/>
      <c r="TQT812" s="2198"/>
      <c r="TQU812" s="2198"/>
      <c r="TQV812" s="2198"/>
      <c r="TQW812" s="2198"/>
      <c r="TQX812" s="2198"/>
      <c r="TQY812" s="2198"/>
      <c r="TQZ812" s="2198"/>
      <c r="TRA812" s="2198"/>
      <c r="TRB812" s="2198"/>
      <c r="TRC812" s="2198"/>
      <c r="TRD812" s="2198"/>
      <c r="TRE812" s="2198"/>
      <c r="TRF812" s="2198"/>
      <c r="TRG812" s="2198"/>
      <c r="TRH812" s="2198"/>
      <c r="TRI812" s="2198"/>
      <c r="TRJ812" s="2198"/>
      <c r="TRK812" s="2198"/>
      <c r="TRL812" s="2198"/>
      <c r="TRM812" s="2198"/>
      <c r="TRN812" s="2198"/>
      <c r="TRO812" s="2198"/>
      <c r="TRP812" s="2198"/>
      <c r="TRQ812" s="2198"/>
      <c r="TRR812" s="2198"/>
      <c r="TRS812" s="2198"/>
      <c r="TRT812" s="2198"/>
      <c r="TRU812" s="2198"/>
      <c r="TRV812" s="2198"/>
      <c r="TRW812" s="2198"/>
      <c r="TRX812" s="2198"/>
      <c r="TRY812" s="2198"/>
      <c r="TRZ812" s="2198"/>
      <c r="TSA812" s="2198"/>
      <c r="TSB812" s="2198"/>
      <c r="TSC812" s="2198"/>
      <c r="TSD812" s="2198"/>
      <c r="TSE812" s="2198"/>
      <c r="TSF812" s="2198"/>
      <c r="TSG812" s="2198"/>
      <c r="TSH812" s="2198"/>
      <c r="TSI812" s="2198"/>
      <c r="TSJ812" s="2198"/>
      <c r="TSK812" s="2198"/>
      <c r="TSL812" s="2198"/>
      <c r="TSM812" s="2198"/>
      <c r="TSN812" s="2198"/>
      <c r="TSO812" s="2198"/>
      <c r="TSP812" s="2198"/>
      <c r="TSQ812" s="2198"/>
      <c r="TSR812" s="2198"/>
      <c r="TSS812" s="2198"/>
      <c r="TST812" s="2198"/>
      <c r="TSU812" s="2198"/>
      <c r="TSV812" s="2198"/>
      <c r="TSW812" s="2198"/>
      <c r="TSX812" s="2198"/>
      <c r="TSY812" s="2198"/>
      <c r="TSZ812" s="2198"/>
      <c r="TTA812" s="2198"/>
      <c r="TTB812" s="2198"/>
      <c r="TTC812" s="2198"/>
      <c r="TTD812" s="2198"/>
      <c r="TTE812" s="2198"/>
      <c r="TTF812" s="2198"/>
      <c r="TTG812" s="2198"/>
      <c r="TTH812" s="2198"/>
      <c r="TTI812" s="2198"/>
      <c r="TTJ812" s="2198"/>
      <c r="TTK812" s="2198"/>
      <c r="TTL812" s="2198"/>
      <c r="TTM812" s="2198"/>
      <c r="TTN812" s="2198"/>
      <c r="TTO812" s="2198"/>
      <c r="TTP812" s="2198"/>
      <c r="TTQ812" s="2198"/>
      <c r="TTR812" s="2198"/>
      <c r="TTS812" s="2198"/>
      <c r="TTT812" s="2198"/>
      <c r="TTU812" s="2198"/>
      <c r="TTV812" s="2198"/>
      <c r="TTW812" s="2198"/>
      <c r="TTX812" s="2198"/>
      <c r="TTY812" s="2198"/>
      <c r="TTZ812" s="2198"/>
      <c r="TUA812" s="2198"/>
      <c r="TUB812" s="2198"/>
      <c r="TUC812" s="2198"/>
      <c r="TUD812" s="2198"/>
      <c r="TUE812" s="2198"/>
      <c r="TUF812" s="2198"/>
      <c r="TUG812" s="2198"/>
      <c r="TUH812" s="2198"/>
      <c r="TUI812" s="2198"/>
      <c r="TUJ812" s="2198"/>
      <c r="TUK812" s="2198"/>
      <c r="TUL812" s="2198"/>
      <c r="TUM812" s="2198"/>
      <c r="TUN812" s="2198"/>
      <c r="TUO812" s="2198"/>
      <c r="TUP812" s="2198"/>
      <c r="TUQ812" s="2198"/>
      <c r="TUU812" s="2198"/>
      <c r="TUV812" s="2198"/>
      <c r="TUW812" s="2198"/>
      <c r="TUX812" s="2198"/>
      <c r="TUY812" s="2198"/>
      <c r="TUZ812" s="2198"/>
      <c r="TVA812" s="2198"/>
      <c r="TVB812" s="2198"/>
      <c r="TVC812" s="2198"/>
      <c r="TVD812" s="2198"/>
      <c r="TVE812" s="2198"/>
      <c r="TVF812" s="2198"/>
      <c r="TVG812" s="2198"/>
      <c r="TVH812" s="2198"/>
      <c r="TVI812" s="2198"/>
      <c r="TVJ812" s="2198"/>
      <c r="TVK812" s="2198"/>
      <c r="TVL812" s="2198"/>
      <c r="TVM812" s="2198"/>
      <c r="TVN812" s="2198"/>
      <c r="TVO812" s="2198"/>
      <c r="TVP812" s="2198"/>
      <c r="TVQ812" s="2198"/>
      <c r="TVR812" s="2198"/>
      <c r="TVS812" s="2198"/>
      <c r="TVT812" s="2198"/>
      <c r="TVU812" s="2198"/>
      <c r="TVV812" s="2198"/>
      <c r="TVW812" s="2198"/>
      <c r="TVX812" s="2198"/>
      <c r="TVY812" s="2198"/>
      <c r="TVZ812" s="2198"/>
      <c r="TWA812" s="2198"/>
      <c r="TWB812" s="2198"/>
      <c r="TWC812" s="2198"/>
      <c r="TWD812" s="2198"/>
      <c r="TWE812" s="2198"/>
      <c r="TWF812" s="2198"/>
      <c r="TWG812" s="2198"/>
      <c r="TWH812" s="2198"/>
      <c r="TWI812" s="2198"/>
      <c r="TWJ812" s="2198"/>
      <c r="TWK812" s="2198"/>
      <c r="TWL812" s="2198"/>
      <c r="TWM812" s="2198"/>
      <c r="TWN812" s="2198"/>
      <c r="TWO812" s="2198"/>
      <c r="TWP812" s="2198"/>
      <c r="TWQ812" s="2198"/>
      <c r="TWR812" s="2198"/>
      <c r="TWS812" s="2198"/>
      <c r="TWT812" s="2198"/>
      <c r="TWU812" s="2198"/>
      <c r="TWV812" s="2198"/>
      <c r="TWW812" s="2198"/>
      <c r="TWX812" s="2198"/>
      <c r="TWY812" s="2198"/>
      <c r="TWZ812" s="2198"/>
      <c r="TXA812" s="2198"/>
      <c r="TXB812" s="2198"/>
      <c r="TXC812" s="2198"/>
      <c r="TXD812" s="2198"/>
      <c r="TXE812" s="2198"/>
      <c r="TXF812" s="2198"/>
      <c r="TXG812" s="2198"/>
      <c r="TXH812" s="2198"/>
      <c r="TXI812" s="2198"/>
      <c r="TXJ812" s="2198"/>
      <c r="TXK812" s="2198"/>
      <c r="TXL812" s="2198"/>
      <c r="TXM812" s="2198"/>
      <c r="TXN812" s="2198"/>
      <c r="TXO812" s="2198"/>
      <c r="TXP812" s="2198"/>
      <c r="TXQ812" s="2198"/>
      <c r="TXR812" s="2198"/>
      <c r="TXS812" s="2198"/>
      <c r="TXT812" s="2198"/>
      <c r="TXU812" s="2198"/>
      <c r="TXV812" s="2198"/>
      <c r="TXW812" s="2198"/>
      <c r="TXX812" s="2198"/>
      <c r="TXY812" s="2198"/>
      <c r="TXZ812" s="2198"/>
      <c r="TYA812" s="2198"/>
      <c r="TYB812" s="2198"/>
      <c r="TYC812" s="2198"/>
      <c r="TYD812" s="2198"/>
      <c r="TYE812" s="2198"/>
      <c r="TYF812" s="2198"/>
      <c r="TYG812" s="2198"/>
      <c r="TYH812" s="2198"/>
      <c r="TYI812" s="2198"/>
      <c r="TYJ812" s="2198"/>
      <c r="TYK812" s="2198"/>
      <c r="TYL812" s="2198"/>
      <c r="TYM812" s="2198"/>
      <c r="TYN812" s="2198"/>
      <c r="TYO812" s="2198"/>
      <c r="TYP812" s="2198"/>
      <c r="TYQ812" s="2198"/>
      <c r="TYR812" s="2198"/>
      <c r="TYS812" s="2198"/>
      <c r="TYT812" s="2198"/>
      <c r="TYU812" s="2198"/>
      <c r="TYV812" s="2198"/>
      <c r="TYW812" s="2198"/>
      <c r="TYX812" s="2198"/>
      <c r="TYY812" s="2198"/>
      <c r="TYZ812" s="2198"/>
      <c r="TZA812" s="2198"/>
      <c r="TZB812" s="2198"/>
      <c r="TZC812" s="2198"/>
      <c r="TZD812" s="2198"/>
      <c r="TZE812" s="2198"/>
      <c r="TZF812" s="2198"/>
      <c r="TZG812" s="2198"/>
      <c r="TZH812" s="2198"/>
      <c r="TZI812" s="2198"/>
      <c r="TZJ812" s="2198"/>
      <c r="TZK812" s="2198"/>
      <c r="TZL812" s="2198"/>
      <c r="TZM812" s="2198"/>
      <c r="TZN812" s="2198"/>
      <c r="TZO812" s="2198"/>
      <c r="TZP812" s="2198"/>
      <c r="TZQ812" s="2198"/>
      <c r="TZR812" s="2198"/>
      <c r="TZS812" s="2198"/>
      <c r="TZT812" s="2198"/>
      <c r="TZU812" s="2198"/>
      <c r="TZV812" s="2198"/>
      <c r="TZW812" s="2198"/>
      <c r="TZX812" s="2198"/>
      <c r="TZY812" s="2198"/>
      <c r="TZZ812" s="2198"/>
      <c r="UAA812" s="2198"/>
      <c r="UAB812" s="2198"/>
      <c r="UAC812" s="2198"/>
      <c r="UAD812" s="2198"/>
      <c r="UAE812" s="2198"/>
      <c r="UAF812" s="2198"/>
      <c r="UAG812" s="2198"/>
      <c r="UAH812" s="2198"/>
      <c r="UAI812" s="2198"/>
      <c r="UAJ812" s="2198"/>
      <c r="UAK812" s="2198"/>
      <c r="UAL812" s="2198"/>
      <c r="UAM812" s="2198"/>
      <c r="UAN812" s="2198"/>
      <c r="UAO812" s="2198"/>
      <c r="UAP812" s="2198"/>
      <c r="UAQ812" s="2198"/>
      <c r="UAR812" s="2198"/>
      <c r="UAS812" s="2198"/>
      <c r="UAT812" s="2198"/>
      <c r="UAU812" s="2198"/>
      <c r="UAV812" s="2198"/>
      <c r="UAW812" s="2198"/>
      <c r="UAX812" s="2198"/>
      <c r="UAY812" s="2198"/>
      <c r="UAZ812" s="2198"/>
      <c r="UBA812" s="2198"/>
      <c r="UBB812" s="2198"/>
      <c r="UBC812" s="2198"/>
      <c r="UBD812" s="2198"/>
      <c r="UBE812" s="2198"/>
      <c r="UBF812" s="2198"/>
      <c r="UBG812" s="2198"/>
      <c r="UBH812" s="2198"/>
      <c r="UBI812" s="2198"/>
      <c r="UBJ812" s="2198"/>
      <c r="UBK812" s="2198"/>
      <c r="UBL812" s="2198"/>
      <c r="UBM812" s="2198"/>
      <c r="UBN812" s="2198"/>
      <c r="UBO812" s="2198"/>
      <c r="UBP812" s="2198"/>
      <c r="UBQ812" s="2198"/>
      <c r="UBR812" s="2198"/>
      <c r="UBS812" s="2198"/>
      <c r="UBT812" s="2198"/>
      <c r="UBU812" s="2198"/>
      <c r="UBV812" s="2198"/>
      <c r="UBW812" s="2198"/>
      <c r="UBX812" s="2198"/>
      <c r="UBY812" s="2198"/>
      <c r="UBZ812" s="2198"/>
      <c r="UCA812" s="2198"/>
      <c r="UCB812" s="2198"/>
      <c r="UCC812" s="2198"/>
      <c r="UCD812" s="2198"/>
      <c r="UCE812" s="2198"/>
      <c r="UCF812" s="2198"/>
      <c r="UCG812" s="2198"/>
      <c r="UCH812" s="2198"/>
      <c r="UCI812" s="2198"/>
      <c r="UCJ812" s="2198"/>
      <c r="UCK812" s="2198"/>
      <c r="UCL812" s="2198"/>
      <c r="UCM812" s="2198"/>
      <c r="UCN812" s="2198"/>
      <c r="UCO812" s="2198"/>
      <c r="UCP812" s="2198"/>
      <c r="UCQ812" s="2198"/>
      <c r="UCR812" s="2198"/>
      <c r="UCS812" s="2198"/>
      <c r="UCT812" s="2198"/>
      <c r="UCU812" s="2198"/>
      <c r="UCV812" s="2198"/>
      <c r="UCW812" s="2198"/>
      <c r="UCX812" s="2198"/>
      <c r="UCY812" s="2198"/>
      <c r="UCZ812" s="2198"/>
      <c r="UDA812" s="2198"/>
      <c r="UDB812" s="2198"/>
      <c r="UDC812" s="2198"/>
      <c r="UDD812" s="2198"/>
      <c r="UDE812" s="2198"/>
      <c r="UDF812" s="2198"/>
      <c r="UDG812" s="2198"/>
      <c r="UDH812" s="2198"/>
      <c r="UDI812" s="2198"/>
      <c r="UDJ812" s="2198"/>
      <c r="UDK812" s="2198"/>
      <c r="UDL812" s="2198"/>
      <c r="UDM812" s="2198"/>
      <c r="UDN812" s="2198"/>
      <c r="UDO812" s="2198"/>
      <c r="UDP812" s="2198"/>
      <c r="UDQ812" s="2198"/>
      <c r="UDR812" s="2198"/>
      <c r="UDS812" s="2198"/>
      <c r="UDT812" s="2198"/>
      <c r="UDU812" s="2198"/>
      <c r="UDV812" s="2198"/>
      <c r="UDW812" s="2198"/>
      <c r="UDX812" s="2198"/>
      <c r="UDY812" s="2198"/>
      <c r="UDZ812" s="2198"/>
      <c r="UEA812" s="2198"/>
      <c r="UEB812" s="2198"/>
      <c r="UEC812" s="2198"/>
      <c r="UED812" s="2198"/>
      <c r="UEE812" s="2198"/>
      <c r="UEF812" s="2198"/>
      <c r="UEG812" s="2198"/>
      <c r="UEH812" s="2198"/>
      <c r="UEI812" s="2198"/>
      <c r="UEJ812" s="2198"/>
      <c r="UEK812" s="2198"/>
      <c r="UEL812" s="2198"/>
      <c r="UEM812" s="2198"/>
      <c r="UEQ812" s="2198"/>
      <c r="UER812" s="2198"/>
      <c r="UES812" s="2198"/>
      <c r="UET812" s="2198"/>
      <c r="UEU812" s="2198"/>
      <c r="UEV812" s="2198"/>
      <c r="UEW812" s="2198"/>
      <c r="UEX812" s="2198"/>
      <c r="UEY812" s="2198"/>
      <c r="UEZ812" s="2198"/>
      <c r="UFA812" s="2198"/>
      <c r="UFB812" s="2198"/>
      <c r="UFC812" s="2198"/>
      <c r="UFD812" s="2198"/>
      <c r="UFE812" s="2198"/>
      <c r="UFF812" s="2198"/>
      <c r="UFG812" s="2198"/>
      <c r="UFH812" s="2198"/>
      <c r="UFI812" s="2198"/>
      <c r="UFJ812" s="2198"/>
      <c r="UFK812" s="2198"/>
      <c r="UFL812" s="2198"/>
      <c r="UFM812" s="2198"/>
      <c r="UFN812" s="2198"/>
      <c r="UFO812" s="2198"/>
      <c r="UFP812" s="2198"/>
      <c r="UFQ812" s="2198"/>
      <c r="UFR812" s="2198"/>
      <c r="UFS812" s="2198"/>
      <c r="UFT812" s="2198"/>
      <c r="UFU812" s="2198"/>
      <c r="UFV812" s="2198"/>
      <c r="UFW812" s="2198"/>
      <c r="UFX812" s="2198"/>
      <c r="UFY812" s="2198"/>
      <c r="UFZ812" s="2198"/>
      <c r="UGA812" s="2198"/>
      <c r="UGB812" s="2198"/>
      <c r="UGC812" s="2198"/>
      <c r="UGD812" s="2198"/>
      <c r="UGE812" s="2198"/>
      <c r="UGF812" s="2198"/>
      <c r="UGG812" s="2198"/>
      <c r="UGH812" s="2198"/>
      <c r="UGI812" s="2198"/>
      <c r="UGJ812" s="2198"/>
      <c r="UGK812" s="2198"/>
      <c r="UGL812" s="2198"/>
      <c r="UGM812" s="2198"/>
      <c r="UGN812" s="2198"/>
      <c r="UGO812" s="2198"/>
      <c r="UGP812" s="2198"/>
      <c r="UGQ812" s="2198"/>
      <c r="UGR812" s="2198"/>
      <c r="UGS812" s="2198"/>
      <c r="UGT812" s="2198"/>
      <c r="UGU812" s="2198"/>
      <c r="UGV812" s="2198"/>
      <c r="UGW812" s="2198"/>
      <c r="UGX812" s="2198"/>
      <c r="UGY812" s="2198"/>
      <c r="UGZ812" s="2198"/>
      <c r="UHA812" s="2198"/>
      <c r="UHB812" s="2198"/>
      <c r="UHC812" s="2198"/>
      <c r="UHD812" s="2198"/>
      <c r="UHE812" s="2198"/>
      <c r="UHF812" s="2198"/>
      <c r="UHG812" s="2198"/>
      <c r="UHH812" s="2198"/>
      <c r="UHI812" s="2198"/>
      <c r="UHJ812" s="2198"/>
      <c r="UHK812" s="2198"/>
      <c r="UHL812" s="2198"/>
      <c r="UHM812" s="2198"/>
      <c r="UHN812" s="2198"/>
      <c r="UHO812" s="2198"/>
      <c r="UHP812" s="2198"/>
      <c r="UHQ812" s="2198"/>
      <c r="UHR812" s="2198"/>
      <c r="UHS812" s="2198"/>
      <c r="UHT812" s="2198"/>
      <c r="UHU812" s="2198"/>
      <c r="UHV812" s="2198"/>
      <c r="UHW812" s="2198"/>
      <c r="UHX812" s="2198"/>
      <c r="UHY812" s="2198"/>
      <c r="UHZ812" s="2198"/>
      <c r="UIA812" s="2198"/>
      <c r="UIB812" s="2198"/>
      <c r="UIC812" s="2198"/>
      <c r="UID812" s="2198"/>
      <c r="UIE812" s="2198"/>
      <c r="UIF812" s="2198"/>
      <c r="UIG812" s="2198"/>
      <c r="UIH812" s="2198"/>
      <c r="UII812" s="2198"/>
      <c r="UIJ812" s="2198"/>
      <c r="UIK812" s="2198"/>
      <c r="UIL812" s="2198"/>
      <c r="UIM812" s="2198"/>
      <c r="UIN812" s="2198"/>
      <c r="UIO812" s="2198"/>
      <c r="UIP812" s="2198"/>
      <c r="UIQ812" s="2198"/>
      <c r="UIR812" s="2198"/>
      <c r="UIS812" s="2198"/>
      <c r="UIT812" s="2198"/>
      <c r="UIU812" s="2198"/>
      <c r="UIV812" s="2198"/>
      <c r="UIW812" s="2198"/>
      <c r="UIX812" s="2198"/>
      <c r="UIY812" s="2198"/>
      <c r="UIZ812" s="2198"/>
      <c r="UJA812" s="2198"/>
      <c r="UJB812" s="2198"/>
      <c r="UJC812" s="2198"/>
      <c r="UJD812" s="2198"/>
      <c r="UJE812" s="2198"/>
      <c r="UJF812" s="2198"/>
      <c r="UJG812" s="2198"/>
      <c r="UJH812" s="2198"/>
      <c r="UJI812" s="2198"/>
      <c r="UJJ812" s="2198"/>
      <c r="UJK812" s="2198"/>
      <c r="UJL812" s="2198"/>
      <c r="UJM812" s="2198"/>
      <c r="UJN812" s="2198"/>
      <c r="UJO812" s="2198"/>
      <c r="UJP812" s="2198"/>
      <c r="UJQ812" s="2198"/>
      <c r="UJR812" s="2198"/>
      <c r="UJS812" s="2198"/>
      <c r="UJT812" s="2198"/>
      <c r="UJU812" s="2198"/>
      <c r="UJV812" s="2198"/>
      <c r="UJW812" s="2198"/>
      <c r="UJX812" s="2198"/>
      <c r="UJY812" s="2198"/>
      <c r="UJZ812" s="2198"/>
      <c r="UKA812" s="2198"/>
      <c r="UKB812" s="2198"/>
      <c r="UKC812" s="2198"/>
      <c r="UKD812" s="2198"/>
      <c r="UKE812" s="2198"/>
      <c r="UKF812" s="2198"/>
      <c r="UKG812" s="2198"/>
      <c r="UKH812" s="2198"/>
      <c r="UKI812" s="2198"/>
      <c r="UKJ812" s="2198"/>
      <c r="UKK812" s="2198"/>
      <c r="UKL812" s="2198"/>
      <c r="UKM812" s="2198"/>
      <c r="UKN812" s="2198"/>
      <c r="UKO812" s="2198"/>
      <c r="UKP812" s="2198"/>
      <c r="UKQ812" s="2198"/>
      <c r="UKR812" s="2198"/>
      <c r="UKS812" s="2198"/>
      <c r="UKT812" s="2198"/>
      <c r="UKU812" s="2198"/>
      <c r="UKV812" s="2198"/>
      <c r="UKW812" s="2198"/>
      <c r="UKX812" s="2198"/>
      <c r="UKY812" s="2198"/>
      <c r="UKZ812" s="2198"/>
      <c r="ULA812" s="2198"/>
      <c r="ULB812" s="2198"/>
      <c r="ULC812" s="2198"/>
      <c r="ULD812" s="2198"/>
      <c r="ULE812" s="2198"/>
      <c r="ULF812" s="2198"/>
      <c r="ULG812" s="2198"/>
      <c r="ULH812" s="2198"/>
      <c r="ULI812" s="2198"/>
      <c r="ULJ812" s="2198"/>
      <c r="ULK812" s="2198"/>
      <c r="ULL812" s="2198"/>
      <c r="ULM812" s="2198"/>
      <c r="ULN812" s="2198"/>
      <c r="ULO812" s="2198"/>
      <c r="ULP812" s="2198"/>
      <c r="ULQ812" s="2198"/>
      <c r="ULR812" s="2198"/>
      <c r="ULS812" s="2198"/>
      <c r="ULT812" s="2198"/>
      <c r="ULU812" s="2198"/>
      <c r="ULV812" s="2198"/>
      <c r="ULW812" s="2198"/>
      <c r="ULX812" s="2198"/>
      <c r="ULY812" s="2198"/>
      <c r="ULZ812" s="2198"/>
      <c r="UMA812" s="2198"/>
      <c r="UMB812" s="2198"/>
      <c r="UMC812" s="2198"/>
      <c r="UMD812" s="2198"/>
      <c r="UME812" s="2198"/>
      <c r="UMF812" s="2198"/>
      <c r="UMG812" s="2198"/>
      <c r="UMH812" s="2198"/>
      <c r="UMI812" s="2198"/>
      <c r="UMJ812" s="2198"/>
      <c r="UMK812" s="2198"/>
      <c r="UML812" s="2198"/>
      <c r="UMM812" s="2198"/>
      <c r="UMN812" s="2198"/>
      <c r="UMO812" s="2198"/>
      <c r="UMP812" s="2198"/>
      <c r="UMQ812" s="2198"/>
      <c r="UMR812" s="2198"/>
      <c r="UMS812" s="2198"/>
      <c r="UMT812" s="2198"/>
      <c r="UMU812" s="2198"/>
      <c r="UMV812" s="2198"/>
      <c r="UMW812" s="2198"/>
      <c r="UMX812" s="2198"/>
      <c r="UMY812" s="2198"/>
      <c r="UMZ812" s="2198"/>
      <c r="UNA812" s="2198"/>
      <c r="UNB812" s="2198"/>
      <c r="UNC812" s="2198"/>
      <c r="UND812" s="2198"/>
      <c r="UNE812" s="2198"/>
      <c r="UNF812" s="2198"/>
      <c r="UNG812" s="2198"/>
      <c r="UNH812" s="2198"/>
      <c r="UNI812" s="2198"/>
      <c r="UNJ812" s="2198"/>
      <c r="UNK812" s="2198"/>
      <c r="UNL812" s="2198"/>
      <c r="UNM812" s="2198"/>
      <c r="UNN812" s="2198"/>
      <c r="UNO812" s="2198"/>
      <c r="UNP812" s="2198"/>
      <c r="UNQ812" s="2198"/>
      <c r="UNR812" s="2198"/>
      <c r="UNS812" s="2198"/>
      <c r="UNT812" s="2198"/>
      <c r="UNU812" s="2198"/>
      <c r="UNV812" s="2198"/>
      <c r="UNW812" s="2198"/>
      <c r="UNX812" s="2198"/>
      <c r="UNY812" s="2198"/>
      <c r="UNZ812" s="2198"/>
      <c r="UOA812" s="2198"/>
      <c r="UOB812" s="2198"/>
      <c r="UOC812" s="2198"/>
      <c r="UOD812" s="2198"/>
      <c r="UOE812" s="2198"/>
      <c r="UOF812" s="2198"/>
      <c r="UOG812" s="2198"/>
      <c r="UOH812" s="2198"/>
      <c r="UOI812" s="2198"/>
      <c r="UOM812" s="2198"/>
      <c r="UON812" s="2198"/>
      <c r="UOO812" s="2198"/>
      <c r="UOP812" s="2198"/>
      <c r="UOQ812" s="2198"/>
      <c r="UOR812" s="2198"/>
      <c r="UOS812" s="2198"/>
      <c r="UOT812" s="2198"/>
      <c r="UOU812" s="2198"/>
      <c r="UOV812" s="2198"/>
      <c r="UOW812" s="2198"/>
      <c r="UOX812" s="2198"/>
      <c r="UOY812" s="2198"/>
      <c r="UOZ812" s="2198"/>
      <c r="UPA812" s="2198"/>
      <c r="UPB812" s="2198"/>
      <c r="UPC812" s="2198"/>
      <c r="UPD812" s="2198"/>
      <c r="UPE812" s="2198"/>
      <c r="UPF812" s="2198"/>
      <c r="UPG812" s="2198"/>
      <c r="UPH812" s="2198"/>
      <c r="UPI812" s="2198"/>
      <c r="UPJ812" s="2198"/>
      <c r="UPK812" s="2198"/>
      <c r="UPL812" s="2198"/>
      <c r="UPM812" s="2198"/>
      <c r="UPN812" s="2198"/>
      <c r="UPO812" s="2198"/>
      <c r="UPP812" s="2198"/>
      <c r="UPQ812" s="2198"/>
      <c r="UPR812" s="2198"/>
      <c r="UPS812" s="2198"/>
      <c r="UPT812" s="2198"/>
      <c r="UPU812" s="2198"/>
      <c r="UPV812" s="2198"/>
      <c r="UPW812" s="2198"/>
      <c r="UPX812" s="2198"/>
      <c r="UPY812" s="2198"/>
      <c r="UPZ812" s="2198"/>
      <c r="UQA812" s="2198"/>
      <c r="UQB812" s="2198"/>
      <c r="UQC812" s="2198"/>
      <c r="UQD812" s="2198"/>
      <c r="UQE812" s="2198"/>
      <c r="UQF812" s="2198"/>
      <c r="UQG812" s="2198"/>
      <c r="UQH812" s="2198"/>
      <c r="UQI812" s="2198"/>
      <c r="UQJ812" s="2198"/>
      <c r="UQK812" s="2198"/>
      <c r="UQL812" s="2198"/>
      <c r="UQM812" s="2198"/>
      <c r="UQN812" s="2198"/>
      <c r="UQO812" s="2198"/>
      <c r="UQP812" s="2198"/>
      <c r="UQQ812" s="2198"/>
      <c r="UQR812" s="2198"/>
      <c r="UQS812" s="2198"/>
      <c r="UQT812" s="2198"/>
      <c r="UQU812" s="2198"/>
      <c r="UQV812" s="2198"/>
      <c r="UQW812" s="2198"/>
      <c r="UQX812" s="2198"/>
      <c r="UQY812" s="2198"/>
      <c r="UQZ812" s="2198"/>
      <c r="URA812" s="2198"/>
      <c r="URB812" s="2198"/>
      <c r="URC812" s="2198"/>
      <c r="URD812" s="2198"/>
      <c r="URE812" s="2198"/>
      <c r="URF812" s="2198"/>
      <c r="URG812" s="2198"/>
      <c r="URH812" s="2198"/>
      <c r="URI812" s="2198"/>
      <c r="URJ812" s="2198"/>
      <c r="URK812" s="2198"/>
      <c r="URL812" s="2198"/>
      <c r="URM812" s="2198"/>
      <c r="URN812" s="2198"/>
      <c r="URO812" s="2198"/>
      <c r="URP812" s="2198"/>
      <c r="URQ812" s="2198"/>
      <c r="URR812" s="2198"/>
      <c r="URS812" s="2198"/>
      <c r="URT812" s="2198"/>
      <c r="URU812" s="2198"/>
      <c r="URV812" s="2198"/>
      <c r="URW812" s="2198"/>
      <c r="URX812" s="2198"/>
      <c r="URY812" s="2198"/>
      <c r="URZ812" s="2198"/>
      <c r="USA812" s="2198"/>
      <c r="USB812" s="2198"/>
      <c r="USC812" s="2198"/>
      <c r="USD812" s="2198"/>
      <c r="USE812" s="2198"/>
      <c r="USF812" s="2198"/>
      <c r="USG812" s="2198"/>
      <c r="USH812" s="2198"/>
      <c r="USI812" s="2198"/>
      <c r="USJ812" s="2198"/>
      <c r="USK812" s="2198"/>
      <c r="USL812" s="2198"/>
      <c r="USM812" s="2198"/>
      <c r="USN812" s="2198"/>
      <c r="USO812" s="2198"/>
      <c r="USP812" s="2198"/>
      <c r="USQ812" s="2198"/>
      <c r="USR812" s="2198"/>
      <c r="USS812" s="2198"/>
      <c r="UST812" s="2198"/>
      <c r="USU812" s="2198"/>
      <c r="USV812" s="2198"/>
      <c r="USW812" s="2198"/>
      <c r="USX812" s="2198"/>
      <c r="USY812" s="2198"/>
      <c r="USZ812" s="2198"/>
      <c r="UTA812" s="2198"/>
      <c r="UTB812" s="2198"/>
      <c r="UTC812" s="2198"/>
      <c r="UTD812" s="2198"/>
      <c r="UTE812" s="2198"/>
      <c r="UTF812" s="2198"/>
      <c r="UTG812" s="2198"/>
      <c r="UTH812" s="2198"/>
      <c r="UTI812" s="2198"/>
      <c r="UTJ812" s="2198"/>
      <c r="UTK812" s="2198"/>
      <c r="UTL812" s="2198"/>
      <c r="UTM812" s="2198"/>
      <c r="UTN812" s="2198"/>
      <c r="UTO812" s="2198"/>
      <c r="UTP812" s="2198"/>
      <c r="UTQ812" s="2198"/>
      <c r="UTR812" s="2198"/>
      <c r="UTS812" s="2198"/>
      <c r="UTT812" s="2198"/>
      <c r="UTU812" s="2198"/>
      <c r="UTV812" s="2198"/>
      <c r="UTW812" s="2198"/>
      <c r="UTX812" s="2198"/>
      <c r="UTY812" s="2198"/>
      <c r="UTZ812" s="2198"/>
      <c r="UUA812" s="2198"/>
      <c r="UUB812" s="2198"/>
      <c r="UUC812" s="2198"/>
      <c r="UUD812" s="2198"/>
      <c r="UUE812" s="2198"/>
      <c r="UUF812" s="2198"/>
      <c r="UUG812" s="2198"/>
      <c r="UUH812" s="2198"/>
      <c r="UUI812" s="2198"/>
      <c r="UUJ812" s="2198"/>
      <c r="UUK812" s="2198"/>
      <c r="UUL812" s="2198"/>
      <c r="UUM812" s="2198"/>
      <c r="UUN812" s="2198"/>
      <c r="UUO812" s="2198"/>
      <c r="UUP812" s="2198"/>
      <c r="UUQ812" s="2198"/>
      <c r="UUR812" s="2198"/>
      <c r="UUS812" s="2198"/>
      <c r="UUT812" s="2198"/>
      <c r="UUU812" s="2198"/>
      <c r="UUV812" s="2198"/>
      <c r="UUW812" s="2198"/>
      <c r="UUX812" s="2198"/>
      <c r="UUY812" s="2198"/>
      <c r="UUZ812" s="2198"/>
      <c r="UVA812" s="2198"/>
      <c r="UVB812" s="2198"/>
      <c r="UVC812" s="2198"/>
      <c r="UVD812" s="2198"/>
      <c r="UVE812" s="2198"/>
      <c r="UVF812" s="2198"/>
      <c r="UVG812" s="2198"/>
      <c r="UVH812" s="2198"/>
      <c r="UVI812" s="2198"/>
      <c r="UVJ812" s="2198"/>
      <c r="UVK812" s="2198"/>
      <c r="UVL812" s="2198"/>
      <c r="UVM812" s="2198"/>
      <c r="UVN812" s="2198"/>
      <c r="UVO812" s="2198"/>
      <c r="UVP812" s="2198"/>
      <c r="UVQ812" s="2198"/>
      <c r="UVR812" s="2198"/>
      <c r="UVS812" s="2198"/>
      <c r="UVT812" s="2198"/>
      <c r="UVU812" s="2198"/>
      <c r="UVV812" s="2198"/>
      <c r="UVW812" s="2198"/>
      <c r="UVX812" s="2198"/>
      <c r="UVY812" s="2198"/>
      <c r="UVZ812" s="2198"/>
      <c r="UWA812" s="2198"/>
      <c r="UWB812" s="2198"/>
      <c r="UWC812" s="2198"/>
      <c r="UWD812" s="2198"/>
      <c r="UWE812" s="2198"/>
      <c r="UWF812" s="2198"/>
      <c r="UWG812" s="2198"/>
      <c r="UWH812" s="2198"/>
      <c r="UWI812" s="2198"/>
      <c r="UWJ812" s="2198"/>
      <c r="UWK812" s="2198"/>
      <c r="UWL812" s="2198"/>
      <c r="UWM812" s="2198"/>
      <c r="UWN812" s="2198"/>
      <c r="UWO812" s="2198"/>
      <c r="UWP812" s="2198"/>
      <c r="UWQ812" s="2198"/>
      <c r="UWR812" s="2198"/>
      <c r="UWS812" s="2198"/>
      <c r="UWT812" s="2198"/>
      <c r="UWU812" s="2198"/>
      <c r="UWV812" s="2198"/>
      <c r="UWW812" s="2198"/>
      <c r="UWX812" s="2198"/>
      <c r="UWY812" s="2198"/>
      <c r="UWZ812" s="2198"/>
      <c r="UXA812" s="2198"/>
      <c r="UXB812" s="2198"/>
      <c r="UXC812" s="2198"/>
      <c r="UXD812" s="2198"/>
      <c r="UXE812" s="2198"/>
      <c r="UXF812" s="2198"/>
      <c r="UXG812" s="2198"/>
      <c r="UXH812" s="2198"/>
      <c r="UXI812" s="2198"/>
      <c r="UXJ812" s="2198"/>
      <c r="UXK812" s="2198"/>
      <c r="UXL812" s="2198"/>
      <c r="UXM812" s="2198"/>
      <c r="UXN812" s="2198"/>
      <c r="UXO812" s="2198"/>
      <c r="UXP812" s="2198"/>
      <c r="UXQ812" s="2198"/>
      <c r="UXR812" s="2198"/>
      <c r="UXS812" s="2198"/>
      <c r="UXT812" s="2198"/>
      <c r="UXU812" s="2198"/>
      <c r="UXV812" s="2198"/>
      <c r="UXW812" s="2198"/>
      <c r="UXX812" s="2198"/>
      <c r="UXY812" s="2198"/>
      <c r="UXZ812" s="2198"/>
      <c r="UYA812" s="2198"/>
      <c r="UYB812" s="2198"/>
      <c r="UYC812" s="2198"/>
      <c r="UYD812" s="2198"/>
      <c r="UYE812" s="2198"/>
      <c r="UYI812" s="2198"/>
      <c r="UYJ812" s="2198"/>
      <c r="UYK812" s="2198"/>
      <c r="UYL812" s="2198"/>
      <c r="UYM812" s="2198"/>
      <c r="UYN812" s="2198"/>
      <c r="UYO812" s="2198"/>
      <c r="UYP812" s="2198"/>
      <c r="UYQ812" s="2198"/>
      <c r="UYR812" s="2198"/>
      <c r="UYS812" s="2198"/>
      <c r="UYT812" s="2198"/>
      <c r="UYU812" s="2198"/>
      <c r="UYV812" s="2198"/>
      <c r="UYW812" s="2198"/>
      <c r="UYX812" s="2198"/>
      <c r="UYY812" s="2198"/>
      <c r="UYZ812" s="2198"/>
      <c r="UZA812" s="2198"/>
      <c r="UZB812" s="2198"/>
      <c r="UZC812" s="2198"/>
      <c r="UZD812" s="2198"/>
      <c r="UZE812" s="2198"/>
      <c r="UZF812" s="2198"/>
      <c r="UZG812" s="2198"/>
      <c r="UZH812" s="2198"/>
      <c r="UZI812" s="2198"/>
      <c r="UZJ812" s="2198"/>
      <c r="UZK812" s="2198"/>
      <c r="UZL812" s="2198"/>
      <c r="UZM812" s="2198"/>
      <c r="UZN812" s="2198"/>
      <c r="UZO812" s="2198"/>
      <c r="UZP812" s="2198"/>
      <c r="UZQ812" s="2198"/>
      <c r="UZR812" s="2198"/>
      <c r="UZS812" s="2198"/>
      <c r="UZT812" s="2198"/>
      <c r="UZU812" s="2198"/>
      <c r="UZV812" s="2198"/>
      <c r="UZW812" s="2198"/>
      <c r="UZX812" s="2198"/>
      <c r="UZY812" s="2198"/>
      <c r="UZZ812" s="2198"/>
      <c r="VAA812" s="2198"/>
      <c r="VAB812" s="2198"/>
      <c r="VAC812" s="2198"/>
      <c r="VAD812" s="2198"/>
      <c r="VAE812" s="2198"/>
      <c r="VAF812" s="2198"/>
      <c r="VAG812" s="2198"/>
      <c r="VAH812" s="2198"/>
      <c r="VAI812" s="2198"/>
      <c r="VAJ812" s="2198"/>
      <c r="VAK812" s="2198"/>
      <c r="VAL812" s="2198"/>
      <c r="VAM812" s="2198"/>
      <c r="VAN812" s="2198"/>
      <c r="VAO812" s="2198"/>
      <c r="VAP812" s="2198"/>
      <c r="VAQ812" s="2198"/>
      <c r="VAR812" s="2198"/>
      <c r="VAS812" s="2198"/>
      <c r="VAT812" s="2198"/>
      <c r="VAU812" s="2198"/>
      <c r="VAV812" s="2198"/>
      <c r="VAW812" s="2198"/>
      <c r="VAX812" s="2198"/>
      <c r="VAY812" s="2198"/>
      <c r="VAZ812" s="2198"/>
      <c r="VBA812" s="2198"/>
      <c r="VBB812" s="2198"/>
      <c r="VBC812" s="2198"/>
      <c r="VBD812" s="2198"/>
      <c r="VBE812" s="2198"/>
      <c r="VBF812" s="2198"/>
      <c r="VBG812" s="2198"/>
      <c r="VBH812" s="2198"/>
      <c r="VBI812" s="2198"/>
      <c r="VBJ812" s="2198"/>
      <c r="VBK812" s="2198"/>
      <c r="VBL812" s="2198"/>
      <c r="VBM812" s="2198"/>
      <c r="VBN812" s="2198"/>
      <c r="VBO812" s="2198"/>
      <c r="VBP812" s="2198"/>
      <c r="VBQ812" s="2198"/>
      <c r="VBR812" s="2198"/>
      <c r="VBS812" s="2198"/>
      <c r="VBT812" s="2198"/>
      <c r="VBU812" s="2198"/>
      <c r="VBV812" s="2198"/>
      <c r="VBW812" s="2198"/>
      <c r="VBX812" s="2198"/>
      <c r="VBY812" s="2198"/>
      <c r="VBZ812" s="2198"/>
      <c r="VCA812" s="2198"/>
      <c r="VCB812" s="2198"/>
      <c r="VCC812" s="2198"/>
      <c r="VCD812" s="2198"/>
      <c r="VCE812" s="2198"/>
      <c r="VCF812" s="2198"/>
      <c r="VCG812" s="2198"/>
      <c r="VCH812" s="2198"/>
      <c r="VCI812" s="2198"/>
      <c r="VCJ812" s="2198"/>
      <c r="VCK812" s="2198"/>
      <c r="VCL812" s="2198"/>
      <c r="VCM812" s="2198"/>
      <c r="VCN812" s="2198"/>
      <c r="VCO812" s="2198"/>
      <c r="VCP812" s="2198"/>
      <c r="VCQ812" s="2198"/>
      <c r="VCR812" s="2198"/>
      <c r="VCS812" s="2198"/>
      <c r="VCT812" s="2198"/>
      <c r="VCU812" s="2198"/>
      <c r="VCV812" s="2198"/>
      <c r="VCW812" s="2198"/>
      <c r="VCX812" s="2198"/>
      <c r="VCY812" s="2198"/>
      <c r="VCZ812" s="2198"/>
      <c r="VDA812" s="2198"/>
      <c r="VDB812" s="2198"/>
      <c r="VDC812" s="2198"/>
      <c r="VDD812" s="2198"/>
      <c r="VDE812" s="2198"/>
      <c r="VDF812" s="2198"/>
      <c r="VDG812" s="2198"/>
      <c r="VDH812" s="2198"/>
      <c r="VDI812" s="2198"/>
      <c r="VDJ812" s="2198"/>
      <c r="VDK812" s="2198"/>
      <c r="VDL812" s="2198"/>
      <c r="VDM812" s="2198"/>
      <c r="VDN812" s="2198"/>
      <c r="VDO812" s="2198"/>
      <c r="VDP812" s="2198"/>
      <c r="VDQ812" s="2198"/>
      <c r="VDR812" s="2198"/>
      <c r="VDS812" s="2198"/>
      <c r="VDT812" s="2198"/>
      <c r="VDU812" s="2198"/>
      <c r="VDV812" s="2198"/>
      <c r="VDW812" s="2198"/>
      <c r="VDX812" s="2198"/>
      <c r="VDY812" s="2198"/>
      <c r="VDZ812" s="2198"/>
      <c r="VEA812" s="2198"/>
      <c r="VEB812" s="2198"/>
      <c r="VEC812" s="2198"/>
      <c r="VED812" s="2198"/>
      <c r="VEE812" s="2198"/>
      <c r="VEF812" s="2198"/>
      <c r="VEG812" s="2198"/>
      <c r="VEH812" s="2198"/>
      <c r="VEI812" s="2198"/>
      <c r="VEJ812" s="2198"/>
      <c r="VEK812" s="2198"/>
      <c r="VEL812" s="2198"/>
      <c r="VEM812" s="2198"/>
      <c r="VEN812" s="2198"/>
      <c r="VEO812" s="2198"/>
      <c r="VEP812" s="2198"/>
      <c r="VEQ812" s="2198"/>
      <c r="VER812" s="2198"/>
      <c r="VES812" s="2198"/>
      <c r="VET812" s="2198"/>
      <c r="VEU812" s="2198"/>
      <c r="VEV812" s="2198"/>
      <c r="VEW812" s="2198"/>
      <c r="VEX812" s="2198"/>
      <c r="VEY812" s="2198"/>
      <c r="VEZ812" s="2198"/>
      <c r="VFA812" s="2198"/>
      <c r="VFB812" s="2198"/>
      <c r="VFC812" s="2198"/>
      <c r="VFD812" s="2198"/>
      <c r="VFE812" s="2198"/>
      <c r="VFF812" s="2198"/>
      <c r="VFG812" s="2198"/>
      <c r="VFH812" s="2198"/>
      <c r="VFI812" s="2198"/>
      <c r="VFJ812" s="2198"/>
      <c r="VFK812" s="2198"/>
      <c r="VFL812" s="2198"/>
      <c r="VFM812" s="2198"/>
      <c r="VFN812" s="2198"/>
      <c r="VFO812" s="2198"/>
      <c r="VFP812" s="2198"/>
      <c r="VFQ812" s="2198"/>
      <c r="VFR812" s="2198"/>
      <c r="VFS812" s="2198"/>
      <c r="VFT812" s="2198"/>
      <c r="VFU812" s="2198"/>
      <c r="VFV812" s="2198"/>
      <c r="VFW812" s="2198"/>
      <c r="VFX812" s="2198"/>
      <c r="VFY812" s="2198"/>
      <c r="VFZ812" s="2198"/>
      <c r="VGA812" s="2198"/>
      <c r="VGB812" s="2198"/>
      <c r="VGC812" s="2198"/>
      <c r="VGD812" s="2198"/>
      <c r="VGE812" s="2198"/>
      <c r="VGF812" s="2198"/>
      <c r="VGG812" s="2198"/>
      <c r="VGH812" s="2198"/>
      <c r="VGI812" s="2198"/>
      <c r="VGJ812" s="2198"/>
      <c r="VGK812" s="2198"/>
      <c r="VGL812" s="2198"/>
      <c r="VGM812" s="2198"/>
      <c r="VGN812" s="2198"/>
      <c r="VGO812" s="2198"/>
      <c r="VGP812" s="2198"/>
      <c r="VGQ812" s="2198"/>
      <c r="VGR812" s="2198"/>
      <c r="VGS812" s="2198"/>
      <c r="VGT812" s="2198"/>
      <c r="VGU812" s="2198"/>
      <c r="VGV812" s="2198"/>
      <c r="VGW812" s="2198"/>
      <c r="VGX812" s="2198"/>
      <c r="VGY812" s="2198"/>
      <c r="VGZ812" s="2198"/>
      <c r="VHA812" s="2198"/>
      <c r="VHB812" s="2198"/>
      <c r="VHC812" s="2198"/>
      <c r="VHD812" s="2198"/>
      <c r="VHE812" s="2198"/>
      <c r="VHF812" s="2198"/>
      <c r="VHG812" s="2198"/>
      <c r="VHH812" s="2198"/>
      <c r="VHI812" s="2198"/>
      <c r="VHJ812" s="2198"/>
      <c r="VHK812" s="2198"/>
      <c r="VHL812" s="2198"/>
      <c r="VHM812" s="2198"/>
      <c r="VHN812" s="2198"/>
      <c r="VHO812" s="2198"/>
      <c r="VHP812" s="2198"/>
      <c r="VHQ812" s="2198"/>
      <c r="VHR812" s="2198"/>
      <c r="VHS812" s="2198"/>
      <c r="VHT812" s="2198"/>
      <c r="VHU812" s="2198"/>
      <c r="VHV812" s="2198"/>
      <c r="VHW812" s="2198"/>
      <c r="VHX812" s="2198"/>
      <c r="VHY812" s="2198"/>
      <c r="VHZ812" s="2198"/>
      <c r="VIA812" s="2198"/>
      <c r="VIE812" s="2198"/>
      <c r="VIF812" s="2198"/>
      <c r="VIG812" s="2198"/>
      <c r="VIH812" s="2198"/>
      <c r="VII812" s="2198"/>
      <c r="VIJ812" s="2198"/>
      <c r="VIK812" s="2198"/>
      <c r="VIL812" s="2198"/>
      <c r="VIM812" s="2198"/>
      <c r="VIN812" s="2198"/>
      <c r="VIO812" s="2198"/>
      <c r="VIP812" s="2198"/>
      <c r="VIQ812" s="2198"/>
      <c r="VIR812" s="2198"/>
      <c r="VIS812" s="2198"/>
      <c r="VIT812" s="2198"/>
      <c r="VIU812" s="2198"/>
      <c r="VIV812" s="2198"/>
      <c r="VIW812" s="2198"/>
      <c r="VIX812" s="2198"/>
      <c r="VIY812" s="2198"/>
      <c r="VIZ812" s="2198"/>
      <c r="VJA812" s="2198"/>
      <c r="VJB812" s="2198"/>
      <c r="VJC812" s="2198"/>
      <c r="VJD812" s="2198"/>
      <c r="VJE812" s="2198"/>
      <c r="VJF812" s="2198"/>
      <c r="VJG812" s="2198"/>
      <c r="VJH812" s="2198"/>
      <c r="VJI812" s="2198"/>
      <c r="VJJ812" s="2198"/>
      <c r="VJK812" s="2198"/>
      <c r="VJL812" s="2198"/>
      <c r="VJM812" s="2198"/>
      <c r="VJN812" s="2198"/>
      <c r="VJO812" s="2198"/>
      <c r="VJP812" s="2198"/>
      <c r="VJQ812" s="2198"/>
      <c r="VJR812" s="2198"/>
      <c r="VJS812" s="2198"/>
      <c r="VJT812" s="2198"/>
      <c r="VJU812" s="2198"/>
      <c r="VJV812" s="2198"/>
      <c r="VJW812" s="2198"/>
      <c r="VJX812" s="2198"/>
      <c r="VJY812" s="2198"/>
      <c r="VJZ812" s="2198"/>
      <c r="VKA812" s="2198"/>
      <c r="VKB812" s="2198"/>
      <c r="VKC812" s="2198"/>
      <c r="VKD812" s="2198"/>
      <c r="VKE812" s="2198"/>
      <c r="VKF812" s="2198"/>
      <c r="VKG812" s="2198"/>
      <c r="VKH812" s="2198"/>
      <c r="VKI812" s="2198"/>
      <c r="VKJ812" s="2198"/>
      <c r="VKK812" s="2198"/>
      <c r="VKL812" s="2198"/>
      <c r="VKM812" s="2198"/>
      <c r="VKN812" s="2198"/>
      <c r="VKO812" s="2198"/>
      <c r="VKP812" s="2198"/>
      <c r="VKQ812" s="2198"/>
      <c r="VKR812" s="2198"/>
      <c r="VKS812" s="2198"/>
      <c r="VKT812" s="2198"/>
      <c r="VKU812" s="2198"/>
      <c r="VKV812" s="2198"/>
      <c r="VKW812" s="2198"/>
      <c r="VKX812" s="2198"/>
      <c r="VKY812" s="2198"/>
      <c r="VKZ812" s="2198"/>
      <c r="VLA812" s="2198"/>
      <c r="VLB812" s="2198"/>
      <c r="VLC812" s="2198"/>
      <c r="VLD812" s="2198"/>
      <c r="VLE812" s="2198"/>
      <c r="VLF812" s="2198"/>
      <c r="VLG812" s="2198"/>
      <c r="VLH812" s="2198"/>
      <c r="VLI812" s="2198"/>
      <c r="VLJ812" s="2198"/>
      <c r="VLK812" s="2198"/>
      <c r="VLL812" s="2198"/>
      <c r="VLM812" s="2198"/>
      <c r="VLN812" s="2198"/>
      <c r="VLO812" s="2198"/>
      <c r="VLP812" s="2198"/>
      <c r="VLQ812" s="2198"/>
      <c r="VLR812" s="2198"/>
      <c r="VLS812" s="2198"/>
      <c r="VLT812" s="2198"/>
      <c r="VLU812" s="2198"/>
      <c r="VLV812" s="2198"/>
      <c r="VLW812" s="2198"/>
      <c r="VLX812" s="2198"/>
      <c r="VLY812" s="2198"/>
      <c r="VLZ812" s="2198"/>
      <c r="VMA812" s="2198"/>
      <c r="VMB812" s="2198"/>
      <c r="VMC812" s="2198"/>
      <c r="VMD812" s="2198"/>
      <c r="VME812" s="2198"/>
      <c r="VMF812" s="2198"/>
      <c r="VMG812" s="2198"/>
      <c r="VMH812" s="2198"/>
      <c r="VMI812" s="2198"/>
      <c r="VMJ812" s="2198"/>
      <c r="VMK812" s="2198"/>
      <c r="VML812" s="2198"/>
      <c r="VMM812" s="2198"/>
      <c r="VMN812" s="2198"/>
      <c r="VMO812" s="2198"/>
      <c r="VMP812" s="2198"/>
      <c r="VMQ812" s="2198"/>
      <c r="VMR812" s="2198"/>
      <c r="VMS812" s="2198"/>
      <c r="VMT812" s="2198"/>
      <c r="VMU812" s="2198"/>
      <c r="VMV812" s="2198"/>
      <c r="VMW812" s="2198"/>
      <c r="VMX812" s="2198"/>
      <c r="VMY812" s="2198"/>
      <c r="VMZ812" s="2198"/>
      <c r="VNA812" s="2198"/>
      <c r="VNB812" s="2198"/>
      <c r="VNC812" s="2198"/>
      <c r="VND812" s="2198"/>
      <c r="VNE812" s="2198"/>
      <c r="VNF812" s="2198"/>
      <c r="VNG812" s="2198"/>
      <c r="VNH812" s="2198"/>
      <c r="VNI812" s="2198"/>
      <c r="VNJ812" s="2198"/>
      <c r="VNK812" s="2198"/>
      <c r="VNL812" s="2198"/>
      <c r="VNM812" s="2198"/>
      <c r="VNN812" s="2198"/>
      <c r="VNO812" s="2198"/>
      <c r="VNP812" s="2198"/>
      <c r="VNQ812" s="2198"/>
      <c r="VNR812" s="2198"/>
      <c r="VNS812" s="2198"/>
      <c r="VNT812" s="2198"/>
      <c r="VNU812" s="2198"/>
      <c r="VNV812" s="2198"/>
      <c r="VNW812" s="2198"/>
      <c r="VNX812" s="2198"/>
      <c r="VNY812" s="2198"/>
      <c r="VNZ812" s="2198"/>
      <c r="VOA812" s="2198"/>
      <c r="VOB812" s="2198"/>
      <c r="VOC812" s="2198"/>
      <c r="VOD812" s="2198"/>
      <c r="VOE812" s="2198"/>
      <c r="VOF812" s="2198"/>
      <c r="VOG812" s="2198"/>
      <c r="VOH812" s="2198"/>
      <c r="VOI812" s="2198"/>
      <c r="VOJ812" s="2198"/>
      <c r="VOK812" s="2198"/>
      <c r="VOL812" s="2198"/>
      <c r="VOM812" s="2198"/>
      <c r="VON812" s="2198"/>
      <c r="VOO812" s="2198"/>
      <c r="VOP812" s="2198"/>
      <c r="VOQ812" s="2198"/>
      <c r="VOR812" s="2198"/>
      <c r="VOS812" s="2198"/>
      <c r="VOT812" s="2198"/>
      <c r="VOU812" s="2198"/>
      <c r="VOV812" s="2198"/>
      <c r="VOW812" s="2198"/>
      <c r="VOX812" s="2198"/>
      <c r="VOY812" s="2198"/>
      <c r="VOZ812" s="2198"/>
      <c r="VPA812" s="2198"/>
      <c r="VPB812" s="2198"/>
      <c r="VPC812" s="2198"/>
      <c r="VPD812" s="2198"/>
      <c r="VPE812" s="2198"/>
      <c r="VPF812" s="2198"/>
      <c r="VPG812" s="2198"/>
      <c r="VPH812" s="2198"/>
      <c r="VPI812" s="2198"/>
      <c r="VPJ812" s="2198"/>
      <c r="VPK812" s="2198"/>
      <c r="VPL812" s="2198"/>
      <c r="VPM812" s="2198"/>
      <c r="VPN812" s="2198"/>
      <c r="VPO812" s="2198"/>
      <c r="VPP812" s="2198"/>
      <c r="VPQ812" s="2198"/>
      <c r="VPR812" s="2198"/>
      <c r="VPS812" s="2198"/>
      <c r="VPT812" s="2198"/>
      <c r="VPU812" s="2198"/>
      <c r="VPV812" s="2198"/>
      <c r="VPW812" s="2198"/>
      <c r="VPX812" s="2198"/>
      <c r="VPY812" s="2198"/>
      <c r="VPZ812" s="2198"/>
      <c r="VQA812" s="2198"/>
      <c r="VQB812" s="2198"/>
      <c r="VQC812" s="2198"/>
      <c r="VQD812" s="2198"/>
      <c r="VQE812" s="2198"/>
      <c r="VQF812" s="2198"/>
      <c r="VQG812" s="2198"/>
      <c r="VQH812" s="2198"/>
      <c r="VQI812" s="2198"/>
      <c r="VQJ812" s="2198"/>
      <c r="VQK812" s="2198"/>
      <c r="VQL812" s="2198"/>
      <c r="VQM812" s="2198"/>
      <c r="VQN812" s="2198"/>
      <c r="VQO812" s="2198"/>
      <c r="VQP812" s="2198"/>
      <c r="VQQ812" s="2198"/>
      <c r="VQR812" s="2198"/>
      <c r="VQS812" s="2198"/>
      <c r="VQT812" s="2198"/>
      <c r="VQU812" s="2198"/>
      <c r="VQV812" s="2198"/>
      <c r="VQW812" s="2198"/>
      <c r="VQX812" s="2198"/>
      <c r="VQY812" s="2198"/>
      <c r="VQZ812" s="2198"/>
      <c r="VRA812" s="2198"/>
      <c r="VRB812" s="2198"/>
      <c r="VRC812" s="2198"/>
      <c r="VRD812" s="2198"/>
      <c r="VRE812" s="2198"/>
      <c r="VRF812" s="2198"/>
      <c r="VRG812" s="2198"/>
      <c r="VRH812" s="2198"/>
      <c r="VRI812" s="2198"/>
      <c r="VRJ812" s="2198"/>
      <c r="VRK812" s="2198"/>
      <c r="VRL812" s="2198"/>
      <c r="VRM812" s="2198"/>
      <c r="VRN812" s="2198"/>
      <c r="VRO812" s="2198"/>
      <c r="VRP812" s="2198"/>
      <c r="VRQ812" s="2198"/>
      <c r="VRR812" s="2198"/>
      <c r="VRS812" s="2198"/>
      <c r="VRT812" s="2198"/>
      <c r="VRU812" s="2198"/>
      <c r="VRV812" s="2198"/>
      <c r="VRW812" s="2198"/>
      <c r="VSA812" s="2198"/>
      <c r="VSB812" s="2198"/>
      <c r="VSC812" s="2198"/>
      <c r="VSD812" s="2198"/>
      <c r="VSE812" s="2198"/>
      <c r="VSF812" s="2198"/>
      <c r="VSG812" s="2198"/>
      <c r="VSH812" s="2198"/>
      <c r="VSI812" s="2198"/>
      <c r="VSJ812" s="2198"/>
      <c r="VSK812" s="2198"/>
      <c r="VSL812" s="2198"/>
      <c r="VSM812" s="2198"/>
      <c r="VSN812" s="2198"/>
      <c r="VSO812" s="2198"/>
      <c r="VSP812" s="2198"/>
      <c r="VSQ812" s="2198"/>
      <c r="VSR812" s="2198"/>
      <c r="VSS812" s="2198"/>
      <c r="VST812" s="2198"/>
      <c r="VSU812" s="2198"/>
      <c r="VSV812" s="2198"/>
      <c r="VSW812" s="2198"/>
      <c r="VSX812" s="2198"/>
      <c r="VSY812" s="2198"/>
      <c r="VSZ812" s="2198"/>
      <c r="VTA812" s="2198"/>
      <c r="VTB812" s="2198"/>
      <c r="VTC812" s="2198"/>
      <c r="VTD812" s="2198"/>
      <c r="VTE812" s="2198"/>
      <c r="VTF812" s="2198"/>
      <c r="VTG812" s="2198"/>
      <c r="VTH812" s="2198"/>
      <c r="VTI812" s="2198"/>
      <c r="VTJ812" s="2198"/>
      <c r="VTK812" s="2198"/>
      <c r="VTL812" s="2198"/>
      <c r="VTM812" s="2198"/>
      <c r="VTN812" s="2198"/>
      <c r="VTO812" s="2198"/>
      <c r="VTP812" s="2198"/>
      <c r="VTQ812" s="2198"/>
      <c r="VTR812" s="2198"/>
      <c r="VTS812" s="2198"/>
      <c r="VTT812" s="2198"/>
      <c r="VTU812" s="2198"/>
      <c r="VTV812" s="2198"/>
      <c r="VTW812" s="2198"/>
      <c r="VTX812" s="2198"/>
      <c r="VTY812" s="2198"/>
      <c r="VTZ812" s="2198"/>
      <c r="VUA812" s="2198"/>
      <c r="VUB812" s="2198"/>
      <c r="VUC812" s="2198"/>
      <c r="VUD812" s="2198"/>
      <c r="VUE812" s="2198"/>
      <c r="VUF812" s="2198"/>
      <c r="VUG812" s="2198"/>
      <c r="VUH812" s="2198"/>
      <c r="VUI812" s="2198"/>
      <c r="VUJ812" s="2198"/>
      <c r="VUK812" s="2198"/>
      <c r="VUL812" s="2198"/>
      <c r="VUM812" s="2198"/>
      <c r="VUN812" s="2198"/>
      <c r="VUO812" s="2198"/>
      <c r="VUP812" s="2198"/>
      <c r="VUQ812" s="2198"/>
      <c r="VUR812" s="2198"/>
      <c r="VUS812" s="2198"/>
      <c r="VUT812" s="2198"/>
      <c r="VUU812" s="2198"/>
      <c r="VUV812" s="2198"/>
      <c r="VUW812" s="2198"/>
      <c r="VUX812" s="2198"/>
      <c r="VUY812" s="2198"/>
      <c r="VUZ812" s="2198"/>
      <c r="VVA812" s="2198"/>
      <c r="VVB812" s="2198"/>
      <c r="VVC812" s="2198"/>
      <c r="VVD812" s="2198"/>
      <c r="VVE812" s="2198"/>
      <c r="VVF812" s="2198"/>
      <c r="VVG812" s="2198"/>
      <c r="VVH812" s="2198"/>
      <c r="VVI812" s="2198"/>
      <c r="VVJ812" s="2198"/>
      <c r="VVK812" s="2198"/>
      <c r="VVL812" s="2198"/>
      <c r="VVM812" s="2198"/>
      <c r="VVN812" s="2198"/>
      <c r="VVO812" s="2198"/>
      <c r="VVP812" s="2198"/>
      <c r="VVQ812" s="2198"/>
      <c r="VVR812" s="2198"/>
      <c r="VVS812" s="2198"/>
      <c r="VVT812" s="2198"/>
      <c r="VVU812" s="2198"/>
      <c r="VVV812" s="2198"/>
      <c r="VVW812" s="2198"/>
      <c r="VVX812" s="2198"/>
      <c r="VVY812" s="2198"/>
      <c r="VVZ812" s="2198"/>
      <c r="VWA812" s="2198"/>
      <c r="VWB812" s="2198"/>
      <c r="VWC812" s="2198"/>
      <c r="VWD812" s="2198"/>
      <c r="VWE812" s="2198"/>
      <c r="VWF812" s="2198"/>
      <c r="VWG812" s="2198"/>
      <c r="VWH812" s="2198"/>
      <c r="VWI812" s="2198"/>
      <c r="VWJ812" s="2198"/>
      <c r="VWK812" s="2198"/>
      <c r="VWL812" s="2198"/>
      <c r="VWM812" s="2198"/>
      <c r="VWN812" s="2198"/>
      <c r="VWO812" s="2198"/>
      <c r="VWP812" s="2198"/>
      <c r="VWQ812" s="2198"/>
      <c r="VWR812" s="2198"/>
      <c r="VWS812" s="2198"/>
      <c r="VWT812" s="2198"/>
      <c r="VWU812" s="2198"/>
      <c r="VWV812" s="2198"/>
      <c r="VWW812" s="2198"/>
      <c r="VWX812" s="2198"/>
      <c r="VWY812" s="2198"/>
      <c r="VWZ812" s="2198"/>
      <c r="VXA812" s="2198"/>
      <c r="VXB812" s="2198"/>
      <c r="VXC812" s="2198"/>
      <c r="VXD812" s="2198"/>
      <c r="VXE812" s="2198"/>
      <c r="VXF812" s="2198"/>
      <c r="VXG812" s="2198"/>
      <c r="VXH812" s="2198"/>
      <c r="VXI812" s="2198"/>
      <c r="VXJ812" s="2198"/>
      <c r="VXK812" s="2198"/>
      <c r="VXL812" s="2198"/>
      <c r="VXM812" s="2198"/>
      <c r="VXN812" s="2198"/>
      <c r="VXO812" s="2198"/>
      <c r="VXP812" s="2198"/>
      <c r="VXQ812" s="2198"/>
      <c r="VXR812" s="2198"/>
      <c r="VXS812" s="2198"/>
      <c r="VXT812" s="2198"/>
      <c r="VXU812" s="2198"/>
      <c r="VXV812" s="2198"/>
      <c r="VXW812" s="2198"/>
      <c r="VXX812" s="2198"/>
      <c r="VXY812" s="2198"/>
      <c r="VXZ812" s="2198"/>
      <c r="VYA812" s="2198"/>
      <c r="VYB812" s="2198"/>
      <c r="VYC812" s="2198"/>
      <c r="VYD812" s="2198"/>
      <c r="VYE812" s="2198"/>
      <c r="VYF812" s="2198"/>
      <c r="VYG812" s="2198"/>
      <c r="VYH812" s="2198"/>
      <c r="VYI812" s="2198"/>
      <c r="VYJ812" s="2198"/>
      <c r="VYK812" s="2198"/>
      <c r="VYL812" s="2198"/>
      <c r="VYM812" s="2198"/>
      <c r="VYN812" s="2198"/>
      <c r="VYO812" s="2198"/>
      <c r="VYP812" s="2198"/>
      <c r="VYQ812" s="2198"/>
      <c r="VYR812" s="2198"/>
      <c r="VYS812" s="2198"/>
      <c r="VYT812" s="2198"/>
      <c r="VYU812" s="2198"/>
      <c r="VYV812" s="2198"/>
      <c r="VYW812" s="2198"/>
      <c r="VYX812" s="2198"/>
      <c r="VYY812" s="2198"/>
      <c r="VYZ812" s="2198"/>
      <c r="VZA812" s="2198"/>
      <c r="VZB812" s="2198"/>
      <c r="VZC812" s="2198"/>
      <c r="VZD812" s="2198"/>
      <c r="VZE812" s="2198"/>
      <c r="VZF812" s="2198"/>
      <c r="VZG812" s="2198"/>
      <c r="VZH812" s="2198"/>
      <c r="VZI812" s="2198"/>
      <c r="VZJ812" s="2198"/>
      <c r="VZK812" s="2198"/>
      <c r="VZL812" s="2198"/>
      <c r="VZM812" s="2198"/>
      <c r="VZN812" s="2198"/>
      <c r="VZO812" s="2198"/>
      <c r="VZP812" s="2198"/>
      <c r="VZQ812" s="2198"/>
      <c r="VZR812" s="2198"/>
      <c r="VZS812" s="2198"/>
      <c r="VZT812" s="2198"/>
      <c r="VZU812" s="2198"/>
      <c r="VZV812" s="2198"/>
      <c r="VZW812" s="2198"/>
      <c r="VZX812" s="2198"/>
      <c r="VZY812" s="2198"/>
      <c r="VZZ812" s="2198"/>
      <c r="WAA812" s="2198"/>
      <c r="WAB812" s="2198"/>
      <c r="WAC812" s="2198"/>
      <c r="WAD812" s="2198"/>
      <c r="WAE812" s="2198"/>
      <c r="WAF812" s="2198"/>
      <c r="WAG812" s="2198"/>
      <c r="WAH812" s="2198"/>
      <c r="WAI812" s="2198"/>
      <c r="WAJ812" s="2198"/>
      <c r="WAK812" s="2198"/>
      <c r="WAL812" s="2198"/>
      <c r="WAM812" s="2198"/>
      <c r="WAN812" s="2198"/>
      <c r="WAO812" s="2198"/>
      <c r="WAP812" s="2198"/>
      <c r="WAQ812" s="2198"/>
      <c r="WAR812" s="2198"/>
      <c r="WAS812" s="2198"/>
      <c r="WAT812" s="2198"/>
      <c r="WAU812" s="2198"/>
      <c r="WAV812" s="2198"/>
      <c r="WAW812" s="2198"/>
      <c r="WAX812" s="2198"/>
      <c r="WAY812" s="2198"/>
      <c r="WAZ812" s="2198"/>
      <c r="WBA812" s="2198"/>
      <c r="WBB812" s="2198"/>
      <c r="WBC812" s="2198"/>
      <c r="WBD812" s="2198"/>
      <c r="WBE812" s="2198"/>
      <c r="WBF812" s="2198"/>
      <c r="WBG812" s="2198"/>
      <c r="WBH812" s="2198"/>
      <c r="WBI812" s="2198"/>
      <c r="WBJ812" s="2198"/>
      <c r="WBK812" s="2198"/>
      <c r="WBL812" s="2198"/>
      <c r="WBM812" s="2198"/>
      <c r="WBN812" s="2198"/>
      <c r="WBO812" s="2198"/>
      <c r="WBP812" s="2198"/>
      <c r="WBQ812" s="2198"/>
      <c r="WBR812" s="2198"/>
      <c r="WBS812" s="2198"/>
      <c r="WBW812" s="2198"/>
      <c r="WBX812" s="2198"/>
      <c r="WBY812" s="2198"/>
      <c r="WBZ812" s="2198"/>
      <c r="WCA812" s="2198"/>
      <c r="WCB812" s="2198"/>
      <c r="WCC812" s="2198"/>
      <c r="WCD812" s="2198"/>
      <c r="WCE812" s="2198"/>
      <c r="WCF812" s="2198"/>
      <c r="WCG812" s="2198"/>
      <c r="WCH812" s="2198"/>
      <c r="WCI812" s="2198"/>
      <c r="WCJ812" s="2198"/>
      <c r="WCK812" s="2198"/>
      <c r="WCL812" s="2198"/>
      <c r="WCM812" s="2198"/>
      <c r="WCN812" s="2198"/>
      <c r="WCO812" s="2198"/>
      <c r="WCP812" s="2198"/>
      <c r="WCQ812" s="2198"/>
      <c r="WCR812" s="2198"/>
      <c r="WCS812" s="2198"/>
      <c r="WCT812" s="2198"/>
      <c r="WCU812" s="2198"/>
      <c r="WCV812" s="2198"/>
      <c r="WCW812" s="2198"/>
      <c r="WCX812" s="2198"/>
      <c r="WCY812" s="2198"/>
      <c r="WCZ812" s="2198"/>
      <c r="WDA812" s="2198"/>
      <c r="WDB812" s="2198"/>
      <c r="WDC812" s="2198"/>
      <c r="WDD812" s="2198"/>
      <c r="WDE812" s="2198"/>
      <c r="WDF812" s="2198"/>
      <c r="WDG812" s="2198"/>
      <c r="WDH812" s="2198"/>
      <c r="WDI812" s="2198"/>
      <c r="WDJ812" s="2198"/>
      <c r="WDK812" s="2198"/>
      <c r="WDL812" s="2198"/>
      <c r="WDM812" s="2198"/>
      <c r="WDN812" s="2198"/>
      <c r="WDO812" s="2198"/>
      <c r="WDP812" s="2198"/>
      <c r="WDQ812" s="2198"/>
      <c r="WDR812" s="2198"/>
      <c r="WDS812" s="2198"/>
      <c r="WDT812" s="2198"/>
      <c r="WDU812" s="2198"/>
      <c r="WDV812" s="2198"/>
      <c r="WDW812" s="2198"/>
      <c r="WDX812" s="2198"/>
      <c r="WDY812" s="2198"/>
      <c r="WDZ812" s="2198"/>
      <c r="WEA812" s="2198"/>
      <c r="WEB812" s="2198"/>
      <c r="WEC812" s="2198"/>
      <c r="WED812" s="2198"/>
      <c r="WEE812" s="2198"/>
      <c r="WEF812" s="2198"/>
      <c r="WEG812" s="2198"/>
      <c r="WEH812" s="2198"/>
      <c r="WEI812" s="2198"/>
      <c r="WEJ812" s="2198"/>
      <c r="WEK812" s="2198"/>
      <c r="WEL812" s="2198"/>
      <c r="WEM812" s="2198"/>
      <c r="WEN812" s="2198"/>
      <c r="WEO812" s="2198"/>
      <c r="WEP812" s="2198"/>
      <c r="WEQ812" s="2198"/>
      <c r="WER812" s="2198"/>
      <c r="WES812" s="2198"/>
      <c r="WET812" s="2198"/>
      <c r="WEU812" s="2198"/>
      <c r="WEV812" s="2198"/>
      <c r="WEW812" s="2198"/>
      <c r="WEX812" s="2198"/>
      <c r="WEY812" s="2198"/>
      <c r="WEZ812" s="2198"/>
      <c r="WFA812" s="2198"/>
      <c r="WFB812" s="2198"/>
      <c r="WFC812" s="2198"/>
      <c r="WFD812" s="2198"/>
      <c r="WFE812" s="2198"/>
      <c r="WFF812" s="2198"/>
      <c r="WFG812" s="2198"/>
      <c r="WFH812" s="2198"/>
      <c r="WFI812" s="2198"/>
      <c r="WFJ812" s="2198"/>
      <c r="WFK812" s="2198"/>
      <c r="WFL812" s="2198"/>
      <c r="WFM812" s="2198"/>
      <c r="WFN812" s="2198"/>
      <c r="WFO812" s="2198"/>
      <c r="WFP812" s="2198"/>
      <c r="WFQ812" s="2198"/>
      <c r="WFR812" s="2198"/>
      <c r="WFS812" s="2198"/>
      <c r="WFT812" s="2198"/>
      <c r="WFU812" s="2198"/>
      <c r="WFV812" s="2198"/>
      <c r="WFW812" s="2198"/>
      <c r="WFX812" s="2198"/>
      <c r="WFY812" s="2198"/>
      <c r="WFZ812" s="2198"/>
      <c r="WGA812" s="2198"/>
      <c r="WGB812" s="2198"/>
      <c r="WGC812" s="2198"/>
      <c r="WGD812" s="2198"/>
      <c r="WGE812" s="2198"/>
      <c r="WGF812" s="2198"/>
      <c r="WGG812" s="2198"/>
      <c r="WGH812" s="2198"/>
      <c r="WGI812" s="2198"/>
      <c r="WGJ812" s="2198"/>
      <c r="WGK812" s="2198"/>
      <c r="WGL812" s="2198"/>
      <c r="WGM812" s="2198"/>
      <c r="WGN812" s="2198"/>
      <c r="WGO812" s="2198"/>
      <c r="WGP812" s="2198"/>
      <c r="WGQ812" s="2198"/>
      <c r="WGR812" s="2198"/>
      <c r="WGS812" s="2198"/>
      <c r="WGT812" s="2198"/>
      <c r="WGU812" s="2198"/>
      <c r="WGV812" s="2198"/>
      <c r="WGW812" s="2198"/>
      <c r="WGX812" s="2198"/>
      <c r="WGY812" s="2198"/>
      <c r="WGZ812" s="2198"/>
      <c r="WHA812" s="2198"/>
      <c r="WHB812" s="2198"/>
      <c r="WHC812" s="2198"/>
      <c r="WHD812" s="2198"/>
      <c r="WHE812" s="2198"/>
      <c r="WHF812" s="2198"/>
      <c r="WHG812" s="2198"/>
      <c r="WHH812" s="2198"/>
      <c r="WHI812" s="2198"/>
      <c r="WHJ812" s="2198"/>
      <c r="WHK812" s="2198"/>
      <c r="WHL812" s="2198"/>
      <c r="WHM812" s="2198"/>
      <c r="WHN812" s="2198"/>
      <c r="WHO812" s="2198"/>
      <c r="WHP812" s="2198"/>
      <c r="WHQ812" s="2198"/>
      <c r="WHR812" s="2198"/>
      <c r="WHS812" s="2198"/>
      <c r="WHT812" s="2198"/>
      <c r="WHU812" s="2198"/>
      <c r="WHV812" s="2198"/>
      <c r="WHW812" s="2198"/>
      <c r="WHX812" s="2198"/>
      <c r="WHY812" s="2198"/>
      <c r="WHZ812" s="2198"/>
      <c r="WIA812" s="2198"/>
      <c r="WIB812" s="2198"/>
      <c r="WIC812" s="2198"/>
      <c r="WID812" s="2198"/>
      <c r="WIE812" s="2198"/>
      <c r="WIF812" s="2198"/>
      <c r="WIG812" s="2198"/>
      <c r="WIH812" s="2198"/>
      <c r="WII812" s="2198"/>
      <c r="WIJ812" s="2198"/>
      <c r="WIK812" s="2198"/>
      <c r="WIL812" s="2198"/>
      <c r="WIM812" s="2198"/>
      <c r="WIN812" s="2198"/>
      <c r="WIO812" s="2198"/>
      <c r="WIP812" s="2198"/>
      <c r="WIQ812" s="2198"/>
      <c r="WIR812" s="2198"/>
      <c r="WIS812" s="2198"/>
      <c r="WIT812" s="2198"/>
      <c r="WIU812" s="2198"/>
      <c r="WIV812" s="2198"/>
      <c r="WIW812" s="2198"/>
      <c r="WIX812" s="2198"/>
      <c r="WIY812" s="2198"/>
      <c r="WIZ812" s="2198"/>
      <c r="WJA812" s="2198"/>
      <c r="WJB812" s="2198"/>
      <c r="WJC812" s="2198"/>
      <c r="WJD812" s="2198"/>
      <c r="WJE812" s="2198"/>
      <c r="WJF812" s="2198"/>
      <c r="WJG812" s="2198"/>
      <c r="WJH812" s="2198"/>
      <c r="WJI812" s="2198"/>
      <c r="WJJ812" s="2198"/>
      <c r="WJK812" s="2198"/>
      <c r="WJL812" s="2198"/>
      <c r="WJM812" s="2198"/>
      <c r="WJN812" s="2198"/>
      <c r="WJO812" s="2198"/>
      <c r="WJP812" s="2198"/>
      <c r="WJQ812" s="2198"/>
      <c r="WJR812" s="2198"/>
      <c r="WJS812" s="2198"/>
      <c r="WJT812" s="2198"/>
      <c r="WJU812" s="2198"/>
      <c r="WJV812" s="2198"/>
      <c r="WJW812" s="2198"/>
      <c r="WJX812" s="2198"/>
      <c r="WJY812" s="2198"/>
      <c r="WJZ812" s="2198"/>
      <c r="WKA812" s="2198"/>
      <c r="WKB812" s="2198"/>
      <c r="WKC812" s="2198"/>
      <c r="WKD812" s="2198"/>
      <c r="WKE812" s="2198"/>
      <c r="WKF812" s="2198"/>
      <c r="WKG812" s="2198"/>
      <c r="WKH812" s="2198"/>
      <c r="WKI812" s="2198"/>
      <c r="WKJ812" s="2198"/>
      <c r="WKK812" s="2198"/>
      <c r="WKL812" s="2198"/>
      <c r="WKM812" s="2198"/>
      <c r="WKN812" s="2198"/>
      <c r="WKO812" s="2198"/>
      <c r="WKP812" s="2198"/>
      <c r="WKQ812" s="2198"/>
      <c r="WKR812" s="2198"/>
      <c r="WKS812" s="2198"/>
      <c r="WKT812" s="2198"/>
      <c r="WKU812" s="2198"/>
      <c r="WKV812" s="2198"/>
      <c r="WKW812" s="2198"/>
      <c r="WKX812" s="2198"/>
      <c r="WKY812" s="2198"/>
      <c r="WKZ812" s="2198"/>
      <c r="WLA812" s="2198"/>
      <c r="WLB812" s="2198"/>
      <c r="WLC812" s="2198"/>
      <c r="WLD812" s="2198"/>
      <c r="WLE812" s="2198"/>
      <c r="WLF812" s="2198"/>
      <c r="WLG812" s="2198"/>
      <c r="WLH812" s="2198"/>
      <c r="WLI812" s="2198"/>
      <c r="WLJ812" s="2198"/>
      <c r="WLK812" s="2198"/>
      <c r="WLL812" s="2198"/>
      <c r="WLM812" s="2198"/>
      <c r="WLN812" s="2198"/>
      <c r="WLO812" s="2198"/>
      <c r="WLS812" s="2198"/>
      <c r="WLT812" s="2198"/>
      <c r="WLU812" s="2198"/>
      <c r="WLV812" s="2198"/>
      <c r="WLW812" s="2198"/>
      <c r="WLX812" s="2198"/>
      <c r="WLY812" s="2198"/>
      <c r="WLZ812" s="2198"/>
      <c r="WMA812" s="2198"/>
      <c r="WMB812" s="2198"/>
      <c r="WMC812" s="2198"/>
      <c r="WMD812" s="2198"/>
      <c r="WME812" s="2198"/>
      <c r="WMF812" s="2198"/>
      <c r="WMG812" s="2198"/>
      <c r="WMH812" s="2198"/>
      <c r="WMI812" s="2198"/>
      <c r="WMJ812" s="2198"/>
      <c r="WMK812" s="2198"/>
      <c r="WML812" s="2198"/>
      <c r="WMM812" s="2198"/>
      <c r="WMN812" s="2198"/>
      <c r="WMO812" s="2198"/>
      <c r="WMP812" s="2198"/>
      <c r="WMQ812" s="2198"/>
      <c r="WMR812" s="2198"/>
      <c r="WMS812" s="2198"/>
      <c r="WMT812" s="2198"/>
      <c r="WMU812" s="2198"/>
      <c r="WMV812" s="2198"/>
      <c r="WMW812" s="2198"/>
      <c r="WMX812" s="2198"/>
      <c r="WMY812" s="2198"/>
      <c r="WMZ812" s="2198"/>
      <c r="WNA812" s="2198"/>
      <c r="WNB812" s="2198"/>
      <c r="WNC812" s="2198"/>
      <c r="WND812" s="2198"/>
      <c r="WNE812" s="2198"/>
      <c r="WNF812" s="2198"/>
      <c r="WNG812" s="2198"/>
      <c r="WNH812" s="2198"/>
      <c r="WNI812" s="2198"/>
      <c r="WNJ812" s="2198"/>
      <c r="WNK812" s="2198"/>
      <c r="WNL812" s="2198"/>
      <c r="WNM812" s="2198"/>
      <c r="WNN812" s="2198"/>
      <c r="WNO812" s="2198"/>
      <c r="WNP812" s="2198"/>
      <c r="WNQ812" s="2198"/>
      <c r="WNR812" s="2198"/>
      <c r="WNS812" s="2198"/>
      <c r="WNT812" s="2198"/>
      <c r="WNU812" s="2198"/>
      <c r="WNV812" s="2198"/>
      <c r="WNW812" s="2198"/>
      <c r="WNX812" s="2198"/>
      <c r="WNY812" s="2198"/>
      <c r="WNZ812" s="2198"/>
      <c r="WOA812" s="2198"/>
      <c r="WOB812" s="2198"/>
      <c r="WOC812" s="2198"/>
      <c r="WOD812" s="2198"/>
      <c r="WOE812" s="2198"/>
      <c r="WOF812" s="2198"/>
      <c r="WOG812" s="2198"/>
      <c r="WOH812" s="2198"/>
      <c r="WOI812" s="2198"/>
      <c r="WOJ812" s="2198"/>
      <c r="WOK812" s="2198"/>
      <c r="WOL812" s="2198"/>
      <c r="WOM812" s="2198"/>
      <c r="WON812" s="2198"/>
      <c r="WOO812" s="2198"/>
      <c r="WOP812" s="2198"/>
      <c r="WOQ812" s="2198"/>
      <c r="WOR812" s="2198"/>
      <c r="WOS812" s="2198"/>
      <c r="WOT812" s="2198"/>
      <c r="WOU812" s="2198"/>
      <c r="WOV812" s="2198"/>
      <c r="WOW812" s="2198"/>
      <c r="WOX812" s="2198"/>
      <c r="WOY812" s="2198"/>
      <c r="WOZ812" s="2198"/>
      <c r="WPA812" s="2198"/>
      <c r="WPB812" s="2198"/>
      <c r="WPC812" s="2198"/>
      <c r="WPD812" s="2198"/>
      <c r="WPE812" s="2198"/>
      <c r="WPF812" s="2198"/>
      <c r="WPG812" s="2198"/>
      <c r="WPH812" s="2198"/>
      <c r="WPI812" s="2198"/>
      <c r="WPJ812" s="2198"/>
      <c r="WPK812" s="2198"/>
      <c r="WPL812" s="2198"/>
      <c r="WPM812" s="2198"/>
      <c r="WPN812" s="2198"/>
      <c r="WPO812" s="2198"/>
      <c r="WPP812" s="2198"/>
      <c r="WPQ812" s="2198"/>
      <c r="WPR812" s="2198"/>
      <c r="WPS812" s="2198"/>
      <c r="WPT812" s="2198"/>
      <c r="WPU812" s="2198"/>
      <c r="WPV812" s="2198"/>
      <c r="WPW812" s="2198"/>
      <c r="WPX812" s="2198"/>
      <c r="WPY812" s="2198"/>
      <c r="WPZ812" s="2198"/>
      <c r="WQA812" s="2198"/>
      <c r="WQB812" s="2198"/>
      <c r="WQC812" s="2198"/>
      <c r="WQD812" s="2198"/>
      <c r="WQE812" s="2198"/>
      <c r="WQF812" s="2198"/>
      <c r="WQG812" s="2198"/>
      <c r="WQH812" s="2198"/>
      <c r="WQI812" s="2198"/>
      <c r="WQJ812" s="2198"/>
      <c r="WQK812" s="2198"/>
      <c r="WQL812" s="2198"/>
      <c r="WQM812" s="2198"/>
      <c r="WQN812" s="2198"/>
      <c r="WQO812" s="2198"/>
      <c r="WQP812" s="2198"/>
      <c r="WQQ812" s="2198"/>
      <c r="WQR812" s="2198"/>
      <c r="WQS812" s="2198"/>
      <c r="WQT812" s="2198"/>
      <c r="WQU812" s="2198"/>
      <c r="WQV812" s="2198"/>
      <c r="WQW812" s="2198"/>
      <c r="WQX812" s="2198"/>
      <c r="WQY812" s="2198"/>
      <c r="WQZ812" s="2198"/>
      <c r="WRA812" s="2198"/>
      <c r="WRB812" s="2198"/>
      <c r="WRC812" s="2198"/>
      <c r="WRD812" s="2198"/>
      <c r="WRE812" s="2198"/>
      <c r="WRF812" s="2198"/>
      <c r="WRG812" s="2198"/>
      <c r="WRH812" s="2198"/>
      <c r="WRI812" s="2198"/>
      <c r="WRJ812" s="2198"/>
      <c r="WRK812" s="2198"/>
      <c r="WRL812" s="2198"/>
      <c r="WRM812" s="2198"/>
      <c r="WRN812" s="2198"/>
      <c r="WRO812" s="2198"/>
      <c r="WRP812" s="2198"/>
      <c r="WRQ812" s="2198"/>
      <c r="WRR812" s="2198"/>
      <c r="WRS812" s="2198"/>
      <c r="WRT812" s="2198"/>
      <c r="WRU812" s="2198"/>
      <c r="WRV812" s="2198"/>
      <c r="WRW812" s="2198"/>
      <c r="WRX812" s="2198"/>
      <c r="WRY812" s="2198"/>
      <c r="WRZ812" s="2198"/>
      <c r="WSA812" s="2198"/>
      <c r="WSB812" s="2198"/>
      <c r="WSC812" s="2198"/>
      <c r="WSD812" s="2198"/>
      <c r="WSE812" s="2198"/>
      <c r="WSF812" s="2198"/>
      <c r="WSG812" s="2198"/>
      <c r="WSH812" s="2198"/>
      <c r="WSI812" s="2198"/>
      <c r="WSJ812" s="2198"/>
      <c r="WSK812" s="2198"/>
      <c r="WSL812" s="2198"/>
      <c r="WSM812" s="2198"/>
      <c r="WSN812" s="2198"/>
      <c r="WSO812" s="2198"/>
      <c r="WSP812" s="2198"/>
      <c r="WSQ812" s="2198"/>
      <c r="WSR812" s="2198"/>
      <c r="WSS812" s="2198"/>
      <c r="WST812" s="2198"/>
      <c r="WSU812" s="2198"/>
      <c r="WSV812" s="2198"/>
      <c r="WSW812" s="2198"/>
      <c r="WSX812" s="2198"/>
      <c r="WSY812" s="2198"/>
      <c r="WSZ812" s="2198"/>
      <c r="WTA812" s="2198"/>
      <c r="WTB812" s="2198"/>
      <c r="WTC812" s="2198"/>
      <c r="WTD812" s="2198"/>
      <c r="WTE812" s="2198"/>
      <c r="WTF812" s="2198"/>
      <c r="WTG812" s="2198"/>
      <c r="WTH812" s="2198"/>
      <c r="WTI812" s="2198"/>
      <c r="WTJ812" s="2198"/>
      <c r="WTK812" s="2198"/>
      <c r="WTL812" s="2198"/>
      <c r="WTM812" s="2198"/>
      <c r="WTN812" s="2198"/>
      <c r="WTO812" s="2198"/>
      <c r="WTP812" s="2198"/>
      <c r="WTQ812" s="2198"/>
      <c r="WTR812" s="2198"/>
      <c r="WTS812" s="2198"/>
      <c r="WTT812" s="2198"/>
      <c r="WTU812" s="2198"/>
      <c r="WTV812" s="2198"/>
      <c r="WTW812" s="2198"/>
      <c r="WTX812" s="2198"/>
      <c r="WTY812" s="2198"/>
      <c r="WTZ812" s="2198"/>
      <c r="WUA812" s="2198"/>
      <c r="WUB812" s="2198"/>
      <c r="WUC812" s="2198"/>
      <c r="WUD812" s="2198"/>
      <c r="WUE812" s="2198"/>
      <c r="WUF812" s="2198"/>
      <c r="WUG812" s="2198"/>
      <c r="WUH812" s="2198"/>
      <c r="WUI812" s="2198"/>
      <c r="WUJ812" s="2198"/>
      <c r="WUK812" s="2198"/>
      <c r="WUL812" s="2198"/>
      <c r="WUM812" s="2198"/>
      <c r="WUN812" s="2198"/>
      <c r="WUO812" s="2198"/>
      <c r="WUP812" s="2198"/>
      <c r="WUQ812" s="2198"/>
      <c r="WUR812" s="2198"/>
      <c r="WUS812" s="2198"/>
      <c r="WUT812" s="2198"/>
      <c r="WUU812" s="2198"/>
      <c r="WUV812" s="2198"/>
      <c r="WUW812" s="2198"/>
      <c r="WUX812" s="2198"/>
      <c r="WUY812" s="2198"/>
      <c r="WUZ812" s="2198"/>
      <c r="WVA812" s="2198"/>
      <c r="WVB812" s="2198"/>
      <c r="WVC812" s="2198"/>
      <c r="WVD812" s="2198"/>
      <c r="WVE812" s="2198"/>
      <c r="WVF812" s="2198"/>
      <c r="WVG812" s="2198"/>
      <c r="WVH812" s="2198"/>
      <c r="WVI812" s="2198"/>
      <c r="WVJ812" s="2198"/>
      <c r="WVK812" s="2198"/>
      <c r="WVO812" s="2198"/>
      <c r="WVP812" s="2198"/>
      <c r="WVQ812" s="2198"/>
      <c r="WVR812" s="2198"/>
      <c r="WVS812" s="2198"/>
      <c r="WVT812" s="2198"/>
      <c r="WVU812" s="2198"/>
      <c r="WVV812" s="2198"/>
      <c r="WVW812" s="2198"/>
      <c r="WVX812" s="2198"/>
      <c r="WVY812" s="2198"/>
      <c r="WVZ812" s="2198"/>
      <c r="WWA812" s="2198"/>
      <c r="WWB812" s="2198"/>
      <c r="WWC812" s="2198"/>
      <c r="WWD812" s="2198"/>
      <c r="WWE812" s="2198"/>
      <c r="WWF812" s="2198"/>
      <c r="WWG812" s="2198"/>
      <c r="WWH812" s="2198"/>
      <c r="WWI812" s="2198"/>
      <c r="WWJ812" s="2198"/>
      <c r="WWK812" s="2198"/>
      <c r="WWL812" s="2198"/>
      <c r="WWM812" s="2198"/>
      <c r="WWN812" s="2198"/>
      <c r="WWO812" s="2198"/>
      <c r="WWP812" s="2198"/>
      <c r="WWQ812" s="2198"/>
      <c r="WWR812" s="2198"/>
      <c r="WWS812" s="2198"/>
      <c r="WWT812" s="2198"/>
      <c r="WWU812" s="2198"/>
      <c r="WWV812" s="2198"/>
      <c r="WWW812" s="2198"/>
      <c r="WWX812" s="2198"/>
      <c r="WWY812" s="2198"/>
      <c r="WWZ812" s="2198"/>
      <c r="WXA812" s="2198"/>
      <c r="WXB812" s="2198"/>
      <c r="WXC812" s="2198"/>
      <c r="WXD812" s="2198"/>
      <c r="WXE812" s="2198"/>
      <c r="WXF812" s="2198"/>
      <c r="WXG812" s="2198"/>
      <c r="WXH812" s="2198"/>
      <c r="WXI812" s="2198"/>
      <c r="WXJ812" s="2198"/>
      <c r="WXK812" s="2198"/>
      <c r="WXL812" s="2198"/>
      <c r="WXM812" s="2198"/>
      <c r="WXN812" s="2198"/>
      <c r="WXO812" s="2198"/>
      <c r="WXP812" s="2198"/>
      <c r="WXQ812" s="2198"/>
      <c r="WXR812" s="2198"/>
      <c r="WXS812" s="2198"/>
      <c r="WXT812" s="2198"/>
      <c r="WXU812" s="2198"/>
      <c r="WXV812" s="2198"/>
      <c r="WXW812" s="2198"/>
      <c r="WXX812" s="2198"/>
      <c r="WXY812" s="2198"/>
      <c r="WXZ812" s="2198"/>
      <c r="WYA812" s="2198"/>
      <c r="WYB812" s="2198"/>
      <c r="WYC812" s="2198"/>
      <c r="WYD812" s="2198"/>
      <c r="WYE812" s="2198"/>
      <c r="WYF812" s="2198"/>
      <c r="WYG812" s="2198"/>
      <c r="WYH812" s="2198"/>
      <c r="WYI812" s="2198"/>
      <c r="WYJ812" s="2198"/>
      <c r="WYK812" s="2198"/>
      <c r="WYL812" s="2198"/>
      <c r="WYM812" s="2198"/>
      <c r="WYN812" s="2198"/>
      <c r="WYO812" s="2198"/>
      <c r="WYP812" s="2198"/>
      <c r="WYQ812" s="2198"/>
      <c r="WYR812" s="2198"/>
      <c r="WYS812" s="2198"/>
      <c r="WYT812" s="2198"/>
      <c r="WYU812" s="2198"/>
      <c r="WYV812" s="2198"/>
      <c r="WYW812" s="2198"/>
      <c r="WYX812" s="2198"/>
      <c r="WYY812" s="2198"/>
      <c r="WYZ812" s="2198"/>
      <c r="WZA812" s="2198"/>
      <c r="WZB812" s="2198"/>
      <c r="WZC812" s="2198"/>
      <c r="WZD812" s="2198"/>
      <c r="WZE812" s="2198"/>
      <c r="WZF812" s="2198"/>
      <c r="WZG812" s="2198"/>
      <c r="WZH812" s="2198"/>
      <c r="WZI812" s="2198"/>
      <c r="WZJ812" s="2198"/>
      <c r="WZK812" s="2198"/>
      <c r="WZL812" s="2198"/>
      <c r="WZM812" s="2198"/>
      <c r="WZN812" s="2198"/>
      <c r="WZO812" s="2198"/>
      <c r="WZP812" s="2198"/>
      <c r="WZQ812" s="2198"/>
      <c r="WZR812" s="2198"/>
      <c r="WZS812" s="2198"/>
      <c r="WZT812" s="2198"/>
      <c r="WZU812" s="2198"/>
      <c r="WZV812" s="2198"/>
      <c r="WZW812" s="2198"/>
      <c r="WZX812" s="2198"/>
      <c r="WZY812" s="2198"/>
      <c r="WZZ812" s="2198"/>
      <c r="XAA812" s="2198"/>
      <c r="XAB812" s="2198"/>
      <c r="XAC812" s="2198"/>
      <c r="XAD812" s="2198"/>
      <c r="XAE812" s="2198"/>
      <c r="XAF812" s="2198"/>
      <c r="XAG812" s="2198"/>
      <c r="XAH812" s="2198"/>
      <c r="XAI812" s="2198"/>
      <c r="XAJ812" s="2198"/>
      <c r="XAK812" s="2198"/>
      <c r="XAL812" s="2198"/>
      <c r="XAM812" s="2198"/>
      <c r="XAN812" s="2198"/>
      <c r="XAO812" s="2198"/>
      <c r="XAP812" s="2198"/>
      <c r="XAQ812" s="2198"/>
      <c r="XAR812" s="2198"/>
      <c r="XAS812" s="2198"/>
      <c r="XAT812" s="2198"/>
      <c r="XAU812" s="2198"/>
      <c r="XAV812" s="2198"/>
      <c r="XAW812" s="2198"/>
      <c r="XAX812" s="2198"/>
      <c r="XAY812" s="2198"/>
      <c r="XAZ812" s="2198"/>
      <c r="XBA812" s="2198"/>
      <c r="XBB812" s="2198"/>
      <c r="XBC812" s="2198"/>
      <c r="XBD812" s="2198"/>
      <c r="XBE812" s="2198"/>
      <c r="XBF812" s="2198"/>
      <c r="XBG812" s="2198"/>
      <c r="XBH812" s="2198"/>
      <c r="XBI812" s="2198"/>
      <c r="XBJ812" s="2198"/>
      <c r="XBK812" s="2198"/>
      <c r="XBL812" s="2198"/>
      <c r="XBM812" s="2198"/>
      <c r="XBN812" s="2198"/>
      <c r="XBO812" s="2198"/>
      <c r="XBP812" s="2198"/>
      <c r="XBQ812" s="2198"/>
      <c r="XBR812" s="2198"/>
      <c r="XBS812" s="2198"/>
      <c r="XBT812" s="2198"/>
      <c r="XBU812" s="2198"/>
      <c r="XBV812" s="2198"/>
      <c r="XBW812" s="2198"/>
      <c r="XBX812" s="2198"/>
      <c r="XBY812" s="2198"/>
      <c r="XBZ812" s="2198"/>
      <c r="XCA812" s="2198"/>
      <c r="XCB812" s="2198"/>
      <c r="XCC812" s="2198"/>
      <c r="XCD812" s="2198"/>
      <c r="XCE812" s="2198"/>
      <c r="XCF812" s="2198"/>
      <c r="XCG812" s="2198"/>
      <c r="XCH812" s="2198"/>
      <c r="XCI812" s="2198"/>
      <c r="XCJ812" s="2198"/>
      <c r="XCK812" s="2198"/>
      <c r="XCL812" s="2198"/>
      <c r="XCM812" s="2198"/>
      <c r="XCN812" s="2198"/>
      <c r="XCO812" s="2198"/>
      <c r="XCP812" s="2198"/>
      <c r="XCQ812" s="2198"/>
      <c r="XCR812" s="2198"/>
      <c r="XCS812" s="2198"/>
      <c r="XCT812" s="2198"/>
      <c r="XCU812" s="2198"/>
      <c r="XCV812" s="2198"/>
      <c r="XCW812" s="2198"/>
      <c r="XCX812" s="2198"/>
      <c r="XCY812" s="2198"/>
      <c r="XCZ812" s="2198"/>
      <c r="XDA812" s="2198"/>
      <c r="XDB812" s="2198"/>
      <c r="XDC812" s="2198"/>
      <c r="XDD812" s="2198"/>
      <c r="XDE812" s="2198"/>
      <c r="XDF812" s="2198"/>
      <c r="XDG812" s="2198"/>
      <c r="XDH812" s="2198"/>
      <c r="XDI812" s="2198"/>
      <c r="XDJ812" s="2198"/>
      <c r="XDK812" s="2198"/>
      <c r="XDL812" s="2198"/>
      <c r="XDM812" s="2198"/>
      <c r="XDN812" s="2198"/>
      <c r="XDO812" s="2198"/>
      <c r="XDP812" s="2198"/>
      <c r="XDQ812" s="2198"/>
      <c r="XDR812" s="2198"/>
      <c r="XDS812" s="2198"/>
      <c r="XDT812" s="2198"/>
      <c r="XDU812" s="2198"/>
      <c r="XDV812" s="2198"/>
      <c r="XDW812" s="2198"/>
      <c r="XDX812" s="2198"/>
      <c r="XDY812" s="2198"/>
      <c r="XDZ812" s="2198"/>
      <c r="XEA812" s="2198"/>
      <c r="XEB812" s="2198"/>
      <c r="XEC812" s="2198"/>
      <c r="XED812" s="2198"/>
      <c r="XEE812" s="2198"/>
      <c r="XEF812" s="2198"/>
      <c r="XEG812" s="2198"/>
      <c r="XEH812" s="2198"/>
      <c r="XEI812" s="2198"/>
      <c r="XEJ812" s="2198"/>
      <c r="XEK812" s="2198"/>
      <c r="XEL812" s="2198"/>
      <c r="XEM812" s="2198"/>
      <c r="XEN812" s="2198"/>
      <c r="XEO812" s="2198"/>
      <c r="XEP812" s="2198"/>
      <c r="XEQ812" s="2198"/>
      <c r="XER812" s="2198"/>
      <c r="XES812" s="2198"/>
      <c r="XET812" s="2198"/>
      <c r="XEU812" s="2198"/>
      <c r="XEV812" s="2198"/>
      <c r="XEW812" s="2198"/>
      <c r="XEX812" s="2198"/>
      <c r="XEY812" s="2198"/>
      <c r="XEZ812" s="2198"/>
      <c r="XFA812" s="2198"/>
      <c r="XFB812" s="2198"/>
      <c r="XFC812" s="2198"/>
    </row>
    <row r="813" spans="1:16383" s="2203" customFormat="1">
      <c r="A813" s="2204" t="s">
        <v>3509</v>
      </c>
      <c r="B813" s="2205" t="s">
        <v>4288</v>
      </c>
      <c r="C813" s="2222" t="s">
        <v>31</v>
      </c>
      <c r="D813" s="2222">
        <f t="shared" si="33"/>
        <v>0.64</v>
      </c>
      <c r="E813" s="2222"/>
      <c r="F813" s="2222">
        <v>0.64</v>
      </c>
      <c r="G813" s="2222" t="s">
        <v>85</v>
      </c>
      <c r="H813" s="2222" t="s">
        <v>2361</v>
      </c>
      <c r="I813" s="2203">
        <v>1</v>
      </c>
      <c r="J813" s="2198"/>
      <c r="K813" s="2205" t="s">
        <v>4288</v>
      </c>
      <c r="L813" s="2198"/>
      <c r="M813" s="2198"/>
      <c r="N813" s="2198"/>
      <c r="O813" s="2198"/>
      <c r="P813" s="2198"/>
      <c r="Q813" s="2198"/>
      <c r="R813" s="2198"/>
      <c r="S813" s="2198"/>
      <c r="T813" s="2198"/>
      <c r="U813" s="2198"/>
      <c r="V813" s="2198"/>
      <c r="W813" s="2198"/>
      <c r="X813" s="2198"/>
      <c r="Y813" s="2198"/>
      <c r="Z813" s="2198"/>
      <c r="AA813" s="2198"/>
      <c r="AB813" s="2198"/>
      <c r="AC813" s="2198"/>
      <c r="AD813" s="2198"/>
      <c r="AE813" s="2198"/>
      <c r="AF813" s="2198"/>
      <c r="AG813" s="2198"/>
      <c r="AH813" s="2198"/>
      <c r="AI813" s="2198"/>
      <c r="AJ813" s="2198"/>
      <c r="AK813" s="2198"/>
      <c r="AL813" s="2198"/>
      <c r="AM813" s="2198"/>
      <c r="AN813" s="2198"/>
      <c r="AO813" s="2198"/>
      <c r="AP813" s="2198"/>
      <c r="AQ813" s="2198"/>
      <c r="AR813" s="2198"/>
      <c r="AS813" s="2198"/>
      <c r="AT813" s="2198"/>
      <c r="AU813" s="2198"/>
      <c r="AV813" s="2198"/>
      <c r="AW813" s="2198"/>
      <c r="AX813" s="2198"/>
      <c r="AY813" s="2198"/>
      <c r="AZ813" s="2198"/>
      <c r="BA813" s="2198"/>
      <c r="BB813" s="2198"/>
      <c r="BC813" s="2198"/>
      <c r="BD813" s="2198"/>
      <c r="BE813" s="2198"/>
      <c r="BF813" s="2198"/>
      <c r="BG813" s="2198"/>
      <c r="BH813" s="2198"/>
      <c r="BI813" s="2198"/>
      <c r="BJ813" s="2198"/>
      <c r="BK813" s="2198"/>
      <c r="BL813" s="2198"/>
      <c r="BM813" s="2198"/>
      <c r="BN813" s="2198"/>
      <c r="BO813" s="2198"/>
      <c r="BP813" s="2198"/>
      <c r="BQ813" s="2198"/>
      <c r="BR813" s="2198"/>
      <c r="BS813" s="2198"/>
      <c r="BT813" s="2198"/>
      <c r="BU813" s="2198"/>
      <c r="BV813" s="2198"/>
      <c r="BW813" s="2198"/>
      <c r="BX813" s="2198"/>
      <c r="BY813" s="2198"/>
      <c r="BZ813" s="2198"/>
      <c r="CA813" s="2198"/>
      <c r="CB813" s="2198"/>
      <c r="CC813" s="2198"/>
      <c r="CD813" s="2198"/>
      <c r="CE813" s="2198"/>
      <c r="CF813" s="2198"/>
      <c r="CG813" s="2198"/>
      <c r="CH813" s="2198"/>
      <c r="CI813" s="2198"/>
      <c r="CJ813" s="2198"/>
      <c r="CK813" s="2198"/>
      <c r="CL813" s="2198"/>
      <c r="CM813" s="2198"/>
      <c r="CN813" s="2198"/>
      <c r="CO813" s="2198"/>
      <c r="CP813" s="2198"/>
      <c r="CQ813" s="2198"/>
      <c r="CR813" s="2198"/>
      <c r="CS813" s="2198"/>
      <c r="CT813" s="2198"/>
      <c r="CU813" s="2198"/>
      <c r="CV813" s="2198"/>
      <c r="CW813" s="2198"/>
      <c r="CX813" s="2198"/>
      <c r="CY813" s="2198"/>
      <c r="CZ813" s="2198"/>
      <c r="DA813" s="2198"/>
      <c r="DB813" s="2198"/>
      <c r="DC813" s="2198"/>
      <c r="DD813" s="2198"/>
      <c r="DE813" s="2198"/>
      <c r="DF813" s="2198"/>
      <c r="DG813" s="2198"/>
      <c r="DH813" s="2198"/>
      <c r="DI813" s="2198"/>
      <c r="DJ813" s="2198"/>
      <c r="DK813" s="2198"/>
      <c r="DL813" s="2198"/>
      <c r="DM813" s="2198"/>
      <c r="DN813" s="2198"/>
      <c r="DO813" s="2198"/>
      <c r="DP813" s="2198"/>
      <c r="DQ813" s="2198"/>
      <c r="DR813" s="2198"/>
      <c r="DS813" s="2198"/>
      <c r="DT813" s="2198"/>
      <c r="DU813" s="2198"/>
      <c r="DV813" s="2198"/>
      <c r="DW813" s="2198"/>
      <c r="DX813" s="2198"/>
      <c r="DY813" s="2198"/>
      <c r="DZ813" s="2198"/>
      <c r="EA813" s="2198"/>
      <c r="EB813" s="2198"/>
      <c r="EC813" s="2198"/>
      <c r="ED813" s="2198"/>
      <c r="EE813" s="2198"/>
      <c r="EF813" s="2198"/>
      <c r="EG813" s="2198"/>
      <c r="EH813" s="2198"/>
      <c r="EI813" s="2198"/>
      <c r="EJ813" s="2198"/>
      <c r="EK813" s="2198"/>
      <c r="EL813" s="2198"/>
      <c r="EM813" s="2198"/>
      <c r="EN813" s="2198"/>
      <c r="EO813" s="2198"/>
      <c r="EP813" s="2198"/>
      <c r="EQ813" s="2198"/>
      <c r="ER813" s="2198"/>
      <c r="ES813" s="2198"/>
      <c r="ET813" s="2198"/>
      <c r="EU813" s="2198"/>
      <c r="EV813" s="2198"/>
      <c r="EW813" s="2198"/>
      <c r="EX813" s="2198"/>
      <c r="EY813" s="2198"/>
      <c r="EZ813" s="2198"/>
      <c r="FA813" s="2198"/>
      <c r="FB813" s="2198"/>
      <c r="FC813" s="2198"/>
      <c r="FD813" s="2198"/>
      <c r="FE813" s="2198"/>
      <c r="FF813" s="2198"/>
      <c r="FG813" s="2198"/>
      <c r="FH813" s="2198"/>
      <c r="FI813" s="2198"/>
      <c r="FJ813" s="2198"/>
      <c r="FK813" s="2198"/>
      <c r="FL813" s="2198"/>
      <c r="FM813" s="2198"/>
      <c r="FN813" s="2198"/>
      <c r="FO813" s="2198"/>
      <c r="FP813" s="2198"/>
      <c r="FQ813" s="2198"/>
      <c r="FR813" s="2198"/>
      <c r="FS813" s="2198"/>
      <c r="FT813" s="2198"/>
      <c r="FU813" s="2198"/>
      <c r="FV813" s="2198"/>
      <c r="FW813" s="2198"/>
      <c r="FX813" s="2198"/>
      <c r="FY813" s="2198"/>
      <c r="FZ813" s="2198"/>
      <c r="GA813" s="2198"/>
      <c r="GB813" s="2198"/>
      <c r="GC813" s="2198"/>
      <c r="GD813" s="2198"/>
      <c r="GE813" s="2198"/>
      <c r="GF813" s="2198"/>
      <c r="GG813" s="2198"/>
      <c r="GH813" s="2198"/>
      <c r="GI813" s="2198"/>
      <c r="GJ813" s="2198"/>
      <c r="GK813" s="2198"/>
      <c r="GL813" s="2198"/>
      <c r="GM813" s="2198"/>
      <c r="GN813" s="2198"/>
      <c r="GO813" s="2198"/>
      <c r="GP813" s="2198"/>
      <c r="GQ813" s="2198"/>
      <c r="GR813" s="2198"/>
      <c r="GS813" s="2198"/>
      <c r="GT813" s="2198"/>
      <c r="GU813" s="2198"/>
      <c r="GV813" s="2198"/>
      <c r="GW813" s="2198"/>
      <c r="GX813" s="2198"/>
      <c r="GY813" s="2198"/>
      <c r="GZ813" s="2198"/>
      <c r="HA813" s="2198"/>
      <c r="HB813" s="2198"/>
      <c r="HC813" s="2198"/>
      <c r="HD813" s="2198"/>
      <c r="HE813" s="2198"/>
      <c r="HF813" s="2198"/>
      <c r="HG813" s="2198"/>
      <c r="HH813" s="2198"/>
      <c r="HI813" s="2198"/>
      <c r="HJ813" s="2198"/>
      <c r="HK813" s="2198"/>
      <c r="HL813" s="2198"/>
      <c r="HM813" s="2198"/>
      <c r="HN813" s="2198"/>
      <c r="HO813" s="2198"/>
      <c r="HP813" s="2198"/>
      <c r="HQ813" s="2198"/>
      <c r="HR813" s="2198"/>
      <c r="HS813" s="2198"/>
      <c r="HT813" s="2198"/>
      <c r="HU813" s="2198"/>
      <c r="HV813" s="2198"/>
      <c r="HW813" s="2198"/>
      <c r="HX813" s="2198"/>
      <c r="HY813" s="2198"/>
      <c r="HZ813" s="2198"/>
      <c r="IA813" s="2198"/>
      <c r="IB813" s="2198"/>
      <c r="IC813" s="2198"/>
      <c r="ID813" s="2198"/>
      <c r="IE813" s="2198"/>
      <c r="IF813" s="2198"/>
      <c r="IG813" s="2198"/>
      <c r="IH813" s="2198"/>
      <c r="II813" s="2198"/>
      <c r="IJ813" s="2198"/>
      <c r="IK813" s="2198"/>
      <c r="IL813" s="2198"/>
      <c r="IM813" s="2198"/>
      <c r="IN813" s="2198"/>
      <c r="IO813" s="2198"/>
      <c r="IP813" s="2198"/>
      <c r="IQ813" s="2198"/>
      <c r="IR813" s="2198"/>
      <c r="IS813" s="2198"/>
      <c r="IT813" s="2198"/>
      <c r="IU813" s="2198"/>
      <c r="IV813" s="2198"/>
      <c r="IW813" s="2198"/>
      <c r="IX813" s="2198"/>
      <c r="IY813" s="2198"/>
      <c r="JC813" s="2198"/>
      <c r="JD813" s="2198"/>
      <c r="JE813" s="2198"/>
      <c r="JF813" s="2198"/>
      <c r="JG813" s="2198"/>
      <c r="JH813" s="2198"/>
      <c r="JI813" s="2198"/>
      <c r="JJ813" s="2198"/>
      <c r="JK813" s="2198"/>
      <c r="JL813" s="2198"/>
      <c r="JM813" s="2198"/>
      <c r="JN813" s="2198"/>
      <c r="JO813" s="2198"/>
      <c r="JP813" s="2198"/>
      <c r="JQ813" s="2198"/>
      <c r="JR813" s="2198"/>
      <c r="JS813" s="2198"/>
      <c r="JT813" s="2198"/>
      <c r="JU813" s="2198"/>
      <c r="JV813" s="2198"/>
      <c r="JW813" s="2198"/>
      <c r="JX813" s="2198"/>
      <c r="JY813" s="2198"/>
      <c r="JZ813" s="2198"/>
      <c r="KA813" s="2198"/>
      <c r="KB813" s="2198"/>
      <c r="KC813" s="2198"/>
      <c r="KD813" s="2198"/>
      <c r="KE813" s="2198"/>
      <c r="KF813" s="2198"/>
      <c r="KG813" s="2198"/>
      <c r="KH813" s="2198"/>
      <c r="KI813" s="2198"/>
      <c r="KJ813" s="2198"/>
      <c r="KK813" s="2198"/>
      <c r="KL813" s="2198"/>
      <c r="KM813" s="2198"/>
      <c r="KN813" s="2198"/>
      <c r="KO813" s="2198"/>
      <c r="KP813" s="2198"/>
      <c r="KQ813" s="2198"/>
      <c r="KR813" s="2198"/>
      <c r="KS813" s="2198"/>
      <c r="KT813" s="2198"/>
      <c r="KU813" s="2198"/>
      <c r="KV813" s="2198"/>
      <c r="KW813" s="2198"/>
      <c r="KX813" s="2198"/>
      <c r="KY813" s="2198"/>
      <c r="KZ813" s="2198"/>
      <c r="LA813" s="2198"/>
      <c r="LB813" s="2198"/>
      <c r="LC813" s="2198"/>
      <c r="LD813" s="2198"/>
      <c r="LE813" s="2198"/>
      <c r="LF813" s="2198"/>
      <c r="LG813" s="2198"/>
      <c r="LH813" s="2198"/>
      <c r="LI813" s="2198"/>
      <c r="LJ813" s="2198"/>
      <c r="LK813" s="2198"/>
      <c r="LL813" s="2198"/>
      <c r="LM813" s="2198"/>
      <c r="LN813" s="2198"/>
      <c r="LO813" s="2198"/>
      <c r="LP813" s="2198"/>
      <c r="LQ813" s="2198"/>
      <c r="LR813" s="2198"/>
      <c r="LS813" s="2198"/>
      <c r="LT813" s="2198"/>
      <c r="LU813" s="2198"/>
      <c r="LV813" s="2198"/>
      <c r="LW813" s="2198"/>
      <c r="LX813" s="2198"/>
      <c r="LY813" s="2198"/>
      <c r="LZ813" s="2198"/>
      <c r="MA813" s="2198"/>
      <c r="MB813" s="2198"/>
      <c r="MC813" s="2198"/>
      <c r="MD813" s="2198"/>
      <c r="ME813" s="2198"/>
      <c r="MF813" s="2198"/>
      <c r="MG813" s="2198"/>
      <c r="MH813" s="2198"/>
      <c r="MI813" s="2198"/>
      <c r="MJ813" s="2198"/>
      <c r="MK813" s="2198"/>
      <c r="ML813" s="2198"/>
      <c r="MM813" s="2198"/>
      <c r="MN813" s="2198"/>
      <c r="MO813" s="2198"/>
      <c r="MP813" s="2198"/>
      <c r="MQ813" s="2198"/>
      <c r="MR813" s="2198"/>
      <c r="MS813" s="2198"/>
      <c r="MT813" s="2198"/>
      <c r="MU813" s="2198"/>
      <c r="MV813" s="2198"/>
      <c r="MW813" s="2198"/>
      <c r="MX813" s="2198"/>
      <c r="MY813" s="2198"/>
      <c r="MZ813" s="2198"/>
      <c r="NA813" s="2198"/>
      <c r="NB813" s="2198"/>
      <c r="NC813" s="2198"/>
      <c r="ND813" s="2198"/>
      <c r="NE813" s="2198"/>
      <c r="NF813" s="2198"/>
      <c r="NG813" s="2198"/>
      <c r="NH813" s="2198"/>
      <c r="NI813" s="2198"/>
      <c r="NJ813" s="2198"/>
      <c r="NK813" s="2198"/>
      <c r="NL813" s="2198"/>
      <c r="NM813" s="2198"/>
      <c r="NN813" s="2198"/>
      <c r="NO813" s="2198"/>
      <c r="NP813" s="2198"/>
      <c r="NQ813" s="2198"/>
      <c r="NR813" s="2198"/>
      <c r="NS813" s="2198"/>
      <c r="NT813" s="2198"/>
      <c r="NU813" s="2198"/>
      <c r="NV813" s="2198"/>
      <c r="NW813" s="2198"/>
      <c r="NX813" s="2198"/>
      <c r="NY813" s="2198"/>
      <c r="NZ813" s="2198"/>
      <c r="OA813" s="2198"/>
      <c r="OB813" s="2198"/>
      <c r="OC813" s="2198"/>
      <c r="OD813" s="2198"/>
      <c r="OE813" s="2198"/>
      <c r="OF813" s="2198"/>
      <c r="OG813" s="2198"/>
      <c r="OH813" s="2198"/>
      <c r="OI813" s="2198"/>
      <c r="OJ813" s="2198"/>
      <c r="OK813" s="2198"/>
      <c r="OL813" s="2198"/>
      <c r="OM813" s="2198"/>
      <c r="ON813" s="2198"/>
      <c r="OO813" s="2198"/>
      <c r="OP813" s="2198"/>
      <c r="OQ813" s="2198"/>
      <c r="OR813" s="2198"/>
      <c r="OS813" s="2198"/>
      <c r="OT813" s="2198"/>
      <c r="OU813" s="2198"/>
      <c r="OV813" s="2198"/>
      <c r="OW813" s="2198"/>
      <c r="OX813" s="2198"/>
      <c r="OY813" s="2198"/>
      <c r="OZ813" s="2198"/>
      <c r="PA813" s="2198"/>
      <c r="PB813" s="2198"/>
      <c r="PC813" s="2198"/>
      <c r="PD813" s="2198"/>
      <c r="PE813" s="2198"/>
      <c r="PF813" s="2198"/>
      <c r="PG813" s="2198"/>
      <c r="PH813" s="2198"/>
      <c r="PI813" s="2198"/>
      <c r="PJ813" s="2198"/>
      <c r="PK813" s="2198"/>
      <c r="PL813" s="2198"/>
      <c r="PM813" s="2198"/>
      <c r="PN813" s="2198"/>
      <c r="PO813" s="2198"/>
      <c r="PP813" s="2198"/>
      <c r="PQ813" s="2198"/>
      <c r="PR813" s="2198"/>
      <c r="PS813" s="2198"/>
      <c r="PT813" s="2198"/>
      <c r="PU813" s="2198"/>
      <c r="PV813" s="2198"/>
      <c r="PW813" s="2198"/>
      <c r="PX813" s="2198"/>
      <c r="PY813" s="2198"/>
      <c r="PZ813" s="2198"/>
      <c r="QA813" s="2198"/>
      <c r="QB813" s="2198"/>
      <c r="QC813" s="2198"/>
      <c r="QD813" s="2198"/>
      <c r="QE813" s="2198"/>
      <c r="QF813" s="2198"/>
      <c r="QG813" s="2198"/>
      <c r="QH813" s="2198"/>
      <c r="QI813" s="2198"/>
      <c r="QJ813" s="2198"/>
      <c r="QK813" s="2198"/>
      <c r="QL813" s="2198"/>
      <c r="QM813" s="2198"/>
      <c r="QN813" s="2198"/>
      <c r="QO813" s="2198"/>
      <c r="QP813" s="2198"/>
      <c r="QQ813" s="2198"/>
      <c r="QR813" s="2198"/>
      <c r="QS813" s="2198"/>
      <c r="QT813" s="2198"/>
      <c r="QU813" s="2198"/>
      <c r="QV813" s="2198"/>
      <c r="QW813" s="2198"/>
      <c r="QX813" s="2198"/>
      <c r="QY813" s="2198"/>
      <c r="QZ813" s="2198"/>
      <c r="RA813" s="2198"/>
      <c r="RB813" s="2198"/>
      <c r="RC813" s="2198"/>
      <c r="RD813" s="2198"/>
      <c r="RE813" s="2198"/>
      <c r="RF813" s="2198"/>
      <c r="RG813" s="2198"/>
      <c r="RH813" s="2198"/>
      <c r="RI813" s="2198"/>
      <c r="RJ813" s="2198"/>
      <c r="RK813" s="2198"/>
      <c r="RL813" s="2198"/>
      <c r="RM813" s="2198"/>
      <c r="RN813" s="2198"/>
      <c r="RO813" s="2198"/>
      <c r="RP813" s="2198"/>
      <c r="RQ813" s="2198"/>
      <c r="RR813" s="2198"/>
      <c r="RS813" s="2198"/>
      <c r="RT813" s="2198"/>
      <c r="RU813" s="2198"/>
      <c r="RV813" s="2198"/>
      <c r="RW813" s="2198"/>
      <c r="RX813" s="2198"/>
      <c r="RY813" s="2198"/>
      <c r="RZ813" s="2198"/>
      <c r="SA813" s="2198"/>
      <c r="SB813" s="2198"/>
      <c r="SC813" s="2198"/>
      <c r="SD813" s="2198"/>
      <c r="SE813" s="2198"/>
      <c r="SF813" s="2198"/>
      <c r="SG813" s="2198"/>
      <c r="SH813" s="2198"/>
      <c r="SI813" s="2198"/>
      <c r="SJ813" s="2198"/>
      <c r="SK813" s="2198"/>
      <c r="SL813" s="2198"/>
      <c r="SM813" s="2198"/>
      <c r="SN813" s="2198"/>
      <c r="SO813" s="2198"/>
      <c r="SP813" s="2198"/>
      <c r="SQ813" s="2198"/>
      <c r="SR813" s="2198"/>
      <c r="SS813" s="2198"/>
      <c r="ST813" s="2198"/>
      <c r="SU813" s="2198"/>
      <c r="SY813" s="2198"/>
      <c r="SZ813" s="2198"/>
      <c r="TA813" s="2198"/>
      <c r="TB813" s="2198"/>
      <c r="TC813" s="2198"/>
      <c r="TD813" s="2198"/>
      <c r="TE813" s="2198"/>
      <c r="TF813" s="2198"/>
      <c r="TG813" s="2198"/>
      <c r="TH813" s="2198"/>
      <c r="TI813" s="2198"/>
      <c r="TJ813" s="2198"/>
      <c r="TK813" s="2198"/>
      <c r="TL813" s="2198"/>
      <c r="TM813" s="2198"/>
      <c r="TN813" s="2198"/>
      <c r="TO813" s="2198"/>
      <c r="TP813" s="2198"/>
      <c r="TQ813" s="2198"/>
      <c r="TR813" s="2198"/>
      <c r="TS813" s="2198"/>
      <c r="TT813" s="2198"/>
      <c r="TU813" s="2198"/>
      <c r="TV813" s="2198"/>
      <c r="TW813" s="2198"/>
      <c r="TX813" s="2198"/>
      <c r="TY813" s="2198"/>
      <c r="TZ813" s="2198"/>
      <c r="UA813" s="2198"/>
      <c r="UB813" s="2198"/>
      <c r="UC813" s="2198"/>
      <c r="UD813" s="2198"/>
      <c r="UE813" s="2198"/>
      <c r="UF813" s="2198"/>
      <c r="UG813" s="2198"/>
      <c r="UH813" s="2198"/>
      <c r="UI813" s="2198"/>
      <c r="UJ813" s="2198"/>
      <c r="UK813" s="2198"/>
      <c r="UL813" s="2198"/>
      <c r="UM813" s="2198"/>
      <c r="UN813" s="2198"/>
      <c r="UO813" s="2198"/>
      <c r="UP813" s="2198"/>
      <c r="UQ813" s="2198"/>
      <c r="UR813" s="2198"/>
      <c r="US813" s="2198"/>
      <c r="UT813" s="2198"/>
      <c r="UU813" s="2198"/>
      <c r="UV813" s="2198"/>
      <c r="UW813" s="2198"/>
      <c r="UX813" s="2198"/>
      <c r="UY813" s="2198"/>
      <c r="UZ813" s="2198"/>
      <c r="VA813" s="2198"/>
      <c r="VB813" s="2198"/>
      <c r="VC813" s="2198"/>
      <c r="VD813" s="2198"/>
      <c r="VE813" s="2198"/>
      <c r="VF813" s="2198"/>
      <c r="VG813" s="2198"/>
      <c r="VH813" s="2198"/>
      <c r="VI813" s="2198"/>
      <c r="VJ813" s="2198"/>
      <c r="VK813" s="2198"/>
      <c r="VL813" s="2198"/>
      <c r="VM813" s="2198"/>
      <c r="VN813" s="2198"/>
      <c r="VO813" s="2198"/>
      <c r="VP813" s="2198"/>
      <c r="VQ813" s="2198"/>
      <c r="VR813" s="2198"/>
      <c r="VS813" s="2198"/>
      <c r="VT813" s="2198"/>
      <c r="VU813" s="2198"/>
      <c r="VV813" s="2198"/>
      <c r="VW813" s="2198"/>
      <c r="VX813" s="2198"/>
      <c r="VY813" s="2198"/>
      <c r="VZ813" s="2198"/>
      <c r="WA813" s="2198"/>
      <c r="WB813" s="2198"/>
      <c r="WC813" s="2198"/>
      <c r="WD813" s="2198"/>
      <c r="WE813" s="2198"/>
      <c r="WF813" s="2198"/>
      <c r="WG813" s="2198"/>
      <c r="WH813" s="2198"/>
      <c r="WI813" s="2198"/>
      <c r="WJ813" s="2198"/>
      <c r="WK813" s="2198"/>
      <c r="WL813" s="2198"/>
      <c r="WM813" s="2198"/>
      <c r="WN813" s="2198"/>
      <c r="WO813" s="2198"/>
      <c r="WP813" s="2198"/>
      <c r="WQ813" s="2198"/>
      <c r="WR813" s="2198"/>
      <c r="WS813" s="2198"/>
      <c r="WT813" s="2198"/>
      <c r="WU813" s="2198"/>
      <c r="WV813" s="2198"/>
      <c r="WW813" s="2198"/>
      <c r="WX813" s="2198"/>
      <c r="WY813" s="2198"/>
      <c r="WZ813" s="2198"/>
      <c r="XA813" s="2198"/>
      <c r="XB813" s="2198"/>
      <c r="XC813" s="2198"/>
      <c r="XD813" s="2198"/>
      <c r="XE813" s="2198"/>
      <c r="XF813" s="2198"/>
      <c r="XG813" s="2198"/>
      <c r="XH813" s="2198"/>
      <c r="XI813" s="2198"/>
      <c r="XJ813" s="2198"/>
      <c r="XK813" s="2198"/>
      <c r="XL813" s="2198"/>
      <c r="XM813" s="2198"/>
      <c r="XN813" s="2198"/>
      <c r="XO813" s="2198"/>
      <c r="XP813" s="2198"/>
      <c r="XQ813" s="2198"/>
      <c r="XR813" s="2198"/>
      <c r="XS813" s="2198"/>
      <c r="XT813" s="2198"/>
      <c r="XU813" s="2198"/>
      <c r="XV813" s="2198"/>
      <c r="XW813" s="2198"/>
      <c r="XX813" s="2198"/>
      <c r="XY813" s="2198"/>
      <c r="XZ813" s="2198"/>
      <c r="YA813" s="2198"/>
      <c r="YB813" s="2198"/>
      <c r="YC813" s="2198"/>
      <c r="YD813" s="2198"/>
      <c r="YE813" s="2198"/>
      <c r="YF813" s="2198"/>
      <c r="YG813" s="2198"/>
      <c r="YH813" s="2198"/>
      <c r="YI813" s="2198"/>
      <c r="YJ813" s="2198"/>
      <c r="YK813" s="2198"/>
      <c r="YL813" s="2198"/>
      <c r="YM813" s="2198"/>
      <c r="YN813" s="2198"/>
      <c r="YO813" s="2198"/>
      <c r="YP813" s="2198"/>
      <c r="YQ813" s="2198"/>
      <c r="YR813" s="2198"/>
      <c r="YS813" s="2198"/>
      <c r="YT813" s="2198"/>
      <c r="YU813" s="2198"/>
      <c r="YV813" s="2198"/>
      <c r="YW813" s="2198"/>
      <c r="YX813" s="2198"/>
      <c r="YY813" s="2198"/>
      <c r="YZ813" s="2198"/>
      <c r="ZA813" s="2198"/>
      <c r="ZB813" s="2198"/>
      <c r="ZC813" s="2198"/>
      <c r="ZD813" s="2198"/>
      <c r="ZE813" s="2198"/>
      <c r="ZF813" s="2198"/>
      <c r="ZG813" s="2198"/>
      <c r="ZH813" s="2198"/>
      <c r="ZI813" s="2198"/>
      <c r="ZJ813" s="2198"/>
      <c r="ZK813" s="2198"/>
      <c r="ZL813" s="2198"/>
      <c r="ZM813" s="2198"/>
      <c r="ZN813" s="2198"/>
      <c r="ZO813" s="2198"/>
      <c r="ZP813" s="2198"/>
      <c r="ZQ813" s="2198"/>
      <c r="ZR813" s="2198"/>
      <c r="ZS813" s="2198"/>
      <c r="ZT813" s="2198"/>
      <c r="ZU813" s="2198"/>
      <c r="ZV813" s="2198"/>
      <c r="ZW813" s="2198"/>
      <c r="ZX813" s="2198"/>
      <c r="ZY813" s="2198"/>
      <c r="ZZ813" s="2198"/>
      <c r="AAA813" s="2198"/>
      <c r="AAB813" s="2198"/>
      <c r="AAC813" s="2198"/>
      <c r="AAD813" s="2198"/>
      <c r="AAE813" s="2198"/>
      <c r="AAF813" s="2198"/>
      <c r="AAG813" s="2198"/>
      <c r="AAH813" s="2198"/>
      <c r="AAI813" s="2198"/>
      <c r="AAJ813" s="2198"/>
      <c r="AAK813" s="2198"/>
      <c r="AAL813" s="2198"/>
      <c r="AAM813" s="2198"/>
      <c r="AAN813" s="2198"/>
      <c r="AAO813" s="2198"/>
      <c r="AAP813" s="2198"/>
      <c r="AAQ813" s="2198"/>
      <c r="AAR813" s="2198"/>
      <c r="AAS813" s="2198"/>
      <c r="AAT813" s="2198"/>
      <c r="AAU813" s="2198"/>
      <c r="AAV813" s="2198"/>
      <c r="AAW813" s="2198"/>
      <c r="AAX813" s="2198"/>
      <c r="AAY813" s="2198"/>
      <c r="AAZ813" s="2198"/>
      <c r="ABA813" s="2198"/>
      <c r="ABB813" s="2198"/>
      <c r="ABC813" s="2198"/>
      <c r="ABD813" s="2198"/>
      <c r="ABE813" s="2198"/>
      <c r="ABF813" s="2198"/>
      <c r="ABG813" s="2198"/>
      <c r="ABH813" s="2198"/>
      <c r="ABI813" s="2198"/>
      <c r="ABJ813" s="2198"/>
      <c r="ABK813" s="2198"/>
      <c r="ABL813" s="2198"/>
      <c r="ABM813" s="2198"/>
      <c r="ABN813" s="2198"/>
      <c r="ABO813" s="2198"/>
      <c r="ABP813" s="2198"/>
      <c r="ABQ813" s="2198"/>
      <c r="ABR813" s="2198"/>
      <c r="ABS813" s="2198"/>
      <c r="ABT813" s="2198"/>
      <c r="ABU813" s="2198"/>
      <c r="ABV813" s="2198"/>
      <c r="ABW813" s="2198"/>
      <c r="ABX813" s="2198"/>
      <c r="ABY813" s="2198"/>
      <c r="ABZ813" s="2198"/>
      <c r="ACA813" s="2198"/>
      <c r="ACB813" s="2198"/>
      <c r="ACC813" s="2198"/>
      <c r="ACD813" s="2198"/>
      <c r="ACE813" s="2198"/>
      <c r="ACF813" s="2198"/>
      <c r="ACG813" s="2198"/>
      <c r="ACH813" s="2198"/>
      <c r="ACI813" s="2198"/>
      <c r="ACJ813" s="2198"/>
      <c r="ACK813" s="2198"/>
      <c r="ACL813" s="2198"/>
      <c r="ACM813" s="2198"/>
      <c r="ACN813" s="2198"/>
      <c r="ACO813" s="2198"/>
      <c r="ACP813" s="2198"/>
      <c r="ACQ813" s="2198"/>
      <c r="ACU813" s="2198"/>
      <c r="ACV813" s="2198"/>
      <c r="ACW813" s="2198"/>
      <c r="ACX813" s="2198"/>
      <c r="ACY813" s="2198"/>
      <c r="ACZ813" s="2198"/>
      <c r="ADA813" s="2198"/>
      <c r="ADB813" s="2198"/>
      <c r="ADC813" s="2198"/>
      <c r="ADD813" s="2198"/>
      <c r="ADE813" s="2198"/>
      <c r="ADF813" s="2198"/>
      <c r="ADG813" s="2198"/>
      <c r="ADH813" s="2198"/>
      <c r="ADI813" s="2198"/>
      <c r="ADJ813" s="2198"/>
      <c r="ADK813" s="2198"/>
      <c r="ADL813" s="2198"/>
      <c r="ADM813" s="2198"/>
      <c r="ADN813" s="2198"/>
      <c r="ADO813" s="2198"/>
      <c r="ADP813" s="2198"/>
      <c r="ADQ813" s="2198"/>
      <c r="ADR813" s="2198"/>
      <c r="ADS813" s="2198"/>
      <c r="ADT813" s="2198"/>
      <c r="ADU813" s="2198"/>
      <c r="ADV813" s="2198"/>
      <c r="ADW813" s="2198"/>
      <c r="ADX813" s="2198"/>
      <c r="ADY813" s="2198"/>
      <c r="ADZ813" s="2198"/>
      <c r="AEA813" s="2198"/>
      <c r="AEB813" s="2198"/>
      <c r="AEC813" s="2198"/>
      <c r="AED813" s="2198"/>
      <c r="AEE813" s="2198"/>
      <c r="AEF813" s="2198"/>
      <c r="AEG813" s="2198"/>
      <c r="AEH813" s="2198"/>
      <c r="AEI813" s="2198"/>
      <c r="AEJ813" s="2198"/>
      <c r="AEK813" s="2198"/>
      <c r="AEL813" s="2198"/>
      <c r="AEM813" s="2198"/>
      <c r="AEN813" s="2198"/>
      <c r="AEO813" s="2198"/>
      <c r="AEP813" s="2198"/>
      <c r="AEQ813" s="2198"/>
      <c r="AER813" s="2198"/>
      <c r="AES813" s="2198"/>
      <c r="AET813" s="2198"/>
      <c r="AEU813" s="2198"/>
      <c r="AEV813" s="2198"/>
      <c r="AEW813" s="2198"/>
      <c r="AEX813" s="2198"/>
      <c r="AEY813" s="2198"/>
      <c r="AEZ813" s="2198"/>
      <c r="AFA813" s="2198"/>
      <c r="AFB813" s="2198"/>
      <c r="AFC813" s="2198"/>
      <c r="AFD813" s="2198"/>
      <c r="AFE813" s="2198"/>
      <c r="AFF813" s="2198"/>
      <c r="AFG813" s="2198"/>
      <c r="AFH813" s="2198"/>
      <c r="AFI813" s="2198"/>
      <c r="AFJ813" s="2198"/>
      <c r="AFK813" s="2198"/>
      <c r="AFL813" s="2198"/>
      <c r="AFM813" s="2198"/>
      <c r="AFN813" s="2198"/>
      <c r="AFO813" s="2198"/>
      <c r="AFP813" s="2198"/>
      <c r="AFQ813" s="2198"/>
      <c r="AFR813" s="2198"/>
      <c r="AFS813" s="2198"/>
      <c r="AFT813" s="2198"/>
      <c r="AFU813" s="2198"/>
      <c r="AFV813" s="2198"/>
      <c r="AFW813" s="2198"/>
      <c r="AFX813" s="2198"/>
      <c r="AFY813" s="2198"/>
      <c r="AFZ813" s="2198"/>
      <c r="AGA813" s="2198"/>
      <c r="AGB813" s="2198"/>
      <c r="AGC813" s="2198"/>
      <c r="AGD813" s="2198"/>
      <c r="AGE813" s="2198"/>
      <c r="AGF813" s="2198"/>
      <c r="AGG813" s="2198"/>
      <c r="AGH813" s="2198"/>
      <c r="AGI813" s="2198"/>
      <c r="AGJ813" s="2198"/>
      <c r="AGK813" s="2198"/>
      <c r="AGL813" s="2198"/>
      <c r="AGM813" s="2198"/>
      <c r="AGN813" s="2198"/>
      <c r="AGO813" s="2198"/>
      <c r="AGP813" s="2198"/>
      <c r="AGQ813" s="2198"/>
      <c r="AGR813" s="2198"/>
      <c r="AGS813" s="2198"/>
      <c r="AGT813" s="2198"/>
      <c r="AGU813" s="2198"/>
      <c r="AGV813" s="2198"/>
      <c r="AGW813" s="2198"/>
      <c r="AGX813" s="2198"/>
      <c r="AGY813" s="2198"/>
      <c r="AGZ813" s="2198"/>
      <c r="AHA813" s="2198"/>
      <c r="AHB813" s="2198"/>
      <c r="AHC813" s="2198"/>
      <c r="AHD813" s="2198"/>
      <c r="AHE813" s="2198"/>
      <c r="AHF813" s="2198"/>
      <c r="AHG813" s="2198"/>
      <c r="AHH813" s="2198"/>
      <c r="AHI813" s="2198"/>
      <c r="AHJ813" s="2198"/>
      <c r="AHK813" s="2198"/>
      <c r="AHL813" s="2198"/>
      <c r="AHM813" s="2198"/>
      <c r="AHN813" s="2198"/>
      <c r="AHO813" s="2198"/>
      <c r="AHP813" s="2198"/>
      <c r="AHQ813" s="2198"/>
      <c r="AHR813" s="2198"/>
      <c r="AHS813" s="2198"/>
      <c r="AHT813" s="2198"/>
      <c r="AHU813" s="2198"/>
      <c r="AHV813" s="2198"/>
      <c r="AHW813" s="2198"/>
      <c r="AHX813" s="2198"/>
      <c r="AHY813" s="2198"/>
      <c r="AHZ813" s="2198"/>
      <c r="AIA813" s="2198"/>
      <c r="AIB813" s="2198"/>
      <c r="AIC813" s="2198"/>
      <c r="AID813" s="2198"/>
      <c r="AIE813" s="2198"/>
      <c r="AIF813" s="2198"/>
      <c r="AIG813" s="2198"/>
      <c r="AIH813" s="2198"/>
      <c r="AII813" s="2198"/>
      <c r="AIJ813" s="2198"/>
      <c r="AIK813" s="2198"/>
      <c r="AIL813" s="2198"/>
      <c r="AIM813" s="2198"/>
      <c r="AIN813" s="2198"/>
      <c r="AIO813" s="2198"/>
      <c r="AIP813" s="2198"/>
      <c r="AIQ813" s="2198"/>
      <c r="AIR813" s="2198"/>
      <c r="AIS813" s="2198"/>
      <c r="AIT813" s="2198"/>
      <c r="AIU813" s="2198"/>
      <c r="AIV813" s="2198"/>
      <c r="AIW813" s="2198"/>
      <c r="AIX813" s="2198"/>
      <c r="AIY813" s="2198"/>
      <c r="AIZ813" s="2198"/>
      <c r="AJA813" s="2198"/>
      <c r="AJB813" s="2198"/>
      <c r="AJC813" s="2198"/>
      <c r="AJD813" s="2198"/>
      <c r="AJE813" s="2198"/>
      <c r="AJF813" s="2198"/>
      <c r="AJG813" s="2198"/>
      <c r="AJH813" s="2198"/>
      <c r="AJI813" s="2198"/>
      <c r="AJJ813" s="2198"/>
      <c r="AJK813" s="2198"/>
      <c r="AJL813" s="2198"/>
      <c r="AJM813" s="2198"/>
      <c r="AJN813" s="2198"/>
      <c r="AJO813" s="2198"/>
      <c r="AJP813" s="2198"/>
      <c r="AJQ813" s="2198"/>
      <c r="AJR813" s="2198"/>
      <c r="AJS813" s="2198"/>
      <c r="AJT813" s="2198"/>
      <c r="AJU813" s="2198"/>
      <c r="AJV813" s="2198"/>
      <c r="AJW813" s="2198"/>
      <c r="AJX813" s="2198"/>
      <c r="AJY813" s="2198"/>
      <c r="AJZ813" s="2198"/>
      <c r="AKA813" s="2198"/>
      <c r="AKB813" s="2198"/>
      <c r="AKC813" s="2198"/>
      <c r="AKD813" s="2198"/>
      <c r="AKE813" s="2198"/>
      <c r="AKF813" s="2198"/>
      <c r="AKG813" s="2198"/>
      <c r="AKH813" s="2198"/>
      <c r="AKI813" s="2198"/>
      <c r="AKJ813" s="2198"/>
      <c r="AKK813" s="2198"/>
      <c r="AKL813" s="2198"/>
      <c r="AKM813" s="2198"/>
      <c r="AKN813" s="2198"/>
      <c r="AKO813" s="2198"/>
      <c r="AKP813" s="2198"/>
      <c r="AKQ813" s="2198"/>
      <c r="AKR813" s="2198"/>
      <c r="AKS813" s="2198"/>
      <c r="AKT813" s="2198"/>
      <c r="AKU813" s="2198"/>
      <c r="AKV813" s="2198"/>
      <c r="AKW813" s="2198"/>
      <c r="AKX813" s="2198"/>
      <c r="AKY813" s="2198"/>
      <c r="AKZ813" s="2198"/>
      <c r="ALA813" s="2198"/>
      <c r="ALB813" s="2198"/>
      <c r="ALC813" s="2198"/>
      <c r="ALD813" s="2198"/>
      <c r="ALE813" s="2198"/>
      <c r="ALF813" s="2198"/>
      <c r="ALG813" s="2198"/>
      <c r="ALH813" s="2198"/>
      <c r="ALI813" s="2198"/>
      <c r="ALJ813" s="2198"/>
      <c r="ALK813" s="2198"/>
      <c r="ALL813" s="2198"/>
      <c r="ALM813" s="2198"/>
      <c r="ALN813" s="2198"/>
      <c r="ALO813" s="2198"/>
      <c r="ALP813" s="2198"/>
      <c r="ALQ813" s="2198"/>
      <c r="ALR813" s="2198"/>
      <c r="ALS813" s="2198"/>
      <c r="ALT813" s="2198"/>
      <c r="ALU813" s="2198"/>
      <c r="ALV813" s="2198"/>
      <c r="ALW813" s="2198"/>
      <c r="ALX813" s="2198"/>
      <c r="ALY813" s="2198"/>
      <c r="ALZ813" s="2198"/>
      <c r="AMA813" s="2198"/>
      <c r="AMB813" s="2198"/>
      <c r="AMC813" s="2198"/>
      <c r="AMD813" s="2198"/>
      <c r="AME813" s="2198"/>
      <c r="AMF813" s="2198"/>
      <c r="AMG813" s="2198"/>
      <c r="AMH813" s="2198"/>
      <c r="AMI813" s="2198"/>
      <c r="AMJ813" s="2198"/>
      <c r="AMK813" s="2198"/>
      <c r="AML813" s="2198"/>
      <c r="AMM813" s="2198"/>
      <c r="AMQ813" s="2198"/>
      <c r="AMR813" s="2198"/>
      <c r="AMS813" s="2198"/>
      <c r="AMT813" s="2198"/>
      <c r="AMU813" s="2198"/>
      <c r="AMV813" s="2198"/>
      <c r="AMW813" s="2198"/>
      <c r="AMX813" s="2198"/>
      <c r="AMY813" s="2198"/>
      <c r="AMZ813" s="2198"/>
      <c r="ANA813" s="2198"/>
      <c r="ANB813" s="2198"/>
      <c r="ANC813" s="2198"/>
      <c r="AND813" s="2198"/>
      <c r="ANE813" s="2198"/>
      <c r="ANF813" s="2198"/>
      <c r="ANG813" s="2198"/>
      <c r="ANH813" s="2198"/>
      <c r="ANI813" s="2198"/>
      <c r="ANJ813" s="2198"/>
      <c r="ANK813" s="2198"/>
      <c r="ANL813" s="2198"/>
      <c r="ANM813" s="2198"/>
      <c r="ANN813" s="2198"/>
      <c r="ANO813" s="2198"/>
      <c r="ANP813" s="2198"/>
      <c r="ANQ813" s="2198"/>
      <c r="ANR813" s="2198"/>
      <c r="ANS813" s="2198"/>
      <c r="ANT813" s="2198"/>
      <c r="ANU813" s="2198"/>
      <c r="ANV813" s="2198"/>
      <c r="ANW813" s="2198"/>
      <c r="ANX813" s="2198"/>
      <c r="ANY813" s="2198"/>
      <c r="ANZ813" s="2198"/>
      <c r="AOA813" s="2198"/>
      <c r="AOB813" s="2198"/>
      <c r="AOC813" s="2198"/>
      <c r="AOD813" s="2198"/>
      <c r="AOE813" s="2198"/>
      <c r="AOF813" s="2198"/>
      <c r="AOG813" s="2198"/>
      <c r="AOH813" s="2198"/>
      <c r="AOI813" s="2198"/>
      <c r="AOJ813" s="2198"/>
      <c r="AOK813" s="2198"/>
      <c r="AOL813" s="2198"/>
      <c r="AOM813" s="2198"/>
      <c r="AON813" s="2198"/>
      <c r="AOO813" s="2198"/>
      <c r="AOP813" s="2198"/>
      <c r="AOQ813" s="2198"/>
      <c r="AOR813" s="2198"/>
      <c r="AOS813" s="2198"/>
      <c r="AOT813" s="2198"/>
      <c r="AOU813" s="2198"/>
      <c r="AOV813" s="2198"/>
      <c r="AOW813" s="2198"/>
      <c r="AOX813" s="2198"/>
      <c r="AOY813" s="2198"/>
      <c r="AOZ813" s="2198"/>
      <c r="APA813" s="2198"/>
      <c r="APB813" s="2198"/>
      <c r="APC813" s="2198"/>
      <c r="APD813" s="2198"/>
      <c r="APE813" s="2198"/>
      <c r="APF813" s="2198"/>
      <c r="APG813" s="2198"/>
      <c r="APH813" s="2198"/>
      <c r="API813" s="2198"/>
      <c r="APJ813" s="2198"/>
      <c r="APK813" s="2198"/>
      <c r="APL813" s="2198"/>
      <c r="APM813" s="2198"/>
      <c r="APN813" s="2198"/>
      <c r="APO813" s="2198"/>
      <c r="APP813" s="2198"/>
      <c r="APQ813" s="2198"/>
      <c r="APR813" s="2198"/>
      <c r="APS813" s="2198"/>
      <c r="APT813" s="2198"/>
      <c r="APU813" s="2198"/>
      <c r="APV813" s="2198"/>
      <c r="APW813" s="2198"/>
      <c r="APX813" s="2198"/>
      <c r="APY813" s="2198"/>
      <c r="APZ813" s="2198"/>
      <c r="AQA813" s="2198"/>
      <c r="AQB813" s="2198"/>
      <c r="AQC813" s="2198"/>
      <c r="AQD813" s="2198"/>
      <c r="AQE813" s="2198"/>
      <c r="AQF813" s="2198"/>
      <c r="AQG813" s="2198"/>
      <c r="AQH813" s="2198"/>
      <c r="AQI813" s="2198"/>
      <c r="AQJ813" s="2198"/>
      <c r="AQK813" s="2198"/>
      <c r="AQL813" s="2198"/>
      <c r="AQM813" s="2198"/>
      <c r="AQN813" s="2198"/>
      <c r="AQO813" s="2198"/>
      <c r="AQP813" s="2198"/>
      <c r="AQQ813" s="2198"/>
      <c r="AQR813" s="2198"/>
      <c r="AQS813" s="2198"/>
      <c r="AQT813" s="2198"/>
      <c r="AQU813" s="2198"/>
      <c r="AQV813" s="2198"/>
      <c r="AQW813" s="2198"/>
      <c r="AQX813" s="2198"/>
      <c r="AQY813" s="2198"/>
      <c r="AQZ813" s="2198"/>
      <c r="ARA813" s="2198"/>
      <c r="ARB813" s="2198"/>
      <c r="ARC813" s="2198"/>
      <c r="ARD813" s="2198"/>
      <c r="ARE813" s="2198"/>
      <c r="ARF813" s="2198"/>
      <c r="ARG813" s="2198"/>
      <c r="ARH813" s="2198"/>
      <c r="ARI813" s="2198"/>
      <c r="ARJ813" s="2198"/>
      <c r="ARK813" s="2198"/>
      <c r="ARL813" s="2198"/>
      <c r="ARM813" s="2198"/>
      <c r="ARN813" s="2198"/>
      <c r="ARO813" s="2198"/>
      <c r="ARP813" s="2198"/>
      <c r="ARQ813" s="2198"/>
      <c r="ARR813" s="2198"/>
      <c r="ARS813" s="2198"/>
      <c r="ART813" s="2198"/>
      <c r="ARU813" s="2198"/>
      <c r="ARV813" s="2198"/>
      <c r="ARW813" s="2198"/>
      <c r="ARX813" s="2198"/>
      <c r="ARY813" s="2198"/>
      <c r="ARZ813" s="2198"/>
      <c r="ASA813" s="2198"/>
      <c r="ASB813" s="2198"/>
      <c r="ASC813" s="2198"/>
      <c r="ASD813" s="2198"/>
      <c r="ASE813" s="2198"/>
      <c r="ASF813" s="2198"/>
      <c r="ASG813" s="2198"/>
      <c r="ASH813" s="2198"/>
      <c r="ASI813" s="2198"/>
      <c r="ASJ813" s="2198"/>
      <c r="ASK813" s="2198"/>
      <c r="ASL813" s="2198"/>
      <c r="ASM813" s="2198"/>
      <c r="ASN813" s="2198"/>
      <c r="ASO813" s="2198"/>
      <c r="ASP813" s="2198"/>
      <c r="ASQ813" s="2198"/>
      <c r="ASR813" s="2198"/>
      <c r="ASS813" s="2198"/>
      <c r="AST813" s="2198"/>
      <c r="ASU813" s="2198"/>
      <c r="ASV813" s="2198"/>
      <c r="ASW813" s="2198"/>
      <c r="ASX813" s="2198"/>
      <c r="ASY813" s="2198"/>
      <c r="ASZ813" s="2198"/>
      <c r="ATA813" s="2198"/>
      <c r="ATB813" s="2198"/>
      <c r="ATC813" s="2198"/>
      <c r="ATD813" s="2198"/>
      <c r="ATE813" s="2198"/>
      <c r="ATF813" s="2198"/>
      <c r="ATG813" s="2198"/>
      <c r="ATH813" s="2198"/>
      <c r="ATI813" s="2198"/>
      <c r="ATJ813" s="2198"/>
      <c r="ATK813" s="2198"/>
      <c r="ATL813" s="2198"/>
      <c r="ATM813" s="2198"/>
      <c r="ATN813" s="2198"/>
      <c r="ATO813" s="2198"/>
      <c r="ATP813" s="2198"/>
      <c r="ATQ813" s="2198"/>
      <c r="ATR813" s="2198"/>
      <c r="ATS813" s="2198"/>
      <c r="ATT813" s="2198"/>
      <c r="ATU813" s="2198"/>
      <c r="ATV813" s="2198"/>
      <c r="ATW813" s="2198"/>
      <c r="ATX813" s="2198"/>
      <c r="ATY813" s="2198"/>
      <c r="ATZ813" s="2198"/>
      <c r="AUA813" s="2198"/>
      <c r="AUB813" s="2198"/>
      <c r="AUC813" s="2198"/>
      <c r="AUD813" s="2198"/>
      <c r="AUE813" s="2198"/>
      <c r="AUF813" s="2198"/>
      <c r="AUG813" s="2198"/>
      <c r="AUH813" s="2198"/>
      <c r="AUI813" s="2198"/>
      <c r="AUJ813" s="2198"/>
      <c r="AUK813" s="2198"/>
      <c r="AUL813" s="2198"/>
      <c r="AUM813" s="2198"/>
      <c r="AUN813" s="2198"/>
      <c r="AUO813" s="2198"/>
      <c r="AUP813" s="2198"/>
      <c r="AUQ813" s="2198"/>
      <c r="AUR813" s="2198"/>
      <c r="AUS813" s="2198"/>
      <c r="AUT813" s="2198"/>
      <c r="AUU813" s="2198"/>
      <c r="AUV813" s="2198"/>
      <c r="AUW813" s="2198"/>
      <c r="AUX813" s="2198"/>
      <c r="AUY813" s="2198"/>
      <c r="AUZ813" s="2198"/>
      <c r="AVA813" s="2198"/>
      <c r="AVB813" s="2198"/>
      <c r="AVC813" s="2198"/>
      <c r="AVD813" s="2198"/>
      <c r="AVE813" s="2198"/>
      <c r="AVF813" s="2198"/>
      <c r="AVG813" s="2198"/>
      <c r="AVH813" s="2198"/>
      <c r="AVI813" s="2198"/>
      <c r="AVJ813" s="2198"/>
      <c r="AVK813" s="2198"/>
      <c r="AVL813" s="2198"/>
      <c r="AVM813" s="2198"/>
      <c r="AVN813" s="2198"/>
      <c r="AVO813" s="2198"/>
      <c r="AVP813" s="2198"/>
      <c r="AVQ813" s="2198"/>
      <c r="AVR813" s="2198"/>
      <c r="AVS813" s="2198"/>
      <c r="AVT813" s="2198"/>
      <c r="AVU813" s="2198"/>
      <c r="AVV813" s="2198"/>
      <c r="AVW813" s="2198"/>
      <c r="AVX813" s="2198"/>
      <c r="AVY813" s="2198"/>
      <c r="AVZ813" s="2198"/>
      <c r="AWA813" s="2198"/>
      <c r="AWB813" s="2198"/>
      <c r="AWC813" s="2198"/>
      <c r="AWD813" s="2198"/>
      <c r="AWE813" s="2198"/>
      <c r="AWF813" s="2198"/>
      <c r="AWG813" s="2198"/>
      <c r="AWH813" s="2198"/>
      <c r="AWI813" s="2198"/>
      <c r="AWM813" s="2198"/>
      <c r="AWN813" s="2198"/>
      <c r="AWO813" s="2198"/>
      <c r="AWP813" s="2198"/>
      <c r="AWQ813" s="2198"/>
      <c r="AWR813" s="2198"/>
      <c r="AWS813" s="2198"/>
      <c r="AWT813" s="2198"/>
      <c r="AWU813" s="2198"/>
      <c r="AWV813" s="2198"/>
      <c r="AWW813" s="2198"/>
      <c r="AWX813" s="2198"/>
      <c r="AWY813" s="2198"/>
      <c r="AWZ813" s="2198"/>
      <c r="AXA813" s="2198"/>
      <c r="AXB813" s="2198"/>
      <c r="AXC813" s="2198"/>
      <c r="AXD813" s="2198"/>
      <c r="AXE813" s="2198"/>
      <c r="AXF813" s="2198"/>
      <c r="AXG813" s="2198"/>
      <c r="AXH813" s="2198"/>
      <c r="AXI813" s="2198"/>
      <c r="AXJ813" s="2198"/>
      <c r="AXK813" s="2198"/>
      <c r="AXL813" s="2198"/>
      <c r="AXM813" s="2198"/>
      <c r="AXN813" s="2198"/>
      <c r="AXO813" s="2198"/>
      <c r="AXP813" s="2198"/>
      <c r="AXQ813" s="2198"/>
      <c r="AXR813" s="2198"/>
      <c r="AXS813" s="2198"/>
      <c r="AXT813" s="2198"/>
      <c r="AXU813" s="2198"/>
      <c r="AXV813" s="2198"/>
      <c r="AXW813" s="2198"/>
      <c r="AXX813" s="2198"/>
      <c r="AXY813" s="2198"/>
      <c r="AXZ813" s="2198"/>
      <c r="AYA813" s="2198"/>
      <c r="AYB813" s="2198"/>
      <c r="AYC813" s="2198"/>
      <c r="AYD813" s="2198"/>
      <c r="AYE813" s="2198"/>
      <c r="AYF813" s="2198"/>
      <c r="AYG813" s="2198"/>
      <c r="AYH813" s="2198"/>
      <c r="AYI813" s="2198"/>
      <c r="AYJ813" s="2198"/>
      <c r="AYK813" s="2198"/>
      <c r="AYL813" s="2198"/>
      <c r="AYM813" s="2198"/>
      <c r="AYN813" s="2198"/>
      <c r="AYO813" s="2198"/>
      <c r="AYP813" s="2198"/>
      <c r="AYQ813" s="2198"/>
      <c r="AYR813" s="2198"/>
      <c r="AYS813" s="2198"/>
      <c r="AYT813" s="2198"/>
      <c r="AYU813" s="2198"/>
      <c r="AYV813" s="2198"/>
      <c r="AYW813" s="2198"/>
      <c r="AYX813" s="2198"/>
      <c r="AYY813" s="2198"/>
      <c r="AYZ813" s="2198"/>
      <c r="AZA813" s="2198"/>
      <c r="AZB813" s="2198"/>
      <c r="AZC813" s="2198"/>
      <c r="AZD813" s="2198"/>
      <c r="AZE813" s="2198"/>
      <c r="AZF813" s="2198"/>
      <c r="AZG813" s="2198"/>
      <c r="AZH813" s="2198"/>
      <c r="AZI813" s="2198"/>
      <c r="AZJ813" s="2198"/>
      <c r="AZK813" s="2198"/>
      <c r="AZL813" s="2198"/>
      <c r="AZM813" s="2198"/>
      <c r="AZN813" s="2198"/>
      <c r="AZO813" s="2198"/>
      <c r="AZP813" s="2198"/>
      <c r="AZQ813" s="2198"/>
      <c r="AZR813" s="2198"/>
      <c r="AZS813" s="2198"/>
      <c r="AZT813" s="2198"/>
      <c r="AZU813" s="2198"/>
      <c r="AZV813" s="2198"/>
      <c r="AZW813" s="2198"/>
      <c r="AZX813" s="2198"/>
      <c r="AZY813" s="2198"/>
      <c r="AZZ813" s="2198"/>
      <c r="BAA813" s="2198"/>
      <c r="BAB813" s="2198"/>
      <c r="BAC813" s="2198"/>
      <c r="BAD813" s="2198"/>
      <c r="BAE813" s="2198"/>
      <c r="BAF813" s="2198"/>
      <c r="BAG813" s="2198"/>
      <c r="BAH813" s="2198"/>
      <c r="BAI813" s="2198"/>
      <c r="BAJ813" s="2198"/>
      <c r="BAK813" s="2198"/>
      <c r="BAL813" s="2198"/>
      <c r="BAM813" s="2198"/>
      <c r="BAN813" s="2198"/>
      <c r="BAO813" s="2198"/>
      <c r="BAP813" s="2198"/>
      <c r="BAQ813" s="2198"/>
      <c r="BAR813" s="2198"/>
      <c r="BAS813" s="2198"/>
      <c r="BAT813" s="2198"/>
      <c r="BAU813" s="2198"/>
      <c r="BAV813" s="2198"/>
      <c r="BAW813" s="2198"/>
      <c r="BAX813" s="2198"/>
      <c r="BAY813" s="2198"/>
      <c r="BAZ813" s="2198"/>
      <c r="BBA813" s="2198"/>
      <c r="BBB813" s="2198"/>
      <c r="BBC813" s="2198"/>
      <c r="BBD813" s="2198"/>
      <c r="BBE813" s="2198"/>
      <c r="BBF813" s="2198"/>
      <c r="BBG813" s="2198"/>
      <c r="BBH813" s="2198"/>
      <c r="BBI813" s="2198"/>
      <c r="BBJ813" s="2198"/>
      <c r="BBK813" s="2198"/>
      <c r="BBL813" s="2198"/>
      <c r="BBM813" s="2198"/>
      <c r="BBN813" s="2198"/>
      <c r="BBO813" s="2198"/>
      <c r="BBP813" s="2198"/>
      <c r="BBQ813" s="2198"/>
      <c r="BBR813" s="2198"/>
      <c r="BBS813" s="2198"/>
      <c r="BBT813" s="2198"/>
      <c r="BBU813" s="2198"/>
      <c r="BBV813" s="2198"/>
      <c r="BBW813" s="2198"/>
      <c r="BBX813" s="2198"/>
      <c r="BBY813" s="2198"/>
      <c r="BBZ813" s="2198"/>
      <c r="BCA813" s="2198"/>
      <c r="BCB813" s="2198"/>
      <c r="BCC813" s="2198"/>
      <c r="BCD813" s="2198"/>
      <c r="BCE813" s="2198"/>
      <c r="BCF813" s="2198"/>
      <c r="BCG813" s="2198"/>
      <c r="BCH813" s="2198"/>
      <c r="BCI813" s="2198"/>
      <c r="BCJ813" s="2198"/>
      <c r="BCK813" s="2198"/>
      <c r="BCL813" s="2198"/>
      <c r="BCM813" s="2198"/>
      <c r="BCN813" s="2198"/>
      <c r="BCO813" s="2198"/>
      <c r="BCP813" s="2198"/>
      <c r="BCQ813" s="2198"/>
      <c r="BCR813" s="2198"/>
      <c r="BCS813" s="2198"/>
      <c r="BCT813" s="2198"/>
      <c r="BCU813" s="2198"/>
      <c r="BCV813" s="2198"/>
      <c r="BCW813" s="2198"/>
      <c r="BCX813" s="2198"/>
      <c r="BCY813" s="2198"/>
      <c r="BCZ813" s="2198"/>
      <c r="BDA813" s="2198"/>
      <c r="BDB813" s="2198"/>
      <c r="BDC813" s="2198"/>
      <c r="BDD813" s="2198"/>
      <c r="BDE813" s="2198"/>
      <c r="BDF813" s="2198"/>
      <c r="BDG813" s="2198"/>
      <c r="BDH813" s="2198"/>
      <c r="BDI813" s="2198"/>
      <c r="BDJ813" s="2198"/>
      <c r="BDK813" s="2198"/>
      <c r="BDL813" s="2198"/>
      <c r="BDM813" s="2198"/>
      <c r="BDN813" s="2198"/>
      <c r="BDO813" s="2198"/>
      <c r="BDP813" s="2198"/>
      <c r="BDQ813" s="2198"/>
      <c r="BDR813" s="2198"/>
      <c r="BDS813" s="2198"/>
      <c r="BDT813" s="2198"/>
      <c r="BDU813" s="2198"/>
      <c r="BDV813" s="2198"/>
      <c r="BDW813" s="2198"/>
      <c r="BDX813" s="2198"/>
      <c r="BDY813" s="2198"/>
      <c r="BDZ813" s="2198"/>
      <c r="BEA813" s="2198"/>
      <c r="BEB813" s="2198"/>
      <c r="BEC813" s="2198"/>
      <c r="BED813" s="2198"/>
      <c r="BEE813" s="2198"/>
      <c r="BEF813" s="2198"/>
      <c r="BEG813" s="2198"/>
      <c r="BEH813" s="2198"/>
      <c r="BEI813" s="2198"/>
      <c r="BEJ813" s="2198"/>
      <c r="BEK813" s="2198"/>
      <c r="BEL813" s="2198"/>
      <c r="BEM813" s="2198"/>
      <c r="BEN813" s="2198"/>
      <c r="BEO813" s="2198"/>
      <c r="BEP813" s="2198"/>
      <c r="BEQ813" s="2198"/>
      <c r="BER813" s="2198"/>
      <c r="BES813" s="2198"/>
      <c r="BET813" s="2198"/>
      <c r="BEU813" s="2198"/>
      <c r="BEV813" s="2198"/>
      <c r="BEW813" s="2198"/>
      <c r="BEX813" s="2198"/>
      <c r="BEY813" s="2198"/>
      <c r="BEZ813" s="2198"/>
      <c r="BFA813" s="2198"/>
      <c r="BFB813" s="2198"/>
      <c r="BFC813" s="2198"/>
      <c r="BFD813" s="2198"/>
      <c r="BFE813" s="2198"/>
      <c r="BFF813" s="2198"/>
      <c r="BFG813" s="2198"/>
      <c r="BFH813" s="2198"/>
      <c r="BFI813" s="2198"/>
      <c r="BFJ813" s="2198"/>
      <c r="BFK813" s="2198"/>
      <c r="BFL813" s="2198"/>
      <c r="BFM813" s="2198"/>
      <c r="BFN813" s="2198"/>
      <c r="BFO813" s="2198"/>
      <c r="BFP813" s="2198"/>
      <c r="BFQ813" s="2198"/>
      <c r="BFR813" s="2198"/>
      <c r="BFS813" s="2198"/>
      <c r="BFT813" s="2198"/>
      <c r="BFU813" s="2198"/>
      <c r="BFV813" s="2198"/>
      <c r="BFW813" s="2198"/>
      <c r="BFX813" s="2198"/>
      <c r="BFY813" s="2198"/>
      <c r="BFZ813" s="2198"/>
      <c r="BGA813" s="2198"/>
      <c r="BGB813" s="2198"/>
      <c r="BGC813" s="2198"/>
      <c r="BGD813" s="2198"/>
      <c r="BGE813" s="2198"/>
      <c r="BGI813" s="2198"/>
      <c r="BGJ813" s="2198"/>
      <c r="BGK813" s="2198"/>
      <c r="BGL813" s="2198"/>
      <c r="BGM813" s="2198"/>
      <c r="BGN813" s="2198"/>
      <c r="BGO813" s="2198"/>
      <c r="BGP813" s="2198"/>
      <c r="BGQ813" s="2198"/>
      <c r="BGR813" s="2198"/>
      <c r="BGS813" s="2198"/>
      <c r="BGT813" s="2198"/>
      <c r="BGU813" s="2198"/>
      <c r="BGV813" s="2198"/>
      <c r="BGW813" s="2198"/>
      <c r="BGX813" s="2198"/>
      <c r="BGY813" s="2198"/>
      <c r="BGZ813" s="2198"/>
      <c r="BHA813" s="2198"/>
      <c r="BHB813" s="2198"/>
      <c r="BHC813" s="2198"/>
      <c r="BHD813" s="2198"/>
      <c r="BHE813" s="2198"/>
      <c r="BHF813" s="2198"/>
      <c r="BHG813" s="2198"/>
      <c r="BHH813" s="2198"/>
      <c r="BHI813" s="2198"/>
      <c r="BHJ813" s="2198"/>
      <c r="BHK813" s="2198"/>
      <c r="BHL813" s="2198"/>
      <c r="BHM813" s="2198"/>
      <c r="BHN813" s="2198"/>
      <c r="BHO813" s="2198"/>
      <c r="BHP813" s="2198"/>
      <c r="BHQ813" s="2198"/>
      <c r="BHR813" s="2198"/>
      <c r="BHS813" s="2198"/>
      <c r="BHT813" s="2198"/>
      <c r="BHU813" s="2198"/>
      <c r="BHV813" s="2198"/>
      <c r="BHW813" s="2198"/>
      <c r="BHX813" s="2198"/>
      <c r="BHY813" s="2198"/>
      <c r="BHZ813" s="2198"/>
      <c r="BIA813" s="2198"/>
      <c r="BIB813" s="2198"/>
      <c r="BIC813" s="2198"/>
      <c r="BID813" s="2198"/>
      <c r="BIE813" s="2198"/>
      <c r="BIF813" s="2198"/>
      <c r="BIG813" s="2198"/>
      <c r="BIH813" s="2198"/>
      <c r="BII813" s="2198"/>
      <c r="BIJ813" s="2198"/>
      <c r="BIK813" s="2198"/>
      <c r="BIL813" s="2198"/>
      <c r="BIM813" s="2198"/>
      <c r="BIN813" s="2198"/>
      <c r="BIO813" s="2198"/>
      <c r="BIP813" s="2198"/>
      <c r="BIQ813" s="2198"/>
      <c r="BIR813" s="2198"/>
      <c r="BIS813" s="2198"/>
      <c r="BIT813" s="2198"/>
      <c r="BIU813" s="2198"/>
      <c r="BIV813" s="2198"/>
      <c r="BIW813" s="2198"/>
      <c r="BIX813" s="2198"/>
      <c r="BIY813" s="2198"/>
      <c r="BIZ813" s="2198"/>
      <c r="BJA813" s="2198"/>
      <c r="BJB813" s="2198"/>
      <c r="BJC813" s="2198"/>
      <c r="BJD813" s="2198"/>
      <c r="BJE813" s="2198"/>
      <c r="BJF813" s="2198"/>
      <c r="BJG813" s="2198"/>
      <c r="BJH813" s="2198"/>
      <c r="BJI813" s="2198"/>
      <c r="BJJ813" s="2198"/>
      <c r="BJK813" s="2198"/>
      <c r="BJL813" s="2198"/>
      <c r="BJM813" s="2198"/>
      <c r="BJN813" s="2198"/>
      <c r="BJO813" s="2198"/>
      <c r="BJP813" s="2198"/>
      <c r="BJQ813" s="2198"/>
      <c r="BJR813" s="2198"/>
      <c r="BJS813" s="2198"/>
      <c r="BJT813" s="2198"/>
      <c r="BJU813" s="2198"/>
      <c r="BJV813" s="2198"/>
      <c r="BJW813" s="2198"/>
      <c r="BJX813" s="2198"/>
      <c r="BJY813" s="2198"/>
      <c r="BJZ813" s="2198"/>
      <c r="BKA813" s="2198"/>
      <c r="BKB813" s="2198"/>
      <c r="BKC813" s="2198"/>
      <c r="BKD813" s="2198"/>
      <c r="BKE813" s="2198"/>
      <c r="BKF813" s="2198"/>
      <c r="BKG813" s="2198"/>
      <c r="BKH813" s="2198"/>
      <c r="BKI813" s="2198"/>
      <c r="BKJ813" s="2198"/>
      <c r="BKK813" s="2198"/>
      <c r="BKL813" s="2198"/>
      <c r="BKM813" s="2198"/>
      <c r="BKN813" s="2198"/>
      <c r="BKO813" s="2198"/>
      <c r="BKP813" s="2198"/>
      <c r="BKQ813" s="2198"/>
      <c r="BKR813" s="2198"/>
      <c r="BKS813" s="2198"/>
      <c r="BKT813" s="2198"/>
      <c r="BKU813" s="2198"/>
      <c r="BKV813" s="2198"/>
      <c r="BKW813" s="2198"/>
      <c r="BKX813" s="2198"/>
      <c r="BKY813" s="2198"/>
      <c r="BKZ813" s="2198"/>
      <c r="BLA813" s="2198"/>
      <c r="BLB813" s="2198"/>
      <c r="BLC813" s="2198"/>
      <c r="BLD813" s="2198"/>
      <c r="BLE813" s="2198"/>
      <c r="BLF813" s="2198"/>
      <c r="BLG813" s="2198"/>
      <c r="BLH813" s="2198"/>
      <c r="BLI813" s="2198"/>
      <c r="BLJ813" s="2198"/>
      <c r="BLK813" s="2198"/>
      <c r="BLL813" s="2198"/>
      <c r="BLM813" s="2198"/>
      <c r="BLN813" s="2198"/>
      <c r="BLO813" s="2198"/>
      <c r="BLP813" s="2198"/>
      <c r="BLQ813" s="2198"/>
      <c r="BLR813" s="2198"/>
      <c r="BLS813" s="2198"/>
      <c r="BLT813" s="2198"/>
      <c r="BLU813" s="2198"/>
      <c r="BLV813" s="2198"/>
      <c r="BLW813" s="2198"/>
      <c r="BLX813" s="2198"/>
      <c r="BLY813" s="2198"/>
      <c r="BLZ813" s="2198"/>
      <c r="BMA813" s="2198"/>
      <c r="BMB813" s="2198"/>
      <c r="BMC813" s="2198"/>
      <c r="BMD813" s="2198"/>
      <c r="BME813" s="2198"/>
      <c r="BMF813" s="2198"/>
      <c r="BMG813" s="2198"/>
      <c r="BMH813" s="2198"/>
      <c r="BMI813" s="2198"/>
      <c r="BMJ813" s="2198"/>
      <c r="BMK813" s="2198"/>
      <c r="BML813" s="2198"/>
      <c r="BMM813" s="2198"/>
      <c r="BMN813" s="2198"/>
      <c r="BMO813" s="2198"/>
      <c r="BMP813" s="2198"/>
      <c r="BMQ813" s="2198"/>
      <c r="BMR813" s="2198"/>
      <c r="BMS813" s="2198"/>
      <c r="BMT813" s="2198"/>
      <c r="BMU813" s="2198"/>
      <c r="BMV813" s="2198"/>
      <c r="BMW813" s="2198"/>
      <c r="BMX813" s="2198"/>
      <c r="BMY813" s="2198"/>
      <c r="BMZ813" s="2198"/>
      <c r="BNA813" s="2198"/>
      <c r="BNB813" s="2198"/>
      <c r="BNC813" s="2198"/>
      <c r="BND813" s="2198"/>
      <c r="BNE813" s="2198"/>
      <c r="BNF813" s="2198"/>
      <c r="BNG813" s="2198"/>
      <c r="BNH813" s="2198"/>
      <c r="BNI813" s="2198"/>
      <c r="BNJ813" s="2198"/>
      <c r="BNK813" s="2198"/>
      <c r="BNL813" s="2198"/>
      <c r="BNM813" s="2198"/>
      <c r="BNN813" s="2198"/>
      <c r="BNO813" s="2198"/>
      <c r="BNP813" s="2198"/>
      <c r="BNQ813" s="2198"/>
      <c r="BNR813" s="2198"/>
      <c r="BNS813" s="2198"/>
      <c r="BNT813" s="2198"/>
      <c r="BNU813" s="2198"/>
      <c r="BNV813" s="2198"/>
      <c r="BNW813" s="2198"/>
      <c r="BNX813" s="2198"/>
      <c r="BNY813" s="2198"/>
      <c r="BNZ813" s="2198"/>
      <c r="BOA813" s="2198"/>
      <c r="BOB813" s="2198"/>
      <c r="BOC813" s="2198"/>
      <c r="BOD813" s="2198"/>
      <c r="BOE813" s="2198"/>
      <c r="BOF813" s="2198"/>
      <c r="BOG813" s="2198"/>
      <c r="BOH813" s="2198"/>
      <c r="BOI813" s="2198"/>
      <c r="BOJ813" s="2198"/>
      <c r="BOK813" s="2198"/>
      <c r="BOL813" s="2198"/>
      <c r="BOM813" s="2198"/>
      <c r="BON813" s="2198"/>
      <c r="BOO813" s="2198"/>
      <c r="BOP813" s="2198"/>
      <c r="BOQ813" s="2198"/>
      <c r="BOR813" s="2198"/>
      <c r="BOS813" s="2198"/>
      <c r="BOT813" s="2198"/>
      <c r="BOU813" s="2198"/>
      <c r="BOV813" s="2198"/>
      <c r="BOW813" s="2198"/>
      <c r="BOX813" s="2198"/>
      <c r="BOY813" s="2198"/>
      <c r="BOZ813" s="2198"/>
      <c r="BPA813" s="2198"/>
      <c r="BPB813" s="2198"/>
      <c r="BPC813" s="2198"/>
      <c r="BPD813" s="2198"/>
      <c r="BPE813" s="2198"/>
      <c r="BPF813" s="2198"/>
      <c r="BPG813" s="2198"/>
      <c r="BPH813" s="2198"/>
      <c r="BPI813" s="2198"/>
      <c r="BPJ813" s="2198"/>
      <c r="BPK813" s="2198"/>
      <c r="BPL813" s="2198"/>
      <c r="BPM813" s="2198"/>
      <c r="BPN813" s="2198"/>
      <c r="BPO813" s="2198"/>
      <c r="BPP813" s="2198"/>
      <c r="BPQ813" s="2198"/>
      <c r="BPR813" s="2198"/>
      <c r="BPS813" s="2198"/>
      <c r="BPT813" s="2198"/>
      <c r="BPU813" s="2198"/>
      <c r="BPV813" s="2198"/>
      <c r="BPW813" s="2198"/>
      <c r="BPX813" s="2198"/>
      <c r="BPY813" s="2198"/>
      <c r="BPZ813" s="2198"/>
      <c r="BQA813" s="2198"/>
      <c r="BQE813" s="2198"/>
      <c r="BQF813" s="2198"/>
      <c r="BQG813" s="2198"/>
      <c r="BQH813" s="2198"/>
      <c r="BQI813" s="2198"/>
      <c r="BQJ813" s="2198"/>
      <c r="BQK813" s="2198"/>
      <c r="BQL813" s="2198"/>
      <c r="BQM813" s="2198"/>
      <c r="BQN813" s="2198"/>
      <c r="BQO813" s="2198"/>
      <c r="BQP813" s="2198"/>
      <c r="BQQ813" s="2198"/>
      <c r="BQR813" s="2198"/>
      <c r="BQS813" s="2198"/>
      <c r="BQT813" s="2198"/>
      <c r="BQU813" s="2198"/>
      <c r="BQV813" s="2198"/>
      <c r="BQW813" s="2198"/>
      <c r="BQX813" s="2198"/>
      <c r="BQY813" s="2198"/>
      <c r="BQZ813" s="2198"/>
      <c r="BRA813" s="2198"/>
      <c r="BRB813" s="2198"/>
      <c r="BRC813" s="2198"/>
      <c r="BRD813" s="2198"/>
      <c r="BRE813" s="2198"/>
      <c r="BRF813" s="2198"/>
      <c r="BRG813" s="2198"/>
      <c r="BRH813" s="2198"/>
      <c r="BRI813" s="2198"/>
      <c r="BRJ813" s="2198"/>
      <c r="BRK813" s="2198"/>
      <c r="BRL813" s="2198"/>
      <c r="BRM813" s="2198"/>
      <c r="BRN813" s="2198"/>
      <c r="BRO813" s="2198"/>
      <c r="BRP813" s="2198"/>
      <c r="BRQ813" s="2198"/>
      <c r="BRR813" s="2198"/>
      <c r="BRS813" s="2198"/>
      <c r="BRT813" s="2198"/>
      <c r="BRU813" s="2198"/>
      <c r="BRV813" s="2198"/>
      <c r="BRW813" s="2198"/>
      <c r="BRX813" s="2198"/>
      <c r="BRY813" s="2198"/>
      <c r="BRZ813" s="2198"/>
      <c r="BSA813" s="2198"/>
      <c r="BSB813" s="2198"/>
      <c r="BSC813" s="2198"/>
      <c r="BSD813" s="2198"/>
      <c r="BSE813" s="2198"/>
      <c r="BSF813" s="2198"/>
      <c r="BSG813" s="2198"/>
      <c r="BSH813" s="2198"/>
      <c r="BSI813" s="2198"/>
      <c r="BSJ813" s="2198"/>
      <c r="BSK813" s="2198"/>
      <c r="BSL813" s="2198"/>
      <c r="BSM813" s="2198"/>
      <c r="BSN813" s="2198"/>
      <c r="BSO813" s="2198"/>
      <c r="BSP813" s="2198"/>
      <c r="BSQ813" s="2198"/>
      <c r="BSR813" s="2198"/>
      <c r="BSS813" s="2198"/>
      <c r="BST813" s="2198"/>
      <c r="BSU813" s="2198"/>
      <c r="BSV813" s="2198"/>
      <c r="BSW813" s="2198"/>
      <c r="BSX813" s="2198"/>
      <c r="BSY813" s="2198"/>
      <c r="BSZ813" s="2198"/>
      <c r="BTA813" s="2198"/>
      <c r="BTB813" s="2198"/>
      <c r="BTC813" s="2198"/>
      <c r="BTD813" s="2198"/>
      <c r="BTE813" s="2198"/>
      <c r="BTF813" s="2198"/>
      <c r="BTG813" s="2198"/>
      <c r="BTH813" s="2198"/>
      <c r="BTI813" s="2198"/>
      <c r="BTJ813" s="2198"/>
      <c r="BTK813" s="2198"/>
      <c r="BTL813" s="2198"/>
      <c r="BTM813" s="2198"/>
      <c r="BTN813" s="2198"/>
      <c r="BTO813" s="2198"/>
      <c r="BTP813" s="2198"/>
      <c r="BTQ813" s="2198"/>
      <c r="BTR813" s="2198"/>
      <c r="BTS813" s="2198"/>
      <c r="BTT813" s="2198"/>
      <c r="BTU813" s="2198"/>
      <c r="BTV813" s="2198"/>
      <c r="BTW813" s="2198"/>
      <c r="BTX813" s="2198"/>
      <c r="BTY813" s="2198"/>
      <c r="BTZ813" s="2198"/>
      <c r="BUA813" s="2198"/>
      <c r="BUB813" s="2198"/>
      <c r="BUC813" s="2198"/>
      <c r="BUD813" s="2198"/>
      <c r="BUE813" s="2198"/>
      <c r="BUF813" s="2198"/>
      <c r="BUG813" s="2198"/>
      <c r="BUH813" s="2198"/>
      <c r="BUI813" s="2198"/>
      <c r="BUJ813" s="2198"/>
      <c r="BUK813" s="2198"/>
      <c r="BUL813" s="2198"/>
      <c r="BUM813" s="2198"/>
      <c r="BUN813" s="2198"/>
      <c r="BUO813" s="2198"/>
      <c r="BUP813" s="2198"/>
      <c r="BUQ813" s="2198"/>
      <c r="BUR813" s="2198"/>
      <c r="BUS813" s="2198"/>
      <c r="BUT813" s="2198"/>
      <c r="BUU813" s="2198"/>
      <c r="BUV813" s="2198"/>
      <c r="BUW813" s="2198"/>
      <c r="BUX813" s="2198"/>
      <c r="BUY813" s="2198"/>
      <c r="BUZ813" s="2198"/>
      <c r="BVA813" s="2198"/>
      <c r="BVB813" s="2198"/>
      <c r="BVC813" s="2198"/>
      <c r="BVD813" s="2198"/>
      <c r="BVE813" s="2198"/>
      <c r="BVF813" s="2198"/>
      <c r="BVG813" s="2198"/>
      <c r="BVH813" s="2198"/>
      <c r="BVI813" s="2198"/>
      <c r="BVJ813" s="2198"/>
      <c r="BVK813" s="2198"/>
      <c r="BVL813" s="2198"/>
      <c r="BVM813" s="2198"/>
      <c r="BVN813" s="2198"/>
      <c r="BVO813" s="2198"/>
      <c r="BVP813" s="2198"/>
      <c r="BVQ813" s="2198"/>
      <c r="BVR813" s="2198"/>
      <c r="BVS813" s="2198"/>
      <c r="BVT813" s="2198"/>
      <c r="BVU813" s="2198"/>
      <c r="BVV813" s="2198"/>
      <c r="BVW813" s="2198"/>
      <c r="BVX813" s="2198"/>
      <c r="BVY813" s="2198"/>
      <c r="BVZ813" s="2198"/>
      <c r="BWA813" s="2198"/>
      <c r="BWB813" s="2198"/>
      <c r="BWC813" s="2198"/>
      <c r="BWD813" s="2198"/>
      <c r="BWE813" s="2198"/>
      <c r="BWF813" s="2198"/>
      <c r="BWG813" s="2198"/>
      <c r="BWH813" s="2198"/>
      <c r="BWI813" s="2198"/>
      <c r="BWJ813" s="2198"/>
      <c r="BWK813" s="2198"/>
      <c r="BWL813" s="2198"/>
      <c r="BWM813" s="2198"/>
      <c r="BWN813" s="2198"/>
      <c r="BWO813" s="2198"/>
      <c r="BWP813" s="2198"/>
      <c r="BWQ813" s="2198"/>
      <c r="BWR813" s="2198"/>
      <c r="BWS813" s="2198"/>
      <c r="BWT813" s="2198"/>
      <c r="BWU813" s="2198"/>
      <c r="BWV813" s="2198"/>
      <c r="BWW813" s="2198"/>
      <c r="BWX813" s="2198"/>
      <c r="BWY813" s="2198"/>
      <c r="BWZ813" s="2198"/>
      <c r="BXA813" s="2198"/>
      <c r="BXB813" s="2198"/>
      <c r="BXC813" s="2198"/>
      <c r="BXD813" s="2198"/>
      <c r="BXE813" s="2198"/>
      <c r="BXF813" s="2198"/>
      <c r="BXG813" s="2198"/>
      <c r="BXH813" s="2198"/>
      <c r="BXI813" s="2198"/>
      <c r="BXJ813" s="2198"/>
      <c r="BXK813" s="2198"/>
      <c r="BXL813" s="2198"/>
      <c r="BXM813" s="2198"/>
      <c r="BXN813" s="2198"/>
      <c r="BXO813" s="2198"/>
      <c r="BXP813" s="2198"/>
      <c r="BXQ813" s="2198"/>
      <c r="BXR813" s="2198"/>
      <c r="BXS813" s="2198"/>
      <c r="BXT813" s="2198"/>
      <c r="BXU813" s="2198"/>
      <c r="BXV813" s="2198"/>
      <c r="BXW813" s="2198"/>
      <c r="BXX813" s="2198"/>
      <c r="BXY813" s="2198"/>
      <c r="BXZ813" s="2198"/>
      <c r="BYA813" s="2198"/>
      <c r="BYB813" s="2198"/>
      <c r="BYC813" s="2198"/>
      <c r="BYD813" s="2198"/>
      <c r="BYE813" s="2198"/>
      <c r="BYF813" s="2198"/>
      <c r="BYG813" s="2198"/>
      <c r="BYH813" s="2198"/>
      <c r="BYI813" s="2198"/>
      <c r="BYJ813" s="2198"/>
      <c r="BYK813" s="2198"/>
      <c r="BYL813" s="2198"/>
      <c r="BYM813" s="2198"/>
      <c r="BYN813" s="2198"/>
      <c r="BYO813" s="2198"/>
      <c r="BYP813" s="2198"/>
      <c r="BYQ813" s="2198"/>
      <c r="BYR813" s="2198"/>
      <c r="BYS813" s="2198"/>
      <c r="BYT813" s="2198"/>
      <c r="BYU813" s="2198"/>
      <c r="BYV813" s="2198"/>
      <c r="BYW813" s="2198"/>
      <c r="BYX813" s="2198"/>
      <c r="BYY813" s="2198"/>
      <c r="BYZ813" s="2198"/>
      <c r="BZA813" s="2198"/>
      <c r="BZB813" s="2198"/>
      <c r="BZC813" s="2198"/>
      <c r="BZD813" s="2198"/>
      <c r="BZE813" s="2198"/>
      <c r="BZF813" s="2198"/>
      <c r="BZG813" s="2198"/>
      <c r="BZH813" s="2198"/>
      <c r="BZI813" s="2198"/>
      <c r="BZJ813" s="2198"/>
      <c r="BZK813" s="2198"/>
      <c r="BZL813" s="2198"/>
      <c r="BZM813" s="2198"/>
      <c r="BZN813" s="2198"/>
      <c r="BZO813" s="2198"/>
      <c r="BZP813" s="2198"/>
      <c r="BZQ813" s="2198"/>
      <c r="BZR813" s="2198"/>
      <c r="BZS813" s="2198"/>
      <c r="BZT813" s="2198"/>
      <c r="BZU813" s="2198"/>
      <c r="BZV813" s="2198"/>
      <c r="BZW813" s="2198"/>
      <c r="CAA813" s="2198"/>
      <c r="CAB813" s="2198"/>
      <c r="CAC813" s="2198"/>
      <c r="CAD813" s="2198"/>
      <c r="CAE813" s="2198"/>
      <c r="CAF813" s="2198"/>
      <c r="CAG813" s="2198"/>
      <c r="CAH813" s="2198"/>
      <c r="CAI813" s="2198"/>
      <c r="CAJ813" s="2198"/>
      <c r="CAK813" s="2198"/>
      <c r="CAL813" s="2198"/>
      <c r="CAM813" s="2198"/>
      <c r="CAN813" s="2198"/>
      <c r="CAO813" s="2198"/>
      <c r="CAP813" s="2198"/>
      <c r="CAQ813" s="2198"/>
      <c r="CAR813" s="2198"/>
      <c r="CAS813" s="2198"/>
      <c r="CAT813" s="2198"/>
      <c r="CAU813" s="2198"/>
      <c r="CAV813" s="2198"/>
      <c r="CAW813" s="2198"/>
      <c r="CAX813" s="2198"/>
      <c r="CAY813" s="2198"/>
      <c r="CAZ813" s="2198"/>
      <c r="CBA813" s="2198"/>
      <c r="CBB813" s="2198"/>
      <c r="CBC813" s="2198"/>
      <c r="CBD813" s="2198"/>
      <c r="CBE813" s="2198"/>
      <c r="CBF813" s="2198"/>
      <c r="CBG813" s="2198"/>
      <c r="CBH813" s="2198"/>
      <c r="CBI813" s="2198"/>
      <c r="CBJ813" s="2198"/>
      <c r="CBK813" s="2198"/>
      <c r="CBL813" s="2198"/>
      <c r="CBM813" s="2198"/>
      <c r="CBN813" s="2198"/>
      <c r="CBO813" s="2198"/>
      <c r="CBP813" s="2198"/>
      <c r="CBQ813" s="2198"/>
      <c r="CBR813" s="2198"/>
      <c r="CBS813" s="2198"/>
      <c r="CBT813" s="2198"/>
      <c r="CBU813" s="2198"/>
      <c r="CBV813" s="2198"/>
      <c r="CBW813" s="2198"/>
      <c r="CBX813" s="2198"/>
      <c r="CBY813" s="2198"/>
      <c r="CBZ813" s="2198"/>
      <c r="CCA813" s="2198"/>
      <c r="CCB813" s="2198"/>
      <c r="CCC813" s="2198"/>
      <c r="CCD813" s="2198"/>
      <c r="CCE813" s="2198"/>
      <c r="CCF813" s="2198"/>
      <c r="CCG813" s="2198"/>
      <c r="CCH813" s="2198"/>
      <c r="CCI813" s="2198"/>
      <c r="CCJ813" s="2198"/>
      <c r="CCK813" s="2198"/>
      <c r="CCL813" s="2198"/>
      <c r="CCM813" s="2198"/>
      <c r="CCN813" s="2198"/>
      <c r="CCO813" s="2198"/>
      <c r="CCP813" s="2198"/>
      <c r="CCQ813" s="2198"/>
      <c r="CCR813" s="2198"/>
      <c r="CCS813" s="2198"/>
      <c r="CCT813" s="2198"/>
      <c r="CCU813" s="2198"/>
      <c r="CCV813" s="2198"/>
      <c r="CCW813" s="2198"/>
      <c r="CCX813" s="2198"/>
      <c r="CCY813" s="2198"/>
      <c r="CCZ813" s="2198"/>
      <c r="CDA813" s="2198"/>
      <c r="CDB813" s="2198"/>
      <c r="CDC813" s="2198"/>
      <c r="CDD813" s="2198"/>
      <c r="CDE813" s="2198"/>
      <c r="CDF813" s="2198"/>
      <c r="CDG813" s="2198"/>
      <c r="CDH813" s="2198"/>
      <c r="CDI813" s="2198"/>
      <c r="CDJ813" s="2198"/>
      <c r="CDK813" s="2198"/>
      <c r="CDL813" s="2198"/>
      <c r="CDM813" s="2198"/>
      <c r="CDN813" s="2198"/>
      <c r="CDO813" s="2198"/>
      <c r="CDP813" s="2198"/>
      <c r="CDQ813" s="2198"/>
      <c r="CDR813" s="2198"/>
      <c r="CDS813" s="2198"/>
      <c r="CDT813" s="2198"/>
      <c r="CDU813" s="2198"/>
      <c r="CDV813" s="2198"/>
      <c r="CDW813" s="2198"/>
      <c r="CDX813" s="2198"/>
      <c r="CDY813" s="2198"/>
      <c r="CDZ813" s="2198"/>
      <c r="CEA813" s="2198"/>
      <c r="CEB813" s="2198"/>
      <c r="CEC813" s="2198"/>
      <c r="CED813" s="2198"/>
      <c r="CEE813" s="2198"/>
      <c r="CEF813" s="2198"/>
      <c r="CEG813" s="2198"/>
      <c r="CEH813" s="2198"/>
      <c r="CEI813" s="2198"/>
      <c r="CEJ813" s="2198"/>
      <c r="CEK813" s="2198"/>
      <c r="CEL813" s="2198"/>
      <c r="CEM813" s="2198"/>
      <c r="CEN813" s="2198"/>
      <c r="CEO813" s="2198"/>
      <c r="CEP813" s="2198"/>
      <c r="CEQ813" s="2198"/>
      <c r="CER813" s="2198"/>
      <c r="CES813" s="2198"/>
      <c r="CET813" s="2198"/>
      <c r="CEU813" s="2198"/>
      <c r="CEV813" s="2198"/>
      <c r="CEW813" s="2198"/>
      <c r="CEX813" s="2198"/>
      <c r="CEY813" s="2198"/>
      <c r="CEZ813" s="2198"/>
      <c r="CFA813" s="2198"/>
      <c r="CFB813" s="2198"/>
      <c r="CFC813" s="2198"/>
      <c r="CFD813" s="2198"/>
      <c r="CFE813" s="2198"/>
      <c r="CFF813" s="2198"/>
      <c r="CFG813" s="2198"/>
      <c r="CFH813" s="2198"/>
      <c r="CFI813" s="2198"/>
      <c r="CFJ813" s="2198"/>
      <c r="CFK813" s="2198"/>
      <c r="CFL813" s="2198"/>
      <c r="CFM813" s="2198"/>
      <c r="CFN813" s="2198"/>
      <c r="CFO813" s="2198"/>
      <c r="CFP813" s="2198"/>
      <c r="CFQ813" s="2198"/>
      <c r="CFR813" s="2198"/>
      <c r="CFS813" s="2198"/>
      <c r="CFT813" s="2198"/>
      <c r="CFU813" s="2198"/>
      <c r="CFV813" s="2198"/>
      <c r="CFW813" s="2198"/>
      <c r="CFX813" s="2198"/>
      <c r="CFY813" s="2198"/>
      <c r="CFZ813" s="2198"/>
      <c r="CGA813" s="2198"/>
      <c r="CGB813" s="2198"/>
      <c r="CGC813" s="2198"/>
      <c r="CGD813" s="2198"/>
      <c r="CGE813" s="2198"/>
      <c r="CGF813" s="2198"/>
      <c r="CGG813" s="2198"/>
      <c r="CGH813" s="2198"/>
      <c r="CGI813" s="2198"/>
      <c r="CGJ813" s="2198"/>
      <c r="CGK813" s="2198"/>
      <c r="CGL813" s="2198"/>
      <c r="CGM813" s="2198"/>
      <c r="CGN813" s="2198"/>
      <c r="CGO813" s="2198"/>
      <c r="CGP813" s="2198"/>
      <c r="CGQ813" s="2198"/>
      <c r="CGR813" s="2198"/>
      <c r="CGS813" s="2198"/>
      <c r="CGT813" s="2198"/>
      <c r="CGU813" s="2198"/>
      <c r="CGV813" s="2198"/>
      <c r="CGW813" s="2198"/>
      <c r="CGX813" s="2198"/>
      <c r="CGY813" s="2198"/>
      <c r="CGZ813" s="2198"/>
      <c r="CHA813" s="2198"/>
      <c r="CHB813" s="2198"/>
      <c r="CHC813" s="2198"/>
      <c r="CHD813" s="2198"/>
      <c r="CHE813" s="2198"/>
      <c r="CHF813" s="2198"/>
      <c r="CHG813" s="2198"/>
      <c r="CHH813" s="2198"/>
      <c r="CHI813" s="2198"/>
      <c r="CHJ813" s="2198"/>
      <c r="CHK813" s="2198"/>
      <c r="CHL813" s="2198"/>
      <c r="CHM813" s="2198"/>
      <c r="CHN813" s="2198"/>
      <c r="CHO813" s="2198"/>
      <c r="CHP813" s="2198"/>
      <c r="CHQ813" s="2198"/>
      <c r="CHR813" s="2198"/>
      <c r="CHS813" s="2198"/>
      <c r="CHT813" s="2198"/>
      <c r="CHU813" s="2198"/>
      <c r="CHV813" s="2198"/>
      <c r="CHW813" s="2198"/>
      <c r="CHX813" s="2198"/>
      <c r="CHY813" s="2198"/>
      <c r="CHZ813" s="2198"/>
      <c r="CIA813" s="2198"/>
      <c r="CIB813" s="2198"/>
      <c r="CIC813" s="2198"/>
      <c r="CID813" s="2198"/>
      <c r="CIE813" s="2198"/>
      <c r="CIF813" s="2198"/>
      <c r="CIG813" s="2198"/>
      <c r="CIH813" s="2198"/>
      <c r="CII813" s="2198"/>
      <c r="CIJ813" s="2198"/>
      <c r="CIK813" s="2198"/>
      <c r="CIL813" s="2198"/>
      <c r="CIM813" s="2198"/>
      <c r="CIN813" s="2198"/>
      <c r="CIO813" s="2198"/>
      <c r="CIP813" s="2198"/>
      <c r="CIQ813" s="2198"/>
      <c r="CIR813" s="2198"/>
      <c r="CIS813" s="2198"/>
      <c r="CIT813" s="2198"/>
      <c r="CIU813" s="2198"/>
      <c r="CIV813" s="2198"/>
      <c r="CIW813" s="2198"/>
      <c r="CIX813" s="2198"/>
      <c r="CIY813" s="2198"/>
      <c r="CIZ813" s="2198"/>
      <c r="CJA813" s="2198"/>
      <c r="CJB813" s="2198"/>
      <c r="CJC813" s="2198"/>
      <c r="CJD813" s="2198"/>
      <c r="CJE813" s="2198"/>
      <c r="CJF813" s="2198"/>
      <c r="CJG813" s="2198"/>
      <c r="CJH813" s="2198"/>
      <c r="CJI813" s="2198"/>
      <c r="CJJ813" s="2198"/>
      <c r="CJK813" s="2198"/>
      <c r="CJL813" s="2198"/>
      <c r="CJM813" s="2198"/>
      <c r="CJN813" s="2198"/>
      <c r="CJO813" s="2198"/>
      <c r="CJP813" s="2198"/>
      <c r="CJQ813" s="2198"/>
      <c r="CJR813" s="2198"/>
      <c r="CJS813" s="2198"/>
      <c r="CJW813" s="2198"/>
      <c r="CJX813" s="2198"/>
      <c r="CJY813" s="2198"/>
      <c r="CJZ813" s="2198"/>
      <c r="CKA813" s="2198"/>
      <c r="CKB813" s="2198"/>
      <c r="CKC813" s="2198"/>
      <c r="CKD813" s="2198"/>
      <c r="CKE813" s="2198"/>
      <c r="CKF813" s="2198"/>
      <c r="CKG813" s="2198"/>
      <c r="CKH813" s="2198"/>
      <c r="CKI813" s="2198"/>
      <c r="CKJ813" s="2198"/>
      <c r="CKK813" s="2198"/>
      <c r="CKL813" s="2198"/>
      <c r="CKM813" s="2198"/>
      <c r="CKN813" s="2198"/>
      <c r="CKO813" s="2198"/>
      <c r="CKP813" s="2198"/>
      <c r="CKQ813" s="2198"/>
      <c r="CKR813" s="2198"/>
      <c r="CKS813" s="2198"/>
      <c r="CKT813" s="2198"/>
      <c r="CKU813" s="2198"/>
      <c r="CKV813" s="2198"/>
      <c r="CKW813" s="2198"/>
      <c r="CKX813" s="2198"/>
      <c r="CKY813" s="2198"/>
      <c r="CKZ813" s="2198"/>
      <c r="CLA813" s="2198"/>
      <c r="CLB813" s="2198"/>
      <c r="CLC813" s="2198"/>
      <c r="CLD813" s="2198"/>
      <c r="CLE813" s="2198"/>
      <c r="CLF813" s="2198"/>
      <c r="CLG813" s="2198"/>
      <c r="CLH813" s="2198"/>
      <c r="CLI813" s="2198"/>
      <c r="CLJ813" s="2198"/>
      <c r="CLK813" s="2198"/>
      <c r="CLL813" s="2198"/>
      <c r="CLM813" s="2198"/>
      <c r="CLN813" s="2198"/>
      <c r="CLO813" s="2198"/>
      <c r="CLP813" s="2198"/>
      <c r="CLQ813" s="2198"/>
      <c r="CLR813" s="2198"/>
      <c r="CLS813" s="2198"/>
      <c r="CLT813" s="2198"/>
      <c r="CLU813" s="2198"/>
      <c r="CLV813" s="2198"/>
      <c r="CLW813" s="2198"/>
      <c r="CLX813" s="2198"/>
      <c r="CLY813" s="2198"/>
      <c r="CLZ813" s="2198"/>
      <c r="CMA813" s="2198"/>
      <c r="CMB813" s="2198"/>
      <c r="CMC813" s="2198"/>
      <c r="CMD813" s="2198"/>
      <c r="CME813" s="2198"/>
      <c r="CMF813" s="2198"/>
      <c r="CMG813" s="2198"/>
      <c r="CMH813" s="2198"/>
      <c r="CMI813" s="2198"/>
      <c r="CMJ813" s="2198"/>
      <c r="CMK813" s="2198"/>
      <c r="CML813" s="2198"/>
      <c r="CMM813" s="2198"/>
      <c r="CMN813" s="2198"/>
      <c r="CMO813" s="2198"/>
      <c r="CMP813" s="2198"/>
      <c r="CMQ813" s="2198"/>
      <c r="CMR813" s="2198"/>
      <c r="CMS813" s="2198"/>
      <c r="CMT813" s="2198"/>
      <c r="CMU813" s="2198"/>
      <c r="CMV813" s="2198"/>
      <c r="CMW813" s="2198"/>
      <c r="CMX813" s="2198"/>
      <c r="CMY813" s="2198"/>
      <c r="CMZ813" s="2198"/>
      <c r="CNA813" s="2198"/>
      <c r="CNB813" s="2198"/>
      <c r="CNC813" s="2198"/>
      <c r="CND813" s="2198"/>
      <c r="CNE813" s="2198"/>
      <c r="CNF813" s="2198"/>
      <c r="CNG813" s="2198"/>
      <c r="CNH813" s="2198"/>
      <c r="CNI813" s="2198"/>
      <c r="CNJ813" s="2198"/>
      <c r="CNK813" s="2198"/>
      <c r="CNL813" s="2198"/>
      <c r="CNM813" s="2198"/>
      <c r="CNN813" s="2198"/>
      <c r="CNO813" s="2198"/>
      <c r="CNP813" s="2198"/>
      <c r="CNQ813" s="2198"/>
      <c r="CNR813" s="2198"/>
      <c r="CNS813" s="2198"/>
      <c r="CNT813" s="2198"/>
      <c r="CNU813" s="2198"/>
      <c r="CNV813" s="2198"/>
      <c r="CNW813" s="2198"/>
      <c r="CNX813" s="2198"/>
      <c r="CNY813" s="2198"/>
      <c r="CNZ813" s="2198"/>
      <c r="COA813" s="2198"/>
      <c r="COB813" s="2198"/>
      <c r="COC813" s="2198"/>
      <c r="COD813" s="2198"/>
      <c r="COE813" s="2198"/>
      <c r="COF813" s="2198"/>
      <c r="COG813" s="2198"/>
      <c r="COH813" s="2198"/>
      <c r="COI813" s="2198"/>
      <c r="COJ813" s="2198"/>
      <c r="COK813" s="2198"/>
      <c r="COL813" s="2198"/>
      <c r="COM813" s="2198"/>
      <c r="CON813" s="2198"/>
      <c r="COO813" s="2198"/>
      <c r="COP813" s="2198"/>
      <c r="COQ813" s="2198"/>
      <c r="COR813" s="2198"/>
      <c r="COS813" s="2198"/>
      <c r="COT813" s="2198"/>
      <c r="COU813" s="2198"/>
      <c r="COV813" s="2198"/>
      <c r="COW813" s="2198"/>
      <c r="COX813" s="2198"/>
      <c r="COY813" s="2198"/>
      <c r="COZ813" s="2198"/>
      <c r="CPA813" s="2198"/>
      <c r="CPB813" s="2198"/>
      <c r="CPC813" s="2198"/>
      <c r="CPD813" s="2198"/>
      <c r="CPE813" s="2198"/>
      <c r="CPF813" s="2198"/>
      <c r="CPG813" s="2198"/>
      <c r="CPH813" s="2198"/>
      <c r="CPI813" s="2198"/>
      <c r="CPJ813" s="2198"/>
      <c r="CPK813" s="2198"/>
      <c r="CPL813" s="2198"/>
      <c r="CPM813" s="2198"/>
      <c r="CPN813" s="2198"/>
      <c r="CPO813" s="2198"/>
      <c r="CPP813" s="2198"/>
      <c r="CPQ813" s="2198"/>
      <c r="CPR813" s="2198"/>
      <c r="CPS813" s="2198"/>
      <c r="CPT813" s="2198"/>
      <c r="CPU813" s="2198"/>
      <c r="CPV813" s="2198"/>
      <c r="CPW813" s="2198"/>
      <c r="CPX813" s="2198"/>
      <c r="CPY813" s="2198"/>
      <c r="CPZ813" s="2198"/>
      <c r="CQA813" s="2198"/>
      <c r="CQB813" s="2198"/>
      <c r="CQC813" s="2198"/>
      <c r="CQD813" s="2198"/>
      <c r="CQE813" s="2198"/>
      <c r="CQF813" s="2198"/>
      <c r="CQG813" s="2198"/>
      <c r="CQH813" s="2198"/>
      <c r="CQI813" s="2198"/>
      <c r="CQJ813" s="2198"/>
      <c r="CQK813" s="2198"/>
      <c r="CQL813" s="2198"/>
      <c r="CQM813" s="2198"/>
      <c r="CQN813" s="2198"/>
      <c r="CQO813" s="2198"/>
      <c r="CQP813" s="2198"/>
      <c r="CQQ813" s="2198"/>
      <c r="CQR813" s="2198"/>
      <c r="CQS813" s="2198"/>
      <c r="CQT813" s="2198"/>
      <c r="CQU813" s="2198"/>
      <c r="CQV813" s="2198"/>
      <c r="CQW813" s="2198"/>
      <c r="CQX813" s="2198"/>
      <c r="CQY813" s="2198"/>
      <c r="CQZ813" s="2198"/>
      <c r="CRA813" s="2198"/>
      <c r="CRB813" s="2198"/>
      <c r="CRC813" s="2198"/>
      <c r="CRD813" s="2198"/>
      <c r="CRE813" s="2198"/>
      <c r="CRF813" s="2198"/>
      <c r="CRG813" s="2198"/>
      <c r="CRH813" s="2198"/>
      <c r="CRI813" s="2198"/>
      <c r="CRJ813" s="2198"/>
      <c r="CRK813" s="2198"/>
      <c r="CRL813" s="2198"/>
      <c r="CRM813" s="2198"/>
      <c r="CRN813" s="2198"/>
      <c r="CRO813" s="2198"/>
      <c r="CRP813" s="2198"/>
      <c r="CRQ813" s="2198"/>
      <c r="CRR813" s="2198"/>
      <c r="CRS813" s="2198"/>
      <c r="CRT813" s="2198"/>
      <c r="CRU813" s="2198"/>
      <c r="CRV813" s="2198"/>
      <c r="CRW813" s="2198"/>
      <c r="CRX813" s="2198"/>
      <c r="CRY813" s="2198"/>
      <c r="CRZ813" s="2198"/>
      <c r="CSA813" s="2198"/>
      <c r="CSB813" s="2198"/>
      <c r="CSC813" s="2198"/>
      <c r="CSD813" s="2198"/>
      <c r="CSE813" s="2198"/>
      <c r="CSF813" s="2198"/>
      <c r="CSG813" s="2198"/>
      <c r="CSH813" s="2198"/>
      <c r="CSI813" s="2198"/>
      <c r="CSJ813" s="2198"/>
      <c r="CSK813" s="2198"/>
      <c r="CSL813" s="2198"/>
      <c r="CSM813" s="2198"/>
      <c r="CSN813" s="2198"/>
      <c r="CSO813" s="2198"/>
      <c r="CSP813" s="2198"/>
      <c r="CSQ813" s="2198"/>
      <c r="CSR813" s="2198"/>
      <c r="CSS813" s="2198"/>
      <c r="CST813" s="2198"/>
      <c r="CSU813" s="2198"/>
      <c r="CSV813" s="2198"/>
      <c r="CSW813" s="2198"/>
      <c r="CSX813" s="2198"/>
      <c r="CSY813" s="2198"/>
      <c r="CSZ813" s="2198"/>
      <c r="CTA813" s="2198"/>
      <c r="CTB813" s="2198"/>
      <c r="CTC813" s="2198"/>
      <c r="CTD813" s="2198"/>
      <c r="CTE813" s="2198"/>
      <c r="CTF813" s="2198"/>
      <c r="CTG813" s="2198"/>
      <c r="CTH813" s="2198"/>
      <c r="CTI813" s="2198"/>
      <c r="CTJ813" s="2198"/>
      <c r="CTK813" s="2198"/>
      <c r="CTL813" s="2198"/>
      <c r="CTM813" s="2198"/>
      <c r="CTN813" s="2198"/>
      <c r="CTO813" s="2198"/>
      <c r="CTS813" s="2198"/>
      <c r="CTT813" s="2198"/>
      <c r="CTU813" s="2198"/>
      <c r="CTV813" s="2198"/>
      <c r="CTW813" s="2198"/>
      <c r="CTX813" s="2198"/>
      <c r="CTY813" s="2198"/>
      <c r="CTZ813" s="2198"/>
      <c r="CUA813" s="2198"/>
      <c r="CUB813" s="2198"/>
      <c r="CUC813" s="2198"/>
      <c r="CUD813" s="2198"/>
      <c r="CUE813" s="2198"/>
      <c r="CUF813" s="2198"/>
      <c r="CUG813" s="2198"/>
      <c r="CUH813" s="2198"/>
      <c r="CUI813" s="2198"/>
      <c r="CUJ813" s="2198"/>
      <c r="CUK813" s="2198"/>
      <c r="CUL813" s="2198"/>
      <c r="CUM813" s="2198"/>
      <c r="CUN813" s="2198"/>
      <c r="CUO813" s="2198"/>
      <c r="CUP813" s="2198"/>
      <c r="CUQ813" s="2198"/>
      <c r="CUR813" s="2198"/>
      <c r="CUS813" s="2198"/>
      <c r="CUT813" s="2198"/>
      <c r="CUU813" s="2198"/>
      <c r="CUV813" s="2198"/>
      <c r="CUW813" s="2198"/>
      <c r="CUX813" s="2198"/>
      <c r="CUY813" s="2198"/>
      <c r="CUZ813" s="2198"/>
      <c r="CVA813" s="2198"/>
      <c r="CVB813" s="2198"/>
      <c r="CVC813" s="2198"/>
      <c r="CVD813" s="2198"/>
      <c r="CVE813" s="2198"/>
      <c r="CVF813" s="2198"/>
      <c r="CVG813" s="2198"/>
      <c r="CVH813" s="2198"/>
      <c r="CVI813" s="2198"/>
      <c r="CVJ813" s="2198"/>
      <c r="CVK813" s="2198"/>
      <c r="CVL813" s="2198"/>
      <c r="CVM813" s="2198"/>
      <c r="CVN813" s="2198"/>
      <c r="CVO813" s="2198"/>
      <c r="CVP813" s="2198"/>
      <c r="CVQ813" s="2198"/>
      <c r="CVR813" s="2198"/>
      <c r="CVS813" s="2198"/>
      <c r="CVT813" s="2198"/>
      <c r="CVU813" s="2198"/>
      <c r="CVV813" s="2198"/>
      <c r="CVW813" s="2198"/>
      <c r="CVX813" s="2198"/>
      <c r="CVY813" s="2198"/>
      <c r="CVZ813" s="2198"/>
      <c r="CWA813" s="2198"/>
      <c r="CWB813" s="2198"/>
      <c r="CWC813" s="2198"/>
      <c r="CWD813" s="2198"/>
      <c r="CWE813" s="2198"/>
      <c r="CWF813" s="2198"/>
      <c r="CWG813" s="2198"/>
      <c r="CWH813" s="2198"/>
      <c r="CWI813" s="2198"/>
      <c r="CWJ813" s="2198"/>
      <c r="CWK813" s="2198"/>
      <c r="CWL813" s="2198"/>
      <c r="CWM813" s="2198"/>
      <c r="CWN813" s="2198"/>
      <c r="CWO813" s="2198"/>
      <c r="CWP813" s="2198"/>
      <c r="CWQ813" s="2198"/>
      <c r="CWR813" s="2198"/>
      <c r="CWS813" s="2198"/>
      <c r="CWT813" s="2198"/>
      <c r="CWU813" s="2198"/>
      <c r="CWV813" s="2198"/>
      <c r="CWW813" s="2198"/>
      <c r="CWX813" s="2198"/>
      <c r="CWY813" s="2198"/>
      <c r="CWZ813" s="2198"/>
      <c r="CXA813" s="2198"/>
      <c r="CXB813" s="2198"/>
      <c r="CXC813" s="2198"/>
      <c r="CXD813" s="2198"/>
      <c r="CXE813" s="2198"/>
      <c r="CXF813" s="2198"/>
      <c r="CXG813" s="2198"/>
      <c r="CXH813" s="2198"/>
      <c r="CXI813" s="2198"/>
      <c r="CXJ813" s="2198"/>
      <c r="CXK813" s="2198"/>
      <c r="CXL813" s="2198"/>
      <c r="CXM813" s="2198"/>
      <c r="CXN813" s="2198"/>
      <c r="CXO813" s="2198"/>
      <c r="CXP813" s="2198"/>
      <c r="CXQ813" s="2198"/>
      <c r="CXR813" s="2198"/>
      <c r="CXS813" s="2198"/>
      <c r="CXT813" s="2198"/>
      <c r="CXU813" s="2198"/>
      <c r="CXV813" s="2198"/>
      <c r="CXW813" s="2198"/>
      <c r="CXX813" s="2198"/>
      <c r="CXY813" s="2198"/>
      <c r="CXZ813" s="2198"/>
      <c r="CYA813" s="2198"/>
      <c r="CYB813" s="2198"/>
      <c r="CYC813" s="2198"/>
      <c r="CYD813" s="2198"/>
      <c r="CYE813" s="2198"/>
      <c r="CYF813" s="2198"/>
      <c r="CYG813" s="2198"/>
      <c r="CYH813" s="2198"/>
      <c r="CYI813" s="2198"/>
      <c r="CYJ813" s="2198"/>
      <c r="CYK813" s="2198"/>
      <c r="CYL813" s="2198"/>
      <c r="CYM813" s="2198"/>
      <c r="CYN813" s="2198"/>
      <c r="CYO813" s="2198"/>
      <c r="CYP813" s="2198"/>
      <c r="CYQ813" s="2198"/>
      <c r="CYR813" s="2198"/>
      <c r="CYS813" s="2198"/>
      <c r="CYT813" s="2198"/>
      <c r="CYU813" s="2198"/>
      <c r="CYV813" s="2198"/>
      <c r="CYW813" s="2198"/>
      <c r="CYX813" s="2198"/>
      <c r="CYY813" s="2198"/>
      <c r="CYZ813" s="2198"/>
      <c r="CZA813" s="2198"/>
      <c r="CZB813" s="2198"/>
      <c r="CZC813" s="2198"/>
      <c r="CZD813" s="2198"/>
      <c r="CZE813" s="2198"/>
      <c r="CZF813" s="2198"/>
      <c r="CZG813" s="2198"/>
      <c r="CZH813" s="2198"/>
      <c r="CZI813" s="2198"/>
      <c r="CZJ813" s="2198"/>
      <c r="CZK813" s="2198"/>
      <c r="CZL813" s="2198"/>
      <c r="CZM813" s="2198"/>
      <c r="CZN813" s="2198"/>
      <c r="CZO813" s="2198"/>
      <c r="CZP813" s="2198"/>
      <c r="CZQ813" s="2198"/>
      <c r="CZR813" s="2198"/>
      <c r="CZS813" s="2198"/>
      <c r="CZT813" s="2198"/>
      <c r="CZU813" s="2198"/>
      <c r="CZV813" s="2198"/>
      <c r="CZW813" s="2198"/>
      <c r="CZX813" s="2198"/>
      <c r="CZY813" s="2198"/>
      <c r="CZZ813" s="2198"/>
      <c r="DAA813" s="2198"/>
      <c r="DAB813" s="2198"/>
      <c r="DAC813" s="2198"/>
      <c r="DAD813" s="2198"/>
      <c r="DAE813" s="2198"/>
      <c r="DAF813" s="2198"/>
      <c r="DAG813" s="2198"/>
      <c r="DAH813" s="2198"/>
      <c r="DAI813" s="2198"/>
      <c r="DAJ813" s="2198"/>
      <c r="DAK813" s="2198"/>
      <c r="DAL813" s="2198"/>
      <c r="DAM813" s="2198"/>
      <c r="DAN813" s="2198"/>
      <c r="DAO813" s="2198"/>
      <c r="DAP813" s="2198"/>
      <c r="DAQ813" s="2198"/>
      <c r="DAR813" s="2198"/>
      <c r="DAS813" s="2198"/>
      <c r="DAT813" s="2198"/>
      <c r="DAU813" s="2198"/>
      <c r="DAV813" s="2198"/>
      <c r="DAW813" s="2198"/>
      <c r="DAX813" s="2198"/>
      <c r="DAY813" s="2198"/>
      <c r="DAZ813" s="2198"/>
      <c r="DBA813" s="2198"/>
      <c r="DBB813" s="2198"/>
      <c r="DBC813" s="2198"/>
      <c r="DBD813" s="2198"/>
      <c r="DBE813" s="2198"/>
      <c r="DBF813" s="2198"/>
      <c r="DBG813" s="2198"/>
      <c r="DBH813" s="2198"/>
      <c r="DBI813" s="2198"/>
      <c r="DBJ813" s="2198"/>
      <c r="DBK813" s="2198"/>
      <c r="DBL813" s="2198"/>
      <c r="DBM813" s="2198"/>
      <c r="DBN813" s="2198"/>
      <c r="DBO813" s="2198"/>
      <c r="DBP813" s="2198"/>
      <c r="DBQ813" s="2198"/>
      <c r="DBR813" s="2198"/>
      <c r="DBS813" s="2198"/>
      <c r="DBT813" s="2198"/>
      <c r="DBU813" s="2198"/>
      <c r="DBV813" s="2198"/>
      <c r="DBW813" s="2198"/>
      <c r="DBX813" s="2198"/>
      <c r="DBY813" s="2198"/>
      <c r="DBZ813" s="2198"/>
      <c r="DCA813" s="2198"/>
      <c r="DCB813" s="2198"/>
      <c r="DCC813" s="2198"/>
      <c r="DCD813" s="2198"/>
      <c r="DCE813" s="2198"/>
      <c r="DCF813" s="2198"/>
      <c r="DCG813" s="2198"/>
      <c r="DCH813" s="2198"/>
      <c r="DCI813" s="2198"/>
      <c r="DCJ813" s="2198"/>
      <c r="DCK813" s="2198"/>
      <c r="DCL813" s="2198"/>
      <c r="DCM813" s="2198"/>
      <c r="DCN813" s="2198"/>
      <c r="DCO813" s="2198"/>
      <c r="DCP813" s="2198"/>
      <c r="DCQ813" s="2198"/>
      <c r="DCR813" s="2198"/>
      <c r="DCS813" s="2198"/>
      <c r="DCT813" s="2198"/>
      <c r="DCU813" s="2198"/>
      <c r="DCV813" s="2198"/>
      <c r="DCW813" s="2198"/>
      <c r="DCX813" s="2198"/>
      <c r="DCY813" s="2198"/>
      <c r="DCZ813" s="2198"/>
      <c r="DDA813" s="2198"/>
      <c r="DDB813" s="2198"/>
      <c r="DDC813" s="2198"/>
      <c r="DDD813" s="2198"/>
      <c r="DDE813" s="2198"/>
      <c r="DDF813" s="2198"/>
      <c r="DDG813" s="2198"/>
      <c r="DDH813" s="2198"/>
      <c r="DDI813" s="2198"/>
      <c r="DDJ813" s="2198"/>
      <c r="DDK813" s="2198"/>
      <c r="DDO813" s="2198"/>
      <c r="DDP813" s="2198"/>
      <c r="DDQ813" s="2198"/>
      <c r="DDR813" s="2198"/>
      <c r="DDS813" s="2198"/>
      <c r="DDT813" s="2198"/>
      <c r="DDU813" s="2198"/>
      <c r="DDV813" s="2198"/>
      <c r="DDW813" s="2198"/>
      <c r="DDX813" s="2198"/>
      <c r="DDY813" s="2198"/>
      <c r="DDZ813" s="2198"/>
      <c r="DEA813" s="2198"/>
      <c r="DEB813" s="2198"/>
      <c r="DEC813" s="2198"/>
      <c r="DED813" s="2198"/>
      <c r="DEE813" s="2198"/>
      <c r="DEF813" s="2198"/>
      <c r="DEG813" s="2198"/>
      <c r="DEH813" s="2198"/>
      <c r="DEI813" s="2198"/>
      <c r="DEJ813" s="2198"/>
      <c r="DEK813" s="2198"/>
      <c r="DEL813" s="2198"/>
      <c r="DEM813" s="2198"/>
      <c r="DEN813" s="2198"/>
      <c r="DEO813" s="2198"/>
      <c r="DEP813" s="2198"/>
      <c r="DEQ813" s="2198"/>
      <c r="DER813" s="2198"/>
      <c r="DES813" s="2198"/>
      <c r="DET813" s="2198"/>
      <c r="DEU813" s="2198"/>
      <c r="DEV813" s="2198"/>
      <c r="DEW813" s="2198"/>
      <c r="DEX813" s="2198"/>
      <c r="DEY813" s="2198"/>
      <c r="DEZ813" s="2198"/>
      <c r="DFA813" s="2198"/>
      <c r="DFB813" s="2198"/>
      <c r="DFC813" s="2198"/>
      <c r="DFD813" s="2198"/>
      <c r="DFE813" s="2198"/>
      <c r="DFF813" s="2198"/>
      <c r="DFG813" s="2198"/>
      <c r="DFH813" s="2198"/>
      <c r="DFI813" s="2198"/>
      <c r="DFJ813" s="2198"/>
      <c r="DFK813" s="2198"/>
      <c r="DFL813" s="2198"/>
      <c r="DFM813" s="2198"/>
      <c r="DFN813" s="2198"/>
      <c r="DFO813" s="2198"/>
      <c r="DFP813" s="2198"/>
      <c r="DFQ813" s="2198"/>
      <c r="DFR813" s="2198"/>
      <c r="DFS813" s="2198"/>
      <c r="DFT813" s="2198"/>
      <c r="DFU813" s="2198"/>
      <c r="DFV813" s="2198"/>
      <c r="DFW813" s="2198"/>
      <c r="DFX813" s="2198"/>
      <c r="DFY813" s="2198"/>
      <c r="DFZ813" s="2198"/>
      <c r="DGA813" s="2198"/>
      <c r="DGB813" s="2198"/>
      <c r="DGC813" s="2198"/>
      <c r="DGD813" s="2198"/>
      <c r="DGE813" s="2198"/>
      <c r="DGF813" s="2198"/>
      <c r="DGG813" s="2198"/>
      <c r="DGH813" s="2198"/>
      <c r="DGI813" s="2198"/>
      <c r="DGJ813" s="2198"/>
      <c r="DGK813" s="2198"/>
      <c r="DGL813" s="2198"/>
      <c r="DGM813" s="2198"/>
      <c r="DGN813" s="2198"/>
      <c r="DGO813" s="2198"/>
      <c r="DGP813" s="2198"/>
      <c r="DGQ813" s="2198"/>
      <c r="DGR813" s="2198"/>
      <c r="DGS813" s="2198"/>
      <c r="DGT813" s="2198"/>
      <c r="DGU813" s="2198"/>
      <c r="DGV813" s="2198"/>
      <c r="DGW813" s="2198"/>
      <c r="DGX813" s="2198"/>
      <c r="DGY813" s="2198"/>
      <c r="DGZ813" s="2198"/>
      <c r="DHA813" s="2198"/>
      <c r="DHB813" s="2198"/>
      <c r="DHC813" s="2198"/>
      <c r="DHD813" s="2198"/>
      <c r="DHE813" s="2198"/>
      <c r="DHF813" s="2198"/>
      <c r="DHG813" s="2198"/>
      <c r="DHH813" s="2198"/>
      <c r="DHI813" s="2198"/>
      <c r="DHJ813" s="2198"/>
      <c r="DHK813" s="2198"/>
      <c r="DHL813" s="2198"/>
      <c r="DHM813" s="2198"/>
      <c r="DHN813" s="2198"/>
      <c r="DHO813" s="2198"/>
      <c r="DHP813" s="2198"/>
      <c r="DHQ813" s="2198"/>
      <c r="DHR813" s="2198"/>
      <c r="DHS813" s="2198"/>
      <c r="DHT813" s="2198"/>
      <c r="DHU813" s="2198"/>
      <c r="DHV813" s="2198"/>
      <c r="DHW813" s="2198"/>
      <c r="DHX813" s="2198"/>
      <c r="DHY813" s="2198"/>
      <c r="DHZ813" s="2198"/>
      <c r="DIA813" s="2198"/>
      <c r="DIB813" s="2198"/>
      <c r="DIC813" s="2198"/>
      <c r="DID813" s="2198"/>
      <c r="DIE813" s="2198"/>
      <c r="DIF813" s="2198"/>
      <c r="DIG813" s="2198"/>
      <c r="DIH813" s="2198"/>
      <c r="DII813" s="2198"/>
      <c r="DIJ813" s="2198"/>
      <c r="DIK813" s="2198"/>
      <c r="DIL813" s="2198"/>
      <c r="DIM813" s="2198"/>
      <c r="DIN813" s="2198"/>
      <c r="DIO813" s="2198"/>
      <c r="DIP813" s="2198"/>
      <c r="DIQ813" s="2198"/>
      <c r="DIR813" s="2198"/>
      <c r="DIS813" s="2198"/>
      <c r="DIT813" s="2198"/>
      <c r="DIU813" s="2198"/>
      <c r="DIV813" s="2198"/>
      <c r="DIW813" s="2198"/>
      <c r="DIX813" s="2198"/>
      <c r="DIY813" s="2198"/>
      <c r="DIZ813" s="2198"/>
      <c r="DJA813" s="2198"/>
      <c r="DJB813" s="2198"/>
      <c r="DJC813" s="2198"/>
      <c r="DJD813" s="2198"/>
      <c r="DJE813" s="2198"/>
      <c r="DJF813" s="2198"/>
      <c r="DJG813" s="2198"/>
      <c r="DJH813" s="2198"/>
      <c r="DJI813" s="2198"/>
      <c r="DJJ813" s="2198"/>
      <c r="DJK813" s="2198"/>
      <c r="DJL813" s="2198"/>
      <c r="DJM813" s="2198"/>
      <c r="DJN813" s="2198"/>
      <c r="DJO813" s="2198"/>
      <c r="DJP813" s="2198"/>
      <c r="DJQ813" s="2198"/>
      <c r="DJR813" s="2198"/>
      <c r="DJS813" s="2198"/>
      <c r="DJT813" s="2198"/>
      <c r="DJU813" s="2198"/>
      <c r="DJV813" s="2198"/>
      <c r="DJW813" s="2198"/>
      <c r="DJX813" s="2198"/>
      <c r="DJY813" s="2198"/>
      <c r="DJZ813" s="2198"/>
      <c r="DKA813" s="2198"/>
      <c r="DKB813" s="2198"/>
      <c r="DKC813" s="2198"/>
      <c r="DKD813" s="2198"/>
      <c r="DKE813" s="2198"/>
      <c r="DKF813" s="2198"/>
      <c r="DKG813" s="2198"/>
      <c r="DKH813" s="2198"/>
      <c r="DKI813" s="2198"/>
      <c r="DKJ813" s="2198"/>
      <c r="DKK813" s="2198"/>
      <c r="DKL813" s="2198"/>
      <c r="DKM813" s="2198"/>
      <c r="DKN813" s="2198"/>
      <c r="DKO813" s="2198"/>
      <c r="DKP813" s="2198"/>
      <c r="DKQ813" s="2198"/>
      <c r="DKR813" s="2198"/>
      <c r="DKS813" s="2198"/>
      <c r="DKT813" s="2198"/>
      <c r="DKU813" s="2198"/>
      <c r="DKV813" s="2198"/>
      <c r="DKW813" s="2198"/>
      <c r="DKX813" s="2198"/>
      <c r="DKY813" s="2198"/>
      <c r="DKZ813" s="2198"/>
      <c r="DLA813" s="2198"/>
      <c r="DLB813" s="2198"/>
      <c r="DLC813" s="2198"/>
      <c r="DLD813" s="2198"/>
      <c r="DLE813" s="2198"/>
      <c r="DLF813" s="2198"/>
      <c r="DLG813" s="2198"/>
      <c r="DLH813" s="2198"/>
      <c r="DLI813" s="2198"/>
      <c r="DLJ813" s="2198"/>
      <c r="DLK813" s="2198"/>
      <c r="DLL813" s="2198"/>
      <c r="DLM813" s="2198"/>
      <c r="DLN813" s="2198"/>
      <c r="DLO813" s="2198"/>
      <c r="DLP813" s="2198"/>
      <c r="DLQ813" s="2198"/>
      <c r="DLR813" s="2198"/>
      <c r="DLS813" s="2198"/>
      <c r="DLT813" s="2198"/>
      <c r="DLU813" s="2198"/>
      <c r="DLV813" s="2198"/>
      <c r="DLW813" s="2198"/>
      <c r="DLX813" s="2198"/>
      <c r="DLY813" s="2198"/>
      <c r="DLZ813" s="2198"/>
      <c r="DMA813" s="2198"/>
      <c r="DMB813" s="2198"/>
      <c r="DMC813" s="2198"/>
      <c r="DMD813" s="2198"/>
      <c r="DME813" s="2198"/>
      <c r="DMF813" s="2198"/>
      <c r="DMG813" s="2198"/>
      <c r="DMH813" s="2198"/>
      <c r="DMI813" s="2198"/>
      <c r="DMJ813" s="2198"/>
      <c r="DMK813" s="2198"/>
      <c r="DML813" s="2198"/>
      <c r="DMM813" s="2198"/>
      <c r="DMN813" s="2198"/>
      <c r="DMO813" s="2198"/>
      <c r="DMP813" s="2198"/>
      <c r="DMQ813" s="2198"/>
      <c r="DMR813" s="2198"/>
      <c r="DMS813" s="2198"/>
      <c r="DMT813" s="2198"/>
      <c r="DMU813" s="2198"/>
      <c r="DMV813" s="2198"/>
      <c r="DMW813" s="2198"/>
      <c r="DMX813" s="2198"/>
      <c r="DMY813" s="2198"/>
      <c r="DMZ813" s="2198"/>
      <c r="DNA813" s="2198"/>
      <c r="DNB813" s="2198"/>
      <c r="DNC813" s="2198"/>
      <c r="DND813" s="2198"/>
      <c r="DNE813" s="2198"/>
      <c r="DNF813" s="2198"/>
      <c r="DNG813" s="2198"/>
      <c r="DNK813" s="2198"/>
      <c r="DNL813" s="2198"/>
      <c r="DNM813" s="2198"/>
      <c r="DNN813" s="2198"/>
      <c r="DNO813" s="2198"/>
      <c r="DNP813" s="2198"/>
      <c r="DNQ813" s="2198"/>
      <c r="DNR813" s="2198"/>
      <c r="DNS813" s="2198"/>
      <c r="DNT813" s="2198"/>
      <c r="DNU813" s="2198"/>
      <c r="DNV813" s="2198"/>
      <c r="DNW813" s="2198"/>
      <c r="DNX813" s="2198"/>
      <c r="DNY813" s="2198"/>
      <c r="DNZ813" s="2198"/>
      <c r="DOA813" s="2198"/>
      <c r="DOB813" s="2198"/>
      <c r="DOC813" s="2198"/>
      <c r="DOD813" s="2198"/>
      <c r="DOE813" s="2198"/>
      <c r="DOF813" s="2198"/>
      <c r="DOG813" s="2198"/>
      <c r="DOH813" s="2198"/>
      <c r="DOI813" s="2198"/>
      <c r="DOJ813" s="2198"/>
      <c r="DOK813" s="2198"/>
      <c r="DOL813" s="2198"/>
      <c r="DOM813" s="2198"/>
      <c r="DON813" s="2198"/>
      <c r="DOO813" s="2198"/>
      <c r="DOP813" s="2198"/>
      <c r="DOQ813" s="2198"/>
      <c r="DOR813" s="2198"/>
      <c r="DOS813" s="2198"/>
      <c r="DOT813" s="2198"/>
      <c r="DOU813" s="2198"/>
      <c r="DOV813" s="2198"/>
      <c r="DOW813" s="2198"/>
      <c r="DOX813" s="2198"/>
      <c r="DOY813" s="2198"/>
      <c r="DOZ813" s="2198"/>
      <c r="DPA813" s="2198"/>
      <c r="DPB813" s="2198"/>
      <c r="DPC813" s="2198"/>
      <c r="DPD813" s="2198"/>
      <c r="DPE813" s="2198"/>
      <c r="DPF813" s="2198"/>
      <c r="DPG813" s="2198"/>
      <c r="DPH813" s="2198"/>
      <c r="DPI813" s="2198"/>
      <c r="DPJ813" s="2198"/>
      <c r="DPK813" s="2198"/>
      <c r="DPL813" s="2198"/>
      <c r="DPM813" s="2198"/>
      <c r="DPN813" s="2198"/>
      <c r="DPO813" s="2198"/>
      <c r="DPP813" s="2198"/>
      <c r="DPQ813" s="2198"/>
      <c r="DPR813" s="2198"/>
      <c r="DPS813" s="2198"/>
      <c r="DPT813" s="2198"/>
      <c r="DPU813" s="2198"/>
      <c r="DPV813" s="2198"/>
      <c r="DPW813" s="2198"/>
      <c r="DPX813" s="2198"/>
      <c r="DPY813" s="2198"/>
      <c r="DPZ813" s="2198"/>
      <c r="DQA813" s="2198"/>
      <c r="DQB813" s="2198"/>
      <c r="DQC813" s="2198"/>
      <c r="DQD813" s="2198"/>
      <c r="DQE813" s="2198"/>
      <c r="DQF813" s="2198"/>
      <c r="DQG813" s="2198"/>
      <c r="DQH813" s="2198"/>
      <c r="DQI813" s="2198"/>
      <c r="DQJ813" s="2198"/>
      <c r="DQK813" s="2198"/>
      <c r="DQL813" s="2198"/>
      <c r="DQM813" s="2198"/>
      <c r="DQN813" s="2198"/>
      <c r="DQO813" s="2198"/>
      <c r="DQP813" s="2198"/>
      <c r="DQQ813" s="2198"/>
      <c r="DQR813" s="2198"/>
      <c r="DQS813" s="2198"/>
      <c r="DQT813" s="2198"/>
      <c r="DQU813" s="2198"/>
      <c r="DQV813" s="2198"/>
      <c r="DQW813" s="2198"/>
      <c r="DQX813" s="2198"/>
      <c r="DQY813" s="2198"/>
      <c r="DQZ813" s="2198"/>
      <c r="DRA813" s="2198"/>
      <c r="DRB813" s="2198"/>
      <c r="DRC813" s="2198"/>
      <c r="DRD813" s="2198"/>
      <c r="DRE813" s="2198"/>
      <c r="DRF813" s="2198"/>
      <c r="DRG813" s="2198"/>
      <c r="DRH813" s="2198"/>
      <c r="DRI813" s="2198"/>
      <c r="DRJ813" s="2198"/>
      <c r="DRK813" s="2198"/>
      <c r="DRL813" s="2198"/>
      <c r="DRM813" s="2198"/>
      <c r="DRN813" s="2198"/>
      <c r="DRO813" s="2198"/>
      <c r="DRP813" s="2198"/>
      <c r="DRQ813" s="2198"/>
      <c r="DRR813" s="2198"/>
      <c r="DRS813" s="2198"/>
      <c r="DRT813" s="2198"/>
      <c r="DRU813" s="2198"/>
      <c r="DRV813" s="2198"/>
      <c r="DRW813" s="2198"/>
      <c r="DRX813" s="2198"/>
      <c r="DRY813" s="2198"/>
      <c r="DRZ813" s="2198"/>
      <c r="DSA813" s="2198"/>
      <c r="DSB813" s="2198"/>
      <c r="DSC813" s="2198"/>
      <c r="DSD813" s="2198"/>
      <c r="DSE813" s="2198"/>
      <c r="DSF813" s="2198"/>
      <c r="DSG813" s="2198"/>
      <c r="DSH813" s="2198"/>
      <c r="DSI813" s="2198"/>
      <c r="DSJ813" s="2198"/>
      <c r="DSK813" s="2198"/>
      <c r="DSL813" s="2198"/>
      <c r="DSM813" s="2198"/>
      <c r="DSN813" s="2198"/>
      <c r="DSO813" s="2198"/>
      <c r="DSP813" s="2198"/>
      <c r="DSQ813" s="2198"/>
      <c r="DSR813" s="2198"/>
      <c r="DSS813" s="2198"/>
      <c r="DST813" s="2198"/>
      <c r="DSU813" s="2198"/>
      <c r="DSV813" s="2198"/>
      <c r="DSW813" s="2198"/>
      <c r="DSX813" s="2198"/>
      <c r="DSY813" s="2198"/>
      <c r="DSZ813" s="2198"/>
      <c r="DTA813" s="2198"/>
      <c r="DTB813" s="2198"/>
      <c r="DTC813" s="2198"/>
      <c r="DTD813" s="2198"/>
      <c r="DTE813" s="2198"/>
      <c r="DTF813" s="2198"/>
      <c r="DTG813" s="2198"/>
      <c r="DTH813" s="2198"/>
      <c r="DTI813" s="2198"/>
      <c r="DTJ813" s="2198"/>
      <c r="DTK813" s="2198"/>
      <c r="DTL813" s="2198"/>
      <c r="DTM813" s="2198"/>
      <c r="DTN813" s="2198"/>
      <c r="DTO813" s="2198"/>
      <c r="DTP813" s="2198"/>
      <c r="DTQ813" s="2198"/>
      <c r="DTR813" s="2198"/>
      <c r="DTS813" s="2198"/>
      <c r="DTT813" s="2198"/>
      <c r="DTU813" s="2198"/>
      <c r="DTV813" s="2198"/>
      <c r="DTW813" s="2198"/>
      <c r="DTX813" s="2198"/>
      <c r="DTY813" s="2198"/>
      <c r="DTZ813" s="2198"/>
      <c r="DUA813" s="2198"/>
      <c r="DUB813" s="2198"/>
      <c r="DUC813" s="2198"/>
      <c r="DUD813" s="2198"/>
      <c r="DUE813" s="2198"/>
      <c r="DUF813" s="2198"/>
      <c r="DUG813" s="2198"/>
      <c r="DUH813" s="2198"/>
      <c r="DUI813" s="2198"/>
      <c r="DUJ813" s="2198"/>
      <c r="DUK813" s="2198"/>
      <c r="DUL813" s="2198"/>
      <c r="DUM813" s="2198"/>
      <c r="DUN813" s="2198"/>
      <c r="DUO813" s="2198"/>
      <c r="DUP813" s="2198"/>
      <c r="DUQ813" s="2198"/>
      <c r="DUR813" s="2198"/>
      <c r="DUS813" s="2198"/>
      <c r="DUT813" s="2198"/>
      <c r="DUU813" s="2198"/>
      <c r="DUV813" s="2198"/>
      <c r="DUW813" s="2198"/>
      <c r="DUX813" s="2198"/>
      <c r="DUY813" s="2198"/>
      <c r="DUZ813" s="2198"/>
      <c r="DVA813" s="2198"/>
      <c r="DVB813" s="2198"/>
      <c r="DVC813" s="2198"/>
      <c r="DVD813" s="2198"/>
      <c r="DVE813" s="2198"/>
      <c r="DVF813" s="2198"/>
      <c r="DVG813" s="2198"/>
      <c r="DVH813" s="2198"/>
      <c r="DVI813" s="2198"/>
      <c r="DVJ813" s="2198"/>
      <c r="DVK813" s="2198"/>
      <c r="DVL813" s="2198"/>
      <c r="DVM813" s="2198"/>
      <c r="DVN813" s="2198"/>
      <c r="DVO813" s="2198"/>
      <c r="DVP813" s="2198"/>
      <c r="DVQ813" s="2198"/>
      <c r="DVR813" s="2198"/>
      <c r="DVS813" s="2198"/>
      <c r="DVT813" s="2198"/>
      <c r="DVU813" s="2198"/>
      <c r="DVV813" s="2198"/>
      <c r="DVW813" s="2198"/>
      <c r="DVX813" s="2198"/>
      <c r="DVY813" s="2198"/>
      <c r="DVZ813" s="2198"/>
      <c r="DWA813" s="2198"/>
      <c r="DWB813" s="2198"/>
      <c r="DWC813" s="2198"/>
      <c r="DWD813" s="2198"/>
      <c r="DWE813" s="2198"/>
      <c r="DWF813" s="2198"/>
      <c r="DWG813" s="2198"/>
      <c r="DWH813" s="2198"/>
      <c r="DWI813" s="2198"/>
      <c r="DWJ813" s="2198"/>
      <c r="DWK813" s="2198"/>
      <c r="DWL813" s="2198"/>
      <c r="DWM813" s="2198"/>
      <c r="DWN813" s="2198"/>
      <c r="DWO813" s="2198"/>
      <c r="DWP813" s="2198"/>
      <c r="DWQ813" s="2198"/>
      <c r="DWR813" s="2198"/>
      <c r="DWS813" s="2198"/>
      <c r="DWT813" s="2198"/>
      <c r="DWU813" s="2198"/>
      <c r="DWV813" s="2198"/>
      <c r="DWW813" s="2198"/>
      <c r="DWX813" s="2198"/>
      <c r="DWY813" s="2198"/>
      <c r="DWZ813" s="2198"/>
      <c r="DXA813" s="2198"/>
      <c r="DXB813" s="2198"/>
      <c r="DXC813" s="2198"/>
      <c r="DXG813" s="2198"/>
      <c r="DXH813" s="2198"/>
      <c r="DXI813" s="2198"/>
      <c r="DXJ813" s="2198"/>
      <c r="DXK813" s="2198"/>
      <c r="DXL813" s="2198"/>
      <c r="DXM813" s="2198"/>
      <c r="DXN813" s="2198"/>
      <c r="DXO813" s="2198"/>
      <c r="DXP813" s="2198"/>
      <c r="DXQ813" s="2198"/>
      <c r="DXR813" s="2198"/>
      <c r="DXS813" s="2198"/>
      <c r="DXT813" s="2198"/>
      <c r="DXU813" s="2198"/>
      <c r="DXV813" s="2198"/>
      <c r="DXW813" s="2198"/>
      <c r="DXX813" s="2198"/>
      <c r="DXY813" s="2198"/>
      <c r="DXZ813" s="2198"/>
      <c r="DYA813" s="2198"/>
      <c r="DYB813" s="2198"/>
      <c r="DYC813" s="2198"/>
      <c r="DYD813" s="2198"/>
      <c r="DYE813" s="2198"/>
      <c r="DYF813" s="2198"/>
      <c r="DYG813" s="2198"/>
      <c r="DYH813" s="2198"/>
      <c r="DYI813" s="2198"/>
      <c r="DYJ813" s="2198"/>
      <c r="DYK813" s="2198"/>
      <c r="DYL813" s="2198"/>
      <c r="DYM813" s="2198"/>
      <c r="DYN813" s="2198"/>
      <c r="DYO813" s="2198"/>
      <c r="DYP813" s="2198"/>
      <c r="DYQ813" s="2198"/>
      <c r="DYR813" s="2198"/>
      <c r="DYS813" s="2198"/>
      <c r="DYT813" s="2198"/>
      <c r="DYU813" s="2198"/>
      <c r="DYV813" s="2198"/>
      <c r="DYW813" s="2198"/>
      <c r="DYX813" s="2198"/>
      <c r="DYY813" s="2198"/>
      <c r="DYZ813" s="2198"/>
      <c r="DZA813" s="2198"/>
      <c r="DZB813" s="2198"/>
      <c r="DZC813" s="2198"/>
      <c r="DZD813" s="2198"/>
      <c r="DZE813" s="2198"/>
      <c r="DZF813" s="2198"/>
      <c r="DZG813" s="2198"/>
      <c r="DZH813" s="2198"/>
      <c r="DZI813" s="2198"/>
      <c r="DZJ813" s="2198"/>
      <c r="DZK813" s="2198"/>
      <c r="DZL813" s="2198"/>
      <c r="DZM813" s="2198"/>
      <c r="DZN813" s="2198"/>
      <c r="DZO813" s="2198"/>
      <c r="DZP813" s="2198"/>
      <c r="DZQ813" s="2198"/>
      <c r="DZR813" s="2198"/>
      <c r="DZS813" s="2198"/>
      <c r="DZT813" s="2198"/>
      <c r="DZU813" s="2198"/>
      <c r="DZV813" s="2198"/>
      <c r="DZW813" s="2198"/>
      <c r="DZX813" s="2198"/>
      <c r="DZY813" s="2198"/>
      <c r="DZZ813" s="2198"/>
      <c r="EAA813" s="2198"/>
      <c r="EAB813" s="2198"/>
      <c r="EAC813" s="2198"/>
      <c r="EAD813" s="2198"/>
      <c r="EAE813" s="2198"/>
      <c r="EAF813" s="2198"/>
      <c r="EAG813" s="2198"/>
      <c r="EAH813" s="2198"/>
      <c r="EAI813" s="2198"/>
      <c r="EAJ813" s="2198"/>
      <c r="EAK813" s="2198"/>
      <c r="EAL813" s="2198"/>
      <c r="EAM813" s="2198"/>
      <c r="EAN813" s="2198"/>
      <c r="EAO813" s="2198"/>
      <c r="EAP813" s="2198"/>
      <c r="EAQ813" s="2198"/>
      <c r="EAR813" s="2198"/>
      <c r="EAS813" s="2198"/>
      <c r="EAT813" s="2198"/>
      <c r="EAU813" s="2198"/>
      <c r="EAV813" s="2198"/>
      <c r="EAW813" s="2198"/>
      <c r="EAX813" s="2198"/>
      <c r="EAY813" s="2198"/>
      <c r="EAZ813" s="2198"/>
      <c r="EBA813" s="2198"/>
      <c r="EBB813" s="2198"/>
      <c r="EBC813" s="2198"/>
      <c r="EBD813" s="2198"/>
      <c r="EBE813" s="2198"/>
      <c r="EBF813" s="2198"/>
      <c r="EBG813" s="2198"/>
      <c r="EBH813" s="2198"/>
      <c r="EBI813" s="2198"/>
      <c r="EBJ813" s="2198"/>
      <c r="EBK813" s="2198"/>
      <c r="EBL813" s="2198"/>
      <c r="EBM813" s="2198"/>
      <c r="EBN813" s="2198"/>
      <c r="EBO813" s="2198"/>
      <c r="EBP813" s="2198"/>
      <c r="EBQ813" s="2198"/>
      <c r="EBR813" s="2198"/>
      <c r="EBS813" s="2198"/>
      <c r="EBT813" s="2198"/>
      <c r="EBU813" s="2198"/>
      <c r="EBV813" s="2198"/>
      <c r="EBW813" s="2198"/>
      <c r="EBX813" s="2198"/>
      <c r="EBY813" s="2198"/>
      <c r="EBZ813" s="2198"/>
      <c r="ECA813" s="2198"/>
      <c r="ECB813" s="2198"/>
      <c r="ECC813" s="2198"/>
      <c r="ECD813" s="2198"/>
      <c r="ECE813" s="2198"/>
      <c r="ECF813" s="2198"/>
      <c r="ECG813" s="2198"/>
      <c r="ECH813" s="2198"/>
      <c r="ECI813" s="2198"/>
      <c r="ECJ813" s="2198"/>
      <c r="ECK813" s="2198"/>
      <c r="ECL813" s="2198"/>
      <c r="ECM813" s="2198"/>
      <c r="ECN813" s="2198"/>
      <c r="ECO813" s="2198"/>
      <c r="ECP813" s="2198"/>
      <c r="ECQ813" s="2198"/>
      <c r="ECR813" s="2198"/>
      <c r="ECS813" s="2198"/>
      <c r="ECT813" s="2198"/>
      <c r="ECU813" s="2198"/>
      <c r="ECV813" s="2198"/>
      <c r="ECW813" s="2198"/>
      <c r="ECX813" s="2198"/>
      <c r="ECY813" s="2198"/>
      <c r="ECZ813" s="2198"/>
      <c r="EDA813" s="2198"/>
      <c r="EDB813" s="2198"/>
      <c r="EDC813" s="2198"/>
      <c r="EDD813" s="2198"/>
      <c r="EDE813" s="2198"/>
      <c r="EDF813" s="2198"/>
      <c r="EDG813" s="2198"/>
      <c r="EDH813" s="2198"/>
      <c r="EDI813" s="2198"/>
      <c r="EDJ813" s="2198"/>
      <c r="EDK813" s="2198"/>
      <c r="EDL813" s="2198"/>
      <c r="EDM813" s="2198"/>
      <c r="EDN813" s="2198"/>
      <c r="EDO813" s="2198"/>
      <c r="EDP813" s="2198"/>
      <c r="EDQ813" s="2198"/>
      <c r="EDR813" s="2198"/>
      <c r="EDS813" s="2198"/>
      <c r="EDT813" s="2198"/>
      <c r="EDU813" s="2198"/>
      <c r="EDV813" s="2198"/>
      <c r="EDW813" s="2198"/>
      <c r="EDX813" s="2198"/>
      <c r="EDY813" s="2198"/>
      <c r="EDZ813" s="2198"/>
      <c r="EEA813" s="2198"/>
      <c r="EEB813" s="2198"/>
      <c r="EEC813" s="2198"/>
      <c r="EED813" s="2198"/>
      <c r="EEE813" s="2198"/>
      <c r="EEF813" s="2198"/>
      <c r="EEG813" s="2198"/>
      <c r="EEH813" s="2198"/>
      <c r="EEI813" s="2198"/>
      <c r="EEJ813" s="2198"/>
      <c r="EEK813" s="2198"/>
      <c r="EEL813" s="2198"/>
      <c r="EEM813" s="2198"/>
      <c r="EEN813" s="2198"/>
      <c r="EEO813" s="2198"/>
      <c r="EEP813" s="2198"/>
      <c r="EEQ813" s="2198"/>
      <c r="EER813" s="2198"/>
      <c r="EES813" s="2198"/>
      <c r="EET813" s="2198"/>
      <c r="EEU813" s="2198"/>
      <c r="EEV813" s="2198"/>
      <c r="EEW813" s="2198"/>
      <c r="EEX813" s="2198"/>
      <c r="EEY813" s="2198"/>
      <c r="EEZ813" s="2198"/>
      <c r="EFA813" s="2198"/>
      <c r="EFB813" s="2198"/>
      <c r="EFC813" s="2198"/>
      <c r="EFD813" s="2198"/>
      <c r="EFE813" s="2198"/>
      <c r="EFF813" s="2198"/>
      <c r="EFG813" s="2198"/>
      <c r="EFH813" s="2198"/>
      <c r="EFI813" s="2198"/>
      <c r="EFJ813" s="2198"/>
      <c r="EFK813" s="2198"/>
      <c r="EFL813" s="2198"/>
      <c r="EFM813" s="2198"/>
      <c r="EFN813" s="2198"/>
      <c r="EFO813" s="2198"/>
      <c r="EFP813" s="2198"/>
      <c r="EFQ813" s="2198"/>
      <c r="EFR813" s="2198"/>
      <c r="EFS813" s="2198"/>
      <c r="EFT813" s="2198"/>
      <c r="EFU813" s="2198"/>
      <c r="EFV813" s="2198"/>
      <c r="EFW813" s="2198"/>
      <c r="EFX813" s="2198"/>
      <c r="EFY813" s="2198"/>
      <c r="EFZ813" s="2198"/>
      <c r="EGA813" s="2198"/>
      <c r="EGB813" s="2198"/>
      <c r="EGC813" s="2198"/>
      <c r="EGD813" s="2198"/>
      <c r="EGE813" s="2198"/>
      <c r="EGF813" s="2198"/>
      <c r="EGG813" s="2198"/>
      <c r="EGH813" s="2198"/>
      <c r="EGI813" s="2198"/>
      <c r="EGJ813" s="2198"/>
      <c r="EGK813" s="2198"/>
      <c r="EGL813" s="2198"/>
      <c r="EGM813" s="2198"/>
      <c r="EGN813" s="2198"/>
      <c r="EGO813" s="2198"/>
      <c r="EGP813" s="2198"/>
      <c r="EGQ813" s="2198"/>
      <c r="EGR813" s="2198"/>
      <c r="EGS813" s="2198"/>
      <c r="EGT813" s="2198"/>
      <c r="EGU813" s="2198"/>
      <c r="EGV813" s="2198"/>
      <c r="EGW813" s="2198"/>
      <c r="EGX813" s="2198"/>
      <c r="EGY813" s="2198"/>
      <c r="EHC813" s="2198"/>
      <c r="EHD813" s="2198"/>
      <c r="EHE813" s="2198"/>
      <c r="EHF813" s="2198"/>
      <c r="EHG813" s="2198"/>
      <c r="EHH813" s="2198"/>
      <c r="EHI813" s="2198"/>
      <c r="EHJ813" s="2198"/>
      <c r="EHK813" s="2198"/>
      <c r="EHL813" s="2198"/>
      <c r="EHM813" s="2198"/>
      <c r="EHN813" s="2198"/>
      <c r="EHO813" s="2198"/>
      <c r="EHP813" s="2198"/>
      <c r="EHQ813" s="2198"/>
      <c r="EHR813" s="2198"/>
      <c r="EHS813" s="2198"/>
      <c r="EHT813" s="2198"/>
      <c r="EHU813" s="2198"/>
      <c r="EHV813" s="2198"/>
      <c r="EHW813" s="2198"/>
      <c r="EHX813" s="2198"/>
      <c r="EHY813" s="2198"/>
      <c r="EHZ813" s="2198"/>
      <c r="EIA813" s="2198"/>
      <c r="EIB813" s="2198"/>
      <c r="EIC813" s="2198"/>
      <c r="EID813" s="2198"/>
      <c r="EIE813" s="2198"/>
      <c r="EIF813" s="2198"/>
      <c r="EIG813" s="2198"/>
      <c r="EIH813" s="2198"/>
      <c r="EII813" s="2198"/>
      <c r="EIJ813" s="2198"/>
      <c r="EIK813" s="2198"/>
      <c r="EIL813" s="2198"/>
      <c r="EIM813" s="2198"/>
      <c r="EIN813" s="2198"/>
      <c r="EIO813" s="2198"/>
      <c r="EIP813" s="2198"/>
      <c r="EIQ813" s="2198"/>
      <c r="EIR813" s="2198"/>
      <c r="EIS813" s="2198"/>
      <c r="EIT813" s="2198"/>
      <c r="EIU813" s="2198"/>
      <c r="EIV813" s="2198"/>
      <c r="EIW813" s="2198"/>
      <c r="EIX813" s="2198"/>
      <c r="EIY813" s="2198"/>
      <c r="EIZ813" s="2198"/>
      <c r="EJA813" s="2198"/>
      <c r="EJB813" s="2198"/>
      <c r="EJC813" s="2198"/>
      <c r="EJD813" s="2198"/>
      <c r="EJE813" s="2198"/>
      <c r="EJF813" s="2198"/>
      <c r="EJG813" s="2198"/>
      <c r="EJH813" s="2198"/>
      <c r="EJI813" s="2198"/>
      <c r="EJJ813" s="2198"/>
      <c r="EJK813" s="2198"/>
      <c r="EJL813" s="2198"/>
      <c r="EJM813" s="2198"/>
      <c r="EJN813" s="2198"/>
      <c r="EJO813" s="2198"/>
      <c r="EJP813" s="2198"/>
      <c r="EJQ813" s="2198"/>
      <c r="EJR813" s="2198"/>
      <c r="EJS813" s="2198"/>
      <c r="EJT813" s="2198"/>
      <c r="EJU813" s="2198"/>
      <c r="EJV813" s="2198"/>
      <c r="EJW813" s="2198"/>
      <c r="EJX813" s="2198"/>
      <c r="EJY813" s="2198"/>
      <c r="EJZ813" s="2198"/>
      <c r="EKA813" s="2198"/>
      <c r="EKB813" s="2198"/>
      <c r="EKC813" s="2198"/>
      <c r="EKD813" s="2198"/>
      <c r="EKE813" s="2198"/>
      <c r="EKF813" s="2198"/>
      <c r="EKG813" s="2198"/>
      <c r="EKH813" s="2198"/>
      <c r="EKI813" s="2198"/>
      <c r="EKJ813" s="2198"/>
      <c r="EKK813" s="2198"/>
      <c r="EKL813" s="2198"/>
      <c r="EKM813" s="2198"/>
      <c r="EKN813" s="2198"/>
      <c r="EKO813" s="2198"/>
      <c r="EKP813" s="2198"/>
      <c r="EKQ813" s="2198"/>
      <c r="EKR813" s="2198"/>
      <c r="EKS813" s="2198"/>
      <c r="EKT813" s="2198"/>
      <c r="EKU813" s="2198"/>
      <c r="EKV813" s="2198"/>
      <c r="EKW813" s="2198"/>
      <c r="EKX813" s="2198"/>
      <c r="EKY813" s="2198"/>
      <c r="EKZ813" s="2198"/>
      <c r="ELA813" s="2198"/>
      <c r="ELB813" s="2198"/>
      <c r="ELC813" s="2198"/>
      <c r="ELD813" s="2198"/>
      <c r="ELE813" s="2198"/>
      <c r="ELF813" s="2198"/>
      <c r="ELG813" s="2198"/>
      <c r="ELH813" s="2198"/>
      <c r="ELI813" s="2198"/>
      <c r="ELJ813" s="2198"/>
      <c r="ELK813" s="2198"/>
      <c r="ELL813" s="2198"/>
      <c r="ELM813" s="2198"/>
      <c r="ELN813" s="2198"/>
      <c r="ELO813" s="2198"/>
      <c r="ELP813" s="2198"/>
      <c r="ELQ813" s="2198"/>
      <c r="ELR813" s="2198"/>
      <c r="ELS813" s="2198"/>
      <c r="ELT813" s="2198"/>
      <c r="ELU813" s="2198"/>
      <c r="ELV813" s="2198"/>
      <c r="ELW813" s="2198"/>
      <c r="ELX813" s="2198"/>
      <c r="ELY813" s="2198"/>
      <c r="ELZ813" s="2198"/>
      <c r="EMA813" s="2198"/>
      <c r="EMB813" s="2198"/>
      <c r="EMC813" s="2198"/>
      <c r="EMD813" s="2198"/>
      <c r="EME813" s="2198"/>
      <c r="EMF813" s="2198"/>
      <c r="EMG813" s="2198"/>
      <c r="EMH813" s="2198"/>
      <c r="EMI813" s="2198"/>
      <c r="EMJ813" s="2198"/>
      <c r="EMK813" s="2198"/>
      <c r="EML813" s="2198"/>
      <c r="EMM813" s="2198"/>
      <c r="EMN813" s="2198"/>
      <c r="EMO813" s="2198"/>
      <c r="EMP813" s="2198"/>
      <c r="EMQ813" s="2198"/>
      <c r="EMR813" s="2198"/>
      <c r="EMS813" s="2198"/>
      <c r="EMT813" s="2198"/>
      <c r="EMU813" s="2198"/>
      <c r="EMV813" s="2198"/>
      <c r="EMW813" s="2198"/>
      <c r="EMX813" s="2198"/>
      <c r="EMY813" s="2198"/>
      <c r="EMZ813" s="2198"/>
      <c r="ENA813" s="2198"/>
      <c r="ENB813" s="2198"/>
      <c r="ENC813" s="2198"/>
      <c r="END813" s="2198"/>
      <c r="ENE813" s="2198"/>
      <c r="ENF813" s="2198"/>
      <c r="ENG813" s="2198"/>
      <c r="ENH813" s="2198"/>
      <c r="ENI813" s="2198"/>
      <c r="ENJ813" s="2198"/>
      <c r="ENK813" s="2198"/>
      <c r="ENL813" s="2198"/>
      <c r="ENM813" s="2198"/>
      <c r="ENN813" s="2198"/>
      <c r="ENO813" s="2198"/>
      <c r="ENP813" s="2198"/>
      <c r="ENQ813" s="2198"/>
      <c r="ENR813" s="2198"/>
      <c r="ENS813" s="2198"/>
      <c r="ENT813" s="2198"/>
      <c r="ENU813" s="2198"/>
      <c r="ENV813" s="2198"/>
      <c r="ENW813" s="2198"/>
      <c r="ENX813" s="2198"/>
      <c r="ENY813" s="2198"/>
      <c r="ENZ813" s="2198"/>
      <c r="EOA813" s="2198"/>
      <c r="EOB813" s="2198"/>
      <c r="EOC813" s="2198"/>
      <c r="EOD813" s="2198"/>
      <c r="EOE813" s="2198"/>
      <c r="EOF813" s="2198"/>
      <c r="EOG813" s="2198"/>
      <c r="EOH813" s="2198"/>
      <c r="EOI813" s="2198"/>
      <c r="EOJ813" s="2198"/>
      <c r="EOK813" s="2198"/>
      <c r="EOL813" s="2198"/>
      <c r="EOM813" s="2198"/>
      <c r="EON813" s="2198"/>
      <c r="EOO813" s="2198"/>
      <c r="EOP813" s="2198"/>
      <c r="EOQ813" s="2198"/>
      <c r="EOR813" s="2198"/>
      <c r="EOS813" s="2198"/>
      <c r="EOT813" s="2198"/>
      <c r="EOU813" s="2198"/>
      <c r="EOV813" s="2198"/>
      <c r="EOW813" s="2198"/>
      <c r="EOX813" s="2198"/>
      <c r="EOY813" s="2198"/>
      <c r="EOZ813" s="2198"/>
      <c r="EPA813" s="2198"/>
      <c r="EPB813" s="2198"/>
      <c r="EPC813" s="2198"/>
      <c r="EPD813" s="2198"/>
      <c r="EPE813" s="2198"/>
      <c r="EPF813" s="2198"/>
      <c r="EPG813" s="2198"/>
      <c r="EPH813" s="2198"/>
      <c r="EPI813" s="2198"/>
      <c r="EPJ813" s="2198"/>
      <c r="EPK813" s="2198"/>
      <c r="EPL813" s="2198"/>
      <c r="EPM813" s="2198"/>
      <c r="EPN813" s="2198"/>
      <c r="EPO813" s="2198"/>
      <c r="EPP813" s="2198"/>
      <c r="EPQ813" s="2198"/>
      <c r="EPR813" s="2198"/>
      <c r="EPS813" s="2198"/>
      <c r="EPT813" s="2198"/>
      <c r="EPU813" s="2198"/>
      <c r="EPV813" s="2198"/>
      <c r="EPW813" s="2198"/>
      <c r="EPX813" s="2198"/>
      <c r="EPY813" s="2198"/>
      <c r="EPZ813" s="2198"/>
      <c r="EQA813" s="2198"/>
      <c r="EQB813" s="2198"/>
      <c r="EQC813" s="2198"/>
      <c r="EQD813" s="2198"/>
      <c r="EQE813" s="2198"/>
      <c r="EQF813" s="2198"/>
      <c r="EQG813" s="2198"/>
      <c r="EQH813" s="2198"/>
      <c r="EQI813" s="2198"/>
      <c r="EQJ813" s="2198"/>
      <c r="EQK813" s="2198"/>
      <c r="EQL813" s="2198"/>
      <c r="EQM813" s="2198"/>
      <c r="EQN813" s="2198"/>
      <c r="EQO813" s="2198"/>
      <c r="EQP813" s="2198"/>
      <c r="EQQ813" s="2198"/>
      <c r="EQR813" s="2198"/>
      <c r="EQS813" s="2198"/>
      <c r="EQT813" s="2198"/>
      <c r="EQU813" s="2198"/>
      <c r="EQY813" s="2198"/>
      <c r="EQZ813" s="2198"/>
      <c r="ERA813" s="2198"/>
      <c r="ERB813" s="2198"/>
      <c r="ERC813" s="2198"/>
      <c r="ERD813" s="2198"/>
      <c r="ERE813" s="2198"/>
      <c r="ERF813" s="2198"/>
      <c r="ERG813" s="2198"/>
      <c r="ERH813" s="2198"/>
      <c r="ERI813" s="2198"/>
      <c r="ERJ813" s="2198"/>
      <c r="ERK813" s="2198"/>
      <c r="ERL813" s="2198"/>
      <c r="ERM813" s="2198"/>
      <c r="ERN813" s="2198"/>
      <c r="ERO813" s="2198"/>
      <c r="ERP813" s="2198"/>
      <c r="ERQ813" s="2198"/>
      <c r="ERR813" s="2198"/>
      <c r="ERS813" s="2198"/>
      <c r="ERT813" s="2198"/>
      <c r="ERU813" s="2198"/>
      <c r="ERV813" s="2198"/>
      <c r="ERW813" s="2198"/>
      <c r="ERX813" s="2198"/>
      <c r="ERY813" s="2198"/>
      <c r="ERZ813" s="2198"/>
      <c r="ESA813" s="2198"/>
      <c r="ESB813" s="2198"/>
      <c r="ESC813" s="2198"/>
      <c r="ESD813" s="2198"/>
      <c r="ESE813" s="2198"/>
      <c r="ESF813" s="2198"/>
      <c r="ESG813" s="2198"/>
      <c r="ESH813" s="2198"/>
      <c r="ESI813" s="2198"/>
      <c r="ESJ813" s="2198"/>
      <c r="ESK813" s="2198"/>
      <c r="ESL813" s="2198"/>
      <c r="ESM813" s="2198"/>
      <c r="ESN813" s="2198"/>
      <c r="ESO813" s="2198"/>
      <c r="ESP813" s="2198"/>
      <c r="ESQ813" s="2198"/>
      <c r="ESR813" s="2198"/>
      <c r="ESS813" s="2198"/>
      <c r="EST813" s="2198"/>
      <c r="ESU813" s="2198"/>
      <c r="ESV813" s="2198"/>
      <c r="ESW813" s="2198"/>
      <c r="ESX813" s="2198"/>
      <c r="ESY813" s="2198"/>
      <c r="ESZ813" s="2198"/>
      <c r="ETA813" s="2198"/>
      <c r="ETB813" s="2198"/>
      <c r="ETC813" s="2198"/>
      <c r="ETD813" s="2198"/>
      <c r="ETE813" s="2198"/>
      <c r="ETF813" s="2198"/>
      <c r="ETG813" s="2198"/>
      <c r="ETH813" s="2198"/>
      <c r="ETI813" s="2198"/>
      <c r="ETJ813" s="2198"/>
      <c r="ETK813" s="2198"/>
      <c r="ETL813" s="2198"/>
      <c r="ETM813" s="2198"/>
      <c r="ETN813" s="2198"/>
      <c r="ETO813" s="2198"/>
      <c r="ETP813" s="2198"/>
      <c r="ETQ813" s="2198"/>
      <c r="ETR813" s="2198"/>
      <c r="ETS813" s="2198"/>
      <c r="ETT813" s="2198"/>
      <c r="ETU813" s="2198"/>
      <c r="ETV813" s="2198"/>
      <c r="ETW813" s="2198"/>
      <c r="ETX813" s="2198"/>
      <c r="ETY813" s="2198"/>
      <c r="ETZ813" s="2198"/>
      <c r="EUA813" s="2198"/>
      <c r="EUB813" s="2198"/>
      <c r="EUC813" s="2198"/>
      <c r="EUD813" s="2198"/>
      <c r="EUE813" s="2198"/>
      <c r="EUF813" s="2198"/>
      <c r="EUG813" s="2198"/>
      <c r="EUH813" s="2198"/>
      <c r="EUI813" s="2198"/>
      <c r="EUJ813" s="2198"/>
      <c r="EUK813" s="2198"/>
      <c r="EUL813" s="2198"/>
      <c r="EUM813" s="2198"/>
      <c r="EUN813" s="2198"/>
      <c r="EUO813" s="2198"/>
      <c r="EUP813" s="2198"/>
      <c r="EUQ813" s="2198"/>
      <c r="EUR813" s="2198"/>
      <c r="EUS813" s="2198"/>
      <c r="EUT813" s="2198"/>
      <c r="EUU813" s="2198"/>
      <c r="EUV813" s="2198"/>
      <c r="EUW813" s="2198"/>
      <c r="EUX813" s="2198"/>
      <c r="EUY813" s="2198"/>
      <c r="EUZ813" s="2198"/>
      <c r="EVA813" s="2198"/>
      <c r="EVB813" s="2198"/>
      <c r="EVC813" s="2198"/>
      <c r="EVD813" s="2198"/>
      <c r="EVE813" s="2198"/>
      <c r="EVF813" s="2198"/>
      <c r="EVG813" s="2198"/>
      <c r="EVH813" s="2198"/>
      <c r="EVI813" s="2198"/>
      <c r="EVJ813" s="2198"/>
      <c r="EVK813" s="2198"/>
      <c r="EVL813" s="2198"/>
      <c r="EVM813" s="2198"/>
      <c r="EVN813" s="2198"/>
      <c r="EVO813" s="2198"/>
      <c r="EVP813" s="2198"/>
      <c r="EVQ813" s="2198"/>
      <c r="EVR813" s="2198"/>
      <c r="EVS813" s="2198"/>
      <c r="EVT813" s="2198"/>
      <c r="EVU813" s="2198"/>
      <c r="EVV813" s="2198"/>
      <c r="EVW813" s="2198"/>
      <c r="EVX813" s="2198"/>
      <c r="EVY813" s="2198"/>
      <c r="EVZ813" s="2198"/>
      <c r="EWA813" s="2198"/>
      <c r="EWB813" s="2198"/>
      <c r="EWC813" s="2198"/>
      <c r="EWD813" s="2198"/>
      <c r="EWE813" s="2198"/>
      <c r="EWF813" s="2198"/>
      <c r="EWG813" s="2198"/>
      <c r="EWH813" s="2198"/>
      <c r="EWI813" s="2198"/>
      <c r="EWJ813" s="2198"/>
      <c r="EWK813" s="2198"/>
      <c r="EWL813" s="2198"/>
      <c r="EWM813" s="2198"/>
      <c r="EWN813" s="2198"/>
      <c r="EWO813" s="2198"/>
      <c r="EWP813" s="2198"/>
      <c r="EWQ813" s="2198"/>
      <c r="EWR813" s="2198"/>
      <c r="EWS813" s="2198"/>
      <c r="EWT813" s="2198"/>
      <c r="EWU813" s="2198"/>
      <c r="EWV813" s="2198"/>
      <c r="EWW813" s="2198"/>
      <c r="EWX813" s="2198"/>
      <c r="EWY813" s="2198"/>
      <c r="EWZ813" s="2198"/>
      <c r="EXA813" s="2198"/>
      <c r="EXB813" s="2198"/>
      <c r="EXC813" s="2198"/>
      <c r="EXD813" s="2198"/>
      <c r="EXE813" s="2198"/>
      <c r="EXF813" s="2198"/>
      <c r="EXG813" s="2198"/>
      <c r="EXH813" s="2198"/>
      <c r="EXI813" s="2198"/>
      <c r="EXJ813" s="2198"/>
      <c r="EXK813" s="2198"/>
      <c r="EXL813" s="2198"/>
      <c r="EXM813" s="2198"/>
      <c r="EXN813" s="2198"/>
      <c r="EXO813" s="2198"/>
      <c r="EXP813" s="2198"/>
      <c r="EXQ813" s="2198"/>
      <c r="EXR813" s="2198"/>
      <c r="EXS813" s="2198"/>
      <c r="EXT813" s="2198"/>
      <c r="EXU813" s="2198"/>
      <c r="EXV813" s="2198"/>
      <c r="EXW813" s="2198"/>
      <c r="EXX813" s="2198"/>
      <c r="EXY813" s="2198"/>
      <c r="EXZ813" s="2198"/>
      <c r="EYA813" s="2198"/>
      <c r="EYB813" s="2198"/>
      <c r="EYC813" s="2198"/>
      <c r="EYD813" s="2198"/>
      <c r="EYE813" s="2198"/>
      <c r="EYF813" s="2198"/>
      <c r="EYG813" s="2198"/>
      <c r="EYH813" s="2198"/>
      <c r="EYI813" s="2198"/>
      <c r="EYJ813" s="2198"/>
      <c r="EYK813" s="2198"/>
      <c r="EYL813" s="2198"/>
      <c r="EYM813" s="2198"/>
      <c r="EYN813" s="2198"/>
      <c r="EYO813" s="2198"/>
      <c r="EYP813" s="2198"/>
      <c r="EYQ813" s="2198"/>
      <c r="EYR813" s="2198"/>
      <c r="EYS813" s="2198"/>
      <c r="EYT813" s="2198"/>
      <c r="EYU813" s="2198"/>
      <c r="EYV813" s="2198"/>
      <c r="EYW813" s="2198"/>
      <c r="EYX813" s="2198"/>
      <c r="EYY813" s="2198"/>
      <c r="EYZ813" s="2198"/>
      <c r="EZA813" s="2198"/>
      <c r="EZB813" s="2198"/>
      <c r="EZC813" s="2198"/>
      <c r="EZD813" s="2198"/>
      <c r="EZE813" s="2198"/>
      <c r="EZF813" s="2198"/>
      <c r="EZG813" s="2198"/>
      <c r="EZH813" s="2198"/>
      <c r="EZI813" s="2198"/>
      <c r="EZJ813" s="2198"/>
      <c r="EZK813" s="2198"/>
      <c r="EZL813" s="2198"/>
      <c r="EZM813" s="2198"/>
      <c r="EZN813" s="2198"/>
      <c r="EZO813" s="2198"/>
      <c r="EZP813" s="2198"/>
      <c r="EZQ813" s="2198"/>
      <c r="EZR813" s="2198"/>
      <c r="EZS813" s="2198"/>
      <c r="EZT813" s="2198"/>
      <c r="EZU813" s="2198"/>
      <c r="EZV813" s="2198"/>
      <c r="EZW813" s="2198"/>
      <c r="EZX813" s="2198"/>
      <c r="EZY813" s="2198"/>
      <c r="EZZ813" s="2198"/>
      <c r="FAA813" s="2198"/>
      <c r="FAB813" s="2198"/>
      <c r="FAC813" s="2198"/>
      <c r="FAD813" s="2198"/>
      <c r="FAE813" s="2198"/>
      <c r="FAF813" s="2198"/>
      <c r="FAG813" s="2198"/>
      <c r="FAH813" s="2198"/>
      <c r="FAI813" s="2198"/>
      <c r="FAJ813" s="2198"/>
      <c r="FAK813" s="2198"/>
      <c r="FAL813" s="2198"/>
      <c r="FAM813" s="2198"/>
      <c r="FAN813" s="2198"/>
      <c r="FAO813" s="2198"/>
      <c r="FAP813" s="2198"/>
      <c r="FAQ813" s="2198"/>
      <c r="FAU813" s="2198"/>
      <c r="FAV813" s="2198"/>
      <c r="FAW813" s="2198"/>
      <c r="FAX813" s="2198"/>
      <c r="FAY813" s="2198"/>
      <c r="FAZ813" s="2198"/>
      <c r="FBA813" s="2198"/>
      <c r="FBB813" s="2198"/>
      <c r="FBC813" s="2198"/>
      <c r="FBD813" s="2198"/>
      <c r="FBE813" s="2198"/>
      <c r="FBF813" s="2198"/>
      <c r="FBG813" s="2198"/>
      <c r="FBH813" s="2198"/>
      <c r="FBI813" s="2198"/>
      <c r="FBJ813" s="2198"/>
      <c r="FBK813" s="2198"/>
      <c r="FBL813" s="2198"/>
      <c r="FBM813" s="2198"/>
      <c r="FBN813" s="2198"/>
      <c r="FBO813" s="2198"/>
      <c r="FBP813" s="2198"/>
      <c r="FBQ813" s="2198"/>
      <c r="FBR813" s="2198"/>
      <c r="FBS813" s="2198"/>
      <c r="FBT813" s="2198"/>
      <c r="FBU813" s="2198"/>
      <c r="FBV813" s="2198"/>
      <c r="FBW813" s="2198"/>
      <c r="FBX813" s="2198"/>
      <c r="FBY813" s="2198"/>
      <c r="FBZ813" s="2198"/>
      <c r="FCA813" s="2198"/>
      <c r="FCB813" s="2198"/>
      <c r="FCC813" s="2198"/>
      <c r="FCD813" s="2198"/>
      <c r="FCE813" s="2198"/>
      <c r="FCF813" s="2198"/>
      <c r="FCG813" s="2198"/>
      <c r="FCH813" s="2198"/>
      <c r="FCI813" s="2198"/>
      <c r="FCJ813" s="2198"/>
      <c r="FCK813" s="2198"/>
      <c r="FCL813" s="2198"/>
      <c r="FCM813" s="2198"/>
      <c r="FCN813" s="2198"/>
      <c r="FCO813" s="2198"/>
      <c r="FCP813" s="2198"/>
      <c r="FCQ813" s="2198"/>
      <c r="FCR813" s="2198"/>
      <c r="FCS813" s="2198"/>
      <c r="FCT813" s="2198"/>
      <c r="FCU813" s="2198"/>
      <c r="FCV813" s="2198"/>
      <c r="FCW813" s="2198"/>
      <c r="FCX813" s="2198"/>
      <c r="FCY813" s="2198"/>
      <c r="FCZ813" s="2198"/>
      <c r="FDA813" s="2198"/>
      <c r="FDB813" s="2198"/>
      <c r="FDC813" s="2198"/>
      <c r="FDD813" s="2198"/>
      <c r="FDE813" s="2198"/>
      <c r="FDF813" s="2198"/>
      <c r="FDG813" s="2198"/>
      <c r="FDH813" s="2198"/>
      <c r="FDI813" s="2198"/>
      <c r="FDJ813" s="2198"/>
      <c r="FDK813" s="2198"/>
      <c r="FDL813" s="2198"/>
      <c r="FDM813" s="2198"/>
      <c r="FDN813" s="2198"/>
      <c r="FDO813" s="2198"/>
      <c r="FDP813" s="2198"/>
      <c r="FDQ813" s="2198"/>
      <c r="FDR813" s="2198"/>
      <c r="FDS813" s="2198"/>
      <c r="FDT813" s="2198"/>
      <c r="FDU813" s="2198"/>
      <c r="FDV813" s="2198"/>
      <c r="FDW813" s="2198"/>
      <c r="FDX813" s="2198"/>
      <c r="FDY813" s="2198"/>
      <c r="FDZ813" s="2198"/>
      <c r="FEA813" s="2198"/>
      <c r="FEB813" s="2198"/>
      <c r="FEC813" s="2198"/>
      <c r="FED813" s="2198"/>
      <c r="FEE813" s="2198"/>
      <c r="FEF813" s="2198"/>
      <c r="FEG813" s="2198"/>
      <c r="FEH813" s="2198"/>
      <c r="FEI813" s="2198"/>
      <c r="FEJ813" s="2198"/>
      <c r="FEK813" s="2198"/>
      <c r="FEL813" s="2198"/>
      <c r="FEM813" s="2198"/>
      <c r="FEN813" s="2198"/>
      <c r="FEO813" s="2198"/>
      <c r="FEP813" s="2198"/>
      <c r="FEQ813" s="2198"/>
      <c r="FER813" s="2198"/>
      <c r="FES813" s="2198"/>
      <c r="FET813" s="2198"/>
      <c r="FEU813" s="2198"/>
      <c r="FEV813" s="2198"/>
      <c r="FEW813" s="2198"/>
      <c r="FEX813" s="2198"/>
      <c r="FEY813" s="2198"/>
      <c r="FEZ813" s="2198"/>
      <c r="FFA813" s="2198"/>
      <c r="FFB813" s="2198"/>
      <c r="FFC813" s="2198"/>
      <c r="FFD813" s="2198"/>
      <c r="FFE813" s="2198"/>
      <c r="FFF813" s="2198"/>
      <c r="FFG813" s="2198"/>
      <c r="FFH813" s="2198"/>
      <c r="FFI813" s="2198"/>
      <c r="FFJ813" s="2198"/>
      <c r="FFK813" s="2198"/>
      <c r="FFL813" s="2198"/>
      <c r="FFM813" s="2198"/>
      <c r="FFN813" s="2198"/>
      <c r="FFO813" s="2198"/>
      <c r="FFP813" s="2198"/>
      <c r="FFQ813" s="2198"/>
      <c r="FFR813" s="2198"/>
      <c r="FFS813" s="2198"/>
      <c r="FFT813" s="2198"/>
      <c r="FFU813" s="2198"/>
      <c r="FFV813" s="2198"/>
      <c r="FFW813" s="2198"/>
      <c r="FFX813" s="2198"/>
      <c r="FFY813" s="2198"/>
      <c r="FFZ813" s="2198"/>
      <c r="FGA813" s="2198"/>
      <c r="FGB813" s="2198"/>
      <c r="FGC813" s="2198"/>
      <c r="FGD813" s="2198"/>
      <c r="FGE813" s="2198"/>
      <c r="FGF813" s="2198"/>
      <c r="FGG813" s="2198"/>
      <c r="FGH813" s="2198"/>
      <c r="FGI813" s="2198"/>
      <c r="FGJ813" s="2198"/>
      <c r="FGK813" s="2198"/>
      <c r="FGL813" s="2198"/>
      <c r="FGM813" s="2198"/>
      <c r="FGN813" s="2198"/>
      <c r="FGO813" s="2198"/>
      <c r="FGP813" s="2198"/>
      <c r="FGQ813" s="2198"/>
      <c r="FGR813" s="2198"/>
      <c r="FGS813" s="2198"/>
      <c r="FGT813" s="2198"/>
      <c r="FGU813" s="2198"/>
      <c r="FGV813" s="2198"/>
      <c r="FGW813" s="2198"/>
      <c r="FGX813" s="2198"/>
      <c r="FGY813" s="2198"/>
      <c r="FGZ813" s="2198"/>
      <c r="FHA813" s="2198"/>
      <c r="FHB813" s="2198"/>
      <c r="FHC813" s="2198"/>
      <c r="FHD813" s="2198"/>
      <c r="FHE813" s="2198"/>
      <c r="FHF813" s="2198"/>
      <c r="FHG813" s="2198"/>
      <c r="FHH813" s="2198"/>
      <c r="FHI813" s="2198"/>
      <c r="FHJ813" s="2198"/>
      <c r="FHK813" s="2198"/>
      <c r="FHL813" s="2198"/>
      <c r="FHM813" s="2198"/>
      <c r="FHN813" s="2198"/>
      <c r="FHO813" s="2198"/>
      <c r="FHP813" s="2198"/>
      <c r="FHQ813" s="2198"/>
      <c r="FHR813" s="2198"/>
      <c r="FHS813" s="2198"/>
      <c r="FHT813" s="2198"/>
      <c r="FHU813" s="2198"/>
      <c r="FHV813" s="2198"/>
      <c r="FHW813" s="2198"/>
      <c r="FHX813" s="2198"/>
      <c r="FHY813" s="2198"/>
      <c r="FHZ813" s="2198"/>
      <c r="FIA813" s="2198"/>
      <c r="FIB813" s="2198"/>
      <c r="FIC813" s="2198"/>
      <c r="FID813" s="2198"/>
      <c r="FIE813" s="2198"/>
      <c r="FIF813" s="2198"/>
      <c r="FIG813" s="2198"/>
      <c r="FIH813" s="2198"/>
      <c r="FII813" s="2198"/>
      <c r="FIJ813" s="2198"/>
      <c r="FIK813" s="2198"/>
      <c r="FIL813" s="2198"/>
      <c r="FIM813" s="2198"/>
      <c r="FIN813" s="2198"/>
      <c r="FIO813" s="2198"/>
      <c r="FIP813" s="2198"/>
      <c r="FIQ813" s="2198"/>
      <c r="FIR813" s="2198"/>
      <c r="FIS813" s="2198"/>
      <c r="FIT813" s="2198"/>
      <c r="FIU813" s="2198"/>
      <c r="FIV813" s="2198"/>
      <c r="FIW813" s="2198"/>
      <c r="FIX813" s="2198"/>
      <c r="FIY813" s="2198"/>
      <c r="FIZ813" s="2198"/>
      <c r="FJA813" s="2198"/>
      <c r="FJB813" s="2198"/>
      <c r="FJC813" s="2198"/>
      <c r="FJD813" s="2198"/>
      <c r="FJE813" s="2198"/>
      <c r="FJF813" s="2198"/>
      <c r="FJG813" s="2198"/>
      <c r="FJH813" s="2198"/>
      <c r="FJI813" s="2198"/>
      <c r="FJJ813" s="2198"/>
      <c r="FJK813" s="2198"/>
      <c r="FJL813" s="2198"/>
      <c r="FJM813" s="2198"/>
      <c r="FJN813" s="2198"/>
      <c r="FJO813" s="2198"/>
      <c r="FJP813" s="2198"/>
      <c r="FJQ813" s="2198"/>
      <c r="FJR813" s="2198"/>
      <c r="FJS813" s="2198"/>
      <c r="FJT813" s="2198"/>
      <c r="FJU813" s="2198"/>
      <c r="FJV813" s="2198"/>
      <c r="FJW813" s="2198"/>
      <c r="FJX813" s="2198"/>
      <c r="FJY813" s="2198"/>
      <c r="FJZ813" s="2198"/>
      <c r="FKA813" s="2198"/>
      <c r="FKB813" s="2198"/>
      <c r="FKC813" s="2198"/>
      <c r="FKD813" s="2198"/>
      <c r="FKE813" s="2198"/>
      <c r="FKF813" s="2198"/>
      <c r="FKG813" s="2198"/>
      <c r="FKH813" s="2198"/>
      <c r="FKI813" s="2198"/>
      <c r="FKJ813" s="2198"/>
      <c r="FKK813" s="2198"/>
      <c r="FKL813" s="2198"/>
      <c r="FKM813" s="2198"/>
      <c r="FKQ813" s="2198"/>
      <c r="FKR813" s="2198"/>
      <c r="FKS813" s="2198"/>
      <c r="FKT813" s="2198"/>
      <c r="FKU813" s="2198"/>
      <c r="FKV813" s="2198"/>
      <c r="FKW813" s="2198"/>
      <c r="FKX813" s="2198"/>
      <c r="FKY813" s="2198"/>
      <c r="FKZ813" s="2198"/>
      <c r="FLA813" s="2198"/>
      <c r="FLB813" s="2198"/>
      <c r="FLC813" s="2198"/>
      <c r="FLD813" s="2198"/>
      <c r="FLE813" s="2198"/>
      <c r="FLF813" s="2198"/>
      <c r="FLG813" s="2198"/>
      <c r="FLH813" s="2198"/>
      <c r="FLI813" s="2198"/>
      <c r="FLJ813" s="2198"/>
      <c r="FLK813" s="2198"/>
      <c r="FLL813" s="2198"/>
      <c r="FLM813" s="2198"/>
      <c r="FLN813" s="2198"/>
      <c r="FLO813" s="2198"/>
      <c r="FLP813" s="2198"/>
      <c r="FLQ813" s="2198"/>
      <c r="FLR813" s="2198"/>
      <c r="FLS813" s="2198"/>
      <c r="FLT813" s="2198"/>
      <c r="FLU813" s="2198"/>
      <c r="FLV813" s="2198"/>
      <c r="FLW813" s="2198"/>
      <c r="FLX813" s="2198"/>
      <c r="FLY813" s="2198"/>
      <c r="FLZ813" s="2198"/>
      <c r="FMA813" s="2198"/>
      <c r="FMB813" s="2198"/>
      <c r="FMC813" s="2198"/>
      <c r="FMD813" s="2198"/>
      <c r="FME813" s="2198"/>
      <c r="FMF813" s="2198"/>
      <c r="FMG813" s="2198"/>
      <c r="FMH813" s="2198"/>
      <c r="FMI813" s="2198"/>
      <c r="FMJ813" s="2198"/>
      <c r="FMK813" s="2198"/>
      <c r="FML813" s="2198"/>
      <c r="FMM813" s="2198"/>
      <c r="FMN813" s="2198"/>
      <c r="FMO813" s="2198"/>
      <c r="FMP813" s="2198"/>
      <c r="FMQ813" s="2198"/>
      <c r="FMR813" s="2198"/>
      <c r="FMS813" s="2198"/>
      <c r="FMT813" s="2198"/>
      <c r="FMU813" s="2198"/>
      <c r="FMV813" s="2198"/>
      <c r="FMW813" s="2198"/>
      <c r="FMX813" s="2198"/>
      <c r="FMY813" s="2198"/>
      <c r="FMZ813" s="2198"/>
      <c r="FNA813" s="2198"/>
      <c r="FNB813" s="2198"/>
      <c r="FNC813" s="2198"/>
      <c r="FND813" s="2198"/>
      <c r="FNE813" s="2198"/>
      <c r="FNF813" s="2198"/>
      <c r="FNG813" s="2198"/>
      <c r="FNH813" s="2198"/>
      <c r="FNI813" s="2198"/>
      <c r="FNJ813" s="2198"/>
      <c r="FNK813" s="2198"/>
      <c r="FNL813" s="2198"/>
      <c r="FNM813" s="2198"/>
      <c r="FNN813" s="2198"/>
      <c r="FNO813" s="2198"/>
      <c r="FNP813" s="2198"/>
      <c r="FNQ813" s="2198"/>
      <c r="FNR813" s="2198"/>
      <c r="FNS813" s="2198"/>
      <c r="FNT813" s="2198"/>
      <c r="FNU813" s="2198"/>
      <c r="FNV813" s="2198"/>
      <c r="FNW813" s="2198"/>
      <c r="FNX813" s="2198"/>
      <c r="FNY813" s="2198"/>
      <c r="FNZ813" s="2198"/>
      <c r="FOA813" s="2198"/>
      <c r="FOB813" s="2198"/>
      <c r="FOC813" s="2198"/>
      <c r="FOD813" s="2198"/>
      <c r="FOE813" s="2198"/>
      <c r="FOF813" s="2198"/>
      <c r="FOG813" s="2198"/>
      <c r="FOH813" s="2198"/>
      <c r="FOI813" s="2198"/>
      <c r="FOJ813" s="2198"/>
      <c r="FOK813" s="2198"/>
      <c r="FOL813" s="2198"/>
      <c r="FOM813" s="2198"/>
      <c r="FON813" s="2198"/>
      <c r="FOO813" s="2198"/>
      <c r="FOP813" s="2198"/>
      <c r="FOQ813" s="2198"/>
      <c r="FOR813" s="2198"/>
      <c r="FOS813" s="2198"/>
      <c r="FOT813" s="2198"/>
      <c r="FOU813" s="2198"/>
      <c r="FOV813" s="2198"/>
      <c r="FOW813" s="2198"/>
      <c r="FOX813" s="2198"/>
      <c r="FOY813" s="2198"/>
      <c r="FOZ813" s="2198"/>
      <c r="FPA813" s="2198"/>
      <c r="FPB813" s="2198"/>
      <c r="FPC813" s="2198"/>
      <c r="FPD813" s="2198"/>
      <c r="FPE813" s="2198"/>
      <c r="FPF813" s="2198"/>
      <c r="FPG813" s="2198"/>
      <c r="FPH813" s="2198"/>
      <c r="FPI813" s="2198"/>
      <c r="FPJ813" s="2198"/>
      <c r="FPK813" s="2198"/>
      <c r="FPL813" s="2198"/>
      <c r="FPM813" s="2198"/>
      <c r="FPN813" s="2198"/>
      <c r="FPO813" s="2198"/>
      <c r="FPP813" s="2198"/>
      <c r="FPQ813" s="2198"/>
      <c r="FPR813" s="2198"/>
      <c r="FPS813" s="2198"/>
      <c r="FPT813" s="2198"/>
      <c r="FPU813" s="2198"/>
      <c r="FPV813" s="2198"/>
      <c r="FPW813" s="2198"/>
      <c r="FPX813" s="2198"/>
      <c r="FPY813" s="2198"/>
      <c r="FPZ813" s="2198"/>
      <c r="FQA813" s="2198"/>
      <c r="FQB813" s="2198"/>
      <c r="FQC813" s="2198"/>
      <c r="FQD813" s="2198"/>
      <c r="FQE813" s="2198"/>
      <c r="FQF813" s="2198"/>
      <c r="FQG813" s="2198"/>
      <c r="FQH813" s="2198"/>
      <c r="FQI813" s="2198"/>
      <c r="FQJ813" s="2198"/>
      <c r="FQK813" s="2198"/>
      <c r="FQL813" s="2198"/>
      <c r="FQM813" s="2198"/>
      <c r="FQN813" s="2198"/>
      <c r="FQO813" s="2198"/>
      <c r="FQP813" s="2198"/>
      <c r="FQQ813" s="2198"/>
      <c r="FQR813" s="2198"/>
      <c r="FQS813" s="2198"/>
      <c r="FQT813" s="2198"/>
      <c r="FQU813" s="2198"/>
      <c r="FQV813" s="2198"/>
      <c r="FQW813" s="2198"/>
      <c r="FQX813" s="2198"/>
      <c r="FQY813" s="2198"/>
      <c r="FQZ813" s="2198"/>
      <c r="FRA813" s="2198"/>
      <c r="FRB813" s="2198"/>
      <c r="FRC813" s="2198"/>
      <c r="FRD813" s="2198"/>
      <c r="FRE813" s="2198"/>
      <c r="FRF813" s="2198"/>
      <c r="FRG813" s="2198"/>
      <c r="FRH813" s="2198"/>
      <c r="FRI813" s="2198"/>
      <c r="FRJ813" s="2198"/>
      <c r="FRK813" s="2198"/>
      <c r="FRL813" s="2198"/>
      <c r="FRM813" s="2198"/>
      <c r="FRN813" s="2198"/>
      <c r="FRO813" s="2198"/>
      <c r="FRP813" s="2198"/>
      <c r="FRQ813" s="2198"/>
      <c r="FRR813" s="2198"/>
      <c r="FRS813" s="2198"/>
      <c r="FRT813" s="2198"/>
      <c r="FRU813" s="2198"/>
      <c r="FRV813" s="2198"/>
      <c r="FRW813" s="2198"/>
      <c r="FRX813" s="2198"/>
      <c r="FRY813" s="2198"/>
      <c r="FRZ813" s="2198"/>
      <c r="FSA813" s="2198"/>
      <c r="FSB813" s="2198"/>
      <c r="FSC813" s="2198"/>
      <c r="FSD813" s="2198"/>
      <c r="FSE813" s="2198"/>
      <c r="FSF813" s="2198"/>
      <c r="FSG813" s="2198"/>
      <c r="FSH813" s="2198"/>
      <c r="FSI813" s="2198"/>
      <c r="FSJ813" s="2198"/>
      <c r="FSK813" s="2198"/>
      <c r="FSL813" s="2198"/>
      <c r="FSM813" s="2198"/>
      <c r="FSN813" s="2198"/>
      <c r="FSO813" s="2198"/>
      <c r="FSP813" s="2198"/>
      <c r="FSQ813" s="2198"/>
      <c r="FSR813" s="2198"/>
      <c r="FSS813" s="2198"/>
      <c r="FST813" s="2198"/>
      <c r="FSU813" s="2198"/>
      <c r="FSV813" s="2198"/>
      <c r="FSW813" s="2198"/>
      <c r="FSX813" s="2198"/>
      <c r="FSY813" s="2198"/>
      <c r="FSZ813" s="2198"/>
      <c r="FTA813" s="2198"/>
      <c r="FTB813" s="2198"/>
      <c r="FTC813" s="2198"/>
      <c r="FTD813" s="2198"/>
      <c r="FTE813" s="2198"/>
      <c r="FTF813" s="2198"/>
      <c r="FTG813" s="2198"/>
      <c r="FTH813" s="2198"/>
      <c r="FTI813" s="2198"/>
      <c r="FTJ813" s="2198"/>
      <c r="FTK813" s="2198"/>
      <c r="FTL813" s="2198"/>
      <c r="FTM813" s="2198"/>
      <c r="FTN813" s="2198"/>
      <c r="FTO813" s="2198"/>
      <c r="FTP813" s="2198"/>
      <c r="FTQ813" s="2198"/>
      <c r="FTR813" s="2198"/>
      <c r="FTS813" s="2198"/>
      <c r="FTT813" s="2198"/>
      <c r="FTU813" s="2198"/>
      <c r="FTV813" s="2198"/>
      <c r="FTW813" s="2198"/>
      <c r="FTX813" s="2198"/>
      <c r="FTY813" s="2198"/>
      <c r="FTZ813" s="2198"/>
      <c r="FUA813" s="2198"/>
      <c r="FUB813" s="2198"/>
      <c r="FUC813" s="2198"/>
      <c r="FUD813" s="2198"/>
      <c r="FUE813" s="2198"/>
      <c r="FUF813" s="2198"/>
      <c r="FUG813" s="2198"/>
      <c r="FUH813" s="2198"/>
      <c r="FUI813" s="2198"/>
      <c r="FUM813" s="2198"/>
      <c r="FUN813" s="2198"/>
      <c r="FUO813" s="2198"/>
      <c r="FUP813" s="2198"/>
      <c r="FUQ813" s="2198"/>
      <c r="FUR813" s="2198"/>
      <c r="FUS813" s="2198"/>
      <c r="FUT813" s="2198"/>
      <c r="FUU813" s="2198"/>
      <c r="FUV813" s="2198"/>
      <c r="FUW813" s="2198"/>
      <c r="FUX813" s="2198"/>
      <c r="FUY813" s="2198"/>
      <c r="FUZ813" s="2198"/>
      <c r="FVA813" s="2198"/>
      <c r="FVB813" s="2198"/>
      <c r="FVC813" s="2198"/>
      <c r="FVD813" s="2198"/>
      <c r="FVE813" s="2198"/>
      <c r="FVF813" s="2198"/>
      <c r="FVG813" s="2198"/>
      <c r="FVH813" s="2198"/>
      <c r="FVI813" s="2198"/>
      <c r="FVJ813" s="2198"/>
      <c r="FVK813" s="2198"/>
      <c r="FVL813" s="2198"/>
      <c r="FVM813" s="2198"/>
      <c r="FVN813" s="2198"/>
      <c r="FVO813" s="2198"/>
      <c r="FVP813" s="2198"/>
      <c r="FVQ813" s="2198"/>
      <c r="FVR813" s="2198"/>
      <c r="FVS813" s="2198"/>
      <c r="FVT813" s="2198"/>
      <c r="FVU813" s="2198"/>
      <c r="FVV813" s="2198"/>
      <c r="FVW813" s="2198"/>
      <c r="FVX813" s="2198"/>
      <c r="FVY813" s="2198"/>
      <c r="FVZ813" s="2198"/>
      <c r="FWA813" s="2198"/>
      <c r="FWB813" s="2198"/>
      <c r="FWC813" s="2198"/>
      <c r="FWD813" s="2198"/>
      <c r="FWE813" s="2198"/>
      <c r="FWF813" s="2198"/>
      <c r="FWG813" s="2198"/>
      <c r="FWH813" s="2198"/>
      <c r="FWI813" s="2198"/>
      <c r="FWJ813" s="2198"/>
      <c r="FWK813" s="2198"/>
      <c r="FWL813" s="2198"/>
      <c r="FWM813" s="2198"/>
      <c r="FWN813" s="2198"/>
      <c r="FWO813" s="2198"/>
      <c r="FWP813" s="2198"/>
      <c r="FWQ813" s="2198"/>
      <c r="FWR813" s="2198"/>
      <c r="FWS813" s="2198"/>
      <c r="FWT813" s="2198"/>
      <c r="FWU813" s="2198"/>
      <c r="FWV813" s="2198"/>
      <c r="FWW813" s="2198"/>
      <c r="FWX813" s="2198"/>
      <c r="FWY813" s="2198"/>
      <c r="FWZ813" s="2198"/>
      <c r="FXA813" s="2198"/>
      <c r="FXB813" s="2198"/>
      <c r="FXC813" s="2198"/>
      <c r="FXD813" s="2198"/>
      <c r="FXE813" s="2198"/>
      <c r="FXF813" s="2198"/>
      <c r="FXG813" s="2198"/>
      <c r="FXH813" s="2198"/>
      <c r="FXI813" s="2198"/>
      <c r="FXJ813" s="2198"/>
      <c r="FXK813" s="2198"/>
      <c r="FXL813" s="2198"/>
      <c r="FXM813" s="2198"/>
      <c r="FXN813" s="2198"/>
      <c r="FXO813" s="2198"/>
      <c r="FXP813" s="2198"/>
      <c r="FXQ813" s="2198"/>
      <c r="FXR813" s="2198"/>
      <c r="FXS813" s="2198"/>
      <c r="FXT813" s="2198"/>
      <c r="FXU813" s="2198"/>
      <c r="FXV813" s="2198"/>
      <c r="FXW813" s="2198"/>
      <c r="FXX813" s="2198"/>
      <c r="FXY813" s="2198"/>
      <c r="FXZ813" s="2198"/>
      <c r="FYA813" s="2198"/>
      <c r="FYB813" s="2198"/>
      <c r="FYC813" s="2198"/>
      <c r="FYD813" s="2198"/>
      <c r="FYE813" s="2198"/>
      <c r="FYF813" s="2198"/>
      <c r="FYG813" s="2198"/>
      <c r="FYH813" s="2198"/>
      <c r="FYI813" s="2198"/>
      <c r="FYJ813" s="2198"/>
      <c r="FYK813" s="2198"/>
      <c r="FYL813" s="2198"/>
      <c r="FYM813" s="2198"/>
      <c r="FYN813" s="2198"/>
      <c r="FYO813" s="2198"/>
      <c r="FYP813" s="2198"/>
      <c r="FYQ813" s="2198"/>
      <c r="FYR813" s="2198"/>
      <c r="FYS813" s="2198"/>
      <c r="FYT813" s="2198"/>
      <c r="FYU813" s="2198"/>
      <c r="FYV813" s="2198"/>
      <c r="FYW813" s="2198"/>
      <c r="FYX813" s="2198"/>
      <c r="FYY813" s="2198"/>
      <c r="FYZ813" s="2198"/>
      <c r="FZA813" s="2198"/>
      <c r="FZB813" s="2198"/>
      <c r="FZC813" s="2198"/>
      <c r="FZD813" s="2198"/>
      <c r="FZE813" s="2198"/>
      <c r="FZF813" s="2198"/>
      <c r="FZG813" s="2198"/>
      <c r="FZH813" s="2198"/>
      <c r="FZI813" s="2198"/>
      <c r="FZJ813" s="2198"/>
      <c r="FZK813" s="2198"/>
      <c r="FZL813" s="2198"/>
      <c r="FZM813" s="2198"/>
      <c r="FZN813" s="2198"/>
      <c r="FZO813" s="2198"/>
      <c r="FZP813" s="2198"/>
      <c r="FZQ813" s="2198"/>
      <c r="FZR813" s="2198"/>
      <c r="FZS813" s="2198"/>
      <c r="FZT813" s="2198"/>
      <c r="FZU813" s="2198"/>
      <c r="FZV813" s="2198"/>
      <c r="FZW813" s="2198"/>
      <c r="FZX813" s="2198"/>
      <c r="FZY813" s="2198"/>
      <c r="FZZ813" s="2198"/>
      <c r="GAA813" s="2198"/>
      <c r="GAB813" s="2198"/>
      <c r="GAC813" s="2198"/>
      <c r="GAD813" s="2198"/>
      <c r="GAE813" s="2198"/>
      <c r="GAF813" s="2198"/>
      <c r="GAG813" s="2198"/>
      <c r="GAH813" s="2198"/>
      <c r="GAI813" s="2198"/>
      <c r="GAJ813" s="2198"/>
      <c r="GAK813" s="2198"/>
      <c r="GAL813" s="2198"/>
      <c r="GAM813" s="2198"/>
      <c r="GAN813" s="2198"/>
      <c r="GAO813" s="2198"/>
      <c r="GAP813" s="2198"/>
      <c r="GAQ813" s="2198"/>
      <c r="GAR813" s="2198"/>
      <c r="GAS813" s="2198"/>
      <c r="GAT813" s="2198"/>
      <c r="GAU813" s="2198"/>
      <c r="GAV813" s="2198"/>
      <c r="GAW813" s="2198"/>
      <c r="GAX813" s="2198"/>
      <c r="GAY813" s="2198"/>
      <c r="GAZ813" s="2198"/>
      <c r="GBA813" s="2198"/>
      <c r="GBB813" s="2198"/>
      <c r="GBC813" s="2198"/>
      <c r="GBD813" s="2198"/>
      <c r="GBE813" s="2198"/>
      <c r="GBF813" s="2198"/>
      <c r="GBG813" s="2198"/>
      <c r="GBH813" s="2198"/>
      <c r="GBI813" s="2198"/>
      <c r="GBJ813" s="2198"/>
      <c r="GBK813" s="2198"/>
      <c r="GBL813" s="2198"/>
      <c r="GBM813" s="2198"/>
      <c r="GBN813" s="2198"/>
      <c r="GBO813" s="2198"/>
      <c r="GBP813" s="2198"/>
      <c r="GBQ813" s="2198"/>
      <c r="GBR813" s="2198"/>
      <c r="GBS813" s="2198"/>
      <c r="GBT813" s="2198"/>
      <c r="GBU813" s="2198"/>
      <c r="GBV813" s="2198"/>
      <c r="GBW813" s="2198"/>
      <c r="GBX813" s="2198"/>
      <c r="GBY813" s="2198"/>
      <c r="GBZ813" s="2198"/>
      <c r="GCA813" s="2198"/>
      <c r="GCB813" s="2198"/>
      <c r="GCC813" s="2198"/>
      <c r="GCD813" s="2198"/>
      <c r="GCE813" s="2198"/>
      <c r="GCF813" s="2198"/>
      <c r="GCG813" s="2198"/>
      <c r="GCH813" s="2198"/>
      <c r="GCI813" s="2198"/>
      <c r="GCJ813" s="2198"/>
      <c r="GCK813" s="2198"/>
      <c r="GCL813" s="2198"/>
      <c r="GCM813" s="2198"/>
      <c r="GCN813" s="2198"/>
      <c r="GCO813" s="2198"/>
      <c r="GCP813" s="2198"/>
      <c r="GCQ813" s="2198"/>
      <c r="GCR813" s="2198"/>
      <c r="GCS813" s="2198"/>
      <c r="GCT813" s="2198"/>
      <c r="GCU813" s="2198"/>
      <c r="GCV813" s="2198"/>
      <c r="GCW813" s="2198"/>
      <c r="GCX813" s="2198"/>
      <c r="GCY813" s="2198"/>
      <c r="GCZ813" s="2198"/>
      <c r="GDA813" s="2198"/>
      <c r="GDB813" s="2198"/>
      <c r="GDC813" s="2198"/>
      <c r="GDD813" s="2198"/>
      <c r="GDE813" s="2198"/>
      <c r="GDF813" s="2198"/>
      <c r="GDG813" s="2198"/>
      <c r="GDH813" s="2198"/>
      <c r="GDI813" s="2198"/>
      <c r="GDJ813" s="2198"/>
      <c r="GDK813" s="2198"/>
      <c r="GDL813" s="2198"/>
      <c r="GDM813" s="2198"/>
      <c r="GDN813" s="2198"/>
      <c r="GDO813" s="2198"/>
      <c r="GDP813" s="2198"/>
      <c r="GDQ813" s="2198"/>
      <c r="GDR813" s="2198"/>
      <c r="GDS813" s="2198"/>
      <c r="GDT813" s="2198"/>
      <c r="GDU813" s="2198"/>
      <c r="GDV813" s="2198"/>
      <c r="GDW813" s="2198"/>
      <c r="GDX813" s="2198"/>
      <c r="GDY813" s="2198"/>
      <c r="GDZ813" s="2198"/>
      <c r="GEA813" s="2198"/>
      <c r="GEB813" s="2198"/>
      <c r="GEC813" s="2198"/>
      <c r="GED813" s="2198"/>
      <c r="GEE813" s="2198"/>
      <c r="GEI813" s="2198"/>
      <c r="GEJ813" s="2198"/>
      <c r="GEK813" s="2198"/>
      <c r="GEL813" s="2198"/>
      <c r="GEM813" s="2198"/>
      <c r="GEN813" s="2198"/>
      <c r="GEO813" s="2198"/>
      <c r="GEP813" s="2198"/>
      <c r="GEQ813" s="2198"/>
      <c r="GER813" s="2198"/>
      <c r="GES813" s="2198"/>
      <c r="GET813" s="2198"/>
      <c r="GEU813" s="2198"/>
      <c r="GEV813" s="2198"/>
      <c r="GEW813" s="2198"/>
      <c r="GEX813" s="2198"/>
      <c r="GEY813" s="2198"/>
      <c r="GEZ813" s="2198"/>
      <c r="GFA813" s="2198"/>
      <c r="GFB813" s="2198"/>
      <c r="GFC813" s="2198"/>
      <c r="GFD813" s="2198"/>
      <c r="GFE813" s="2198"/>
      <c r="GFF813" s="2198"/>
      <c r="GFG813" s="2198"/>
      <c r="GFH813" s="2198"/>
      <c r="GFI813" s="2198"/>
      <c r="GFJ813" s="2198"/>
      <c r="GFK813" s="2198"/>
      <c r="GFL813" s="2198"/>
      <c r="GFM813" s="2198"/>
      <c r="GFN813" s="2198"/>
      <c r="GFO813" s="2198"/>
      <c r="GFP813" s="2198"/>
      <c r="GFQ813" s="2198"/>
      <c r="GFR813" s="2198"/>
      <c r="GFS813" s="2198"/>
      <c r="GFT813" s="2198"/>
      <c r="GFU813" s="2198"/>
      <c r="GFV813" s="2198"/>
      <c r="GFW813" s="2198"/>
      <c r="GFX813" s="2198"/>
      <c r="GFY813" s="2198"/>
      <c r="GFZ813" s="2198"/>
      <c r="GGA813" s="2198"/>
      <c r="GGB813" s="2198"/>
      <c r="GGC813" s="2198"/>
      <c r="GGD813" s="2198"/>
      <c r="GGE813" s="2198"/>
      <c r="GGF813" s="2198"/>
      <c r="GGG813" s="2198"/>
      <c r="GGH813" s="2198"/>
      <c r="GGI813" s="2198"/>
      <c r="GGJ813" s="2198"/>
      <c r="GGK813" s="2198"/>
      <c r="GGL813" s="2198"/>
      <c r="GGM813" s="2198"/>
      <c r="GGN813" s="2198"/>
      <c r="GGO813" s="2198"/>
      <c r="GGP813" s="2198"/>
      <c r="GGQ813" s="2198"/>
      <c r="GGR813" s="2198"/>
      <c r="GGS813" s="2198"/>
      <c r="GGT813" s="2198"/>
      <c r="GGU813" s="2198"/>
      <c r="GGV813" s="2198"/>
      <c r="GGW813" s="2198"/>
      <c r="GGX813" s="2198"/>
      <c r="GGY813" s="2198"/>
      <c r="GGZ813" s="2198"/>
      <c r="GHA813" s="2198"/>
      <c r="GHB813" s="2198"/>
      <c r="GHC813" s="2198"/>
      <c r="GHD813" s="2198"/>
      <c r="GHE813" s="2198"/>
      <c r="GHF813" s="2198"/>
      <c r="GHG813" s="2198"/>
      <c r="GHH813" s="2198"/>
      <c r="GHI813" s="2198"/>
      <c r="GHJ813" s="2198"/>
      <c r="GHK813" s="2198"/>
      <c r="GHL813" s="2198"/>
      <c r="GHM813" s="2198"/>
      <c r="GHN813" s="2198"/>
      <c r="GHO813" s="2198"/>
      <c r="GHP813" s="2198"/>
      <c r="GHQ813" s="2198"/>
      <c r="GHR813" s="2198"/>
      <c r="GHS813" s="2198"/>
      <c r="GHT813" s="2198"/>
      <c r="GHU813" s="2198"/>
      <c r="GHV813" s="2198"/>
      <c r="GHW813" s="2198"/>
      <c r="GHX813" s="2198"/>
      <c r="GHY813" s="2198"/>
      <c r="GHZ813" s="2198"/>
      <c r="GIA813" s="2198"/>
      <c r="GIB813" s="2198"/>
      <c r="GIC813" s="2198"/>
      <c r="GID813" s="2198"/>
      <c r="GIE813" s="2198"/>
      <c r="GIF813" s="2198"/>
      <c r="GIG813" s="2198"/>
      <c r="GIH813" s="2198"/>
      <c r="GII813" s="2198"/>
      <c r="GIJ813" s="2198"/>
      <c r="GIK813" s="2198"/>
      <c r="GIL813" s="2198"/>
      <c r="GIM813" s="2198"/>
      <c r="GIN813" s="2198"/>
      <c r="GIO813" s="2198"/>
      <c r="GIP813" s="2198"/>
      <c r="GIQ813" s="2198"/>
      <c r="GIR813" s="2198"/>
      <c r="GIS813" s="2198"/>
      <c r="GIT813" s="2198"/>
      <c r="GIU813" s="2198"/>
      <c r="GIV813" s="2198"/>
      <c r="GIW813" s="2198"/>
      <c r="GIX813" s="2198"/>
      <c r="GIY813" s="2198"/>
      <c r="GIZ813" s="2198"/>
      <c r="GJA813" s="2198"/>
      <c r="GJB813" s="2198"/>
      <c r="GJC813" s="2198"/>
      <c r="GJD813" s="2198"/>
      <c r="GJE813" s="2198"/>
      <c r="GJF813" s="2198"/>
      <c r="GJG813" s="2198"/>
      <c r="GJH813" s="2198"/>
      <c r="GJI813" s="2198"/>
      <c r="GJJ813" s="2198"/>
      <c r="GJK813" s="2198"/>
      <c r="GJL813" s="2198"/>
      <c r="GJM813" s="2198"/>
      <c r="GJN813" s="2198"/>
      <c r="GJO813" s="2198"/>
      <c r="GJP813" s="2198"/>
      <c r="GJQ813" s="2198"/>
      <c r="GJR813" s="2198"/>
      <c r="GJS813" s="2198"/>
      <c r="GJT813" s="2198"/>
      <c r="GJU813" s="2198"/>
      <c r="GJV813" s="2198"/>
      <c r="GJW813" s="2198"/>
      <c r="GJX813" s="2198"/>
      <c r="GJY813" s="2198"/>
      <c r="GJZ813" s="2198"/>
      <c r="GKA813" s="2198"/>
      <c r="GKB813" s="2198"/>
      <c r="GKC813" s="2198"/>
      <c r="GKD813" s="2198"/>
      <c r="GKE813" s="2198"/>
      <c r="GKF813" s="2198"/>
      <c r="GKG813" s="2198"/>
      <c r="GKH813" s="2198"/>
      <c r="GKI813" s="2198"/>
      <c r="GKJ813" s="2198"/>
      <c r="GKK813" s="2198"/>
      <c r="GKL813" s="2198"/>
      <c r="GKM813" s="2198"/>
      <c r="GKN813" s="2198"/>
      <c r="GKO813" s="2198"/>
      <c r="GKP813" s="2198"/>
      <c r="GKQ813" s="2198"/>
      <c r="GKR813" s="2198"/>
      <c r="GKS813" s="2198"/>
      <c r="GKT813" s="2198"/>
      <c r="GKU813" s="2198"/>
      <c r="GKV813" s="2198"/>
      <c r="GKW813" s="2198"/>
      <c r="GKX813" s="2198"/>
      <c r="GKY813" s="2198"/>
      <c r="GKZ813" s="2198"/>
      <c r="GLA813" s="2198"/>
      <c r="GLB813" s="2198"/>
      <c r="GLC813" s="2198"/>
      <c r="GLD813" s="2198"/>
      <c r="GLE813" s="2198"/>
      <c r="GLF813" s="2198"/>
      <c r="GLG813" s="2198"/>
      <c r="GLH813" s="2198"/>
      <c r="GLI813" s="2198"/>
      <c r="GLJ813" s="2198"/>
      <c r="GLK813" s="2198"/>
      <c r="GLL813" s="2198"/>
      <c r="GLM813" s="2198"/>
      <c r="GLN813" s="2198"/>
      <c r="GLO813" s="2198"/>
      <c r="GLP813" s="2198"/>
      <c r="GLQ813" s="2198"/>
      <c r="GLR813" s="2198"/>
      <c r="GLS813" s="2198"/>
      <c r="GLT813" s="2198"/>
      <c r="GLU813" s="2198"/>
      <c r="GLV813" s="2198"/>
      <c r="GLW813" s="2198"/>
      <c r="GLX813" s="2198"/>
      <c r="GLY813" s="2198"/>
      <c r="GLZ813" s="2198"/>
      <c r="GMA813" s="2198"/>
      <c r="GMB813" s="2198"/>
      <c r="GMC813" s="2198"/>
      <c r="GMD813" s="2198"/>
      <c r="GME813" s="2198"/>
      <c r="GMF813" s="2198"/>
      <c r="GMG813" s="2198"/>
      <c r="GMH813" s="2198"/>
      <c r="GMI813" s="2198"/>
      <c r="GMJ813" s="2198"/>
      <c r="GMK813" s="2198"/>
      <c r="GML813" s="2198"/>
      <c r="GMM813" s="2198"/>
      <c r="GMN813" s="2198"/>
      <c r="GMO813" s="2198"/>
      <c r="GMP813" s="2198"/>
      <c r="GMQ813" s="2198"/>
      <c r="GMR813" s="2198"/>
      <c r="GMS813" s="2198"/>
      <c r="GMT813" s="2198"/>
      <c r="GMU813" s="2198"/>
      <c r="GMV813" s="2198"/>
      <c r="GMW813" s="2198"/>
      <c r="GMX813" s="2198"/>
      <c r="GMY813" s="2198"/>
      <c r="GMZ813" s="2198"/>
      <c r="GNA813" s="2198"/>
      <c r="GNB813" s="2198"/>
      <c r="GNC813" s="2198"/>
      <c r="GND813" s="2198"/>
      <c r="GNE813" s="2198"/>
      <c r="GNF813" s="2198"/>
      <c r="GNG813" s="2198"/>
      <c r="GNH813" s="2198"/>
      <c r="GNI813" s="2198"/>
      <c r="GNJ813" s="2198"/>
      <c r="GNK813" s="2198"/>
      <c r="GNL813" s="2198"/>
      <c r="GNM813" s="2198"/>
      <c r="GNN813" s="2198"/>
      <c r="GNO813" s="2198"/>
      <c r="GNP813" s="2198"/>
      <c r="GNQ813" s="2198"/>
      <c r="GNR813" s="2198"/>
      <c r="GNS813" s="2198"/>
      <c r="GNT813" s="2198"/>
      <c r="GNU813" s="2198"/>
      <c r="GNV813" s="2198"/>
      <c r="GNW813" s="2198"/>
      <c r="GNX813" s="2198"/>
      <c r="GNY813" s="2198"/>
      <c r="GNZ813" s="2198"/>
      <c r="GOA813" s="2198"/>
      <c r="GOE813" s="2198"/>
      <c r="GOF813" s="2198"/>
      <c r="GOG813" s="2198"/>
      <c r="GOH813" s="2198"/>
      <c r="GOI813" s="2198"/>
      <c r="GOJ813" s="2198"/>
      <c r="GOK813" s="2198"/>
      <c r="GOL813" s="2198"/>
      <c r="GOM813" s="2198"/>
      <c r="GON813" s="2198"/>
      <c r="GOO813" s="2198"/>
      <c r="GOP813" s="2198"/>
      <c r="GOQ813" s="2198"/>
      <c r="GOR813" s="2198"/>
      <c r="GOS813" s="2198"/>
      <c r="GOT813" s="2198"/>
      <c r="GOU813" s="2198"/>
      <c r="GOV813" s="2198"/>
      <c r="GOW813" s="2198"/>
      <c r="GOX813" s="2198"/>
      <c r="GOY813" s="2198"/>
      <c r="GOZ813" s="2198"/>
      <c r="GPA813" s="2198"/>
      <c r="GPB813" s="2198"/>
      <c r="GPC813" s="2198"/>
      <c r="GPD813" s="2198"/>
      <c r="GPE813" s="2198"/>
      <c r="GPF813" s="2198"/>
      <c r="GPG813" s="2198"/>
      <c r="GPH813" s="2198"/>
      <c r="GPI813" s="2198"/>
      <c r="GPJ813" s="2198"/>
      <c r="GPK813" s="2198"/>
      <c r="GPL813" s="2198"/>
      <c r="GPM813" s="2198"/>
      <c r="GPN813" s="2198"/>
      <c r="GPO813" s="2198"/>
      <c r="GPP813" s="2198"/>
      <c r="GPQ813" s="2198"/>
      <c r="GPR813" s="2198"/>
      <c r="GPS813" s="2198"/>
      <c r="GPT813" s="2198"/>
      <c r="GPU813" s="2198"/>
      <c r="GPV813" s="2198"/>
      <c r="GPW813" s="2198"/>
      <c r="GPX813" s="2198"/>
      <c r="GPY813" s="2198"/>
      <c r="GPZ813" s="2198"/>
      <c r="GQA813" s="2198"/>
      <c r="GQB813" s="2198"/>
      <c r="GQC813" s="2198"/>
      <c r="GQD813" s="2198"/>
      <c r="GQE813" s="2198"/>
      <c r="GQF813" s="2198"/>
      <c r="GQG813" s="2198"/>
      <c r="GQH813" s="2198"/>
      <c r="GQI813" s="2198"/>
      <c r="GQJ813" s="2198"/>
      <c r="GQK813" s="2198"/>
      <c r="GQL813" s="2198"/>
      <c r="GQM813" s="2198"/>
      <c r="GQN813" s="2198"/>
      <c r="GQO813" s="2198"/>
      <c r="GQP813" s="2198"/>
      <c r="GQQ813" s="2198"/>
      <c r="GQR813" s="2198"/>
      <c r="GQS813" s="2198"/>
      <c r="GQT813" s="2198"/>
      <c r="GQU813" s="2198"/>
      <c r="GQV813" s="2198"/>
      <c r="GQW813" s="2198"/>
      <c r="GQX813" s="2198"/>
      <c r="GQY813" s="2198"/>
      <c r="GQZ813" s="2198"/>
      <c r="GRA813" s="2198"/>
      <c r="GRB813" s="2198"/>
      <c r="GRC813" s="2198"/>
      <c r="GRD813" s="2198"/>
      <c r="GRE813" s="2198"/>
      <c r="GRF813" s="2198"/>
      <c r="GRG813" s="2198"/>
      <c r="GRH813" s="2198"/>
      <c r="GRI813" s="2198"/>
      <c r="GRJ813" s="2198"/>
      <c r="GRK813" s="2198"/>
      <c r="GRL813" s="2198"/>
      <c r="GRM813" s="2198"/>
      <c r="GRN813" s="2198"/>
      <c r="GRO813" s="2198"/>
      <c r="GRP813" s="2198"/>
      <c r="GRQ813" s="2198"/>
      <c r="GRR813" s="2198"/>
      <c r="GRS813" s="2198"/>
      <c r="GRT813" s="2198"/>
      <c r="GRU813" s="2198"/>
      <c r="GRV813" s="2198"/>
      <c r="GRW813" s="2198"/>
      <c r="GRX813" s="2198"/>
      <c r="GRY813" s="2198"/>
      <c r="GRZ813" s="2198"/>
      <c r="GSA813" s="2198"/>
      <c r="GSB813" s="2198"/>
      <c r="GSC813" s="2198"/>
      <c r="GSD813" s="2198"/>
      <c r="GSE813" s="2198"/>
      <c r="GSF813" s="2198"/>
      <c r="GSG813" s="2198"/>
      <c r="GSH813" s="2198"/>
      <c r="GSI813" s="2198"/>
      <c r="GSJ813" s="2198"/>
      <c r="GSK813" s="2198"/>
      <c r="GSL813" s="2198"/>
      <c r="GSM813" s="2198"/>
      <c r="GSN813" s="2198"/>
      <c r="GSO813" s="2198"/>
      <c r="GSP813" s="2198"/>
      <c r="GSQ813" s="2198"/>
      <c r="GSR813" s="2198"/>
      <c r="GSS813" s="2198"/>
      <c r="GST813" s="2198"/>
      <c r="GSU813" s="2198"/>
      <c r="GSV813" s="2198"/>
      <c r="GSW813" s="2198"/>
      <c r="GSX813" s="2198"/>
      <c r="GSY813" s="2198"/>
      <c r="GSZ813" s="2198"/>
      <c r="GTA813" s="2198"/>
      <c r="GTB813" s="2198"/>
      <c r="GTC813" s="2198"/>
      <c r="GTD813" s="2198"/>
      <c r="GTE813" s="2198"/>
      <c r="GTF813" s="2198"/>
      <c r="GTG813" s="2198"/>
      <c r="GTH813" s="2198"/>
      <c r="GTI813" s="2198"/>
      <c r="GTJ813" s="2198"/>
      <c r="GTK813" s="2198"/>
      <c r="GTL813" s="2198"/>
      <c r="GTM813" s="2198"/>
      <c r="GTN813" s="2198"/>
      <c r="GTO813" s="2198"/>
      <c r="GTP813" s="2198"/>
      <c r="GTQ813" s="2198"/>
      <c r="GTR813" s="2198"/>
      <c r="GTS813" s="2198"/>
      <c r="GTT813" s="2198"/>
      <c r="GTU813" s="2198"/>
      <c r="GTV813" s="2198"/>
      <c r="GTW813" s="2198"/>
      <c r="GTX813" s="2198"/>
      <c r="GTY813" s="2198"/>
      <c r="GTZ813" s="2198"/>
      <c r="GUA813" s="2198"/>
      <c r="GUB813" s="2198"/>
      <c r="GUC813" s="2198"/>
      <c r="GUD813" s="2198"/>
      <c r="GUE813" s="2198"/>
      <c r="GUF813" s="2198"/>
      <c r="GUG813" s="2198"/>
      <c r="GUH813" s="2198"/>
      <c r="GUI813" s="2198"/>
      <c r="GUJ813" s="2198"/>
      <c r="GUK813" s="2198"/>
      <c r="GUL813" s="2198"/>
      <c r="GUM813" s="2198"/>
      <c r="GUN813" s="2198"/>
      <c r="GUO813" s="2198"/>
      <c r="GUP813" s="2198"/>
      <c r="GUQ813" s="2198"/>
      <c r="GUR813" s="2198"/>
      <c r="GUS813" s="2198"/>
      <c r="GUT813" s="2198"/>
      <c r="GUU813" s="2198"/>
      <c r="GUV813" s="2198"/>
      <c r="GUW813" s="2198"/>
      <c r="GUX813" s="2198"/>
      <c r="GUY813" s="2198"/>
      <c r="GUZ813" s="2198"/>
      <c r="GVA813" s="2198"/>
      <c r="GVB813" s="2198"/>
      <c r="GVC813" s="2198"/>
      <c r="GVD813" s="2198"/>
      <c r="GVE813" s="2198"/>
      <c r="GVF813" s="2198"/>
      <c r="GVG813" s="2198"/>
      <c r="GVH813" s="2198"/>
      <c r="GVI813" s="2198"/>
      <c r="GVJ813" s="2198"/>
      <c r="GVK813" s="2198"/>
      <c r="GVL813" s="2198"/>
      <c r="GVM813" s="2198"/>
      <c r="GVN813" s="2198"/>
      <c r="GVO813" s="2198"/>
      <c r="GVP813" s="2198"/>
      <c r="GVQ813" s="2198"/>
      <c r="GVR813" s="2198"/>
      <c r="GVS813" s="2198"/>
      <c r="GVT813" s="2198"/>
      <c r="GVU813" s="2198"/>
      <c r="GVV813" s="2198"/>
      <c r="GVW813" s="2198"/>
      <c r="GVX813" s="2198"/>
      <c r="GVY813" s="2198"/>
      <c r="GVZ813" s="2198"/>
      <c r="GWA813" s="2198"/>
      <c r="GWB813" s="2198"/>
      <c r="GWC813" s="2198"/>
      <c r="GWD813" s="2198"/>
      <c r="GWE813" s="2198"/>
      <c r="GWF813" s="2198"/>
      <c r="GWG813" s="2198"/>
      <c r="GWH813" s="2198"/>
      <c r="GWI813" s="2198"/>
      <c r="GWJ813" s="2198"/>
      <c r="GWK813" s="2198"/>
      <c r="GWL813" s="2198"/>
      <c r="GWM813" s="2198"/>
      <c r="GWN813" s="2198"/>
      <c r="GWO813" s="2198"/>
      <c r="GWP813" s="2198"/>
      <c r="GWQ813" s="2198"/>
      <c r="GWR813" s="2198"/>
      <c r="GWS813" s="2198"/>
      <c r="GWT813" s="2198"/>
      <c r="GWU813" s="2198"/>
      <c r="GWV813" s="2198"/>
      <c r="GWW813" s="2198"/>
      <c r="GWX813" s="2198"/>
      <c r="GWY813" s="2198"/>
      <c r="GWZ813" s="2198"/>
      <c r="GXA813" s="2198"/>
      <c r="GXB813" s="2198"/>
      <c r="GXC813" s="2198"/>
      <c r="GXD813" s="2198"/>
      <c r="GXE813" s="2198"/>
      <c r="GXF813" s="2198"/>
      <c r="GXG813" s="2198"/>
      <c r="GXH813" s="2198"/>
      <c r="GXI813" s="2198"/>
      <c r="GXJ813" s="2198"/>
      <c r="GXK813" s="2198"/>
      <c r="GXL813" s="2198"/>
      <c r="GXM813" s="2198"/>
      <c r="GXN813" s="2198"/>
      <c r="GXO813" s="2198"/>
      <c r="GXP813" s="2198"/>
      <c r="GXQ813" s="2198"/>
      <c r="GXR813" s="2198"/>
      <c r="GXS813" s="2198"/>
      <c r="GXT813" s="2198"/>
      <c r="GXU813" s="2198"/>
      <c r="GXV813" s="2198"/>
      <c r="GXW813" s="2198"/>
      <c r="GYA813" s="2198"/>
      <c r="GYB813" s="2198"/>
      <c r="GYC813" s="2198"/>
      <c r="GYD813" s="2198"/>
      <c r="GYE813" s="2198"/>
      <c r="GYF813" s="2198"/>
      <c r="GYG813" s="2198"/>
      <c r="GYH813" s="2198"/>
      <c r="GYI813" s="2198"/>
      <c r="GYJ813" s="2198"/>
      <c r="GYK813" s="2198"/>
      <c r="GYL813" s="2198"/>
      <c r="GYM813" s="2198"/>
      <c r="GYN813" s="2198"/>
      <c r="GYO813" s="2198"/>
      <c r="GYP813" s="2198"/>
      <c r="GYQ813" s="2198"/>
      <c r="GYR813" s="2198"/>
      <c r="GYS813" s="2198"/>
      <c r="GYT813" s="2198"/>
      <c r="GYU813" s="2198"/>
      <c r="GYV813" s="2198"/>
      <c r="GYW813" s="2198"/>
      <c r="GYX813" s="2198"/>
      <c r="GYY813" s="2198"/>
      <c r="GYZ813" s="2198"/>
      <c r="GZA813" s="2198"/>
      <c r="GZB813" s="2198"/>
      <c r="GZC813" s="2198"/>
      <c r="GZD813" s="2198"/>
      <c r="GZE813" s="2198"/>
      <c r="GZF813" s="2198"/>
      <c r="GZG813" s="2198"/>
      <c r="GZH813" s="2198"/>
      <c r="GZI813" s="2198"/>
      <c r="GZJ813" s="2198"/>
      <c r="GZK813" s="2198"/>
      <c r="GZL813" s="2198"/>
      <c r="GZM813" s="2198"/>
      <c r="GZN813" s="2198"/>
      <c r="GZO813" s="2198"/>
      <c r="GZP813" s="2198"/>
      <c r="GZQ813" s="2198"/>
      <c r="GZR813" s="2198"/>
      <c r="GZS813" s="2198"/>
      <c r="GZT813" s="2198"/>
      <c r="GZU813" s="2198"/>
      <c r="GZV813" s="2198"/>
      <c r="GZW813" s="2198"/>
      <c r="GZX813" s="2198"/>
      <c r="GZY813" s="2198"/>
      <c r="GZZ813" s="2198"/>
      <c r="HAA813" s="2198"/>
      <c r="HAB813" s="2198"/>
      <c r="HAC813" s="2198"/>
      <c r="HAD813" s="2198"/>
      <c r="HAE813" s="2198"/>
      <c r="HAF813" s="2198"/>
      <c r="HAG813" s="2198"/>
      <c r="HAH813" s="2198"/>
      <c r="HAI813" s="2198"/>
      <c r="HAJ813" s="2198"/>
      <c r="HAK813" s="2198"/>
      <c r="HAL813" s="2198"/>
      <c r="HAM813" s="2198"/>
      <c r="HAN813" s="2198"/>
      <c r="HAO813" s="2198"/>
      <c r="HAP813" s="2198"/>
      <c r="HAQ813" s="2198"/>
      <c r="HAR813" s="2198"/>
      <c r="HAS813" s="2198"/>
      <c r="HAT813" s="2198"/>
      <c r="HAU813" s="2198"/>
      <c r="HAV813" s="2198"/>
      <c r="HAW813" s="2198"/>
      <c r="HAX813" s="2198"/>
      <c r="HAY813" s="2198"/>
      <c r="HAZ813" s="2198"/>
      <c r="HBA813" s="2198"/>
      <c r="HBB813" s="2198"/>
      <c r="HBC813" s="2198"/>
      <c r="HBD813" s="2198"/>
      <c r="HBE813" s="2198"/>
      <c r="HBF813" s="2198"/>
      <c r="HBG813" s="2198"/>
      <c r="HBH813" s="2198"/>
      <c r="HBI813" s="2198"/>
      <c r="HBJ813" s="2198"/>
      <c r="HBK813" s="2198"/>
      <c r="HBL813" s="2198"/>
      <c r="HBM813" s="2198"/>
      <c r="HBN813" s="2198"/>
      <c r="HBO813" s="2198"/>
      <c r="HBP813" s="2198"/>
      <c r="HBQ813" s="2198"/>
      <c r="HBR813" s="2198"/>
      <c r="HBS813" s="2198"/>
      <c r="HBT813" s="2198"/>
      <c r="HBU813" s="2198"/>
      <c r="HBV813" s="2198"/>
      <c r="HBW813" s="2198"/>
      <c r="HBX813" s="2198"/>
      <c r="HBY813" s="2198"/>
      <c r="HBZ813" s="2198"/>
      <c r="HCA813" s="2198"/>
      <c r="HCB813" s="2198"/>
      <c r="HCC813" s="2198"/>
      <c r="HCD813" s="2198"/>
      <c r="HCE813" s="2198"/>
      <c r="HCF813" s="2198"/>
      <c r="HCG813" s="2198"/>
      <c r="HCH813" s="2198"/>
      <c r="HCI813" s="2198"/>
      <c r="HCJ813" s="2198"/>
      <c r="HCK813" s="2198"/>
      <c r="HCL813" s="2198"/>
      <c r="HCM813" s="2198"/>
      <c r="HCN813" s="2198"/>
      <c r="HCO813" s="2198"/>
      <c r="HCP813" s="2198"/>
      <c r="HCQ813" s="2198"/>
      <c r="HCR813" s="2198"/>
      <c r="HCS813" s="2198"/>
      <c r="HCT813" s="2198"/>
      <c r="HCU813" s="2198"/>
      <c r="HCV813" s="2198"/>
      <c r="HCW813" s="2198"/>
      <c r="HCX813" s="2198"/>
      <c r="HCY813" s="2198"/>
      <c r="HCZ813" s="2198"/>
      <c r="HDA813" s="2198"/>
      <c r="HDB813" s="2198"/>
      <c r="HDC813" s="2198"/>
      <c r="HDD813" s="2198"/>
      <c r="HDE813" s="2198"/>
      <c r="HDF813" s="2198"/>
      <c r="HDG813" s="2198"/>
      <c r="HDH813" s="2198"/>
      <c r="HDI813" s="2198"/>
      <c r="HDJ813" s="2198"/>
      <c r="HDK813" s="2198"/>
      <c r="HDL813" s="2198"/>
      <c r="HDM813" s="2198"/>
      <c r="HDN813" s="2198"/>
      <c r="HDO813" s="2198"/>
      <c r="HDP813" s="2198"/>
      <c r="HDQ813" s="2198"/>
      <c r="HDR813" s="2198"/>
      <c r="HDS813" s="2198"/>
      <c r="HDT813" s="2198"/>
      <c r="HDU813" s="2198"/>
      <c r="HDV813" s="2198"/>
      <c r="HDW813" s="2198"/>
      <c r="HDX813" s="2198"/>
      <c r="HDY813" s="2198"/>
      <c r="HDZ813" s="2198"/>
      <c r="HEA813" s="2198"/>
      <c r="HEB813" s="2198"/>
      <c r="HEC813" s="2198"/>
      <c r="HED813" s="2198"/>
      <c r="HEE813" s="2198"/>
      <c r="HEF813" s="2198"/>
      <c r="HEG813" s="2198"/>
      <c r="HEH813" s="2198"/>
      <c r="HEI813" s="2198"/>
      <c r="HEJ813" s="2198"/>
      <c r="HEK813" s="2198"/>
      <c r="HEL813" s="2198"/>
      <c r="HEM813" s="2198"/>
      <c r="HEN813" s="2198"/>
      <c r="HEO813" s="2198"/>
      <c r="HEP813" s="2198"/>
      <c r="HEQ813" s="2198"/>
      <c r="HER813" s="2198"/>
      <c r="HES813" s="2198"/>
      <c r="HET813" s="2198"/>
      <c r="HEU813" s="2198"/>
      <c r="HEV813" s="2198"/>
      <c r="HEW813" s="2198"/>
      <c r="HEX813" s="2198"/>
      <c r="HEY813" s="2198"/>
      <c r="HEZ813" s="2198"/>
      <c r="HFA813" s="2198"/>
      <c r="HFB813" s="2198"/>
      <c r="HFC813" s="2198"/>
      <c r="HFD813" s="2198"/>
      <c r="HFE813" s="2198"/>
      <c r="HFF813" s="2198"/>
      <c r="HFG813" s="2198"/>
      <c r="HFH813" s="2198"/>
      <c r="HFI813" s="2198"/>
      <c r="HFJ813" s="2198"/>
      <c r="HFK813" s="2198"/>
      <c r="HFL813" s="2198"/>
      <c r="HFM813" s="2198"/>
      <c r="HFN813" s="2198"/>
      <c r="HFO813" s="2198"/>
      <c r="HFP813" s="2198"/>
      <c r="HFQ813" s="2198"/>
      <c r="HFR813" s="2198"/>
      <c r="HFS813" s="2198"/>
      <c r="HFT813" s="2198"/>
      <c r="HFU813" s="2198"/>
      <c r="HFV813" s="2198"/>
      <c r="HFW813" s="2198"/>
      <c r="HFX813" s="2198"/>
      <c r="HFY813" s="2198"/>
      <c r="HFZ813" s="2198"/>
      <c r="HGA813" s="2198"/>
      <c r="HGB813" s="2198"/>
      <c r="HGC813" s="2198"/>
      <c r="HGD813" s="2198"/>
      <c r="HGE813" s="2198"/>
      <c r="HGF813" s="2198"/>
      <c r="HGG813" s="2198"/>
      <c r="HGH813" s="2198"/>
      <c r="HGI813" s="2198"/>
      <c r="HGJ813" s="2198"/>
      <c r="HGK813" s="2198"/>
      <c r="HGL813" s="2198"/>
      <c r="HGM813" s="2198"/>
      <c r="HGN813" s="2198"/>
      <c r="HGO813" s="2198"/>
      <c r="HGP813" s="2198"/>
      <c r="HGQ813" s="2198"/>
      <c r="HGR813" s="2198"/>
      <c r="HGS813" s="2198"/>
      <c r="HGT813" s="2198"/>
      <c r="HGU813" s="2198"/>
      <c r="HGV813" s="2198"/>
      <c r="HGW813" s="2198"/>
      <c r="HGX813" s="2198"/>
      <c r="HGY813" s="2198"/>
      <c r="HGZ813" s="2198"/>
      <c r="HHA813" s="2198"/>
      <c r="HHB813" s="2198"/>
      <c r="HHC813" s="2198"/>
      <c r="HHD813" s="2198"/>
      <c r="HHE813" s="2198"/>
      <c r="HHF813" s="2198"/>
      <c r="HHG813" s="2198"/>
      <c r="HHH813" s="2198"/>
      <c r="HHI813" s="2198"/>
      <c r="HHJ813" s="2198"/>
      <c r="HHK813" s="2198"/>
      <c r="HHL813" s="2198"/>
      <c r="HHM813" s="2198"/>
      <c r="HHN813" s="2198"/>
      <c r="HHO813" s="2198"/>
      <c r="HHP813" s="2198"/>
      <c r="HHQ813" s="2198"/>
      <c r="HHR813" s="2198"/>
      <c r="HHS813" s="2198"/>
      <c r="HHW813" s="2198"/>
      <c r="HHX813" s="2198"/>
      <c r="HHY813" s="2198"/>
      <c r="HHZ813" s="2198"/>
      <c r="HIA813" s="2198"/>
      <c r="HIB813" s="2198"/>
      <c r="HIC813" s="2198"/>
      <c r="HID813" s="2198"/>
      <c r="HIE813" s="2198"/>
      <c r="HIF813" s="2198"/>
      <c r="HIG813" s="2198"/>
      <c r="HIH813" s="2198"/>
      <c r="HII813" s="2198"/>
      <c r="HIJ813" s="2198"/>
      <c r="HIK813" s="2198"/>
      <c r="HIL813" s="2198"/>
      <c r="HIM813" s="2198"/>
      <c r="HIN813" s="2198"/>
      <c r="HIO813" s="2198"/>
      <c r="HIP813" s="2198"/>
      <c r="HIQ813" s="2198"/>
      <c r="HIR813" s="2198"/>
      <c r="HIS813" s="2198"/>
      <c r="HIT813" s="2198"/>
      <c r="HIU813" s="2198"/>
      <c r="HIV813" s="2198"/>
      <c r="HIW813" s="2198"/>
      <c r="HIX813" s="2198"/>
      <c r="HIY813" s="2198"/>
      <c r="HIZ813" s="2198"/>
      <c r="HJA813" s="2198"/>
      <c r="HJB813" s="2198"/>
      <c r="HJC813" s="2198"/>
      <c r="HJD813" s="2198"/>
      <c r="HJE813" s="2198"/>
      <c r="HJF813" s="2198"/>
      <c r="HJG813" s="2198"/>
      <c r="HJH813" s="2198"/>
      <c r="HJI813" s="2198"/>
      <c r="HJJ813" s="2198"/>
      <c r="HJK813" s="2198"/>
      <c r="HJL813" s="2198"/>
      <c r="HJM813" s="2198"/>
      <c r="HJN813" s="2198"/>
      <c r="HJO813" s="2198"/>
      <c r="HJP813" s="2198"/>
      <c r="HJQ813" s="2198"/>
      <c r="HJR813" s="2198"/>
      <c r="HJS813" s="2198"/>
      <c r="HJT813" s="2198"/>
      <c r="HJU813" s="2198"/>
      <c r="HJV813" s="2198"/>
      <c r="HJW813" s="2198"/>
      <c r="HJX813" s="2198"/>
      <c r="HJY813" s="2198"/>
      <c r="HJZ813" s="2198"/>
      <c r="HKA813" s="2198"/>
      <c r="HKB813" s="2198"/>
      <c r="HKC813" s="2198"/>
      <c r="HKD813" s="2198"/>
      <c r="HKE813" s="2198"/>
      <c r="HKF813" s="2198"/>
      <c r="HKG813" s="2198"/>
      <c r="HKH813" s="2198"/>
      <c r="HKI813" s="2198"/>
      <c r="HKJ813" s="2198"/>
      <c r="HKK813" s="2198"/>
      <c r="HKL813" s="2198"/>
      <c r="HKM813" s="2198"/>
      <c r="HKN813" s="2198"/>
      <c r="HKO813" s="2198"/>
      <c r="HKP813" s="2198"/>
      <c r="HKQ813" s="2198"/>
      <c r="HKR813" s="2198"/>
      <c r="HKS813" s="2198"/>
      <c r="HKT813" s="2198"/>
      <c r="HKU813" s="2198"/>
      <c r="HKV813" s="2198"/>
      <c r="HKW813" s="2198"/>
      <c r="HKX813" s="2198"/>
      <c r="HKY813" s="2198"/>
      <c r="HKZ813" s="2198"/>
      <c r="HLA813" s="2198"/>
      <c r="HLB813" s="2198"/>
      <c r="HLC813" s="2198"/>
      <c r="HLD813" s="2198"/>
      <c r="HLE813" s="2198"/>
      <c r="HLF813" s="2198"/>
      <c r="HLG813" s="2198"/>
      <c r="HLH813" s="2198"/>
      <c r="HLI813" s="2198"/>
      <c r="HLJ813" s="2198"/>
      <c r="HLK813" s="2198"/>
      <c r="HLL813" s="2198"/>
      <c r="HLM813" s="2198"/>
      <c r="HLN813" s="2198"/>
      <c r="HLO813" s="2198"/>
      <c r="HLP813" s="2198"/>
      <c r="HLQ813" s="2198"/>
      <c r="HLR813" s="2198"/>
      <c r="HLS813" s="2198"/>
      <c r="HLT813" s="2198"/>
      <c r="HLU813" s="2198"/>
      <c r="HLV813" s="2198"/>
      <c r="HLW813" s="2198"/>
      <c r="HLX813" s="2198"/>
      <c r="HLY813" s="2198"/>
      <c r="HLZ813" s="2198"/>
      <c r="HMA813" s="2198"/>
      <c r="HMB813" s="2198"/>
      <c r="HMC813" s="2198"/>
      <c r="HMD813" s="2198"/>
      <c r="HME813" s="2198"/>
      <c r="HMF813" s="2198"/>
      <c r="HMG813" s="2198"/>
      <c r="HMH813" s="2198"/>
      <c r="HMI813" s="2198"/>
      <c r="HMJ813" s="2198"/>
      <c r="HMK813" s="2198"/>
      <c r="HML813" s="2198"/>
      <c r="HMM813" s="2198"/>
      <c r="HMN813" s="2198"/>
      <c r="HMO813" s="2198"/>
      <c r="HMP813" s="2198"/>
      <c r="HMQ813" s="2198"/>
      <c r="HMR813" s="2198"/>
      <c r="HMS813" s="2198"/>
      <c r="HMT813" s="2198"/>
      <c r="HMU813" s="2198"/>
      <c r="HMV813" s="2198"/>
      <c r="HMW813" s="2198"/>
      <c r="HMX813" s="2198"/>
      <c r="HMY813" s="2198"/>
      <c r="HMZ813" s="2198"/>
      <c r="HNA813" s="2198"/>
      <c r="HNB813" s="2198"/>
      <c r="HNC813" s="2198"/>
      <c r="HND813" s="2198"/>
      <c r="HNE813" s="2198"/>
      <c r="HNF813" s="2198"/>
      <c r="HNG813" s="2198"/>
      <c r="HNH813" s="2198"/>
      <c r="HNI813" s="2198"/>
      <c r="HNJ813" s="2198"/>
      <c r="HNK813" s="2198"/>
      <c r="HNL813" s="2198"/>
      <c r="HNM813" s="2198"/>
      <c r="HNN813" s="2198"/>
      <c r="HNO813" s="2198"/>
      <c r="HNP813" s="2198"/>
      <c r="HNQ813" s="2198"/>
      <c r="HNR813" s="2198"/>
      <c r="HNS813" s="2198"/>
      <c r="HNT813" s="2198"/>
      <c r="HNU813" s="2198"/>
      <c r="HNV813" s="2198"/>
      <c r="HNW813" s="2198"/>
      <c r="HNX813" s="2198"/>
      <c r="HNY813" s="2198"/>
      <c r="HNZ813" s="2198"/>
      <c r="HOA813" s="2198"/>
      <c r="HOB813" s="2198"/>
      <c r="HOC813" s="2198"/>
      <c r="HOD813" s="2198"/>
      <c r="HOE813" s="2198"/>
      <c r="HOF813" s="2198"/>
      <c r="HOG813" s="2198"/>
      <c r="HOH813" s="2198"/>
      <c r="HOI813" s="2198"/>
      <c r="HOJ813" s="2198"/>
      <c r="HOK813" s="2198"/>
      <c r="HOL813" s="2198"/>
      <c r="HOM813" s="2198"/>
      <c r="HON813" s="2198"/>
      <c r="HOO813" s="2198"/>
      <c r="HOP813" s="2198"/>
      <c r="HOQ813" s="2198"/>
      <c r="HOR813" s="2198"/>
      <c r="HOS813" s="2198"/>
      <c r="HOT813" s="2198"/>
      <c r="HOU813" s="2198"/>
      <c r="HOV813" s="2198"/>
      <c r="HOW813" s="2198"/>
      <c r="HOX813" s="2198"/>
      <c r="HOY813" s="2198"/>
      <c r="HOZ813" s="2198"/>
      <c r="HPA813" s="2198"/>
      <c r="HPB813" s="2198"/>
      <c r="HPC813" s="2198"/>
      <c r="HPD813" s="2198"/>
      <c r="HPE813" s="2198"/>
      <c r="HPF813" s="2198"/>
      <c r="HPG813" s="2198"/>
      <c r="HPH813" s="2198"/>
      <c r="HPI813" s="2198"/>
      <c r="HPJ813" s="2198"/>
      <c r="HPK813" s="2198"/>
      <c r="HPL813" s="2198"/>
      <c r="HPM813" s="2198"/>
      <c r="HPN813" s="2198"/>
      <c r="HPO813" s="2198"/>
      <c r="HPP813" s="2198"/>
      <c r="HPQ813" s="2198"/>
      <c r="HPR813" s="2198"/>
      <c r="HPS813" s="2198"/>
      <c r="HPT813" s="2198"/>
      <c r="HPU813" s="2198"/>
      <c r="HPV813" s="2198"/>
      <c r="HPW813" s="2198"/>
      <c r="HPX813" s="2198"/>
      <c r="HPY813" s="2198"/>
      <c r="HPZ813" s="2198"/>
      <c r="HQA813" s="2198"/>
      <c r="HQB813" s="2198"/>
      <c r="HQC813" s="2198"/>
      <c r="HQD813" s="2198"/>
      <c r="HQE813" s="2198"/>
      <c r="HQF813" s="2198"/>
      <c r="HQG813" s="2198"/>
      <c r="HQH813" s="2198"/>
      <c r="HQI813" s="2198"/>
      <c r="HQJ813" s="2198"/>
      <c r="HQK813" s="2198"/>
      <c r="HQL813" s="2198"/>
      <c r="HQM813" s="2198"/>
      <c r="HQN813" s="2198"/>
      <c r="HQO813" s="2198"/>
      <c r="HQP813" s="2198"/>
      <c r="HQQ813" s="2198"/>
      <c r="HQR813" s="2198"/>
      <c r="HQS813" s="2198"/>
      <c r="HQT813" s="2198"/>
      <c r="HQU813" s="2198"/>
      <c r="HQV813" s="2198"/>
      <c r="HQW813" s="2198"/>
      <c r="HQX813" s="2198"/>
      <c r="HQY813" s="2198"/>
      <c r="HQZ813" s="2198"/>
      <c r="HRA813" s="2198"/>
      <c r="HRB813" s="2198"/>
      <c r="HRC813" s="2198"/>
      <c r="HRD813" s="2198"/>
      <c r="HRE813" s="2198"/>
      <c r="HRF813" s="2198"/>
      <c r="HRG813" s="2198"/>
      <c r="HRH813" s="2198"/>
      <c r="HRI813" s="2198"/>
      <c r="HRJ813" s="2198"/>
      <c r="HRK813" s="2198"/>
      <c r="HRL813" s="2198"/>
      <c r="HRM813" s="2198"/>
      <c r="HRN813" s="2198"/>
      <c r="HRO813" s="2198"/>
      <c r="HRS813" s="2198"/>
      <c r="HRT813" s="2198"/>
      <c r="HRU813" s="2198"/>
      <c r="HRV813" s="2198"/>
      <c r="HRW813" s="2198"/>
      <c r="HRX813" s="2198"/>
      <c r="HRY813" s="2198"/>
      <c r="HRZ813" s="2198"/>
      <c r="HSA813" s="2198"/>
      <c r="HSB813" s="2198"/>
      <c r="HSC813" s="2198"/>
      <c r="HSD813" s="2198"/>
      <c r="HSE813" s="2198"/>
      <c r="HSF813" s="2198"/>
      <c r="HSG813" s="2198"/>
      <c r="HSH813" s="2198"/>
      <c r="HSI813" s="2198"/>
      <c r="HSJ813" s="2198"/>
      <c r="HSK813" s="2198"/>
      <c r="HSL813" s="2198"/>
      <c r="HSM813" s="2198"/>
      <c r="HSN813" s="2198"/>
      <c r="HSO813" s="2198"/>
      <c r="HSP813" s="2198"/>
      <c r="HSQ813" s="2198"/>
      <c r="HSR813" s="2198"/>
      <c r="HSS813" s="2198"/>
      <c r="HST813" s="2198"/>
      <c r="HSU813" s="2198"/>
      <c r="HSV813" s="2198"/>
      <c r="HSW813" s="2198"/>
      <c r="HSX813" s="2198"/>
      <c r="HSY813" s="2198"/>
      <c r="HSZ813" s="2198"/>
      <c r="HTA813" s="2198"/>
      <c r="HTB813" s="2198"/>
      <c r="HTC813" s="2198"/>
      <c r="HTD813" s="2198"/>
      <c r="HTE813" s="2198"/>
      <c r="HTF813" s="2198"/>
      <c r="HTG813" s="2198"/>
      <c r="HTH813" s="2198"/>
      <c r="HTI813" s="2198"/>
      <c r="HTJ813" s="2198"/>
      <c r="HTK813" s="2198"/>
      <c r="HTL813" s="2198"/>
      <c r="HTM813" s="2198"/>
      <c r="HTN813" s="2198"/>
      <c r="HTO813" s="2198"/>
      <c r="HTP813" s="2198"/>
      <c r="HTQ813" s="2198"/>
      <c r="HTR813" s="2198"/>
      <c r="HTS813" s="2198"/>
      <c r="HTT813" s="2198"/>
      <c r="HTU813" s="2198"/>
      <c r="HTV813" s="2198"/>
      <c r="HTW813" s="2198"/>
      <c r="HTX813" s="2198"/>
      <c r="HTY813" s="2198"/>
      <c r="HTZ813" s="2198"/>
      <c r="HUA813" s="2198"/>
      <c r="HUB813" s="2198"/>
      <c r="HUC813" s="2198"/>
      <c r="HUD813" s="2198"/>
      <c r="HUE813" s="2198"/>
      <c r="HUF813" s="2198"/>
      <c r="HUG813" s="2198"/>
      <c r="HUH813" s="2198"/>
      <c r="HUI813" s="2198"/>
      <c r="HUJ813" s="2198"/>
      <c r="HUK813" s="2198"/>
      <c r="HUL813" s="2198"/>
      <c r="HUM813" s="2198"/>
      <c r="HUN813" s="2198"/>
      <c r="HUO813" s="2198"/>
      <c r="HUP813" s="2198"/>
      <c r="HUQ813" s="2198"/>
      <c r="HUR813" s="2198"/>
      <c r="HUS813" s="2198"/>
      <c r="HUT813" s="2198"/>
      <c r="HUU813" s="2198"/>
      <c r="HUV813" s="2198"/>
      <c r="HUW813" s="2198"/>
      <c r="HUX813" s="2198"/>
      <c r="HUY813" s="2198"/>
      <c r="HUZ813" s="2198"/>
      <c r="HVA813" s="2198"/>
      <c r="HVB813" s="2198"/>
      <c r="HVC813" s="2198"/>
      <c r="HVD813" s="2198"/>
      <c r="HVE813" s="2198"/>
      <c r="HVF813" s="2198"/>
      <c r="HVG813" s="2198"/>
      <c r="HVH813" s="2198"/>
      <c r="HVI813" s="2198"/>
      <c r="HVJ813" s="2198"/>
      <c r="HVK813" s="2198"/>
      <c r="HVL813" s="2198"/>
      <c r="HVM813" s="2198"/>
      <c r="HVN813" s="2198"/>
      <c r="HVO813" s="2198"/>
      <c r="HVP813" s="2198"/>
      <c r="HVQ813" s="2198"/>
      <c r="HVR813" s="2198"/>
      <c r="HVS813" s="2198"/>
      <c r="HVT813" s="2198"/>
      <c r="HVU813" s="2198"/>
      <c r="HVV813" s="2198"/>
      <c r="HVW813" s="2198"/>
      <c r="HVX813" s="2198"/>
      <c r="HVY813" s="2198"/>
      <c r="HVZ813" s="2198"/>
      <c r="HWA813" s="2198"/>
      <c r="HWB813" s="2198"/>
      <c r="HWC813" s="2198"/>
      <c r="HWD813" s="2198"/>
      <c r="HWE813" s="2198"/>
      <c r="HWF813" s="2198"/>
      <c r="HWG813" s="2198"/>
      <c r="HWH813" s="2198"/>
      <c r="HWI813" s="2198"/>
      <c r="HWJ813" s="2198"/>
      <c r="HWK813" s="2198"/>
      <c r="HWL813" s="2198"/>
      <c r="HWM813" s="2198"/>
      <c r="HWN813" s="2198"/>
      <c r="HWO813" s="2198"/>
      <c r="HWP813" s="2198"/>
      <c r="HWQ813" s="2198"/>
      <c r="HWR813" s="2198"/>
      <c r="HWS813" s="2198"/>
      <c r="HWT813" s="2198"/>
      <c r="HWU813" s="2198"/>
      <c r="HWV813" s="2198"/>
      <c r="HWW813" s="2198"/>
      <c r="HWX813" s="2198"/>
      <c r="HWY813" s="2198"/>
      <c r="HWZ813" s="2198"/>
      <c r="HXA813" s="2198"/>
      <c r="HXB813" s="2198"/>
      <c r="HXC813" s="2198"/>
      <c r="HXD813" s="2198"/>
      <c r="HXE813" s="2198"/>
      <c r="HXF813" s="2198"/>
      <c r="HXG813" s="2198"/>
      <c r="HXH813" s="2198"/>
      <c r="HXI813" s="2198"/>
      <c r="HXJ813" s="2198"/>
      <c r="HXK813" s="2198"/>
      <c r="HXL813" s="2198"/>
      <c r="HXM813" s="2198"/>
      <c r="HXN813" s="2198"/>
      <c r="HXO813" s="2198"/>
      <c r="HXP813" s="2198"/>
      <c r="HXQ813" s="2198"/>
      <c r="HXR813" s="2198"/>
      <c r="HXS813" s="2198"/>
      <c r="HXT813" s="2198"/>
      <c r="HXU813" s="2198"/>
      <c r="HXV813" s="2198"/>
      <c r="HXW813" s="2198"/>
      <c r="HXX813" s="2198"/>
      <c r="HXY813" s="2198"/>
      <c r="HXZ813" s="2198"/>
      <c r="HYA813" s="2198"/>
      <c r="HYB813" s="2198"/>
      <c r="HYC813" s="2198"/>
      <c r="HYD813" s="2198"/>
      <c r="HYE813" s="2198"/>
      <c r="HYF813" s="2198"/>
      <c r="HYG813" s="2198"/>
      <c r="HYH813" s="2198"/>
      <c r="HYI813" s="2198"/>
      <c r="HYJ813" s="2198"/>
      <c r="HYK813" s="2198"/>
      <c r="HYL813" s="2198"/>
      <c r="HYM813" s="2198"/>
      <c r="HYN813" s="2198"/>
      <c r="HYO813" s="2198"/>
      <c r="HYP813" s="2198"/>
      <c r="HYQ813" s="2198"/>
      <c r="HYR813" s="2198"/>
      <c r="HYS813" s="2198"/>
      <c r="HYT813" s="2198"/>
      <c r="HYU813" s="2198"/>
      <c r="HYV813" s="2198"/>
      <c r="HYW813" s="2198"/>
      <c r="HYX813" s="2198"/>
      <c r="HYY813" s="2198"/>
      <c r="HYZ813" s="2198"/>
      <c r="HZA813" s="2198"/>
      <c r="HZB813" s="2198"/>
      <c r="HZC813" s="2198"/>
      <c r="HZD813" s="2198"/>
      <c r="HZE813" s="2198"/>
      <c r="HZF813" s="2198"/>
      <c r="HZG813" s="2198"/>
      <c r="HZH813" s="2198"/>
      <c r="HZI813" s="2198"/>
      <c r="HZJ813" s="2198"/>
      <c r="HZK813" s="2198"/>
      <c r="HZL813" s="2198"/>
      <c r="HZM813" s="2198"/>
      <c r="HZN813" s="2198"/>
      <c r="HZO813" s="2198"/>
      <c r="HZP813" s="2198"/>
      <c r="HZQ813" s="2198"/>
      <c r="HZR813" s="2198"/>
      <c r="HZS813" s="2198"/>
      <c r="HZT813" s="2198"/>
      <c r="HZU813" s="2198"/>
      <c r="HZV813" s="2198"/>
      <c r="HZW813" s="2198"/>
      <c r="HZX813" s="2198"/>
      <c r="HZY813" s="2198"/>
      <c r="HZZ813" s="2198"/>
      <c r="IAA813" s="2198"/>
      <c r="IAB813" s="2198"/>
      <c r="IAC813" s="2198"/>
      <c r="IAD813" s="2198"/>
      <c r="IAE813" s="2198"/>
      <c r="IAF813" s="2198"/>
      <c r="IAG813" s="2198"/>
      <c r="IAH813" s="2198"/>
      <c r="IAI813" s="2198"/>
      <c r="IAJ813" s="2198"/>
      <c r="IAK813" s="2198"/>
      <c r="IAL813" s="2198"/>
      <c r="IAM813" s="2198"/>
      <c r="IAN813" s="2198"/>
      <c r="IAO813" s="2198"/>
      <c r="IAP813" s="2198"/>
      <c r="IAQ813" s="2198"/>
      <c r="IAR813" s="2198"/>
      <c r="IAS813" s="2198"/>
      <c r="IAT813" s="2198"/>
      <c r="IAU813" s="2198"/>
      <c r="IAV813" s="2198"/>
      <c r="IAW813" s="2198"/>
      <c r="IAX813" s="2198"/>
      <c r="IAY813" s="2198"/>
      <c r="IAZ813" s="2198"/>
      <c r="IBA813" s="2198"/>
      <c r="IBB813" s="2198"/>
      <c r="IBC813" s="2198"/>
      <c r="IBD813" s="2198"/>
      <c r="IBE813" s="2198"/>
      <c r="IBF813" s="2198"/>
      <c r="IBG813" s="2198"/>
      <c r="IBH813" s="2198"/>
      <c r="IBI813" s="2198"/>
      <c r="IBJ813" s="2198"/>
      <c r="IBK813" s="2198"/>
      <c r="IBO813" s="2198"/>
      <c r="IBP813" s="2198"/>
      <c r="IBQ813" s="2198"/>
      <c r="IBR813" s="2198"/>
      <c r="IBS813" s="2198"/>
      <c r="IBT813" s="2198"/>
      <c r="IBU813" s="2198"/>
      <c r="IBV813" s="2198"/>
      <c r="IBW813" s="2198"/>
      <c r="IBX813" s="2198"/>
      <c r="IBY813" s="2198"/>
      <c r="IBZ813" s="2198"/>
      <c r="ICA813" s="2198"/>
      <c r="ICB813" s="2198"/>
      <c r="ICC813" s="2198"/>
      <c r="ICD813" s="2198"/>
      <c r="ICE813" s="2198"/>
      <c r="ICF813" s="2198"/>
      <c r="ICG813" s="2198"/>
      <c r="ICH813" s="2198"/>
      <c r="ICI813" s="2198"/>
      <c r="ICJ813" s="2198"/>
      <c r="ICK813" s="2198"/>
      <c r="ICL813" s="2198"/>
      <c r="ICM813" s="2198"/>
      <c r="ICN813" s="2198"/>
      <c r="ICO813" s="2198"/>
      <c r="ICP813" s="2198"/>
      <c r="ICQ813" s="2198"/>
      <c r="ICR813" s="2198"/>
      <c r="ICS813" s="2198"/>
      <c r="ICT813" s="2198"/>
      <c r="ICU813" s="2198"/>
      <c r="ICV813" s="2198"/>
      <c r="ICW813" s="2198"/>
      <c r="ICX813" s="2198"/>
      <c r="ICY813" s="2198"/>
      <c r="ICZ813" s="2198"/>
      <c r="IDA813" s="2198"/>
      <c r="IDB813" s="2198"/>
      <c r="IDC813" s="2198"/>
      <c r="IDD813" s="2198"/>
      <c r="IDE813" s="2198"/>
      <c r="IDF813" s="2198"/>
      <c r="IDG813" s="2198"/>
      <c r="IDH813" s="2198"/>
      <c r="IDI813" s="2198"/>
      <c r="IDJ813" s="2198"/>
      <c r="IDK813" s="2198"/>
      <c r="IDL813" s="2198"/>
      <c r="IDM813" s="2198"/>
      <c r="IDN813" s="2198"/>
      <c r="IDO813" s="2198"/>
      <c r="IDP813" s="2198"/>
      <c r="IDQ813" s="2198"/>
      <c r="IDR813" s="2198"/>
      <c r="IDS813" s="2198"/>
      <c r="IDT813" s="2198"/>
      <c r="IDU813" s="2198"/>
      <c r="IDV813" s="2198"/>
      <c r="IDW813" s="2198"/>
      <c r="IDX813" s="2198"/>
      <c r="IDY813" s="2198"/>
      <c r="IDZ813" s="2198"/>
      <c r="IEA813" s="2198"/>
      <c r="IEB813" s="2198"/>
      <c r="IEC813" s="2198"/>
      <c r="IED813" s="2198"/>
      <c r="IEE813" s="2198"/>
      <c r="IEF813" s="2198"/>
      <c r="IEG813" s="2198"/>
      <c r="IEH813" s="2198"/>
      <c r="IEI813" s="2198"/>
      <c r="IEJ813" s="2198"/>
      <c r="IEK813" s="2198"/>
      <c r="IEL813" s="2198"/>
      <c r="IEM813" s="2198"/>
      <c r="IEN813" s="2198"/>
      <c r="IEO813" s="2198"/>
      <c r="IEP813" s="2198"/>
      <c r="IEQ813" s="2198"/>
      <c r="IER813" s="2198"/>
      <c r="IES813" s="2198"/>
      <c r="IET813" s="2198"/>
      <c r="IEU813" s="2198"/>
      <c r="IEV813" s="2198"/>
      <c r="IEW813" s="2198"/>
      <c r="IEX813" s="2198"/>
      <c r="IEY813" s="2198"/>
      <c r="IEZ813" s="2198"/>
      <c r="IFA813" s="2198"/>
      <c r="IFB813" s="2198"/>
      <c r="IFC813" s="2198"/>
      <c r="IFD813" s="2198"/>
      <c r="IFE813" s="2198"/>
      <c r="IFF813" s="2198"/>
      <c r="IFG813" s="2198"/>
      <c r="IFH813" s="2198"/>
      <c r="IFI813" s="2198"/>
      <c r="IFJ813" s="2198"/>
      <c r="IFK813" s="2198"/>
      <c r="IFL813" s="2198"/>
      <c r="IFM813" s="2198"/>
      <c r="IFN813" s="2198"/>
      <c r="IFO813" s="2198"/>
      <c r="IFP813" s="2198"/>
      <c r="IFQ813" s="2198"/>
      <c r="IFR813" s="2198"/>
      <c r="IFS813" s="2198"/>
      <c r="IFT813" s="2198"/>
      <c r="IFU813" s="2198"/>
      <c r="IFV813" s="2198"/>
      <c r="IFW813" s="2198"/>
      <c r="IFX813" s="2198"/>
      <c r="IFY813" s="2198"/>
      <c r="IFZ813" s="2198"/>
      <c r="IGA813" s="2198"/>
      <c r="IGB813" s="2198"/>
      <c r="IGC813" s="2198"/>
      <c r="IGD813" s="2198"/>
      <c r="IGE813" s="2198"/>
      <c r="IGF813" s="2198"/>
      <c r="IGG813" s="2198"/>
      <c r="IGH813" s="2198"/>
      <c r="IGI813" s="2198"/>
      <c r="IGJ813" s="2198"/>
      <c r="IGK813" s="2198"/>
      <c r="IGL813" s="2198"/>
      <c r="IGM813" s="2198"/>
      <c r="IGN813" s="2198"/>
      <c r="IGO813" s="2198"/>
      <c r="IGP813" s="2198"/>
      <c r="IGQ813" s="2198"/>
      <c r="IGR813" s="2198"/>
      <c r="IGS813" s="2198"/>
      <c r="IGT813" s="2198"/>
      <c r="IGU813" s="2198"/>
      <c r="IGV813" s="2198"/>
      <c r="IGW813" s="2198"/>
      <c r="IGX813" s="2198"/>
      <c r="IGY813" s="2198"/>
      <c r="IGZ813" s="2198"/>
      <c r="IHA813" s="2198"/>
      <c r="IHB813" s="2198"/>
      <c r="IHC813" s="2198"/>
      <c r="IHD813" s="2198"/>
      <c r="IHE813" s="2198"/>
      <c r="IHF813" s="2198"/>
      <c r="IHG813" s="2198"/>
      <c r="IHH813" s="2198"/>
      <c r="IHI813" s="2198"/>
      <c r="IHJ813" s="2198"/>
      <c r="IHK813" s="2198"/>
      <c r="IHL813" s="2198"/>
      <c r="IHM813" s="2198"/>
      <c r="IHN813" s="2198"/>
      <c r="IHO813" s="2198"/>
      <c r="IHP813" s="2198"/>
      <c r="IHQ813" s="2198"/>
      <c r="IHR813" s="2198"/>
      <c r="IHS813" s="2198"/>
      <c r="IHT813" s="2198"/>
      <c r="IHU813" s="2198"/>
      <c r="IHV813" s="2198"/>
      <c r="IHW813" s="2198"/>
      <c r="IHX813" s="2198"/>
      <c r="IHY813" s="2198"/>
      <c r="IHZ813" s="2198"/>
      <c r="IIA813" s="2198"/>
      <c r="IIB813" s="2198"/>
      <c r="IIC813" s="2198"/>
      <c r="IID813" s="2198"/>
      <c r="IIE813" s="2198"/>
      <c r="IIF813" s="2198"/>
      <c r="IIG813" s="2198"/>
      <c r="IIH813" s="2198"/>
      <c r="III813" s="2198"/>
      <c r="IIJ813" s="2198"/>
      <c r="IIK813" s="2198"/>
      <c r="IIL813" s="2198"/>
      <c r="IIM813" s="2198"/>
      <c r="IIN813" s="2198"/>
      <c r="IIO813" s="2198"/>
      <c r="IIP813" s="2198"/>
      <c r="IIQ813" s="2198"/>
      <c r="IIR813" s="2198"/>
      <c r="IIS813" s="2198"/>
      <c r="IIT813" s="2198"/>
      <c r="IIU813" s="2198"/>
      <c r="IIV813" s="2198"/>
      <c r="IIW813" s="2198"/>
      <c r="IIX813" s="2198"/>
      <c r="IIY813" s="2198"/>
      <c r="IIZ813" s="2198"/>
      <c r="IJA813" s="2198"/>
      <c r="IJB813" s="2198"/>
      <c r="IJC813" s="2198"/>
      <c r="IJD813" s="2198"/>
      <c r="IJE813" s="2198"/>
      <c r="IJF813" s="2198"/>
      <c r="IJG813" s="2198"/>
      <c r="IJH813" s="2198"/>
      <c r="IJI813" s="2198"/>
      <c r="IJJ813" s="2198"/>
      <c r="IJK813" s="2198"/>
      <c r="IJL813" s="2198"/>
      <c r="IJM813" s="2198"/>
      <c r="IJN813" s="2198"/>
      <c r="IJO813" s="2198"/>
      <c r="IJP813" s="2198"/>
      <c r="IJQ813" s="2198"/>
      <c r="IJR813" s="2198"/>
      <c r="IJS813" s="2198"/>
      <c r="IJT813" s="2198"/>
      <c r="IJU813" s="2198"/>
      <c r="IJV813" s="2198"/>
      <c r="IJW813" s="2198"/>
      <c r="IJX813" s="2198"/>
      <c r="IJY813" s="2198"/>
      <c r="IJZ813" s="2198"/>
      <c r="IKA813" s="2198"/>
      <c r="IKB813" s="2198"/>
      <c r="IKC813" s="2198"/>
      <c r="IKD813" s="2198"/>
      <c r="IKE813" s="2198"/>
      <c r="IKF813" s="2198"/>
      <c r="IKG813" s="2198"/>
      <c r="IKH813" s="2198"/>
      <c r="IKI813" s="2198"/>
      <c r="IKJ813" s="2198"/>
      <c r="IKK813" s="2198"/>
      <c r="IKL813" s="2198"/>
      <c r="IKM813" s="2198"/>
      <c r="IKN813" s="2198"/>
      <c r="IKO813" s="2198"/>
      <c r="IKP813" s="2198"/>
      <c r="IKQ813" s="2198"/>
      <c r="IKR813" s="2198"/>
      <c r="IKS813" s="2198"/>
      <c r="IKT813" s="2198"/>
      <c r="IKU813" s="2198"/>
      <c r="IKV813" s="2198"/>
      <c r="IKW813" s="2198"/>
      <c r="IKX813" s="2198"/>
      <c r="IKY813" s="2198"/>
      <c r="IKZ813" s="2198"/>
      <c r="ILA813" s="2198"/>
      <c r="ILB813" s="2198"/>
      <c r="ILC813" s="2198"/>
      <c r="ILD813" s="2198"/>
      <c r="ILE813" s="2198"/>
      <c r="ILF813" s="2198"/>
      <c r="ILG813" s="2198"/>
      <c r="ILK813" s="2198"/>
      <c r="ILL813" s="2198"/>
      <c r="ILM813" s="2198"/>
      <c r="ILN813" s="2198"/>
      <c r="ILO813" s="2198"/>
      <c r="ILP813" s="2198"/>
      <c r="ILQ813" s="2198"/>
      <c r="ILR813" s="2198"/>
      <c r="ILS813" s="2198"/>
      <c r="ILT813" s="2198"/>
      <c r="ILU813" s="2198"/>
      <c r="ILV813" s="2198"/>
      <c r="ILW813" s="2198"/>
      <c r="ILX813" s="2198"/>
      <c r="ILY813" s="2198"/>
      <c r="ILZ813" s="2198"/>
      <c r="IMA813" s="2198"/>
      <c r="IMB813" s="2198"/>
      <c r="IMC813" s="2198"/>
      <c r="IMD813" s="2198"/>
      <c r="IME813" s="2198"/>
      <c r="IMF813" s="2198"/>
      <c r="IMG813" s="2198"/>
      <c r="IMH813" s="2198"/>
      <c r="IMI813" s="2198"/>
      <c r="IMJ813" s="2198"/>
      <c r="IMK813" s="2198"/>
      <c r="IML813" s="2198"/>
      <c r="IMM813" s="2198"/>
      <c r="IMN813" s="2198"/>
      <c r="IMO813" s="2198"/>
      <c r="IMP813" s="2198"/>
      <c r="IMQ813" s="2198"/>
      <c r="IMR813" s="2198"/>
      <c r="IMS813" s="2198"/>
      <c r="IMT813" s="2198"/>
      <c r="IMU813" s="2198"/>
      <c r="IMV813" s="2198"/>
      <c r="IMW813" s="2198"/>
      <c r="IMX813" s="2198"/>
      <c r="IMY813" s="2198"/>
      <c r="IMZ813" s="2198"/>
      <c r="INA813" s="2198"/>
      <c r="INB813" s="2198"/>
      <c r="INC813" s="2198"/>
      <c r="IND813" s="2198"/>
      <c r="INE813" s="2198"/>
      <c r="INF813" s="2198"/>
      <c r="ING813" s="2198"/>
      <c r="INH813" s="2198"/>
      <c r="INI813" s="2198"/>
      <c r="INJ813" s="2198"/>
      <c r="INK813" s="2198"/>
      <c r="INL813" s="2198"/>
      <c r="INM813" s="2198"/>
      <c r="INN813" s="2198"/>
      <c r="INO813" s="2198"/>
      <c r="INP813" s="2198"/>
      <c r="INQ813" s="2198"/>
      <c r="INR813" s="2198"/>
      <c r="INS813" s="2198"/>
      <c r="INT813" s="2198"/>
      <c r="INU813" s="2198"/>
      <c r="INV813" s="2198"/>
      <c r="INW813" s="2198"/>
      <c r="INX813" s="2198"/>
      <c r="INY813" s="2198"/>
      <c r="INZ813" s="2198"/>
      <c r="IOA813" s="2198"/>
      <c r="IOB813" s="2198"/>
      <c r="IOC813" s="2198"/>
      <c r="IOD813" s="2198"/>
      <c r="IOE813" s="2198"/>
      <c r="IOF813" s="2198"/>
      <c r="IOG813" s="2198"/>
      <c r="IOH813" s="2198"/>
      <c r="IOI813" s="2198"/>
      <c r="IOJ813" s="2198"/>
      <c r="IOK813" s="2198"/>
      <c r="IOL813" s="2198"/>
      <c r="IOM813" s="2198"/>
      <c r="ION813" s="2198"/>
      <c r="IOO813" s="2198"/>
      <c r="IOP813" s="2198"/>
      <c r="IOQ813" s="2198"/>
      <c r="IOR813" s="2198"/>
      <c r="IOS813" s="2198"/>
      <c r="IOT813" s="2198"/>
      <c r="IOU813" s="2198"/>
      <c r="IOV813" s="2198"/>
      <c r="IOW813" s="2198"/>
      <c r="IOX813" s="2198"/>
      <c r="IOY813" s="2198"/>
      <c r="IOZ813" s="2198"/>
      <c r="IPA813" s="2198"/>
      <c r="IPB813" s="2198"/>
      <c r="IPC813" s="2198"/>
      <c r="IPD813" s="2198"/>
      <c r="IPE813" s="2198"/>
      <c r="IPF813" s="2198"/>
      <c r="IPG813" s="2198"/>
      <c r="IPH813" s="2198"/>
      <c r="IPI813" s="2198"/>
      <c r="IPJ813" s="2198"/>
      <c r="IPK813" s="2198"/>
      <c r="IPL813" s="2198"/>
      <c r="IPM813" s="2198"/>
      <c r="IPN813" s="2198"/>
      <c r="IPO813" s="2198"/>
      <c r="IPP813" s="2198"/>
      <c r="IPQ813" s="2198"/>
      <c r="IPR813" s="2198"/>
      <c r="IPS813" s="2198"/>
      <c r="IPT813" s="2198"/>
      <c r="IPU813" s="2198"/>
      <c r="IPV813" s="2198"/>
      <c r="IPW813" s="2198"/>
      <c r="IPX813" s="2198"/>
      <c r="IPY813" s="2198"/>
      <c r="IPZ813" s="2198"/>
      <c r="IQA813" s="2198"/>
      <c r="IQB813" s="2198"/>
      <c r="IQC813" s="2198"/>
      <c r="IQD813" s="2198"/>
      <c r="IQE813" s="2198"/>
      <c r="IQF813" s="2198"/>
      <c r="IQG813" s="2198"/>
      <c r="IQH813" s="2198"/>
      <c r="IQI813" s="2198"/>
      <c r="IQJ813" s="2198"/>
      <c r="IQK813" s="2198"/>
      <c r="IQL813" s="2198"/>
      <c r="IQM813" s="2198"/>
      <c r="IQN813" s="2198"/>
      <c r="IQO813" s="2198"/>
      <c r="IQP813" s="2198"/>
      <c r="IQQ813" s="2198"/>
      <c r="IQR813" s="2198"/>
      <c r="IQS813" s="2198"/>
      <c r="IQT813" s="2198"/>
      <c r="IQU813" s="2198"/>
      <c r="IQV813" s="2198"/>
      <c r="IQW813" s="2198"/>
      <c r="IQX813" s="2198"/>
      <c r="IQY813" s="2198"/>
      <c r="IQZ813" s="2198"/>
      <c r="IRA813" s="2198"/>
      <c r="IRB813" s="2198"/>
      <c r="IRC813" s="2198"/>
      <c r="IRD813" s="2198"/>
      <c r="IRE813" s="2198"/>
      <c r="IRF813" s="2198"/>
      <c r="IRG813" s="2198"/>
      <c r="IRH813" s="2198"/>
      <c r="IRI813" s="2198"/>
      <c r="IRJ813" s="2198"/>
      <c r="IRK813" s="2198"/>
      <c r="IRL813" s="2198"/>
      <c r="IRM813" s="2198"/>
      <c r="IRN813" s="2198"/>
      <c r="IRO813" s="2198"/>
      <c r="IRP813" s="2198"/>
      <c r="IRQ813" s="2198"/>
      <c r="IRR813" s="2198"/>
      <c r="IRS813" s="2198"/>
      <c r="IRT813" s="2198"/>
      <c r="IRU813" s="2198"/>
      <c r="IRV813" s="2198"/>
      <c r="IRW813" s="2198"/>
      <c r="IRX813" s="2198"/>
      <c r="IRY813" s="2198"/>
      <c r="IRZ813" s="2198"/>
      <c r="ISA813" s="2198"/>
      <c r="ISB813" s="2198"/>
      <c r="ISC813" s="2198"/>
      <c r="ISD813" s="2198"/>
      <c r="ISE813" s="2198"/>
      <c r="ISF813" s="2198"/>
      <c r="ISG813" s="2198"/>
      <c r="ISH813" s="2198"/>
      <c r="ISI813" s="2198"/>
      <c r="ISJ813" s="2198"/>
      <c r="ISK813" s="2198"/>
      <c r="ISL813" s="2198"/>
      <c r="ISM813" s="2198"/>
      <c r="ISN813" s="2198"/>
      <c r="ISO813" s="2198"/>
      <c r="ISP813" s="2198"/>
      <c r="ISQ813" s="2198"/>
      <c r="ISR813" s="2198"/>
      <c r="ISS813" s="2198"/>
      <c r="IST813" s="2198"/>
      <c r="ISU813" s="2198"/>
      <c r="ISV813" s="2198"/>
      <c r="ISW813" s="2198"/>
      <c r="ISX813" s="2198"/>
      <c r="ISY813" s="2198"/>
      <c r="ISZ813" s="2198"/>
      <c r="ITA813" s="2198"/>
      <c r="ITB813" s="2198"/>
      <c r="ITC813" s="2198"/>
      <c r="ITD813" s="2198"/>
      <c r="ITE813" s="2198"/>
      <c r="ITF813" s="2198"/>
      <c r="ITG813" s="2198"/>
      <c r="ITH813" s="2198"/>
      <c r="ITI813" s="2198"/>
      <c r="ITJ813" s="2198"/>
      <c r="ITK813" s="2198"/>
      <c r="ITL813" s="2198"/>
      <c r="ITM813" s="2198"/>
      <c r="ITN813" s="2198"/>
      <c r="ITO813" s="2198"/>
      <c r="ITP813" s="2198"/>
      <c r="ITQ813" s="2198"/>
      <c r="ITR813" s="2198"/>
      <c r="ITS813" s="2198"/>
      <c r="ITT813" s="2198"/>
      <c r="ITU813" s="2198"/>
      <c r="ITV813" s="2198"/>
      <c r="ITW813" s="2198"/>
      <c r="ITX813" s="2198"/>
      <c r="ITY813" s="2198"/>
      <c r="ITZ813" s="2198"/>
      <c r="IUA813" s="2198"/>
      <c r="IUB813" s="2198"/>
      <c r="IUC813" s="2198"/>
      <c r="IUD813" s="2198"/>
      <c r="IUE813" s="2198"/>
      <c r="IUF813" s="2198"/>
      <c r="IUG813" s="2198"/>
      <c r="IUH813" s="2198"/>
      <c r="IUI813" s="2198"/>
      <c r="IUJ813" s="2198"/>
      <c r="IUK813" s="2198"/>
      <c r="IUL813" s="2198"/>
      <c r="IUM813" s="2198"/>
      <c r="IUN813" s="2198"/>
      <c r="IUO813" s="2198"/>
      <c r="IUP813" s="2198"/>
      <c r="IUQ813" s="2198"/>
      <c r="IUR813" s="2198"/>
      <c r="IUS813" s="2198"/>
      <c r="IUT813" s="2198"/>
      <c r="IUU813" s="2198"/>
      <c r="IUV813" s="2198"/>
      <c r="IUW813" s="2198"/>
      <c r="IUX813" s="2198"/>
      <c r="IUY813" s="2198"/>
      <c r="IUZ813" s="2198"/>
      <c r="IVA813" s="2198"/>
      <c r="IVB813" s="2198"/>
      <c r="IVC813" s="2198"/>
      <c r="IVG813" s="2198"/>
      <c r="IVH813" s="2198"/>
      <c r="IVI813" s="2198"/>
      <c r="IVJ813" s="2198"/>
      <c r="IVK813" s="2198"/>
      <c r="IVL813" s="2198"/>
      <c r="IVM813" s="2198"/>
      <c r="IVN813" s="2198"/>
      <c r="IVO813" s="2198"/>
      <c r="IVP813" s="2198"/>
      <c r="IVQ813" s="2198"/>
      <c r="IVR813" s="2198"/>
      <c r="IVS813" s="2198"/>
      <c r="IVT813" s="2198"/>
      <c r="IVU813" s="2198"/>
      <c r="IVV813" s="2198"/>
      <c r="IVW813" s="2198"/>
      <c r="IVX813" s="2198"/>
      <c r="IVY813" s="2198"/>
      <c r="IVZ813" s="2198"/>
      <c r="IWA813" s="2198"/>
      <c r="IWB813" s="2198"/>
      <c r="IWC813" s="2198"/>
      <c r="IWD813" s="2198"/>
      <c r="IWE813" s="2198"/>
      <c r="IWF813" s="2198"/>
      <c r="IWG813" s="2198"/>
      <c r="IWH813" s="2198"/>
      <c r="IWI813" s="2198"/>
      <c r="IWJ813" s="2198"/>
      <c r="IWK813" s="2198"/>
      <c r="IWL813" s="2198"/>
      <c r="IWM813" s="2198"/>
      <c r="IWN813" s="2198"/>
      <c r="IWO813" s="2198"/>
      <c r="IWP813" s="2198"/>
      <c r="IWQ813" s="2198"/>
      <c r="IWR813" s="2198"/>
      <c r="IWS813" s="2198"/>
      <c r="IWT813" s="2198"/>
      <c r="IWU813" s="2198"/>
      <c r="IWV813" s="2198"/>
      <c r="IWW813" s="2198"/>
      <c r="IWX813" s="2198"/>
      <c r="IWY813" s="2198"/>
      <c r="IWZ813" s="2198"/>
      <c r="IXA813" s="2198"/>
      <c r="IXB813" s="2198"/>
      <c r="IXC813" s="2198"/>
      <c r="IXD813" s="2198"/>
      <c r="IXE813" s="2198"/>
      <c r="IXF813" s="2198"/>
      <c r="IXG813" s="2198"/>
      <c r="IXH813" s="2198"/>
      <c r="IXI813" s="2198"/>
      <c r="IXJ813" s="2198"/>
      <c r="IXK813" s="2198"/>
      <c r="IXL813" s="2198"/>
      <c r="IXM813" s="2198"/>
      <c r="IXN813" s="2198"/>
      <c r="IXO813" s="2198"/>
      <c r="IXP813" s="2198"/>
      <c r="IXQ813" s="2198"/>
      <c r="IXR813" s="2198"/>
      <c r="IXS813" s="2198"/>
      <c r="IXT813" s="2198"/>
      <c r="IXU813" s="2198"/>
      <c r="IXV813" s="2198"/>
      <c r="IXW813" s="2198"/>
      <c r="IXX813" s="2198"/>
      <c r="IXY813" s="2198"/>
      <c r="IXZ813" s="2198"/>
      <c r="IYA813" s="2198"/>
      <c r="IYB813" s="2198"/>
      <c r="IYC813" s="2198"/>
      <c r="IYD813" s="2198"/>
      <c r="IYE813" s="2198"/>
      <c r="IYF813" s="2198"/>
      <c r="IYG813" s="2198"/>
      <c r="IYH813" s="2198"/>
      <c r="IYI813" s="2198"/>
      <c r="IYJ813" s="2198"/>
      <c r="IYK813" s="2198"/>
      <c r="IYL813" s="2198"/>
      <c r="IYM813" s="2198"/>
      <c r="IYN813" s="2198"/>
      <c r="IYO813" s="2198"/>
      <c r="IYP813" s="2198"/>
      <c r="IYQ813" s="2198"/>
      <c r="IYR813" s="2198"/>
      <c r="IYS813" s="2198"/>
      <c r="IYT813" s="2198"/>
      <c r="IYU813" s="2198"/>
      <c r="IYV813" s="2198"/>
      <c r="IYW813" s="2198"/>
      <c r="IYX813" s="2198"/>
      <c r="IYY813" s="2198"/>
      <c r="IYZ813" s="2198"/>
      <c r="IZA813" s="2198"/>
      <c r="IZB813" s="2198"/>
      <c r="IZC813" s="2198"/>
      <c r="IZD813" s="2198"/>
      <c r="IZE813" s="2198"/>
      <c r="IZF813" s="2198"/>
      <c r="IZG813" s="2198"/>
      <c r="IZH813" s="2198"/>
      <c r="IZI813" s="2198"/>
      <c r="IZJ813" s="2198"/>
      <c r="IZK813" s="2198"/>
      <c r="IZL813" s="2198"/>
      <c r="IZM813" s="2198"/>
      <c r="IZN813" s="2198"/>
      <c r="IZO813" s="2198"/>
      <c r="IZP813" s="2198"/>
      <c r="IZQ813" s="2198"/>
      <c r="IZR813" s="2198"/>
      <c r="IZS813" s="2198"/>
      <c r="IZT813" s="2198"/>
      <c r="IZU813" s="2198"/>
      <c r="IZV813" s="2198"/>
      <c r="IZW813" s="2198"/>
      <c r="IZX813" s="2198"/>
      <c r="IZY813" s="2198"/>
      <c r="IZZ813" s="2198"/>
      <c r="JAA813" s="2198"/>
      <c r="JAB813" s="2198"/>
      <c r="JAC813" s="2198"/>
      <c r="JAD813" s="2198"/>
      <c r="JAE813" s="2198"/>
      <c r="JAF813" s="2198"/>
      <c r="JAG813" s="2198"/>
      <c r="JAH813" s="2198"/>
      <c r="JAI813" s="2198"/>
      <c r="JAJ813" s="2198"/>
      <c r="JAK813" s="2198"/>
      <c r="JAL813" s="2198"/>
      <c r="JAM813" s="2198"/>
      <c r="JAN813" s="2198"/>
      <c r="JAO813" s="2198"/>
      <c r="JAP813" s="2198"/>
      <c r="JAQ813" s="2198"/>
      <c r="JAR813" s="2198"/>
      <c r="JAS813" s="2198"/>
      <c r="JAT813" s="2198"/>
      <c r="JAU813" s="2198"/>
      <c r="JAV813" s="2198"/>
      <c r="JAW813" s="2198"/>
      <c r="JAX813" s="2198"/>
      <c r="JAY813" s="2198"/>
      <c r="JAZ813" s="2198"/>
      <c r="JBA813" s="2198"/>
      <c r="JBB813" s="2198"/>
      <c r="JBC813" s="2198"/>
      <c r="JBD813" s="2198"/>
      <c r="JBE813" s="2198"/>
      <c r="JBF813" s="2198"/>
      <c r="JBG813" s="2198"/>
      <c r="JBH813" s="2198"/>
      <c r="JBI813" s="2198"/>
      <c r="JBJ813" s="2198"/>
      <c r="JBK813" s="2198"/>
      <c r="JBL813" s="2198"/>
      <c r="JBM813" s="2198"/>
      <c r="JBN813" s="2198"/>
      <c r="JBO813" s="2198"/>
      <c r="JBP813" s="2198"/>
      <c r="JBQ813" s="2198"/>
      <c r="JBR813" s="2198"/>
      <c r="JBS813" s="2198"/>
      <c r="JBT813" s="2198"/>
      <c r="JBU813" s="2198"/>
      <c r="JBV813" s="2198"/>
      <c r="JBW813" s="2198"/>
      <c r="JBX813" s="2198"/>
      <c r="JBY813" s="2198"/>
      <c r="JBZ813" s="2198"/>
      <c r="JCA813" s="2198"/>
      <c r="JCB813" s="2198"/>
      <c r="JCC813" s="2198"/>
      <c r="JCD813" s="2198"/>
      <c r="JCE813" s="2198"/>
      <c r="JCF813" s="2198"/>
      <c r="JCG813" s="2198"/>
      <c r="JCH813" s="2198"/>
      <c r="JCI813" s="2198"/>
      <c r="JCJ813" s="2198"/>
      <c r="JCK813" s="2198"/>
      <c r="JCL813" s="2198"/>
      <c r="JCM813" s="2198"/>
      <c r="JCN813" s="2198"/>
      <c r="JCO813" s="2198"/>
      <c r="JCP813" s="2198"/>
      <c r="JCQ813" s="2198"/>
      <c r="JCR813" s="2198"/>
      <c r="JCS813" s="2198"/>
      <c r="JCT813" s="2198"/>
      <c r="JCU813" s="2198"/>
      <c r="JCV813" s="2198"/>
      <c r="JCW813" s="2198"/>
      <c r="JCX813" s="2198"/>
      <c r="JCY813" s="2198"/>
      <c r="JCZ813" s="2198"/>
      <c r="JDA813" s="2198"/>
      <c r="JDB813" s="2198"/>
      <c r="JDC813" s="2198"/>
      <c r="JDD813" s="2198"/>
      <c r="JDE813" s="2198"/>
      <c r="JDF813" s="2198"/>
      <c r="JDG813" s="2198"/>
      <c r="JDH813" s="2198"/>
      <c r="JDI813" s="2198"/>
      <c r="JDJ813" s="2198"/>
      <c r="JDK813" s="2198"/>
      <c r="JDL813" s="2198"/>
      <c r="JDM813" s="2198"/>
      <c r="JDN813" s="2198"/>
      <c r="JDO813" s="2198"/>
      <c r="JDP813" s="2198"/>
      <c r="JDQ813" s="2198"/>
      <c r="JDR813" s="2198"/>
      <c r="JDS813" s="2198"/>
      <c r="JDT813" s="2198"/>
      <c r="JDU813" s="2198"/>
      <c r="JDV813" s="2198"/>
      <c r="JDW813" s="2198"/>
      <c r="JDX813" s="2198"/>
      <c r="JDY813" s="2198"/>
      <c r="JDZ813" s="2198"/>
      <c r="JEA813" s="2198"/>
      <c r="JEB813" s="2198"/>
      <c r="JEC813" s="2198"/>
      <c r="JED813" s="2198"/>
      <c r="JEE813" s="2198"/>
      <c r="JEF813" s="2198"/>
      <c r="JEG813" s="2198"/>
      <c r="JEH813" s="2198"/>
      <c r="JEI813" s="2198"/>
      <c r="JEJ813" s="2198"/>
      <c r="JEK813" s="2198"/>
      <c r="JEL813" s="2198"/>
      <c r="JEM813" s="2198"/>
      <c r="JEN813" s="2198"/>
      <c r="JEO813" s="2198"/>
      <c r="JEP813" s="2198"/>
      <c r="JEQ813" s="2198"/>
      <c r="JER813" s="2198"/>
      <c r="JES813" s="2198"/>
      <c r="JET813" s="2198"/>
      <c r="JEU813" s="2198"/>
      <c r="JEV813" s="2198"/>
      <c r="JEW813" s="2198"/>
      <c r="JEX813" s="2198"/>
      <c r="JEY813" s="2198"/>
      <c r="JFC813" s="2198"/>
      <c r="JFD813" s="2198"/>
      <c r="JFE813" s="2198"/>
      <c r="JFF813" s="2198"/>
      <c r="JFG813" s="2198"/>
      <c r="JFH813" s="2198"/>
      <c r="JFI813" s="2198"/>
      <c r="JFJ813" s="2198"/>
      <c r="JFK813" s="2198"/>
      <c r="JFL813" s="2198"/>
      <c r="JFM813" s="2198"/>
      <c r="JFN813" s="2198"/>
      <c r="JFO813" s="2198"/>
      <c r="JFP813" s="2198"/>
      <c r="JFQ813" s="2198"/>
      <c r="JFR813" s="2198"/>
      <c r="JFS813" s="2198"/>
      <c r="JFT813" s="2198"/>
      <c r="JFU813" s="2198"/>
      <c r="JFV813" s="2198"/>
      <c r="JFW813" s="2198"/>
      <c r="JFX813" s="2198"/>
      <c r="JFY813" s="2198"/>
      <c r="JFZ813" s="2198"/>
      <c r="JGA813" s="2198"/>
      <c r="JGB813" s="2198"/>
      <c r="JGC813" s="2198"/>
      <c r="JGD813" s="2198"/>
      <c r="JGE813" s="2198"/>
      <c r="JGF813" s="2198"/>
      <c r="JGG813" s="2198"/>
      <c r="JGH813" s="2198"/>
      <c r="JGI813" s="2198"/>
      <c r="JGJ813" s="2198"/>
      <c r="JGK813" s="2198"/>
      <c r="JGL813" s="2198"/>
      <c r="JGM813" s="2198"/>
      <c r="JGN813" s="2198"/>
      <c r="JGO813" s="2198"/>
      <c r="JGP813" s="2198"/>
      <c r="JGQ813" s="2198"/>
      <c r="JGR813" s="2198"/>
      <c r="JGS813" s="2198"/>
      <c r="JGT813" s="2198"/>
      <c r="JGU813" s="2198"/>
      <c r="JGV813" s="2198"/>
      <c r="JGW813" s="2198"/>
      <c r="JGX813" s="2198"/>
      <c r="JGY813" s="2198"/>
      <c r="JGZ813" s="2198"/>
      <c r="JHA813" s="2198"/>
      <c r="JHB813" s="2198"/>
      <c r="JHC813" s="2198"/>
      <c r="JHD813" s="2198"/>
      <c r="JHE813" s="2198"/>
      <c r="JHF813" s="2198"/>
      <c r="JHG813" s="2198"/>
      <c r="JHH813" s="2198"/>
      <c r="JHI813" s="2198"/>
      <c r="JHJ813" s="2198"/>
      <c r="JHK813" s="2198"/>
      <c r="JHL813" s="2198"/>
      <c r="JHM813" s="2198"/>
      <c r="JHN813" s="2198"/>
      <c r="JHO813" s="2198"/>
      <c r="JHP813" s="2198"/>
      <c r="JHQ813" s="2198"/>
      <c r="JHR813" s="2198"/>
      <c r="JHS813" s="2198"/>
      <c r="JHT813" s="2198"/>
      <c r="JHU813" s="2198"/>
      <c r="JHV813" s="2198"/>
      <c r="JHW813" s="2198"/>
      <c r="JHX813" s="2198"/>
      <c r="JHY813" s="2198"/>
      <c r="JHZ813" s="2198"/>
      <c r="JIA813" s="2198"/>
      <c r="JIB813" s="2198"/>
      <c r="JIC813" s="2198"/>
      <c r="JID813" s="2198"/>
      <c r="JIE813" s="2198"/>
      <c r="JIF813" s="2198"/>
      <c r="JIG813" s="2198"/>
      <c r="JIH813" s="2198"/>
      <c r="JII813" s="2198"/>
      <c r="JIJ813" s="2198"/>
      <c r="JIK813" s="2198"/>
      <c r="JIL813" s="2198"/>
      <c r="JIM813" s="2198"/>
      <c r="JIN813" s="2198"/>
      <c r="JIO813" s="2198"/>
      <c r="JIP813" s="2198"/>
      <c r="JIQ813" s="2198"/>
      <c r="JIR813" s="2198"/>
      <c r="JIS813" s="2198"/>
      <c r="JIT813" s="2198"/>
      <c r="JIU813" s="2198"/>
      <c r="JIV813" s="2198"/>
      <c r="JIW813" s="2198"/>
      <c r="JIX813" s="2198"/>
      <c r="JIY813" s="2198"/>
      <c r="JIZ813" s="2198"/>
      <c r="JJA813" s="2198"/>
      <c r="JJB813" s="2198"/>
      <c r="JJC813" s="2198"/>
      <c r="JJD813" s="2198"/>
      <c r="JJE813" s="2198"/>
      <c r="JJF813" s="2198"/>
      <c r="JJG813" s="2198"/>
      <c r="JJH813" s="2198"/>
      <c r="JJI813" s="2198"/>
      <c r="JJJ813" s="2198"/>
      <c r="JJK813" s="2198"/>
      <c r="JJL813" s="2198"/>
      <c r="JJM813" s="2198"/>
      <c r="JJN813" s="2198"/>
      <c r="JJO813" s="2198"/>
      <c r="JJP813" s="2198"/>
      <c r="JJQ813" s="2198"/>
      <c r="JJR813" s="2198"/>
      <c r="JJS813" s="2198"/>
      <c r="JJT813" s="2198"/>
      <c r="JJU813" s="2198"/>
      <c r="JJV813" s="2198"/>
      <c r="JJW813" s="2198"/>
      <c r="JJX813" s="2198"/>
      <c r="JJY813" s="2198"/>
      <c r="JJZ813" s="2198"/>
      <c r="JKA813" s="2198"/>
      <c r="JKB813" s="2198"/>
      <c r="JKC813" s="2198"/>
      <c r="JKD813" s="2198"/>
      <c r="JKE813" s="2198"/>
      <c r="JKF813" s="2198"/>
      <c r="JKG813" s="2198"/>
      <c r="JKH813" s="2198"/>
      <c r="JKI813" s="2198"/>
      <c r="JKJ813" s="2198"/>
      <c r="JKK813" s="2198"/>
      <c r="JKL813" s="2198"/>
      <c r="JKM813" s="2198"/>
      <c r="JKN813" s="2198"/>
      <c r="JKO813" s="2198"/>
      <c r="JKP813" s="2198"/>
      <c r="JKQ813" s="2198"/>
      <c r="JKR813" s="2198"/>
      <c r="JKS813" s="2198"/>
      <c r="JKT813" s="2198"/>
      <c r="JKU813" s="2198"/>
      <c r="JKV813" s="2198"/>
      <c r="JKW813" s="2198"/>
      <c r="JKX813" s="2198"/>
      <c r="JKY813" s="2198"/>
      <c r="JKZ813" s="2198"/>
      <c r="JLA813" s="2198"/>
      <c r="JLB813" s="2198"/>
      <c r="JLC813" s="2198"/>
      <c r="JLD813" s="2198"/>
      <c r="JLE813" s="2198"/>
      <c r="JLF813" s="2198"/>
      <c r="JLG813" s="2198"/>
      <c r="JLH813" s="2198"/>
      <c r="JLI813" s="2198"/>
      <c r="JLJ813" s="2198"/>
      <c r="JLK813" s="2198"/>
      <c r="JLL813" s="2198"/>
      <c r="JLM813" s="2198"/>
      <c r="JLN813" s="2198"/>
      <c r="JLO813" s="2198"/>
      <c r="JLP813" s="2198"/>
      <c r="JLQ813" s="2198"/>
      <c r="JLR813" s="2198"/>
      <c r="JLS813" s="2198"/>
      <c r="JLT813" s="2198"/>
      <c r="JLU813" s="2198"/>
      <c r="JLV813" s="2198"/>
      <c r="JLW813" s="2198"/>
      <c r="JLX813" s="2198"/>
      <c r="JLY813" s="2198"/>
      <c r="JLZ813" s="2198"/>
      <c r="JMA813" s="2198"/>
      <c r="JMB813" s="2198"/>
      <c r="JMC813" s="2198"/>
      <c r="JMD813" s="2198"/>
      <c r="JME813" s="2198"/>
      <c r="JMF813" s="2198"/>
      <c r="JMG813" s="2198"/>
      <c r="JMH813" s="2198"/>
      <c r="JMI813" s="2198"/>
      <c r="JMJ813" s="2198"/>
      <c r="JMK813" s="2198"/>
      <c r="JML813" s="2198"/>
      <c r="JMM813" s="2198"/>
      <c r="JMN813" s="2198"/>
      <c r="JMO813" s="2198"/>
      <c r="JMP813" s="2198"/>
      <c r="JMQ813" s="2198"/>
      <c r="JMR813" s="2198"/>
      <c r="JMS813" s="2198"/>
      <c r="JMT813" s="2198"/>
      <c r="JMU813" s="2198"/>
      <c r="JMV813" s="2198"/>
      <c r="JMW813" s="2198"/>
      <c r="JMX813" s="2198"/>
      <c r="JMY813" s="2198"/>
      <c r="JMZ813" s="2198"/>
      <c r="JNA813" s="2198"/>
      <c r="JNB813" s="2198"/>
      <c r="JNC813" s="2198"/>
      <c r="JND813" s="2198"/>
      <c r="JNE813" s="2198"/>
      <c r="JNF813" s="2198"/>
      <c r="JNG813" s="2198"/>
      <c r="JNH813" s="2198"/>
      <c r="JNI813" s="2198"/>
      <c r="JNJ813" s="2198"/>
      <c r="JNK813" s="2198"/>
      <c r="JNL813" s="2198"/>
      <c r="JNM813" s="2198"/>
      <c r="JNN813" s="2198"/>
      <c r="JNO813" s="2198"/>
      <c r="JNP813" s="2198"/>
      <c r="JNQ813" s="2198"/>
      <c r="JNR813" s="2198"/>
      <c r="JNS813" s="2198"/>
      <c r="JNT813" s="2198"/>
      <c r="JNU813" s="2198"/>
      <c r="JNV813" s="2198"/>
      <c r="JNW813" s="2198"/>
      <c r="JNX813" s="2198"/>
      <c r="JNY813" s="2198"/>
      <c r="JNZ813" s="2198"/>
      <c r="JOA813" s="2198"/>
      <c r="JOB813" s="2198"/>
      <c r="JOC813" s="2198"/>
      <c r="JOD813" s="2198"/>
      <c r="JOE813" s="2198"/>
      <c r="JOF813" s="2198"/>
      <c r="JOG813" s="2198"/>
      <c r="JOH813" s="2198"/>
      <c r="JOI813" s="2198"/>
      <c r="JOJ813" s="2198"/>
      <c r="JOK813" s="2198"/>
      <c r="JOL813" s="2198"/>
      <c r="JOM813" s="2198"/>
      <c r="JON813" s="2198"/>
      <c r="JOO813" s="2198"/>
      <c r="JOP813" s="2198"/>
      <c r="JOQ813" s="2198"/>
      <c r="JOR813" s="2198"/>
      <c r="JOS813" s="2198"/>
      <c r="JOT813" s="2198"/>
      <c r="JOU813" s="2198"/>
      <c r="JOY813" s="2198"/>
      <c r="JOZ813" s="2198"/>
      <c r="JPA813" s="2198"/>
      <c r="JPB813" s="2198"/>
      <c r="JPC813" s="2198"/>
      <c r="JPD813" s="2198"/>
      <c r="JPE813" s="2198"/>
      <c r="JPF813" s="2198"/>
      <c r="JPG813" s="2198"/>
      <c r="JPH813" s="2198"/>
      <c r="JPI813" s="2198"/>
      <c r="JPJ813" s="2198"/>
      <c r="JPK813" s="2198"/>
      <c r="JPL813" s="2198"/>
      <c r="JPM813" s="2198"/>
      <c r="JPN813" s="2198"/>
      <c r="JPO813" s="2198"/>
      <c r="JPP813" s="2198"/>
      <c r="JPQ813" s="2198"/>
      <c r="JPR813" s="2198"/>
      <c r="JPS813" s="2198"/>
      <c r="JPT813" s="2198"/>
      <c r="JPU813" s="2198"/>
      <c r="JPV813" s="2198"/>
      <c r="JPW813" s="2198"/>
      <c r="JPX813" s="2198"/>
      <c r="JPY813" s="2198"/>
      <c r="JPZ813" s="2198"/>
      <c r="JQA813" s="2198"/>
      <c r="JQB813" s="2198"/>
      <c r="JQC813" s="2198"/>
      <c r="JQD813" s="2198"/>
      <c r="JQE813" s="2198"/>
      <c r="JQF813" s="2198"/>
      <c r="JQG813" s="2198"/>
      <c r="JQH813" s="2198"/>
      <c r="JQI813" s="2198"/>
      <c r="JQJ813" s="2198"/>
      <c r="JQK813" s="2198"/>
      <c r="JQL813" s="2198"/>
      <c r="JQM813" s="2198"/>
      <c r="JQN813" s="2198"/>
      <c r="JQO813" s="2198"/>
      <c r="JQP813" s="2198"/>
      <c r="JQQ813" s="2198"/>
      <c r="JQR813" s="2198"/>
      <c r="JQS813" s="2198"/>
      <c r="JQT813" s="2198"/>
      <c r="JQU813" s="2198"/>
      <c r="JQV813" s="2198"/>
      <c r="JQW813" s="2198"/>
      <c r="JQX813" s="2198"/>
      <c r="JQY813" s="2198"/>
      <c r="JQZ813" s="2198"/>
      <c r="JRA813" s="2198"/>
      <c r="JRB813" s="2198"/>
      <c r="JRC813" s="2198"/>
      <c r="JRD813" s="2198"/>
      <c r="JRE813" s="2198"/>
      <c r="JRF813" s="2198"/>
      <c r="JRG813" s="2198"/>
      <c r="JRH813" s="2198"/>
      <c r="JRI813" s="2198"/>
      <c r="JRJ813" s="2198"/>
      <c r="JRK813" s="2198"/>
      <c r="JRL813" s="2198"/>
      <c r="JRM813" s="2198"/>
      <c r="JRN813" s="2198"/>
      <c r="JRO813" s="2198"/>
      <c r="JRP813" s="2198"/>
      <c r="JRQ813" s="2198"/>
      <c r="JRR813" s="2198"/>
      <c r="JRS813" s="2198"/>
      <c r="JRT813" s="2198"/>
      <c r="JRU813" s="2198"/>
      <c r="JRV813" s="2198"/>
      <c r="JRW813" s="2198"/>
      <c r="JRX813" s="2198"/>
      <c r="JRY813" s="2198"/>
      <c r="JRZ813" s="2198"/>
      <c r="JSA813" s="2198"/>
      <c r="JSB813" s="2198"/>
      <c r="JSC813" s="2198"/>
      <c r="JSD813" s="2198"/>
      <c r="JSE813" s="2198"/>
      <c r="JSF813" s="2198"/>
      <c r="JSG813" s="2198"/>
      <c r="JSH813" s="2198"/>
      <c r="JSI813" s="2198"/>
      <c r="JSJ813" s="2198"/>
      <c r="JSK813" s="2198"/>
      <c r="JSL813" s="2198"/>
      <c r="JSM813" s="2198"/>
      <c r="JSN813" s="2198"/>
      <c r="JSO813" s="2198"/>
      <c r="JSP813" s="2198"/>
      <c r="JSQ813" s="2198"/>
      <c r="JSR813" s="2198"/>
      <c r="JSS813" s="2198"/>
      <c r="JST813" s="2198"/>
      <c r="JSU813" s="2198"/>
      <c r="JSV813" s="2198"/>
      <c r="JSW813" s="2198"/>
      <c r="JSX813" s="2198"/>
      <c r="JSY813" s="2198"/>
      <c r="JSZ813" s="2198"/>
      <c r="JTA813" s="2198"/>
      <c r="JTB813" s="2198"/>
      <c r="JTC813" s="2198"/>
      <c r="JTD813" s="2198"/>
      <c r="JTE813" s="2198"/>
      <c r="JTF813" s="2198"/>
      <c r="JTG813" s="2198"/>
      <c r="JTH813" s="2198"/>
      <c r="JTI813" s="2198"/>
      <c r="JTJ813" s="2198"/>
      <c r="JTK813" s="2198"/>
      <c r="JTL813" s="2198"/>
      <c r="JTM813" s="2198"/>
      <c r="JTN813" s="2198"/>
      <c r="JTO813" s="2198"/>
      <c r="JTP813" s="2198"/>
      <c r="JTQ813" s="2198"/>
      <c r="JTR813" s="2198"/>
      <c r="JTS813" s="2198"/>
      <c r="JTT813" s="2198"/>
      <c r="JTU813" s="2198"/>
      <c r="JTV813" s="2198"/>
      <c r="JTW813" s="2198"/>
      <c r="JTX813" s="2198"/>
      <c r="JTY813" s="2198"/>
      <c r="JTZ813" s="2198"/>
      <c r="JUA813" s="2198"/>
      <c r="JUB813" s="2198"/>
      <c r="JUC813" s="2198"/>
      <c r="JUD813" s="2198"/>
      <c r="JUE813" s="2198"/>
      <c r="JUF813" s="2198"/>
      <c r="JUG813" s="2198"/>
      <c r="JUH813" s="2198"/>
      <c r="JUI813" s="2198"/>
      <c r="JUJ813" s="2198"/>
      <c r="JUK813" s="2198"/>
      <c r="JUL813" s="2198"/>
      <c r="JUM813" s="2198"/>
      <c r="JUN813" s="2198"/>
      <c r="JUO813" s="2198"/>
      <c r="JUP813" s="2198"/>
      <c r="JUQ813" s="2198"/>
      <c r="JUR813" s="2198"/>
      <c r="JUS813" s="2198"/>
      <c r="JUT813" s="2198"/>
      <c r="JUU813" s="2198"/>
      <c r="JUV813" s="2198"/>
      <c r="JUW813" s="2198"/>
      <c r="JUX813" s="2198"/>
      <c r="JUY813" s="2198"/>
      <c r="JUZ813" s="2198"/>
      <c r="JVA813" s="2198"/>
      <c r="JVB813" s="2198"/>
      <c r="JVC813" s="2198"/>
      <c r="JVD813" s="2198"/>
      <c r="JVE813" s="2198"/>
      <c r="JVF813" s="2198"/>
      <c r="JVG813" s="2198"/>
      <c r="JVH813" s="2198"/>
      <c r="JVI813" s="2198"/>
      <c r="JVJ813" s="2198"/>
      <c r="JVK813" s="2198"/>
      <c r="JVL813" s="2198"/>
      <c r="JVM813" s="2198"/>
      <c r="JVN813" s="2198"/>
      <c r="JVO813" s="2198"/>
      <c r="JVP813" s="2198"/>
      <c r="JVQ813" s="2198"/>
      <c r="JVR813" s="2198"/>
      <c r="JVS813" s="2198"/>
      <c r="JVT813" s="2198"/>
      <c r="JVU813" s="2198"/>
      <c r="JVV813" s="2198"/>
      <c r="JVW813" s="2198"/>
      <c r="JVX813" s="2198"/>
      <c r="JVY813" s="2198"/>
      <c r="JVZ813" s="2198"/>
      <c r="JWA813" s="2198"/>
      <c r="JWB813" s="2198"/>
      <c r="JWC813" s="2198"/>
      <c r="JWD813" s="2198"/>
      <c r="JWE813" s="2198"/>
      <c r="JWF813" s="2198"/>
      <c r="JWG813" s="2198"/>
      <c r="JWH813" s="2198"/>
      <c r="JWI813" s="2198"/>
      <c r="JWJ813" s="2198"/>
      <c r="JWK813" s="2198"/>
      <c r="JWL813" s="2198"/>
      <c r="JWM813" s="2198"/>
      <c r="JWN813" s="2198"/>
      <c r="JWO813" s="2198"/>
      <c r="JWP813" s="2198"/>
      <c r="JWQ813" s="2198"/>
      <c r="JWR813" s="2198"/>
      <c r="JWS813" s="2198"/>
      <c r="JWT813" s="2198"/>
      <c r="JWU813" s="2198"/>
      <c r="JWV813" s="2198"/>
      <c r="JWW813" s="2198"/>
      <c r="JWX813" s="2198"/>
      <c r="JWY813" s="2198"/>
      <c r="JWZ813" s="2198"/>
      <c r="JXA813" s="2198"/>
      <c r="JXB813" s="2198"/>
      <c r="JXC813" s="2198"/>
      <c r="JXD813" s="2198"/>
      <c r="JXE813" s="2198"/>
      <c r="JXF813" s="2198"/>
      <c r="JXG813" s="2198"/>
      <c r="JXH813" s="2198"/>
      <c r="JXI813" s="2198"/>
      <c r="JXJ813" s="2198"/>
      <c r="JXK813" s="2198"/>
      <c r="JXL813" s="2198"/>
      <c r="JXM813" s="2198"/>
      <c r="JXN813" s="2198"/>
      <c r="JXO813" s="2198"/>
      <c r="JXP813" s="2198"/>
      <c r="JXQ813" s="2198"/>
      <c r="JXR813" s="2198"/>
      <c r="JXS813" s="2198"/>
      <c r="JXT813" s="2198"/>
      <c r="JXU813" s="2198"/>
      <c r="JXV813" s="2198"/>
      <c r="JXW813" s="2198"/>
      <c r="JXX813" s="2198"/>
      <c r="JXY813" s="2198"/>
      <c r="JXZ813" s="2198"/>
      <c r="JYA813" s="2198"/>
      <c r="JYB813" s="2198"/>
      <c r="JYC813" s="2198"/>
      <c r="JYD813" s="2198"/>
      <c r="JYE813" s="2198"/>
      <c r="JYF813" s="2198"/>
      <c r="JYG813" s="2198"/>
      <c r="JYH813" s="2198"/>
      <c r="JYI813" s="2198"/>
      <c r="JYJ813" s="2198"/>
      <c r="JYK813" s="2198"/>
      <c r="JYL813" s="2198"/>
      <c r="JYM813" s="2198"/>
      <c r="JYN813" s="2198"/>
      <c r="JYO813" s="2198"/>
      <c r="JYP813" s="2198"/>
      <c r="JYQ813" s="2198"/>
      <c r="JYU813" s="2198"/>
      <c r="JYV813" s="2198"/>
      <c r="JYW813" s="2198"/>
      <c r="JYX813" s="2198"/>
      <c r="JYY813" s="2198"/>
      <c r="JYZ813" s="2198"/>
      <c r="JZA813" s="2198"/>
      <c r="JZB813" s="2198"/>
      <c r="JZC813" s="2198"/>
      <c r="JZD813" s="2198"/>
      <c r="JZE813" s="2198"/>
      <c r="JZF813" s="2198"/>
      <c r="JZG813" s="2198"/>
      <c r="JZH813" s="2198"/>
      <c r="JZI813" s="2198"/>
      <c r="JZJ813" s="2198"/>
      <c r="JZK813" s="2198"/>
      <c r="JZL813" s="2198"/>
      <c r="JZM813" s="2198"/>
      <c r="JZN813" s="2198"/>
      <c r="JZO813" s="2198"/>
      <c r="JZP813" s="2198"/>
      <c r="JZQ813" s="2198"/>
      <c r="JZR813" s="2198"/>
      <c r="JZS813" s="2198"/>
      <c r="JZT813" s="2198"/>
      <c r="JZU813" s="2198"/>
      <c r="JZV813" s="2198"/>
      <c r="JZW813" s="2198"/>
      <c r="JZX813" s="2198"/>
      <c r="JZY813" s="2198"/>
      <c r="JZZ813" s="2198"/>
      <c r="KAA813" s="2198"/>
      <c r="KAB813" s="2198"/>
      <c r="KAC813" s="2198"/>
      <c r="KAD813" s="2198"/>
      <c r="KAE813" s="2198"/>
      <c r="KAF813" s="2198"/>
      <c r="KAG813" s="2198"/>
      <c r="KAH813" s="2198"/>
      <c r="KAI813" s="2198"/>
      <c r="KAJ813" s="2198"/>
      <c r="KAK813" s="2198"/>
      <c r="KAL813" s="2198"/>
      <c r="KAM813" s="2198"/>
      <c r="KAN813" s="2198"/>
      <c r="KAO813" s="2198"/>
      <c r="KAP813" s="2198"/>
      <c r="KAQ813" s="2198"/>
      <c r="KAR813" s="2198"/>
      <c r="KAS813" s="2198"/>
      <c r="KAT813" s="2198"/>
      <c r="KAU813" s="2198"/>
      <c r="KAV813" s="2198"/>
      <c r="KAW813" s="2198"/>
      <c r="KAX813" s="2198"/>
      <c r="KAY813" s="2198"/>
      <c r="KAZ813" s="2198"/>
      <c r="KBA813" s="2198"/>
      <c r="KBB813" s="2198"/>
      <c r="KBC813" s="2198"/>
      <c r="KBD813" s="2198"/>
      <c r="KBE813" s="2198"/>
      <c r="KBF813" s="2198"/>
      <c r="KBG813" s="2198"/>
      <c r="KBH813" s="2198"/>
      <c r="KBI813" s="2198"/>
      <c r="KBJ813" s="2198"/>
      <c r="KBK813" s="2198"/>
      <c r="KBL813" s="2198"/>
      <c r="KBM813" s="2198"/>
      <c r="KBN813" s="2198"/>
      <c r="KBO813" s="2198"/>
      <c r="KBP813" s="2198"/>
      <c r="KBQ813" s="2198"/>
      <c r="KBR813" s="2198"/>
      <c r="KBS813" s="2198"/>
      <c r="KBT813" s="2198"/>
      <c r="KBU813" s="2198"/>
      <c r="KBV813" s="2198"/>
      <c r="KBW813" s="2198"/>
      <c r="KBX813" s="2198"/>
      <c r="KBY813" s="2198"/>
      <c r="KBZ813" s="2198"/>
      <c r="KCA813" s="2198"/>
      <c r="KCB813" s="2198"/>
      <c r="KCC813" s="2198"/>
      <c r="KCD813" s="2198"/>
      <c r="KCE813" s="2198"/>
      <c r="KCF813" s="2198"/>
      <c r="KCG813" s="2198"/>
      <c r="KCH813" s="2198"/>
      <c r="KCI813" s="2198"/>
      <c r="KCJ813" s="2198"/>
      <c r="KCK813" s="2198"/>
      <c r="KCL813" s="2198"/>
      <c r="KCM813" s="2198"/>
      <c r="KCN813" s="2198"/>
      <c r="KCO813" s="2198"/>
      <c r="KCP813" s="2198"/>
      <c r="KCQ813" s="2198"/>
      <c r="KCR813" s="2198"/>
      <c r="KCS813" s="2198"/>
      <c r="KCT813" s="2198"/>
      <c r="KCU813" s="2198"/>
      <c r="KCV813" s="2198"/>
      <c r="KCW813" s="2198"/>
      <c r="KCX813" s="2198"/>
      <c r="KCY813" s="2198"/>
      <c r="KCZ813" s="2198"/>
      <c r="KDA813" s="2198"/>
      <c r="KDB813" s="2198"/>
      <c r="KDC813" s="2198"/>
      <c r="KDD813" s="2198"/>
      <c r="KDE813" s="2198"/>
      <c r="KDF813" s="2198"/>
      <c r="KDG813" s="2198"/>
      <c r="KDH813" s="2198"/>
      <c r="KDI813" s="2198"/>
      <c r="KDJ813" s="2198"/>
      <c r="KDK813" s="2198"/>
      <c r="KDL813" s="2198"/>
      <c r="KDM813" s="2198"/>
      <c r="KDN813" s="2198"/>
      <c r="KDO813" s="2198"/>
      <c r="KDP813" s="2198"/>
      <c r="KDQ813" s="2198"/>
      <c r="KDR813" s="2198"/>
      <c r="KDS813" s="2198"/>
      <c r="KDT813" s="2198"/>
      <c r="KDU813" s="2198"/>
      <c r="KDV813" s="2198"/>
      <c r="KDW813" s="2198"/>
      <c r="KDX813" s="2198"/>
      <c r="KDY813" s="2198"/>
      <c r="KDZ813" s="2198"/>
      <c r="KEA813" s="2198"/>
      <c r="KEB813" s="2198"/>
      <c r="KEC813" s="2198"/>
      <c r="KED813" s="2198"/>
      <c r="KEE813" s="2198"/>
      <c r="KEF813" s="2198"/>
      <c r="KEG813" s="2198"/>
      <c r="KEH813" s="2198"/>
      <c r="KEI813" s="2198"/>
      <c r="KEJ813" s="2198"/>
      <c r="KEK813" s="2198"/>
      <c r="KEL813" s="2198"/>
      <c r="KEM813" s="2198"/>
      <c r="KEN813" s="2198"/>
      <c r="KEO813" s="2198"/>
      <c r="KEP813" s="2198"/>
      <c r="KEQ813" s="2198"/>
      <c r="KER813" s="2198"/>
      <c r="KES813" s="2198"/>
      <c r="KET813" s="2198"/>
      <c r="KEU813" s="2198"/>
      <c r="KEV813" s="2198"/>
      <c r="KEW813" s="2198"/>
      <c r="KEX813" s="2198"/>
      <c r="KEY813" s="2198"/>
      <c r="KEZ813" s="2198"/>
      <c r="KFA813" s="2198"/>
      <c r="KFB813" s="2198"/>
      <c r="KFC813" s="2198"/>
      <c r="KFD813" s="2198"/>
      <c r="KFE813" s="2198"/>
      <c r="KFF813" s="2198"/>
      <c r="KFG813" s="2198"/>
      <c r="KFH813" s="2198"/>
      <c r="KFI813" s="2198"/>
      <c r="KFJ813" s="2198"/>
      <c r="KFK813" s="2198"/>
      <c r="KFL813" s="2198"/>
      <c r="KFM813" s="2198"/>
      <c r="KFN813" s="2198"/>
      <c r="KFO813" s="2198"/>
      <c r="KFP813" s="2198"/>
      <c r="KFQ813" s="2198"/>
      <c r="KFR813" s="2198"/>
      <c r="KFS813" s="2198"/>
      <c r="KFT813" s="2198"/>
      <c r="KFU813" s="2198"/>
      <c r="KFV813" s="2198"/>
      <c r="KFW813" s="2198"/>
      <c r="KFX813" s="2198"/>
      <c r="KFY813" s="2198"/>
      <c r="KFZ813" s="2198"/>
      <c r="KGA813" s="2198"/>
      <c r="KGB813" s="2198"/>
      <c r="KGC813" s="2198"/>
      <c r="KGD813" s="2198"/>
      <c r="KGE813" s="2198"/>
      <c r="KGF813" s="2198"/>
      <c r="KGG813" s="2198"/>
      <c r="KGH813" s="2198"/>
      <c r="KGI813" s="2198"/>
      <c r="KGJ813" s="2198"/>
      <c r="KGK813" s="2198"/>
      <c r="KGL813" s="2198"/>
      <c r="KGM813" s="2198"/>
      <c r="KGN813" s="2198"/>
      <c r="KGO813" s="2198"/>
      <c r="KGP813" s="2198"/>
      <c r="KGQ813" s="2198"/>
      <c r="KGR813" s="2198"/>
      <c r="KGS813" s="2198"/>
      <c r="KGT813" s="2198"/>
      <c r="KGU813" s="2198"/>
      <c r="KGV813" s="2198"/>
      <c r="KGW813" s="2198"/>
      <c r="KGX813" s="2198"/>
      <c r="KGY813" s="2198"/>
      <c r="KGZ813" s="2198"/>
      <c r="KHA813" s="2198"/>
      <c r="KHB813" s="2198"/>
      <c r="KHC813" s="2198"/>
      <c r="KHD813" s="2198"/>
      <c r="KHE813" s="2198"/>
      <c r="KHF813" s="2198"/>
      <c r="KHG813" s="2198"/>
      <c r="KHH813" s="2198"/>
      <c r="KHI813" s="2198"/>
      <c r="KHJ813" s="2198"/>
      <c r="KHK813" s="2198"/>
      <c r="KHL813" s="2198"/>
      <c r="KHM813" s="2198"/>
      <c r="KHN813" s="2198"/>
      <c r="KHO813" s="2198"/>
      <c r="KHP813" s="2198"/>
      <c r="KHQ813" s="2198"/>
      <c r="KHR813" s="2198"/>
      <c r="KHS813" s="2198"/>
      <c r="KHT813" s="2198"/>
      <c r="KHU813" s="2198"/>
      <c r="KHV813" s="2198"/>
      <c r="KHW813" s="2198"/>
      <c r="KHX813" s="2198"/>
      <c r="KHY813" s="2198"/>
      <c r="KHZ813" s="2198"/>
      <c r="KIA813" s="2198"/>
      <c r="KIB813" s="2198"/>
      <c r="KIC813" s="2198"/>
      <c r="KID813" s="2198"/>
      <c r="KIE813" s="2198"/>
      <c r="KIF813" s="2198"/>
      <c r="KIG813" s="2198"/>
      <c r="KIH813" s="2198"/>
      <c r="KII813" s="2198"/>
      <c r="KIJ813" s="2198"/>
      <c r="KIK813" s="2198"/>
      <c r="KIL813" s="2198"/>
      <c r="KIM813" s="2198"/>
      <c r="KIQ813" s="2198"/>
      <c r="KIR813" s="2198"/>
      <c r="KIS813" s="2198"/>
      <c r="KIT813" s="2198"/>
      <c r="KIU813" s="2198"/>
      <c r="KIV813" s="2198"/>
      <c r="KIW813" s="2198"/>
      <c r="KIX813" s="2198"/>
      <c r="KIY813" s="2198"/>
      <c r="KIZ813" s="2198"/>
      <c r="KJA813" s="2198"/>
      <c r="KJB813" s="2198"/>
      <c r="KJC813" s="2198"/>
      <c r="KJD813" s="2198"/>
      <c r="KJE813" s="2198"/>
      <c r="KJF813" s="2198"/>
      <c r="KJG813" s="2198"/>
      <c r="KJH813" s="2198"/>
      <c r="KJI813" s="2198"/>
      <c r="KJJ813" s="2198"/>
      <c r="KJK813" s="2198"/>
      <c r="KJL813" s="2198"/>
      <c r="KJM813" s="2198"/>
      <c r="KJN813" s="2198"/>
      <c r="KJO813" s="2198"/>
      <c r="KJP813" s="2198"/>
      <c r="KJQ813" s="2198"/>
      <c r="KJR813" s="2198"/>
      <c r="KJS813" s="2198"/>
      <c r="KJT813" s="2198"/>
      <c r="KJU813" s="2198"/>
      <c r="KJV813" s="2198"/>
      <c r="KJW813" s="2198"/>
      <c r="KJX813" s="2198"/>
      <c r="KJY813" s="2198"/>
      <c r="KJZ813" s="2198"/>
      <c r="KKA813" s="2198"/>
      <c r="KKB813" s="2198"/>
      <c r="KKC813" s="2198"/>
      <c r="KKD813" s="2198"/>
      <c r="KKE813" s="2198"/>
      <c r="KKF813" s="2198"/>
      <c r="KKG813" s="2198"/>
      <c r="KKH813" s="2198"/>
      <c r="KKI813" s="2198"/>
      <c r="KKJ813" s="2198"/>
      <c r="KKK813" s="2198"/>
      <c r="KKL813" s="2198"/>
      <c r="KKM813" s="2198"/>
      <c r="KKN813" s="2198"/>
      <c r="KKO813" s="2198"/>
      <c r="KKP813" s="2198"/>
      <c r="KKQ813" s="2198"/>
      <c r="KKR813" s="2198"/>
      <c r="KKS813" s="2198"/>
      <c r="KKT813" s="2198"/>
      <c r="KKU813" s="2198"/>
      <c r="KKV813" s="2198"/>
      <c r="KKW813" s="2198"/>
      <c r="KKX813" s="2198"/>
      <c r="KKY813" s="2198"/>
      <c r="KKZ813" s="2198"/>
      <c r="KLA813" s="2198"/>
      <c r="KLB813" s="2198"/>
      <c r="KLC813" s="2198"/>
      <c r="KLD813" s="2198"/>
      <c r="KLE813" s="2198"/>
      <c r="KLF813" s="2198"/>
      <c r="KLG813" s="2198"/>
      <c r="KLH813" s="2198"/>
      <c r="KLI813" s="2198"/>
      <c r="KLJ813" s="2198"/>
      <c r="KLK813" s="2198"/>
      <c r="KLL813" s="2198"/>
      <c r="KLM813" s="2198"/>
      <c r="KLN813" s="2198"/>
      <c r="KLO813" s="2198"/>
      <c r="KLP813" s="2198"/>
      <c r="KLQ813" s="2198"/>
      <c r="KLR813" s="2198"/>
      <c r="KLS813" s="2198"/>
      <c r="KLT813" s="2198"/>
      <c r="KLU813" s="2198"/>
      <c r="KLV813" s="2198"/>
      <c r="KLW813" s="2198"/>
      <c r="KLX813" s="2198"/>
      <c r="KLY813" s="2198"/>
      <c r="KLZ813" s="2198"/>
      <c r="KMA813" s="2198"/>
      <c r="KMB813" s="2198"/>
      <c r="KMC813" s="2198"/>
      <c r="KMD813" s="2198"/>
      <c r="KME813" s="2198"/>
      <c r="KMF813" s="2198"/>
      <c r="KMG813" s="2198"/>
      <c r="KMH813" s="2198"/>
      <c r="KMI813" s="2198"/>
      <c r="KMJ813" s="2198"/>
      <c r="KMK813" s="2198"/>
      <c r="KML813" s="2198"/>
      <c r="KMM813" s="2198"/>
      <c r="KMN813" s="2198"/>
      <c r="KMO813" s="2198"/>
      <c r="KMP813" s="2198"/>
      <c r="KMQ813" s="2198"/>
      <c r="KMR813" s="2198"/>
      <c r="KMS813" s="2198"/>
      <c r="KMT813" s="2198"/>
      <c r="KMU813" s="2198"/>
      <c r="KMV813" s="2198"/>
      <c r="KMW813" s="2198"/>
      <c r="KMX813" s="2198"/>
      <c r="KMY813" s="2198"/>
      <c r="KMZ813" s="2198"/>
      <c r="KNA813" s="2198"/>
      <c r="KNB813" s="2198"/>
      <c r="KNC813" s="2198"/>
      <c r="KND813" s="2198"/>
      <c r="KNE813" s="2198"/>
      <c r="KNF813" s="2198"/>
      <c r="KNG813" s="2198"/>
      <c r="KNH813" s="2198"/>
      <c r="KNI813" s="2198"/>
      <c r="KNJ813" s="2198"/>
      <c r="KNK813" s="2198"/>
      <c r="KNL813" s="2198"/>
      <c r="KNM813" s="2198"/>
      <c r="KNN813" s="2198"/>
      <c r="KNO813" s="2198"/>
      <c r="KNP813" s="2198"/>
      <c r="KNQ813" s="2198"/>
      <c r="KNR813" s="2198"/>
      <c r="KNS813" s="2198"/>
      <c r="KNT813" s="2198"/>
      <c r="KNU813" s="2198"/>
      <c r="KNV813" s="2198"/>
      <c r="KNW813" s="2198"/>
      <c r="KNX813" s="2198"/>
      <c r="KNY813" s="2198"/>
      <c r="KNZ813" s="2198"/>
      <c r="KOA813" s="2198"/>
      <c r="KOB813" s="2198"/>
      <c r="KOC813" s="2198"/>
      <c r="KOD813" s="2198"/>
      <c r="KOE813" s="2198"/>
      <c r="KOF813" s="2198"/>
      <c r="KOG813" s="2198"/>
      <c r="KOH813" s="2198"/>
      <c r="KOI813" s="2198"/>
      <c r="KOJ813" s="2198"/>
      <c r="KOK813" s="2198"/>
      <c r="KOL813" s="2198"/>
      <c r="KOM813" s="2198"/>
      <c r="KON813" s="2198"/>
      <c r="KOO813" s="2198"/>
      <c r="KOP813" s="2198"/>
      <c r="KOQ813" s="2198"/>
      <c r="KOR813" s="2198"/>
      <c r="KOS813" s="2198"/>
      <c r="KOT813" s="2198"/>
      <c r="KOU813" s="2198"/>
      <c r="KOV813" s="2198"/>
      <c r="KOW813" s="2198"/>
      <c r="KOX813" s="2198"/>
      <c r="KOY813" s="2198"/>
      <c r="KOZ813" s="2198"/>
      <c r="KPA813" s="2198"/>
      <c r="KPB813" s="2198"/>
      <c r="KPC813" s="2198"/>
      <c r="KPD813" s="2198"/>
      <c r="KPE813" s="2198"/>
      <c r="KPF813" s="2198"/>
      <c r="KPG813" s="2198"/>
      <c r="KPH813" s="2198"/>
      <c r="KPI813" s="2198"/>
      <c r="KPJ813" s="2198"/>
      <c r="KPK813" s="2198"/>
      <c r="KPL813" s="2198"/>
      <c r="KPM813" s="2198"/>
      <c r="KPN813" s="2198"/>
      <c r="KPO813" s="2198"/>
      <c r="KPP813" s="2198"/>
      <c r="KPQ813" s="2198"/>
      <c r="KPR813" s="2198"/>
      <c r="KPS813" s="2198"/>
      <c r="KPT813" s="2198"/>
      <c r="KPU813" s="2198"/>
      <c r="KPV813" s="2198"/>
      <c r="KPW813" s="2198"/>
      <c r="KPX813" s="2198"/>
      <c r="KPY813" s="2198"/>
      <c r="KPZ813" s="2198"/>
      <c r="KQA813" s="2198"/>
      <c r="KQB813" s="2198"/>
      <c r="KQC813" s="2198"/>
      <c r="KQD813" s="2198"/>
      <c r="KQE813" s="2198"/>
      <c r="KQF813" s="2198"/>
      <c r="KQG813" s="2198"/>
      <c r="KQH813" s="2198"/>
      <c r="KQI813" s="2198"/>
      <c r="KQJ813" s="2198"/>
      <c r="KQK813" s="2198"/>
      <c r="KQL813" s="2198"/>
      <c r="KQM813" s="2198"/>
      <c r="KQN813" s="2198"/>
      <c r="KQO813" s="2198"/>
      <c r="KQP813" s="2198"/>
      <c r="KQQ813" s="2198"/>
      <c r="KQR813" s="2198"/>
      <c r="KQS813" s="2198"/>
      <c r="KQT813" s="2198"/>
      <c r="KQU813" s="2198"/>
      <c r="KQV813" s="2198"/>
      <c r="KQW813" s="2198"/>
      <c r="KQX813" s="2198"/>
      <c r="KQY813" s="2198"/>
      <c r="KQZ813" s="2198"/>
      <c r="KRA813" s="2198"/>
      <c r="KRB813" s="2198"/>
      <c r="KRC813" s="2198"/>
      <c r="KRD813" s="2198"/>
      <c r="KRE813" s="2198"/>
      <c r="KRF813" s="2198"/>
      <c r="KRG813" s="2198"/>
      <c r="KRH813" s="2198"/>
      <c r="KRI813" s="2198"/>
      <c r="KRJ813" s="2198"/>
      <c r="KRK813" s="2198"/>
      <c r="KRL813" s="2198"/>
      <c r="KRM813" s="2198"/>
      <c r="KRN813" s="2198"/>
      <c r="KRO813" s="2198"/>
      <c r="KRP813" s="2198"/>
      <c r="KRQ813" s="2198"/>
      <c r="KRR813" s="2198"/>
      <c r="KRS813" s="2198"/>
      <c r="KRT813" s="2198"/>
      <c r="KRU813" s="2198"/>
      <c r="KRV813" s="2198"/>
      <c r="KRW813" s="2198"/>
      <c r="KRX813" s="2198"/>
      <c r="KRY813" s="2198"/>
      <c r="KRZ813" s="2198"/>
      <c r="KSA813" s="2198"/>
      <c r="KSB813" s="2198"/>
      <c r="KSC813" s="2198"/>
      <c r="KSD813" s="2198"/>
      <c r="KSE813" s="2198"/>
      <c r="KSF813" s="2198"/>
      <c r="KSG813" s="2198"/>
      <c r="KSH813" s="2198"/>
      <c r="KSI813" s="2198"/>
      <c r="KSM813" s="2198"/>
      <c r="KSN813" s="2198"/>
      <c r="KSO813" s="2198"/>
      <c r="KSP813" s="2198"/>
      <c r="KSQ813" s="2198"/>
      <c r="KSR813" s="2198"/>
      <c r="KSS813" s="2198"/>
      <c r="KST813" s="2198"/>
      <c r="KSU813" s="2198"/>
      <c r="KSV813" s="2198"/>
      <c r="KSW813" s="2198"/>
      <c r="KSX813" s="2198"/>
      <c r="KSY813" s="2198"/>
      <c r="KSZ813" s="2198"/>
      <c r="KTA813" s="2198"/>
      <c r="KTB813" s="2198"/>
      <c r="KTC813" s="2198"/>
      <c r="KTD813" s="2198"/>
      <c r="KTE813" s="2198"/>
      <c r="KTF813" s="2198"/>
      <c r="KTG813" s="2198"/>
      <c r="KTH813" s="2198"/>
      <c r="KTI813" s="2198"/>
      <c r="KTJ813" s="2198"/>
      <c r="KTK813" s="2198"/>
      <c r="KTL813" s="2198"/>
      <c r="KTM813" s="2198"/>
      <c r="KTN813" s="2198"/>
      <c r="KTO813" s="2198"/>
      <c r="KTP813" s="2198"/>
      <c r="KTQ813" s="2198"/>
      <c r="KTR813" s="2198"/>
      <c r="KTS813" s="2198"/>
      <c r="KTT813" s="2198"/>
      <c r="KTU813" s="2198"/>
      <c r="KTV813" s="2198"/>
      <c r="KTW813" s="2198"/>
      <c r="KTX813" s="2198"/>
      <c r="KTY813" s="2198"/>
      <c r="KTZ813" s="2198"/>
      <c r="KUA813" s="2198"/>
      <c r="KUB813" s="2198"/>
      <c r="KUC813" s="2198"/>
      <c r="KUD813" s="2198"/>
      <c r="KUE813" s="2198"/>
      <c r="KUF813" s="2198"/>
      <c r="KUG813" s="2198"/>
      <c r="KUH813" s="2198"/>
      <c r="KUI813" s="2198"/>
      <c r="KUJ813" s="2198"/>
      <c r="KUK813" s="2198"/>
      <c r="KUL813" s="2198"/>
      <c r="KUM813" s="2198"/>
      <c r="KUN813" s="2198"/>
      <c r="KUO813" s="2198"/>
      <c r="KUP813" s="2198"/>
      <c r="KUQ813" s="2198"/>
      <c r="KUR813" s="2198"/>
      <c r="KUS813" s="2198"/>
      <c r="KUT813" s="2198"/>
      <c r="KUU813" s="2198"/>
      <c r="KUV813" s="2198"/>
      <c r="KUW813" s="2198"/>
      <c r="KUX813" s="2198"/>
      <c r="KUY813" s="2198"/>
      <c r="KUZ813" s="2198"/>
      <c r="KVA813" s="2198"/>
      <c r="KVB813" s="2198"/>
      <c r="KVC813" s="2198"/>
      <c r="KVD813" s="2198"/>
      <c r="KVE813" s="2198"/>
      <c r="KVF813" s="2198"/>
      <c r="KVG813" s="2198"/>
      <c r="KVH813" s="2198"/>
      <c r="KVI813" s="2198"/>
      <c r="KVJ813" s="2198"/>
      <c r="KVK813" s="2198"/>
      <c r="KVL813" s="2198"/>
      <c r="KVM813" s="2198"/>
      <c r="KVN813" s="2198"/>
      <c r="KVO813" s="2198"/>
      <c r="KVP813" s="2198"/>
      <c r="KVQ813" s="2198"/>
      <c r="KVR813" s="2198"/>
      <c r="KVS813" s="2198"/>
      <c r="KVT813" s="2198"/>
      <c r="KVU813" s="2198"/>
      <c r="KVV813" s="2198"/>
      <c r="KVW813" s="2198"/>
      <c r="KVX813" s="2198"/>
      <c r="KVY813" s="2198"/>
      <c r="KVZ813" s="2198"/>
      <c r="KWA813" s="2198"/>
      <c r="KWB813" s="2198"/>
      <c r="KWC813" s="2198"/>
      <c r="KWD813" s="2198"/>
      <c r="KWE813" s="2198"/>
      <c r="KWF813" s="2198"/>
      <c r="KWG813" s="2198"/>
      <c r="KWH813" s="2198"/>
      <c r="KWI813" s="2198"/>
      <c r="KWJ813" s="2198"/>
      <c r="KWK813" s="2198"/>
      <c r="KWL813" s="2198"/>
      <c r="KWM813" s="2198"/>
      <c r="KWN813" s="2198"/>
      <c r="KWO813" s="2198"/>
      <c r="KWP813" s="2198"/>
      <c r="KWQ813" s="2198"/>
      <c r="KWR813" s="2198"/>
      <c r="KWS813" s="2198"/>
      <c r="KWT813" s="2198"/>
      <c r="KWU813" s="2198"/>
      <c r="KWV813" s="2198"/>
      <c r="KWW813" s="2198"/>
      <c r="KWX813" s="2198"/>
      <c r="KWY813" s="2198"/>
      <c r="KWZ813" s="2198"/>
      <c r="KXA813" s="2198"/>
      <c r="KXB813" s="2198"/>
      <c r="KXC813" s="2198"/>
      <c r="KXD813" s="2198"/>
      <c r="KXE813" s="2198"/>
      <c r="KXF813" s="2198"/>
      <c r="KXG813" s="2198"/>
      <c r="KXH813" s="2198"/>
      <c r="KXI813" s="2198"/>
      <c r="KXJ813" s="2198"/>
      <c r="KXK813" s="2198"/>
      <c r="KXL813" s="2198"/>
      <c r="KXM813" s="2198"/>
      <c r="KXN813" s="2198"/>
      <c r="KXO813" s="2198"/>
      <c r="KXP813" s="2198"/>
      <c r="KXQ813" s="2198"/>
      <c r="KXR813" s="2198"/>
      <c r="KXS813" s="2198"/>
      <c r="KXT813" s="2198"/>
      <c r="KXU813" s="2198"/>
      <c r="KXV813" s="2198"/>
      <c r="KXW813" s="2198"/>
      <c r="KXX813" s="2198"/>
      <c r="KXY813" s="2198"/>
      <c r="KXZ813" s="2198"/>
      <c r="KYA813" s="2198"/>
      <c r="KYB813" s="2198"/>
      <c r="KYC813" s="2198"/>
      <c r="KYD813" s="2198"/>
      <c r="KYE813" s="2198"/>
      <c r="KYF813" s="2198"/>
      <c r="KYG813" s="2198"/>
      <c r="KYH813" s="2198"/>
      <c r="KYI813" s="2198"/>
      <c r="KYJ813" s="2198"/>
      <c r="KYK813" s="2198"/>
      <c r="KYL813" s="2198"/>
      <c r="KYM813" s="2198"/>
      <c r="KYN813" s="2198"/>
      <c r="KYO813" s="2198"/>
      <c r="KYP813" s="2198"/>
      <c r="KYQ813" s="2198"/>
      <c r="KYR813" s="2198"/>
      <c r="KYS813" s="2198"/>
      <c r="KYT813" s="2198"/>
      <c r="KYU813" s="2198"/>
      <c r="KYV813" s="2198"/>
      <c r="KYW813" s="2198"/>
      <c r="KYX813" s="2198"/>
      <c r="KYY813" s="2198"/>
      <c r="KYZ813" s="2198"/>
      <c r="KZA813" s="2198"/>
      <c r="KZB813" s="2198"/>
      <c r="KZC813" s="2198"/>
      <c r="KZD813" s="2198"/>
      <c r="KZE813" s="2198"/>
      <c r="KZF813" s="2198"/>
      <c r="KZG813" s="2198"/>
      <c r="KZH813" s="2198"/>
      <c r="KZI813" s="2198"/>
      <c r="KZJ813" s="2198"/>
      <c r="KZK813" s="2198"/>
      <c r="KZL813" s="2198"/>
      <c r="KZM813" s="2198"/>
      <c r="KZN813" s="2198"/>
      <c r="KZO813" s="2198"/>
      <c r="KZP813" s="2198"/>
      <c r="KZQ813" s="2198"/>
      <c r="KZR813" s="2198"/>
      <c r="KZS813" s="2198"/>
      <c r="KZT813" s="2198"/>
      <c r="KZU813" s="2198"/>
      <c r="KZV813" s="2198"/>
      <c r="KZW813" s="2198"/>
      <c r="KZX813" s="2198"/>
      <c r="KZY813" s="2198"/>
      <c r="KZZ813" s="2198"/>
      <c r="LAA813" s="2198"/>
      <c r="LAB813" s="2198"/>
      <c r="LAC813" s="2198"/>
      <c r="LAD813" s="2198"/>
      <c r="LAE813" s="2198"/>
      <c r="LAF813" s="2198"/>
      <c r="LAG813" s="2198"/>
      <c r="LAH813" s="2198"/>
      <c r="LAI813" s="2198"/>
      <c r="LAJ813" s="2198"/>
      <c r="LAK813" s="2198"/>
      <c r="LAL813" s="2198"/>
      <c r="LAM813" s="2198"/>
      <c r="LAN813" s="2198"/>
      <c r="LAO813" s="2198"/>
      <c r="LAP813" s="2198"/>
      <c r="LAQ813" s="2198"/>
      <c r="LAR813" s="2198"/>
      <c r="LAS813" s="2198"/>
      <c r="LAT813" s="2198"/>
      <c r="LAU813" s="2198"/>
      <c r="LAV813" s="2198"/>
      <c r="LAW813" s="2198"/>
      <c r="LAX813" s="2198"/>
      <c r="LAY813" s="2198"/>
      <c r="LAZ813" s="2198"/>
      <c r="LBA813" s="2198"/>
      <c r="LBB813" s="2198"/>
      <c r="LBC813" s="2198"/>
      <c r="LBD813" s="2198"/>
      <c r="LBE813" s="2198"/>
      <c r="LBF813" s="2198"/>
      <c r="LBG813" s="2198"/>
      <c r="LBH813" s="2198"/>
      <c r="LBI813" s="2198"/>
      <c r="LBJ813" s="2198"/>
      <c r="LBK813" s="2198"/>
      <c r="LBL813" s="2198"/>
      <c r="LBM813" s="2198"/>
      <c r="LBN813" s="2198"/>
      <c r="LBO813" s="2198"/>
      <c r="LBP813" s="2198"/>
      <c r="LBQ813" s="2198"/>
      <c r="LBR813" s="2198"/>
      <c r="LBS813" s="2198"/>
      <c r="LBT813" s="2198"/>
      <c r="LBU813" s="2198"/>
      <c r="LBV813" s="2198"/>
      <c r="LBW813" s="2198"/>
      <c r="LBX813" s="2198"/>
      <c r="LBY813" s="2198"/>
      <c r="LBZ813" s="2198"/>
      <c r="LCA813" s="2198"/>
      <c r="LCB813" s="2198"/>
      <c r="LCC813" s="2198"/>
      <c r="LCD813" s="2198"/>
      <c r="LCE813" s="2198"/>
      <c r="LCI813" s="2198"/>
      <c r="LCJ813" s="2198"/>
      <c r="LCK813" s="2198"/>
      <c r="LCL813" s="2198"/>
      <c r="LCM813" s="2198"/>
      <c r="LCN813" s="2198"/>
      <c r="LCO813" s="2198"/>
      <c r="LCP813" s="2198"/>
      <c r="LCQ813" s="2198"/>
      <c r="LCR813" s="2198"/>
      <c r="LCS813" s="2198"/>
      <c r="LCT813" s="2198"/>
      <c r="LCU813" s="2198"/>
      <c r="LCV813" s="2198"/>
      <c r="LCW813" s="2198"/>
      <c r="LCX813" s="2198"/>
      <c r="LCY813" s="2198"/>
      <c r="LCZ813" s="2198"/>
      <c r="LDA813" s="2198"/>
      <c r="LDB813" s="2198"/>
      <c r="LDC813" s="2198"/>
      <c r="LDD813" s="2198"/>
      <c r="LDE813" s="2198"/>
      <c r="LDF813" s="2198"/>
      <c r="LDG813" s="2198"/>
      <c r="LDH813" s="2198"/>
      <c r="LDI813" s="2198"/>
      <c r="LDJ813" s="2198"/>
      <c r="LDK813" s="2198"/>
      <c r="LDL813" s="2198"/>
      <c r="LDM813" s="2198"/>
      <c r="LDN813" s="2198"/>
      <c r="LDO813" s="2198"/>
      <c r="LDP813" s="2198"/>
      <c r="LDQ813" s="2198"/>
      <c r="LDR813" s="2198"/>
      <c r="LDS813" s="2198"/>
      <c r="LDT813" s="2198"/>
      <c r="LDU813" s="2198"/>
      <c r="LDV813" s="2198"/>
      <c r="LDW813" s="2198"/>
      <c r="LDX813" s="2198"/>
      <c r="LDY813" s="2198"/>
      <c r="LDZ813" s="2198"/>
      <c r="LEA813" s="2198"/>
      <c r="LEB813" s="2198"/>
      <c r="LEC813" s="2198"/>
      <c r="LED813" s="2198"/>
      <c r="LEE813" s="2198"/>
      <c r="LEF813" s="2198"/>
      <c r="LEG813" s="2198"/>
      <c r="LEH813" s="2198"/>
      <c r="LEI813" s="2198"/>
      <c r="LEJ813" s="2198"/>
      <c r="LEK813" s="2198"/>
      <c r="LEL813" s="2198"/>
      <c r="LEM813" s="2198"/>
      <c r="LEN813" s="2198"/>
      <c r="LEO813" s="2198"/>
      <c r="LEP813" s="2198"/>
      <c r="LEQ813" s="2198"/>
      <c r="LER813" s="2198"/>
      <c r="LES813" s="2198"/>
      <c r="LET813" s="2198"/>
      <c r="LEU813" s="2198"/>
      <c r="LEV813" s="2198"/>
      <c r="LEW813" s="2198"/>
      <c r="LEX813" s="2198"/>
      <c r="LEY813" s="2198"/>
      <c r="LEZ813" s="2198"/>
      <c r="LFA813" s="2198"/>
      <c r="LFB813" s="2198"/>
      <c r="LFC813" s="2198"/>
      <c r="LFD813" s="2198"/>
      <c r="LFE813" s="2198"/>
      <c r="LFF813" s="2198"/>
      <c r="LFG813" s="2198"/>
      <c r="LFH813" s="2198"/>
      <c r="LFI813" s="2198"/>
      <c r="LFJ813" s="2198"/>
      <c r="LFK813" s="2198"/>
      <c r="LFL813" s="2198"/>
      <c r="LFM813" s="2198"/>
      <c r="LFN813" s="2198"/>
      <c r="LFO813" s="2198"/>
      <c r="LFP813" s="2198"/>
      <c r="LFQ813" s="2198"/>
      <c r="LFR813" s="2198"/>
      <c r="LFS813" s="2198"/>
      <c r="LFT813" s="2198"/>
      <c r="LFU813" s="2198"/>
      <c r="LFV813" s="2198"/>
      <c r="LFW813" s="2198"/>
      <c r="LFX813" s="2198"/>
      <c r="LFY813" s="2198"/>
      <c r="LFZ813" s="2198"/>
      <c r="LGA813" s="2198"/>
      <c r="LGB813" s="2198"/>
      <c r="LGC813" s="2198"/>
      <c r="LGD813" s="2198"/>
      <c r="LGE813" s="2198"/>
      <c r="LGF813" s="2198"/>
      <c r="LGG813" s="2198"/>
      <c r="LGH813" s="2198"/>
      <c r="LGI813" s="2198"/>
      <c r="LGJ813" s="2198"/>
      <c r="LGK813" s="2198"/>
      <c r="LGL813" s="2198"/>
      <c r="LGM813" s="2198"/>
      <c r="LGN813" s="2198"/>
      <c r="LGO813" s="2198"/>
      <c r="LGP813" s="2198"/>
      <c r="LGQ813" s="2198"/>
      <c r="LGR813" s="2198"/>
      <c r="LGS813" s="2198"/>
      <c r="LGT813" s="2198"/>
      <c r="LGU813" s="2198"/>
      <c r="LGV813" s="2198"/>
      <c r="LGW813" s="2198"/>
      <c r="LGX813" s="2198"/>
      <c r="LGY813" s="2198"/>
      <c r="LGZ813" s="2198"/>
      <c r="LHA813" s="2198"/>
      <c r="LHB813" s="2198"/>
      <c r="LHC813" s="2198"/>
      <c r="LHD813" s="2198"/>
      <c r="LHE813" s="2198"/>
      <c r="LHF813" s="2198"/>
      <c r="LHG813" s="2198"/>
      <c r="LHH813" s="2198"/>
      <c r="LHI813" s="2198"/>
      <c r="LHJ813" s="2198"/>
      <c r="LHK813" s="2198"/>
      <c r="LHL813" s="2198"/>
      <c r="LHM813" s="2198"/>
      <c r="LHN813" s="2198"/>
      <c r="LHO813" s="2198"/>
      <c r="LHP813" s="2198"/>
      <c r="LHQ813" s="2198"/>
      <c r="LHR813" s="2198"/>
      <c r="LHS813" s="2198"/>
      <c r="LHT813" s="2198"/>
      <c r="LHU813" s="2198"/>
      <c r="LHV813" s="2198"/>
      <c r="LHW813" s="2198"/>
      <c r="LHX813" s="2198"/>
      <c r="LHY813" s="2198"/>
      <c r="LHZ813" s="2198"/>
      <c r="LIA813" s="2198"/>
      <c r="LIB813" s="2198"/>
      <c r="LIC813" s="2198"/>
      <c r="LID813" s="2198"/>
      <c r="LIE813" s="2198"/>
      <c r="LIF813" s="2198"/>
      <c r="LIG813" s="2198"/>
      <c r="LIH813" s="2198"/>
      <c r="LII813" s="2198"/>
      <c r="LIJ813" s="2198"/>
      <c r="LIK813" s="2198"/>
      <c r="LIL813" s="2198"/>
      <c r="LIM813" s="2198"/>
      <c r="LIN813" s="2198"/>
      <c r="LIO813" s="2198"/>
      <c r="LIP813" s="2198"/>
      <c r="LIQ813" s="2198"/>
      <c r="LIR813" s="2198"/>
      <c r="LIS813" s="2198"/>
      <c r="LIT813" s="2198"/>
      <c r="LIU813" s="2198"/>
      <c r="LIV813" s="2198"/>
      <c r="LIW813" s="2198"/>
      <c r="LIX813" s="2198"/>
      <c r="LIY813" s="2198"/>
      <c r="LIZ813" s="2198"/>
      <c r="LJA813" s="2198"/>
      <c r="LJB813" s="2198"/>
      <c r="LJC813" s="2198"/>
      <c r="LJD813" s="2198"/>
      <c r="LJE813" s="2198"/>
      <c r="LJF813" s="2198"/>
      <c r="LJG813" s="2198"/>
      <c r="LJH813" s="2198"/>
      <c r="LJI813" s="2198"/>
      <c r="LJJ813" s="2198"/>
      <c r="LJK813" s="2198"/>
      <c r="LJL813" s="2198"/>
      <c r="LJM813" s="2198"/>
      <c r="LJN813" s="2198"/>
      <c r="LJO813" s="2198"/>
      <c r="LJP813" s="2198"/>
      <c r="LJQ813" s="2198"/>
      <c r="LJR813" s="2198"/>
      <c r="LJS813" s="2198"/>
      <c r="LJT813" s="2198"/>
      <c r="LJU813" s="2198"/>
      <c r="LJV813" s="2198"/>
      <c r="LJW813" s="2198"/>
      <c r="LJX813" s="2198"/>
      <c r="LJY813" s="2198"/>
      <c r="LJZ813" s="2198"/>
      <c r="LKA813" s="2198"/>
      <c r="LKB813" s="2198"/>
      <c r="LKC813" s="2198"/>
      <c r="LKD813" s="2198"/>
      <c r="LKE813" s="2198"/>
      <c r="LKF813" s="2198"/>
      <c r="LKG813" s="2198"/>
      <c r="LKH813" s="2198"/>
      <c r="LKI813" s="2198"/>
      <c r="LKJ813" s="2198"/>
      <c r="LKK813" s="2198"/>
      <c r="LKL813" s="2198"/>
      <c r="LKM813" s="2198"/>
      <c r="LKN813" s="2198"/>
      <c r="LKO813" s="2198"/>
      <c r="LKP813" s="2198"/>
      <c r="LKQ813" s="2198"/>
      <c r="LKR813" s="2198"/>
      <c r="LKS813" s="2198"/>
      <c r="LKT813" s="2198"/>
      <c r="LKU813" s="2198"/>
      <c r="LKV813" s="2198"/>
      <c r="LKW813" s="2198"/>
      <c r="LKX813" s="2198"/>
      <c r="LKY813" s="2198"/>
      <c r="LKZ813" s="2198"/>
      <c r="LLA813" s="2198"/>
      <c r="LLB813" s="2198"/>
      <c r="LLC813" s="2198"/>
      <c r="LLD813" s="2198"/>
      <c r="LLE813" s="2198"/>
      <c r="LLF813" s="2198"/>
      <c r="LLG813" s="2198"/>
      <c r="LLH813" s="2198"/>
      <c r="LLI813" s="2198"/>
      <c r="LLJ813" s="2198"/>
      <c r="LLK813" s="2198"/>
      <c r="LLL813" s="2198"/>
      <c r="LLM813" s="2198"/>
      <c r="LLN813" s="2198"/>
      <c r="LLO813" s="2198"/>
      <c r="LLP813" s="2198"/>
      <c r="LLQ813" s="2198"/>
      <c r="LLR813" s="2198"/>
      <c r="LLS813" s="2198"/>
      <c r="LLT813" s="2198"/>
      <c r="LLU813" s="2198"/>
      <c r="LLV813" s="2198"/>
      <c r="LLW813" s="2198"/>
      <c r="LLX813" s="2198"/>
      <c r="LLY813" s="2198"/>
      <c r="LLZ813" s="2198"/>
      <c r="LMA813" s="2198"/>
      <c r="LME813" s="2198"/>
      <c r="LMF813" s="2198"/>
      <c r="LMG813" s="2198"/>
      <c r="LMH813" s="2198"/>
      <c r="LMI813" s="2198"/>
      <c r="LMJ813" s="2198"/>
      <c r="LMK813" s="2198"/>
      <c r="LML813" s="2198"/>
      <c r="LMM813" s="2198"/>
      <c r="LMN813" s="2198"/>
      <c r="LMO813" s="2198"/>
      <c r="LMP813" s="2198"/>
      <c r="LMQ813" s="2198"/>
      <c r="LMR813" s="2198"/>
      <c r="LMS813" s="2198"/>
      <c r="LMT813" s="2198"/>
      <c r="LMU813" s="2198"/>
      <c r="LMV813" s="2198"/>
      <c r="LMW813" s="2198"/>
      <c r="LMX813" s="2198"/>
      <c r="LMY813" s="2198"/>
      <c r="LMZ813" s="2198"/>
      <c r="LNA813" s="2198"/>
      <c r="LNB813" s="2198"/>
      <c r="LNC813" s="2198"/>
      <c r="LND813" s="2198"/>
      <c r="LNE813" s="2198"/>
      <c r="LNF813" s="2198"/>
      <c r="LNG813" s="2198"/>
      <c r="LNH813" s="2198"/>
      <c r="LNI813" s="2198"/>
      <c r="LNJ813" s="2198"/>
      <c r="LNK813" s="2198"/>
      <c r="LNL813" s="2198"/>
      <c r="LNM813" s="2198"/>
      <c r="LNN813" s="2198"/>
      <c r="LNO813" s="2198"/>
      <c r="LNP813" s="2198"/>
      <c r="LNQ813" s="2198"/>
      <c r="LNR813" s="2198"/>
      <c r="LNS813" s="2198"/>
      <c r="LNT813" s="2198"/>
      <c r="LNU813" s="2198"/>
      <c r="LNV813" s="2198"/>
      <c r="LNW813" s="2198"/>
      <c r="LNX813" s="2198"/>
      <c r="LNY813" s="2198"/>
      <c r="LNZ813" s="2198"/>
      <c r="LOA813" s="2198"/>
      <c r="LOB813" s="2198"/>
      <c r="LOC813" s="2198"/>
      <c r="LOD813" s="2198"/>
      <c r="LOE813" s="2198"/>
      <c r="LOF813" s="2198"/>
      <c r="LOG813" s="2198"/>
      <c r="LOH813" s="2198"/>
      <c r="LOI813" s="2198"/>
      <c r="LOJ813" s="2198"/>
      <c r="LOK813" s="2198"/>
      <c r="LOL813" s="2198"/>
      <c r="LOM813" s="2198"/>
      <c r="LON813" s="2198"/>
      <c r="LOO813" s="2198"/>
      <c r="LOP813" s="2198"/>
      <c r="LOQ813" s="2198"/>
      <c r="LOR813" s="2198"/>
      <c r="LOS813" s="2198"/>
      <c r="LOT813" s="2198"/>
      <c r="LOU813" s="2198"/>
      <c r="LOV813" s="2198"/>
      <c r="LOW813" s="2198"/>
      <c r="LOX813" s="2198"/>
      <c r="LOY813" s="2198"/>
      <c r="LOZ813" s="2198"/>
      <c r="LPA813" s="2198"/>
      <c r="LPB813" s="2198"/>
      <c r="LPC813" s="2198"/>
      <c r="LPD813" s="2198"/>
      <c r="LPE813" s="2198"/>
      <c r="LPF813" s="2198"/>
      <c r="LPG813" s="2198"/>
      <c r="LPH813" s="2198"/>
      <c r="LPI813" s="2198"/>
      <c r="LPJ813" s="2198"/>
      <c r="LPK813" s="2198"/>
      <c r="LPL813" s="2198"/>
      <c r="LPM813" s="2198"/>
      <c r="LPN813" s="2198"/>
      <c r="LPO813" s="2198"/>
      <c r="LPP813" s="2198"/>
      <c r="LPQ813" s="2198"/>
      <c r="LPR813" s="2198"/>
      <c r="LPS813" s="2198"/>
      <c r="LPT813" s="2198"/>
      <c r="LPU813" s="2198"/>
      <c r="LPV813" s="2198"/>
      <c r="LPW813" s="2198"/>
      <c r="LPX813" s="2198"/>
      <c r="LPY813" s="2198"/>
      <c r="LPZ813" s="2198"/>
      <c r="LQA813" s="2198"/>
      <c r="LQB813" s="2198"/>
      <c r="LQC813" s="2198"/>
      <c r="LQD813" s="2198"/>
      <c r="LQE813" s="2198"/>
      <c r="LQF813" s="2198"/>
      <c r="LQG813" s="2198"/>
      <c r="LQH813" s="2198"/>
      <c r="LQI813" s="2198"/>
      <c r="LQJ813" s="2198"/>
      <c r="LQK813" s="2198"/>
      <c r="LQL813" s="2198"/>
      <c r="LQM813" s="2198"/>
      <c r="LQN813" s="2198"/>
      <c r="LQO813" s="2198"/>
      <c r="LQP813" s="2198"/>
      <c r="LQQ813" s="2198"/>
      <c r="LQR813" s="2198"/>
      <c r="LQS813" s="2198"/>
      <c r="LQT813" s="2198"/>
      <c r="LQU813" s="2198"/>
      <c r="LQV813" s="2198"/>
      <c r="LQW813" s="2198"/>
      <c r="LQX813" s="2198"/>
      <c r="LQY813" s="2198"/>
      <c r="LQZ813" s="2198"/>
      <c r="LRA813" s="2198"/>
      <c r="LRB813" s="2198"/>
      <c r="LRC813" s="2198"/>
      <c r="LRD813" s="2198"/>
      <c r="LRE813" s="2198"/>
      <c r="LRF813" s="2198"/>
      <c r="LRG813" s="2198"/>
      <c r="LRH813" s="2198"/>
      <c r="LRI813" s="2198"/>
      <c r="LRJ813" s="2198"/>
      <c r="LRK813" s="2198"/>
      <c r="LRL813" s="2198"/>
      <c r="LRM813" s="2198"/>
      <c r="LRN813" s="2198"/>
      <c r="LRO813" s="2198"/>
      <c r="LRP813" s="2198"/>
      <c r="LRQ813" s="2198"/>
      <c r="LRR813" s="2198"/>
      <c r="LRS813" s="2198"/>
      <c r="LRT813" s="2198"/>
      <c r="LRU813" s="2198"/>
      <c r="LRV813" s="2198"/>
      <c r="LRW813" s="2198"/>
      <c r="LRX813" s="2198"/>
      <c r="LRY813" s="2198"/>
      <c r="LRZ813" s="2198"/>
      <c r="LSA813" s="2198"/>
      <c r="LSB813" s="2198"/>
      <c r="LSC813" s="2198"/>
      <c r="LSD813" s="2198"/>
      <c r="LSE813" s="2198"/>
      <c r="LSF813" s="2198"/>
      <c r="LSG813" s="2198"/>
      <c r="LSH813" s="2198"/>
      <c r="LSI813" s="2198"/>
      <c r="LSJ813" s="2198"/>
      <c r="LSK813" s="2198"/>
      <c r="LSL813" s="2198"/>
      <c r="LSM813" s="2198"/>
      <c r="LSN813" s="2198"/>
      <c r="LSO813" s="2198"/>
      <c r="LSP813" s="2198"/>
      <c r="LSQ813" s="2198"/>
      <c r="LSR813" s="2198"/>
      <c r="LSS813" s="2198"/>
      <c r="LST813" s="2198"/>
      <c r="LSU813" s="2198"/>
      <c r="LSV813" s="2198"/>
      <c r="LSW813" s="2198"/>
      <c r="LSX813" s="2198"/>
      <c r="LSY813" s="2198"/>
      <c r="LSZ813" s="2198"/>
      <c r="LTA813" s="2198"/>
      <c r="LTB813" s="2198"/>
      <c r="LTC813" s="2198"/>
      <c r="LTD813" s="2198"/>
      <c r="LTE813" s="2198"/>
      <c r="LTF813" s="2198"/>
      <c r="LTG813" s="2198"/>
      <c r="LTH813" s="2198"/>
      <c r="LTI813" s="2198"/>
      <c r="LTJ813" s="2198"/>
      <c r="LTK813" s="2198"/>
      <c r="LTL813" s="2198"/>
      <c r="LTM813" s="2198"/>
      <c r="LTN813" s="2198"/>
      <c r="LTO813" s="2198"/>
      <c r="LTP813" s="2198"/>
      <c r="LTQ813" s="2198"/>
      <c r="LTR813" s="2198"/>
      <c r="LTS813" s="2198"/>
      <c r="LTT813" s="2198"/>
      <c r="LTU813" s="2198"/>
      <c r="LTV813" s="2198"/>
      <c r="LTW813" s="2198"/>
      <c r="LTX813" s="2198"/>
      <c r="LTY813" s="2198"/>
      <c r="LTZ813" s="2198"/>
      <c r="LUA813" s="2198"/>
      <c r="LUB813" s="2198"/>
      <c r="LUC813" s="2198"/>
      <c r="LUD813" s="2198"/>
      <c r="LUE813" s="2198"/>
      <c r="LUF813" s="2198"/>
      <c r="LUG813" s="2198"/>
      <c r="LUH813" s="2198"/>
      <c r="LUI813" s="2198"/>
      <c r="LUJ813" s="2198"/>
      <c r="LUK813" s="2198"/>
      <c r="LUL813" s="2198"/>
      <c r="LUM813" s="2198"/>
      <c r="LUN813" s="2198"/>
      <c r="LUO813" s="2198"/>
      <c r="LUP813" s="2198"/>
      <c r="LUQ813" s="2198"/>
      <c r="LUR813" s="2198"/>
      <c r="LUS813" s="2198"/>
      <c r="LUT813" s="2198"/>
      <c r="LUU813" s="2198"/>
      <c r="LUV813" s="2198"/>
      <c r="LUW813" s="2198"/>
      <c r="LUX813" s="2198"/>
      <c r="LUY813" s="2198"/>
      <c r="LUZ813" s="2198"/>
      <c r="LVA813" s="2198"/>
      <c r="LVB813" s="2198"/>
      <c r="LVC813" s="2198"/>
      <c r="LVD813" s="2198"/>
      <c r="LVE813" s="2198"/>
      <c r="LVF813" s="2198"/>
      <c r="LVG813" s="2198"/>
      <c r="LVH813" s="2198"/>
      <c r="LVI813" s="2198"/>
      <c r="LVJ813" s="2198"/>
      <c r="LVK813" s="2198"/>
      <c r="LVL813" s="2198"/>
      <c r="LVM813" s="2198"/>
      <c r="LVN813" s="2198"/>
      <c r="LVO813" s="2198"/>
      <c r="LVP813" s="2198"/>
      <c r="LVQ813" s="2198"/>
      <c r="LVR813" s="2198"/>
      <c r="LVS813" s="2198"/>
      <c r="LVT813" s="2198"/>
      <c r="LVU813" s="2198"/>
      <c r="LVV813" s="2198"/>
      <c r="LVW813" s="2198"/>
      <c r="LWA813" s="2198"/>
      <c r="LWB813" s="2198"/>
      <c r="LWC813" s="2198"/>
      <c r="LWD813" s="2198"/>
      <c r="LWE813" s="2198"/>
      <c r="LWF813" s="2198"/>
      <c r="LWG813" s="2198"/>
      <c r="LWH813" s="2198"/>
      <c r="LWI813" s="2198"/>
      <c r="LWJ813" s="2198"/>
      <c r="LWK813" s="2198"/>
      <c r="LWL813" s="2198"/>
      <c r="LWM813" s="2198"/>
      <c r="LWN813" s="2198"/>
      <c r="LWO813" s="2198"/>
      <c r="LWP813" s="2198"/>
      <c r="LWQ813" s="2198"/>
      <c r="LWR813" s="2198"/>
      <c r="LWS813" s="2198"/>
      <c r="LWT813" s="2198"/>
      <c r="LWU813" s="2198"/>
      <c r="LWV813" s="2198"/>
      <c r="LWW813" s="2198"/>
      <c r="LWX813" s="2198"/>
      <c r="LWY813" s="2198"/>
      <c r="LWZ813" s="2198"/>
      <c r="LXA813" s="2198"/>
      <c r="LXB813" s="2198"/>
      <c r="LXC813" s="2198"/>
      <c r="LXD813" s="2198"/>
      <c r="LXE813" s="2198"/>
      <c r="LXF813" s="2198"/>
      <c r="LXG813" s="2198"/>
      <c r="LXH813" s="2198"/>
      <c r="LXI813" s="2198"/>
      <c r="LXJ813" s="2198"/>
      <c r="LXK813" s="2198"/>
      <c r="LXL813" s="2198"/>
      <c r="LXM813" s="2198"/>
      <c r="LXN813" s="2198"/>
      <c r="LXO813" s="2198"/>
      <c r="LXP813" s="2198"/>
      <c r="LXQ813" s="2198"/>
      <c r="LXR813" s="2198"/>
      <c r="LXS813" s="2198"/>
      <c r="LXT813" s="2198"/>
      <c r="LXU813" s="2198"/>
      <c r="LXV813" s="2198"/>
      <c r="LXW813" s="2198"/>
      <c r="LXX813" s="2198"/>
      <c r="LXY813" s="2198"/>
      <c r="LXZ813" s="2198"/>
      <c r="LYA813" s="2198"/>
      <c r="LYB813" s="2198"/>
      <c r="LYC813" s="2198"/>
      <c r="LYD813" s="2198"/>
      <c r="LYE813" s="2198"/>
      <c r="LYF813" s="2198"/>
      <c r="LYG813" s="2198"/>
      <c r="LYH813" s="2198"/>
      <c r="LYI813" s="2198"/>
      <c r="LYJ813" s="2198"/>
      <c r="LYK813" s="2198"/>
      <c r="LYL813" s="2198"/>
      <c r="LYM813" s="2198"/>
      <c r="LYN813" s="2198"/>
      <c r="LYO813" s="2198"/>
      <c r="LYP813" s="2198"/>
      <c r="LYQ813" s="2198"/>
      <c r="LYR813" s="2198"/>
      <c r="LYS813" s="2198"/>
      <c r="LYT813" s="2198"/>
      <c r="LYU813" s="2198"/>
      <c r="LYV813" s="2198"/>
      <c r="LYW813" s="2198"/>
      <c r="LYX813" s="2198"/>
      <c r="LYY813" s="2198"/>
      <c r="LYZ813" s="2198"/>
      <c r="LZA813" s="2198"/>
      <c r="LZB813" s="2198"/>
      <c r="LZC813" s="2198"/>
      <c r="LZD813" s="2198"/>
      <c r="LZE813" s="2198"/>
      <c r="LZF813" s="2198"/>
      <c r="LZG813" s="2198"/>
      <c r="LZH813" s="2198"/>
      <c r="LZI813" s="2198"/>
      <c r="LZJ813" s="2198"/>
      <c r="LZK813" s="2198"/>
      <c r="LZL813" s="2198"/>
      <c r="LZM813" s="2198"/>
      <c r="LZN813" s="2198"/>
      <c r="LZO813" s="2198"/>
      <c r="LZP813" s="2198"/>
      <c r="LZQ813" s="2198"/>
      <c r="LZR813" s="2198"/>
      <c r="LZS813" s="2198"/>
      <c r="LZT813" s="2198"/>
      <c r="LZU813" s="2198"/>
      <c r="LZV813" s="2198"/>
      <c r="LZW813" s="2198"/>
      <c r="LZX813" s="2198"/>
      <c r="LZY813" s="2198"/>
      <c r="LZZ813" s="2198"/>
      <c r="MAA813" s="2198"/>
      <c r="MAB813" s="2198"/>
      <c r="MAC813" s="2198"/>
      <c r="MAD813" s="2198"/>
      <c r="MAE813" s="2198"/>
      <c r="MAF813" s="2198"/>
      <c r="MAG813" s="2198"/>
      <c r="MAH813" s="2198"/>
      <c r="MAI813" s="2198"/>
      <c r="MAJ813" s="2198"/>
      <c r="MAK813" s="2198"/>
      <c r="MAL813" s="2198"/>
      <c r="MAM813" s="2198"/>
      <c r="MAN813" s="2198"/>
      <c r="MAO813" s="2198"/>
      <c r="MAP813" s="2198"/>
      <c r="MAQ813" s="2198"/>
      <c r="MAR813" s="2198"/>
      <c r="MAS813" s="2198"/>
      <c r="MAT813" s="2198"/>
      <c r="MAU813" s="2198"/>
      <c r="MAV813" s="2198"/>
      <c r="MAW813" s="2198"/>
      <c r="MAX813" s="2198"/>
      <c r="MAY813" s="2198"/>
      <c r="MAZ813" s="2198"/>
      <c r="MBA813" s="2198"/>
      <c r="MBB813" s="2198"/>
      <c r="MBC813" s="2198"/>
      <c r="MBD813" s="2198"/>
      <c r="MBE813" s="2198"/>
      <c r="MBF813" s="2198"/>
      <c r="MBG813" s="2198"/>
      <c r="MBH813" s="2198"/>
      <c r="MBI813" s="2198"/>
      <c r="MBJ813" s="2198"/>
      <c r="MBK813" s="2198"/>
      <c r="MBL813" s="2198"/>
      <c r="MBM813" s="2198"/>
      <c r="MBN813" s="2198"/>
      <c r="MBO813" s="2198"/>
      <c r="MBP813" s="2198"/>
      <c r="MBQ813" s="2198"/>
      <c r="MBR813" s="2198"/>
      <c r="MBS813" s="2198"/>
      <c r="MBT813" s="2198"/>
      <c r="MBU813" s="2198"/>
      <c r="MBV813" s="2198"/>
      <c r="MBW813" s="2198"/>
      <c r="MBX813" s="2198"/>
      <c r="MBY813" s="2198"/>
      <c r="MBZ813" s="2198"/>
      <c r="MCA813" s="2198"/>
      <c r="MCB813" s="2198"/>
      <c r="MCC813" s="2198"/>
      <c r="MCD813" s="2198"/>
      <c r="MCE813" s="2198"/>
      <c r="MCF813" s="2198"/>
      <c r="MCG813" s="2198"/>
      <c r="MCH813" s="2198"/>
      <c r="MCI813" s="2198"/>
      <c r="MCJ813" s="2198"/>
      <c r="MCK813" s="2198"/>
      <c r="MCL813" s="2198"/>
      <c r="MCM813" s="2198"/>
      <c r="MCN813" s="2198"/>
      <c r="MCO813" s="2198"/>
      <c r="MCP813" s="2198"/>
      <c r="MCQ813" s="2198"/>
      <c r="MCR813" s="2198"/>
      <c r="MCS813" s="2198"/>
      <c r="MCT813" s="2198"/>
      <c r="MCU813" s="2198"/>
      <c r="MCV813" s="2198"/>
      <c r="MCW813" s="2198"/>
      <c r="MCX813" s="2198"/>
      <c r="MCY813" s="2198"/>
      <c r="MCZ813" s="2198"/>
      <c r="MDA813" s="2198"/>
      <c r="MDB813" s="2198"/>
      <c r="MDC813" s="2198"/>
      <c r="MDD813" s="2198"/>
      <c r="MDE813" s="2198"/>
      <c r="MDF813" s="2198"/>
      <c r="MDG813" s="2198"/>
      <c r="MDH813" s="2198"/>
      <c r="MDI813" s="2198"/>
      <c r="MDJ813" s="2198"/>
      <c r="MDK813" s="2198"/>
      <c r="MDL813" s="2198"/>
      <c r="MDM813" s="2198"/>
      <c r="MDN813" s="2198"/>
      <c r="MDO813" s="2198"/>
      <c r="MDP813" s="2198"/>
      <c r="MDQ813" s="2198"/>
      <c r="MDR813" s="2198"/>
      <c r="MDS813" s="2198"/>
      <c r="MDT813" s="2198"/>
      <c r="MDU813" s="2198"/>
      <c r="MDV813" s="2198"/>
      <c r="MDW813" s="2198"/>
      <c r="MDX813" s="2198"/>
      <c r="MDY813" s="2198"/>
      <c r="MDZ813" s="2198"/>
      <c r="MEA813" s="2198"/>
      <c r="MEB813" s="2198"/>
      <c r="MEC813" s="2198"/>
      <c r="MED813" s="2198"/>
      <c r="MEE813" s="2198"/>
      <c r="MEF813" s="2198"/>
      <c r="MEG813" s="2198"/>
      <c r="MEH813" s="2198"/>
      <c r="MEI813" s="2198"/>
      <c r="MEJ813" s="2198"/>
      <c r="MEK813" s="2198"/>
      <c r="MEL813" s="2198"/>
      <c r="MEM813" s="2198"/>
      <c r="MEN813" s="2198"/>
      <c r="MEO813" s="2198"/>
      <c r="MEP813" s="2198"/>
      <c r="MEQ813" s="2198"/>
      <c r="MER813" s="2198"/>
      <c r="MES813" s="2198"/>
      <c r="MET813" s="2198"/>
      <c r="MEU813" s="2198"/>
      <c r="MEV813" s="2198"/>
      <c r="MEW813" s="2198"/>
      <c r="MEX813" s="2198"/>
      <c r="MEY813" s="2198"/>
      <c r="MEZ813" s="2198"/>
      <c r="MFA813" s="2198"/>
      <c r="MFB813" s="2198"/>
      <c r="MFC813" s="2198"/>
      <c r="MFD813" s="2198"/>
      <c r="MFE813" s="2198"/>
      <c r="MFF813" s="2198"/>
      <c r="MFG813" s="2198"/>
      <c r="MFH813" s="2198"/>
      <c r="MFI813" s="2198"/>
      <c r="MFJ813" s="2198"/>
      <c r="MFK813" s="2198"/>
      <c r="MFL813" s="2198"/>
      <c r="MFM813" s="2198"/>
      <c r="MFN813" s="2198"/>
      <c r="MFO813" s="2198"/>
      <c r="MFP813" s="2198"/>
      <c r="MFQ813" s="2198"/>
      <c r="MFR813" s="2198"/>
      <c r="MFS813" s="2198"/>
      <c r="MFW813" s="2198"/>
      <c r="MFX813" s="2198"/>
      <c r="MFY813" s="2198"/>
      <c r="MFZ813" s="2198"/>
      <c r="MGA813" s="2198"/>
      <c r="MGB813" s="2198"/>
      <c r="MGC813" s="2198"/>
      <c r="MGD813" s="2198"/>
      <c r="MGE813" s="2198"/>
      <c r="MGF813" s="2198"/>
      <c r="MGG813" s="2198"/>
      <c r="MGH813" s="2198"/>
      <c r="MGI813" s="2198"/>
      <c r="MGJ813" s="2198"/>
      <c r="MGK813" s="2198"/>
      <c r="MGL813" s="2198"/>
      <c r="MGM813" s="2198"/>
      <c r="MGN813" s="2198"/>
      <c r="MGO813" s="2198"/>
      <c r="MGP813" s="2198"/>
      <c r="MGQ813" s="2198"/>
      <c r="MGR813" s="2198"/>
      <c r="MGS813" s="2198"/>
      <c r="MGT813" s="2198"/>
      <c r="MGU813" s="2198"/>
      <c r="MGV813" s="2198"/>
      <c r="MGW813" s="2198"/>
      <c r="MGX813" s="2198"/>
      <c r="MGY813" s="2198"/>
      <c r="MGZ813" s="2198"/>
      <c r="MHA813" s="2198"/>
      <c r="MHB813" s="2198"/>
      <c r="MHC813" s="2198"/>
      <c r="MHD813" s="2198"/>
      <c r="MHE813" s="2198"/>
      <c r="MHF813" s="2198"/>
      <c r="MHG813" s="2198"/>
      <c r="MHH813" s="2198"/>
      <c r="MHI813" s="2198"/>
      <c r="MHJ813" s="2198"/>
      <c r="MHK813" s="2198"/>
      <c r="MHL813" s="2198"/>
      <c r="MHM813" s="2198"/>
      <c r="MHN813" s="2198"/>
      <c r="MHO813" s="2198"/>
      <c r="MHP813" s="2198"/>
      <c r="MHQ813" s="2198"/>
      <c r="MHR813" s="2198"/>
      <c r="MHS813" s="2198"/>
      <c r="MHT813" s="2198"/>
      <c r="MHU813" s="2198"/>
      <c r="MHV813" s="2198"/>
      <c r="MHW813" s="2198"/>
      <c r="MHX813" s="2198"/>
      <c r="MHY813" s="2198"/>
      <c r="MHZ813" s="2198"/>
      <c r="MIA813" s="2198"/>
      <c r="MIB813" s="2198"/>
      <c r="MIC813" s="2198"/>
      <c r="MID813" s="2198"/>
      <c r="MIE813" s="2198"/>
      <c r="MIF813" s="2198"/>
      <c r="MIG813" s="2198"/>
      <c r="MIH813" s="2198"/>
      <c r="MII813" s="2198"/>
      <c r="MIJ813" s="2198"/>
      <c r="MIK813" s="2198"/>
      <c r="MIL813" s="2198"/>
      <c r="MIM813" s="2198"/>
      <c r="MIN813" s="2198"/>
      <c r="MIO813" s="2198"/>
      <c r="MIP813" s="2198"/>
      <c r="MIQ813" s="2198"/>
      <c r="MIR813" s="2198"/>
      <c r="MIS813" s="2198"/>
      <c r="MIT813" s="2198"/>
      <c r="MIU813" s="2198"/>
      <c r="MIV813" s="2198"/>
      <c r="MIW813" s="2198"/>
      <c r="MIX813" s="2198"/>
      <c r="MIY813" s="2198"/>
      <c r="MIZ813" s="2198"/>
      <c r="MJA813" s="2198"/>
      <c r="MJB813" s="2198"/>
      <c r="MJC813" s="2198"/>
      <c r="MJD813" s="2198"/>
      <c r="MJE813" s="2198"/>
      <c r="MJF813" s="2198"/>
      <c r="MJG813" s="2198"/>
      <c r="MJH813" s="2198"/>
      <c r="MJI813" s="2198"/>
      <c r="MJJ813" s="2198"/>
      <c r="MJK813" s="2198"/>
      <c r="MJL813" s="2198"/>
      <c r="MJM813" s="2198"/>
      <c r="MJN813" s="2198"/>
      <c r="MJO813" s="2198"/>
      <c r="MJP813" s="2198"/>
      <c r="MJQ813" s="2198"/>
      <c r="MJR813" s="2198"/>
      <c r="MJS813" s="2198"/>
      <c r="MJT813" s="2198"/>
      <c r="MJU813" s="2198"/>
      <c r="MJV813" s="2198"/>
      <c r="MJW813" s="2198"/>
      <c r="MJX813" s="2198"/>
      <c r="MJY813" s="2198"/>
      <c r="MJZ813" s="2198"/>
      <c r="MKA813" s="2198"/>
      <c r="MKB813" s="2198"/>
      <c r="MKC813" s="2198"/>
      <c r="MKD813" s="2198"/>
      <c r="MKE813" s="2198"/>
      <c r="MKF813" s="2198"/>
      <c r="MKG813" s="2198"/>
      <c r="MKH813" s="2198"/>
      <c r="MKI813" s="2198"/>
      <c r="MKJ813" s="2198"/>
      <c r="MKK813" s="2198"/>
      <c r="MKL813" s="2198"/>
      <c r="MKM813" s="2198"/>
      <c r="MKN813" s="2198"/>
      <c r="MKO813" s="2198"/>
      <c r="MKP813" s="2198"/>
      <c r="MKQ813" s="2198"/>
      <c r="MKR813" s="2198"/>
      <c r="MKS813" s="2198"/>
      <c r="MKT813" s="2198"/>
      <c r="MKU813" s="2198"/>
      <c r="MKV813" s="2198"/>
      <c r="MKW813" s="2198"/>
      <c r="MKX813" s="2198"/>
      <c r="MKY813" s="2198"/>
      <c r="MKZ813" s="2198"/>
      <c r="MLA813" s="2198"/>
      <c r="MLB813" s="2198"/>
      <c r="MLC813" s="2198"/>
      <c r="MLD813" s="2198"/>
      <c r="MLE813" s="2198"/>
      <c r="MLF813" s="2198"/>
      <c r="MLG813" s="2198"/>
      <c r="MLH813" s="2198"/>
      <c r="MLI813" s="2198"/>
      <c r="MLJ813" s="2198"/>
      <c r="MLK813" s="2198"/>
      <c r="MLL813" s="2198"/>
      <c r="MLM813" s="2198"/>
      <c r="MLN813" s="2198"/>
      <c r="MLO813" s="2198"/>
      <c r="MLP813" s="2198"/>
      <c r="MLQ813" s="2198"/>
      <c r="MLR813" s="2198"/>
      <c r="MLS813" s="2198"/>
      <c r="MLT813" s="2198"/>
      <c r="MLU813" s="2198"/>
      <c r="MLV813" s="2198"/>
      <c r="MLW813" s="2198"/>
      <c r="MLX813" s="2198"/>
      <c r="MLY813" s="2198"/>
      <c r="MLZ813" s="2198"/>
      <c r="MMA813" s="2198"/>
      <c r="MMB813" s="2198"/>
      <c r="MMC813" s="2198"/>
      <c r="MMD813" s="2198"/>
      <c r="MME813" s="2198"/>
      <c r="MMF813" s="2198"/>
      <c r="MMG813" s="2198"/>
      <c r="MMH813" s="2198"/>
      <c r="MMI813" s="2198"/>
      <c r="MMJ813" s="2198"/>
      <c r="MMK813" s="2198"/>
      <c r="MML813" s="2198"/>
      <c r="MMM813" s="2198"/>
      <c r="MMN813" s="2198"/>
      <c r="MMO813" s="2198"/>
      <c r="MMP813" s="2198"/>
      <c r="MMQ813" s="2198"/>
      <c r="MMR813" s="2198"/>
      <c r="MMS813" s="2198"/>
      <c r="MMT813" s="2198"/>
      <c r="MMU813" s="2198"/>
      <c r="MMV813" s="2198"/>
      <c r="MMW813" s="2198"/>
      <c r="MMX813" s="2198"/>
      <c r="MMY813" s="2198"/>
      <c r="MMZ813" s="2198"/>
      <c r="MNA813" s="2198"/>
      <c r="MNB813" s="2198"/>
      <c r="MNC813" s="2198"/>
      <c r="MND813" s="2198"/>
      <c r="MNE813" s="2198"/>
      <c r="MNF813" s="2198"/>
      <c r="MNG813" s="2198"/>
      <c r="MNH813" s="2198"/>
      <c r="MNI813" s="2198"/>
      <c r="MNJ813" s="2198"/>
      <c r="MNK813" s="2198"/>
      <c r="MNL813" s="2198"/>
      <c r="MNM813" s="2198"/>
      <c r="MNN813" s="2198"/>
      <c r="MNO813" s="2198"/>
      <c r="MNP813" s="2198"/>
      <c r="MNQ813" s="2198"/>
      <c r="MNR813" s="2198"/>
      <c r="MNS813" s="2198"/>
      <c r="MNT813" s="2198"/>
      <c r="MNU813" s="2198"/>
      <c r="MNV813" s="2198"/>
      <c r="MNW813" s="2198"/>
      <c r="MNX813" s="2198"/>
      <c r="MNY813" s="2198"/>
      <c r="MNZ813" s="2198"/>
      <c r="MOA813" s="2198"/>
      <c r="MOB813" s="2198"/>
      <c r="MOC813" s="2198"/>
      <c r="MOD813" s="2198"/>
      <c r="MOE813" s="2198"/>
      <c r="MOF813" s="2198"/>
      <c r="MOG813" s="2198"/>
      <c r="MOH813" s="2198"/>
      <c r="MOI813" s="2198"/>
      <c r="MOJ813" s="2198"/>
      <c r="MOK813" s="2198"/>
      <c r="MOL813" s="2198"/>
      <c r="MOM813" s="2198"/>
      <c r="MON813" s="2198"/>
      <c r="MOO813" s="2198"/>
      <c r="MOP813" s="2198"/>
      <c r="MOQ813" s="2198"/>
      <c r="MOR813" s="2198"/>
      <c r="MOS813" s="2198"/>
      <c r="MOT813" s="2198"/>
      <c r="MOU813" s="2198"/>
      <c r="MOV813" s="2198"/>
      <c r="MOW813" s="2198"/>
      <c r="MOX813" s="2198"/>
      <c r="MOY813" s="2198"/>
      <c r="MOZ813" s="2198"/>
      <c r="MPA813" s="2198"/>
      <c r="MPB813" s="2198"/>
      <c r="MPC813" s="2198"/>
      <c r="MPD813" s="2198"/>
      <c r="MPE813" s="2198"/>
      <c r="MPF813" s="2198"/>
      <c r="MPG813" s="2198"/>
      <c r="MPH813" s="2198"/>
      <c r="MPI813" s="2198"/>
      <c r="MPJ813" s="2198"/>
      <c r="MPK813" s="2198"/>
      <c r="MPL813" s="2198"/>
      <c r="MPM813" s="2198"/>
      <c r="MPN813" s="2198"/>
      <c r="MPO813" s="2198"/>
      <c r="MPS813" s="2198"/>
      <c r="MPT813" s="2198"/>
      <c r="MPU813" s="2198"/>
      <c r="MPV813" s="2198"/>
      <c r="MPW813" s="2198"/>
      <c r="MPX813" s="2198"/>
      <c r="MPY813" s="2198"/>
      <c r="MPZ813" s="2198"/>
      <c r="MQA813" s="2198"/>
      <c r="MQB813" s="2198"/>
      <c r="MQC813" s="2198"/>
      <c r="MQD813" s="2198"/>
      <c r="MQE813" s="2198"/>
      <c r="MQF813" s="2198"/>
      <c r="MQG813" s="2198"/>
      <c r="MQH813" s="2198"/>
      <c r="MQI813" s="2198"/>
      <c r="MQJ813" s="2198"/>
      <c r="MQK813" s="2198"/>
      <c r="MQL813" s="2198"/>
      <c r="MQM813" s="2198"/>
      <c r="MQN813" s="2198"/>
      <c r="MQO813" s="2198"/>
      <c r="MQP813" s="2198"/>
      <c r="MQQ813" s="2198"/>
      <c r="MQR813" s="2198"/>
      <c r="MQS813" s="2198"/>
      <c r="MQT813" s="2198"/>
      <c r="MQU813" s="2198"/>
      <c r="MQV813" s="2198"/>
      <c r="MQW813" s="2198"/>
      <c r="MQX813" s="2198"/>
      <c r="MQY813" s="2198"/>
      <c r="MQZ813" s="2198"/>
      <c r="MRA813" s="2198"/>
      <c r="MRB813" s="2198"/>
      <c r="MRC813" s="2198"/>
      <c r="MRD813" s="2198"/>
      <c r="MRE813" s="2198"/>
      <c r="MRF813" s="2198"/>
      <c r="MRG813" s="2198"/>
      <c r="MRH813" s="2198"/>
      <c r="MRI813" s="2198"/>
      <c r="MRJ813" s="2198"/>
      <c r="MRK813" s="2198"/>
      <c r="MRL813" s="2198"/>
      <c r="MRM813" s="2198"/>
      <c r="MRN813" s="2198"/>
      <c r="MRO813" s="2198"/>
      <c r="MRP813" s="2198"/>
      <c r="MRQ813" s="2198"/>
      <c r="MRR813" s="2198"/>
      <c r="MRS813" s="2198"/>
      <c r="MRT813" s="2198"/>
      <c r="MRU813" s="2198"/>
      <c r="MRV813" s="2198"/>
      <c r="MRW813" s="2198"/>
      <c r="MRX813" s="2198"/>
      <c r="MRY813" s="2198"/>
      <c r="MRZ813" s="2198"/>
      <c r="MSA813" s="2198"/>
      <c r="MSB813" s="2198"/>
      <c r="MSC813" s="2198"/>
      <c r="MSD813" s="2198"/>
      <c r="MSE813" s="2198"/>
      <c r="MSF813" s="2198"/>
      <c r="MSG813" s="2198"/>
      <c r="MSH813" s="2198"/>
      <c r="MSI813" s="2198"/>
      <c r="MSJ813" s="2198"/>
      <c r="MSK813" s="2198"/>
      <c r="MSL813" s="2198"/>
      <c r="MSM813" s="2198"/>
      <c r="MSN813" s="2198"/>
      <c r="MSO813" s="2198"/>
      <c r="MSP813" s="2198"/>
      <c r="MSQ813" s="2198"/>
      <c r="MSR813" s="2198"/>
      <c r="MSS813" s="2198"/>
      <c r="MST813" s="2198"/>
      <c r="MSU813" s="2198"/>
      <c r="MSV813" s="2198"/>
      <c r="MSW813" s="2198"/>
      <c r="MSX813" s="2198"/>
      <c r="MSY813" s="2198"/>
      <c r="MSZ813" s="2198"/>
      <c r="MTA813" s="2198"/>
      <c r="MTB813" s="2198"/>
      <c r="MTC813" s="2198"/>
      <c r="MTD813" s="2198"/>
      <c r="MTE813" s="2198"/>
      <c r="MTF813" s="2198"/>
      <c r="MTG813" s="2198"/>
      <c r="MTH813" s="2198"/>
      <c r="MTI813" s="2198"/>
      <c r="MTJ813" s="2198"/>
      <c r="MTK813" s="2198"/>
      <c r="MTL813" s="2198"/>
      <c r="MTM813" s="2198"/>
      <c r="MTN813" s="2198"/>
      <c r="MTO813" s="2198"/>
      <c r="MTP813" s="2198"/>
      <c r="MTQ813" s="2198"/>
      <c r="MTR813" s="2198"/>
      <c r="MTS813" s="2198"/>
      <c r="MTT813" s="2198"/>
      <c r="MTU813" s="2198"/>
      <c r="MTV813" s="2198"/>
      <c r="MTW813" s="2198"/>
      <c r="MTX813" s="2198"/>
      <c r="MTY813" s="2198"/>
      <c r="MTZ813" s="2198"/>
      <c r="MUA813" s="2198"/>
      <c r="MUB813" s="2198"/>
      <c r="MUC813" s="2198"/>
      <c r="MUD813" s="2198"/>
      <c r="MUE813" s="2198"/>
      <c r="MUF813" s="2198"/>
      <c r="MUG813" s="2198"/>
      <c r="MUH813" s="2198"/>
      <c r="MUI813" s="2198"/>
      <c r="MUJ813" s="2198"/>
      <c r="MUK813" s="2198"/>
      <c r="MUL813" s="2198"/>
      <c r="MUM813" s="2198"/>
      <c r="MUN813" s="2198"/>
      <c r="MUO813" s="2198"/>
      <c r="MUP813" s="2198"/>
      <c r="MUQ813" s="2198"/>
      <c r="MUR813" s="2198"/>
      <c r="MUS813" s="2198"/>
      <c r="MUT813" s="2198"/>
      <c r="MUU813" s="2198"/>
      <c r="MUV813" s="2198"/>
      <c r="MUW813" s="2198"/>
      <c r="MUX813" s="2198"/>
      <c r="MUY813" s="2198"/>
      <c r="MUZ813" s="2198"/>
      <c r="MVA813" s="2198"/>
      <c r="MVB813" s="2198"/>
      <c r="MVC813" s="2198"/>
      <c r="MVD813" s="2198"/>
      <c r="MVE813" s="2198"/>
      <c r="MVF813" s="2198"/>
      <c r="MVG813" s="2198"/>
      <c r="MVH813" s="2198"/>
      <c r="MVI813" s="2198"/>
      <c r="MVJ813" s="2198"/>
      <c r="MVK813" s="2198"/>
      <c r="MVL813" s="2198"/>
      <c r="MVM813" s="2198"/>
      <c r="MVN813" s="2198"/>
      <c r="MVO813" s="2198"/>
      <c r="MVP813" s="2198"/>
      <c r="MVQ813" s="2198"/>
      <c r="MVR813" s="2198"/>
      <c r="MVS813" s="2198"/>
      <c r="MVT813" s="2198"/>
      <c r="MVU813" s="2198"/>
      <c r="MVV813" s="2198"/>
      <c r="MVW813" s="2198"/>
      <c r="MVX813" s="2198"/>
      <c r="MVY813" s="2198"/>
      <c r="MVZ813" s="2198"/>
      <c r="MWA813" s="2198"/>
      <c r="MWB813" s="2198"/>
      <c r="MWC813" s="2198"/>
      <c r="MWD813" s="2198"/>
      <c r="MWE813" s="2198"/>
      <c r="MWF813" s="2198"/>
      <c r="MWG813" s="2198"/>
      <c r="MWH813" s="2198"/>
      <c r="MWI813" s="2198"/>
      <c r="MWJ813" s="2198"/>
      <c r="MWK813" s="2198"/>
      <c r="MWL813" s="2198"/>
      <c r="MWM813" s="2198"/>
      <c r="MWN813" s="2198"/>
      <c r="MWO813" s="2198"/>
      <c r="MWP813" s="2198"/>
      <c r="MWQ813" s="2198"/>
      <c r="MWR813" s="2198"/>
      <c r="MWS813" s="2198"/>
      <c r="MWT813" s="2198"/>
      <c r="MWU813" s="2198"/>
      <c r="MWV813" s="2198"/>
      <c r="MWW813" s="2198"/>
      <c r="MWX813" s="2198"/>
      <c r="MWY813" s="2198"/>
      <c r="MWZ813" s="2198"/>
      <c r="MXA813" s="2198"/>
      <c r="MXB813" s="2198"/>
      <c r="MXC813" s="2198"/>
      <c r="MXD813" s="2198"/>
      <c r="MXE813" s="2198"/>
      <c r="MXF813" s="2198"/>
      <c r="MXG813" s="2198"/>
      <c r="MXH813" s="2198"/>
      <c r="MXI813" s="2198"/>
      <c r="MXJ813" s="2198"/>
      <c r="MXK813" s="2198"/>
      <c r="MXL813" s="2198"/>
      <c r="MXM813" s="2198"/>
      <c r="MXN813" s="2198"/>
      <c r="MXO813" s="2198"/>
      <c r="MXP813" s="2198"/>
      <c r="MXQ813" s="2198"/>
      <c r="MXR813" s="2198"/>
      <c r="MXS813" s="2198"/>
      <c r="MXT813" s="2198"/>
      <c r="MXU813" s="2198"/>
      <c r="MXV813" s="2198"/>
      <c r="MXW813" s="2198"/>
      <c r="MXX813" s="2198"/>
      <c r="MXY813" s="2198"/>
      <c r="MXZ813" s="2198"/>
      <c r="MYA813" s="2198"/>
      <c r="MYB813" s="2198"/>
      <c r="MYC813" s="2198"/>
      <c r="MYD813" s="2198"/>
      <c r="MYE813" s="2198"/>
      <c r="MYF813" s="2198"/>
      <c r="MYG813" s="2198"/>
      <c r="MYH813" s="2198"/>
      <c r="MYI813" s="2198"/>
      <c r="MYJ813" s="2198"/>
      <c r="MYK813" s="2198"/>
      <c r="MYL813" s="2198"/>
      <c r="MYM813" s="2198"/>
      <c r="MYN813" s="2198"/>
      <c r="MYO813" s="2198"/>
      <c r="MYP813" s="2198"/>
      <c r="MYQ813" s="2198"/>
      <c r="MYR813" s="2198"/>
      <c r="MYS813" s="2198"/>
      <c r="MYT813" s="2198"/>
      <c r="MYU813" s="2198"/>
      <c r="MYV813" s="2198"/>
      <c r="MYW813" s="2198"/>
      <c r="MYX813" s="2198"/>
      <c r="MYY813" s="2198"/>
      <c r="MYZ813" s="2198"/>
      <c r="MZA813" s="2198"/>
      <c r="MZB813" s="2198"/>
      <c r="MZC813" s="2198"/>
      <c r="MZD813" s="2198"/>
      <c r="MZE813" s="2198"/>
      <c r="MZF813" s="2198"/>
      <c r="MZG813" s="2198"/>
      <c r="MZH813" s="2198"/>
      <c r="MZI813" s="2198"/>
      <c r="MZJ813" s="2198"/>
      <c r="MZK813" s="2198"/>
      <c r="MZO813" s="2198"/>
      <c r="MZP813" s="2198"/>
      <c r="MZQ813" s="2198"/>
      <c r="MZR813" s="2198"/>
      <c r="MZS813" s="2198"/>
      <c r="MZT813" s="2198"/>
      <c r="MZU813" s="2198"/>
      <c r="MZV813" s="2198"/>
      <c r="MZW813" s="2198"/>
      <c r="MZX813" s="2198"/>
      <c r="MZY813" s="2198"/>
      <c r="MZZ813" s="2198"/>
      <c r="NAA813" s="2198"/>
      <c r="NAB813" s="2198"/>
      <c r="NAC813" s="2198"/>
      <c r="NAD813" s="2198"/>
      <c r="NAE813" s="2198"/>
      <c r="NAF813" s="2198"/>
      <c r="NAG813" s="2198"/>
      <c r="NAH813" s="2198"/>
      <c r="NAI813" s="2198"/>
      <c r="NAJ813" s="2198"/>
      <c r="NAK813" s="2198"/>
      <c r="NAL813" s="2198"/>
      <c r="NAM813" s="2198"/>
      <c r="NAN813" s="2198"/>
      <c r="NAO813" s="2198"/>
      <c r="NAP813" s="2198"/>
      <c r="NAQ813" s="2198"/>
      <c r="NAR813" s="2198"/>
      <c r="NAS813" s="2198"/>
      <c r="NAT813" s="2198"/>
      <c r="NAU813" s="2198"/>
      <c r="NAV813" s="2198"/>
      <c r="NAW813" s="2198"/>
      <c r="NAX813" s="2198"/>
      <c r="NAY813" s="2198"/>
      <c r="NAZ813" s="2198"/>
      <c r="NBA813" s="2198"/>
      <c r="NBB813" s="2198"/>
      <c r="NBC813" s="2198"/>
      <c r="NBD813" s="2198"/>
      <c r="NBE813" s="2198"/>
      <c r="NBF813" s="2198"/>
      <c r="NBG813" s="2198"/>
      <c r="NBH813" s="2198"/>
      <c r="NBI813" s="2198"/>
      <c r="NBJ813" s="2198"/>
      <c r="NBK813" s="2198"/>
      <c r="NBL813" s="2198"/>
      <c r="NBM813" s="2198"/>
      <c r="NBN813" s="2198"/>
      <c r="NBO813" s="2198"/>
      <c r="NBP813" s="2198"/>
      <c r="NBQ813" s="2198"/>
      <c r="NBR813" s="2198"/>
      <c r="NBS813" s="2198"/>
      <c r="NBT813" s="2198"/>
      <c r="NBU813" s="2198"/>
      <c r="NBV813" s="2198"/>
      <c r="NBW813" s="2198"/>
      <c r="NBX813" s="2198"/>
      <c r="NBY813" s="2198"/>
      <c r="NBZ813" s="2198"/>
      <c r="NCA813" s="2198"/>
      <c r="NCB813" s="2198"/>
      <c r="NCC813" s="2198"/>
      <c r="NCD813" s="2198"/>
      <c r="NCE813" s="2198"/>
      <c r="NCF813" s="2198"/>
      <c r="NCG813" s="2198"/>
      <c r="NCH813" s="2198"/>
      <c r="NCI813" s="2198"/>
      <c r="NCJ813" s="2198"/>
      <c r="NCK813" s="2198"/>
      <c r="NCL813" s="2198"/>
      <c r="NCM813" s="2198"/>
      <c r="NCN813" s="2198"/>
      <c r="NCO813" s="2198"/>
      <c r="NCP813" s="2198"/>
      <c r="NCQ813" s="2198"/>
      <c r="NCR813" s="2198"/>
      <c r="NCS813" s="2198"/>
      <c r="NCT813" s="2198"/>
      <c r="NCU813" s="2198"/>
      <c r="NCV813" s="2198"/>
      <c r="NCW813" s="2198"/>
      <c r="NCX813" s="2198"/>
      <c r="NCY813" s="2198"/>
      <c r="NCZ813" s="2198"/>
      <c r="NDA813" s="2198"/>
      <c r="NDB813" s="2198"/>
      <c r="NDC813" s="2198"/>
      <c r="NDD813" s="2198"/>
      <c r="NDE813" s="2198"/>
      <c r="NDF813" s="2198"/>
      <c r="NDG813" s="2198"/>
      <c r="NDH813" s="2198"/>
      <c r="NDI813" s="2198"/>
      <c r="NDJ813" s="2198"/>
      <c r="NDK813" s="2198"/>
      <c r="NDL813" s="2198"/>
      <c r="NDM813" s="2198"/>
      <c r="NDN813" s="2198"/>
      <c r="NDO813" s="2198"/>
      <c r="NDP813" s="2198"/>
      <c r="NDQ813" s="2198"/>
      <c r="NDR813" s="2198"/>
      <c r="NDS813" s="2198"/>
      <c r="NDT813" s="2198"/>
      <c r="NDU813" s="2198"/>
      <c r="NDV813" s="2198"/>
      <c r="NDW813" s="2198"/>
      <c r="NDX813" s="2198"/>
      <c r="NDY813" s="2198"/>
      <c r="NDZ813" s="2198"/>
      <c r="NEA813" s="2198"/>
      <c r="NEB813" s="2198"/>
      <c r="NEC813" s="2198"/>
      <c r="NED813" s="2198"/>
      <c r="NEE813" s="2198"/>
      <c r="NEF813" s="2198"/>
      <c r="NEG813" s="2198"/>
      <c r="NEH813" s="2198"/>
      <c r="NEI813" s="2198"/>
      <c r="NEJ813" s="2198"/>
      <c r="NEK813" s="2198"/>
      <c r="NEL813" s="2198"/>
      <c r="NEM813" s="2198"/>
      <c r="NEN813" s="2198"/>
      <c r="NEO813" s="2198"/>
      <c r="NEP813" s="2198"/>
      <c r="NEQ813" s="2198"/>
      <c r="NER813" s="2198"/>
      <c r="NES813" s="2198"/>
      <c r="NET813" s="2198"/>
      <c r="NEU813" s="2198"/>
      <c r="NEV813" s="2198"/>
      <c r="NEW813" s="2198"/>
      <c r="NEX813" s="2198"/>
      <c r="NEY813" s="2198"/>
      <c r="NEZ813" s="2198"/>
      <c r="NFA813" s="2198"/>
      <c r="NFB813" s="2198"/>
      <c r="NFC813" s="2198"/>
      <c r="NFD813" s="2198"/>
      <c r="NFE813" s="2198"/>
      <c r="NFF813" s="2198"/>
      <c r="NFG813" s="2198"/>
      <c r="NFH813" s="2198"/>
      <c r="NFI813" s="2198"/>
      <c r="NFJ813" s="2198"/>
      <c r="NFK813" s="2198"/>
      <c r="NFL813" s="2198"/>
      <c r="NFM813" s="2198"/>
      <c r="NFN813" s="2198"/>
      <c r="NFO813" s="2198"/>
      <c r="NFP813" s="2198"/>
      <c r="NFQ813" s="2198"/>
      <c r="NFR813" s="2198"/>
      <c r="NFS813" s="2198"/>
      <c r="NFT813" s="2198"/>
      <c r="NFU813" s="2198"/>
      <c r="NFV813" s="2198"/>
      <c r="NFW813" s="2198"/>
      <c r="NFX813" s="2198"/>
      <c r="NFY813" s="2198"/>
      <c r="NFZ813" s="2198"/>
      <c r="NGA813" s="2198"/>
      <c r="NGB813" s="2198"/>
      <c r="NGC813" s="2198"/>
      <c r="NGD813" s="2198"/>
      <c r="NGE813" s="2198"/>
      <c r="NGF813" s="2198"/>
      <c r="NGG813" s="2198"/>
      <c r="NGH813" s="2198"/>
      <c r="NGI813" s="2198"/>
      <c r="NGJ813" s="2198"/>
      <c r="NGK813" s="2198"/>
      <c r="NGL813" s="2198"/>
      <c r="NGM813" s="2198"/>
      <c r="NGN813" s="2198"/>
      <c r="NGO813" s="2198"/>
      <c r="NGP813" s="2198"/>
      <c r="NGQ813" s="2198"/>
      <c r="NGR813" s="2198"/>
      <c r="NGS813" s="2198"/>
      <c r="NGT813" s="2198"/>
      <c r="NGU813" s="2198"/>
      <c r="NGV813" s="2198"/>
      <c r="NGW813" s="2198"/>
      <c r="NGX813" s="2198"/>
      <c r="NGY813" s="2198"/>
      <c r="NGZ813" s="2198"/>
      <c r="NHA813" s="2198"/>
      <c r="NHB813" s="2198"/>
      <c r="NHC813" s="2198"/>
      <c r="NHD813" s="2198"/>
      <c r="NHE813" s="2198"/>
      <c r="NHF813" s="2198"/>
      <c r="NHG813" s="2198"/>
      <c r="NHH813" s="2198"/>
      <c r="NHI813" s="2198"/>
      <c r="NHJ813" s="2198"/>
      <c r="NHK813" s="2198"/>
      <c r="NHL813" s="2198"/>
      <c r="NHM813" s="2198"/>
      <c r="NHN813" s="2198"/>
      <c r="NHO813" s="2198"/>
      <c r="NHP813" s="2198"/>
      <c r="NHQ813" s="2198"/>
      <c r="NHR813" s="2198"/>
      <c r="NHS813" s="2198"/>
      <c r="NHT813" s="2198"/>
      <c r="NHU813" s="2198"/>
      <c r="NHV813" s="2198"/>
      <c r="NHW813" s="2198"/>
      <c r="NHX813" s="2198"/>
      <c r="NHY813" s="2198"/>
      <c r="NHZ813" s="2198"/>
      <c r="NIA813" s="2198"/>
      <c r="NIB813" s="2198"/>
      <c r="NIC813" s="2198"/>
      <c r="NID813" s="2198"/>
      <c r="NIE813" s="2198"/>
      <c r="NIF813" s="2198"/>
      <c r="NIG813" s="2198"/>
      <c r="NIH813" s="2198"/>
      <c r="NII813" s="2198"/>
      <c r="NIJ813" s="2198"/>
      <c r="NIK813" s="2198"/>
      <c r="NIL813" s="2198"/>
      <c r="NIM813" s="2198"/>
      <c r="NIN813" s="2198"/>
      <c r="NIO813" s="2198"/>
      <c r="NIP813" s="2198"/>
      <c r="NIQ813" s="2198"/>
      <c r="NIR813" s="2198"/>
      <c r="NIS813" s="2198"/>
      <c r="NIT813" s="2198"/>
      <c r="NIU813" s="2198"/>
      <c r="NIV813" s="2198"/>
      <c r="NIW813" s="2198"/>
      <c r="NIX813" s="2198"/>
      <c r="NIY813" s="2198"/>
      <c r="NIZ813" s="2198"/>
      <c r="NJA813" s="2198"/>
      <c r="NJB813" s="2198"/>
      <c r="NJC813" s="2198"/>
      <c r="NJD813" s="2198"/>
      <c r="NJE813" s="2198"/>
      <c r="NJF813" s="2198"/>
      <c r="NJG813" s="2198"/>
      <c r="NJK813" s="2198"/>
      <c r="NJL813" s="2198"/>
      <c r="NJM813" s="2198"/>
      <c r="NJN813" s="2198"/>
      <c r="NJO813" s="2198"/>
      <c r="NJP813" s="2198"/>
      <c r="NJQ813" s="2198"/>
      <c r="NJR813" s="2198"/>
      <c r="NJS813" s="2198"/>
      <c r="NJT813" s="2198"/>
      <c r="NJU813" s="2198"/>
      <c r="NJV813" s="2198"/>
      <c r="NJW813" s="2198"/>
      <c r="NJX813" s="2198"/>
      <c r="NJY813" s="2198"/>
      <c r="NJZ813" s="2198"/>
      <c r="NKA813" s="2198"/>
      <c r="NKB813" s="2198"/>
      <c r="NKC813" s="2198"/>
      <c r="NKD813" s="2198"/>
      <c r="NKE813" s="2198"/>
      <c r="NKF813" s="2198"/>
      <c r="NKG813" s="2198"/>
      <c r="NKH813" s="2198"/>
      <c r="NKI813" s="2198"/>
      <c r="NKJ813" s="2198"/>
      <c r="NKK813" s="2198"/>
      <c r="NKL813" s="2198"/>
      <c r="NKM813" s="2198"/>
      <c r="NKN813" s="2198"/>
      <c r="NKO813" s="2198"/>
      <c r="NKP813" s="2198"/>
      <c r="NKQ813" s="2198"/>
      <c r="NKR813" s="2198"/>
      <c r="NKS813" s="2198"/>
      <c r="NKT813" s="2198"/>
      <c r="NKU813" s="2198"/>
      <c r="NKV813" s="2198"/>
      <c r="NKW813" s="2198"/>
      <c r="NKX813" s="2198"/>
      <c r="NKY813" s="2198"/>
      <c r="NKZ813" s="2198"/>
      <c r="NLA813" s="2198"/>
      <c r="NLB813" s="2198"/>
      <c r="NLC813" s="2198"/>
      <c r="NLD813" s="2198"/>
      <c r="NLE813" s="2198"/>
      <c r="NLF813" s="2198"/>
      <c r="NLG813" s="2198"/>
      <c r="NLH813" s="2198"/>
      <c r="NLI813" s="2198"/>
      <c r="NLJ813" s="2198"/>
      <c r="NLK813" s="2198"/>
      <c r="NLL813" s="2198"/>
      <c r="NLM813" s="2198"/>
      <c r="NLN813" s="2198"/>
      <c r="NLO813" s="2198"/>
      <c r="NLP813" s="2198"/>
      <c r="NLQ813" s="2198"/>
      <c r="NLR813" s="2198"/>
      <c r="NLS813" s="2198"/>
      <c r="NLT813" s="2198"/>
      <c r="NLU813" s="2198"/>
      <c r="NLV813" s="2198"/>
      <c r="NLW813" s="2198"/>
      <c r="NLX813" s="2198"/>
      <c r="NLY813" s="2198"/>
      <c r="NLZ813" s="2198"/>
      <c r="NMA813" s="2198"/>
      <c r="NMB813" s="2198"/>
      <c r="NMC813" s="2198"/>
      <c r="NMD813" s="2198"/>
      <c r="NME813" s="2198"/>
      <c r="NMF813" s="2198"/>
      <c r="NMG813" s="2198"/>
      <c r="NMH813" s="2198"/>
      <c r="NMI813" s="2198"/>
      <c r="NMJ813" s="2198"/>
      <c r="NMK813" s="2198"/>
      <c r="NML813" s="2198"/>
      <c r="NMM813" s="2198"/>
      <c r="NMN813" s="2198"/>
      <c r="NMO813" s="2198"/>
      <c r="NMP813" s="2198"/>
      <c r="NMQ813" s="2198"/>
      <c r="NMR813" s="2198"/>
      <c r="NMS813" s="2198"/>
      <c r="NMT813" s="2198"/>
      <c r="NMU813" s="2198"/>
      <c r="NMV813" s="2198"/>
      <c r="NMW813" s="2198"/>
      <c r="NMX813" s="2198"/>
      <c r="NMY813" s="2198"/>
      <c r="NMZ813" s="2198"/>
      <c r="NNA813" s="2198"/>
      <c r="NNB813" s="2198"/>
      <c r="NNC813" s="2198"/>
      <c r="NND813" s="2198"/>
      <c r="NNE813" s="2198"/>
      <c r="NNF813" s="2198"/>
      <c r="NNG813" s="2198"/>
      <c r="NNH813" s="2198"/>
      <c r="NNI813" s="2198"/>
      <c r="NNJ813" s="2198"/>
      <c r="NNK813" s="2198"/>
      <c r="NNL813" s="2198"/>
      <c r="NNM813" s="2198"/>
      <c r="NNN813" s="2198"/>
      <c r="NNO813" s="2198"/>
      <c r="NNP813" s="2198"/>
      <c r="NNQ813" s="2198"/>
      <c r="NNR813" s="2198"/>
      <c r="NNS813" s="2198"/>
      <c r="NNT813" s="2198"/>
      <c r="NNU813" s="2198"/>
      <c r="NNV813" s="2198"/>
      <c r="NNW813" s="2198"/>
      <c r="NNX813" s="2198"/>
      <c r="NNY813" s="2198"/>
      <c r="NNZ813" s="2198"/>
      <c r="NOA813" s="2198"/>
      <c r="NOB813" s="2198"/>
      <c r="NOC813" s="2198"/>
      <c r="NOD813" s="2198"/>
      <c r="NOE813" s="2198"/>
      <c r="NOF813" s="2198"/>
      <c r="NOG813" s="2198"/>
      <c r="NOH813" s="2198"/>
      <c r="NOI813" s="2198"/>
      <c r="NOJ813" s="2198"/>
      <c r="NOK813" s="2198"/>
      <c r="NOL813" s="2198"/>
      <c r="NOM813" s="2198"/>
      <c r="NON813" s="2198"/>
      <c r="NOO813" s="2198"/>
      <c r="NOP813" s="2198"/>
      <c r="NOQ813" s="2198"/>
      <c r="NOR813" s="2198"/>
      <c r="NOS813" s="2198"/>
      <c r="NOT813" s="2198"/>
      <c r="NOU813" s="2198"/>
      <c r="NOV813" s="2198"/>
      <c r="NOW813" s="2198"/>
      <c r="NOX813" s="2198"/>
      <c r="NOY813" s="2198"/>
      <c r="NOZ813" s="2198"/>
      <c r="NPA813" s="2198"/>
      <c r="NPB813" s="2198"/>
      <c r="NPC813" s="2198"/>
      <c r="NPD813" s="2198"/>
      <c r="NPE813" s="2198"/>
      <c r="NPF813" s="2198"/>
      <c r="NPG813" s="2198"/>
      <c r="NPH813" s="2198"/>
      <c r="NPI813" s="2198"/>
      <c r="NPJ813" s="2198"/>
      <c r="NPK813" s="2198"/>
      <c r="NPL813" s="2198"/>
      <c r="NPM813" s="2198"/>
      <c r="NPN813" s="2198"/>
      <c r="NPO813" s="2198"/>
      <c r="NPP813" s="2198"/>
      <c r="NPQ813" s="2198"/>
      <c r="NPR813" s="2198"/>
      <c r="NPS813" s="2198"/>
      <c r="NPT813" s="2198"/>
      <c r="NPU813" s="2198"/>
      <c r="NPV813" s="2198"/>
      <c r="NPW813" s="2198"/>
      <c r="NPX813" s="2198"/>
      <c r="NPY813" s="2198"/>
      <c r="NPZ813" s="2198"/>
      <c r="NQA813" s="2198"/>
      <c r="NQB813" s="2198"/>
      <c r="NQC813" s="2198"/>
      <c r="NQD813" s="2198"/>
      <c r="NQE813" s="2198"/>
      <c r="NQF813" s="2198"/>
      <c r="NQG813" s="2198"/>
      <c r="NQH813" s="2198"/>
      <c r="NQI813" s="2198"/>
      <c r="NQJ813" s="2198"/>
      <c r="NQK813" s="2198"/>
      <c r="NQL813" s="2198"/>
      <c r="NQM813" s="2198"/>
      <c r="NQN813" s="2198"/>
      <c r="NQO813" s="2198"/>
      <c r="NQP813" s="2198"/>
      <c r="NQQ813" s="2198"/>
      <c r="NQR813" s="2198"/>
      <c r="NQS813" s="2198"/>
      <c r="NQT813" s="2198"/>
      <c r="NQU813" s="2198"/>
      <c r="NQV813" s="2198"/>
      <c r="NQW813" s="2198"/>
      <c r="NQX813" s="2198"/>
      <c r="NQY813" s="2198"/>
      <c r="NQZ813" s="2198"/>
      <c r="NRA813" s="2198"/>
      <c r="NRB813" s="2198"/>
      <c r="NRC813" s="2198"/>
      <c r="NRD813" s="2198"/>
      <c r="NRE813" s="2198"/>
      <c r="NRF813" s="2198"/>
      <c r="NRG813" s="2198"/>
      <c r="NRH813" s="2198"/>
      <c r="NRI813" s="2198"/>
      <c r="NRJ813" s="2198"/>
      <c r="NRK813" s="2198"/>
      <c r="NRL813" s="2198"/>
      <c r="NRM813" s="2198"/>
      <c r="NRN813" s="2198"/>
      <c r="NRO813" s="2198"/>
      <c r="NRP813" s="2198"/>
      <c r="NRQ813" s="2198"/>
      <c r="NRR813" s="2198"/>
      <c r="NRS813" s="2198"/>
      <c r="NRT813" s="2198"/>
      <c r="NRU813" s="2198"/>
      <c r="NRV813" s="2198"/>
      <c r="NRW813" s="2198"/>
      <c r="NRX813" s="2198"/>
      <c r="NRY813" s="2198"/>
      <c r="NRZ813" s="2198"/>
      <c r="NSA813" s="2198"/>
      <c r="NSB813" s="2198"/>
      <c r="NSC813" s="2198"/>
      <c r="NSD813" s="2198"/>
      <c r="NSE813" s="2198"/>
      <c r="NSF813" s="2198"/>
      <c r="NSG813" s="2198"/>
      <c r="NSH813" s="2198"/>
      <c r="NSI813" s="2198"/>
      <c r="NSJ813" s="2198"/>
      <c r="NSK813" s="2198"/>
      <c r="NSL813" s="2198"/>
      <c r="NSM813" s="2198"/>
      <c r="NSN813" s="2198"/>
      <c r="NSO813" s="2198"/>
      <c r="NSP813" s="2198"/>
      <c r="NSQ813" s="2198"/>
      <c r="NSR813" s="2198"/>
      <c r="NSS813" s="2198"/>
      <c r="NST813" s="2198"/>
      <c r="NSU813" s="2198"/>
      <c r="NSV813" s="2198"/>
      <c r="NSW813" s="2198"/>
      <c r="NSX813" s="2198"/>
      <c r="NSY813" s="2198"/>
      <c r="NSZ813" s="2198"/>
      <c r="NTA813" s="2198"/>
      <c r="NTB813" s="2198"/>
      <c r="NTC813" s="2198"/>
      <c r="NTG813" s="2198"/>
      <c r="NTH813" s="2198"/>
      <c r="NTI813" s="2198"/>
      <c r="NTJ813" s="2198"/>
      <c r="NTK813" s="2198"/>
      <c r="NTL813" s="2198"/>
      <c r="NTM813" s="2198"/>
      <c r="NTN813" s="2198"/>
      <c r="NTO813" s="2198"/>
      <c r="NTP813" s="2198"/>
      <c r="NTQ813" s="2198"/>
      <c r="NTR813" s="2198"/>
      <c r="NTS813" s="2198"/>
      <c r="NTT813" s="2198"/>
      <c r="NTU813" s="2198"/>
      <c r="NTV813" s="2198"/>
      <c r="NTW813" s="2198"/>
      <c r="NTX813" s="2198"/>
      <c r="NTY813" s="2198"/>
      <c r="NTZ813" s="2198"/>
      <c r="NUA813" s="2198"/>
      <c r="NUB813" s="2198"/>
      <c r="NUC813" s="2198"/>
      <c r="NUD813" s="2198"/>
      <c r="NUE813" s="2198"/>
      <c r="NUF813" s="2198"/>
      <c r="NUG813" s="2198"/>
      <c r="NUH813" s="2198"/>
      <c r="NUI813" s="2198"/>
      <c r="NUJ813" s="2198"/>
      <c r="NUK813" s="2198"/>
      <c r="NUL813" s="2198"/>
      <c r="NUM813" s="2198"/>
      <c r="NUN813" s="2198"/>
      <c r="NUO813" s="2198"/>
      <c r="NUP813" s="2198"/>
      <c r="NUQ813" s="2198"/>
      <c r="NUR813" s="2198"/>
      <c r="NUS813" s="2198"/>
      <c r="NUT813" s="2198"/>
      <c r="NUU813" s="2198"/>
      <c r="NUV813" s="2198"/>
      <c r="NUW813" s="2198"/>
      <c r="NUX813" s="2198"/>
      <c r="NUY813" s="2198"/>
      <c r="NUZ813" s="2198"/>
      <c r="NVA813" s="2198"/>
      <c r="NVB813" s="2198"/>
      <c r="NVC813" s="2198"/>
      <c r="NVD813" s="2198"/>
      <c r="NVE813" s="2198"/>
      <c r="NVF813" s="2198"/>
      <c r="NVG813" s="2198"/>
      <c r="NVH813" s="2198"/>
      <c r="NVI813" s="2198"/>
      <c r="NVJ813" s="2198"/>
      <c r="NVK813" s="2198"/>
      <c r="NVL813" s="2198"/>
      <c r="NVM813" s="2198"/>
      <c r="NVN813" s="2198"/>
      <c r="NVO813" s="2198"/>
      <c r="NVP813" s="2198"/>
      <c r="NVQ813" s="2198"/>
      <c r="NVR813" s="2198"/>
      <c r="NVS813" s="2198"/>
      <c r="NVT813" s="2198"/>
      <c r="NVU813" s="2198"/>
      <c r="NVV813" s="2198"/>
      <c r="NVW813" s="2198"/>
      <c r="NVX813" s="2198"/>
      <c r="NVY813" s="2198"/>
      <c r="NVZ813" s="2198"/>
      <c r="NWA813" s="2198"/>
      <c r="NWB813" s="2198"/>
      <c r="NWC813" s="2198"/>
      <c r="NWD813" s="2198"/>
      <c r="NWE813" s="2198"/>
      <c r="NWF813" s="2198"/>
      <c r="NWG813" s="2198"/>
      <c r="NWH813" s="2198"/>
      <c r="NWI813" s="2198"/>
      <c r="NWJ813" s="2198"/>
      <c r="NWK813" s="2198"/>
      <c r="NWL813" s="2198"/>
      <c r="NWM813" s="2198"/>
      <c r="NWN813" s="2198"/>
      <c r="NWO813" s="2198"/>
      <c r="NWP813" s="2198"/>
      <c r="NWQ813" s="2198"/>
      <c r="NWR813" s="2198"/>
      <c r="NWS813" s="2198"/>
      <c r="NWT813" s="2198"/>
      <c r="NWU813" s="2198"/>
      <c r="NWV813" s="2198"/>
      <c r="NWW813" s="2198"/>
      <c r="NWX813" s="2198"/>
      <c r="NWY813" s="2198"/>
      <c r="NWZ813" s="2198"/>
      <c r="NXA813" s="2198"/>
      <c r="NXB813" s="2198"/>
      <c r="NXC813" s="2198"/>
      <c r="NXD813" s="2198"/>
      <c r="NXE813" s="2198"/>
      <c r="NXF813" s="2198"/>
      <c r="NXG813" s="2198"/>
      <c r="NXH813" s="2198"/>
      <c r="NXI813" s="2198"/>
      <c r="NXJ813" s="2198"/>
      <c r="NXK813" s="2198"/>
      <c r="NXL813" s="2198"/>
      <c r="NXM813" s="2198"/>
      <c r="NXN813" s="2198"/>
      <c r="NXO813" s="2198"/>
      <c r="NXP813" s="2198"/>
      <c r="NXQ813" s="2198"/>
      <c r="NXR813" s="2198"/>
      <c r="NXS813" s="2198"/>
      <c r="NXT813" s="2198"/>
      <c r="NXU813" s="2198"/>
      <c r="NXV813" s="2198"/>
      <c r="NXW813" s="2198"/>
      <c r="NXX813" s="2198"/>
      <c r="NXY813" s="2198"/>
      <c r="NXZ813" s="2198"/>
      <c r="NYA813" s="2198"/>
      <c r="NYB813" s="2198"/>
      <c r="NYC813" s="2198"/>
      <c r="NYD813" s="2198"/>
      <c r="NYE813" s="2198"/>
      <c r="NYF813" s="2198"/>
      <c r="NYG813" s="2198"/>
      <c r="NYH813" s="2198"/>
      <c r="NYI813" s="2198"/>
      <c r="NYJ813" s="2198"/>
      <c r="NYK813" s="2198"/>
      <c r="NYL813" s="2198"/>
      <c r="NYM813" s="2198"/>
      <c r="NYN813" s="2198"/>
      <c r="NYO813" s="2198"/>
      <c r="NYP813" s="2198"/>
      <c r="NYQ813" s="2198"/>
      <c r="NYR813" s="2198"/>
      <c r="NYS813" s="2198"/>
      <c r="NYT813" s="2198"/>
      <c r="NYU813" s="2198"/>
      <c r="NYV813" s="2198"/>
      <c r="NYW813" s="2198"/>
      <c r="NYX813" s="2198"/>
      <c r="NYY813" s="2198"/>
      <c r="NYZ813" s="2198"/>
      <c r="NZA813" s="2198"/>
      <c r="NZB813" s="2198"/>
      <c r="NZC813" s="2198"/>
      <c r="NZD813" s="2198"/>
      <c r="NZE813" s="2198"/>
      <c r="NZF813" s="2198"/>
      <c r="NZG813" s="2198"/>
      <c r="NZH813" s="2198"/>
      <c r="NZI813" s="2198"/>
      <c r="NZJ813" s="2198"/>
      <c r="NZK813" s="2198"/>
      <c r="NZL813" s="2198"/>
      <c r="NZM813" s="2198"/>
      <c r="NZN813" s="2198"/>
      <c r="NZO813" s="2198"/>
      <c r="NZP813" s="2198"/>
      <c r="NZQ813" s="2198"/>
      <c r="NZR813" s="2198"/>
      <c r="NZS813" s="2198"/>
      <c r="NZT813" s="2198"/>
      <c r="NZU813" s="2198"/>
      <c r="NZV813" s="2198"/>
      <c r="NZW813" s="2198"/>
      <c r="NZX813" s="2198"/>
      <c r="NZY813" s="2198"/>
      <c r="NZZ813" s="2198"/>
      <c r="OAA813" s="2198"/>
      <c r="OAB813" s="2198"/>
      <c r="OAC813" s="2198"/>
      <c r="OAD813" s="2198"/>
      <c r="OAE813" s="2198"/>
      <c r="OAF813" s="2198"/>
      <c r="OAG813" s="2198"/>
      <c r="OAH813" s="2198"/>
      <c r="OAI813" s="2198"/>
      <c r="OAJ813" s="2198"/>
      <c r="OAK813" s="2198"/>
      <c r="OAL813" s="2198"/>
      <c r="OAM813" s="2198"/>
      <c r="OAN813" s="2198"/>
      <c r="OAO813" s="2198"/>
      <c r="OAP813" s="2198"/>
      <c r="OAQ813" s="2198"/>
      <c r="OAR813" s="2198"/>
      <c r="OAS813" s="2198"/>
      <c r="OAT813" s="2198"/>
      <c r="OAU813" s="2198"/>
      <c r="OAV813" s="2198"/>
      <c r="OAW813" s="2198"/>
      <c r="OAX813" s="2198"/>
      <c r="OAY813" s="2198"/>
      <c r="OAZ813" s="2198"/>
      <c r="OBA813" s="2198"/>
      <c r="OBB813" s="2198"/>
      <c r="OBC813" s="2198"/>
      <c r="OBD813" s="2198"/>
      <c r="OBE813" s="2198"/>
      <c r="OBF813" s="2198"/>
      <c r="OBG813" s="2198"/>
      <c r="OBH813" s="2198"/>
      <c r="OBI813" s="2198"/>
      <c r="OBJ813" s="2198"/>
      <c r="OBK813" s="2198"/>
      <c r="OBL813" s="2198"/>
      <c r="OBM813" s="2198"/>
      <c r="OBN813" s="2198"/>
      <c r="OBO813" s="2198"/>
      <c r="OBP813" s="2198"/>
      <c r="OBQ813" s="2198"/>
      <c r="OBR813" s="2198"/>
      <c r="OBS813" s="2198"/>
      <c r="OBT813" s="2198"/>
      <c r="OBU813" s="2198"/>
      <c r="OBV813" s="2198"/>
      <c r="OBW813" s="2198"/>
      <c r="OBX813" s="2198"/>
      <c r="OBY813" s="2198"/>
      <c r="OBZ813" s="2198"/>
      <c r="OCA813" s="2198"/>
      <c r="OCB813" s="2198"/>
      <c r="OCC813" s="2198"/>
      <c r="OCD813" s="2198"/>
      <c r="OCE813" s="2198"/>
      <c r="OCF813" s="2198"/>
      <c r="OCG813" s="2198"/>
      <c r="OCH813" s="2198"/>
      <c r="OCI813" s="2198"/>
      <c r="OCJ813" s="2198"/>
      <c r="OCK813" s="2198"/>
      <c r="OCL813" s="2198"/>
      <c r="OCM813" s="2198"/>
      <c r="OCN813" s="2198"/>
      <c r="OCO813" s="2198"/>
      <c r="OCP813" s="2198"/>
      <c r="OCQ813" s="2198"/>
      <c r="OCR813" s="2198"/>
      <c r="OCS813" s="2198"/>
      <c r="OCT813" s="2198"/>
      <c r="OCU813" s="2198"/>
      <c r="OCV813" s="2198"/>
      <c r="OCW813" s="2198"/>
      <c r="OCX813" s="2198"/>
      <c r="OCY813" s="2198"/>
      <c r="ODC813" s="2198"/>
      <c r="ODD813" s="2198"/>
      <c r="ODE813" s="2198"/>
      <c r="ODF813" s="2198"/>
      <c r="ODG813" s="2198"/>
      <c r="ODH813" s="2198"/>
      <c r="ODI813" s="2198"/>
      <c r="ODJ813" s="2198"/>
      <c r="ODK813" s="2198"/>
      <c r="ODL813" s="2198"/>
      <c r="ODM813" s="2198"/>
      <c r="ODN813" s="2198"/>
      <c r="ODO813" s="2198"/>
      <c r="ODP813" s="2198"/>
      <c r="ODQ813" s="2198"/>
      <c r="ODR813" s="2198"/>
      <c r="ODS813" s="2198"/>
      <c r="ODT813" s="2198"/>
      <c r="ODU813" s="2198"/>
      <c r="ODV813" s="2198"/>
      <c r="ODW813" s="2198"/>
      <c r="ODX813" s="2198"/>
      <c r="ODY813" s="2198"/>
      <c r="ODZ813" s="2198"/>
      <c r="OEA813" s="2198"/>
      <c r="OEB813" s="2198"/>
      <c r="OEC813" s="2198"/>
      <c r="OED813" s="2198"/>
      <c r="OEE813" s="2198"/>
      <c r="OEF813" s="2198"/>
      <c r="OEG813" s="2198"/>
      <c r="OEH813" s="2198"/>
      <c r="OEI813" s="2198"/>
      <c r="OEJ813" s="2198"/>
      <c r="OEK813" s="2198"/>
      <c r="OEL813" s="2198"/>
      <c r="OEM813" s="2198"/>
      <c r="OEN813" s="2198"/>
      <c r="OEO813" s="2198"/>
      <c r="OEP813" s="2198"/>
      <c r="OEQ813" s="2198"/>
      <c r="OER813" s="2198"/>
      <c r="OES813" s="2198"/>
      <c r="OET813" s="2198"/>
      <c r="OEU813" s="2198"/>
      <c r="OEV813" s="2198"/>
      <c r="OEW813" s="2198"/>
      <c r="OEX813" s="2198"/>
      <c r="OEY813" s="2198"/>
      <c r="OEZ813" s="2198"/>
      <c r="OFA813" s="2198"/>
      <c r="OFB813" s="2198"/>
      <c r="OFC813" s="2198"/>
      <c r="OFD813" s="2198"/>
      <c r="OFE813" s="2198"/>
      <c r="OFF813" s="2198"/>
      <c r="OFG813" s="2198"/>
      <c r="OFH813" s="2198"/>
      <c r="OFI813" s="2198"/>
      <c r="OFJ813" s="2198"/>
      <c r="OFK813" s="2198"/>
      <c r="OFL813" s="2198"/>
      <c r="OFM813" s="2198"/>
      <c r="OFN813" s="2198"/>
      <c r="OFO813" s="2198"/>
      <c r="OFP813" s="2198"/>
      <c r="OFQ813" s="2198"/>
      <c r="OFR813" s="2198"/>
      <c r="OFS813" s="2198"/>
      <c r="OFT813" s="2198"/>
      <c r="OFU813" s="2198"/>
      <c r="OFV813" s="2198"/>
      <c r="OFW813" s="2198"/>
      <c r="OFX813" s="2198"/>
      <c r="OFY813" s="2198"/>
      <c r="OFZ813" s="2198"/>
      <c r="OGA813" s="2198"/>
      <c r="OGB813" s="2198"/>
      <c r="OGC813" s="2198"/>
      <c r="OGD813" s="2198"/>
      <c r="OGE813" s="2198"/>
      <c r="OGF813" s="2198"/>
      <c r="OGG813" s="2198"/>
      <c r="OGH813" s="2198"/>
      <c r="OGI813" s="2198"/>
      <c r="OGJ813" s="2198"/>
      <c r="OGK813" s="2198"/>
      <c r="OGL813" s="2198"/>
      <c r="OGM813" s="2198"/>
      <c r="OGN813" s="2198"/>
      <c r="OGO813" s="2198"/>
      <c r="OGP813" s="2198"/>
      <c r="OGQ813" s="2198"/>
      <c r="OGR813" s="2198"/>
      <c r="OGS813" s="2198"/>
      <c r="OGT813" s="2198"/>
      <c r="OGU813" s="2198"/>
      <c r="OGV813" s="2198"/>
      <c r="OGW813" s="2198"/>
      <c r="OGX813" s="2198"/>
      <c r="OGY813" s="2198"/>
      <c r="OGZ813" s="2198"/>
      <c r="OHA813" s="2198"/>
      <c r="OHB813" s="2198"/>
      <c r="OHC813" s="2198"/>
      <c r="OHD813" s="2198"/>
      <c r="OHE813" s="2198"/>
      <c r="OHF813" s="2198"/>
      <c r="OHG813" s="2198"/>
      <c r="OHH813" s="2198"/>
      <c r="OHI813" s="2198"/>
      <c r="OHJ813" s="2198"/>
      <c r="OHK813" s="2198"/>
      <c r="OHL813" s="2198"/>
      <c r="OHM813" s="2198"/>
      <c r="OHN813" s="2198"/>
      <c r="OHO813" s="2198"/>
      <c r="OHP813" s="2198"/>
      <c r="OHQ813" s="2198"/>
      <c r="OHR813" s="2198"/>
      <c r="OHS813" s="2198"/>
      <c r="OHT813" s="2198"/>
      <c r="OHU813" s="2198"/>
      <c r="OHV813" s="2198"/>
      <c r="OHW813" s="2198"/>
      <c r="OHX813" s="2198"/>
      <c r="OHY813" s="2198"/>
      <c r="OHZ813" s="2198"/>
      <c r="OIA813" s="2198"/>
      <c r="OIB813" s="2198"/>
      <c r="OIC813" s="2198"/>
      <c r="OID813" s="2198"/>
      <c r="OIE813" s="2198"/>
      <c r="OIF813" s="2198"/>
      <c r="OIG813" s="2198"/>
      <c r="OIH813" s="2198"/>
      <c r="OII813" s="2198"/>
      <c r="OIJ813" s="2198"/>
      <c r="OIK813" s="2198"/>
      <c r="OIL813" s="2198"/>
      <c r="OIM813" s="2198"/>
      <c r="OIN813" s="2198"/>
      <c r="OIO813" s="2198"/>
      <c r="OIP813" s="2198"/>
      <c r="OIQ813" s="2198"/>
      <c r="OIR813" s="2198"/>
      <c r="OIS813" s="2198"/>
      <c r="OIT813" s="2198"/>
      <c r="OIU813" s="2198"/>
      <c r="OIV813" s="2198"/>
      <c r="OIW813" s="2198"/>
      <c r="OIX813" s="2198"/>
      <c r="OIY813" s="2198"/>
      <c r="OIZ813" s="2198"/>
      <c r="OJA813" s="2198"/>
      <c r="OJB813" s="2198"/>
      <c r="OJC813" s="2198"/>
      <c r="OJD813" s="2198"/>
      <c r="OJE813" s="2198"/>
      <c r="OJF813" s="2198"/>
      <c r="OJG813" s="2198"/>
      <c r="OJH813" s="2198"/>
      <c r="OJI813" s="2198"/>
      <c r="OJJ813" s="2198"/>
      <c r="OJK813" s="2198"/>
      <c r="OJL813" s="2198"/>
      <c r="OJM813" s="2198"/>
      <c r="OJN813" s="2198"/>
      <c r="OJO813" s="2198"/>
      <c r="OJP813" s="2198"/>
      <c r="OJQ813" s="2198"/>
      <c r="OJR813" s="2198"/>
      <c r="OJS813" s="2198"/>
      <c r="OJT813" s="2198"/>
      <c r="OJU813" s="2198"/>
      <c r="OJV813" s="2198"/>
      <c r="OJW813" s="2198"/>
      <c r="OJX813" s="2198"/>
      <c r="OJY813" s="2198"/>
      <c r="OJZ813" s="2198"/>
      <c r="OKA813" s="2198"/>
      <c r="OKB813" s="2198"/>
      <c r="OKC813" s="2198"/>
      <c r="OKD813" s="2198"/>
      <c r="OKE813" s="2198"/>
      <c r="OKF813" s="2198"/>
      <c r="OKG813" s="2198"/>
      <c r="OKH813" s="2198"/>
      <c r="OKI813" s="2198"/>
      <c r="OKJ813" s="2198"/>
      <c r="OKK813" s="2198"/>
      <c r="OKL813" s="2198"/>
      <c r="OKM813" s="2198"/>
      <c r="OKN813" s="2198"/>
      <c r="OKO813" s="2198"/>
      <c r="OKP813" s="2198"/>
      <c r="OKQ813" s="2198"/>
      <c r="OKR813" s="2198"/>
      <c r="OKS813" s="2198"/>
      <c r="OKT813" s="2198"/>
      <c r="OKU813" s="2198"/>
      <c r="OKV813" s="2198"/>
      <c r="OKW813" s="2198"/>
      <c r="OKX813" s="2198"/>
      <c r="OKY813" s="2198"/>
      <c r="OKZ813" s="2198"/>
      <c r="OLA813" s="2198"/>
      <c r="OLB813" s="2198"/>
      <c r="OLC813" s="2198"/>
      <c r="OLD813" s="2198"/>
      <c r="OLE813" s="2198"/>
      <c r="OLF813" s="2198"/>
      <c r="OLG813" s="2198"/>
      <c r="OLH813" s="2198"/>
      <c r="OLI813" s="2198"/>
      <c r="OLJ813" s="2198"/>
      <c r="OLK813" s="2198"/>
      <c r="OLL813" s="2198"/>
      <c r="OLM813" s="2198"/>
      <c r="OLN813" s="2198"/>
      <c r="OLO813" s="2198"/>
      <c r="OLP813" s="2198"/>
      <c r="OLQ813" s="2198"/>
      <c r="OLR813" s="2198"/>
      <c r="OLS813" s="2198"/>
      <c r="OLT813" s="2198"/>
      <c r="OLU813" s="2198"/>
      <c r="OLV813" s="2198"/>
      <c r="OLW813" s="2198"/>
      <c r="OLX813" s="2198"/>
      <c r="OLY813" s="2198"/>
      <c r="OLZ813" s="2198"/>
      <c r="OMA813" s="2198"/>
      <c r="OMB813" s="2198"/>
      <c r="OMC813" s="2198"/>
      <c r="OMD813" s="2198"/>
      <c r="OME813" s="2198"/>
      <c r="OMF813" s="2198"/>
      <c r="OMG813" s="2198"/>
      <c r="OMH813" s="2198"/>
      <c r="OMI813" s="2198"/>
      <c r="OMJ813" s="2198"/>
      <c r="OMK813" s="2198"/>
      <c r="OML813" s="2198"/>
      <c r="OMM813" s="2198"/>
      <c r="OMN813" s="2198"/>
      <c r="OMO813" s="2198"/>
      <c r="OMP813" s="2198"/>
      <c r="OMQ813" s="2198"/>
      <c r="OMR813" s="2198"/>
      <c r="OMS813" s="2198"/>
      <c r="OMT813" s="2198"/>
      <c r="OMU813" s="2198"/>
      <c r="OMY813" s="2198"/>
      <c r="OMZ813" s="2198"/>
      <c r="ONA813" s="2198"/>
      <c r="ONB813" s="2198"/>
      <c r="ONC813" s="2198"/>
      <c r="OND813" s="2198"/>
      <c r="ONE813" s="2198"/>
      <c r="ONF813" s="2198"/>
      <c r="ONG813" s="2198"/>
      <c r="ONH813" s="2198"/>
      <c r="ONI813" s="2198"/>
      <c r="ONJ813" s="2198"/>
      <c r="ONK813" s="2198"/>
      <c r="ONL813" s="2198"/>
      <c r="ONM813" s="2198"/>
      <c r="ONN813" s="2198"/>
      <c r="ONO813" s="2198"/>
      <c r="ONP813" s="2198"/>
      <c r="ONQ813" s="2198"/>
      <c r="ONR813" s="2198"/>
      <c r="ONS813" s="2198"/>
      <c r="ONT813" s="2198"/>
      <c r="ONU813" s="2198"/>
      <c r="ONV813" s="2198"/>
      <c r="ONW813" s="2198"/>
      <c r="ONX813" s="2198"/>
      <c r="ONY813" s="2198"/>
      <c r="ONZ813" s="2198"/>
      <c r="OOA813" s="2198"/>
      <c r="OOB813" s="2198"/>
      <c r="OOC813" s="2198"/>
      <c r="OOD813" s="2198"/>
      <c r="OOE813" s="2198"/>
      <c r="OOF813" s="2198"/>
      <c r="OOG813" s="2198"/>
      <c r="OOH813" s="2198"/>
      <c r="OOI813" s="2198"/>
      <c r="OOJ813" s="2198"/>
      <c r="OOK813" s="2198"/>
      <c r="OOL813" s="2198"/>
      <c r="OOM813" s="2198"/>
      <c r="OON813" s="2198"/>
      <c r="OOO813" s="2198"/>
      <c r="OOP813" s="2198"/>
      <c r="OOQ813" s="2198"/>
      <c r="OOR813" s="2198"/>
      <c r="OOS813" s="2198"/>
      <c r="OOT813" s="2198"/>
      <c r="OOU813" s="2198"/>
      <c r="OOV813" s="2198"/>
      <c r="OOW813" s="2198"/>
      <c r="OOX813" s="2198"/>
      <c r="OOY813" s="2198"/>
      <c r="OOZ813" s="2198"/>
      <c r="OPA813" s="2198"/>
      <c r="OPB813" s="2198"/>
      <c r="OPC813" s="2198"/>
      <c r="OPD813" s="2198"/>
      <c r="OPE813" s="2198"/>
      <c r="OPF813" s="2198"/>
      <c r="OPG813" s="2198"/>
      <c r="OPH813" s="2198"/>
      <c r="OPI813" s="2198"/>
      <c r="OPJ813" s="2198"/>
      <c r="OPK813" s="2198"/>
      <c r="OPL813" s="2198"/>
      <c r="OPM813" s="2198"/>
      <c r="OPN813" s="2198"/>
      <c r="OPO813" s="2198"/>
      <c r="OPP813" s="2198"/>
      <c r="OPQ813" s="2198"/>
      <c r="OPR813" s="2198"/>
      <c r="OPS813" s="2198"/>
      <c r="OPT813" s="2198"/>
      <c r="OPU813" s="2198"/>
      <c r="OPV813" s="2198"/>
      <c r="OPW813" s="2198"/>
      <c r="OPX813" s="2198"/>
      <c r="OPY813" s="2198"/>
      <c r="OPZ813" s="2198"/>
      <c r="OQA813" s="2198"/>
      <c r="OQB813" s="2198"/>
      <c r="OQC813" s="2198"/>
      <c r="OQD813" s="2198"/>
      <c r="OQE813" s="2198"/>
      <c r="OQF813" s="2198"/>
      <c r="OQG813" s="2198"/>
      <c r="OQH813" s="2198"/>
      <c r="OQI813" s="2198"/>
      <c r="OQJ813" s="2198"/>
      <c r="OQK813" s="2198"/>
      <c r="OQL813" s="2198"/>
      <c r="OQM813" s="2198"/>
      <c r="OQN813" s="2198"/>
      <c r="OQO813" s="2198"/>
      <c r="OQP813" s="2198"/>
      <c r="OQQ813" s="2198"/>
      <c r="OQR813" s="2198"/>
      <c r="OQS813" s="2198"/>
      <c r="OQT813" s="2198"/>
      <c r="OQU813" s="2198"/>
      <c r="OQV813" s="2198"/>
      <c r="OQW813" s="2198"/>
      <c r="OQX813" s="2198"/>
      <c r="OQY813" s="2198"/>
      <c r="OQZ813" s="2198"/>
      <c r="ORA813" s="2198"/>
      <c r="ORB813" s="2198"/>
      <c r="ORC813" s="2198"/>
      <c r="ORD813" s="2198"/>
      <c r="ORE813" s="2198"/>
      <c r="ORF813" s="2198"/>
      <c r="ORG813" s="2198"/>
      <c r="ORH813" s="2198"/>
      <c r="ORI813" s="2198"/>
      <c r="ORJ813" s="2198"/>
      <c r="ORK813" s="2198"/>
      <c r="ORL813" s="2198"/>
      <c r="ORM813" s="2198"/>
      <c r="ORN813" s="2198"/>
      <c r="ORO813" s="2198"/>
      <c r="ORP813" s="2198"/>
      <c r="ORQ813" s="2198"/>
      <c r="ORR813" s="2198"/>
      <c r="ORS813" s="2198"/>
      <c r="ORT813" s="2198"/>
      <c r="ORU813" s="2198"/>
      <c r="ORV813" s="2198"/>
      <c r="ORW813" s="2198"/>
      <c r="ORX813" s="2198"/>
      <c r="ORY813" s="2198"/>
      <c r="ORZ813" s="2198"/>
      <c r="OSA813" s="2198"/>
      <c r="OSB813" s="2198"/>
      <c r="OSC813" s="2198"/>
      <c r="OSD813" s="2198"/>
      <c r="OSE813" s="2198"/>
      <c r="OSF813" s="2198"/>
      <c r="OSG813" s="2198"/>
      <c r="OSH813" s="2198"/>
      <c r="OSI813" s="2198"/>
      <c r="OSJ813" s="2198"/>
      <c r="OSK813" s="2198"/>
      <c r="OSL813" s="2198"/>
      <c r="OSM813" s="2198"/>
      <c r="OSN813" s="2198"/>
      <c r="OSO813" s="2198"/>
      <c r="OSP813" s="2198"/>
      <c r="OSQ813" s="2198"/>
      <c r="OSR813" s="2198"/>
      <c r="OSS813" s="2198"/>
      <c r="OST813" s="2198"/>
      <c r="OSU813" s="2198"/>
      <c r="OSV813" s="2198"/>
      <c r="OSW813" s="2198"/>
      <c r="OSX813" s="2198"/>
      <c r="OSY813" s="2198"/>
      <c r="OSZ813" s="2198"/>
      <c r="OTA813" s="2198"/>
      <c r="OTB813" s="2198"/>
      <c r="OTC813" s="2198"/>
      <c r="OTD813" s="2198"/>
      <c r="OTE813" s="2198"/>
      <c r="OTF813" s="2198"/>
      <c r="OTG813" s="2198"/>
      <c r="OTH813" s="2198"/>
      <c r="OTI813" s="2198"/>
      <c r="OTJ813" s="2198"/>
      <c r="OTK813" s="2198"/>
      <c r="OTL813" s="2198"/>
      <c r="OTM813" s="2198"/>
      <c r="OTN813" s="2198"/>
      <c r="OTO813" s="2198"/>
      <c r="OTP813" s="2198"/>
      <c r="OTQ813" s="2198"/>
      <c r="OTR813" s="2198"/>
      <c r="OTS813" s="2198"/>
      <c r="OTT813" s="2198"/>
      <c r="OTU813" s="2198"/>
      <c r="OTV813" s="2198"/>
      <c r="OTW813" s="2198"/>
      <c r="OTX813" s="2198"/>
      <c r="OTY813" s="2198"/>
      <c r="OTZ813" s="2198"/>
      <c r="OUA813" s="2198"/>
      <c r="OUB813" s="2198"/>
      <c r="OUC813" s="2198"/>
      <c r="OUD813" s="2198"/>
      <c r="OUE813" s="2198"/>
      <c r="OUF813" s="2198"/>
      <c r="OUG813" s="2198"/>
      <c r="OUH813" s="2198"/>
      <c r="OUI813" s="2198"/>
      <c r="OUJ813" s="2198"/>
      <c r="OUK813" s="2198"/>
      <c r="OUL813" s="2198"/>
      <c r="OUM813" s="2198"/>
      <c r="OUN813" s="2198"/>
      <c r="OUO813" s="2198"/>
      <c r="OUP813" s="2198"/>
      <c r="OUQ813" s="2198"/>
      <c r="OUR813" s="2198"/>
      <c r="OUS813" s="2198"/>
      <c r="OUT813" s="2198"/>
      <c r="OUU813" s="2198"/>
      <c r="OUV813" s="2198"/>
      <c r="OUW813" s="2198"/>
      <c r="OUX813" s="2198"/>
      <c r="OUY813" s="2198"/>
      <c r="OUZ813" s="2198"/>
      <c r="OVA813" s="2198"/>
      <c r="OVB813" s="2198"/>
      <c r="OVC813" s="2198"/>
      <c r="OVD813" s="2198"/>
      <c r="OVE813" s="2198"/>
      <c r="OVF813" s="2198"/>
      <c r="OVG813" s="2198"/>
      <c r="OVH813" s="2198"/>
      <c r="OVI813" s="2198"/>
      <c r="OVJ813" s="2198"/>
      <c r="OVK813" s="2198"/>
      <c r="OVL813" s="2198"/>
      <c r="OVM813" s="2198"/>
      <c r="OVN813" s="2198"/>
      <c r="OVO813" s="2198"/>
      <c r="OVP813" s="2198"/>
      <c r="OVQ813" s="2198"/>
      <c r="OVR813" s="2198"/>
      <c r="OVS813" s="2198"/>
      <c r="OVT813" s="2198"/>
      <c r="OVU813" s="2198"/>
      <c r="OVV813" s="2198"/>
      <c r="OVW813" s="2198"/>
      <c r="OVX813" s="2198"/>
      <c r="OVY813" s="2198"/>
      <c r="OVZ813" s="2198"/>
      <c r="OWA813" s="2198"/>
      <c r="OWB813" s="2198"/>
      <c r="OWC813" s="2198"/>
      <c r="OWD813" s="2198"/>
      <c r="OWE813" s="2198"/>
      <c r="OWF813" s="2198"/>
      <c r="OWG813" s="2198"/>
      <c r="OWH813" s="2198"/>
      <c r="OWI813" s="2198"/>
      <c r="OWJ813" s="2198"/>
      <c r="OWK813" s="2198"/>
      <c r="OWL813" s="2198"/>
      <c r="OWM813" s="2198"/>
      <c r="OWN813" s="2198"/>
      <c r="OWO813" s="2198"/>
      <c r="OWP813" s="2198"/>
      <c r="OWQ813" s="2198"/>
      <c r="OWU813" s="2198"/>
      <c r="OWV813" s="2198"/>
      <c r="OWW813" s="2198"/>
      <c r="OWX813" s="2198"/>
      <c r="OWY813" s="2198"/>
      <c r="OWZ813" s="2198"/>
      <c r="OXA813" s="2198"/>
      <c r="OXB813" s="2198"/>
      <c r="OXC813" s="2198"/>
      <c r="OXD813" s="2198"/>
      <c r="OXE813" s="2198"/>
      <c r="OXF813" s="2198"/>
      <c r="OXG813" s="2198"/>
      <c r="OXH813" s="2198"/>
      <c r="OXI813" s="2198"/>
      <c r="OXJ813" s="2198"/>
      <c r="OXK813" s="2198"/>
      <c r="OXL813" s="2198"/>
      <c r="OXM813" s="2198"/>
      <c r="OXN813" s="2198"/>
      <c r="OXO813" s="2198"/>
      <c r="OXP813" s="2198"/>
      <c r="OXQ813" s="2198"/>
      <c r="OXR813" s="2198"/>
      <c r="OXS813" s="2198"/>
      <c r="OXT813" s="2198"/>
      <c r="OXU813" s="2198"/>
      <c r="OXV813" s="2198"/>
      <c r="OXW813" s="2198"/>
      <c r="OXX813" s="2198"/>
      <c r="OXY813" s="2198"/>
      <c r="OXZ813" s="2198"/>
      <c r="OYA813" s="2198"/>
      <c r="OYB813" s="2198"/>
      <c r="OYC813" s="2198"/>
      <c r="OYD813" s="2198"/>
      <c r="OYE813" s="2198"/>
      <c r="OYF813" s="2198"/>
      <c r="OYG813" s="2198"/>
      <c r="OYH813" s="2198"/>
      <c r="OYI813" s="2198"/>
      <c r="OYJ813" s="2198"/>
      <c r="OYK813" s="2198"/>
      <c r="OYL813" s="2198"/>
      <c r="OYM813" s="2198"/>
      <c r="OYN813" s="2198"/>
      <c r="OYO813" s="2198"/>
      <c r="OYP813" s="2198"/>
      <c r="OYQ813" s="2198"/>
      <c r="OYR813" s="2198"/>
      <c r="OYS813" s="2198"/>
      <c r="OYT813" s="2198"/>
      <c r="OYU813" s="2198"/>
      <c r="OYV813" s="2198"/>
      <c r="OYW813" s="2198"/>
      <c r="OYX813" s="2198"/>
      <c r="OYY813" s="2198"/>
      <c r="OYZ813" s="2198"/>
      <c r="OZA813" s="2198"/>
      <c r="OZB813" s="2198"/>
      <c r="OZC813" s="2198"/>
      <c r="OZD813" s="2198"/>
      <c r="OZE813" s="2198"/>
      <c r="OZF813" s="2198"/>
      <c r="OZG813" s="2198"/>
      <c r="OZH813" s="2198"/>
      <c r="OZI813" s="2198"/>
      <c r="OZJ813" s="2198"/>
      <c r="OZK813" s="2198"/>
      <c r="OZL813" s="2198"/>
      <c r="OZM813" s="2198"/>
      <c r="OZN813" s="2198"/>
      <c r="OZO813" s="2198"/>
      <c r="OZP813" s="2198"/>
      <c r="OZQ813" s="2198"/>
      <c r="OZR813" s="2198"/>
      <c r="OZS813" s="2198"/>
      <c r="OZT813" s="2198"/>
      <c r="OZU813" s="2198"/>
      <c r="OZV813" s="2198"/>
      <c r="OZW813" s="2198"/>
      <c r="OZX813" s="2198"/>
      <c r="OZY813" s="2198"/>
      <c r="OZZ813" s="2198"/>
      <c r="PAA813" s="2198"/>
      <c r="PAB813" s="2198"/>
      <c r="PAC813" s="2198"/>
      <c r="PAD813" s="2198"/>
      <c r="PAE813" s="2198"/>
      <c r="PAF813" s="2198"/>
      <c r="PAG813" s="2198"/>
      <c r="PAH813" s="2198"/>
      <c r="PAI813" s="2198"/>
      <c r="PAJ813" s="2198"/>
      <c r="PAK813" s="2198"/>
      <c r="PAL813" s="2198"/>
      <c r="PAM813" s="2198"/>
      <c r="PAN813" s="2198"/>
      <c r="PAO813" s="2198"/>
      <c r="PAP813" s="2198"/>
      <c r="PAQ813" s="2198"/>
      <c r="PAR813" s="2198"/>
      <c r="PAS813" s="2198"/>
      <c r="PAT813" s="2198"/>
      <c r="PAU813" s="2198"/>
      <c r="PAV813" s="2198"/>
      <c r="PAW813" s="2198"/>
      <c r="PAX813" s="2198"/>
      <c r="PAY813" s="2198"/>
      <c r="PAZ813" s="2198"/>
      <c r="PBA813" s="2198"/>
      <c r="PBB813" s="2198"/>
      <c r="PBC813" s="2198"/>
      <c r="PBD813" s="2198"/>
      <c r="PBE813" s="2198"/>
      <c r="PBF813" s="2198"/>
      <c r="PBG813" s="2198"/>
      <c r="PBH813" s="2198"/>
      <c r="PBI813" s="2198"/>
      <c r="PBJ813" s="2198"/>
      <c r="PBK813" s="2198"/>
      <c r="PBL813" s="2198"/>
      <c r="PBM813" s="2198"/>
      <c r="PBN813" s="2198"/>
      <c r="PBO813" s="2198"/>
      <c r="PBP813" s="2198"/>
      <c r="PBQ813" s="2198"/>
      <c r="PBR813" s="2198"/>
      <c r="PBS813" s="2198"/>
      <c r="PBT813" s="2198"/>
      <c r="PBU813" s="2198"/>
      <c r="PBV813" s="2198"/>
      <c r="PBW813" s="2198"/>
      <c r="PBX813" s="2198"/>
      <c r="PBY813" s="2198"/>
      <c r="PBZ813" s="2198"/>
      <c r="PCA813" s="2198"/>
      <c r="PCB813" s="2198"/>
      <c r="PCC813" s="2198"/>
      <c r="PCD813" s="2198"/>
      <c r="PCE813" s="2198"/>
      <c r="PCF813" s="2198"/>
      <c r="PCG813" s="2198"/>
      <c r="PCH813" s="2198"/>
      <c r="PCI813" s="2198"/>
      <c r="PCJ813" s="2198"/>
      <c r="PCK813" s="2198"/>
      <c r="PCL813" s="2198"/>
      <c r="PCM813" s="2198"/>
      <c r="PCN813" s="2198"/>
      <c r="PCO813" s="2198"/>
      <c r="PCP813" s="2198"/>
      <c r="PCQ813" s="2198"/>
      <c r="PCR813" s="2198"/>
      <c r="PCS813" s="2198"/>
      <c r="PCT813" s="2198"/>
      <c r="PCU813" s="2198"/>
      <c r="PCV813" s="2198"/>
      <c r="PCW813" s="2198"/>
      <c r="PCX813" s="2198"/>
      <c r="PCY813" s="2198"/>
      <c r="PCZ813" s="2198"/>
      <c r="PDA813" s="2198"/>
      <c r="PDB813" s="2198"/>
      <c r="PDC813" s="2198"/>
      <c r="PDD813" s="2198"/>
      <c r="PDE813" s="2198"/>
      <c r="PDF813" s="2198"/>
      <c r="PDG813" s="2198"/>
      <c r="PDH813" s="2198"/>
      <c r="PDI813" s="2198"/>
      <c r="PDJ813" s="2198"/>
      <c r="PDK813" s="2198"/>
      <c r="PDL813" s="2198"/>
      <c r="PDM813" s="2198"/>
      <c r="PDN813" s="2198"/>
      <c r="PDO813" s="2198"/>
      <c r="PDP813" s="2198"/>
      <c r="PDQ813" s="2198"/>
      <c r="PDR813" s="2198"/>
      <c r="PDS813" s="2198"/>
      <c r="PDT813" s="2198"/>
      <c r="PDU813" s="2198"/>
      <c r="PDV813" s="2198"/>
      <c r="PDW813" s="2198"/>
      <c r="PDX813" s="2198"/>
      <c r="PDY813" s="2198"/>
      <c r="PDZ813" s="2198"/>
      <c r="PEA813" s="2198"/>
      <c r="PEB813" s="2198"/>
      <c r="PEC813" s="2198"/>
      <c r="PED813" s="2198"/>
      <c r="PEE813" s="2198"/>
      <c r="PEF813" s="2198"/>
      <c r="PEG813" s="2198"/>
      <c r="PEH813" s="2198"/>
      <c r="PEI813" s="2198"/>
      <c r="PEJ813" s="2198"/>
      <c r="PEK813" s="2198"/>
      <c r="PEL813" s="2198"/>
      <c r="PEM813" s="2198"/>
      <c r="PEN813" s="2198"/>
      <c r="PEO813" s="2198"/>
      <c r="PEP813" s="2198"/>
      <c r="PEQ813" s="2198"/>
      <c r="PER813" s="2198"/>
      <c r="PES813" s="2198"/>
      <c r="PET813" s="2198"/>
      <c r="PEU813" s="2198"/>
      <c r="PEV813" s="2198"/>
      <c r="PEW813" s="2198"/>
      <c r="PEX813" s="2198"/>
      <c r="PEY813" s="2198"/>
      <c r="PEZ813" s="2198"/>
      <c r="PFA813" s="2198"/>
      <c r="PFB813" s="2198"/>
      <c r="PFC813" s="2198"/>
      <c r="PFD813" s="2198"/>
      <c r="PFE813" s="2198"/>
      <c r="PFF813" s="2198"/>
      <c r="PFG813" s="2198"/>
      <c r="PFH813" s="2198"/>
      <c r="PFI813" s="2198"/>
      <c r="PFJ813" s="2198"/>
      <c r="PFK813" s="2198"/>
      <c r="PFL813" s="2198"/>
      <c r="PFM813" s="2198"/>
      <c r="PFN813" s="2198"/>
      <c r="PFO813" s="2198"/>
      <c r="PFP813" s="2198"/>
      <c r="PFQ813" s="2198"/>
      <c r="PFR813" s="2198"/>
      <c r="PFS813" s="2198"/>
      <c r="PFT813" s="2198"/>
      <c r="PFU813" s="2198"/>
      <c r="PFV813" s="2198"/>
      <c r="PFW813" s="2198"/>
      <c r="PFX813" s="2198"/>
      <c r="PFY813" s="2198"/>
      <c r="PFZ813" s="2198"/>
      <c r="PGA813" s="2198"/>
      <c r="PGB813" s="2198"/>
      <c r="PGC813" s="2198"/>
      <c r="PGD813" s="2198"/>
      <c r="PGE813" s="2198"/>
      <c r="PGF813" s="2198"/>
      <c r="PGG813" s="2198"/>
      <c r="PGH813" s="2198"/>
      <c r="PGI813" s="2198"/>
      <c r="PGJ813" s="2198"/>
      <c r="PGK813" s="2198"/>
      <c r="PGL813" s="2198"/>
      <c r="PGM813" s="2198"/>
      <c r="PGQ813" s="2198"/>
      <c r="PGR813" s="2198"/>
      <c r="PGS813" s="2198"/>
      <c r="PGT813" s="2198"/>
      <c r="PGU813" s="2198"/>
      <c r="PGV813" s="2198"/>
      <c r="PGW813" s="2198"/>
      <c r="PGX813" s="2198"/>
      <c r="PGY813" s="2198"/>
      <c r="PGZ813" s="2198"/>
      <c r="PHA813" s="2198"/>
      <c r="PHB813" s="2198"/>
      <c r="PHC813" s="2198"/>
      <c r="PHD813" s="2198"/>
      <c r="PHE813" s="2198"/>
      <c r="PHF813" s="2198"/>
      <c r="PHG813" s="2198"/>
      <c r="PHH813" s="2198"/>
      <c r="PHI813" s="2198"/>
      <c r="PHJ813" s="2198"/>
      <c r="PHK813" s="2198"/>
      <c r="PHL813" s="2198"/>
      <c r="PHM813" s="2198"/>
      <c r="PHN813" s="2198"/>
      <c r="PHO813" s="2198"/>
      <c r="PHP813" s="2198"/>
      <c r="PHQ813" s="2198"/>
      <c r="PHR813" s="2198"/>
      <c r="PHS813" s="2198"/>
      <c r="PHT813" s="2198"/>
      <c r="PHU813" s="2198"/>
      <c r="PHV813" s="2198"/>
      <c r="PHW813" s="2198"/>
      <c r="PHX813" s="2198"/>
      <c r="PHY813" s="2198"/>
      <c r="PHZ813" s="2198"/>
      <c r="PIA813" s="2198"/>
      <c r="PIB813" s="2198"/>
      <c r="PIC813" s="2198"/>
      <c r="PID813" s="2198"/>
      <c r="PIE813" s="2198"/>
      <c r="PIF813" s="2198"/>
      <c r="PIG813" s="2198"/>
      <c r="PIH813" s="2198"/>
      <c r="PII813" s="2198"/>
      <c r="PIJ813" s="2198"/>
      <c r="PIK813" s="2198"/>
      <c r="PIL813" s="2198"/>
      <c r="PIM813" s="2198"/>
      <c r="PIN813" s="2198"/>
      <c r="PIO813" s="2198"/>
      <c r="PIP813" s="2198"/>
      <c r="PIQ813" s="2198"/>
      <c r="PIR813" s="2198"/>
      <c r="PIS813" s="2198"/>
      <c r="PIT813" s="2198"/>
      <c r="PIU813" s="2198"/>
      <c r="PIV813" s="2198"/>
      <c r="PIW813" s="2198"/>
      <c r="PIX813" s="2198"/>
      <c r="PIY813" s="2198"/>
      <c r="PIZ813" s="2198"/>
      <c r="PJA813" s="2198"/>
      <c r="PJB813" s="2198"/>
      <c r="PJC813" s="2198"/>
      <c r="PJD813" s="2198"/>
      <c r="PJE813" s="2198"/>
      <c r="PJF813" s="2198"/>
      <c r="PJG813" s="2198"/>
      <c r="PJH813" s="2198"/>
      <c r="PJI813" s="2198"/>
      <c r="PJJ813" s="2198"/>
      <c r="PJK813" s="2198"/>
      <c r="PJL813" s="2198"/>
      <c r="PJM813" s="2198"/>
      <c r="PJN813" s="2198"/>
      <c r="PJO813" s="2198"/>
      <c r="PJP813" s="2198"/>
      <c r="PJQ813" s="2198"/>
      <c r="PJR813" s="2198"/>
      <c r="PJS813" s="2198"/>
      <c r="PJT813" s="2198"/>
      <c r="PJU813" s="2198"/>
      <c r="PJV813" s="2198"/>
      <c r="PJW813" s="2198"/>
      <c r="PJX813" s="2198"/>
      <c r="PJY813" s="2198"/>
      <c r="PJZ813" s="2198"/>
      <c r="PKA813" s="2198"/>
      <c r="PKB813" s="2198"/>
      <c r="PKC813" s="2198"/>
      <c r="PKD813" s="2198"/>
      <c r="PKE813" s="2198"/>
      <c r="PKF813" s="2198"/>
      <c r="PKG813" s="2198"/>
      <c r="PKH813" s="2198"/>
      <c r="PKI813" s="2198"/>
      <c r="PKJ813" s="2198"/>
      <c r="PKK813" s="2198"/>
      <c r="PKL813" s="2198"/>
      <c r="PKM813" s="2198"/>
      <c r="PKN813" s="2198"/>
      <c r="PKO813" s="2198"/>
      <c r="PKP813" s="2198"/>
      <c r="PKQ813" s="2198"/>
      <c r="PKR813" s="2198"/>
      <c r="PKS813" s="2198"/>
      <c r="PKT813" s="2198"/>
      <c r="PKU813" s="2198"/>
      <c r="PKV813" s="2198"/>
      <c r="PKW813" s="2198"/>
      <c r="PKX813" s="2198"/>
      <c r="PKY813" s="2198"/>
      <c r="PKZ813" s="2198"/>
      <c r="PLA813" s="2198"/>
      <c r="PLB813" s="2198"/>
      <c r="PLC813" s="2198"/>
      <c r="PLD813" s="2198"/>
      <c r="PLE813" s="2198"/>
      <c r="PLF813" s="2198"/>
      <c r="PLG813" s="2198"/>
      <c r="PLH813" s="2198"/>
      <c r="PLI813" s="2198"/>
      <c r="PLJ813" s="2198"/>
      <c r="PLK813" s="2198"/>
      <c r="PLL813" s="2198"/>
      <c r="PLM813" s="2198"/>
      <c r="PLN813" s="2198"/>
      <c r="PLO813" s="2198"/>
      <c r="PLP813" s="2198"/>
      <c r="PLQ813" s="2198"/>
      <c r="PLR813" s="2198"/>
      <c r="PLS813" s="2198"/>
      <c r="PLT813" s="2198"/>
      <c r="PLU813" s="2198"/>
      <c r="PLV813" s="2198"/>
      <c r="PLW813" s="2198"/>
      <c r="PLX813" s="2198"/>
      <c r="PLY813" s="2198"/>
      <c r="PLZ813" s="2198"/>
      <c r="PMA813" s="2198"/>
      <c r="PMB813" s="2198"/>
      <c r="PMC813" s="2198"/>
      <c r="PMD813" s="2198"/>
      <c r="PME813" s="2198"/>
      <c r="PMF813" s="2198"/>
      <c r="PMG813" s="2198"/>
      <c r="PMH813" s="2198"/>
      <c r="PMI813" s="2198"/>
      <c r="PMJ813" s="2198"/>
      <c r="PMK813" s="2198"/>
      <c r="PML813" s="2198"/>
      <c r="PMM813" s="2198"/>
      <c r="PMN813" s="2198"/>
      <c r="PMO813" s="2198"/>
      <c r="PMP813" s="2198"/>
      <c r="PMQ813" s="2198"/>
      <c r="PMR813" s="2198"/>
      <c r="PMS813" s="2198"/>
      <c r="PMT813" s="2198"/>
      <c r="PMU813" s="2198"/>
      <c r="PMV813" s="2198"/>
      <c r="PMW813" s="2198"/>
      <c r="PMX813" s="2198"/>
      <c r="PMY813" s="2198"/>
      <c r="PMZ813" s="2198"/>
      <c r="PNA813" s="2198"/>
      <c r="PNB813" s="2198"/>
      <c r="PNC813" s="2198"/>
      <c r="PND813" s="2198"/>
      <c r="PNE813" s="2198"/>
      <c r="PNF813" s="2198"/>
      <c r="PNG813" s="2198"/>
      <c r="PNH813" s="2198"/>
      <c r="PNI813" s="2198"/>
      <c r="PNJ813" s="2198"/>
      <c r="PNK813" s="2198"/>
      <c r="PNL813" s="2198"/>
      <c r="PNM813" s="2198"/>
      <c r="PNN813" s="2198"/>
      <c r="PNO813" s="2198"/>
      <c r="PNP813" s="2198"/>
      <c r="PNQ813" s="2198"/>
      <c r="PNR813" s="2198"/>
      <c r="PNS813" s="2198"/>
      <c r="PNT813" s="2198"/>
      <c r="PNU813" s="2198"/>
      <c r="PNV813" s="2198"/>
      <c r="PNW813" s="2198"/>
      <c r="PNX813" s="2198"/>
      <c r="PNY813" s="2198"/>
      <c r="PNZ813" s="2198"/>
      <c r="POA813" s="2198"/>
      <c r="POB813" s="2198"/>
      <c r="POC813" s="2198"/>
      <c r="POD813" s="2198"/>
      <c r="POE813" s="2198"/>
      <c r="POF813" s="2198"/>
      <c r="POG813" s="2198"/>
      <c r="POH813" s="2198"/>
      <c r="POI813" s="2198"/>
      <c r="POJ813" s="2198"/>
      <c r="POK813" s="2198"/>
      <c r="POL813" s="2198"/>
      <c r="POM813" s="2198"/>
      <c r="PON813" s="2198"/>
      <c r="POO813" s="2198"/>
      <c r="POP813" s="2198"/>
      <c r="POQ813" s="2198"/>
      <c r="POR813" s="2198"/>
      <c r="POS813" s="2198"/>
      <c r="POT813" s="2198"/>
      <c r="POU813" s="2198"/>
      <c r="POV813" s="2198"/>
      <c r="POW813" s="2198"/>
      <c r="POX813" s="2198"/>
      <c r="POY813" s="2198"/>
      <c r="POZ813" s="2198"/>
      <c r="PPA813" s="2198"/>
      <c r="PPB813" s="2198"/>
      <c r="PPC813" s="2198"/>
      <c r="PPD813" s="2198"/>
      <c r="PPE813" s="2198"/>
      <c r="PPF813" s="2198"/>
      <c r="PPG813" s="2198"/>
      <c r="PPH813" s="2198"/>
      <c r="PPI813" s="2198"/>
      <c r="PPJ813" s="2198"/>
      <c r="PPK813" s="2198"/>
      <c r="PPL813" s="2198"/>
      <c r="PPM813" s="2198"/>
      <c r="PPN813" s="2198"/>
      <c r="PPO813" s="2198"/>
      <c r="PPP813" s="2198"/>
      <c r="PPQ813" s="2198"/>
      <c r="PPR813" s="2198"/>
      <c r="PPS813" s="2198"/>
      <c r="PPT813" s="2198"/>
      <c r="PPU813" s="2198"/>
      <c r="PPV813" s="2198"/>
      <c r="PPW813" s="2198"/>
      <c r="PPX813" s="2198"/>
      <c r="PPY813" s="2198"/>
      <c r="PPZ813" s="2198"/>
      <c r="PQA813" s="2198"/>
      <c r="PQB813" s="2198"/>
      <c r="PQC813" s="2198"/>
      <c r="PQD813" s="2198"/>
      <c r="PQE813" s="2198"/>
      <c r="PQF813" s="2198"/>
      <c r="PQG813" s="2198"/>
      <c r="PQH813" s="2198"/>
      <c r="PQI813" s="2198"/>
      <c r="PQM813" s="2198"/>
      <c r="PQN813" s="2198"/>
      <c r="PQO813" s="2198"/>
      <c r="PQP813" s="2198"/>
      <c r="PQQ813" s="2198"/>
      <c r="PQR813" s="2198"/>
      <c r="PQS813" s="2198"/>
      <c r="PQT813" s="2198"/>
      <c r="PQU813" s="2198"/>
      <c r="PQV813" s="2198"/>
      <c r="PQW813" s="2198"/>
      <c r="PQX813" s="2198"/>
      <c r="PQY813" s="2198"/>
      <c r="PQZ813" s="2198"/>
      <c r="PRA813" s="2198"/>
      <c r="PRB813" s="2198"/>
      <c r="PRC813" s="2198"/>
      <c r="PRD813" s="2198"/>
      <c r="PRE813" s="2198"/>
      <c r="PRF813" s="2198"/>
      <c r="PRG813" s="2198"/>
      <c r="PRH813" s="2198"/>
      <c r="PRI813" s="2198"/>
      <c r="PRJ813" s="2198"/>
      <c r="PRK813" s="2198"/>
      <c r="PRL813" s="2198"/>
      <c r="PRM813" s="2198"/>
      <c r="PRN813" s="2198"/>
      <c r="PRO813" s="2198"/>
      <c r="PRP813" s="2198"/>
      <c r="PRQ813" s="2198"/>
      <c r="PRR813" s="2198"/>
      <c r="PRS813" s="2198"/>
      <c r="PRT813" s="2198"/>
      <c r="PRU813" s="2198"/>
      <c r="PRV813" s="2198"/>
      <c r="PRW813" s="2198"/>
      <c r="PRX813" s="2198"/>
      <c r="PRY813" s="2198"/>
      <c r="PRZ813" s="2198"/>
      <c r="PSA813" s="2198"/>
      <c r="PSB813" s="2198"/>
      <c r="PSC813" s="2198"/>
      <c r="PSD813" s="2198"/>
      <c r="PSE813" s="2198"/>
      <c r="PSF813" s="2198"/>
      <c r="PSG813" s="2198"/>
      <c r="PSH813" s="2198"/>
      <c r="PSI813" s="2198"/>
      <c r="PSJ813" s="2198"/>
      <c r="PSK813" s="2198"/>
      <c r="PSL813" s="2198"/>
      <c r="PSM813" s="2198"/>
      <c r="PSN813" s="2198"/>
      <c r="PSO813" s="2198"/>
      <c r="PSP813" s="2198"/>
      <c r="PSQ813" s="2198"/>
      <c r="PSR813" s="2198"/>
      <c r="PSS813" s="2198"/>
      <c r="PST813" s="2198"/>
      <c r="PSU813" s="2198"/>
      <c r="PSV813" s="2198"/>
      <c r="PSW813" s="2198"/>
      <c r="PSX813" s="2198"/>
      <c r="PSY813" s="2198"/>
      <c r="PSZ813" s="2198"/>
      <c r="PTA813" s="2198"/>
      <c r="PTB813" s="2198"/>
      <c r="PTC813" s="2198"/>
      <c r="PTD813" s="2198"/>
      <c r="PTE813" s="2198"/>
      <c r="PTF813" s="2198"/>
      <c r="PTG813" s="2198"/>
      <c r="PTH813" s="2198"/>
      <c r="PTI813" s="2198"/>
      <c r="PTJ813" s="2198"/>
      <c r="PTK813" s="2198"/>
      <c r="PTL813" s="2198"/>
      <c r="PTM813" s="2198"/>
      <c r="PTN813" s="2198"/>
      <c r="PTO813" s="2198"/>
      <c r="PTP813" s="2198"/>
      <c r="PTQ813" s="2198"/>
      <c r="PTR813" s="2198"/>
      <c r="PTS813" s="2198"/>
      <c r="PTT813" s="2198"/>
      <c r="PTU813" s="2198"/>
      <c r="PTV813" s="2198"/>
      <c r="PTW813" s="2198"/>
      <c r="PTX813" s="2198"/>
      <c r="PTY813" s="2198"/>
      <c r="PTZ813" s="2198"/>
      <c r="PUA813" s="2198"/>
      <c r="PUB813" s="2198"/>
      <c r="PUC813" s="2198"/>
      <c r="PUD813" s="2198"/>
      <c r="PUE813" s="2198"/>
      <c r="PUF813" s="2198"/>
      <c r="PUG813" s="2198"/>
      <c r="PUH813" s="2198"/>
      <c r="PUI813" s="2198"/>
      <c r="PUJ813" s="2198"/>
      <c r="PUK813" s="2198"/>
      <c r="PUL813" s="2198"/>
      <c r="PUM813" s="2198"/>
      <c r="PUN813" s="2198"/>
      <c r="PUO813" s="2198"/>
      <c r="PUP813" s="2198"/>
      <c r="PUQ813" s="2198"/>
      <c r="PUR813" s="2198"/>
      <c r="PUS813" s="2198"/>
      <c r="PUT813" s="2198"/>
      <c r="PUU813" s="2198"/>
      <c r="PUV813" s="2198"/>
      <c r="PUW813" s="2198"/>
      <c r="PUX813" s="2198"/>
      <c r="PUY813" s="2198"/>
      <c r="PUZ813" s="2198"/>
      <c r="PVA813" s="2198"/>
      <c r="PVB813" s="2198"/>
      <c r="PVC813" s="2198"/>
      <c r="PVD813" s="2198"/>
      <c r="PVE813" s="2198"/>
      <c r="PVF813" s="2198"/>
      <c r="PVG813" s="2198"/>
      <c r="PVH813" s="2198"/>
      <c r="PVI813" s="2198"/>
      <c r="PVJ813" s="2198"/>
      <c r="PVK813" s="2198"/>
      <c r="PVL813" s="2198"/>
      <c r="PVM813" s="2198"/>
      <c r="PVN813" s="2198"/>
      <c r="PVO813" s="2198"/>
      <c r="PVP813" s="2198"/>
      <c r="PVQ813" s="2198"/>
      <c r="PVR813" s="2198"/>
      <c r="PVS813" s="2198"/>
      <c r="PVT813" s="2198"/>
      <c r="PVU813" s="2198"/>
      <c r="PVV813" s="2198"/>
      <c r="PVW813" s="2198"/>
      <c r="PVX813" s="2198"/>
      <c r="PVY813" s="2198"/>
      <c r="PVZ813" s="2198"/>
      <c r="PWA813" s="2198"/>
      <c r="PWB813" s="2198"/>
      <c r="PWC813" s="2198"/>
      <c r="PWD813" s="2198"/>
      <c r="PWE813" s="2198"/>
      <c r="PWF813" s="2198"/>
      <c r="PWG813" s="2198"/>
      <c r="PWH813" s="2198"/>
      <c r="PWI813" s="2198"/>
      <c r="PWJ813" s="2198"/>
      <c r="PWK813" s="2198"/>
      <c r="PWL813" s="2198"/>
      <c r="PWM813" s="2198"/>
      <c r="PWN813" s="2198"/>
      <c r="PWO813" s="2198"/>
      <c r="PWP813" s="2198"/>
      <c r="PWQ813" s="2198"/>
      <c r="PWR813" s="2198"/>
      <c r="PWS813" s="2198"/>
      <c r="PWT813" s="2198"/>
      <c r="PWU813" s="2198"/>
      <c r="PWV813" s="2198"/>
      <c r="PWW813" s="2198"/>
      <c r="PWX813" s="2198"/>
      <c r="PWY813" s="2198"/>
      <c r="PWZ813" s="2198"/>
      <c r="PXA813" s="2198"/>
      <c r="PXB813" s="2198"/>
      <c r="PXC813" s="2198"/>
      <c r="PXD813" s="2198"/>
      <c r="PXE813" s="2198"/>
      <c r="PXF813" s="2198"/>
      <c r="PXG813" s="2198"/>
      <c r="PXH813" s="2198"/>
      <c r="PXI813" s="2198"/>
      <c r="PXJ813" s="2198"/>
      <c r="PXK813" s="2198"/>
      <c r="PXL813" s="2198"/>
      <c r="PXM813" s="2198"/>
      <c r="PXN813" s="2198"/>
      <c r="PXO813" s="2198"/>
      <c r="PXP813" s="2198"/>
      <c r="PXQ813" s="2198"/>
      <c r="PXR813" s="2198"/>
      <c r="PXS813" s="2198"/>
      <c r="PXT813" s="2198"/>
      <c r="PXU813" s="2198"/>
      <c r="PXV813" s="2198"/>
      <c r="PXW813" s="2198"/>
      <c r="PXX813" s="2198"/>
      <c r="PXY813" s="2198"/>
      <c r="PXZ813" s="2198"/>
      <c r="PYA813" s="2198"/>
      <c r="PYB813" s="2198"/>
      <c r="PYC813" s="2198"/>
      <c r="PYD813" s="2198"/>
      <c r="PYE813" s="2198"/>
      <c r="PYF813" s="2198"/>
      <c r="PYG813" s="2198"/>
      <c r="PYH813" s="2198"/>
      <c r="PYI813" s="2198"/>
      <c r="PYJ813" s="2198"/>
      <c r="PYK813" s="2198"/>
      <c r="PYL813" s="2198"/>
      <c r="PYM813" s="2198"/>
      <c r="PYN813" s="2198"/>
      <c r="PYO813" s="2198"/>
      <c r="PYP813" s="2198"/>
      <c r="PYQ813" s="2198"/>
      <c r="PYR813" s="2198"/>
      <c r="PYS813" s="2198"/>
      <c r="PYT813" s="2198"/>
      <c r="PYU813" s="2198"/>
      <c r="PYV813" s="2198"/>
      <c r="PYW813" s="2198"/>
      <c r="PYX813" s="2198"/>
      <c r="PYY813" s="2198"/>
      <c r="PYZ813" s="2198"/>
      <c r="PZA813" s="2198"/>
      <c r="PZB813" s="2198"/>
      <c r="PZC813" s="2198"/>
      <c r="PZD813" s="2198"/>
      <c r="PZE813" s="2198"/>
      <c r="PZF813" s="2198"/>
      <c r="PZG813" s="2198"/>
      <c r="PZH813" s="2198"/>
      <c r="PZI813" s="2198"/>
      <c r="PZJ813" s="2198"/>
      <c r="PZK813" s="2198"/>
      <c r="PZL813" s="2198"/>
      <c r="PZM813" s="2198"/>
      <c r="PZN813" s="2198"/>
      <c r="PZO813" s="2198"/>
      <c r="PZP813" s="2198"/>
      <c r="PZQ813" s="2198"/>
      <c r="PZR813" s="2198"/>
      <c r="PZS813" s="2198"/>
      <c r="PZT813" s="2198"/>
      <c r="PZU813" s="2198"/>
      <c r="PZV813" s="2198"/>
      <c r="PZW813" s="2198"/>
      <c r="PZX813" s="2198"/>
      <c r="PZY813" s="2198"/>
      <c r="PZZ813" s="2198"/>
      <c r="QAA813" s="2198"/>
      <c r="QAB813" s="2198"/>
      <c r="QAC813" s="2198"/>
      <c r="QAD813" s="2198"/>
      <c r="QAE813" s="2198"/>
      <c r="QAI813" s="2198"/>
      <c r="QAJ813" s="2198"/>
      <c r="QAK813" s="2198"/>
      <c r="QAL813" s="2198"/>
      <c r="QAM813" s="2198"/>
      <c r="QAN813" s="2198"/>
      <c r="QAO813" s="2198"/>
      <c r="QAP813" s="2198"/>
      <c r="QAQ813" s="2198"/>
      <c r="QAR813" s="2198"/>
      <c r="QAS813" s="2198"/>
      <c r="QAT813" s="2198"/>
      <c r="QAU813" s="2198"/>
      <c r="QAV813" s="2198"/>
      <c r="QAW813" s="2198"/>
      <c r="QAX813" s="2198"/>
      <c r="QAY813" s="2198"/>
      <c r="QAZ813" s="2198"/>
      <c r="QBA813" s="2198"/>
      <c r="QBB813" s="2198"/>
      <c r="QBC813" s="2198"/>
      <c r="QBD813" s="2198"/>
      <c r="QBE813" s="2198"/>
      <c r="QBF813" s="2198"/>
      <c r="QBG813" s="2198"/>
      <c r="QBH813" s="2198"/>
      <c r="QBI813" s="2198"/>
      <c r="QBJ813" s="2198"/>
      <c r="QBK813" s="2198"/>
      <c r="QBL813" s="2198"/>
      <c r="QBM813" s="2198"/>
      <c r="QBN813" s="2198"/>
      <c r="QBO813" s="2198"/>
      <c r="QBP813" s="2198"/>
      <c r="QBQ813" s="2198"/>
      <c r="QBR813" s="2198"/>
      <c r="QBS813" s="2198"/>
      <c r="QBT813" s="2198"/>
      <c r="QBU813" s="2198"/>
      <c r="QBV813" s="2198"/>
      <c r="QBW813" s="2198"/>
      <c r="QBX813" s="2198"/>
      <c r="QBY813" s="2198"/>
      <c r="QBZ813" s="2198"/>
      <c r="QCA813" s="2198"/>
      <c r="QCB813" s="2198"/>
      <c r="QCC813" s="2198"/>
      <c r="QCD813" s="2198"/>
      <c r="QCE813" s="2198"/>
      <c r="QCF813" s="2198"/>
      <c r="QCG813" s="2198"/>
      <c r="QCH813" s="2198"/>
      <c r="QCI813" s="2198"/>
      <c r="QCJ813" s="2198"/>
      <c r="QCK813" s="2198"/>
      <c r="QCL813" s="2198"/>
      <c r="QCM813" s="2198"/>
      <c r="QCN813" s="2198"/>
      <c r="QCO813" s="2198"/>
      <c r="QCP813" s="2198"/>
      <c r="QCQ813" s="2198"/>
      <c r="QCR813" s="2198"/>
      <c r="QCS813" s="2198"/>
      <c r="QCT813" s="2198"/>
      <c r="QCU813" s="2198"/>
      <c r="QCV813" s="2198"/>
      <c r="QCW813" s="2198"/>
      <c r="QCX813" s="2198"/>
      <c r="QCY813" s="2198"/>
      <c r="QCZ813" s="2198"/>
      <c r="QDA813" s="2198"/>
      <c r="QDB813" s="2198"/>
      <c r="QDC813" s="2198"/>
      <c r="QDD813" s="2198"/>
      <c r="QDE813" s="2198"/>
      <c r="QDF813" s="2198"/>
      <c r="QDG813" s="2198"/>
      <c r="QDH813" s="2198"/>
      <c r="QDI813" s="2198"/>
      <c r="QDJ813" s="2198"/>
      <c r="QDK813" s="2198"/>
      <c r="QDL813" s="2198"/>
      <c r="QDM813" s="2198"/>
      <c r="QDN813" s="2198"/>
      <c r="QDO813" s="2198"/>
      <c r="QDP813" s="2198"/>
      <c r="QDQ813" s="2198"/>
      <c r="QDR813" s="2198"/>
      <c r="QDS813" s="2198"/>
      <c r="QDT813" s="2198"/>
      <c r="QDU813" s="2198"/>
      <c r="QDV813" s="2198"/>
      <c r="QDW813" s="2198"/>
      <c r="QDX813" s="2198"/>
      <c r="QDY813" s="2198"/>
      <c r="QDZ813" s="2198"/>
      <c r="QEA813" s="2198"/>
      <c r="QEB813" s="2198"/>
      <c r="QEC813" s="2198"/>
      <c r="QED813" s="2198"/>
      <c r="QEE813" s="2198"/>
      <c r="QEF813" s="2198"/>
      <c r="QEG813" s="2198"/>
      <c r="QEH813" s="2198"/>
      <c r="QEI813" s="2198"/>
      <c r="QEJ813" s="2198"/>
      <c r="QEK813" s="2198"/>
      <c r="QEL813" s="2198"/>
      <c r="QEM813" s="2198"/>
      <c r="QEN813" s="2198"/>
      <c r="QEO813" s="2198"/>
      <c r="QEP813" s="2198"/>
      <c r="QEQ813" s="2198"/>
      <c r="QER813" s="2198"/>
      <c r="QES813" s="2198"/>
      <c r="QET813" s="2198"/>
      <c r="QEU813" s="2198"/>
      <c r="QEV813" s="2198"/>
      <c r="QEW813" s="2198"/>
      <c r="QEX813" s="2198"/>
      <c r="QEY813" s="2198"/>
      <c r="QEZ813" s="2198"/>
      <c r="QFA813" s="2198"/>
      <c r="QFB813" s="2198"/>
      <c r="QFC813" s="2198"/>
      <c r="QFD813" s="2198"/>
      <c r="QFE813" s="2198"/>
      <c r="QFF813" s="2198"/>
      <c r="QFG813" s="2198"/>
      <c r="QFH813" s="2198"/>
      <c r="QFI813" s="2198"/>
      <c r="QFJ813" s="2198"/>
      <c r="QFK813" s="2198"/>
      <c r="QFL813" s="2198"/>
      <c r="QFM813" s="2198"/>
      <c r="QFN813" s="2198"/>
      <c r="QFO813" s="2198"/>
      <c r="QFP813" s="2198"/>
      <c r="QFQ813" s="2198"/>
      <c r="QFR813" s="2198"/>
      <c r="QFS813" s="2198"/>
      <c r="QFT813" s="2198"/>
      <c r="QFU813" s="2198"/>
      <c r="QFV813" s="2198"/>
      <c r="QFW813" s="2198"/>
      <c r="QFX813" s="2198"/>
      <c r="QFY813" s="2198"/>
      <c r="QFZ813" s="2198"/>
      <c r="QGA813" s="2198"/>
      <c r="QGB813" s="2198"/>
      <c r="QGC813" s="2198"/>
      <c r="QGD813" s="2198"/>
      <c r="QGE813" s="2198"/>
      <c r="QGF813" s="2198"/>
      <c r="QGG813" s="2198"/>
      <c r="QGH813" s="2198"/>
      <c r="QGI813" s="2198"/>
      <c r="QGJ813" s="2198"/>
      <c r="QGK813" s="2198"/>
      <c r="QGL813" s="2198"/>
      <c r="QGM813" s="2198"/>
      <c r="QGN813" s="2198"/>
      <c r="QGO813" s="2198"/>
      <c r="QGP813" s="2198"/>
      <c r="QGQ813" s="2198"/>
      <c r="QGR813" s="2198"/>
      <c r="QGS813" s="2198"/>
      <c r="QGT813" s="2198"/>
      <c r="QGU813" s="2198"/>
      <c r="QGV813" s="2198"/>
      <c r="QGW813" s="2198"/>
      <c r="QGX813" s="2198"/>
      <c r="QGY813" s="2198"/>
      <c r="QGZ813" s="2198"/>
      <c r="QHA813" s="2198"/>
      <c r="QHB813" s="2198"/>
      <c r="QHC813" s="2198"/>
      <c r="QHD813" s="2198"/>
      <c r="QHE813" s="2198"/>
      <c r="QHF813" s="2198"/>
      <c r="QHG813" s="2198"/>
      <c r="QHH813" s="2198"/>
      <c r="QHI813" s="2198"/>
      <c r="QHJ813" s="2198"/>
      <c r="QHK813" s="2198"/>
      <c r="QHL813" s="2198"/>
      <c r="QHM813" s="2198"/>
      <c r="QHN813" s="2198"/>
      <c r="QHO813" s="2198"/>
      <c r="QHP813" s="2198"/>
      <c r="QHQ813" s="2198"/>
      <c r="QHR813" s="2198"/>
      <c r="QHS813" s="2198"/>
      <c r="QHT813" s="2198"/>
      <c r="QHU813" s="2198"/>
      <c r="QHV813" s="2198"/>
      <c r="QHW813" s="2198"/>
      <c r="QHX813" s="2198"/>
      <c r="QHY813" s="2198"/>
      <c r="QHZ813" s="2198"/>
      <c r="QIA813" s="2198"/>
      <c r="QIB813" s="2198"/>
      <c r="QIC813" s="2198"/>
      <c r="QID813" s="2198"/>
      <c r="QIE813" s="2198"/>
      <c r="QIF813" s="2198"/>
      <c r="QIG813" s="2198"/>
      <c r="QIH813" s="2198"/>
      <c r="QII813" s="2198"/>
      <c r="QIJ813" s="2198"/>
      <c r="QIK813" s="2198"/>
      <c r="QIL813" s="2198"/>
      <c r="QIM813" s="2198"/>
      <c r="QIN813" s="2198"/>
      <c r="QIO813" s="2198"/>
      <c r="QIP813" s="2198"/>
      <c r="QIQ813" s="2198"/>
      <c r="QIR813" s="2198"/>
      <c r="QIS813" s="2198"/>
      <c r="QIT813" s="2198"/>
      <c r="QIU813" s="2198"/>
      <c r="QIV813" s="2198"/>
      <c r="QIW813" s="2198"/>
      <c r="QIX813" s="2198"/>
      <c r="QIY813" s="2198"/>
      <c r="QIZ813" s="2198"/>
      <c r="QJA813" s="2198"/>
      <c r="QJB813" s="2198"/>
      <c r="QJC813" s="2198"/>
      <c r="QJD813" s="2198"/>
      <c r="QJE813" s="2198"/>
      <c r="QJF813" s="2198"/>
      <c r="QJG813" s="2198"/>
      <c r="QJH813" s="2198"/>
      <c r="QJI813" s="2198"/>
      <c r="QJJ813" s="2198"/>
      <c r="QJK813" s="2198"/>
      <c r="QJL813" s="2198"/>
      <c r="QJM813" s="2198"/>
      <c r="QJN813" s="2198"/>
      <c r="QJO813" s="2198"/>
      <c r="QJP813" s="2198"/>
      <c r="QJQ813" s="2198"/>
      <c r="QJR813" s="2198"/>
      <c r="QJS813" s="2198"/>
      <c r="QJT813" s="2198"/>
      <c r="QJU813" s="2198"/>
      <c r="QJV813" s="2198"/>
      <c r="QJW813" s="2198"/>
      <c r="QJX813" s="2198"/>
      <c r="QJY813" s="2198"/>
      <c r="QJZ813" s="2198"/>
      <c r="QKA813" s="2198"/>
      <c r="QKE813" s="2198"/>
      <c r="QKF813" s="2198"/>
      <c r="QKG813" s="2198"/>
      <c r="QKH813" s="2198"/>
      <c r="QKI813" s="2198"/>
      <c r="QKJ813" s="2198"/>
      <c r="QKK813" s="2198"/>
      <c r="QKL813" s="2198"/>
      <c r="QKM813" s="2198"/>
      <c r="QKN813" s="2198"/>
      <c r="QKO813" s="2198"/>
      <c r="QKP813" s="2198"/>
      <c r="QKQ813" s="2198"/>
      <c r="QKR813" s="2198"/>
      <c r="QKS813" s="2198"/>
      <c r="QKT813" s="2198"/>
      <c r="QKU813" s="2198"/>
      <c r="QKV813" s="2198"/>
      <c r="QKW813" s="2198"/>
      <c r="QKX813" s="2198"/>
      <c r="QKY813" s="2198"/>
      <c r="QKZ813" s="2198"/>
      <c r="QLA813" s="2198"/>
      <c r="QLB813" s="2198"/>
      <c r="QLC813" s="2198"/>
      <c r="QLD813" s="2198"/>
      <c r="QLE813" s="2198"/>
      <c r="QLF813" s="2198"/>
      <c r="QLG813" s="2198"/>
      <c r="QLH813" s="2198"/>
      <c r="QLI813" s="2198"/>
      <c r="QLJ813" s="2198"/>
      <c r="QLK813" s="2198"/>
      <c r="QLL813" s="2198"/>
      <c r="QLM813" s="2198"/>
      <c r="QLN813" s="2198"/>
      <c r="QLO813" s="2198"/>
      <c r="QLP813" s="2198"/>
      <c r="QLQ813" s="2198"/>
      <c r="QLR813" s="2198"/>
      <c r="QLS813" s="2198"/>
      <c r="QLT813" s="2198"/>
      <c r="QLU813" s="2198"/>
      <c r="QLV813" s="2198"/>
      <c r="QLW813" s="2198"/>
      <c r="QLX813" s="2198"/>
      <c r="QLY813" s="2198"/>
      <c r="QLZ813" s="2198"/>
      <c r="QMA813" s="2198"/>
      <c r="QMB813" s="2198"/>
      <c r="QMC813" s="2198"/>
      <c r="QMD813" s="2198"/>
      <c r="QME813" s="2198"/>
      <c r="QMF813" s="2198"/>
      <c r="QMG813" s="2198"/>
      <c r="QMH813" s="2198"/>
      <c r="QMI813" s="2198"/>
      <c r="QMJ813" s="2198"/>
      <c r="QMK813" s="2198"/>
      <c r="QML813" s="2198"/>
      <c r="QMM813" s="2198"/>
      <c r="QMN813" s="2198"/>
      <c r="QMO813" s="2198"/>
      <c r="QMP813" s="2198"/>
      <c r="QMQ813" s="2198"/>
      <c r="QMR813" s="2198"/>
      <c r="QMS813" s="2198"/>
      <c r="QMT813" s="2198"/>
      <c r="QMU813" s="2198"/>
      <c r="QMV813" s="2198"/>
      <c r="QMW813" s="2198"/>
      <c r="QMX813" s="2198"/>
      <c r="QMY813" s="2198"/>
      <c r="QMZ813" s="2198"/>
      <c r="QNA813" s="2198"/>
      <c r="QNB813" s="2198"/>
      <c r="QNC813" s="2198"/>
      <c r="QND813" s="2198"/>
      <c r="QNE813" s="2198"/>
      <c r="QNF813" s="2198"/>
      <c r="QNG813" s="2198"/>
      <c r="QNH813" s="2198"/>
      <c r="QNI813" s="2198"/>
      <c r="QNJ813" s="2198"/>
      <c r="QNK813" s="2198"/>
      <c r="QNL813" s="2198"/>
      <c r="QNM813" s="2198"/>
      <c r="QNN813" s="2198"/>
      <c r="QNO813" s="2198"/>
      <c r="QNP813" s="2198"/>
      <c r="QNQ813" s="2198"/>
      <c r="QNR813" s="2198"/>
      <c r="QNS813" s="2198"/>
      <c r="QNT813" s="2198"/>
      <c r="QNU813" s="2198"/>
      <c r="QNV813" s="2198"/>
      <c r="QNW813" s="2198"/>
      <c r="QNX813" s="2198"/>
      <c r="QNY813" s="2198"/>
      <c r="QNZ813" s="2198"/>
      <c r="QOA813" s="2198"/>
      <c r="QOB813" s="2198"/>
      <c r="QOC813" s="2198"/>
      <c r="QOD813" s="2198"/>
      <c r="QOE813" s="2198"/>
      <c r="QOF813" s="2198"/>
      <c r="QOG813" s="2198"/>
      <c r="QOH813" s="2198"/>
      <c r="QOI813" s="2198"/>
      <c r="QOJ813" s="2198"/>
      <c r="QOK813" s="2198"/>
      <c r="QOL813" s="2198"/>
      <c r="QOM813" s="2198"/>
      <c r="QON813" s="2198"/>
      <c r="QOO813" s="2198"/>
      <c r="QOP813" s="2198"/>
      <c r="QOQ813" s="2198"/>
      <c r="QOR813" s="2198"/>
      <c r="QOS813" s="2198"/>
      <c r="QOT813" s="2198"/>
      <c r="QOU813" s="2198"/>
      <c r="QOV813" s="2198"/>
      <c r="QOW813" s="2198"/>
      <c r="QOX813" s="2198"/>
      <c r="QOY813" s="2198"/>
      <c r="QOZ813" s="2198"/>
      <c r="QPA813" s="2198"/>
      <c r="QPB813" s="2198"/>
      <c r="QPC813" s="2198"/>
      <c r="QPD813" s="2198"/>
      <c r="QPE813" s="2198"/>
      <c r="QPF813" s="2198"/>
      <c r="QPG813" s="2198"/>
      <c r="QPH813" s="2198"/>
      <c r="QPI813" s="2198"/>
      <c r="QPJ813" s="2198"/>
      <c r="QPK813" s="2198"/>
      <c r="QPL813" s="2198"/>
      <c r="QPM813" s="2198"/>
      <c r="QPN813" s="2198"/>
      <c r="QPO813" s="2198"/>
      <c r="QPP813" s="2198"/>
      <c r="QPQ813" s="2198"/>
      <c r="QPR813" s="2198"/>
      <c r="QPS813" s="2198"/>
      <c r="QPT813" s="2198"/>
      <c r="QPU813" s="2198"/>
      <c r="QPV813" s="2198"/>
      <c r="QPW813" s="2198"/>
      <c r="QPX813" s="2198"/>
      <c r="QPY813" s="2198"/>
      <c r="QPZ813" s="2198"/>
      <c r="QQA813" s="2198"/>
      <c r="QQB813" s="2198"/>
      <c r="QQC813" s="2198"/>
      <c r="QQD813" s="2198"/>
      <c r="QQE813" s="2198"/>
      <c r="QQF813" s="2198"/>
      <c r="QQG813" s="2198"/>
      <c r="QQH813" s="2198"/>
      <c r="QQI813" s="2198"/>
      <c r="QQJ813" s="2198"/>
      <c r="QQK813" s="2198"/>
      <c r="QQL813" s="2198"/>
      <c r="QQM813" s="2198"/>
      <c r="QQN813" s="2198"/>
      <c r="QQO813" s="2198"/>
      <c r="QQP813" s="2198"/>
      <c r="QQQ813" s="2198"/>
      <c r="QQR813" s="2198"/>
      <c r="QQS813" s="2198"/>
      <c r="QQT813" s="2198"/>
      <c r="QQU813" s="2198"/>
      <c r="QQV813" s="2198"/>
      <c r="QQW813" s="2198"/>
      <c r="QQX813" s="2198"/>
      <c r="QQY813" s="2198"/>
      <c r="QQZ813" s="2198"/>
      <c r="QRA813" s="2198"/>
      <c r="QRB813" s="2198"/>
      <c r="QRC813" s="2198"/>
      <c r="QRD813" s="2198"/>
      <c r="QRE813" s="2198"/>
      <c r="QRF813" s="2198"/>
      <c r="QRG813" s="2198"/>
      <c r="QRH813" s="2198"/>
      <c r="QRI813" s="2198"/>
      <c r="QRJ813" s="2198"/>
      <c r="QRK813" s="2198"/>
      <c r="QRL813" s="2198"/>
      <c r="QRM813" s="2198"/>
      <c r="QRN813" s="2198"/>
      <c r="QRO813" s="2198"/>
      <c r="QRP813" s="2198"/>
      <c r="QRQ813" s="2198"/>
      <c r="QRR813" s="2198"/>
      <c r="QRS813" s="2198"/>
      <c r="QRT813" s="2198"/>
      <c r="QRU813" s="2198"/>
      <c r="QRV813" s="2198"/>
      <c r="QRW813" s="2198"/>
      <c r="QRX813" s="2198"/>
      <c r="QRY813" s="2198"/>
      <c r="QRZ813" s="2198"/>
      <c r="QSA813" s="2198"/>
      <c r="QSB813" s="2198"/>
      <c r="QSC813" s="2198"/>
      <c r="QSD813" s="2198"/>
      <c r="QSE813" s="2198"/>
      <c r="QSF813" s="2198"/>
      <c r="QSG813" s="2198"/>
      <c r="QSH813" s="2198"/>
      <c r="QSI813" s="2198"/>
      <c r="QSJ813" s="2198"/>
      <c r="QSK813" s="2198"/>
      <c r="QSL813" s="2198"/>
      <c r="QSM813" s="2198"/>
      <c r="QSN813" s="2198"/>
      <c r="QSO813" s="2198"/>
      <c r="QSP813" s="2198"/>
      <c r="QSQ813" s="2198"/>
      <c r="QSR813" s="2198"/>
      <c r="QSS813" s="2198"/>
      <c r="QST813" s="2198"/>
      <c r="QSU813" s="2198"/>
      <c r="QSV813" s="2198"/>
      <c r="QSW813" s="2198"/>
      <c r="QSX813" s="2198"/>
      <c r="QSY813" s="2198"/>
      <c r="QSZ813" s="2198"/>
      <c r="QTA813" s="2198"/>
      <c r="QTB813" s="2198"/>
      <c r="QTC813" s="2198"/>
      <c r="QTD813" s="2198"/>
      <c r="QTE813" s="2198"/>
      <c r="QTF813" s="2198"/>
      <c r="QTG813" s="2198"/>
      <c r="QTH813" s="2198"/>
      <c r="QTI813" s="2198"/>
      <c r="QTJ813" s="2198"/>
      <c r="QTK813" s="2198"/>
      <c r="QTL813" s="2198"/>
      <c r="QTM813" s="2198"/>
      <c r="QTN813" s="2198"/>
      <c r="QTO813" s="2198"/>
      <c r="QTP813" s="2198"/>
      <c r="QTQ813" s="2198"/>
      <c r="QTR813" s="2198"/>
      <c r="QTS813" s="2198"/>
      <c r="QTT813" s="2198"/>
      <c r="QTU813" s="2198"/>
      <c r="QTV813" s="2198"/>
      <c r="QTW813" s="2198"/>
      <c r="QUA813" s="2198"/>
      <c r="QUB813" s="2198"/>
      <c r="QUC813" s="2198"/>
      <c r="QUD813" s="2198"/>
      <c r="QUE813" s="2198"/>
      <c r="QUF813" s="2198"/>
      <c r="QUG813" s="2198"/>
      <c r="QUH813" s="2198"/>
      <c r="QUI813" s="2198"/>
      <c r="QUJ813" s="2198"/>
      <c r="QUK813" s="2198"/>
      <c r="QUL813" s="2198"/>
      <c r="QUM813" s="2198"/>
      <c r="QUN813" s="2198"/>
      <c r="QUO813" s="2198"/>
      <c r="QUP813" s="2198"/>
      <c r="QUQ813" s="2198"/>
      <c r="QUR813" s="2198"/>
      <c r="QUS813" s="2198"/>
      <c r="QUT813" s="2198"/>
      <c r="QUU813" s="2198"/>
      <c r="QUV813" s="2198"/>
      <c r="QUW813" s="2198"/>
      <c r="QUX813" s="2198"/>
      <c r="QUY813" s="2198"/>
      <c r="QUZ813" s="2198"/>
      <c r="QVA813" s="2198"/>
      <c r="QVB813" s="2198"/>
      <c r="QVC813" s="2198"/>
      <c r="QVD813" s="2198"/>
      <c r="QVE813" s="2198"/>
      <c r="QVF813" s="2198"/>
      <c r="QVG813" s="2198"/>
      <c r="QVH813" s="2198"/>
      <c r="QVI813" s="2198"/>
      <c r="QVJ813" s="2198"/>
      <c r="QVK813" s="2198"/>
      <c r="QVL813" s="2198"/>
      <c r="QVM813" s="2198"/>
      <c r="QVN813" s="2198"/>
      <c r="QVO813" s="2198"/>
      <c r="QVP813" s="2198"/>
      <c r="QVQ813" s="2198"/>
      <c r="QVR813" s="2198"/>
      <c r="QVS813" s="2198"/>
      <c r="QVT813" s="2198"/>
      <c r="QVU813" s="2198"/>
      <c r="QVV813" s="2198"/>
      <c r="QVW813" s="2198"/>
      <c r="QVX813" s="2198"/>
      <c r="QVY813" s="2198"/>
      <c r="QVZ813" s="2198"/>
      <c r="QWA813" s="2198"/>
      <c r="QWB813" s="2198"/>
      <c r="QWC813" s="2198"/>
      <c r="QWD813" s="2198"/>
      <c r="QWE813" s="2198"/>
      <c r="QWF813" s="2198"/>
      <c r="QWG813" s="2198"/>
      <c r="QWH813" s="2198"/>
      <c r="QWI813" s="2198"/>
      <c r="QWJ813" s="2198"/>
      <c r="QWK813" s="2198"/>
      <c r="QWL813" s="2198"/>
      <c r="QWM813" s="2198"/>
      <c r="QWN813" s="2198"/>
      <c r="QWO813" s="2198"/>
      <c r="QWP813" s="2198"/>
      <c r="QWQ813" s="2198"/>
      <c r="QWR813" s="2198"/>
      <c r="QWS813" s="2198"/>
      <c r="QWT813" s="2198"/>
      <c r="QWU813" s="2198"/>
      <c r="QWV813" s="2198"/>
      <c r="QWW813" s="2198"/>
      <c r="QWX813" s="2198"/>
      <c r="QWY813" s="2198"/>
      <c r="QWZ813" s="2198"/>
      <c r="QXA813" s="2198"/>
      <c r="QXB813" s="2198"/>
      <c r="QXC813" s="2198"/>
      <c r="QXD813" s="2198"/>
      <c r="QXE813" s="2198"/>
      <c r="QXF813" s="2198"/>
      <c r="QXG813" s="2198"/>
      <c r="QXH813" s="2198"/>
      <c r="QXI813" s="2198"/>
      <c r="QXJ813" s="2198"/>
      <c r="QXK813" s="2198"/>
      <c r="QXL813" s="2198"/>
      <c r="QXM813" s="2198"/>
      <c r="QXN813" s="2198"/>
      <c r="QXO813" s="2198"/>
      <c r="QXP813" s="2198"/>
      <c r="QXQ813" s="2198"/>
      <c r="QXR813" s="2198"/>
      <c r="QXS813" s="2198"/>
      <c r="QXT813" s="2198"/>
      <c r="QXU813" s="2198"/>
      <c r="QXV813" s="2198"/>
      <c r="QXW813" s="2198"/>
      <c r="QXX813" s="2198"/>
      <c r="QXY813" s="2198"/>
      <c r="QXZ813" s="2198"/>
      <c r="QYA813" s="2198"/>
      <c r="QYB813" s="2198"/>
      <c r="QYC813" s="2198"/>
      <c r="QYD813" s="2198"/>
      <c r="QYE813" s="2198"/>
      <c r="QYF813" s="2198"/>
      <c r="QYG813" s="2198"/>
      <c r="QYH813" s="2198"/>
      <c r="QYI813" s="2198"/>
      <c r="QYJ813" s="2198"/>
      <c r="QYK813" s="2198"/>
      <c r="QYL813" s="2198"/>
      <c r="QYM813" s="2198"/>
      <c r="QYN813" s="2198"/>
      <c r="QYO813" s="2198"/>
      <c r="QYP813" s="2198"/>
      <c r="QYQ813" s="2198"/>
      <c r="QYR813" s="2198"/>
      <c r="QYS813" s="2198"/>
      <c r="QYT813" s="2198"/>
      <c r="QYU813" s="2198"/>
      <c r="QYV813" s="2198"/>
      <c r="QYW813" s="2198"/>
      <c r="QYX813" s="2198"/>
      <c r="QYY813" s="2198"/>
      <c r="QYZ813" s="2198"/>
      <c r="QZA813" s="2198"/>
      <c r="QZB813" s="2198"/>
      <c r="QZC813" s="2198"/>
      <c r="QZD813" s="2198"/>
      <c r="QZE813" s="2198"/>
      <c r="QZF813" s="2198"/>
      <c r="QZG813" s="2198"/>
      <c r="QZH813" s="2198"/>
      <c r="QZI813" s="2198"/>
      <c r="QZJ813" s="2198"/>
      <c r="QZK813" s="2198"/>
      <c r="QZL813" s="2198"/>
      <c r="QZM813" s="2198"/>
      <c r="QZN813" s="2198"/>
      <c r="QZO813" s="2198"/>
      <c r="QZP813" s="2198"/>
      <c r="QZQ813" s="2198"/>
      <c r="QZR813" s="2198"/>
      <c r="QZS813" s="2198"/>
      <c r="QZT813" s="2198"/>
      <c r="QZU813" s="2198"/>
      <c r="QZV813" s="2198"/>
      <c r="QZW813" s="2198"/>
      <c r="QZX813" s="2198"/>
      <c r="QZY813" s="2198"/>
      <c r="QZZ813" s="2198"/>
      <c r="RAA813" s="2198"/>
      <c r="RAB813" s="2198"/>
      <c r="RAC813" s="2198"/>
      <c r="RAD813" s="2198"/>
      <c r="RAE813" s="2198"/>
      <c r="RAF813" s="2198"/>
      <c r="RAG813" s="2198"/>
      <c r="RAH813" s="2198"/>
      <c r="RAI813" s="2198"/>
      <c r="RAJ813" s="2198"/>
      <c r="RAK813" s="2198"/>
      <c r="RAL813" s="2198"/>
      <c r="RAM813" s="2198"/>
      <c r="RAN813" s="2198"/>
      <c r="RAO813" s="2198"/>
      <c r="RAP813" s="2198"/>
      <c r="RAQ813" s="2198"/>
      <c r="RAR813" s="2198"/>
      <c r="RAS813" s="2198"/>
      <c r="RAT813" s="2198"/>
      <c r="RAU813" s="2198"/>
      <c r="RAV813" s="2198"/>
      <c r="RAW813" s="2198"/>
      <c r="RAX813" s="2198"/>
      <c r="RAY813" s="2198"/>
      <c r="RAZ813" s="2198"/>
      <c r="RBA813" s="2198"/>
      <c r="RBB813" s="2198"/>
      <c r="RBC813" s="2198"/>
      <c r="RBD813" s="2198"/>
      <c r="RBE813" s="2198"/>
      <c r="RBF813" s="2198"/>
      <c r="RBG813" s="2198"/>
      <c r="RBH813" s="2198"/>
      <c r="RBI813" s="2198"/>
      <c r="RBJ813" s="2198"/>
      <c r="RBK813" s="2198"/>
      <c r="RBL813" s="2198"/>
      <c r="RBM813" s="2198"/>
      <c r="RBN813" s="2198"/>
      <c r="RBO813" s="2198"/>
      <c r="RBP813" s="2198"/>
      <c r="RBQ813" s="2198"/>
      <c r="RBR813" s="2198"/>
      <c r="RBS813" s="2198"/>
      <c r="RBT813" s="2198"/>
      <c r="RBU813" s="2198"/>
      <c r="RBV813" s="2198"/>
      <c r="RBW813" s="2198"/>
      <c r="RBX813" s="2198"/>
      <c r="RBY813" s="2198"/>
      <c r="RBZ813" s="2198"/>
      <c r="RCA813" s="2198"/>
      <c r="RCB813" s="2198"/>
      <c r="RCC813" s="2198"/>
      <c r="RCD813" s="2198"/>
      <c r="RCE813" s="2198"/>
      <c r="RCF813" s="2198"/>
      <c r="RCG813" s="2198"/>
      <c r="RCH813" s="2198"/>
      <c r="RCI813" s="2198"/>
      <c r="RCJ813" s="2198"/>
      <c r="RCK813" s="2198"/>
      <c r="RCL813" s="2198"/>
      <c r="RCM813" s="2198"/>
      <c r="RCN813" s="2198"/>
      <c r="RCO813" s="2198"/>
      <c r="RCP813" s="2198"/>
      <c r="RCQ813" s="2198"/>
      <c r="RCR813" s="2198"/>
      <c r="RCS813" s="2198"/>
      <c r="RCT813" s="2198"/>
      <c r="RCU813" s="2198"/>
      <c r="RCV813" s="2198"/>
      <c r="RCW813" s="2198"/>
      <c r="RCX813" s="2198"/>
      <c r="RCY813" s="2198"/>
      <c r="RCZ813" s="2198"/>
      <c r="RDA813" s="2198"/>
      <c r="RDB813" s="2198"/>
      <c r="RDC813" s="2198"/>
      <c r="RDD813" s="2198"/>
      <c r="RDE813" s="2198"/>
      <c r="RDF813" s="2198"/>
      <c r="RDG813" s="2198"/>
      <c r="RDH813" s="2198"/>
      <c r="RDI813" s="2198"/>
      <c r="RDJ813" s="2198"/>
      <c r="RDK813" s="2198"/>
      <c r="RDL813" s="2198"/>
      <c r="RDM813" s="2198"/>
      <c r="RDN813" s="2198"/>
      <c r="RDO813" s="2198"/>
      <c r="RDP813" s="2198"/>
      <c r="RDQ813" s="2198"/>
      <c r="RDR813" s="2198"/>
      <c r="RDS813" s="2198"/>
      <c r="RDW813" s="2198"/>
      <c r="RDX813" s="2198"/>
      <c r="RDY813" s="2198"/>
      <c r="RDZ813" s="2198"/>
      <c r="REA813" s="2198"/>
      <c r="REB813" s="2198"/>
      <c r="REC813" s="2198"/>
      <c r="RED813" s="2198"/>
      <c r="REE813" s="2198"/>
      <c r="REF813" s="2198"/>
      <c r="REG813" s="2198"/>
      <c r="REH813" s="2198"/>
      <c r="REI813" s="2198"/>
      <c r="REJ813" s="2198"/>
      <c r="REK813" s="2198"/>
      <c r="REL813" s="2198"/>
      <c r="REM813" s="2198"/>
      <c r="REN813" s="2198"/>
      <c r="REO813" s="2198"/>
      <c r="REP813" s="2198"/>
      <c r="REQ813" s="2198"/>
      <c r="RER813" s="2198"/>
      <c r="RES813" s="2198"/>
      <c r="RET813" s="2198"/>
      <c r="REU813" s="2198"/>
      <c r="REV813" s="2198"/>
      <c r="REW813" s="2198"/>
      <c r="REX813" s="2198"/>
      <c r="REY813" s="2198"/>
      <c r="REZ813" s="2198"/>
      <c r="RFA813" s="2198"/>
      <c r="RFB813" s="2198"/>
      <c r="RFC813" s="2198"/>
      <c r="RFD813" s="2198"/>
      <c r="RFE813" s="2198"/>
      <c r="RFF813" s="2198"/>
      <c r="RFG813" s="2198"/>
      <c r="RFH813" s="2198"/>
      <c r="RFI813" s="2198"/>
      <c r="RFJ813" s="2198"/>
      <c r="RFK813" s="2198"/>
      <c r="RFL813" s="2198"/>
      <c r="RFM813" s="2198"/>
      <c r="RFN813" s="2198"/>
      <c r="RFO813" s="2198"/>
      <c r="RFP813" s="2198"/>
      <c r="RFQ813" s="2198"/>
      <c r="RFR813" s="2198"/>
      <c r="RFS813" s="2198"/>
      <c r="RFT813" s="2198"/>
      <c r="RFU813" s="2198"/>
      <c r="RFV813" s="2198"/>
      <c r="RFW813" s="2198"/>
      <c r="RFX813" s="2198"/>
      <c r="RFY813" s="2198"/>
      <c r="RFZ813" s="2198"/>
      <c r="RGA813" s="2198"/>
      <c r="RGB813" s="2198"/>
      <c r="RGC813" s="2198"/>
      <c r="RGD813" s="2198"/>
      <c r="RGE813" s="2198"/>
      <c r="RGF813" s="2198"/>
      <c r="RGG813" s="2198"/>
      <c r="RGH813" s="2198"/>
      <c r="RGI813" s="2198"/>
      <c r="RGJ813" s="2198"/>
      <c r="RGK813" s="2198"/>
      <c r="RGL813" s="2198"/>
      <c r="RGM813" s="2198"/>
      <c r="RGN813" s="2198"/>
      <c r="RGO813" s="2198"/>
      <c r="RGP813" s="2198"/>
      <c r="RGQ813" s="2198"/>
      <c r="RGR813" s="2198"/>
      <c r="RGS813" s="2198"/>
      <c r="RGT813" s="2198"/>
      <c r="RGU813" s="2198"/>
      <c r="RGV813" s="2198"/>
      <c r="RGW813" s="2198"/>
      <c r="RGX813" s="2198"/>
      <c r="RGY813" s="2198"/>
      <c r="RGZ813" s="2198"/>
      <c r="RHA813" s="2198"/>
      <c r="RHB813" s="2198"/>
      <c r="RHC813" s="2198"/>
      <c r="RHD813" s="2198"/>
      <c r="RHE813" s="2198"/>
      <c r="RHF813" s="2198"/>
      <c r="RHG813" s="2198"/>
      <c r="RHH813" s="2198"/>
      <c r="RHI813" s="2198"/>
      <c r="RHJ813" s="2198"/>
      <c r="RHK813" s="2198"/>
      <c r="RHL813" s="2198"/>
      <c r="RHM813" s="2198"/>
      <c r="RHN813" s="2198"/>
      <c r="RHO813" s="2198"/>
      <c r="RHP813" s="2198"/>
      <c r="RHQ813" s="2198"/>
      <c r="RHR813" s="2198"/>
      <c r="RHS813" s="2198"/>
      <c r="RHT813" s="2198"/>
      <c r="RHU813" s="2198"/>
      <c r="RHV813" s="2198"/>
      <c r="RHW813" s="2198"/>
      <c r="RHX813" s="2198"/>
      <c r="RHY813" s="2198"/>
      <c r="RHZ813" s="2198"/>
      <c r="RIA813" s="2198"/>
      <c r="RIB813" s="2198"/>
      <c r="RIC813" s="2198"/>
      <c r="RID813" s="2198"/>
      <c r="RIE813" s="2198"/>
      <c r="RIF813" s="2198"/>
      <c r="RIG813" s="2198"/>
      <c r="RIH813" s="2198"/>
      <c r="RII813" s="2198"/>
      <c r="RIJ813" s="2198"/>
      <c r="RIK813" s="2198"/>
      <c r="RIL813" s="2198"/>
      <c r="RIM813" s="2198"/>
      <c r="RIN813" s="2198"/>
      <c r="RIO813" s="2198"/>
      <c r="RIP813" s="2198"/>
      <c r="RIQ813" s="2198"/>
      <c r="RIR813" s="2198"/>
      <c r="RIS813" s="2198"/>
      <c r="RIT813" s="2198"/>
      <c r="RIU813" s="2198"/>
      <c r="RIV813" s="2198"/>
      <c r="RIW813" s="2198"/>
      <c r="RIX813" s="2198"/>
      <c r="RIY813" s="2198"/>
      <c r="RIZ813" s="2198"/>
      <c r="RJA813" s="2198"/>
      <c r="RJB813" s="2198"/>
      <c r="RJC813" s="2198"/>
      <c r="RJD813" s="2198"/>
      <c r="RJE813" s="2198"/>
      <c r="RJF813" s="2198"/>
      <c r="RJG813" s="2198"/>
      <c r="RJH813" s="2198"/>
      <c r="RJI813" s="2198"/>
      <c r="RJJ813" s="2198"/>
      <c r="RJK813" s="2198"/>
      <c r="RJL813" s="2198"/>
      <c r="RJM813" s="2198"/>
      <c r="RJN813" s="2198"/>
      <c r="RJO813" s="2198"/>
      <c r="RJP813" s="2198"/>
      <c r="RJQ813" s="2198"/>
      <c r="RJR813" s="2198"/>
      <c r="RJS813" s="2198"/>
      <c r="RJT813" s="2198"/>
      <c r="RJU813" s="2198"/>
      <c r="RJV813" s="2198"/>
      <c r="RJW813" s="2198"/>
      <c r="RJX813" s="2198"/>
      <c r="RJY813" s="2198"/>
      <c r="RJZ813" s="2198"/>
      <c r="RKA813" s="2198"/>
      <c r="RKB813" s="2198"/>
      <c r="RKC813" s="2198"/>
      <c r="RKD813" s="2198"/>
      <c r="RKE813" s="2198"/>
      <c r="RKF813" s="2198"/>
      <c r="RKG813" s="2198"/>
      <c r="RKH813" s="2198"/>
      <c r="RKI813" s="2198"/>
      <c r="RKJ813" s="2198"/>
      <c r="RKK813" s="2198"/>
      <c r="RKL813" s="2198"/>
      <c r="RKM813" s="2198"/>
      <c r="RKN813" s="2198"/>
      <c r="RKO813" s="2198"/>
      <c r="RKP813" s="2198"/>
      <c r="RKQ813" s="2198"/>
      <c r="RKR813" s="2198"/>
      <c r="RKS813" s="2198"/>
      <c r="RKT813" s="2198"/>
      <c r="RKU813" s="2198"/>
      <c r="RKV813" s="2198"/>
      <c r="RKW813" s="2198"/>
      <c r="RKX813" s="2198"/>
      <c r="RKY813" s="2198"/>
      <c r="RKZ813" s="2198"/>
      <c r="RLA813" s="2198"/>
      <c r="RLB813" s="2198"/>
      <c r="RLC813" s="2198"/>
      <c r="RLD813" s="2198"/>
      <c r="RLE813" s="2198"/>
      <c r="RLF813" s="2198"/>
      <c r="RLG813" s="2198"/>
      <c r="RLH813" s="2198"/>
      <c r="RLI813" s="2198"/>
      <c r="RLJ813" s="2198"/>
      <c r="RLK813" s="2198"/>
      <c r="RLL813" s="2198"/>
      <c r="RLM813" s="2198"/>
      <c r="RLN813" s="2198"/>
      <c r="RLO813" s="2198"/>
      <c r="RLP813" s="2198"/>
      <c r="RLQ813" s="2198"/>
      <c r="RLR813" s="2198"/>
      <c r="RLS813" s="2198"/>
      <c r="RLT813" s="2198"/>
      <c r="RLU813" s="2198"/>
      <c r="RLV813" s="2198"/>
      <c r="RLW813" s="2198"/>
      <c r="RLX813" s="2198"/>
      <c r="RLY813" s="2198"/>
      <c r="RLZ813" s="2198"/>
      <c r="RMA813" s="2198"/>
      <c r="RMB813" s="2198"/>
      <c r="RMC813" s="2198"/>
      <c r="RMD813" s="2198"/>
      <c r="RME813" s="2198"/>
      <c r="RMF813" s="2198"/>
      <c r="RMG813" s="2198"/>
      <c r="RMH813" s="2198"/>
      <c r="RMI813" s="2198"/>
      <c r="RMJ813" s="2198"/>
      <c r="RMK813" s="2198"/>
      <c r="RML813" s="2198"/>
      <c r="RMM813" s="2198"/>
      <c r="RMN813" s="2198"/>
      <c r="RMO813" s="2198"/>
      <c r="RMP813" s="2198"/>
      <c r="RMQ813" s="2198"/>
      <c r="RMR813" s="2198"/>
      <c r="RMS813" s="2198"/>
      <c r="RMT813" s="2198"/>
      <c r="RMU813" s="2198"/>
      <c r="RMV813" s="2198"/>
      <c r="RMW813" s="2198"/>
      <c r="RMX813" s="2198"/>
      <c r="RMY813" s="2198"/>
      <c r="RMZ813" s="2198"/>
      <c r="RNA813" s="2198"/>
      <c r="RNB813" s="2198"/>
      <c r="RNC813" s="2198"/>
      <c r="RND813" s="2198"/>
      <c r="RNE813" s="2198"/>
      <c r="RNF813" s="2198"/>
      <c r="RNG813" s="2198"/>
      <c r="RNH813" s="2198"/>
      <c r="RNI813" s="2198"/>
      <c r="RNJ813" s="2198"/>
      <c r="RNK813" s="2198"/>
      <c r="RNL813" s="2198"/>
      <c r="RNM813" s="2198"/>
      <c r="RNN813" s="2198"/>
      <c r="RNO813" s="2198"/>
      <c r="RNS813" s="2198"/>
      <c r="RNT813" s="2198"/>
      <c r="RNU813" s="2198"/>
      <c r="RNV813" s="2198"/>
      <c r="RNW813" s="2198"/>
      <c r="RNX813" s="2198"/>
      <c r="RNY813" s="2198"/>
      <c r="RNZ813" s="2198"/>
      <c r="ROA813" s="2198"/>
      <c r="ROB813" s="2198"/>
      <c r="ROC813" s="2198"/>
      <c r="ROD813" s="2198"/>
      <c r="ROE813" s="2198"/>
      <c r="ROF813" s="2198"/>
      <c r="ROG813" s="2198"/>
      <c r="ROH813" s="2198"/>
      <c r="ROI813" s="2198"/>
      <c r="ROJ813" s="2198"/>
      <c r="ROK813" s="2198"/>
      <c r="ROL813" s="2198"/>
      <c r="ROM813" s="2198"/>
      <c r="RON813" s="2198"/>
      <c r="ROO813" s="2198"/>
      <c r="ROP813" s="2198"/>
      <c r="ROQ813" s="2198"/>
      <c r="ROR813" s="2198"/>
      <c r="ROS813" s="2198"/>
      <c r="ROT813" s="2198"/>
      <c r="ROU813" s="2198"/>
      <c r="ROV813" s="2198"/>
      <c r="ROW813" s="2198"/>
      <c r="ROX813" s="2198"/>
      <c r="ROY813" s="2198"/>
      <c r="ROZ813" s="2198"/>
      <c r="RPA813" s="2198"/>
      <c r="RPB813" s="2198"/>
      <c r="RPC813" s="2198"/>
      <c r="RPD813" s="2198"/>
      <c r="RPE813" s="2198"/>
      <c r="RPF813" s="2198"/>
      <c r="RPG813" s="2198"/>
      <c r="RPH813" s="2198"/>
      <c r="RPI813" s="2198"/>
      <c r="RPJ813" s="2198"/>
      <c r="RPK813" s="2198"/>
      <c r="RPL813" s="2198"/>
      <c r="RPM813" s="2198"/>
      <c r="RPN813" s="2198"/>
      <c r="RPO813" s="2198"/>
      <c r="RPP813" s="2198"/>
      <c r="RPQ813" s="2198"/>
      <c r="RPR813" s="2198"/>
      <c r="RPS813" s="2198"/>
      <c r="RPT813" s="2198"/>
      <c r="RPU813" s="2198"/>
      <c r="RPV813" s="2198"/>
      <c r="RPW813" s="2198"/>
      <c r="RPX813" s="2198"/>
      <c r="RPY813" s="2198"/>
      <c r="RPZ813" s="2198"/>
      <c r="RQA813" s="2198"/>
      <c r="RQB813" s="2198"/>
      <c r="RQC813" s="2198"/>
      <c r="RQD813" s="2198"/>
      <c r="RQE813" s="2198"/>
      <c r="RQF813" s="2198"/>
      <c r="RQG813" s="2198"/>
      <c r="RQH813" s="2198"/>
      <c r="RQI813" s="2198"/>
      <c r="RQJ813" s="2198"/>
      <c r="RQK813" s="2198"/>
      <c r="RQL813" s="2198"/>
      <c r="RQM813" s="2198"/>
      <c r="RQN813" s="2198"/>
      <c r="RQO813" s="2198"/>
      <c r="RQP813" s="2198"/>
      <c r="RQQ813" s="2198"/>
      <c r="RQR813" s="2198"/>
      <c r="RQS813" s="2198"/>
      <c r="RQT813" s="2198"/>
      <c r="RQU813" s="2198"/>
      <c r="RQV813" s="2198"/>
      <c r="RQW813" s="2198"/>
      <c r="RQX813" s="2198"/>
      <c r="RQY813" s="2198"/>
      <c r="RQZ813" s="2198"/>
      <c r="RRA813" s="2198"/>
      <c r="RRB813" s="2198"/>
      <c r="RRC813" s="2198"/>
      <c r="RRD813" s="2198"/>
      <c r="RRE813" s="2198"/>
      <c r="RRF813" s="2198"/>
      <c r="RRG813" s="2198"/>
      <c r="RRH813" s="2198"/>
      <c r="RRI813" s="2198"/>
      <c r="RRJ813" s="2198"/>
      <c r="RRK813" s="2198"/>
      <c r="RRL813" s="2198"/>
      <c r="RRM813" s="2198"/>
      <c r="RRN813" s="2198"/>
      <c r="RRO813" s="2198"/>
      <c r="RRP813" s="2198"/>
      <c r="RRQ813" s="2198"/>
      <c r="RRR813" s="2198"/>
      <c r="RRS813" s="2198"/>
      <c r="RRT813" s="2198"/>
      <c r="RRU813" s="2198"/>
      <c r="RRV813" s="2198"/>
      <c r="RRW813" s="2198"/>
      <c r="RRX813" s="2198"/>
      <c r="RRY813" s="2198"/>
      <c r="RRZ813" s="2198"/>
      <c r="RSA813" s="2198"/>
      <c r="RSB813" s="2198"/>
      <c r="RSC813" s="2198"/>
      <c r="RSD813" s="2198"/>
      <c r="RSE813" s="2198"/>
      <c r="RSF813" s="2198"/>
      <c r="RSG813" s="2198"/>
      <c r="RSH813" s="2198"/>
      <c r="RSI813" s="2198"/>
      <c r="RSJ813" s="2198"/>
      <c r="RSK813" s="2198"/>
      <c r="RSL813" s="2198"/>
      <c r="RSM813" s="2198"/>
      <c r="RSN813" s="2198"/>
      <c r="RSO813" s="2198"/>
      <c r="RSP813" s="2198"/>
      <c r="RSQ813" s="2198"/>
      <c r="RSR813" s="2198"/>
      <c r="RSS813" s="2198"/>
      <c r="RST813" s="2198"/>
      <c r="RSU813" s="2198"/>
      <c r="RSV813" s="2198"/>
      <c r="RSW813" s="2198"/>
      <c r="RSX813" s="2198"/>
      <c r="RSY813" s="2198"/>
      <c r="RSZ813" s="2198"/>
      <c r="RTA813" s="2198"/>
      <c r="RTB813" s="2198"/>
      <c r="RTC813" s="2198"/>
      <c r="RTD813" s="2198"/>
      <c r="RTE813" s="2198"/>
      <c r="RTF813" s="2198"/>
      <c r="RTG813" s="2198"/>
      <c r="RTH813" s="2198"/>
      <c r="RTI813" s="2198"/>
      <c r="RTJ813" s="2198"/>
      <c r="RTK813" s="2198"/>
      <c r="RTL813" s="2198"/>
      <c r="RTM813" s="2198"/>
      <c r="RTN813" s="2198"/>
      <c r="RTO813" s="2198"/>
      <c r="RTP813" s="2198"/>
      <c r="RTQ813" s="2198"/>
      <c r="RTR813" s="2198"/>
      <c r="RTS813" s="2198"/>
      <c r="RTT813" s="2198"/>
      <c r="RTU813" s="2198"/>
      <c r="RTV813" s="2198"/>
      <c r="RTW813" s="2198"/>
      <c r="RTX813" s="2198"/>
      <c r="RTY813" s="2198"/>
      <c r="RTZ813" s="2198"/>
      <c r="RUA813" s="2198"/>
      <c r="RUB813" s="2198"/>
      <c r="RUC813" s="2198"/>
      <c r="RUD813" s="2198"/>
      <c r="RUE813" s="2198"/>
      <c r="RUF813" s="2198"/>
      <c r="RUG813" s="2198"/>
      <c r="RUH813" s="2198"/>
      <c r="RUI813" s="2198"/>
      <c r="RUJ813" s="2198"/>
      <c r="RUK813" s="2198"/>
      <c r="RUL813" s="2198"/>
      <c r="RUM813" s="2198"/>
      <c r="RUN813" s="2198"/>
      <c r="RUO813" s="2198"/>
      <c r="RUP813" s="2198"/>
      <c r="RUQ813" s="2198"/>
      <c r="RUR813" s="2198"/>
      <c r="RUS813" s="2198"/>
      <c r="RUT813" s="2198"/>
      <c r="RUU813" s="2198"/>
      <c r="RUV813" s="2198"/>
      <c r="RUW813" s="2198"/>
      <c r="RUX813" s="2198"/>
      <c r="RUY813" s="2198"/>
      <c r="RUZ813" s="2198"/>
      <c r="RVA813" s="2198"/>
      <c r="RVB813" s="2198"/>
      <c r="RVC813" s="2198"/>
      <c r="RVD813" s="2198"/>
      <c r="RVE813" s="2198"/>
      <c r="RVF813" s="2198"/>
      <c r="RVG813" s="2198"/>
      <c r="RVH813" s="2198"/>
      <c r="RVI813" s="2198"/>
      <c r="RVJ813" s="2198"/>
      <c r="RVK813" s="2198"/>
      <c r="RVL813" s="2198"/>
      <c r="RVM813" s="2198"/>
      <c r="RVN813" s="2198"/>
      <c r="RVO813" s="2198"/>
      <c r="RVP813" s="2198"/>
      <c r="RVQ813" s="2198"/>
      <c r="RVR813" s="2198"/>
      <c r="RVS813" s="2198"/>
      <c r="RVT813" s="2198"/>
      <c r="RVU813" s="2198"/>
      <c r="RVV813" s="2198"/>
      <c r="RVW813" s="2198"/>
      <c r="RVX813" s="2198"/>
      <c r="RVY813" s="2198"/>
      <c r="RVZ813" s="2198"/>
      <c r="RWA813" s="2198"/>
      <c r="RWB813" s="2198"/>
      <c r="RWC813" s="2198"/>
      <c r="RWD813" s="2198"/>
      <c r="RWE813" s="2198"/>
      <c r="RWF813" s="2198"/>
      <c r="RWG813" s="2198"/>
      <c r="RWH813" s="2198"/>
      <c r="RWI813" s="2198"/>
      <c r="RWJ813" s="2198"/>
      <c r="RWK813" s="2198"/>
      <c r="RWL813" s="2198"/>
      <c r="RWM813" s="2198"/>
      <c r="RWN813" s="2198"/>
      <c r="RWO813" s="2198"/>
      <c r="RWP813" s="2198"/>
      <c r="RWQ813" s="2198"/>
      <c r="RWR813" s="2198"/>
      <c r="RWS813" s="2198"/>
      <c r="RWT813" s="2198"/>
      <c r="RWU813" s="2198"/>
      <c r="RWV813" s="2198"/>
      <c r="RWW813" s="2198"/>
      <c r="RWX813" s="2198"/>
      <c r="RWY813" s="2198"/>
      <c r="RWZ813" s="2198"/>
      <c r="RXA813" s="2198"/>
      <c r="RXB813" s="2198"/>
      <c r="RXC813" s="2198"/>
      <c r="RXD813" s="2198"/>
      <c r="RXE813" s="2198"/>
      <c r="RXF813" s="2198"/>
      <c r="RXG813" s="2198"/>
      <c r="RXH813" s="2198"/>
      <c r="RXI813" s="2198"/>
      <c r="RXJ813" s="2198"/>
      <c r="RXK813" s="2198"/>
      <c r="RXO813" s="2198"/>
      <c r="RXP813" s="2198"/>
      <c r="RXQ813" s="2198"/>
      <c r="RXR813" s="2198"/>
      <c r="RXS813" s="2198"/>
      <c r="RXT813" s="2198"/>
      <c r="RXU813" s="2198"/>
      <c r="RXV813" s="2198"/>
      <c r="RXW813" s="2198"/>
      <c r="RXX813" s="2198"/>
      <c r="RXY813" s="2198"/>
      <c r="RXZ813" s="2198"/>
      <c r="RYA813" s="2198"/>
      <c r="RYB813" s="2198"/>
      <c r="RYC813" s="2198"/>
      <c r="RYD813" s="2198"/>
      <c r="RYE813" s="2198"/>
      <c r="RYF813" s="2198"/>
      <c r="RYG813" s="2198"/>
      <c r="RYH813" s="2198"/>
      <c r="RYI813" s="2198"/>
      <c r="RYJ813" s="2198"/>
      <c r="RYK813" s="2198"/>
      <c r="RYL813" s="2198"/>
      <c r="RYM813" s="2198"/>
      <c r="RYN813" s="2198"/>
      <c r="RYO813" s="2198"/>
      <c r="RYP813" s="2198"/>
      <c r="RYQ813" s="2198"/>
      <c r="RYR813" s="2198"/>
      <c r="RYS813" s="2198"/>
      <c r="RYT813" s="2198"/>
      <c r="RYU813" s="2198"/>
      <c r="RYV813" s="2198"/>
      <c r="RYW813" s="2198"/>
      <c r="RYX813" s="2198"/>
      <c r="RYY813" s="2198"/>
      <c r="RYZ813" s="2198"/>
      <c r="RZA813" s="2198"/>
      <c r="RZB813" s="2198"/>
      <c r="RZC813" s="2198"/>
      <c r="RZD813" s="2198"/>
      <c r="RZE813" s="2198"/>
      <c r="RZF813" s="2198"/>
      <c r="RZG813" s="2198"/>
      <c r="RZH813" s="2198"/>
      <c r="RZI813" s="2198"/>
      <c r="RZJ813" s="2198"/>
      <c r="RZK813" s="2198"/>
      <c r="RZL813" s="2198"/>
      <c r="RZM813" s="2198"/>
      <c r="RZN813" s="2198"/>
      <c r="RZO813" s="2198"/>
      <c r="RZP813" s="2198"/>
      <c r="RZQ813" s="2198"/>
      <c r="RZR813" s="2198"/>
      <c r="RZS813" s="2198"/>
      <c r="RZT813" s="2198"/>
      <c r="RZU813" s="2198"/>
      <c r="RZV813" s="2198"/>
      <c r="RZW813" s="2198"/>
      <c r="RZX813" s="2198"/>
      <c r="RZY813" s="2198"/>
      <c r="RZZ813" s="2198"/>
      <c r="SAA813" s="2198"/>
      <c r="SAB813" s="2198"/>
      <c r="SAC813" s="2198"/>
      <c r="SAD813" s="2198"/>
      <c r="SAE813" s="2198"/>
      <c r="SAF813" s="2198"/>
      <c r="SAG813" s="2198"/>
      <c r="SAH813" s="2198"/>
      <c r="SAI813" s="2198"/>
      <c r="SAJ813" s="2198"/>
      <c r="SAK813" s="2198"/>
      <c r="SAL813" s="2198"/>
      <c r="SAM813" s="2198"/>
      <c r="SAN813" s="2198"/>
      <c r="SAO813" s="2198"/>
      <c r="SAP813" s="2198"/>
      <c r="SAQ813" s="2198"/>
      <c r="SAR813" s="2198"/>
      <c r="SAS813" s="2198"/>
      <c r="SAT813" s="2198"/>
      <c r="SAU813" s="2198"/>
      <c r="SAV813" s="2198"/>
      <c r="SAW813" s="2198"/>
      <c r="SAX813" s="2198"/>
      <c r="SAY813" s="2198"/>
      <c r="SAZ813" s="2198"/>
      <c r="SBA813" s="2198"/>
      <c r="SBB813" s="2198"/>
      <c r="SBC813" s="2198"/>
      <c r="SBD813" s="2198"/>
      <c r="SBE813" s="2198"/>
      <c r="SBF813" s="2198"/>
      <c r="SBG813" s="2198"/>
      <c r="SBH813" s="2198"/>
      <c r="SBI813" s="2198"/>
      <c r="SBJ813" s="2198"/>
      <c r="SBK813" s="2198"/>
      <c r="SBL813" s="2198"/>
      <c r="SBM813" s="2198"/>
      <c r="SBN813" s="2198"/>
      <c r="SBO813" s="2198"/>
      <c r="SBP813" s="2198"/>
      <c r="SBQ813" s="2198"/>
      <c r="SBR813" s="2198"/>
      <c r="SBS813" s="2198"/>
      <c r="SBT813" s="2198"/>
      <c r="SBU813" s="2198"/>
      <c r="SBV813" s="2198"/>
      <c r="SBW813" s="2198"/>
      <c r="SBX813" s="2198"/>
      <c r="SBY813" s="2198"/>
      <c r="SBZ813" s="2198"/>
      <c r="SCA813" s="2198"/>
      <c r="SCB813" s="2198"/>
      <c r="SCC813" s="2198"/>
      <c r="SCD813" s="2198"/>
      <c r="SCE813" s="2198"/>
      <c r="SCF813" s="2198"/>
      <c r="SCG813" s="2198"/>
      <c r="SCH813" s="2198"/>
      <c r="SCI813" s="2198"/>
      <c r="SCJ813" s="2198"/>
      <c r="SCK813" s="2198"/>
      <c r="SCL813" s="2198"/>
      <c r="SCM813" s="2198"/>
      <c r="SCN813" s="2198"/>
      <c r="SCO813" s="2198"/>
      <c r="SCP813" s="2198"/>
      <c r="SCQ813" s="2198"/>
      <c r="SCR813" s="2198"/>
      <c r="SCS813" s="2198"/>
      <c r="SCT813" s="2198"/>
      <c r="SCU813" s="2198"/>
      <c r="SCV813" s="2198"/>
      <c r="SCW813" s="2198"/>
      <c r="SCX813" s="2198"/>
      <c r="SCY813" s="2198"/>
      <c r="SCZ813" s="2198"/>
      <c r="SDA813" s="2198"/>
      <c r="SDB813" s="2198"/>
      <c r="SDC813" s="2198"/>
      <c r="SDD813" s="2198"/>
      <c r="SDE813" s="2198"/>
      <c r="SDF813" s="2198"/>
      <c r="SDG813" s="2198"/>
      <c r="SDH813" s="2198"/>
      <c r="SDI813" s="2198"/>
      <c r="SDJ813" s="2198"/>
      <c r="SDK813" s="2198"/>
      <c r="SDL813" s="2198"/>
      <c r="SDM813" s="2198"/>
      <c r="SDN813" s="2198"/>
      <c r="SDO813" s="2198"/>
      <c r="SDP813" s="2198"/>
      <c r="SDQ813" s="2198"/>
      <c r="SDR813" s="2198"/>
      <c r="SDS813" s="2198"/>
      <c r="SDT813" s="2198"/>
      <c r="SDU813" s="2198"/>
      <c r="SDV813" s="2198"/>
      <c r="SDW813" s="2198"/>
      <c r="SDX813" s="2198"/>
      <c r="SDY813" s="2198"/>
      <c r="SDZ813" s="2198"/>
      <c r="SEA813" s="2198"/>
      <c r="SEB813" s="2198"/>
      <c r="SEC813" s="2198"/>
      <c r="SED813" s="2198"/>
      <c r="SEE813" s="2198"/>
      <c r="SEF813" s="2198"/>
      <c r="SEG813" s="2198"/>
      <c r="SEH813" s="2198"/>
      <c r="SEI813" s="2198"/>
      <c r="SEJ813" s="2198"/>
      <c r="SEK813" s="2198"/>
      <c r="SEL813" s="2198"/>
      <c r="SEM813" s="2198"/>
      <c r="SEN813" s="2198"/>
      <c r="SEO813" s="2198"/>
      <c r="SEP813" s="2198"/>
      <c r="SEQ813" s="2198"/>
      <c r="SER813" s="2198"/>
      <c r="SES813" s="2198"/>
      <c r="SET813" s="2198"/>
      <c r="SEU813" s="2198"/>
      <c r="SEV813" s="2198"/>
      <c r="SEW813" s="2198"/>
      <c r="SEX813" s="2198"/>
      <c r="SEY813" s="2198"/>
      <c r="SEZ813" s="2198"/>
      <c r="SFA813" s="2198"/>
      <c r="SFB813" s="2198"/>
      <c r="SFC813" s="2198"/>
      <c r="SFD813" s="2198"/>
      <c r="SFE813" s="2198"/>
      <c r="SFF813" s="2198"/>
      <c r="SFG813" s="2198"/>
      <c r="SFH813" s="2198"/>
      <c r="SFI813" s="2198"/>
      <c r="SFJ813" s="2198"/>
      <c r="SFK813" s="2198"/>
      <c r="SFL813" s="2198"/>
      <c r="SFM813" s="2198"/>
      <c r="SFN813" s="2198"/>
      <c r="SFO813" s="2198"/>
      <c r="SFP813" s="2198"/>
      <c r="SFQ813" s="2198"/>
      <c r="SFR813" s="2198"/>
      <c r="SFS813" s="2198"/>
      <c r="SFT813" s="2198"/>
      <c r="SFU813" s="2198"/>
      <c r="SFV813" s="2198"/>
      <c r="SFW813" s="2198"/>
      <c r="SFX813" s="2198"/>
      <c r="SFY813" s="2198"/>
      <c r="SFZ813" s="2198"/>
      <c r="SGA813" s="2198"/>
      <c r="SGB813" s="2198"/>
      <c r="SGC813" s="2198"/>
      <c r="SGD813" s="2198"/>
      <c r="SGE813" s="2198"/>
      <c r="SGF813" s="2198"/>
      <c r="SGG813" s="2198"/>
      <c r="SGH813" s="2198"/>
      <c r="SGI813" s="2198"/>
      <c r="SGJ813" s="2198"/>
      <c r="SGK813" s="2198"/>
      <c r="SGL813" s="2198"/>
      <c r="SGM813" s="2198"/>
      <c r="SGN813" s="2198"/>
      <c r="SGO813" s="2198"/>
      <c r="SGP813" s="2198"/>
      <c r="SGQ813" s="2198"/>
      <c r="SGR813" s="2198"/>
      <c r="SGS813" s="2198"/>
      <c r="SGT813" s="2198"/>
      <c r="SGU813" s="2198"/>
      <c r="SGV813" s="2198"/>
      <c r="SGW813" s="2198"/>
      <c r="SGX813" s="2198"/>
      <c r="SGY813" s="2198"/>
      <c r="SGZ813" s="2198"/>
      <c r="SHA813" s="2198"/>
      <c r="SHB813" s="2198"/>
      <c r="SHC813" s="2198"/>
      <c r="SHD813" s="2198"/>
      <c r="SHE813" s="2198"/>
      <c r="SHF813" s="2198"/>
      <c r="SHG813" s="2198"/>
      <c r="SHK813" s="2198"/>
      <c r="SHL813" s="2198"/>
      <c r="SHM813" s="2198"/>
      <c r="SHN813" s="2198"/>
      <c r="SHO813" s="2198"/>
      <c r="SHP813" s="2198"/>
      <c r="SHQ813" s="2198"/>
      <c r="SHR813" s="2198"/>
      <c r="SHS813" s="2198"/>
      <c r="SHT813" s="2198"/>
      <c r="SHU813" s="2198"/>
      <c r="SHV813" s="2198"/>
      <c r="SHW813" s="2198"/>
      <c r="SHX813" s="2198"/>
      <c r="SHY813" s="2198"/>
      <c r="SHZ813" s="2198"/>
      <c r="SIA813" s="2198"/>
      <c r="SIB813" s="2198"/>
      <c r="SIC813" s="2198"/>
      <c r="SID813" s="2198"/>
      <c r="SIE813" s="2198"/>
      <c r="SIF813" s="2198"/>
      <c r="SIG813" s="2198"/>
      <c r="SIH813" s="2198"/>
      <c r="SII813" s="2198"/>
      <c r="SIJ813" s="2198"/>
      <c r="SIK813" s="2198"/>
      <c r="SIL813" s="2198"/>
      <c r="SIM813" s="2198"/>
      <c r="SIN813" s="2198"/>
      <c r="SIO813" s="2198"/>
      <c r="SIP813" s="2198"/>
      <c r="SIQ813" s="2198"/>
      <c r="SIR813" s="2198"/>
      <c r="SIS813" s="2198"/>
      <c r="SIT813" s="2198"/>
      <c r="SIU813" s="2198"/>
      <c r="SIV813" s="2198"/>
      <c r="SIW813" s="2198"/>
      <c r="SIX813" s="2198"/>
      <c r="SIY813" s="2198"/>
      <c r="SIZ813" s="2198"/>
      <c r="SJA813" s="2198"/>
      <c r="SJB813" s="2198"/>
      <c r="SJC813" s="2198"/>
      <c r="SJD813" s="2198"/>
      <c r="SJE813" s="2198"/>
      <c r="SJF813" s="2198"/>
      <c r="SJG813" s="2198"/>
      <c r="SJH813" s="2198"/>
      <c r="SJI813" s="2198"/>
      <c r="SJJ813" s="2198"/>
      <c r="SJK813" s="2198"/>
      <c r="SJL813" s="2198"/>
      <c r="SJM813" s="2198"/>
      <c r="SJN813" s="2198"/>
      <c r="SJO813" s="2198"/>
      <c r="SJP813" s="2198"/>
      <c r="SJQ813" s="2198"/>
      <c r="SJR813" s="2198"/>
      <c r="SJS813" s="2198"/>
      <c r="SJT813" s="2198"/>
      <c r="SJU813" s="2198"/>
      <c r="SJV813" s="2198"/>
      <c r="SJW813" s="2198"/>
      <c r="SJX813" s="2198"/>
      <c r="SJY813" s="2198"/>
      <c r="SJZ813" s="2198"/>
      <c r="SKA813" s="2198"/>
      <c r="SKB813" s="2198"/>
      <c r="SKC813" s="2198"/>
      <c r="SKD813" s="2198"/>
      <c r="SKE813" s="2198"/>
      <c r="SKF813" s="2198"/>
      <c r="SKG813" s="2198"/>
      <c r="SKH813" s="2198"/>
      <c r="SKI813" s="2198"/>
      <c r="SKJ813" s="2198"/>
      <c r="SKK813" s="2198"/>
      <c r="SKL813" s="2198"/>
      <c r="SKM813" s="2198"/>
      <c r="SKN813" s="2198"/>
      <c r="SKO813" s="2198"/>
      <c r="SKP813" s="2198"/>
      <c r="SKQ813" s="2198"/>
      <c r="SKR813" s="2198"/>
      <c r="SKS813" s="2198"/>
      <c r="SKT813" s="2198"/>
      <c r="SKU813" s="2198"/>
      <c r="SKV813" s="2198"/>
      <c r="SKW813" s="2198"/>
      <c r="SKX813" s="2198"/>
      <c r="SKY813" s="2198"/>
      <c r="SKZ813" s="2198"/>
      <c r="SLA813" s="2198"/>
      <c r="SLB813" s="2198"/>
      <c r="SLC813" s="2198"/>
      <c r="SLD813" s="2198"/>
      <c r="SLE813" s="2198"/>
      <c r="SLF813" s="2198"/>
      <c r="SLG813" s="2198"/>
      <c r="SLH813" s="2198"/>
      <c r="SLI813" s="2198"/>
      <c r="SLJ813" s="2198"/>
      <c r="SLK813" s="2198"/>
      <c r="SLL813" s="2198"/>
      <c r="SLM813" s="2198"/>
      <c r="SLN813" s="2198"/>
      <c r="SLO813" s="2198"/>
      <c r="SLP813" s="2198"/>
      <c r="SLQ813" s="2198"/>
      <c r="SLR813" s="2198"/>
      <c r="SLS813" s="2198"/>
      <c r="SLT813" s="2198"/>
      <c r="SLU813" s="2198"/>
      <c r="SLV813" s="2198"/>
      <c r="SLW813" s="2198"/>
      <c r="SLX813" s="2198"/>
      <c r="SLY813" s="2198"/>
      <c r="SLZ813" s="2198"/>
      <c r="SMA813" s="2198"/>
      <c r="SMB813" s="2198"/>
      <c r="SMC813" s="2198"/>
      <c r="SMD813" s="2198"/>
      <c r="SME813" s="2198"/>
      <c r="SMF813" s="2198"/>
      <c r="SMG813" s="2198"/>
      <c r="SMH813" s="2198"/>
      <c r="SMI813" s="2198"/>
      <c r="SMJ813" s="2198"/>
      <c r="SMK813" s="2198"/>
      <c r="SML813" s="2198"/>
      <c r="SMM813" s="2198"/>
      <c r="SMN813" s="2198"/>
      <c r="SMO813" s="2198"/>
      <c r="SMP813" s="2198"/>
      <c r="SMQ813" s="2198"/>
      <c r="SMR813" s="2198"/>
      <c r="SMS813" s="2198"/>
      <c r="SMT813" s="2198"/>
      <c r="SMU813" s="2198"/>
      <c r="SMV813" s="2198"/>
      <c r="SMW813" s="2198"/>
      <c r="SMX813" s="2198"/>
      <c r="SMY813" s="2198"/>
      <c r="SMZ813" s="2198"/>
      <c r="SNA813" s="2198"/>
      <c r="SNB813" s="2198"/>
      <c r="SNC813" s="2198"/>
      <c r="SND813" s="2198"/>
      <c r="SNE813" s="2198"/>
      <c r="SNF813" s="2198"/>
      <c r="SNG813" s="2198"/>
      <c r="SNH813" s="2198"/>
      <c r="SNI813" s="2198"/>
      <c r="SNJ813" s="2198"/>
      <c r="SNK813" s="2198"/>
      <c r="SNL813" s="2198"/>
      <c r="SNM813" s="2198"/>
      <c r="SNN813" s="2198"/>
      <c r="SNO813" s="2198"/>
      <c r="SNP813" s="2198"/>
      <c r="SNQ813" s="2198"/>
      <c r="SNR813" s="2198"/>
      <c r="SNS813" s="2198"/>
      <c r="SNT813" s="2198"/>
      <c r="SNU813" s="2198"/>
      <c r="SNV813" s="2198"/>
      <c r="SNW813" s="2198"/>
      <c r="SNX813" s="2198"/>
      <c r="SNY813" s="2198"/>
      <c r="SNZ813" s="2198"/>
      <c r="SOA813" s="2198"/>
      <c r="SOB813" s="2198"/>
      <c r="SOC813" s="2198"/>
      <c r="SOD813" s="2198"/>
      <c r="SOE813" s="2198"/>
      <c r="SOF813" s="2198"/>
      <c r="SOG813" s="2198"/>
      <c r="SOH813" s="2198"/>
      <c r="SOI813" s="2198"/>
      <c r="SOJ813" s="2198"/>
      <c r="SOK813" s="2198"/>
      <c r="SOL813" s="2198"/>
      <c r="SOM813" s="2198"/>
      <c r="SON813" s="2198"/>
      <c r="SOO813" s="2198"/>
      <c r="SOP813" s="2198"/>
      <c r="SOQ813" s="2198"/>
      <c r="SOR813" s="2198"/>
      <c r="SOS813" s="2198"/>
      <c r="SOT813" s="2198"/>
      <c r="SOU813" s="2198"/>
      <c r="SOV813" s="2198"/>
      <c r="SOW813" s="2198"/>
      <c r="SOX813" s="2198"/>
      <c r="SOY813" s="2198"/>
      <c r="SOZ813" s="2198"/>
      <c r="SPA813" s="2198"/>
      <c r="SPB813" s="2198"/>
      <c r="SPC813" s="2198"/>
      <c r="SPD813" s="2198"/>
      <c r="SPE813" s="2198"/>
      <c r="SPF813" s="2198"/>
      <c r="SPG813" s="2198"/>
      <c r="SPH813" s="2198"/>
      <c r="SPI813" s="2198"/>
      <c r="SPJ813" s="2198"/>
      <c r="SPK813" s="2198"/>
      <c r="SPL813" s="2198"/>
      <c r="SPM813" s="2198"/>
      <c r="SPN813" s="2198"/>
      <c r="SPO813" s="2198"/>
      <c r="SPP813" s="2198"/>
      <c r="SPQ813" s="2198"/>
      <c r="SPR813" s="2198"/>
      <c r="SPS813" s="2198"/>
      <c r="SPT813" s="2198"/>
      <c r="SPU813" s="2198"/>
      <c r="SPV813" s="2198"/>
      <c r="SPW813" s="2198"/>
      <c r="SPX813" s="2198"/>
      <c r="SPY813" s="2198"/>
      <c r="SPZ813" s="2198"/>
      <c r="SQA813" s="2198"/>
      <c r="SQB813" s="2198"/>
      <c r="SQC813" s="2198"/>
      <c r="SQD813" s="2198"/>
      <c r="SQE813" s="2198"/>
      <c r="SQF813" s="2198"/>
      <c r="SQG813" s="2198"/>
      <c r="SQH813" s="2198"/>
      <c r="SQI813" s="2198"/>
      <c r="SQJ813" s="2198"/>
      <c r="SQK813" s="2198"/>
      <c r="SQL813" s="2198"/>
      <c r="SQM813" s="2198"/>
      <c r="SQN813" s="2198"/>
      <c r="SQO813" s="2198"/>
      <c r="SQP813" s="2198"/>
      <c r="SQQ813" s="2198"/>
      <c r="SQR813" s="2198"/>
      <c r="SQS813" s="2198"/>
      <c r="SQT813" s="2198"/>
      <c r="SQU813" s="2198"/>
      <c r="SQV813" s="2198"/>
      <c r="SQW813" s="2198"/>
      <c r="SQX813" s="2198"/>
      <c r="SQY813" s="2198"/>
      <c r="SQZ813" s="2198"/>
      <c r="SRA813" s="2198"/>
      <c r="SRB813" s="2198"/>
      <c r="SRC813" s="2198"/>
      <c r="SRG813" s="2198"/>
      <c r="SRH813" s="2198"/>
      <c r="SRI813" s="2198"/>
      <c r="SRJ813" s="2198"/>
      <c r="SRK813" s="2198"/>
      <c r="SRL813" s="2198"/>
      <c r="SRM813" s="2198"/>
      <c r="SRN813" s="2198"/>
      <c r="SRO813" s="2198"/>
      <c r="SRP813" s="2198"/>
      <c r="SRQ813" s="2198"/>
      <c r="SRR813" s="2198"/>
      <c r="SRS813" s="2198"/>
      <c r="SRT813" s="2198"/>
      <c r="SRU813" s="2198"/>
      <c r="SRV813" s="2198"/>
      <c r="SRW813" s="2198"/>
      <c r="SRX813" s="2198"/>
      <c r="SRY813" s="2198"/>
      <c r="SRZ813" s="2198"/>
      <c r="SSA813" s="2198"/>
      <c r="SSB813" s="2198"/>
      <c r="SSC813" s="2198"/>
      <c r="SSD813" s="2198"/>
      <c r="SSE813" s="2198"/>
      <c r="SSF813" s="2198"/>
      <c r="SSG813" s="2198"/>
      <c r="SSH813" s="2198"/>
      <c r="SSI813" s="2198"/>
      <c r="SSJ813" s="2198"/>
      <c r="SSK813" s="2198"/>
      <c r="SSL813" s="2198"/>
      <c r="SSM813" s="2198"/>
      <c r="SSN813" s="2198"/>
      <c r="SSO813" s="2198"/>
      <c r="SSP813" s="2198"/>
      <c r="SSQ813" s="2198"/>
      <c r="SSR813" s="2198"/>
      <c r="SSS813" s="2198"/>
      <c r="SST813" s="2198"/>
      <c r="SSU813" s="2198"/>
      <c r="SSV813" s="2198"/>
      <c r="SSW813" s="2198"/>
      <c r="SSX813" s="2198"/>
      <c r="SSY813" s="2198"/>
      <c r="SSZ813" s="2198"/>
      <c r="STA813" s="2198"/>
      <c r="STB813" s="2198"/>
      <c r="STC813" s="2198"/>
      <c r="STD813" s="2198"/>
      <c r="STE813" s="2198"/>
      <c r="STF813" s="2198"/>
      <c r="STG813" s="2198"/>
      <c r="STH813" s="2198"/>
      <c r="STI813" s="2198"/>
      <c r="STJ813" s="2198"/>
      <c r="STK813" s="2198"/>
      <c r="STL813" s="2198"/>
      <c r="STM813" s="2198"/>
      <c r="STN813" s="2198"/>
      <c r="STO813" s="2198"/>
      <c r="STP813" s="2198"/>
      <c r="STQ813" s="2198"/>
      <c r="STR813" s="2198"/>
      <c r="STS813" s="2198"/>
      <c r="STT813" s="2198"/>
      <c r="STU813" s="2198"/>
      <c r="STV813" s="2198"/>
      <c r="STW813" s="2198"/>
      <c r="STX813" s="2198"/>
      <c r="STY813" s="2198"/>
      <c r="STZ813" s="2198"/>
      <c r="SUA813" s="2198"/>
      <c r="SUB813" s="2198"/>
      <c r="SUC813" s="2198"/>
      <c r="SUD813" s="2198"/>
      <c r="SUE813" s="2198"/>
      <c r="SUF813" s="2198"/>
      <c r="SUG813" s="2198"/>
      <c r="SUH813" s="2198"/>
      <c r="SUI813" s="2198"/>
      <c r="SUJ813" s="2198"/>
      <c r="SUK813" s="2198"/>
      <c r="SUL813" s="2198"/>
      <c r="SUM813" s="2198"/>
      <c r="SUN813" s="2198"/>
      <c r="SUO813" s="2198"/>
      <c r="SUP813" s="2198"/>
      <c r="SUQ813" s="2198"/>
      <c r="SUR813" s="2198"/>
      <c r="SUS813" s="2198"/>
      <c r="SUT813" s="2198"/>
      <c r="SUU813" s="2198"/>
      <c r="SUV813" s="2198"/>
      <c r="SUW813" s="2198"/>
      <c r="SUX813" s="2198"/>
      <c r="SUY813" s="2198"/>
      <c r="SUZ813" s="2198"/>
      <c r="SVA813" s="2198"/>
      <c r="SVB813" s="2198"/>
      <c r="SVC813" s="2198"/>
      <c r="SVD813" s="2198"/>
      <c r="SVE813" s="2198"/>
      <c r="SVF813" s="2198"/>
      <c r="SVG813" s="2198"/>
      <c r="SVH813" s="2198"/>
      <c r="SVI813" s="2198"/>
      <c r="SVJ813" s="2198"/>
      <c r="SVK813" s="2198"/>
      <c r="SVL813" s="2198"/>
      <c r="SVM813" s="2198"/>
      <c r="SVN813" s="2198"/>
      <c r="SVO813" s="2198"/>
      <c r="SVP813" s="2198"/>
      <c r="SVQ813" s="2198"/>
      <c r="SVR813" s="2198"/>
      <c r="SVS813" s="2198"/>
      <c r="SVT813" s="2198"/>
      <c r="SVU813" s="2198"/>
      <c r="SVV813" s="2198"/>
      <c r="SVW813" s="2198"/>
      <c r="SVX813" s="2198"/>
      <c r="SVY813" s="2198"/>
      <c r="SVZ813" s="2198"/>
      <c r="SWA813" s="2198"/>
      <c r="SWB813" s="2198"/>
      <c r="SWC813" s="2198"/>
      <c r="SWD813" s="2198"/>
      <c r="SWE813" s="2198"/>
      <c r="SWF813" s="2198"/>
      <c r="SWG813" s="2198"/>
      <c r="SWH813" s="2198"/>
      <c r="SWI813" s="2198"/>
      <c r="SWJ813" s="2198"/>
      <c r="SWK813" s="2198"/>
      <c r="SWL813" s="2198"/>
      <c r="SWM813" s="2198"/>
      <c r="SWN813" s="2198"/>
      <c r="SWO813" s="2198"/>
      <c r="SWP813" s="2198"/>
      <c r="SWQ813" s="2198"/>
      <c r="SWR813" s="2198"/>
      <c r="SWS813" s="2198"/>
      <c r="SWT813" s="2198"/>
      <c r="SWU813" s="2198"/>
      <c r="SWV813" s="2198"/>
      <c r="SWW813" s="2198"/>
      <c r="SWX813" s="2198"/>
      <c r="SWY813" s="2198"/>
      <c r="SWZ813" s="2198"/>
      <c r="SXA813" s="2198"/>
      <c r="SXB813" s="2198"/>
      <c r="SXC813" s="2198"/>
      <c r="SXD813" s="2198"/>
      <c r="SXE813" s="2198"/>
      <c r="SXF813" s="2198"/>
      <c r="SXG813" s="2198"/>
      <c r="SXH813" s="2198"/>
      <c r="SXI813" s="2198"/>
      <c r="SXJ813" s="2198"/>
      <c r="SXK813" s="2198"/>
      <c r="SXL813" s="2198"/>
      <c r="SXM813" s="2198"/>
      <c r="SXN813" s="2198"/>
      <c r="SXO813" s="2198"/>
      <c r="SXP813" s="2198"/>
      <c r="SXQ813" s="2198"/>
      <c r="SXR813" s="2198"/>
      <c r="SXS813" s="2198"/>
      <c r="SXT813" s="2198"/>
      <c r="SXU813" s="2198"/>
      <c r="SXV813" s="2198"/>
      <c r="SXW813" s="2198"/>
      <c r="SXX813" s="2198"/>
      <c r="SXY813" s="2198"/>
      <c r="SXZ813" s="2198"/>
      <c r="SYA813" s="2198"/>
      <c r="SYB813" s="2198"/>
      <c r="SYC813" s="2198"/>
      <c r="SYD813" s="2198"/>
      <c r="SYE813" s="2198"/>
      <c r="SYF813" s="2198"/>
      <c r="SYG813" s="2198"/>
      <c r="SYH813" s="2198"/>
      <c r="SYI813" s="2198"/>
      <c r="SYJ813" s="2198"/>
      <c r="SYK813" s="2198"/>
      <c r="SYL813" s="2198"/>
      <c r="SYM813" s="2198"/>
      <c r="SYN813" s="2198"/>
      <c r="SYO813" s="2198"/>
      <c r="SYP813" s="2198"/>
      <c r="SYQ813" s="2198"/>
      <c r="SYR813" s="2198"/>
      <c r="SYS813" s="2198"/>
      <c r="SYT813" s="2198"/>
      <c r="SYU813" s="2198"/>
      <c r="SYV813" s="2198"/>
      <c r="SYW813" s="2198"/>
      <c r="SYX813" s="2198"/>
      <c r="SYY813" s="2198"/>
      <c r="SYZ813" s="2198"/>
      <c r="SZA813" s="2198"/>
      <c r="SZB813" s="2198"/>
      <c r="SZC813" s="2198"/>
      <c r="SZD813" s="2198"/>
      <c r="SZE813" s="2198"/>
      <c r="SZF813" s="2198"/>
      <c r="SZG813" s="2198"/>
      <c r="SZH813" s="2198"/>
      <c r="SZI813" s="2198"/>
      <c r="SZJ813" s="2198"/>
      <c r="SZK813" s="2198"/>
      <c r="SZL813" s="2198"/>
      <c r="SZM813" s="2198"/>
      <c r="SZN813" s="2198"/>
      <c r="SZO813" s="2198"/>
      <c r="SZP813" s="2198"/>
      <c r="SZQ813" s="2198"/>
      <c r="SZR813" s="2198"/>
      <c r="SZS813" s="2198"/>
      <c r="SZT813" s="2198"/>
      <c r="SZU813" s="2198"/>
      <c r="SZV813" s="2198"/>
      <c r="SZW813" s="2198"/>
      <c r="SZX813" s="2198"/>
      <c r="SZY813" s="2198"/>
      <c r="SZZ813" s="2198"/>
      <c r="TAA813" s="2198"/>
      <c r="TAB813" s="2198"/>
      <c r="TAC813" s="2198"/>
      <c r="TAD813" s="2198"/>
      <c r="TAE813" s="2198"/>
      <c r="TAF813" s="2198"/>
      <c r="TAG813" s="2198"/>
      <c r="TAH813" s="2198"/>
      <c r="TAI813" s="2198"/>
      <c r="TAJ813" s="2198"/>
      <c r="TAK813" s="2198"/>
      <c r="TAL813" s="2198"/>
      <c r="TAM813" s="2198"/>
      <c r="TAN813" s="2198"/>
      <c r="TAO813" s="2198"/>
      <c r="TAP813" s="2198"/>
      <c r="TAQ813" s="2198"/>
      <c r="TAR813" s="2198"/>
      <c r="TAS813" s="2198"/>
      <c r="TAT813" s="2198"/>
      <c r="TAU813" s="2198"/>
      <c r="TAV813" s="2198"/>
      <c r="TAW813" s="2198"/>
      <c r="TAX813" s="2198"/>
      <c r="TAY813" s="2198"/>
      <c r="TBC813" s="2198"/>
      <c r="TBD813" s="2198"/>
      <c r="TBE813" s="2198"/>
      <c r="TBF813" s="2198"/>
      <c r="TBG813" s="2198"/>
      <c r="TBH813" s="2198"/>
      <c r="TBI813" s="2198"/>
      <c r="TBJ813" s="2198"/>
      <c r="TBK813" s="2198"/>
      <c r="TBL813" s="2198"/>
      <c r="TBM813" s="2198"/>
      <c r="TBN813" s="2198"/>
      <c r="TBO813" s="2198"/>
      <c r="TBP813" s="2198"/>
      <c r="TBQ813" s="2198"/>
      <c r="TBR813" s="2198"/>
      <c r="TBS813" s="2198"/>
      <c r="TBT813" s="2198"/>
      <c r="TBU813" s="2198"/>
      <c r="TBV813" s="2198"/>
      <c r="TBW813" s="2198"/>
      <c r="TBX813" s="2198"/>
      <c r="TBY813" s="2198"/>
      <c r="TBZ813" s="2198"/>
      <c r="TCA813" s="2198"/>
      <c r="TCB813" s="2198"/>
      <c r="TCC813" s="2198"/>
      <c r="TCD813" s="2198"/>
      <c r="TCE813" s="2198"/>
      <c r="TCF813" s="2198"/>
      <c r="TCG813" s="2198"/>
      <c r="TCH813" s="2198"/>
      <c r="TCI813" s="2198"/>
      <c r="TCJ813" s="2198"/>
      <c r="TCK813" s="2198"/>
      <c r="TCL813" s="2198"/>
      <c r="TCM813" s="2198"/>
      <c r="TCN813" s="2198"/>
      <c r="TCO813" s="2198"/>
      <c r="TCP813" s="2198"/>
      <c r="TCQ813" s="2198"/>
      <c r="TCR813" s="2198"/>
      <c r="TCS813" s="2198"/>
      <c r="TCT813" s="2198"/>
      <c r="TCU813" s="2198"/>
      <c r="TCV813" s="2198"/>
      <c r="TCW813" s="2198"/>
      <c r="TCX813" s="2198"/>
      <c r="TCY813" s="2198"/>
      <c r="TCZ813" s="2198"/>
      <c r="TDA813" s="2198"/>
      <c r="TDB813" s="2198"/>
      <c r="TDC813" s="2198"/>
      <c r="TDD813" s="2198"/>
      <c r="TDE813" s="2198"/>
      <c r="TDF813" s="2198"/>
      <c r="TDG813" s="2198"/>
      <c r="TDH813" s="2198"/>
      <c r="TDI813" s="2198"/>
      <c r="TDJ813" s="2198"/>
      <c r="TDK813" s="2198"/>
      <c r="TDL813" s="2198"/>
      <c r="TDM813" s="2198"/>
      <c r="TDN813" s="2198"/>
      <c r="TDO813" s="2198"/>
      <c r="TDP813" s="2198"/>
      <c r="TDQ813" s="2198"/>
      <c r="TDR813" s="2198"/>
      <c r="TDS813" s="2198"/>
      <c r="TDT813" s="2198"/>
      <c r="TDU813" s="2198"/>
      <c r="TDV813" s="2198"/>
      <c r="TDW813" s="2198"/>
      <c r="TDX813" s="2198"/>
      <c r="TDY813" s="2198"/>
      <c r="TDZ813" s="2198"/>
      <c r="TEA813" s="2198"/>
      <c r="TEB813" s="2198"/>
      <c r="TEC813" s="2198"/>
      <c r="TED813" s="2198"/>
      <c r="TEE813" s="2198"/>
      <c r="TEF813" s="2198"/>
      <c r="TEG813" s="2198"/>
      <c r="TEH813" s="2198"/>
      <c r="TEI813" s="2198"/>
      <c r="TEJ813" s="2198"/>
      <c r="TEK813" s="2198"/>
      <c r="TEL813" s="2198"/>
      <c r="TEM813" s="2198"/>
      <c r="TEN813" s="2198"/>
      <c r="TEO813" s="2198"/>
      <c r="TEP813" s="2198"/>
      <c r="TEQ813" s="2198"/>
      <c r="TER813" s="2198"/>
      <c r="TES813" s="2198"/>
      <c r="TET813" s="2198"/>
      <c r="TEU813" s="2198"/>
      <c r="TEV813" s="2198"/>
      <c r="TEW813" s="2198"/>
      <c r="TEX813" s="2198"/>
      <c r="TEY813" s="2198"/>
      <c r="TEZ813" s="2198"/>
      <c r="TFA813" s="2198"/>
      <c r="TFB813" s="2198"/>
      <c r="TFC813" s="2198"/>
      <c r="TFD813" s="2198"/>
      <c r="TFE813" s="2198"/>
      <c r="TFF813" s="2198"/>
      <c r="TFG813" s="2198"/>
      <c r="TFH813" s="2198"/>
      <c r="TFI813" s="2198"/>
      <c r="TFJ813" s="2198"/>
      <c r="TFK813" s="2198"/>
      <c r="TFL813" s="2198"/>
      <c r="TFM813" s="2198"/>
      <c r="TFN813" s="2198"/>
      <c r="TFO813" s="2198"/>
      <c r="TFP813" s="2198"/>
      <c r="TFQ813" s="2198"/>
      <c r="TFR813" s="2198"/>
      <c r="TFS813" s="2198"/>
      <c r="TFT813" s="2198"/>
      <c r="TFU813" s="2198"/>
      <c r="TFV813" s="2198"/>
      <c r="TFW813" s="2198"/>
      <c r="TFX813" s="2198"/>
      <c r="TFY813" s="2198"/>
      <c r="TFZ813" s="2198"/>
      <c r="TGA813" s="2198"/>
      <c r="TGB813" s="2198"/>
      <c r="TGC813" s="2198"/>
      <c r="TGD813" s="2198"/>
      <c r="TGE813" s="2198"/>
      <c r="TGF813" s="2198"/>
      <c r="TGG813" s="2198"/>
      <c r="TGH813" s="2198"/>
      <c r="TGI813" s="2198"/>
      <c r="TGJ813" s="2198"/>
      <c r="TGK813" s="2198"/>
      <c r="TGL813" s="2198"/>
      <c r="TGM813" s="2198"/>
      <c r="TGN813" s="2198"/>
      <c r="TGO813" s="2198"/>
      <c r="TGP813" s="2198"/>
      <c r="TGQ813" s="2198"/>
      <c r="TGR813" s="2198"/>
      <c r="TGS813" s="2198"/>
      <c r="TGT813" s="2198"/>
      <c r="TGU813" s="2198"/>
      <c r="TGV813" s="2198"/>
      <c r="TGW813" s="2198"/>
      <c r="TGX813" s="2198"/>
      <c r="TGY813" s="2198"/>
      <c r="TGZ813" s="2198"/>
      <c r="THA813" s="2198"/>
      <c r="THB813" s="2198"/>
      <c r="THC813" s="2198"/>
      <c r="THD813" s="2198"/>
      <c r="THE813" s="2198"/>
      <c r="THF813" s="2198"/>
      <c r="THG813" s="2198"/>
      <c r="THH813" s="2198"/>
      <c r="THI813" s="2198"/>
      <c r="THJ813" s="2198"/>
      <c r="THK813" s="2198"/>
      <c r="THL813" s="2198"/>
      <c r="THM813" s="2198"/>
      <c r="THN813" s="2198"/>
      <c r="THO813" s="2198"/>
      <c r="THP813" s="2198"/>
      <c r="THQ813" s="2198"/>
      <c r="THR813" s="2198"/>
      <c r="THS813" s="2198"/>
      <c r="THT813" s="2198"/>
      <c r="THU813" s="2198"/>
      <c r="THV813" s="2198"/>
      <c r="THW813" s="2198"/>
      <c r="THX813" s="2198"/>
      <c r="THY813" s="2198"/>
      <c r="THZ813" s="2198"/>
      <c r="TIA813" s="2198"/>
      <c r="TIB813" s="2198"/>
      <c r="TIC813" s="2198"/>
      <c r="TID813" s="2198"/>
      <c r="TIE813" s="2198"/>
      <c r="TIF813" s="2198"/>
      <c r="TIG813" s="2198"/>
      <c r="TIH813" s="2198"/>
      <c r="TII813" s="2198"/>
      <c r="TIJ813" s="2198"/>
      <c r="TIK813" s="2198"/>
      <c r="TIL813" s="2198"/>
      <c r="TIM813" s="2198"/>
      <c r="TIN813" s="2198"/>
      <c r="TIO813" s="2198"/>
      <c r="TIP813" s="2198"/>
      <c r="TIQ813" s="2198"/>
      <c r="TIR813" s="2198"/>
      <c r="TIS813" s="2198"/>
      <c r="TIT813" s="2198"/>
      <c r="TIU813" s="2198"/>
      <c r="TIV813" s="2198"/>
      <c r="TIW813" s="2198"/>
      <c r="TIX813" s="2198"/>
      <c r="TIY813" s="2198"/>
      <c r="TIZ813" s="2198"/>
      <c r="TJA813" s="2198"/>
      <c r="TJB813" s="2198"/>
      <c r="TJC813" s="2198"/>
      <c r="TJD813" s="2198"/>
      <c r="TJE813" s="2198"/>
      <c r="TJF813" s="2198"/>
      <c r="TJG813" s="2198"/>
      <c r="TJH813" s="2198"/>
      <c r="TJI813" s="2198"/>
      <c r="TJJ813" s="2198"/>
      <c r="TJK813" s="2198"/>
      <c r="TJL813" s="2198"/>
      <c r="TJM813" s="2198"/>
      <c r="TJN813" s="2198"/>
      <c r="TJO813" s="2198"/>
      <c r="TJP813" s="2198"/>
      <c r="TJQ813" s="2198"/>
      <c r="TJR813" s="2198"/>
      <c r="TJS813" s="2198"/>
      <c r="TJT813" s="2198"/>
      <c r="TJU813" s="2198"/>
      <c r="TJV813" s="2198"/>
      <c r="TJW813" s="2198"/>
      <c r="TJX813" s="2198"/>
      <c r="TJY813" s="2198"/>
      <c r="TJZ813" s="2198"/>
      <c r="TKA813" s="2198"/>
      <c r="TKB813" s="2198"/>
      <c r="TKC813" s="2198"/>
      <c r="TKD813" s="2198"/>
      <c r="TKE813" s="2198"/>
      <c r="TKF813" s="2198"/>
      <c r="TKG813" s="2198"/>
      <c r="TKH813" s="2198"/>
      <c r="TKI813" s="2198"/>
      <c r="TKJ813" s="2198"/>
      <c r="TKK813" s="2198"/>
      <c r="TKL813" s="2198"/>
      <c r="TKM813" s="2198"/>
      <c r="TKN813" s="2198"/>
      <c r="TKO813" s="2198"/>
      <c r="TKP813" s="2198"/>
      <c r="TKQ813" s="2198"/>
      <c r="TKR813" s="2198"/>
      <c r="TKS813" s="2198"/>
      <c r="TKT813" s="2198"/>
      <c r="TKU813" s="2198"/>
      <c r="TKY813" s="2198"/>
      <c r="TKZ813" s="2198"/>
      <c r="TLA813" s="2198"/>
      <c r="TLB813" s="2198"/>
      <c r="TLC813" s="2198"/>
      <c r="TLD813" s="2198"/>
      <c r="TLE813" s="2198"/>
      <c r="TLF813" s="2198"/>
      <c r="TLG813" s="2198"/>
      <c r="TLH813" s="2198"/>
      <c r="TLI813" s="2198"/>
      <c r="TLJ813" s="2198"/>
      <c r="TLK813" s="2198"/>
      <c r="TLL813" s="2198"/>
      <c r="TLM813" s="2198"/>
      <c r="TLN813" s="2198"/>
      <c r="TLO813" s="2198"/>
      <c r="TLP813" s="2198"/>
      <c r="TLQ813" s="2198"/>
      <c r="TLR813" s="2198"/>
      <c r="TLS813" s="2198"/>
      <c r="TLT813" s="2198"/>
      <c r="TLU813" s="2198"/>
      <c r="TLV813" s="2198"/>
      <c r="TLW813" s="2198"/>
      <c r="TLX813" s="2198"/>
      <c r="TLY813" s="2198"/>
      <c r="TLZ813" s="2198"/>
      <c r="TMA813" s="2198"/>
      <c r="TMB813" s="2198"/>
      <c r="TMC813" s="2198"/>
      <c r="TMD813" s="2198"/>
      <c r="TME813" s="2198"/>
      <c r="TMF813" s="2198"/>
      <c r="TMG813" s="2198"/>
      <c r="TMH813" s="2198"/>
      <c r="TMI813" s="2198"/>
      <c r="TMJ813" s="2198"/>
      <c r="TMK813" s="2198"/>
      <c r="TML813" s="2198"/>
      <c r="TMM813" s="2198"/>
      <c r="TMN813" s="2198"/>
      <c r="TMO813" s="2198"/>
      <c r="TMP813" s="2198"/>
      <c r="TMQ813" s="2198"/>
      <c r="TMR813" s="2198"/>
      <c r="TMS813" s="2198"/>
      <c r="TMT813" s="2198"/>
      <c r="TMU813" s="2198"/>
      <c r="TMV813" s="2198"/>
      <c r="TMW813" s="2198"/>
      <c r="TMX813" s="2198"/>
      <c r="TMY813" s="2198"/>
      <c r="TMZ813" s="2198"/>
      <c r="TNA813" s="2198"/>
      <c r="TNB813" s="2198"/>
      <c r="TNC813" s="2198"/>
      <c r="TND813" s="2198"/>
      <c r="TNE813" s="2198"/>
      <c r="TNF813" s="2198"/>
      <c r="TNG813" s="2198"/>
      <c r="TNH813" s="2198"/>
      <c r="TNI813" s="2198"/>
      <c r="TNJ813" s="2198"/>
      <c r="TNK813" s="2198"/>
      <c r="TNL813" s="2198"/>
      <c r="TNM813" s="2198"/>
      <c r="TNN813" s="2198"/>
      <c r="TNO813" s="2198"/>
      <c r="TNP813" s="2198"/>
      <c r="TNQ813" s="2198"/>
      <c r="TNR813" s="2198"/>
      <c r="TNS813" s="2198"/>
      <c r="TNT813" s="2198"/>
      <c r="TNU813" s="2198"/>
      <c r="TNV813" s="2198"/>
      <c r="TNW813" s="2198"/>
      <c r="TNX813" s="2198"/>
      <c r="TNY813" s="2198"/>
      <c r="TNZ813" s="2198"/>
      <c r="TOA813" s="2198"/>
      <c r="TOB813" s="2198"/>
      <c r="TOC813" s="2198"/>
      <c r="TOD813" s="2198"/>
      <c r="TOE813" s="2198"/>
      <c r="TOF813" s="2198"/>
      <c r="TOG813" s="2198"/>
      <c r="TOH813" s="2198"/>
      <c r="TOI813" s="2198"/>
      <c r="TOJ813" s="2198"/>
      <c r="TOK813" s="2198"/>
      <c r="TOL813" s="2198"/>
      <c r="TOM813" s="2198"/>
      <c r="TON813" s="2198"/>
      <c r="TOO813" s="2198"/>
      <c r="TOP813" s="2198"/>
      <c r="TOQ813" s="2198"/>
      <c r="TOR813" s="2198"/>
      <c r="TOS813" s="2198"/>
      <c r="TOT813" s="2198"/>
      <c r="TOU813" s="2198"/>
      <c r="TOV813" s="2198"/>
      <c r="TOW813" s="2198"/>
      <c r="TOX813" s="2198"/>
      <c r="TOY813" s="2198"/>
      <c r="TOZ813" s="2198"/>
      <c r="TPA813" s="2198"/>
      <c r="TPB813" s="2198"/>
      <c r="TPC813" s="2198"/>
      <c r="TPD813" s="2198"/>
      <c r="TPE813" s="2198"/>
      <c r="TPF813" s="2198"/>
      <c r="TPG813" s="2198"/>
      <c r="TPH813" s="2198"/>
      <c r="TPI813" s="2198"/>
      <c r="TPJ813" s="2198"/>
      <c r="TPK813" s="2198"/>
      <c r="TPL813" s="2198"/>
      <c r="TPM813" s="2198"/>
      <c r="TPN813" s="2198"/>
      <c r="TPO813" s="2198"/>
      <c r="TPP813" s="2198"/>
      <c r="TPQ813" s="2198"/>
      <c r="TPR813" s="2198"/>
      <c r="TPS813" s="2198"/>
      <c r="TPT813" s="2198"/>
      <c r="TPU813" s="2198"/>
      <c r="TPV813" s="2198"/>
      <c r="TPW813" s="2198"/>
      <c r="TPX813" s="2198"/>
      <c r="TPY813" s="2198"/>
      <c r="TPZ813" s="2198"/>
      <c r="TQA813" s="2198"/>
      <c r="TQB813" s="2198"/>
      <c r="TQC813" s="2198"/>
      <c r="TQD813" s="2198"/>
      <c r="TQE813" s="2198"/>
      <c r="TQF813" s="2198"/>
      <c r="TQG813" s="2198"/>
      <c r="TQH813" s="2198"/>
      <c r="TQI813" s="2198"/>
      <c r="TQJ813" s="2198"/>
      <c r="TQK813" s="2198"/>
      <c r="TQL813" s="2198"/>
      <c r="TQM813" s="2198"/>
      <c r="TQN813" s="2198"/>
      <c r="TQO813" s="2198"/>
      <c r="TQP813" s="2198"/>
      <c r="TQQ813" s="2198"/>
      <c r="TQR813" s="2198"/>
      <c r="TQS813" s="2198"/>
      <c r="TQT813" s="2198"/>
      <c r="TQU813" s="2198"/>
      <c r="TQV813" s="2198"/>
      <c r="TQW813" s="2198"/>
      <c r="TQX813" s="2198"/>
      <c r="TQY813" s="2198"/>
      <c r="TQZ813" s="2198"/>
      <c r="TRA813" s="2198"/>
      <c r="TRB813" s="2198"/>
      <c r="TRC813" s="2198"/>
      <c r="TRD813" s="2198"/>
      <c r="TRE813" s="2198"/>
      <c r="TRF813" s="2198"/>
      <c r="TRG813" s="2198"/>
      <c r="TRH813" s="2198"/>
      <c r="TRI813" s="2198"/>
      <c r="TRJ813" s="2198"/>
      <c r="TRK813" s="2198"/>
      <c r="TRL813" s="2198"/>
      <c r="TRM813" s="2198"/>
      <c r="TRN813" s="2198"/>
      <c r="TRO813" s="2198"/>
      <c r="TRP813" s="2198"/>
      <c r="TRQ813" s="2198"/>
      <c r="TRR813" s="2198"/>
      <c r="TRS813" s="2198"/>
      <c r="TRT813" s="2198"/>
      <c r="TRU813" s="2198"/>
      <c r="TRV813" s="2198"/>
      <c r="TRW813" s="2198"/>
      <c r="TRX813" s="2198"/>
      <c r="TRY813" s="2198"/>
      <c r="TRZ813" s="2198"/>
      <c r="TSA813" s="2198"/>
      <c r="TSB813" s="2198"/>
      <c r="TSC813" s="2198"/>
      <c r="TSD813" s="2198"/>
      <c r="TSE813" s="2198"/>
      <c r="TSF813" s="2198"/>
      <c r="TSG813" s="2198"/>
      <c r="TSH813" s="2198"/>
      <c r="TSI813" s="2198"/>
      <c r="TSJ813" s="2198"/>
      <c r="TSK813" s="2198"/>
      <c r="TSL813" s="2198"/>
      <c r="TSM813" s="2198"/>
      <c r="TSN813" s="2198"/>
      <c r="TSO813" s="2198"/>
      <c r="TSP813" s="2198"/>
      <c r="TSQ813" s="2198"/>
      <c r="TSR813" s="2198"/>
      <c r="TSS813" s="2198"/>
      <c r="TST813" s="2198"/>
      <c r="TSU813" s="2198"/>
      <c r="TSV813" s="2198"/>
      <c r="TSW813" s="2198"/>
      <c r="TSX813" s="2198"/>
      <c r="TSY813" s="2198"/>
      <c r="TSZ813" s="2198"/>
      <c r="TTA813" s="2198"/>
      <c r="TTB813" s="2198"/>
      <c r="TTC813" s="2198"/>
      <c r="TTD813" s="2198"/>
      <c r="TTE813" s="2198"/>
      <c r="TTF813" s="2198"/>
      <c r="TTG813" s="2198"/>
      <c r="TTH813" s="2198"/>
      <c r="TTI813" s="2198"/>
      <c r="TTJ813" s="2198"/>
      <c r="TTK813" s="2198"/>
      <c r="TTL813" s="2198"/>
      <c r="TTM813" s="2198"/>
      <c r="TTN813" s="2198"/>
      <c r="TTO813" s="2198"/>
      <c r="TTP813" s="2198"/>
      <c r="TTQ813" s="2198"/>
      <c r="TTR813" s="2198"/>
      <c r="TTS813" s="2198"/>
      <c r="TTT813" s="2198"/>
      <c r="TTU813" s="2198"/>
      <c r="TTV813" s="2198"/>
      <c r="TTW813" s="2198"/>
      <c r="TTX813" s="2198"/>
      <c r="TTY813" s="2198"/>
      <c r="TTZ813" s="2198"/>
      <c r="TUA813" s="2198"/>
      <c r="TUB813" s="2198"/>
      <c r="TUC813" s="2198"/>
      <c r="TUD813" s="2198"/>
      <c r="TUE813" s="2198"/>
      <c r="TUF813" s="2198"/>
      <c r="TUG813" s="2198"/>
      <c r="TUH813" s="2198"/>
      <c r="TUI813" s="2198"/>
      <c r="TUJ813" s="2198"/>
      <c r="TUK813" s="2198"/>
      <c r="TUL813" s="2198"/>
      <c r="TUM813" s="2198"/>
      <c r="TUN813" s="2198"/>
      <c r="TUO813" s="2198"/>
      <c r="TUP813" s="2198"/>
      <c r="TUQ813" s="2198"/>
      <c r="TUU813" s="2198"/>
      <c r="TUV813" s="2198"/>
      <c r="TUW813" s="2198"/>
      <c r="TUX813" s="2198"/>
      <c r="TUY813" s="2198"/>
      <c r="TUZ813" s="2198"/>
      <c r="TVA813" s="2198"/>
      <c r="TVB813" s="2198"/>
      <c r="TVC813" s="2198"/>
      <c r="TVD813" s="2198"/>
      <c r="TVE813" s="2198"/>
      <c r="TVF813" s="2198"/>
      <c r="TVG813" s="2198"/>
      <c r="TVH813" s="2198"/>
      <c r="TVI813" s="2198"/>
      <c r="TVJ813" s="2198"/>
      <c r="TVK813" s="2198"/>
      <c r="TVL813" s="2198"/>
      <c r="TVM813" s="2198"/>
      <c r="TVN813" s="2198"/>
      <c r="TVO813" s="2198"/>
      <c r="TVP813" s="2198"/>
      <c r="TVQ813" s="2198"/>
      <c r="TVR813" s="2198"/>
      <c r="TVS813" s="2198"/>
      <c r="TVT813" s="2198"/>
      <c r="TVU813" s="2198"/>
      <c r="TVV813" s="2198"/>
      <c r="TVW813" s="2198"/>
      <c r="TVX813" s="2198"/>
      <c r="TVY813" s="2198"/>
      <c r="TVZ813" s="2198"/>
      <c r="TWA813" s="2198"/>
      <c r="TWB813" s="2198"/>
      <c r="TWC813" s="2198"/>
      <c r="TWD813" s="2198"/>
      <c r="TWE813" s="2198"/>
      <c r="TWF813" s="2198"/>
      <c r="TWG813" s="2198"/>
      <c r="TWH813" s="2198"/>
      <c r="TWI813" s="2198"/>
      <c r="TWJ813" s="2198"/>
      <c r="TWK813" s="2198"/>
      <c r="TWL813" s="2198"/>
      <c r="TWM813" s="2198"/>
      <c r="TWN813" s="2198"/>
      <c r="TWO813" s="2198"/>
      <c r="TWP813" s="2198"/>
      <c r="TWQ813" s="2198"/>
      <c r="TWR813" s="2198"/>
      <c r="TWS813" s="2198"/>
      <c r="TWT813" s="2198"/>
      <c r="TWU813" s="2198"/>
      <c r="TWV813" s="2198"/>
      <c r="TWW813" s="2198"/>
      <c r="TWX813" s="2198"/>
      <c r="TWY813" s="2198"/>
      <c r="TWZ813" s="2198"/>
      <c r="TXA813" s="2198"/>
      <c r="TXB813" s="2198"/>
      <c r="TXC813" s="2198"/>
      <c r="TXD813" s="2198"/>
      <c r="TXE813" s="2198"/>
      <c r="TXF813" s="2198"/>
      <c r="TXG813" s="2198"/>
      <c r="TXH813" s="2198"/>
      <c r="TXI813" s="2198"/>
      <c r="TXJ813" s="2198"/>
      <c r="TXK813" s="2198"/>
      <c r="TXL813" s="2198"/>
      <c r="TXM813" s="2198"/>
      <c r="TXN813" s="2198"/>
      <c r="TXO813" s="2198"/>
      <c r="TXP813" s="2198"/>
      <c r="TXQ813" s="2198"/>
      <c r="TXR813" s="2198"/>
      <c r="TXS813" s="2198"/>
      <c r="TXT813" s="2198"/>
      <c r="TXU813" s="2198"/>
      <c r="TXV813" s="2198"/>
      <c r="TXW813" s="2198"/>
      <c r="TXX813" s="2198"/>
      <c r="TXY813" s="2198"/>
      <c r="TXZ813" s="2198"/>
      <c r="TYA813" s="2198"/>
      <c r="TYB813" s="2198"/>
      <c r="TYC813" s="2198"/>
      <c r="TYD813" s="2198"/>
      <c r="TYE813" s="2198"/>
      <c r="TYF813" s="2198"/>
      <c r="TYG813" s="2198"/>
      <c r="TYH813" s="2198"/>
      <c r="TYI813" s="2198"/>
      <c r="TYJ813" s="2198"/>
      <c r="TYK813" s="2198"/>
      <c r="TYL813" s="2198"/>
      <c r="TYM813" s="2198"/>
      <c r="TYN813" s="2198"/>
      <c r="TYO813" s="2198"/>
      <c r="TYP813" s="2198"/>
      <c r="TYQ813" s="2198"/>
      <c r="TYR813" s="2198"/>
      <c r="TYS813" s="2198"/>
      <c r="TYT813" s="2198"/>
      <c r="TYU813" s="2198"/>
      <c r="TYV813" s="2198"/>
      <c r="TYW813" s="2198"/>
      <c r="TYX813" s="2198"/>
      <c r="TYY813" s="2198"/>
      <c r="TYZ813" s="2198"/>
      <c r="TZA813" s="2198"/>
      <c r="TZB813" s="2198"/>
      <c r="TZC813" s="2198"/>
      <c r="TZD813" s="2198"/>
      <c r="TZE813" s="2198"/>
      <c r="TZF813" s="2198"/>
      <c r="TZG813" s="2198"/>
      <c r="TZH813" s="2198"/>
      <c r="TZI813" s="2198"/>
      <c r="TZJ813" s="2198"/>
      <c r="TZK813" s="2198"/>
      <c r="TZL813" s="2198"/>
      <c r="TZM813" s="2198"/>
      <c r="TZN813" s="2198"/>
      <c r="TZO813" s="2198"/>
      <c r="TZP813" s="2198"/>
      <c r="TZQ813" s="2198"/>
      <c r="TZR813" s="2198"/>
      <c r="TZS813" s="2198"/>
      <c r="TZT813" s="2198"/>
      <c r="TZU813" s="2198"/>
      <c r="TZV813" s="2198"/>
      <c r="TZW813" s="2198"/>
      <c r="TZX813" s="2198"/>
      <c r="TZY813" s="2198"/>
      <c r="TZZ813" s="2198"/>
      <c r="UAA813" s="2198"/>
      <c r="UAB813" s="2198"/>
      <c r="UAC813" s="2198"/>
      <c r="UAD813" s="2198"/>
      <c r="UAE813" s="2198"/>
      <c r="UAF813" s="2198"/>
      <c r="UAG813" s="2198"/>
      <c r="UAH813" s="2198"/>
      <c r="UAI813" s="2198"/>
      <c r="UAJ813" s="2198"/>
      <c r="UAK813" s="2198"/>
      <c r="UAL813" s="2198"/>
      <c r="UAM813" s="2198"/>
      <c r="UAN813" s="2198"/>
      <c r="UAO813" s="2198"/>
      <c r="UAP813" s="2198"/>
      <c r="UAQ813" s="2198"/>
      <c r="UAR813" s="2198"/>
      <c r="UAS813" s="2198"/>
      <c r="UAT813" s="2198"/>
      <c r="UAU813" s="2198"/>
      <c r="UAV813" s="2198"/>
      <c r="UAW813" s="2198"/>
      <c r="UAX813" s="2198"/>
      <c r="UAY813" s="2198"/>
      <c r="UAZ813" s="2198"/>
      <c r="UBA813" s="2198"/>
      <c r="UBB813" s="2198"/>
      <c r="UBC813" s="2198"/>
      <c r="UBD813" s="2198"/>
      <c r="UBE813" s="2198"/>
      <c r="UBF813" s="2198"/>
      <c r="UBG813" s="2198"/>
      <c r="UBH813" s="2198"/>
      <c r="UBI813" s="2198"/>
      <c r="UBJ813" s="2198"/>
      <c r="UBK813" s="2198"/>
      <c r="UBL813" s="2198"/>
      <c r="UBM813" s="2198"/>
      <c r="UBN813" s="2198"/>
      <c r="UBO813" s="2198"/>
      <c r="UBP813" s="2198"/>
      <c r="UBQ813" s="2198"/>
      <c r="UBR813" s="2198"/>
      <c r="UBS813" s="2198"/>
      <c r="UBT813" s="2198"/>
      <c r="UBU813" s="2198"/>
      <c r="UBV813" s="2198"/>
      <c r="UBW813" s="2198"/>
      <c r="UBX813" s="2198"/>
      <c r="UBY813" s="2198"/>
      <c r="UBZ813" s="2198"/>
      <c r="UCA813" s="2198"/>
      <c r="UCB813" s="2198"/>
      <c r="UCC813" s="2198"/>
      <c r="UCD813" s="2198"/>
      <c r="UCE813" s="2198"/>
      <c r="UCF813" s="2198"/>
      <c r="UCG813" s="2198"/>
      <c r="UCH813" s="2198"/>
      <c r="UCI813" s="2198"/>
      <c r="UCJ813" s="2198"/>
      <c r="UCK813" s="2198"/>
      <c r="UCL813" s="2198"/>
      <c r="UCM813" s="2198"/>
      <c r="UCN813" s="2198"/>
      <c r="UCO813" s="2198"/>
      <c r="UCP813" s="2198"/>
      <c r="UCQ813" s="2198"/>
      <c r="UCR813" s="2198"/>
      <c r="UCS813" s="2198"/>
      <c r="UCT813" s="2198"/>
      <c r="UCU813" s="2198"/>
      <c r="UCV813" s="2198"/>
      <c r="UCW813" s="2198"/>
      <c r="UCX813" s="2198"/>
      <c r="UCY813" s="2198"/>
      <c r="UCZ813" s="2198"/>
      <c r="UDA813" s="2198"/>
      <c r="UDB813" s="2198"/>
      <c r="UDC813" s="2198"/>
      <c r="UDD813" s="2198"/>
      <c r="UDE813" s="2198"/>
      <c r="UDF813" s="2198"/>
      <c r="UDG813" s="2198"/>
      <c r="UDH813" s="2198"/>
      <c r="UDI813" s="2198"/>
      <c r="UDJ813" s="2198"/>
      <c r="UDK813" s="2198"/>
      <c r="UDL813" s="2198"/>
      <c r="UDM813" s="2198"/>
      <c r="UDN813" s="2198"/>
      <c r="UDO813" s="2198"/>
      <c r="UDP813" s="2198"/>
      <c r="UDQ813" s="2198"/>
      <c r="UDR813" s="2198"/>
      <c r="UDS813" s="2198"/>
      <c r="UDT813" s="2198"/>
      <c r="UDU813" s="2198"/>
      <c r="UDV813" s="2198"/>
      <c r="UDW813" s="2198"/>
      <c r="UDX813" s="2198"/>
      <c r="UDY813" s="2198"/>
      <c r="UDZ813" s="2198"/>
      <c r="UEA813" s="2198"/>
      <c r="UEB813" s="2198"/>
      <c r="UEC813" s="2198"/>
      <c r="UED813" s="2198"/>
      <c r="UEE813" s="2198"/>
      <c r="UEF813" s="2198"/>
      <c r="UEG813" s="2198"/>
      <c r="UEH813" s="2198"/>
      <c r="UEI813" s="2198"/>
      <c r="UEJ813" s="2198"/>
      <c r="UEK813" s="2198"/>
      <c r="UEL813" s="2198"/>
      <c r="UEM813" s="2198"/>
      <c r="UEQ813" s="2198"/>
      <c r="UER813" s="2198"/>
      <c r="UES813" s="2198"/>
      <c r="UET813" s="2198"/>
      <c r="UEU813" s="2198"/>
      <c r="UEV813" s="2198"/>
      <c r="UEW813" s="2198"/>
      <c r="UEX813" s="2198"/>
      <c r="UEY813" s="2198"/>
      <c r="UEZ813" s="2198"/>
      <c r="UFA813" s="2198"/>
      <c r="UFB813" s="2198"/>
      <c r="UFC813" s="2198"/>
      <c r="UFD813" s="2198"/>
      <c r="UFE813" s="2198"/>
      <c r="UFF813" s="2198"/>
      <c r="UFG813" s="2198"/>
      <c r="UFH813" s="2198"/>
      <c r="UFI813" s="2198"/>
      <c r="UFJ813" s="2198"/>
      <c r="UFK813" s="2198"/>
      <c r="UFL813" s="2198"/>
      <c r="UFM813" s="2198"/>
      <c r="UFN813" s="2198"/>
      <c r="UFO813" s="2198"/>
      <c r="UFP813" s="2198"/>
      <c r="UFQ813" s="2198"/>
      <c r="UFR813" s="2198"/>
      <c r="UFS813" s="2198"/>
      <c r="UFT813" s="2198"/>
      <c r="UFU813" s="2198"/>
      <c r="UFV813" s="2198"/>
      <c r="UFW813" s="2198"/>
      <c r="UFX813" s="2198"/>
      <c r="UFY813" s="2198"/>
      <c r="UFZ813" s="2198"/>
      <c r="UGA813" s="2198"/>
      <c r="UGB813" s="2198"/>
      <c r="UGC813" s="2198"/>
      <c r="UGD813" s="2198"/>
      <c r="UGE813" s="2198"/>
      <c r="UGF813" s="2198"/>
      <c r="UGG813" s="2198"/>
      <c r="UGH813" s="2198"/>
      <c r="UGI813" s="2198"/>
      <c r="UGJ813" s="2198"/>
      <c r="UGK813" s="2198"/>
      <c r="UGL813" s="2198"/>
      <c r="UGM813" s="2198"/>
      <c r="UGN813" s="2198"/>
      <c r="UGO813" s="2198"/>
      <c r="UGP813" s="2198"/>
      <c r="UGQ813" s="2198"/>
      <c r="UGR813" s="2198"/>
      <c r="UGS813" s="2198"/>
      <c r="UGT813" s="2198"/>
      <c r="UGU813" s="2198"/>
      <c r="UGV813" s="2198"/>
      <c r="UGW813" s="2198"/>
      <c r="UGX813" s="2198"/>
      <c r="UGY813" s="2198"/>
      <c r="UGZ813" s="2198"/>
      <c r="UHA813" s="2198"/>
      <c r="UHB813" s="2198"/>
      <c r="UHC813" s="2198"/>
      <c r="UHD813" s="2198"/>
      <c r="UHE813" s="2198"/>
      <c r="UHF813" s="2198"/>
      <c r="UHG813" s="2198"/>
      <c r="UHH813" s="2198"/>
      <c r="UHI813" s="2198"/>
      <c r="UHJ813" s="2198"/>
      <c r="UHK813" s="2198"/>
      <c r="UHL813" s="2198"/>
      <c r="UHM813" s="2198"/>
      <c r="UHN813" s="2198"/>
      <c r="UHO813" s="2198"/>
      <c r="UHP813" s="2198"/>
      <c r="UHQ813" s="2198"/>
      <c r="UHR813" s="2198"/>
      <c r="UHS813" s="2198"/>
      <c r="UHT813" s="2198"/>
      <c r="UHU813" s="2198"/>
      <c r="UHV813" s="2198"/>
      <c r="UHW813" s="2198"/>
      <c r="UHX813" s="2198"/>
      <c r="UHY813" s="2198"/>
      <c r="UHZ813" s="2198"/>
      <c r="UIA813" s="2198"/>
      <c r="UIB813" s="2198"/>
      <c r="UIC813" s="2198"/>
      <c r="UID813" s="2198"/>
      <c r="UIE813" s="2198"/>
      <c r="UIF813" s="2198"/>
      <c r="UIG813" s="2198"/>
      <c r="UIH813" s="2198"/>
      <c r="UII813" s="2198"/>
      <c r="UIJ813" s="2198"/>
      <c r="UIK813" s="2198"/>
      <c r="UIL813" s="2198"/>
      <c r="UIM813" s="2198"/>
      <c r="UIN813" s="2198"/>
      <c r="UIO813" s="2198"/>
      <c r="UIP813" s="2198"/>
      <c r="UIQ813" s="2198"/>
      <c r="UIR813" s="2198"/>
      <c r="UIS813" s="2198"/>
      <c r="UIT813" s="2198"/>
      <c r="UIU813" s="2198"/>
      <c r="UIV813" s="2198"/>
      <c r="UIW813" s="2198"/>
      <c r="UIX813" s="2198"/>
      <c r="UIY813" s="2198"/>
      <c r="UIZ813" s="2198"/>
      <c r="UJA813" s="2198"/>
      <c r="UJB813" s="2198"/>
      <c r="UJC813" s="2198"/>
      <c r="UJD813" s="2198"/>
      <c r="UJE813" s="2198"/>
      <c r="UJF813" s="2198"/>
      <c r="UJG813" s="2198"/>
      <c r="UJH813" s="2198"/>
      <c r="UJI813" s="2198"/>
      <c r="UJJ813" s="2198"/>
      <c r="UJK813" s="2198"/>
      <c r="UJL813" s="2198"/>
      <c r="UJM813" s="2198"/>
      <c r="UJN813" s="2198"/>
      <c r="UJO813" s="2198"/>
      <c r="UJP813" s="2198"/>
      <c r="UJQ813" s="2198"/>
      <c r="UJR813" s="2198"/>
      <c r="UJS813" s="2198"/>
      <c r="UJT813" s="2198"/>
      <c r="UJU813" s="2198"/>
      <c r="UJV813" s="2198"/>
      <c r="UJW813" s="2198"/>
      <c r="UJX813" s="2198"/>
      <c r="UJY813" s="2198"/>
      <c r="UJZ813" s="2198"/>
      <c r="UKA813" s="2198"/>
      <c r="UKB813" s="2198"/>
      <c r="UKC813" s="2198"/>
      <c r="UKD813" s="2198"/>
      <c r="UKE813" s="2198"/>
      <c r="UKF813" s="2198"/>
      <c r="UKG813" s="2198"/>
      <c r="UKH813" s="2198"/>
      <c r="UKI813" s="2198"/>
      <c r="UKJ813" s="2198"/>
      <c r="UKK813" s="2198"/>
      <c r="UKL813" s="2198"/>
      <c r="UKM813" s="2198"/>
      <c r="UKN813" s="2198"/>
      <c r="UKO813" s="2198"/>
      <c r="UKP813" s="2198"/>
      <c r="UKQ813" s="2198"/>
      <c r="UKR813" s="2198"/>
      <c r="UKS813" s="2198"/>
      <c r="UKT813" s="2198"/>
      <c r="UKU813" s="2198"/>
      <c r="UKV813" s="2198"/>
      <c r="UKW813" s="2198"/>
      <c r="UKX813" s="2198"/>
      <c r="UKY813" s="2198"/>
      <c r="UKZ813" s="2198"/>
      <c r="ULA813" s="2198"/>
      <c r="ULB813" s="2198"/>
      <c r="ULC813" s="2198"/>
      <c r="ULD813" s="2198"/>
      <c r="ULE813" s="2198"/>
      <c r="ULF813" s="2198"/>
      <c r="ULG813" s="2198"/>
      <c r="ULH813" s="2198"/>
      <c r="ULI813" s="2198"/>
      <c r="ULJ813" s="2198"/>
      <c r="ULK813" s="2198"/>
      <c r="ULL813" s="2198"/>
      <c r="ULM813" s="2198"/>
      <c r="ULN813" s="2198"/>
      <c r="ULO813" s="2198"/>
      <c r="ULP813" s="2198"/>
      <c r="ULQ813" s="2198"/>
      <c r="ULR813" s="2198"/>
      <c r="ULS813" s="2198"/>
      <c r="ULT813" s="2198"/>
      <c r="ULU813" s="2198"/>
      <c r="ULV813" s="2198"/>
      <c r="ULW813" s="2198"/>
      <c r="ULX813" s="2198"/>
      <c r="ULY813" s="2198"/>
      <c r="ULZ813" s="2198"/>
      <c r="UMA813" s="2198"/>
      <c r="UMB813" s="2198"/>
      <c r="UMC813" s="2198"/>
      <c r="UMD813" s="2198"/>
      <c r="UME813" s="2198"/>
      <c r="UMF813" s="2198"/>
      <c r="UMG813" s="2198"/>
      <c r="UMH813" s="2198"/>
      <c r="UMI813" s="2198"/>
      <c r="UMJ813" s="2198"/>
      <c r="UMK813" s="2198"/>
      <c r="UML813" s="2198"/>
      <c r="UMM813" s="2198"/>
      <c r="UMN813" s="2198"/>
      <c r="UMO813" s="2198"/>
      <c r="UMP813" s="2198"/>
      <c r="UMQ813" s="2198"/>
      <c r="UMR813" s="2198"/>
      <c r="UMS813" s="2198"/>
      <c r="UMT813" s="2198"/>
      <c r="UMU813" s="2198"/>
      <c r="UMV813" s="2198"/>
      <c r="UMW813" s="2198"/>
      <c r="UMX813" s="2198"/>
      <c r="UMY813" s="2198"/>
      <c r="UMZ813" s="2198"/>
      <c r="UNA813" s="2198"/>
      <c r="UNB813" s="2198"/>
      <c r="UNC813" s="2198"/>
      <c r="UND813" s="2198"/>
      <c r="UNE813" s="2198"/>
      <c r="UNF813" s="2198"/>
      <c r="UNG813" s="2198"/>
      <c r="UNH813" s="2198"/>
      <c r="UNI813" s="2198"/>
      <c r="UNJ813" s="2198"/>
      <c r="UNK813" s="2198"/>
      <c r="UNL813" s="2198"/>
      <c r="UNM813" s="2198"/>
      <c r="UNN813" s="2198"/>
      <c r="UNO813" s="2198"/>
      <c r="UNP813" s="2198"/>
      <c r="UNQ813" s="2198"/>
      <c r="UNR813" s="2198"/>
      <c r="UNS813" s="2198"/>
      <c r="UNT813" s="2198"/>
      <c r="UNU813" s="2198"/>
      <c r="UNV813" s="2198"/>
      <c r="UNW813" s="2198"/>
      <c r="UNX813" s="2198"/>
      <c r="UNY813" s="2198"/>
      <c r="UNZ813" s="2198"/>
      <c r="UOA813" s="2198"/>
      <c r="UOB813" s="2198"/>
      <c r="UOC813" s="2198"/>
      <c r="UOD813" s="2198"/>
      <c r="UOE813" s="2198"/>
      <c r="UOF813" s="2198"/>
      <c r="UOG813" s="2198"/>
      <c r="UOH813" s="2198"/>
      <c r="UOI813" s="2198"/>
      <c r="UOM813" s="2198"/>
      <c r="UON813" s="2198"/>
      <c r="UOO813" s="2198"/>
      <c r="UOP813" s="2198"/>
      <c r="UOQ813" s="2198"/>
      <c r="UOR813" s="2198"/>
      <c r="UOS813" s="2198"/>
      <c r="UOT813" s="2198"/>
      <c r="UOU813" s="2198"/>
      <c r="UOV813" s="2198"/>
      <c r="UOW813" s="2198"/>
      <c r="UOX813" s="2198"/>
      <c r="UOY813" s="2198"/>
      <c r="UOZ813" s="2198"/>
      <c r="UPA813" s="2198"/>
      <c r="UPB813" s="2198"/>
      <c r="UPC813" s="2198"/>
      <c r="UPD813" s="2198"/>
      <c r="UPE813" s="2198"/>
      <c r="UPF813" s="2198"/>
      <c r="UPG813" s="2198"/>
      <c r="UPH813" s="2198"/>
      <c r="UPI813" s="2198"/>
      <c r="UPJ813" s="2198"/>
      <c r="UPK813" s="2198"/>
      <c r="UPL813" s="2198"/>
      <c r="UPM813" s="2198"/>
      <c r="UPN813" s="2198"/>
      <c r="UPO813" s="2198"/>
      <c r="UPP813" s="2198"/>
      <c r="UPQ813" s="2198"/>
      <c r="UPR813" s="2198"/>
      <c r="UPS813" s="2198"/>
      <c r="UPT813" s="2198"/>
      <c r="UPU813" s="2198"/>
      <c r="UPV813" s="2198"/>
      <c r="UPW813" s="2198"/>
      <c r="UPX813" s="2198"/>
      <c r="UPY813" s="2198"/>
      <c r="UPZ813" s="2198"/>
      <c r="UQA813" s="2198"/>
      <c r="UQB813" s="2198"/>
      <c r="UQC813" s="2198"/>
      <c r="UQD813" s="2198"/>
      <c r="UQE813" s="2198"/>
      <c r="UQF813" s="2198"/>
      <c r="UQG813" s="2198"/>
      <c r="UQH813" s="2198"/>
      <c r="UQI813" s="2198"/>
      <c r="UQJ813" s="2198"/>
      <c r="UQK813" s="2198"/>
      <c r="UQL813" s="2198"/>
      <c r="UQM813" s="2198"/>
      <c r="UQN813" s="2198"/>
      <c r="UQO813" s="2198"/>
      <c r="UQP813" s="2198"/>
      <c r="UQQ813" s="2198"/>
      <c r="UQR813" s="2198"/>
      <c r="UQS813" s="2198"/>
      <c r="UQT813" s="2198"/>
      <c r="UQU813" s="2198"/>
      <c r="UQV813" s="2198"/>
      <c r="UQW813" s="2198"/>
      <c r="UQX813" s="2198"/>
      <c r="UQY813" s="2198"/>
      <c r="UQZ813" s="2198"/>
      <c r="URA813" s="2198"/>
      <c r="URB813" s="2198"/>
      <c r="URC813" s="2198"/>
      <c r="URD813" s="2198"/>
      <c r="URE813" s="2198"/>
      <c r="URF813" s="2198"/>
      <c r="URG813" s="2198"/>
      <c r="URH813" s="2198"/>
      <c r="URI813" s="2198"/>
      <c r="URJ813" s="2198"/>
      <c r="URK813" s="2198"/>
      <c r="URL813" s="2198"/>
      <c r="URM813" s="2198"/>
      <c r="URN813" s="2198"/>
      <c r="URO813" s="2198"/>
      <c r="URP813" s="2198"/>
      <c r="URQ813" s="2198"/>
      <c r="URR813" s="2198"/>
      <c r="URS813" s="2198"/>
      <c r="URT813" s="2198"/>
      <c r="URU813" s="2198"/>
      <c r="URV813" s="2198"/>
      <c r="URW813" s="2198"/>
      <c r="URX813" s="2198"/>
      <c r="URY813" s="2198"/>
      <c r="URZ813" s="2198"/>
      <c r="USA813" s="2198"/>
      <c r="USB813" s="2198"/>
      <c r="USC813" s="2198"/>
      <c r="USD813" s="2198"/>
      <c r="USE813" s="2198"/>
      <c r="USF813" s="2198"/>
      <c r="USG813" s="2198"/>
      <c r="USH813" s="2198"/>
      <c r="USI813" s="2198"/>
      <c r="USJ813" s="2198"/>
      <c r="USK813" s="2198"/>
      <c r="USL813" s="2198"/>
      <c r="USM813" s="2198"/>
      <c r="USN813" s="2198"/>
      <c r="USO813" s="2198"/>
      <c r="USP813" s="2198"/>
      <c r="USQ813" s="2198"/>
      <c r="USR813" s="2198"/>
      <c r="USS813" s="2198"/>
      <c r="UST813" s="2198"/>
      <c r="USU813" s="2198"/>
      <c r="USV813" s="2198"/>
      <c r="USW813" s="2198"/>
      <c r="USX813" s="2198"/>
      <c r="USY813" s="2198"/>
      <c r="USZ813" s="2198"/>
      <c r="UTA813" s="2198"/>
      <c r="UTB813" s="2198"/>
      <c r="UTC813" s="2198"/>
      <c r="UTD813" s="2198"/>
      <c r="UTE813" s="2198"/>
      <c r="UTF813" s="2198"/>
      <c r="UTG813" s="2198"/>
      <c r="UTH813" s="2198"/>
      <c r="UTI813" s="2198"/>
      <c r="UTJ813" s="2198"/>
      <c r="UTK813" s="2198"/>
      <c r="UTL813" s="2198"/>
      <c r="UTM813" s="2198"/>
      <c r="UTN813" s="2198"/>
      <c r="UTO813" s="2198"/>
      <c r="UTP813" s="2198"/>
      <c r="UTQ813" s="2198"/>
      <c r="UTR813" s="2198"/>
      <c r="UTS813" s="2198"/>
      <c r="UTT813" s="2198"/>
      <c r="UTU813" s="2198"/>
      <c r="UTV813" s="2198"/>
      <c r="UTW813" s="2198"/>
      <c r="UTX813" s="2198"/>
      <c r="UTY813" s="2198"/>
      <c r="UTZ813" s="2198"/>
      <c r="UUA813" s="2198"/>
      <c r="UUB813" s="2198"/>
      <c r="UUC813" s="2198"/>
      <c r="UUD813" s="2198"/>
      <c r="UUE813" s="2198"/>
      <c r="UUF813" s="2198"/>
      <c r="UUG813" s="2198"/>
      <c r="UUH813" s="2198"/>
      <c r="UUI813" s="2198"/>
      <c r="UUJ813" s="2198"/>
      <c r="UUK813" s="2198"/>
      <c r="UUL813" s="2198"/>
      <c r="UUM813" s="2198"/>
      <c r="UUN813" s="2198"/>
      <c r="UUO813" s="2198"/>
      <c r="UUP813" s="2198"/>
      <c r="UUQ813" s="2198"/>
      <c r="UUR813" s="2198"/>
      <c r="UUS813" s="2198"/>
      <c r="UUT813" s="2198"/>
      <c r="UUU813" s="2198"/>
      <c r="UUV813" s="2198"/>
      <c r="UUW813" s="2198"/>
      <c r="UUX813" s="2198"/>
      <c r="UUY813" s="2198"/>
      <c r="UUZ813" s="2198"/>
      <c r="UVA813" s="2198"/>
      <c r="UVB813" s="2198"/>
      <c r="UVC813" s="2198"/>
      <c r="UVD813" s="2198"/>
      <c r="UVE813" s="2198"/>
      <c r="UVF813" s="2198"/>
      <c r="UVG813" s="2198"/>
      <c r="UVH813" s="2198"/>
      <c r="UVI813" s="2198"/>
      <c r="UVJ813" s="2198"/>
      <c r="UVK813" s="2198"/>
      <c r="UVL813" s="2198"/>
      <c r="UVM813" s="2198"/>
      <c r="UVN813" s="2198"/>
      <c r="UVO813" s="2198"/>
      <c r="UVP813" s="2198"/>
      <c r="UVQ813" s="2198"/>
      <c r="UVR813" s="2198"/>
      <c r="UVS813" s="2198"/>
      <c r="UVT813" s="2198"/>
      <c r="UVU813" s="2198"/>
      <c r="UVV813" s="2198"/>
      <c r="UVW813" s="2198"/>
      <c r="UVX813" s="2198"/>
      <c r="UVY813" s="2198"/>
      <c r="UVZ813" s="2198"/>
      <c r="UWA813" s="2198"/>
      <c r="UWB813" s="2198"/>
      <c r="UWC813" s="2198"/>
      <c r="UWD813" s="2198"/>
      <c r="UWE813" s="2198"/>
      <c r="UWF813" s="2198"/>
      <c r="UWG813" s="2198"/>
      <c r="UWH813" s="2198"/>
      <c r="UWI813" s="2198"/>
      <c r="UWJ813" s="2198"/>
      <c r="UWK813" s="2198"/>
      <c r="UWL813" s="2198"/>
      <c r="UWM813" s="2198"/>
      <c r="UWN813" s="2198"/>
      <c r="UWO813" s="2198"/>
      <c r="UWP813" s="2198"/>
      <c r="UWQ813" s="2198"/>
      <c r="UWR813" s="2198"/>
      <c r="UWS813" s="2198"/>
      <c r="UWT813" s="2198"/>
      <c r="UWU813" s="2198"/>
      <c r="UWV813" s="2198"/>
      <c r="UWW813" s="2198"/>
      <c r="UWX813" s="2198"/>
      <c r="UWY813" s="2198"/>
      <c r="UWZ813" s="2198"/>
      <c r="UXA813" s="2198"/>
      <c r="UXB813" s="2198"/>
      <c r="UXC813" s="2198"/>
      <c r="UXD813" s="2198"/>
      <c r="UXE813" s="2198"/>
      <c r="UXF813" s="2198"/>
      <c r="UXG813" s="2198"/>
      <c r="UXH813" s="2198"/>
      <c r="UXI813" s="2198"/>
      <c r="UXJ813" s="2198"/>
      <c r="UXK813" s="2198"/>
      <c r="UXL813" s="2198"/>
      <c r="UXM813" s="2198"/>
      <c r="UXN813" s="2198"/>
      <c r="UXO813" s="2198"/>
      <c r="UXP813" s="2198"/>
      <c r="UXQ813" s="2198"/>
      <c r="UXR813" s="2198"/>
      <c r="UXS813" s="2198"/>
      <c r="UXT813" s="2198"/>
      <c r="UXU813" s="2198"/>
      <c r="UXV813" s="2198"/>
      <c r="UXW813" s="2198"/>
      <c r="UXX813" s="2198"/>
      <c r="UXY813" s="2198"/>
      <c r="UXZ813" s="2198"/>
      <c r="UYA813" s="2198"/>
      <c r="UYB813" s="2198"/>
      <c r="UYC813" s="2198"/>
      <c r="UYD813" s="2198"/>
      <c r="UYE813" s="2198"/>
      <c r="UYI813" s="2198"/>
      <c r="UYJ813" s="2198"/>
      <c r="UYK813" s="2198"/>
      <c r="UYL813" s="2198"/>
      <c r="UYM813" s="2198"/>
      <c r="UYN813" s="2198"/>
      <c r="UYO813" s="2198"/>
      <c r="UYP813" s="2198"/>
      <c r="UYQ813" s="2198"/>
      <c r="UYR813" s="2198"/>
      <c r="UYS813" s="2198"/>
      <c r="UYT813" s="2198"/>
      <c r="UYU813" s="2198"/>
      <c r="UYV813" s="2198"/>
      <c r="UYW813" s="2198"/>
      <c r="UYX813" s="2198"/>
      <c r="UYY813" s="2198"/>
      <c r="UYZ813" s="2198"/>
      <c r="UZA813" s="2198"/>
      <c r="UZB813" s="2198"/>
      <c r="UZC813" s="2198"/>
      <c r="UZD813" s="2198"/>
      <c r="UZE813" s="2198"/>
      <c r="UZF813" s="2198"/>
      <c r="UZG813" s="2198"/>
      <c r="UZH813" s="2198"/>
      <c r="UZI813" s="2198"/>
      <c r="UZJ813" s="2198"/>
      <c r="UZK813" s="2198"/>
      <c r="UZL813" s="2198"/>
      <c r="UZM813" s="2198"/>
      <c r="UZN813" s="2198"/>
      <c r="UZO813" s="2198"/>
      <c r="UZP813" s="2198"/>
      <c r="UZQ813" s="2198"/>
      <c r="UZR813" s="2198"/>
      <c r="UZS813" s="2198"/>
      <c r="UZT813" s="2198"/>
      <c r="UZU813" s="2198"/>
      <c r="UZV813" s="2198"/>
      <c r="UZW813" s="2198"/>
      <c r="UZX813" s="2198"/>
      <c r="UZY813" s="2198"/>
      <c r="UZZ813" s="2198"/>
      <c r="VAA813" s="2198"/>
      <c r="VAB813" s="2198"/>
      <c r="VAC813" s="2198"/>
      <c r="VAD813" s="2198"/>
      <c r="VAE813" s="2198"/>
      <c r="VAF813" s="2198"/>
      <c r="VAG813" s="2198"/>
      <c r="VAH813" s="2198"/>
      <c r="VAI813" s="2198"/>
      <c r="VAJ813" s="2198"/>
      <c r="VAK813" s="2198"/>
      <c r="VAL813" s="2198"/>
      <c r="VAM813" s="2198"/>
      <c r="VAN813" s="2198"/>
      <c r="VAO813" s="2198"/>
      <c r="VAP813" s="2198"/>
      <c r="VAQ813" s="2198"/>
      <c r="VAR813" s="2198"/>
      <c r="VAS813" s="2198"/>
      <c r="VAT813" s="2198"/>
      <c r="VAU813" s="2198"/>
      <c r="VAV813" s="2198"/>
      <c r="VAW813" s="2198"/>
      <c r="VAX813" s="2198"/>
      <c r="VAY813" s="2198"/>
      <c r="VAZ813" s="2198"/>
      <c r="VBA813" s="2198"/>
      <c r="VBB813" s="2198"/>
      <c r="VBC813" s="2198"/>
      <c r="VBD813" s="2198"/>
      <c r="VBE813" s="2198"/>
      <c r="VBF813" s="2198"/>
      <c r="VBG813" s="2198"/>
      <c r="VBH813" s="2198"/>
      <c r="VBI813" s="2198"/>
      <c r="VBJ813" s="2198"/>
      <c r="VBK813" s="2198"/>
      <c r="VBL813" s="2198"/>
      <c r="VBM813" s="2198"/>
      <c r="VBN813" s="2198"/>
      <c r="VBO813" s="2198"/>
      <c r="VBP813" s="2198"/>
      <c r="VBQ813" s="2198"/>
      <c r="VBR813" s="2198"/>
      <c r="VBS813" s="2198"/>
      <c r="VBT813" s="2198"/>
      <c r="VBU813" s="2198"/>
      <c r="VBV813" s="2198"/>
      <c r="VBW813" s="2198"/>
      <c r="VBX813" s="2198"/>
      <c r="VBY813" s="2198"/>
      <c r="VBZ813" s="2198"/>
      <c r="VCA813" s="2198"/>
      <c r="VCB813" s="2198"/>
      <c r="VCC813" s="2198"/>
      <c r="VCD813" s="2198"/>
      <c r="VCE813" s="2198"/>
      <c r="VCF813" s="2198"/>
      <c r="VCG813" s="2198"/>
      <c r="VCH813" s="2198"/>
      <c r="VCI813" s="2198"/>
      <c r="VCJ813" s="2198"/>
      <c r="VCK813" s="2198"/>
      <c r="VCL813" s="2198"/>
      <c r="VCM813" s="2198"/>
      <c r="VCN813" s="2198"/>
      <c r="VCO813" s="2198"/>
      <c r="VCP813" s="2198"/>
      <c r="VCQ813" s="2198"/>
      <c r="VCR813" s="2198"/>
      <c r="VCS813" s="2198"/>
      <c r="VCT813" s="2198"/>
      <c r="VCU813" s="2198"/>
      <c r="VCV813" s="2198"/>
      <c r="VCW813" s="2198"/>
      <c r="VCX813" s="2198"/>
      <c r="VCY813" s="2198"/>
      <c r="VCZ813" s="2198"/>
      <c r="VDA813" s="2198"/>
      <c r="VDB813" s="2198"/>
      <c r="VDC813" s="2198"/>
      <c r="VDD813" s="2198"/>
      <c r="VDE813" s="2198"/>
      <c r="VDF813" s="2198"/>
      <c r="VDG813" s="2198"/>
      <c r="VDH813" s="2198"/>
      <c r="VDI813" s="2198"/>
      <c r="VDJ813" s="2198"/>
      <c r="VDK813" s="2198"/>
      <c r="VDL813" s="2198"/>
      <c r="VDM813" s="2198"/>
      <c r="VDN813" s="2198"/>
      <c r="VDO813" s="2198"/>
      <c r="VDP813" s="2198"/>
      <c r="VDQ813" s="2198"/>
      <c r="VDR813" s="2198"/>
      <c r="VDS813" s="2198"/>
      <c r="VDT813" s="2198"/>
      <c r="VDU813" s="2198"/>
      <c r="VDV813" s="2198"/>
      <c r="VDW813" s="2198"/>
      <c r="VDX813" s="2198"/>
      <c r="VDY813" s="2198"/>
      <c r="VDZ813" s="2198"/>
      <c r="VEA813" s="2198"/>
      <c r="VEB813" s="2198"/>
      <c r="VEC813" s="2198"/>
      <c r="VED813" s="2198"/>
      <c r="VEE813" s="2198"/>
      <c r="VEF813" s="2198"/>
      <c r="VEG813" s="2198"/>
      <c r="VEH813" s="2198"/>
      <c r="VEI813" s="2198"/>
      <c r="VEJ813" s="2198"/>
      <c r="VEK813" s="2198"/>
      <c r="VEL813" s="2198"/>
      <c r="VEM813" s="2198"/>
      <c r="VEN813" s="2198"/>
      <c r="VEO813" s="2198"/>
      <c r="VEP813" s="2198"/>
      <c r="VEQ813" s="2198"/>
      <c r="VER813" s="2198"/>
      <c r="VES813" s="2198"/>
      <c r="VET813" s="2198"/>
      <c r="VEU813" s="2198"/>
      <c r="VEV813" s="2198"/>
      <c r="VEW813" s="2198"/>
      <c r="VEX813" s="2198"/>
      <c r="VEY813" s="2198"/>
      <c r="VEZ813" s="2198"/>
      <c r="VFA813" s="2198"/>
      <c r="VFB813" s="2198"/>
      <c r="VFC813" s="2198"/>
      <c r="VFD813" s="2198"/>
      <c r="VFE813" s="2198"/>
      <c r="VFF813" s="2198"/>
      <c r="VFG813" s="2198"/>
      <c r="VFH813" s="2198"/>
      <c r="VFI813" s="2198"/>
      <c r="VFJ813" s="2198"/>
      <c r="VFK813" s="2198"/>
      <c r="VFL813" s="2198"/>
      <c r="VFM813" s="2198"/>
      <c r="VFN813" s="2198"/>
      <c r="VFO813" s="2198"/>
      <c r="VFP813" s="2198"/>
      <c r="VFQ813" s="2198"/>
      <c r="VFR813" s="2198"/>
      <c r="VFS813" s="2198"/>
      <c r="VFT813" s="2198"/>
      <c r="VFU813" s="2198"/>
      <c r="VFV813" s="2198"/>
      <c r="VFW813" s="2198"/>
      <c r="VFX813" s="2198"/>
      <c r="VFY813" s="2198"/>
      <c r="VFZ813" s="2198"/>
      <c r="VGA813" s="2198"/>
      <c r="VGB813" s="2198"/>
      <c r="VGC813" s="2198"/>
      <c r="VGD813" s="2198"/>
      <c r="VGE813" s="2198"/>
      <c r="VGF813" s="2198"/>
      <c r="VGG813" s="2198"/>
      <c r="VGH813" s="2198"/>
      <c r="VGI813" s="2198"/>
      <c r="VGJ813" s="2198"/>
      <c r="VGK813" s="2198"/>
      <c r="VGL813" s="2198"/>
      <c r="VGM813" s="2198"/>
      <c r="VGN813" s="2198"/>
      <c r="VGO813" s="2198"/>
      <c r="VGP813" s="2198"/>
      <c r="VGQ813" s="2198"/>
      <c r="VGR813" s="2198"/>
      <c r="VGS813" s="2198"/>
      <c r="VGT813" s="2198"/>
      <c r="VGU813" s="2198"/>
      <c r="VGV813" s="2198"/>
      <c r="VGW813" s="2198"/>
      <c r="VGX813" s="2198"/>
      <c r="VGY813" s="2198"/>
      <c r="VGZ813" s="2198"/>
      <c r="VHA813" s="2198"/>
      <c r="VHB813" s="2198"/>
      <c r="VHC813" s="2198"/>
      <c r="VHD813" s="2198"/>
      <c r="VHE813" s="2198"/>
      <c r="VHF813" s="2198"/>
      <c r="VHG813" s="2198"/>
      <c r="VHH813" s="2198"/>
      <c r="VHI813" s="2198"/>
      <c r="VHJ813" s="2198"/>
      <c r="VHK813" s="2198"/>
      <c r="VHL813" s="2198"/>
      <c r="VHM813" s="2198"/>
      <c r="VHN813" s="2198"/>
      <c r="VHO813" s="2198"/>
      <c r="VHP813" s="2198"/>
      <c r="VHQ813" s="2198"/>
      <c r="VHR813" s="2198"/>
      <c r="VHS813" s="2198"/>
      <c r="VHT813" s="2198"/>
      <c r="VHU813" s="2198"/>
      <c r="VHV813" s="2198"/>
      <c r="VHW813" s="2198"/>
      <c r="VHX813" s="2198"/>
      <c r="VHY813" s="2198"/>
      <c r="VHZ813" s="2198"/>
      <c r="VIA813" s="2198"/>
      <c r="VIE813" s="2198"/>
      <c r="VIF813" s="2198"/>
      <c r="VIG813" s="2198"/>
      <c r="VIH813" s="2198"/>
      <c r="VII813" s="2198"/>
      <c r="VIJ813" s="2198"/>
      <c r="VIK813" s="2198"/>
      <c r="VIL813" s="2198"/>
      <c r="VIM813" s="2198"/>
      <c r="VIN813" s="2198"/>
      <c r="VIO813" s="2198"/>
      <c r="VIP813" s="2198"/>
      <c r="VIQ813" s="2198"/>
      <c r="VIR813" s="2198"/>
      <c r="VIS813" s="2198"/>
      <c r="VIT813" s="2198"/>
      <c r="VIU813" s="2198"/>
      <c r="VIV813" s="2198"/>
      <c r="VIW813" s="2198"/>
      <c r="VIX813" s="2198"/>
      <c r="VIY813" s="2198"/>
      <c r="VIZ813" s="2198"/>
      <c r="VJA813" s="2198"/>
      <c r="VJB813" s="2198"/>
      <c r="VJC813" s="2198"/>
      <c r="VJD813" s="2198"/>
      <c r="VJE813" s="2198"/>
      <c r="VJF813" s="2198"/>
      <c r="VJG813" s="2198"/>
      <c r="VJH813" s="2198"/>
      <c r="VJI813" s="2198"/>
      <c r="VJJ813" s="2198"/>
      <c r="VJK813" s="2198"/>
      <c r="VJL813" s="2198"/>
      <c r="VJM813" s="2198"/>
      <c r="VJN813" s="2198"/>
      <c r="VJO813" s="2198"/>
      <c r="VJP813" s="2198"/>
      <c r="VJQ813" s="2198"/>
      <c r="VJR813" s="2198"/>
      <c r="VJS813" s="2198"/>
      <c r="VJT813" s="2198"/>
      <c r="VJU813" s="2198"/>
      <c r="VJV813" s="2198"/>
      <c r="VJW813" s="2198"/>
      <c r="VJX813" s="2198"/>
      <c r="VJY813" s="2198"/>
      <c r="VJZ813" s="2198"/>
      <c r="VKA813" s="2198"/>
      <c r="VKB813" s="2198"/>
      <c r="VKC813" s="2198"/>
      <c r="VKD813" s="2198"/>
      <c r="VKE813" s="2198"/>
      <c r="VKF813" s="2198"/>
      <c r="VKG813" s="2198"/>
      <c r="VKH813" s="2198"/>
      <c r="VKI813" s="2198"/>
      <c r="VKJ813" s="2198"/>
      <c r="VKK813" s="2198"/>
      <c r="VKL813" s="2198"/>
      <c r="VKM813" s="2198"/>
      <c r="VKN813" s="2198"/>
      <c r="VKO813" s="2198"/>
      <c r="VKP813" s="2198"/>
      <c r="VKQ813" s="2198"/>
      <c r="VKR813" s="2198"/>
      <c r="VKS813" s="2198"/>
      <c r="VKT813" s="2198"/>
      <c r="VKU813" s="2198"/>
      <c r="VKV813" s="2198"/>
      <c r="VKW813" s="2198"/>
      <c r="VKX813" s="2198"/>
      <c r="VKY813" s="2198"/>
      <c r="VKZ813" s="2198"/>
      <c r="VLA813" s="2198"/>
      <c r="VLB813" s="2198"/>
      <c r="VLC813" s="2198"/>
      <c r="VLD813" s="2198"/>
      <c r="VLE813" s="2198"/>
      <c r="VLF813" s="2198"/>
      <c r="VLG813" s="2198"/>
      <c r="VLH813" s="2198"/>
      <c r="VLI813" s="2198"/>
      <c r="VLJ813" s="2198"/>
      <c r="VLK813" s="2198"/>
      <c r="VLL813" s="2198"/>
      <c r="VLM813" s="2198"/>
      <c r="VLN813" s="2198"/>
      <c r="VLO813" s="2198"/>
      <c r="VLP813" s="2198"/>
      <c r="VLQ813" s="2198"/>
      <c r="VLR813" s="2198"/>
      <c r="VLS813" s="2198"/>
      <c r="VLT813" s="2198"/>
      <c r="VLU813" s="2198"/>
      <c r="VLV813" s="2198"/>
      <c r="VLW813" s="2198"/>
      <c r="VLX813" s="2198"/>
      <c r="VLY813" s="2198"/>
      <c r="VLZ813" s="2198"/>
      <c r="VMA813" s="2198"/>
      <c r="VMB813" s="2198"/>
      <c r="VMC813" s="2198"/>
      <c r="VMD813" s="2198"/>
      <c r="VME813" s="2198"/>
      <c r="VMF813" s="2198"/>
      <c r="VMG813" s="2198"/>
      <c r="VMH813" s="2198"/>
      <c r="VMI813" s="2198"/>
      <c r="VMJ813" s="2198"/>
      <c r="VMK813" s="2198"/>
      <c r="VML813" s="2198"/>
      <c r="VMM813" s="2198"/>
      <c r="VMN813" s="2198"/>
      <c r="VMO813" s="2198"/>
      <c r="VMP813" s="2198"/>
      <c r="VMQ813" s="2198"/>
      <c r="VMR813" s="2198"/>
      <c r="VMS813" s="2198"/>
      <c r="VMT813" s="2198"/>
      <c r="VMU813" s="2198"/>
      <c r="VMV813" s="2198"/>
      <c r="VMW813" s="2198"/>
      <c r="VMX813" s="2198"/>
      <c r="VMY813" s="2198"/>
      <c r="VMZ813" s="2198"/>
      <c r="VNA813" s="2198"/>
      <c r="VNB813" s="2198"/>
      <c r="VNC813" s="2198"/>
      <c r="VND813" s="2198"/>
      <c r="VNE813" s="2198"/>
      <c r="VNF813" s="2198"/>
      <c r="VNG813" s="2198"/>
      <c r="VNH813" s="2198"/>
      <c r="VNI813" s="2198"/>
      <c r="VNJ813" s="2198"/>
      <c r="VNK813" s="2198"/>
      <c r="VNL813" s="2198"/>
      <c r="VNM813" s="2198"/>
      <c r="VNN813" s="2198"/>
      <c r="VNO813" s="2198"/>
      <c r="VNP813" s="2198"/>
      <c r="VNQ813" s="2198"/>
      <c r="VNR813" s="2198"/>
      <c r="VNS813" s="2198"/>
      <c r="VNT813" s="2198"/>
      <c r="VNU813" s="2198"/>
      <c r="VNV813" s="2198"/>
      <c r="VNW813" s="2198"/>
      <c r="VNX813" s="2198"/>
      <c r="VNY813" s="2198"/>
      <c r="VNZ813" s="2198"/>
      <c r="VOA813" s="2198"/>
      <c r="VOB813" s="2198"/>
      <c r="VOC813" s="2198"/>
      <c r="VOD813" s="2198"/>
      <c r="VOE813" s="2198"/>
      <c r="VOF813" s="2198"/>
      <c r="VOG813" s="2198"/>
      <c r="VOH813" s="2198"/>
      <c r="VOI813" s="2198"/>
      <c r="VOJ813" s="2198"/>
      <c r="VOK813" s="2198"/>
      <c r="VOL813" s="2198"/>
      <c r="VOM813" s="2198"/>
      <c r="VON813" s="2198"/>
      <c r="VOO813" s="2198"/>
      <c r="VOP813" s="2198"/>
      <c r="VOQ813" s="2198"/>
      <c r="VOR813" s="2198"/>
      <c r="VOS813" s="2198"/>
      <c r="VOT813" s="2198"/>
      <c r="VOU813" s="2198"/>
      <c r="VOV813" s="2198"/>
      <c r="VOW813" s="2198"/>
      <c r="VOX813" s="2198"/>
      <c r="VOY813" s="2198"/>
      <c r="VOZ813" s="2198"/>
      <c r="VPA813" s="2198"/>
      <c r="VPB813" s="2198"/>
      <c r="VPC813" s="2198"/>
      <c r="VPD813" s="2198"/>
      <c r="VPE813" s="2198"/>
      <c r="VPF813" s="2198"/>
      <c r="VPG813" s="2198"/>
      <c r="VPH813" s="2198"/>
      <c r="VPI813" s="2198"/>
      <c r="VPJ813" s="2198"/>
      <c r="VPK813" s="2198"/>
      <c r="VPL813" s="2198"/>
      <c r="VPM813" s="2198"/>
      <c r="VPN813" s="2198"/>
      <c r="VPO813" s="2198"/>
      <c r="VPP813" s="2198"/>
      <c r="VPQ813" s="2198"/>
      <c r="VPR813" s="2198"/>
      <c r="VPS813" s="2198"/>
      <c r="VPT813" s="2198"/>
      <c r="VPU813" s="2198"/>
      <c r="VPV813" s="2198"/>
      <c r="VPW813" s="2198"/>
      <c r="VPX813" s="2198"/>
      <c r="VPY813" s="2198"/>
      <c r="VPZ813" s="2198"/>
      <c r="VQA813" s="2198"/>
      <c r="VQB813" s="2198"/>
      <c r="VQC813" s="2198"/>
      <c r="VQD813" s="2198"/>
      <c r="VQE813" s="2198"/>
      <c r="VQF813" s="2198"/>
      <c r="VQG813" s="2198"/>
      <c r="VQH813" s="2198"/>
      <c r="VQI813" s="2198"/>
      <c r="VQJ813" s="2198"/>
      <c r="VQK813" s="2198"/>
      <c r="VQL813" s="2198"/>
      <c r="VQM813" s="2198"/>
      <c r="VQN813" s="2198"/>
      <c r="VQO813" s="2198"/>
      <c r="VQP813" s="2198"/>
      <c r="VQQ813" s="2198"/>
      <c r="VQR813" s="2198"/>
      <c r="VQS813" s="2198"/>
      <c r="VQT813" s="2198"/>
      <c r="VQU813" s="2198"/>
      <c r="VQV813" s="2198"/>
      <c r="VQW813" s="2198"/>
      <c r="VQX813" s="2198"/>
      <c r="VQY813" s="2198"/>
      <c r="VQZ813" s="2198"/>
      <c r="VRA813" s="2198"/>
      <c r="VRB813" s="2198"/>
      <c r="VRC813" s="2198"/>
      <c r="VRD813" s="2198"/>
      <c r="VRE813" s="2198"/>
      <c r="VRF813" s="2198"/>
      <c r="VRG813" s="2198"/>
      <c r="VRH813" s="2198"/>
      <c r="VRI813" s="2198"/>
      <c r="VRJ813" s="2198"/>
      <c r="VRK813" s="2198"/>
      <c r="VRL813" s="2198"/>
      <c r="VRM813" s="2198"/>
      <c r="VRN813" s="2198"/>
      <c r="VRO813" s="2198"/>
      <c r="VRP813" s="2198"/>
      <c r="VRQ813" s="2198"/>
      <c r="VRR813" s="2198"/>
      <c r="VRS813" s="2198"/>
      <c r="VRT813" s="2198"/>
      <c r="VRU813" s="2198"/>
      <c r="VRV813" s="2198"/>
      <c r="VRW813" s="2198"/>
      <c r="VSA813" s="2198"/>
      <c r="VSB813" s="2198"/>
      <c r="VSC813" s="2198"/>
      <c r="VSD813" s="2198"/>
      <c r="VSE813" s="2198"/>
      <c r="VSF813" s="2198"/>
      <c r="VSG813" s="2198"/>
      <c r="VSH813" s="2198"/>
      <c r="VSI813" s="2198"/>
      <c r="VSJ813" s="2198"/>
      <c r="VSK813" s="2198"/>
      <c r="VSL813" s="2198"/>
      <c r="VSM813" s="2198"/>
      <c r="VSN813" s="2198"/>
      <c r="VSO813" s="2198"/>
      <c r="VSP813" s="2198"/>
      <c r="VSQ813" s="2198"/>
      <c r="VSR813" s="2198"/>
      <c r="VSS813" s="2198"/>
      <c r="VST813" s="2198"/>
      <c r="VSU813" s="2198"/>
      <c r="VSV813" s="2198"/>
      <c r="VSW813" s="2198"/>
      <c r="VSX813" s="2198"/>
      <c r="VSY813" s="2198"/>
      <c r="VSZ813" s="2198"/>
      <c r="VTA813" s="2198"/>
      <c r="VTB813" s="2198"/>
      <c r="VTC813" s="2198"/>
      <c r="VTD813" s="2198"/>
      <c r="VTE813" s="2198"/>
      <c r="VTF813" s="2198"/>
      <c r="VTG813" s="2198"/>
      <c r="VTH813" s="2198"/>
      <c r="VTI813" s="2198"/>
      <c r="VTJ813" s="2198"/>
      <c r="VTK813" s="2198"/>
      <c r="VTL813" s="2198"/>
      <c r="VTM813" s="2198"/>
      <c r="VTN813" s="2198"/>
      <c r="VTO813" s="2198"/>
      <c r="VTP813" s="2198"/>
      <c r="VTQ813" s="2198"/>
      <c r="VTR813" s="2198"/>
      <c r="VTS813" s="2198"/>
      <c r="VTT813" s="2198"/>
      <c r="VTU813" s="2198"/>
      <c r="VTV813" s="2198"/>
      <c r="VTW813" s="2198"/>
      <c r="VTX813" s="2198"/>
      <c r="VTY813" s="2198"/>
      <c r="VTZ813" s="2198"/>
      <c r="VUA813" s="2198"/>
      <c r="VUB813" s="2198"/>
      <c r="VUC813" s="2198"/>
      <c r="VUD813" s="2198"/>
      <c r="VUE813" s="2198"/>
      <c r="VUF813" s="2198"/>
      <c r="VUG813" s="2198"/>
      <c r="VUH813" s="2198"/>
      <c r="VUI813" s="2198"/>
      <c r="VUJ813" s="2198"/>
      <c r="VUK813" s="2198"/>
      <c r="VUL813" s="2198"/>
      <c r="VUM813" s="2198"/>
      <c r="VUN813" s="2198"/>
      <c r="VUO813" s="2198"/>
      <c r="VUP813" s="2198"/>
      <c r="VUQ813" s="2198"/>
      <c r="VUR813" s="2198"/>
      <c r="VUS813" s="2198"/>
      <c r="VUT813" s="2198"/>
      <c r="VUU813" s="2198"/>
      <c r="VUV813" s="2198"/>
      <c r="VUW813" s="2198"/>
      <c r="VUX813" s="2198"/>
      <c r="VUY813" s="2198"/>
      <c r="VUZ813" s="2198"/>
      <c r="VVA813" s="2198"/>
      <c r="VVB813" s="2198"/>
      <c r="VVC813" s="2198"/>
      <c r="VVD813" s="2198"/>
      <c r="VVE813" s="2198"/>
      <c r="VVF813" s="2198"/>
      <c r="VVG813" s="2198"/>
      <c r="VVH813" s="2198"/>
      <c r="VVI813" s="2198"/>
      <c r="VVJ813" s="2198"/>
      <c r="VVK813" s="2198"/>
      <c r="VVL813" s="2198"/>
      <c r="VVM813" s="2198"/>
      <c r="VVN813" s="2198"/>
      <c r="VVO813" s="2198"/>
      <c r="VVP813" s="2198"/>
      <c r="VVQ813" s="2198"/>
      <c r="VVR813" s="2198"/>
      <c r="VVS813" s="2198"/>
      <c r="VVT813" s="2198"/>
      <c r="VVU813" s="2198"/>
      <c r="VVV813" s="2198"/>
      <c r="VVW813" s="2198"/>
      <c r="VVX813" s="2198"/>
      <c r="VVY813" s="2198"/>
      <c r="VVZ813" s="2198"/>
      <c r="VWA813" s="2198"/>
      <c r="VWB813" s="2198"/>
      <c r="VWC813" s="2198"/>
      <c r="VWD813" s="2198"/>
      <c r="VWE813" s="2198"/>
      <c r="VWF813" s="2198"/>
      <c r="VWG813" s="2198"/>
      <c r="VWH813" s="2198"/>
      <c r="VWI813" s="2198"/>
      <c r="VWJ813" s="2198"/>
      <c r="VWK813" s="2198"/>
      <c r="VWL813" s="2198"/>
      <c r="VWM813" s="2198"/>
      <c r="VWN813" s="2198"/>
      <c r="VWO813" s="2198"/>
      <c r="VWP813" s="2198"/>
      <c r="VWQ813" s="2198"/>
      <c r="VWR813" s="2198"/>
      <c r="VWS813" s="2198"/>
      <c r="VWT813" s="2198"/>
      <c r="VWU813" s="2198"/>
      <c r="VWV813" s="2198"/>
      <c r="VWW813" s="2198"/>
      <c r="VWX813" s="2198"/>
      <c r="VWY813" s="2198"/>
      <c r="VWZ813" s="2198"/>
      <c r="VXA813" s="2198"/>
      <c r="VXB813" s="2198"/>
      <c r="VXC813" s="2198"/>
      <c r="VXD813" s="2198"/>
      <c r="VXE813" s="2198"/>
      <c r="VXF813" s="2198"/>
      <c r="VXG813" s="2198"/>
      <c r="VXH813" s="2198"/>
      <c r="VXI813" s="2198"/>
      <c r="VXJ813" s="2198"/>
      <c r="VXK813" s="2198"/>
      <c r="VXL813" s="2198"/>
      <c r="VXM813" s="2198"/>
      <c r="VXN813" s="2198"/>
      <c r="VXO813" s="2198"/>
      <c r="VXP813" s="2198"/>
      <c r="VXQ813" s="2198"/>
      <c r="VXR813" s="2198"/>
      <c r="VXS813" s="2198"/>
      <c r="VXT813" s="2198"/>
      <c r="VXU813" s="2198"/>
      <c r="VXV813" s="2198"/>
      <c r="VXW813" s="2198"/>
      <c r="VXX813" s="2198"/>
      <c r="VXY813" s="2198"/>
      <c r="VXZ813" s="2198"/>
      <c r="VYA813" s="2198"/>
      <c r="VYB813" s="2198"/>
      <c r="VYC813" s="2198"/>
      <c r="VYD813" s="2198"/>
      <c r="VYE813" s="2198"/>
      <c r="VYF813" s="2198"/>
      <c r="VYG813" s="2198"/>
      <c r="VYH813" s="2198"/>
      <c r="VYI813" s="2198"/>
      <c r="VYJ813" s="2198"/>
      <c r="VYK813" s="2198"/>
      <c r="VYL813" s="2198"/>
      <c r="VYM813" s="2198"/>
      <c r="VYN813" s="2198"/>
      <c r="VYO813" s="2198"/>
      <c r="VYP813" s="2198"/>
      <c r="VYQ813" s="2198"/>
      <c r="VYR813" s="2198"/>
      <c r="VYS813" s="2198"/>
      <c r="VYT813" s="2198"/>
      <c r="VYU813" s="2198"/>
      <c r="VYV813" s="2198"/>
      <c r="VYW813" s="2198"/>
      <c r="VYX813" s="2198"/>
      <c r="VYY813" s="2198"/>
      <c r="VYZ813" s="2198"/>
      <c r="VZA813" s="2198"/>
      <c r="VZB813" s="2198"/>
      <c r="VZC813" s="2198"/>
      <c r="VZD813" s="2198"/>
      <c r="VZE813" s="2198"/>
      <c r="VZF813" s="2198"/>
      <c r="VZG813" s="2198"/>
      <c r="VZH813" s="2198"/>
      <c r="VZI813" s="2198"/>
      <c r="VZJ813" s="2198"/>
      <c r="VZK813" s="2198"/>
      <c r="VZL813" s="2198"/>
      <c r="VZM813" s="2198"/>
      <c r="VZN813" s="2198"/>
      <c r="VZO813" s="2198"/>
      <c r="VZP813" s="2198"/>
      <c r="VZQ813" s="2198"/>
      <c r="VZR813" s="2198"/>
      <c r="VZS813" s="2198"/>
      <c r="VZT813" s="2198"/>
      <c r="VZU813" s="2198"/>
      <c r="VZV813" s="2198"/>
      <c r="VZW813" s="2198"/>
      <c r="VZX813" s="2198"/>
      <c r="VZY813" s="2198"/>
      <c r="VZZ813" s="2198"/>
      <c r="WAA813" s="2198"/>
      <c r="WAB813" s="2198"/>
      <c r="WAC813" s="2198"/>
      <c r="WAD813" s="2198"/>
      <c r="WAE813" s="2198"/>
      <c r="WAF813" s="2198"/>
      <c r="WAG813" s="2198"/>
      <c r="WAH813" s="2198"/>
      <c r="WAI813" s="2198"/>
      <c r="WAJ813" s="2198"/>
      <c r="WAK813" s="2198"/>
      <c r="WAL813" s="2198"/>
      <c r="WAM813" s="2198"/>
      <c r="WAN813" s="2198"/>
      <c r="WAO813" s="2198"/>
      <c r="WAP813" s="2198"/>
      <c r="WAQ813" s="2198"/>
      <c r="WAR813" s="2198"/>
      <c r="WAS813" s="2198"/>
      <c r="WAT813" s="2198"/>
      <c r="WAU813" s="2198"/>
      <c r="WAV813" s="2198"/>
      <c r="WAW813" s="2198"/>
      <c r="WAX813" s="2198"/>
      <c r="WAY813" s="2198"/>
      <c r="WAZ813" s="2198"/>
      <c r="WBA813" s="2198"/>
      <c r="WBB813" s="2198"/>
      <c r="WBC813" s="2198"/>
      <c r="WBD813" s="2198"/>
      <c r="WBE813" s="2198"/>
      <c r="WBF813" s="2198"/>
      <c r="WBG813" s="2198"/>
      <c r="WBH813" s="2198"/>
      <c r="WBI813" s="2198"/>
      <c r="WBJ813" s="2198"/>
      <c r="WBK813" s="2198"/>
      <c r="WBL813" s="2198"/>
      <c r="WBM813" s="2198"/>
      <c r="WBN813" s="2198"/>
      <c r="WBO813" s="2198"/>
      <c r="WBP813" s="2198"/>
      <c r="WBQ813" s="2198"/>
      <c r="WBR813" s="2198"/>
      <c r="WBS813" s="2198"/>
      <c r="WBW813" s="2198"/>
      <c r="WBX813" s="2198"/>
      <c r="WBY813" s="2198"/>
      <c r="WBZ813" s="2198"/>
      <c r="WCA813" s="2198"/>
      <c r="WCB813" s="2198"/>
      <c r="WCC813" s="2198"/>
      <c r="WCD813" s="2198"/>
      <c r="WCE813" s="2198"/>
      <c r="WCF813" s="2198"/>
      <c r="WCG813" s="2198"/>
      <c r="WCH813" s="2198"/>
      <c r="WCI813" s="2198"/>
      <c r="WCJ813" s="2198"/>
      <c r="WCK813" s="2198"/>
      <c r="WCL813" s="2198"/>
      <c r="WCM813" s="2198"/>
      <c r="WCN813" s="2198"/>
      <c r="WCO813" s="2198"/>
      <c r="WCP813" s="2198"/>
      <c r="WCQ813" s="2198"/>
      <c r="WCR813" s="2198"/>
      <c r="WCS813" s="2198"/>
      <c r="WCT813" s="2198"/>
      <c r="WCU813" s="2198"/>
      <c r="WCV813" s="2198"/>
      <c r="WCW813" s="2198"/>
      <c r="WCX813" s="2198"/>
      <c r="WCY813" s="2198"/>
      <c r="WCZ813" s="2198"/>
      <c r="WDA813" s="2198"/>
      <c r="WDB813" s="2198"/>
      <c r="WDC813" s="2198"/>
      <c r="WDD813" s="2198"/>
      <c r="WDE813" s="2198"/>
      <c r="WDF813" s="2198"/>
      <c r="WDG813" s="2198"/>
      <c r="WDH813" s="2198"/>
      <c r="WDI813" s="2198"/>
      <c r="WDJ813" s="2198"/>
      <c r="WDK813" s="2198"/>
      <c r="WDL813" s="2198"/>
      <c r="WDM813" s="2198"/>
      <c r="WDN813" s="2198"/>
      <c r="WDO813" s="2198"/>
      <c r="WDP813" s="2198"/>
      <c r="WDQ813" s="2198"/>
      <c r="WDR813" s="2198"/>
      <c r="WDS813" s="2198"/>
      <c r="WDT813" s="2198"/>
      <c r="WDU813" s="2198"/>
      <c r="WDV813" s="2198"/>
      <c r="WDW813" s="2198"/>
      <c r="WDX813" s="2198"/>
      <c r="WDY813" s="2198"/>
      <c r="WDZ813" s="2198"/>
      <c r="WEA813" s="2198"/>
      <c r="WEB813" s="2198"/>
      <c r="WEC813" s="2198"/>
      <c r="WED813" s="2198"/>
      <c r="WEE813" s="2198"/>
      <c r="WEF813" s="2198"/>
      <c r="WEG813" s="2198"/>
      <c r="WEH813" s="2198"/>
      <c r="WEI813" s="2198"/>
      <c r="WEJ813" s="2198"/>
      <c r="WEK813" s="2198"/>
      <c r="WEL813" s="2198"/>
      <c r="WEM813" s="2198"/>
      <c r="WEN813" s="2198"/>
      <c r="WEO813" s="2198"/>
      <c r="WEP813" s="2198"/>
      <c r="WEQ813" s="2198"/>
      <c r="WER813" s="2198"/>
      <c r="WES813" s="2198"/>
      <c r="WET813" s="2198"/>
      <c r="WEU813" s="2198"/>
      <c r="WEV813" s="2198"/>
      <c r="WEW813" s="2198"/>
      <c r="WEX813" s="2198"/>
      <c r="WEY813" s="2198"/>
      <c r="WEZ813" s="2198"/>
      <c r="WFA813" s="2198"/>
      <c r="WFB813" s="2198"/>
      <c r="WFC813" s="2198"/>
      <c r="WFD813" s="2198"/>
      <c r="WFE813" s="2198"/>
      <c r="WFF813" s="2198"/>
      <c r="WFG813" s="2198"/>
      <c r="WFH813" s="2198"/>
      <c r="WFI813" s="2198"/>
      <c r="WFJ813" s="2198"/>
      <c r="WFK813" s="2198"/>
      <c r="WFL813" s="2198"/>
      <c r="WFM813" s="2198"/>
      <c r="WFN813" s="2198"/>
      <c r="WFO813" s="2198"/>
      <c r="WFP813" s="2198"/>
      <c r="WFQ813" s="2198"/>
      <c r="WFR813" s="2198"/>
      <c r="WFS813" s="2198"/>
      <c r="WFT813" s="2198"/>
      <c r="WFU813" s="2198"/>
      <c r="WFV813" s="2198"/>
      <c r="WFW813" s="2198"/>
      <c r="WFX813" s="2198"/>
      <c r="WFY813" s="2198"/>
      <c r="WFZ813" s="2198"/>
      <c r="WGA813" s="2198"/>
      <c r="WGB813" s="2198"/>
      <c r="WGC813" s="2198"/>
      <c r="WGD813" s="2198"/>
      <c r="WGE813" s="2198"/>
      <c r="WGF813" s="2198"/>
      <c r="WGG813" s="2198"/>
      <c r="WGH813" s="2198"/>
      <c r="WGI813" s="2198"/>
      <c r="WGJ813" s="2198"/>
      <c r="WGK813" s="2198"/>
      <c r="WGL813" s="2198"/>
      <c r="WGM813" s="2198"/>
      <c r="WGN813" s="2198"/>
      <c r="WGO813" s="2198"/>
      <c r="WGP813" s="2198"/>
      <c r="WGQ813" s="2198"/>
      <c r="WGR813" s="2198"/>
      <c r="WGS813" s="2198"/>
      <c r="WGT813" s="2198"/>
      <c r="WGU813" s="2198"/>
      <c r="WGV813" s="2198"/>
      <c r="WGW813" s="2198"/>
      <c r="WGX813" s="2198"/>
      <c r="WGY813" s="2198"/>
      <c r="WGZ813" s="2198"/>
      <c r="WHA813" s="2198"/>
      <c r="WHB813" s="2198"/>
      <c r="WHC813" s="2198"/>
      <c r="WHD813" s="2198"/>
      <c r="WHE813" s="2198"/>
      <c r="WHF813" s="2198"/>
      <c r="WHG813" s="2198"/>
      <c r="WHH813" s="2198"/>
      <c r="WHI813" s="2198"/>
      <c r="WHJ813" s="2198"/>
      <c r="WHK813" s="2198"/>
      <c r="WHL813" s="2198"/>
      <c r="WHM813" s="2198"/>
      <c r="WHN813" s="2198"/>
      <c r="WHO813" s="2198"/>
      <c r="WHP813" s="2198"/>
      <c r="WHQ813" s="2198"/>
      <c r="WHR813" s="2198"/>
      <c r="WHS813" s="2198"/>
      <c r="WHT813" s="2198"/>
      <c r="WHU813" s="2198"/>
      <c r="WHV813" s="2198"/>
      <c r="WHW813" s="2198"/>
      <c r="WHX813" s="2198"/>
      <c r="WHY813" s="2198"/>
      <c r="WHZ813" s="2198"/>
      <c r="WIA813" s="2198"/>
      <c r="WIB813" s="2198"/>
      <c r="WIC813" s="2198"/>
      <c r="WID813" s="2198"/>
      <c r="WIE813" s="2198"/>
      <c r="WIF813" s="2198"/>
      <c r="WIG813" s="2198"/>
      <c r="WIH813" s="2198"/>
      <c r="WII813" s="2198"/>
      <c r="WIJ813" s="2198"/>
      <c r="WIK813" s="2198"/>
      <c r="WIL813" s="2198"/>
      <c r="WIM813" s="2198"/>
      <c r="WIN813" s="2198"/>
      <c r="WIO813" s="2198"/>
      <c r="WIP813" s="2198"/>
      <c r="WIQ813" s="2198"/>
      <c r="WIR813" s="2198"/>
      <c r="WIS813" s="2198"/>
      <c r="WIT813" s="2198"/>
      <c r="WIU813" s="2198"/>
      <c r="WIV813" s="2198"/>
      <c r="WIW813" s="2198"/>
      <c r="WIX813" s="2198"/>
      <c r="WIY813" s="2198"/>
      <c r="WIZ813" s="2198"/>
      <c r="WJA813" s="2198"/>
      <c r="WJB813" s="2198"/>
      <c r="WJC813" s="2198"/>
      <c r="WJD813" s="2198"/>
      <c r="WJE813" s="2198"/>
      <c r="WJF813" s="2198"/>
      <c r="WJG813" s="2198"/>
      <c r="WJH813" s="2198"/>
      <c r="WJI813" s="2198"/>
      <c r="WJJ813" s="2198"/>
      <c r="WJK813" s="2198"/>
      <c r="WJL813" s="2198"/>
      <c r="WJM813" s="2198"/>
      <c r="WJN813" s="2198"/>
      <c r="WJO813" s="2198"/>
      <c r="WJP813" s="2198"/>
      <c r="WJQ813" s="2198"/>
      <c r="WJR813" s="2198"/>
      <c r="WJS813" s="2198"/>
      <c r="WJT813" s="2198"/>
      <c r="WJU813" s="2198"/>
      <c r="WJV813" s="2198"/>
      <c r="WJW813" s="2198"/>
      <c r="WJX813" s="2198"/>
      <c r="WJY813" s="2198"/>
      <c r="WJZ813" s="2198"/>
      <c r="WKA813" s="2198"/>
      <c r="WKB813" s="2198"/>
      <c r="WKC813" s="2198"/>
      <c r="WKD813" s="2198"/>
      <c r="WKE813" s="2198"/>
      <c r="WKF813" s="2198"/>
      <c r="WKG813" s="2198"/>
      <c r="WKH813" s="2198"/>
      <c r="WKI813" s="2198"/>
      <c r="WKJ813" s="2198"/>
      <c r="WKK813" s="2198"/>
      <c r="WKL813" s="2198"/>
      <c r="WKM813" s="2198"/>
      <c r="WKN813" s="2198"/>
      <c r="WKO813" s="2198"/>
      <c r="WKP813" s="2198"/>
      <c r="WKQ813" s="2198"/>
      <c r="WKR813" s="2198"/>
      <c r="WKS813" s="2198"/>
      <c r="WKT813" s="2198"/>
      <c r="WKU813" s="2198"/>
      <c r="WKV813" s="2198"/>
      <c r="WKW813" s="2198"/>
      <c r="WKX813" s="2198"/>
      <c r="WKY813" s="2198"/>
      <c r="WKZ813" s="2198"/>
      <c r="WLA813" s="2198"/>
      <c r="WLB813" s="2198"/>
      <c r="WLC813" s="2198"/>
      <c r="WLD813" s="2198"/>
      <c r="WLE813" s="2198"/>
      <c r="WLF813" s="2198"/>
      <c r="WLG813" s="2198"/>
      <c r="WLH813" s="2198"/>
      <c r="WLI813" s="2198"/>
      <c r="WLJ813" s="2198"/>
      <c r="WLK813" s="2198"/>
      <c r="WLL813" s="2198"/>
      <c r="WLM813" s="2198"/>
      <c r="WLN813" s="2198"/>
      <c r="WLO813" s="2198"/>
      <c r="WLS813" s="2198"/>
      <c r="WLT813" s="2198"/>
      <c r="WLU813" s="2198"/>
      <c r="WLV813" s="2198"/>
      <c r="WLW813" s="2198"/>
      <c r="WLX813" s="2198"/>
      <c r="WLY813" s="2198"/>
      <c r="WLZ813" s="2198"/>
      <c r="WMA813" s="2198"/>
      <c r="WMB813" s="2198"/>
      <c r="WMC813" s="2198"/>
      <c r="WMD813" s="2198"/>
      <c r="WME813" s="2198"/>
      <c r="WMF813" s="2198"/>
      <c r="WMG813" s="2198"/>
      <c r="WMH813" s="2198"/>
      <c r="WMI813" s="2198"/>
      <c r="WMJ813" s="2198"/>
      <c r="WMK813" s="2198"/>
      <c r="WML813" s="2198"/>
      <c r="WMM813" s="2198"/>
      <c r="WMN813" s="2198"/>
      <c r="WMO813" s="2198"/>
      <c r="WMP813" s="2198"/>
      <c r="WMQ813" s="2198"/>
      <c r="WMR813" s="2198"/>
      <c r="WMS813" s="2198"/>
      <c r="WMT813" s="2198"/>
      <c r="WMU813" s="2198"/>
      <c r="WMV813" s="2198"/>
      <c r="WMW813" s="2198"/>
      <c r="WMX813" s="2198"/>
      <c r="WMY813" s="2198"/>
      <c r="WMZ813" s="2198"/>
      <c r="WNA813" s="2198"/>
      <c r="WNB813" s="2198"/>
      <c r="WNC813" s="2198"/>
      <c r="WND813" s="2198"/>
      <c r="WNE813" s="2198"/>
      <c r="WNF813" s="2198"/>
      <c r="WNG813" s="2198"/>
      <c r="WNH813" s="2198"/>
      <c r="WNI813" s="2198"/>
      <c r="WNJ813" s="2198"/>
      <c r="WNK813" s="2198"/>
      <c r="WNL813" s="2198"/>
      <c r="WNM813" s="2198"/>
      <c r="WNN813" s="2198"/>
      <c r="WNO813" s="2198"/>
      <c r="WNP813" s="2198"/>
      <c r="WNQ813" s="2198"/>
      <c r="WNR813" s="2198"/>
      <c r="WNS813" s="2198"/>
      <c r="WNT813" s="2198"/>
      <c r="WNU813" s="2198"/>
      <c r="WNV813" s="2198"/>
      <c r="WNW813" s="2198"/>
      <c r="WNX813" s="2198"/>
      <c r="WNY813" s="2198"/>
      <c r="WNZ813" s="2198"/>
      <c r="WOA813" s="2198"/>
      <c r="WOB813" s="2198"/>
      <c r="WOC813" s="2198"/>
      <c r="WOD813" s="2198"/>
      <c r="WOE813" s="2198"/>
      <c r="WOF813" s="2198"/>
      <c r="WOG813" s="2198"/>
      <c r="WOH813" s="2198"/>
      <c r="WOI813" s="2198"/>
      <c r="WOJ813" s="2198"/>
      <c r="WOK813" s="2198"/>
      <c r="WOL813" s="2198"/>
      <c r="WOM813" s="2198"/>
      <c r="WON813" s="2198"/>
      <c r="WOO813" s="2198"/>
      <c r="WOP813" s="2198"/>
      <c r="WOQ813" s="2198"/>
      <c r="WOR813" s="2198"/>
      <c r="WOS813" s="2198"/>
      <c r="WOT813" s="2198"/>
      <c r="WOU813" s="2198"/>
      <c r="WOV813" s="2198"/>
      <c r="WOW813" s="2198"/>
      <c r="WOX813" s="2198"/>
      <c r="WOY813" s="2198"/>
      <c r="WOZ813" s="2198"/>
      <c r="WPA813" s="2198"/>
      <c r="WPB813" s="2198"/>
      <c r="WPC813" s="2198"/>
      <c r="WPD813" s="2198"/>
      <c r="WPE813" s="2198"/>
      <c r="WPF813" s="2198"/>
      <c r="WPG813" s="2198"/>
      <c r="WPH813" s="2198"/>
      <c r="WPI813" s="2198"/>
      <c r="WPJ813" s="2198"/>
      <c r="WPK813" s="2198"/>
      <c r="WPL813" s="2198"/>
      <c r="WPM813" s="2198"/>
      <c r="WPN813" s="2198"/>
      <c r="WPO813" s="2198"/>
      <c r="WPP813" s="2198"/>
      <c r="WPQ813" s="2198"/>
      <c r="WPR813" s="2198"/>
      <c r="WPS813" s="2198"/>
      <c r="WPT813" s="2198"/>
      <c r="WPU813" s="2198"/>
      <c r="WPV813" s="2198"/>
      <c r="WPW813" s="2198"/>
      <c r="WPX813" s="2198"/>
      <c r="WPY813" s="2198"/>
      <c r="WPZ813" s="2198"/>
      <c r="WQA813" s="2198"/>
      <c r="WQB813" s="2198"/>
      <c r="WQC813" s="2198"/>
      <c r="WQD813" s="2198"/>
      <c r="WQE813" s="2198"/>
      <c r="WQF813" s="2198"/>
      <c r="WQG813" s="2198"/>
      <c r="WQH813" s="2198"/>
      <c r="WQI813" s="2198"/>
      <c r="WQJ813" s="2198"/>
      <c r="WQK813" s="2198"/>
      <c r="WQL813" s="2198"/>
      <c r="WQM813" s="2198"/>
      <c r="WQN813" s="2198"/>
      <c r="WQO813" s="2198"/>
      <c r="WQP813" s="2198"/>
      <c r="WQQ813" s="2198"/>
      <c r="WQR813" s="2198"/>
      <c r="WQS813" s="2198"/>
      <c r="WQT813" s="2198"/>
      <c r="WQU813" s="2198"/>
      <c r="WQV813" s="2198"/>
      <c r="WQW813" s="2198"/>
      <c r="WQX813" s="2198"/>
      <c r="WQY813" s="2198"/>
      <c r="WQZ813" s="2198"/>
      <c r="WRA813" s="2198"/>
      <c r="WRB813" s="2198"/>
      <c r="WRC813" s="2198"/>
      <c r="WRD813" s="2198"/>
      <c r="WRE813" s="2198"/>
      <c r="WRF813" s="2198"/>
      <c r="WRG813" s="2198"/>
      <c r="WRH813" s="2198"/>
      <c r="WRI813" s="2198"/>
      <c r="WRJ813" s="2198"/>
      <c r="WRK813" s="2198"/>
      <c r="WRL813" s="2198"/>
      <c r="WRM813" s="2198"/>
      <c r="WRN813" s="2198"/>
      <c r="WRO813" s="2198"/>
      <c r="WRP813" s="2198"/>
      <c r="WRQ813" s="2198"/>
      <c r="WRR813" s="2198"/>
      <c r="WRS813" s="2198"/>
      <c r="WRT813" s="2198"/>
      <c r="WRU813" s="2198"/>
      <c r="WRV813" s="2198"/>
      <c r="WRW813" s="2198"/>
      <c r="WRX813" s="2198"/>
      <c r="WRY813" s="2198"/>
      <c r="WRZ813" s="2198"/>
      <c r="WSA813" s="2198"/>
      <c r="WSB813" s="2198"/>
      <c r="WSC813" s="2198"/>
      <c r="WSD813" s="2198"/>
      <c r="WSE813" s="2198"/>
      <c r="WSF813" s="2198"/>
      <c r="WSG813" s="2198"/>
      <c r="WSH813" s="2198"/>
      <c r="WSI813" s="2198"/>
      <c r="WSJ813" s="2198"/>
      <c r="WSK813" s="2198"/>
      <c r="WSL813" s="2198"/>
      <c r="WSM813" s="2198"/>
      <c r="WSN813" s="2198"/>
      <c r="WSO813" s="2198"/>
      <c r="WSP813" s="2198"/>
      <c r="WSQ813" s="2198"/>
      <c r="WSR813" s="2198"/>
      <c r="WSS813" s="2198"/>
      <c r="WST813" s="2198"/>
      <c r="WSU813" s="2198"/>
      <c r="WSV813" s="2198"/>
      <c r="WSW813" s="2198"/>
      <c r="WSX813" s="2198"/>
      <c r="WSY813" s="2198"/>
      <c r="WSZ813" s="2198"/>
      <c r="WTA813" s="2198"/>
      <c r="WTB813" s="2198"/>
      <c r="WTC813" s="2198"/>
      <c r="WTD813" s="2198"/>
      <c r="WTE813" s="2198"/>
      <c r="WTF813" s="2198"/>
      <c r="WTG813" s="2198"/>
      <c r="WTH813" s="2198"/>
      <c r="WTI813" s="2198"/>
      <c r="WTJ813" s="2198"/>
      <c r="WTK813" s="2198"/>
      <c r="WTL813" s="2198"/>
      <c r="WTM813" s="2198"/>
      <c r="WTN813" s="2198"/>
      <c r="WTO813" s="2198"/>
      <c r="WTP813" s="2198"/>
      <c r="WTQ813" s="2198"/>
      <c r="WTR813" s="2198"/>
      <c r="WTS813" s="2198"/>
      <c r="WTT813" s="2198"/>
      <c r="WTU813" s="2198"/>
      <c r="WTV813" s="2198"/>
      <c r="WTW813" s="2198"/>
      <c r="WTX813" s="2198"/>
      <c r="WTY813" s="2198"/>
      <c r="WTZ813" s="2198"/>
      <c r="WUA813" s="2198"/>
      <c r="WUB813" s="2198"/>
      <c r="WUC813" s="2198"/>
      <c r="WUD813" s="2198"/>
      <c r="WUE813" s="2198"/>
      <c r="WUF813" s="2198"/>
      <c r="WUG813" s="2198"/>
      <c r="WUH813" s="2198"/>
      <c r="WUI813" s="2198"/>
      <c r="WUJ813" s="2198"/>
      <c r="WUK813" s="2198"/>
      <c r="WUL813" s="2198"/>
      <c r="WUM813" s="2198"/>
      <c r="WUN813" s="2198"/>
      <c r="WUO813" s="2198"/>
      <c r="WUP813" s="2198"/>
      <c r="WUQ813" s="2198"/>
      <c r="WUR813" s="2198"/>
      <c r="WUS813" s="2198"/>
      <c r="WUT813" s="2198"/>
      <c r="WUU813" s="2198"/>
      <c r="WUV813" s="2198"/>
      <c r="WUW813" s="2198"/>
      <c r="WUX813" s="2198"/>
      <c r="WUY813" s="2198"/>
      <c r="WUZ813" s="2198"/>
      <c r="WVA813" s="2198"/>
      <c r="WVB813" s="2198"/>
      <c r="WVC813" s="2198"/>
      <c r="WVD813" s="2198"/>
      <c r="WVE813" s="2198"/>
      <c r="WVF813" s="2198"/>
      <c r="WVG813" s="2198"/>
      <c r="WVH813" s="2198"/>
      <c r="WVI813" s="2198"/>
      <c r="WVJ813" s="2198"/>
      <c r="WVK813" s="2198"/>
      <c r="WVO813" s="2198"/>
      <c r="WVP813" s="2198"/>
      <c r="WVQ813" s="2198"/>
      <c r="WVR813" s="2198"/>
      <c r="WVS813" s="2198"/>
      <c r="WVT813" s="2198"/>
      <c r="WVU813" s="2198"/>
      <c r="WVV813" s="2198"/>
      <c r="WVW813" s="2198"/>
      <c r="WVX813" s="2198"/>
      <c r="WVY813" s="2198"/>
      <c r="WVZ813" s="2198"/>
      <c r="WWA813" s="2198"/>
      <c r="WWB813" s="2198"/>
      <c r="WWC813" s="2198"/>
      <c r="WWD813" s="2198"/>
      <c r="WWE813" s="2198"/>
      <c r="WWF813" s="2198"/>
      <c r="WWG813" s="2198"/>
      <c r="WWH813" s="2198"/>
      <c r="WWI813" s="2198"/>
      <c r="WWJ813" s="2198"/>
      <c r="WWK813" s="2198"/>
      <c r="WWL813" s="2198"/>
      <c r="WWM813" s="2198"/>
      <c r="WWN813" s="2198"/>
      <c r="WWO813" s="2198"/>
      <c r="WWP813" s="2198"/>
      <c r="WWQ813" s="2198"/>
      <c r="WWR813" s="2198"/>
      <c r="WWS813" s="2198"/>
      <c r="WWT813" s="2198"/>
      <c r="WWU813" s="2198"/>
      <c r="WWV813" s="2198"/>
      <c r="WWW813" s="2198"/>
      <c r="WWX813" s="2198"/>
      <c r="WWY813" s="2198"/>
      <c r="WWZ813" s="2198"/>
      <c r="WXA813" s="2198"/>
      <c r="WXB813" s="2198"/>
      <c r="WXC813" s="2198"/>
      <c r="WXD813" s="2198"/>
      <c r="WXE813" s="2198"/>
      <c r="WXF813" s="2198"/>
      <c r="WXG813" s="2198"/>
      <c r="WXH813" s="2198"/>
      <c r="WXI813" s="2198"/>
      <c r="WXJ813" s="2198"/>
      <c r="WXK813" s="2198"/>
      <c r="WXL813" s="2198"/>
      <c r="WXM813" s="2198"/>
      <c r="WXN813" s="2198"/>
      <c r="WXO813" s="2198"/>
      <c r="WXP813" s="2198"/>
      <c r="WXQ813" s="2198"/>
      <c r="WXR813" s="2198"/>
      <c r="WXS813" s="2198"/>
      <c r="WXT813" s="2198"/>
      <c r="WXU813" s="2198"/>
      <c r="WXV813" s="2198"/>
      <c r="WXW813" s="2198"/>
      <c r="WXX813" s="2198"/>
      <c r="WXY813" s="2198"/>
      <c r="WXZ813" s="2198"/>
      <c r="WYA813" s="2198"/>
      <c r="WYB813" s="2198"/>
      <c r="WYC813" s="2198"/>
      <c r="WYD813" s="2198"/>
      <c r="WYE813" s="2198"/>
      <c r="WYF813" s="2198"/>
      <c r="WYG813" s="2198"/>
      <c r="WYH813" s="2198"/>
      <c r="WYI813" s="2198"/>
      <c r="WYJ813" s="2198"/>
      <c r="WYK813" s="2198"/>
      <c r="WYL813" s="2198"/>
      <c r="WYM813" s="2198"/>
      <c r="WYN813" s="2198"/>
      <c r="WYO813" s="2198"/>
      <c r="WYP813" s="2198"/>
      <c r="WYQ813" s="2198"/>
      <c r="WYR813" s="2198"/>
      <c r="WYS813" s="2198"/>
      <c r="WYT813" s="2198"/>
      <c r="WYU813" s="2198"/>
      <c r="WYV813" s="2198"/>
      <c r="WYW813" s="2198"/>
      <c r="WYX813" s="2198"/>
      <c r="WYY813" s="2198"/>
      <c r="WYZ813" s="2198"/>
      <c r="WZA813" s="2198"/>
      <c r="WZB813" s="2198"/>
      <c r="WZC813" s="2198"/>
      <c r="WZD813" s="2198"/>
      <c r="WZE813" s="2198"/>
      <c r="WZF813" s="2198"/>
      <c r="WZG813" s="2198"/>
      <c r="WZH813" s="2198"/>
      <c r="WZI813" s="2198"/>
      <c r="WZJ813" s="2198"/>
      <c r="WZK813" s="2198"/>
      <c r="WZL813" s="2198"/>
      <c r="WZM813" s="2198"/>
      <c r="WZN813" s="2198"/>
      <c r="WZO813" s="2198"/>
      <c r="WZP813" s="2198"/>
      <c r="WZQ813" s="2198"/>
      <c r="WZR813" s="2198"/>
      <c r="WZS813" s="2198"/>
      <c r="WZT813" s="2198"/>
      <c r="WZU813" s="2198"/>
      <c r="WZV813" s="2198"/>
      <c r="WZW813" s="2198"/>
      <c r="WZX813" s="2198"/>
      <c r="WZY813" s="2198"/>
      <c r="WZZ813" s="2198"/>
      <c r="XAA813" s="2198"/>
      <c r="XAB813" s="2198"/>
      <c r="XAC813" s="2198"/>
      <c r="XAD813" s="2198"/>
      <c r="XAE813" s="2198"/>
      <c r="XAF813" s="2198"/>
      <c r="XAG813" s="2198"/>
      <c r="XAH813" s="2198"/>
      <c r="XAI813" s="2198"/>
      <c r="XAJ813" s="2198"/>
      <c r="XAK813" s="2198"/>
      <c r="XAL813" s="2198"/>
      <c r="XAM813" s="2198"/>
      <c r="XAN813" s="2198"/>
      <c r="XAO813" s="2198"/>
      <c r="XAP813" s="2198"/>
      <c r="XAQ813" s="2198"/>
      <c r="XAR813" s="2198"/>
      <c r="XAS813" s="2198"/>
      <c r="XAT813" s="2198"/>
      <c r="XAU813" s="2198"/>
      <c r="XAV813" s="2198"/>
      <c r="XAW813" s="2198"/>
      <c r="XAX813" s="2198"/>
      <c r="XAY813" s="2198"/>
      <c r="XAZ813" s="2198"/>
      <c r="XBA813" s="2198"/>
      <c r="XBB813" s="2198"/>
      <c r="XBC813" s="2198"/>
      <c r="XBD813" s="2198"/>
      <c r="XBE813" s="2198"/>
      <c r="XBF813" s="2198"/>
      <c r="XBG813" s="2198"/>
      <c r="XBH813" s="2198"/>
      <c r="XBI813" s="2198"/>
      <c r="XBJ813" s="2198"/>
      <c r="XBK813" s="2198"/>
      <c r="XBL813" s="2198"/>
      <c r="XBM813" s="2198"/>
      <c r="XBN813" s="2198"/>
      <c r="XBO813" s="2198"/>
      <c r="XBP813" s="2198"/>
      <c r="XBQ813" s="2198"/>
      <c r="XBR813" s="2198"/>
      <c r="XBS813" s="2198"/>
      <c r="XBT813" s="2198"/>
      <c r="XBU813" s="2198"/>
      <c r="XBV813" s="2198"/>
      <c r="XBW813" s="2198"/>
      <c r="XBX813" s="2198"/>
      <c r="XBY813" s="2198"/>
      <c r="XBZ813" s="2198"/>
      <c r="XCA813" s="2198"/>
      <c r="XCB813" s="2198"/>
      <c r="XCC813" s="2198"/>
      <c r="XCD813" s="2198"/>
      <c r="XCE813" s="2198"/>
      <c r="XCF813" s="2198"/>
      <c r="XCG813" s="2198"/>
      <c r="XCH813" s="2198"/>
      <c r="XCI813" s="2198"/>
      <c r="XCJ813" s="2198"/>
      <c r="XCK813" s="2198"/>
      <c r="XCL813" s="2198"/>
      <c r="XCM813" s="2198"/>
      <c r="XCN813" s="2198"/>
      <c r="XCO813" s="2198"/>
      <c r="XCP813" s="2198"/>
      <c r="XCQ813" s="2198"/>
      <c r="XCR813" s="2198"/>
      <c r="XCS813" s="2198"/>
      <c r="XCT813" s="2198"/>
      <c r="XCU813" s="2198"/>
      <c r="XCV813" s="2198"/>
      <c r="XCW813" s="2198"/>
      <c r="XCX813" s="2198"/>
      <c r="XCY813" s="2198"/>
      <c r="XCZ813" s="2198"/>
      <c r="XDA813" s="2198"/>
      <c r="XDB813" s="2198"/>
      <c r="XDC813" s="2198"/>
      <c r="XDD813" s="2198"/>
      <c r="XDE813" s="2198"/>
      <c r="XDF813" s="2198"/>
      <c r="XDG813" s="2198"/>
      <c r="XDH813" s="2198"/>
      <c r="XDI813" s="2198"/>
      <c r="XDJ813" s="2198"/>
      <c r="XDK813" s="2198"/>
      <c r="XDL813" s="2198"/>
      <c r="XDM813" s="2198"/>
      <c r="XDN813" s="2198"/>
      <c r="XDO813" s="2198"/>
      <c r="XDP813" s="2198"/>
      <c r="XDQ813" s="2198"/>
      <c r="XDR813" s="2198"/>
      <c r="XDS813" s="2198"/>
      <c r="XDT813" s="2198"/>
      <c r="XDU813" s="2198"/>
      <c r="XDV813" s="2198"/>
      <c r="XDW813" s="2198"/>
      <c r="XDX813" s="2198"/>
      <c r="XDY813" s="2198"/>
      <c r="XDZ813" s="2198"/>
      <c r="XEA813" s="2198"/>
      <c r="XEB813" s="2198"/>
      <c r="XEC813" s="2198"/>
      <c r="XED813" s="2198"/>
      <c r="XEE813" s="2198"/>
      <c r="XEF813" s="2198"/>
      <c r="XEG813" s="2198"/>
      <c r="XEH813" s="2198"/>
      <c r="XEI813" s="2198"/>
      <c r="XEJ813" s="2198"/>
      <c r="XEK813" s="2198"/>
      <c r="XEL813" s="2198"/>
      <c r="XEM813" s="2198"/>
      <c r="XEN813" s="2198"/>
      <c r="XEO813" s="2198"/>
      <c r="XEP813" s="2198"/>
      <c r="XEQ813" s="2198"/>
      <c r="XER813" s="2198"/>
      <c r="XES813" s="2198"/>
      <c r="XET813" s="2198"/>
      <c r="XEU813" s="2198"/>
      <c r="XEV813" s="2198"/>
      <c r="XEW813" s="2198"/>
      <c r="XEX813" s="2198"/>
      <c r="XEY813" s="2198"/>
      <c r="XEZ813" s="2198"/>
      <c r="XFA813" s="2198"/>
      <c r="XFB813" s="2198"/>
      <c r="XFC813" s="2198"/>
    </row>
    <row r="814" spans="1:16383">
      <c r="A814" s="2204" t="s">
        <v>3510</v>
      </c>
      <c r="B814" s="2209" t="s">
        <v>664</v>
      </c>
      <c r="C814" s="2204" t="s">
        <v>31</v>
      </c>
      <c r="D814" s="2224">
        <f>E814+F814</f>
        <v>0.1</v>
      </c>
      <c r="E814" s="2225"/>
      <c r="F814" s="2210">
        <v>0.1</v>
      </c>
      <c r="G814" s="2211" t="s">
        <v>85</v>
      </c>
      <c r="H814" s="2207" t="s">
        <v>2361</v>
      </c>
      <c r="I814" s="2203">
        <v>1</v>
      </c>
      <c r="K814" s="2209" t="s">
        <v>664</v>
      </c>
    </row>
    <row r="815" spans="1:16383">
      <c r="A815" s="2204" t="s">
        <v>3511</v>
      </c>
      <c r="B815" s="2209" t="s">
        <v>665</v>
      </c>
      <c r="C815" s="2204" t="s">
        <v>31</v>
      </c>
      <c r="D815" s="2224">
        <f t="shared" ref="D815:D853" si="34">E815+F815</f>
        <v>0.3</v>
      </c>
      <c r="E815" s="2225"/>
      <c r="F815" s="2210">
        <v>0.3</v>
      </c>
      <c r="G815" s="2211" t="s">
        <v>85</v>
      </c>
      <c r="H815" s="2207" t="s">
        <v>2361</v>
      </c>
      <c r="I815" s="2203">
        <v>1</v>
      </c>
      <c r="K815" s="2209" t="s">
        <v>665</v>
      </c>
    </row>
    <row r="816" spans="1:16383" ht="36">
      <c r="A816" s="2204" t="s">
        <v>3512</v>
      </c>
      <c r="B816" s="2227" t="s">
        <v>666</v>
      </c>
      <c r="C816" s="2204" t="s">
        <v>31</v>
      </c>
      <c r="D816" s="2224">
        <f t="shared" si="34"/>
        <v>0.17</v>
      </c>
      <c r="E816" s="2225"/>
      <c r="F816" s="2210">
        <v>0.17</v>
      </c>
      <c r="G816" s="2211" t="s">
        <v>85</v>
      </c>
      <c r="H816" s="2207" t="s">
        <v>2361</v>
      </c>
      <c r="I816" s="2203">
        <v>1</v>
      </c>
      <c r="K816" s="2227" t="s">
        <v>666</v>
      </c>
    </row>
    <row r="817" spans="1:11">
      <c r="A817" s="2204" t="s">
        <v>3513</v>
      </c>
      <c r="B817" s="2227" t="s">
        <v>667</v>
      </c>
      <c r="C817" s="2204" t="s">
        <v>31</v>
      </c>
      <c r="D817" s="2224">
        <v>1.4700000000000002</v>
      </c>
      <c r="E817" s="2225"/>
      <c r="F817" s="2210">
        <v>1.4700000000000002</v>
      </c>
      <c r="G817" s="2211" t="s">
        <v>87</v>
      </c>
      <c r="H817" s="2207" t="s">
        <v>2357</v>
      </c>
      <c r="I817" s="2203">
        <v>1</v>
      </c>
      <c r="K817" s="2227" t="s">
        <v>667</v>
      </c>
    </row>
    <row r="818" spans="1:11">
      <c r="A818" s="2204" t="s">
        <v>3514</v>
      </c>
      <c r="B818" s="2227" t="s">
        <v>4289</v>
      </c>
      <c r="C818" s="2204" t="s">
        <v>31</v>
      </c>
      <c r="D818" s="2224">
        <f>F818+E818</f>
        <v>0.45</v>
      </c>
      <c r="E818" s="2225"/>
      <c r="F818" s="2210">
        <v>0.45</v>
      </c>
      <c r="G818" s="2211" t="s">
        <v>87</v>
      </c>
      <c r="H818" s="2207" t="s">
        <v>4290</v>
      </c>
      <c r="I818" s="2203">
        <v>1</v>
      </c>
      <c r="K818" s="2227" t="s">
        <v>4289</v>
      </c>
    </row>
    <row r="819" spans="1:11">
      <c r="A819" s="2204" t="s">
        <v>3515</v>
      </c>
      <c r="B819" s="2227" t="s">
        <v>4291</v>
      </c>
      <c r="C819" s="2204" t="s">
        <v>31</v>
      </c>
      <c r="D819" s="2224">
        <f t="shared" ref="D819:D823" si="35">F819+E819</f>
        <v>0.44</v>
      </c>
      <c r="E819" s="2225"/>
      <c r="F819" s="2210">
        <v>0.44</v>
      </c>
      <c r="G819" s="2211" t="s">
        <v>87</v>
      </c>
      <c r="H819" s="2207" t="s">
        <v>4290</v>
      </c>
      <c r="I819" s="2203">
        <v>1</v>
      </c>
      <c r="K819" s="2227" t="s">
        <v>4291</v>
      </c>
    </row>
    <row r="820" spans="1:11" ht="24">
      <c r="A820" s="2204" t="s">
        <v>3516</v>
      </c>
      <c r="B820" s="2227" t="s">
        <v>4292</v>
      </c>
      <c r="C820" s="2204" t="s">
        <v>31</v>
      </c>
      <c r="D820" s="2224">
        <f t="shared" si="35"/>
        <v>0.52</v>
      </c>
      <c r="E820" s="2225"/>
      <c r="F820" s="2210">
        <v>0.52</v>
      </c>
      <c r="G820" s="2211" t="s">
        <v>87</v>
      </c>
      <c r="H820" s="2207" t="s">
        <v>4290</v>
      </c>
      <c r="I820" s="2203">
        <v>1</v>
      </c>
      <c r="K820" s="2227" t="s">
        <v>4292</v>
      </c>
    </row>
    <row r="821" spans="1:11">
      <c r="A821" s="2204" t="s">
        <v>3517</v>
      </c>
      <c r="B821" s="2227" t="s">
        <v>4293</v>
      </c>
      <c r="C821" s="2204" t="s">
        <v>31</v>
      </c>
      <c r="D821" s="2224">
        <f t="shared" si="35"/>
        <v>1.73</v>
      </c>
      <c r="E821" s="2225"/>
      <c r="F821" s="2210">
        <v>1.73</v>
      </c>
      <c r="G821" s="2211" t="s">
        <v>87</v>
      </c>
      <c r="H821" s="2207" t="s">
        <v>4290</v>
      </c>
      <c r="I821" s="2203">
        <v>1</v>
      </c>
      <c r="K821" s="2227" t="s">
        <v>4293</v>
      </c>
    </row>
    <row r="822" spans="1:11">
      <c r="A822" s="2204" t="s">
        <v>3518</v>
      </c>
      <c r="B822" s="2227" t="s">
        <v>4294</v>
      </c>
      <c r="C822" s="2204" t="s">
        <v>31</v>
      </c>
      <c r="D822" s="2224">
        <f t="shared" si="35"/>
        <v>0.60000000000000009</v>
      </c>
      <c r="E822" s="2225"/>
      <c r="F822" s="2210">
        <v>0.60000000000000009</v>
      </c>
      <c r="G822" s="2211" t="s">
        <v>87</v>
      </c>
      <c r="H822" s="2207" t="s">
        <v>4290</v>
      </c>
      <c r="I822" s="2203">
        <v>1</v>
      </c>
      <c r="K822" s="2227" t="s">
        <v>4294</v>
      </c>
    </row>
    <row r="823" spans="1:11">
      <c r="A823" s="2204" t="s">
        <v>3519</v>
      </c>
      <c r="B823" s="2227" t="s">
        <v>4295</v>
      </c>
      <c r="C823" s="2204" t="s">
        <v>31</v>
      </c>
      <c r="D823" s="2224">
        <f t="shared" si="35"/>
        <v>0.55000000000000004</v>
      </c>
      <c r="E823" s="2225"/>
      <c r="F823" s="2210">
        <v>0.55000000000000004</v>
      </c>
      <c r="G823" s="2211" t="s">
        <v>87</v>
      </c>
      <c r="H823" s="2207" t="s">
        <v>4290</v>
      </c>
      <c r="I823" s="2203">
        <v>1</v>
      </c>
      <c r="K823" s="2227" t="s">
        <v>4295</v>
      </c>
    </row>
    <row r="824" spans="1:11" ht="36">
      <c r="A824" s="2204" t="s">
        <v>3520</v>
      </c>
      <c r="B824" s="2231" t="s">
        <v>668</v>
      </c>
      <c r="C824" s="2204" t="s">
        <v>31</v>
      </c>
      <c r="D824" s="2224">
        <f t="shared" si="34"/>
        <v>3.63</v>
      </c>
      <c r="E824" s="2225"/>
      <c r="F824" s="2210">
        <v>3.63</v>
      </c>
      <c r="G824" s="2206" t="s">
        <v>79</v>
      </c>
      <c r="H824" s="2207" t="s">
        <v>2361</v>
      </c>
      <c r="I824" s="2203">
        <v>1</v>
      </c>
      <c r="K824" s="2231" t="s">
        <v>668</v>
      </c>
    </row>
    <row r="825" spans="1:11" ht="24">
      <c r="A825" s="2204" t="s">
        <v>3521</v>
      </c>
      <c r="B825" s="2237" t="s">
        <v>669</v>
      </c>
      <c r="C825" s="2204" t="s">
        <v>31</v>
      </c>
      <c r="D825" s="2224">
        <f t="shared" si="34"/>
        <v>0.41</v>
      </c>
      <c r="E825" s="2225"/>
      <c r="F825" s="2210">
        <v>0.41</v>
      </c>
      <c r="G825" s="2206" t="s">
        <v>79</v>
      </c>
      <c r="H825" s="2207" t="s">
        <v>2361</v>
      </c>
      <c r="I825" s="2203">
        <v>1</v>
      </c>
      <c r="K825" s="2237" t="s">
        <v>669</v>
      </c>
    </row>
    <row r="826" spans="1:11" ht="24">
      <c r="A826" s="2204" t="s">
        <v>3522</v>
      </c>
      <c r="B826" s="2230" t="s">
        <v>4923</v>
      </c>
      <c r="C826" s="2204" t="s">
        <v>31</v>
      </c>
      <c r="D826" s="2224">
        <f t="shared" si="34"/>
        <v>0.12</v>
      </c>
      <c r="E826" s="2225"/>
      <c r="F826" s="2210">
        <v>0.12</v>
      </c>
      <c r="G826" s="2206" t="s">
        <v>79</v>
      </c>
      <c r="H826" s="2207" t="s">
        <v>2361</v>
      </c>
      <c r="I826" s="2203">
        <v>1</v>
      </c>
      <c r="K826" s="2230" t="s">
        <v>670</v>
      </c>
    </row>
    <row r="827" spans="1:11" ht="24">
      <c r="A827" s="2204" t="s">
        <v>3523</v>
      </c>
      <c r="B827" s="2230" t="s">
        <v>4890</v>
      </c>
      <c r="C827" s="2204" t="s">
        <v>31</v>
      </c>
      <c r="D827" s="2210">
        <v>0.26</v>
      </c>
      <c r="E827" s="2225"/>
      <c r="F827" s="2210">
        <v>0.26</v>
      </c>
      <c r="G827" s="2206" t="s">
        <v>79</v>
      </c>
      <c r="H827" s="2207" t="s">
        <v>2361</v>
      </c>
      <c r="I827" s="2203">
        <v>1</v>
      </c>
      <c r="K827" s="2230" t="s">
        <v>4890</v>
      </c>
    </row>
    <row r="828" spans="1:11" ht="24">
      <c r="A828" s="2204" t="s">
        <v>3524</v>
      </c>
      <c r="B828" s="2213" t="s">
        <v>671</v>
      </c>
      <c r="C828" s="2204" t="s">
        <v>31</v>
      </c>
      <c r="D828" s="2224">
        <f t="shared" si="34"/>
        <v>1.08</v>
      </c>
      <c r="E828" s="2225">
        <v>0.54</v>
      </c>
      <c r="F828" s="2210">
        <v>0.54</v>
      </c>
      <c r="G828" s="2214" t="s">
        <v>2673</v>
      </c>
      <c r="H828" s="2207" t="s">
        <v>2361</v>
      </c>
      <c r="I828" s="2203">
        <v>1</v>
      </c>
      <c r="K828" s="2213" t="s">
        <v>671</v>
      </c>
    </row>
    <row r="829" spans="1:11">
      <c r="A829" s="2204" t="s">
        <v>3525</v>
      </c>
      <c r="B829" s="2213" t="s">
        <v>4296</v>
      </c>
      <c r="C829" s="2204" t="s">
        <v>31</v>
      </c>
      <c r="D829" s="2224">
        <f>E829+F829</f>
        <v>1.1499999999999999</v>
      </c>
      <c r="E829" s="2225"/>
      <c r="F829" s="2210">
        <v>1.1499999999999999</v>
      </c>
      <c r="G829" s="2214" t="s">
        <v>93</v>
      </c>
      <c r="H829" s="2207" t="s">
        <v>2361</v>
      </c>
      <c r="I829" s="2203">
        <v>1</v>
      </c>
      <c r="K829" s="2213" t="s">
        <v>4296</v>
      </c>
    </row>
    <row r="830" spans="1:11">
      <c r="A830" s="2204" t="s">
        <v>3526</v>
      </c>
      <c r="B830" s="2213" t="s">
        <v>4297</v>
      </c>
      <c r="C830" s="2204" t="s">
        <v>31</v>
      </c>
      <c r="D830" s="2224">
        <f>E830+F830</f>
        <v>0.54</v>
      </c>
      <c r="E830" s="2225"/>
      <c r="F830" s="2210">
        <v>0.54</v>
      </c>
      <c r="G830" s="2214" t="s">
        <v>93</v>
      </c>
      <c r="H830" s="2207" t="s">
        <v>2361</v>
      </c>
      <c r="I830" s="2203">
        <v>1</v>
      </c>
      <c r="K830" s="2213" t="s">
        <v>4297</v>
      </c>
    </row>
    <row r="831" spans="1:11" ht="24">
      <c r="A831" s="2204" t="s">
        <v>3527</v>
      </c>
      <c r="B831" s="2205" t="s">
        <v>672</v>
      </c>
      <c r="C831" s="2204" t="s">
        <v>31</v>
      </c>
      <c r="D831" s="2224">
        <f t="shared" si="34"/>
        <v>0.28000000000000003</v>
      </c>
      <c r="E831" s="2225"/>
      <c r="F831" s="2210">
        <v>0.28000000000000003</v>
      </c>
      <c r="G831" s="2215" t="s">
        <v>93</v>
      </c>
      <c r="H831" s="2207" t="s">
        <v>2361</v>
      </c>
      <c r="I831" s="2203">
        <v>1</v>
      </c>
      <c r="K831" s="2205" t="s">
        <v>672</v>
      </c>
    </row>
    <row r="832" spans="1:11" ht="48">
      <c r="A832" s="2204" t="s">
        <v>3528</v>
      </c>
      <c r="B832" s="2213" t="s">
        <v>673</v>
      </c>
      <c r="C832" s="2204" t="s">
        <v>31</v>
      </c>
      <c r="D832" s="2224">
        <f t="shared" si="34"/>
        <v>0.2</v>
      </c>
      <c r="E832" s="2225"/>
      <c r="F832" s="2210">
        <v>0.2</v>
      </c>
      <c r="G832" s="2215" t="s">
        <v>93</v>
      </c>
      <c r="H832" s="2207" t="s">
        <v>2361</v>
      </c>
      <c r="I832" s="2203">
        <v>1</v>
      </c>
      <c r="K832" s="2213" t="s">
        <v>673</v>
      </c>
    </row>
    <row r="833" spans="1:11" ht="24">
      <c r="A833" s="2204" t="s">
        <v>4298</v>
      </c>
      <c r="B833" s="2209" t="s">
        <v>674</v>
      </c>
      <c r="C833" s="2204" t="s">
        <v>31</v>
      </c>
      <c r="D833" s="2224">
        <f t="shared" si="34"/>
        <v>1.01</v>
      </c>
      <c r="E833" s="2225"/>
      <c r="F833" s="2210">
        <v>1.01</v>
      </c>
      <c r="G833" s="2215" t="s">
        <v>93</v>
      </c>
      <c r="H833" s="2207" t="s">
        <v>2361</v>
      </c>
      <c r="I833" s="2203">
        <v>1</v>
      </c>
      <c r="K833" s="2209" t="s">
        <v>674</v>
      </c>
    </row>
    <row r="834" spans="1:11" ht="24">
      <c r="A834" s="2204" t="s">
        <v>4300</v>
      </c>
      <c r="B834" s="2209" t="s">
        <v>4299</v>
      </c>
      <c r="C834" s="2204" t="s">
        <v>31</v>
      </c>
      <c r="D834" s="2224">
        <f>E834+F834</f>
        <v>0.24</v>
      </c>
      <c r="E834" s="2225"/>
      <c r="F834" s="2210">
        <v>0.24</v>
      </c>
      <c r="G834" s="2215" t="s">
        <v>2678</v>
      </c>
      <c r="H834" s="2207" t="s">
        <v>2361</v>
      </c>
      <c r="I834" s="2203">
        <v>1</v>
      </c>
      <c r="K834" s="2209" t="s">
        <v>4299</v>
      </c>
    </row>
    <row r="835" spans="1:11">
      <c r="A835" s="2204" t="s">
        <v>4302</v>
      </c>
      <c r="B835" s="2209" t="s">
        <v>4301</v>
      </c>
      <c r="C835" s="2204" t="s">
        <v>31</v>
      </c>
      <c r="D835" s="2224">
        <f>E835+F835</f>
        <v>0.99</v>
      </c>
      <c r="E835" s="2225"/>
      <c r="F835" s="2210">
        <v>0.99</v>
      </c>
      <c r="G835" s="2215" t="s">
        <v>155</v>
      </c>
      <c r="H835" s="2207" t="s">
        <v>2361</v>
      </c>
      <c r="I835" s="2203">
        <v>1</v>
      </c>
      <c r="K835" s="2209" t="s">
        <v>4301</v>
      </c>
    </row>
    <row r="836" spans="1:11" ht="24">
      <c r="A836" s="2204" t="s">
        <v>4304</v>
      </c>
      <c r="B836" s="2209" t="s">
        <v>4303</v>
      </c>
      <c r="C836" s="2204" t="s">
        <v>31</v>
      </c>
      <c r="D836" s="2224">
        <f>E836+F836</f>
        <v>0.41000000000000003</v>
      </c>
      <c r="E836" s="2225"/>
      <c r="F836" s="2210">
        <v>0.41000000000000003</v>
      </c>
      <c r="G836" s="2215" t="s">
        <v>155</v>
      </c>
      <c r="H836" s="2207" t="s">
        <v>2361</v>
      </c>
      <c r="I836" s="2203">
        <v>1</v>
      </c>
      <c r="K836" s="2209" t="s">
        <v>4303</v>
      </c>
    </row>
    <row r="837" spans="1:11" ht="36">
      <c r="A837" s="2204" t="s">
        <v>4305</v>
      </c>
      <c r="B837" s="2219" t="s">
        <v>4877</v>
      </c>
      <c r="C837" s="2204" t="s">
        <v>31</v>
      </c>
      <c r="D837" s="2224">
        <f t="shared" si="34"/>
        <v>1.43</v>
      </c>
      <c r="E837" s="2225"/>
      <c r="F837" s="2210">
        <v>1.43</v>
      </c>
      <c r="G837" s="2211" t="s">
        <v>155</v>
      </c>
      <c r="H837" s="2207" t="s">
        <v>2361</v>
      </c>
      <c r="I837" s="2203">
        <v>1</v>
      </c>
      <c r="K837" s="2219" t="s">
        <v>675</v>
      </c>
    </row>
    <row r="838" spans="1:11">
      <c r="A838" s="2204" t="s">
        <v>4307</v>
      </c>
      <c r="B838" s="2219" t="s">
        <v>4306</v>
      </c>
      <c r="C838" s="2204" t="s">
        <v>31</v>
      </c>
      <c r="D838" s="2224">
        <f>E838+F838</f>
        <v>0.51</v>
      </c>
      <c r="E838" s="2225"/>
      <c r="F838" s="2210">
        <v>0.51</v>
      </c>
      <c r="G838" s="2211" t="s">
        <v>100</v>
      </c>
      <c r="H838" s="2207" t="s">
        <v>2361</v>
      </c>
      <c r="I838" s="2203">
        <v>1</v>
      </c>
      <c r="K838" s="2219" t="s">
        <v>4306</v>
      </c>
    </row>
    <row r="839" spans="1:11">
      <c r="A839" s="2204" t="s">
        <v>4309</v>
      </c>
      <c r="B839" s="2219" t="s">
        <v>4308</v>
      </c>
      <c r="C839" s="2204" t="s">
        <v>31</v>
      </c>
      <c r="D839" s="2224">
        <f t="shared" ref="D839:D840" si="36">E839+F839</f>
        <v>0.6100000000000001</v>
      </c>
      <c r="E839" s="2225"/>
      <c r="F839" s="2210">
        <v>0.6100000000000001</v>
      </c>
      <c r="G839" s="2211" t="s">
        <v>100</v>
      </c>
      <c r="H839" s="2207" t="s">
        <v>2361</v>
      </c>
      <c r="I839" s="2203">
        <v>1</v>
      </c>
      <c r="K839" s="2219" t="s">
        <v>4308</v>
      </c>
    </row>
    <row r="840" spans="1:11">
      <c r="A840" s="2204" t="s">
        <v>4311</v>
      </c>
      <c r="B840" s="2219" t="s">
        <v>4310</v>
      </c>
      <c r="C840" s="2204" t="s">
        <v>31</v>
      </c>
      <c r="D840" s="2224">
        <f t="shared" si="36"/>
        <v>0.71</v>
      </c>
      <c r="E840" s="2225"/>
      <c r="F840" s="2210">
        <v>0.71</v>
      </c>
      <c r="G840" s="2211" t="s">
        <v>2355</v>
      </c>
      <c r="H840" s="2207" t="s">
        <v>2361</v>
      </c>
      <c r="I840" s="2203">
        <v>1</v>
      </c>
      <c r="K840" s="2219" t="s">
        <v>4310</v>
      </c>
    </row>
    <row r="841" spans="1:11">
      <c r="A841" s="2204" t="s">
        <v>4312</v>
      </c>
      <c r="B841" s="2243" t="s">
        <v>676</v>
      </c>
      <c r="C841" s="2204" t="s">
        <v>31</v>
      </c>
      <c r="D841" s="2224">
        <f t="shared" si="34"/>
        <v>2.3000000000000003</v>
      </c>
      <c r="E841" s="2225"/>
      <c r="F841" s="2210">
        <v>2.3000000000000003</v>
      </c>
      <c r="G841" s="2206" t="s">
        <v>2355</v>
      </c>
      <c r="H841" s="2226" t="s">
        <v>2357</v>
      </c>
      <c r="I841" s="2203">
        <v>1</v>
      </c>
      <c r="K841" s="2243" t="s">
        <v>676</v>
      </c>
    </row>
    <row r="842" spans="1:11" ht="48">
      <c r="A842" s="2204" t="s">
        <v>4313</v>
      </c>
      <c r="B842" s="2228" t="s">
        <v>677</v>
      </c>
      <c r="C842" s="2204" t="s">
        <v>31</v>
      </c>
      <c r="D842" s="2224">
        <f t="shared" si="34"/>
        <v>1.43</v>
      </c>
      <c r="E842" s="2225"/>
      <c r="F842" s="2210">
        <v>1.43</v>
      </c>
      <c r="G842" s="2206" t="s">
        <v>2355</v>
      </c>
      <c r="H842" s="2226" t="s">
        <v>2357</v>
      </c>
      <c r="I842" s="2203">
        <v>1</v>
      </c>
      <c r="K842" s="2228" t="s">
        <v>677</v>
      </c>
    </row>
    <row r="843" spans="1:11" ht="24">
      <c r="A843" s="2204" t="s">
        <v>4314</v>
      </c>
      <c r="B843" s="2243" t="s">
        <v>678</v>
      </c>
      <c r="C843" s="2204" t="s">
        <v>31</v>
      </c>
      <c r="D843" s="2224">
        <f t="shared" si="34"/>
        <v>0.51</v>
      </c>
      <c r="E843" s="2225"/>
      <c r="F843" s="2210">
        <v>0.51</v>
      </c>
      <c r="G843" s="2211" t="s">
        <v>414</v>
      </c>
      <c r="H843" s="2207" t="s">
        <v>2361</v>
      </c>
      <c r="I843" s="2203">
        <v>1</v>
      </c>
      <c r="K843" s="2243" t="s">
        <v>678</v>
      </c>
    </row>
    <row r="844" spans="1:11" ht="24">
      <c r="A844" s="2204" t="s">
        <v>4315</v>
      </c>
      <c r="B844" s="2275" t="s">
        <v>679</v>
      </c>
      <c r="C844" s="2204" t="s">
        <v>31</v>
      </c>
      <c r="D844" s="2224">
        <f t="shared" si="34"/>
        <v>0.43</v>
      </c>
      <c r="E844" s="2225"/>
      <c r="F844" s="2210">
        <v>0.43</v>
      </c>
      <c r="G844" s="2211" t="s">
        <v>414</v>
      </c>
      <c r="H844" s="2207" t="s">
        <v>2361</v>
      </c>
      <c r="I844" s="2203">
        <v>1</v>
      </c>
      <c r="K844" s="2275" t="s">
        <v>679</v>
      </c>
    </row>
    <row r="845" spans="1:11" ht="24">
      <c r="A845" s="2204" t="s">
        <v>4317</v>
      </c>
      <c r="B845" s="2275" t="s">
        <v>4316</v>
      </c>
      <c r="C845" s="2204" t="s">
        <v>31</v>
      </c>
      <c r="D845" s="2224">
        <f>E845+F845</f>
        <v>0.3</v>
      </c>
      <c r="E845" s="2225"/>
      <c r="F845" s="2210">
        <v>0.3</v>
      </c>
      <c r="G845" s="2211" t="s">
        <v>431</v>
      </c>
      <c r="H845" s="2207" t="s">
        <v>2361</v>
      </c>
      <c r="I845" s="2203">
        <v>1</v>
      </c>
      <c r="K845" s="2275" t="s">
        <v>4316</v>
      </c>
    </row>
    <row r="846" spans="1:11">
      <c r="A846" s="2204" t="s">
        <v>4319</v>
      </c>
      <c r="B846" s="2275" t="s">
        <v>4318</v>
      </c>
      <c r="C846" s="2204" t="s">
        <v>31</v>
      </c>
      <c r="D846" s="2224">
        <f>E846+F846</f>
        <v>2</v>
      </c>
      <c r="E846" s="2225"/>
      <c r="F846" s="2210">
        <v>2</v>
      </c>
      <c r="G846" s="2211" t="s">
        <v>431</v>
      </c>
      <c r="H846" s="2207" t="s">
        <v>2361</v>
      </c>
      <c r="I846" s="2203">
        <v>1</v>
      </c>
      <c r="K846" s="2275" t="s">
        <v>4318</v>
      </c>
    </row>
    <row r="847" spans="1:11" ht="24">
      <c r="A847" s="2204" t="s">
        <v>4320</v>
      </c>
      <c r="B847" s="2209" t="s">
        <v>4924</v>
      </c>
      <c r="C847" s="2204" t="s">
        <v>31</v>
      </c>
      <c r="D847" s="2224">
        <f t="shared" si="34"/>
        <v>2</v>
      </c>
      <c r="E847" s="2225"/>
      <c r="F847" s="2210">
        <v>2</v>
      </c>
      <c r="G847" s="2211" t="s">
        <v>431</v>
      </c>
      <c r="H847" s="2207" t="s">
        <v>2361</v>
      </c>
      <c r="I847" s="2203">
        <v>1</v>
      </c>
      <c r="K847" s="2209" t="s">
        <v>681</v>
      </c>
    </row>
    <row r="848" spans="1:11">
      <c r="A848" s="2204" t="s">
        <v>4321</v>
      </c>
      <c r="B848" s="2228" t="s">
        <v>682</v>
      </c>
      <c r="C848" s="2204" t="s">
        <v>31</v>
      </c>
      <c r="D848" s="2224">
        <f t="shared" si="34"/>
        <v>0.16</v>
      </c>
      <c r="E848" s="2225"/>
      <c r="F848" s="2210">
        <v>0.16</v>
      </c>
      <c r="G848" s="2211" t="s">
        <v>431</v>
      </c>
      <c r="H848" s="2207" t="s">
        <v>2361</v>
      </c>
      <c r="I848" s="2203">
        <v>1</v>
      </c>
      <c r="K848" s="2228" t="s">
        <v>682</v>
      </c>
    </row>
    <row r="849" spans="1:11" ht="24">
      <c r="A849" s="2204" t="s">
        <v>4322</v>
      </c>
      <c r="B849" s="2223" t="s">
        <v>683</v>
      </c>
      <c r="C849" s="2204" t="s">
        <v>31</v>
      </c>
      <c r="D849" s="2224">
        <f t="shared" si="34"/>
        <v>0.21</v>
      </c>
      <c r="E849" s="2225"/>
      <c r="F849" s="2210">
        <v>0.21</v>
      </c>
      <c r="G849" s="2218" t="s">
        <v>2654</v>
      </c>
      <c r="H849" s="2207" t="s">
        <v>2361</v>
      </c>
      <c r="I849" s="2203">
        <v>1</v>
      </c>
      <c r="K849" s="2223" t="s">
        <v>683</v>
      </c>
    </row>
    <row r="850" spans="1:11">
      <c r="A850" s="2204" t="s">
        <v>4323</v>
      </c>
      <c r="B850" s="2209" t="s">
        <v>684</v>
      </c>
      <c r="C850" s="2204" t="s">
        <v>31</v>
      </c>
      <c r="D850" s="2224">
        <f t="shared" si="34"/>
        <v>0.51</v>
      </c>
      <c r="E850" s="2225">
        <v>0.44</v>
      </c>
      <c r="F850" s="2210">
        <v>7.0000000000000007E-2</v>
      </c>
      <c r="G850" s="2211" t="s">
        <v>2434</v>
      </c>
      <c r="H850" s="2207" t="s">
        <v>2361</v>
      </c>
      <c r="I850" s="2203">
        <v>1</v>
      </c>
      <c r="K850" s="2209" t="s">
        <v>684</v>
      </c>
    </row>
    <row r="851" spans="1:11">
      <c r="A851" s="2204" t="s">
        <v>4325</v>
      </c>
      <c r="B851" s="2209" t="s">
        <v>4324</v>
      </c>
      <c r="C851" s="2204" t="s">
        <v>31</v>
      </c>
      <c r="D851" s="2224">
        <f t="shared" si="34"/>
        <v>0.52</v>
      </c>
      <c r="E851" s="2225"/>
      <c r="F851" s="2210">
        <v>0.52</v>
      </c>
      <c r="G851" s="2211" t="s">
        <v>75</v>
      </c>
      <c r="H851" s="2207" t="s">
        <v>2361</v>
      </c>
      <c r="I851" s="2203">
        <v>1</v>
      </c>
      <c r="K851" s="2209" t="s">
        <v>4324</v>
      </c>
    </row>
    <row r="852" spans="1:11">
      <c r="A852" s="2204" t="s">
        <v>4327</v>
      </c>
      <c r="B852" s="2209" t="s">
        <v>4326</v>
      </c>
      <c r="C852" s="2204" t="s">
        <v>31</v>
      </c>
      <c r="D852" s="2224">
        <f t="shared" si="34"/>
        <v>0.1</v>
      </c>
      <c r="E852" s="2225"/>
      <c r="F852" s="2210">
        <v>0.1</v>
      </c>
      <c r="G852" s="2211" t="s">
        <v>75</v>
      </c>
      <c r="H852" s="2207" t="s">
        <v>2361</v>
      </c>
      <c r="I852" s="2203">
        <v>1</v>
      </c>
      <c r="K852" s="2209" t="s">
        <v>4326</v>
      </c>
    </row>
    <row r="853" spans="1:11">
      <c r="A853" s="2204" t="s">
        <v>4913</v>
      </c>
      <c r="B853" s="2247" t="s">
        <v>685</v>
      </c>
      <c r="C853" s="2204" t="s">
        <v>31</v>
      </c>
      <c r="D853" s="2224">
        <f t="shared" si="34"/>
        <v>0.14000000000000001</v>
      </c>
      <c r="E853" s="2225"/>
      <c r="F853" s="2210">
        <v>0.14000000000000001</v>
      </c>
      <c r="G853" s="2207" t="s">
        <v>75</v>
      </c>
      <c r="H853" s="2207" t="s">
        <v>2361</v>
      </c>
      <c r="I853" s="2203">
        <v>1</v>
      </c>
      <c r="K853" s="2247" t="s">
        <v>685</v>
      </c>
    </row>
    <row r="854" spans="1:11" s="2203" customFormat="1">
      <c r="A854" s="2202">
        <v>12</v>
      </c>
      <c r="B854" s="2408" t="s">
        <v>689</v>
      </c>
      <c r="C854" s="2408"/>
      <c r="D854" s="2408"/>
      <c r="E854" s="2408"/>
      <c r="F854" s="2408"/>
      <c r="G854" s="2408"/>
      <c r="H854" s="2408"/>
      <c r="I854" s="2203">
        <v>1</v>
      </c>
    </row>
    <row r="855" spans="1:11" ht="24">
      <c r="A855" s="2204" t="s">
        <v>3529</v>
      </c>
      <c r="B855" s="2209" t="s">
        <v>690</v>
      </c>
      <c r="C855" s="2204" t="s">
        <v>33</v>
      </c>
      <c r="D855" s="2224">
        <f>E855+F855</f>
        <v>0.01</v>
      </c>
      <c r="E855" s="2225"/>
      <c r="F855" s="2210">
        <v>0.01</v>
      </c>
      <c r="G855" s="2211" t="s">
        <v>85</v>
      </c>
      <c r="H855" s="2207" t="s">
        <v>2361</v>
      </c>
      <c r="I855" s="2203">
        <v>1</v>
      </c>
      <c r="K855" s="2209" t="s">
        <v>690</v>
      </c>
    </row>
    <row r="856" spans="1:11">
      <c r="A856" s="2204" t="s">
        <v>3530</v>
      </c>
      <c r="B856" s="2261" t="s">
        <v>691</v>
      </c>
      <c r="C856" s="2204" t="s">
        <v>33</v>
      </c>
      <c r="D856" s="2224">
        <f t="shared" ref="D856:D863" si="37">E856+F856</f>
        <v>0.02</v>
      </c>
      <c r="E856" s="2225"/>
      <c r="F856" s="2210">
        <v>0.02</v>
      </c>
      <c r="G856" s="2211" t="s">
        <v>85</v>
      </c>
      <c r="H856" s="2207" t="s">
        <v>2361</v>
      </c>
      <c r="I856" s="2203">
        <v>1</v>
      </c>
      <c r="K856" s="2261" t="s">
        <v>691</v>
      </c>
    </row>
    <row r="857" spans="1:11" ht="24">
      <c r="A857" s="2204" t="s">
        <v>3531</v>
      </c>
      <c r="B857" s="2243" t="s">
        <v>692</v>
      </c>
      <c r="C857" s="2204" t="s">
        <v>33</v>
      </c>
      <c r="D857" s="2224">
        <f t="shared" si="37"/>
        <v>0.01</v>
      </c>
      <c r="E857" s="2225"/>
      <c r="F857" s="2210">
        <v>0.01</v>
      </c>
      <c r="G857" s="2206" t="s">
        <v>2355</v>
      </c>
      <c r="H857" s="2226" t="s">
        <v>2357</v>
      </c>
      <c r="I857" s="2203">
        <v>1</v>
      </c>
      <c r="K857" s="2243" t="s">
        <v>692</v>
      </c>
    </row>
    <row r="858" spans="1:11" ht="24">
      <c r="A858" s="2204" t="s">
        <v>3532</v>
      </c>
      <c r="B858" s="2243" t="s">
        <v>693</v>
      </c>
      <c r="C858" s="2204" t="s">
        <v>33</v>
      </c>
      <c r="D858" s="2224">
        <f t="shared" si="37"/>
        <v>0.02</v>
      </c>
      <c r="E858" s="2225"/>
      <c r="F858" s="2210">
        <v>0.02</v>
      </c>
      <c r="G858" s="2206" t="s">
        <v>2355</v>
      </c>
      <c r="H858" s="2226" t="s">
        <v>2357</v>
      </c>
      <c r="I858" s="2203">
        <v>1</v>
      </c>
      <c r="K858" s="2243" t="s">
        <v>693</v>
      </c>
    </row>
    <row r="859" spans="1:11" ht="24">
      <c r="A859" s="2204" t="s">
        <v>3533</v>
      </c>
      <c r="B859" s="2253" t="s">
        <v>694</v>
      </c>
      <c r="C859" s="2204" t="s">
        <v>33</v>
      </c>
      <c r="D859" s="2224">
        <f t="shared" si="37"/>
        <v>0.01</v>
      </c>
      <c r="E859" s="2225"/>
      <c r="F859" s="2210">
        <v>0.01</v>
      </c>
      <c r="G859" s="2211" t="s">
        <v>414</v>
      </c>
      <c r="H859" s="2207" t="s">
        <v>2361</v>
      </c>
      <c r="I859" s="2203">
        <v>1</v>
      </c>
      <c r="K859" s="2253" t="s">
        <v>694</v>
      </c>
    </row>
    <row r="860" spans="1:11" ht="24">
      <c r="A860" s="2204" t="s">
        <v>3534</v>
      </c>
      <c r="B860" s="2243" t="s">
        <v>695</v>
      </c>
      <c r="C860" s="2204" t="s">
        <v>33</v>
      </c>
      <c r="D860" s="2224">
        <f t="shared" si="37"/>
        <v>0.17</v>
      </c>
      <c r="E860" s="2225"/>
      <c r="F860" s="2210">
        <v>0.17</v>
      </c>
      <c r="G860" s="2211" t="s">
        <v>414</v>
      </c>
      <c r="H860" s="2207" t="s">
        <v>2361</v>
      </c>
      <c r="I860" s="2203">
        <v>1</v>
      </c>
      <c r="K860" s="2243" t="s">
        <v>695</v>
      </c>
    </row>
    <row r="861" spans="1:11" ht="24">
      <c r="A861" s="2204" t="s">
        <v>3535</v>
      </c>
      <c r="B861" s="2219" t="s">
        <v>696</v>
      </c>
      <c r="C861" s="2204" t="s">
        <v>33</v>
      </c>
      <c r="D861" s="2224">
        <f t="shared" si="37"/>
        <v>0.5</v>
      </c>
      <c r="E861" s="2225"/>
      <c r="F861" s="2210">
        <v>0.5</v>
      </c>
      <c r="G861" s="2211" t="s">
        <v>446</v>
      </c>
      <c r="H861" s="2207" t="s">
        <v>2361</v>
      </c>
      <c r="I861" s="2203">
        <v>1</v>
      </c>
      <c r="K861" s="2219" t="s">
        <v>696</v>
      </c>
    </row>
    <row r="862" spans="1:11" ht="24">
      <c r="A862" s="2204" t="s">
        <v>3536</v>
      </c>
      <c r="B862" s="2248" t="s">
        <v>697</v>
      </c>
      <c r="C862" s="2204" t="s">
        <v>33</v>
      </c>
      <c r="D862" s="2224">
        <f t="shared" si="37"/>
        <v>0.03</v>
      </c>
      <c r="E862" s="2225"/>
      <c r="F862" s="2210">
        <v>0.03</v>
      </c>
      <c r="G862" s="2211" t="s">
        <v>2672</v>
      </c>
      <c r="H862" s="2207" t="s">
        <v>2361</v>
      </c>
      <c r="I862" s="2203">
        <v>1</v>
      </c>
      <c r="K862" s="2248" t="s">
        <v>697</v>
      </c>
    </row>
    <row r="863" spans="1:11">
      <c r="A863" s="2204" t="s">
        <v>4328</v>
      </c>
      <c r="B863" s="2248" t="s">
        <v>4329</v>
      </c>
      <c r="C863" s="2204" t="s">
        <v>33</v>
      </c>
      <c r="D863" s="2224">
        <f t="shared" si="37"/>
        <v>0.17</v>
      </c>
      <c r="E863" s="2225"/>
      <c r="F863" s="2210">
        <v>0.17</v>
      </c>
      <c r="G863" s="2211" t="s">
        <v>75</v>
      </c>
      <c r="H863" s="2207" t="s">
        <v>2361</v>
      </c>
      <c r="I863" s="2203">
        <v>1</v>
      </c>
      <c r="K863" s="2248" t="s">
        <v>4329</v>
      </c>
    </row>
    <row r="864" spans="1:11" s="2203" customFormat="1">
      <c r="A864" s="2202">
        <v>13</v>
      </c>
      <c r="B864" s="2408" t="s">
        <v>699</v>
      </c>
      <c r="C864" s="2408"/>
      <c r="D864" s="2408"/>
      <c r="E864" s="2408"/>
      <c r="F864" s="2408"/>
      <c r="G864" s="2408"/>
      <c r="H864" s="2408"/>
      <c r="I864" s="2203">
        <v>1</v>
      </c>
    </row>
    <row r="865" spans="1:11">
      <c r="A865" s="2204" t="s">
        <v>3537</v>
      </c>
      <c r="B865" s="2232" t="s">
        <v>700</v>
      </c>
      <c r="C865" s="2204" t="s">
        <v>34</v>
      </c>
      <c r="D865" s="2221">
        <v>0.01</v>
      </c>
      <c r="E865" s="2221"/>
      <c r="F865" s="2220">
        <v>0.01</v>
      </c>
      <c r="G865" s="2218" t="s">
        <v>2399</v>
      </c>
      <c r="H865" s="2207" t="s">
        <v>2361</v>
      </c>
      <c r="I865" s="2203">
        <v>1</v>
      </c>
      <c r="K865" s="2232" t="s">
        <v>700</v>
      </c>
    </row>
    <row r="866" spans="1:11">
      <c r="A866" s="2204" t="s">
        <v>3538</v>
      </c>
      <c r="B866" s="2209" t="s">
        <v>701</v>
      </c>
      <c r="C866" s="2204" t="s">
        <v>34</v>
      </c>
      <c r="D866" s="2221">
        <v>0.15</v>
      </c>
      <c r="E866" s="2221"/>
      <c r="F866" s="2220">
        <v>0.15</v>
      </c>
      <c r="G866" s="2211" t="s">
        <v>2642</v>
      </c>
      <c r="H866" s="2207" t="s">
        <v>2361</v>
      </c>
      <c r="I866" s="2203">
        <v>1</v>
      </c>
      <c r="K866" s="2209" t="s">
        <v>701</v>
      </c>
    </row>
    <row r="867" spans="1:11">
      <c r="A867" s="2204" t="s">
        <v>3539</v>
      </c>
      <c r="B867" s="2205" t="s">
        <v>702</v>
      </c>
      <c r="C867" s="2204" t="s">
        <v>34</v>
      </c>
      <c r="D867" s="2221">
        <v>0.03</v>
      </c>
      <c r="E867" s="2221"/>
      <c r="F867" s="2220">
        <v>0.03</v>
      </c>
      <c r="G867" s="2211" t="s">
        <v>414</v>
      </c>
      <c r="H867" s="2207" t="s">
        <v>2361</v>
      </c>
      <c r="I867" s="2203">
        <v>1</v>
      </c>
      <c r="K867" s="2205" t="s">
        <v>702</v>
      </c>
    </row>
    <row r="868" spans="1:11" s="2203" customFormat="1">
      <c r="A868" s="2202">
        <v>14</v>
      </c>
      <c r="B868" s="2408" t="s">
        <v>712</v>
      </c>
      <c r="C868" s="2408"/>
      <c r="D868" s="2408"/>
      <c r="E868" s="2408"/>
      <c r="F868" s="2408"/>
      <c r="G868" s="2408"/>
      <c r="H868" s="2408"/>
      <c r="I868" s="2203">
        <v>1</v>
      </c>
    </row>
    <row r="869" spans="1:11" ht="24">
      <c r="A869" s="2204" t="s">
        <v>3540</v>
      </c>
      <c r="B869" s="2217" t="s">
        <v>713</v>
      </c>
      <c r="C869" s="2204" t="s">
        <v>37</v>
      </c>
      <c r="D869" s="2221">
        <v>0.91</v>
      </c>
      <c r="E869" s="2221"/>
      <c r="F869" s="2220">
        <v>0.91</v>
      </c>
      <c r="G869" s="2218" t="s">
        <v>2399</v>
      </c>
      <c r="H869" s="2207" t="s">
        <v>2361</v>
      </c>
      <c r="I869" s="2203">
        <v>1</v>
      </c>
      <c r="K869" s="2217" t="s">
        <v>713</v>
      </c>
    </row>
    <row r="870" spans="1:11" s="2203" customFormat="1">
      <c r="A870" s="2202">
        <v>15</v>
      </c>
      <c r="B870" s="2408" t="s">
        <v>1058</v>
      </c>
      <c r="C870" s="2408"/>
      <c r="D870" s="2408"/>
      <c r="E870" s="2408"/>
      <c r="F870" s="2408"/>
      <c r="G870" s="2408"/>
      <c r="H870" s="2408"/>
      <c r="I870" s="2203">
        <v>1</v>
      </c>
    </row>
    <row r="871" spans="1:11">
      <c r="A871" s="2204" t="s">
        <v>3541</v>
      </c>
      <c r="B871" s="2209" t="s">
        <v>1059</v>
      </c>
      <c r="C871" s="2204" t="s">
        <v>45</v>
      </c>
      <c r="D871" s="2208">
        <v>0.05</v>
      </c>
      <c r="E871" s="2225"/>
      <c r="F871" s="2210">
        <v>0.05</v>
      </c>
      <c r="G871" s="2211" t="s">
        <v>85</v>
      </c>
      <c r="H871" s="2207" t="s">
        <v>2361</v>
      </c>
      <c r="I871" s="2203">
        <v>1</v>
      </c>
      <c r="K871" s="2209" t="s">
        <v>1059</v>
      </c>
    </row>
    <row r="872" spans="1:11">
      <c r="A872" s="2204" t="s">
        <v>4560</v>
      </c>
      <c r="B872" s="2262" t="s">
        <v>1060</v>
      </c>
      <c r="C872" s="2204" t="s">
        <v>45</v>
      </c>
      <c r="D872" s="2208">
        <v>0.03</v>
      </c>
      <c r="E872" s="2225"/>
      <c r="F872" s="2210">
        <v>0.03</v>
      </c>
      <c r="G872" s="2212" t="s">
        <v>87</v>
      </c>
      <c r="H872" s="2226" t="s">
        <v>2357</v>
      </c>
      <c r="I872" s="2203">
        <v>1</v>
      </c>
      <c r="K872" s="2262" t="s">
        <v>1060</v>
      </c>
    </row>
    <row r="873" spans="1:11">
      <c r="A873" s="2204" t="s">
        <v>4561</v>
      </c>
      <c r="B873" s="2258" t="s">
        <v>1061</v>
      </c>
      <c r="C873" s="2204" t="s">
        <v>45</v>
      </c>
      <c r="D873" s="2208">
        <v>0.3</v>
      </c>
      <c r="E873" s="2225"/>
      <c r="F873" s="2210">
        <v>0.3</v>
      </c>
      <c r="G873" s="2206" t="s">
        <v>79</v>
      </c>
      <c r="H873" s="2207" t="s">
        <v>2361</v>
      </c>
      <c r="I873" s="2203">
        <v>1</v>
      </c>
      <c r="K873" s="2258" t="s">
        <v>1061</v>
      </c>
    </row>
    <row r="874" spans="1:11" ht="24">
      <c r="A874" s="2204" t="s">
        <v>4562</v>
      </c>
      <c r="B874" s="2258" t="s">
        <v>4330</v>
      </c>
      <c r="C874" s="2204" t="s">
        <v>45</v>
      </c>
      <c r="D874" s="2208">
        <f>E874+F874</f>
        <v>0.14000000000000001</v>
      </c>
      <c r="E874" s="2225"/>
      <c r="F874" s="2210">
        <v>0.14000000000000001</v>
      </c>
      <c r="G874" s="2206" t="s">
        <v>79</v>
      </c>
      <c r="H874" s="2207" t="s">
        <v>2361</v>
      </c>
      <c r="I874" s="2203">
        <v>1</v>
      </c>
      <c r="K874" s="2258" t="s">
        <v>4330</v>
      </c>
    </row>
    <row r="875" spans="1:11">
      <c r="A875" s="2204" t="s">
        <v>4563</v>
      </c>
      <c r="B875" s="2219" t="s">
        <v>1062</v>
      </c>
      <c r="C875" s="2204" t="s">
        <v>45</v>
      </c>
      <c r="D875" s="2208">
        <v>1.9300000000000002</v>
      </c>
      <c r="E875" s="2225"/>
      <c r="F875" s="2210">
        <v>1.9300000000000002</v>
      </c>
      <c r="G875" s="2215" t="s">
        <v>93</v>
      </c>
      <c r="H875" s="2207" t="s">
        <v>2361</v>
      </c>
      <c r="I875" s="2203">
        <v>1</v>
      </c>
      <c r="K875" s="2219" t="s">
        <v>1062</v>
      </c>
    </row>
    <row r="876" spans="1:11">
      <c r="A876" s="2204" t="s">
        <v>4564</v>
      </c>
      <c r="B876" s="2234" t="s">
        <v>1063</v>
      </c>
      <c r="C876" s="2204" t="s">
        <v>45</v>
      </c>
      <c r="D876" s="2208">
        <v>0.16999999999999998</v>
      </c>
      <c r="E876" s="2225"/>
      <c r="F876" s="2210">
        <v>0.16999999999999998</v>
      </c>
      <c r="G876" s="2211" t="s">
        <v>431</v>
      </c>
      <c r="H876" s="2226" t="s">
        <v>2358</v>
      </c>
      <c r="I876" s="2203">
        <v>1</v>
      </c>
      <c r="K876" s="2234" t="s">
        <v>1063</v>
      </c>
    </row>
    <row r="877" spans="1:11" ht="24">
      <c r="A877" s="2204" t="s">
        <v>4565</v>
      </c>
      <c r="B877" s="2205" t="s">
        <v>1064</v>
      </c>
      <c r="C877" s="2204" t="s">
        <v>45</v>
      </c>
      <c r="D877" s="2208">
        <v>11.860000000000001</v>
      </c>
      <c r="E877" s="2225"/>
      <c r="F877" s="2210">
        <v>11.860000000000001</v>
      </c>
      <c r="G877" s="2211" t="s">
        <v>2616</v>
      </c>
      <c r="H877" s="2226" t="s">
        <v>2358</v>
      </c>
      <c r="I877" s="2203">
        <v>1</v>
      </c>
      <c r="K877" s="2205" t="s">
        <v>1064</v>
      </c>
    </row>
    <row r="878" spans="1:11" ht="24">
      <c r="A878" s="2204" t="s">
        <v>4566</v>
      </c>
      <c r="B878" s="2238" t="s">
        <v>1065</v>
      </c>
      <c r="C878" s="2204" t="s">
        <v>45</v>
      </c>
      <c r="D878" s="2208">
        <v>7.0000000000000007E-2</v>
      </c>
      <c r="E878" s="2225"/>
      <c r="F878" s="2210">
        <v>7.0000000000000007E-2</v>
      </c>
      <c r="G878" s="2218" t="s">
        <v>2654</v>
      </c>
      <c r="H878" s="2226" t="s">
        <v>2358</v>
      </c>
      <c r="I878" s="2203">
        <v>1</v>
      </c>
      <c r="K878" s="2238" t="s">
        <v>1065</v>
      </c>
    </row>
    <row r="879" spans="1:11" ht="24">
      <c r="A879" s="2204" t="s">
        <v>4567</v>
      </c>
      <c r="B879" s="2248" t="s">
        <v>1066</v>
      </c>
      <c r="C879" s="2204" t="s">
        <v>45</v>
      </c>
      <c r="D879" s="2208">
        <v>0.04</v>
      </c>
      <c r="E879" s="2225"/>
      <c r="F879" s="2210">
        <v>0.04</v>
      </c>
      <c r="G879" s="2211" t="s">
        <v>2672</v>
      </c>
      <c r="H879" s="2207" t="s">
        <v>2361</v>
      </c>
      <c r="I879" s="2203">
        <v>1</v>
      </c>
      <c r="K879" s="2248" t="s">
        <v>1066</v>
      </c>
    </row>
    <row r="880" spans="1:11">
      <c r="A880" s="2204" t="s">
        <v>4568</v>
      </c>
      <c r="B880" s="2217" t="s">
        <v>1067</v>
      </c>
      <c r="C880" s="2204" t="s">
        <v>45</v>
      </c>
      <c r="D880" s="2208">
        <v>1.33</v>
      </c>
      <c r="E880" s="2225"/>
      <c r="F880" s="2210">
        <v>1.33</v>
      </c>
      <c r="G880" s="2214" t="s">
        <v>75</v>
      </c>
      <c r="H880" s="2207" t="s">
        <v>2361</v>
      </c>
      <c r="I880" s="2203">
        <v>1</v>
      </c>
      <c r="K880" s="2217" t="s">
        <v>1067</v>
      </c>
    </row>
    <row r="881" spans="1:16383" s="2203" customFormat="1">
      <c r="A881" s="2202">
        <v>16</v>
      </c>
      <c r="B881" s="2408" t="s">
        <v>1298</v>
      </c>
      <c r="C881" s="2408"/>
      <c r="D881" s="2408"/>
      <c r="E881" s="2408"/>
      <c r="F881" s="2408"/>
      <c r="G881" s="2408"/>
      <c r="H881" s="2408"/>
      <c r="I881" s="2203">
        <v>1</v>
      </c>
    </row>
    <row r="882" spans="1:16383" ht="24">
      <c r="A882" s="2204" t="s">
        <v>3542</v>
      </c>
      <c r="B882" s="2209" t="s">
        <v>1069</v>
      </c>
      <c r="C882" s="2211" t="s">
        <v>46</v>
      </c>
      <c r="D882" s="2208">
        <v>2</v>
      </c>
      <c r="E882" s="2225"/>
      <c r="F882" s="2210">
        <v>2</v>
      </c>
      <c r="G882" s="2211" t="s">
        <v>85</v>
      </c>
      <c r="H882" s="2207" t="s">
        <v>2361</v>
      </c>
      <c r="I882" s="2203">
        <v>1</v>
      </c>
      <c r="K882" s="2209" t="s">
        <v>1069</v>
      </c>
    </row>
    <row r="883" spans="1:16383" ht="24">
      <c r="A883" s="2204" t="s">
        <v>3543</v>
      </c>
      <c r="B883" s="2209" t="s">
        <v>1070</v>
      </c>
      <c r="C883" s="2211" t="s">
        <v>46</v>
      </c>
      <c r="D883" s="2208">
        <v>3.6900000000000004</v>
      </c>
      <c r="E883" s="2225"/>
      <c r="F883" s="2210">
        <v>3.6900000000000004</v>
      </c>
      <c r="G883" s="2211" t="s">
        <v>85</v>
      </c>
      <c r="H883" s="2207" t="s">
        <v>2361</v>
      </c>
      <c r="I883" s="2203">
        <v>1</v>
      </c>
      <c r="K883" s="2209" t="s">
        <v>1070</v>
      </c>
    </row>
    <row r="884" spans="1:16383" ht="24">
      <c r="A884" s="2204" t="s">
        <v>3544</v>
      </c>
      <c r="B884" s="2209" t="s">
        <v>1071</v>
      </c>
      <c r="C884" s="2211" t="s">
        <v>46</v>
      </c>
      <c r="D884" s="2208">
        <v>0.37</v>
      </c>
      <c r="E884" s="2225"/>
      <c r="F884" s="2210">
        <v>0.37</v>
      </c>
      <c r="G884" s="2211" t="s">
        <v>85</v>
      </c>
      <c r="H884" s="2207" t="s">
        <v>2361</v>
      </c>
      <c r="I884" s="2203">
        <v>1</v>
      </c>
      <c r="K884" s="2209" t="s">
        <v>1071</v>
      </c>
    </row>
    <row r="885" spans="1:16383">
      <c r="A885" s="2204" t="s">
        <v>3545</v>
      </c>
      <c r="B885" s="2219" t="s">
        <v>1072</v>
      </c>
      <c r="C885" s="2211" t="s">
        <v>46</v>
      </c>
      <c r="D885" s="2208">
        <f>E885+F885</f>
        <v>5.04</v>
      </c>
      <c r="E885" s="2225">
        <v>1.45</v>
      </c>
      <c r="F885" s="2210">
        <v>3.5900000000000003</v>
      </c>
      <c r="G885" s="2211" t="s">
        <v>100</v>
      </c>
      <c r="H885" s="2207" t="s">
        <v>2361</v>
      </c>
      <c r="I885" s="2203">
        <v>1</v>
      </c>
      <c r="K885" s="2219" t="s">
        <v>1072</v>
      </c>
    </row>
    <row r="886" spans="1:16383">
      <c r="A886" s="2204" t="s">
        <v>3546</v>
      </c>
      <c r="B886" s="2219" t="s">
        <v>4332</v>
      </c>
      <c r="C886" s="2211" t="s">
        <v>46</v>
      </c>
      <c r="D886" s="2208">
        <f>E886+F886</f>
        <v>8.629999999999999</v>
      </c>
      <c r="E886" s="2225">
        <v>0.15</v>
      </c>
      <c r="F886" s="2210">
        <v>8.4799999999999986</v>
      </c>
      <c r="G886" s="2211" t="s">
        <v>75</v>
      </c>
      <c r="H886" s="2207" t="s">
        <v>2361</v>
      </c>
      <c r="I886" s="2203">
        <v>1</v>
      </c>
      <c r="K886" s="2219" t="s">
        <v>4332</v>
      </c>
    </row>
    <row r="887" spans="1:16383" s="2203" customFormat="1">
      <c r="A887" s="2202">
        <v>17</v>
      </c>
      <c r="B887" s="2408" t="s">
        <v>704</v>
      </c>
      <c r="C887" s="2408"/>
      <c r="D887" s="2408"/>
      <c r="E887" s="2408"/>
      <c r="F887" s="2408"/>
      <c r="G887" s="2408"/>
      <c r="H887" s="2408"/>
      <c r="I887" s="2203">
        <v>1</v>
      </c>
    </row>
    <row r="888" spans="1:16383">
      <c r="A888" s="2204" t="s">
        <v>3547</v>
      </c>
      <c r="B888" s="2209" t="s">
        <v>705</v>
      </c>
      <c r="C888" s="2204" t="s">
        <v>35</v>
      </c>
      <c r="D888" s="2256">
        <f>E888+F888</f>
        <v>1.27</v>
      </c>
      <c r="E888" s="2221"/>
      <c r="F888" s="2220">
        <v>1.27</v>
      </c>
      <c r="G888" s="2211" t="s">
        <v>85</v>
      </c>
      <c r="H888" s="2207" t="s">
        <v>2361</v>
      </c>
      <c r="I888" s="2203">
        <v>1</v>
      </c>
      <c r="K888" s="2209" t="s">
        <v>705</v>
      </c>
    </row>
    <row r="889" spans="1:16383" ht="36">
      <c r="A889" s="2204" t="s">
        <v>3548</v>
      </c>
      <c r="B889" s="2217" t="s">
        <v>706</v>
      </c>
      <c r="C889" s="2204" t="s">
        <v>35</v>
      </c>
      <c r="D889" s="2256">
        <f t="shared" ref="D889:D893" si="38">E889+F889</f>
        <v>2.96</v>
      </c>
      <c r="E889" s="2221"/>
      <c r="F889" s="2220">
        <v>2.96</v>
      </c>
      <c r="G889" s="2212" t="s">
        <v>87</v>
      </c>
      <c r="H889" s="2207" t="s">
        <v>2361</v>
      </c>
      <c r="I889" s="2203">
        <v>1</v>
      </c>
      <c r="K889" s="2217" t="s">
        <v>706</v>
      </c>
    </row>
    <row r="890" spans="1:16383" ht="24">
      <c r="A890" s="2204" t="s">
        <v>3549</v>
      </c>
      <c r="B890" s="2213" t="s">
        <v>707</v>
      </c>
      <c r="C890" s="2204" t="s">
        <v>35</v>
      </c>
      <c r="D890" s="2256">
        <f t="shared" si="38"/>
        <v>0.26</v>
      </c>
      <c r="E890" s="2221">
        <v>0.2</v>
      </c>
      <c r="F890" s="2220">
        <v>0.06</v>
      </c>
      <c r="G890" s="2214" t="s">
        <v>2673</v>
      </c>
      <c r="H890" s="2207" t="s">
        <v>2361</v>
      </c>
      <c r="I890" s="2203">
        <v>1</v>
      </c>
      <c r="K890" s="2213" t="s">
        <v>707</v>
      </c>
    </row>
    <row r="891" spans="1:16383">
      <c r="A891" s="2204" t="s">
        <v>3550</v>
      </c>
      <c r="B891" s="2209" t="s">
        <v>708</v>
      </c>
      <c r="C891" s="2204" t="s">
        <v>35</v>
      </c>
      <c r="D891" s="2256">
        <f t="shared" si="38"/>
        <v>2.2000000000000002</v>
      </c>
      <c r="E891" s="2221"/>
      <c r="F891" s="2220">
        <v>2.2000000000000002</v>
      </c>
      <c r="G891" s="2211" t="s">
        <v>431</v>
      </c>
      <c r="H891" s="2207" t="s">
        <v>2361</v>
      </c>
      <c r="I891" s="2203">
        <v>1</v>
      </c>
      <c r="K891" s="2209" t="s">
        <v>708</v>
      </c>
    </row>
    <row r="892" spans="1:16383">
      <c r="A892" s="2204" t="s">
        <v>4331</v>
      </c>
      <c r="B892" s="2209" t="s">
        <v>709</v>
      </c>
      <c r="C892" s="2204" t="s">
        <v>35</v>
      </c>
      <c r="D892" s="2256">
        <f t="shared" si="38"/>
        <v>0.02</v>
      </c>
      <c r="E892" s="2221"/>
      <c r="F892" s="2220">
        <v>0.02</v>
      </c>
      <c r="G892" s="2211" t="s">
        <v>2616</v>
      </c>
      <c r="H892" s="2207" t="s">
        <v>2361</v>
      </c>
      <c r="I892" s="2203">
        <v>1</v>
      </c>
      <c r="K892" s="2209" t="s">
        <v>709</v>
      </c>
    </row>
    <row r="893" spans="1:16383">
      <c r="A893" s="2204" t="s">
        <v>4569</v>
      </c>
      <c r="B893" s="2209" t="s">
        <v>710</v>
      </c>
      <c r="C893" s="2204" t="s">
        <v>35</v>
      </c>
      <c r="D893" s="2256">
        <f t="shared" si="38"/>
        <v>1.55</v>
      </c>
      <c r="E893" s="2221"/>
      <c r="F893" s="2220">
        <v>1.55</v>
      </c>
      <c r="G893" s="2211" t="s">
        <v>100</v>
      </c>
      <c r="H893" s="2207" t="s">
        <v>2361</v>
      </c>
      <c r="I893" s="2203">
        <v>1</v>
      </c>
      <c r="K893" s="2209" t="s">
        <v>710</v>
      </c>
    </row>
    <row r="894" spans="1:16383">
      <c r="A894" s="2204" t="s">
        <v>4570</v>
      </c>
      <c r="B894" s="2209" t="s">
        <v>4334</v>
      </c>
      <c r="C894" s="2204" t="s">
        <v>35</v>
      </c>
      <c r="D894" s="2256">
        <v>0.37999999999999995</v>
      </c>
      <c r="E894" s="2221"/>
      <c r="F894" s="2220">
        <v>0.37999999999999995</v>
      </c>
      <c r="G894" s="2211" t="s">
        <v>155</v>
      </c>
      <c r="H894" s="2207" t="s">
        <v>2361</v>
      </c>
      <c r="I894" s="2203">
        <v>1</v>
      </c>
      <c r="K894" s="2209" t="s">
        <v>4334</v>
      </c>
    </row>
    <row r="895" spans="1:16383" s="2203" customFormat="1">
      <c r="A895" s="2202">
        <v>18</v>
      </c>
      <c r="B895" s="2408" t="s">
        <v>1076</v>
      </c>
      <c r="C895" s="2408"/>
      <c r="D895" s="2408"/>
      <c r="E895" s="2408"/>
      <c r="F895" s="2408"/>
      <c r="G895" s="2408"/>
      <c r="H895" s="2408"/>
      <c r="I895" s="2203">
        <v>1</v>
      </c>
    </row>
    <row r="896" spans="1:16383" s="2203" customFormat="1">
      <c r="A896" s="2204" t="s">
        <v>3551</v>
      </c>
      <c r="B896" s="2205" t="s">
        <v>4335</v>
      </c>
      <c r="C896" s="2222" t="s">
        <v>48</v>
      </c>
      <c r="D896" s="2222">
        <f>E896+F896</f>
        <v>0.16999999999999998</v>
      </c>
      <c r="E896" s="2222">
        <v>0.12</v>
      </c>
      <c r="F896" s="2222">
        <v>0.05</v>
      </c>
      <c r="G896" s="2222" t="s">
        <v>75</v>
      </c>
      <c r="H896" s="2222" t="s">
        <v>2361</v>
      </c>
      <c r="I896" s="2203">
        <v>1</v>
      </c>
      <c r="J896" s="2198"/>
      <c r="K896" s="2205" t="s">
        <v>4335</v>
      </c>
      <c r="L896" s="2198"/>
      <c r="M896" s="2198"/>
      <c r="N896" s="2198"/>
      <c r="O896" s="2198"/>
      <c r="P896" s="2198"/>
      <c r="Q896" s="2198"/>
      <c r="R896" s="2198"/>
      <c r="S896" s="2198"/>
      <c r="T896" s="2198"/>
      <c r="U896" s="2198"/>
      <c r="V896" s="2198"/>
      <c r="W896" s="2198"/>
      <c r="X896" s="2198"/>
      <c r="Y896" s="2198"/>
      <c r="Z896" s="2198"/>
      <c r="AA896" s="2198"/>
      <c r="AB896" s="2198"/>
      <c r="AC896" s="2198"/>
      <c r="AD896" s="2198"/>
      <c r="AE896" s="2198"/>
      <c r="AF896" s="2198"/>
      <c r="AG896" s="2198"/>
      <c r="AH896" s="2198"/>
      <c r="AI896" s="2198"/>
      <c r="AJ896" s="2198"/>
      <c r="AK896" s="2198"/>
      <c r="AL896" s="2198"/>
      <c r="AM896" s="2198"/>
      <c r="AN896" s="2198"/>
      <c r="AO896" s="2198"/>
      <c r="AP896" s="2198"/>
      <c r="AQ896" s="2198"/>
      <c r="AR896" s="2198"/>
      <c r="AS896" s="2198"/>
      <c r="AT896" s="2198"/>
      <c r="AU896" s="2198"/>
      <c r="AV896" s="2198"/>
      <c r="AW896" s="2198"/>
      <c r="AX896" s="2198"/>
      <c r="AY896" s="2198"/>
      <c r="AZ896" s="2198"/>
      <c r="BA896" s="2198"/>
      <c r="BB896" s="2198"/>
      <c r="BC896" s="2198"/>
      <c r="BD896" s="2198"/>
      <c r="BE896" s="2198"/>
      <c r="BF896" s="2198"/>
      <c r="BG896" s="2198"/>
      <c r="BH896" s="2198"/>
      <c r="BI896" s="2198"/>
      <c r="BJ896" s="2198"/>
      <c r="BK896" s="2198"/>
      <c r="BL896" s="2198"/>
      <c r="BM896" s="2198"/>
      <c r="BN896" s="2198"/>
      <c r="BO896" s="2198"/>
      <c r="BP896" s="2198"/>
      <c r="BQ896" s="2198"/>
      <c r="BR896" s="2198"/>
      <c r="BS896" s="2198"/>
      <c r="BT896" s="2198"/>
      <c r="BU896" s="2198"/>
      <c r="BV896" s="2198"/>
      <c r="BW896" s="2198"/>
      <c r="BX896" s="2198"/>
      <c r="BY896" s="2198"/>
      <c r="BZ896" s="2198"/>
      <c r="CA896" s="2198"/>
      <c r="CB896" s="2198"/>
      <c r="CC896" s="2198"/>
      <c r="CD896" s="2198"/>
      <c r="CE896" s="2198"/>
      <c r="CF896" s="2198"/>
      <c r="CG896" s="2198"/>
      <c r="CH896" s="2198"/>
      <c r="CI896" s="2198"/>
      <c r="CJ896" s="2198"/>
      <c r="CK896" s="2198"/>
      <c r="CL896" s="2198"/>
      <c r="CM896" s="2198"/>
      <c r="CN896" s="2198"/>
      <c r="CO896" s="2198"/>
      <c r="CP896" s="2198"/>
      <c r="CQ896" s="2198"/>
      <c r="CR896" s="2198"/>
      <c r="CS896" s="2198"/>
      <c r="CT896" s="2198"/>
      <c r="CU896" s="2198"/>
      <c r="CV896" s="2198"/>
      <c r="CW896" s="2198"/>
      <c r="CX896" s="2198"/>
      <c r="CY896" s="2198"/>
      <c r="CZ896" s="2198"/>
      <c r="DA896" s="2198"/>
      <c r="DB896" s="2198"/>
      <c r="DC896" s="2198"/>
      <c r="DD896" s="2198"/>
      <c r="DE896" s="2198"/>
      <c r="DF896" s="2198"/>
      <c r="DG896" s="2198"/>
      <c r="DH896" s="2198"/>
      <c r="DI896" s="2198"/>
      <c r="DJ896" s="2198"/>
      <c r="DK896" s="2198"/>
      <c r="DL896" s="2198"/>
      <c r="DM896" s="2198"/>
      <c r="DN896" s="2198"/>
      <c r="DO896" s="2198"/>
      <c r="DP896" s="2198"/>
      <c r="DQ896" s="2198"/>
      <c r="DR896" s="2198"/>
      <c r="DS896" s="2198"/>
      <c r="DT896" s="2198"/>
      <c r="DU896" s="2198"/>
      <c r="DV896" s="2198"/>
      <c r="DW896" s="2198"/>
      <c r="DX896" s="2198"/>
      <c r="DY896" s="2198"/>
      <c r="DZ896" s="2198"/>
      <c r="EA896" s="2198"/>
      <c r="EB896" s="2198"/>
      <c r="EC896" s="2198"/>
      <c r="ED896" s="2198"/>
      <c r="EE896" s="2198"/>
      <c r="EF896" s="2198"/>
      <c r="EG896" s="2198"/>
      <c r="EH896" s="2198"/>
      <c r="EI896" s="2198"/>
      <c r="EJ896" s="2198"/>
      <c r="EK896" s="2198"/>
      <c r="EL896" s="2198"/>
      <c r="EM896" s="2198"/>
      <c r="EN896" s="2198"/>
      <c r="EO896" s="2198"/>
      <c r="EP896" s="2198"/>
      <c r="EQ896" s="2198"/>
      <c r="ER896" s="2198"/>
      <c r="ES896" s="2198"/>
      <c r="ET896" s="2198"/>
      <c r="EU896" s="2198"/>
      <c r="EV896" s="2198"/>
      <c r="EW896" s="2198"/>
      <c r="EX896" s="2198"/>
      <c r="EY896" s="2198"/>
      <c r="EZ896" s="2198"/>
      <c r="FA896" s="2198"/>
      <c r="FB896" s="2198"/>
      <c r="FC896" s="2198"/>
      <c r="FD896" s="2198"/>
      <c r="FE896" s="2198"/>
      <c r="FF896" s="2198"/>
      <c r="FG896" s="2198"/>
      <c r="FH896" s="2198"/>
      <c r="FI896" s="2198"/>
      <c r="FJ896" s="2198"/>
      <c r="FK896" s="2198"/>
      <c r="FL896" s="2198"/>
      <c r="FM896" s="2198"/>
      <c r="FN896" s="2198"/>
      <c r="FO896" s="2198"/>
      <c r="FP896" s="2198"/>
      <c r="FQ896" s="2198"/>
      <c r="FR896" s="2198"/>
      <c r="FS896" s="2198"/>
      <c r="FT896" s="2198"/>
      <c r="FU896" s="2198"/>
      <c r="FV896" s="2198"/>
      <c r="FW896" s="2198"/>
      <c r="FX896" s="2198"/>
      <c r="FY896" s="2198"/>
      <c r="FZ896" s="2198"/>
      <c r="GA896" s="2198"/>
      <c r="GB896" s="2198"/>
      <c r="GC896" s="2198"/>
      <c r="GD896" s="2198"/>
      <c r="GE896" s="2198"/>
      <c r="GF896" s="2198"/>
      <c r="GG896" s="2198"/>
      <c r="GH896" s="2198"/>
      <c r="GI896" s="2198"/>
      <c r="GJ896" s="2198"/>
      <c r="GK896" s="2198"/>
      <c r="GL896" s="2198"/>
      <c r="GM896" s="2198"/>
      <c r="GN896" s="2198"/>
      <c r="GO896" s="2198"/>
      <c r="GP896" s="2198"/>
      <c r="GQ896" s="2198"/>
      <c r="GR896" s="2198"/>
      <c r="GS896" s="2198"/>
      <c r="GT896" s="2198"/>
      <c r="GU896" s="2198"/>
      <c r="GV896" s="2198"/>
      <c r="GW896" s="2198"/>
      <c r="GX896" s="2198"/>
      <c r="GY896" s="2198"/>
      <c r="GZ896" s="2198"/>
      <c r="HA896" s="2198"/>
      <c r="HB896" s="2198"/>
      <c r="HC896" s="2198"/>
      <c r="HD896" s="2198"/>
      <c r="HE896" s="2198"/>
      <c r="HF896" s="2198"/>
      <c r="HG896" s="2198"/>
      <c r="HH896" s="2198"/>
      <c r="HI896" s="2198"/>
      <c r="HJ896" s="2198"/>
      <c r="HK896" s="2198"/>
      <c r="HL896" s="2198"/>
      <c r="HM896" s="2198"/>
      <c r="HN896" s="2198"/>
      <c r="HO896" s="2198"/>
      <c r="HP896" s="2198"/>
      <c r="HQ896" s="2198"/>
      <c r="HR896" s="2198"/>
      <c r="HS896" s="2198"/>
      <c r="HT896" s="2198"/>
      <c r="HU896" s="2198"/>
      <c r="HV896" s="2198"/>
      <c r="HW896" s="2198"/>
      <c r="HX896" s="2198"/>
      <c r="HY896" s="2198"/>
      <c r="HZ896" s="2198"/>
      <c r="IA896" s="2198"/>
      <c r="IB896" s="2198"/>
      <c r="IC896" s="2198"/>
      <c r="ID896" s="2198"/>
      <c r="IE896" s="2198"/>
      <c r="IF896" s="2198"/>
      <c r="IG896" s="2198"/>
      <c r="IH896" s="2198"/>
      <c r="II896" s="2198"/>
      <c r="IJ896" s="2198"/>
      <c r="IK896" s="2198"/>
      <c r="IL896" s="2198"/>
      <c r="IM896" s="2198"/>
      <c r="IN896" s="2198"/>
      <c r="IO896" s="2198"/>
      <c r="IP896" s="2198"/>
      <c r="IQ896" s="2198"/>
      <c r="IR896" s="2198"/>
      <c r="IS896" s="2198"/>
      <c r="IT896" s="2198"/>
      <c r="IU896" s="2198"/>
      <c r="IV896" s="2198"/>
      <c r="IW896" s="2198"/>
      <c r="IX896" s="2198"/>
      <c r="IY896" s="2198"/>
      <c r="JC896" s="2198"/>
      <c r="JD896" s="2198"/>
      <c r="JE896" s="2198"/>
      <c r="JF896" s="2198"/>
      <c r="JG896" s="2198"/>
      <c r="JH896" s="2198"/>
      <c r="JI896" s="2198"/>
      <c r="JJ896" s="2198"/>
      <c r="JK896" s="2198"/>
      <c r="JL896" s="2198"/>
      <c r="JM896" s="2198"/>
      <c r="JN896" s="2198"/>
      <c r="JO896" s="2198"/>
      <c r="JP896" s="2198"/>
      <c r="JQ896" s="2198"/>
      <c r="JR896" s="2198"/>
      <c r="JS896" s="2198"/>
      <c r="JT896" s="2198"/>
      <c r="JU896" s="2198"/>
      <c r="JV896" s="2198"/>
      <c r="JW896" s="2198"/>
      <c r="JX896" s="2198"/>
      <c r="JY896" s="2198"/>
      <c r="JZ896" s="2198"/>
      <c r="KA896" s="2198"/>
      <c r="KB896" s="2198"/>
      <c r="KC896" s="2198"/>
      <c r="KD896" s="2198"/>
      <c r="KE896" s="2198"/>
      <c r="KF896" s="2198"/>
      <c r="KG896" s="2198"/>
      <c r="KH896" s="2198"/>
      <c r="KI896" s="2198"/>
      <c r="KJ896" s="2198"/>
      <c r="KK896" s="2198"/>
      <c r="KL896" s="2198"/>
      <c r="KM896" s="2198"/>
      <c r="KN896" s="2198"/>
      <c r="KO896" s="2198"/>
      <c r="KP896" s="2198"/>
      <c r="KQ896" s="2198"/>
      <c r="KR896" s="2198"/>
      <c r="KS896" s="2198"/>
      <c r="KT896" s="2198"/>
      <c r="KU896" s="2198"/>
      <c r="KV896" s="2198"/>
      <c r="KW896" s="2198"/>
      <c r="KX896" s="2198"/>
      <c r="KY896" s="2198"/>
      <c r="KZ896" s="2198"/>
      <c r="LA896" s="2198"/>
      <c r="LB896" s="2198"/>
      <c r="LC896" s="2198"/>
      <c r="LD896" s="2198"/>
      <c r="LE896" s="2198"/>
      <c r="LF896" s="2198"/>
      <c r="LG896" s="2198"/>
      <c r="LH896" s="2198"/>
      <c r="LI896" s="2198"/>
      <c r="LJ896" s="2198"/>
      <c r="LK896" s="2198"/>
      <c r="LL896" s="2198"/>
      <c r="LM896" s="2198"/>
      <c r="LN896" s="2198"/>
      <c r="LO896" s="2198"/>
      <c r="LP896" s="2198"/>
      <c r="LQ896" s="2198"/>
      <c r="LR896" s="2198"/>
      <c r="LS896" s="2198"/>
      <c r="LT896" s="2198"/>
      <c r="LU896" s="2198"/>
      <c r="LV896" s="2198"/>
      <c r="LW896" s="2198"/>
      <c r="LX896" s="2198"/>
      <c r="LY896" s="2198"/>
      <c r="LZ896" s="2198"/>
      <c r="MA896" s="2198"/>
      <c r="MB896" s="2198"/>
      <c r="MC896" s="2198"/>
      <c r="MD896" s="2198"/>
      <c r="ME896" s="2198"/>
      <c r="MF896" s="2198"/>
      <c r="MG896" s="2198"/>
      <c r="MH896" s="2198"/>
      <c r="MI896" s="2198"/>
      <c r="MJ896" s="2198"/>
      <c r="MK896" s="2198"/>
      <c r="ML896" s="2198"/>
      <c r="MM896" s="2198"/>
      <c r="MN896" s="2198"/>
      <c r="MO896" s="2198"/>
      <c r="MP896" s="2198"/>
      <c r="MQ896" s="2198"/>
      <c r="MR896" s="2198"/>
      <c r="MS896" s="2198"/>
      <c r="MT896" s="2198"/>
      <c r="MU896" s="2198"/>
      <c r="MV896" s="2198"/>
      <c r="MW896" s="2198"/>
      <c r="MX896" s="2198"/>
      <c r="MY896" s="2198"/>
      <c r="MZ896" s="2198"/>
      <c r="NA896" s="2198"/>
      <c r="NB896" s="2198"/>
      <c r="NC896" s="2198"/>
      <c r="ND896" s="2198"/>
      <c r="NE896" s="2198"/>
      <c r="NF896" s="2198"/>
      <c r="NG896" s="2198"/>
      <c r="NH896" s="2198"/>
      <c r="NI896" s="2198"/>
      <c r="NJ896" s="2198"/>
      <c r="NK896" s="2198"/>
      <c r="NL896" s="2198"/>
      <c r="NM896" s="2198"/>
      <c r="NN896" s="2198"/>
      <c r="NO896" s="2198"/>
      <c r="NP896" s="2198"/>
      <c r="NQ896" s="2198"/>
      <c r="NR896" s="2198"/>
      <c r="NS896" s="2198"/>
      <c r="NT896" s="2198"/>
      <c r="NU896" s="2198"/>
      <c r="NV896" s="2198"/>
      <c r="NW896" s="2198"/>
      <c r="NX896" s="2198"/>
      <c r="NY896" s="2198"/>
      <c r="NZ896" s="2198"/>
      <c r="OA896" s="2198"/>
      <c r="OB896" s="2198"/>
      <c r="OC896" s="2198"/>
      <c r="OD896" s="2198"/>
      <c r="OE896" s="2198"/>
      <c r="OF896" s="2198"/>
      <c r="OG896" s="2198"/>
      <c r="OH896" s="2198"/>
      <c r="OI896" s="2198"/>
      <c r="OJ896" s="2198"/>
      <c r="OK896" s="2198"/>
      <c r="OL896" s="2198"/>
      <c r="OM896" s="2198"/>
      <c r="ON896" s="2198"/>
      <c r="OO896" s="2198"/>
      <c r="OP896" s="2198"/>
      <c r="OQ896" s="2198"/>
      <c r="OR896" s="2198"/>
      <c r="OS896" s="2198"/>
      <c r="OT896" s="2198"/>
      <c r="OU896" s="2198"/>
      <c r="OV896" s="2198"/>
      <c r="OW896" s="2198"/>
      <c r="OX896" s="2198"/>
      <c r="OY896" s="2198"/>
      <c r="OZ896" s="2198"/>
      <c r="PA896" s="2198"/>
      <c r="PB896" s="2198"/>
      <c r="PC896" s="2198"/>
      <c r="PD896" s="2198"/>
      <c r="PE896" s="2198"/>
      <c r="PF896" s="2198"/>
      <c r="PG896" s="2198"/>
      <c r="PH896" s="2198"/>
      <c r="PI896" s="2198"/>
      <c r="PJ896" s="2198"/>
      <c r="PK896" s="2198"/>
      <c r="PL896" s="2198"/>
      <c r="PM896" s="2198"/>
      <c r="PN896" s="2198"/>
      <c r="PO896" s="2198"/>
      <c r="PP896" s="2198"/>
      <c r="PQ896" s="2198"/>
      <c r="PR896" s="2198"/>
      <c r="PS896" s="2198"/>
      <c r="PT896" s="2198"/>
      <c r="PU896" s="2198"/>
      <c r="PV896" s="2198"/>
      <c r="PW896" s="2198"/>
      <c r="PX896" s="2198"/>
      <c r="PY896" s="2198"/>
      <c r="PZ896" s="2198"/>
      <c r="QA896" s="2198"/>
      <c r="QB896" s="2198"/>
      <c r="QC896" s="2198"/>
      <c r="QD896" s="2198"/>
      <c r="QE896" s="2198"/>
      <c r="QF896" s="2198"/>
      <c r="QG896" s="2198"/>
      <c r="QH896" s="2198"/>
      <c r="QI896" s="2198"/>
      <c r="QJ896" s="2198"/>
      <c r="QK896" s="2198"/>
      <c r="QL896" s="2198"/>
      <c r="QM896" s="2198"/>
      <c r="QN896" s="2198"/>
      <c r="QO896" s="2198"/>
      <c r="QP896" s="2198"/>
      <c r="QQ896" s="2198"/>
      <c r="QR896" s="2198"/>
      <c r="QS896" s="2198"/>
      <c r="QT896" s="2198"/>
      <c r="QU896" s="2198"/>
      <c r="QV896" s="2198"/>
      <c r="QW896" s="2198"/>
      <c r="QX896" s="2198"/>
      <c r="QY896" s="2198"/>
      <c r="QZ896" s="2198"/>
      <c r="RA896" s="2198"/>
      <c r="RB896" s="2198"/>
      <c r="RC896" s="2198"/>
      <c r="RD896" s="2198"/>
      <c r="RE896" s="2198"/>
      <c r="RF896" s="2198"/>
      <c r="RG896" s="2198"/>
      <c r="RH896" s="2198"/>
      <c r="RI896" s="2198"/>
      <c r="RJ896" s="2198"/>
      <c r="RK896" s="2198"/>
      <c r="RL896" s="2198"/>
      <c r="RM896" s="2198"/>
      <c r="RN896" s="2198"/>
      <c r="RO896" s="2198"/>
      <c r="RP896" s="2198"/>
      <c r="RQ896" s="2198"/>
      <c r="RR896" s="2198"/>
      <c r="RS896" s="2198"/>
      <c r="RT896" s="2198"/>
      <c r="RU896" s="2198"/>
      <c r="RV896" s="2198"/>
      <c r="RW896" s="2198"/>
      <c r="RX896" s="2198"/>
      <c r="RY896" s="2198"/>
      <c r="RZ896" s="2198"/>
      <c r="SA896" s="2198"/>
      <c r="SB896" s="2198"/>
      <c r="SC896" s="2198"/>
      <c r="SD896" s="2198"/>
      <c r="SE896" s="2198"/>
      <c r="SF896" s="2198"/>
      <c r="SG896" s="2198"/>
      <c r="SH896" s="2198"/>
      <c r="SI896" s="2198"/>
      <c r="SJ896" s="2198"/>
      <c r="SK896" s="2198"/>
      <c r="SL896" s="2198"/>
      <c r="SM896" s="2198"/>
      <c r="SN896" s="2198"/>
      <c r="SO896" s="2198"/>
      <c r="SP896" s="2198"/>
      <c r="SQ896" s="2198"/>
      <c r="SR896" s="2198"/>
      <c r="SS896" s="2198"/>
      <c r="ST896" s="2198"/>
      <c r="SU896" s="2198"/>
      <c r="SY896" s="2198"/>
      <c r="SZ896" s="2198"/>
      <c r="TA896" s="2198"/>
      <c r="TB896" s="2198"/>
      <c r="TC896" s="2198"/>
      <c r="TD896" s="2198"/>
      <c r="TE896" s="2198"/>
      <c r="TF896" s="2198"/>
      <c r="TG896" s="2198"/>
      <c r="TH896" s="2198"/>
      <c r="TI896" s="2198"/>
      <c r="TJ896" s="2198"/>
      <c r="TK896" s="2198"/>
      <c r="TL896" s="2198"/>
      <c r="TM896" s="2198"/>
      <c r="TN896" s="2198"/>
      <c r="TO896" s="2198"/>
      <c r="TP896" s="2198"/>
      <c r="TQ896" s="2198"/>
      <c r="TR896" s="2198"/>
      <c r="TS896" s="2198"/>
      <c r="TT896" s="2198"/>
      <c r="TU896" s="2198"/>
      <c r="TV896" s="2198"/>
      <c r="TW896" s="2198"/>
      <c r="TX896" s="2198"/>
      <c r="TY896" s="2198"/>
      <c r="TZ896" s="2198"/>
      <c r="UA896" s="2198"/>
      <c r="UB896" s="2198"/>
      <c r="UC896" s="2198"/>
      <c r="UD896" s="2198"/>
      <c r="UE896" s="2198"/>
      <c r="UF896" s="2198"/>
      <c r="UG896" s="2198"/>
      <c r="UH896" s="2198"/>
      <c r="UI896" s="2198"/>
      <c r="UJ896" s="2198"/>
      <c r="UK896" s="2198"/>
      <c r="UL896" s="2198"/>
      <c r="UM896" s="2198"/>
      <c r="UN896" s="2198"/>
      <c r="UO896" s="2198"/>
      <c r="UP896" s="2198"/>
      <c r="UQ896" s="2198"/>
      <c r="UR896" s="2198"/>
      <c r="US896" s="2198"/>
      <c r="UT896" s="2198"/>
      <c r="UU896" s="2198"/>
      <c r="UV896" s="2198"/>
      <c r="UW896" s="2198"/>
      <c r="UX896" s="2198"/>
      <c r="UY896" s="2198"/>
      <c r="UZ896" s="2198"/>
      <c r="VA896" s="2198"/>
      <c r="VB896" s="2198"/>
      <c r="VC896" s="2198"/>
      <c r="VD896" s="2198"/>
      <c r="VE896" s="2198"/>
      <c r="VF896" s="2198"/>
      <c r="VG896" s="2198"/>
      <c r="VH896" s="2198"/>
      <c r="VI896" s="2198"/>
      <c r="VJ896" s="2198"/>
      <c r="VK896" s="2198"/>
      <c r="VL896" s="2198"/>
      <c r="VM896" s="2198"/>
      <c r="VN896" s="2198"/>
      <c r="VO896" s="2198"/>
      <c r="VP896" s="2198"/>
      <c r="VQ896" s="2198"/>
      <c r="VR896" s="2198"/>
      <c r="VS896" s="2198"/>
      <c r="VT896" s="2198"/>
      <c r="VU896" s="2198"/>
      <c r="VV896" s="2198"/>
      <c r="VW896" s="2198"/>
      <c r="VX896" s="2198"/>
      <c r="VY896" s="2198"/>
      <c r="VZ896" s="2198"/>
      <c r="WA896" s="2198"/>
      <c r="WB896" s="2198"/>
      <c r="WC896" s="2198"/>
      <c r="WD896" s="2198"/>
      <c r="WE896" s="2198"/>
      <c r="WF896" s="2198"/>
      <c r="WG896" s="2198"/>
      <c r="WH896" s="2198"/>
      <c r="WI896" s="2198"/>
      <c r="WJ896" s="2198"/>
      <c r="WK896" s="2198"/>
      <c r="WL896" s="2198"/>
      <c r="WM896" s="2198"/>
      <c r="WN896" s="2198"/>
      <c r="WO896" s="2198"/>
      <c r="WP896" s="2198"/>
      <c r="WQ896" s="2198"/>
      <c r="WR896" s="2198"/>
      <c r="WS896" s="2198"/>
      <c r="WT896" s="2198"/>
      <c r="WU896" s="2198"/>
      <c r="WV896" s="2198"/>
      <c r="WW896" s="2198"/>
      <c r="WX896" s="2198"/>
      <c r="WY896" s="2198"/>
      <c r="WZ896" s="2198"/>
      <c r="XA896" s="2198"/>
      <c r="XB896" s="2198"/>
      <c r="XC896" s="2198"/>
      <c r="XD896" s="2198"/>
      <c r="XE896" s="2198"/>
      <c r="XF896" s="2198"/>
      <c r="XG896" s="2198"/>
      <c r="XH896" s="2198"/>
      <c r="XI896" s="2198"/>
      <c r="XJ896" s="2198"/>
      <c r="XK896" s="2198"/>
      <c r="XL896" s="2198"/>
      <c r="XM896" s="2198"/>
      <c r="XN896" s="2198"/>
      <c r="XO896" s="2198"/>
      <c r="XP896" s="2198"/>
      <c r="XQ896" s="2198"/>
      <c r="XR896" s="2198"/>
      <c r="XS896" s="2198"/>
      <c r="XT896" s="2198"/>
      <c r="XU896" s="2198"/>
      <c r="XV896" s="2198"/>
      <c r="XW896" s="2198"/>
      <c r="XX896" s="2198"/>
      <c r="XY896" s="2198"/>
      <c r="XZ896" s="2198"/>
      <c r="YA896" s="2198"/>
      <c r="YB896" s="2198"/>
      <c r="YC896" s="2198"/>
      <c r="YD896" s="2198"/>
      <c r="YE896" s="2198"/>
      <c r="YF896" s="2198"/>
      <c r="YG896" s="2198"/>
      <c r="YH896" s="2198"/>
      <c r="YI896" s="2198"/>
      <c r="YJ896" s="2198"/>
      <c r="YK896" s="2198"/>
      <c r="YL896" s="2198"/>
      <c r="YM896" s="2198"/>
      <c r="YN896" s="2198"/>
      <c r="YO896" s="2198"/>
      <c r="YP896" s="2198"/>
      <c r="YQ896" s="2198"/>
      <c r="YR896" s="2198"/>
      <c r="YS896" s="2198"/>
      <c r="YT896" s="2198"/>
      <c r="YU896" s="2198"/>
      <c r="YV896" s="2198"/>
      <c r="YW896" s="2198"/>
      <c r="YX896" s="2198"/>
      <c r="YY896" s="2198"/>
      <c r="YZ896" s="2198"/>
      <c r="ZA896" s="2198"/>
      <c r="ZB896" s="2198"/>
      <c r="ZC896" s="2198"/>
      <c r="ZD896" s="2198"/>
      <c r="ZE896" s="2198"/>
      <c r="ZF896" s="2198"/>
      <c r="ZG896" s="2198"/>
      <c r="ZH896" s="2198"/>
      <c r="ZI896" s="2198"/>
      <c r="ZJ896" s="2198"/>
      <c r="ZK896" s="2198"/>
      <c r="ZL896" s="2198"/>
      <c r="ZM896" s="2198"/>
      <c r="ZN896" s="2198"/>
      <c r="ZO896" s="2198"/>
      <c r="ZP896" s="2198"/>
      <c r="ZQ896" s="2198"/>
      <c r="ZR896" s="2198"/>
      <c r="ZS896" s="2198"/>
      <c r="ZT896" s="2198"/>
      <c r="ZU896" s="2198"/>
      <c r="ZV896" s="2198"/>
      <c r="ZW896" s="2198"/>
      <c r="ZX896" s="2198"/>
      <c r="ZY896" s="2198"/>
      <c r="ZZ896" s="2198"/>
      <c r="AAA896" s="2198"/>
      <c r="AAB896" s="2198"/>
      <c r="AAC896" s="2198"/>
      <c r="AAD896" s="2198"/>
      <c r="AAE896" s="2198"/>
      <c r="AAF896" s="2198"/>
      <c r="AAG896" s="2198"/>
      <c r="AAH896" s="2198"/>
      <c r="AAI896" s="2198"/>
      <c r="AAJ896" s="2198"/>
      <c r="AAK896" s="2198"/>
      <c r="AAL896" s="2198"/>
      <c r="AAM896" s="2198"/>
      <c r="AAN896" s="2198"/>
      <c r="AAO896" s="2198"/>
      <c r="AAP896" s="2198"/>
      <c r="AAQ896" s="2198"/>
      <c r="AAR896" s="2198"/>
      <c r="AAS896" s="2198"/>
      <c r="AAT896" s="2198"/>
      <c r="AAU896" s="2198"/>
      <c r="AAV896" s="2198"/>
      <c r="AAW896" s="2198"/>
      <c r="AAX896" s="2198"/>
      <c r="AAY896" s="2198"/>
      <c r="AAZ896" s="2198"/>
      <c r="ABA896" s="2198"/>
      <c r="ABB896" s="2198"/>
      <c r="ABC896" s="2198"/>
      <c r="ABD896" s="2198"/>
      <c r="ABE896" s="2198"/>
      <c r="ABF896" s="2198"/>
      <c r="ABG896" s="2198"/>
      <c r="ABH896" s="2198"/>
      <c r="ABI896" s="2198"/>
      <c r="ABJ896" s="2198"/>
      <c r="ABK896" s="2198"/>
      <c r="ABL896" s="2198"/>
      <c r="ABM896" s="2198"/>
      <c r="ABN896" s="2198"/>
      <c r="ABO896" s="2198"/>
      <c r="ABP896" s="2198"/>
      <c r="ABQ896" s="2198"/>
      <c r="ABR896" s="2198"/>
      <c r="ABS896" s="2198"/>
      <c r="ABT896" s="2198"/>
      <c r="ABU896" s="2198"/>
      <c r="ABV896" s="2198"/>
      <c r="ABW896" s="2198"/>
      <c r="ABX896" s="2198"/>
      <c r="ABY896" s="2198"/>
      <c r="ABZ896" s="2198"/>
      <c r="ACA896" s="2198"/>
      <c r="ACB896" s="2198"/>
      <c r="ACC896" s="2198"/>
      <c r="ACD896" s="2198"/>
      <c r="ACE896" s="2198"/>
      <c r="ACF896" s="2198"/>
      <c r="ACG896" s="2198"/>
      <c r="ACH896" s="2198"/>
      <c r="ACI896" s="2198"/>
      <c r="ACJ896" s="2198"/>
      <c r="ACK896" s="2198"/>
      <c r="ACL896" s="2198"/>
      <c r="ACM896" s="2198"/>
      <c r="ACN896" s="2198"/>
      <c r="ACO896" s="2198"/>
      <c r="ACP896" s="2198"/>
      <c r="ACQ896" s="2198"/>
      <c r="ACU896" s="2198"/>
      <c r="ACV896" s="2198"/>
      <c r="ACW896" s="2198"/>
      <c r="ACX896" s="2198"/>
      <c r="ACY896" s="2198"/>
      <c r="ACZ896" s="2198"/>
      <c r="ADA896" s="2198"/>
      <c r="ADB896" s="2198"/>
      <c r="ADC896" s="2198"/>
      <c r="ADD896" s="2198"/>
      <c r="ADE896" s="2198"/>
      <c r="ADF896" s="2198"/>
      <c r="ADG896" s="2198"/>
      <c r="ADH896" s="2198"/>
      <c r="ADI896" s="2198"/>
      <c r="ADJ896" s="2198"/>
      <c r="ADK896" s="2198"/>
      <c r="ADL896" s="2198"/>
      <c r="ADM896" s="2198"/>
      <c r="ADN896" s="2198"/>
      <c r="ADO896" s="2198"/>
      <c r="ADP896" s="2198"/>
      <c r="ADQ896" s="2198"/>
      <c r="ADR896" s="2198"/>
      <c r="ADS896" s="2198"/>
      <c r="ADT896" s="2198"/>
      <c r="ADU896" s="2198"/>
      <c r="ADV896" s="2198"/>
      <c r="ADW896" s="2198"/>
      <c r="ADX896" s="2198"/>
      <c r="ADY896" s="2198"/>
      <c r="ADZ896" s="2198"/>
      <c r="AEA896" s="2198"/>
      <c r="AEB896" s="2198"/>
      <c r="AEC896" s="2198"/>
      <c r="AED896" s="2198"/>
      <c r="AEE896" s="2198"/>
      <c r="AEF896" s="2198"/>
      <c r="AEG896" s="2198"/>
      <c r="AEH896" s="2198"/>
      <c r="AEI896" s="2198"/>
      <c r="AEJ896" s="2198"/>
      <c r="AEK896" s="2198"/>
      <c r="AEL896" s="2198"/>
      <c r="AEM896" s="2198"/>
      <c r="AEN896" s="2198"/>
      <c r="AEO896" s="2198"/>
      <c r="AEP896" s="2198"/>
      <c r="AEQ896" s="2198"/>
      <c r="AER896" s="2198"/>
      <c r="AES896" s="2198"/>
      <c r="AET896" s="2198"/>
      <c r="AEU896" s="2198"/>
      <c r="AEV896" s="2198"/>
      <c r="AEW896" s="2198"/>
      <c r="AEX896" s="2198"/>
      <c r="AEY896" s="2198"/>
      <c r="AEZ896" s="2198"/>
      <c r="AFA896" s="2198"/>
      <c r="AFB896" s="2198"/>
      <c r="AFC896" s="2198"/>
      <c r="AFD896" s="2198"/>
      <c r="AFE896" s="2198"/>
      <c r="AFF896" s="2198"/>
      <c r="AFG896" s="2198"/>
      <c r="AFH896" s="2198"/>
      <c r="AFI896" s="2198"/>
      <c r="AFJ896" s="2198"/>
      <c r="AFK896" s="2198"/>
      <c r="AFL896" s="2198"/>
      <c r="AFM896" s="2198"/>
      <c r="AFN896" s="2198"/>
      <c r="AFO896" s="2198"/>
      <c r="AFP896" s="2198"/>
      <c r="AFQ896" s="2198"/>
      <c r="AFR896" s="2198"/>
      <c r="AFS896" s="2198"/>
      <c r="AFT896" s="2198"/>
      <c r="AFU896" s="2198"/>
      <c r="AFV896" s="2198"/>
      <c r="AFW896" s="2198"/>
      <c r="AFX896" s="2198"/>
      <c r="AFY896" s="2198"/>
      <c r="AFZ896" s="2198"/>
      <c r="AGA896" s="2198"/>
      <c r="AGB896" s="2198"/>
      <c r="AGC896" s="2198"/>
      <c r="AGD896" s="2198"/>
      <c r="AGE896" s="2198"/>
      <c r="AGF896" s="2198"/>
      <c r="AGG896" s="2198"/>
      <c r="AGH896" s="2198"/>
      <c r="AGI896" s="2198"/>
      <c r="AGJ896" s="2198"/>
      <c r="AGK896" s="2198"/>
      <c r="AGL896" s="2198"/>
      <c r="AGM896" s="2198"/>
      <c r="AGN896" s="2198"/>
      <c r="AGO896" s="2198"/>
      <c r="AGP896" s="2198"/>
      <c r="AGQ896" s="2198"/>
      <c r="AGR896" s="2198"/>
      <c r="AGS896" s="2198"/>
      <c r="AGT896" s="2198"/>
      <c r="AGU896" s="2198"/>
      <c r="AGV896" s="2198"/>
      <c r="AGW896" s="2198"/>
      <c r="AGX896" s="2198"/>
      <c r="AGY896" s="2198"/>
      <c r="AGZ896" s="2198"/>
      <c r="AHA896" s="2198"/>
      <c r="AHB896" s="2198"/>
      <c r="AHC896" s="2198"/>
      <c r="AHD896" s="2198"/>
      <c r="AHE896" s="2198"/>
      <c r="AHF896" s="2198"/>
      <c r="AHG896" s="2198"/>
      <c r="AHH896" s="2198"/>
      <c r="AHI896" s="2198"/>
      <c r="AHJ896" s="2198"/>
      <c r="AHK896" s="2198"/>
      <c r="AHL896" s="2198"/>
      <c r="AHM896" s="2198"/>
      <c r="AHN896" s="2198"/>
      <c r="AHO896" s="2198"/>
      <c r="AHP896" s="2198"/>
      <c r="AHQ896" s="2198"/>
      <c r="AHR896" s="2198"/>
      <c r="AHS896" s="2198"/>
      <c r="AHT896" s="2198"/>
      <c r="AHU896" s="2198"/>
      <c r="AHV896" s="2198"/>
      <c r="AHW896" s="2198"/>
      <c r="AHX896" s="2198"/>
      <c r="AHY896" s="2198"/>
      <c r="AHZ896" s="2198"/>
      <c r="AIA896" s="2198"/>
      <c r="AIB896" s="2198"/>
      <c r="AIC896" s="2198"/>
      <c r="AID896" s="2198"/>
      <c r="AIE896" s="2198"/>
      <c r="AIF896" s="2198"/>
      <c r="AIG896" s="2198"/>
      <c r="AIH896" s="2198"/>
      <c r="AII896" s="2198"/>
      <c r="AIJ896" s="2198"/>
      <c r="AIK896" s="2198"/>
      <c r="AIL896" s="2198"/>
      <c r="AIM896" s="2198"/>
      <c r="AIN896" s="2198"/>
      <c r="AIO896" s="2198"/>
      <c r="AIP896" s="2198"/>
      <c r="AIQ896" s="2198"/>
      <c r="AIR896" s="2198"/>
      <c r="AIS896" s="2198"/>
      <c r="AIT896" s="2198"/>
      <c r="AIU896" s="2198"/>
      <c r="AIV896" s="2198"/>
      <c r="AIW896" s="2198"/>
      <c r="AIX896" s="2198"/>
      <c r="AIY896" s="2198"/>
      <c r="AIZ896" s="2198"/>
      <c r="AJA896" s="2198"/>
      <c r="AJB896" s="2198"/>
      <c r="AJC896" s="2198"/>
      <c r="AJD896" s="2198"/>
      <c r="AJE896" s="2198"/>
      <c r="AJF896" s="2198"/>
      <c r="AJG896" s="2198"/>
      <c r="AJH896" s="2198"/>
      <c r="AJI896" s="2198"/>
      <c r="AJJ896" s="2198"/>
      <c r="AJK896" s="2198"/>
      <c r="AJL896" s="2198"/>
      <c r="AJM896" s="2198"/>
      <c r="AJN896" s="2198"/>
      <c r="AJO896" s="2198"/>
      <c r="AJP896" s="2198"/>
      <c r="AJQ896" s="2198"/>
      <c r="AJR896" s="2198"/>
      <c r="AJS896" s="2198"/>
      <c r="AJT896" s="2198"/>
      <c r="AJU896" s="2198"/>
      <c r="AJV896" s="2198"/>
      <c r="AJW896" s="2198"/>
      <c r="AJX896" s="2198"/>
      <c r="AJY896" s="2198"/>
      <c r="AJZ896" s="2198"/>
      <c r="AKA896" s="2198"/>
      <c r="AKB896" s="2198"/>
      <c r="AKC896" s="2198"/>
      <c r="AKD896" s="2198"/>
      <c r="AKE896" s="2198"/>
      <c r="AKF896" s="2198"/>
      <c r="AKG896" s="2198"/>
      <c r="AKH896" s="2198"/>
      <c r="AKI896" s="2198"/>
      <c r="AKJ896" s="2198"/>
      <c r="AKK896" s="2198"/>
      <c r="AKL896" s="2198"/>
      <c r="AKM896" s="2198"/>
      <c r="AKN896" s="2198"/>
      <c r="AKO896" s="2198"/>
      <c r="AKP896" s="2198"/>
      <c r="AKQ896" s="2198"/>
      <c r="AKR896" s="2198"/>
      <c r="AKS896" s="2198"/>
      <c r="AKT896" s="2198"/>
      <c r="AKU896" s="2198"/>
      <c r="AKV896" s="2198"/>
      <c r="AKW896" s="2198"/>
      <c r="AKX896" s="2198"/>
      <c r="AKY896" s="2198"/>
      <c r="AKZ896" s="2198"/>
      <c r="ALA896" s="2198"/>
      <c r="ALB896" s="2198"/>
      <c r="ALC896" s="2198"/>
      <c r="ALD896" s="2198"/>
      <c r="ALE896" s="2198"/>
      <c r="ALF896" s="2198"/>
      <c r="ALG896" s="2198"/>
      <c r="ALH896" s="2198"/>
      <c r="ALI896" s="2198"/>
      <c r="ALJ896" s="2198"/>
      <c r="ALK896" s="2198"/>
      <c r="ALL896" s="2198"/>
      <c r="ALM896" s="2198"/>
      <c r="ALN896" s="2198"/>
      <c r="ALO896" s="2198"/>
      <c r="ALP896" s="2198"/>
      <c r="ALQ896" s="2198"/>
      <c r="ALR896" s="2198"/>
      <c r="ALS896" s="2198"/>
      <c r="ALT896" s="2198"/>
      <c r="ALU896" s="2198"/>
      <c r="ALV896" s="2198"/>
      <c r="ALW896" s="2198"/>
      <c r="ALX896" s="2198"/>
      <c r="ALY896" s="2198"/>
      <c r="ALZ896" s="2198"/>
      <c r="AMA896" s="2198"/>
      <c r="AMB896" s="2198"/>
      <c r="AMC896" s="2198"/>
      <c r="AMD896" s="2198"/>
      <c r="AME896" s="2198"/>
      <c r="AMF896" s="2198"/>
      <c r="AMG896" s="2198"/>
      <c r="AMH896" s="2198"/>
      <c r="AMI896" s="2198"/>
      <c r="AMJ896" s="2198"/>
      <c r="AMK896" s="2198"/>
      <c r="AML896" s="2198"/>
      <c r="AMM896" s="2198"/>
      <c r="AMQ896" s="2198"/>
      <c r="AMR896" s="2198"/>
      <c r="AMS896" s="2198"/>
      <c r="AMT896" s="2198"/>
      <c r="AMU896" s="2198"/>
      <c r="AMV896" s="2198"/>
      <c r="AMW896" s="2198"/>
      <c r="AMX896" s="2198"/>
      <c r="AMY896" s="2198"/>
      <c r="AMZ896" s="2198"/>
      <c r="ANA896" s="2198"/>
      <c r="ANB896" s="2198"/>
      <c r="ANC896" s="2198"/>
      <c r="AND896" s="2198"/>
      <c r="ANE896" s="2198"/>
      <c r="ANF896" s="2198"/>
      <c r="ANG896" s="2198"/>
      <c r="ANH896" s="2198"/>
      <c r="ANI896" s="2198"/>
      <c r="ANJ896" s="2198"/>
      <c r="ANK896" s="2198"/>
      <c r="ANL896" s="2198"/>
      <c r="ANM896" s="2198"/>
      <c r="ANN896" s="2198"/>
      <c r="ANO896" s="2198"/>
      <c r="ANP896" s="2198"/>
      <c r="ANQ896" s="2198"/>
      <c r="ANR896" s="2198"/>
      <c r="ANS896" s="2198"/>
      <c r="ANT896" s="2198"/>
      <c r="ANU896" s="2198"/>
      <c r="ANV896" s="2198"/>
      <c r="ANW896" s="2198"/>
      <c r="ANX896" s="2198"/>
      <c r="ANY896" s="2198"/>
      <c r="ANZ896" s="2198"/>
      <c r="AOA896" s="2198"/>
      <c r="AOB896" s="2198"/>
      <c r="AOC896" s="2198"/>
      <c r="AOD896" s="2198"/>
      <c r="AOE896" s="2198"/>
      <c r="AOF896" s="2198"/>
      <c r="AOG896" s="2198"/>
      <c r="AOH896" s="2198"/>
      <c r="AOI896" s="2198"/>
      <c r="AOJ896" s="2198"/>
      <c r="AOK896" s="2198"/>
      <c r="AOL896" s="2198"/>
      <c r="AOM896" s="2198"/>
      <c r="AON896" s="2198"/>
      <c r="AOO896" s="2198"/>
      <c r="AOP896" s="2198"/>
      <c r="AOQ896" s="2198"/>
      <c r="AOR896" s="2198"/>
      <c r="AOS896" s="2198"/>
      <c r="AOT896" s="2198"/>
      <c r="AOU896" s="2198"/>
      <c r="AOV896" s="2198"/>
      <c r="AOW896" s="2198"/>
      <c r="AOX896" s="2198"/>
      <c r="AOY896" s="2198"/>
      <c r="AOZ896" s="2198"/>
      <c r="APA896" s="2198"/>
      <c r="APB896" s="2198"/>
      <c r="APC896" s="2198"/>
      <c r="APD896" s="2198"/>
      <c r="APE896" s="2198"/>
      <c r="APF896" s="2198"/>
      <c r="APG896" s="2198"/>
      <c r="APH896" s="2198"/>
      <c r="API896" s="2198"/>
      <c r="APJ896" s="2198"/>
      <c r="APK896" s="2198"/>
      <c r="APL896" s="2198"/>
      <c r="APM896" s="2198"/>
      <c r="APN896" s="2198"/>
      <c r="APO896" s="2198"/>
      <c r="APP896" s="2198"/>
      <c r="APQ896" s="2198"/>
      <c r="APR896" s="2198"/>
      <c r="APS896" s="2198"/>
      <c r="APT896" s="2198"/>
      <c r="APU896" s="2198"/>
      <c r="APV896" s="2198"/>
      <c r="APW896" s="2198"/>
      <c r="APX896" s="2198"/>
      <c r="APY896" s="2198"/>
      <c r="APZ896" s="2198"/>
      <c r="AQA896" s="2198"/>
      <c r="AQB896" s="2198"/>
      <c r="AQC896" s="2198"/>
      <c r="AQD896" s="2198"/>
      <c r="AQE896" s="2198"/>
      <c r="AQF896" s="2198"/>
      <c r="AQG896" s="2198"/>
      <c r="AQH896" s="2198"/>
      <c r="AQI896" s="2198"/>
      <c r="AQJ896" s="2198"/>
      <c r="AQK896" s="2198"/>
      <c r="AQL896" s="2198"/>
      <c r="AQM896" s="2198"/>
      <c r="AQN896" s="2198"/>
      <c r="AQO896" s="2198"/>
      <c r="AQP896" s="2198"/>
      <c r="AQQ896" s="2198"/>
      <c r="AQR896" s="2198"/>
      <c r="AQS896" s="2198"/>
      <c r="AQT896" s="2198"/>
      <c r="AQU896" s="2198"/>
      <c r="AQV896" s="2198"/>
      <c r="AQW896" s="2198"/>
      <c r="AQX896" s="2198"/>
      <c r="AQY896" s="2198"/>
      <c r="AQZ896" s="2198"/>
      <c r="ARA896" s="2198"/>
      <c r="ARB896" s="2198"/>
      <c r="ARC896" s="2198"/>
      <c r="ARD896" s="2198"/>
      <c r="ARE896" s="2198"/>
      <c r="ARF896" s="2198"/>
      <c r="ARG896" s="2198"/>
      <c r="ARH896" s="2198"/>
      <c r="ARI896" s="2198"/>
      <c r="ARJ896" s="2198"/>
      <c r="ARK896" s="2198"/>
      <c r="ARL896" s="2198"/>
      <c r="ARM896" s="2198"/>
      <c r="ARN896" s="2198"/>
      <c r="ARO896" s="2198"/>
      <c r="ARP896" s="2198"/>
      <c r="ARQ896" s="2198"/>
      <c r="ARR896" s="2198"/>
      <c r="ARS896" s="2198"/>
      <c r="ART896" s="2198"/>
      <c r="ARU896" s="2198"/>
      <c r="ARV896" s="2198"/>
      <c r="ARW896" s="2198"/>
      <c r="ARX896" s="2198"/>
      <c r="ARY896" s="2198"/>
      <c r="ARZ896" s="2198"/>
      <c r="ASA896" s="2198"/>
      <c r="ASB896" s="2198"/>
      <c r="ASC896" s="2198"/>
      <c r="ASD896" s="2198"/>
      <c r="ASE896" s="2198"/>
      <c r="ASF896" s="2198"/>
      <c r="ASG896" s="2198"/>
      <c r="ASH896" s="2198"/>
      <c r="ASI896" s="2198"/>
      <c r="ASJ896" s="2198"/>
      <c r="ASK896" s="2198"/>
      <c r="ASL896" s="2198"/>
      <c r="ASM896" s="2198"/>
      <c r="ASN896" s="2198"/>
      <c r="ASO896" s="2198"/>
      <c r="ASP896" s="2198"/>
      <c r="ASQ896" s="2198"/>
      <c r="ASR896" s="2198"/>
      <c r="ASS896" s="2198"/>
      <c r="AST896" s="2198"/>
      <c r="ASU896" s="2198"/>
      <c r="ASV896" s="2198"/>
      <c r="ASW896" s="2198"/>
      <c r="ASX896" s="2198"/>
      <c r="ASY896" s="2198"/>
      <c r="ASZ896" s="2198"/>
      <c r="ATA896" s="2198"/>
      <c r="ATB896" s="2198"/>
      <c r="ATC896" s="2198"/>
      <c r="ATD896" s="2198"/>
      <c r="ATE896" s="2198"/>
      <c r="ATF896" s="2198"/>
      <c r="ATG896" s="2198"/>
      <c r="ATH896" s="2198"/>
      <c r="ATI896" s="2198"/>
      <c r="ATJ896" s="2198"/>
      <c r="ATK896" s="2198"/>
      <c r="ATL896" s="2198"/>
      <c r="ATM896" s="2198"/>
      <c r="ATN896" s="2198"/>
      <c r="ATO896" s="2198"/>
      <c r="ATP896" s="2198"/>
      <c r="ATQ896" s="2198"/>
      <c r="ATR896" s="2198"/>
      <c r="ATS896" s="2198"/>
      <c r="ATT896" s="2198"/>
      <c r="ATU896" s="2198"/>
      <c r="ATV896" s="2198"/>
      <c r="ATW896" s="2198"/>
      <c r="ATX896" s="2198"/>
      <c r="ATY896" s="2198"/>
      <c r="ATZ896" s="2198"/>
      <c r="AUA896" s="2198"/>
      <c r="AUB896" s="2198"/>
      <c r="AUC896" s="2198"/>
      <c r="AUD896" s="2198"/>
      <c r="AUE896" s="2198"/>
      <c r="AUF896" s="2198"/>
      <c r="AUG896" s="2198"/>
      <c r="AUH896" s="2198"/>
      <c r="AUI896" s="2198"/>
      <c r="AUJ896" s="2198"/>
      <c r="AUK896" s="2198"/>
      <c r="AUL896" s="2198"/>
      <c r="AUM896" s="2198"/>
      <c r="AUN896" s="2198"/>
      <c r="AUO896" s="2198"/>
      <c r="AUP896" s="2198"/>
      <c r="AUQ896" s="2198"/>
      <c r="AUR896" s="2198"/>
      <c r="AUS896" s="2198"/>
      <c r="AUT896" s="2198"/>
      <c r="AUU896" s="2198"/>
      <c r="AUV896" s="2198"/>
      <c r="AUW896" s="2198"/>
      <c r="AUX896" s="2198"/>
      <c r="AUY896" s="2198"/>
      <c r="AUZ896" s="2198"/>
      <c r="AVA896" s="2198"/>
      <c r="AVB896" s="2198"/>
      <c r="AVC896" s="2198"/>
      <c r="AVD896" s="2198"/>
      <c r="AVE896" s="2198"/>
      <c r="AVF896" s="2198"/>
      <c r="AVG896" s="2198"/>
      <c r="AVH896" s="2198"/>
      <c r="AVI896" s="2198"/>
      <c r="AVJ896" s="2198"/>
      <c r="AVK896" s="2198"/>
      <c r="AVL896" s="2198"/>
      <c r="AVM896" s="2198"/>
      <c r="AVN896" s="2198"/>
      <c r="AVO896" s="2198"/>
      <c r="AVP896" s="2198"/>
      <c r="AVQ896" s="2198"/>
      <c r="AVR896" s="2198"/>
      <c r="AVS896" s="2198"/>
      <c r="AVT896" s="2198"/>
      <c r="AVU896" s="2198"/>
      <c r="AVV896" s="2198"/>
      <c r="AVW896" s="2198"/>
      <c r="AVX896" s="2198"/>
      <c r="AVY896" s="2198"/>
      <c r="AVZ896" s="2198"/>
      <c r="AWA896" s="2198"/>
      <c r="AWB896" s="2198"/>
      <c r="AWC896" s="2198"/>
      <c r="AWD896" s="2198"/>
      <c r="AWE896" s="2198"/>
      <c r="AWF896" s="2198"/>
      <c r="AWG896" s="2198"/>
      <c r="AWH896" s="2198"/>
      <c r="AWI896" s="2198"/>
      <c r="AWM896" s="2198"/>
      <c r="AWN896" s="2198"/>
      <c r="AWO896" s="2198"/>
      <c r="AWP896" s="2198"/>
      <c r="AWQ896" s="2198"/>
      <c r="AWR896" s="2198"/>
      <c r="AWS896" s="2198"/>
      <c r="AWT896" s="2198"/>
      <c r="AWU896" s="2198"/>
      <c r="AWV896" s="2198"/>
      <c r="AWW896" s="2198"/>
      <c r="AWX896" s="2198"/>
      <c r="AWY896" s="2198"/>
      <c r="AWZ896" s="2198"/>
      <c r="AXA896" s="2198"/>
      <c r="AXB896" s="2198"/>
      <c r="AXC896" s="2198"/>
      <c r="AXD896" s="2198"/>
      <c r="AXE896" s="2198"/>
      <c r="AXF896" s="2198"/>
      <c r="AXG896" s="2198"/>
      <c r="AXH896" s="2198"/>
      <c r="AXI896" s="2198"/>
      <c r="AXJ896" s="2198"/>
      <c r="AXK896" s="2198"/>
      <c r="AXL896" s="2198"/>
      <c r="AXM896" s="2198"/>
      <c r="AXN896" s="2198"/>
      <c r="AXO896" s="2198"/>
      <c r="AXP896" s="2198"/>
      <c r="AXQ896" s="2198"/>
      <c r="AXR896" s="2198"/>
      <c r="AXS896" s="2198"/>
      <c r="AXT896" s="2198"/>
      <c r="AXU896" s="2198"/>
      <c r="AXV896" s="2198"/>
      <c r="AXW896" s="2198"/>
      <c r="AXX896" s="2198"/>
      <c r="AXY896" s="2198"/>
      <c r="AXZ896" s="2198"/>
      <c r="AYA896" s="2198"/>
      <c r="AYB896" s="2198"/>
      <c r="AYC896" s="2198"/>
      <c r="AYD896" s="2198"/>
      <c r="AYE896" s="2198"/>
      <c r="AYF896" s="2198"/>
      <c r="AYG896" s="2198"/>
      <c r="AYH896" s="2198"/>
      <c r="AYI896" s="2198"/>
      <c r="AYJ896" s="2198"/>
      <c r="AYK896" s="2198"/>
      <c r="AYL896" s="2198"/>
      <c r="AYM896" s="2198"/>
      <c r="AYN896" s="2198"/>
      <c r="AYO896" s="2198"/>
      <c r="AYP896" s="2198"/>
      <c r="AYQ896" s="2198"/>
      <c r="AYR896" s="2198"/>
      <c r="AYS896" s="2198"/>
      <c r="AYT896" s="2198"/>
      <c r="AYU896" s="2198"/>
      <c r="AYV896" s="2198"/>
      <c r="AYW896" s="2198"/>
      <c r="AYX896" s="2198"/>
      <c r="AYY896" s="2198"/>
      <c r="AYZ896" s="2198"/>
      <c r="AZA896" s="2198"/>
      <c r="AZB896" s="2198"/>
      <c r="AZC896" s="2198"/>
      <c r="AZD896" s="2198"/>
      <c r="AZE896" s="2198"/>
      <c r="AZF896" s="2198"/>
      <c r="AZG896" s="2198"/>
      <c r="AZH896" s="2198"/>
      <c r="AZI896" s="2198"/>
      <c r="AZJ896" s="2198"/>
      <c r="AZK896" s="2198"/>
      <c r="AZL896" s="2198"/>
      <c r="AZM896" s="2198"/>
      <c r="AZN896" s="2198"/>
      <c r="AZO896" s="2198"/>
      <c r="AZP896" s="2198"/>
      <c r="AZQ896" s="2198"/>
      <c r="AZR896" s="2198"/>
      <c r="AZS896" s="2198"/>
      <c r="AZT896" s="2198"/>
      <c r="AZU896" s="2198"/>
      <c r="AZV896" s="2198"/>
      <c r="AZW896" s="2198"/>
      <c r="AZX896" s="2198"/>
      <c r="AZY896" s="2198"/>
      <c r="AZZ896" s="2198"/>
      <c r="BAA896" s="2198"/>
      <c r="BAB896" s="2198"/>
      <c r="BAC896" s="2198"/>
      <c r="BAD896" s="2198"/>
      <c r="BAE896" s="2198"/>
      <c r="BAF896" s="2198"/>
      <c r="BAG896" s="2198"/>
      <c r="BAH896" s="2198"/>
      <c r="BAI896" s="2198"/>
      <c r="BAJ896" s="2198"/>
      <c r="BAK896" s="2198"/>
      <c r="BAL896" s="2198"/>
      <c r="BAM896" s="2198"/>
      <c r="BAN896" s="2198"/>
      <c r="BAO896" s="2198"/>
      <c r="BAP896" s="2198"/>
      <c r="BAQ896" s="2198"/>
      <c r="BAR896" s="2198"/>
      <c r="BAS896" s="2198"/>
      <c r="BAT896" s="2198"/>
      <c r="BAU896" s="2198"/>
      <c r="BAV896" s="2198"/>
      <c r="BAW896" s="2198"/>
      <c r="BAX896" s="2198"/>
      <c r="BAY896" s="2198"/>
      <c r="BAZ896" s="2198"/>
      <c r="BBA896" s="2198"/>
      <c r="BBB896" s="2198"/>
      <c r="BBC896" s="2198"/>
      <c r="BBD896" s="2198"/>
      <c r="BBE896" s="2198"/>
      <c r="BBF896" s="2198"/>
      <c r="BBG896" s="2198"/>
      <c r="BBH896" s="2198"/>
      <c r="BBI896" s="2198"/>
      <c r="BBJ896" s="2198"/>
      <c r="BBK896" s="2198"/>
      <c r="BBL896" s="2198"/>
      <c r="BBM896" s="2198"/>
      <c r="BBN896" s="2198"/>
      <c r="BBO896" s="2198"/>
      <c r="BBP896" s="2198"/>
      <c r="BBQ896" s="2198"/>
      <c r="BBR896" s="2198"/>
      <c r="BBS896" s="2198"/>
      <c r="BBT896" s="2198"/>
      <c r="BBU896" s="2198"/>
      <c r="BBV896" s="2198"/>
      <c r="BBW896" s="2198"/>
      <c r="BBX896" s="2198"/>
      <c r="BBY896" s="2198"/>
      <c r="BBZ896" s="2198"/>
      <c r="BCA896" s="2198"/>
      <c r="BCB896" s="2198"/>
      <c r="BCC896" s="2198"/>
      <c r="BCD896" s="2198"/>
      <c r="BCE896" s="2198"/>
      <c r="BCF896" s="2198"/>
      <c r="BCG896" s="2198"/>
      <c r="BCH896" s="2198"/>
      <c r="BCI896" s="2198"/>
      <c r="BCJ896" s="2198"/>
      <c r="BCK896" s="2198"/>
      <c r="BCL896" s="2198"/>
      <c r="BCM896" s="2198"/>
      <c r="BCN896" s="2198"/>
      <c r="BCO896" s="2198"/>
      <c r="BCP896" s="2198"/>
      <c r="BCQ896" s="2198"/>
      <c r="BCR896" s="2198"/>
      <c r="BCS896" s="2198"/>
      <c r="BCT896" s="2198"/>
      <c r="BCU896" s="2198"/>
      <c r="BCV896" s="2198"/>
      <c r="BCW896" s="2198"/>
      <c r="BCX896" s="2198"/>
      <c r="BCY896" s="2198"/>
      <c r="BCZ896" s="2198"/>
      <c r="BDA896" s="2198"/>
      <c r="BDB896" s="2198"/>
      <c r="BDC896" s="2198"/>
      <c r="BDD896" s="2198"/>
      <c r="BDE896" s="2198"/>
      <c r="BDF896" s="2198"/>
      <c r="BDG896" s="2198"/>
      <c r="BDH896" s="2198"/>
      <c r="BDI896" s="2198"/>
      <c r="BDJ896" s="2198"/>
      <c r="BDK896" s="2198"/>
      <c r="BDL896" s="2198"/>
      <c r="BDM896" s="2198"/>
      <c r="BDN896" s="2198"/>
      <c r="BDO896" s="2198"/>
      <c r="BDP896" s="2198"/>
      <c r="BDQ896" s="2198"/>
      <c r="BDR896" s="2198"/>
      <c r="BDS896" s="2198"/>
      <c r="BDT896" s="2198"/>
      <c r="BDU896" s="2198"/>
      <c r="BDV896" s="2198"/>
      <c r="BDW896" s="2198"/>
      <c r="BDX896" s="2198"/>
      <c r="BDY896" s="2198"/>
      <c r="BDZ896" s="2198"/>
      <c r="BEA896" s="2198"/>
      <c r="BEB896" s="2198"/>
      <c r="BEC896" s="2198"/>
      <c r="BED896" s="2198"/>
      <c r="BEE896" s="2198"/>
      <c r="BEF896" s="2198"/>
      <c r="BEG896" s="2198"/>
      <c r="BEH896" s="2198"/>
      <c r="BEI896" s="2198"/>
      <c r="BEJ896" s="2198"/>
      <c r="BEK896" s="2198"/>
      <c r="BEL896" s="2198"/>
      <c r="BEM896" s="2198"/>
      <c r="BEN896" s="2198"/>
      <c r="BEO896" s="2198"/>
      <c r="BEP896" s="2198"/>
      <c r="BEQ896" s="2198"/>
      <c r="BER896" s="2198"/>
      <c r="BES896" s="2198"/>
      <c r="BET896" s="2198"/>
      <c r="BEU896" s="2198"/>
      <c r="BEV896" s="2198"/>
      <c r="BEW896" s="2198"/>
      <c r="BEX896" s="2198"/>
      <c r="BEY896" s="2198"/>
      <c r="BEZ896" s="2198"/>
      <c r="BFA896" s="2198"/>
      <c r="BFB896" s="2198"/>
      <c r="BFC896" s="2198"/>
      <c r="BFD896" s="2198"/>
      <c r="BFE896" s="2198"/>
      <c r="BFF896" s="2198"/>
      <c r="BFG896" s="2198"/>
      <c r="BFH896" s="2198"/>
      <c r="BFI896" s="2198"/>
      <c r="BFJ896" s="2198"/>
      <c r="BFK896" s="2198"/>
      <c r="BFL896" s="2198"/>
      <c r="BFM896" s="2198"/>
      <c r="BFN896" s="2198"/>
      <c r="BFO896" s="2198"/>
      <c r="BFP896" s="2198"/>
      <c r="BFQ896" s="2198"/>
      <c r="BFR896" s="2198"/>
      <c r="BFS896" s="2198"/>
      <c r="BFT896" s="2198"/>
      <c r="BFU896" s="2198"/>
      <c r="BFV896" s="2198"/>
      <c r="BFW896" s="2198"/>
      <c r="BFX896" s="2198"/>
      <c r="BFY896" s="2198"/>
      <c r="BFZ896" s="2198"/>
      <c r="BGA896" s="2198"/>
      <c r="BGB896" s="2198"/>
      <c r="BGC896" s="2198"/>
      <c r="BGD896" s="2198"/>
      <c r="BGE896" s="2198"/>
      <c r="BGI896" s="2198"/>
      <c r="BGJ896" s="2198"/>
      <c r="BGK896" s="2198"/>
      <c r="BGL896" s="2198"/>
      <c r="BGM896" s="2198"/>
      <c r="BGN896" s="2198"/>
      <c r="BGO896" s="2198"/>
      <c r="BGP896" s="2198"/>
      <c r="BGQ896" s="2198"/>
      <c r="BGR896" s="2198"/>
      <c r="BGS896" s="2198"/>
      <c r="BGT896" s="2198"/>
      <c r="BGU896" s="2198"/>
      <c r="BGV896" s="2198"/>
      <c r="BGW896" s="2198"/>
      <c r="BGX896" s="2198"/>
      <c r="BGY896" s="2198"/>
      <c r="BGZ896" s="2198"/>
      <c r="BHA896" s="2198"/>
      <c r="BHB896" s="2198"/>
      <c r="BHC896" s="2198"/>
      <c r="BHD896" s="2198"/>
      <c r="BHE896" s="2198"/>
      <c r="BHF896" s="2198"/>
      <c r="BHG896" s="2198"/>
      <c r="BHH896" s="2198"/>
      <c r="BHI896" s="2198"/>
      <c r="BHJ896" s="2198"/>
      <c r="BHK896" s="2198"/>
      <c r="BHL896" s="2198"/>
      <c r="BHM896" s="2198"/>
      <c r="BHN896" s="2198"/>
      <c r="BHO896" s="2198"/>
      <c r="BHP896" s="2198"/>
      <c r="BHQ896" s="2198"/>
      <c r="BHR896" s="2198"/>
      <c r="BHS896" s="2198"/>
      <c r="BHT896" s="2198"/>
      <c r="BHU896" s="2198"/>
      <c r="BHV896" s="2198"/>
      <c r="BHW896" s="2198"/>
      <c r="BHX896" s="2198"/>
      <c r="BHY896" s="2198"/>
      <c r="BHZ896" s="2198"/>
      <c r="BIA896" s="2198"/>
      <c r="BIB896" s="2198"/>
      <c r="BIC896" s="2198"/>
      <c r="BID896" s="2198"/>
      <c r="BIE896" s="2198"/>
      <c r="BIF896" s="2198"/>
      <c r="BIG896" s="2198"/>
      <c r="BIH896" s="2198"/>
      <c r="BII896" s="2198"/>
      <c r="BIJ896" s="2198"/>
      <c r="BIK896" s="2198"/>
      <c r="BIL896" s="2198"/>
      <c r="BIM896" s="2198"/>
      <c r="BIN896" s="2198"/>
      <c r="BIO896" s="2198"/>
      <c r="BIP896" s="2198"/>
      <c r="BIQ896" s="2198"/>
      <c r="BIR896" s="2198"/>
      <c r="BIS896" s="2198"/>
      <c r="BIT896" s="2198"/>
      <c r="BIU896" s="2198"/>
      <c r="BIV896" s="2198"/>
      <c r="BIW896" s="2198"/>
      <c r="BIX896" s="2198"/>
      <c r="BIY896" s="2198"/>
      <c r="BIZ896" s="2198"/>
      <c r="BJA896" s="2198"/>
      <c r="BJB896" s="2198"/>
      <c r="BJC896" s="2198"/>
      <c r="BJD896" s="2198"/>
      <c r="BJE896" s="2198"/>
      <c r="BJF896" s="2198"/>
      <c r="BJG896" s="2198"/>
      <c r="BJH896" s="2198"/>
      <c r="BJI896" s="2198"/>
      <c r="BJJ896" s="2198"/>
      <c r="BJK896" s="2198"/>
      <c r="BJL896" s="2198"/>
      <c r="BJM896" s="2198"/>
      <c r="BJN896" s="2198"/>
      <c r="BJO896" s="2198"/>
      <c r="BJP896" s="2198"/>
      <c r="BJQ896" s="2198"/>
      <c r="BJR896" s="2198"/>
      <c r="BJS896" s="2198"/>
      <c r="BJT896" s="2198"/>
      <c r="BJU896" s="2198"/>
      <c r="BJV896" s="2198"/>
      <c r="BJW896" s="2198"/>
      <c r="BJX896" s="2198"/>
      <c r="BJY896" s="2198"/>
      <c r="BJZ896" s="2198"/>
      <c r="BKA896" s="2198"/>
      <c r="BKB896" s="2198"/>
      <c r="BKC896" s="2198"/>
      <c r="BKD896" s="2198"/>
      <c r="BKE896" s="2198"/>
      <c r="BKF896" s="2198"/>
      <c r="BKG896" s="2198"/>
      <c r="BKH896" s="2198"/>
      <c r="BKI896" s="2198"/>
      <c r="BKJ896" s="2198"/>
      <c r="BKK896" s="2198"/>
      <c r="BKL896" s="2198"/>
      <c r="BKM896" s="2198"/>
      <c r="BKN896" s="2198"/>
      <c r="BKO896" s="2198"/>
      <c r="BKP896" s="2198"/>
      <c r="BKQ896" s="2198"/>
      <c r="BKR896" s="2198"/>
      <c r="BKS896" s="2198"/>
      <c r="BKT896" s="2198"/>
      <c r="BKU896" s="2198"/>
      <c r="BKV896" s="2198"/>
      <c r="BKW896" s="2198"/>
      <c r="BKX896" s="2198"/>
      <c r="BKY896" s="2198"/>
      <c r="BKZ896" s="2198"/>
      <c r="BLA896" s="2198"/>
      <c r="BLB896" s="2198"/>
      <c r="BLC896" s="2198"/>
      <c r="BLD896" s="2198"/>
      <c r="BLE896" s="2198"/>
      <c r="BLF896" s="2198"/>
      <c r="BLG896" s="2198"/>
      <c r="BLH896" s="2198"/>
      <c r="BLI896" s="2198"/>
      <c r="BLJ896" s="2198"/>
      <c r="BLK896" s="2198"/>
      <c r="BLL896" s="2198"/>
      <c r="BLM896" s="2198"/>
      <c r="BLN896" s="2198"/>
      <c r="BLO896" s="2198"/>
      <c r="BLP896" s="2198"/>
      <c r="BLQ896" s="2198"/>
      <c r="BLR896" s="2198"/>
      <c r="BLS896" s="2198"/>
      <c r="BLT896" s="2198"/>
      <c r="BLU896" s="2198"/>
      <c r="BLV896" s="2198"/>
      <c r="BLW896" s="2198"/>
      <c r="BLX896" s="2198"/>
      <c r="BLY896" s="2198"/>
      <c r="BLZ896" s="2198"/>
      <c r="BMA896" s="2198"/>
      <c r="BMB896" s="2198"/>
      <c r="BMC896" s="2198"/>
      <c r="BMD896" s="2198"/>
      <c r="BME896" s="2198"/>
      <c r="BMF896" s="2198"/>
      <c r="BMG896" s="2198"/>
      <c r="BMH896" s="2198"/>
      <c r="BMI896" s="2198"/>
      <c r="BMJ896" s="2198"/>
      <c r="BMK896" s="2198"/>
      <c r="BML896" s="2198"/>
      <c r="BMM896" s="2198"/>
      <c r="BMN896" s="2198"/>
      <c r="BMO896" s="2198"/>
      <c r="BMP896" s="2198"/>
      <c r="BMQ896" s="2198"/>
      <c r="BMR896" s="2198"/>
      <c r="BMS896" s="2198"/>
      <c r="BMT896" s="2198"/>
      <c r="BMU896" s="2198"/>
      <c r="BMV896" s="2198"/>
      <c r="BMW896" s="2198"/>
      <c r="BMX896" s="2198"/>
      <c r="BMY896" s="2198"/>
      <c r="BMZ896" s="2198"/>
      <c r="BNA896" s="2198"/>
      <c r="BNB896" s="2198"/>
      <c r="BNC896" s="2198"/>
      <c r="BND896" s="2198"/>
      <c r="BNE896" s="2198"/>
      <c r="BNF896" s="2198"/>
      <c r="BNG896" s="2198"/>
      <c r="BNH896" s="2198"/>
      <c r="BNI896" s="2198"/>
      <c r="BNJ896" s="2198"/>
      <c r="BNK896" s="2198"/>
      <c r="BNL896" s="2198"/>
      <c r="BNM896" s="2198"/>
      <c r="BNN896" s="2198"/>
      <c r="BNO896" s="2198"/>
      <c r="BNP896" s="2198"/>
      <c r="BNQ896" s="2198"/>
      <c r="BNR896" s="2198"/>
      <c r="BNS896" s="2198"/>
      <c r="BNT896" s="2198"/>
      <c r="BNU896" s="2198"/>
      <c r="BNV896" s="2198"/>
      <c r="BNW896" s="2198"/>
      <c r="BNX896" s="2198"/>
      <c r="BNY896" s="2198"/>
      <c r="BNZ896" s="2198"/>
      <c r="BOA896" s="2198"/>
      <c r="BOB896" s="2198"/>
      <c r="BOC896" s="2198"/>
      <c r="BOD896" s="2198"/>
      <c r="BOE896" s="2198"/>
      <c r="BOF896" s="2198"/>
      <c r="BOG896" s="2198"/>
      <c r="BOH896" s="2198"/>
      <c r="BOI896" s="2198"/>
      <c r="BOJ896" s="2198"/>
      <c r="BOK896" s="2198"/>
      <c r="BOL896" s="2198"/>
      <c r="BOM896" s="2198"/>
      <c r="BON896" s="2198"/>
      <c r="BOO896" s="2198"/>
      <c r="BOP896" s="2198"/>
      <c r="BOQ896" s="2198"/>
      <c r="BOR896" s="2198"/>
      <c r="BOS896" s="2198"/>
      <c r="BOT896" s="2198"/>
      <c r="BOU896" s="2198"/>
      <c r="BOV896" s="2198"/>
      <c r="BOW896" s="2198"/>
      <c r="BOX896" s="2198"/>
      <c r="BOY896" s="2198"/>
      <c r="BOZ896" s="2198"/>
      <c r="BPA896" s="2198"/>
      <c r="BPB896" s="2198"/>
      <c r="BPC896" s="2198"/>
      <c r="BPD896" s="2198"/>
      <c r="BPE896" s="2198"/>
      <c r="BPF896" s="2198"/>
      <c r="BPG896" s="2198"/>
      <c r="BPH896" s="2198"/>
      <c r="BPI896" s="2198"/>
      <c r="BPJ896" s="2198"/>
      <c r="BPK896" s="2198"/>
      <c r="BPL896" s="2198"/>
      <c r="BPM896" s="2198"/>
      <c r="BPN896" s="2198"/>
      <c r="BPO896" s="2198"/>
      <c r="BPP896" s="2198"/>
      <c r="BPQ896" s="2198"/>
      <c r="BPR896" s="2198"/>
      <c r="BPS896" s="2198"/>
      <c r="BPT896" s="2198"/>
      <c r="BPU896" s="2198"/>
      <c r="BPV896" s="2198"/>
      <c r="BPW896" s="2198"/>
      <c r="BPX896" s="2198"/>
      <c r="BPY896" s="2198"/>
      <c r="BPZ896" s="2198"/>
      <c r="BQA896" s="2198"/>
      <c r="BQE896" s="2198"/>
      <c r="BQF896" s="2198"/>
      <c r="BQG896" s="2198"/>
      <c r="BQH896" s="2198"/>
      <c r="BQI896" s="2198"/>
      <c r="BQJ896" s="2198"/>
      <c r="BQK896" s="2198"/>
      <c r="BQL896" s="2198"/>
      <c r="BQM896" s="2198"/>
      <c r="BQN896" s="2198"/>
      <c r="BQO896" s="2198"/>
      <c r="BQP896" s="2198"/>
      <c r="BQQ896" s="2198"/>
      <c r="BQR896" s="2198"/>
      <c r="BQS896" s="2198"/>
      <c r="BQT896" s="2198"/>
      <c r="BQU896" s="2198"/>
      <c r="BQV896" s="2198"/>
      <c r="BQW896" s="2198"/>
      <c r="BQX896" s="2198"/>
      <c r="BQY896" s="2198"/>
      <c r="BQZ896" s="2198"/>
      <c r="BRA896" s="2198"/>
      <c r="BRB896" s="2198"/>
      <c r="BRC896" s="2198"/>
      <c r="BRD896" s="2198"/>
      <c r="BRE896" s="2198"/>
      <c r="BRF896" s="2198"/>
      <c r="BRG896" s="2198"/>
      <c r="BRH896" s="2198"/>
      <c r="BRI896" s="2198"/>
      <c r="BRJ896" s="2198"/>
      <c r="BRK896" s="2198"/>
      <c r="BRL896" s="2198"/>
      <c r="BRM896" s="2198"/>
      <c r="BRN896" s="2198"/>
      <c r="BRO896" s="2198"/>
      <c r="BRP896" s="2198"/>
      <c r="BRQ896" s="2198"/>
      <c r="BRR896" s="2198"/>
      <c r="BRS896" s="2198"/>
      <c r="BRT896" s="2198"/>
      <c r="BRU896" s="2198"/>
      <c r="BRV896" s="2198"/>
      <c r="BRW896" s="2198"/>
      <c r="BRX896" s="2198"/>
      <c r="BRY896" s="2198"/>
      <c r="BRZ896" s="2198"/>
      <c r="BSA896" s="2198"/>
      <c r="BSB896" s="2198"/>
      <c r="BSC896" s="2198"/>
      <c r="BSD896" s="2198"/>
      <c r="BSE896" s="2198"/>
      <c r="BSF896" s="2198"/>
      <c r="BSG896" s="2198"/>
      <c r="BSH896" s="2198"/>
      <c r="BSI896" s="2198"/>
      <c r="BSJ896" s="2198"/>
      <c r="BSK896" s="2198"/>
      <c r="BSL896" s="2198"/>
      <c r="BSM896" s="2198"/>
      <c r="BSN896" s="2198"/>
      <c r="BSO896" s="2198"/>
      <c r="BSP896" s="2198"/>
      <c r="BSQ896" s="2198"/>
      <c r="BSR896" s="2198"/>
      <c r="BSS896" s="2198"/>
      <c r="BST896" s="2198"/>
      <c r="BSU896" s="2198"/>
      <c r="BSV896" s="2198"/>
      <c r="BSW896" s="2198"/>
      <c r="BSX896" s="2198"/>
      <c r="BSY896" s="2198"/>
      <c r="BSZ896" s="2198"/>
      <c r="BTA896" s="2198"/>
      <c r="BTB896" s="2198"/>
      <c r="BTC896" s="2198"/>
      <c r="BTD896" s="2198"/>
      <c r="BTE896" s="2198"/>
      <c r="BTF896" s="2198"/>
      <c r="BTG896" s="2198"/>
      <c r="BTH896" s="2198"/>
      <c r="BTI896" s="2198"/>
      <c r="BTJ896" s="2198"/>
      <c r="BTK896" s="2198"/>
      <c r="BTL896" s="2198"/>
      <c r="BTM896" s="2198"/>
      <c r="BTN896" s="2198"/>
      <c r="BTO896" s="2198"/>
      <c r="BTP896" s="2198"/>
      <c r="BTQ896" s="2198"/>
      <c r="BTR896" s="2198"/>
      <c r="BTS896" s="2198"/>
      <c r="BTT896" s="2198"/>
      <c r="BTU896" s="2198"/>
      <c r="BTV896" s="2198"/>
      <c r="BTW896" s="2198"/>
      <c r="BTX896" s="2198"/>
      <c r="BTY896" s="2198"/>
      <c r="BTZ896" s="2198"/>
      <c r="BUA896" s="2198"/>
      <c r="BUB896" s="2198"/>
      <c r="BUC896" s="2198"/>
      <c r="BUD896" s="2198"/>
      <c r="BUE896" s="2198"/>
      <c r="BUF896" s="2198"/>
      <c r="BUG896" s="2198"/>
      <c r="BUH896" s="2198"/>
      <c r="BUI896" s="2198"/>
      <c r="BUJ896" s="2198"/>
      <c r="BUK896" s="2198"/>
      <c r="BUL896" s="2198"/>
      <c r="BUM896" s="2198"/>
      <c r="BUN896" s="2198"/>
      <c r="BUO896" s="2198"/>
      <c r="BUP896" s="2198"/>
      <c r="BUQ896" s="2198"/>
      <c r="BUR896" s="2198"/>
      <c r="BUS896" s="2198"/>
      <c r="BUT896" s="2198"/>
      <c r="BUU896" s="2198"/>
      <c r="BUV896" s="2198"/>
      <c r="BUW896" s="2198"/>
      <c r="BUX896" s="2198"/>
      <c r="BUY896" s="2198"/>
      <c r="BUZ896" s="2198"/>
      <c r="BVA896" s="2198"/>
      <c r="BVB896" s="2198"/>
      <c r="BVC896" s="2198"/>
      <c r="BVD896" s="2198"/>
      <c r="BVE896" s="2198"/>
      <c r="BVF896" s="2198"/>
      <c r="BVG896" s="2198"/>
      <c r="BVH896" s="2198"/>
      <c r="BVI896" s="2198"/>
      <c r="BVJ896" s="2198"/>
      <c r="BVK896" s="2198"/>
      <c r="BVL896" s="2198"/>
      <c r="BVM896" s="2198"/>
      <c r="BVN896" s="2198"/>
      <c r="BVO896" s="2198"/>
      <c r="BVP896" s="2198"/>
      <c r="BVQ896" s="2198"/>
      <c r="BVR896" s="2198"/>
      <c r="BVS896" s="2198"/>
      <c r="BVT896" s="2198"/>
      <c r="BVU896" s="2198"/>
      <c r="BVV896" s="2198"/>
      <c r="BVW896" s="2198"/>
      <c r="BVX896" s="2198"/>
      <c r="BVY896" s="2198"/>
      <c r="BVZ896" s="2198"/>
      <c r="BWA896" s="2198"/>
      <c r="BWB896" s="2198"/>
      <c r="BWC896" s="2198"/>
      <c r="BWD896" s="2198"/>
      <c r="BWE896" s="2198"/>
      <c r="BWF896" s="2198"/>
      <c r="BWG896" s="2198"/>
      <c r="BWH896" s="2198"/>
      <c r="BWI896" s="2198"/>
      <c r="BWJ896" s="2198"/>
      <c r="BWK896" s="2198"/>
      <c r="BWL896" s="2198"/>
      <c r="BWM896" s="2198"/>
      <c r="BWN896" s="2198"/>
      <c r="BWO896" s="2198"/>
      <c r="BWP896" s="2198"/>
      <c r="BWQ896" s="2198"/>
      <c r="BWR896" s="2198"/>
      <c r="BWS896" s="2198"/>
      <c r="BWT896" s="2198"/>
      <c r="BWU896" s="2198"/>
      <c r="BWV896" s="2198"/>
      <c r="BWW896" s="2198"/>
      <c r="BWX896" s="2198"/>
      <c r="BWY896" s="2198"/>
      <c r="BWZ896" s="2198"/>
      <c r="BXA896" s="2198"/>
      <c r="BXB896" s="2198"/>
      <c r="BXC896" s="2198"/>
      <c r="BXD896" s="2198"/>
      <c r="BXE896" s="2198"/>
      <c r="BXF896" s="2198"/>
      <c r="BXG896" s="2198"/>
      <c r="BXH896" s="2198"/>
      <c r="BXI896" s="2198"/>
      <c r="BXJ896" s="2198"/>
      <c r="BXK896" s="2198"/>
      <c r="BXL896" s="2198"/>
      <c r="BXM896" s="2198"/>
      <c r="BXN896" s="2198"/>
      <c r="BXO896" s="2198"/>
      <c r="BXP896" s="2198"/>
      <c r="BXQ896" s="2198"/>
      <c r="BXR896" s="2198"/>
      <c r="BXS896" s="2198"/>
      <c r="BXT896" s="2198"/>
      <c r="BXU896" s="2198"/>
      <c r="BXV896" s="2198"/>
      <c r="BXW896" s="2198"/>
      <c r="BXX896" s="2198"/>
      <c r="BXY896" s="2198"/>
      <c r="BXZ896" s="2198"/>
      <c r="BYA896" s="2198"/>
      <c r="BYB896" s="2198"/>
      <c r="BYC896" s="2198"/>
      <c r="BYD896" s="2198"/>
      <c r="BYE896" s="2198"/>
      <c r="BYF896" s="2198"/>
      <c r="BYG896" s="2198"/>
      <c r="BYH896" s="2198"/>
      <c r="BYI896" s="2198"/>
      <c r="BYJ896" s="2198"/>
      <c r="BYK896" s="2198"/>
      <c r="BYL896" s="2198"/>
      <c r="BYM896" s="2198"/>
      <c r="BYN896" s="2198"/>
      <c r="BYO896" s="2198"/>
      <c r="BYP896" s="2198"/>
      <c r="BYQ896" s="2198"/>
      <c r="BYR896" s="2198"/>
      <c r="BYS896" s="2198"/>
      <c r="BYT896" s="2198"/>
      <c r="BYU896" s="2198"/>
      <c r="BYV896" s="2198"/>
      <c r="BYW896" s="2198"/>
      <c r="BYX896" s="2198"/>
      <c r="BYY896" s="2198"/>
      <c r="BYZ896" s="2198"/>
      <c r="BZA896" s="2198"/>
      <c r="BZB896" s="2198"/>
      <c r="BZC896" s="2198"/>
      <c r="BZD896" s="2198"/>
      <c r="BZE896" s="2198"/>
      <c r="BZF896" s="2198"/>
      <c r="BZG896" s="2198"/>
      <c r="BZH896" s="2198"/>
      <c r="BZI896" s="2198"/>
      <c r="BZJ896" s="2198"/>
      <c r="BZK896" s="2198"/>
      <c r="BZL896" s="2198"/>
      <c r="BZM896" s="2198"/>
      <c r="BZN896" s="2198"/>
      <c r="BZO896" s="2198"/>
      <c r="BZP896" s="2198"/>
      <c r="BZQ896" s="2198"/>
      <c r="BZR896" s="2198"/>
      <c r="BZS896" s="2198"/>
      <c r="BZT896" s="2198"/>
      <c r="BZU896" s="2198"/>
      <c r="BZV896" s="2198"/>
      <c r="BZW896" s="2198"/>
      <c r="CAA896" s="2198"/>
      <c r="CAB896" s="2198"/>
      <c r="CAC896" s="2198"/>
      <c r="CAD896" s="2198"/>
      <c r="CAE896" s="2198"/>
      <c r="CAF896" s="2198"/>
      <c r="CAG896" s="2198"/>
      <c r="CAH896" s="2198"/>
      <c r="CAI896" s="2198"/>
      <c r="CAJ896" s="2198"/>
      <c r="CAK896" s="2198"/>
      <c r="CAL896" s="2198"/>
      <c r="CAM896" s="2198"/>
      <c r="CAN896" s="2198"/>
      <c r="CAO896" s="2198"/>
      <c r="CAP896" s="2198"/>
      <c r="CAQ896" s="2198"/>
      <c r="CAR896" s="2198"/>
      <c r="CAS896" s="2198"/>
      <c r="CAT896" s="2198"/>
      <c r="CAU896" s="2198"/>
      <c r="CAV896" s="2198"/>
      <c r="CAW896" s="2198"/>
      <c r="CAX896" s="2198"/>
      <c r="CAY896" s="2198"/>
      <c r="CAZ896" s="2198"/>
      <c r="CBA896" s="2198"/>
      <c r="CBB896" s="2198"/>
      <c r="CBC896" s="2198"/>
      <c r="CBD896" s="2198"/>
      <c r="CBE896" s="2198"/>
      <c r="CBF896" s="2198"/>
      <c r="CBG896" s="2198"/>
      <c r="CBH896" s="2198"/>
      <c r="CBI896" s="2198"/>
      <c r="CBJ896" s="2198"/>
      <c r="CBK896" s="2198"/>
      <c r="CBL896" s="2198"/>
      <c r="CBM896" s="2198"/>
      <c r="CBN896" s="2198"/>
      <c r="CBO896" s="2198"/>
      <c r="CBP896" s="2198"/>
      <c r="CBQ896" s="2198"/>
      <c r="CBR896" s="2198"/>
      <c r="CBS896" s="2198"/>
      <c r="CBT896" s="2198"/>
      <c r="CBU896" s="2198"/>
      <c r="CBV896" s="2198"/>
      <c r="CBW896" s="2198"/>
      <c r="CBX896" s="2198"/>
      <c r="CBY896" s="2198"/>
      <c r="CBZ896" s="2198"/>
      <c r="CCA896" s="2198"/>
      <c r="CCB896" s="2198"/>
      <c r="CCC896" s="2198"/>
      <c r="CCD896" s="2198"/>
      <c r="CCE896" s="2198"/>
      <c r="CCF896" s="2198"/>
      <c r="CCG896" s="2198"/>
      <c r="CCH896" s="2198"/>
      <c r="CCI896" s="2198"/>
      <c r="CCJ896" s="2198"/>
      <c r="CCK896" s="2198"/>
      <c r="CCL896" s="2198"/>
      <c r="CCM896" s="2198"/>
      <c r="CCN896" s="2198"/>
      <c r="CCO896" s="2198"/>
      <c r="CCP896" s="2198"/>
      <c r="CCQ896" s="2198"/>
      <c r="CCR896" s="2198"/>
      <c r="CCS896" s="2198"/>
      <c r="CCT896" s="2198"/>
      <c r="CCU896" s="2198"/>
      <c r="CCV896" s="2198"/>
      <c r="CCW896" s="2198"/>
      <c r="CCX896" s="2198"/>
      <c r="CCY896" s="2198"/>
      <c r="CCZ896" s="2198"/>
      <c r="CDA896" s="2198"/>
      <c r="CDB896" s="2198"/>
      <c r="CDC896" s="2198"/>
      <c r="CDD896" s="2198"/>
      <c r="CDE896" s="2198"/>
      <c r="CDF896" s="2198"/>
      <c r="CDG896" s="2198"/>
      <c r="CDH896" s="2198"/>
      <c r="CDI896" s="2198"/>
      <c r="CDJ896" s="2198"/>
      <c r="CDK896" s="2198"/>
      <c r="CDL896" s="2198"/>
      <c r="CDM896" s="2198"/>
      <c r="CDN896" s="2198"/>
      <c r="CDO896" s="2198"/>
      <c r="CDP896" s="2198"/>
      <c r="CDQ896" s="2198"/>
      <c r="CDR896" s="2198"/>
      <c r="CDS896" s="2198"/>
      <c r="CDT896" s="2198"/>
      <c r="CDU896" s="2198"/>
      <c r="CDV896" s="2198"/>
      <c r="CDW896" s="2198"/>
      <c r="CDX896" s="2198"/>
      <c r="CDY896" s="2198"/>
      <c r="CDZ896" s="2198"/>
      <c r="CEA896" s="2198"/>
      <c r="CEB896" s="2198"/>
      <c r="CEC896" s="2198"/>
      <c r="CED896" s="2198"/>
      <c r="CEE896" s="2198"/>
      <c r="CEF896" s="2198"/>
      <c r="CEG896" s="2198"/>
      <c r="CEH896" s="2198"/>
      <c r="CEI896" s="2198"/>
      <c r="CEJ896" s="2198"/>
      <c r="CEK896" s="2198"/>
      <c r="CEL896" s="2198"/>
      <c r="CEM896" s="2198"/>
      <c r="CEN896" s="2198"/>
      <c r="CEO896" s="2198"/>
      <c r="CEP896" s="2198"/>
      <c r="CEQ896" s="2198"/>
      <c r="CER896" s="2198"/>
      <c r="CES896" s="2198"/>
      <c r="CET896" s="2198"/>
      <c r="CEU896" s="2198"/>
      <c r="CEV896" s="2198"/>
      <c r="CEW896" s="2198"/>
      <c r="CEX896" s="2198"/>
      <c r="CEY896" s="2198"/>
      <c r="CEZ896" s="2198"/>
      <c r="CFA896" s="2198"/>
      <c r="CFB896" s="2198"/>
      <c r="CFC896" s="2198"/>
      <c r="CFD896" s="2198"/>
      <c r="CFE896" s="2198"/>
      <c r="CFF896" s="2198"/>
      <c r="CFG896" s="2198"/>
      <c r="CFH896" s="2198"/>
      <c r="CFI896" s="2198"/>
      <c r="CFJ896" s="2198"/>
      <c r="CFK896" s="2198"/>
      <c r="CFL896" s="2198"/>
      <c r="CFM896" s="2198"/>
      <c r="CFN896" s="2198"/>
      <c r="CFO896" s="2198"/>
      <c r="CFP896" s="2198"/>
      <c r="CFQ896" s="2198"/>
      <c r="CFR896" s="2198"/>
      <c r="CFS896" s="2198"/>
      <c r="CFT896" s="2198"/>
      <c r="CFU896" s="2198"/>
      <c r="CFV896" s="2198"/>
      <c r="CFW896" s="2198"/>
      <c r="CFX896" s="2198"/>
      <c r="CFY896" s="2198"/>
      <c r="CFZ896" s="2198"/>
      <c r="CGA896" s="2198"/>
      <c r="CGB896" s="2198"/>
      <c r="CGC896" s="2198"/>
      <c r="CGD896" s="2198"/>
      <c r="CGE896" s="2198"/>
      <c r="CGF896" s="2198"/>
      <c r="CGG896" s="2198"/>
      <c r="CGH896" s="2198"/>
      <c r="CGI896" s="2198"/>
      <c r="CGJ896" s="2198"/>
      <c r="CGK896" s="2198"/>
      <c r="CGL896" s="2198"/>
      <c r="CGM896" s="2198"/>
      <c r="CGN896" s="2198"/>
      <c r="CGO896" s="2198"/>
      <c r="CGP896" s="2198"/>
      <c r="CGQ896" s="2198"/>
      <c r="CGR896" s="2198"/>
      <c r="CGS896" s="2198"/>
      <c r="CGT896" s="2198"/>
      <c r="CGU896" s="2198"/>
      <c r="CGV896" s="2198"/>
      <c r="CGW896" s="2198"/>
      <c r="CGX896" s="2198"/>
      <c r="CGY896" s="2198"/>
      <c r="CGZ896" s="2198"/>
      <c r="CHA896" s="2198"/>
      <c r="CHB896" s="2198"/>
      <c r="CHC896" s="2198"/>
      <c r="CHD896" s="2198"/>
      <c r="CHE896" s="2198"/>
      <c r="CHF896" s="2198"/>
      <c r="CHG896" s="2198"/>
      <c r="CHH896" s="2198"/>
      <c r="CHI896" s="2198"/>
      <c r="CHJ896" s="2198"/>
      <c r="CHK896" s="2198"/>
      <c r="CHL896" s="2198"/>
      <c r="CHM896" s="2198"/>
      <c r="CHN896" s="2198"/>
      <c r="CHO896" s="2198"/>
      <c r="CHP896" s="2198"/>
      <c r="CHQ896" s="2198"/>
      <c r="CHR896" s="2198"/>
      <c r="CHS896" s="2198"/>
      <c r="CHT896" s="2198"/>
      <c r="CHU896" s="2198"/>
      <c r="CHV896" s="2198"/>
      <c r="CHW896" s="2198"/>
      <c r="CHX896" s="2198"/>
      <c r="CHY896" s="2198"/>
      <c r="CHZ896" s="2198"/>
      <c r="CIA896" s="2198"/>
      <c r="CIB896" s="2198"/>
      <c r="CIC896" s="2198"/>
      <c r="CID896" s="2198"/>
      <c r="CIE896" s="2198"/>
      <c r="CIF896" s="2198"/>
      <c r="CIG896" s="2198"/>
      <c r="CIH896" s="2198"/>
      <c r="CII896" s="2198"/>
      <c r="CIJ896" s="2198"/>
      <c r="CIK896" s="2198"/>
      <c r="CIL896" s="2198"/>
      <c r="CIM896" s="2198"/>
      <c r="CIN896" s="2198"/>
      <c r="CIO896" s="2198"/>
      <c r="CIP896" s="2198"/>
      <c r="CIQ896" s="2198"/>
      <c r="CIR896" s="2198"/>
      <c r="CIS896" s="2198"/>
      <c r="CIT896" s="2198"/>
      <c r="CIU896" s="2198"/>
      <c r="CIV896" s="2198"/>
      <c r="CIW896" s="2198"/>
      <c r="CIX896" s="2198"/>
      <c r="CIY896" s="2198"/>
      <c r="CIZ896" s="2198"/>
      <c r="CJA896" s="2198"/>
      <c r="CJB896" s="2198"/>
      <c r="CJC896" s="2198"/>
      <c r="CJD896" s="2198"/>
      <c r="CJE896" s="2198"/>
      <c r="CJF896" s="2198"/>
      <c r="CJG896" s="2198"/>
      <c r="CJH896" s="2198"/>
      <c r="CJI896" s="2198"/>
      <c r="CJJ896" s="2198"/>
      <c r="CJK896" s="2198"/>
      <c r="CJL896" s="2198"/>
      <c r="CJM896" s="2198"/>
      <c r="CJN896" s="2198"/>
      <c r="CJO896" s="2198"/>
      <c r="CJP896" s="2198"/>
      <c r="CJQ896" s="2198"/>
      <c r="CJR896" s="2198"/>
      <c r="CJS896" s="2198"/>
      <c r="CJW896" s="2198"/>
      <c r="CJX896" s="2198"/>
      <c r="CJY896" s="2198"/>
      <c r="CJZ896" s="2198"/>
      <c r="CKA896" s="2198"/>
      <c r="CKB896" s="2198"/>
      <c r="CKC896" s="2198"/>
      <c r="CKD896" s="2198"/>
      <c r="CKE896" s="2198"/>
      <c r="CKF896" s="2198"/>
      <c r="CKG896" s="2198"/>
      <c r="CKH896" s="2198"/>
      <c r="CKI896" s="2198"/>
      <c r="CKJ896" s="2198"/>
      <c r="CKK896" s="2198"/>
      <c r="CKL896" s="2198"/>
      <c r="CKM896" s="2198"/>
      <c r="CKN896" s="2198"/>
      <c r="CKO896" s="2198"/>
      <c r="CKP896" s="2198"/>
      <c r="CKQ896" s="2198"/>
      <c r="CKR896" s="2198"/>
      <c r="CKS896" s="2198"/>
      <c r="CKT896" s="2198"/>
      <c r="CKU896" s="2198"/>
      <c r="CKV896" s="2198"/>
      <c r="CKW896" s="2198"/>
      <c r="CKX896" s="2198"/>
      <c r="CKY896" s="2198"/>
      <c r="CKZ896" s="2198"/>
      <c r="CLA896" s="2198"/>
      <c r="CLB896" s="2198"/>
      <c r="CLC896" s="2198"/>
      <c r="CLD896" s="2198"/>
      <c r="CLE896" s="2198"/>
      <c r="CLF896" s="2198"/>
      <c r="CLG896" s="2198"/>
      <c r="CLH896" s="2198"/>
      <c r="CLI896" s="2198"/>
      <c r="CLJ896" s="2198"/>
      <c r="CLK896" s="2198"/>
      <c r="CLL896" s="2198"/>
      <c r="CLM896" s="2198"/>
      <c r="CLN896" s="2198"/>
      <c r="CLO896" s="2198"/>
      <c r="CLP896" s="2198"/>
      <c r="CLQ896" s="2198"/>
      <c r="CLR896" s="2198"/>
      <c r="CLS896" s="2198"/>
      <c r="CLT896" s="2198"/>
      <c r="CLU896" s="2198"/>
      <c r="CLV896" s="2198"/>
      <c r="CLW896" s="2198"/>
      <c r="CLX896" s="2198"/>
      <c r="CLY896" s="2198"/>
      <c r="CLZ896" s="2198"/>
      <c r="CMA896" s="2198"/>
      <c r="CMB896" s="2198"/>
      <c r="CMC896" s="2198"/>
      <c r="CMD896" s="2198"/>
      <c r="CME896" s="2198"/>
      <c r="CMF896" s="2198"/>
      <c r="CMG896" s="2198"/>
      <c r="CMH896" s="2198"/>
      <c r="CMI896" s="2198"/>
      <c r="CMJ896" s="2198"/>
      <c r="CMK896" s="2198"/>
      <c r="CML896" s="2198"/>
      <c r="CMM896" s="2198"/>
      <c r="CMN896" s="2198"/>
      <c r="CMO896" s="2198"/>
      <c r="CMP896" s="2198"/>
      <c r="CMQ896" s="2198"/>
      <c r="CMR896" s="2198"/>
      <c r="CMS896" s="2198"/>
      <c r="CMT896" s="2198"/>
      <c r="CMU896" s="2198"/>
      <c r="CMV896" s="2198"/>
      <c r="CMW896" s="2198"/>
      <c r="CMX896" s="2198"/>
      <c r="CMY896" s="2198"/>
      <c r="CMZ896" s="2198"/>
      <c r="CNA896" s="2198"/>
      <c r="CNB896" s="2198"/>
      <c r="CNC896" s="2198"/>
      <c r="CND896" s="2198"/>
      <c r="CNE896" s="2198"/>
      <c r="CNF896" s="2198"/>
      <c r="CNG896" s="2198"/>
      <c r="CNH896" s="2198"/>
      <c r="CNI896" s="2198"/>
      <c r="CNJ896" s="2198"/>
      <c r="CNK896" s="2198"/>
      <c r="CNL896" s="2198"/>
      <c r="CNM896" s="2198"/>
      <c r="CNN896" s="2198"/>
      <c r="CNO896" s="2198"/>
      <c r="CNP896" s="2198"/>
      <c r="CNQ896" s="2198"/>
      <c r="CNR896" s="2198"/>
      <c r="CNS896" s="2198"/>
      <c r="CNT896" s="2198"/>
      <c r="CNU896" s="2198"/>
      <c r="CNV896" s="2198"/>
      <c r="CNW896" s="2198"/>
      <c r="CNX896" s="2198"/>
      <c r="CNY896" s="2198"/>
      <c r="CNZ896" s="2198"/>
      <c r="COA896" s="2198"/>
      <c r="COB896" s="2198"/>
      <c r="COC896" s="2198"/>
      <c r="COD896" s="2198"/>
      <c r="COE896" s="2198"/>
      <c r="COF896" s="2198"/>
      <c r="COG896" s="2198"/>
      <c r="COH896" s="2198"/>
      <c r="COI896" s="2198"/>
      <c r="COJ896" s="2198"/>
      <c r="COK896" s="2198"/>
      <c r="COL896" s="2198"/>
      <c r="COM896" s="2198"/>
      <c r="CON896" s="2198"/>
      <c r="COO896" s="2198"/>
      <c r="COP896" s="2198"/>
      <c r="COQ896" s="2198"/>
      <c r="COR896" s="2198"/>
      <c r="COS896" s="2198"/>
      <c r="COT896" s="2198"/>
      <c r="COU896" s="2198"/>
      <c r="COV896" s="2198"/>
      <c r="COW896" s="2198"/>
      <c r="COX896" s="2198"/>
      <c r="COY896" s="2198"/>
      <c r="COZ896" s="2198"/>
      <c r="CPA896" s="2198"/>
      <c r="CPB896" s="2198"/>
      <c r="CPC896" s="2198"/>
      <c r="CPD896" s="2198"/>
      <c r="CPE896" s="2198"/>
      <c r="CPF896" s="2198"/>
      <c r="CPG896" s="2198"/>
      <c r="CPH896" s="2198"/>
      <c r="CPI896" s="2198"/>
      <c r="CPJ896" s="2198"/>
      <c r="CPK896" s="2198"/>
      <c r="CPL896" s="2198"/>
      <c r="CPM896" s="2198"/>
      <c r="CPN896" s="2198"/>
      <c r="CPO896" s="2198"/>
      <c r="CPP896" s="2198"/>
      <c r="CPQ896" s="2198"/>
      <c r="CPR896" s="2198"/>
      <c r="CPS896" s="2198"/>
      <c r="CPT896" s="2198"/>
      <c r="CPU896" s="2198"/>
      <c r="CPV896" s="2198"/>
      <c r="CPW896" s="2198"/>
      <c r="CPX896" s="2198"/>
      <c r="CPY896" s="2198"/>
      <c r="CPZ896" s="2198"/>
      <c r="CQA896" s="2198"/>
      <c r="CQB896" s="2198"/>
      <c r="CQC896" s="2198"/>
      <c r="CQD896" s="2198"/>
      <c r="CQE896" s="2198"/>
      <c r="CQF896" s="2198"/>
      <c r="CQG896" s="2198"/>
      <c r="CQH896" s="2198"/>
      <c r="CQI896" s="2198"/>
      <c r="CQJ896" s="2198"/>
      <c r="CQK896" s="2198"/>
      <c r="CQL896" s="2198"/>
      <c r="CQM896" s="2198"/>
      <c r="CQN896" s="2198"/>
      <c r="CQO896" s="2198"/>
      <c r="CQP896" s="2198"/>
      <c r="CQQ896" s="2198"/>
      <c r="CQR896" s="2198"/>
      <c r="CQS896" s="2198"/>
      <c r="CQT896" s="2198"/>
      <c r="CQU896" s="2198"/>
      <c r="CQV896" s="2198"/>
      <c r="CQW896" s="2198"/>
      <c r="CQX896" s="2198"/>
      <c r="CQY896" s="2198"/>
      <c r="CQZ896" s="2198"/>
      <c r="CRA896" s="2198"/>
      <c r="CRB896" s="2198"/>
      <c r="CRC896" s="2198"/>
      <c r="CRD896" s="2198"/>
      <c r="CRE896" s="2198"/>
      <c r="CRF896" s="2198"/>
      <c r="CRG896" s="2198"/>
      <c r="CRH896" s="2198"/>
      <c r="CRI896" s="2198"/>
      <c r="CRJ896" s="2198"/>
      <c r="CRK896" s="2198"/>
      <c r="CRL896" s="2198"/>
      <c r="CRM896" s="2198"/>
      <c r="CRN896" s="2198"/>
      <c r="CRO896" s="2198"/>
      <c r="CRP896" s="2198"/>
      <c r="CRQ896" s="2198"/>
      <c r="CRR896" s="2198"/>
      <c r="CRS896" s="2198"/>
      <c r="CRT896" s="2198"/>
      <c r="CRU896" s="2198"/>
      <c r="CRV896" s="2198"/>
      <c r="CRW896" s="2198"/>
      <c r="CRX896" s="2198"/>
      <c r="CRY896" s="2198"/>
      <c r="CRZ896" s="2198"/>
      <c r="CSA896" s="2198"/>
      <c r="CSB896" s="2198"/>
      <c r="CSC896" s="2198"/>
      <c r="CSD896" s="2198"/>
      <c r="CSE896" s="2198"/>
      <c r="CSF896" s="2198"/>
      <c r="CSG896" s="2198"/>
      <c r="CSH896" s="2198"/>
      <c r="CSI896" s="2198"/>
      <c r="CSJ896" s="2198"/>
      <c r="CSK896" s="2198"/>
      <c r="CSL896" s="2198"/>
      <c r="CSM896" s="2198"/>
      <c r="CSN896" s="2198"/>
      <c r="CSO896" s="2198"/>
      <c r="CSP896" s="2198"/>
      <c r="CSQ896" s="2198"/>
      <c r="CSR896" s="2198"/>
      <c r="CSS896" s="2198"/>
      <c r="CST896" s="2198"/>
      <c r="CSU896" s="2198"/>
      <c r="CSV896" s="2198"/>
      <c r="CSW896" s="2198"/>
      <c r="CSX896" s="2198"/>
      <c r="CSY896" s="2198"/>
      <c r="CSZ896" s="2198"/>
      <c r="CTA896" s="2198"/>
      <c r="CTB896" s="2198"/>
      <c r="CTC896" s="2198"/>
      <c r="CTD896" s="2198"/>
      <c r="CTE896" s="2198"/>
      <c r="CTF896" s="2198"/>
      <c r="CTG896" s="2198"/>
      <c r="CTH896" s="2198"/>
      <c r="CTI896" s="2198"/>
      <c r="CTJ896" s="2198"/>
      <c r="CTK896" s="2198"/>
      <c r="CTL896" s="2198"/>
      <c r="CTM896" s="2198"/>
      <c r="CTN896" s="2198"/>
      <c r="CTO896" s="2198"/>
      <c r="CTS896" s="2198"/>
      <c r="CTT896" s="2198"/>
      <c r="CTU896" s="2198"/>
      <c r="CTV896" s="2198"/>
      <c r="CTW896" s="2198"/>
      <c r="CTX896" s="2198"/>
      <c r="CTY896" s="2198"/>
      <c r="CTZ896" s="2198"/>
      <c r="CUA896" s="2198"/>
      <c r="CUB896" s="2198"/>
      <c r="CUC896" s="2198"/>
      <c r="CUD896" s="2198"/>
      <c r="CUE896" s="2198"/>
      <c r="CUF896" s="2198"/>
      <c r="CUG896" s="2198"/>
      <c r="CUH896" s="2198"/>
      <c r="CUI896" s="2198"/>
      <c r="CUJ896" s="2198"/>
      <c r="CUK896" s="2198"/>
      <c r="CUL896" s="2198"/>
      <c r="CUM896" s="2198"/>
      <c r="CUN896" s="2198"/>
      <c r="CUO896" s="2198"/>
      <c r="CUP896" s="2198"/>
      <c r="CUQ896" s="2198"/>
      <c r="CUR896" s="2198"/>
      <c r="CUS896" s="2198"/>
      <c r="CUT896" s="2198"/>
      <c r="CUU896" s="2198"/>
      <c r="CUV896" s="2198"/>
      <c r="CUW896" s="2198"/>
      <c r="CUX896" s="2198"/>
      <c r="CUY896" s="2198"/>
      <c r="CUZ896" s="2198"/>
      <c r="CVA896" s="2198"/>
      <c r="CVB896" s="2198"/>
      <c r="CVC896" s="2198"/>
      <c r="CVD896" s="2198"/>
      <c r="CVE896" s="2198"/>
      <c r="CVF896" s="2198"/>
      <c r="CVG896" s="2198"/>
      <c r="CVH896" s="2198"/>
      <c r="CVI896" s="2198"/>
      <c r="CVJ896" s="2198"/>
      <c r="CVK896" s="2198"/>
      <c r="CVL896" s="2198"/>
      <c r="CVM896" s="2198"/>
      <c r="CVN896" s="2198"/>
      <c r="CVO896" s="2198"/>
      <c r="CVP896" s="2198"/>
      <c r="CVQ896" s="2198"/>
      <c r="CVR896" s="2198"/>
      <c r="CVS896" s="2198"/>
      <c r="CVT896" s="2198"/>
      <c r="CVU896" s="2198"/>
      <c r="CVV896" s="2198"/>
      <c r="CVW896" s="2198"/>
      <c r="CVX896" s="2198"/>
      <c r="CVY896" s="2198"/>
      <c r="CVZ896" s="2198"/>
      <c r="CWA896" s="2198"/>
      <c r="CWB896" s="2198"/>
      <c r="CWC896" s="2198"/>
      <c r="CWD896" s="2198"/>
      <c r="CWE896" s="2198"/>
      <c r="CWF896" s="2198"/>
      <c r="CWG896" s="2198"/>
      <c r="CWH896" s="2198"/>
      <c r="CWI896" s="2198"/>
      <c r="CWJ896" s="2198"/>
      <c r="CWK896" s="2198"/>
      <c r="CWL896" s="2198"/>
      <c r="CWM896" s="2198"/>
      <c r="CWN896" s="2198"/>
      <c r="CWO896" s="2198"/>
      <c r="CWP896" s="2198"/>
      <c r="CWQ896" s="2198"/>
      <c r="CWR896" s="2198"/>
      <c r="CWS896" s="2198"/>
      <c r="CWT896" s="2198"/>
      <c r="CWU896" s="2198"/>
      <c r="CWV896" s="2198"/>
      <c r="CWW896" s="2198"/>
      <c r="CWX896" s="2198"/>
      <c r="CWY896" s="2198"/>
      <c r="CWZ896" s="2198"/>
      <c r="CXA896" s="2198"/>
      <c r="CXB896" s="2198"/>
      <c r="CXC896" s="2198"/>
      <c r="CXD896" s="2198"/>
      <c r="CXE896" s="2198"/>
      <c r="CXF896" s="2198"/>
      <c r="CXG896" s="2198"/>
      <c r="CXH896" s="2198"/>
      <c r="CXI896" s="2198"/>
      <c r="CXJ896" s="2198"/>
      <c r="CXK896" s="2198"/>
      <c r="CXL896" s="2198"/>
      <c r="CXM896" s="2198"/>
      <c r="CXN896" s="2198"/>
      <c r="CXO896" s="2198"/>
      <c r="CXP896" s="2198"/>
      <c r="CXQ896" s="2198"/>
      <c r="CXR896" s="2198"/>
      <c r="CXS896" s="2198"/>
      <c r="CXT896" s="2198"/>
      <c r="CXU896" s="2198"/>
      <c r="CXV896" s="2198"/>
      <c r="CXW896" s="2198"/>
      <c r="CXX896" s="2198"/>
      <c r="CXY896" s="2198"/>
      <c r="CXZ896" s="2198"/>
      <c r="CYA896" s="2198"/>
      <c r="CYB896" s="2198"/>
      <c r="CYC896" s="2198"/>
      <c r="CYD896" s="2198"/>
      <c r="CYE896" s="2198"/>
      <c r="CYF896" s="2198"/>
      <c r="CYG896" s="2198"/>
      <c r="CYH896" s="2198"/>
      <c r="CYI896" s="2198"/>
      <c r="CYJ896" s="2198"/>
      <c r="CYK896" s="2198"/>
      <c r="CYL896" s="2198"/>
      <c r="CYM896" s="2198"/>
      <c r="CYN896" s="2198"/>
      <c r="CYO896" s="2198"/>
      <c r="CYP896" s="2198"/>
      <c r="CYQ896" s="2198"/>
      <c r="CYR896" s="2198"/>
      <c r="CYS896" s="2198"/>
      <c r="CYT896" s="2198"/>
      <c r="CYU896" s="2198"/>
      <c r="CYV896" s="2198"/>
      <c r="CYW896" s="2198"/>
      <c r="CYX896" s="2198"/>
      <c r="CYY896" s="2198"/>
      <c r="CYZ896" s="2198"/>
      <c r="CZA896" s="2198"/>
      <c r="CZB896" s="2198"/>
      <c r="CZC896" s="2198"/>
      <c r="CZD896" s="2198"/>
      <c r="CZE896" s="2198"/>
      <c r="CZF896" s="2198"/>
      <c r="CZG896" s="2198"/>
      <c r="CZH896" s="2198"/>
      <c r="CZI896" s="2198"/>
      <c r="CZJ896" s="2198"/>
      <c r="CZK896" s="2198"/>
      <c r="CZL896" s="2198"/>
      <c r="CZM896" s="2198"/>
      <c r="CZN896" s="2198"/>
      <c r="CZO896" s="2198"/>
      <c r="CZP896" s="2198"/>
      <c r="CZQ896" s="2198"/>
      <c r="CZR896" s="2198"/>
      <c r="CZS896" s="2198"/>
      <c r="CZT896" s="2198"/>
      <c r="CZU896" s="2198"/>
      <c r="CZV896" s="2198"/>
      <c r="CZW896" s="2198"/>
      <c r="CZX896" s="2198"/>
      <c r="CZY896" s="2198"/>
      <c r="CZZ896" s="2198"/>
      <c r="DAA896" s="2198"/>
      <c r="DAB896" s="2198"/>
      <c r="DAC896" s="2198"/>
      <c r="DAD896" s="2198"/>
      <c r="DAE896" s="2198"/>
      <c r="DAF896" s="2198"/>
      <c r="DAG896" s="2198"/>
      <c r="DAH896" s="2198"/>
      <c r="DAI896" s="2198"/>
      <c r="DAJ896" s="2198"/>
      <c r="DAK896" s="2198"/>
      <c r="DAL896" s="2198"/>
      <c r="DAM896" s="2198"/>
      <c r="DAN896" s="2198"/>
      <c r="DAO896" s="2198"/>
      <c r="DAP896" s="2198"/>
      <c r="DAQ896" s="2198"/>
      <c r="DAR896" s="2198"/>
      <c r="DAS896" s="2198"/>
      <c r="DAT896" s="2198"/>
      <c r="DAU896" s="2198"/>
      <c r="DAV896" s="2198"/>
      <c r="DAW896" s="2198"/>
      <c r="DAX896" s="2198"/>
      <c r="DAY896" s="2198"/>
      <c r="DAZ896" s="2198"/>
      <c r="DBA896" s="2198"/>
      <c r="DBB896" s="2198"/>
      <c r="DBC896" s="2198"/>
      <c r="DBD896" s="2198"/>
      <c r="DBE896" s="2198"/>
      <c r="DBF896" s="2198"/>
      <c r="DBG896" s="2198"/>
      <c r="DBH896" s="2198"/>
      <c r="DBI896" s="2198"/>
      <c r="DBJ896" s="2198"/>
      <c r="DBK896" s="2198"/>
      <c r="DBL896" s="2198"/>
      <c r="DBM896" s="2198"/>
      <c r="DBN896" s="2198"/>
      <c r="DBO896" s="2198"/>
      <c r="DBP896" s="2198"/>
      <c r="DBQ896" s="2198"/>
      <c r="DBR896" s="2198"/>
      <c r="DBS896" s="2198"/>
      <c r="DBT896" s="2198"/>
      <c r="DBU896" s="2198"/>
      <c r="DBV896" s="2198"/>
      <c r="DBW896" s="2198"/>
      <c r="DBX896" s="2198"/>
      <c r="DBY896" s="2198"/>
      <c r="DBZ896" s="2198"/>
      <c r="DCA896" s="2198"/>
      <c r="DCB896" s="2198"/>
      <c r="DCC896" s="2198"/>
      <c r="DCD896" s="2198"/>
      <c r="DCE896" s="2198"/>
      <c r="DCF896" s="2198"/>
      <c r="DCG896" s="2198"/>
      <c r="DCH896" s="2198"/>
      <c r="DCI896" s="2198"/>
      <c r="DCJ896" s="2198"/>
      <c r="DCK896" s="2198"/>
      <c r="DCL896" s="2198"/>
      <c r="DCM896" s="2198"/>
      <c r="DCN896" s="2198"/>
      <c r="DCO896" s="2198"/>
      <c r="DCP896" s="2198"/>
      <c r="DCQ896" s="2198"/>
      <c r="DCR896" s="2198"/>
      <c r="DCS896" s="2198"/>
      <c r="DCT896" s="2198"/>
      <c r="DCU896" s="2198"/>
      <c r="DCV896" s="2198"/>
      <c r="DCW896" s="2198"/>
      <c r="DCX896" s="2198"/>
      <c r="DCY896" s="2198"/>
      <c r="DCZ896" s="2198"/>
      <c r="DDA896" s="2198"/>
      <c r="DDB896" s="2198"/>
      <c r="DDC896" s="2198"/>
      <c r="DDD896" s="2198"/>
      <c r="DDE896" s="2198"/>
      <c r="DDF896" s="2198"/>
      <c r="DDG896" s="2198"/>
      <c r="DDH896" s="2198"/>
      <c r="DDI896" s="2198"/>
      <c r="DDJ896" s="2198"/>
      <c r="DDK896" s="2198"/>
      <c r="DDO896" s="2198"/>
      <c r="DDP896" s="2198"/>
      <c r="DDQ896" s="2198"/>
      <c r="DDR896" s="2198"/>
      <c r="DDS896" s="2198"/>
      <c r="DDT896" s="2198"/>
      <c r="DDU896" s="2198"/>
      <c r="DDV896" s="2198"/>
      <c r="DDW896" s="2198"/>
      <c r="DDX896" s="2198"/>
      <c r="DDY896" s="2198"/>
      <c r="DDZ896" s="2198"/>
      <c r="DEA896" s="2198"/>
      <c r="DEB896" s="2198"/>
      <c r="DEC896" s="2198"/>
      <c r="DED896" s="2198"/>
      <c r="DEE896" s="2198"/>
      <c r="DEF896" s="2198"/>
      <c r="DEG896" s="2198"/>
      <c r="DEH896" s="2198"/>
      <c r="DEI896" s="2198"/>
      <c r="DEJ896" s="2198"/>
      <c r="DEK896" s="2198"/>
      <c r="DEL896" s="2198"/>
      <c r="DEM896" s="2198"/>
      <c r="DEN896" s="2198"/>
      <c r="DEO896" s="2198"/>
      <c r="DEP896" s="2198"/>
      <c r="DEQ896" s="2198"/>
      <c r="DER896" s="2198"/>
      <c r="DES896" s="2198"/>
      <c r="DET896" s="2198"/>
      <c r="DEU896" s="2198"/>
      <c r="DEV896" s="2198"/>
      <c r="DEW896" s="2198"/>
      <c r="DEX896" s="2198"/>
      <c r="DEY896" s="2198"/>
      <c r="DEZ896" s="2198"/>
      <c r="DFA896" s="2198"/>
      <c r="DFB896" s="2198"/>
      <c r="DFC896" s="2198"/>
      <c r="DFD896" s="2198"/>
      <c r="DFE896" s="2198"/>
      <c r="DFF896" s="2198"/>
      <c r="DFG896" s="2198"/>
      <c r="DFH896" s="2198"/>
      <c r="DFI896" s="2198"/>
      <c r="DFJ896" s="2198"/>
      <c r="DFK896" s="2198"/>
      <c r="DFL896" s="2198"/>
      <c r="DFM896" s="2198"/>
      <c r="DFN896" s="2198"/>
      <c r="DFO896" s="2198"/>
      <c r="DFP896" s="2198"/>
      <c r="DFQ896" s="2198"/>
      <c r="DFR896" s="2198"/>
      <c r="DFS896" s="2198"/>
      <c r="DFT896" s="2198"/>
      <c r="DFU896" s="2198"/>
      <c r="DFV896" s="2198"/>
      <c r="DFW896" s="2198"/>
      <c r="DFX896" s="2198"/>
      <c r="DFY896" s="2198"/>
      <c r="DFZ896" s="2198"/>
      <c r="DGA896" s="2198"/>
      <c r="DGB896" s="2198"/>
      <c r="DGC896" s="2198"/>
      <c r="DGD896" s="2198"/>
      <c r="DGE896" s="2198"/>
      <c r="DGF896" s="2198"/>
      <c r="DGG896" s="2198"/>
      <c r="DGH896" s="2198"/>
      <c r="DGI896" s="2198"/>
      <c r="DGJ896" s="2198"/>
      <c r="DGK896" s="2198"/>
      <c r="DGL896" s="2198"/>
      <c r="DGM896" s="2198"/>
      <c r="DGN896" s="2198"/>
      <c r="DGO896" s="2198"/>
      <c r="DGP896" s="2198"/>
      <c r="DGQ896" s="2198"/>
      <c r="DGR896" s="2198"/>
      <c r="DGS896" s="2198"/>
      <c r="DGT896" s="2198"/>
      <c r="DGU896" s="2198"/>
      <c r="DGV896" s="2198"/>
      <c r="DGW896" s="2198"/>
      <c r="DGX896" s="2198"/>
      <c r="DGY896" s="2198"/>
      <c r="DGZ896" s="2198"/>
      <c r="DHA896" s="2198"/>
      <c r="DHB896" s="2198"/>
      <c r="DHC896" s="2198"/>
      <c r="DHD896" s="2198"/>
      <c r="DHE896" s="2198"/>
      <c r="DHF896" s="2198"/>
      <c r="DHG896" s="2198"/>
      <c r="DHH896" s="2198"/>
      <c r="DHI896" s="2198"/>
      <c r="DHJ896" s="2198"/>
      <c r="DHK896" s="2198"/>
      <c r="DHL896" s="2198"/>
      <c r="DHM896" s="2198"/>
      <c r="DHN896" s="2198"/>
      <c r="DHO896" s="2198"/>
      <c r="DHP896" s="2198"/>
      <c r="DHQ896" s="2198"/>
      <c r="DHR896" s="2198"/>
      <c r="DHS896" s="2198"/>
      <c r="DHT896" s="2198"/>
      <c r="DHU896" s="2198"/>
      <c r="DHV896" s="2198"/>
      <c r="DHW896" s="2198"/>
      <c r="DHX896" s="2198"/>
      <c r="DHY896" s="2198"/>
      <c r="DHZ896" s="2198"/>
      <c r="DIA896" s="2198"/>
      <c r="DIB896" s="2198"/>
      <c r="DIC896" s="2198"/>
      <c r="DID896" s="2198"/>
      <c r="DIE896" s="2198"/>
      <c r="DIF896" s="2198"/>
      <c r="DIG896" s="2198"/>
      <c r="DIH896" s="2198"/>
      <c r="DII896" s="2198"/>
      <c r="DIJ896" s="2198"/>
      <c r="DIK896" s="2198"/>
      <c r="DIL896" s="2198"/>
      <c r="DIM896" s="2198"/>
      <c r="DIN896" s="2198"/>
      <c r="DIO896" s="2198"/>
      <c r="DIP896" s="2198"/>
      <c r="DIQ896" s="2198"/>
      <c r="DIR896" s="2198"/>
      <c r="DIS896" s="2198"/>
      <c r="DIT896" s="2198"/>
      <c r="DIU896" s="2198"/>
      <c r="DIV896" s="2198"/>
      <c r="DIW896" s="2198"/>
      <c r="DIX896" s="2198"/>
      <c r="DIY896" s="2198"/>
      <c r="DIZ896" s="2198"/>
      <c r="DJA896" s="2198"/>
      <c r="DJB896" s="2198"/>
      <c r="DJC896" s="2198"/>
      <c r="DJD896" s="2198"/>
      <c r="DJE896" s="2198"/>
      <c r="DJF896" s="2198"/>
      <c r="DJG896" s="2198"/>
      <c r="DJH896" s="2198"/>
      <c r="DJI896" s="2198"/>
      <c r="DJJ896" s="2198"/>
      <c r="DJK896" s="2198"/>
      <c r="DJL896" s="2198"/>
      <c r="DJM896" s="2198"/>
      <c r="DJN896" s="2198"/>
      <c r="DJO896" s="2198"/>
      <c r="DJP896" s="2198"/>
      <c r="DJQ896" s="2198"/>
      <c r="DJR896" s="2198"/>
      <c r="DJS896" s="2198"/>
      <c r="DJT896" s="2198"/>
      <c r="DJU896" s="2198"/>
      <c r="DJV896" s="2198"/>
      <c r="DJW896" s="2198"/>
      <c r="DJX896" s="2198"/>
      <c r="DJY896" s="2198"/>
      <c r="DJZ896" s="2198"/>
      <c r="DKA896" s="2198"/>
      <c r="DKB896" s="2198"/>
      <c r="DKC896" s="2198"/>
      <c r="DKD896" s="2198"/>
      <c r="DKE896" s="2198"/>
      <c r="DKF896" s="2198"/>
      <c r="DKG896" s="2198"/>
      <c r="DKH896" s="2198"/>
      <c r="DKI896" s="2198"/>
      <c r="DKJ896" s="2198"/>
      <c r="DKK896" s="2198"/>
      <c r="DKL896" s="2198"/>
      <c r="DKM896" s="2198"/>
      <c r="DKN896" s="2198"/>
      <c r="DKO896" s="2198"/>
      <c r="DKP896" s="2198"/>
      <c r="DKQ896" s="2198"/>
      <c r="DKR896" s="2198"/>
      <c r="DKS896" s="2198"/>
      <c r="DKT896" s="2198"/>
      <c r="DKU896" s="2198"/>
      <c r="DKV896" s="2198"/>
      <c r="DKW896" s="2198"/>
      <c r="DKX896" s="2198"/>
      <c r="DKY896" s="2198"/>
      <c r="DKZ896" s="2198"/>
      <c r="DLA896" s="2198"/>
      <c r="DLB896" s="2198"/>
      <c r="DLC896" s="2198"/>
      <c r="DLD896" s="2198"/>
      <c r="DLE896" s="2198"/>
      <c r="DLF896" s="2198"/>
      <c r="DLG896" s="2198"/>
      <c r="DLH896" s="2198"/>
      <c r="DLI896" s="2198"/>
      <c r="DLJ896" s="2198"/>
      <c r="DLK896" s="2198"/>
      <c r="DLL896" s="2198"/>
      <c r="DLM896" s="2198"/>
      <c r="DLN896" s="2198"/>
      <c r="DLO896" s="2198"/>
      <c r="DLP896" s="2198"/>
      <c r="DLQ896" s="2198"/>
      <c r="DLR896" s="2198"/>
      <c r="DLS896" s="2198"/>
      <c r="DLT896" s="2198"/>
      <c r="DLU896" s="2198"/>
      <c r="DLV896" s="2198"/>
      <c r="DLW896" s="2198"/>
      <c r="DLX896" s="2198"/>
      <c r="DLY896" s="2198"/>
      <c r="DLZ896" s="2198"/>
      <c r="DMA896" s="2198"/>
      <c r="DMB896" s="2198"/>
      <c r="DMC896" s="2198"/>
      <c r="DMD896" s="2198"/>
      <c r="DME896" s="2198"/>
      <c r="DMF896" s="2198"/>
      <c r="DMG896" s="2198"/>
      <c r="DMH896" s="2198"/>
      <c r="DMI896" s="2198"/>
      <c r="DMJ896" s="2198"/>
      <c r="DMK896" s="2198"/>
      <c r="DML896" s="2198"/>
      <c r="DMM896" s="2198"/>
      <c r="DMN896" s="2198"/>
      <c r="DMO896" s="2198"/>
      <c r="DMP896" s="2198"/>
      <c r="DMQ896" s="2198"/>
      <c r="DMR896" s="2198"/>
      <c r="DMS896" s="2198"/>
      <c r="DMT896" s="2198"/>
      <c r="DMU896" s="2198"/>
      <c r="DMV896" s="2198"/>
      <c r="DMW896" s="2198"/>
      <c r="DMX896" s="2198"/>
      <c r="DMY896" s="2198"/>
      <c r="DMZ896" s="2198"/>
      <c r="DNA896" s="2198"/>
      <c r="DNB896" s="2198"/>
      <c r="DNC896" s="2198"/>
      <c r="DND896" s="2198"/>
      <c r="DNE896" s="2198"/>
      <c r="DNF896" s="2198"/>
      <c r="DNG896" s="2198"/>
      <c r="DNK896" s="2198"/>
      <c r="DNL896" s="2198"/>
      <c r="DNM896" s="2198"/>
      <c r="DNN896" s="2198"/>
      <c r="DNO896" s="2198"/>
      <c r="DNP896" s="2198"/>
      <c r="DNQ896" s="2198"/>
      <c r="DNR896" s="2198"/>
      <c r="DNS896" s="2198"/>
      <c r="DNT896" s="2198"/>
      <c r="DNU896" s="2198"/>
      <c r="DNV896" s="2198"/>
      <c r="DNW896" s="2198"/>
      <c r="DNX896" s="2198"/>
      <c r="DNY896" s="2198"/>
      <c r="DNZ896" s="2198"/>
      <c r="DOA896" s="2198"/>
      <c r="DOB896" s="2198"/>
      <c r="DOC896" s="2198"/>
      <c r="DOD896" s="2198"/>
      <c r="DOE896" s="2198"/>
      <c r="DOF896" s="2198"/>
      <c r="DOG896" s="2198"/>
      <c r="DOH896" s="2198"/>
      <c r="DOI896" s="2198"/>
      <c r="DOJ896" s="2198"/>
      <c r="DOK896" s="2198"/>
      <c r="DOL896" s="2198"/>
      <c r="DOM896" s="2198"/>
      <c r="DON896" s="2198"/>
      <c r="DOO896" s="2198"/>
      <c r="DOP896" s="2198"/>
      <c r="DOQ896" s="2198"/>
      <c r="DOR896" s="2198"/>
      <c r="DOS896" s="2198"/>
      <c r="DOT896" s="2198"/>
      <c r="DOU896" s="2198"/>
      <c r="DOV896" s="2198"/>
      <c r="DOW896" s="2198"/>
      <c r="DOX896" s="2198"/>
      <c r="DOY896" s="2198"/>
      <c r="DOZ896" s="2198"/>
      <c r="DPA896" s="2198"/>
      <c r="DPB896" s="2198"/>
      <c r="DPC896" s="2198"/>
      <c r="DPD896" s="2198"/>
      <c r="DPE896" s="2198"/>
      <c r="DPF896" s="2198"/>
      <c r="DPG896" s="2198"/>
      <c r="DPH896" s="2198"/>
      <c r="DPI896" s="2198"/>
      <c r="DPJ896" s="2198"/>
      <c r="DPK896" s="2198"/>
      <c r="DPL896" s="2198"/>
      <c r="DPM896" s="2198"/>
      <c r="DPN896" s="2198"/>
      <c r="DPO896" s="2198"/>
      <c r="DPP896" s="2198"/>
      <c r="DPQ896" s="2198"/>
      <c r="DPR896" s="2198"/>
      <c r="DPS896" s="2198"/>
      <c r="DPT896" s="2198"/>
      <c r="DPU896" s="2198"/>
      <c r="DPV896" s="2198"/>
      <c r="DPW896" s="2198"/>
      <c r="DPX896" s="2198"/>
      <c r="DPY896" s="2198"/>
      <c r="DPZ896" s="2198"/>
      <c r="DQA896" s="2198"/>
      <c r="DQB896" s="2198"/>
      <c r="DQC896" s="2198"/>
      <c r="DQD896" s="2198"/>
      <c r="DQE896" s="2198"/>
      <c r="DQF896" s="2198"/>
      <c r="DQG896" s="2198"/>
      <c r="DQH896" s="2198"/>
      <c r="DQI896" s="2198"/>
      <c r="DQJ896" s="2198"/>
      <c r="DQK896" s="2198"/>
      <c r="DQL896" s="2198"/>
      <c r="DQM896" s="2198"/>
      <c r="DQN896" s="2198"/>
      <c r="DQO896" s="2198"/>
      <c r="DQP896" s="2198"/>
      <c r="DQQ896" s="2198"/>
      <c r="DQR896" s="2198"/>
      <c r="DQS896" s="2198"/>
      <c r="DQT896" s="2198"/>
      <c r="DQU896" s="2198"/>
      <c r="DQV896" s="2198"/>
      <c r="DQW896" s="2198"/>
      <c r="DQX896" s="2198"/>
      <c r="DQY896" s="2198"/>
      <c r="DQZ896" s="2198"/>
      <c r="DRA896" s="2198"/>
      <c r="DRB896" s="2198"/>
      <c r="DRC896" s="2198"/>
      <c r="DRD896" s="2198"/>
      <c r="DRE896" s="2198"/>
      <c r="DRF896" s="2198"/>
      <c r="DRG896" s="2198"/>
      <c r="DRH896" s="2198"/>
      <c r="DRI896" s="2198"/>
      <c r="DRJ896" s="2198"/>
      <c r="DRK896" s="2198"/>
      <c r="DRL896" s="2198"/>
      <c r="DRM896" s="2198"/>
      <c r="DRN896" s="2198"/>
      <c r="DRO896" s="2198"/>
      <c r="DRP896" s="2198"/>
      <c r="DRQ896" s="2198"/>
      <c r="DRR896" s="2198"/>
      <c r="DRS896" s="2198"/>
      <c r="DRT896" s="2198"/>
      <c r="DRU896" s="2198"/>
      <c r="DRV896" s="2198"/>
      <c r="DRW896" s="2198"/>
      <c r="DRX896" s="2198"/>
      <c r="DRY896" s="2198"/>
      <c r="DRZ896" s="2198"/>
      <c r="DSA896" s="2198"/>
      <c r="DSB896" s="2198"/>
      <c r="DSC896" s="2198"/>
      <c r="DSD896" s="2198"/>
      <c r="DSE896" s="2198"/>
      <c r="DSF896" s="2198"/>
      <c r="DSG896" s="2198"/>
      <c r="DSH896" s="2198"/>
      <c r="DSI896" s="2198"/>
      <c r="DSJ896" s="2198"/>
      <c r="DSK896" s="2198"/>
      <c r="DSL896" s="2198"/>
      <c r="DSM896" s="2198"/>
      <c r="DSN896" s="2198"/>
      <c r="DSO896" s="2198"/>
      <c r="DSP896" s="2198"/>
      <c r="DSQ896" s="2198"/>
      <c r="DSR896" s="2198"/>
      <c r="DSS896" s="2198"/>
      <c r="DST896" s="2198"/>
      <c r="DSU896" s="2198"/>
      <c r="DSV896" s="2198"/>
      <c r="DSW896" s="2198"/>
      <c r="DSX896" s="2198"/>
      <c r="DSY896" s="2198"/>
      <c r="DSZ896" s="2198"/>
      <c r="DTA896" s="2198"/>
      <c r="DTB896" s="2198"/>
      <c r="DTC896" s="2198"/>
      <c r="DTD896" s="2198"/>
      <c r="DTE896" s="2198"/>
      <c r="DTF896" s="2198"/>
      <c r="DTG896" s="2198"/>
      <c r="DTH896" s="2198"/>
      <c r="DTI896" s="2198"/>
      <c r="DTJ896" s="2198"/>
      <c r="DTK896" s="2198"/>
      <c r="DTL896" s="2198"/>
      <c r="DTM896" s="2198"/>
      <c r="DTN896" s="2198"/>
      <c r="DTO896" s="2198"/>
      <c r="DTP896" s="2198"/>
      <c r="DTQ896" s="2198"/>
      <c r="DTR896" s="2198"/>
      <c r="DTS896" s="2198"/>
      <c r="DTT896" s="2198"/>
      <c r="DTU896" s="2198"/>
      <c r="DTV896" s="2198"/>
      <c r="DTW896" s="2198"/>
      <c r="DTX896" s="2198"/>
      <c r="DTY896" s="2198"/>
      <c r="DTZ896" s="2198"/>
      <c r="DUA896" s="2198"/>
      <c r="DUB896" s="2198"/>
      <c r="DUC896" s="2198"/>
      <c r="DUD896" s="2198"/>
      <c r="DUE896" s="2198"/>
      <c r="DUF896" s="2198"/>
      <c r="DUG896" s="2198"/>
      <c r="DUH896" s="2198"/>
      <c r="DUI896" s="2198"/>
      <c r="DUJ896" s="2198"/>
      <c r="DUK896" s="2198"/>
      <c r="DUL896" s="2198"/>
      <c r="DUM896" s="2198"/>
      <c r="DUN896" s="2198"/>
      <c r="DUO896" s="2198"/>
      <c r="DUP896" s="2198"/>
      <c r="DUQ896" s="2198"/>
      <c r="DUR896" s="2198"/>
      <c r="DUS896" s="2198"/>
      <c r="DUT896" s="2198"/>
      <c r="DUU896" s="2198"/>
      <c r="DUV896" s="2198"/>
      <c r="DUW896" s="2198"/>
      <c r="DUX896" s="2198"/>
      <c r="DUY896" s="2198"/>
      <c r="DUZ896" s="2198"/>
      <c r="DVA896" s="2198"/>
      <c r="DVB896" s="2198"/>
      <c r="DVC896" s="2198"/>
      <c r="DVD896" s="2198"/>
      <c r="DVE896" s="2198"/>
      <c r="DVF896" s="2198"/>
      <c r="DVG896" s="2198"/>
      <c r="DVH896" s="2198"/>
      <c r="DVI896" s="2198"/>
      <c r="DVJ896" s="2198"/>
      <c r="DVK896" s="2198"/>
      <c r="DVL896" s="2198"/>
      <c r="DVM896" s="2198"/>
      <c r="DVN896" s="2198"/>
      <c r="DVO896" s="2198"/>
      <c r="DVP896" s="2198"/>
      <c r="DVQ896" s="2198"/>
      <c r="DVR896" s="2198"/>
      <c r="DVS896" s="2198"/>
      <c r="DVT896" s="2198"/>
      <c r="DVU896" s="2198"/>
      <c r="DVV896" s="2198"/>
      <c r="DVW896" s="2198"/>
      <c r="DVX896" s="2198"/>
      <c r="DVY896" s="2198"/>
      <c r="DVZ896" s="2198"/>
      <c r="DWA896" s="2198"/>
      <c r="DWB896" s="2198"/>
      <c r="DWC896" s="2198"/>
      <c r="DWD896" s="2198"/>
      <c r="DWE896" s="2198"/>
      <c r="DWF896" s="2198"/>
      <c r="DWG896" s="2198"/>
      <c r="DWH896" s="2198"/>
      <c r="DWI896" s="2198"/>
      <c r="DWJ896" s="2198"/>
      <c r="DWK896" s="2198"/>
      <c r="DWL896" s="2198"/>
      <c r="DWM896" s="2198"/>
      <c r="DWN896" s="2198"/>
      <c r="DWO896" s="2198"/>
      <c r="DWP896" s="2198"/>
      <c r="DWQ896" s="2198"/>
      <c r="DWR896" s="2198"/>
      <c r="DWS896" s="2198"/>
      <c r="DWT896" s="2198"/>
      <c r="DWU896" s="2198"/>
      <c r="DWV896" s="2198"/>
      <c r="DWW896" s="2198"/>
      <c r="DWX896" s="2198"/>
      <c r="DWY896" s="2198"/>
      <c r="DWZ896" s="2198"/>
      <c r="DXA896" s="2198"/>
      <c r="DXB896" s="2198"/>
      <c r="DXC896" s="2198"/>
      <c r="DXG896" s="2198"/>
      <c r="DXH896" s="2198"/>
      <c r="DXI896" s="2198"/>
      <c r="DXJ896" s="2198"/>
      <c r="DXK896" s="2198"/>
      <c r="DXL896" s="2198"/>
      <c r="DXM896" s="2198"/>
      <c r="DXN896" s="2198"/>
      <c r="DXO896" s="2198"/>
      <c r="DXP896" s="2198"/>
      <c r="DXQ896" s="2198"/>
      <c r="DXR896" s="2198"/>
      <c r="DXS896" s="2198"/>
      <c r="DXT896" s="2198"/>
      <c r="DXU896" s="2198"/>
      <c r="DXV896" s="2198"/>
      <c r="DXW896" s="2198"/>
      <c r="DXX896" s="2198"/>
      <c r="DXY896" s="2198"/>
      <c r="DXZ896" s="2198"/>
      <c r="DYA896" s="2198"/>
      <c r="DYB896" s="2198"/>
      <c r="DYC896" s="2198"/>
      <c r="DYD896" s="2198"/>
      <c r="DYE896" s="2198"/>
      <c r="DYF896" s="2198"/>
      <c r="DYG896" s="2198"/>
      <c r="DYH896" s="2198"/>
      <c r="DYI896" s="2198"/>
      <c r="DYJ896" s="2198"/>
      <c r="DYK896" s="2198"/>
      <c r="DYL896" s="2198"/>
      <c r="DYM896" s="2198"/>
      <c r="DYN896" s="2198"/>
      <c r="DYO896" s="2198"/>
      <c r="DYP896" s="2198"/>
      <c r="DYQ896" s="2198"/>
      <c r="DYR896" s="2198"/>
      <c r="DYS896" s="2198"/>
      <c r="DYT896" s="2198"/>
      <c r="DYU896" s="2198"/>
      <c r="DYV896" s="2198"/>
      <c r="DYW896" s="2198"/>
      <c r="DYX896" s="2198"/>
      <c r="DYY896" s="2198"/>
      <c r="DYZ896" s="2198"/>
      <c r="DZA896" s="2198"/>
      <c r="DZB896" s="2198"/>
      <c r="DZC896" s="2198"/>
      <c r="DZD896" s="2198"/>
      <c r="DZE896" s="2198"/>
      <c r="DZF896" s="2198"/>
      <c r="DZG896" s="2198"/>
      <c r="DZH896" s="2198"/>
      <c r="DZI896" s="2198"/>
      <c r="DZJ896" s="2198"/>
      <c r="DZK896" s="2198"/>
      <c r="DZL896" s="2198"/>
      <c r="DZM896" s="2198"/>
      <c r="DZN896" s="2198"/>
      <c r="DZO896" s="2198"/>
      <c r="DZP896" s="2198"/>
      <c r="DZQ896" s="2198"/>
      <c r="DZR896" s="2198"/>
      <c r="DZS896" s="2198"/>
      <c r="DZT896" s="2198"/>
      <c r="DZU896" s="2198"/>
      <c r="DZV896" s="2198"/>
      <c r="DZW896" s="2198"/>
      <c r="DZX896" s="2198"/>
      <c r="DZY896" s="2198"/>
      <c r="DZZ896" s="2198"/>
      <c r="EAA896" s="2198"/>
      <c r="EAB896" s="2198"/>
      <c r="EAC896" s="2198"/>
      <c r="EAD896" s="2198"/>
      <c r="EAE896" s="2198"/>
      <c r="EAF896" s="2198"/>
      <c r="EAG896" s="2198"/>
      <c r="EAH896" s="2198"/>
      <c r="EAI896" s="2198"/>
      <c r="EAJ896" s="2198"/>
      <c r="EAK896" s="2198"/>
      <c r="EAL896" s="2198"/>
      <c r="EAM896" s="2198"/>
      <c r="EAN896" s="2198"/>
      <c r="EAO896" s="2198"/>
      <c r="EAP896" s="2198"/>
      <c r="EAQ896" s="2198"/>
      <c r="EAR896" s="2198"/>
      <c r="EAS896" s="2198"/>
      <c r="EAT896" s="2198"/>
      <c r="EAU896" s="2198"/>
      <c r="EAV896" s="2198"/>
      <c r="EAW896" s="2198"/>
      <c r="EAX896" s="2198"/>
      <c r="EAY896" s="2198"/>
      <c r="EAZ896" s="2198"/>
      <c r="EBA896" s="2198"/>
      <c r="EBB896" s="2198"/>
      <c r="EBC896" s="2198"/>
      <c r="EBD896" s="2198"/>
      <c r="EBE896" s="2198"/>
      <c r="EBF896" s="2198"/>
      <c r="EBG896" s="2198"/>
      <c r="EBH896" s="2198"/>
      <c r="EBI896" s="2198"/>
      <c r="EBJ896" s="2198"/>
      <c r="EBK896" s="2198"/>
      <c r="EBL896" s="2198"/>
      <c r="EBM896" s="2198"/>
      <c r="EBN896" s="2198"/>
      <c r="EBO896" s="2198"/>
      <c r="EBP896" s="2198"/>
      <c r="EBQ896" s="2198"/>
      <c r="EBR896" s="2198"/>
      <c r="EBS896" s="2198"/>
      <c r="EBT896" s="2198"/>
      <c r="EBU896" s="2198"/>
      <c r="EBV896" s="2198"/>
      <c r="EBW896" s="2198"/>
      <c r="EBX896" s="2198"/>
      <c r="EBY896" s="2198"/>
      <c r="EBZ896" s="2198"/>
      <c r="ECA896" s="2198"/>
      <c r="ECB896" s="2198"/>
      <c r="ECC896" s="2198"/>
      <c r="ECD896" s="2198"/>
      <c r="ECE896" s="2198"/>
      <c r="ECF896" s="2198"/>
      <c r="ECG896" s="2198"/>
      <c r="ECH896" s="2198"/>
      <c r="ECI896" s="2198"/>
      <c r="ECJ896" s="2198"/>
      <c r="ECK896" s="2198"/>
      <c r="ECL896" s="2198"/>
      <c r="ECM896" s="2198"/>
      <c r="ECN896" s="2198"/>
      <c r="ECO896" s="2198"/>
      <c r="ECP896" s="2198"/>
      <c r="ECQ896" s="2198"/>
      <c r="ECR896" s="2198"/>
      <c r="ECS896" s="2198"/>
      <c r="ECT896" s="2198"/>
      <c r="ECU896" s="2198"/>
      <c r="ECV896" s="2198"/>
      <c r="ECW896" s="2198"/>
      <c r="ECX896" s="2198"/>
      <c r="ECY896" s="2198"/>
      <c r="ECZ896" s="2198"/>
      <c r="EDA896" s="2198"/>
      <c r="EDB896" s="2198"/>
      <c r="EDC896" s="2198"/>
      <c r="EDD896" s="2198"/>
      <c r="EDE896" s="2198"/>
      <c r="EDF896" s="2198"/>
      <c r="EDG896" s="2198"/>
      <c r="EDH896" s="2198"/>
      <c r="EDI896" s="2198"/>
      <c r="EDJ896" s="2198"/>
      <c r="EDK896" s="2198"/>
      <c r="EDL896" s="2198"/>
      <c r="EDM896" s="2198"/>
      <c r="EDN896" s="2198"/>
      <c r="EDO896" s="2198"/>
      <c r="EDP896" s="2198"/>
      <c r="EDQ896" s="2198"/>
      <c r="EDR896" s="2198"/>
      <c r="EDS896" s="2198"/>
      <c r="EDT896" s="2198"/>
      <c r="EDU896" s="2198"/>
      <c r="EDV896" s="2198"/>
      <c r="EDW896" s="2198"/>
      <c r="EDX896" s="2198"/>
      <c r="EDY896" s="2198"/>
      <c r="EDZ896" s="2198"/>
      <c r="EEA896" s="2198"/>
      <c r="EEB896" s="2198"/>
      <c r="EEC896" s="2198"/>
      <c r="EED896" s="2198"/>
      <c r="EEE896" s="2198"/>
      <c r="EEF896" s="2198"/>
      <c r="EEG896" s="2198"/>
      <c r="EEH896" s="2198"/>
      <c r="EEI896" s="2198"/>
      <c r="EEJ896" s="2198"/>
      <c r="EEK896" s="2198"/>
      <c r="EEL896" s="2198"/>
      <c r="EEM896" s="2198"/>
      <c r="EEN896" s="2198"/>
      <c r="EEO896" s="2198"/>
      <c r="EEP896" s="2198"/>
      <c r="EEQ896" s="2198"/>
      <c r="EER896" s="2198"/>
      <c r="EES896" s="2198"/>
      <c r="EET896" s="2198"/>
      <c r="EEU896" s="2198"/>
      <c r="EEV896" s="2198"/>
      <c r="EEW896" s="2198"/>
      <c r="EEX896" s="2198"/>
      <c r="EEY896" s="2198"/>
      <c r="EEZ896" s="2198"/>
      <c r="EFA896" s="2198"/>
      <c r="EFB896" s="2198"/>
      <c r="EFC896" s="2198"/>
      <c r="EFD896" s="2198"/>
      <c r="EFE896" s="2198"/>
      <c r="EFF896" s="2198"/>
      <c r="EFG896" s="2198"/>
      <c r="EFH896" s="2198"/>
      <c r="EFI896" s="2198"/>
      <c r="EFJ896" s="2198"/>
      <c r="EFK896" s="2198"/>
      <c r="EFL896" s="2198"/>
      <c r="EFM896" s="2198"/>
      <c r="EFN896" s="2198"/>
      <c r="EFO896" s="2198"/>
      <c r="EFP896" s="2198"/>
      <c r="EFQ896" s="2198"/>
      <c r="EFR896" s="2198"/>
      <c r="EFS896" s="2198"/>
      <c r="EFT896" s="2198"/>
      <c r="EFU896" s="2198"/>
      <c r="EFV896" s="2198"/>
      <c r="EFW896" s="2198"/>
      <c r="EFX896" s="2198"/>
      <c r="EFY896" s="2198"/>
      <c r="EFZ896" s="2198"/>
      <c r="EGA896" s="2198"/>
      <c r="EGB896" s="2198"/>
      <c r="EGC896" s="2198"/>
      <c r="EGD896" s="2198"/>
      <c r="EGE896" s="2198"/>
      <c r="EGF896" s="2198"/>
      <c r="EGG896" s="2198"/>
      <c r="EGH896" s="2198"/>
      <c r="EGI896" s="2198"/>
      <c r="EGJ896" s="2198"/>
      <c r="EGK896" s="2198"/>
      <c r="EGL896" s="2198"/>
      <c r="EGM896" s="2198"/>
      <c r="EGN896" s="2198"/>
      <c r="EGO896" s="2198"/>
      <c r="EGP896" s="2198"/>
      <c r="EGQ896" s="2198"/>
      <c r="EGR896" s="2198"/>
      <c r="EGS896" s="2198"/>
      <c r="EGT896" s="2198"/>
      <c r="EGU896" s="2198"/>
      <c r="EGV896" s="2198"/>
      <c r="EGW896" s="2198"/>
      <c r="EGX896" s="2198"/>
      <c r="EGY896" s="2198"/>
      <c r="EHC896" s="2198"/>
      <c r="EHD896" s="2198"/>
      <c r="EHE896" s="2198"/>
      <c r="EHF896" s="2198"/>
      <c r="EHG896" s="2198"/>
      <c r="EHH896" s="2198"/>
      <c r="EHI896" s="2198"/>
      <c r="EHJ896" s="2198"/>
      <c r="EHK896" s="2198"/>
      <c r="EHL896" s="2198"/>
      <c r="EHM896" s="2198"/>
      <c r="EHN896" s="2198"/>
      <c r="EHO896" s="2198"/>
      <c r="EHP896" s="2198"/>
      <c r="EHQ896" s="2198"/>
      <c r="EHR896" s="2198"/>
      <c r="EHS896" s="2198"/>
      <c r="EHT896" s="2198"/>
      <c r="EHU896" s="2198"/>
      <c r="EHV896" s="2198"/>
      <c r="EHW896" s="2198"/>
      <c r="EHX896" s="2198"/>
      <c r="EHY896" s="2198"/>
      <c r="EHZ896" s="2198"/>
      <c r="EIA896" s="2198"/>
      <c r="EIB896" s="2198"/>
      <c r="EIC896" s="2198"/>
      <c r="EID896" s="2198"/>
      <c r="EIE896" s="2198"/>
      <c r="EIF896" s="2198"/>
      <c r="EIG896" s="2198"/>
      <c r="EIH896" s="2198"/>
      <c r="EII896" s="2198"/>
      <c r="EIJ896" s="2198"/>
      <c r="EIK896" s="2198"/>
      <c r="EIL896" s="2198"/>
      <c r="EIM896" s="2198"/>
      <c r="EIN896" s="2198"/>
      <c r="EIO896" s="2198"/>
      <c r="EIP896" s="2198"/>
      <c r="EIQ896" s="2198"/>
      <c r="EIR896" s="2198"/>
      <c r="EIS896" s="2198"/>
      <c r="EIT896" s="2198"/>
      <c r="EIU896" s="2198"/>
      <c r="EIV896" s="2198"/>
      <c r="EIW896" s="2198"/>
      <c r="EIX896" s="2198"/>
      <c r="EIY896" s="2198"/>
      <c r="EIZ896" s="2198"/>
      <c r="EJA896" s="2198"/>
      <c r="EJB896" s="2198"/>
      <c r="EJC896" s="2198"/>
      <c r="EJD896" s="2198"/>
      <c r="EJE896" s="2198"/>
      <c r="EJF896" s="2198"/>
      <c r="EJG896" s="2198"/>
      <c r="EJH896" s="2198"/>
      <c r="EJI896" s="2198"/>
      <c r="EJJ896" s="2198"/>
      <c r="EJK896" s="2198"/>
      <c r="EJL896" s="2198"/>
      <c r="EJM896" s="2198"/>
      <c r="EJN896" s="2198"/>
      <c r="EJO896" s="2198"/>
      <c r="EJP896" s="2198"/>
      <c r="EJQ896" s="2198"/>
      <c r="EJR896" s="2198"/>
      <c r="EJS896" s="2198"/>
      <c r="EJT896" s="2198"/>
      <c r="EJU896" s="2198"/>
      <c r="EJV896" s="2198"/>
      <c r="EJW896" s="2198"/>
      <c r="EJX896" s="2198"/>
      <c r="EJY896" s="2198"/>
      <c r="EJZ896" s="2198"/>
      <c r="EKA896" s="2198"/>
      <c r="EKB896" s="2198"/>
      <c r="EKC896" s="2198"/>
      <c r="EKD896" s="2198"/>
      <c r="EKE896" s="2198"/>
      <c r="EKF896" s="2198"/>
      <c r="EKG896" s="2198"/>
      <c r="EKH896" s="2198"/>
      <c r="EKI896" s="2198"/>
      <c r="EKJ896" s="2198"/>
      <c r="EKK896" s="2198"/>
      <c r="EKL896" s="2198"/>
      <c r="EKM896" s="2198"/>
      <c r="EKN896" s="2198"/>
      <c r="EKO896" s="2198"/>
      <c r="EKP896" s="2198"/>
      <c r="EKQ896" s="2198"/>
      <c r="EKR896" s="2198"/>
      <c r="EKS896" s="2198"/>
      <c r="EKT896" s="2198"/>
      <c r="EKU896" s="2198"/>
      <c r="EKV896" s="2198"/>
      <c r="EKW896" s="2198"/>
      <c r="EKX896" s="2198"/>
      <c r="EKY896" s="2198"/>
      <c r="EKZ896" s="2198"/>
      <c r="ELA896" s="2198"/>
      <c r="ELB896" s="2198"/>
      <c r="ELC896" s="2198"/>
      <c r="ELD896" s="2198"/>
      <c r="ELE896" s="2198"/>
      <c r="ELF896" s="2198"/>
      <c r="ELG896" s="2198"/>
      <c r="ELH896" s="2198"/>
      <c r="ELI896" s="2198"/>
      <c r="ELJ896" s="2198"/>
      <c r="ELK896" s="2198"/>
      <c r="ELL896" s="2198"/>
      <c r="ELM896" s="2198"/>
      <c r="ELN896" s="2198"/>
      <c r="ELO896" s="2198"/>
      <c r="ELP896" s="2198"/>
      <c r="ELQ896" s="2198"/>
      <c r="ELR896" s="2198"/>
      <c r="ELS896" s="2198"/>
      <c r="ELT896" s="2198"/>
      <c r="ELU896" s="2198"/>
      <c r="ELV896" s="2198"/>
      <c r="ELW896" s="2198"/>
      <c r="ELX896" s="2198"/>
      <c r="ELY896" s="2198"/>
      <c r="ELZ896" s="2198"/>
      <c r="EMA896" s="2198"/>
      <c r="EMB896" s="2198"/>
      <c r="EMC896" s="2198"/>
      <c r="EMD896" s="2198"/>
      <c r="EME896" s="2198"/>
      <c r="EMF896" s="2198"/>
      <c r="EMG896" s="2198"/>
      <c r="EMH896" s="2198"/>
      <c r="EMI896" s="2198"/>
      <c r="EMJ896" s="2198"/>
      <c r="EMK896" s="2198"/>
      <c r="EML896" s="2198"/>
      <c r="EMM896" s="2198"/>
      <c r="EMN896" s="2198"/>
      <c r="EMO896" s="2198"/>
      <c r="EMP896" s="2198"/>
      <c r="EMQ896" s="2198"/>
      <c r="EMR896" s="2198"/>
      <c r="EMS896" s="2198"/>
      <c r="EMT896" s="2198"/>
      <c r="EMU896" s="2198"/>
      <c r="EMV896" s="2198"/>
      <c r="EMW896" s="2198"/>
      <c r="EMX896" s="2198"/>
      <c r="EMY896" s="2198"/>
      <c r="EMZ896" s="2198"/>
      <c r="ENA896" s="2198"/>
      <c r="ENB896" s="2198"/>
      <c r="ENC896" s="2198"/>
      <c r="END896" s="2198"/>
      <c r="ENE896" s="2198"/>
      <c r="ENF896" s="2198"/>
      <c r="ENG896" s="2198"/>
      <c r="ENH896" s="2198"/>
      <c r="ENI896" s="2198"/>
      <c r="ENJ896" s="2198"/>
      <c r="ENK896" s="2198"/>
      <c r="ENL896" s="2198"/>
      <c r="ENM896" s="2198"/>
      <c r="ENN896" s="2198"/>
      <c r="ENO896" s="2198"/>
      <c r="ENP896" s="2198"/>
      <c r="ENQ896" s="2198"/>
      <c r="ENR896" s="2198"/>
      <c r="ENS896" s="2198"/>
      <c r="ENT896" s="2198"/>
      <c r="ENU896" s="2198"/>
      <c r="ENV896" s="2198"/>
      <c r="ENW896" s="2198"/>
      <c r="ENX896" s="2198"/>
      <c r="ENY896" s="2198"/>
      <c r="ENZ896" s="2198"/>
      <c r="EOA896" s="2198"/>
      <c r="EOB896" s="2198"/>
      <c r="EOC896" s="2198"/>
      <c r="EOD896" s="2198"/>
      <c r="EOE896" s="2198"/>
      <c r="EOF896" s="2198"/>
      <c r="EOG896" s="2198"/>
      <c r="EOH896" s="2198"/>
      <c r="EOI896" s="2198"/>
      <c r="EOJ896" s="2198"/>
      <c r="EOK896" s="2198"/>
      <c r="EOL896" s="2198"/>
      <c r="EOM896" s="2198"/>
      <c r="EON896" s="2198"/>
      <c r="EOO896" s="2198"/>
      <c r="EOP896" s="2198"/>
      <c r="EOQ896" s="2198"/>
      <c r="EOR896" s="2198"/>
      <c r="EOS896" s="2198"/>
      <c r="EOT896" s="2198"/>
      <c r="EOU896" s="2198"/>
      <c r="EOV896" s="2198"/>
      <c r="EOW896" s="2198"/>
      <c r="EOX896" s="2198"/>
      <c r="EOY896" s="2198"/>
      <c r="EOZ896" s="2198"/>
      <c r="EPA896" s="2198"/>
      <c r="EPB896" s="2198"/>
      <c r="EPC896" s="2198"/>
      <c r="EPD896" s="2198"/>
      <c r="EPE896" s="2198"/>
      <c r="EPF896" s="2198"/>
      <c r="EPG896" s="2198"/>
      <c r="EPH896" s="2198"/>
      <c r="EPI896" s="2198"/>
      <c r="EPJ896" s="2198"/>
      <c r="EPK896" s="2198"/>
      <c r="EPL896" s="2198"/>
      <c r="EPM896" s="2198"/>
      <c r="EPN896" s="2198"/>
      <c r="EPO896" s="2198"/>
      <c r="EPP896" s="2198"/>
      <c r="EPQ896" s="2198"/>
      <c r="EPR896" s="2198"/>
      <c r="EPS896" s="2198"/>
      <c r="EPT896" s="2198"/>
      <c r="EPU896" s="2198"/>
      <c r="EPV896" s="2198"/>
      <c r="EPW896" s="2198"/>
      <c r="EPX896" s="2198"/>
      <c r="EPY896" s="2198"/>
      <c r="EPZ896" s="2198"/>
      <c r="EQA896" s="2198"/>
      <c r="EQB896" s="2198"/>
      <c r="EQC896" s="2198"/>
      <c r="EQD896" s="2198"/>
      <c r="EQE896" s="2198"/>
      <c r="EQF896" s="2198"/>
      <c r="EQG896" s="2198"/>
      <c r="EQH896" s="2198"/>
      <c r="EQI896" s="2198"/>
      <c r="EQJ896" s="2198"/>
      <c r="EQK896" s="2198"/>
      <c r="EQL896" s="2198"/>
      <c r="EQM896" s="2198"/>
      <c r="EQN896" s="2198"/>
      <c r="EQO896" s="2198"/>
      <c r="EQP896" s="2198"/>
      <c r="EQQ896" s="2198"/>
      <c r="EQR896" s="2198"/>
      <c r="EQS896" s="2198"/>
      <c r="EQT896" s="2198"/>
      <c r="EQU896" s="2198"/>
      <c r="EQY896" s="2198"/>
      <c r="EQZ896" s="2198"/>
      <c r="ERA896" s="2198"/>
      <c r="ERB896" s="2198"/>
      <c r="ERC896" s="2198"/>
      <c r="ERD896" s="2198"/>
      <c r="ERE896" s="2198"/>
      <c r="ERF896" s="2198"/>
      <c r="ERG896" s="2198"/>
      <c r="ERH896" s="2198"/>
      <c r="ERI896" s="2198"/>
      <c r="ERJ896" s="2198"/>
      <c r="ERK896" s="2198"/>
      <c r="ERL896" s="2198"/>
      <c r="ERM896" s="2198"/>
      <c r="ERN896" s="2198"/>
      <c r="ERO896" s="2198"/>
      <c r="ERP896" s="2198"/>
      <c r="ERQ896" s="2198"/>
      <c r="ERR896" s="2198"/>
      <c r="ERS896" s="2198"/>
      <c r="ERT896" s="2198"/>
      <c r="ERU896" s="2198"/>
      <c r="ERV896" s="2198"/>
      <c r="ERW896" s="2198"/>
      <c r="ERX896" s="2198"/>
      <c r="ERY896" s="2198"/>
      <c r="ERZ896" s="2198"/>
      <c r="ESA896" s="2198"/>
      <c r="ESB896" s="2198"/>
      <c r="ESC896" s="2198"/>
      <c r="ESD896" s="2198"/>
      <c r="ESE896" s="2198"/>
      <c r="ESF896" s="2198"/>
      <c r="ESG896" s="2198"/>
      <c r="ESH896" s="2198"/>
      <c r="ESI896" s="2198"/>
      <c r="ESJ896" s="2198"/>
      <c r="ESK896" s="2198"/>
      <c r="ESL896" s="2198"/>
      <c r="ESM896" s="2198"/>
      <c r="ESN896" s="2198"/>
      <c r="ESO896" s="2198"/>
      <c r="ESP896" s="2198"/>
      <c r="ESQ896" s="2198"/>
      <c r="ESR896" s="2198"/>
      <c r="ESS896" s="2198"/>
      <c r="EST896" s="2198"/>
      <c r="ESU896" s="2198"/>
      <c r="ESV896" s="2198"/>
      <c r="ESW896" s="2198"/>
      <c r="ESX896" s="2198"/>
      <c r="ESY896" s="2198"/>
      <c r="ESZ896" s="2198"/>
      <c r="ETA896" s="2198"/>
      <c r="ETB896" s="2198"/>
      <c r="ETC896" s="2198"/>
      <c r="ETD896" s="2198"/>
      <c r="ETE896" s="2198"/>
      <c r="ETF896" s="2198"/>
      <c r="ETG896" s="2198"/>
      <c r="ETH896" s="2198"/>
      <c r="ETI896" s="2198"/>
      <c r="ETJ896" s="2198"/>
      <c r="ETK896" s="2198"/>
      <c r="ETL896" s="2198"/>
      <c r="ETM896" s="2198"/>
      <c r="ETN896" s="2198"/>
      <c r="ETO896" s="2198"/>
      <c r="ETP896" s="2198"/>
      <c r="ETQ896" s="2198"/>
      <c r="ETR896" s="2198"/>
      <c r="ETS896" s="2198"/>
      <c r="ETT896" s="2198"/>
      <c r="ETU896" s="2198"/>
      <c r="ETV896" s="2198"/>
      <c r="ETW896" s="2198"/>
      <c r="ETX896" s="2198"/>
      <c r="ETY896" s="2198"/>
      <c r="ETZ896" s="2198"/>
      <c r="EUA896" s="2198"/>
      <c r="EUB896" s="2198"/>
      <c r="EUC896" s="2198"/>
      <c r="EUD896" s="2198"/>
      <c r="EUE896" s="2198"/>
      <c r="EUF896" s="2198"/>
      <c r="EUG896" s="2198"/>
      <c r="EUH896" s="2198"/>
      <c r="EUI896" s="2198"/>
      <c r="EUJ896" s="2198"/>
      <c r="EUK896" s="2198"/>
      <c r="EUL896" s="2198"/>
      <c r="EUM896" s="2198"/>
      <c r="EUN896" s="2198"/>
      <c r="EUO896" s="2198"/>
      <c r="EUP896" s="2198"/>
      <c r="EUQ896" s="2198"/>
      <c r="EUR896" s="2198"/>
      <c r="EUS896" s="2198"/>
      <c r="EUT896" s="2198"/>
      <c r="EUU896" s="2198"/>
      <c r="EUV896" s="2198"/>
      <c r="EUW896" s="2198"/>
      <c r="EUX896" s="2198"/>
      <c r="EUY896" s="2198"/>
      <c r="EUZ896" s="2198"/>
      <c r="EVA896" s="2198"/>
      <c r="EVB896" s="2198"/>
      <c r="EVC896" s="2198"/>
      <c r="EVD896" s="2198"/>
      <c r="EVE896" s="2198"/>
      <c r="EVF896" s="2198"/>
      <c r="EVG896" s="2198"/>
      <c r="EVH896" s="2198"/>
      <c r="EVI896" s="2198"/>
      <c r="EVJ896" s="2198"/>
      <c r="EVK896" s="2198"/>
      <c r="EVL896" s="2198"/>
      <c r="EVM896" s="2198"/>
      <c r="EVN896" s="2198"/>
      <c r="EVO896" s="2198"/>
      <c r="EVP896" s="2198"/>
      <c r="EVQ896" s="2198"/>
      <c r="EVR896" s="2198"/>
      <c r="EVS896" s="2198"/>
      <c r="EVT896" s="2198"/>
      <c r="EVU896" s="2198"/>
      <c r="EVV896" s="2198"/>
      <c r="EVW896" s="2198"/>
      <c r="EVX896" s="2198"/>
      <c r="EVY896" s="2198"/>
      <c r="EVZ896" s="2198"/>
      <c r="EWA896" s="2198"/>
      <c r="EWB896" s="2198"/>
      <c r="EWC896" s="2198"/>
      <c r="EWD896" s="2198"/>
      <c r="EWE896" s="2198"/>
      <c r="EWF896" s="2198"/>
      <c r="EWG896" s="2198"/>
      <c r="EWH896" s="2198"/>
      <c r="EWI896" s="2198"/>
      <c r="EWJ896" s="2198"/>
      <c r="EWK896" s="2198"/>
      <c r="EWL896" s="2198"/>
      <c r="EWM896" s="2198"/>
      <c r="EWN896" s="2198"/>
      <c r="EWO896" s="2198"/>
      <c r="EWP896" s="2198"/>
      <c r="EWQ896" s="2198"/>
      <c r="EWR896" s="2198"/>
      <c r="EWS896" s="2198"/>
      <c r="EWT896" s="2198"/>
      <c r="EWU896" s="2198"/>
      <c r="EWV896" s="2198"/>
      <c r="EWW896" s="2198"/>
      <c r="EWX896" s="2198"/>
      <c r="EWY896" s="2198"/>
      <c r="EWZ896" s="2198"/>
      <c r="EXA896" s="2198"/>
      <c r="EXB896" s="2198"/>
      <c r="EXC896" s="2198"/>
      <c r="EXD896" s="2198"/>
      <c r="EXE896" s="2198"/>
      <c r="EXF896" s="2198"/>
      <c r="EXG896" s="2198"/>
      <c r="EXH896" s="2198"/>
      <c r="EXI896" s="2198"/>
      <c r="EXJ896" s="2198"/>
      <c r="EXK896" s="2198"/>
      <c r="EXL896" s="2198"/>
      <c r="EXM896" s="2198"/>
      <c r="EXN896" s="2198"/>
      <c r="EXO896" s="2198"/>
      <c r="EXP896" s="2198"/>
      <c r="EXQ896" s="2198"/>
      <c r="EXR896" s="2198"/>
      <c r="EXS896" s="2198"/>
      <c r="EXT896" s="2198"/>
      <c r="EXU896" s="2198"/>
      <c r="EXV896" s="2198"/>
      <c r="EXW896" s="2198"/>
      <c r="EXX896" s="2198"/>
      <c r="EXY896" s="2198"/>
      <c r="EXZ896" s="2198"/>
      <c r="EYA896" s="2198"/>
      <c r="EYB896" s="2198"/>
      <c r="EYC896" s="2198"/>
      <c r="EYD896" s="2198"/>
      <c r="EYE896" s="2198"/>
      <c r="EYF896" s="2198"/>
      <c r="EYG896" s="2198"/>
      <c r="EYH896" s="2198"/>
      <c r="EYI896" s="2198"/>
      <c r="EYJ896" s="2198"/>
      <c r="EYK896" s="2198"/>
      <c r="EYL896" s="2198"/>
      <c r="EYM896" s="2198"/>
      <c r="EYN896" s="2198"/>
      <c r="EYO896" s="2198"/>
      <c r="EYP896" s="2198"/>
      <c r="EYQ896" s="2198"/>
      <c r="EYR896" s="2198"/>
      <c r="EYS896" s="2198"/>
      <c r="EYT896" s="2198"/>
      <c r="EYU896" s="2198"/>
      <c r="EYV896" s="2198"/>
      <c r="EYW896" s="2198"/>
      <c r="EYX896" s="2198"/>
      <c r="EYY896" s="2198"/>
      <c r="EYZ896" s="2198"/>
      <c r="EZA896" s="2198"/>
      <c r="EZB896" s="2198"/>
      <c r="EZC896" s="2198"/>
      <c r="EZD896" s="2198"/>
      <c r="EZE896" s="2198"/>
      <c r="EZF896" s="2198"/>
      <c r="EZG896" s="2198"/>
      <c r="EZH896" s="2198"/>
      <c r="EZI896" s="2198"/>
      <c r="EZJ896" s="2198"/>
      <c r="EZK896" s="2198"/>
      <c r="EZL896" s="2198"/>
      <c r="EZM896" s="2198"/>
      <c r="EZN896" s="2198"/>
      <c r="EZO896" s="2198"/>
      <c r="EZP896" s="2198"/>
      <c r="EZQ896" s="2198"/>
      <c r="EZR896" s="2198"/>
      <c r="EZS896" s="2198"/>
      <c r="EZT896" s="2198"/>
      <c r="EZU896" s="2198"/>
      <c r="EZV896" s="2198"/>
      <c r="EZW896" s="2198"/>
      <c r="EZX896" s="2198"/>
      <c r="EZY896" s="2198"/>
      <c r="EZZ896" s="2198"/>
      <c r="FAA896" s="2198"/>
      <c r="FAB896" s="2198"/>
      <c r="FAC896" s="2198"/>
      <c r="FAD896" s="2198"/>
      <c r="FAE896" s="2198"/>
      <c r="FAF896" s="2198"/>
      <c r="FAG896" s="2198"/>
      <c r="FAH896" s="2198"/>
      <c r="FAI896" s="2198"/>
      <c r="FAJ896" s="2198"/>
      <c r="FAK896" s="2198"/>
      <c r="FAL896" s="2198"/>
      <c r="FAM896" s="2198"/>
      <c r="FAN896" s="2198"/>
      <c r="FAO896" s="2198"/>
      <c r="FAP896" s="2198"/>
      <c r="FAQ896" s="2198"/>
      <c r="FAU896" s="2198"/>
      <c r="FAV896" s="2198"/>
      <c r="FAW896" s="2198"/>
      <c r="FAX896" s="2198"/>
      <c r="FAY896" s="2198"/>
      <c r="FAZ896" s="2198"/>
      <c r="FBA896" s="2198"/>
      <c r="FBB896" s="2198"/>
      <c r="FBC896" s="2198"/>
      <c r="FBD896" s="2198"/>
      <c r="FBE896" s="2198"/>
      <c r="FBF896" s="2198"/>
      <c r="FBG896" s="2198"/>
      <c r="FBH896" s="2198"/>
      <c r="FBI896" s="2198"/>
      <c r="FBJ896" s="2198"/>
      <c r="FBK896" s="2198"/>
      <c r="FBL896" s="2198"/>
      <c r="FBM896" s="2198"/>
      <c r="FBN896" s="2198"/>
      <c r="FBO896" s="2198"/>
      <c r="FBP896" s="2198"/>
      <c r="FBQ896" s="2198"/>
      <c r="FBR896" s="2198"/>
      <c r="FBS896" s="2198"/>
      <c r="FBT896" s="2198"/>
      <c r="FBU896" s="2198"/>
      <c r="FBV896" s="2198"/>
      <c r="FBW896" s="2198"/>
      <c r="FBX896" s="2198"/>
      <c r="FBY896" s="2198"/>
      <c r="FBZ896" s="2198"/>
      <c r="FCA896" s="2198"/>
      <c r="FCB896" s="2198"/>
      <c r="FCC896" s="2198"/>
      <c r="FCD896" s="2198"/>
      <c r="FCE896" s="2198"/>
      <c r="FCF896" s="2198"/>
      <c r="FCG896" s="2198"/>
      <c r="FCH896" s="2198"/>
      <c r="FCI896" s="2198"/>
      <c r="FCJ896" s="2198"/>
      <c r="FCK896" s="2198"/>
      <c r="FCL896" s="2198"/>
      <c r="FCM896" s="2198"/>
      <c r="FCN896" s="2198"/>
      <c r="FCO896" s="2198"/>
      <c r="FCP896" s="2198"/>
      <c r="FCQ896" s="2198"/>
      <c r="FCR896" s="2198"/>
      <c r="FCS896" s="2198"/>
      <c r="FCT896" s="2198"/>
      <c r="FCU896" s="2198"/>
      <c r="FCV896" s="2198"/>
      <c r="FCW896" s="2198"/>
      <c r="FCX896" s="2198"/>
      <c r="FCY896" s="2198"/>
      <c r="FCZ896" s="2198"/>
      <c r="FDA896" s="2198"/>
      <c r="FDB896" s="2198"/>
      <c r="FDC896" s="2198"/>
      <c r="FDD896" s="2198"/>
      <c r="FDE896" s="2198"/>
      <c r="FDF896" s="2198"/>
      <c r="FDG896" s="2198"/>
      <c r="FDH896" s="2198"/>
      <c r="FDI896" s="2198"/>
      <c r="FDJ896" s="2198"/>
      <c r="FDK896" s="2198"/>
      <c r="FDL896" s="2198"/>
      <c r="FDM896" s="2198"/>
      <c r="FDN896" s="2198"/>
      <c r="FDO896" s="2198"/>
      <c r="FDP896" s="2198"/>
      <c r="FDQ896" s="2198"/>
      <c r="FDR896" s="2198"/>
      <c r="FDS896" s="2198"/>
      <c r="FDT896" s="2198"/>
      <c r="FDU896" s="2198"/>
      <c r="FDV896" s="2198"/>
      <c r="FDW896" s="2198"/>
      <c r="FDX896" s="2198"/>
      <c r="FDY896" s="2198"/>
      <c r="FDZ896" s="2198"/>
      <c r="FEA896" s="2198"/>
      <c r="FEB896" s="2198"/>
      <c r="FEC896" s="2198"/>
      <c r="FED896" s="2198"/>
      <c r="FEE896" s="2198"/>
      <c r="FEF896" s="2198"/>
      <c r="FEG896" s="2198"/>
      <c r="FEH896" s="2198"/>
      <c r="FEI896" s="2198"/>
      <c r="FEJ896" s="2198"/>
      <c r="FEK896" s="2198"/>
      <c r="FEL896" s="2198"/>
      <c r="FEM896" s="2198"/>
      <c r="FEN896" s="2198"/>
      <c r="FEO896" s="2198"/>
      <c r="FEP896" s="2198"/>
      <c r="FEQ896" s="2198"/>
      <c r="FER896" s="2198"/>
      <c r="FES896" s="2198"/>
      <c r="FET896" s="2198"/>
      <c r="FEU896" s="2198"/>
      <c r="FEV896" s="2198"/>
      <c r="FEW896" s="2198"/>
      <c r="FEX896" s="2198"/>
      <c r="FEY896" s="2198"/>
      <c r="FEZ896" s="2198"/>
      <c r="FFA896" s="2198"/>
      <c r="FFB896" s="2198"/>
      <c r="FFC896" s="2198"/>
      <c r="FFD896" s="2198"/>
      <c r="FFE896" s="2198"/>
      <c r="FFF896" s="2198"/>
      <c r="FFG896" s="2198"/>
      <c r="FFH896" s="2198"/>
      <c r="FFI896" s="2198"/>
      <c r="FFJ896" s="2198"/>
      <c r="FFK896" s="2198"/>
      <c r="FFL896" s="2198"/>
      <c r="FFM896" s="2198"/>
      <c r="FFN896" s="2198"/>
      <c r="FFO896" s="2198"/>
      <c r="FFP896" s="2198"/>
      <c r="FFQ896" s="2198"/>
      <c r="FFR896" s="2198"/>
      <c r="FFS896" s="2198"/>
      <c r="FFT896" s="2198"/>
      <c r="FFU896" s="2198"/>
      <c r="FFV896" s="2198"/>
      <c r="FFW896" s="2198"/>
      <c r="FFX896" s="2198"/>
      <c r="FFY896" s="2198"/>
      <c r="FFZ896" s="2198"/>
      <c r="FGA896" s="2198"/>
      <c r="FGB896" s="2198"/>
      <c r="FGC896" s="2198"/>
      <c r="FGD896" s="2198"/>
      <c r="FGE896" s="2198"/>
      <c r="FGF896" s="2198"/>
      <c r="FGG896" s="2198"/>
      <c r="FGH896" s="2198"/>
      <c r="FGI896" s="2198"/>
      <c r="FGJ896" s="2198"/>
      <c r="FGK896" s="2198"/>
      <c r="FGL896" s="2198"/>
      <c r="FGM896" s="2198"/>
      <c r="FGN896" s="2198"/>
      <c r="FGO896" s="2198"/>
      <c r="FGP896" s="2198"/>
      <c r="FGQ896" s="2198"/>
      <c r="FGR896" s="2198"/>
      <c r="FGS896" s="2198"/>
      <c r="FGT896" s="2198"/>
      <c r="FGU896" s="2198"/>
      <c r="FGV896" s="2198"/>
      <c r="FGW896" s="2198"/>
      <c r="FGX896" s="2198"/>
      <c r="FGY896" s="2198"/>
      <c r="FGZ896" s="2198"/>
      <c r="FHA896" s="2198"/>
      <c r="FHB896" s="2198"/>
      <c r="FHC896" s="2198"/>
      <c r="FHD896" s="2198"/>
      <c r="FHE896" s="2198"/>
      <c r="FHF896" s="2198"/>
      <c r="FHG896" s="2198"/>
      <c r="FHH896" s="2198"/>
      <c r="FHI896" s="2198"/>
      <c r="FHJ896" s="2198"/>
      <c r="FHK896" s="2198"/>
      <c r="FHL896" s="2198"/>
      <c r="FHM896" s="2198"/>
      <c r="FHN896" s="2198"/>
      <c r="FHO896" s="2198"/>
      <c r="FHP896" s="2198"/>
      <c r="FHQ896" s="2198"/>
      <c r="FHR896" s="2198"/>
      <c r="FHS896" s="2198"/>
      <c r="FHT896" s="2198"/>
      <c r="FHU896" s="2198"/>
      <c r="FHV896" s="2198"/>
      <c r="FHW896" s="2198"/>
      <c r="FHX896" s="2198"/>
      <c r="FHY896" s="2198"/>
      <c r="FHZ896" s="2198"/>
      <c r="FIA896" s="2198"/>
      <c r="FIB896" s="2198"/>
      <c r="FIC896" s="2198"/>
      <c r="FID896" s="2198"/>
      <c r="FIE896" s="2198"/>
      <c r="FIF896" s="2198"/>
      <c r="FIG896" s="2198"/>
      <c r="FIH896" s="2198"/>
      <c r="FII896" s="2198"/>
      <c r="FIJ896" s="2198"/>
      <c r="FIK896" s="2198"/>
      <c r="FIL896" s="2198"/>
      <c r="FIM896" s="2198"/>
      <c r="FIN896" s="2198"/>
      <c r="FIO896" s="2198"/>
      <c r="FIP896" s="2198"/>
      <c r="FIQ896" s="2198"/>
      <c r="FIR896" s="2198"/>
      <c r="FIS896" s="2198"/>
      <c r="FIT896" s="2198"/>
      <c r="FIU896" s="2198"/>
      <c r="FIV896" s="2198"/>
      <c r="FIW896" s="2198"/>
      <c r="FIX896" s="2198"/>
      <c r="FIY896" s="2198"/>
      <c r="FIZ896" s="2198"/>
      <c r="FJA896" s="2198"/>
      <c r="FJB896" s="2198"/>
      <c r="FJC896" s="2198"/>
      <c r="FJD896" s="2198"/>
      <c r="FJE896" s="2198"/>
      <c r="FJF896" s="2198"/>
      <c r="FJG896" s="2198"/>
      <c r="FJH896" s="2198"/>
      <c r="FJI896" s="2198"/>
      <c r="FJJ896" s="2198"/>
      <c r="FJK896" s="2198"/>
      <c r="FJL896" s="2198"/>
      <c r="FJM896" s="2198"/>
      <c r="FJN896" s="2198"/>
      <c r="FJO896" s="2198"/>
      <c r="FJP896" s="2198"/>
      <c r="FJQ896" s="2198"/>
      <c r="FJR896" s="2198"/>
      <c r="FJS896" s="2198"/>
      <c r="FJT896" s="2198"/>
      <c r="FJU896" s="2198"/>
      <c r="FJV896" s="2198"/>
      <c r="FJW896" s="2198"/>
      <c r="FJX896" s="2198"/>
      <c r="FJY896" s="2198"/>
      <c r="FJZ896" s="2198"/>
      <c r="FKA896" s="2198"/>
      <c r="FKB896" s="2198"/>
      <c r="FKC896" s="2198"/>
      <c r="FKD896" s="2198"/>
      <c r="FKE896" s="2198"/>
      <c r="FKF896" s="2198"/>
      <c r="FKG896" s="2198"/>
      <c r="FKH896" s="2198"/>
      <c r="FKI896" s="2198"/>
      <c r="FKJ896" s="2198"/>
      <c r="FKK896" s="2198"/>
      <c r="FKL896" s="2198"/>
      <c r="FKM896" s="2198"/>
      <c r="FKQ896" s="2198"/>
      <c r="FKR896" s="2198"/>
      <c r="FKS896" s="2198"/>
      <c r="FKT896" s="2198"/>
      <c r="FKU896" s="2198"/>
      <c r="FKV896" s="2198"/>
      <c r="FKW896" s="2198"/>
      <c r="FKX896" s="2198"/>
      <c r="FKY896" s="2198"/>
      <c r="FKZ896" s="2198"/>
      <c r="FLA896" s="2198"/>
      <c r="FLB896" s="2198"/>
      <c r="FLC896" s="2198"/>
      <c r="FLD896" s="2198"/>
      <c r="FLE896" s="2198"/>
      <c r="FLF896" s="2198"/>
      <c r="FLG896" s="2198"/>
      <c r="FLH896" s="2198"/>
      <c r="FLI896" s="2198"/>
      <c r="FLJ896" s="2198"/>
      <c r="FLK896" s="2198"/>
      <c r="FLL896" s="2198"/>
      <c r="FLM896" s="2198"/>
      <c r="FLN896" s="2198"/>
      <c r="FLO896" s="2198"/>
      <c r="FLP896" s="2198"/>
      <c r="FLQ896" s="2198"/>
      <c r="FLR896" s="2198"/>
      <c r="FLS896" s="2198"/>
      <c r="FLT896" s="2198"/>
      <c r="FLU896" s="2198"/>
      <c r="FLV896" s="2198"/>
      <c r="FLW896" s="2198"/>
      <c r="FLX896" s="2198"/>
      <c r="FLY896" s="2198"/>
      <c r="FLZ896" s="2198"/>
      <c r="FMA896" s="2198"/>
      <c r="FMB896" s="2198"/>
      <c r="FMC896" s="2198"/>
      <c r="FMD896" s="2198"/>
      <c r="FME896" s="2198"/>
      <c r="FMF896" s="2198"/>
      <c r="FMG896" s="2198"/>
      <c r="FMH896" s="2198"/>
      <c r="FMI896" s="2198"/>
      <c r="FMJ896" s="2198"/>
      <c r="FMK896" s="2198"/>
      <c r="FML896" s="2198"/>
      <c r="FMM896" s="2198"/>
      <c r="FMN896" s="2198"/>
      <c r="FMO896" s="2198"/>
      <c r="FMP896" s="2198"/>
      <c r="FMQ896" s="2198"/>
      <c r="FMR896" s="2198"/>
      <c r="FMS896" s="2198"/>
      <c r="FMT896" s="2198"/>
      <c r="FMU896" s="2198"/>
      <c r="FMV896" s="2198"/>
      <c r="FMW896" s="2198"/>
      <c r="FMX896" s="2198"/>
      <c r="FMY896" s="2198"/>
      <c r="FMZ896" s="2198"/>
      <c r="FNA896" s="2198"/>
      <c r="FNB896" s="2198"/>
      <c r="FNC896" s="2198"/>
      <c r="FND896" s="2198"/>
      <c r="FNE896" s="2198"/>
      <c r="FNF896" s="2198"/>
      <c r="FNG896" s="2198"/>
      <c r="FNH896" s="2198"/>
      <c r="FNI896" s="2198"/>
      <c r="FNJ896" s="2198"/>
      <c r="FNK896" s="2198"/>
      <c r="FNL896" s="2198"/>
      <c r="FNM896" s="2198"/>
      <c r="FNN896" s="2198"/>
      <c r="FNO896" s="2198"/>
      <c r="FNP896" s="2198"/>
      <c r="FNQ896" s="2198"/>
      <c r="FNR896" s="2198"/>
      <c r="FNS896" s="2198"/>
      <c r="FNT896" s="2198"/>
      <c r="FNU896" s="2198"/>
      <c r="FNV896" s="2198"/>
      <c r="FNW896" s="2198"/>
      <c r="FNX896" s="2198"/>
      <c r="FNY896" s="2198"/>
      <c r="FNZ896" s="2198"/>
      <c r="FOA896" s="2198"/>
      <c r="FOB896" s="2198"/>
      <c r="FOC896" s="2198"/>
      <c r="FOD896" s="2198"/>
      <c r="FOE896" s="2198"/>
      <c r="FOF896" s="2198"/>
      <c r="FOG896" s="2198"/>
      <c r="FOH896" s="2198"/>
      <c r="FOI896" s="2198"/>
      <c r="FOJ896" s="2198"/>
      <c r="FOK896" s="2198"/>
      <c r="FOL896" s="2198"/>
      <c r="FOM896" s="2198"/>
      <c r="FON896" s="2198"/>
      <c r="FOO896" s="2198"/>
      <c r="FOP896" s="2198"/>
      <c r="FOQ896" s="2198"/>
      <c r="FOR896" s="2198"/>
      <c r="FOS896" s="2198"/>
      <c r="FOT896" s="2198"/>
      <c r="FOU896" s="2198"/>
      <c r="FOV896" s="2198"/>
      <c r="FOW896" s="2198"/>
      <c r="FOX896" s="2198"/>
      <c r="FOY896" s="2198"/>
      <c r="FOZ896" s="2198"/>
      <c r="FPA896" s="2198"/>
      <c r="FPB896" s="2198"/>
      <c r="FPC896" s="2198"/>
      <c r="FPD896" s="2198"/>
      <c r="FPE896" s="2198"/>
      <c r="FPF896" s="2198"/>
      <c r="FPG896" s="2198"/>
      <c r="FPH896" s="2198"/>
      <c r="FPI896" s="2198"/>
      <c r="FPJ896" s="2198"/>
      <c r="FPK896" s="2198"/>
      <c r="FPL896" s="2198"/>
      <c r="FPM896" s="2198"/>
      <c r="FPN896" s="2198"/>
      <c r="FPO896" s="2198"/>
      <c r="FPP896" s="2198"/>
      <c r="FPQ896" s="2198"/>
      <c r="FPR896" s="2198"/>
      <c r="FPS896" s="2198"/>
      <c r="FPT896" s="2198"/>
      <c r="FPU896" s="2198"/>
      <c r="FPV896" s="2198"/>
      <c r="FPW896" s="2198"/>
      <c r="FPX896" s="2198"/>
      <c r="FPY896" s="2198"/>
      <c r="FPZ896" s="2198"/>
      <c r="FQA896" s="2198"/>
      <c r="FQB896" s="2198"/>
      <c r="FQC896" s="2198"/>
      <c r="FQD896" s="2198"/>
      <c r="FQE896" s="2198"/>
      <c r="FQF896" s="2198"/>
      <c r="FQG896" s="2198"/>
      <c r="FQH896" s="2198"/>
      <c r="FQI896" s="2198"/>
      <c r="FQJ896" s="2198"/>
      <c r="FQK896" s="2198"/>
      <c r="FQL896" s="2198"/>
      <c r="FQM896" s="2198"/>
      <c r="FQN896" s="2198"/>
      <c r="FQO896" s="2198"/>
      <c r="FQP896" s="2198"/>
      <c r="FQQ896" s="2198"/>
      <c r="FQR896" s="2198"/>
      <c r="FQS896" s="2198"/>
      <c r="FQT896" s="2198"/>
      <c r="FQU896" s="2198"/>
      <c r="FQV896" s="2198"/>
      <c r="FQW896" s="2198"/>
      <c r="FQX896" s="2198"/>
      <c r="FQY896" s="2198"/>
      <c r="FQZ896" s="2198"/>
      <c r="FRA896" s="2198"/>
      <c r="FRB896" s="2198"/>
      <c r="FRC896" s="2198"/>
      <c r="FRD896" s="2198"/>
      <c r="FRE896" s="2198"/>
      <c r="FRF896" s="2198"/>
      <c r="FRG896" s="2198"/>
      <c r="FRH896" s="2198"/>
      <c r="FRI896" s="2198"/>
      <c r="FRJ896" s="2198"/>
      <c r="FRK896" s="2198"/>
      <c r="FRL896" s="2198"/>
      <c r="FRM896" s="2198"/>
      <c r="FRN896" s="2198"/>
      <c r="FRO896" s="2198"/>
      <c r="FRP896" s="2198"/>
      <c r="FRQ896" s="2198"/>
      <c r="FRR896" s="2198"/>
      <c r="FRS896" s="2198"/>
      <c r="FRT896" s="2198"/>
      <c r="FRU896" s="2198"/>
      <c r="FRV896" s="2198"/>
      <c r="FRW896" s="2198"/>
      <c r="FRX896" s="2198"/>
      <c r="FRY896" s="2198"/>
      <c r="FRZ896" s="2198"/>
      <c r="FSA896" s="2198"/>
      <c r="FSB896" s="2198"/>
      <c r="FSC896" s="2198"/>
      <c r="FSD896" s="2198"/>
      <c r="FSE896" s="2198"/>
      <c r="FSF896" s="2198"/>
      <c r="FSG896" s="2198"/>
      <c r="FSH896" s="2198"/>
      <c r="FSI896" s="2198"/>
      <c r="FSJ896" s="2198"/>
      <c r="FSK896" s="2198"/>
      <c r="FSL896" s="2198"/>
      <c r="FSM896" s="2198"/>
      <c r="FSN896" s="2198"/>
      <c r="FSO896" s="2198"/>
      <c r="FSP896" s="2198"/>
      <c r="FSQ896" s="2198"/>
      <c r="FSR896" s="2198"/>
      <c r="FSS896" s="2198"/>
      <c r="FST896" s="2198"/>
      <c r="FSU896" s="2198"/>
      <c r="FSV896" s="2198"/>
      <c r="FSW896" s="2198"/>
      <c r="FSX896" s="2198"/>
      <c r="FSY896" s="2198"/>
      <c r="FSZ896" s="2198"/>
      <c r="FTA896" s="2198"/>
      <c r="FTB896" s="2198"/>
      <c r="FTC896" s="2198"/>
      <c r="FTD896" s="2198"/>
      <c r="FTE896" s="2198"/>
      <c r="FTF896" s="2198"/>
      <c r="FTG896" s="2198"/>
      <c r="FTH896" s="2198"/>
      <c r="FTI896" s="2198"/>
      <c r="FTJ896" s="2198"/>
      <c r="FTK896" s="2198"/>
      <c r="FTL896" s="2198"/>
      <c r="FTM896" s="2198"/>
      <c r="FTN896" s="2198"/>
      <c r="FTO896" s="2198"/>
      <c r="FTP896" s="2198"/>
      <c r="FTQ896" s="2198"/>
      <c r="FTR896" s="2198"/>
      <c r="FTS896" s="2198"/>
      <c r="FTT896" s="2198"/>
      <c r="FTU896" s="2198"/>
      <c r="FTV896" s="2198"/>
      <c r="FTW896" s="2198"/>
      <c r="FTX896" s="2198"/>
      <c r="FTY896" s="2198"/>
      <c r="FTZ896" s="2198"/>
      <c r="FUA896" s="2198"/>
      <c r="FUB896" s="2198"/>
      <c r="FUC896" s="2198"/>
      <c r="FUD896" s="2198"/>
      <c r="FUE896" s="2198"/>
      <c r="FUF896" s="2198"/>
      <c r="FUG896" s="2198"/>
      <c r="FUH896" s="2198"/>
      <c r="FUI896" s="2198"/>
      <c r="FUM896" s="2198"/>
      <c r="FUN896" s="2198"/>
      <c r="FUO896" s="2198"/>
      <c r="FUP896" s="2198"/>
      <c r="FUQ896" s="2198"/>
      <c r="FUR896" s="2198"/>
      <c r="FUS896" s="2198"/>
      <c r="FUT896" s="2198"/>
      <c r="FUU896" s="2198"/>
      <c r="FUV896" s="2198"/>
      <c r="FUW896" s="2198"/>
      <c r="FUX896" s="2198"/>
      <c r="FUY896" s="2198"/>
      <c r="FUZ896" s="2198"/>
      <c r="FVA896" s="2198"/>
      <c r="FVB896" s="2198"/>
      <c r="FVC896" s="2198"/>
      <c r="FVD896" s="2198"/>
      <c r="FVE896" s="2198"/>
      <c r="FVF896" s="2198"/>
      <c r="FVG896" s="2198"/>
      <c r="FVH896" s="2198"/>
      <c r="FVI896" s="2198"/>
      <c r="FVJ896" s="2198"/>
      <c r="FVK896" s="2198"/>
      <c r="FVL896" s="2198"/>
      <c r="FVM896" s="2198"/>
      <c r="FVN896" s="2198"/>
      <c r="FVO896" s="2198"/>
      <c r="FVP896" s="2198"/>
      <c r="FVQ896" s="2198"/>
      <c r="FVR896" s="2198"/>
      <c r="FVS896" s="2198"/>
      <c r="FVT896" s="2198"/>
      <c r="FVU896" s="2198"/>
      <c r="FVV896" s="2198"/>
      <c r="FVW896" s="2198"/>
      <c r="FVX896" s="2198"/>
      <c r="FVY896" s="2198"/>
      <c r="FVZ896" s="2198"/>
      <c r="FWA896" s="2198"/>
      <c r="FWB896" s="2198"/>
      <c r="FWC896" s="2198"/>
      <c r="FWD896" s="2198"/>
      <c r="FWE896" s="2198"/>
      <c r="FWF896" s="2198"/>
      <c r="FWG896" s="2198"/>
      <c r="FWH896" s="2198"/>
      <c r="FWI896" s="2198"/>
      <c r="FWJ896" s="2198"/>
      <c r="FWK896" s="2198"/>
      <c r="FWL896" s="2198"/>
      <c r="FWM896" s="2198"/>
      <c r="FWN896" s="2198"/>
      <c r="FWO896" s="2198"/>
      <c r="FWP896" s="2198"/>
      <c r="FWQ896" s="2198"/>
      <c r="FWR896" s="2198"/>
      <c r="FWS896" s="2198"/>
      <c r="FWT896" s="2198"/>
      <c r="FWU896" s="2198"/>
      <c r="FWV896" s="2198"/>
      <c r="FWW896" s="2198"/>
      <c r="FWX896" s="2198"/>
      <c r="FWY896" s="2198"/>
      <c r="FWZ896" s="2198"/>
      <c r="FXA896" s="2198"/>
      <c r="FXB896" s="2198"/>
      <c r="FXC896" s="2198"/>
      <c r="FXD896" s="2198"/>
      <c r="FXE896" s="2198"/>
      <c r="FXF896" s="2198"/>
      <c r="FXG896" s="2198"/>
      <c r="FXH896" s="2198"/>
      <c r="FXI896" s="2198"/>
      <c r="FXJ896" s="2198"/>
      <c r="FXK896" s="2198"/>
      <c r="FXL896" s="2198"/>
      <c r="FXM896" s="2198"/>
      <c r="FXN896" s="2198"/>
      <c r="FXO896" s="2198"/>
      <c r="FXP896" s="2198"/>
      <c r="FXQ896" s="2198"/>
      <c r="FXR896" s="2198"/>
      <c r="FXS896" s="2198"/>
      <c r="FXT896" s="2198"/>
      <c r="FXU896" s="2198"/>
      <c r="FXV896" s="2198"/>
      <c r="FXW896" s="2198"/>
      <c r="FXX896" s="2198"/>
      <c r="FXY896" s="2198"/>
      <c r="FXZ896" s="2198"/>
      <c r="FYA896" s="2198"/>
      <c r="FYB896" s="2198"/>
      <c r="FYC896" s="2198"/>
      <c r="FYD896" s="2198"/>
      <c r="FYE896" s="2198"/>
      <c r="FYF896" s="2198"/>
      <c r="FYG896" s="2198"/>
      <c r="FYH896" s="2198"/>
      <c r="FYI896" s="2198"/>
      <c r="FYJ896" s="2198"/>
      <c r="FYK896" s="2198"/>
      <c r="FYL896" s="2198"/>
      <c r="FYM896" s="2198"/>
      <c r="FYN896" s="2198"/>
      <c r="FYO896" s="2198"/>
      <c r="FYP896" s="2198"/>
      <c r="FYQ896" s="2198"/>
      <c r="FYR896" s="2198"/>
      <c r="FYS896" s="2198"/>
      <c r="FYT896" s="2198"/>
      <c r="FYU896" s="2198"/>
      <c r="FYV896" s="2198"/>
      <c r="FYW896" s="2198"/>
      <c r="FYX896" s="2198"/>
      <c r="FYY896" s="2198"/>
      <c r="FYZ896" s="2198"/>
      <c r="FZA896" s="2198"/>
      <c r="FZB896" s="2198"/>
      <c r="FZC896" s="2198"/>
      <c r="FZD896" s="2198"/>
      <c r="FZE896" s="2198"/>
      <c r="FZF896" s="2198"/>
      <c r="FZG896" s="2198"/>
      <c r="FZH896" s="2198"/>
      <c r="FZI896" s="2198"/>
      <c r="FZJ896" s="2198"/>
      <c r="FZK896" s="2198"/>
      <c r="FZL896" s="2198"/>
      <c r="FZM896" s="2198"/>
      <c r="FZN896" s="2198"/>
      <c r="FZO896" s="2198"/>
      <c r="FZP896" s="2198"/>
      <c r="FZQ896" s="2198"/>
      <c r="FZR896" s="2198"/>
      <c r="FZS896" s="2198"/>
      <c r="FZT896" s="2198"/>
      <c r="FZU896" s="2198"/>
      <c r="FZV896" s="2198"/>
      <c r="FZW896" s="2198"/>
      <c r="FZX896" s="2198"/>
      <c r="FZY896" s="2198"/>
      <c r="FZZ896" s="2198"/>
      <c r="GAA896" s="2198"/>
      <c r="GAB896" s="2198"/>
      <c r="GAC896" s="2198"/>
      <c r="GAD896" s="2198"/>
      <c r="GAE896" s="2198"/>
      <c r="GAF896" s="2198"/>
      <c r="GAG896" s="2198"/>
      <c r="GAH896" s="2198"/>
      <c r="GAI896" s="2198"/>
      <c r="GAJ896" s="2198"/>
      <c r="GAK896" s="2198"/>
      <c r="GAL896" s="2198"/>
      <c r="GAM896" s="2198"/>
      <c r="GAN896" s="2198"/>
      <c r="GAO896" s="2198"/>
      <c r="GAP896" s="2198"/>
      <c r="GAQ896" s="2198"/>
      <c r="GAR896" s="2198"/>
      <c r="GAS896" s="2198"/>
      <c r="GAT896" s="2198"/>
      <c r="GAU896" s="2198"/>
      <c r="GAV896" s="2198"/>
      <c r="GAW896" s="2198"/>
      <c r="GAX896" s="2198"/>
      <c r="GAY896" s="2198"/>
      <c r="GAZ896" s="2198"/>
      <c r="GBA896" s="2198"/>
      <c r="GBB896" s="2198"/>
      <c r="GBC896" s="2198"/>
      <c r="GBD896" s="2198"/>
      <c r="GBE896" s="2198"/>
      <c r="GBF896" s="2198"/>
      <c r="GBG896" s="2198"/>
      <c r="GBH896" s="2198"/>
      <c r="GBI896" s="2198"/>
      <c r="GBJ896" s="2198"/>
      <c r="GBK896" s="2198"/>
      <c r="GBL896" s="2198"/>
      <c r="GBM896" s="2198"/>
      <c r="GBN896" s="2198"/>
      <c r="GBO896" s="2198"/>
      <c r="GBP896" s="2198"/>
      <c r="GBQ896" s="2198"/>
      <c r="GBR896" s="2198"/>
      <c r="GBS896" s="2198"/>
      <c r="GBT896" s="2198"/>
      <c r="GBU896" s="2198"/>
      <c r="GBV896" s="2198"/>
      <c r="GBW896" s="2198"/>
      <c r="GBX896" s="2198"/>
      <c r="GBY896" s="2198"/>
      <c r="GBZ896" s="2198"/>
      <c r="GCA896" s="2198"/>
      <c r="GCB896" s="2198"/>
      <c r="GCC896" s="2198"/>
      <c r="GCD896" s="2198"/>
      <c r="GCE896" s="2198"/>
      <c r="GCF896" s="2198"/>
      <c r="GCG896" s="2198"/>
      <c r="GCH896" s="2198"/>
      <c r="GCI896" s="2198"/>
      <c r="GCJ896" s="2198"/>
      <c r="GCK896" s="2198"/>
      <c r="GCL896" s="2198"/>
      <c r="GCM896" s="2198"/>
      <c r="GCN896" s="2198"/>
      <c r="GCO896" s="2198"/>
      <c r="GCP896" s="2198"/>
      <c r="GCQ896" s="2198"/>
      <c r="GCR896" s="2198"/>
      <c r="GCS896" s="2198"/>
      <c r="GCT896" s="2198"/>
      <c r="GCU896" s="2198"/>
      <c r="GCV896" s="2198"/>
      <c r="GCW896" s="2198"/>
      <c r="GCX896" s="2198"/>
      <c r="GCY896" s="2198"/>
      <c r="GCZ896" s="2198"/>
      <c r="GDA896" s="2198"/>
      <c r="GDB896" s="2198"/>
      <c r="GDC896" s="2198"/>
      <c r="GDD896" s="2198"/>
      <c r="GDE896" s="2198"/>
      <c r="GDF896" s="2198"/>
      <c r="GDG896" s="2198"/>
      <c r="GDH896" s="2198"/>
      <c r="GDI896" s="2198"/>
      <c r="GDJ896" s="2198"/>
      <c r="GDK896" s="2198"/>
      <c r="GDL896" s="2198"/>
      <c r="GDM896" s="2198"/>
      <c r="GDN896" s="2198"/>
      <c r="GDO896" s="2198"/>
      <c r="GDP896" s="2198"/>
      <c r="GDQ896" s="2198"/>
      <c r="GDR896" s="2198"/>
      <c r="GDS896" s="2198"/>
      <c r="GDT896" s="2198"/>
      <c r="GDU896" s="2198"/>
      <c r="GDV896" s="2198"/>
      <c r="GDW896" s="2198"/>
      <c r="GDX896" s="2198"/>
      <c r="GDY896" s="2198"/>
      <c r="GDZ896" s="2198"/>
      <c r="GEA896" s="2198"/>
      <c r="GEB896" s="2198"/>
      <c r="GEC896" s="2198"/>
      <c r="GED896" s="2198"/>
      <c r="GEE896" s="2198"/>
      <c r="GEI896" s="2198"/>
      <c r="GEJ896" s="2198"/>
      <c r="GEK896" s="2198"/>
      <c r="GEL896" s="2198"/>
      <c r="GEM896" s="2198"/>
      <c r="GEN896" s="2198"/>
      <c r="GEO896" s="2198"/>
      <c r="GEP896" s="2198"/>
      <c r="GEQ896" s="2198"/>
      <c r="GER896" s="2198"/>
      <c r="GES896" s="2198"/>
      <c r="GET896" s="2198"/>
      <c r="GEU896" s="2198"/>
      <c r="GEV896" s="2198"/>
      <c r="GEW896" s="2198"/>
      <c r="GEX896" s="2198"/>
      <c r="GEY896" s="2198"/>
      <c r="GEZ896" s="2198"/>
      <c r="GFA896" s="2198"/>
      <c r="GFB896" s="2198"/>
      <c r="GFC896" s="2198"/>
      <c r="GFD896" s="2198"/>
      <c r="GFE896" s="2198"/>
      <c r="GFF896" s="2198"/>
      <c r="GFG896" s="2198"/>
      <c r="GFH896" s="2198"/>
      <c r="GFI896" s="2198"/>
      <c r="GFJ896" s="2198"/>
      <c r="GFK896" s="2198"/>
      <c r="GFL896" s="2198"/>
      <c r="GFM896" s="2198"/>
      <c r="GFN896" s="2198"/>
      <c r="GFO896" s="2198"/>
      <c r="GFP896" s="2198"/>
      <c r="GFQ896" s="2198"/>
      <c r="GFR896" s="2198"/>
      <c r="GFS896" s="2198"/>
      <c r="GFT896" s="2198"/>
      <c r="GFU896" s="2198"/>
      <c r="GFV896" s="2198"/>
      <c r="GFW896" s="2198"/>
      <c r="GFX896" s="2198"/>
      <c r="GFY896" s="2198"/>
      <c r="GFZ896" s="2198"/>
      <c r="GGA896" s="2198"/>
      <c r="GGB896" s="2198"/>
      <c r="GGC896" s="2198"/>
      <c r="GGD896" s="2198"/>
      <c r="GGE896" s="2198"/>
      <c r="GGF896" s="2198"/>
      <c r="GGG896" s="2198"/>
      <c r="GGH896" s="2198"/>
      <c r="GGI896" s="2198"/>
      <c r="GGJ896" s="2198"/>
      <c r="GGK896" s="2198"/>
      <c r="GGL896" s="2198"/>
      <c r="GGM896" s="2198"/>
      <c r="GGN896" s="2198"/>
      <c r="GGO896" s="2198"/>
      <c r="GGP896" s="2198"/>
      <c r="GGQ896" s="2198"/>
      <c r="GGR896" s="2198"/>
      <c r="GGS896" s="2198"/>
      <c r="GGT896" s="2198"/>
      <c r="GGU896" s="2198"/>
      <c r="GGV896" s="2198"/>
      <c r="GGW896" s="2198"/>
      <c r="GGX896" s="2198"/>
      <c r="GGY896" s="2198"/>
      <c r="GGZ896" s="2198"/>
      <c r="GHA896" s="2198"/>
      <c r="GHB896" s="2198"/>
      <c r="GHC896" s="2198"/>
      <c r="GHD896" s="2198"/>
      <c r="GHE896" s="2198"/>
      <c r="GHF896" s="2198"/>
      <c r="GHG896" s="2198"/>
      <c r="GHH896" s="2198"/>
      <c r="GHI896" s="2198"/>
      <c r="GHJ896" s="2198"/>
      <c r="GHK896" s="2198"/>
      <c r="GHL896" s="2198"/>
      <c r="GHM896" s="2198"/>
      <c r="GHN896" s="2198"/>
      <c r="GHO896" s="2198"/>
      <c r="GHP896" s="2198"/>
      <c r="GHQ896" s="2198"/>
      <c r="GHR896" s="2198"/>
      <c r="GHS896" s="2198"/>
      <c r="GHT896" s="2198"/>
      <c r="GHU896" s="2198"/>
      <c r="GHV896" s="2198"/>
      <c r="GHW896" s="2198"/>
      <c r="GHX896" s="2198"/>
      <c r="GHY896" s="2198"/>
      <c r="GHZ896" s="2198"/>
      <c r="GIA896" s="2198"/>
      <c r="GIB896" s="2198"/>
      <c r="GIC896" s="2198"/>
      <c r="GID896" s="2198"/>
      <c r="GIE896" s="2198"/>
      <c r="GIF896" s="2198"/>
      <c r="GIG896" s="2198"/>
      <c r="GIH896" s="2198"/>
      <c r="GII896" s="2198"/>
      <c r="GIJ896" s="2198"/>
      <c r="GIK896" s="2198"/>
      <c r="GIL896" s="2198"/>
      <c r="GIM896" s="2198"/>
      <c r="GIN896" s="2198"/>
      <c r="GIO896" s="2198"/>
      <c r="GIP896" s="2198"/>
      <c r="GIQ896" s="2198"/>
      <c r="GIR896" s="2198"/>
      <c r="GIS896" s="2198"/>
      <c r="GIT896" s="2198"/>
      <c r="GIU896" s="2198"/>
      <c r="GIV896" s="2198"/>
      <c r="GIW896" s="2198"/>
      <c r="GIX896" s="2198"/>
      <c r="GIY896" s="2198"/>
      <c r="GIZ896" s="2198"/>
      <c r="GJA896" s="2198"/>
      <c r="GJB896" s="2198"/>
      <c r="GJC896" s="2198"/>
      <c r="GJD896" s="2198"/>
      <c r="GJE896" s="2198"/>
      <c r="GJF896" s="2198"/>
      <c r="GJG896" s="2198"/>
      <c r="GJH896" s="2198"/>
      <c r="GJI896" s="2198"/>
      <c r="GJJ896" s="2198"/>
      <c r="GJK896" s="2198"/>
      <c r="GJL896" s="2198"/>
      <c r="GJM896" s="2198"/>
      <c r="GJN896" s="2198"/>
      <c r="GJO896" s="2198"/>
      <c r="GJP896" s="2198"/>
      <c r="GJQ896" s="2198"/>
      <c r="GJR896" s="2198"/>
      <c r="GJS896" s="2198"/>
      <c r="GJT896" s="2198"/>
      <c r="GJU896" s="2198"/>
      <c r="GJV896" s="2198"/>
      <c r="GJW896" s="2198"/>
      <c r="GJX896" s="2198"/>
      <c r="GJY896" s="2198"/>
      <c r="GJZ896" s="2198"/>
      <c r="GKA896" s="2198"/>
      <c r="GKB896" s="2198"/>
      <c r="GKC896" s="2198"/>
      <c r="GKD896" s="2198"/>
      <c r="GKE896" s="2198"/>
      <c r="GKF896" s="2198"/>
      <c r="GKG896" s="2198"/>
      <c r="GKH896" s="2198"/>
      <c r="GKI896" s="2198"/>
      <c r="GKJ896" s="2198"/>
      <c r="GKK896" s="2198"/>
      <c r="GKL896" s="2198"/>
      <c r="GKM896" s="2198"/>
      <c r="GKN896" s="2198"/>
      <c r="GKO896" s="2198"/>
      <c r="GKP896" s="2198"/>
      <c r="GKQ896" s="2198"/>
      <c r="GKR896" s="2198"/>
      <c r="GKS896" s="2198"/>
      <c r="GKT896" s="2198"/>
      <c r="GKU896" s="2198"/>
      <c r="GKV896" s="2198"/>
      <c r="GKW896" s="2198"/>
      <c r="GKX896" s="2198"/>
      <c r="GKY896" s="2198"/>
      <c r="GKZ896" s="2198"/>
      <c r="GLA896" s="2198"/>
      <c r="GLB896" s="2198"/>
      <c r="GLC896" s="2198"/>
      <c r="GLD896" s="2198"/>
      <c r="GLE896" s="2198"/>
      <c r="GLF896" s="2198"/>
      <c r="GLG896" s="2198"/>
      <c r="GLH896" s="2198"/>
      <c r="GLI896" s="2198"/>
      <c r="GLJ896" s="2198"/>
      <c r="GLK896" s="2198"/>
      <c r="GLL896" s="2198"/>
      <c r="GLM896" s="2198"/>
      <c r="GLN896" s="2198"/>
      <c r="GLO896" s="2198"/>
      <c r="GLP896" s="2198"/>
      <c r="GLQ896" s="2198"/>
      <c r="GLR896" s="2198"/>
      <c r="GLS896" s="2198"/>
      <c r="GLT896" s="2198"/>
      <c r="GLU896" s="2198"/>
      <c r="GLV896" s="2198"/>
      <c r="GLW896" s="2198"/>
      <c r="GLX896" s="2198"/>
      <c r="GLY896" s="2198"/>
      <c r="GLZ896" s="2198"/>
      <c r="GMA896" s="2198"/>
      <c r="GMB896" s="2198"/>
      <c r="GMC896" s="2198"/>
      <c r="GMD896" s="2198"/>
      <c r="GME896" s="2198"/>
      <c r="GMF896" s="2198"/>
      <c r="GMG896" s="2198"/>
      <c r="GMH896" s="2198"/>
      <c r="GMI896" s="2198"/>
      <c r="GMJ896" s="2198"/>
      <c r="GMK896" s="2198"/>
      <c r="GML896" s="2198"/>
      <c r="GMM896" s="2198"/>
      <c r="GMN896" s="2198"/>
      <c r="GMO896" s="2198"/>
      <c r="GMP896" s="2198"/>
      <c r="GMQ896" s="2198"/>
      <c r="GMR896" s="2198"/>
      <c r="GMS896" s="2198"/>
      <c r="GMT896" s="2198"/>
      <c r="GMU896" s="2198"/>
      <c r="GMV896" s="2198"/>
      <c r="GMW896" s="2198"/>
      <c r="GMX896" s="2198"/>
      <c r="GMY896" s="2198"/>
      <c r="GMZ896" s="2198"/>
      <c r="GNA896" s="2198"/>
      <c r="GNB896" s="2198"/>
      <c r="GNC896" s="2198"/>
      <c r="GND896" s="2198"/>
      <c r="GNE896" s="2198"/>
      <c r="GNF896" s="2198"/>
      <c r="GNG896" s="2198"/>
      <c r="GNH896" s="2198"/>
      <c r="GNI896" s="2198"/>
      <c r="GNJ896" s="2198"/>
      <c r="GNK896" s="2198"/>
      <c r="GNL896" s="2198"/>
      <c r="GNM896" s="2198"/>
      <c r="GNN896" s="2198"/>
      <c r="GNO896" s="2198"/>
      <c r="GNP896" s="2198"/>
      <c r="GNQ896" s="2198"/>
      <c r="GNR896" s="2198"/>
      <c r="GNS896" s="2198"/>
      <c r="GNT896" s="2198"/>
      <c r="GNU896" s="2198"/>
      <c r="GNV896" s="2198"/>
      <c r="GNW896" s="2198"/>
      <c r="GNX896" s="2198"/>
      <c r="GNY896" s="2198"/>
      <c r="GNZ896" s="2198"/>
      <c r="GOA896" s="2198"/>
      <c r="GOE896" s="2198"/>
      <c r="GOF896" s="2198"/>
      <c r="GOG896" s="2198"/>
      <c r="GOH896" s="2198"/>
      <c r="GOI896" s="2198"/>
      <c r="GOJ896" s="2198"/>
      <c r="GOK896" s="2198"/>
      <c r="GOL896" s="2198"/>
      <c r="GOM896" s="2198"/>
      <c r="GON896" s="2198"/>
      <c r="GOO896" s="2198"/>
      <c r="GOP896" s="2198"/>
      <c r="GOQ896" s="2198"/>
      <c r="GOR896" s="2198"/>
      <c r="GOS896" s="2198"/>
      <c r="GOT896" s="2198"/>
      <c r="GOU896" s="2198"/>
      <c r="GOV896" s="2198"/>
      <c r="GOW896" s="2198"/>
      <c r="GOX896" s="2198"/>
      <c r="GOY896" s="2198"/>
      <c r="GOZ896" s="2198"/>
      <c r="GPA896" s="2198"/>
      <c r="GPB896" s="2198"/>
      <c r="GPC896" s="2198"/>
      <c r="GPD896" s="2198"/>
      <c r="GPE896" s="2198"/>
      <c r="GPF896" s="2198"/>
      <c r="GPG896" s="2198"/>
      <c r="GPH896" s="2198"/>
      <c r="GPI896" s="2198"/>
      <c r="GPJ896" s="2198"/>
      <c r="GPK896" s="2198"/>
      <c r="GPL896" s="2198"/>
      <c r="GPM896" s="2198"/>
      <c r="GPN896" s="2198"/>
      <c r="GPO896" s="2198"/>
      <c r="GPP896" s="2198"/>
      <c r="GPQ896" s="2198"/>
      <c r="GPR896" s="2198"/>
      <c r="GPS896" s="2198"/>
      <c r="GPT896" s="2198"/>
      <c r="GPU896" s="2198"/>
      <c r="GPV896" s="2198"/>
      <c r="GPW896" s="2198"/>
      <c r="GPX896" s="2198"/>
      <c r="GPY896" s="2198"/>
      <c r="GPZ896" s="2198"/>
      <c r="GQA896" s="2198"/>
      <c r="GQB896" s="2198"/>
      <c r="GQC896" s="2198"/>
      <c r="GQD896" s="2198"/>
      <c r="GQE896" s="2198"/>
      <c r="GQF896" s="2198"/>
      <c r="GQG896" s="2198"/>
      <c r="GQH896" s="2198"/>
      <c r="GQI896" s="2198"/>
      <c r="GQJ896" s="2198"/>
      <c r="GQK896" s="2198"/>
      <c r="GQL896" s="2198"/>
      <c r="GQM896" s="2198"/>
      <c r="GQN896" s="2198"/>
      <c r="GQO896" s="2198"/>
      <c r="GQP896" s="2198"/>
      <c r="GQQ896" s="2198"/>
      <c r="GQR896" s="2198"/>
      <c r="GQS896" s="2198"/>
      <c r="GQT896" s="2198"/>
      <c r="GQU896" s="2198"/>
      <c r="GQV896" s="2198"/>
      <c r="GQW896" s="2198"/>
      <c r="GQX896" s="2198"/>
      <c r="GQY896" s="2198"/>
      <c r="GQZ896" s="2198"/>
      <c r="GRA896" s="2198"/>
      <c r="GRB896" s="2198"/>
      <c r="GRC896" s="2198"/>
      <c r="GRD896" s="2198"/>
      <c r="GRE896" s="2198"/>
      <c r="GRF896" s="2198"/>
      <c r="GRG896" s="2198"/>
      <c r="GRH896" s="2198"/>
      <c r="GRI896" s="2198"/>
      <c r="GRJ896" s="2198"/>
      <c r="GRK896" s="2198"/>
      <c r="GRL896" s="2198"/>
      <c r="GRM896" s="2198"/>
      <c r="GRN896" s="2198"/>
      <c r="GRO896" s="2198"/>
      <c r="GRP896" s="2198"/>
      <c r="GRQ896" s="2198"/>
      <c r="GRR896" s="2198"/>
      <c r="GRS896" s="2198"/>
      <c r="GRT896" s="2198"/>
      <c r="GRU896" s="2198"/>
      <c r="GRV896" s="2198"/>
      <c r="GRW896" s="2198"/>
      <c r="GRX896" s="2198"/>
      <c r="GRY896" s="2198"/>
      <c r="GRZ896" s="2198"/>
      <c r="GSA896" s="2198"/>
      <c r="GSB896" s="2198"/>
      <c r="GSC896" s="2198"/>
      <c r="GSD896" s="2198"/>
      <c r="GSE896" s="2198"/>
      <c r="GSF896" s="2198"/>
      <c r="GSG896" s="2198"/>
      <c r="GSH896" s="2198"/>
      <c r="GSI896" s="2198"/>
      <c r="GSJ896" s="2198"/>
      <c r="GSK896" s="2198"/>
      <c r="GSL896" s="2198"/>
      <c r="GSM896" s="2198"/>
      <c r="GSN896" s="2198"/>
      <c r="GSO896" s="2198"/>
      <c r="GSP896" s="2198"/>
      <c r="GSQ896" s="2198"/>
      <c r="GSR896" s="2198"/>
      <c r="GSS896" s="2198"/>
      <c r="GST896" s="2198"/>
      <c r="GSU896" s="2198"/>
      <c r="GSV896" s="2198"/>
      <c r="GSW896" s="2198"/>
      <c r="GSX896" s="2198"/>
      <c r="GSY896" s="2198"/>
      <c r="GSZ896" s="2198"/>
      <c r="GTA896" s="2198"/>
      <c r="GTB896" s="2198"/>
      <c r="GTC896" s="2198"/>
      <c r="GTD896" s="2198"/>
      <c r="GTE896" s="2198"/>
      <c r="GTF896" s="2198"/>
      <c r="GTG896" s="2198"/>
      <c r="GTH896" s="2198"/>
      <c r="GTI896" s="2198"/>
      <c r="GTJ896" s="2198"/>
      <c r="GTK896" s="2198"/>
      <c r="GTL896" s="2198"/>
      <c r="GTM896" s="2198"/>
      <c r="GTN896" s="2198"/>
      <c r="GTO896" s="2198"/>
      <c r="GTP896" s="2198"/>
      <c r="GTQ896" s="2198"/>
      <c r="GTR896" s="2198"/>
      <c r="GTS896" s="2198"/>
      <c r="GTT896" s="2198"/>
      <c r="GTU896" s="2198"/>
      <c r="GTV896" s="2198"/>
      <c r="GTW896" s="2198"/>
      <c r="GTX896" s="2198"/>
      <c r="GTY896" s="2198"/>
      <c r="GTZ896" s="2198"/>
      <c r="GUA896" s="2198"/>
      <c r="GUB896" s="2198"/>
      <c r="GUC896" s="2198"/>
      <c r="GUD896" s="2198"/>
      <c r="GUE896" s="2198"/>
      <c r="GUF896" s="2198"/>
      <c r="GUG896" s="2198"/>
      <c r="GUH896" s="2198"/>
      <c r="GUI896" s="2198"/>
      <c r="GUJ896" s="2198"/>
      <c r="GUK896" s="2198"/>
      <c r="GUL896" s="2198"/>
      <c r="GUM896" s="2198"/>
      <c r="GUN896" s="2198"/>
      <c r="GUO896" s="2198"/>
      <c r="GUP896" s="2198"/>
      <c r="GUQ896" s="2198"/>
      <c r="GUR896" s="2198"/>
      <c r="GUS896" s="2198"/>
      <c r="GUT896" s="2198"/>
      <c r="GUU896" s="2198"/>
      <c r="GUV896" s="2198"/>
      <c r="GUW896" s="2198"/>
      <c r="GUX896" s="2198"/>
      <c r="GUY896" s="2198"/>
      <c r="GUZ896" s="2198"/>
      <c r="GVA896" s="2198"/>
      <c r="GVB896" s="2198"/>
      <c r="GVC896" s="2198"/>
      <c r="GVD896" s="2198"/>
      <c r="GVE896" s="2198"/>
      <c r="GVF896" s="2198"/>
      <c r="GVG896" s="2198"/>
      <c r="GVH896" s="2198"/>
      <c r="GVI896" s="2198"/>
      <c r="GVJ896" s="2198"/>
      <c r="GVK896" s="2198"/>
      <c r="GVL896" s="2198"/>
      <c r="GVM896" s="2198"/>
      <c r="GVN896" s="2198"/>
      <c r="GVO896" s="2198"/>
      <c r="GVP896" s="2198"/>
      <c r="GVQ896" s="2198"/>
      <c r="GVR896" s="2198"/>
      <c r="GVS896" s="2198"/>
      <c r="GVT896" s="2198"/>
      <c r="GVU896" s="2198"/>
      <c r="GVV896" s="2198"/>
      <c r="GVW896" s="2198"/>
      <c r="GVX896" s="2198"/>
      <c r="GVY896" s="2198"/>
      <c r="GVZ896" s="2198"/>
      <c r="GWA896" s="2198"/>
      <c r="GWB896" s="2198"/>
      <c r="GWC896" s="2198"/>
      <c r="GWD896" s="2198"/>
      <c r="GWE896" s="2198"/>
      <c r="GWF896" s="2198"/>
      <c r="GWG896" s="2198"/>
      <c r="GWH896" s="2198"/>
      <c r="GWI896" s="2198"/>
      <c r="GWJ896" s="2198"/>
      <c r="GWK896" s="2198"/>
      <c r="GWL896" s="2198"/>
      <c r="GWM896" s="2198"/>
      <c r="GWN896" s="2198"/>
      <c r="GWO896" s="2198"/>
      <c r="GWP896" s="2198"/>
      <c r="GWQ896" s="2198"/>
      <c r="GWR896" s="2198"/>
      <c r="GWS896" s="2198"/>
      <c r="GWT896" s="2198"/>
      <c r="GWU896" s="2198"/>
      <c r="GWV896" s="2198"/>
      <c r="GWW896" s="2198"/>
      <c r="GWX896" s="2198"/>
      <c r="GWY896" s="2198"/>
      <c r="GWZ896" s="2198"/>
      <c r="GXA896" s="2198"/>
      <c r="GXB896" s="2198"/>
      <c r="GXC896" s="2198"/>
      <c r="GXD896" s="2198"/>
      <c r="GXE896" s="2198"/>
      <c r="GXF896" s="2198"/>
      <c r="GXG896" s="2198"/>
      <c r="GXH896" s="2198"/>
      <c r="GXI896" s="2198"/>
      <c r="GXJ896" s="2198"/>
      <c r="GXK896" s="2198"/>
      <c r="GXL896" s="2198"/>
      <c r="GXM896" s="2198"/>
      <c r="GXN896" s="2198"/>
      <c r="GXO896" s="2198"/>
      <c r="GXP896" s="2198"/>
      <c r="GXQ896" s="2198"/>
      <c r="GXR896" s="2198"/>
      <c r="GXS896" s="2198"/>
      <c r="GXT896" s="2198"/>
      <c r="GXU896" s="2198"/>
      <c r="GXV896" s="2198"/>
      <c r="GXW896" s="2198"/>
      <c r="GYA896" s="2198"/>
      <c r="GYB896" s="2198"/>
      <c r="GYC896" s="2198"/>
      <c r="GYD896" s="2198"/>
      <c r="GYE896" s="2198"/>
      <c r="GYF896" s="2198"/>
      <c r="GYG896" s="2198"/>
      <c r="GYH896" s="2198"/>
      <c r="GYI896" s="2198"/>
      <c r="GYJ896" s="2198"/>
      <c r="GYK896" s="2198"/>
      <c r="GYL896" s="2198"/>
      <c r="GYM896" s="2198"/>
      <c r="GYN896" s="2198"/>
      <c r="GYO896" s="2198"/>
      <c r="GYP896" s="2198"/>
      <c r="GYQ896" s="2198"/>
      <c r="GYR896" s="2198"/>
      <c r="GYS896" s="2198"/>
      <c r="GYT896" s="2198"/>
      <c r="GYU896" s="2198"/>
      <c r="GYV896" s="2198"/>
      <c r="GYW896" s="2198"/>
      <c r="GYX896" s="2198"/>
      <c r="GYY896" s="2198"/>
      <c r="GYZ896" s="2198"/>
      <c r="GZA896" s="2198"/>
      <c r="GZB896" s="2198"/>
      <c r="GZC896" s="2198"/>
      <c r="GZD896" s="2198"/>
      <c r="GZE896" s="2198"/>
      <c r="GZF896" s="2198"/>
      <c r="GZG896" s="2198"/>
      <c r="GZH896" s="2198"/>
      <c r="GZI896" s="2198"/>
      <c r="GZJ896" s="2198"/>
      <c r="GZK896" s="2198"/>
      <c r="GZL896" s="2198"/>
      <c r="GZM896" s="2198"/>
      <c r="GZN896" s="2198"/>
      <c r="GZO896" s="2198"/>
      <c r="GZP896" s="2198"/>
      <c r="GZQ896" s="2198"/>
      <c r="GZR896" s="2198"/>
      <c r="GZS896" s="2198"/>
      <c r="GZT896" s="2198"/>
      <c r="GZU896" s="2198"/>
      <c r="GZV896" s="2198"/>
      <c r="GZW896" s="2198"/>
      <c r="GZX896" s="2198"/>
      <c r="GZY896" s="2198"/>
      <c r="GZZ896" s="2198"/>
      <c r="HAA896" s="2198"/>
      <c r="HAB896" s="2198"/>
      <c r="HAC896" s="2198"/>
      <c r="HAD896" s="2198"/>
      <c r="HAE896" s="2198"/>
      <c r="HAF896" s="2198"/>
      <c r="HAG896" s="2198"/>
      <c r="HAH896" s="2198"/>
      <c r="HAI896" s="2198"/>
      <c r="HAJ896" s="2198"/>
      <c r="HAK896" s="2198"/>
      <c r="HAL896" s="2198"/>
      <c r="HAM896" s="2198"/>
      <c r="HAN896" s="2198"/>
      <c r="HAO896" s="2198"/>
      <c r="HAP896" s="2198"/>
      <c r="HAQ896" s="2198"/>
      <c r="HAR896" s="2198"/>
      <c r="HAS896" s="2198"/>
      <c r="HAT896" s="2198"/>
      <c r="HAU896" s="2198"/>
      <c r="HAV896" s="2198"/>
      <c r="HAW896" s="2198"/>
      <c r="HAX896" s="2198"/>
      <c r="HAY896" s="2198"/>
      <c r="HAZ896" s="2198"/>
      <c r="HBA896" s="2198"/>
      <c r="HBB896" s="2198"/>
      <c r="HBC896" s="2198"/>
      <c r="HBD896" s="2198"/>
      <c r="HBE896" s="2198"/>
      <c r="HBF896" s="2198"/>
      <c r="HBG896" s="2198"/>
      <c r="HBH896" s="2198"/>
      <c r="HBI896" s="2198"/>
      <c r="HBJ896" s="2198"/>
      <c r="HBK896" s="2198"/>
      <c r="HBL896" s="2198"/>
      <c r="HBM896" s="2198"/>
      <c r="HBN896" s="2198"/>
      <c r="HBO896" s="2198"/>
      <c r="HBP896" s="2198"/>
      <c r="HBQ896" s="2198"/>
      <c r="HBR896" s="2198"/>
      <c r="HBS896" s="2198"/>
      <c r="HBT896" s="2198"/>
      <c r="HBU896" s="2198"/>
      <c r="HBV896" s="2198"/>
      <c r="HBW896" s="2198"/>
      <c r="HBX896" s="2198"/>
      <c r="HBY896" s="2198"/>
      <c r="HBZ896" s="2198"/>
      <c r="HCA896" s="2198"/>
      <c r="HCB896" s="2198"/>
      <c r="HCC896" s="2198"/>
      <c r="HCD896" s="2198"/>
      <c r="HCE896" s="2198"/>
      <c r="HCF896" s="2198"/>
      <c r="HCG896" s="2198"/>
      <c r="HCH896" s="2198"/>
      <c r="HCI896" s="2198"/>
      <c r="HCJ896" s="2198"/>
      <c r="HCK896" s="2198"/>
      <c r="HCL896" s="2198"/>
      <c r="HCM896" s="2198"/>
      <c r="HCN896" s="2198"/>
      <c r="HCO896" s="2198"/>
      <c r="HCP896" s="2198"/>
      <c r="HCQ896" s="2198"/>
      <c r="HCR896" s="2198"/>
      <c r="HCS896" s="2198"/>
      <c r="HCT896" s="2198"/>
      <c r="HCU896" s="2198"/>
      <c r="HCV896" s="2198"/>
      <c r="HCW896" s="2198"/>
      <c r="HCX896" s="2198"/>
      <c r="HCY896" s="2198"/>
      <c r="HCZ896" s="2198"/>
      <c r="HDA896" s="2198"/>
      <c r="HDB896" s="2198"/>
      <c r="HDC896" s="2198"/>
      <c r="HDD896" s="2198"/>
      <c r="HDE896" s="2198"/>
      <c r="HDF896" s="2198"/>
      <c r="HDG896" s="2198"/>
      <c r="HDH896" s="2198"/>
      <c r="HDI896" s="2198"/>
      <c r="HDJ896" s="2198"/>
      <c r="HDK896" s="2198"/>
      <c r="HDL896" s="2198"/>
      <c r="HDM896" s="2198"/>
      <c r="HDN896" s="2198"/>
      <c r="HDO896" s="2198"/>
      <c r="HDP896" s="2198"/>
      <c r="HDQ896" s="2198"/>
      <c r="HDR896" s="2198"/>
      <c r="HDS896" s="2198"/>
      <c r="HDT896" s="2198"/>
      <c r="HDU896" s="2198"/>
      <c r="HDV896" s="2198"/>
      <c r="HDW896" s="2198"/>
      <c r="HDX896" s="2198"/>
      <c r="HDY896" s="2198"/>
      <c r="HDZ896" s="2198"/>
      <c r="HEA896" s="2198"/>
      <c r="HEB896" s="2198"/>
      <c r="HEC896" s="2198"/>
      <c r="HED896" s="2198"/>
      <c r="HEE896" s="2198"/>
      <c r="HEF896" s="2198"/>
      <c r="HEG896" s="2198"/>
      <c r="HEH896" s="2198"/>
      <c r="HEI896" s="2198"/>
      <c r="HEJ896" s="2198"/>
      <c r="HEK896" s="2198"/>
      <c r="HEL896" s="2198"/>
      <c r="HEM896" s="2198"/>
      <c r="HEN896" s="2198"/>
      <c r="HEO896" s="2198"/>
      <c r="HEP896" s="2198"/>
      <c r="HEQ896" s="2198"/>
      <c r="HER896" s="2198"/>
      <c r="HES896" s="2198"/>
      <c r="HET896" s="2198"/>
      <c r="HEU896" s="2198"/>
      <c r="HEV896" s="2198"/>
      <c r="HEW896" s="2198"/>
      <c r="HEX896" s="2198"/>
      <c r="HEY896" s="2198"/>
      <c r="HEZ896" s="2198"/>
      <c r="HFA896" s="2198"/>
      <c r="HFB896" s="2198"/>
      <c r="HFC896" s="2198"/>
      <c r="HFD896" s="2198"/>
      <c r="HFE896" s="2198"/>
      <c r="HFF896" s="2198"/>
      <c r="HFG896" s="2198"/>
      <c r="HFH896" s="2198"/>
      <c r="HFI896" s="2198"/>
      <c r="HFJ896" s="2198"/>
      <c r="HFK896" s="2198"/>
      <c r="HFL896" s="2198"/>
      <c r="HFM896" s="2198"/>
      <c r="HFN896" s="2198"/>
      <c r="HFO896" s="2198"/>
      <c r="HFP896" s="2198"/>
      <c r="HFQ896" s="2198"/>
      <c r="HFR896" s="2198"/>
      <c r="HFS896" s="2198"/>
      <c r="HFT896" s="2198"/>
      <c r="HFU896" s="2198"/>
      <c r="HFV896" s="2198"/>
      <c r="HFW896" s="2198"/>
      <c r="HFX896" s="2198"/>
      <c r="HFY896" s="2198"/>
      <c r="HFZ896" s="2198"/>
      <c r="HGA896" s="2198"/>
      <c r="HGB896" s="2198"/>
      <c r="HGC896" s="2198"/>
      <c r="HGD896" s="2198"/>
      <c r="HGE896" s="2198"/>
      <c r="HGF896" s="2198"/>
      <c r="HGG896" s="2198"/>
      <c r="HGH896" s="2198"/>
      <c r="HGI896" s="2198"/>
      <c r="HGJ896" s="2198"/>
      <c r="HGK896" s="2198"/>
      <c r="HGL896" s="2198"/>
      <c r="HGM896" s="2198"/>
      <c r="HGN896" s="2198"/>
      <c r="HGO896" s="2198"/>
      <c r="HGP896" s="2198"/>
      <c r="HGQ896" s="2198"/>
      <c r="HGR896" s="2198"/>
      <c r="HGS896" s="2198"/>
      <c r="HGT896" s="2198"/>
      <c r="HGU896" s="2198"/>
      <c r="HGV896" s="2198"/>
      <c r="HGW896" s="2198"/>
      <c r="HGX896" s="2198"/>
      <c r="HGY896" s="2198"/>
      <c r="HGZ896" s="2198"/>
      <c r="HHA896" s="2198"/>
      <c r="HHB896" s="2198"/>
      <c r="HHC896" s="2198"/>
      <c r="HHD896" s="2198"/>
      <c r="HHE896" s="2198"/>
      <c r="HHF896" s="2198"/>
      <c r="HHG896" s="2198"/>
      <c r="HHH896" s="2198"/>
      <c r="HHI896" s="2198"/>
      <c r="HHJ896" s="2198"/>
      <c r="HHK896" s="2198"/>
      <c r="HHL896" s="2198"/>
      <c r="HHM896" s="2198"/>
      <c r="HHN896" s="2198"/>
      <c r="HHO896" s="2198"/>
      <c r="HHP896" s="2198"/>
      <c r="HHQ896" s="2198"/>
      <c r="HHR896" s="2198"/>
      <c r="HHS896" s="2198"/>
      <c r="HHW896" s="2198"/>
      <c r="HHX896" s="2198"/>
      <c r="HHY896" s="2198"/>
      <c r="HHZ896" s="2198"/>
      <c r="HIA896" s="2198"/>
      <c r="HIB896" s="2198"/>
      <c r="HIC896" s="2198"/>
      <c r="HID896" s="2198"/>
      <c r="HIE896" s="2198"/>
      <c r="HIF896" s="2198"/>
      <c r="HIG896" s="2198"/>
      <c r="HIH896" s="2198"/>
      <c r="HII896" s="2198"/>
      <c r="HIJ896" s="2198"/>
      <c r="HIK896" s="2198"/>
      <c r="HIL896" s="2198"/>
      <c r="HIM896" s="2198"/>
      <c r="HIN896" s="2198"/>
      <c r="HIO896" s="2198"/>
      <c r="HIP896" s="2198"/>
      <c r="HIQ896" s="2198"/>
      <c r="HIR896" s="2198"/>
      <c r="HIS896" s="2198"/>
      <c r="HIT896" s="2198"/>
      <c r="HIU896" s="2198"/>
      <c r="HIV896" s="2198"/>
      <c r="HIW896" s="2198"/>
      <c r="HIX896" s="2198"/>
      <c r="HIY896" s="2198"/>
      <c r="HIZ896" s="2198"/>
      <c r="HJA896" s="2198"/>
      <c r="HJB896" s="2198"/>
      <c r="HJC896" s="2198"/>
      <c r="HJD896" s="2198"/>
      <c r="HJE896" s="2198"/>
      <c r="HJF896" s="2198"/>
      <c r="HJG896" s="2198"/>
      <c r="HJH896" s="2198"/>
      <c r="HJI896" s="2198"/>
      <c r="HJJ896" s="2198"/>
      <c r="HJK896" s="2198"/>
      <c r="HJL896" s="2198"/>
      <c r="HJM896" s="2198"/>
      <c r="HJN896" s="2198"/>
      <c r="HJO896" s="2198"/>
      <c r="HJP896" s="2198"/>
      <c r="HJQ896" s="2198"/>
      <c r="HJR896" s="2198"/>
      <c r="HJS896" s="2198"/>
      <c r="HJT896" s="2198"/>
      <c r="HJU896" s="2198"/>
      <c r="HJV896" s="2198"/>
      <c r="HJW896" s="2198"/>
      <c r="HJX896" s="2198"/>
      <c r="HJY896" s="2198"/>
      <c r="HJZ896" s="2198"/>
      <c r="HKA896" s="2198"/>
      <c r="HKB896" s="2198"/>
      <c r="HKC896" s="2198"/>
      <c r="HKD896" s="2198"/>
      <c r="HKE896" s="2198"/>
      <c r="HKF896" s="2198"/>
      <c r="HKG896" s="2198"/>
      <c r="HKH896" s="2198"/>
      <c r="HKI896" s="2198"/>
      <c r="HKJ896" s="2198"/>
      <c r="HKK896" s="2198"/>
      <c r="HKL896" s="2198"/>
      <c r="HKM896" s="2198"/>
      <c r="HKN896" s="2198"/>
      <c r="HKO896" s="2198"/>
      <c r="HKP896" s="2198"/>
      <c r="HKQ896" s="2198"/>
      <c r="HKR896" s="2198"/>
      <c r="HKS896" s="2198"/>
      <c r="HKT896" s="2198"/>
      <c r="HKU896" s="2198"/>
      <c r="HKV896" s="2198"/>
      <c r="HKW896" s="2198"/>
      <c r="HKX896" s="2198"/>
      <c r="HKY896" s="2198"/>
      <c r="HKZ896" s="2198"/>
      <c r="HLA896" s="2198"/>
      <c r="HLB896" s="2198"/>
      <c r="HLC896" s="2198"/>
      <c r="HLD896" s="2198"/>
      <c r="HLE896" s="2198"/>
      <c r="HLF896" s="2198"/>
      <c r="HLG896" s="2198"/>
      <c r="HLH896" s="2198"/>
      <c r="HLI896" s="2198"/>
      <c r="HLJ896" s="2198"/>
      <c r="HLK896" s="2198"/>
      <c r="HLL896" s="2198"/>
      <c r="HLM896" s="2198"/>
      <c r="HLN896" s="2198"/>
      <c r="HLO896" s="2198"/>
      <c r="HLP896" s="2198"/>
      <c r="HLQ896" s="2198"/>
      <c r="HLR896" s="2198"/>
      <c r="HLS896" s="2198"/>
      <c r="HLT896" s="2198"/>
      <c r="HLU896" s="2198"/>
      <c r="HLV896" s="2198"/>
      <c r="HLW896" s="2198"/>
      <c r="HLX896" s="2198"/>
      <c r="HLY896" s="2198"/>
      <c r="HLZ896" s="2198"/>
      <c r="HMA896" s="2198"/>
      <c r="HMB896" s="2198"/>
      <c r="HMC896" s="2198"/>
      <c r="HMD896" s="2198"/>
      <c r="HME896" s="2198"/>
      <c r="HMF896" s="2198"/>
      <c r="HMG896" s="2198"/>
      <c r="HMH896" s="2198"/>
      <c r="HMI896" s="2198"/>
      <c r="HMJ896" s="2198"/>
      <c r="HMK896" s="2198"/>
      <c r="HML896" s="2198"/>
      <c r="HMM896" s="2198"/>
      <c r="HMN896" s="2198"/>
      <c r="HMO896" s="2198"/>
      <c r="HMP896" s="2198"/>
      <c r="HMQ896" s="2198"/>
      <c r="HMR896" s="2198"/>
      <c r="HMS896" s="2198"/>
      <c r="HMT896" s="2198"/>
      <c r="HMU896" s="2198"/>
      <c r="HMV896" s="2198"/>
      <c r="HMW896" s="2198"/>
      <c r="HMX896" s="2198"/>
      <c r="HMY896" s="2198"/>
      <c r="HMZ896" s="2198"/>
      <c r="HNA896" s="2198"/>
      <c r="HNB896" s="2198"/>
      <c r="HNC896" s="2198"/>
      <c r="HND896" s="2198"/>
      <c r="HNE896" s="2198"/>
      <c r="HNF896" s="2198"/>
      <c r="HNG896" s="2198"/>
      <c r="HNH896" s="2198"/>
      <c r="HNI896" s="2198"/>
      <c r="HNJ896" s="2198"/>
      <c r="HNK896" s="2198"/>
      <c r="HNL896" s="2198"/>
      <c r="HNM896" s="2198"/>
      <c r="HNN896" s="2198"/>
      <c r="HNO896" s="2198"/>
      <c r="HNP896" s="2198"/>
      <c r="HNQ896" s="2198"/>
      <c r="HNR896" s="2198"/>
      <c r="HNS896" s="2198"/>
      <c r="HNT896" s="2198"/>
      <c r="HNU896" s="2198"/>
      <c r="HNV896" s="2198"/>
      <c r="HNW896" s="2198"/>
      <c r="HNX896" s="2198"/>
      <c r="HNY896" s="2198"/>
      <c r="HNZ896" s="2198"/>
      <c r="HOA896" s="2198"/>
      <c r="HOB896" s="2198"/>
      <c r="HOC896" s="2198"/>
      <c r="HOD896" s="2198"/>
      <c r="HOE896" s="2198"/>
      <c r="HOF896" s="2198"/>
      <c r="HOG896" s="2198"/>
      <c r="HOH896" s="2198"/>
      <c r="HOI896" s="2198"/>
      <c r="HOJ896" s="2198"/>
      <c r="HOK896" s="2198"/>
      <c r="HOL896" s="2198"/>
      <c r="HOM896" s="2198"/>
      <c r="HON896" s="2198"/>
      <c r="HOO896" s="2198"/>
      <c r="HOP896" s="2198"/>
      <c r="HOQ896" s="2198"/>
      <c r="HOR896" s="2198"/>
      <c r="HOS896" s="2198"/>
      <c r="HOT896" s="2198"/>
      <c r="HOU896" s="2198"/>
      <c r="HOV896" s="2198"/>
      <c r="HOW896" s="2198"/>
      <c r="HOX896" s="2198"/>
      <c r="HOY896" s="2198"/>
      <c r="HOZ896" s="2198"/>
      <c r="HPA896" s="2198"/>
      <c r="HPB896" s="2198"/>
      <c r="HPC896" s="2198"/>
      <c r="HPD896" s="2198"/>
      <c r="HPE896" s="2198"/>
      <c r="HPF896" s="2198"/>
      <c r="HPG896" s="2198"/>
      <c r="HPH896" s="2198"/>
      <c r="HPI896" s="2198"/>
      <c r="HPJ896" s="2198"/>
      <c r="HPK896" s="2198"/>
      <c r="HPL896" s="2198"/>
      <c r="HPM896" s="2198"/>
      <c r="HPN896" s="2198"/>
      <c r="HPO896" s="2198"/>
      <c r="HPP896" s="2198"/>
      <c r="HPQ896" s="2198"/>
      <c r="HPR896" s="2198"/>
      <c r="HPS896" s="2198"/>
      <c r="HPT896" s="2198"/>
      <c r="HPU896" s="2198"/>
      <c r="HPV896" s="2198"/>
      <c r="HPW896" s="2198"/>
      <c r="HPX896" s="2198"/>
      <c r="HPY896" s="2198"/>
      <c r="HPZ896" s="2198"/>
      <c r="HQA896" s="2198"/>
      <c r="HQB896" s="2198"/>
      <c r="HQC896" s="2198"/>
      <c r="HQD896" s="2198"/>
      <c r="HQE896" s="2198"/>
      <c r="HQF896" s="2198"/>
      <c r="HQG896" s="2198"/>
      <c r="HQH896" s="2198"/>
      <c r="HQI896" s="2198"/>
      <c r="HQJ896" s="2198"/>
      <c r="HQK896" s="2198"/>
      <c r="HQL896" s="2198"/>
      <c r="HQM896" s="2198"/>
      <c r="HQN896" s="2198"/>
      <c r="HQO896" s="2198"/>
      <c r="HQP896" s="2198"/>
      <c r="HQQ896" s="2198"/>
      <c r="HQR896" s="2198"/>
      <c r="HQS896" s="2198"/>
      <c r="HQT896" s="2198"/>
      <c r="HQU896" s="2198"/>
      <c r="HQV896" s="2198"/>
      <c r="HQW896" s="2198"/>
      <c r="HQX896" s="2198"/>
      <c r="HQY896" s="2198"/>
      <c r="HQZ896" s="2198"/>
      <c r="HRA896" s="2198"/>
      <c r="HRB896" s="2198"/>
      <c r="HRC896" s="2198"/>
      <c r="HRD896" s="2198"/>
      <c r="HRE896" s="2198"/>
      <c r="HRF896" s="2198"/>
      <c r="HRG896" s="2198"/>
      <c r="HRH896" s="2198"/>
      <c r="HRI896" s="2198"/>
      <c r="HRJ896" s="2198"/>
      <c r="HRK896" s="2198"/>
      <c r="HRL896" s="2198"/>
      <c r="HRM896" s="2198"/>
      <c r="HRN896" s="2198"/>
      <c r="HRO896" s="2198"/>
      <c r="HRS896" s="2198"/>
      <c r="HRT896" s="2198"/>
      <c r="HRU896" s="2198"/>
      <c r="HRV896" s="2198"/>
      <c r="HRW896" s="2198"/>
      <c r="HRX896" s="2198"/>
      <c r="HRY896" s="2198"/>
      <c r="HRZ896" s="2198"/>
      <c r="HSA896" s="2198"/>
      <c r="HSB896" s="2198"/>
      <c r="HSC896" s="2198"/>
      <c r="HSD896" s="2198"/>
      <c r="HSE896" s="2198"/>
      <c r="HSF896" s="2198"/>
      <c r="HSG896" s="2198"/>
      <c r="HSH896" s="2198"/>
      <c r="HSI896" s="2198"/>
      <c r="HSJ896" s="2198"/>
      <c r="HSK896" s="2198"/>
      <c r="HSL896" s="2198"/>
      <c r="HSM896" s="2198"/>
      <c r="HSN896" s="2198"/>
      <c r="HSO896" s="2198"/>
      <c r="HSP896" s="2198"/>
      <c r="HSQ896" s="2198"/>
      <c r="HSR896" s="2198"/>
      <c r="HSS896" s="2198"/>
      <c r="HST896" s="2198"/>
      <c r="HSU896" s="2198"/>
      <c r="HSV896" s="2198"/>
      <c r="HSW896" s="2198"/>
      <c r="HSX896" s="2198"/>
      <c r="HSY896" s="2198"/>
      <c r="HSZ896" s="2198"/>
      <c r="HTA896" s="2198"/>
      <c r="HTB896" s="2198"/>
      <c r="HTC896" s="2198"/>
      <c r="HTD896" s="2198"/>
      <c r="HTE896" s="2198"/>
      <c r="HTF896" s="2198"/>
      <c r="HTG896" s="2198"/>
      <c r="HTH896" s="2198"/>
      <c r="HTI896" s="2198"/>
      <c r="HTJ896" s="2198"/>
      <c r="HTK896" s="2198"/>
      <c r="HTL896" s="2198"/>
      <c r="HTM896" s="2198"/>
      <c r="HTN896" s="2198"/>
      <c r="HTO896" s="2198"/>
      <c r="HTP896" s="2198"/>
      <c r="HTQ896" s="2198"/>
      <c r="HTR896" s="2198"/>
      <c r="HTS896" s="2198"/>
      <c r="HTT896" s="2198"/>
      <c r="HTU896" s="2198"/>
      <c r="HTV896" s="2198"/>
      <c r="HTW896" s="2198"/>
      <c r="HTX896" s="2198"/>
      <c r="HTY896" s="2198"/>
      <c r="HTZ896" s="2198"/>
      <c r="HUA896" s="2198"/>
      <c r="HUB896" s="2198"/>
      <c r="HUC896" s="2198"/>
      <c r="HUD896" s="2198"/>
      <c r="HUE896" s="2198"/>
      <c r="HUF896" s="2198"/>
      <c r="HUG896" s="2198"/>
      <c r="HUH896" s="2198"/>
      <c r="HUI896" s="2198"/>
      <c r="HUJ896" s="2198"/>
      <c r="HUK896" s="2198"/>
      <c r="HUL896" s="2198"/>
      <c r="HUM896" s="2198"/>
      <c r="HUN896" s="2198"/>
      <c r="HUO896" s="2198"/>
      <c r="HUP896" s="2198"/>
      <c r="HUQ896" s="2198"/>
      <c r="HUR896" s="2198"/>
      <c r="HUS896" s="2198"/>
      <c r="HUT896" s="2198"/>
      <c r="HUU896" s="2198"/>
      <c r="HUV896" s="2198"/>
      <c r="HUW896" s="2198"/>
      <c r="HUX896" s="2198"/>
      <c r="HUY896" s="2198"/>
      <c r="HUZ896" s="2198"/>
      <c r="HVA896" s="2198"/>
      <c r="HVB896" s="2198"/>
      <c r="HVC896" s="2198"/>
      <c r="HVD896" s="2198"/>
      <c r="HVE896" s="2198"/>
      <c r="HVF896" s="2198"/>
      <c r="HVG896" s="2198"/>
      <c r="HVH896" s="2198"/>
      <c r="HVI896" s="2198"/>
      <c r="HVJ896" s="2198"/>
      <c r="HVK896" s="2198"/>
      <c r="HVL896" s="2198"/>
      <c r="HVM896" s="2198"/>
      <c r="HVN896" s="2198"/>
      <c r="HVO896" s="2198"/>
      <c r="HVP896" s="2198"/>
      <c r="HVQ896" s="2198"/>
      <c r="HVR896" s="2198"/>
      <c r="HVS896" s="2198"/>
      <c r="HVT896" s="2198"/>
      <c r="HVU896" s="2198"/>
      <c r="HVV896" s="2198"/>
      <c r="HVW896" s="2198"/>
      <c r="HVX896" s="2198"/>
      <c r="HVY896" s="2198"/>
      <c r="HVZ896" s="2198"/>
      <c r="HWA896" s="2198"/>
      <c r="HWB896" s="2198"/>
      <c r="HWC896" s="2198"/>
      <c r="HWD896" s="2198"/>
      <c r="HWE896" s="2198"/>
      <c r="HWF896" s="2198"/>
      <c r="HWG896" s="2198"/>
      <c r="HWH896" s="2198"/>
      <c r="HWI896" s="2198"/>
      <c r="HWJ896" s="2198"/>
      <c r="HWK896" s="2198"/>
      <c r="HWL896" s="2198"/>
      <c r="HWM896" s="2198"/>
      <c r="HWN896" s="2198"/>
      <c r="HWO896" s="2198"/>
      <c r="HWP896" s="2198"/>
      <c r="HWQ896" s="2198"/>
      <c r="HWR896" s="2198"/>
      <c r="HWS896" s="2198"/>
      <c r="HWT896" s="2198"/>
      <c r="HWU896" s="2198"/>
      <c r="HWV896" s="2198"/>
      <c r="HWW896" s="2198"/>
      <c r="HWX896" s="2198"/>
      <c r="HWY896" s="2198"/>
      <c r="HWZ896" s="2198"/>
      <c r="HXA896" s="2198"/>
      <c r="HXB896" s="2198"/>
      <c r="HXC896" s="2198"/>
      <c r="HXD896" s="2198"/>
      <c r="HXE896" s="2198"/>
      <c r="HXF896" s="2198"/>
      <c r="HXG896" s="2198"/>
      <c r="HXH896" s="2198"/>
      <c r="HXI896" s="2198"/>
      <c r="HXJ896" s="2198"/>
      <c r="HXK896" s="2198"/>
      <c r="HXL896" s="2198"/>
      <c r="HXM896" s="2198"/>
      <c r="HXN896" s="2198"/>
      <c r="HXO896" s="2198"/>
      <c r="HXP896" s="2198"/>
      <c r="HXQ896" s="2198"/>
      <c r="HXR896" s="2198"/>
      <c r="HXS896" s="2198"/>
      <c r="HXT896" s="2198"/>
      <c r="HXU896" s="2198"/>
      <c r="HXV896" s="2198"/>
      <c r="HXW896" s="2198"/>
      <c r="HXX896" s="2198"/>
      <c r="HXY896" s="2198"/>
      <c r="HXZ896" s="2198"/>
      <c r="HYA896" s="2198"/>
      <c r="HYB896" s="2198"/>
      <c r="HYC896" s="2198"/>
      <c r="HYD896" s="2198"/>
      <c r="HYE896" s="2198"/>
      <c r="HYF896" s="2198"/>
      <c r="HYG896" s="2198"/>
      <c r="HYH896" s="2198"/>
      <c r="HYI896" s="2198"/>
      <c r="HYJ896" s="2198"/>
      <c r="HYK896" s="2198"/>
      <c r="HYL896" s="2198"/>
      <c r="HYM896" s="2198"/>
      <c r="HYN896" s="2198"/>
      <c r="HYO896" s="2198"/>
      <c r="HYP896" s="2198"/>
      <c r="HYQ896" s="2198"/>
      <c r="HYR896" s="2198"/>
      <c r="HYS896" s="2198"/>
      <c r="HYT896" s="2198"/>
      <c r="HYU896" s="2198"/>
      <c r="HYV896" s="2198"/>
      <c r="HYW896" s="2198"/>
      <c r="HYX896" s="2198"/>
      <c r="HYY896" s="2198"/>
      <c r="HYZ896" s="2198"/>
      <c r="HZA896" s="2198"/>
      <c r="HZB896" s="2198"/>
      <c r="HZC896" s="2198"/>
      <c r="HZD896" s="2198"/>
      <c r="HZE896" s="2198"/>
      <c r="HZF896" s="2198"/>
      <c r="HZG896" s="2198"/>
      <c r="HZH896" s="2198"/>
      <c r="HZI896" s="2198"/>
      <c r="HZJ896" s="2198"/>
      <c r="HZK896" s="2198"/>
      <c r="HZL896" s="2198"/>
      <c r="HZM896" s="2198"/>
      <c r="HZN896" s="2198"/>
      <c r="HZO896" s="2198"/>
      <c r="HZP896" s="2198"/>
      <c r="HZQ896" s="2198"/>
      <c r="HZR896" s="2198"/>
      <c r="HZS896" s="2198"/>
      <c r="HZT896" s="2198"/>
      <c r="HZU896" s="2198"/>
      <c r="HZV896" s="2198"/>
      <c r="HZW896" s="2198"/>
      <c r="HZX896" s="2198"/>
      <c r="HZY896" s="2198"/>
      <c r="HZZ896" s="2198"/>
      <c r="IAA896" s="2198"/>
      <c r="IAB896" s="2198"/>
      <c r="IAC896" s="2198"/>
      <c r="IAD896" s="2198"/>
      <c r="IAE896" s="2198"/>
      <c r="IAF896" s="2198"/>
      <c r="IAG896" s="2198"/>
      <c r="IAH896" s="2198"/>
      <c r="IAI896" s="2198"/>
      <c r="IAJ896" s="2198"/>
      <c r="IAK896" s="2198"/>
      <c r="IAL896" s="2198"/>
      <c r="IAM896" s="2198"/>
      <c r="IAN896" s="2198"/>
      <c r="IAO896" s="2198"/>
      <c r="IAP896" s="2198"/>
      <c r="IAQ896" s="2198"/>
      <c r="IAR896" s="2198"/>
      <c r="IAS896" s="2198"/>
      <c r="IAT896" s="2198"/>
      <c r="IAU896" s="2198"/>
      <c r="IAV896" s="2198"/>
      <c r="IAW896" s="2198"/>
      <c r="IAX896" s="2198"/>
      <c r="IAY896" s="2198"/>
      <c r="IAZ896" s="2198"/>
      <c r="IBA896" s="2198"/>
      <c r="IBB896" s="2198"/>
      <c r="IBC896" s="2198"/>
      <c r="IBD896" s="2198"/>
      <c r="IBE896" s="2198"/>
      <c r="IBF896" s="2198"/>
      <c r="IBG896" s="2198"/>
      <c r="IBH896" s="2198"/>
      <c r="IBI896" s="2198"/>
      <c r="IBJ896" s="2198"/>
      <c r="IBK896" s="2198"/>
      <c r="IBO896" s="2198"/>
      <c r="IBP896" s="2198"/>
      <c r="IBQ896" s="2198"/>
      <c r="IBR896" s="2198"/>
      <c r="IBS896" s="2198"/>
      <c r="IBT896" s="2198"/>
      <c r="IBU896" s="2198"/>
      <c r="IBV896" s="2198"/>
      <c r="IBW896" s="2198"/>
      <c r="IBX896" s="2198"/>
      <c r="IBY896" s="2198"/>
      <c r="IBZ896" s="2198"/>
      <c r="ICA896" s="2198"/>
      <c r="ICB896" s="2198"/>
      <c r="ICC896" s="2198"/>
      <c r="ICD896" s="2198"/>
      <c r="ICE896" s="2198"/>
      <c r="ICF896" s="2198"/>
      <c r="ICG896" s="2198"/>
      <c r="ICH896" s="2198"/>
      <c r="ICI896" s="2198"/>
      <c r="ICJ896" s="2198"/>
      <c r="ICK896" s="2198"/>
      <c r="ICL896" s="2198"/>
      <c r="ICM896" s="2198"/>
      <c r="ICN896" s="2198"/>
      <c r="ICO896" s="2198"/>
      <c r="ICP896" s="2198"/>
      <c r="ICQ896" s="2198"/>
      <c r="ICR896" s="2198"/>
      <c r="ICS896" s="2198"/>
      <c r="ICT896" s="2198"/>
      <c r="ICU896" s="2198"/>
      <c r="ICV896" s="2198"/>
      <c r="ICW896" s="2198"/>
      <c r="ICX896" s="2198"/>
      <c r="ICY896" s="2198"/>
      <c r="ICZ896" s="2198"/>
      <c r="IDA896" s="2198"/>
      <c r="IDB896" s="2198"/>
      <c r="IDC896" s="2198"/>
      <c r="IDD896" s="2198"/>
      <c r="IDE896" s="2198"/>
      <c r="IDF896" s="2198"/>
      <c r="IDG896" s="2198"/>
      <c r="IDH896" s="2198"/>
      <c r="IDI896" s="2198"/>
      <c r="IDJ896" s="2198"/>
      <c r="IDK896" s="2198"/>
      <c r="IDL896" s="2198"/>
      <c r="IDM896" s="2198"/>
      <c r="IDN896" s="2198"/>
      <c r="IDO896" s="2198"/>
      <c r="IDP896" s="2198"/>
      <c r="IDQ896" s="2198"/>
      <c r="IDR896" s="2198"/>
      <c r="IDS896" s="2198"/>
      <c r="IDT896" s="2198"/>
      <c r="IDU896" s="2198"/>
      <c r="IDV896" s="2198"/>
      <c r="IDW896" s="2198"/>
      <c r="IDX896" s="2198"/>
      <c r="IDY896" s="2198"/>
      <c r="IDZ896" s="2198"/>
      <c r="IEA896" s="2198"/>
      <c r="IEB896" s="2198"/>
      <c r="IEC896" s="2198"/>
      <c r="IED896" s="2198"/>
      <c r="IEE896" s="2198"/>
      <c r="IEF896" s="2198"/>
      <c r="IEG896" s="2198"/>
      <c r="IEH896" s="2198"/>
      <c r="IEI896" s="2198"/>
      <c r="IEJ896" s="2198"/>
      <c r="IEK896" s="2198"/>
      <c r="IEL896" s="2198"/>
      <c r="IEM896" s="2198"/>
      <c r="IEN896" s="2198"/>
      <c r="IEO896" s="2198"/>
      <c r="IEP896" s="2198"/>
      <c r="IEQ896" s="2198"/>
      <c r="IER896" s="2198"/>
      <c r="IES896" s="2198"/>
      <c r="IET896" s="2198"/>
      <c r="IEU896" s="2198"/>
      <c r="IEV896" s="2198"/>
      <c r="IEW896" s="2198"/>
      <c r="IEX896" s="2198"/>
      <c r="IEY896" s="2198"/>
      <c r="IEZ896" s="2198"/>
      <c r="IFA896" s="2198"/>
      <c r="IFB896" s="2198"/>
      <c r="IFC896" s="2198"/>
      <c r="IFD896" s="2198"/>
      <c r="IFE896" s="2198"/>
      <c r="IFF896" s="2198"/>
      <c r="IFG896" s="2198"/>
      <c r="IFH896" s="2198"/>
      <c r="IFI896" s="2198"/>
      <c r="IFJ896" s="2198"/>
      <c r="IFK896" s="2198"/>
      <c r="IFL896" s="2198"/>
      <c r="IFM896" s="2198"/>
      <c r="IFN896" s="2198"/>
      <c r="IFO896" s="2198"/>
      <c r="IFP896" s="2198"/>
      <c r="IFQ896" s="2198"/>
      <c r="IFR896" s="2198"/>
      <c r="IFS896" s="2198"/>
      <c r="IFT896" s="2198"/>
      <c r="IFU896" s="2198"/>
      <c r="IFV896" s="2198"/>
      <c r="IFW896" s="2198"/>
      <c r="IFX896" s="2198"/>
      <c r="IFY896" s="2198"/>
      <c r="IFZ896" s="2198"/>
      <c r="IGA896" s="2198"/>
      <c r="IGB896" s="2198"/>
      <c r="IGC896" s="2198"/>
      <c r="IGD896" s="2198"/>
      <c r="IGE896" s="2198"/>
      <c r="IGF896" s="2198"/>
      <c r="IGG896" s="2198"/>
      <c r="IGH896" s="2198"/>
      <c r="IGI896" s="2198"/>
      <c r="IGJ896" s="2198"/>
      <c r="IGK896" s="2198"/>
      <c r="IGL896" s="2198"/>
      <c r="IGM896" s="2198"/>
      <c r="IGN896" s="2198"/>
      <c r="IGO896" s="2198"/>
      <c r="IGP896" s="2198"/>
      <c r="IGQ896" s="2198"/>
      <c r="IGR896" s="2198"/>
      <c r="IGS896" s="2198"/>
      <c r="IGT896" s="2198"/>
      <c r="IGU896" s="2198"/>
      <c r="IGV896" s="2198"/>
      <c r="IGW896" s="2198"/>
      <c r="IGX896" s="2198"/>
      <c r="IGY896" s="2198"/>
      <c r="IGZ896" s="2198"/>
      <c r="IHA896" s="2198"/>
      <c r="IHB896" s="2198"/>
      <c r="IHC896" s="2198"/>
      <c r="IHD896" s="2198"/>
      <c r="IHE896" s="2198"/>
      <c r="IHF896" s="2198"/>
      <c r="IHG896" s="2198"/>
      <c r="IHH896" s="2198"/>
      <c r="IHI896" s="2198"/>
      <c r="IHJ896" s="2198"/>
      <c r="IHK896" s="2198"/>
      <c r="IHL896" s="2198"/>
      <c r="IHM896" s="2198"/>
      <c r="IHN896" s="2198"/>
      <c r="IHO896" s="2198"/>
      <c r="IHP896" s="2198"/>
      <c r="IHQ896" s="2198"/>
      <c r="IHR896" s="2198"/>
      <c r="IHS896" s="2198"/>
      <c r="IHT896" s="2198"/>
      <c r="IHU896" s="2198"/>
      <c r="IHV896" s="2198"/>
      <c r="IHW896" s="2198"/>
      <c r="IHX896" s="2198"/>
      <c r="IHY896" s="2198"/>
      <c r="IHZ896" s="2198"/>
      <c r="IIA896" s="2198"/>
      <c r="IIB896" s="2198"/>
      <c r="IIC896" s="2198"/>
      <c r="IID896" s="2198"/>
      <c r="IIE896" s="2198"/>
      <c r="IIF896" s="2198"/>
      <c r="IIG896" s="2198"/>
      <c r="IIH896" s="2198"/>
      <c r="III896" s="2198"/>
      <c r="IIJ896" s="2198"/>
      <c r="IIK896" s="2198"/>
      <c r="IIL896" s="2198"/>
      <c r="IIM896" s="2198"/>
      <c r="IIN896" s="2198"/>
      <c r="IIO896" s="2198"/>
      <c r="IIP896" s="2198"/>
      <c r="IIQ896" s="2198"/>
      <c r="IIR896" s="2198"/>
      <c r="IIS896" s="2198"/>
      <c r="IIT896" s="2198"/>
      <c r="IIU896" s="2198"/>
      <c r="IIV896" s="2198"/>
      <c r="IIW896" s="2198"/>
      <c r="IIX896" s="2198"/>
      <c r="IIY896" s="2198"/>
      <c r="IIZ896" s="2198"/>
      <c r="IJA896" s="2198"/>
      <c r="IJB896" s="2198"/>
      <c r="IJC896" s="2198"/>
      <c r="IJD896" s="2198"/>
      <c r="IJE896" s="2198"/>
      <c r="IJF896" s="2198"/>
      <c r="IJG896" s="2198"/>
      <c r="IJH896" s="2198"/>
      <c r="IJI896" s="2198"/>
      <c r="IJJ896" s="2198"/>
      <c r="IJK896" s="2198"/>
      <c r="IJL896" s="2198"/>
      <c r="IJM896" s="2198"/>
      <c r="IJN896" s="2198"/>
      <c r="IJO896" s="2198"/>
      <c r="IJP896" s="2198"/>
      <c r="IJQ896" s="2198"/>
      <c r="IJR896" s="2198"/>
      <c r="IJS896" s="2198"/>
      <c r="IJT896" s="2198"/>
      <c r="IJU896" s="2198"/>
      <c r="IJV896" s="2198"/>
      <c r="IJW896" s="2198"/>
      <c r="IJX896" s="2198"/>
      <c r="IJY896" s="2198"/>
      <c r="IJZ896" s="2198"/>
      <c r="IKA896" s="2198"/>
      <c r="IKB896" s="2198"/>
      <c r="IKC896" s="2198"/>
      <c r="IKD896" s="2198"/>
      <c r="IKE896" s="2198"/>
      <c r="IKF896" s="2198"/>
      <c r="IKG896" s="2198"/>
      <c r="IKH896" s="2198"/>
      <c r="IKI896" s="2198"/>
      <c r="IKJ896" s="2198"/>
      <c r="IKK896" s="2198"/>
      <c r="IKL896" s="2198"/>
      <c r="IKM896" s="2198"/>
      <c r="IKN896" s="2198"/>
      <c r="IKO896" s="2198"/>
      <c r="IKP896" s="2198"/>
      <c r="IKQ896" s="2198"/>
      <c r="IKR896" s="2198"/>
      <c r="IKS896" s="2198"/>
      <c r="IKT896" s="2198"/>
      <c r="IKU896" s="2198"/>
      <c r="IKV896" s="2198"/>
      <c r="IKW896" s="2198"/>
      <c r="IKX896" s="2198"/>
      <c r="IKY896" s="2198"/>
      <c r="IKZ896" s="2198"/>
      <c r="ILA896" s="2198"/>
      <c r="ILB896" s="2198"/>
      <c r="ILC896" s="2198"/>
      <c r="ILD896" s="2198"/>
      <c r="ILE896" s="2198"/>
      <c r="ILF896" s="2198"/>
      <c r="ILG896" s="2198"/>
      <c r="ILK896" s="2198"/>
      <c r="ILL896" s="2198"/>
      <c r="ILM896" s="2198"/>
      <c r="ILN896" s="2198"/>
      <c r="ILO896" s="2198"/>
      <c r="ILP896" s="2198"/>
      <c r="ILQ896" s="2198"/>
      <c r="ILR896" s="2198"/>
      <c r="ILS896" s="2198"/>
      <c r="ILT896" s="2198"/>
      <c r="ILU896" s="2198"/>
      <c r="ILV896" s="2198"/>
      <c r="ILW896" s="2198"/>
      <c r="ILX896" s="2198"/>
      <c r="ILY896" s="2198"/>
      <c r="ILZ896" s="2198"/>
      <c r="IMA896" s="2198"/>
      <c r="IMB896" s="2198"/>
      <c r="IMC896" s="2198"/>
      <c r="IMD896" s="2198"/>
      <c r="IME896" s="2198"/>
      <c r="IMF896" s="2198"/>
      <c r="IMG896" s="2198"/>
      <c r="IMH896" s="2198"/>
      <c r="IMI896" s="2198"/>
      <c r="IMJ896" s="2198"/>
      <c r="IMK896" s="2198"/>
      <c r="IML896" s="2198"/>
      <c r="IMM896" s="2198"/>
      <c r="IMN896" s="2198"/>
      <c r="IMO896" s="2198"/>
      <c r="IMP896" s="2198"/>
      <c r="IMQ896" s="2198"/>
      <c r="IMR896" s="2198"/>
      <c r="IMS896" s="2198"/>
      <c r="IMT896" s="2198"/>
      <c r="IMU896" s="2198"/>
      <c r="IMV896" s="2198"/>
      <c r="IMW896" s="2198"/>
      <c r="IMX896" s="2198"/>
      <c r="IMY896" s="2198"/>
      <c r="IMZ896" s="2198"/>
      <c r="INA896" s="2198"/>
      <c r="INB896" s="2198"/>
      <c r="INC896" s="2198"/>
      <c r="IND896" s="2198"/>
      <c r="INE896" s="2198"/>
      <c r="INF896" s="2198"/>
      <c r="ING896" s="2198"/>
      <c r="INH896" s="2198"/>
      <c r="INI896" s="2198"/>
      <c r="INJ896" s="2198"/>
      <c r="INK896" s="2198"/>
      <c r="INL896" s="2198"/>
      <c r="INM896" s="2198"/>
      <c r="INN896" s="2198"/>
      <c r="INO896" s="2198"/>
      <c r="INP896" s="2198"/>
      <c r="INQ896" s="2198"/>
      <c r="INR896" s="2198"/>
      <c r="INS896" s="2198"/>
      <c r="INT896" s="2198"/>
      <c r="INU896" s="2198"/>
      <c r="INV896" s="2198"/>
      <c r="INW896" s="2198"/>
      <c r="INX896" s="2198"/>
      <c r="INY896" s="2198"/>
      <c r="INZ896" s="2198"/>
      <c r="IOA896" s="2198"/>
      <c r="IOB896" s="2198"/>
      <c r="IOC896" s="2198"/>
      <c r="IOD896" s="2198"/>
      <c r="IOE896" s="2198"/>
      <c r="IOF896" s="2198"/>
      <c r="IOG896" s="2198"/>
      <c r="IOH896" s="2198"/>
      <c r="IOI896" s="2198"/>
      <c r="IOJ896" s="2198"/>
      <c r="IOK896" s="2198"/>
      <c r="IOL896" s="2198"/>
      <c r="IOM896" s="2198"/>
      <c r="ION896" s="2198"/>
      <c r="IOO896" s="2198"/>
      <c r="IOP896" s="2198"/>
      <c r="IOQ896" s="2198"/>
      <c r="IOR896" s="2198"/>
      <c r="IOS896" s="2198"/>
      <c r="IOT896" s="2198"/>
      <c r="IOU896" s="2198"/>
      <c r="IOV896" s="2198"/>
      <c r="IOW896" s="2198"/>
      <c r="IOX896" s="2198"/>
      <c r="IOY896" s="2198"/>
      <c r="IOZ896" s="2198"/>
      <c r="IPA896" s="2198"/>
      <c r="IPB896" s="2198"/>
      <c r="IPC896" s="2198"/>
      <c r="IPD896" s="2198"/>
      <c r="IPE896" s="2198"/>
      <c r="IPF896" s="2198"/>
      <c r="IPG896" s="2198"/>
      <c r="IPH896" s="2198"/>
      <c r="IPI896" s="2198"/>
      <c r="IPJ896" s="2198"/>
      <c r="IPK896" s="2198"/>
      <c r="IPL896" s="2198"/>
      <c r="IPM896" s="2198"/>
      <c r="IPN896" s="2198"/>
      <c r="IPO896" s="2198"/>
      <c r="IPP896" s="2198"/>
      <c r="IPQ896" s="2198"/>
      <c r="IPR896" s="2198"/>
      <c r="IPS896" s="2198"/>
      <c r="IPT896" s="2198"/>
      <c r="IPU896" s="2198"/>
      <c r="IPV896" s="2198"/>
      <c r="IPW896" s="2198"/>
      <c r="IPX896" s="2198"/>
      <c r="IPY896" s="2198"/>
      <c r="IPZ896" s="2198"/>
      <c r="IQA896" s="2198"/>
      <c r="IQB896" s="2198"/>
      <c r="IQC896" s="2198"/>
      <c r="IQD896" s="2198"/>
      <c r="IQE896" s="2198"/>
      <c r="IQF896" s="2198"/>
      <c r="IQG896" s="2198"/>
      <c r="IQH896" s="2198"/>
      <c r="IQI896" s="2198"/>
      <c r="IQJ896" s="2198"/>
      <c r="IQK896" s="2198"/>
      <c r="IQL896" s="2198"/>
      <c r="IQM896" s="2198"/>
      <c r="IQN896" s="2198"/>
      <c r="IQO896" s="2198"/>
      <c r="IQP896" s="2198"/>
      <c r="IQQ896" s="2198"/>
      <c r="IQR896" s="2198"/>
      <c r="IQS896" s="2198"/>
      <c r="IQT896" s="2198"/>
      <c r="IQU896" s="2198"/>
      <c r="IQV896" s="2198"/>
      <c r="IQW896" s="2198"/>
      <c r="IQX896" s="2198"/>
      <c r="IQY896" s="2198"/>
      <c r="IQZ896" s="2198"/>
      <c r="IRA896" s="2198"/>
      <c r="IRB896" s="2198"/>
      <c r="IRC896" s="2198"/>
      <c r="IRD896" s="2198"/>
      <c r="IRE896" s="2198"/>
      <c r="IRF896" s="2198"/>
      <c r="IRG896" s="2198"/>
      <c r="IRH896" s="2198"/>
      <c r="IRI896" s="2198"/>
      <c r="IRJ896" s="2198"/>
      <c r="IRK896" s="2198"/>
      <c r="IRL896" s="2198"/>
      <c r="IRM896" s="2198"/>
      <c r="IRN896" s="2198"/>
      <c r="IRO896" s="2198"/>
      <c r="IRP896" s="2198"/>
      <c r="IRQ896" s="2198"/>
      <c r="IRR896" s="2198"/>
      <c r="IRS896" s="2198"/>
      <c r="IRT896" s="2198"/>
      <c r="IRU896" s="2198"/>
      <c r="IRV896" s="2198"/>
      <c r="IRW896" s="2198"/>
      <c r="IRX896" s="2198"/>
      <c r="IRY896" s="2198"/>
      <c r="IRZ896" s="2198"/>
      <c r="ISA896" s="2198"/>
      <c r="ISB896" s="2198"/>
      <c r="ISC896" s="2198"/>
      <c r="ISD896" s="2198"/>
      <c r="ISE896" s="2198"/>
      <c r="ISF896" s="2198"/>
      <c r="ISG896" s="2198"/>
      <c r="ISH896" s="2198"/>
      <c r="ISI896" s="2198"/>
      <c r="ISJ896" s="2198"/>
      <c r="ISK896" s="2198"/>
      <c r="ISL896" s="2198"/>
      <c r="ISM896" s="2198"/>
      <c r="ISN896" s="2198"/>
      <c r="ISO896" s="2198"/>
      <c r="ISP896" s="2198"/>
      <c r="ISQ896" s="2198"/>
      <c r="ISR896" s="2198"/>
      <c r="ISS896" s="2198"/>
      <c r="IST896" s="2198"/>
      <c r="ISU896" s="2198"/>
      <c r="ISV896" s="2198"/>
      <c r="ISW896" s="2198"/>
      <c r="ISX896" s="2198"/>
      <c r="ISY896" s="2198"/>
      <c r="ISZ896" s="2198"/>
      <c r="ITA896" s="2198"/>
      <c r="ITB896" s="2198"/>
      <c r="ITC896" s="2198"/>
      <c r="ITD896" s="2198"/>
      <c r="ITE896" s="2198"/>
      <c r="ITF896" s="2198"/>
      <c r="ITG896" s="2198"/>
      <c r="ITH896" s="2198"/>
      <c r="ITI896" s="2198"/>
      <c r="ITJ896" s="2198"/>
      <c r="ITK896" s="2198"/>
      <c r="ITL896" s="2198"/>
      <c r="ITM896" s="2198"/>
      <c r="ITN896" s="2198"/>
      <c r="ITO896" s="2198"/>
      <c r="ITP896" s="2198"/>
      <c r="ITQ896" s="2198"/>
      <c r="ITR896" s="2198"/>
      <c r="ITS896" s="2198"/>
      <c r="ITT896" s="2198"/>
      <c r="ITU896" s="2198"/>
      <c r="ITV896" s="2198"/>
      <c r="ITW896" s="2198"/>
      <c r="ITX896" s="2198"/>
      <c r="ITY896" s="2198"/>
      <c r="ITZ896" s="2198"/>
      <c r="IUA896" s="2198"/>
      <c r="IUB896" s="2198"/>
      <c r="IUC896" s="2198"/>
      <c r="IUD896" s="2198"/>
      <c r="IUE896" s="2198"/>
      <c r="IUF896" s="2198"/>
      <c r="IUG896" s="2198"/>
      <c r="IUH896" s="2198"/>
      <c r="IUI896" s="2198"/>
      <c r="IUJ896" s="2198"/>
      <c r="IUK896" s="2198"/>
      <c r="IUL896" s="2198"/>
      <c r="IUM896" s="2198"/>
      <c r="IUN896" s="2198"/>
      <c r="IUO896" s="2198"/>
      <c r="IUP896" s="2198"/>
      <c r="IUQ896" s="2198"/>
      <c r="IUR896" s="2198"/>
      <c r="IUS896" s="2198"/>
      <c r="IUT896" s="2198"/>
      <c r="IUU896" s="2198"/>
      <c r="IUV896" s="2198"/>
      <c r="IUW896" s="2198"/>
      <c r="IUX896" s="2198"/>
      <c r="IUY896" s="2198"/>
      <c r="IUZ896" s="2198"/>
      <c r="IVA896" s="2198"/>
      <c r="IVB896" s="2198"/>
      <c r="IVC896" s="2198"/>
      <c r="IVG896" s="2198"/>
      <c r="IVH896" s="2198"/>
      <c r="IVI896" s="2198"/>
      <c r="IVJ896" s="2198"/>
      <c r="IVK896" s="2198"/>
      <c r="IVL896" s="2198"/>
      <c r="IVM896" s="2198"/>
      <c r="IVN896" s="2198"/>
      <c r="IVO896" s="2198"/>
      <c r="IVP896" s="2198"/>
      <c r="IVQ896" s="2198"/>
      <c r="IVR896" s="2198"/>
      <c r="IVS896" s="2198"/>
      <c r="IVT896" s="2198"/>
      <c r="IVU896" s="2198"/>
      <c r="IVV896" s="2198"/>
      <c r="IVW896" s="2198"/>
      <c r="IVX896" s="2198"/>
      <c r="IVY896" s="2198"/>
      <c r="IVZ896" s="2198"/>
      <c r="IWA896" s="2198"/>
      <c r="IWB896" s="2198"/>
      <c r="IWC896" s="2198"/>
      <c r="IWD896" s="2198"/>
      <c r="IWE896" s="2198"/>
      <c r="IWF896" s="2198"/>
      <c r="IWG896" s="2198"/>
      <c r="IWH896" s="2198"/>
      <c r="IWI896" s="2198"/>
      <c r="IWJ896" s="2198"/>
      <c r="IWK896" s="2198"/>
      <c r="IWL896" s="2198"/>
      <c r="IWM896" s="2198"/>
      <c r="IWN896" s="2198"/>
      <c r="IWO896" s="2198"/>
      <c r="IWP896" s="2198"/>
      <c r="IWQ896" s="2198"/>
      <c r="IWR896" s="2198"/>
      <c r="IWS896" s="2198"/>
      <c r="IWT896" s="2198"/>
      <c r="IWU896" s="2198"/>
      <c r="IWV896" s="2198"/>
      <c r="IWW896" s="2198"/>
      <c r="IWX896" s="2198"/>
      <c r="IWY896" s="2198"/>
      <c r="IWZ896" s="2198"/>
      <c r="IXA896" s="2198"/>
      <c r="IXB896" s="2198"/>
      <c r="IXC896" s="2198"/>
      <c r="IXD896" s="2198"/>
      <c r="IXE896" s="2198"/>
      <c r="IXF896" s="2198"/>
      <c r="IXG896" s="2198"/>
      <c r="IXH896" s="2198"/>
      <c r="IXI896" s="2198"/>
      <c r="IXJ896" s="2198"/>
      <c r="IXK896" s="2198"/>
      <c r="IXL896" s="2198"/>
      <c r="IXM896" s="2198"/>
      <c r="IXN896" s="2198"/>
      <c r="IXO896" s="2198"/>
      <c r="IXP896" s="2198"/>
      <c r="IXQ896" s="2198"/>
      <c r="IXR896" s="2198"/>
      <c r="IXS896" s="2198"/>
      <c r="IXT896" s="2198"/>
      <c r="IXU896" s="2198"/>
      <c r="IXV896" s="2198"/>
      <c r="IXW896" s="2198"/>
      <c r="IXX896" s="2198"/>
      <c r="IXY896" s="2198"/>
      <c r="IXZ896" s="2198"/>
      <c r="IYA896" s="2198"/>
      <c r="IYB896" s="2198"/>
      <c r="IYC896" s="2198"/>
      <c r="IYD896" s="2198"/>
      <c r="IYE896" s="2198"/>
      <c r="IYF896" s="2198"/>
      <c r="IYG896" s="2198"/>
      <c r="IYH896" s="2198"/>
      <c r="IYI896" s="2198"/>
      <c r="IYJ896" s="2198"/>
      <c r="IYK896" s="2198"/>
      <c r="IYL896" s="2198"/>
      <c r="IYM896" s="2198"/>
      <c r="IYN896" s="2198"/>
      <c r="IYO896" s="2198"/>
      <c r="IYP896" s="2198"/>
      <c r="IYQ896" s="2198"/>
      <c r="IYR896" s="2198"/>
      <c r="IYS896" s="2198"/>
      <c r="IYT896" s="2198"/>
      <c r="IYU896" s="2198"/>
      <c r="IYV896" s="2198"/>
      <c r="IYW896" s="2198"/>
      <c r="IYX896" s="2198"/>
      <c r="IYY896" s="2198"/>
      <c r="IYZ896" s="2198"/>
      <c r="IZA896" s="2198"/>
      <c r="IZB896" s="2198"/>
      <c r="IZC896" s="2198"/>
      <c r="IZD896" s="2198"/>
      <c r="IZE896" s="2198"/>
      <c r="IZF896" s="2198"/>
      <c r="IZG896" s="2198"/>
      <c r="IZH896" s="2198"/>
      <c r="IZI896" s="2198"/>
      <c r="IZJ896" s="2198"/>
      <c r="IZK896" s="2198"/>
      <c r="IZL896" s="2198"/>
      <c r="IZM896" s="2198"/>
      <c r="IZN896" s="2198"/>
      <c r="IZO896" s="2198"/>
      <c r="IZP896" s="2198"/>
      <c r="IZQ896" s="2198"/>
      <c r="IZR896" s="2198"/>
      <c r="IZS896" s="2198"/>
      <c r="IZT896" s="2198"/>
      <c r="IZU896" s="2198"/>
      <c r="IZV896" s="2198"/>
      <c r="IZW896" s="2198"/>
      <c r="IZX896" s="2198"/>
      <c r="IZY896" s="2198"/>
      <c r="IZZ896" s="2198"/>
      <c r="JAA896" s="2198"/>
      <c r="JAB896" s="2198"/>
      <c r="JAC896" s="2198"/>
      <c r="JAD896" s="2198"/>
      <c r="JAE896" s="2198"/>
      <c r="JAF896" s="2198"/>
      <c r="JAG896" s="2198"/>
      <c r="JAH896" s="2198"/>
      <c r="JAI896" s="2198"/>
      <c r="JAJ896" s="2198"/>
      <c r="JAK896" s="2198"/>
      <c r="JAL896" s="2198"/>
      <c r="JAM896" s="2198"/>
      <c r="JAN896" s="2198"/>
      <c r="JAO896" s="2198"/>
      <c r="JAP896" s="2198"/>
      <c r="JAQ896" s="2198"/>
      <c r="JAR896" s="2198"/>
      <c r="JAS896" s="2198"/>
      <c r="JAT896" s="2198"/>
      <c r="JAU896" s="2198"/>
      <c r="JAV896" s="2198"/>
      <c r="JAW896" s="2198"/>
      <c r="JAX896" s="2198"/>
      <c r="JAY896" s="2198"/>
      <c r="JAZ896" s="2198"/>
      <c r="JBA896" s="2198"/>
      <c r="JBB896" s="2198"/>
      <c r="JBC896" s="2198"/>
      <c r="JBD896" s="2198"/>
      <c r="JBE896" s="2198"/>
      <c r="JBF896" s="2198"/>
      <c r="JBG896" s="2198"/>
      <c r="JBH896" s="2198"/>
      <c r="JBI896" s="2198"/>
      <c r="JBJ896" s="2198"/>
      <c r="JBK896" s="2198"/>
      <c r="JBL896" s="2198"/>
      <c r="JBM896" s="2198"/>
      <c r="JBN896" s="2198"/>
      <c r="JBO896" s="2198"/>
      <c r="JBP896" s="2198"/>
      <c r="JBQ896" s="2198"/>
      <c r="JBR896" s="2198"/>
      <c r="JBS896" s="2198"/>
      <c r="JBT896" s="2198"/>
      <c r="JBU896" s="2198"/>
      <c r="JBV896" s="2198"/>
      <c r="JBW896" s="2198"/>
      <c r="JBX896" s="2198"/>
      <c r="JBY896" s="2198"/>
      <c r="JBZ896" s="2198"/>
      <c r="JCA896" s="2198"/>
      <c r="JCB896" s="2198"/>
      <c r="JCC896" s="2198"/>
      <c r="JCD896" s="2198"/>
      <c r="JCE896" s="2198"/>
      <c r="JCF896" s="2198"/>
      <c r="JCG896" s="2198"/>
      <c r="JCH896" s="2198"/>
      <c r="JCI896" s="2198"/>
      <c r="JCJ896" s="2198"/>
      <c r="JCK896" s="2198"/>
      <c r="JCL896" s="2198"/>
      <c r="JCM896" s="2198"/>
      <c r="JCN896" s="2198"/>
      <c r="JCO896" s="2198"/>
      <c r="JCP896" s="2198"/>
      <c r="JCQ896" s="2198"/>
      <c r="JCR896" s="2198"/>
      <c r="JCS896" s="2198"/>
      <c r="JCT896" s="2198"/>
      <c r="JCU896" s="2198"/>
      <c r="JCV896" s="2198"/>
      <c r="JCW896" s="2198"/>
      <c r="JCX896" s="2198"/>
      <c r="JCY896" s="2198"/>
      <c r="JCZ896" s="2198"/>
      <c r="JDA896" s="2198"/>
      <c r="JDB896" s="2198"/>
      <c r="JDC896" s="2198"/>
      <c r="JDD896" s="2198"/>
      <c r="JDE896" s="2198"/>
      <c r="JDF896" s="2198"/>
      <c r="JDG896" s="2198"/>
      <c r="JDH896" s="2198"/>
      <c r="JDI896" s="2198"/>
      <c r="JDJ896" s="2198"/>
      <c r="JDK896" s="2198"/>
      <c r="JDL896" s="2198"/>
      <c r="JDM896" s="2198"/>
      <c r="JDN896" s="2198"/>
      <c r="JDO896" s="2198"/>
      <c r="JDP896" s="2198"/>
      <c r="JDQ896" s="2198"/>
      <c r="JDR896" s="2198"/>
      <c r="JDS896" s="2198"/>
      <c r="JDT896" s="2198"/>
      <c r="JDU896" s="2198"/>
      <c r="JDV896" s="2198"/>
      <c r="JDW896" s="2198"/>
      <c r="JDX896" s="2198"/>
      <c r="JDY896" s="2198"/>
      <c r="JDZ896" s="2198"/>
      <c r="JEA896" s="2198"/>
      <c r="JEB896" s="2198"/>
      <c r="JEC896" s="2198"/>
      <c r="JED896" s="2198"/>
      <c r="JEE896" s="2198"/>
      <c r="JEF896" s="2198"/>
      <c r="JEG896" s="2198"/>
      <c r="JEH896" s="2198"/>
      <c r="JEI896" s="2198"/>
      <c r="JEJ896" s="2198"/>
      <c r="JEK896" s="2198"/>
      <c r="JEL896" s="2198"/>
      <c r="JEM896" s="2198"/>
      <c r="JEN896" s="2198"/>
      <c r="JEO896" s="2198"/>
      <c r="JEP896" s="2198"/>
      <c r="JEQ896" s="2198"/>
      <c r="JER896" s="2198"/>
      <c r="JES896" s="2198"/>
      <c r="JET896" s="2198"/>
      <c r="JEU896" s="2198"/>
      <c r="JEV896" s="2198"/>
      <c r="JEW896" s="2198"/>
      <c r="JEX896" s="2198"/>
      <c r="JEY896" s="2198"/>
      <c r="JFC896" s="2198"/>
      <c r="JFD896" s="2198"/>
      <c r="JFE896" s="2198"/>
      <c r="JFF896" s="2198"/>
      <c r="JFG896" s="2198"/>
      <c r="JFH896" s="2198"/>
      <c r="JFI896" s="2198"/>
      <c r="JFJ896" s="2198"/>
      <c r="JFK896" s="2198"/>
      <c r="JFL896" s="2198"/>
      <c r="JFM896" s="2198"/>
      <c r="JFN896" s="2198"/>
      <c r="JFO896" s="2198"/>
      <c r="JFP896" s="2198"/>
      <c r="JFQ896" s="2198"/>
      <c r="JFR896" s="2198"/>
      <c r="JFS896" s="2198"/>
      <c r="JFT896" s="2198"/>
      <c r="JFU896" s="2198"/>
      <c r="JFV896" s="2198"/>
      <c r="JFW896" s="2198"/>
      <c r="JFX896" s="2198"/>
      <c r="JFY896" s="2198"/>
      <c r="JFZ896" s="2198"/>
      <c r="JGA896" s="2198"/>
      <c r="JGB896" s="2198"/>
      <c r="JGC896" s="2198"/>
      <c r="JGD896" s="2198"/>
      <c r="JGE896" s="2198"/>
      <c r="JGF896" s="2198"/>
      <c r="JGG896" s="2198"/>
      <c r="JGH896" s="2198"/>
      <c r="JGI896" s="2198"/>
      <c r="JGJ896" s="2198"/>
      <c r="JGK896" s="2198"/>
      <c r="JGL896" s="2198"/>
      <c r="JGM896" s="2198"/>
      <c r="JGN896" s="2198"/>
      <c r="JGO896" s="2198"/>
      <c r="JGP896" s="2198"/>
      <c r="JGQ896" s="2198"/>
      <c r="JGR896" s="2198"/>
      <c r="JGS896" s="2198"/>
      <c r="JGT896" s="2198"/>
      <c r="JGU896" s="2198"/>
      <c r="JGV896" s="2198"/>
      <c r="JGW896" s="2198"/>
      <c r="JGX896" s="2198"/>
      <c r="JGY896" s="2198"/>
      <c r="JGZ896" s="2198"/>
      <c r="JHA896" s="2198"/>
      <c r="JHB896" s="2198"/>
      <c r="JHC896" s="2198"/>
      <c r="JHD896" s="2198"/>
      <c r="JHE896" s="2198"/>
      <c r="JHF896" s="2198"/>
      <c r="JHG896" s="2198"/>
      <c r="JHH896" s="2198"/>
      <c r="JHI896" s="2198"/>
      <c r="JHJ896" s="2198"/>
      <c r="JHK896" s="2198"/>
      <c r="JHL896" s="2198"/>
      <c r="JHM896" s="2198"/>
      <c r="JHN896" s="2198"/>
      <c r="JHO896" s="2198"/>
      <c r="JHP896" s="2198"/>
      <c r="JHQ896" s="2198"/>
      <c r="JHR896" s="2198"/>
      <c r="JHS896" s="2198"/>
      <c r="JHT896" s="2198"/>
      <c r="JHU896" s="2198"/>
      <c r="JHV896" s="2198"/>
      <c r="JHW896" s="2198"/>
      <c r="JHX896" s="2198"/>
      <c r="JHY896" s="2198"/>
      <c r="JHZ896" s="2198"/>
      <c r="JIA896" s="2198"/>
      <c r="JIB896" s="2198"/>
      <c r="JIC896" s="2198"/>
      <c r="JID896" s="2198"/>
      <c r="JIE896" s="2198"/>
      <c r="JIF896" s="2198"/>
      <c r="JIG896" s="2198"/>
      <c r="JIH896" s="2198"/>
      <c r="JII896" s="2198"/>
      <c r="JIJ896" s="2198"/>
      <c r="JIK896" s="2198"/>
      <c r="JIL896" s="2198"/>
      <c r="JIM896" s="2198"/>
      <c r="JIN896" s="2198"/>
      <c r="JIO896" s="2198"/>
      <c r="JIP896" s="2198"/>
      <c r="JIQ896" s="2198"/>
      <c r="JIR896" s="2198"/>
      <c r="JIS896" s="2198"/>
      <c r="JIT896" s="2198"/>
      <c r="JIU896" s="2198"/>
      <c r="JIV896" s="2198"/>
      <c r="JIW896" s="2198"/>
      <c r="JIX896" s="2198"/>
      <c r="JIY896" s="2198"/>
      <c r="JIZ896" s="2198"/>
      <c r="JJA896" s="2198"/>
      <c r="JJB896" s="2198"/>
      <c r="JJC896" s="2198"/>
      <c r="JJD896" s="2198"/>
      <c r="JJE896" s="2198"/>
      <c r="JJF896" s="2198"/>
      <c r="JJG896" s="2198"/>
      <c r="JJH896" s="2198"/>
      <c r="JJI896" s="2198"/>
      <c r="JJJ896" s="2198"/>
      <c r="JJK896" s="2198"/>
      <c r="JJL896" s="2198"/>
      <c r="JJM896" s="2198"/>
      <c r="JJN896" s="2198"/>
      <c r="JJO896" s="2198"/>
      <c r="JJP896" s="2198"/>
      <c r="JJQ896" s="2198"/>
      <c r="JJR896" s="2198"/>
      <c r="JJS896" s="2198"/>
      <c r="JJT896" s="2198"/>
      <c r="JJU896" s="2198"/>
      <c r="JJV896" s="2198"/>
      <c r="JJW896" s="2198"/>
      <c r="JJX896" s="2198"/>
      <c r="JJY896" s="2198"/>
      <c r="JJZ896" s="2198"/>
      <c r="JKA896" s="2198"/>
      <c r="JKB896" s="2198"/>
      <c r="JKC896" s="2198"/>
      <c r="JKD896" s="2198"/>
      <c r="JKE896" s="2198"/>
      <c r="JKF896" s="2198"/>
      <c r="JKG896" s="2198"/>
      <c r="JKH896" s="2198"/>
      <c r="JKI896" s="2198"/>
      <c r="JKJ896" s="2198"/>
      <c r="JKK896" s="2198"/>
      <c r="JKL896" s="2198"/>
      <c r="JKM896" s="2198"/>
      <c r="JKN896" s="2198"/>
      <c r="JKO896" s="2198"/>
      <c r="JKP896" s="2198"/>
      <c r="JKQ896" s="2198"/>
      <c r="JKR896" s="2198"/>
      <c r="JKS896" s="2198"/>
      <c r="JKT896" s="2198"/>
      <c r="JKU896" s="2198"/>
      <c r="JKV896" s="2198"/>
      <c r="JKW896" s="2198"/>
      <c r="JKX896" s="2198"/>
      <c r="JKY896" s="2198"/>
      <c r="JKZ896" s="2198"/>
      <c r="JLA896" s="2198"/>
      <c r="JLB896" s="2198"/>
      <c r="JLC896" s="2198"/>
      <c r="JLD896" s="2198"/>
      <c r="JLE896" s="2198"/>
      <c r="JLF896" s="2198"/>
      <c r="JLG896" s="2198"/>
      <c r="JLH896" s="2198"/>
      <c r="JLI896" s="2198"/>
      <c r="JLJ896" s="2198"/>
      <c r="JLK896" s="2198"/>
      <c r="JLL896" s="2198"/>
      <c r="JLM896" s="2198"/>
      <c r="JLN896" s="2198"/>
      <c r="JLO896" s="2198"/>
      <c r="JLP896" s="2198"/>
      <c r="JLQ896" s="2198"/>
      <c r="JLR896" s="2198"/>
      <c r="JLS896" s="2198"/>
      <c r="JLT896" s="2198"/>
      <c r="JLU896" s="2198"/>
      <c r="JLV896" s="2198"/>
      <c r="JLW896" s="2198"/>
      <c r="JLX896" s="2198"/>
      <c r="JLY896" s="2198"/>
      <c r="JLZ896" s="2198"/>
      <c r="JMA896" s="2198"/>
      <c r="JMB896" s="2198"/>
      <c r="JMC896" s="2198"/>
      <c r="JMD896" s="2198"/>
      <c r="JME896" s="2198"/>
      <c r="JMF896" s="2198"/>
      <c r="JMG896" s="2198"/>
      <c r="JMH896" s="2198"/>
      <c r="JMI896" s="2198"/>
      <c r="JMJ896" s="2198"/>
      <c r="JMK896" s="2198"/>
      <c r="JML896" s="2198"/>
      <c r="JMM896" s="2198"/>
      <c r="JMN896" s="2198"/>
      <c r="JMO896" s="2198"/>
      <c r="JMP896" s="2198"/>
      <c r="JMQ896" s="2198"/>
      <c r="JMR896" s="2198"/>
      <c r="JMS896" s="2198"/>
      <c r="JMT896" s="2198"/>
      <c r="JMU896" s="2198"/>
      <c r="JMV896" s="2198"/>
      <c r="JMW896" s="2198"/>
      <c r="JMX896" s="2198"/>
      <c r="JMY896" s="2198"/>
      <c r="JMZ896" s="2198"/>
      <c r="JNA896" s="2198"/>
      <c r="JNB896" s="2198"/>
      <c r="JNC896" s="2198"/>
      <c r="JND896" s="2198"/>
      <c r="JNE896" s="2198"/>
      <c r="JNF896" s="2198"/>
      <c r="JNG896" s="2198"/>
      <c r="JNH896" s="2198"/>
      <c r="JNI896" s="2198"/>
      <c r="JNJ896" s="2198"/>
      <c r="JNK896" s="2198"/>
      <c r="JNL896" s="2198"/>
      <c r="JNM896" s="2198"/>
      <c r="JNN896" s="2198"/>
      <c r="JNO896" s="2198"/>
      <c r="JNP896" s="2198"/>
      <c r="JNQ896" s="2198"/>
      <c r="JNR896" s="2198"/>
      <c r="JNS896" s="2198"/>
      <c r="JNT896" s="2198"/>
      <c r="JNU896" s="2198"/>
      <c r="JNV896" s="2198"/>
      <c r="JNW896" s="2198"/>
      <c r="JNX896" s="2198"/>
      <c r="JNY896" s="2198"/>
      <c r="JNZ896" s="2198"/>
      <c r="JOA896" s="2198"/>
      <c r="JOB896" s="2198"/>
      <c r="JOC896" s="2198"/>
      <c r="JOD896" s="2198"/>
      <c r="JOE896" s="2198"/>
      <c r="JOF896" s="2198"/>
      <c r="JOG896" s="2198"/>
      <c r="JOH896" s="2198"/>
      <c r="JOI896" s="2198"/>
      <c r="JOJ896" s="2198"/>
      <c r="JOK896" s="2198"/>
      <c r="JOL896" s="2198"/>
      <c r="JOM896" s="2198"/>
      <c r="JON896" s="2198"/>
      <c r="JOO896" s="2198"/>
      <c r="JOP896" s="2198"/>
      <c r="JOQ896" s="2198"/>
      <c r="JOR896" s="2198"/>
      <c r="JOS896" s="2198"/>
      <c r="JOT896" s="2198"/>
      <c r="JOU896" s="2198"/>
      <c r="JOY896" s="2198"/>
      <c r="JOZ896" s="2198"/>
      <c r="JPA896" s="2198"/>
      <c r="JPB896" s="2198"/>
      <c r="JPC896" s="2198"/>
      <c r="JPD896" s="2198"/>
      <c r="JPE896" s="2198"/>
      <c r="JPF896" s="2198"/>
      <c r="JPG896" s="2198"/>
      <c r="JPH896" s="2198"/>
      <c r="JPI896" s="2198"/>
      <c r="JPJ896" s="2198"/>
      <c r="JPK896" s="2198"/>
      <c r="JPL896" s="2198"/>
      <c r="JPM896" s="2198"/>
      <c r="JPN896" s="2198"/>
      <c r="JPO896" s="2198"/>
      <c r="JPP896" s="2198"/>
      <c r="JPQ896" s="2198"/>
      <c r="JPR896" s="2198"/>
      <c r="JPS896" s="2198"/>
      <c r="JPT896" s="2198"/>
      <c r="JPU896" s="2198"/>
      <c r="JPV896" s="2198"/>
      <c r="JPW896" s="2198"/>
      <c r="JPX896" s="2198"/>
      <c r="JPY896" s="2198"/>
      <c r="JPZ896" s="2198"/>
      <c r="JQA896" s="2198"/>
      <c r="JQB896" s="2198"/>
      <c r="JQC896" s="2198"/>
      <c r="JQD896" s="2198"/>
      <c r="JQE896" s="2198"/>
      <c r="JQF896" s="2198"/>
      <c r="JQG896" s="2198"/>
      <c r="JQH896" s="2198"/>
      <c r="JQI896" s="2198"/>
      <c r="JQJ896" s="2198"/>
      <c r="JQK896" s="2198"/>
      <c r="JQL896" s="2198"/>
      <c r="JQM896" s="2198"/>
      <c r="JQN896" s="2198"/>
      <c r="JQO896" s="2198"/>
      <c r="JQP896" s="2198"/>
      <c r="JQQ896" s="2198"/>
      <c r="JQR896" s="2198"/>
      <c r="JQS896" s="2198"/>
      <c r="JQT896" s="2198"/>
      <c r="JQU896" s="2198"/>
      <c r="JQV896" s="2198"/>
      <c r="JQW896" s="2198"/>
      <c r="JQX896" s="2198"/>
      <c r="JQY896" s="2198"/>
      <c r="JQZ896" s="2198"/>
      <c r="JRA896" s="2198"/>
      <c r="JRB896" s="2198"/>
      <c r="JRC896" s="2198"/>
      <c r="JRD896" s="2198"/>
      <c r="JRE896" s="2198"/>
      <c r="JRF896" s="2198"/>
      <c r="JRG896" s="2198"/>
      <c r="JRH896" s="2198"/>
      <c r="JRI896" s="2198"/>
      <c r="JRJ896" s="2198"/>
      <c r="JRK896" s="2198"/>
      <c r="JRL896" s="2198"/>
      <c r="JRM896" s="2198"/>
      <c r="JRN896" s="2198"/>
      <c r="JRO896" s="2198"/>
      <c r="JRP896" s="2198"/>
      <c r="JRQ896" s="2198"/>
      <c r="JRR896" s="2198"/>
      <c r="JRS896" s="2198"/>
      <c r="JRT896" s="2198"/>
      <c r="JRU896" s="2198"/>
      <c r="JRV896" s="2198"/>
      <c r="JRW896" s="2198"/>
      <c r="JRX896" s="2198"/>
      <c r="JRY896" s="2198"/>
      <c r="JRZ896" s="2198"/>
      <c r="JSA896" s="2198"/>
      <c r="JSB896" s="2198"/>
      <c r="JSC896" s="2198"/>
      <c r="JSD896" s="2198"/>
      <c r="JSE896" s="2198"/>
      <c r="JSF896" s="2198"/>
      <c r="JSG896" s="2198"/>
      <c r="JSH896" s="2198"/>
      <c r="JSI896" s="2198"/>
      <c r="JSJ896" s="2198"/>
      <c r="JSK896" s="2198"/>
      <c r="JSL896" s="2198"/>
      <c r="JSM896" s="2198"/>
      <c r="JSN896" s="2198"/>
      <c r="JSO896" s="2198"/>
      <c r="JSP896" s="2198"/>
      <c r="JSQ896" s="2198"/>
      <c r="JSR896" s="2198"/>
      <c r="JSS896" s="2198"/>
      <c r="JST896" s="2198"/>
      <c r="JSU896" s="2198"/>
      <c r="JSV896" s="2198"/>
      <c r="JSW896" s="2198"/>
      <c r="JSX896" s="2198"/>
      <c r="JSY896" s="2198"/>
      <c r="JSZ896" s="2198"/>
      <c r="JTA896" s="2198"/>
      <c r="JTB896" s="2198"/>
      <c r="JTC896" s="2198"/>
      <c r="JTD896" s="2198"/>
      <c r="JTE896" s="2198"/>
      <c r="JTF896" s="2198"/>
      <c r="JTG896" s="2198"/>
      <c r="JTH896" s="2198"/>
      <c r="JTI896" s="2198"/>
      <c r="JTJ896" s="2198"/>
      <c r="JTK896" s="2198"/>
      <c r="JTL896" s="2198"/>
      <c r="JTM896" s="2198"/>
      <c r="JTN896" s="2198"/>
      <c r="JTO896" s="2198"/>
      <c r="JTP896" s="2198"/>
      <c r="JTQ896" s="2198"/>
      <c r="JTR896" s="2198"/>
      <c r="JTS896" s="2198"/>
      <c r="JTT896" s="2198"/>
      <c r="JTU896" s="2198"/>
      <c r="JTV896" s="2198"/>
      <c r="JTW896" s="2198"/>
      <c r="JTX896" s="2198"/>
      <c r="JTY896" s="2198"/>
      <c r="JTZ896" s="2198"/>
      <c r="JUA896" s="2198"/>
      <c r="JUB896" s="2198"/>
      <c r="JUC896" s="2198"/>
      <c r="JUD896" s="2198"/>
      <c r="JUE896" s="2198"/>
      <c r="JUF896" s="2198"/>
      <c r="JUG896" s="2198"/>
      <c r="JUH896" s="2198"/>
      <c r="JUI896" s="2198"/>
      <c r="JUJ896" s="2198"/>
      <c r="JUK896" s="2198"/>
      <c r="JUL896" s="2198"/>
      <c r="JUM896" s="2198"/>
      <c r="JUN896" s="2198"/>
      <c r="JUO896" s="2198"/>
      <c r="JUP896" s="2198"/>
      <c r="JUQ896" s="2198"/>
      <c r="JUR896" s="2198"/>
      <c r="JUS896" s="2198"/>
      <c r="JUT896" s="2198"/>
      <c r="JUU896" s="2198"/>
      <c r="JUV896" s="2198"/>
      <c r="JUW896" s="2198"/>
      <c r="JUX896" s="2198"/>
      <c r="JUY896" s="2198"/>
      <c r="JUZ896" s="2198"/>
      <c r="JVA896" s="2198"/>
      <c r="JVB896" s="2198"/>
      <c r="JVC896" s="2198"/>
      <c r="JVD896" s="2198"/>
      <c r="JVE896" s="2198"/>
      <c r="JVF896" s="2198"/>
      <c r="JVG896" s="2198"/>
      <c r="JVH896" s="2198"/>
      <c r="JVI896" s="2198"/>
      <c r="JVJ896" s="2198"/>
      <c r="JVK896" s="2198"/>
      <c r="JVL896" s="2198"/>
      <c r="JVM896" s="2198"/>
      <c r="JVN896" s="2198"/>
      <c r="JVO896" s="2198"/>
      <c r="JVP896" s="2198"/>
      <c r="JVQ896" s="2198"/>
      <c r="JVR896" s="2198"/>
      <c r="JVS896" s="2198"/>
      <c r="JVT896" s="2198"/>
      <c r="JVU896" s="2198"/>
      <c r="JVV896" s="2198"/>
      <c r="JVW896" s="2198"/>
      <c r="JVX896" s="2198"/>
      <c r="JVY896" s="2198"/>
      <c r="JVZ896" s="2198"/>
      <c r="JWA896" s="2198"/>
      <c r="JWB896" s="2198"/>
      <c r="JWC896" s="2198"/>
      <c r="JWD896" s="2198"/>
      <c r="JWE896" s="2198"/>
      <c r="JWF896" s="2198"/>
      <c r="JWG896" s="2198"/>
      <c r="JWH896" s="2198"/>
      <c r="JWI896" s="2198"/>
      <c r="JWJ896" s="2198"/>
      <c r="JWK896" s="2198"/>
      <c r="JWL896" s="2198"/>
      <c r="JWM896" s="2198"/>
      <c r="JWN896" s="2198"/>
      <c r="JWO896" s="2198"/>
      <c r="JWP896" s="2198"/>
      <c r="JWQ896" s="2198"/>
      <c r="JWR896" s="2198"/>
      <c r="JWS896" s="2198"/>
      <c r="JWT896" s="2198"/>
      <c r="JWU896" s="2198"/>
      <c r="JWV896" s="2198"/>
      <c r="JWW896" s="2198"/>
      <c r="JWX896" s="2198"/>
      <c r="JWY896" s="2198"/>
      <c r="JWZ896" s="2198"/>
      <c r="JXA896" s="2198"/>
      <c r="JXB896" s="2198"/>
      <c r="JXC896" s="2198"/>
      <c r="JXD896" s="2198"/>
      <c r="JXE896" s="2198"/>
      <c r="JXF896" s="2198"/>
      <c r="JXG896" s="2198"/>
      <c r="JXH896" s="2198"/>
      <c r="JXI896" s="2198"/>
      <c r="JXJ896" s="2198"/>
      <c r="JXK896" s="2198"/>
      <c r="JXL896" s="2198"/>
      <c r="JXM896" s="2198"/>
      <c r="JXN896" s="2198"/>
      <c r="JXO896" s="2198"/>
      <c r="JXP896" s="2198"/>
      <c r="JXQ896" s="2198"/>
      <c r="JXR896" s="2198"/>
      <c r="JXS896" s="2198"/>
      <c r="JXT896" s="2198"/>
      <c r="JXU896" s="2198"/>
      <c r="JXV896" s="2198"/>
      <c r="JXW896" s="2198"/>
      <c r="JXX896" s="2198"/>
      <c r="JXY896" s="2198"/>
      <c r="JXZ896" s="2198"/>
      <c r="JYA896" s="2198"/>
      <c r="JYB896" s="2198"/>
      <c r="JYC896" s="2198"/>
      <c r="JYD896" s="2198"/>
      <c r="JYE896" s="2198"/>
      <c r="JYF896" s="2198"/>
      <c r="JYG896" s="2198"/>
      <c r="JYH896" s="2198"/>
      <c r="JYI896" s="2198"/>
      <c r="JYJ896" s="2198"/>
      <c r="JYK896" s="2198"/>
      <c r="JYL896" s="2198"/>
      <c r="JYM896" s="2198"/>
      <c r="JYN896" s="2198"/>
      <c r="JYO896" s="2198"/>
      <c r="JYP896" s="2198"/>
      <c r="JYQ896" s="2198"/>
      <c r="JYU896" s="2198"/>
      <c r="JYV896" s="2198"/>
      <c r="JYW896" s="2198"/>
      <c r="JYX896" s="2198"/>
      <c r="JYY896" s="2198"/>
      <c r="JYZ896" s="2198"/>
      <c r="JZA896" s="2198"/>
      <c r="JZB896" s="2198"/>
      <c r="JZC896" s="2198"/>
      <c r="JZD896" s="2198"/>
      <c r="JZE896" s="2198"/>
      <c r="JZF896" s="2198"/>
      <c r="JZG896" s="2198"/>
      <c r="JZH896" s="2198"/>
      <c r="JZI896" s="2198"/>
      <c r="JZJ896" s="2198"/>
      <c r="JZK896" s="2198"/>
      <c r="JZL896" s="2198"/>
      <c r="JZM896" s="2198"/>
      <c r="JZN896" s="2198"/>
      <c r="JZO896" s="2198"/>
      <c r="JZP896" s="2198"/>
      <c r="JZQ896" s="2198"/>
      <c r="JZR896" s="2198"/>
      <c r="JZS896" s="2198"/>
      <c r="JZT896" s="2198"/>
      <c r="JZU896" s="2198"/>
      <c r="JZV896" s="2198"/>
      <c r="JZW896" s="2198"/>
      <c r="JZX896" s="2198"/>
      <c r="JZY896" s="2198"/>
      <c r="JZZ896" s="2198"/>
      <c r="KAA896" s="2198"/>
      <c r="KAB896" s="2198"/>
      <c r="KAC896" s="2198"/>
      <c r="KAD896" s="2198"/>
      <c r="KAE896" s="2198"/>
      <c r="KAF896" s="2198"/>
      <c r="KAG896" s="2198"/>
      <c r="KAH896" s="2198"/>
      <c r="KAI896" s="2198"/>
      <c r="KAJ896" s="2198"/>
      <c r="KAK896" s="2198"/>
      <c r="KAL896" s="2198"/>
      <c r="KAM896" s="2198"/>
      <c r="KAN896" s="2198"/>
      <c r="KAO896" s="2198"/>
      <c r="KAP896" s="2198"/>
      <c r="KAQ896" s="2198"/>
      <c r="KAR896" s="2198"/>
      <c r="KAS896" s="2198"/>
      <c r="KAT896" s="2198"/>
      <c r="KAU896" s="2198"/>
      <c r="KAV896" s="2198"/>
      <c r="KAW896" s="2198"/>
      <c r="KAX896" s="2198"/>
      <c r="KAY896" s="2198"/>
      <c r="KAZ896" s="2198"/>
      <c r="KBA896" s="2198"/>
      <c r="KBB896" s="2198"/>
      <c r="KBC896" s="2198"/>
      <c r="KBD896" s="2198"/>
      <c r="KBE896" s="2198"/>
      <c r="KBF896" s="2198"/>
      <c r="KBG896" s="2198"/>
      <c r="KBH896" s="2198"/>
      <c r="KBI896" s="2198"/>
      <c r="KBJ896" s="2198"/>
      <c r="KBK896" s="2198"/>
      <c r="KBL896" s="2198"/>
      <c r="KBM896" s="2198"/>
      <c r="KBN896" s="2198"/>
      <c r="KBO896" s="2198"/>
      <c r="KBP896" s="2198"/>
      <c r="KBQ896" s="2198"/>
      <c r="KBR896" s="2198"/>
      <c r="KBS896" s="2198"/>
      <c r="KBT896" s="2198"/>
      <c r="KBU896" s="2198"/>
      <c r="KBV896" s="2198"/>
      <c r="KBW896" s="2198"/>
      <c r="KBX896" s="2198"/>
      <c r="KBY896" s="2198"/>
      <c r="KBZ896" s="2198"/>
      <c r="KCA896" s="2198"/>
      <c r="KCB896" s="2198"/>
      <c r="KCC896" s="2198"/>
      <c r="KCD896" s="2198"/>
      <c r="KCE896" s="2198"/>
      <c r="KCF896" s="2198"/>
      <c r="KCG896" s="2198"/>
      <c r="KCH896" s="2198"/>
      <c r="KCI896" s="2198"/>
      <c r="KCJ896" s="2198"/>
      <c r="KCK896" s="2198"/>
      <c r="KCL896" s="2198"/>
      <c r="KCM896" s="2198"/>
      <c r="KCN896" s="2198"/>
      <c r="KCO896" s="2198"/>
      <c r="KCP896" s="2198"/>
      <c r="KCQ896" s="2198"/>
      <c r="KCR896" s="2198"/>
      <c r="KCS896" s="2198"/>
      <c r="KCT896" s="2198"/>
      <c r="KCU896" s="2198"/>
      <c r="KCV896" s="2198"/>
      <c r="KCW896" s="2198"/>
      <c r="KCX896" s="2198"/>
      <c r="KCY896" s="2198"/>
      <c r="KCZ896" s="2198"/>
      <c r="KDA896" s="2198"/>
      <c r="KDB896" s="2198"/>
      <c r="KDC896" s="2198"/>
      <c r="KDD896" s="2198"/>
      <c r="KDE896" s="2198"/>
      <c r="KDF896" s="2198"/>
      <c r="KDG896" s="2198"/>
      <c r="KDH896" s="2198"/>
      <c r="KDI896" s="2198"/>
      <c r="KDJ896" s="2198"/>
      <c r="KDK896" s="2198"/>
      <c r="KDL896" s="2198"/>
      <c r="KDM896" s="2198"/>
      <c r="KDN896" s="2198"/>
      <c r="KDO896" s="2198"/>
      <c r="KDP896" s="2198"/>
      <c r="KDQ896" s="2198"/>
      <c r="KDR896" s="2198"/>
      <c r="KDS896" s="2198"/>
      <c r="KDT896" s="2198"/>
      <c r="KDU896" s="2198"/>
      <c r="KDV896" s="2198"/>
      <c r="KDW896" s="2198"/>
      <c r="KDX896" s="2198"/>
      <c r="KDY896" s="2198"/>
      <c r="KDZ896" s="2198"/>
      <c r="KEA896" s="2198"/>
      <c r="KEB896" s="2198"/>
      <c r="KEC896" s="2198"/>
      <c r="KED896" s="2198"/>
      <c r="KEE896" s="2198"/>
      <c r="KEF896" s="2198"/>
      <c r="KEG896" s="2198"/>
      <c r="KEH896" s="2198"/>
      <c r="KEI896" s="2198"/>
      <c r="KEJ896" s="2198"/>
      <c r="KEK896" s="2198"/>
      <c r="KEL896" s="2198"/>
      <c r="KEM896" s="2198"/>
      <c r="KEN896" s="2198"/>
      <c r="KEO896" s="2198"/>
      <c r="KEP896" s="2198"/>
      <c r="KEQ896" s="2198"/>
      <c r="KER896" s="2198"/>
      <c r="KES896" s="2198"/>
      <c r="KET896" s="2198"/>
      <c r="KEU896" s="2198"/>
      <c r="KEV896" s="2198"/>
      <c r="KEW896" s="2198"/>
      <c r="KEX896" s="2198"/>
      <c r="KEY896" s="2198"/>
      <c r="KEZ896" s="2198"/>
      <c r="KFA896" s="2198"/>
      <c r="KFB896" s="2198"/>
      <c r="KFC896" s="2198"/>
      <c r="KFD896" s="2198"/>
      <c r="KFE896" s="2198"/>
      <c r="KFF896" s="2198"/>
      <c r="KFG896" s="2198"/>
      <c r="KFH896" s="2198"/>
      <c r="KFI896" s="2198"/>
      <c r="KFJ896" s="2198"/>
      <c r="KFK896" s="2198"/>
      <c r="KFL896" s="2198"/>
      <c r="KFM896" s="2198"/>
      <c r="KFN896" s="2198"/>
      <c r="KFO896" s="2198"/>
      <c r="KFP896" s="2198"/>
      <c r="KFQ896" s="2198"/>
      <c r="KFR896" s="2198"/>
      <c r="KFS896" s="2198"/>
      <c r="KFT896" s="2198"/>
      <c r="KFU896" s="2198"/>
      <c r="KFV896" s="2198"/>
      <c r="KFW896" s="2198"/>
      <c r="KFX896" s="2198"/>
      <c r="KFY896" s="2198"/>
      <c r="KFZ896" s="2198"/>
      <c r="KGA896" s="2198"/>
      <c r="KGB896" s="2198"/>
      <c r="KGC896" s="2198"/>
      <c r="KGD896" s="2198"/>
      <c r="KGE896" s="2198"/>
      <c r="KGF896" s="2198"/>
      <c r="KGG896" s="2198"/>
      <c r="KGH896" s="2198"/>
      <c r="KGI896" s="2198"/>
      <c r="KGJ896" s="2198"/>
      <c r="KGK896" s="2198"/>
      <c r="KGL896" s="2198"/>
      <c r="KGM896" s="2198"/>
      <c r="KGN896" s="2198"/>
      <c r="KGO896" s="2198"/>
      <c r="KGP896" s="2198"/>
      <c r="KGQ896" s="2198"/>
      <c r="KGR896" s="2198"/>
      <c r="KGS896" s="2198"/>
      <c r="KGT896" s="2198"/>
      <c r="KGU896" s="2198"/>
      <c r="KGV896" s="2198"/>
      <c r="KGW896" s="2198"/>
      <c r="KGX896" s="2198"/>
      <c r="KGY896" s="2198"/>
      <c r="KGZ896" s="2198"/>
      <c r="KHA896" s="2198"/>
      <c r="KHB896" s="2198"/>
      <c r="KHC896" s="2198"/>
      <c r="KHD896" s="2198"/>
      <c r="KHE896" s="2198"/>
      <c r="KHF896" s="2198"/>
      <c r="KHG896" s="2198"/>
      <c r="KHH896" s="2198"/>
      <c r="KHI896" s="2198"/>
      <c r="KHJ896" s="2198"/>
      <c r="KHK896" s="2198"/>
      <c r="KHL896" s="2198"/>
      <c r="KHM896" s="2198"/>
      <c r="KHN896" s="2198"/>
      <c r="KHO896" s="2198"/>
      <c r="KHP896" s="2198"/>
      <c r="KHQ896" s="2198"/>
      <c r="KHR896" s="2198"/>
      <c r="KHS896" s="2198"/>
      <c r="KHT896" s="2198"/>
      <c r="KHU896" s="2198"/>
      <c r="KHV896" s="2198"/>
      <c r="KHW896" s="2198"/>
      <c r="KHX896" s="2198"/>
      <c r="KHY896" s="2198"/>
      <c r="KHZ896" s="2198"/>
      <c r="KIA896" s="2198"/>
      <c r="KIB896" s="2198"/>
      <c r="KIC896" s="2198"/>
      <c r="KID896" s="2198"/>
      <c r="KIE896" s="2198"/>
      <c r="KIF896" s="2198"/>
      <c r="KIG896" s="2198"/>
      <c r="KIH896" s="2198"/>
      <c r="KII896" s="2198"/>
      <c r="KIJ896" s="2198"/>
      <c r="KIK896" s="2198"/>
      <c r="KIL896" s="2198"/>
      <c r="KIM896" s="2198"/>
      <c r="KIQ896" s="2198"/>
      <c r="KIR896" s="2198"/>
      <c r="KIS896" s="2198"/>
      <c r="KIT896" s="2198"/>
      <c r="KIU896" s="2198"/>
      <c r="KIV896" s="2198"/>
      <c r="KIW896" s="2198"/>
      <c r="KIX896" s="2198"/>
      <c r="KIY896" s="2198"/>
      <c r="KIZ896" s="2198"/>
      <c r="KJA896" s="2198"/>
      <c r="KJB896" s="2198"/>
      <c r="KJC896" s="2198"/>
      <c r="KJD896" s="2198"/>
      <c r="KJE896" s="2198"/>
      <c r="KJF896" s="2198"/>
      <c r="KJG896" s="2198"/>
      <c r="KJH896" s="2198"/>
      <c r="KJI896" s="2198"/>
      <c r="KJJ896" s="2198"/>
      <c r="KJK896" s="2198"/>
      <c r="KJL896" s="2198"/>
      <c r="KJM896" s="2198"/>
      <c r="KJN896" s="2198"/>
      <c r="KJO896" s="2198"/>
      <c r="KJP896" s="2198"/>
      <c r="KJQ896" s="2198"/>
      <c r="KJR896" s="2198"/>
      <c r="KJS896" s="2198"/>
      <c r="KJT896" s="2198"/>
      <c r="KJU896" s="2198"/>
      <c r="KJV896" s="2198"/>
      <c r="KJW896" s="2198"/>
      <c r="KJX896" s="2198"/>
      <c r="KJY896" s="2198"/>
      <c r="KJZ896" s="2198"/>
      <c r="KKA896" s="2198"/>
      <c r="KKB896" s="2198"/>
      <c r="KKC896" s="2198"/>
      <c r="KKD896" s="2198"/>
      <c r="KKE896" s="2198"/>
      <c r="KKF896" s="2198"/>
      <c r="KKG896" s="2198"/>
      <c r="KKH896" s="2198"/>
      <c r="KKI896" s="2198"/>
      <c r="KKJ896" s="2198"/>
      <c r="KKK896" s="2198"/>
      <c r="KKL896" s="2198"/>
      <c r="KKM896" s="2198"/>
      <c r="KKN896" s="2198"/>
      <c r="KKO896" s="2198"/>
      <c r="KKP896" s="2198"/>
      <c r="KKQ896" s="2198"/>
      <c r="KKR896" s="2198"/>
      <c r="KKS896" s="2198"/>
      <c r="KKT896" s="2198"/>
      <c r="KKU896" s="2198"/>
      <c r="KKV896" s="2198"/>
      <c r="KKW896" s="2198"/>
      <c r="KKX896" s="2198"/>
      <c r="KKY896" s="2198"/>
      <c r="KKZ896" s="2198"/>
      <c r="KLA896" s="2198"/>
      <c r="KLB896" s="2198"/>
      <c r="KLC896" s="2198"/>
      <c r="KLD896" s="2198"/>
      <c r="KLE896" s="2198"/>
      <c r="KLF896" s="2198"/>
      <c r="KLG896" s="2198"/>
      <c r="KLH896" s="2198"/>
      <c r="KLI896" s="2198"/>
      <c r="KLJ896" s="2198"/>
      <c r="KLK896" s="2198"/>
      <c r="KLL896" s="2198"/>
      <c r="KLM896" s="2198"/>
      <c r="KLN896" s="2198"/>
      <c r="KLO896" s="2198"/>
      <c r="KLP896" s="2198"/>
      <c r="KLQ896" s="2198"/>
      <c r="KLR896" s="2198"/>
      <c r="KLS896" s="2198"/>
      <c r="KLT896" s="2198"/>
      <c r="KLU896" s="2198"/>
      <c r="KLV896" s="2198"/>
      <c r="KLW896" s="2198"/>
      <c r="KLX896" s="2198"/>
      <c r="KLY896" s="2198"/>
      <c r="KLZ896" s="2198"/>
      <c r="KMA896" s="2198"/>
      <c r="KMB896" s="2198"/>
      <c r="KMC896" s="2198"/>
      <c r="KMD896" s="2198"/>
      <c r="KME896" s="2198"/>
      <c r="KMF896" s="2198"/>
      <c r="KMG896" s="2198"/>
      <c r="KMH896" s="2198"/>
      <c r="KMI896" s="2198"/>
      <c r="KMJ896" s="2198"/>
      <c r="KMK896" s="2198"/>
      <c r="KML896" s="2198"/>
      <c r="KMM896" s="2198"/>
      <c r="KMN896" s="2198"/>
      <c r="KMO896" s="2198"/>
      <c r="KMP896" s="2198"/>
      <c r="KMQ896" s="2198"/>
      <c r="KMR896" s="2198"/>
      <c r="KMS896" s="2198"/>
      <c r="KMT896" s="2198"/>
      <c r="KMU896" s="2198"/>
      <c r="KMV896" s="2198"/>
      <c r="KMW896" s="2198"/>
      <c r="KMX896" s="2198"/>
      <c r="KMY896" s="2198"/>
      <c r="KMZ896" s="2198"/>
      <c r="KNA896" s="2198"/>
      <c r="KNB896" s="2198"/>
      <c r="KNC896" s="2198"/>
      <c r="KND896" s="2198"/>
      <c r="KNE896" s="2198"/>
      <c r="KNF896" s="2198"/>
      <c r="KNG896" s="2198"/>
      <c r="KNH896" s="2198"/>
      <c r="KNI896" s="2198"/>
      <c r="KNJ896" s="2198"/>
      <c r="KNK896" s="2198"/>
      <c r="KNL896" s="2198"/>
      <c r="KNM896" s="2198"/>
      <c r="KNN896" s="2198"/>
      <c r="KNO896" s="2198"/>
      <c r="KNP896" s="2198"/>
      <c r="KNQ896" s="2198"/>
      <c r="KNR896" s="2198"/>
      <c r="KNS896" s="2198"/>
      <c r="KNT896" s="2198"/>
      <c r="KNU896" s="2198"/>
      <c r="KNV896" s="2198"/>
      <c r="KNW896" s="2198"/>
      <c r="KNX896" s="2198"/>
      <c r="KNY896" s="2198"/>
      <c r="KNZ896" s="2198"/>
      <c r="KOA896" s="2198"/>
      <c r="KOB896" s="2198"/>
      <c r="KOC896" s="2198"/>
      <c r="KOD896" s="2198"/>
      <c r="KOE896" s="2198"/>
      <c r="KOF896" s="2198"/>
      <c r="KOG896" s="2198"/>
      <c r="KOH896" s="2198"/>
      <c r="KOI896" s="2198"/>
      <c r="KOJ896" s="2198"/>
      <c r="KOK896" s="2198"/>
      <c r="KOL896" s="2198"/>
      <c r="KOM896" s="2198"/>
      <c r="KON896" s="2198"/>
      <c r="KOO896" s="2198"/>
      <c r="KOP896" s="2198"/>
      <c r="KOQ896" s="2198"/>
      <c r="KOR896" s="2198"/>
      <c r="KOS896" s="2198"/>
      <c r="KOT896" s="2198"/>
      <c r="KOU896" s="2198"/>
      <c r="KOV896" s="2198"/>
      <c r="KOW896" s="2198"/>
      <c r="KOX896" s="2198"/>
      <c r="KOY896" s="2198"/>
      <c r="KOZ896" s="2198"/>
      <c r="KPA896" s="2198"/>
      <c r="KPB896" s="2198"/>
      <c r="KPC896" s="2198"/>
      <c r="KPD896" s="2198"/>
      <c r="KPE896" s="2198"/>
      <c r="KPF896" s="2198"/>
      <c r="KPG896" s="2198"/>
      <c r="KPH896" s="2198"/>
      <c r="KPI896" s="2198"/>
      <c r="KPJ896" s="2198"/>
      <c r="KPK896" s="2198"/>
      <c r="KPL896" s="2198"/>
      <c r="KPM896" s="2198"/>
      <c r="KPN896" s="2198"/>
      <c r="KPO896" s="2198"/>
      <c r="KPP896" s="2198"/>
      <c r="KPQ896" s="2198"/>
      <c r="KPR896" s="2198"/>
      <c r="KPS896" s="2198"/>
      <c r="KPT896" s="2198"/>
      <c r="KPU896" s="2198"/>
      <c r="KPV896" s="2198"/>
      <c r="KPW896" s="2198"/>
      <c r="KPX896" s="2198"/>
      <c r="KPY896" s="2198"/>
      <c r="KPZ896" s="2198"/>
      <c r="KQA896" s="2198"/>
      <c r="KQB896" s="2198"/>
      <c r="KQC896" s="2198"/>
      <c r="KQD896" s="2198"/>
      <c r="KQE896" s="2198"/>
      <c r="KQF896" s="2198"/>
      <c r="KQG896" s="2198"/>
      <c r="KQH896" s="2198"/>
      <c r="KQI896" s="2198"/>
      <c r="KQJ896" s="2198"/>
      <c r="KQK896" s="2198"/>
      <c r="KQL896" s="2198"/>
      <c r="KQM896" s="2198"/>
      <c r="KQN896" s="2198"/>
      <c r="KQO896" s="2198"/>
      <c r="KQP896" s="2198"/>
      <c r="KQQ896" s="2198"/>
      <c r="KQR896" s="2198"/>
      <c r="KQS896" s="2198"/>
      <c r="KQT896" s="2198"/>
      <c r="KQU896" s="2198"/>
      <c r="KQV896" s="2198"/>
      <c r="KQW896" s="2198"/>
      <c r="KQX896" s="2198"/>
      <c r="KQY896" s="2198"/>
      <c r="KQZ896" s="2198"/>
      <c r="KRA896" s="2198"/>
      <c r="KRB896" s="2198"/>
      <c r="KRC896" s="2198"/>
      <c r="KRD896" s="2198"/>
      <c r="KRE896" s="2198"/>
      <c r="KRF896" s="2198"/>
      <c r="KRG896" s="2198"/>
      <c r="KRH896" s="2198"/>
      <c r="KRI896" s="2198"/>
      <c r="KRJ896" s="2198"/>
      <c r="KRK896" s="2198"/>
      <c r="KRL896" s="2198"/>
      <c r="KRM896" s="2198"/>
      <c r="KRN896" s="2198"/>
      <c r="KRO896" s="2198"/>
      <c r="KRP896" s="2198"/>
      <c r="KRQ896" s="2198"/>
      <c r="KRR896" s="2198"/>
      <c r="KRS896" s="2198"/>
      <c r="KRT896" s="2198"/>
      <c r="KRU896" s="2198"/>
      <c r="KRV896" s="2198"/>
      <c r="KRW896" s="2198"/>
      <c r="KRX896" s="2198"/>
      <c r="KRY896" s="2198"/>
      <c r="KRZ896" s="2198"/>
      <c r="KSA896" s="2198"/>
      <c r="KSB896" s="2198"/>
      <c r="KSC896" s="2198"/>
      <c r="KSD896" s="2198"/>
      <c r="KSE896" s="2198"/>
      <c r="KSF896" s="2198"/>
      <c r="KSG896" s="2198"/>
      <c r="KSH896" s="2198"/>
      <c r="KSI896" s="2198"/>
      <c r="KSM896" s="2198"/>
      <c r="KSN896" s="2198"/>
      <c r="KSO896" s="2198"/>
      <c r="KSP896" s="2198"/>
      <c r="KSQ896" s="2198"/>
      <c r="KSR896" s="2198"/>
      <c r="KSS896" s="2198"/>
      <c r="KST896" s="2198"/>
      <c r="KSU896" s="2198"/>
      <c r="KSV896" s="2198"/>
      <c r="KSW896" s="2198"/>
      <c r="KSX896" s="2198"/>
      <c r="KSY896" s="2198"/>
      <c r="KSZ896" s="2198"/>
      <c r="KTA896" s="2198"/>
      <c r="KTB896" s="2198"/>
      <c r="KTC896" s="2198"/>
      <c r="KTD896" s="2198"/>
      <c r="KTE896" s="2198"/>
      <c r="KTF896" s="2198"/>
      <c r="KTG896" s="2198"/>
      <c r="KTH896" s="2198"/>
      <c r="KTI896" s="2198"/>
      <c r="KTJ896" s="2198"/>
      <c r="KTK896" s="2198"/>
      <c r="KTL896" s="2198"/>
      <c r="KTM896" s="2198"/>
      <c r="KTN896" s="2198"/>
      <c r="KTO896" s="2198"/>
      <c r="KTP896" s="2198"/>
      <c r="KTQ896" s="2198"/>
      <c r="KTR896" s="2198"/>
      <c r="KTS896" s="2198"/>
      <c r="KTT896" s="2198"/>
      <c r="KTU896" s="2198"/>
      <c r="KTV896" s="2198"/>
      <c r="KTW896" s="2198"/>
      <c r="KTX896" s="2198"/>
      <c r="KTY896" s="2198"/>
      <c r="KTZ896" s="2198"/>
      <c r="KUA896" s="2198"/>
      <c r="KUB896" s="2198"/>
      <c r="KUC896" s="2198"/>
      <c r="KUD896" s="2198"/>
      <c r="KUE896" s="2198"/>
      <c r="KUF896" s="2198"/>
      <c r="KUG896" s="2198"/>
      <c r="KUH896" s="2198"/>
      <c r="KUI896" s="2198"/>
      <c r="KUJ896" s="2198"/>
      <c r="KUK896" s="2198"/>
      <c r="KUL896" s="2198"/>
      <c r="KUM896" s="2198"/>
      <c r="KUN896" s="2198"/>
      <c r="KUO896" s="2198"/>
      <c r="KUP896" s="2198"/>
      <c r="KUQ896" s="2198"/>
      <c r="KUR896" s="2198"/>
      <c r="KUS896" s="2198"/>
      <c r="KUT896" s="2198"/>
      <c r="KUU896" s="2198"/>
      <c r="KUV896" s="2198"/>
      <c r="KUW896" s="2198"/>
      <c r="KUX896" s="2198"/>
      <c r="KUY896" s="2198"/>
      <c r="KUZ896" s="2198"/>
      <c r="KVA896" s="2198"/>
      <c r="KVB896" s="2198"/>
      <c r="KVC896" s="2198"/>
      <c r="KVD896" s="2198"/>
      <c r="KVE896" s="2198"/>
      <c r="KVF896" s="2198"/>
      <c r="KVG896" s="2198"/>
      <c r="KVH896" s="2198"/>
      <c r="KVI896" s="2198"/>
      <c r="KVJ896" s="2198"/>
      <c r="KVK896" s="2198"/>
      <c r="KVL896" s="2198"/>
      <c r="KVM896" s="2198"/>
      <c r="KVN896" s="2198"/>
      <c r="KVO896" s="2198"/>
      <c r="KVP896" s="2198"/>
      <c r="KVQ896" s="2198"/>
      <c r="KVR896" s="2198"/>
      <c r="KVS896" s="2198"/>
      <c r="KVT896" s="2198"/>
      <c r="KVU896" s="2198"/>
      <c r="KVV896" s="2198"/>
      <c r="KVW896" s="2198"/>
      <c r="KVX896" s="2198"/>
      <c r="KVY896" s="2198"/>
      <c r="KVZ896" s="2198"/>
      <c r="KWA896" s="2198"/>
      <c r="KWB896" s="2198"/>
      <c r="KWC896" s="2198"/>
      <c r="KWD896" s="2198"/>
      <c r="KWE896" s="2198"/>
      <c r="KWF896" s="2198"/>
      <c r="KWG896" s="2198"/>
      <c r="KWH896" s="2198"/>
      <c r="KWI896" s="2198"/>
      <c r="KWJ896" s="2198"/>
      <c r="KWK896" s="2198"/>
      <c r="KWL896" s="2198"/>
      <c r="KWM896" s="2198"/>
      <c r="KWN896" s="2198"/>
      <c r="KWO896" s="2198"/>
      <c r="KWP896" s="2198"/>
      <c r="KWQ896" s="2198"/>
      <c r="KWR896" s="2198"/>
      <c r="KWS896" s="2198"/>
      <c r="KWT896" s="2198"/>
      <c r="KWU896" s="2198"/>
      <c r="KWV896" s="2198"/>
      <c r="KWW896" s="2198"/>
      <c r="KWX896" s="2198"/>
      <c r="KWY896" s="2198"/>
      <c r="KWZ896" s="2198"/>
      <c r="KXA896" s="2198"/>
      <c r="KXB896" s="2198"/>
      <c r="KXC896" s="2198"/>
      <c r="KXD896" s="2198"/>
      <c r="KXE896" s="2198"/>
      <c r="KXF896" s="2198"/>
      <c r="KXG896" s="2198"/>
      <c r="KXH896" s="2198"/>
      <c r="KXI896" s="2198"/>
      <c r="KXJ896" s="2198"/>
      <c r="KXK896" s="2198"/>
      <c r="KXL896" s="2198"/>
      <c r="KXM896" s="2198"/>
      <c r="KXN896" s="2198"/>
      <c r="KXO896" s="2198"/>
      <c r="KXP896" s="2198"/>
      <c r="KXQ896" s="2198"/>
      <c r="KXR896" s="2198"/>
      <c r="KXS896" s="2198"/>
      <c r="KXT896" s="2198"/>
      <c r="KXU896" s="2198"/>
      <c r="KXV896" s="2198"/>
      <c r="KXW896" s="2198"/>
      <c r="KXX896" s="2198"/>
      <c r="KXY896" s="2198"/>
      <c r="KXZ896" s="2198"/>
      <c r="KYA896" s="2198"/>
      <c r="KYB896" s="2198"/>
      <c r="KYC896" s="2198"/>
      <c r="KYD896" s="2198"/>
      <c r="KYE896" s="2198"/>
      <c r="KYF896" s="2198"/>
      <c r="KYG896" s="2198"/>
      <c r="KYH896" s="2198"/>
      <c r="KYI896" s="2198"/>
      <c r="KYJ896" s="2198"/>
      <c r="KYK896" s="2198"/>
      <c r="KYL896" s="2198"/>
      <c r="KYM896" s="2198"/>
      <c r="KYN896" s="2198"/>
      <c r="KYO896" s="2198"/>
      <c r="KYP896" s="2198"/>
      <c r="KYQ896" s="2198"/>
      <c r="KYR896" s="2198"/>
      <c r="KYS896" s="2198"/>
      <c r="KYT896" s="2198"/>
      <c r="KYU896" s="2198"/>
      <c r="KYV896" s="2198"/>
      <c r="KYW896" s="2198"/>
      <c r="KYX896" s="2198"/>
      <c r="KYY896" s="2198"/>
      <c r="KYZ896" s="2198"/>
      <c r="KZA896" s="2198"/>
      <c r="KZB896" s="2198"/>
      <c r="KZC896" s="2198"/>
      <c r="KZD896" s="2198"/>
      <c r="KZE896" s="2198"/>
      <c r="KZF896" s="2198"/>
      <c r="KZG896" s="2198"/>
      <c r="KZH896" s="2198"/>
      <c r="KZI896" s="2198"/>
      <c r="KZJ896" s="2198"/>
      <c r="KZK896" s="2198"/>
      <c r="KZL896" s="2198"/>
      <c r="KZM896" s="2198"/>
      <c r="KZN896" s="2198"/>
      <c r="KZO896" s="2198"/>
      <c r="KZP896" s="2198"/>
      <c r="KZQ896" s="2198"/>
      <c r="KZR896" s="2198"/>
      <c r="KZS896" s="2198"/>
      <c r="KZT896" s="2198"/>
      <c r="KZU896" s="2198"/>
      <c r="KZV896" s="2198"/>
      <c r="KZW896" s="2198"/>
      <c r="KZX896" s="2198"/>
      <c r="KZY896" s="2198"/>
      <c r="KZZ896" s="2198"/>
      <c r="LAA896" s="2198"/>
      <c r="LAB896" s="2198"/>
      <c r="LAC896" s="2198"/>
      <c r="LAD896" s="2198"/>
      <c r="LAE896" s="2198"/>
      <c r="LAF896" s="2198"/>
      <c r="LAG896" s="2198"/>
      <c r="LAH896" s="2198"/>
      <c r="LAI896" s="2198"/>
      <c r="LAJ896" s="2198"/>
      <c r="LAK896" s="2198"/>
      <c r="LAL896" s="2198"/>
      <c r="LAM896" s="2198"/>
      <c r="LAN896" s="2198"/>
      <c r="LAO896" s="2198"/>
      <c r="LAP896" s="2198"/>
      <c r="LAQ896" s="2198"/>
      <c r="LAR896" s="2198"/>
      <c r="LAS896" s="2198"/>
      <c r="LAT896" s="2198"/>
      <c r="LAU896" s="2198"/>
      <c r="LAV896" s="2198"/>
      <c r="LAW896" s="2198"/>
      <c r="LAX896" s="2198"/>
      <c r="LAY896" s="2198"/>
      <c r="LAZ896" s="2198"/>
      <c r="LBA896" s="2198"/>
      <c r="LBB896" s="2198"/>
      <c r="LBC896" s="2198"/>
      <c r="LBD896" s="2198"/>
      <c r="LBE896" s="2198"/>
      <c r="LBF896" s="2198"/>
      <c r="LBG896" s="2198"/>
      <c r="LBH896" s="2198"/>
      <c r="LBI896" s="2198"/>
      <c r="LBJ896" s="2198"/>
      <c r="LBK896" s="2198"/>
      <c r="LBL896" s="2198"/>
      <c r="LBM896" s="2198"/>
      <c r="LBN896" s="2198"/>
      <c r="LBO896" s="2198"/>
      <c r="LBP896" s="2198"/>
      <c r="LBQ896" s="2198"/>
      <c r="LBR896" s="2198"/>
      <c r="LBS896" s="2198"/>
      <c r="LBT896" s="2198"/>
      <c r="LBU896" s="2198"/>
      <c r="LBV896" s="2198"/>
      <c r="LBW896" s="2198"/>
      <c r="LBX896" s="2198"/>
      <c r="LBY896" s="2198"/>
      <c r="LBZ896" s="2198"/>
      <c r="LCA896" s="2198"/>
      <c r="LCB896" s="2198"/>
      <c r="LCC896" s="2198"/>
      <c r="LCD896" s="2198"/>
      <c r="LCE896" s="2198"/>
      <c r="LCI896" s="2198"/>
      <c r="LCJ896" s="2198"/>
      <c r="LCK896" s="2198"/>
      <c r="LCL896" s="2198"/>
      <c r="LCM896" s="2198"/>
      <c r="LCN896" s="2198"/>
      <c r="LCO896" s="2198"/>
      <c r="LCP896" s="2198"/>
      <c r="LCQ896" s="2198"/>
      <c r="LCR896" s="2198"/>
      <c r="LCS896" s="2198"/>
      <c r="LCT896" s="2198"/>
      <c r="LCU896" s="2198"/>
      <c r="LCV896" s="2198"/>
      <c r="LCW896" s="2198"/>
      <c r="LCX896" s="2198"/>
      <c r="LCY896" s="2198"/>
      <c r="LCZ896" s="2198"/>
      <c r="LDA896" s="2198"/>
      <c r="LDB896" s="2198"/>
      <c r="LDC896" s="2198"/>
      <c r="LDD896" s="2198"/>
      <c r="LDE896" s="2198"/>
      <c r="LDF896" s="2198"/>
      <c r="LDG896" s="2198"/>
      <c r="LDH896" s="2198"/>
      <c r="LDI896" s="2198"/>
      <c r="LDJ896" s="2198"/>
      <c r="LDK896" s="2198"/>
      <c r="LDL896" s="2198"/>
      <c r="LDM896" s="2198"/>
      <c r="LDN896" s="2198"/>
      <c r="LDO896" s="2198"/>
      <c r="LDP896" s="2198"/>
      <c r="LDQ896" s="2198"/>
      <c r="LDR896" s="2198"/>
      <c r="LDS896" s="2198"/>
      <c r="LDT896" s="2198"/>
      <c r="LDU896" s="2198"/>
      <c r="LDV896" s="2198"/>
      <c r="LDW896" s="2198"/>
      <c r="LDX896" s="2198"/>
      <c r="LDY896" s="2198"/>
      <c r="LDZ896" s="2198"/>
      <c r="LEA896" s="2198"/>
      <c r="LEB896" s="2198"/>
      <c r="LEC896" s="2198"/>
      <c r="LED896" s="2198"/>
      <c r="LEE896" s="2198"/>
      <c r="LEF896" s="2198"/>
      <c r="LEG896" s="2198"/>
      <c r="LEH896" s="2198"/>
      <c r="LEI896" s="2198"/>
      <c r="LEJ896" s="2198"/>
      <c r="LEK896" s="2198"/>
      <c r="LEL896" s="2198"/>
      <c r="LEM896" s="2198"/>
      <c r="LEN896" s="2198"/>
      <c r="LEO896" s="2198"/>
      <c r="LEP896" s="2198"/>
      <c r="LEQ896" s="2198"/>
      <c r="LER896" s="2198"/>
      <c r="LES896" s="2198"/>
      <c r="LET896" s="2198"/>
      <c r="LEU896" s="2198"/>
      <c r="LEV896" s="2198"/>
      <c r="LEW896" s="2198"/>
      <c r="LEX896" s="2198"/>
      <c r="LEY896" s="2198"/>
      <c r="LEZ896" s="2198"/>
      <c r="LFA896" s="2198"/>
      <c r="LFB896" s="2198"/>
      <c r="LFC896" s="2198"/>
      <c r="LFD896" s="2198"/>
      <c r="LFE896" s="2198"/>
      <c r="LFF896" s="2198"/>
      <c r="LFG896" s="2198"/>
      <c r="LFH896" s="2198"/>
      <c r="LFI896" s="2198"/>
      <c r="LFJ896" s="2198"/>
      <c r="LFK896" s="2198"/>
      <c r="LFL896" s="2198"/>
      <c r="LFM896" s="2198"/>
      <c r="LFN896" s="2198"/>
      <c r="LFO896" s="2198"/>
      <c r="LFP896" s="2198"/>
      <c r="LFQ896" s="2198"/>
      <c r="LFR896" s="2198"/>
      <c r="LFS896" s="2198"/>
      <c r="LFT896" s="2198"/>
      <c r="LFU896" s="2198"/>
      <c r="LFV896" s="2198"/>
      <c r="LFW896" s="2198"/>
      <c r="LFX896" s="2198"/>
      <c r="LFY896" s="2198"/>
      <c r="LFZ896" s="2198"/>
      <c r="LGA896" s="2198"/>
      <c r="LGB896" s="2198"/>
      <c r="LGC896" s="2198"/>
      <c r="LGD896" s="2198"/>
      <c r="LGE896" s="2198"/>
      <c r="LGF896" s="2198"/>
      <c r="LGG896" s="2198"/>
      <c r="LGH896" s="2198"/>
      <c r="LGI896" s="2198"/>
      <c r="LGJ896" s="2198"/>
      <c r="LGK896" s="2198"/>
      <c r="LGL896" s="2198"/>
      <c r="LGM896" s="2198"/>
      <c r="LGN896" s="2198"/>
      <c r="LGO896" s="2198"/>
      <c r="LGP896" s="2198"/>
      <c r="LGQ896" s="2198"/>
      <c r="LGR896" s="2198"/>
      <c r="LGS896" s="2198"/>
      <c r="LGT896" s="2198"/>
      <c r="LGU896" s="2198"/>
      <c r="LGV896" s="2198"/>
      <c r="LGW896" s="2198"/>
      <c r="LGX896" s="2198"/>
      <c r="LGY896" s="2198"/>
      <c r="LGZ896" s="2198"/>
      <c r="LHA896" s="2198"/>
      <c r="LHB896" s="2198"/>
      <c r="LHC896" s="2198"/>
      <c r="LHD896" s="2198"/>
      <c r="LHE896" s="2198"/>
      <c r="LHF896" s="2198"/>
      <c r="LHG896" s="2198"/>
      <c r="LHH896" s="2198"/>
      <c r="LHI896" s="2198"/>
      <c r="LHJ896" s="2198"/>
      <c r="LHK896" s="2198"/>
      <c r="LHL896" s="2198"/>
      <c r="LHM896" s="2198"/>
      <c r="LHN896" s="2198"/>
      <c r="LHO896" s="2198"/>
      <c r="LHP896" s="2198"/>
      <c r="LHQ896" s="2198"/>
      <c r="LHR896" s="2198"/>
      <c r="LHS896" s="2198"/>
      <c r="LHT896" s="2198"/>
      <c r="LHU896" s="2198"/>
      <c r="LHV896" s="2198"/>
      <c r="LHW896" s="2198"/>
      <c r="LHX896" s="2198"/>
      <c r="LHY896" s="2198"/>
      <c r="LHZ896" s="2198"/>
      <c r="LIA896" s="2198"/>
      <c r="LIB896" s="2198"/>
      <c r="LIC896" s="2198"/>
      <c r="LID896" s="2198"/>
      <c r="LIE896" s="2198"/>
      <c r="LIF896" s="2198"/>
      <c r="LIG896" s="2198"/>
      <c r="LIH896" s="2198"/>
      <c r="LII896" s="2198"/>
      <c r="LIJ896" s="2198"/>
      <c r="LIK896" s="2198"/>
      <c r="LIL896" s="2198"/>
      <c r="LIM896" s="2198"/>
      <c r="LIN896" s="2198"/>
      <c r="LIO896" s="2198"/>
      <c r="LIP896" s="2198"/>
      <c r="LIQ896" s="2198"/>
      <c r="LIR896" s="2198"/>
      <c r="LIS896" s="2198"/>
      <c r="LIT896" s="2198"/>
      <c r="LIU896" s="2198"/>
      <c r="LIV896" s="2198"/>
      <c r="LIW896" s="2198"/>
      <c r="LIX896" s="2198"/>
      <c r="LIY896" s="2198"/>
      <c r="LIZ896" s="2198"/>
      <c r="LJA896" s="2198"/>
      <c r="LJB896" s="2198"/>
      <c r="LJC896" s="2198"/>
      <c r="LJD896" s="2198"/>
      <c r="LJE896" s="2198"/>
      <c r="LJF896" s="2198"/>
      <c r="LJG896" s="2198"/>
      <c r="LJH896" s="2198"/>
      <c r="LJI896" s="2198"/>
      <c r="LJJ896" s="2198"/>
      <c r="LJK896" s="2198"/>
      <c r="LJL896" s="2198"/>
      <c r="LJM896" s="2198"/>
      <c r="LJN896" s="2198"/>
      <c r="LJO896" s="2198"/>
      <c r="LJP896" s="2198"/>
      <c r="LJQ896" s="2198"/>
      <c r="LJR896" s="2198"/>
      <c r="LJS896" s="2198"/>
      <c r="LJT896" s="2198"/>
      <c r="LJU896" s="2198"/>
      <c r="LJV896" s="2198"/>
      <c r="LJW896" s="2198"/>
      <c r="LJX896" s="2198"/>
      <c r="LJY896" s="2198"/>
      <c r="LJZ896" s="2198"/>
      <c r="LKA896" s="2198"/>
      <c r="LKB896" s="2198"/>
      <c r="LKC896" s="2198"/>
      <c r="LKD896" s="2198"/>
      <c r="LKE896" s="2198"/>
      <c r="LKF896" s="2198"/>
      <c r="LKG896" s="2198"/>
      <c r="LKH896" s="2198"/>
      <c r="LKI896" s="2198"/>
      <c r="LKJ896" s="2198"/>
      <c r="LKK896" s="2198"/>
      <c r="LKL896" s="2198"/>
      <c r="LKM896" s="2198"/>
      <c r="LKN896" s="2198"/>
      <c r="LKO896" s="2198"/>
      <c r="LKP896" s="2198"/>
      <c r="LKQ896" s="2198"/>
      <c r="LKR896" s="2198"/>
      <c r="LKS896" s="2198"/>
      <c r="LKT896" s="2198"/>
      <c r="LKU896" s="2198"/>
      <c r="LKV896" s="2198"/>
      <c r="LKW896" s="2198"/>
      <c r="LKX896" s="2198"/>
      <c r="LKY896" s="2198"/>
      <c r="LKZ896" s="2198"/>
      <c r="LLA896" s="2198"/>
      <c r="LLB896" s="2198"/>
      <c r="LLC896" s="2198"/>
      <c r="LLD896" s="2198"/>
      <c r="LLE896" s="2198"/>
      <c r="LLF896" s="2198"/>
      <c r="LLG896" s="2198"/>
      <c r="LLH896" s="2198"/>
      <c r="LLI896" s="2198"/>
      <c r="LLJ896" s="2198"/>
      <c r="LLK896" s="2198"/>
      <c r="LLL896" s="2198"/>
      <c r="LLM896" s="2198"/>
      <c r="LLN896" s="2198"/>
      <c r="LLO896" s="2198"/>
      <c r="LLP896" s="2198"/>
      <c r="LLQ896" s="2198"/>
      <c r="LLR896" s="2198"/>
      <c r="LLS896" s="2198"/>
      <c r="LLT896" s="2198"/>
      <c r="LLU896" s="2198"/>
      <c r="LLV896" s="2198"/>
      <c r="LLW896" s="2198"/>
      <c r="LLX896" s="2198"/>
      <c r="LLY896" s="2198"/>
      <c r="LLZ896" s="2198"/>
      <c r="LMA896" s="2198"/>
      <c r="LME896" s="2198"/>
      <c r="LMF896" s="2198"/>
      <c r="LMG896" s="2198"/>
      <c r="LMH896" s="2198"/>
      <c r="LMI896" s="2198"/>
      <c r="LMJ896" s="2198"/>
      <c r="LMK896" s="2198"/>
      <c r="LML896" s="2198"/>
      <c r="LMM896" s="2198"/>
      <c r="LMN896" s="2198"/>
      <c r="LMO896" s="2198"/>
      <c r="LMP896" s="2198"/>
      <c r="LMQ896" s="2198"/>
      <c r="LMR896" s="2198"/>
      <c r="LMS896" s="2198"/>
      <c r="LMT896" s="2198"/>
      <c r="LMU896" s="2198"/>
      <c r="LMV896" s="2198"/>
      <c r="LMW896" s="2198"/>
      <c r="LMX896" s="2198"/>
      <c r="LMY896" s="2198"/>
      <c r="LMZ896" s="2198"/>
      <c r="LNA896" s="2198"/>
      <c r="LNB896" s="2198"/>
      <c r="LNC896" s="2198"/>
      <c r="LND896" s="2198"/>
      <c r="LNE896" s="2198"/>
      <c r="LNF896" s="2198"/>
      <c r="LNG896" s="2198"/>
      <c r="LNH896" s="2198"/>
      <c r="LNI896" s="2198"/>
      <c r="LNJ896" s="2198"/>
      <c r="LNK896" s="2198"/>
      <c r="LNL896" s="2198"/>
      <c r="LNM896" s="2198"/>
      <c r="LNN896" s="2198"/>
      <c r="LNO896" s="2198"/>
      <c r="LNP896" s="2198"/>
      <c r="LNQ896" s="2198"/>
      <c r="LNR896" s="2198"/>
      <c r="LNS896" s="2198"/>
      <c r="LNT896" s="2198"/>
      <c r="LNU896" s="2198"/>
      <c r="LNV896" s="2198"/>
      <c r="LNW896" s="2198"/>
      <c r="LNX896" s="2198"/>
      <c r="LNY896" s="2198"/>
      <c r="LNZ896" s="2198"/>
      <c r="LOA896" s="2198"/>
      <c r="LOB896" s="2198"/>
      <c r="LOC896" s="2198"/>
      <c r="LOD896" s="2198"/>
      <c r="LOE896" s="2198"/>
      <c r="LOF896" s="2198"/>
      <c r="LOG896" s="2198"/>
      <c r="LOH896" s="2198"/>
      <c r="LOI896" s="2198"/>
      <c r="LOJ896" s="2198"/>
      <c r="LOK896" s="2198"/>
      <c r="LOL896" s="2198"/>
      <c r="LOM896" s="2198"/>
      <c r="LON896" s="2198"/>
      <c r="LOO896" s="2198"/>
      <c r="LOP896" s="2198"/>
      <c r="LOQ896" s="2198"/>
      <c r="LOR896" s="2198"/>
      <c r="LOS896" s="2198"/>
      <c r="LOT896" s="2198"/>
      <c r="LOU896" s="2198"/>
      <c r="LOV896" s="2198"/>
      <c r="LOW896" s="2198"/>
      <c r="LOX896" s="2198"/>
      <c r="LOY896" s="2198"/>
      <c r="LOZ896" s="2198"/>
      <c r="LPA896" s="2198"/>
      <c r="LPB896" s="2198"/>
      <c r="LPC896" s="2198"/>
      <c r="LPD896" s="2198"/>
      <c r="LPE896" s="2198"/>
      <c r="LPF896" s="2198"/>
      <c r="LPG896" s="2198"/>
      <c r="LPH896" s="2198"/>
      <c r="LPI896" s="2198"/>
      <c r="LPJ896" s="2198"/>
      <c r="LPK896" s="2198"/>
      <c r="LPL896" s="2198"/>
      <c r="LPM896" s="2198"/>
      <c r="LPN896" s="2198"/>
      <c r="LPO896" s="2198"/>
      <c r="LPP896" s="2198"/>
      <c r="LPQ896" s="2198"/>
      <c r="LPR896" s="2198"/>
      <c r="LPS896" s="2198"/>
      <c r="LPT896" s="2198"/>
      <c r="LPU896" s="2198"/>
      <c r="LPV896" s="2198"/>
      <c r="LPW896" s="2198"/>
      <c r="LPX896" s="2198"/>
      <c r="LPY896" s="2198"/>
      <c r="LPZ896" s="2198"/>
      <c r="LQA896" s="2198"/>
      <c r="LQB896" s="2198"/>
      <c r="LQC896" s="2198"/>
      <c r="LQD896" s="2198"/>
      <c r="LQE896" s="2198"/>
      <c r="LQF896" s="2198"/>
      <c r="LQG896" s="2198"/>
      <c r="LQH896" s="2198"/>
      <c r="LQI896" s="2198"/>
      <c r="LQJ896" s="2198"/>
      <c r="LQK896" s="2198"/>
      <c r="LQL896" s="2198"/>
      <c r="LQM896" s="2198"/>
      <c r="LQN896" s="2198"/>
      <c r="LQO896" s="2198"/>
      <c r="LQP896" s="2198"/>
      <c r="LQQ896" s="2198"/>
      <c r="LQR896" s="2198"/>
      <c r="LQS896" s="2198"/>
      <c r="LQT896" s="2198"/>
      <c r="LQU896" s="2198"/>
      <c r="LQV896" s="2198"/>
      <c r="LQW896" s="2198"/>
      <c r="LQX896" s="2198"/>
      <c r="LQY896" s="2198"/>
      <c r="LQZ896" s="2198"/>
      <c r="LRA896" s="2198"/>
      <c r="LRB896" s="2198"/>
      <c r="LRC896" s="2198"/>
      <c r="LRD896" s="2198"/>
      <c r="LRE896" s="2198"/>
      <c r="LRF896" s="2198"/>
      <c r="LRG896" s="2198"/>
      <c r="LRH896" s="2198"/>
      <c r="LRI896" s="2198"/>
      <c r="LRJ896" s="2198"/>
      <c r="LRK896" s="2198"/>
      <c r="LRL896" s="2198"/>
      <c r="LRM896" s="2198"/>
      <c r="LRN896" s="2198"/>
      <c r="LRO896" s="2198"/>
      <c r="LRP896" s="2198"/>
      <c r="LRQ896" s="2198"/>
      <c r="LRR896" s="2198"/>
      <c r="LRS896" s="2198"/>
      <c r="LRT896" s="2198"/>
      <c r="LRU896" s="2198"/>
      <c r="LRV896" s="2198"/>
      <c r="LRW896" s="2198"/>
      <c r="LRX896" s="2198"/>
      <c r="LRY896" s="2198"/>
      <c r="LRZ896" s="2198"/>
      <c r="LSA896" s="2198"/>
      <c r="LSB896" s="2198"/>
      <c r="LSC896" s="2198"/>
      <c r="LSD896" s="2198"/>
      <c r="LSE896" s="2198"/>
      <c r="LSF896" s="2198"/>
      <c r="LSG896" s="2198"/>
      <c r="LSH896" s="2198"/>
      <c r="LSI896" s="2198"/>
      <c r="LSJ896" s="2198"/>
      <c r="LSK896" s="2198"/>
      <c r="LSL896" s="2198"/>
      <c r="LSM896" s="2198"/>
      <c r="LSN896" s="2198"/>
      <c r="LSO896" s="2198"/>
      <c r="LSP896" s="2198"/>
      <c r="LSQ896" s="2198"/>
      <c r="LSR896" s="2198"/>
      <c r="LSS896" s="2198"/>
      <c r="LST896" s="2198"/>
      <c r="LSU896" s="2198"/>
      <c r="LSV896" s="2198"/>
      <c r="LSW896" s="2198"/>
      <c r="LSX896" s="2198"/>
      <c r="LSY896" s="2198"/>
      <c r="LSZ896" s="2198"/>
      <c r="LTA896" s="2198"/>
      <c r="LTB896" s="2198"/>
      <c r="LTC896" s="2198"/>
      <c r="LTD896" s="2198"/>
      <c r="LTE896" s="2198"/>
      <c r="LTF896" s="2198"/>
      <c r="LTG896" s="2198"/>
      <c r="LTH896" s="2198"/>
      <c r="LTI896" s="2198"/>
      <c r="LTJ896" s="2198"/>
      <c r="LTK896" s="2198"/>
      <c r="LTL896" s="2198"/>
      <c r="LTM896" s="2198"/>
      <c r="LTN896" s="2198"/>
      <c r="LTO896" s="2198"/>
      <c r="LTP896" s="2198"/>
      <c r="LTQ896" s="2198"/>
      <c r="LTR896" s="2198"/>
      <c r="LTS896" s="2198"/>
      <c r="LTT896" s="2198"/>
      <c r="LTU896" s="2198"/>
      <c r="LTV896" s="2198"/>
      <c r="LTW896" s="2198"/>
      <c r="LTX896" s="2198"/>
      <c r="LTY896" s="2198"/>
      <c r="LTZ896" s="2198"/>
      <c r="LUA896" s="2198"/>
      <c r="LUB896" s="2198"/>
      <c r="LUC896" s="2198"/>
      <c r="LUD896" s="2198"/>
      <c r="LUE896" s="2198"/>
      <c r="LUF896" s="2198"/>
      <c r="LUG896" s="2198"/>
      <c r="LUH896" s="2198"/>
      <c r="LUI896" s="2198"/>
      <c r="LUJ896" s="2198"/>
      <c r="LUK896" s="2198"/>
      <c r="LUL896" s="2198"/>
      <c r="LUM896" s="2198"/>
      <c r="LUN896" s="2198"/>
      <c r="LUO896" s="2198"/>
      <c r="LUP896" s="2198"/>
      <c r="LUQ896" s="2198"/>
      <c r="LUR896" s="2198"/>
      <c r="LUS896" s="2198"/>
      <c r="LUT896" s="2198"/>
      <c r="LUU896" s="2198"/>
      <c r="LUV896" s="2198"/>
      <c r="LUW896" s="2198"/>
      <c r="LUX896" s="2198"/>
      <c r="LUY896" s="2198"/>
      <c r="LUZ896" s="2198"/>
      <c r="LVA896" s="2198"/>
      <c r="LVB896" s="2198"/>
      <c r="LVC896" s="2198"/>
      <c r="LVD896" s="2198"/>
      <c r="LVE896" s="2198"/>
      <c r="LVF896" s="2198"/>
      <c r="LVG896" s="2198"/>
      <c r="LVH896" s="2198"/>
      <c r="LVI896" s="2198"/>
      <c r="LVJ896" s="2198"/>
      <c r="LVK896" s="2198"/>
      <c r="LVL896" s="2198"/>
      <c r="LVM896" s="2198"/>
      <c r="LVN896" s="2198"/>
      <c r="LVO896" s="2198"/>
      <c r="LVP896" s="2198"/>
      <c r="LVQ896" s="2198"/>
      <c r="LVR896" s="2198"/>
      <c r="LVS896" s="2198"/>
      <c r="LVT896" s="2198"/>
      <c r="LVU896" s="2198"/>
      <c r="LVV896" s="2198"/>
      <c r="LVW896" s="2198"/>
      <c r="LWA896" s="2198"/>
      <c r="LWB896" s="2198"/>
      <c r="LWC896" s="2198"/>
      <c r="LWD896" s="2198"/>
      <c r="LWE896" s="2198"/>
      <c r="LWF896" s="2198"/>
      <c r="LWG896" s="2198"/>
      <c r="LWH896" s="2198"/>
      <c r="LWI896" s="2198"/>
      <c r="LWJ896" s="2198"/>
      <c r="LWK896" s="2198"/>
      <c r="LWL896" s="2198"/>
      <c r="LWM896" s="2198"/>
      <c r="LWN896" s="2198"/>
      <c r="LWO896" s="2198"/>
      <c r="LWP896" s="2198"/>
      <c r="LWQ896" s="2198"/>
      <c r="LWR896" s="2198"/>
      <c r="LWS896" s="2198"/>
      <c r="LWT896" s="2198"/>
      <c r="LWU896" s="2198"/>
      <c r="LWV896" s="2198"/>
      <c r="LWW896" s="2198"/>
      <c r="LWX896" s="2198"/>
      <c r="LWY896" s="2198"/>
      <c r="LWZ896" s="2198"/>
      <c r="LXA896" s="2198"/>
      <c r="LXB896" s="2198"/>
      <c r="LXC896" s="2198"/>
      <c r="LXD896" s="2198"/>
      <c r="LXE896" s="2198"/>
      <c r="LXF896" s="2198"/>
      <c r="LXG896" s="2198"/>
      <c r="LXH896" s="2198"/>
      <c r="LXI896" s="2198"/>
      <c r="LXJ896" s="2198"/>
      <c r="LXK896" s="2198"/>
      <c r="LXL896" s="2198"/>
      <c r="LXM896" s="2198"/>
      <c r="LXN896" s="2198"/>
      <c r="LXO896" s="2198"/>
      <c r="LXP896" s="2198"/>
      <c r="LXQ896" s="2198"/>
      <c r="LXR896" s="2198"/>
      <c r="LXS896" s="2198"/>
      <c r="LXT896" s="2198"/>
      <c r="LXU896" s="2198"/>
      <c r="LXV896" s="2198"/>
      <c r="LXW896" s="2198"/>
      <c r="LXX896" s="2198"/>
      <c r="LXY896" s="2198"/>
      <c r="LXZ896" s="2198"/>
      <c r="LYA896" s="2198"/>
      <c r="LYB896" s="2198"/>
      <c r="LYC896" s="2198"/>
      <c r="LYD896" s="2198"/>
      <c r="LYE896" s="2198"/>
      <c r="LYF896" s="2198"/>
      <c r="LYG896" s="2198"/>
      <c r="LYH896" s="2198"/>
      <c r="LYI896" s="2198"/>
      <c r="LYJ896" s="2198"/>
      <c r="LYK896" s="2198"/>
      <c r="LYL896" s="2198"/>
      <c r="LYM896" s="2198"/>
      <c r="LYN896" s="2198"/>
      <c r="LYO896" s="2198"/>
      <c r="LYP896" s="2198"/>
      <c r="LYQ896" s="2198"/>
      <c r="LYR896" s="2198"/>
      <c r="LYS896" s="2198"/>
      <c r="LYT896" s="2198"/>
      <c r="LYU896" s="2198"/>
      <c r="LYV896" s="2198"/>
      <c r="LYW896" s="2198"/>
      <c r="LYX896" s="2198"/>
      <c r="LYY896" s="2198"/>
      <c r="LYZ896" s="2198"/>
      <c r="LZA896" s="2198"/>
      <c r="LZB896" s="2198"/>
      <c r="LZC896" s="2198"/>
      <c r="LZD896" s="2198"/>
      <c r="LZE896" s="2198"/>
      <c r="LZF896" s="2198"/>
      <c r="LZG896" s="2198"/>
      <c r="LZH896" s="2198"/>
      <c r="LZI896" s="2198"/>
      <c r="LZJ896" s="2198"/>
      <c r="LZK896" s="2198"/>
      <c r="LZL896" s="2198"/>
      <c r="LZM896" s="2198"/>
      <c r="LZN896" s="2198"/>
      <c r="LZO896" s="2198"/>
      <c r="LZP896" s="2198"/>
      <c r="LZQ896" s="2198"/>
      <c r="LZR896" s="2198"/>
      <c r="LZS896" s="2198"/>
      <c r="LZT896" s="2198"/>
      <c r="LZU896" s="2198"/>
      <c r="LZV896" s="2198"/>
      <c r="LZW896" s="2198"/>
      <c r="LZX896" s="2198"/>
      <c r="LZY896" s="2198"/>
      <c r="LZZ896" s="2198"/>
      <c r="MAA896" s="2198"/>
      <c r="MAB896" s="2198"/>
      <c r="MAC896" s="2198"/>
      <c r="MAD896" s="2198"/>
      <c r="MAE896" s="2198"/>
      <c r="MAF896" s="2198"/>
      <c r="MAG896" s="2198"/>
      <c r="MAH896" s="2198"/>
      <c r="MAI896" s="2198"/>
      <c r="MAJ896" s="2198"/>
      <c r="MAK896" s="2198"/>
      <c r="MAL896" s="2198"/>
      <c r="MAM896" s="2198"/>
      <c r="MAN896" s="2198"/>
      <c r="MAO896" s="2198"/>
      <c r="MAP896" s="2198"/>
      <c r="MAQ896" s="2198"/>
      <c r="MAR896" s="2198"/>
      <c r="MAS896" s="2198"/>
      <c r="MAT896" s="2198"/>
      <c r="MAU896" s="2198"/>
      <c r="MAV896" s="2198"/>
      <c r="MAW896" s="2198"/>
      <c r="MAX896" s="2198"/>
      <c r="MAY896" s="2198"/>
      <c r="MAZ896" s="2198"/>
      <c r="MBA896" s="2198"/>
      <c r="MBB896" s="2198"/>
      <c r="MBC896" s="2198"/>
      <c r="MBD896" s="2198"/>
      <c r="MBE896" s="2198"/>
      <c r="MBF896" s="2198"/>
      <c r="MBG896" s="2198"/>
      <c r="MBH896" s="2198"/>
      <c r="MBI896" s="2198"/>
      <c r="MBJ896" s="2198"/>
      <c r="MBK896" s="2198"/>
      <c r="MBL896" s="2198"/>
      <c r="MBM896" s="2198"/>
      <c r="MBN896" s="2198"/>
      <c r="MBO896" s="2198"/>
      <c r="MBP896" s="2198"/>
      <c r="MBQ896" s="2198"/>
      <c r="MBR896" s="2198"/>
      <c r="MBS896" s="2198"/>
      <c r="MBT896" s="2198"/>
      <c r="MBU896" s="2198"/>
      <c r="MBV896" s="2198"/>
      <c r="MBW896" s="2198"/>
      <c r="MBX896" s="2198"/>
      <c r="MBY896" s="2198"/>
      <c r="MBZ896" s="2198"/>
      <c r="MCA896" s="2198"/>
      <c r="MCB896" s="2198"/>
      <c r="MCC896" s="2198"/>
      <c r="MCD896" s="2198"/>
      <c r="MCE896" s="2198"/>
      <c r="MCF896" s="2198"/>
      <c r="MCG896" s="2198"/>
      <c r="MCH896" s="2198"/>
      <c r="MCI896" s="2198"/>
      <c r="MCJ896" s="2198"/>
      <c r="MCK896" s="2198"/>
      <c r="MCL896" s="2198"/>
      <c r="MCM896" s="2198"/>
      <c r="MCN896" s="2198"/>
      <c r="MCO896" s="2198"/>
      <c r="MCP896" s="2198"/>
      <c r="MCQ896" s="2198"/>
      <c r="MCR896" s="2198"/>
      <c r="MCS896" s="2198"/>
      <c r="MCT896" s="2198"/>
      <c r="MCU896" s="2198"/>
      <c r="MCV896" s="2198"/>
      <c r="MCW896" s="2198"/>
      <c r="MCX896" s="2198"/>
      <c r="MCY896" s="2198"/>
      <c r="MCZ896" s="2198"/>
      <c r="MDA896" s="2198"/>
      <c r="MDB896" s="2198"/>
      <c r="MDC896" s="2198"/>
      <c r="MDD896" s="2198"/>
      <c r="MDE896" s="2198"/>
      <c r="MDF896" s="2198"/>
      <c r="MDG896" s="2198"/>
      <c r="MDH896" s="2198"/>
      <c r="MDI896" s="2198"/>
      <c r="MDJ896" s="2198"/>
      <c r="MDK896" s="2198"/>
      <c r="MDL896" s="2198"/>
      <c r="MDM896" s="2198"/>
      <c r="MDN896" s="2198"/>
      <c r="MDO896" s="2198"/>
      <c r="MDP896" s="2198"/>
      <c r="MDQ896" s="2198"/>
      <c r="MDR896" s="2198"/>
      <c r="MDS896" s="2198"/>
      <c r="MDT896" s="2198"/>
      <c r="MDU896" s="2198"/>
      <c r="MDV896" s="2198"/>
      <c r="MDW896" s="2198"/>
      <c r="MDX896" s="2198"/>
      <c r="MDY896" s="2198"/>
      <c r="MDZ896" s="2198"/>
      <c r="MEA896" s="2198"/>
      <c r="MEB896" s="2198"/>
      <c r="MEC896" s="2198"/>
      <c r="MED896" s="2198"/>
      <c r="MEE896" s="2198"/>
      <c r="MEF896" s="2198"/>
      <c r="MEG896" s="2198"/>
      <c r="MEH896" s="2198"/>
      <c r="MEI896" s="2198"/>
      <c r="MEJ896" s="2198"/>
      <c r="MEK896" s="2198"/>
      <c r="MEL896" s="2198"/>
      <c r="MEM896" s="2198"/>
      <c r="MEN896" s="2198"/>
      <c r="MEO896" s="2198"/>
      <c r="MEP896" s="2198"/>
      <c r="MEQ896" s="2198"/>
      <c r="MER896" s="2198"/>
      <c r="MES896" s="2198"/>
      <c r="MET896" s="2198"/>
      <c r="MEU896" s="2198"/>
      <c r="MEV896" s="2198"/>
      <c r="MEW896" s="2198"/>
      <c r="MEX896" s="2198"/>
      <c r="MEY896" s="2198"/>
      <c r="MEZ896" s="2198"/>
      <c r="MFA896" s="2198"/>
      <c r="MFB896" s="2198"/>
      <c r="MFC896" s="2198"/>
      <c r="MFD896" s="2198"/>
      <c r="MFE896" s="2198"/>
      <c r="MFF896" s="2198"/>
      <c r="MFG896" s="2198"/>
      <c r="MFH896" s="2198"/>
      <c r="MFI896" s="2198"/>
      <c r="MFJ896" s="2198"/>
      <c r="MFK896" s="2198"/>
      <c r="MFL896" s="2198"/>
      <c r="MFM896" s="2198"/>
      <c r="MFN896" s="2198"/>
      <c r="MFO896" s="2198"/>
      <c r="MFP896" s="2198"/>
      <c r="MFQ896" s="2198"/>
      <c r="MFR896" s="2198"/>
      <c r="MFS896" s="2198"/>
      <c r="MFW896" s="2198"/>
      <c r="MFX896" s="2198"/>
      <c r="MFY896" s="2198"/>
      <c r="MFZ896" s="2198"/>
      <c r="MGA896" s="2198"/>
      <c r="MGB896" s="2198"/>
      <c r="MGC896" s="2198"/>
      <c r="MGD896" s="2198"/>
      <c r="MGE896" s="2198"/>
      <c r="MGF896" s="2198"/>
      <c r="MGG896" s="2198"/>
      <c r="MGH896" s="2198"/>
      <c r="MGI896" s="2198"/>
      <c r="MGJ896" s="2198"/>
      <c r="MGK896" s="2198"/>
      <c r="MGL896" s="2198"/>
      <c r="MGM896" s="2198"/>
      <c r="MGN896" s="2198"/>
      <c r="MGO896" s="2198"/>
      <c r="MGP896" s="2198"/>
      <c r="MGQ896" s="2198"/>
      <c r="MGR896" s="2198"/>
      <c r="MGS896" s="2198"/>
      <c r="MGT896" s="2198"/>
      <c r="MGU896" s="2198"/>
      <c r="MGV896" s="2198"/>
      <c r="MGW896" s="2198"/>
      <c r="MGX896" s="2198"/>
      <c r="MGY896" s="2198"/>
      <c r="MGZ896" s="2198"/>
      <c r="MHA896" s="2198"/>
      <c r="MHB896" s="2198"/>
      <c r="MHC896" s="2198"/>
      <c r="MHD896" s="2198"/>
      <c r="MHE896" s="2198"/>
      <c r="MHF896" s="2198"/>
      <c r="MHG896" s="2198"/>
      <c r="MHH896" s="2198"/>
      <c r="MHI896" s="2198"/>
      <c r="MHJ896" s="2198"/>
      <c r="MHK896" s="2198"/>
      <c r="MHL896" s="2198"/>
      <c r="MHM896" s="2198"/>
      <c r="MHN896" s="2198"/>
      <c r="MHO896" s="2198"/>
      <c r="MHP896" s="2198"/>
      <c r="MHQ896" s="2198"/>
      <c r="MHR896" s="2198"/>
      <c r="MHS896" s="2198"/>
      <c r="MHT896" s="2198"/>
      <c r="MHU896" s="2198"/>
      <c r="MHV896" s="2198"/>
      <c r="MHW896" s="2198"/>
      <c r="MHX896" s="2198"/>
      <c r="MHY896" s="2198"/>
      <c r="MHZ896" s="2198"/>
      <c r="MIA896" s="2198"/>
      <c r="MIB896" s="2198"/>
      <c r="MIC896" s="2198"/>
      <c r="MID896" s="2198"/>
      <c r="MIE896" s="2198"/>
      <c r="MIF896" s="2198"/>
      <c r="MIG896" s="2198"/>
      <c r="MIH896" s="2198"/>
      <c r="MII896" s="2198"/>
      <c r="MIJ896" s="2198"/>
      <c r="MIK896" s="2198"/>
      <c r="MIL896" s="2198"/>
      <c r="MIM896" s="2198"/>
      <c r="MIN896" s="2198"/>
      <c r="MIO896" s="2198"/>
      <c r="MIP896" s="2198"/>
      <c r="MIQ896" s="2198"/>
      <c r="MIR896" s="2198"/>
      <c r="MIS896" s="2198"/>
      <c r="MIT896" s="2198"/>
      <c r="MIU896" s="2198"/>
      <c r="MIV896" s="2198"/>
      <c r="MIW896" s="2198"/>
      <c r="MIX896" s="2198"/>
      <c r="MIY896" s="2198"/>
      <c r="MIZ896" s="2198"/>
      <c r="MJA896" s="2198"/>
      <c r="MJB896" s="2198"/>
      <c r="MJC896" s="2198"/>
      <c r="MJD896" s="2198"/>
      <c r="MJE896" s="2198"/>
      <c r="MJF896" s="2198"/>
      <c r="MJG896" s="2198"/>
      <c r="MJH896" s="2198"/>
      <c r="MJI896" s="2198"/>
      <c r="MJJ896" s="2198"/>
      <c r="MJK896" s="2198"/>
      <c r="MJL896" s="2198"/>
      <c r="MJM896" s="2198"/>
      <c r="MJN896" s="2198"/>
      <c r="MJO896" s="2198"/>
      <c r="MJP896" s="2198"/>
      <c r="MJQ896" s="2198"/>
      <c r="MJR896" s="2198"/>
      <c r="MJS896" s="2198"/>
      <c r="MJT896" s="2198"/>
      <c r="MJU896" s="2198"/>
      <c r="MJV896" s="2198"/>
      <c r="MJW896" s="2198"/>
      <c r="MJX896" s="2198"/>
      <c r="MJY896" s="2198"/>
      <c r="MJZ896" s="2198"/>
      <c r="MKA896" s="2198"/>
      <c r="MKB896" s="2198"/>
      <c r="MKC896" s="2198"/>
      <c r="MKD896" s="2198"/>
      <c r="MKE896" s="2198"/>
      <c r="MKF896" s="2198"/>
      <c r="MKG896" s="2198"/>
      <c r="MKH896" s="2198"/>
      <c r="MKI896" s="2198"/>
      <c r="MKJ896" s="2198"/>
      <c r="MKK896" s="2198"/>
      <c r="MKL896" s="2198"/>
      <c r="MKM896" s="2198"/>
      <c r="MKN896" s="2198"/>
      <c r="MKO896" s="2198"/>
      <c r="MKP896" s="2198"/>
      <c r="MKQ896" s="2198"/>
      <c r="MKR896" s="2198"/>
      <c r="MKS896" s="2198"/>
      <c r="MKT896" s="2198"/>
      <c r="MKU896" s="2198"/>
      <c r="MKV896" s="2198"/>
      <c r="MKW896" s="2198"/>
      <c r="MKX896" s="2198"/>
      <c r="MKY896" s="2198"/>
      <c r="MKZ896" s="2198"/>
      <c r="MLA896" s="2198"/>
      <c r="MLB896" s="2198"/>
      <c r="MLC896" s="2198"/>
      <c r="MLD896" s="2198"/>
      <c r="MLE896" s="2198"/>
      <c r="MLF896" s="2198"/>
      <c r="MLG896" s="2198"/>
      <c r="MLH896" s="2198"/>
      <c r="MLI896" s="2198"/>
      <c r="MLJ896" s="2198"/>
      <c r="MLK896" s="2198"/>
      <c r="MLL896" s="2198"/>
      <c r="MLM896" s="2198"/>
      <c r="MLN896" s="2198"/>
      <c r="MLO896" s="2198"/>
      <c r="MLP896" s="2198"/>
      <c r="MLQ896" s="2198"/>
      <c r="MLR896" s="2198"/>
      <c r="MLS896" s="2198"/>
      <c r="MLT896" s="2198"/>
      <c r="MLU896" s="2198"/>
      <c r="MLV896" s="2198"/>
      <c r="MLW896" s="2198"/>
      <c r="MLX896" s="2198"/>
      <c r="MLY896" s="2198"/>
      <c r="MLZ896" s="2198"/>
      <c r="MMA896" s="2198"/>
      <c r="MMB896" s="2198"/>
      <c r="MMC896" s="2198"/>
      <c r="MMD896" s="2198"/>
      <c r="MME896" s="2198"/>
      <c r="MMF896" s="2198"/>
      <c r="MMG896" s="2198"/>
      <c r="MMH896" s="2198"/>
      <c r="MMI896" s="2198"/>
      <c r="MMJ896" s="2198"/>
      <c r="MMK896" s="2198"/>
      <c r="MML896" s="2198"/>
      <c r="MMM896" s="2198"/>
      <c r="MMN896" s="2198"/>
      <c r="MMO896" s="2198"/>
      <c r="MMP896" s="2198"/>
      <c r="MMQ896" s="2198"/>
      <c r="MMR896" s="2198"/>
      <c r="MMS896" s="2198"/>
      <c r="MMT896" s="2198"/>
      <c r="MMU896" s="2198"/>
      <c r="MMV896" s="2198"/>
      <c r="MMW896" s="2198"/>
      <c r="MMX896" s="2198"/>
      <c r="MMY896" s="2198"/>
      <c r="MMZ896" s="2198"/>
      <c r="MNA896" s="2198"/>
      <c r="MNB896" s="2198"/>
      <c r="MNC896" s="2198"/>
      <c r="MND896" s="2198"/>
      <c r="MNE896" s="2198"/>
      <c r="MNF896" s="2198"/>
      <c r="MNG896" s="2198"/>
      <c r="MNH896" s="2198"/>
      <c r="MNI896" s="2198"/>
      <c r="MNJ896" s="2198"/>
      <c r="MNK896" s="2198"/>
      <c r="MNL896" s="2198"/>
      <c r="MNM896" s="2198"/>
      <c r="MNN896" s="2198"/>
      <c r="MNO896" s="2198"/>
      <c r="MNP896" s="2198"/>
      <c r="MNQ896" s="2198"/>
      <c r="MNR896" s="2198"/>
      <c r="MNS896" s="2198"/>
      <c r="MNT896" s="2198"/>
      <c r="MNU896" s="2198"/>
      <c r="MNV896" s="2198"/>
      <c r="MNW896" s="2198"/>
      <c r="MNX896" s="2198"/>
      <c r="MNY896" s="2198"/>
      <c r="MNZ896" s="2198"/>
      <c r="MOA896" s="2198"/>
      <c r="MOB896" s="2198"/>
      <c r="MOC896" s="2198"/>
      <c r="MOD896" s="2198"/>
      <c r="MOE896" s="2198"/>
      <c r="MOF896" s="2198"/>
      <c r="MOG896" s="2198"/>
      <c r="MOH896" s="2198"/>
      <c r="MOI896" s="2198"/>
      <c r="MOJ896" s="2198"/>
      <c r="MOK896" s="2198"/>
      <c r="MOL896" s="2198"/>
      <c r="MOM896" s="2198"/>
      <c r="MON896" s="2198"/>
      <c r="MOO896" s="2198"/>
      <c r="MOP896" s="2198"/>
      <c r="MOQ896" s="2198"/>
      <c r="MOR896" s="2198"/>
      <c r="MOS896" s="2198"/>
      <c r="MOT896" s="2198"/>
      <c r="MOU896" s="2198"/>
      <c r="MOV896" s="2198"/>
      <c r="MOW896" s="2198"/>
      <c r="MOX896" s="2198"/>
      <c r="MOY896" s="2198"/>
      <c r="MOZ896" s="2198"/>
      <c r="MPA896" s="2198"/>
      <c r="MPB896" s="2198"/>
      <c r="MPC896" s="2198"/>
      <c r="MPD896" s="2198"/>
      <c r="MPE896" s="2198"/>
      <c r="MPF896" s="2198"/>
      <c r="MPG896" s="2198"/>
      <c r="MPH896" s="2198"/>
      <c r="MPI896" s="2198"/>
      <c r="MPJ896" s="2198"/>
      <c r="MPK896" s="2198"/>
      <c r="MPL896" s="2198"/>
      <c r="MPM896" s="2198"/>
      <c r="MPN896" s="2198"/>
      <c r="MPO896" s="2198"/>
      <c r="MPS896" s="2198"/>
      <c r="MPT896" s="2198"/>
      <c r="MPU896" s="2198"/>
      <c r="MPV896" s="2198"/>
      <c r="MPW896" s="2198"/>
      <c r="MPX896" s="2198"/>
      <c r="MPY896" s="2198"/>
      <c r="MPZ896" s="2198"/>
      <c r="MQA896" s="2198"/>
      <c r="MQB896" s="2198"/>
      <c r="MQC896" s="2198"/>
      <c r="MQD896" s="2198"/>
      <c r="MQE896" s="2198"/>
      <c r="MQF896" s="2198"/>
      <c r="MQG896" s="2198"/>
      <c r="MQH896" s="2198"/>
      <c r="MQI896" s="2198"/>
      <c r="MQJ896" s="2198"/>
      <c r="MQK896" s="2198"/>
      <c r="MQL896" s="2198"/>
      <c r="MQM896" s="2198"/>
      <c r="MQN896" s="2198"/>
      <c r="MQO896" s="2198"/>
      <c r="MQP896" s="2198"/>
      <c r="MQQ896" s="2198"/>
      <c r="MQR896" s="2198"/>
      <c r="MQS896" s="2198"/>
      <c r="MQT896" s="2198"/>
      <c r="MQU896" s="2198"/>
      <c r="MQV896" s="2198"/>
      <c r="MQW896" s="2198"/>
      <c r="MQX896" s="2198"/>
      <c r="MQY896" s="2198"/>
      <c r="MQZ896" s="2198"/>
      <c r="MRA896" s="2198"/>
      <c r="MRB896" s="2198"/>
      <c r="MRC896" s="2198"/>
      <c r="MRD896" s="2198"/>
      <c r="MRE896" s="2198"/>
      <c r="MRF896" s="2198"/>
      <c r="MRG896" s="2198"/>
      <c r="MRH896" s="2198"/>
      <c r="MRI896" s="2198"/>
      <c r="MRJ896" s="2198"/>
      <c r="MRK896" s="2198"/>
      <c r="MRL896" s="2198"/>
      <c r="MRM896" s="2198"/>
      <c r="MRN896" s="2198"/>
      <c r="MRO896" s="2198"/>
      <c r="MRP896" s="2198"/>
      <c r="MRQ896" s="2198"/>
      <c r="MRR896" s="2198"/>
      <c r="MRS896" s="2198"/>
      <c r="MRT896" s="2198"/>
      <c r="MRU896" s="2198"/>
      <c r="MRV896" s="2198"/>
      <c r="MRW896" s="2198"/>
      <c r="MRX896" s="2198"/>
      <c r="MRY896" s="2198"/>
      <c r="MRZ896" s="2198"/>
      <c r="MSA896" s="2198"/>
      <c r="MSB896" s="2198"/>
      <c r="MSC896" s="2198"/>
      <c r="MSD896" s="2198"/>
      <c r="MSE896" s="2198"/>
      <c r="MSF896" s="2198"/>
      <c r="MSG896" s="2198"/>
      <c r="MSH896" s="2198"/>
      <c r="MSI896" s="2198"/>
      <c r="MSJ896" s="2198"/>
      <c r="MSK896" s="2198"/>
      <c r="MSL896" s="2198"/>
      <c r="MSM896" s="2198"/>
      <c r="MSN896" s="2198"/>
      <c r="MSO896" s="2198"/>
      <c r="MSP896" s="2198"/>
      <c r="MSQ896" s="2198"/>
      <c r="MSR896" s="2198"/>
      <c r="MSS896" s="2198"/>
      <c r="MST896" s="2198"/>
      <c r="MSU896" s="2198"/>
      <c r="MSV896" s="2198"/>
      <c r="MSW896" s="2198"/>
      <c r="MSX896" s="2198"/>
      <c r="MSY896" s="2198"/>
      <c r="MSZ896" s="2198"/>
      <c r="MTA896" s="2198"/>
      <c r="MTB896" s="2198"/>
      <c r="MTC896" s="2198"/>
      <c r="MTD896" s="2198"/>
      <c r="MTE896" s="2198"/>
      <c r="MTF896" s="2198"/>
      <c r="MTG896" s="2198"/>
      <c r="MTH896" s="2198"/>
      <c r="MTI896" s="2198"/>
      <c r="MTJ896" s="2198"/>
      <c r="MTK896" s="2198"/>
      <c r="MTL896" s="2198"/>
      <c r="MTM896" s="2198"/>
      <c r="MTN896" s="2198"/>
      <c r="MTO896" s="2198"/>
      <c r="MTP896" s="2198"/>
      <c r="MTQ896" s="2198"/>
      <c r="MTR896" s="2198"/>
      <c r="MTS896" s="2198"/>
      <c r="MTT896" s="2198"/>
      <c r="MTU896" s="2198"/>
      <c r="MTV896" s="2198"/>
      <c r="MTW896" s="2198"/>
      <c r="MTX896" s="2198"/>
      <c r="MTY896" s="2198"/>
      <c r="MTZ896" s="2198"/>
      <c r="MUA896" s="2198"/>
      <c r="MUB896" s="2198"/>
      <c r="MUC896" s="2198"/>
      <c r="MUD896" s="2198"/>
      <c r="MUE896" s="2198"/>
      <c r="MUF896" s="2198"/>
      <c r="MUG896" s="2198"/>
      <c r="MUH896" s="2198"/>
      <c r="MUI896" s="2198"/>
      <c r="MUJ896" s="2198"/>
      <c r="MUK896" s="2198"/>
      <c r="MUL896" s="2198"/>
      <c r="MUM896" s="2198"/>
      <c r="MUN896" s="2198"/>
      <c r="MUO896" s="2198"/>
      <c r="MUP896" s="2198"/>
      <c r="MUQ896" s="2198"/>
      <c r="MUR896" s="2198"/>
      <c r="MUS896" s="2198"/>
      <c r="MUT896" s="2198"/>
      <c r="MUU896" s="2198"/>
      <c r="MUV896" s="2198"/>
      <c r="MUW896" s="2198"/>
      <c r="MUX896" s="2198"/>
      <c r="MUY896" s="2198"/>
      <c r="MUZ896" s="2198"/>
      <c r="MVA896" s="2198"/>
      <c r="MVB896" s="2198"/>
      <c r="MVC896" s="2198"/>
      <c r="MVD896" s="2198"/>
      <c r="MVE896" s="2198"/>
      <c r="MVF896" s="2198"/>
      <c r="MVG896" s="2198"/>
      <c r="MVH896" s="2198"/>
      <c r="MVI896" s="2198"/>
      <c r="MVJ896" s="2198"/>
      <c r="MVK896" s="2198"/>
      <c r="MVL896" s="2198"/>
      <c r="MVM896" s="2198"/>
      <c r="MVN896" s="2198"/>
      <c r="MVO896" s="2198"/>
      <c r="MVP896" s="2198"/>
      <c r="MVQ896" s="2198"/>
      <c r="MVR896" s="2198"/>
      <c r="MVS896" s="2198"/>
      <c r="MVT896" s="2198"/>
      <c r="MVU896" s="2198"/>
      <c r="MVV896" s="2198"/>
      <c r="MVW896" s="2198"/>
      <c r="MVX896" s="2198"/>
      <c r="MVY896" s="2198"/>
      <c r="MVZ896" s="2198"/>
      <c r="MWA896" s="2198"/>
      <c r="MWB896" s="2198"/>
      <c r="MWC896" s="2198"/>
      <c r="MWD896" s="2198"/>
      <c r="MWE896" s="2198"/>
      <c r="MWF896" s="2198"/>
      <c r="MWG896" s="2198"/>
      <c r="MWH896" s="2198"/>
      <c r="MWI896" s="2198"/>
      <c r="MWJ896" s="2198"/>
      <c r="MWK896" s="2198"/>
      <c r="MWL896" s="2198"/>
      <c r="MWM896" s="2198"/>
      <c r="MWN896" s="2198"/>
      <c r="MWO896" s="2198"/>
      <c r="MWP896" s="2198"/>
      <c r="MWQ896" s="2198"/>
      <c r="MWR896" s="2198"/>
      <c r="MWS896" s="2198"/>
      <c r="MWT896" s="2198"/>
      <c r="MWU896" s="2198"/>
      <c r="MWV896" s="2198"/>
      <c r="MWW896" s="2198"/>
      <c r="MWX896" s="2198"/>
      <c r="MWY896" s="2198"/>
      <c r="MWZ896" s="2198"/>
      <c r="MXA896" s="2198"/>
      <c r="MXB896" s="2198"/>
      <c r="MXC896" s="2198"/>
      <c r="MXD896" s="2198"/>
      <c r="MXE896" s="2198"/>
      <c r="MXF896" s="2198"/>
      <c r="MXG896" s="2198"/>
      <c r="MXH896" s="2198"/>
      <c r="MXI896" s="2198"/>
      <c r="MXJ896" s="2198"/>
      <c r="MXK896" s="2198"/>
      <c r="MXL896" s="2198"/>
      <c r="MXM896" s="2198"/>
      <c r="MXN896" s="2198"/>
      <c r="MXO896" s="2198"/>
      <c r="MXP896" s="2198"/>
      <c r="MXQ896" s="2198"/>
      <c r="MXR896" s="2198"/>
      <c r="MXS896" s="2198"/>
      <c r="MXT896" s="2198"/>
      <c r="MXU896" s="2198"/>
      <c r="MXV896" s="2198"/>
      <c r="MXW896" s="2198"/>
      <c r="MXX896" s="2198"/>
      <c r="MXY896" s="2198"/>
      <c r="MXZ896" s="2198"/>
      <c r="MYA896" s="2198"/>
      <c r="MYB896" s="2198"/>
      <c r="MYC896" s="2198"/>
      <c r="MYD896" s="2198"/>
      <c r="MYE896" s="2198"/>
      <c r="MYF896" s="2198"/>
      <c r="MYG896" s="2198"/>
      <c r="MYH896" s="2198"/>
      <c r="MYI896" s="2198"/>
      <c r="MYJ896" s="2198"/>
      <c r="MYK896" s="2198"/>
      <c r="MYL896" s="2198"/>
      <c r="MYM896" s="2198"/>
      <c r="MYN896" s="2198"/>
      <c r="MYO896" s="2198"/>
      <c r="MYP896" s="2198"/>
      <c r="MYQ896" s="2198"/>
      <c r="MYR896" s="2198"/>
      <c r="MYS896" s="2198"/>
      <c r="MYT896" s="2198"/>
      <c r="MYU896" s="2198"/>
      <c r="MYV896" s="2198"/>
      <c r="MYW896" s="2198"/>
      <c r="MYX896" s="2198"/>
      <c r="MYY896" s="2198"/>
      <c r="MYZ896" s="2198"/>
      <c r="MZA896" s="2198"/>
      <c r="MZB896" s="2198"/>
      <c r="MZC896" s="2198"/>
      <c r="MZD896" s="2198"/>
      <c r="MZE896" s="2198"/>
      <c r="MZF896" s="2198"/>
      <c r="MZG896" s="2198"/>
      <c r="MZH896" s="2198"/>
      <c r="MZI896" s="2198"/>
      <c r="MZJ896" s="2198"/>
      <c r="MZK896" s="2198"/>
      <c r="MZO896" s="2198"/>
      <c r="MZP896" s="2198"/>
      <c r="MZQ896" s="2198"/>
      <c r="MZR896" s="2198"/>
      <c r="MZS896" s="2198"/>
      <c r="MZT896" s="2198"/>
      <c r="MZU896" s="2198"/>
      <c r="MZV896" s="2198"/>
      <c r="MZW896" s="2198"/>
      <c r="MZX896" s="2198"/>
      <c r="MZY896" s="2198"/>
      <c r="MZZ896" s="2198"/>
      <c r="NAA896" s="2198"/>
      <c r="NAB896" s="2198"/>
      <c r="NAC896" s="2198"/>
      <c r="NAD896" s="2198"/>
      <c r="NAE896" s="2198"/>
      <c r="NAF896" s="2198"/>
      <c r="NAG896" s="2198"/>
      <c r="NAH896" s="2198"/>
      <c r="NAI896" s="2198"/>
      <c r="NAJ896" s="2198"/>
      <c r="NAK896" s="2198"/>
      <c r="NAL896" s="2198"/>
      <c r="NAM896" s="2198"/>
      <c r="NAN896" s="2198"/>
      <c r="NAO896" s="2198"/>
      <c r="NAP896" s="2198"/>
      <c r="NAQ896" s="2198"/>
      <c r="NAR896" s="2198"/>
      <c r="NAS896" s="2198"/>
      <c r="NAT896" s="2198"/>
      <c r="NAU896" s="2198"/>
      <c r="NAV896" s="2198"/>
      <c r="NAW896" s="2198"/>
      <c r="NAX896" s="2198"/>
      <c r="NAY896" s="2198"/>
      <c r="NAZ896" s="2198"/>
      <c r="NBA896" s="2198"/>
      <c r="NBB896" s="2198"/>
      <c r="NBC896" s="2198"/>
      <c r="NBD896" s="2198"/>
      <c r="NBE896" s="2198"/>
      <c r="NBF896" s="2198"/>
      <c r="NBG896" s="2198"/>
      <c r="NBH896" s="2198"/>
      <c r="NBI896" s="2198"/>
      <c r="NBJ896" s="2198"/>
      <c r="NBK896" s="2198"/>
      <c r="NBL896" s="2198"/>
      <c r="NBM896" s="2198"/>
      <c r="NBN896" s="2198"/>
      <c r="NBO896" s="2198"/>
      <c r="NBP896" s="2198"/>
      <c r="NBQ896" s="2198"/>
      <c r="NBR896" s="2198"/>
      <c r="NBS896" s="2198"/>
      <c r="NBT896" s="2198"/>
      <c r="NBU896" s="2198"/>
      <c r="NBV896" s="2198"/>
      <c r="NBW896" s="2198"/>
      <c r="NBX896" s="2198"/>
      <c r="NBY896" s="2198"/>
      <c r="NBZ896" s="2198"/>
      <c r="NCA896" s="2198"/>
      <c r="NCB896" s="2198"/>
      <c r="NCC896" s="2198"/>
      <c r="NCD896" s="2198"/>
      <c r="NCE896" s="2198"/>
      <c r="NCF896" s="2198"/>
      <c r="NCG896" s="2198"/>
      <c r="NCH896" s="2198"/>
      <c r="NCI896" s="2198"/>
      <c r="NCJ896" s="2198"/>
      <c r="NCK896" s="2198"/>
      <c r="NCL896" s="2198"/>
      <c r="NCM896" s="2198"/>
      <c r="NCN896" s="2198"/>
      <c r="NCO896" s="2198"/>
      <c r="NCP896" s="2198"/>
      <c r="NCQ896" s="2198"/>
      <c r="NCR896" s="2198"/>
      <c r="NCS896" s="2198"/>
      <c r="NCT896" s="2198"/>
      <c r="NCU896" s="2198"/>
      <c r="NCV896" s="2198"/>
      <c r="NCW896" s="2198"/>
      <c r="NCX896" s="2198"/>
      <c r="NCY896" s="2198"/>
      <c r="NCZ896" s="2198"/>
      <c r="NDA896" s="2198"/>
      <c r="NDB896" s="2198"/>
      <c r="NDC896" s="2198"/>
      <c r="NDD896" s="2198"/>
      <c r="NDE896" s="2198"/>
      <c r="NDF896" s="2198"/>
      <c r="NDG896" s="2198"/>
      <c r="NDH896" s="2198"/>
      <c r="NDI896" s="2198"/>
      <c r="NDJ896" s="2198"/>
      <c r="NDK896" s="2198"/>
      <c r="NDL896" s="2198"/>
      <c r="NDM896" s="2198"/>
      <c r="NDN896" s="2198"/>
      <c r="NDO896" s="2198"/>
      <c r="NDP896" s="2198"/>
      <c r="NDQ896" s="2198"/>
      <c r="NDR896" s="2198"/>
      <c r="NDS896" s="2198"/>
      <c r="NDT896" s="2198"/>
      <c r="NDU896" s="2198"/>
      <c r="NDV896" s="2198"/>
      <c r="NDW896" s="2198"/>
      <c r="NDX896" s="2198"/>
      <c r="NDY896" s="2198"/>
      <c r="NDZ896" s="2198"/>
      <c r="NEA896" s="2198"/>
      <c r="NEB896" s="2198"/>
      <c r="NEC896" s="2198"/>
      <c r="NED896" s="2198"/>
      <c r="NEE896" s="2198"/>
      <c r="NEF896" s="2198"/>
      <c r="NEG896" s="2198"/>
      <c r="NEH896" s="2198"/>
      <c r="NEI896" s="2198"/>
      <c r="NEJ896" s="2198"/>
      <c r="NEK896" s="2198"/>
      <c r="NEL896" s="2198"/>
      <c r="NEM896" s="2198"/>
      <c r="NEN896" s="2198"/>
      <c r="NEO896" s="2198"/>
      <c r="NEP896" s="2198"/>
      <c r="NEQ896" s="2198"/>
      <c r="NER896" s="2198"/>
      <c r="NES896" s="2198"/>
      <c r="NET896" s="2198"/>
      <c r="NEU896" s="2198"/>
      <c r="NEV896" s="2198"/>
      <c r="NEW896" s="2198"/>
      <c r="NEX896" s="2198"/>
      <c r="NEY896" s="2198"/>
      <c r="NEZ896" s="2198"/>
      <c r="NFA896" s="2198"/>
      <c r="NFB896" s="2198"/>
      <c r="NFC896" s="2198"/>
      <c r="NFD896" s="2198"/>
      <c r="NFE896" s="2198"/>
      <c r="NFF896" s="2198"/>
      <c r="NFG896" s="2198"/>
      <c r="NFH896" s="2198"/>
      <c r="NFI896" s="2198"/>
      <c r="NFJ896" s="2198"/>
      <c r="NFK896" s="2198"/>
      <c r="NFL896" s="2198"/>
      <c r="NFM896" s="2198"/>
      <c r="NFN896" s="2198"/>
      <c r="NFO896" s="2198"/>
      <c r="NFP896" s="2198"/>
      <c r="NFQ896" s="2198"/>
      <c r="NFR896" s="2198"/>
      <c r="NFS896" s="2198"/>
      <c r="NFT896" s="2198"/>
      <c r="NFU896" s="2198"/>
      <c r="NFV896" s="2198"/>
      <c r="NFW896" s="2198"/>
      <c r="NFX896" s="2198"/>
      <c r="NFY896" s="2198"/>
      <c r="NFZ896" s="2198"/>
      <c r="NGA896" s="2198"/>
      <c r="NGB896" s="2198"/>
      <c r="NGC896" s="2198"/>
      <c r="NGD896" s="2198"/>
      <c r="NGE896" s="2198"/>
      <c r="NGF896" s="2198"/>
      <c r="NGG896" s="2198"/>
      <c r="NGH896" s="2198"/>
      <c r="NGI896" s="2198"/>
      <c r="NGJ896" s="2198"/>
      <c r="NGK896" s="2198"/>
      <c r="NGL896" s="2198"/>
      <c r="NGM896" s="2198"/>
      <c r="NGN896" s="2198"/>
      <c r="NGO896" s="2198"/>
      <c r="NGP896" s="2198"/>
      <c r="NGQ896" s="2198"/>
      <c r="NGR896" s="2198"/>
      <c r="NGS896" s="2198"/>
      <c r="NGT896" s="2198"/>
      <c r="NGU896" s="2198"/>
      <c r="NGV896" s="2198"/>
      <c r="NGW896" s="2198"/>
      <c r="NGX896" s="2198"/>
      <c r="NGY896" s="2198"/>
      <c r="NGZ896" s="2198"/>
      <c r="NHA896" s="2198"/>
      <c r="NHB896" s="2198"/>
      <c r="NHC896" s="2198"/>
      <c r="NHD896" s="2198"/>
      <c r="NHE896" s="2198"/>
      <c r="NHF896" s="2198"/>
      <c r="NHG896" s="2198"/>
      <c r="NHH896" s="2198"/>
      <c r="NHI896" s="2198"/>
      <c r="NHJ896" s="2198"/>
      <c r="NHK896" s="2198"/>
      <c r="NHL896" s="2198"/>
      <c r="NHM896" s="2198"/>
      <c r="NHN896" s="2198"/>
      <c r="NHO896" s="2198"/>
      <c r="NHP896" s="2198"/>
      <c r="NHQ896" s="2198"/>
      <c r="NHR896" s="2198"/>
      <c r="NHS896" s="2198"/>
      <c r="NHT896" s="2198"/>
      <c r="NHU896" s="2198"/>
      <c r="NHV896" s="2198"/>
      <c r="NHW896" s="2198"/>
      <c r="NHX896" s="2198"/>
      <c r="NHY896" s="2198"/>
      <c r="NHZ896" s="2198"/>
      <c r="NIA896" s="2198"/>
      <c r="NIB896" s="2198"/>
      <c r="NIC896" s="2198"/>
      <c r="NID896" s="2198"/>
      <c r="NIE896" s="2198"/>
      <c r="NIF896" s="2198"/>
      <c r="NIG896" s="2198"/>
      <c r="NIH896" s="2198"/>
      <c r="NII896" s="2198"/>
      <c r="NIJ896" s="2198"/>
      <c r="NIK896" s="2198"/>
      <c r="NIL896" s="2198"/>
      <c r="NIM896" s="2198"/>
      <c r="NIN896" s="2198"/>
      <c r="NIO896" s="2198"/>
      <c r="NIP896" s="2198"/>
      <c r="NIQ896" s="2198"/>
      <c r="NIR896" s="2198"/>
      <c r="NIS896" s="2198"/>
      <c r="NIT896" s="2198"/>
      <c r="NIU896" s="2198"/>
      <c r="NIV896" s="2198"/>
      <c r="NIW896" s="2198"/>
      <c r="NIX896" s="2198"/>
      <c r="NIY896" s="2198"/>
      <c r="NIZ896" s="2198"/>
      <c r="NJA896" s="2198"/>
      <c r="NJB896" s="2198"/>
      <c r="NJC896" s="2198"/>
      <c r="NJD896" s="2198"/>
      <c r="NJE896" s="2198"/>
      <c r="NJF896" s="2198"/>
      <c r="NJG896" s="2198"/>
      <c r="NJK896" s="2198"/>
      <c r="NJL896" s="2198"/>
      <c r="NJM896" s="2198"/>
      <c r="NJN896" s="2198"/>
      <c r="NJO896" s="2198"/>
      <c r="NJP896" s="2198"/>
      <c r="NJQ896" s="2198"/>
      <c r="NJR896" s="2198"/>
      <c r="NJS896" s="2198"/>
      <c r="NJT896" s="2198"/>
      <c r="NJU896" s="2198"/>
      <c r="NJV896" s="2198"/>
      <c r="NJW896" s="2198"/>
      <c r="NJX896" s="2198"/>
      <c r="NJY896" s="2198"/>
      <c r="NJZ896" s="2198"/>
      <c r="NKA896" s="2198"/>
      <c r="NKB896" s="2198"/>
      <c r="NKC896" s="2198"/>
      <c r="NKD896" s="2198"/>
      <c r="NKE896" s="2198"/>
      <c r="NKF896" s="2198"/>
      <c r="NKG896" s="2198"/>
      <c r="NKH896" s="2198"/>
      <c r="NKI896" s="2198"/>
      <c r="NKJ896" s="2198"/>
      <c r="NKK896" s="2198"/>
      <c r="NKL896" s="2198"/>
      <c r="NKM896" s="2198"/>
      <c r="NKN896" s="2198"/>
      <c r="NKO896" s="2198"/>
      <c r="NKP896" s="2198"/>
      <c r="NKQ896" s="2198"/>
      <c r="NKR896" s="2198"/>
      <c r="NKS896" s="2198"/>
      <c r="NKT896" s="2198"/>
      <c r="NKU896" s="2198"/>
      <c r="NKV896" s="2198"/>
      <c r="NKW896" s="2198"/>
      <c r="NKX896" s="2198"/>
      <c r="NKY896" s="2198"/>
      <c r="NKZ896" s="2198"/>
      <c r="NLA896" s="2198"/>
      <c r="NLB896" s="2198"/>
      <c r="NLC896" s="2198"/>
      <c r="NLD896" s="2198"/>
      <c r="NLE896" s="2198"/>
      <c r="NLF896" s="2198"/>
      <c r="NLG896" s="2198"/>
      <c r="NLH896" s="2198"/>
      <c r="NLI896" s="2198"/>
      <c r="NLJ896" s="2198"/>
      <c r="NLK896" s="2198"/>
      <c r="NLL896" s="2198"/>
      <c r="NLM896" s="2198"/>
      <c r="NLN896" s="2198"/>
      <c r="NLO896" s="2198"/>
      <c r="NLP896" s="2198"/>
      <c r="NLQ896" s="2198"/>
      <c r="NLR896" s="2198"/>
      <c r="NLS896" s="2198"/>
      <c r="NLT896" s="2198"/>
      <c r="NLU896" s="2198"/>
      <c r="NLV896" s="2198"/>
      <c r="NLW896" s="2198"/>
      <c r="NLX896" s="2198"/>
      <c r="NLY896" s="2198"/>
      <c r="NLZ896" s="2198"/>
      <c r="NMA896" s="2198"/>
      <c r="NMB896" s="2198"/>
      <c r="NMC896" s="2198"/>
      <c r="NMD896" s="2198"/>
      <c r="NME896" s="2198"/>
      <c r="NMF896" s="2198"/>
      <c r="NMG896" s="2198"/>
      <c r="NMH896" s="2198"/>
      <c r="NMI896" s="2198"/>
      <c r="NMJ896" s="2198"/>
      <c r="NMK896" s="2198"/>
      <c r="NML896" s="2198"/>
      <c r="NMM896" s="2198"/>
      <c r="NMN896" s="2198"/>
      <c r="NMO896" s="2198"/>
      <c r="NMP896" s="2198"/>
      <c r="NMQ896" s="2198"/>
      <c r="NMR896" s="2198"/>
      <c r="NMS896" s="2198"/>
      <c r="NMT896" s="2198"/>
      <c r="NMU896" s="2198"/>
      <c r="NMV896" s="2198"/>
      <c r="NMW896" s="2198"/>
      <c r="NMX896" s="2198"/>
      <c r="NMY896" s="2198"/>
      <c r="NMZ896" s="2198"/>
      <c r="NNA896" s="2198"/>
      <c r="NNB896" s="2198"/>
      <c r="NNC896" s="2198"/>
      <c r="NND896" s="2198"/>
      <c r="NNE896" s="2198"/>
      <c r="NNF896" s="2198"/>
      <c r="NNG896" s="2198"/>
      <c r="NNH896" s="2198"/>
      <c r="NNI896" s="2198"/>
      <c r="NNJ896" s="2198"/>
      <c r="NNK896" s="2198"/>
      <c r="NNL896" s="2198"/>
      <c r="NNM896" s="2198"/>
      <c r="NNN896" s="2198"/>
      <c r="NNO896" s="2198"/>
      <c r="NNP896" s="2198"/>
      <c r="NNQ896" s="2198"/>
      <c r="NNR896" s="2198"/>
      <c r="NNS896" s="2198"/>
      <c r="NNT896" s="2198"/>
      <c r="NNU896" s="2198"/>
      <c r="NNV896" s="2198"/>
      <c r="NNW896" s="2198"/>
      <c r="NNX896" s="2198"/>
      <c r="NNY896" s="2198"/>
      <c r="NNZ896" s="2198"/>
      <c r="NOA896" s="2198"/>
      <c r="NOB896" s="2198"/>
      <c r="NOC896" s="2198"/>
      <c r="NOD896" s="2198"/>
      <c r="NOE896" s="2198"/>
      <c r="NOF896" s="2198"/>
      <c r="NOG896" s="2198"/>
      <c r="NOH896" s="2198"/>
      <c r="NOI896" s="2198"/>
      <c r="NOJ896" s="2198"/>
      <c r="NOK896" s="2198"/>
      <c r="NOL896" s="2198"/>
      <c r="NOM896" s="2198"/>
      <c r="NON896" s="2198"/>
      <c r="NOO896" s="2198"/>
      <c r="NOP896" s="2198"/>
      <c r="NOQ896" s="2198"/>
      <c r="NOR896" s="2198"/>
      <c r="NOS896" s="2198"/>
      <c r="NOT896" s="2198"/>
      <c r="NOU896" s="2198"/>
      <c r="NOV896" s="2198"/>
      <c r="NOW896" s="2198"/>
      <c r="NOX896" s="2198"/>
      <c r="NOY896" s="2198"/>
      <c r="NOZ896" s="2198"/>
      <c r="NPA896" s="2198"/>
      <c r="NPB896" s="2198"/>
      <c r="NPC896" s="2198"/>
      <c r="NPD896" s="2198"/>
      <c r="NPE896" s="2198"/>
      <c r="NPF896" s="2198"/>
      <c r="NPG896" s="2198"/>
      <c r="NPH896" s="2198"/>
      <c r="NPI896" s="2198"/>
      <c r="NPJ896" s="2198"/>
      <c r="NPK896" s="2198"/>
      <c r="NPL896" s="2198"/>
      <c r="NPM896" s="2198"/>
      <c r="NPN896" s="2198"/>
      <c r="NPO896" s="2198"/>
      <c r="NPP896" s="2198"/>
      <c r="NPQ896" s="2198"/>
      <c r="NPR896" s="2198"/>
      <c r="NPS896" s="2198"/>
      <c r="NPT896" s="2198"/>
      <c r="NPU896" s="2198"/>
      <c r="NPV896" s="2198"/>
      <c r="NPW896" s="2198"/>
      <c r="NPX896" s="2198"/>
      <c r="NPY896" s="2198"/>
      <c r="NPZ896" s="2198"/>
      <c r="NQA896" s="2198"/>
      <c r="NQB896" s="2198"/>
      <c r="NQC896" s="2198"/>
      <c r="NQD896" s="2198"/>
      <c r="NQE896" s="2198"/>
      <c r="NQF896" s="2198"/>
      <c r="NQG896" s="2198"/>
      <c r="NQH896" s="2198"/>
      <c r="NQI896" s="2198"/>
      <c r="NQJ896" s="2198"/>
      <c r="NQK896" s="2198"/>
      <c r="NQL896" s="2198"/>
      <c r="NQM896" s="2198"/>
      <c r="NQN896" s="2198"/>
      <c r="NQO896" s="2198"/>
      <c r="NQP896" s="2198"/>
      <c r="NQQ896" s="2198"/>
      <c r="NQR896" s="2198"/>
      <c r="NQS896" s="2198"/>
      <c r="NQT896" s="2198"/>
      <c r="NQU896" s="2198"/>
      <c r="NQV896" s="2198"/>
      <c r="NQW896" s="2198"/>
      <c r="NQX896" s="2198"/>
      <c r="NQY896" s="2198"/>
      <c r="NQZ896" s="2198"/>
      <c r="NRA896" s="2198"/>
      <c r="NRB896" s="2198"/>
      <c r="NRC896" s="2198"/>
      <c r="NRD896" s="2198"/>
      <c r="NRE896" s="2198"/>
      <c r="NRF896" s="2198"/>
      <c r="NRG896" s="2198"/>
      <c r="NRH896" s="2198"/>
      <c r="NRI896" s="2198"/>
      <c r="NRJ896" s="2198"/>
      <c r="NRK896" s="2198"/>
      <c r="NRL896" s="2198"/>
      <c r="NRM896" s="2198"/>
      <c r="NRN896" s="2198"/>
      <c r="NRO896" s="2198"/>
      <c r="NRP896" s="2198"/>
      <c r="NRQ896" s="2198"/>
      <c r="NRR896" s="2198"/>
      <c r="NRS896" s="2198"/>
      <c r="NRT896" s="2198"/>
      <c r="NRU896" s="2198"/>
      <c r="NRV896" s="2198"/>
      <c r="NRW896" s="2198"/>
      <c r="NRX896" s="2198"/>
      <c r="NRY896" s="2198"/>
      <c r="NRZ896" s="2198"/>
      <c r="NSA896" s="2198"/>
      <c r="NSB896" s="2198"/>
      <c r="NSC896" s="2198"/>
      <c r="NSD896" s="2198"/>
      <c r="NSE896" s="2198"/>
      <c r="NSF896" s="2198"/>
      <c r="NSG896" s="2198"/>
      <c r="NSH896" s="2198"/>
      <c r="NSI896" s="2198"/>
      <c r="NSJ896" s="2198"/>
      <c r="NSK896" s="2198"/>
      <c r="NSL896" s="2198"/>
      <c r="NSM896" s="2198"/>
      <c r="NSN896" s="2198"/>
      <c r="NSO896" s="2198"/>
      <c r="NSP896" s="2198"/>
      <c r="NSQ896" s="2198"/>
      <c r="NSR896" s="2198"/>
      <c r="NSS896" s="2198"/>
      <c r="NST896" s="2198"/>
      <c r="NSU896" s="2198"/>
      <c r="NSV896" s="2198"/>
      <c r="NSW896" s="2198"/>
      <c r="NSX896" s="2198"/>
      <c r="NSY896" s="2198"/>
      <c r="NSZ896" s="2198"/>
      <c r="NTA896" s="2198"/>
      <c r="NTB896" s="2198"/>
      <c r="NTC896" s="2198"/>
      <c r="NTG896" s="2198"/>
      <c r="NTH896" s="2198"/>
      <c r="NTI896" s="2198"/>
      <c r="NTJ896" s="2198"/>
      <c r="NTK896" s="2198"/>
      <c r="NTL896" s="2198"/>
      <c r="NTM896" s="2198"/>
      <c r="NTN896" s="2198"/>
      <c r="NTO896" s="2198"/>
      <c r="NTP896" s="2198"/>
      <c r="NTQ896" s="2198"/>
      <c r="NTR896" s="2198"/>
      <c r="NTS896" s="2198"/>
      <c r="NTT896" s="2198"/>
      <c r="NTU896" s="2198"/>
      <c r="NTV896" s="2198"/>
      <c r="NTW896" s="2198"/>
      <c r="NTX896" s="2198"/>
      <c r="NTY896" s="2198"/>
      <c r="NTZ896" s="2198"/>
      <c r="NUA896" s="2198"/>
      <c r="NUB896" s="2198"/>
      <c r="NUC896" s="2198"/>
      <c r="NUD896" s="2198"/>
      <c r="NUE896" s="2198"/>
      <c r="NUF896" s="2198"/>
      <c r="NUG896" s="2198"/>
      <c r="NUH896" s="2198"/>
      <c r="NUI896" s="2198"/>
      <c r="NUJ896" s="2198"/>
      <c r="NUK896" s="2198"/>
      <c r="NUL896" s="2198"/>
      <c r="NUM896" s="2198"/>
      <c r="NUN896" s="2198"/>
      <c r="NUO896" s="2198"/>
      <c r="NUP896" s="2198"/>
      <c r="NUQ896" s="2198"/>
      <c r="NUR896" s="2198"/>
      <c r="NUS896" s="2198"/>
      <c r="NUT896" s="2198"/>
      <c r="NUU896" s="2198"/>
      <c r="NUV896" s="2198"/>
      <c r="NUW896" s="2198"/>
      <c r="NUX896" s="2198"/>
      <c r="NUY896" s="2198"/>
      <c r="NUZ896" s="2198"/>
      <c r="NVA896" s="2198"/>
      <c r="NVB896" s="2198"/>
      <c r="NVC896" s="2198"/>
      <c r="NVD896" s="2198"/>
      <c r="NVE896" s="2198"/>
      <c r="NVF896" s="2198"/>
      <c r="NVG896" s="2198"/>
      <c r="NVH896" s="2198"/>
      <c r="NVI896" s="2198"/>
      <c r="NVJ896" s="2198"/>
      <c r="NVK896" s="2198"/>
      <c r="NVL896" s="2198"/>
      <c r="NVM896" s="2198"/>
      <c r="NVN896" s="2198"/>
      <c r="NVO896" s="2198"/>
      <c r="NVP896" s="2198"/>
      <c r="NVQ896" s="2198"/>
      <c r="NVR896" s="2198"/>
      <c r="NVS896" s="2198"/>
      <c r="NVT896" s="2198"/>
      <c r="NVU896" s="2198"/>
      <c r="NVV896" s="2198"/>
      <c r="NVW896" s="2198"/>
      <c r="NVX896" s="2198"/>
      <c r="NVY896" s="2198"/>
      <c r="NVZ896" s="2198"/>
      <c r="NWA896" s="2198"/>
      <c r="NWB896" s="2198"/>
      <c r="NWC896" s="2198"/>
      <c r="NWD896" s="2198"/>
      <c r="NWE896" s="2198"/>
      <c r="NWF896" s="2198"/>
      <c r="NWG896" s="2198"/>
      <c r="NWH896" s="2198"/>
      <c r="NWI896" s="2198"/>
      <c r="NWJ896" s="2198"/>
      <c r="NWK896" s="2198"/>
      <c r="NWL896" s="2198"/>
      <c r="NWM896" s="2198"/>
      <c r="NWN896" s="2198"/>
      <c r="NWO896" s="2198"/>
      <c r="NWP896" s="2198"/>
      <c r="NWQ896" s="2198"/>
      <c r="NWR896" s="2198"/>
      <c r="NWS896" s="2198"/>
      <c r="NWT896" s="2198"/>
      <c r="NWU896" s="2198"/>
      <c r="NWV896" s="2198"/>
      <c r="NWW896" s="2198"/>
      <c r="NWX896" s="2198"/>
      <c r="NWY896" s="2198"/>
      <c r="NWZ896" s="2198"/>
      <c r="NXA896" s="2198"/>
      <c r="NXB896" s="2198"/>
      <c r="NXC896" s="2198"/>
      <c r="NXD896" s="2198"/>
      <c r="NXE896" s="2198"/>
      <c r="NXF896" s="2198"/>
      <c r="NXG896" s="2198"/>
      <c r="NXH896" s="2198"/>
      <c r="NXI896" s="2198"/>
      <c r="NXJ896" s="2198"/>
      <c r="NXK896" s="2198"/>
      <c r="NXL896" s="2198"/>
      <c r="NXM896" s="2198"/>
      <c r="NXN896" s="2198"/>
      <c r="NXO896" s="2198"/>
      <c r="NXP896" s="2198"/>
      <c r="NXQ896" s="2198"/>
      <c r="NXR896" s="2198"/>
      <c r="NXS896" s="2198"/>
      <c r="NXT896" s="2198"/>
      <c r="NXU896" s="2198"/>
      <c r="NXV896" s="2198"/>
      <c r="NXW896" s="2198"/>
      <c r="NXX896" s="2198"/>
      <c r="NXY896" s="2198"/>
      <c r="NXZ896" s="2198"/>
      <c r="NYA896" s="2198"/>
      <c r="NYB896" s="2198"/>
      <c r="NYC896" s="2198"/>
      <c r="NYD896" s="2198"/>
      <c r="NYE896" s="2198"/>
      <c r="NYF896" s="2198"/>
      <c r="NYG896" s="2198"/>
      <c r="NYH896" s="2198"/>
      <c r="NYI896" s="2198"/>
      <c r="NYJ896" s="2198"/>
      <c r="NYK896" s="2198"/>
      <c r="NYL896" s="2198"/>
      <c r="NYM896" s="2198"/>
      <c r="NYN896" s="2198"/>
      <c r="NYO896" s="2198"/>
      <c r="NYP896" s="2198"/>
      <c r="NYQ896" s="2198"/>
      <c r="NYR896" s="2198"/>
      <c r="NYS896" s="2198"/>
      <c r="NYT896" s="2198"/>
      <c r="NYU896" s="2198"/>
      <c r="NYV896" s="2198"/>
      <c r="NYW896" s="2198"/>
      <c r="NYX896" s="2198"/>
      <c r="NYY896" s="2198"/>
      <c r="NYZ896" s="2198"/>
      <c r="NZA896" s="2198"/>
      <c r="NZB896" s="2198"/>
      <c r="NZC896" s="2198"/>
      <c r="NZD896" s="2198"/>
      <c r="NZE896" s="2198"/>
      <c r="NZF896" s="2198"/>
      <c r="NZG896" s="2198"/>
      <c r="NZH896" s="2198"/>
      <c r="NZI896" s="2198"/>
      <c r="NZJ896" s="2198"/>
      <c r="NZK896" s="2198"/>
      <c r="NZL896" s="2198"/>
      <c r="NZM896" s="2198"/>
      <c r="NZN896" s="2198"/>
      <c r="NZO896" s="2198"/>
      <c r="NZP896" s="2198"/>
      <c r="NZQ896" s="2198"/>
      <c r="NZR896" s="2198"/>
      <c r="NZS896" s="2198"/>
      <c r="NZT896" s="2198"/>
      <c r="NZU896" s="2198"/>
      <c r="NZV896" s="2198"/>
      <c r="NZW896" s="2198"/>
      <c r="NZX896" s="2198"/>
      <c r="NZY896" s="2198"/>
      <c r="NZZ896" s="2198"/>
      <c r="OAA896" s="2198"/>
      <c r="OAB896" s="2198"/>
      <c r="OAC896" s="2198"/>
      <c r="OAD896" s="2198"/>
      <c r="OAE896" s="2198"/>
      <c r="OAF896" s="2198"/>
      <c r="OAG896" s="2198"/>
      <c r="OAH896" s="2198"/>
      <c r="OAI896" s="2198"/>
      <c r="OAJ896" s="2198"/>
      <c r="OAK896" s="2198"/>
      <c r="OAL896" s="2198"/>
      <c r="OAM896" s="2198"/>
      <c r="OAN896" s="2198"/>
      <c r="OAO896" s="2198"/>
      <c r="OAP896" s="2198"/>
      <c r="OAQ896" s="2198"/>
      <c r="OAR896" s="2198"/>
      <c r="OAS896" s="2198"/>
      <c r="OAT896" s="2198"/>
      <c r="OAU896" s="2198"/>
      <c r="OAV896" s="2198"/>
      <c r="OAW896" s="2198"/>
      <c r="OAX896" s="2198"/>
      <c r="OAY896" s="2198"/>
      <c r="OAZ896" s="2198"/>
      <c r="OBA896" s="2198"/>
      <c r="OBB896" s="2198"/>
      <c r="OBC896" s="2198"/>
      <c r="OBD896" s="2198"/>
      <c r="OBE896" s="2198"/>
      <c r="OBF896" s="2198"/>
      <c r="OBG896" s="2198"/>
      <c r="OBH896" s="2198"/>
      <c r="OBI896" s="2198"/>
      <c r="OBJ896" s="2198"/>
      <c r="OBK896" s="2198"/>
      <c r="OBL896" s="2198"/>
      <c r="OBM896" s="2198"/>
      <c r="OBN896" s="2198"/>
      <c r="OBO896" s="2198"/>
      <c r="OBP896" s="2198"/>
      <c r="OBQ896" s="2198"/>
      <c r="OBR896" s="2198"/>
      <c r="OBS896" s="2198"/>
      <c r="OBT896" s="2198"/>
      <c r="OBU896" s="2198"/>
      <c r="OBV896" s="2198"/>
      <c r="OBW896" s="2198"/>
      <c r="OBX896" s="2198"/>
      <c r="OBY896" s="2198"/>
      <c r="OBZ896" s="2198"/>
      <c r="OCA896" s="2198"/>
      <c r="OCB896" s="2198"/>
      <c r="OCC896" s="2198"/>
      <c r="OCD896" s="2198"/>
      <c r="OCE896" s="2198"/>
      <c r="OCF896" s="2198"/>
      <c r="OCG896" s="2198"/>
      <c r="OCH896" s="2198"/>
      <c r="OCI896" s="2198"/>
      <c r="OCJ896" s="2198"/>
      <c r="OCK896" s="2198"/>
      <c r="OCL896" s="2198"/>
      <c r="OCM896" s="2198"/>
      <c r="OCN896" s="2198"/>
      <c r="OCO896" s="2198"/>
      <c r="OCP896" s="2198"/>
      <c r="OCQ896" s="2198"/>
      <c r="OCR896" s="2198"/>
      <c r="OCS896" s="2198"/>
      <c r="OCT896" s="2198"/>
      <c r="OCU896" s="2198"/>
      <c r="OCV896" s="2198"/>
      <c r="OCW896" s="2198"/>
      <c r="OCX896" s="2198"/>
      <c r="OCY896" s="2198"/>
      <c r="ODC896" s="2198"/>
      <c r="ODD896" s="2198"/>
      <c r="ODE896" s="2198"/>
      <c r="ODF896" s="2198"/>
      <c r="ODG896" s="2198"/>
      <c r="ODH896" s="2198"/>
      <c r="ODI896" s="2198"/>
      <c r="ODJ896" s="2198"/>
      <c r="ODK896" s="2198"/>
      <c r="ODL896" s="2198"/>
      <c r="ODM896" s="2198"/>
      <c r="ODN896" s="2198"/>
      <c r="ODO896" s="2198"/>
      <c r="ODP896" s="2198"/>
      <c r="ODQ896" s="2198"/>
      <c r="ODR896" s="2198"/>
      <c r="ODS896" s="2198"/>
      <c r="ODT896" s="2198"/>
      <c r="ODU896" s="2198"/>
      <c r="ODV896" s="2198"/>
      <c r="ODW896" s="2198"/>
      <c r="ODX896" s="2198"/>
      <c r="ODY896" s="2198"/>
      <c r="ODZ896" s="2198"/>
      <c r="OEA896" s="2198"/>
      <c r="OEB896" s="2198"/>
      <c r="OEC896" s="2198"/>
      <c r="OED896" s="2198"/>
      <c r="OEE896" s="2198"/>
      <c r="OEF896" s="2198"/>
      <c r="OEG896" s="2198"/>
      <c r="OEH896" s="2198"/>
      <c r="OEI896" s="2198"/>
      <c r="OEJ896" s="2198"/>
      <c r="OEK896" s="2198"/>
      <c r="OEL896" s="2198"/>
      <c r="OEM896" s="2198"/>
      <c r="OEN896" s="2198"/>
      <c r="OEO896" s="2198"/>
      <c r="OEP896" s="2198"/>
      <c r="OEQ896" s="2198"/>
      <c r="OER896" s="2198"/>
      <c r="OES896" s="2198"/>
      <c r="OET896" s="2198"/>
      <c r="OEU896" s="2198"/>
      <c r="OEV896" s="2198"/>
      <c r="OEW896" s="2198"/>
      <c r="OEX896" s="2198"/>
      <c r="OEY896" s="2198"/>
      <c r="OEZ896" s="2198"/>
      <c r="OFA896" s="2198"/>
      <c r="OFB896" s="2198"/>
      <c r="OFC896" s="2198"/>
      <c r="OFD896" s="2198"/>
      <c r="OFE896" s="2198"/>
      <c r="OFF896" s="2198"/>
      <c r="OFG896" s="2198"/>
      <c r="OFH896" s="2198"/>
      <c r="OFI896" s="2198"/>
      <c r="OFJ896" s="2198"/>
      <c r="OFK896" s="2198"/>
      <c r="OFL896" s="2198"/>
      <c r="OFM896" s="2198"/>
      <c r="OFN896" s="2198"/>
      <c r="OFO896" s="2198"/>
      <c r="OFP896" s="2198"/>
      <c r="OFQ896" s="2198"/>
      <c r="OFR896" s="2198"/>
      <c r="OFS896" s="2198"/>
      <c r="OFT896" s="2198"/>
      <c r="OFU896" s="2198"/>
      <c r="OFV896" s="2198"/>
      <c r="OFW896" s="2198"/>
      <c r="OFX896" s="2198"/>
      <c r="OFY896" s="2198"/>
      <c r="OFZ896" s="2198"/>
      <c r="OGA896" s="2198"/>
      <c r="OGB896" s="2198"/>
      <c r="OGC896" s="2198"/>
      <c r="OGD896" s="2198"/>
      <c r="OGE896" s="2198"/>
      <c r="OGF896" s="2198"/>
      <c r="OGG896" s="2198"/>
      <c r="OGH896" s="2198"/>
      <c r="OGI896" s="2198"/>
      <c r="OGJ896" s="2198"/>
      <c r="OGK896" s="2198"/>
      <c r="OGL896" s="2198"/>
      <c r="OGM896" s="2198"/>
      <c r="OGN896" s="2198"/>
      <c r="OGO896" s="2198"/>
      <c r="OGP896" s="2198"/>
      <c r="OGQ896" s="2198"/>
      <c r="OGR896" s="2198"/>
      <c r="OGS896" s="2198"/>
      <c r="OGT896" s="2198"/>
      <c r="OGU896" s="2198"/>
      <c r="OGV896" s="2198"/>
      <c r="OGW896" s="2198"/>
      <c r="OGX896" s="2198"/>
      <c r="OGY896" s="2198"/>
      <c r="OGZ896" s="2198"/>
      <c r="OHA896" s="2198"/>
      <c r="OHB896" s="2198"/>
      <c r="OHC896" s="2198"/>
      <c r="OHD896" s="2198"/>
      <c r="OHE896" s="2198"/>
      <c r="OHF896" s="2198"/>
      <c r="OHG896" s="2198"/>
      <c r="OHH896" s="2198"/>
      <c r="OHI896" s="2198"/>
      <c r="OHJ896" s="2198"/>
      <c r="OHK896" s="2198"/>
      <c r="OHL896" s="2198"/>
      <c r="OHM896" s="2198"/>
      <c r="OHN896" s="2198"/>
      <c r="OHO896" s="2198"/>
      <c r="OHP896" s="2198"/>
      <c r="OHQ896" s="2198"/>
      <c r="OHR896" s="2198"/>
      <c r="OHS896" s="2198"/>
      <c r="OHT896" s="2198"/>
      <c r="OHU896" s="2198"/>
      <c r="OHV896" s="2198"/>
      <c r="OHW896" s="2198"/>
      <c r="OHX896" s="2198"/>
      <c r="OHY896" s="2198"/>
      <c r="OHZ896" s="2198"/>
      <c r="OIA896" s="2198"/>
      <c r="OIB896" s="2198"/>
      <c r="OIC896" s="2198"/>
      <c r="OID896" s="2198"/>
      <c r="OIE896" s="2198"/>
      <c r="OIF896" s="2198"/>
      <c r="OIG896" s="2198"/>
      <c r="OIH896" s="2198"/>
      <c r="OII896" s="2198"/>
      <c r="OIJ896" s="2198"/>
      <c r="OIK896" s="2198"/>
      <c r="OIL896" s="2198"/>
      <c r="OIM896" s="2198"/>
      <c r="OIN896" s="2198"/>
      <c r="OIO896" s="2198"/>
      <c r="OIP896" s="2198"/>
      <c r="OIQ896" s="2198"/>
      <c r="OIR896" s="2198"/>
      <c r="OIS896" s="2198"/>
      <c r="OIT896" s="2198"/>
      <c r="OIU896" s="2198"/>
      <c r="OIV896" s="2198"/>
      <c r="OIW896" s="2198"/>
      <c r="OIX896" s="2198"/>
      <c r="OIY896" s="2198"/>
      <c r="OIZ896" s="2198"/>
      <c r="OJA896" s="2198"/>
      <c r="OJB896" s="2198"/>
      <c r="OJC896" s="2198"/>
      <c r="OJD896" s="2198"/>
      <c r="OJE896" s="2198"/>
      <c r="OJF896" s="2198"/>
      <c r="OJG896" s="2198"/>
      <c r="OJH896" s="2198"/>
      <c r="OJI896" s="2198"/>
      <c r="OJJ896" s="2198"/>
      <c r="OJK896" s="2198"/>
      <c r="OJL896" s="2198"/>
      <c r="OJM896" s="2198"/>
      <c r="OJN896" s="2198"/>
      <c r="OJO896" s="2198"/>
      <c r="OJP896" s="2198"/>
      <c r="OJQ896" s="2198"/>
      <c r="OJR896" s="2198"/>
      <c r="OJS896" s="2198"/>
      <c r="OJT896" s="2198"/>
      <c r="OJU896" s="2198"/>
      <c r="OJV896" s="2198"/>
      <c r="OJW896" s="2198"/>
      <c r="OJX896" s="2198"/>
      <c r="OJY896" s="2198"/>
      <c r="OJZ896" s="2198"/>
      <c r="OKA896" s="2198"/>
      <c r="OKB896" s="2198"/>
      <c r="OKC896" s="2198"/>
      <c r="OKD896" s="2198"/>
      <c r="OKE896" s="2198"/>
      <c r="OKF896" s="2198"/>
      <c r="OKG896" s="2198"/>
      <c r="OKH896" s="2198"/>
      <c r="OKI896" s="2198"/>
      <c r="OKJ896" s="2198"/>
      <c r="OKK896" s="2198"/>
      <c r="OKL896" s="2198"/>
      <c r="OKM896" s="2198"/>
      <c r="OKN896" s="2198"/>
      <c r="OKO896" s="2198"/>
      <c r="OKP896" s="2198"/>
      <c r="OKQ896" s="2198"/>
      <c r="OKR896" s="2198"/>
      <c r="OKS896" s="2198"/>
      <c r="OKT896" s="2198"/>
      <c r="OKU896" s="2198"/>
      <c r="OKV896" s="2198"/>
      <c r="OKW896" s="2198"/>
      <c r="OKX896" s="2198"/>
      <c r="OKY896" s="2198"/>
      <c r="OKZ896" s="2198"/>
      <c r="OLA896" s="2198"/>
      <c r="OLB896" s="2198"/>
      <c r="OLC896" s="2198"/>
      <c r="OLD896" s="2198"/>
      <c r="OLE896" s="2198"/>
      <c r="OLF896" s="2198"/>
      <c r="OLG896" s="2198"/>
      <c r="OLH896" s="2198"/>
      <c r="OLI896" s="2198"/>
      <c r="OLJ896" s="2198"/>
      <c r="OLK896" s="2198"/>
      <c r="OLL896" s="2198"/>
      <c r="OLM896" s="2198"/>
      <c r="OLN896" s="2198"/>
      <c r="OLO896" s="2198"/>
      <c r="OLP896" s="2198"/>
      <c r="OLQ896" s="2198"/>
      <c r="OLR896" s="2198"/>
      <c r="OLS896" s="2198"/>
      <c r="OLT896" s="2198"/>
      <c r="OLU896" s="2198"/>
      <c r="OLV896" s="2198"/>
      <c r="OLW896" s="2198"/>
      <c r="OLX896" s="2198"/>
      <c r="OLY896" s="2198"/>
      <c r="OLZ896" s="2198"/>
      <c r="OMA896" s="2198"/>
      <c r="OMB896" s="2198"/>
      <c r="OMC896" s="2198"/>
      <c r="OMD896" s="2198"/>
      <c r="OME896" s="2198"/>
      <c r="OMF896" s="2198"/>
      <c r="OMG896" s="2198"/>
      <c r="OMH896" s="2198"/>
      <c r="OMI896" s="2198"/>
      <c r="OMJ896" s="2198"/>
      <c r="OMK896" s="2198"/>
      <c r="OML896" s="2198"/>
      <c r="OMM896" s="2198"/>
      <c r="OMN896" s="2198"/>
      <c r="OMO896" s="2198"/>
      <c r="OMP896" s="2198"/>
      <c r="OMQ896" s="2198"/>
      <c r="OMR896" s="2198"/>
      <c r="OMS896" s="2198"/>
      <c r="OMT896" s="2198"/>
      <c r="OMU896" s="2198"/>
      <c r="OMY896" s="2198"/>
      <c r="OMZ896" s="2198"/>
      <c r="ONA896" s="2198"/>
      <c r="ONB896" s="2198"/>
      <c r="ONC896" s="2198"/>
      <c r="OND896" s="2198"/>
      <c r="ONE896" s="2198"/>
      <c r="ONF896" s="2198"/>
      <c r="ONG896" s="2198"/>
      <c r="ONH896" s="2198"/>
      <c r="ONI896" s="2198"/>
      <c r="ONJ896" s="2198"/>
      <c r="ONK896" s="2198"/>
      <c r="ONL896" s="2198"/>
      <c r="ONM896" s="2198"/>
      <c r="ONN896" s="2198"/>
      <c r="ONO896" s="2198"/>
      <c r="ONP896" s="2198"/>
      <c r="ONQ896" s="2198"/>
      <c r="ONR896" s="2198"/>
      <c r="ONS896" s="2198"/>
      <c r="ONT896" s="2198"/>
      <c r="ONU896" s="2198"/>
      <c r="ONV896" s="2198"/>
      <c r="ONW896" s="2198"/>
      <c r="ONX896" s="2198"/>
      <c r="ONY896" s="2198"/>
      <c r="ONZ896" s="2198"/>
      <c r="OOA896" s="2198"/>
      <c r="OOB896" s="2198"/>
      <c r="OOC896" s="2198"/>
      <c r="OOD896" s="2198"/>
      <c r="OOE896" s="2198"/>
      <c r="OOF896" s="2198"/>
      <c r="OOG896" s="2198"/>
      <c r="OOH896" s="2198"/>
      <c r="OOI896" s="2198"/>
      <c r="OOJ896" s="2198"/>
      <c r="OOK896" s="2198"/>
      <c r="OOL896" s="2198"/>
      <c r="OOM896" s="2198"/>
      <c r="OON896" s="2198"/>
      <c r="OOO896" s="2198"/>
      <c r="OOP896" s="2198"/>
      <c r="OOQ896" s="2198"/>
      <c r="OOR896" s="2198"/>
      <c r="OOS896" s="2198"/>
      <c r="OOT896" s="2198"/>
      <c r="OOU896" s="2198"/>
      <c r="OOV896" s="2198"/>
      <c r="OOW896" s="2198"/>
      <c r="OOX896" s="2198"/>
      <c r="OOY896" s="2198"/>
      <c r="OOZ896" s="2198"/>
      <c r="OPA896" s="2198"/>
      <c r="OPB896" s="2198"/>
      <c r="OPC896" s="2198"/>
      <c r="OPD896" s="2198"/>
      <c r="OPE896" s="2198"/>
      <c r="OPF896" s="2198"/>
      <c r="OPG896" s="2198"/>
      <c r="OPH896" s="2198"/>
      <c r="OPI896" s="2198"/>
      <c r="OPJ896" s="2198"/>
      <c r="OPK896" s="2198"/>
      <c r="OPL896" s="2198"/>
      <c r="OPM896" s="2198"/>
      <c r="OPN896" s="2198"/>
      <c r="OPO896" s="2198"/>
      <c r="OPP896" s="2198"/>
      <c r="OPQ896" s="2198"/>
      <c r="OPR896" s="2198"/>
      <c r="OPS896" s="2198"/>
      <c r="OPT896" s="2198"/>
      <c r="OPU896" s="2198"/>
      <c r="OPV896" s="2198"/>
      <c r="OPW896" s="2198"/>
      <c r="OPX896" s="2198"/>
      <c r="OPY896" s="2198"/>
      <c r="OPZ896" s="2198"/>
      <c r="OQA896" s="2198"/>
      <c r="OQB896" s="2198"/>
      <c r="OQC896" s="2198"/>
      <c r="OQD896" s="2198"/>
      <c r="OQE896" s="2198"/>
      <c r="OQF896" s="2198"/>
      <c r="OQG896" s="2198"/>
      <c r="OQH896" s="2198"/>
      <c r="OQI896" s="2198"/>
      <c r="OQJ896" s="2198"/>
      <c r="OQK896" s="2198"/>
      <c r="OQL896" s="2198"/>
      <c r="OQM896" s="2198"/>
      <c r="OQN896" s="2198"/>
      <c r="OQO896" s="2198"/>
      <c r="OQP896" s="2198"/>
      <c r="OQQ896" s="2198"/>
      <c r="OQR896" s="2198"/>
      <c r="OQS896" s="2198"/>
      <c r="OQT896" s="2198"/>
      <c r="OQU896" s="2198"/>
      <c r="OQV896" s="2198"/>
      <c r="OQW896" s="2198"/>
      <c r="OQX896" s="2198"/>
      <c r="OQY896" s="2198"/>
      <c r="OQZ896" s="2198"/>
      <c r="ORA896" s="2198"/>
      <c r="ORB896" s="2198"/>
      <c r="ORC896" s="2198"/>
      <c r="ORD896" s="2198"/>
      <c r="ORE896" s="2198"/>
      <c r="ORF896" s="2198"/>
      <c r="ORG896" s="2198"/>
      <c r="ORH896" s="2198"/>
      <c r="ORI896" s="2198"/>
      <c r="ORJ896" s="2198"/>
      <c r="ORK896" s="2198"/>
      <c r="ORL896" s="2198"/>
      <c r="ORM896" s="2198"/>
      <c r="ORN896" s="2198"/>
      <c r="ORO896" s="2198"/>
      <c r="ORP896" s="2198"/>
      <c r="ORQ896" s="2198"/>
      <c r="ORR896" s="2198"/>
      <c r="ORS896" s="2198"/>
      <c r="ORT896" s="2198"/>
      <c r="ORU896" s="2198"/>
      <c r="ORV896" s="2198"/>
      <c r="ORW896" s="2198"/>
      <c r="ORX896" s="2198"/>
      <c r="ORY896" s="2198"/>
      <c r="ORZ896" s="2198"/>
      <c r="OSA896" s="2198"/>
      <c r="OSB896" s="2198"/>
      <c r="OSC896" s="2198"/>
      <c r="OSD896" s="2198"/>
      <c r="OSE896" s="2198"/>
      <c r="OSF896" s="2198"/>
      <c r="OSG896" s="2198"/>
      <c r="OSH896" s="2198"/>
      <c r="OSI896" s="2198"/>
      <c r="OSJ896" s="2198"/>
      <c r="OSK896" s="2198"/>
      <c r="OSL896" s="2198"/>
      <c r="OSM896" s="2198"/>
      <c r="OSN896" s="2198"/>
      <c r="OSO896" s="2198"/>
      <c r="OSP896" s="2198"/>
      <c r="OSQ896" s="2198"/>
      <c r="OSR896" s="2198"/>
      <c r="OSS896" s="2198"/>
      <c r="OST896" s="2198"/>
      <c r="OSU896" s="2198"/>
      <c r="OSV896" s="2198"/>
      <c r="OSW896" s="2198"/>
      <c r="OSX896" s="2198"/>
      <c r="OSY896" s="2198"/>
      <c r="OSZ896" s="2198"/>
      <c r="OTA896" s="2198"/>
      <c r="OTB896" s="2198"/>
      <c r="OTC896" s="2198"/>
      <c r="OTD896" s="2198"/>
      <c r="OTE896" s="2198"/>
      <c r="OTF896" s="2198"/>
      <c r="OTG896" s="2198"/>
      <c r="OTH896" s="2198"/>
      <c r="OTI896" s="2198"/>
      <c r="OTJ896" s="2198"/>
      <c r="OTK896" s="2198"/>
      <c r="OTL896" s="2198"/>
      <c r="OTM896" s="2198"/>
      <c r="OTN896" s="2198"/>
      <c r="OTO896" s="2198"/>
      <c r="OTP896" s="2198"/>
      <c r="OTQ896" s="2198"/>
      <c r="OTR896" s="2198"/>
      <c r="OTS896" s="2198"/>
      <c r="OTT896" s="2198"/>
      <c r="OTU896" s="2198"/>
      <c r="OTV896" s="2198"/>
      <c r="OTW896" s="2198"/>
      <c r="OTX896" s="2198"/>
      <c r="OTY896" s="2198"/>
      <c r="OTZ896" s="2198"/>
      <c r="OUA896" s="2198"/>
      <c r="OUB896" s="2198"/>
      <c r="OUC896" s="2198"/>
      <c r="OUD896" s="2198"/>
      <c r="OUE896" s="2198"/>
      <c r="OUF896" s="2198"/>
      <c r="OUG896" s="2198"/>
      <c r="OUH896" s="2198"/>
      <c r="OUI896" s="2198"/>
      <c r="OUJ896" s="2198"/>
      <c r="OUK896" s="2198"/>
      <c r="OUL896" s="2198"/>
      <c r="OUM896" s="2198"/>
      <c r="OUN896" s="2198"/>
      <c r="OUO896" s="2198"/>
      <c r="OUP896" s="2198"/>
      <c r="OUQ896" s="2198"/>
      <c r="OUR896" s="2198"/>
      <c r="OUS896" s="2198"/>
      <c r="OUT896" s="2198"/>
      <c r="OUU896" s="2198"/>
      <c r="OUV896" s="2198"/>
      <c r="OUW896" s="2198"/>
      <c r="OUX896" s="2198"/>
      <c r="OUY896" s="2198"/>
      <c r="OUZ896" s="2198"/>
      <c r="OVA896" s="2198"/>
      <c r="OVB896" s="2198"/>
      <c r="OVC896" s="2198"/>
      <c r="OVD896" s="2198"/>
      <c r="OVE896" s="2198"/>
      <c r="OVF896" s="2198"/>
      <c r="OVG896" s="2198"/>
      <c r="OVH896" s="2198"/>
      <c r="OVI896" s="2198"/>
      <c r="OVJ896" s="2198"/>
      <c r="OVK896" s="2198"/>
      <c r="OVL896" s="2198"/>
      <c r="OVM896" s="2198"/>
      <c r="OVN896" s="2198"/>
      <c r="OVO896" s="2198"/>
      <c r="OVP896" s="2198"/>
      <c r="OVQ896" s="2198"/>
      <c r="OVR896" s="2198"/>
      <c r="OVS896" s="2198"/>
      <c r="OVT896" s="2198"/>
      <c r="OVU896" s="2198"/>
      <c r="OVV896" s="2198"/>
      <c r="OVW896" s="2198"/>
      <c r="OVX896" s="2198"/>
      <c r="OVY896" s="2198"/>
      <c r="OVZ896" s="2198"/>
      <c r="OWA896" s="2198"/>
      <c r="OWB896" s="2198"/>
      <c r="OWC896" s="2198"/>
      <c r="OWD896" s="2198"/>
      <c r="OWE896" s="2198"/>
      <c r="OWF896" s="2198"/>
      <c r="OWG896" s="2198"/>
      <c r="OWH896" s="2198"/>
      <c r="OWI896" s="2198"/>
      <c r="OWJ896" s="2198"/>
      <c r="OWK896" s="2198"/>
      <c r="OWL896" s="2198"/>
      <c r="OWM896" s="2198"/>
      <c r="OWN896" s="2198"/>
      <c r="OWO896" s="2198"/>
      <c r="OWP896" s="2198"/>
      <c r="OWQ896" s="2198"/>
      <c r="OWU896" s="2198"/>
      <c r="OWV896" s="2198"/>
      <c r="OWW896" s="2198"/>
      <c r="OWX896" s="2198"/>
      <c r="OWY896" s="2198"/>
      <c r="OWZ896" s="2198"/>
      <c r="OXA896" s="2198"/>
      <c r="OXB896" s="2198"/>
      <c r="OXC896" s="2198"/>
      <c r="OXD896" s="2198"/>
      <c r="OXE896" s="2198"/>
      <c r="OXF896" s="2198"/>
      <c r="OXG896" s="2198"/>
      <c r="OXH896" s="2198"/>
      <c r="OXI896" s="2198"/>
      <c r="OXJ896" s="2198"/>
      <c r="OXK896" s="2198"/>
      <c r="OXL896" s="2198"/>
      <c r="OXM896" s="2198"/>
      <c r="OXN896" s="2198"/>
      <c r="OXO896" s="2198"/>
      <c r="OXP896" s="2198"/>
      <c r="OXQ896" s="2198"/>
      <c r="OXR896" s="2198"/>
      <c r="OXS896" s="2198"/>
      <c r="OXT896" s="2198"/>
      <c r="OXU896" s="2198"/>
      <c r="OXV896" s="2198"/>
      <c r="OXW896" s="2198"/>
      <c r="OXX896" s="2198"/>
      <c r="OXY896" s="2198"/>
      <c r="OXZ896" s="2198"/>
      <c r="OYA896" s="2198"/>
      <c r="OYB896" s="2198"/>
      <c r="OYC896" s="2198"/>
      <c r="OYD896" s="2198"/>
      <c r="OYE896" s="2198"/>
      <c r="OYF896" s="2198"/>
      <c r="OYG896" s="2198"/>
      <c r="OYH896" s="2198"/>
      <c r="OYI896" s="2198"/>
      <c r="OYJ896" s="2198"/>
      <c r="OYK896" s="2198"/>
      <c r="OYL896" s="2198"/>
      <c r="OYM896" s="2198"/>
      <c r="OYN896" s="2198"/>
      <c r="OYO896" s="2198"/>
      <c r="OYP896" s="2198"/>
      <c r="OYQ896" s="2198"/>
      <c r="OYR896" s="2198"/>
      <c r="OYS896" s="2198"/>
      <c r="OYT896" s="2198"/>
      <c r="OYU896" s="2198"/>
      <c r="OYV896" s="2198"/>
      <c r="OYW896" s="2198"/>
      <c r="OYX896" s="2198"/>
      <c r="OYY896" s="2198"/>
      <c r="OYZ896" s="2198"/>
      <c r="OZA896" s="2198"/>
      <c r="OZB896" s="2198"/>
      <c r="OZC896" s="2198"/>
      <c r="OZD896" s="2198"/>
      <c r="OZE896" s="2198"/>
      <c r="OZF896" s="2198"/>
      <c r="OZG896" s="2198"/>
      <c r="OZH896" s="2198"/>
      <c r="OZI896" s="2198"/>
      <c r="OZJ896" s="2198"/>
      <c r="OZK896" s="2198"/>
      <c r="OZL896" s="2198"/>
      <c r="OZM896" s="2198"/>
      <c r="OZN896" s="2198"/>
      <c r="OZO896" s="2198"/>
      <c r="OZP896" s="2198"/>
      <c r="OZQ896" s="2198"/>
      <c r="OZR896" s="2198"/>
      <c r="OZS896" s="2198"/>
      <c r="OZT896" s="2198"/>
      <c r="OZU896" s="2198"/>
      <c r="OZV896" s="2198"/>
      <c r="OZW896" s="2198"/>
      <c r="OZX896" s="2198"/>
      <c r="OZY896" s="2198"/>
      <c r="OZZ896" s="2198"/>
      <c r="PAA896" s="2198"/>
      <c r="PAB896" s="2198"/>
      <c r="PAC896" s="2198"/>
      <c r="PAD896" s="2198"/>
      <c r="PAE896" s="2198"/>
      <c r="PAF896" s="2198"/>
      <c r="PAG896" s="2198"/>
      <c r="PAH896" s="2198"/>
      <c r="PAI896" s="2198"/>
      <c r="PAJ896" s="2198"/>
      <c r="PAK896" s="2198"/>
      <c r="PAL896" s="2198"/>
      <c r="PAM896" s="2198"/>
      <c r="PAN896" s="2198"/>
      <c r="PAO896" s="2198"/>
      <c r="PAP896" s="2198"/>
      <c r="PAQ896" s="2198"/>
      <c r="PAR896" s="2198"/>
      <c r="PAS896" s="2198"/>
      <c r="PAT896" s="2198"/>
      <c r="PAU896" s="2198"/>
      <c r="PAV896" s="2198"/>
      <c r="PAW896" s="2198"/>
      <c r="PAX896" s="2198"/>
      <c r="PAY896" s="2198"/>
      <c r="PAZ896" s="2198"/>
      <c r="PBA896" s="2198"/>
      <c r="PBB896" s="2198"/>
      <c r="PBC896" s="2198"/>
      <c r="PBD896" s="2198"/>
      <c r="PBE896" s="2198"/>
      <c r="PBF896" s="2198"/>
      <c r="PBG896" s="2198"/>
      <c r="PBH896" s="2198"/>
      <c r="PBI896" s="2198"/>
      <c r="PBJ896" s="2198"/>
      <c r="PBK896" s="2198"/>
      <c r="PBL896" s="2198"/>
      <c r="PBM896" s="2198"/>
      <c r="PBN896" s="2198"/>
      <c r="PBO896" s="2198"/>
      <c r="PBP896" s="2198"/>
      <c r="PBQ896" s="2198"/>
      <c r="PBR896" s="2198"/>
      <c r="PBS896" s="2198"/>
      <c r="PBT896" s="2198"/>
      <c r="PBU896" s="2198"/>
      <c r="PBV896" s="2198"/>
      <c r="PBW896" s="2198"/>
      <c r="PBX896" s="2198"/>
      <c r="PBY896" s="2198"/>
      <c r="PBZ896" s="2198"/>
      <c r="PCA896" s="2198"/>
      <c r="PCB896" s="2198"/>
      <c r="PCC896" s="2198"/>
      <c r="PCD896" s="2198"/>
      <c r="PCE896" s="2198"/>
      <c r="PCF896" s="2198"/>
      <c r="PCG896" s="2198"/>
      <c r="PCH896" s="2198"/>
      <c r="PCI896" s="2198"/>
      <c r="PCJ896" s="2198"/>
      <c r="PCK896" s="2198"/>
      <c r="PCL896" s="2198"/>
      <c r="PCM896" s="2198"/>
      <c r="PCN896" s="2198"/>
      <c r="PCO896" s="2198"/>
      <c r="PCP896" s="2198"/>
      <c r="PCQ896" s="2198"/>
      <c r="PCR896" s="2198"/>
      <c r="PCS896" s="2198"/>
      <c r="PCT896" s="2198"/>
      <c r="PCU896" s="2198"/>
      <c r="PCV896" s="2198"/>
      <c r="PCW896" s="2198"/>
      <c r="PCX896" s="2198"/>
      <c r="PCY896" s="2198"/>
      <c r="PCZ896" s="2198"/>
      <c r="PDA896" s="2198"/>
      <c r="PDB896" s="2198"/>
      <c r="PDC896" s="2198"/>
      <c r="PDD896" s="2198"/>
      <c r="PDE896" s="2198"/>
      <c r="PDF896" s="2198"/>
      <c r="PDG896" s="2198"/>
      <c r="PDH896" s="2198"/>
      <c r="PDI896" s="2198"/>
      <c r="PDJ896" s="2198"/>
      <c r="PDK896" s="2198"/>
      <c r="PDL896" s="2198"/>
      <c r="PDM896" s="2198"/>
      <c r="PDN896" s="2198"/>
      <c r="PDO896" s="2198"/>
      <c r="PDP896" s="2198"/>
      <c r="PDQ896" s="2198"/>
      <c r="PDR896" s="2198"/>
      <c r="PDS896" s="2198"/>
      <c r="PDT896" s="2198"/>
      <c r="PDU896" s="2198"/>
      <c r="PDV896" s="2198"/>
      <c r="PDW896" s="2198"/>
      <c r="PDX896" s="2198"/>
      <c r="PDY896" s="2198"/>
      <c r="PDZ896" s="2198"/>
      <c r="PEA896" s="2198"/>
      <c r="PEB896" s="2198"/>
      <c r="PEC896" s="2198"/>
      <c r="PED896" s="2198"/>
      <c r="PEE896" s="2198"/>
      <c r="PEF896" s="2198"/>
      <c r="PEG896" s="2198"/>
      <c r="PEH896" s="2198"/>
      <c r="PEI896" s="2198"/>
      <c r="PEJ896" s="2198"/>
      <c r="PEK896" s="2198"/>
      <c r="PEL896" s="2198"/>
      <c r="PEM896" s="2198"/>
      <c r="PEN896" s="2198"/>
      <c r="PEO896" s="2198"/>
      <c r="PEP896" s="2198"/>
      <c r="PEQ896" s="2198"/>
      <c r="PER896" s="2198"/>
      <c r="PES896" s="2198"/>
      <c r="PET896" s="2198"/>
      <c r="PEU896" s="2198"/>
      <c r="PEV896" s="2198"/>
      <c r="PEW896" s="2198"/>
      <c r="PEX896" s="2198"/>
      <c r="PEY896" s="2198"/>
      <c r="PEZ896" s="2198"/>
      <c r="PFA896" s="2198"/>
      <c r="PFB896" s="2198"/>
      <c r="PFC896" s="2198"/>
      <c r="PFD896" s="2198"/>
      <c r="PFE896" s="2198"/>
      <c r="PFF896" s="2198"/>
      <c r="PFG896" s="2198"/>
      <c r="PFH896" s="2198"/>
      <c r="PFI896" s="2198"/>
      <c r="PFJ896" s="2198"/>
      <c r="PFK896" s="2198"/>
      <c r="PFL896" s="2198"/>
      <c r="PFM896" s="2198"/>
      <c r="PFN896" s="2198"/>
      <c r="PFO896" s="2198"/>
      <c r="PFP896" s="2198"/>
      <c r="PFQ896" s="2198"/>
      <c r="PFR896" s="2198"/>
      <c r="PFS896" s="2198"/>
      <c r="PFT896" s="2198"/>
      <c r="PFU896" s="2198"/>
      <c r="PFV896" s="2198"/>
      <c r="PFW896" s="2198"/>
      <c r="PFX896" s="2198"/>
      <c r="PFY896" s="2198"/>
      <c r="PFZ896" s="2198"/>
      <c r="PGA896" s="2198"/>
      <c r="PGB896" s="2198"/>
      <c r="PGC896" s="2198"/>
      <c r="PGD896" s="2198"/>
      <c r="PGE896" s="2198"/>
      <c r="PGF896" s="2198"/>
      <c r="PGG896" s="2198"/>
      <c r="PGH896" s="2198"/>
      <c r="PGI896" s="2198"/>
      <c r="PGJ896" s="2198"/>
      <c r="PGK896" s="2198"/>
      <c r="PGL896" s="2198"/>
      <c r="PGM896" s="2198"/>
      <c r="PGQ896" s="2198"/>
      <c r="PGR896" s="2198"/>
      <c r="PGS896" s="2198"/>
      <c r="PGT896" s="2198"/>
      <c r="PGU896" s="2198"/>
      <c r="PGV896" s="2198"/>
      <c r="PGW896" s="2198"/>
      <c r="PGX896" s="2198"/>
      <c r="PGY896" s="2198"/>
      <c r="PGZ896" s="2198"/>
      <c r="PHA896" s="2198"/>
      <c r="PHB896" s="2198"/>
      <c r="PHC896" s="2198"/>
      <c r="PHD896" s="2198"/>
      <c r="PHE896" s="2198"/>
      <c r="PHF896" s="2198"/>
      <c r="PHG896" s="2198"/>
      <c r="PHH896" s="2198"/>
      <c r="PHI896" s="2198"/>
      <c r="PHJ896" s="2198"/>
      <c r="PHK896" s="2198"/>
      <c r="PHL896" s="2198"/>
      <c r="PHM896" s="2198"/>
      <c r="PHN896" s="2198"/>
      <c r="PHO896" s="2198"/>
      <c r="PHP896" s="2198"/>
      <c r="PHQ896" s="2198"/>
      <c r="PHR896" s="2198"/>
      <c r="PHS896" s="2198"/>
      <c r="PHT896" s="2198"/>
      <c r="PHU896" s="2198"/>
      <c r="PHV896" s="2198"/>
      <c r="PHW896" s="2198"/>
      <c r="PHX896" s="2198"/>
      <c r="PHY896" s="2198"/>
      <c r="PHZ896" s="2198"/>
      <c r="PIA896" s="2198"/>
      <c r="PIB896" s="2198"/>
      <c r="PIC896" s="2198"/>
      <c r="PID896" s="2198"/>
      <c r="PIE896" s="2198"/>
      <c r="PIF896" s="2198"/>
      <c r="PIG896" s="2198"/>
      <c r="PIH896" s="2198"/>
      <c r="PII896" s="2198"/>
      <c r="PIJ896" s="2198"/>
      <c r="PIK896" s="2198"/>
      <c r="PIL896" s="2198"/>
      <c r="PIM896" s="2198"/>
      <c r="PIN896" s="2198"/>
      <c r="PIO896" s="2198"/>
      <c r="PIP896" s="2198"/>
      <c r="PIQ896" s="2198"/>
      <c r="PIR896" s="2198"/>
      <c r="PIS896" s="2198"/>
      <c r="PIT896" s="2198"/>
      <c r="PIU896" s="2198"/>
      <c r="PIV896" s="2198"/>
      <c r="PIW896" s="2198"/>
      <c r="PIX896" s="2198"/>
      <c r="PIY896" s="2198"/>
      <c r="PIZ896" s="2198"/>
      <c r="PJA896" s="2198"/>
      <c r="PJB896" s="2198"/>
      <c r="PJC896" s="2198"/>
      <c r="PJD896" s="2198"/>
      <c r="PJE896" s="2198"/>
      <c r="PJF896" s="2198"/>
      <c r="PJG896" s="2198"/>
      <c r="PJH896" s="2198"/>
      <c r="PJI896" s="2198"/>
      <c r="PJJ896" s="2198"/>
      <c r="PJK896" s="2198"/>
      <c r="PJL896" s="2198"/>
      <c r="PJM896" s="2198"/>
      <c r="PJN896" s="2198"/>
      <c r="PJO896" s="2198"/>
      <c r="PJP896" s="2198"/>
      <c r="PJQ896" s="2198"/>
      <c r="PJR896" s="2198"/>
      <c r="PJS896" s="2198"/>
      <c r="PJT896" s="2198"/>
      <c r="PJU896" s="2198"/>
      <c r="PJV896" s="2198"/>
      <c r="PJW896" s="2198"/>
      <c r="PJX896" s="2198"/>
      <c r="PJY896" s="2198"/>
      <c r="PJZ896" s="2198"/>
      <c r="PKA896" s="2198"/>
      <c r="PKB896" s="2198"/>
      <c r="PKC896" s="2198"/>
      <c r="PKD896" s="2198"/>
      <c r="PKE896" s="2198"/>
      <c r="PKF896" s="2198"/>
      <c r="PKG896" s="2198"/>
      <c r="PKH896" s="2198"/>
      <c r="PKI896" s="2198"/>
      <c r="PKJ896" s="2198"/>
      <c r="PKK896" s="2198"/>
      <c r="PKL896" s="2198"/>
      <c r="PKM896" s="2198"/>
      <c r="PKN896" s="2198"/>
      <c r="PKO896" s="2198"/>
      <c r="PKP896" s="2198"/>
      <c r="PKQ896" s="2198"/>
      <c r="PKR896" s="2198"/>
      <c r="PKS896" s="2198"/>
      <c r="PKT896" s="2198"/>
      <c r="PKU896" s="2198"/>
      <c r="PKV896" s="2198"/>
      <c r="PKW896" s="2198"/>
      <c r="PKX896" s="2198"/>
      <c r="PKY896" s="2198"/>
      <c r="PKZ896" s="2198"/>
      <c r="PLA896" s="2198"/>
      <c r="PLB896" s="2198"/>
      <c r="PLC896" s="2198"/>
      <c r="PLD896" s="2198"/>
      <c r="PLE896" s="2198"/>
      <c r="PLF896" s="2198"/>
      <c r="PLG896" s="2198"/>
      <c r="PLH896" s="2198"/>
      <c r="PLI896" s="2198"/>
      <c r="PLJ896" s="2198"/>
      <c r="PLK896" s="2198"/>
      <c r="PLL896" s="2198"/>
      <c r="PLM896" s="2198"/>
      <c r="PLN896" s="2198"/>
      <c r="PLO896" s="2198"/>
      <c r="PLP896" s="2198"/>
      <c r="PLQ896" s="2198"/>
      <c r="PLR896" s="2198"/>
      <c r="PLS896" s="2198"/>
      <c r="PLT896" s="2198"/>
      <c r="PLU896" s="2198"/>
      <c r="PLV896" s="2198"/>
      <c r="PLW896" s="2198"/>
      <c r="PLX896" s="2198"/>
      <c r="PLY896" s="2198"/>
      <c r="PLZ896" s="2198"/>
      <c r="PMA896" s="2198"/>
      <c r="PMB896" s="2198"/>
      <c r="PMC896" s="2198"/>
      <c r="PMD896" s="2198"/>
      <c r="PME896" s="2198"/>
      <c r="PMF896" s="2198"/>
      <c r="PMG896" s="2198"/>
      <c r="PMH896" s="2198"/>
      <c r="PMI896" s="2198"/>
      <c r="PMJ896" s="2198"/>
      <c r="PMK896" s="2198"/>
      <c r="PML896" s="2198"/>
      <c r="PMM896" s="2198"/>
      <c r="PMN896" s="2198"/>
      <c r="PMO896" s="2198"/>
      <c r="PMP896" s="2198"/>
      <c r="PMQ896" s="2198"/>
      <c r="PMR896" s="2198"/>
      <c r="PMS896" s="2198"/>
      <c r="PMT896" s="2198"/>
      <c r="PMU896" s="2198"/>
      <c r="PMV896" s="2198"/>
      <c r="PMW896" s="2198"/>
      <c r="PMX896" s="2198"/>
      <c r="PMY896" s="2198"/>
      <c r="PMZ896" s="2198"/>
      <c r="PNA896" s="2198"/>
      <c r="PNB896" s="2198"/>
      <c r="PNC896" s="2198"/>
      <c r="PND896" s="2198"/>
      <c r="PNE896" s="2198"/>
      <c r="PNF896" s="2198"/>
      <c r="PNG896" s="2198"/>
      <c r="PNH896" s="2198"/>
      <c r="PNI896" s="2198"/>
      <c r="PNJ896" s="2198"/>
      <c r="PNK896" s="2198"/>
      <c r="PNL896" s="2198"/>
      <c r="PNM896" s="2198"/>
      <c r="PNN896" s="2198"/>
      <c r="PNO896" s="2198"/>
      <c r="PNP896" s="2198"/>
      <c r="PNQ896" s="2198"/>
      <c r="PNR896" s="2198"/>
      <c r="PNS896" s="2198"/>
      <c r="PNT896" s="2198"/>
      <c r="PNU896" s="2198"/>
      <c r="PNV896" s="2198"/>
      <c r="PNW896" s="2198"/>
      <c r="PNX896" s="2198"/>
      <c r="PNY896" s="2198"/>
      <c r="PNZ896" s="2198"/>
      <c r="POA896" s="2198"/>
      <c r="POB896" s="2198"/>
      <c r="POC896" s="2198"/>
      <c r="POD896" s="2198"/>
      <c r="POE896" s="2198"/>
      <c r="POF896" s="2198"/>
      <c r="POG896" s="2198"/>
      <c r="POH896" s="2198"/>
      <c r="POI896" s="2198"/>
      <c r="POJ896" s="2198"/>
      <c r="POK896" s="2198"/>
      <c r="POL896" s="2198"/>
      <c r="POM896" s="2198"/>
      <c r="PON896" s="2198"/>
      <c r="POO896" s="2198"/>
      <c r="POP896" s="2198"/>
      <c r="POQ896" s="2198"/>
      <c r="POR896" s="2198"/>
      <c r="POS896" s="2198"/>
      <c r="POT896" s="2198"/>
      <c r="POU896" s="2198"/>
      <c r="POV896" s="2198"/>
      <c r="POW896" s="2198"/>
      <c r="POX896" s="2198"/>
      <c r="POY896" s="2198"/>
      <c r="POZ896" s="2198"/>
      <c r="PPA896" s="2198"/>
      <c r="PPB896" s="2198"/>
      <c r="PPC896" s="2198"/>
      <c r="PPD896" s="2198"/>
      <c r="PPE896" s="2198"/>
      <c r="PPF896" s="2198"/>
      <c r="PPG896" s="2198"/>
      <c r="PPH896" s="2198"/>
      <c r="PPI896" s="2198"/>
      <c r="PPJ896" s="2198"/>
      <c r="PPK896" s="2198"/>
      <c r="PPL896" s="2198"/>
      <c r="PPM896" s="2198"/>
      <c r="PPN896" s="2198"/>
      <c r="PPO896" s="2198"/>
      <c r="PPP896" s="2198"/>
      <c r="PPQ896" s="2198"/>
      <c r="PPR896" s="2198"/>
      <c r="PPS896" s="2198"/>
      <c r="PPT896" s="2198"/>
      <c r="PPU896" s="2198"/>
      <c r="PPV896" s="2198"/>
      <c r="PPW896" s="2198"/>
      <c r="PPX896" s="2198"/>
      <c r="PPY896" s="2198"/>
      <c r="PPZ896" s="2198"/>
      <c r="PQA896" s="2198"/>
      <c r="PQB896" s="2198"/>
      <c r="PQC896" s="2198"/>
      <c r="PQD896" s="2198"/>
      <c r="PQE896" s="2198"/>
      <c r="PQF896" s="2198"/>
      <c r="PQG896" s="2198"/>
      <c r="PQH896" s="2198"/>
      <c r="PQI896" s="2198"/>
      <c r="PQM896" s="2198"/>
      <c r="PQN896" s="2198"/>
      <c r="PQO896" s="2198"/>
      <c r="PQP896" s="2198"/>
      <c r="PQQ896" s="2198"/>
      <c r="PQR896" s="2198"/>
      <c r="PQS896" s="2198"/>
      <c r="PQT896" s="2198"/>
      <c r="PQU896" s="2198"/>
      <c r="PQV896" s="2198"/>
      <c r="PQW896" s="2198"/>
      <c r="PQX896" s="2198"/>
      <c r="PQY896" s="2198"/>
      <c r="PQZ896" s="2198"/>
      <c r="PRA896" s="2198"/>
      <c r="PRB896" s="2198"/>
      <c r="PRC896" s="2198"/>
      <c r="PRD896" s="2198"/>
      <c r="PRE896" s="2198"/>
      <c r="PRF896" s="2198"/>
      <c r="PRG896" s="2198"/>
      <c r="PRH896" s="2198"/>
      <c r="PRI896" s="2198"/>
      <c r="PRJ896" s="2198"/>
      <c r="PRK896" s="2198"/>
      <c r="PRL896" s="2198"/>
      <c r="PRM896" s="2198"/>
      <c r="PRN896" s="2198"/>
      <c r="PRO896" s="2198"/>
      <c r="PRP896" s="2198"/>
      <c r="PRQ896" s="2198"/>
      <c r="PRR896" s="2198"/>
      <c r="PRS896" s="2198"/>
      <c r="PRT896" s="2198"/>
      <c r="PRU896" s="2198"/>
      <c r="PRV896" s="2198"/>
      <c r="PRW896" s="2198"/>
      <c r="PRX896" s="2198"/>
      <c r="PRY896" s="2198"/>
      <c r="PRZ896" s="2198"/>
      <c r="PSA896" s="2198"/>
      <c r="PSB896" s="2198"/>
      <c r="PSC896" s="2198"/>
      <c r="PSD896" s="2198"/>
      <c r="PSE896" s="2198"/>
      <c r="PSF896" s="2198"/>
      <c r="PSG896" s="2198"/>
      <c r="PSH896" s="2198"/>
      <c r="PSI896" s="2198"/>
      <c r="PSJ896" s="2198"/>
      <c r="PSK896" s="2198"/>
      <c r="PSL896" s="2198"/>
      <c r="PSM896" s="2198"/>
      <c r="PSN896" s="2198"/>
      <c r="PSO896" s="2198"/>
      <c r="PSP896" s="2198"/>
      <c r="PSQ896" s="2198"/>
      <c r="PSR896" s="2198"/>
      <c r="PSS896" s="2198"/>
      <c r="PST896" s="2198"/>
      <c r="PSU896" s="2198"/>
      <c r="PSV896" s="2198"/>
      <c r="PSW896" s="2198"/>
      <c r="PSX896" s="2198"/>
      <c r="PSY896" s="2198"/>
      <c r="PSZ896" s="2198"/>
      <c r="PTA896" s="2198"/>
      <c r="PTB896" s="2198"/>
      <c r="PTC896" s="2198"/>
      <c r="PTD896" s="2198"/>
      <c r="PTE896" s="2198"/>
      <c r="PTF896" s="2198"/>
      <c r="PTG896" s="2198"/>
      <c r="PTH896" s="2198"/>
      <c r="PTI896" s="2198"/>
      <c r="PTJ896" s="2198"/>
      <c r="PTK896" s="2198"/>
      <c r="PTL896" s="2198"/>
      <c r="PTM896" s="2198"/>
      <c r="PTN896" s="2198"/>
      <c r="PTO896" s="2198"/>
      <c r="PTP896" s="2198"/>
      <c r="PTQ896" s="2198"/>
      <c r="PTR896" s="2198"/>
      <c r="PTS896" s="2198"/>
      <c r="PTT896" s="2198"/>
      <c r="PTU896" s="2198"/>
      <c r="PTV896" s="2198"/>
      <c r="PTW896" s="2198"/>
      <c r="PTX896" s="2198"/>
      <c r="PTY896" s="2198"/>
      <c r="PTZ896" s="2198"/>
      <c r="PUA896" s="2198"/>
      <c r="PUB896" s="2198"/>
      <c r="PUC896" s="2198"/>
      <c r="PUD896" s="2198"/>
      <c r="PUE896" s="2198"/>
      <c r="PUF896" s="2198"/>
      <c r="PUG896" s="2198"/>
      <c r="PUH896" s="2198"/>
      <c r="PUI896" s="2198"/>
      <c r="PUJ896" s="2198"/>
      <c r="PUK896" s="2198"/>
      <c r="PUL896" s="2198"/>
      <c r="PUM896" s="2198"/>
      <c r="PUN896" s="2198"/>
      <c r="PUO896" s="2198"/>
      <c r="PUP896" s="2198"/>
      <c r="PUQ896" s="2198"/>
      <c r="PUR896" s="2198"/>
      <c r="PUS896" s="2198"/>
      <c r="PUT896" s="2198"/>
      <c r="PUU896" s="2198"/>
      <c r="PUV896" s="2198"/>
      <c r="PUW896" s="2198"/>
      <c r="PUX896" s="2198"/>
      <c r="PUY896" s="2198"/>
      <c r="PUZ896" s="2198"/>
      <c r="PVA896" s="2198"/>
      <c r="PVB896" s="2198"/>
      <c r="PVC896" s="2198"/>
      <c r="PVD896" s="2198"/>
      <c r="PVE896" s="2198"/>
      <c r="PVF896" s="2198"/>
      <c r="PVG896" s="2198"/>
      <c r="PVH896" s="2198"/>
      <c r="PVI896" s="2198"/>
      <c r="PVJ896" s="2198"/>
      <c r="PVK896" s="2198"/>
      <c r="PVL896" s="2198"/>
      <c r="PVM896" s="2198"/>
      <c r="PVN896" s="2198"/>
      <c r="PVO896" s="2198"/>
      <c r="PVP896" s="2198"/>
      <c r="PVQ896" s="2198"/>
      <c r="PVR896" s="2198"/>
      <c r="PVS896" s="2198"/>
      <c r="PVT896" s="2198"/>
      <c r="PVU896" s="2198"/>
      <c r="PVV896" s="2198"/>
      <c r="PVW896" s="2198"/>
      <c r="PVX896" s="2198"/>
      <c r="PVY896" s="2198"/>
      <c r="PVZ896" s="2198"/>
      <c r="PWA896" s="2198"/>
      <c r="PWB896" s="2198"/>
      <c r="PWC896" s="2198"/>
      <c r="PWD896" s="2198"/>
      <c r="PWE896" s="2198"/>
      <c r="PWF896" s="2198"/>
      <c r="PWG896" s="2198"/>
      <c r="PWH896" s="2198"/>
      <c r="PWI896" s="2198"/>
      <c r="PWJ896" s="2198"/>
      <c r="PWK896" s="2198"/>
      <c r="PWL896" s="2198"/>
      <c r="PWM896" s="2198"/>
      <c r="PWN896" s="2198"/>
      <c r="PWO896" s="2198"/>
      <c r="PWP896" s="2198"/>
      <c r="PWQ896" s="2198"/>
      <c r="PWR896" s="2198"/>
      <c r="PWS896" s="2198"/>
      <c r="PWT896" s="2198"/>
      <c r="PWU896" s="2198"/>
      <c r="PWV896" s="2198"/>
      <c r="PWW896" s="2198"/>
      <c r="PWX896" s="2198"/>
      <c r="PWY896" s="2198"/>
      <c r="PWZ896" s="2198"/>
      <c r="PXA896" s="2198"/>
      <c r="PXB896" s="2198"/>
      <c r="PXC896" s="2198"/>
      <c r="PXD896" s="2198"/>
      <c r="PXE896" s="2198"/>
      <c r="PXF896" s="2198"/>
      <c r="PXG896" s="2198"/>
      <c r="PXH896" s="2198"/>
      <c r="PXI896" s="2198"/>
      <c r="PXJ896" s="2198"/>
      <c r="PXK896" s="2198"/>
      <c r="PXL896" s="2198"/>
      <c r="PXM896" s="2198"/>
      <c r="PXN896" s="2198"/>
      <c r="PXO896" s="2198"/>
      <c r="PXP896" s="2198"/>
      <c r="PXQ896" s="2198"/>
      <c r="PXR896" s="2198"/>
      <c r="PXS896" s="2198"/>
      <c r="PXT896" s="2198"/>
      <c r="PXU896" s="2198"/>
      <c r="PXV896" s="2198"/>
      <c r="PXW896" s="2198"/>
      <c r="PXX896" s="2198"/>
      <c r="PXY896" s="2198"/>
      <c r="PXZ896" s="2198"/>
      <c r="PYA896" s="2198"/>
      <c r="PYB896" s="2198"/>
      <c r="PYC896" s="2198"/>
      <c r="PYD896" s="2198"/>
      <c r="PYE896" s="2198"/>
      <c r="PYF896" s="2198"/>
      <c r="PYG896" s="2198"/>
      <c r="PYH896" s="2198"/>
      <c r="PYI896" s="2198"/>
      <c r="PYJ896" s="2198"/>
      <c r="PYK896" s="2198"/>
      <c r="PYL896" s="2198"/>
      <c r="PYM896" s="2198"/>
      <c r="PYN896" s="2198"/>
      <c r="PYO896" s="2198"/>
      <c r="PYP896" s="2198"/>
      <c r="PYQ896" s="2198"/>
      <c r="PYR896" s="2198"/>
      <c r="PYS896" s="2198"/>
      <c r="PYT896" s="2198"/>
      <c r="PYU896" s="2198"/>
      <c r="PYV896" s="2198"/>
      <c r="PYW896" s="2198"/>
      <c r="PYX896" s="2198"/>
      <c r="PYY896" s="2198"/>
      <c r="PYZ896" s="2198"/>
      <c r="PZA896" s="2198"/>
      <c r="PZB896" s="2198"/>
      <c r="PZC896" s="2198"/>
      <c r="PZD896" s="2198"/>
      <c r="PZE896" s="2198"/>
      <c r="PZF896" s="2198"/>
      <c r="PZG896" s="2198"/>
      <c r="PZH896" s="2198"/>
      <c r="PZI896" s="2198"/>
      <c r="PZJ896" s="2198"/>
      <c r="PZK896" s="2198"/>
      <c r="PZL896" s="2198"/>
      <c r="PZM896" s="2198"/>
      <c r="PZN896" s="2198"/>
      <c r="PZO896" s="2198"/>
      <c r="PZP896" s="2198"/>
      <c r="PZQ896" s="2198"/>
      <c r="PZR896" s="2198"/>
      <c r="PZS896" s="2198"/>
      <c r="PZT896" s="2198"/>
      <c r="PZU896" s="2198"/>
      <c r="PZV896" s="2198"/>
      <c r="PZW896" s="2198"/>
      <c r="PZX896" s="2198"/>
      <c r="PZY896" s="2198"/>
      <c r="PZZ896" s="2198"/>
      <c r="QAA896" s="2198"/>
      <c r="QAB896" s="2198"/>
      <c r="QAC896" s="2198"/>
      <c r="QAD896" s="2198"/>
      <c r="QAE896" s="2198"/>
      <c r="QAI896" s="2198"/>
      <c r="QAJ896" s="2198"/>
      <c r="QAK896" s="2198"/>
      <c r="QAL896" s="2198"/>
      <c r="QAM896" s="2198"/>
      <c r="QAN896" s="2198"/>
      <c r="QAO896" s="2198"/>
      <c r="QAP896" s="2198"/>
      <c r="QAQ896" s="2198"/>
      <c r="QAR896" s="2198"/>
      <c r="QAS896" s="2198"/>
      <c r="QAT896" s="2198"/>
      <c r="QAU896" s="2198"/>
      <c r="QAV896" s="2198"/>
      <c r="QAW896" s="2198"/>
      <c r="QAX896" s="2198"/>
      <c r="QAY896" s="2198"/>
      <c r="QAZ896" s="2198"/>
      <c r="QBA896" s="2198"/>
      <c r="QBB896" s="2198"/>
      <c r="QBC896" s="2198"/>
      <c r="QBD896" s="2198"/>
      <c r="QBE896" s="2198"/>
      <c r="QBF896" s="2198"/>
      <c r="QBG896" s="2198"/>
      <c r="QBH896" s="2198"/>
      <c r="QBI896" s="2198"/>
      <c r="QBJ896" s="2198"/>
      <c r="QBK896" s="2198"/>
      <c r="QBL896" s="2198"/>
      <c r="QBM896" s="2198"/>
      <c r="QBN896" s="2198"/>
      <c r="QBO896" s="2198"/>
      <c r="QBP896" s="2198"/>
      <c r="QBQ896" s="2198"/>
      <c r="QBR896" s="2198"/>
      <c r="QBS896" s="2198"/>
      <c r="QBT896" s="2198"/>
      <c r="QBU896" s="2198"/>
      <c r="QBV896" s="2198"/>
      <c r="QBW896" s="2198"/>
      <c r="QBX896" s="2198"/>
      <c r="QBY896" s="2198"/>
      <c r="QBZ896" s="2198"/>
      <c r="QCA896" s="2198"/>
      <c r="QCB896" s="2198"/>
      <c r="QCC896" s="2198"/>
      <c r="QCD896" s="2198"/>
      <c r="QCE896" s="2198"/>
      <c r="QCF896" s="2198"/>
      <c r="QCG896" s="2198"/>
      <c r="QCH896" s="2198"/>
      <c r="QCI896" s="2198"/>
      <c r="QCJ896" s="2198"/>
      <c r="QCK896" s="2198"/>
      <c r="QCL896" s="2198"/>
      <c r="QCM896" s="2198"/>
      <c r="QCN896" s="2198"/>
      <c r="QCO896" s="2198"/>
      <c r="QCP896" s="2198"/>
      <c r="QCQ896" s="2198"/>
      <c r="QCR896" s="2198"/>
      <c r="QCS896" s="2198"/>
      <c r="QCT896" s="2198"/>
      <c r="QCU896" s="2198"/>
      <c r="QCV896" s="2198"/>
      <c r="QCW896" s="2198"/>
      <c r="QCX896" s="2198"/>
      <c r="QCY896" s="2198"/>
      <c r="QCZ896" s="2198"/>
      <c r="QDA896" s="2198"/>
      <c r="QDB896" s="2198"/>
      <c r="QDC896" s="2198"/>
      <c r="QDD896" s="2198"/>
      <c r="QDE896" s="2198"/>
      <c r="QDF896" s="2198"/>
      <c r="QDG896" s="2198"/>
      <c r="QDH896" s="2198"/>
      <c r="QDI896" s="2198"/>
      <c r="QDJ896" s="2198"/>
      <c r="QDK896" s="2198"/>
      <c r="QDL896" s="2198"/>
      <c r="QDM896" s="2198"/>
      <c r="QDN896" s="2198"/>
      <c r="QDO896" s="2198"/>
      <c r="QDP896" s="2198"/>
      <c r="QDQ896" s="2198"/>
      <c r="QDR896" s="2198"/>
      <c r="QDS896" s="2198"/>
      <c r="QDT896" s="2198"/>
      <c r="QDU896" s="2198"/>
      <c r="QDV896" s="2198"/>
      <c r="QDW896" s="2198"/>
      <c r="QDX896" s="2198"/>
      <c r="QDY896" s="2198"/>
      <c r="QDZ896" s="2198"/>
      <c r="QEA896" s="2198"/>
      <c r="QEB896" s="2198"/>
      <c r="QEC896" s="2198"/>
      <c r="QED896" s="2198"/>
      <c r="QEE896" s="2198"/>
      <c r="QEF896" s="2198"/>
      <c r="QEG896" s="2198"/>
      <c r="QEH896" s="2198"/>
      <c r="QEI896" s="2198"/>
      <c r="QEJ896" s="2198"/>
      <c r="QEK896" s="2198"/>
      <c r="QEL896" s="2198"/>
      <c r="QEM896" s="2198"/>
      <c r="QEN896" s="2198"/>
      <c r="QEO896" s="2198"/>
      <c r="QEP896" s="2198"/>
      <c r="QEQ896" s="2198"/>
      <c r="QER896" s="2198"/>
      <c r="QES896" s="2198"/>
      <c r="QET896" s="2198"/>
      <c r="QEU896" s="2198"/>
      <c r="QEV896" s="2198"/>
      <c r="QEW896" s="2198"/>
      <c r="QEX896" s="2198"/>
      <c r="QEY896" s="2198"/>
      <c r="QEZ896" s="2198"/>
      <c r="QFA896" s="2198"/>
      <c r="QFB896" s="2198"/>
      <c r="QFC896" s="2198"/>
      <c r="QFD896" s="2198"/>
      <c r="QFE896" s="2198"/>
      <c r="QFF896" s="2198"/>
      <c r="QFG896" s="2198"/>
      <c r="QFH896" s="2198"/>
      <c r="QFI896" s="2198"/>
      <c r="QFJ896" s="2198"/>
      <c r="QFK896" s="2198"/>
      <c r="QFL896" s="2198"/>
      <c r="QFM896" s="2198"/>
      <c r="QFN896" s="2198"/>
      <c r="QFO896" s="2198"/>
      <c r="QFP896" s="2198"/>
      <c r="QFQ896" s="2198"/>
      <c r="QFR896" s="2198"/>
      <c r="QFS896" s="2198"/>
      <c r="QFT896" s="2198"/>
      <c r="QFU896" s="2198"/>
      <c r="QFV896" s="2198"/>
      <c r="QFW896" s="2198"/>
      <c r="QFX896" s="2198"/>
      <c r="QFY896" s="2198"/>
      <c r="QFZ896" s="2198"/>
      <c r="QGA896" s="2198"/>
      <c r="QGB896" s="2198"/>
      <c r="QGC896" s="2198"/>
      <c r="QGD896" s="2198"/>
      <c r="QGE896" s="2198"/>
      <c r="QGF896" s="2198"/>
      <c r="QGG896" s="2198"/>
      <c r="QGH896" s="2198"/>
      <c r="QGI896" s="2198"/>
      <c r="QGJ896" s="2198"/>
      <c r="QGK896" s="2198"/>
      <c r="QGL896" s="2198"/>
      <c r="QGM896" s="2198"/>
      <c r="QGN896" s="2198"/>
      <c r="QGO896" s="2198"/>
      <c r="QGP896" s="2198"/>
      <c r="QGQ896" s="2198"/>
      <c r="QGR896" s="2198"/>
      <c r="QGS896" s="2198"/>
      <c r="QGT896" s="2198"/>
      <c r="QGU896" s="2198"/>
      <c r="QGV896" s="2198"/>
      <c r="QGW896" s="2198"/>
      <c r="QGX896" s="2198"/>
      <c r="QGY896" s="2198"/>
      <c r="QGZ896" s="2198"/>
      <c r="QHA896" s="2198"/>
      <c r="QHB896" s="2198"/>
      <c r="QHC896" s="2198"/>
      <c r="QHD896" s="2198"/>
      <c r="QHE896" s="2198"/>
      <c r="QHF896" s="2198"/>
      <c r="QHG896" s="2198"/>
      <c r="QHH896" s="2198"/>
      <c r="QHI896" s="2198"/>
      <c r="QHJ896" s="2198"/>
      <c r="QHK896" s="2198"/>
      <c r="QHL896" s="2198"/>
      <c r="QHM896" s="2198"/>
      <c r="QHN896" s="2198"/>
      <c r="QHO896" s="2198"/>
      <c r="QHP896" s="2198"/>
      <c r="QHQ896" s="2198"/>
      <c r="QHR896" s="2198"/>
      <c r="QHS896" s="2198"/>
      <c r="QHT896" s="2198"/>
      <c r="QHU896" s="2198"/>
      <c r="QHV896" s="2198"/>
      <c r="QHW896" s="2198"/>
      <c r="QHX896" s="2198"/>
      <c r="QHY896" s="2198"/>
      <c r="QHZ896" s="2198"/>
      <c r="QIA896" s="2198"/>
      <c r="QIB896" s="2198"/>
      <c r="QIC896" s="2198"/>
      <c r="QID896" s="2198"/>
      <c r="QIE896" s="2198"/>
      <c r="QIF896" s="2198"/>
      <c r="QIG896" s="2198"/>
      <c r="QIH896" s="2198"/>
      <c r="QII896" s="2198"/>
      <c r="QIJ896" s="2198"/>
      <c r="QIK896" s="2198"/>
      <c r="QIL896" s="2198"/>
      <c r="QIM896" s="2198"/>
      <c r="QIN896" s="2198"/>
      <c r="QIO896" s="2198"/>
      <c r="QIP896" s="2198"/>
      <c r="QIQ896" s="2198"/>
      <c r="QIR896" s="2198"/>
      <c r="QIS896" s="2198"/>
      <c r="QIT896" s="2198"/>
      <c r="QIU896" s="2198"/>
      <c r="QIV896" s="2198"/>
      <c r="QIW896" s="2198"/>
      <c r="QIX896" s="2198"/>
      <c r="QIY896" s="2198"/>
      <c r="QIZ896" s="2198"/>
      <c r="QJA896" s="2198"/>
      <c r="QJB896" s="2198"/>
      <c r="QJC896" s="2198"/>
      <c r="QJD896" s="2198"/>
      <c r="QJE896" s="2198"/>
      <c r="QJF896" s="2198"/>
      <c r="QJG896" s="2198"/>
      <c r="QJH896" s="2198"/>
      <c r="QJI896" s="2198"/>
      <c r="QJJ896" s="2198"/>
      <c r="QJK896" s="2198"/>
      <c r="QJL896" s="2198"/>
      <c r="QJM896" s="2198"/>
      <c r="QJN896" s="2198"/>
      <c r="QJO896" s="2198"/>
      <c r="QJP896" s="2198"/>
      <c r="QJQ896" s="2198"/>
      <c r="QJR896" s="2198"/>
      <c r="QJS896" s="2198"/>
      <c r="QJT896" s="2198"/>
      <c r="QJU896" s="2198"/>
      <c r="QJV896" s="2198"/>
      <c r="QJW896" s="2198"/>
      <c r="QJX896" s="2198"/>
      <c r="QJY896" s="2198"/>
      <c r="QJZ896" s="2198"/>
      <c r="QKA896" s="2198"/>
      <c r="QKE896" s="2198"/>
      <c r="QKF896" s="2198"/>
      <c r="QKG896" s="2198"/>
      <c r="QKH896" s="2198"/>
      <c r="QKI896" s="2198"/>
      <c r="QKJ896" s="2198"/>
      <c r="QKK896" s="2198"/>
      <c r="QKL896" s="2198"/>
      <c r="QKM896" s="2198"/>
      <c r="QKN896" s="2198"/>
      <c r="QKO896" s="2198"/>
      <c r="QKP896" s="2198"/>
      <c r="QKQ896" s="2198"/>
      <c r="QKR896" s="2198"/>
      <c r="QKS896" s="2198"/>
      <c r="QKT896" s="2198"/>
      <c r="QKU896" s="2198"/>
      <c r="QKV896" s="2198"/>
      <c r="QKW896" s="2198"/>
      <c r="QKX896" s="2198"/>
      <c r="QKY896" s="2198"/>
      <c r="QKZ896" s="2198"/>
      <c r="QLA896" s="2198"/>
      <c r="QLB896" s="2198"/>
      <c r="QLC896" s="2198"/>
      <c r="QLD896" s="2198"/>
      <c r="QLE896" s="2198"/>
      <c r="QLF896" s="2198"/>
      <c r="QLG896" s="2198"/>
      <c r="QLH896" s="2198"/>
      <c r="QLI896" s="2198"/>
      <c r="QLJ896" s="2198"/>
      <c r="QLK896" s="2198"/>
      <c r="QLL896" s="2198"/>
      <c r="QLM896" s="2198"/>
      <c r="QLN896" s="2198"/>
      <c r="QLO896" s="2198"/>
      <c r="QLP896" s="2198"/>
      <c r="QLQ896" s="2198"/>
      <c r="QLR896" s="2198"/>
      <c r="QLS896" s="2198"/>
      <c r="QLT896" s="2198"/>
      <c r="QLU896" s="2198"/>
      <c r="QLV896" s="2198"/>
      <c r="QLW896" s="2198"/>
      <c r="QLX896" s="2198"/>
      <c r="QLY896" s="2198"/>
      <c r="QLZ896" s="2198"/>
      <c r="QMA896" s="2198"/>
      <c r="QMB896" s="2198"/>
      <c r="QMC896" s="2198"/>
      <c r="QMD896" s="2198"/>
      <c r="QME896" s="2198"/>
      <c r="QMF896" s="2198"/>
      <c r="QMG896" s="2198"/>
      <c r="QMH896" s="2198"/>
      <c r="QMI896" s="2198"/>
      <c r="QMJ896" s="2198"/>
      <c r="QMK896" s="2198"/>
      <c r="QML896" s="2198"/>
      <c r="QMM896" s="2198"/>
      <c r="QMN896" s="2198"/>
      <c r="QMO896" s="2198"/>
      <c r="QMP896" s="2198"/>
      <c r="QMQ896" s="2198"/>
      <c r="QMR896" s="2198"/>
      <c r="QMS896" s="2198"/>
      <c r="QMT896" s="2198"/>
      <c r="QMU896" s="2198"/>
      <c r="QMV896" s="2198"/>
      <c r="QMW896" s="2198"/>
      <c r="QMX896" s="2198"/>
      <c r="QMY896" s="2198"/>
      <c r="QMZ896" s="2198"/>
      <c r="QNA896" s="2198"/>
      <c r="QNB896" s="2198"/>
      <c r="QNC896" s="2198"/>
      <c r="QND896" s="2198"/>
      <c r="QNE896" s="2198"/>
      <c r="QNF896" s="2198"/>
      <c r="QNG896" s="2198"/>
      <c r="QNH896" s="2198"/>
      <c r="QNI896" s="2198"/>
      <c r="QNJ896" s="2198"/>
      <c r="QNK896" s="2198"/>
      <c r="QNL896" s="2198"/>
      <c r="QNM896" s="2198"/>
      <c r="QNN896" s="2198"/>
      <c r="QNO896" s="2198"/>
      <c r="QNP896" s="2198"/>
      <c r="QNQ896" s="2198"/>
      <c r="QNR896" s="2198"/>
      <c r="QNS896" s="2198"/>
      <c r="QNT896" s="2198"/>
      <c r="QNU896" s="2198"/>
      <c r="QNV896" s="2198"/>
      <c r="QNW896" s="2198"/>
      <c r="QNX896" s="2198"/>
      <c r="QNY896" s="2198"/>
      <c r="QNZ896" s="2198"/>
      <c r="QOA896" s="2198"/>
      <c r="QOB896" s="2198"/>
      <c r="QOC896" s="2198"/>
      <c r="QOD896" s="2198"/>
      <c r="QOE896" s="2198"/>
      <c r="QOF896" s="2198"/>
      <c r="QOG896" s="2198"/>
      <c r="QOH896" s="2198"/>
      <c r="QOI896" s="2198"/>
      <c r="QOJ896" s="2198"/>
      <c r="QOK896" s="2198"/>
      <c r="QOL896" s="2198"/>
      <c r="QOM896" s="2198"/>
      <c r="QON896" s="2198"/>
      <c r="QOO896" s="2198"/>
      <c r="QOP896" s="2198"/>
      <c r="QOQ896" s="2198"/>
      <c r="QOR896" s="2198"/>
      <c r="QOS896" s="2198"/>
      <c r="QOT896" s="2198"/>
      <c r="QOU896" s="2198"/>
      <c r="QOV896" s="2198"/>
      <c r="QOW896" s="2198"/>
      <c r="QOX896" s="2198"/>
      <c r="QOY896" s="2198"/>
      <c r="QOZ896" s="2198"/>
      <c r="QPA896" s="2198"/>
      <c r="QPB896" s="2198"/>
      <c r="QPC896" s="2198"/>
      <c r="QPD896" s="2198"/>
      <c r="QPE896" s="2198"/>
      <c r="QPF896" s="2198"/>
      <c r="QPG896" s="2198"/>
      <c r="QPH896" s="2198"/>
      <c r="QPI896" s="2198"/>
      <c r="QPJ896" s="2198"/>
      <c r="QPK896" s="2198"/>
      <c r="QPL896" s="2198"/>
      <c r="QPM896" s="2198"/>
      <c r="QPN896" s="2198"/>
      <c r="QPO896" s="2198"/>
      <c r="QPP896" s="2198"/>
      <c r="QPQ896" s="2198"/>
      <c r="QPR896" s="2198"/>
      <c r="QPS896" s="2198"/>
      <c r="QPT896" s="2198"/>
      <c r="QPU896" s="2198"/>
      <c r="QPV896" s="2198"/>
      <c r="QPW896" s="2198"/>
      <c r="QPX896" s="2198"/>
      <c r="QPY896" s="2198"/>
      <c r="QPZ896" s="2198"/>
      <c r="QQA896" s="2198"/>
      <c r="QQB896" s="2198"/>
      <c r="QQC896" s="2198"/>
      <c r="QQD896" s="2198"/>
      <c r="QQE896" s="2198"/>
      <c r="QQF896" s="2198"/>
      <c r="QQG896" s="2198"/>
      <c r="QQH896" s="2198"/>
      <c r="QQI896" s="2198"/>
      <c r="QQJ896" s="2198"/>
      <c r="QQK896" s="2198"/>
      <c r="QQL896" s="2198"/>
      <c r="QQM896" s="2198"/>
      <c r="QQN896" s="2198"/>
      <c r="QQO896" s="2198"/>
      <c r="QQP896" s="2198"/>
      <c r="QQQ896" s="2198"/>
      <c r="QQR896" s="2198"/>
      <c r="QQS896" s="2198"/>
      <c r="QQT896" s="2198"/>
      <c r="QQU896" s="2198"/>
      <c r="QQV896" s="2198"/>
      <c r="QQW896" s="2198"/>
      <c r="QQX896" s="2198"/>
      <c r="QQY896" s="2198"/>
      <c r="QQZ896" s="2198"/>
      <c r="QRA896" s="2198"/>
      <c r="QRB896" s="2198"/>
      <c r="QRC896" s="2198"/>
      <c r="QRD896" s="2198"/>
      <c r="QRE896" s="2198"/>
      <c r="QRF896" s="2198"/>
      <c r="QRG896" s="2198"/>
      <c r="QRH896" s="2198"/>
      <c r="QRI896" s="2198"/>
      <c r="QRJ896" s="2198"/>
      <c r="QRK896" s="2198"/>
      <c r="QRL896" s="2198"/>
      <c r="QRM896" s="2198"/>
      <c r="QRN896" s="2198"/>
      <c r="QRO896" s="2198"/>
      <c r="QRP896" s="2198"/>
      <c r="QRQ896" s="2198"/>
      <c r="QRR896" s="2198"/>
      <c r="QRS896" s="2198"/>
      <c r="QRT896" s="2198"/>
      <c r="QRU896" s="2198"/>
      <c r="QRV896" s="2198"/>
      <c r="QRW896" s="2198"/>
      <c r="QRX896" s="2198"/>
      <c r="QRY896" s="2198"/>
      <c r="QRZ896" s="2198"/>
      <c r="QSA896" s="2198"/>
      <c r="QSB896" s="2198"/>
      <c r="QSC896" s="2198"/>
      <c r="QSD896" s="2198"/>
      <c r="QSE896" s="2198"/>
      <c r="QSF896" s="2198"/>
      <c r="QSG896" s="2198"/>
      <c r="QSH896" s="2198"/>
      <c r="QSI896" s="2198"/>
      <c r="QSJ896" s="2198"/>
      <c r="QSK896" s="2198"/>
      <c r="QSL896" s="2198"/>
      <c r="QSM896" s="2198"/>
      <c r="QSN896" s="2198"/>
      <c r="QSO896" s="2198"/>
      <c r="QSP896" s="2198"/>
      <c r="QSQ896" s="2198"/>
      <c r="QSR896" s="2198"/>
      <c r="QSS896" s="2198"/>
      <c r="QST896" s="2198"/>
      <c r="QSU896" s="2198"/>
      <c r="QSV896" s="2198"/>
      <c r="QSW896" s="2198"/>
      <c r="QSX896" s="2198"/>
      <c r="QSY896" s="2198"/>
      <c r="QSZ896" s="2198"/>
      <c r="QTA896" s="2198"/>
      <c r="QTB896" s="2198"/>
      <c r="QTC896" s="2198"/>
      <c r="QTD896" s="2198"/>
      <c r="QTE896" s="2198"/>
      <c r="QTF896" s="2198"/>
      <c r="QTG896" s="2198"/>
      <c r="QTH896" s="2198"/>
      <c r="QTI896" s="2198"/>
      <c r="QTJ896" s="2198"/>
      <c r="QTK896" s="2198"/>
      <c r="QTL896" s="2198"/>
      <c r="QTM896" s="2198"/>
      <c r="QTN896" s="2198"/>
      <c r="QTO896" s="2198"/>
      <c r="QTP896" s="2198"/>
      <c r="QTQ896" s="2198"/>
      <c r="QTR896" s="2198"/>
      <c r="QTS896" s="2198"/>
      <c r="QTT896" s="2198"/>
      <c r="QTU896" s="2198"/>
      <c r="QTV896" s="2198"/>
      <c r="QTW896" s="2198"/>
      <c r="QUA896" s="2198"/>
      <c r="QUB896" s="2198"/>
      <c r="QUC896" s="2198"/>
      <c r="QUD896" s="2198"/>
      <c r="QUE896" s="2198"/>
      <c r="QUF896" s="2198"/>
      <c r="QUG896" s="2198"/>
      <c r="QUH896" s="2198"/>
      <c r="QUI896" s="2198"/>
      <c r="QUJ896" s="2198"/>
      <c r="QUK896" s="2198"/>
      <c r="QUL896" s="2198"/>
      <c r="QUM896" s="2198"/>
      <c r="QUN896" s="2198"/>
      <c r="QUO896" s="2198"/>
      <c r="QUP896" s="2198"/>
      <c r="QUQ896" s="2198"/>
      <c r="QUR896" s="2198"/>
      <c r="QUS896" s="2198"/>
      <c r="QUT896" s="2198"/>
      <c r="QUU896" s="2198"/>
      <c r="QUV896" s="2198"/>
      <c r="QUW896" s="2198"/>
      <c r="QUX896" s="2198"/>
      <c r="QUY896" s="2198"/>
      <c r="QUZ896" s="2198"/>
      <c r="QVA896" s="2198"/>
      <c r="QVB896" s="2198"/>
      <c r="QVC896" s="2198"/>
      <c r="QVD896" s="2198"/>
      <c r="QVE896" s="2198"/>
      <c r="QVF896" s="2198"/>
      <c r="QVG896" s="2198"/>
      <c r="QVH896" s="2198"/>
      <c r="QVI896" s="2198"/>
      <c r="QVJ896" s="2198"/>
      <c r="QVK896" s="2198"/>
      <c r="QVL896" s="2198"/>
      <c r="QVM896" s="2198"/>
      <c r="QVN896" s="2198"/>
      <c r="QVO896" s="2198"/>
      <c r="QVP896" s="2198"/>
      <c r="QVQ896" s="2198"/>
      <c r="QVR896" s="2198"/>
      <c r="QVS896" s="2198"/>
      <c r="QVT896" s="2198"/>
      <c r="QVU896" s="2198"/>
      <c r="QVV896" s="2198"/>
      <c r="QVW896" s="2198"/>
      <c r="QVX896" s="2198"/>
      <c r="QVY896" s="2198"/>
      <c r="QVZ896" s="2198"/>
      <c r="QWA896" s="2198"/>
      <c r="QWB896" s="2198"/>
      <c r="QWC896" s="2198"/>
      <c r="QWD896" s="2198"/>
      <c r="QWE896" s="2198"/>
      <c r="QWF896" s="2198"/>
      <c r="QWG896" s="2198"/>
      <c r="QWH896" s="2198"/>
      <c r="QWI896" s="2198"/>
      <c r="QWJ896" s="2198"/>
      <c r="QWK896" s="2198"/>
      <c r="QWL896" s="2198"/>
      <c r="QWM896" s="2198"/>
      <c r="QWN896" s="2198"/>
      <c r="QWO896" s="2198"/>
      <c r="QWP896" s="2198"/>
      <c r="QWQ896" s="2198"/>
      <c r="QWR896" s="2198"/>
      <c r="QWS896" s="2198"/>
      <c r="QWT896" s="2198"/>
      <c r="QWU896" s="2198"/>
      <c r="QWV896" s="2198"/>
      <c r="QWW896" s="2198"/>
      <c r="QWX896" s="2198"/>
      <c r="QWY896" s="2198"/>
      <c r="QWZ896" s="2198"/>
      <c r="QXA896" s="2198"/>
      <c r="QXB896" s="2198"/>
      <c r="QXC896" s="2198"/>
      <c r="QXD896" s="2198"/>
      <c r="QXE896" s="2198"/>
      <c r="QXF896" s="2198"/>
      <c r="QXG896" s="2198"/>
      <c r="QXH896" s="2198"/>
      <c r="QXI896" s="2198"/>
      <c r="QXJ896" s="2198"/>
      <c r="QXK896" s="2198"/>
      <c r="QXL896" s="2198"/>
      <c r="QXM896" s="2198"/>
      <c r="QXN896" s="2198"/>
      <c r="QXO896" s="2198"/>
      <c r="QXP896" s="2198"/>
      <c r="QXQ896" s="2198"/>
      <c r="QXR896" s="2198"/>
      <c r="QXS896" s="2198"/>
      <c r="QXT896" s="2198"/>
      <c r="QXU896" s="2198"/>
      <c r="QXV896" s="2198"/>
      <c r="QXW896" s="2198"/>
      <c r="QXX896" s="2198"/>
      <c r="QXY896" s="2198"/>
      <c r="QXZ896" s="2198"/>
      <c r="QYA896" s="2198"/>
      <c r="QYB896" s="2198"/>
      <c r="QYC896" s="2198"/>
      <c r="QYD896" s="2198"/>
      <c r="QYE896" s="2198"/>
      <c r="QYF896" s="2198"/>
      <c r="QYG896" s="2198"/>
      <c r="QYH896" s="2198"/>
      <c r="QYI896" s="2198"/>
      <c r="QYJ896" s="2198"/>
      <c r="QYK896" s="2198"/>
      <c r="QYL896" s="2198"/>
      <c r="QYM896" s="2198"/>
      <c r="QYN896" s="2198"/>
      <c r="QYO896" s="2198"/>
      <c r="QYP896" s="2198"/>
      <c r="QYQ896" s="2198"/>
      <c r="QYR896" s="2198"/>
      <c r="QYS896" s="2198"/>
      <c r="QYT896" s="2198"/>
      <c r="QYU896" s="2198"/>
      <c r="QYV896" s="2198"/>
      <c r="QYW896" s="2198"/>
      <c r="QYX896" s="2198"/>
      <c r="QYY896" s="2198"/>
      <c r="QYZ896" s="2198"/>
      <c r="QZA896" s="2198"/>
      <c r="QZB896" s="2198"/>
      <c r="QZC896" s="2198"/>
      <c r="QZD896" s="2198"/>
      <c r="QZE896" s="2198"/>
      <c r="QZF896" s="2198"/>
      <c r="QZG896" s="2198"/>
      <c r="QZH896" s="2198"/>
      <c r="QZI896" s="2198"/>
      <c r="QZJ896" s="2198"/>
      <c r="QZK896" s="2198"/>
      <c r="QZL896" s="2198"/>
      <c r="QZM896" s="2198"/>
      <c r="QZN896" s="2198"/>
      <c r="QZO896" s="2198"/>
      <c r="QZP896" s="2198"/>
      <c r="QZQ896" s="2198"/>
      <c r="QZR896" s="2198"/>
      <c r="QZS896" s="2198"/>
      <c r="QZT896" s="2198"/>
      <c r="QZU896" s="2198"/>
      <c r="QZV896" s="2198"/>
      <c r="QZW896" s="2198"/>
      <c r="QZX896" s="2198"/>
      <c r="QZY896" s="2198"/>
      <c r="QZZ896" s="2198"/>
      <c r="RAA896" s="2198"/>
      <c r="RAB896" s="2198"/>
      <c r="RAC896" s="2198"/>
      <c r="RAD896" s="2198"/>
      <c r="RAE896" s="2198"/>
      <c r="RAF896" s="2198"/>
      <c r="RAG896" s="2198"/>
      <c r="RAH896" s="2198"/>
      <c r="RAI896" s="2198"/>
      <c r="RAJ896" s="2198"/>
      <c r="RAK896" s="2198"/>
      <c r="RAL896" s="2198"/>
      <c r="RAM896" s="2198"/>
      <c r="RAN896" s="2198"/>
      <c r="RAO896" s="2198"/>
      <c r="RAP896" s="2198"/>
      <c r="RAQ896" s="2198"/>
      <c r="RAR896" s="2198"/>
      <c r="RAS896" s="2198"/>
      <c r="RAT896" s="2198"/>
      <c r="RAU896" s="2198"/>
      <c r="RAV896" s="2198"/>
      <c r="RAW896" s="2198"/>
      <c r="RAX896" s="2198"/>
      <c r="RAY896" s="2198"/>
      <c r="RAZ896" s="2198"/>
      <c r="RBA896" s="2198"/>
      <c r="RBB896" s="2198"/>
      <c r="RBC896" s="2198"/>
      <c r="RBD896" s="2198"/>
      <c r="RBE896" s="2198"/>
      <c r="RBF896" s="2198"/>
      <c r="RBG896" s="2198"/>
      <c r="RBH896" s="2198"/>
      <c r="RBI896" s="2198"/>
      <c r="RBJ896" s="2198"/>
      <c r="RBK896" s="2198"/>
      <c r="RBL896" s="2198"/>
      <c r="RBM896" s="2198"/>
      <c r="RBN896" s="2198"/>
      <c r="RBO896" s="2198"/>
      <c r="RBP896" s="2198"/>
      <c r="RBQ896" s="2198"/>
      <c r="RBR896" s="2198"/>
      <c r="RBS896" s="2198"/>
      <c r="RBT896" s="2198"/>
      <c r="RBU896" s="2198"/>
      <c r="RBV896" s="2198"/>
      <c r="RBW896" s="2198"/>
      <c r="RBX896" s="2198"/>
      <c r="RBY896" s="2198"/>
      <c r="RBZ896" s="2198"/>
      <c r="RCA896" s="2198"/>
      <c r="RCB896" s="2198"/>
      <c r="RCC896" s="2198"/>
      <c r="RCD896" s="2198"/>
      <c r="RCE896" s="2198"/>
      <c r="RCF896" s="2198"/>
      <c r="RCG896" s="2198"/>
      <c r="RCH896" s="2198"/>
      <c r="RCI896" s="2198"/>
      <c r="RCJ896" s="2198"/>
      <c r="RCK896" s="2198"/>
      <c r="RCL896" s="2198"/>
      <c r="RCM896" s="2198"/>
      <c r="RCN896" s="2198"/>
      <c r="RCO896" s="2198"/>
      <c r="RCP896" s="2198"/>
      <c r="RCQ896" s="2198"/>
      <c r="RCR896" s="2198"/>
      <c r="RCS896" s="2198"/>
      <c r="RCT896" s="2198"/>
      <c r="RCU896" s="2198"/>
      <c r="RCV896" s="2198"/>
      <c r="RCW896" s="2198"/>
      <c r="RCX896" s="2198"/>
      <c r="RCY896" s="2198"/>
      <c r="RCZ896" s="2198"/>
      <c r="RDA896" s="2198"/>
      <c r="RDB896" s="2198"/>
      <c r="RDC896" s="2198"/>
      <c r="RDD896" s="2198"/>
      <c r="RDE896" s="2198"/>
      <c r="RDF896" s="2198"/>
      <c r="RDG896" s="2198"/>
      <c r="RDH896" s="2198"/>
      <c r="RDI896" s="2198"/>
      <c r="RDJ896" s="2198"/>
      <c r="RDK896" s="2198"/>
      <c r="RDL896" s="2198"/>
      <c r="RDM896" s="2198"/>
      <c r="RDN896" s="2198"/>
      <c r="RDO896" s="2198"/>
      <c r="RDP896" s="2198"/>
      <c r="RDQ896" s="2198"/>
      <c r="RDR896" s="2198"/>
      <c r="RDS896" s="2198"/>
      <c r="RDW896" s="2198"/>
      <c r="RDX896" s="2198"/>
      <c r="RDY896" s="2198"/>
      <c r="RDZ896" s="2198"/>
      <c r="REA896" s="2198"/>
      <c r="REB896" s="2198"/>
      <c r="REC896" s="2198"/>
      <c r="RED896" s="2198"/>
      <c r="REE896" s="2198"/>
      <c r="REF896" s="2198"/>
      <c r="REG896" s="2198"/>
      <c r="REH896" s="2198"/>
      <c r="REI896" s="2198"/>
      <c r="REJ896" s="2198"/>
      <c r="REK896" s="2198"/>
      <c r="REL896" s="2198"/>
      <c r="REM896" s="2198"/>
      <c r="REN896" s="2198"/>
      <c r="REO896" s="2198"/>
      <c r="REP896" s="2198"/>
      <c r="REQ896" s="2198"/>
      <c r="RER896" s="2198"/>
      <c r="RES896" s="2198"/>
      <c r="RET896" s="2198"/>
      <c r="REU896" s="2198"/>
      <c r="REV896" s="2198"/>
      <c r="REW896" s="2198"/>
      <c r="REX896" s="2198"/>
      <c r="REY896" s="2198"/>
      <c r="REZ896" s="2198"/>
      <c r="RFA896" s="2198"/>
      <c r="RFB896" s="2198"/>
      <c r="RFC896" s="2198"/>
      <c r="RFD896" s="2198"/>
      <c r="RFE896" s="2198"/>
      <c r="RFF896" s="2198"/>
      <c r="RFG896" s="2198"/>
      <c r="RFH896" s="2198"/>
      <c r="RFI896" s="2198"/>
      <c r="RFJ896" s="2198"/>
      <c r="RFK896" s="2198"/>
      <c r="RFL896" s="2198"/>
      <c r="RFM896" s="2198"/>
      <c r="RFN896" s="2198"/>
      <c r="RFO896" s="2198"/>
      <c r="RFP896" s="2198"/>
      <c r="RFQ896" s="2198"/>
      <c r="RFR896" s="2198"/>
      <c r="RFS896" s="2198"/>
      <c r="RFT896" s="2198"/>
      <c r="RFU896" s="2198"/>
      <c r="RFV896" s="2198"/>
      <c r="RFW896" s="2198"/>
      <c r="RFX896" s="2198"/>
      <c r="RFY896" s="2198"/>
      <c r="RFZ896" s="2198"/>
      <c r="RGA896" s="2198"/>
      <c r="RGB896" s="2198"/>
      <c r="RGC896" s="2198"/>
      <c r="RGD896" s="2198"/>
      <c r="RGE896" s="2198"/>
      <c r="RGF896" s="2198"/>
      <c r="RGG896" s="2198"/>
      <c r="RGH896" s="2198"/>
      <c r="RGI896" s="2198"/>
      <c r="RGJ896" s="2198"/>
      <c r="RGK896" s="2198"/>
      <c r="RGL896" s="2198"/>
      <c r="RGM896" s="2198"/>
      <c r="RGN896" s="2198"/>
      <c r="RGO896" s="2198"/>
      <c r="RGP896" s="2198"/>
      <c r="RGQ896" s="2198"/>
      <c r="RGR896" s="2198"/>
      <c r="RGS896" s="2198"/>
      <c r="RGT896" s="2198"/>
      <c r="RGU896" s="2198"/>
      <c r="RGV896" s="2198"/>
      <c r="RGW896" s="2198"/>
      <c r="RGX896" s="2198"/>
      <c r="RGY896" s="2198"/>
      <c r="RGZ896" s="2198"/>
      <c r="RHA896" s="2198"/>
      <c r="RHB896" s="2198"/>
      <c r="RHC896" s="2198"/>
      <c r="RHD896" s="2198"/>
      <c r="RHE896" s="2198"/>
      <c r="RHF896" s="2198"/>
      <c r="RHG896" s="2198"/>
      <c r="RHH896" s="2198"/>
      <c r="RHI896" s="2198"/>
      <c r="RHJ896" s="2198"/>
      <c r="RHK896" s="2198"/>
      <c r="RHL896" s="2198"/>
      <c r="RHM896" s="2198"/>
      <c r="RHN896" s="2198"/>
      <c r="RHO896" s="2198"/>
      <c r="RHP896" s="2198"/>
      <c r="RHQ896" s="2198"/>
      <c r="RHR896" s="2198"/>
      <c r="RHS896" s="2198"/>
      <c r="RHT896" s="2198"/>
      <c r="RHU896" s="2198"/>
      <c r="RHV896" s="2198"/>
      <c r="RHW896" s="2198"/>
      <c r="RHX896" s="2198"/>
      <c r="RHY896" s="2198"/>
      <c r="RHZ896" s="2198"/>
      <c r="RIA896" s="2198"/>
      <c r="RIB896" s="2198"/>
      <c r="RIC896" s="2198"/>
      <c r="RID896" s="2198"/>
      <c r="RIE896" s="2198"/>
      <c r="RIF896" s="2198"/>
      <c r="RIG896" s="2198"/>
      <c r="RIH896" s="2198"/>
      <c r="RII896" s="2198"/>
      <c r="RIJ896" s="2198"/>
      <c r="RIK896" s="2198"/>
      <c r="RIL896" s="2198"/>
      <c r="RIM896" s="2198"/>
      <c r="RIN896" s="2198"/>
      <c r="RIO896" s="2198"/>
      <c r="RIP896" s="2198"/>
      <c r="RIQ896" s="2198"/>
      <c r="RIR896" s="2198"/>
      <c r="RIS896" s="2198"/>
      <c r="RIT896" s="2198"/>
      <c r="RIU896" s="2198"/>
      <c r="RIV896" s="2198"/>
      <c r="RIW896" s="2198"/>
      <c r="RIX896" s="2198"/>
      <c r="RIY896" s="2198"/>
      <c r="RIZ896" s="2198"/>
      <c r="RJA896" s="2198"/>
      <c r="RJB896" s="2198"/>
      <c r="RJC896" s="2198"/>
      <c r="RJD896" s="2198"/>
      <c r="RJE896" s="2198"/>
      <c r="RJF896" s="2198"/>
      <c r="RJG896" s="2198"/>
      <c r="RJH896" s="2198"/>
      <c r="RJI896" s="2198"/>
      <c r="RJJ896" s="2198"/>
      <c r="RJK896" s="2198"/>
      <c r="RJL896" s="2198"/>
      <c r="RJM896" s="2198"/>
      <c r="RJN896" s="2198"/>
      <c r="RJO896" s="2198"/>
      <c r="RJP896" s="2198"/>
      <c r="RJQ896" s="2198"/>
      <c r="RJR896" s="2198"/>
      <c r="RJS896" s="2198"/>
      <c r="RJT896" s="2198"/>
      <c r="RJU896" s="2198"/>
      <c r="RJV896" s="2198"/>
      <c r="RJW896" s="2198"/>
      <c r="RJX896" s="2198"/>
      <c r="RJY896" s="2198"/>
      <c r="RJZ896" s="2198"/>
      <c r="RKA896" s="2198"/>
      <c r="RKB896" s="2198"/>
      <c r="RKC896" s="2198"/>
      <c r="RKD896" s="2198"/>
      <c r="RKE896" s="2198"/>
      <c r="RKF896" s="2198"/>
      <c r="RKG896" s="2198"/>
      <c r="RKH896" s="2198"/>
      <c r="RKI896" s="2198"/>
      <c r="RKJ896" s="2198"/>
      <c r="RKK896" s="2198"/>
      <c r="RKL896" s="2198"/>
      <c r="RKM896" s="2198"/>
      <c r="RKN896" s="2198"/>
      <c r="RKO896" s="2198"/>
      <c r="RKP896" s="2198"/>
      <c r="RKQ896" s="2198"/>
      <c r="RKR896" s="2198"/>
      <c r="RKS896" s="2198"/>
      <c r="RKT896" s="2198"/>
      <c r="RKU896" s="2198"/>
      <c r="RKV896" s="2198"/>
      <c r="RKW896" s="2198"/>
      <c r="RKX896" s="2198"/>
      <c r="RKY896" s="2198"/>
      <c r="RKZ896" s="2198"/>
      <c r="RLA896" s="2198"/>
      <c r="RLB896" s="2198"/>
      <c r="RLC896" s="2198"/>
      <c r="RLD896" s="2198"/>
      <c r="RLE896" s="2198"/>
      <c r="RLF896" s="2198"/>
      <c r="RLG896" s="2198"/>
      <c r="RLH896" s="2198"/>
      <c r="RLI896" s="2198"/>
      <c r="RLJ896" s="2198"/>
      <c r="RLK896" s="2198"/>
      <c r="RLL896" s="2198"/>
      <c r="RLM896" s="2198"/>
      <c r="RLN896" s="2198"/>
      <c r="RLO896" s="2198"/>
      <c r="RLP896" s="2198"/>
      <c r="RLQ896" s="2198"/>
      <c r="RLR896" s="2198"/>
      <c r="RLS896" s="2198"/>
      <c r="RLT896" s="2198"/>
      <c r="RLU896" s="2198"/>
      <c r="RLV896" s="2198"/>
      <c r="RLW896" s="2198"/>
      <c r="RLX896" s="2198"/>
      <c r="RLY896" s="2198"/>
      <c r="RLZ896" s="2198"/>
      <c r="RMA896" s="2198"/>
      <c r="RMB896" s="2198"/>
      <c r="RMC896" s="2198"/>
      <c r="RMD896" s="2198"/>
      <c r="RME896" s="2198"/>
      <c r="RMF896" s="2198"/>
      <c r="RMG896" s="2198"/>
      <c r="RMH896" s="2198"/>
      <c r="RMI896" s="2198"/>
      <c r="RMJ896" s="2198"/>
      <c r="RMK896" s="2198"/>
      <c r="RML896" s="2198"/>
      <c r="RMM896" s="2198"/>
      <c r="RMN896" s="2198"/>
      <c r="RMO896" s="2198"/>
      <c r="RMP896" s="2198"/>
      <c r="RMQ896" s="2198"/>
      <c r="RMR896" s="2198"/>
      <c r="RMS896" s="2198"/>
      <c r="RMT896" s="2198"/>
      <c r="RMU896" s="2198"/>
      <c r="RMV896" s="2198"/>
      <c r="RMW896" s="2198"/>
      <c r="RMX896" s="2198"/>
      <c r="RMY896" s="2198"/>
      <c r="RMZ896" s="2198"/>
      <c r="RNA896" s="2198"/>
      <c r="RNB896" s="2198"/>
      <c r="RNC896" s="2198"/>
      <c r="RND896" s="2198"/>
      <c r="RNE896" s="2198"/>
      <c r="RNF896" s="2198"/>
      <c r="RNG896" s="2198"/>
      <c r="RNH896" s="2198"/>
      <c r="RNI896" s="2198"/>
      <c r="RNJ896" s="2198"/>
      <c r="RNK896" s="2198"/>
      <c r="RNL896" s="2198"/>
      <c r="RNM896" s="2198"/>
      <c r="RNN896" s="2198"/>
      <c r="RNO896" s="2198"/>
      <c r="RNS896" s="2198"/>
      <c r="RNT896" s="2198"/>
      <c r="RNU896" s="2198"/>
      <c r="RNV896" s="2198"/>
      <c r="RNW896" s="2198"/>
      <c r="RNX896" s="2198"/>
      <c r="RNY896" s="2198"/>
      <c r="RNZ896" s="2198"/>
      <c r="ROA896" s="2198"/>
      <c r="ROB896" s="2198"/>
      <c r="ROC896" s="2198"/>
      <c r="ROD896" s="2198"/>
      <c r="ROE896" s="2198"/>
      <c r="ROF896" s="2198"/>
      <c r="ROG896" s="2198"/>
      <c r="ROH896" s="2198"/>
      <c r="ROI896" s="2198"/>
      <c r="ROJ896" s="2198"/>
      <c r="ROK896" s="2198"/>
      <c r="ROL896" s="2198"/>
      <c r="ROM896" s="2198"/>
      <c r="RON896" s="2198"/>
      <c r="ROO896" s="2198"/>
      <c r="ROP896" s="2198"/>
      <c r="ROQ896" s="2198"/>
      <c r="ROR896" s="2198"/>
      <c r="ROS896" s="2198"/>
      <c r="ROT896" s="2198"/>
      <c r="ROU896" s="2198"/>
      <c r="ROV896" s="2198"/>
      <c r="ROW896" s="2198"/>
      <c r="ROX896" s="2198"/>
      <c r="ROY896" s="2198"/>
      <c r="ROZ896" s="2198"/>
      <c r="RPA896" s="2198"/>
      <c r="RPB896" s="2198"/>
      <c r="RPC896" s="2198"/>
      <c r="RPD896" s="2198"/>
      <c r="RPE896" s="2198"/>
      <c r="RPF896" s="2198"/>
      <c r="RPG896" s="2198"/>
      <c r="RPH896" s="2198"/>
      <c r="RPI896" s="2198"/>
      <c r="RPJ896" s="2198"/>
      <c r="RPK896" s="2198"/>
      <c r="RPL896" s="2198"/>
      <c r="RPM896" s="2198"/>
      <c r="RPN896" s="2198"/>
      <c r="RPO896" s="2198"/>
      <c r="RPP896" s="2198"/>
      <c r="RPQ896" s="2198"/>
      <c r="RPR896" s="2198"/>
      <c r="RPS896" s="2198"/>
      <c r="RPT896" s="2198"/>
      <c r="RPU896" s="2198"/>
      <c r="RPV896" s="2198"/>
      <c r="RPW896" s="2198"/>
      <c r="RPX896" s="2198"/>
      <c r="RPY896" s="2198"/>
      <c r="RPZ896" s="2198"/>
      <c r="RQA896" s="2198"/>
      <c r="RQB896" s="2198"/>
      <c r="RQC896" s="2198"/>
      <c r="RQD896" s="2198"/>
      <c r="RQE896" s="2198"/>
      <c r="RQF896" s="2198"/>
      <c r="RQG896" s="2198"/>
      <c r="RQH896" s="2198"/>
      <c r="RQI896" s="2198"/>
      <c r="RQJ896" s="2198"/>
      <c r="RQK896" s="2198"/>
      <c r="RQL896" s="2198"/>
      <c r="RQM896" s="2198"/>
      <c r="RQN896" s="2198"/>
      <c r="RQO896" s="2198"/>
      <c r="RQP896" s="2198"/>
      <c r="RQQ896" s="2198"/>
      <c r="RQR896" s="2198"/>
      <c r="RQS896" s="2198"/>
      <c r="RQT896" s="2198"/>
      <c r="RQU896" s="2198"/>
      <c r="RQV896" s="2198"/>
      <c r="RQW896" s="2198"/>
      <c r="RQX896" s="2198"/>
      <c r="RQY896" s="2198"/>
      <c r="RQZ896" s="2198"/>
      <c r="RRA896" s="2198"/>
      <c r="RRB896" s="2198"/>
      <c r="RRC896" s="2198"/>
      <c r="RRD896" s="2198"/>
      <c r="RRE896" s="2198"/>
      <c r="RRF896" s="2198"/>
      <c r="RRG896" s="2198"/>
      <c r="RRH896" s="2198"/>
      <c r="RRI896" s="2198"/>
      <c r="RRJ896" s="2198"/>
      <c r="RRK896" s="2198"/>
      <c r="RRL896" s="2198"/>
      <c r="RRM896" s="2198"/>
      <c r="RRN896" s="2198"/>
      <c r="RRO896" s="2198"/>
      <c r="RRP896" s="2198"/>
      <c r="RRQ896" s="2198"/>
      <c r="RRR896" s="2198"/>
      <c r="RRS896" s="2198"/>
      <c r="RRT896" s="2198"/>
      <c r="RRU896" s="2198"/>
      <c r="RRV896" s="2198"/>
      <c r="RRW896" s="2198"/>
      <c r="RRX896" s="2198"/>
      <c r="RRY896" s="2198"/>
      <c r="RRZ896" s="2198"/>
      <c r="RSA896" s="2198"/>
      <c r="RSB896" s="2198"/>
      <c r="RSC896" s="2198"/>
      <c r="RSD896" s="2198"/>
      <c r="RSE896" s="2198"/>
      <c r="RSF896" s="2198"/>
      <c r="RSG896" s="2198"/>
      <c r="RSH896" s="2198"/>
      <c r="RSI896" s="2198"/>
      <c r="RSJ896" s="2198"/>
      <c r="RSK896" s="2198"/>
      <c r="RSL896" s="2198"/>
      <c r="RSM896" s="2198"/>
      <c r="RSN896" s="2198"/>
      <c r="RSO896" s="2198"/>
      <c r="RSP896" s="2198"/>
      <c r="RSQ896" s="2198"/>
      <c r="RSR896" s="2198"/>
      <c r="RSS896" s="2198"/>
      <c r="RST896" s="2198"/>
      <c r="RSU896" s="2198"/>
      <c r="RSV896" s="2198"/>
      <c r="RSW896" s="2198"/>
      <c r="RSX896" s="2198"/>
      <c r="RSY896" s="2198"/>
      <c r="RSZ896" s="2198"/>
      <c r="RTA896" s="2198"/>
      <c r="RTB896" s="2198"/>
      <c r="RTC896" s="2198"/>
      <c r="RTD896" s="2198"/>
      <c r="RTE896" s="2198"/>
      <c r="RTF896" s="2198"/>
      <c r="RTG896" s="2198"/>
      <c r="RTH896" s="2198"/>
      <c r="RTI896" s="2198"/>
      <c r="RTJ896" s="2198"/>
      <c r="RTK896" s="2198"/>
      <c r="RTL896" s="2198"/>
      <c r="RTM896" s="2198"/>
      <c r="RTN896" s="2198"/>
      <c r="RTO896" s="2198"/>
      <c r="RTP896" s="2198"/>
      <c r="RTQ896" s="2198"/>
      <c r="RTR896" s="2198"/>
      <c r="RTS896" s="2198"/>
      <c r="RTT896" s="2198"/>
      <c r="RTU896" s="2198"/>
      <c r="RTV896" s="2198"/>
      <c r="RTW896" s="2198"/>
      <c r="RTX896" s="2198"/>
      <c r="RTY896" s="2198"/>
      <c r="RTZ896" s="2198"/>
      <c r="RUA896" s="2198"/>
      <c r="RUB896" s="2198"/>
      <c r="RUC896" s="2198"/>
      <c r="RUD896" s="2198"/>
      <c r="RUE896" s="2198"/>
      <c r="RUF896" s="2198"/>
      <c r="RUG896" s="2198"/>
      <c r="RUH896" s="2198"/>
      <c r="RUI896" s="2198"/>
      <c r="RUJ896" s="2198"/>
      <c r="RUK896" s="2198"/>
      <c r="RUL896" s="2198"/>
      <c r="RUM896" s="2198"/>
      <c r="RUN896" s="2198"/>
      <c r="RUO896" s="2198"/>
      <c r="RUP896" s="2198"/>
      <c r="RUQ896" s="2198"/>
      <c r="RUR896" s="2198"/>
      <c r="RUS896" s="2198"/>
      <c r="RUT896" s="2198"/>
      <c r="RUU896" s="2198"/>
      <c r="RUV896" s="2198"/>
      <c r="RUW896" s="2198"/>
      <c r="RUX896" s="2198"/>
      <c r="RUY896" s="2198"/>
      <c r="RUZ896" s="2198"/>
      <c r="RVA896" s="2198"/>
      <c r="RVB896" s="2198"/>
      <c r="RVC896" s="2198"/>
      <c r="RVD896" s="2198"/>
      <c r="RVE896" s="2198"/>
      <c r="RVF896" s="2198"/>
      <c r="RVG896" s="2198"/>
      <c r="RVH896" s="2198"/>
      <c r="RVI896" s="2198"/>
      <c r="RVJ896" s="2198"/>
      <c r="RVK896" s="2198"/>
      <c r="RVL896" s="2198"/>
      <c r="RVM896" s="2198"/>
      <c r="RVN896" s="2198"/>
      <c r="RVO896" s="2198"/>
      <c r="RVP896" s="2198"/>
      <c r="RVQ896" s="2198"/>
      <c r="RVR896" s="2198"/>
      <c r="RVS896" s="2198"/>
      <c r="RVT896" s="2198"/>
      <c r="RVU896" s="2198"/>
      <c r="RVV896" s="2198"/>
      <c r="RVW896" s="2198"/>
      <c r="RVX896" s="2198"/>
      <c r="RVY896" s="2198"/>
      <c r="RVZ896" s="2198"/>
      <c r="RWA896" s="2198"/>
      <c r="RWB896" s="2198"/>
      <c r="RWC896" s="2198"/>
      <c r="RWD896" s="2198"/>
      <c r="RWE896" s="2198"/>
      <c r="RWF896" s="2198"/>
      <c r="RWG896" s="2198"/>
      <c r="RWH896" s="2198"/>
      <c r="RWI896" s="2198"/>
      <c r="RWJ896" s="2198"/>
      <c r="RWK896" s="2198"/>
      <c r="RWL896" s="2198"/>
      <c r="RWM896" s="2198"/>
      <c r="RWN896" s="2198"/>
      <c r="RWO896" s="2198"/>
      <c r="RWP896" s="2198"/>
      <c r="RWQ896" s="2198"/>
      <c r="RWR896" s="2198"/>
      <c r="RWS896" s="2198"/>
      <c r="RWT896" s="2198"/>
      <c r="RWU896" s="2198"/>
      <c r="RWV896" s="2198"/>
      <c r="RWW896" s="2198"/>
      <c r="RWX896" s="2198"/>
      <c r="RWY896" s="2198"/>
      <c r="RWZ896" s="2198"/>
      <c r="RXA896" s="2198"/>
      <c r="RXB896" s="2198"/>
      <c r="RXC896" s="2198"/>
      <c r="RXD896" s="2198"/>
      <c r="RXE896" s="2198"/>
      <c r="RXF896" s="2198"/>
      <c r="RXG896" s="2198"/>
      <c r="RXH896" s="2198"/>
      <c r="RXI896" s="2198"/>
      <c r="RXJ896" s="2198"/>
      <c r="RXK896" s="2198"/>
      <c r="RXO896" s="2198"/>
      <c r="RXP896" s="2198"/>
      <c r="RXQ896" s="2198"/>
      <c r="RXR896" s="2198"/>
      <c r="RXS896" s="2198"/>
      <c r="RXT896" s="2198"/>
      <c r="RXU896" s="2198"/>
      <c r="RXV896" s="2198"/>
      <c r="RXW896" s="2198"/>
      <c r="RXX896" s="2198"/>
      <c r="RXY896" s="2198"/>
      <c r="RXZ896" s="2198"/>
      <c r="RYA896" s="2198"/>
      <c r="RYB896" s="2198"/>
      <c r="RYC896" s="2198"/>
      <c r="RYD896" s="2198"/>
      <c r="RYE896" s="2198"/>
      <c r="RYF896" s="2198"/>
      <c r="RYG896" s="2198"/>
      <c r="RYH896" s="2198"/>
      <c r="RYI896" s="2198"/>
      <c r="RYJ896" s="2198"/>
      <c r="RYK896" s="2198"/>
      <c r="RYL896" s="2198"/>
      <c r="RYM896" s="2198"/>
      <c r="RYN896" s="2198"/>
      <c r="RYO896" s="2198"/>
      <c r="RYP896" s="2198"/>
      <c r="RYQ896" s="2198"/>
      <c r="RYR896" s="2198"/>
      <c r="RYS896" s="2198"/>
      <c r="RYT896" s="2198"/>
      <c r="RYU896" s="2198"/>
      <c r="RYV896" s="2198"/>
      <c r="RYW896" s="2198"/>
      <c r="RYX896" s="2198"/>
      <c r="RYY896" s="2198"/>
      <c r="RYZ896" s="2198"/>
      <c r="RZA896" s="2198"/>
      <c r="RZB896" s="2198"/>
      <c r="RZC896" s="2198"/>
      <c r="RZD896" s="2198"/>
      <c r="RZE896" s="2198"/>
      <c r="RZF896" s="2198"/>
      <c r="RZG896" s="2198"/>
      <c r="RZH896" s="2198"/>
      <c r="RZI896" s="2198"/>
      <c r="RZJ896" s="2198"/>
      <c r="RZK896" s="2198"/>
      <c r="RZL896" s="2198"/>
      <c r="RZM896" s="2198"/>
      <c r="RZN896" s="2198"/>
      <c r="RZO896" s="2198"/>
      <c r="RZP896" s="2198"/>
      <c r="RZQ896" s="2198"/>
      <c r="RZR896" s="2198"/>
      <c r="RZS896" s="2198"/>
      <c r="RZT896" s="2198"/>
      <c r="RZU896" s="2198"/>
      <c r="RZV896" s="2198"/>
      <c r="RZW896" s="2198"/>
      <c r="RZX896" s="2198"/>
      <c r="RZY896" s="2198"/>
      <c r="RZZ896" s="2198"/>
      <c r="SAA896" s="2198"/>
      <c r="SAB896" s="2198"/>
      <c r="SAC896" s="2198"/>
      <c r="SAD896" s="2198"/>
      <c r="SAE896" s="2198"/>
      <c r="SAF896" s="2198"/>
      <c r="SAG896" s="2198"/>
      <c r="SAH896" s="2198"/>
      <c r="SAI896" s="2198"/>
      <c r="SAJ896" s="2198"/>
      <c r="SAK896" s="2198"/>
      <c r="SAL896" s="2198"/>
      <c r="SAM896" s="2198"/>
      <c r="SAN896" s="2198"/>
      <c r="SAO896" s="2198"/>
      <c r="SAP896" s="2198"/>
      <c r="SAQ896" s="2198"/>
      <c r="SAR896" s="2198"/>
      <c r="SAS896" s="2198"/>
      <c r="SAT896" s="2198"/>
      <c r="SAU896" s="2198"/>
      <c r="SAV896" s="2198"/>
      <c r="SAW896" s="2198"/>
      <c r="SAX896" s="2198"/>
      <c r="SAY896" s="2198"/>
      <c r="SAZ896" s="2198"/>
      <c r="SBA896" s="2198"/>
      <c r="SBB896" s="2198"/>
      <c r="SBC896" s="2198"/>
      <c r="SBD896" s="2198"/>
      <c r="SBE896" s="2198"/>
      <c r="SBF896" s="2198"/>
      <c r="SBG896" s="2198"/>
      <c r="SBH896" s="2198"/>
      <c r="SBI896" s="2198"/>
      <c r="SBJ896" s="2198"/>
      <c r="SBK896" s="2198"/>
      <c r="SBL896" s="2198"/>
      <c r="SBM896" s="2198"/>
      <c r="SBN896" s="2198"/>
      <c r="SBO896" s="2198"/>
      <c r="SBP896" s="2198"/>
      <c r="SBQ896" s="2198"/>
      <c r="SBR896" s="2198"/>
      <c r="SBS896" s="2198"/>
      <c r="SBT896" s="2198"/>
      <c r="SBU896" s="2198"/>
      <c r="SBV896" s="2198"/>
      <c r="SBW896" s="2198"/>
      <c r="SBX896" s="2198"/>
      <c r="SBY896" s="2198"/>
      <c r="SBZ896" s="2198"/>
      <c r="SCA896" s="2198"/>
      <c r="SCB896" s="2198"/>
      <c r="SCC896" s="2198"/>
      <c r="SCD896" s="2198"/>
      <c r="SCE896" s="2198"/>
      <c r="SCF896" s="2198"/>
      <c r="SCG896" s="2198"/>
      <c r="SCH896" s="2198"/>
      <c r="SCI896" s="2198"/>
      <c r="SCJ896" s="2198"/>
      <c r="SCK896" s="2198"/>
      <c r="SCL896" s="2198"/>
      <c r="SCM896" s="2198"/>
      <c r="SCN896" s="2198"/>
      <c r="SCO896" s="2198"/>
      <c r="SCP896" s="2198"/>
      <c r="SCQ896" s="2198"/>
      <c r="SCR896" s="2198"/>
      <c r="SCS896" s="2198"/>
      <c r="SCT896" s="2198"/>
      <c r="SCU896" s="2198"/>
      <c r="SCV896" s="2198"/>
      <c r="SCW896" s="2198"/>
      <c r="SCX896" s="2198"/>
      <c r="SCY896" s="2198"/>
      <c r="SCZ896" s="2198"/>
      <c r="SDA896" s="2198"/>
      <c r="SDB896" s="2198"/>
      <c r="SDC896" s="2198"/>
      <c r="SDD896" s="2198"/>
      <c r="SDE896" s="2198"/>
      <c r="SDF896" s="2198"/>
      <c r="SDG896" s="2198"/>
      <c r="SDH896" s="2198"/>
      <c r="SDI896" s="2198"/>
      <c r="SDJ896" s="2198"/>
      <c r="SDK896" s="2198"/>
      <c r="SDL896" s="2198"/>
      <c r="SDM896" s="2198"/>
      <c r="SDN896" s="2198"/>
      <c r="SDO896" s="2198"/>
      <c r="SDP896" s="2198"/>
      <c r="SDQ896" s="2198"/>
      <c r="SDR896" s="2198"/>
      <c r="SDS896" s="2198"/>
      <c r="SDT896" s="2198"/>
      <c r="SDU896" s="2198"/>
      <c r="SDV896" s="2198"/>
      <c r="SDW896" s="2198"/>
      <c r="SDX896" s="2198"/>
      <c r="SDY896" s="2198"/>
      <c r="SDZ896" s="2198"/>
      <c r="SEA896" s="2198"/>
      <c r="SEB896" s="2198"/>
      <c r="SEC896" s="2198"/>
      <c r="SED896" s="2198"/>
      <c r="SEE896" s="2198"/>
      <c r="SEF896" s="2198"/>
      <c r="SEG896" s="2198"/>
      <c r="SEH896" s="2198"/>
      <c r="SEI896" s="2198"/>
      <c r="SEJ896" s="2198"/>
      <c r="SEK896" s="2198"/>
      <c r="SEL896" s="2198"/>
      <c r="SEM896" s="2198"/>
      <c r="SEN896" s="2198"/>
      <c r="SEO896" s="2198"/>
      <c r="SEP896" s="2198"/>
      <c r="SEQ896" s="2198"/>
      <c r="SER896" s="2198"/>
      <c r="SES896" s="2198"/>
      <c r="SET896" s="2198"/>
      <c r="SEU896" s="2198"/>
      <c r="SEV896" s="2198"/>
      <c r="SEW896" s="2198"/>
      <c r="SEX896" s="2198"/>
      <c r="SEY896" s="2198"/>
      <c r="SEZ896" s="2198"/>
      <c r="SFA896" s="2198"/>
      <c r="SFB896" s="2198"/>
      <c r="SFC896" s="2198"/>
      <c r="SFD896" s="2198"/>
      <c r="SFE896" s="2198"/>
      <c r="SFF896" s="2198"/>
      <c r="SFG896" s="2198"/>
      <c r="SFH896" s="2198"/>
      <c r="SFI896" s="2198"/>
      <c r="SFJ896" s="2198"/>
      <c r="SFK896" s="2198"/>
      <c r="SFL896" s="2198"/>
      <c r="SFM896" s="2198"/>
      <c r="SFN896" s="2198"/>
      <c r="SFO896" s="2198"/>
      <c r="SFP896" s="2198"/>
      <c r="SFQ896" s="2198"/>
      <c r="SFR896" s="2198"/>
      <c r="SFS896" s="2198"/>
      <c r="SFT896" s="2198"/>
      <c r="SFU896" s="2198"/>
      <c r="SFV896" s="2198"/>
      <c r="SFW896" s="2198"/>
      <c r="SFX896" s="2198"/>
      <c r="SFY896" s="2198"/>
      <c r="SFZ896" s="2198"/>
      <c r="SGA896" s="2198"/>
      <c r="SGB896" s="2198"/>
      <c r="SGC896" s="2198"/>
      <c r="SGD896" s="2198"/>
      <c r="SGE896" s="2198"/>
      <c r="SGF896" s="2198"/>
      <c r="SGG896" s="2198"/>
      <c r="SGH896" s="2198"/>
      <c r="SGI896" s="2198"/>
      <c r="SGJ896" s="2198"/>
      <c r="SGK896" s="2198"/>
      <c r="SGL896" s="2198"/>
      <c r="SGM896" s="2198"/>
      <c r="SGN896" s="2198"/>
      <c r="SGO896" s="2198"/>
      <c r="SGP896" s="2198"/>
      <c r="SGQ896" s="2198"/>
      <c r="SGR896" s="2198"/>
      <c r="SGS896" s="2198"/>
      <c r="SGT896" s="2198"/>
      <c r="SGU896" s="2198"/>
      <c r="SGV896" s="2198"/>
      <c r="SGW896" s="2198"/>
      <c r="SGX896" s="2198"/>
      <c r="SGY896" s="2198"/>
      <c r="SGZ896" s="2198"/>
      <c r="SHA896" s="2198"/>
      <c r="SHB896" s="2198"/>
      <c r="SHC896" s="2198"/>
      <c r="SHD896" s="2198"/>
      <c r="SHE896" s="2198"/>
      <c r="SHF896" s="2198"/>
      <c r="SHG896" s="2198"/>
      <c r="SHK896" s="2198"/>
      <c r="SHL896" s="2198"/>
      <c r="SHM896" s="2198"/>
      <c r="SHN896" s="2198"/>
      <c r="SHO896" s="2198"/>
      <c r="SHP896" s="2198"/>
      <c r="SHQ896" s="2198"/>
      <c r="SHR896" s="2198"/>
      <c r="SHS896" s="2198"/>
      <c r="SHT896" s="2198"/>
      <c r="SHU896" s="2198"/>
      <c r="SHV896" s="2198"/>
      <c r="SHW896" s="2198"/>
      <c r="SHX896" s="2198"/>
      <c r="SHY896" s="2198"/>
      <c r="SHZ896" s="2198"/>
      <c r="SIA896" s="2198"/>
      <c r="SIB896" s="2198"/>
      <c r="SIC896" s="2198"/>
      <c r="SID896" s="2198"/>
      <c r="SIE896" s="2198"/>
      <c r="SIF896" s="2198"/>
      <c r="SIG896" s="2198"/>
      <c r="SIH896" s="2198"/>
      <c r="SII896" s="2198"/>
      <c r="SIJ896" s="2198"/>
      <c r="SIK896" s="2198"/>
      <c r="SIL896" s="2198"/>
      <c r="SIM896" s="2198"/>
      <c r="SIN896" s="2198"/>
      <c r="SIO896" s="2198"/>
      <c r="SIP896" s="2198"/>
      <c r="SIQ896" s="2198"/>
      <c r="SIR896" s="2198"/>
      <c r="SIS896" s="2198"/>
      <c r="SIT896" s="2198"/>
      <c r="SIU896" s="2198"/>
      <c r="SIV896" s="2198"/>
      <c r="SIW896" s="2198"/>
      <c r="SIX896" s="2198"/>
      <c r="SIY896" s="2198"/>
      <c r="SIZ896" s="2198"/>
      <c r="SJA896" s="2198"/>
      <c r="SJB896" s="2198"/>
      <c r="SJC896" s="2198"/>
      <c r="SJD896" s="2198"/>
      <c r="SJE896" s="2198"/>
      <c r="SJF896" s="2198"/>
      <c r="SJG896" s="2198"/>
      <c r="SJH896" s="2198"/>
      <c r="SJI896" s="2198"/>
      <c r="SJJ896" s="2198"/>
      <c r="SJK896" s="2198"/>
      <c r="SJL896" s="2198"/>
      <c r="SJM896" s="2198"/>
      <c r="SJN896" s="2198"/>
      <c r="SJO896" s="2198"/>
      <c r="SJP896" s="2198"/>
      <c r="SJQ896" s="2198"/>
      <c r="SJR896" s="2198"/>
      <c r="SJS896" s="2198"/>
      <c r="SJT896" s="2198"/>
      <c r="SJU896" s="2198"/>
      <c r="SJV896" s="2198"/>
      <c r="SJW896" s="2198"/>
      <c r="SJX896" s="2198"/>
      <c r="SJY896" s="2198"/>
      <c r="SJZ896" s="2198"/>
      <c r="SKA896" s="2198"/>
      <c r="SKB896" s="2198"/>
      <c r="SKC896" s="2198"/>
      <c r="SKD896" s="2198"/>
      <c r="SKE896" s="2198"/>
      <c r="SKF896" s="2198"/>
      <c r="SKG896" s="2198"/>
      <c r="SKH896" s="2198"/>
      <c r="SKI896" s="2198"/>
      <c r="SKJ896" s="2198"/>
      <c r="SKK896" s="2198"/>
      <c r="SKL896" s="2198"/>
      <c r="SKM896" s="2198"/>
      <c r="SKN896" s="2198"/>
      <c r="SKO896" s="2198"/>
      <c r="SKP896" s="2198"/>
      <c r="SKQ896" s="2198"/>
      <c r="SKR896" s="2198"/>
      <c r="SKS896" s="2198"/>
      <c r="SKT896" s="2198"/>
      <c r="SKU896" s="2198"/>
      <c r="SKV896" s="2198"/>
      <c r="SKW896" s="2198"/>
      <c r="SKX896" s="2198"/>
      <c r="SKY896" s="2198"/>
      <c r="SKZ896" s="2198"/>
      <c r="SLA896" s="2198"/>
      <c r="SLB896" s="2198"/>
      <c r="SLC896" s="2198"/>
      <c r="SLD896" s="2198"/>
      <c r="SLE896" s="2198"/>
      <c r="SLF896" s="2198"/>
      <c r="SLG896" s="2198"/>
      <c r="SLH896" s="2198"/>
      <c r="SLI896" s="2198"/>
      <c r="SLJ896" s="2198"/>
      <c r="SLK896" s="2198"/>
      <c r="SLL896" s="2198"/>
      <c r="SLM896" s="2198"/>
      <c r="SLN896" s="2198"/>
      <c r="SLO896" s="2198"/>
      <c r="SLP896" s="2198"/>
      <c r="SLQ896" s="2198"/>
      <c r="SLR896" s="2198"/>
      <c r="SLS896" s="2198"/>
      <c r="SLT896" s="2198"/>
      <c r="SLU896" s="2198"/>
      <c r="SLV896" s="2198"/>
      <c r="SLW896" s="2198"/>
      <c r="SLX896" s="2198"/>
      <c r="SLY896" s="2198"/>
      <c r="SLZ896" s="2198"/>
      <c r="SMA896" s="2198"/>
      <c r="SMB896" s="2198"/>
      <c r="SMC896" s="2198"/>
      <c r="SMD896" s="2198"/>
      <c r="SME896" s="2198"/>
      <c r="SMF896" s="2198"/>
      <c r="SMG896" s="2198"/>
      <c r="SMH896" s="2198"/>
      <c r="SMI896" s="2198"/>
      <c r="SMJ896" s="2198"/>
      <c r="SMK896" s="2198"/>
      <c r="SML896" s="2198"/>
      <c r="SMM896" s="2198"/>
      <c r="SMN896" s="2198"/>
      <c r="SMO896" s="2198"/>
      <c r="SMP896" s="2198"/>
      <c r="SMQ896" s="2198"/>
      <c r="SMR896" s="2198"/>
      <c r="SMS896" s="2198"/>
      <c r="SMT896" s="2198"/>
      <c r="SMU896" s="2198"/>
      <c r="SMV896" s="2198"/>
      <c r="SMW896" s="2198"/>
      <c r="SMX896" s="2198"/>
      <c r="SMY896" s="2198"/>
      <c r="SMZ896" s="2198"/>
      <c r="SNA896" s="2198"/>
      <c r="SNB896" s="2198"/>
      <c r="SNC896" s="2198"/>
      <c r="SND896" s="2198"/>
      <c r="SNE896" s="2198"/>
      <c r="SNF896" s="2198"/>
      <c r="SNG896" s="2198"/>
      <c r="SNH896" s="2198"/>
      <c r="SNI896" s="2198"/>
      <c r="SNJ896" s="2198"/>
      <c r="SNK896" s="2198"/>
      <c r="SNL896" s="2198"/>
      <c r="SNM896" s="2198"/>
      <c r="SNN896" s="2198"/>
      <c r="SNO896" s="2198"/>
      <c r="SNP896" s="2198"/>
      <c r="SNQ896" s="2198"/>
      <c r="SNR896" s="2198"/>
      <c r="SNS896" s="2198"/>
      <c r="SNT896" s="2198"/>
      <c r="SNU896" s="2198"/>
      <c r="SNV896" s="2198"/>
      <c r="SNW896" s="2198"/>
      <c r="SNX896" s="2198"/>
      <c r="SNY896" s="2198"/>
      <c r="SNZ896" s="2198"/>
      <c r="SOA896" s="2198"/>
      <c r="SOB896" s="2198"/>
      <c r="SOC896" s="2198"/>
      <c r="SOD896" s="2198"/>
      <c r="SOE896" s="2198"/>
      <c r="SOF896" s="2198"/>
      <c r="SOG896" s="2198"/>
      <c r="SOH896" s="2198"/>
      <c r="SOI896" s="2198"/>
      <c r="SOJ896" s="2198"/>
      <c r="SOK896" s="2198"/>
      <c r="SOL896" s="2198"/>
      <c r="SOM896" s="2198"/>
      <c r="SON896" s="2198"/>
      <c r="SOO896" s="2198"/>
      <c r="SOP896" s="2198"/>
      <c r="SOQ896" s="2198"/>
      <c r="SOR896" s="2198"/>
      <c r="SOS896" s="2198"/>
      <c r="SOT896" s="2198"/>
      <c r="SOU896" s="2198"/>
      <c r="SOV896" s="2198"/>
      <c r="SOW896" s="2198"/>
      <c r="SOX896" s="2198"/>
      <c r="SOY896" s="2198"/>
      <c r="SOZ896" s="2198"/>
      <c r="SPA896" s="2198"/>
      <c r="SPB896" s="2198"/>
      <c r="SPC896" s="2198"/>
      <c r="SPD896" s="2198"/>
      <c r="SPE896" s="2198"/>
      <c r="SPF896" s="2198"/>
      <c r="SPG896" s="2198"/>
      <c r="SPH896" s="2198"/>
      <c r="SPI896" s="2198"/>
      <c r="SPJ896" s="2198"/>
      <c r="SPK896" s="2198"/>
      <c r="SPL896" s="2198"/>
      <c r="SPM896" s="2198"/>
      <c r="SPN896" s="2198"/>
      <c r="SPO896" s="2198"/>
      <c r="SPP896" s="2198"/>
      <c r="SPQ896" s="2198"/>
      <c r="SPR896" s="2198"/>
      <c r="SPS896" s="2198"/>
      <c r="SPT896" s="2198"/>
      <c r="SPU896" s="2198"/>
      <c r="SPV896" s="2198"/>
      <c r="SPW896" s="2198"/>
      <c r="SPX896" s="2198"/>
      <c r="SPY896" s="2198"/>
      <c r="SPZ896" s="2198"/>
      <c r="SQA896" s="2198"/>
      <c r="SQB896" s="2198"/>
      <c r="SQC896" s="2198"/>
      <c r="SQD896" s="2198"/>
      <c r="SQE896" s="2198"/>
      <c r="SQF896" s="2198"/>
      <c r="SQG896" s="2198"/>
      <c r="SQH896" s="2198"/>
      <c r="SQI896" s="2198"/>
      <c r="SQJ896" s="2198"/>
      <c r="SQK896" s="2198"/>
      <c r="SQL896" s="2198"/>
      <c r="SQM896" s="2198"/>
      <c r="SQN896" s="2198"/>
      <c r="SQO896" s="2198"/>
      <c r="SQP896" s="2198"/>
      <c r="SQQ896" s="2198"/>
      <c r="SQR896" s="2198"/>
      <c r="SQS896" s="2198"/>
      <c r="SQT896" s="2198"/>
      <c r="SQU896" s="2198"/>
      <c r="SQV896" s="2198"/>
      <c r="SQW896" s="2198"/>
      <c r="SQX896" s="2198"/>
      <c r="SQY896" s="2198"/>
      <c r="SQZ896" s="2198"/>
      <c r="SRA896" s="2198"/>
      <c r="SRB896" s="2198"/>
      <c r="SRC896" s="2198"/>
      <c r="SRG896" s="2198"/>
      <c r="SRH896" s="2198"/>
      <c r="SRI896" s="2198"/>
      <c r="SRJ896" s="2198"/>
      <c r="SRK896" s="2198"/>
      <c r="SRL896" s="2198"/>
      <c r="SRM896" s="2198"/>
      <c r="SRN896" s="2198"/>
      <c r="SRO896" s="2198"/>
      <c r="SRP896" s="2198"/>
      <c r="SRQ896" s="2198"/>
      <c r="SRR896" s="2198"/>
      <c r="SRS896" s="2198"/>
      <c r="SRT896" s="2198"/>
      <c r="SRU896" s="2198"/>
      <c r="SRV896" s="2198"/>
      <c r="SRW896" s="2198"/>
      <c r="SRX896" s="2198"/>
      <c r="SRY896" s="2198"/>
      <c r="SRZ896" s="2198"/>
      <c r="SSA896" s="2198"/>
      <c r="SSB896" s="2198"/>
      <c r="SSC896" s="2198"/>
      <c r="SSD896" s="2198"/>
      <c r="SSE896" s="2198"/>
      <c r="SSF896" s="2198"/>
      <c r="SSG896" s="2198"/>
      <c r="SSH896" s="2198"/>
      <c r="SSI896" s="2198"/>
      <c r="SSJ896" s="2198"/>
      <c r="SSK896" s="2198"/>
      <c r="SSL896" s="2198"/>
      <c r="SSM896" s="2198"/>
      <c r="SSN896" s="2198"/>
      <c r="SSO896" s="2198"/>
      <c r="SSP896" s="2198"/>
      <c r="SSQ896" s="2198"/>
      <c r="SSR896" s="2198"/>
      <c r="SSS896" s="2198"/>
      <c r="SST896" s="2198"/>
      <c r="SSU896" s="2198"/>
      <c r="SSV896" s="2198"/>
      <c r="SSW896" s="2198"/>
      <c r="SSX896" s="2198"/>
      <c r="SSY896" s="2198"/>
      <c r="SSZ896" s="2198"/>
      <c r="STA896" s="2198"/>
      <c r="STB896" s="2198"/>
      <c r="STC896" s="2198"/>
      <c r="STD896" s="2198"/>
      <c r="STE896" s="2198"/>
      <c r="STF896" s="2198"/>
      <c r="STG896" s="2198"/>
      <c r="STH896" s="2198"/>
      <c r="STI896" s="2198"/>
      <c r="STJ896" s="2198"/>
      <c r="STK896" s="2198"/>
      <c r="STL896" s="2198"/>
      <c r="STM896" s="2198"/>
      <c r="STN896" s="2198"/>
      <c r="STO896" s="2198"/>
      <c r="STP896" s="2198"/>
      <c r="STQ896" s="2198"/>
      <c r="STR896" s="2198"/>
      <c r="STS896" s="2198"/>
      <c r="STT896" s="2198"/>
      <c r="STU896" s="2198"/>
      <c r="STV896" s="2198"/>
      <c r="STW896" s="2198"/>
      <c r="STX896" s="2198"/>
      <c r="STY896" s="2198"/>
      <c r="STZ896" s="2198"/>
      <c r="SUA896" s="2198"/>
      <c r="SUB896" s="2198"/>
      <c r="SUC896" s="2198"/>
      <c r="SUD896" s="2198"/>
      <c r="SUE896" s="2198"/>
      <c r="SUF896" s="2198"/>
      <c r="SUG896" s="2198"/>
      <c r="SUH896" s="2198"/>
      <c r="SUI896" s="2198"/>
      <c r="SUJ896" s="2198"/>
      <c r="SUK896" s="2198"/>
      <c r="SUL896" s="2198"/>
      <c r="SUM896" s="2198"/>
      <c r="SUN896" s="2198"/>
      <c r="SUO896" s="2198"/>
      <c r="SUP896" s="2198"/>
      <c r="SUQ896" s="2198"/>
      <c r="SUR896" s="2198"/>
      <c r="SUS896" s="2198"/>
      <c r="SUT896" s="2198"/>
      <c r="SUU896" s="2198"/>
      <c r="SUV896" s="2198"/>
      <c r="SUW896" s="2198"/>
      <c r="SUX896" s="2198"/>
      <c r="SUY896" s="2198"/>
      <c r="SUZ896" s="2198"/>
      <c r="SVA896" s="2198"/>
      <c r="SVB896" s="2198"/>
      <c r="SVC896" s="2198"/>
      <c r="SVD896" s="2198"/>
      <c r="SVE896" s="2198"/>
      <c r="SVF896" s="2198"/>
      <c r="SVG896" s="2198"/>
      <c r="SVH896" s="2198"/>
      <c r="SVI896" s="2198"/>
      <c r="SVJ896" s="2198"/>
      <c r="SVK896" s="2198"/>
      <c r="SVL896" s="2198"/>
      <c r="SVM896" s="2198"/>
      <c r="SVN896" s="2198"/>
      <c r="SVO896" s="2198"/>
      <c r="SVP896" s="2198"/>
      <c r="SVQ896" s="2198"/>
      <c r="SVR896" s="2198"/>
      <c r="SVS896" s="2198"/>
      <c r="SVT896" s="2198"/>
      <c r="SVU896" s="2198"/>
      <c r="SVV896" s="2198"/>
      <c r="SVW896" s="2198"/>
      <c r="SVX896" s="2198"/>
      <c r="SVY896" s="2198"/>
      <c r="SVZ896" s="2198"/>
      <c r="SWA896" s="2198"/>
      <c r="SWB896" s="2198"/>
      <c r="SWC896" s="2198"/>
      <c r="SWD896" s="2198"/>
      <c r="SWE896" s="2198"/>
      <c r="SWF896" s="2198"/>
      <c r="SWG896" s="2198"/>
      <c r="SWH896" s="2198"/>
      <c r="SWI896" s="2198"/>
      <c r="SWJ896" s="2198"/>
      <c r="SWK896" s="2198"/>
      <c r="SWL896" s="2198"/>
      <c r="SWM896" s="2198"/>
      <c r="SWN896" s="2198"/>
      <c r="SWO896" s="2198"/>
      <c r="SWP896" s="2198"/>
      <c r="SWQ896" s="2198"/>
      <c r="SWR896" s="2198"/>
      <c r="SWS896" s="2198"/>
      <c r="SWT896" s="2198"/>
      <c r="SWU896" s="2198"/>
      <c r="SWV896" s="2198"/>
      <c r="SWW896" s="2198"/>
      <c r="SWX896" s="2198"/>
      <c r="SWY896" s="2198"/>
      <c r="SWZ896" s="2198"/>
      <c r="SXA896" s="2198"/>
      <c r="SXB896" s="2198"/>
      <c r="SXC896" s="2198"/>
      <c r="SXD896" s="2198"/>
      <c r="SXE896" s="2198"/>
      <c r="SXF896" s="2198"/>
      <c r="SXG896" s="2198"/>
      <c r="SXH896" s="2198"/>
      <c r="SXI896" s="2198"/>
      <c r="SXJ896" s="2198"/>
      <c r="SXK896" s="2198"/>
      <c r="SXL896" s="2198"/>
      <c r="SXM896" s="2198"/>
      <c r="SXN896" s="2198"/>
      <c r="SXO896" s="2198"/>
      <c r="SXP896" s="2198"/>
      <c r="SXQ896" s="2198"/>
      <c r="SXR896" s="2198"/>
      <c r="SXS896" s="2198"/>
      <c r="SXT896" s="2198"/>
      <c r="SXU896" s="2198"/>
      <c r="SXV896" s="2198"/>
      <c r="SXW896" s="2198"/>
      <c r="SXX896" s="2198"/>
      <c r="SXY896" s="2198"/>
      <c r="SXZ896" s="2198"/>
      <c r="SYA896" s="2198"/>
      <c r="SYB896" s="2198"/>
      <c r="SYC896" s="2198"/>
      <c r="SYD896" s="2198"/>
      <c r="SYE896" s="2198"/>
      <c r="SYF896" s="2198"/>
      <c r="SYG896" s="2198"/>
      <c r="SYH896" s="2198"/>
      <c r="SYI896" s="2198"/>
      <c r="SYJ896" s="2198"/>
      <c r="SYK896" s="2198"/>
      <c r="SYL896" s="2198"/>
      <c r="SYM896" s="2198"/>
      <c r="SYN896" s="2198"/>
      <c r="SYO896" s="2198"/>
      <c r="SYP896" s="2198"/>
      <c r="SYQ896" s="2198"/>
      <c r="SYR896" s="2198"/>
      <c r="SYS896" s="2198"/>
      <c r="SYT896" s="2198"/>
      <c r="SYU896" s="2198"/>
      <c r="SYV896" s="2198"/>
      <c r="SYW896" s="2198"/>
      <c r="SYX896" s="2198"/>
      <c r="SYY896" s="2198"/>
      <c r="SYZ896" s="2198"/>
      <c r="SZA896" s="2198"/>
      <c r="SZB896" s="2198"/>
      <c r="SZC896" s="2198"/>
      <c r="SZD896" s="2198"/>
      <c r="SZE896" s="2198"/>
      <c r="SZF896" s="2198"/>
      <c r="SZG896" s="2198"/>
      <c r="SZH896" s="2198"/>
      <c r="SZI896" s="2198"/>
      <c r="SZJ896" s="2198"/>
      <c r="SZK896" s="2198"/>
      <c r="SZL896" s="2198"/>
      <c r="SZM896" s="2198"/>
      <c r="SZN896" s="2198"/>
      <c r="SZO896" s="2198"/>
      <c r="SZP896" s="2198"/>
      <c r="SZQ896" s="2198"/>
      <c r="SZR896" s="2198"/>
      <c r="SZS896" s="2198"/>
      <c r="SZT896" s="2198"/>
      <c r="SZU896" s="2198"/>
      <c r="SZV896" s="2198"/>
      <c r="SZW896" s="2198"/>
      <c r="SZX896" s="2198"/>
      <c r="SZY896" s="2198"/>
      <c r="SZZ896" s="2198"/>
      <c r="TAA896" s="2198"/>
      <c r="TAB896" s="2198"/>
      <c r="TAC896" s="2198"/>
      <c r="TAD896" s="2198"/>
      <c r="TAE896" s="2198"/>
      <c r="TAF896" s="2198"/>
      <c r="TAG896" s="2198"/>
      <c r="TAH896" s="2198"/>
      <c r="TAI896" s="2198"/>
      <c r="TAJ896" s="2198"/>
      <c r="TAK896" s="2198"/>
      <c r="TAL896" s="2198"/>
      <c r="TAM896" s="2198"/>
      <c r="TAN896" s="2198"/>
      <c r="TAO896" s="2198"/>
      <c r="TAP896" s="2198"/>
      <c r="TAQ896" s="2198"/>
      <c r="TAR896" s="2198"/>
      <c r="TAS896" s="2198"/>
      <c r="TAT896" s="2198"/>
      <c r="TAU896" s="2198"/>
      <c r="TAV896" s="2198"/>
      <c r="TAW896" s="2198"/>
      <c r="TAX896" s="2198"/>
      <c r="TAY896" s="2198"/>
      <c r="TBC896" s="2198"/>
      <c r="TBD896" s="2198"/>
      <c r="TBE896" s="2198"/>
      <c r="TBF896" s="2198"/>
      <c r="TBG896" s="2198"/>
      <c r="TBH896" s="2198"/>
      <c r="TBI896" s="2198"/>
      <c r="TBJ896" s="2198"/>
      <c r="TBK896" s="2198"/>
      <c r="TBL896" s="2198"/>
      <c r="TBM896" s="2198"/>
      <c r="TBN896" s="2198"/>
      <c r="TBO896" s="2198"/>
      <c r="TBP896" s="2198"/>
      <c r="TBQ896" s="2198"/>
      <c r="TBR896" s="2198"/>
      <c r="TBS896" s="2198"/>
      <c r="TBT896" s="2198"/>
      <c r="TBU896" s="2198"/>
      <c r="TBV896" s="2198"/>
      <c r="TBW896" s="2198"/>
      <c r="TBX896" s="2198"/>
      <c r="TBY896" s="2198"/>
      <c r="TBZ896" s="2198"/>
      <c r="TCA896" s="2198"/>
      <c r="TCB896" s="2198"/>
      <c r="TCC896" s="2198"/>
      <c r="TCD896" s="2198"/>
      <c r="TCE896" s="2198"/>
      <c r="TCF896" s="2198"/>
      <c r="TCG896" s="2198"/>
      <c r="TCH896" s="2198"/>
      <c r="TCI896" s="2198"/>
      <c r="TCJ896" s="2198"/>
      <c r="TCK896" s="2198"/>
      <c r="TCL896" s="2198"/>
      <c r="TCM896" s="2198"/>
      <c r="TCN896" s="2198"/>
      <c r="TCO896" s="2198"/>
      <c r="TCP896" s="2198"/>
      <c r="TCQ896" s="2198"/>
      <c r="TCR896" s="2198"/>
      <c r="TCS896" s="2198"/>
      <c r="TCT896" s="2198"/>
      <c r="TCU896" s="2198"/>
      <c r="TCV896" s="2198"/>
      <c r="TCW896" s="2198"/>
      <c r="TCX896" s="2198"/>
      <c r="TCY896" s="2198"/>
      <c r="TCZ896" s="2198"/>
      <c r="TDA896" s="2198"/>
      <c r="TDB896" s="2198"/>
      <c r="TDC896" s="2198"/>
      <c r="TDD896" s="2198"/>
      <c r="TDE896" s="2198"/>
      <c r="TDF896" s="2198"/>
      <c r="TDG896" s="2198"/>
      <c r="TDH896" s="2198"/>
      <c r="TDI896" s="2198"/>
      <c r="TDJ896" s="2198"/>
      <c r="TDK896" s="2198"/>
      <c r="TDL896" s="2198"/>
      <c r="TDM896" s="2198"/>
      <c r="TDN896" s="2198"/>
      <c r="TDO896" s="2198"/>
      <c r="TDP896" s="2198"/>
      <c r="TDQ896" s="2198"/>
      <c r="TDR896" s="2198"/>
      <c r="TDS896" s="2198"/>
      <c r="TDT896" s="2198"/>
      <c r="TDU896" s="2198"/>
      <c r="TDV896" s="2198"/>
      <c r="TDW896" s="2198"/>
      <c r="TDX896" s="2198"/>
      <c r="TDY896" s="2198"/>
      <c r="TDZ896" s="2198"/>
      <c r="TEA896" s="2198"/>
      <c r="TEB896" s="2198"/>
      <c r="TEC896" s="2198"/>
      <c r="TED896" s="2198"/>
      <c r="TEE896" s="2198"/>
      <c r="TEF896" s="2198"/>
      <c r="TEG896" s="2198"/>
      <c r="TEH896" s="2198"/>
      <c r="TEI896" s="2198"/>
      <c r="TEJ896" s="2198"/>
      <c r="TEK896" s="2198"/>
      <c r="TEL896" s="2198"/>
      <c r="TEM896" s="2198"/>
      <c r="TEN896" s="2198"/>
      <c r="TEO896" s="2198"/>
      <c r="TEP896" s="2198"/>
      <c r="TEQ896" s="2198"/>
      <c r="TER896" s="2198"/>
      <c r="TES896" s="2198"/>
      <c r="TET896" s="2198"/>
      <c r="TEU896" s="2198"/>
      <c r="TEV896" s="2198"/>
      <c r="TEW896" s="2198"/>
      <c r="TEX896" s="2198"/>
      <c r="TEY896" s="2198"/>
      <c r="TEZ896" s="2198"/>
      <c r="TFA896" s="2198"/>
      <c r="TFB896" s="2198"/>
      <c r="TFC896" s="2198"/>
      <c r="TFD896" s="2198"/>
      <c r="TFE896" s="2198"/>
      <c r="TFF896" s="2198"/>
      <c r="TFG896" s="2198"/>
      <c r="TFH896" s="2198"/>
      <c r="TFI896" s="2198"/>
      <c r="TFJ896" s="2198"/>
      <c r="TFK896" s="2198"/>
      <c r="TFL896" s="2198"/>
      <c r="TFM896" s="2198"/>
      <c r="TFN896" s="2198"/>
      <c r="TFO896" s="2198"/>
      <c r="TFP896" s="2198"/>
      <c r="TFQ896" s="2198"/>
      <c r="TFR896" s="2198"/>
      <c r="TFS896" s="2198"/>
      <c r="TFT896" s="2198"/>
      <c r="TFU896" s="2198"/>
      <c r="TFV896" s="2198"/>
      <c r="TFW896" s="2198"/>
      <c r="TFX896" s="2198"/>
      <c r="TFY896" s="2198"/>
      <c r="TFZ896" s="2198"/>
      <c r="TGA896" s="2198"/>
      <c r="TGB896" s="2198"/>
      <c r="TGC896" s="2198"/>
      <c r="TGD896" s="2198"/>
      <c r="TGE896" s="2198"/>
      <c r="TGF896" s="2198"/>
      <c r="TGG896" s="2198"/>
      <c r="TGH896" s="2198"/>
      <c r="TGI896" s="2198"/>
      <c r="TGJ896" s="2198"/>
      <c r="TGK896" s="2198"/>
      <c r="TGL896" s="2198"/>
      <c r="TGM896" s="2198"/>
      <c r="TGN896" s="2198"/>
      <c r="TGO896" s="2198"/>
      <c r="TGP896" s="2198"/>
      <c r="TGQ896" s="2198"/>
      <c r="TGR896" s="2198"/>
      <c r="TGS896" s="2198"/>
      <c r="TGT896" s="2198"/>
      <c r="TGU896" s="2198"/>
      <c r="TGV896" s="2198"/>
      <c r="TGW896" s="2198"/>
      <c r="TGX896" s="2198"/>
      <c r="TGY896" s="2198"/>
      <c r="TGZ896" s="2198"/>
      <c r="THA896" s="2198"/>
      <c r="THB896" s="2198"/>
      <c r="THC896" s="2198"/>
      <c r="THD896" s="2198"/>
      <c r="THE896" s="2198"/>
      <c r="THF896" s="2198"/>
      <c r="THG896" s="2198"/>
      <c r="THH896" s="2198"/>
      <c r="THI896" s="2198"/>
      <c r="THJ896" s="2198"/>
      <c r="THK896" s="2198"/>
      <c r="THL896" s="2198"/>
      <c r="THM896" s="2198"/>
      <c r="THN896" s="2198"/>
      <c r="THO896" s="2198"/>
      <c r="THP896" s="2198"/>
      <c r="THQ896" s="2198"/>
      <c r="THR896" s="2198"/>
      <c r="THS896" s="2198"/>
      <c r="THT896" s="2198"/>
      <c r="THU896" s="2198"/>
      <c r="THV896" s="2198"/>
      <c r="THW896" s="2198"/>
      <c r="THX896" s="2198"/>
      <c r="THY896" s="2198"/>
      <c r="THZ896" s="2198"/>
      <c r="TIA896" s="2198"/>
      <c r="TIB896" s="2198"/>
      <c r="TIC896" s="2198"/>
      <c r="TID896" s="2198"/>
      <c r="TIE896" s="2198"/>
      <c r="TIF896" s="2198"/>
      <c r="TIG896" s="2198"/>
      <c r="TIH896" s="2198"/>
      <c r="TII896" s="2198"/>
      <c r="TIJ896" s="2198"/>
      <c r="TIK896" s="2198"/>
      <c r="TIL896" s="2198"/>
      <c r="TIM896" s="2198"/>
      <c r="TIN896" s="2198"/>
      <c r="TIO896" s="2198"/>
      <c r="TIP896" s="2198"/>
      <c r="TIQ896" s="2198"/>
      <c r="TIR896" s="2198"/>
      <c r="TIS896" s="2198"/>
      <c r="TIT896" s="2198"/>
      <c r="TIU896" s="2198"/>
      <c r="TIV896" s="2198"/>
      <c r="TIW896" s="2198"/>
      <c r="TIX896" s="2198"/>
      <c r="TIY896" s="2198"/>
      <c r="TIZ896" s="2198"/>
      <c r="TJA896" s="2198"/>
      <c r="TJB896" s="2198"/>
      <c r="TJC896" s="2198"/>
      <c r="TJD896" s="2198"/>
      <c r="TJE896" s="2198"/>
      <c r="TJF896" s="2198"/>
      <c r="TJG896" s="2198"/>
      <c r="TJH896" s="2198"/>
      <c r="TJI896" s="2198"/>
      <c r="TJJ896" s="2198"/>
      <c r="TJK896" s="2198"/>
      <c r="TJL896" s="2198"/>
      <c r="TJM896" s="2198"/>
      <c r="TJN896" s="2198"/>
      <c r="TJO896" s="2198"/>
      <c r="TJP896" s="2198"/>
      <c r="TJQ896" s="2198"/>
      <c r="TJR896" s="2198"/>
      <c r="TJS896" s="2198"/>
      <c r="TJT896" s="2198"/>
      <c r="TJU896" s="2198"/>
      <c r="TJV896" s="2198"/>
      <c r="TJW896" s="2198"/>
      <c r="TJX896" s="2198"/>
      <c r="TJY896" s="2198"/>
      <c r="TJZ896" s="2198"/>
      <c r="TKA896" s="2198"/>
      <c r="TKB896" s="2198"/>
      <c r="TKC896" s="2198"/>
      <c r="TKD896" s="2198"/>
      <c r="TKE896" s="2198"/>
      <c r="TKF896" s="2198"/>
      <c r="TKG896" s="2198"/>
      <c r="TKH896" s="2198"/>
      <c r="TKI896" s="2198"/>
      <c r="TKJ896" s="2198"/>
      <c r="TKK896" s="2198"/>
      <c r="TKL896" s="2198"/>
      <c r="TKM896" s="2198"/>
      <c r="TKN896" s="2198"/>
      <c r="TKO896" s="2198"/>
      <c r="TKP896" s="2198"/>
      <c r="TKQ896" s="2198"/>
      <c r="TKR896" s="2198"/>
      <c r="TKS896" s="2198"/>
      <c r="TKT896" s="2198"/>
      <c r="TKU896" s="2198"/>
      <c r="TKY896" s="2198"/>
      <c r="TKZ896" s="2198"/>
      <c r="TLA896" s="2198"/>
      <c r="TLB896" s="2198"/>
      <c r="TLC896" s="2198"/>
      <c r="TLD896" s="2198"/>
      <c r="TLE896" s="2198"/>
      <c r="TLF896" s="2198"/>
      <c r="TLG896" s="2198"/>
      <c r="TLH896" s="2198"/>
      <c r="TLI896" s="2198"/>
      <c r="TLJ896" s="2198"/>
      <c r="TLK896" s="2198"/>
      <c r="TLL896" s="2198"/>
      <c r="TLM896" s="2198"/>
      <c r="TLN896" s="2198"/>
      <c r="TLO896" s="2198"/>
      <c r="TLP896" s="2198"/>
      <c r="TLQ896" s="2198"/>
      <c r="TLR896" s="2198"/>
      <c r="TLS896" s="2198"/>
      <c r="TLT896" s="2198"/>
      <c r="TLU896" s="2198"/>
      <c r="TLV896" s="2198"/>
      <c r="TLW896" s="2198"/>
      <c r="TLX896" s="2198"/>
      <c r="TLY896" s="2198"/>
      <c r="TLZ896" s="2198"/>
      <c r="TMA896" s="2198"/>
      <c r="TMB896" s="2198"/>
      <c r="TMC896" s="2198"/>
      <c r="TMD896" s="2198"/>
      <c r="TME896" s="2198"/>
      <c r="TMF896" s="2198"/>
      <c r="TMG896" s="2198"/>
      <c r="TMH896" s="2198"/>
      <c r="TMI896" s="2198"/>
      <c r="TMJ896" s="2198"/>
      <c r="TMK896" s="2198"/>
      <c r="TML896" s="2198"/>
      <c r="TMM896" s="2198"/>
      <c r="TMN896" s="2198"/>
      <c r="TMO896" s="2198"/>
      <c r="TMP896" s="2198"/>
      <c r="TMQ896" s="2198"/>
      <c r="TMR896" s="2198"/>
      <c r="TMS896" s="2198"/>
      <c r="TMT896" s="2198"/>
      <c r="TMU896" s="2198"/>
      <c r="TMV896" s="2198"/>
      <c r="TMW896" s="2198"/>
      <c r="TMX896" s="2198"/>
      <c r="TMY896" s="2198"/>
      <c r="TMZ896" s="2198"/>
      <c r="TNA896" s="2198"/>
      <c r="TNB896" s="2198"/>
      <c r="TNC896" s="2198"/>
      <c r="TND896" s="2198"/>
      <c r="TNE896" s="2198"/>
      <c r="TNF896" s="2198"/>
      <c r="TNG896" s="2198"/>
      <c r="TNH896" s="2198"/>
      <c r="TNI896" s="2198"/>
      <c r="TNJ896" s="2198"/>
      <c r="TNK896" s="2198"/>
      <c r="TNL896" s="2198"/>
      <c r="TNM896" s="2198"/>
      <c r="TNN896" s="2198"/>
      <c r="TNO896" s="2198"/>
      <c r="TNP896" s="2198"/>
      <c r="TNQ896" s="2198"/>
      <c r="TNR896" s="2198"/>
      <c r="TNS896" s="2198"/>
      <c r="TNT896" s="2198"/>
      <c r="TNU896" s="2198"/>
      <c r="TNV896" s="2198"/>
      <c r="TNW896" s="2198"/>
      <c r="TNX896" s="2198"/>
      <c r="TNY896" s="2198"/>
      <c r="TNZ896" s="2198"/>
      <c r="TOA896" s="2198"/>
      <c r="TOB896" s="2198"/>
      <c r="TOC896" s="2198"/>
      <c r="TOD896" s="2198"/>
      <c r="TOE896" s="2198"/>
      <c r="TOF896" s="2198"/>
      <c r="TOG896" s="2198"/>
      <c r="TOH896" s="2198"/>
      <c r="TOI896" s="2198"/>
      <c r="TOJ896" s="2198"/>
      <c r="TOK896" s="2198"/>
      <c r="TOL896" s="2198"/>
      <c r="TOM896" s="2198"/>
      <c r="TON896" s="2198"/>
      <c r="TOO896" s="2198"/>
      <c r="TOP896" s="2198"/>
      <c r="TOQ896" s="2198"/>
      <c r="TOR896" s="2198"/>
      <c r="TOS896" s="2198"/>
      <c r="TOT896" s="2198"/>
      <c r="TOU896" s="2198"/>
      <c r="TOV896" s="2198"/>
      <c r="TOW896" s="2198"/>
      <c r="TOX896" s="2198"/>
      <c r="TOY896" s="2198"/>
      <c r="TOZ896" s="2198"/>
      <c r="TPA896" s="2198"/>
      <c r="TPB896" s="2198"/>
      <c r="TPC896" s="2198"/>
      <c r="TPD896" s="2198"/>
      <c r="TPE896" s="2198"/>
      <c r="TPF896" s="2198"/>
      <c r="TPG896" s="2198"/>
      <c r="TPH896" s="2198"/>
      <c r="TPI896" s="2198"/>
      <c r="TPJ896" s="2198"/>
      <c r="TPK896" s="2198"/>
      <c r="TPL896" s="2198"/>
      <c r="TPM896" s="2198"/>
      <c r="TPN896" s="2198"/>
      <c r="TPO896" s="2198"/>
      <c r="TPP896" s="2198"/>
      <c r="TPQ896" s="2198"/>
      <c r="TPR896" s="2198"/>
      <c r="TPS896" s="2198"/>
      <c r="TPT896" s="2198"/>
      <c r="TPU896" s="2198"/>
      <c r="TPV896" s="2198"/>
      <c r="TPW896" s="2198"/>
      <c r="TPX896" s="2198"/>
      <c r="TPY896" s="2198"/>
      <c r="TPZ896" s="2198"/>
      <c r="TQA896" s="2198"/>
      <c r="TQB896" s="2198"/>
      <c r="TQC896" s="2198"/>
      <c r="TQD896" s="2198"/>
      <c r="TQE896" s="2198"/>
      <c r="TQF896" s="2198"/>
      <c r="TQG896" s="2198"/>
      <c r="TQH896" s="2198"/>
      <c r="TQI896" s="2198"/>
      <c r="TQJ896" s="2198"/>
      <c r="TQK896" s="2198"/>
      <c r="TQL896" s="2198"/>
      <c r="TQM896" s="2198"/>
      <c r="TQN896" s="2198"/>
      <c r="TQO896" s="2198"/>
      <c r="TQP896" s="2198"/>
      <c r="TQQ896" s="2198"/>
      <c r="TQR896" s="2198"/>
      <c r="TQS896" s="2198"/>
      <c r="TQT896" s="2198"/>
      <c r="TQU896" s="2198"/>
      <c r="TQV896" s="2198"/>
      <c r="TQW896" s="2198"/>
      <c r="TQX896" s="2198"/>
      <c r="TQY896" s="2198"/>
      <c r="TQZ896" s="2198"/>
      <c r="TRA896" s="2198"/>
      <c r="TRB896" s="2198"/>
      <c r="TRC896" s="2198"/>
      <c r="TRD896" s="2198"/>
      <c r="TRE896" s="2198"/>
      <c r="TRF896" s="2198"/>
      <c r="TRG896" s="2198"/>
      <c r="TRH896" s="2198"/>
      <c r="TRI896" s="2198"/>
      <c r="TRJ896" s="2198"/>
      <c r="TRK896" s="2198"/>
      <c r="TRL896" s="2198"/>
      <c r="TRM896" s="2198"/>
      <c r="TRN896" s="2198"/>
      <c r="TRO896" s="2198"/>
      <c r="TRP896" s="2198"/>
      <c r="TRQ896" s="2198"/>
      <c r="TRR896" s="2198"/>
      <c r="TRS896" s="2198"/>
      <c r="TRT896" s="2198"/>
      <c r="TRU896" s="2198"/>
      <c r="TRV896" s="2198"/>
      <c r="TRW896" s="2198"/>
      <c r="TRX896" s="2198"/>
      <c r="TRY896" s="2198"/>
      <c r="TRZ896" s="2198"/>
      <c r="TSA896" s="2198"/>
      <c r="TSB896" s="2198"/>
      <c r="TSC896" s="2198"/>
      <c r="TSD896" s="2198"/>
      <c r="TSE896" s="2198"/>
      <c r="TSF896" s="2198"/>
      <c r="TSG896" s="2198"/>
      <c r="TSH896" s="2198"/>
      <c r="TSI896" s="2198"/>
      <c r="TSJ896" s="2198"/>
      <c r="TSK896" s="2198"/>
      <c r="TSL896" s="2198"/>
      <c r="TSM896" s="2198"/>
      <c r="TSN896" s="2198"/>
      <c r="TSO896" s="2198"/>
      <c r="TSP896" s="2198"/>
      <c r="TSQ896" s="2198"/>
      <c r="TSR896" s="2198"/>
      <c r="TSS896" s="2198"/>
      <c r="TST896" s="2198"/>
      <c r="TSU896" s="2198"/>
      <c r="TSV896" s="2198"/>
      <c r="TSW896" s="2198"/>
      <c r="TSX896" s="2198"/>
      <c r="TSY896" s="2198"/>
      <c r="TSZ896" s="2198"/>
      <c r="TTA896" s="2198"/>
      <c r="TTB896" s="2198"/>
      <c r="TTC896" s="2198"/>
      <c r="TTD896" s="2198"/>
      <c r="TTE896" s="2198"/>
      <c r="TTF896" s="2198"/>
      <c r="TTG896" s="2198"/>
      <c r="TTH896" s="2198"/>
      <c r="TTI896" s="2198"/>
      <c r="TTJ896" s="2198"/>
      <c r="TTK896" s="2198"/>
      <c r="TTL896" s="2198"/>
      <c r="TTM896" s="2198"/>
      <c r="TTN896" s="2198"/>
      <c r="TTO896" s="2198"/>
      <c r="TTP896" s="2198"/>
      <c r="TTQ896" s="2198"/>
      <c r="TTR896" s="2198"/>
      <c r="TTS896" s="2198"/>
      <c r="TTT896" s="2198"/>
      <c r="TTU896" s="2198"/>
      <c r="TTV896" s="2198"/>
      <c r="TTW896" s="2198"/>
      <c r="TTX896" s="2198"/>
      <c r="TTY896" s="2198"/>
      <c r="TTZ896" s="2198"/>
      <c r="TUA896" s="2198"/>
      <c r="TUB896" s="2198"/>
      <c r="TUC896" s="2198"/>
      <c r="TUD896" s="2198"/>
      <c r="TUE896" s="2198"/>
      <c r="TUF896" s="2198"/>
      <c r="TUG896" s="2198"/>
      <c r="TUH896" s="2198"/>
      <c r="TUI896" s="2198"/>
      <c r="TUJ896" s="2198"/>
      <c r="TUK896" s="2198"/>
      <c r="TUL896" s="2198"/>
      <c r="TUM896" s="2198"/>
      <c r="TUN896" s="2198"/>
      <c r="TUO896" s="2198"/>
      <c r="TUP896" s="2198"/>
      <c r="TUQ896" s="2198"/>
      <c r="TUU896" s="2198"/>
      <c r="TUV896" s="2198"/>
      <c r="TUW896" s="2198"/>
      <c r="TUX896" s="2198"/>
      <c r="TUY896" s="2198"/>
      <c r="TUZ896" s="2198"/>
      <c r="TVA896" s="2198"/>
      <c r="TVB896" s="2198"/>
      <c r="TVC896" s="2198"/>
      <c r="TVD896" s="2198"/>
      <c r="TVE896" s="2198"/>
      <c r="TVF896" s="2198"/>
      <c r="TVG896" s="2198"/>
      <c r="TVH896" s="2198"/>
      <c r="TVI896" s="2198"/>
      <c r="TVJ896" s="2198"/>
      <c r="TVK896" s="2198"/>
      <c r="TVL896" s="2198"/>
      <c r="TVM896" s="2198"/>
      <c r="TVN896" s="2198"/>
      <c r="TVO896" s="2198"/>
      <c r="TVP896" s="2198"/>
      <c r="TVQ896" s="2198"/>
      <c r="TVR896" s="2198"/>
      <c r="TVS896" s="2198"/>
      <c r="TVT896" s="2198"/>
      <c r="TVU896" s="2198"/>
      <c r="TVV896" s="2198"/>
      <c r="TVW896" s="2198"/>
      <c r="TVX896" s="2198"/>
      <c r="TVY896" s="2198"/>
      <c r="TVZ896" s="2198"/>
      <c r="TWA896" s="2198"/>
      <c r="TWB896" s="2198"/>
      <c r="TWC896" s="2198"/>
      <c r="TWD896" s="2198"/>
      <c r="TWE896" s="2198"/>
      <c r="TWF896" s="2198"/>
      <c r="TWG896" s="2198"/>
      <c r="TWH896" s="2198"/>
      <c r="TWI896" s="2198"/>
      <c r="TWJ896" s="2198"/>
      <c r="TWK896" s="2198"/>
      <c r="TWL896" s="2198"/>
      <c r="TWM896" s="2198"/>
      <c r="TWN896" s="2198"/>
      <c r="TWO896" s="2198"/>
      <c r="TWP896" s="2198"/>
      <c r="TWQ896" s="2198"/>
      <c r="TWR896" s="2198"/>
      <c r="TWS896" s="2198"/>
      <c r="TWT896" s="2198"/>
      <c r="TWU896" s="2198"/>
      <c r="TWV896" s="2198"/>
      <c r="TWW896" s="2198"/>
      <c r="TWX896" s="2198"/>
      <c r="TWY896" s="2198"/>
      <c r="TWZ896" s="2198"/>
      <c r="TXA896" s="2198"/>
      <c r="TXB896" s="2198"/>
      <c r="TXC896" s="2198"/>
      <c r="TXD896" s="2198"/>
      <c r="TXE896" s="2198"/>
      <c r="TXF896" s="2198"/>
      <c r="TXG896" s="2198"/>
      <c r="TXH896" s="2198"/>
      <c r="TXI896" s="2198"/>
      <c r="TXJ896" s="2198"/>
      <c r="TXK896" s="2198"/>
      <c r="TXL896" s="2198"/>
      <c r="TXM896" s="2198"/>
      <c r="TXN896" s="2198"/>
      <c r="TXO896" s="2198"/>
      <c r="TXP896" s="2198"/>
      <c r="TXQ896" s="2198"/>
      <c r="TXR896" s="2198"/>
      <c r="TXS896" s="2198"/>
      <c r="TXT896" s="2198"/>
      <c r="TXU896" s="2198"/>
      <c r="TXV896" s="2198"/>
      <c r="TXW896" s="2198"/>
      <c r="TXX896" s="2198"/>
      <c r="TXY896" s="2198"/>
      <c r="TXZ896" s="2198"/>
      <c r="TYA896" s="2198"/>
      <c r="TYB896" s="2198"/>
      <c r="TYC896" s="2198"/>
      <c r="TYD896" s="2198"/>
      <c r="TYE896" s="2198"/>
      <c r="TYF896" s="2198"/>
      <c r="TYG896" s="2198"/>
      <c r="TYH896" s="2198"/>
      <c r="TYI896" s="2198"/>
      <c r="TYJ896" s="2198"/>
      <c r="TYK896" s="2198"/>
      <c r="TYL896" s="2198"/>
      <c r="TYM896" s="2198"/>
      <c r="TYN896" s="2198"/>
      <c r="TYO896" s="2198"/>
      <c r="TYP896" s="2198"/>
      <c r="TYQ896" s="2198"/>
      <c r="TYR896" s="2198"/>
      <c r="TYS896" s="2198"/>
      <c r="TYT896" s="2198"/>
      <c r="TYU896" s="2198"/>
      <c r="TYV896" s="2198"/>
      <c r="TYW896" s="2198"/>
      <c r="TYX896" s="2198"/>
      <c r="TYY896" s="2198"/>
      <c r="TYZ896" s="2198"/>
      <c r="TZA896" s="2198"/>
      <c r="TZB896" s="2198"/>
      <c r="TZC896" s="2198"/>
      <c r="TZD896" s="2198"/>
      <c r="TZE896" s="2198"/>
      <c r="TZF896" s="2198"/>
      <c r="TZG896" s="2198"/>
      <c r="TZH896" s="2198"/>
      <c r="TZI896" s="2198"/>
      <c r="TZJ896" s="2198"/>
      <c r="TZK896" s="2198"/>
      <c r="TZL896" s="2198"/>
      <c r="TZM896" s="2198"/>
      <c r="TZN896" s="2198"/>
      <c r="TZO896" s="2198"/>
      <c r="TZP896" s="2198"/>
      <c r="TZQ896" s="2198"/>
      <c r="TZR896" s="2198"/>
      <c r="TZS896" s="2198"/>
      <c r="TZT896" s="2198"/>
      <c r="TZU896" s="2198"/>
      <c r="TZV896" s="2198"/>
      <c r="TZW896" s="2198"/>
      <c r="TZX896" s="2198"/>
      <c r="TZY896" s="2198"/>
      <c r="TZZ896" s="2198"/>
      <c r="UAA896" s="2198"/>
      <c r="UAB896" s="2198"/>
      <c r="UAC896" s="2198"/>
      <c r="UAD896" s="2198"/>
      <c r="UAE896" s="2198"/>
      <c r="UAF896" s="2198"/>
      <c r="UAG896" s="2198"/>
      <c r="UAH896" s="2198"/>
      <c r="UAI896" s="2198"/>
      <c r="UAJ896" s="2198"/>
      <c r="UAK896" s="2198"/>
      <c r="UAL896" s="2198"/>
      <c r="UAM896" s="2198"/>
      <c r="UAN896" s="2198"/>
      <c r="UAO896" s="2198"/>
      <c r="UAP896" s="2198"/>
      <c r="UAQ896" s="2198"/>
      <c r="UAR896" s="2198"/>
      <c r="UAS896" s="2198"/>
      <c r="UAT896" s="2198"/>
      <c r="UAU896" s="2198"/>
      <c r="UAV896" s="2198"/>
      <c r="UAW896" s="2198"/>
      <c r="UAX896" s="2198"/>
      <c r="UAY896" s="2198"/>
      <c r="UAZ896" s="2198"/>
      <c r="UBA896" s="2198"/>
      <c r="UBB896" s="2198"/>
      <c r="UBC896" s="2198"/>
      <c r="UBD896" s="2198"/>
      <c r="UBE896" s="2198"/>
      <c r="UBF896" s="2198"/>
      <c r="UBG896" s="2198"/>
      <c r="UBH896" s="2198"/>
      <c r="UBI896" s="2198"/>
      <c r="UBJ896" s="2198"/>
      <c r="UBK896" s="2198"/>
      <c r="UBL896" s="2198"/>
      <c r="UBM896" s="2198"/>
      <c r="UBN896" s="2198"/>
      <c r="UBO896" s="2198"/>
      <c r="UBP896" s="2198"/>
      <c r="UBQ896" s="2198"/>
      <c r="UBR896" s="2198"/>
      <c r="UBS896" s="2198"/>
      <c r="UBT896" s="2198"/>
      <c r="UBU896" s="2198"/>
      <c r="UBV896" s="2198"/>
      <c r="UBW896" s="2198"/>
      <c r="UBX896" s="2198"/>
      <c r="UBY896" s="2198"/>
      <c r="UBZ896" s="2198"/>
      <c r="UCA896" s="2198"/>
      <c r="UCB896" s="2198"/>
      <c r="UCC896" s="2198"/>
      <c r="UCD896" s="2198"/>
      <c r="UCE896" s="2198"/>
      <c r="UCF896" s="2198"/>
      <c r="UCG896" s="2198"/>
      <c r="UCH896" s="2198"/>
      <c r="UCI896" s="2198"/>
      <c r="UCJ896" s="2198"/>
      <c r="UCK896" s="2198"/>
      <c r="UCL896" s="2198"/>
      <c r="UCM896" s="2198"/>
      <c r="UCN896" s="2198"/>
      <c r="UCO896" s="2198"/>
      <c r="UCP896" s="2198"/>
      <c r="UCQ896" s="2198"/>
      <c r="UCR896" s="2198"/>
      <c r="UCS896" s="2198"/>
      <c r="UCT896" s="2198"/>
      <c r="UCU896" s="2198"/>
      <c r="UCV896" s="2198"/>
      <c r="UCW896" s="2198"/>
      <c r="UCX896" s="2198"/>
      <c r="UCY896" s="2198"/>
      <c r="UCZ896" s="2198"/>
      <c r="UDA896" s="2198"/>
      <c r="UDB896" s="2198"/>
      <c r="UDC896" s="2198"/>
      <c r="UDD896" s="2198"/>
      <c r="UDE896" s="2198"/>
      <c r="UDF896" s="2198"/>
      <c r="UDG896" s="2198"/>
      <c r="UDH896" s="2198"/>
      <c r="UDI896" s="2198"/>
      <c r="UDJ896" s="2198"/>
      <c r="UDK896" s="2198"/>
      <c r="UDL896" s="2198"/>
      <c r="UDM896" s="2198"/>
      <c r="UDN896" s="2198"/>
      <c r="UDO896" s="2198"/>
      <c r="UDP896" s="2198"/>
      <c r="UDQ896" s="2198"/>
      <c r="UDR896" s="2198"/>
      <c r="UDS896" s="2198"/>
      <c r="UDT896" s="2198"/>
      <c r="UDU896" s="2198"/>
      <c r="UDV896" s="2198"/>
      <c r="UDW896" s="2198"/>
      <c r="UDX896" s="2198"/>
      <c r="UDY896" s="2198"/>
      <c r="UDZ896" s="2198"/>
      <c r="UEA896" s="2198"/>
      <c r="UEB896" s="2198"/>
      <c r="UEC896" s="2198"/>
      <c r="UED896" s="2198"/>
      <c r="UEE896" s="2198"/>
      <c r="UEF896" s="2198"/>
      <c r="UEG896" s="2198"/>
      <c r="UEH896" s="2198"/>
      <c r="UEI896" s="2198"/>
      <c r="UEJ896" s="2198"/>
      <c r="UEK896" s="2198"/>
      <c r="UEL896" s="2198"/>
      <c r="UEM896" s="2198"/>
      <c r="UEQ896" s="2198"/>
      <c r="UER896" s="2198"/>
      <c r="UES896" s="2198"/>
      <c r="UET896" s="2198"/>
      <c r="UEU896" s="2198"/>
      <c r="UEV896" s="2198"/>
      <c r="UEW896" s="2198"/>
      <c r="UEX896" s="2198"/>
      <c r="UEY896" s="2198"/>
      <c r="UEZ896" s="2198"/>
      <c r="UFA896" s="2198"/>
      <c r="UFB896" s="2198"/>
      <c r="UFC896" s="2198"/>
      <c r="UFD896" s="2198"/>
      <c r="UFE896" s="2198"/>
      <c r="UFF896" s="2198"/>
      <c r="UFG896" s="2198"/>
      <c r="UFH896" s="2198"/>
      <c r="UFI896" s="2198"/>
      <c r="UFJ896" s="2198"/>
      <c r="UFK896" s="2198"/>
      <c r="UFL896" s="2198"/>
      <c r="UFM896" s="2198"/>
      <c r="UFN896" s="2198"/>
      <c r="UFO896" s="2198"/>
      <c r="UFP896" s="2198"/>
      <c r="UFQ896" s="2198"/>
      <c r="UFR896" s="2198"/>
      <c r="UFS896" s="2198"/>
      <c r="UFT896" s="2198"/>
      <c r="UFU896" s="2198"/>
      <c r="UFV896" s="2198"/>
      <c r="UFW896" s="2198"/>
      <c r="UFX896" s="2198"/>
      <c r="UFY896" s="2198"/>
      <c r="UFZ896" s="2198"/>
      <c r="UGA896" s="2198"/>
      <c r="UGB896" s="2198"/>
      <c r="UGC896" s="2198"/>
      <c r="UGD896" s="2198"/>
      <c r="UGE896" s="2198"/>
      <c r="UGF896" s="2198"/>
      <c r="UGG896" s="2198"/>
      <c r="UGH896" s="2198"/>
      <c r="UGI896" s="2198"/>
      <c r="UGJ896" s="2198"/>
      <c r="UGK896" s="2198"/>
      <c r="UGL896" s="2198"/>
      <c r="UGM896" s="2198"/>
      <c r="UGN896" s="2198"/>
      <c r="UGO896" s="2198"/>
      <c r="UGP896" s="2198"/>
      <c r="UGQ896" s="2198"/>
      <c r="UGR896" s="2198"/>
      <c r="UGS896" s="2198"/>
      <c r="UGT896" s="2198"/>
      <c r="UGU896" s="2198"/>
      <c r="UGV896" s="2198"/>
      <c r="UGW896" s="2198"/>
      <c r="UGX896" s="2198"/>
      <c r="UGY896" s="2198"/>
      <c r="UGZ896" s="2198"/>
      <c r="UHA896" s="2198"/>
      <c r="UHB896" s="2198"/>
      <c r="UHC896" s="2198"/>
      <c r="UHD896" s="2198"/>
      <c r="UHE896" s="2198"/>
      <c r="UHF896" s="2198"/>
      <c r="UHG896" s="2198"/>
      <c r="UHH896" s="2198"/>
      <c r="UHI896" s="2198"/>
      <c r="UHJ896" s="2198"/>
      <c r="UHK896" s="2198"/>
      <c r="UHL896" s="2198"/>
      <c r="UHM896" s="2198"/>
      <c r="UHN896" s="2198"/>
      <c r="UHO896" s="2198"/>
      <c r="UHP896" s="2198"/>
      <c r="UHQ896" s="2198"/>
      <c r="UHR896" s="2198"/>
      <c r="UHS896" s="2198"/>
      <c r="UHT896" s="2198"/>
      <c r="UHU896" s="2198"/>
      <c r="UHV896" s="2198"/>
      <c r="UHW896" s="2198"/>
      <c r="UHX896" s="2198"/>
      <c r="UHY896" s="2198"/>
      <c r="UHZ896" s="2198"/>
      <c r="UIA896" s="2198"/>
      <c r="UIB896" s="2198"/>
      <c r="UIC896" s="2198"/>
      <c r="UID896" s="2198"/>
      <c r="UIE896" s="2198"/>
      <c r="UIF896" s="2198"/>
      <c r="UIG896" s="2198"/>
      <c r="UIH896" s="2198"/>
      <c r="UII896" s="2198"/>
      <c r="UIJ896" s="2198"/>
      <c r="UIK896" s="2198"/>
      <c r="UIL896" s="2198"/>
      <c r="UIM896" s="2198"/>
      <c r="UIN896" s="2198"/>
      <c r="UIO896" s="2198"/>
      <c r="UIP896" s="2198"/>
      <c r="UIQ896" s="2198"/>
      <c r="UIR896" s="2198"/>
      <c r="UIS896" s="2198"/>
      <c r="UIT896" s="2198"/>
      <c r="UIU896" s="2198"/>
      <c r="UIV896" s="2198"/>
      <c r="UIW896" s="2198"/>
      <c r="UIX896" s="2198"/>
      <c r="UIY896" s="2198"/>
      <c r="UIZ896" s="2198"/>
      <c r="UJA896" s="2198"/>
      <c r="UJB896" s="2198"/>
      <c r="UJC896" s="2198"/>
      <c r="UJD896" s="2198"/>
      <c r="UJE896" s="2198"/>
      <c r="UJF896" s="2198"/>
      <c r="UJG896" s="2198"/>
      <c r="UJH896" s="2198"/>
      <c r="UJI896" s="2198"/>
      <c r="UJJ896" s="2198"/>
      <c r="UJK896" s="2198"/>
      <c r="UJL896" s="2198"/>
      <c r="UJM896" s="2198"/>
      <c r="UJN896" s="2198"/>
      <c r="UJO896" s="2198"/>
      <c r="UJP896" s="2198"/>
      <c r="UJQ896" s="2198"/>
      <c r="UJR896" s="2198"/>
      <c r="UJS896" s="2198"/>
      <c r="UJT896" s="2198"/>
      <c r="UJU896" s="2198"/>
      <c r="UJV896" s="2198"/>
      <c r="UJW896" s="2198"/>
      <c r="UJX896" s="2198"/>
      <c r="UJY896" s="2198"/>
      <c r="UJZ896" s="2198"/>
      <c r="UKA896" s="2198"/>
      <c r="UKB896" s="2198"/>
      <c r="UKC896" s="2198"/>
      <c r="UKD896" s="2198"/>
      <c r="UKE896" s="2198"/>
      <c r="UKF896" s="2198"/>
      <c r="UKG896" s="2198"/>
      <c r="UKH896" s="2198"/>
      <c r="UKI896" s="2198"/>
      <c r="UKJ896" s="2198"/>
      <c r="UKK896" s="2198"/>
      <c r="UKL896" s="2198"/>
      <c r="UKM896" s="2198"/>
      <c r="UKN896" s="2198"/>
      <c r="UKO896" s="2198"/>
      <c r="UKP896" s="2198"/>
      <c r="UKQ896" s="2198"/>
      <c r="UKR896" s="2198"/>
      <c r="UKS896" s="2198"/>
      <c r="UKT896" s="2198"/>
      <c r="UKU896" s="2198"/>
      <c r="UKV896" s="2198"/>
      <c r="UKW896" s="2198"/>
      <c r="UKX896" s="2198"/>
      <c r="UKY896" s="2198"/>
      <c r="UKZ896" s="2198"/>
      <c r="ULA896" s="2198"/>
      <c r="ULB896" s="2198"/>
      <c r="ULC896" s="2198"/>
      <c r="ULD896" s="2198"/>
      <c r="ULE896" s="2198"/>
      <c r="ULF896" s="2198"/>
      <c r="ULG896" s="2198"/>
      <c r="ULH896" s="2198"/>
      <c r="ULI896" s="2198"/>
      <c r="ULJ896" s="2198"/>
      <c r="ULK896" s="2198"/>
      <c r="ULL896" s="2198"/>
      <c r="ULM896" s="2198"/>
      <c r="ULN896" s="2198"/>
      <c r="ULO896" s="2198"/>
      <c r="ULP896" s="2198"/>
      <c r="ULQ896" s="2198"/>
      <c r="ULR896" s="2198"/>
      <c r="ULS896" s="2198"/>
      <c r="ULT896" s="2198"/>
      <c r="ULU896" s="2198"/>
      <c r="ULV896" s="2198"/>
      <c r="ULW896" s="2198"/>
      <c r="ULX896" s="2198"/>
      <c r="ULY896" s="2198"/>
      <c r="ULZ896" s="2198"/>
      <c r="UMA896" s="2198"/>
      <c r="UMB896" s="2198"/>
      <c r="UMC896" s="2198"/>
      <c r="UMD896" s="2198"/>
      <c r="UME896" s="2198"/>
      <c r="UMF896" s="2198"/>
      <c r="UMG896" s="2198"/>
      <c r="UMH896" s="2198"/>
      <c r="UMI896" s="2198"/>
      <c r="UMJ896" s="2198"/>
      <c r="UMK896" s="2198"/>
      <c r="UML896" s="2198"/>
      <c r="UMM896" s="2198"/>
      <c r="UMN896" s="2198"/>
      <c r="UMO896" s="2198"/>
      <c r="UMP896" s="2198"/>
      <c r="UMQ896" s="2198"/>
      <c r="UMR896" s="2198"/>
      <c r="UMS896" s="2198"/>
      <c r="UMT896" s="2198"/>
      <c r="UMU896" s="2198"/>
      <c r="UMV896" s="2198"/>
      <c r="UMW896" s="2198"/>
      <c r="UMX896" s="2198"/>
      <c r="UMY896" s="2198"/>
      <c r="UMZ896" s="2198"/>
      <c r="UNA896" s="2198"/>
      <c r="UNB896" s="2198"/>
      <c r="UNC896" s="2198"/>
      <c r="UND896" s="2198"/>
      <c r="UNE896" s="2198"/>
      <c r="UNF896" s="2198"/>
      <c r="UNG896" s="2198"/>
      <c r="UNH896" s="2198"/>
      <c r="UNI896" s="2198"/>
      <c r="UNJ896" s="2198"/>
      <c r="UNK896" s="2198"/>
      <c r="UNL896" s="2198"/>
      <c r="UNM896" s="2198"/>
      <c r="UNN896" s="2198"/>
      <c r="UNO896" s="2198"/>
      <c r="UNP896" s="2198"/>
      <c r="UNQ896" s="2198"/>
      <c r="UNR896" s="2198"/>
      <c r="UNS896" s="2198"/>
      <c r="UNT896" s="2198"/>
      <c r="UNU896" s="2198"/>
      <c r="UNV896" s="2198"/>
      <c r="UNW896" s="2198"/>
      <c r="UNX896" s="2198"/>
      <c r="UNY896" s="2198"/>
      <c r="UNZ896" s="2198"/>
      <c r="UOA896" s="2198"/>
      <c r="UOB896" s="2198"/>
      <c r="UOC896" s="2198"/>
      <c r="UOD896" s="2198"/>
      <c r="UOE896" s="2198"/>
      <c r="UOF896" s="2198"/>
      <c r="UOG896" s="2198"/>
      <c r="UOH896" s="2198"/>
      <c r="UOI896" s="2198"/>
      <c r="UOM896" s="2198"/>
      <c r="UON896" s="2198"/>
      <c r="UOO896" s="2198"/>
      <c r="UOP896" s="2198"/>
      <c r="UOQ896" s="2198"/>
      <c r="UOR896" s="2198"/>
      <c r="UOS896" s="2198"/>
      <c r="UOT896" s="2198"/>
      <c r="UOU896" s="2198"/>
      <c r="UOV896" s="2198"/>
      <c r="UOW896" s="2198"/>
      <c r="UOX896" s="2198"/>
      <c r="UOY896" s="2198"/>
      <c r="UOZ896" s="2198"/>
      <c r="UPA896" s="2198"/>
      <c r="UPB896" s="2198"/>
      <c r="UPC896" s="2198"/>
      <c r="UPD896" s="2198"/>
      <c r="UPE896" s="2198"/>
      <c r="UPF896" s="2198"/>
      <c r="UPG896" s="2198"/>
      <c r="UPH896" s="2198"/>
      <c r="UPI896" s="2198"/>
      <c r="UPJ896" s="2198"/>
      <c r="UPK896" s="2198"/>
      <c r="UPL896" s="2198"/>
      <c r="UPM896" s="2198"/>
      <c r="UPN896" s="2198"/>
      <c r="UPO896" s="2198"/>
      <c r="UPP896" s="2198"/>
      <c r="UPQ896" s="2198"/>
      <c r="UPR896" s="2198"/>
      <c r="UPS896" s="2198"/>
      <c r="UPT896" s="2198"/>
      <c r="UPU896" s="2198"/>
      <c r="UPV896" s="2198"/>
      <c r="UPW896" s="2198"/>
      <c r="UPX896" s="2198"/>
      <c r="UPY896" s="2198"/>
      <c r="UPZ896" s="2198"/>
      <c r="UQA896" s="2198"/>
      <c r="UQB896" s="2198"/>
      <c r="UQC896" s="2198"/>
      <c r="UQD896" s="2198"/>
      <c r="UQE896" s="2198"/>
      <c r="UQF896" s="2198"/>
      <c r="UQG896" s="2198"/>
      <c r="UQH896" s="2198"/>
      <c r="UQI896" s="2198"/>
      <c r="UQJ896" s="2198"/>
      <c r="UQK896" s="2198"/>
      <c r="UQL896" s="2198"/>
      <c r="UQM896" s="2198"/>
      <c r="UQN896" s="2198"/>
      <c r="UQO896" s="2198"/>
      <c r="UQP896" s="2198"/>
      <c r="UQQ896" s="2198"/>
      <c r="UQR896" s="2198"/>
      <c r="UQS896" s="2198"/>
      <c r="UQT896" s="2198"/>
      <c r="UQU896" s="2198"/>
      <c r="UQV896" s="2198"/>
      <c r="UQW896" s="2198"/>
      <c r="UQX896" s="2198"/>
      <c r="UQY896" s="2198"/>
      <c r="UQZ896" s="2198"/>
      <c r="URA896" s="2198"/>
      <c r="URB896" s="2198"/>
      <c r="URC896" s="2198"/>
      <c r="URD896" s="2198"/>
      <c r="URE896" s="2198"/>
      <c r="URF896" s="2198"/>
      <c r="URG896" s="2198"/>
      <c r="URH896" s="2198"/>
      <c r="URI896" s="2198"/>
      <c r="URJ896" s="2198"/>
      <c r="URK896" s="2198"/>
      <c r="URL896" s="2198"/>
      <c r="URM896" s="2198"/>
      <c r="URN896" s="2198"/>
      <c r="URO896" s="2198"/>
      <c r="URP896" s="2198"/>
      <c r="URQ896" s="2198"/>
      <c r="URR896" s="2198"/>
      <c r="URS896" s="2198"/>
      <c r="URT896" s="2198"/>
      <c r="URU896" s="2198"/>
      <c r="URV896" s="2198"/>
      <c r="URW896" s="2198"/>
      <c r="URX896" s="2198"/>
      <c r="URY896" s="2198"/>
      <c r="URZ896" s="2198"/>
      <c r="USA896" s="2198"/>
      <c r="USB896" s="2198"/>
      <c r="USC896" s="2198"/>
      <c r="USD896" s="2198"/>
      <c r="USE896" s="2198"/>
      <c r="USF896" s="2198"/>
      <c r="USG896" s="2198"/>
      <c r="USH896" s="2198"/>
      <c r="USI896" s="2198"/>
      <c r="USJ896" s="2198"/>
      <c r="USK896" s="2198"/>
      <c r="USL896" s="2198"/>
      <c r="USM896" s="2198"/>
      <c r="USN896" s="2198"/>
      <c r="USO896" s="2198"/>
      <c r="USP896" s="2198"/>
      <c r="USQ896" s="2198"/>
      <c r="USR896" s="2198"/>
      <c r="USS896" s="2198"/>
      <c r="UST896" s="2198"/>
      <c r="USU896" s="2198"/>
      <c r="USV896" s="2198"/>
      <c r="USW896" s="2198"/>
      <c r="USX896" s="2198"/>
      <c r="USY896" s="2198"/>
      <c r="USZ896" s="2198"/>
      <c r="UTA896" s="2198"/>
      <c r="UTB896" s="2198"/>
      <c r="UTC896" s="2198"/>
      <c r="UTD896" s="2198"/>
      <c r="UTE896" s="2198"/>
      <c r="UTF896" s="2198"/>
      <c r="UTG896" s="2198"/>
      <c r="UTH896" s="2198"/>
      <c r="UTI896" s="2198"/>
      <c r="UTJ896" s="2198"/>
      <c r="UTK896" s="2198"/>
      <c r="UTL896" s="2198"/>
      <c r="UTM896" s="2198"/>
      <c r="UTN896" s="2198"/>
      <c r="UTO896" s="2198"/>
      <c r="UTP896" s="2198"/>
      <c r="UTQ896" s="2198"/>
      <c r="UTR896" s="2198"/>
      <c r="UTS896" s="2198"/>
      <c r="UTT896" s="2198"/>
      <c r="UTU896" s="2198"/>
      <c r="UTV896" s="2198"/>
      <c r="UTW896" s="2198"/>
      <c r="UTX896" s="2198"/>
      <c r="UTY896" s="2198"/>
      <c r="UTZ896" s="2198"/>
      <c r="UUA896" s="2198"/>
      <c r="UUB896" s="2198"/>
      <c r="UUC896" s="2198"/>
      <c r="UUD896" s="2198"/>
      <c r="UUE896" s="2198"/>
      <c r="UUF896" s="2198"/>
      <c r="UUG896" s="2198"/>
      <c r="UUH896" s="2198"/>
      <c r="UUI896" s="2198"/>
      <c r="UUJ896" s="2198"/>
      <c r="UUK896" s="2198"/>
      <c r="UUL896" s="2198"/>
      <c r="UUM896" s="2198"/>
      <c r="UUN896" s="2198"/>
      <c r="UUO896" s="2198"/>
      <c r="UUP896" s="2198"/>
      <c r="UUQ896" s="2198"/>
      <c r="UUR896" s="2198"/>
      <c r="UUS896" s="2198"/>
      <c r="UUT896" s="2198"/>
      <c r="UUU896" s="2198"/>
      <c r="UUV896" s="2198"/>
      <c r="UUW896" s="2198"/>
      <c r="UUX896" s="2198"/>
      <c r="UUY896" s="2198"/>
      <c r="UUZ896" s="2198"/>
      <c r="UVA896" s="2198"/>
      <c r="UVB896" s="2198"/>
      <c r="UVC896" s="2198"/>
      <c r="UVD896" s="2198"/>
      <c r="UVE896" s="2198"/>
      <c r="UVF896" s="2198"/>
      <c r="UVG896" s="2198"/>
      <c r="UVH896" s="2198"/>
      <c r="UVI896" s="2198"/>
      <c r="UVJ896" s="2198"/>
      <c r="UVK896" s="2198"/>
      <c r="UVL896" s="2198"/>
      <c r="UVM896" s="2198"/>
      <c r="UVN896" s="2198"/>
      <c r="UVO896" s="2198"/>
      <c r="UVP896" s="2198"/>
      <c r="UVQ896" s="2198"/>
      <c r="UVR896" s="2198"/>
      <c r="UVS896" s="2198"/>
      <c r="UVT896" s="2198"/>
      <c r="UVU896" s="2198"/>
      <c r="UVV896" s="2198"/>
      <c r="UVW896" s="2198"/>
      <c r="UVX896" s="2198"/>
      <c r="UVY896" s="2198"/>
      <c r="UVZ896" s="2198"/>
      <c r="UWA896" s="2198"/>
      <c r="UWB896" s="2198"/>
      <c r="UWC896" s="2198"/>
      <c r="UWD896" s="2198"/>
      <c r="UWE896" s="2198"/>
      <c r="UWF896" s="2198"/>
      <c r="UWG896" s="2198"/>
      <c r="UWH896" s="2198"/>
      <c r="UWI896" s="2198"/>
      <c r="UWJ896" s="2198"/>
      <c r="UWK896" s="2198"/>
      <c r="UWL896" s="2198"/>
      <c r="UWM896" s="2198"/>
      <c r="UWN896" s="2198"/>
      <c r="UWO896" s="2198"/>
      <c r="UWP896" s="2198"/>
      <c r="UWQ896" s="2198"/>
      <c r="UWR896" s="2198"/>
      <c r="UWS896" s="2198"/>
      <c r="UWT896" s="2198"/>
      <c r="UWU896" s="2198"/>
      <c r="UWV896" s="2198"/>
      <c r="UWW896" s="2198"/>
      <c r="UWX896" s="2198"/>
      <c r="UWY896" s="2198"/>
      <c r="UWZ896" s="2198"/>
      <c r="UXA896" s="2198"/>
      <c r="UXB896" s="2198"/>
      <c r="UXC896" s="2198"/>
      <c r="UXD896" s="2198"/>
      <c r="UXE896" s="2198"/>
      <c r="UXF896" s="2198"/>
      <c r="UXG896" s="2198"/>
      <c r="UXH896" s="2198"/>
      <c r="UXI896" s="2198"/>
      <c r="UXJ896" s="2198"/>
      <c r="UXK896" s="2198"/>
      <c r="UXL896" s="2198"/>
      <c r="UXM896" s="2198"/>
      <c r="UXN896" s="2198"/>
      <c r="UXO896" s="2198"/>
      <c r="UXP896" s="2198"/>
      <c r="UXQ896" s="2198"/>
      <c r="UXR896" s="2198"/>
      <c r="UXS896" s="2198"/>
      <c r="UXT896" s="2198"/>
      <c r="UXU896" s="2198"/>
      <c r="UXV896" s="2198"/>
      <c r="UXW896" s="2198"/>
      <c r="UXX896" s="2198"/>
      <c r="UXY896" s="2198"/>
      <c r="UXZ896" s="2198"/>
      <c r="UYA896" s="2198"/>
      <c r="UYB896" s="2198"/>
      <c r="UYC896" s="2198"/>
      <c r="UYD896" s="2198"/>
      <c r="UYE896" s="2198"/>
      <c r="UYI896" s="2198"/>
      <c r="UYJ896" s="2198"/>
      <c r="UYK896" s="2198"/>
      <c r="UYL896" s="2198"/>
      <c r="UYM896" s="2198"/>
      <c r="UYN896" s="2198"/>
      <c r="UYO896" s="2198"/>
      <c r="UYP896" s="2198"/>
      <c r="UYQ896" s="2198"/>
      <c r="UYR896" s="2198"/>
      <c r="UYS896" s="2198"/>
      <c r="UYT896" s="2198"/>
      <c r="UYU896" s="2198"/>
      <c r="UYV896" s="2198"/>
      <c r="UYW896" s="2198"/>
      <c r="UYX896" s="2198"/>
      <c r="UYY896" s="2198"/>
      <c r="UYZ896" s="2198"/>
      <c r="UZA896" s="2198"/>
      <c r="UZB896" s="2198"/>
      <c r="UZC896" s="2198"/>
      <c r="UZD896" s="2198"/>
      <c r="UZE896" s="2198"/>
      <c r="UZF896" s="2198"/>
      <c r="UZG896" s="2198"/>
      <c r="UZH896" s="2198"/>
      <c r="UZI896" s="2198"/>
      <c r="UZJ896" s="2198"/>
      <c r="UZK896" s="2198"/>
      <c r="UZL896" s="2198"/>
      <c r="UZM896" s="2198"/>
      <c r="UZN896" s="2198"/>
      <c r="UZO896" s="2198"/>
      <c r="UZP896" s="2198"/>
      <c r="UZQ896" s="2198"/>
      <c r="UZR896" s="2198"/>
      <c r="UZS896" s="2198"/>
      <c r="UZT896" s="2198"/>
      <c r="UZU896" s="2198"/>
      <c r="UZV896" s="2198"/>
      <c r="UZW896" s="2198"/>
      <c r="UZX896" s="2198"/>
      <c r="UZY896" s="2198"/>
      <c r="UZZ896" s="2198"/>
      <c r="VAA896" s="2198"/>
      <c r="VAB896" s="2198"/>
      <c r="VAC896" s="2198"/>
      <c r="VAD896" s="2198"/>
      <c r="VAE896" s="2198"/>
      <c r="VAF896" s="2198"/>
      <c r="VAG896" s="2198"/>
      <c r="VAH896" s="2198"/>
      <c r="VAI896" s="2198"/>
      <c r="VAJ896" s="2198"/>
      <c r="VAK896" s="2198"/>
      <c r="VAL896" s="2198"/>
      <c r="VAM896" s="2198"/>
      <c r="VAN896" s="2198"/>
      <c r="VAO896" s="2198"/>
      <c r="VAP896" s="2198"/>
      <c r="VAQ896" s="2198"/>
      <c r="VAR896" s="2198"/>
      <c r="VAS896" s="2198"/>
      <c r="VAT896" s="2198"/>
      <c r="VAU896" s="2198"/>
      <c r="VAV896" s="2198"/>
      <c r="VAW896" s="2198"/>
      <c r="VAX896" s="2198"/>
      <c r="VAY896" s="2198"/>
      <c r="VAZ896" s="2198"/>
      <c r="VBA896" s="2198"/>
      <c r="VBB896" s="2198"/>
      <c r="VBC896" s="2198"/>
      <c r="VBD896" s="2198"/>
      <c r="VBE896" s="2198"/>
      <c r="VBF896" s="2198"/>
      <c r="VBG896" s="2198"/>
      <c r="VBH896" s="2198"/>
      <c r="VBI896" s="2198"/>
      <c r="VBJ896" s="2198"/>
      <c r="VBK896" s="2198"/>
      <c r="VBL896" s="2198"/>
      <c r="VBM896" s="2198"/>
      <c r="VBN896" s="2198"/>
      <c r="VBO896" s="2198"/>
      <c r="VBP896" s="2198"/>
      <c r="VBQ896" s="2198"/>
      <c r="VBR896" s="2198"/>
      <c r="VBS896" s="2198"/>
      <c r="VBT896" s="2198"/>
      <c r="VBU896" s="2198"/>
      <c r="VBV896" s="2198"/>
      <c r="VBW896" s="2198"/>
      <c r="VBX896" s="2198"/>
      <c r="VBY896" s="2198"/>
      <c r="VBZ896" s="2198"/>
      <c r="VCA896" s="2198"/>
      <c r="VCB896" s="2198"/>
      <c r="VCC896" s="2198"/>
      <c r="VCD896" s="2198"/>
      <c r="VCE896" s="2198"/>
      <c r="VCF896" s="2198"/>
      <c r="VCG896" s="2198"/>
      <c r="VCH896" s="2198"/>
      <c r="VCI896" s="2198"/>
      <c r="VCJ896" s="2198"/>
      <c r="VCK896" s="2198"/>
      <c r="VCL896" s="2198"/>
      <c r="VCM896" s="2198"/>
      <c r="VCN896" s="2198"/>
      <c r="VCO896" s="2198"/>
      <c r="VCP896" s="2198"/>
      <c r="VCQ896" s="2198"/>
      <c r="VCR896" s="2198"/>
      <c r="VCS896" s="2198"/>
      <c r="VCT896" s="2198"/>
      <c r="VCU896" s="2198"/>
      <c r="VCV896" s="2198"/>
      <c r="VCW896" s="2198"/>
      <c r="VCX896" s="2198"/>
      <c r="VCY896" s="2198"/>
      <c r="VCZ896" s="2198"/>
      <c r="VDA896" s="2198"/>
      <c r="VDB896" s="2198"/>
      <c r="VDC896" s="2198"/>
      <c r="VDD896" s="2198"/>
      <c r="VDE896" s="2198"/>
      <c r="VDF896" s="2198"/>
      <c r="VDG896" s="2198"/>
      <c r="VDH896" s="2198"/>
      <c r="VDI896" s="2198"/>
      <c r="VDJ896" s="2198"/>
      <c r="VDK896" s="2198"/>
      <c r="VDL896" s="2198"/>
      <c r="VDM896" s="2198"/>
      <c r="VDN896" s="2198"/>
      <c r="VDO896" s="2198"/>
      <c r="VDP896" s="2198"/>
      <c r="VDQ896" s="2198"/>
      <c r="VDR896" s="2198"/>
      <c r="VDS896" s="2198"/>
      <c r="VDT896" s="2198"/>
      <c r="VDU896" s="2198"/>
      <c r="VDV896" s="2198"/>
      <c r="VDW896" s="2198"/>
      <c r="VDX896" s="2198"/>
      <c r="VDY896" s="2198"/>
      <c r="VDZ896" s="2198"/>
      <c r="VEA896" s="2198"/>
      <c r="VEB896" s="2198"/>
      <c r="VEC896" s="2198"/>
      <c r="VED896" s="2198"/>
      <c r="VEE896" s="2198"/>
      <c r="VEF896" s="2198"/>
      <c r="VEG896" s="2198"/>
      <c r="VEH896" s="2198"/>
      <c r="VEI896" s="2198"/>
      <c r="VEJ896" s="2198"/>
      <c r="VEK896" s="2198"/>
      <c r="VEL896" s="2198"/>
      <c r="VEM896" s="2198"/>
      <c r="VEN896" s="2198"/>
      <c r="VEO896" s="2198"/>
      <c r="VEP896" s="2198"/>
      <c r="VEQ896" s="2198"/>
      <c r="VER896" s="2198"/>
      <c r="VES896" s="2198"/>
      <c r="VET896" s="2198"/>
      <c r="VEU896" s="2198"/>
      <c r="VEV896" s="2198"/>
      <c r="VEW896" s="2198"/>
      <c r="VEX896" s="2198"/>
      <c r="VEY896" s="2198"/>
      <c r="VEZ896" s="2198"/>
      <c r="VFA896" s="2198"/>
      <c r="VFB896" s="2198"/>
      <c r="VFC896" s="2198"/>
      <c r="VFD896" s="2198"/>
      <c r="VFE896" s="2198"/>
      <c r="VFF896" s="2198"/>
      <c r="VFG896" s="2198"/>
      <c r="VFH896" s="2198"/>
      <c r="VFI896" s="2198"/>
      <c r="VFJ896" s="2198"/>
      <c r="VFK896" s="2198"/>
      <c r="VFL896" s="2198"/>
      <c r="VFM896" s="2198"/>
      <c r="VFN896" s="2198"/>
      <c r="VFO896" s="2198"/>
      <c r="VFP896" s="2198"/>
      <c r="VFQ896" s="2198"/>
      <c r="VFR896" s="2198"/>
      <c r="VFS896" s="2198"/>
      <c r="VFT896" s="2198"/>
      <c r="VFU896" s="2198"/>
      <c r="VFV896" s="2198"/>
      <c r="VFW896" s="2198"/>
      <c r="VFX896" s="2198"/>
      <c r="VFY896" s="2198"/>
      <c r="VFZ896" s="2198"/>
      <c r="VGA896" s="2198"/>
      <c r="VGB896" s="2198"/>
      <c r="VGC896" s="2198"/>
      <c r="VGD896" s="2198"/>
      <c r="VGE896" s="2198"/>
      <c r="VGF896" s="2198"/>
      <c r="VGG896" s="2198"/>
      <c r="VGH896" s="2198"/>
      <c r="VGI896" s="2198"/>
      <c r="VGJ896" s="2198"/>
      <c r="VGK896" s="2198"/>
      <c r="VGL896" s="2198"/>
      <c r="VGM896" s="2198"/>
      <c r="VGN896" s="2198"/>
      <c r="VGO896" s="2198"/>
      <c r="VGP896" s="2198"/>
      <c r="VGQ896" s="2198"/>
      <c r="VGR896" s="2198"/>
      <c r="VGS896" s="2198"/>
      <c r="VGT896" s="2198"/>
      <c r="VGU896" s="2198"/>
      <c r="VGV896" s="2198"/>
      <c r="VGW896" s="2198"/>
      <c r="VGX896" s="2198"/>
      <c r="VGY896" s="2198"/>
      <c r="VGZ896" s="2198"/>
      <c r="VHA896" s="2198"/>
      <c r="VHB896" s="2198"/>
      <c r="VHC896" s="2198"/>
      <c r="VHD896" s="2198"/>
      <c r="VHE896" s="2198"/>
      <c r="VHF896" s="2198"/>
      <c r="VHG896" s="2198"/>
      <c r="VHH896" s="2198"/>
      <c r="VHI896" s="2198"/>
      <c r="VHJ896" s="2198"/>
      <c r="VHK896" s="2198"/>
      <c r="VHL896" s="2198"/>
      <c r="VHM896" s="2198"/>
      <c r="VHN896" s="2198"/>
      <c r="VHO896" s="2198"/>
      <c r="VHP896" s="2198"/>
      <c r="VHQ896" s="2198"/>
      <c r="VHR896" s="2198"/>
      <c r="VHS896" s="2198"/>
      <c r="VHT896" s="2198"/>
      <c r="VHU896" s="2198"/>
      <c r="VHV896" s="2198"/>
      <c r="VHW896" s="2198"/>
      <c r="VHX896" s="2198"/>
      <c r="VHY896" s="2198"/>
      <c r="VHZ896" s="2198"/>
      <c r="VIA896" s="2198"/>
      <c r="VIE896" s="2198"/>
      <c r="VIF896" s="2198"/>
      <c r="VIG896" s="2198"/>
      <c r="VIH896" s="2198"/>
      <c r="VII896" s="2198"/>
      <c r="VIJ896" s="2198"/>
      <c r="VIK896" s="2198"/>
      <c r="VIL896" s="2198"/>
      <c r="VIM896" s="2198"/>
      <c r="VIN896" s="2198"/>
      <c r="VIO896" s="2198"/>
      <c r="VIP896" s="2198"/>
      <c r="VIQ896" s="2198"/>
      <c r="VIR896" s="2198"/>
      <c r="VIS896" s="2198"/>
      <c r="VIT896" s="2198"/>
      <c r="VIU896" s="2198"/>
      <c r="VIV896" s="2198"/>
      <c r="VIW896" s="2198"/>
      <c r="VIX896" s="2198"/>
      <c r="VIY896" s="2198"/>
      <c r="VIZ896" s="2198"/>
      <c r="VJA896" s="2198"/>
      <c r="VJB896" s="2198"/>
      <c r="VJC896" s="2198"/>
      <c r="VJD896" s="2198"/>
      <c r="VJE896" s="2198"/>
      <c r="VJF896" s="2198"/>
      <c r="VJG896" s="2198"/>
      <c r="VJH896" s="2198"/>
      <c r="VJI896" s="2198"/>
      <c r="VJJ896" s="2198"/>
      <c r="VJK896" s="2198"/>
      <c r="VJL896" s="2198"/>
      <c r="VJM896" s="2198"/>
      <c r="VJN896" s="2198"/>
      <c r="VJO896" s="2198"/>
      <c r="VJP896" s="2198"/>
      <c r="VJQ896" s="2198"/>
      <c r="VJR896" s="2198"/>
      <c r="VJS896" s="2198"/>
      <c r="VJT896" s="2198"/>
      <c r="VJU896" s="2198"/>
      <c r="VJV896" s="2198"/>
      <c r="VJW896" s="2198"/>
      <c r="VJX896" s="2198"/>
      <c r="VJY896" s="2198"/>
      <c r="VJZ896" s="2198"/>
      <c r="VKA896" s="2198"/>
      <c r="VKB896" s="2198"/>
      <c r="VKC896" s="2198"/>
      <c r="VKD896" s="2198"/>
      <c r="VKE896" s="2198"/>
      <c r="VKF896" s="2198"/>
      <c r="VKG896" s="2198"/>
      <c r="VKH896" s="2198"/>
      <c r="VKI896" s="2198"/>
      <c r="VKJ896" s="2198"/>
      <c r="VKK896" s="2198"/>
      <c r="VKL896" s="2198"/>
      <c r="VKM896" s="2198"/>
      <c r="VKN896" s="2198"/>
      <c r="VKO896" s="2198"/>
      <c r="VKP896" s="2198"/>
      <c r="VKQ896" s="2198"/>
      <c r="VKR896" s="2198"/>
      <c r="VKS896" s="2198"/>
      <c r="VKT896" s="2198"/>
      <c r="VKU896" s="2198"/>
      <c r="VKV896" s="2198"/>
      <c r="VKW896" s="2198"/>
      <c r="VKX896" s="2198"/>
      <c r="VKY896" s="2198"/>
      <c r="VKZ896" s="2198"/>
      <c r="VLA896" s="2198"/>
      <c r="VLB896" s="2198"/>
      <c r="VLC896" s="2198"/>
      <c r="VLD896" s="2198"/>
      <c r="VLE896" s="2198"/>
      <c r="VLF896" s="2198"/>
      <c r="VLG896" s="2198"/>
      <c r="VLH896" s="2198"/>
      <c r="VLI896" s="2198"/>
      <c r="VLJ896" s="2198"/>
      <c r="VLK896" s="2198"/>
      <c r="VLL896" s="2198"/>
      <c r="VLM896" s="2198"/>
      <c r="VLN896" s="2198"/>
      <c r="VLO896" s="2198"/>
      <c r="VLP896" s="2198"/>
      <c r="VLQ896" s="2198"/>
      <c r="VLR896" s="2198"/>
      <c r="VLS896" s="2198"/>
      <c r="VLT896" s="2198"/>
      <c r="VLU896" s="2198"/>
      <c r="VLV896" s="2198"/>
      <c r="VLW896" s="2198"/>
      <c r="VLX896" s="2198"/>
      <c r="VLY896" s="2198"/>
      <c r="VLZ896" s="2198"/>
      <c r="VMA896" s="2198"/>
      <c r="VMB896" s="2198"/>
      <c r="VMC896" s="2198"/>
      <c r="VMD896" s="2198"/>
      <c r="VME896" s="2198"/>
      <c r="VMF896" s="2198"/>
      <c r="VMG896" s="2198"/>
      <c r="VMH896" s="2198"/>
      <c r="VMI896" s="2198"/>
      <c r="VMJ896" s="2198"/>
      <c r="VMK896" s="2198"/>
      <c r="VML896" s="2198"/>
      <c r="VMM896" s="2198"/>
      <c r="VMN896" s="2198"/>
      <c r="VMO896" s="2198"/>
      <c r="VMP896" s="2198"/>
      <c r="VMQ896" s="2198"/>
      <c r="VMR896" s="2198"/>
      <c r="VMS896" s="2198"/>
      <c r="VMT896" s="2198"/>
      <c r="VMU896" s="2198"/>
      <c r="VMV896" s="2198"/>
      <c r="VMW896" s="2198"/>
      <c r="VMX896" s="2198"/>
      <c r="VMY896" s="2198"/>
      <c r="VMZ896" s="2198"/>
      <c r="VNA896" s="2198"/>
      <c r="VNB896" s="2198"/>
      <c r="VNC896" s="2198"/>
      <c r="VND896" s="2198"/>
      <c r="VNE896" s="2198"/>
      <c r="VNF896" s="2198"/>
      <c r="VNG896" s="2198"/>
      <c r="VNH896" s="2198"/>
      <c r="VNI896" s="2198"/>
      <c r="VNJ896" s="2198"/>
      <c r="VNK896" s="2198"/>
      <c r="VNL896" s="2198"/>
      <c r="VNM896" s="2198"/>
      <c r="VNN896" s="2198"/>
      <c r="VNO896" s="2198"/>
      <c r="VNP896" s="2198"/>
      <c r="VNQ896" s="2198"/>
      <c r="VNR896" s="2198"/>
      <c r="VNS896" s="2198"/>
      <c r="VNT896" s="2198"/>
      <c r="VNU896" s="2198"/>
      <c r="VNV896" s="2198"/>
      <c r="VNW896" s="2198"/>
      <c r="VNX896" s="2198"/>
      <c r="VNY896" s="2198"/>
      <c r="VNZ896" s="2198"/>
      <c r="VOA896" s="2198"/>
      <c r="VOB896" s="2198"/>
      <c r="VOC896" s="2198"/>
      <c r="VOD896" s="2198"/>
      <c r="VOE896" s="2198"/>
      <c r="VOF896" s="2198"/>
      <c r="VOG896" s="2198"/>
      <c r="VOH896" s="2198"/>
      <c r="VOI896" s="2198"/>
      <c r="VOJ896" s="2198"/>
      <c r="VOK896" s="2198"/>
      <c r="VOL896" s="2198"/>
      <c r="VOM896" s="2198"/>
      <c r="VON896" s="2198"/>
      <c r="VOO896" s="2198"/>
      <c r="VOP896" s="2198"/>
      <c r="VOQ896" s="2198"/>
      <c r="VOR896" s="2198"/>
      <c r="VOS896" s="2198"/>
      <c r="VOT896" s="2198"/>
      <c r="VOU896" s="2198"/>
      <c r="VOV896" s="2198"/>
      <c r="VOW896" s="2198"/>
      <c r="VOX896" s="2198"/>
      <c r="VOY896" s="2198"/>
      <c r="VOZ896" s="2198"/>
      <c r="VPA896" s="2198"/>
      <c r="VPB896" s="2198"/>
      <c r="VPC896" s="2198"/>
      <c r="VPD896" s="2198"/>
      <c r="VPE896" s="2198"/>
      <c r="VPF896" s="2198"/>
      <c r="VPG896" s="2198"/>
      <c r="VPH896" s="2198"/>
      <c r="VPI896" s="2198"/>
      <c r="VPJ896" s="2198"/>
      <c r="VPK896" s="2198"/>
      <c r="VPL896" s="2198"/>
      <c r="VPM896" s="2198"/>
      <c r="VPN896" s="2198"/>
      <c r="VPO896" s="2198"/>
      <c r="VPP896" s="2198"/>
      <c r="VPQ896" s="2198"/>
      <c r="VPR896" s="2198"/>
      <c r="VPS896" s="2198"/>
      <c r="VPT896" s="2198"/>
      <c r="VPU896" s="2198"/>
      <c r="VPV896" s="2198"/>
      <c r="VPW896" s="2198"/>
      <c r="VPX896" s="2198"/>
      <c r="VPY896" s="2198"/>
      <c r="VPZ896" s="2198"/>
      <c r="VQA896" s="2198"/>
      <c r="VQB896" s="2198"/>
      <c r="VQC896" s="2198"/>
      <c r="VQD896" s="2198"/>
      <c r="VQE896" s="2198"/>
      <c r="VQF896" s="2198"/>
      <c r="VQG896" s="2198"/>
      <c r="VQH896" s="2198"/>
      <c r="VQI896" s="2198"/>
      <c r="VQJ896" s="2198"/>
      <c r="VQK896" s="2198"/>
      <c r="VQL896" s="2198"/>
      <c r="VQM896" s="2198"/>
      <c r="VQN896" s="2198"/>
      <c r="VQO896" s="2198"/>
      <c r="VQP896" s="2198"/>
      <c r="VQQ896" s="2198"/>
      <c r="VQR896" s="2198"/>
      <c r="VQS896" s="2198"/>
      <c r="VQT896" s="2198"/>
      <c r="VQU896" s="2198"/>
      <c r="VQV896" s="2198"/>
      <c r="VQW896" s="2198"/>
      <c r="VQX896" s="2198"/>
      <c r="VQY896" s="2198"/>
      <c r="VQZ896" s="2198"/>
      <c r="VRA896" s="2198"/>
      <c r="VRB896" s="2198"/>
      <c r="VRC896" s="2198"/>
      <c r="VRD896" s="2198"/>
      <c r="VRE896" s="2198"/>
      <c r="VRF896" s="2198"/>
      <c r="VRG896" s="2198"/>
      <c r="VRH896" s="2198"/>
      <c r="VRI896" s="2198"/>
      <c r="VRJ896" s="2198"/>
      <c r="VRK896" s="2198"/>
      <c r="VRL896" s="2198"/>
      <c r="VRM896" s="2198"/>
      <c r="VRN896" s="2198"/>
      <c r="VRO896" s="2198"/>
      <c r="VRP896" s="2198"/>
      <c r="VRQ896" s="2198"/>
      <c r="VRR896" s="2198"/>
      <c r="VRS896" s="2198"/>
      <c r="VRT896" s="2198"/>
      <c r="VRU896" s="2198"/>
      <c r="VRV896" s="2198"/>
      <c r="VRW896" s="2198"/>
      <c r="VSA896" s="2198"/>
      <c r="VSB896" s="2198"/>
      <c r="VSC896" s="2198"/>
      <c r="VSD896" s="2198"/>
      <c r="VSE896" s="2198"/>
      <c r="VSF896" s="2198"/>
      <c r="VSG896" s="2198"/>
      <c r="VSH896" s="2198"/>
      <c r="VSI896" s="2198"/>
      <c r="VSJ896" s="2198"/>
      <c r="VSK896" s="2198"/>
      <c r="VSL896" s="2198"/>
      <c r="VSM896" s="2198"/>
      <c r="VSN896" s="2198"/>
      <c r="VSO896" s="2198"/>
      <c r="VSP896" s="2198"/>
      <c r="VSQ896" s="2198"/>
      <c r="VSR896" s="2198"/>
      <c r="VSS896" s="2198"/>
      <c r="VST896" s="2198"/>
      <c r="VSU896" s="2198"/>
      <c r="VSV896" s="2198"/>
      <c r="VSW896" s="2198"/>
      <c r="VSX896" s="2198"/>
      <c r="VSY896" s="2198"/>
      <c r="VSZ896" s="2198"/>
      <c r="VTA896" s="2198"/>
      <c r="VTB896" s="2198"/>
      <c r="VTC896" s="2198"/>
      <c r="VTD896" s="2198"/>
      <c r="VTE896" s="2198"/>
      <c r="VTF896" s="2198"/>
      <c r="VTG896" s="2198"/>
      <c r="VTH896" s="2198"/>
      <c r="VTI896" s="2198"/>
      <c r="VTJ896" s="2198"/>
      <c r="VTK896" s="2198"/>
      <c r="VTL896" s="2198"/>
      <c r="VTM896" s="2198"/>
      <c r="VTN896" s="2198"/>
      <c r="VTO896" s="2198"/>
      <c r="VTP896" s="2198"/>
      <c r="VTQ896" s="2198"/>
      <c r="VTR896" s="2198"/>
      <c r="VTS896" s="2198"/>
      <c r="VTT896" s="2198"/>
      <c r="VTU896" s="2198"/>
      <c r="VTV896" s="2198"/>
      <c r="VTW896" s="2198"/>
      <c r="VTX896" s="2198"/>
      <c r="VTY896" s="2198"/>
      <c r="VTZ896" s="2198"/>
      <c r="VUA896" s="2198"/>
      <c r="VUB896" s="2198"/>
      <c r="VUC896" s="2198"/>
      <c r="VUD896" s="2198"/>
      <c r="VUE896" s="2198"/>
      <c r="VUF896" s="2198"/>
      <c r="VUG896" s="2198"/>
      <c r="VUH896" s="2198"/>
      <c r="VUI896" s="2198"/>
      <c r="VUJ896" s="2198"/>
      <c r="VUK896" s="2198"/>
      <c r="VUL896" s="2198"/>
      <c r="VUM896" s="2198"/>
      <c r="VUN896" s="2198"/>
      <c r="VUO896" s="2198"/>
      <c r="VUP896" s="2198"/>
      <c r="VUQ896" s="2198"/>
      <c r="VUR896" s="2198"/>
      <c r="VUS896" s="2198"/>
      <c r="VUT896" s="2198"/>
      <c r="VUU896" s="2198"/>
      <c r="VUV896" s="2198"/>
      <c r="VUW896" s="2198"/>
      <c r="VUX896" s="2198"/>
      <c r="VUY896" s="2198"/>
      <c r="VUZ896" s="2198"/>
      <c r="VVA896" s="2198"/>
      <c r="VVB896" s="2198"/>
      <c r="VVC896" s="2198"/>
      <c r="VVD896" s="2198"/>
      <c r="VVE896" s="2198"/>
      <c r="VVF896" s="2198"/>
      <c r="VVG896" s="2198"/>
      <c r="VVH896" s="2198"/>
      <c r="VVI896" s="2198"/>
      <c r="VVJ896" s="2198"/>
      <c r="VVK896" s="2198"/>
      <c r="VVL896" s="2198"/>
      <c r="VVM896" s="2198"/>
      <c r="VVN896" s="2198"/>
      <c r="VVO896" s="2198"/>
      <c r="VVP896" s="2198"/>
      <c r="VVQ896" s="2198"/>
      <c r="VVR896" s="2198"/>
      <c r="VVS896" s="2198"/>
      <c r="VVT896" s="2198"/>
      <c r="VVU896" s="2198"/>
      <c r="VVV896" s="2198"/>
      <c r="VVW896" s="2198"/>
      <c r="VVX896" s="2198"/>
      <c r="VVY896" s="2198"/>
      <c r="VVZ896" s="2198"/>
      <c r="VWA896" s="2198"/>
      <c r="VWB896" s="2198"/>
      <c r="VWC896" s="2198"/>
      <c r="VWD896" s="2198"/>
      <c r="VWE896" s="2198"/>
      <c r="VWF896" s="2198"/>
      <c r="VWG896" s="2198"/>
      <c r="VWH896" s="2198"/>
      <c r="VWI896" s="2198"/>
      <c r="VWJ896" s="2198"/>
      <c r="VWK896" s="2198"/>
      <c r="VWL896" s="2198"/>
      <c r="VWM896" s="2198"/>
      <c r="VWN896" s="2198"/>
      <c r="VWO896" s="2198"/>
      <c r="VWP896" s="2198"/>
      <c r="VWQ896" s="2198"/>
      <c r="VWR896" s="2198"/>
      <c r="VWS896" s="2198"/>
      <c r="VWT896" s="2198"/>
      <c r="VWU896" s="2198"/>
      <c r="VWV896" s="2198"/>
      <c r="VWW896" s="2198"/>
      <c r="VWX896" s="2198"/>
      <c r="VWY896" s="2198"/>
      <c r="VWZ896" s="2198"/>
      <c r="VXA896" s="2198"/>
      <c r="VXB896" s="2198"/>
      <c r="VXC896" s="2198"/>
      <c r="VXD896" s="2198"/>
      <c r="VXE896" s="2198"/>
      <c r="VXF896" s="2198"/>
      <c r="VXG896" s="2198"/>
      <c r="VXH896" s="2198"/>
      <c r="VXI896" s="2198"/>
      <c r="VXJ896" s="2198"/>
      <c r="VXK896" s="2198"/>
      <c r="VXL896" s="2198"/>
      <c r="VXM896" s="2198"/>
      <c r="VXN896" s="2198"/>
      <c r="VXO896" s="2198"/>
      <c r="VXP896" s="2198"/>
      <c r="VXQ896" s="2198"/>
      <c r="VXR896" s="2198"/>
      <c r="VXS896" s="2198"/>
      <c r="VXT896" s="2198"/>
      <c r="VXU896" s="2198"/>
      <c r="VXV896" s="2198"/>
      <c r="VXW896" s="2198"/>
      <c r="VXX896" s="2198"/>
      <c r="VXY896" s="2198"/>
      <c r="VXZ896" s="2198"/>
      <c r="VYA896" s="2198"/>
      <c r="VYB896" s="2198"/>
      <c r="VYC896" s="2198"/>
      <c r="VYD896" s="2198"/>
      <c r="VYE896" s="2198"/>
      <c r="VYF896" s="2198"/>
      <c r="VYG896" s="2198"/>
      <c r="VYH896" s="2198"/>
      <c r="VYI896" s="2198"/>
      <c r="VYJ896" s="2198"/>
      <c r="VYK896" s="2198"/>
      <c r="VYL896" s="2198"/>
      <c r="VYM896" s="2198"/>
      <c r="VYN896" s="2198"/>
      <c r="VYO896" s="2198"/>
      <c r="VYP896" s="2198"/>
      <c r="VYQ896" s="2198"/>
      <c r="VYR896" s="2198"/>
      <c r="VYS896" s="2198"/>
      <c r="VYT896" s="2198"/>
      <c r="VYU896" s="2198"/>
      <c r="VYV896" s="2198"/>
      <c r="VYW896" s="2198"/>
      <c r="VYX896" s="2198"/>
      <c r="VYY896" s="2198"/>
      <c r="VYZ896" s="2198"/>
      <c r="VZA896" s="2198"/>
      <c r="VZB896" s="2198"/>
      <c r="VZC896" s="2198"/>
      <c r="VZD896" s="2198"/>
      <c r="VZE896" s="2198"/>
      <c r="VZF896" s="2198"/>
      <c r="VZG896" s="2198"/>
      <c r="VZH896" s="2198"/>
      <c r="VZI896" s="2198"/>
      <c r="VZJ896" s="2198"/>
      <c r="VZK896" s="2198"/>
      <c r="VZL896" s="2198"/>
      <c r="VZM896" s="2198"/>
      <c r="VZN896" s="2198"/>
      <c r="VZO896" s="2198"/>
      <c r="VZP896" s="2198"/>
      <c r="VZQ896" s="2198"/>
      <c r="VZR896" s="2198"/>
      <c r="VZS896" s="2198"/>
      <c r="VZT896" s="2198"/>
      <c r="VZU896" s="2198"/>
      <c r="VZV896" s="2198"/>
      <c r="VZW896" s="2198"/>
      <c r="VZX896" s="2198"/>
      <c r="VZY896" s="2198"/>
      <c r="VZZ896" s="2198"/>
      <c r="WAA896" s="2198"/>
      <c r="WAB896" s="2198"/>
      <c r="WAC896" s="2198"/>
      <c r="WAD896" s="2198"/>
      <c r="WAE896" s="2198"/>
      <c r="WAF896" s="2198"/>
      <c r="WAG896" s="2198"/>
      <c r="WAH896" s="2198"/>
      <c r="WAI896" s="2198"/>
      <c r="WAJ896" s="2198"/>
      <c r="WAK896" s="2198"/>
      <c r="WAL896" s="2198"/>
      <c r="WAM896" s="2198"/>
      <c r="WAN896" s="2198"/>
      <c r="WAO896" s="2198"/>
      <c r="WAP896" s="2198"/>
      <c r="WAQ896" s="2198"/>
      <c r="WAR896" s="2198"/>
      <c r="WAS896" s="2198"/>
      <c r="WAT896" s="2198"/>
      <c r="WAU896" s="2198"/>
      <c r="WAV896" s="2198"/>
      <c r="WAW896" s="2198"/>
      <c r="WAX896" s="2198"/>
      <c r="WAY896" s="2198"/>
      <c r="WAZ896" s="2198"/>
      <c r="WBA896" s="2198"/>
      <c r="WBB896" s="2198"/>
      <c r="WBC896" s="2198"/>
      <c r="WBD896" s="2198"/>
      <c r="WBE896" s="2198"/>
      <c r="WBF896" s="2198"/>
      <c r="WBG896" s="2198"/>
      <c r="WBH896" s="2198"/>
      <c r="WBI896" s="2198"/>
      <c r="WBJ896" s="2198"/>
      <c r="WBK896" s="2198"/>
      <c r="WBL896" s="2198"/>
      <c r="WBM896" s="2198"/>
      <c r="WBN896" s="2198"/>
      <c r="WBO896" s="2198"/>
      <c r="WBP896" s="2198"/>
      <c r="WBQ896" s="2198"/>
      <c r="WBR896" s="2198"/>
      <c r="WBS896" s="2198"/>
      <c r="WBW896" s="2198"/>
      <c r="WBX896" s="2198"/>
      <c r="WBY896" s="2198"/>
      <c r="WBZ896" s="2198"/>
      <c r="WCA896" s="2198"/>
      <c r="WCB896" s="2198"/>
      <c r="WCC896" s="2198"/>
      <c r="WCD896" s="2198"/>
      <c r="WCE896" s="2198"/>
      <c r="WCF896" s="2198"/>
      <c r="WCG896" s="2198"/>
      <c r="WCH896" s="2198"/>
      <c r="WCI896" s="2198"/>
      <c r="WCJ896" s="2198"/>
      <c r="WCK896" s="2198"/>
      <c r="WCL896" s="2198"/>
      <c r="WCM896" s="2198"/>
      <c r="WCN896" s="2198"/>
      <c r="WCO896" s="2198"/>
      <c r="WCP896" s="2198"/>
      <c r="WCQ896" s="2198"/>
      <c r="WCR896" s="2198"/>
      <c r="WCS896" s="2198"/>
      <c r="WCT896" s="2198"/>
      <c r="WCU896" s="2198"/>
      <c r="WCV896" s="2198"/>
      <c r="WCW896" s="2198"/>
      <c r="WCX896" s="2198"/>
      <c r="WCY896" s="2198"/>
      <c r="WCZ896" s="2198"/>
      <c r="WDA896" s="2198"/>
      <c r="WDB896" s="2198"/>
      <c r="WDC896" s="2198"/>
      <c r="WDD896" s="2198"/>
      <c r="WDE896" s="2198"/>
      <c r="WDF896" s="2198"/>
      <c r="WDG896" s="2198"/>
      <c r="WDH896" s="2198"/>
      <c r="WDI896" s="2198"/>
      <c r="WDJ896" s="2198"/>
      <c r="WDK896" s="2198"/>
      <c r="WDL896" s="2198"/>
      <c r="WDM896" s="2198"/>
      <c r="WDN896" s="2198"/>
      <c r="WDO896" s="2198"/>
      <c r="WDP896" s="2198"/>
      <c r="WDQ896" s="2198"/>
      <c r="WDR896" s="2198"/>
      <c r="WDS896" s="2198"/>
      <c r="WDT896" s="2198"/>
      <c r="WDU896" s="2198"/>
      <c r="WDV896" s="2198"/>
      <c r="WDW896" s="2198"/>
      <c r="WDX896" s="2198"/>
      <c r="WDY896" s="2198"/>
      <c r="WDZ896" s="2198"/>
      <c r="WEA896" s="2198"/>
      <c r="WEB896" s="2198"/>
      <c r="WEC896" s="2198"/>
      <c r="WED896" s="2198"/>
      <c r="WEE896" s="2198"/>
      <c r="WEF896" s="2198"/>
      <c r="WEG896" s="2198"/>
      <c r="WEH896" s="2198"/>
      <c r="WEI896" s="2198"/>
      <c r="WEJ896" s="2198"/>
      <c r="WEK896" s="2198"/>
      <c r="WEL896" s="2198"/>
      <c r="WEM896" s="2198"/>
      <c r="WEN896" s="2198"/>
      <c r="WEO896" s="2198"/>
      <c r="WEP896" s="2198"/>
      <c r="WEQ896" s="2198"/>
      <c r="WER896" s="2198"/>
      <c r="WES896" s="2198"/>
      <c r="WET896" s="2198"/>
      <c r="WEU896" s="2198"/>
      <c r="WEV896" s="2198"/>
      <c r="WEW896" s="2198"/>
      <c r="WEX896" s="2198"/>
      <c r="WEY896" s="2198"/>
      <c r="WEZ896" s="2198"/>
      <c r="WFA896" s="2198"/>
      <c r="WFB896" s="2198"/>
      <c r="WFC896" s="2198"/>
      <c r="WFD896" s="2198"/>
      <c r="WFE896" s="2198"/>
      <c r="WFF896" s="2198"/>
      <c r="WFG896" s="2198"/>
      <c r="WFH896" s="2198"/>
      <c r="WFI896" s="2198"/>
      <c r="WFJ896" s="2198"/>
      <c r="WFK896" s="2198"/>
      <c r="WFL896" s="2198"/>
      <c r="WFM896" s="2198"/>
      <c r="WFN896" s="2198"/>
      <c r="WFO896" s="2198"/>
      <c r="WFP896" s="2198"/>
      <c r="WFQ896" s="2198"/>
      <c r="WFR896" s="2198"/>
      <c r="WFS896" s="2198"/>
      <c r="WFT896" s="2198"/>
      <c r="WFU896" s="2198"/>
      <c r="WFV896" s="2198"/>
      <c r="WFW896" s="2198"/>
      <c r="WFX896" s="2198"/>
      <c r="WFY896" s="2198"/>
      <c r="WFZ896" s="2198"/>
      <c r="WGA896" s="2198"/>
      <c r="WGB896" s="2198"/>
      <c r="WGC896" s="2198"/>
      <c r="WGD896" s="2198"/>
      <c r="WGE896" s="2198"/>
      <c r="WGF896" s="2198"/>
      <c r="WGG896" s="2198"/>
      <c r="WGH896" s="2198"/>
      <c r="WGI896" s="2198"/>
      <c r="WGJ896" s="2198"/>
      <c r="WGK896" s="2198"/>
      <c r="WGL896" s="2198"/>
      <c r="WGM896" s="2198"/>
      <c r="WGN896" s="2198"/>
      <c r="WGO896" s="2198"/>
      <c r="WGP896" s="2198"/>
      <c r="WGQ896" s="2198"/>
      <c r="WGR896" s="2198"/>
      <c r="WGS896" s="2198"/>
      <c r="WGT896" s="2198"/>
      <c r="WGU896" s="2198"/>
      <c r="WGV896" s="2198"/>
      <c r="WGW896" s="2198"/>
      <c r="WGX896" s="2198"/>
      <c r="WGY896" s="2198"/>
      <c r="WGZ896" s="2198"/>
      <c r="WHA896" s="2198"/>
      <c r="WHB896" s="2198"/>
      <c r="WHC896" s="2198"/>
      <c r="WHD896" s="2198"/>
      <c r="WHE896" s="2198"/>
      <c r="WHF896" s="2198"/>
      <c r="WHG896" s="2198"/>
      <c r="WHH896" s="2198"/>
      <c r="WHI896" s="2198"/>
      <c r="WHJ896" s="2198"/>
      <c r="WHK896" s="2198"/>
      <c r="WHL896" s="2198"/>
      <c r="WHM896" s="2198"/>
      <c r="WHN896" s="2198"/>
      <c r="WHO896" s="2198"/>
      <c r="WHP896" s="2198"/>
      <c r="WHQ896" s="2198"/>
      <c r="WHR896" s="2198"/>
      <c r="WHS896" s="2198"/>
      <c r="WHT896" s="2198"/>
      <c r="WHU896" s="2198"/>
      <c r="WHV896" s="2198"/>
      <c r="WHW896" s="2198"/>
      <c r="WHX896" s="2198"/>
      <c r="WHY896" s="2198"/>
      <c r="WHZ896" s="2198"/>
      <c r="WIA896" s="2198"/>
      <c r="WIB896" s="2198"/>
      <c r="WIC896" s="2198"/>
      <c r="WID896" s="2198"/>
      <c r="WIE896" s="2198"/>
      <c r="WIF896" s="2198"/>
      <c r="WIG896" s="2198"/>
      <c r="WIH896" s="2198"/>
      <c r="WII896" s="2198"/>
      <c r="WIJ896" s="2198"/>
      <c r="WIK896" s="2198"/>
      <c r="WIL896" s="2198"/>
      <c r="WIM896" s="2198"/>
      <c r="WIN896" s="2198"/>
      <c r="WIO896" s="2198"/>
      <c r="WIP896" s="2198"/>
      <c r="WIQ896" s="2198"/>
      <c r="WIR896" s="2198"/>
      <c r="WIS896" s="2198"/>
      <c r="WIT896" s="2198"/>
      <c r="WIU896" s="2198"/>
      <c r="WIV896" s="2198"/>
      <c r="WIW896" s="2198"/>
      <c r="WIX896" s="2198"/>
      <c r="WIY896" s="2198"/>
      <c r="WIZ896" s="2198"/>
      <c r="WJA896" s="2198"/>
      <c r="WJB896" s="2198"/>
      <c r="WJC896" s="2198"/>
      <c r="WJD896" s="2198"/>
      <c r="WJE896" s="2198"/>
      <c r="WJF896" s="2198"/>
      <c r="WJG896" s="2198"/>
      <c r="WJH896" s="2198"/>
      <c r="WJI896" s="2198"/>
      <c r="WJJ896" s="2198"/>
      <c r="WJK896" s="2198"/>
      <c r="WJL896" s="2198"/>
      <c r="WJM896" s="2198"/>
      <c r="WJN896" s="2198"/>
      <c r="WJO896" s="2198"/>
      <c r="WJP896" s="2198"/>
      <c r="WJQ896" s="2198"/>
      <c r="WJR896" s="2198"/>
      <c r="WJS896" s="2198"/>
      <c r="WJT896" s="2198"/>
      <c r="WJU896" s="2198"/>
      <c r="WJV896" s="2198"/>
      <c r="WJW896" s="2198"/>
      <c r="WJX896" s="2198"/>
      <c r="WJY896" s="2198"/>
      <c r="WJZ896" s="2198"/>
      <c r="WKA896" s="2198"/>
      <c r="WKB896" s="2198"/>
      <c r="WKC896" s="2198"/>
      <c r="WKD896" s="2198"/>
      <c r="WKE896" s="2198"/>
      <c r="WKF896" s="2198"/>
      <c r="WKG896" s="2198"/>
      <c r="WKH896" s="2198"/>
      <c r="WKI896" s="2198"/>
      <c r="WKJ896" s="2198"/>
      <c r="WKK896" s="2198"/>
      <c r="WKL896" s="2198"/>
      <c r="WKM896" s="2198"/>
      <c r="WKN896" s="2198"/>
      <c r="WKO896" s="2198"/>
      <c r="WKP896" s="2198"/>
      <c r="WKQ896" s="2198"/>
      <c r="WKR896" s="2198"/>
      <c r="WKS896" s="2198"/>
      <c r="WKT896" s="2198"/>
      <c r="WKU896" s="2198"/>
      <c r="WKV896" s="2198"/>
      <c r="WKW896" s="2198"/>
      <c r="WKX896" s="2198"/>
      <c r="WKY896" s="2198"/>
      <c r="WKZ896" s="2198"/>
      <c r="WLA896" s="2198"/>
      <c r="WLB896" s="2198"/>
      <c r="WLC896" s="2198"/>
      <c r="WLD896" s="2198"/>
      <c r="WLE896" s="2198"/>
      <c r="WLF896" s="2198"/>
      <c r="WLG896" s="2198"/>
      <c r="WLH896" s="2198"/>
      <c r="WLI896" s="2198"/>
      <c r="WLJ896" s="2198"/>
      <c r="WLK896" s="2198"/>
      <c r="WLL896" s="2198"/>
      <c r="WLM896" s="2198"/>
      <c r="WLN896" s="2198"/>
      <c r="WLO896" s="2198"/>
      <c r="WLS896" s="2198"/>
      <c r="WLT896" s="2198"/>
      <c r="WLU896" s="2198"/>
      <c r="WLV896" s="2198"/>
      <c r="WLW896" s="2198"/>
      <c r="WLX896" s="2198"/>
      <c r="WLY896" s="2198"/>
      <c r="WLZ896" s="2198"/>
      <c r="WMA896" s="2198"/>
      <c r="WMB896" s="2198"/>
      <c r="WMC896" s="2198"/>
      <c r="WMD896" s="2198"/>
      <c r="WME896" s="2198"/>
      <c r="WMF896" s="2198"/>
      <c r="WMG896" s="2198"/>
      <c r="WMH896" s="2198"/>
      <c r="WMI896" s="2198"/>
      <c r="WMJ896" s="2198"/>
      <c r="WMK896" s="2198"/>
      <c r="WML896" s="2198"/>
      <c r="WMM896" s="2198"/>
      <c r="WMN896" s="2198"/>
      <c r="WMO896" s="2198"/>
      <c r="WMP896" s="2198"/>
      <c r="WMQ896" s="2198"/>
      <c r="WMR896" s="2198"/>
      <c r="WMS896" s="2198"/>
      <c r="WMT896" s="2198"/>
      <c r="WMU896" s="2198"/>
      <c r="WMV896" s="2198"/>
      <c r="WMW896" s="2198"/>
      <c r="WMX896" s="2198"/>
      <c r="WMY896" s="2198"/>
      <c r="WMZ896" s="2198"/>
      <c r="WNA896" s="2198"/>
      <c r="WNB896" s="2198"/>
      <c r="WNC896" s="2198"/>
      <c r="WND896" s="2198"/>
      <c r="WNE896" s="2198"/>
      <c r="WNF896" s="2198"/>
      <c r="WNG896" s="2198"/>
      <c r="WNH896" s="2198"/>
      <c r="WNI896" s="2198"/>
      <c r="WNJ896" s="2198"/>
      <c r="WNK896" s="2198"/>
      <c r="WNL896" s="2198"/>
      <c r="WNM896" s="2198"/>
      <c r="WNN896" s="2198"/>
      <c r="WNO896" s="2198"/>
      <c r="WNP896" s="2198"/>
      <c r="WNQ896" s="2198"/>
      <c r="WNR896" s="2198"/>
      <c r="WNS896" s="2198"/>
      <c r="WNT896" s="2198"/>
      <c r="WNU896" s="2198"/>
      <c r="WNV896" s="2198"/>
      <c r="WNW896" s="2198"/>
      <c r="WNX896" s="2198"/>
      <c r="WNY896" s="2198"/>
      <c r="WNZ896" s="2198"/>
      <c r="WOA896" s="2198"/>
      <c r="WOB896" s="2198"/>
      <c r="WOC896" s="2198"/>
      <c r="WOD896" s="2198"/>
      <c r="WOE896" s="2198"/>
      <c r="WOF896" s="2198"/>
      <c r="WOG896" s="2198"/>
      <c r="WOH896" s="2198"/>
      <c r="WOI896" s="2198"/>
      <c r="WOJ896" s="2198"/>
      <c r="WOK896" s="2198"/>
      <c r="WOL896" s="2198"/>
      <c r="WOM896" s="2198"/>
      <c r="WON896" s="2198"/>
      <c r="WOO896" s="2198"/>
      <c r="WOP896" s="2198"/>
      <c r="WOQ896" s="2198"/>
      <c r="WOR896" s="2198"/>
      <c r="WOS896" s="2198"/>
      <c r="WOT896" s="2198"/>
      <c r="WOU896" s="2198"/>
      <c r="WOV896" s="2198"/>
      <c r="WOW896" s="2198"/>
      <c r="WOX896" s="2198"/>
      <c r="WOY896" s="2198"/>
      <c r="WOZ896" s="2198"/>
      <c r="WPA896" s="2198"/>
      <c r="WPB896" s="2198"/>
      <c r="WPC896" s="2198"/>
      <c r="WPD896" s="2198"/>
      <c r="WPE896" s="2198"/>
      <c r="WPF896" s="2198"/>
      <c r="WPG896" s="2198"/>
      <c r="WPH896" s="2198"/>
      <c r="WPI896" s="2198"/>
      <c r="WPJ896" s="2198"/>
      <c r="WPK896" s="2198"/>
      <c r="WPL896" s="2198"/>
      <c r="WPM896" s="2198"/>
      <c r="WPN896" s="2198"/>
      <c r="WPO896" s="2198"/>
      <c r="WPP896" s="2198"/>
      <c r="WPQ896" s="2198"/>
      <c r="WPR896" s="2198"/>
      <c r="WPS896" s="2198"/>
      <c r="WPT896" s="2198"/>
      <c r="WPU896" s="2198"/>
      <c r="WPV896" s="2198"/>
      <c r="WPW896" s="2198"/>
      <c r="WPX896" s="2198"/>
      <c r="WPY896" s="2198"/>
      <c r="WPZ896" s="2198"/>
      <c r="WQA896" s="2198"/>
      <c r="WQB896" s="2198"/>
      <c r="WQC896" s="2198"/>
      <c r="WQD896" s="2198"/>
      <c r="WQE896" s="2198"/>
      <c r="WQF896" s="2198"/>
      <c r="WQG896" s="2198"/>
      <c r="WQH896" s="2198"/>
      <c r="WQI896" s="2198"/>
      <c r="WQJ896" s="2198"/>
      <c r="WQK896" s="2198"/>
      <c r="WQL896" s="2198"/>
      <c r="WQM896" s="2198"/>
      <c r="WQN896" s="2198"/>
      <c r="WQO896" s="2198"/>
      <c r="WQP896" s="2198"/>
      <c r="WQQ896" s="2198"/>
      <c r="WQR896" s="2198"/>
      <c r="WQS896" s="2198"/>
      <c r="WQT896" s="2198"/>
      <c r="WQU896" s="2198"/>
      <c r="WQV896" s="2198"/>
      <c r="WQW896" s="2198"/>
      <c r="WQX896" s="2198"/>
      <c r="WQY896" s="2198"/>
      <c r="WQZ896" s="2198"/>
      <c r="WRA896" s="2198"/>
      <c r="WRB896" s="2198"/>
      <c r="WRC896" s="2198"/>
      <c r="WRD896" s="2198"/>
      <c r="WRE896" s="2198"/>
      <c r="WRF896" s="2198"/>
      <c r="WRG896" s="2198"/>
      <c r="WRH896" s="2198"/>
      <c r="WRI896" s="2198"/>
      <c r="WRJ896" s="2198"/>
      <c r="WRK896" s="2198"/>
      <c r="WRL896" s="2198"/>
      <c r="WRM896" s="2198"/>
      <c r="WRN896" s="2198"/>
      <c r="WRO896" s="2198"/>
      <c r="WRP896" s="2198"/>
      <c r="WRQ896" s="2198"/>
      <c r="WRR896" s="2198"/>
      <c r="WRS896" s="2198"/>
      <c r="WRT896" s="2198"/>
      <c r="WRU896" s="2198"/>
      <c r="WRV896" s="2198"/>
      <c r="WRW896" s="2198"/>
      <c r="WRX896" s="2198"/>
      <c r="WRY896" s="2198"/>
      <c r="WRZ896" s="2198"/>
      <c r="WSA896" s="2198"/>
      <c r="WSB896" s="2198"/>
      <c r="WSC896" s="2198"/>
      <c r="WSD896" s="2198"/>
      <c r="WSE896" s="2198"/>
      <c r="WSF896" s="2198"/>
      <c r="WSG896" s="2198"/>
      <c r="WSH896" s="2198"/>
      <c r="WSI896" s="2198"/>
      <c r="WSJ896" s="2198"/>
      <c r="WSK896" s="2198"/>
      <c r="WSL896" s="2198"/>
      <c r="WSM896" s="2198"/>
      <c r="WSN896" s="2198"/>
      <c r="WSO896" s="2198"/>
      <c r="WSP896" s="2198"/>
      <c r="WSQ896" s="2198"/>
      <c r="WSR896" s="2198"/>
      <c r="WSS896" s="2198"/>
      <c r="WST896" s="2198"/>
      <c r="WSU896" s="2198"/>
      <c r="WSV896" s="2198"/>
      <c r="WSW896" s="2198"/>
      <c r="WSX896" s="2198"/>
      <c r="WSY896" s="2198"/>
      <c r="WSZ896" s="2198"/>
      <c r="WTA896" s="2198"/>
      <c r="WTB896" s="2198"/>
      <c r="WTC896" s="2198"/>
      <c r="WTD896" s="2198"/>
      <c r="WTE896" s="2198"/>
      <c r="WTF896" s="2198"/>
      <c r="WTG896" s="2198"/>
      <c r="WTH896" s="2198"/>
      <c r="WTI896" s="2198"/>
      <c r="WTJ896" s="2198"/>
      <c r="WTK896" s="2198"/>
      <c r="WTL896" s="2198"/>
      <c r="WTM896" s="2198"/>
      <c r="WTN896" s="2198"/>
      <c r="WTO896" s="2198"/>
      <c r="WTP896" s="2198"/>
      <c r="WTQ896" s="2198"/>
      <c r="WTR896" s="2198"/>
      <c r="WTS896" s="2198"/>
      <c r="WTT896" s="2198"/>
      <c r="WTU896" s="2198"/>
      <c r="WTV896" s="2198"/>
      <c r="WTW896" s="2198"/>
      <c r="WTX896" s="2198"/>
      <c r="WTY896" s="2198"/>
      <c r="WTZ896" s="2198"/>
      <c r="WUA896" s="2198"/>
      <c r="WUB896" s="2198"/>
      <c r="WUC896" s="2198"/>
      <c r="WUD896" s="2198"/>
      <c r="WUE896" s="2198"/>
      <c r="WUF896" s="2198"/>
      <c r="WUG896" s="2198"/>
      <c r="WUH896" s="2198"/>
      <c r="WUI896" s="2198"/>
      <c r="WUJ896" s="2198"/>
      <c r="WUK896" s="2198"/>
      <c r="WUL896" s="2198"/>
      <c r="WUM896" s="2198"/>
      <c r="WUN896" s="2198"/>
      <c r="WUO896" s="2198"/>
      <c r="WUP896" s="2198"/>
      <c r="WUQ896" s="2198"/>
      <c r="WUR896" s="2198"/>
      <c r="WUS896" s="2198"/>
      <c r="WUT896" s="2198"/>
      <c r="WUU896" s="2198"/>
      <c r="WUV896" s="2198"/>
      <c r="WUW896" s="2198"/>
      <c r="WUX896" s="2198"/>
      <c r="WUY896" s="2198"/>
      <c r="WUZ896" s="2198"/>
      <c r="WVA896" s="2198"/>
      <c r="WVB896" s="2198"/>
      <c r="WVC896" s="2198"/>
      <c r="WVD896" s="2198"/>
      <c r="WVE896" s="2198"/>
      <c r="WVF896" s="2198"/>
      <c r="WVG896" s="2198"/>
      <c r="WVH896" s="2198"/>
      <c r="WVI896" s="2198"/>
      <c r="WVJ896" s="2198"/>
      <c r="WVK896" s="2198"/>
      <c r="WVO896" s="2198"/>
      <c r="WVP896" s="2198"/>
      <c r="WVQ896" s="2198"/>
      <c r="WVR896" s="2198"/>
      <c r="WVS896" s="2198"/>
      <c r="WVT896" s="2198"/>
      <c r="WVU896" s="2198"/>
      <c r="WVV896" s="2198"/>
      <c r="WVW896" s="2198"/>
      <c r="WVX896" s="2198"/>
      <c r="WVY896" s="2198"/>
      <c r="WVZ896" s="2198"/>
      <c r="WWA896" s="2198"/>
      <c r="WWB896" s="2198"/>
      <c r="WWC896" s="2198"/>
      <c r="WWD896" s="2198"/>
      <c r="WWE896" s="2198"/>
      <c r="WWF896" s="2198"/>
      <c r="WWG896" s="2198"/>
      <c r="WWH896" s="2198"/>
      <c r="WWI896" s="2198"/>
      <c r="WWJ896" s="2198"/>
      <c r="WWK896" s="2198"/>
      <c r="WWL896" s="2198"/>
      <c r="WWM896" s="2198"/>
      <c r="WWN896" s="2198"/>
      <c r="WWO896" s="2198"/>
      <c r="WWP896" s="2198"/>
      <c r="WWQ896" s="2198"/>
      <c r="WWR896" s="2198"/>
      <c r="WWS896" s="2198"/>
      <c r="WWT896" s="2198"/>
      <c r="WWU896" s="2198"/>
      <c r="WWV896" s="2198"/>
      <c r="WWW896" s="2198"/>
      <c r="WWX896" s="2198"/>
      <c r="WWY896" s="2198"/>
      <c r="WWZ896" s="2198"/>
      <c r="WXA896" s="2198"/>
      <c r="WXB896" s="2198"/>
      <c r="WXC896" s="2198"/>
      <c r="WXD896" s="2198"/>
      <c r="WXE896" s="2198"/>
      <c r="WXF896" s="2198"/>
      <c r="WXG896" s="2198"/>
      <c r="WXH896" s="2198"/>
      <c r="WXI896" s="2198"/>
      <c r="WXJ896" s="2198"/>
      <c r="WXK896" s="2198"/>
      <c r="WXL896" s="2198"/>
      <c r="WXM896" s="2198"/>
      <c r="WXN896" s="2198"/>
      <c r="WXO896" s="2198"/>
      <c r="WXP896" s="2198"/>
      <c r="WXQ896" s="2198"/>
      <c r="WXR896" s="2198"/>
      <c r="WXS896" s="2198"/>
      <c r="WXT896" s="2198"/>
      <c r="WXU896" s="2198"/>
      <c r="WXV896" s="2198"/>
      <c r="WXW896" s="2198"/>
      <c r="WXX896" s="2198"/>
      <c r="WXY896" s="2198"/>
      <c r="WXZ896" s="2198"/>
      <c r="WYA896" s="2198"/>
      <c r="WYB896" s="2198"/>
      <c r="WYC896" s="2198"/>
      <c r="WYD896" s="2198"/>
      <c r="WYE896" s="2198"/>
      <c r="WYF896" s="2198"/>
      <c r="WYG896" s="2198"/>
      <c r="WYH896" s="2198"/>
      <c r="WYI896" s="2198"/>
      <c r="WYJ896" s="2198"/>
      <c r="WYK896" s="2198"/>
      <c r="WYL896" s="2198"/>
      <c r="WYM896" s="2198"/>
      <c r="WYN896" s="2198"/>
      <c r="WYO896" s="2198"/>
      <c r="WYP896" s="2198"/>
      <c r="WYQ896" s="2198"/>
      <c r="WYR896" s="2198"/>
      <c r="WYS896" s="2198"/>
      <c r="WYT896" s="2198"/>
      <c r="WYU896" s="2198"/>
      <c r="WYV896" s="2198"/>
      <c r="WYW896" s="2198"/>
      <c r="WYX896" s="2198"/>
      <c r="WYY896" s="2198"/>
      <c r="WYZ896" s="2198"/>
      <c r="WZA896" s="2198"/>
      <c r="WZB896" s="2198"/>
      <c r="WZC896" s="2198"/>
      <c r="WZD896" s="2198"/>
      <c r="WZE896" s="2198"/>
      <c r="WZF896" s="2198"/>
      <c r="WZG896" s="2198"/>
      <c r="WZH896" s="2198"/>
      <c r="WZI896" s="2198"/>
      <c r="WZJ896" s="2198"/>
      <c r="WZK896" s="2198"/>
      <c r="WZL896" s="2198"/>
      <c r="WZM896" s="2198"/>
      <c r="WZN896" s="2198"/>
      <c r="WZO896" s="2198"/>
      <c r="WZP896" s="2198"/>
      <c r="WZQ896" s="2198"/>
      <c r="WZR896" s="2198"/>
      <c r="WZS896" s="2198"/>
      <c r="WZT896" s="2198"/>
      <c r="WZU896" s="2198"/>
      <c r="WZV896" s="2198"/>
      <c r="WZW896" s="2198"/>
      <c r="WZX896" s="2198"/>
      <c r="WZY896" s="2198"/>
      <c r="WZZ896" s="2198"/>
      <c r="XAA896" s="2198"/>
      <c r="XAB896" s="2198"/>
      <c r="XAC896" s="2198"/>
      <c r="XAD896" s="2198"/>
      <c r="XAE896" s="2198"/>
      <c r="XAF896" s="2198"/>
      <c r="XAG896" s="2198"/>
      <c r="XAH896" s="2198"/>
      <c r="XAI896" s="2198"/>
      <c r="XAJ896" s="2198"/>
      <c r="XAK896" s="2198"/>
      <c r="XAL896" s="2198"/>
      <c r="XAM896" s="2198"/>
      <c r="XAN896" s="2198"/>
      <c r="XAO896" s="2198"/>
      <c r="XAP896" s="2198"/>
      <c r="XAQ896" s="2198"/>
      <c r="XAR896" s="2198"/>
      <c r="XAS896" s="2198"/>
      <c r="XAT896" s="2198"/>
      <c r="XAU896" s="2198"/>
      <c r="XAV896" s="2198"/>
      <c r="XAW896" s="2198"/>
      <c r="XAX896" s="2198"/>
      <c r="XAY896" s="2198"/>
      <c r="XAZ896" s="2198"/>
      <c r="XBA896" s="2198"/>
      <c r="XBB896" s="2198"/>
      <c r="XBC896" s="2198"/>
      <c r="XBD896" s="2198"/>
      <c r="XBE896" s="2198"/>
      <c r="XBF896" s="2198"/>
      <c r="XBG896" s="2198"/>
      <c r="XBH896" s="2198"/>
      <c r="XBI896" s="2198"/>
      <c r="XBJ896" s="2198"/>
      <c r="XBK896" s="2198"/>
      <c r="XBL896" s="2198"/>
      <c r="XBM896" s="2198"/>
      <c r="XBN896" s="2198"/>
      <c r="XBO896" s="2198"/>
      <c r="XBP896" s="2198"/>
      <c r="XBQ896" s="2198"/>
      <c r="XBR896" s="2198"/>
      <c r="XBS896" s="2198"/>
      <c r="XBT896" s="2198"/>
      <c r="XBU896" s="2198"/>
      <c r="XBV896" s="2198"/>
      <c r="XBW896" s="2198"/>
      <c r="XBX896" s="2198"/>
      <c r="XBY896" s="2198"/>
      <c r="XBZ896" s="2198"/>
      <c r="XCA896" s="2198"/>
      <c r="XCB896" s="2198"/>
      <c r="XCC896" s="2198"/>
      <c r="XCD896" s="2198"/>
      <c r="XCE896" s="2198"/>
      <c r="XCF896" s="2198"/>
      <c r="XCG896" s="2198"/>
      <c r="XCH896" s="2198"/>
      <c r="XCI896" s="2198"/>
      <c r="XCJ896" s="2198"/>
      <c r="XCK896" s="2198"/>
      <c r="XCL896" s="2198"/>
      <c r="XCM896" s="2198"/>
      <c r="XCN896" s="2198"/>
      <c r="XCO896" s="2198"/>
      <c r="XCP896" s="2198"/>
      <c r="XCQ896" s="2198"/>
      <c r="XCR896" s="2198"/>
      <c r="XCS896" s="2198"/>
      <c r="XCT896" s="2198"/>
      <c r="XCU896" s="2198"/>
      <c r="XCV896" s="2198"/>
      <c r="XCW896" s="2198"/>
      <c r="XCX896" s="2198"/>
      <c r="XCY896" s="2198"/>
      <c r="XCZ896" s="2198"/>
      <c r="XDA896" s="2198"/>
      <c r="XDB896" s="2198"/>
      <c r="XDC896" s="2198"/>
      <c r="XDD896" s="2198"/>
      <c r="XDE896" s="2198"/>
      <c r="XDF896" s="2198"/>
      <c r="XDG896" s="2198"/>
      <c r="XDH896" s="2198"/>
      <c r="XDI896" s="2198"/>
      <c r="XDJ896" s="2198"/>
      <c r="XDK896" s="2198"/>
      <c r="XDL896" s="2198"/>
      <c r="XDM896" s="2198"/>
      <c r="XDN896" s="2198"/>
      <c r="XDO896" s="2198"/>
      <c r="XDP896" s="2198"/>
      <c r="XDQ896" s="2198"/>
      <c r="XDR896" s="2198"/>
      <c r="XDS896" s="2198"/>
      <c r="XDT896" s="2198"/>
      <c r="XDU896" s="2198"/>
      <c r="XDV896" s="2198"/>
      <c r="XDW896" s="2198"/>
      <c r="XDX896" s="2198"/>
      <c r="XDY896" s="2198"/>
      <c r="XDZ896" s="2198"/>
      <c r="XEA896" s="2198"/>
      <c r="XEB896" s="2198"/>
      <c r="XEC896" s="2198"/>
      <c r="XED896" s="2198"/>
      <c r="XEE896" s="2198"/>
      <c r="XEF896" s="2198"/>
      <c r="XEG896" s="2198"/>
      <c r="XEH896" s="2198"/>
      <c r="XEI896" s="2198"/>
      <c r="XEJ896" s="2198"/>
      <c r="XEK896" s="2198"/>
      <c r="XEL896" s="2198"/>
      <c r="XEM896" s="2198"/>
      <c r="XEN896" s="2198"/>
      <c r="XEO896" s="2198"/>
      <c r="XEP896" s="2198"/>
      <c r="XEQ896" s="2198"/>
      <c r="XER896" s="2198"/>
      <c r="XES896" s="2198"/>
      <c r="XET896" s="2198"/>
      <c r="XEU896" s="2198"/>
      <c r="XEV896" s="2198"/>
      <c r="XEW896" s="2198"/>
      <c r="XEX896" s="2198"/>
      <c r="XEY896" s="2198"/>
      <c r="XEZ896" s="2198"/>
      <c r="XFA896" s="2198"/>
      <c r="XFB896" s="2198"/>
      <c r="XFC896" s="2198"/>
    </row>
    <row r="897" spans="1:16383" s="2203" customFormat="1">
      <c r="A897" s="2204" t="s">
        <v>3552</v>
      </c>
      <c r="B897" s="2205" t="s">
        <v>4336</v>
      </c>
      <c r="C897" s="2222" t="s">
        <v>48</v>
      </c>
      <c r="D897" s="2222">
        <f t="shared" ref="D897:D900" si="39">E897+F897</f>
        <v>0.27</v>
      </c>
      <c r="E897" s="2222"/>
      <c r="F897" s="2222">
        <v>0.27</v>
      </c>
      <c r="G897" s="2222" t="s">
        <v>75</v>
      </c>
      <c r="H897" s="2222" t="s">
        <v>2361</v>
      </c>
      <c r="I897" s="2203">
        <v>1</v>
      </c>
      <c r="J897" s="2198"/>
      <c r="K897" s="2205" t="s">
        <v>4336</v>
      </c>
      <c r="L897" s="2198"/>
      <c r="M897" s="2198"/>
      <c r="N897" s="2198"/>
      <c r="O897" s="2198"/>
      <c r="P897" s="2198"/>
      <c r="Q897" s="2198"/>
      <c r="R897" s="2198"/>
      <c r="S897" s="2198"/>
      <c r="T897" s="2198"/>
      <c r="U897" s="2198"/>
      <c r="V897" s="2198"/>
      <c r="W897" s="2198"/>
      <c r="X897" s="2198"/>
      <c r="Y897" s="2198"/>
      <c r="Z897" s="2198"/>
      <c r="AA897" s="2198"/>
      <c r="AB897" s="2198"/>
      <c r="AC897" s="2198"/>
      <c r="AD897" s="2198"/>
      <c r="AE897" s="2198"/>
      <c r="AF897" s="2198"/>
      <c r="AG897" s="2198"/>
      <c r="AH897" s="2198"/>
      <c r="AI897" s="2198"/>
      <c r="AJ897" s="2198"/>
      <c r="AK897" s="2198"/>
      <c r="AL897" s="2198"/>
      <c r="AM897" s="2198"/>
      <c r="AN897" s="2198"/>
      <c r="AO897" s="2198"/>
      <c r="AP897" s="2198"/>
      <c r="AQ897" s="2198"/>
      <c r="AR897" s="2198"/>
      <c r="AS897" s="2198"/>
      <c r="AT897" s="2198"/>
      <c r="AU897" s="2198"/>
      <c r="AV897" s="2198"/>
      <c r="AW897" s="2198"/>
      <c r="AX897" s="2198"/>
      <c r="AY897" s="2198"/>
      <c r="AZ897" s="2198"/>
      <c r="BA897" s="2198"/>
      <c r="BB897" s="2198"/>
      <c r="BC897" s="2198"/>
      <c r="BD897" s="2198"/>
      <c r="BE897" s="2198"/>
      <c r="BF897" s="2198"/>
      <c r="BG897" s="2198"/>
      <c r="BH897" s="2198"/>
      <c r="BI897" s="2198"/>
      <c r="BJ897" s="2198"/>
      <c r="BK897" s="2198"/>
      <c r="BL897" s="2198"/>
      <c r="BM897" s="2198"/>
      <c r="BN897" s="2198"/>
      <c r="BO897" s="2198"/>
      <c r="BP897" s="2198"/>
      <c r="BQ897" s="2198"/>
      <c r="BR897" s="2198"/>
      <c r="BS897" s="2198"/>
      <c r="BT897" s="2198"/>
      <c r="BU897" s="2198"/>
      <c r="BV897" s="2198"/>
      <c r="BW897" s="2198"/>
      <c r="BX897" s="2198"/>
      <c r="BY897" s="2198"/>
      <c r="BZ897" s="2198"/>
      <c r="CA897" s="2198"/>
      <c r="CB897" s="2198"/>
      <c r="CC897" s="2198"/>
      <c r="CD897" s="2198"/>
      <c r="CE897" s="2198"/>
      <c r="CF897" s="2198"/>
      <c r="CG897" s="2198"/>
      <c r="CH897" s="2198"/>
      <c r="CI897" s="2198"/>
      <c r="CJ897" s="2198"/>
      <c r="CK897" s="2198"/>
      <c r="CL897" s="2198"/>
      <c r="CM897" s="2198"/>
      <c r="CN897" s="2198"/>
      <c r="CO897" s="2198"/>
      <c r="CP897" s="2198"/>
      <c r="CQ897" s="2198"/>
      <c r="CR897" s="2198"/>
      <c r="CS897" s="2198"/>
      <c r="CT897" s="2198"/>
      <c r="CU897" s="2198"/>
      <c r="CV897" s="2198"/>
      <c r="CW897" s="2198"/>
      <c r="CX897" s="2198"/>
      <c r="CY897" s="2198"/>
      <c r="CZ897" s="2198"/>
      <c r="DA897" s="2198"/>
      <c r="DB897" s="2198"/>
      <c r="DC897" s="2198"/>
      <c r="DD897" s="2198"/>
      <c r="DE897" s="2198"/>
      <c r="DF897" s="2198"/>
      <c r="DG897" s="2198"/>
      <c r="DH897" s="2198"/>
      <c r="DI897" s="2198"/>
      <c r="DJ897" s="2198"/>
      <c r="DK897" s="2198"/>
      <c r="DL897" s="2198"/>
      <c r="DM897" s="2198"/>
      <c r="DN897" s="2198"/>
      <c r="DO897" s="2198"/>
      <c r="DP897" s="2198"/>
      <c r="DQ897" s="2198"/>
      <c r="DR897" s="2198"/>
      <c r="DS897" s="2198"/>
      <c r="DT897" s="2198"/>
      <c r="DU897" s="2198"/>
      <c r="DV897" s="2198"/>
      <c r="DW897" s="2198"/>
      <c r="DX897" s="2198"/>
      <c r="DY897" s="2198"/>
      <c r="DZ897" s="2198"/>
      <c r="EA897" s="2198"/>
      <c r="EB897" s="2198"/>
      <c r="EC897" s="2198"/>
      <c r="ED897" s="2198"/>
      <c r="EE897" s="2198"/>
      <c r="EF897" s="2198"/>
      <c r="EG897" s="2198"/>
      <c r="EH897" s="2198"/>
      <c r="EI897" s="2198"/>
      <c r="EJ897" s="2198"/>
      <c r="EK897" s="2198"/>
      <c r="EL897" s="2198"/>
      <c r="EM897" s="2198"/>
      <c r="EN897" s="2198"/>
      <c r="EO897" s="2198"/>
      <c r="EP897" s="2198"/>
      <c r="EQ897" s="2198"/>
      <c r="ER897" s="2198"/>
      <c r="ES897" s="2198"/>
      <c r="ET897" s="2198"/>
      <c r="EU897" s="2198"/>
      <c r="EV897" s="2198"/>
      <c r="EW897" s="2198"/>
      <c r="EX897" s="2198"/>
      <c r="EY897" s="2198"/>
      <c r="EZ897" s="2198"/>
      <c r="FA897" s="2198"/>
      <c r="FB897" s="2198"/>
      <c r="FC897" s="2198"/>
      <c r="FD897" s="2198"/>
      <c r="FE897" s="2198"/>
      <c r="FF897" s="2198"/>
      <c r="FG897" s="2198"/>
      <c r="FH897" s="2198"/>
      <c r="FI897" s="2198"/>
      <c r="FJ897" s="2198"/>
      <c r="FK897" s="2198"/>
      <c r="FL897" s="2198"/>
      <c r="FM897" s="2198"/>
      <c r="FN897" s="2198"/>
      <c r="FO897" s="2198"/>
      <c r="FP897" s="2198"/>
      <c r="FQ897" s="2198"/>
      <c r="FR897" s="2198"/>
      <c r="FS897" s="2198"/>
      <c r="FT897" s="2198"/>
      <c r="FU897" s="2198"/>
      <c r="FV897" s="2198"/>
      <c r="FW897" s="2198"/>
      <c r="FX897" s="2198"/>
      <c r="FY897" s="2198"/>
      <c r="FZ897" s="2198"/>
      <c r="GA897" s="2198"/>
      <c r="GB897" s="2198"/>
      <c r="GC897" s="2198"/>
      <c r="GD897" s="2198"/>
      <c r="GE897" s="2198"/>
      <c r="GF897" s="2198"/>
      <c r="GG897" s="2198"/>
      <c r="GH897" s="2198"/>
      <c r="GI897" s="2198"/>
      <c r="GJ897" s="2198"/>
      <c r="GK897" s="2198"/>
      <c r="GL897" s="2198"/>
      <c r="GM897" s="2198"/>
      <c r="GN897" s="2198"/>
      <c r="GO897" s="2198"/>
      <c r="GP897" s="2198"/>
      <c r="GQ897" s="2198"/>
      <c r="GR897" s="2198"/>
      <c r="GS897" s="2198"/>
      <c r="GT897" s="2198"/>
      <c r="GU897" s="2198"/>
      <c r="GV897" s="2198"/>
      <c r="GW897" s="2198"/>
      <c r="GX897" s="2198"/>
      <c r="GY897" s="2198"/>
      <c r="GZ897" s="2198"/>
      <c r="HA897" s="2198"/>
      <c r="HB897" s="2198"/>
      <c r="HC897" s="2198"/>
      <c r="HD897" s="2198"/>
      <c r="HE897" s="2198"/>
      <c r="HF897" s="2198"/>
      <c r="HG897" s="2198"/>
      <c r="HH897" s="2198"/>
      <c r="HI897" s="2198"/>
      <c r="HJ897" s="2198"/>
      <c r="HK897" s="2198"/>
      <c r="HL897" s="2198"/>
      <c r="HM897" s="2198"/>
      <c r="HN897" s="2198"/>
      <c r="HO897" s="2198"/>
      <c r="HP897" s="2198"/>
      <c r="HQ897" s="2198"/>
      <c r="HR897" s="2198"/>
      <c r="HS897" s="2198"/>
      <c r="HT897" s="2198"/>
      <c r="HU897" s="2198"/>
      <c r="HV897" s="2198"/>
      <c r="HW897" s="2198"/>
      <c r="HX897" s="2198"/>
      <c r="HY897" s="2198"/>
      <c r="HZ897" s="2198"/>
      <c r="IA897" s="2198"/>
      <c r="IB897" s="2198"/>
      <c r="IC897" s="2198"/>
      <c r="ID897" s="2198"/>
      <c r="IE897" s="2198"/>
      <c r="IF897" s="2198"/>
      <c r="IG897" s="2198"/>
      <c r="IH897" s="2198"/>
      <c r="II897" s="2198"/>
      <c r="IJ897" s="2198"/>
      <c r="IK897" s="2198"/>
      <c r="IL897" s="2198"/>
      <c r="IM897" s="2198"/>
      <c r="IN897" s="2198"/>
      <c r="IO897" s="2198"/>
      <c r="IP897" s="2198"/>
      <c r="IQ897" s="2198"/>
      <c r="IR897" s="2198"/>
      <c r="IS897" s="2198"/>
      <c r="IT897" s="2198"/>
      <c r="IU897" s="2198"/>
      <c r="IV897" s="2198"/>
      <c r="IW897" s="2198"/>
      <c r="IX897" s="2198"/>
      <c r="IY897" s="2198"/>
      <c r="JC897" s="2198"/>
      <c r="JD897" s="2198"/>
      <c r="JE897" s="2198"/>
      <c r="JF897" s="2198"/>
      <c r="JG897" s="2198"/>
      <c r="JH897" s="2198"/>
      <c r="JI897" s="2198"/>
      <c r="JJ897" s="2198"/>
      <c r="JK897" s="2198"/>
      <c r="JL897" s="2198"/>
      <c r="JM897" s="2198"/>
      <c r="JN897" s="2198"/>
      <c r="JO897" s="2198"/>
      <c r="JP897" s="2198"/>
      <c r="JQ897" s="2198"/>
      <c r="JR897" s="2198"/>
      <c r="JS897" s="2198"/>
      <c r="JT897" s="2198"/>
      <c r="JU897" s="2198"/>
      <c r="JV897" s="2198"/>
      <c r="JW897" s="2198"/>
      <c r="JX897" s="2198"/>
      <c r="JY897" s="2198"/>
      <c r="JZ897" s="2198"/>
      <c r="KA897" s="2198"/>
      <c r="KB897" s="2198"/>
      <c r="KC897" s="2198"/>
      <c r="KD897" s="2198"/>
      <c r="KE897" s="2198"/>
      <c r="KF897" s="2198"/>
      <c r="KG897" s="2198"/>
      <c r="KH897" s="2198"/>
      <c r="KI897" s="2198"/>
      <c r="KJ897" s="2198"/>
      <c r="KK897" s="2198"/>
      <c r="KL897" s="2198"/>
      <c r="KM897" s="2198"/>
      <c r="KN897" s="2198"/>
      <c r="KO897" s="2198"/>
      <c r="KP897" s="2198"/>
      <c r="KQ897" s="2198"/>
      <c r="KR897" s="2198"/>
      <c r="KS897" s="2198"/>
      <c r="KT897" s="2198"/>
      <c r="KU897" s="2198"/>
      <c r="KV897" s="2198"/>
      <c r="KW897" s="2198"/>
      <c r="KX897" s="2198"/>
      <c r="KY897" s="2198"/>
      <c r="KZ897" s="2198"/>
      <c r="LA897" s="2198"/>
      <c r="LB897" s="2198"/>
      <c r="LC897" s="2198"/>
      <c r="LD897" s="2198"/>
      <c r="LE897" s="2198"/>
      <c r="LF897" s="2198"/>
      <c r="LG897" s="2198"/>
      <c r="LH897" s="2198"/>
      <c r="LI897" s="2198"/>
      <c r="LJ897" s="2198"/>
      <c r="LK897" s="2198"/>
      <c r="LL897" s="2198"/>
      <c r="LM897" s="2198"/>
      <c r="LN897" s="2198"/>
      <c r="LO897" s="2198"/>
      <c r="LP897" s="2198"/>
      <c r="LQ897" s="2198"/>
      <c r="LR897" s="2198"/>
      <c r="LS897" s="2198"/>
      <c r="LT897" s="2198"/>
      <c r="LU897" s="2198"/>
      <c r="LV897" s="2198"/>
      <c r="LW897" s="2198"/>
      <c r="LX897" s="2198"/>
      <c r="LY897" s="2198"/>
      <c r="LZ897" s="2198"/>
      <c r="MA897" s="2198"/>
      <c r="MB897" s="2198"/>
      <c r="MC897" s="2198"/>
      <c r="MD897" s="2198"/>
      <c r="ME897" s="2198"/>
      <c r="MF897" s="2198"/>
      <c r="MG897" s="2198"/>
      <c r="MH897" s="2198"/>
      <c r="MI897" s="2198"/>
      <c r="MJ897" s="2198"/>
      <c r="MK897" s="2198"/>
      <c r="ML897" s="2198"/>
      <c r="MM897" s="2198"/>
      <c r="MN897" s="2198"/>
      <c r="MO897" s="2198"/>
      <c r="MP897" s="2198"/>
      <c r="MQ897" s="2198"/>
      <c r="MR897" s="2198"/>
      <c r="MS897" s="2198"/>
      <c r="MT897" s="2198"/>
      <c r="MU897" s="2198"/>
      <c r="MV897" s="2198"/>
      <c r="MW897" s="2198"/>
      <c r="MX897" s="2198"/>
      <c r="MY897" s="2198"/>
      <c r="MZ897" s="2198"/>
      <c r="NA897" s="2198"/>
      <c r="NB897" s="2198"/>
      <c r="NC897" s="2198"/>
      <c r="ND897" s="2198"/>
      <c r="NE897" s="2198"/>
      <c r="NF897" s="2198"/>
      <c r="NG897" s="2198"/>
      <c r="NH897" s="2198"/>
      <c r="NI897" s="2198"/>
      <c r="NJ897" s="2198"/>
      <c r="NK897" s="2198"/>
      <c r="NL897" s="2198"/>
      <c r="NM897" s="2198"/>
      <c r="NN897" s="2198"/>
      <c r="NO897" s="2198"/>
      <c r="NP897" s="2198"/>
      <c r="NQ897" s="2198"/>
      <c r="NR897" s="2198"/>
      <c r="NS897" s="2198"/>
      <c r="NT897" s="2198"/>
      <c r="NU897" s="2198"/>
      <c r="NV897" s="2198"/>
      <c r="NW897" s="2198"/>
      <c r="NX897" s="2198"/>
      <c r="NY897" s="2198"/>
      <c r="NZ897" s="2198"/>
      <c r="OA897" s="2198"/>
      <c r="OB897" s="2198"/>
      <c r="OC897" s="2198"/>
      <c r="OD897" s="2198"/>
      <c r="OE897" s="2198"/>
      <c r="OF897" s="2198"/>
      <c r="OG897" s="2198"/>
      <c r="OH897" s="2198"/>
      <c r="OI897" s="2198"/>
      <c r="OJ897" s="2198"/>
      <c r="OK897" s="2198"/>
      <c r="OL897" s="2198"/>
      <c r="OM897" s="2198"/>
      <c r="ON897" s="2198"/>
      <c r="OO897" s="2198"/>
      <c r="OP897" s="2198"/>
      <c r="OQ897" s="2198"/>
      <c r="OR897" s="2198"/>
      <c r="OS897" s="2198"/>
      <c r="OT897" s="2198"/>
      <c r="OU897" s="2198"/>
      <c r="OV897" s="2198"/>
      <c r="OW897" s="2198"/>
      <c r="OX897" s="2198"/>
      <c r="OY897" s="2198"/>
      <c r="OZ897" s="2198"/>
      <c r="PA897" s="2198"/>
      <c r="PB897" s="2198"/>
      <c r="PC897" s="2198"/>
      <c r="PD897" s="2198"/>
      <c r="PE897" s="2198"/>
      <c r="PF897" s="2198"/>
      <c r="PG897" s="2198"/>
      <c r="PH897" s="2198"/>
      <c r="PI897" s="2198"/>
      <c r="PJ897" s="2198"/>
      <c r="PK897" s="2198"/>
      <c r="PL897" s="2198"/>
      <c r="PM897" s="2198"/>
      <c r="PN897" s="2198"/>
      <c r="PO897" s="2198"/>
      <c r="PP897" s="2198"/>
      <c r="PQ897" s="2198"/>
      <c r="PR897" s="2198"/>
      <c r="PS897" s="2198"/>
      <c r="PT897" s="2198"/>
      <c r="PU897" s="2198"/>
      <c r="PV897" s="2198"/>
      <c r="PW897" s="2198"/>
      <c r="PX897" s="2198"/>
      <c r="PY897" s="2198"/>
      <c r="PZ897" s="2198"/>
      <c r="QA897" s="2198"/>
      <c r="QB897" s="2198"/>
      <c r="QC897" s="2198"/>
      <c r="QD897" s="2198"/>
      <c r="QE897" s="2198"/>
      <c r="QF897" s="2198"/>
      <c r="QG897" s="2198"/>
      <c r="QH897" s="2198"/>
      <c r="QI897" s="2198"/>
      <c r="QJ897" s="2198"/>
      <c r="QK897" s="2198"/>
      <c r="QL897" s="2198"/>
      <c r="QM897" s="2198"/>
      <c r="QN897" s="2198"/>
      <c r="QO897" s="2198"/>
      <c r="QP897" s="2198"/>
      <c r="QQ897" s="2198"/>
      <c r="QR897" s="2198"/>
      <c r="QS897" s="2198"/>
      <c r="QT897" s="2198"/>
      <c r="QU897" s="2198"/>
      <c r="QV897" s="2198"/>
      <c r="QW897" s="2198"/>
      <c r="QX897" s="2198"/>
      <c r="QY897" s="2198"/>
      <c r="QZ897" s="2198"/>
      <c r="RA897" s="2198"/>
      <c r="RB897" s="2198"/>
      <c r="RC897" s="2198"/>
      <c r="RD897" s="2198"/>
      <c r="RE897" s="2198"/>
      <c r="RF897" s="2198"/>
      <c r="RG897" s="2198"/>
      <c r="RH897" s="2198"/>
      <c r="RI897" s="2198"/>
      <c r="RJ897" s="2198"/>
      <c r="RK897" s="2198"/>
      <c r="RL897" s="2198"/>
      <c r="RM897" s="2198"/>
      <c r="RN897" s="2198"/>
      <c r="RO897" s="2198"/>
      <c r="RP897" s="2198"/>
      <c r="RQ897" s="2198"/>
      <c r="RR897" s="2198"/>
      <c r="RS897" s="2198"/>
      <c r="RT897" s="2198"/>
      <c r="RU897" s="2198"/>
      <c r="RV897" s="2198"/>
      <c r="RW897" s="2198"/>
      <c r="RX897" s="2198"/>
      <c r="RY897" s="2198"/>
      <c r="RZ897" s="2198"/>
      <c r="SA897" s="2198"/>
      <c r="SB897" s="2198"/>
      <c r="SC897" s="2198"/>
      <c r="SD897" s="2198"/>
      <c r="SE897" s="2198"/>
      <c r="SF897" s="2198"/>
      <c r="SG897" s="2198"/>
      <c r="SH897" s="2198"/>
      <c r="SI897" s="2198"/>
      <c r="SJ897" s="2198"/>
      <c r="SK897" s="2198"/>
      <c r="SL897" s="2198"/>
      <c r="SM897" s="2198"/>
      <c r="SN897" s="2198"/>
      <c r="SO897" s="2198"/>
      <c r="SP897" s="2198"/>
      <c r="SQ897" s="2198"/>
      <c r="SR897" s="2198"/>
      <c r="SS897" s="2198"/>
      <c r="ST897" s="2198"/>
      <c r="SU897" s="2198"/>
      <c r="SY897" s="2198"/>
      <c r="SZ897" s="2198"/>
      <c r="TA897" s="2198"/>
      <c r="TB897" s="2198"/>
      <c r="TC897" s="2198"/>
      <c r="TD897" s="2198"/>
      <c r="TE897" s="2198"/>
      <c r="TF897" s="2198"/>
      <c r="TG897" s="2198"/>
      <c r="TH897" s="2198"/>
      <c r="TI897" s="2198"/>
      <c r="TJ897" s="2198"/>
      <c r="TK897" s="2198"/>
      <c r="TL897" s="2198"/>
      <c r="TM897" s="2198"/>
      <c r="TN897" s="2198"/>
      <c r="TO897" s="2198"/>
      <c r="TP897" s="2198"/>
      <c r="TQ897" s="2198"/>
      <c r="TR897" s="2198"/>
      <c r="TS897" s="2198"/>
      <c r="TT897" s="2198"/>
      <c r="TU897" s="2198"/>
      <c r="TV897" s="2198"/>
      <c r="TW897" s="2198"/>
      <c r="TX897" s="2198"/>
      <c r="TY897" s="2198"/>
      <c r="TZ897" s="2198"/>
      <c r="UA897" s="2198"/>
      <c r="UB897" s="2198"/>
      <c r="UC897" s="2198"/>
      <c r="UD897" s="2198"/>
      <c r="UE897" s="2198"/>
      <c r="UF897" s="2198"/>
      <c r="UG897" s="2198"/>
      <c r="UH897" s="2198"/>
      <c r="UI897" s="2198"/>
      <c r="UJ897" s="2198"/>
      <c r="UK897" s="2198"/>
      <c r="UL897" s="2198"/>
      <c r="UM897" s="2198"/>
      <c r="UN897" s="2198"/>
      <c r="UO897" s="2198"/>
      <c r="UP897" s="2198"/>
      <c r="UQ897" s="2198"/>
      <c r="UR897" s="2198"/>
      <c r="US897" s="2198"/>
      <c r="UT897" s="2198"/>
      <c r="UU897" s="2198"/>
      <c r="UV897" s="2198"/>
      <c r="UW897" s="2198"/>
      <c r="UX897" s="2198"/>
      <c r="UY897" s="2198"/>
      <c r="UZ897" s="2198"/>
      <c r="VA897" s="2198"/>
      <c r="VB897" s="2198"/>
      <c r="VC897" s="2198"/>
      <c r="VD897" s="2198"/>
      <c r="VE897" s="2198"/>
      <c r="VF897" s="2198"/>
      <c r="VG897" s="2198"/>
      <c r="VH897" s="2198"/>
      <c r="VI897" s="2198"/>
      <c r="VJ897" s="2198"/>
      <c r="VK897" s="2198"/>
      <c r="VL897" s="2198"/>
      <c r="VM897" s="2198"/>
      <c r="VN897" s="2198"/>
      <c r="VO897" s="2198"/>
      <c r="VP897" s="2198"/>
      <c r="VQ897" s="2198"/>
      <c r="VR897" s="2198"/>
      <c r="VS897" s="2198"/>
      <c r="VT897" s="2198"/>
      <c r="VU897" s="2198"/>
      <c r="VV897" s="2198"/>
      <c r="VW897" s="2198"/>
      <c r="VX897" s="2198"/>
      <c r="VY897" s="2198"/>
      <c r="VZ897" s="2198"/>
      <c r="WA897" s="2198"/>
      <c r="WB897" s="2198"/>
      <c r="WC897" s="2198"/>
      <c r="WD897" s="2198"/>
      <c r="WE897" s="2198"/>
      <c r="WF897" s="2198"/>
      <c r="WG897" s="2198"/>
      <c r="WH897" s="2198"/>
      <c r="WI897" s="2198"/>
      <c r="WJ897" s="2198"/>
      <c r="WK897" s="2198"/>
      <c r="WL897" s="2198"/>
      <c r="WM897" s="2198"/>
      <c r="WN897" s="2198"/>
      <c r="WO897" s="2198"/>
      <c r="WP897" s="2198"/>
      <c r="WQ897" s="2198"/>
      <c r="WR897" s="2198"/>
      <c r="WS897" s="2198"/>
      <c r="WT897" s="2198"/>
      <c r="WU897" s="2198"/>
      <c r="WV897" s="2198"/>
      <c r="WW897" s="2198"/>
      <c r="WX897" s="2198"/>
      <c r="WY897" s="2198"/>
      <c r="WZ897" s="2198"/>
      <c r="XA897" s="2198"/>
      <c r="XB897" s="2198"/>
      <c r="XC897" s="2198"/>
      <c r="XD897" s="2198"/>
      <c r="XE897" s="2198"/>
      <c r="XF897" s="2198"/>
      <c r="XG897" s="2198"/>
      <c r="XH897" s="2198"/>
      <c r="XI897" s="2198"/>
      <c r="XJ897" s="2198"/>
      <c r="XK897" s="2198"/>
      <c r="XL897" s="2198"/>
      <c r="XM897" s="2198"/>
      <c r="XN897" s="2198"/>
      <c r="XO897" s="2198"/>
      <c r="XP897" s="2198"/>
      <c r="XQ897" s="2198"/>
      <c r="XR897" s="2198"/>
      <c r="XS897" s="2198"/>
      <c r="XT897" s="2198"/>
      <c r="XU897" s="2198"/>
      <c r="XV897" s="2198"/>
      <c r="XW897" s="2198"/>
      <c r="XX897" s="2198"/>
      <c r="XY897" s="2198"/>
      <c r="XZ897" s="2198"/>
      <c r="YA897" s="2198"/>
      <c r="YB897" s="2198"/>
      <c r="YC897" s="2198"/>
      <c r="YD897" s="2198"/>
      <c r="YE897" s="2198"/>
      <c r="YF897" s="2198"/>
      <c r="YG897" s="2198"/>
      <c r="YH897" s="2198"/>
      <c r="YI897" s="2198"/>
      <c r="YJ897" s="2198"/>
      <c r="YK897" s="2198"/>
      <c r="YL897" s="2198"/>
      <c r="YM897" s="2198"/>
      <c r="YN897" s="2198"/>
      <c r="YO897" s="2198"/>
      <c r="YP897" s="2198"/>
      <c r="YQ897" s="2198"/>
      <c r="YR897" s="2198"/>
      <c r="YS897" s="2198"/>
      <c r="YT897" s="2198"/>
      <c r="YU897" s="2198"/>
      <c r="YV897" s="2198"/>
      <c r="YW897" s="2198"/>
      <c r="YX897" s="2198"/>
      <c r="YY897" s="2198"/>
      <c r="YZ897" s="2198"/>
      <c r="ZA897" s="2198"/>
      <c r="ZB897" s="2198"/>
      <c r="ZC897" s="2198"/>
      <c r="ZD897" s="2198"/>
      <c r="ZE897" s="2198"/>
      <c r="ZF897" s="2198"/>
      <c r="ZG897" s="2198"/>
      <c r="ZH897" s="2198"/>
      <c r="ZI897" s="2198"/>
      <c r="ZJ897" s="2198"/>
      <c r="ZK897" s="2198"/>
      <c r="ZL897" s="2198"/>
      <c r="ZM897" s="2198"/>
      <c r="ZN897" s="2198"/>
      <c r="ZO897" s="2198"/>
      <c r="ZP897" s="2198"/>
      <c r="ZQ897" s="2198"/>
      <c r="ZR897" s="2198"/>
      <c r="ZS897" s="2198"/>
      <c r="ZT897" s="2198"/>
      <c r="ZU897" s="2198"/>
      <c r="ZV897" s="2198"/>
      <c r="ZW897" s="2198"/>
      <c r="ZX897" s="2198"/>
      <c r="ZY897" s="2198"/>
      <c r="ZZ897" s="2198"/>
      <c r="AAA897" s="2198"/>
      <c r="AAB897" s="2198"/>
      <c r="AAC897" s="2198"/>
      <c r="AAD897" s="2198"/>
      <c r="AAE897" s="2198"/>
      <c r="AAF897" s="2198"/>
      <c r="AAG897" s="2198"/>
      <c r="AAH897" s="2198"/>
      <c r="AAI897" s="2198"/>
      <c r="AAJ897" s="2198"/>
      <c r="AAK897" s="2198"/>
      <c r="AAL897" s="2198"/>
      <c r="AAM897" s="2198"/>
      <c r="AAN897" s="2198"/>
      <c r="AAO897" s="2198"/>
      <c r="AAP897" s="2198"/>
      <c r="AAQ897" s="2198"/>
      <c r="AAR897" s="2198"/>
      <c r="AAS897" s="2198"/>
      <c r="AAT897" s="2198"/>
      <c r="AAU897" s="2198"/>
      <c r="AAV897" s="2198"/>
      <c r="AAW897" s="2198"/>
      <c r="AAX897" s="2198"/>
      <c r="AAY897" s="2198"/>
      <c r="AAZ897" s="2198"/>
      <c r="ABA897" s="2198"/>
      <c r="ABB897" s="2198"/>
      <c r="ABC897" s="2198"/>
      <c r="ABD897" s="2198"/>
      <c r="ABE897" s="2198"/>
      <c r="ABF897" s="2198"/>
      <c r="ABG897" s="2198"/>
      <c r="ABH897" s="2198"/>
      <c r="ABI897" s="2198"/>
      <c r="ABJ897" s="2198"/>
      <c r="ABK897" s="2198"/>
      <c r="ABL897" s="2198"/>
      <c r="ABM897" s="2198"/>
      <c r="ABN897" s="2198"/>
      <c r="ABO897" s="2198"/>
      <c r="ABP897" s="2198"/>
      <c r="ABQ897" s="2198"/>
      <c r="ABR897" s="2198"/>
      <c r="ABS897" s="2198"/>
      <c r="ABT897" s="2198"/>
      <c r="ABU897" s="2198"/>
      <c r="ABV897" s="2198"/>
      <c r="ABW897" s="2198"/>
      <c r="ABX897" s="2198"/>
      <c r="ABY897" s="2198"/>
      <c r="ABZ897" s="2198"/>
      <c r="ACA897" s="2198"/>
      <c r="ACB897" s="2198"/>
      <c r="ACC897" s="2198"/>
      <c r="ACD897" s="2198"/>
      <c r="ACE897" s="2198"/>
      <c r="ACF897" s="2198"/>
      <c r="ACG897" s="2198"/>
      <c r="ACH897" s="2198"/>
      <c r="ACI897" s="2198"/>
      <c r="ACJ897" s="2198"/>
      <c r="ACK897" s="2198"/>
      <c r="ACL897" s="2198"/>
      <c r="ACM897" s="2198"/>
      <c r="ACN897" s="2198"/>
      <c r="ACO897" s="2198"/>
      <c r="ACP897" s="2198"/>
      <c r="ACQ897" s="2198"/>
      <c r="ACU897" s="2198"/>
      <c r="ACV897" s="2198"/>
      <c r="ACW897" s="2198"/>
      <c r="ACX897" s="2198"/>
      <c r="ACY897" s="2198"/>
      <c r="ACZ897" s="2198"/>
      <c r="ADA897" s="2198"/>
      <c r="ADB897" s="2198"/>
      <c r="ADC897" s="2198"/>
      <c r="ADD897" s="2198"/>
      <c r="ADE897" s="2198"/>
      <c r="ADF897" s="2198"/>
      <c r="ADG897" s="2198"/>
      <c r="ADH897" s="2198"/>
      <c r="ADI897" s="2198"/>
      <c r="ADJ897" s="2198"/>
      <c r="ADK897" s="2198"/>
      <c r="ADL897" s="2198"/>
      <c r="ADM897" s="2198"/>
      <c r="ADN897" s="2198"/>
      <c r="ADO897" s="2198"/>
      <c r="ADP897" s="2198"/>
      <c r="ADQ897" s="2198"/>
      <c r="ADR897" s="2198"/>
      <c r="ADS897" s="2198"/>
      <c r="ADT897" s="2198"/>
      <c r="ADU897" s="2198"/>
      <c r="ADV897" s="2198"/>
      <c r="ADW897" s="2198"/>
      <c r="ADX897" s="2198"/>
      <c r="ADY897" s="2198"/>
      <c r="ADZ897" s="2198"/>
      <c r="AEA897" s="2198"/>
      <c r="AEB897" s="2198"/>
      <c r="AEC897" s="2198"/>
      <c r="AED897" s="2198"/>
      <c r="AEE897" s="2198"/>
      <c r="AEF897" s="2198"/>
      <c r="AEG897" s="2198"/>
      <c r="AEH897" s="2198"/>
      <c r="AEI897" s="2198"/>
      <c r="AEJ897" s="2198"/>
      <c r="AEK897" s="2198"/>
      <c r="AEL897" s="2198"/>
      <c r="AEM897" s="2198"/>
      <c r="AEN897" s="2198"/>
      <c r="AEO897" s="2198"/>
      <c r="AEP897" s="2198"/>
      <c r="AEQ897" s="2198"/>
      <c r="AER897" s="2198"/>
      <c r="AES897" s="2198"/>
      <c r="AET897" s="2198"/>
      <c r="AEU897" s="2198"/>
      <c r="AEV897" s="2198"/>
      <c r="AEW897" s="2198"/>
      <c r="AEX897" s="2198"/>
      <c r="AEY897" s="2198"/>
      <c r="AEZ897" s="2198"/>
      <c r="AFA897" s="2198"/>
      <c r="AFB897" s="2198"/>
      <c r="AFC897" s="2198"/>
      <c r="AFD897" s="2198"/>
      <c r="AFE897" s="2198"/>
      <c r="AFF897" s="2198"/>
      <c r="AFG897" s="2198"/>
      <c r="AFH897" s="2198"/>
      <c r="AFI897" s="2198"/>
      <c r="AFJ897" s="2198"/>
      <c r="AFK897" s="2198"/>
      <c r="AFL897" s="2198"/>
      <c r="AFM897" s="2198"/>
      <c r="AFN897" s="2198"/>
      <c r="AFO897" s="2198"/>
      <c r="AFP897" s="2198"/>
      <c r="AFQ897" s="2198"/>
      <c r="AFR897" s="2198"/>
      <c r="AFS897" s="2198"/>
      <c r="AFT897" s="2198"/>
      <c r="AFU897" s="2198"/>
      <c r="AFV897" s="2198"/>
      <c r="AFW897" s="2198"/>
      <c r="AFX897" s="2198"/>
      <c r="AFY897" s="2198"/>
      <c r="AFZ897" s="2198"/>
      <c r="AGA897" s="2198"/>
      <c r="AGB897" s="2198"/>
      <c r="AGC897" s="2198"/>
      <c r="AGD897" s="2198"/>
      <c r="AGE897" s="2198"/>
      <c r="AGF897" s="2198"/>
      <c r="AGG897" s="2198"/>
      <c r="AGH897" s="2198"/>
      <c r="AGI897" s="2198"/>
      <c r="AGJ897" s="2198"/>
      <c r="AGK897" s="2198"/>
      <c r="AGL897" s="2198"/>
      <c r="AGM897" s="2198"/>
      <c r="AGN897" s="2198"/>
      <c r="AGO897" s="2198"/>
      <c r="AGP897" s="2198"/>
      <c r="AGQ897" s="2198"/>
      <c r="AGR897" s="2198"/>
      <c r="AGS897" s="2198"/>
      <c r="AGT897" s="2198"/>
      <c r="AGU897" s="2198"/>
      <c r="AGV897" s="2198"/>
      <c r="AGW897" s="2198"/>
      <c r="AGX897" s="2198"/>
      <c r="AGY897" s="2198"/>
      <c r="AGZ897" s="2198"/>
      <c r="AHA897" s="2198"/>
      <c r="AHB897" s="2198"/>
      <c r="AHC897" s="2198"/>
      <c r="AHD897" s="2198"/>
      <c r="AHE897" s="2198"/>
      <c r="AHF897" s="2198"/>
      <c r="AHG897" s="2198"/>
      <c r="AHH897" s="2198"/>
      <c r="AHI897" s="2198"/>
      <c r="AHJ897" s="2198"/>
      <c r="AHK897" s="2198"/>
      <c r="AHL897" s="2198"/>
      <c r="AHM897" s="2198"/>
      <c r="AHN897" s="2198"/>
      <c r="AHO897" s="2198"/>
      <c r="AHP897" s="2198"/>
      <c r="AHQ897" s="2198"/>
      <c r="AHR897" s="2198"/>
      <c r="AHS897" s="2198"/>
      <c r="AHT897" s="2198"/>
      <c r="AHU897" s="2198"/>
      <c r="AHV897" s="2198"/>
      <c r="AHW897" s="2198"/>
      <c r="AHX897" s="2198"/>
      <c r="AHY897" s="2198"/>
      <c r="AHZ897" s="2198"/>
      <c r="AIA897" s="2198"/>
      <c r="AIB897" s="2198"/>
      <c r="AIC897" s="2198"/>
      <c r="AID897" s="2198"/>
      <c r="AIE897" s="2198"/>
      <c r="AIF897" s="2198"/>
      <c r="AIG897" s="2198"/>
      <c r="AIH897" s="2198"/>
      <c r="AII897" s="2198"/>
      <c r="AIJ897" s="2198"/>
      <c r="AIK897" s="2198"/>
      <c r="AIL897" s="2198"/>
      <c r="AIM897" s="2198"/>
      <c r="AIN897" s="2198"/>
      <c r="AIO897" s="2198"/>
      <c r="AIP897" s="2198"/>
      <c r="AIQ897" s="2198"/>
      <c r="AIR897" s="2198"/>
      <c r="AIS897" s="2198"/>
      <c r="AIT897" s="2198"/>
      <c r="AIU897" s="2198"/>
      <c r="AIV897" s="2198"/>
      <c r="AIW897" s="2198"/>
      <c r="AIX897" s="2198"/>
      <c r="AIY897" s="2198"/>
      <c r="AIZ897" s="2198"/>
      <c r="AJA897" s="2198"/>
      <c r="AJB897" s="2198"/>
      <c r="AJC897" s="2198"/>
      <c r="AJD897" s="2198"/>
      <c r="AJE897" s="2198"/>
      <c r="AJF897" s="2198"/>
      <c r="AJG897" s="2198"/>
      <c r="AJH897" s="2198"/>
      <c r="AJI897" s="2198"/>
      <c r="AJJ897" s="2198"/>
      <c r="AJK897" s="2198"/>
      <c r="AJL897" s="2198"/>
      <c r="AJM897" s="2198"/>
      <c r="AJN897" s="2198"/>
      <c r="AJO897" s="2198"/>
      <c r="AJP897" s="2198"/>
      <c r="AJQ897" s="2198"/>
      <c r="AJR897" s="2198"/>
      <c r="AJS897" s="2198"/>
      <c r="AJT897" s="2198"/>
      <c r="AJU897" s="2198"/>
      <c r="AJV897" s="2198"/>
      <c r="AJW897" s="2198"/>
      <c r="AJX897" s="2198"/>
      <c r="AJY897" s="2198"/>
      <c r="AJZ897" s="2198"/>
      <c r="AKA897" s="2198"/>
      <c r="AKB897" s="2198"/>
      <c r="AKC897" s="2198"/>
      <c r="AKD897" s="2198"/>
      <c r="AKE897" s="2198"/>
      <c r="AKF897" s="2198"/>
      <c r="AKG897" s="2198"/>
      <c r="AKH897" s="2198"/>
      <c r="AKI897" s="2198"/>
      <c r="AKJ897" s="2198"/>
      <c r="AKK897" s="2198"/>
      <c r="AKL897" s="2198"/>
      <c r="AKM897" s="2198"/>
      <c r="AKN897" s="2198"/>
      <c r="AKO897" s="2198"/>
      <c r="AKP897" s="2198"/>
      <c r="AKQ897" s="2198"/>
      <c r="AKR897" s="2198"/>
      <c r="AKS897" s="2198"/>
      <c r="AKT897" s="2198"/>
      <c r="AKU897" s="2198"/>
      <c r="AKV897" s="2198"/>
      <c r="AKW897" s="2198"/>
      <c r="AKX897" s="2198"/>
      <c r="AKY897" s="2198"/>
      <c r="AKZ897" s="2198"/>
      <c r="ALA897" s="2198"/>
      <c r="ALB897" s="2198"/>
      <c r="ALC897" s="2198"/>
      <c r="ALD897" s="2198"/>
      <c r="ALE897" s="2198"/>
      <c r="ALF897" s="2198"/>
      <c r="ALG897" s="2198"/>
      <c r="ALH897" s="2198"/>
      <c r="ALI897" s="2198"/>
      <c r="ALJ897" s="2198"/>
      <c r="ALK897" s="2198"/>
      <c r="ALL897" s="2198"/>
      <c r="ALM897" s="2198"/>
      <c r="ALN897" s="2198"/>
      <c r="ALO897" s="2198"/>
      <c r="ALP897" s="2198"/>
      <c r="ALQ897" s="2198"/>
      <c r="ALR897" s="2198"/>
      <c r="ALS897" s="2198"/>
      <c r="ALT897" s="2198"/>
      <c r="ALU897" s="2198"/>
      <c r="ALV897" s="2198"/>
      <c r="ALW897" s="2198"/>
      <c r="ALX897" s="2198"/>
      <c r="ALY897" s="2198"/>
      <c r="ALZ897" s="2198"/>
      <c r="AMA897" s="2198"/>
      <c r="AMB897" s="2198"/>
      <c r="AMC897" s="2198"/>
      <c r="AMD897" s="2198"/>
      <c r="AME897" s="2198"/>
      <c r="AMF897" s="2198"/>
      <c r="AMG897" s="2198"/>
      <c r="AMH897" s="2198"/>
      <c r="AMI897" s="2198"/>
      <c r="AMJ897" s="2198"/>
      <c r="AMK897" s="2198"/>
      <c r="AML897" s="2198"/>
      <c r="AMM897" s="2198"/>
      <c r="AMQ897" s="2198"/>
      <c r="AMR897" s="2198"/>
      <c r="AMS897" s="2198"/>
      <c r="AMT897" s="2198"/>
      <c r="AMU897" s="2198"/>
      <c r="AMV897" s="2198"/>
      <c r="AMW897" s="2198"/>
      <c r="AMX897" s="2198"/>
      <c r="AMY897" s="2198"/>
      <c r="AMZ897" s="2198"/>
      <c r="ANA897" s="2198"/>
      <c r="ANB897" s="2198"/>
      <c r="ANC897" s="2198"/>
      <c r="AND897" s="2198"/>
      <c r="ANE897" s="2198"/>
      <c r="ANF897" s="2198"/>
      <c r="ANG897" s="2198"/>
      <c r="ANH897" s="2198"/>
      <c r="ANI897" s="2198"/>
      <c r="ANJ897" s="2198"/>
      <c r="ANK897" s="2198"/>
      <c r="ANL897" s="2198"/>
      <c r="ANM897" s="2198"/>
      <c r="ANN897" s="2198"/>
      <c r="ANO897" s="2198"/>
      <c r="ANP897" s="2198"/>
      <c r="ANQ897" s="2198"/>
      <c r="ANR897" s="2198"/>
      <c r="ANS897" s="2198"/>
      <c r="ANT897" s="2198"/>
      <c r="ANU897" s="2198"/>
      <c r="ANV897" s="2198"/>
      <c r="ANW897" s="2198"/>
      <c r="ANX897" s="2198"/>
      <c r="ANY897" s="2198"/>
      <c r="ANZ897" s="2198"/>
      <c r="AOA897" s="2198"/>
      <c r="AOB897" s="2198"/>
      <c r="AOC897" s="2198"/>
      <c r="AOD897" s="2198"/>
      <c r="AOE897" s="2198"/>
      <c r="AOF897" s="2198"/>
      <c r="AOG897" s="2198"/>
      <c r="AOH897" s="2198"/>
      <c r="AOI897" s="2198"/>
      <c r="AOJ897" s="2198"/>
      <c r="AOK897" s="2198"/>
      <c r="AOL897" s="2198"/>
      <c r="AOM897" s="2198"/>
      <c r="AON897" s="2198"/>
      <c r="AOO897" s="2198"/>
      <c r="AOP897" s="2198"/>
      <c r="AOQ897" s="2198"/>
      <c r="AOR897" s="2198"/>
      <c r="AOS897" s="2198"/>
      <c r="AOT897" s="2198"/>
      <c r="AOU897" s="2198"/>
      <c r="AOV897" s="2198"/>
      <c r="AOW897" s="2198"/>
      <c r="AOX897" s="2198"/>
      <c r="AOY897" s="2198"/>
      <c r="AOZ897" s="2198"/>
      <c r="APA897" s="2198"/>
      <c r="APB897" s="2198"/>
      <c r="APC897" s="2198"/>
      <c r="APD897" s="2198"/>
      <c r="APE897" s="2198"/>
      <c r="APF897" s="2198"/>
      <c r="APG897" s="2198"/>
      <c r="APH897" s="2198"/>
      <c r="API897" s="2198"/>
      <c r="APJ897" s="2198"/>
      <c r="APK897" s="2198"/>
      <c r="APL897" s="2198"/>
      <c r="APM897" s="2198"/>
      <c r="APN897" s="2198"/>
      <c r="APO897" s="2198"/>
      <c r="APP897" s="2198"/>
      <c r="APQ897" s="2198"/>
      <c r="APR897" s="2198"/>
      <c r="APS897" s="2198"/>
      <c r="APT897" s="2198"/>
      <c r="APU897" s="2198"/>
      <c r="APV897" s="2198"/>
      <c r="APW897" s="2198"/>
      <c r="APX897" s="2198"/>
      <c r="APY897" s="2198"/>
      <c r="APZ897" s="2198"/>
      <c r="AQA897" s="2198"/>
      <c r="AQB897" s="2198"/>
      <c r="AQC897" s="2198"/>
      <c r="AQD897" s="2198"/>
      <c r="AQE897" s="2198"/>
      <c r="AQF897" s="2198"/>
      <c r="AQG897" s="2198"/>
      <c r="AQH897" s="2198"/>
      <c r="AQI897" s="2198"/>
      <c r="AQJ897" s="2198"/>
      <c r="AQK897" s="2198"/>
      <c r="AQL897" s="2198"/>
      <c r="AQM897" s="2198"/>
      <c r="AQN897" s="2198"/>
      <c r="AQO897" s="2198"/>
      <c r="AQP897" s="2198"/>
      <c r="AQQ897" s="2198"/>
      <c r="AQR897" s="2198"/>
      <c r="AQS897" s="2198"/>
      <c r="AQT897" s="2198"/>
      <c r="AQU897" s="2198"/>
      <c r="AQV897" s="2198"/>
      <c r="AQW897" s="2198"/>
      <c r="AQX897" s="2198"/>
      <c r="AQY897" s="2198"/>
      <c r="AQZ897" s="2198"/>
      <c r="ARA897" s="2198"/>
      <c r="ARB897" s="2198"/>
      <c r="ARC897" s="2198"/>
      <c r="ARD897" s="2198"/>
      <c r="ARE897" s="2198"/>
      <c r="ARF897" s="2198"/>
      <c r="ARG897" s="2198"/>
      <c r="ARH897" s="2198"/>
      <c r="ARI897" s="2198"/>
      <c r="ARJ897" s="2198"/>
      <c r="ARK897" s="2198"/>
      <c r="ARL897" s="2198"/>
      <c r="ARM897" s="2198"/>
      <c r="ARN897" s="2198"/>
      <c r="ARO897" s="2198"/>
      <c r="ARP897" s="2198"/>
      <c r="ARQ897" s="2198"/>
      <c r="ARR897" s="2198"/>
      <c r="ARS897" s="2198"/>
      <c r="ART897" s="2198"/>
      <c r="ARU897" s="2198"/>
      <c r="ARV897" s="2198"/>
      <c r="ARW897" s="2198"/>
      <c r="ARX897" s="2198"/>
      <c r="ARY897" s="2198"/>
      <c r="ARZ897" s="2198"/>
      <c r="ASA897" s="2198"/>
      <c r="ASB897" s="2198"/>
      <c r="ASC897" s="2198"/>
      <c r="ASD897" s="2198"/>
      <c r="ASE897" s="2198"/>
      <c r="ASF897" s="2198"/>
      <c r="ASG897" s="2198"/>
      <c r="ASH897" s="2198"/>
      <c r="ASI897" s="2198"/>
      <c r="ASJ897" s="2198"/>
      <c r="ASK897" s="2198"/>
      <c r="ASL897" s="2198"/>
      <c r="ASM897" s="2198"/>
      <c r="ASN897" s="2198"/>
      <c r="ASO897" s="2198"/>
      <c r="ASP897" s="2198"/>
      <c r="ASQ897" s="2198"/>
      <c r="ASR897" s="2198"/>
      <c r="ASS897" s="2198"/>
      <c r="AST897" s="2198"/>
      <c r="ASU897" s="2198"/>
      <c r="ASV897" s="2198"/>
      <c r="ASW897" s="2198"/>
      <c r="ASX897" s="2198"/>
      <c r="ASY897" s="2198"/>
      <c r="ASZ897" s="2198"/>
      <c r="ATA897" s="2198"/>
      <c r="ATB897" s="2198"/>
      <c r="ATC897" s="2198"/>
      <c r="ATD897" s="2198"/>
      <c r="ATE897" s="2198"/>
      <c r="ATF897" s="2198"/>
      <c r="ATG897" s="2198"/>
      <c r="ATH897" s="2198"/>
      <c r="ATI897" s="2198"/>
      <c r="ATJ897" s="2198"/>
      <c r="ATK897" s="2198"/>
      <c r="ATL897" s="2198"/>
      <c r="ATM897" s="2198"/>
      <c r="ATN897" s="2198"/>
      <c r="ATO897" s="2198"/>
      <c r="ATP897" s="2198"/>
      <c r="ATQ897" s="2198"/>
      <c r="ATR897" s="2198"/>
      <c r="ATS897" s="2198"/>
      <c r="ATT897" s="2198"/>
      <c r="ATU897" s="2198"/>
      <c r="ATV897" s="2198"/>
      <c r="ATW897" s="2198"/>
      <c r="ATX897" s="2198"/>
      <c r="ATY897" s="2198"/>
      <c r="ATZ897" s="2198"/>
      <c r="AUA897" s="2198"/>
      <c r="AUB897" s="2198"/>
      <c r="AUC897" s="2198"/>
      <c r="AUD897" s="2198"/>
      <c r="AUE897" s="2198"/>
      <c r="AUF897" s="2198"/>
      <c r="AUG897" s="2198"/>
      <c r="AUH897" s="2198"/>
      <c r="AUI897" s="2198"/>
      <c r="AUJ897" s="2198"/>
      <c r="AUK897" s="2198"/>
      <c r="AUL897" s="2198"/>
      <c r="AUM897" s="2198"/>
      <c r="AUN897" s="2198"/>
      <c r="AUO897" s="2198"/>
      <c r="AUP897" s="2198"/>
      <c r="AUQ897" s="2198"/>
      <c r="AUR897" s="2198"/>
      <c r="AUS897" s="2198"/>
      <c r="AUT897" s="2198"/>
      <c r="AUU897" s="2198"/>
      <c r="AUV897" s="2198"/>
      <c r="AUW897" s="2198"/>
      <c r="AUX897" s="2198"/>
      <c r="AUY897" s="2198"/>
      <c r="AUZ897" s="2198"/>
      <c r="AVA897" s="2198"/>
      <c r="AVB897" s="2198"/>
      <c r="AVC897" s="2198"/>
      <c r="AVD897" s="2198"/>
      <c r="AVE897" s="2198"/>
      <c r="AVF897" s="2198"/>
      <c r="AVG897" s="2198"/>
      <c r="AVH897" s="2198"/>
      <c r="AVI897" s="2198"/>
      <c r="AVJ897" s="2198"/>
      <c r="AVK897" s="2198"/>
      <c r="AVL897" s="2198"/>
      <c r="AVM897" s="2198"/>
      <c r="AVN897" s="2198"/>
      <c r="AVO897" s="2198"/>
      <c r="AVP897" s="2198"/>
      <c r="AVQ897" s="2198"/>
      <c r="AVR897" s="2198"/>
      <c r="AVS897" s="2198"/>
      <c r="AVT897" s="2198"/>
      <c r="AVU897" s="2198"/>
      <c r="AVV897" s="2198"/>
      <c r="AVW897" s="2198"/>
      <c r="AVX897" s="2198"/>
      <c r="AVY897" s="2198"/>
      <c r="AVZ897" s="2198"/>
      <c r="AWA897" s="2198"/>
      <c r="AWB897" s="2198"/>
      <c r="AWC897" s="2198"/>
      <c r="AWD897" s="2198"/>
      <c r="AWE897" s="2198"/>
      <c r="AWF897" s="2198"/>
      <c r="AWG897" s="2198"/>
      <c r="AWH897" s="2198"/>
      <c r="AWI897" s="2198"/>
      <c r="AWM897" s="2198"/>
      <c r="AWN897" s="2198"/>
      <c r="AWO897" s="2198"/>
      <c r="AWP897" s="2198"/>
      <c r="AWQ897" s="2198"/>
      <c r="AWR897" s="2198"/>
      <c r="AWS897" s="2198"/>
      <c r="AWT897" s="2198"/>
      <c r="AWU897" s="2198"/>
      <c r="AWV897" s="2198"/>
      <c r="AWW897" s="2198"/>
      <c r="AWX897" s="2198"/>
      <c r="AWY897" s="2198"/>
      <c r="AWZ897" s="2198"/>
      <c r="AXA897" s="2198"/>
      <c r="AXB897" s="2198"/>
      <c r="AXC897" s="2198"/>
      <c r="AXD897" s="2198"/>
      <c r="AXE897" s="2198"/>
      <c r="AXF897" s="2198"/>
      <c r="AXG897" s="2198"/>
      <c r="AXH897" s="2198"/>
      <c r="AXI897" s="2198"/>
      <c r="AXJ897" s="2198"/>
      <c r="AXK897" s="2198"/>
      <c r="AXL897" s="2198"/>
      <c r="AXM897" s="2198"/>
      <c r="AXN897" s="2198"/>
      <c r="AXO897" s="2198"/>
      <c r="AXP897" s="2198"/>
      <c r="AXQ897" s="2198"/>
      <c r="AXR897" s="2198"/>
      <c r="AXS897" s="2198"/>
      <c r="AXT897" s="2198"/>
      <c r="AXU897" s="2198"/>
      <c r="AXV897" s="2198"/>
      <c r="AXW897" s="2198"/>
      <c r="AXX897" s="2198"/>
      <c r="AXY897" s="2198"/>
      <c r="AXZ897" s="2198"/>
      <c r="AYA897" s="2198"/>
      <c r="AYB897" s="2198"/>
      <c r="AYC897" s="2198"/>
      <c r="AYD897" s="2198"/>
      <c r="AYE897" s="2198"/>
      <c r="AYF897" s="2198"/>
      <c r="AYG897" s="2198"/>
      <c r="AYH897" s="2198"/>
      <c r="AYI897" s="2198"/>
      <c r="AYJ897" s="2198"/>
      <c r="AYK897" s="2198"/>
      <c r="AYL897" s="2198"/>
      <c r="AYM897" s="2198"/>
      <c r="AYN897" s="2198"/>
      <c r="AYO897" s="2198"/>
      <c r="AYP897" s="2198"/>
      <c r="AYQ897" s="2198"/>
      <c r="AYR897" s="2198"/>
      <c r="AYS897" s="2198"/>
      <c r="AYT897" s="2198"/>
      <c r="AYU897" s="2198"/>
      <c r="AYV897" s="2198"/>
      <c r="AYW897" s="2198"/>
      <c r="AYX897" s="2198"/>
      <c r="AYY897" s="2198"/>
      <c r="AYZ897" s="2198"/>
      <c r="AZA897" s="2198"/>
      <c r="AZB897" s="2198"/>
      <c r="AZC897" s="2198"/>
      <c r="AZD897" s="2198"/>
      <c r="AZE897" s="2198"/>
      <c r="AZF897" s="2198"/>
      <c r="AZG897" s="2198"/>
      <c r="AZH897" s="2198"/>
      <c r="AZI897" s="2198"/>
      <c r="AZJ897" s="2198"/>
      <c r="AZK897" s="2198"/>
      <c r="AZL897" s="2198"/>
      <c r="AZM897" s="2198"/>
      <c r="AZN897" s="2198"/>
      <c r="AZO897" s="2198"/>
      <c r="AZP897" s="2198"/>
      <c r="AZQ897" s="2198"/>
      <c r="AZR897" s="2198"/>
      <c r="AZS897" s="2198"/>
      <c r="AZT897" s="2198"/>
      <c r="AZU897" s="2198"/>
      <c r="AZV897" s="2198"/>
      <c r="AZW897" s="2198"/>
      <c r="AZX897" s="2198"/>
      <c r="AZY897" s="2198"/>
      <c r="AZZ897" s="2198"/>
      <c r="BAA897" s="2198"/>
      <c r="BAB897" s="2198"/>
      <c r="BAC897" s="2198"/>
      <c r="BAD897" s="2198"/>
      <c r="BAE897" s="2198"/>
      <c r="BAF897" s="2198"/>
      <c r="BAG897" s="2198"/>
      <c r="BAH897" s="2198"/>
      <c r="BAI897" s="2198"/>
      <c r="BAJ897" s="2198"/>
      <c r="BAK897" s="2198"/>
      <c r="BAL897" s="2198"/>
      <c r="BAM897" s="2198"/>
      <c r="BAN897" s="2198"/>
      <c r="BAO897" s="2198"/>
      <c r="BAP897" s="2198"/>
      <c r="BAQ897" s="2198"/>
      <c r="BAR897" s="2198"/>
      <c r="BAS897" s="2198"/>
      <c r="BAT897" s="2198"/>
      <c r="BAU897" s="2198"/>
      <c r="BAV897" s="2198"/>
      <c r="BAW897" s="2198"/>
      <c r="BAX897" s="2198"/>
      <c r="BAY897" s="2198"/>
      <c r="BAZ897" s="2198"/>
      <c r="BBA897" s="2198"/>
      <c r="BBB897" s="2198"/>
      <c r="BBC897" s="2198"/>
      <c r="BBD897" s="2198"/>
      <c r="BBE897" s="2198"/>
      <c r="BBF897" s="2198"/>
      <c r="BBG897" s="2198"/>
      <c r="BBH897" s="2198"/>
      <c r="BBI897" s="2198"/>
      <c r="BBJ897" s="2198"/>
      <c r="BBK897" s="2198"/>
      <c r="BBL897" s="2198"/>
      <c r="BBM897" s="2198"/>
      <c r="BBN897" s="2198"/>
      <c r="BBO897" s="2198"/>
      <c r="BBP897" s="2198"/>
      <c r="BBQ897" s="2198"/>
      <c r="BBR897" s="2198"/>
      <c r="BBS897" s="2198"/>
      <c r="BBT897" s="2198"/>
      <c r="BBU897" s="2198"/>
      <c r="BBV897" s="2198"/>
      <c r="BBW897" s="2198"/>
      <c r="BBX897" s="2198"/>
      <c r="BBY897" s="2198"/>
      <c r="BBZ897" s="2198"/>
      <c r="BCA897" s="2198"/>
      <c r="BCB897" s="2198"/>
      <c r="BCC897" s="2198"/>
      <c r="BCD897" s="2198"/>
      <c r="BCE897" s="2198"/>
      <c r="BCF897" s="2198"/>
      <c r="BCG897" s="2198"/>
      <c r="BCH897" s="2198"/>
      <c r="BCI897" s="2198"/>
      <c r="BCJ897" s="2198"/>
      <c r="BCK897" s="2198"/>
      <c r="BCL897" s="2198"/>
      <c r="BCM897" s="2198"/>
      <c r="BCN897" s="2198"/>
      <c r="BCO897" s="2198"/>
      <c r="BCP897" s="2198"/>
      <c r="BCQ897" s="2198"/>
      <c r="BCR897" s="2198"/>
      <c r="BCS897" s="2198"/>
      <c r="BCT897" s="2198"/>
      <c r="BCU897" s="2198"/>
      <c r="BCV897" s="2198"/>
      <c r="BCW897" s="2198"/>
      <c r="BCX897" s="2198"/>
      <c r="BCY897" s="2198"/>
      <c r="BCZ897" s="2198"/>
      <c r="BDA897" s="2198"/>
      <c r="BDB897" s="2198"/>
      <c r="BDC897" s="2198"/>
      <c r="BDD897" s="2198"/>
      <c r="BDE897" s="2198"/>
      <c r="BDF897" s="2198"/>
      <c r="BDG897" s="2198"/>
      <c r="BDH897" s="2198"/>
      <c r="BDI897" s="2198"/>
      <c r="BDJ897" s="2198"/>
      <c r="BDK897" s="2198"/>
      <c r="BDL897" s="2198"/>
      <c r="BDM897" s="2198"/>
      <c r="BDN897" s="2198"/>
      <c r="BDO897" s="2198"/>
      <c r="BDP897" s="2198"/>
      <c r="BDQ897" s="2198"/>
      <c r="BDR897" s="2198"/>
      <c r="BDS897" s="2198"/>
      <c r="BDT897" s="2198"/>
      <c r="BDU897" s="2198"/>
      <c r="BDV897" s="2198"/>
      <c r="BDW897" s="2198"/>
      <c r="BDX897" s="2198"/>
      <c r="BDY897" s="2198"/>
      <c r="BDZ897" s="2198"/>
      <c r="BEA897" s="2198"/>
      <c r="BEB897" s="2198"/>
      <c r="BEC897" s="2198"/>
      <c r="BED897" s="2198"/>
      <c r="BEE897" s="2198"/>
      <c r="BEF897" s="2198"/>
      <c r="BEG897" s="2198"/>
      <c r="BEH897" s="2198"/>
      <c r="BEI897" s="2198"/>
      <c r="BEJ897" s="2198"/>
      <c r="BEK897" s="2198"/>
      <c r="BEL897" s="2198"/>
      <c r="BEM897" s="2198"/>
      <c r="BEN897" s="2198"/>
      <c r="BEO897" s="2198"/>
      <c r="BEP897" s="2198"/>
      <c r="BEQ897" s="2198"/>
      <c r="BER897" s="2198"/>
      <c r="BES897" s="2198"/>
      <c r="BET897" s="2198"/>
      <c r="BEU897" s="2198"/>
      <c r="BEV897" s="2198"/>
      <c r="BEW897" s="2198"/>
      <c r="BEX897" s="2198"/>
      <c r="BEY897" s="2198"/>
      <c r="BEZ897" s="2198"/>
      <c r="BFA897" s="2198"/>
      <c r="BFB897" s="2198"/>
      <c r="BFC897" s="2198"/>
      <c r="BFD897" s="2198"/>
      <c r="BFE897" s="2198"/>
      <c r="BFF897" s="2198"/>
      <c r="BFG897" s="2198"/>
      <c r="BFH897" s="2198"/>
      <c r="BFI897" s="2198"/>
      <c r="BFJ897" s="2198"/>
      <c r="BFK897" s="2198"/>
      <c r="BFL897" s="2198"/>
      <c r="BFM897" s="2198"/>
      <c r="BFN897" s="2198"/>
      <c r="BFO897" s="2198"/>
      <c r="BFP897" s="2198"/>
      <c r="BFQ897" s="2198"/>
      <c r="BFR897" s="2198"/>
      <c r="BFS897" s="2198"/>
      <c r="BFT897" s="2198"/>
      <c r="BFU897" s="2198"/>
      <c r="BFV897" s="2198"/>
      <c r="BFW897" s="2198"/>
      <c r="BFX897" s="2198"/>
      <c r="BFY897" s="2198"/>
      <c r="BFZ897" s="2198"/>
      <c r="BGA897" s="2198"/>
      <c r="BGB897" s="2198"/>
      <c r="BGC897" s="2198"/>
      <c r="BGD897" s="2198"/>
      <c r="BGE897" s="2198"/>
      <c r="BGI897" s="2198"/>
      <c r="BGJ897" s="2198"/>
      <c r="BGK897" s="2198"/>
      <c r="BGL897" s="2198"/>
      <c r="BGM897" s="2198"/>
      <c r="BGN897" s="2198"/>
      <c r="BGO897" s="2198"/>
      <c r="BGP897" s="2198"/>
      <c r="BGQ897" s="2198"/>
      <c r="BGR897" s="2198"/>
      <c r="BGS897" s="2198"/>
      <c r="BGT897" s="2198"/>
      <c r="BGU897" s="2198"/>
      <c r="BGV897" s="2198"/>
      <c r="BGW897" s="2198"/>
      <c r="BGX897" s="2198"/>
      <c r="BGY897" s="2198"/>
      <c r="BGZ897" s="2198"/>
      <c r="BHA897" s="2198"/>
      <c r="BHB897" s="2198"/>
      <c r="BHC897" s="2198"/>
      <c r="BHD897" s="2198"/>
      <c r="BHE897" s="2198"/>
      <c r="BHF897" s="2198"/>
      <c r="BHG897" s="2198"/>
      <c r="BHH897" s="2198"/>
      <c r="BHI897" s="2198"/>
      <c r="BHJ897" s="2198"/>
      <c r="BHK897" s="2198"/>
      <c r="BHL897" s="2198"/>
      <c r="BHM897" s="2198"/>
      <c r="BHN897" s="2198"/>
      <c r="BHO897" s="2198"/>
      <c r="BHP897" s="2198"/>
      <c r="BHQ897" s="2198"/>
      <c r="BHR897" s="2198"/>
      <c r="BHS897" s="2198"/>
      <c r="BHT897" s="2198"/>
      <c r="BHU897" s="2198"/>
      <c r="BHV897" s="2198"/>
      <c r="BHW897" s="2198"/>
      <c r="BHX897" s="2198"/>
      <c r="BHY897" s="2198"/>
      <c r="BHZ897" s="2198"/>
      <c r="BIA897" s="2198"/>
      <c r="BIB897" s="2198"/>
      <c r="BIC897" s="2198"/>
      <c r="BID897" s="2198"/>
      <c r="BIE897" s="2198"/>
      <c r="BIF897" s="2198"/>
      <c r="BIG897" s="2198"/>
      <c r="BIH897" s="2198"/>
      <c r="BII897" s="2198"/>
      <c r="BIJ897" s="2198"/>
      <c r="BIK897" s="2198"/>
      <c r="BIL897" s="2198"/>
      <c r="BIM897" s="2198"/>
      <c r="BIN897" s="2198"/>
      <c r="BIO897" s="2198"/>
      <c r="BIP897" s="2198"/>
      <c r="BIQ897" s="2198"/>
      <c r="BIR897" s="2198"/>
      <c r="BIS897" s="2198"/>
      <c r="BIT897" s="2198"/>
      <c r="BIU897" s="2198"/>
      <c r="BIV897" s="2198"/>
      <c r="BIW897" s="2198"/>
      <c r="BIX897" s="2198"/>
      <c r="BIY897" s="2198"/>
      <c r="BIZ897" s="2198"/>
      <c r="BJA897" s="2198"/>
      <c r="BJB897" s="2198"/>
      <c r="BJC897" s="2198"/>
      <c r="BJD897" s="2198"/>
      <c r="BJE897" s="2198"/>
      <c r="BJF897" s="2198"/>
      <c r="BJG897" s="2198"/>
      <c r="BJH897" s="2198"/>
      <c r="BJI897" s="2198"/>
      <c r="BJJ897" s="2198"/>
      <c r="BJK897" s="2198"/>
      <c r="BJL897" s="2198"/>
      <c r="BJM897" s="2198"/>
      <c r="BJN897" s="2198"/>
      <c r="BJO897" s="2198"/>
      <c r="BJP897" s="2198"/>
      <c r="BJQ897" s="2198"/>
      <c r="BJR897" s="2198"/>
      <c r="BJS897" s="2198"/>
      <c r="BJT897" s="2198"/>
      <c r="BJU897" s="2198"/>
      <c r="BJV897" s="2198"/>
      <c r="BJW897" s="2198"/>
      <c r="BJX897" s="2198"/>
      <c r="BJY897" s="2198"/>
      <c r="BJZ897" s="2198"/>
      <c r="BKA897" s="2198"/>
      <c r="BKB897" s="2198"/>
      <c r="BKC897" s="2198"/>
      <c r="BKD897" s="2198"/>
      <c r="BKE897" s="2198"/>
      <c r="BKF897" s="2198"/>
      <c r="BKG897" s="2198"/>
      <c r="BKH897" s="2198"/>
      <c r="BKI897" s="2198"/>
      <c r="BKJ897" s="2198"/>
      <c r="BKK897" s="2198"/>
      <c r="BKL897" s="2198"/>
      <c r="BKM897" s="2198"/>
      <c r="BKN897" s="2198"/>
      <c r="BKO897" s="2198"/>
      <c r="BKP897" s="2198"/>
      <c r="BKQ897" s="2198"/>
      <c r="BKR897" s="2198"/>
      <c r="BKS897" s="2198"/>
      <c r="BKT897" s="2198"/>
      <c r="BKU897" s="2198"/>
      <c r="BKV897" s="2198"/>
      <c r="BKW897" s="2198"/>
      <c r="BKX897" s="2198"/>
      <c r="BKY897" s="2198"/>
      <c r="BKZ897" s="2198"/>
      <c r="BLA897" s="2198"/>
      <c r="BLB897" s="2198"/>
      <c r="BLC897" s="2198"/>
      <c r="BLD897" s="2198"/>
      <c r="BLE897" s="2198"/>
      <c r="BLF897" s="2198"/>
      <c r="BLG897" s="2198"/>
      <c r="BLH897" s="2198"/>
      <c r="BLI897" s="2198"/>
      <c r="BLJ897" s="2198"/>
      <c r="BLK897" s="2198"/>
      <c r="BLL897" s="2198"/>
      <c r="BLM897" s="2198"/>
      <c r="BLN897" s="2198"/>
      <c r="BLO897" s="2198"/>
      <c r="BLP897" s="2198"/>
      <c r="BLQ897" s="2198"/>
      <c r="BLR897" s="2198"/>
      <c r="BLS897" s="2198"/>
      <c r="BLT897" s="2198"/>
      <c r="BLU897" s="2198"/>
      <c r="BLV897" s="2198"/>
      <c r="BLW897" s="2198"/>
      <c r="BLX897" s="2198"/>
      <c r="BLY897" s="2198"/>
      <c r="BLZ897" s="2198"/>
      <c r="BMA897" s="2198"/>
      <c r="BMB897" s="2198"/>
      <c r="BMC897" s="2198"/>
      <c r="BMD897" s="2198"/>
      <c r="BME897" s="2198"/>
      <c r="BMF897" s="2198"/>
      <c r="BMG897" s="2198"/>
      <c r="BMH897" s="2198"/>
      <c r="BMI897" s="2198"/>
      <c r="BMJ897" s="2198"/>
      <c r="BMK897" s="2198"/>
      <c r="BML897" s="2198"/>
      <c r="BMM897" s="2198"/>
      <c r="BMN897" s="2198"/>
      <c r="BMO897" s="2198"/>
      <c r="BMP897" s="2198"/>
      <c r="BMQ897" s="2198"/>
      <c r="BMR897" s="2198"/>
      <c r="BMS897" s="2198"/>
      <c r="BMT897" s="2198"/>
      <c r="BMU897" s="2198"/>
      <c r="BMV897" s="2198"/>
      <c r="BMW897" s="2198"/>
      <c r="BMX897" s="2198"/>
      <c r="BMY897" s="2198"/>
      <c r="BMZ897" s="2198"/>
      <c r="BNA897" s="2198"/>
      <c r="BNB897" s="2198"/>
      <c r="BNC897" s="2198"/>
      <c r="BND897" s="2198"/>
      <c r="BNE897" s="2198"/>
      <c r="BNF897" s="2198"/>
      <c r="BNG897" s="2198"/>
      <c r="BNH897" s="2198"/>
      <c r="BNI897" s="2198"/>
      <c r="BNJ897" s="2198"/>
      <c r="BNK897" s="2198"/>
      <c r="BNL897" s="2198"/>
      <c r="BNM897" s="2198"/>
      <c r="BNN897" s="2198"/>
      <c r="BNO897" s="2198"/>
      <c r="BNP897" s="2198"/>
      <c r="BNQ897" s="2198"/>
      <c r="BNR897" s="2198"/>
      <c r="BNS897" s="2198"/>
      <c r="BNT897" s="2198"/>
      <c r="BNU897" s="2198"/>
      <c r="BNV897" s="2198"/>
      <c r="BNW897" s="2198"/>
      <c r="BNX897" s="2198"/>
      <c r="BNY897" s="2198"/>
      <c r="BNZ897" s="2198"/>
      <c r="BOA897" s="2198"/>
      <c r="BOB897" s="2198"/>
      <c r="BOC897" s="2198"/>
      <c r="BOD897" s="2198"/>
      <c r="BOE897" s="2198"/>
      <c r="BOF897" s="2198"/>
      <c r="BOG897" s="2198"/>
      <c r="BOH897" s="2198"/>
      <c r="BOI897" s="2198"/>
      <c r="BOJ897" s="2198"/>
      <c r="BOK897" s="2198"/>
      <c r="BOL897" s="2198"/>
      <c r="BOM897" s="2198"/>
      <c r="BON897" s="2198"/>
      <c r="BOO897" s="2198"/>
      <c r="BOP897" s="2198"/>
      <c r="BOQ897" s="2198"/>
      <c r="BOR897" s="2198"/>
      <c r="BOS897" s="2198"/>
      <c r="BOT897" s="2198"/>
      <c r="BOU897" s="2198"/>
      <c r="BOV897" s="2198"/>
      <c r="BOW897" s="2198"/>
      <c r="BOX897" s="2198"/>
      <c r="BOY897" s="2198"/>
      <c r="BOZ897" s="2198"/>
      <c r="BPA897" s="2198"/>
      <c r="BPB897" s="2198"/>
      <c r="BPC897" s="2198"/>
      <c r="BPD897" s="2198"/>
      <c r="BPE897" s="2198"/>
      <c r="BPF897" s="2198"/>
      <c r="BPG897" s="2198"/>
      <c r="BPH897" s="2198"/>
      <c r="BPI897" s="2198"/>
      <c r="BPJ897" s="2198"/>
      <c r="BPK897" s="2198"/>
      <c r="BPL897" s="2198"/>
      <c r="BPM897" s="2198"/>
      <c r="BPN897" s="2198"/>
      <c r="BPO897" s="2198"/>
      <c r="BPP897" s="2198"/>
      <c r="BPQ897" s="2198"/>
      <c r="BPR897" s="2198"/>
      <c r="BPS897" s="2198"/>
      <c r="BPT897" s="2198"/>
      <c r="BPU897" s="2198"/>
      <c r="BPV897" s="2198"/>
      <c r="BPW897" s="2198"/>
      <c r="BPX897" s="2198"/>
      <c r="BPY897" s="2198"/>
      <c r="BPZ897" s="2198"/>
      <c r="BQA897" s="2198"/>
      <c r="BQE897" s="2198"/>
      <c r="BQF897" s="2198"/>
      <c r="BQG897" s="2198"/>
      <c r="BQH897" s="2198"/>
      <c r="BQI897" s="2198"/>
      <c r="BQJ897" s="2198"/>
      <c r="BQK897" s="2198"/>
      <c r="BQL897" s="2198"/>
      <c r="BQM897" s="2198"/>
      <c r="BQN897" s="2198"/>
      <c r="BQO897" s="2198"/>
      <c r="BQP897" s="2198"/>
      <c r="BQQ897" s="2198"/>
      <c r="BQR897" s="2198"/>
      <c r="BQS897" s="2198"/>
      <c r="BQT897" s="2198"/>
      <c r="BQU897" s="2198"/>
      <c r="BQV897" s="2198"/>
      <c r="BQW897" s="2198"/>
      <c r="BQX897" s="2198"/>
      <c r="BQY897" s="2198"/>
      <c r="BQZ897" s="2198"/>
      <c r="BRA897" s="2198"/>
      <c r="BRB897" s="2198"/>
      <c r="BRC897" s="2198"/>
      <c r="BRD897" s="2198"/>
      <c r="BRE897" s="2198"/>
      <c r="BRF897" s="2198"/>
      <c r="BRG897" s="2198"/>
      <c r="BRH897" s="2198"/>
      <c r="BRI897" s="2198"/>
      <c r="BRJ897" s="2198"/>
      <c r="BRK897" s="2198"/>
      <c r="BRL897" s="2198"/>
      <c r="BRM897" s="2198"/>
      <c r="BRN897" s="2198"/>
      <c r="BRO897" s="2198"/>
      <c r="BRP897" s="2198"/>
      <c r="BRQ897" s="2198"/>
      <c r="BRR897" s="2198"/>
      <c r="BRS897" s="2198"/>
      <c r="BRT897" s="2198"/>
      <c r="BRU897" s="2198"/>
      <c r="BRV897" s="2198"/>
      <c r="BRW897" s="2198"/>
      <c r="BRX897" s="2198"/>
      <c r="BRY897" s="2198"/>
      <c r="BRZ897" s="2198"/>
      <c r="BSA897" s="2198"/>
      <c r="BSB897" s="2198"/>
      <c r="BSC897" s="2198"/>
      <c r="BSD897" s="2198"/>
      <c r="BSE897" s="2198"/>
      <c r="BSF897" s="2198"/>
      <c r="BSG897" s="2198"/>
      <c r="BSH897" s="2198"/>
      <c r="BSI897" s="2198"/>
      <c r="BSJ897" s="2198"/>
      <c r="BSK897" s="2198"/>
      <c r="BSL897" s="2198"/>
      <c r="BSM897" s="2198"/>
      <c r="BSN897" s="2198"/>
      <c r="BSO897" s="2198"/>
      <c r="BSP897" s="2198"/>
      <c r="BSQ897" s="2198"/>
      <c r="BSR897" s="2198"/>
      <c r="BSS897" s="2198"/>
      <c r="BST897" s="2198"/>
      <c r="BSU897" s="2198"/>
      <c r="BSV897" s="2198"/>
      <c r="BSW897" s="2198"/>
      <c r="BSX897" s="2198"/>
      <c r="BSY897" s="2198"/>
      <c r="BSZ897" s="2198"/>
      <c r="BTA897" s="2198"/>
      <c r="BTB897" s="2198"/>
      <c r="BTC897" s="2198"/>
      <c r="BTD897" s="2198"/>
      <c r="BTE897" s="2198"/>
      <c r="BTF897" s="2198"/>
      <c r="BTG897" s="2198"/>
      <c r="BTH897" s="2198"/>
      <c r="BTI897" s="2198"/>
      <c r="BTJ897" s="2198"/>
      <c r="BTK897" s="2198"/>
      <c r="BTL897" s="2198"/>
      <c r="BTM897" s="2198"/>
      <c r="BTN897" s="2198"/>
      <c r="BTO897" s="2198"/>
      <c r="BTP897" s="2198"/>
      <c r="BTQ897" s="2198"/>
      <c r="BTR897" s="2198"/>
      <c r="BTS897" s="2198"/>
      <c r="BTT897" s="2198"/>
      <c r="BTU897" s="2198"/>
      <c r="BTV897" s="2198"/>
      <c r="BTW897" s="2198"/>
      <c r="BTX897" s="2198"/>
      <c r="BTY897" s="2198"/>
      <c r="BTZ897" s="2198"/>
      <c r="BUA897" s="2198"/>
      <c r="BUB897" s="2198"/>
      <c r="BUC897" s="2198"/>
      <c r="BUD897" s="2198"/>
      <c r="BUE897" s="2198"/>
      <c r="BUF897" s="2198"/>
      <c r="BUG897" s="2198"/>
      <c r="BUH897" s="2198"/>
      <c r="BUI897" s="2198"/>
      <c r="BUJ897" s="2198"/>
      <c r="BUK897" s="2198"/>
      <c r="BUL897" s="2198"/>
      <c r="BUM897" s="2198"/>
      <c r="BUN897" s="2198"/>
      <c r="BUO897" s="2198"/>
      <c r="BUP897" s="2198"/>
      <c r="BUQ897" s="2198"/>
      <c r="BUR897" s="2198"/>
      <c r="BUS897" s="2198"/>
      <c r="BUT897" s="2198"/>
      <c r="BUU897" s="2198"/>
      <c r="BUV897" s="2198"/>
      <c r="BUW897" s="2198"/>
      <c r="BUX897" s="2198"/>
      <c r="BUY897" s="2198"/>
      <c r="BUZ897" s="2198"/>
      <c r="BVA897" s="2198"/>
      <c r="BVB897" s="2198"/>
      <c r="BVC897" s="2198"/>
      <c r="BVD897" s="2198"/>
      <c r="BVE897" s="2198"/>
      <c r="BVF897" s="2198"/>
      <c r="BVG897" s="2198"/>
      <c r="BVH897" s="2198"/>
      <c r="BVI897" s="2198"/>
      <c r="BVJ897" s="2198"/>
      <c r="BVK897" s="2198"/>
      <c r="BVL897" s="2198"/>
      <c r="BVM897" s="2198"/>
      <c r="BVN897" s="2198"/>
      <c r="BVO897" s="2198"/>
      <c r="BVP897" s="2198"/>
      <c r="BVQ897" s="2198"/>
      <c r="BVR897" s="2198"/>
      <c r="BVS897" s="2198"/>
      <c r="BVT897" s="2198"/>
      <c r="BVU897" s="2198"/>
      <c r="BVV897" s="2198"/>
      <c r="BVW897" s="2198"/>
      <c r="BVX897" s="2198"/>
      <c r="BVY897" s="2198"/>
      <c r="BVZ897" s="2198"/>
      <c r="BWA897" s="2198"/>
      <c r="BWB897" s="2198"/>
      <c r="BWC897" s="2198"/>
      <c r="BWD897" s="2198"/>
      <c r="BWE897" s="2198"/>
      <c r="BWF897" s="2198"/>
      <c r="BWG897" s="2198"/>
      <c r="BWH897" s="2198"/>
      <c r="BWI897" s="2198"/>
      <c r="BWJ897" s="2198"/>
      <c r="BWK897" s="2198"/>
      <c r="BWL897" s="2198"/>
      <c r="BWM897" s="2198"/>
      <c r="BWN897" s="2198"/>
      <c r="BWO897" s="2198"/>
      <c r="BWP897" s="2198"/>
      <c r="BWQ897" s="2198"/>
      <c r="BWR897" s="2198"/>
      <c r="BWS897" s="2198"/>
      <c r="BWT897" s="2198"/>
      <c r="BWU897" s="2198"/>
      <c r="BWV897" s="2198"/>
      <c r="BWW897" s="2198"/>
      <c r="BWX897" s="2198"/>
      <c r="BWY897" s="2198"/>
      <c r="BWZ897" s="2198"/>
      <c r="BXA897" s="2198"/>
      <c r="BXB897" s="2198"/>
      <c r="BXC897" s="2198"/>
      <c r="BXD897" s="2198"/>
      <c r="BXE897" s="2198"/>
      <c r="BXF897" s="2198"/>
      <c r="BXG897" s="2198"/>
      <c r="BXH897" s="2198"/>
      <c r="BXI897" s="2198"/>
      <c r="BXJ897" s="2198"/>
      <c r="BXK897" s="2198"/>
      <c r="BXL897" s="2198"/>
      <c r="BXM897" s="2198"/>
      <c r="BXN897" s="2198"/>
      <c r="BXO897" s="2198"/>
      <c r="BXP897" s="2198"/>
      <c r="BXQ897" s="2198"/>
      <c r="BXR897" s="2198"/>
      <c r="BXS897" s="2198"/>
      <c r="BXT897" s="2198"/>
      <c r="BXU897" s="2198"/>
      <c r="BXV897" s="2198"/>
      <c r="BXW897" s="2198"/>
      <c r="BXX897" s="2198"/>
      <c r="BXY897" s="2198"/>
      <c r="BXZ897" s="2198"/>
      <c r="BYA897" s="2198"/>
      <c r="BYB897" s="2198"/>
      <c r="BYC897" s="2198"/>
      <c r="BYD897" s="2198"/>
      <c r="BYE897" s="2198"/>
      <c r="BYF897" s="2198"/>
      <c r="BYG897" s="2198"/>
      <c r="BYH897" s="2198"/>
      <c r="BYI897" s="2198"/>
      <c r="BYJ897" s="2198"/>
      <c r="BYK897" s="2198"/>
      <c r="BYL897" s="2198"/>
      <c r="BYM897" s="2198"/>
      <c r="BYN897" s="2198"/>
      <c r="BYO897" s="2198"/>
      <c r="BYP897" s="2198"/>
      <c r="BYQ897" s="2198"/>
      <c r="BYR897" s="2198"/>
      <c r="BYS897" s="2198"/>
      <c r="BYT897" s="2198"/>
      <c r="BYU897" s="2198"/>
      <c r="BYV897" s="2198"/>
      <c r="BYW897" s="2198"/>
      <c r="BYX897" s="2198"/>
      <c r="BYY897" s="2198"/>
      <c r="BYZ897" s="2198"/>
      <c r="BZA897" s="2198"/>
      <c r="BZB897" s="2198"/>
      <c r="BZC897" s="2198"/>
      <c r="BZD897" s="2198"/>
      <c r="BZE897" s="2198"/>
      <c r="BZF897" s="2198"/>
      <c r="BZG897" s="2198"/>
      <c r="BZH897" s="2198"/>
      <c r="BZI897" s="2198"/>
      <c r="BZJ897" s="2198"/>
      <c r="BZK897" s="2198"/>
      <c r="BZL897" s="2198"/>
      <c r="BZM897" s="2198"/>
      <c r="BZN897" s="2198"/>
      <c r="BZO897" s="2198"/>
      <c r="BZP897" s="2198"/>
      <c r="BZQ897" s="2198"/>
      <c r="BZR897" s="2198"/>
      <c r="BZS897" s="2198"/>
      <c r="BZT897" s="2198"/>
      <c r="BZU897" s="2198"/>
      <c r="BZV897" s="2198"/>
      <c r="BZW897" s="2198"/>
      <c r="CAA897" s="2198"/>
      <c r="CAB897" s="2198"/>
      <c r="CAC897" s="2198"/>
      <c r="CAD897" s="2198"/>
      <c r="CAE897" s="2198"/>
      <c r="CAF897" s="2198"/>
      <c r="CAG897" s="2198"/>
      <c r="CAH897" s="2198"/>
      <c r="CAI897" s="2198"/>
      <c r="CAJ897" s="2198"/>
      <c r="CAK897" s="2198"/>
      <c r="CAL897" s="2198"/>
      <c r="CAM897" s="2198"/>
      <c r="CAN897" s="2198"/>
      <c r="CAO897" s="2198"/>
      <c r="CAP897" s="2198"/>
      <c r="CAQ897" s="2198"/>
      <c r="CAR897" s="2198"/>
      <c r="CAS897" s="2198"/>
      <c r="CAT897" s="2198"/>
      <c r="CAU897" s="2198"/>
      <c r="CAV897" s="2198"/>
      <c r="CAW897" s="2198"/>
      <c r="CAX897" s="2198"/>
      <c r="CAY897" s="2198"/>
      <c r="CAZ897" s="2198"/>
      <c r="CBA897" s="2198"/>
      <c r="CBB897" s="2198"/>
      <c r="CBC897" s="2198"/>
      <c r="CBD897" s="2198"/>
      <c r="CBE897" s="2198"/>
      <c r="CBF897" s="2198"/>
      <c r="CBG897" s="2198"/>
      <c r="CBH897" s="2198"/>
      <c r="CBI897" s="2198"/>
      <c r="CBJ897" s="2198"/>
      <c r="CBK897" s="2198"/>
      <c r="CBL897" s="2198"/>
      <c r="CBM897" s="2198"/>
      <c r="CBN897" s="2198"/>
      <c r="CBO897" s="2198"/>
      <c r="CBP897" s="2198"/>
      <c r="CBQ897" s="2198"/>
      <c r="CBR897" s="2198"/>
      <c r="CBS897" s="2198"/>
      <c r="CBT897" s="2198"/>
      <c r="CBU897" s="2198"/>
      <c r="CBV897" s="2198"/>
      <c r="CBW897" s="2198"/>
      <c r="CBX897" s="2198"/>
      <c r="CBY897" s="2198"/>
      <c r="CBZ897" s="2198"/>
      <c r="CCA897" s="2198"/>
      <c r="CCB897" s="2198"/>
      <c r="CCC897" s="2198"/>
      <c r="CCD897" s="2198"/>
      <c r="CCE897" s="2198"/>
      <c r="CCF897" s="2198"/>
      <c r="CCG897" s="2198"/>
      <c r="CCH897" s="2198"/>
      <c r="CCI897" s="2198"/>
      <c r="CCJ897" s="2198"/>
      <c r="CCK897" s="2198"/>
      <c r="CCL897" s="2198"/>
      <c r="CCM897" s="2198"/>
      <c r="CCN897" s="2198"/>
      <c r="CCO897" s="2198"/>
      <c r="CCP897" s="2198"/>
      <c r="CCQ897" s="2198"/>
      <c r="CCR897" s="2198"/>
      <c r="CCS897" s="2198"/>
      <c r="CCT897" s="2198"/>
      <c r="CCU897" s="2198"/>
      <c r="CCV897" s="2198"/>
      <c r="CCW897" s="2198"/>
      <c r="CCX897" s="2198"/>
      <c r="CCY897" s="2198"/>
      <c r="CCZ897" s="2198"/>
      <c r="CDA897" s="2198"/>
      <c r="CDB897" s="2198"/>
      <c r="CDC897" s="2198"/>
      <c r="CDD897" s="2198"/>
      <c r="CDE897" s="2198"/>
      <c r="CDF897" s="2198"/>
      <c r="CDG897" s="2198"/>
      <c r="CDH897" s="2198"/>
      <c r="CDI897" s="2198"/>
      <c r="CDJ897" s="2198"/>
      <c r="CDK897" s="2198"/>
      <c r="CDL897" s="2198"/>
      <c r="CDM897" s="2198"/>
      <c r="CDN897" s="2198"/>
      <c r="CDO897" s="2198"/>
      <c r="CDP897" s="2198"/>
      <c r="CDQ897" s="2198"/>
      <c r="CDR897" s="2198"/>
      <c r="CDS897" s="2198"/>
      <c r="CDT897" s="2198"/>
      <c r="CDU897" s="2198"/>
      <c r="CDV897" s="2198"/>
      <c r="CDW897" s="2198"/>
      <c r="CDX897" s="2198"/>
      <c r="CDY897" s="2198"/>
      <c r="CDZ897" s="2198"/>
      <c r="CEA897" s="2198"/>
      <c r="CEB897" s="2198"/>
      <c r="CEC897" s="2198"/>
      <c r="CED897" s="2198"/>
      <c r="CEE897" s="2198"/>
      <c r="CEF897" s="2198"/>
      <c r="CEG897" s="2198"/>
      <c r="CEH897" s="2198"/>
      <c r="CEI897" s="2198"/>
      <c r="CEJ897" s="2198"/>
      <c r="CEK897" s="2198"/>
      <c r="CEL897" s="2198"/>
      <c r="CEM897" s="2198"/>
      <c r="CEN897" s="2198"/>
      <c r="CEO897" s="2198"/>
      <c r="CEP897" s="2198"/>
      <c r="CEQ897" s="2198"/>
      <c r="CER897" s="2198"/>
      <c r="CES897" s="2198"/>
      <c r="CET897" s="2198"/>
      <c r="CEU897" s="2198"/>
      <c r="CEV897" s="2198"/>
      <c r="CEW897" s="2198"/>
      <c r="CEX897" s="2198"/>
      <c r="CEY897" s="2198"/>
      <c r="CEZ897" s="2198"/>
      <c r="CFA897" s="2198"/>
      <c r="CFB897" s="2198"/>
      <c r="CFC897" s="2198"/>
      <c r="CFD897" s="2198"/>
      <c r="CFE897" s="2198"/>
      <c r="CFF897" s="2198"/>
      <c r="CFG897" s="2198"/>
      <c r="CFH897" s="2198"/>
      <c r="CFI897" s="2198"/>
      <c r="CFJ897" s="2198"/>
      <c r="CFK897" s="2198"/>
      <c r="CFL897" s="2198"/>
      <c r="CFM897" s="2198"/>
      <c r="CFN897" s="2198"/>
      <c r="CFO897" s="2198"/>
      <c r="CFP897" s="2198"/>
      <c r="CFQ897" s="2198"/>
      <c r="CFR897" s="2198"/>
      <c r="CFS897" s="2198"/>
      <c r="CFT897" s="2198"/>
      <c r="CFU897" s="2198"/>
      <c r="CFV897" s="2198"/>
      <c r="CFW897" s="2198"/>
      <c r="CFX897" s="2198"/>
      <c r="CFY897" s="2198"/>
      <c r="CFZ897" s="2198"/>
      <c r="CGA897" s="2198"/>
      <c r="CGB897" s="2198"/>
      <c r="CGC897" s="2198"/>
      <c r="CGD897" s="2198"/>
      <c r="CGE897" s="2198"/>
      <c r="CGF897" s="2198"/>
      <c r="CGG897" s="2198"/>
      <c r="CGH897" s="2198"/>
      <c r="CGI897" s="2198"/>
      <c r="CGJ897" s="2198"/>
      <c r="CGK897" s="2198"/>
      <c r="CGL897" s="2198"/>
      <c r="CGM897" s="2198"/>
      <c r="CGN897" s="2198"/>
      <c r="CGO897" s="2198"/>
      <c r="CGP897" s="2198"/>
      <c r="CGQ897" s="2198"/>
      <c r="CGR897" s="2198"/>
      <c r="CGS897" s="2198"/>
      <c r="CGT897" s="2198"/>
      <c r="CGU897" s="2198"/>
      <c r="CGV897" s="2198"/>
      <c r="CGW897" s="2198"/>
      <c r="CGX897" s="2198"/>
      <c r="CGY897" s="2198"/>
      <c r="CGZ897" s="2198"/>
      <c r="CHA897" s="2198"/>
      <c r="CHB897" s="2198"/>
      <c r="CHC897" s="2198"/>
      <c r="CHD897" s="2198"/>
      <c r="CHE897" s="2198"/>
      <c r="CHF897" s="2198"/>
      <c r="CHG897" s="2198"/>
      <c r="CHH897" s="2198"/>
      <c r="CHI897" s="2198"/>
      <c r="CHJ897" s="2198"/>
      <c r="CHK897" s="2198"/>
      <c r="CHL897" s="2198"/>
      <c r="CHM897" s="2198"/>
      <c r="CHN897" s="2198"/>
      <c r="CHO897" s="2198"/>
      <c r="CHP897" s="2198"/>
      <c r="CHQ897" s="2198"/>
      <c r="CHR897" s="2198"/>
      <c r="CHS897" s="2198"/>
      <c r="CHT897" s="2198"/>
      <c r="CHU897" s="2198"/>
      <c r="CHV897" s="2198"/>
      <c r="CHW897" s="2198"/>
      <c r="CHX897" s="2198"/>
      <c r="CHY897" s="2198"/>
      <c r="CHZ897" s="2198"/>
      <c r="CIA897" s="2198"/>
      <c r="CIB897" s="2198"/>
      <c r="CIC897" s="2198"/>
      <c r="CID897" s="2198"/>
      <c r="CIE897" s="2198"/>
      <c r="CIF897" s="2198"/>
      <c r="CIG897" s="2198"/>
      <c r="CIH897" s="2198"/>
      <c r="CII897" s="2198"/>
      <c r="CIJ897" s="2198"/>
      <c r="CIK897" s="2198"/>
      <c r="CIL897" s="2198"/>
      <c r="CIM897" s="2198"/>
      <c r="CIN897" s="2198"/>
      <c r="CIO897" s="2198"/>
      <c r="CIP897" s="2198"/>
      <c r="CIQ897" s="2198"/>
      <c r="CIR897" s="2198"/>
      <c r="CIS897" s="2198"/>
      <c r="CIT897" s="2198"/>
      <c r="CIU897" s="2198"/>
      <c r="CIV897" s="2198"/>
      <c r="CIW897" s="2198"/>
      <c r="CIX897" s="2198"/>
      <c r="CIY897" s="2198"/>
      <c r="CIZ897" s="2198"/>
      <c r="CJA897" s="2198"/>
      <c r="CJB897" s="2198"/>
      <c r="CJC897" s="2198"/>
      <c r="CJD897" s="2198"/>
      <c r="CJE897" s="2198"/>
      <c r="CJF897" s="2198"/>
      <c r="CJG897" s="2198"/>
      <c r="CJH897" s="2198"/>
      <c r="CJI897" s="2198"/>
      <c r="CJJ897" s="2198"/>
      <c r="CJK897" s="2198"/>
      <c r="CJL897" s="2198"/>
      <c r="CJM897" s="2198"/>
      <c r="CJN897" s="2198"/>
      <c r="CJO897" s="2198"/>
      <c r="CJP897" s="2198"/>
      <c r="CJQ897" s="2198"/>
      <c r="CJR897" s="2198"/>
      <c r="CJS897" s="2198"/>
      <c r="CJW897" s="2198"/>
      <c r="CJX897" s="2198"/>
      <c r="CJY897" s="2198"/>
      <c r="CJZ897" s="2198"/>
      <c r="CKA897" s="2198"/>
      <c r="CKB897" s="2198"/>
      <c r="CKC897" s="2198"/>
      <c r="CKD897" s="2198"/>
      <c r="CKE897" s="2198"/>
      <c r="CKF897" s="2198"/>
      <c r="CKG897" s="2198"/>
      <c r="CKH897" s="2198"/>
      <c r="CKI897" s="2198"/>
      <c r="CKJ897" s="2198"/>
      <c r="CKK897" s="2198"/>
      <c r="CKL897" s="2198"/>
      <c r="CKM897" s="2198"/>
      <c r="CKN897" s="2198"/>
      <c r="CKO897" s="2198"/>
      <c r="CKP897" s="2198"/>
      <c r="CKQ897" s="2198"/>
      <c r="CKR897" s="2198"/>
      <c r="CKS897" s="2198"/>
      <c r="CKT897" s="2198"/>
      <c r="CKU897" s="2198"/>
      <c r="CKV897" s="2198"/>
      <c r="CKW897" s="2198"/>
      <c r="CKX897" s="2198"/>
      <c r="CKY897" s="2198"/>
      <c r="CKZ897" s="2198"/>
      <c r="CLA897" s="2198"/>
      <c r="CLB897" s="2198"/>
      <c r="CLC897" s="2198"/>
      <c r="CLD897" s="2198"/>
      <c r="CLE897" s="2198"/>
      <c r="CLF897" s="2198"/>
      <c r="CLG897" s="2198"/>
      <c r="CLH897" s="2198"/>
      <c r="CLI897" s="2198"/>
      <c r="CLJ897" s="2198"/>
      <c r="CLK897" s="2198"/>
      <c r="CLL897" s="2198"/>
      <c r="CLM897" s="2198"/>
      <c r="CLN897" s="2198"/>
      <c r="CLO897" s="2198"/>
      <c r="CLP897" s="2198"/>
      <c r="CLQ897" s="2198"/>
      <c r="CLR897" s="2198"/>
      <c r="CLS897" s="2198"/>
      <c r="CLT897" s="2198"/>
      <c r="CLU897" s="2198"/>
      <c r="CLV897" s="2198"/>
      <c r="CLW897" s="2198"/>
      <c r="CLX897" s="2198"/>
      <c r="CLY897" s="2198"/>
      <c r="CLZ897" s="2198"/>
      <c r="CMA897" s="2198"/>
      <c r="CMB897" s="2198"/>
      <c r="CMC897" s="2198"/>
      <c r="CMD897" s="2198"/>
      <c r="CME897" s="2198"/>
      <c r="CMF897" s="2198"/>
      <c r="CMG897" s="2198"/>
      <c r="CMH897" s="2198"/>
      <c r="CMI897" s="2198"/>
      <c r="CMJ897" s="2198"/>
      <c r="CMK897" s="2198"/>
      <c r="CML897" s="2198"/>
      <c r="CMM897" s="2198"/>
      <c r="CMN897" s="2198"/>
      <c r="CMO897" s="2198"/>
      <c r="CMP897" s="2198"/>
      <c r="CMQ897" s="2198"/>
      <c r="CMR897" s="2198"/>
      <c r="CMS897" s="2198"/>
      <c r="CMT897" s="2198"/>
      <c r="CMU897" s="2198"/>
      <c r="CMV897" s="2198"/>
      <c r="CMW897" s="2198"/>
      <c r="CMX897" s="2198"/>
      <c r="CMY897" s="2198"/>
      <c r="CMZ897" s="2198"/>
      <c r="CNA897" s="2198"/>
      <c r="CNB897" s="2198"/>
      <c r="CNC897" s="2198"/>
      <c r="CND897" s="2198"/>
      <c r="CNE897" s="2198"/>
      <c r="CNF897" s="2198"/>
      <c r="CNG897" s="2198"/>
      <c r="CNH897" s="2198"/>
      <c r="CNI897" s="2198"/>
      <c r="CNJ897" s="2198"/>
      <c r="CNK897" s="2198"/>
      <c r="CNL897" s="2198"/>
      <c r="CNM897" s="2198"/>
      <c r="CNN897" s="2198"/>
      <c r="CNO897" s="2198"/>
      <c r="CNP897" s="2198"/>
      <c r="CNQ897" s="2198"/>
      <c r="CNR897" s="2198"/>
      <c r="CNS897" s="2198"/>
      <c r="CNT897" s="2198"/>
      <c r="CNU897" s="2198"/>
      <c r="CNV897" s="2198"/>
      <c r="CNW897" s="2198"/>
      <c r="CNX897" s="2198"/>
      <c r="CNY897" s="2198"/>
      <c r="CNZ897" s="2198"/>
      <c r="COA897" s="2198"/>
      <c r="COB897" s="2198"/>
      <c r="COC897" s="2198"/>
      <c r="COD897" s="2198"/>
      <c r="COE897" s="2198"/>
      <c r="COF897" s="2198"/>
      <c r="COG897" s="2198"/>
      <c r="COH897" s="2198"/>
      <c r="COI897" s="2198"/>
      <c r="COJ897" s="2198"/>
      <c r="COK897" s="2198"/>
      <c r="COL897" s="2198"/>
      <c r="COM897" s="2198"/>
      <c r="CON897" s="2198"/>
      <c r="COO897" s="2198"/>
      <c r="COP897" s="2198"/>
      <c r="COQ897" s="2198"/>
      <c r="COR897" s="2198"/>
      <c r="COS897" s="2198"/>
      <c r="COT897" s="2198"/>
      <c r="COU897" s="2198"/>
      <c r="COV897" s="2198"/>
      <c r="COW897" s="2198"/>
      <c r="COX897" s="2198"/>
      <c r="COY897" s="2198"/>
      <c r="COZ897" s="2198"/>
      <c r="CPA897" s="2198"/>
      <c r="CPB897" s="2198"/>
      <c r="CPC897" s="2198"/>
      <c r="CPD897" s="2198"/>
      <c r="CPE897" s="2198"/>
      <c r="CPF897" s="2198"/>
      <c r="CPG897" s="2198"/>
      <c r="CPH897" s="2198"/>
      <c r="CPI897" s="2198"/>
      <c r="CPJ897" s="2198"/>
      <c r="CPK897" s="2198"/>
      <c r="CPL897" s="2198"/>
      <c r="CPM897" s="2198"/>
      <c r="CPN897" s="2198"/>
      <c r="CPO897" s="2198"/>
      <c r="CPP897" s="2198"/>
      <c r="CPQ897" s="2198"/>
      <c r="CPR897" s="2198"/>
      <c r="CPS897" s="2198"/>
      <c r="CPT897" s="2198"/>
      <c r="CPU897" s="2198"/>
      <c r="CPV897" s="2198"/>
      <c r="CPW897" s="2198"/>
      <c r="CPX897" s="2198"/>
      <c r="CPY897" s="2198"/>
      <c r="CPZ897" s="2198"/>
      <c r="CQA897" s="2198"/>
      <c r="CQB897" s="2198"/>
      <c r="CQC897" s="2198"/>
      <c r="CQD897" s="2198"/>
      <c r="CQE897" s="2198"/>
      <c r="CQF897" s="2198"/>
      <c r="CQG897" s="2198"/>
      <c r="CQH897" s="2198"/>
      <c r="CQI897" s="2198"/>
      <c r="CQJ897" s="2198"/>
      <c r="CQK897" s="2198"/>
      <c r="CQL897" s="2198"/>
      <c r="CQM897" s="2198"/>
      <c r="CQN897" s="2198"/>
      <c r="CQO897" s="2198"/>
      <c r="CQP897" s="2198"/>
      <c r="CQQ897" s="2198"/>
      <c r="CQR897" s="2198"/>
      <c r="CQS897" s="2198"/>
      <c r="CQT897" s="2198"/>
      <c r="CQU897" s="2198"/>
      <c r="CQV897" s="2198"/>
      <c r="CQW897" s="2198"/>
      <c r="CQX897" s="2198"/>
      <c r="CQY897" s="2198"/>
      <c r="CQZ897" s="2198"/>
      <c r="CRA897" s="2198"/>
      <c r="CRB897" s="2198"/>
      <c r="CRC897" s="2198"/>
      <c r="CRD897" s="2198"/>
      <c r="CRE897" s="2198"/>
      <c r="CRF897" s="2198"/>
      <c r="CRG897" s="2198"/>
      <c r="CRH897" s="2198"/>
      <c r="CRI897" s="2198"/>
      <c r="CRJ897" s="2198"/>
      <c r="CRK897" s="2198"/>
      <c r="CRL897" s="2198"/>
      <c r="CRM897" s="2198"/>
      <c r="CRN897" s="2198"/>
      <c r="CRO897" s="2198"/>
      <c r="CRP897" s="2198"/>
      <c r="CRQ897" s="2198"/>
      <c r="CRR897" s="2198"/>
      <c r="CRS897" s="2198"/>
      <c r="CRT897" s="2198"/>
      <c r="CRU897" s="2198"/>
      <c r="CRV897" s="2198"/>
      <c r="CRW897" s="2198"/>
      <c r="CRX897" s="2198"/>
      <c r="CRY897" s="2198"/>
      <c r="CRZ897" s="2198"/>
      <c r="CSA897" s="2198"/>
      <c r="CSB897" s="2198"/>
      <c r="CSC897" s="2198"/>
      <c r="CSD897" s="2198"/>
      <c r="CSE897" s="2198"/>
      <c r="CSF897" s="2198"/>
      <c r="CSG897" s="2198"/>
      <c r="CSH897" s="2198"/>
      <c r="CSI897" s="2198"/>
      <c r="CSJ897" s="2198"/>
      <c r="CSK897" s="2198"/>
      <c r="CSL897" s="2198"/>
      <c r="CSM897" s="2198"/>
      <c r="CSN897" s="2198"/>
      <c r="CSO897" s="2198"/>
      <c r="CSP897" s="2198"/>
      <c r="CSQ897" s="2198"/>
      <c r="CSR897" s="2198"/>
      <c r="CSS897" s="2198"/>
      <c r="CST897" s="2198"/>
      <c r="CSU897" s="2198"/>
      <c r="CSV897" s="2198"/>
      <c r="CSW897" s="2198"/>
      <c r="CSX897" s="2198"/>
      <c r="CSY897" s="2198"/>
      <c r="CSZ897" s="2198"/>
      <c r="CTA897" s="2198"/>
      <c r="CTB897" s="2198"/>
      <c r="CTC897" s="2198"/>
      <c r="CTD897" s="2198"/>
      <c r="CTE897" s="2198"/>
      <c r="CTF897" s="2198"/>
      <c r="CTG897" s="2198"/>
      <c r="CTH897" s="2198"/>
      <c r="CTI897" s="2198"/>
      <c r="CTJ897" s="2198"/>
      <c r="CTK897" s="2198"/>
      <c r="CTL897" s="2198"/>
      <c r="CTM897" s="2198"/>
      <c r="CTN897" s="2198"/>
      <c r="CTO897" s="2198"/>
      <c r="CTS897" s="2198"/>
      <c r="CTT897" s="2198"/>
      <c r="CTU897" s="2198"/>
      <c r="CTV897" s="2198"/>
      <c r="CTW897" s="2198"/>
      <c r="CTX897" s="2198"/>
      <c r="CTY897" s="2198"/>
      <c r="CTZ897" s="2198"/>
      <c r="CUA897" s="2198"/>
      <c r="CUB897" s="2198"/>
      <c r="CUC897" s="2198"/>
      <c r="CUD897" s="2198"/>
      <c r="CUE897" s="2198"/>
      <c r="CUF897" s="2198"/>
      <c r="CUG897" s="2198"/>
      <c r="CUH897" s="2198"/>
      <c r="CUI897" s="2198"/>
      <c r="CUJ897" s="2198"/>
      <c r="CUK897" s="2198"/>
      <c r="CUL897" s="2198"/>
      <c r="CUM897" s="2198"/>
      <c r="CUN897" s="2198"/>
      <c r="CUO897" s="2198"/>
      <c r="CUP897" s="2198"/>
      <c r="CUQ897" s="2198"/>
      <c r="CUR897" s="2198"/>
      <c r="CUS897" s="2198"/>
      <c r="CUT897" s="2198"/>
      <c r="CUU897" s="2198"/>
      <c r="CUV897" s="2198"/>
      <c r="CUW897" s="2198"/>
      <c r="CUX897" s="2198"/>
      <c r="CUY897" s="2198"/>
      <c r="CUZ897" s="2198"/>
      <c r="CVA897" s="2198"/>
      <c r="CVB897" s="2198"/>
      <c r="CVC897" s="2198"/>
      <c r="CVD897" s="2198"/>
      <c r="CVE897" s="2198"/>
      <c r="CVF897" s="2198"/>
      <c r="CVG897" s="2198"/>
      <c r="CVH897" s="2198"/>
      <c r="CVI897" s="2198"/>
      <c r="CVJ897" s="2198"/>
      <c r="CVK897" s="2198"/>
      <c r="CVL897" s="2198"/>
      <c r="CVM897" s="2198"/>
      <c r="CVN897" s="2198"/>
      <c r="CVO897" s="2198"/>
      <c r="CVP897" s="2198"/>
      <c r="CVQ897" s="2198"/>
      <c r="CVR897" s="2198"/>
      <c r="CVS897" s="2198"/>
      <c r="CVT897" s="2198"/>
      <c r="CVU897" s="2198"/>
      <c r="CVV897" s="2198"/>
      <c r="CVW897" s="2198"/>
      <c r="CVX897" s="2198"/>
      <c r="CVY897" s="2198"/>
      <c r="CVZ897" s="2198"/>
      <c r="CWA897" s="2198"/>
      <c r="CWB897" s="2198"/>
      <c r="CWC897" s="2198"/>
      <c r="CWD897" s="2198"/>
      <c r="CWE897" s="2198"/>
      <c r="CWF897" s="2198"/>
      <c r="CWG897" s="2198"/>
      <c r="CWH897" s="2198"/>
      <c r="CWI897" s="2198"/>
      <c r="CWJ897" s="2198"/>
      <c r="CWK897" s="2198"/>
      <c r="CWL897" s="2198"/>
      <c r="CWM897" s="2198"/>
      <c r="CWN897" s="2198"/>
      <c r="CWO897" s="2198"/>
      <c r="CWP897" s="2198"/>
      <c r="CWQ897" s="2198"/>
      <c r="CWR897" s="2198"/>
      <c r="CWS897" s="2198"/>
      <c r="CWT897" s="2198"/>
      <c r="CWU897" s="2198"/>
      <c r="CWV897" s="2198"/>
      <c r="CWW897" s="2198"/>
      <c r="CWX897" s="2198"/>
      <c r="CWY897" s="2198"/>
      <c r="CWZ897" s="2198"/>
      <c r="CXA897" s="2198"/>
      <c r="CXB897" s="2198"/>
      <c r="CXC897" s="2198"/>
      <c r="CXD897" s="2198"/>
      <c r="CXE897" s="2198"/>
      <c r="CXF897" s="2198"/>
      <c r="CXG897" s="2198"/>
      <c r="CXH897" s="2198"/>
      <c r="CXI897" s="2198"/>
      <c r="CXJ897" s="2198"/>
      <c r="CXK897" s="2198"/>
      <c r="CXL897" s="2198"/>
      <c r="CXM897" s="2198"/>
      <c r="CXN897" s="2198"/>
      <c r="CXO897" s="2198"/>
      <c r="CXP897" s="2198"/>
      <c r="CXQ897" s="2198"/>
      <c r="CXR897" s="2198"/>
      <c r="CXS897" s="2198"/>
      <c r="CXT897" s="2198"/>
      <c r="CXU897" s="2198"/>
      <c r="CXV897" s="2198"/>
      <c r="CXW897" s="2198"/>
      <c r="CXX897" s="2198"/>
      <c r="CXY897" s="2198"/>
      <c r="CXZ897" s="2198"/>
      <c r="CYA897" s="2198"/>
      <c r="CYB897" s="2198"/>
      <c r="CYC897" s="2198"/>
      <c r="CYD897" s="2198"/>
      <c r="CYE897" s="2198"/>
      <c r="CYF897" s="2198"/>
      <c r="CYG897" s="2198"/>
      <c r="CYH897" s="2198"/>
      <c r="CYI897" s="2198"/>
      <c r="CYJ897" s="2198"/>
      <c r="CYK897" s="2198"/>
      <c r="CYL897" s="2198"/>
      <c r="CYM897" s="2198"/>
      <c r="CYN897" s="2198"/>
      <c r="CYO897" s="2198"/>
      <c r="CYP897" s="2198"/>
      <c r="CYQ897" s="2198"/>
      <c r="CYR897" s="2198"/>
      <c r="CYS897" s="2198"/>
      <c r="CYT897" s="2198"/>
      <c r="CYU897" s="2198"/>
      <c r="CYV897" s="2198"/>
      <c r="CYW897" s="2198"/>
      <c r="CYX897" s="2198"/>
      <c r="CYY897" s="2198"/>
      <c r="CYZ897" s="2198"/>
      <c r="CZA897" s="2198"/>
      <c r="CZB897" s="2198"/>
      <c r="CZC897" s="2198"/>
      <c r="CZD897" s="2198"/>
      <c r="CZE897" s="2198"/>
      <c r="CZF897" s="2198"/>
      <c r="CZG897" s="2198"/>
      <c r="CZH897" s="2198"/>
      <c r="CZI897" s="2198"/>
      <c r="CZJ897" s="2198"/>
      <c r="CZK897" s="2198"/>
      <c r="CZL897" s="2198"/>
      <c r="CZM897" s="2198"/>
      <c r="CZN897" s="2198"/>
      <c r="CZO897" s="2198"/>
      <c r="CZP897" s="2198"/>
      <c r="CZQ897" s="2198"/>
      <c r="CZR897" s="2198"/>
      <c r="CZS897" s="2198"/>
      <c r="CZT897" s="2198"/>
      <c r="CZU897" s="2198"/>
      <c r="CZV897" s="2198"/>
      <c r="CZW897" s="2198"/>
      <c r="CZX897" s="2198"/>
      <c r="CZY897" s="2198"/>
      <c r="CZZ897" s="2198"/>
      <c r="DAA897" s="2198"/>
      <c r="DAB897" s="2198"/>
      <c r="DAC897" s="2198"/>
      <c r="DAD897" s="2198"/>
      <c r="DAE897" s="2198"/>
      <c r="DAF897" s="2198"/>
      <c r="DAG897" s="2198"/>
      <c r="DAH897" s="2198"/>
      <c r="DAI897" s="2198"/>
      <c r="DAJ897" s="2198"/>
      <c r="DAK897" s="2198"/>
      <c r="DAL897" s="2198"/>
      <c r="DAM897" s="2198"/>
      <c r="DAN897" s="2198"/>
      <c r="DAO897" s="2198"/>
      <c r="DAP897" s="2198"/>
      <c r="DAQ897" s="2198"/>
      <c r="DAR897" s="2198"/>
      <c r="DAS897" s="2198"/>
      <c r="DAT897" s="2198"/>
      <c r="DAU897" s="2198"/>
      <c r="DAV897" s="2198"/>
      <c r="DAW897" s="2198"/>
      <c r="DAX897" s="2198"/>
      <c r="DAY897" s="2198"/>
      <c r="DAZ897" s="2198"/>
      <c r="DBA897" s="2198"/>
      <c r="DBB897" s="2198"/>
      <c r="DBC897" s="2198"/>
      <c r="DBD897" s="2198"/>
      <c r="DBE897" s="2198"/>
      <c r="DBF897" s="2198"/>
      <c r="DBG897" s="2198"/>
      <c r="DBH897" s="2198"/>
      <c r="DBI897" s="2198"/>
      <c r="DBJ897" s="2198"/>
      <c r="DBK897" s="2198"/>
      <c r="DBL897" s="2198"/>
      <c r="DBM897" s="2198"/>
      <c r="DBN897" s="2198"/>
      <c r="DBO897" s="2198"/>
      <c r="DBP897" s="2198"/>
      <c r="DBQ897" s="2198"/>
      <c r="DBR897" s="2198"/>
      <c r="DBS897" s="2198"/>
      <c r="DBT897" s="2198"/>
      <c r="DBU897" s="2198"/>
      <c r="DBV897" s="2198"/>
      <c r="DBW897" s="2198"/>
      <c r="DBX897" s="2198"/>
      <c r="DBY897" s="2198"/>
      <c r="DBZ897" s="2198"/>
      <c r="DCA897" s="2198"/>
      <c r="DCB897" s="2198"/>
      <c r="DCC897" s="2198"/>
      <c r="DCD897" s="2198"/>
      <c r="DCE897" s="2198"/>
      <c r="DCF897" s="2198"/>
      <c r="DCG897" s="2198"/>
      <c r="DCH897" s="2198"/>
      <c r="DCI897" s="2198"/>
      <c r="DCJ897" s="2198"/>
      <c r="DCK897" s="2198"/>
      <c r="DCL897" s="2198"/>
      <c r="DCM897" s="2198"/>
      <c r="DCN897" s="2198"/>
      <c r="DCO897" s="2198"/>
      <c r="DCP897" s="2198"/>
      <c r="DCQ897" s="2198"/>
      <c r="DCR897" s="2198"/>
      <c r="DCS897" s="2198"/>
      <c r="DCT897" s="2198"/>
      <c r="DCU897" s="2198"/>
      <c r="DCV897" s="2198"/>
      <c r="DCW897" s="2198"/>
      <c r="DCX897" s="2198"/>
      <c r="DCY897" s="2198"/>
      <c r="DCZ897" s="2198"/>
      <c r="DDA897" s="2198"/>
      <c r="DDB897" s="2198"/>
      <c r="DDC897" s="2198"/>
      <c r="DDD897" s="2198"/>
      <c r="DDE897" s="2198"/>
      <c r="DDF897" s="2198"/>
      <c r="DDG897" s="2198"/>
      <c r="DDH897" s="2198"/>
      <c r="DDI897" s="2198"/>
      <c r="DDJ897" s="2198"/>
      <c r="DDK897" s="2198"/>
      <c r="DDO897" s="2198"/>
      <c r="DDP897" s="2198"/>
      <c r="DDQ897" s="2198"/>
      <c r="DDR897" s="2198"/>
      <c r="DDS897" s="2198"/>
      <c r="DDT897" s="2198"/>
      <c r="DDU897" s="2198"/>
      <c r="DDV897" s="2198"/>
      <c r="DDW897" s="2198"/>
      <c r="DDX897" s="2198"/>
      <c r="DDY897" s="2198"/>
      <c r="DDZ897" s="2198"/>
      <c r="DEA897" s="2198"/>
      <c r="DEB897" s="2198"/>
      <c r="DEC897" s="2198"/>
      <c r="DED897" s="2198"/>
      <c r="DEE897" s="2198"/>
      <c r="DEF897" s="2198"/>
      <c r="DEG897" s="2198"/>
      <c r="DEH897" s="2198"/>
      <c r="DEI897" s="2198"/>
      <c r="DEJ897" s="2198"/>
      <c r="DEK897" s="2198"/>
      <c r="DEL897" s="2198"/>
      <c r="DEM897" s="2198"/>
      <c r="DEN897" s="2198"/>
      <c r="DEO897" s="2198"/>
      <c r="DEP897" s="2198"/>
      <c r="DEQ897" s="2198"/>
      <c r="DER897" s="2198"/>
      <c r="DES897" s="2198"/>
      <c r="DET897" s="2198"/>
      <c r="DEU897" s="2198"/>
      <c r="DEV897" s="2198"/>
      <c r="DEW897" s="2198"/>
      <c r="DEX897" s="2198"/>
      <c r="DEY897" s="2198"/>
      <c r="DEZ897" s="2198"/>
      <c r="DFA897" s="2198"/>
      <c r="DFB897" s="2198"/>
      <c r="DFC897" s="2198"/>
      <c r="DFD897" s="2198"/>
      <c r="DFE897" s="2198"/>
      <c r="DFF897" s="2198"/>
      <c r="DFG897" s="2198"/>
      <c r="DFH897" s="2198"/>
      <c r="DFI897" s="2198"/>
      <c r="DFJ897" s="2198"/>
      <c r="DFK897" s="2198"/>
      <c r="DFL897" s="2198"/>
      <c r="DFM897" s="2198"/>
      <c r="DFN897" s="2198"/>
      <c r="DFO897" s="2198"/>
      <c r="DFP897" s="2198"/>
      <c r="DFQ897" s="2198"/>
      <c r="DFR897" s="2198"/>
      <c r="DFS897" s="2198"/>
      <c r="DFT897" s="2198"/>
      <c r="DFU897" s="2198"/>
      <c r="DFV897" s="2198"/>
      <c r="DFW897" s="2198"/>
      <c r="DFX897" s="2198"/>
      <c r="DFY897" s="2198"/>
      <c r="DFZ897" s="2198"/>
      <c r="DGA897" s="2198"/>
      <c r="DGB897" s="2198"/>
      <c r="DGC897" s="2198"/>
      <c r="DGD897" s="2198"/>
      <c r="DGE897" s="2198"/>
      <c r="DGF897" s="2198"/>
      <c r="DGG897" s="2198"/>
      <c r="DGH897" s="2198"/>
      <c r="DGI897" s="2198"/>
      <c r="DGJ897" s="2198"/>
      <c r="DGK897" s="2198"/>
      <c r="DGL897" s="2198"/>
      <c r="DGM897" s="2198"/>
      <c r="DGN897" s="2198"/>
      <c r="DGO897" s="2198"/>
      <c r="DGP897" s="2198"/>
      <c r="DGQ897" s="2198"/>
      <c r="DGR897" s="2198"/>
      <c r="DGS897" s="2198"/>
      <c r="DGT897" s="2198"/>
      <c r="DGU897" s="2198"/>
      <c r="DGV897" s="2198"/>
      <c r="DGW897" s="2198"/>
      <c r="DGX897" s="2198"/>
      <c r="DGY897" s="2198"/>
      <c r="DGZ897" s="2198"/>
      <c r="DHA897" s="2198"/>
      <c r="DHB897" s="2198"/>
      <c r="DHC897" s="2198"/>
      <c r="DHD897" s="2198"/>
      <c r="DHE897" s="2198"/>
      <c r="DHF897" s="2198"/>
      <c r="DHG897" s="2198"/>
      <c r="DHH897" s="2198"/>
      <c r="DHI897" s="2198"/>
      <c r="DHJ897" s="2198"/>
      <c r="DHK897" s="2198"/>
      <c r="DHL897" s="2198"/>
      <c r="DHM897" s="2198"/>
      <c r="DHN897" s="2198"/>
      <c r="DHO897" s="2198"/>
      <c r="DHP897" s="2198"/>
      <c r="DHQ897" s="2198"/>
      <c r="DHR897" s="2198"/>
      <c r="DHS897" s="2198"/>
      <c r="DHT897" s="2198"/>
      <c r="DHU897" s="2198"/>
      <c r="DHV897" s="2198"/>
      <c r="DHW897" s="2198"/>
      <c r="DHX897" s="2198"/>
      <c r="DHY897" s="2198"/>
      <c r="DHZ897" s="2198"/>
      <c r="DIA897" s="2198"/>
      <c r="DIB897" s="2198"/>
      <c r="DIC897" s="2198"/>
      <c r="DID897" s="2198"/>
      <c r="DIE897" s="2198"/>
      <c r="DIF897" s="2198"/>
      <c r="DIG897" s="2198"/>
      <c r="DIH897" s="2198"/>
      <c r="DII897" s="2198"/>
      <c r="DIJ897" s="2198"/>
      <c r="DIK897" s="2198"/>
      <c r="DIL897" s="2198"/>
      <c r="DIM897" s="2198"/>
      <c r="DIN897" s="2198"/>
      <c r="DIO897" s="2198"/>
      <c r="DIP897" s="2198"/>
      <c r="DIQ897" s="2198"/>
      <c r="DIR897" s="2198"/>
      <c r="DIS897" s="2198"/>
      <c r="DIT897" s="2198"/>
      <c r="DIU897" s="2198"/>
      <c r="DIV897" s="2198"/>
      <c r="DIW897" s="2198"/>
      <c r="DIX897" s="2198"/>
      <c r="DIY897" s="2198"/>
      <c r="DIZ897" s="2198"/>
      <c r="DJA897" s="2198"/>
      <c r="DJB897" s="2198"/>
      <c r="DJC897" s="2198"/>
      <c r="DJD897" s="2198"/>
      <c r="DJE897" s="2198"/>
      <c r="DJF897" s="2198"/>
      <c r="DJG897" s="2198"/>
      <c r="DJH897" s="2198"/>
      <c r="DJI897" s="2198"/>
      <c r="DJJ897" s="2198"/>
      <c r="DJK897" s="2198"/>
      <c r="DJL897" s="2198"/>
      <c r="DJM897" s="2198"/>
      <c r="DJN897" s="2198"/>
      <c r="DJO897" s="2198"/>
      <c r="DJP897" s="2198"/>
      <c r="DJQ897" s="2198"/>
      <c r="DJR897" s="2198"/>
      <c r="DJS897" s="2198"/>
      <c r="DJT897" s="2198"/>
      <c r="DJU897" s="2198"/>
      <c r="DJV897" s="2198"/>
      <c r="DJW897" s="2198"/>
      <c r="DJX897" s="2198"/>
      <c r="DJY897" s="2198"/>
      <c r="DJZ897" s="2198"/>
      <c r="DKA897" s="2198"/>
      <c r="DKB897" s="2198"/>
      <c r="DKC897" s="2198"/>
      <c r="DKD897" s="2198"/>
      <c r="DKE897" s="2198"/>
      <c r="DKF897" s="2198"/>
      <c r="DKG897" s="2198"/>
      <c r="DKH897" s="2198"/>
      <c r="DKI897" s="2198"/>
      <c r="DKJ897" s="2198"/>
      <c r="DKK897" s="2198"/>
      <c r="DKL897" s="2198"/>
      <c r="DKM897" s="2198"/>
      <c r="DKN897" s="2198"/>
      <c r="DKO897" s="2198"/>
      <c r="DKP897" s="2198"/>
      <c r="DKQ897" s="2198"/>
      <c r="DKR897" s="2198"/>
      <c r="DKS897" s="2198"/>
      <c r="DKT897" s="2198"/>
      <c r="DKU897" s="2198"/>
      <c r="DKV897" s="2198"/>
      <c r="DKW897" s="2198"/>
      <c r="DKX897" s="2198"/>
      <c r="DKY897" s="2198"/>
      <c r="DKZ897" s="2198"/>
      <c r="DLA897" s="2198"/>
      <c r="DLB897" s="2198"/>
      <c r="DLC897" s="2198"/>
      <c r="DLD897" s="2198"/>
      <c r="DLE897" s="2198"/>
      <c r="DLF897" s="2198"/>
      <c r="DLG897" s="2198"/>
      <c r="DLH897" s="2198"/>
      <c r="DLI897" s="2198"/>
      <c r="DLJ897" s="2198"/>
      <c r="DLK897" s="2198"/>
      <c r="DLL897" s="2198"/>
      <c r="DLM897" s="2198"/>
      <c r="DLN897" s="2198"/>
      <c r="DLO897" s="2198"/>
      <c r="DLP897" s="2198"/>
      <c r="DLQ897" s="2198"/>
      <c r="DLR897" s="2198"/>
      <c r="DLS897" s="2198"/>
      <c r="DLT897" s="2198"/>
      <c r="DLU897" s="2198"/>
      <c r="DLV897" s="2198"/>
      <c r="DLW897" s="2198"/>
      <c r="DLX897" s="2198"/>
      <c r="DLY897" s="2198"/>
      <c r="DLZ897" s="2198"/>
      <c r="DMA897" s="2198"/>
      <c r="DMB897" s="2198"/>
      <c r="DMC897" s="2198"/>
      <c r="DMD897" s="2198"/>
      <c r="DME897" s="2198"/>
      <c r="DMF897" s="2198"/>
      <c r="DMG897" s="2198"/>
      <c r="DMH897" s="2198"/>
      <c r="DMI897" s="2198"/>
      <c r="DMJ897" s="2198"/>
      <c r="DMK897" s="2198"/>
      <c r="DML897" s="2198"/>
      <c r="DMM897" s="2198"/>
      <c r="DMN897" s="2198"/>
      <c r="DMO897" s="2198"/>
      <c r="DMP897" s="2198"/>
      <c r="DMQ897" s="2198"/>
      <c r="DMR897" s="2198"/>
      <c r="DMS897" s="2198"/>
      <c r="DMT897" s="2198"/>
      <c r="DMU897" s="2198"/>
      <c r="DMV897" s="2198"/>
      <c r="DMW897" s="2198"/>
      <c r="DMX897" s="2198"/>
      <c r="DMY897" s="2198"/>
      <c r="DMZ897" s="2198"/>
      <c r="DNA897" s="2198"/>
      <c r="DNB897" s="2198"/>
      <c r="DNC897" s="2198"/>
      <c r="DND897" s="2198"/>
      <c r="DNE897" s="2198"/>
      <c r="DNF897" s="2198"/>
      <c r="DNG897" s="2198"/>
      <c r="DNK897" s="2198"/>
      <c r="DNL897" s="2198"/>
      <c r="DNM897" s="2198"/>
      <c r="DNN897" s="2198"/>
      <c r="DNO897" s="2198"/>
      <c r="DNP897" s="2198"/>
      <c r="DNQ897" s="2198"/>
      <c r="DNR897" s="2198"/>
      <c r="DNS897" s="2198"/>
      <c r="DNT897" s="2198"/>
      <c r="DNU897" s="2198"/>
      <c r="DNV897" s="2198"/>
      <c r="DNW897" s="2198"/>
      <c r="DNX897" s="2198"/>
      <c r="DNY897" s="2198"/>
      <c r="DNZ897" s="2198"/>
      <c r="DOA897" s="2198"/>
      <c r="DOB897" s="2198"/>
      <c r="DOC897" s="2198"/>
      <c r="DOD897" s="2198"/>
      <c r="DOE897" s="2198"/>
      <c r="DOF897" s="2198"/>
      <c r="DOG897" s="2198"/>
      <c r="DOH897" s="2198"/>
      <c r="DOI897" s="2198"/>
      <c r="DOJ897" s="2198"/>
      <c r="DOK897" s="2198"/>
      <c r="DOL897" s="2198"/>
      <c r="DOM897" s="2198"/>
      <c r="DON897" s="2198"/>
      <c r="DOO897" s="2198"/>
      <c r="DOP897" s="2198"/>
      <c r="DOQ897" s="2198"/>
      <c r="DOR897" s="2198"/>
      <c r="DOS897" s="2198"/>
      <c r="DOT897" s="2198"/>
      <c r="DOU897" s="2198"/>
      <c r="DOV897" s="2198"/>
      <c r="DOW897" s="2198"/>
      <c r="DOX897" s="2198"/>
      <c r="DOY897" s="2198"/>
      <c r="DOZ897" s="2198"/>
      <c r="DPA897" s="2198"/>
      <c r="DPB897" s="2198"/>
      <c r="DPC897" s="2198"/>
      <c r="DPD897" s="2198"/>
      <c r="DPE897" s="2198"/>
      <c r="DPF897" s="2198"/>
      <c r="DPG897" s="2198"/>
      <c r="DPH897" s="2198"/>
      <c r="DPI897" s="2198"/>
      <c r="DPJ897" s="2198"/>
      <c r="DPK897" s="2198"/>
      <c r="DPL897" s="2198"/>
      <c r="DPM897" s="2198"/>
      <c r="DPN897" s="2198"/>
      <c r="DPO897" s="2198"/>
      <c r="DPP897" s="2198"/>
      <c r="DPQ897" s="2198"/>
      <c r="DPR897" s="2198"/>
      <c r="DPS897" s="2198"/>
      <c r="DPT897" s="2198"/>
      <c r="DPU897" s="2198"/>
      <c r="DPV897" s="2198"/>
      <c r="DPW897" s="2198"/>
      <c r="DPX897" s="2198"/>
      <c r="DPY897" s="2198"/>
      <c r="DPZ897" s="2198"/>
      <c r="DQA897" s="2198"/>
      <c r="DQB897" s="2198"/>
      <c r="DQC897" s="2198"/>
      <c r="DQD897" s="2198"/>
      <c r="DQE897" s="2198"/>
      <c r="DQF897" s="2198"/>
      <c r="DQG897" s="2198"/>
      <c r="DQH897" s="2198"/>
      <c r="DQI897" s="2198"/>
      <c r="DQJ897" s="2198"/>
      <c r="DQK897" s="2198"/>
      <c r="DQL897" s="2198"/>
      <c r="DQM897" s="2198"/>
      <c r="DQN897" s="2198"/>
      <c r="DQO897" s="2198"/>
      <c r="DQP897" s="2198"/>
      <c r="DQQ897" s="2198"/>
      <c r="DQR897" s="2198"/>
      <c r="DQS897" s="2198"/>
      <c r="DQT897" s="2198"/>
      <c r="DQU897" s="2198"/>
      <c r="DQV897" s="2198"/>
      <c r="DQW897" s="2198"/>
      <c r="DQX897" s="2198"/>
      <c r="DQY897" s="2198"/>
      <c r="DQZ897" s="2198"/>
      <c r="DRA897" s="2198"/>
      <c r="DRB897" s="2198"/>
      <c r="DRC897" s="2198"/>
      <c r="DRD897" s="2198"/>
      <c r="DRE897" s="2198"/>
      <c r="DRF897" s="2198"/>
      <c r="DRG897" s="2198"/>
      <c r="DRH897" s="2198"/>
      <c r="DRI897" s="2198"/>
      <c r="DRJ897" s="2198"/>
      <c r="DRK897" s="2198"/>
      <c r="DRL897" s="2198"/>
      <c r="DRM897" s="2198"/>
      <c r="DRN897" s="2198"/>
      <c r="DRO897" s="2198"/>
      <c r="DRP897" s="2198"/>
      <c r="DRQ897" s="2198"/>
      <c r="DRR897" s="2198"/>
      <c r="DRS897" s="2198"/>
      <c r="DRT897" s="2198"/>
      <c r="DRU897" s="2198"/>
      <c r="DRV897" s="2198"/>
      <c r="DRW897" s="2198"/>
      <c r="DRX897" s="2198"/>
      <c r="DRY897" s="2198"/>
      <c r="DRZ897" s="2198"/>
      <c r="DSA897" s="2198"/>
      <c r="DSB897" s="2198"/>
      <c r="DSC897" s="2198"/>
      <c r="DSD897" s="2198"/>
      <c r="DSE897" s="2198"/>
      <c r="DSF897" s="2198"/>
      <c r="DSG897" s="2198"/>
      <c r="DSH897" s="2198"/>
      <c r="DSI897" s="2198"/>
      <c r="DSJ897" s="2198"/>
      <c r="DSK897" s="2198"/>
      <c r="DSL897" s="2198"/>
      <c r="DSM897" s="2198"/>
      <c r="DSN897" s="2198"/>
      <c r="DSO897" s="2198"/>
      <c r="DSP897" s="2198"/>
      <c r="DSQ897" s="2198"/>
      <c r="DSR897" s="2198"/>
      <c r="DSS897" s="2198"/>
      <c r="DST897" s="2198"/>
      <c r="DSU897" s="2198"/>
      <c r="DSV897" s="2198"/>
      <c r="DSW897" s="2198"/>
      <c r="DSX897" s="2198"/>
      <c r="DSY897" s="2198"/>
      <c r="DSZ897" s="2198"/>
      <c r="DTA897" s="2198"/>
      <c r="DTB897" s="2198"/>
      <c r="DTC897" s="2198"/>
      <c r="DTD897" s="2198"/>
      <c r="DTE897" s="2198"/>
      <c r="DTF897" s="2198"/>
      <c r="DTG897" s="2198"/>
      <c r="DTH897" s="2198"/>
      <c r="DTI897" s="2198"/>
      <c r="DTJ897" s="2198"/>
      <c r="DTK897" s="2198"/>
      <c r="DTL897" s="2198"/>
      <c r="DTM897" s="2198"/>
      <c r="DTN897" s="2198"/>
      <c r="DTO897" s="2198"/>
      <c r="DTP897" s="2198"/>
      <c r="DTQ897" s="2198"/>
      <c r="DTR897" s="2198"/>
      <c r="DTS897" s="2198"/>
      <c r="DTT897" s="2198"/>
      <c r="DTU897" s="2198"/>
      <c r="DTV897" s="2198"/>
      <c r="DTW897" s="2198"/>
      <c r="DTX897" s="2198"/>
      <c r="DTY897" s="2198"/>
      <c r="DTZ897" s="2198"/>
      <c r="DUA897" s="2198"/>
      <c r="DUB897" s="2198"/>
      <c r="DUC897" s="2198"/>
      <c r="DUD897" s="2198"/>
      <c r="DUE897" s="2198"/>
      <c r="DUF897" s="2198"/>
      <c r="DUG897" s="2198"/>
      <c r="DUH897" s="2198"/>
      <c r="DUI897" s="2198"/>
      <c r="DUJ897" s="2198"/>
      <c r="DUK897" s="2198"/>
      <c r="DUL897" s="2198"/>
      <c r="DUM897" s="2198"/>
      <c r="DUN897" s="2198"/>
      <c r="DUO897" s="2198"/>
      <c r="DUP897" s="2198"/>
      <c r="DUQ897" s="2198"/>
      <c r="DUR897" s="2198"/>
      <c r="DUS897" s="2198"/>
      <c r="DUT897" s="2198"/>
      <c r="DUU897" s="2198"/>
      <c r="DUV897" s="2198"/>
      <c r="DUW897" s="2198"/>
      <c r="DUX897" s="2198"/>
      <c r="DUY897" s="2198"/>
      <c r="DUZ897" s="2198"/>
      <c r="DVA897" s="2198"/>
      <c r="DVB897" s="2198"/>
      <c r="DVC897" s="2198"/>
      <c r="DVD897" s="2198"/>
      <c r="DVE897" s="2198"/>
      <c r="DVF897" s="2198"/>
      <c r="DVG897" s="2198"/>
      <c r="DVH897" s="2198"/>
      <c r="DVI897" s="2198"/>
      <c r="DVJ897" s="2198"/>
      <c r="DVK897" s="2198"/>
      <c r="DVL897" s="2198"/>
      <c r="DVM897" s="2198"/>
      <c r="DVN897" s="2198"/>
      <c r="DVO897" s="2198"/>
      <c r="DVP897" s="2198"/>
      <c r="DVQ897" s="2198"/>
      <c r="DVR897" s="2198"/>
      <c r="DVS897" s="2198"/>
      <c r="DVT897" s="2198"/>
      <c r="DVU897" s="2198"/>
      <c r="DVV897" s="2198"/>
      <c r="DVW897" s="2198"/>
      <c r="DVX897" s="2198"/>
      <c r="DVY897" s="2198"/>
      <c r="DVZ897" s="2198"/>
      <c r="DWA897" s="2198"/>
      <c r="DWB897" s="2198"/>
      <c r="DWC897" s="2198"/>
      <c r="DWD897" s="2198"/>
      <c r="DWE897" s="2198"/>
      <c r="DWF897" s="2198"/>
      <c r="DWG897" s="2198"/>
      <c r="DWH897" s="2198"/>
      <c r="DWI897" s="2198"/>
      <c r="DWJ897" s="2198"/>
      <c r="DWK897" s="2198"/>
      <c r="DWL897" s="2198"/>
      <c r="DWM897" s="2198"/>
      <c r="DWN897" s="2198"/>
      <c r="DWO897" s="2198"/>
      <c r="DWP897" s="2198"/>
      <c r="DWQ897" s="2198"/>
      <c r="DWR897" s="2198"/>
      <c r="DWS897" s="2198"/>
      <c r="DWT897" s="2198"/>
      <c r="DWU897" s="2198"/>
      <c r="DWV897" s="2198"/>
      <c r="DWW897" s="2198"/>
      <c r="DWX897" s="2198"/>
      <c r="DWY897" s="2198"/>
      <c r="DWZ897" s="2198"/>
      <c r="DXA897" s="2198"/>
      <c r="DXB897" s="2198"/>
      <c r="DXC897" s="2198"/>
      <c r="DXG897" s="2198"/>
      <c r="DXH897" s="2198"/>
      <c r="DXI897" s="2198"/>
      <c r="DXJ897" s="2198"/>
      <c r="DXK897" s="2198"/>
      <c r="DXL897" s="2198"/>
      <c r="DXM897" s="2198"/>
      <c r="DXN897" s="2198"/>
      <c r="DXO897" s="2198"/>
      <c r="DXP897" s="2198"/>
      <c r="DXQ897" s="2198"/>
      <c r="DXR897" s="2198"/>
      <c r="DXS897" s="2198"/>
      <c r="DXT897" s="2198"/>
      <c r="DXU897" s="2198"/>
      <c r="DXV897" s="2198"/>
      <c r="DXW897" s="2198"/>
      <c r="DXX897" s="2198"/>
      <c r="DXY897" s="2198"/>
      <c r="DXZ897" s="2198"/>
      <c r="DYA897" s="2198"/>
      <c r="DYB897" s="2198"/>
      <c r="DYC897" s="2198"/>
      <c r="DYD897" s="2198"/>
      <c r="DYE897" s="2198"/>
      <c r="DYF897" s="2198"/>
      <c r="DYG897" s="2198"/>
      <c r="DYH897" s="2198"/>
      <c r="DYI897" s="2198"/>
      <c r="DYJ897" s="2198"/>
      <c r="DYK897" s="2198"/>
      <c r="DYL897" s="2198"/>
      <c r="DYM897" s="2198"/>
      <c r="DYN897" s="2198"/>
      <c r="DYO897" s="2198"/>
      <c r="DYP897" s="2198"/>
      <c r="DYQ897" s="2198"/>
      <c r="DYR897" s="2198"/>
      <c r="DYS897" s="2198"/>
      <c r="DYT897" s="2198"/>
      <c r="DYU897" s="2198"/>
      <c r="DYV897" s="2198"/>
      <c r="DYW897" s="2198"/>
      <c r="DYX897" s="2198"/>
      <c r="DYY897" s="2198"/>
      <c r="DYZ897" s="2198"/>
      <c r="DZA897" s="2198"/>
      <c r="DZB897" s="2198"/>
      <c r="DZC897" s="2198"/>
      <c r="DZD897" s="2198"/>
      <c r="DZE897" s="2198"/>
      <c r="DZF897" s="2198"/>
      <c r="DZG897" s="2198"/>
      <c r="DZH897" s="2198"/>
      <c r="DZI897" s="2198"/>
      <c r="DZJ897" s="2198"/>
      <c r="DZK897" s="2198"/>
      <c r="DZL897" s="2198"/>
      <c r="DZM897" s="2198"/>
      <c r="DZN897" s="2198"/>
      <c r="DZO897" s="2198"/>
      <c r="DZP897" s="2198"/>
      <c r="DZQ897" s="2198"/>
      <c r="DZR897" s="2198"/>
      <c r="DZS897" s="2198"/>
      <c r="DZT897" s="2198"/>
      <c r="DZU897" s="2198"/>
      <c r="DZV897" s="2198"/>
      <c r="DZW897" s="2198"/>
      <c r="DZX897" s="2198"/>
      <c r="DZY897" s="2198"/>
      <c r="DZZ897" s="2198"/>
      <c r="EAA897" s="2198"/>
      <c r="EAB897" s="2198"/>
      <c r="EAC897" s="2198"/>
      <c r="EAD897" s="2198"/>
      <c r="EAE897" s="2198"/>
      <c r="EAF897" s="2198"/>
      <c r="EAG897" s="2198"/>
      <c r="EAH897" s="2198"/>
      <c r="EAI897" s="2198"/>
      <c r="EAJ897" s="2198"/>
      <c r="EAK897" s="2198"/>
      <c r="EAL897" s="2198"/>
      <c r="EAM897" s="2198"/>
      <c r="EAN897" s="2198"/>
      <c r="EAO897" s="2198"/>
      <c r="EAP897" s="2198"/>
      <c r="EAQ897" s="2198"/>
      <c r="EAR897" s="2198"/>
      <c r="EAS897" s="2198"/>
      <c r="EAT897" s="2198"/>
      <c r="EAU897" s="2198"/>
      <c r="EAV897" s="2198"/>
      <c r="EAW897" s="2198"/>
      <c r="EAX897" s="2198"/>
      <c r="EAY897" s="2198"/>
      <c r="EAZ897" s="2198"/>
      <c r="EBA897" s="2198"/>
      <c r="EBB897" s="2198"/>
      <c r="EBC897" s="2198"/>
      <c r="EBD897" s="2198"/>
      <c r="EBE897" s="2198"/>
      <c r="EBF897" s="2198"/>
      <c r="EBG897" s="2198"/>
      <c r="EBH897" s="2198"/>
      <c r="EBI897" s="2198"/>
      <c r="EBJ897" s="2198"/>
      <c r="EBK897" s="2198"/>
      <c r="EBL897" s="2198"/>
      <c r="EBM897" s="2198"/>
      <c r="EBN897" s="2198"/>
      <c r="EBO897" s="2198"/>
      <c r="EBP897" s="2198"/>
      <c r="EBQ897" s="2198"/>
      <c r="EBR897" s="2198"/>
      <c r="EBS897" s="2198"/>
      <c r="EBT897" s="2198"/>
      <c r="EBU897" s="2198"/>
      <c r="EBV897" s="2198"/>
      <c r="EBW897" s="2198"/>
      <c r="EBX897" s="2198"/>
      <c r="EBY897" s="2198"/>
      <c r="EBZ897" s="2198"/>
      <c r="ECA897" s="2198"/>
      <c r="ECB897" s="2198"/>
      <c r="ECC897" s="2198"/>
      <c r="ECD897" s="2198"/>
      <c r="ECE897" s="2198"/>
      <c r="ECF897" s="2198"/>
      <c r="ECG897" s="2198"/>
      <c r="ECH897" s="2198"/>
      <c r="ECI897" s="2198"/>
      <c r="ECJ897" s="2198"/>
      <c r="ECK897" s="2198"/>
      <c r="ECL897" s="2198"/>
      <c r="ECM897" s="2198"/>
      <c r="ECN897" s="2198"/>
      <c r="ECO897" s="2198"/>
      <c r="ECP897" s="2198"/>
      <c r="ECQ897" s="2198"/>
      <c r="ECR897" s="2198"/>
      <c r="ECS897" s="2198"/>
      <c r="ECT897" s="2198"/>
      <c r="ECU897" s="2198"/>
      <c r="ECV897" s="2198"/>
      <c r="ECW897" s="2198"/>
      <c r="ECX897" s="2198"/>
      <c r="ECY897" s="2198"/>
      <c r="ECZ897" s="2198"/>
      <c r="EDA897" s="2198"/>
      <c r="EDB897" s="2198"/>
      <c r="EDC897" s="2198"/>
      <c r="EDD897" s="2198"/>
      <c r="EDE897" s="2198"/>
      <c r="EDF897" s="2198"/>
      <c r="EDG897" s="2198"/>
      <c r="EDH897" s="2198"/>
      <c r="EDI897" s="2198"/>
      <c r="EDJ897" s="2198"/>
      <c r="EDK897" s="2198"/>
      <c r="EDL897" s="2198"/>
      <c r="EDM897" s="2198"/>
      <c r="EDN897" s="2198"/>
      <c r="EDO897" s="2198"/>
      <c r="EDP897" s="2198"/>
      <c r="EDQ897" s="2198"/>
      <c r="EDR897" s="2198"/>
      <c r="EDS897" s="2198"/>
      <c r="EDT897" s="2198"/>
      <c r="EDU897" s="2198"/>
      <c r="EDV897" s="2198"/>
      <c r="EDW897" s="2198"/>
      <c r="EDX897" s="2198"/>
      <c r="EDY897" s="2198"/>
      <c r="EDZ897" s="2198"/>
      <c r="EEA897" s="2198"/>
      <c r="EEB897" s="2198"/>
      <c r="EEC897" s="2198"/>
      <c r="EED897" s="2198"/>
      <c r="EEE897" s="2198"/>
      <c r="EEF897" s="2198"/>
      <c r="EEG897" s="2198"/>
      <c r="EEH897" s="2198"/>
      <c r="EEI897" s="2198"/>
      <c r="EEJ897" s="2198"/>
      <c r="EEK897" s="2198"/>
      <c r="EEL897" s="2198"/>
      <c r="EEM897" s="2198"/>
      <c r="EEN897" s="2198"/>
      <c r="EEO897" s="2198"/>
      <c r="EEP897" s="2198"/>
      <c r="EEQ897" s="2198"/>
      <c r="EER897" s="2198"/>
      <c r="EES897" s="2198"/>
      <c r="EET897" s="2198"/>
      <c r="EEU897" s="2198"/>
      <c r="EEV897" s="2198"/>
      <c r="EEW897" s="2198"/>
      <c r="EEX897" s="2198"/>
      <c r="EEY897" s="2198"/>
      <c r="EEZ897" s="2198"/>
      <c r="EFA897" s="2198"/>
      <c r="EFB897" s="2198"/>
      <c r="EFC897" s="2198"/>
      <c r="EFD897" s="2198"/>
      <c r="EFE897" s="2198"/>
      <c r="EFF897" s="2198"/>
      <c r="EFG897" s="2198"/>
      <c r="EFH897" s="2198"/>
      <c r="EFI897" s="2198"/>
      <c r="EFJ897" s="2198"/>
      <c r="EFK897" s="2198"/>
      <c r="EFL897" s="2198"/>
      <c r="EFM897" s="2198"/>
      <c r="EFN897" s="2198"/>
      <c r="EFO897" s="2198"/>
      <c r="EFP897" s="2198"/>
      <c r="EFQ897" s="2198"/>
      <c r="EFR897" s="2198"/>
      <c r="EFS897" s="2198"/>
      <c r="EFT897" s="2198"/>
      <c r="EFU897" s="2198"/>
      <c r="EFV897" s="2198"/>
      <c r="EFW897" s="2198"/>
      <c r="EFX897" s="2198"/>
      <c r="EFY897" s="2198"/>
      <c r="EFZ897" s="2198"/>
      <c r="EGA897" s="2198"/>
      <c r="EGB897" s="2198"/>
      <c r="EGC897" s="2198"/>
      <c r="EGD897" s="2198"/>
      <c r="EGE897" s="2198"/>
      <c r="EGF897" s="2198"/>
      <c r="EGG897" s="2198"/>
      <c r="EGH897" s="2198"/>
      <c r="EGI897" s="2198"/>
      <c r="EGJ897" s="2198"/>
      <c r="EGK897" s="2198"/>
      <c r="EGL897" s="2198"/>
      <c r="EGM897" s="2198"/>
      <c r="EGN897" s="2198"/>
      <c r="EGO897" s="2198"/>
      <c r="EGP897" s="2198"/>
      <c r="EGQ897" s="2198"/>
      <c r="EGR897" s="2198"/>
      <c r="EGS897" s="2198"/>
      <c r="EGT897" s="2198"/>
      <c r="EGU897" s="2198"/>
      <c r="EGV897" s="2198"/>
      <c r="EGW897" s="2198"/>
      <c r="EGX897" s="2198"/>
      <c r="EGY897" s="2198"/>
      <c r="EHC897" s="2198"/>
      <c r="EHD897" s="2198"/>
      <c r="EHE897" s="2198"/>
      <c r="EHF897" s="2198"/>
      <c r="EHG897" s="2198"/>
      <c r="EHH897" s="2198"/>
      <c r="EHI897" s="2198"/>
      <c r="EHJ897" s="2198"/>
      <c r="EHK897" s="2198"/>
      <c r="EHL897" s="2198"/>
      <c r="EHM897" s="2198"/>
      <c r="EHN897" s="2198"/>
      <c r="EHO897" s="2198"/>
      <c r="EHP897" s="2198"/>
      <c r="EHQ897" s="2198"/>
      <c r="EHR897" s="2198"/>
      <c r="EHS897" s="2198"/>
      <c r="EHT897" s="2198"/>
      <c r="EHU897" s="2198"/>
      <c r="EHV897" s="2198"/>
      <c r="EHW897" s="2198"/>
      <c r="EHX897" s="2198"/>
      <c r="EHY897" s="2198"/>
      <c r="EHZ897" s="2198"/>
      <c r="EIA897" s="2198"/>
      <c r="EIB897" s="2198"/>
      <c r="EIC897" s="2198"/>
      <c r="EID897" s="2198"/>
      <c r="EIE897" s="2198"/>
      <c r="EIF897" s="2198"/>
      <c r="EIG897" s="2198"/>
      <c r="EIH897" s="2198"/>
      <c r="EII897" s="2198"/>
      <c r="EIJ897" s="2198"/>
      <c r="EIK897" s="2198"/>
      <c r="EIL897" s="2198"/>
      <c r="EIM897" s="2198"/>
      <c r="EIN897" s="2198"/>
      <c r="EIO897" s="2198"/>
      <c r="EIP897" s="2198"/>
      <c r="EIQ897" s="2198"/>
      <c r="EIR897" s="2198"/>
      <c r="EIS897" s="2198"/>
      <c r="EIT897" s="2198"/>
      <c r="EIU897" s="2198"/>
      <c r="EIV897" s="2198"/>
      <c r="EIW897" s="2198"/>
      <c r="EIX897" s="2198"/>
      <c r="EIY897" s="2198"/>
      <c r="EIZ897" s="2198"/>
      <c r="EJA897" s="2198"/>
      <c r="EJB897" s="2198"/>
      <c r="EJC897" s="2198"/>
      <c r="EJD897" s="2198"/>
      <c r="EJE897" s="2198"/>
      <c r="EJF897" s="2198"/>
      <c r="EJG897" s="2198"/>
      <c r="EJH897" s="2198"/>
      <c r="EJI897" s="2198"/>
      <c r="EJJ897" s="2198"/>
      <c r="EJK897" s="2198"/>
      <c r="EJL897" s="2198"/>
      <c r="EJM897" s="2198"/>
      <c r="EJN897" s="2198"/>
      <c r="EJO897" s="2198"/>
      <c r="EJP897" s="2198"/>
      <c r="EJQ897" s="2198"/>
      <c r="EJR897" s="2198"/>
      <c r="EJS897" s="2198"/>
      <c r="EJT897" s="2198"/>
      <c r="EJU897" s="2198"/>
      <c r="EJV897" s="2198"/>
      <c r="EJW897" s="2198"/>
      <c r="EJX897" s="2198"/>
      <c r="EJY897" s="2198"/>
      <c r="EJZ897" s="2198"/>
      <c r="EKA897" s="2198"/>
      <c r="EKB897" s="2198"/>
      <c r="EKC897" s="2198"/>
      <c r="EKD897" s="2198"/>
      <c r="EKE897" s="2198"/>
      <c r="EKF897" s="2198"/>
      <c r="EKG897" s="2198"/>
      <c r="EKH897" s="2198"/>
      <c r="EKI897" s="2198"/>
      <c r="EKJ897" s="2198"/>
      <c r="EKK897" s="2198"/>
      <c r="EKL897" s="2198"/>
      <c r="EKM897" s="2198"/>
      <c r="EKN897" s="2198"/>
      <c r="EKO897" s="2198"/>
      <c r="EKP897" s="2198"/>
      <c r="EKQ897" s="2198"/>
      <c r="EKR897" s="2198"/>
      <c r="EKS897" s="2198"/>
      <c r="EKT897" s="2198"/>
      <c r="EKU897" s="2198"/>
      <c r="EKV897" s="2198"/>
      <c r="EKW897" s="2198"/>
      <c r="EKX897" s="2198"/>
      <c r="EKY897" s="2198"/>
      <c r="EKZ897" s="2198"/>
      <c r="ELA897" s="2198"/>
      <c r="ELB897" s="2198"/>
      <c r="ELC897" s="2198"/>
      <c r="ELD897" s="2198"/>
      <c r="ELE897" s="2198"/>
      <c r="ELF897" s="2198"/>
      <c r="ELG897" s="2198"/>
      <c r="ELH897" s="2198"/>
      <c r="ELI897" s="2198"/>
      <c r="ELJ897" s="2198"/>
      <c r="ELK897" s="2198"/>
      <c r="ELL897" s="2198"/>
      <c r="ELM897" s="2198"/>
      <c r="ELN897" s="2198"/>
      <c r="ELO897" s="2198"/>
      <c r="ELP897" s="2198"/>
      <c r="ELQ897" s="2198"/>
      <c r="ELR897" s="2198"/>
      <c r="ELS897" s="2198"/>
      <c r="ELT897" s="2198"/>
      <c r="ELU897" s="2198"/>
      <c r="ELV897" s="2198"/>
      <c r="ELW897" s="2198"/>
      <c r="ELX897" s="2198"/>
      <c r="ELY897" s="2198"/>
      <c r="ELZ897" s="2198"/>
      <c r="EMA897" s="2198"/>
      <c r="EMB897" s="2198"/>
      <c r="EMC897" s="2198"/>
      <c r="EMD897" s="2198"/>
      <c r="EME897" s="2198"/>
      <c r="EMF897" s="2198"/>
      <c r="EMG897" s="2198"/>
      <c r="EMH897" s="2198"/>
      <c r="EMI897" s="2198"/>
      <c r="EMJ897" s="2198"/>
      <c r="EMK897" s="2198"/>
      <c r="EML897" s="2198"/>
      <c r="EMM897" s="2198"/>
      <c r="EMN897" s="2198"/>
      <c r="EMO897" s="2198"/>
      <c r="EMP897" s="2198"/>
      <c r="EMQ897" s="2198"/>
      <c r="EMR897" s="2198"/>
      <c r="EMS897" s="2198"/>
      <c r="EMT897" s="2198"/>
      <c r="EMU897" s="2198"/>
      <c r="EMV897" s="2198"/>
      <c r="EMW897" s="2198"/>
      <c r="EMX897" s="2198"/>
      <c r="EMY897" s="2198"/>
      <c r="EMZ897" s="2198"/>
      <c r="ENA897" s="2198"/>
      <c r="ENB897" s="2198"/>
      <c r="ENC897" s="2198"/>
      <c r="END897" s="2198"/>
      <c r="ENE897" s="2198"/>
      <c r="ENF897" s="2198"/>
      <c r="ENG897" s="2198"/>
      <c r="ENH897" s="2198"/>
      <c r="ENI897" s="2198"/>
      <c r="ENJ897" s="2198"/>
      <c r="ENK897" s="2198"/>
      <c r="ENL897" s="2198"/>
      <c r="ENM897" s="2198"/>
      <c r="ENN897" s="2198"/>
      <c r="ENO897" s="2198"/>
      <c r="ENP897" s="2198"/>
      <c r="ENQ897" s="2198"/>
      <c r="ENR897" s="2198"/>
      <c r="ENS897" s="2198"/>
      <c r="ENT897" s="2198"/>
      <c r="ENU897" s="2198"/>
      <c r="ENV897" s="2198"/>
      <c r="ENW897" s="2198"/>
      <c r="ENX897" s="2198"/>
      <c r="ENY897" s="2198"/>
      <c r="ENZ897" s="2198"/>
      <c r="EOA897" s="2198"/>
      <c r="EOB897" s="2198"/>
      <c r="EOC897" s="2198"/>
      <c r="EOD897" s="2198"/>
      <c r="EOE897" s="2198"/>
      <c r="EOF897" s="2198"/>
      <c r="EOG897" s="2198"/>
      <c r="EOH897" s="2198"/>
      <c r="EOI897" s="2198"/>
      <c r="EOJ897" s="2198"/>
      <c r="EOK897" s="2198"/>
      <c r="EOL897" s="2198"/>
      <c r="EOM897" s="2198"/>
      <c r="EON897" s="2198"/>
      <c r="EOO897" s="2198"/>
      <c r="EOP897" s="2198"/>
      <c r="EOQ897" s="2198"/>
      <c r="EOR897" s="2198"/>
      <c r="EOS897" s="2198"/>
      <c r="EOT897" s="2198"/>
      <c r="EOU897" s="2198"/>
      <c r="EOV897" s="2198"/>
      <c r="EOW897" s="2198"/>
      <c r="EOX897" s="2198"/>
      <c r="EOY897" s="2198"/>
      <c r="EOZ897" s="2198"/>
      <c r="EPA897" s="2198"/>
      <c r="EPB897" s="2198"/>
      <c r="EPC897" s="2198"/>
      <c r="EPD897" s="2198"/>
      <c r="EPE897" s="2198"/>
      <c r="EPF897" s="2198"/>
      <c r="EPG897" s="2198"/>
      <c r="EPH897" s="2198"/>
      <c r="EPI897" s="2198"/>
      <c r="EPJ897" s="2198"/>
      <c r="EPK897" s="2198"/>
      <c r="EPL897" s="2198"/>
      <c r="EPM897" s="2198"/>
      <c r="EPN897" s="2198"/>
      <c r="EPO897" s="2198"/>
      <c r="EPP897" s="2198"/>
      <c r="EPQ897" s="2198"/>
      <c r="EPR897" s="2198"/>
      <c r="EPS897" s="2198"/>
      <c r="EPT897" s="2198"/>
      <c r="EPU897" s="2198"/>
      <c r="EPV897" s="2198"/>
      <c r="EPW897" s="2198"/>
      <c r="EPX897" s="2198"/>
      <c r="EPY897" s="2198"/>
      <c r="EPZ897" s="2198"/>
      <c r="EQA897" s="2198"/>
      <c r="EQB897" s="2198"/>
      <c r="EQC897" s="2198"/>
      <c r="EQD897" s="2198"/>
      <c r="EQE897" s="2198"/>
      <c r="EQF897" s="2198"/>
      <c r="EQG897" s="2198"/>
      <c r="EQH897" s="2198"/>
      <c r="EQI897" s="2198"/>
      <c r="EQJ897" s="2198"/>
      <c r="EQK897" s="2198"/>
      <c r="EQL897" s="2198"/>
      <c r="EQM897" s="2198"/>
      <c r="EQN897" s="2198"/>
      <c r="EQO897" s="2198"/>
      <c r="EQP897" s="2198"/>
      <c r="EQQ897" s="2198"/>
      <c r="EQR897" s="2198"/>
      <c r="EQS897" s="2198"/>
      <c r="EQT897" s="2198"/>
      <c r="EQU897" s="2198"/>
      <c r="EQY897" s="2198"/>
      <c r="EQZ897" s="2198"/>
      <c r="ERA897" s="2198"/>
      <c r="ERB897" s="2198"/>
      <c r="ERC897" s="2198"/>
      <c r="ERD897" s="2198"/>
      <c r="ERE897" s="2198"/>
      <c r="ERF897" s="2198"/>
      <c r="ERG897" s="2198"/>
      <c r="ERH897" s="2198"/>
      <c r="ERI897" s="2198"/>
      <c r="ERJ897" s="2198"/>
      <c r="ERK897" s="2198"/>
      <c r="ERL897" s="2198"/>
      <c r="ERM897" s="2198"/>
      <c r="ERN897" s="2198"/>
      <c r="ERO897" s="2198"/>
      <c r="ERP897" s="2198"/>
      <c r="ERQ897" s="2198"/>
      <c r="ERR897" s="2198"/>
      <c r="ERS897" s="2198"/>
      <c r="ERT897" s="2198"/>
      <c r="ERU897" s="2198"/>
      <c r="ERV897" s="2198"/>
      <c r="ERW897" s="2198"/>
      <c r="ERX897" s="2198"/>
      <c r="ERY897" s="2198"/>
      <c r="ERZ897" s="2198"/>
      <c r="ESA897" s="2198"/>
      <c r="ESB897" s="2198"/>
      <c r="ESC897" s="2198"/>
      <c r="ESD897" s="2198"/>
      <c r="ESE897" s="2198"/>
      <c r="ESF897" s="2198"/>
      <c r="ESG897" s="2198"/>
      <c r="ESH897" s="2198"/>
      <c r="ESI897" s="2198"/>
      <c r="ESJ897" s="2198"/>
      <c r="ESK897" s="2198"/>
      <c r="ESL897" s="2198"/>
      <c r="ESM897" s="2198"/>
      <c r="ESN897" s="2198"/>
      <c r="ESO897" s="2198"/>
      <c r="ESP897" s="2198"/>
      <c r="ESQ897" s="2198"/>
      <c r="ESR897" s="2198"/>
      <c r="ESS897" s="2198"/>
      <c r="EST897" s="2198"/>
      <c r="ESU897" s="2198"/>
      <c r="ESV897" s="2198"/>
      <c r="ESW897" s="2198"/>
      <c r="ESX897" s="2198"/>
      <c r="ESY897" s="2198"/>
      <c r="ESZ897" s="2198"/>
      <c r="ETA897" s="2198"/>
      <c r="ETB897" s="2198"/>
      <c r="ETC897" s="2198"/>
      <c r="ETD897" s="2198"/>
      <c r="ETE897" s="2198"/>
      <c r="ETF897" s="2198"/>
      <c r="ETG897" s="2198"/>
      <c r="ETH897" s="2198"/>
      <c r="ETI897" s="2198"/>
      <c r="ETJ897" s="2198"/>
      <c r="ETK897" s="2198"/>
      <c r="ETL897" s="2198"/>
      <c r="ETM897" s="2198"/>
      <c r="ETN897" s="2198"/>
      <c r="ETO897" s="2198"/>
      <c r="ETP897" s="2198"/>
      <c r="ETQ897" s="2198"/>
      <c r="ETR897" s="2198"/>
      <c r="ETS897" s="2198"/>
      <c r="ETT897" s="2198"/>
      <c r="ETU897" s="2198"/>
      <c r="ETV897" s="2198"/>
      <c r="ETW897" s="2198"/>
      <c r="ETX897" s="2198"/>
      <c r="ETY897" s="2198"/>
      <c r="ETZ897" s="2198"/>
      <c r="EUA897" s="2198"/>
      <c r="EUB897" s="2198"/>
      <c r="EUC897" s="2198"/>
      <c r="EUD897" s="2198"/>
      <c r="EUE897" s="2198"/>
      <c r="EUF897" s="2198"/>
      <c r="EUG897" s="2198"/>
      <c r="EUH897" s="2198"/>
      <c r="EUI897" s="2198"/>
      <c r="EUJ897" s="2198"/>
      <c r="EUK897" s="2198"/>
      <c r="EUL897" s="2198"/>
      <c r="EUM897" s="2198"/>
      <c r="EUN897" s="2198"/>
      <c r="EUO897" s="2198"/>
      <c r="EUP897" s="2198"/>
      <c r="EUQ897" s="2198"/>
      <c r="EUR897" s="2198"/>
      <c r="EUS897" s="2198"/>
      <c r="EUT897" s="2198"/>
      <c r="EUU897" s="2198"/>
      <c r="EUV897" s="2198"/>
      <c r="EUW897" s="2198"/>
      <c r="EUX897" s="2198"/>
      <c r="EUY897" s="2198"/>
      <c r="EUZ897" s="2198"/>
      <c r="EVA897" s="2198"/>
      <c r="EVB897" s="2198"/>
      <c r="EVC897" s="2198"/>
      <c r="EVD897" s="2198"/>
      <c r="EVE897" s="2198"/>
      <c r="EVF897" s="2198"/>
      <c r="EVG897" s="2198"/>
      <c r="EVH897" s="2198"/>
      <c r="EVI897" s="2198"/>
      <c r="EVJ897" s="2198"/>
      <c r="EVK897" s="2198"/>
      <c r="EVL897" s="2198"/>
      <c r="EVM897" s="2198"/>
      <c r="EVN897" s="2198"/>
      <c r="EVO897" s="2198"/>
      <c r="EVP897" s="2198"/>
      <c r="EVQ897" s="2198"/>
      <c r="EVR897" s="2198"/>
      <c r="EVS897" s="2198"/>
      <c r="EVT897" s="2198"/>
      <c r="EVU897" s="2198"/>
      <c r="EVV897" s="2198"/>
      <c r="EVW897" s="2198"/>
      <c r="EVX897" s="2198"/>
      <c r="EVY897" s="2198"/>
      <c r="EVZ897" s="2198"/>
      <c r="EWA897" s="2198"/>
      <c r="EWB897" s="2198"/>
      <c r="EWC897" s="2198"/>
      <c r="EWD897" s="2198"/>
      <c r="EWE897" s="2198"/>
      <c r="EWF897" s="2198"/>
      <c r="EWG897" s="2198"/>
      <c r="EWH897" s="2198"/>
      <c r="EWI897" s="2198"/>
      <c r="EWJ897" s="2198"/>
      <c r="EWK897" s="2198"/>
      <c r="EWL897" s="2198"/>
      <c r="EWM897" s="2198"/>
      <c r="EWN897" s="2198"/>
      <c r="EWO897" s="2198"/>
      <c r="EWP897" s="2198"/>
      <c r="EWQ897" s="2198"/>
      <c r="EWR897" s="2198"/>
      <c r="EWS897" s="2198"/>
      <c r="EWT897" s="2198"/>
      <c r="EWU897" s="2198"/>
      <c r="EWV897" s="2198"/>
      <c r="EWW897" s="2198"/>
      <c r="EWX897" s="2198"/>
      <c r="EWY897" s="2198"/>
      <c r="EWZ897" s="2198"/>
      <c r="EXA897" s="2198"/>
      <c r="EXB897" s="2198"/>
      <c r="EXC897" s="2198"/>
      <c r="EXD897" s="2198"/>
      <c r="EXE897" s="2198"/>
      <c r="EXF897" s="2198"/>
      <c r="EXG897" s="2198"/>
      <c r="EXH897" s="2198"/>
      <c r="EXI897" s="2198"/>
      <c r="EXJ897" s="2198"/>
      <c r="EXK897" s="2198"/>
      <c r="EXL897" s="2198"/>
      <c r="EXM897" s="2198"/>
      <c r="EXN897" s="2198"/>
      <c r="EXO897" s="2198"/>
      <c r="EXP897" s="2198"/>
      <c r="EXQ897" s="2198"/>
      <c r="EXR897" s="2198"/>
      <c r="EXS897" s="2198"/>
      <c r="EXT897" s="2198"/>
      <c r="EXU897" s="2198"/>
      <c r="EXV897" s="2198"/>
      <c r="EXW897" s="2198"/>
      <c r="EXX897" s="2198"/>
      <c r="EXY897" s="2198"/>
      <c r="EXZ897" s="2198"/>
      <c r="EYA897" s="2198"/>
      <c r="EYB897" s="2198"/>
      <c r="EYC897" s="2198"/>
      <c r="EYD897" s="2198"/>
      <c r="EYE897" s="2198"/>
      <c r="EYF897" s="2198"/>
      <c r="EYG897" s="2198"/>
      <c r="EYH897" s="2198"/>
      <c r="EYI897" s="2198"/>
      <c r="EYJ897" s="2198"/>
      <c r="EYK897" s="2198"/>
      <c r="EYL897" s="2198"/>
      <c r="EYM897" s="2198"/>
      <c r="EYN897" s="2198"/>
      <c r="EYO897" s="2198"/>
      <c r="EYP897" s="2198"/>
      <c r="EYQ897" s="2198"/>
      <c r="EYR897" s="2198"/>
      <c r="EYS897" s="2198"/>
      <c r="EYT897" s="2198"/>
      <c r="EYU897" s="2198"/>
      <c r="EYV897" s="2198"/>
      <c r="EYW897" s="2198"/>
      <c r="EYX897" s="2198"/>
      <c r="EYY897" s="2198"/>
      <c r="EYZ897" s="2198"/>
      <c r="EZA897" s="2198"/>
      <c r="EZB897" s="2198"/>
      <c r="EZC897" s="2198"/>
      <c r="EZD897" s="2198"/>
      <c r="EZE897" s="2198"/>
      <c r="EZF897" s="2198"/>
      <c r="EZG897" s="2198"/>
      <c r="EZH897" s="2198"/>
      <c r="EZI897" s="2198"/>
      <c r="EZJ897" s="2198"/>
      <c r="EZK897" s="2198"/>
      <c r="EZL897" s="2198"/>
      <c r="EZM897" s="2198"/>
      <c r="EZN897" s="2198"/>
      <c r="EZO897" s="2198"/>
      <c r="EZP897" s="2198"/>
      <c r="EZQ897" s="2198"/>
      <c r="EZR897" s="2198"/>
      <c r="EZS897" s="2198"/>
      <c r="EZT897" s="2198"/>
      <c r="EZU897" s="2198"/>
      <c r="EZV897" s="2198"/>
      <c r="EZW897" s="2198"/>
      <c r="EZX897" s="2198"/>
      <c r="EZY897" s="2198"/>
      <c r="EZZ897" s="2198"/>
      <c r="FAA897" s="2198"/>
      <c r="FAB897" s="2198"/>
      <c r="FAC897" s="2198"/>
      <c r="FAD897" s="2198"/>
      <c r="FAE897" s="2198"/>
      <c r="FAF897" s="2198"/>
      <c r="FAG897" s="2198"/>
      <c r="FAH897" s="2198"/>
      <c r="FAI897" s="2198"/>
      <c r="FAJ897" s="2198"/>
      <c r="FAK897" s="2198"/>
      <c r="FAL897" s="2198"/>
      <c r="FAM897" s="2198"/>
      <c r="FAN897" s="2198"/>
      <c r="FAO897" s="2198"/>
      <c r="FAP897" s="2198"/>
      <c r="FAQ897" s="2198"/>
      <c r="FAU897" s="2198"/>
      <c r="FAV897" s="2198"/>
      <c r="FAW897" s="2198"/>
      <c r="FAX897" s="2198"/>
      <c r="FAY897" s="2198"/>
      <c r="FAZ897" s="2198"/>
      <c r="FBA897" s="2198"/>
      <c r="FBB897" s="2198"/>
      <c r="FBC897" s="2198"/>
      <c r="FBD897" s="2198"/>
      <c r="FBE897" s="2198"/>
      <c r="FBF897" s="2198"/>
      <c r="FBG897" s="2198"/>
      <c r="FBH897" s="2198"/>
      <c r="FBI897" s="2198"/>
      <c r="FBJ897" s="2198"/>
      <c r="FBK897" s="2198"/>
      <c r="FBL897" s="2198"/>
      <c r="FBM897" s="2198"/>
      <c r="FBN897" s="2198"/>
      <c r="FBO897" s="2198"/>
      <c r="FBP897" s="2198"/>
      <c r="FBQ897" s="2198"/>
      <c r="FBR897" s="2198"/>
      <c r="FBS897" s="2198"/>
      <c r="FBT897" s="2198"/>
      <c r="FBU897" s="2198"/>
      <c r="FBV897" s="2198"/>
      <c r="FBW897" s="2198"/>
      <c r="FBX897" s="2198"/>
      <c r="FBY897" s="2198"/>
      <c r="FBZ897" s="2198"/>
      <c r="FCA897" s="2198"/>
      <c r="FCB897" s="2198"/>
      <c r="FCC897" s="2198"/>
      <c r="FCD897" s="2198"/>
      <c r="FCE897" s="2198"/>
      <c r="FCF897" s="2198"/>
      <c r="FCG897" s="2198"/>
      <c r="FCH897" s="2198"/>
      <c r="FCI897" s="2198"/>
      <c r="FCJ897" s="2198"/>
      <c r="FCK897" s="2198"/>
      <c r="FCL897" s="2198"/>
      <c r="FCM897" s="2198"/>
      <c r="FCN897" s="2198"/>
      <c r="FCO897" s="2198"/>
      <c r="FCP897" s="2198"/>
      <c r="FCQ897" s="2198"/>
      <c r="FCR897" s="2198"/>
      <c r="FCS897" s="2198"/>
      <c r="FCT897" s="2198"/>
      <c r="FCU897" s="2198"/>
      <c r="FCV897" s="2198"/>
      <c r="FCW897" s="2198"/>
      <c r="FCX897" s="2198"/>
      <c r="FCY897" s="2198"/>
      <c r="FCZ897" s="2198"/>
      <c r="FDA897" s="2198"/>
      <c r="FDB897" s="2198"/>
      <c r="FDC897" s="2198"/>
      <c r="FDD897" s="2198"/>
      <c r="FDE897" s="2198"/>
      <c r="FDF897" s="2198"/>
      <c r="FDG897" s="2198"/>
      <c r="FDH897" s="2198"/>
      <c r="FDI897" s="2198"/>
      <c r="FDJ897" s="2198"/>
      <c r="FDK897" s="2198"/>
      <c r="FDL897" s="2198"/>
      <c r="FDM897" s="2198"/>
      <c r="FDN897" s="2198"/>
      <c r="FDO897" s="2198"/>
      <c r="FDP897" s="2198"/>
      <c r="FDQ897" s="2198"/>
      <c r="FDR897" s="2198"/>
      <c r="FDS897" s="2198"/>
      <c r="FDT897" s="2198"/>
      <c r="FDU897" s="2198"/>
      <c r="FDV897" s="2198"/>
      <c r="FDW897" s="2198"/>
      <c r="FDX897" s="2198"/>
      <c r="FDY897" s="2198"/>
      <c r="FDZ897" s="2198"/>
      <c r="FEA897" s="2198"/>
      <c r="FEB897" s="2198"/>
      <c r="FEC897" s="2198"/>
      <c r="FED897" s="2198"/>
      <c r="FEE897" s="2198"/>
      <c r="FEF897" s="2198"/>
      <c r="FEG897" s="2198"/>
      <c r="FEH897" s="2198"/>
      <c r="FEI897" s="2198"/>
      <c r="FEJ897" s="2198"/>
      <c r="FEK897" s="2198"/>
      <c r="FEL897" s="2198"/>
      <c r="FEM897" s="2198"/>
      <c r="FEN897" s="2198"/>
      <c r="FEO897" s="2198"/>
      <c r="FEP897" s="2198"/>
      <c r="FEQ897" s="2198"/>
      <c r="FER897" s="2198"/>
      <c r="FES897" s="2198"/>
      <c r="FET897" s="2198"/>
      <c r="FEU897" s="2198"/>
      <c r="FEV897" s="2198"/>
      <c r="FEW897" s="2198"/>
      <c r="FEX897" s="2198"/>
      <c r="FEY897" s="2198"/>
      <c r="FEZ897" s="2198"/>
      <c r="FFA897" s="2198"/>
      <c r="FFB897" s="2198"/>
      <c r="FFC897" s="2198"/>
      <c r="FFD897" s="2198"/>
      <c r="FFE897" s="2198"/>
      <c r="FFF897" s="2198"/>
      <c r="FFG897" s="2198"/>
      <c r="FFH897" s="2198"/>
      <c r="FFI897" s="2198"/>
      <c r="FFJ897" s="2198"/>
      <c r="FFK897" s="2198"/>
      <c r="FFL897" s="2198"/>
      <c r="FFM897" s="2198"/>
      <c r="FFN897" s="2198"/>
      <c r="FFO897" s="2198"/>
      <c r="FFP897" s="2198"/>
      <c r="FFQ897" s="2198"/>
      <c r="FFR897" s="2198"/>
      <c r="FFS897" s="2198"/>
      <c r="FFT897" s="2198"/>
      <c r="FFU897" s="2198"/>
      <c r="FFV897" s="2198"/>
      <c r="FFW897" s="2198"/>
      <c r="FFX897" s="2198"/>
      <c r="FFY897" s="2198"/>
      <c r="FFZ897" s="2198"/>
      <c r="FGA897" s="2198"/>
      <c r="FGB897" s="2198"/>
      <c r="FGC897" s="2198"/>
      <c r="FGD897" s="2198"/>
      <c r="FGE897" s="2198"/>
      <c r="FGF897" s="2198"/>
      <c r="FGG897" s="2198"/>
      <c r="FGH897" s="2198"/>
      <c r="FGI897" s="2198"/>
      <c r="FGJ897" s="2198"/>
      <c r="FGK897" s="2198"/>
      <c r="FGL897" s="2198"/>
      <c r="FGM897" s="2198"/>
      <c r="FGN897" s="2198"/>
      <c r="FGO897" s="2198"/>
      <c r="FGP897" s="2198"/>
      <c r="FGQ897" s="2198"/>
      <c r="FGR897" s="2198"/>
      <c r="FGS897" s="2198"/>
      <c r="FGT897" s="2198"/>
      <c r="FGU897" s="2198"/>
      <c r="FGV897" s="2198"/>
      <c r="FGW897" s="2198"/>
      <c r="FGX897" s="2198"/>
      <c r="FGY897" s="2198"/>
      <c r="FGZ897" s="2198"/>
      <c r="FHA897" s="2198"/>
      <c r="FHB897" s="2198"/>
      <c r="FHC897" s="2198"/>
      <c r="FHD897" s="2198"/>
      <c r="FHE897" s="2198"/>
      <c r="FHF897" s="2198"/>
      <c r="FHG897" s="2198"/>
      <c r="FHH897" s="2198"/>
      <c r="FHI897" s="2198"/>
      <c r="FHJ897" s="2198"/>
      <c r="FHK897" s="2198"/>
      <c r="FHL897" s="2198"/>
      <c r="FHM897" s="2198"/>
      <c r="FHN897" s="2198"/>
      <c r="FHO897" s="2198"/>
      <c r="FHP897" s="2198"/>
      <c r="FHQ897" s="2198"/>
      <c r="FHR897" s="2198"/>
      <c r="FHS897" s="2198"/>
      <c r="FHT897" s="2198"/>
      <c r="FHU897" s="2198"/>
      <c r="FHV897" s="2198"/>
      <c r="FHW897" s="2198"/>
      <c r="FHX897" s="2198"/>
      <c r="FHY897" s="2198"/>
      <c r="FHZ897" s="2198"/>
      <c r="FIA897" s="2198"/>
      <c r="FIB897" s="2198"/>
      <c r="FIC897" s="2198"/>
      <c r="FID897" s="2198"/>
      <c r="FIE897" s="2198"/>
      <c r="FIF897" s="2198"/>
      <c r="FIG897" s="2198"/>
      <c r="FIH897" s="2198"/>
      <c r="FII897" s="2198"/>
      <c r="FIJ897" s="2198"/>
      <c r="FIK897" s="2198"/>
      <c r="FIL897" s="2198"/>
      <c r="FIM897" s="2198"/>
      <c r="FIN897" s="2198"/>
      <c r="FIO897" s="2198"/>
      <c r="FIP897" s="2198"/>
      <c r="FIQ897" s="2198"/>
      <c r="FIR897" s="2198"/>
      <c r="FIS897" s="2198"/>
      <c r="FIT897" s="2198"/>
      <c r="FIU897" s="2198"/>
      <c r="FIV897" s="2198"/>
      <c r="FIW897" s="2198"/>
      <c r="FIX897" s="2198"/>
      <c r="FIY897" s="2198"/>
      <c r="FIZ897" s="2198"/>
      <c r="FJA897" s="2198"/>
      <c r="FJB897" s="2198"/>
      <c r="FJC897" s="2198"/>
      <c r="FJD897" s="2198"/>
      <c r="FJE897" s="2198"/>
      <c r="FJF897" s="2198"/>
      <c r="FJG897" s="2198"/>
      <c r="FJH897" s="2198"/>
      <c r="FJI897" s="2198"/>
      <c r="FJJ897" s="2198"/>
      <c r="FJK897" s="2198"/>
      <c r="FJL897" s="2198"/>
      <c r="FJM897" s="2198"/>
      <c r="FJN897" s="2198"/>
      <c r="FJO897" s="2198"/>
      <c r="FJP897" s="2198"/>
      <c r="FJQ897" s="2198"/>
      <c r="FJR897" s="2198"/>
      <c r="FJS897" s="2198"/>
      <c r="FJT897" s="2198"/>
      <c r="FJU897" s="2198"/>
      <c r="FJV897" s="2198"/>
      <c r="FJW897" s="2198"/>
      <c r="FJX897" s="2198"/>
      <c r="FJY897" s="2198"/>
      <c r="FJZ897" s="2198"/>
      <c r="FKA897" s="2198"/>
      <c r="FKB897" s="2198"/>
      <c r="FKC897" s="2198"/>
      <c r="FKD897" s="2198"/>
      <c r="FKE897" s="2198"/>
      <c r="FKF897" s="2198"/>
      <c r="FKG897" s="2198"/>
      <c r="FKH897" s="2198"/>
      <c r="FKI897" s="2198"/>
      <c r="FKJ897" s="2198"/>
      <c r="FKK897" s="2198"/>
      <c r="FKL897" s="2198"/>
      <c r="FKM897" s="2198"/>
      <c r="FKQ897" s="2198"/>
      <c r="FKR897" s="2198"/>
      <c r="FKS897" s="2198"/>
      <c r="FKT897" s="2198"/>
      <c r="FKU897" s="2198"/>
      <c r="FKV897" s="2198"/>
      <c r="FKW897" s="2198"/>
      <c r="FKX897" s="2198"/>
      <c r="FKY897" s="2198"/>
      <c r="FKZ897" s="2198"/>
      <c r="FLA897" s="2198"/>
      <c r="FLB897" s="2198"/>
      <c r="FLC897" s="2198"/>
      <c r="FLD897" s="2198"/>
      <c r="FLE897" s="2198"/>
      <c r="FLF897" s="2198"/>
      <c r="FLG897" s="2198"/>
      <c r="FLH897" s="2198"/>
      <c r="FLI897" s="2198"/>
      <c r="FLJ897" s="2198"/>
      <c r="FLK897" s="2198"/>
      <c r="FLL897" s="2198"/>
      <c r="FLM897" s="2198"/>
      <c r="FLN897" s="2198"/>
      <c r="FLO897" s="2198"/>
      <c r="FLP897" s="2198"/>
      <c r="FLQ897" s="2198"/>
      <c r="FLR897" s="2198"/>
      <c r="FLS897" s="2198"/>
      <c r="FLT897" s="2198"/>
      <c r="FLU897" s="2198"/>
      <c r="FLV897" s="2198"/>
      <c r="FLW897" s="2198"/>
      <c r="FLX897" s="2198"/>
      <c r="FLY897" s="2198"/>
      <c r="FLZ897" s="2198"/>
      <c r="FMA897" s="2198"/>
      <c r="FMB897" s="2198"/>
      <c r="FMC897" s="2198"/>
      <c r="FMD897" s="2198"/>
      <c r="FME897" s="2198"/>
      <c r="FMF897" s="2198"/>
      <c r="FMG897" s="2198"/>
      <c r="FMH897" s="2198"/>
      <c r="FMI897" s="2198"/>
      <c r="FMJ897" s="2198"/>
      <c r="FMK897" s="2198"/>
      <c r="FML897" s="2198"/>
      <c r="FMM897" s="2198"/>
      <c r="FMN897" s="2198"/>
      <c r="FMO897" s="2198"/>
      <c r="FMP897" s="2198"/>
      <c r="FMQ897" s="2198"/>
      <c r="FMR897" s="2198"/>
      <c r="FMS897" s="2198"/>
      <c r="FMT897" s="2198"/>
      <c r="FMU897" s="2198"/>
      <c r="FMV897" s="2198"/>
      <c r="FMW897" s="2198"/>
      <c r="FMX897" s="2198"/>
      <c r="FMY897" s="2198"/>
      <c r="FMZ897" s="2198"/>
      <c r="FNA897" s="2198"/>
      <c r="FNB897" s="2198"/>
      <c r="FNC897" s="2198"/>
      <c r="FND897" s="2198"/>
      <c r="FNE897" s="2198"/>
      <c r="FNF897" s="2198"/>
      <c r="FNG897" s="2198"/>
      <c r="FNH897" s="2198"/>
      <c r="FNI897" s="2198"/>
      <c r="FNJ897" s="2198"/>
      <c r="FNK897" s="2198"/>
      <c r="FNL897" s="2198"/>
      <c r="FNM897" s="2198"/>
      <c r="FNN897" s="2198"/>
      <c r="FNO897" s="2198"/>
      <c r="FNP897" s="2198"/>
      <c r="FNQ897" s="2198"/>
      <c r="FNR897" s="2198"/>
      <c r="FNS897" s="2198"/>
      <c r="FNT897" s="2198"/>
      <c r="FNU897" s="2198"/>
      <c r="FNV897" s="2198"/>
      <c r="FNW897" s="2198"/>
      <c r="FNX897" s="2198"/>
      <c r="FNY897" s="2198"/>
      <c r="FNZ897" s="2198"/>
      <c r="FOA897" s="2198"/>
      <c r="FOB897" s="2198"/>
      <c r="FOC897" s="2198"/>
      <c r="FOD897" s="2198"/>
      <c r="FOE897" s="2198"/>
      <c r="FOF897" s="2198"/>
      <c r="FOG897" s="2198"/>
      <c r="FOH897" s="2198"/>
      <c r="FOI897" s="2198"/>
      <c r="FOJ897" s="2198"/>
      <c r="FOK897" s="2198"/>
      <c r="FOL897" s="2198"/>
      <c r="FOM897" s="2198"/>
      <c r="FON897" s="2198"/>
      <c r="FOO897" s="2198"/>
      <c r="FOP897" s="2198"/>
      <c r="FOQ897" s="2198"/>
      <c r="FOR897" s="2198"/>
      <c r="FOS897" s="2198"/>
      <c r="FOT897" s="2198"/>
      <c r="FOU897" s="2198"/>
      <c r="FOV897" s="2198"/>
      <c r="FOW897" s="2198"/>
      <c r="FOX897" s="2198"/>
      <c r="FOY897" s="2198"/>
      <c r="FOZ897" s="2198"/>
      <c r="FPA897" s="2198"/>
      <c r="FPB897" s="2198"/>
      <c r="FPC897" s="2198"/>
      <c r="FPD897" s="2198"/>
      <c r="FPE897" s="2198"/>
      <c r="FPF897" s="2198"/>
      <c r="FPG897" s="2198"/>
      <c r="FPH897" s="2198"/>
      <c r="FPI897" s="2198"/>
      <c r="FPJ897" s="2198"/>
      <c r="FPK897" s="2198"/>
      <c r="FPL897" s="2198"/>
      <c r="FPM897" s="2198"/>
      <c r="FPN897" s="2198"/>
      <c r="FPO897" s="2198"/>
      <c r="FPP897" s="2198"/>
      <c r="FPQ897" s="2198"/>
      <c r="FPR897" s="2198"/>
      <c r="FPS897" s="2198"/>
      <c r="FPT897" s="2198"/>
      <c r="FPU897" s="2198"/>
      <c r="FPV897" s="2198"/>
      <c r="FPW897" s="2198"/>
      <c r="FPX897" s="2198"/>
      <c r="FPY897" s="2198"/>
      <c r="FPZ897" s="2198"/>
      <c r="FQA897" s="2198"/>
      <c r="FQB897" s="2198"/>
      <c r="FQC897" s="2198"/>
      <c r="FQD897" s="2198"/>
      <c r="FQE897" s="2198"/>
      <c r="FQF897" s="2198"/>
      <c r="FQG897" s="2198"/>
      <c r="FQH897" s="2198"/>
      <c r="FQI897" s="2198"/>
      <c r="FQJ897" s="2198"/>
      <c r="FQK897" s="2198"/>
      <c r="FQL897" s="2198"/>
      <c r="FQM897" s="2198"/>
      <c r="FQN897" s="2198"/>
      <c r="FQO897" s="2198"/>
      <c r="FQP897" s="2198"/>
      <c r="FQQ897" s="2198"/>
      <c r="FQR897" s="2198"/>
      <c r="FQS897" s="2198"/>
      <c r="FQT897" s="2198"/>
      <c r="FQU897" s="2198"/>
      <c r="FQV897" s="2198"/>
      <c r="FQW897" s="2198"/>
      <c r="FQX897" s="2198"/>
      <c r="FQY897" s="2198"/>
      <c r="FQZ897" s="2198"/>
      <c r="FRA897" s="2198"/>
      <c r="FRB897" s="2198"/>
      <c r="FRC897" s="2198"/>
      <c r="FRD897" s="2198"/>
      <c r="FRE897" s="2198"/>
      <c r="FRF897" s="2198"/>
      <c r="FRG897" s="2198"/>
      <c r="FRH897" s="2198"/>
      <c r="FRI897" s="2198"/>
      <c r="FRJ897" s="2198"/>
      <c r="FRK897" s="2198"/>
      <c r="FRL897" s="2198"/>
      <c r="FRM897" s="2198"/>
      <c r="FRN897" s="2198"/>
      <c r="FRO897" s="2198"/>
      <c r="FRP897" s="2198"/>
      <c r="FRQ897" s="2198"/>
      <c r="FRR897" s="2198"/>
      <c r="FRS897" s="2198"/>
      <c r="FRT897" s="2198"/>
      <c r="FRU897" s="2198"/>
      <c r="FRV897" s="2198"/>
      <c r="FRW897" s="2198"/>
      <c r="FRX897" s="2198"/>
      <c r="FRY897" s="2198"/>
      <c r="FRZ897" s="2198"/>
      <c r="FSA897" s="2198"/>
      <c r="FSB897" s="2198"/>
      <c r="FSC897" s="2198"/>
      <c r="FSD897" s="2198"/>
      <c r="FSE897" s="2198"/>
      <c r="FSF897" s="2198"/>
      <c r="FSG897" s="2198"/>
      <c r="FSH897" s="2198"/>
      <c r="FSI897" s="2198"/>
      <c r="FSJ897" s="2198"/>
      <c r="FSK897" s="2198"/>
      <c r="FSL897" s="2198"/>
      <c r="FSM897" s="2198"/>
      <c r="FSN897" s="2198"/>
      <c r="FSO897" s="2198"/>
      <c r="FSP897" s="2198"/>
      <c r="FSQ897" s="2198"/>
      <c r="FSR897" s="2198"/>
      <c r="FSS897" s="2198"/>
      <c r="FST897" s="2198"/>
      <c r="FSU897" s="2198"/>
      <c r="FSV897" s="2198"/>
      <c r="FSW897" s="2198"/>
      <c r="FSX897" s="2198"/>
      <c r="FSY897" s="2198"/>
      <c r="FSZ897" s="2198"/>
      <c r="FTA897" s="2198"/>
      <c r="FTB897" s="2198"/>
      <c r="FTC897" s="2198"/>
      <c r="FTD897" s="2198"/>
      <c r="FTE897" s="2198"/>
      <c r="FTF897" s="2198"/>
      <c r="FTG897" s="2198"/>
      <c r="FTH897" s="2198"/>
      <c r="FTI897" s="2198"/>
      <c r="FTJ897" s="2198"/>
      <c r="FTK897" s="2198"/>
      <c r="FTL897" s="2198"/>
      <c r="FTM897" s="2198"/>
      <c r="FTN897" s="2198"/>
      <c r="FTO897" s="2198"/>
      <c r="FTP897" s="2198"/>
      <c r="FTQ897" s="2198"/>
      <c r="FTR897" s="2198"/>
      <c r="FTS897" s="2198"/>
      <c r="FTT897" s="2198"/>
      <c r="FTU897" s="2198"/>
      <c r="FTV897" s="2198"/>
      <c r="FTW897" s="2198"/>
      <c r="FTX897" s="2198"/>
      <c r="FTY897" s="2198"/>
      <c r="FTZ897" s="2198"/>
      <c r="FUA897" s="2198"/>
      <c r="FUB897" s="2198"/>
      <c r="FUC897" s="2198"/>
      <c r="FUD897" s="2198"/>
      <c r="FUE897" s="2198"/>
      <c r="FUF897" s="2198"/>
      <c r="FUG897" s="2198"/>
      <c r="FUH897" s="2198"/>
      <c r="FUI897" s="2198"/>
      <c r="FUM897" s="2198"/>
      <c r="FUN897" s="2198"/>
      <c r="FUO897" s="2198"/>
      <c r="FUP897" s="2198"/>
      <c r="FUQ897" s="2198"/>
      <c r="FUR897" s="2198"/>
      <c r="FUS897" s="2198"/>
      <c r="FUT897" s="2198"/>
      <c r="FUU897" s="2198"/>
      <c r="FUV897" s="2198"/>
      <c r="FUW897" s="2198"/>
      <c r="FUX897" s="2198"/>
      <c r="FUY897" s="2198"/>
      <c r="FUZ897" s="2198"/>
      <c r="FVA897" s="2198"/>
      <c r="FVB897" s="2198"/>
      <c r="FVC897" s="2198"/>
      <c r="FVD897" s="2198"/>
      <c r="FVE897" s="2198"/>
      <c r="FVF897" s="2198"/>
      <c r="FVG897" s="2198"/>
      <c r="FVH897" s="2198"/>
      <c r="FVI897" s="2198"/>
      <c r="FVJ897" s="2198"/>
      <c r="FVK897" s="2198"/>
      <c r="FVL897" s="2198"/>
      <c r="FVM897" s="2198"/>
      <c r="FVN897" s="2198"/>
      <c r="FVO897" s="2198"/>
      <c r="FVP897" s="2198"/>
      <c r="FVQ897" s="2198"/>
      <c r="FVR897" s="2198"/>
      <c r="FVS897" s="2198"/>
      <c r="FVT897" s="2198"/>
      <c r="FVU897" s="2198"/>
      <c r="FVV897" s="2198"/>
      <c r="FVW897" s="2198"/>
      <c r="FVX897" s="2198"/>
      <c r="FVY897" s="2198"/>
      <c r="FVZ897" s="2198"/>
      <c r="FWA897" s="2198"/>
      <c r="FWB897" s="2198"/>
      <c r="FWC897" s="2198"/>
      <c r="FWD897" s="2198"/>
      <c r="FWE897" s="2198"/>
      <c r="FWF897" s="2198"/>
      <c r="FWG897" s="2198"/>
      <c r="FWH897" s="2198"/>
      <c r="FWI897" s="2198"/>
      <c r="FWJ897" s="2198"/>
      <c r="FWK897" s="2198"/>
      <c r="FWL897" s="2198"/>
      <c r="FWM897" s="2198"/>
      <c r="FWN897" s="2198"/>
      <c r="FWO897" s="2198"/>
      <c r="FWP897" s="2198"/>
      <c r="FWQ897" s="2198"/>
      <c r="FWR897" s="2198"/>
      <c r="FWS897" s="2198"/>
      <c r="FWT897" s="2198"/>
      <c r="FWU897" s="2198"/>
      <c r="FWV897" s="2198"/>
      <c r="FWW897" s="2198"/>
      <c r="FWX897" s="2198"/>
      <c r="FWY897" s="2198"/>
      <c r="FWZ897" s="2198"/>
      <c r="FXA897" s="2198"/>
      <c r="FXB897" s="2198"/>
      <c r="FXC897" s="2198"/>
      <c r="FXD897" s="2198"/>
      <c r="FXE897" s="2198"/>
      <c r="FXF897" s="2198"/>
      <c r="FXG897" s="2198"/>
      <c r="FXH897" s="2198"/>
      <c r="FXI897" s="2198"/>
      <c r="FXJ897" s="2198"/>
      <c r="FXK897" s="2198"/>
      <c r="FXL897" s="2198"/>
      <c r="FXM897" s="2198"/>
      <c r="FXN897" s="2198"/>
      <c r="FXO897" s="2198"/>
      <c r="FXP897" s="2198"/>
      <c r="FXQ897" s="2198"/>
      <c r="FXR897" s="2198"/>
      <c r="FXS897" s="2198"/>
      <c r="FXT897" s="2198"/>
      <c r="FXU897" s="2198"/>
      <c r="FXV897" s="2198"/>
      <c r="FXW897" s="2198"/>
      <c r="FXX897" s="2198"/>
      <c r="FXY897" s="2198"/>
      <c r="FXZ897" s="2198"/>
      <c r="FYA897" s="2198"/>
      <c r="FYB897" s="2198"/>
      <c r="FYC897" s="2198"/>
      <c r="FYD897" s="2198"/>
      <c r="FYE897" s="2198"/>
      <c r="FYF897" s="2198"/>
      <c r="FYG897" s="2198"/>
      <c r="FYH897" s="2198"/>
      <c r="FYI897" s="2198"/>
      <c r="FYJ897" s="2198"/>
      <c r="FYK897" s="2198"/>
      <c r="FYL897" s="2198"/>
      <c r="FYM897" s="2198"/>
      <c r="FYN897" s="2198"/>
      <c r="FYO897" s="2198"/>
      <c r="FYP897" s="2198"/>
      <c r="FYQ897" s="2198"/>
      <c r="FYR897" s="2198"/>
      <c r="FYS897" s="2198"/>
      <c r="FYT897" s="2198"/>
      <c r="FYU897" s="2198"/>
      <c r="FYV897" s="2198"/>
      <c r="FYW897" s="2198"/>
      <c r="FYX897" s="2198"/>
      <c r="FYY897" s="2198"/>
      <c r="FYZ897" s="2198"/>
      <c r="FZA897" s="2198"/>
      <c r="FZB897" s="2198"/>
      <c r="FZC897" s="2198"/>
      <c r="FZD897" s="2198"/>
      <c r="FZE897" s="2198"/>
      <c r="FZF897" s="2198"/>
      <c r="FZG897" s="2198"/>
      <c r="FZH897" s="2198"/>
      <c r="FZI897" s="2198"/>
      <c r="FZJ897" s="2198"/>
      <c r="FZK897" s="2198"/>
      <c r="FZL897" s="2198"/>
      <c r="FZM897" s="2198"/>
      <c r="FZN897" s="2198"/>
      <c r="FZO897" s="2198"/>
      <c r="FZP897" s="2198"/>
      <c r="FZQ897" s="2198"/>
      <c r="FZR897" s="2198"/>
      <c r="FZS897" s="2198"/>
      <c r="FZT897" s="2198"/>
      <c r="FZU897" s="2198"/>
      <c r="FZV897" s="2198"/>
      <c r="FZW897" s="2198"/>
      <c r="FZX897" s="2198"/>
      <c r="FZY897" s="2198"/>
      <c r="FZZ897" s="2198"/>
      <c r="GAA897" s="2198"/>
      <c r="GAB897" s="2198"/>
      <c r="GAC897" s="2198"/>
      <c r="GAD897" s="2198"/>
      <c r="GAE897" s="2198"/>
      <c r="GAF897" s="2198"/>
      <c r="GAG897" s="2198"/>
      <c r="GAH897" s="2198"/>
      <c r="GAI897" s="2198"/>
      <c r="GAJ897" s="2198"/>
      <c r="GAK897" s="2198"/>
      <c r="GAL897" s="2198"/>
      <c r="GAM897" s="2198"/>
      <c r="GAN897" s="2198"/>
      <c r="GAO897" s="2198"/>
      <c r="GAP897" s="2198"/>
      <c r="GAQ897" s="2198"/>
      <c r="GAR897" s="2198"/>
      <c r="GAS897" s="2198"/>
      <c r="GAT897" s="2198"/>
      <c r="GAU897" s="2198"/>
      <c r="GAV897" s="2198"/>
      <c r="GAW897" s="2198"/>
      <c r="GAX897" s="2198"/>
      <c r="GAY897" s="2198"/>
      <c r="GAZ897" s="2198"/>
      <c r="GBA897" s="2198"/>
      <c r="GBB897" s="2198"/>
      <c r="GBC897" s="2198"/>
      <c r="GBD897" s="2198"/>
      <c r="GBE897" s="2198"/>
      <c r="GBF897" s="2198"/>
      <c r="GBG897" s="2198"/>
      <c r="GBH897" s="2198"/>
      <c r="GBI897" s="2198"/>
      <c r="GBJ897" s="2198"/>
      <c r="GBK897" s="2198"/>
      <c r="GBL897" s="2198"/>
      <c r="GBM897" s="2198"/>
      <c r="GBN897" s="2198"/>
      <c r="GBO897" s="2198"/>
      <c r="GBP897" s="2198"/>
      <c r="GBQ897" s="2198"/>
      <c r="GBR897" s="2198"/>
      <c r="GBS897" s="2198"/>
      <c r="GBT897" s="2198"/>
      <c r="GBU897" s="2198"/>
      <c r="GBV897" s="2198"/>
      <c r="GBW897" s="2198"/>
      <c r="GBX897" s="2198"/>
      <c r="GBY897" s="2198"/>
      <c r="GBZ897" s="2198"/>
      <c r="GCA897" s="2198"/>
      <c r="GCB897" s="2198"/>
      <c r="GCC897" s="2198"/>
      <c r="GCD897" s="2198"/>
      <c r="GCE897" s="2198"/>
      <c r="GCF897" s="2198"/>
      <c r="GCG897" s="2198"/>
      <c r="GCH897" s="2198"/>
      <c r="GCI897" s="2198"/>
      <c r="GCJ897" s="2198"/>
      <c r="GCK897" s="2198"/>
      <c r="GCL897" s="2198"/>
      <c r="GCM897" s="2198"/>
      <c r="GCN897" s="2198"/>
      <c r="GCO897" s="2198"/>
      <c r="GCP897" s="2198"/>
      <c r="GCQ897" s="2198"/>
      <c r="GCR897" s="2198"/>
      <c r="GCS897" s="2198"/>
      <c r="GCT897" s="2198"/>
      <c r="GCU897" s="2198"/>
      <c r="GCV897" s="2198"/>
      <c r="GCW897" s="2198"/>
      <c r="GCX897" s="2198"/>
      <c r="GCY897" s="2198"/>
      <c r="GCZ897" s="2198"/>
      <c r="GDA897" s="2198"/>
      <c r="GDB897" s="2198"/>
      <c r="GDC897" s="2198"/>
      <c r="GDD897" s="2198"/>
      <c r="GDE897" s="2198"/>
      <c r="GDF897" s="2198"/>
      <c r="GDG897" s="2198"/>
      <c r="GDH897" s="2198"/>
      <c r="GDI897" s="2198"/>
      <c r="GDJ897" s="2198"/>
      <c r="GDK897" s="2198"/>
      <c r="GDL897" s="2198"/>
      <c r="GDM897" s="2198"/>
      <c r="GDN897" s="2198"/>
      <c r="GDO897" s="2198"/>
      <c r="GDP897" s="2198"/>
      <c r="GDQ897" s="2198"/>
      <c r="GDR897" s="2198"/>
      <c r="GDS897" s="2198"/>
      <c r="GDT897" s="2198"/>
      <c r="GDU897" s="2198"/>
      <c r="GDV897" s="2198"/>
      <c r="GDW897" s="2198"/>
      <c r="GDX897" s="2198"/>
      <c r="GDY897" s="2198"/>
      <c r="GDZ897" s="2198"/>
      <c r="GEA897" s="2198"/>
      <c r="GEB897" s="2198"/>
      <c r="GEC897" s="2198"/>
      <c r="GED897" s="2198"/>
      <c r="GEE897" s="2198"/>
      <c r="GEI897" s="2198"/>
      <c r="GEJ897" s="2198"/>
      <c r="GEK897" s="2198"/>
      <c r="GEL897" s="2198"/>
      <c r="GEM897" s="2198"/>
      <c r="GEN897" s="2198"/>
      <c r="GEO897" s="2198"/>
      <c r="GEP897" s="2198"/>
      <c r="GEQ897" s="2198"/>
      <c r="GER897" s="2198"/>
      <c r="GES897" s="2198"/>
      <c r="GET897" s="2198"/>
      <c r="GEU897" s="2198"/>
      <c r="GEV897" s="2198"/>
      <c r="GEW897" s="2198"/>
      <c r="GEX897" s="2198"/>
      <c r="GEY897" s="2198"/>
      <c r="GEZ897" s="2198"/>
      <c r="GFA897" s="2198"/>
      <c r="GFB897" s="2198"/>
      <c r="GFC897" s="2198"/>
      <c r="GFD897" s="2198"/>
      <c r="GFE897" s="2198"/>
      <c r="GFF897" s="2198"/>
      <c r="GFG897" s="2198"/>
      <c r="GFH897" s="2198"/>
      <c r="GFI897" s="2198"/>
      <c r="GFJ897" s="2198"/>
      <c r="GFK897" s="2198"/>
      <c r="GFL897" s="2198"/>
      <c r="GFM897" s="2198"/>
      <c r="GFN897" s="2198"/>
      <c r="GFO897" s="2198"/>
      <c r="GFP897" s="2198"/>
      <c r="GFQ897" s="2198"/>
      <c r="GFR897" s="2198"/>
      <c r="GFS897" s="2198"/>
      <c r="GFT897" s="2198"/>
      <c r="GFU897" s="2198"/>
      <c r="GFV897" s="2198"/>
      <c r="GFW897" s="2198"/>
      <c r="GFX897" s="2198"/>
      <c r="GFY897" s="2198"/>
      <c r="GFZ897" s="2198"/>
      <c r="GGA897" s="2198"/>
      <c r="GGB897" s="2198"/>
      <c r="GGC897" s="2198"/>
      <c r="GGD897" s="2198"/>
      <c r="GGE897" s="2198"/>
      <c r="GGF897" s="2198"/>
      <c r="GGG897" s="2198"/>
      <c r="GGH897" s="2198"/>
      <c r="GGI897" s="2198"/>
      <c r="GGJ897" s="2198"/>
      <c r="GGK897" s="2198"/>
      <c r="GGL897" s="2198"/>
      <c r="GGM897" s="2198"/>
      <c r="GGN897" s="2198"/>
      <c r="GGO897" s="2198"/>
      <c r="GGP897" s="2198"/>
      <c r="GGQ897" s="2198"/>
      <c r="GGR897" s="2198"/>
      <c r="GGS897" s="2198"/>
      <c r="GGT897" s="2198"/>
      <c r="GGU897" s="2198"/>
      <c r="GGV897" s="2198"/>
      <c r="GGW897" s="2198"/>
      <c r="GGX897" s="2198"/>
      <c r="GGY897" s="2198"/>
      <c r="GGZ897" s="2198"/>
      <c r="GHA897" s="2198"/>
      <c r="GHB897" s="2198"/>
      <c r="GHC897" s="2198"/>
      <c r="GHD897" s="2198"/>
      <c r="GHE897" s="2198"/>
      <c r="GHF897" s="2198"/>
      <c r="GHG897" s="2198"/>
      <c r="GHH897" s="2198"/>
      <c r="GHI897" s="2198"/>
      <c r="GHJ897" s="2198"/>
      <c r="GHK897" s="2198"/>
      <c r="GHL897" s="2198"/>
      <c r="GHM897" s="2198"/>
      <c r="GHN897" s="2198"/>
      <c r="GHO897" s="2198"/>
      <c r="GHP897" s="2198"/>
      <c r="GHQ897" s="2198"/>
      <c r="GHR897" s="2198"/>
      <c r="GHS897" s="2198"/>
      <c r="GHT897" s="2198"/>
      <c r="GHU897" s="2198"/>
      <c r="GHV897" s="2198"/>
      <c r="GHW897" s="2198"/>
      <c r="GHX897" s="2198"/>
      <c r="GHY897" s="2198"/>
      <c r="GHZ897" s="2198"/>
      <c r="GIA897" s="2198"/>
      <c r="GIB897" s="2198"/>
      <c r="GIC897" s="2198"/>
      <c r="GID897" s="2198"/>
      <c r="GIE897" s="2198"/>
      <c r="GIF897" s="2198"/>
      <c r="GIG897" s="2198"/>
      <c r="GIH897" s="2198"/>
      <c r="GII897" s="2198"/>
      <c r="GIJ897" s="2198"/>
      <c r="GIK897" s="2198"/>
      <c r="GIL897" s="2198"/>
      <c r="GIM897" s="2198"/>
      <c r="GIN897" s="2198"/>
      <c r="GIO897" s="2198"/>
      <c r="GIP897" s="2198"/>
      <c r="GIQ897" s="2198"/>
      <c r="GIR897" s="2198"/>
      <c r="GIS897" s="2198"/>
      <c r="GIT897" s="2198"/>
      <c r="GIU897" s="2198"/>
      <c r="GIV897" s="2198"/>
      <c r="GIW897" s="2198"/>
      <c r="GIX897" s="2198"/>
      <c r="GIY897" s="2198"/>
      <c r="GIZ897" s="2198"/>
      <c r="GJA897" s="2198"/>
      <c r="GJB897" s="2198"/>
      <c r="GJC897" s="2198"/>
      <c r="GJD897" s="2198"/>
      <c r="GJE897" s="2198"/>
      <c r="GJF897" s="2198"/>
      <c r="GJG897" s="2198"/>
      <c r="GJH897" s="2198"/>
      <c r="GJI897" s="2198"/>
      <c r="GJJ897" s="2198"/>
      <c r="GJK897" s="2198"/>
      <c r="GJL897" s="2198"/>
      <c r="GJM897" s="2198"/>
      <c r="GJN897" s="2198"/>
      <c r="GJO897" s="2198"/>
      <c r="GJP897" s="2198"/>
      <c r="GJQ897" s="2198"/>
      <c r="GJR897" s="2198"/>
      <c r="GJS897" s="2198"/>
      <c r="GJT897" s="2198"/>
      <c r="GJU897" s="2198"/>
      <c r="GJV897" s="2198"/>
      <c r="GJW897" s="2198"/>
      <c r="GJX897" s="2198"/>
      <c r="GJY897" s="2198"/>
      <c r="GJZ897" s="2198"/>
      <c r="GKA897" s="2198"/>
      <c r="GKB897" s="2198"/>
      <c r="GKC897" s="2198"/>
      <c r="GKD897" s="2198"/>
      <c r="GKE897" s="2198"/>
      <c r="GKF897" s="2198"/>
      <c r="GKG897" s="2198"/>
      <c r="GKH897" s="2198"/>
      <c r="GKI897" s="2198"/>
      <c r="GKJ897" s="2198"/>
      <c r="GKK897" s="2198"/>
      <c r="GKL897" s="2198"/>
      <c r="GKM897" s="2198"/>
      <c r="GKN897" s="2198"/>
      <c r="GKO897" s="2198"/>
      <c r="GKP897" s="2198"/>
      <c r="GKQ897" s="2198"/>
      <c r="GKR897" s="2198"/>
      <c r="GKS897" s="2198"/>
      <c r="GKT897" s="2198"/>
      <c r="GKU897" s="2198"/>
      <c r="GKV897" s="2198"/>
      <c r="GKW897" s="2198"/>
      <c r="GKX897" s="2198"/>
      <c r="GKY897" s="2198"/>
      <c r="GKZ897" s="2198"/>
      <c r="GLA897" s="2198"/>
      <c r="GLB897" s="2198"/>
      <c r="GLC897" s="2198"/>
      <c r="GLD897" s="2198"/>
      <c r="GLE897" s="2198"/>
      <c r="GLF897" s="2198"/>
      <c r="GLG897" s="2198"/>
      <c r="GLH897" s="2198"/>
      <c r="GLI897" s="2198"/>
      <c r="GLJ897" s="2198"/>
      <c r="GLK897" s="2198"/>
      <c r="GLL897" s="2198"/>
      <c r="GLM897" s="2198"/>
      <c r="GLN897" s="2198"/>
      <c r="GLO897" s="2198"/>
      <c r="GLP897" s="2198"/>
      <c r="GLQ897" s="2198"/>
      <c r="GLR897" s="2198"/>
      <c r="GLS897" s="2198"/>
      <c r="GLT897" s="2198"/>
      <c r="GLU897" s="2198"/>
      <c r="GLV897" s="2198"/>
      <c r="GLW897" s="2198"/>
      <c r="GLX897" s="2198"/>
      <c r="GLY897" s="2198"/>
      <c r="GLZ897" s="2198"/>
      <c r="GMA897" s="2198"/>
      <c r="GMB897" s="2198"/>
      <c r="GMC897" s="2198"/>
      <c r="GMD897" s="2198"/>
      <c r="GME897" s="2198"/>
      <c r="GMF897" s="2198"/>
      <c r="GMG897" s="2198"/>
      <c r="GMH897" s="2198"/>
      <c r="GMI897" s="2198"/>
      <c r="GMJ897" s="2198"/>
      <c r="GMK897" s="2198"/>
      <c r="GML897" s="2198"/>
      <c r="GMM897" s="2198"/>
      <c r="GMN897" s="2198"/>
      <c r="GMO897" s="2198"/>
      <c r="GMP897" s="2198"/>
      <c r="GMQ897" s="2198"/>
      <c r="GMR897" s="2198"/>
      <c r="GMS897" s="2198"/>
      <c r="GMT897" s="2198"/>
      <c r="GMU897" s="2198"/>
      <c r="GMV897" s="2198"/>
      <c r="GMW897" s="2198"/>
      <c r="GMX897" s="2198"/>
      <c r="GMY897" s="2198"/>
      <c r="GMZ897" s="2198"/>
      <c r="GNA897" s="2198"/>
      <c r="GNB897" s="2198"/>
      <c r="GNC897" s="2198"/>
      <c r="GND897" s="2198"/>
      <c r="GNE897" s="2198"/>
      <c r="GNF897" s="2198"/>
      <c r="GNG897" s="2198"/>
      <c r="GNH897" s="2198"/>
      <c r="GNI897" s="2198"/>
      <c r="GNJ897" s="2198"/>
      <c r="GNK897" s="2198"/>
      <c r="GNL897" s="2198"/>
      <c r="GNM897" s="2198"/>
      <c r="GNN897" s="2198"/>
      <c r="GNO897" s="2198"/>
      <c r="GNP897" s="2198"/>
      <c r="GNQ897" s="2198"/>
      <c r="GNR897" s="2198"/>
      <c r="GNS897" s="2198"/>
      <c r="GNT897" s="2198"/>
      <c r="GNU897" s="2198"/>
      <c r="GNV897" s="2198"/>
      <c r="GNW897" s="2198"/>
      <c r="GNX897" s="2198"/>
      <c r="GNY897" s="2198"/>
      <c r="GNZ897" s="2198"/>
      <c r="GOA897" s="2198"/>
      <c r="GOE897" s="2198"/>
      <c r="GOF897" s="2198"/>
      <c r="GOG897" s="2198"/>
      <c r="GOH897" s="2198"/>
      <c r="GOI897" s="2198"/>
      <c r="GOJ897" s="2198"/>
      <c r="GOK897" s="2198"/>
      <c r="GOL897" s="2198"/>
      <c r="GOM897" s="2198"/>
      <c r="GON897" s="2198"/>
      <c r="GOO897" s="2198"/>
      <c r="GOP897" s="2198"/>
      <c r="GOQ897" s="2198"/>
      <c r="GOR897" s="2198"/>
      <c r="GOS897" s="2198"/>
      <c r="GOT897" s="2198"/>
      <c r="GOU897" s="2198"/>
      <c r="GOV897" s="2198"/>
      <c r="GOW897" s="2198"/>
      <c r="GOX897" s="2198"/>
      <c r="GOY897" s="2198"/>
      <c r="GOZ897" s="2198"/>
      <c r="GPA897" s="2198"/>
      <c r="GPB897" s="2198"/>
      <c r="GPC897" s="2198"/>
      <c r="GPD897" s="2198"/>
      <c r="GPE897" s="2198"/>
      <c r="GPF897" s="2198"/>
      <c r="GPG897" s="2198"/>
      <c r="GPH897" s="2198"/>
      <c r="GPI897" s="2198"/>
      <c r="GPJ897" s="2198"/>
      <c r="GPK897" s="2198"/>
      <c r="GPL897" s="2198"/>
      <c r="GPM897" s="2198"/>
      <c r="GPN897" s="2198"/>
      <c r="GPO897" s="2198"/>
      <c r="GPP897" s="2198"/>
      <c r="GPQ897" s="2198"/>
      <c r="GPR897" s="2198"/>
      <c r="GPS897" s="2198"/>
      <c r="GPT897" s="2198"/>
      <c r="GPU897" s="2198"/>
      <c r="GPV897" s="2198"/>
      <c r="GPW897" s="2198"/>
      <c r="GPX897" s="2198"/>
      <c r="GPY897" s="2198"/>
      <c r="GPZ897" s="2198"/>
      <c r="GQA897" s="2198"/>
      <c r="GQB897" s="2198"/>
      <c r="GQC897" s="2198"/>
      <c r="GQD897" s="2198"/>
      <c r="GQE897" s="2198"/>
      <c r="GQF897" s="2198"/>
      <c r="GQG897" s="2198"/>
      <c r="GQH897" s="2198"/>
      <c r="GQI897" s="2198"/>
      <c r="GQJ897" s="2198"/>
      <c r="GQK897" s="2198"/>
      <c r="GQL897" s="2198"/>
      <c r="GQM897" s="2198"/>
      <c r="GQN897" s="2198"/>
      <c r="GQO897" s="2198"/>
      <c r="GQP897" s="2198"/>
      <c r="GQQ897" s="2198"/>
      <c r="GQR897" s="2198"/>
      <c r="GQS897" s="2198"/>
      <c r="GQT897" s="2198"/>
      <c r="GQU897" s="2198"/>
      <c r="GQV897" s="2198"/>
      <c r="GQW897" s="2198"/>
      <c r="GQX897" s="2198"/>
      <c r="GQY897" s="2198"/>
      <c r="GQZ897" s="2198"/>
      <c r="GRA897" s="2198"/>
      <c r="GRB897" s="2198"/>
      <c r="GRC897" s="2198"/>
      <c r="GRD897" s="2198"/>
      <c r="GRE897" s="2198"/>
      <c r="GRF897" s="2198"/>
      <c r="GRG897" s="2198"/>
      <c r="GRH897" s="2198"/>
      <c r="GRI897" s="2198"/>
      <c r="GRJ897" s="2198"/>
      <c r="GRK897" s="2198"/>
      <c r="GRL897" s="2198"/>
      <c r="GRM897" s="2198"/>
      <c r="GRN897" s="2198"/>
      <c r="GRO897" s="2198"/>
      <c r="GRP897" s="2198"/>
      <c r="GRQ897" s="2198"/>
      <c r="GRR897" s="2198"/>
      <c r="GRS897" s="2198"/>
      <c r="GRT897" s="2198"/>
      <c r="GRU897" s="2198"/>
      <c r="GRV897" s="2198"/>
      <c r="GRW897" s="2198"/>
      <c r="GRX897" s="2198"/>
      <c r="GRY897" s="2198"/>
      <c r="GRZ897" s="2198"/>
      <c r="GSA897" s="2198"/>
      <c r="GSB897" s="2198"/>
      <c r="GSC897" s="2198"/>
      <c r="GSD897" s="2198"/>
      <c r="GSE897" s="2198"/>
      <c r="GSF897" s="2198"/>
      <c r="GSG897" s="2198"/>
      <c r="GSH897" s="2198"/>
      <c r="GSI897" s="2198"/>
      <c r="GSJ897" s="2198"/>
      <c r="GSK897" s="2198"/>
      <c r="GSL897" s="2198"/>
      <c r="GSM897" s="2198"/>
      <c r="GSN897" s="2198"/>
      <c r="GSO897" s="2198"/>
      <c r="GSP897" s="2198"/>
      <c r="GSQ897" s="2198"/>
      <c r="GSR897" s="2198"/>
      <c r="GSS897" s="2198"/>
      <c r="GST897" s="2198"/>
      <c r="GSU897" s="2198"/>
      <c r="GSV897" s="2198"/>
      <c r="GSW897" s="2198"/>
      <c r="GSX897" s="2198"/>
      <c r="GSY897" s="2198"/>
      <c r="GSZ897" s="2198"/>
      <c r="GTA897" s="2198"/>
      <c r="GTB897" s="2198"/>
      <c r="GTC897" s="2198"/>
      <c r="GTD897" s="2198"/>
      <c r="GTE897" s="2198"/>
      <c r="GTF897" s="2198"/>
      <c r="GTG897" s="2198"/>
      <c r="GTH897" s="2198"/>
      <c r="GTI897" s="2198"/>
      <c r="GTJ897" s="2198"/>
      <c r="GTK897" s="2198"/>
      <c r="GTL897" s="2198"/>
      <c r="GTM897" s="2198"/>
      <c r="GTN897" s="2198"/>
      <c r="GTO897" s="2198"/>
      <c r="GTP897" s="2198"/>
      <c r="GTQ897" s="2198"/>
      <c r="GTR897" s="2198"/>
      <c r="GTS897" s="2198"/>
      <c r="GTT897" s="2198"/>
      <c r="GTU897" s="2198"/>
      <c r="GTV897" s="2198"/>
      <c r="GTW897" s="2198"/>
      <c r="GTX897" s="2198"/>
      <c r="GTY897" s="2198"/>
      <c r="GTZ897" s="2198"/>
      <c r="GUA897" s="2198"/>
      <c r="GUB897" s="2198"/>
      <c r="GUC897" s="2198"/>
      <c r="GUD897" s="2198"/>
      <c r="GUE897" s="2198"/>
      <c r="GUF897" s="2198"/>
      <c r="GUG897" s="2198"/>
      <c r="GUH897" s="2198"/>
      <c r="GUI897" s="2198"/>
      <c r="GUJ897" s="2198"/>
      <c r="GUK897" s="2198"/>
      <c r="GUL897" s="2198"/>
      <c r="GUM897" s="2198"/>
      <c r="GUN897" s="2198"/>
      <c r="GUO897" s="2198"/>
      <c r="GUP897" s="2198"/>
      <c r="GUQ897" s="2198"/>
      <c r="GUR897" s="2198"/>
      <c r="GUS897" s="2198"/>
      <c r="GUT897" s="2198"/>
      <c r="GUU897" s="2198"/>
      <c r="GUV897" s="2198"/>
      <c r="GUW897" s="2198"/>
      <c r="GUX897" s="2198"/>
      <c r="GUY897" s="2198"/>
      <c r="GUZ897" s="2198"/>
      <c r="GVA897" s="2198"/>
      <c r="GVB897" s="2198"/>
      <c r="GVC897" s="2198"/>
      <c r="GVD897" s="2198"/>
      <c r="GVE897" s="2198"/>
      <c r="GVF897" s="2198"/>
      <c r="GVG897" s="2198"/>
      <c r="GVH897" s="2198"/>
      <c r="GVI897" s="2198"/>
      <c r="GVJ897" s="2198"/>
      <c r="GVK897" s="2198"/>
      <c r="GVL897" s="2198"/>
      <c r="GVM897" s="2198"/>
      <c r="GVN897" s="2198"/>
      <c r="GVO897" s="2198"/>
      <c r="GVP897" s="2198"/>
      <c r="GVQ897" s="2198"/>
      <c r="GVR897" s="2198"/>
      <c r="GVS897" s="2198"/>
      <c r="GVT897" s="2198"/>
      <c r="GVU897" s="2198"/>
      <c r="GVV897" s="2198"/>
      <c r="GVW897" s="2198"/>
      <c r="GVX897" s="2198"/>
      <c r="GVY897" s="2198"/>
      <c r="GVZ897" s="2198"/>
      <c r="GWA897" s="2198"/>
      <c r="GWB897" s="2198"/>
      <c r="GWC897" s="2198"/>
      <c r="GWD897" s="2198"/>
      <c r="GWE897" s="2198"/>
      <c r="GWF897" s="2198"/>
      <c r="GWG897" s="2198"/>
      <c r="GWH897" s="2198"/>
      <c r="GWI897" s="2198"/>
      <c r="GWJ897" s="2198"/>
      <c r="GWK897" s="2198"/>
      <c r="GWL897" s="2198"/>
      <c r="GWM897" s="2198"/>
      <c r="GWN897" s="2198"/>
      <c r="GWO897" s="2198"/>
      <c r="GWP897" s="2198"/>
      <c r="GWQ897" s="2198"/>
      <c r="GWR897" s="2198"/>
      <c r="GWS897" s="2198"/>
      <c r="GWT897" s="2198"/>
      <c r="GWU897" s="2198"/>
      <c r="GWV897" s="2198"/>
      <c r="GWW897" s="2198"/>
      <c r="GWX897" s="2198"/>
      <c r="GWY897" s="2198"/>
      <c r="GWZ897" s="2198"/>
      <c r="GXA897" s="2198"/>
      <c r="GXB897" s="2198"/>
      <c r="GXC897" s="2198"/>
      <c r="GXD897" s="2198"/>
      <c r="GXE897" s="2198"/>
      <c r="GXF897" s="2198"/>
      <c r="GXG897" s="2198"/>
      <c r="GXH897" s="2198"/>
      <c r="GXI897" s="2198"/>
      <c r="GXJ897" s="2198"/>
      <c r="GXK897" s="2198"/>
      <c r="GXL897" s="2198"/>
      <c r="GXM897" s="2198"/>
      <c r="GXN897" s="2198"/>
      <c r="GXO897" s="2198"/>
      <c r="GXP897" s="2198"/>
      <c r="GXQ897" s="2198"/>
      <c r="GXR897" s="2198"/>
      <c r="GXS897" s="2198"/>
      <c r="GXT897" s="2198"/>
      <c r="GXU897" s="2198"/>
      <c r="GXV897" s="2198"/>
      <c r="GXW897" s="2198"/>
      <c r="GYA897" s="2198"/>
      <c r="GYB897" s="2198"/>
      <c r="GYC897" s="2198"/>
      <c r="GYD897" s="2198"/>
      <c r="GYE897" s="2198"/>
      <c r="GYF897" s="2198"/>
      <c r="GYG897" s="2198"/>
      <c r="GYH897" s="2198"/>
      <c r="GYI897" s="2198"/>
      <c r="GYJ897" s="2198"/>
      <c r="GYK897" s="2198"/>
      <c r="GYL897" s="2198"/>
      <c r="GYM897" s="2198"/>
      <c r="GYN897" s="2198"/>
      <c r="GYO897" s="2198"/>
      <c r="GYP897" s="2198"/>
      <c r="GYQ897" s="2198"/>
      <c r="GYR897" s="2198"/>
      <c r="GYS897" s="2198"/>
      <c r="GYT897" s="2198"/>
      <c r="GYU897" s="2198"/>
      <c r="GYV897" s="2198"/>
      <c r="GYW897" s="2198"/>
      <c r="GYX897" s="2198"/>
      <c r="GYY897" s="2198"/>
      <c r="GYZ897" s="2198"/>
      <c r="GZA897" s="2198"/>
      <c r="GZB897" s="2198"/>
      <c r="GZC897" s="2198"/>
      <c r="GZD897" s="2198"/>
      <c r="GZE897" s="2198"/>
      <c r="GZF897" s="2198"/>
      <c r="GZG897" s="2198"/>
      <c r="GZH897" s="2198"/>
      <c r="GZI897" s="2198"/>
      <c r="GZJ897" s="2198"/>
      <c r="GZK897" s="2198"/>
      <c r="GZL897" s="2198"/>
      <c r="GZM897" s="2198"/>
      <c r="GZN897" s="2198"/>
      <c r="GZO897" s="2198"/>
      <c r="GZP897" s="2198"/>
      <c r="GZQ897" s="2198"/>
      <c r="GZR897" s="2198"/>
      <c r="GZS897" s="2198"/>
      <c r="GZT897" s="2198"/>
      <c r="GZU897" s="2198"/>
      <c r="GZV897" s="2198"/>
      <c r="GZW897" s="2198"/>
      <c r="GZX897" s="2198"/>
      <c r="GZY897" s="2198"/>
      <c r="GZZ897" s="2198"/>
      <c r="HAA897" s="2198"/>
      <c r="HAB897" s="2198"/>
      <c r="HAC897" s="2198"/>
      <c r="HAD897" s="2198"/>
      <c r="HAE897" s="2198"/>
      <c r="HAF897" s="2198"/>
      <c r="HAG897" s="2198"/>
      <c r="HAH897" s="2198"/>
      <c r="HAI897" s="2198"/>
      <c r="HAJ897" s="2198"/>
      <c r="HAK897" s="2198"/>
      <c r="HAL897" s="2198"/>
      <c r="HAM897" s="2198"/>
      <c r="HAN897" s="2198"/>
      <c r="HAO897" s="2198"/>
      <c r="HAP897" s="2198"/>
      <c r="HAQ897" s="2198"/>
      <c r="HAR897" s="2198"/>
      <c r="HAS897" s="2198"/>
      <c r="HAT897" s="2198"/>
      <c r="HAU897" s="2198"/>
      <c r="HAV897" s="2198"/>
      <c r="HAW897" s="2198"/>
      <c r="HAX897" s="2198"/>
      <c r="HAY897" s="2198"/>
      <c r="HAZ897" s="2198"/>
      <c r="HBA897" s="2198"/>
      <c r="HBB897" s="2198"/>
      <c r="HBC897" s="2198"/>
      <c r="HBD897" s="2198"/>
      <c r="HBE897" s="2198"/>
      <c r="HBF897" s="2198"/>
      <c r="HBG897" s="2198"/>
      <c r="HBH897" s="2198"/>
      <c r="HBI897" s="2198"/>
      <c r="HBJ897" s="2198"/>
      <c r="HBK897" s="2198"/>
      <c r="HBL897" s="2198"/>
      <c r="HBM897" s="2198"/>
      <c r="HBN897" s="2198"/>
      <c r="HBO897" s="2198"/>
      <c r="HBP897" s="2198"/>
      <c r="HBQ897" s="2198"/>
      <c r="HBR897" s="2198"/>
      <c r="HBS897" s="2198"/>
      <c r="HBT897" s="2198"/>
      <c r="HBU897" s="2198"/>
      <c r="HBV897" s="2198"/>
      <c r="HBW897" s="2198"/>
      <c r="HBX897" s="2198"/>
      <c r="HBY897" s="2198"/>
      <c r="HBZ897" s="2198"/>
      <c r="HCA897" s="2198"/>
      <c r="HCB897" s="2198"/>
      <c r="HCC897" s="2198"/>
      <c r="HCD897" s="2198"/>
      <c r="HCE897" s="2198"/>
      <c r="HCF897" s="2198"/>
      <c r="HCG897" s="2198"/>
      <c r="HCH897" s="2198"/>
      <c r="HCI897" s="2198"/>
      <c r="HCJ897" s="2198"/>
      <c r="HCK897" s="2198"/>
      <c r="HCL897" s="2198"/>
      <c r="HCM897" s="2198"/>
      <c r="HCN897" s="2198"/>
      <c r="HCO897" s="2198"/>
      <c r="HCP897" s="2198"/>
      <c r="HCQ897" s="2198"/>
      <c r="HCR897" s="2198"/>
      <c r="HCS897" s="2198"/>
      <c r="HCT897" s="2198"/>
      <c r="HCU897" s="2198"/>
      <c r="HCV897" s="2198"/>
      <c r="HCW897" s="2198"/>
      <c r="HCX897" s="2198"/>
      <c r="HCY897" s="2198"/>
      <c r="HCZ897" s="2198"/>
      <c r="HDA897" s="2198"/>
      <c r="HDB897" s="2198"/>
      <c r="HDC897" s="2198"/>
      <c r="HDD897" s="2198"/>
      <c r="HDE897" s="2198"/>
      <c r="HDF897" s="2198"/>
      <c r="HDG897" s="2198"/>
      <c r="HDH897" s="2198"/>
      <c r="HDI897" s="2198"/>
      <c r="HDJ897" s="2198"/>
      <c r="HDK897" s="2198"/>
      <c r="HDL897" s="2198"/>
      <c r="HDM897" s="2198"/>
      <c r="HDN897" s="2198"/>
      <c r="HDO897" s="2198"/>
      <c r="HDP897" s="2198"/>
      <c r="HDQ897" s="2198"/>
      <c r="HDR897" s="2198"/>
      <c r="HDS897" s="2198"/>
      <c r="HDT897" s="2198"/>
      <c r="HDU897" s="2198"/>
      <c r="HDV897" s="2198"/>
      <c r="HDW897" s="2198"/>
      <c r="HDX897" s="2198"/>
      <c r="HDY897" s="2198"/>
      <c r="HDZ897" s="2198"/>
      <c r="HEA897" s="2198"/>
      <c r="HEB897" s="2198"/>
      <c r="HEC897" s="2198"/>
      <c r="HED897" s="2198"/>
      <c r="HEE897" s="2198"/>
      <c r="HEF897" s="2198"/>
      <c r="HEG897" s="2198"/>
      <c r="HEH897" s="2198"/>
      <c r="HEI897" s="2198"/>
      <c r="HEJ897" s="2198"/>
      <c r="HEK897" s="2198"/>
      <c r="HEL897" s="2198"/>
      <c r="HEM897" s="2198"/>
      <c r="HEN897" s="2198"/>
      <c r="HEO897" s="2198"/>
      <c r="HEP897" s="2198"/>
      <c r="HEQ897" s="2198"/>
      <c r="HER897" s="2198"/>
      <c r="HES897" s="2198"/>
      <c r="HET897" s="2198"/>
      <c r="HEU897" s="2198"/>
      <c r="HEV897" s="2198"/>
      <c r="HEW897" s="2198"/>
      <c r="HEX897" s="2198"/>
      <c r="HEY897" s="2198"/>
      <c r="HEZ897" s="2198"/>
      <c r="HFA897" s="2198"/>
      <c r="HFB897" s="2198"/>
      <c r="HFC897" s="2198"/>
      <c r="HFD897" s="2198"/>
      <c r="HFE897" s="2198"/>
      <c r="HFF897" s="2198"/>
      <c r="HFG897" s="2198"/>
      <c r="HFH897" s="2198"/>
      <c r="HFI897" s="2198"/>
      <c r="HFJ897" s="2198"/>
      <c r="HFK897" s="2198"/>
      <c r="HFL897" s="2198"/>
      <c r="HFM897" s="2198"/>
      <c r="HFN897" s="2198"/>
      <c r="HFO897" s="2198"/>
      <c r="HFP897" s="2198"/>
      <c r="HFQ897" s="2198"/>
      <c r="HFR897" s="2198"/>
      <c r="HFS897" s="2198"/>
      <c r="HFT897" s="2198"/>
      <c r="HFU897" s="2198"/>
      <c r="HFV897" s="2198"/>
      <c r="HFW897" s="2198"/>
      <c r="HFX897" s="2198"/>
      <c r="HFY897" s="2198"/>
      <c r="HFZ897" s="2198"/>
      <c r="HGA897" s="2198"/>
      <c r="HGB897" s="2198"/>
      <c r="HGC897" s="2198"/>
      <c r="HGD897" s="2198"/>
      <c r="HGE897" s="2198"/>
      <c r="HGF897" s="2198"/>
      <c r="HGG897" s="2198"/>
      <c r="HGH897" s="2198"/>
      <c r="HGI897" s="2198"/>
      <c r="HGJ897" s="2198"/>
      <c r="HGK897" s="2198"/>
      <c r="HGL897" s="2198"/>
      <c r="HGM897" s="2198"/>
      <c r="HGN897" s="2198"/>
      <c r="HGO897" s="2198"/>
      <c r="HGP897" s="2198"/>
      <c r="HGQ897" s="2198"/>
      <c r="HGR897" s="2198"/>
      <c r="HGS897" s="2198"/>
      <c r="HGT897" s="2198"/>
      <c r="HGU897" s="2198"/>
      <c r="HGV897" s="2198"/>
      <c r="HGW897" s="2198"/>
      <c r="HGX897" s="2198"/>
      <c r="HGY897" s="2198"/>
      <c r="HGZ897" s="2198"/>
      <c r="HHA897" s="2198"/>
      <c r="HHB897" s="2198"/>
      <c r="HHC897" s="2198"/>
      <c r="HHD897" s="2198"/>
      <c r="HHE897" s="2198"/>
      <c r="HHF897" s="2198"/>
      <c r="HHG897" s="2198"/>
      <c r="HHH897" s="2198"/>
      <c r="HHI897" s="2198"/>
      <c r="HHJ897" s="2198"/>
      <c r="HHK897" s="2198"/>
      <c r="HHL897" s="2198"/>
      <c r="HHM897" s="2198"/>
      <c r="HHN897" s="2198"/>
      <c r="HHO897" s="2198"/>
      <c r="HHP897" s="2198"/>
      <c r="HHQ897" s="2198"/>
      <c r="HHR897" s="2198"/>
      <c r="HHS897" s="2198"/>
      <c r="HHW897" s="2198"/>
      <c r="HHX897" s="2198"/>
      <c r="HHY897" s="2198"/>
      <c r="HHZ897" s="2198"/>
      <c r="HIA897" s="2198"/>
      <c r="HIB897" s="2198"/>
      <c r="HIC897" s="2198"/>
      <c r="HID897" s="2198"/>
      <c r="HIE897" s="2198"/>
      <c r="HIF897" s="2198"/>
      <c r="HIG897" s="2198"/>
      <c r="HIH897" s="2198"/>
      <c r="HII897" s="2198"/>
      <c r="HIJ897" s="2198"/>
      <c r="HIK897" s="2198"/>
      <c r="HIL897" s="2198"/>
      <c r="HIM897" s="2198"/>
      <c r="HIN897" s="2198"/>
      <c r="HIO897" s="2198"/>
      <c r="HIP897" s="2198"/>
      <c r="HIQ897" s="2198"/>
      <c r="HIR897" s="2198"/>
      <c r="HIS897" s="2198"/>
      <c r="HIT897" s="2198"/>
      <c r="HIU897" s="2198"/>
      <c r="HIV897" s="2198"/>
      <c r="HIW897" s="2198"/>
      <c r="HIX897" s="2198"/>
      <c r="HIY897" s="2198"/>
      <c r="HIZ897" s="2198"/>
      <c r="HJA897" s="2198"/>
      <c r="HJB897" s="2198"/>
      <c r="HJC897" s="2198"/>
      <c r="HJD897" s="2198"/>
      <c r="HJE897" s="2198"/>
      <c r="HJF897" s="2198"/>
      <c r="HJG897" s="2198"/>
      <c r="HJH897" s="2198"/>
      <c r="HJI897" s="2198"/>
      <c r="HJJ897" s="2198"/>
      <c r="HJK897" s="2198"/>
      <c r="HJL897" s="2198"/>
      <c r="HJM897" s="2198"/>
      <c r="HJN897" s="2198"/>
      <c r="HJO897" s="2198"/>
      <c r="HJP897" s="2198"/>
      <c r="HJQ897" s="2198"/>
      <c r="HJR897" s="2198"/>
      <c r="HJS897" s="2198"/>
      <c r="HJT897" s="2198"/>
      <c r="HJU897" s="2198"/>
      <c r="HJV897" s="2198"/>
      <c r="HJW897" s="2198"/>
      <c r="HJX897" s="2198"/>
      <c r="HJY897" s="2198"/>
      <c r="HJZ897" s="2198"/>
      <c r="HKA897" s="2198"/>
      <c r="HKB897" s="2198"/>
      <c r="HKC897" s="2198"/>
      <c r="HKD897" s="2198"/>
      <c r="HKE897" s="2198"/>
      <c r="HKF897" s="2198"/>
      <c r="HKG897" s="2198"/>
      <c r="HKH897" s="2198"/>
      <c r="HKI897" s="2198"/>
      <c r="HKJ897" s="2198"/>
      <c r="HKK897" s="2198"/>
      <c r="HKL897" s="2198"/>
      <c r="HKM897" s="2198"/>
      <c r="HKN897" s="2198"/>
      <c r="HKO897" s="2198"/>
      <c r="HKP897" s="2198"/>
      <c r="HKQ897" s="2198"/>
      <c r="HKR897" s="2198"/>
      <c r="HKS897" s="2198"/>
      <c r="HKT897" s="2198"/>
      <c r="HKU897" s="2198"/>
      <c r="HKV897" s="2198"/>
      <c r="HKW897" s="2198"/>
      <c r="HKX897" s="2198"/>
      <c r="HKY897" s="2198"/>
      <c r="HKZ897" s="2198"/>
      <c r="HLA897" s="2198"/>
      <c r="HLB897" s="2198"/>
      <c r="HLC897" s="2198"/>
      <c r="HLD897" s="2198"/>
      <c r="HLE897" s="2198"/>
      <c r="HLF897" s="2198"/>
      <c r="HLG897" s="2198"/>
      <c r="HLH897" s="2198"/>
      <c r="HLI897" s="2198"/>
      <c r="HLJ897" s="2198"/>
      <c r="HLK897" s="2198"/>
      <c r="HLL897" s="2198"/>
      <c r="HLM897" s="2198"/>
      <c r="HLN897" s="2198"/>
      <c r="HLO897" s="2198"/>
      <c r="HLP897" s="2198"/>
      <c r="HLQ897" s="2198"/>
      <c r="HLR897" s="2198"/>
      <c r="HLS897" s="2198"/>
      <c r="HLT897" s="2198"/>
      <c r="HLU897" s="2198"/>
      <c r="HLV897" s="2198"/>
      <c r="HLW897" s="2198"/>
      <c r="HLX897" s="2198"/>
      <c r="HLY897" s="2198"/>
      <c r="HLZ897" s="2198"/>
      <c r="HMA897" s="2198"/>
      <c r="HMB897" s="2198"/>
      <c r="HMC897" s="2198"/>
      <c r="HMD897" s="2198"/>
      <c r="HME897" s="2198"/>
      <c r="HMF897" s="2198"/>
      <c r="HMG897" s="2198"/>
      <c r="HMH897" s="2198"/>
      <c r="HMI897" s="2198"/>
      <c r="HMJ897" s="2198"/>
      <c r="HMK897" s="2198"/>
      <c r="HML897" s="2198"/>
      <c r="HMM897" s="2198"/>
      <c r="HMN897" s="2198"/>
      <c r="HMO897" s="2198"/>
      <c r="HMP897" s="2198"/>
      <c r="HMQ897" s="2198"/>
      <c r="HMR897" s="2198"/>
      <c r="HMS897" s="2198"/>
      <c r="HMT897" s="2198"/>
      <c r="HMU897" s="2198"/>
      <c r="HMV897" s="2198"/>
      <c r="HMW897" s="2198"/>
      <c r="HMX897" s="2198"/>
      <c r="HMY897" s="2198"/>
      <c r="HMZ897" s="2198"/>
      <c r="HNA897" s="2198"/>
      <c r="HNB897" s="2198"/>
      <c r="HNC897" s="2198"/>
      <c r="HND897" s="2198"/>
      <c r="HNE897" s="2198"/>
      <c r="HNF897" s="2198"/>
      <c r="HNG897" s="2198"/>
      <c r="HNH897" s="2198"/>
      <c r="HNI897" s="2198"/>
      <c r="HNJ897" s="2198"/>
      <c r="HNK897" s="2198"/>
      <c r="HNL897" s="2198"/>
      <c r="HNM897" s="2198"/>
      <c r="HNN897" s="2198"/>
      <c r="HNO897" s="2198"/>
      <c r="HNP897" s="2198"/>
      <c r="HNQ897" s="2198"/>
      <c r="HNR897" s="2198"/>
      <c r="HNS897" s="2198"/>
      <c r="HNT897" s="2198"/>
      <c r="HNU897" s="2198"/>
      <c r="HNV897" s="2198"/>
      <c r="HNW897" s="2198"/>
      <c r="HNX897" s="2198"/>
      <c r="HNY897" s="2198"/>
      <c r="HNZ897" s="2198"/>
      <c r="HOA897" s="2198"/>
      <c r="HOB897" s="2198"/>
      <c r="HOC897" s="2198"/>
      <c r="HOD897" s="2198"/>
      <c r="HOE897" s="2198"/>
      <c r="HOF897" s="2198"/>
      <c r="HOG897" s="2198"/>
      <c r="HOH897" s="2198"/>
      <c r="HOI897" s="2198"/>
      <c r="HOJ897" s="2198"/>
      <c r="HOK897" s="2198"/>
      <c r="HOL897" s="2198"/>
      <c r="HOM897" s="2198"/>
      <c r="HON897" s="2198"/>
      <c r="HOO897" s="2198"/>
      <c r="HOP897" s="2198"/>
      <c r="HOQ897" s="2198"/>
      <c r="HOR897" s="2198"/>
      <c r="HOS897" s="2198"/>
      <c r="HOT897" s="2198"/>
      <c r="HOU897" s="2198"/>
      <c r="HOV897" s="2198"/>
      <c r="HOW897" s="2198"/>
      <c r="HOX897" s="2198"/>
      <c r="HOY897" s="2198"/>
      <c r="HOZ897" s="2198"/>
      <c r="HPA897" s="2198"/>
      <c r="HPB897" s="2198"/>
      <c r="HPC897" s="2198"/>
      <c r="HPD897" s="2198"/>
      <c r="HPE897" s="2198"/>
      <c r="HPF897" s="2198"/>
      <c r="HPG897" s="2198"/>
      <c r="HPH897" s="2198"/>
      <c r="HPI897" s="2198"/>
      <c r="HPJ897" s="2198"/>
      <c r="HPK897" s="2198"/>
      <c r="HPL897" s="2198"/>
      <c r="HPM897" s="2198"/>
      <c r="HPN897" s="2198"/>
      <c r="HPO897" s="2198"/>
      <c r="HPP897" s="2198"/>
      <c r="HPQ897" s="2198"/>
      <c r="HPR897" s="2198"/>
      <c r="HPS897" s="2198"/>
      <c r="HPT897" s="2198"/>
      <c r="HPU897" s="2198"/>
      <c r="HPV897" s="2198"/>
      <c r="HPW897" s="2198"/>
      <c r="HPX897" s="2198"/>
      <c r="HPY897" s="2198"/>
      <c r="HPZ897" s="2198"/>
      <c r="HQA897" s="2198"/>
      <c r="HQB897" s="2198"/>
      <c r="HQC897" s="2198"/>
      <c r="HQD897" s="2198"/>
      <c r="HQE897" s="2198"/>
      <c r="HQF897" s="2198"/>
      <c r="HQG897" s="2198"/>
      <c r="HQH897" s="2198"/>
      <c r="HQI897" s="2198"/>
      <c r="HQJ897" s="2198"/>
      <c r="HQK897" s="2198"/>
      <c r="HQL897" s="2198"/>
      <c r="HQM897" s="2198"/>
      <c r="HQN897" s="2198"/>
      <c r="HQO897" s="2198"/>
      <c r="HQP897" s="2198"/>
      <c r="HQQ897" s="2198"/>
      <c r="HQR897" s="2198"/>
      <c r="HQS897" s="2198"/>
      <c r="HQT897" s="2198"/>
      <c r="HQU897" s="2198"/>
      <c r="HQV897" s="2198"/>
      <c r="HQW897" s="2198"/>
      <c r="HQX897" s="2198"/>
      <c r="HQY897" s="2198"/>
      <c r="HQZ897" s="2198"/>
      <c r="HRA897" s="2198"/>
      <c r="HRB897" s="2198"/>
      <c r="HRC897" s="2198"/>
      <c r="HRD897" s="2198"/>
      <c r="HRE897" s="2198"/>
      <c r="HRF897" s="2198"/>
      <c r="HRG897" s="2198"/>
      <c r="HRH897" s="2198"/>
      <c r="HRI897" s="2198"/>
      <c r="HRJ897" s="2198"/>
      <c r="HRK897" s="2198"/>
      <c r="HRL897" s="2198"/>
      <c r="HRM897" s="2198"/>
      <c r="HRN897" s="2198"/>
      <c r="HRO897" s="2198"/>
      <c r="HRS897" s="2198"/>
      <c r="HRT897" s="2198"/>
      <c r="HRU897" s="2198"/>
      <c r="HRV897" s="2198"/>
      <c r="HRW897" s="2198"/>
      <c r="HRX897" s="2198"/>
      <c r="HRY897" s="2198"/>
      <c r="HRZ897" s="2198"/>
      <c r="HSA897" s="2198"/>
      <c r="HSB897" s="2198"/>
      <c r="HSC897" s="2198"/>
      <c r="HSD897" s="2198"/>
      <c r="HSE897" s="2198"/>
      <c r="HSF897" s="2198"/>
      <c r="HSG897" s="2198"/>
      <c r="HSH897" s="2198"/>
      <c r="HSI897" s="2198"/>
      <c r="HSJ897" s="2198"/>
      <c r="HSK897" s="2198"/>
      <c r="HSL897" s="2198"/>
      <c r="HSM897" s="2198"/>
      <c r="HSN897" s="2198"/>
      <c r="HSO897" s="2198"/>
      <c r="HSP897" s="2198"/>
      <c r="HSQ897" s="2198"/>
      <c r="HSR897" s="2198"/>
      <c r="HSS897" s="2198"/>
      <c r="HST897" s="2198"/>
      <c r="HSU897" s="2198"/>
      <c r="HSV897" s="2198"/>
      <c r="HSW897" s="2198"/>
      <c r="HSX897" s="2198"/>
      <c r="HSY897" s="2198"/>
      <c r="HSZ897" s="2198"/>
      <c r="HTA897" s="2198"/>
      <c r="HTB897" s="2198"/>
      <c r="HTC897" s="2198"/>
      <c r="HTD897" s="2198"/>
      <c r="HTE897" s="2198"/>
      <c r="HTF897" s="2198"/>
      <c r="HTG897" s="2198"/>
      <c r="HTH897" s="2198"/>
      <c r="HTI897" s="2198"/>
      <c r="HTJ897" s="2198"/>
      <c r="HTK897" s="2198"/>
      <c r="HTL897" s="2198"/>
      <c r="HTM897" s="2198"/>
      <c r="HTN897" s="2198"/>
      <c r="HTO897" s="2198"/>
      <c r="HTP897" s="2198"/>
      <c r="HTQ897" s="2198"/>
      <c r="HTR897" s="2198"/>
      <c r="HTS897" s="2198"/>
      <c r="HTT897" s="2198"/>
      <c r="HTU897" s="2198"/>
      <c r="HTV897" s="2198"/>
      <c r="HTW897" s="2198"/>
      <c r="HTX897" s="2198"/>
      <c r="HTY897" s="2198"/>
      <c r="HTZ897" s="2198"/>
      <c r="HUA897" s="2198"/>
      <c r="HUB897" s="2198"/>
      <c r="HUC897" s="2198"/>
      <c r="HUD897" s="2198"/>
      <c r="HUE897" s="2198"/>
      <c r="HUF897" s="2198"/>
      <c r="HUG897" s="2198"/>
      <c r="HUH897" s="2198"/>
      <c r="HUI897" s="2198"/>
      <c r="HUJ897" s="2198"/>
      <c r="HUK897" s="2198"/>
      <c r="HUL897" s="2198"/>
      <c r="HUM897" s="2198"/>
      <c r="HUN897" s="2198"/>
      <c r="HUO897" s="2198"/>
      <c r="HUP897" s="2198"/>
      <c r="HUQ897" s="2198"/>
      <c r="HUR897" s="2198"/>
      <c r="HUS897" s="2198"/>
      <c r="HUT897" s="2198"/>
      <c r="HUU897" s="2198"/>
      <c r="HUV897" s="2198"/>
      <c r="HUW897" s="2198"/>
      <c r="HUX897" s="2198"/>
      <c r="HUY897" s="2198"/>
      <c r="HUZ897" s="2198"/>
      <c r="HVA897" s="2198"/>
      <c r="HVB897" s="2198"/>
      <c r="HVC897" s="2198"/>
      <c r="HVD897" s="2198"/>
      <c r="HVE897" s="2198"/>
      <c r="HVF897" s="2198"/>
      <c r="HVG897" s="2198"/>
      <c r="HVH897" s="2198"/>
      <c r="HVI897" s="2198"/>
      <c r="HVJ897" s="2198"/>
      <c r="HVK897" s="2198"/>
      <c r="HVL897" s="2198"/>
      <c r="HVM897" s="2198"/>
      <c r="HVN897" s="2198"/>
      <c r="HVO897" s="2198"/>
      <c r="HVP897" s="2198"/>
      <c r="HVQ897" s="2198"/>
      <c r="HVR897" s="2198"/>
      <c r="HVS897" s="2198"/>
      <c r="HVT897" s="2198"/>
      <c r="HVU897" s="2198"/>
      <c r="HVV897" s="2198"/>
      <c r="HVW897" s="2198"/>
      <c r="HVX897" s="2198"/>
      <c r="HVY897" s="2198"/>
      <c r="HVZ897" s="2198"/>
      <c r="HWA897" s="2198"/>
      <c r="HWB897" s="2198"/>
      <c r="HWC897" s="2198"/>
      <c r="HWD897" s="2198"/>
      <c r="HWE897" s="2198"/>
      <c r="HWF897" s="2198"/>
      <c r="HWG897" s="2198"/>
      <c r="HWH897" s="2198"/>
      <c r="HWI897" s="2198"/>
      <c r="HWJ897" s="2198"/>
      <c r="HWK897" s="2198"/>
      <c r="HWL897" s="2198"/>
      <c r="HWM897" s="2198"/>
      <c r="HWN897" s="2198"/>
      <c r="HWO897" s="2198"/>
      <c r="HWP897" s="2198"/>
      <c r="HWQ897" s="2198"/>
      <c r="HWR897" s="2198"/>
      <c r="HWS897" s="2198"/>
      <c r="HWT897" s="2198"/>
      <c r="HWU897" s="2198"/>
      <c r="HWV897" s="2198"/>
      <c r="HWW897" s="2198"/>
      <c r="HWX897" s="2198"/>
      <c r="HWY897" s="2198"/>
      <c r="HWZ897" s="2198"/>
      <c r="HXA897" s="2198"/>
      <c r="HXB897" s="2198"/>
      <c r="HXC897" s="2198"/>
      <c r="HXD897" s="2198"/>
      <c r="HXE897" s="2198"/>
      <c r="HXF897" s="2198"/>
      <c r="HXG897" s="2198"/>
      <c r="HXH897" s="2198"/>
      <c r="HXI897" s="2198"/>
      <c r="HXJ897" s="2198"/>
      <c r="HXK897" s="2198"/>
      <c r="HXL897" s="2198"/>
      <c r="HXM897" s="2198"/>
      <c r="HXN897" s="2198"/>
      <c r="HXO897" s="2198"/>
      <c r="HXP897" s="2198"/>
      <c r="HXQ897" s="2198"/>
      <c r="HXR897" s="2198"/>
      <c r="HXS897" s="2198"/>
      <c r="HXT897" s="2198"/>
      <c r="HXU897" s="2198"/>
      <c r="HXV897" s="2198"/>
      <c r="HXW897" s="2198"/>
      <c r="HXX897" s="2198"/>
      <c r="HXY897" s="2198"/>
      <c r="HXZ897" s="2198"/>
      <c r="HYA897" s="2198"/>
      <c r="HYB897" s="2198"/>
      <c r="HYC897" s="2198"/>
      <c r="HYD897" s="2198"/>
      <c r="HYE897" s="2198"/>
      <c r="HYF897" s="2198"/>
      <c r="HYG897" s="2198"/>
      <c r="HYH897" s="2198"/>
      <c r="HYI897" s="2198"/>
      <c r="HYJ897" s="2198"/>
      <c r="HYK897" s="2198"/>
      <c r="HYL897" s="2198"/>
      <c r="HYM897" s="2198"/>
      <c r="HYN897" s="2198"/>
      <c r="HYO897" s="2198"/>
      <c r="HYP897" s="2198"/>
      <c r="HYQ897" s="2198"/>
      <c r="HYR897" s="2198"/>
      <c r="HYS897" s="2198"/>
      <c r="HYT897" s="2198"/>
      <c r="HYU897" s="2198"/>
      <c r="HYV897" s="2198"/>
      <c r="HYW897" s="2198"/>
      <c r="HYX897" s="2198"/>
      <c r="HYY897" s="2198"/>
      <c r="HYZ897" s="2198"/>
      <c r="HZA897" s="2198"/>
      <c r="HZB897" s="2198"/>
      <c r="HZC897" s="2198"/>
      <c r="HZD897" s="2198"/>
      <c r="HZE897" s="2198"/>
      <c r="HZF897" s="2198"/>
      <c r="HZG897" s="2198"/>
      <c r="HZH897" s="2198"/>
      <c r="HZI897" s="2198"/>
      <c r="HZJ897" s="2198"/>
      <c r="HZK897" s="2198"/>
      <c r="HZL897" s="2198"/>
      <c r="HZM897" s="2198"/>
      <c r="HZN897" s="2198"/>
      <c r="HZO897" s="2198"/>
      <c r="HZP897" s="2198"/>
      <c r="HZQ897" s="2198"/>
      <c r="HZR897" s="2198"/>
      <c r="HZS897" s="2198"/>
      <c r="HZT897" s="2198"/>
      <c r="HZU897" s="2198"/>
      <c r="HZV897" s="2198"/>
      <c r="HZW897" s="2198"/>
      <c r="HZX897" s="2198"/>
      <c r="HZY897" s="2198"/>
      <c r="HZZ897" s="2198"/>
      <c r="IAA897" s="2198"/>
      <c r="IAB897" s="2198"/>
      <c r="IAC897" s="2198"/>
      <c r="IAD897" s="2198"/>
      <c r="IAE897" s="2198"/>
      <c r="IAF897" s="2198"/>
      <c r="IAG897" s="2198"/>
      <c r="IAH897" s="2198"/>
      <c r="IAI897" s="2198"/>
      <c r="IAJ897" s="2198"/>
      <c r="IAK897" s="2198"/>
      <c r="IAL897" s="2198"/>
      <c r="IAM897" s="2198"/>
      <c r="IAN897" s="2198"/>
      <c r="IAO897" s="2198"/>
      <c r="IAP897" s="2198"/>
      <c r="IAQ897" s="2198"/>
      <c r="IAR897" s="2198"/>
      <c r="IAS897" s="2198"/>
      <c r="IAT897" s="2198"/>
      <c r="IAU897" s="2198"/>
      <c r="IAV897" s="2198"/>
      <c r="IAW897" s="2198"/>
      <c r="IAX897" s="2198"/>
      <c r="IAY897" s="2198"/>
      <c r="IAZ897" s="2198"/>
      <c r="IBA897" s="2198"/>
      <c r="IBB897" s="2198"/>
      <c r="IBC897" s="2198"/>
      <c r="IBD897" s="2198"/>
      <c r="IBE897" s="2198"/>
      <c r="IBF897" s="2198"/>
      <c r="IBG897" s="2198"/>
      <c r="IBH897" s="2198"/>
      <c r="IBI897" s="2198"/>
      <c r="IBJ897" s="2198"/>
      <c r="IBK897" s="2198"/>
      <c r="IBO897" s="2198"/>
      <c r="IBP897" s="2198"/>
      <c r="IBQ897" s="2198"/>
      <c r="IBR897" s="2198"/>
      <c r="IBS897" s="2198"/>
      <c r="IBT897" s="2198"/>
      <c r="IBU897" s="2198"/>
      <c r="IBV897" s="2198"/>
      <c r="IBW897" s="2198"/>
      <c r="IBX897" s="2198"/>
      <c r="IBY897" s="2198"/>
      <c r="IBZ897" s="2198"/>
      <c r="ICA897" s="2198"/>
      <c r="ICB897" s="2198"/>
      <c r="ICC897" s="2198"/>
      <c r="ICD897" s="2198"/>
      <c r="ICE897" s="2198"/>
      <c r="ICF897" s="2198"/>
      <c r="ICG897" s="2198"/>
      <c r="ICH897" s="2198"/>
      <c r="ICI897" s="2198"/>
      <c r="ICJ897" s="2198"/>
      <c r="ICK897" s="2198"/>
      <c r="ICL897" s="2198"/>
      <c r="ICM897" s="2198"/>
      <c r="ICN897" s="2198"/>
      <c r="ICO897" s="2198"/>
      <c r="ICP897" s="2198"/>
      <c r="ICQ897" s="2198"/>
      <c r="ICR897" s="2198"/>
      <c r="ICS897" s="2198"/>
      <c r="ICT897" s="2198"/>
      <c r="ICU897" s="2198"/>
      <c r="ICV897" s="2198"/>
      <c r="ICW897" s="2198"/>
      <c r="ICX897" s="2198"/>
      <c r="ICY897" s="2198"/>
      <c r="ICZ897" s="2198"/>
      <c r="IDA897" s="2198"/>
      <c r="IDB897" s="2198"/>
      <c r="IDC897" s="2198"/>
      <c r="IDD897" s="2198"/>
      <c r="IDE897" s="2198"/>
      <c r="IDF897" s="2198"/>
      <c r="IDG897" s="2198"/>
      <c r="IDH897" s="2198"/>
      <c r="IDI897" s="2198"/>
      <c r="IDJ897" s="2198"/>
      <c r="IDK897" s="2198"/>
      <c r="IDL897" s="2198"/>
      <c r="IDM897" s="2198"/>
      <c r="IDN897" s="2198"/>
      <c r="IDO897" s="2198"/>
      <c r="IDP897" s="2198"/>
      <c r="IDQ897" s="2198"/>
      <c r="IDR897" s="2198"/>
      <c r="IDS897" s="2198"/>
      <c r="IDT897" s="2198"/>
      <c r="IDU897" s="2198"/>
      <c r="IDV897" s="2198"/>
      <c r="IDW897" s="2198"/>
      <c r="IDX897" s="2198"/>
      <c r="IDY897" s="2198"/>
      <c r="IDZ897" s="2198"/>
      <c r="IEA897" s="2198"/>
      <c r="IEB897" s="2198"/>
      <c r="IEC897" s="2198"/>
      <c r="IED897" s="2198"/>
      <c r="IEE897" s="2198"/>
      <c r="IEF897" s="2198"/>
      <c r="IEG897" s="2198"/>
      <c r="IEH897" s="2198"/>
      <c r="IEI897" s="2198"/>
      <c r="IEJ897" s="2198"/>
      <c r="IEK897" s="2198"/>
      <c r="IEL897" s="2198"/>
      <c r="IEM897" s="2198"/>
      <c r="IEN897" s="2198"/>
      <c r="IEO897" s="2198"/>
      <c r="IEP897" s="2198"/>
      <c r="IEQ897" s="2198"/>
      <c r="IER897" s="2198"/>
      <c r="IES897" s="2198"/>
      <c r="IET897" s="2198"/>
      <c r="IEU897" s="2198"/>
      <c r="IEV897" s="2198"/>
      <c r="IEW897" s="2198"/>
      <c r="IEX897" s="2198"/>
      <c r="IEY897" s="2198"/>
      <c r="IEZ897" s="2198"/>
      <c r="IFA897" s="2198"/>
      <c r="IFB897" s="2198"/>
      <c r="IFC897" s="2198"/>
      <c r="IFD897" s="2198"/>
      <c r="IFE897" s="2198"/>
      <c r="IFF897" s="2198"/>
      <c r="IFG897" s="2198"/>
      <c r="IFH897" s="2198"/>
      <c r="IFI897" s="2198"/>
      <c r="IFJ897" s="2198"/>
      <c r="IFK897" s="2198"/>
      <c r="IFL897" s="2198"/>
      <c r="IFM897" s="2198"/>
      <c r="IFN897" s="2198"/>
      <c r="IFO897" s="2198"/>
      <c r="IFP897" s="2198"/>
      <c r="IFQ897" s="2198"/>
      <c r="IFR897" s="2198"/>
      <c r="IFS897" s="2198"/>
      <c r="IFT897" s="2198"/>
      <c r="IFU897" s="2198"/>
      <c r="IFV897" s="2198"/>
      <c r="IFW897" s="2198"/>
      <c r="IFX897" s="2198"/>
      <c r="IFY897" s="2198"/>
      <c r="IFZ897" s="2198"/>
      <c r="IGA897" s="2198"/>
      <c r="IGB897" s="2198"/>
      <c r="IGC897" s="2198"/>
      <c r="IGD897" s="2198"/>
      <c r="IGE897" s="2198"/>
      <c r="IGF897" s="2198"/>
      <c r="IGG897" s="2198"/>
      <c r="IGH897" s="2198"/>
      <c r="IGI897" s="2198"/>
      <c r="IGJ897" s="2198"/>
      <c r="IGK897" s="2198"/>
      <c r="IGL897" s="2198"/>
      <c r="IGM897" s="2198"/>
      <c r="IGN897" s="2198"/>
      <c r="IGO897" s="2198"/>
      <c r="IGP897" s="2198"/>
      <c r="IGQ897" s="2198"/>
      <c r="IGR897" s="2198"/>
      <c r="IGS897" s="2198"/>
      <c r="IGT897" s="2198"/>
      <c r="IGU897" s="2198"/>
      <c r="IGV897" s="2198"/>
      <c r="IGW897" s="2198"/>
      <c r="IGX897" s="2198"/>
      <c r="IGY897" s="2198"/>
      <c r="IGZ897" s="2198"/>
      <c r="IHA897" s="2198"/>
      <c r="IHB897" s="2198"/>
      <c r="IHC897" s="2198"/>
      <c r="IHD897" s="2198"/>
      <c r="IHE897" s="2198"/>
      <c r="IHF897" s="2198"/>
      <c r="IHG897" s="2198"/>
      <c r="IHH897" s="2198"/>
      <c r="IHI897" s="2198"/>
      <c r="IHJ897" s="2198"/>
      <c r="IHK897" s="2198"/>
      <c r="IHL897" s="2198"/>
      <c r="IHM897" s="2198"/>
      <c r="IHN897" s="2198"/>
      <c r="IHO897" s="2198"/>
      <c r="IHP897" s="2198"/>
      <c r="IHQ897" s="2198"/>
      <c r="IHR897" s="2198"/>
      <c r="IHS897" s="2198"/>
      <c r="IHT897" s="2198"/>
      <c r="IHU897" s="2198"/>
      <c r="IHV897" s="2198"/>
      <c r="IHW897" s="2198"/>
      <c r="IHX897" s="2198"/>
      <c r="IHY897" s="2198"/>
      <c r="IHZ897" s="2198"/>
      <c r="IIA897" s="2198"/>
      <c r="IIB897" s="2198"/>
      <c r="IIC897" s="2198"/>
      <c r="IID897" s="2198"/>
      <c r="IIE897" s="2198"/>
      <c r="IIF897" s="2198"/>
      <c r="IIG897" s="2198"/>
      <c r="IIH897" s="2198"/>
      <c r="III897" s="2198"/>
      <c r="IIJ897" s="2198"/>
      <c r="IIK897" s="2198"/>
      <c r="IIL897" s="2198"/>
      <c r="IIM897" s="2198"/>
      <c r="IIN897" s="2198"/>
      <c r="IIO897" s="2198"/>
      <c r="IIP897" s="2198"/>
      <c r="IIQ897" s="2198"/>
      <c r="IIR897" s="2198"/>
      <c r="IIS897" s="2198"/>
      <c r="IIT897" s="2198"/>
      <c r="IIU897" s="2198"/>
      <c r="IIV897" s="2198"/>
      <c r="IIW897" s="2198"/>
      <c r="IIX897" s="2198"/>
      <c r="IIY897" s="2198"/>
      <c r="IIZ897" s="2198"/>
      <c r="IJA897" s="2198"/>
      <c r="IJB897" s="2198"/>
      <c r="IJC897" s="2198"/>
      <c r="IJD897" s="2198"/>
      <c r="IJE897" s="2198"/>
      <c r="IJF897" s="2198"/>
      <c r="IJG897" s="2198"/>
      <c r="IJH897" s="2198"/>
      <c r="IJI897" s="2198"/>
      <c r="IJJ897" s="2198"/>
      <c r="IJK897" s="2198"/>
      <c r="IJL897" s="2198"/>
      <c r="IJM897" s="2198"/>
      <c r="IJN897" s="2198"/>
      <c r="IJO897" s="2198"/>
      <c r="IJP897" s="2198"/>
      <c r="IJQ897" s="2198"/>
      <c r="IJR897" s="2198"/>
      <c r="IJS897" s="2198"/>
      <c r="IJT897" s="2198"/>
      <c r="IJU897" s="2198"/>
      <c r="IJV897" s="2198"/>
      <c r="IJW897" s="2198"/>
      <c r="IJX897" s="2198"/>
      <c r="IJY897" s="2198"/>
      <c r="IJZ897" s="2198"/>
      <c r="IKA897" s="2198"/>
      <c r="IKB897" s="2198"/>
      <c r="IKC897" s="2198"/>
      <c r="IKD897" s="2198"/>
      <c r="IKE897" s="2198"/>
      <c r="IKF897" s="2198"/>
      <c r="IKG897" s="2198"/>
      <c r="IKH897" s="2198"/>
      <c r="IKI897" s="2198"/>
      <c r="IKJ897" s="2198"/>
      <c r="IKK897" s="2198"/>
      <c r="IKL897" s="2198"/>
      <c r="IKM897" s="2198"/>
      <c r="IKN897" s="2198"/>
      <c r="IKO897" s="2198"/>
      <c r="IKP897" s="2198"/>
      <c r="IKQ897" s="2198"/>
      <c r="IKR897" s="2198"/>
      <c r="IKS897" s="2198"/>
      <c r="IKT897" s="2198"/>
      <c r="IKU897" s="2198"/>
      <c r="IKV897" s="2198"/>
      <c r="IKW897" s="2198"/>
      <c r="IKX897" s="2198"/>
      <c r="IKY897" s="2198"/>
      <c r="IKZ897" s="2198"/>
      <c r="ILA897" s="2198"/>
      <c r="ILB897" s="2198"/>
      <c r="ILC897" s="2198"/>
      <c r="ILD897" s="2198"/>
      <c r="ILE897" s="2198"/>
      <c r="ILF897" s="2198"/>
      <c r="ILG897" s="2198"/>
      <c r="ILK897" s="2198"/>
      <c r="ILL897" s="2198"/>
      <c r="ILM897" s="2198"/>
      <c r="ILN897" s="2198"/>
      <c r="ILO897" s="2198"/>
      <c r="ILP897" s="2198"/>
      <c r="ILQ897" s="2198"/>
      <c r="ILR897" s="2198"/>
      <c r="ILS897" s="2198"/>
      <c r="ILT897" s="2198"/>
      <c r="ILU897" s="2198"/>
      <c r="ILV897" s="2198"/>
      <c r="ILW897" s="2198"/>
      <c r="ILX897" s="2198"/>
      <c r="ILY897" s="2198"/>
      <c r="ILZ897" s="2198"/>
      <c r="IMA897" s="2198"/>
      <c r="IMB897" s="2198"/>
      <c r="IMC897" s="2198"/>
      <c r="IMD897" s="2198"/>
      <c r="IME897" s="2198"/>
      <c r="IMF897" s="2198"/>
      <c r="IMG897" s="2198"/>
      <c r="IMH897" s="2198"/>
      <c r="IMI897" s="2198"/>
      <c r="IMJ897" s="2198"/>
      <c r="IMK897" s="2198"/>
      <c r="IML897" s="2198"/>
      <c r="IMM897" s="2198"/>
      <c r="IMN897" s="2198"/>
      <c r="IMO897" s="2198"/>
      <c r="IMP897" s="2198"/>
      <c r="IMQ897" s="2198"/>
      <c r="IMR897" s="2198"/>
      <c r="IMS897" s="2198"/>
      <c r="IMT897" s="2198"/>
      <c r="IMU897" s="2198"/>
      <c r="IMV897" s="2198"/>
      <c r="IMW897" s="2198"/>
      <c r="IMX897" s="2198"/>
      <c r="IMY897" s="2198"/>
      <c r="IMZ897" s="2198"/>
      <c r="INA897" s="2198"/>
      <c r="INB897" s="2198"/>
      <c r="INC897" s="2198"/>
      <c r="IND897" s="2198"/>
      <c r="INE897" s="2198"/>
      <c r="INF897" s="2198"/>
      <c r="ING897" s="2198"/>
      <c r="INH897" s="2198"/>
      <c r="INI897" s="2198"/>
      <c r="INJ897" s="2198"/>
      <c r="INK897" s="2198"/>
      <c r="INL897" s="2198"/>
      <c r="INM897" s="2198"/>
      <c r="INN897" s="2198"/>
      <c r="INO897" s="2198"/>
      <c r="INP897" s="2198"/>
      <c r="INQ897" s="2198"/>
      <c r="INR897" s="2198"/>
      <c r="INS897" s="2198"/>
      <c r="INT897" s="2198"/>
      <c r="INU897" s="2198"/>
      <c r="INV897" s="2198"/>
      <c r="INW897" s="2198"/>
      <c r="INX897" s="2198"/>
      <c r="INY897" s="2198"/>
      <c r="INZ897" s="2198"/>
      <c r="IOA897" s="2198"/>
      <c r="IOB897" s="2198"/>
      <c r="IOC897" s="2198"/>
      <c r="IOD897" s="2198"/>
      <c r="IOE897" s="2198"/>
      <c r="IOF897" s="2198"/>
      <c r="IOG897" s="2198"/>
      <c r="IOH897" s="2198"/>
      <c r="IOI897" s="2198"/>
      <c r="IOJ897" s="2198"/>
      <c r="IOK897" s="2198"/>
      <c r="IOL897" s="2198"/>
      <c r="IOM897" s="2198"/>
      <c r="ION897" s="2198"/>
      <c r="IOO897" s="2198"/>
      <c r="IOP897" s="2198"/>
      <c r="IOQ897" s="2198"/>
      <c r="IOR897" s="2198"/>
      <c r="IOS897" s="2198"/>
      <c r="IOT897" s="2198"/>
      <c r="IOU897" s="2198"/>
      <c r="IOV897" s="2198"/>
      <c r="IOW897" s="2198"/>
      <c r="IOX897" s="2198"/>
      <c r="IOY897" s="2198"/>
      <c r="IOZ897" s="2198"/>
      <c r="IPA897" s="2198"/>
      <c r="IPB897" s="2198"/>
      <c r="IPC897" s="2198"/>
      <c r="IPD897" s="2198"/>
      <c r="IPE897" s="2198"/>
      <c r="IPF897" s="2198"/>
      <c r="IPG897" s="2198"/>
      <c r="IPH897" s="2198"/>
      <c r="IPI897" s="2198"/>
      <c r="IPJ897" s="2198"/>
      <c r="IPK897" s="2198"/>
      <c r="IPL897" s="2198"/>
      <c r="IPM897" s="2198"/>
      <c r="IPN897" s="2198"/>
      <c r="IPO897" s="2198"/>
      <c r="IPP897" s="2198"/>
      <c r="IPQ897" s="2198"/>
      <c r="IPR897" s="2198"/>
      <c r="IPS897" s="2198"/>
      <c r="IPT897" s="2198"/>
      <c r="IPU897" s="2198"/>
      <c r="IPV897" s="2198"/>
      <c r="IPW897" s="2198"/>
      <c r="IPX897" s="2198"/>
      <c r="IPY897" s="2198"/>
      <c r="IPZ897" s="2198"/>
      <c r="IQA897" s="2198"/>
      <c r="IQB897" s="2198"/>
      <c r="IQC897" s="2198"/>
      <c r="IQD897" s="2198"/>
      <c r="IQE897" s="2198"/>
      <c r="IQF897" s="2198"/>
      <c r="IQG897" s="2198"/>
      <c r="IQH897" s="2198"/>
      <c r="IQI897" s="2198"/>
      <c r="IQJ897" s="2198"/>
      <c r="IQK897" s="2198"/>
      <c r="IQL897" s="2198"/>
      <c r="IQM897" s="2198"/>
      <c r="IQN897" s="2198"/>
      <c r="IQO897" s="2198"/>
      <c r="IQP897" s="2198"/>
      <c r="IQQ897" s="2198"/>
      <c r="IQR897" s="2198"/>
      <c r="IQS897" s="2198"/>
      <c r="IQT897" s="2198"/>
      <c r="IQU897" s="2198"/>
      <c r="IQV897" s="2198"/>
      <c r="IQW897" s="2198"/>
      <c r="IQX897" s="2198"/>
      <c r="IQY897" s="2198"/>
      <c r="IQZ897" s="2198"/>
      <c r="IRA897" s="2198"/>
      <c r="IRB897" s="2198"/>
      <c r="IRC897" s="2198"/>
      <c r="IRD897" s="2198"/>
      <c r="IRE897" s="2198"/>
      <c r="IRF897" s="2198"/>
      <c r="IRG897" s="2198"/>
      <c r="IRH897" s="2198"/>
      <c r="IRI897" s="2198"/>
      <c r="IRJ897" s="2198"/>
      <c r="IRK897" s="2198"/>
      <c r="IRL897" s="2198"/>
      <c r="IRM897" s="2198"/>
      <c r="IRN897" s="2198"/>
      <c r="IRO897" s="2198"/>
      <c r="IRP897" s="2198"/>
      <c r="IRQ897" s="2198"/>
      <c r="IRR897" s="2198"/>
      <c r="IRS897" s="2198"/>
      <c r="IRT897" s="2198"/>
      <c r="IRU897" s="2198"/>
      <c r="IRV897" s="2198"/>
      <c r="IRW897" s="2198"/>
      <c r="IRX897" s="2198"/>
      <c r="IRY897" s="2198"/>
      <c r="IRZ897" s="2198"/>
      <c r="ISA897" s="2198"/>
      <c r="ISB897" s="2198"/>
      <c r="ISC897" s="2198"/>
      <c r="ISD897" s="2198"/>
      <c r="ISE897" s="2198"/>
      <c r="ISF897" s="2198"/>
      <c r="ISG897" s="2198"/>
      <c r="ISH897" s="2198"/>
      <c r="ISI897" s="2198"/>
      <c r="ISJ897" s="2198"/>
      <c r="ISK897" s="2198"/>
      <c r="ISL897" s="2198"/>
      <c r="ISM897" s="2198"/>
      <c r="ISN897" s="2198"/>
      <c r="ISO897" s="2198"/>
      <c r="ISP897" s="2198"/>
      <c r="ISQ897" s="2198"/>
      <c r="ISR897" s="2198"/>
      <c r="ISS897" s="2198"/>
      <c r="IST897" s="2198"/>
      <c r="ISU897" s="2198"/>
      <c r="ISV897" s="2198"/>
      <c r="ISW897" s="2198"/>
      <c r="ISX897" s="2198"/>
      <c r="ISY897" s="2198"/>
      <c r="ISZ897" s="2198"/>
      <c r="ITA897" s="2198"/>
      <c r="ITB897" s="2198"/>
      <c r="ITC897" s="2198"/>
      <c r="ITD897" s="2198"/>
      <c r="ITE897" s="2198"/>
      <c r="ITF897" s="2198"/>
      <c r="ITG897" s="2198"/>
      <c r="ITH897" s="2198"/>
      <c r="ITI897" s="2198"/>
      <c r="ITJ897" s="2198"/>
      <c r="ITK897" s="2198"/>
      <c r="ITL897" s="2198"/>
      <c r="ITM897" s="2198"/>
      <c r="ITN897" s="2198"/>
      <c r="ITO897" s="2198"/>
      <c r="ITP897" s="2198"/>
      <c r="ITQ897" s="2198"/>
      <c r="ITR897" s="2198"/>
      <c r="ITS897" s="2198"/>
      <c r="ITT897" s="2198"/>
      <c r="ITU897" s="2198"/>
      <c r="ITV897" s="2198"/>
      <c r="ITW897" s="2198"/>
      <c r="ITX897" s="2198"/>
      <c r="ITY897" s="2198"/>
      <c r="ITZ897" s="2198"/>
      <c r="IUA897" s="2198"/>
      <c r="IUB897" s="2198"/>
      <c r="IUC897" s="2198"/>
      <c r="IUD897" s="2198"/>
      <c r="IUE897" s="2198"/>
      <c r="IUF897" s="2198"/>
      <c r="IUG897" s="2198"/>
      <c r="IUH897" s="2198"/>
      <c r="IUI897" s="2198"/>
      <c r="IUJ897" s="2198"/>
      <c r="IUK897" s="2198"/>
      <c r="IUL897" s="2198"/>
      <c r="IUM897" s="2198"/>
      <c r="IUN897" s="2198"/>
      <c r="IUO897" s="2198"/>
      <c r="IUP897" s="2198"/>
      <c r="IUQ897" s="2198"/>
      <c r="IUR897" s="2198"/>
      <c r="IUS897" s="2198"/>
      <c r="IUT897" s="2198"/>
      <c r="IUU897" s="2198"/>
      <c r="IUV897" s="2198"/>
      <c r="IUW897" s="2198"/>
      <c r="IUX897" s="2198"/>
      <c r="IUY897" s="2198"/>
      <c r="IUZ897" s="2198"/>
      <c r="IVA897" s="2198"/>
      <c r="IVB897" s="2198"/>
      <c r="IVC897" s="2198"/>
      <c r="IVG897" s="2198"/>
      <c r="IVH897" s="2198"/>
      <c r="IVI897" s="2198"/>
      <c r="IVJ897" s="2198"/>
      <c r="IVK897" s="2198"/>
      <c r="IVL897" s="2198"/>
      <c r="IVM897" s="2198"/>
      <c r="IVN897" s="2198"/>
      <c r="IVO897" s="2198"/>
      <c r="IVP897" s="2198"/>
      <c r="IVQ897" s="2198"/>
      <c r="IVR897" s="2198"/>
      <c r="IVS897" s="2198"/>
      <c r="IVT897" s="2198"/>
      <c r="IVU897" s="2198"/>
      <c r="IVV897" s="2198"/>
      <c r="IVW897" s="2198"/>
      <c r="IVX897" s="2198"/>
      <c r="IVY897" s="2198"/>
      <c r="IVZ897" s="2198"/>
      <c r="IWA897" s="2198"/>
      <c r="IWB897" s="2198"/>
      <c r="IWC897" s="2198"/>
      <c r="IWD897" s="2198"/>
      <c r="IWE897" s="2198"/>
      <c r="IWF897" s="2198"/>
      <c r="IWG897" s="2198"/>
      <c r="IWH897" s="2198"/>
      <c r="IWI897" s="2198"/>
      <c r="IWJ897" s="2198"/>
      <c r="IWK897" s="2198"/>
      <c r="IWL897" s="2198"/>
      <c r="IWM897" s="2198"/>
      <c r="IWN897" s="2198"/>
      <c r="IWO897" s="2198"/>
      <c r="IWP897" s="2198"/>
      <c r="IWQ897" s="2198"/>
      <c r="IWR897" s="2198"/>
      <c r="IWS897" s="2198"/>
      <c r="IWT897" s="2198"/>
      <c r="IWU897" s="2198"/>
      <c r="IWV897" s="2198"/>
      <c r="IWW897" s="2198"/>
      <c r="IWX897" s="2198"/>
      <c r="IWY897" s="2198"/>
      <c r="IWZ897" s="2198"/>
      <c r="IXA897" s="2198"/>
      <c r="IXB897" s="2198"/>
      <c r="IXC897" s="2198"/>
      <c r="IXD897" s="2198"/>
      <c r="IXE897" s="2198"/>
      <c r="IXF897" s="2198"/>
      <c r="IXG897" s="2198"/>
      <c r="IXH897" s="2198"/>
      <c r="IXI897" s="2198"/>
      <c r="IXJ897" s="2198"/>
      <c r="IXK897" s="2198"/>
      <c r="IXL897" s="2198"/>
      <c r="IXM897" s="2198"/>
      <c r="IXN897" s="2198"/>
      <c r="IXO897" s="2198"/>
      <c r="IXP897" s="2198"/>
      <c r="IXQ897" s="2198"/>
      <c r="IXR897" s="2198"/>
      <c r="IXS897" s="2198"/>
      <c r="IXT897" s="2198"/>
      <c r="IXU897" s="2198"/>
      <c r="IXV897" s="2198"/>
      <c r="IXW897" s="2198"/>
      <c r="IXX897" s="2198"/>
      <c r="IXY897" s="2198"/>
      <c r="IXZ897" s="2198"/>
      <c r="IYA897" s="2198"/>
      <c r="IYB897" s="2198"/>
      <c r="IYC897" s="2198"/>
      <c r="IYD897" s="2198"/>
      <c r="IYE897" s="2198"/>
      <c r="IYF897" s="2198"/>
      <c r="IYG897" s="2198"/>
      <c r="IYH897" s="2198"/>
      <c r="IYI897" s="2198"/>
      <c r="IYJ897" s="2198"/>
      <c r="IYK897" s="2198"/>
      <c r="IYL897" s="2198"/>
      <c r="IYM897" s="2198"/>
      <c r="IYN897" s="2198"/>
      <c r="IYO897" s="2198"/>
      <c r="IYP897" s="2198"/>
      <c r="IYQ897" s="2198"/>
      <c r="IYR897" s="2198"/>
      <c r="IYS897" s="2198"/>
      <c r="IYT897" s="2198"/>
      <c r="IYU897" s="2198"/>
      <c r="IYV897" s="2198"/>
      <c r="IYW897" s="2198"/>
      <c r="IYX897" s="2198"/>
      <c r="IYY897" s="2198"/>
      <c r="IYZ897" s="2198"/>
      <c r="IZA897" s="2198"/>
      <c r="IZB897" s="2198"/>
      <c r="IZC897" s="2198"/>
      <c r="IZD897" s="2198"/>
      <c r="IZE897" s="2198"/>
      <c r="IZF897" s="2198"/>
      <c r="IZG897" s="2198"/>
      <c r="IZH897" s="2198"/>
      <c r="IZI897" s="2198"/>
      <c r="IZJ897" s="2198"/>
      <c r="IZK897" s="2198"/>
      <c r="IZL897" s="2198"/>
      <c r="IZM897" s="2198"/>
      <c r="IZN897" s="2198"/>
      <c r="IZO897" s="2198"/>
      <c r="IZP897" s="2198"/>
      <c r="IZQ897" s="2198"/>
      <c r="IZR897" s="2198"/>
      <c r="IZS897" s="2198"/>
      <c r="IZT897" s="2198"/>
      <c r="IZU897" s="2198"/>
      <c r="IZV897" s="2198"/>
      <c r="IZW897" s="2198"/>
      <c r="IZX897" s="2198"/>
      <c r="IZY897" s="2198"/>
      <c r="IZZ897" s="2198"/>
      <c r="JAA897" s="2198"/>
      <c r="JAB897" s="2198"/>
      <c r="JAC897" s="2198"/>
      <c r="JAD897" s="2198"/>
      <c r="JAE897" s="2198"/>
      <c r="JAF897" s="2198"/>
      <c r="JAG897" s="2198"/>
      <c r="JAH897" s="2198"/>
      <c r="JAI897" s="2198"/>
      <c r="JAJ897" s="2198"/>
      <c r="JAK897" s="2198"/>
      <c r="JAL897" s="2198"/>
      <c r="JAM897" s="2198"/>
      <c r="JAN897" s="2198"/>
      <c r="JAO897" s="2198"/>
      <c r="JAP897" s="2198"/>
      <c r="JAQ897" s="2198"/>
      <c r="JAR897" s="2198"/>
      <c r="JAS897" s="2198"/>
      <c r="JAT897" s="2198"/>
      <c r="JAU897" s="2198"/>
      <c r="JAV897" s="2198"/>
      <c r="JAW897" s="2198"/>
      <c r="JAX897" s="2198"/>
      <c r="JAY897" s="2198"/>
      <c r="JAZ897" s="2198"/>
      <c r="JBA897" s="2198"/>
      <c r="JBB897" s="2198"/>
      <c r="JBC897" s="2198"/>
      <c r="JBD897" s="2198"/>
      <c r="JBE897" s="2198"/>
      <c r="JBF897" s="2198"/>
      <c r="JBG897" s="2198"/>
      <c r="JBH897" s="2198"/>
      <c r="JBI897" s="2198"/>
      <c r="JBJ897" s="2198"/>
      <c r="JBK897" s="2198"/>
      <c r="JBL897" s="2198"/>
      <c r="JBM897" s="2198"/>
      <c r="JBN897" s="2198"/>
      <c r="JBO897" s="2198"/>
      <c r="JBP897" s="2198"/>
      <c r="JBQ897" s="2198"/>
      <c r="JBR897" s="2198"/>
      <c r="JBS897" s="2198"/>
      <c r="JBT897" s="2198"/>
      <c r="JBU897" s="2198"/>
      <c r="JBV897" s="2198"/>
      <c r="JBW897" s="2198"/>
      <c r="JBX897" s="2198"/>
      <c r="JBY897" s="2198"/>
      <c r="JBZ897" s="2198"/>
      <c r="JCA897" s="2198"/>
      <c r="JCB897" s="2198"/>
      <c r="JCC897" s="2198"/>
      <c r="JCD897" s="2198"/>
      <c r="JCE897" s="2198"/>
      <c r="JCF897" s="2198"/>
      <c r="JCG897" s="2198"/>
      <c r="JCH897" s="2198"/>
      <c r="JCI897" s="2198"/>
      <c r="JCJ897" s="2198"/>
      <c r="JCK897" s="2198"/>
      <c r="JCL897" s="2198"/>
      <c r="JCM897" s="2198"/>
      <c r="JCN897" s="2198"/>
      <c r="JCO897" s="2198"/>
      <c r="JCP897" s="2198"/>
      <c r="JCQ897" s="2198"/>
      <c r="JCR897" s="2198"/>
      <c r="JCS897" s="2198"/>
      <c r="JCT897" s="2198"/>
      <c r="JCU897" s="2198"/>
      <c r="JCV897" s="2198"/>
      <c r="JCW897" s="2198"/>
      <c r="JCX897" s="2198"/>
      <c r="JCY897" s="2198"/>
      <c r="JCZ897" s="2198"/>
      <c r="JDA897" s="2198"/>
      <c r="JDB897" s="2198"/>
      <c r="JDC897" s="2198"/>
      <c r="JDD897" s="2198"/>
      <c r="JDE897" s="2198"/>
      <c r="JDF897" s="2198"/>
      <c r="JDG897" s="2198"/>
      <c r="JDH897" s="2198"/>
      <c r="JDI897" s="2198"/>
      <c r="JDJ897" s="2198"/>
      <c r="JDK897" s="2198"/>
      <c r="JDL897" s="2198"/>
      <c r="JDM897" s="2198"/>
      <c r="JDN897" s="2198"/>
      <c r="JDO897" s="2198"/>
      <c r="JDP897" s="2198"/>
      <c r="JDQ897" s="2198"/>
      <c r="JDR897" s="2198"/>
      <c r="JDS897" s="2198"/>
      <c r="JDT897" s="2198"/>
      <c r="JDU897" s="2198"/>
      <c r="JDV897" s="2198"/>
      <c r="JDW897" s="2198"/>
      <c r="JDX897" s="2198"/>
      <c r="JDY897" s="2198"/>
      <c r="JDZ897" s="2198"/>
      <c r="JEA897" s="2198"/>
      <c r="JEB897" s="2198"/>
      <c r="JEC897" s="2198"/>
      <c r="JED897" s="2198"/>
      <c r="JEE897" s="2198"/>
      <c r="JEF897" s="2198"/>
      <c r="JEG897" s="2198"/>
      <c r="JEH897" s="2198"/>
      <c r="JEI897" s="2198"/>
      <c r="JEJ897" s="2198"/>
      <c r="JEK897" s="2198"/>
      <c r="JEL897" s="2198"/>
      <c r="JEM897" s="2198"/>
      <c r="JEN897" s="2198"/>
      <c r="JEO897" s="2198"/>
      <c r="JEP897" s="2198"/>
      <c r="JEQ897" s="2198"/>
      <c r="JER897" s="2198"/>
      <c r="JES897" s="2198"/>
      <c r="JET897" s="2198"/>
      <c r="JEU897" s="2198"/>
      <c r="JEV897" s="2198"/>
      <c r="JEW897" s="2198"/>
      <c r="JEX897" s="2198"/>
      <c r="JEY897" s="2198"/>
      <c r="JFC897" s="2198"/>
      <c r="JFD897" s="2198"/>
      <c r="JFE897" s="2198"/>
      <c r="JFF897" s="2198"/>
      <c r="JFG897" s="2198"/>
      <c r="JFH897" s="2198"/>
      <c r="JFI897" s="2198"/>
      <c r="JFJ897" s="2198"/>
      <c r="JFK897" s="2198"/>
      <c r="JFL897" s="2198"/>
      <c r="JFM897" s="2198"/>
      <c r="JFN897" s="2198"/>
      <c r="JFO897" s="2198"/>
      <c r="JFP897" s="2198"/>
      <c r="JFQ897" s="2198"/>
      <c r="JFR897" s="2198"/>
      <c r="JFS897" s="2198"/>
      <c r="JFT897" s="2198"/>
      <c r="JFU897" s="2198"/>
      <c r="JFV897" s="2198"/>
      <c r="JFW897" s="2198"/>
      <c r="JFX897" s="2198"/>
      <c r="JFY897" s="2198"/>
      <c r="JFZ897" s="2198"/>
      <c r="JGA897" s="2198"/>
      <c r="JGB897" s="2198"/>
      <c r="JGC897" s="2198"/>
      <c r="JGD897" s="2198"/>
      <c r="JGE897" s="2198"/>
      <c r="JGF897" s="2198"/>
      <c r="JGG897" s="2198"/>
      <c r="JGH897" s="2198"/>
      <c r="JGI897" s="2198"/>
      <c r="JGJ897" s="2198"/>
      <c r="JGK897" s="2198"/>
      <c r="JGL897" s="2198"/>
      <c r="JGM897" s="2198"/>
      <c r="JGN897" s="2198"/>
      <c r="JGO897" s="2198"/>
      <c r="JGP897" s="2198"/>
      <c r="JGQ897" s="2198"/>
      <c r="JGR897" s="2198"/>
      <c r="JGS897" s="2198"/>
      <c r="JGT897" s="2198"/>
      <c r="JGU897" s="2198"/>
      <c r="JGV897" s="2198"/>
      <c r="JGW897" s="2198"/>
      <c r="JGX897" s="2198"/>
      <c r="JGY897" s="2198"/>
      <c r="JGZ897" s="2198"/>
      <c r="JHA897" s="2198"/>
      <c r="JHB897" s="2198"/>
      <c r="JHC897" s="2198"/>
      <c r="JHD897" s="2198"/>
      <c r="JHE897" s="2198"/>
      <c r="JHF897" s="2198"/>
      <c r="JHG897" s="2198"/>
      <c r="JHH897" s="2198"/>
      <c r="JHI897" s="2198"/>
      <c r="JHJ897" s="2198"/>
      <c r="JHK897" s="2198"/>
      <c r="JHL897" s="2198"/>
      <c r="JHM897" s="2198"/>
      <c r="JHN897" s="2198"/>
      <c r="JHO897" s="2198"/>
      <c r="JHP897" s="2198"/>
      <c r="JHQ897" s="2198"/>
      <c r="JHR897" s="2198"/>
      <c r="JHS897" s="2198"/>
      <c r="JHT897" s="2198"/>
      <c r="JHU897" s="2198"/>
      <c r="JHV897" s="2198"/>
      <c r="JHW897" s="2198"/>
      <c r="JHX897" s="2198"/>
      <c r="JHY897" s="2198"/>
      <c r="JHZ897" s="2198"/>
      <c r="JIA897" s="2198"/>
      <c r="JIB897" s="2198"/>
      <c r="JIC897" s="2198"/>
      <c r="JID897" s="2198"/>
      <c r="JIE897" s="2198"/>
      <c r="JIF897" s="2198"/>
      <c r="JIG897" s="2198"/>
      <c r="JIH897" s="2198"/>
      <c r="JII897" s="2198"/>
      <c r="JIJ897" s="2198"/>
      <c r="JIK897" s="2198"/>
      <c r="JIL897" s="2198"/>
      <c r="JIM897" s="2198"/>
      <c r="JIN897" s="2198"/>
      <c r="JIO897" s="2198"/>
      <c r="JIP897" s="2198"/>
      <c r="JIQ897" s="2198"/>
      <c r="JIR897" s="2198"/>
      <c r="JIS897" s="2198"/>
      <c r="JIT897" s="2198"/>
      <c r="JIU897" s="2198"/>
      <c r="JIV897" s="2198"/>
      <c r="JIW897" s="2198"/>
      <c r="JIX897" s="2198"/>
      <c r="JIY897" s="2198"/>
      <c r="JIZ897" s="2198"/>
      <c r="JJA897" s="2198"/>
      <c r="JJB897" s="2198"/>
      <c r="JJC897" s="2198"/>
      <c r="JJD897" s="2198"/>
      <c r="JJE897" s="2198"/>
      <c r="JJF897" s="2198"/>
      <c r="JJG897" s="2198"/>
      <c r="JJH897" s="2198"/>
      <c r="JJI897" s="2198"/>
      <c r="JJJ897" s="2198"/>
      <c r="JJK897" s="2198"/>
      <c r="JJL897" s="2198"/>
      <c r="JJM897" s="2198"/>
      <c r="JJN897" s="2198"/>
      <c r="JJO897" s="2198"/>
      <c r="JJP897" s="2198"/>
      <c r="JJQ897" s="2198"/>
      <c r="JJR897" s="2198"/>
      <c r="JJS897" s="2198"/>
      <c r="JJT897" s="2198"/>
      <c r="JJU897" s="2198"/>
      <c r="JJV897" s="2198"/>
      <c r="JJW897" s="2198"/>
      <c r="JJX897" s="2198"/>
      <c r="JJY897" s="2198"/>
      <c r="JJZ897" s="2198"/>
      <c r="JKA897" s="2198"/>
      <c r="JKB897" s="2198"/>
      <c r="JKC897" s="2198"/>
      <c r="JKD897" s="2198"/>
      <c r="JKE897" s="2198"/>
      <c r="JKF897" s="2198"/>
      <c r="JKG897" s="2198"/>
      <c r="JKH897" s="2198"/>
      <c r="JKI897" s="2198"/>
      <c r="JKJ897" s="2198"/>
      <c r="JKK897" s="2198"/>
      <c r="JKL897" s="2198"/>
      <c r="JKM897" s="2198"/>
      <c r="JKN897" s="2198"/>
      <c r="JKO897" s="2198"/>
      <c r="JKP897" s="2198"/>
      <c r="JKQ897" s="2198"/>
      <c r="JKR897" s="2198"/>
      <c r="JKS897" s="2198"/>
      <c r="JKT897" s="2198"/>
      <c r="JKU897" s="2198"/>
      <c r="JKV897" s="2198"/>
      <c r="JKW897" s="2198"/>
      <c r="JKX897" s="2198"/>
      <c r="JKY897" s="2198"/>
      <c r="JKZ897" s="2198"/>
      <c r="JLA897" s="2198"/>
      <c r="JLB897" s="2198"/>
      <c r="JLC897" s="2198"/>
      <c r="JLD897" s="2198"/>
      <c r="JLE897" s="2198"/>
      <c r="JLF897" s="2198"/>
      <c r="JLG897" s="2198"/>
      <c r="JLH897" s="2198"/>
      <c r="JLI897" s="2198"/>
      <c r="JLJ897" s="2198"/>
      <c r="JLK897" s="2198"/>
      <c r="JLL897" s="2198"/>
      <c r="JLM897" s="2198"/>
      <c r="JLN897" s="2198"/>
      <c r="JLO897" s="2198"/>
      <c r="JLP897" s="2198"/>
      <c r="JLQ897" s="2198"/>
      <c r="JLR897" s="2198"/>
      <c r="JLS897" s="2198"/>
      <c r="JLT897" s="2198"/>
      <c r="JLU897" s="2198"/>
      <c r="JLV897" s="2198"/>
      <c r="JLW897" s="2198"/>
      <c r="JLX897" s="2198"/>
      <c r="JLY897" s="2198"/>
      <c r="JLZ897" s="2198"/>
      <c r="JMA897" s="2198"/>
      <c r="JMB897" s="2198"/>
      <c r="JMC897" s="2198"/>
      <c r="JMD897" s="2198"/>
      <c r="JME897" s="2198"/>
      <c r="JMF897" s="2198"/>
      <c r="JMG897" s="2198"/>
      <c r="JMH897" s="2198"/>
      <c r="JMI897" s="2198"/>
      <c r="JMJ897" s="2198"/>
      <c r="JMK897" s="2198"/>
      <c r="JML897" s="2198"/>
      <c r="JMM897" s="2198"/>
      <c r="JMN897" s="2198"/>
      <c r="JMO897" s="2198"/>
      <c r="JMP897" s="2198"/>
      <c r="JMQ897" s="2198"/>
      <c r="JMR897" s="2198"/>
      <c r="JMS897" s="2198"/>
      <c r="JMT897" s="2198"/>
      <c r="JMU897" s="2198"/>
      <c r="JMV897" s="2198"/>
      <c r="JMW897" s="2198"/>
      <c r="JMX897" s="2198"/>
      <c r="JMY897" s="2198"/>
      <c r="JMZ897" s="2198"/>
      <c r="JNA897" s="2198"/>
      <c r="JNB897" s="2198"/>
      <c r="JNC897" s="2198"/>
      <c r="JND897" s="2198"/>
      <c r="JNE897" s="2198"/>
      <c r="JNF897" s="2198"/>
      <c r="JNG897" s="2198"/>
      <c r="JNH897" s="2198"/>
      <c r="JNI897" s="2198"/>
      <c r="JNJ897" s="2198"/>
      <c r="JNK897" s="2198"/>
      <c r="JNL897" s="2198"/>
      <c r="JNM897" s="2198"/>
      <c r="JNN897" s="2198"/>
      <c r="JNO897" s="2198"/>
      <c r="JNP897" s="2198"/>
      <c r="JNQ897" s="2198"/>
      <c r="JNR897" s="2198"/>
      <c r="JNS897" s="2198"/>
      <c r="JNT897" s="2198"/>
      <c r="JNU897" s="2198"/>
      <c r="JNV897" s="2198"/>
      <c r="JNW897" s="2198"/>
      <c r="JNX897" s="2198"/>
      <c r="JNY897" s="2198"/>
      <c r="JNZ897" s="2198"/>
      <c r="JOA897" s="2198"/>
      <c r="JOB897" s="2198"/>
      <c r="JOC897" s="2198"/>
      <c r="JOD897" s="2198"/>
      <c r="JOE897" s="2198"/>
      <c r="JOF897" s="2198"/>
      <c r="JOG897" s="2198"/>
      <c r="JOH897" s="2198"/>
      <c r="JOI897" s="2198"/>
      <c r="JOJ897" s="2198"/>
      <c r="JOK897" s="2198"/>
      <c r="JOL897" s="2198"/>
      <c r="JOM897" s="2198"/>
      <c r="JON897" s="2198"/>
      <c r="JOO897" s="2198"/>
      <c r="JOP897" s="2198"/>
      <c r="JOQ897" s="2198"/>
      <c r="JOR897" s="2198"/>
      <c r="JOS897" s="2198"/>
      <c r="JOT897" s="2198"/>
      <c r="JOU897" s="2198"/>
      <c r="JOY897" s="2198"/>
      <c r="JOZ897" s="2198"/>
      <c r="JPA897" s="2198"/>
      <c r="JPB897" s="2198"/>
      <c r="JPC897" s="2198"/>
      <c r="JPD897" s="2198"/>
      <c r="JPE897" s="2198"/>
      <c r="JPF897" s="2198"/>
      <c r="JPG897" s="2198"/>
      <c r="JPH897" s="2198"/>
      <c r="JPI897" s="2198"/>
      <c r="JPJ897" s="2198"/>
      <c r="JPK897" s="2198"/>
      <c r="JPL897" s="2198"/>
      <c r="JPM897" s="2198"/>
      <c r="JPN897" s="2198"/>
      <c r="JPO897" s="2198"/>
      <c r="JPP897" s="2198"/>
      <c r="JPQ897" s="2198"/>
      <c r="JPR897" s="2198"/>
      <c r="JPS897" s="2198"/>
      <c r="JPT897" s="2198"/>
      <c r="JPU897" s="2198"/>
      <c r="JPV897" s="2198"/>
      <c r="JPW897" s="2198"/>
      <c r="JPX897" s="2198"/>
      <c r="JPY897" s="2198"/>
      <c r="JPZ897" s="2198"/>
      <c r="JQA897" s="2198"/>
      <c r="JQB897" s="2198"/>
      <c r="JQC897" s="2198"/>
      <c r="JQD897" s="2198"/>
      <c r="JQE897" s="2198"/>
      <c r="JQF897" s="2198"/>
      <c r="JQG897" s="2198"/>
      <c r="JQH897" s="2198"/>
      <c r="JQI897" s="2198"/>
      <c r="JQJ897" s="2198"/>
      <c r="JQK897" s="2198"/>
      <c r="JQL897" s="2198"/>
      <c r="JQM897" s="2198"/>
      <c r="JQN897" s="2198"/>
      <c r="JQO897" s="2198"/>
      <c r="JQP897" s="2198"/>
      <c r="JQQ897" s="2198"/>
      <c r="JQR897" s="2198"/>
      <c r="JQS897" s="2198"/>
      <c r="JQT897" s="2198"/>
      <c r="JQU897" s="2198"/>
      <c r="JQV897" s="2198"/>
      <c r="JQW897" s="2198"/>
      <c r="JQX897" s="2198"/>
      <c r="JQY897" s="2198"/>
      <c r="JQZ897" s="2198"/>
      <c r="JRA897" s="2198"/>
      <c r="JRB897" s="2198"/>
      <c r="JRC897" s="2198"/>
      <c r="JRD897" s="2198"/>
      <c r="JRE897" s="2198"/>
      <c r="JRF897" s="2198"/>
      <c r="JRG897" s="2198"/>
      <c r="JRH897" s="2198"/>
      <c r="JRI897" s="2198"/>
      <c r="JRJ897" s="2198"/>
      <c r="JRK897" s="2198"/>
      <c r="JRL897" s="2198"/>
      <c r="JRM897" s="2198"/>
      <c r="JRN897" s="2198"/>
      <c r="JRO897" s="2198"/>
      <c r="JRP897" s="2198"/>
      <c r="JRQ897" s="2198"/>
      <c r="JRR897" s="2198"/>
      <c r="JRS897" s="2198"/>
      <c r="JRT897" s="2198"/>
      <c r="JRU897" s="2198"/>
      <c r="JRV897" s="2198"/>
      <c r="JRW897" s="2198"/>
      <c r="JRX897" s="2198"/>
      <c r="JRY897" s="2198"/>
      <c r="JRZ897" s="2198"/>
      <c r="JSA897" s="2198"/>
      <c r="JSB897" s="2198"/>
      <c r="JSC897" s="2198"/>
      <c r="JSD897" s="2198"/>
      <c r="JSE897" s="2198"/>
      <c r="JSF897" s="2198"/>
      <c r="JSG897" s="2198"/>
      <c r="JSH897" s="2198"/>
      <c r="JSI897" s="2198"/>
      <c r="JSJ897" s="2198"/>
      <c r="JSK897" s="2198"/>
      <c r="JSL897" s="2198"/>
      <c r="JSM897" s="2198"/>
      <c r="JSN897" s="2198"/>
      <c r="JSO897" s="2198"/>
      <c r="JSP897" s="2198"/>
      <c r="JSQ897" s="2198"/>
      <c r="JSR897" s="2198"/>
      <c r="JSS897" s="2198"/>
      <c r="JST897" s="2198"/>
      <c r="JSU897" s="2198"/>
      <c r="JSV897" s="2198"/>
      <c r="JSW897" s="2198"/>
      <c r="JSX897" s="2198"/>
      <c r="JSY897" s="2198"/>
      <c r="JSZ897" s="2198"/>
      <c r="JTA897" s="2198"/>
      <c r="JTB897" s="2198"/>
      <c r="JTC897" s="2198"/>
      <c r="JTD897" s="2198"/>
      <c r="JTE897" s="2198"/>
      <c r="JTF897" s="2198"/>
      <c r="JTG897" s="2198"/>
      <c r="JTH897" s="2198"/>
      <c r="JTI897" s="2198"/>
      <c r="JTJ897" s="2198"/>
      <c r="JTK897" s="2198"/>
      <c r="JTL897" s="2198"/>
      <c r="JTM897" s="2198"/>
      <c r="JTN897" s="2198"/>
      <c r="JTO897" s="2198"/>
      <c r="JTP897" s="2198"/>
      <c r="JTQ897" s="2198"/>
      <c r="JTR897" s="2198"/>
      <c r="JTS897" s="2198"/>
      <c r="JTT897" s="2198"/>
      <c r="JTU897" s="2198"/>
      <c r="JTV897" s="2198"/>
      <c r="JTW897" s="2198"/>
      <c r="JTX897" s="2198"/>
      <c r="JTY897" s="2198"/>
      <c r="JTZ897" s="2198"/>
      <c r="JUA897" s="2198"/>
      <c r="JUB897" s="2198"/>
      <c r="JUC897" s="2198"/>
      <c r="JUD897" s="2198"/>
      <c r="JUE897" s="2198"/>
      <c r="JUF897" s="2198"/>
      <c r="JUG897" s="2198"/>
      <c r="JUH897" s="2198"/>
      <c r="JUI897" s="2198"/>
      <c r="JUJ897" s="2198"/>
      <c r="JUK897" s="2198"/>
      <c r="JUL897" s="2198"/>
      <c r="JUM897" s="2198"/>
      <c r="JUN897" s="2198"/>
      <c r="JUO897" s="2198"/>
      <c r="JUP897" s="2198"/>
      <c r="JUQ897" s="2198"/>
      <c r="JUR897" s="2198"/>
      <c r="JUS897" s="2198"/>
      <c r="JUT897" s="2198"/>
      <c r="JUU897" s="2198"/>
      <c r="JUV897" s="2198"/>
      <c r="JUW897" s="2198"/>
      <c r="JUX897" s="2198"/>
      <c r="JUY897" s="2198"/>
      <c r="JUZ897" s="2198"/>
      <c r="JVA897" s="2198"/>
      <c r="JVB897" s="2198"/>
      <c r="JVC897" s="2198"/>
      <c r="JVD897" s="2198"/>
      <c r="JVE897" s="2198"/>
      <c r="JVF897" s="2198"/>
      <c r="JVG897" s="2198"/>
      <c r="JVH897" s="2198"/>
      <c r="JVI897" s="2198"/>
      <c r="JVJ897" s="2198"/>
      <c r="JVK897" s="2198"/>
      <c r="JVL897" s="2198"/>
      <c r="JVM897" s="2198"/>
      <c r="JVN897" s="2198"/>
      <c r="JVO897" s="2198"/>
      <c r="JVP897" s="2198"/>
      <c r="JVQ897" s="2198"/>
      <c r="JVR897" s="2198"/>
      <c r="JVS897" s="2198"/>
      <c r="JVT897" s="2198"/>
      <c r="JVU897" s="2198"/>
      <c r="JVV897" s="2198"/>
      <c r="JVW897" s="2198"/>
      <c r="JVX897" s="2198"/>
      <c r="JVY897" s="2198"/>
      <c r="JVZ897" s="2198"/>
      <c r="JWA897" s="2198"/>
      <c r="JWB897" s="2198"/>
      <c r="JWC897" s="2198"/>
      <c r="JWD897" s="2198"/>
      <c r="JWE897" s="2198"/>
      <c r="JWF897" s="2198"/>
      <c r="JWG897" s="2198"/>
      <c r="JWH897" s="2198"/>
      <c r="JWI897" s="2198"/>
      <c r="JWJ897" s="2198"/>
      <c r="JWK897" s="2198"/>
      <c r="JWL897" s="2198"/>
      <c r="JWM897" s="2198"/>
      <c r="JWN897" s="2198"/>
      <c r="JWO897" s="2198"/>
      <c r="JWP897" s="2198"/>
      <c r="JWQ897" s="2198"/>
      <c r="JWR897" s="2198"/>
      <c r="JWS897" s="2198"/>
      <c r="JWT897" s="2198"/>
      <c r="JWU897" s="2198"/>
      <c r="JWV897" s="2198"/>
      <c r="JWW897" s="2198"/>
      <c r="JWX897" s="2198"/>
      <c r="JWY897" s="2198"/>
      <c r="JWZ897" s="2198"/>
      <c r="JXA897" s="2198"/>
      <c r="JXB897" s="2198"/>
      <c r="JXC897" s="2198"/>
      <c r="JXD897" s="2198"/>
      <c r="JXE897" s="2198"/>
      <c r="JXF897" s="2198"/>
      <c r="JXG897" s="2198"/>
      <c r="JXH897" s="2198"/>
      <c r="JXI897" s="2198"/>
      <c r="JXJ897" s="2198"/>
      <c r="JXK897" s="2198"/>
      <c r="JXL897" s="2198"/>
      <c r="JXM897" s="2198"/>
      <c r="JXN897" s="2198"/>
      <c r="JXO897" s="2198"/>
      <c r="JXP897" s="2198"/>
      <c r="JXQ897" s="2198"/>
      <c r="JXR897" s="2198"/>
      <c r="JXS897" s="2198"/>
      <c r="JXT897" s="2198"/>
      <c r="JXU897" s="2198"/>
      <c r="JXV897" s="2198"/>
      <c r="JXW897" s="2198"/>
      <c r="JXX897" s="2198"/>
      <c r="JXY897" s="2198"/>
      <c r="JXZ897" s="2198"/>
      <c r="JYA897" s="2198"/>
      <c r="JYB897" s="2198"/>
      <c r="JYC897" s="2198"/>
      <c r="JYD897" s="2198"/>
      <c r="JYE897" s="2198"/>
      <c r="JYF897" s="2198"/>
      <c r="JYG897" s="2198"/>
      <c r="JYH897" s="2198"/>
      <c r="JYI897" s="2198"/>
      <c r="JYJ897" s="2198"/>
      <c r="JYK897" s="2198"/>
      <c r="JYL897" s="2198"/>
      <c r="JYM897" s="2198"/>
      <c r="JYN897" s="2198"/>
      <c r="JYO897" s="2198"/>
      <c r="JYP897" s="2198"/>
      <c r="JYQ897" s="2198"/>
      <c r="JYU897" s="2198"/>
      <c r="JYV897" s="2198"/>
      <c r="JYW897" s="2198"/>
      <c r="JYX897" s="2198"/>
      <c r="JYY897" s="2198"/>
      <c r="JYZ897" s="2198"/>
      <c r="JZA897" s="2198"/>
      <c r="JZB897" s="2198"/>
      <c r="JZC897" s="2198"/>
      <c r="JZD897" s="2198"/>
      <c r="JZE897" s="2198"/>
      <c r="JZF897" s="2198"/>
      <c r="JZG897" s="2198"/>
      <c r="JZH897" s="2198"/>
      <c r="JZI897" s="2198"/>
      <c r="JZJ897" s="2198"/>
      <c r="JZK897" s="2198"/>
      <c r="JZL897" s="2198"/>
      <c r="JZM897" s="2198"/>
      <c r="JZN897" s="2198"/>
      <c r="JZO897" s="2198"/>
      <c r="JZP897" s="2198"/>
      <c r="JZQ897" s="2198"/>
      <c r="JZR897" s="2198"/>
      <c r="JZS897" s="2198"/>
      <c r="JZT897" s="2198"/>
      <c r="JZU897" s="2198"/>
      <c r="JZV897" s="2198"/>
      <c r="JZW897" s="2198"/>
      <c r="JZX897" s="2198"/>
      <c r="JZY897" s="2198"/>
      <c r="JZZ897" s="2198"/>
      <c r="KAA897" s="2198"/>
      <c r="KAB897" s="2198"/>
      <c r="KAC897" s="2198"/>
      <c r="KAD897" s="2198"/>
      <c r="KAE897" s="2198"/>
      <c r="KAF897" s="2198"/>
      <c r="KAG897" s="2198"/>
      <c r="KAH897" s="2198"/>
      <c r="KAI897" s="2198"/>
      <c r="KAJ897" s="2198"/>
      <c r="KAK897" s="2198"/>
      <c r="KAL897" s="2198"/>
      <c r="KAM897" s="2198"/>
      <c r="KAN897" s="2198"/>
      <c r="KAO897" s="2198"/>
      <c r="KAP897" s="2198"/>
      <c r="KAQ897" s="2198"/>
      <c r="KAR897" s="2198"/>
      <c r="KAS897" s="2198"/>
      <c r="KAT897" s="2198"/>
      <c r="KAU897" s="2198"/>
      <c r="KAV897" s="2198"/>
      <c r="KAW897" s="2198"/>
      <c r="KAX897" s="2198"/>
      <c r="KAY897" s="2198"/>
      <c r="KAZ897" s="2198"/>
      <c r="KBA897" s="2198"/>
      <c r="KBB897" s="2198"/>
      <c r="KBC897" s="2198"/>
      <c r="KBD897" s="2198"/>
      <c r="KBE897" s="2198"/>
      <c r="KBF897" s="2198"/>
      <c r="KBG897" s="2198"/>
      <c r="KBH897" s="2198"/>
      <c r="KBI897" s="2198"/>
      <c r="KBJ897" s="2198"/>
      <c r="KBK897" s="2198"/>
      <c r="KBL897" s="2198"/>
      <c r="KBM897" s="2198"/>
      <c r="KBN897" s="2198"/>
      <c r="KBO897" s="2198"/>
      <c r="KBP897" s="2198"/>
      <c r="KBQ897" s="2198"/>
      <c r="KBR897" s="2198"/>
      <c r="KBS897" s="2198"/>
      <c r="KBT897" s="2198"/>
      <c r="KBU897" s="2198"/>
      <c r="KBV897" s="2198"/>
      <c r="KBW897" s="2198"/>
      <c r="KBX897" s="2198"/>
      <c r="KBY897" s="2198"/>
      <c r="KBZ897" s="2198"/>
      <c r="KCA897" s="2198"/>
      <c r="KCB897" s="2198"/>
      <c r="KCC897" s="2198"/>
      <c r="KCD897" s="2198"/>
      <c r="KCE897" s="2198"/>
      <c r="KCF897" s="2198"/>
      <c r="KCG897" s="2198"/>
      <c r="KCH897" s="2198"/>
      <c r="KCI897" s="2198"/>
      <c r="KCJ897" s="2198"/>
      <c r="KCK897" s="2198"/>
      <c r="KCL897" s="2198"/>
      <c r="KCM897" s="2198"/>
      <c r="KCN897" s="2198"/>
      <c r="KCO897" s="2198"/>
      <c r="KCP897" s="2198"/>
      <c r="KCQ897" s="2198"/>
      <c r="KCR897" s="2198"/>
      <c r="KCS897" s="2198"/>
      <c r="KCT897" s="2198"/>
      <c r="KCU897" s="2198"/>
      <c r="KCV897" s="2198"/>
      <c r="KCW897" s="2198"/>
      <c r="KCX897" s="2198"/>
      <c r="KCY897" s="2198"/>
      <c r="KCZ897" s="2198"/>
      <c r="KDA897" s="2198"/>
      <c r="KDB897" s="2198"/>
      <c r="KDC897" s="2198"/>
      <c r="KDD897" s="2198"/>
      <c r="KDE897" s="2198"/>
      <c r="KDF897" s="2198"/>
      <c r="KDG897" s="2198"/>
      <c r="KDH897" s="2198"/>
      <c r="KDI897" s="2198"/>
      <c r="KDJ897" s="2198"/>
      <c r="KDK897" s="2198"/>
      <c r="KDL897" s="2198"/>
      <c r="KDM897" s="2198"/>
      <c r="KDN897" s="2198"/>
      <c r="KDO897" s="2198"/>
      <c r="KDP897" s="2198"/>
      <c r="KDQ897" s="2198"/>
      <c r="KDR897" s="2198"/>
      <c r="KDS897" s="2198"/>
      <c r="KDT897" s="2198"/>
      <c r="KDU897" s="2198"/>
      <c r="KDV897" s="2198"/>
      <c r="KDW897" s="2198"/>
      <c r="KDX897" s="2198"/>
      <c r="KDY897" s="2198"/>
      <c r="KDZ897" s="2198"/>
      <c r="KEA897" s="2198"/>
      <c r="KEB897" s="2198"/>
      <c r="KEC897" s="2198"/>
      <c r="KED897" s="2198"/>
      <c r="KEE897" s="2198"/>
      <c r="KEF897" s="2198"/>
      <c r="KEG897" s="2198"/>
      <c r="KEH897" s="2198"/>
      <c r="KEI897" s="2198"/>
      <c r="KEJ897" s="2198"/>
      <c r="KEK897" s="2198"/>
      <c r="KEL897" s="2198"/>
      <c r="KEM897" s="2198"/>
      <c r="KEN897" s="2198"/>
      <c r="KEO897" s="2198"/>
      <c r="KEP897" s="2198"/>
      <c r="KEQ897" s="2198"/>
      <c r="KER897" s="2198"/>
      <c r="KES897" s="2198"/>
      <c r="KET897" s="2198"/>
      <c r="KEU897" s="2198"/>
      <c r="KEV897" s="2198"/>
      <c r="KEW897" s="2198"/>
      <c r="KEX897" s="2198"/>
      <c r="KEY897" s="2198"/>
      <c r="KEZ897" s="2198"/>
      <c r="KFA897" s="2198"/>
      <c r="KFB897" s="2198"/>
      <c r="KFC897" s="2198"/>
      <c r="KFD897" s="2198"/>
      <c r="KFE897" s="2198"/>
      <c r="KFF897" s="2198"/>
      <c r="KFG897" s="2198"/>
      <c r="KFH897" s="2198"/>
      <c r="KFI897" s="2198"/>
      <c r="KFJ897" s="2198"/>
      <c r="KFK897" s="2198"/>
      <c r="KFL897" s="2198"/>
      <c r="KFM897" s="2198"/>
      <c r="KFN897" s="2198"/>
      <c r="KFO897" s="2198"/>
      <c r="KFP897" s="2198"/>
      <c r="KFQ897" s="2198"/>
      <c r="KFR897" s="2198"/>
      <c r="KFS897" s="2198"/>
      <c r="KFT897" s="2198"/>
      <c r="KFU897" s="2198"/>
      <c r="KFV897" s="2198"/>
      <c r="KFW897" s="2198"/>
      <c r="KFX897" s="2198"/>
      <c r="KFY897" s="2198"/>
      <c r="KFZ897" s="2198"/>
      <c r="KGA897" s="2198"/>
      <c r="KGB897" s="2198"/>
      <c r="KGC897" s="2198"/>
      <c r="KGD897" s="2198"/>
      <c r="KGE897" s="2198"/>
      <c r="KGF897" s="2198"/>
      <c r="KGG897" s="2198"/>
      <c r="KGH897" s="2198"/>
      <c r="KGI897" s="2198"/>
      <c r="KGJ897" s="2198"/>
      <c r="KGK897" s="2198"/>
      <c r="KGL897" s="2198"/>
      <c r="KGM897" s="2198"/>
      <c r="KGN897" s="2198"/>
      <c r="KGO897" s="2198"/>
      <c r="KGP897" s="2198"/>
      <c r="KGQ897" s="2198"/>
      <c r="KGR897" s="2198"/>
      <c r="KGS897" s="2198"/>
      <c r="KGT897" s="2198"/>
      <c r="KGU897" s="2198"/>
      <c r="KGV897" s="2198"/>
      <c r="KGW897" s="2198"/>
      <c r="KGX897" s="2198"/>
      <c r="KGY897" s="2198"/>
      <c r="KGZ897" s="2198"/>
      <c r="KHA897" s="2198"/>
      <c r="KHB897" s="2198"/>
      <c r="KHC897" s="2198"/>
      <c r="KHD897" s="2198"/>
      <c r="KHE897" s="2198"/>
      <c r="KHF897" s="2198"/>
      <c r="KHG897" s="2198"/>
      <c r="KHH897" s="2198"/>
      <c r="KHI897" s="2198"/>
      <c r="KHJ897" s="2198"/>
      <c r="KHK897" s="2198"/>
      <c r="KHL897" s="2198"/>
      <c r="KHM897" s="2198"/>
      <c r="KHN897" s="2198"/>
      <c r="KHO897" s="2198"/>
      <c r="KHP897" s="2198"/>
      <c r="KHQ897" s="2198"/>
      <c r="KHR897" s="2198"/>
      <c r="KHS897" s="2198"/>
      <c r="KHT897" s="2198"/>
      <c r="KHU897" s="2198"/>
      <c r="KHV897" s="2198"/>
      <c r="KHW897" s="2198"/>
      <c r="KHX897" s="2198"/>
      <c r="KHY897" s="2198"/>
      <c r="KHZ897" s="2198"/>
      <c r="KIA897" s="2198"/>
      <c r="KIB897" s="2198"/>
      <c r="KIC897" s="2198"/>
      <c r="KID897" s="2198"/>
      <c r="KIE897" s="2198"/>
      <c r="KIF897" s="2198"/>
      <c r="KIG897" s="2198"/>
      <c r="KIH897" s="2198"/>
      <c r="KII897" s="2198"/>
      <c r="KIJ897" s="2198"/>
      <c r="KIK897" s="2198"/>
      <c r="KIL897" s="2198"/>
      <c r="KIM897" s="2198"/>
      <c r="KIQ897" s="2198"/>
      <c r="KIR897" s="2198"/>
      <c r="KIS897" s="2198"/>
      <c r="KIT897" s="2198"/>
      <c r="KIU897" s="2198"/>
      <c r="KIV897" s="2198"/>
      <c r="KIW897" s="2198"/>
      <c r="KIX897" s="2198"/>
      <c r="KIY897" s="2198"/>
      <c r="KIZ897" s="2198"/>
      <c r="KJA897" s="2198"/>
      <c r="KJB897" s="2198"/>
      <c r="KJC897" s="2198"/>
      <c r="KJD897" s="2198"/>
      <c r="KJE897" s="2198"/>
      <c r="KJF897" s="2198"/>
      <c r="KJG897" s="2198"/>
      <c r="KJH897" s="2198"/>
      <c r="KJI897" s="2198"/>
      <c r="KJJ897" s="2198"/>
      <c r="KJK897" s="2198"/>
      <c r="KJL897" s="2198"/>
      <c r="KJM897" s="2198"/>
      <c r="KJN897" s="2198"/>
      <c r="KJO897" s="2198"/>
      <c r="KJP897" s="2198"/>
      <c r="KJQ897" s="2198"/>
      <c r="KJR897" s="2198"/>
      <c r="KJS897" s="2198"/>
      <c r="KJT897" s="2198"/>
      <c r="KJU897" s="2198"/>
      <c r="KJV897" s="2198"/>
      <c r="KJW897" s="2198"/>
      <c r="KJX897" s="2198"/>
      <c r="KJY897" s="2198"/>
      <c r="KJZ897" s="2198"/>
      <c r="KKA897" s="2198"/>
      <c r="KKB897" s="2198"/>
      <c r="KKC897" s="2198"/>
      <c r="KKD897" s="2198"/>
      <c r="KKE897" s="2198"/>
      <c r="KKF897" s="2198"/>
      <c r="KKG897" s="2198"/>
      <c r="KKH897" s="2198"/>
      <c r="KKI897" s="2198"/>
      <c r="KKJ897" s="2198"/>
      <c r="KKK897" s="2198"/>
      <c r="KKL897" s="2198"/>
      <c r="KKM897" s="2198"/>
      <c r="KKN897" s="2198"/>
      <c r="KKO897" s="2198"/>
      <c r="KKP897" s="2198"/>
      <c r="KKQ897" s="2198"/>
      <c r="KKR897" s="2198"/>
      <c r="KKS897" s="2198"/>
      <c r="KKT897" s="2198"/>
      <c r="KKU897" s="2198"/>
      <c r="KKV897" s="2198"/>
      <c r="KKW897" s="2198"/>
      <c r="KKX897" s="2198"/>
      <c r="KKY897" s="2198"/>
      <c r="KKZ897" s="2198"/>
      <c r="KLA897" s="2198"/>
      <c r="KLB897" s="2198"/>
      <c r="KLC897" s="2198"/>
      <c r="KLD897" s="2198"/>
      <c r="KLE897" s="2198"/>
      <c r="KLF897" s="2198"/>
      <c r="KLG897" s="2198"/>
      <c r="KLH897" s="2198"/>
      <c r="KLI897" s="2198"/>
      <c r="KLJ897" s="2198"/>
      <c r="KLK897" s="2198"/>
      <c r="KLL897" s="2198"/>
      <c r="KLM897" s="2198"/>
      <c r="KLN897" s="2198"/>
      <c r="KLO897" s="2198"/>
      <c r="KLP897" s="2198"/>
      <c r="KLQ897" s="2198"/>
      <c r="KLR897" s="2198"/>
      <c r="KLS897" s="2198"/>
      <c r="KLT897" s="2198"/>
      <c r="KLU897" s="2198"/>
      <c r="KLV897" s="2198"/>
      <c r="KLW897" s="2198"/>
      <c r="KLX897" s="2198"/>
      <c r="KLY897" s="2198"/>
      <c r="KLZ897" s="2198"/>
      <c r="KMA897" s="2198"/>
      <c r="KMB897" s="2198"/>
      <c r="KMC897" s="2198"/>
      <c r="KMD897" s="2198"/>
      <c r="KME897" s="2198"/>
      <c r="KMF897" s="2198"/>
      <c r="KMG897" s="2198"/>
      <c r="KMH897" s="2198"/>
      <c r="KMI897" s="2198"/>
      <c r="KMJ897" s="2198"/>
      <c r="KMK897" s="2198"/>
      <c r="KML897" s="2198"/>
      <c r="KMM897" s="2198"/>
      <c r="KMN897" s="2198"/>
      <c r="KMO897" s="2198"/>
      <c r="KMP897" s="2198"/>
      <c r="KMQ897" s="2198"/>
      <c r="KMR897" s="2198"/>
      <c r="KMS897" s="2198"/>
      <c r="KMT897" s="2198"/>
      <c r="KMU897" s="2198"/>
      <c r="KMV897" s="2198"/>
      <c r="KMW897" s="2198"/>
      <c r="KMX897" s="2198"/>
      <c r="KMY897" s="2198"/>
      <c r="KMZ897" s="2198"/>
      <c r="KNA897" s="2198"/>
      <c r="KNB897" s="2198"/>
      <c r="KNC897" s="2198"/>
      <c r="KND897" s="2198"/>
      <c r="KNE897" s="2198"/>
      <c r="KNF897" s="2198"/>
      <c r="KNG897" s="2198"/>
      <c r="KNH897" s="2198"/>
      <c r="KNI897" s="2198"/>
      <c r="KNJ897" s="2198"/>
      <c r="KNK897" s="2198"/>
      <c r="KNL897" s="2198"/>
      <c r="KNM897" s="2198"/>
      <c r="KNN897" s="2198"/>
      <c r="KNO897" s="2198"/>
      <c r="KNP897" s="2198"/>
      <c r="KNQ897" s="2198"/>
      <c r="KNR897" s="2198"/>
      <c r="KNS897" s="2198"/>
      <c r="KNT897" s="2198"/>
      <c r="KNU897" s="2198"/>
      <c r="KNV897" s="2198"/>
      <c r="KNW897" s="2198"/>
      <c r="KNX897" s="2198"/>
      <c r="KNY897" s="2198"/>
      <c r="KNZ897" s="2198"/>
      <c r="KOA897" s="2198"/>
      <c r="KOB897" s="2198"/>
      <c r="KOC897" s="2198"/>
      <c r="KOD897" s="2198"/>
      <c r="KOE897" s="2198"/>
      <c r="KOF897" s="2198"/>
      <c r="KOG897" s="2198"/>
      <c r="KOH897" s="2198"/>
      <c r="KOI897" s="2198"/>
      <c r="KOJ897" s="2198"/>
      <c r="KOK897" s="2198"/>
      <c r="KOL897" s="2198"/>
      <c r="KOM897" s="2198"/>
      <c r="KON897" s="2198"/>
      <c r="KOO897" s="2198"/>
      <c r="KOP897" s="2198"/>
      <c r="KOQ897" s="2198"/>
      <c r="KOR897" s="2198"/>
      <c r="KOS897" s="2198"/>
      <c r="KOT897" s="2198"/>
      <c r="KOU897" s="2198"/>
      <c r="KOV897" s="2198"/>
      <c r="KOW897" s="2198"/>
      <c r="KOX897" s="2198"/>
      <c r="KOY897" s="2198"/>
      <c r="KOZ897" s="2198"/>
      <c r="KPA897" s="2198"/>
      <c r="KPB897" s="2198"/>
      <c r="KPC897" s="2198"/>
      <c r="KPD897" s="2198"/>
      <c r="KPE897" s="2198"/>
      <c r="KPF897" s="2198"/>
      <c r="KPG897" s="2198"/>
      <c r="KPH897" s="2198"/>
      <c r="KPI897" s="2198"/>
      <c r="KPJ897" s="2198"/>
      <c r="KPK897" s="2198"/>
      <c r="KPL897" s="2198"/>
      <c r="KPM897" s="2198"/>
      <c r="KPN897" s="2198"/>
      <c r="KPO897" s="2198"/>
      <c r="KPP897" s="2198"/>
      <c r="KPQ897" s="2198"/>
      <c r="KPR897" s="2198"/>
      <c r="KPS897" s="2198"/>
      <c r="KPT897" s="2198"/>
      <c r="KPU897" s="2198"/>
      <c r="KPV897" s="2198"/>
      <c r="KPW897" s="2198"/>
      <c r="KPX897" s="2198"/>
      <c r="KPY897" s="2198"/>
      <c r="KPZ897" s="2198"/>
      <c r="KQA897" s="2198"/>
      <c r="KQB897" s="2198"/>
      <c r="KQC897" s="2198"/>
      <c r="KQD897" s="2198"/>
      <c r="KQE897" s="2198"/>
      <c r="KQF897" s="2198"/>
      <c r="KQG897" s="2198"/>
      <c r="KQH897" s="2198"/>
      <c r="KQI897" s="2198"/>
      <c r="KQJ897" s="2198"/>
      <c r="KQK897" s="2198"/>
      <c r="KQL897" s="2198"/>
      <c r="KQM897" s="2198"/>
      <c r="KQN897" s="2198"/>
      <c r="KQO897" s="2198"/>
      <c r="KQP897" s="2198"/>
      <c r="KQQ897" s="2198"/>
      <c r="KQR897" s="2198"/>
      <c r="KQS897" s="2198"/>
      <c r="KQT897" s="2198"/>
      <c r="KQU897" s="2198"/>
      <c r="KQV897" s="2198"/>
      <c r="KQW897" s="2198"/>
      <c r="KQX897" s="2198"/>
      <c r="KQY897" s="2198"/>
      <c r="KQZ897" s="2198"/>
      <c r="KRA897" s="2198"/>
      <c r="KRB897" s="2198"/>
      <c r="KRC897" s="2198"/>
      <c r="KRD897" s="2198"/>
      <c r="KRE897" s="2198"/>
      <c r="KRF897" s="2198"/>
      <c r="KRG897" s="2198"/>
      <c r="KRH897" s="2198"/>
      <c r="KRI897" s="2198"/>
      <c r="KRJ897" s="2198"/>
      <c r="KRK897" s="2198"/>
      <c r="KRL897" s="2198"/>
      <c r="KRM897" s="2198"/>
      <c r="KRN897" s="2198"/>
      <c r="KRO897" s="2198"/>
      <c r="KRP897" s="2198"/>
      <c r="KRQ897" s="2198"/>
      <c r="KRR897" s="2198"/>
      <c r="KRS897" s="2198"/>
      <c r="KRT897" s="2198"/>
      <c r="KRU897" s="2198"/>
      <c r="KRV897" s="2198"/>
      <c r="KRW897" s="2198"/>
      <c r="KRX897" s="2198"/>
      <c r="KRY897" s="2198"/>
      <c r="KRZ897" s="2198"/>
      <c r="KSA897" s="2198"/>
      <c r="KSB897" s="2198"/>
      <c r="KSC897" s="2198"/>
      <c r="KSD897" s="2198"/>
      <c r="KSE897" s="2198"/>
      <c r="KSF897" s="2198"/>
      <c r="KSG897" s="2198"/>
      <c r="KSH897" s="2198"/>
      <c r="KSI897" s="2198"/>
      <c r="KSM897" s="2198"/>
      <c r="KSN897" s="2198"/>
      <c r="KSO897" s="2198"/>
      <c r="KSP897" s="2198"/>
      <c r="KSQ897" s="2198"/>
      <c r="KSR897" s="2198"/>
      <c r="KSS897" s="2198"/>
      <c r="KST897" s="2198"/>
      <c r="KSU897" s="2198"/>
      <c r="KSV897" s="2198"/>
      <c r="KSW897" s="2198"/>
      <c r="KSX897" s="2198"/>
      <c r="KSY897" s="2198"/>
      <c r="KSZ897" s="2198"/>
      <c r="KTA897" s="2198"/>
      <c r="KTB897" s="2198"/>
      <c r="KTC897" s="2198"/>
      <c r="KTD897" s="2198"/>
      <c r="KTE897" s="2198"/>
      <c r="KTF897" s="2198"/>
      <c r="KTG897" s="2198"/>
      <c r="KTH897" s="2198"/>
      <c r="KTI897" s="2198"/>
      <c r="KTJ897" s="2198"/>
      <c r="KTK897" s="2198"/>
      <c r="KTL897" s="2198"/>
      <c r="KTM897" s="2198"/>
      <c r="KTN897" s="2198"/>
      <c r="KTO897" s="2198"/>
      <c r="KTP897" s="2198"/>
      <c r="KTQ897" s="2198"/>
      <c r="KTR897" s="2198"/>
      <c r="KTS897" s="2198"/>
      <c r="KTT897" s="2198"/>
      <c r="KTU897" s="2198"/>
      <c r="KTV897" s="2198"/>
      <c r="KTW897" s="2198"/>
      <c r="KTX897" s="2198"/>
      <c r="KTY897" s="2198"/>
      <c r="KTZ897" s="2198"/>
      <c r="KUA897" s="2198"/>
      <c r="KUB897" s="2198"/>
      <c r="KUC897" s="2198"/>
      <c r="KUD897" s="2198"/>
      <c r="KUE897" s="2198"/>
      <c r="KUF897" s="2198"/>
      <c r="KUG897" s="2198"/>
      <c r="KUH897" s="2198"/>
      <c r="KUI897" s="2198"/>
      <c r="KUJ897" s="2198"/>
      <c r="KUK897" s="2198"/>
      <c r="KUL897" s="2198"/>
      <c r="KUM897" s="2198"/>
      <c r="KUN897" s="2198"/>
      <c r="KUO897" s="2198"/>
      <c r="KUP897" s="2198"/>
      <c r="KUQ897" s="2198"/>
      <c r="KUR897" s="2198"/>
      <c r="KUS897" s="2198"/>
      <c r="KUT897" s="2198"/>
      <c r="KUU897" s="2198"/>
      <c r="KUV897" s="2198"/>
      <c r="KUW897" s="2198"/>
      <c r="KUX897" s="2198"/>
      <c r="KUY897" s="2198"/>
      <c r="KUZ897" s="2198"/>
      <c r="KVA897" s="2198"/>
      <c r="KVB897" s="2198"/>
      <c r="KVC897" s="2198"/>
      <c r="KVD897" s="2198"/>
      <c r="KVE897" s="2198"/>
      <c r="KVF897" s="2198"/>
      <c r="KVG897" s="2198"/>
      <c r="KVH897" s="2198"/>
      <c r="KVI897" s="2198"/>
      <c r="KVJ897" s="2198"/>
      <c r="KVK897" s="2198"/>
      <c r="KVL897" s="2198"/>
      <c r="KVM897" s="2198"/>
      <c r="KVN897" s="2198"/>
      <c r="KVO897" s="2198"/>
      <c r="KVP897" s="2198"/>
      <c r="KVQ897" s="2198"/>
      <c r="KVR897" s="2198"/>
      <c r="KVS897" s="2198"/>
      <c r="KVT897" s="2198"/>
      <c r="KVU897" s="2198"/>
      <c r="KVV897" s="2198"/>
      <c r="KVW897" s="2198"/>
      <c r="KVX897" s="2198"/>
      <c r="KVY897" s="2198"/>
      <c r="KVZ897" s="2198"/>
      <c r="KWA897" s="2198"/>
      <c r="KWB897" s="2198"/>
      <c r="KWC897" s="2198"/>
      <c r="KWD897" s="2198"/>
      <c r="KWE897" s="2198"/>
      <c r="KWF897" s="2198"/>
      <c r="KWG897" s="2198"/>
      <c r="KWH897" s="2198"/>
      <c r="KWI897" s="2198"/>
      <c r="KWJ897" s="2198"/>
      <c r="KWK897" s="2198"/>
      <c r="KWL897" s="2198"/>
      <c r="KWM897" s="2198"/>
      <c r="KWN897" s="2198"/>
      <c r="KWO897" s="2198"/>
      <c r="KWP897" s="2198"/>
      <c r="KWQ897" s="2198"/>
      <c r="KWR897" s="2198"/>
      <c r="KWS897" s="2198"/>
      <c r="KWT897" s="2198"/>
      <c r="KWU897" s="2198"/>
      <c r="KWV897" s="2198"/>
      <c r="KWW897" s="2198"/>
      <c r="KWX897" s="2198"/>
      <c r="KWY897" s="2198"/>
      <c r="KWZ897" s="2198"/>
      <c r="KXA897" s="2198"/>
      <c r="KXB897" s="2198"/>
      <c r="KXC897" s="2198"/>
      <c r="KXD897" s="2198"/>
      <c r="KXE897" s="2198"/>
      <c r="KXF897" s="2198"/>
      <c r="KXG897" s="2198"/>
      <c r="KXH897" s="2198"/>
      <c r="KXI897" s="2198"/>
      <c r="KXJ897" s="2198"/>
      <c r="KXK897" s="2198"/>
      <c r="KXL897" s="2198"/>
      <c r="KXM897" s="2198"/>
      <c r="KXN897" s="2198"/>
      <c r="KXO897" s="2198"/>
      <c r="KXP897" s="2198"/>
      <c r="KXQ897" s="2198"/>
      <c r="KXR897" s="2198"/>
      <c r="KXS897" s="2198"/>
      <c r="KXT897" s="2198"/>
      <c r="KXU897" s="2198"/>
      <c r="KXV897" s="2198"/>
      <c r="KXW897" s="2198"/>
      <c r="KXX897" s="2198"/>
      <c r="KXY897" s="2198"/>
      <c r="KXZ897" s="2198"/>
      <c r="KYA897" s="2198"/>
      <c r="KYB897" s="2198"/>
      <c r="KYC897" s="2198"/>
      <c r="KYD897" s="2198"/>
      <c r="KYE897" s="2198"/>
      <c r="KYF897" s="2198"/>
      <c r="KYG897" s="2198"/>
      <c r="KYH897" s="2198"/>
      <c r="KYI897" s="2198"/>
      <c r="KYJ897" s="2198"/>
      <c r="KYK897" s="2198"/>
      <c r="KYL897" s="2198"/>
      <c r="KYM897" s="2198"/>
      <c r="KYN897" s="2198"/>
      <c r="KYO897" s="2198"/>
      <c r="KYP897" s="2198"/>
      <c r="KYQ897" s="2198"/>
      <c r="KYR897" s="2198"/>
      <c r="KYS897" s="2198"/>
      <c r="KYT897" s="2198"/>
      <c r="KYU897" s="2198"/>
      <c r="KYV897" s="2198"/>
      <c r="KYW897" s="2198"/>
      <c r="KYX897" s="2198"/>
      <c r="KYY897" s="2198"/>
      <c r="KYZ897" s="2198"/>
      <c r="KZA897" s="2198"/>
      <c r="KZB897" s="2198"/>
      <c r="KZC897" s="2198"/>
      <c r="KZD897" s="2198"/>
      <c r="KZE897" s="2198"/>
      <c r="KZF897" s="2198"/>
      <c r="KZG897" s="2198"/>
      <c r="KZH897" s="2198"/>
      <c r="KZI897" s="2198"/>
      <c r="KZJ897" s="2198"/>
      <c r="KZK897" s="2198"/>
      <c r="KZL897" s="2198"/>
      <c r="KZM897" s="2198"/>
      <c r="KZN897" s="2198"/>
      <c r="KZO897" s="2198"/>
      <c r="KZP897" s="2198"/>
      <c r="KZQ897" s="2198"/>
      <c r="KZR897" s="2198"/>
      <c r="KZS897" s="2198"/>
      <c r="KZT897" s="2198"/>
      <c r="KZU897" s="2198"/>
      <c r="KZV897" s="2198"/>
      <c r="KZW897" s="2198"/>
      <c r="KZX897" s="2198"/>
      <c r="KZY897" s="2198"/>
      <c r="KZZ897" s="2198"/>
      <c r="LAA897" s="2198"/>
      <c r="LAB897" s="2198"/>
      <c r="LAC897" s="2198"/>
      <c r="LAD897" s="2198"/>
      <c r="LAE897" s="2198"/>
      <c r="LAF897" s="2198"/>
      <c r="LAG897" s="2198"/>
      <c r="LAH897" s="2198"/>
      <c r="LAI897" s="2198"/>
      <c r="LAJ897" s="2198"/>
      <c r="LAK897" s="2198"/>
      <c r="LAL897" s="2198"/>
      <c r="LAM897" s="2198"/>
      <c r="LAN897" s="2198"/>
      <c r="LAO897" s="2198"/>
      <c r="LAP897" s="2198"/>
      <c r="LAQ897" s="2198"/>
      <c r="LAR897" s="2198"/>
      <c r="LAS897" s="2198"/>
      <c r="LAT897" s="2198"/>
      <c r="LAU897" s="2198"/>
      <c r="LAV897" s="2198"/>
      <c r="LAW897" s="2198"/>
      <c r="LAX897" s="2198"/>
      <c r="LAY897" s="2198"/>
      <c r="LAZ897" s="2198"/>
      <c r="LBA897" s="2198"/>
      <c r="LBB897" s="2198"/>
      <c r="LBC897" s="2198"/>
      <c r="LBD897" s="2198"/>
      <c r="LBE897" s="2198"/>
      <c r="LBF897" s="2198"/>
      <c r="LBG897" s="2198"/>
      <c r="LBH897" s="2198"/>
      <c r="LBI897" s="2198"/>
      <c r="LBJ897" s="2198"/>
      <c r="LBK897" s="2198"/>
      <c r="LBL897" s="2198"/>
      <c r="LBM897" s="2198"/>
      <c r="LBN897" s="2198"/>
      <c r="LBO897" s="2198"/>
      <c r="LBP897" s="2198"/>
      <c r="LBQ897" s="2198"/>
      <c r="LBR897" s="2198"/>
      <c r="LBS897" s="2198"/>
      <c r="LBT897" s="2198"/>
      <c r="LBU897" s="2198"/>
      <c r="LBV897" s="2198"/>
      <c r="LBW897" s="2198"/>
      <c r="LBX897" s="2198"/>
      <c r="LBY897" s="2198"/>
      <c r="LBZ897" s="2198"/>
      <c r="LCA897" s="2198"/>
      <c r="LCB897" s="2198"/>
      <c r="LCC897" s="2198"/>
      <c r="LCD897" s="2198"/>
      <c r="LCE897" s="2198"/>
      <c r="LCI897" s="2198"/>
      <c r="LCJ897" s="2198"/>
      <c r="LCK897" s="2198"/>
      <c r="LCL897" s="2198"/>
      <c r="LCM897" s="2198"/>
      <c r="LCN897" s="2198"/>
      <c r="LCO897" s="2198"/>
      <c r="LCP897" s="2198"/>
      <c r="LCQ897" s="2198"/>
      <c r="LCR897" s="2198"/>
      <c r="LCS897" s="2198"/>
      <c r="LCT897" s="2198"/>
      <c r="LCU897" s="2198"/>
      <c r="LCV897" s="2198"/>
      <c r="LCW897" s="2198"/>
      <c r="LCX897" s="2198"/>
      <c r="LCY897" s="2198"/>
      <c r="LCZ897" s="2198"/>
      <c r="LDA897" s="2198"/>
      <c r="LDB897" s="2198"/>
      <c r="LDC897" s="2198"/>
      <c r="LDD897" s="2198"/>
      <c r="LDE897" s="2198"/>
      <c r="LDF897" s="2198"/>
      <c r="LDG897" s="2198"/>
      <c r="LDH897" s="2198"/>
      <c r="LDI897" s="2198"/>
      <c r="LDJ897" s="2198"/>
      <c r="LDK897" s="2198"/>
      <c r="LDL897" s="2198"/>
      <c r="LDM897" s="2198"/>
      <c r="LDN897" s="2198"/>
      <c r="LDO897" s="2198"/>
      <c r="LDP897" s="2198"/>
      <c r="LDQ897" s="2198"/>
      <c r="LDR897" s="2198"/>
      <c r="LDS897" s="2198"/>
      <c r="LDT897" s="2198"/>
      <c r="LDU897" s="2198"/>
      <c r="LDV897" s="2198"/>
      <c r="LDW897" s="2198"/>
      <c r="LDX897" s="2198"/>
      <c r="LDY897" s="2198"/>
      <c r="LDZ897" s="2198"/>
      <c r="LEA897" s="2198"/>
      <c r="LEB897" s="2198"/>
      <c r="LEC897" s="2198"/>
      <c r="LED897" s="2198"/>
      <c r="LEE897" s="2198"/>
      <c r="LEF897" s="2198"/>
      <c r="LEG897" s="2198"/>
      <c r="LEH897" s="2198"/>
      <c r="LEI897" s="2198"/>
      <c r="LEJ897" s="2198"/>
      <c r="LEK897" s="2198"/>
      <c r="LEL897" s="2198"/>
      <c r="LEM897" s="2198"/>
      <c r="LEN897" s="2198"/>
      <c r="LEO897" s="2198"/>
      <c r="LEP897" s="2198"/>
      <c r="LEQ897" s="2198"/>
      <c r="LER897" s="2198"/>
      <c r="LES897" s="2198"/>
      <c r="LET897" s="2198"/>
      <c r="LEU897" s="2198"/>
      <c r="LEV897" s="2198"/>
      <c r="LEW897" s="2198"/>
      <c r="LEX897" s="2198"/>
      <c r="LEY897" s="2198"/>
      <c r="LEZ897" s="2198"/>
      <c r="LFA897" s="2198"/>
      <c r="LFB897" s="2198"/>
      <c r="LFC897" s="2198"/>
      <c r="LFD897" s="2198"/>
      <c r="LFE897" s="2198"/>
      <c r="LFF897" s="2198"/>
      <c r="LFG897" s="2198"/>
      <c r="LFH897" s="2198"/>
      <c r="LFI897" s="2198"/>
      <c r="LFJ897" s="2198"/>
      <c r="LFK897" s="2198"/>
      <c r="LFL897" s="2198"/>
      <c r="LFM897" s="2198"/>
      <c r="LFN897" s="2198"/>
      <c r="LFO897" s="2198"/>
      <c r="LFP897" s="2198"/>
      <c r="LFQ897" s="2198"/>
      <c r="LFR897" s="2198"/>
      <c r="LFS897" s="2198"/>
      <c r="LFT897" s="2198"/>
      <c r="LFU897" s="2198"/>
      <c r="LFV897" s="2198"/>
      <c r="LFW897" s="2198"/>
      <c r="LFX897" s="2198"/>
      <c r="LFY897" s="2198"/>
      <c r="LFZ897" s="2198"/>
      <c r="LGA897" s="2198"/>
      <c r="LGB897" s="2198"/>
      <c r="LGC897" s="2198"/>
      <c r="LGD897" s="2198"/>
      <c r="LGE897" s="2198"/>
      <c r="LGF897" s="2198"/>
      <c r="LGG897" s="2198"/>
      <c r="LGH897" s="2198"/>
      <c r="LGI897" s="2198"/>
      <c r="LGJ897" s="2198"/>
      <c r="LGK897" s="2198"/>
      <c r="LGL897" s="2198"/>
      <c r="LGM897" s="2198"/>
      <c r="LGN897" s="2198"/>
      <c r="LGO897" s="2198"/>
      <c r="LGP897" s="2198"/>
      <c r="LGQ897" s="2198"/>
      <c r="LGR897" s="2198"/>
      <c r="LGS897" s="2198"/>
      <c r="LGT897" s="2198"/>
      <c r="LGU897" s="2198"/>
      <c r="LGV897" s="2198"/>
      <c r="LGW897" s="2198"/>
      <c r="LGX897" s="2198"/>
      <c r="LGY897" s="2198"/>
      <c r="LGZ897" s="2198"/>
      <c r="LHA897" s="2198"/>
      <c r="LHB897" s="2198"/>
      <c r="LHC897" s="2198"/>
      <c r="LHD897" s="2198"/>
      <c r="LHE897" s="2198"/>
      <c r="LHF897" s="2198"/>
      <c r="LHG897" s="2198"/>
      <c r="LHH897" s="2198"/>
      <c r="LHI897" s="2198"/>
      <c r="LHJ897" s="2198"/>
      <c r="LHK897" s="2198"/>
      <c r="LHL897" s="2198"/>
      <c r="LHM897" s="2198"/>
      <c r="LHN897" s="2198"/>
      <c r="LHO897" s="2198"/>
      <c r="LHP897" s="2198"/>
      <c r="LHQ897" s="2198"/>
      <c r="LHR897" s="2198"/>
      <c r="LHS897" s="2198"/>
      <c r="LHT897" s="2198"/>
      <c r="LHU897" s="2198"/>
      <c r="LHV897" s="2198"/>
      <c r="LHW897" s="2198"/>
      <c r="LHX897" s="2198"/>
      <c r="LHY897" s="2198"/>
      <c r="LHZ897" s="2198"/>
      <c r="LIA897" s="2198"/>
      <c r="LIB897" s="2198"/>
      <c r="LIC897" s="2198"/>
      <c r="LID897" s="2198"/>
      <c r="LIE897" s="2198"/>
      <c r="LIF897" s="2198"/>
      <c r="LIG897" s="2198"/>
      <c r="LIH897" s="2198"/>
      <c r="LII897" s="2198"/>
      <c r="LIJ897" s="2198"/>
      <c r="LIK897" s="2198"/>
      <c r="LIL897" s="2198"/>
      <c r="LIM897" s="2198"/>
      <c r="LIN897" s="2198"/>
      <c r="LIO897" s="2198"/>
      <c r="LIP897" s="2198"/>
      <c r="LIQ897" s="2198"/>
      <c r="LIR897" s="2198"/>
      <c r="LIS897" s="2198"/>
      <c r="LIT897" s="2198"/>
      <c r="LIU897" s="2198"/>
      <c r="LIV897" s="2198"/>
      <c r="LIW897" s="2198"/>
      <c r="LIX897" s="2198"/>
      <c r="LIY897" s="2198"/>
      <c r="LIZ897" s="2198"/>
      <c r="LJA897" s="2198"/>
      <c r="LJB897" s="2198"/>
      <c r="LJC897" s="2198"/>
      <c r="LJD897" s="2198"/>
      <c r="LJE897" s="2198"/>
      <c r="LJF897" s="2198"/>
      <c r="LJG897" s="2198"/>
      <c r="LJH897" s="2198"/>
      <c r="LJI897" s="2198"/>
      <c r="LJJ897" s="2198"/>
      <c r="LJK897" s="2198"/>
      <c r="LJL897" s="2198"/>
      <c r="LJM897" s="2198"/>
      <c r="LJN897" s="2198"/>
      <c r="LJO897" s="2198"/>
      <c r="LJP897" s="2198"/>
      <c r="LJQ897" s="2198"/>
      <c r="LJR897" s="2198"/>
      <c r="LJS897" s="2198"/>
      <c r="LJT897" s="2198"/>
      <c r="LJU897" s="2198"/>
      <c r="LJV897" s="2198"/>
      <c r="LJW897" s="2198"/>
      <c r="LJX897" s="2198"/>
      <c r="LJY897" s="2198"/>
      <c r="LJZ897" s="2198"/>
      <c r="LKA897" s="2198"/>
      <c r="LKB897" s="2198"/>
      <c r="LKC897" s="2198"/>
      <c r="LKD897" s="2198"/>
      <c r="LKE897" s="2198"/>
      <c r="LKF897" s="2198"/>
      <c r="LKG897" s="2198"/>
      <c r="LKH897" s="2198"/>
      <c r="LKI897" s="2198"/>
      <c r="LKJ897" s="2198"/>
      <c r="LKK897" s="2198"/>
      <c r="LKL897" s="2198"/>
      <c r="LKM897" s="2198"/>
      <c r="LKN897" s="2198"/>
      <c r="LKO897" s="2198"/>
      <c r="LKP897" s="2198"/>
      <c r="LKQ897" s="2198"/>
      <c r="LKR897" s="2198"/>
      <c r="LKS897" s="2198"/>
      <c r="LKT897" s="2198"/>
      <c r="LKU897" s="2198"/>
      <c r="LKV897" s="2198"/>
      <c r="LKW897" s="2198"/>
      <c r="LKX897" s="2198"/>
      <c r="LKY897" s="2198"/>
      <c r="LKZ897" s="2198"/>
      <c r="LLA897" s="2198"/>
      <c r="LLB897" s="2198"/>
      <c r="LLC897" s="2198"/>
      <c r="LLD897" s="2198"/>
      <c r="LLE897" s="2198"/>
      <c r="LLF897" s="2198"/>
      <c r="LLG897" s="2198"/>
      <c r="LLH897" s="2198"/>
      <c r="LLI897" s="2198"/>
      <c r="LLJ897" s="2198"/>
      <c r="LLK897" s="2198"/>
      <c r="LLL897" s="2198"/>
      <c r="LLM897" s="2198"/>
      <c r="LLN897" s="2198"/>
      <c r="LLO897" s="2198"/>
      <c r="LLP897" s="2198"/>
      <c r="LLQ897" s="2198"/>
      <c r="LLR897" s="2198"/>
      <c r="LLS897" s="2198"/>
      <c r="LLT897" s="2198"/>
      <c r="LLU897" s="2198"/>
      <c r="LLV897" s="2198"/>
      <c r="LLW897" s="2198"/>
      <c r="LLX897" s="2198"/>
      <c r="LLY897" s="2198"/>
      <c r="LLZ897" s="2198"/>
      <c r="LMA897" s="2198"/>
      <c r="LME897" s="2198"/>
      <c r="LMF897" s="2198"/>
      <c r="LMG897" s="2198"/>
      <c r="LMH897" s="2198"/>
      <c r="LMI897" s="2198"/>
      <c r="LMJ897" s="2198"/>
      <c r="LMK897" s="2198"/>
      <c r="LML897" s="2198"/>
      <c r="LMM897" s="2198"/>
      <c r="LMN897" s="2198"/>
      <c r="LMO897" s="2198"/>
      <c r="LMP897" s="2198"/>
      <c r="LMQ897" s="2198"/>
      <c r="LMR897" s="2198"/>
      <c r="LMS897" s="2198"/>
      <c r="LMT897" s="2198"/>
      <c r="LMU897" s="2198"/>
      <c r="LMV897" s="2198"/>
      <c r="LMW897" s="2198"/>
      <c r="LMX897" s="2198"/>
      <c r="LMY897" s="2198"/>
      <c r="LMZ897" s="2198"/>
      <c r="LNA897" s="2198"/>
      <c r="LNB897" s="2198"/>
      <c r="LNC897" s="2198"/>
      <c r="LND897" s="2198"/>
      <c r="LNE897" s="2198"/>
      <c r="LNF897" s="2198"/>
      <c r="LNG897" s="2198"/>
      <c r="LNH897" s="2198"/>
      <c r="LNI897" s="2198"/>
      <c r="LNJ897" s="2198"/>
      <c r="LNK897" s="2198"/>
      <c r="LNL897" s="2198"/>
      <c r="LNM897" s="2198"/>
      <c r="LNN897" s="2198"/>
      <c r="LNO897" s="2198"/>
      <c r="LNP897" s="2198"/>
      <c r="LNQ897" s="2198"/>
      <c r="LNR897" s="2198"/>
      <c r="LNS897" s="2198"/>
      <c r="LNT897" s="2198"/>
      <c r="LNU897" s="2198"/>
      <c r="LNV897" s="2198"/>
      <c r="LNW897" s="2198"/>
      <c r="LNX897" s="2198"/>
      <c r="LNY897" s="2198"/>
      <c r="LNZ897" s="2198"/>
      <c r="LOA897" s="2198"/>
      <c r="LOB897" s="2198"/>
      <c r="LOC897" s="2198"/>
      <c r="LOD897" s="2198"/>
      <c r="LOE897" s="2198"/>
      <c r="LOF897" s="2198"/>
      <c r="LOG897" s="2198"/>
      <c r="LOH897" s="2198"/>
      <c r="LOI897" s="2198"/>
      <c r="LOJ897" s="2198"/>
      <c r="LOK897" s="2198"/>
      <c r="LOL897" s="2198"/>
      <c r="LOM897" s="2198"/>
      <c r="LON897" s="2198"/>
      <c r="LOO897" s="2198"/>
      <c r="LOP897" s="2198"/>
      <c r="LOQ897" s="2198"/>
      <c r="LOR897" s="2198"/>
      <c r="LOS897" s="2198"/>
      <c r="LOT897" s="2198"/>
      <c r="LOU897" s="2198"/>
      <c r="LOV897" s="2198"/>
      <c r="LOW897" s="2198"/>
      <c r="LOX897" s="2198"/>
      <c r="LOY897" s="2198"/>
      <c r="LOZ897" s="2198"/>
      <c r="LPA897" s="2198"/>
      <c r="LPB897" s="2198"/>
      <c r="LPC897" s="2198"/>
      <c r="LPD897" s="2198"/>
      <c r="LPE897" s="2198"/>
      <c r="LPF897" s="2198"/>
      <c r="LPG897" s="2198"/>
      <c r="LPH897" s="2198"/>
      <c r="LPI897" s="2198"/>
      <c r="LPJ897" s="2198"/>
      <c r="LPK897" s="2198"/>
      <c r="LPL897" s="2198"/>
      <c r="LPM897" s="2198"/>
      <c r="LPN897" s="2198"/>
      <c r="LPO897" s="2198"/>
      <c r="LPP897" s="2198"/>
      <c r="LPQ897" s="2198"/>
      <c r="LPR897" s="2198"/>
      <c r="LPS897" s="2198"/>
      <c r="LPT897" s="2198"/>
      <c r="LPU897" s="2198"/>
      <c r="LPV897" s="2198"/>
      <c r="LPW897" s="2198"/>
      <c r="LPX897" s="2198"/>
      <c r="LPY897" s="2198"/>
      <c r="LPZ897" s="2198"/>
      <c r="LQA897" s="2198"/>
      <c r="LQB897" s="2198"/>
      <c r="LQC897" s="2198"/>
      <c r="LQD897" s="2198"/>
      <c r="LQE897" s="2198"/>
      <c r="LQF897" s="2198"/>
      <c r="LQG897" s="2198"/>
      <c r="LQH897" s="2198"/>
      <c r="LQI897" s="2198"/>
      <c r="LQJ897" s="2198"/>
      <c r="LQK897" s="2198"/>
      <c r="LQL897" s="2198"/>
      <c r="LQM897" s="2198"/>
      <c r="LQN897" s="2198"/>
      <c r="LQO897" s="2198"/>
      <c r="LQP897" s="2198"/>
      <c r="LQQ897" s="2198"/>
      <c r="LQR897" s="2198"/>
      <c r="LQS897" s="2198"/>
      <c r="LQT897" s="2198"/>
      <c r="LQU897" s="2198"/>
      <c r="LQV897" s="2198"/>
      <c r="LQW897" s="2198"/>
      <c r="LQX897" s="2198"/>
      <c r="LQY897" s="2198"/>
      <c r="LQZ897" s="2198"/>
      <c r="LRA897" s="2198"/>
      <c r="LRB897" s="2198"/>
      <c r="LRC897" s="2198"/>
      <c r="LRD897" s="2198"/>
      <c r="LRE897" s="2198"/>
      <c r="LRF897" s="2198"/>
      <c r="LRG897" s="2198"/>
      <c r="LRH897" s="2198"/>
      <c r="LRI897" s="2198"/>
      <c r="LRJ897" s="2198"/>
      <c r="LRK897" s="2198"/>
      <c r="LRL897" s="2198"/>
      <c r="LRM897" s="2198"/>
      <c r="LRN897" s="2198"/>
      <c r="LRO897" s="2198"/>
      <c r="LRP897" s="2198"/>
      <c r="LRQ897" s="2198"/>
      <c r="LRR897" s="2198"/>
      <c r="LRS897" s="2198"/>
      <c r="LRT897" s="2198"/>
      <c r="LRU897" s="2198"/>
      <c r="LRV897" s="2198"/>
      <c r="LRW897" s="2198"/>
      <c r="LRX897" s="2198"/>
      <c r="LRY897" s="2198"/>
      <c r="LRZ897" s="2198"/>
      <c r="LSA897" s="2198"/>
      <c r="LSB897" s="2198"/>
      <c r="LSC897" s="2198"/>
      <c r="LSD897" s="2198"/>
      <c r="LSE897" s="2198"/>
      <c r="LSF897" s="2198"/>
      <c r="LSG897" s="2198"/>
      <c r="LSH897" s="2198"/>
      <c r="LSI897" s="2198"/>
      <c r="LSJ897" s="2198"/>
      <c r="LSK897" s="2198"/>
      <c r="LSL897" s="2198"/>
      <c r="LSM897" s="2198"/>
      <c r="LSN897" s="2198"/>
      <c r="LSO897" s="2198"/>
      <c r="LSP897" s="2198"/>
      <c r="LSQ897" s="2198"/>
      <c r="LSR897" s="2198"/>
      <c r="LSS897" s="2198"/>
      <c r="LST897" s="2198"/>
      <c r="LSU897" s="2198"/>
      <c r="LSV897" s="2198"/>
      <c r="LSW897" s="2198"/>
      <c r="LSX897" s="2198"/>
      <c r="LSY897" s="2198"/>
      <c r="LSZ897" s="2198"/>
      <c r="LTA897" s="2198"/>
      <c r="LTB897" s="2198"/>
      <c r="LTC897" s="2198"/>
      <c r="LTD897" s="2198"/>
      <c r="LTE897" s="2198"/>
      <c r="LTF897" s="2198"/>
      <c r="LTG897" s="2198"/>
      <c r="LTH897" s="2198"/>
      <c r="LTI897" s="2198"/>
      <c r="LTJ897" s="2198"/>
      <c r="LTK897" s="2198"/>
      <c r="LTL897" s="2198"/>
      <c r="LTM897" s="2198"/>
      <c r="LTN897" s="2198"/>
      <c r="LTO897" s="2198"/>
      <c r="LTP897" s="2198"/>
      <c r="LTQ897" s="2198"/>
      <c r="LTR897" s="2198"/>
      <c r="LTS897" s="2198"/>
      <c r="LTT897" s="2198"/>
      <c r="LTU897" s="2198"/>
      <c r="LTV897" s="2198"/>
      <c r="LTW897" s="2198"/>
      <c r="LTX897" s="2198"/>
      <c r="LTY897" s="2198"/>
      <c r="LTZ897" s="2198"/>
      <c r="LUA897" s="2198"/>
      <c r="LUB897" s="2198"/>
      <c r="LUC897" s="2198"/>
      <c r="LUD897" s="2198"/>
      <c r="LUE897" s="2198"/>
      <c r="LUF897" s="2198"/>
      <c r="LUG897" s="2198"/>
      <c r="LUH897" s="2198"/>
      <c r="LUI897" s="2198"/>
      <c r="LUJ897" s="2198"/>
      <c r="LUK897" s="2198"/>
      <c r="LUL897" s="2198"/>
      <c r="LUM897" s="2198"/>
      <c r="LUN897" s="2198"/>
      <c r="LUO897" s="2198"/>
      <c r="LUP897" s="2198"/>
      <c r="LUQ897" s="2198"/>
      <c r="LUR897" s="2198"/>
      <c r="LUS897" s="2198"/>
      <c r="LUT897" s="2198"/>
      <c r="LUU897" s="2198"/>
      <c r="LUV897" s="2198"/>
      <c r="LUW897" s="2198"/>
      <c r="LUX897" s="2198"/>
      <c r="LUY897" s="2198"/>
      <c r="LUZ897" s="2198"/>
      <c r="LVA897" s="2198"/>
      <c r="LVB897" s="2198"/>
      <c r="LVC897" s="2198"/>
      <c r="LVD897" s="2198"/>
      <c r="LVE897" s="2198"/>
      <c r="LVF897" s="2198"/>
      <c r="LVG897" s="2198"/>
      <c r="LVH897" s="2198"/>
      <c r="LVI897" s="2198"/>
      <c r="LVJ897" s="2198"/>
      <c r="LVK897" s="2198"/>
      <c r="LVL897" s="2198"/>
      <c r="LVM897" s="2198"/>
      <c r="LVN897" s="2198"/>
      <c r="LVO897" s="2198"/>
      <c r="LVP897" s="2198"/>
      <c r="LVQ897" s="2198"/>
      <c r="LVR897" s="2198"/>
      <c r="LVS897" s="2198"/>
      <c r="LVT897" s="2198"/>
      <c r="LVU897" s="2198"/>
      <c r="LVV897" s="2198"/>
      <c r="LVW897" s="2198"/>
      <c r="LWA897" s="2198"/>
      <c r="LWB897" s="2198"/>
      <c r="LWC897" s="2198"/>
      <c r="LWD897" s="2198"/>
      <c r="LWE897" s="2198"/>
      <c r="LWF897" s="2198"/>
      <c r="LWG897" s="2198"/>
      <c r="LWH897" s="2198"/>
      <c r="LWI897" s="2198"/>
      <c r="LWJ897" s="2198"/>
      <c r="LWK897" s="2198"/>
      <c r="LWL897" s="2198"/>
      <c r="LWM897" s="2198"/>
      <c r="LWN897" s="2198"/>
      <c r="LWO897" s="2198"/>
      <c r="LWP897" s="2198"/>
      <c r="LWQ897" s="2198"/>
      <c r="LWR897" s="2198"/>
      <c r="LWS897" s="2198"/>
      <c r="LWT897" s="2198"/>
      <c r="LWU897" s="2198"/>
      <c r="LWV897" s="2198"/>
      <c r="LWW897" s="2198"/>
      <c r="LWX897" s="2198"/>
      <c r="LWY897" s="2198"/>
      <c r="LWZ897" s="2198"/>
      <c r="LXA897" s="2198"/>
      <c r="LXB897" s="2198"/>
      <c r="LXC897" s="2198"/>
      <c r="LXD897" s="2198"/>
      <c r="LXE897" s="2198"/>
      <c r="LXF897" s="2198"/>
      <c r="LXG897" s="2198"/>
      <c r="LXH897" s="2198"/>
      <c r="LXI897" s="2198"/>
      <c r="LXJ897" s="2198"/>
      <c r="LXK897" s="2198"/>
      <c r="LXL897" s="2198"/>
      <c r="LXM897" s="2198"/>
      <c r="LXN897" s="2198"/>
      <c r="LXO897" s="2198"/>
      <c r="LXP897" s="2198"/>
      <c r="LXQ897" s="2198"/>
      <c r="LXR897" s="2198"/>
      <c r="LXS897" s="2198"/>
      <c r="LXT897" s="2198"/>
      <c r="LXU897" s="2198"/>
      <c r="LXV897" s="2198"/>
      <c r="LXW897" s="2198"/>
      <c r="LXX897" s="2198"/>
      <c r="LXY897" s="2198"/>
      <c r="LXZ897" s="2198"/>
      <c r="LYA897" s="2198"/>
      <c r="LYB897" s="2198"/>
      <c r="LYC897" s="2198"/>
      <c r="LYD897" s="2198"/>
      <c r="LYE897" s="2198"/>
      <c r="LYF897" s="2198"/>
      <c r="LYG897" s="2198"/>
      <c r="LYH897" s="2198"/>
      <c r="LYI897" s="2198"/>
      <c r="LYJ897" s="2198"/>
      <c r="LYK897" s="2198"/>
      <c r="LYL897" s="2198"/>
      <c r="LYM897" s="2198"/>
      <c r="LYN897" s="2198"/>
      <c r="LYO897" s="2198"/>
      <c r="LYP897" s="2198"/>
      <c r="LYQ897" s="2198"/>
      <c r="LYR897" s="2198"/>
      <c r="LYS897" s="2198"/>
      <c r="LYT897" s="2198"/>
      <c r="LYU897" s="2198"/>
      <c r="LYV897" s="2198"/>
      <c r="LYW897" s="2198"/>
      <c r="LYX897" s="2198"/>
      <c r="LYY897" s="2198"/>
      <c r="LYZ897" s="2198"/>
      <c r="LZA897" s="2198"/>
      <c r="LZB897" s="2198"/>
      <c r="LZC897" s="2198"/>
      <c r="LZD897" s="2198"/>
      <c r="LZE897" s="2198"/>
      <c r="LZF897" s="2198"/>
      <c r="LZG897" s="2198"/>
      <c r="LZH897" s="2198"/>
      <c r="LZI897" s="2198"/>
      <c r="LZJ897" s="2198"/>
      <c r="LZK897" s="2198"/>
      <c r="LZL897" s="2198"/>
      <c r="LZM897" s="2198"/>
      <c r="LZN897" s="2198"/>
      <c r="LZO897" s="2198"/>
      <c r="LZP897" s="2198"/>
      <c r="LZQ897" s="2198"/>
      <c r="LZR897" s="2198"/>
      <c r="LZS897" s="2198"/>
      <c r="LZT897" s="2198"/>
      <c r="LZU897" s="2198"/>
      <c r="LZV897" s="2198"/>
      <c r="LZW897" s="2198"/>
      <c r="LZX897" s="2198"/>
      <c r="LZY897" s="2198"/>
      <c r="LZZ897" s="2198"/>
      <c r="MAA897" s="2198"/>
      <c r="MAB897" s="2198"/>
      <c r="MAC897" s="2198"/>
      <c r="MAD897" s="2198"/>
      <c r="MAE897" s="2198"/>
      <c r="MAF897" s="2198"/>
      <c r="MAG897" s="2198"/>
      <c r="MAH897" s="2198"/>
      <c r="MAI897" s="2198"/>
      <c r="MAJ897" s="2198"/>
      <c r="MAK897" s="2198"/>
      <c r="MAL897" s="2198"/>
      <c r="MAM897" s="2198"/>
      <c r="MAN897" s="2198"/>
      <c r="MAO897" s="2198"/>
      <c r="MAP897" s="2198"/>
      <c r="MAQ897" s="2198"/>
      <c r="MAR897" s="2198"/>
      <c r="MAS897" s="2198"/>
      <c r="MAT897" s="2198"/>
      <c r="MAU897" s="2198"/>
      <c r="MAV897" s="2198"/>
      <c r="MAW897" s="2198"/>
      <c r="MAX897" s="2198"/>
      <c r="MAY897" s="2198"/>
      <c r="MAZ897" s="2198"/>
      <c r="MBA897" s="2198"/>
      <c r="MBB897" s="2198"/>
      <c r="MBC897" s="2198"/>
      <c r="MBD897" s="2198"/>
      <c r="MBE897" s="2198"/>
      <c r="MBF897" s="2198"/>
      <c r="MBG897" s="2198"/>
      <c r="MBH897" s="2198"/>
      <c r="MBI897" s="2198"/>
      <c r="MBJ897" s="2198"/>
      <c r="MBK897" s="2198"/>
      <c r="MBL897" s="2198"/>
      <c r="MBM897" s="2198"/>
      <c r="MBN897" s="2198"/>
      <c r="MBO897" s="2198"/>
      <c r="MBP897" s="2198"/>
      <c r="MBQ897" s="2198"/>
      <c r="MBR897" s="2198"/>
      <c r="MBS897" s="2198"/>
      <c r="MBT897" s="2198"/>
      <c r="MBU897" s="2198"/>
      <c r="MBV897" s="2198"/>
      <c r="MBW897" s="2198"/>
      <c r="MBX897" s="2198"/>
      <c r="MBY897" s="2198"/>
      <c r="MBZ897" s="2198"/>
      <c r="MCA897" s="2198"/>
      <c r="MCB897" s="2198"/>
      <c r="MCC897" s="2198"/>
      <c r="MCD897" s="2198"/>
      <c r="MCE897" s="2198"/>
      <c r="MCF897" s="2198"/>
      <c r="MCG897" s="2198"/>
      <c r="MCH897" s="2198"/>
      <c r="MCI897" s="2198"/>
      <c r="MCJ897" s="2198"/>
      <c r="MCK897" s="2198"/>
      <c r="MCL897" s="2198"/>
      <c r="MCM897" s="2198"/>
      <c r="MCN897" s="2198"/>
      <c r="MCO897" s="2198"/>
      <c r="MCP897" s="2198"/>
      <c r="MCQ897" s="2198"/>
      <c r="MCR897" s="2198"/>
      <c r="MCS897" s="2198"/>
      <c r="MCT897" s="2198"/>
      <c r="MCU897" s="2198"/>
      <c r="MCV897" s="2198"/>
      <c r="MCW897" s="2198"/>
      <c r="MCX897" s="2198"/>
      <c r="MCY897" s="2198"/>
      <c r="MCZ897" s="2198"/>
      <c r="MDA897" s="2198"/>
      <c r="MDB897" s="2198"/>
      <c r="MDC897" s="2198"/>
      <c r="MDD897" s="2198"/>
      <c r="MDE897" s="2198"/>
      <c r="MDF897" s="2198"/>
      <c r="MDG897" s="2198"/>
      <c r="MDH897" s="2198"/>
      <c r="MDI897" s="2198"/>
      <c r="MDJ897" s="2198"/>
      <c r="MDK897" s="2198"/>
      <c r="MDL897" s="2198"/>
      <c r="MDM897" s="2198"/>
      <c r="MDN897" s="2198"/>
      <c r="MDO897" s="2198"/>
      <c r="MDP897" s="2198"/>
      <c r="MDQ897" s="2198"/>
      <c r="MDR897" s="2198"/>
      <c r="MDS897" s="2198"/>
      <c r="MDT897" s="2198"/>
      <c r="MDU897" s="2198"/>
      <c r="MDV897" s="2198"/>
      <c r="MDW897" s="2198"/>
      <c r="MDX897" s="2198"/>
      <c r="MDY897" s="2198"/>
      <c r="MDZ897" s="2198"/>
      <c r="MEA897" s="2198"/>
      <c r="MEB897" s="2198"/>
      <c r="MEC897" s="2198"/>
      <c r="MED897" s="2198"/>
      <c r="MEE897" s="2198"/>
      <c r="MEF897" s="2198"/>
      <c r="MEG897" s="2198"/>
      <c r="MEH897" s="2198"/>
      <c r="MEI897" s="2198"/>
      <c r="MEJ897" s="2198"/>
      <c r="MEK897" s="2198"/>
      <c r="MEL897" s="2198"/>
      <c r="MEM897" s="2198"/>
      <c r="MEN897" s="2198"/>
      <c r="MEO897" s="2198"/>
      <c r="MEP897" s="2198"/>
      <c r="MEQ897" s="2198"/>
      <c r="MER897" s="2198"/>
      <c r="MES897" s="2198"/>
      <c r="MET897" s="2198"/>
      <c r="MEU897" s="2198"/>
      <c r="MEV897" s="2198"/>
      <c r="MEW897" s="2198"/>
      <c r="MEX897" s="2198"/>
      <c r="MEY897" s="2198"/>
      <c r="MEZ897" s="2198"/>
      <c r="MFA897" s="2198"/>
      <c r="MFB897" s="2198"/>
      <c r="MFC897" s="2198"/>
      <c r="MFD897" s="2198"/>
      <c r="MFE897" s="2198"/>
      <c r="MFF897" s="2198"/>
      <c r="MFG897" s="2198"/>
      <c r="MFH897" s="2198"/>
      <c r="MFI897" s="2198"/>
      <c r="MFJ897" s="2198"/>
      <c r="MFK897" s="2198"/>
      <c r="MFL897" s="2198"/>
      <c r="MFM897" s="2198"/>
      <c r="MFN897" s="2198"/>
      <c r="MFO897" s="2198"/>
      <c r="MFP897" s="2198"/>
      <c r="MFQ897" s="2198"/>
      <c r="MFR897" s="2198"/>
      <c r="MFS897" s="2198"/>
      <c r="MFW897" s="2198"/>
      <c r="MFX897" s="2198"/>
      <c r="MFY897" s="2198"/>
      <c r="MFZ897" s="2198"/>
      <c r="MGA897" s="2198"/>
      <c r="MGB897" s="2198"/>
      <c r="MGC897" s="2198"/>
      <c r="MGD897" s="2198"/>
      <c r="MGE897" s="2198"/>
      <c r="MGF897" s="2198"/>
      <c r="MGG897" s="2198"/>
      <c r="MGH897" s="2198"/>
      <c r="MGI897" s="2198"/>
      <c r="MGJ897" s="2198"/>
      <c r="MGK897" s="2198"/>
      <c r="MGL897" s="2198"/>
      <c r="MGM897" s="2198"/>
      <c r="MGN897" s="2198"/>
      <c r="MGO897" s="2198"/>
      <c r="MGP897" s="2198"/>
      <c r="MGQ897" s="2198"/>
      <c r="MGR897" s="2198"/>
      <c r="MGS897" s="2198"/>
      <c r="MGT897" s="2198"/>
      <c r="MGU897" s="2198"/>
      <c r="MGV897" s="2198"/>
      <c r="MGW897" s="2198"/>
      <c r="MGX897" s="2198"/>
      <c r="MGY897" s="2198"/>
      <c r="MGZ897" s="2198"/>
      <c r="MHA897" s="2198"/>
      <c r="MHB897" s="2198"/>
      <c r="MHC897" s="2198"/>
      <c r="MHD897" s="2198"/>
      <c r="MHE897" s="2198"/>
      <c r="MHF897" s="2198"/>
      <c r="MHG897" s="2198"/>
      <c r="MHH897" s="2198"/>
      <c r="MHI897" s="2198"/>
      <c r="MHJ897" s="2198"/>
      <c r="MHK897" s="2198"/>
      <c r="MHL897" s="2198"/>
      <c r="MHM897" s="2198"/>
      <c r="MHN897" s="2198"/>
      <c r="MHO897" s="2198"/>
      <c r="MHP897" s="2198"/>
      <c r="MHQ897" s="2198"/>
      <c r="MHR897" s="2198"/>
      <c r="MHS897" s="2198"/>
      <c r="MHT897" s="2198"/>
      <c r="MHU897" s="2198"/>
      <c r="MHV897" s="2198"/>
      <c r="MHW897" s="2198"/>
      <c r="MHX897" s="2198"/>
      <c r="MHY897" s="2198"/>
      <c r="MHZ897" s="2198"/>
      <c r="MIA897" s="2198"/>
      <c r="MIB897" s="2198"/>
      <c r="MIC897" s="2198"/>
      <c r="MID897" s="2198"/>
      <c r="MIE897" s="2198"/>
      <c r="MIF897" s="2198"/>
      <c r="MIG897" s="2198"/>
      <c r="MIH897" s="2198"/>
      <c r="MII897" s="2198"/>
      <c r="MIJ897" s="2198"/>
      <c r="MIK897" s="2198"/>
      <c r="MIL897" s="2198"/>
      <c r="MIM897" s="2198"/>
      <c r="MIN897" s="2198"/>
      <c r="MIO897" s="2198"/>
      <c r="MIP897" s="2198"/>
      <c r="MIQ897" s="2198"/>
      <c r="MIR897" s="2198"/>
      <c r="MIS897" s="2198"/>
      <c r="MIT897" s="2198"/>
      <c r="MIU897" s="2198"/>
      <c r="MIV897" s="2198"/>
      <c r="MIW897" s="2198"/>
      <c r="MIX897" s="2198"/>
      <c r="MIY897" s="2198"/>
      <c r="MIZ897" s="2198"/>
      <c r="MJA897" s="2198"/>
      <c r="MJB897" s="2198"/>
      <c r="MJC897" s="2198"/>
      <c r="MJD897" s="2198"/>
      <c r="MJE897" s="2198"/>
      <c r="MJF897" s="2198"/>
      <c r="MJG897" s="2198"/>
      <c r="MJH897" s="2198"/>
      <c r="MJI897" s="2198"/>
      <c r="MJJ897" s="2198"/>
      <c r="MJK897" s="2198"/>
      <c r="MJL897" s="2198"/>
      <c r="MJM897" s="2198"/>
      <c r="MJN897" s="2198"/>
      <c r="MJO897" s="2198"/>
      <c r="MJP897" s="2198"/>
      <c r="MJQ897" s="2198"/>
      <c r="MJR897" s="2198"/>
      <c r="MJS897" s="2198"/>
      <c r="MJT897" s="2198"/>
      <c r="MJU897" s="2198"/>
      <c r="MJV897" s="2198"/>
      <c r="MJW897" s="2198"/>
      <c r="MJX897" s="2198"/>
      <c r="MJY897" s="2198"/>
      <c r="MJZ897" s="2198"/>
      <c r="MKA897" s="2198"/>
      <c r="MKB897" s="2198"/>
      <c r="MKC897" s="2198"/>
      <c r="MKD897" s="2198"/>
      <c r="MKE897" s="2198"/>
      <c r="MKF897" s="2198"/>
      <c r="MKG897" s="2198"/>
      <c r="MKH897" s="2198"/>
      <c r="MKI897" s="2198"/>
      <c r="MKJ897" s="2198"/>
      <c r="MKK897" s="2198"/>
      <c r="MKL897" s="2198"/>
      <c r="MKM897" s="2198"/>
      <c r="MKN897" s="2198"/>
      <c r="MKO897" s="2198"/>
      <c r="MKP897" s="2198"/>
      <c r="MKQ897" s="2198"/>
      <c r="MKR897" s="2198"/>
      <c r="MKS897" s="2198"/>
      <c r="MKT897" s="2198"/>
      <c r="MKU897" s="2198"/>
      <c r="MKV897" s="2198"/>
      <c r="MKW897" s="2198"/>
      <c r="MKX897" s="2198"/>
      <c r="MKY897" s="2198"/>
      <c r="MKZ897" s="2198"/>
      <c r="MLA897" s="2198"/>
      <c r="MLB897" s="2198"/>
      <c r="MLC897" s="2198"/>
      <c r="MLD897" s="2198"/>
      <c r="MLE897" s="2198"/>
      <c r="MLF897" s="2198"/>
      <c r="MLG897" s="2198"/>
      <c r="MLH897" s="2198"/>
      <c r="MLI897" s="2198"/>
      <c r="MLJ897" s="2198"/>
      <c r="MLK897" s="2198"/>
      <c r="MLL897" s="2198"/>
      <c r="MLM897" s="2198"/>
      <c r="MLN897" s="2198"/>
      <c r="MLO897" s="2198"/>
      <c r="MLP897" s="2198"/>
      <c r="MLQ897" s="2198"/>
      <c r="MLR897" s="2198"/>
      <c r="MLS897" s="2198"/>
      <c r="MLT897" s="2198"/>
      <c r="MLU897" s="2198"/>
      <c r="MLV897" s="2198"/>
      <c r="MLW897" s="2198"/>
      <c r="MLX897" s="2198"/>
      <c r="MLY897" s="2198"/>
      <c r="MLZ897" s="2198"/>
      <c r="MMA897" s="2198"/>
      <c r="MMB897" s="2198"/>
      <c r="MMC897" s="2198"/>
      <c r="MMD897" s="2198"/>
      <c r="MME897" s="2198"/>
      <c r="MMF897" s="2198"/>
      <c r="MMG897" s="2198"/>
      <c r="MMH897" s="2198"/>
      <c r="MMI897" s="2198"/>
      <c r="MMJ897" s="2198"/>
      <c r="MMK897" s="2198"/>
      <c r="MML897" s="2198"/>
      <c r="MMM897" s="2198"/>
      <c r="MMN897" s="2198"/>
      <c r="MMO897" s="2198"/>
      <c r="MMP897" s="2198"/>
      <c r="MMQ897" s="2198"/>
      <c r="MMR897" s="2198"/>
      <c r="MMS897" s="2198"/>
      <c r="MMT897" s="2198"/>
      <c r="MMU897" s="2198"/>
      <c r="MMV897" s="2198"/>
      <c r="MMW897" s="2198"/>
      <c r="MMX897" s="2198"/>
      <c r="MMY897" s="2198"/>
      <c r="MMZ897" s="2198"/>
      <c r="MNA897" s="2198"/>
      <c r="MNB897" s="2198"/>
      <c r="MNC897" s="2198"/>
      <c r="MND897" s="2198"/>
      <c r="MNE897" s="2198"/>
      <c r="MNF897" s="2198"/>
      <c r="MNG897" s="2198"/>
      <c r="MNH897" s="2198"/>
      <c r="MNI897" s="2198"/>
      <c r="MNJ897" s="2198"/>
      <c r="MNK897" s="2198"/>
      <c r="MNL897" s="2198"/>
      <c r="MNM897" s="2198"/>
      <c r="MNN897" s="2198"/>
      <c r="MNO897" s="2198"/>
      <c r="MNP897" s="2198"/>
      <c r="MNQ897" s="2198"/>
      <c r="MNR897" s="2198"/>
      <c r="MNS897" s="2198"/>
      <c r="MNT897" s="2198"/>
      <c r="MNU897" s="2198"/>
      <c r="MNV897" s="2198"/>
      <c r="MNW897" s="2198"/>
      <c r="MNX897" s="2198"/>
      <c r="MNY897" s="2198"/>
      <c r="MNZ897" s="2198"/>
      <c r="MOA897" s="2198"/>
      <c r="MOB897" s="2198"/>
      <c r="MOC897" s="2198"/>
      <c r="MOD897" s="2198"/>
      <c r="MOE897" s="2198"/>
      <c r="MOF897" s="2198"/>
      <c r="MOG897" s="2198"/>
      <c r="MOH897" s="2198"/>
      <c r="MOI897" s="2198"/>
      <c r="MOJ897" s="2198"/>
      <c r="MOK897" s="2198"/>
      <c r="MOL897" s="2198"/>
      <c r="MOM897" s="2198"/>
      <c r="MON897" s="2198"/>
      <c r="MOO897" s="2198"/>
      <c r="MOP897" s="2198"/>
      <c r="MOQ897" s="2198"/>
      <c r="MOR897" s="2198"/>
      <c r="MOS897" s="2198"/>
      <c r="MOT897" s="2198"/>
      <c r="MOU897" s="2198"/>
      <c r="MOV897" s="2198"/>
      <c r="MOW897" s="2198"/>
      <c r="MOX897" s="2198"/>
      <c r="MOY897" s="2198"/>
      <c r="MOZ897" s="2198"/>
      <c r="MPA897" s="2198"/>
      <c r="MPB897" s="2198"/>
      <c r="MPC897" s="2198"/>
      <c r="MPD897" s="2198"/>
      <c r="MPE897" s="2198"/>
      <c r="MPF897" s="2198"/>
      <c r="MPG897" s="2198"/>
      <c r="MPH897" s="2198"/>
      <c r="MPI897" s="2198"/>
      <c r="MPJ897" s="2198"/>
      <c r="MPK897" s="2198"/>
      <c r="MPL897" s="2198"/>
      <c r="MPM897" s="2198"/>
      <c r="MPN897" s="2198"/>
      <c r="MPO897" s="2198"/>
      <c r="MPS897" s="2198"/>
      <c r="MPT897" s="2198"/>
      <c r="MPU897" s="2198"/>
      <c r="MPV897" s="2198"/>
      <c r="MPW897" s="2198"/>
      <c r="MPX897" s="2198"/>
      <c r="MPY897" s="2198"/>
      <c r="MPZ897" s="2198"/>
      <c r="MQA897" s="2198"/>
      <c r="MQB897" s="2198"/>
      <c r="MQC897" s="2198"/>
      <c r="MQD897" s="2198"/>
      <c r="MQE897" s="2198"/>
      <c r="MQF897" s="2198"/>
      <c r="MQG897" s="2198"/>
      <c r="MQH897" s="2198"/>
      <c r="MQI897" s="2198"/>
      <c r="MQJ897" s="2198"/>
      <c r="MQK897" s="2198"/>
      <c r="MQL897" s="2198"/>
      <c r="MQM897" s="2198"/>
      <c r="MQN897" s="2198"/>
      <c r="MQO897" s="2198"/>
      <c r="MQP897" s="2198"/>
      <c r="MQQ897" s="2198"/>
      <c r="MQR897" s="2198"/>
      <c r="MQS897" s="2198"/>
      <c r="MQT897" s="2198"/>
      <c r="MQU897" s="2198"/>
      <c r="MQV897" s="2198"/>
      <c r="MQW897" s="2198"/>
      <c r="MQX897" s="2198"/>
      <c r="MQY897" s="2198"/>
      <c r="MQZ897" s="2198"/>
      <c r="MRA897" s="2198"/>
      <c r="MRB897" s="2198"/>
      <c r="MRC897" s="2198"/>
      <c r="MRD897" s="2198"/>
      <c r="MRE897" s="2198"/>
      <c r="MRF897" s="2198"/>
      <c r="MRG897" s="2198"/>
      <c r="MRH897" s="2198"/>
      <c r="MRI897" s="2198"/>
      <c r="MRJ897" s="2198"/>
      <c r="MRK897" s="2198"/>
      <c r="MRL897" s="2198"/>
      <c r="MRM897" s="2198"/>
      <c r="MRN897" s="2198"/>
      <c r="MRO897" s="2198"/>
      <c r="MRP897" s="2198"/>
      <c r="MRQ897" s="2198"/>
      <c r="MRR897" s="2198"/>
      <c r="MRS897" s="2198"/>
      <c r="MRT897" s="2198"/>
      <c r="MRU897" s="2198"/>
      <c r="MRV897" s="2198"/>
      <c r="MRW897" s="2198"/>
      <c r="MRX897" s="2198"/>
      <c r="MRY897" s="2198"/>
      <c r="MRZ897" s="2198"/>
      <c r="MSA897" s="2198"/>
      <c r="MSB897" s="2198"/>
      <c r="MSC897" s="2198"/>
      <c r="MSD897" s="2198"/>
      <c r="MSE897" s="2198"/>
      <c r="MSF897" s="2198"/>
      <c r="MSG897" s="2198"/>
      <c r="MSH897" s="2198"/>
      <c r="MSI897" s="2198"/>
      <c r="MSJ897" s="2198"/>
      <c r="MSK897" s="2198"/>
      <c r="MSL897" s="2198"/>
      <c r="MSM897" s="2198"/>
      <c r="MSN897" s="2198"/>
      <c r="MSO897" s="2198"/>
      <c r="MSP897" s="2198"/>
      <c r="MSQ897" s="2198"/>
      <c r="MSR897" s="2198"/>
      <c r="MSS897" s="2198"/>
      <c r="MST897" s="2198"/>
      <c r="MSU897" s="2198"/>
      <c r="MSV897" s="2198"/>
      <c r="MSW897" s="2198"/>
      <c r="MSX897" s="2198"/>
      <c r="MSY897" s="2198"/>
      <c r="MSZ897" s="2198"/>
      <c r="MTA897" s="2198"/>
      <c r="MTB897" s="2198"/>
      <c r="MTC897" s="2198"/>
      <c r="MTD897" s="2198"/>
      <c r="MTE897" s="2198"/>
      <c r="MTF897" s="2198"/>
      <c r="MTG897" s="2198"/>
      <c r="MTH897" s="2198"/>
      <c r="MTI897" s="2198"/>
      <c r="MTJ897" s="2198"/>
      <c r="MTK897" s="2198"/>
      <c r="MTL897" s="2198"/>
      <c r="MTM897" s="2198"/>
      <c r="MTN897" s="2198"/>
      <c r="MTO897" s="2198"/>
      <c r="MTP897" s="2198"/>
      <c r="MTQ897" s="2198"/>
      <c r="MTR897" s="2198"/>
      <c r="MTS897" s="2198"/>
      <c r="MTT897" s="2198"/>
      <c r="MTU897" s="2198"/>
      <c r="MTV897" s="2198"/>
      <c r="MTW897" s="2198"/>
      <c r="MTX897" s="2198"/>
      <c r="MTY897" s="2198"/>
      <c r="MTZ897" s="2198"/>
      <c r="MUA897" s="2198"/>
      <c r="MUB897" s="2198"/>
      <c r="MUC897" s="2198"/>
      <c r="MUD897" s="2198"/>
      <c r="MUE897" s="2198"/>
      <c r="MUF897" s="2198"/>
      <c r="MUG897" s="2198"/>
      <c r="MUH897" s="2198"/>
      <c r="MUI897" s="2198"/>
      <c r="MUJ897" s="2198"/>
      <c r="MUK897" s="2198"/>
      <c r="MUL897" s="2198"/>
      <c r="MUM897" s="2198"/>
      <c r="MUN897" s="2198"/>
      <c r="MUO897" s="2198"/>
      <c r="MUP897" s="2198"/>
      <c r="MUQ897" s="2198"/>
      <c r="MUR897" s="2198"/>
      <c r="MUS897" s="2198"/>
      <c r="MUT897" s="2198"/>
      <c r="MUU897" s="2198"/>
      <c r="MUV897" s="2198"/>
      <c r="MUW897" s="2198"/>
      <c r="MUX897" s="2198"/>
      <c r="MUY897" s="2198"/>
      <c r="MUZ897" s="2198"/>
      <c r="MVA897" s="2198"/>
      <c r="MVB897" s="2198"/>
      <c r="MVC897" s="2198"/>
      <c r="MVD897" s="2198"/>
      <c r="MVE897" s="2198"/>
      <c r="MVF897" s="2198"/>
      <c r="MVG897" s="2198"/>
      <c r="MVH897" s="2198"/>
      <c r="MVI897" s="2198"/>
      <c r="MVJ897" s="2198"/>
      <c r="MVK897" s="2198"/>
      <c r="MVL897" s="2198"/>
      <c r="MVM897" s="2198"/>
      <c r="MVN897" s="2198"/>
      <c r="MVO897" s="2198"/>
      <c r="MVP897" s="2198"/>
      <c r="MVQ897" s="2198"/>
      <c r="MVR897" s="2198"/>
      <c r="MVS897" s="2198"/>
      <c r="MVT897" s="2198"/>
      <c r="MVU897" s="2198"/>
      <c r="MVV897" s="2198"/>
      <c r="MVW897" s="2198"/>
      <c r="MVX897" s="2198"/>
      <c r="MVY897" s="2198"/>
      <c r="MVZ897" s="2198"/>
      <c r="MWA897" s="2198"/>
      <c r="MWB897" s="2198"/>
      <c r="MWC897" s="2198"/>
      <c r="MWD897" s="2198"/>
      <c r="MWE897" s="2198"/>
      <c r="MWF897" s="2198"/>
      <c r="MWG897" s="2198"/>
      <c r="MWH897" s="2198"/>
      <c r="MWI897" s="2198"/>
      <c r="MWJ897" s="2198"/>
      <c r="MWK897" s="2198"/>
      <c r="MWL897" s="2198"/>
      <c r="MWM897" s="2198"/>
      <c r="MWN897" s="2198"/>
      <c r="MWO897" s="2198"/>
      <c r="MWP897" s="2198"/>
      <c r="MWQ897" s="2198"/>
      <c r="MWR897" s="2198"/>
      <c r="MWS897" s="2198"/>
      <c r="MWT897" s="2198"/>
      <c r="MWU897" s="2198"/>
      <c r="MWV897" s="2198"/>
      <c r="MWW897" s="2198"/>
      <c r="MWX897" s="2198"/>
      <c r="MWY897" s="2198"/>
      <c r="MWZ897" s="2198"/>
      <c r="MXA897" s="2198"/>
      <c r="MXB897" s="2198"/>
      <c r="MXC897" s="2198"/>
      <c r="MXD897" s="2198"/>
      <c r="MXE897" s="2198"/>
      <c r="MXF897" s="2198"/>
      <c r="MXG897" s="2198"/>
      <c r="MXH897" s="2198"/>
      <c r="MXI897" s="2198"/>
      <c r="MXJ897" s="2198"/>
      <c r="MXK897" s="2198"/>
      <c r="MXL897" s="2198"/>
      <c r="MXM897" s="2198"/>
      <c r="MXN897" s="2198"/>
      <c r="MXO897" s="2198"/>
      <c r="MXP897" s="2198"/>
      <c r="MXQ897" s="2198"/>
      <c r="MXR897" s="2198"/>
      <c r="MXS897" s="2198"/>
      <c r="MXT897" s="2198"/>
      <c r="MXU897" s="2198"/>
      <c r="MXV897" s="2198"/>
      <c r="MXW897" s="2198"/>
      <c r="MXX897" s="2198"/>
      <c r="MXY897" s="2198"/>
      <c r="MXZ897" s="2198"/>
      <c r="MYA897" s="2198"/>
      <c r="MYB897" s="2198"/>
      <c r="MYC897" s="2198"/>
      <c r="MYD897" s="2198"/>
      <c r="MYE897" s="2198"/>
      <c r="MYF897" s="2198"/>
      <c r="MYG897" s="2198"/>
      <c r="MYH897" s="2198"/>
      <c r="MYI897" s="2198"/>
      <c r="MYJ897" s="2198"/>
      <c r="MYK897" s="2198"/>
      <c r="MYL897" s="2198"/>
      <c r="MYM897" s="2198"/>
      <c r="MYN897" s="2198"/>
      <c r="MYO897" s="2198"/>
      <c r="MYP897" s="2198"/>
      <c r="MYQ897" s="2198"/>
      <c r="MYR897" s="2198"/>
      <c r="MYS897" s="2198"/>
      <c r="MYT897" s="2198"/>
      <c r="MYU897" s="2198"/>
      <c r="MYV897" s="2198"/>
      <c r="MYW897" s="2198"/>
      <c r="MYX897" s="2198"/>
      <c r="MYY897" s="2198"/>
      <c r="MYZ897" s="2198"/>
      <c r="MZA897" s="2198"/>
      <c r="MZB897" s="2198"/>
      <c r="MZC897" s="2198"/>
      <c r="MZD897" s="2198"/>
      <c r="MZE897" s="2198"/>
      <c r="MZF897" s="2198"/>
      <c r="MZG897" s="2198"/>
      <c r="MZH897" s="2198"/>
      <c r="MZI897" s="2198"/>
      <c r="MZJ897" s="2198"/>
      <c r="MZK897" s="2198"/>
      <c r="MZO897" s="2198"/>
      <c r="MZP897" s="2198"/>
      <c r="MZQ897" s="2198"/>
      <c r="MZR897" s="2198"/>
      <c r="MZS897" s="2198"/>
      <c r="MZT897" s="2198"/>
      <c r="MZU897" s="2198"/>
      <c r="MZV897" s="2198"/>
      <c r="MZW897" s="2198"/>
      <c r="MZX897" s="2198"/>
      <c r="MZY897" s="2198"/>
      <c r="MZZ897" s="2198"/>
      <c r="NAA897" s="2198"/>
      <c r="NAB897" s="2198"/>
      <c r="NAC897" s="2198"/>
      <c r="NAD897" s="2198"/>
      <c r="NAE897" s="2198"/>
      <c r="NAF897" s="2198"/>
      <c r="NAG897" s="2198"/>
      <c r="NAH897" s="2198"/>
      <c r="NAI897" s="2198"/>
      <c r="NAJ897" s="2198"/>
      <c r="NAK897" s="2198"/>
      <c r="NAL897" s="2198"/>
      <c r="NAM897" s="2198"/>
      <c r="NAN897" s="2198"/>
      <c r="NAO897" s="2198"/>
      <c r="NAP897" s="2198"/>
      <c r="NAQ897" s="2198"/>
      <c r="NAR897" s="2198"/>
      <c r="NAS897" s="2198"/>
      <c r="NAT897" s="2198"/>
      <c r="NAU897" s="2198"/>
      <c r="NAV897" s="2198"/>
      <c r="NAW897" s="2198"/>
      <c r="NAX897" s="2198"/>
      <c r="NAY897" s="2198"/>
      <c r="NAZ897" s="2198"/>
      <c r="NBA897" s="2198"/>
      <c r="NBB897" s="2198"/>
      <c r="NBC897" s="2198"/>
      <c r="NBD897" s="2198"/>
      <c r="NBE897" s="2198"/>
      <c r="NBF897" s="2198"/>
      <c r="NBG897" s="2198"/>
      <c r="NBH897" s="2198"/>
      <c r="NBI897" s="2198"/>
      <c r="NBJ897" s="2198"/>
      <c r="NBK897" s="2198"/>
      <c r="NBL897" s="2198"/>
      <c r="NBM897" s="2198"/>
      <c r="NBN897" s="2198"/>
      <c r="NBO897" s="2198"/>
      <c r="NBP897" s="2198"/>
      <c r="NBQ897" s="2198"/>
      <c r="NBR897" s="2198"/>
      <c r="NBS897" s="2198"/>
      <c r="NBT897" s="2198"/>
      <c r="NBU897" s="2198"/>
      <c r="NBV897" s="2198"/>
      <c r="NBW897" s="2198"/>
      <c r="NBX897" s="2198"/>
      <c r="NBY897" s="2198"/>
      <c r="NBZ897" s="2198"/>
      <c r="NCA897" s="2198"/>
      <c r="NCB897" s="2198"/>
      <c r="NCC897" s="2198"/>
      <c r="NCD897" s="2198"/>
      <c r="NCE897" s="2198"/>
      <c r="NCF897" s="2198"/>
      <c r="NCG897" s="2198"/>
      <c r="NCH897" s="2198"/>
      <c r="NCI897" s="2198"/>
      <c r="NCJ897" s="2198"/>
      <c r="NCK897" s="2198"/>
      <c r="NCL897" s="2198"/>
      <c r="NCM897" s="2198"/>
      <c r="NCN897" s="2198"/>
      <c r="NCO897" s="2198"/>
      <c r="NCP897" s="2198"/>
      <c r="NCQ897" s="2198"/>
      <c r="NCR897" s="2198"/>
      <c r="NCS897" s="2198"/>
      <c r="NCT897" s="2198"/>
      <c r="NCU897" s="2198"/>
      <c r="NCV897" s="2198"/>
      <c r="NCW897" s="2198"/>
      <c r="NCX897" s="2198"/>
      <c r="NCY897" s="2198"/>
      <c r="NCZ897" s="2198"/>
      <c r="NDA897" s="2198"/>
      <c r="NDB897" s="2198"/>
      <c r="NDC897" s="2198"/>
      <c r="NDD897" s="2198"/>
      <c r="NDE897" s="2198"/>
      <c r="NDF897" s="2198"/>
      <c r="NDG897" s="2198"/>
      <c r="NDH897" s="2198"/>
      <c r="NDI897" s="2198"/>
      <c r="NDJ897" s="2198"/>
      <c r="NDK897" s="2198"/>
      <c r="NDL897" s="2198"/>
      <c r="NDM897" s="2198"/>
      <c r="NDN897" s="2198"/>
      <c r="NDO897" s="2198"/>
      <c r="NDP897" s="2198"/>
      <c r="NDQ897" s="2198"/>
      <c r="NDR897" s="2198"/>
      <c r="NDS897" s="2198"/>
      <c r="NDT897" s="2198"/>
      <c r="NDU897" s="2198"/>
      <c r="NDV897" s="2198"/>
      <c r="NDW897" s="2198"/>
      <c r="NDX897" s="2198"/>
      <c r="NDY897" s="2198"/>
      <c r="NDZ897" s="2198"/>
      <c r="NEA897" s="2198"/>
      <c r="NEB897" s="2198"/>
      <c r="NEC897" s="2198"/>
      <c r="NED897" s="2198"/>
      <c r="NEE897" s="2198"/>
      <c r="NEF897" s="2198"/>
      <c r="NEG897" s="2198"/>
      <c r="NEH897" s="2198"/>
      <c r="NEI897" s="2198"/>
      <c r="NEJ897" s="2198"/>
      <c r="NEK897" s="2198"/>
      <c r="NEL897" s="2198"/>
      <c r="NEM897" s="2198"/>
      <c r="NEN897" s="2198"/>
      <c r="NEO897" s="2198"/>
      <c r="NEP897" s="2198"/>
      <c r="NEQ897" s="2198"/>
      <c r="NER897" s="2198"/>
      <c r="NES897" s="2198"/>
      <c r="NET897" s="2198"/>
      <c r="NEU897" s="2198"/>
      <c r="NEV897" s="2198"/>
      <c r="NEW897" s="2198"/>
      <c r="NEX897" s="2198"/>
      <c r="NEY897" s="2198"/>
      <c r="NEZ897" s="2198"/>
      <c r="NFA897" s="2198"/>
      <c r="NFB897" s="2198"/>
      <c r="NFC897" s="2198"/>
      <c r="NFD897" s="2198"/>
      <c r="NFE897" s="2198"/>
      <c r="NFF897" s="2198"/>
      <c r="NFG897" s="2198"/>
      <c r="NFH897" s="2198"/>
      <c r="NFI897" s="2198"/>
      <c r="NFJ897" s="2198"/>
      <c r="NFK897" s="2198"/>
      <c r="NFL897" s="2198"/>
      <c r="NFM897" s="2198"/>
      <c r="NFN897" s="2198"/>
      <c r="NFO897" s="2198"/>
      <c r="NFP897" s="2198"/>
      <c r="NFQ897" s="2198"/>
      <c r="NFR897" s="2198"/>
      <c r="NFS897" s="2198"/>
      <c r="NFT897" s="2198"/>
      <c r="NFU897" s="2198"/>
      <c r="NFV897" s="2198"/>
      <c r="NFW897" s="2198"/>
      <c r="NFX897" s="2198"/>
      <c r="NFY897" s="2198"/>
      <c r="NFZ897" s="2198"/>
      <c r="NGA897" s="2198"/>
      <c r="NGB897" s="2198"/>
      <c r="NGC897" s="2198"/>
      <c r="NGD897" s="2198"/>
      <c r="NGE897" s="2198"/>
      <c r="NGF897" s="2198"/>
      <c r="NGG897" s="2198"/>
      <c r="NGH897" s="2198"/>
      <c r="NGI897" s="2198"/>
      <c r="NGJ897" s="2198"/>
      <c r="NGK897" s="2198"/>
      <c r="NGL897" s="2198"/>
      <c r="NGM897" s="2198"/>
      <c r="NGN897" s="2198"/>
      <c r="NGO897" s="2198"/>
      <c r="NGP897" s="2198"/>
      <c r="NGQ897" s="2198"/>
      <c r="NGR897" s="2198"/>
      <c r="NGS897" s="2198"/>
      <c r="NGT897" s="2198"/>
      <c r="NGU897" s="2198"/>
      <c r="NGV897" s="2198"/>
      <c r="NGW897" s="2198"/>
      <c r="NGX897" s="2198"/>
      <c r="NGY897" s="2198"/>
      <c r="NGZ897" s="2198"/>
      <c r="NHA897" s="2198"/>
      <c r="NHB897" s="2198"/>
      <c r="NHC897" s="2198"/>
      <c r="NHD897" s="2198"/>
      <c r="NHE897" s="2198"/>
      <c r="NHF897" s="2198"/>
      <c r="NHG897" s="2198"/>
      <c r="NHH897" s="2198"/>
      <c r="NHI897" s="2198"/>
      <c r="NHJ897" s="2198"/>
      <c r="NHK897" s="2198"/>
      <c r="NHL897" s="2198"/>
      <c r="NHM897" s="2198"/>
      <c r="NHN897" s="2198"/>
      <c r="NHO897" s="2198"/>
      <c r="NHP897" s="2198"/>
      <c r="NHQ897" s="2198"/>
      <c r="NHR897" s="2198"/>
      <c r="NHS897" s="2198"/>
      <c r="NHT897" s="2198"/>
      <c r="NHU897" s="2198"/>
      <c r="NHV897" s="2198"/>
      <c r="NHW897" s="2198"/>
      <c r="NHX897" s="2198"/>
      <c r="NHY897" s="2198"/>
      <c r="NHZ897" s="2198"/>
      <c r="NIA897" s="2198"/>
      <c r="NIB897" s="2198"/>
      <c r="NIC897" s="2198"/>
      <c r="NID897" s="2198"/>
      <c r="NIE897" s="2198"/>
      <c r="NIF897" s="2198"/>
      <c r="NIG897" s="2198"/>
      <c r="NIH897" s="2198"/>
      <c r="NII897" s="2198"/>
      <c r="NIJ897" s="2198"/>
      <c r="NIK897" s="2198"/>
      <c r="NIL897" s="2198"/>
      <c r="NIM897" s="2198"/>
      <c r="NIN897" s="2198"/>
      <c r="NIO897" s="2198"/>
      <c r="NIP897" s="2198"/>
      <c r="NIQ897" s="2198"/>
      <c r="NIR897" s="2198"/>
      <c r="NIS897" s="2198"/>
      <c r="NIT897" s="2198"/>
      <c r="NIU897" s="2198"/>
      <c r="NIV897" s="2198"/>
      <c r="NIW897" s="2198"/>
      <c r="NIX897" s="2198"/>
      <c r="NIY897" s="2198"/>
      <c r="NIZ897" s="2198"/>
      <c r="NJA897" s="2198"/>
      <c r="NJB897" s="2198"/>
      <c r="NJC897" s="2198"/>
      <c r="NJD897" s="2198"/>
      <c r="NJE897" s="2198"/>
      <c r="NJF897" s="2198"/>
      <c r="NJG897" s="2198"/>
      <c r="NJK897" s="2198"/>
      <c r="NJL897" s="2198"/>
      <c r="NJM897" s="2198"/>
      <c r="NJN897" s="2198"/>
      <c r="NJO897" s="2198"/>
      <c r="NJP897" s="2198"/>
      <c r="NJQ897" s="2198"/>
      <c r="NJR897" s="2198"/>
      <c r="NJS897" s="2198"/>
      <c r="NJT897" s="2198"/>
      <c r="NJU897" s="2198"/>
      <c r="NJV897" s="2198"/>
      <c r="NJW897" s="2198"/>
      <c r="NJX897" s="2198"/>
      <c r="NJY897" s="2198"/>
      <c r="NJZ897" s="2198"/>
      <c r="NKA897" s="2198"/>
      <c r="NKB897" s="2198"/>
      <c r="NKC897" s="2198"/>
      <c r="NKD897" s="2198"/>
      <c r="NKE897" s="2198"/>
      <c r="NKF897" s="2198"/>
      <c r="NKG897" s="2198"/>
      <c r="NKH897" s="2198"/>
      <c r="NKI897" s="2198"/>
      <c r="NKJ897" s="2198"/>
      <c r="NKK897" s="2198"/>
      <c r="NKL897" s="2198"/>
      <c r="NKM897" s="2198"/>
      <c r="NKN897" s="2198"/>
      <c r="NKO897" s="2198"/>
      <c r="NKP897" s="2198"/>
      <c r="NKQ897" s="2198"/>
      <c r="NKR897" s="2198"/>
      <c r="NKS897" s="2198"/>
      <c r="NKT897" s="2198"/>
      <c r="NKU897" s="2198"/>
      <c r="NKV897" s="2198"/>
      <c r="NKW897" s="2198"/>
      <c r="NKX897" s="2198"/>
      <c r="NKY897" s="2198"/>
      <c r="NKZ897" s="2198"/>
      <c r="NLA897" s="2198"/>
      <c r="NLB897" s="2198"/>
      <c r="NLC897" s="2198"/>
      <c r="NLD897" s="2198"/>
      <c r="NLE897" s="2198"/>
      <c r="NLF897" s="2198"/>
      <c r="NLG897" s="2198"/>
      <c r="NLH897" s="2198"/>
      <c r="NLI897" s="2198"/>
      <c r="NLJ897" s="2198"/>
      <c r="NLK897" s="2198"/>
      <c r="NLL897" s="2198"/>
      <c r="NLM897" s="2198"/>
      <c r="NLN897" s="2198"/>
      <c r="NLO897" s="2198"/>
      <c r="NLP897" s="2198"/>
      <c r="NLQ897" s="2198"/>
      <c r="NLR897" s="2198"/>
      <c r="NLS897" s="2198"/>
      <c r="NLT897" s="2198"/>
      <c r="NLU897" s="2198"/>
      <c r="NLV897" s="2198"/>
      <c r="NLW897" s="2198"/>
      <c r="NLX897" s="2198"/>
      <c r="NLY897" s="2198"/>
      <c r="NLZ897" s="2198"/>
      <c r="NMA897" s="2198"/>
      <c r="NMB897" s="2198"/>
      <c r="NMC897" s="2198"/>
      <c r="NMD897" s="2198"/>
      <c r="NME897" s="2198"/>
      <c r="NMF897" s="2198"/>
      <c r="NMG897" s="2198"/>
      <c r="NMH897" s="2198"/>
      <c r="NMI897" s="2198"/>
      <c r="NMJ897" s="2198"/>
      <c r="NMK897" s="2198"/>
      <c r="NML897" s="2198"/>
      <c r="NMM897" s="2198"/>
      <c r="NMN897" s="2198"/>
      <c r="NMO897" s="2198"/>
      <c r="NMP897" s="2198"/>
      <c r="NMQ897" s="2198"/>
      <c r="NMR897" s="2198"/>
      <c r="NMS897" s="2198"/>
      <c r="NMT897" s="2198"/>
      <c r="NMU897" s="2198"/>
      <c r="NMV897" s="2198"/>
      <c r="NMW897" s="2198"/>
      <c r="NMX897" s="2198"/>
      <c r="NMY897" s="2198"/>
      <c r="NMZ897" s="2198"/>
      <c r="NNA897" s="2198"/>
      <c r="NNB897" s="2198"/>
      <c r="NNC897" s="2198"/>
      <c r="NND897" s="2198"/>
      <c r="NNE897" s="2198"/>
      <c r="NNF897" s="2198"/>
      <c r="NNG897" s="2198"/>
      <c r="NNH897" s="2198"/>
      <c r="NNI897" s="2198"/>
      <c r="NNJ897" s="2198"/>
      <c r="NNK897" s="2198"/>
      <c r="NNL897" s="2198"/>
      <c r="NNM897" s="2198"/>
      <c r="NNN897" s="2198"/>
      <c r="NNO897" s="2198"/>
      <c r="NNP897" s="2198"/>
      <c r="NNQ897" s="2198"/>
      <c r="NNR897" s="2198"/>
      <c r="NNS897" s="2198"/>
      <c r="NNT897" s="2198"/>
      <c r="NNU897" s="2198"/>
      <c r="NNV897" s="2198"/>
      <c r="NNW897" s="2198"/>
      <c r="NNX897" s="2198"/>
      <c r="NNY897" s="2198"/>
      <c r="NNZ897" s="2198"/>
      <c r="NOA897" s="2198"/>
      <c r="NOB897" s="2198"/>
      <c r="NOC897" s="2198"/>
      <c r="NOD897" s="2198"/>
      <c r="NOE897" s="2198"/>
      <c r="NOF897" s="2198"/>
      <c r="NOG897" s="2198"/>
      <c r="NOH897" s="2198"/>
      <c r="NOI897" s="2198"/>
      <c r="NOJ897" s="2198"/>
      <c r="NOK897" s="2198"/>
      <c r="NOL897" s="2198"/>
      <c r="NOM897" s="2198"/>
      <c r="NON897" s="2198"/>
      <c r="NOO897" s="2198"/>
      <c r="NOP897" s="2198"/>
      <c r="NOQ897" s="2198"/>
      <c r="NOR897" s="2198"/>
      <c r="NOS897" s="2198"/>
      <c r="NOT897" s="2198"/>
      <c r="NOU897" s="2198"/>
      <c r="NOV897" s="2198"/>
      <c r="NOW897" s="2198"/>
      <c r="NOX897" s="2198"/>
      <c r="NOY897" s="2198"/>
      <c r="NOZ897" s="2198"/>
      <c r="NPA897" s="2198"/>
      <c r="NPB897" s="2198"/>
      <c r="NPC897" s="2198"/>
      <c r="NPD897" s="2198"/>
      <c r="NPE897" s="2198"/>
      <c r="NPF897" s="2198"/>
      <c r="NPG897" s="2198"/>
      <c r="NPH897" s="2198"/>
      <c r="NPI897" s="2198"/>
      <c r="NPJ897" s="2198"/>
      <c r="NPK897" s="2198"/>
      <c r="NPL897" s="2198"/>
      <c r="NPM897" s="2198"/>
      <c r="NPN897" s="2198"/>
      <c r="NPO897" s="2198"/>
      <c r="NPP897" s="2198"/>
      <c r="NPQ897" s="2198"/>
      <c r="NPR897" s="2198"/>
      <c r="NPS897" s="2198"/>
      <c r="NPT897" s="2198"/>
      <c r="NPU897" s="2198"/>
      <c r="NPV897" s="2198"/>
      <c r="NPW897" s="2198"/>
      <c r="NPX897" s="2198"/>
      <c r="NPY897" s="2198"/>
      <c r="NPZ897" s="2198"/>
      <c r="NQA897" s="2198"/>
      <c r="NQB897" s="2198"/>
      <c r="NQC897" s="2198"/>
      <c r="NQD897" s="2198"/>
      <c r="NQE897" s="2198"/>
      <c r="NQF897" s="2198"/>
      <c r="NQG897" s="2198"/>
      <c r="NQH897" s="2198"/>
      <c r="NQI897" s="2198"/>
      <c r="NQJ897" s="2198"/>
      <c r="NQK897" s="2198"/>
      <c r="NQL897" s="2198"/>
      <c r="NQM897" s="2198"/>
      <c r="NQN897" s="2198"/>
      <c r="NQO897" s="2198"/>
      <c r="NQP897" s="2198"/>
      <c r="NQQ897" s="2198"/>
      <c r="NQR897" s="2198"/>
      <c r="NQS897" s="2198"/>
      <c r="NQT897" s="2198"/>
      <c r="NQU897" s="2198"/>
      <c r="NQV897" s="2198"/>
      <c r="NQW897" s="2198"/>
      <c r="NQX897" s="2198"/>
      <c r="NQY897" s="2198"/>
      <c r="NQZ897" s="2198"/>
      <c r="NRA897" s="2198"/>
      <c r="NRB897" s="2198"/>
      <c r="NRC897" s="2198"/>
      <c r="NRD897" s="2198"/>
      <c r="NRE897" s="2198"/>
      <c r="NRF897" s="2198"/>
      <c r="NRG897" s="2198"/>
      <c r="NRH897" s="2198"/>
      <c r="NRI897" s="2198"/>
      <c r="NRJ897" s="2198"/>
      <c r="NRK897" s="2198"/>
      <c r="NRL897" s="2198"/>
      <c r="NRM897" s="2198"/>
      <c r="NRN897" s="2198"/>
      <c r="NRO897" s="2198"/>
      <c r="NRP897" s="2198"/>
      <c r="NRQ897" s="2198"/>
      <c r="NRR897" s="2198"/>
      <c r="NRS897" s="2198"/>
      <c r="NRT897" s="2198"/>
      <c r="NRU897" s="2198"/>
      <c r="NRV897" s="2198"/>
      <c r="NRW897" s="2198"/>
      <c r="NRX897" s="2198"/>
      <c r="NRY897" s="2198"/>
      <c r="NRZ897" s="2198"/>
      <c r="NSA897" s="2198"/>
      <c r="NSB897" s="2198"/>
      <c r="NSC897" s="2198"/>
      <c r="NSD897" s="2198"/>
      <c r="NSE897" s="2198"/>
      <c r="NSF897" s="2198"/>
      <c r="NSG897" s="2198"/>
      <c r="NSH897" s="2198"/>
      <c r="NSI897" s="2198"/>
      <c r="NSJ897" s="2198"/>
      <c r="NSK897" s="2198"/>
      <c r="NSL897" s="2198"/>
      <c r="NSM897" s="2198"/>
      <c r="NSN897" s="2198"/>
      <c r="NSO897" s="2198"/>
      <c r="NSP897" s="2198"/>
      <c r="NSQ897" s="2198"/>
      <c r="NSR897" s="2198"/>
      <c r="NSS897" s="2198"/>
      <c r="NST897" s="2198"/>
      <c r="NSU897" s="2198"/>
      <c r="NSV897" s="2198"/>
      <c r="NSW897" s="2198"/>
      <c r="NSX897" s="2198"/>
      <c r="NSY897" s="2198"/>
      <c r="NSZ897" s="2198"/>
      <c r="NTA897" s="2198"/>
      <c r="NTB897" s="2198"/>
      <c r="NTC897" s="2198"/>
      <c r="NTG897" s="2198"/>
      <c r="NTH897" s="2198"/>
      <c r="NTI897" s="2198"/>
      <c r="NTJ897" s="2198"/>
      <c r="NTK897" s="2198"/>
      <c r="NTL897" s="2198"/>
      <c r="NTM897" s="2198"/>
      <c r="NTN897" s="2198"/>
      <c r="NTO897" s="2198"/>
      <c r="NTP897" s="2198"/>
      <c r="NTQ897" s="2198"/>
      <c r="NTR897" s="2198"/>
      <c r="NTS897" s="2198"/>
      <c r="NTT897" s="2198"/>
      <c r="NTU897" s="2198"/>
      <c r="NTV897" s="2198"/>
      <c r="NTW897" s="2198"/>
      <c r="NTX897" s="2198"/>
      <c r="NTY897" s="2198"/>
      <c r="NTZ897" s="2198"/>
      <c r="NUA897" s="2198"/>
      <c r="NUB897" s="2198"/>
      <c r="NUC897" s="2198"/>
      <c r="NUD897" s="2198"/>
      <c r="NUE897" s="2198"/>
      <c r="NUF897" s="2198"/>
      <c r="NUG897" s="2198"/>
      <c r="NUH897" s="2198"/>
      <c r="NUI897" s="2198"/>
      <c r="NUJ897" s="2198"/>
      <c r="NUK897" s="2198"/>
      <c r="NUL897" s="2198"/>
      <c r="NUM897" s="2198"/>
      <c r="NUN897" s="2198"/>
      <c r="NUO897" s="2198"/>
      <c r="NUP897" s="2198"/>
      <c r="NUQ897" s="2198"/>
      <c r="NUR897" s="2198"/>
      <c r="NUS897" s="2198"/>
      <c r="NUT897" s="2198"/>
      <c r="NUU897" s="2198"/>
      <c r="NUV897" s="2198"/>
      <c r="NUW897" s="2198"/>
      <c r="NUX897" s="2198"/>
      <c r="NUY897" s="2198"/>
      <c r="NUZ897" s="2198"/>
      <c r="NVA897" s="2198"/>
      <c r="NVB897" s="2198"/>
      <c r="NVC897" s="2198"/>
      <c r="NVD897" s="2198"/>
      <c r="NVE897" s="2198"/>
      <c r="NVF897" s="2198"/>
      <c r="NVG897" s="2198"/>
      <c r="NVH897" s="2198"/>
      <c r="NVI897" s="2198"/>
      <c r="NVJ897" s="2198"/>
      <c r="NVK897" s="2198"/>
      <c r="NVL897" s="2198"/>
      <c r="NVM897" s="2198"/>
      <c r="NVN897" s="2198"/>
      <c r="NVO897" s="2198"/>
      <c r="NVP897" s="2198"/>
      <c r="NVQ897" s="2198"/>
      <c r="NVR897" s="2198"/>
      <c r="NVS897" s="2198"/>
      <c r="NVT897" s="2198"/>
      <c r="NVU897" s="2198"/>
      <c r="NVV897" s="2198"/>
      <c r="NVW897" s="2198"/>
      <c r="NVX897" s="2198"/>
      <c r="NVY897" s="2198"/>
      <c r="NVZ897" s="2198"/>
      <c r="NWA897" s="2198"/>
      <c r="NWB897" s="2198"/>
      <c r="NWC897" s="2198"/>
      <c r="NWD897" s="2198"/>
      <c r="NWE897" s="2198"/>
      <c r="NWF897" s="2198"/>
      <c r="NWG897" s="2198"/>
      <c r="NWH897" s="2198"/>
      <c r="NWI897" s="2198"/>
      <c r="NWJ897" s="2198"/>
      <c r="NWK897" s="2198"/>
      <c r="NWL897" s="2198"/>
      <c r="NWM897" s="2198"/>
      <c r="NWN897" s="2198"/>
      <c r="NWO897" s="2198"/>
      <c r="NWP897" s="2198"/>
      <c r="NWQ897" s="2198"/>
      <c r="NWR897" s="2198"/>
      <c r="NWS897" s="2198"/>
      <c r="NWT897" s="2198"/>
      <c r="NWU897" s="2198"/>
      <c r="NWV897" s="2198"/>
      <c r="NWW897" s="2198"/>
      <c r="NWX897" s="2198"/>
      <c r="NWY897" s="2198"/>
      <c r="NWZ897" s="2198"/>
      <c r="NXA897" s="2198"/>
      <c r="NXB897" s="2198"/>
      <c r="NXC897" s="2198"/>
      <c r="NXD897" s="2198"/>
      <c r="NXE897" s="2198"/>
      <c r="NXF897" s="2198"/>
      <c r="NXG897" s="2198"/>
      <c r="NXH897" s="2198"/>
      <c r="NXI897" s="2198"/>
      <c r="NXJ897" s="2198"/>
      <c r="NXK897" s="2198"/>
      <c r="NXL897" s="2198"/>
      <c r="NXM897" s="2198"/>
      <c r="NXN897" s="2198"/>
      <c r="NXO897" s="2198"/>
      <c r="NXP897" s="2198"/>
      <c r="NXQ897" s="2198"/>
      <c r="NXR897" s="2198"/>
      <c r="NXS897" s="2198"/>
      <c r="NXT897" s="2198"/>
      <c r="NXU897" s="2198"/>
      <c r="NXV897" s="2198"/>
      <c r="NXW897" s="2198"/>
      <c r="NXX897" s="2198"/>
      <c r="NXY897" s="2198"/>
      <c r="NXZ897" s="2198"/>
      <c r="NYA897" s="2198"/>
      <c r="NYB897" s="2198"/>
      <c r="NYC897" s="2198"/>
      <c r="NYD897" s="2198"/>
      <c r="NYE897" s="2198"/>
      <c r="NYF897" s="2198"/>
      <c r="NYG897" s="2198"/>
      <c r="NYH897" s="2198"/>
      <c r="NYI897" s="2198"/>
      <c r="NYJ897" s="2198"/>
      <c r="NYK897" s="2198"/>
      <c r="NYL897" s="2198"/>
      <c r="NYM897" s="2198"/>
      <c r="NYN897" s="2198"/>
      <c r="NYO897" s="2198"/>
      <c r="NYP897" s="2198"/>
      <c r="NYQ897" s="2198"/>
      <c r="NYR897" s="2198"/>
      <c r="NYS897" s="2198"/>
      <c r="NYT897" s="2198"/>
      <c r="NYU897" s="2198"/>
      <c r="NYV897" s="2198"/>
      <c r="NYW897" s="2198"/>
      <c r="NYX897" s="2198"/>
      <c r="NYY897" s="2198"/>
      <c r="NYZ897" s="2198"/>
      <c r="NZA897" s="2198"/>
      <c r="NZB897" s="2198"/>
      <c r="NZC897" s="2198"/>
      <c r="NZD897" s="2198"/>
      <c r="NZE897" s="2198"/>
      <c r="NZF897" s="2198"/>
      <c r="NZG897" s="2198"/>
      <c r="NZH897" s="2198"/>
      <c r="NZI897" s="2198"/>
      <c r="NZJ897" s="2198"/>
      <c r="NZK897" s="2198"/>
      <c r="NZL897" s="2198"/>
      <c r="NZM897" s="2198"/>
      <c r="NZN897" s="2198"/>
      <c r="NZO897" s="2198"/>
      <c r="NZP897" s="2198"/>
      <c r="NZQ897" s="2198"/>
      <c r="NZR897" s="2198"/>
      <c r="NZS897" s="2198"/>
      <c r="NZT897" s="2198"/>
      <c r="NZU897" s="2198"/>
      <c r="NZV897" s="2198"/>
      <c r="NZW897" s="2198"/>
      <c r="NZX897" s="2198"/>
      <c r="NZY897" s="2198"/>
      <c r="NZZ897" s="2198"/>
      <c r="OAA897" s="2198"/>
      <c r="OAB897" s="2198"/>
      <c r="OAC897" s="2198"/>
      <c r="OAD897" s="2198"/>
      <c r="OAE897" s="2198"/>
      <c r="OAF897" s="2198"/>
      <c r="OAG897" s="2198"/>
      <c r="OAH897" s="2198"/>
      <c r="OAI897" s="2198"/>
      <c r="OAJ897" s="2198"/>
      <c r="OAK897" s="2198"/>
      <c r="OAL897" s="2198"/>
      <c r="OAM897" s="2198"/>
      <c r="OAN897" s="2198"/>
      <c r="OAO897" s="2198"/>
      <c r="OAP897" s="2198"/>
      <c r="OAQ897" s="2198"/>
      <c r="OAR897" s="2198"/>
      <c r="OAS897" s="2198"/>
      <c r="OAT897" s="2198"/>
      <c r="OAU897" s="2198"/>
      <c r="OAV897" s="2198"/>
      <c r="OAW897" s="2198"/>
      <c r="OAX897" s="2198"/>
      <c r="OAY897" s="2198"/>
      <c r="OAZ897" s="2198"/>
      <c r="OBA897" s="2198"/>
      <c r="OBB897" s="2198"/>
      <c r="OBC897" s="2198"/>
      <c r="OBD897" s="2198"/>
      <c r="OBE897" s="2198"/>
      <c r="OBF897" s="2198"/>
      <c r="OBG897" s="2198"/>
      <c r="OBH897" s="2198"/>
      <c r="OBI897" s="2198"/>
      <c r="OBJ897" s="2198"/>
      <c r="OBK897" s="2198"/>
      <c r="OBL897" s="2198"/>
      <c r="OBM897" s="2198"/>
      <c r="OBN897" s="2198"/>
      <c r="OBO897" s="2198"/>
      <c r="OBP897" s="2198"/>
      <c r="OBQ897" s="2198"/>
      <c r="OBR897" s="2198"/>
      <c r="OBS897" s="2198"/>
      <c r="OBT897" s="2198"/>
      <c r="OBU897" s="2198"/>
      <c r="OBV897" s="2198"/>
      <c r="OBW897" s="2198"/>
      <c r="OBX897" s="2198"/>
      <c r="OBY897" s="2198"/>
      <c r="OBZ897" s="2198"/>
      <c r="OCA897" s="2198"/>
      <c r="OCB897" s="2198"/>
      <c r="OCC897" s="2198"/>
      <c r="OCD897" s="2198"/>
      <c r="OCE897" s="2198"/>
      <c r="OCF897" s="2198"/>
      <c r="OCG897" s="2198"/>
      <c r="OCH897" s="2198"/>
      <c r="OCI897" s="2198"/>
      <c r="OCJ897" s="2198"/>
      <c r="OCK897" s="2198"/>
      <c r="OCL897" s="2198"/>
      <c r="OCM897" s="2198"/>
      <c r="OCN897" s="2198"/>
      <c r="OCO897" s="2198"/>
      <c r="OCP897" s="2198"/>
      <c r="OCQ897" s="2198"/>
      <c r="OCR897" s="2198"/>
      <c r="OCS897" s="2198"/>
      <c r="OCT897" s="2198"/>
      <c r="OCU897" s="2198"/>
      <c r="OCV897" s="2198"/>
      <c r="OCW897" s="2198"/>
      <c r="OCX897" s="2198"/>
      <c r="OCY897" s="2198"/>
      <c r="ODC897" s="2198"/>
      <c r="ODD897" s="2198"/>
      <c r="ODE897" s="2198"/>
      <c r="ODF897" s="2198"/>
      <c r="ODG897" s="2198"/>
      <c r="ODH897" s="2198"/>
      <c r="ODI897" s="2198"/>
      <c r="ODJ897" s="2198"/>
      <c r="ODK897" s="2198"/>
      <c r="ODL897" s="2198"/>
      <c r="ODM897" s="2198"/>
      <c r="ODN897" s="2198"/>
      <c r="ODO897" s="2198"/>
      <c r="ODP897" s="2198"/>
      <c r="ODQ897" s="2198"/>
      <c r="ODR897" s="2198"/>
      <c r="ODS897" s="2198"/>
      <c r="ODT897" s="2198"/>
      <c r="ODU897" s="2198"/>
      <c r="ODV897" s="2198"/>
      <c r="ODW897" s="2198"/>
      <c r="ODX897" s="2198"/>
      <c r="ODY897" s="2198"/>
      <c r="ODZ897" s="2198"/>
      <c r="OEA897" s="2198"/>
      <c r="OEB897" s="2198"/>
      <c r="OEC897" s="2198"/>
      <c r="OED897" s="2198"/>
      <c r="OEE897" s="2198"/>
      <c r="OEF897" s="2198"/>
      <c r="OEG897" s="2198"/>
      <c r="OEH897" s="2198"/>
      <c r="OEI897" s="2198"/>
      <c r="OEJ897" s="2198"/>
      <c r="OEK897" s="2198"/>
      <c r="OEL897" s="2198"/>
      <c r="OEM897" s="2198"/>
      <c r="OEN897" s="2198"/>
      <c r="OEO897" s="2198"/>
      <c r="OEP897" s="2198"/>
      <c r="OEQ897" s="2198"/>
      <c r="OER897" s="2198"/>
      <c r="OES897" s="2198"/>
      <c r="OET897" s="2198"/>
      <c r="OEU897" s="2198"/>
      <c r="OEV897" s="2198"/>
      <c r="OEW897" s="2198"/>
      <c r="OEX897" s="2198"/>
      <c r="OEY897" s="2198"/>
      <c r="OEZ897" s="2198"/>
      <c r="OFA897" s="2198"/>
      <c r="OFB897" s="2198"/>
      <c r="OFC897" s="2198"/>
      <c r="OFD897" s="2198"/>
      <c r="OFE897" s="2198"/>
      <c r="OFF897" s="2198"/>
      <c r="OFG897" s="2198"/>
      <c r="OFH897" s="2198"/>
      <c r="OFI897" s="2198"/>
      <c r="OFJ897" s="2198"/>
      <c r="OFK897" s="2198"/>
      <c r="OFL897" s="2198"/>
      <c r="OFM897" s="2198"/>
      <c r="OFN897" s="2198"/>
      <c r="OFO897" s="2198"/>
      <c r="OFP897" s="2198"/>
      <c r="OFQ897" s="2198"/>
      <c r="OFR897" s="2198"/>
      <c r="OFS897" s="2198"/>
      <c r="OFT897" s="2198"/>
      <c r="OFU897" s="2198"/>
      <c r="OFV897" s="2198"/>
      <c r="OFW897" s="2198"/>
      <c r="OFX897" s="2198"/>
      <c r="OFY897" s="2198"/>
      <c r="OFZ897" s="2198"/>
      <c r="OGA897" s="2198"/>
      <c r="OGB897" s="2198"/>
      <c r="OGC897" s="2198"/>
      <c r="OGD897" s="2198"/>
      <c r="OGE897" s="2198"/>
      <c r="OGF897" s="2198"/>
      <c r="OGG897" s="2198"/>
      <c r="OGH897" s="2198"/>
      <c r="OGI897" s="2198"/>
      <c r="OGJ897" s="2198"/>
      <c r="OGK897" s="2198"/>
      <c r="OGL897" s="2198"/>
      <c r="OGM897" s="2198"/>
      <c r="OGN897" s="2198"/>
      <c r="OGO897" s="2198"/>
      <c r="OGP897" s="2198"/>
      <c r="OGQ897" s="2198"/>
      <c r="OGR897" s="2198"/>
      <c r="OGS897" s="2198"/>
      <c r="OGT897" s="2198"/>
      <c r="OGU897" s="2198"/>
      <c r="OGV897" s="2198"/>
      <c r="OGW897" s="2198"/>
      <c r="OGX897" s="2198"/>
      <c r="OGY897" s="2198"/>
      <c r="OGZ897" s="2198"/>
      <c r="OHA897" s="2198"/>
      <c r="OHB897" s="2198"/>
      <c r="OHC897" s="2198"/>
      <c r="OHD897" s="2198"/>
      <c r="OHE897" s="2198"/>
      <c r="OHF897" s="2198"/>
      <c r="OHG897" s="2198"/>
      <c r="OHH897" s="2198"/>
      <c r="OHI897" s="2198"/>
      <c r="OHJ897" s="2198"/>
      <c r="OHK897" s="2198"/>
      <c r="OHL897" s="2198"/>
      <c r="OHM897" s="2198"/>
      <c r="OHN897" s="2198"/>
      <c r="OHO897" s="2198"/>
      <c r="OHP897" s="2198"/>
      <c r="OHQ897" s="2198"/>
      <c r="OHR897" s="2198"/>
      <c r="OHS897" s="2198"/>
      <c r="OHT897" s="2198"/>
      <c r="OHU897" s="2198"/>
      <c r="OHV897" s="2198"/>
      <c r="OHW897" s="2198"/>
      <c r="OHX897" s="2198"/>
      <c r="OHY897" s="2198"/>
      <c r="OHZ897" s="2198"/>
      <c r="OIA897" s="2198"/>
      <c r="OIB897" s="2198"/>
      <c r="OIC897" s="2198"/>
      <c r="OID897" s="2198"/>
      <c r="OIE897" s="2198"/>
      <c r="OIF897" s="2198"/>
      <c r="OIG897" s="2198"/>
      <c r="OIH897" s="2198"/>
      <c r="OII897" s="2198"/>
      <c r="OIJ897" s="2198"/>
      <c r="OIK897" s="2198"/>
      <c r="OIL897" s="2198"/>
      <c r="OIM897" s="2198"/>
      <c r="OIN897" s="2198"/>
      <c r="OIO897" s="2198"/>
      <c r="OIP897" s="2198"/>
      <c r="OIQ897" s="2198"/>
      <c r="OIR897" s="2198"/>
      <c r="OIS897" s="2198"/>
      <c r="OIT897" s="2198"/>
      <c r="OIU897" s="2198"/>
      <c r="OIV897" s="2198"/>
      <c r="OIW897" s="2198"/>
      <c r="OIX897" s="2198"/>
      <c r="OIY897" s="2198"/>
      <c r="OIZ897" s="2198"/>
      <c r="OJA897" s="2198"/>
      <c r="OJB897" s="2198"/>
      <c r="OJC897" s="2198"/>
      <c r="OJD897" s="2198"/>
      <c r="OJE897" s="2198"/>
      <c r="OJF897" s="2198"/>
      <c r="OJG897" s="2198"/>
      <c r="OJH897" s="2198"/>
      <c r="OJI897" s="2198"/>
      <c r="OJJ897" s="2198"/>
      <c r="OJK897" s="2198"/>
      <c r="OJL897" s="2198"/>
      <c r="OJM897" s="2198"/>
      <c r="OJN897" s="2198"/>
      <c r="OJO897" s="2198"/>
      <c r="OJP897" s="2198"/>
      <c r="OJQ897" s="2198"/>
      <c r="OJR897" s="2198"/>
      <c r="OJS897" s="2198"/>
      <c r="OJT897" s="2198"/>
      <c r="OJU897" s="2198"/>
      <c r="OJV897" s="2198"/>
      <c r="OJW897" s="2198"/>
      <c r="OJX897" s="2198"/>
      <c r="OJY897" s="2198"/>
      <c r="OJZ897" s="2198"/>
      <c r="OKA897" s="2198"/>
      <c r="OKB897" s="2198"/>
      <c r="OKC897" s="2198"/>
      <c r="OKD897" s="2198"/>
      <c r="OKE897" s="2198"/>
      <c r="OKF897" s="2198"/>
      <c r="OKG897" s="2198"/>
      <c r="OKH897" s="2198"/>
      <c r="OKI897" s="2198"/>
      <c r="OKJ897" s="2198"/>
      <c r="OKK897" s="2198"/>
      <c r="OKL897" s="2198"/>
      <c r="OKM897" s="2198"/>
      <c r="OKN897" s="2198"/>
      <c r="OKO897" s="2198"/>
      <c r="OKP897" s="2198"/>
      <c r="OKQ897" s="2198"/>
      <c r="OKR897" s="2198"/>
      <c r="OKS897" s="2198"/>
      <c r="OKT897" s="2198"/>
      <c r="OKU897" s="2198"/>
      <c r="OKV897" s="2198"/>
      <c r="OKW897" s="2198"/>
      <c r="OKX897" s="2198"/>
      <c r="OKY897" s="2198"/>
      <c r="OKZ897" s="2198"/>
      <c r="OLA897" s="2198"/>
      <c r="OLB897" s="2198"/>
      <c r="OLC897" s="2198"/>
      <c r="OLD897" s="2198"/>
      <c r="OLE897" s="2198"/>
      <c r="OLF897" s="2198"/>
      <c r="OLG897" s="2198"/>
      <c r="OLH897" s="2198"/>
      <c r="OLI897" s="2198"/>
      <c r="OLJ897" s="2198"/>
      <c r="OLK897" s="2198"/>
      <c r="OLL897" s="2198"/>
      <c r="OLM897" s="2198"/>
      <c r="OLN897" s="2198"/>
      <c r="OLO897" s="2198"/>
      <c r="OLP897" s="2198"/>
      <c r="OLQ897" s="2198"/>
      <c r="OLR897" s="2198"/>
      <c r="OLS897" s="2198"/>
      <c r="OLT897" s="2198"/>
      <c r="OLU897" s="2198"/>
      <c r="OLV897" s="2198"/>
      <c r="OLW897" s="2198"/>
      <c r="OLX897" s="2198"/>
      <c r="OLY897" s="2198"/>
      <c r="OLZ897" s="2198"/>
      <c r="OMA897" s="2198"/>
      <c r="OMB897" s="2198"/>
      <c r="OMC897" s="2198"/>
      <c r="OMD897" s="2198"/>
      <c r="OME897" s="2198"/>
      <c r="OMF897" s="2198"/>
      <c r="OMG897" s="2198"/>
      <c r="OMH897" s="2198"/>
      <c r="OMI897" s="2198"/>
      <c r="OMJ897" s="2198"/>
      <c r="OMK897" s="2198"/>
      <c r="OML897" s="2198"/>
      <c r="OMM897" s="2198"/>
      <c r="OMN897" s="2198"/>
      <c r="OMO897" s="2198"/>
      <c r="OMP897" s="2198"/>
      <c r="OMQ897" s="2198"/>
      <c r="OMR897" s="2198"/>
      <c r="OMS897" s="2198"/>
      <c r="OMT897" s="2198"/>
      <c r="OMU897" s="2198"/>
      <c r="OMY897" s="2198"/>
      <c r="OMZ897" s="2198"/>
      <c r="ONA897" s="2198"/>
      <c r="ONB897" s="2198"/>
      <c r="ONC897" s="2198"/>
      <c r="OND897" s="2198"/>
      <c r="ONE897" s="2198"/>
      <c r="ONF897" s="2198"/>
      <c r="ONG897" s="2198"/>
      <c r="ONH897" s="2198"/>
      <c r="ONI897" s="2198"/>
      <c r="ONJ897" s="2198"/>
      <c r="ONK897" s="2198"/>
      <c r="ONL897" s="2198"/>
      <c r="ONM897" s="2198"/>
      <c r="ONN897" s="2198"/>
      <c r="ONO897" s="2198"/>
      <c r="ONP897" s="2198"/>
      <c r="ONQ897" s="2198"/>
      <c r="ONR897" s="2198"/>
      <c r="ONS897" s="2198"/>
      <c r="ONT897" s="2198"/>
      <c r="ONU897" s="2198"/>
      <c r="ONV897" s="2198"/>
      <c r="ONW897" s="2198"/>
      <c r="ONX897" s="2198"/>
      <c r="ONY897" s="2198"/>
      <c r="ONZ897" s="2198"/>
      <c r="OOA897" s="2198"/>
      <c r="OOB897" s="2198"/>
      <c r="OOC897" s="2198"/>
      <c r="OOD897" s="2198"/>
      <c r="OOE897" s="2198"/>
      <c r="OOF897" s="2198"/>
      <c r="OOG897" s="2198"/>
      <c r="OOH897" s="2198"/>
      <c r="OOI897" s="2198"/>
      <c r="OOJ897" s="2198"/>
      <c r="OOK897" s="2198"/>
      <c r="OOL897" s="2198"/>
      <c r="OOM897" s="2198"/>
      <c r="OON897" s="2198"/>
      <c r="OOO897" s="2198"/>
      <c r="OOP897" s="2198"/>
      <c r="OOQ897" s="2198"/>
      <c r="OOR897" s="2198"/>
      <c r="OOS897" s="2198"/>
      <c r="OOT897" s="2198"/>
      <c r="OOU897" s="2198"/>
      <c r="OOV897" s="2198"/>
      <c r="OOW897" s="2198"/>
      <c r="OOX897" s="2198"/>
      <c r="OOY897" s="2198"/>
      <c r="OOZ897" s="2198"/>
      <c r="OPA897" s="2198"/>
      <c r="OPB897" s="2198"/>
      <c r="OPC897" s="2198"/>
      <c r="OPD897" s="2198"/>
      <c r="OPE897" s="2198"/>
      <c r="OPF897" s="2198"/>
      <c r="OPG897" s="2198"/>
      <c r="OPH897" s="2198"/>
      <c r="OPI897" s="2198"/>
      <c r="OPJ897" s="2198"/>
      <c r="OPK897" s="2198"/>
      <c r="OPL897" s="2198"/>
      <c r="OPM897" s="2198"/>
      <c r="OPN897" s="2198"/>
      <c r="OPO897" s="2198"/>
      <c r="OPP897" s="2198"/>
      <c r="OPQ897" s="2198"/>
      <c r="OPR897" s="2198"/>
      <c r="OPS897" s="2198"/>
      <c r="OPT897" s="2198"/>
      <c r="OPU897" s="2198"/>
      <c r="OPV897" s="2198"/>
      <c r="OPW897" s="2198"/>
      <c r="OPX897" s="2198"/>
      <c r="OPY897" s="2198"/>
      <c r="OPZ897" s="2198"/>
      <c r="OQA897" s="2198"/>
      <c r="OQB897" s="2198"/>
      <c r="OQC897" s="2198"/>
      <c r="OQD897" s="2198"/>
      <c r="OQE897" s="2198"/>
      <c r="OQF897" s="2198"/>
      <c r="OQG897" s="2198"/>
      <c r="OQH897" s="2198"/>
      <c r="OQI897" s="2198"/>
      <c r="OQJ897" s="2198"/>
      <c r="OQK897" s="2198"/>
      <c r="OQL897" s="2198"/>
      <c r="OQM897" s="2198"/>
      <c r="OQN897" s="2198"/>
      <c r="OQO897" s="2198"/>
      <c r="OQP897" s="2198"/>
      <c r="OQQ897" s="2198"/>
      <c r="OQR897" s="2198"/>
      <c r="OQS897" s="2198"/>
      <c r="OQT897" s="2198"/>
      <c r="OQU897" s="2198"/>
      <c r="OQV897" s="2198"/>
      <c r="OQW897" s="2198"/>
      <c r="OQX897" s="2198"/>
      <c r="OQY897" s="2198"/>
      <c r="OQZ897" s="2198"/>
      <c r="ORA897" s="2198"/>
      <c r="ORB897" s="2198"/>
      <c r="ORC897" s="2198"/>
      <c r="ORD897" s="2198"/>
      <c r="ORE897" s="2198"/>
      <c r="ORF897" s="2198"/>
      <c r="ORG897" s="2198"/>
      <c r="ORH897" s="2198"/>
      <c r="ORI897" s="2198"/>
      <c r="ORJ897" s="2198"/>
      <c r="ORK897" s="2198"/>
      <c r="ORL897" s="2198"/>
      <c r="ORM897" s="2198"/>
      <c r="ORN897" s="2198"/>
      <c r="ORO897" s="2198"/>
      <c r="ORP897" s="2198"/>
      <c r="ORQ897" s="2198"/>
      <c r="ORR897" s="2198"/>
      <c r="ORS897" s="2198"/>
      <c r="ORT897" s="2198"/>
      <c r="ORU897" s="2198"/>
      <c r="ORV897" s="2198"/>
      <c r="ORW897" s="2198"/>
      <c r="ORX897" s="2198"/>
      <c r="ORY897" s="2198"/>
      <c r="ORZ897" s="2198"/>
      <c r="OSA897" s="2198"/>
      <c r="OSB897" s="2198"/>
      <c r="OSC897" s="2198"/>
      <c r="OSD897" s="2198"/>
      <c r="OSE897" s="2198"/>
      <c r="OSF897" s="2198"/>
      <c r="OSG897" s="2198"/>
      <c r="OSH897" s="2198"/>
      <c r="OSI897" s="2198"/>
      <c r="OSJ897" s="2198"/>
      <c r="OSK897" s="2198"/>
      <c r="OSL897" s="2198"/>
      <c r="OSM897" s="2198"/>
      <c r="OSN897" s="2198"/>
      <c r="OSO897" s="2198"/>
      <c r="OSP897" s="2198"/>
      <c r="OSQ897" s="2198"/>
      <c r="OSR897" s="2198"/>
      <c r="OSS897" s="2198"/>
      <c r="OST897" s="2198"/>
      <c r="OSU897" s="2198"/>
      <c r="OSV897" s="2198"/>
      <c r="OSW897" s="2198"/>
      <c r="OSX897" s="2198"/>
      <c r="OSY897" s="2198"/>
      <c r="OSZ897" s="2198"/>
      <c r="OTA897" s="2198"/>
      <c r="OTB897" s="2198"/>
      <c r="OTC897" s="2198"/>
      <c r="OTD897" s="2198"/>
      <c r="OTE897" s="2198"/>
      <c r="OTF897" s="2198"/>
      <c r="OTG897" s="2198"/>
      <c r="OTH897" s="2198"/>
      <c r="OTI897" s="2198"/>
      <c r="OTJ897" s="2198"/>
      <c r="OTK897" s="2198"/>
      <c r="OTL897" s="2198"/>
      <c r="OTM897" s="2198"/>
      <c r="OTN897" s="2198"/>
      <c r="OTO897" s="2198"/>
      <c r="OTP897" s="2198"/>
      <c r="OTQ897" s="2198"/>
      <c r="OTR897" s="2198"/>
      <c r="OTS897" s="2198"/>
      <c r="OTT897" s="2198"/>
      <c r="OTU897" s="2198"/>
      <c r="OTV897" s="2198"/>
      <c r="OTW897" s="2198"/>
      <c r="OTX897" s="2198"/>
      <c r="OTY897" s="2198"/>
      <c r="OTZ897" s="2198"/>
      <c r="OUA897" s="2198"/>
      <c r="OUB897" s="2198"/>
      <c r="OUC897" s="2198"/>
      <c r="OUD897" s="2198"/>
      <c r="OUE897" s="2198"/>
      <c r="OUF897" s="2198"/>
      <c r="OUG897" s="2198"/>
      <c r="OUH897" s="2198"/>
      <c r="OUI897" s="2198"/>
      <c r="OUJ897" s="2198"/>
      <c r="OUK897" s="2198"/>
      <c r="OUL897" s="2198"/>
      <c r="OUM897" s="2198"/>
      <c r="OUN897" s="2198"/>
      <c r="OUO897" s="2198"/>
      <c r="OUP897" s="2198"/>
      <c r="OUQ897" s="2198"/>
      <c r="OUR897" s="2198"/>
      <c r="OUS897" s="2198"/>
      <c r="OUT897" s="2198"/>
      <c r="OUU897" s="2198"/>
      <c r="OUV897" s="2198"/>
      <c r="OUW897" s="2198"/>
      <c r="OUX897" s="2198"/>
      <c r="OUY897" s="2198"/>
      <c r="OUZ897" s="2198"/>
      <c r="OVA897" s="2198"/>
      <c r="OVB897" s="2198"/>
      <c r="OVC897" s="2198"/>
      <c r="OVD897" s="2198"/>
      <c r="OVE897" s="2198"/>
      <c r="OVF897" s="2198"/>
      <c r="OVG897" s="2198"/>
      <c r="OVH897" s="2198"/>
      <c r="OVI897" s="2198"/>
      <c r="OVJ897" s="2198"/>
      <c r="OVK897" s="2198"/>
      <c r="OVL897" s="2198"/>
      <c r="OVM897" s="2198"/>
      <c r="OVN897" s="2198"/>
      <c r="OVO897" s="2198"/>
      <c r="OVP897" s="2198"/>
      <c r="OVQ897" s="2198"/>
      <c r="OVR897" s="2198"/>
      <c r="OVS897" s="2198"/>
      <c r="OVT897" s="2198"/>
      <c r="OVU897" s="2198"/>
      <c r="OVV897" s="2198"/>
      <c r="OVW897" s="2198"/>
      <c r="OVX897" s="2198"/>
      <c r="OVY897" s="2198"/>
      <c r="OVZ897" s="2198"/>
      <c r="OWA897" s="2198"/>
      <c r="OWB897" s="2198"/>
      <c r="OWC897" s="2198"/>
      <c r="OWD897" s="2198"/>
      <c r="OWE897" s="2198"/>
      <c r="OWF897" s="2198"/>
      <c r="OWG897" s="2198"/>
      <c r="OWH897" s="2198"/>
      <c r="OWI897" s="2198"/>
      <c r="OWJ897" s="2198"/>
      <c r="OWK897" s="2198"/>
      <c r="OWL897" s="2198"/>
      <c r="OWM897" s="2198"/>
      <c r="OWN897" s="2198"/>
      <c r="OWO897" s="2198"/>
      <c r="OWP897" s="2198"/>
      <c r="OWQ897" s="2198"/>
      <c r="OWU897" s="2198"/>
      <c r="OWV897" s="2198"/>
      <c r="OWW897" s="2198"/>
      <c r="OWX897" s="2198"/>
      <c r="OWY897" s="2198"/>
      <c r="OWZ897" s="2198"/>
      <c r="OXA897" s="2198"/>
      <c r="OXB897" s="2198"/>
      <c r="OXC897" s="2198"/>
      <c r="OXD897" s="2198"/>
      <c r="OXE897" s="2198"/>
      <c r="OXF897" s="2198"/>
      <c r="OXG897" s="2198"/>
      <c r="OXH897" s="2198"/>
      <c r="OXI897" s="2198"/>
      <c r="OXJ897" s="2198"/>
      <c r="OXK897" s="2198"/>
      <c r="OXL897" s="2198"/>
      <c r="OXM897" s="2198"/>
      <c r="OXN897" s="2198"/>
      <c r="OXO897" s="2198"/>
      <c r="OXP897" s="2198"/>
      <c r="OXQ897" s="2198"/>
      <c r="OXR897" s="2198"/>
      <c r="OXS897" s="2198"/>
      <c r="OXT897" s="2198"/>
      <c r="OXU897" s="2198"/>
      <c r="OXV897" s="2198"/>
      <c r="OXW897" s="2198"/>
      <c r="OXX897" s="2198"/>
      <c r="OXY897" s="2198"/>
      <c r="OXZ897" s="2198"/>
      <c r="OYA897" s="2198"/>
      <c r="OYB897" s="2198"/>
      <c r="OYC897" s="2198"/>
      <c r="OYD897" s="2198"/>
      <c r="OYE897" s="2198"/>
      <c r="OYF897" s="2198"/>
      <c r="OYG897" s="2198"/>
      <c r="OYH897" s="2198"/>
      <c r="OYI897" s="2198"/>
      <c r="OYJ897" s="2198"/>
      <c r="OYK897" s="2198"/>
      <c r="OYL897" s="2198"/>
      <c r="OYM897" s="2198"/>
      <c r="OYN897" s="2198"/>
      <c r="OYO897" s="2198"/>
      <c r="OYP897" s="2198"/>
      <c r="OYQ897" s="2198"/>
      <c r="OYR897" s="2198"/>
      <c r="OYS897" s="2198"/>
      <c r="OYT897" s="2198"/>
      <c r="OYU897" s="2198"/>
      <c r="OYV897" s="2198"/>
      <c r="OYW897" s="2198"/>
      <c r="OYX897" s="2198"/>
      <c r="OYY897" s="2198"/>
      <c r="OYZ897" s="2198"/>
      <c r="OZA897" s="2198"/>
      <c r="OZB897" s="2198"/>
      <c r="OZC897" s="2198"/>
      <c r="OZD897" s="2198"/>
      <c r="OZE897" s="2198"/>
      <c r="OZF897" s="2198"/>
      <c r="OZG897" s="2198"/>
      <c r="OZH897" s="2198"/>
      <c r="OZI897" s="2198"/>
      <c r="OZJ897" s="2198"/>
      <c r="OZK897" s="2198"/>
      <c r="OZL897" s="2198"/>
      <c r="OZM897" s="2198"/>
      <c r="OZN897" s="2198"/>
      <c r="OZO897" s="2198"/>
      <c r="OZP897" s="2198"/>
      <c r="OZQ897" s="2198"/>
      <c r="OZR897" s="2198"/>
      <c r="OZS897" s="2198"/>
      <c r="OZT897" s="2198"/>
      <c r="OZU897" s="2198"/>
      <c r="OZV897" s="2198"/>
      <c r="OZW897" s="2198"/>
      <c r="OZX897" s="2198"/>
      <c r="OZY897" s="2198"/>
      <c r="OZZ897" s="2198"/>
      <c r="PAA897" s="2198"/>
      <c r="PAB897" s="2198"/>
      <c r="PAC897" s="2198"/>
      <c r="PAD897" s="2198"/>
      <c r="PAE897" s="2198"/>
      <c r="PAF897" s="2198"/>
      <c r="PAG897" s="2198"/>
      <c r="PAH897" s="2198"/>
      <c r="PAI897" s="2198"/>
      <c r="PAJ897" s="2198"/>
      <c r="PAK897" s="2198"/>
      <c r="PAL897" s="2198"/>
      <c r="PAM897" s="2198"/>
      <c r="PAN897" s="2198"/>
      <c r="PAO897" s="2198"/>
      <c r="PAP897" s="2198"/>
      <c r="PAQ897" s="2198"/>
      <c r="PAR897" s="2198"/>
      <c r="PAS897" s="2198"/>
      <c r="PAT897" s="2198"/>
      <c r="PAU897" s="2198"/>
      <c r="PAV897" s="2198"/>
      <c r="PAW897" s="2198"/>
      <c r="PAX897" s="2198"/>
      <c r="PAY897" s="2198"/>
      <c r="PAZ897" s="2198"/>
      <c r="PBA897" s="2198"/>
      <c r="PBB897" s="2198"/>
      <c r="PBC897" s="2198"/>
      <c r="PBD897" s="2198"/>
      <c r="PBE897" s="2198"/>
      <c r="PBF897" s="2198"/>
      <c r="PBG897" s="2198"/>
      <c r="PBH897" s="2198"/>
      <c r="PBI897" s="2198"/>
      <c r="PBJ897" s="2198"/>
      <c r="PBK897" s="2198"/>
      <c r="PBL897" s="2198"/>
      <c r="PBM897" s="2198"/>
      <c r="PBN897" s="2198"/>
      <c r="PBO897" s="2198"/>
      <c r="PBP897" s="2198"/>
      <c r="PBQ897" s="2198"/>
      <c r="PBR897" s="2198"/>
      <c r="PBS897" s="2198"/>
      <c r="PBT897" s="2198"/>
      <c r="PBU897" s="2198"/>
      <c r="PBV897" s="2198"/>
      <c r="PBW897" s="2198"/>
      <c r="PBX897" s="2198"/>
      <c r="PBY897" s="2198"/>
      <c r="PBZ897" s="2198"/>
      <c r="PCA897" s="2198"/>
      <c r="PCB897" s="2198"/>
      <c r="PCC897" s="2198"/>
      <c r="PCD897" s="2198"/>
      <c r="PCE897" s="2198"/>
      <c r="PCF897" s="2198"/>
      <c r="PCG897" s="2198"/>
      <c r="PCH897" s="2198"/>
      <c r="PCI897" s="2198"/>
      <c r="PCJ897" s="2198"/>
      <c r="PCK897" s="2198"/>
      <c r="PCL897" s="2198"/>
      <c r="PCM897" s="2198"/>
      <c r="PCN897" s="2198"/>
      <c r="PCO897" s="2198"/>
      <c r="PCP897" s="2198"/>
      <c r="PCQ897" s="2198"/>
      <c r="PCR897" s="2198"/>
      <c r="PCS897" s="2198"/>
      <c r="PCT897" s="2198"/>
      <c r="PCU897" s="2198"/>
      <c r="PCV897" s="2198"/>
      <c r="PCW897" s="2198"/>
      <c r="PCX897" s="2198"/>
      <c r="PCY897" s="2198"/>
      <c r="PCZ897" s="2198"/>
      <c r="PDA897" s="2198"/>
      <c r="PDB897" s="2198"/>
      <c r="PDC897" s="2198"/>
      <c r="PDD897" s="2198"/>
      <c r="PDE897" s="2198"/>
      <c r="PDF897" s="2198"/>
      <c r="PDG897" s="2198"/>
      <c r="PDH897" s="2198"/>
      <c r="PDI897" s="2198"/>
      <c r="PDJ897" s="2198"/>
      <c r="PDK897" s="2198"/>
      <c r="PDL897" s="2198"/>
      <c r="PDM897" s="2198"/>
      <c r="PDN897" s="2198"/>
      <c r="PDO897" s="2198"/>
      <c r="PDP897" s="2198"/>
      <c r="PDQ897" s="2198"/>
      <c r="PDR897" s="2198"/>
      <c r="PDS897" s="2198"/>
      <c r="PDT897" s="2198"/>
      <c r="PDU897" s="2198"/>
      <c r="PDV897" s="2198"/>
      <c r="PDW897" s="2198"/>
      <c r="PDX897" s="2198"/>
      <c r="PDY897" s="2198"/>
      <c r="PDZ897" s="2198"/>
      <c r="PEA897" s="2198"/>
      <c r="PEB897" s="2198"/>
      <c r="PEC897" s="2198"/>
      <c r="PED897" s="2198"/>
      <c r="PEE897" s="2198"/>
      <c r="PEF897" s="2198"/>
      <c r="PEG897" s="2198"/>
      <c r="PEH897" s="2198"/>
      <c r="PEI897" s="2198"/>
      <c r="PEJ897" s="2198"/>
      <c r="PEK897" s="2198"/>
      <c r="PEL897" s="2198"/>
      <c r="PEM897" s="2198"/>
      <c r="PEN897" s="2198"/>
      <c r="PEO897" s="2198"/>
      <c r="PEP897" s="2198"/>
      <c r="PEQ897" s="2198"/>
      <c r="PER897" s="2198"/>
      <c r="PES897" s="2198"/>
      <c r="PET897" s="2198"/>
      <c r="PEU897" s="2198"/>
      <c r="PEV897" s="2198"/>
      <c r="PEW897" s="2198"/>
      <c r="PEX897" s="2198"/>
      <c r="PEY897" s="2198"/>
      <c r="PEZ897" s="2198"/>
      <c r="PFA897" s="2198"/>
      <c r="PFB897" s="2198"/>
      <c r="PFC897" s="2198"/>
      <c r="PFD897" s="2198"/>
      <c r="PFE897" s="2198"/>
      <c r="PFF897" s="2198"/>
      <c r="PFG897" s="2198"/>
      <c r="PFH897" s="2198"/>
      <c r="PFI897" s="2198"/>
      <c r="PFJ897" s="2198"/>
      <c r="PFK897" s="2198"/>
      <c r="PFL897" s="2198"/>
      <c r="PFM897" s="2198"/>
      <c r="PFN897" s="2198"/>
      <c r="PFO897" s="2198"/>
      <c r="PFP897" s="2198"/>
      <c r="PFQ897" s="2198"/>
      <c r="PFR897" s="2198"/>
      <c r="PFS897" s="2198"/>
      <c r="PFT897" s="2198"/>
      <c r="PFU897" s="2198"/>
      <c r="PFV897" s="2198"/>
      <c r="PFW897" s="2198"/>
      <c r="PFX897" s="2198"/>
      <c r="PFY897" s="2198"/>
      <c r="PFZ897" s="2198"/>
      <c r="PGA897" s="2198"/>
      <c r="PGB897" s="2198"/>
      <c r="PGC897" s="2198"/>
      <c r="PGD897" s="2198"/>
      <c r="PGE897" s="2198"/>
      <c r="PGF897" s="2198"/>
      <c r="PGG897" s="2198"/>
      <c r="PGH897" s="2198"/>
      <c r="PGI897" s="2198"/>
      <c r="PGJ897" s="2198"/>
      <c r="PGK897" s="2198"/>
      <c r="PGL897" s="2198"/>
      <c r="PGM897" s="2198"/>
      <c r="PGQ897" s="2198"/>
      <c r="PGR897" s="2198"/>
      <c r="PGS897" s="2198"/>
      <c r="PGT897" s="2198"/>
      <c r="PGU897" s="2198"/>
      <c r="PGV897" s="2198"/>
      <c r="PGW897" s="2198"/>
      <c r="PGX897" s="2198"/>
      <c r="PGY897" s="2198"/>
      <c r="PGZ897" s="2198"/>
      <c r="PHA897" s="2198"/>
      <c r="PHB897" s="2198"/>
      <c r="PHC897" s="2198"/>
      <c r="PHD897" s="2198"/>
      <c r="PHE897" s="2198"/>
      <c r="PHF897" s="2198"/>
      <c r="PHG897" s="2198"/>
      <c r="PHH897" s="2198"/>
      <c r="PHI897" s="2198"/>
      <c r="PHJ897" s="2198"/>
      <c r="PHK897" s="2198"/>
      <c r="PHL897" s="2198"/>
      <c r="PHM897" s="2198"/>
      <c r="PHN897" s="2198"/>
      <c r="PHO897" s="2198"/>
      <c r="PHP897" s="2198"/>
      <c r="PHQ897" s="2198"/>
      <c r="PHR897" s="2198"/>
      <c r="PHS897" s="2198"/>
      <c r="PHT897" s="2198"/>
      <c r="PHU897" s="2198"/>
      <c r="PHV897" s="2198"/>
      <c r="PHW897" s="2198"/>
      <c r="PHX897" s="2198"/>
      <c r="PHY897" s="2198"/>
      <c r="PHZ897" s="2198"/>
      <c r="PIA897" s="2198"/>
      <c r="PIB897" s="2198"/>
      <c r="PIC897" s="2198"/>
      <c r="PID897" s="2198"/>
      <c r="PIE897" s="2198"/>
      <c r="PIF897" s="2198"/>
      <c r="PIG897" s="2198"/>
      <c r="PIH897" s="2198"/>
      <c r="PII897" s="2198"/>
      <c r="PIJ897" s="2198"/>
      <c r="PIK897" s="2198"/>
      <c r="PIL897" s="2198"/>
      <c r="PIM897" s="2198"/>
      <c r="PIN897" s="2198"/>
      <c r="PIO897" s="2198"/>
      <c r="PIP897" s="2198"/>
      <c r="PIQ897" s="2198"/>
      <c r="PIR897" s="2198"/>
      <c r="PIS897" s="2198"/>
      <c r="PIT897" s="2198"/>
      <c r="PIU897" s="2198"/>
      <c r="PIV897" s="2198"/>
      <c r="PIW897" s="2198"/>
      <c r="PIX897" s="2198"/>
      <c r="PIY897" s="2198"/>
      <c r="PIZ897" s="2198"/>
      <c r="PJA897" s="2198"/>
      <c r="PJB897" s="2198"/>
      <c r="PJC897" s="2198"/>
      <c r="PJD897" s="2198"/>
      <c r="PJE897" s="2198"/>
      <c r="PJF897" s="2198"/>
      <c r="PJG897" s="2198"/>
      <c r="PJH897" s="2198"/>
      <c r="PJI897" s="2198"/>
      <c r="PJJ897" s="2198"/>
      <c r="PJK897" s="2198"/>
      <c r="PJL897" s="2198"/>
      <c r="PJM897" s="2198"/>
      <c r="PJN897" s="2198"/>
      <c r="PJO897" s="2198"/>
      <c r="PJP897" s="2198"/>
      <c r="PJQ897" s="2198"/>
      <c r="PJR897" s="2198"/>
      <c r="PJS897" s="2198"/>
      <c r="PJT897" s="2198"/>
      <c r="PJU897" s="2198"/>
      <c r="PJV897" s="2198"/>
      <c r="PJW897" s="2198"/>
      <c r="PJX897" s="2198"/>
      <c r="PJY897" s="2198"/>
      <c r="PJZ897" s="2198"/>
      <c r="PKA897" s="2198"/>
      <c r="PKB897" s="2198"/>
      <c r="PKC897" s="2198"/>
      <c r="PKD897" s="2198"/>
      <c r="PKE897" s="2198"/>
      <c r="PKF897" s="2198"/>
      <c r="PKG897" s="2198"/>
      <c r="PKH897" s="2198"/>
      <c r="PKI897" s="2198"/>
      <c r="PKJ897" s="2198"/>
      <c r="PKK897" s="2198"/>
      <c r="PKL897" s="2198"/>
      <c r="PKM897" s="2198"/>
      <c r="PKN897" s="2198"/>
      <c r="PKO897" s="2198"/>
      <c r="PKP897" s="2198"/>
      <c r="PKQ897" s="2198"/>
      <c r="PKR897" s="2198"/>
      <c r="PKS897" s="2198"/>
      <c r="PKT897" s="2198"/>
      <c r="PKU897" s="2198"/>
      <c r="PKV897" s="2198"/>
      <c r="PKW897" s="2198"/>
      <c r="PKX897" s="2198"/>
      <c r="PKY897" s="2198"/>
      <c r="PKZ897" s="2198"/>
      <c r="PLA897" s="2198"/>
      <c r="PLB897" s="2198"/>
      <c r="PLC897" s="2198"/>
      <c r="PLD897" s="2198"/>
      <c r="PLE897" s="2198"/>
      <c r="PLF897" s="2198"/>
      <c r="PLG897" s="2198"/>
      <c r="PLH897" s="2198"/>
      <c r="PLI897" s="2198"/>
      <c r="PLJ897" s="2198"/>
      <c r="PLK897" s="2198"/>
      <c r="PLL897" s="2198"/>
      <c r="PLM897" s="2198"/>
      <c r="PLN897" s="2198"/>
      <c r="PLO897" s="2198"/>
      <c r="PLP897" s="2198"/>
      <c r="PLQ897" s="2198"/>
      <c r="PLR897" s="2198"/>
      <c r="PLS897" s="2198"/>
      <c r="PLT897" s="2198"/>
      <c r="PLU897" s="2198"/>
      <c r="PLV897" s="2198"/>
      <c r="PLW897" s="2198"/>
      <c r="PLX897" s="2198"/>
      <c r="PLY897" s="2198"/>
      <c r="PLZ897" s="2198"/>
      <c r="PMA897" s="2198"/>
      <c r="PMB897" s="2198"/>
      <c r="PMC897" s="2198"/>
      <c r="PMD897" s="2198"/>
      <c r="PME897" s="2198"/>
      <c r="PMF897" s="2198"/>
      <c r="PMG897" s="2198"/>
      <c r="PMH897" s="2198"/>
      <c r="PMI897" s="2198"/>
      <c r="PMJ897" s="2198"/>
      <c r="PMK897" s="2198"/>
      <c r="PML897" s="2198"/>
      <c r="PMM897" s="2198"/>
      <c r="PMN897" s="2198"/>
      <c r="PMO897" s="2198"/>
      <c r="PMP897" s="2198"/>
      <c r="PMQ897" s="2198"/>
      <c r="PMR897" s="2198"/>
      <c r="PMS897" s="2198"/>
      <c r="PMT897" s="2198"/>
      <c r="PMU897" s="2198"/>
      <c r="PMV897" s="2198"/>
      <c r="PMW897" s="2198"/>
      <c r="PMX897" s="2198"/>
      <c r="PMY897" s="2198"/>
      <c r="PMZ897" s="2198"/>
      <c r="PNA897" s="2198"/>
      <c r="PNB897" s="2198"/>
      <c r="PNC897" s="2198"/>
      <c r="PND897" s="2198"/>
      <c r="PNE897" s="2198"/>
      <c r="PNF897" s="2198"/>
      <c r="PNG897" s="2198"/>
      <c r="PNH897" s="2198"/>
      <c r="PNI897" s="2198"/>
      <c r="PNJ897" s="2198"/>
      <c r="PNK897" s="2198"/>
      <c r="PNL897" s="2198"/>
      <c r="PNM897" s="2198"/>
      <c r="PNN897" s="2198"/>
      <c r="PNO897" s="2198"/>
      <c r="PNP897" s="2198"/>
      <c r="PNQ897" s="2198"/>
      <c r="PNR897" s="2198"/>
      <c r="PNS897" s="2198"/>
      <c r="PNT897" s="2198"/>
      <c r="PNU897" s="2198"/>
      <c r="PNV897" s="2198"/>
      <c r="PNW897" s="2198"/>
      <c r="PNX897" s="2198"/>
      <c r="PNY897" s="2198"/>
      <c r="PNZ897" s="2198"/>
      <c r="POA897" s="2198"/>
      <c r="POB897" s="2198"/>
      <c r="POC897" s="2198"/>
      <c r="POD897" s="2198"/>
      <c r="POE897" s="2198"/>
      <c r="POF897" s="2198"/>
      <c r="POG897" s="2198"/>
      <c r="POH897" s="2198"/>
      <c r="POI897" s="2198"/>
      <c r="POJ897" s="2198"/>
      <c r="POK897" s="2198"/>
      <c r="POL897" s="2198"/>
      <c r="POM897" s="2198"/>
      <c r="PON897" s="2198"/>
      <c r="POO897" s="2198"/>
      <c r="POP897" s="2198"/>
      <c r="POQ897" s="2198"/>
      <c r="POR897" s="2198"/>
      <c r="POS897" s="2198"/>
      <c r="POT897" s="2198"/>
      <c r="POU897" s="2198"/>
      <c r="POV897" s="2198"/>
      <c r="POW897" s="2198"/>
      <c r="POX897" s="2198"/>
      <c r="POY897" s="2198"/>
      <c r="POZ897" s="2198"/>
      <c r="PPA897" s="2198"/>
      <c r="PPB897" s="2198"/>
      <c r="PPC897" s="2198"/>
      <c r="PPD897" s="2198"/>
      <c r="PPE897" s="2198"/>
      <c r="PPF897" s="2198"/>
      <c r="PPG897" s="2198"/>
      <c r="PPH897" s="2198"/>
      <c r="PPI897" s="2198"/>
      <c r="PPJ897" s="2198"/>
      <c r="PPK897" s="2198"/>
      <c r="PPL897" s="2198"/>
      <c r="PPM897" s="2198"/>
      <c r="PPN897" s="2198"/>
      <c r="PPO897" s="2198"/>
      <c r="PPP897" s="2198"/>
      <c r="PPQ897" s="2198"/>
      <c r="PPR897" s="2198"/>
      <c r="PPS897" s="2198"/>
      <c r="PPT897" s="2198"/>
      <c r="PPU897" s="2198"/>
      <c r="PPV897" s="2198"/>
      <c r="PPW897" s="2198"/>
      <c r="PPX897" s="2198"/>
      <c r="PPY897" s="2198"/>
      <c r="PPZ897" s="2198"/>
      <c r="PQA897" s="2198"/>
      <c r="PQB897" s="2198"/>
      <c r="PQC897" s="2198"/>
      <c r="PQD897" s="2198"/>
      <c r="PQE897" s="2198"/>
      <c r="PQF897" s="2198"/>
      <c r="PQG897" s="2198"/>
      <c r="PQH897" s="2198"/>
      <c r="PQI897" s="2198"/>
      <c r="PQM897" s="2198"/>
      <c r="PQN897" s="2198"/>
      <c r="PQO897" s="2198"/>
      <c r="PQP897" s="2198"/>
      <c r="PQQ897" s="2198"/>
      <c r="PQR897" s="2198"/>
      <c r="PQS897" s="2198"/>
      <c r="PQT897" s="2198"/>
      <c r="PQU897" s="2198"/>
      <c r="PQV897" s="2198"/>
      <c r="PQW897" s="2198"/>
      <c r="PQX897" s="2198"/>
      <c r="PQY897" s="2198"/>
      <c r="PQZ897" s="2198"/>
      <c r="PRA897" s="2198"/>
      <c r="PRB897" s="2198"/>
      <c r="PRC897" s="2198"/>
      <c r="PRD897" s="2198"/>
      <c r="PRE897" s="2198"/>
      <c r="PRF897" s="2198"/>
      <c r="PRG897" s="2198"/>
      <c r="PRH897" s="2198"/>
      <c r="PRI897" s="2198"/>
      <c r="PRJ897" s="2198"/>
      <c r="PRK897" s="2198"/>
      <c r="PRL897" s="2198"/>
      <c r="PRM897" s="2198"/>
      <c r="PRN897" s="2198"/>
      <c r="PRO897" s="2198"/>
      <c r="PRP897" s="2198"/>
      <c r="PRQ897" s="2198"/>
      <c r="PRR897" s="2198"/>
      <c r="PRS897" s="2198"/>
      <c r="PRT897" s="2198"/>
      <c r="PRU897" s="2198"/>
      <c r="PRV897" s="2198"/>
      <c r="PRW897" s="2198"/>
      <c r="PRX897" s="2198"/>
      <c r="PRY897" s="2198"/>
      <c r="PRZ897" s="2198"/>
      <c r="PSA897" s="2198"/>
      <c r="PSB897" s="2198"/>
      <c r="PSC897" s="2198"/>
      <c r="PSD897" s="2198"/>
      <c r="PSE897" s="2198"/>
      <c r="PSF897" s="2198"/>
      <c r="PSG897" s="2198"/>
      <c r="PSH897" s="2198"/>
      <c r="PSI897" s="2198"/>
      <c r="PSJ897" s="2198"/>
      <c r="PSK897" s="2198"/>
      <c r="PSL897" s="2198"/>
      <c r="PSM897" s="2198"/>
      <c r="PSN897" s="2198"/>
      <c r="PSO897" s="2198"/>
      <c r="PSP897" s="2198"/>
      <c r="PSQ897" s="2198"/>
      <c r="PSR897" s="2198"/>
      <c r="PSS897" s="2198"/>
      <c r="PST897" s="2198"/>
      <c r="PSU897" s="2198"/>
      <c r="PSV897" s="2198"/>
      <c r="PSW897" s="2198"/>
      <c r="PSX897" s="2198"/>
      <c r="PSY897" s="2198"/>
      <c r="PSZ897" s="2198"/>
      <c r="PTA897" s="2198"/>
      <c r="PTB897" s="2198"/>
      <c r="PTC897" s="2198"/>
      <c r="PTD897" s="2198"/>
      <c r="PTE897" s="2198"/>
      <c r="PTF897" s="2198"/>
      <c r="PTG897" s="2198"/>
      <c r="PTH897" s="2198"/>
      <c r="PTI897" s="2198"/>
      <c r="PTJ897" s="2198"/>
      <c r="PTK897" s="2198"/>
      <c r="PTL897" s="2198"/>
      <c r="PTM897" s="2198"/>
      <c r="PTN897" s="2198"/>
      <c r="PTO897" s="2198"/>
      <c r="PTP897" s="2198"/>
      <c r="PTQ897" s="2198"/>
      <c r="PTR897" s="2198"/>
      <c r="PTS897" s="2198"/>
      <c r="PTT897" s="2198"/>
      <c r="PTU897" s="2198"/>
      <c r="PTV897" s="2198"/>
      <c r="PTW897" s="2198"/>
      <c r="PTX897" s="2198"/>
      <c r="PTY897" s="2198"/>
      <c r="PTZ897" s="2198"/>
      <c r="PUA897" s="2198"/>
      <c r="PUB897" s="2198"/>
      <c r="PUC897" s="2198"/>
      <c r="PUD897" s="2198"/>
      <c r="PUE897" s="2198"/>
      <c r="PUF897" s="2198"/>
      <c r="PUG897" s="2198"/>
      <c r="PUH897" s="2198"/>
      <c r="PUI897" s="2198"/>
      <c r="PUJ897" s="2198"/>
      <c r="PUK897" s="2198"/>
      <c r="PUL897" s="2198"/>
      <c r="PUM897" s="2198"/>
      <c r="PUN897" s="2198"/>
      <c r="PUO897" s="2198"/>
      <c r="PUP897" s="2198"/>
      <c r="PUQ897" s="2198"/>
      <c r="PUR897" s="2198"/>
      <c r="PUS897" s="2198"/>
      <c r="PUT897" s="2198"/>
      <c r="PUU897" s="2198"/>
      <c r="PUV897" s="2198"/>
      <c r="PUW897" s="2198"/>
      <c r="PUX897" s="2198"/>
      <c r="PUY897" s="2198"/>
      <c r="PUZ897" s="2198"/>
      <c r="PVA897" s="2198"/>
      <c r="PVB897" s="2198"/>
      <c r="PVC897" s="2198"/>
      <c r="PVD897" s="2198"/>
      <c r="PVE897" s="2198"/>
      <c r="PVF897" s="2198"/>
      <c r="PVG897" s="2198"/>
      <c r="PVH897" s="2198"/>
      <c r="PVI897" s="2198"/>
      <c r="PVJ897" s="2198"/>
      <c r="PVK897" s="2198"/>
      <c r="PVL897" s="2198"/>
      <c r="PVM897" s="2198"/>
      <c r="PVN897" s="2198"/>
      <c r="PVO897" s="2198"/>
      <c r="PVP897" s="2198"/>
      <c r="PVQ897" s="2198"/>
      <c r="PVR897" s="2198"/>
      <c r="PVS897" s="2198"/>
      <c r="PVT897" s="2198"/>
      <c r="PVU897" s="2198"/>
      <c r="PVV897" s="2198"/>
      <c r="PVW897" s="2198"/>
      <c r="PVX897" s="2198"/>
      <c r="PVY897" s="2198"/>
      <c r="PVZ897" s="2198"/>
      <c r="PWA897" s="2198"/>
      <c r="PWB897" s="2198"/>
      <c r="PWC897" s="2198"/>
      <c r="PWD897" s="2198"/>
      <c r="PWE897" s="2198"/>
      <c r="PWF897" s="2198"/>
      <c r="PWG897" s="2198"/>
      <c r="PWH897" s="2198"/>
      <c r="PWI897" s="2198"/>
      <c r="PWJ897" s="2198"/>
      <c r="PWK897" s="2198"/>
      <c r="PWL897" s="2198"/>
      <c r="PWM897" s="2198"/>
      <c r="PWN897" s="2198"/>
      <c r="PWO897" s="2198"/>
      <c r="PWP897" s="2198"/>
      <c r="PWQ897" s="2198"/>
      <c r="PWR897" s="2198"/>
      <c r="PWS897" s="2198"/>
      <c r="PWT897" s="2198"/>
      <c r="PWU897" s="2198"/>
      <c r="PWV897" s="2198"/>
      <c r="PWW897" s="2198"/>
      <c r="PWX897" s="2198"/>
      <c r="PWY897" s="2198"/>
      <c r="PWZ897" s="2198"/>
      <c r="PXA897" s="2198"/>
      <c r="PXB897" s="2198"/>
      <c r="PXC897" s="2198"/>
      <c r="PXD897" s="2198"/>
      <c r="PXE897" s="2198"/>
      <c r="PXF897" s="2198"/>
      <c r="PXG897" s="2198"/>
      <c r="PXH897" s="2198"/>
      <c r="PXI897" s="2198"/>
      <c r="PXJ897" s="2198"/>
      <c r="PXK897" s="2198"/>
      <c r="PXL897" s="2198"/>
      <c r="PXM897" s="2198"/>
      <c r="PXN897" s="2198"/>
      <c r="PXO897" s="2198"/>
      <c r="PXP897" s="2198"/>
      <c r="PXQ897" s="2198"/>
      <c r="PXR897" s="2198"/>
      <c r="PXS897" s="2198"/>
      <c r="PXT897" s="2198"/>
      <c r="PXU897" s="2198"/>
      <c r="PXV897" s="2198"/>
      <c r="PXW897" s="2198"/>
      <c r="PXX897" s="2198"/>
      <c r="PXY897" s="2198"/>
      <c r="PXZ897" s="2198"/>
      <c r="PYA897" s="2198"/>
      <c r="PYB897" s="2198"/>
      <c r="PYC897" s="2198"/>
      <c r="PYD897" s="2198"/>
      <c r="PYE897" s="2198"/>
      <c r="PYF897" s="2198"/>
      <c r="PYG897" s="2198"/>
      <c r="PYH897" s="2198"/>
      <c r="PYI897" s="2198"/>
      <c r="PYJ897" s="2198"/>
      <c r="PYK897" s="2198"/>
      <c r="PYL897" s="2198"/>
      <c r="PYM897" s="2198"/>
      <c r="PYN897" s="2198"/>
      <c r="PYO897" s="2198"/>
      <c r="PYP897" s="2198"/>
      <c r="PYQ897" s="2198"/>
      <c r="PYR897" s="2198"/>
      <c r="PYS897" s="2198"/>
      <c r="PYT897" s="2198"/>
      <c r="PYU897" s="2198"/>
      <c r="PYV897" s="2198"/>
      <c r="PYW897" s="2198"/>
      <c r="PYX897" s="2198"/>
      <c r="PYY897" s="2198"/>
      <c r="PYZ897" s="2198"/>
      <c r="PZA897" s="2198"/>
      <c r="PZB897" s="2198"/>
      <c r="PZC897" s="2198"/>
      <c r="PZD897" s="2198"/>
      <c r="PZE897" s="2198"/>
      <c r="PZF897" s="2198"/>
      <c r="PZG897" s="2198"/>
      <c r="PZH897" s="2198"/>
      <c r="PZI897" s="2198"/>
      <c r="PZJ897" s="2198"/>
      <c r="PZK897" s="2198"/>
      <c r="PZL897" s="2198"/>
      <c r="PZM897" s="2198"/>
      <c r="PZN897" s="2198"/>
      <c r="PZO897" s="2198"/>
      <c r="PZP897" s="2198"/>
      <c r="PZQ897" s="2198"/>
      <c r="PZR897" s="2198"/>
      <c r="PZS897" s="2198"/>
      <c r="PZT897" s="2198"/>
      <c r="PZU897" s="2198"/>
      <c r="PZV897" s="2198"/>
      <c r="PZW897" s="2198"/>
      <c r="PZX897" s="2198"/>
      <c r="PZY897" s="2198"/>
      <c r="PZZ897" s="2198"/>
      <c r="QAA897" s="2198"/>
      <c r="QAB897" s="2198"/>
      <c r="QAC897" s="2198"/>
      <c r="QAD897" s="2198"/>
      <c r="QAE897" s="2198"/>
      <c r="QAI897" s="2198"/>
      <c r="QAJ897" s="2198"/>
      <c r="QAK897" s="2198"/>
      <c r="QAL897" s="2198"/>
      <c r="QAM897" s="2198"/>
      <c r="QAN897" s="2198"/>
      <c r="QAO897" s="2198"/>
      <c r="QAP897" s="2198"/>
      <c r="QAQ897" s="2198"/>
      <c r="QAR897" s="2198"/>
      <c r="QAS897" s="2198"/>
      <c r="QAT897" s="2198"/>
      <c r="QAU897" s="2198"/>
      <c r="QAV897" s="2198"/>
      <c r="QAW897" s="2198"/>
      <c r="QAX897" s="2198"/>
      <c r="QAY897" s="2198"/>
      <c r="QAZ897" s="2198"/>
      <c r="QBA897" s="2198"/>
      <c r="QBB897" s="2198"/>
      <c r="QBC897" s="2198"/>
      <c r="QBD897" s="2198"/>
      <c r="QBE897" s="2198"/>
      <c r="QBF897" s="2198"/>
      <c r="QBG897" s="2198"/>
      <c r="QBH897" s="2198"/>
      <c r="QBI897" s="2198"/>
      <c r="QBJ897" s="2198"/>
      <c r="QBK897" s="2198"/>
      <c r="QBL897" s="2198"/>
      <c r="QBM897" s="2198"/>
      <c r="QBN897" s="2198"/>
      <c r="QBO897" s="2198"/>
      <c r="QBP897" s="2198"/>
      <c r="QBQ897" s="2198"/>
      <c r="QBR897" s="2198"/>
      <c r="QBS897" s="2198"/>
      <c r="QBT897" s="2198"/>
      <c r="QBU897" s="2198"/>
      <c r="QBV897" s="2198"/>
      <c r="QBW897" s="2198"/>
      <c r="QBX897" s="2198"/>
      <c r="QBY897" s="2198"/>
      <c r="QBZ897" s="2198"/>
      <c r="QCA897" s="2198"/>
      <c r="QCB897" s="2198"/>
      <c r="QCC897" s="2198"/>
      <c r="QCD897" s="2198"/>
      <c r="QCE897" s="2198"/>
      <c r="QCF897" s="2198"/>
      <c r="QCG897" s="2198"/>
      <c r="QCH897" s="2198"/>
      <c r="QCI897" s="2198"/>
      <c r="QCJ897" s="2198"/>
      <c r="QCK897" s="2198"/>
      <c r="QCL897" s="2198"/>
      <c r="QCM897" s="2198"/>
      <c r="QCN897" s="2198"/>
      <c r="QCO897" s="2198"/>
      <c r="QCP897" s="2198"/>
      <c r="QCQ897" s="2198"/>
      <c r="QCR897" s="2198"/>
      <c r="QCS897" s="2198"/>
      <c r="QCT897" s="2198"/>
      <c r="QCU897" s="2198"/>
      <c r="QCV897" s="2198"/>
      <c r="QCW897" s="2198"/>
      <c r="QCX897" s="2198"/>
      <c r="QCY897" s="2198"/>
      <c r="QCZ897" s="2198"/>
      <c r="QDA897" s="2198"/>
      <c r="QDB897" s="2198"/>
      <c r="QDC897" s="2198"/>
      <c r="QDD897" s="2198"/>
      <c r="QDE897" s="2198"/>
      <c r="QDF897" s="2198"/>
      <c r="QDG897" s="2198"/>
      <c r="QDH897" s="2198"/>
      <c r="QDI897" s="2198"/>
      <c r="QDJ897" s="2198"/>
      <c r="QDK897" s="2198"/>
      <c r="QDL897" s="2198"/>
      <c r="QDM897" s="2198"/>
      <c r="QDN897" s="2198"/>
      <c r="QDO897" s="2198"/>
      <c r="QDP897" s="2198"/>
      <c r="QDQ897" s="2198"/>
      <c r="QDR897" s="2198"/>
      <c r="QDS897" s="2198"/>
      <c r="QDT897" s="2198"/>
      <c r="QDU897" s="2198"/>
      <c r="QDV897" s="2198"/>
      <c r="QDW897" s="2198"/>
      <c r="QDX897" s="2198"/>
      <c r="QDY897" s="2198"/>
      <c r="QDZ897" s="2198"/>
      <c r="QEA897" s="2198"/>
      <c r="QEB897" s="2198"/>
      <c r="QEC897" s="2198"/>
      <c r="QED897" s="2198"/>
      <c r="QEE897" s="2198"/>
      <c r="QEF897" s="2198"/>
      <c r="QEG897" s="2198"/>
      <c r="QEH897" s="2198"/>
      <c r="QEI897" s="2198"/>
      <c r="QEJ897" s="2198"/>
      <c r="QEK897" s="2198"/>
      <c r="QEL897" s="2198"/>
      <c r="QEM897" s="2198"/>
      <c r="QEN897" s="2198"/>
      <c r="QEO897" s="2198"/>
      <c r="QEP897" s="2198"/>
      <c r="QEQ897" s="2198"/>
      <c r="QER897" s="2198"/>
      <c r="QES897" s="2198"/>
      <c r="QET897" s="2198"/>
      <c r="QEU897" s="2198"/>
      <c r="QEV897" s="2198"/>
      <c r="QEW897" s="2198"/>
      <c r="QEX897" s="2198"/>
      <c r="QEY897" s="2198"/>
      <c r="QEZ897" s="2198"/>
      <c r="QFA897" s="2198"/>
      <c r="QFB897" s="2198"/>
      <c r="QFC897" s="2198"/>
      <c r="QFD897" s="2198"/>
      <c r="QFE897" s="2198"/>
      <c r="QFF897" s="2198"/>
      <c r="QFG897" s="2198"/>
      <c r="QFH897" s="2198"/>
      <c r="QFI897" s="2198"/>
      <c r="QFJ897" s="2198"/>
      <c r="QFK897" s="2198"/>
      <c r="QFL897" s="2198"/>
      <c r="QFM897" s="2198"/>
      <c r="QFN897" s="2198"/>
      <c r="QFO897" s="2198"/>
      <c r="QFP897" s="2198"/>
      <c r="QFQ897" s="2198"/>
      <c r="QFR897" s="2198"/>
      <c r="QFS897" s="2198"/>
      <c r="QFT897" s="2198"/>
      <c r="QFU897" s="2198"/>
      <c r="QFV897" s="2198"/>
      <c r="QFW897" s="2198"/>
      <c r="QFX897" s="2198"/>
      <c r="QFY897" s="2198"/>
      <c r="QFZ897" s="2198"/>
      <c r="QGA897" s="2198"/>
      <c r="QGB897" s="2198"/>
      <c r="QGC897" s="2198"/>
      <c r="QGD897" s="2198"/>
      <c r="QGE897" s="2198"/>
      <c r="QGF897" s="2198"/>
      <c r="QGG897" s="2198"/>
      <c r="QGH897" s="2198"/>
      <c r="QGI897" s="2198"/>
      <c r="QGJ897" s="2198"/>
      <c r="QGK897" s="2198"/>
      <c r="QGL897" s="2198"/>
      <c r="QGM897" s="2198"/>
      <c r="QGN897" s="2198"/>
      <c r="QGO897" s="2198"/>
      <c r="QGP897" s="2198"/>
      <c r="QGQ897" s="2198"/>
      <c r="QGR897" s="2198"/>
      <c r="QGS897" s="2198"/>
      <c r="QGT897" s="2198"/>
      <c r="QGU897" s="2198"/>
      <c r="QGV897" s="2198"/>
      <c r="QGW897" s="2198"/>
      <c r="QGX897" s="2198"/>
      <c r="QGY897" s="2198"/>
      <c r="QGZ897" s="2198"/>
      <c r="QHA897" s="2198"/>
      <c r="QHB897" s="2198"/>
      <c r="QHC897" s="2198"/>
      <c r="QHD897" s="2198"/>
      <c r="QHE897" s="2198"/>
      <c r="QHF897" s="2198"/>
      <c r="QHG897" s="2198"/>
      <c r="QHH897" s="2198"/>
      <c r="QHI897" s="2198"/>
      <c r="QHJ897" s="2198"/>
      <c r="QHK897" s="2198"/>
      <c r="QHL897" s="2198"/>
      <c r="QHM897" s="2198"/>
      <c r="QHN897" s="2198"/>
      <c r="QHO897" s="2198"/>
      <c r="QHP897" s="2198"/>
      <c r="QHQ897" s="2198"/>
      <c r="QHR897" s="2198"/>
      <c r="QHS897" s="2198"/>
      <c r="QHT897" s="2198"/>
      <c r="QHU897" s="2198"/>
      <c r="QHV897" s="2198"/>
      <c r="QHW897" s="2198"/>
      <c r="QHX897" s="2198"/>
      <c r="QHY897" s="2198"/>
      <c r="QHZ897" s="2198"/>
      <c r="QIA897" s="2198"/>
      <c r="QIB897" s="2198"/>
      <c r="QIC897" s="2198"/>
      <c r="QID897" s="2198"/>
      <c r="QIE897" s="2198"/>
      <c r="QIF897" s="2198"/>
      <c r="QIG897" s="2198"/>
      <c r="QIH897" s="2198"/>
      <c r="QII897" s="2198"/>
      <c r="QIJ897" s="2198"/>
      <c r="QIK897" s="2198"/>
      <c r="QIL897" s="2198"/>
      <c r="QIM897" s="2198"/>
      <c r="QIN897" s="2198"/>
      <c r="QIO897" s="2198"/>
      <c r="QIP897" s="2198"/>
      <c r="QIQ897" s="2198"/>
      <c r="QIR897" s="2198"/>
      <c r="QIS897" s="2198"/>
      <c r="QIT897" s="2198"/>
      <c r="QIU897" s="2198"/>
      <c r="QIV897" s="2198"/>
      <c r="QIW897" s="2198"/>
      <c r="QIX897" s="2198"/>
      <c r="QIY897" s="2198"/>
      <c r="QIZ897" s="2198"/>
      <c r="QJA897" s="2198"/>
      <c r="QJB897" s="2198"/>
      <c r="QJC897" s="2198"/>
      <c r="QJD897" s="2198"/>
      <c r="QJE897" s="2198"/>
      <c r="QJF897" s="2198"/>
      <c r="QJG897" s="2198"/>
      <c r="QJH897" s="2198"/>
      <c r="QJI897" s="2198"/>
      <c r="QJJ897" s="2198"/>
      <c r="QJK897" s="2198"/>
      <c r="QJL897" s="2198"/>
      <c r="QJM897" s="2198"/>
      <c r="QJN897" s="2198"/>
      <c r="QJO897" s="2198"/>
      <c r="QJP897" s="2198"/>
      <c r="QJQ897" s="2198"/>
      <c r="QJR897" s="2198"/>
      <c r="QJS897" s="2198"/>
      <c r="QJT897" s="2198"/>
      <c r="QJU897" s="2198"/>
      <c r="QJV897" s="2198"/>
      <c r="QJW897" s="2198"/>
      <c r="QJX897" s="2198"/>
      <c r="QJY897" s="2198"/>
      <c r="QJZ897" s="2198"/>
      <c r="QKA897" s="2198"/>
      <c r="QKE897" s="2198"/>
      <c r="QKF897" s="2198"/>
      <c r="QKG897" s="2198"/>
      <c r="QKH897" s="2198"/>
      <c r="QKI897" s="2198"/>
      <c r="QKJ897" s="2198"/>
      <c r="QKK897" s="2198"/>
      <c r="QKL897" s="2198"/>
      <c r="QKM897" s="2198"/>
      <c r="QKN897" s="2198"/>
      <c r="QKO897" s="2198"/>
      <c r="QKP897" s="2198"/>
      <c r="QKQ897" s="2198"/>
      <c r="QKR897" s="2198"/>
      <c r="QKS897" s="2198"/>
      <c r="QKT897" s="2198"/>
      <c r="QKU897" s="2198"/>
      <c r="QKV897" s="2198"/>
      <c r="QKW897" s="2198"/>
      <c r="QKX897" s="2198"/>
      <c r="QKY897" s="2198"/>
      <c r="QKZ897" s="2198"/>
      <c r="QLA897" s="2198"/>
      <c r="QLB897" s="2198"/>
      <c r="QLC897" s="2198"/>
      <c r="QLD897" s="2198"/>
      <c r="QLE897" s="2198"/>
      <c r="QLF897" s="2198"/>
      <c r="QLG897" s="2198"/>
      <c r="QLH897" s="2198"/>
      <c r="QLI897" s="2198"/>
      <c r="QLJ897" s="2198"/>
      <c r="QLK897" s="2198"/>
      <c r="QLL897" s="2198"/>
      <c r="QLM897" s="2198"/>
      <c r="QLN897" s="2198"/>
      <c r="QLO897" s="2198"/>
      <c r="QLP897" s="2198"/>
      <c r="QLQ897" s="2198"/>
      <c r="QLR897" s="2198"/>
      <c r="QLS897" s="2198"/>
      <c r="QLT897" s="2198"/>
      <c r="QLU897" s="2198"/>
      <c r="QLV897" s="2198"/>
      <c r="QLW897" s="2198"/>
      <c r="QLX897" s="2198"/>
      <c r="QLY897" s="2198"/>
      <c r="QLZ897" s="2198"/>
      <c r="QMA897" s="2198"/>
      <c r="QMB897" s="2198"/>
      <c r="QMC897" s="2198"/>
      <c r="QMD897" s="2198"/>
      <c r="QME897" s="2198"/>
      <c r="QMF897" s="2198"/>
      <c r="QMG897" s="2198"/>
      <c r="QMH897" s="2198"/>
      <c r="QMI897" s="2198"/>
      <c r="QMJ897" s="2198"/>
      <c r="QMK897" s="2198"/>
      <c r="QML897" s="2198"/>
      <c r="QMM897" s="2198"/>
      <c r="QMN897" s="2198"/>
      <c r="QMO897" s="2198"/>
      <c r="QMP897" s="2198"/>
      <c r="QMQ897" s="2198"/>
      <c r="QMR897" s="2198"/>
      <c r="QMS897" s="2198"/>
      <c r="QMT897" s="2198"/>
      <c r="QMU897" s="2198"/>
      <c r="QMV897" s="2198"/>
      <c r="QMW897" s="2198"/>
      <c r="QMX897" s="2198"/>
      <c r="QMY897" s="2198"/>
      <c r="QMZ897" s="2198"/>
      <c r="QNA897" s="2198"/>
      <c r="QNB897" s="2198"/>
      <c r="QNC897" s="2198"/>
      <c r="QND897" s="2198"/>
      <c r="QNE897" s="2198"/>
      <c r="QNF897" s="2198"/>
      <c r="QNG897" s="2198"/>
      <c r="QNH897" s="2198"/>
      <c r="QNI897" s="2198"/>
      <c r="QNJ897" s="2198"/>
      <c r="QNK897" s="2198"/>
      <c r="QNL897" s="2198"/>
      <c r="QNM897" s="2198"/>
      <c r="QNN897" s="2198"/>
      <c r="QNO897" s="2198"/>
      <c r="QNP897" s="2198"/>
      <c r="QNQ897" s="2198"/>
      <c r="QNR897" s="2198"/>
      <c r="QNS897" s="2198"/>
      <c r="QNT897" s="2198"/>
      <c r="QNU897" s="2198"/>
      <c r="QNV897" s="2198"/>
      <c r="QNW897" s="2198"/>
      <c r="QNX897" s="2198"/>
      <c r="QNY897" s="2198"/>
      <c r="QNZ897" s="2198"/>
      <c r="QOA897" s="2198"/>
      <c r="QOB897" s="2198"/>
      <c r="QOC897" s="2198"/>
      <c r="QOD897" s="2198"/>
      <c r="QOE897" s="2198"/>
      <c r="QOF897" s="2198"/>
      <c r="QOG897" s="2198"/>
      <c r="QOH897" s="2198"/>
      <c r="QOI897" s="2198"/>
      <c r="QOJ897" s="2198"/>
      <c r="QOK897" s="2198"/>
      <c r="QOL897" s="2198"/>
      <c r="QOM897" s="2198"/>
      <c r="QON897" s="2198"/>
      <c r="QOO897" s="2198"/>
      <c r="QOP897" s="2198"/>
      <c r="QOQ897" s="2198"/>
      <c r="QOR897" s="2198"/>
      <c r="QOS897" s="2198"/>
      <c r="QOT897" s="2198"/>
      <c r="QOU897" s="2198"/>
      <c r="QOV897" s="2198"/>
      <c r="QOW897" s="2198"/>
      <c r="QOX897" s="2198"/>
      <c r="QOY897" s="2198"/>
      <c r="QOZ897" s="2198"/>
      <c r="QPA897" s="2198"/>
      <c r="QPB897" s="2198"/>
      <c r="QPC897" s="2198"/>
      <c r="QPD897" s="2198"/>
      <c r="QPE897" s="2198"/>
      <c r="QPF897" s="2198"/>
      <c r="QPG897" s="2198"/>
      <c r="QPH897" s="2198"/>
      <c r="QPI897" s="2198"/>
      <c r="QPJ897" s="2198"/>
      <c r="QPK897" s="2198"/>
      <c r="QPL897" s="2198"/>
      <c r="QPM897" s="2198"/>
      <c r="QPN897" s="2198"/>
      <c r="QPO897" s="2198"/>
      <c r="QPP897" s="2198"/>
      <c r="QPQ897" s="2198"/>
      <c r="QPR897" s="2198"/>
      <c r="QPS897" s="2198"/>
      <c r="QPT897" s="2198"/>
      <c r="QPU897" s="2198"/>
      <c r="QPV897" s="2198"/>
      <c r="QPW897" s="2198"/>
      <c r="QPX897" s="2198"/>
      <c r="QPY897" s="2198"/>
      <c r="QPZ897" s="2198"/>
      <c r="QQA897" s="2198"/>
      <c r="QQB897" s="2198"/>
      <c r="QQC897" s="2198"/>
      <c r="QQD897" s="2198"/>
      <c r="QQE897" s="2198"/>
      <c r="QQF897" s="2198"/>
      <c r="QQG897" s="2198"/>
      <c r="QQH897" s="2198"/>
      <c r="QQI897" s="2198"/>
      <c r="QQJ897" s="2198"/>
      <c r="QQK897" s="2198"/>
      <c r="QQL897" s="2198"/>
      <c r="QQM897" s="2198"/>
      <c r="QQN897" s="2198"/>
      <c r="QQO897" s="2198"/>
      <c r="QQP897" s="2198"/>
      <c r="QQQ897" s="2198"/>
      <c r="QQR897" s="2198"/>
      <c r="QQS897" s="2198"/>
      <c r="QQT897" s="2198"/>
      <c r="QQU897" s="2198"/>
      <c r="QQV897" s="2198"/>
      <c r="QQW897" s="2198"/>
      <c r="QQX897" s="2198"/>
      <c r="QQY897" s="2198"/>
      <c r="QQZ897" s="2198"/>
      <c r="QRA897" s="2198"/>
      <c r="QRB897" s="2198"/>
      <c r="QRC897" s="2198"/>
      <c r="QRD897" s="2198"/>
      <c r="QRE897" s="2198"/>
      <c r="QRF897" s="2198"/>
      <c r="QRG897" s="2198"/>
      <c r="QRH897" s="2198"/>
      <c r="QRI897" s="2198"/>
      <c r="QRJ897" s="2198"/>
      <c r="QRK897" s="2198"/>
      <c r="QRL897" s="2198"/>
      <c r="QRM897" s="2198"/>
      <c r="QRN897" s="2198"/>
      <c r="QRO897" s="2198"/>
      <c r="QRP897" s="2198"/>
      <c r="QRQ897" s="2198"/>
      <c r="QRR897" s="2198"/>
      <c r="QRS897" s="2198"/>
      <c r="QRT897" s="2198"/>
      <c r="QRU897" s="2198"/>
      <c r="QRV897" s="2198"/>
      <c r="QRW897" s="2198"/>
      <c r="QRX897" s="2198"/>
      <c r="QRY897" s="2198"/>
      <c r="QRZ897" s="2198"/>
      <c r="QSA897" s="2198"/>
      <c r="QSB897" s="2198"/>
      <c r="QSC897" s="2198"/>
      <c r="QSD897" s="2198"/>
      <c r="QSE897" s="2198"/>
      <c r="QSF897" s="2198"/>
      <c r="QSG897" s="2198"/>
      <c r="QSH897" s="2198"/>
      <c r="QSI897" s="2198"/>
      <c r="QSJ897" s="2198"/>
      <c r="QSK897" s="2198"/>
      <c r="QSL897" s="2198"/>
      <c r="QSM897" s="2198"/>
      <c r="QSN897" s="2198"/>
      <c r="QSO897" s="2198"/>
      <c r="QSP897" s="2198"/>
      <c r="QSQ897" s="2198"/>
      <c r="QSR897" s="2198"/>
      <c r="QSS897" s="2198"/>
      <c r="QST897" s="2198"/>
      <c r="QSU897" s="2198"/>
      <c r="QSV897" s="2198"/>
      <c r="QSW897" s="2198"/>
      <c r="QSX897" s="2198"/>
      <c r="QSY897" s="2198"/>
      <c r="QSZ897" s="2198"/>
      <c r="QTA897" s="2198"/>
      <c r="QTB897" s="2198"/>
      <c r="QTC897" s="2198"/>
      <c r="QTD897" s="2198"/>
      <c r="QTE897" s="2198"/>
      <c r="QTF897" s="2198"/>
      <c r="QTG897" s="2198"/>
      <c r="QTH897" s="2198"/>
      <c r="QTI897" s="2198"/>
      <c r="QTJ897" s="2198"/>
      <c r="QTK897" s="2198"/>
      <c r="QTL897" s="2198"/>
      <c r="QTM897" s="2198"/>
      <c r="QTN897" s="2198"/>
      <c r="QTO897" s="2198"/>
      <c r="QTP897" s="2198"/>
      <c r="QTQ897" s="2198"/>
      <c r="QTR897" s="2198"/>
      <c r="QTS897" s="2198"/>
      <c r="QTT897" s="2198"/>
      <c r="QTU897" s="2198"/>
      <c r="QTV897" s="2198"/>
      <c r="QTW897" s="2198"/>
      <c r="QUA897" s="2198"/>
      <c r="QUB897" s="2198"/>
      <c r="QUC897" s="2198"/>
      <c r="QUD897" s="2198"/>
      <c r="QUE897" s="2198"/>
      <c r="QUF897" s="2198"/>
      <c r="QUG897" s="2198"/>
      <c r="QUH897" s="2198"/>
      <c r="QUI897" s="2198"/>
      <c r="QUJ897" s="2198"/>
      <c r="QUK897" s="2198"/>
      <c r="QUL897" s="2198"/>
      <c r="QUM897" s="2198"/>
      <c r="QUN897" s="2198"/>
      <c r="QUO897" s="2198"/>
      <c r="QUP897" s="2198"/>
      <c r="QUQ897" s="2198"/>
      <c r="QUR897" s="2198"/>
      <c r="QUS897" s="2198"/>
      <c r="QUT897" s="2198"/>
      <c r="QUU897" s="2198"/>
      <c r="QUV897" s="2198"/>
      <c r="QUW897" s="2198"/>
      <c r="QUX897" s="2198"/>
      <c r="QUY897" s="2198"/>
      <c r="QUZ897" s="2198"/>
      <c r="QVA897" s="2198"/>
      <c r="QVB897" s="2198"/>
      <c r="QVC897" s="2198"/>
      <c r="QVD897" s="2198"/>
      <c r="QVE897" s="2198"/>
      <c r="QVF897" s="2198"/>
      <c r="QVG897" s="2198"/>
      <c r="QVH897" s="2198"/>
      <c r="QVI897" s="2198"/>
      <c r="QVJ897" s="2198"/>
      <c r="QVK897" s="2198"/>
      <c r="QVL897" s="2198"/>
      <c r="QVM897" s="2198"/>
      <c r="QVN897" s="2198"/>
      <c r="QVO897" s="2198"/>
      <c r="QVP897" s="2198"/>
      <c r="QVQ897" s="2198"/>
      <c r="QVR897" s="2198"/>
      <c r="QVS897" s="2198"/>
      <c r="QVT897" s="2198"/>
      <c r="QVU897" s="2198"/>
      <c r="QVV897" s="2198"/>
      <c r="QVW897" s="2198"/>
      <c r="QVX897" s="2198"/>
      <c r="QVY897" s="2198"/>
      <c r="QVZ897" s="2198"/>
      <c r="QWA897" s="2198"/>
      <c r="QWB897" s="2198"/>
      <c r="QWC897" s="2198"/>
      <c r="QWD897" s="2198"/>
      <c r="QWE897" s="2198"/>
      <c r="QWF897" s="2198"/>
      <c r="QWG897" s="2198"/>
      <c r="QWH897" s="2198"/>
      <c r="QWI897" s="2198"/>
      <c r="QWJ897" s="2198"/>
      <c r="QWK897" s="2198"/>
      <c r="QWL897" s="2198"/>
      <c r="QWM897" s="2198"/>
      <c r="QWN897" s="2198"/>
      <c r="QWO897" s="2198"/>
      <c r="QWP897" s="2198"/>
      <c r="QWQ897" s="2198"/>
      <c r="QWR897" s="2198"/>
      <c r="QWS897" s="2198"/>
      <c r="QWT897" s="2198"/>
      <c r="QWU897" s="2198"/>
      <c r="QWV897" s="2198"/>
      <c r="QWW897" s="2198"/>
      <c r="QWX897" s="2198"/>
      <c r="QWY897" s="2198"/>
      <c r="QWZ897" s="2198"/>
      <c r="QXA897" s="2198"/>
      <c r="QXB897" s="2198"/>
      <c r="QXC897" s="2198"/>
      <c r="QXD897" s="2198"/>
      <c r="QXE897" s="2198"/>
      <c r="QXF897" s="2198"/>
      <c r="QXG897" s="2198"/>
      <c r="QXH897" s="2198"/>
      <c r="QXI897" s="2198"/>
      <c r="QXJ897" s="2198"/>
      <c r="QXK897" s="2198"/>
      <c r="QXL897" s="2198"/>
      <c r="QXM897" s="2198"/>
      <c r="QXN897" s="2198"/>
      <c r="QXO897" s="2198"/>
      <c r="QXP897" s="2198"/>
      <c r="QXQ897" s="2198"/>
      <c r="QXR897" s="2198"/>
      <c r="QXS897" s="2198"/>
      <c r="QXT897" s="2198"/>
      <c r="QXU897" s="2198"/>
      <c r="QXV897" s="2198"/>
      <c r="QXW897" s="2198"/>
      <c r="QXX897" s="2198"/>
      <c r="QXY897" s="2198"/>
      <c r="QXZ897" s="2198"/>
      <c r="QYA897" s="2198"/>
      <c r="QYB897" s="2198"/>
      <c r="QYC897" s="2198"/>
      <c r="QYD897" s="2198"/>
      <c r="QYE897" s="2198"/>
      <c r="QYF897" s="2198"/>
      <c r="QYG897" s="2198"/>
      <c r="QYH897" s="2198"/>
      <c r="QYI897" s="2198"/>
      <c r="QYJ897" s="2198"/>
      <c r="QYK897" s="2198"/>
      <c r="QYL897" s="2198"/>
      <c r="QYM897" s="2198"/>
      <c r="QYN897" s="2198"/>
      <c r="QYO897" s="2198"/>
      <c r="QYP897" s="2198"/>
      <c r="QYQ897" s="2198"/>
      <c r="QYR897" s="2198"/>
      <c r="QYS897" s="2198"/>
      <c r="QYT897" s="2198"/>
      <c r="QYU897" s="2198"/>
      <c r="QYV897" s="2198"/>
      <c r="QYW897" s="2198"/>
      <c r="QYX897" s="2198"/>
      <c r="QYY897" s="2198"/>
      <c r="QYZ897" s="2198"/>
      <c r="QZA897" s="2198"/>
      <c r="QZB897" s="2198"/>
      <c r="QZC897" s="2198"/>
      <c r="QZD897" s="2198"/>
      <c r="QZE897" s="2198"/>
      <c r="QZF897" s="2198"/>
      <c r="QZG897" s="2198"/>
      <c r="QZH897" s="2198"/>
      <c r="QZI897" s="2198"/>
      <c r="QZJ897" s="2198"/>
      <c r="QZK897" s="2198"/>
      <c r="QZL897" s="2198"/>
      <c r="QZM897" s="2198"/>
      <c r="QZN897" s="2198"/>
      <c r="QZO897" s="2198"/>
      <c r="QZP897" s="2198"/>
      <c r="QZQ897" s="2198"/>
      <c r="QZR897" s="2198"/>
      <c r="QZS897" s="2198"/>
      <c r="QZT897" s="2198"/>
      <c r="QZU897" s="2198"/>
      <c r="QZV897" s="2198"/>
      <c r="QZW897" s="2198"/>
      <c r="QZX897" s="2198"/>
      <c r="QZY897" s="2198"/>
      <c r="QZZ897" s="2198"/>
      <c r="RAA897" s="2198"/>
      <c r="RAB897" s="2198"/>
      <c r="RAC897" s="2198"/>
      <c r="RAD897" s="2198"/>
      <c r="RAE897" s="2198"/>
      <c r="RAF897" s="2198"/>
      <c r="RAG897" s="2198"/>
      <c r="RAH897" s="2198"/>
      <c r="RAI897" s="2198"/>
      <c r="RAJ897" s="2198"/>
      <c r="RAK897" s="2198"/>
      <c r="RAL897" s="2198"/>
      <c r="RAM897" s="2198"/>
      <c r="RAN897" s="2198"/>
      <c r="RAO897" s="2198"/>
      <c r="RAP897" s="2198"/>
      <c r="RAQ897" s="2198"/>
      <c r="RAR897" s="2198"/>
      <c r="RAS897" s="2198"/>
      <c r="RAT897" s="2198"/>
      <c r="RAU897" s="2198"/>
      <c r="RAV897" s="2198"/>
      <c r="RAW897" s="2198"/>
      <c r="RAX897" s="2198"/>
      <c r="RAY897" s="2198"/>
      <c r="RAZ897" s="2198"/>
      <c r="RBA897" s="2198"/>
      <c r="RBB897" s="2198"/>
      <c r="RBC897" s="2198"/>
      <c r="RBD897" s="2198"/>
      <c r="RBE897" s="2198"/>
      <c r="RBF897" s="2198"/>
      <c r="RBG897" s="2198"/>
      <c r="RBH897" s="2198"/>
      <c r="RBI897" s="2198"/>
      <c r="RBJ897" s="2198"/>
      <c r="RBK897" s="2198"/>
      <c r="RBL897" s="2198"/>
      <c r="RBM897" s="2198"/>
      <c r="RBN897" s="2198"/>
      <c r="RBO897" s="2198"/>
      <c r="RBP897" s="2198"/>
      <c r="RBQ897" s="2198"/>
      <c r="RBR897" s="2198"/>
      <c r="RBS897" s="2198"/>
      <c r="RBT897" s="2198"/>
      <c r="RBU897" s="2198"/>
      <c r="RBV897" s="2198"/>
      <c r="RBW897" s="2198"/>
      <c r="RBX897" s="2198"/>
      <c r="RBY897" s="2198"/>
      <c r="RBZ897" s="2198"/>
      <c r="RCA897" s="2198"/>
      <c r="RCB897" s="2198"/>
      <c r="RCC897" s="2198"/>
      <c r="RCD897" s="2198"/>
      <c r="RCE897" s="2198"/>
      <c r="RCF897" s="2198"/>
      <c r="RCG897" s="2198"/>
      <c r="RCH897" s="2198"/>
      <c r="RCI897" s="2198"/>
      <c r="RCJ897" s="2198"/>
      <c r="RCK897" s="2198"/>
      <c r="RCL897" s="2198"/>
      <c r="RCM897" s="2198"/>
      <c r="RCN897" s="2198"/>
      <c r="RCO897" s="2198"/>
      <c r="RCP897" s="2198"/>
      <c r="RCQ897" s="2198"/>
      <c r="RCR897" s="2198"/>
      <c r="RCS897" s="2198"/>
      <c r="RCT897" s="2198"/>
      <c r="RCU897" s="2198"/>
      <c r="RCV897" s="2198"/>
      <c r="RCW897" s="2198"/>
      <c r="RCX897" s="2198"/>
      <c r="RCY897" s="2198"/>
      <c r="RCZ897" s="2198"/>
      <c r="RDA897" s="2198"/>
      <c r="RDB897" s="2198"/>
      <c r="RDC897" s="2198"/>
      <c r="RDD897" s="2198"/>
      <c r="RDE897" s="2198"/>
      <c r="RDF897" s="2198"/>
      <c r="RDG897" s="2198"/>
      <c r="RDH897" s="2198"/>
      <c r="RDI897" s="2198"/>
      <c r="RDJ897" s="2198"/>
      <c r="RDK897" s="2198"/>
      <c r="RDL897" s="2198"/>
      <c r="RDM897" s="2198"/>
      <c r="RDN897" s="2198"/>
      <c r="RDO897" s="2198"/>
      <c r="RDP897" s="2198"/>
      <c r="RDQ897" s="2198"/>
      <c r="RDR897" s="2198"/>
      <c r="RDS897" s="2198"/>
      <c r="RDW897" s="2198"/>
      <c r="RDX897" s="2198"/>
      <c r="RDY897" s="2198"/>
      <c r="RDZ897" s="2198"/>
      <c r="REA897" s="2198"/>
      <c r="REB897" s="2198"/>
      <c r="REC897" s="2198"/>
      <c r="RED897" s="2198"/>
      <c r="REE897" s="2198"/>
      <c r="REF897" s="2198"/>
      <c r="REG897" s="2198"/>
      <c r="REH897" s="2198"/>
      <c r="REI897" s="2198"/>
      <c r="REJ897" s="2198"/>
      <c r="REK897" s="2198"/>
      <c r="REL897" s="2198"/>
      <c r="REM897" s="2198"/>
      <c r="REN897" s="2198"/>
      <c r="REO897" s="2198"/>
      <c r="REP897" s="2198"/>
      <c r="REQ897" s="2198"/>
      <c r="RER897" s="2198"/>
      <c r="RES897" s="2198"/>
      <c r="RET897" s="2198"/>
      <c r="REU897" s="2198"/>
      <c r="REV897" s="2198"/>
      <c r="REW897" s="2198"/>
      <c r="REX897" s="2198"/>
      <c r="REY897" s="2198"/>
      <c r="REZ897" s="2198"/>
      <c r="RFA897" s="2198"/>
      <c r="RFB897" s="2198"/>
      <c r="RFC897" s="2198"/>
      <c r="RFD897" s="2198"/>
      <c r="RFE897" s="2198"/>
      <c r="RFF897" s="2198"/>
      <c r="RFG897" s="2198"/>
      <c r="RFH897" s="2198"/>
      <c r="RFI897" s="2198"/>
      <c r="RFJ897" s="2198"/>
      <c r="RFK897" s="2198"/>
      <c r="RFL897" s="2198"/>
      <c r="RFM897" s="2198"/>
      <c r="RFN897" s="2198"/>
      <c r="RFO897" s="2198"/>
      <c r="RFP897" s="2198"/>
      <c r="RFQ897" s="2198"/>
      <c r="RFR897" s="2198"/>
      <c r="RFS897" s="2198"/>
      <c r="RFT897" s="2198"/>
      <c r="RFU897" s="2198"/>
      <c r="RFV897" s="2198"/>
      <c r="RFW897" s="2198"/>
      <c r="RFX897" s="2198"/>
      <c r="RFY897" s="2198"/>
      <c r="RFZ897" s="2198"/>
      <c r="RGA897" s="2198"/>
      <c r="RGB897" s="2198"/>
      <c r="RGC897" s="2198"/>
      <c r="RGD897" s="2198"/>
      <c r="RGE897" s="2198"/>
      <c r="RGF897" s="2198"/>
      <c r="RGG897" s="2198"/>
      <c r="RGH897" s="2198"/>
      <c r="RGI897" s="2198"/>
      <c r="RGJ897" s="2198"/>
      <c r="RGK897" s="2198"/>
      <c r="RGL897" s="2198"/>
      <c r="RGM897" s="2198"/>
      <c r="RGN897" s="2198"/>
      <c r="RGO897" s="2198"/>
      <c r="RGP897" s="2198"/>
      <c r="RGQ897" s="2198"/>
      <c r="RGR897" s="2198"/>
      <c r="RGS897" s="2198"/>
      <c r="RGT897" s="2198"/>
      <c r="RGU897" s="2198"/>
      <c r="RGV897" s="2198"/>
      <c r="RGW897" s="2198"/>
      <c r="RGX897" s="2198"/>
      <c r="RGY897" s="2198"/>
      <c r="RGZ897" s="2198"/>
      <c r="RHA897" s="2198"/>
      <c r="RHB897" s="2198"/>
      <c r="RHC897" s="2198"/>
      <c r="RHD897" s="2198"/>
      <c r="RHE897" s="2198"/>
      <c r="RHF897" s="2198"/>
      <c r="RHG897" s="2198"/>
      <c r="RHH897" s="2198"/>
      <c r="RHI897" s="2198"/>
      <c r="RHJ897" s="2198"/>
      <c r="RHK897" s="2198"/>
      <c r="RHL897" s="2198"/>
      <c r="RHM897" s="2198"/>
      <c r="RHN897" s="2198"/>
      <c r="RHO897" s="2198"/>
      <c r="RHP897" s="2198"/>
      <c r="RHQ897" s="2198"/>
      <c r="RHR897" s="2198"/>
      <c r="RHS897" s="2198"/>
      <c r="RHT897" s="2198"/>
      <c r="RHU897" s="2198"/>
      <c r="RHV897" s="2198"/>
      <c r="RHW897" s="2198"/>
      <c r="RHX897" s="2198"/>
      <c r="RHY897" s="2198"/>
      <c r="RHZ897" s="2198"/>
      <c r="RIA897" s="2198"/>
      <c r="RIB897" s="2198"/>
      <c r="RIC897" s="2198"/>
      <c r="RID897" s="2198"/>
      <c r="RIE897" s="2198"/>
      <c r="RIF897" s="2198"/>
      <c r="RIG897" s="2198"/>
      <c r="RIH897" s="2198"/>
      <c r="RII897" s="2198"/>
      <c r="RIJ897" s="2198"/>
      <c r="RIK897" s="2198"/>
      <c r="RIL897" s="2198"/>
      <c r="RIM897" s="2198"/>
      <c r="RIN897" s="2198"/>
      <c r="RIO897" s="2198"/>
      <c r="RIP897" s="2198"/>
      <c r="RIQ897" s="2198"/>
      <c r="RIR897" s="2198"/>
      <c r="RIS897" s="2198"/>
      <c r="RIT897" s="2198"/>
      <c r="RIU897" s="2198"/>
      <c r="RIV897" s="2198"/>
      <c r="RIW897" s="2198"/>
      <c r="RIX897" s="2198"/>
      <c r="RIY897" s="2198"/>
      <c r="RIZ897" s="2198"/>
      <c r="RJA897" s="2198"/>
      <c r="RJB897" s="2198"/>
      <c r="RJC897" s="2198"/>
      <c r="RJD897" s="2198"/>
      <c r="RJE897" s="2198"/>
      <c r="RJF897" s="2198"/>
      <c r="RJG897" s="2198"/>
      <c r="RJH897" s="2198"/>
      <c r="RJI897" s="2198"/>
      <c r="RJJ897" s="2198"/>
      <c r="RJK897" s="2198"/>
      <c r="RJL897" s="2198"/>
      <c r="RJM897" s="2198"/>
      <c r="RJN897" s="2198"/>
      <c r="RJO897" s="2198"/>
      <c r="RJP897" s="2198"/>
      <c r="RJQ897" s="2198"/>
      <c r="RJR897" s="2198"/>
      <c r="RJS897" s="2198"/>
      <c r="RJT897" s="2198"/>
      <c r="RJU897" s="2198"/>
      <c r="RJV897" s="2198"/>
      <c r="RJW897" s="2198"/>
      <c r="RJX897" s="2198"/>
      <c r="RJY897" s="2198"/>
      <c r="RJZ897" s="2198"/>
      <c r="RKA897" s="2198"/>
      <c r="RKB897" s="2198"/>
      <c r="RKC897" s="2198"/>
      <c r="RKD897" s="2198"/>
      <c r="RKE897" s="2198"/>
      <c r="RKF897" s="2198"/>
      <c r="RKG897" s="2198"/>
      <c r="RKH897" s="2198"/>
      <c r="RKI897" s="2198"/>
      <c r="RKJ897" s="2198"/>
      <c r="RKK897" s="2198"/>
      <c r="RKL897" s="2198"/>
      <c r="RKM897" s="2198"/>
      <c r="RKN897" s="2198"/>
      <c r="RKO897" s="2198"/>
      <c r="RKP897" s="2198"/>
      <c r="RKQ897" s="2198"/>
      <c r="RKR897" s="2198"/>
      <c r="RKS897" s="2198"/>
      <c r="RKT897" s="2198"/>
      <c r="RKU897" s="2198"/>
      <c r="RKV897" s="2198"/>
      <c r="RKW897" s="2198"/>
      <c r="RKX897" s="2198"/>
      <c r="RKY897" s="2198"/>
      <c r="RKZ897" s="2198"/>
      <c r="RLA897" s="2198"/>
      <c r="RLB897" s="2198"/>
      <c r="RLC897" s="2198"/>
      <c r="RLD897" s="2198"/>
      <c r="RLE897" s="2198"/>
      <c r="RLF897" s="2198"/>
      <c r="RLG897" s="2198"/>
      <c r="RLH897" s="2198"/>
      <c r="RLI897" s="2198"/>
      <c r="RLJ897" s="2198"/>
      <c r="RLK897" s="2198"/>
      <c r="RLL897" s="2198"/>
      <c r="RLM897" s="2198"/>
      <c r="RLN897" s="2198"/>
      <c r="RLO897" s="2198"/>
      <c r="RLP897" s="2198"/>
      <c r="RLQ897" s="2198"/>
      <c r="RLR897" s="2198"/>
      <c r="RLS897" s="2198"/>
      <c r="RLT897" s="2198"/>
      <c r="RLU897" s="2198"/>
      <c r="RLV897" s="2198"/>
      <c r="RLW897" s="2198"/>
      <c r="RLX897" s="2198"/>
      <c r="RLY897" s="2198"/>
      <c r="RLZ897" s="2198"/>
      <c r="RMA897" s="2198"/>
      <c r="RMB897" s="2198"/>
      <c r="RMC897" s="2198"/>
      <c r="RMD897" s="2198"/>
      <c r="RME897" s="2198"/>
      <c r="RMF897" s="2198"/>
      <c r="RMG897" s="2198"/>
      <c r="RMH897" s="2198"/>
      <c r="RMI897" s="2198"/>
      <c r="RMJ897" s="2198"/>
      <c r="RMK897" s="2198"/>
      <c r="RML897" s="2198"/>
      <c r="RMM897" s="2198"/>
      <c r="RMN897" s="2198"/>
      <c r="RMO897" s="2198"/>
      <c r="RMP897" s="2198"/>
      <c r="RMQ897" s="2198"/>
      <c r="RMR897" s="2198"/>
      <c r="RMS897" s="2198"/>
      <c r="RMT897" s="2198"/>
      <c r="RMU897" s="2198"/>
      <c r="RMV897" s="2198"/>
      <c r="RMW897" s="2198"/>
      <c r="RMX897" s="2198"/>
      <c r="RMY897" s="2198"/>
      <c r="RMZ897" s="2198"/>
      <c r="RNA897" s="2198"/>
      <c r="RNB897" s="2198"/>
      <c r="RNC897" s="2198"/>
      <c r="RND897" s="2198"/>
      <c r="RNE897" s="2198"/>
      <c r="RNF897" s="2198"/>
      <c r="RNG897" s="2198"/>
      <c r="RNH897" s="2198"/>
      <c r="RNI897" s="2198"/>
      <c r="RNJ897" s="2198"/>
      <c r="RNK897" s="2198"/>
      <c r="RNL897" s="2198"/>
      <c r="RNM897" s="2198"/>
      <c r="RNN897" s="2198"/>
      <c r="RNO897" s="2198"/>
      <c r="RNS897" s="2198"/>
      <c r="RNT897" s="2198"/>
      <c r="RNU897" s="2198"/>
      <c r="RNV897" s="2198"/>
      <c r="RNW897" s="2198"/>
      <c r="RNX897" s="2198"/>
      <c r="RNY897" s="2198"/>
      <c r="RNZ897" s="2198"/>
      <c r="ROA897" s="2198"/>
      <c r="ROB897" s="2198"/>
      <c r="ROC897" s="2198"/>
      <c r="ROD897" s="2198"/>
      <c r="ROE897" s="2198"/>
      <c r="ROF897" s="2198"/>
      <c r="ROG897" s="2198"/>
      <c r="ROH897" s="2198"/>
      <c r="ROI897" s="2198"/>
      <c r="ROJ897" s="2198"/>
      <c r="ROK897" s="2198"/>
      <c r="ROL897" s="2198"/>
      <c r="ROM897" s="2198"/>
      <c r="RON897" s="2198"/>
      <c r="ROO897" s="2198"/>
      <c r="ROP897" s="2198"/>
      <c r="ROQ897" s="2198"/>
      <c r="ROR897" s="2198"/>
      <c r="ROS897" s="2198"/>
      <c r="ROT897" s="2198"/>
      <c r="ROU897" s="2198"/>
      <c r="ROV897" s="2198"/>
      <c r="ROW897" s="2198"/>
      <c r="ROX897" s="2198"/>
      <c r="ROY897" s="2198"/>
      <c r="ROZ897" s="2198"/>
      <c r="RPA897" s="2198"/>
      <c r="RPB897" s="2198"/>
      <c r="RPC897" s="2198"/>
      <c r="RPD897" s="2198"/>
      <c r="RPE897" s="2198"/>
      <c r="RPF897" s="2198"/>
      <c r="RPG897" s="2198"/>
      <c r="RPH897" s="2198"/>
      <c r="RPI897" s="2198"/>
      <c r="RPJ897" s="2198"/>
      <c r="RPK897" s="2198"/>
      <c r="RPL897" s="2198"/>
      <c r="RPM897" s="2198"/>
      <c r="RPN897" s="2198"/>
      <c r="RPO897" s="2198"/>
      <c r="RPP897" s="2198"/>
      <c r="RPQ897" s="2198"/>
      <c r="RPR897" s="2198"/>
      <c r="RPS897" s="2198"/>
      <c r="RPT897" s="2198"/>
      <c r="RPU897" s="2198"/>
      <c r="RPV897" s="2198"/>
      <c r="RPW897" s="2198"/>
      <c r="RPX897" s="2198"/>
      <c r="RPY897" s="2198"/>
      <c r="RPZ897" s="2198"/>
      <c r="RQA897" s="2198"/>
      <c r="RQB897" s="2198"/>
      <c r="RQC897" s="2198"/>
      <c r="RQD897" s="2198"/>
      <c r="RQE897" s="2198"/>
      <c r="RQF897" s="2198"/>
      <c r="RQG897" s="2198"/>
      <c r="RQH897" s="2198"/>
      <c r="RQI897" s="2198"/>
      <c r="RQJ897" s="2198"/>
      <c r="RQK897" s="2198"/>
      <c r="RQL897" s="2198"/>
      <c r="RQM897" s="2198"/>
      <c r="RQN897" s="2198"/>
      <c r="RQO897" s="2198"/>
      <c r="RQP897" s="2198"/>
      <c r="RQQ897" s="2198"/>
      <c r="RQR897" s="2198"/>
      <c r="RQS897" s="2198"/>
      <c r="RQT897" s="2198"/>
      <c r="RQU897" s="2198"/>
      <c r="RQV897" s="2198"/>
      <c r="RQW897" s="2198"/>
      <c r="RQX897" s="2198"/>
      <c r="RQY897" s="2198"/>
      <c r="RQZ897" s="2198"/>
      <c r="RRA897" s="2198"/>
      <c r="RRB897" s="2198"/>
      <c r="RRC897" s="2198"/>
      <c r="RRD897" s="2198"/>
      <c r="RRE897" s="2198"/>
      <c r="RRF897" s="2198"/>
      <c r="RRG897" s="2198"/>
      <c r="RRH897" s="2198"/>
      <c r="RRI897" s="2198"/>
      <c r="RRJ897" s="2198"/>
      <c r="RRK897" s="2198"/>
      <c r="RRL897" s="2198"/>
      <c r="RRM897" s="2198"/>
      <c r="RRN897" s="2198"/>
      <c r="RRO897" s="2198"/>
      <c r="RRP897" s="2198"/>
      <c r="RRQ897" s="2198"/>
      <c r="RRR897" s="2198"/>
      <c r="RRS897" s="2198"/>
      <c r="RRT897" s="2198"/>
      <c r="RRU897" s="2198"/>
      <c r="RRV897" s="2198"/>
      <c r="RRW897" s="2198"/>
      <c r="RRX897" s="2198"/>
      <c r="RRY897" s="2198"/>
      <c r="RRZ897" s="2198"/>
      <c r="RSA897" s="2198"/>
      <c r="RSB897" s="2198"/>
      <c r="RSC897" s="2198"/>
      <c r="RSD897" s="2198"/>
      <c r="RSE897" s="2198"/>
      <c r="RSF897" s="2198"/>
      <c r="RSG897" s="2198"/>
      <c r="RSH897" s="2198"/>
      <c r="RSI897" s="2198"/>
      <c r="RSJ897" s="2198"/>
      <c r="RSK897" s="2198"/>
      <c r="RSL897" s="2198"/>
      <c r="RSM897" s="2198"/>
      <c r="RSN897" s="2198"/>
      <c r="RSO897" s="2198"/>
      <c r="RSP897" s="2198"/>
      <c r="RSQ897" s="2198"/>
      <c r="RSR897" s="2198"/>
      <c r="RSS897" s="2198"/>
      <c r="RST897" s="2198"/>
      <c r="RSU897" s="2198"/>
      <c r="RSV897" s="2198"/>
      <c r="RSW897" s="2198"/>
      <c r="RSX897" s="2198"/>
      <c r="RSY897" s="2198"/>
      <c r="RSZ897" s="2198"/>
      <c r="RTA897" s="2198"/>
      <c r="RTB897" s="2198"/>
      <c r="RTC897" s="2198"/>
      <c r="RTD897" s="2198"/>
      <c r="RTE897" s="2198"/>
      <c r="RTF897" s="2198"/>
      <c r="RTG897" s="2198"/>
      <c r="RTH897" s="2198"/>
      <c r="RTI897" s="2198"/>
      <c r="RTJ897" s="2198"/>
      <c r="RTK897" s="2198"/>
      <c r="RTL897" s="2198"/>
      <c r="RTM897" s="2198"/>
      <c r="RTN897" s="2198"/>
      <c r="RTO897" s="2198"/>
      <c r="RTP897" s="2198"/>
      <c r="RTQ897" s="2198"/>
      <c r="RTR897" s="2198"/>
      <c r="RTS897" s="2198"/>
      <c r="RTT897" s="2198"/>
      <c r="RTU897" s="2198"/>
      <c r="RTV897" s="2198"/>
      <c r="RTW897" s="2198"/>
      <c r="RTX897" s="2198"/>
      <c r="RTY897" s="2198"/>
      <c r="RTZ897" s="2198"/>
      <c r="RUA897" s="2198"/>
      <c r="RUB897" s="2198"/>
      <c r="RUC897" s="2198"/>
      <c r="RUD897" s="2198"/>
      <c r="RUE897" s="2198"/>
      <c r="RUF897" s="2198"/>
      <c r="RUG897" s="2198"/>
      <c r="RUH897" s="2198"/>
      <c r="RUI897" s="2198"/>
      <c r="RUJ897" s="2198"/>
      <c r="RUK897" s="2198"/>
      <c r="RUL897" s="2198"/>
      <c r="RUM897" s="2198"/>
      <c r="RUN897" s="2198"/>
      <c r="RUO897" s="2198"/>
      <c r="RUP897" s="2198"/>
      <c r="RUQ897" s="2198"/>
      <c r="RUR897" s="2198"/>
      <c r="RUS897" s="2198"/>
      <c r="RUT897" s="2198"/>
      <c r="RUU897" s="2198"/>
      <c r="RUV897" s="2198"/>
      <c r="RUW897" s="2198"/>
      <c r="RUX897" s="2198"/>
      <c r="RUY897" s="2198"/>
      <c r="RUZ897" s="2198"/>
      <c r="RVA897" s="2198"/>
      <c r="RVB897" s="2198"/>
      <c r="RVC897" s="2198"/>
      <c r="RVD897" s="2198"/>
      <c r="RVE897" s="2198"/>
      <c r="RVF897" s="2198"/>
      <c r="RVG897" s="2198"/>
      <c r="RVH897" s="2198"/>
      <c r="RVI897" s="2198"/>
      <c r="RVJ897" s="2198"/>
      <c r="RVK897" s="2198"/>
      <c r="RVL897" s="2198"/>
      <c r="RVM897" s="2198"/>
      <c r="RVN897" s="2198"/>
      <c r="RVO897" s="2198"/>
      <c r="RVP897" s="2198"/>
      <c r="RVQ897" s="2198"/>
      <c r="RVR897" s="2198"/>
      <c r="RVS897" s="2198"/>
      <c r="RVT897" s="2198"/>
      <c r="RVU897" s="2198"/>
      <c r="RVV897" s="2198"/>
      <c r="RVW897" s="2198"/>
      <c r="RVX897" s="2198"/>
      <c r="RVY897" s="2198"/>
      <c r="RVZ897" s="2198"/>
      <c r="RWA897" s="2198"/>
      <c r="RWB897" s="2198"/>
      <c r="RWC897" s="2198"/>
      <c r="RWD897" s="2198"/>
      <c r="RWE897" s="2198"/>
      <c r="RWF897" s="2198"/>
      <c r="RWG897" s="2198"/>
      <c r="RWH897" s="2198"/>
      <c r="RWI897" s="2198"/>
      <c r="RWJ897" s="2198"/>
      <c r="RWK897" s="2198"/>
      <c r="RWL897" s="2198"/>
      <c r="RWM897" s="2198"/>
      <c r="RWN897" s="2198"/>
      <c r="RWO897" s="2198"/>
      <c r="RWP897" s="2198"/>
      <c r="RWQ897" s="2198"/>
      <c r="RWR897" s="2198"/>
      <c r="RWS897" s="2198"/>
      <c r="RWT897" s="2198"/>
      <c r="RWU897" s="2198"/>
      <c r="RWV897" s="2198"/>
      <c r="RWW897" s="2198"/>
      <c r="RWX897" s="2198"/>
      <c r="RWY897" s="2198"/>
      <c r="RWZ897" s="2198"/>
      <c r="RXA897" s="2198"/>
      <c r="RXB897" s="2198"/>
      <c r="RXC897" s="2198"/>
      <c r="RXD897" s="2198"/>
      <c r="RXE897" s="2198"/>
      <c r="RXF897" s="2198"/>
      <c r="RXG897" s="2198"/>
      <c r="RXH897" s="2198"/>
      <c r="RXI897" s="2198"/>
      <c r="RXJ897" s="2198"/>
      <c r="RXK897" s="2198"/>
      <c r="RXO897" s="2198"/>
      <c r="RXP897" s="2198"/>
      <c r="RXQ897" s="2198"/>
      <c r="RXR897" s="2198"/>
      <c r="RXS897" s="2198"/>
      <c r="RXT897" s="2198"/>
      <c r="RXU897" s="2198"/>
      <c r="RXV897" s="2198"/>
      <c r="RXW897" s="2198"/>
      <c r="RXX897" s="2198"/>
      <c r="RXY897" s="2198"/>
      <c r="RXZ897" s="2198"/>
      <c r="RYA897" s="2198"/>
      <c r="RYB897" s="2198"/>
      <c r="RYC897" s="2198"/>
      <c r="RYD897" s="2198"/>
      <c r="RYE897" s="2198"/>
      <c r="RYF897" s="2198"/>
      <c r="RYG897" s="2198"/>
      <c r="RYH897" s="2198"/>
      <c r="RYI897" s="2198"/>
      <c r="RYJ897" s="2198"/>
      <c r="RYK897" s="2198"/>
      <c r="RYL897" s="2198"/>
      <c r="RYM897" s="2198"/>
      <c r="RYN897" s="2198"/>
      <c r="RYO897" s="2198"/>
      <c r="RYP897" s="2198"/>
      <c r="RYQ897" s="2198"/>
      <c r="RYR897" s="2198"/>
      <c r="RYS897" s="2198"/>
      <c r="RYT897" s="2198"/>
      <c r="RYU897" s="2198"/>
      <c r="RYV897" s="2198"/>
      <c r="RYW897" s="2198"/>
      <c r="RYX897" s="2198"/>
      <c r="RYY897" s="2198"/>
      <c r="RYZ897" s="2198"/>
      <c r="RZA897" s="2198"/>
      <c r="RZB897" s="2198"/>
      <c r="RZC897" s="2198"/>
      <c r="RZD897" s="2198"/>
      <c r="RZE897" s="2198"/>
      <c r="RZF897" s="2198"/>
      <c r="RZG897" s="2198"/>
      <c r="RZH897" s="2198"/>
      <c r="RZI897" s="2198"/>
      <c r="RZJ897" s="2198"/>
      <c r="RZK897" s="2198"/>
      <c r="RZL897" s="2198"/>
      <c r="RZM897" s="2198"/>
      <c r="RZN897" s="2198"/>
      <c r="RZO897" s="2198"/>
      <c r="RZP897" s="2198"/>
      <c r="RZQ897" s="2198"/>
      <c r="RZR897" s="2198"/>
      <c r="RZS897" s="2198"/>
      <c r="RZT897" s="2198"/>
      <c r="RZU897" s="2198"/>
      <c r="RZV897" s="2198"/>
      <c r="RZW897" s="2198"/>
      <c r="RZX897" s="2198"/>
      <c r="RZY897" s="2198"/>
      <c r="RZZ897" s="2198"/>
      <c r="SAA897" s="2198"/>
      <c r="SAB897" s="2198"/>
      <c r="SAC897" s="2198"/>
      <c r="SAD897" s="2198"/>
      <c r="SAE897" s="2198"/>
      <c r="SAF897" s="2198"/>
      <c r="SAG897" s="2198"/>
      <c r="SAH897" s="2198"/>
      <c r="SAI897" s="2198"/>
      <c r="SAJ897" s="2198"/>
      <c r="SAK897" s="2198"/>
      <c r="SAL897" s="2198"/>
      <c r="SAM897" s="2198"/>
      <c r="SAN897" s="2198"/>
      <c r="SAO897" s="2198"/>
      <c r="SAP897" s="2198"/>
      <c r="SAQ897" s="2198"/>
      <c r="SAR897" s="2198"/>
      <c r="SAS897" s="2198"/>
      <c r="SAT897" s="2198"/>
      <c r="SAU897" s="2198"/>
      <c r="SAV897" s="2198"/>
      <c r="SAW897" s="2198"/>
      <c r="SAX897" s="2198"/>
      <c r="SAY897" s="2198"/>
      <c r="SAZ897" s="2198"/>
      <c r="SBA897" s="2198"/>
      <c r="SBB897" s="2198"/>
      <c r="SBC897" s="2198"/>
      <c r="SBD897" s="2198"/>
      <c r="SBE897" s="2198"/>
      <c r="SBF897" s="2198"/>
      <c r="SBG897" s="2198"/>
      <c r="SBH897" s="2198"/>
      <c r="SBI897" s="2198"/>
      <c r="SBJ897" s="2198"/>
      <c r="SBK897" s="2198"/>
      <c r="SBL897" s="2198"/>
      <c r="SBM897" s="2198"/>
      <c r="SBN897" s="2198"/>
      <c r="SBO897" s="2198"/>
      <c r="SBP897" s="2198"/>
      <c r="SBQ897" s="2198"/>
      <c r="SBR897" s="2198"/>
      <c r="SBS897" s="2198"/>
      <c r="SBT897" s="2198"/>
      <c r="SBU897" s="2198"/>
      <c r="SBV897" s="2198"/>
      <c r="SBW897" s="2198"/>
      <c r="SBX897" s="2198"/>
      <c r="SBY897" s="2198"/>
      <c r="SBZ897" s="2198"/>
      <c r="SCA897" s="2198"/>
      <c r="SCB897" s="2198"/>
      <c r="SCC897" s="2198"/>
      <c r="SCD897" s="2198"/>
      <c r="SCE897" s="2198"/>
      <c r="SCF897" s="2198"/>
      <c r="SCG897" s="2198"/>
      <c r="SCH897" s="2198"/>
      <c r="SCI897" s="2198"/>
      <c r="SCJ897" s="2198"/>
      <c r="SCK897" s="2198"/>
      <c r="SCL897" s="2198"/>
      <c r="SCM897" s="2198"/>
      <c r="SCN897" s="2198"/>
      <c r="SCO897" s="2198"/>
      <c r="SCP897" s="2198"/>
      <c r="SCQ897" s="2198"/>
      <c r="SCR897" s="2198"/>
      <c r="SCS897" s="2198"/>
      <c r="SCT897" s="2198"/>
      <c r="SCU897" s="2198"/>
      <c r="SCV897" s="2198"/>
      <c r="SCW897" s="2198"/>
      <c r="SCX897" s="2198"/>
      <c r="SCY897" s="2198"/>
      <c r="SCZ897" s="2198"/>
      <c r="SDA897" s="2198"/>
      <c r="SDB897" s="2198"/>
      <c r="SDC897" s="2198"/>
      <c r="SDD897" s="2198"/>
      <c r="SDE897" s="2198"/>
      <c r="SDF897" s="2198"/>
      <c r="SDG897" s="2198"/>
      <c r="SDH897" s="2198"/>
      <c r="SDI897" s="2198"/>
      <c r="SDJ897" s="2198"/>
      <c r="SDK897" s="2198"/>
      <c r="SDL897" s="2198"/>
      <c r="SDM897" s="2198"/>
      <c r="SDN897" s="2198"/>
      <c r="SDO897" s="2198"/>
      <c r="SDP897" s="2198"/>
      <c r="SDQ897" s="2198"/>
      <c r="SDR897" s="2198"/>
      <c r="SDS897" s="2198"/>
      <c r="SDT897" s="2198"/>
      <c r="SDU897" s="2198"/>
      <c r="SDV897" s="2198"/>
      <c r="SDW897" s="2198"/>
      <c r="SDX897" s="2198"/>
      <c r="SDY897" s="2198"/>
      <c r="SDZ897" s="2198"/>
      <c r="SEA897" s="2198"/>
      <c r="SEB897" s="2198"/>
      <c r="SEC897" s="2198"/>
      <c r="SED897" s="2198"/>
      <c r="SEE897" s="2198"/>
      <c r="SEF897" s="2198"/>
      <c r="SEG897" s="2198"/>
      <c r="SEH897" s="2198"/>
      <c r="SEI897" s="2198"/>
      <c r="SEJ897" s="2198"/>
      <c r="SEK897" s="2198"/>
      <c r="SEL897" s="2198"/>
      <c r="SEM897" s="2198"/>
      <c r="SEN897" s="2198"/>
      <c r="SEO897" s="2198"/>
      <c r="SEP897" s="2198"/>
      <c r="SEQ897" s="2198"/>
      <c r="SER897" s="2198"/>
      <c r="SES897" s="2198"/>
      <c r="SET897" s="2198"/>
      <c r="SEU897" s="2198"/>
      <c r="SEV897" s="2198"/>
      <c r="SEW897" s="2198"/>
      <c r="SEX897" s="2198"/>
      <c r="SEY897" s="2198"/>
      <c r="SEZ897" s="2198"/>
      <c r="SFA897" s="2198"/>
      <c r="SFB897" s="2198"/>
      <c r="SFC897" s="2198"/>
      <c r="SFD897" s="2198"/>
      <c r="SFE897" s="2198"/>
      <c r="SFF897" s="2198"/>
      <c r="SFG897" s="2198"/>
      <c r="SFH897" s="2198"/>
      <c r="SFI897" s="2198"/>
      <c r="SFJ897" s="2198"/>
      <c r="SFK897" s="2198"/>
      <c r="SFL897" s="2198"/>
      <c r="SFM897" s="2198"/>
      <c r="SFN897" s="2198"/>
      <c r="SFO897" s="2198"/>
      <c r="SFP897" s="2198"/>
      <c r="SFQ897" s="2198"/>
      <c r="SFR897" s="2198"/>
      <c r="SFS897" s="2198"/>
      <c r="SFT897" s="2198"/>
      <c r="SFU897" s="2198"/>
      <c r="SFV897" s="2198"/>
      <c r="SFW897" s="2198"/>
      <c r="SFX897" s="2198"/>
      <c r="SFY897" s="2198"/>
      <c r="SFZ897" s="2198"/>
      <c r="SGA897" s="2198"/>
      <c r="SGB897" s="2198"/>
      <c r="SGC897" s="2198"/>
      <c r="SGD897" s="2198"/>
      <c r="SGE897" s="2198"/>
      <c r="SGF897" s="2198"/>
      <c r="SGG897" s="2198"/>
      <c r="SGH897" s="2198"/>
      <c r="SGI897" s="2198"/>
      <c r="SGJ897" s="2198"/>
      <c r="SGK897" s="2198"/>
      <c r="SGL897" s="2198"/>
      <c r="SGM897" s="2198"/>
      <c r="SGN897" s="2198"/>
      <c r="SGO897" s="2198"/>
      <c r="SGP897" s="2198"/>
      <c r="SGQ897" s="2198"/>
      <c r="SGR897" s="2198"/>
      <c r="SGS897" s="2198"/>
      <c r="SGT897" s="2198"/>
      <c r="SGU897" s="2198"/>
      <c r="SGV897" s="2198"/>
      <c r="SGW897" s="2198"/>
      <c r="SGX897" s="2198"/>
      <c r="SGY897" s="2198"/>
      <c r="SGZ897" s="2198"/>
      <c r="SHA897" s="2198"/>
      <c r="SHB897" s="2198"/>
      <c r="SHC897" s="2198"/>
      <c r="SHD897" s="2198"/>
      <c r="SHE897" s="2198"/>
      <c r="SHF897" s="2198"/>
      <c r="SHG897" s="2198"/>
      <c r="SHK897" s="2198"/>
      <c r="SHL897" s="2198"/>
      <c r="SHM897" s="2198"/>
      <c r="SHN897" s="2198"/>
      <c r="SHO897" s="2198"/>
      <c r="SHP897" s="2198"/>
      <c r="SHQ897" s="2198"/>
      <c r="SHR897" s="2198"/>
      <c r="SHS897" s="2198"/>
      <c r="SHT897" s="2198"/>
      <c r="SHU897" s="2198"/>
      <c r="SHV897" s="2198"/>
      <c r="SHW897" s="2198"/>
      <c r="SHX897" s="2198"/>
      <c r="SHY897" s="2198"/>
      <c r="SHZ897" s="2198"/>
      <c r="SIA897" s="2198"/>
      <c r="SIB897" s="2198"/>
      <c r="SIC897" s="2198"/>
      <c r="SID897" s="2198"/>
      <c r="SIE897" s="2198"/>
      <c r="SIF897" s="2198"/>
      <c r="SIG897" s="2198"/>
      <c r="SIH897" s="2198"/>
      <c r="SII897" s="2198"/>
      <c r="SIJ897" s="2198"/>
      <c r="SIK897" s="2198"/>
      <c r="SIL897" s="2198"/>
      <c r="SIM897" s="2198"/>
      <c r="SIN897" s="2198"/>
      <c r="SIO897" s="2198"/>
      <c r="SIP897" s="2198"/>
      <c r="SIQ897" s="2198"/>
      <c r="SIR897" s="2198"/>
      <c r="SIS897" s="2198"/>
      <c r="SIT897" s="2198"/>
      <c r="SIU897" s="2198"/>
      <c r="SIV897" s="2198"/>
      <c r="SIW897" s="2198"/>
      <c r="SIX897" s="2198"/>
      <c r="SIY897" s="2198"/>
      <c r="SIZ897" s="2198"/>
      <c r="SJA897" s="2198"/>
      <c r="SJB897" s="2198"/>
      <c r="SJC897" s="2198"/>
      <c r="SJD897" s="2198"/>
      <c r="SJE897" s="2198"/>
      <c r="SJF897" s="2198"/>
      <c r="SJG897" s="2198"/>
      <c r="SJH897" s="2198"/>
      <c r="SJI897" s="2198"/>
      <c r="SJJ897" s="2198"/>
      <c r="SJK897" s="2198"/>
      <c r="SJL897" s="2198"/>
      <c r="SJM897" s="2198"/>
      <c r="SJN897" s="2198"/>
      <c r="SJO897" s="2198"/>
      <c r="SJP897" s="2198"/>
      <c r="SJQ897" s="2198"/>
      <c r="SJR897" s="2198"/>
      <c r="SJS897" s="2198"/>
      <c r="SJT897" s="2198"/>
      <c r="SJU897" s="2198"/>
      <c r="SJV897" s="2198"/>
      <c r="SJW897" s="2198"/>
      <c r="SJX897" s="2198"/>
      <c r="SJY897" s="2198"/>
      <c r="SJZ897" s="2198"/>
      <c r="SKA897" s="2198"/>
      <c r="SKB897" s="2198"/>
      <c r="SKC897" s="2198"/>
      <c r="SKD897" s="2198"/>
      <c r="SKE897" s="2198"/>
      <c r="SKF897" s="2198"/>
      <c r="SKG897" s="2198"/>
      <c r="SKH897" s="2198"/>
      <c r="SKI897" s="2198"/>
      <c r="SKJ897" s="2198"/>
      <c r="SKK897" s="2198"/>
      <c r="SKL897" s="2198"/>
      <c r="SKM897" s="2198"/>
      <c r="SKN897" s="2198"/>
      <c r="SKO897" s="2198"/>
      <c r="SKP897" s="2198"/>
      <c r="SKQ897" s="2198"/>
      <c r="SKR897" s="2198"/>
      <c r="SKS897" s="2198"/>
      <c r="SKT897" s="2198"/>
      <c r="SKU897" s="2198"/>
      <c r="SKV897" s="2198"/>
      <c r="SKW897" s="2198"/>
      <c r="SKX897" s="2198"/>
      <c r="SKY897" s="2198"/>
      <c r="SKZ897" s="2198"/>
      <c r="SLA897" s="2198"/>
      <c r="SLB897" s="2198"/>
      <c r="SLC897" s="2198"/>
      <c r="SLD897" s="2198"/>
      <c r="SLE897" s="2198"/>
      <c r="SLF897" s="2198"/>
      <c r="SLG897" s="2198"/>
      <c r="SLH897" s="2198"/>
      <c r="SLI897" s="2198"/>
      <c r="SLJ897" s="2198"/>
      <c r="SLK897" s="2198"/>
      <c r="SLL897" s="2198"/>
      <c r="SLM897" s="2198"/>
      <c r="SLN897" s="2198"/>
      <c r="SLO897" s="2198"/>
      <c r="SLP897" s="2198"/>
      <c r="SLQ897" s="2198"/>
      <c r="SLR897" s="2198"/>
      <c r="SLS897" s="2198"/>
      <c r="SLT897" s="2198"/>
      <c r="SLU897" s="2198"/>
      <c r="SLV897" s="2198"/>
      <c r="SLW897" s="2198"/>
      <c r="SLX897" s="2198"/>
      <c r="SLY897" s="2198"/>
      <c r="SLZ897" s="2198"/>
      <c r="SMA897" s="2198"/>
      <c r="SMB897" s="2198"/>
      <c r="SMC897" s="2198"/>
      <c r="SMD897" s="2198"/>
      <c r="SME897" s="2198"/>
      <c r="SMF897" s="2198"/>
      <c r="SMG897" s="2198"/>
      <c r="SMH897" s="2198"/>
      <c r="SMI897" s="2198"/>
      <c r="SMJ897" s="2198"/>
      <c r="SMK897" s="2198"/>
      <c r="SML897" s="2198"/>
      <c r="SMM897" s="2198"/>
      <c r="SMN897" s="2198"/>
      <c r="SMO897" s="2198"/>
      <c r="SMP897" s="2198"/>
      <c r="SMQ897" s="2198"/>
      <c r="SMR897" s="2198"/>
      <c r="SMS897" s="2198"/>
      <c r="SMT897" s="2198"/>
      <c r="SMU897" s="2198"/>
      <c r="SMV897" s="2198"/>
      <c r="SMW897" s="2198"/>
      <c r="SMX897" s="2198"/>
      <c r="SMY897" s="2198"/>
      <c r="SMZ897" s="2198"/>
      <c r="SNA897" s="2198"/>
      <c r="SNB897" s="2198"/>
      <c r="SNC897" s="2198"/>
      <c r="SND897" s="2198"/>
      <c r="SNE897" s="2198"/>
      <c r="SNF897" s="2198"/>
      <c r="SNG897" s="2198"/>
      <c r="SNH897" s="2198"/>
      <c r="SNI897" s="2198"/>
      <c r="SNJ897" s="2198"/>
      <c r="SNK897" s="2198"/>
      <c r="SNL897" s="2198"/>
      <c r="SNM897" s="2198"/>
      <c r="SNN897" s="2198"/>
      <c r="SNO897" s="2198"/>
      <c r="SNP897" s="2198"/>
      <c r="SNQ897" s="2198"/>
      <c r="SNR897" s="2198"/>
      <c r="SNS897" s="2198"/>
      <c r="SNT897" s="2198"/>
      <c r="SNU897" s="2198"/>
      <c r="SNV897" s="2198"/>
      <c r="SNW897" s="2198"/>
      <c r="SNX897" s="2198"/>
      <c r="SNY897" s="2198"/>
      <c r="SNZ897" s="2198"/>
      <c r="SOA897" s="2198"/>
      <c r="SOB897" s="2198"/>
      <c r="SOC897" s="2198"/>
      <c r="SOD897" s="2198"/>
      <c r="SOE897" s="2198"/>
      <c r="SOF897" s="2198"/>
      <c r="SOG897" s="2198"/>
      <c r="SOH897" s="2198"/>
      <c r="SOI897" s="2198"/>
      <c r="SOJ897" s="2198"/>
      <c r="SOK897" s="2198"/>
      <c r="SOL897" s="2198"/>
      <c r="SOM897" s="2198"/>
      <c r="SON897" s="2198"/>
      <c r="SOO897" s="2198"/>
      <c r="SOP897" s="2198"/>
      <c r="SOQ897" s="2198"/>
      <c r="SOR897" s="2198"/>
      <c r="SOS897" s="2198"/>
      <c r="SOT897" s="2198"/>
      <c r="SOU897" s="2198"/>
      <c r="SOV897" s="2198"/>
      <c r="SOW897" s="2198"/>
      <c r="SOX897" s="2198"/>
      <c r="SOY897" s="2198"/>
      <c r="SOZ897" s="2198"/>
      <c r="SPA897" s="2198"/>
      <c r="SPB897" s="2198"/>
      <c r="SPC897" s="2198"/>
      <c r="SPD897" s="2198"/>
      <c r="SPE897" s="2198"/>
      <c r="SPF897" s="2198"/>
      <c r="SPG897" s="2198"/>
      <c r="SPH897" s="2198"/>
      <c r="SPI897" s="2198"/>
      <c r="SPJ897" s="2198"/>
      <c r="SPK897" s="2198"/>
      <c r="SPL897" s="2198"/>
      <c r="SPM897" s="2198"/>
      <c r="SPN897" s="2198"/>
      <c r="SPO897" s="2198"/>
      <c r="SPP897" s="2198"/>
      <c r="SPQ897" s="2198"/>
      <c r="SPR897" s="2198"/>
      <c r="SPS897" s="2198"/>
      <c r="SPT897" s="2198"/>
      <c r="SPU897" s="2198"/>
      <c r="SPV897" s="2198"/>
      <c r="SPW897" s="2198"/>
      <c r="SPX897" s="2198"/>
      <c r="SPY897" s="2198"/>
      <c r="SPZ897" s="2198"/>
      <c r="SQA897" s="2198"/>
      <c r="SQB897" s="2198"/>
      <c r="SQC897" s="2198"/>
      <c r="SQD897" s="2198"/>
      <c r="SQE897" s="2198"/>
      <c r="SQF897" s="2198"/>
      <c r="SQG897" s="2198"/>
      <c r="SQH897" s="2198"/>
      <c r="SQI897" s="2198"/>
      <c r="SQJ897" s="2198"/>
      <c r="SQK897" s="2198"/>
      <c r="SQL897" s="2198"/>
      <c r="SQM897" s="2198"/>
      <c r="SQN897" s="2198"/>
      <c r="SQO897" s="2198"/>
      <c r="SQP897" s="2198"/>
      <c r="SQQ897" s="2198"/>
      <c r="SQR897" s="2198"/>
      <c r="SQS897" s="2198"/>
      <c r="SQT897" s="2198"/>
      <c r="SQU897" s="2198"/>
      <c r="SQV897" s="2198"/>
      <c r="SQW897" s="2198"/>
      <c r="SQX897" s="2198"/>
      <c r="SQY897" s="2198"/>
      <c r="SQZ897" s="2198"/>
      <c r="SRA897" s="2198"/>
      <c r="SRB897" s="2198"/>
      <c r="SRC897" s="2198"/>
      <c r="SRG897" s="2198"/>
      <c r="SRH897" s="2198"/>
      <c r="SRI897" s="2198"/>
      <c r="SRJ897" s="2198"/>
      <c r="SRK897" s="2198"/>
      <c r="SRL897" s="2198"/>
      <c r="SRM897" s="2198"/>
      <c r="SRN897" s="2198"/>
      <c r="SRO897" s="2198"/>
      <c r="SRP897" s="2198"/>
      <c r="SRQ897" s="2198"/>
      <c r="SRR897" s="2198"/>
      <c r="SRS897" s="2198"/>
      <c r="SRT897" s="2198"/>
      <c r="SRU897" s="2198"/>
      <c r="SRV897" s="2198"/>
      <c r="SRW897" s="2198"/>
      <c r="SRX897" s="2198"/>
      <c r="SRY897" s="2198"/>
      <c r="SRZ897" s="2198"/>
      <c r="SSA897" s="2198"/>
      <c r="SSB897" s="2198"/>
      <c r="SSC897" s="2198"/>
      <c r="SSD897" s="2198"/>
      <c r="SSE897" s="2198"/>
      <c r="SSF897" s="2198"/>
      <c r="SSG897" s="2198"/>
      <c r="SSH897" s="2198"/>
      <c r="SSI897" s="2198"/>
      <c r="SSJ897" s="2198"/>
      <c r="SSK897" s="2198"/>
      <c r="SSL897" s="2198"/>
      <c r="SSM897" s="2198"/>
      <c r="SSN897" s="2198"/>
      <c r="SSO897" s="2198"/>
      <c r="SSP897" s="2198"/>
      <c r="SSQ897" s="2198"/>
      <c r="SSR897" s="2198"/>
      <c r="SSS897" s="2198"/>
      <c r="SST897" s="2198"/>
      <c r="SSU897" s="2198"/>
      <c r="SSV897" s="2198"/>
      <c r="SSW897" s="2198"/>
      <c r="SSX897" s="2198"/>
      <c r="SSY897" s="2198"/>
      <c r="SSZ897" s="2198"/>
      <c r="STA897" s="2198"/>
      <c r="STB897" s="2198"/>
      <c r="STC897" s="2198"/>
      <c r="STD897" s="2198"/>
      <c r="STE897" s="2198"/>
      <c r="STF897" s="2198"/>
      <c r="STG897" s="2198"/>
      <c r="STH897" s="2198"/>
      <c r="STI897" s="2198"/>
      <c r="STJ897" s="2198"/>
      <c r="STK897" s="2198"/>
      <c r="STL897" s="2198"/>
      <c r="STM897" s="2198"/>
      <c r="STN897" s="2198"/>
      <c r="STO897" s="2198"/>
      <c r="STP897" s="2198"/>
      <c r="STQ897" s="2198"/>
      <c r="STR897" s="2198"/>
      <c r="STS897" s="2198"/>
      <c r="STT897" s="2198"/>
      <c r="STU897" s="2198"/>
      <c r="STV897" s="2198"/>
      <c r="STW897" s="2198"/>
      <c r="STX897" s="2198"/>
      <c r="STY897" s="2198"/>
      <c r="STZ897" s="2198"/>
      <c r="SUA897" s="2198"/>
      <c r="SUB897" s="2198"/>
      <c r="SUC897" s="2198"/>
      <c r="SUD897" s="2198"/>
      <c r="SUE897" s="2198"/>
      <c r="SUF897" s="2198"/>
      <c r="SUG897" s="2198"/>
      <c r="SUH897" s="2198"/>
      <c r="SUI897" s="2198"/>
      <c r="SUJ897" s="2198"/>
      <c r="SUK897" s="2198"/>
      <c r="SUL897" s="2198"/>
      <c r="SUM897" s="2198"/>
      <c r="SUN897" s="2198"/>
      <c r="SUO897" s="2198"/>
      <c r="SUP897" s="2198"/>
      <c r="SUQ897" s="2198"/>
      <c r="SUR897" s="2198"/>
      <c r="SUS897" s="2198"/>
      <c r="SUT897" s="2198"/>
      <c r="SUU897" s="2198"/>
      <c r="SUV897" s="2198"/>
      <c r="SUW897" s="2198"/>
      <c r="SUX897" s="2198"/>
      <c r="SUY897" s="2198"/>
      <c r="SUZ897" s="2198"/>
      <c r="SVA897" s="2198"/>
      <c r="SVB897" s="2198"/>
      <c r="SVC897" s="2198"/>
      <c r="SVD897" s="2198"/>
      <c r="SVE897" s="2198"/>
      <c r="SVF897" s="2198"/>
      <c r="SVG897" s="2198"/>
      <c r="SVH897" s="2198"/>
      <c r="SVI897" s="2198"/>
      <c r="SVJ897" s="2198"/>
      <c r="SVK897" s="2198"/>
      <c r="SVL897" s="2198"/>
      <c r="SVM897" s="2198"/>
      <c r="SVN897" s="2198"/>
      <c r="SVO897" s="2198"/>
      <c r="SVP897" s="2198"/>
      <c r="SVQ897" s="2198"/>
      <c r="SVR897" s="2198"/>
      <c r="SVS897" s="2198"/>
      <c r="SVT897" s="2198"/>
      <c r="SVU897" s="2198"/>
      <c r="SVV897" s="2198"/>
      <c r="SVW897" s="2198"/>
      <c r="SVX897" s="2198"/>
      <c r="SVY897" s="2198"/>
      <c r="SVZ897" s="2198"/>
      <c r="SWA897" s="2198"/>
      <c r="SWB897" s="2198"/>
      <c r="SWC897" s="2198"/>
      <c r="SWD897" s="2198"/>
      <c r="SWE897" s="2198"/>
      <c r="SWF897" s="2198"/>
      <c r="SWG897" s="2198"/>
      <c r="SWH897" s="2198"/>
      <c r="SWI897" s="2198"/>
      <c r="SWJ897" s="2198"/>
      <c r="SWK897" s="2198"/>
      <c r="SWL897" s="2198"/>
      <c r="SWM897" s="2198"/>
      <c r="SWN897" s="2198"/>
      <c r="SWO897" s="2198"/>
      <c r="SWP897" s="2198"/>
      <c r="SWQ897" s="2198"/>
      <c r="SWR897" s="2198"/>
      <c r="SWS897" s="2198"/>
      <c r="SWT897" s="2198"/>
      <c r="SWU897" s="2198"/>
      <c r="SWV897" s="2198"/>
      <c r="SWW897" s="2198"/>
      <c r="SWX897" s="2198"/>
      <c r="SWY897" s="2198"/>
      <c r="SWZ897" s="2198"/>
      <c r="SXA897" s="2198"/>
      <c r="SXB897" s="2198"/>
      <c r="SXC897" s="2198"/>
      <c r="SXD897" s="2198"/>
      <c r="SXE897" s="2198"/>
      <c r="SXF897" s="2198"/>
      <c r="SXG897" s="2198"/>
      <c r="SXH897" s="2198"/>
      <c r="SXI897" s="2198"/>
      <c r="SXJ897" s="2198"/>
      <c r="SXK897" s="2198"/>
      <c r="SXL897" s="2198"/>
      <c r="SXM897" s="2198"/>
      <c r="SXN897" s="2198"/>
      <c r="SXO897" s="2198"/>
      <c r="SXP897" s="2198"/>
      <c r="SXQ897" s="2198"/>
      <c r="SXR897" s="2198"/>
      <c r="SXS897" s="2198"/>
      <c r="SXT897" s="2198"/>
      <c r="SXU897" s="2198"/>
      <c r="SXV897" s="2198"/>
      <c r="SXW897" s="2198"/>
      <c r="SXX897" s="2198"/>
      <c r="SXY897" s="2198"/>
      <c r="SXZ897" s="2198"/>
      <c r="SYA897" s="2198"/>
      <c r="SYB897" s="2198"/>
      <c r="SYC897" s="2198"/>
      <c r="SYD897" s="2198"/>
      <c r="SYE897" s="2198"/>
      <c r="SYF897" s="2198"/>
      <c r="SYG897" s="2198"/>
      <c r="SYH897" s="2198"/>
      <c r="SYI897" s="2198"/>
      <c r="SYJ897" s="2198"/>
      <c r="SYK897" s="2198"/>
      <c r="SYL897" s="2198"/>
      <c r="SYM897" s="2198"/>
      <c r="SYN897" s="2198"/>
      <c r="SYO897" s="2198"/>
      <c r="SYP897" s="2198"/>
      <c r="SYQ897" s="2198"/>
      <c r="SYR897" s="2198"/>
      <c r="SYS897" s="2198"/>
      <c r="SYT897" s="2198"/>
      <c r="SYU897" s="2198"/>
      <c r="SYV897" s="2198"/>
      <c r="SYW897" s="2198"/>
      <c r="SYX897" s="2198"/>
      <c r="SYY897" s="2198"/>
      <c r="SYZ897" s="2198"/>
      <c r="SZA897" s="2198"/>
      <c r="SZB897" s="2198"/>
      <c r="SZC897" s="2198"/>
      <c r="SZD897" s="2198"/>
      <c r="SZE897" s="2198"/>
      <c r="SZF897" s="2198"/>
      <c r="SZG897" s="2198"/>
      <c r="SZH897" s="2198"/>
      <c r="SZI897" s="2198"/>
      <c r="SZJ897" s="2198"/>
      <c r="SZK897" s="2198"/>
      <c r="SZL897" s="2198"/>
      <c r="SZM897" s="2198"/>
      <c r="SZN897" s="2198"/>
      <c r="SZO897" s="2198"/>
      <c r="SZP897" s="2198"/>
      <c r="SZQ897" s="2198"/>
      <c r="SZR897" s="2198"/>
      <c r="SZS897" s="2198"/>
      <c r="SZT897" s="2198"/>
      <c r="SZU897" s="2198"/>
      <c r="SZV897" s="2198"/>
      <c r="SZW897" s="2198"/>
      <c r="SZX897" s="2198"/>
      <c r="SZY897" s="2198"/>
      <c r="SZZ897" s="2198"/>
      <c r="TAA897" s="2198"/>
      <c r="TAB897" s="2198"/>
      <c r="TAC897" s="2198"/>
      <c r="TAD897" s="2198"/>
      <c r="TAE897" s="2198"/>
      <c r="TAF897" s="2198"/>
      <c r="TAG897" s="2198"/>
      <c r="TAH897" s="2198"/>
      <c r="TAI897" s="2198"/>
      <c r="TAJ897" s="2198"/>
      <c r="TAK897" s="2198"/>
      <c r="TAL897" s="2198"/>
      <c r="TAM897" s="2198"/>
      <c r="TAN897" s="2198"/>
      <c r="TAO897" s="2198"/>
      <c r="TAP897" s="2198"/>
      <c r="TAQ897" s="2198"/>
      <c r="TAR897" s="2198"/>
      <c r="TAS897" s="2198"/>
      <c r="TAT897" s="2198"/>
      <c r="TAU897" s="2198"/>
      <c r="TAV897" s="2198"/>
      <c r="TAW897" s="2198"/>
      <c r="TAX897" s="2198"/>
      <c r="TAY897" s="2198"/>
      <c r="TBC897" s="2198"/>
      <c r="TBD897" s="2198"/>
      <c r="TBE897" s="2198"/>
      <c r="TBF897" s="2198"/>
      <c r="TBG897" s="2198"/>
      <c r="TBH897" s="2198"/>
      <c r="TBI897" s="2198"/>
      <c r="TBJ897" s="2198"/>
      <c r="TBK897" s="2198"/>
      <c r="TBL897" s="2198"/>
      <c r="TBM897" s="2198"/>
      <c r="TBN897" s="2198"/>
      <c r="TBO897" s="2198"/>
      <c r="TBP897" s="2198"/>
      <c r="TBQ897" s="2198"/>
      <c r="TBR897" s="2198"/>
      <c r="TBS897" s="2198"/>
      <c r="TBT897" s="2198"/>
      <c r="TBU897" s="2198"/>
      <c r="TBV897" s="2198"/>
      <c r="TBW897" s="2198"/>
      <c r="TBX897" s="2198"/>
      <c r="TBY897" s="2198"/>
      <c r="TBZ897" s="2198"/>
      <c r="TCA897" s="2198"/>
      <c r="TCB897" s="2198"/>
      <c r="TCC897" s="2198"/>
      <c r="TCD897" s="2198"/>
      <c r="TCE897" s="2198"/>
      <c r="TCF897" s="2198"/>
      <c r="TCG897" s="2198"/>
      <c r="TCH897" s="2198"/>
      <c r="TCI897" s="2198"/>
      <c r="TCJ897" s="2198"/>
      <c r="TCK897" s="2198"/>
      <c r="TCL897" s="2198"/>
      <c r="TCM897" s="2198"/>
      <c r="TCN897" s="2198"/>
      <c r="TCO897" s="2198"/>
      <c r="TCP897" s="2198"/>
      <c r="TCQ897" s="2198"/>
      <c r="TCR897" s="2198"/>
      <c r="TCS897" s="2198"/>
      <c r="TCT897" s="2198"/>
      <c r="TCU897" s="2198"/>
      <c r="TCV897" s="2198"/>
      <c r="TCW897" s="2198"/>
      <c r="TCX897" s="2198"/>
      <c r="TCY897" s="2198"/>
      <c r="TCZ897" s="2198"/>
      <c r="TDA897" s="2198"/>
      <c r="TDB897" s="2198"/>
      <c r="TDC897" s="2198"/>
      <c r="TDD897" s="2198"/>
      <c r="TDE897" s="2198"/>
      <c r="TDF897" s="2198"/>
      <c r="TDG897" s="2198"/>
      <c r="TDH897" s="2198"/>
      <c r="TDI897" s="2198"/>
      <c r="TDJ897" s="2198"/>
      <c r="TDK897" s="2198"/>
      <c r="TDL897" s="2198"/>
      <c r="TDM897" s="2198"/>
      <c r="TDN897" s="2198"/>
      <c r="TDO897" s="2198"/>
      <c r="TDP897" s="2198"/>
      <c r="TDQ897" s="2198"/>
      <c r="TDR897" s="2198"/>
      <c r="TDS897" s="2198"/>
      <c r="TDT897" s="2198"/>
      <c r="TDU897" s="2198"/>
      <c r="TDV897" s="2198"/>
      <c r="TDW897" s="2198"/>
      <c r="TDX897" s="2198"/>
      <c r="TDY897" s="2198"/>
      <c r="TDZ897" s="2198"/>
      <c r="TEA897" s="2198"/>
      <c r="TEB897" s="2198"/>
      <c r="TEC897" s="2198"/>
      <c r="TED897" s="2198"/>
      <c r="TEE897" s="2198"/>
      <c r="TEF897" s="2198"/>
      <c r="TEG897" s="2198"/>
      <c r="TEH897" s="2198"/>
      <c r="TEI897" s="2198"/>
      <c r="TEJ897" s="2198"/>
      <c r="TEK897" s="2198"/>
      <c r="TEL897" s="2198"/>
      <c r="TEM897" s="2198"/>
      <c r="TEN897" s="2198"/>
      <c r="TEO897" s="2198"/>
      <c r="TEP897" s="2198"/>
      <c r="TEQ897" s="2198"/>
      <c r="TER897" s="2198"/>
      <c r="TES897" s="2198"/>
      <c r="TET897" s="2198"/>
      <c r="TEU897" s="2198"/>
      <c r="TEV897" s="2198"/>
      <c r="TEW897" s="2198"/>
      <c r="TEX897" s="2198"/>
      <c r="TEY897" s="2198"/>
      <c r="TEZ897" s="2198"/>
      <c r="TFA897" s="2198"/>
      <c r="TFB897" s="2198"/>
      <c r="TFC897" s="2198"/>
      <c r="TFD897" s="2198"/>
      <c r="TFE897" s="2198"/>
      <c r="TFF897" s="2198"/>
      <c r="TFG897" s="2198"/>
      <c r="TFH897" s="2198"/>
      <c r="TFI897" s="2198"/>
      <c r="TFJ897" s="2198"/>
      <c r="TFK897" s="2198"/>
      <c r="TFL897" s="2198"/>
      <c r="TFM897" s="2198"/>
      <c r="TFN897" s="2198"/>
      <c r="TFO897" s="2198"/>
      <c r="TFP897" s="2198"/>
      <c r="TFQ897" s="2198"/>
      <c r="TFR897" s="2198"/>
      <c r="TFS897" s="2198"/>
      <c r="TFT897" s="2198"/>
      <c r="TFU897" s="2198"/>
      <c r="TFV897" s="2198"/>
      <c r="TFW897" s="2198"/>
      <c r="TFX897" s="2198"/>
      <c r="TFY897" s="2198"/>
      <c r="TFZ897" s="2198"/>
      <c r="TGA897" s="2198"/>
      <c r="TGB897" s="2198"/>
      <c r="TGC897" s="2198"/>
      <c r="TGD897" s="2198"/>
      <c r="TGE897" s="2198"/>
      <c r="TGF897" s="2198"/>
      <c r="TGG897" s="2198"/>
      <c r="TGH897" s="2198"/>
      <c r="TGI897" s="2198"/>
      <c r="TGJ897" s="2198"/>
      <c r="TGK897" s="2198"/>
      <c r="TGL897" s="2198"/>
      <c r="TGM897" s="2198"/>
      <c r="TGN897" s="2198"/>
      <c r="TGO897" s="2198"/>
      <c r="TGP897" s="2198"/>
      <c r="TGQ897" s="2198"/>
      <c r="TGR897" s="2198"/>
      <c r="TGS897" s="2198"/>
      <c r="TGT897" s="2198"/>
      <c r="TGU897" s="2198"/>
      <c r="TGV897" s="2198"/>
      <c r="TGW897" s="2198"/>
      <c r="TGX897" s="2198"/>
      <c r="TGY897" s="2198"/>
      <c r="TGZ897" s="2198"/>
      <c r="THA897" s="2198"/>
      <c r="THB897" s="2198"/>
      <c r="THC897" s="2198"/>
      <c r="THD897" s="2198"/>
      <c r="THE897" s="2198"/>
      <c r="THF897" s="2198"/>
      <c r="THG897" s="2198"/>
      <c r="THH897" s="2198"/>
      <c r="THI897" s="2198"/>
      <c r="THJ897" s="2198"/>
      <c r="THK897" s="2198"/>
      <c r="THL897" s="2198"/>
      <c r="THM897" s="2198"/>
      <c r="THN897" s="2198"/>
      <c r="THO897" s="2198"/>
      <c r="THP897" s="2198"/>
      <c r="THQ897" s="2198"/>
      <c r="THR897" s="2198"/>
      <c r="THS897" s="2198"/>
      <c r="THT897" s="2198"/>
      <c r="THU897" s="2198"/>
      <c r="THV897" s="2198"/>
      <c r="THW897" s="2198"/>
      <c r="THX897" s="2198"/>
      <c r="THY897" s="2198"/>
      <c r="THZ897" s="2198"/>
      <c r="TIA897" s="2198"/>
      <c r="TIB897" s="2198"/>
      <c r="TIC897" s="2198"/>
      <c r="TID897" s="2198"/>
      <c r="TIE897" s="2198"/>
      <c r="TIF897" s="2198"/>
      <c r="TIG897" s="2198"/>
      <c r="TIH897" s="2198"/>
      <c r="TII897" s="2198"/>
      <c r="TIJ897" s="2198"/>
      <c r="TIK897" s="2198"/>
      <c r="TIL897" s="2198"/>
      <c r="TIM897" s="2198"/>
      <c r="TIN897" s="2198"/>
      <c r="TIO897" s="2198"/>
      <c r="TIP897" s="2198"/>
      <c r="TIQ897" s="2198"/>
      <c r="TIR897" s="2198"/>
      <c r="TIS897" s="2198"/>
      <c r="TIT897" s="2198"/>
      <c r="TIU897" s="2198"/>
      <c r="TIV897" s="2198"/>
      <c r="TIW897" s="2198"/>
      <c r="TIX897" s="2198"/>
      <c r="TIY897" s="2198"/>
      <c r="TIZ897" s="2198"/>
      <c r="TJA897" s="2198"/>
      <c r="TJB897" s="2198"/>
      <c r="TJC897" s="2198"/>
      <c r="TJD897" s="2198"/>
      <c r="TJE897" s="2198"/>
      <c r="TJF897" s="2198"/>
      <c r="TJG897" s="2198"/>
      <c r="TJH897" s="2198"/>
      <c r="TJI897" s="2198"/>
      <c r="TJJ897" s="2198"/>
      <c r="TJK897" s="2198"/>
      <c r="TJL897" s="2198"/>
      <c r="TJM897" s="2198"/>
      <c r="TJN897" s="2198"/>
      <c r="TJO897" s="2198"/>
      <c r="TJP897" s="2198"/>
      <c r="TJQ897" s="2198"/>
      <c r="TJR897" s="2198"/>
      <c r="TJS897" s="2198"/>
      <c r="TJT897" s="2198"/>
      <c r="TJU897" s="2198"/>
      <c r="TJV897" s="2198"/>
      <c r="TJW897" s="2198"/>
      <c r="TJX897" s="2198"/>
      <c r="TJY897" s="2198"/>
      <c r="TJZ897" s="2198"/>
      <c r="TKA897" s="2198"/>
      <c r="TKB897" s="2198"/>
      <c r="TKC897" s="2198"/>
      <c r="TKD897" s="2198"/>
      <c r="TKE897" s="2198"/>
      <c r="TKF897" s="2198"/>
      <c r="TKG897" s="2198"/>
      <c r="TKH897" s="2198"/>
      <c r="TKI897" s="2198"/>
      <c r="TKJ897" s="2198"/>
      <c r="TKK897" s="2198"/>
      <c r="TKL897" s="2198"/>
      <c r="TKM897" s="2198"/>
      <c r="TKN897" s="2198"/>
      <c r="TKO897" s="2198"/>
      <c r="TKP897" s="2198"/>
      <c r="TKQ897" s="2198"/>
      <c r="TKR897" s="2198"/>
      <c r="TKS897" s="2198"/>
      <c r="TKT897" s="2198"/>
      <c r="TKU897" s="2198"/>
      <c r="TKY897" s="2198"/>
      <c r="TKZ897" s="2198"/>
      <c r="TLA897" s="2198"/>
      <c r="TLB897" s="2198"/>
      <c r="TLC897" s="2198"/>
      <c r="TLD897" s="2198"/>
      <c r="TLE897" s="2198"/>
      <c r="TLF897" s="2198"/>
      <c r="TLG897" s="2198"/>
      <c r="TLH897" s="2198"/>
      <c r="TLI897" s="2198"/>
      <c r="TLJ897" s="2198"/>
      <c r="TLK897" s="2198"/>
      <c r="TLL897" s="2198"/>
      <c r="TLM897" s="2198"/>
      <c r="TLN897" s="2198"/>
      <c r="TLO897" s="2198"/>
      <c r="TLP897" s="2198"/>
      <c r="TLQ897" s="2198"/>
      <c r="TLR897" s="2198"/>
      <c r="TLS897" s="2198"/>
      <c r="TLT897" s="2198"/>
      <c r="TLU897" s="2198"/>
      <c r="TLV897" s="2198"/>
      <c r="TLW897" s="2198"/>
      <c r="TLX897" s="2198"/>
      <c r="TLY897" s="2198"/>
      <c r="TLZ897" s="2198"/>
      <c r="TMA897" s="2198"/>
      <c r="TMB897" s="2198"/>
      <c r="TMC897" s="2198"/>
      <c r="TMD897" s="2198"/>
      <c r="TME897" s="2198"/>
      <c r="TMF897" s="2198"/>
      <c r="TMG897" s="2198"/>
      <c r="TMH897" s="2198"/>
      <c r="TMI897" s="2198"/>
      <c r="TMJ897" s="2198"/>
      <c r="TMK897" s="2198"/>
      <c r="TML897" s="2198"/>
      <c r="TMM897" s="2198"/>
      <c r="TMN897" s="2198"/>
      <c r="TMO897" s="2198"/>
      <c r="TMP897" s="2198"/>
      <c r="TMQ897" s="2198"/>
      <c r="TMR897" s="2198"/>
      <c r="TMS897" s="2198"/>
      <c r="TMT897" s="2198"/>
      <c r="TMU897" s="2198"/>
      <c r="TMV897" s="2198"/>
      <c r="TMW897" s="2198"/>
      <c r="TMX897" s="2198"/>
      <c r="TMY897" s="2198"/>
      <c r="TMZ897" s="2198"/>
      <c r="TNA897" s="2198"/>
      <c r="TNB897" s="2198"/>
      <c r="TNC897" s="2198"/>
      <c r="TND897" s="2198"/>
      <c r="TNE897" s="2198"/>
      <c r="TNF897" s="2198"/>
      <c r="TNG897" s="2198"/>
      <c r="TNH897" s="2198"/>
      <c r="TNI897" s="2198"/>
      <c r="TNJ897" s="2198"/>
      <c r="TNK897" s="2198"/>
      <c r="TNL897" s="2198"/>
      <c r="TNM897" s="2198"/>
      <c r="TNN897" s="2198"/>
      <c r="TNO897" s="2198"/>
      <c r="TNP897" s="2198"/>
      <c r="TNQ897" s="2198"/>
      <c r="TNR897" s="2198"/>
      <c r="TNS897" s="2198"/>
      <c r="TNT897" s="2198"/>
      <c r="TNU897" s="2198"/>
      <c r="TNV897" s="2198"/>
      <c r="TNW897" s="2198"/>
      <c r="TNX897" s="2198"/>
      <c r="TNY897" s="2198"/>
      <c r="TNZ897" s="2198"/>
      <c r="TOA897" s="2198"/>
      <c r="TOB897" s="2198"/>
      <c r="TOC897" s="2198"/>
      <c r="TOD897" s="2198"/>
      <c r="TOE897" s="2198"/>
      <c r="TOF897" s="2198"/>
      <c r="TOG897" s="2198"/>
      <c r="TOH897" s="2198"/>
      <c r="TOI897" s="2198"/>
      <c r="TOJ897" s="2198"/>
      <c r="TOK897" s="2198"/>
      <c r="TOL897" s="2198"/>
      <c r="TOM897" s="2198"/>
      <c r="TON897" s="2198"/>
      <c r="TOO897" s="2198"/>
      <c r="TOP897" s="2198"/>
      <c r="TOQ897" s="2198"/>
      <c r="TOR897" s="2198"/>
      <c r="TOS897" s="2198"/>
      <c r="TOT897" s="2198"/>
      <c r="TOU897" s="2198"/>
      <c r="TOV897" s="2198"/>
      <c r="TOW897" s="2198"/>
      <c r="TOX897" s="2198"/>
      <c r="TOY897" s="2198"/>
      <c r="TOZ897" s="2198"/>
      <c r="TPA897" s="2198"/>
      <c r="TPB897" s="2198"/>
      <c r="TPC897" s="2198"/>
      <c r="TPD897" s="2198"/>
      <c r="TPE897" s="2198"/>
      <c r="TPF897" s="2198"/>
      <c r="TPG897" s="2198"/>
      <c r="TPH897" s="2198"/>
      <c r="TPI897" s="2198"/>
      <c r="TPJ897" s="2198"/>
      <c r="TPK897" s="2198"/>
      <c r="TPL897" s="2198"/>
      <c r="TPM897" s="2198"/>
      <c r="TPN897" s="2198"/>
      <c r="TPO897" s="2198"/>
      <c r="TPP897" s="2198"/>
      <c r="TPQ897" s="2198"/>
      <c r="TPR897" s="2198"/>
      <c r="TPS897" s="2198"/>
      <c r="TPT897" s="2198"/>
      <c r="TPU897" s="2198"/>
      <c r="TPV897" s="2198"/>
      <c r="TPW897" s="2198"/>
      <c r="TPX897" s="2198"/>
      <c r="TPY897" s="2198"/>
      <c r="TPZ897" s="2198"/>
      <c r="TQA897" s="2198"/>
      <c r="TQB897" s="2198"/>
      <c r="TQC897" s="2198"/>
      <c r="TQD897" s="2198"/>
      <c r="TQE897" s="2198"/>
      <c r="TQF897" s="2198"/>
      <c r="TQG897" s="2198"/>
      <c r="TQH897" s="2198"/>
      <c r="TQI897" s="2198"/>
      <c r="TQJ897" s="2198"/>
      <c r="TQK897" s="2198"/>
      <c r="TQL897" s="2198"/>
      <c r="TQM897" s="2198"/>
      <c r="TQN897" s="2198"/>
      <c r="TQO897" s="2198"/>
      <c r="TQP897" s="2198"/>
      <c r="TQQ897" s="2198"/>
      <c r="TQR897" s="2198"/>
      <c r="TQS897" s="2198"/>
      <c r="TQT897" s="2198"/>
      <c r="TQU897" s="2198"/>
      <c r="TQV897" s="2198"/>
      <c r="TQW897" s="2198"/>
      <c r="TQX897" s="2198"/>
      <c r="TQY897" s="2198"/>
      <c r="TQZ897" s="2198"/>
      <c r="TRA897" s="2198"/>
      <c r="TRB897" s="2198"/>
      <c r="TRC897" s="2198"/>
      <c r="TRD897" s="2198"/>
      <c r="TRE897" s="2198"/>
      <c r="TRF897" s="2198"/>
      <c r="TRG897" s="2198"/>
      <c r="TRH897" s="2198"/>
      <c r="TRI897" s="2198"/>
      <c r="TRJ897" s="2198"/>
      <c r="TRK897" s="2198"/>
      <c r="TRL897" s="2198"/>
      <c r="TRM897" s="2198"/>
      <c r="TRN897" s="2198"/>
      <c r="TRO897" s="2198"/>
      <c r="TRP897" s="2198"/>
      <c r="TRQ897" s="2198"/>
      <c r="TRR897" s="2198"/>
      <c r="TRS897" s="2198"/>
      <c r="TRT897" s="2198"/>
      <c r="TRU897" s="2198"/>
      <c r="TRV897" s="2198"/>
      <c r="TRW897" s="2198"/>
      <c r="TRX897" s="2198"/>
      <c r="TRY897" s="2198"/>
      <c r="TRZ897" s="2198"/>
      <c r="TSA897" s="2198"/>
      <c r="TSB897" s="2198"/>
      <c r="TSC897" s="2198"/>
      <c r="TSD897" s="2198"/>
      <c r="TSE897" s="2198"/>
      <c r="TSF897" s="2198"/>
      <c r="TSG897" s="2198"/>
      <c r="TSH897" s="2198"/>
      <c r="TSI897" s="2198"/>
      <c r="TSJ897" s="2198"/>
      <c r="TSK897" s="2198"/>
      <c r="TSL897" s="2198"/>
      <c r="TSM897" s="2198"/>
      <c r="TSN897" s="2198"/>
      <c r="TSO897" s="2198"/>
      <c r="TSP897" s="2198"/>
      <c r="TSQ897" s="2198"/>
      <c r="TSR897" s="2198"/>
      <c r="TSS897" s="2198"/>
      <c r="TST897" s="2198"/>
      <c r="TSU897" s="2198"/>
      <c r="TSV897" s="2198"/>
      <c r="TSW897" s="2198"/>
      <c r="TSX897" s="2198"/>
      <c r="TSY897" s="2198"/>
      <c r="TSZ897" s="2198"/>
      <c r="TTA897" s="2198"/>
      <c r="TTB897" s="2198"/>
      <c r="TTC897" s="2198"/>
      <c r="TTD897" s="2198"/>
      <c r="TTE897" s="2198"/>
      <c r="TTF897" s="2198"/>
      <c r="TTG897" s="2198"/>
      <c r="TTH897" s="2198"/>
      <c r="TTI897" s="2198"/>
      <c r="TTJ897" s="2198"/>
      <c r="TTK897" s="2198"/>
      <c r="TTL897" s="2198"/>
      <c r="TTM897" s="2198"/>
      <c r="TTN897" s="2198"/>
      <c r="TTO897" s="2198"/>
      <c r="TTP897" s="2198"/>
      <c r="TTQ897" s="2198"/>
      <c r="TTR897" s="2198"/>
      <c r="TTS897" s="2198"/>
      <c r="TTT897" s="2198"/>
      <c r="TTU897" s="2198"/>
      <c r="TTV897" s="2198"/>
      <c r="TTW897" s="2198"/>
      <c r="TTX897" s="2198"/>
      <c r="TTY897" s="2198"/>
      <c r="TTZ897" s="2198"/>
      <c r="TUA897" s="2198"/>
      <c r="TUB897" s="2198"/>
      <c r="TUC897" s="2198"/>
      <c r="TUD897" s="2198"/>
      <c r="TUE897" s="2198"/>
      <c r="TUF897" s="2198"/>
      <c r="TUG897" s="2198"/>
      <c r="TUH897" s="2198"/>
      <c r="TUI897" s="2198"/>
      <c r="TUJ897" s="2198"/>
      <c r="TUK897" s="2198"/>
      <c r="TUL897" s="2198"/>
      <c r="TUM897" s="2198"/>
      <c r="TUN897" s="2198"/>
      <c r="TUO897" s="2198"/>
      <c r="TUP897" s="2198"/>
      <c r="TUQ897" s="2198"/>
      <c r="TUU897" s="2198"/>
      <c r="TUV897" s="2198"/>
      <c r="TUW897" s="2198"/>
      <c r="TUX897" s="2198"/>
      <c r="TUY897" s="2198"/>
      <c r="TUZ897" s="2198"/>
      <c r="TVA897" s="2198"/>
      <c r="TVB897" s="2198"/>
      <c r="TVC897" s="2198"/>
      <c r="TVD897" s="2198"/>
      <c r="TVE897" s="2198"/>
      <c r="TVF897" s="2198"/>
      <c r="TVG897" s="2198"/>
      <c r="TVH897" s="2198"/>
      <c r="TVI897" s="2198"/>
      <c r="TVJ897" s="2198"/>
      <c r="TVK897" s="2198"/>
      <c r="TVL897" s="2198"/>
      <c r="TVM897" s="2198"/>
      <c r="TVN897" s="2198"/>
      <c r="TVO897" s="2198"/>
      <c r="TVP897" s="2198"/>
      <c r="TVQ897" s="2198"/>
      <c r="TVR897" s="2198"/>
      <c r="TVS897" s="2198"/>
      <c r="TVT897" s="2198"/>
      <c r="TVU897" s="2198"/>
      <c r="TVV897" s="2198"/>
      <c r="TVW897" s="2198"/>
      <c r="TVX897" s="2198"/>
      <c r="TVY897" s="2198"/>
      <c r="TVZ897" s="2198"/>
      <c r="TWA897" s="2198"/>
      <c r="TWB897" s="2198"/>
      <c r="TWC897" s="2198"/>
      <c r="TWD897" s="2198"/>
      <c r="TWE897" s="2198"/>
      <c r="TWF897" s="2198"/>
      <c r="TWG897" s="2198"/>
      <c r="TWH897" s="2198"/>
      <c r="TWI897" s="2198"/>
      <c r="TWJ897" s="2198"/>
      <c r="TWK897" s="2198"/>
      <c r="TWL897" s="2198"/>
      <c r="TWM897" s="2198"/>
      <c r="TWN897" s="2198"/>
      <c r="TWO897" s="2198"/>
      <c r="TWP897" s="2198"/>
      <c r="TWQ897" s="2198"/>
      <c r="TWR897" s="2198"/>
      <c r="TWS897" s="2198"/>
      <c r="TWT897" s="2198"/>
      <c r="TWU897" s="2198"/>
      <c r="TWV897" s="2198"/>
      <c r="TWW897" s="2198"/>
      <c r="TWX897" s="2198"/>
      <c r="TWY897" s="2198"/>
      <c r="TWZ897" s="2198"/>
      <c r="TXA897" s="2198"/>
      <c r="TXB897" s="2198"/>
      <c r="TXC897" s="2198"/>
      <c r="TXD897" s="2198"/>
      <c r="TXE897" s="2198"/>
      <c r="TXF897" s="2198"/>
      <c r="TXG897" s="2198"/>
      <c r="TXH897" s="2198"/>
      <c r="TXI897" s="2198"/>
      <c r="TXJ897" s="2198"/>
      <c r="TXK897" s="2198"/>
      <c r="TXL897" s="2198"/>
      <c r="TXM897" s="2198"/>
      <c r="TXN897" s="2198"/>
      <c r="TXO897" s="2198"/>
      <c r="TXP897" s="2198"/>
      <c r="TXQ897" s="2198"/>
      <c r="TXR897" s="2198"/>
      <c r="TXS897" s="2198"/>
      <c r="TXT897" s="2198"/>
      <c r="TXU897" s="2198"/>
      <c r="TXV897" s="2198"/>
      <c r="TXW897" s="2198"/>
      <c r="TXX897" s="2198"/>
      <c r="TXY897" s="2198"/>
      <c r="TXZ897" s="2198"/>
      <c r="TYA897" s="2198"/>
      <c r="TYB897" s="2198"/>
      <c r="TYC897" s="2198"/>
      <c r="TYD897" s="2198"/>
      <c r="TYE897" s="2198"/>
      <c r="TYF897" s="2198"/>
      <c r="TYG897" s="2198"/>
      <c r="TYH897" s="2198"/>
      <c r="TYI897" s="2198"/>
      <c r="TYJ897" s="2198"/>
      <c r="TYK897" s="2198"/>
      <c r="TYL897" s="2198"/>
      <c r="TYM897" s="2198"/>
      <c r="TYN897" s="2198"/>
      <c r="TYO897" s="2198"/>
      <c r="TYP897" s="2198"/>
      <c r="TYQ897" s="2198"/>
      <c r="TYR897" s="2198"/>
      <c r="TYS897" s="2198"/>
      <c r="TYT897" s="2198"/>
      <c r="TYU897" s="2198"/>
      <c r="TYV897" s="2198"/>
      <c r="TYW897" s="2198"/>
      <c r="TYX897" s="2198"/>
      <c r="TYY897" s="2198"/>
      <c r="TYZ897" s="2198"/>
      <c r="TZA897" s="2198"/>
      <c r="TZB897" s="2198"/>
      <c r="TZC897" s="2198"/>
      <c r="TZD897" s="2198"/>
      <c r="TZE897" s="2198"/>
      <c r="TZF897" s="2198"/>
      <c r="TZG897" s="2198"/>
      <c r="TZH897" s="2198"/>
      <c r="TZI897" s="2198"/>
      <c r="TZJ897" s="2198"/>
      <c r="TZK897" s="2198"/>
      <c r="TZL897" s="2198"/>
      <c r="TZM897" s="2198"/>
      <c r="TZN897" s="2198"/>
      <c r="TZO897" s="2198"/>
      <c r="TZP897" s="2198"/>
      <c r="TZQ897" s="2198"/>
      <c r="TZR897" s="2198"/>
      <c r="TZS897" s="2198"/>
      <c r="TZT897" s="2198"/>
      <c r="TZU897" s="2198"/>
      <c r="TZV897" s="2198"/>
      <c r="TZW897" s="2198"/>
      <c r="TZX897" s="2198"/>
      <c r="TZY897" s="2198"/>
      <c r="TZZ897" s="2198"/>
      <c r="UAA897" s="2198"/>
      <c r="UAB897" s="2198"/>
      <c r="UAC897" s="2198"/>
      <c r="UAD897" s="2198"/>
      <c r="UAE897" s="2198"/>
      <c r="UAF897" s="2198"/>
      <c r="UAG897" s="2198"/>
      <c r="UAH897" s="2198"/>
      <c r="UAI897" s="2198"/>
      <c r="UAJ897" s="2198"/>
      <c r="UAK897" s="2198"/>
      <c r="UAL897" s="2198"/>
      <c r="UAM897" s="2198"/>
      <c r="UAN897" s="2198"/>
      <c r="UAO897" s="2198"/>
      <c r="UAP897" s="2198"/>
      <c r="UAQ897" s="2198"/>
      <c r="UAR897" s="2198"/>
      <c r="UAS897" s="2198"/>
      <c r="UAT897" s="2198"/>
      <c r="UAU897" s="2198"/>
      <c r="UAV897" s="2198"/>
      <c r="UAW897" s="2198"/>
      <c r="UAX897" s="2198"/>
      <c r="UAY897" s="2198"/>
      <c r="UAZ897" s="2198"/>
      <c r="UBA897" s="2198"/>
      <c r="UBB897" s="2198"/>
      <c r="UBC897" s="2198"/>
      <c r="UBD897" s="2198"/>
      <c r="UBE897" s="2198"/>
      <c r="UBF897" s="2198"/>
      <c r="UBG897" s="2198"/>
      <c r="UBH897" s="2198"/>
      <c r="UBI897" s="2198"/>
      <c r="UBJ897" s="2198"/>
      <c r="UBK897" s="2198"/>
      <c r="UBL897" s="2198"/>
      <c r="UBM897" s="2198"/>
      <c r="UBN897" s="2198"/>
      <c r="UBO897" s="2198"/>
      <c r="UBP897" s="2198"/>
      <c r="UBQ897" s="2198"/>
      <c r="UBR897" s="2198"/>
      <c r="UBS897" s="2198"/>
      <c r="UBT897" s="2198"/>
      <c r="UBU897" s="2198"/>
      <c r="UBV897" s="2198"/>
      <c r="UBW897" s="2198"/>
      <c r="UBX897" s="2198"/>
      <c r="UBY897" s="2198"/>
      <c r="UBZ897" s="2198"/>
      <c r="UCA897" s="2198"/>
      <c r="UCB897" s="2198"/>
      <c r="UCC897" s="2198"/>
      <c r="UCD897" s="2198"/>
      <c r="UCE897" s="2198"/>
      <c r="UCF897" s="2198"/>
      <c r="UCG897" s="2198"/>
      <c r="UCH897" s="2198"/>
      <c r="UCI897" s="2198"/>
      <c r="UCJ897" s="2198"/>
      <c r="UCK897" s="2198"/>
      <c r="UCL897" s="2198"/>
      <c r="UCM897" s="2198"/>
      <c r="UCN897" s="2198"/>
      <c r="UCO897" s="2198"/>
      <c r="UCP897" s="2198"/>
      <c r="UCQ897" s="2198"/>
      <c r="UCR897" s="2198"/>
      <c r="UCS897" s="2198"/>
      <c r="UCT897" s="2198"/>
      <c r="UCU897" s="2198"/>
      <c r="UCV897" s="2198"/>
      <c r="UCW897" s="2198"/>
      <c r="UCX897" s="2198"/>
      <c r="UCY897" s="2198"/>
      <c r="UCZ897" s="2198"/>
      <c r="UDA897" s="2198"/>
      <c r="UDB897" s="2198"/>
      <c r="UDC897" s="2198"/>
      <c r="UDD897" s="2198"/>
      <c r="UDE897" s="2198"/>
      <c r="UDF897" s="2198"/>
      <c r="UDG897" s="2198"/>
      <c r="UDH897" s="2198"/>
      <c r="UDI897" s="2198"/>
      <c r="UDJ897" s="2198"/>
      <c r="UDK897" s="2198"/>
      <c r="UDL897" s="2198"/>
      <c r="UDM897" s="2198"/>
      <c r="UDN897" s="2198"/>
      <c r="UDO897" s="2198"/>
      <c r="UDP897" s="2198"/>
      <c r="UDQ897" s="2198"/>
      <c r="UDR897" s="2198"/>
      <c r="UDS897" s="2198"/>
      <c r="UDT897" s="2198"/>
      <c r="UDU897" s="2198"/>
      <c r="UDV897" s="2198"/>
      <c r="UDW897" s="2198"/>
      <c r="UDX897" s="2198"/>
      <c r="UDY897" s="2198"/>
      <c r="UDZ897" s="2198"/>
      <c r="UEA897" s="2198"/>
      <c r="UEB897" s="2198"/>
      <c r="UEC897" s="2198"/>
      <c r="UED897" s="2198"/>
      <c r="UEE897" s="2198"/>
      <c r="UEF897" s="2198"/>
      <c r="UEG897" s="2198"/>
      <c r="UEH897" s="2198"/>
      <c r="UEI897" s="2198"/>
      <c r="UEJ897" s="2198"/>
      <c r="UEK897" s="2198"/>
      <c r="UEL897" s="2198"/>
      <c r="UEM897" s="2198"/>
      <c r="UEQ897" s="2198"/>
      <c r="UER897" s="2198"/>
      <c r="UES897" s="2198"/>
      <c r="UET897" s="2198"/>
      <c r="UEU897" s="2198"/>
      <c r="UEV897" s="2198"/>
      <c r="UEW897" s="2198"/>
      <c r="UEX897" s="2198"/>
      <c r="UEY897" s="2198"/>
      <c r="UEZ897" s="2198"/>
      <c r="UFA897" s="2198"/>
      <c r="UFB897" s="2198"/>
      <c r="UFC897" s="2198"/>
      <c r="UFD897" s="2198"/>
      <c r="UFE897" s="2198"/>
      <c r="UFF897" s="2198"/>
      <c r="UFG897" s="2198"/>
      <c r="UFH897" s="2198"/>
      <c r="UFI897" s="2198"/>
      <c r="UFJ897" s="2198"/>
      <c r="UFK897" s="2198"/>
      <c r="UFL897" s="2198"/>
      <c r="UFM897" s="2198"/>
      <c r="UFN897" s="2198"/>
      <c r="UFO897" s="2198"/>
      <c r="UFP897" s="2198"/>
      <c r="UFQ897" s="2198"/>
      <c r="UFR897" s="2198"/>
      <c r="UFS897" s="2198"/>
      <c r="UFT897" s="2198"/>
      <c r="UFU897" s="2198"/>
      <c r="UFV897" s="2198"/>
      <c r="UFW897" s="2198"/>
      <c r="UFX897" s="2198"/>
      <c r="UFY897" s="2198"/>
      <c r="UFZ897" s="2198"/>
      <c r="UGA897" s="2198"/>
      <c r="UGB897" s="2198"/>
      <c r="UGC897" s="2198"/>
      <c r="UGD897" s="2198"/>
      <c r="UGE897" s="2198"/>
      <c r="UGF897" s="2198"/>
      <c r="UGG897" s="2198"/>
      <c r="UGH897" s="2198"/>
      <c r="UGI897" s="2198"/>
      <c r="UGJ897" s="2198"/>
      <c r="UGK897" s="2198"/>
      <c r="UGL897" s="2198"/>
      <c r="UGM897" s="2198"/>
      <c r="UGN897" s="2198"/>
      <c r="UGO897" s="2198"/>
      <c r="UGP897" s="2198"/>
      <c r="UGQ897" s="2198"/>
      <c r="UGR897" s="2198"/>
      <c r="UGS897" s="2198"/>
      <c r="UGT897" s="2198"/>
      <c r="UGU897" s="2198"/>
      <c r="UGV897" s="2198"/>
      <c r="UGW897" s="2198"/>
      <c r="UGX897" s="2198"/>
      <c r="UGY897" s="2198"/>
      <c r="UGZ897" s="2198"/>
      <c r="UHA897" s="2198"/>
      <c r="UHB897" s="2198"/>
      <c r="UHC897" s="2198"/>
      <c r="UHD897" s="2198"/>
      <c r="UHE897" s="2198"/>
      <c r="UHF897" s="2198"/>
      <c r="UHG897" s="2198"/>
      <c r="UHH897" s="2198"/>
      <c r="UHI897" s="2198"/>
      <c r="UHJ897" s="2198"/>
      <c r="UHK897" s="2198"/>
      <c r="UHL897" s="2198"/>
      <c r="UHM897" s="2198"/>
      <c r="UHN897" s="2198"/>
      <c r="UHO897" s="2198"/>
      <c r="UHP897" s="2198"/>
      <c r="UHQ897" s="2198"/>
      <c r="UHR897" s="2198"/>
      <c r="UHS897" s="2198"/>
      <c r="UHT897" s="2198"/>
      <c r="UHU897" s="2198"/>
      <c r="UHV897" s="2198"/>
      <c r="UHW897" s="2198"/>
      <c r="UHX897" s="2198"/>
      <c r="UHY897" s="2198"/>
      <c r="UHZ897" s="2198"/>
      <c r="UIA897" s="2198"/>
      <c r="UIB897" s="2198"/>
      <c r="UIC897" s="2198"/>
      <c r="UID897" s="2198"/>
      <c r="UIE897" s="2198"/>
      <c r="UIF897" s="2198"/>
      <c r="UIG897" s="2198"/>
      <c r="UIH897" s="2198"/>
      <c r="UII897" s="2198"/>
      <c r="UIJ897" s="2198"/>
      <c r="UIK897" s="2198"/>
      <c r="UIL897" s="2198"/>
      <c r="UIM897" s="2198"/>
      <c r="UIN897" s="2198"/>
      <c r="UIO897" s="2198"/>
      <c r="UIP897" s="2198"/>
      <c r="UIQ897" s="2198"/>
      <c r="UIR897" s="2198"/>
      <c r="UIS897" s="2198"/>
      <c r="UIT897" s="2198"/>
      <c r="UIU897" s="2198"/>
      <c r="UIV897" s="2198"/>
      <c r="UIW897" s="2198"/>
      <c r="UIX897" s="2198"/>
      <c r="UIY897" s="2198"/>
      <c r="UIZ897" s="2198"/>
      <c r="UJA897" s="2198"/>
      <c r="UJB897" s="2198"/>
      <c r="UJC897" s="2198"/>
      <c r="UJD897" s="2198"/>
      <c r="UJE897" s="2198"/>
      <c r="UJF897" s="2198"/>
      <c r="UJG897" s="2198"/>
      <c r="UJH897" s="2198"/>
      <c r="UJI897" s="2198"/>
      <c r="UJJ897" s="2198"/>
      <c r="UJK897" s="2198"/>
      <c r="UJL897" s="2198"/>
      <c r="UJM897" s="2198"/>
      <c r="UJN897" s="2198"/>
      <c r="UJO897" s="2198"/>
      <c r="UJP897" s="2198"/>
      <c r="UJQ897" s="2198"/>
      <c r="UJR897" s="2198"/>
      <c r="UJS897" s="2198"/>
      <c r="UJT897" s="2198"/>
      <c r="UJU897" s="2198"/>
      <c r="UJV897" s="2198"/>
      <c r="UJW897" s="2198"/>
      <c r="UJX897" s="2198"/>
      <c r="UJY897" s="2198"/>
      <c r="UJZ897" s="2198"/>
      <c r="UKA897" s="2198"/>
      <c r="UKB897" s="2198"/>
      <c r="UKC897" s="2198"/>
      <c r="UKD897" s="2198"/>
      <c r="UKE897" s="2198"/>
      <c r="UKF897" s="2198"/>
      <c r="UKG897" s="2198"/>
      <c r="UKH897" s="2198"/>
      <c r="UKI897" s="2198"/>
      <c r="UKJ897" s="2198"/>
      <c r="UKK897" s="2198"/>
      <c r="UKL897" s="2198"/>
      <c r="UKM897" s="2198"/>
      <c r="UKN897" s="2198"/>
      <c r="UKO897" s="2198"/>
      <c r="UKP897" s="2198"/>
      <c r="UKQ897" s="2198"/>
      <c r="UKR897" s="2198"/>
      <c r="UKS897" s="2198"/>
      <c r="UKT897" s="2198"/>
      <c r="UKU897" s="2198"/>
      <c r="UKV897" s="2198"/>
      <c r="UKW897" s="2198"/>
      <c r="UKX897" s="2198"/>
      <c r="UKY897" s="2198"/>
      <c r="UKZ897" s="2198"/>
      <c r="ULA897" s="2198"/>
      <c r="ULB897" s="2198"/>
      <c r="ULC897" s="2198"/>
      <c r="ULD897" s="2198"/>
      <c r="ULE897" s="2198"/>
      <c r="ULF897" s="2198"/>
      <c r="ULG897" s="2198"/>
      <c r="ULH897" s="2198"/>
      <c r="ULI897" s="2198"/>
      <c r="ULJ897" s="2198"/>
      <c r="ULK897" s="2198"/>
      <c r="ULL897" s="2198"/>
      <c r="ULM897" s="2198"/>
      <c r="ULN897" s="2198"/>
      <c r="ULO897" s="2198"/>
      <c r="ULP897" s="2198"/>
      <c r="ULQ897" s="2198"/>
      <c r="ULR897" s="2198"/>
      <c r="ULS897" s="2198"/>
      <c r="ULT897" s="2198"/>
      <c r="ULU897" s="2198"/>
      <c r="ULV897" s="2198"/>
      <c r="ULW897" s="2198"/>
      <c r="ULX897" s="2198"/>
      <c r="ULY897" s="2198"/>
      <c r="ULZ897" s="2198"/>
      <c r="UMA897" s="2198"/>
      <c r="UMB897" s="2198"/>
      <c r="UMC897" s="2198"/>
      <c r="UMD897" s="2198"/>
      <c r="UME897" s="2198"/>
      <c r="UMF897" s="2198"/>
      <c r="UMG897" s="2198"/>
      <c r="UMH897" s="2198"/>
      <c r="UMI897" s="2198"/>
      <c r="UMJ897" s="2198"/>
      <c r="UMK897" s="2198"/>
      <c r="UML897" s="2198"/>
      <c r="UMM897" s="2198"/>
      <c r="UMN897" s="2198"/>
      <c r="UMO897" s="2198"/>
      <c r="UMP897" s="2198"/>
      <c r="UMQ897" s="2198"/>
      <c r="UMR897" s="2198"/>
      <c r="UMS897" s="2198"/>
      <c r="UMT897" s="2198"/>
      <c r="UMU897" s="2198"/>
      <c r="UMV897" s="2198"/>
      <c r="UMW897" s="2198"/>
      <c r="UMX897" s="2198"/>
      <c r="UMY897" s="2198"/>
      <c r="UMZ897" s="2198"/>
      <c r="UNA897" s="2198"/>
      <c r="UNB897" s="2198"/>
      <c r="UNC897" s="2198"/>
      <c r="UND897" s="2198"/>
      <c r="UNE897" s="2198"/>
      <c r="UNF897" s="2198"/>
      <c r="UNG897" s="2198"/>
      <c r="UNH897" s="2198"/>
      <c r="UNI897" s="2198"/>
      <c r="UNJ897" s="2198"/>
      <c r="UNK897" s="2198"/>
      <c r="UNL897" s="2198"/>
      <c r="UNM897" s="2198"/>
      <c r="UNN897" s="2198"/>
      <c r="UNO897" s="2198"/>
      <c r="UNP897" s="2198"/>
      <c r="UNQ897" s="2198"/>
      <c r="UNR897" s="2198"/>
      <c r="UNS897" s="2198"/>
      <c r="UNT897" s="2198"/>
      <c r="UNU897" s="2198"/>
      <c r="UNV897" s="2198"/>
      <c r="UNW897" s="2198"/>
      <c r="UNX897" s="2198"/>
      <c r="UNY897" s="2198"/>
      <c r="UNZ897" s="2198"/>
      <c r="UOA897" s="2198"/>
      <c r="UOB897" s="2198"/>
      <c r="UOC897" s="2198"/>
      <c r="UOD897" s="2198"/>
      <c r="UOE897" s="2198"/>
      <c r="UOF897" s="2198"/>
      <c r="UOG897" s="2198"/>
      <c r="UOH897" s="2198"/>
      <c r="UOI897" s="2198"/>
      <c r="UOM897" s="2198"/>
      <c r="UON897" s="2198"/>
      <c r="UOO897" s="2198"/>
      <c r="UOP897" s="2198"/>
      <c r="UOQ897" s="2198"/>
      <c r="UOR897" s="2198"/>
      <c r="UOS897" s="2198"/>
      <c r="UOT897" s="2198"/>
      <c r="UOU897" s="2198"/>
      <c r="UOV897" s="2198"/>
      <c r="UOW897" s="2198"/>
      <c r="UOX897" s="2198"/>
      <c r="UOY897" s="2198"/>
      <c r="UOZ897" s="2198"/>
      <c r="UPA897" s="2198"/>
      <c r="UPB897" s="2198"/>
      <c r="UPC897" s="2198"/>
      <c r="UPD897" s="2198"/>
      <c r="UPE897" s="2198"/>
      <c r="UPF897" s="2198"/>
      <c r="UPG897" s="2198"/>
      <c r="UPH897" s="2198"/>
      <c r="UPI897" s="2198"/>
      <c r="UPJ897" s="2198"/>
      <c r="UPK897" s="2198"/>
      <c r="UPL897" s="2198"/>
      <c r="UPM897" s="2198"/>
      <c r="UPN897" s="2198"/>
      <c r="UPO897" s="2198"/>
      <c r="UPP897" s="2198"/>
      <c r="UPQ897" s="2198"/>
      <c r="UPR897" s="2198"/>
      <c r="UPS897" s="2198"/>
      <c r="UPT897" s="2198"/>
      <c r="UPU897" s="2198"/>
      <c r="UPV897" s="2198"/>
      <c r="UPW897" s="2198"/>
      <c r="UPX897" s="2198"/>
      <c r="UPY897" s="2198"/>
      <c r="UPZ897" s="2198"/>
      <c r="UQA897" s="2198"/>
      <c r="UQB897" s="2198"/>
      <c r="UQC897" s="2198"/>
      <c r="UQD897" s="2198"/>
      <c r="UQE897" s="2198"/>
      <c r="UQF897" s="2198"/>
      <c r="UQG897" s="2198"/>
      <c r="UQH897" s="2198"/>
      <c r="UQI897" s="2198"/>
      <c r="UQJ897" s="2198"/>
      <c r="UQK897" s="2198"/>
      <c r="UQL897" s="2198"/>
      <c r="UQM897" s="2198"/>
      <c r="UQN897" s="2198"/>
      <c r="UQO897" s="2198"/>
      <c r="UQP897" s="2198"/>
      <c r="UQQ897" s="2198"/>
      <c r="UQR897" s="2198"/>
      <c r="UQS897" s="2198"/>
      <c r="UQT897" s="2198"/>
      <c r="UQU897" s="2198"/>
      <c r="UQV897" s="2198"/>
      <c r="UQW897" s="2198"/>
      <c r="UQX897" s="2198"/>
      <c r="UQY897" s="2198"/>
      <c r="UQZ897" s="2198"/>
      <c r="URA897" s="2198"/>
      <c r="URB897" s="2198"/>
      <c r="URC897" s="2198"/>
      <c r="URD897" s="2198"/>
      <c r="URE897" s="2198"/>
      <c r="URF897" s="2198"/>
      <c r="URG897" s="2198"/>
      <c r="URH897" s="2198"/>
      <c r="URI897" s="2198"/>
      <c r="URJ897" s="2198"/>
      <c r="URK897" s="2198"/>
      <c r="URL897" s="2198"/>
      <c r="URM897" s="2198"/>
      <c r="URN897" s="2198"/>
      <c r="URO897" s="2198"/>
      <c r="URP897" s="2198"/>
      <c r="URQ897" s="2198"/>
      <c r="URR897" s="2198"/>
      <c r="URS897" s="2198"/>
      <c r="URT897" s="2198"/>
      <c r="URU897" s="2198"/>
      <c r="URV897" s="2198"/>
      <c r="URW897" s="2198"/>
      <c r="URX897" s="2198"/>
      <c r="URY897" s="2198"/>
      <c r="URZ897" s="2198"/>
      <c r="USA897" s="2198"/>
      <c r="USB897" s="2198"/>
      <c r="USC897" s="2198"/>
      <c r="USD897" s="2198"/>
      <c r="USE897" s="2198"/>
      <c r="USF897" s="2198"/>
      <c r="USG897" s="2198"/>
      <c r="USH897" s="2198"/>
      <c r="USI897" s="2198"/>
      <c r="USJ897" s="2198"/>
      <c r="USK897" s="2198"/>
      <c r="USL897" s="2198"/>
      <c r="USM897" s="2198"/>
      <c r="USN897" s="2198"/>
      <c r="USO897" s="2198"/>
      <c r="USP897" s="2198"/>
      <c r="USQ897" s="2198"/>
      <c r="USR897" s="2198"/>
      <c r="USS897" s="2198"/>
      <c r="UST897" s="2198"/>
      <c r="USU897" s="2198"/>
      <c r="USV897" s="2198"/>
      <c r="USW897" s="2198"/>
      <c r="USX897" s="2198"/>
      <c r="USY897" s="2198"/>
      <c r="USZ897" s="2198"/>
      <c r="UTA897" s="2198"/>
      <c r="UTB897" s="2198"/>
      <c r="UTC897" s="2198"/>
      <c r="UTD897" s="2198"/>
      <c r="UTE897" s="2198"/>
      <c r="UTF897" s="2198"/>
      <c r="UTG897" s="2198"/>
      <c r="UTH897" s="2198"/>
      <c r="UTI897" s="2198"/>
      <c r="UTJ897" s="2198"/>
      <c r="UTK897" s="2198"/>
      <c r="UTL897" s="2198"/>
      <c r="UTM897" s="2198"/>
      <c r="UTN897" s="2198"/>
      <c r="UTO897" s="2198"/>
      <c r="UTP897" s="2198"/>
      <c r="UTQ897" s="2198"/>
      <c r="UTR897" s="2198"/>
      <c r="UTS897" s="2198"/>
      <c r="UTT897" s="2198"/>
      <c r="UTU897" s="2198"/>
      <c r="UTV897" s="2198"/>
      <c r="UTW897" s="2198"/>
      <c r="UTX897" s="2198"/>
      <c r="UTY897" s="2198"/>
      <c r="UTZ897" s="2198"/>
      <c r="UUA897" s="2198"/>
      <c r="UUB897" s="2198"/>
      <c r="UUC897" s="2198"/>
      <c r="UUD897" s="2198"/>
      <c r="UUE897" s="2198"/>
      <c r="UUF897" s="2198"/>
      <c r="UUG897" s="2198"/>
      <c r="UUH897" s="2198"/>
      <c r="UUI897" s="2198"/>
      <c r="UUJ897" s="2198"/>
      <c r="UUK897" s="2198"/>
      <c r="UUL897" s="2198"/>
      <c r="UUM897" s="2198"/>
      <c r="UUN897" s="2198"/>
      <c r="UUO897" s="2198"/>
      <c r="UUP897" s="2198"/>
      <c r="UUQ897" s="2198"/>
      <c r="UUR897" s="2198"/>
      <c r="UUS897" s="2198"/>
      <c r="UUT897" s="2198"/>
      <c r="UUU897" s="2198"/>
      <c r="UUV897" s="2198"/>
      <c r="UUW897" s="2198"/>
      <c r="UUX897" s="2198"/>
      <c r="UUY897" s="2198"/>
      <c r="UUZ897" s="2198"/>
      <c r="UVA897" s="2198"/>
      <c r="UVB897" s="2198"/>
      <c r="UVC897" s="2198"/>
      <c r="UVD897" s="2198"/>
      <c r="UVE897" s="2198"/>
      <c r="UVF897" s="2198"/>
      <c r="UVG897" s="2198"/>
      <c r="UVH897" s="2198"/>
      <c r="UVI897" s="2198"/>
      <c r="UVJ897" s="2198"/>
      <c r="UVK897" s="2198"/>
      <c r="UVL897" s="2198"/>
      <c r="UVM897" s="2198"/>
      <c r="UVN897" s="2198"/>
      <c r="UVO897" s="2198"/>
      <c r="UVP897" s="2198"/>
      <c r="UVQ897" s="2198"/>
      <c r="UVR897" s="2198"/>
      <c r="UVS897" s="2198"/>
      <c r="UVT897" s="2198"/>
      <c r="UVU897" s="2198"/>
      <c r="UVV897" s="2198"/>
      <c r="UVW897" s="2198"/>
      <c r="UVX897" s="2198"/>
      <c r="UVY897" s="2198"/>
      <c r="UVZ897" s="2198"/>
      <c r="UWA897" s="2198"/>
      <c r="UWB897" s="2198"/>
      <c r="UWC897" s="2198"/>
      <c r="UWD897" s="2198"/>
      <c r="UWE897" s="2198"/>
      <c r="UWF897" s="2198"/>
      <c r="UWG897" s="2198"/>
      <c r="UWH897" s="2198"/>
      <c r="UWI897" s="2198"/>
      <c r="UWJ897" s="2198"/>
      <c r="UWK897" s="2198"/>
      <c r="UWL897" s="2198"/>
      <c r="UWM897" s="2198"/>
      <c r="UWN897" s="2198"/>
      <c r="UWO897" s="2198"/>
      <c r="UWP897" s="2198"/>
      <c r="UWQ897" s="2198"/>
      <c r="UWR897" s="2198"/>
      <c r="UWS897" s="2198"/>
      <c r="UWT897" s="2198"/>
      <c r="UWU897" s="2198"/>
      <c r="UWV897" s="2198"/>
      <c r="UWW897" s="2198"/>
      <c r="UWX897" s="2198"/>
      <c r="UWY897" s="2198"/>
      <c r="UWZ897" s="2198"/>
      <c r="UXA897" s="2198"/>
      <c r="UXB897" s="2198"/>
      <c r="UXC897" s="2198"/>
      <c r="UXD897" s="2198"/>
      <c r="UXE897" s="2198"/>
      <c r="UXF897" s="2198"/>
      <c r="UXG897" s="2198"/>
      <c r="UXH897" s="2198"/>
      <c r="UXI897" s="2198"/>
      <c r="UXJ897" s="2198"/>
      <c r="UXK897" s="2198"/>
      <c r="UXL897" s="2198"/>
      <c r="UXM897" s="2198"/>
      <c r="UXN897" s="2198"/>
      <c r="UXO897" s="2198"/>
      <c r="UXP897" s="2198"/>
      <c r="UXQ897" s="2198"/>
      <c r="UXR897" s="2198"/>
      <c r="UXS897" s="2198"/>
      <c r="UXT897" s="2198"/>
      <c r="UXU897" s="2198"/>
      <c r="UXV897" s="2198"/>
      <c r="UXW897" s="2198"/>
      <c r="UXX897" s="2198"/>
      <c r="UXY897" s="2198"/>
      <c r="UXZ897" s="2198"/>
      <c r="UYA897" s="2198"/>
      <c r="UYB897" s="2198"/>
      <c r="UYC897" s="2198"/>
      <c r="UYD897" s="2198"/>
      <c r="UYE897" s="2198"/>
      <c r="UYI897" s="2198"/>
      <c r="UYJ897" s="2198"/>
      <c r="UYK897" s="2198"/>
      <c r="UYL897" s="2198"/>
      <c r="UYM897" s="2198"/>
      <c r="UYN897" s="2198"/>
      <c r="UYO897" s="2198"/>
      <c r="UYP897" s="2198"/>
      <c r="UYQ897" s="2198"/>
      <c r="UYR897" s="2198"/>
      <c r="UYS897" s="2198"/>
      <c r="UYT897" s="2198"/>
      <c r="UYU897" s="2198"/>
      <c r="UYV897" s="2198"/>
      <c r="UYW897" s="2198"/>
      <c r="UYX897" s="2198"/>
      <c r="UYY897" s="2198"/>
      <c r="UYZ897" s="2198"/>
      <c r="UZA897" s="2198"/>
      <c r="UZB897" s="2198"/>
      <c r="UZC897" s="2198"/>
      <c r="UZD897" s="2198"/>
      <c r="UZE897" s="2198"/>
      <c r="UZF897" s="2198"/>
      <c r="UZG897" s="2198"/>
      <c r="UZH897" s="2198"/>
      <c r="UZI897" s="2198"/>
      <c r="UZJ897" s="2198"/>
      <c r="UZK897" s="2198"/>
      <c r="UZL897" s="2198"/>
      <c r="UZM897" s="2198"/>
      <c r="UZN897" s="2198"/>
      <c r="UZO897" s="2198"/>
      <c r="UZP897" s="2198"/>
      <c r="UZQ897" s="2198"/>
      <c r="UZR897" s="2198"/>
      <c r="UZS897" s="2198"/>
      <c r="UZT897" s="2198"/>
      <c r="UZU897" s="2198"/>
      <c r="UZV897" s="2198"/>
      <c r="UZW897" s="2198"/>
      <c r="UZX897" s="2198"/>
      <c r="UZY897" s="2198"/>
      <c r="UZZ897" s="2198"/>
      <c r="VAA897" s="2198"/>
      <c r="VAB897" s="2198"/>
      <c r="VAC897" s="2198"/>
      <c r="VAD897" s="2198"/>
      <c r="VAE897" s="2198"/>
      <c r="VAF897" s="2198"/>
      <c r="VAG897" s="2198"/>
      <c r="VAH897" s="2198"/>
      <c r="VAI897" s="2198"/>
      <c r="VAJ897" s="2198"/>
      <c r="VAK897" s="2198"/>
      <c r="VAL897" s="2198"/>
      <c r="VAM897" s="2198"/>
      <c r="VAN897" s="2198"/>
      <c r="VAO897" s="2198"/>
      <c r="VAP897" s="2198"/>
      <c r="VAQ897" s="2198"/>
      <c r="VAR897" s="2198"/>
      <c r="VAS897" s="2198"/>
      <c r="VAT897" s="2198"/>
      <c r="VAU897" s="2198"/>
      <c r="VAV897" s="2198"/>
      <c r="VAW897" s="2198"/>
      <c r="VAX897" s="2198"/>
      <c r="VAY897" s="2198"/>
      <c r="VAZ897" s="2198"/>
      <c r="VBA897" s="2198"/>
      <c r="VBB897" s="2198"/>
      <c r="VBC897" s="2198"/>
      <c r="VBD897" s="2198"/>
      <c r="VBE897" s="2198"/>
      <c r="VBF897" s="2198"/>
      <c r="VBG897" s="2198"/>
      <c r="VBH897" s="2198"/>
      <c r="VBI897" s="2198"/>
      <c r="VBJ897" s="2198"/>
      <c r="VBK897" s="2198"/>
      <c r="VBL897" s="2198"/>
      <c r="VBM897" s="2198"/>
      <c r="VBN897" s="2198"/>
      <c r="VBO897" s="2198"/>
      <c r="VBP897" s="2198"/>
      <c r="VBQ897" s="2198"/>
      <c r="VBR897" s="2198"/>
      <c r="VBS897" s="2198"/>
      <c r="VBT897" s="2198"/>
      <c r="VBU897" s="2198"/>
      <c r="VBV897" s="2198"/>
      <c r="VBW897" s="2198"/>
      <c r="VBX897" s="2198"/>
      <c r="VBY897" s="2198"/>
      <c r="VBZ897" s="2198"/>
      <c r="VCA897" s="2198"/>
      <c r="VCB897" s="2198"/>
      <c r="VCC897" s="2198"/>
      <c r="VCD897" s="2198"/>
      <c r="VCE897" s="2198"/>
      <c r="VCF897" s="2198"/>
      <c r="VCG897" s="2198"/>
      <c r="VCH897" s="2198"/>
      <c r="VCI897" s="2198"/>
      <c r="VCJ897" s="2198"/>
      <c r="VCK897" s="2198"/>
      <c r="VCL897" s="2198"/>
      <c r="VCM897" s="2198"/>
      <c r="VCN897" s="2198"/>
      <c r="VCO897" s="2198"/>
      <c r="VCP897" s="2198"/>
      <c r="VCQ897" s="2198"/>
      <c r="VCR897" s="2198"/>
      <c r="VCS897" s="2198"/>
      <c r="VCT897" s="2198"/>
      <c r="VCU897" s="2198"/>
      <c r="VCV897" s="2198"/>
      <c r="VCW897" s="2198"/>
      <c r="VCX897" s="2198"/>
      <c r="VCY897" s="2198"/>
      <c r="VCZ897" s="2198"/>
      <c r="VDA897" s="2198"/>
      <c r="VDB897" s="2198"/>
      <c r="VDC897" s="2198"/>
      <c r="VDD897" s="2198"/>
      <c r="VDE897" s="2198"/>
      <c r="VDF897" s="2198"/>
      <c r="VDG897" s="2198"/>
      <c r="VDH897" s="2198"/>
      <c r="VDI897" s="2198"/>
      <c r="VDJ897" s="2198"/>
      <c r="VDK897" s="2198"/>
      <c r="VDL897" s="2198"/>
      <c r="VDM897" s="2198"/>
      <c r="VDN897" s="2198"/>
      <c r="VDO897" s="2198"/>
      <c r="VDP897" s="2198"/>
      <c r="VDQ897" s="2198"/>
      <c r="VDR897" s="2198"/>
      <c r="VDS897" s="2198"/>
      <c r="VDT897" s="2198"/>
      <c r="VDU897" s="2198"/>
      <c r="VDV897" s="2198"/>
      <c r="VDW897" s="2198"/>
      <c r="VDX897" s="2198"/>
      <c r="VDY897" s="2198"/>
      <c r="VDZ897" s="2198"/>
      <c r="VEA897" s="2198"/>
      <c r="VEB897" s="2198"/>
      <c r="VEC897" s="2198"/>
      <c r="VED897" s="2198"/>
      <c r="VEE897" s="2198"/>
      <c r="VEF897" s="2198"/>
      <c r="VEG897" s="2198"/>
      <c r="VEH897" s="2198"/>
      <c r="VEI897" s="2198"/>
      <c r="VEJ897" s="2198"/>
      <c r="VEK897" s="2198"/>
      <c r="VEL897" s="2198"/>
      <c r="VEM897" s="2198"/>
      <c r="VEN897" s="2198"/>
      <c r="VEO897" s="2198"/>
      <c r="VEP897" s="2198"/>
      <c r="VEQ897" s="2198"/>
      <c r="VER897" s="2198"/>
      <c r="VES897" s="2198"/>
      <c r="VET897" s="2198"/>
      <c r="VEU897" s="2198"/>
      <c r="VEV897" s="2198"/>
      <c r="VEW897" s="2198"/>
      <c r="VEX897" s="2198"/>
      <c r="VEY897" s="2198"/>
      <c r="VEZ897" s="2198"/>
      <c r="VFA897" s="2198"/>
      <c r="VFB897" s="2198"/>
      <c r="VFC897" s="2198"/>
      <c r="VFD897" s="2198"/>
      <c r="VFE897" s="2198"/>
      <c r="VFF897" s="2198"/>
      <c r="VFG897" s="2198"/>
      <c r="VFH897" s="2198"/>
      <c r="VFI897" s="2198"/>
      <c r="VFJ897" s="2198"/>
      <c r="VFK897" s="2198"/>
      <c r="VFL897" s="2198"/>
      <c r="VFM897" s="2198"/>
      <c r="VFN897" s="2198"/>
      <c r="VFO897" s="2198"/>
      <c r="VFP897" s="2198"/>
      <c r="VFQ897" s="2198"/>
      <c r="VFR897" s="2198"/>
      <c r="VFS897" s="2198"/>
      <c r="VFT897" s="2198"/>
      <c r="VFU897" s="2198"/>
      <c r="VFV897" s="2198"/>
      <c r="VFW897" s="2198"/>
      <c r="VFX897" s="2198"/>
      <c r="VFY897" s="2198"/>
      <c r="VFZ897" s="2198"/>
      <c r="VGA897" s="2198"/>
      <c r="VGB897" s="2198"/>
      <c r="VGC897" s="2198"/>
      <c r="VGD897" s="2198"/>
      <c r="VGE897" s="2198"/>
      <c r="VGF897" s="2198"/>
      <c r="VGG897" s="2198"/>
      <c r="VGH897" s="2198"/>
      <c r="VGI897" s="2198"/>
      <c r="VGJ897" s="2198"/>
      <c r="VGK897" s="2198"/>
      <c r="VGL897" s="2198"/>
      <c r="VGM897" s="2198"/>
      <c r="VGN897" s="2198"/>
      <c r="VGO897" s="2198"/>
      <c r="VGP897" s="2198"/>
      <c r="VGQ897" s="2198"/>
      <c r="VGR897" s="2198"/>
      <c r="VGS897" s="2198"/>
      <c r="VGT897" s="2198"/>
      <c r="VGU897" s="2198"/>
      <c r="VGV897" s="2198"/>
      <c r="VGW897" s="2198"/>
      <c r="VGX897" s="2198"/>
      <c r="VGY897" s="2198"/>
      <c r="VGZ897" s="2198"/>
      <c r="VHA897" s="2198"/>
      <c r="VHB897" s="2198"/>
      <c r="VHC897" s="2198"/>
      <c r="VHD897" s="2198"/>
      <c r="VHE897" s="2198"/>
      <c r="VHF897" s="2198"/>
      <c r="VHG897" s="2198"/>
      <c r="VHH897" s="2198"/>
      <c r="VHI897" s="2198"/>
      <c r="VHJ897" s="2198"/>
      <c r="VHK897" s="2198"/>
      <c r="VHL897" s="2198"/>
      <c r="VHM897" s="2198"/>
      <c r="VHN897" s="2198"/>
      <c r="VHO897" s="2198"/>
      <c r="VHP897" s="2198"/>
      <c r="VHQ897" s="2198"/>
      <c r="VHR897" s="2198"/>
      <c r="VHS897" s="2198"/>
      <c r="VHT897" s="2198"/>
      <c r="VHU897" s="2198"/>
      <c r="VHV897" s="2198"/>
      <c r="VHW897" s="2198"/>
      <c r="VHX897" s="2198"/>
      <c r="VHY897" s="2198"/>
      <c r="VHZ897" s="2198"/>
      <c r="VIA897" s="2198"/>
      <c r="VIE897" s="2198"/>
      <c r="VIF897" s="2198"/>
      <c r="VIG897" s="2198"/>
      <c r="VIH897" s="2198"/>
      <c r="VII897" s="2198"/>
      <c r="VIJ897" s="2198"/>
      <c r="VIK897" s="2198"/>
      <c r="VIL897" s="2198"/>
      <c r="VIM897" s="2198"/>
      <c r="VIN897" s="2198"/>
      <c r="VIO897" s="2198"/>
      <c r="VIP897" s="2198"/>
      <c r="VIQ897" s="2198"/>
      <c r="VIR897" s="2198"/>
      <c r="VIS897" s="2198"/>
      <c r="VIT897" s="2198"/>
      <c r="VIU897" s="2198"/>
      <c r="VIV897" s="2198"/>
      <c r="VIW897" s="2198"/>
      <c r="VIX897" s="2198"/>
      <c r="VIY897" s="2198"/>
      <c r="VIZ897" s="2198"/>
      <c r="VJA897" s="2198"/>
      <c r="VJB897" s="2198"/>
      <c r="VJC897" s="2198"/>
      <c r="VJD897" s="2198"/>
      <c r="VJE897" s="2198"/>
      <c r="VJF897" s="2198"/>
      <c r="VJG897" s="2198"/>
      <c r="VJH897" s="2198"/>
      <c r="VJI897" s="2198"/>
      <c r="VJJ897" s="2198"/>
      <c r="VJK897" s="2198"/>
      <c r="VJL897" s="2198"/>
      <c r="VJM897" s="2198"/>
      <c r="VJN897" s="2198"/>
      <c r="VJO897" s="2198"/>
      <c r="VJP897" s="2198"/>
      <c r="VJQ897" s="2198"/>
      <c r="VJR897" s="2198"/>
      <c r="VJS897" s="2198"/>
      <c r="VJT897" s="2198"/>
      <c r="VJU897" s="2198"/>
      <c r="VJV897" s="2198"/>
      <c r="VJW897" s="2198"/>
      <c r="VJX897" s="2198"/>
      <c r="VJY897" s="2198"/>
      <c r="VJZ897" s="2198"/>
      <c r="VKA897" s="2198"/>
      <c r="VKB897" s="2198"/>
      <c r="VKC897" s="2198"/>
      <c r="VKD897" s="2198"/>
      <c r="VKE897" s="2198"/>
      <c r="VKF897" s="2198"/>
      <c r="VKG897" s="2198"/>
      <c r="VKH897" s="2198"/>
      <c r="VKI897" s="2198"/>
      <c r="VKJ897" s="2198"/>
      <c r="VKK897" s="2198"/>
      <c r="VKL897" s="2198"/>
      <c r="VKM897" s="2198"/>
      <c r="VKN897" s="2198"/>
      <c r="VKO897" s="2198"/>
      <c r="VKP897" s="2198"/>
      <c r="VKQ897" s="2198"/>
      <c r="VKR897" s="2198"/>
      <c r="VKS897" s="2198"/>
      <c r="VKT897" s="2198"/>
      <c r="VKU897" s="2198"/>
      <c r="VKV897" s="2198"/>
      <c r="VKW897" s="2198"/>
      <c r="VKX897" s="2198"/>
      <c r="VKY897" s="2198"/>
      <c r="VKZ897" s="2198"/>
      <c r="VLA897" s="2198"/>
      <c r="VLB897" s="2198"/>
      <c r="VLC897" s="2198"/>
      <c r="VLD897" s="2198"/>
      <c r="VLE897" s="2198"/>
      <c r="VLF897" s="2198"/>
      <c r="VLG897" s="2198"/>
      <c r="VLH897" s="2198"/>
      <c r="VLI897" s="2198"/>
      <c r="VLJ897" s="2198"/>
      <c r="VLK897" s="2198"/>
      <c r="VLL897" s="2198"/>
      <c r="VLM897" s="2198"/>
      <c r="VLN897" s="2198"/>
      <c r="VLO897" s="2198"/>
      <c r="VLP897" s="2198"/>
      <c r="VLQ897" s="2198"/>
      <c r="VLR897" s="2198"/>
      <c r="VLS897" s="2198"/>
      <c r="VLT897" s="2198"/>
      <c r="VLU897" s="2198"/>
      <c r="VLV897" s="2198"/>
      <c r="VLW897" s="2198"/>
      <c r="VLX897" s="2198"/>
      <c r="VLY897" s="2198"/>
      <c r="VLZ897" s="2198"/>
      <c r="VMA897" s="2198"/>
      <c r="VMB897" s="2198"/>
      <c r="VMC897" s="2198"/>
      <c r="VMD897" s="2198"/>
      <c r="VME897" s="2198"/>
      <c r="VMF897" s="2198"/>
      <c r="VMG897" s="2198"/>
      <c r="VMH897" s="2198"/>
      <c r="VMI897" s="2198"/>
      <c r="VMJ897" s="2198"/>
      <c r="VMK897" s="2198"/>
      <c r="VML897" s="2198"/>
      <c r="VMM897" s="2198"/>
      <c r="VMN897" s="2198"/>
      <c r="VMO897" s="2198"/>
      <c r="VMP897" s="2198"/>
      <c r="VMQ897" s="2198"/>
      <c r="VMR897" s="2198"/>
      <c r="VMS897" s="2198"/>
      <c r="VMT897" s="2198"/>
      <c r="VMU897" s="2198"/>
      <c r="VMV897" s="2198"/>
      <c r="VMW897" s="2198"/>
      <c r="VMX897" s="2198"/>
      <c r="VMY897" s="2198"/>
      <c r="VMZ897" s="2198"/>
      <c r="VNA897" s="2198"/>
      <c r="VNB897" s="2198"/>
      <c r="VNC897" s="2198"/>
      <c r="VND897" s="2198"/>
      <c r="VNE897" s="2198"/>
      <c r="VNF897" s="2198"/>
      <c r="VNG897" s="2198"/>
      <c r="VNH897" s="2198"/>
      <c r="VNI897" s="2198"/>
      <c r="VNJ897" s="2198"/>
      <c r="VNK897" s="2198"/>
      <c r="VNL897" s="2198"/>
      <c r="VNM897" s="2198"/>
      <c r="VNN897" s="2198"/>
      <c r="VNO897" s="2198"/>
      <c r="VNP897" s="2198"/>
      <c r="VNQ897" s="2198"/>
      <c r="VNR897" s="2198"/>
      <c r="VNS897" s="2198"/>
      <c r="VNT897" s="2198"/>
      <c r="VNU897" s="2198"/>
      <c r="VNV897" s="2198"/>
      <c r="VNW897" s="2198"/>
      <c r="VNX897" s="2198"/>
      <c r="VNY897" s="2198"/>
      <c r="VNZ897" s="2198"/>
      <c r="VOA897" s="2198"/>
      <c r="VOB897" s="2198"/>
      <c r="VOC897" s="2198"/>
      <c r="VOD897" s="2198"/>
      <c r="VOE897" s="2198"/>
      <c r="VOF897" s="2198"/>
      <c r="VOG897" s="2198"/>
      <c r="VOH897" s="2198"/>
      <c r="VOI897" s="2198"/>
      <c r="VOJ897" s="2198"/>
      <c r="VOK897" s="2198"/>
      <c r="VOL897" s="2198"/>
      <c r="VOM897" s="2198"/>
      <c r="VON897" s="2198"/>
      <c r="VOO897" s="2198"/>
      <c r="VOP897" s="2198"/>
      <c r="VOQ897" s="2198"/>
      <c r="VOR897" s="2198"/>
      <c r="VOS897" s="2198"/>
      <c r="VOT897" s="2198"/>
      <c r="VOU897" s="2198"/>
      <c r="VOV897" s="2198"/>
      <c r="VOW897" s="2198"/>
      <c r="VOX897" s="2198"/>
      <c r="VOY897" s="2198"/>
      <c r="VOZ897" s="2198"/>
      <c r="VPA897" s="2198"/>
      <c r="VPB897" s="2198"/>
      <c r="VPC897" s="2198"/>
      <c r="VPD897" s="2198"/>
      <c r="VPE897" s="2198"/>
      <c r="VPF897" s="2198"/>
      <c r="VPG897" s="2198"/>
      <c r="VPH897" s="2198"/>
      <c r="VPI897" s="2198"/>
      <c r="VPJ897" s="2198"/>
      <c r="VPK897" s="2198"/>
      <c r="VPL897" s="2198"/>
      <c r="VPM897" s="2198"/>
      <c r="VPN897" s="2198"/>
      <c r="VPO897" s="2198"/>
      <c r="VPP897" s="2198"/>
      <c r="VPQ897" s="2198"/>
      <c r="VPR897" s="2198"/>
      <c r="VPS897" s="2198"/>
      <c r="VPT897" s="2198"/>
      <c r="VPU897" s="2198"/>
      <c r="VPV897" s="2198"/>
      <c r="VPW897" s="2198"/>
      <c r="VPX897" s="2198"/>
      <c r="VPY897" s="2198"/>
      <c r="VPZ897" s="2198"/>
      <c r="VQA897" s="2198"/>
      <c r="VQB897" s="2198"/>
      <c r="VQC897" s="2198"/>
      <c r="VQD897" s="2198"/>
      <c r="VQE897" s="2198"/>
      <c r="VQF897" s="2198"/>
      <c r="VQG897" s="2198"/>
      <c r="VQH897" s="2198"/>
      <c r="VQI897" s="2198"/>
      <c r="VQJ897" s="2198"/>
      <c r="VQK897" s="2198"/>
      <c r="VQL897" s="2198"/>
      <c r="VQM897" s="2198"/>
      <c r="VQN897" s="2198"/>
      <c r="VQO897" s="2198"/>
      <c r="VQP897" s="2198"/>
      <c r="VQQ897" s="2198"/>
      <c r="VQR897" s="2198"/>
      <c r="VQS897" s="2198"/>
      <c r="VQT897" s="2198"/>
      <c r="VQU897" s="2198"/>
      <c r="VQV897" s="2198"/>
      <c r="VQW897" s="2198"/>
      <c r="VQX897" s="2198"/>
      <c r="VQY897" s="2198"/>
      <c r="VQZ897" s="2198"/>
      <c r="VRA897" s="2198"/>
      <c r="VRB897" s="2198"/>
      <c r="VRC897" s="2198"/>
      <c r="VRD897" s="2198"/>
      <c r="VRE897" s="2198"/>
      <c r="VRF897" s="2198"/>
      <c r="VRG897" s="2198"/>
      <c r="VRH897" s="2198"/>
      <c r="VRI897" s="2198"/>
      <c r="VRJ897" s="2198"/>
      <c r="VRK897" s="2198"/>
      <c r="VRL897" s="2198"/>
      <c r="VRM897" s="2198"/>
      <c r="VRN897" s="2198"/>
      <c r="VRO897" s="2198"/>
      <c r="VRP897" s="2198"/>
      <c r="VRQ897" s="2198"/>
      <c r="VRR897" s="2198"/>
      <c r="VRS897" s="2198"/>
      <c r="VRT897" s="2198"/>
      <c r="VRU897" s="2198"/>
      <c r="VRV897" s="2198"/>
      <c r="VRW897" s="2198"/>
      <c r="VSA897" s="2198"/>
      <c r="VSB897" s="2198"/>
      <c r="VSC897" s="2198"/>
      <c r="VSD897" s="2198"/>
      <c r="VSE897" s="2198"/>
      <c r="VSF897" s="2198"/>
      <c r="VSG897" s="2198"/>
      <c r="VSH897" s="2198"/>
      <c r="VSI897" s="2198"/>
      <c r="VSJ897" s="2198"/>
      <c r="VSK897" s="2198"/>
      <c r="VSL897" s="2198"/>
      <c r="VSM897" s="2198"/>
      <c r="VSN897" s="2198"/>
      <c r="VSO897" s="2198"/>
      <c r="VSP897" s="2198"/>
      <c r="VSQ897" s="2198"/>
      <c r="VSR897" s="2198"/>
      <c r="VSS897" s="2198"/>
      <c r="VST897" s="2198"/>
      <c r="VSU897" s="2198"/>
      <c r="VSV897" s="2198"/>
      <c r="VSW897" s="2198"/>
      <c r="VSX897" s="2198"/>
      <c r="VSY897" s="2198"/>
      <c r="VSZ897" s="2198"/>
      <c r="VTA897" s="2198"/>
      <c r="VTB897" s="2198"/>
      <c r="VTC897" s="2198"/>
      <c r="VTD897" s="2198"/>
      <c r="VTE897" s="2198"/>
      <c r="VTF897" s="2198"/>
      <c r="VTG897" s="2198"/>
      <c r="VTH897" s="2198"/>
      <c r="VTI897" s="2198"/>
      <c r="VTJ897" s="2198"/>
      <c r="VTK897" s="2198"/>
      <c r="VTL897" s="2198"/>
      <c r="VTM897" s="2198"/>
      <c r="VTN897" s="2198"/>
      <c r="VTO897" s="2198"/>
      <c r="VTP897" s="2198"/>
      <c r="VTQ897" s="2198"/>
      <c r="VTR897" s="2198"/>
      <c r="VTS897" s="2198"/>
      <c r="VTT897" s="2198"/>
      <c r="VTU897" s="2198"/>
      <c r="VTV897" s="2198"/>
      <c r="VTW897" s="2198"/>
      <c r="VTX897" s="2198"/>
      <c r="VTY897" s="2198"/>
      <c r="VTZ897" s="2198"/>
      <c r="VUA897" s="2198"/>
      <c r="VUB897" s="2198"/>
      <c r="VUC897" s="2198"/>
      <c r="VUD897" s="2198"/>
      <c r="VUE897" s="2198"/>
      <c r="VUF897" s="2198"/>
      <c r="VUG897" s="2198"/>
      <c r="VUH897" s="2198"/>
      <c r="VUI897" s="2198"/>
      <c r="VUJ897" s="2198"/>
      <c r="VUK897" s="2198"/>
      <c r="VUL897" s="2198"/>
      <c r="VUM897" s="2198"/>
      <c r="VUN897" s="2198"/>
      <c r="VUO897" s="2198"/>
      <c r="VUP897" s="2198"/>
      <c r="VUQ897" s="2198"/>
      <c r="VUR897" s="2198"/>
      <c r="VUS897" s="2198"/>
      <c r="VUT897" s="2198"/>
      <c r="VUU897" s="2198"/>
      <c r="VUV897" s="2198"/>
      <c r="VUW897" s="2198"/>
      <c r="VUX897" s="2198"/>
      <c r="VUY897" s="2198"/>
      <c r="VUZ897" s="2198"/>
      <c r="VVA897" s="2198"/>
      <c r="VVB897" s="2198"/>
      <c r="VVC897" s="2198"/>
      <c r="VVD897" s="2198"/>
      <c r="VVE897" s="2198"/>
      <c r="VVF897" s="2198"/>
      <c r="VVG897" s="2198"/>
      <c r="VVH897" s="2198"/>
      <c r="VVI897" s="2198"/>
      <c r="VVJ897" s="2198"/>
      <c r="VVK897" s="2198"/>
      <c r="VVL897" s="2198"/>
      <c r="VVM897" s="2198"/>
      <c r="VVN897" s="2198"/>
      <c r="VVO897" s="2198"/>
      <c r="VVP897" s="2198"/>
      <c r="VVQ897" s="2198"/>
      <c r="VVR897" s="2198"/>
      <c r="VVS897" s="2198"/>
      <c r="VVT897" s="2198"/>
      <c r="VVU897" s="2198"/>
      <c r="VVV897" s="2198"/>
      <c r="VVW897" s="2198"/>
      <c r="VVX897" s="2198"/>
      <c r="VVY897" s="2198"/>
      <c r="VVZ897" s="2198"/>
      <c r="VWA897" s="2198"/>
      <c r="VWB897" s="2198"/>
      <c r="VWC897" s="2198"/>
      <c r="VWD897" s="2198"/>
      <c r="VWE897" s="2198"/>
      <c r="VWF897" s="2198"/>
      <c r="VWG897" s="2198"/>
      <c r="VWH897" s="2198"/>
      <c r="VWI897" s="2198"/>
      <c r="VWJ897" s="2198"/>
      <c r="VWK897" s="2198"/>
      <c r="VWL897" s="2198"/>
      <c r="VWM897" s="2198"/>
      <c r="VWN897" s="2198"/>
      <c r="VWO897" s="2198"/>
      <c r="VWP897" s="2198"/>
      <c r="VWQ897" s="2198"/>
      <c r="VWR897" s="2198"/>
      <c r="VWS897" s="2198"/>
      <c r="VWT897" s="2198"/>
      <c r="VWU897" s="2198"/>
      <c r="VWV897" s="2198"/>
      <c r="VWW897" s="2198"/>
      <c r="VWX897" s="2198"/>
      <c r="VWY897" s="2198"/>
      <c r="VWZ897" s="2198"/>
      <c r="VXA897" s="2198"/>
      <c r="VXB897" s="2198"/>
      <c r="VXC897" s="2198"/>
      <c r="VXD897" s="2198"/>
      <c r="VXE897" s="2198"/>
      <c r="VXF897" s="2198"/>
      <c r="VXG897" s="2198"/>
      <c r="VXH897" s="2198"/>
      <c r="VXI897" s="2198"/>
      <c r="VXJ897" s="2198"/>
      <c r="VXK897" s="2198"/>
      <c r="VXL897" s="2198"/>
      <c r="VXM897" s="2198"/>
      <c r="VXN897" s="2198"/>
      <c r="VXO897" s="2198"/>
      <c r="VXP897" s="2198"/>
      <c r="VXQ897" s="2198"/>
      <c r="VXR897" s="2198"/>
      <c r="VXS897" s="2198"/>
      <c r="VXT897" s="2198"/>
      <c r="VXU897" s="2198"/>
      <c r="VXV897" s="2198"/>
      <c r="VXW897" s="2198"/>
      <c r="VXX897" s="2198"/>
      <c r="VXY897" s="2198"/>
      <c r="VXZ897" s="2198"/>
      <c r="VYA897" s="2198"/>
      <c r="VYB897" s="2198"/>
      <c r="VYC897" s="2198"/>
      <c r="VYD897" s="2198"/>
      <c r="VYE897" s="2198"/>
      <c r="VYF897" s="2198"/>
      <c r="VYG897" s="2198"/>
      <c r="VYH897" s="2198"/>
      <c r="VYI897" s="2198"/>
      <c r="VYJ897" s="2198"/>
      <c r="VYK897" s="2198"/>
      <c r="VYL897" s="2198"/>
      <c r="VYM897" s="2198"/>
      <c r="VYN897" s="2198"/>
      <c r="VYO897" s="2198"/>
      <c r="VYP897" s="2198"/>
      <c r="VYQ897" s="2198"/>
      <c r="VYR897" s="2198"/>
      <c r="VYS897" s="2198"/>
      <c r="VYT897" s="2198"/>
      <c r="VYU897" s="2198"/>
      <c r="VYV897" s="2198"/>
      <c r="VYW897" s="2198"/>
      <c r="VYX897" s="2198"/>
      <c r="VYY897" s="2198"/>
      <c r="VYZ897" s="2198"/>
      <c r="VZA897" s="2198"/>
      <c r="VZB897" s="2198"/>
      <c r="VZC897" s="2198"/>
      <c r="VZD897" s="2198"/>
      <c r="VZE897" s="2198"/>
      <c r="VZF897" s="2198"/>
      <c r="VZG897" s="2198"/>
      <c r="VZH897" s="2198"/>
      <c r="VZI897" s="2198"/>
      <c r="VZJ897" s="2198"/>
      <c r="VZK897" s="2198"/>
      <c r="VZL897" s="2198"/>
      <c r="VZM897" s="2198"/>
      <c r="VZN897" s="2198"/>
      <c r="VZO897" s="2198"/>
      <c r="VZP897" s="2198"/>
      <c r="VZQ897" s="2198"/>
      <c r="VZR897" s="2198"/>
      <c r="VZS897" s="2198"/>
      <c r="VZT897" s="2198"/>
      <c r="VZU897" s="2198"/>
      <c r="VZV897" s="2198"/>
      <c r="VZW897" s="2198"/>
      <c r="VZX897" s="2198"/>
      <c r="VZY897" s="2198"/>
      <c r="VZZ897" s="2198"/>
      <c r="WAA897" s="2198"/>
      <c r="WAB897" s="2198"/>
      <c r="WAC897" s="2198"/>
      <c r="WAD897" s="2198"/>
      <c r="WAE897" s="2198"/>
      <c r="WAF897" s="2198"/>
      <c r="WAG897" s="2198"/>
      <c r="WAH897" s="2198"/>
      <c r="WAI897" s="2198"/>
      <c r="WAJ897" s="2198"/>
      <c r="WAK897" s="2198"/>
      <c r="WAL897" s="2198"/>
      <c r="WAM897" s="2198"/>
      <c r="WAN897" s="2198"/>
      <c r="WAO897" s="2198"/>
      <c r="WAP897" s="2198"/>
      <c r="WAQ897" s="2198"/>
      <c r="WAR897" s="2198"/>
      <c r="WAS897" s="2198"/>
      <c r="WAT897" s="2198"/>
      <c r="WAU897" s="2198"/>
      <c r="WAV897" s="2198"/>
      <c r="WAW897" s="2198"/>
      <c r="WAX897" s="2198"/>
      <c r="WAY897" s="2198"/>
      <c r="WAZ897" s="2198"/>
      <c r="WBA897" s="2198"/>
      <c r="WBB897" s="2198"/>
      <c r="WBC897" s="2198"/>
      <c r="WBD897" s="2198"/>
      <c r="WBE897" s="2198"/>
      <c r="WBF897" s="2198"/>
      <c r="WBG897" s="2198"/>
      <c r="WBH897" s="2198"/>
      <c r="WBI897" s="2198"/>
      <c r="WBJ897" s="2198"/>
      <c r="WBK897" s="2198"/>
      <c r="WBL897" s="2198"/>
      <c r="WBM897" s="2198"/>
      <c r="WBN897" s="2198"/>
      <c r="WBO897" s="2198"/>
      <c r="WBP897" s="2198"/>
      <c r="WBQ897" s="2198"/>
      <c r="WBR897" s="2198"/>
      <c r="WBS897" s="2198"/>
      <c r="WBW897" s="2198"/>
      <c r="WBX897" s="2198"/>
      <c r="WBY897" s="2198"/>
      <c r="WBZ897" s="2198"/>
      <c r="WCA897" s="2198"/>
      <c r="WCB897" s="2198"/>
      <c r="WCC897" s="2198"/>
      <c r="WCD897" s="2198"/>
      <c r="WCE897" s="2198"/>
      <c r="WCF897" s="2198"/>
      <c r="WCG897" s="2198"/>
      <c r="WCH897" s="2198"/>
      <c r="WCI897" s="2198"/>
      <c r="WCJ897" s="2198"/>
      <c r="WCK897" s="2198"/>
      <c r="WCL897" s="2198"/>
      <c r="WCM897" s="2198"/>
      <c r="WCN897" s="2198"/>
      <c r="WCO897" s="2198"/>
      <c r="WCP897" s="2198"/>
      <c r="WCQ897" s="2198"/>
      <c r="WCR897" s="2198"/>
      <c r="WCS897" s="2198"/>
      <c r="WCT897" s="2198"/>
      <c r="WCU897" s="2198"/>
      <c r="WCV897" s="2198"/>
      <c r="WCW897" s="2198"/>
      <c r="WCX897" s="2198"/>
      <c r="WCY897" s="2198"/>
      <c r="WCZ897" s="2198"/>
      <c r="WDA897" s="2198"/>
      <c r="WDB897" s="2198"/>
      <c r="WDC897" s="2198"/>
      <c r="WDD897" s="2198"/>
      <c r="WDE897" s="2198"/>
      <c r="WDF897" s="2198"/>
      <c r="WDG897" s="2198"/>
      <c r="WDH897" s="2198"/>
      <c r="WDI897" s="2198"/>
      <c r="WDJ897" s="2198"/>
      <c r="WDK897" s="2198"/>
      <c r="WDL897" s="2198"/>
      <c r="WDM897" s="2198"/>
      <c r="WDN897" s="2198"/>
      <c r="WDO897" s="2198"/>
      <c r="WDP897" s="2198"/>
      <c r="WDQ897" s="2198"/>
      <c r="WDR897" s="2198"/>
      <c r="WDS897" s="2198"/>
      <c r="WDT897" s="2198"/>
      <c r="WDU897" s="2198"/>
      <c r="WDV897" s="2198"/>
      <c r="WDW897" s="2198"/>
      <c r="WDX897" s="2198"/>
      <c r="WDY897" s="2198"/>
      <c r="WDZ897" s="2198"/>
      <c r="WEA897" s="2198"/>
      <c r="WEB897" s="2198"/>
      <c r="WEC897" s="2198"/>
      <c r="WED897" s="2198"/>
      <c r="WEE897" s="2198"/>
      <c r="WEF897" s="2198"/>
      <c r="WEG897" s="2198"/>
      <c r="WEH897" s="2198"/>
      <c r="WEI897" s="2198"/>
      <c r="WEJ897" s="2198"/>
      <c r="WEK897" s="2198"/>
      <c r="WEL897" s="2198"/>
      <c r="WEM897" s="2198"/>
      <c r="WEN897" s="2198"/>
      <c r="WEO897" s="2198"/>
      <c r="WEP897" s="2198"/>
      <c r="WEQ897" s="2198"/>
      <c r="WER897" s="2198"/>
      <c r="WES897" s="2198"/>
      <c r="WET897" s="2198"/>
      <c r="WEU897" s="2198"/>
      <c r="WEV897" s="2198"/>
      <c r="WEW897" s="2198"/>
      <c r="WEX897" s="2198"/>
      <c r="WEY897" s="2198"/>
      <c r="WEZ897" s="2198"/>
      <c r="WFA897" s="2198"/>
      <c r="WFB897" s="2198"/>
      <c r="WFC897" s="2198"/>
      <c r="WFD897" s="2198"/>
      <c r="WFE897" s="2198"/>
      <c r="WFF897" s="2198"/>
      <c r="WFG897" s="2198"/>
      <c r="WFH897" s="2198"/>
      <c r="WFI897" s="2198"/>
      <c r="WFJ897" s="2198"/>
      <c r="WFK897" s="2198"/>
      <c r="WFL897" s="2198"/>
      <c r="WFM897" s="2198"/>
      <c r="WFN897" s="2198"/>
      <c r="WFO897" s="2198"/>
      <c r="WFP897" s="2198"/>
      <c r="WFQ897" s="2198"/>
      <c r="WFR897" s="2198"/>
      <c r="WFS897" s="2198"/>
      <c r="WFT897" s="2198"/>
      <c r="WFU897" s="2198"/>
      <c r="WFV897" s="2198"/>
      <c r="WFW897" s="2198"/>
      <c r="WFX897" s="2198"/>
      <c r="WFY897" s="2198"/>
      <c r="WFZ897" s="2198"/>
      <c r="WGA897" s="2198"/>
      <c r="WGB897" s="2198"/>
      <c r="WGC897" s="2198"/>
      <c r="WGD897" s="2198"/>
      <c r="WGE897" s="2198"/>
      <c r="WGF897" s="2198"/>
      <c r="WGG897" s="2198"/>
      <c r="WGH897" s="2198"/>
      <c r="WGI897" s="2198"/>
      <c r="WGJ897" s="2198"/>
      <c r="WGK897" s="2198"/>
      <c r="WGL897" s="2198"/>
      <c r="WGM897" s="2198"/>
      <c r="WGN897" s="2198"/>
      <c r="WGO897" s="2198"/>
      <c r="WGP897" s="2198"/>
      <c r="WGQ897" s="2198"/>
      <c r="WGR897" s="2198"/>
      <c r="WGS897" s="2198"/>
      <c r="WGT897" s="2198"/>
      <c r="WGU897" s="2198"/>
      <c r="WGV897" s="2198"/>
      <c r="WGW897" s="2198"/>
      <c r="WGX897" s="2198"/>
      <c r="WGY897" s="2198"/>
      <c r="WGZ897" s="2198"/>
      <c r="WHA897" s="2198"/>
      <c r="WHB897" s="2198"/>
      <c r="WHC897" s="2198"/>
      <c r="WHD897" s="2198"/>
      <c r="WHE897" s="2198"/>
      <c r="WHF897" s="2198"/>
      <c r="WHG897" s="2198"/>
      <c r="WHH897" s="2198"/>
      <c r="WHI897" s="2198"/>
      <c r="WHJ897" s="2198"/>
      <c r="WHK897" s="2198"/>
      <c r="WHL897" s="2198"/>
      <c r="WHM897" s="2198"/>
      <c r="WHN897" s="2198"/>
      <c r="WHO897" s="2198"/>
      <c r="WHP897" s="2198"/>
      <c r="WHQ897" s="2198"/>
      <c r="WHR897" s="2198"/>
      <c r="WHS897" s="2198"/>
      <c r="WHT897" s="2198"/>
      <c r="WHU897" s="2198"/>
      <c r="WHV897" s="2198"/>
      <c r="WHW897" s="2198"/>
      <c r="WHX897" s="2198"/>
      <c r="WHY897" s="2198"/>
      <c r="WHZ897" s="2198"/>
      <c r="WIA897" s="2198"/>
      <c r="WIB897" s="2198"/>
      <c r="WIC897" s="2198"/>
      <c r="WID897" s="2198"/>
      <c r="WIE897" s="2198"/>
      <c r="WIF897" s="2198"/>
      <c r="WIG897" s="2198"/>
      <c r="WIH897" s="2198"/>
      <c r="WII897" s="2198"/>
      <c r="WIJ897" s="2198"/>
      <c r="WIK897" s="2198"/>
      <c r="WIL897" s="2198"/>
      <c r="WIM897" s="2198"/>
      <c r="WIN897" s="2198"/>
      <c r="WIO897" s="2198"/>
      <c r="WIP897" s="2198"/>
      <c r="WIQ897" s="2198"/>
      <c r="WIR897" s="2198"/>
      <c r="WIS897" s="2198"/>
      <c r="WIT897" s="2198"/>
      <c r="WIU897" s="2198"/>
      <c r="WIV897" s="2198"/>
      <c r="WIW897" s="2198"/>
      <c r="WIX897" s="2198"/>
      <c r="WIY897" s="2198"/>
      <c r="WIZ897" s="2198"/>
      <c r="WJA897" s="2198"/>
      <c r="WJB897" s="2198"/>
      <c r="WJC897" s="2198"/>
      <c r="WJD897" s="2198"/>
      <c r="WJE897" s="2198"/>
      <c r="WJF897" s="2198"/>
      <c r="WJG897" s="2198"/>
      <c r="WJH897" s="2198"/>
      <c r="WJI897" s="2198"/>
      <c r="WJJ897" s="2198"/>
      <c r="WJK897" s="2198"/>
      <c r="WJL897" s="2198"/>
      <c r="WJM897" s="2198"/>
      <c r="WJN897" s="2198"/>
      <c r="WJO897" s="2198"/>
      <c r="WJP897" s="2198"/>
      <c r="WJQ897" s="2198"/>
      <c r="WJR897" s="2198"/>
      <c r="WJS897" s="2198"/>
      <c r="WJT897" s="2198"/>
      <c r="WJU897" s="2198"/>
      <c r="WJV897" s="2198"/>
      <c r="WJW897" s="2198"/>
      <c r="WJX897" s="2198"/>
      <c r="WJY897" s="2198"/>
      <c r="WJZ897" s="2198"/>
      <c r="WKA897" s="2198"/>
      <c r="WKB897" s="2198"/>
      <c r="WKC897" s="2198"/>
      <c r="WKD897" s="2198"/>
      <c r="WKE897" s="2198"/>
      <c r="WKF897" s="2198"/>
      <c r="WKG897" s="2198"/>
      <c r="WKH897" s="2198"/>
      <c r="WKI897" s="2198"/>
      <c r="WKJ897" s="2198"/>
      <c r="WKK897" s="2198"/>
      <c r="WKL897" s="2198"/>
      <c r="WKM897" s="2198"/>
      <c r="WKN897" s="2198"/>
      <c r="WKO897" s="2198"/>
      <c r="WKP897" s="2198"/>
      <c r="WKQ897" s="2198"/>
      <c r="WKR897" s="2198"/>
      <c r="WKS897" s="2198"/>
      <c r="WKT897" s="2198"/>
      <c r="WKU897" s="2198"/>
      <c r="WKV897" s="2198"/>
      <c r="WKW897" s="2198"/>
      <c r="WKX897" s="2198"/>
      <c r="WKY897" s="2198"/>
      <c r="WKZ897" s="2198"/>
      <c r="WLA897" s="2198"/>
      <c r="WLB897" s="2198"/>
      <c r="WLC897" s="2198"/>
      <c r="WLD897" s="2198"/>
      <c r="WLE897" s="2198"/>
      <c r="WLF897" s="2198"/>
      <c r="WLG897" s="2198"/>
      <c r="WLH897" s="2198"/>
      <c r="WLI897" s="2198"/>
      <c r="WLJ897" s="2198"/>
      <c r="WLK897" s="2198"/>
      <c r="WLL897" s="2198"/>
      <c r="WLM897" s="2198"/>
      <c r="WLN897" s="2198"/>
      <c r="WLO897" s="2198"/>
      <c r="WLS897" s="2198"/>
      <c r="WLT897" s="2198"/>
      <c r="WLU897" s="2198"/>
      <c r="WLV897" s="2198"/>
      <c r="WLW897" s="2198"/>
      <c r="WLX897" s="2198"/>
      <c r="WLY897" s="2198"/>
      <c r="WLZ897" s="2198"/>
      <c r="WMA897" s="2198"/>
      <c r="WMB897" s="2198"/>
      <c r="WMC897" s="2198"/>
      <c r="WMD897" s="2198"/>
      <c r="WME897" s="2198"/>
      <c r="WMF897" s="2198"/>
      <c r="WMG897" s="2198"/>
      <c r="WMH897" s="2198"/>
      <c r="WMI897" s="2198"/>
      <c r="WMJ897" s="2198"/>
      <c r="WMK897" s="2198"/>
      <c r="WML897" s="2198"/>
      <c r="WMM897" s="2198"/>
      <c r="WMN897" s="2198"/>
      <c r="WMO897" s="2198"/>
      <c r="WMP897" s="2198"/>
      <c r="WMQ897" s="2198"/>
      <c r="WMR897" s="2198"/>
      <c r="WMS897" s="2198"/>
      <c r="WMT897" s="2198"/>
      <c r="WMU897" s="2198"/>
      <c r="WMV897" s="2198"/>
      <c r="WMW897" s="2198"/>
      <c r="WMX897" s="2198"/>
      <c r="WMY897" s="2198"/>
      <c r="WMZ897" s="2198"/>
      <c r="WNA897" s="2198"/>
      <c r="WNB897" s="2198"/>
      <c r="WNC897" s="2198"/>
      <c r="WND897" s="2198"/>
      <c r="WNE897" s="2198"/>
      <c r="WNF897" s="2198"/>
      <c r="WNG897" s="2198"/>
      <c r="WNH897" s="2198"/>
      <c r="WNI897" s="2198"/>
      <c r="WNJ897" s="2198"/>
      <c r="WNK897" s="2198"/>
      <c r="WNL897" s="2198"/>
      <c r="WNM897" s="2198"/>
      <c r="WNN897" s="2198"/>
      <c r="WNO897" s="2198"/>
      <c r="WNP897" s="2198"/>
      <c r="WNQ897" s="2198"/>
      <c r="WNR897" s="2198"/>
      <c r="WNS897" s="2198"/>
      <c r="WNT897" s="2198"/>
      <c r="WNU897" s="2198"/>
      <c r="WNV897" s="2198"/>
      <c r="WNW897" s="2198"/>
      <c r="WNX897" s="2198"/>
      <c r="WNY897" s="2198"/>
      <c r="WNZ897" s="2198"/>
      <c r="WOA897" s="2198"/>
      <c r="WOB897" s="2198"/>
      <c r="WOC897" s="2198"/>
      <c r="WOD897" s="2198"/>
      <c r="WOE897" s="2198"/>
      <c r="WOF897" s="2198"/>
      <c r="WOG897" s="2198"/>
      <c r="WOH897" s="2198"/>
      <c r="WOI897" s="2198"/>
      <c r="WOJ897" s="2198"/>
      <c r="WOK897" s="2198"/>
      <c r="WOL897" s="2198"/>
      <c r="WOM897" s="2198"/>
      <c r="WON897" s="2198"/>
      <c r="WOO897" s="2198"/>
      <c r="WOP897" s="2198"/>
      <c r="WOQ897" s="2198"/>
      <c r="WOR897" s="2198"/>
      <c r="WOS897" s="2198"/>
      <c r="WOT897" s="2198"/>
      <c r="WOU897" s="2198"/>
      <c r="WOV897" s="2198"/>
      <c r="WOW897" s="2198"/>
      <c r="WOX897" s="2198"/>
      <c r="WOY897" s="2198"/>
      <c r="WOZ897" s="2198"/>
      <c r="WPA897" s="2198"/>
      <c r="WPB897" s="2198"/>
      <c r="WPC897" s="2198"/>
      <c r="WPD897" s="2198"/>
      <c r="WPE897" s="2198"/>
      <c r="WPF897" s="2198"/>
      <c r="WPG897" s="2198"/>
      <c r="WPH897" s="2198"/>
      <c r="WPI897" s="2198"/>
      <c r="WPJ897" s="2198"/>
      <c r="WPK897" s="2198"/>
      <c r="WPL897" s="2198"/>
      <c r="WPM897" s="2198"/>
      <c r="WPN897" s="2198"/>
      <c r="WPO897" s="2198"/>
      <c r="WPP897" s="2198"/>
      <c r="WPQ897" s="2198"/>
      <c r="WPR897" s="2198"/>
      <c r="WPS897" s="2198"/>
      <c r="WPT897" s="2198"/>
      <c r="WPU897" s="2198"/>
      <c r="WPV897" s="2198"/>
      <c r="WPW897" s="2198"/>
      <c r="WPX897" s="2198"/>
      <c r="WPY897" s="2198"/>
      <c r="WPZ897" s="2198"/>
      <c r="WQA897" s="2198"/>
      <c r="WQB897" s="2198"/>
      <c r="WQC897" s="2198"/>
      <c r="WQD897" s="2198"/>
      <c r="WQE897" s="2198"/>
      <c r="WQF897" s="2198"/>
      <c r="WQG897" s="2198"/>
      <c r="WQH897" s="2198"/>
      <c r="WQI897" s="2198"/>
      <c r="WQJ897" s="2198"/>
      <c r="WQK897" s="2198"/>
      <c r="WQL897" s="2198"/>
      <c r="WQM897" s="2198"/>
      <c r="WQN897" s="2198"/>
      <c r="WQO897" s="2198"/>
      <c r="WQP897" s="2198"/>
      <c r="WQQ897" s="2198"/>
      <c r="WQR897" s="2198"/>
      <c r="WQS897" s="2198"/>
      <c r="WQT897" s="2198"/>
      <c r="WQU897" s="2198"/>
      <c r="WQV897" s="2198"/>
      <c r="WQW897" s="2198"/>
      <c r="WQX897" s="2198"/>
      <c r="WQY897" s="2198"/>
      <c r="WQZ897" s="2198"/>
      <c r="WRA897" s="2198"/>
      <c r="WRB897" s="2198"/>
      <c r="WRC897" s="2198"/>
      <c r="WRD897" s="2198"/>
      <c r="WRE897" s="2198"/>
      <c r="WRF897" s="2198"/>
      <c r="WRG897" s="2198"/>
      <c r="WRH897" s="2198"/>
      <c r="WRI897" s="2198"/>
      <c r="WRJ897" s="2198"/>
      <c r="WRK897" s="2198"/>
      <c r="WRL897" s="2198"/>
      <c r="WRM897" s="2198"/>
      <c r="WRN897" s="2198"/>
      <c r="WRO897" s="2198"/>
      <c r="WRP897" s="2198"/>
      <c r="WRQ897" s="2198"/>
      <c r="WRR897" s="2198"/>
      <c r="WRS897" s="2198"/>
      <c r="WRT897" s="2198"/>
      <c r="WRU897" s="2198"/>
      <c r="WRV897" s="2198"/>
      <c r="WRW897" s="2198"/>
      <c r="WRX897" s="2198"/>
      <c r="WRY897" s="2198"/>
      <c r="WRZ897" s="2198"/>
      <c r="WSA897" s="2198"/>
      <c r="WSB897" s="2198"/>
      <c r="WSC897" s="2198"/>
      <c r="WSD897" s="2198"/>
      <c r="WSE897" s="2198"/>
      <c r="WSF897" s="2198"/>
      <c r="WSG897" s="2198"/>
      <c r="WSH897" s="2198"/>
      <c r="WSI897" s="2198"/>
      <c r="WSJ897" s="2198"/>
      <c r="WSK897" s="2198"/>
      <c r="WSL897" s="2198"/>
      <c r="WSM897" s="2198"/>
      <c r="WSN897" s="2198"/>
      <c r="WSO897" s="2198"/>
      <c r="WSP897" s="2198"/>
      <c r="WSQ897" s="2198"/>
      <c r="WSR897" s="2198"/>
      <c r="WSS897" s="2198"/>
      <c r="WST897" s="2198"/>
      <c r="WSU897" s="2198"/>
      <c r="WSV897" s="2198"/>
      <c r="WSW897" s="2198"/>
      <c r="WSX897" s="2198"/>
      <c r="WSY897" s="2198"/>
      <c r="WSZ897" s="2198"/>
      <c r="WTA897" s="2198"/>
      <c r="WTB897" s="2198"/>
      <c r="WTC897" s="2198"/>
      <c r="WTD897" s="2198"/>
      <c r="WTE897" s="2198"/>
      <c r="WTF897" s="2198"/>
      <c r="WTG897" s="2198"/>
      <c r="WTH897" s="2198"/>
      <c r="WTI897" s="2198"/>
      <c r="WTJ897" s="2198"/>
      <c r="WTK897" s="2198"/>
      <c r="WTL897" s="2198"/>
      <c r="WTM897" s="2198"/>
      <c r="WTN897" s="2198"/>
      <c r="WTO897" s="2198"/>
      <c r="WTP897" s="2198"/>
      <c r="WTQ897" s="2198"/>
      <c r="WTR897" s="2198"/>
      <c r="WTS897" s="2198"/>
      <c r="WTT897" s="2198"/>
      <c r="WTU897" s="2198"/>
      <c r="WTV897" s="2198"/>
      <c r="WTW897" s="2198"/>
      <c r="WTX897" s="2198"/>
      <c r="WTY897" s="2198"/>
      <c r="WTZ897" s="2198"/>
      <c r="WUA897" s="2198"/>
      <c r="WUB897" s="2198"/>
      <c r="WUC897" s="2198"/>
      <c r="WUD897" s="2198"/>
      <c r="WUE897" s="2198"/>
      <c r="WUF897" s="2198"/>
      <c r="WUG897" s="2198"/>
      <c r="WUH897" s="2198"/>
      <c r="WUI897" s="2198"/>
      <c r="WUJ897" s="2198"/>
      <c r="WUK897" s="2198"/>
      <c r="WUL897" s="2198"/>
      <c r="WUM897" s="2198"/>
      <c r="WUN897" s="2198"/>
      <c r="WUO897" s="2198"/>
      <c r="WUP897" s="2198"/>
      <c r="WUQ897" s="2198"/>
      <c r="WUR897" s="2198"/>
      <c r="WUS897" s="2198"/>
      <c r="WUT897" s="2198"/>
      <c r="WUU897" s="2198"/>
      <c r="WUV897" s="2198"/>
      <c r="WUW897" s="2198"/>
      <c r="WUX897" s="2198"/>
      <c r="WUY897" s="2198"/>
      <c r="WUZ897" s="2198"/>
      <c r="WVA897" s="2198"/>
      <c r="WVB897" s="2198"/>
      <c r="WVC897" s="2198"/>
      <c r="WVD897" s="2198"/>
      <c r="WVE897" s="2198"/>
      <c r="WVF897" s="2198"/>
      <c r="WVG897" s="2198"/>
      <c r="WVH897" s="2198"/>
      <c r="WVI897" s="2198"/>
      <c r="WVJ897" s="2198"/>
      <c r="WVK897" s="2198"/>
      <c r="WVO897" s="2198"/>
      <c r="WVP897" s="2198"/>
      <c r="WVQ897" s="2198"/>
      <c r="WVR897" s="2198"/>
      <c r="WVS897" s="2198"/>
      <c r="WVT897" s="2198"/>
      <c r="WVU897" s="2198"/>
      <c r="WVV897" s="2198"/>
      <c r="WVW897" s="2198"/>
      <c r="WVX897" s="2198"/>
      <c r="WVY897" s="2198"/>
      <c r="WVZ897" s="2198"/>
      <c r="WWA897" s="2198"/>
      <c r="WWB897" s="2198"/>
      <c r="WWC897" s="2198"/>
      <c r="WWD897" s="2198"/>
      <c r="WWE897" s="2198"/>
      <c r="WWF897" s="2198"/>
      <c r="WWG897" s="2198"/>
      <c r="WWH897" s="2198"/>
      <c r="WWI897" s="2198"/>
      <c r="WWJ897" s="2198"/>
      <c r="WWK897" s="2198"/>
      <c r="WWL897" s="2198"/>
      <c r="WWM897" s="2198"/>
      <c r="WWN897" s="2198"/>
      <c r="WWO897" s="2198"/>
      <c r="WWP897" s="2198"/>
      <c r="WWQ897" s="2198"/>
      <c r="WWR897" s="2198"/>
      <c r="WWS897" s="2198"/>
      <c r="WWT897" s="2198"/>
      <c r="WWU897" s="2198"/>
      <c r="WWV897" s="2198"/>
      <c r="WWW897" s="2198"/>
      <c r="WWX897" s="2198"/>
      <c r="WWY897" s="2198"/>
      <c r="WWZ897" s="2198"/>
      <c r="WXA897" s="2198"/>
      <c r="WXB897" s="2198"/>
      <c r="WXC897" s="2198"/>
      <c r="WXD897" s="2198"/>
      <c r="WXE897" s="2198"/>
      <c r="WXF897" s="2198"/>
      <c r="WXG897" s="2198"/>
      <c r="WXH897" s="2198"/>
      <c r="WXI897" s="2198"/>
      <c r="WXJ897" s="2198"/>
      <c r="WXK897" s="2198"/>
      <c r="WXL897" s="2198"/>
      <c r="WXM897" s="2198"/>
      <c r="WXN897" s="2198"/>
      <c r="WXO897" s="2198"/>
      <c r="WXP897" s="2198"/>
      <c r="WXQ897" s="2198"/>
      <c r="WXR897" s="2198"/>
      <c r="WXS897" s="2198"/>
      <c r="WXT897" s="2198"/>
      <c r="WXU897" s="2198"/>
      <c r="WXV897" s="2198"/>
      <c r="WXW897" s="2198"/>
      <c r="WXX897" s="2198"/>
      <c r="WXY897" s="2198"/>
      <c r="WXZ897" s="2198"/>
      <c r="WYA897" s="2198"/>
      <c r="WYB897" s="2198"/>
      <c r="WYC897" s="2198"/>
      <c r="WYD897" s="2198"/>
      <c r="WYE897" s="2198"/>
      <c r="WYF897" s="2198"/>
      <c r="WYG897" s="2198"/>
      <c r="WYH897" s="2198"/>
      <c r="WYI897" s="2198"/>
      <c r="WYJ897" s="2198"/>
      <c r="WYK897" s="2198"/>
      <c r="WYL897" s="2198"/>
      <c r="WYM897" s="2198"/>
      <c r="WYN897" s="2198"/>
      <c r="WYO897" s="2198"/>
      <c r="WYP897" s="2198"/>
      <c r="WYQ897" s="2198"/>
      <c r="WYR897" s="2198"/>
      <c r="WYS897" s="2198"/>
      <c r="WYT897" s="2198"/>
      <c r="WYU897" s="2198"/>
      <c r="WYV897" s="2198"/>
      <c r="WYW897" s="2198"/>
      <c r="WYX897" s="2198"/>
      <c r="WYY897" s="2198"/>
      <c r="WYZ897" s="2198"/>
      <c r="WZA897" s="2198"/>
      <c r="WZB897" s="2198"/>
      <c r="WZC897" s="2198"/>
      <c r="WZD897" s="2198"/>
      <c r="WZE897" s="2198"/>
      <c r="WZF897" s="2198"/>
      <c r="WZG897" s="2198"/>
      <c r="WZH897" s="2198"/>
      <c r="WZI897" s="2198"/>
      <c r="WZJ897" s="2198"/>
      <c r="WZK897" s="2198"/>
      <c r="WZL897" s="2198"/>
      <c r="WZM897" s="2198"/>
      <c r="WZN897" s="2198"/>
      <c r="WZO897" s="2198"/>
      <c r="WZP897" s="2198"/>
      <c r="WZQ897" s="2198"/>
      <c r="WZR897" s="2198"/>
      <c r="WZS897" s="2198"/>
      <c r="WZT897" s="2198"/>
      <c r="WZU897" s="2198"/>
      <c r="WZV897" s="2198"/>
      <c r="WZW897" s="2198"/>
      <c r="WZX897" s="2198"/>
      <c r="WZY897" s="2198"/>
      <c r="WZZ897" s="2198"/>
      <c r="XAA897" s="2198"/>
      <c r="XAB897" s="2198"/>
      <c r="XAC897" s="2198"/>
      <c r="XAD897" s="2198"/>
      <c r="XAE897" s="2198"/>
      <c r="XAF897" s="2198"/>
      <c r="XAG897" s="2198"/>
      <c r="XAH897" s="2198"/>
      <c r="XAI897" s="2198"/>
      <c r="XAJ897" s="2198"/>
      <c r="XAK897" s="2198"/>
      <c r="XAL897" s="2198"/>
      <c r="XAM897" s="2198"/>
      <c r="XAN897" s="2198"/>
      <c r="XAO897" s="2198"/>
      <c r="XAP897" s="2198"/>
      <c r="XAQ897" s="2198"/>
      <c r="XAR897" s="2198"/>
      <c r="XAS897" s="2198"/>
      <c r="XAT897" s="2198"/>
      <c r="XAU897" s="2198"/>
      <c r="XAV897" s="2198"/>
      <c r="XAW897" s="2198"/>
      <c r="XAX897" s="2198"/>
      <c r="XAY897" s="2198"/>
      <c r="XAZ897" s="2198"/>
      <c r="XBA897" s="2198"/>
      <c r="XBB897" s="2198"/>
      <c r="XBC897" s="2198"/>
      <c r="XBD897" s="2198"/>
      <c r="XBE897" s="2198"/>
      <c r="XBF897" s="2198"/>
      <c r="XBG897" s="2198"/>
      <c r="XBH897" s="2198"/>
      <c r="XBI897" s="2198"/>
      <c r="XBJ897" s="2198"/>
      <c r="XBK897" s="2198"/>
      <c r="XBL897" s="2198"/>
      <c r="XBM897" s="2198"/>
      <c r="XBN897" s="2198"/>
      <c r="XBO897" s="2198"/>
      <c r="XBP897" s="2198"/>
      <c r="XBQ897" s="2198"/>
      <c r="XBR897" s="2198"/>
      <c r="XBS897" s="2198"/>
      <c r="XBT897" s="2198"/>
      <c r="XBU897" s="2198"/>
      <c r="XBV897" s="2198"/>
      <c r="XBW897" s="2198"/>
      <c r="XBX897" s="2198"/>
      <c r="XBY897" s="2198"/>
      <c r="XBZ897" s="2198"/>
      <c r="XCA897" s="2198"/>
      <c r="XCB897" s="2198"/>
      <c r="XCC897" s="2198"/>
      <c r="XCD897" s="2198"/>
      <c r="XCE897" s="2198"/>
      <c r="XCF897" s="2198"/>
      <c r="XCG897" s="2198"/>
      <c r="XCH897" s="2198"/>
      <c r="XCI897" s="2198"/>
      <c r="XCJ897" s="2198"/>
      <c r="XCK897" s="2198"/>
      <c r="XCL897" s="2198"/>
      <c r="XCM897" s="2198"/>
      <c r="XCN897" s="2198"/>
      <c r="XCO897" s="2198"/>
      <c r="XCP897" s="2198"/>
      <c r="XCQ897" s="2198"/>
      <c r="XCR897" s="2198"/>
      <c r="XCS897" s="2198"/>
      <c r="XCT897" s="2198"/>
      <c r="XCU897" s="2198"/>
      <c r="XCV897" s="2198"/>
      <c r="XCW897" s="2198"/>
      <c r="XCX897" s="2198"/>
      <c r="XCY897" s="2198"/>
      <c r="XCZ897" s="2198"/>
      <c r="XDA897" s="2198"/>
      <c r="XDB897" s="2198"/>
      <c r="XDC897" s="2198"/>
      <c r="XDD897" s="2198"/>
      <c r="XDE897" s="2198"/>
      <c r="XDF897" s="2198"/>
      <c r="XDG897" s="2198"/>
      <c r="XDH897" s="2198"/>
      <c r="XDI897" s="2198"/>
      <c r="XDJ897" s="2198"/>
      <c r="XDK897" s="2198"/>
      <c r="XDL897" s="2198"/>
      <c r="XDM897" s="2198"/>
      <c r="XDN897" s="2198"/>
      <c r="XDO897" s="2198"/>
      <c r="XDP897" s="2198"/>
      <c r="XDQ897" s="2198"/>
      <c r="XDR897" s="2198"/>
      <c r="XDS897" s="2198"/>
      <c r="XDT897" s="2198"/>
      <c r="XDU897" s="2198"/>
      <c r="XDV897" s="2198"/>
      <c r="XDW897" s="2198"/>
      <c r="XDX897" s="2198"/>
      <c r="XDY897" s="2198"/>
      <c r="XDZ897" s="2198"/>
      <c r="XEA897" s="2198"/>
      <c r="XEB897" s="2198"/>
      <c r="XEC897" s="2198"/>
      <c r="XED897" s="2198"/>
      <c r="XEE897" s="2198"/>
      <c r="XEF897" s="2198"/>
      <c r="XEG897" s="2198"/>
      <c r="XEH897" s="2198"/>
      <c r="XEI897" s="2198"/>
      <c r="XEJ897" s="2198"/>
      <c r="XEK897" s="2198"/>
      <c r="XEL897" s="2198"/>
      <c r="XEM897" s="2198"/>
      <c r="XEN897" s="2198"/>
      <c r="XEO897" s="2198"/>
      <c r="XEP897" s="2198"/>
      <c r="XEQ897" s="2198"/>
      <c r="XER897" s="2198"/>
      <c r="XES897" s="2198"/>
      <c r="XET897" s="2198"/>
      <c r="XEU897" s="2198"/>
      <c r="XEV897" s="2198"/>
      <c r="XEW897" s="2198"/>
      <c r="XEX897" s="2198"/>
      <c r="XEY897" s="2198"/>
      <c r="XEZ897" s="2198"/>
      <c r="XFA897" s="2198"/>
      <c r="XFB897" s="2198"/>
      <c r="XFC897" s="2198"/>
    </row>
    <row r="898" spans="1:16383" s="2203" customFormat="1">
      <c r="A898" s="2204" t="s">
        <v>3553</v>
      </c>
      <c r="B898" s="2205" t="s">
        <v>4337</v>
      </c>
      <c r="C898" s="2222" t="s">
        <v>48</v>
      </c>
      <c r="D898" s="2222">
        <f t="shared" si="39"/>
        <v>0.33999999999999997</v>
      </c>
      <c r="E898" s="2222">
        <v>0.22</v>
      </c>
      <c r="F898" s="2222">
        <v>0.12</v>
      </c>
      <c r="G898" s="2222" t="s">
        <v>75</v>
      </c>
      <c r="H898" s="2222" t="s">
        <v>2361</v>
      </c>
      <c r="I898" s="2203">
        <v>1</v>
      </c>
      <c r="J898" s="2198"/>
      <c r="K898" s="2205" t="s">
        <v>4337</v>
      </c>
      <c r="L898" s="2198"/>
      <c r="M898" s="2198"/>
      <c r="N898" s="2198"/>
      <c r="O898" s="2198"/>
      <c r="P898" s="2198"/>
      <c r="Q898" s="2198"/>
      <c r="R898" s="2198"/>
      <c r="S898" s="2198"/>
      <c r="T898" s="2198"/>
      <c r="U898" s="2198"/>
      <c r="V898" s="2198"/>
      <c r="W898" s="2198"/>
      <c r="X898" s="2198"/>
      <c r="Y898" s="2198"/>
      <c r="Z898" s="2198"/>
      <c r="AA898" s="2198"/>
      <c r="AB898" s="2198"/>
      <c r="AC898" s="2198"/>
      <c r="AD898" s="2198"/>
      <c r="AE898" s="2198"/>
      <c r="AF898" s="2198"/>
      <c r="AG898" s="2198"/>
      <c r="AH898" s="2198"/>
      <c r="AI898" s="2198"/>
      <c r="AJ898" s="2198"/>
      <c r="AK898" s="2198"/>
      <c r="AL898" s="2198"/>
      <c r="AM898" s="2198"/>
      <c r="AN898" s="2198"/>
      <c r="AO898" s="2198"/>
      <c r="AP898" s="2198"/>
      <c r="AQ898" s="2198"/>
      <c r="AR898" s="2198"/>
      <c r="AS898" s="2198"/>
      <c r="AT898" s="2198"/>
      <c r="AU898" s="2198"/>
      <c r="AV898" s="2198"/>
      <c r="AW898" s="2198"/>
      <c r="AX898" s="2198"/>
      <c r="AY898" s="2198"/>
      <c r="AZ898" s="2198"/>
      <c r="BA898" s="2198"/>
      <c r="BB898" s="2198"/>
      <c r="BC898" s="2198"/>
      <c r="BD898" s="2198"/>
      <c r="BE898" s="2198"/>
      <c r="BF898" s="2198"/>
      <c r="BG898" s="2198"/>
      <c r="BH898" s="2198"/>
      <c r="BI898" s="2198"/>
      <c r="BJ898" s="2198"/>
      <c r="BK898" s="2198"/>
      <c r="BL898" s="2198"/>
      <c r="BM898" s="2198"/>
      <c r="BN898" s="2198"/>
      <c r="BO898" s="2198"/>
      <c r="BP898" s="2198"/>
      <c r="BQ898" s="2198"/>
      <c r="BR898" s="2198"/>
      <c r="BS898" s="2198"/>
      <c r="BT898" s="2198"/>
      <c r="BU898" s="2198"/>
      <c r="BV898" s="2198"/>
      <c r="BW898" s="2198"/>
      <c r="BX898" s="2198"/>
      <c r="BY898" s="2198"/>
      <c r="BZ898" s="2198"/>
      <c r="CA898" s="2198"/>
      <c r="CB898" s="2198"/>
      <c r="CC898" s="2198"/>
      <c r="CD898" s="2198"/>
      <c r="CE898" s="2198"/>
      <c r="CF898" s="2198"/>
      <c r="CG898" s="2198"/>
      <c r="CH898" s="2198"/>
      <c r="CI898" s="2198"/>
      <c r="CJ898" s="2198"/>
      <c r="CK898" s="2198"/>
      <c r="CL898" s="2198"/>
      <c r="CM898" s="2198"/>
      <c r="CN898" s="2198"/>
      <c r="CO898" s="2198"/>
      <c r="CP898" s="2198"/>
      <c r="CQ898" s="2198"/>
      <c r="CR898" s="2198"/>
      <c r="CS898" s="2198"/>
      <c r="CT898" s="2198"/>
      <c r="CU898" s="2198"/>
      <c r="CV898" s="2198"/>
      <c r="CW898" s="2198"/>
      <c r="CX898" s="2198"/>
      <c r="CY898" s="2198"/>
      <c r="CZ898" s="2198"/>
      <c r="DA898" s="2198"/>
      <c r="DB898" s="2198"/>
      <c r="DC898" s="2198"/>
      <c r="DD898" s="2198"/>
      <c r="DE898" s="2198"/>
      <c r="DF898" s="2198"/>
      <c r="DG898" s="2198"/>
      <c r="DH898" s="2198"/>
      <c r="DI898" s="2198"/>
      <c r="DJ898" s="2198"/>
      <c r="DK898" s="2198"/>
      <c r="DL898" s="2198"/>
      <c r="DM898" s="2198"/>
      <c r="DN898" s="2198"/>
      <c r="DO898" s="2198"/>
      <c r="DP898" s="2198"/>
      <c r="DQ898" s="2198"/>
      <c r="DR898" s="2198"/>
      <c r="DS898" s="2198"/>
      <c r="DT898" s="2198"/>
      <c r="DU898" s="2198"/>
      <c r="DV898" s="2198"/>
      <c r="DW898" s="2198"/>
      <c r="DX898" s="2198"/>
      <c r="DY898" s="2198"/>
      <c r="DZ898" s="2198"/>
      <c r="EA898" s="2198"/>
      <c r="EB898" s="2198"/>
      <c r="EC898" s="2198"/>
      <c r="ED898" s="2198"/>
      <c r="EE898" s="2198"/>
      <c r="EF898" s="2198"/>
      <c r="EG898" s="2198"/>
      <c r="EH898" s="2198"/>
      <c r="EI898" s="2198"/>
      <c r="EJ898" s="2198"/>
      <c r="EK898" s="2198"/>
      <c r="EL898" s="2198"/>
      <c r="EM898" s="2198"/>
      <c r="EN898" s="2198"/>
      <c r="EO898" s="2198"/>
      <c r="EP898" s="2198"/>
      <c r="EQ898" s="2198"/>
      <c r="ER898" s="2198"/>
      <c r="ES898" s="2198"/>
      <c r="ET898" s="2198"/>
      <c r="EU898" s="2198"/>
      <c r="EV898" s="2198"/>
      <c r="EW898" s="2198"/>
      <c r="EX898" s="2198"/>
      <c r="EY898" s="2198"/>
      <c r="EZ898" s="2198"/>
      <c r="FA898" s="2198"/>
      <c r="FB898" s="2198"/>
      <c r="FC898" s="2198"/>
      <c r="FD898" s="2198"/>
      <c r="FE898" s="2198"/>
      <c r="FF898" s="2198"/>
      <c r="FG898" s="2198"/>
      <c r="FH898" s="2198"/>
      <c r="FI898" s="2198"/>
      <c r="FJ898" s="2198"/>
      <c r="FK898" s="2198"/>
      <c r="FL898" s="2198"/>
      <c r="FM898" s="2198"/>
      <c r="FN898" s="2198"/>
      <c r="FO898" s="2198"/>
      <c r="FP898" s="2198"/>
      <c r="FQ898" s="2198"/>
      <c r="FR898" s="2198"/>
      <c r="FS898" s="2198"/>
      <c r="FT898" s="2198"/>
      <c r="FU898" s="2198"/>
      <c r="FV898" s="2198"/>
      <c r="FW898" s="2198"/>
      <c r="FX898" s="2198"/>
      <c r="FY898" s="2198"/>
      <c r="FZ898" s="2198"/>
      <c r="GA898" s="2198"/>
      <c r="GB898" s="2198"/>
      <c r="GC898" s="2198"/>
      <c r="GD898" s="2198"/>
      <c r="GE898" s="2198"/>
      <c r="GF898" s="2198"/>
      <c r="GG898" s="2198"/>
      <c r="GH898" s="2198"/>
      <c r="GI898" s="2198"/>
      <c r="GJ898" s="2198"/>
      <c r="GK898" s="2198"/>
      <c r="GL898" s="2198"/>
      <c r="GM898" s="2198"/>
      <c r="GN898" s="2198"/>
      <c r="GO898" s="2198"/>
      <c r="GP898" s="2198"/>
      <c r="GQ898" s="2198"/>
      <c r="GR898" s="2198"/>
      <c r="GS898" s="2198"/>
      <c r="GT898" s="2198"/>
      <c r="GU898" s="2198"/>
      <c r="GV898" s="2198"/>
      <c r="GW898" s="2198"/>
      <c r="GX898" s="2198"/>
      <c r="GY898" s="2198"/>
      <c r="GZ898" s="2198"/>
      <c r="HA898" s="2198"/>
      <c r="HB898" s="2198"/>
      <c r="HC898" s="2198"/>
      <c r="HD898" s="2198"/>
      <c r="HE898" s="2198"/>
      <c r="HF898" s="2198"/>
      <c r="HG898" s="2198"/>
      <c r="HH898" s="2198"/>
      <c r="HI898" s="2198"/>
      <c r="HJ898" s="2198"/>
      <c r="HK898" s="2198"/>
      <c r="HL898" s="2198"/>
      <c r="HM898" s="2198"/>
      <c r="HN898" s="2198"/>
      <c r="HO898" s="2198"/>
      <c r="HP898" s="2198"/>
      <c r="HQ898" s="2198"/>
      <c r="HR898" s="2198"/>
      <c r="HS898" s="2198"/>
      <c r="HT898" s="2198"/>
      <c r="HU898" s="2198"/>
      <c r="HV898" s="2198"/>
      <c r="HW898" s="2198"/>
      <c r="HX898" s="2198"/>
      <c r="HY898" s="2198"/>
      <c r="HZ898" s="2198"/>
      <c r="IA898" s="2198"/>
      <c r="IB898" s="2198"/>
      <c r="IC898" s="2198"/>
      <c r="ID898" s="2198"/>
      <c r="IE898" s="2198"/>
      <c r="IF898" s="2198"/>
      <c r="IG898" s="2198"/>
      <c r="IH898" s="2198"/>
      <c r="II898" s="2198"/>
      <c r="IJ898" s="2198"/>
      <c r="IK898" s="2198"/>
      <c r="IL898" s="2198"/>
      <c r="IM898" s="2198"/>
      <c r="IN898" s="2198"/>
      <c r="IO898" s="2198"/>
      <c r="IP898" s="2198"/>
      <c r="IQ898" s="2198"/>
      <c r="IR898" s="2198"/>
      <c r="IS898" s="2198"/>
      <c r="IT898" s="2198"/>
      <c r="IU898" s="2198"/>
      <c r="IV898" s="2198"/>
      <c r="IW898" s="2198"/>
      <c r="IX898" s="2198"/>
      <c r="IY898" s="2198"/>
      <c r="JC898" s="2198"/>
      <c r="JD898" s="2198"/>
      <c r="JE898" s="2198"/>
      <c r="JF898" s="2198"/>
      <c r="JG898" s="2198"/>
      <c r="JH898" s="2198"/>
      <c r="JI898" s="2198"/>
      <c r="JJ898" s="2198"/>
      <c r="JK898" s="2198"/>
      <c r="JL898" s="2198"/>
      <c r="JM898" s="2198"/>
      <c r="JN898" s="2198"/>
      <c r="JO898" s="2198"/>
      <c r="JP898" s="2198"/>
      <c r="JQ898" s="2198"/>
      <c r="JR898" s="2198"/>
      <c r="JS898" s="2198"/>
      <c r="JT898" s="2198"/>
      <c r="JU898" s="2198"/>
      <c r="JV898" s="2198"/>
      <c r="JW898" s="2198"/>
      <c r="JX898" s="2198"/>
      <c r="JY898" s="2198"/>
      <c r="JZ898" s="2198"/>
      <c r="KA898" s="2198"/>
      <c r="KB898" s="2198"/>
      <c r="KC898" s="2198"/>
      <c r="KD898" s="2198"/>
      <c r="KE898" s="2198"/>
      <c r="KF898" s="2198"/>
      <c r="KG898" s="2198"/>
      <c r="KH898" s="2198"/>
      <c r="KI898" s="2198"/>
      <c r="KJ898" s="2198"/>
      <c r="KK898" s="2198"/>
      <c r="KL898" s="2198"/>
      <c r="KM898" s="2198"/>
      <c r="KN898" s="2198"/>
      <c r="KO898" s="2198"/>
      <c r="KP898" s="2198"/>
      <c r="KQ898" s="2198"/>
      <c r="KR898" s="2198"/>
      <c r="KS898" s="2198"/>
      <c r="KT898" s="2198"/>
      <c r="KU898" s="2198"/>
      <c r="KV898" s="2198"/>
      <c r="KW898" s="2198"/>
      <c r="KX898" s="2198"/>
      <c r="KY898" s="2198"/>
      <c r="KZ898" s="2198"/>
      <c r="LA898" s="2198"/>
      <c r="LB898" s="2198"/>
      <c r="LC898" s="2198"/>
      <c r="LD898" s="2198"/>
      <c r="LE898" s="2198"/>
      <c r="LF898" s="2198"/>
      <c r="LG898" s="2198"/>
      <c r="LH898" s="2198"/>
      <c r="LI898" s="2198"/>
      <c r="LJ898" s="2198"/>
      <c r="LK898" s="2198"/>
      <c r="LL898" s="2198"/>
      <c r="LM898" s="2198"/>
      <c r="LN898" s="2198"/>
      <c r="LO898" s="2198"/>
      <c r="LP898" s="2198"/>
      <c r="LQ898" s="2198"/>
      <c r="LR898" s="2198"/>
      <c r="LS898" s="2198"/>
      <c r="LT898" s="2198"/>
      <c r="LU898" s="2198"/>
      <c r="LV898" s="2198"/>
      <c r="LW898" s="2198"/>
      <c r="LX898" s="2198"/>
      <c r="LY898" s="2198"/>
      <c r="LZ898" s="2198"/>
      <c r="MA898" s="2198"/>
      <c r="MB898" s="2198"/>
      <c r="MC898" s="2198"/>
      <c r="MD898" s="2198"/>
      <c r="ME898" s="2198"/>
      <c r="MF898" s="2198"/>
      <c r="MG898" s="2198"/>
      <c r="MH898" s="2198"/>
      <c r="MI898" s="2198"/>
      <c r="MJ898" s="2198"/>
      <c r="MK898" s="2198"/>
      <c r="ML898" s="2198"/>
      <c r="MM898" s="2198"/>
      <c r="MN898" s="2198"/>
      <c r="MO898" s="2198"/>
      <c r="MP898" s="2198"/>
      <c r="MQ898" s="2198"/>
      <c r="MR898" s="2198"/>
      <c r="MS898" s="2198"/>
      <c r="MT898" s="2198"/>
      <c r="MU898" s="2198"/>
      <c r="MV898" s="2198"/>
      <c r="MW898" s="2198"/>
      <c r="MX898" s="2198"/>
      <c r="MY898" s="2198"/>
      <c r="MZ898" s="2198"/>
      <c r="NA898" s="2198"/>
      <c r="NB898" s="2198"/>
      <c r="NC898" s="2198"/>
      <c r="ND898" s="2198"/>
      <c r="NE898" s="2198"/>
      <c r="NF898" s="2198"/>
      <c r="NG898" s="2198"/>
      <c r="NH898" s="2198"/>
      <c r="NI898" s="2198"/>
      <c r="NJ898" s="2198"/>
      <c r="NK898" s="2198"/>
      <c r="NL898" s="2198"/>
      <c r="NM898" s="2198"/>
      <c r="NN898" s="2198"/>
      <c r="NO898" s="2198"/>
      <c r="NP898" s="2198"/>
      <c r="NQ898" s="2198"/>
      <c r="NR898" s="2198"/>
      <c r="NS898" s="2198"/>
      <c r="NT898" s="2198"/>
      <c r="NU898" s="2198"/>
      <c r="NV898" s="2198"/>
      <c r="NW898" s="2198"/>
      <c r="NX898" s="2198"/>
      <c r="NY898" s="2198"/>
      <c r="NZ898" s="2198"/>
      <c r="OA898" s="2198"/>
      <c r="OB898" s="2198"/>
      <c r="OC898" s="2198"/>
      <c r="OD898" s="2198"/>
      <c r="OE898" s="2198"/>
      <c r="OF898" s="2198"/>
      <c r="OG898" s="2198"/>
      <c r="OH898" s="2198"/>
      <c r="OI898" s="2198"/>
      <c r="OJ898" s="2198"/>
      <c r="OK898" s="2198"/>
      <c r="OL898" s="2198"/>
      <c r="OM898" s="2198"/>
      <c r="ON898" s="2198"/>
      <c r="OO898" s="2198"/>
      <c r="OP898" s="2198"/>
      <c r="OQ898" s="2198"/>
      <c r="OR898" s="2198"/>
      <c r="OS898" s="2198"/>
      <c r="OT898" s="2198"/>
      <c r="OU898" s="2198"/>
      <c r="OV898" s="2198"/>
      <c r="OW898" s="2198"/>
      <c r="OX898" s="2198"/>
      <c r="OY898" s="2198"/>
      <c r="OZ898" s="2198"/>
      <c r="PA898" s="2198"/>
      <c r="PB898" s="2198"/>
      <c r="PC898" s="2198"/>
      <c r="PD898" s="2198"/>
      <c r="PE898" s="2198"/>
      <c r="PF898" s="2198"/>
      <c r="PG898" s="2198"/>
      <c r="PH898" s="2198"/>
      <c r="PI898" s="2198"/>
      <c r="PJ898" s="2198"/>
      <c r="PK898" s="2198"/>
      <c r="PL898" s="2198"/>
      <c r="PM898" s="2198"/>
      <c r="PN898" s="2198"/>
      <c r="PO898" s="2198"/>
      <c r="PP898" s="2198"/>
      <c r="PQ898" s="2198"/>
      <c r="PR898" s="2198"/>
      <c r="PS898" s="2198"/>
      <c r="PT898" s="2198"/>
      <c r="PU898" s="2198"/>
      <c r="PV898" s="2198"/>
      <c r="PW898" s="2198"/>
      <c r="PX898" s="2198"/>
      <c r="PY898" s="2198"/>
      <c r="PZ898" s="2198"/>
      <c r="QA898" s="2198"/>
      <c r="QB898" s="2198"/>
      <c r="QC898" s="2198"/>
      <c r="QD898" s="2198"/>
      <c r="QE898" s="2198"/>
      <c r="QF898" s="2198"/>
      <c r="QG898" s="2198"/>
      <c r="QH898" s="2198"/>
      <c r="QI898" s="2198"/>
      <c r="QJ898" s="2198"/>
      <c r="QK898" s="2198"/>
      <c r="QL898" s="2198"/>
      <c r="QM898" s="2198"/>
      <c r="QN898" s="2198"/>
      <c r="QO898" s="2198"/>
      <c r="QP898" s="2198"/>
      <c r="QQ898" s="2198"/>
      <c r="QR898" s="2198"/>
      <c r="QS898" s="2198"/>
      <c r="QT898" s="2198"/>
      <c r="QU898" s="2198"/>
      <c r="QV898" s="2198"/>
      <c r="QW898" s="2198"/>
      <c r="QX898" s="2198"/>
      <c r="QY898" s="2198"/>
      <c r="QZ898" s="2198"/>
      <c r="RA898" s="2198"/>
      <c r="RB898" s="2198"/>
      <c r="RC898" s="2198"/>
      <c r="RD898" s="2198"/>
      <c r="RE898" s="2198"/>
      <c r="RF898" s="2198"/>
      <c r="RG898" s="2198"/>
      <c r="RH898" s="2198"/>
      <c r="RI898" s="2198"/>
      <c r="RJ898" s="2198"/>
      <c r="RK898" s="2198"/>
      <c r="RL898" s="2198"/>
      <c r="RM898" s="2198"/>
      <c r="RN898" s="2198"/>
      <c r="RO898" s="2198"/>
      <c r="RP898" s="2198"/>
      <c r="RQ898" s="2198"/>
      <c r="RR898" s="2198"/>
      <c r="RS898" s="2198"/>
      <c r="RT898" s="2198"/>
      <c r="RU898" s="2198"/>
      <c r="RV898" s="2198"/>
      <c r="RW898" s="2198"/>
      <c r="RX898" s="2198"/>
      <c r="RY898" s="2198"/>
      <c r="RZ898" s="2198"/>
      <c r="SA898" s="2198"/>
      <c r="SB898" s="2198"/>
      <c r="SC898" s="2198"/>
      <c r="SD898" s="2198"/>
      <c r="SE898" s="2198"/>
      <c r="SF898" s="2198"/>
      <c r="SG898" s="2198"/>
      <c r="SH898" s="2198"/>
      <c r="SI898" s="2198"/>
      <c r="SJ898" s="2198"/>
      <c r="SK898" s="2198"/>
      <c r="SL898" s="2198"/>
      <c r="SM898" s="2198"/>
      <c r="SN898" s="2198"/>
      <c r="SO898" s="2198"/>
      <c r="SP898" s="2198"/>
      <c r="SQ898" s="2198"/>
      <c r="SR898" s="2198"/>
      <c r="SS898" s="2198"/>
      <c r="ST898" s="2198"/>
      <c r="SU898" s="2198"/>
      <c r="SY898" s="2198"/>
      <c r="SZ898" s="2198"/>
      <c r="TA898" s="2198"/>
      <c r="TB898" s="2198"/>
      <c r="TC898" s="2198"/>
      <c r="TD898" s="2198"/>
      <c r="TE898" s="2198"/>
      <c r="TF898" s="2198"/>
      <c r="TG898" s="2198"/>
      <c r="TH898" s="2198"/>
      <c r="TI898" s="2198"/>
      <c r="TJ898" s="2198"/>
      <c r="TK898" s="2198"/>
      <c r="TL898" s="2198"/>
      <c r="TM898" s="2198"/>
      <c r="TN898" s="2198"/>
      <c r="TO898" s="2198"/>
      <c r="TP898" s="2198"/>
      <c r="TQ898" s="2198"/>
      <c r="TR898" s="2198"/>
      <c r="TS898" s="2198"/>
      <c r="TT898" s="2198"/>
      <c r="TU898" s="2198"/>
      <c r="TV898" s="2198"/>
      <c r="TW898" s="2198"/>
      <c r="TX898" s="2198"/>
      <c r="TY898" s="2198"/>
      <c r="TZ898" s="2198"/>
      <c r="UA898" s="2198"/>
      <c r="UB898" s="2198"/>
      <c r="UC898" s="2198"/>
      <c r="UD898" s="2198"/>
      <c r="UE898" s="2198"/>
      <c r="UF898" s="2198"/>
      <c r="UG898" s="2198"/>
      <c r="UH898" s="2198"/>
      <c r="UI898" s="2198"/>
      <c r="UJ898" s="2198"/>
      <c r="UK898" s="2198"/>
      <c r="UL898" s="2198"/>
      <c r="UM898" s="2198"/>
      <c r="UN898" s="2198"/>
      <c r="UO898" s="2198"/>
      <c r="UP898" s="2198"/>
      <c r="UQ898" s="2198"/>
      <c r="UR898" s="2198"/>
      <c r="US898" s="2198"/>
      <c r="UT898" s="2198"/>
      <c r="UU898" s="2198"/>
      <c r="UV898" s="2198"/>
      <c r="UW898" s="2198"/>
      <c r="UX898" s="2198"/>
      <c r="UY898" s="2198"/>
      <c r="UZ898" s="2198"/>
      <c r="VA898" s="2198"/>
      <c r="VB898" s="2198"/>
      <c r="VC898" s="2198"/>
      <c r="VD898" s="2198"/>
      <c r="VE898" s="2198"/>
      <c r="VF898" s="2198"/>
      <c r="VG898" s="2198"/>
      <c r="VH898" s="2198"/>
      <c r="VI898" s="2198"/>
      <c r="VJ898" s="2198"/>
      <c r="VK898" s="2198"/>
      <c r="VL898" s="2198"/>
      <c r="VM898" s="2198"/>
      <c r="VN898" s="2198"/>
      <c r="VO898" s="2198"/>
      <c r="VP898" s="2198"/>
      <c r="VQ898" s="2198"/>
      <c r="VR898" s="2198"/>
      <c r="VS898" s="2198"/>
      <c r="VT898" s="2198"/>
      <c r="VU898" s="2198"/>
      <c r="VV898" s="2198"/>
      <c r="VW898" s="2198"/>
      <c r="VX898" s="2198"/>
      <c r="VY898" s="2198"/>
      <c r="VZ898" s="2198"/>
      <c r="WA898" s="2198"/>
      <c r="WB898" s="2198"/>
      <c r="WC898" s="2198"/>
      <c r="WD898" s="2198"/>
      <c r="WE898" s="2198"/>
      <c r="WF898" s="2198"/>
      <c r="WG898" s="2198"/>
      <c r="WH898" s="2198"/>
      <c r="WI898" s="2198"/>
      <c r="WJ898" s="2198"/>
      <c r="WK898" s="2198"/>
      <c r="WL898" s="2198"/>
      <c r="WM898" s="2198"/>
      <c r="WN898" s="2198"/>
      <c r="WO898" s="2198"/>
      <c r="WP898" s="2198"/>
      <c r="WQ898" s="2198"/>
      <c r="WR898" s="2198"/>
      <c r="WS898" s="2198"/>
      <c r="WT898" s="2198"/>
      <c r="WU898" s="2198"/>
      <c r="WV898" s="2198"/>
      <c r="WW898" s="2198"/>
      <c r="WX898" s="2198"/>
      <c r="WY898" s="2198"/>
      <c r="WZ898" s="2198"/>
      <c r="XA898" s="2198"/>
      <c r="XB898" s="2198"/>
      <c r="XC898" s="2198"/>
      <c r="XD898" s="2198"/>
      <c r="XE898" s="2198"/>
      <c r="XF898" s="2198"/>
      <c r="XG898" s="2198"/>
      <c r="XH898" s="2198"/>
      <c r="XI898" s="2198"/>
      <c r="XJ898" s="2198"/>
      <c r="XK898" s="2198"/>
      <c r="XL898" s="2198"/>
      <c r="XM898" s="2198"/>
      <c r="XN898" s="2198"/>
      <c r="XO898" s="2198"/>
      <c r="XP898" s="2198"/>
      <c r="XQ898" s="2198"/>
      <c r="XR898" s="2198"/>
      <c r="XS898" s="2198"/>
      <c r="XT898" s="2198"/>
      <c r="XU898" s="2198"/>
      <c r="XV898" s="2198"/>
      <c r="XW898" s="2198"/>
      <c r="XX898" s="2198"/>
      <c r="XY898" s="2198"/>
      <c r="XZ898" s="2198"/>
      <c r="YA898" s="2198"/>
      <c r="YB898" s="2198"/>
      <c r="YC898" s="2198"/>
      <c r="YD898" s="2198"/>
      <c r="YE898" s="2198"/>
      <c r="YF898" s="2198"/>
      <c r="YG898" s="2198"/>
      <c r="YH898" s="2198"/>
      <c r="YI898" s="2198"/>
      <c r="YJ898" s="2198"/>
      <c r="YK898" s="2198"/>
      <c r="YL898" s="2198"/>
      <c r="YM898" s="2198"/>
      <c r="YN898" s="2198"/>
      <c r="YO898" s="2198"/>
      <c r="YP898" s="2198"/>
      <c r="YQ898" s="2198"/>
      <c r="YR898" s="2198"/>
      <c r="YS898" s="2198"/>
      <c r="YT898" s="2198"/>
      <c r="YU898" s="2198"/>
      <c r="YV898" s="2198"/>
      <c r="YW898" s="2198"/>
      <c r="YX898" s="2198"/>
      <c r="YY898" s="2198"/>
      <c r="YZ898" s="2198"/>
      <c r="ZA898" s="2198"/>
      <c r="ZB898" s="2198"/>
      <c r="ZC898" s="2198"/>
      <c r="ZD898" s="2198"/>
      <c r="ZE898" s="2198"/>
      <c r="ZF898" s="2198"/>
      <c r="ZG898" s="2198"/>
      <c r="ZH898" s="2198"/>
      <c r="ZI898" s="2198"/>
      <c r="ZJ898" s="2198"/>
      <c r="ZK898" s="2198"/>
      <c r="ZL898" s="2198"/>
      <c r="ZM898" s="2198"/>
      <c r="ZN898" s="2198"/>
      <c r="ZO898" s="2198"/>
      <c r="ZP898" s="2198"/>
      <c r="ZQ898" s="2198"/>
      <c r="ZR898" s="2198"/>
      <c r="ZS898" s="2198"/>
      <c r="ZT898" s="2198"/>
      <c r="ZU898" s="2198"/>
      <c r="ZV898" s="2198"/>
      <c r="ZW898" s="2198"/>
      <c r="ZX898" s="2198"/>
      <c r="ZY898" s="2198"/>
      <c r="ZZ898" s="2198"/>
      <c r="AAA898" s="2198"/>
      <c r="AAB898" s="2198"/>
      <c r="AAC898" s="2198"/>
      <c r="AAD898" s="2198"/>
      <c r="AAE898" s="2198"/>
      <c r="AAF898" s="2198"/>
      <c r="AAG898" s="2198"/>
      <c r="AAH898" s="2198"/>
      <c r="AAI898" s="2198"/>
      <c r="AAJ898" s="2198"/>
      <c r="AAK898" s="2198"/>
      <c r="AAL898" s="2198"/>
      <c r="AAM898" s="2198"/>
      <c r="AAN898" s="2198"/>
      <c r="AAO898" s="2198"/>
      <c r="AAP898" s="2198"/>
      <c r="AAQ898" s="2198"/>
      <c r="AAR898" s="2198"/>
      <c r="AAS898" s="2198"/>
      <c r="AAT898" s="2198"/>
      <c r="AAU898" s="2198"/>
      <c r="AAV898" s="2198"/>
      <c r="AAW898" s="2198"/>
      <c r="AAX898" s="2198"/>
      <c r="AAY898" s="2198"/>
      <c r="AAZ898" s="2198"/>
      <c r="ABA898" s="2198"/>
      <c r="ABB898" s="2198"/>
      <c r="ABC898" s="2198"/>
      <c r="ABD898" s="2198"/>
      <c r="ABE898" s="2198"/>
      <c r="ABF898" s="2198"/>
      <c r="ABG898" s="2198"/>
      <c r="ABH898" s="2198"/>
      <c r="ABI898" s="2198"/>
      <c r="ABJ898" s="2198"/>
      <c r="ABK898" s="2198"/>
      <c r="ABL898" s="2198"/>
      <c r="ABM898" s="2198"/>
      <c r="ABN898" s="2198"/>
      <c r="ABO898" s="2198"/>
      <c r="ABP898" s="2198"/>
      <c r="ABQ898" s="2198"/>
      <c r="ABR898" s="2198"/>
      <c r="ABS898" s="2198"/>
      <c r="ABT898" s="2198"/>
      <c r="ABU898" s="2198"/>
      <c r="ABV898" s="2198"/>
      <c r="ABW898" s="2198"/>
      <c r="ABX898" s="2198"/>
      <c r="ABY898" s="2198"/>
      <c r="ABZ898" s="2198"/>
      <c r="ACA898" s="2198"/>
      <c r="ACB898" s="2198"/>
      <c r="ACC898" s="2198"/>
      <c r="ACD898" s="2198"/>
      <c r="ACE898" s="2198"/>
      <c r="ACF898" s="2198"/>
      <c r="ACG898" s="2198"/>
      <c r="ACH898" s="2198"/>
      <c r="ACI898" s="2198"/>
      <c r="ACJ898" s="2198"/>
      <c r="ACK898" s="2198"/>
      <c r="ACL898" s="2198"/>
      <c r="ACM898" s="2198"/>
      <c r="ACN898" s="2198"/>
      <c r="ACO898" s="2198"/>
      <c r="ACP898" s="2198"/>
      <c r="ACQ898" s="2198"/>
      <c r="ACU898" s="2198"/>
      <c r="ACV898" s="2198"/>
      <c r="ACW898" s="2198"/>
      <c r="ACX898" s="2198"/>
      <c r="ACY898" s="2198"/>
      <c r="ACZ898" s="2198"/>
      <c r="ADA898" s="2198"/>
      <c r="ADB898" s="2198"/>
      <c r="ADC898" s="2198"/>
      <c r="ADD898" s="2198"/>
      <c r="ADE898" s="2198"/>
      <c r="ADF898" s="2198"/>
      <c r="ADG898" s="2198"/>
      <c r="ADH898" s="2198"/>
      <c r="ADI898" s="2198"/>
      <c r="ADJ898" s="2198"/>
      <c r="ADK898" s="2198"/>
      <c r="ADL898" s="2198"/>
      <c r="ADM898" s="2198"/>
      <c r="ADN898" s="2198"/>
      <c r="ADO898" s="2198"/>
      <c r="ADP898" s="2198"/>
      <c r="ADQ898" s="2198"/>
      <c r="ADR898" s="2198"/>
      <c r="ADS898" s="2198"/>
      <c r="ADT898" s="2198"/>
      <c r="ADU898" s="2198"/>
      <c r="ADV898" s="2198"/>
      <c r="ADW898" s="2198"/>
      <c r="ADX898" s="2198"/>
      <c r="ADY898" s="2198"/>
      <c r="ADZ898" s="2198"/>
      <c r="AEA898" s="2198"/>
      <c r="AEB898" s="2198"/>
      <c r="AEC898" s="2198"/>
      <c r="AED898" s="2198"/>
      <c r="AEE898" s="2198"/>
      <c r="AEF898" s="2198"/>
      <c r="AEG898" s="2198"/>
      <c r="AEH898" s="2198"/>
      <c r="AEI898" s="2198"/>
      <c r="AEJ898" s="2198"/>
      <c r="AEK898" s="2198"/>
      <c r="AEL898" s="2198"/>
      <c r="AEM898" s="2198"/>
      <c r="AEN898" s="2198"/>
      <c r="AEO898" s="2198"/>
      <c r="AEP898" s="2198"/>
      <c r="AEQ898" s="2198"/>
      <c r="AER898" s="2198"/>
      <c r="AES898" s="2198"/>
      <c r="AET898" s="2198"/>
      <c r="AEU898" s="2198"/>
      <c r="AEV898" s="2198"/>
      <c r="AEW898" s="2198"/>
      <c r="AEX898" s="2198"/>
      <c r="AEY898" s="2198"/>
      <c r="AEZ898" s="2198"/>
      <c r="AFA898" s="2198"/>
      <c r="AFB898" s="2198"/>
      <c r="AFC898" s="2198"/>
      <c r="AFD898" s="2198"/>
      <c r="AFE898" s="2198"/>
      <c r="AFF898" s="2198"/>
      <c r="AFG898" s="2198"/>
      <c r="AFH898" s="2198"/>
      <c r="AFI898" s="2198"/>
      <c r="AFJ898" s="2198"/>
      <c r="AFK898" s="2198"/>
      <c r="AFL898" s="2198"/>
      <c r="AFM898" s="2198"/>
      <c r="AFN898" s="2198"/>
      <c r="AFO898" s="2198"/>
      <c r="AFP898" s="2198"/>
      <c r="AFQ898" s="2198"/>
      <c r="AFR898" s="2198"/>
      <c r="AFS898" s="2198"/>
      <c r="AFT898" s="2198"/>
      <c r="AFU898" s="2198"/>
      <c r="AFV898" s="2198"/>
      <c r="AFW898" s="2198"/>
      <c r="AFX898" s="2198"/>
      <c r="AFY898" s="2198"/>
      <c r="AFZ898" s="2198"/>
      <c r="AGA898" s="2198"/>
      <c r="AGB898" s="2198"/>
      <c r="AGC898" s="2198"/>
      <c r="AGD898" s="2198"/>
      <c r="AGE898" s="2198"/>
      <c r="AGF898" s="2198"/>
      <c r="AGG898" s="2198"/>
      <c r="AGH898" s="2198"/>
      <c r="AGI898" s="2198"/>
      <c r="AGJ898" s="2198"/>
      <c r="AGK898" s="2198"/>
      <c r="AGL898" s="2198"/>
      <c r="AGM898" s="2198"/>
      <c r="AGN898" s="2198"/>
      <c r="AGO898" s="2198"/>
      <c r="AGP898" s="2198"/>
      <c r="AGQ898" s="2198"/>
      <c r="AGR898" s="2198"/>
      <c r="AGS898" s="2198"/>
      <c r="AGT898" s="2198"/>
      <c r="AGU898" s="2198"/>
      <c r="AGV898" s="2198"/>
      <c r="AGW898" s="2198"/>
      <c r="AGX898" s="2198"/>
      <c r="AGY898" s="2198"/>
      <c r="AGZ898" s="2198"/>
      <c r="AHA898" s="2198"/>
      <c r="AHB898" s="2198"/>
      <c r="AHC898" s="2198"/>
      <c r="AHD898" s="2198"/>
      <c r="AHE898" s="2198"/>
      <c r="AHF898" s="2198"/>
      <c r="AHG898" s="2198"/>
      <c r="AHH898" s="2198"/>
      <c r="AHI898" s="2198"/>
      <c r="AHJ898" s="2198"/>
      <c r="AHK898" s="2198"/>
      <c r="AHL898" s="2198"/>
      <c r="AHM898" s="2198"/>
      <c r="AHN898" s="2198"/>
      <c r="AHO898" s="2198"/>
      <c r="AHP898" s="2198"/>
      <c r="AHQ898" s="2198"/>
      <c r="AHR898" s="2198"/>
      <c r="AHS898" s="2198"/>
      <c r="AHT898" s="2198"/>
      <c r="AHU898" s="2198"/>
      <c r="AHV898" s="2198"/>
      <c r="AHW898" s="2198"/>
      <c r="AHX898" s="2198"/>
      <c r="AHY898" s="2198"/>
      <c r="AHZ898" s="2198"/>
      <c r="AIA898" s="2198"/>
      <c r="AIB898" s="2198"/>
      <c r="AIC898" s="2198"/>
      <c r="AID898" s="2198"/>
      <c r="AIE898" s="2198"/>
      <c r="AIF898" s="2198"/>
      <c r="AIG898" s="2198"/>
      <c r="AIH898" s="2198"/>
      <c r="AII898" s="2198"/>
      <c r="AIJ898" s="2198"/>
      <c r="AIK898" s="2198"/>
      <c r="AIL898" s="2198"/>
      <c r="AIM898" s="2198"/>
      <c r="AIN898" s="2198"/>
      <c r="AIO898" s="2198"/>
      <c r="AIP898" s="2198"/>
      <c r="AIQ898" s="2198"/>
      <c r="AIR898" s="2198"/>
      <c r="AIS898" s="2198"/>
      <c r="AIT898" s="2198"/>
      <c r="AIU898" s="2198"/>
      <c r="AIV898" s="2198"/>
      <c r="AIW898" s="2198"/>
      <c r="AIX898" s="2198"/>
      <c r="AIY898" s="2198"/>
      <c r="AIZ898" s="2198"/>
      <c r="AJA898" s="2198"/>
      <c r="AJB898" s="2198"/>
      <c r="AJC898" s="2198"/>
      <c r="AJD898" s="2198"/>
      <c r="AJE898" s="2198"/>
      <c r="AJF898" s="2198"/>
      <c r="AJG898" s="2198"/>
      <c r="AJH898" s="2198"/>
      <c r="AJI898" s="2198"/>
      <c r="AJJ898" s="2198"/>
      <c r="AJK898" s="2198"/>
      <c r="AJL898" s="2198"/>
      <c r="AJM898" s="2198"/>
      <c r="AJN898" s="2198"/>
      <c r="AJO898" s="2198"/>
      <c r="AJP898" s="2198"/>
      <c r="AJQ898" s="2198"/>
      <c r="AJR898" s="2198"/>
      <c r="AJS898" s="2198"/>
      <c r="AJT898" s="2198"/>
      <c r="AJU898" s="2198"/>
      <c r="AJV898" s="2198"/>
      <c r="AJW898" s="2198"/>
      <c r="AJX898" s="2198"/>
      <c r="AJY898" s="2198"/>
      <c r="AJZ898" s="2198"/>
      <c r="AKA898" s="2198"/>
      <c r="AKB898" s="2198"/>
      <c r="AKC898" s="2198"/>
      <c r="AKD898" s="2198"/>
      <c r="AKE898" s="2198"/>
      <c r="AKF898" s="2198"/>
      <c r="AKG898" s="2198"/>
      <c r="AKH898" s="2198"/>
      <c r="AKI898" s="2198"/>
      <c r="AKJ898" s="2198"/>
      <c r="AKK898" s="2198"/>
      <c r="AKL898" s="2198"/>
      <c r="AKM898" s="2198"/>
      <c r="AKN898" s="2198"/>
      <c r="AKO898" s="2198"/>
      <c r="AKP898" s="2198"/>
      <c r="AKQ898" s="2198"/>
      <c r="AKR898" s="2198"/>
      <c r="AKS898" s="2198"/>
      <c r="AKT898" s="2198"/>
      <c r="AKU898" s="2198"/>
      <c r="AKV898" s="2198"/>
      <c r="AKW898" s="2198"/>
      <c r="AKX898" s="2198"/>
      <c r="AKY898" s="2198"/>
      <c r="AKZ898" s="2198"/>
      <c r="ALA898" s="2198"/>
      <c r="ALB898" s="2198"/>
      <c r="ALC898" s="2198"/>
      <c r="ALD898" s="2198"/>
      <c r="ALE898" s="2198"/>
      <c r="ALF898" s="2198"/>
      <c r="ALG898" s="2198"/>
      <c r="ALH898" s="2198"/>
      <c r="ALI898" s="2198"/>
      <c r="ALJ898" s="2198"/>
      <c r="ALK898" s="2198"/>
      <c r="ALL898" s="2198"/>
      <c r="ALM898" s="2198"/>
      <c r="ALN898" s="2198"/>
      <c r="ALO898" s="2198"/>
      <c r="ALP898" s="2198"/>
      <c r="ALQ898" s="2198"/>
      <c r="ALR898" s="2198"/>
      <c r="ALS898" s="2198"/>
      <c r="ALT898" s="2198"/>
      <c r="ALU898" s="2198"/>
      <c r="ALV898" s="2198"/>
      <c r="ALW898" s="2198"/>
      <c r="ALX898" s="2198"/>
      <c r="ALY898" s="2198"/>
      <c r="ALZ898" s="2198"/>
      <c r="AMA898" s="2198"/>
      <c r="AMB898" s="2198"/>
      <c r="AMC898" s="2198"/>
      <c r="AMD898" s="2198"/>
      <c r="AME898" s="2198"/>
      <c r="AMF898" s="2198"/>
      <c r="AMG898" s="2198"/>
      <c r="AMH898" s="2198"/>
      <c r="AMI898" s="2198"/>
      <c r="AMJ898" s="2198"/>
      <c r="AMK898" s="2198"/>
      <c r="AML898" s="2198"/>
      <c r="AMM898" s="2198"/>
      <c r="AMQ898" s="2198"/>
      <c r="AMR898" s="2198"/>
      <c r="AMS898" s="2198"/>
      <c r="AMT898" s="2198"/>
      <c r="AMU898" s="2198"/>
      <c r="AMV898" s="2198"/>
      <c r="AMW898" s="2198"/>
      <c r="AMX898" s="2198"/>
      <c r="AMY898" s="2198"/>
      <c r="AMZ898" s="2198"/>
      <c r="ANA898" s="2198"/>
      <c r="ANB898" s="2198"/>
      <c r="ANC898" s="2198"/>
      <c r="AND898" s="2198"/>
      <c r="ANE898" s="2198"/>
      <c r="ANF898" s="2198"/>
      <c r="ANG898" s="2198"/>
      <c r="ANH898" s="2198"/>
      <c r="ANI898" s="2198"/>
      <c r="ANJ898" s="2198"/>
      <c r="ANK898" s="2198"/>
      <c r="ANL898" s="2198"/>
      <c r="ANM898" s="2198"/>
      <c r="ANN898" s="2198"/>
      <c r="ANO898" s="2198"/>
      <c r="ANP898" s="2198"/>
      <c r="ANQ898" s="2198"/>
      <c r="ANR898" s="2198"/>
      <c r="ANS898" s="2198"/>
      <c r="ANT898" s="2198"/>
      <c r="ANU898" s="2198"/>
      <c r="ANV898" s="2198"/>
      <c r="ANW898" s="2198"/>
      <c r="ANX898" s="2198"/>
      <c r="ANY898" s="2198"/>
      <c r="ANZ898" s="2198"/>
      <c r="AOA898" s="2198"/>
      <c r="AOB898" s="2198"/>
      <c r="AOC898" s="2198"/>
      <c r="AOD898" s="2198"/>
      <c r="AOE898" s="2198"/>
      <c r="AOF898" s="2198"/>
      <c r="AOG898" s="2198"/>
      <c r="AOH898" s="2198"/>
      <c r="AOI898" s="2198"/>
      <c r="AOJ898" s="2198"/>
      <c r="AOK898" s="2198"/>
      <c r="AOL898" s="2198"/>
      <c r="AOM898" s="2198"/>
      <c r="AON898" s="2198"/>
      <c r="AOO898" s="2198"/>
      <c r="AOP898" s="2198"/>
      <c r="AOQ898" s="2198"/>
      <c r="AOR898" s="2198"/>
      <c r="AOS898" s="2198"/>
      <c r="AOT898" s="2198"/>
      <c r="AOU898" s="2198"/>
      <c r="AOV898" s="2198"/>
      <c r="AOW898" s="2198"/>
      <c r="AOX898" s="2198"/>
      <c r="AOY898" s="2198"/>
      <c r="AOZ898" s="2198"/>
      <c r="APA898" s="2198"/>
      <c r="APB898" s="2198"/>
      <c r="APC898" s="2198"/>
      <c r="APD898" s="2198"/>
      <c r="APE898" s="2198"/>
      <c r="APF898" s="2198"/>
      <c r="APG898" s="2198"/>
      <c r="APH898" s="2198"/>
      <c r="API898" s="2198"/>
      <c r="APJ898" s="2198"/>
      <c r="APK898" s="2198"/>
      <c r="APL898" s="2198"/>
      <c r="APM898" s="2198"/>
      <c r="APN898" s="2198"/>
      <c r="APO898" s="2198"/>
      <c r="APP898" s="2198"/>
      <c r="APQ898" s="2198"/>
      <c r="APR898" s="2198"/>
      <c r="APS898" s="2198"/>
      <c r="APT898" s="2198"/>
      <c r="APU898" s="2198"/>
      <c r="APV898" s="2198"/>
      <c r="APW898" s="2198"/>
      <c r="APX898" s="2198"/>
      <c r="APY898" s="2198"/>
      <c r="APZ898" s="2198"/>
      <c r="AQA898" s="2198"/>
      <c r="AQB898" s="2198"/>
      <c r="AQC898" s="2198"/>
      <c r="AQD898" s="2198"/>
      <c r="AQE898" s="2198"/>
      <c r="AQF898" s="2198"/>
      <c r="AQG898" s="2198"/>
      <c r="AQH898" s="2198"/>
      <c r="AQI898" s="2198"/>
      <c r="AQJ898" s="2198"/>
      <c r="AQK898" s="2198"/>
      <c r="AQL898" s="2198"/>
      <c r="AQM898" s="2198"/>
      <c r="AQN898" s="2198"/>
      <c r="AQO898" s="2198"/>
      <c r="AQP898" s="2198"/>
      <c r="AQQ898" s="2198"/>
      <c r="AQR898" s="2198"/>
      <c r="AQS898" s="2198"/>
      <c r="AQT898" s="2198"/>
      <c r="AQU898" s="2198"/>
      <c r="AQV898" s="2198"/>
      <c r="AQW898" s="2198"/>
      <c r="AQX898" s="2198"/>
      <c r="AQY898" s="2198"/>
      <c r="AQZ898" s="2198"/>
      <c r="ARA898" s="2198"/>
      <c r="ARB898" s="2198"/>
      <c r="ARC898" s="2198"/>
      <c r="ARD898" s="2198"/>
      <c r="ARE898" s="2198"/>
      <c r="ARF898" s="2198"/>
      <c r="ARG898" s="2198"/>
      <c r="ARH898" s="2198"/>
      <c r="ARI898" s="2198"/>
      <c r="ARJ898" s="2198"/>
      <c r="ARK898" s="2198"/>
      <c r="ARL898" s="2198"/>
      <c r="ARM898" s="2198"/>
      <c r="ARN898" s="2198"/>
      <c r="ARO898" s="2198"/>
      <c r="ARP898" s="2198"/>
      <c r="ARQ898" s="2198"/>
      <c r="ARR898" s="2198"/>
      <c r="ARS898" s="2198"/>
      <c r="ART898" s="2198"/>
      <c r="ARU898" s="2198"/>
      <c r="ARV898" s="2198"/>
      <c r="ARW898" s="2198"/>
      <c r="ARX898" s="2198"/>
      <c r="ARY898" s="2198"/>
      <c r="ARZ898" s="2198"/>
      <c r="ASA898" s="2198"/>
      <c r="ASB898" s="2198"/>
      <c r="ASC898" s="2198"/>
      <c r="ASD898" s="2198"/>
      <c r="ASE898" s="2198"/>
      <c r="ASF898" s="2198"/>
      <c r="ASG898" s="2198"/>
      <c r="ASH898" s="2198"/>
      <c r="ASI898" s="2198"/>
      <c r="ASJ898" s="2198"/>
      <c r="ASK898" s="2198"/>
      <c r="ASL898" s="2198"/>
      <c r="ASM898" s="2198"/>
      <c r="ASN898" s="2198"/>
      <c r="ASO898" s="2198"/>
      <c r="ASP898" s="2198"/>
      <c r="ASQ898" s="2198"/>
      <c r="ASR898" s="2198"/>
      <c r="ASS898" s="2198"/>
      <c r="AST898" s="2198"/>
      <c r="ASU898" s="2198"/>
      <c r="ASV898" s="2198"/>
      <c r="ASW898" s="2198"/>
      <c r="ASX898" s="2198"/>
      <c r="ASY898" s="2198"/>
      <c r="ASZ898" s="2198"/>
      <c r="ATA898" s="2198"/>
      <c r="ATB898" s="2198"/>
      <c r="ATC898" s="2198"/>
      <c r="ATD898" s="2198"/>
      <c r="ATE898" s="2198"/>
      <c r="ATF898" s="2198"/>
      <c r="ATG898" s="2198"/>
      <c r="ATH898" s="2198"/>
      <c r="ATI898" s="2198"/>
      <c r="ATJ898" s="2198"/>
      <c r="ATK898" s="2198"/>
      <c r="ATL898" s="2198"/>
      <c r="ATM898" s="2198"/>
      <c r="ATN898" s="2198"/>
      <c r="ATO898" s="2198"/>
      <c r="ATP898" s="2198"/>
      <c r="ATQ898" s="2198"/>
      <c r="ATR898" s="2198"/>
      <c r="ATS898" s="2198"/>
      <c r="ATT898" s="2198"/>
      <c r="ATU898" s="2198"/>
      <c r="ATV898" s="2198"/>
      <c r="ATW898" s="2198"/>
      <c r="ATX898" s="2198"/>
      <c r="ATY898" s="2198"/>
      <c r="ATZ898" s="2198"/>
      <c r="AUA898" s="2198"/>
      <c r="AUB898" s="2198"/>
      <c r="AUC898" s="2198"/>
      <c r="AUD898" s="2198"/>
      <c r="AUE898" s="2198"/>
      <c r="AUF898" s="2198"/>
      <c r="AUG898" s="2198"/>
      <c r="AUH898" s="2198"/>
      <c r="AUI898" s="2198"/>
      <c r="AUJ898" s="2198"/>
      <c r="AUK898" s="2198"/>
      <c r="AUL898" s="2198"/>
      <c r="AUM898" s="2198"/>
      <c r="AUN898" s="2198"/>
      <c r="AUO898" s="2198"/>
      <c r="AUP898" s="2198"/>
      <c r="AUQ898" s="2198"/>
      <c r="AUR898" s="2198"/>
      <c r="AUS898" s="2198"/>
      <c r="AUT898" s="2198"/>
      <c r="AUU898" s="2198"/>
      <c r="AUV898" s="2198"/>
      <c r="AUW898" s="2198"/>
      <c r="AUX898" s="2198"/>
      <c r="AUY898" s="2198"/>
      <c r="AUZ898" s="2198"/>
      <c r="AVA898" s="2198"/>
      <c r="AVB898" s="2198"/>
      <c r="AVC898" s="2198"/>
      <c r="AVD898" s="2198"/>
      <c r="AVE898" s="2198"/>
      <c r="AVF898" s="2198"/>
      <c r="AVG898" s="2198"/>
      <c r="AVH898" s="2198"/>
      <c r="AVI898" s="2198"/>
      <c r="AVJ898" s="2198"/>
      <c r="AVK898" s="2198"/>
      <c r="AVL898" s="2198"/>
      <c r="AVM898" s="2198"/>
      <c r="AVN898" s="2198"/>
      <c r="AVO898" s="2198"/>
      <c r="AVP898" s="2198"/>
      <c r="AVQ898" s="2198"/>
      <c r="AVR898" s="2198"/>
      <c r="AVS898" s="2198"/>
      <c r="AVT898" s="2198"/>
      <c r="AVU898" s="2198"/>
      <c r="AVV898" s="2198"/>
      <c r="AVW898" s="2198"/>
      <c r="AVX898" s="2198"/>
      <c r="AVY898" s="2198"/>
      <c r="AVZ898" s="2198"/>
      <c r="AWA898" s="2198"/>
      <c r="AWB898" s="2198"/>
      <c r="AWC898" s="2198"/>
      <c r="AWD898" s="2198"/>
      <c r="AWE898" s="2198"/>
      <c r="AWF898" s="2198"/>
      <c r="AWG898" s="2198"/>
      <c r="AWH898" s="2198"/>
      <c r="AWI898" s="2198"/>
      <c r="AWM898" s="2198"/>
      <c r="AWN898" s="2198"/>
      <c r="AWO898" s="2198"/>
      <c r="AWP898" s="2198"/>
      <c r="AWQ898" s="2198"/>
      <c r="AWR898" s="2198"/>
      <c r="AWS898" s="2198"/>
      <c r="AWT898" s="2198"/>
      <c r="AWU898" s="2198"/>
      <c r="AWV898" s="2198"/>
      <c r="AWW898" s="2198"/>
      <c r="AWX898" s="2198"/>
      <c r="AWY898" s="2198"/>
      <c r="AWZ898" s="2198"/>
      <c r="AXA898" s="2198"/>
      <c r="AXB898" s="2198"/>
      <c r="AXC898" s="2198"/>
      <c r="AXD898" s="2198"/>
      <c r="AXE898" s="2198"/>
      <c r="AXF898" s="2198"/>
      <c r="AXG898" s="2198"/>
      <c r="AXH898" s="2198"/>
      <c r="AXI898" s="2198"/>
      <c r="AXJ898" s="2198"/>
      <c r="AXK898" s="2198"/>
      <c r="AXL898" s="2198"/>
      <c r="AXM898" s="2198"/>
      <c r="AXN898" s="2198"/>
      <c r="AXO898" s="2198"/>
      <c r="AXP898" s="2198"/>
      <c r="AXQ898" s="2198"/>
      <c r="AXR898" s="2198"/>
      <c r="AXS898" s="2198"/>
      <c r="AXT898" s="2198"/>
      <c r="AXU898" s="2198"/>
      <c r="AXV898" s="2198"/>
      <c r="AXW898" s="2198"/>
      <c r="AXX898" s="2198"/>
      <c r="AXY898" s="2198"/>
      <c r="AXZ898" s="2198"/>
      <c r="AYA898" s="2198"/>
      <c r="AYB898" s="2198"/>
      <c r="AYC898" s="2198"/>
      <c r="AYD898" s="2198"/>
      <c r="AYE898" s="2198"/>
      <c r="AYF898" s="2198"/>
      <c r="AYG898" s="2198"/>
      <c r="AYH898" s="2198"/>
      <c r="AYI898" s="2198"/>
      <c r="AYJ898" s="2198"/>
      <c r="AYK898" s="2198"/>
      <c r="AYL898" s="2198"/>
      <c r="AYM898" s="2198"/>
      <c r="AYN898" s="2198"/>
      <c r="AYO898" s="2198"/>
      <c r="AYP898" s="2198"/>
      <c r="AYQ898" s="2198"/>
      <c r="AYR898" s="2198"/>
      <c r="AYS898" s="2198"/>
      <c r="AYT898" s="2198"/>
      <c r="AYU898" s="2198"/>
      <c r="AYV898" s="2198"/>
      <c r="AYW898" s="2198"/>
      <c r="AYX898" s="2198"/>
      <c r="AYY898" s="2198"/>
      <c r="AYZ898" s="2198"/>
      <c r="AZA898" s="2198"/>
      <c r="AZB898" s="2198"/>
      <c r="AZC898" s="2198"/>
      <c r="AZD898" s="2198"/>
      <c r="AZE898" s="2198"/>
      <c r="AZF898" s="2198"/>
      <c r="AZG898" s="2198"/>
      <c r="AZH898" s="2198"/>
      <c r="AZI898" s="2198"/>
      <c r="AZJ898" s="2198"/>
      <c r="AZK898" s="2198"/>
      <c r="AZL898" s="2198"/>
      <c r="AZM898" s="2198"/>
      <c r="AZN898" s="2198"/>
      <c r="AZO898" s="2198"/>
      <c r="AZP898" s="2198"/>
      <c r="AZQ898" s="2198"/>
      <c r="AZR898" s="2198"/>
      <c r="AZS898" s="2198"/>
      <c r="AZT898" s="2198"/>
      <c r="AZU898" s="2198"/>
      <c r="AZV898" s="2198"/>
      <c r="AZW898" s="2198"/>
      <c r="AZX898" s="2198"/>
      <c r="AZY898" s="2198"/>
      <c r="AZZ898" s="2198"/>
      <c r="BAA898" s="2198"/>
      <c r="BAB898" s="2198"/>
      <c r="BAC898" s="2198"/>
      <c r="BAD898" s="2198"/>
      <c r="BAE898" s="2198"/>
      <c r="BAF898" s="2198"/>
      <c r="BAG898" s="2198"/>
      <c r="BAH898" s="2198"/>
      <c r="BAI898" s="2198"/>
      <c r="BAJ898" s="2198"/>
      <c r="BAK898" s="2198"/>
      <c r="BAL898" s="2198"/>
      <c r="BAM898" s="2198"/>
      <c r="BAN898" s="2198"/>
      <c r="BAO898" s="2198"/>
      <c r="BAP898" s="2198"/>
      <c r="BAQ898" s="2198"/>
      <c r="BAR898" s="2198"/>
      <c r="BAS898" s="2198"/>
      <c r="BAT898" s="2198"/>
      <c r="BAU898" s="2198"/>
      <c r="BAV898" s="2198"/>
      <c r="BAW898" s="2198"/>
      <c r="BAX898" s="2198"/>
      <c r="BAY898" s="2198"/>
      <c r="BAZ898" s="2198"/>
      <c r="BBA898" s="2198"/>
      <c r="BBB898" s="2198"/>
      <c r="BBC898" s="2198"/>
      <c r="BBD898" s="2198"/>
      <c r="BBE898" s="2198"/>
      <c r="BBF898" s="2198"/>
      <c r="BBG898" s="2198"/>
      <c r="BBH898" s="2198"/>
      <c r="BBI898" s="2198"/>
      <c r="BBJ898" s="2198"/>
      <c r="BBK898" s="2198"/>
      <c r="BBL898" s="2198"/>
      <c r="BBM898" s="2198"/>
      <c r="BBN898" s="2198"/>
      <c r="BBO898" s="2198"/>
      <c r="BBP898" s="2198"/>
      <c r="BBQ898" s="2198"/>
      <c r="BBR898" s="2198"/>
      <c r="BBS898" s="2198"/>
      <c r="BBT898" s="2198"/>
      <c r="BBU898" s="2198"/>
      <c r="BBV898" s="2198"/>
      <c r="BBW898" s="2198"/>
      <c r="BBX898" s="2198"/>
      <c r="BBY898" s="2198"/>
      <c r="BBZ898" s="2198"/>
      <c r="BCA898" s="2198"/>
      <c r="BCB898" s="2198"/>
      <c r="BCC898" s="2198"/>
      <c r="BCD898" s="2198"/>
      <c r="BCE898" s="2198"/>
      <c r="BCF898" s="2198"/>
      <c r="BCG898" s="2198"/>
      <c r="BCH898" s="2198"/>
      <c r="BCI898" s="2198"/>
      <c r="BCJ898" s="2198"/>
      <c r="BCK898" s="2198"/>
      <c r="BCL898" s="2198"/>
      <c r="BCM898" s="2198"/>
      <c r="BCN898" s="2198"/>
      <c r="BCO898" s="2198"/>
      <c r="BCP898" s="2198"/>
      <c r="BCQ898" s="2198"/>
      <c r="BCR898" s="2198"/>
      <c r="BCS898" s="2198"/>
      <c r="BCT898" s="2198"/>
      <c r="BCU898" s="2198"/>
      <c r="BCV898" s="2198"/>
      <c r="BCW898" s="2198"/>
      <c r="BCX898" s="2198"/>
      <c r="BCY898" s="2198"/>
      <c r="BCZ898" s="2198"/>
      <c r="BDA898" s="2198"/>
      <c r="BDB898" s="2198"/>
      <c r="BDC898" s="2198"/>
      <c r="BDD898" s="2198"/>
      <c r="BDE898" s="2198"/>
      <c r="BDF898" s="2198"/>
      <c r="BDG898" s="2198"/>
      <c r="BDH898" s="2198"/>
      <c r="BDI898" s="2198"/>
      <c r="BDJ898" s="2198"/>
      <c r="BDK898" s="2198"/>
      <c r="BDL898" s="2198"/>
      <c r="BDM898" s="2198"/>
      <c r="BDN898" s="2198"/>
      <c r="BDO898" s="2198"/>
      <c r="BDP898" s="2198"/>
      <c r="BDQ898" s="2198"/>
      <c r="BDR898" s="2198"/>
      <c r="BDS898" s="2198"/>
      <c r="BDT898" s="2198"/>
      <c r="BDU898" s="2198"/>
      <c r="BDV898" s="2198"/>
      <c r="BDW898" s="2198"/>
      <c r="BDX898" s="2198"/>
      <c r="BDY898" s="2198"/>
      <c r="BDZ898" s="2198"/>
      <c r="BEA898" s="2198"/>
      <c r="BEB898" s="2198"/>
      <c r="BEC898" s="2198"/>
      <c r="BED898" s="2198"/>
      <c r="BEE898" s="2198"/>
      <c r="BEF898" s="2198"/>
      <c r="BEG898" s="2198"/>
      <c r="BEH898" s="2198"/>
      <c r="BEI898" s="2198"/>
      <c r="BEJ898" s="2198"/>
      <c r="BEK898" s="2198"/>
      <c r="BEL898" s="2198"/>
      <c r="BEM898" s="2198"/>
      <c r="BEN898" s="2198"/>
      <c r="BEO898" s="2198"/>
      <c r="BEP898" s="2198"/>
      <c r="BEQ898" s="2198"/>
      <c r="BER898" s="2198"/>
      <c r="BES898" s="2198"/>
      <c r="BET898" s="2198"/>
      <c r="BEU898" s="2198"/>
      <c r="BEV898" s="2198"/>
      <c r="BEW898" s="2198"/>
      <c r="BEX898" s="2198"/>
      <c r="BEY898" s="2198"/>
      <c r="BEZ898" s="2198"/>
      <c r="BFA898" s="2198"/>
      <c r="BFB898" s="2198"/>
      <c r="BFC898" s="2198"/>
      <c r="BFD898" s="2198"/>
      <c r="BFE898" s="2198"/>
      <c r="BFF898" s="2198"/>
      <c r="BFG898" s="2198"/>
      <c r="BFH898" s="2198"/>
      <c r="BFI898" s="2198"/>
      <c r="BFJ898" s="2198"/>
      <c r="BFK898" s="2198"/>
      <c r="BFL898" s="2198"/>
      <c r="BFM898" s="2198"/>
      <c r="BFN898" s="2198"/>
      <c r="BFO898" s="2198"/>
      <c r="BFP898" s="2198"/>
      <c r="BFQ898" s="2198"/>
      <c r="BFR898" s="2198"/>
      <c r="BFS898" s="2198"/>
      <c r="BFT898" s="2198"/>
      <c r="BFU898" s="2198"/>
      <c r="BFV898" s="2198"/>
      <c r="BFW898" s="2198"/>
      <c r="BFX898" s="2198"/>
      <c r="BFY898" s="2198"/>
      <c r="BFZ898" s="2198"/>
      <c r="BGA898" s="2198"/>
      <c r="BGB898" s="2198"/>
      <c r="BGC898" s="2198"/>
      <c r="BGD898" s="2198"/>
      <c r="BGE898" s="2198"/>
      <c r="BGI898" s="2198"/>
      <c r="BGJ898" s="2198"/>
      <c r="BGK898" s="2198"/>
      <c r="BGL898" s="2198"/>
      <c r="BGM898" s="2198"/>
      <c r="BGN898" s="2198"/>
      <c r="BGO898" s="2198"/>
      <c r="BGP898" s="2198"/>
      <c r="BGQ898" s="2198"/>
      <c r="BGR898" s="2198"/>
      <c r="BGS898" s="2198"/>
      <c r="BGT898" s="2198"/>
      <c r="BGU898" s="2198"/>
      <c r="BGV898" s="2198"/>
      <c r="BGW898" s="2198"/>
      <c r="BGX898" s="2198"/>
      <c r="BGY898" s="2198"/>
      <c r="BGZ898" s="2198"/>
      <c r="BHA898" s="2198"/>
      <c r="BHB898" s="2198"/>
      <c r="BHC898" s="2198"/>
      <c r="BHD898" s="2198"/>
      <c r="BHE898" s="2198"/>
      <c r="BHF898" s="2198"/>
      <c r="BHG898" s="2198"/>
      <c r="BHH898" s="2198"/>
      <c r="BHI898" s="2198"/>
      <c r="BHJ898" s="2198"/>
      <c r="BHK898" s="2198"/>
      <c r="BHL898" s="2198"/>
      <c r="BHM898" s="2198"/>
      <c r="BHN898" s="2198"/>
      <c r="BHO898" s="2198"/>
      <c r="BHP898" s="2198"/>
      <c r="BHQ898" s="2198"/>
      <c r="BHR898" s="2198"/>
      <c r="BHS898" s="2198"/>
      <c r="BHT898" s="2198"/>
      <c r="BHU898" s="2198"/>
      <c r="BHV898" s="2198"/>
      <c r="BHW898" s="2198"/>
      <c r="BHX898" s="2198"/>
      <c r="BHY898" s="2198"/>
      <c r="BHZ898" s="2198"/>
      <c r="BIA898" s="2198"/>
      <c r="BIB898" s="2198"/>
      <c r="BIC898" s="2198"/>
      <c r="BID898" s="2198"/>
      <c r="BIE898" s="2198"/>
      <c r="BIF898" s="2198"/>
      <c r="BIG898" s="2198"/>
      <c r="BIH898" s="2198"/>
      <c r="BII898" s="2198"/>
      <c r="BIJ898" s="2198"/>
      <c r="BIK898" s="2198"/>
      <c r="BIL898" s="2198"/>
      <c r="BIM898" s="2198"/>
      <c r="BIN898" s="2198"/>
      <c r="BIO898" s="2198"/>
      <c r="BIP898" s="2198"/>
      <c r="BIQ898" s="2198"/>
      <c r="BIR898" s="2198"/>
      <c r="BIS898" s="2198"/>
      <c r="BIT898" s="2198"/>
      <c r="BIU898" s="2198"/>
      <c r="BIV898" s="2198"/>
      <c r="BIW898" s="2198"/>
      <c r="BIX898" s="2198"/>
      <c r="BIY898" s="2198"/>
      <c r="BIZ898" s="2198"/>
      <c r="BJA898" s="2198"/>
      <c r="BJB898" s="2198"/>
      <c r="BJC898" s="2198"/>
      <c r="BJD898" s="2198"/>
      <c r="BJE898" s="2198"/>
      <c r="BJF898" s="2198"/>
      <c r="BJG898" s="2198"/>
      <c r="BJH898" s="2198"/>
      <c r="BJI898" s="2198"/>
      <c r="BJJ898" s="2198"/>
      <c r="BJK898" s="2198"/>
      <c r="BJL898" s="2198"/>
      <c r="BJM898" s="2198"/>
      <c r="BJN898" s="2198"/>
      <c r="BJO898" s="2198"/>
      <c r="BJP898" s="2198"/>
      <c r="BJQ898" s="2198"/>
      <c r="BJR898" s="2198"/>
      <c r="BJS898" s="2198"/>
      <c r="BJT898" s="2198"/>
      <c r="BJU898" s="2198"/>
      <c r="BJV898" s="2198"/>
      <c r="BJW898" s="2198"/>
      <c r="BJX898" s="2198"/>
      <c r="BJY898" s="2198"/>
      <c r="BJZ898" s="2198"/>
      <c r="BKA898" s="2198"/>
      <c r="BKB898" s="2198"/>
      <c r="BKC898" s="2198"/>
      <c r="BKD898" s="2198"/>
      <c r="BKE898" s="2198"/>
      <c r="BKF898" s="2198"/>
      <c r="BKG898" s="2198"/>
      <c r="BKH898" s="2198"/>
      <c r="BKI898" s="2198"/>
      <c r="BKJ898" s="2198"/>
      <c r="BKK898" s="2198"/>
      <c r="BKL898" s="2198"/>
      <c r="BKM898" s="2198"/>
      <c r="BKN898" s="2198"/>
      <c r="BKO898" s="2198"/>
      <c r="BKP898" s="2198"/>
      <c r="BKQ898" s="2198"/>
      <c r="BKR898" s="2198"/>
      <c r="BKS898" s="2198"/>
      <c r="BKT898" s="2198"/>
      <c r="BKU898" s="2198"/>
      <c r="BKV898" s="2198"/>
      <c r="BKW898" s="2198"/>
      <c r="BKX898" s="2198"/>
      <c r="BKY898" s="2198"/>
      <c r="BKZ898" s="2198"/>
      <c r="BLA898" s="2198"/>
      <c r="BLB898" s="2198"/>
      <c r="BLC898" s="2198"/>
      <c r="BLD898" s="2198"/>
      <c r="BLE898" s="2198"/>
      <c r="BLF898" s="2198"/>
      <c r="BLG898" s="2198"/>
      <c r="BLH898" s="2198"/>
      <c r="BLI898" s="2198"/>
      <c r="BLJ898" s="2198"/>
      <c r="BLK898" s="2198"/>
      <c r="BLL898" s="2198"/>
      <c r="BLM898" s="2198"/>
      <c r="BLN898" s="2198"/>
      <c r="BLO898" s="2198"/>
      <c r="BLP898" s="2198"/>
      <c r="BLQ898" s="2198"/>
      <c r="BLR898" s="2198"/>
      <c r="BLS898" s="2198"/>
      <c r="BLT898" s="2198"/>
      <c r="BLU898" s="2198"/>
      <c r="BLV898" s="2198"/>
      <c r="BLW898" s="2198"/>
      <c r="BLX898" s="2198"/>
      <c r="BLY898" s="2198"/>
      <c r="BLZ898" s="2198"/>
      <c r="BMA898" s="2198"/>
      <c r="BMB898" s="2198"/>
      <c r="BMC898" s="2198"/>
      <c r="BMD898" s="2198"/>
      <c r="BME898" s="2198"/>
      <c r="BMF898" s="2198"/>
      <c r="BMG898" s="2198"/>
      <c r="BMH898" s="2198"/>
      <c r="BMI898" s="2198"/>
      <c r="BMJ898" s="2198"/>
      <c r="BMK898" s="2198"/>
      <c r="BML898" s="2198"/>
      <c r="BMM898" s="2198"/>
      <c r="BMN898" s="2198"/>
      <c r="BMO898" s="2198"/>
      <c r="BMP898" s="2198"/>
      <c r="BMQ898" s="2198"/>
      <c r="BMR898" s="2198"/>
      <c r="BMS898" s="2198"/>
      <c r="BMT898" s="2198"/>
      <c r="BMU898" s="2198"/>
      <c r="BMV898" s="2198"/>
      <c r="BMW898" s="2198"/>
      <c r="BMX898" s="2198"/>
      <c r="BMY898" s="2198"/>
      <c r="BMZ898" s="2198"/>
      <c r="BNA898" s="2198"/>
      <c r="BNB898" s="2198"/>
      <c r="BNC898" s="2198"/>
      <c r="BND898" s="2198"/>
      <c r="BNE898" s="2198"/>
      <c r="BNF898" s="2198"/>
      <c r="BNG898" s="2198"/>
      <c r="BNH898" s="2198"/>
      <c r="BNI898" s="2198"/>
      <c r="BNJ898" s="2198"/>
      <c r="BNK898" s="2198"/>
      <c r="BNL898" s="2198"/>
      <c r="BNM898" s="2198"/>
      <c r="BNN898" s="2198"/>
      <c r="BNO898" s="2198"/>
      <c r="BNP898" s="2198"/>
      <c r="BNQ898" s="2198"/>
      <c r="BNR898" s="2198"/>
      <c r="BNS898" s="2198"/>
      <c r="BNT898" s="2198"/>
      <c r="BNU898" s="2198"/>
      <c r="BNV898" s="2198"/>
      <c r="BNW898" s="2198"/>
      <c r="BNX898" s="2198"/>
      <c r="BNY898" s="2198"/>
      <c r="BNZ898" s="2198"/>
      <c r="BOA898" s="2198"/>
      <c r="BOB898" s="2198"/>
      <c r="BOC898" s="2198"/>
      <c r="BOD898" s="2198"/>
      <c r="BOE898" s="2198"/>
      <c r="BOF898" s="2198"/>
      <c r="BOG898" s="2198"/>
      <c r="BOH898" s="2198"/>
      <c r="BOI898" s="2198"/>
      <c r="BOJ898" s="2198"/>
      <c r="BOK898" s="2198"/>
      <c r="BOL898" s="2198"/>
      <c r="BOM898" s="2198"/>
      <c r="BON898" s="2198"/>
      <c r="BOO898" s="2198"/>
      <c r="BOP898" s="2198"/>
      <c r="BOQ898" s="2198"/>
      <c r="BOR898" s="2198"/>
      <c r="BOS898" s="2198"/>
      <c r="BOT898" s="2198"/>
      <c r="BOU898" s="2198"/>
      <c r="BOV898" s="2198"/>
      <c r="BOW898" s="2198"/>
      <c r="BOX898" s="2198"/>
      <c r="BOY898" s="2198"/>
      <c r="BOZ898" s="2198"/>
      <c r="BPA898" s="2198"/>
      <c r="BPB898" s="2198"/>
      <c r="BPC898" s="2198"/>
      <c r="BPD898" s="2198"/>
      <c r="BPE898" s="2198"/>
      <c r="BPF898" s="2198"/>
      <c r="BPG898" s="2198"/>
      <c r="BPH898" s="2198"/>
      <c r="BPI898" s="2198"/>
      <c r="BPJ898" s="2198"/>
      <c r="BPK898" s="2198"/>
      <c r="BPL898" s="2198"/>
      <c r="BPM898" s="2198"/>
      <c r="BPN898" s="2198"/>
      <c r="BPO898" s="2198"/>
      <c r="BPP898" s="2198"/>
      <c r="BPQ898" s="2198"/>
      <c r="BPR898" s="2198"/>
      <c r="BPS898" s="2198"/>
      <c r="BPT898" s="2198"/>
      <c r="BPU898" s="2198"/>
      <c r="BPV898" s="2198"/>
      <c r="BPW898" s="2198"/>
      <c r="BPX898" s="2198"/>
      <c r="BPY898" s="2198"/>
      <c r="BPZ898" s="2198"/>
      <c r="BQA898" s="2198"/>
      <c r="BQE898" s="2198"/>
      <c r="BQF898" s="2198"/>
      <c r="BQG898" s="2198"/>
      <c r="BQH898" s="2198"/>
      <c r="BQI898" s="2198"/>
      <c r="BQJ898" s="2198"/>
      <c r="BQK898" s="2198"/>
      <c r="BQL898" s="2198"/>
      <c r="BQM898" s="2198"/>
      <c r="BQN898" s="2198"/>
      <c r="BQO898" s="2198"/>
      <c r="BQP898" s="2198"/>
      <c r="BQQ898" s="2198"/>
      <c r="BQR898" s="2198"/>
      <c r="BQS898" s="2198"/>
      <c r="BQT898" s="2198"/>
      <c r="BQU898" s="2198"/>
      <c r="BQV898" s="2198"/>
      <c r="BQW898" s="2198"/>
      <c r="BQX898" s="2198"/>
      <c r="BQY898" s="2198"/>
      <c r="BQZ898" s="2198"/>
      <c r="BRA898" s="2198"/>
      <c r="BRB898" s="2198"/>
      <c r="BRC898" s="2198"/>
      <c r="BRD898" s="2198"/>
      <c r="BRE898" s="2198"/>
      <c r="BRF898" s="2198"/>
      <c r="BRG898" s="2198"/>
      <c r="BRH898" s="2198"/>
      <c r="BRI898" s="2198"/>
      <c r="BRJ898" s="2198"/>
      <c r="BRK898" s="2198"/>
      <c r="BRL898" s="2198"/>
      <c r="BRM898" s="2198"/>
      <c r="BRN898" s="2198"/>
      <c r="BRO898" s="2198"/>
      <c r="BRP898" s="2198"/>
      <c r="BRQ898" s="2198"/>
      <c r="BRR898" s="2198"/>
      <c r="BRS898" s="2198"/>
      <c r="BRT898" s="2198"/>
      <c r="BRU898" s="2198"/>
      <c r="BRV898" s="2198"/>
      <c r="BRW898" s="2198"/>
      <c r="BRX898" s="2198"/>
      <c r="BRY898" s="2198"/>
      <c r="BRZ898" s="2198"/>
      <c r="BSA898" s="2198"/>
      <c r="BSB898" s="2198"/>
      <c r="BSC898" s="2198"/>
      <c r="BSD898" s="2198"/>
      <c r="BSE898" s="2198"/>
      <c r="BSF898" s="2198"/>
      <c r="BSG898" s="2198"/>
      <c r="BSH898" s="2198"/>
      <c r="BSI898" s="2198"/>
      <c r="BSJ898" s="2198"/>
      <c r="BSK898" s="2198"/>
      <c r="BSL898" s="2198"/>
      <c r="BSM898" s="2198"/>
      <c r="BSN898" s="2198"/>
      <c r="BSO898" s="2198"/>
      <c r="BSP898" s="2198"/>
      <c r="BSQ898" s="2198"/>
      <c r="BSR898" s="2198"/>
      <c r="BSS898" s="2198"/>
      <c r="BST898" s="2198"/>
      <c r="BSU898" s="2198"/>
      <c r="BSV898" s="2198"/>
      <c r="BSW898" s="2198"/>
      <c r="BSX898" s="2198"/>
      <c r="BSY898" s="2198"/>
      <c r="BSZ898" s="2198"/>
      <c r="BTA898" s="2198"/>
      <c r="BTB898" s="2198"/>
      <c r="BTC898" s="2198"/>
      <c r="BTD898" s="2198"/>
      <c r="BTE898" s="2198"/>
      <c r="BTF898" s="2198"/>
      <c r="BTG898" s="2198"/>
      <c r="BTH898" s="2198"/>
      <c r="BTI898" s="2198"/>
      <c r="BTJ898" s="2198"/>
      <c r="BTK898" s="2198"/>
      <c r="BTL898" s="2198"/>
      <c r="BTM898" s="2198"/>
      <c r="BTN898" s="2198"/>
      <c r="BTO898" s="2198"/>
      <c r="BTP898" s="2198"/>
      <c r="BTQ898" s="2198"/>
      <c r="BTR898" s="2198"/>
      <c r="BTS898" s="2198"/>
      <c r="BTT898" s="2198"/>
      <c r="BTU898" s="2198"/>
      <c r="BTV898" s="2198"/>
      <c r="BTW898" s="2198"/>
      <c r="BTX898" s="2198"/>
      <c r="BTY898" s="2198"/>
      <c r="BTZ898" s="2198"/>
      <c r="BUA898" s="2198"/>
      <c r="BUB898" s="2198"/>
      <c r="BUC898" s="2198"/>
      <c r="BUD898" s="2198"/>
      <c r="BUE898" s="2198"/>
      <c r="BUF898" s="2198"/>
      <c r="BUG898" s="2198"/>
      <c r="BUH898" s="2198"/>
      <c r="BUI898" s="2198"/>
      <c r="BUJ898" s="2198"/>
      <c r="BUK898" s="2198"/>
      <c r="BUL898" s="2198"/>
      <c r="BUM898" s="2198"/>
      <c r="BUN898" s="2198"/>
      <c r="BUO898" s="2198"/>
      <c r="BUP898" s="2198"/>
      <c r="BUQ898" s="2198"/>
      <c r="BUR898" s="2198"/>
      <c r="BUS898" s="2198"/>
      <c r="BUT898" s="2198"/>
      <c r="BUU898" s="2198"/>
      <c r="BUV898" s="2198"/>
      <c r="BUW898" s="2198"/>
      <c r="BUX898" s="2198"/>
      <c r="BUY898" s="2198"/>
      <c r="BUZ898" s="2198"/>
      <c r="BVA898" s="2198"/>
      <c r="BVB898" s="2198"/>
      <c r="BVC898" s="2198"/>
      <c r="BVD898" s="2198"/>
      <c r="BVE898" s="2198"/>
      <c r="BVF898" s="2198"/>
      <c r="BVG898" s="2198"/>
      <c r="BVH898" s="2198"/>
      <c r="BVI898" s="2198"/>
      <c r="BVJ898" s="2198"/>
      <c r="BVK898" s="2198"/>
      <c r="BVL898" s="2198"/>
      <c r="BVM898" s="2198"/>
      <c r="BVN898" s="2198"/>
      <c r="BVO898" s="2198"/>
      <c r="BVP898" s="2198"/>
      <c r="BVQ898" s="2198"/>
      <c r="BVR898" s="2198"/>
      <c r="BVS898" s="2198"/>
      <c r="BVT898" s="2198"/>
      <c r="BVU898" s="2198"/>
      <c r="BVV898" s="2198"/>
      <c r="BVW898" s="2198"/>
      <c r="BVX898" s="2198"/>
      <c r="BVY898" s="2198"/>
      <c r="BVZ898" s="2198"/>
      <c r="BWA898" s="2198"/>
      <c r="BWB898" s="2198"/>
      <c r="BWC898" s="2198"/>
      <c r="BWD898" s="2198"/>
      <c r="BWE898" s="2198"/>
      <c r="BWF898" s="2198"/>
      <c r="BWG898" s="2198"/>
      <c r="BWH898" s="2198"/>
      <c r="BWI898" s="2198"/>
      <c r="BWJ898" s="2198"/>
      <c r="BWK898" s="2198"/>
      <c r="BWL898" s="2198"/>
      <c r="BWM898" s="2198"/>
      <c r="BWN898" s="2198"/>
      <c r="BWO898" s="2198"/>
      <c r="BWP898" s="2198"/>
      <c r="BWQ898" s="2198"/>
      <c r="BWR898" s="2198"/>
      <c r="BWS898" s="2198"/>
      <c r="BWT898" s="2198"/>
      <c r="BWU898" s="2198"/>
      <c r="BWV898" s="2198"/>
      <c r="BWW898" s="2198"/>
      <c r="BWX898" s="2198"/>
      <c r="BWY898" s="2198"/>
      <c r="BWZ898" s="2198"/>
      <c r="BXA898" s="2198"/>
      <c r="BXB898" s="2198"/>
      <c r="BXC898" s="2198"/>
      <c r="BXD898" s="2198"/>
      <c r="BXE898" s="2198"/>
      <c r="BXF898" s="2198"/>
      <c r="BXG898" s="2198"/>
      <c r="BXH898" s="2198"/>
      <c r="BXI898" s="2198"/>
      <c r="BXJ898" s="2198"/>
      <c r="BXK898" s="2198"/>
      <c r="BXL898" s="2198"/>
      <c r="BXM898" s="2198"/>
      <c r="BXN898" s="2198"/>
      <c r="BXO898" s="2198"/>
      <c r="BXP898" s="2198"/>
      <c r="BXQ898" s="2198"/>
      <c r="BXR898" s="2198"/>
      <c r="BXS898" s="2198"/>
      <c r="BXT898" s="2198"/>
      <c r="BXU898" s="2198"/>
      <c r="BXV898" s="2198"/>
      <c r="BXW898" s="2198"/>
      <c r="BXX898" s="2198"/>
      <c r="BXY898" s="2198"/>
      <c r="BXZ898" s="2198"/>
      <c r="BYA898" s="2198"/>
      <c r="BYB898" s="2198"/>
      <c r="BYC898" s="2198"/>
      <c r="BYD898" s="2198"/>
      <c r="BYE898" s="2198"/>
      <c r="BYF898" s="2198"/>
      <c r="BYG898" s="2198"/>
      <c r="BYH898" s="2198"/>
      <c r="BYI898" s="2198"/>
      <c r="BYJ898" s="2198"/>
      <c r="BYK898" s="2198"/>
      <c r="BYL898" s="2198"/>
      <c r="BYM898" s="2198"/>
      <c r="BYN898" s="2198"/>
      <c r="BYO898" s="2198"/>
      <c r="BYP898" s="2198"/>
      <c r="BYQ898" s="2198"/>
      <c r="BYR898" s="2198"/>
      <c r="BYS898" s="2198"/>
      <c r="BYT898" s="2198"/>
      <c r="BYU898" s="2198"/>
      <c r="BYV898" s="2198"/>
      <c r="BYW898" s="2198"/>
      <c r="BYX898" s="2198"/>
      <c r="BYY898" s="2198"/>
      <c r="BYZ898" s="2198"/>
      <c r="BZA898" s="2198"/>
      <c r="BZB898" s="2198"/>
      <c r="BZC898" s="2198"/>
      <c r="BZD898" s="2198"/>
      <c r="BZE898" s="2198"/>
      <c r="BZF898" s="2198"/>
      <c r="BZG898" s="2198"/>
      <c r="BZH898" s="2198"/>
      <c r="BZI898" s="2198"/>
      <c r="BZJ898" s="2198"/>
      <c r="BZK898" s="2198"/>
      <c r="BZL898" s="2198"/>
      <c r="BZM898" s="2198"/>
      <c r="BZN898" s="2198"/>
      <c r="BZO898" s="2198"/>
      <c r="BZP898" s="2198"/>
      <c r="BZQ898" s="2198"/>
      <c r="BZR898" s="2198"/>
      <c r="BZS898" s="2198"/>
      <c r="BZT898" s="2198"/>
      <c r="BZU898" s="2198"/>
      <c r="BZV898" s="2198"/>
      <c r="BZW898" s="2198"/>
      <c r="CAA898" s="2198"/>
      <c r="CAB898" s="2198"/>
      <c r="CAC898" s="2198"/>
      <c r="CAD898" s="2198"/>
      <c r="CAE898" s="2198"/>
      <c r="CAF898" s="2198"/>
      <c r="CAG898" s="2198"/>
      <c r="CAH898" s="2198"/>
      <c r="CAI898" s="2198"/>
      <c r="CAJ898" s="2198"/>
      <c r="CAK898" s="2198"/>
      <c r="CAL898" s="2198"/>
      <c r="CAM898" s="2198"/>
      <c r="CAN898" s="2198"/>
      <c r="CAO898" s="2198"/>
      <c r="CAP898" s="2198"/>
      <c r="CAQ898" s="2198"/>
      <c r="CAR898" s="2198"/>
      <c r="CAS898" s="2198"/>
      <c r="CAT898" s="2198"/>
      <c r="CAU898" s="2198"/>
      <c r="CAV898" s="2198"/>
      <c r="CAW898" s="2198"/>
      <c r="CAX898" s="2198"/>
      <c r="CAY898" s="2198"/>
      <c r="CAZ898" s="2198"/>
      <c r="CBA898" s="2198"/>
      <c r="CBB898" s="2198"/>
      <c r="CBC898" s="2198"/>
      <c r="CBD898" s="2198"/>
      <c r="CBE898" s="2198"/>
      <c r="CBF898" s="2198"/>
      <c r="CBG898" s="2198"/>
      <c r="CBH898" s="2198"/>
      <c r="CBI898" s="2198"/>
      <c r="CBJ898" s="2198"/>
      <c r="CBK898" s="2198"/>
      <c r="CBL898" s="2198"/>
      <c r="CBM898" s="2198"/>
      <c r="CBN898" s="2198"/>
      <c r="CBO898" s="2198"/>
      <c r="CBP898" s="2198"/>
      <c r="CBQ898" s="2198"/>
      <c r="CBR898" s="2198"/>
      <c r="CBS898" s="2198"/>
      <c r="CBT898" s="2198"/>
      <c r="CBU898" s="2198"/>
      <c r="CBV898" s="2198"/>
      <c r="CBW898" s="2198"/>
      <c r="CBX898" s="2198"/>
      <c r="CBY898" s="2198"/>
      <c r="CBZ898" s="2198"/>
      <c r="CCA898" s="2198"/>
      <c r="CCB898" s="2198"/>
      <c r="CCC898" s="2198"/>
      <c r="CCD898" s="2198"/>
      <c r="CCE898" s="2198"/>
      <c r="CCF898" s="2198"/>
      <c r="CCG898" s="2198"/>
      <c r="CCH898" s="2198"/>
      <c r="CCI898" s="2198"/>
      <c r="CCJ898" s="2198"/>
      <c r="CCK898" s="2198"/>
      <c r="CCL898" s="2198"/>
      <c r="CCM898" s="2198"/>
      <c r="CCN898" s="2198"/>
      <c r="CCO898" s="2198"/>
      <c r="CCP898" s="2198"/>
      <c r="CCQ898" s="2198"/>
      <c r="CCR898" s="2198"/>
      <c r="CCS898" s="2198"/>
      <c r="CCT898" s="2198"/>
      <c r="CCU898" s="2198"/>
      <c r="CCV898" s="2198"/>
      <c r="CCW898" s="2198"/>
      <c r="CCX898" s="2198"/>
      <c r="CCY898" s="2198"/>
      <c r="CCZ898" s="2198"/>
      <c r="CDA898" s="2198"/>
      <c r="CDB898" s="2198"/>
      <c r="CDC898" s="2198"/>
      <c r="CDD898" s="2198"/>
      <c r="CDE898" s="2198"/>
      <c r="CDF898" s="2198"/>
      <c r="CDG898" s="2198"/>
      <c r="CDH898" s="2198"/>
      <c r="CDI898" s="2198"/>
      <c r="CDJ898" s="2198"/>
      <c r="CDK898" s="2198"/>
      <c r="CDL898" s="2198"/>
      <c r="CDM898" s="2198"/>
      <c r="CDN898" s="2198"/>
      <c r="CDO898" s="2198"/>
      <c r="CDP898" s="2198"/>
      <c r="CDQ898" s="2198"/>
      <c r="CDR898" s="2198"/>
      <c r="CDS898" s="2198"/>
      <c r="CDT898" s="2198"/>
      <c r="CDU898" s="2198"/>
      <c r="CDV898" s="2198"/>
      <c r="CDW898" s="2198"/>
      <c r="CDX898" s="2198"/>
      <c r="CDY898" s="2198"/>
      <c r="CDZ898" s="2198"/>
      <c r="CEA898" s="2198"/>
      <c r="CEB898" s="2198"/>
      <c r="CEC898" s="2198"/>
      <c r="CED898" s="2198"/>
      <c r="CEE898" s="2198"/>
      <c r="CEF898" s="2198"/>
      <c r="CEG898" s="2198"/>
      <c r="CEH898" s="2198"/>
      <c r="CEI898" s="2198"/>
      <c r="CEJ898" s="2198"/>
      <c r="CEK898" s="2198"/>
      <c r="CEL898" s="2198"/>
      <c r="CEM898" s="2198"/>
      <c r="CEN898" s="2198"/>
      <c r="CEO898" s="2198"/>
      <c r="CEP898" s="2198"/>
      <c r="CEQ898" s="2198"/>
      <c r="CER898" s="2198"/>
      <c r="CES898" s="2198"/>
      <c r="CET898" s="2198"/>
      <c r="CEU898" s="2198"/>
      <c r="CEV898" s="2198"/>
      <c r="CEW898" s="2198"/>
      <c r="CEX898" s="2198"/>
      <c r="CEY898" s="2198"/>
      <c r="CEZ898" s="2198"/>
      <c r="CFA898" s="2198"/>
      <c r="CFB898" s="2198"/>
      <c r="CFC898" s="2198"/>
      <c r="CFD898" s="2198"/>
      <c r="CFE898" s="2198"/>
      <c r="CFF898" s="2198"/>
      <c r="CFG898" s="2198"/>
      <c r="CFH898" s="2198"/>
      <c r="CFI898" s="2198"/>
      <c r="CFJ898" s="2198"/>
      <c r="CFK898" s="2198"/>
      <c r="CFL898" s="2198"/>
      <c r="CFM898" s="2198"/>
      <c r="CFN898" s="2198"/>
      <c r="CFO898" s="2198"/>
      <c r="CFP898" s="2198"/>
      <c r="CFQ898" s="2198"/>
      <c r="CFR898" s="2198"/>
      <c r="CFS898" s="2198"/>
      <c r="CFT898" s="2198"/>
      <c r="CFU898" s="2198"/>
      <c r="CFV898" s="2198"/>
      <c r="CFW898" s="2198"/>
      <c r="CFX898" s="2198"/>
      <c r="CFY898" s="2198"/>
      <c r="CFZ898" s="2198"/>
      <c r="CGA898" s="2198"/>
      <c r="CGB898" s="2198"/>
      <c r="CGC898" s="2198"/>
      <c r="CGD898" s="2198"/>
      <c r="CGE898" s="2198"/>
      <c r="CGF898" s="2198"/>
      <c r="CGG898" s="2198"/>
      <c r="CGH898" s="2198"/>
      <c r="CGI898" s="2198"/>
      <c r="CGJ898" s="2198"/>
      <c r="CGK898" s="2198"/>
      <c r="CGL898" s="2198"/>
      <c r="CGM898" s="2198"/>
      <c r="CGN898" s="2198"/>
      <c r="CGO898" s="2198"/>
      <c r="CGP898" s="2198"/>
      <c r="CGQ898" s="2198"/>
      <c r="CGR898" s="2198"/>
      <c r="CGS898" s="2198"/>
      <c r="CGT898" s="2198"/>
      <c r="CGU898" s="2198"/>
      <c r="CGV898" s="2198"/>
      <c r="CGW898" s="2198"/>
      <c r="CGX898" s="2198"/>
      <c r="CGY898" s="2198"/>
      <c r="CGZ898" s="2198"/>
      <c r="CHA898" s="2198"/>
      <c r="CHB898" s="2198"/>
      <c r="CHC898" s="2198"/>
      <c r="CHD898" s="2198"/>
      <c r="CHE898" s="2198"/>
      <c r="CHF898" s="2198"/>
      <c r="CHG898" s="2198"/>
      <c r="CHH898" s="2198"/>
      <c r="CHI898" s="2198"/>
      <c r="CHJ898" s="2198"/>
      <c r="CHK898" s="2198"/>
      <c r="CHL898" s="2198"/>
      <c r="CHM898" s="2198"/>
      <c r="CHN898" s="2198"/>
      <c r="CHO898" s="2198"/>
      <c r="CHP898" s="2198"/>
      <c r="CHQ898" s="2198"/>
      <c r="CHR898" s="2198"/>
      <c r="CHS898" s="2198"/>
      <c r="CHT898" s="2198"/>
      <c r="CHU898" s="2198"/>
      <c r="CHV898" s="2198"/>
      <c r="CHW898" s="2198"/>
      <c r="CHX898" s="2198"/>
      <c r="CHY898" s="2198"/>
      <c r="CHZ898" s="2198"/>
      <c r="CIA898" s="2198"/>
      <c r="CIB898" s="2198"/>
      <c r="CIC898" s="2198"/>
      <c r="CID898" s="2198"/>
      <c r="CIE898" s="2198"/>
      <c r="CIF898" s="2198"/>
      <c r="CIG898" s="2198"/>
      <c r="CIH898" s="2198"/>
      <c r="CII898" s="2198"/>
      <c r="CIJ898" s="2198"/>
      <c r="CIK898" s="2198"/>
      <c r="CIL898" s="2198"/>
      <c r="CIM898" s="2198"/>
      <c r="CIN898" s="2198"/>
      <c r="CIO898" s="2198"/>
      <c r="CIP898" s="2198"/>
      <c r="CIQ898" s="2198"/>
      <c r="CIR898" s="2198"/>
      <c r="CIS898" s="2198"/>
      <c r="CIT898" s="2198"/>
      <c r="CIU898" s="2198"/>
      <c r="CIV898" s="2198"/>
      <c r="CIW898" s="2198"/>
      <c r="CIX898" s="2198"/>
      <c r="CIY898" s="2198"/>
      <c r="CIZ898" s="2198"/>
      <c r="CJA898" s="2198"/>
      <c r="CJB898" s="2198"/>
      <c r="CJC898" s="2198"/>
      <c r="CJD898" s="2198"/>
      <c r="CJE898" s="2198"/>
      <c r="CJF898" s="2198"/>
      <c r="CJG898" s="2198"/>
      <c r="CJH898" s="2198"/>
      <c r="CJI898" s="2198"/>
      <c r="CJJ898" s="2198"/>
      <c r="CJK898" s="2198"/>
      <c r="CJL898" s="2198"/>
      <c r="CJM898" s="2198"/>
      <c r="CJN898" s="2198"/>
      <c r="CJO898" s="2198"/>
      <c r="CJP898" s="2198"/>
      <c r="CJQ898" s="2198"/>
      <c r="CJR898" s="2198"/>
      <c r="CJS898" s="2198"/>
      <c r="CJW898" s="2198"/>
      <c r="CJX898" s="2198"/>
      <c r="CJY898" s="2198"/>
      <c r="CJZ898" s="2198"/>
      <c r="CKA898" s="2198"/>
      <c r="CKB898" s="2198"/>
      <c r="CKC898" s="2198"/>
      <c r="CKD898" s="2198"/>
      <c r="CKE898" s="2198"/>
      <c r="CKF898" s="2198"/>
      <c r="CKG898" s="2198"/>
      <c r="CKH898" s="2198"/>
      <c r="CKI898" s="2198"/>
      <c r="CKJ898" s="2198"/>
      <c r="CKK898" s="2198"/>
      <c r="CKL898" s="2198"/>
      <c r="CKM898" s="2198"/>
      <c r="CKN898" s="2198"/>
      <c r="CKO898" s="2198"/>
      <c r="CKP898" s="2198"/>
      <c r="CKQ898" s="2198"/>
      <c r="CKR898" s="2198"/>
      <c r="CKS898" s="2198"/>
      <c r="CKT898" s="2198"/>
      <c r="CKU898" s="2198"/>
      <c r="CKV898" s="2198"/>
      <c r="CKW898" s="2198"/>
      <c r="CKX898" s="2198"/>
      <c r="CKY898" s="2198"/>
      <c r="CKZ898" s="2198"/>
      <c r="CLA898" s="2198"/>
      <c r="CLB898" s="2198"/>
      <c r="CLC898" s="2198"/>
      <c r="CLD898" s="2198"/>
      <c r="CLE898" s="2198"/>
      <c r="CLF898" s="2198"/>
      <c r="CLG898" s="2198"/>
      <c r="CLH898" s="2198"/>
      <c r="CLI898" s="2198"/>
      <c r="CLJ898" s="2198"/>
      <c r="CLK898" s="2198"/>
      <c r="CLL898" s="2198"/>
      <c r="CLM898" s="2198"/>
      <c r="CLN898" s="2198"/>
      <c r="CLO898" s="2198"/>
      <c r="CLP898" s="2198"/>
      <c r="CLQ898" s="2198"/>
      <c r="CLR898" s="2198"/>
      <c r="CLS898" s="2198"/>
      <c r="CLT898" s="2198"/>
      <c r="CLU898" s="2198"/>
      <c r="CLV898" s="2198"/>
      <c r="CLW898" s="2198"/>
      <c r="CLX898" s="2198"/>
      <c r="CLY898" s="2198"/>
      <c r="CLZ898" s="2198"/>
      <c r="CMA898" s="2198"/>
      <c r="CMB898" s="2198"/>
      <c r="CMC898" s="2198"/>
      <c r="CMD898" s="2198"/>
      <c r="CME898" s="2198"/>
      <c r="CMF898" s="2198"/>
      <c r="CMG898" s="2198"/>
      <c r="CMH898" s="2198"/>
      <c r="CMI898" s="2198"/>
      <c r="CMJ898" s="2198"/>
      <c r="CMK898" s="2198"/>
      <c r="CML898" s="2198"/>
      <c r="CMM898" s="2198"/>
      <c r="CMN898" s="2198"/>
      <c r="CMO898" s="2198"/>
      <c r="CMP898" s="2198"/>
      <c r="CMQ898" s="2198"/>
      <c r="CMR898" s="2198"/>
      <c r="CMS898" s="2198"/>
      <c r="CMT898" s="2198"/>
      <c r="CMU898" s="2198"/>
      <c r="CMV898" s="2198"/>
      <c r="CMW898" s="2198"/>
      <c r="CMX898" s="2198"/>
      <c r="CMY898" s="2198"/>
      <c r="CMZ898" s="2198"/>
      <c r="CNA898" s="2198"/>
      <c r="CNB898" s="2198"/>
      <c r="CNC898" s="2198"/>
      <c r="CND898" s="2198"/>
      <c r="CNE898" s="2198"/>
      <c r="CNF898" s="2198"/>
      <c r="CNG898" s="2198"/>
      <c r="CNH898" s="2198"/>
      <c r="CNI898" s="2198"/>
      <c r="CNJ898" s="2198"/>
      <c r="CNK898" s="2198"/>
      <c r="CNL898" s="2198"/>
      <c r="CNM898" s="2198"/>
      <c r="CNN898" s="2198"/>
      <c r="CNO898" s="2198"/>
      <c r="CNP898" s="2198"/>
      <c r="CNQ898" s="2198"/>
      <c r="CNR898" s="2198"/>
      <c r="CNS898" s="2198"/>
      <c r="CNT898" s="2198"/>
      <c r="CNU898" s="2198"/>
      <c r="CNV898" s="2198"/>
      <c r="CNW898" s="2198"/>
      <c r="CNX898" s="2198"/>
      <c r="CNY898" s="2198"/>
      <c r="CNZ898" s="2198"/>
      <c r="COA898" s="2198"/>
      <c r="COB898" s="2198"/>
      <c r="COC898" s="2198"/>
      <c r="COD898" s="2198"/>
      <c r="COE898" s="2198"/>
      <c r="COF898" s="2198"/>
      <c r="COG898" s="2198"/>
      <c r="COH898" s="2198"/>
      <c r="COI898" s="2198"/>
      <c r="COJ898" s="2198"/>
      <c r="COK898" s="2198"/>
      <c r="COL898" s="2198"/>
      <c r="COM898" s="2198"/>
      <c r="CON898" s="2198"/>
      <c r="COO898" s="2198"/>
      <c r="COP898" s="2198"/>
      <c r="COQ898" s="2198"/>
      <c r="COR898" s="2198"/>
      <c r="COS898" s="2198"/>
      <c r="COT898" s="2198"/>
      <c r="COU898" s="2198"/>
      <c r="COV898" s="2198"/>
      <c r="COW898" s="2198"/>
      <c r="COX898" s="2198"/>
      <c r="COY898" s="2198"/>
      <c r="COZ898" s="2198"/>
      <c r="CPA898" s="2198"/>
      <c r="CPB898" s="2198"/>
      <c r="CPC898" s="2198"/>
      <c r="CPD898" s="2198"/>
      <c r="CPE898" s="2198"/>
      <c r="CPF898" s="2198"/>
      <c r="CPG898" s="2198"/>
      <c r="CPH898" s="2198"/>
      <c r="CPI898" s="2198"/>
      <c r="CPJ898" s="2198"/>
      <c r="CPK898" s="2198"/>
      <c r="CPL898" s="2198"/>
      <c r="CPM898" s="2198"/>
      <c r="CPN898" s="2198"/>
      <c r="CPO898" s="2198"/>
      <c r="CPP898" s="2198"/>
      <c r="CPQ898" s="2198"/>
      <c r="CPR898" s="2198"/>
      <c r="CPS898" s="2198"/>
      <c r="CPT898" s="2198"/>
      <c r="CPU898" s="2198"/>
      <c r="CPV898" s="2198"/>
      <c r="CPW898" s="2198"/>
      <c r="CPX898" s="2198"/>
      <c r="CPY898" s="2198"/>
      <c r="CPZ898" s="2198"/>
      <c r="CQA898" s="2198"/>
      <c r="CQB898" s="2198"/>
      <c r="CQC898" s="2198"/>
      <c r="CQD898" s="2198"/>
      <c r="CQE898" s="2198"/>
      <c r="CQF898" s="2198"/>
      <c r="CQG898" s="2198"/>
      <c r="CQH898" s="2198"/>
      <c r="CQI898" s="2198"/>
      <c r="CQJ898" s="2198"/>
      <c r="CQK898" s="2198"/>
      <c r="CQL898" s="2198"/>
      <c r="CQM898" s="2198"/>
      <c r="CQN898" s="2198"/>
      <c r="CQO898" s="2198"/>
      <c r="CQP898" s="2198"/>
      <c r="CQQ898" s="2198"/>
      <c r="CQR898" s="2198"/>
      <c r="CQS898" s="2198"/>
      <c r="CQT898" s="2198"/>
      <c r="CQU898" s="2198"/>
      <c r="CQV898" s="2198"/>
      <c r="CQW898" s="2198"/>
      <c r="CQX898" s="2198"/>
      <c r="CQY898" s="2198"/>
      <c r="CQZ898" s="2198"/>
      <c r="CRA898" s="2198"/>
      <c r="CRB898" s="2198"/>
      <c r="CRC898" s="2198"/>
      <c r="CRD898" s="2198"/>
      <c r="CRE898" s="2198"/>
      <c r="CRF898" s="2198"/>
      <c r="CRG898" s="2198"/>
      <c r="CRH898" s="2198"/>
      <c r="CRI898" s="2198"/>
      <c r="CRJ898" s="2198"/>
      <c r="CRK898" s="2198"/>
      <c r="CRL898" s="2198"/>
      <c r="CRM898" s="2198"/>
      <c r="CRN898" s="2198"/>
      <c r="CRO898" s="2198"/>
      <c r="CRP898" s="2198"/>
      <c r="CRQ898" s="2198"/>
      <c r="CRR898" s="2198"/>
      <c r="CRS898" s="2198"/>
      <c r="CRT898" s="2198"/>
      <c r="CRU898" s="2198"/>
      <c r="CRV898" s="2198"/>
      <c r="CRW898" s="2198"/>
      <c r="CRX898" s="2198"/>
      <c r="CRY898" s="2198"/>
      <c r="CRZ898" s="2198"/>
      <c r="CSA898" s="2198"/>
      <c r="CSB898" s="2198"/>
      <c r="CSC898" s="2198"/>
      <c r="CSD898" s="2198"/>
      <c r="CSE898" s="2198"/>
      <c r="CSF898" s="2198"/>
      <c r="CSG898" s="2198"/>
      <c r="CSH898" s="2198"/>
      <c r="CSI898" s="2198"/>
      <c r="CSJ898" s="2198"/>
      <c r="CSK898" s="2198"/>
      <c r="CSL898" s="2198"/>
      <c r="CSM898" s="2198"/>
      <c r="CSN898" s="2198"/>
      <c r="CSO898" s="2198"/>
      <c r="CSP898" s="2198"/>
      <c r="CSQ898" s="2198"/>
      <c r="CSR898" s="2198"/>
      <c r="CSS898" s="2198"/>
      <c r="CST898" s="2198"/>
      <c r="CSU898" s="2198"/>
      <c r="CSV898" s="2198"/>
      <c r="CSW898" s="2198"/>
      <c r="CSX898" s="2198"/>
      <c r="CSY898" s="2198"/>
      <c r="CSZ898" s="2198"/>
      <c r="CTA898" s="2198"/>
      <c r="CTB898" s="2198"/>
      <c r="CTC898" s="2198"/>
      <c r="CTD898" s="2198"/>
      <c r="CTE898" s="2198"/>
      <c r="CTF898" s="2198"/>
      <c r="CTG898" s="2198"/>
      <c r="CTH898" s="2198"/>
      <c r="CTI898" s="2198"/>
      <c r="CTJ898" s="2198"/>
      <c r="CTK898" s="2198"/>
      <c r="CTL898" s="2198"/>
      <c r="CTM898" s="2198"/>
      <c r="CTN898" s="2198"/>
      <c r="CTO898" s="2198"/>
      <c r="CTS898" s="2198"/>
      <c r="CTT898" s="2198"/>
      <c r="CTU898" s="2198"/>
      <c r="CTV898" s="2198"/>
      <c r="CTW898" s="2198"/>
      <c r="CTX898" s="2198"/>
      <c r="CTY898" s="2198"/>
      <c r="CTZ898" s="2198"/>
      <c r="CUA898" s="2198"/>
      <c r="CUB898" s="2198"/>
      <c r="CUC898" s="2198"/>
      <c r="CUD898" s="2198"/>
      <c r="CUE898" s="2198"/>
      <c r="CUF898" s="2198"/>
      <c r="CUG898" s="2198"/>
      <c r="CUH898" s="2198"/>
      <c r="CUI898" s="2198"/>
      <c r="CUJ898" s="2198"/>
      <c r="CUK898" s="2198"/>
      <c r="CUL898" s="2198"/>
      <c r="CUM898" s="2198"/>
      <c r="CUN898" s="2198"/>
      <c r="CUO898" s="2198"/>
      <c r="CUP898" s="2198"/>
      <c r="CUQ898" s="2198"/>
      <c r="CUR898" s="2198"/>
      <c r="CUS898" s="2198"/>
      <c r="CUT898" s="2198"/>
      <c r="CUU898" s="2198"/>
      <c r="CUV898" s="2198"/>
      <c r="CUW898" s="2198"/>
      <c r="CUX898" s="2198"/>
      <c r="CUY898" s="2198"/>
      <c r="CUZ898" s="2198"/>
      <c r="CVA898" s="2198"/>
      <c r="CVB898" s="2198"/>
      <c r="CVC898" s="2198"/>
      <c r="CVD898" s="2198"/>
      <c r="CVE898" s="2198"/>
      <c r="CVF898" s="2198"/>
      <c r="CVG898" s="2198"/>
      <c r="CVH898" s="2198"/>
      <c r="CVI898" s="2198"/>
      <c r="CVJ898" s="2198"/>
      <c r="CVK898" s="2198"/>
      <c r="CVL898" s="2198"/>
      <c r="CVM898" s="2198"/>
      <c r="CVN898" s="2198"/>
      <c r="CVO898" s="2198"/>
      <c r="CVP898" s="2198"/>
      <c r="CVQ898" s="2198"/>
      <c r="CVR898" s="2198"/>
      <c r="CVS898" s="2198"/>
      <c r="CVT898" s="2198"/>
      <c r="CVU898" s="2198"/>
      <c r="CVV898" s="2198"/>
      <c r="CVW898" s="2198"/>
      <c r="CVX898" s="2198"/>
      <c r="CVY898" s="2198"/>
      <c r="CVZ898" s="2198"/>
      <c r="CWA898" s="2198"/>
      <c r="CWB898" s="2198"/>
      <c r="CWC898" s="2198"/>
      <c r="CWD898" s="2198"/>
      <c r="CWE898" s="2198"/>
      <c r="CWF898" s="2198"/>
      <c r="CWG898" s="2198"/>
      <c r="CWH898" s="2198"/>
      <c r="CWI898" s="2198"/>
      <c r="CWJ898" s="2198"/>
      <c r="CWK898" s="2198"/>
      <c r="CWL898" s="2198"/>
      <c r="CWM898" s="2198"/>
      <c r="CWN898" s="2198"/>
      <c r="CWO898" s="2198"/>
      <c r="CWP898" s="2198"/>
      <c r="CWQ898" s="2198"/>
      <c r="CWR898" s="2198"/>
      <c r="CWS898" s="2198"/>
      <c r="CWT898" s="2198"/>
      <c r="CWU898" s="2198"/>
      <c r="CWV898" s="2198"/>
      <c r="CWW898" s="2198"/>
      <c r="CWX898" s="2198"/>
      <c r="CWY898" s="2198"/>
      <c r="CWZ898" s="2198"/>
      <c r="CXA898" s="2198"/>
      <c r="CXB898" s="2198"/>
      <c r="CXC898" s="2198"/>
      <c r="CXD898" s="2198"/>
      <c r="CXE898" s="2198"/>
      <c r="CXF898" s="2198"/>
      <c r="CXG898" s="2198"/>
      <c r="CXH898" s="2198"/>
      <c r="CXI898" s="2198"/>
      <c r="CXJ898" s="2198"/>
      <c r="CXK898" s="2198"/>
      <c r="CXL898" s="2198"/>
      <c r="CXM898" s="2198"/>
      <c r="CXN898" s="2198"/>
      <c r="CXO898" s="2198"/>
      <c r="CXP898" s="2198"/>
      <c r="CXQ898" s="2198"/>
      <c r="CXR898" s="2198"/>
      <c r="CXS898" s="2198"/>
      <c r="CXT898" s="2198"/>
      <c r="CXU898" s="2198"/>
      <c r="CXV898" s="2198"/>
      <c r="CXW898" s="2198"/>
      <c r="CXX898" s="2198"/>
      <c r="CXY898" s="2198"/>
      <c r="CXZ898" s="2198"/>
      <c r="CYA898" s="2198"/>
      <c r="CYB898" s="2198"/>
      <c r="CYC898" s="2198"/>
      <c r="CYD898" s="2198"/>
      <c r="CYE898" s="2198"/>
      <c r="CYF898" s="2198"/>
      <c r="CYG898" s="2198"/>
      <c r="CYH898" s="2198"/>
      <c r="CYI898" s="2198"/>
      <c r="CYJ898" s="2198"/>
      <c r="CYK898" s="2198"/>
      <c r="CYL898" s="2198"/>
      <c r="CYM898" s="2198"/>
      <c r="CYN898" s="2198"/>
      <c r="CYO898" s="2198"/>
      <c r="CYP898" s="2198"/>
      <c r="CYQ898" s="2198"/>
      <c r="CYR898" s="2198"/>
      <c r="CYS898" s="2198"/>
      <c r="CYT898" s="2198"/>
      <c r="CYU898" s="2198"/>
      <c r="CYV898" s="2198"/>
      <c r="CYW898" s="2198"/>
      <c r="CYX898" s="2198"/>
      <c r="CYY898" s="2198"/>
      <c r="CYZ898" s="2198"/>
      <c r="CZA898" s="2198"/>
      <c r="CZB898" s="2198"/>
      <c r="CZC898" s="2198"/>
      <c r="CZD898" s="2198"/>
      <c r="CZE898" s="2198"/>
      <c r="CZF898" s="2198"/>
      <c r="CZG898" s="2198"/>
      <c r="CZH898" s="2198"/>
      <c r="CZI898" s="2198"/>
      <c r="CZJ898" s="2198"/>
      <c r="CZK898" s="2198"/>
      <c r="CZL898" s="2198"/>
      <c r="CZM898" s="2198"/>
      <c r="CZN898" s="2198"/>
      <c r="CZO898" s="2198"/>
      <c r="CZP898" s="2198"/>
      <c r="CZQ898" s="2198"/>
      <c r="CZR898" s="2198"/>
      <c r="CZS898" s="2198"/>
      <c r="CZT898" s="2198"/>
      <c r="CZU898" s="2198"/>
      <c r="CZV898" s="2198"/>
      <c r="CZW898" s="2198"/>
      <c r="CZX898" s="2198"/>
      <c r="CZY898" s="2198"/>
      <c r="CZZ898" s="2198"/>
      <c r="DAA898" s="2198"/>
      <c r="DAB898" s="2198"/>
      <c r="DAC898" s="2198"/>
      <c r="DAD898" s="2198"/>
      <c r="DAE898" s="2198"/>
      <c r="DAF898" s="2198"/>
      <c r="DAG898" s="2198"/>
      <c r="DAH898" s="2198"/>
      <c r="DAI898" s="2198"/>
      <c r="DAJ898" s="2198"/>
      <c r="DAK898" s="2198"/>
      <c r="DAL898" s="2198"/>
      <c r="DAM898" s="2198"/>
      <c r="DAN898" s="2198"/>
      <c r="DAO898" s="2198"/>
      <c r="DAP898" s="2198"/>
      <c r="DAQ898" s="2198"/>
      <c r="DAR898" s="2198"/>
      <c r="DAS898" s="2198"/>
      <c r="DAT898" s="2198"/>
      <c r="DAU898" s="2198"/>
      <c r="DAV898" s="2198"/>
      <c r="DAW898" s="2198"/>
      <c r="DAX898" s="2198"/>
      <c r="DAY898" s="2198"/>
      <c r="DAZ898" s="2198"/>
      <c r="DBA898" s="2198"/>
      <c r="DBB898" s="2198"/>
      <c r="DBC898" s="2198"/>
      <c r="DBD898" s="2198"/>
      <c r="DBE898" s="2198"/>
      <c r="DBF898" s="2198"/>
      <c r="DBG898" s="2198"/>
      <c r="DBH898" s="2198"/>
      <c r="DBI898" s="2198"/>
      <c r="DBJ898" s="2198"/>
      <c r="DBK898" s="2198"/>
      <c r="DBL898" s="2198"/>
      <c r="DBM898" s="2198"/>
      <c r="DBN898" s="2198"/>
      <c r="DBO898" s="2198"/>
      <c r="DBP898" s="2198"/>
      <c r="DBQ898" s="2198"/>
      <c r="DBR898" s="2198"/>
      <c r="DBS898" s="2198"/>
      <c r="DBT898" s="2198"/>
      <c r="DBU898" s="2198"/>
      <c r="DBV898" s="2198"/>
      <c r="DBW898" s="2198"/>
      <c r="DBX898" s="2198"/>
      <c r="DBY898" s="2198"/>
      <c r="DBZ898" s="2198"/>
      <c r="DCA898" s="2198"/>
      <c r="DCB898" s="2198"/>
      <c r="DCC898" s="2198"/>
      <c r="DCD898" s="2198"/>
      <c r="DCE898" s="2198"/>
      <c r="DCF898" s="2198"/>
      <c r="DCG898" s="2198"/>
      <c r="DCH898" s="2198"/>
      <c r="DCI898" s="2198"/>
      <c r="DCJ898" s="2198"/>
      <c r="DCK898" s="2198"/>
      <c r="DCL898" s="2198"/>
      <c r="DCM898" s="2198"/>
      <c r="DCN898" s="2198"/>
      <c r="DCO898" s="2198"/>
      <c r="DCP898" s="2198"/>
      <c r="DCQ898" s="2198"/>
      <c r="DCR898" s="2198"/>
      <c r="DCS898" s="2198"/>
      <c r="DCT898" s="2198"/>
      <c r="DCU898" s="2198"/>
      <c r="DCV898" s="2198"/>
      <c r="DCW898" s="2198"/>
      <c r="DCX898" s="2198"/>
      <c r="DCY898" s="2198"/>
      <c r="DCZ898" s="2198"/>
      <c r="DDA898" s="2198"/>
      <c r="DDB898" s="2198"/>
      <c r="DDC898" s="2198"/>
      <c r="DDD898" s="2198"/>
      <c r="DDE898" s="2198"/>
      <c r="DDF898" s="2198"/>
      <c r="DDG898" s="2198"/>
      <c r="DDH898" s="2198"/>
      <c r="DDI898" s="2198"/>
      <c r="DDJ898" s="2198"/>
      <c r="DDK898" s="2198"/>
      <c r="DDO898" s="2198"/>
      <c r="DDP898" s="2198"/>
      <c r="DDQ898" s="2198"/>
      <c r="DDR898" s="2198"/>
      <c r="DDS898" s="2198"/>
      <c r="DDT898" s="2198"/>
      <c r="DDU898" s="2198"/>
      <c r="DDV898" s="2198"/>
      <c r="DDW898" s="2198"/>
      <c r="DDX898" s="2198"/>
      <c r="DDY898" s="2198"/>
      <c r="DDZ898" s="2198"/>
      <c r="DEA898" s="2198"/>
      <c r="DEB898" s="2198"/>
      <c r="DEC898" s="2198"/>
      <c r="DED898" s="2198"/>
      <c r="DEE898" s="2198"/>
      <c r="DEF898" s="2198"/>
      <c r="DEG898" s="2198"/>
      <c r="DEH898" s="2198"/>
      <c r="DEI898" s="2198"/>
      <c r="DEJ898" s="2198"/>
      <c r="DEK898" s="2198"/>
      <c r="DEL898" s="2198"/>
      <c r="DEM898" s="2198"/>
      <c r="DEN898" s="2198"/>
      <c r="DEO898" s="2198"/>
      <c r="DEP898" s="2198"/>
      <c r="DEQ898" s="2198"/>
      <c r="DER898" s="2198"/>
      <c r="DES898" s="2198"/>
      <c r="DET898" s="2198"/>
      <c r="DEU898" s="2198"/>
      <c r="DEV898" s="2198"/>
      <c r="DEW898" s="2198"/>
      <c r="DEX898" s="2198"/>
      <c r="DEY898" s="2198"/>
      <c r="DEZ898" s="2198"/>
      <c r="DFA898" s="2198"/>
      <c r="DFB898" s="2198"/>
      <c r="DFC898" s="2198"/>
      <c r="DFD898" s="2198"/>
      <c r="DFE898" s="2198"/>
      <c r="DFF898" s="2198"/>
      <c r="DFG898" s="2198"/>
      <c r="DFH898" s="2198"/>
      <c r="DFI898" s="2198"/>
      <c r="DFJ898" s="2198"/>
      <c r="DFK898" s="2198"/>
      <c r="DFL898" s="2198"/>
      <c r="DFM898" s="2198"/>
      <c r="DFN898" s="2198"/>
      <c r="DFO898" s="2198"/>
      <c r="DFP898" s="2198"/>
      <c r="DFQ898" s="2198"/>
      <c r="DFR898" s="2198"/>
      <c r="DFS898" s="2198"/>
      <c r="DFT898" s="2198"/>
      <c r="DFU898" s="2198"/>
      <c r="DFV898" s="2198"/>
      <c r="DFW898" s="2198"/>
      <c r="DFX898" s="2198"/>
      <c r="DFY898" s="2198"/>
      <c r="DFZ898" s="2198"/>
      <c r="DGA898" s="2198"/>
      <c r="DGB898" s="2198"/>
      <c r="DGC898" s="2198"/>
      <c r="DGD898" s="2198"/>
      <c r="DGE898" s="2198"/>
      <c r="DGF898" s="2198"/>
      <c r="DGG898" s="2198"/>
      <c r="DGH898" s="2198"/>
      <c r="DGI898" s="2198"/>
      <c r="DGJ898" s="2198"/>
      <c r="DGK898" s="2198"/>
      <c r="DGL898" s="2198"/>
      <c r="DGM898" s="2198"/>
      <c r="DGN898" s="2198"/>
      <c r="DGO898" s="2198"/>
      <c r="DGP898" s="2198"/>
      <c r="DGQ898" s="2198"/>
      <c r="DGR898" s="2198"/>
      <c r="DGS898" s="2198"/>
      <c r="DGT898" s="2198"/>
      <c r="DGU898" s="2198"/>
      <c r="DGV898" s="2198"/>
      <c r="DGW898" s="2198"/>
      <c r="DGX898" s="2198"/>
      <c r="DGY898" s="2198"/>
      <c r="DGZ898" s="2198"/>
      <c r="DHA898" s="2198"/>
      <c r="DHB898" s="2198"/>
      <c r="DHC898" s="2198"/>
      <c r="DHD898" s="2198"/>
      <c r="DHE898" s="2198"/>
      <c r="DHF898" s="2198"/>
      <c r="DHG898" s="2198"/>
      <c r="DHH898" s="2198"/>
      <c r="DHI898" s="2198"/>
      <c r="DHJ898" s="2198"/>
      <c r="DHK898" s="2198"/>
      <c r="DHL898" s="2198"/>
      <c r="DHM898" s="2198"/>
      <c r="DHN898" s="2198"/>
      <c r="DHO898" s="2198"/>
      <c r="DHP898" s="2198"/>
      <c r="DHQ898" s="2198"/>
      <c r="DHR898" s="2198"/>
      <c r="DHS898" s="2198"/>
      <c r="DHT898" s="2198"/>
      <c r="DHU898" s="2198"/>
      <c r="DHV898" s="2198"/>
      <c r="DHW898" s="2198"/>
      <c r="DHX898" s="2198"/>
      <c r="DHY898" s="2198"/>
      <c r="DHZ898" s="2198"/>
      <c r="DIA898" s="2198"/>
      <c r="DIB898" s="2198"/>
      <c r="DIC898" s="2198"/>
      <c r="DID898" s="2198"/>
      <c r="DIE898" s="2198"/>
      <c r="DIF898" s="2198"/>
      <c r="DIG898" s="2198"/>
      <c r="DIH898" s="2198"/>
      <c r="DII898" s="2198"/>
      <c r="DIJ898" s="2198"/>
      <c r="DIK898" s="2198"/>
      <c r="DIL898" s="2198"/>
      <c r="DIM898" s="2198"/>
      <c r="DIN898" s="2198"/>
      <c r="DIO898" s="2198"/>
      <c r="DIP898" s="2198"/>
      <c r="DIQ898" s="2198"/>
      <c r="DIR898" s="2198"/>
      <c r="DIS898" s="2198"/>
      <c r="DIT898" s="2198"/>
      <c r="DIU898" s="2198"/>
      <c r="DIV898" s="2198"/>
      <c r="DIW898" s="2198"/>
      <c r="DIX898" s="2198"/>
      <c r="DIY898" s="2198"/>
      <c r="DIZ898" s="2198"/>
      <c r="DJA898" s="2198"/>
      <c r="DJB898" s="2198"/>
      <c r="DJC898" s="2198"/>
      <c r="DJD898" s="2198"/>
      <c r="DJE898" s="2198"/>
      <c r="DJF898" s="2198"/>
      <c r="DJG898" s="2198"/>
      <c r="DJH898" s="2198"/>
      <c r="DJI898" s="2198"/>
      <c r="DJJ898" s="2198"/>
      <c r="DJK898" s="2198"/>
      <c r="DJL898" s="2198"/>
      <c r="DJM898" s="2198"/>
      <c r="DJN898" s="2198"/>
      <c r="DJO898" s="2198"/>
      <c r="DJP898" s="2198"/>
      <c r="DJQ898" s="2198"/>
      <c r="DJR898" s="2198"/>
      <c r="DJS898" s="2198"/>
      <c r="DJT898" s="2198"/>
      <c r="DJU898" s="2198"/>
      <c r="DJV898" s="2198"/>
      <c r="DJW898" s="2198"/>
      <c r="DJX898" s="2198"/>
      <c r="DJY898" s="2198"/>
      <c r="DJZ898" s="2198"/>
      <c r="DKA898" s="2198"/>
      <c r="DKB898" s="2198"/>
      <c r="DKC898" s="2198"/>
      <c r="DKD898" s="2198"/>
      <c r="DKE898" s="2198"/>
      <c r="DKF898" s="2198"/>
      <c r="DKG898" s="2198"/>
      <c r="DKH898" s="2198"/>
      <c r="DKI898" s="2198"/>
      <c r="DKJ898" s="2198"/>
      <c r="DKK898" s="2198"/>
      <c r="DKL898" s="2198"/>
      <c r="DKM898" s="2198"/>
      <c r="DKN898" s="2198"/>
      <c r="DKO898" s="2198"/>
      <c r="DKP898" s="2198"/>
      <c r="DKQ898" s="2198"/>
      <c r="DKR898" s="2198"/>
      <c r="DKS898" s="2198"/>
      <c r="DKT898" s="2198"/>
      <c r="DKU898" s="2198"/>
      <c r="DKV898" s="2198"/>
      <c r="DKW898" s="2198"/>
      <c r="DKX898" s="2198"/>
      <c r="DKY898" s="2198"/>
      <c r="DKZ898" s="2198"/>
      <c r="DLA898" s="2198"/>
      <c r="DLB898" s="2198"/>
      <c r="DLC898" s="2198"/>
      <c r="DLD898" s="2198"/>
      <c r="DLE898" s="2198"/>
      <c r="DLF898" s="2198"/>
      <c r="DLG898" s="2198"/>
      <c r="DLH898" s="2198"/>
      <c r="DLI898" s="2198"/>
      <c r="DLJ898" s="2198"/>
      <c r="DLK898" s="2198"/>
      <c r="DLL898" s="2198"/>
      <c r="DLM898" s="2198"/>
      <c r="DLN898" s="2198"/>
      <c r="DLO898" s="2198"/>
      <c r="DLP898" s="2198"/>
      <c r="DLQ898" s="2198"/>
      <c r="DLR898" s="2198"/>
      <c r="DLS898" s="2198"/>
      <c r="DLT898" s="2198"/>
      <c r="DLU898" s="2198"/>
      <c r="DLV898" s="2198"/>
      <c r="DLW898" s="2198"/>
      <c r="DLX898" s="2198"/>
      <c r="DLY898" s="2198"/>
      <c r="DLZ898" s="2198"/>
      <c r="DMA898" s="2198"/>
      <c r="DMB898" s="2198"/>
      <c r="DMC898" s="2198"/>
      <c r="DMD898" s="2198"/>
      <c r="DME898" s="2198"/>
      <c r="DMF898" s="2198"/>
      <c r="DMG898" s="2198"/>
      <c r="DMH898" s="2198"/>
      <c r="DMI898" s="2198"/>
      <c r="DMJ898" s="2198"/>
      <c r="DMK898" s="2198"/>
      <c r="DML898" s="2198"/>
      <c r="DMM898" s="2198"/>
      <c r="DMN898" s="2198"/>
      <c r="DMO898" s="2198"/>
      <c r="DMP898" s="2198"/>
      <c r="DMQ898" s="2198"/>
      <c r="DMR898" s="2198"/>
      <c r="DMS898" s="2198"/>
      <c r="DMT898" s="2198"/>
      <c r="DMU898" s="2198"/>
      <c r="DMV898" s="2198"/>
      <c r="DMW898" s="2198"/>
      <c r="DMX898" s="2198"/>
      <c r="DMY898" s="2198"/>
      <c r="DMZ898" s="2198"/>
      <c r="DNA898" s="2198"/>
      <c r="DNB898" s="2198"/>
      <c r="DNC898" s="2198"/>
      <c r="DND898" s="2198"/>
      <c r="DNE898" s="2198"/>
      <c r="DNF898" s="2198"/>
      <c r="DNG898" s="2198"/>
      <c r="DNK898" s="2198"/>
      <c r="DNL898" s="2198"/>
      <c r="DNM898" s="2198"/>
      <c r="DNN898" s="2198"/>
      <c r="DNO898" s="2198"/>
      <c r="DNP898" s="2198"/>
      <c r="DNQ898" s="2198"/>
      <c r="DNR898" s="2198"/>
      <c r="DNS898" s="2198"/>
      <c r="DNT898" s="2198"/>
      <c r="DNU898" s="2198"/>
      <c r="DNV898" s="2198"/>
      <c r="DNW898" s="2198"/>
      <c r="DNX898" s="2198"/>
      <c r="DNY898" s="2198"/>
      <c r="DNZ898" s="2198"/>
      <c r="DOA898" s="2198"/>
      <c r="DOB898" s="2198"/>
      <c r="DOC898" s="2198"/>
      <c r="DOD898" s="2198"/>
      <c r="DOE898" s="2198"/>
      <c r="DOF898" s="2198"/>
      <c r="DOG898" s="2198"/>
      <c r="DOH898" s="2198"/>
      <c r="DOI898" s="2198"/>
      <c r="DOJ898" s="2198"/>
      <c r="DOK898" s="2198"/>
      <c r="DOL898" s="2198"/>
      <c r="DOM898" s="2198"/>
      <c r="DON898" s="2198"/>
      <c r="DOO898" s="2198"/>
      <c r="DOP898" s="2198"/>
      <c r="DOQ898" s="2198"/>
      <c r="DOR898" s="2198"/>
      <c r="DOS898" s="2198"/>
      <c r="DOT898" s="2198"/>
      <c r="DOU898" s="2198"/>
      <c r="DOV898" s="2198"/>
      <c r="DOW898" s="2198"/>
      <c r="DOX898" s="2198"/>
      <c r="DOY898" s="2198"/>
      <c r="DOZ898" s="2198"/>
      <c r="DPA898" s="2198"/>
      <c r="DPB898" s="2198"/>
      <c r="DPC898" s="2198"/>
      <c r="DPD898" s="2198"/>
      <c r="DPE898" s="2198"/>
      <c r="DPF898" s="2198"/>
      <c r="DPG898" s="2198"/>
      <c r="DPH898" s="2198"/>
      <c r="DPI898" s="2198"/>
      <c r="DPJ898" s="2198"/>
      <c r="DPK898" s="2198"/>
      <c r="DPL898" s="2198"/>
      <c r="DPM898" s="2198"/>
      <c r="DPN898" s="2198"/>
      <c r="DPO898" s="2198"/>
      <c r="DPP898" s="2198"/>
      <c r="DPQ898" s="2198"/>
      <c r="DPR898" s="2198"/>
      <c r="DPS898" s="2198"/>
      <c r="DPT898" s="2198"/>
      <c r="DPU898" s="2198"/>
      <c r="DPV898" s="2198"/>
      <c r="DPW898" s="2198"/>
      <c r="DPX898" s="2198"/>
      <c r="DPY898" s="2198"/>
      <c r="DPZ898" s="2198"/>
      <c r="DQA898" s="2198"/>
      <c r="DQB898" s="2198"/>
      <c r="DQC898" s="2198"/>
      <c r="DQD898" s="2198"/>
      <c r="DQE898" s="2198"/>
      <c r="DQF898" s="2198"/>
      <c r="DQG898" s="2198"/>
      <c r="DQH898" s="2198"/>
      <c r="DQI898" s="2198"/>
      <c r="DQJ898" s="2198"/>
      <c r="DQK898" s="2198"/>
      <c r="DQL898" s="2198"/>
      <c r="DQM898" s="2198"/>
      <c r="DQN898" s="2198"/>
      <c r="DQO898" s="2198"/>
      <c r="DQP898" s="2198"/>
      <c r="DQQ898" s="2198"/>
      <c r="DQR898" s="2198"/>
      <c r="DQS898" s="2198"/>
      <c r="DQT898" s="2198"/>
      <c r="DQU898" s="2198"/>
      <c r="DQV898" s="2198"/>
      <c r="DQW898" s="2198"/>
      <c r="DQX898" s="2198"/>
      <c r="DQY898" s="2198"/>
      <c r="DQZ898" s="2198"/>
      <c r="DRA898" s="2198"/>
      <c r="DRB898" s="2198"/>
      <c r="DRC898" s="2198"/>
      <c r="DRD898" s="2198"/>
      <c r="DRE898" s="2198"/>
      <c r="DRF898" s="2198"/>
      <c r="DRG898" s="2198"/>
      <c r="DRH898" s="2198"/>
      <c r="DRI898" s="2198"/>
      <c r="DRJ898" s="2198"/>
      <c r="DRK898" s="2198"/>
      <c r="DRL898" s="2198"/>
      <c r="DRM898" s="2198"/>
      <c r="DRN898" s="2198"/>
      <c r="DRO898" s="2198"/>
      <c r="DRP898" s="2198"/>
      <c r="DRQ898" s="2198"/>
      <c r="DRR898" s="2198"/>
      <c r="DRS898" s="2198"/>
      <c r="DRT898" s="2198"/>
      <c r="DRU898" s="2198"/>
      <c r="DRV898" s="2198"/>
      <c r="DRW898" s="2198"/>
      <c r="DRX898" s="2198"/>
      <c r="DRY898" s="2198"/>
      <c r="DRZ898" s="2198"/>
      <c r="DSA898" s="2198"/>
      <c r="DSB898" s="2198"/>
      <c r="DSC898" s="2198"/>
      <c r="DSD898" s="2198"/>
      <c r="DSE898" s="2198"/>
      <c r="DSF898" s="2198"/>
      <c r="DSG898" s="2198"/>
      <c r="DSH898" s="2198"/>
      <c r="DSI898" s="2198"/>
      <c r="DSJ898" s="2198"/>
      <c r="DSK898" s="2198"/>
      <c r="DSL898" s="2198"/>
      <c r="DSM898" s="2198"/>
      <c r="DSN898" s="2198"/>
      <c r="DSO898" s="2198"/>
      <c r="DSP898" s="2198"/>
      <c r="DSQ898" s="2198"/>
      <c r="DSR898" s="2198"/>
      <c r="DSS898" s="2198"/>
      <c r="DST898" s="2198"/>
      <c r="DSU898" s="2198"/>
      <c r="DSV898" s="2198"/>
      <c r="DSW898" s="2198"/>
      <c r="DSX898" s="2198"/>
      <c r="DSY898" s="2198"/>
      <c r="DSZ898" s="2198"/>
      <c r="DTA898" s="2198"/>
      <c r="DTB898" s="2198"/>
      <c r="DTC898" s="2198"/>
      <c r="DTD898" s="2198"/>
      <c r="DTE898" s="2198"/>
      <c r="DTF898" s="2198"/>
      <c r="DTG898" s="2198"/>
      <c r="DTH898" s="2198"/>
      <c r="DTI898" s="2198"/>
      <c r="DTJ898" s="2198"/>
      <c r="DTK898" s="2198"/>
      <c r="DTL898" s="2198"/>
      <c r="DTM898" s="2198"/>
      <c r="DTN898" s="2198"/>
      <c r="DTO898" s="2198"/>
      <c r="DTP898" s="2198"/>
      <c r="DTQ898" s="2198"/>
      <c r="DTR898" s="2198"/>
      <c r="DTS898" s="2198"/>
      <c r="DTT898" s="2198"/>
      <c r="DTU898" s="2198"/>
      <c r="DTV898" s="2198"/>
      <c r="DTW898" s="2198"/>
      <c r="DTX898" s="2198"/>
      <c r="DTY898" s="2198"/>
      <c r="DTZ898" s="2198"/>
      <c r="DUA898" s="2198"/>
      <c r="DUB898" s="2198"/>
      <c r="DUC898" s="2198"/>
      <c r="DUD898" s="2198"/>
      <c r="DUE898" s="2198"/>
      <c r="DUF898" s="2198"/>
      <c r="DUG898" s="2198"/>
      <c r="DUH898" s="2198"/>
      <c r="DUI898" s="2198"/>
      <c r="DUJ898" s="2198"/>
      <c r="DUK898" s="2198"/>
      <c r="DUL898" s="2198"/>
      <c r="DUM898" s="2198"/>
      <c r="DUN898" s="2198"/>
      <c r="DUO898" s="2198"/>
      <c r="DUP898" s="2198"/>
      <c r="DUQ898" s="2198"/>
      <c r="DUR898" s="2198"/>
      <c r="DUS898" s="2198"/>
      <c r="DUT898" s="2198"/>
      <c r="DUU898" s="2198"/>
      <c r="DUV898" s="2198"/>
      <c r="DUW898" s="2198"/>
      <c r="DUX898" s="2198"/>
      <c r="DUY898" s="2198"/>
      <c r="DUZ898" s="2198"/>
      <c r="DVA898" s="2198"/>
      <c r="DVB898" s="2198"/>
      <c r="DVC898" s="2198"/>
      <c r="DVD898" s="2198"/>
      <c r="DVE898" s="2198"/>
      <c r="DVF898" s="2198"/>
      <c r="DVG898" s="2198"/>
      <c r="DVH898" s="2198"/>
      <c r="DVI898" s="2198"/>
      <c r="DVJ898" s="2198"/>
      <c r="DVK898" s="2198"/>
      <c r="DVL898" s="2198"/>
      <c r="DVM898" s="2198"/>
      <c r="DVN898" s="2198"/>
      <c r="DVO898" s="2198"/>
      <c r="DVP898" s="2198"/>
      <c r="DVQ898" s="2198"/>
      <c r="DVR898" s="2198"/>
      <c r="DVS898" s="2198"/>
      <c r="DVT898" s="2198"/>
      <c r="DVU898" s="2198"/>
      <c r="DVV898" s="2198"/>
      <c r="DVW898" s="2198"/>
      <c r="DVX898" s="2198"/>
      <c r="DVY898" s="2198"/>
      <c r="DVZ898" s="2198"/>
      <c r="DWA898" s="2198"/>
      <c r="DWB898" s="2198"/>
      <c r="DWC898" s="2198"/>
      <c r="DWD898" s="2198"/>
      <c r="DWE898" s="2198"/>
      <c r="DWF898" s="2198"/>
      <c r="DWG898" s="2198"/>
      <c r="DWH898" s="2198"/>
      <c r="DWI898" s="2198"/>
      <c r="DWJ898" s="2198"/>
      <c r="DWK898" s="2198"/>
      <c r="DWL898" s="2198"/>
      <c r="DWM898" s="2198"/>
      <c r="DWN898" s="2198"/>
      <c r="DWO898" s="2198"/>
      <c r="DWP898" s="2198"/>
      <c r="DWQ898" s="2198"/>
      <c r="DWR898" s="2198"/>
      <c r="DWS898" s="2198"/>
      <c r="DWT898" s="2198"/>
      <c r="DWU898" s="2198"/>
      <c r="DWV898" s="2198"/>
      <c r="DWW898" s="2198"/>
      <c r="DWX898" s="2198"/>
      <c r="DWY898" s="2198"/>
      <c r="DWZ898" s="2198"/>
      <c r="DXA898" s="2198"/>
      <c r="DXB898" s="2198"/>
      <c r="DXC898" s="2198"/>
      <c r="DXG898" s="2198"/>
      <c r="DXH898" s="2198"/>
      <c r="DXI898" s="2198"/>
      <c r="DXJ898" s="2198"/>
      <c r="DXK898" s="2198"/>
      <c r="DXL898" s="2198"/>
      <c r="DXM898" s="2198"/>
      <c r="DXN898" s="2198"/>
      <c r="DXO898" s="2198"/>
      <c r="DXP898" s="2198"/>
      <c r="DXQ898" s="2198"/>
      <c r="DXR898" s="2198"/>
      <c r="DXS898" s="2198"/>
      <c r="DXT898" s="2198"/>
      <c r="DXU898" s="2198"/>
      <c r="DXV898" s="2198"/>
      <c r="DXW898" s="2198"/>
      <c r="DXX898" s="2198"/>
      <c r="DXY898" s="2198"/>
      <c r="DXZ898" s="2198"/>
      <c r="DYA898" s="2198"/>
      <c r="DYB898" s="2198"/>
      <c r="DYC898" s="2198"/>
      <c r="DYD898" s="2198"/>
      <c r="DYE898" s="2198"/>
      <c r="DYF898" s="2198"/>
      <c r="DYG898" s="2198"/>
      <c r="DYH898" s="2198"/>
      <c r="DYI898" s="2198"/>
      <c r="DYJ898" s="2198"/>
      <c r="DYK898" s="2198"/>
      <c r="DYL898" s="2198"/>
      <c r="DYM898" s="2198"/>
      <c r="DYN898" s="2198"/>
      <c r="DYO898" s="2198"/>
      <c r="DYP898" s="2198"/>
      <c r="DYQ898" s="2198"/>
      <c r="DYR898" s="2198"/>
      <c r="DYS898" s="2198"/>
      <c r="DYT898" s="2198"/>
      <c r="DYU898" s="2198"/>
      <c r="DYV898" s="2198"/>
      <c r="DYW898" s="2198"/>
      <c r="DYX898" s="2198"/>
      <c r="DYY898" s="2198"/>
      <c r="DYZ898" s="2198"/>
      <c r="DZA898" s="2198"/>
      <c r="DZB898" s="2198"/>
      <c r="DZC898" s="2198"/>
      <c r="DZD898" s="2198"/>
      <c r="DZE898" s="2198"/>
      <c r="DZF898" s="2198"/>
      <c r="DZG898" s="2198"/>
      <c r="DZH898" s="2198"/>
      <c r="DZI898" s="2198"/>
      <c r="DZJ898" s="2198"/>
      <c r="DZK898" s="2198"/>
      <c r="DZL898" s="2198"/>
      <c r="DZM898" s="2198"/>
      <c r="DZN898" s="2198"/>
      <c r="DZO898" s="2198"/>
      <c r="DZP898" s="2198"/>
      <c r="DZQ898" s="2198"/>
      <c r="DZR898" s="2198"/>
      <c r="DZS898" s="2198"/>
      <c r="DZT898" s="2198"/>
      <c r="DZU898" s="2198"/>
      <c r="DZV898" s="2198"/>
      <c r="DZW898" s="2198"/>
      <c r="DZX898" s="2198"/>
      <c r="DZY898" s="2198"/>
      <c r="DZZ898" s="2198"/>
      <c r="EAA898" s="2198"/>
      <c r="EAB898" s="2198"/>
      <c r="EAC898" s="2198"/>
      <c r="EAD898" s="2198"/>
      <c r="EAE898" s="2198"/>
      <c r="EAF898" s="2198"/>
      <c r="EAG898" s="2198"/>
      <c r="EAH898" s="2198"/>
      <c r="EAI898" s="2198"/>
      <c r="EAJ898" s="2198"/>
      <c r="EAK898" s="2198"/>
      <c r="EAL898" s="2198"/>
      <c r="EAM898" s="2198"/>
      <c r="EAN898" s="2198"/>
      <c r="EAO898" s="2198"/>
      <c r="EAP898" s="2198"/>
      <c r="EAQ898" s="2198"/>
      <c r="EAR898" s="2198"/>
      <c r="EAS898" s="2198"/>
      <c r="EAT898" s="2198"/>
      <c r="EAU898" s="2198"/>
      <c r="EAV898" s="2198"/>
      <c r="EAW898" s="2198"/>
      <c r="EAX898" s="2198"/>
      <c r="EAY898" s="2198"/>
      <c r="EAZ898" s="2198"/>
      <c r="EBA898" s="2198"/>
      <c r="EBB898" s="2198"/>
      <c r="EBC898" s="2198"/>
      <c r="EBD898" s="2198"/>
      <c r="EBE898" s="2198"/>
      <c r="EBF898" s="2198"/>
      <c r="EBG898" s="2198"/>
      <c r="EBH898" s="2198"/>
      <c r="EBI898" s="2198"/>
      <c r="EBJ898" s="2198"/>
      <c r="EBK898" s="2198"/>
      <c r="EBL898" s="2198"/>
      <c r="EBM898" s="2198"/>
      <c r="EBN898" s="2198"/>
      <c r="EBO898" s="2198"/>
      <c r="EBP898" s="2198"/>
      <c r="EBQ898" s="2198"/>
      <c r="EBR898" s="2198"/>
      <c r="EBS898" s="2198"/>
      <c r="EBT898" s="2198"/>
      <c r="EBU898" s="2198"/>
      <c r="EBV898" s="2198"/>
      <c r="EBW898" s="2198"/>
      <c r="EBX898" s="2198"/>
      <c r="EBY898" s="2198"/>
      <c r="EBZ898" s="2198"/>
      <c r="ECA898" s="2198"/>
      <c r="ECB898" s="2198"/>
      <c r="ECC898" s="2198"/>
      <c r="ECD898" s="2198"/>
      <c r="ECE898" s="2198"/>
      <c r="ECF898" s="2198"/>
      <c r="ECG898" s="2198"/>
      <c r="ECH898" s="2198"/>
      <c r="ECI898" s="2198"/>
      <c r="ECJ898" s="2198"/>
      <c r="ECK898" s="2198"/>
      <c r="ECL898" s="2198"/>
      <c r="ECM898" s="2198"/>
      <c r="ECN898" s="2198"/>
      <c r="ECO898" s="2198"/>
      <c r="ECP898" s="2198"/>
      <c r="ECQ898" s="2198"/>
      <c r="ECR898" s="2198"/>
      <c r="ECS898" s="2198"/>
      <c r="ECT898" s="2198"/>
      <c r="ECU898" s="2198"/>
      <c r="ECV898" s="2198"/>
      <c r="ECW898" s="2198"/>
      <c r="ECX898" s="2198"/>
      <c r="ECY898" s="2198"/>
      <c r="ECZ898" s="2198"/>
      <c r="EDA898" s="2198"/>
      <c r="EDB898" s="2198"/>
      <c r="EDC898" s="2198"/>
      <c r="EDD898" s="2198"/>
      <c r="EDE898" s="2198"/>
      <c r="EDF898" s="2198"/>
      <c r="EDG898" s="2198"/>
      <c r="EDH898" s="2198"/>
      <c r="EDI898" s="2198"/>
      <c r="EDJ898" s="2198"/>
      <c r="EDK898" s="2198"/>
      <c r="EDL898" s="2198"/>
      <c r="EDM898" s="2198"/>
      <c r="EDN898" s="2198"/>
      <c r="EDO898" s="2198"/>
      <c r="EDP898" s="2198"/>
      <c r="EDQ898" s="2198"/>
      <c r="EDR898" s="2198"/>
      <c r="EDS898" s="2198"/>
      <c r="EDT898" s="2198"/>
      <c r="EDU898" s="2198"/>
      <c r="EDV898" s="2198"/>
      <c r="EDW898" s="2198"/>
      <c r="EDX898" s="2198"/>
      <c r="EDY898" s="2198"/>
      <c r="EDZ898" s="2198"/>
      <c r="EEA898" s="2198"/>
      <c r="EEB898" s="2198"/>
      <c r="EEC898" s="2198"/>
      <c r="EED898" s="2198"/>
      <c r="EEE898" s="2198"/>
      <c r="EEF898" s="2198"/>
      <c r="EEG898" s="2198"/>
      <c r="EEH898" s="2198"/>
      <c r="EEI898" s="2198"/>
      <c r="EEJ898" s="2198"/>
      <c r="EEK898" s="2198"/>
      <c r="EEL898" s="2198"/>
      <c r="EEM898" s="2198"/>
      <c r="EEN898" s="2198"/>
      <c r="EEO898" s="2198"/>
      <c r="EEP898" s="2198"/>
      <c r="EEQ898" s="2198"/>
      <c r="EER898" s="2198"/>
      <c r="EES898" s="2198"/>
      <c r="EET898" s="2198"/>
      <c r="EEU898" s="2198"/>
      <c r="EEV898" s="2198"/>
      <c r="EEW898" s="2198"/>
      <c r="EEX898" s="2198"/>
      <c r="EEY898" s="2198"/>
      <c r="EEZ898" s="2198"/>
      <c r="EFA898" s="2198"/>
      <c r="EFB898" s="2198"/>
      <c r="EFC898" s="2198"/>
      <c r="EFD898" s="2198"/>
      <c r="EFE898" s="2198"/>
      <c r="EFF898" s="2198"/>
      <c r="EFG898" s="2198"/>
      <c r="EFH898" s="2198"/>
      <c r="EFI898" s="2198"/>
      <c r="EFJ898" s="2198"/>
      <c r="EFK898" s="2198"/>
      <c r="EFL898" s="2198"/>
      <c r="EFM898" s="2198"/>
      <c r="EFN898" s="2198"/>
      <c r="EFO898" s="2198"/>
      <c r="EFP898" s="2198"/>
      <c r="EFQ898" s="2198"/>
      <c r="EFR898" s="2198"/>
      <c r="EFS898" s="2198"/>
      <c r="EFT898" s="2198"/>
      <c r="EFU898" s="2198"/>
      <c r="EFV898" s="2198"/>
      <c r="EFW898" s="2198"/>
      <c r="EFX898" s="2198"/>
      <c r="EFY898" s="2198"/>
      <c r="EFZ898" s="2198"/>
      <c r="EGA898" s="2198"/>
      <c r="EGB898" s="2198"/>
      <c r="EGC898" s="2198"/>
      <c r="EGD898" s="2198"/>
      <c r="EGE898" s="2198"/>
      <c r="EGF898" s="2198"/>
      <c r="EGG898" s="2198"/>
      <c r="EGH898" s="2198"/>
      <c r="EGI898" s="2198"/>
      <c r="EGJ898" s="2198"/>
      <c r="EGK898" s="2198"/>
      <c r="EGL898" s="2198"/>
      <c r="EGM898" s="2198"/>
      <c r="EGN898" s="2198"/>
      <c r="EGO898" s="2198"/>
      <c r="EGP898" s="2198"/>
      <c r="EGQ898" s="2198"/>
      <c r="EGR898" s="2198"/>
      <c r="EGS898" s="2198"/>
      <c r="EGT898" s="2198"/>
      <c r="EGU898" s="2198"/>
      <c r="EGV898" s="2198"/>
      <c r="EGW898" s="2198"/>
      <c r="EGX898" s="2198"/>
      <c r="EGY898" s="2198"/>
      <c r="EHC898" s="2198"/>
      <c r="EHD898" s="2198"/>
      <c r="EHE898" s="2198"/>
      <c r="EHF898" s="2198"/>
      <c r="EHG898" s="2198"/>
      <c r="EHH898" s="2198"/>
      <c r="EHI898" s="2198"/>
      <c r="EHJ898" s="2198"/>
      <c r="EHK898" s="2198"/>
      <c r="EHL898" s="2198"/>
      <c r="EHM898" s="2198"/>
      <c r="EHN898" s="2198"/>
      <c r="EHO898" s="2198"/>
      <c r="EHP898" s="2198"/>
      <c r="EHQ898" s="2198"/>
      <c r="EHR898" s="2198"/>
      <c r="EHS898" s="2198"/>
      <c r="EHT898" s="2198"/>
      <c r="EHU898" s="2198"/>
      <c r="EHV898" s="2198"/>
      <c r="EHW898" s="2198"/>
      <c r="EHX898" s="2198"/>
      <c r="EHY898" s="2198"/>
      <c r="EHZ898" s="2198"/>
      <c r="EIA898" s="2198"/>
      <c r="EIB898" s="2198"/>
      <c r="EIC898" s="2198"/>
      <c r="EID898" s="2198"/>
      <c r="EIE898" s="2198"/>
      <c r="EIF898" s="2198"/>
      <c r="EIG898" s="2198"/>
      <c r="EIH898" s="2198"/>
      <c r="EII898" s="2198"/>
      <c r="EIJ898" s="2198"/>
      <c r="EIK898" s="2198"/>
      <c r="EIL898" s="2198"/>
      <c r="EIM898" s="2198"/>
      <c r="EIN898" s="2198"/>
      <c r="EIO898" s="2198"/>
      <c r="EIP898" s="2198"/>
      <c r="EIQ898" s="2198"/>
      <c r="EIR898" s="2198"/>
      <c r="EIS898" s="2198"/>
      <c r="EIT898" s="2198"/>
      <c r="EIU898" s="2198"/>
      <c r="EIV898" s="2198"/>
      <c r="EIW898" s="2198"/>
      <c r="EIX898" s="2198"/>
      <c r="EIY898" s="2198"/>
      <c r="EIZ898" s="2198"/>
      <c r="EJA898" s="2198"/>
      <c r="EJB898" s="2198"/>
      <c r="EJC898" s="2198"/>
      <c r="EJD898" s="2198"/>
      <c r="EJE898" s="2198"/>
      <c r="EJF898" s="2198"/>
      <c r="EJG898" s="2198"/>
      <c r="EJH898" s="2198"/>
      <c r="EJI898" s="2198"/>
      <c r="EJJ898" s="2198"/>
      <c r="EJK898" s="2198"/>
      <c r="EJL898" s="2198"/>
      <c r="EJM898" s="2198"/>
      <c r="EJN898" s="2198"/>
      <c r="EJO898" s="2198"/>
      <c r="EJP898" s="2198"/>
      <c r="EJQ898" s="2198"/>
      <c r="EJR898" s="2198"/>
      <c r="EJS898" s="2198"/>
      <c r="EJT898" s="2198"/>
      <c r="EJU898" s="2198"/>
      <c r="EJV898" s="2198"/>
      <c r="EJW898" s="2198"/>
      <c r="EJX898" s="2198"/>
      <c r="EJY898" s="2198"/>
      <c r="EJZ898" s="2198"/>
      <c r="EKA898" s="2198"/>
      <c r="EKB898" s="2198"/>
      <c r="EKC898" s="2198"/>
      <c r="EKD898" s="2198"/>
      <c r="EKE898" s="2198"/>
      <c r="EKF898" s="2198"/>
      <c r="EKG898" s="2198"/>
      <c r="EKH898" s="2198"/>
      <c r="EKI898" s="2198"/>
      <c r="EKJ898" s="2198"/>
      <c r="EKK898" s="2198"/>
      <c r="EKL898" s="2198"/>
      <c r="EKM898" s="2198"/>
      <c r="EKN898" s="2198"/>
      <c r="EKO898" s="2198"/>
      <c r="EKP898" s="2198"/>
      <c r="EKQ898" s="2198"/>
      <c r="EKR898" s="2198"/>
      <c r="EKS898" s="2198"/>
      <c r="EKT898" s="2198"/>
      <c r="EKU898" s="2198"/>
      <c r="EKV898" s="2198"/>
      <c r="EKW898" s="2198"/>
      <c r="EKX898" s="2198"/>
      <c r="EKY898" s="2198"/>
      <c r="EKZ898" s="2198"/>
      <c r="ELA898" s="2198"/>
      <c r="ELB898" s="2198"/>
      <c r="ELC898" s="2198"/>
      <c r="ELD898" s="2198"/>
      <c r="ELE898" s="2198"/>
      <c r="ELF898" s="2198"/>
      <c r="ELG898" s="2198"/>
      <c r="ELH898" s="2198"/>
      <c r="ELI898" s="2198"/>
      <c r="ELJ898" s="2198"/>
      <c r="ELK898" s="2198"/>
      <c r="ELL898" s="2198"/>
      <c r="ELM898" s="2198"/>
      <c r="ELN898" s="2198"/>
      <c r="ELO898" s="2198"/>
      <c r="ELP898" s="2198"/>
      <c r="ELQ898" s="2198"/>
      <c r="ELR898" s="2198"/>
      <c r="ELS898" s="2198"/>
      <c r="ELT898" s="2198"/>
      <c r="ELU898" s="2198"/>
      <c r="ELV898" s="2198"/>
      <c r="ELW898" s="2198"/>
      <c r="ELX898" s="2198"/>
      <c r="ELY898" s="2198"/>
      <c r="ELZ898" s="2198"/>
      <c r="EMA898" s="2198"/>
      <c r="EMB898" s="2198"/>
      <c r="EMC898" s="2198"/>
      <c r="EMD898" s="2198"/>
      <c r="EME898" s="2198"/>
      <c r="EMF898" s="2198"/>
      <c r="EMG898" s="2198"/>
      <c r="EMH898" s="2198"/>
      <c r="EMI898" s="2198"/>
      <c r="EMJ898" s="2198"/>
      <c r="EMK898" s="2198"/>
      <c r="EML898" s="2198"/>
      <c r="EMM898" s="2198"/>
      <c r="EMN898" s="2198"/>
      <c r="EMO898" s="2198"/>
      <c r="EMP898" s="2198"/>
      <c r="EMQ898" s="2198"/>
      <c r="EMR898" s="2198"/>
      <c r="EMS898" s="2198"/>
      <c r="EMT898" s="2198"/>
      <c r="EMU898" s="2198"/>
      <c r="EMV898" s="2198"/>
      <c r="EMW898" s="2198"/>
      <c r="EMX898" s="2198"/>
      <c r="EMY898" s="2198"/>
      <c r="EMZ898" s="2198"/>
      <c r="ENA898" s="2198"/>
      <c r="ENB898" s="2198"/>
      <c r="ENC898" s="2198"/>
      <c r="END898" s="2198"/>
      <c r="ENE898" s="2198"/>
      <c r="ENF898" s="2198"/>
      <c r="ENG898" s="2198"/>
      <c r="ENH898" s="2198"/>
      <c r="ENI898" s="2198"/>
      <c r="ENJ898" s="2198"/>
      <c r="ENK898" s="2198"/>
      <c r="ENL898" s="2198"/>
      <c r="ENM898" s="2198"/>
      <c r="ENN898" s="2198"/>
      <c r="ENO898" s="2198"/>
      <c r="ENP898" s="2198"/>
      <c r="ENQ898" s="2198"/>
      <c r="ENR898" s="2198"/>
      <c r="ENS898" s="2198"/>
      <c r="ENT898" s="2198"/>
      <c r="ENU898" s="2198"/>
      <c r="ENV898" s="2198"/>
      <c r="ENW898" s="2198"/>
      <c r="ENX898" s="2198"/>
      <c r="ENY898" s="2198"/>
      <c r="ENZ898" s="2198"/>
      <c r="EOA898" s="2198"/>
      <c r="EOB898" s="2198"/>
      <c r="EOC898" s="2198"/>
      <c r="EOD898" s="2198"/>
      <c r="EOE898" s="2198"/>
      <c r="EOF898" s="2198"/>
      <c r="EOG898" s="2198"/>
      <c r="EOH898" s="2198"/>
      <c r="EOI898" s="2198"/>
      <c r="EOJ898" s="2198"/>
      <c r="EOK898" s="2198"/>
      <c r="EOL898" s="2198"/>
      <c r="EOM898" s="2198"/>
      <c r="EON898" s="2198"/>
      <c r="EOO898" s="2198"/>
      <c r="EOP898" s="2198"/>
      <c r="EOQ898" s="2198"/>
      <c r="EOR898" s="2198"/>
      <c r="EOS898" s="2198"/>
      <c r="EOT898" s="2198"/>
      <c r="EOU898" s="2198"/>
      <c r="EOV898" s="2198"/>
      <c r="EOW898" s="2198"/>
      <c r="EOX898" s="2198"/>
      <c r="EOY898" s="2198"/>
      <c r="EOZ898" s="2198"/>
      <c r="EPA898" s="2198"/>
      <c r="EPB898" s="2198"/>
      <c r="EPC898" s="2198"/>
      <c r="EPD898" s="2198"/>
      <c r="EPE898" s="2198"/>
      <c r="EPF898" s="2198"/>
      <c r="EPG898" s="2198"/>
      <c r="EPH898" s="2198"/>
      <c r="EPI898" s="2198"/>
      <c r="EPJ898" s="2198"/>
      <c r="EPK898" s="2198"/>
      <c r="EPL898" s="2198"/>
      <c r="EPM898" s="2198"/>
      <c r="EPN898" s="2198"/>
      <c r="EPO898" s="2198"/>
      <c r="EPP898" s="2198"/>
      <c r="EPQ898" s="2198"/>
      <c r="EPR898" s="2198"/>
      <c r="EPS898" s="2198"/>
      <c r="EPT898" s="2198"/>
      <c r="EPU898" s="2198"/>
      <c r="EPV898" s="2198"/>
      <c r="EPW898" s="2198"/>
      <c r="EPX898" s="2198"/>
      <c r="EPY898" s="2198"/>
      <c r="EPZ898" s="2198"/>
      <c r="EQA898" s="2198"/>
      <c r="EQB898" s="2198"/>
      <c r="EQC898" s="2198"/>
      <c r="EQD898" s="2198"/>
      <c r="EQE898" s="2198"/>
      <c r="EQF898" s="2198"/>
      <c r="EQG898" s="2198"/>
      <c r="EQH898" s="2198"/>
      <c r="EQI898" s="2198"/>
      <c r="EQJ898" s="2198"/>
      <c r="EQK898" s="2198"/>
      <c r="EQL898" s="2198"/>
      <c r="EQM898" s="2198"/>
      <c r="EQN898" s="2198"/>
      <c r="EQO898" s="2198"/>
      <c r="EQP898" s="2198"/>
      <c r="EQQ898" s="2198"/>
      <c r="EQR898" s="2198"/>
      <c r="EQS898" s="2198"/>
      <c r="EQT898" s="2198"/>
      <c r="EQU898" s="2198"/>
      <c r="EQY898" s="2198"/>
      <c r="EQZ898" s="2198"/>
      <c r="ERA898" s="2198"/>
      <c r="ERB898" s="2198"/>
      <c r="ERC898" s="2198"/>
      <c r="ERD898" s="2198"/>
      <c r="ERE898" s="2198"/>
      <c r="ERF898" s="2198"/>
      <c r="ERG898" s="2198"/>
      <c r="ERH898" s="2198"/>
      <c r="ERI898" s="2198"/>
      <c r="ERJ898" s="2198"/>
      <c r="ERK898" s="2198"/>
      <c r="ERL898" s="2198"/>
      <c r="ERM898" s="2198"/>
      <c r="ERN898" s="2198"/>
      <c r="ERO898" s="2198"/>
      <c r="ERP898" s="2198"/>
      <c r="ERQ898" s="2198"/>
      <c r="ERR898" s="2198"/>
      <c r="ERS898" s="2198"/>
      <c r="ERT898" s="2198"/>
      <c r="ERU898" s="2198"/>
      <c r="ERV898" s="2198"/>
      <c r="ERW898" s="2198"/>
      <c r="ERX898" s="2198"/>
      <c r="ERY898" s="2198"/>
      <c r="ERZ898" s="2198"/>
      <c r="ESA898" s="2198"/>
      <c r="ESB898" s="2198"/>
      <c r="ESC898" s="2198"/>
      <c r="ESD898" s="2198"/>
      <c r="ESE898" s="2198"/>
      <c r="ESF898" s="2198"/>
      <c r="ESG898" s="2198"/>
      <c r="ESH898" s="2198"/>
      <c r="ESI898" s="2198"/>
      <c r="ESJ898" s="2198"/>
      <c r="ESK898" s="2198"/>
      <c r="ESL898" s="2198"/>
      <c r="ESM898" s="2198"/>
      <c r="ESN898" s="2198"/>
      <c r="ESO898" s="2198"/>
      <c r="ESP898" s="2198"/>
      <c r="ESQ898" s="2198"/>
      <c r="ESR898" s="2198"/>
      <c r="ESS898" s="2198"/>
      <c r="EST898" s="2198"/>
      <c r="ESU898" s="2198"/>
      <c r="ESV898" s="2198"/>
      <c r="ESW898" s="2198"/>
      <c r="ESX898" s="2198"/>
      <c r="ESY898" s="2198"/>
      <c r="ESZ898" s="2198"/>
      <c r="ETA898" s="2198"/>
      <c r="ETB898" s="2198"/>
      <c r="ETC898" s="2198"/>
      <c r="ETD898" s="2198"/>
      <c r="ETE898" s="2198"/>
      <c r="ETF898" s="2198"/>
      <c r="ETG898" s="2198"/>
      <c r="ETH898" s="2198"/>
      <c r="ETI898" s="2198"/>
      <c r="ETJ898" s="2198"/>
      <c r="ETK898" s="2198"/>
      <c r="ETL898" s="2198"/>
      <c r="ETM898" s="2198"/>
      <c r="ETN898" s="2198"/>
      <c r="ETO898" s="2198"/>
      <c r="ETP898" s="2198"/>
      <c r="ETQ898" s="2198"/>
      <c r="ETR898" s="2198"/>
      <c r="ETS898" s="2198"/>
      <c r="ETT898" s="2198"/>
      <c r="ETU898" s="2198"/>
      <c r="ETV898" s="2198"/>
      <c r="ETW898" s="2198"/>
      <c r="ETX898" s="2198"/>
      <c r="ETY898" s="2198"/>
      <c r="ETZ898" s="2198"/>
      <c r="EUA898" s="2198"/>
      <c r="EUB898" s="2198"/>
      <c r="EUC898" s="2198"/>
      <c r="EUD898" s="2198"/>
      <c r="EUE898" s="2198"/>
      <c r="EUF898" s="2198"/>
      <c r="EUG898" s="2198"/>
      <c r="EUH898" s="2198"/>
      <c r="EUI898" s="2198"/>
      <c r="EUJ898" s="2198"/>
      <c r="EUK898" s="2198"/>
      <c r="EUL898" s="2198"/>
      <c r="EUM898" s="2198"/>
      <c r="EUN898" s="2198"/>
      <c r="EUO898" s="2198"/>
      <c r="EUP898" s="2198"/>
      <c r="EUQ898" s="2198"/>
      <c r="EUR898" s="2198"/>
      <c r="EUS898" s="2198"/>
      <c r="EUT898" s="2198"/>
      <c r="EUU898" s="2198"/>
      <c r="EUV898" s="2198"/>
      <c r="EUW898" s="2198"/>
      <c r="EUX898" s="2198"/>
      <c r="EUY898" s="2198"/>
      <c r="EUZ898" s="2198"/>
      <c r="EVA898" s="2198"/>
      <c r="EVB898" s="2198"/>
      <c r="EVC898" s="2198"/>
      <c r="EVD898" s="2198"/>
      <c r="EVE898" s="2198"/>
      <c r="EVF898" s="2198"/>
      <c r="EVG898" s="2198"/>
      <c r="EVH898" s="2198"/>
      <c r="EVI898" s="2198"/>
      <c r="EVJ898" s="2198"/>
      <c r="EVK898" s="2198"/>
      <c r="EVL898" s="2198"/>
      <c r="EVM898" s="2198"/>
      <c r="EVN898" s="2198"/>
      <c r="EVO898" s="2198"/>
      <c r="EVP898" s="2198"/>
      <c r="EVQ898" s="2198"/>
      <c r="EVR898" s="2198"/>
      <c r="EVS898" s="2198"/>
      <c r="EVT898" s="2198"/>
      <c r="EVU898" s="2198"/>
      <c r="EVV898" s="2198"/>
      <c r="EVW898" s="2198"/>
      <c r="EVX898" s="2198"/>
      <c r="EVY898" s="2198"/>
      <c r="EVZ898" s="2198"/>
      <c r="EWA898" s="2198"/>
      <c r="EWB898" s="2198"/>
      <c r="EWC898" s="2198"/>
      <c r="EWD898" s="2198"/>
      <c r="EWE898" s="2198"/>
      <c r="EWF898" s="2198"/>
      <c r="EWG898" s="2198"/>
      <c r="EWH898" s="2198"/>
      <c r="EWI898" s="2198"/>
      <c r="EWJ898" s="2198"/>
      <c r="EWK898" s="2198"/>
      <c r="EWL898" s="2198"/>
      <c r="EWM898" s="2198"/>
      <c r="EWN898" s="2198"/>
      <c r="EWO898" s="2198"/>
      <c r="EWP898" s="2198"/>
      <c r="EWQ898" s="2198"/>
      <c r="EWR898" s="2198"/>
      <c r="EWS898" s="2198"/>
      <c r="EWT898" s="2198"/>
      <c r="EWU898" s="2198"/>
      <c r="EWV898" s="2198"/>
      <c r="EWW898" s="2198"/>
      <c r="EWX898" s="2198"/>
      <c r="EWY898" s="2198"/>
      <c r="EWZ898" s="2198"/>
      <c r="EXA898" s="2198"/>
      <c r="EXB898" s="2198"/>
      <c r="EXC898" s="2198"/>
      <c r="EXD898" s="2198"/>
      <c r="EXE898" s="2198"/>
      <c r="EXF898" s="2198"/>
      <c r="EXG898" s="2198"/>
      <c r="EXH898" s="2198"/>
      <c r="EXI898" s="2198"/>
      <c r="EXJ898" s="2198"/>
      <c r="EXK898" s="2198"/>
      <c r="EXL898" s="2198"/>
      <c r="EXM898" s="2198"/>
      <c r="EXN898" s="2198"/>
      <c r="EXO898" s="2198"/>
      <c r="EXP898" s="2198"/>
      <c r="EXQ898" s="2198"/>
      <c r="EXR898" s="2198"/>
      <c r="EXS898" s="2198"/>
      <c r="EXT898" s="2198"/>
      <c r="EXU898" s="2198"/>
      <c r="EXV898" s="2198"/>
      <c r="EXW898" s="2198"/>
      <c r="EXX898" s="2198"/>
      <c r="EXY898" s="2198"/>
      <c r="EXZ898" s="2198"/>
      <c r="EYA898" s="2198"/>
      <c r="EYB898" s="2198"/>
      <c r="EYC898" s="2198"/>
      <c r="EYD898" s="2198"/>
      <c r="EYE898" s="2198"/>
      <c r="EYF898" s="2198"/>
      <c r="EYG898" s="2198"/>
      <c r="EYH898" s="2198"/>
      <c r="EYI898" s="2198"/>
      <c r="EYJ898" s="2198"/>
      <c r="EYK898" s="2198"/>
      <c r="EYL898" s="2198"/>
      <c r="EYM898" s="2198"/>
      <c r="EYN898" s="2198"/>
      <c r="EYO898" s="2198"/>
      <c r="EYP898" s="2198"/>
      <c r="EYQ898" s="2198"/>
      <c r="EYR898" s="2198"/>
      <c r="EYS898" s="2198"/>
      <c r="EYT898" s="2198"/>
      <c r="EYU898" s="2198"/>
      <c r="EYV898" s="2198"/>
      <c r="EYW898" s="2198"/>
      <c r="EYX898" s="2198"/>
      <c r="EYY898" s="2198"/>
      <c r="EYZ898" s="2198"/>
      <c r="EZA898" s="2198"/>
      <c r="EZB898" s="2198"/>
      <c r="EZC898" s="2198"/>
      <c r="EZD898" s="2198"/>
      <c r="EZE898" s="2198"/>
      <c r="EZF898" s="2198"/>
      <c r="EZG898" s="2198"/>
      <c r="EZH898" s="2198"/>
      <c r="EZI898" s="2198"/>
      <c r="EZJ898" s="2198"/>
      <c r="EZK898" s="2198"/>
      <c r="EZL898" s="2198"/>
      <c r="EZM898" s="2198"/>
      <c r="EZN898" s="2198"/>
      <c r="EZO898" s="2198"/>
      <c r="EZP898" s="2198"/>
      <c r="EZQ898" s="2198"/>
      <c r="EZR898" s="2198"/>
      <c r="EZS898" s="2198"/>
      <c r="EZT898" s="2198"/>
      <c r="EZU898" s="2198"/>
      <c r="EZV898" s="2198"/>
      <c r="EZW898" s="2198"/>
      <c r="EZX898" s="2198"/>
      <c r="EZY898" s="2198"/>
      <c r="EZZ898" s="2198"/>
      <c r="FAA898" s="2198"/>
      <c r="FAB898" s="2198"/>
      <c r="FAC898" s="2198"/>
      <c r="FAD898" s="2198"/>
      <c r="FAE898" s="2198"/>
      <c r="FAF898" s="2198"/>
      <c r="FAG898" s="2198"/>
      <c r="FAH898" s="2198"/>
      <c r="FAI898" s="2198"/>
      <c r="FAJ898" s="2198"/>
      <c r="FAK898" s="2198"/>
      <c r="FAL898" s="2198"/>
      <c r="FAM898" s="2198"/>
      <c r="FAN898" s="2198"/>
      <c r="FAO898" s="2198"/>
      <c r="FAP898" s="2198"/>
      <c r="FAQ898" s="2198"/>
      <c r="FAU898" s="2198"/>
      <c r="FAV898" s="2198"/>
      <c r="FAW898" s="2198"/>
      <c r="FAX898" s="2198"/>
      <c r="FAY898" s="2198"/>
      <c r="FAZ898" s="2198"/>
      <c r="FBA898" s="2198"/>
      <c r="FBB898" s="2198"/>
      <c r="FBC898" s="2198"/>
      <c r="FBD898" s="2198"/>
      <c r="FBE898" s="2198"/>
      <c r="FBF898" s="2198"/>
      <c r="FBG898" s="2198"/>
      <c r="FBH898" s="2198"/>
      <c r="FBI898" s="2198"/>
      <c r="FBJ898" s="2198"/>
      <c r="FBK898" s="2198"/>
      <c r="FBL898" s="2198"/>
      <c r="FBM898" s="2198"/>
      <c r="FBN898" s="2198"/>
      <c r="FBO898" s="2198"/>
      <c r="FBP898" s="2198"/>
      <c r="FBQ898" s="2198"/>
      <c r="FBR898" s="2198"/>
      <c r="FBS898" s="2198"/>
      <c r="FBT898" s="2198"/>
      <c r="FBU898" s="2198"/>
      <c r="FBV898" s="2198"/>
      <c r="FBW898" s="2198"/>
      <c r="FBX898" s="2198"/>
      <c r="FBY898" s="2198"/>
      <c r="FBZ898" s="2198"/>
      <c r="FCA898" s="2198"/>
      <c r="FCB898" s="2198"/>
      <c r="FCC898" s="2198"/>
      <c r="FCD898" s="2198"/>
      <c r="FCE898" s="2198"/>
      <c r="FCF898" s="2198"/>
      <c r="FCG898" s="2198"/>
      <c r="FCH898" s="2198"/>
      <c r="FCI898" s="2198"/>
      <c r="FCJ898" s="2198"/>
      <c r="FCK898" s="2198"/>
      <c r="FCL898" s="2198"/>
      <c r="FCM898" s="2198"/>
      <c r="FCN898" s="2198"/>
      <c r="FCO898" s="2198"/>
      <c r="FCP898" s="2198"/>
      <c r="FCQ898" s="2198"/>
      <c r="FCR898" s="2198"/>
      <c r="FCS898" s="2198"/>
      <c r="FCT898" s="2198"/>
      <c r="FCU898" s="2198"/>
      <c r="FCV898" s="2198"/>
      <c r="FCW898" s="2198"/>
      <c r="FCX898" s="2198"/>
      <c r="FCY898" s="2198"/>
      <c r="FCZ898" s="2198"/>
      <c r="FDA898" s="2198"/>
      <c r="FDB898" s="2198"/>
      <c r="FDC898" s="2198"/>
      <c r="FDD898" s="2198"/>
      <c r="FDE898" s="2198"/>
      <c r="FDF898" s="2198"/>
      <c r="FDG898" s="2198"/>
      <c r="FDH898" s="2198"/>
      <c r="FDI898" s="2198"/>
      <c r="FDJ898" s="2198"/>
      <c r="FDK898" s="2198"/>
      <c r="FDL898" s="2198"/>
      <c r="FDM898" s="2198"/>
      <c r="FDN898" s="2198"/>
      <c r="FDO898" s="2198"/>
      <c r="FDP898" s="2198"/>
      <c r="FDQ898" s="2198"/>
      <c r="FDR898" s="2198"/>
      <c r="FDS898" s="2198"/>
      <c r="FDT898" s="2198"/>
      <c r="FDU898" s="2198"/>
      <c r="FDV898" s="2198"/>
      <c r="FDW898" s="2198"/>
      <c r="FDX898" s="2198"/>
      <c r="FDY898" s="2198"/>
      <c r="FDZ898" s="2198"/>
      <c r="FEA898" s="2198"/>
      <c r="FEB898" s="2198"/>
      <c r="FEC898" s="2198"/>
      <c r="FED898" s="2198"/>
      <c r="FEE898" s="2198"/>
      <c r="FEF898" s="2198"/>
      <c r="FEG898" s="2198"/>
      <c r="FEH898" s="2198"/>
      <c r="FEI898" s="2198"/>
      <c r="FEJ898" s="2198"/>
      <c r="FEK898" s="2198"/>
      <c r="FEL898" s="2198"/>
      <c r="FEM898" s="2198"/>
      <c r="FEN898" s="2198"/>
      <c r="FEO898" s="2198"/>
      <c r="FEP898" s="2198"/>
      <c r="FEQ898" s="2198"/>
      <c r="FER898" s="2198"/>
      <c r="FES898" s="2198"/>
      <c r="FET898" s="2198"/>
      <c r="FEU898" s="2198"/>
      <c r="FEV898" s="2198"/>
      <c r="FEW898" s="2198"/>
      <c r="FEX898" s="2198"/>
      <c r="FEY898" s="2198"/>
      <c r="FEZ898" s="2198"/>
      <c r="FFA898" s="2198"/>
      <c r="FFB898" s="2198"/>
      <c r="FFC898" s="2198"/>
      <c r="FFD898" s="2198"/>
      <c r="FFE898" s="2198"/>
      <c r="FFF898" s="2198"/>
      <c r="FFG898" s="2198"/>
      <c r="FFH898" s="2198"/>
      <c r="FFI898" s="2198"/>
      <c r="FFJ898" s="2198"/>
      <c r="FFK898" s="2198"/>
      <c r="FFL898" s="2198"/>
      <c r="FFM898" s="2198"/>
      <c r="FFN898" s="2198"/>
      <c r="FFO898" s="2198"/>
      <c r="FFP898" s="2198"/>
      <c r="FFQ898" s="2198"/>
      <c r="FFR898" s="2198"/>
      <c r="FFS898" s="2198"/>
      <c r="FFT898" s="2198"/>
      <c r="FFU898" s="2198"/>
      <c r="FFV898" s="2198"/>
      <c r="FFW898" s="2198"/>
      <c r="FFX898" s="2198"/>
      <c r="FFY898" s="2198"/>
      <c r="FFZ898" s="2198"/>
      <c r="FGA898" s="2198"/>
      <c r="FGB898" s="2198"/>
      <c r="FGC898" s="2198"/>
      <c r="FGD898" s="2198"/>
      <c r="FGE898" s="2198"/>
      <c r="FGF898" s="2198"/>
      <c r="FGG898" s="2198"/>
      <c r="FGH898" s="2198"/>
      <c r="FGI898" s="2198"/>
      <c r="FGJ898" s="2198"/>
      <c r="FGK898" s="2198"/>
      <c r="FGL898" s="2198"/>
      <c r="FGM898" s="2198"/>
      <c r="FGN898" s="2198"/>
      <c r="FGO898" s="2198"/>
      <c r="FGP898" s="2198"/>
      <c r="FGQ898" s="2198"/>
      <c r="FGR898" s="2198"/>
      <c r="FGS898" s="2198"/>
      <c r="FGT898" s="2198"/>
      <c r="FGU898" s="2198"/>
      <c r="FGV898" s="2198"/>
      <c r="FGW898" s="2198"/>
      <c r="FGX898" s="2198"/>
      <c r="FGY898" s="2198"/>
      <c r="FGZ898" s="2198"/>
      <c r="FHA898" s="2198"/>
      <c r="FHB898" s="2198"/>
      <c r="FHC898" s="2198"/>
      <c r="FHD898" s="2198"/>
      <c r="FHE898" s="2198"/>
      <c r="FHF898" s="2198"/>
      <c r="FHG898" s="2198"/>
      <c r="FHH898" s="2198"/>
      <c r="FHI898" s="2198"/>
      <c r="FHJ898" s="2198"/>
      <c r="FHK898" s="2198"/>
      <c r="FHL898" s="2198"/>
      <c r="FHM898" s="2198"/>
      <c r="FHN898" s="2198"/>
      <c r="FHO898" s="2198"/>
      <c r="FHP898" s="2198"/>
      <c r="FHQ898" s="2198"/>
      <c r="FHR898" s="2198"/>
      <c r="FHS898" s="2198"/>
      <c r="FHT898" s="2198"/>
      <c r="FHU898" s="2198"/>
      <c r="FHV898" s="2198"/>
      <c r="FHW898" s="2198"/>
      <c r="FHX898" s="2198"/>
      <c r="FHY898" s="2198"/>
      <c r="FHZ898" s="2198"/>
      <c r="FIA898" s="2198"/>
      <c r="FIB898" s="2198"/>
      <c r="FIC898" s="2198"/>
      <c r="FID898" s="2198"/>
      <c r="FIE898" s="2198"/>
      <c r="FIF898" s="2198"/>
      <c r="FIG898" s="2198"/>
      <c r="FIH898" s="2198"/>
      <c r="FII898" s="2198"/>
      <c r="FIJ898" s="2198"/>
      <c r="FIK898" s="2198"/>
      <c r="FIL898" s="2198"/>
      <c r="FIM898" s="2198"/>
      <c r="FIN898" s="2198"/>
      <c r="FIO898" s="2198"/>
      <c r="FIP898" s="2198"/>
      <c r="FIQ898" s="2198"/>
      <c r="FIR898" s="2198"/>
      <c r="FIS898" s="2198"/>
      <c r="FIT898" s="2198"/>
      <c r="FIU898" s="2198"/>
      <c r="FIV898" s="2198"/>
      <c r="FIW898" s="2198"/>
      <c r="FIX898" s="2198"/>
      <c r="FIY898" s="2198"/>
      <c r="FIZ898" s="2198"/>
      <c r="FJA898" s="2198"/>
      <c r="FJB898" s="2198"/>
      <c r="FJC898" s="2198"/>
      <c r="FJD898" s="2198"/>
      <c r="FJE898" s="2198"/>
      <c r="FJF898" s="2198"/>
      <c r="FJG898" s="2198"/>
      <c r="FJH898" s="2198"/>
      <c r="FJI898" s="2198"/>
      <c r="FJJ898" s="2198"/>
      <c r="FJK898" s="2198"/>
      <c r="FJL898" s="2198"/>
      <c r="FJM898" s="2198"/>
      <c r="FJN898" s="2198"/>
      <c r="FJO898" s="2198"/>
      <c r="FJP898" s="2198"/>
      <c r="FJQ898" s="2198"/>
      <c r="FJR898" s="2198"/>
      <c r="FJS898" s="2198"/>
      <c r="FJT898" s="2198"/>
      <c r="FJU898" s="2198"/>
      <c r="FJV898" s="2198"/>
      <c r="FJW898" s="2198"/>
      <c r="FJX898" s="2198"/>
      <c r="FJY898" s="2198"/>
      <c r="FJZ898" s="2198"/>
      <c r="FKA898" s="2198"/>
      <c r="FKB898" s="2198"/>
      <c r="FKC898" s="2198"/>
      <c r="FKD898" s="2198"/>
      <c r="FKE898" s="2198"/>
      <c r="FKF898" s="2198"/>
      <c r="FKG898" s="2198"/>
      <c r="FKH898" s="2198"/>
      <c r="FKI898" s="2198"/>
      <c r="FKJ898" s="2198"/>
      <c r="FKK898" s="2198"/>
      <c r="FKL898" s="2198"/>
      <c r="FKM898" s="2198"/>
      <c r="FKQ898" s="2198"/>
      <c r="FKR898" s="2198"/>
      <c r="FKS898" s="2198"/>
      <c r="FKT898" s="2198"/>
      <c r="FKU898" s="2198"/>
      <c r="FKV898" s="2198"/>
      <c r="FKW898" s="2198"/>
      <c r="FKX898" s="2198"/>
      <c r="FKY898" s="2198"/>
      <c r="FKZ898" s="2198"/>
      <c r="FLA898" s="2198"/>
      <c r="FLB898" s="2198"/>
      <c r="FLC898" s="2198"/>
      <c r="FLD898" s="2198"/>
      <c r="FLE898" s="2198"/>
      <c r="FLF898" s="2198"/>
      <c r="FLG898" s="2198"/>
      <c r="FLH898" s="2198"/>
      <c r="FLI898" s="2198"/>
      <c r="FLJ898" s="2198"/>
      <c r="FLK898" s="2198"/>
      <c r="FLL898" s="2198"/>
      <c r="FLM898" s="2198"/>
      <c r="FLN898" s="2198"/>
      <c r="FLO898" s="2198"/>
      <c r="FLP898" s="2198"/>
      <c r="FLQ898" s="2198"/>
      <c r="FLR898" s="2198"/>
      <c r="FLS898" s="2198"/>
      <c r="FLT898" s="2198"/>
      <c r="FLU898" s="2198"/>
      <c r="FLV898" s="2198"/>
      <c r="FLW898" s="2198"/>
      <c r="FLX898" s="2198"/>
      <c r="FLY898" s="2198"/>
      <c r="FLZ898" s="2198"/>
      <c r="FMA898" s="2198"/>
      <c r="FMB898" s="2198"/>
      <c r="FMC898" s="2198"/>
      <c r="FMD898" s="2198"/>
      <c r="FME898" s="2198"/>
      <c r="FMF898" s="2198"/>
      <c r="FMG898" s="2198"/>
      <c r="FMH898" s="2198"/>
      <c r="FMI898" s="2198"/>
      <c r="FMJ898" s="2198"/>
      <c r="FMK898" s="2198"/>
      <c r="FML898" s="2198"/>
      <c r="FMM898" s="2198"/>
      <c r="FMN898" s="2198"/>
      <c r="FMO898" s="2198"/>
      <c r="FMP898" s="2198"/>
      <c r="FMQ898" s="2198"/>
      <c r="FMR898" s="2198"/>
      <c r="FMS898" s="2198"/>
      <c r="FMT898" s="2198"/>
      <c r="FMU898" s="2198"/>
      <c r="FMV898" s="2198"/>
      <c r="FMW898" s="2198"/>
      <c r="FMX898" s="2198"/>
      <c r="FMY898" s="2198"/>
      <c r="FMZ898" s="2198"/>
      <c r="FNA898" s="2198"/>
      <c r="FNB898" s="2198"/>
      <c r="FNC898" s="2198"/>
      <c r="FND898" s="2198"/>
      <c r="FNE898" s="2198"/>
      <c r="FNF898" s="2198"/>
      <c r="FNG898" s="2198"/>
      <c r="FNH898" s="2198"/>
      <c r="FNI898" s="2198"/>
      <c r="FNJ898" s="2198"/>
      <c r="FNK898" s="2198"/>
      <c r="FNL898" s="2198"/>
      <c r="FNM898" s="2198"/>
      <c r="FNN898" s="2198"/>
      <c r="FNO898" s="2198"/>
      <c r="FNP898" s="2198"/>
      <c r="FNQ898" s="2198"/>
      <c r="FNR898" s="2198"/>
      <c r="FNS898" s="2198"/>
      <c r="FNT898" s="2198"/>
      <c r="FNU898" s="2198"/>
      <c r="FNV898" s="2198"/>
      <c r="FNW898" s="2198"/>
      <c r="FNX898" s="2198"/>
      <c r="FNY898" s="2198"/>
      <c r="FNZ898" s="2198"/>
      <c r="FOA898" s="2198"/>
      <c r="FOB898" s="2198"/>
      <c r="FOC898" s="2198"/>
      <c r="FOD898" s="2198"/>
      <c r="FOE898" s="2198"/>
      <c r="FOF898" s="2198"/>
      <c r="FOG898" s="2198"/>
      <c r="FOH898" s="2198"/>
      <c r="FOI898" s="2198"/>
      <c r="FOJ898" s="2198"/>
      <c r="FOK898" s="2198"/>
      <c r="FOL898" s="2198"/>
      <c r="FOM898" s="2198"/>
      <c r="FON898" s="2198"/>
      <c r="FOO898" s="2198"/>
      <c r="FOP898" s="2198"/>
      <c r="FOQ898" s="2198"/>
      <c r="FOR898" s="2198"/>
      <c r="FOS898" s="2198"/>
      <c r="FOT898" s="2198"/>
      <c r="FOU898" s="2198"/>
      <c r="FOV898" s="2198"/>
      <c r="FOW898" s="2198"/>
      <c r="FOX898" s="2198"/>
      <c r="FOY898" s="2198"/>
      <c r="FOZ898" s="2198"/>
      <c r="FPA898" s="2198"/>
      <c r="FPB898" s="2198"/>
      <c r="FPC898" s="2198"/>
      <c r="FPD898" s="2198"/>
      <c r="FPE898" s="2198"/>
      <c r="FPF898" s="2198"/>
      <c r="FPG898" s="2198"/>
      <c r="FPH898" s="2198"/>
      <c r="FPI898" s="2198"/>
      <c r="FPJ898" s="2198"/>
      <c r="FPK898" s="2198"/>
      <c r="FPL898" s="2198"/>
      <c r="FPM898" s="2198"/>
      <c r="FPN898" s="2198"/>
      <c r="FPO898" s="2198"/>
      <c r="FPP898" s="2198"/>
      <c r="FPQ898" s="2198"/>
      <c r="FPR898" s="2198"/>
      <c r="FPS898" s="2198"/>
      <c r="FPT898" s="2198"/>
      <c r="FPU898" s="2198"/>
      <c r="FPV898" s="2198"/>
      <c r="FPW898" s="2198"/>
      <c r="FPX898" s="2198"/>
      <c r="FPY898" s="2198"/>
      <c r="FPZ898" s="2198"/>
      <c r="FQA898" s="2198"/>
      <c r="FQB898" s="2198"/>
      <c r="FQC898" s="2198"/>
      <c r="FQD898" s="2198"/>
      <c r="FQE898" s="2198"/>
      <c r="FQF898" s="2198"/>
      <c r="FQG898" s="2198"/>
      <c r="FQH898" s="2198"/>
      <c r="FQI898" s="2198"/>
      <c r="FQJ898" s="2198"/>
      <c r="FQK898" s="2198"/>
      <c r="FQL898" s="2198"/>
      <c r="FQM898" s="2198"/>
      <c r="FQN898" s="2198"/>
      <c r="FQO898" s="2198"/>
      <c r="FQP898" s="2198"/>
      <c r="FQQ898" s="2198"/>
      <c r="FQR898" s="2198"/>
      <c r="FQS898" s="2198"/>
      <c r="FQT898" s="2198"/>
      <c r="FQU898" s="2198"/>
      <c r="FQV898" s="2198"/>
      <c r="FQW898" s="2198"/>
      <c r="FQX898" s="2198"/>
      <c r="FQY898" s="2198"/>
      <c r="FQZ898" s="2198"/>
      <c r="FRA898" s="2198"/>
      <c r="FRB898" s="2198"/>
      <c r="FRC898" s="2198"/>
      <c r="FRD898" s="2198"/>
      <c r="FRE898" s="2198"/>
      <c r="FRF898" s="2198"/>
      <c r="FRG898" s="2198"/>
      <c r="FRH898" s="2198"/>
      <c r="FRI898" s="2198"/>
      <c r="FRJ898" s="2198"/>
      <c r="FRK898" s="2198"/>
      <c r="FRL898" s="2198"/>
      <c r="FRM898" s="2198"/>
      <c r="FRN898" s="2198"/>
      <c r="FRO898" s="2198"/>
      <c r="FRP898" s="2198"/>
      <c r="FRQ898" s="2198"/>
      <c r="FRR898" s="2198"/>
      <c r="FRS898" s="2198"/>
      <c r="FRT898" s="2198"/>
      <c r="FRU898" s="2198"/>
      <c r="FRV898" s="2198"/>
      <c r="FRW898" s="2198"/>
      <c r="FRX898" s="2198"/>
      <c r="FRY898" s="2198"/>
      <c r="FRZ898" s="2198"/>
      <c r="FSA898" s="2198"/>
      <c r="FSB898" s="2198"/>
      <c r="FSC898" s="2198"/>
      <c r="FSD898" s="2198"/>
      <c r="FSE898" s="2198"/>
      <c r="FSF898" s="2198"/>
      <c r="FSG898" s="2198"/>
      <c r="FSH898" s="2198"/>
      <c r="FSI898" s="2198"/>
      <c r="FSJ898" s="2198"/>
      <c r="FSK898" s="2198"/>
      <c r="FSL898" s="2198"/>
      <c r="FSM898" s="2198"/>
      <c r="FSN898" s="2198"/>
      <c r="FSO898" s="2198"/>
      <c r="FSP898" s="2198"/>
      <c r="FSQ898" s="2198"/>
      <c r="FSR898" s="2198"/>
      <c r="FSS898" s="2198"/>
      <c r="FST898" s="2198"/>
      <c r="FSU898" s="2198"/>
      <c r="FSV898" s="2198"/>
      <c r="FSW898" s="2198"/>
      <c r="FSX898" s="2198"/>
      <c r="FSY898" s="2198"/>
      <c r="FSZ898" s="2198"/>
      <c r="FTA898" s="2198"/>
      <c r="FTB898" s="2198"/>
      <c r="FTC898" s="2198"/>
      <c r="FTD898" s="2198"/>
      <c r="FTE898" s="2198"/>
      <c r="FTF898" s="2198"/>
      <c r="FTG898" s="2198"/>
      <c r="FTH898" s="2198"/>
      <c r="FTI898" s="2198"/>
      <c r="FTJ898" s="2198"/>
      <c r="FTK898" s="2198"/>
      <c r="FTL898" s="2198"/>
      <c r="FTM898" s="2198"/>
      <c r="FTN898" s="2198"/>
      <c r="FTO898" s="2198"/>
      <c r="FTP898" s="2198"/>
      <c r="FTQ898" s="2198"/>
      <c r="FTR898" s="2198"/>
      <c r="FTS898" s="2198"/>
      <c r="FTT898" s="2198"/>
      <c r="FTU898" s="2198"/>
      <c r="FTV898" s="2198"/>
      <c r="FTW898" s="2198"/>
      <c r="FTX898" s="2198"/>
      <c r="FTY898" s="2198"/>
      <c r="FTZ898" s="2198"/>
      <c r="FUA898" s="2198"/>
      <c r="FUB898" s="2198"/>
      <c r="FUC898" s="2198"/>
      <c r="FUD898" s="2198"/>
      <c r="FUE898" s="2198"/>
      <c r="FUF898" s="2198"/>
      <c r="FUG898" s="2198"/>
      <c r="FUH898" s="2198"/>
      <c r="FUI898" s="2198"/>
      <c r="FUM898" s="2198"/>
      <c r="FUN898" s="2198"/>
      <c r="FUO898" s="2198"/>
      <c r="FUP898" s="2198"/>
      <c r="FUQ898" s="2198"/>
      <c r="FUR898" s="2198"/>
      <c r="FUS898" s="2198"/>
      <c r="FUT898" s="2198"/>
      <c r="FUU898" s="2198"/>
      <c r="FUV898" s="2198"/>
      <c r="FUW898" s="2198"/>
      <c r="FUX898" s="2198"/>
      <c r="FUY898" s="2198"/>
      <c r="FUZ898" s="2198"/>
      <c r="FVA898" s="2198"/>
      <c r="FVB898" s="2198"/>
      <c r="FVC898" s="2198"/>
      <c r="FVD898" s="2198"/>
      <c r="FVE898" s="2198"/>
      <c r="FVF898" s="2198"/>
      <c r="FVG898" s="2198"/>
      <c r="FVH898" s="2198"/>
      <c r="FVI898" s="2198"/>
      <c r="FVJ898" s="2198"/>
      <c r="FVK898" s="2198"/>
      <c r="FVL898" s="2198"/>
      <c r="FVM898" s="2198"/>
      <c r="FVN898" s="2198"/>
      <c r="FVO898" s="2198"/>
      <c r="FVP898" s="2198"/>
      <c r="FVQ898" s="2198"/>
      <c r="FVR898" s="2198"/>
      <c r="FVS898" s="2198"/>
      <c r="FVT898" s="2198"/>
      <c r="FVU898" s="2198"/>
      <c r="FVV898" s="2198"/>
      <c r="FVW898" s="2198"/>
      <c r="FVX898" s="2198"/>
      <c r="FVY898" s="2198"/>
      <c r="FVZ898" s="2198"/>
      <c r="FWA898" s="2198"/>
      <c r="FWB898" s="2198"/>
      <c r="FWC898" s="2198"/>
      <c r="FWD898" s="2198"/>
      <c r="FWE898" s="2198"/>
      <c r="FWF898" s="2198"/>
      <c r="FWG898" s="2198"/>
      <c r="FWH898" s="2198"/>
      <c r="FWI898" s="2198"/>
      <c r="FWJ898" s="2198"/>
      <c r="FWK898" s="2198"/>
      <c r="FWL898" s="2198"/>
      <c r="FWM898" s="2198"/>
      <c r="FWN898" s="2198"/>
      <c r="FWO898" s="2198"/>
      <c r="FWP898" s="2198"/>
      <c r="FWQ898" s="2198"/>
      <c r="FWR898" s="2198"/>
      <c r="FWS898" s="2198"/>
      <c r="FWT898" s="2198"/>
      <c r="FWU898" s="2198"/>
      <c r="FWV898" s="2198"/>
      <c r="FWW898" s="2198"/>
      <c r="FWX898" s="2198"/>
      <c r="FWY898" s="2198"/>
      <c r="FWZ898" s="2198"/>
      <c r="FXA898" s="2198"/>
      <c r="FXB898" s="2198"/>
      <c r="FXC898" s="2198"/>
      <c r="FXD898" s="2198"/>
      <c r="FXE898" s="2198"/>
      <c r="FXF898" s="2198"/>
      <c r="FXG898" s="2198"/>
      <c r="FXH898" s="2198"/>
      <c r="FXI898" s="2198"/>
      <c r="FXJ898" s="2198"/>
      <c r="FXK898" s="2198"/>
      <c r="FXL898" s="2198"/>
      <c r="FXM898" s="2198"/>
      <c r="FXN898" s="2198"/>
      <c r="FXO898" s="2198"/>
      <c r="FXP898" s="2198"/>
      <c r="FXQ898" s="2198"/>
      <c r="FXR898" s="2198"/>
      <c r="FXS898" s="2198"/>
      <c r="FXT898" s="2198"/>
      <c r="FXU898" s="2198"/>
      <c r="FXV898" s="2198"/>
      <c r="FXW898" s="2198"/>
      <c r="FXX898" s="2198"/>
      <c r="FXY898" s="2198"/>
      <c r="FXZ898" s="2198"/>
      <c r="FYA898" s="2198"/>
      <c r="FYB898" s="2198"/>
      <c r="FYC898" s="2198"/>
      <c r="FYD898" s="2198"/>
      <c r="FYE898" s="2198"/>
      <c r="FYF898" s="2198"/>
      <c r="FYG898" s="2198"/>
      <c r="FYH898" s="2198"/>
      <c r="FYI898" s="2198"/>
      <c r="FYJ898" s="2198"/>
      <c r="FYK898" s="2198"/>
      <c r="FYL898" s="2198"/>
      <c r="FYM898" s="2198"/>
      <c r="FYN898" s="2198"/>
      <c r="FYO898" s="2198"/>
      <c r="FYP898" s="2198"/>
      <c r="FYQ898" s="2198"/>
      <c r="FYR898" s="2198"/>
      <c r="FYS898" s="2198"/>
      <c r="FYT898" s="2198"/>
      <c r="FYU898" s="2198"/>
      <c r="FYV898" s="2198"/>
      <c r="FYW898" s="2198"/>
      <c r="FYX898" s="2198"/>
      <c r="FYY898" s="2198"/>
      <c r="FYZ898" s="2198"/>
      <c r="FZA898" s="2198"/>
      <c r="FZB898" s="2198"/>
      <c r="FZC898" s="2198"/>
      <c r="FZD898" s="2198"/>
      <c r="FZE898" s="2198"/>
      <c r="FZF898" s="2198"/>
      <c r="FZG898" s="2198"/>
      <c r="FZH898" s="2198"/>
      <c r="FZI898" s="2198"/>
      <c r="FZJ898" s="2198"/>
      <c r="FZK898" s="2198"/>
      <c r="FZL898" s="2198"/>
      <c r="FZM898" s="2198"/>
      <c r="FZN898" s="2198"/>
      <c r="FZO898" s="2198"/>
      <c r="FZP898" s="2198"/>
      <c r="FZQ898" s="2198"/>
      <c r="FZR898" s="2198"/>
      <c r="FZS898" s="2198"/>
      <c r="FZT898" s="2198"/>
      <c r="FZU898" s="2198"/>
      <c r="FZV898" s="2198"/>
      <c r="FZW898" s="2198"/>
      <c r="FZX898" s="2198"/>
      <c r="FZY898" s="2198"/>
      <c r="FZZ898" s="2198"/>
      <c r="GAA898" s="2198"/>
      <c r="GAB898" s="2198"/>
      <c r="GAC898" s="2198"/>
      <c r="GAD898" s="2198"/>
      <c r="GAE898" s="2198"/>
      <c r="GAF898" s="2198"/>
      <c r="GAG898" s="2198"/>
      <c r="GAH898" s="2198"/>
      <c r="GAI898" s="2198"/>
      <c r="GAJ898" s="2198"/>
      <c r="GAK898" s="2198"/>
      <c r="GAL898" s="2198"/>
      <c r="GAM898" s="2198"/>
      <c r="GAN898" s="2198"/>
      <c r="GAO898" s="2198"/>
      <c r="GAP898" s="2198"/>
      <c r="GAQ898" s="2198"/>
      <c r="GAR898" s="2198"/>
      <c r="GAS898" s="2198"/>
      <c r="GAT898" s="2198"/>
      <c r="GAU898" s="2198"/>
      <c r="GAV898" s="2198"/>
      <c r="GAW898" s="2198"/>
      <c r="GAX898" s="2198"/>
      <c r="GAY898" s="2198"/>
      <c r="GAZ898" s="2198"/>
      <c r="GBA898" s="2198"/>
      <c r="GBB898" s="2198"/>
      <c r="GBC898" s="2198"/>
      <c r="GBD898" s="2198"/>
      <c r="GBE898" s="2198"/>
      <c r="GBF898" s="2198"/>
      <c r="GBG898" s="2198"/>
      <c r="GBH898" s="2198"/>
      <c r="GBI898" s="2198"/>
      <c r="GBJ898" s="2198"/>
      <c r="GBK898" s="2198"/>
      <c r="GBL898" s="2198"/>
      <c r="GBM898" s="2198"/>
      <c r="GBN898" s="2198"/>
      <c r="GBO898" s="2198"/>
      <c r="GBP898" s="2198"/>
      <c r="GBQ898" s="2198"/>
      <c r="GBR898" s="2198"/>
      <c r="GBS898" s="2198"/>
      <c r="GBT898" s="2198"/>
      <c r="GBU898" s="2198"/>
      <c r="GBV898" s="2198"/>
      <c r="GBW898" s="2198"/>
      <c r="GBX898" s="2198"/>
      <c r="GBY898" s="2198"/>
      <c r="GBZ898" s="2198"/>
      <c r="GCA898" s="2198"/>
      <c r="GCB898" s="2198"/>
      <c r="GCC898" s="2198"/>
      <c r="GCD898" s="2198"/>
      <c r="GCE898" s="2198"/>
      <c r="GCF898" s="2198"/>
      <c r="GCG898" s="2198"/>
      <c r="GCH898" s="2198"/>
      <c r="GCI898" s="2198"/>
      <c r="GCJ898" s="2198"/>
      <c r="GCK898" s="2198"/>
      <c r="GCL898" s="2198"/>
      <c r="GCM898" s="2198"/>
      <c r="GCN898" s="2198"/>
      <c r="GCO898" s="2198"/>
      <c r="GCP898" s="2198"/>
      <c r="GCQ898" s="2198"/>
      <c r="GCR898" s="2198"/>
      <c r="GCS898" s="2198"/>
      <c r="GCT898" s="2198"/>
      <c r="GCU898" s="2198"/>
      <c r="GCV898" s="2198"/>
      <c r="GCW898" s="2198"/>
      <c r="GCX898" s="2198"/>
      <c r="GCY898" s="2198"/>
      <c r="GCZ898" s="2198"/>
      <c r="GDA898" s="2198"/>
      <c r="GDB898" s="2198"/>
      <c r="GDC898" s="2198"/>
      <c r="GDD898" s="2198"/>
      <c r="GDE898" s="2198"/>
      <c r="GDF898" s="2198"/>
      <c r="GDG898" s="2198"/>
      <c r="GDH898" s="2198"/>
      <c r="GDI898" s="2198"/>
      <c r="GDJ898" s="2198"/>
      <c r="GDK898" s="2198"/>
      <c r="GDL898" s="2198"/>
      <c r="GDM898" s="2198"/>
      <c r="GDN898" s="2198"/>
      <c r="GDO898" s="2198"/>
      <c r="GDP898" s="2198"/>
      <c r="GDQ898" s="2198"/>
      <c r="GDR898" s="2198"/>
      <c r="GDS898" s="2198"/>
      <c r="GDT898" s="2198"/>
      <c r="GDU898" s="2198"/>
      <c r="GDV898" s="2198"/>
      <c r="GDW898" s="2198"/>
      <c r="GDX898" s="2198"/>
      <c r="GDY898" s="2198"/>
      <c r="GDZ898" s="2198"/>
      <c r="GEA898" s="2198"/>
      <c r="GEB898" s="2198"/>
      <c r="GEC898" s="2198"/>
      <c r="GED898" s="2198"/>
      <c r="GEE898" s="2198"/>
      <c r="GEI898" s="2198"/>
      <c r="GEJ898" s="2198"/>
      <c r="GEK898" s="2198"/>
      <c r="GEL898" s="2198"/>
      <c r="GEM898" s="2198"/>
      <c r="GEN898" s="2198"/>
      <c r="GEO898" s="2198"/>
      <c r="GEP898" s="2198"/>
      <c r="GEQ898" s="2198"/>
      <c r="GER898" s="2198"/>
      <c r="GES898" s="2198"/>
      <c r="GET898" s="2198"/>
      <c r="GEU898" s="2198"/>
      <c r="GEV898" s="2198"/>
      <c r="GEW898" s="2198"/>
      <c r="GEX898" s="2198"/>
      <c r="GEY898" s="2198"/>
      <c r="GEZ898" s="2198"/>
      <c r="GFA898" s="2198"/>
      <c r="GFB898" s="2198"/>
      <c r="GFC898" s="2198"/>
      <c r="GFD898" s="2198"/>
      <c r="GFE898" s="2198"/>
      <c r="GFF898" s="2198"/>
      <c r="GFG898" s="2198"/>
      <c r="GFH898" s="2198"/>
      <c r="GFI898" s="2198"/>
      <c r="GFJ898" s="2198"/>
      <c r="GFK898" s="2198"/>
      <c r="GFL898" s="2198"/>
      <c r="GFM898" s="2198"/>
      <c r="GFN898" s="2198"/>
      <c r="GFO898" s="2198"/>
      <c r="GFP898" s="2198"/>
      <c r="GFQ898" s="2198"/>
      <c r="GFR898" s="2198"/>
      <c r="GFS898" s="2198"/>
      <c r="GFT898" s="2198"/>
      <c r="GFU898" s="2198"/>
      <c r="GFV898" s="2198"/>
      <c r="GFW898" s="2198"/>
      <c r="GFX898" s="2198"/>
      <c r="GFY898" s="2198"/>
      <c r="GFZ898" s="2198"/>
      <c r="GGA898" s="2198"/>
      <c r="GGB898" s="2198"/>
      <c r="GGC898" s="2198"/>
      <c r="GGD898" s="2198"/>
      <c r="GGE898" s="2198"/>
      <c r="GGF898" s="2198"/>
      <c r="GGG898" s="2198"/>
      <c r="GGH898" s="2198"/>
      <c r="GGI898" s="2198"/>
      <c r="GGJ898" s="2198"/>
      <c r="GGK898" s="2198"/>
      <c r="GGL898" s="2198"/>
      <c r="GGM898" s="2198"/>
      <c r="GGN898" s="2198"/>
      <c r="GGO898" s="2198"/>
      <c r="GGP898" s="2198"/>
      <c r="GGQ898" s="2198"/>
      <c r="GGR898" s="2198"/>
      <c r="GGS898" s="2198"/>
      <c r="GGT898" s="2198"/>
      <c r="GGU898" s="2198"/>
      <c r="GGV898" s="2198"/>
      <c r="GGW898" s="2198"/>
      <c r="GGX898" s="2198"/>
      <c r="GGY898" s="2198"/>
      <c r="GGZ898" s="2198"/>
      <c r="GHA898" s="2198"/>
      <c r="GHB898" s="2198"/>
      <c r="GHC898" s="2198"/>
      <c r="GHD898" s="2198"/>
      <c r="GHE898" s="2198"/>
      <c r="GHF898" s="2198"/>
      <c r="GHG898" s="2198"/>
      <c r="GHH898" s="2198"/>
      <c r="GHI898" s="2198"/>
      <c r="GHJ898" s="2198"/>
      <c r="GHK898" s="2198"/>
      <c r="GHL898" s="2198"/>
      <c r="GHM898" s="2198"/>
      <c r="GHN898" s="2198"/>
      <c r="GHO898" s="2198"/>
      <c r="GHP898" s="2198"/>
      <c r="GHQ898" s="2198"/>
      <c r="GHR898" s="2198"/>
      <c r="GHS898" s="2198"/>
      <c r="GHT898" s="2198"/>
      <c r="GHU898" s="2198"/>
      <c r="GHV898" s="2198"/>
      <c r="GHW898" s="2198"/>
      <c r="GHX898" s="2198"/>
      <c r="GHY898" s="2198"/>
      <c r="GHZ898" s="2198"/>
      <c r="GIA898" s="2198"/>
      <c r="GIB898" s="2198"/>
      <c r="GIC898" s="2198"/>
      <c r="GID898" s="2198"/>
      <c r="GIE898" s="2198"/>
      <c r="GIF898" s="2198"/>
      <c r="GIG898" s="2198"/>
      <c r="GIH898" s="2198"/>
      <c r="GII898" s="2198"/>
      <c r="GIJ898" s="2198"/>
      <c r="GIK898" s="2198"/>
      <c r="GIL898" s="2198"/>
      <c r="GIM898" s="2198"/>
      <c r="GIN898" s="2198"/>
      <c r="GIO898" s="2198"/>
      <c r="GIP898" s="2198"/>
      <c r="GIQ898" s="2198"/>
      <c r="GIR898" s="2198"/>
      <c r="GIS898" s="2198"/>
      <c r="GIT898" s="2198"/>
      <c r="GIU898" s="2198"/>
      <c r="GIV898" s="2198"/>
      <c r="GIW898" s="2198"/>
      <c r="GIX898" s="2198"/>
      <c r="GIY898" s="2198"/>
      <c r="GIZ898" s="2198"/>
      <c r="GJA898" s="2198"/>
      <c r="GJB898" s="2198"/>
      <c r="GJC898" s="2198"/>
      <c r="GJD898" s="2198"/>
      <c r="GJE898" s="2198"/>
      <c r="GJF898" s="2198"/>
      <c r="GJG898" s="2198"/>
      <c r="GJH898" s="2198"/>
      <c r="GJI898" s="2198"/>
      <c r="GJJ898" s="2198"/>
      <c r="GJK898" s="2198"/>
      <c r="GJL898" s="2198"/>
      <c r="GJM898" s="2198"/>
      <c r="GJN898" s="2198"/>
      <c r="GJO898" s="2198"/>
      <c r="GJP898" s="2198"/>
      <c r="GJQ898" s="2198"/>
      <c r="GJR898" s="2198"/>
      <c r="GJS898" s="2198"/>
      <c r="GJT898" s="2198"/>
      <c r="GJU898" s="2198"/>
      <c r="GJV898" s="2198"/>
      <c r="GJW898" s="2198"/>
      <c r="GJX898" s="2198"/>
      <c r="GJY898" s="2198"/>
      <c r="GJZ898" s="2198"/>
      <c r="GKA898" s="2198"/>
      <c r="GKB898" s="2198"/>
      <c r="GKC898" s="2198"/>
      <c r="GKD898" s="2198"/>
      <c r="GKE898" s="2198"/>
      <c r="GKF898" s="2198"/>
      <c r="GKG898" s="2198"/>
      <c r="GKH898" s="2198"/>
      <c r="GKI898" s="2198"/>
      <c r="GKJ898" s="2198"/>
      <c r="GKK898" s="2198"/>
      <c r="GKL898" s="2198"/>
      <c r="GKM898" s="2198"/>
      <c r="GKN898" s="2198"/>
      <c r="GKO898" s="2198"/>
      <c r="GKP898" s="2198"/>
      <c r="GKQ898" s="2198"/>
      <c r="GKR898" s="2198"/>
      <c r="GKS898" s="2198"/>
      <c r="GKT898" s="2198"/>
      <c r="GKU898" s="2198"/>
      <c r="GKV898" s="2198"/>
      <c r="GKW898" s="2198"/>
      <c r="GKX898" s="2198"/>
      <c r="GKY898" s="2198"/>
      <c r="GKZ898" s="2198"/>
      <c r="GLA898" s="2198"/>
      <c r="GLB898" s="2198"/>
      <c r="GLC898" s="2198"/>
      <c r="GLD898" s="2198"/>
      <c r="GLE898" s="2198"/>
      <c r="GLF898" s="2198"/>
      <c r="GLG898" s="2198"/>
      <c r="GLH898" s="2198"/>
      <c r="GLI898" s="2198"/>
      <c r="GLJ898" s="2198"/>
      <c r="GLK898" s="2198"/>
      <c r="GLL898" s="2198"/>
      <c r="GLM898" s="2198"/>
      <c r="GLN898" s="2198"/>
      <c r="GLO898" s="2198"/>
      <c r="GLP898" s="2198"/>
      <c r="GLQ898" s="2198"/>
      <c r="GLR898" s="2198"/>
      <c r="GLS898" s="2198"/>
      <c r="GLT898" s="2198"/>
      <c r="GLU898" s="2198"/>
      <c r="GLV898" s="2198"/>
      <c r="GLW898" s="2198"/>
      <c r="GLX898" s="2198"/>
      <c r="GLY898" s="2198"/>
      <c r="GLZ898" s="2198"/>
      <c r="GMA898" s="2198"/>
      <c r="GMB898" s="2198"/>
      <c r="GMC898" s="2198"/>
      <c r="GMD898" s="2198"/>
      <c r="GME898" s="2198"/>
      <c r="GMF898" s="2198"/>
      <c r="GMG898" s="2198"/>
      <c r="GMH898" s="2198"/>
      <c r="GMI898" s="2198"/>
      <c r="GMJ898" s="2198"/>
      <c r="GMK898" s="2198"/>
      <c r="GML898" s="2198"/>
      <c r="GMM898" s="2198"/>
      <c r="GMN898" s="2198"/>
      <c r="GMO898" s="2198"/>
      <c r="GMP898" s="2198"/>
      <c r="GMQ898" s="2198"/>
      <c r="GMR898" s="2198"/>
      <c r="GMS898" s="2198"/>
      <c r="GMT898" s="2198"/>
      <c r="GMU898" s="2198"/>
      <c r="GMV898" s="2198"/>
      <c r="GMW898" s="2198"/>
      <c r="GMX898" s="2198"/>
      <c r="GMY898" s="2198"/>
      <c r="GMZ898" s="2198"/>
      <c r="GNA898" s="2198"/>
      <c r="GNB898" s="2198"/>
      <c r="GNC898" s="2198"/>
      <c r="GND898" s="2198"/>
      <c r="GNE898" s="2198"/>
      <c r="GNF898" s="2198"/>
      <c r="GNG898" s="2198"/>
      <c r="GNH898" s="2198"/>
      <c r="GNI898" s="2198"/>
      <c r="GNJ898" s="2198"/>
      <c r="GNK898" s="2198"/>
      <c r="GNL898" s="2198"/>
      <c r="GNM898" s="2198"/>
      <c r="GNN898" s="2198"/>
      <c r="GNO898" s="2198"/>
      <c r="GNP898" s="2198"/>
      <c r="GNQ898" s="2198"/>
      <c r="GNR898" s="2198"/>
      <c r="GNS898" s="2198"/>
      <c r="GNT898" s="2198"/>
      <c r="GNU898" s="2198"/>
      <c r="GNV898" s="2198"/>
      <c r="GNW898" s="2198"/>
      <c r="GNX898" s="2198"/>
      <c r="GNY898" s="2198"/>
      <c r="GNZ898" s="2198"/>
      <c r="GOA898" s="2198"/>
      <c r="GOE898" s="2198"/>
      <c r="GOF898" s="2198"/>
      <c r="GOG898" s="2198"/>
      <c r="GOH898" s="2198"/>
      <c r="GOI898" s="2198"/>
      <c r="GOJ898" s="2198"/>
      <c r="GOK898" s="2198"/>
      <c r="GOL898" s="2198"/>
      <c r="GOM898" s="2198"/>
      <c r="GON898" s="2198"/>
      <c r="GOO898" s="2198"/>
      <c r="GOP898" s="2198"/>
      <c r="GOQ898" s="2198"/>
      <c r="GOR898" s="2198"/>
      <c r="GOS898" s="2198"/>
      <c r="GOT898" s="2198"/>
      <c r="GOU898" s="2198"/>
      <c r="GOV898" s="2198"/>
      <c r="GOW898" s="2198"/>
      <c r="GOX898" s="2198"/>
      <c r="GOY898" s="2198"/>
      <c r="GOZ898" s="2198"/>
      <c r="GPA898" s="2198"/>
      <c r="GPB898" s="2198"/>
      <c r="GPC898" s="2198"/>
      <c r="GPD898" s="2198"/>
      <c r="GPE898" s="2198"/>
      <c r="GPF898" s="2198"/>
      <c r="GPG898" s="2198"/>
      <c r="GPH898" s="2198"/>
      <c r="GPI898" s="2198"/>
      <c r="GPJ898" s="2198"/>
      <c r="GPK898" s="2198"/>
      <c r="GPL898" s="2198"/>
      <c r="GPM898" s="2198"/>
      <c r="GPN898" s="2198"/>
      <c r="GPO898" s="2198"/>
      <c r="GPP898" s="2198"/>
      <c r="GPQ898" s="2198"/>
      <c r="GPR898" s="2198"/>
      <c r="GPS898" s="2198"/>
      <c r="GPT898" s="2198"/>
      <c r="GPU898" s="2198"/>
      <c r="GPV898" s="2198"/>
      <c r="GPW898" s="2198"/>
      <c r="GPX898" s="2198"/>
      <c r="GPY898" s="2198"/>
      <c r="GPZ898" s="2198"/>
      <c r="GQA898" s="2198"/>
      <c r="GQB898" s="2198"/>
      <c r="GQC898" s="2198"/>
      <c r="GQD898" s="2198"/>
      <c r="GQE898" s="2198"/>
      <c r="GQF898" s="2198"/>
      <c r="GQG898" s="2198"/>
      <c r="GQH898" s="2198"/>
      <c r="GQI898" s="2198"/>
      <c r="GQJ898" s="2198"/>
      <c r="GQK898" s="2198"/>
      <c r="GQL898" s="2198"/>
      <c r="GQM898" s="2198"/>
      <c r="GQN898" s="2198"/>
      <c r="GQO898" s="2198"/>
      <c r="GQP898" s="2198"/>
      <c r="GQQ898" s="2198"/>
      <c r="GQR898" s="2198"/>
      <c r="GQS898" s="2198"/>
      <c r="GQT898" s="2198"/>
      <c r="GQU898" s="2198"/>
      <c r="GQV898" s="2198"/>
      <c r="GQW898" s="2198"/>
      <c r="GQX898" s="2198"/>
      <c r="GQY898" s="2198"/>
      <c r="GQZ898" s="2198"/>
      <c r="GRA898" s="2198"/>
      <c r="GRB898" s="2198"/>
      <c r="GRC898" s="2198"/>
      <c r="GRD898" s="2198"/>
      <c r="GRE898" s="2198"/>
      <c r="GRF898" s="2198"/>
      <c r="GRG898" s="2198"/>
      <c r="GRH898" s="2198"/>
      <c r="GRI898" s="2198"/>
      <c r="GRJ898" s="2198"/>
      <c r="GRK898" s="2198"/>
      <c r="GRL898" s="2198"/>
      <c r="GRM898" s="2198"/>
      <c r="GRN898" s="2198"/>
      <c r="GRO898" s="2198"/>
      <c r="GRP898" s="2198"/>
      <c r="GRQ898" s="2198"/>
      <c r="GRR898" s="2198"/>
      <c r="GRS898" s="2198"/>
      <c r="GRT898" s="2198"/>
      <c r="GRU898" s="2198"/>
      <c r="GRV898" s="2198"/>
      <c r="GRW898" s="2198"/>
      <c r="GRX898" s="2198"/>
      <c r="GRY898" s="2198"/>
      <c r="GRZ898" s="2198"/>
      <c r="GSA898" s="2198"/>
      <c r="GSB898" s="2198"/>
      <c r="GSC898" s="2198"/>
      <c r="GSD898" s="2198"/>
      <c r="GSE898" s="2198"/>
      <c r="GSF898" s="2198"/>
      <c r="GSG898" s="2198"/>
      <c r="GSH898" s="2198"/>
      <c r="GSI898" s="2198"/>
      <c r="GSJ898" s="2198"/>
      <c r="GSK898" s="2198"/>
      <c r="GSL898" s="2198"/>
      <c r="GSM898" s="2198"/>
      <c r="GSN898" s="2198"/>
      <c r="GSO898" s="2198"/>
      <c r="GSP898" s="2198"/>
      <c r="GSQ898" s="2198"/>
      <c r="GSR898" s="2198"/>
      <c r="GSS898" s="2198"/>
      <c r="GST898" s="2198"/>
      <c r="GSU898" s="2198"/>
      <c r="GSV898" s="2198"/>
      <c r="GSW898" s="2198"/>
      <c r="GSX898" s="2198"/>
      <c r="GSY898" s="2198"/>
      <c r="GSZ898" s="2198"/>
      <c r="GTA898" s="2198"/>
      <c r="GTB898" s="2198"/>
      <c r="GTC898" s="2198"/>
      <c r="GTD898" s="2198"/>
      <c r="GTE898" s="2198"/>
      <c r="GTF898" s="2198"/>
      <c r="GTG898" s="2198"/>
      <c r="GTH898" s="2198"/>
      <c r="GTI898" s="2198"/>
      <c r="GTJ898" s="2198"/>
      <c r="GTK898" s="2198"/>
      <c r="GTL898" s="2198"/>
      <c r="GTM898" s="2198"/>
      <c r="GTN898" s="2198"/>
      <c r="GTO898" s="2198"/>
      <c r="GTP898" s="2198"/>
      <c r="GTQ898" s="2198"/>
      <c r="GTR898" s="2198"/>
      <c r="GTS898" s="2198"/>
      <c r="GTT898" s="2198"/>
      <c r="GTU898" s="2198"/>
      <c r="GTV898" s="2198"/>
      <c r="GTW898" s="2198"/>
      <c r="GTX898" s="2198"/>
      <c r="GTY898" s="2198"/>
      <c r="GTZ898" s="2198"/>
      <c r="GUA898" s="2198"/>
      <c r="GUB898" s="2198"/>
      <c r="GUC898" s="2198"/>
      <c r="GUD898" s="2198"/>
      <c r="GUE898" s="2198"/>
      <c r="GUF898" s="2198"/>
      <c r="GUG898" s="2198"/>
      <c r="GUH898" s="2198"/>
      <c r="GUI898" s="2198"/>
      <c r="GUJ898" s="2198"/>
      <c r="GUK898" s="2198"/>
      <c r="GUL898" s="2198"/>
      <c r="GUM898" s="2198"/>
      <c r="GUN898" s="2198"/>
      <c r="GUO898" s="2198"/>
      <c r="GUP898" s="2198"/>
      <c r="GUQ898" s="2198"/>
      <c r="GUR898" s="2198"/>
      <c r="GUS898" s="2198"/>
      <c r="GUT898" s="2198"/>
      <c r="GUU898" s="2198"/>
      <c r="GUV898" s="2198"/>
      <c r="GUW898" s="2198"/>
      <c r="GUX898" s="2198"/>
      <c r="GUY898" s="2198"/>
      <c r="GUZ898" s="2198"/>
      <c r="GVA898" s="2198"/>
      <c r="GVB898" s="2198"/>
      <c r="GVC898" s="2198"/>
      <c r="GVD898" s="2198"/>
      <c r="GVE898" s="2198"/>
      <c r="GVF898" s="2198"/>
      <c r="GVG898" s="2198"/>
      <c r="GVH898" s="2198"/>
      <c r="GVI898" s="2198"/>
      <c r="GVJ898" s="2198"/>
      <c r="GVK898" s="2198"/>
      <c r="GVL898" s="2198"/>
      <c r="GVM898" s="2198"/>
      <c r="GVN898" s="2198"/>
      <c r="GVO898" s="2198"/>
      <c r="GVP898" s="2198"/>
      <c r="GVQ898" s="2198"/>
      <c r="GVR898" s="2198"/>
      <c r="GVS898" s="2198"/>
      <c r="GVT898" s="2198"/>
      <c r="GVU898" s="2198"/>
      <c r="GVV898" s="2198"/>
      <c r="GVW898" s="2198"/>
      <c r="GVX898" s="2198"/>
      <c r="GVY898" s="2198"/>
      <c r="GVZ898" s="2198"/>
      <c r="GWA898" s="2198"/>
      <c r="GWB898" s="2198"/>
      <c r="GWC898" s="2198"/>
      <c r="GWD898" s="2198"/>
      <c r="GWE898" s="2198"/>
      <c r="GWF898" s="2198"/>
      <c r="GWG898" s="2198"/>
      <c r="GWH898" s="2198"/>
      <c r="GWI898" s="2198"/>
      <c r="GWJ898" s="2198"/>
      <c r="GWK898" s="2198"/>
      <c r="GWL898" s="2198"/>
      <c r="GWM898" s="2198"/>
      <c r="GWN898" s="2198"/>
      <c r="GWO898" s="2198"/>
      <c r="GWP898" s="2198"/>
      <c r="GWQ898" s="2198"/>
      <c r="GWR898" s="2198"/>
      <c r="GWS898" s="2198"/>
      <c r="GWT898" s="2198"/>
      <c r="GWU898" s="2198"/>
      <c r="GWV898" s="2198"/>
      <c r="GWW898" s="2198"/>
      <c r="GWX898" s="2198"/>
      <c r="GWY898" s="2198"/>
      <c r="GWZ898" s="2198"/>
      <c r="GXA898" s="2198"/>
      <c r="GXB898" s="2198"/>
      <c r="GXC898" s="2198"/>
      <c r="GXD898" s="2198"/>
      <c r="GXE898" s="2198"/>
      <c r="GXF898" s="2198"/>
      <c r="GXG898" s="2198"/>
      <c r="GXH898" s="2198"/>
      <c r="GXI898" s="2198"/>
      <c r="GXJ898" s="2198"/>
      <c r="GXK898" s="2198"/>
      <c r="GXL898" s="2198"/>
      <c r="GXM898" s="2198"/>
      <c r="GXN898" s="2198"/>
      <c r="GXO898" s="2198"/>
      <c r="GXP898" s="2198"/>
      <c r="GXQ898" s="2198"/>
      <c r="GXR898" s="2198"/>
      <c r="GXS898" s="2198"/>
      <c r="GXT898" s="2198"/>
      <c r="GXU898" s="2198"/>
      <c r="GXV898" s="2198"/>
      <c r="GXW898" s="2198"/>
      <c r="GYA898" s="2198"/>
      <c r="GYB898" s="2198"/>
      <c r="GYC898" s="2198"/>
      <c r="GYD898" s="2198"/>
      <c r="GYE898" s="2198"/>
      <c r="GYF898" s="2198"/>
      <c r="GYG898" s="2198"/>
      <c r="GYH898" s="2198"/>
      <c r="GYI898" s="2198"/>
      <c r="GYJ898" s="2198"/>
      <c r="GYK898" s="2198"/>
      <c r="GYL898" s="2198"/>
      <c r="GYM898" s="2198"/>
      <c r="GYN898" s="2198"/>
      <c r="GYO898" s="2198"/>
      <c r="GYP898" s="2198"/>
      <c r="GYQ898" s="2198"/>
      <c r="GYR898" s="2198"/>
      <c r="GYS898" s="2198"/>
      <c r="GYT898" s="2198"/>
      <c r="GYU898" s="2198"/>
      <c r="GYV898" s="2198"/>
      <c r="GYW898" s="2198"/>
      <c r="GYX898" s="2198"/>
      <c r="GYY898" s="2198"/>
      <c r="GYZ898" s="2198"/>
      <c r="GZA898" s="2198"/>
      <c r="GZB898" s="2198"/>
      <c r="GZC898" s="2198"/>
      <c r="GZD898" s="2198"/>
      <c r="GZE898" s="2198"/>
      <c r="GZF898" s="2198"/>
      <c r="GZG898" s="2198"/>
      <c r="GZH898" s="2198"/>
      <c r="GZI898" s="2198"/>
      <c r="GZJ898" s="2198"/>
      <c r="GZK898" s="2198"/>
      <c r="GZL898" s="2198"/>
      <c r="GZM898" s="2198"/>
      <c r="GZN898" s="2198"/>
      <c r="GZO898" s="2198"/>
      <c r="GZP898" s="2198"/>
      <c r="GZQ898" s="2198"/>
      <c r="GZR898" s="2198"/>
      <c r="GZS898" s="2198"/>
      <c r="GZT898" s="2198"/>
      <c r="GZU898" s="2198"/>
      <c r="GZV898" s="2198"/>
      <c r="GZW898" s="2198"/>
      <c r="GZX898" s="2198"/>
      <c r="GZY898" s="2198"/>
      <c r="GZZ898" s="2198"/>
      <c r="HAA898" s="2198"/>
      <c r="HAB898" s="2198"/>
      <c r="HAC898" s="2198"/>
      <c r="HAD898" s="2198"/>
      <c r="HAE898" s="2198"/>
      <c r="HAF898" s="2198"/>
      <c r="HAG898" s="2198"/>
      <c r="HAH898" s="2198"/>
      <c r="HAI898" s="2198"/>
      <c r="HAJ898" s="2198"/>
      <c r="HAK898" s="2198"/>
      <c r="HAL898" s="2198"/>
      <c r="HAM898" s="2198"/>
      <c r="HAN898" s="2198"/>
      <c r="HAO898" s="2198"/>
      <c r="HAP898" s="2198"/>
      <c r="HAQ898" s="2198"/>
      <c r="HAR898" s="2198"/>
      <c r="HAS898" s="2198"/>
      <c r="HAT898" s="2198"/>
      <c r="HAU898" s="2198"/>
      <c r="HAV898" s="2198"/>
      <c r="HAW898" s="2198"/>
      <c r="HAX898" s="2198"/>
      <c r="HAY898" s="2198"/>
      <c r="HAZ898" s="2198"/>
      <c r="HBA898" s="2198"/>
      <c r="HBB898" s="2198"/>
      <c r="HBC898" s="2198"/>
      <c r="HBD898" s="2198"/>
      <c r="HBE898" s="2198"/>
      <c r="HBF898" s="2198"/>
      <c r="HBG898" s="2198"/>
      <c r="HBH898" s="2198"/>
      <c r="HBI898" s="2198"/>
      <c r="HBJ898" s="2198"/>
      <c r="HBK898" s="2198"/>
      <c r="HBL898" s="2198"/>
      <c r="HBM898" s="2198"/>
      <c r="HBN898" s="2198"/>
      <c r="HBO898" s="2198"/>
      <c r="HBP898" s="2198"/>
      <c r="HBQ898" s="2198"/>
      <c r="HBR898" s="2198"/>
      <c r="HBS898" s="2198"/>
      <c r="HBT898" s="2198"/>
      <c r="HBU898" s="2198"/>
      <c r="HBV898" s="2198"/>
      <c r="HBW898" s="2198"/>
      <c r="HBX898" s="2198"/>
      <c r="HBY898" s="2198"/>
      <c r="HBZ898" s="2198"/>
      <c r="HCA898" s="2198"/>
      <c r="HCB898" s="2198"/>
      <c r="HCC898" s="2198"/>
      <c r="HCD898" s="2198"/>
      <c r="HCE898" s="2198"/>
      <c r="HCF898" s="2198"/>
      <c r="HCG898" s="2198"/>
      <c r="HCH898" s="2198"/>
      <c r="HCI898" s="2198"/>
      <c r="HCJ898" s="2198"/>
      <c r="HCK898" s="2198"/>
      <c r="HCL898" s="2198"/>
      <c r="HCM898" s="2198"/>
      <c r="HCN898" s="2198"/>
      <c r="HCO898" s="2198"/>
      <c r="HCP898" s="2198"/>
      <c r="HCQ898" s="2198"/>
      <c r="HCR898" s="2198"/>
      <c r="HCS898" s="2198"/>
      <c r="HCT898" s="2198"/>
      <c r="HCU898" s="2198"/>
      <c r="HCV898" s="2198"/>
      <c r="HCW898" s="2198"/>
      <c r="HCX898" s="2198"/>
      <c r="HCY898" s="2198"/>
      <c r="HCZ898" s="2198"/>
      <c r="HDA898" s="2198"/>
      <c r="HDB898" s="2198"/>
      <c r="HDC898" s="2198"/>
      <c r="HDD898" s="2198"/>
      <c r="HDE898" s="2198"/>
      <c r="HDF898" s="2198"/>
      <c r="HDG898" s="2198"/>
      <c r="HDH898" s="2198"/>
      <c r="HDI898" s="2198"/>
      <c r="HDJ898" s="2198"/>
      <c r="HDK898" s="2198"/>
      <c r="HDL898" s="2198"/>
      <c r="HDM898" s="2198"/>
      <c r="HDN898" s="2198"/>
      <c r="HDO898" s="2198"/>
      <c r="HDP898" s="2198"/>
      <c r="HDQ898" s="2198"/>
      <c r="HDR898" s="2198"/>
      <c r="HDS898" s="2198"/>
      <c r="HDT898" s="2198"/>
      <c r="HDU898" s="2198"/>
      <c r="HDV898" s="2198"/>
      <c r="HDW898" s="2198"/>
      <c r="HDX898" s="2198"/>
      <c r="HDY898" s="2198"/>
      <c r="HDZ898" s="2198"/>
      <c r="HEA898" s="2198"/>
      <c r="HEB898" s="2198"/>
      <c r="HEC898" s="2198"/>
      <c r="HED898" s="2198"/>
      <c r="HEE898" s="2198"/>
      <c r="HEF898" s="2198"/>
      <c r="HEG898" s="2198"/>
      <c r="HEH898" s="2198"/>
      <c r="HEI898" s="2198"/>
      <c r="HEJ898" s="2198"/>
      <c r="HEK898" s="2198"/>
      <c r="HEL898" s="2198"/>
      <c r="HEM898" s="2198"/>
      <c r="HEN898" s="2198"/>
      <c r="HEO898" s="2198"/>
      <c r="HEP898" s="2198"/>
      <c r="HEQ898" s="2198"/>
      <c r="HER898" s="2198"/>
      <c r="HES898" s="2198"/>
      <c r="HET898" s="2198"/>
      <c r="HEU898" s="2198"/>
      <c r="HEV898" s="2198"/>
      <c r="HEW898" s="2198"/>
      <c r="HEX898" s="2198"/>
      <c r="HEY898" s="2198"/>
      <c r="HEZ898" s="2198"/>
      <c r="HFA898" s="2198"/>
      <c r="HFB898" s="2198"/>
      <c r="HFC898" s="2198"/>
      <c r="HFD898" s="2198"/>
      <c r="HFE898" s="2198"/>
      <c r="HFF898" s="2198"/>
      <c r="HFG898" s="2198"/>
      <c r="HFH898" s="2198"/>
      <c r="HFI898" s="2198"/>
      <c r="HFJ898" s="2198"/>
      <c r="HFK898" s="2198"/>
      <c r="HFL898" s="2198"/>
      <c r="HFM898" s="2198"/>
      <c r="HFN898" s="2198"/>
      <c r="HFO898" s="2198"/>
      <c r="HFP898" s="2198"/>
      <c r="HFQ898" s="2198"/>
      <c r="HFR898" s="2198"/>
      <c r="HFS898" s="2198"/>
      <c r="HFT898" s="2198"/>
      <c r="HFU898" s="2198"/>
      <c r="HFV898" s="2198"/>
      <c r="HFW898" s="2198"/>
      <c r="HFX898" s="2198"/>
      <c r="HFY898" s="2198"/>
      <c r="HFZ898" s="2198"/>
      <c r="HGA898" s="2198"/>
      <c r="HGB898" s="2198"/>
      <c r="HGC898" s="2198"/>
      <c r="HGD898" s="2198"/>
      <c r="HGE898" s="2198"/>
      <c r="HGF898" s="2198"/>
      <c r="HGG898" s="2198"/>
      <c r="HGH898" s="2198"/>
      <c r="HGI898" s="2198"/>
      <c r="HGJ898" s="2198"/>
      <c r="HGK898" s="2198"/>
      <c r="HGL898" s="2198"/>
      <c r="HGM898" s="2198"/>
      <c r="HGN898" s="2198"/>
      <c r="HGO898" s="2198"/>
      <c r="HGP898" s="2198"/>
      <c r="HGQ898" s="2198"/>
      <c r="HGR898" s="2198"/>
      <c r="HGS898" s="2198"/>
      <c r="HGT898" s="2198"/>
      <c r="HGU898" s="2198"/>
      <c r="HGV898" s="2198"/>
      <c r="HGW898" s="2198"/>
      <c r="HGX898" s="2198"/>
      <c r="HGY898" s="2198"/>
      <c r="HGZ898" s="2198"/>
      <c r="HHA898" s="2198"/>
      <c r="HHB898" s="2198"/>
      <c r="HHC898" s="2198"/>
      <c r="HHD898" s="2198"/>
      <c r="HHE898" s="2198"/>
      <c r="HHF898" s="2198"/>
      <c r="HHG898" s="2198"/>
      <c r="HHH898" s="2198"/>
      <c r="HHI898" s="2198"/>
      <c r="HHJ898" s="2198"/>
      <c r="HHK898" s="2198"/>
      <c r="HHL898" s="2198"/>
      <c r="HHM898" s="2198"/>
      <c r="HHN898" s="2198"/>
      <c r="HHO898" s="2198"/>
      <c r="HHP898" s="2198"/>
      <c r="HHQ898" s="2198"/>
      <c r="HHR898" s="2198"/>
      <c r="HHS898" s="2198"/>
      <c r="HHW898" s="2198"/>
      <c r="HHX898" s="2198"/>
      <c r="HHY898" s="2198"/>
      <c r="HHZ898" s="2198"/>
      <c r="HIA898" s="2198"/>
      <c r="HIB898" s="2198"/>
      <c r="HIC898" s="2198"/>
      <c r="HID898" s="2198"/>
      <c r="HIE898" s="2198"/>
      <c r="HIF898" s="2198"/>
      <c r="HIG898" s="2198"/>
      <c r="HIH898" s="2198"/>
      <c r="HII898" s="2198"/>
      <c r="HIJ898" s="2198"/>
      <c r="HIK898" s="2198"/>
      <c r="HIL898" s="2198"/>
      <c r="HIM898" s="2198"/>
      <c r="HIN898" s="2198"/>
      <c r="HIO898" s="2198"/>
      <c r="HIP898" s="2198"/>
      <c r="HIQ898" s="2198"/>
      <c r="HIR898" s="2198"/>
      <c r="HIS898" s="2198"/>
      <c r="HIT898" s="2198"/>
      <c r="HIU898" s="2198"/>
      <c r="HIV898" s="2198"/>
      <c r="HIW898" s="2198"/>
      <c r="HIX898" s="2198"/>
      <c r="HIY898" s="2198"/>
      <c r="HIZ898" s="2198"/>
      <c r="HJA898" s="2198"/>
      <c r="HJB898" s="2198"/>
      <c r="HJC898" s="2198"/>
      <c r="HJD898" s="2198"/>
      <c r="HJE898" s="2198"/>
      <c r="HJF898" s="2198"/>
      <c r="HJG898" s="2198"/>
      <c r="HJH898" s="2198"/>
      <c r="HJI898" s="2198"/>
      <c r="HJJ898" s="2198"/>
      <c r="HJK898" s="2198"/>
      <c r="HJL898" s="2198"/>
      <c r="HJM898" s="2198"/>
      <c r="HJN898" s="2198"/>
      <c r="HJO898" s="2198"/>
      <c r="HJP898" s="2198"/>
      <c r="HJQ898" s="2198"/>
      <c r="HJR898" s="2198"/>
      <c r="HJS898" s="2198"/>
      <c r="HJT898" s="2198"/>
      <c r="HJU898" s="2198"/>
      <c r="HJV898" s="2198"/>
      <c r="HJW898" s="2198"/>
      <c r="HJX898" s="2198"/>
      <c r="HJY898" s="2198"/>
      <c r="HJZ898" s="2198"/>
      <c r="HKA898" s="2198"/>
      <c r="HKB898" s="2198"/>
      <c r="HKC898" s="2198"/>
      <c r="HKD898" s="2198"/>
      <c r="HKE898" s="2198"/>
      <c r="HKF898" s="2198"/>
      <c r="HKG898" s="2198"/>
      <c r="HKH898" s="2198"/>
      <c r="HKI898" s="2198"/>
      <c r="HKJ898" s="2198"/>
      <c r="HKK898" s="2198"/>
      <c r="HKL898" s="2198"/>
      <c r="HKM898" s="2198"/>
      <c r="HKN898" s="2198"/>
      <c r="HKO898" s="2198"/>
      <c r="HKP898" s="2198"/>
      <c r="HKQ898" s="2198"/>
      <c r="HKR898" s="2198"/>
      <c r="HKS898" s="2198"/>
      <c r="HKT898" s="2198"/>
      <c r="HKU898" s="2198"/>
      <c r="HKV898" s="2198"/>
      <c r="HKW898" s="2198"/>
      <c r="HKX898" s="2198"/>
      <c r="HKY898" s="2198"/>
      <c r="HKZ898" s="2198"/>
      <c r="HLA898" s="2198"/>
      <c r="HLB898" s="2198"/>
      <c r="HLC898" s="2198"/>
      <c r="HLD898" s="2198"/>
      <c r="HLE898" s="2198"/>
      <c r="HLF898" s="2198"/>
      <c r="HLG898" s="2198"/>
      <c r="HLH898" s="2198"/>
      <c r="HLI898" s="2198"/>
      <c r="HLJ898" s="2198"/>
      <c r="HLK898" s="2198"/>
      <c r="HLL898" s="2198"/>
      <c r="HLM898" s="2198"/>
      <c r="HLN898" s="2198"/>
      <c r="HLO898" s="2198"/>
      <c r="HLP898" s="2198"/>
      <c r="HLQ898" s="2198"/>
      <c r="HLR898" s="2198"/>
      <c r="HLS898" s="2198"/>
      <c r="HLT898" s="2198"/>
      <c r="HLU898" s="2198"/>
      <c r="HLV898" s="2198"/>
      <c r="HLW898" s="2198"/>
      <c r="HLX898" s="2198"/>
      <c r="HLY898" s="2198"/>
      <c r="HLZ898" s="2198"/>
      <c r="HMA898" s="2198"/>
      <c r="HMB898" s="2198"/>
      <c r="HMC898" s="2198"/>
      <c r="HMD898" s="2198"/>
      <c r="HME898" s="2198"/>
      <c r="HMF898" s="2198"/>
      <c r="HMG898" s="2198"/>
      <c r="HMH898" s="2198"/>
      <c r="HMI898" s="2198"/>
      <c r="HMJ898" s="2198"/>
      <c r="HMK898" s="2198"/>
      <c r="HML898" s="2198"/>
      <c r="HMM898" s="2198"/>
      <c r="HMN898" s="2198"/>
      <c r="HMO898" s="2198"/>
      <c r="HMP898" s="2198"/>
      <c r="HMQ898" s="2198"/>
      <c r="HMR898" s="2198"/>
      <c r="HMS898" s="2198"/>
      <c r="HMT898" s="2198"/>
      <c r="HMU898" s="2198"/>
      <c r="HMV898" s="2198"/>
      <c r="HMW898" s="2198"/>
      <c r="HMX898" s="2198"/>
      <c r="HMY898" s="2198"/>
      <c r="HMZ898" s="2198"/>
      <c r="HNA898" s="2198"/>
      <c r="HNB898" s="2198"/>
      <c r="HNC898" s="2198"/>
      <c r="HND898" s="2198"/>
      <c r="HNE898" s="2198"/>
      <c r="HNF898" s="2198"/>
      <c r="HNG898" s="2198"/>
      <c r="HNH898" s="2198"/>
      <c r="HNI898" s="2198"/>
      <c r="HNJ898" s="2198"/>
      <c r="HNK898" s="2198"/>
      <c r="HNL898" s="2198"/>
      <c r="HNM898" s="2198"/>
      <c r="HNN898" s="2198"/>
      <c r="HNO898" s="2198"/>
      <c r="HNP898" s="2198"/>
      <c r="HNQ898" s="2198"/>
      <c r="HNR898" s="2198"/>
      <c r="HNS898" s="2198"/>
      <c r="HNT898" s="2198"/>
      <c r="HNU898" s="2198"/>
      <c r="HNV898" s="2198"/>
      <c r="HNW898" s="2198"/>
      <c r="HNX898" s="2198"/>
      <c r="HNY898" s="2198"/>
      <c r="HNZ898" s="2198"/>
      <c r="HOA898" s="2198"/>
      <c r="HOB898" s="2198"/>
      <c r="HOC898" s="2198"/>
      <c r="HOD898" s="2198"/>
      <c r="HOE898" s="2198"/>
      <c r="HOF898" s="2198"/>
      <c r="HOG898" s="2198"/>
      <c r="HOH898" s="2198"/>
      <c r="HOI898" s="2198"/>
      <c r="HOJ898" s="2198"/>
      <c r="HOK898" s="2198"/>
      <c r="HOL898" s="2198"/>
      <c r="HOM898" s="2198"/>
      <c r="HON898" s="2198"/>
      <c r="HOO898" s="2198"/>
      <c r="HOP898" s="2198"/>
      <c r="HOQ898" s="2198"/>
      <c r="HOR898" s="2198"/>
      <c r="HOS898" s="2198"/>
      <c r="HOT898" s="2198"/>
      <c r="HOU898" s="2198"/>
      <c r="HOV898" s="2198"/>
      <c r="HOW898" s="2198"/>
      <c r="HOX898" s="2198"/>
      <c r="HOY898" s="2198"/>
      <c r="HOZ898" s="2198"/>
      <c r="HPA898" s="2198"/>
      <c r="HPB898" s="2198"/>
      <c r="HPC898" s="2198"/>
      <c r="HPD898" s="2198"/>
      <c r="HPE898" s="2198"/>
      <c r="HPF898" s="2198"/>
      <c r="HPG898" s="2198"/>
      <c r="HPH898" s="2198"/>
      <c r="HPI898" s="2198"/>
      <c r="HPJ898" s="2198"/>
      <c r="HPK898" s="2198"/>
      <c r="HPL898" s="2198"/>
      <c r="HPM898" s="2198"/>
      <c r="HPN898" s="2198"/>
      <c r="HPO898" s="2198"/>
      <c r="HPP898" s="2198"/>
      <c r="HPQ898" s="2198"/>
      <c r="HPR898" s="2198"/>
      <c r="HPS898" s="2198"/>
      <c r="HPT898" s="2198"/>
      <c r="HPU898" s="2198"/>
      <c r="HPV898" s="2198"/>
      <c r="HPW898" s="2198"/>
      <c r="HPX898" s="2198"/>
      <c r="HPY898" s="2198"/>
      <c r="HPZ898" s="2198"/>
      <c r="HQA898" s="2198"/>
      <c r="HQB898" s="2198"/>
      <c r="HQC898" s="2198"/>
      <c r="HQD898" s="2198"/>
      <c r="HQE898" s="2198"/>
      <c r="HQF898" s="2198"/>
      <c r="HQG898" s="2198"/>
      <c r="HQH898" s="2198"/>
      <c r="HQI898" s="2198"/>
      <c r="HQJ898" s="2198"/>
      <c r="HQK898" s="2198"/>
      <c r="HQL898" s="2198"/>
      <c r="HQM898" s="2198"/>
      <c r="HQN898" s="2198"/>
      <c r="HQO898" s="2198"/>
      <c r="HQP898" s="2198"/>
      <c r="HQQ898" s="2198"/>
      <c r="HQR898" s="2198"/>
      <c r="HQS898" s="2198"/>
      <c r="HQT898" s="2198"/>
      <c r="HQU898" s="2198"/>
      <c r="HQV898" s="2198"/>
      <c r="HQW898" s="2198"/>
      <c r="HQX898" s="2198"/>
      <c r="HQY898" s="2198"/>
      <c r="HQZ898" s="2198"/>
      <c r="HRA898" s="2198"/>
      <c r="HRB898" s="2198"/>
      <c r="HRC898" s="2198"/>
      <c r="HRD898" s="2198"/>
      <c r="HRE898" s="2198"/>
      <c r="HRF898" s="2198"/>
      <c r="HRG898" s="2198"/>
      <c r="HRH898" s="2198"/>
      <c r="HRI898" s="2198"/>
      <c r="HRJ898" s="2198"/>
      <c r="HRK898" s="2198"/>
      <c r="HRL898" s="2198"/>
      <c r="HRM898" s="2198"/>
      <c r="HRN898" s="2198"/>
      <c r="HRO898" s="2198"/>
      <c r="HRS898" s="2198"/>
      <c r="HRT898" s="2198"/>
      <c r="HRU898" s="2198"/>
      <c r="HRV898" s="2198"/>
      <c r="HRW898" s="2198"/>
      <c r="HRX898" s="2198"/>
      <c r="HRY898" s="2198"/>
      <c r="HRZ898" s="2198"/>
      <c r="HSA898" s="2198"/>
      <c r="HSB898" s="2198"/>
      <c r="HSC898" s="2198"/>
      <c r="HSD898" s="2198"/>
      <c r="HSE898" s="2198"/>
      <c r="HSF898" s="2198"/>
      <c r="HSG898" s="2198"/>
      <c r="HSH898" s="2198"/>
      <c r="HSI898" s="2198"/>
      <c r="HSJ898" s="2198"/>
      <c r="HSK898" s="2198"/>
      <c r="HSL898" s="2198"/>
      <c r="HSM898" s="2198"/>
      <c r="HSN898" s="2198"/>
      <c r="HSO898" s="2198"/>
      <c r="HSP898" s="2198"/>
      <c r="HSQ898" s="2198"/>
      <c r="HSR898" s="2198"/>
      <c r="HSS898" s="2198"/>
      <c r="HST898" s="2198"/>
      <c r="HSU898" s="2198"/>
      <c r="HSV898" s="2198"/>
      <c r="HSW898" s="2198"/>
      <c r="HSX898" s="2198"/>
      <c r="HSY898" s="2198"/>
      <c r="HSZ898" s="2198"/>
      <c r="HTA898" s="2198"/>
      <c r="HTB898" s="2198"/>
      <c r="HTC898" s="2198"/>
      <c r="HTD898" s="2198"/>
      <c r="HTE898" s="2198"/>
      <c r="HTF898" s="2198"/>
      <c r="HTG898" s="2198"/>
      <c r="HTH898" s="2198"/>
      <c r="HTI898" s="2198"/>
      <c r="HTJ898" s="2198"/>
      <c r="HTK898" s="2198"/>
      <c r="HTL898" s="2198"/>
      <c r="HTM898" s="2198"/>
      <c r="HTN898" s="2198"/>
      <c r="HTO898" s="2198"/>
      <c r="HTP898" s="2198"/>
      <c r="HTQ898" s="2198"/>
      <c r="HTR898" s="2198"/>
      <c r="HTS898" s="2198"/>
      <c r="HTT898" s="2198"/>
      <c r="HTU898" s="2198"/>
      <c r="HTV898" s="2198"/>
      <c r="HTW898" s="2198"/>
      <c r="HTX898" s="2198"/>
      <c r="HTY898" s="2198"/>
      <c r="HTZ898" s="2198"/>
      <c r="HUA898" s="2198"/>
      <c r="HUB898" s="2198"/>
      <c r="HUC898" s="2198"/>
      <c r="HUD898" s="2198"/>
      <c r="HUE898" s="2198"/>
      <c r="HUF898" s="2198"/>
      <c r="HUG898" s="2198"/>
      <c r="HUH898" s="2198"/>
      <c r="HUI898" s="2198"/>
      <c r="HUJ898" s="2198"/>
      <c r="HUK898" s="2198"/>
      <c r="HUL898" s="2198"/>
      <c r="HUM898" s="2198"/>
      <c r="HUN898" s="2198"/>
      <c r="HUO898" s="2198"/>
      <c r="HUP898" s="2198"/>
      <c r="HUQ898" s="2198"/>
      <c r="HUR898" s="2198"/>
      <c r="HUS898" s="2198"/>
      <c r="HUT898" s="2198"/>
      <c r="HUU898" s="2198"/>
      <c r="HUV898" s="2198"/>
      <c r="HUW898" s="2198"/>
      <c r="HUX898" s="2198"/>
      <c r="HUY898" s="2198"/>
      <c r="HUZ898" s="2198"/>
      <c r="HVA898" s="2198"/>
      <c r="HVB898" s="2198"/>
      <c r="HVC898" s="2198"/>
      <c r="HVD898" s="2198"/>
      <c r="HVE898" s="2198"/>
      <c r="HVF898" s="2198"/>
      <c r="HVG898" s="2198"/>
      <c r="HVH898" s="2198"/>
      <c r="HVI898" s="2198"/>
      <c r="HVJ898" s="2198"/>
      <c r="HVK898" s="2198"/>
      <c r="HVL898" s="2198"/>
      <c r="HVM898" s="2198"/>
      <c r="HVN898" s="2198"/>
      <c r="HVO898" s="2198"/>
      <c r="HVP898" s="2198"/>
      <c r="HVQ898" s="2198"/>
      <c r="HVR898" s="2198"/>
      <c r="HVS898" s="2198"/>
      <c r="HVT898" s="2198"/>
      <c r="HVU898" s="2198"/>
      <c r="HVV898" s="2198"/>
      <c r="HVW898" s="2198"/>
      <c r="HVX898" s="2198"/>
      <c r="HVY898" s="2198"/>
      <c r="HVZ898" s="2198"/>
      <c r="HWA898" s="2198"/>
      <c r="HWB898" s="2198"/>
      <c r="HWC898" s="2198"/>
      <c r="HWD898" s="2198"/>
      <c r="HWE898" s="2198"/>
      <c r="HWF898" s="2198"/>
      <c r="HWG898" s="2198"/>
      <c r="HWH898" s="2198"/>
      <c r="HWI898" s="2198"/>
      <c r="HWJ898" s="2198"/>
      <c r="HWK898" s="2198"/>
      <c r="HWL898" s="2198"/>
      <c r="HWM898" s="2198"/>
      <c r="HWN898" s="2198"/>
      <c r="HWO898" s="2198"/>
      <c r="HWP898" s="2198"/>
      <c r="HWQ898" s="2198"/>
      <c r="HWR898" s="2198"/>
      <c r="HWS898" s="2198"/>
      <c r="HWT898" s="2198"/>
      <c r="HWU898" s="2198"/>
      <c r="HWV898" s="2198"/>
      <c r="HWW898" s="2198"/>
      <c r="HWX898" s="2198"/>
      <c r="HWY898" s="2198"/>
      <c r="HWZ898" s="2198"/>
      <c r="HXA898" s="2198"/>
      <c r="HXB898" s="2198"/>
      <c r="HXC898" s="2198"/>
      <c r="HXD898" s="2198"/>
      <c r="HXE898" s="2198"/>
      <c r="HXF898" s="2198"/>
      <c r="HXG898" s="2198"/>
      <c r="HXH898" s="2198"/>
      <c r="HXI898" s="2198"/>
      <c r="HXJ898" s="2198"/>
      <c r="HXK898" s="2198"/>
      <c r="HXL898" s="2198"/>
      <c r="HXM898" s="2198"/>
      <c r="HXN898" s="2198"/>
      <c r="HXO898" s="2198"/>
      <c r="HXP898" s="2198"/>
      <c r="HXQ898" s="2198"/>
      <c r="HXR898" s="2198"/>
      <c r="HXS898" s="2198"/>
      <c r="HXT898" s="2198"/>
      <c r="HXU898" s="2198"/>
      <c r="HXV898" s="2198"/>
      <c r="HXW898" s="2198"/>
      <c r="HXX898" s="2198"/>
      <c r="HXY898" s="2198"/>
      <c r="HXZ898" s="2198"/>
      <c r="HYA898" s="2198"/>
      <c r="HYB898" s="2198"/>
      <c r="HYC898" s="2198"/>
      <c r="HYD898" s="2198"/>
      <c r="HYE898" s="2198"/>
      <c r="HYF898" s="2198"/>
      <c r="HYG898" s="2198"/>
      <c r="HYH898" s="2198"/>
      <c r="HYI898" s="2198"/>
      <c r="HYJ898" s="2198"/>
      <c r="HYK898" s="2198"/>
      <c r="HYL898" s="2198"/>
      <c r="HYM898" s="2198"/>
      <c r="HYN898" s="2198"/>
      <c r="HYO898" s="2198"/>
      <c r="HYP898" s="2198"/>
      <c r="HYQ898" s="2198"/>
      <c r="HYR898" s="2198"/>
      <c r="HYS898" s="2198"/>
      <c r="HYT898" s="2198"/>
      <c r="HYU898" s="2198"/>
      <c r="HYV898" s="2198"/>
      <c r="HYW898" s="2198"/>
      <c r="HYX898" s="2198"/>
      <c r="HYY898" s="2198"/>
      <c r="HYZ898" s="2198"/>
      <c r="HZA898" s="2198"/>
      <c r="HZB898" s="2198"/>
      <c r="HZC898" s="2198"/>
      <c r="HZD898" s="2198"/>
      <c r="HZE898" s="2198"/>
      <c r="HZF898" s="2198"/>
      <c r="HZG898" s="2198"/>
      <c r="HZH898" s="2198"/>
      <c r="HZI898" s="2198"/>
      <c r="HZJ898" s="2198"/>
      <c r="HZK898" s="2198"/>
      <c r="HZL898" s="2198"/>
      <c r="HZM898" s="2198"/>
      <c r="HZN898" s="2198"/>
      <c r="HZO898" s="2198"/>
      <c r="HZP898" s="2198"/>
      <c r="HZQ898" s="2198"/>
      <c r="HZR898" s="2198"/>
      <c r="HZS898" s="2198"/>
      <c r="HZT898" s="2198"/>
      <c r="HZU898" s="2198"/>
      <c r="HZV898" s="2198"/>
      <c r="HZW898" s="2198"/>
      <c r="HZX898" s="2198"/>
      <c r="HZY898" s="2198"/>
      <c r="HZZ898" s="2198"/>
      <c r="IAA898" s="2198"/>
      <c r="IAB898" s="2198"/>
      <c r="IAC898" s="2198"/>
      <c r="IAD898" s="2198"/>
      <c r="IAE898" s="2198"/>
      <c r="IAF898" s="2198"/>
      <c r="IAG898" s="2198"/>
      <c r="IAH898" s="2198"/>
      <c r="IAI898" s="2198"/>
      <c r="IAJ898" s="2198"/>
      <c r="IAK898" s="2198"/>
      <c r="IAL898" s="2198"/>
      <c r="IAM898" s="2198"/>
      <c r="IAN898" s="2198"/>
      <c r="IAO898" s="2198"/>
      <c r="IAP898" s="2198"/>
      <c r="IAQ898" s="2198"/>
      <c r="IAR898" s="2198"/>
      <c r="IAS898" s="2198"/>
      <c r="IAT898" s="2198"/>
      <c r="IAU898" s="2198"/>
      <c r="IAV898" s="2198"/>
      <c r="IAW898" s="2198"/>
      <c r="IAX898" s="2198"/>
      <c r="IAY898" s="2198"/>
      <c r="IAZ898" s="2198"/>
      <c r="IBA898" s="2198"/>
      <c r="IBB898" s="2198"/>
      <c r="IBC898" s="2198"/>
      <c r="IBD898" s="2198"/>
      <c r="IBE898" s="2198"/>
      <c r="IBF898" s="2198"/>
      <c r="IBG898" s="2198"/>
      <c r="IBH898" s="2198"/>
      <c r="IBI898" s="2198"/>
      <c r="IBJ898" s="2198"/>
      <c r="IBK898" s="2198"/>
      <c r="IBO898" s="2198"/>
      <c r="IBP898" s="2198"/>
      <c r="IBQ898" s="2198"/>
      <c r="IBR898" s="2198"/>
      <c r="IBS898" s="2198"/>
      <c r="IBT898" s="2198"/>
      <c r="IBU898" s="2198"/>
      <c r="IBV898" s="2198"/>
      <c r="IBW898" s="2198"/>
      <c r="IBX898" s="2198"/>
      <c r="IBY898" s="2198"/>
      <c r="IBZ898" s="2198"/>
      <c r="ICA898" s="2198"/>
      <c r="ICB898" s="2198"/>
      <c r="ICC898" s="2198"/>
      <c r="ICD898" s="2198"/>
      <c r="ICE898" s="2198"/>
      <c r="ICF898" s="2198"/>
      <c r="ICG898" s="2198"/>
      <c r="ICH898" s="2198"/>
      <c r="ICI898" s="2198"/>
      <c r="ICJ898" s="2198"/>
      <c r="ICK898" s="2198"/>
      <c r="ICL898" s="2198"/>
      <c r="ICM898" s="2198"/>
      <c r="ICN898" s="2198"/>
      <c r="ICO898" s="2198"/>
      <c r="ICP898" s="2198"/>
      <c r="ICQ898" s="2198"/>
      <c r="ICR898" s="2198"/>
      <c r="ICS898" s="2198"/>
      <c r="ICT898" s="2198"/>
      <c r="ICU898" s="2198"/>
      <c r="ICV898" s="2198"/>
      <c r="ICW898" s="2198"/>
      <c r="ICX898" s="2198"/>
      <c r="ICY898" s="2198"/>
      <c r="ICZ898" s="2198"/>
      <c r="IDA898" s="2198"/>
      <c r="IDB898" s="2198"/>
      <c r="IDC898" s="2198"/>
      <c r="IDD898" s="2198"/>
      <c r="IDE898" s="2198"/>
      <c r="IDF898" s="2198"/>
      <c r="IDG898" s="2198"/>
      <c r="IDH898" s="2198"/>
      <c r="IDI898" s="2198"/>
      <c r="IDJ898" s="2198"/>
      <c r="IDK898" s="2198"/>
      <c r="IDL898" s="2198"/>
      <c r="IDM898" s="2198"/>
      <c r="IDN898" s="2198"/>
      <c r="IDO898" s="2198"/>
      <c r="IDP898" s="2198"/>
      <c r="IDQ898" s="2198"/>
      <c r="IDR898" s="2198"/>
      <c r="IDS898" s="2198"/>
      <c r="IDT898" s="2198"/>
      <c r="IDU898" s="2198"/>
      <c r="IDV898" s="2198"/>
      <c r="IDW898" s="2198"/>
      <c r="IDX898" s="2198"/>
      <c r="IDY898" s="2198"/>
      <c r="IDZ898" s="2198"/>
      <c r="IEA898" s="2198"/>
      <c r="IEB898" s="2198"/>
      <c r="IEC898" s="2198"/>
      <c r="IED898" s="2198"/>
      <c r="IEE898" s="2198"/>
      <c r="IEF898" s="2198"/>
      <c r="IEG898" s="2198"/>
      <c r="IEH898" s="2198"/>
      <c r="IEI898" s="2198"/>
      <c r="IEJ898" s="2198"/>
      <c r="IEK898" s="2198"/>
      <c r="IEL898" s="2198"/>
      <c r="IEM898" s="2198"/>
      <c r="IEN898" s="2198"/>
      <c r="IEO898" s="2198"/>
      <c r="IEP898" s="2198"/>
      <c r="IEQ898" s="2198"/>
      <c r="IER898" s="2198"/>
      <c r="IES898" s="2198"/>
      <c r="IET898" s="2198"/>
      <c r="IEU898" s="2198"/>
      <c r="IEV898" s="2198"/>
      <c r="IEW898" s="2198"/>
      <c r="IEX898" s="2198"/>
      <c r="IEY898" s="2198"/>
      <c r="IEZ898" s="2198"/>
      <c r="IFA898" s="2198"/>
      <c r="IFB898" s="2198"/>
      <c r="IFC898" s="2198"/>
      <c r="IFD898" s="2198"/>
      <c r="IFE898" s="2198"/>
      <c r="IFF898" s="2198"/>
      <c r="IFG898" s="2198"/>
      <c r="IFH898" s="2198"/>
      <c r="IFI898" s="2198"/>
      <c r="IFJ898" s="2198"/>
      <c r="IFK898" s="2198"/>
      <c r="IFL898" s="2198"/>
      <c r="IFM898" s="2198"/>
      <c r="IFN898" s="2198"/>
      <c r="IFO898" s="2198"/>
      <c r="IFP898" s="2198"/>
      <c r="IFQ898" s="2198"/>
      <c r="IFR898" s="2198"/>
      <c r="IFS898" s="2198"/>
      <c r="IFT898" s="2198"/>
      <c r="IFU898" s="2198"/>
      <c r="IFV898" s="2198"/>
      <c r="IFW898" s="2198"/>
      <c r="IFX898" s="2198"/>
      <c r="IFY898" s="2198"/>
      <c r="IFZ898" s="2198"/>
      <c r="IGA898" s="2198"/>
      <c r="IGB898" s="2198"/>
      <c r="IGC898" s="2198"/>
      <c r="IGD898" s="2198"/>
      <c r="IGE898" s="2198"/>
      <c r="IGF898" s="2198"/>
      <c r="IGG898" s="2198"/>
      <c r="IGH898" s="2198"/>
      <c r="IGI898" s="2198"/>
      <c r="IGJ898" s="2198"/>
      <c r="IGK898" s="2198"/>
      <c r="IGL898" s="2198"/>
      <c r="IGM898" s="2198"/>
      <c r="IGN898" s="2198"/>
      <c r="IGO898" s="2198"/>
      <c r="IGP898" s="2198"/>
      <c r="IGQ898" s="2198"/>
      <c r="IGR898" s="2198"/>
      <c r="IGS898" s="2198"/>
      <c r="IGT898" s="2198"/>
      <c r="IGU898" s="2198"/>
      <c r="IGV898" s="2198"/>
      <c r="IGW898" s="2198"/>
      <c r="IGX898" s="2198"/>
      <c r="IGY898" s="2198"/>
      <c r="IGZ898" s="2198"/>
      <c r="IHA898" s="2198"/>
      <c r="IHB898" s="2198"/>
      <c r="IHC898" s="2198"/>
      <c r="IHD898" s="2198"/>
      <c r="IHE898" s="2198"/>
      <c r="IHF898" s="2198"/>
      <c r="IHG898" s="2198"/>
      <c r="IHH898" s="2198"/>
      <c r="IHI898" s="2198"/>
      <c r="IHJ898" s="2198"/>
      <c r="IHK898" s="2198"/>
      <c r="IHL898" s="2198"/>
      <c r="IHM898" s="2198"/>
      <c r="IHN898" s="2198"/>
      <c r="IHO898" s="2198"/>
      <c r="IHP898" s="2198"/>
      <c r="IHQ898" s="2198"/>
      <c r="IHR898" s="2198"/>
      <c r="IHS898" s="2198"/>
      <c r="IHT898" s="2198"/>
      <c r="IHU898" s="2198"/>
      <c r="IHV898" s="2198"/>
      <c r="IHW898" s="2198"/>
      <c r="IHX898" s="2198"/>
      <c r="IHY898" s="2198"/>
      <c r="IHZ898" s="2198"/>
      <c r="IIA898" s="2198"/>
      <c r="IIB898" s="2198"/>
      <c r="IIC898" s="2198"/>
      <c r="IID898" s="2198"/>
      <c r="IIE898" s="2198"/>
      <c r="IIF898" s="2198"/>
      <c r="IIG898" s="2198"/>
      <c r="IIH898" s="2198"/>
      <c r="III898" s="2198"/>
      <c r="IIJ898" s="2198"/>
      <c r="IIK898" s="2198"/>
      <c r="IIL898" s="2198"/>
      <c r="IIM898" s="2198"/>
      <c r="IIN898" s="2198"/>
      <c r="IIO898" s="2198"/>
      <c r="IIP898" s="2198"/>
      <c r="IIQ898" s="2198"/>
      <c r="IIR898" s="2198"/>
      <c r="IIS898" s="2198"/>
      <c r="IIT898" s="2198"/>
      <c r="IIU898" s="2198"/>
      <c r="IIV898" s="2198"/>
      <c r="IIW898" s="2198"/>
      <c r="IIX898" s="2198"/>
      <c r="IIY898" s="2198"/>
      <c r="IIZ898" s="2198"/>
      <c r="IJA898" s="2198"/>
      <c r="IJB898" s="2198"/>
      <c r="IJC898" s="2198"/>
      <c r="IJD898" s="2198"/>
      <c r="IJE898" s="2198"/>
      <c r="IJF898" s="2198"/>
      <c r="IJG898" s="2198"/>
      <c r="IJH898" s="2198"/>
      <c r="IJI898" s="2198"/>
      <c r="IJJ898" s="2198"/>
      <c r="IJK898" s="2198"/>
      <c r="IJL898" s="2198"/>
      <c r="IJM898" s="2198"/>
      <c r="IJN898" s="2198"/>
      <c r="IJO898" s="2198"/>
      <c r="IJP898" s="2198"/>
      <c r="IJQ898" s="2198"/>
      <c r="IJR898" s="2198"/>
      <c r="IJS898" s="2198"/>
      <c r="IJT898" s="2198"/>
      <c r="IJU898" s="2198"/>
      <c r="IJV898" s="2198"/>
      <c r="IJW898" s="2198"/>
      <c r="IJX898" s="2198"/>
      <c r="IJY898" s="2198"/>
      <c r="IJZ898" s="2198"/>
      <c r="IKA898" s="2198"/>
      <c r="IKB898" s="2198"/>
      <c r="IKC898" s="2198"/>
      <c r="IKD898" s="2198"/>
      <c r="IKE898" s="2198"/>
      <c r="IKF898" s="2198"/>
      <c r="IKG898" s="2198"/>
      <c r="IKH898" s="2198"/>
      <c r="IKI898" s="2198"/>
      <c r="IKJ898" s="2198"/>
      <c r="IKK898" s="2198"/>
      <c r="IKL898" s="2198"/>
      <c r="IKM898" s="2198"/>
      <c r="IKN898" s="2198"/>
      <c r="IKO898" s="2198"/>
      <c r="IKP898" s="2198"/>
      <c r="IKQ898" s="2198"/>
      <c r="IKR898" s="2198"/>
      <c r="IKS898" s="2198"/>
      <c r="IKT898" s="2198"/>
      <c r="IKU898" s="2198"/>
      <c r="IKV898" s="2198"/>
      <c r="IKW898" s="2198"/>
      <c r="IKX898" s="2198"/>
      <c r="IKY898" s="2198"/>
      <c r="IKZ898" s="2198"/>
      <c r="ILA898" s="2198"/>
      <c r="ILB898" s="2198"/>
      <c r="ILC898" s="2198"/>
      <c r="ILD898" s="2198"/>
      <c r="ILE898" s="2198"/>
      <c r="ILF898" s="2198"/>
      <c r="ILG898" s="2198"/>
      <c r="ILK898" s="2198"/>
      <c r="ILL898" s="2198"/>
      <c r="ILM898" s="2198"/>
      <c r="ILN898" s="2198"/>
      <c r="ILO898" s="2198"/>
      <c r="ILP898" s="2198"/>
      <c r="ILQ898" s="2198"/>
      <c r="ILR898" s="2198"/>
      <c r="ILS898" s="2198"/>
      <c r="ILT898" s="2198"/>
      <c r="ILU898" s="2198"/>
      <c r="ILV898" s="2198"/>
      <c r="ILW898" s="2198"/>
      <c r="ILX898" s="2198"/>
      <c r="ILY898" s="2198"/>
      <c r="ILZ898" s="2198"/>
      <c r="IMA898" s="2198"/>
      <c r="IMB898" s="2198"/>
      <c r="IMC898" s="2198"/>
      <c r="IMD898" s="2198"/>
      <c r="IME898" s="2198"/>
      <c r="IMF898" s="2198"/>
      <c r="IMG898" s="2198"/>
      <c r="IMH898" s="2198"/>
      <c r="IMI898" s="2198"/>
      <c r="IMJ898" s="2198"/>
      <c r="IMK898" s="2198"/>
      <c r="IML898" s="2198"/>
      <c r="IMM898" s="2198"/>
      <c r="IMN898" s="2198"/>
      <c r="IMO898" s="2198"/>
      <c r="IMP898" s="2198"/>
      <c r="IMQ898" s="2198"/>
      <c r="IMR898" s="2198"/>
      <c r="IMS898" s="2198"/>
      <c r="IMT898" s="2198"/>
      <c r="IMU898" s="2198"/>
      <c r="IMV898" s="2198"/>
      <c r="IMW898" s="2198"/>
      <c r="IMX898" s="2198"/>
      <c r="IMY898" s="2198"/>
      <c r="IMZ898" s="2198"/>
      <c r="INA898" s="2198"/>
      <c r="INB898" s="2198"/>
      <c r="INC898" s="2198"/>
      <c r="IND898" s="2198"/>
      <c r="INE898" s="2198"/>
      <c r="INF898" s="2198"/>
      <c r="ING898" s="2198"/>
      <c r="INH898" s="2198"/>
      <c r="INI898" s="2198"/>
      <c r="INJ898" s="2198"/>
      <c r="INK898" s="2198"/>
      <c r="INL898" s="2198"/>
      <c r="INM898" s="2198"/>
      <c r="INN898" s="2198"/>
      <c r="INO898" s="2198"/>
      <c r="INP898" s="2198"/>
      <c r="INQ898" s="2198"/>
      <c r="INR898" s="2198"/>
      <c r="INS898" s="2198"/>
      <c r="INT898" s="2198"/>
      <c r="INU898" s="2198"/>
      <c r="INV898" s="2198"/>
      <c r="INW898" s="2198"/>
      <c r="INX898" s="2198"/>
      <c r="INY898" s="2198"/>
      <c r="INZ898" s="2198"/>
      <c r="IOA898" s="2198"/>
      <c r="IOB898" s="2198"/>
      <c r="IOC898" s="2198"/>
      <c r="IOD898" s="2198"/>
      <c r="IOE898" s="2198"/>
      <c r="IOF898" s="2198"/>
      <c r="IOG898" s="2198"/>
      <c r="IOH898" s="2198"/>
      <c r="IOI898" s="2198"/>
      <c r="IOJ898" s="2198"/>
      <c r="IOK898" s="2198"/>
      <c r="IOL898" s="2198"/>
      <c r="IOM898" s="2198"/>
      <c r="ION898" s="2198"/>
      <c r="IOO898" s="2198"/>
      <c r="IOP898" s="2198"/>
      <c r="IOQ898" s="2198"/>
      <c r="IOR898" s="2198"/>
      <c r="IOS898" s="2198"/>
      <c r="IOT898" s="2198"/>
      <c r="IOU898" s="2198"/>
      <c r="IOV898" s="2198"/>
      <c r="IOW898" s="2198"/>
      <c r="IOX898" s="2198"/>
      <c r="IOY898" s="2198"/>
      <c r="IOZ898" s="2198"/>
      <c r="IPA898" s="2198"/>
      <c r="IPB898" s="2198"/>
      <c r="IPC898" s="2198"/>
      <c r="IPD898" s="2198"/>
      <c r="IPE898" s="2198"/>
      <c r="IPF898" s="2198"/>
      <c r="IPG898" s="2198"/>
      <c r="IPH898" s="2198"/>
      <c r="IPI898" s="2198"/>
      <c r="IPJ898" s="2198"/>
      <c r="IPK898" s="2198"/>
      <c r="IPL898" s="2198"/>
      <c r="IPM898" s="2198"/>
      <c r="IPN898" s="2198"/>
      <c r="IPO898" s="2198"/>
      <c r="IPP898" s="2198"/>
      <c r="IPQ898" s="2198"/>
      <c r="IPR898" s="2198"/>
      <c r="IPS898" s="2198"/>
      <c r="IPT898" s="2198"/>
      <c r="IPU898" s="2198"/>
      <c r="IPV898" s="2198"/>
      <c r="IPW898" s="2198"/>
      <c r="IPX898" s="2198"/>
      <c r="IPY898" s="2198"/>
      <c r="IPZ898" s="2198"/>
      <c r="IQA898" s="2198"/>
      <c r="IQB898" s="2198"/>
      <c r="IQC898" s="2198"/>
      <c r="IQD898" s="2198"/>
      <c r="IQE898" s="2198"/>
      <c r="IQF898" s="2198"/>
      <c r="IQG898" s="2198"/>
      <c r="IQH898" s="2198"/>
      <c r="IQI898" s="2198"/>
      <c r="IQJ898" s="2198"/>
      <c r="IQK898" s="2198"/>
      <c r="IQL898" s="2198"/>
      <c r="IQM898" s="2198"/>
      <c r="IQN898" s="2198"/>
      <c r="IQO898" s="2198"/>
      <c r="IQP898" s="2198"/>
      <c r="IQQ898" s="2198"/>
      <c r="IQR898" s="2198"/>
      <c r="IQS898" s="2198"/>
      <c r="IQT898" s="2198"/>
      <c r="IQU898" s="2198"/>
      <c r="IQV898" s="2198"/>
      <c r="IQW898" s="2198"/>
      <c r="IQX898" s="2198"/>
      <c r="IQY898" s="2198"/>
      <c r="IQZ898" s="2198"/>
      <c r="IRA898" s="2198"/>
      <c r="IRB898" s="2198"/>
      <c r="IRC898" s="2198"/>
      <c r="IRD898" s="2198"/>
      <c r="IRE898" s="2198"/>
      <c r="IRF898" s="2198"/>
      <c r="IRG898" s="2198"/>
      <c r="IRH898" s="2198"/>
      <c r="IRI898" s="2198"/>
      <c r="IRJ898" s="2198"/>
      <c r="IRK898" s="2198"/>
      <c r="IRL898" s="2198"/>
      <c r="IRM898" s="2198"/>
      <c r="IRN898" s="2198"/>
      <c r="IRO898" s="2198"/>
      <c r="IRP898" s="2198"/>
      <c r="IRQ898" s="2198"/>
      <c r="IRR898" s="2198"/>
      <c r="IRS898" s="2198"/>
      <c r="IRT898" s="2198"/>
      <c r="IRU898" s="2198"/>
      <c r="IRV898" s="2198"/>
      <c r="IRW898" s="2198"/>
      <c r="IRX898" s="2198"/>
      <c r="IRY898" s="2198"/>
      <c r="IRZ898" s="2198"/>
      <c r="ISA898" s="2198"/>
      <c r="ISB898" s="2198"/>
      <c r="ISC898" s="2198"/>
      <c r="ISD898" s="2198"/>
      <c r="ISE898" s="2198"/>
      <c r="ISF898" s="2198"/>
      <c r="ISG898" s="2198"/>
      <c r="ISH898" s="2198"/>
      <c r="ISI898" s="2198"/>
      <c r="ISJ898" s="2198"/>
      <c r="ISK898" s="2198"/>
      <c r="ISL898" s="2198"/>
      <c r="ISM898" s="2198"/>
      <c r="ISN898" s="2198"/>
      <c r="ISO898" s="2198"/>
      <c r="ISP898" s="2198"/>
      <c r="ISQ898" s="2198"/>
      <c r="ISR898" s="2198"/>
      <c r="ISS898" s="2198"/>
      <c r="IST898" s="2198"/>
      <c r="ISU898" s="2198"/>
      <c r="ISV898" s="2198"/>
      <c r="ISW898" s="2198"/>
      <c r="ISX898" s="2198"/>
      <c r="ISY898" s="2198"/>
      <c r="ISZ898" s="2198"/>
      <c r="ITA898" s="2198"/>
      <c r="ITB898" s="2198"/>
      <c r="ITC898" s="2198"/>
      <c r="ITD898" s="2198"/>
      <c r="ITE898" s="2198"/>
      <c r="ITF898" s="2198"/>
      <c r="ITG898" s="2198"/>
      <c r="ITH898" s="2198"/>
      <c r="ITI898" s="2198"/>
      <c r="ITJ898" s="2198"/>
      <c r="ITK898" s="2198"/>
      <c r="ITL898" s="2198"/>
      <c r="ITM898" s="2198"/>
      <c r="ITN898" s="2198"/>
      <c r="ITO898" s="2198"/>
      <c r="ITP898" s="2198"/>
      <c r="ITQ898" s="2198"/>
      <c r="ITR898" s="2198"/>
      <c r="ITS898" s="2198"/>
      <c r="ITT898" s="2198"/>
      <c r="ITU898" s="2198"/>
      <c r="ITV898" s="2198"/>
      <c r="ITW898" s="2198"/>
      <c r="ITX898" s="2198"/>
      <c r="ITY898" s="2198"/>
      <c r="ITZ898" s="2198"/>
      <c r="IUA898" s="2198"/>
      <c r="IUB898" s="2198"/>
      <c r="IUC898" s="2198"/>
      <c r="IUD898" s="2198"/>
      <c r="IUE898" s="2198"/>
      <c r="IUF898" s="2198"/>
      <c r="IUG898" s="2198"/>
      <c r="IUH898" s="2198"/>
      <c r="IUI898" s="2198"/>
      <c r="IUJ898" s="2198"/>
      <c r="IUK898" s="2198"/>
      <c r="IUL898" s="2198"/>
      <c r="IUM898" s="2198"/>
      <c r="IUN898" s="2198"/>
      <c r="IUO898" s="2198"/>
      <c r="IUP898" s="2198"/>
      <c r="IUQ898" s="2198"/>
      <c r="IUR898" s="2198"/>
      <c r="IUS898" s="2198"/>
      <c r="IUT898" s="2198"/>
      <c r="IUU898" s="2198"/>
      <c r="IUV898" s="2198"/>
      <c r="IUW898" s="2198"/>
      <c r="IUX898" s="2198"/>
      <c r="IUY898" s="2198"/>
      <c r="IUZ898" s="2198"/>
      <c r="IVA898" s="2198"/>
      <c r="IVB898" s="2198"/>
      <c r="IVC898" s="2198"/>
      <c r="IVG898" s="2198"/>
      <c r="IVH898" s="2198"/>
      <c r="IVI898" s="2198"/>
      <c r="IVJ898" s="2198"/>
      <c r="IVK898" s="2198"/>
      <c r="IVL898" s="2198"/>
      <c r="IVM898" s="2198"/>
      <c r="IVN898" s="2198"/>
      <c r="IVO898" s="2198"/>
      <c r="IVP898" s="2198"/>
      <c r="IVQ898" s="2198"/>
      <c r="IVR898" s="2198"/>
      <c r="IVS898" s="2198"/>
      <c r="IVT898" s="2198"/>
      <c r="IVU898" s="2198"/>
      <c r="IVV898" s="2198"/>
      <c r="IVW898" s="2198"/>
      <c r="IVX898" s="2198"/>
      <c r="IVY898" s="2198"/>
      <c r="IVZ898" s="2198"/>
      <c r="IWA898" s="2198"/>
      <c r="IWB898" s="2198"/>
      <c r="IWC898" s="2198"/>
      <c r="IWD898" s="2198"/>
      <c r="IWE898" s="2198"/>
      <c r="IWF898" s="2198"/>
      <c r="IWG898" s="2198"/>
      <c r="IWH898" s="2198"/>
      <c r="IWI898" s="2198"/>
      <c r="IWJ898" s="2198"/>
      <c r="IWK898" s="2198"/>
      <c r="IWL898" s="2198"/>
      <c r="IWM898" s="2198"/>
      <c r="IWN898" s="2198"/>
      <c r="IWO898" s="2198"/>
      <c r="IWP898" s="2198"/>
      <c r="IWQ898" s="2198"/>
      <c r="IWR898" s="2198"/>
      <c r="IWS898" s="2198"/>
      <c r="IWT898" s="2198"/>
      <c r="IWU898" s="2198"/>
      <c r="IWV898" s="2198"/>
      <c r="IWW898" s="2198"/>
      <c r="IWX898" s="2198"/>
      <c r="IWY898" s="2198"/>
      <c r="IWZ898" s="2198"/>
      <c r="IXA898" s="2198"/>
      <c r="IXB898" s="2198"/>
      <c r="IXC898" s="2198"/>
      <c r="IXD898" s="2198"/>
      <c r="IXE898" s="2198"/>
      <c r="IXF898" s="2198"/>
      <c r="IXG898" s="2198"/>
      <c r="IXH898" s="2198"/>
      <c r="IXI898" s="2198"/>
      <c r="IXJ898" s="2198"/>
      <c r="IXK898" s="2198"/>
      <c r="IXL898" s="2198"/>
      <c r="IXM898" s="2198"/>
      <c r="IXN898" s="2198"/>
      <c r="IXO898" s="2198"/>
      <c r="IXP898" s="2198"/>
      <c r="IXQ898" s="2198"/>
      <c r="IXR898" s="2198"/>
      <c r="IXS898" s="2198"/>
      <c r="IXT898" s="2198"/>
      <c r="IXU898" s="2198"/>
      <c r="IXV898" s="2198"/>
      <c r="IXW898" s="2198"/>
      <c r="IXX898" s="2198"/>
      <c r="IXY898" s="2198"/>
      <c r="IXZ898" s="2198"/>
      <c r="IYA898" s="2198"/>
      <c r="IYB898" s="2198"/>
      <c r="IYC898" s="2198"/>
      <c r="IYD898" s="2198"/>
      <c r="IYE898" s="2198"/>
      <c r="IYF898" s="2198"/>
      <c r="IYG898" s="2198"/>
      <c r="IYH898" s="2198"/>
      <c r="IYI898" s="2198"/>
      <c r="IYJ898" s="2198"/>
      <c r="IYK898" s="2198"/>
      <c r="IYL898" s="2198"/>
      <c r="IYM898" s="2198"/>
      <c r="IYN898" s="2198"/>
      <c r="IYO898" s="2198"/>
      <c r="IYP898" s="2198"/>
      <c r="IYQ898" s="2198"/>
      <c r="IYR898" s="2198"/>
      <c r="IYS898" s="2198"/>
      <c r="IYT898" s="2198"/>
      <c r="IYU898" s="2198"/>
      <c r="IYV898" s="2198"/>
      <c r="IYW898" s="2198"/>
      <c r="IYX898" s="2198"/>
      <c r="IYY898" s="2198"/>
      <c r="IYZ898" s="2198"/>
      <c r="IZA898" s="2198"/>
      <c r="IZB898" s="2198"/>
      <c r="IZC898" s="2198"/>
      <c r="IZD898" s="2198"/>
      <c r="IZE898" s="2198"/>
      <c r="IZF898" s="2198"/>
      <c r="IZG898" s="2198"/>
      <c r="IZH898" s="2198"/>
      <c r="IZI898" s="2198"/>
      <c r="IZJ898" s="2198"/>
      <c r="IZK898" s="2198"/>
      <c r="IZL898" s="2198"/>
      <c r="IZM898" s="2198"/>
      <c r="IZN898" s="2198"/>
      <c r="IZO898" s="2198"/>
      <c r="IZP898" s="2198"/>
      <c r="IZQ898" s="2198"/>
      <c r="IZR898" s="2198"/>
      <c r="IZS898" s="2198"/>
      <c r="IZT898" s="2198"/>
      <c r="IZU898" s="2198"/>
      <c r="IZV898" s="2198"/>
      <c r="IZW898" s="2198"/>
      <c r="IZX898" s="2198"/>
      <c r="IZY898" s="2198"/>
      <c r="IZZ898" s="2198"/>
      <c r="JAA898" s="2198"/>
      <c r="JAB898" s="2198"/>
      <c r="JAC898" s="2198"/>
      <c r="JAD898" s="2198"/>
      <c r="JAE898" s="2198"/>
      <c r="JAF898" s="2198"/>
      <c r="JAG898" s="2198"/>
      <c r="JAH898" s="2198"/>
      <c r="JAI898" s="2198"/>
      <c r="JAJ898" s="2198"/>
      <c r="JAK898" s="2198"/>
      <c r="JAL898" s="2198"/>
      <c r="JAM898" s="2198"/>
      <c r="JAN898" s="2198"/>
      <c r="JAO898" s="2198"/>
      <c r="JAP898" s="2198"/>
      <c r="JAQ898" s="2198"/>
      <c r="JAR898" s="2198"/>
      <c r="JAS898" s="2198"/>
      <c r="JAT898" s="2198"/>
      <c r="JAU898" s="2198"/>
      <c r="JAV898" s="2198"/>
      <c r="JAW898" s="2198"/>
      <c r="JAX898" s="2198"/>
      <c r="JAY898" s="2198"/>
      <c r="JAZ898" s="2198"/>
      <c r="JBA898" s="2198"/>
      <c r="JBB898" s="2198"/>
      <c r="JBC898" s="2198"/>
      <c r="JBD898" s="2198"/>
      <c r="JBE898" s="2198"/>
      <c r="JBF898" s="2198"/>
      <c r="JBG898" s="2198"/>
      <c r="JBH898" s="2198"/>
      <c r="JBI898" s="2198"/>
      <c r="JBJ898" s="2198"/>
      <c r="JBK898" s="2198"/>
      <c r="JBL898" s="2198"/>
      <c r="JBM898" s="2198"/>
      <c r="JBN898" s="2198"/>
      <c r="JBO898" s="2198"/>
      <c r="JBP898" s="2198"/>
      <c r="JBQ898" s="2198"/>
      <c r="JBR898" s="2198"/>
      <c r="JBS898" s="2198"/>
      <c r="JBT898" s="2198"/>
      <c r="JBU898" s="2198"/>
      <c r="JBV898" s="2198"/>
      <c r="JBW898" s="2198"/>
      <c r="JBX898" s="2198"/>
      <c r="JBY898" s="2198"/>
      <c r="JBZ898" s="2198"/>
      <c r="JCA898" s="2198"/>
      <c r="JCB898" s="2198"/>
      <c r="JCC898" s="2198"/>
      <c r="JCD898" s="2198"/>
      <c r="JCE898" s="2198"/>
      <c r="JCF898" s="2198"/>
      <c r="JCG898" s="2198"/>
      <c r="JCH898" s="2198"/>
      <c r="JCI898" s="2198"/>
      <c r="JCJ898" s="2198"/>
      <c r="JCK898" s="2198"/>
      <c r="JCL898" s="2198"/>
      <c r="JCM898" s="2198"/>
      <c r="JCN898" s="2198"/>
      <c r="JCO898" s="2198"/>
      <c r="JCP898" s="2198"/>
      <c r="JCQ898" s="2198"/>
      <c r="JCR898" s="2198"/>
      <c r="JCS898" s="2198"/>
      <c r="JCT898" s="2198"/>
      <c r="JCU898" s="2198"/>
      <c r="JCV898" s="2198"/>
      <c r="JCW898" s="2198"/>
      <c r="JCX898" s="2198"/>
      <c r="JCY898" s="2198"/>
      <c r="JCZ898" s="2198"/>
      <c r="JDA898" s="2198"/>
      <c r="JDB898" s="2198"/>
      <c r="JDC898" s="2198"/>
      <c r="JDD898" s="2198"/>
      <c r="JDE898" s="2198"/>
      <c r="JDF898" s="2198"/>
      <c r="JDG898" s="2198"/>
      <c r="JDH898" s="2198"/>
      <c r="JDI898" s="2198"/>
      <c r="JDJ898" s="2198"/>
      <c r="JDK898" s="2198"/>
      <c r="JDL898" s="2198"/>
      <c r="JDM898" s="2198"/>
      <c r="JDN898" s="2198"/>
      <c r="JDO898" s="2198"/>
      <c r="JDP898" s="2198"/>
      <c r="JDQ898" s="2198"/>
      <c r="JDR898" s="2198"/>
      <c r="JDS898" s="2198"/>
      <c r="JDT898" s="2198"/>
      <c r="JDU898" s="2198"/>
      <c r="JDV898" s="2198"/>
      <c r="JDW898" s="2198"/>
      <c r="JDX898" s="2198"/>
      <c r="JDY898" s="2198"/>
      <c r="JDZ898" s="2198"/>
      <c r="JEA898" s="2198"/>
      <c r="JEB898" s="2198"/>
      <c r="JEC898" s="2198"/>
      <c r="JED898" s="2198"/>
      <c r="JEE898" s="2198"/>
      <c r="JEF898" s="2198"/>
      <c r="JEG898" s="2198"/>
      <c r="JEH898" s="2198"/>
      <c r="JEI898" s="2198"/>
      <c r="JEJ898" s="2198"/>
      <c r="JEK898" s="2198"/>
      <c r="JEL898" s="2198"/>
      <c r="JEM898" s="2198"/>
      <c r="JEN898" s="2198"/>
      <c r="JEO898" s="2198"/>
      <c r="JEP898" s="2198"/>
      <c r="JEQ898" s="2198"/>
      <c r="JER898" s="2198"/>
      <c r="JES898" s="2198"/>
      <c r="JET898" s="2198"/>
      <c r="JEU898" s="2198"/>
      <c r="JEV898" s="2198"/>
      <c r="JEW898" s="2198"/>
      <c r="JEX898" s="2198"/>
      <c r="JEY898" s="2198"/>
      <c r="JFC898" s="2198"/>
      <c r="JFD898" s="2198"/>
      <c r="JFE898" s="2198"/>
      <c r="JFF898" s="2198"/>
      <c r="JFG898" s="2198"/>
      <c r="JFH898" s="2198"/>
      <c r="JFI898" s="2198"/>
      <c r="JFJ898" s="2198"/>
      <c r="JFK898" s="2198"/>
      <c r="JFL898" s="2198"/>
      <c r="JFM898" s="2198"/>
      <c r="JFN898" s="2198"/>
      <c r="JFO898" s="2198"/>
      <c r="JFP898" s="2198"/>
      <c r="JFQ898" s="2198"/>
      <c r="JFR898" s="2198"/>
      <c r="JFS898" s="2198"/>
      <c r="JFT898" s="2198"/>
      <c r="JFU898" s="2198"/>
      <c r="JFV898" s="2198"/>
      <c r="JFW898" s="2198"/>
      <c r="JFX898" s="2198"/>
      <c r="JFY898" s="2198"/>
      <c r="JFZ898" s="2198"/>
      <c r="JGA898" s="2198"/>
      <c r="JGB898" s="2198"/>
      <c r="JGC898" s="2198"/>
      <c r="JGD898" s="2198"/>
      <c r="JGE898" s="2198"/>
      <c r="JGF898" s="2198"/>
      <c r="JGG898" s="2198"/>
      <c r="JGH898" s="2198"/>
      <c r="JGI898" s="2198"/>
      <c r="JGJ898" s="2198"/>
      <c r="JGK898" s="2198"/>
      <c r="JGL898" s="2198"/>
      <c r="JGM898" s="2198"/>
      <c r="JGN898" s="2198"/>
      <c r="JGO898" s="2198"/>
      <c r="JGP898" s="2198"/>
      <c r="JGQ898" s="2198"/>
      <c r="JGR898" s="2198"/>
      <c r="JGS898" s="2198"/>
      <c r="JGT898" s="2198"/>
      <c r="JGU898" s="2198"/>
      <c r="JGV898" s="2198"/>
      <c r="JGW898" s="2198"/>
      <c r="JGX898" s="2198"/>
      <c r="JGY898" s="2198"/>
      <c r="JGZ898" s="2198"/>
      <c r="JHA898" s="2198"/>
      <c r="JHB898" s="2198"/>
      <c r="JHC898" s="2198"/>
      <c r="JHD898" s="2198"/>
      <c r="JHE898" s="2198"/>
      <c r="JHF898" s="2198"/>
      <c r="JHG898" s="2198"/>
      <c r="JHH898" s="2198"/>
      <c r="JHI898" s="2198"/>
      <c r="JHJ898" s="2198"/>
      <c r="JHK898" s="2198"/>
      <c r="JHL898" s="2198"/>
      <c r="JHM898" s="2198"/>
      <c r="JHN898" s="2198"/>
      <c r="JHO898" s="2198"/>
      <c r="JHP898" s="2198"/>
      <c r="JHQ898" s="2198"/>
      <c r="JHR898" s="2198"/>
      <c r="JHS898" s="2198"/>
      <c r="JHT898" s="2198"/>
      <c r="JHU898" s="2198"/>
      <c r="JHV898" s="2198"/>
      <c r="JHW898" s="2198"/>
      <c r="JHX898" s="2198"/>
      <c r="JHY898" s="2198"/>
      <c r="JHZ898" s="2198"/>
      <c r="JIA898" s="2198"/>
      <c r="JIB898" s="2198"/>
      <c r="JIC898" s="2198"/>
      <c r="JID898" s="2198"/>
      <c r="JIE898" s="2198"/>
      <c r="JIF898" s="2198"/>
      <c r="JIG898" s="2198"/>
      <c r="JIH898" s="2198"/>
      <c r="JII898" s="2198"/>
      <c r="JIJ898" s="2198"/>
      <c r="JIK898" s="2198"/>
      <c r="JIL898" s="2198"/>
      <c r="JIM898" s="2198"/>
      <c r="JIN898" s="2198"/>
      <c r="JIO898" s="2198"/>
      <c r="JIP898" s="2198"/>
      <c r="JIQ898" s="2198"/>
      <c r="JIR898" s="2198"/>
      <c r="JIS898" s="2198"/>
      <c r="JIT898" s="2198"/>
      <c r="JIU898" s="2198"/>
      <c r="JIV898" s="2198"/>
      <c r="JIW898" s="2198"/>
      <c r="JIX898" s="2198"/>
      <c r="JIY898" s="2198"/>
      <c r="JIZ898" s="2198"/>
      <c r="JJA898" s="2198"/>
      <c r="JJB898" s="2198"/>
      <c r="JJC898" s="2198"/>
      <c r="JJD898" s="2198"/>
      <c r="JJE898" s="2198"/>
      <c r="JJF898" s="2198"/>
      <c r="JJG898" s="2198"/>
      <c r="JJH898" s="2198"/>
      <c r="JJI898" s="2198"/>
      <c r="JJJ898" s="2198"/>
      <c r="JJK898" s="2198"/>
      <c r="JJL898" s="2198"/>
      <c r="JJM898" s="2198"/>
      <c r="JJN898" s="2198"/>
      <c r="JJO898" s="2198"/>
      <c r="JJP898" s="2198"/>
      <c r="JJQ898" s="2198"/>
      <c r="JJR898" s="2198"/>
      <c r="JJS898" s="2198"/>
      <c r="JJT898" s="2198"/>
      <c r="JJU898" s="2198"/>
      <c r="JJV898" s="2198"/>
      <c r="JJW898" s="2198"/>
      <c r="JJX898" s="2198"/>
      <c r="JJY898" s="2198"/>
      <c r="JJZ898" s="2198"/>
      <c r="JKA898" s="2198"/>
      <c r="JKB898" s="2198"/>
      <c r="JKC898" s="2198"/>
      <c r="JKD898" s="2198"/>
      <c r="JKE898" s="2198"/>
      <c r="JKF898" s="2198"/>
      <c r="JKG898" s="2198"/>
      <c r="JKH898" s="2198"/>
      <c r="JKI898" s="2198"/>
      <c r="JKJ898" s="2198"/>
      <c r="JKK898" s="2198"/>
      <c r="JKL898" s="2198"/>
      <c r="JKM898" s="2198"/>
      <c r="JKN898" s="2198"/>
      <c r="JKO898" s="2198"/>
      <c r="JKP898" s="2198"/>
      <c r="JKQ898" s="2198"/>
      <c r="JKR898" s="2198"/>
      <c r="JKS898" s="2198"/>
      <c r="JKT898" s="2198"/>
      <c r="JKU898" s="2198"/>
      <c r="JKV898" s="2198"/>
      <c r="JKW898" s="2198"/>
      <c r="JKX898" s="2198"/>
      <c r="JKY898" s="2198"/>
      <c r="JKZ898" s="2198"/>
      <c r="JLA898" s="2198"/>
      <c r="JLB898" s="2198"/>
      <c r="JLC898" s="2198"/>
      <c r="JLD898" s="2198"/>
      <c r="JLE898" s="2198"/>
      <c r="JLF898" s="2198"/>
      <c r="JLG898" s="2198"/>
      <c r="JLH898" s="2198"/>
      <c r="JLI898" s="2198"/>
      <c r="JLJ898" s="2198"/>
      <c r="JLK898" s="2198"/>
      <c r="JLL898" s="2198"/>
      <c r="JLM898" s="2198"/>
      <c r="JLN898" s="2198"/>
      <c r="JLO898" s="2198"/>
      <c r="JLP898" s="2198"/>
      <c r="JLQ898" s="2198"/>
      <c r="JLR898" s="2198"/>
      <c r="JLS898" s="2198"/>
      <c r="JLT898" s="2198"/>
      <c r="JLU898" s="2198"/>
      <c r="JLV898" s="2198"/>
      <c r="JLW898" s="2198"/>
      <c r="JLX898" s="2198"/>
      <c r="JLY898" s="2198"/>
      <c r="JLZ898" s="2198"/>
      <c r="JMA898" s="2198"/>
      <c r="JMB898" s="2198"/>
      <c r="JMC898" s="2198"/>
      <c r="JMD898" s="2198"/>
      <c r="JME898" s="2198"/>
      <c r="JMF898" s="2198"/>
      <c r="JMG898" s="2198"/>
      <c r="JMH898" s="2198"/>
      <c r="JMI898" s="2198"/>
      <c r="JMJ898" s="2198"/>
      <c r="JMK898" s="2198"/>
      <c r="JML898" s="2198"/>
      <c r="JMM898" s="2198"/>
      <c r="JMN898" s="2198"/>
      <c r="JMO898" s="2198"/>
      <c r="JMP898" s="2198"/>
      <c r="JMQ898" s="2198"/>
      <c r="JMR898" s="2198"/>
      <c r="JMS898" s="2198"/>
      <c r="JMT898" s="2198"/>
      <c r="JMU898" s="2198"/>
      <c r="JMV898" s="2198"/>
      <c r="JMW898" s="2198"/>
      <c r="JMX898" s="2198"/>
      <c r="JMY898" s="2198"/>
      <c r="JMZ898" s="2198"/>
      <c r="JNA898" s="2198"/>
      <c r="JNB898" s="2198"/>
      <c r="JNC898" s="2198"/>
      <c r="JND898" s="2198"/>
      <c r="JNE898" s="2198"/>
      <c r="JNF898" s="2198"/>
      <c r="JNG898" s="2198"/>
      <c r="JNH898" s="2198"/>
      <c r="JNI898" s="2198"/>
      <c r="JNJ898" s="2198"/>
      <c r="JNK898" s="2198"/>
      <c r="JNL898" s="2198"/>
      <c r="JNM898" s="2198"/>
      <c r="JNN898" s="2198"/>
      <c r="JNO898" s="2198"/>
      <c r="JNP898" s="2198"/>
      <c r="JNQ898" s="2198"/>
      <c r="JNR898" s="2198"/>
      <c r="JNS898" s="2198"/>
      <c r="JNT898" s="2198"/>
      <c r="JNU898" s="2198"/>
      <c r="JNV898" s="2198"/>
      <c r="JNW898" s="2198"/>
      <c r="JNX898" s="2198"/>
      <c r="JNY898" s="2198"/>
      <c r="JNZ898" s="2198"/>
      <c r="JOA898" s="2198"/>
      <c r="JOB898" s="2198"/>
      <c r="JOC898" s="2198"/>
      <c r="JOD898" s="2198"/>
      <c r="JOE898" s="2198"/>
      <c r="JOF898" s="2198"/>
      <c r="JOG898" s="2198"/>
      <c r="JOH898" s="2198"/>
      <c r="JOI898" s="2198"/>
      <c r="JOJ898" s="2198"/>
      <c r="JOK898" s="2198"/>
      <c r="JOL898" s="2198"/>
      <c r="JOM898" s="2198"/>
      <c r="JON898" s="2198"/>
      <c r="JOO898" s="2198"/>
      <c r="JOP898" s="2198"/>
      <c r="JOQ898" s="2198"/>
      <c r="JOR898" s="2198"/>
      <c r="JOS898" s="2198"/>
      <c r="JOT898" s="2198"/>
      <c r="JOU898" s="2198"/>
      <c r="JOY898" s="2198"/>
      <c r="JOZ898" s="2198"/>
      <c r="JPA898" s="2198"/>
      <c r="JPB898" s="2198"/>
      <c r="JPC898" s="2198"/>
      <c r="JPD898" s="2198"/>
      <c r="JPE898" s="2198"/>
      <c r="JPF898" s="2198"/>
      <c r="JPG898" s="2198"/>
      <c r="JPH898" s="2198"/>
      <c r="JPI898" s="2198"/>
      <c r="JPJ898" s="2198"/>
      <c r="JPK898" s="2198"/>
      <c r="JPL898" s="2198"/>
      <c r="JPM898" s="2198"/>
      <c r="JPN898" s="2198"/>
      <c r="JPO898" s="2198"/>
      <c r="JPP898" s="2198"/>
      <c r="JPQ898" s="2198"/>
      <c r="JPR898" s="2198"/>
      <c r="JPS898" s="2198"/>
      <c r="JPT898" s="2198"/>
      <c r="JPU898" s="2198"/>
      <c r="JPV898" s="2198"/>
      <c r="JPW898" s="2198"/>
      <c r="JPX898" s="2198"/>
      <c r="JPY898" s="2198"/>
      <c r="JPZ898" s="2198"/>
      <c r="JQA898" s="2198"/>
      <c r="JQB898" s="2198"/>
      <c r="JQC898" s="2198"/>
      <c r="JQD898" s="2198"/>
      <c r="JQE898" s="2198"/>
      <c r="JQF898" s="2198"/>
      <c r="JQG898" s="2198"/>
      <c r="JQH898" s="2198"/>
      <c r="JQI898" s="2198"/>
      <c r="JQJ898" s="2198"/>
      <c r="JQK898" s="2198"/>
      <c r="JQL898" s="2198"/>
      <c r="JQM898" s="2198"/>
      <c r="JQN898" s="2198"/>
      <c r="JQO898" s="2198"/>
      <c r="JQP898" s="2198"/>
      <c r="JQQ898" s="2198"/>
      <c r="JQR898" s="2198"/>
      <c r="JQS898" s="2198"/>
      <c r="JQT898" s="2198"/>
      <c r="JQU898" s="2198"/>
      <c r="JQV898" s="2198"/>
      <c r="JQW898" s="2198"/>
      <c r="JQX898" s="2198"/>
      <c r="JQY898" s="2198"/>
      <c r="JQZ898" s="2198"/>
      <c r="JRA898" s="2198"/>
      <c r="JRB898" s="2198"/>
      <c r="JRC898" s="2198"/>
      <c r="JRD898" s="2198"/>
      <c r="JRE898" s="2198"/>
      <c r="JRF898" s="2198"/>
      <c r="JRG898" s="2198"/>
      <c r="JRH898" s="2198"/>
      <c r="JRI898" s="2198"/>
      <c r="JRJ898" s="2198"/>
      <c r="JRK898" s="2198"/>
      <c r="JRL898" s="2198"/>
      <c r="JRM898" s="2198"/>
      <c r="JRN898" s="2198"/>
      <c r="JRO898" s="2198"/>
      <c r="JRP898" s="2198"/>
      <c r="JRQ898" s="2198"/>
      <c r="JRR898" s="2198"/>
      <c r="JRS898" s="2198"/>
      <c r="JRT898" s="2198"/>
      <c r="JRU898" s="2198"/>
      <c r="JRV898" s="2198"/>
      <c r="JRW898" s="2198"/>
      <c r="JRX898" s="2198"/>
      <c r="JRY898" s="2198"/>
      <c r="JRZ898" s="2198"/>
      <c r="JSA898" s="2198"/>
      <c r="JSB898" s="2198"/>
      <c r="JSC898" s="2198"/>
      <c r="JSD898" s="2198"/>
      <c r="JSE898" s="2198"/>
      <c r="JSF898" s="2198"/>
      <c r="JSG898" s="2198"/>
      <c r="JSH898" s="2198"/>
      <c r="JSI898" s="2198"/>
      <c r="JSJ898" s="2198"/>
      <c r="JSK898" s="2198"/>
      <c r="JSL898" s="2198"/>
      <c r="JSM898" s="2198"/>
      <c r="JSN898" s="2198"/>
      <c r="JSO898" s="2198"/>
      <c r="JSP898" s="2198"/>
      <c r="JSQ898" s="2198"/>
      <c r="JSR898" s="2198"/>
      <c r="JSS898" s="2198"/>
      <c r="JST898" s="2198"/>
      <c r="JSU898" s="2198"/>
      <c r="JSV898" s="2198"/>
      <c r="JSW898" s="2198"/>
      <c r="JSX898" s="2198"/>
      <c r="JSY898" s="2198"/>
      <c r="JSZ898" s="2198"/>
      <c r="JTA898" s="2198"/>
      <c r="JTB898" s="2198"/>
      <c r="JTC898" s="2198"/>
      <c r="JTD898" s="2198"/>
      <c r="JTE898" s="2198"/>
      <c r="JTF898" s="2198"/>
      <c r="JTG898" s="2198"/>
      <c r="JTH898" s="2198"/>
      <c r="JTI898" s="2198"/>
      <c r="JTJ898" s="2198"/>
      <c r="JTK898" s="2198"/>
      <c r="JTL898" s="2198"/>
      <c r="JTM898" s="2198"/>
      <c r="JTN898" s="2198"/>
      <c r="JTO898" s="2198"/>
      <c r="JTP898" s="2198"/>
      <c r="JTQ898" s="2198"/>
      <c r="JTR898" s="2198"/>
      <c r="JTS898" s="2198"/>
      <c r="JTT898" s="2198"/>
      <c r="JTU898" s="2198"/>
      <c r="JTV898" s="2198"/>
      <c r="JTW898" s="2198"/>
      <c r="JTX898" s="2198"/>
      <c r="JTY898" s="2198"/>
      <c r="JTZ898" s="2198"/>
      <c r="JUA898" s="2198"/>
      <c r="JUB898" s="2198"/>
      <c r="JUC898" s="2198"/>
      <c r="JUD898" s="2198"/>
      <c r="JUE898" s="2198"/>
      <c r="JUF898" s="2198"/>
      <c r="JUG898" s="2198"/>
      <c r="JUH898" s="2198"/>
      <c r="JUI898" s="2198"/>
      <c r="JUJ898" s="2198"/>
      <c r="JUK898" s="2198"/>
      <c r="JUL898" s="2198"/>
      <c r="JUM898" s="2198"/>
      <c r="JUN898" s="2198"/>
      <c r="JUO898" s="2198"/>
      <c r="JUP898" s="2198"/>
      <c r="JUQ898" s="2198"/>
      <c r="JUR898" s="2198"/>
      <c r="JUS898" s="2198"/>
      <c r="JUT898" s="2198"/>
      <c r="JUU898" s="2198"/>
      <c r="JUV898" s="2198"/>
      <c r="JUW898" s="2198"/>
      <c r="JUX898" s="2198"/>
      <c r="JUY898" s="2198"/>
      <c r="JUZ898" s="2198"/>
      <c r="JVA898" s="2198"/>
      <c r="JVB898" s="2198"/>
      <c r="JVC898" s="2198"/>
      <c r="JVD898" s="2198"/>
      <c r="JVE898" s="2198"/>
      <c r="JVF898" s="2198"/>
      <c r="JVG898" s="2198"/>
      <c r="JVH898" s="2198"/>
      <c r="JVI898" s="2198"/>
      <c r="JVJ898" s="2198"/>
      <c r="JVK898" s="2198"/>
      <c r="JVL898" s="2198"/>
      <c r="JVM898" s="2198"/>
      <c r="JVN898" s="2198"/>
      <c r="JVO898" s="2198"/>
      <c r="JVP898" s="2198"/>
      <c r="JVQ898" s="2198"/>
      <c r="JVR898" s="2198"/>
      <c r="JVS898" s="2198"/>
      <c r="JVT898" s="2198"/>
      <c r="JVU898" s="2198"/>
      <c r="JVV898" s="2198"/>
      <c r="JVW898" s="2198"/>
      <c r="JVX898" s="2198"/>
      <c r="JVY898" s="2198"/>
      <c r="JVZ898" s="2198"/>
      <c r="JWA898" s="2198"/>
      <c r="JWB898" s="2198"/>
      <c r="JWC898" s="2198"/>
      <c r="JWD898" s="2198"/>
      <c r="JWE898" s="2198"/>
      <c r="JWF898" s="2198"/>
      <c r="JWG898" s="2198"/>
      <c r="JWH898" s="2198"/>
      <c r="JWI898" s="2198"/>
      <c r="JWJ898" s="2198"/>
      <c r="JWK898" s="2198"/>
      <c r="JWL898" s="2198"/>
      <c r="JWM898" s="2198"/>
      <c r="JWN898" s="2198"/>
      <c r="JWO898" s="2198"/>
      <c r="JWP898" s="2198"/>
      <c r="JWQ898" s="2198"/>
      <c r="JWR898" s="2198"/>
      <c r="JWS898" s="2198"/>
      <c r="JWT898" s="2198"/>
      <c r="JWU898" s="2198"/>
      <c r="JWV898" s="2198"/>
      <c r="JWW898" s="2198"/>
      <c r="JWX898" s="2198"/>
      <c r="JWY898" s="2198"/>
      <c r="JWZ898" s="2198"/>
      <c r="JXA898" s="2198"/>
      <c r="JXB898" s="2198"/>
      <c r="JXC898" s="2198"/>
      <c r="JXD898" s="2198"/>
      <c r="JXE898" s="2198"/>
      <c r="JXF898" s="2198"/>
      <c r="JXG898" s="2198"/>
      <c r="JXH898" s="2198"/>
      <c r="JXI898" s="2198"/>
      <c r="JXJ898" s="2198"/>
      <c r="JXK898" s="2198"/>
      <c r="JXL898" s="2198"/>
      <c r="JXM898" s="2198"/>
      <c r="JXN898" s="2198"/>
      <c r="JXO898" s="2198"/>
      <c r="JXP898" s="2198"/>
      <c r="JXQ898" s="2198"/>
      <c r="JXR898" s="2198"/>
      <c r="JXS898" s="2198"/>
      <c r="JXT898" s="2198"/>
      <c r="JXU898" s="2198"/>
      <c r="JXV898" s="2198"/>
      <c r="JXW898" s="2198"/>
      <c r="JXX898" s="2198"/>
      <c r="JXY898" s="2198"/>
      <c r="JXZ898" s="2198"/>
      <c r="JYA898" s="2198"/>
      <c r="JYB898" s="2198"/>
      <c r="JYC898" s="2198"/>
      <c r="JYD898" s="2198"/>
      <c r="JYE898" s="2198"/>
      <c r="JYF898" s="2198"/>
      <c r="JYG898" s="2198"/>
      <c r="JYH898" s="2198"/>
      <c r="JYI898" s="2198"/>
      <c r="JYJ898" s="2198"/>
      <c r="JYK898" s="2198"/>
      <c r="JYL898" s="2198"/>
      <c r="JYM898" s="2198"/>
      <c r="JYN898" s="2198"/>
      <c r="JYO898" s="2198"/>
      <c r="JYP898" s="2198"/>
      <c r="JYQ898" s="2198"/>
      <c r="JYU898" s="2198"/>
      <c r="JYV898" s="2198"/>
      <c r="JYW898" s="2198"/>
      <c r="JYX898" s="2198"/>
      <c r="JYY898" s="2198"/>
      <c r="JYZ898" s="2198"/>
      <c r="JZA898" s="2198"/>
      <c r="JZB898" s="2198"/>
      <c r="JZC898" s="2198"/>
      <c r="JZD898" s="2198"/>
      <c r="JZE898" s="2198"/>
      <c r="JZF898" s="2198"/>
      <c r="JZG898" s="2198"/>
      <c r="JZH898" s="2198"/>
      <c r="JZI898" s="2198"/>
      <c r="JZJ898" s="2198"/>
      <c r="JZK898" s="2198"/>
      <c r="JZL898" s="2198"/>
      <c r="JZM898" s="2198"/>
      <c r="JZN898" s="2198"/>
      <c r="JZO898" s="2198"/>
      <c r="JZP898" s="2198"/>
      <c r="JZQ898" s="2198"/>
      <c r="JZR898" s="2198"/>
      <c r="JZS898" s="2198"/>
      <c r="JZT898" s="2198"/>
      <c r="JZU898" s="2198"/>
      <c r="JZV898" s="2198"/>
      <c r="JZW898" s="2198"/>
      <c r="JZX898" s="2198"/>
      <c r="JZY898" s="2198"/>
      <c r="JZZ898" s="2198"/>
      <c r="KAA898" s="2198"/>
      <c r="KAB898" s="2198"/>
      <c r="KAC898" s="2198"/>
      <c r="KAD898" s="2198"/>
      <c r="KAE898" s="2198"/>
      <c r="KAF898" s="2198"/>
      <c r="KAG898" s="2198"/>
      <c r="KAH898" s="2198"/>
      <c r="KAI898" s="2198"/>
      <c r="KAJ898" s="2198"/>
      <c r="KAK898" s="2198"/>
      <c r="KAL898" s="2198"/>
      <c r="KAM898" s="2198"/>
      <c r="KAN898" s="2198"/>
      <c r="KAO898" s="2198"/>
      <c r="KAP898" s="2198"/>
      <c r="KAQ898" s="2198"/>
      <c r="KAR898" s="2198"/>
      <c r="KAS898" s="2198"/>
      <c r="KAT898" s="2198"/>
      <c r="KAU898" s="2198"/>
      <c r="KAV898" s="2198"/>
      <c r="KAW898" s="2198"/>
      <c r="KAX898" s="2198"/>
      <c r="KAY898" s="2198"/>
      <c r="KAZ898" s="2198"/>
      <c r="KBA898" s="2198"/>
      <c r="KBB898" s="2198"/>
      <c r="KBC898" s="2198"/>
      <c r="KBD898" s="2198"/>
      <c r="KBE898" s="2198"/>
      <c r="KBF898" s="2198"/>
      <c r="KBG898" s="2198"/>
      <c r="KBH898" s="2198"/>
      <c r="KBI898" s="2198"/>
      <c r="KBJ898" s="2198"/>
      <c r="KBK898" s="2198"/>
      <c r="KBL898" s="2198"/>
      <c r="KBM898" s="2198"/>
      <c r="KBN898" s="2198"/>
      <c r="KBO898" s="2198"/>
      <c r="KBP898" s="2198"/>
      <c r="KBQ898" s="2198"/>
      <c r="KBR898" s="2198"/>
      <c r="KBS898" s="2198"/>
      <c r="KBT898" s="2198"/>
      <c r="KBU898" s="2198"/>
      <c r="KBV898" s="2198"/>
      <c r="KBW898" s="2198"/>
      <c r="KBX898" s="2198"/>
      <c r="KBY898" s="2198"/>
      <c r="KBZ898" s="2198"/>
      <c r="KCA898" s="2198"/>
      <c r="KCB898" s="2198"/>
      <c r="KCC898" s="2198"/>
      <c r="KCD898" s="2198"/>
      <c r="KCE898" s="2198"/>
      <c r="KCF898" s="2198"/>
      <c r="KCG898" s="2198"/>
      <c r="KCH898" s="2198"/>
      <c r="KCI898" s="2198"/>
      <c r="KCJ898" s="2198"/>
      <c r="KCK898" s="2198"/>
      <c r="KCL898" s="2198"/>
      <c r="KCM898" s="2198"/>
      <c r="KCN898" s="2198"/>
      <c r="KCO898" s="2198"/>
      <c r="KCP898" s="2198"/>
      <c r="KCQ898" s="2198"/>
      <c r="KCR898" s="2198"/>
      <c r="KCS898" s="2198"/>
      <c r="KCT898" s="2198"/>
      <c r="KCU898" s="2198"/>
      <c r="KCV898" s="2198"/>
      <c r="KCW898" s="2198"/>
      <c r="KCX898" s="2198"/>
      <c r="KCY898" s="2198"/>
      <c r="KCZ898" s="2198"/>
      <c r="KDA898" s="2198"/>
      <c r="KDB898" s="2198"/>
      <c r="KDC898" s="2198"/>
      <c r="KDD898" s="2198"/>
      <c r="KDE898" s="2198"/>
      <c r="KDF898" s="2198"/>
      <c r="KDG898" s="2198"/>
      <c r="KDH898" s="2198"/>
      <c r="KDI898" s="2198"/>
      <c r="KDJ898" s="2198"/>
      <c r="KDK898" s="2198"/>
      <c r="KDL898" s="2198"/>
      <c r="KDM898" s="2198"/>
      <c r="KDN898" s="2198"/>
      <c r="KDO898" s="2198"/>
      <c r="KDP898" s="2198"/>
      <c r="KDQ898" s="2198"/>
      <c r="KDR898" s="2198"/>
      <c r="KDS898" s="2198"/>
      <c r="KDT898" s="2198"/>
      <c r="KDU898" s="2198"/>
      <c r="KDV898" s="2198"/>
      <c r="KDW898" s="2198"/>
      <c r="KDX898" s="2198"/>
      <c r="KDY898" s="2198"/>
      <c r="KDZ898" s="2198"/>
      <c r="KEA898" s="2198"/>
      <c r="KEB898" s="2198"/>
      <c r="KEC898" s="2198"/>
      <c r="KED898" s="2198"/>
      <c r="KEE898" s="2198"/>
      <c r="KEF898" s="2198"/>
      <c r="KEG898" s="2198"/>
      <c r="KEH898" s="2198"/>
      <c r="KEI898" s="2198"/>
      <c r="KEJ898" s="2198"/>
      <c r="KEK898" s="2198"/>
      <c r="KEL898" s="2198"/>
      <c r="KEM898" s="2198"/>
      <c r="KEN898" s="2198"/>
      <c r="KEO898" s="2198"/>
      <c r="KEP898" s="2198"/>
      <c r="KEQ898" s="2198"/>
      <c r="KER898" s="2198"/>
      <c r="KES898" s="2198"/>
      <c r="KET898" s="2198"/>
      <c r="KEU898" s="2198"/>
      <c r="KEV898" s="2198"/>
      <c r="KEW898" s="2198"/>
      <c r="KEX898" s="2198"/>
      <c r="KEY898" s="2198"/>
      <c r="KEZ898" s="2198"/>
      <c r="KFA898" s="2198"/>
      <c r="KFB898" s="2198"/>
      <c r="KFC898" s="2198"/>
      <c r="KFD898" s="2198"/>
      <c r="KFE898" s="2198"/>
      <c r="KFF898" s="2198"/>
      <c r="KFG898" s="2198"/>
      <c r="KFH898" s="2198"/>
      <c r="KFI898" s="2198"/>
      <c r="KFJ898" s="2198"/>
      <c r="KFK898" s="2198"/>
      <c r="KFL898" s="2198"/>
      <c r="KFM898" s="2198"/>
      <c r="KFN898" s="2198"/>
      <c r="KFO898" s="2198"/>
      <c r="KFP898" s="2198"/>
      <c r="KFQ898" s="2198"/>
      <c r="KFR898" s="2198"/>
      <c r="KFS898" s="2198"/>
      <c r="KFT898" s="2198"/>
      <c r="KFU898" s="2198"/>
      <c r="KFV898" s="2198"/>
      <c r="KFW898" s="2198"/>
      <c r="KFX898" s="2198"/>
      <c r="KFY898" s="2198"/>
      <c r="KFZ898" s="2198"/>
      <c r="KGA898" s="2198"/>
      <c r="KGB898" s="2198"/>
      <c r="KGC898" s="2198"/>
      <c r="KGD898" s="2198"/>
      <c r="KGE898" s="2198"/>
      <c r="KGF898" s="2198"/>
      <c r="KGG898" s="2198"/>
      <c r="KGH898" s="2198"/>
      <c r="KGI898" s="2198"/>
      <c r="KGJ898" s="2198"/>
      <c r="KGK898" s="2198"/>
      <c r="KGL898" s="2198"/>
      <c r="KGM898" s="2198"/>
      <c r="KGN898" s="2198"/>
      <c r="KGO898" s="2198"/>
      <c r="KGP898" s="2198"/>
      <c r="KGQ898" s="2198"/>
      <c r="KGR898" s="2198"/>
      <c r="KGS898" s="2198"/>
      <c r="KGT898" s="2198"/>
      <c r="KGU898" s="2198"/>
      <c r="KGV898" s="2198"/>
      <c r="KGW898" s="2198"/>
      <c r="KGX898" s="2198"/>
      <c r="KGY898" s="2198"/>
      <c r="KGZ898" s="2198"/>
      <c r="KHA898" s="2198"/>
      <c r="KHB898" s="2198"/>
      <c r="KHC898" s="2198"/>
      <c r="KHD898" s="2198"/>
      <c r="KHE898" s="2198"/>
      <c r="KHF898" s="2198"/>
      <c r="KHG898" s="2198"/>
      <c r="KHH898" s="2198"/>
      <c r="KHI898" s="2198"/>
      <c r="KHJ898" s="2198"/>
      <c r="KHK898" s="2198"/>
      <c r="KHL898" s="2198"/>
      <c r="KHM898" s="2198"/>
      <c r="KHN898" s="2198"/>
      <c r="KHO898" s="2198"/>
      <c r="KHP898" s="2198"/>
      <c r="KHQ898" s="2198"/>
      <c r="KHR898" s="2198"/>
      <c r="KHS898" s="2198"/>
      <c r="KHT898" s="2198"/>
      <c r="KHU898" s="2198"/>
      <c r="KHV898" s="2198"/>
      <c r="KHW898" s="2198"/>
      <c r="KHX898" s="2198"/>
      <c r="KHY898" s="2198"/>
      <c r="KHZ898" s="2198"/>
      <c r="KIA898" s="2198"/>
      <c r="KIB898" s="2198"/>
      <c r="KIC898" s="2198"/>
      <c r="KID898" s="2198"/>
      <c r="KIE898" s="2198"/>
      <c r="KIF898" s="2198"/>
      <c r="KIG898" s="2198"/>
      <c r="KIH898" s="2198"/>
      <c r="KII898" s="2198"/>
      <c r="KIJ898" s="2198"/>
      <c r="KIK898" s="2198"/>
      <c r="KIL898" s="2198"/>
      <c r="KIM898" s="2198"/>
      <c r="KIQ898" s="2198"/>
      <c r="KIR898" s="2198"/>
      <c r="KIS898" s="2198"/>
      <c r="KIT898" s="2198"/>
      <c r="KIU898" s="2198"/>
      <c r="KIV898" s="2198"/>
      <c r="KIW898" s="2198"/>
      <c r="KIX898" s="2198"/>
      <c r="KIY898" s="2198"/>
      <c r="KIZ898" s="2198"/>
      <c r="KJA898" s="2198"/>
      <c r="KJB898" s="2198"/>
      <c r="KJC898" s="2198"/>
      <c r="KJD898" s="2198"/>
      <c r="KJE898" s="2198"/>
      <c r="KJF898" s="2198"/>
      <c r="KJG898" s="2198"/>
      <c r="KJH898" s="2198"/>
      <c r="KJI898" s="2198"/>
      <c r="KJJ898" s="2198"/>
      <c r="KJK898" s="2198"/>
      <c r="KJL898" s="2198"/>
      <c r="KJM898" s="2198"/>
      <c r="KJN898" s="2198"/>
      <c r="KJO898" s="2198"/>
      <c r="KJP898" s="2198"/>
      <c r="KJQ898" s="2198"/>
      <c r="KJR898" s="2198"/>
      <c r="KJS898" s="2198"/>
      <c r="KJT898" s="2198"/>
      <c r="KJU898" s="2198"/>
      <c r="KJV898" s="2198"/>
      <c r="KJW898" s="2198"/>
      <c r="KJX898" s="2198"/>
      <c r="KJY898" s="2198"/>
      <c r="KJZ898" s="2198"/>
      <c r="KKA898" s="2198"/>
      <c r="KKB898" s="2198"/>
      <c r="KKC898" s="2198"/>
      <c r="KKD898" s="2198"/>
      <c r="KKE898" s="2198"/>
      <c r="KKF898" s="2198"/>
      <c r="KKG898" s="2198"/>
      <c r="KKH898" s="2198"/>
      <c r="KKI898" s="2198"/>
      <c r="KKJ898" s="2198"/>
      <c r="KKK898" s="2198"/>
      <c r="KKL898" s="2198"/>
      <c r="KKM898" s="2198"/>
      <c r="KKN898" s="2198"/>
      <c r="KKO898" s="2198"/>
      <c r="KKP898" s="2198"/>
      <c r="KKQ898" s="2198"/>
      <c r="KKR898" s="2198"/>
      <c r="KKS898" s="2198"/>
      <c r="KKT898" s="2198"/>
      <c r="KKU898" s="2198"/>
      <c r="KKV898" s="2198"/>
      <c r="KKW898" s="2198"/>
      <c r="KKX898" s="2198"/>
      <c r="KKY898" s="2198"/>
      <c r="KKZ898" s="2198"/>
      <c r="KLA898" s="2198"/>
      <c r="KLB898" s="2198"/>
      <c r="KLC898" s="2198"/>
      <c r="KLD898" s="2198"/>
      <c r="KLE898" s="2198"/>
      <c r="KLF898" s="2198"/>
      <c r="KLG898" s="2198"/>
      <c r="KLH898" s="2198"/>
      <c r="KLI898" s="2198"/>
      <c r="KLJ898" s="2198"/>
      <c r="KLK898" s="2198"/>
      <c r="KLL898" s="2198"/>
      <c r="KLM898" s="2198"/>
      <c r="KLN898" s="2198"/>
      <c r="KLO898" s="2198"/>
      <c r="KLP898" s="2198"/>
      <c r="KLQ898" s="2198"/>
      <c r="KLR898" s="2198"/>
      <c r="KLS898" s="2198"/>
      <c r="KLT898" s="2198"/>
      <c r="KLU898" s="2198"/>
      <c r="KLV898" s="2198"/>
      <c r="KLW898" s="2198"/>
      <c r="KLX898" s="2198"/>
      <c r="KLY898" s="2198"/>
      <c r="KLZ898" s="2198"/>
      <c r="KMA898" s="2198"/>
      <c r="KMB898" s="2198"/>
      <c r="KMC898" s="2198"/>
      <c r="KMD898" s="2198"/>
      <c r="KME898" s="2198"/>
      <c r="KMF898" s="2198"/>
      <c r="KMG898" s="2198"/>
      <c r="KMH898" s="2198"/>
      <c r="KMI898" s="2198"/>
      <c r="KMJ898" s="2198"/>
      <c r="KMK898" s="2198"/>
      <c r="KML898" s="2198"/>
      <c r="KMM898" s="2198"/>
      <c r="KMN898" s="2198"/>
      <c r="KMO898" s="2198"/>
      <c r="KMP898" s="2198"/>
      <c r="KMQ898" s="2198"/>
      <c r="KMR898" s="2198"/>
      <c r="KMS898" s="2198"/>
      <c r="KMT898" s="2198"/>
      <c r="KMU898" s="2198"/>
      <c r="KMV898" s="2198"/>
      <c r="KMW898" s="2198"/>
      <c r="KMX898" s="2198"/>
      <c r="KMY898" s="2198"/>
      <c r="KMZ898" s="2198"/>
      <c r="KNA898" s="2198"/>
      <c r="KNB898" s="2198"/>
      <c r="KNC898" s="2198"/>
      <c r="KND898" s="2198"/>
      <c r="KNE898" s="2198"/>
      <c r="KNF898" s="2198"/>
      <c r="KNG898" s="2198"/>
      <c r="KNH898" s="2198"/>
      <c r="KNI898" s="2198"/>
      <c r="KNJ898" s="2198"/>
      <c r="KNK898" s="2198"/>
      <c r="KNL898" s="2198"/>
      <c r="KNM898" s="2198"/>
      <c r="KNN898" s="2198"/>
      <c r="KNO898" s="2198"/>
      <c r="KNP898" s="2198"/>
      <c r="KNQ898" s="2198"/>
      <c r="KNR898" s="2198"/>
      <c r="KNS898" s="2198"/>
      <c r="KNT898" s="2198"/>
      <c r="KNU898" s="2198"/>
      <c r="KNV898" s="2198"/>
      <c r="KNW898" s="2198"/>
      <c r="KNX898" s="2198"/>
      <c r="KNY898" s="2198"/>
      <c r="KNZ898" s="2198"/>
      <c r="KOA898" s="2198"/>
      <c r="KOB898" s="2198"/>
      <c r="KOC898" s="2198"/>
      <c r="KOD898" s="2198"/>
      <c r="KOE898" s="2198"/>
      <c r="KOF898" s="2198"/>
      <c r="KOG898" s="2198"/>
      <c r="KOH898" s="2198"/>
      <c r="KOI898" s="2198"/>
      <c r="KOJ898" s="2198"/>
      <c r="KOK898" s="2198"/>
      <c r="KOL898" s="2198"/>
      <c r="KOM898" s="2198"/>
      <c r="KON898" s="2198"/>
      <c r="KOO898" s="2198"/>
      <c r="KOP898" s="2198"/>
      <c r="KOQ898" s="2198"/>
      <c r="KOR898" s="2198"/>
      <c r="KOS898" s="2198"/>
      <c r="KOT898" s="2198"/>
      <c r="KOU898" s="2198"/>
      <c r="KOV898" s="2198"/>
      <c r="KOW898" s="2198"/>
      <c r="KOX898" s="2198"/>
      <c r="KOY898" s="2198"/>
      <c r="KOZ898" s="2198"/>
      <c r="KPA898" s="2198"/>
      <c r="KPB898" s="2198"/>
      <c r="KPC898" s="2198"/>
      <c r="KPD898" s="2198"/>
      <c r="KPE898" s="2198"/>
      <c r="KPF898" s="2198"/>
      <c r="KPG898" s="2198"/>
      <c r="KPH898" s="2198"/>
      <c r="KPI898" s="2198"/>
      <c r="KPJ898" s="2198"/>
      <c r="KPK898" s="2198"/>
      <c r="KPL898" s="2198"/>
      <c r="KPM898" s="2198"/>
      <c r="KPN898" s="2198"/>
      <c r="KPO898" s="2198"/>
      <c r="KPP898" s="2198"/>
      <c r="KPQ898" s="2198"/>
      <c r="KPR898" s="2198"/>
      <c r="KPS898" s="2198"/>
      <c r="KPT898" s="2198"/>
      <c r="KPU898" s="2198"/>
      <c r="KPV898" s="2198"/>
      <c r="KPW898" s="2198"/>
      <c r="KPX898" s="2198"/>
      <c r="KPY898" s="2198"/>
      <c r="KPZ898" s="2198"/>
      <c r="KQA898" s="2198"/>
      <c r="KQB898" s="2198"/>
      <c r="KQC898" s="2198"/>
      <c r="KQD898" s="2198"/>
      <c r="KQE898" s="2198"/>
      <c r="KQF898" s="2198"/>
      <c r="KQG898" s="2198"/>
      <c r="KQH898" s="2198"/>
      <c r="KQI898" s="2198"/>
      <c r="KQJ898" s="2198"/>
      <c r="KQK898" s="2198"/>
      <c r="KQL898" s="2198"/>
      <c r="KQM898" s="2198"/>
      <c r="KQN898" s="2198"/>
      <c r="KQO898" s="2198"/>
      <c r="KQP898" s="2198"/>
      <c r="KQQ898" s="2198"/>
      <c r="KQR898" s="2198"/>
      <c r="KQS898" s="2198"/>
      <c r="KQT898" s="2198"/>
      <c r="KQU898" s="2198"/>
      <c r="KQV898" s="2198"/>
      <c r="KQW898" s="2198"/>
      <c r="KQX898" s="2198"/>
      <c r="KQY898" s="2198"/>
      <c r="KQZ898" s="2198"/>
      <c r="KRA898" s="2198"/>
      <c r="KRB898" s="2198"/>
      <c r="KRC898" s="2198"/>
      <c r="KRD898" s="2198"/>
      <c r="KRE898" s="2198"/>
      <c r="KRF898" s="2198"/>
      <c r="KRG898" s="2198"/>
      <c r="KRH898" s="2198"/>
      <c r="KRI898" s="2198"/>
      <c r="KRJ898" s="2198"/>
      <c r="KRK898" s="2198"/>
      <c r="KRL898" s="2198"/>
      <c r="KRM898" s="2198"/>
      <c r="KRN898" s="2198"/>
      <c r="KRO898" s="2198"/>
      <c r="KRP898" s="2198"/>
      <c r="KRQ898" s="2198"/>
      <c r="KRR898" s="2198"/>
      <c r="KRS898" s="2198"/>
      <c r="KRT898" s="2198"/>
      <c r="KRU898" s="2198"/>
      <c r="KRV898" s="2198"/>
      <c r="KRW898" s="2198"/>
      <c r="KRX898" s="2198"/>
      <c r="KRY898" s="2198"/>
      <c r="KRZ898" s="2198"/>
      <c r="KSA898" s="2198"/>
      <c r="KSB898" s="2198"/>
      <c r="KSC898" s="2198"/>
      <c r="KSD898" s="2198"/>
      <c r="KSE898" s="2198"/>
      <c r="KSF898" s="2198"/>
      <c r="KSG898" s="2198"/>
      <c r="KSH898" s="2198"/>
      <c r="KSI898" s="2198"/>
      <c r="KSM898" s="2198"/>
      <c r="KSN898" s="2198"/>
      <c r="KSO898" s="2198"/>
      <c r="KSP898" s="2198"/>
      <c r="KSQ898" s="2198"/>
      <c r="KSR898" s="2198"/>
      <c r="KSS898" s="2198"/>
      <c r="KST898" s="2198"/>
      <c r="KSU898" s="2198"/>
      <c r="KSV898" s="2198"/>
      <c r="KSW898" s="2198"/>
      <c r="KSX898" s="2198"/>
      <c r="KSY898" s="2198"/>
      <c r="KSZ898" s="2198"/>
      <c r="KTA898" s="2198"/>
      <c r="KTB898" s="2198"/>
      <c r="KTC898" s="2198"/>
      <c r="KTD898" s="2198"/>
      <c r="KTE898" s="2198"/>
      <c r="KTF898" s="2198"/>
      <c r="KTG898" s="2198"/>
      <c r="KTH898" s="2198"/>
      <c r="KTI898" s="2198"/>
      <c r="KTJ898" s="2198"/>
      <c r="KTK898" s="2198"/>
      <c r="KTL898" s="2198"/>
      <c r="KTM898" s="2198"/>
      <c r="KTN898" s="2198"/>
      <c r="KTO898" s="2198"/>
      <c r="KTP898" s="2198"/>
      <c r="KTQ898" s="2198"/>
      <c r="KTR898" s="2198"/>
      <c r="KTS898" s="2198"/>
      <c r="KTT898" s="2198"/>
      <c r="KTU898" s="2198"/>
      <c r="KTV898" s="2198"/>
      <c r="KTW898" s="2198"/>
      <c r="KTX898" s="2198"/>
      <c r="KTY898" s="2198"/>
      <c r="KTZ898" s="2198"/>
      <c r="KUA898" s="2198"/>
      <c r="KUB898" s="2198"/>
      <c r="KUC898" s="2198"/>
      <c r="KUD898" s="2198"/>
      <c r="KUE898" s="2198"/>
      <c r="KUF898" s="2198"/>
      <c r="KUG898" s="2198"/>
      <c r="KUH898" s="2198"/>
      <c r="KUI898" s="2198"/>
      <c r="KUJ898" s="2198"/>
      <c r="KUK898" s="2198"/>
      <c r="KUL898" s="2198"/>
      <c r="KUM898" s="2198"/>
      <c r="KUN898" s="2198"/>
      <c r="KUO898" s="2198"/>
      <c r="KUP898" s="2198"/>
      <c r="KUQ898" s="2198"/>
      <c r="KUR898" s="2198"/>
      <c r="KUS898" s="2198"/>
      <c r="KUT898" s="2198"/>
      <c r="KUU898" s="2198"/>
      <c r="KUV898" s="2198"/>
      <c r="KUW898" s="2198"/>
      <c r="KUX898" s="2198"/>
      <c r="KUY898" s="2198"/>
      <c r="KUZ898" s="2198"/>
      <c r="KVA898" s="2198"/>
      <c r="KVB898" s="2198"/>
      <c r="KVC898" s="2198"/>
      <c r="KVD898" s="2198"/>
      <c r="KVE898" s="2198"/>
      <c r="KVF898" s="2198"/>
      <c r="KVG898" s="2198"/>
      <c r="KVH898" s="2198"/>
      <c r="KVI898" s="2198"/>
      <c r="KVJ898" s="2198"/>
      <c r="KVK898" s="2198"/>
      <c r="KVL898" s="2198"/>
      <c r="KVM898" s="2198"/>
      <c r="KVN898" s="2198"/>
      <c r="KVO898" s="2198"/>
      <c r="KVP898" s="2198"/>
      <c r="KVQ898" s="2198"/>
      <c r="KVR898" s="2198"/>
      <c r="KVS898" s="2198"/>
      <c r="KVT898" s="2198"/>
      <c r="KVU898" s="2198"/>
      <c r="KVV898" s="2198"/>
      <c r="KVW898" s="2198"/>
      <c r="KVX898" s="2198"/>
      <c r="KVY898" s="2198"/>
      <c r="KVZ898" s="2198"/>
      <c r="KWA898" s="2198"/>
      <c r="KWB898" s="2198"/>
      <c r="KWC898" s="2198"/>
      <c r="KWD898" s="2198"/>
      <c r="KWE898" s="2198"/>
      <c r="KWF898" s="2198"/>
      <c r="KWG898" s="2198"/>
      <c r="KWH898" s="2198"/>
      <c r="KWI898" s="2198"/>
      <c r="KWJ898" s="2198"/>
      <c r="KWK898" s="2198"/>
      <c r="KWL898" s="2198"/>
      <c r="KWM898" s="2198"/>
      <c r="KWN898" s="2198"/>
      <c r="KWO898" s="2198"/>
      <c r="KWP898" s="2198"/>
      <c r="KWQ898" s="2198"/>
      <c r="KWR898" s="2198"/>
      <c r="KWS898" s="2198"/>
      <c r="KWT898" s="2198"/>
      <c r="KWU898" s="2198"/>
      <c r="KWV898" s="2198"/>
      <c r="KWW898" s="2198"/>
      <c r="KWX898" s="2198"/>
      <c r="KWY898" s="2198"/>
      <c r="KWZ898" s="2198"/>
      <c r="KXA898" s="2198"/>
      <c r="KXB898" s="2198"/>
      <c r="KXC898" s="2198"/>
      <c r="KXD898" s="2198"/>
      <c r="KXE898" s="2198"/>
      <c r="KXF898" s="2198"/>
      <c r="KXG898" s="2198"/>
      <c r="KXH898" s="2198"/>
      <c r="KXI898" s="2198"/>
      <c r="KXJ898" s="2198"/>
      <c r="KXK898" s="2198"/>
      <c r="KXL898" s="2198"/>
      <c r="KXM898" s="2198"/>
      <c r="KXN898" s="2198"/>
      <c r="KXO898" s="2198"/>
      <c r="KXP898" s="2198"/>
      <c r="KXQ898" s="2198"/>
      <c r="KXR898" s="2198"/>
      <c r="KXS898" s="2198"/>
      <c r="KXT898" s="2198"/>
      <c r="KXU898" s="2198"/>
      <c r="KXV898" s="2198"/>
      <c r="KXW898" s="2198"/>
      <c r="KXX898" s="2198"/>
      <c r="KXY898" s="2198"/>
      <c r="KXZ898" s="2198"/>
      <c r="KYA898" s="2198"/>
      <c r="KYB898" s="2198"/>
      <c r="KYC898" s="2198"/>
      <c r="KYD898" s="2198"/>
      <c r="KYE898" s="2198"/>
      <c r="KYF898" s="2198"/>
      <c r="KYG898" s="2198"/>
      <c r="KYH898" s="2198"/>
      <c r="KYI898" s="2198"/>
      <c r="KYJ898" s="2198"/>
      <c r="KYK898" s="2198"/>
      <c r="KYL898" s="2198"/>
      <c r="KYM898" s="2198"/>
      <c r="KYN898" s="2198"/>
      <c r="KYO898" s="2198"/>
      <c r="KYP898" s="2198"/>
      <c r="KYQ898" s="2198"/>
      <c r="KYR898" s="2198"/>
      <c r="KYS898" s="2198"/>
      <c r="KYT898" s="2198"/>
      <c r="KYU898" s="2198"/>
      <c r="KYV898" s="2198"/>
      <c r="KYW898" s="2198"/>
      <c r="KYX898" s="2198"/>
      <c r="KYY898" s="2198"/>
      <c r="KYZ898" s="2198"/>
      <c r="KZA898" s="2198"/>
      <c r="KZB898" s="2198"/>
      <c r="KZC898" s="2198"/>
      <c r="KZD898" s="2198"/>
      <c r="KZE898" s="2198"/>
      <c r="KZF898" s="2198"/>
      <c r="KZG898" s="2198"/>
      <c r="KZH898" s="2198"/>
      <c r="KZI898" s="2198"/>
      <c r="KZJ898" s="2198"/>
      <c r="KZK898" s="2198"/>
      <c r="KZL898" s="2198"/>
      <c r="KZM898" s="2198"/>
      <c r="KZN898" s="2198"/>
      <c r="KZO898" s="2198"/>
      <c r="KZP898" s="2198"/>
      <c r="KZQ898" s="2198"/>
      <c r="KZR898" s="2198"/>
      <c r="KZS898" s="2198"/>
      <c r="KZT898" s="2198"/>
      <c r="KZU898" s="2198"/>
      <c r="KZV898" s="2198"/>
      <c r="KZW898" s="2198"/>
      <c r="KZX898" s="2198"/>
      <c r="KZY898" s="2198"/>
      <c r="KZZ898" s="2198"/>
      <c r="LAA898" s="2198"/>
      <c r="LAB898" s="2198"/>
      <c r="LAC898" s="2198"/>
      <c r="LAD898" s="2198"/>
      <c r="LAE898" s="2198"/>
      <c r="LAF898" s="2198"/>
      <c r="LAG898" s="2198"/>
      <c r="LAH898" s="2198"/>
      <c r="LAI898" s="2198"/>
      <c r="LAJ898" s="2198"/>
      <c r="LAK898" s="2198"/>
      <c r="LAL898" s="2198"/>
      <c r="LAM898" s="2198"/>
      <c r="LAN898" s="2198"/>
      <c r="LAO898" s="2198"/>
      <c r="LAP898" s="2198"/>
      <c r="LAQ898" s="2198"/>
      <c r="LAR898" s="2198"/>
      <c r="LAS898" s="2198"/>
      <c r="LAT898" s="2198"/>
      <c r="LAU898" s="2198"/>
      <c r="LAV898" s="2198"/>
      <c r="LAW898" s="2198"/>
      <c r="LAX898" s="2198"/>
      <c r="LAY898" s="2198"/>
      <c r="LAZ898" s="2198"/>
      <c r="LBA898" s="2198"/>
      <c r="LBB898" s="2198"/>
      <c r="LBC898" s="2198"/>
      <c r="LBD898" s="2198"/>
      <c r="LBE898" s="2198"/>
      <c r="LBF898" s="2198"/>
      <c r="LBG898" s="2198"/>
      <c r="LBH898" s="2198"/>
      <c r="LBI898" s="2198"/>
      <c r="LBJ898" s="2198"/>
      <c r="LBK898" s="2198"/>
      <c r="LBL898" s="2198"/>
      <c r="LBM898" s="2198"/>
      <c r="LBN898" s="2198"/>
      <c r="LBO898" s="2198"/>
      <c r="LBP898" s="2198"/>
      <c r="LBQ898" s="2198"/>
      <c r="LBR898" s="2198"/>
      <c r="LBS898" s="2198"/>
      <c r="LBT898" s="2198"/>
      <c r="LBU898" s="2198"/>
      <c r="LBV898" s="2198"/>
      <c r="LBW898" s="2198"/>
      <c r="LBX898" s="2198"/>
      <c r="LBY898" s="2198"/>
      <c r="LBZ898" s="2198"/>
      <c r="LCA898" s="2198"/>
      <c r="LCB898" s="2198"/>
      <c r="LCC898" s="2198"/>
      <c r="LCD898" s="2198"/>
      <c r="LCE898" s="2198"/>
      <c r="LCI898" s="2198"/>
      <c r="LCJ898" s="2198"/>
      <c r="LCK898" s="2198"/>
      <c r="LCL898" s="2198"/>
      <c r="LCM898" s="2198"/>
      <c r="LCN898" s="2198"/>
      <c r="LCO898" s="2198"/>
      <c r="LCP898" s="2198"/>
      <c r="LCQ898" s="2198"/>
      <c r="LCR898" s="2198"/>
      <c r="LCS898" s="2198"/>
      <c r="LCT898" s="2198"/>
      <c r="LCU898" s="2198"/>
      <c r="LCV898" s="2198"/>
      <c r="LCW898" s="2198"/>
      <c r="LCX898" s="2198"/>
      <c r="LCY898" s="2198"/>
      <c r="LCZ898" s="2198"/>
      <c r="LDA898" s="2198"/>
      <c r="LDB898" s="2198"/>
      <c r="LDC898" s="2198"/>
      <c r="LDD898" s="2198"/>
      <c r="LDE898" s="2198"/>
      <c r="LDF898" s="2198"/>
      <c r="LDG898" s="2198"/>
      <c r="LDH898" s="2198"/>
      <c r="LDI898" s="2198"/>
      <c r="LDJ898" s="2198"/>
      <c r="LDK898" s="2198"/>
      <c r="LDL898" s="2198"/>
      <c r="LDM898" s="2198"/>
      <c r="LDN898" s="2198"/>
      <c r="LDO898" s="2198"/>
      <c r="LDP898" s="2198"/>
      <c r="LDQ898" s="2198"/>
      <c r="LDR898" s="2198"/>
      <c r="LDS898" s="2198"/>
      <c r="LDT898" s="2198"/>
      <c r="LDU898" s="2198"/>
      <c r="LDV898" s="2198"/>
      <c r="LDW898" s="2198"/>
      <c r="LDX898" s="2198"/>
      <c r="LDY898" s="2198"/>
      <c r="LDZ898" s="2198"/>
      <c r="LEA898" s="2198"/>
      <c r="LEB898" s="2198"/>
      <c r="LEC898" s="2198"/>
      <c r="LED898" s="2198"/>
      <c r="LEE898" s="2198"/>
      <c r="LEF898" s="2198"/>
      <c r="LEG898" s="2198"/>
      <c r="LEH898" s="2198"/>
      <c r="LEI898" s="2198"/>
      <c r="LEJ898" s="2198"/>
      <c r="LEK898" s="2198"/>
      <c r="LEL898" s="2198"/>
      <c r="LEM898" s="2198"/>
      <c r="LEN898" s="2198"/>
      <c r="LEO898" s="2198"/>
      <c r="LEP898" s="2198"/>
      <c r="LEQ898" s="2198"/>
      <c r="LER898" s="2198"/>
      <c r="LES898" s="2198"/>
      <c r="LET898" s="2198"/>
      <c r="LEU898" s="2198"/>
      <c r="LEV898" s="2198"/>
      <c r="LEW898" s="2198"/>
      <c r="LEX898" s="2198"/>
      <c r="LEY898" s="2198"/>
      <c r="LEZ898" s="2198"/>
      <c r="LFA898" s="2198"/>
      <c r="LFB898" s="2198"/>
      <c r="LFC898" s="2198"/>
      <c r="LFD898" s="2198"/>
      <c r="LFE898" s="2198"/>
      <c r="LFF898" s="2198"/>
      <c r="LFG898" s="2198"/>
      <c r="LFH898" s="2198"/>
      <c r="LFI898" s="2198"/>
      <c r="LFJ898" s="2198"/>
      <c r="LFK898" s="2198"/>
      <c r="LFL898" s="2198"/>
      <c r="LFM898" s="2198"/>
      <c r="LFN898" s="2198"/>
      <c r="LFO898" s="2198"/>
      <c r="LFP898" s="2198"/>
      <c r="LFQ898" s="2198"/>
      <c r="LFR898" s="2198"/>
      <c r="LFS898" s="2198"/>
      <c r="LFT898" s="2198"/>
      <c r="LFU898" s="2198"/>
      <c r="LFV898" s="2198"/>
      <c r="LFW898" s="2198"/>
      <c r="LFX898" s="2198"/>
      <c r="LFY898" s="2198"/>
      <c r="LFZ898" s="2198"/>
      <c r="LGA898" s="2198"/>
      <c r="LGB898" s="2198"/>
      <c r="LGC898" s="2198"/>
      <c r="LGD898" s="2198"/>
      <c r="LGE898" s="2198"/>
      <c r="LGF898" s="2198"/>
      <c r="LGG898" s="2198"/>
      <c r="LGH898" s="2198"/>
      <c r="LGI898" s="2198"/>
      <c r="LGJ898" s="2198"/>
      <c r="LGK898" s="2198"/>
      <c r="LGL898" s="2198"/>
      <c r="LGM898" s="2198"/>
      <c r="LGN898" s="2198"/>
      <c r="LGO898" s="2198"/>
      <c r="LGP898" s="2198"/>
      <c r="LGQ898" s="2198"/>
      <c r="LGR898" s="2198"/>
      <c r="LGS898" s="2198"/>
      <c r="LGT898" s="2198"/>
      <c r="LGU898" s="2198"/>
      <c r="LGV898" s="2198"/>
      <c r="LGW898" s="2198"/>
      <c r="LGX898" s="2198"/>
      <c r="LGY898" s="2198"/>
      <c r="LGZ898" s="2198"/>
      <c r="LHA898" s="2198"/>
      <c r="LHB898" s="2198"/>
      <c r="LHC898" s="2198"/>
      <c r="LHD898" s="2198"/>
      <c r="LHE898" s="2198"/>
      <c r="LHF898" s="2198"/>
      <c r="LHG898" s="2198"/>
      <c r="LHH898" s="2198"/>
      <c r="LHI898" s="2198"/>
      <c r="LHJ898" s="2198"/>
      <c r="LHK898" s="2198"/>
      <c r="LHL898" s="2198"/>
      <c r="LHM898" s="2198"/>
      <c r="LHN898" s="2198"/>
      <c r="LHO898" s="2198"/>
      <c r="LHP898" s="2198"/>
      <c r="LHQ898" s="2198"/>
      <c r="LHR898" s="2198"/>
      <c r="LHS898" s="2198"/>
      <c r="LHT898" s="2198"/>
      <c r="LHU898" s="2198"/>
      <c r="LHV898" s="2198"/>
      <c r="LHW898" s="2198"/>
      <c r="LHX898" s="2198"/>
      <c r="LHY898" s="2198"/>
      <c r="LHZ898" s="2198"/>
      <c r="LIA898" s="2198"/>
      <c r="LIB898" s="2198"/>
      <c r="LIC898" s="2198"/>
      <c r="LID898" s="2198"/>
      <c r="LIE898" s="2198"/>
      <c r="LIF898" s="2198"/>
      <c r="LIG898" s="2198"/>
      <c r="LIH898" s="2198"/>
      <c r="LII898" s="2198"/>
      <c r="LIJ898" s="2198"/>
      <c r="LIK898" s="2198"/>
      <c r="LIL898" s="2198"/>
      <c r="LIM898" s="2198"/>
      <c r="LIN898" s="2198"/>
      <c r="LIO898" s="2198"/>
      <c r="LIP898" s="2198"/>
      <c r="LIQ898" s="2198"/>
      <c r="LIR898" s="2198"/>
      <c r="LIS898" s="2198"/>
      <c r="LIT898" s="2198"/>
      <c r="LIU898" s="2198"/>
      <c r="LIV898" s="2198"/>
      <c r="LIW898" s="2198"/>
      <c r="LIX898" s="2198"/>
      <c r="LIY898" s="2198"/>
      <c r="LIZ898" s="2198"/>
      <c r="LJA898" s="2198"/>
      <c r="LJB898" s="2198"/>
      <c r="LJC898" s="2198"/>
      <c r="LJD898" s="2198"/>
      <c r="LJE898" s="2198"/>
      <c r="LJF898" s="2198"/>
      <c r="LJG898" s="2198"/>
      <c r="LJH898" s="2198"/>
      <c r="LJI898" s="2198"/>
      <c r="LJJ898" s="2198"/>
      <c r="LJK898" s="2198"/>
      <c r="LJL898" s="2198"/>
      <c r="LJM898" s="2198"/>
      <c r="LJN898" s="2198"/>
      <c r="LJO898" s="2198"/>
      <c r="LJP898" s="2198"/>
      <c r="LJQ898" s="2198"/>
      <c r="LJR898" s="2198"/>
      <c r="LJS898" s="2198"/>
      <c r="LJT898" s="2198"/>
      <c r="LJU898" s="2198"/>
      <c r="LJV898" s="2198"/>
      <c r="LJW898" s="2198"/>
      <c r="LJX898" s="2198"/>
      <c r="LJY898" s="2198"/>
      <c r="LJZ898" s="2198"/>
      <c r="LKA898" s="2198"/>
      <c r="LKB898" s="2198"/>
      <c r="LKC898" s="2198"/>
      <c r="LKD898" s="2198"/>
      <c r="LKE898" s="2198"/>
      <c r="LKF898" s="2198"/>
      <c r="LKG898" s="2198"/>
      <c r="LKH898" s="2198"/>
      <c r="LKI898" s="2198"/>
      <c r="LKJ898" s="2198"/>
      <c r="LKK898" s="2198"/>
      <c r="LKL898" s="2198"/>
      <c r="LKM898" s="2198"/>
      <c r="LKN898" s="2198"/>
      <c r="LKO898" s="2198"/>
      <c r="LKP898" s="2198"/>
      <c r="LKQ898" s="2198"/>
      <c r="LKR898" s="2198"/>
      <c r="LKS898" s="2198"/>
      <c r="LKT898" s="2198"/>
      <c r="LKU898" s="2198"/>
      <c r="LKV898" s="2198"/>
      <c r="LKW898" s="2198"/>
      <c r="LKX898" s="2198"/>
      <c r="LKY898" s="2198"/>
      <c r="LKZ898" s="2198"/>
      <c r="LLA898" s="2198"/>
      <c r="LLB898" s="2198"/>
      <c r="LLC898" s="2198"/>
      <c r="LLD898" s="2198"/>
      <c r="LLE898" s="2198"/>
      <c r="LLF898" s="2198"/>
      <c r="LLG898" s="2198"/>
      <c r="LLH898" s="2198"/>
      <c r="LLI898" s="2198"/>
      <c r="LLJ898" s="2198"/>
      <c r="LLK898" s="2198"/>
      <c r="LLL898" s="2198"/>
      <c r="LLM898" s="2198"/>
      <c r="LLN898" s="2198"/>
      <c r="LLO898" s="2198"/>
      <c r="LLP898" s="2198"/>
      <c r="LLQ898" s="2198"/>
      <c r="LLR898" s="2198"/>
      <c r="LLS898" s="2198"/>
      <c r="LLT898" s="2198"/>
      <c r="LLU898" s="2198"/>
      <c r="LLV898" s="2198"/>
      <c r="LLW898" s="2198"/>
      <c r="LLX898" s="2198"/>
      <c r="LLY898" s="2198"/>
      <c r="LLZ898" s="2198"/>
      <c r="LMA898" s="2198"/>
      <c r="LME898" s="2198"/>
      <c r="LMF898" s="2198"/>
      <c r="LMG898" s="2198"/>
      <c r="LMH898" s="2198"/>
      <c r="LMI898" s="2198"/>
      <c r="LMJ898" s="2198"/>
      <c r="LMK898" s="2198"/>
      <c r="LML898" s="2198"/>
      <c r="LMM898" s="2198"/>
      <c r="LMN898" s="2198"/>
      <c r="LMO898" s="2198"/>
      <c r="LMP898" s="2198"/>
      <c r="LMQ898" s="2198"/>
      <c r="LMR898" s="2198"/>
      <c r="LMS898" s="2198"/>
      <c r="LMT898" s="2198"/>
      <c r="LMU898" s="2198"/>
      <c r="LMV898" s="2198"/>
      <c r="LMW898" s="2198"/>
      <c r="LMX898" s="2198"/>
      <c r="LMY898" s="2198"/>
      <c r="LMZ898" s="2198"/>
      <c r="LNA898" s="2198"/>
      <c r="LNB898" s="2198"/>
      <c r="LNC898" s="2198"/>
      <c r="LND898" s="2198"/>
      <c r="LNE898" s="2198"/>
      <c r="LNF898" s="2198"/>
      <c r="LNG898" s="2198"/>
      <c r="LNH898" s="2198"/>
      <c r="LNI898" s="2198"/>
      <c r="LNJ898" s="2198"/>
      <c r="LNK898" s="2198"/>
      <c r="LNL898" s="2198"/>
      <c r="LNM898" s="2198"/>
      <c r="LNN898" s="2198"/>
      <c r="LNO898" s="2198"/>
      <c r="LNP898" s="2198"/>
      <c r="LNQ898" s="2198"/>
      <c r="LNR898" s="2198"/>
      <c r="LNS898" s="2198"/>
      <c r="LNT898" s="2198"/>
      <c r="LNU898" s="2198"/>
      <c r="LNV898" s="2198"/>
      <c r="LNW898" s="2198"/>
      <c r="LNX898" s="2198"/>
      <c r="LNY898" s="2198"/>
      <c r="LNZ898" s="2198"/>
      <c r="LOA898" s="2198"/>
      <c r="LOB898" s="2198"/>
      <c r="LOC898" s="2198"/>
      <c r="LOD898" s="2198"/>
      <c r="LOE898" s="2198"/>
      <c r="LOF898" s="2198"/>
      <c r="LOG898" s="2198"/>
      <c r="LOH898" s="2198"/>
      <c r="LOI898" s="2198"/>
      <c r="LOJ898" s="2198"/>
      <c r="LOK898" s="2198"/>
      <c r="LOL898" s="2198"/>
      <c r="LOM898" s="2198"/>
      <c r="LON898" s="2198"/>
      <c r="LOO898" s="2198"/>
      <c r="LOP898" s="2198"/>
      <c r="LOQ898" s="2198"/>
      <c r="LOR898" s="2198"/>
      <c r="LOS898" s="2198"/>
      <c r="LOT898" s="2198"/>
      <c r="LOU898" s="2198"/>
      <c r="LOV898" s="2198"/>
      <c r="LOW898" s="2198"/>
      <c r="LOX898" s="2198"/>
      <c r="LOY898" s="2198"/>
      <c r="LOZ898" s="2198"/>
      <c r="LPA898" s="2198"/>
      <c r="LPB898" s="2198"/>
      <c r="LPC898" s="2198"/>
      <c r="LPD898" s="2198"/>
      <c r="LPE898" s="2198"/>
      <c r="LPF898" s="2198"/>
      <c r="LPG898" s="2198"/>
      <c r="LPH898" s="2198"/>
      <c r="LPI898" s="2198"/>
      <c r="LPJ898" s="2198"/>
      <c r="LPK898" s="2198"/>
      <c r="LPL898" s="2198"/>
      <c r="LPM898" s="2198"/>
      <c r="LPN898" s="2198"/>
      <c r="LPO898" s="2198"/>
      <c r="LPP898" s="2198"/>
      <c r="LPQ898" s="2198"/>
      <c r="LPR898" s="2198"/>
      <c r="LPS898" s="2198"/>
      <c r="LPT898" s="2198"/>
      <c r="LPU898" s="2198"/>
      <c r="LPV898" s="2198"/>
      <c r="LPW898" s="2198"/>
      <c r="LPX898" s="2198"/>
      <c r="LPY898" s="2198"/>
      <c r="LPZ898" s="2198"/>
      <c r="LQA898" s="2198"/>
      <c r="LQB898" s="2198"/>
      <c r="LQC898" s="2198"/>
      <c r="LQD898" s="2198"/>
      <c r="LQE898" s="2198"/>
      <c r="LQF898" s="2198"/>
      <c r="LQG898" s="2198"/>
      <c r="LQH898" s="2198"/>
      <c r="LQI898" s="2198"/>
      <c r="LQJ898" s="2198"/>
      <c r="LQK898" s="2198"/>
      <c r="LQL898" s="2198"/>
      <c r="LQM898" s="2198"/>
      <c r="LQN898" s="2198"/>
      <c r="LQO898" s="2198"/>
      <c r="LQP898" s="2198"/>
      <c r="LQQ898" s="2198"/>
      <c r="LQR898" s="2198"/>
      <c r="LQS898" s="2198"/>
      <c r="LQT898" s="2198"/>
      <c r="LQU898" s="2198"/>
      <c r="LQV898" s="2198"/>
      <c r="LQW898" s="2198"/>
      <c r="LQX898" s="2198"/>
      <c r="LQY898" s="2198"/>
      <c r="LQZ898" s="2198"/>
      <c r="LRA898" s="2198"/>
      <c r="LRB898" s="2198"/>
      <c r="LRC898" s="2198"/>
      <c r="LRD898" s="2198"/>
      <c r="LRE898" s="2198"/>
      <c r="LRF898" s="2198"/>
      <c r="LRG898" s="2198"/>
      <c r="LRH898" s="2198"/>
      <c r="LRI898" s="2198"/>
      <c r="LRJ898" s="2198"/>
      <c r="LRK898" s="2198"/>
      <c r="LRL898" s="2198"/>
      <c r="LRM898" s="2198"/>
      <c r="LRN898" s="2198"/>
      <c r="LRO898" s="2198"/>
      <c r="LRP898" s="2198"/>
      <c r="LRQ898" s="2198"/>
      <c r="LRR898" s="2198"/>
      <c r="LRS898" s="2198"/>
      <c r="LRT898" s="2198"/>
      <c r="LRU898" s="2198"/>
      <c r="LRV898" s="2198"/>
      <c r="LRW898" s="2198"/>
      <c r="LRX898" s="2198"/>
      <c r="LRY898" s="2198"/>
      <c r="LRZ898" s="2198"/>
      <c r="LSA898" s="2198"/>
      <c r="LSB898" s="2198"/>
      <c r="LSC898" s="2198"/>
      <c r="LSD898" s="2198"/>
      <c r="LSE898" s="2198"/>
      <c r="LSF898" s="2198"/>
      <c r="LSG898" s="2198"/>
      <c r="LSH898" s="2198"/>
      <c r="LSI898" s="2198"/>
      <c r="LSJ898" s="2198"/>
      <c r="LSK898" s="2198"/>
      <c r="LSL898" s="2198"/>
      <c r="LSM898" s="2198"/>
      <c r="LSN898" s="2198"/>
      <c r="LSO898" s="2198"/>
      <c r="LSP898" s="2198"/>
      <c r="LSQ898" s="2198"/>
      <c r="LSR898" s="2198"/>
      <c r="LSS898" s="2198"/>
      <c r="LST898" s="2198"/>
      <c r="LSU898" s="2198"/>
      <c r="LSV898" s="2198"/>
      <c r="LSW898" s="2198"/>
      <c r="LSX898" s="2198"/>
      <c r="LSY898" s="2198"/>
      <c r="LSZ898" s="2198"/>
      <c r="LTA898" s="2198"/>
      <c r="LTB898" s="2198"/>
      <c r="LTC898" s="2198"/>
      <c r="LTD898" s="2198"/>
      <c r="LTE898" s="2198"/>
      <c r="LTF898" s="2198"/>
      <c r="LTG898" s="2198"/>
      <c r="LTH898" s="2198"/>
      <c r="LTI898" s="2198"/>
      <c r="LTJ898" s="2198"/>
      <c r="LTK898" s="2198"/>
      <c r="LTL898" s="2198"/>
      <c r="LTM898" s="2198"/>
      <c r="LTN898" s="2198"/>
      <c r="LTO898" s="2198"/>
      <c r="LTP898" s="2198"/>
      <c r="LTQ898" s="2198"/>
      <c r="LTR898" s="2198"/>
      <c r="LTS898" s="2198"/>
      <c r="LTT898" s="2198"/>
      <c r="LTU898" s="2198"/>
      <c r="LTV898" s="2198"/>
      <c r="LTW898" s="2198"/>
      <c r="LTX898" s="2198"/>
      <c r="LTY898" s="2198"/>
      <c r="LTZ898" s="2198"/>
      <c r="LUA898" s="2198"/>
      <c r="LUB898" s="2198"/>
      <c r="LUC898" s="2198"/>
      <c r="LUD898" s="2198"/>
      <c r="LUE898" s="2198"/>
      <c r="LUF898" s="2198"/>
      <c r="LUG898" s="2198"/>
      <c r="LUH898" s="2198"/>
      <c r="LUI898" s="2198"/>
      <c r="LUJ898" s="2198"/>
      <c r="LUK898" s="2198"/>
      <c r="LUL898" s="2198"/>
      <c r="LUM898" s="2198"/>
      <c r="LUN898" s="2198"/>
      <c r="LUO898" s="2198"/>
      <c r="LUP898" s="2198"/>
      <c r="LUQ898" s="2198"/>
      <c r="LUR898" s="2198"/>
      <c r="LUS898" s="2198"/>
      <c r="LUT898" s="2198"/>
      <c r="LUU898" s="2198"/>
      <c r="LUV898" s="2198"/>
      <c r="LUW898" s="2198"/>
      <c r="LUX898" s="2198"/>
      <c r="LUY898" s="2198"/>
      <c r="LUZ898" s="2198"/>
      <c r="LVA898" s="2198"/>
      <c r="LVB898" s="2198"/>
      <c r="LVC898" s="2198"/>
      <c r="LVD898" s="2198"/>
      <c r="LVE898" s="2198"/>
      <c r="LVF898" s="2198"/>
      <c r="LVG898" s="2198"/>
      <c r="LVH898" s="2198"/>
      <c r="LVI898" s="2198"/>
      <c r="LVJ898" s="2198"/>
      <c r="LVK898" s="2198"/>
      <c r="LVL898" s="2198"/>
      <c r="LVM898" s="2198"/>
      <c r="LVN898" s="2198"/>
      <c r="LVO898" s="2198"/>
      <c r="LVP898" s="2198"/>
      <c r="LVQ898" s="2198"/>
      <c r="LVR898" s="2198"/>
      <c r="LVS898" s="2198"/>
      <c r="LVT898" s="2198"/>
      <c r="LVU898" s="2198"/>
      <c r="LVV898" s="2198"/>
      <c r="LVW898" s="2198"/>
      <c r="LWA898" s="2198"/>
      <c r="LWB898" s="2198"/>
      <c r="LWC898" s="2198"/>
      <c r="LWD898" s="2198"/>
      <c r="LWE898" s="2198"/>
      <c r="LWF898" s="2198"/>
      <c r="LWG898" s="2198"/>
      <c r="LWH898" s="2198"/>
      <c r="LWI898" s="2198"/>
      <c r="LWJ898" s="2198"/>
      <c r="LWK898" s="2198"/>
      <c r="LWL898" s="2198"/>
      <c r="LWM898" s="2198"/>
      <c r="LWN898" s="2198"/>
      <c r="LWO898" s="2198"/>
      <c r="LWP898" s="2198"/>
      <c r="LWQ898" s="2198"/>
      <c r="LWR898" s="2198"/>
      <c r="LWS898" s="2198"/>
      <c r="LWT898" s="2198"/>
      <c r="LWU898" s="2198"/>
      <c r="LWV898" s="2198"/>
      <c r="LWW898" s="2198"/>
      <c r="LWX898" s="2198"/>
      <c r="LWY898" s="2198"/>
      <c r="LWZ898" s="2198"/>
      <c r="LXA898" s="2198"/>
      <c r="LXB898" s="2198"/>
      <c r="LXC898" s="2198"/>
      <c r="LXD898" s="2198"/>
      <c r="LXE898" s="2198"/>
      <c r="LXF898" s="2198"/>
      <c r="LXG898" s="2198"/>
      <c r="LXH898" s="2198"/>
      <c r="LXI898" s="2198"/>
      <c r="LXJ898" s="2198"/>
      <c r="LXK898" s="2198"/>
      <c r="LXL898" s="2198"/>
      <c r="LXM898" s="2198"/>
      <c r="LXN898" s="2198"/>
      <c r="LXO898" s="2198"/>
      <c r="LXP898" s="2198"/>
      <c r="LXQ898" s="2198"/>
      <c r="LXR898" s="2198"/>
      <c r="LXS898" s="2198"/>
      <c r="LXT898" s="2198"/>
      <c r="LXU898" s="2198"/>
      <c r="LXV898" s="2198"/>
      <c r="LXW898" s="2198"/>
      <c r="LXX898" s="2198"/>
      <c r="LXY898" s="2198"/>
      <c r="LXZ898" s="2198"/>
      <c r="LYA898" s="2198"/>
      <c r="LYB898" s="2198"/>
      <c r="LYC898" s="2198"/>
      <c r="LYD898" s="2198"/>
      <c r="LYE898" s="2198"/>
      <c r="LYF898" s="2198"/>
      <c r="LYG898" s="2198"/>
      <c r="LYH898" s="2198"/>
      <c r="LYI898" s="2198"/>
      <c r="LYJ898" s="2198"/>
      <c r="LYK898" s="2198"/>
      <c r="LYL898" s="2198"/>
      <c r="LYM898" s="2198"/>
      <c r="LYN898" s="2198"/>
      <c r="LYO898" s="2198"/>
      <c r="LYP898" s="2198"/>
      <c r="LYQ898" s="2198"/>
      <c r="LYR898" s="2198"/>
      <c r="LYS898" s="2198"/>
      <c r="LYT898" s="2198"/>
      <c r="LYU898" s="2198"/>
      <c r="LYV898" s="2198"/>
      <c r="LYW898" s="2198"/>
      <c r="LYX898" s="2198"/>
      <c r="LYY898" s="2198"/>
      <c r="LYZ898" s="2198"/>
      <c r="LZA898" s="2198"/>
      <c r="LZB898" s="2198"/>
      <c r="LZC898" s="2198"/>
      <c r="LZD898" s="2198"/>
      <c r="LZE898" s="2198"/>
      <c r="LZF898" s="2198"/>
      <c r="LZG898" s="2198"/>
      <c r="LZH898" s="2198"/>
      <c r="LZI898" s="2198"/>
      <c r="LZJ898" s="2198"/>
      <c r="LZK898" s="2198"/>
      <c r="LZL898" s="2198"/>
      <c r="LZM898" s="2198"/>
      <c r="LZN898" s="2198"/>
      <c r="LZO898" s="2198"/>
      <c r="LZP898" s="2198"/>
      <c r="LZQ898" s="2198"/>
      <c r="LZR898" s="2198"/>
      <c r="LZS898" s="2198"/>
      <c r="LZT898" s="2198"/>
      <c r="LZU898" s="2198"/>
      <c r="LZV898" s="2198"/>
      <c r="LZW898" s="2198"/>
      <c r="LZX898" s="2198"/>
      <c r="LZY898" s="2198"/>
      <c r="LZZ898" s="2198"/>
      <c r="MAA898" s="2198"/>
      <c r="MAB898" s="2198"/>
      <c r="MAC898" s="2198"/>
      <c r="MAD898" s="2198"/>
      <c r="MAE898" s="2198"/>
      <c r="MAF898" s="2198"/>
      <c r="MAG898" s="2198"/>
      <c r="MAH898" s="2198"/>
      <c r="MAI898" s="2198"/>
      <c r="MAJ898" s="2198"/>
      <c r="MAK898" s="2198"/>
      <c r="MAL898" s="2198"/>
      <c r="MAM898" s="2198"/>
      <c r="MAN898" s="2198"/>
      <c r="MAO898" s="2198"/>
      <c r="MAP898" s="2198"/>
      <c r="MAQ898" s="2198"/>
      <c r="MAR898" s="2198"/>
      <c r="MAS898" s="2198"/>
      <c r="MAT898" s="2198"/>
      <c r="MAU898" s="2198"/>
      <c r="MAV898" s="2198"/>
      <c r="MAW898" s="2198"/>
      <c r="MAX898" s="2198"/>
      <c r="MAY898" s="2198"/>
      <c r="MAZ898" s="2198"/>
      <c r="MBA898" s="2198"/>
      <c r="MBB898" s="2198"/>
      <c r="MBC898" s="2198"/>
      <c r="MBD898" s="2198"/>
      <c r="MBE898" s="2198"/>
      <c r="MBF898" s="2198"/>
      <c r="MBG898" s="2198"/>
      <c r="MBH898" s="2198"/>
      <c r="MBI898" s="2198"/>
      <c r="MBJ898" s="2198"/>
      <c r="MBK898" s="2198"/>
      <c r="MBL898" s="2198"/>
      <c r="MBM898" s="2198"/>
      <c r="MBN898" s="2198"/>
      <c r="MBO898" s="2198"/>
      <c r="MBP898" s="2198"/>
      <c r="MBQ898" s="2198"/>
      <c r="MBR898" s="2198"/>
      <c r="MBS898" s="2198"/>
      <c r="MBT898" s="2198"/>
      <c r="MBU898" s="2198"/>
      <c r="MBV898" s="2198"/>
      <c r="MBW898" s="2198"/>
      <c r="MBX898" s="2198"/>
      <c r="MBY898" s="2198"/>
      <c r="MBZ898" s="2198"/>
      <c r="MCA898" s="2198"/>
      <c r="MCB898" s="2198"/>
      <c r="MCC898" s="2198"/>
      <c r="MCD898" s="2198"/>
      <c r="MCE898" s="2198"/>
      <c r="MCF898" s="2198"/>
      <c r="MCG898" s="2198"/>
      <c r="MCH898" s="2198"/>
      <c r="MCI898" s="2198"/>
      <c r="MCJ898" s="2198"/>
      <c r="MCK898" s="2198"/>
      <c r="MCL898" s="2198"/>
      <c r="MCM898" s="2198"/>
      <c r="MCN898" s="2198"/>
      <c r="MCO898" s="2198"/>
      <c r="MCP898" s="2198"/>
      <c r="MCQ898" s="2198"/>
      <c r="MCR898" s="2198"/>
      <c r="MCS898" s="2198"/>
      <c r="MCT898" s="2198"/>
      <c r="MCU898" s="2198"/>
      <c r="MCV898" s="2198"/>
      <c r="MCW898" s="2198"/>
      <c r="MCX898" s="2198"/>
      <c r="MCY898" s="2198"/>
      <c r="MCZ898" s="2198"/>
      <c r="MDA898" s="2198"/>
      <c r="MDB898" s="2198"/>
      <c r="MDC898" s="2198"/>
      <c r="MDD898" s="2198"/>
      <c r="MDE898" s="2198"/>
      <c r="MDF898" s="2198"/>
      <c r="MDG898" s="2198"/>
      <c r="MDH898" s="2198"/>
      <c r="MDI898" s="2198"/>
      <c r="MDJ898" s="2198"/>
      <c r="MDK898" s="2198"/>
      <c r="MDL898" s="2198"/>
      <c r="MDM898" s="2198"/>
      <c r="MDN898" s="2198"/>
      <c r="MDO898" s="2198"/>
      <c r="MDP898" s="2198"/>
      <c r="MDQ898" s="2198"/>
      <c r="MDR898" s="2198"/>
      <c r="MDS898" s="2198"/>
      <c r="MDT898" s="2198"/>
      <c r="MDU898" s="2198"/>
      <c r="MDV898" s="2198"/>
      <c r="MDW898" s="2198"/>
      <c r="MDX898" s="2198"/>
      <c r="MDY898" s="2198"/>
      <c r="MDZ898" s="2198"/>
      <c r="MEA898" s="2198"/>
      <c r="MEB898" s="2198"/>
      <c r="MEC898" s="2198"/>
      <c r="MED898" s="2198"/>
      <c r="MEE898" s="2198"/>
      <c r="MEF898" s="2198"/>
      <c r="MEG898" s="2198"/>
      <c r="MEH898" s="2198"/>
      <c r="MEI898" s="2198"/>
      <c r="MEJ898" s="2198"/>
      <c r="MEK898" s="2198"/>
      <c r="MEL898" s="2198"/>
      <c r="MEM898" s="2198"/>
      <c r="MEN898" s="2198"/>
      <c r="MEO898" s="2198"/>
      <c r="MEP898" s="2198"/>
      <c r="MEQ898" s="2198"/>
      <c r="MER898" s="2198"/>
      <c r="MES898" s="2198"/>
      <c r="MET898" s="2198"/>
      <c r="MEU898" s="2198"/>
      <c r="MEV898" s="2198"/>
      <c r="MEW898" s="2198"/>
      <c r="MEX898" s="2198"/>
      <c r="MEY898" s="2198"/>
      <c r="MEZ898" s="2198"/>
      <c r="MFA898" s="2198"/>
      <c r="MFB898" s="2198"/>
      <c r="MFC898" s="2198"/>
      <c r="MFD898" s="2198"/>
      <c r="MFE898" s="2198"/>
      <c r="MFF898" s="2198"/>
      <c r="MFG898" s="2198"/>
      <c r="MFH898" s="2198"/>
      <c r="MFI898" s="2198"/>
      <c r="MFJ898" s="2198"/>
      <c r="MFK898" s="2198"/>
      <c r="MFL898" s="2198"/>
      <c r="MFM898" s="2198"/>
      <c r="MFN898" s="2198"/>
      <c r="MFO898" s="2198"/>
      <c r="MFP898" s="2198"/>
      <c r="MFQ898" s="2198"/>
      <c r="MFR898" s="2198"/>
      <c r="MFS898" s="2198"/>
      <c r="MFW898" s="2198"/>
      <c r="MFX898" s="2198"/>
      <c r="MFY898" s="2198"/>
      <c r="MFZ898" s="2198"/>
      <c r="MGA898" s="2198"/>
      <c r="MGB898" s="2198"/>
      <c r="MGC898" s="2198"/>
      <c r="MGD898" s="2198"/>
      <c r="MGE898" s="2198"/>
      <c r="MGF898" s="2198"/>
      <c r="MGG898" s="2198"/>
      <c r="MGH898" s="2198"/>
      <c r="MGI898" s="2198"/>
      <c r="MGJ898" s="2198"/>
      <c r="MGK898" s="2198"/>
      <c r="MGL898" s="2198"/>
      <c r="MGM898" s="2198"/>
      <c r="MGN898" s="2198"/>
      <c r="MGO898" s="2198"/>
      <c r="MGP898" s="2198"/>
      <c r="MGQ898" s="2198"/>
      <c r="MGR898" s="2198"/>
      <c r="MGS898" s="2198"/>
      <c r="MGT898" s="2198"/>
      <c r="MGU898" s="2198"/>
      <c r="MGV898" s="2198"/>
      <c r="MGW898" s="2198"/>
      <c r="MGX898" s="2198"/>
      <c r="MGY898" s="2198"/>
      <c r="MGZ898" s="2198"/>
      <c r="MHA898" s="2198"/>
      <c r="MHB898" s="2198"/>
      <c r="MHC898" s="2198"/>
      <c r="MHD898" s="2198"/>
      <c r="MHE898" s="2198"/>
      <c r="MHF898" s="2198"/>
      <c r="MHG898" s="2198"/>
      <c r="MHH898" s="2198"/>
      <c r="MHI898" s="2198"/>
      <c r="MHJ898" s="2198"/>
      <c r="MHK898" s="2198"/>
      <c r="MHL898" s="2198"/>
      <c r="MHM898" s="2198"/>
      <c r="MHN898" s="2198"/>
      <c r="MHO898" s="2198"/>
      <c r="MHP898" s="2198"/>
      <c r="MHQ898" s="2198"/>
      <c r="MHR898" s="2198"/>
      <c r="MHS898" s="2198"/>
      <c r="MHT898" s="2198"/>
      <c r="MHU898" s="2198"/>
      <c r="MHV898" s="2198"/>
      <c r="MHW898" s="2198"/>
      <c r="MHX898" s="2198"/>
      <c r="MHY898" s="2198"/>
      <c r="MHZ898" s="2198"/>
      <c r="MIA898" s="2198"/>
      <c r="MIB898" s="2198"/>
      <c r="MIC898" s="2198"/>
      <c r="MID898" s="2198"/>
      <c r="MIE898" s="2198"/>
      <c r="MIF898" s="2198"/>
      <c r="MIG898" s="2198"/>
      <c r="MIH898" s="2198"/>
      <c r="MII898" s="2198"/>
      <c r="MIJ898" s="2198"/>
      <c r="MIK898" s="2198"/>
      <c r="MIL898" s="2198"/>
      <c r="MIM898" s="2198"/>
      <c r="MIN898" s="2198"/>
      <c r="MIO898" s="2198"/>
      <c r="MIP898" s="2198"/>
      <c r="MIQ898" s="2198"/>
      <c r="MIR898" s="2198"/>
      <c r="MIS898" s="2198"/>
      <c r="MIT898" s="2198"/>
      <c r="MIU898" s="2198"/>
      <c r="MIV898" s="2198"/>
      <c r="MIW898" s="2198"/>
      <c r="MIX898" s="2198"/>
      <c r="MIY898" s="2198"/>
      <c r="MIZ898" s="2198"/>
      <c r="MJA898" s="2198"/>
      <c r="MJB898" s="2198"/>
      <c r="MJC898" s="2198"/>
      <c r="MJD898" s="2198"/>
      <c r="MJE898" s="2198"/>
      <c r="MJF898" s="2198"/>
      <c r="MJG898" s="2198"/>
      <c r="MJH898" s="2198"/>
      <c r="MJI898" s="2198"/>
      <c r="MJJ898" s="2198"/>
      <c r="MJK898" s="2198"/>
      <c r="MJL898" s="2198"/>
      <c r="MJM898" s="2198"/>
      <c r="MJN898" s="2198"/>
      <c r="MJO898" s="2198"/>
      <c r="MJP898" s="2198"/>
      <c r="MJQ898" s="2198"/>
      <c r="MJR898" s="2198"/>
      <c r="MJS898" s="2198"/>
      <c r="MJT898" s="2198"/>
      <c r="MJU898" s="2198"/>
      <c r="MJV898" s="2198"/>
      <c r="MJW898" s="2198"/>
      <c r="MJX898" s="2198"/>
      <c r="MJY898" s="2198"/>
      <c r="MJZ898" s="2198"/>
      <c r="MKA898" s="2198"/>
      <c r="MKB898" s="2198"/>
      <c r="MKC898" s="2198"/>
      <c r="MKD898" s="2198"/>
      <c r="MKE898" s="2198"/>
      <c r="MKF898" s="2198"/>
      <c r="MKG898" s="2198"/>
      <c r="MKH898" s="2198"/>
      <c r="MKI898" s="2198"/>
      <c r="MKJ898" s="2198"/>
      <c r="MKK898" s="2198"/>
      <c r="MKL898" s="2198"/>
      <c r="MKM898" s="2198"/>
      <c r="MKN898" s="2198"/>
      <c r="MKO898" s="2198"/>
      <c r="MKP898" s="2198"/>
      <c r="MKQ898" s="2198"/>
      <c r="MKR898" s="2198"/>
      <c r="MKS898" s="2198"/>
      <c r="MKT898" s="2198"/>
      <c r="MKU898" s="2198"/>
      <c r="MKV898" s="2198"/>
      <c r="MKW898" s="2198"/>
      <c r="MKX898" s="2198"/>
      <c r="MKY898" s="2198"/>
      <c r="MKZ898" s="2198"/>
      <c r="MLA898" s="2198"/>
      <c r="MLB898" s="2198"/>
      <c r="MLC898" s="2198"/>
      <c r="MLD898" s="2198"/>
      <c r="MLE898" s="2198"/>
      <c r="MLF898" s="2198"/>
      <c r="MLG898" s="2198"/>
      <c r="MLH898" s="2198"/>
      <c r="MLI898" s="2198"/>
      <c r="MLJ898" s="2198"/>
      <c r="MLK898" s="2198"/>
      <c r="MLL898" s="2198"/>
      <c r="MLM898" s="2198"/>
      <c r="MLN898" s="2198"/>
      <c r="MLO898" s="2198"/>
      <c r="MLP898" s="2198"/>
      <c r="MLQ898" s="2198"/>
      <c r="MLR898" s="2198"/>
      <c r="MLS898" s="2198"/>
      <c r="MLT898" s="2198"/>
      <c r="MLU898" s="2198"/>
      <c r="MLV898" s="2198"/>
      <c r="MLW898" s="2198"/>
      <c r="MLX898" s="2198"/>
      <c r="MLY898" s="2198"/>
      <c r="MLZ898" s="2198"/>
      <c r="MMA898" s="2198"/>
      <c r="MMB898" s="2198"/>
      <c r="MMC898" s="2198"/>
      <c r="MMD898" s="2198"/>
      <c r="MME898" s="2198"/>
      <c r="MMF898" s="2198"/>
      <c r="MMG898" s="2198"/>
      <c r="MMH898" s="2198"/>
      <c r="MMI898" s="2198"/>
      <c r="MMJ898" s="2198"/>
      <c r="MMK898" s="2198"/>
      <c r="MML898" s="2198"/>
      <c r="MMM898" s="2198"/>
      <c r="MMN898" s="2198"/>
      <c r="MMO898" s="2198"/>
      <c r="MMP898" s="2198"/>
      <c r="MMQ898" s="2198"/>
      <c r="MMR898" s="2198"/>
      <c r="MMS898" s="2198"/>
      <c r="MMT898" s="2198"/>
      <c r="MMU898" s="2198"/>
      <c r="MMV898" s="2198"/>
      <c r="MMW898" s="2198"/>
      <c r="MMX898" s="2198"/>
      <c r="MMY898" s="2198"/>
      <c r="MMZ898" s="2198"/>
      <c r="MNA898" s="2198"/>
      <c r="MNB898" s="2198"/>
      <c r="MNC898" s="2198"/>
      <c r="MND898" s="2198"/>
      <c r="MNE898" s="2198"/>
      <c r="MNF898" s="2198"/>
      <c r="MNG898" s="2198"/>
      <c r="MNH898" s="2198"/>
      <c r="MNI898" s="2198"/>
      <c r="MNJ898" s="2198"/>
      <c r="MNK898" s="2198"/>
      <c r="MNL898" s="2198"/>
      <c r="MNM898" s="2198"/>
      <c r="MNN898" s="2198"/>
      <c r="MNO898" s="2198"/>
      <c r="MNP898" s="2198"/>
      <c r="MNQ898" s="2198"/>
      <c r="MNR898" s="2198"/>
      <c r="MNS898" s="2198"/>
      <c r="MNT898" s="2198"/>
      <c r="MNU898" s="2198"/>
      <c r="MNV898" s="2198"/>
      <c r="MNW898" s="2198"/>
      <c r="MNX898" s="2198"/>
      <c r="MNY898" s="2198"/>
      <c r="MNZ898" s="2198"/>
      <c r="MOA898" s="2198"/>
      <c r="MOB898" s="2198"/>
      <c r="MOC898" s="2198"/>
      <c r="MOD898" s="2198"/>
      <c r="MOE898" s="2198"/>
      <c r="MOF898" s="2198"/>
      <c r="MOG898" s="2198"/>
      <c r="MOH898" s="2198"/>
      <c r="MOI898" s="2198"/>
      <c r="MOJ898" s="2198"/>
      <c r="MOK898" s="2198"/>
      <c r="MOL898" s="2198"/>
      <c r="MOM898" s="2198"/>
      <c r="MON898" s="2198"/>
      <c r="MOO898" s="2198"/>
      <c r="MOP898" s="2198"/>
      <c r="MOQ898" s="2198"/>
      <c r="MOR898" s="2198"/>
      <c r="MOS898" s="2198"/>
      <c r="MOT898" s="2198"/>
      <c r="MOU898" s="2198"/>
      <c r="MOV898" s="2198"/>
      <c r="MOW898" s="2198"/>
      <c r="MOX898" s="2198"/>
      <c r="MOY898" s="2198"/>
      <c r="MOZ898" s="2198"/>
      <c r="MPA898" s="2198"/>
      <c r="MPB898" s="2198"/>
      <c r="MPC898" s="2198"/>
      <c r="MPD898" s="2198"/>
      <c r="MPE898" s="2198"/>
      <c r="MPF898" s="2198"/>
      <c r="MPG898" s="2198"/>
      <c r="MPH898" s="2198"/>
      <c r="MPI898" s="2198"/>
      <c r="MPJ898" s="2198"/>
      <c r="MPK898" s="2198"/>
      <c r="MPL898" s="2198"/>
      <c r="MPM898" s="2198"/>
      <c r="MPN898" s="2198"/>
      <c r="MPO898" s="2198"/>
      <c r="MPS898" s="2198"/>
      <c r="MPT898" s="2198"/>
      <c r="MPU898" s="2198"/>
      <c r="MPV898" s="2198"/>
      <c r="MPW898" s="2198"/>
      <c r="MPX898" s="2198"/>
      <c r="MPY898" s="2198"/>
      <c r="MPZ898" s="2198"/>
      <c r="MQA898" s="2198"/>
      <c r="MQB898" s="2198"/>
      <c r="MQC898" s="2198"/>
      <c r="MQD898" s="2198"/>
      <c r="MQE898" s="2198"/>
      <c r="MQF898" s="2198"/>
      <c r="MQG898" s="2198"/>
      <c r="MQH898" s="2198"/>
      <c r="MQI898" s="2198"/>
      <c r="MQJ898" s="2198"/>
      <c r="MQK898" s="2198"/>
      <c r="MQL898" s="2198"/>
      <c r="MQM898" s="2198"/>
      <c r="MQN898" s="2198"/>
      <c r="MQO898" s="2198"/>
      <c r="MQP898" s="2198"/>
      <c r="MQQ898" s="2198"/>
      <c r="MQR898" s="2198"/>
      <c r="MQS898" s="2198"/>
      <c r="MQT898" s="2198"/>
      <c r="MQU898" s="2198"/>
      <c r="MQV898" s="2198"/>
      <c r="MQW898" s="2198"/>
      <c r="MQX898" s="2198"/>
      <c r="MQY898" s="2198"/>
      <c r="MQZ898" s="2198"/>
      <c r="MRA898" s="2198"/>
      <c r="MRB898" s="2198"/>
      <c r="MRC898" s="2198"/>
      <c r="MRD898" s="2198"/>
      <c r="MRE898" s="2198"/>
      <c r="MRF898" s="2198"/>
      <c r="MRG898" s="2198"/>
      <c r="MRH898" s="2198"/>
      <c r="MRI898" s="2198"/>
      <c r="MRJ898" s="2198"/>
      <c r="MRK898" s="2198"/>
      <c r="MRL898" s="2198"/>
      <c r="MRM898" s="2198"/>
      <c r="MRN898" s="2198"/>
      <c r="MRO898" s="2198"/>
      <c r="MRP898" s="2198"/>
      <c r="MRQ898" s="2198"/>
      <c r="MRR898" s="2198"/>
      <c r="MRS898" s="2198"/>
      <c r="MRT898" s="2198"/>
      <c r="MRU898" s="2198"/>
      <c r="MRV898" s="2198"/>
      <c r="MRW898" s="2198"/>
      <c r="MRX898" s="2198"/>
      <c r="MRY898" s="2198"/>
      <c r="MRZ898" s="2198"/>
      <c r="MSA898" s="2198"/>
      <c r="MSB898" s="2198"/>
      <c r="MSC898" s="2198"/>
      <c r="MSD898" s="2198"/>
      <c r="MSE898" s="2198"/>
      <c r="MSF898" s="2198"/>
      <c r="MSG898" s="2198"/>
      <c r="MSH898" s="2198"/>
      <c r="MSI898" s="2198"/>
      <c r="MSJ898" s="2198"/>
      <c r="MSK898" s="2198"/>
      <c r="MSL898" s="2198"/>
      <c r="MSM898" s="2198"/>
      <c r="MSN898" s="2198"/>
      <c r="MSO898" s="2198"/>
      <c r="MSP898" s="2198"/>
      <c r="MSQ898" s="2198"/>
      <c r="MSR898" s="2198"/>
      <c r="MSS898" s="2198"/>
      <c r="MST898" s="2198"/>
      <c r="MSU898" s="2198"/>
      <c r="MSV898" s="2198"/>
      <c r="MSW898" s="2198"/>
      <c r="MSX898" s="2198"/>
      <c r="MSY898" s="2198"/>
      <c r="MSZ898" s="2198"/>
      <c r="MTA898" s="2198"/>
      <c r="MTB898" s="2198"/>
      <c r="MTC898" s="2198"/>
      <c r="MTD898" s="2198"/>
      <c r="MTE898" s="2198"/>
      <c r="MTF898" s="2198"/>
      <c r="MTG898" s="2198"/>
      <c r="MTH898" s="2198"/>
      <c r="MTI898" s="2198"/>
      <c r="MTJ898" s="2198"/>
      <c r="MTK898" s="2198"/>
      <c r="MTL898" s="2198"/>
      <c r="MTM898" s="2198"/>
      <c r="MTN898" s="2198"/>
      <c r="MTO898" s="2198"/>
      <c r="MTP898" s="2198"/>
      <c r="MTQ898" s="2198"/>
      <c r="MTR898" s="2198"/>
      <c r="MTS898" s="2198"/>
      <c r="MTT898" s="2198"/>
      <c r="MTU898" s="2198"/>
      <c r="MTV898" s="2198"/>
      <c r="MTW898" s="2198"/>
      <c r="MTX898" s="2198"/>
      <c r="MTY898" s="2198"/>
      <c r="MTZ898" s="2198"/>
      <c r="MUA898" s="2198"/>
      <c r="MUB898" s="2198"/>
      <c r="MUC898" s="2198"/>
      <c r="MUD898" s="2198"/>
      <c r="MUE898" s="2198"/>
      <c r="MUF898" s="2198"/>
      <c r="MUG898" s="2198"/>
      <c r="MUH898" s="2198"/>
      <c r="MUI898" s="2198"/>
      <c r="MUJ898" s="2198"/>
      <c r="MUK898" s="2198"/>
      <c r="MUL898" s="2198"/>
      <c r="MUM898" s="2198"/>
      <c r="MUN898" s="2198"/>
      <c r="MUO898" s="2198"/>
      <c r="MUP898" s="2198"/>
      <c r="MUQ898" s="2198"/>
      <c r="MUR898" s="2198"/>
      <c r="MUS898" s="2198"/>
      <c r="MUT898" s="2198"/>
      <c r="MUU898" s="2198"/>
      <c r="MUV898" s="2198"/>
      <c r="MUW898" s="2198"/>
      <c r="MUX898" s="2198"/>
      <c r="MUY898" s="2198"/>
      <c r="MUZ898" s="2198"/>
      <c r="MVA898" s="2198"/>
      <c r="MVB898" s="2198"/>
      <c r="MVC898" s="2198"/>
      <c r="MVD898" s="2198"/>
      <c r="MVE898" s="2198"/>
      <c r="MVF898" s="2198"/>
      <c r="MVG898" s="2198"/>
      <c r="MVH898" s="2198"/>
      <c r="MVI898" s="2198"/>
      <c r="MVJ898" s="2198"/>
      <c r="MVK898" s="2198"/>
      <c r="MVL898" s="2198"/>
      <c r="MVM898" s="2198"/>
      <c r="MVN898" s="2198"/>
      <c r="MVO898" s="2198"/>
      <c r="MVP898" s="2198"/>
      <c r="MVQ898" s="2198"/>
      <c r="MVR898" s="2198"/>
      <c r="MVS898" s="2198"/>
      <c r="MVT898" s="2198"/>
      <c r="MVU898" s="2198"/>
      <c r="MVV898" s="2198"/>
      <c r="MVW898" s="2198"/>
      <c r="MVX898" s="2198"/>
      <c r="MVY898" s="2198"/>
      <c r="MVZ898" s="2198"/>
      <c r="MWA898" s="2198"/>
      <c r="MWB898" s="2198"/>
      <c r="MWC898" s="2198"/>
      <c r="MWD898" s="2198"/>
      <c r="MWE898" s="2198"/>
      <c r="MWF898" s="2198"/>
      <c r="MWG898" s="2198"/>
      <c r="MWH898" s="2198"/>
      <c r="MWI898" s="2198"/>
      <c r="MWJ898" s="2198"/>
      <c r="MWK898" s="2198"/>
      <c r="MWL898" s="2198"/>
      <c r="MWM898" s="2198"/>
      <c r="MWN898" s="2198"/>
      <c r="MWO898" s="2198"/>
      <c r="MWP898" s="2198"/>
      <c r="MWQ898" s="2198"/>
      <c r="MWR898" s="2198"/>
      <c r="MWS898" s="2198"/>
      <c r="MWT898" s="2198"/>
      <c r="MWU898" s="2198"/>
      <c r="MWV898" s="2198"/>
      <c r="MWW898" s="2198"/>
      <c r="MWX898" s="2198"/>
      <c r="MWY898" s="2198"/>
      <c r="MWZ898" s="2198"/>
      <c r="MXA898" s="2198"/>
      <c r="MXB898" s="2198"/>
      <c r="MXC898" s="2198"/>
      <c r="MXD898" s="2198"/>
      <c r="MXE898" s="2198"/>
      <c r="MXF898" s="2198"/>
      <c r="MXG898" s="2198"/>
      <c r="MXH898" s="2198"/>
      <c r="MXI898" s="2198"/>
      <c r="MXJ898" s="2198"/>
      <c r="MXK898" s="2198"/>
      <c r="MXL898" s="2198"/>
      <c r="MXM898" s="2198"/>
      <c r="MXN898" s="2198"/>
      <c r="MXO898" s="2198"/>
      <c r="MXP898" s="2198"/>
      <c r="MXQ898" s="2198"/>
      <c r="MXR898" s="2198"/>
      <c r="MXS898" s="2198"/>
      <c r="MXT898" s="2198"/>
      <c r="MXU898" s="2198"/>
      <c r="MXV898" s="2198"/>
      <c r="MXW898" s="2198"/>
      <c r="MXX898" s="2198"/>
      <c r="MXY898" s="2198"/>
      <c r="MXZ898" s="2198"/>
      <c r="MYA898" s="2198"/>
      <c r="MYB898" s="2198"/>
      <c r="MYC898" s="2198"/>
      <c r="MYD898" s="2198"/>
      <c r="MYE898" s="2198"/>
      <c r="MYF898" s="2198"/>
      <c r="MYG898" s="2198"/>
      <c r="MYH898" s="2198"/>
      <c r="MYI898" s="2198"/>
      <c r="MYJ898" s="2198"/>
      <c r="MYK898" s="2198"/>
      <c r="MYL898" s="2198"/>
      <c r="MYM898" s="2198"/>
      <c r="MYN898" s="2198"/>
      <c r="MYO898" s="2198"/>
      <c r="MYP898" s="2198"/>
      <c r="MYQ898" s="2198"/>
      <c r="MYR898" s="2198"/>
      <c r="MYS898" s="2198"/>
      <c r="MYT898" s="2198"/>
      <c r="MYU898" s="2198"/>
      <c r="MYV898" s="2198"/>
      <c r="MYW898" s="2198"/>
      <c r="MYX898" s="2198"/>
      <c r="MYY898" s="2198"/>
      <c r="MYZ898" s="2198"/>
      <c r="MZA898" s="2198"/>
      <c r="MZB898" s="2198"/>
      <c r="MZC898" s="2198"/>
      <c r="MZD898" s="2198"/>
      <c r="MZE898" s="2198"/>
      <c r="MZF898" s="2198"/>
      <c r="MZG898" s="2198"/>
      <c r="MZH898" s="2198"/>
      <c r="MZI898" s="2198"/>
      <c r="MZJ898" s="2198"/>
      <c r="MZK898" s="2198"/>
      <c r="MZO898" s="2198"/>
      <c r="MZP898" s="2198"/>
      <c r="MZQ898" s="2198"/>
      <c r="MZR898" s="2198"/>
      <c r="MZS898" s="2198"/>
      <c r="MZT898" s="2198"/>
      <c r="MZU898" s="2198"/>
      <c r="MZV898" s="2198"/>
      <c r="MZW898" s="2198"/>
      <c r="MZX898" s="2198"/>
      <c r="MZY898" s="2198"/>
      <c r="MZZ898" s="2198"/>
      <c r="NAA898" s="2198"/>
      <c r="NAB898" s="2198"/>
      <c r="NAC898" s="2198"/>
      <c r="NAD898" s="2198"/>
      <c r="NAE898" s="2198"/>
      <c r="NAF898" s="2198"/>
      <c r="NAG898" s="2198"/>
      <c r="NAH898" s="2198"/>
      <c r="NAI898" s="2198"/>
      <c r="NAJ898" s="2198"/>
      <c r="NAK898" s="2198"/>
      <c r="NAL898" s="2198"/>
      <c r="NAM898" s="2198"/>
      <c r="NAN898" s="2198"/>
      <c r="NAO898" s="2198"/>
      <c r="NAP898" s="2198"/>
      <c r="NAQ898" s="2198"/>
      <c r="NAR898" s="2198"/>
      <c r="NAS898" s="2198"/>
      <c r="NAT898" s="2198"/>
      <c r="NAU898" s="2198"/>
      <c r="NAV898" s="2198"/>
      <c r="NAW898" s="2198"/>
      <c r="NAX898" s="2198"/>
      <c r="NAY898" s="2198"/>
      <c r="NAZ898" s="2198"/>
      <c r="NBA898" s="2198"/>
      <c r="NBB898" s="2198"/>
      <c r="NBC898" s="2198"/>
      <c r="NBD898" s="2198"/>
      <c r="NBE898" s="2198"/>
      <c r="NBF898" s="2198"/>
      <c r="NBG898" s="2198"/>
      <c r="NBH898" s="2198"/>
      <c r="NBI898" s="2198"/>
      <c r="NBJ898" s="2198"/>
      <c r="NBK898" s="2198"/>
      <c r="NBL898" s="2198"/>
      <c r="NBM898" s="2198"/>
      <c r="NBN898" s="2198"/>
      <c r="NBO898" s="2198"/>
      <c r="NBP898" s="2198"/>
      <c r="NBQ898" s="2198"/>
      <c r="NBR898" s="2198"/>
      <c r="NBS898" s="2198"/>
      <c r="NBT898" s="2198"/>
      <c r="NBU898" s="2198"/>
      <c r="NBV898" s="2198"/>
      <c r="NBW898" s="2198"/>
      <c r="NBX898" s="2198"/>
      <c r="NBY898" s="2198"/>
      <c r="NBZ898" s="2198"/>
      <c r="NCA898" s="2198"/>
      <c r="NCB898" s="2198"/>
      <c r="NCC898" s="2198"/>
      <c r="NCD898" s="2198"/>
      <c r="NCE898" s="2198"/>
      <c r="NCF898" s="2198"/>
      <c r="NCG898" s="2198"/>
      <c r="NCH898" s="2198"/>
      <c r="NCI898" s="2198"/>
      <c r="NCJ898" s="2198"/>
      <c r="NCK898" s="2198"/>
      <c r="NCL898" s="2198"/>
      <c r="NCM898" s="2198"/>
      <c r="NCN898" s="2198"/>
      <c r="NCO898" s="2198"/>
      <c r="NCP898" s="2198"/>
      <c r="NCQ898" s="2198"/>
      <c r="NCR898" s="2198"/>
      <c r="NCS898" s="2198"/>
      <c r="NCT898" s="2198"/>
      <c r="NCU898" s="2198"/>
      <c r="NCV898" s="2198"/>
      <c r="NCW898" s="2198"/>
      <c r="NCX898" s="2198"/>
      <c r="NCY898" s="2198"/>
      <c r="NCZ898" s="2198"/>
      <c r="NDA898" s="2198"/>
      <c r="NDB898" s="2198"/>
      <c r="NDC898" s="2198"/>
      <c r="NDD898" s="2198"/>
      <c r="NDE898" s="2198"/>
      <c r="NDF898" s="2198"/>
      <c r="NDG898" s="2198"/>
      <c r="NDH898" s="2198"/>
      <c r="NDI898" s="2198"/>
      <c r="NDJ898" s="2198"/>
      <c r="NDK898" s="2198"/>
      <c r="NDL898" s="2198"/>
      <c r="NDM898" s="2198"/>
      <c r="NDN898" s="2198"/>
      <c r="NDO898" s="2198"/>
      <c r="NDP898" s="2198"/>
      <c r="NDQ898" s="2198"/>
      <c r="NDR898" s="2198"/>
      <c r="NDS898" s="2198"/>
      <c r="NDT898" s="2198"/>
      <c r="NDU898" s="2198"/>
      <c r="NDV898" s="2198"/>
      <c r="NDW898" s="2198"/>
      <c r="NDX898" s="2198"/>
      <c r="NDY898" s="2198"/>
      <c r="NDZ898" s="2198"/>
      <c r="NEA898" s="2198"/>
      <c r="NEB898" s="2198"/>
      <c r="NEC898" s="2198"/>
      <c r="NED898" s="2198"/>
      <c r="NEE898" s="2198"/>
      <c r="NEF898" s="2198"/>
      <c r="NEG898" s="2198"/>
      <c r="NEH898" s="2198"/>
      <c r="NEI898" s="2198"/>
      <c r="NEJ898" s="2198"/>
      <c r="NEK898" s="2198"/>
      <c r="NEL898" s="2198"/>
      <c r="NEM898" s="2198"/>
      <c r="NEN898" s="2198"/>
      <c r="NEO898" s="2198"/>
      <c r="NEP898" s="2198"/>
      <c r="NEQ898" s="2198"/>
      <c r="NER898" s="2198"/>
      <c r="NES898" s="2198"/>
      <c r="NET898" s="2198"/>
      <c r="NEU898" s="2198"/>
      <c r="NEV898" s="2198"/>
      <c r="NEW898" s="2198"/>
      <c r="NEX898" s="2198"/>
      <c r="NEY898" s="2198"/>
      <c r="NEZ898" s="2198"/>
      <c r="NFA898" s="2198"/>
      <c r="NFB898" s="2198"/>
      <c r="NFC898" s="2198"/>
      <c r="NFD898" s="2198"/>
      <c r="NFE898" s="2198"/>
      <c r="NFF898" s="2198"/>
      <c r="NFG898" s="2198"/>
      <c r="NFH898" s="2198"/>
      <c r="NFI898" s="2198"/>
      <c r="NFJ898" s="2198"/>
      <c r="NFK898" s="2198"/>
      <c r="NFL898" s="2198"/>
      <c r="NFM898" s="2198"/>
      <c r="NFN898" s="2198"/>
      <c r="NFO898" s="2198"/>
      <c r="NFP898" s="2198"/>
      <c r="NFQ898" s="2198"/>
      <c r="NFR898" s="2198"/>
      <c r="NFS898" s="2198"/>
      <c r="NFT898" s="2198"/>
      <c r="NFU898" s="2198"/>
      <c r="NFV898" s="2198"/>
      <c r="NFW898" s="2198"/>
      <c r="NFX898" s="2198"/>
      <c r="NFY898" s="2198"/>
      <c r="NFZ898" s="2198"/>
      <c r="NGA898" s="2198"/>
      <c r="NGB898" s="2198"/>
      <c r="NGC898" s="2198"/>
      <c r="NGD898" s="2198"/>
      <c r="NGE898" s="2198"/>
      <c r="NGF898" s="2198"/>
      <c r="NGG898" s="2198"/>
      <c r="NGH898" s="2198"/>
      <c r="NGI898" s="2198"/>
      <c r="NGJ898" s="2198"/>
      <c r="NGK898" s="2198"/>
      <c r="NGL898" s="2198"/>
      <c r="NGM898" s="2198"/>
      <c r="NGN898" s="2198"/>
      <c r="NGO898" s="2198"/>
      <c r="NGP898" s="2198"/>
      <c r="NGQ898" s="2198"/>
      <c r="NGR898" s="2198"/>
      <c r="NGS898" s="2198"/>
      <c r="NGT898" s="2198"/>
      <c r="NGU898" s="2198"/>
      <c r="NGV898" s="2198"/>
      <c r="NGW898" s="2198"/>
      <c r="NGX898" s="2198"/>
      <c r="NGY898" s="2198"/>
      <c r="NGZ898" s="2198"/>
      <c r="NHA898" s="2198"/>
      <c r="NHB898" s="2198"/>
      <c r="NHC898" s="2198"/>
      <c r="NHD898" s="2198"/>
      <c r="NHE898" s="2198"/>
      <c r="NHF898" s="2198"/>
      <c r="NHG898" s="2198"/>
      <c r="NHH898" s="2198"/>
      <c r="NHI898" s="2198"/>
      <c r="NHJ898" s="2198"/>
      <c r="NHK898" s="2198"/>
      <c r="NHL898" s="2198"/>
      <c r="NHM898" s="2198"/>
      <c r="NHN898" s="2198"/>
      <c r="NHO898" s="2198"/>
      <c r="NHP898" s="2198"/>
      <c r="NHQ898" s="2198"/>
      <c r="NHR898" s="2198"/>
      <c r="NHS898" s="2198"/>
      <c r="NHT898" s="2198"/>
      <c r="NHU898" s="2198"/>
      <c r="NHV898" s="2198"/>
      <c r="NHW898" s="2198"/>
      <c r="NHX898" s="2198"/>
      <c r="NHY898" s="2198"/>
      <c r="NHZ898" s="2198"/>
      <c r="NIA898" s="2198"/>
      <c r="NIB898" s="2198"/>
      <c r="NIC898" s="2198"/>
      <c r="NID898" s="2198"/>
      <c r="NIE898" s="2198"/>
      <c r="NIF898" s="2198"/>
      <c r="NIG898" s="2198"/>
      <c r="NIH898" s="2198"/>
      <c r="NII898" s="2198"/>
      <c r="NIJ898" s="2198"/>
      <c r="NIK898" s="2198"/>
      <c r="NIL898" s="2198"/>
      <c r="NIM898" s="2198"/>
      <c r="NIN898" s="2198"/>
      <c r="NIO898" s="2198"/>
      <c r="NIP898" s="2198"/>
      <c r="NIQ898" s="2198"/>
      <c r="NIR898" s="2198"/>
      <c r="NIS898" s="2198"/>
      <c r="NIT898" s="2198"/>
      <c r="NIU898" s="2198"/>
      <c r="NIV898" s="2198"/>
      <c r="NIW898" s="2198"/>
      <c r="NIX898" s="2198"/>
      <c r="NIY898" s="2198"/>
      <c r="NIZ898" s="2198"/>
      <c r="NJA898" s="2198"/>
      <c r="NJB898" s="2198"/>
      <c r="NJC898" s="2198"/>
      <c r="NJD898" s="2198"/>
      <c r="NJE898" s="2198"/>
      <c r="NJF898" s="2198"/>
      <c r="NJG898" s="2198"/>
      <c r="NJK898" s="2198"/>
      <c r="NJL898" s="2198"/>
      <c r="NJM898" s="2198"/>
      <c r="NJN898" s="2198"/>
      <c r="NJO898" s="2198"/>
      <c r="NJP898" s="2198"/>
      <c r="NJQ898" s="2198"/>
      <c r="NJR898" s="2198"/>
      <c r="NJS898" s="2198"/>
      <c r="NJT898" s="2198"/>
      <c r="NJU898" s="2198"/>
      <c r="NJV898" s="2198"/>
      <c r="NJW898" s="2198"/>
      <c r="NJX898" s="2198"/>
      <c r="NJY898" s="2198"/>
      <c r="NJZ898" s="2198"/>
      <c r="NKA898" s="2198"/>
      <c r="NKB898" s="2198"/>
      <c r="NKC898" s="2198"/>
      <c r="NKD898" s="2198"/>
      <c r="NKE898" s="2198"/>
      <c r="NKF898" s="2198"/>
      <c r="NKG898" s="2198"/>
      <c r="NKH898" s="2198"/>
      <c r="NKI898" s="2198"/>
      <c r="NKJ898" s="2198"/>
      <c r="NKK898" s="2198"/>
      <c r="NKL898" s="2198"/>
      <c r="NKM898" s="2198"/>
      <c r="NKN898" s="2198"/>
      <c r="NKO898" s="2198"/>
      <c r="NKP898" s="2198"/>
      <c r="NKQ898" s="2198"/>
      <c r="NKR898" s="2198"/>
      <c r="NKS898" s="2198"/>
      <c r="NKT898" s="2198"/>
      <c r="NKU898" s="2198"/>
      <c r="NKV898" s="2198"/>
      <c r="NKW898" s="2198"/>
      <c r="NKX898" s="2198"/>
      <c r="NKY898" s="2198"/>
      <c r="NKZ898" s="2198"/>
      <c r="NLA898" s="2198"/>
      <c r="NLB898" s="2198"/>
      <c r="NLC898" s="2198"/>
      <c r="NLD898" s="2198"/>
      <c r="NLE898" s="2198"/>
      <c r="NLF898" s="2198"/>
      <c r="NLG898" s="2198"/>
      <c r="NLH898" s="2198"/>
      <c r="NLI898" s="2198"/>
      <c r="NLJ898" s="2198"/>
      <c r="NLK898" s="2198"/>
      <c r="NLL898" s="2198"/>
      <c r="NLM898" s="2198"/>
      <c r="NLN898" s="2198"/>
      <c r="NLO898" s="2198"/>
      <c r="NLP898" s="2198"/>
      <c r="NLQ898" s="2198"/>
      <c r="NLR898" s="2198"/>
      <c r="NLS898" s="2198"/>
      <c r="NLT898" s="2198"/>
      <c r="NLU898" s="2198"/>
      <c r="NLV898" s="2198"/>
      <c r="NLW898" s="2198"/>
      <c r="NLX898" s="2198"/>
      <c r="NLY898" s="2198"/>
      <c r="NLZ898" s="2198"/>
      <c r="NMA898" s="2198"/>
      <c r="NMB898" s="2198"/>
      <c r="NMC898" s="2198"/>
      <c r="NMD898" s="2198"/>
      <c r="NME898" s="2198"/>
      <c r="NMF898" s="2198"/>
      <c r="NMG898" s="2198"/>
      <c r="NMH898" s="2198"/>
      <c r="NMI898" s="2198"/>
      <c r="NMJ898" s="2198"/>
      <c r="NMK898" s="2198"/>
      <c r="NML898" s="2198"/>
      <c r="NMM898" s="2198"/>
      <c r="NMN898" s="2198"/>
      <c r="NMO898" s="2198"/>
      <c r="NMP898" s="2198"/>
      <c r="NMQ898" s="2198"/>
      <c r="NMR898" s="2198"/>
      <c r="NMS898" s="2198"/>
      <c r="NMT898" s="2198"/>
      <c r="NMU898" s="2198"/>
      <c r="NMV898" s="2198"/>
      <c r="NMW898" s="2198"/>
      <c r="NMX898" s="2198"/>
      <c r="NMY898" s="2198"/>
      <c r="NMZ898" s="2198"/>
      <c r="NNA898" s="2198"/>
      <c r="NNB898" s="2198"/>
      <c r="NNC898" s="2198"/>
      <c r="NND898" s="2198"/>
      <c r="NNE898" s="2198"/>
      <c r="NNF898" s="2198"/>
      <c r="NNG898" s="2198"/>
      <c r="NNH898" s="2198"/>
      <c r="NNI898" s="2198"/>
      <c r="NNJ898" s="2198"/>
      <c r="NNK898" s="2198"/>
      <c r="NNL898" s="2198"/>
      <c r="NNM898" s="2198"/>
      <c r="NNN898" s="2198"/>
      <c r="NNO898" s="2198"/>
      <c r="NNP898" s="2198"/>
      <c r="NNQ898" s="2198"/>
      <c r="NNR898" s="2198"/>
      <c r="NNS898" s="2198"/>
      <c r="NNT898" s="2198"/>
      <c r="NNU898" s="2198"/>
      <c r="NNV898" s="2198"/>
      <c r="NNW898" s="2198"/>
      <c r="NNX898" s="2198"/>
      <c r="NNY898" s="2198"/>
      <c r="NNZ898" s="2198"/>
      <c r="NOA898" s="2198"/>
      <c r="NOB898" s="2198"/>
      <c r="NOC898" s="2198"/>
      <c r="NOD898" s="2198"/>
      <c r="NOE898" s="2198"/>
      <c r="NOF898" s="2198"/>
      <c r="NOG898" s="2198"/>
      <c r="NOH898" s="2198"/>
      <c r="NOI898" s="2198"/>
      <c r="NOJ898" s="2198"/>
      <c r="NOK898" s="2198"/>
      <c r="NOL898" s="2198"/>
      <c r="NOM898" s="2198"/>
      <c r="NON898" s="2198"/>
      <c r="NOO898" s="2198"/>
      <c r="NOP898" s="2198"/>
      <c r="NOQ898" s="2198"/>
      <c r="NOR898" s="2198"/>
      <c r="NOS898" s="2198"/>
      <c r="NOT898" s="2198"/>
      <c r="NOU898" s="2198"/>
      <c r="NOV898" s="2198"/>
      <c r="NOW898" s="2198"/>
      <c r="NOX898" s="2198"/>
      <c r="NOY898" s="2198"/>
      <c r="NOZ898" s="2198"/>
      <c r="NPA898" s="2198"/>
      <c r="NPB898" s="2198"/>
      <c r="NPC898" s="2198"/>
      <c r="NPD898" s="2198"/>
      <c r="NPE898" s="2198"/>
      <c r="NPF898" s="2198"/>
      <c r="NPG898" s="2198"/>
      <c r="NPH898" s="2198"/>
      <c r="NPI898" s="2198"/>
      <c r="NPJ898" s="2198"/>
      <c r="NPK898" s="2198"/>
      <c r="NPL898" s="2198"/>
      <c r="NPM898" s="2198"/>
      <c r="NPN898" s="2198"/>
      <c r="NPO898" s="2198"/>
      <c r="NPP898" s="2198"/>
      <c r="NPQ898" s="2198"/>
      <c r="NPR898" s="2198"/>
      <c r="NPS898" s="2198"/>
      <c r="NPT898" s="2198"/>
      <c r="NPU898" s="2198"/>
      <c r="NPV898" s="2198"/>
      <c r="NPW898" s="2198"/>
      <c r="NPX898" s="2198"/>
      <c r="NPY898" s="2198"/>
      <c r="NPZ898" s="2198"/>
      <c r="NQA898" s="2198"/>
      <c r="NQB898" s="2198"/>
      <c r="NQC898" s="2198"/>
      <c r="NQD898" s="2198"/>
      <c r="NQE898" s="2198"/>
      <c r="NQF898" s="2198"/>
      <c r="NQG898" s="2198"/>
      <c r="NQH898" s="2198"/>
      <c r="NQI898" s="2198"/>
      <c r="NQJ898" s="2198"/>
      <c r="NQK898" s="2198"/>
      <c r="NQL898" s="2198"/>
      <c r="NQM898" s="2198"/>
      <c r="NQN898" s="2198"/>
      <c r="NQO898" s="2198"/>
      <c r="NQP898" s="2198"/>
      <c r="NQQ898" s="2198"/>
      <c r="NQR898" s="2198"/>
      <c r="NQS898" s="2198"/>
      <c r="NQT898" s="2198"/>
      <c r="NQU898" s="2198"/>
      <c r="NQV898" s="2198"/>
      <c r="NQW898" s="2198"/>
      <c r="NQX898" s="2198"/>
      <c r="NQY898" s="2198"/>
      <c r="NQZ898" s="2198"/>
      <c r="NRA898" s="2198"/>
      <c r="NRB898" s="2198"/>
      <c r="NRC898" s="2198"/>
      <c r="NRD898" s="2198"/>
      <c r="NRE898" s="2198"/>
      <c r="NRF898" s="2198"/>
      <c r="NRG898" s="2198"/>
      <c r="NRH898" s="2198"/>
      <c r="NRI898" s="2198"/>
      <c r="NRJ898" s="2198"/>
      <c r="NRK898" s="2198"/>
      <c r="NRL898" s="2198"/>
      <c r="NRM898" s="2198"/>
      <c r="NRN898" s="2198"/>
      <c r="NRO898" s="2198"/>
      <c r="NRP898" s="2198"/>
      <c r="NRQ898" s="2198"/>
      <c r="NRR898" s="2198"/>
      <c r="NRS898" s="2198"/>
      <c r="NRT898" s="2198"/>
      <c r="NRU898" s="2198"/>
      <c r="NRV898" s="2198"/>
      <c r="NRW898" s="2198"/>
      <c r="NRX898" s="2198"/>
      <c r="NRY898" s="2198"/>
      <c r="NRZ898" s="2198"/>
      <c r="NSA898" s="2198"/>
      <c r="NSB898" s="2198"/>
      <c r="NSC898" s="2198"/>
      <c r="NSD898" s="2198"/>
      <c r="NSE898" s="2198"/>
      <c r="NSF898" s="2198"/>
      <c r="NSG898" s="2198"/>
      <c r="NSH898" s="2198"/>
      <c r="NSI898" s="2198"/>
      <c r="NSJ898" s="2198"/>
      <c r="NSK898" s="2198"/>
      <c r="NSL898" s="2198"/>
      <c r="NSM898" s="2198"/>
      <c r="NSN898" s="2198"/>
      <c r="NSO898" s="2198"/>
      <c r="NSP898" s="2198"/>
      <c r="NSQ898" s="2198"/>
      <c r="NSR898" s="2198"/>
      <c r="NSS898" s="2198"/>
      <c r="NST898" s="2198"/>
      <c r="NSU898" s="2198"/>
      <c r="NSV898" s="2198"/>
      <c r="NSW898" s="2198"/>
      <c r="NSX898" s="2198"/>
      <c r="NSY898" s="2198"/>
      <c r="NSZ898" s="2198"/>
      <c r="NTA898" s="2198"/>
      <c r="NTB898" s="2198"/>
      <c r="NTC898" s="2198"/>
      <c r="NTG898" s="2198"/>
      <c r="NTH898" s="2198"/>
      <c r="NTI898" s="2198"/>
      <c r="NTJ898" s="2198"/>
      <c r="NTK898" s="2198"/>
      <c r="NTL898" s="2198"/>
      <c r="NTM898" s="2198"/>
      <c r="NTN898" s="2198"/>
      <c r="NTO898" s="2198"/>
      <c r="NTP898" s="2198"/>
      <c r="NTQ898" s="2198"/>
      <c r="NTR898" s="2198"/>
      <c r="NTS898" s="2198"/>
      <c r="NTT898" s="2198"/>
      <c r="NTU898" s="2198"/>
      <c r="NTV898" s="2198"/>
      <c r="NTW898" s="2198"/>
      <c r="NTX898" s="2198"/>
      <c r="NTY898" s="2198"/>
      <c r="NTZ898" s="2198"/>
      <c r="NUA898" s="2198"/>
      <c r="NUB898" s="2198"/>
      <c r="NUC898" s="2198"/>
      <c r="NUD898" s="2198"/>
      <c r="NUE898" s="2198"/>
      <c r="NUF898" s="2198"/>
      <c r="NUG898" s="2198"/>
      <c r="NUH898" s="2198"/>
      <c r="NUI898" s="2198"/>
      <c r="NUJ898" s="2198"/>
      <c r="NUK898" s="2198"/>
      <c r="NUL898" s="2198"/>
      <c r="NUM898" s="2198"/>
      <c r="NUN898" s="2198"/>
      <c r="NUO898" s="2198"/>
      <c r="NUP898" s="2198"/>
      <c r="NUQ898" s="2198"/>
      <c r="NUR898" s="2198"/>
      <c r="NUS898" s="2198"/>
      <c r="NUT898" s="2198"/>
      <c r="NUU898" s="2198"/>
      <c r="NUV898" s="2198"/>
      <c r="NUW898" s="2198"/>
      <c r="NUX898" s="2198"/>
      <c r="NUY898" s="2198"/>
      <c r="NUZ898" s="2198"/>
      <c r="NVA898" s="2198"/>
      <c r="NVB898" s="2198"/>
      <c r="NVC898" s="2198"/>
      <c r="NVD898" s="2198"/>
      <c r="NVE898" s="2198"/>
      <c r="NVF898" s="2198"/>
      <c r="NVG898" s="2198"/>
      <c r="NVH898" s="2198"/>
      <c r="NVI898" s="2198"/>
      <c r="NVJ898" s="2198"/>
      <c r="NVK898" s="2198"/>
      <c r="NVL898" s="2198"/>
      <c r="NVM898" s="2198"/>
      <c r="NVN898" s="2198"/>
      <c r="NVO898" s="2198"/>
      <c r="NVP898" s="2198"/>
      <c r="NVQ898" s="2198"/>
      <c r="NVR898" s="2198"/>
      <c r="NVS898" s="2198"/>
      <c r="NVT898" s="2198"/>
      <c r="NVU898" s="2198"/>
      <c r="NVV898" s="2198"/>
      <c r="NVW898" s="2198"/>
      <c r="NVX898" s="2198"/>
      <c r="NVY898" s="2198"/>
      <c r="NVZ898" s="2198"/>
      <c r="NWA898" s="2198"/>
      <c r="NWB898" s="2198"/>
      <c r="NWC898" s="2198"/>
      <c r="NWD898" s="2198"/>
      <c r="NWE898" s="2198"/>
      <c r="NWF898" s="2198"/>
      <c r="NWG898" s="2198"/>
      <c r="NWH898" s="2198"/>
      <c r="NWI898" s="2198"/>
      <c r="NWJ898" s="2198"/>
      <c r="NWK898" s="2198"/>
      <c r="NWL898" s="2198"/>
      <c r="NWM898" s="2198"/>
      <c r="NWN898" s="2198"/>
      <c r="NWO898" s="2198"/>
      <c r="NWP898" s="2198"/>
      <c r="NWQ898" s="2198"/>
      <c r="NWR898" s="2198"/>
      <c r="NWS898" s="2198"/>
      <c r="NWT898" s="2198"/>
      <c r="NWU898" s="2198"/>
      <c r="NWV898" s="2198"/>
      <c r="NWW898" s="2198"/>
      <c r="NWX898" s="2198"/>
      <c r="NWY898" s="2198"/>
      <c r="NWZ898" s="2198"/>
      <c r="NXA898" s="2198"/>
      <c r="NXB898" s="2198"/>
      <c r="NXC898" s="2198"/>
      <c r="NXD898" s="2198"/>
      <c r="NXE898" s="2198"/>
      <c r="NXF898" s="2198"/>
      <c r="NXG898" s="2198"/>
      <c r="NXH898" s="2198"/>
      <c r="NXI898" s="2198"/>
      <c r="NXJ898" s="2198"/>
      <c r="NXK898" s="2198"/>
      <c r="NXL898" s="2198"/>
      <c r="NXM898" s="2198"/>
      <c r="NXN898" s="2198"/>
      <c r="NXO898" s="2198"/>
      <c r="NXP898" s="2198"/>
      <c r="NXQ898" s="2198"/>
      <c r="NXR898" s="2198"/>
      <c r="NXS898" s="2198"/>
      <c r="NXT898" s="2198"/>
      <c r="NXU898" s="2198"/>
      <c r="NXV898" s="2198"/>
      <c r="NXW898" s="2198"/>
      <c r="NXX898" s="2198"/>
      <c r="NXY898" s="2198"/>
      <c r="NXZ898" s="2198"/>
      <c r="NYA898" s="2198"/>
      <c r="NYB898" s="2198"/>
      <c r="NYC898" s="2198"/>
      <c r="NYD898" s="2198"/>
      <c r="NYE898" s="2198"/>
      <c r="NYF898" s="2198"/>
      <c r="NYG898" s="2198"/>
      <c r="NYH898" s="2198"/>
      <c r="NYI898" s="2198"/>
      <c r="NYJ898" s="2198"/>
      <c r="NYK898" s="2198"/>
      <c r="NYL898" s="2198"/>
      <c r="NYM898" s="2198"/>
      <c r="NYN898" s="2198"/>
      <c r="NYO898" s="2198"/>
      <c r="NYP898" s="2198"/>
      <c r="NYQ898" s="2198"/>
      <c r="NYR898" s="2198"/>
      <c r="NYS898" s="2198"/>
      <c r="NYT898" s="2198"/>
      <c r="NYU898" s="2198"/>
      <c r="NYV898" s="2198"/>
      <c r="NYW898" s="2198"/>
      <c r="NYX898" s="2198"/>
      <c r="NYY898" s="2198"/>
      <c r="NYZ898" s="2198"/>
      <c r="NZA898" s="2198"/>
      <c r="NZB898" s="2198"/>
      <c r="NZC898" s="2198"/>
      <c r="NZD898" s="2198"/>
      <c r="NZE898" s="2198"/>
      <c r="NZF898" s="2198"/>
      <c r="NZG898" s="2198"/>
      <c r="NZH898" s="2198"/>
      <c r="NZI898" s="2198"/>
      <c r="NZJ898" s="2198"/>
      <c r="NZK898" s="2198"/>
      <c r="NZL898" s="2198"/>
      <c r="NZM898" s="2198"/>
      <c r="NZN898" s="2198"/>
      <c r="NZO898" s="2198"/>
      <c r="NZP898" s="2198"/>
      <c r="NZQ898" s="2198"/>
      <c r="NZR898" s="2198"/>
      <c r="NZS898" s="2198"/>
      <c r="NZT898" s="2198"/>
      <c r="NZU898" s="2198"/>
      <c r="NZV898" s="2198"/>
      <c r="NZW898" s="2198"/>
      <c r="NZX898" s="2198"/>
      <c r="NZY898" s="2198"/>
      <c r="NZZ898" s="2198"/>
      <c r="OAA898" s="2198"/>
      <c r="OAB898" s="2198"/>
      <c r="OAC898" s="2198"/>
      <c r="OAD898" s="2198"/>
      <c r="OAE898" s="2198"/>
      <c r="OAF898" s="2198"/>
      <c r="OAG898" s="2198"/>
      <c r="OAH898" s="2198"/>
      <c r="OAI898" s="2198"/>
      <c r="OAJ898" s="2198"/>
      <c r="OAK898" s="2198"/>
      <c r="OAL898" s="2198"/>
      <c r="OAM898" s="2198"/>
      <c r="OAN898" s="2198"/>
      <c r="OAO898" s="2198"/>
      <c r="OAP898" s="2198"/>
      <c r="OAQ898" s="2198"/>
      <c r="OAR898" s="2198"/>
      <c r="OAS898" s="2198"/>
      <c r="OAT898" s="2198"/>
      <c r="OAU898" s="2198"/>
      <c r="OAV898" s="2198"/>
      <c r="OAW898" s="2198"/>
      <c r="OAX898" s="2198"/>
      <c r="OAY898" s="2198"/>
      <c r="OAZ898" s="2198"/>
      <c r="OBA898" s="2198"/>
      <c r="OBB898" s="2198"/>
      <c r="OBC898" s="2198"/>
      <c r="OBD898" s="2198"/>
      <c r="OBE898" s="2198"/>
      <c r="OBF898" s="2198"/>
      <c r="OBG898" s="2198"/>
      <c r="OBH898" s="2198"/>
      <c r="OBI898" s="2198"/>
      <c r="OBJ898" s="2198"/>
      <c r="OBK898" s="2198"/>
      <c r="OBL898" s="2198"/>
      <c r="OBM898" s="2198"/>
      <c r="OBN898" s="2198"/>
      <c r="OBO898" s="2198"/>
      <c r="OBP898" s="2198"/>
      <c r="OBQ898" s="2198"/>
      <c r="OBR898" s="2198"/>
      <c r="OBS898" s="2198"/>
      <c r="OBT898" s="2198"/>
      <c r="OBU898" s="2198"/>
      <c r="OBV898" s="2198"/>
      <c r="OBW898" s="2198"/>
      <c r="OBX898" s="2198"/>
      <c r="OBY898" s="2198"/>
      <c r="OBZ898" s="2198"/>
      <c r="OCA898" s="2198"/>
      <c r="OCB898" s="2198"/>
      <c r="OCC898" s="2198"/>
      <c r="OCD898" s="2198"/>
      <c r="OCE898" s="2198"/>
      <c r="OCF898" s="2198"/>
      <c r="OCG898" s="2198"/>
      <c r="OCH898" s="2198"/>
      <c r="OCI898" s="2198"/>
      <c r="OCJ898" s="2198"/>
      <c r="OCK898" s="2198"/>
      <c r="OCL898" s="2198"/>
      <c r="OCM898" s="2198"/>
      <c r="OCN898" s="2198"/>
      <c r="OCO898" s="2198"/>
      <c r="OCP898" s="2198"/>
      <c r="OCQ898" s="2198"/>
      <c r="OCR898" s="2198"/>
      <c r="OCS898" s="2198"/>
      <c r="OCT898" s="2198"/>
      <c r="OCU898" s="2198"/>
      <c r="OCV898" s="2198"/>
      <c r="OCW898" s="2198"/>
      <c r="OCX898" s="2198"/>
      <c r="OCY898" s="2198"/>
      <c r="ODC898" s="2198"/>
      <c r="ODD898" s="2198"/>
      <c r="ODE898" s="2198"/>
      <c r="ODF898" s="2198"/>
      <c r="ODG898" s="2198"/>
      <c r="ODH898" s="2198"/>
      <c r="ODI898" s="2198"/>
      <c r="ODJ898" s="2198"/>
      <c r="ODK898" s="2198"/>
      <c r="ODL898" s="2198"/>
      <c r="ODM898" s="2198"/>
      <c r="ODN898" s="2198"/>
      <c r="ODO898" s="2198"/>
      <c r="ODP898" s="2198"/>
      <c r="ODQ898" s="2198"/>
      <c r="ODR898" s="2198"/>
      <c r="ODS898" s="2198"/>
      <c r="ODT898" s="2198"/>
      <c r="ODU898" s="2198"/>
      <c r="ODV898" s="2198"/>
      <c r="ODW898" s="2198"/>
      <c r="ODX898" s="2198"/>
      <c r="ODY898" s="2198"/>
      <c r="ODZ898" s="2198"/>
      <c r="OEA898" s="2198"/>
      <c r="OEB898" s="2198"/>
      <c r="OEC898" s="2198"/>
      <c r="OED898" s="2198"/>
      <c r="OEE898" s="2198"/>
      <c r="OEF898" s="2198"/>
      <c r="OEG898" s="2198"/>
      <c r="OEH898" s="2198"/>
      <c r="OEI898" s="2198"/>
      <c r="OEJ898" s="2198"/>
      <c r="OEK898" s="2198"/>
      <c r="OEL898" s="2198"/>
      <c r="OEM898" s="2198"/>
      <c r="OEN898" s="2198"/>
      <c r="OEO898" s="2198"/>
      <c r="OEP898" s="2198"/>
      <c r="OEQ898" s="2198"/>
      <c r="OER898" s="2198"/>
      <c r="OES898" s="2198"/>
      <c r="OET898" s="2198"/>
      <c r="OEU898" s="2198"/>
      <c r="OEV898" s="2198"/>
      <c r="OEW898" s="2198"/>
      <c r="OEX898" s="2198"/>
      <c r="OEY898" s="2198"/>
      <c r="OEZ898" s="2198"/>
      <c r="OFA898" s="2198"/>
      <c r="OFB898" s="2198"/>
      <c r="OFC898" s="2198"/>
      <c r="OFD898" s="2198"/>
      <c r="OFE898" s="2198"/>
      <c r="OFF898" s="2198"/>
      <c r="OFG898" s="2198"/>
      <c r="OFH898" s="2198"/>
      <c r="OFI898" s="2198"/>
      <c r="OFJ898" s="2198"/>
      <c r="OFK898" s="2198"/>
      <c r="OFL898" s="2198"/>
      <c r="OFM898" s="2198"/>
      <c r="OFN898" s="2198"/>
      <c r="OFO898" s="2198"/>
      <c r="OFP898" s="2198"/>
      <c r="OFQ898" s="2198"/>
      <c r="OFR898" s="2198"/>
      <c r="OFS898" s="2198"/>
      <c r="OFT898" s="2198"/>
      <c r="OFU898" s="2198"/>
      <c r="OFV898" s="2198"/>
      <c r="OFW898" s="2198"/>
      <c r="OFX898" s="2198"/>
      <c r="OFY898" s="2198"/>
      <c r="OFZ898" s="2198"/>
      <c r="OGA898" s="2198"/>
      <c r="OGB898" s="2198"/>
      <c r="OGC898" s="2198"/>
      <c r="OGD898" s="2198"/>
      <c r="OGE898" s="2198"/>
      <c r="OGF898" s="2198"/>
      <c r="OGG898" s="2198"/>
      <c r="OGH898" s="2198"/>
      <c r="OGI898" s="2198"/>
      <c r="OGJ898" s="2198"/>
      <c r="OGK898" s="2198"/>
      <c r="OGL898" s="2198"/>
      <c r="OGM898" s="2198"/>
      <c r="OGN898" s="2198"/>
      <c r="OGO898" s="2198"/>
      <c r="OGP898" s="2198"/>
      <c r="OGQ898" s="2198"/>
      <c r="OGR898" s="2198"/>
      <c r="OGS898" s="2198"/>
      <c r="OGT898" s="2198"/>
      <c r="OGU898" s="2198"/>
      <c r="OGV898" s="2198"/>
      <c r="OGW898" s="2198"/>
      <c r="OGX898" s="2198"/>
      <c r="OGY898" s="2198"/>
      <c r="OGZ898" s="2198"/>
      <c r="OHA898" s="2198"/>
      <c r="OHB898" s="2198"/>
      <c r="OHC898" s="2198"/>
      <c r="OHD898" s="2198"/>
      <c r="OHE898" s="2198"/>
      <c r="OHF898" s="2198"/>
      <c r="OHG898" s="2198"/>
      <c r="OHH898" s="2198"/>
      <c r="OHI898" s="2198"/>
      <c r="OHJ898" s="2198"/>
      <c r="OHK898" s="2198"/>
      <c r="OHL898" s="2198"/>
      <c r="OHM898" s="2198"/>
      <c r="OHN898" s="2198"/>
      <c r="OHO898" s="2198"/>
      <c r="OHP898" s="2198"/>
      <c r="OHQ898" s="2198"/>
      <c r="OHR898" s="2198"/>
      <c r="OHS898" s="2198"/>
      <c r="OHT898" s="2198"/>
      <c r="OHU898" s="2198"/>
      <c r="OHV898" s="2198"/>
      <c r="OHW898" s="2198"/>
      <c r="OHX898" s="2198"/>
      <c r="OHY898" s="2198"/>
      <c r="OHZ898" s="2198"/>
      <c r="OIA898" s="2198"/>
      <c r="OIB898" s="2198"/>
      <c r="OIC898" s="2198"/>
      <c r="OID898" s="2198"/>
      <c r="OIE898" s="2198"/>
      <c r="OIF898" s="2198"/>
      <c r="OIG898" s="2198"/>
      <c r="OIH898" s="2198"/>
      <c r="OII898" s="2198"/>
      <c r="OIJ898" s="2198"/>
      <c r="OIK898" s="2198"/>
      <c r="OIL898" s="2198"/>
      <c r="OIM898" s="2198"/>
      <c r="OIN898" s="2198"/>
      <c r="OIO898" s="2198"/>
      <c r="OIP898" s="2198"/>
      <c r="OIQ898" s="2198"/>
      <c r="OIR898" s="2198"/>
      <c r="OIS898" s="2198"/>
      <c r="OIT898" s="2198"/>
      <c r="OIU898" s="2198"/>
      <c r="OIV898" s="2198"/>
      <c r="OIW898" s="2198"/>
      <c r="OIX898" s="2198"/>
      <c r="OIY898" s="2198"/>
      <c r="OIZ898" s="2198"/>
      <c r="OJA898" s="2198"/>
      <c r="OJB898" s="2198"/>
      <c r="OJC898" s="2198"/>
      <c r="OJD898" s="2198"/>
      <c r="OJE898" s="2198"/>
      <c r="OJF898" s="2198"/>
      <c r="OJG898" s="2198"/>
      <c r="OJH898" s="2198"/>
      <c r="OJI898" s="2198"/>
      <c r="OJJ898" s="2198"/>
      <c r="OJK898" s="2198"/>
      <c r="OJL898" s="2198"/>
      <c r="OJM898" s="2198"/>
      <c r="OJN898" s="2198"/>
      <c r="OJO898" s="2198"/>
      <c r="OJP898" s="2198"/>
      <c r="OJQ898" s="2198"/>
      <c r="OJR898" s="2198"/>
      <c r="OJS898" s="2198"/>
      <c r="OJT898" s="2198"/>
      <c r="OJU898" s="2198"/>
      <c r="OJV898" s="2198"/>
      <c r="OJW898" s="2198"/>
      <c r="OJX898" s="2198"/>
      <c r="OJY898" s="2198"/>
      <c r="OJZ898" s="2198"/>
      <c r="OKA898" s="2198"/>
      <c r="OKB898" s="2198"/>
      <c r="OKC898" s="2198"/>
      <c r="OKD898" s="2198"/>
      <c r="OKE898" s="2198"/>
      <c r="OKF898" s="2198"/>
      <c r="OKG898" s="2198"/>
      <c r="OKH898" s="2198"/>
      <c r="OKI898" s="2198"/>
      <c r="OKJ898" s="2198"/>
      <c r="OKK898" s="2198"/>
      <c r="OKL898" s="2198"/>
      <c r="OKM898" s="2198"/>
      <c r="OKN898" s="2198"/>
      <c r="OKO898" s="2198"/>
      <c r="OKP898" s="2198"/>
      <c r="OKQ898" s="2198"/>
      <c r="OKR898" s="2198"/>
      <c r="OKS898" s="2198"/>
      <c r="OKT898" s="2198"/>
      <c r="OKU898" s="2198"/>
      <c r="OKV898" s="2198"/>
      <c r="OKW898" s="2198"/>
      <c r="OKX898" s="2198"/>
      <c r="OKY898" s="2198"/>
      <c r="OKZ898" s="2198"/>
      <c r="OLA898" s="2198"/>
      <c r="OLB898" s="2198"/>
      <c r="OLC898" s="2198"/>
      <c r="OLD898" s="2198"/>
      <c r="OLE898" s="2198"/>
      <c r="OLF898" s="2198"/>
      <c r="OLG898" s="2198"/>
      <c r="OLH898" s="2198"/>
      <c r="OLI898" s="2198"/>
      <c r="OLJ898" s="2198"/>
      <c r="OLK898" s="2198"/>
      <c r="OLL898" s="2198"/>
      <c r="OLM898" s="2198"/>
      <c r="OLN898" s="2198"/>
      <c r="OLO898" s="2198"/>
      <c r="OLP898" s="2198"/>
      <c r="OLQ898" s="2198"/>
      <c r="OLR898" s="2198"/>
      <c r="OLS898" s="2198"/>
      <c r="OLT898" s="2198"/>
      <c r="OLU898" s="2198"/>
      <c r="OLV898" s="2198"/>
      <c r="OLW898" s="2198"/>
      <c r="OLX898" s="2198"/>
      <c r="OLY898" s="2198"/>
      <c r="OLZ898" s="2198"/>
      <c r="OMA898" s="2198"/>
      <c r="OMB898" s="2198"/>
      <c r="OMC898" s="2198"/>
      <c r="OMD898" s="2198"/>
      <c r="OME898" s="2198"/>
      <c r="OMF898" s="2198"/>
      <c r="OMG898" s="2198"/>
      <c r="OMH898" s="2198"/>
      <c r="OMI898" s="2198"/>
      <c r="OMJ898" s="2198"/>
      <c r="OMK898" s="2198"/>
      <c r="OML898" s="2198"/>
      <c r="OMM898" s="2198"/>
      <c r="OMN898" s="2198"/>
      <c r="OMO898" s="2198"/>
      <c r="OMP898" s="2198"/>
      <c r="OMQ898" s="2198"/>
      <c r="OMR898" s="2198"/>
      <c r="OMS898" s="2198"/>
      <c r="OMT898" s="2198"/>
      <c r="OMU898" s="2198"/>
      <c r="OMY898" s="2198"/>
      <c r="OMZ898" s="2198"/>
      <c r="ONA898" s="2198"/>
      <c r="ONB898" s="2198"/>
      <c r="ONC898" s="2198"/>
      <c r="OND898" s="2198"/>
      <c r="ONE898" s="2198"/>
      <c r="ONF898" s="2198"/>
      <c r="ONG898" s="2198"/>
      <c r="ONH898" s="2198"/>
      <c r="ONI898" s="2198"/>
      <c r="ONJ898" s="2198"/>
      <c r="ONK898" s="2198"/>
      <c r="ONL898" s="2198"/>
      <c r="ONM898" s="2198"/>
      <c r="ONN898" s="2198"/>
      <c r="ONO898" s="2198"/>
      <c r="ONP898" s="2198"/>
      <c r="ONQ898" s="2198"/>
      <c r="ONR898" s="2198"/>
      <c r="ONS898" s="2198"/>
      <c r="ONT898" s="2198"/>
      <c r="ONU898" s="2198"/>
      <c r="ONV898" s="2198"/>
      <c r="ONW898" s="2198"/>
      <c r="ONX898" s="2198"/>
      <c r="ONY898" s="2198"/>
      <c r="ONZ898" s="2198"/>
      <c r="OOA898" s="2198"/>
      <c r="OOB898" s="2198"/>
      <c r="OOC898" s="2198"/>
      <c r="OOD898" s="2198"/>
      <c r="OOE898" s="2198"/>
      <c r="OOF898" s="2198"/>
      <c r="OOG898" s="2198"/>
      <c r="OOH898" s="2198"/>
      <c r="OOI898" s="2198"/>
      <c r="OOJ898" s="2198"/>
      <c r="OOK898" s="2198"/>
      <c r="OOL898" s="2198"/>
      <c r="OOM898" s="2198"/>
      <c r="OON898" s="2198"/>
      <c r="OOO898" s="2198"/>
      <c r="OOP898" s="2198"/>
      <c r="OOQ898" s="2198"/>
      <c r="OOR898" s="2198"/>
      <c r="OOS898" s="2198"/>
      <c r="OOT898" s="2198"/>
      <c r="OOU898" s="2198"/>
      <c r="OOV898" s="2198"/>
      <c r="OOW898" s="2198"/>
      <c r="OOX898" s="2198"/>
      <c r="OOY898" s="2198"/>
      <c r="OOZ898" s="2198"/>
      <c r="OPA898" s="2198"/>
      <c r="OPB898" s="2198"/>
      <c r="OPC898" s="2198"/>
      <c r="OPD898" s="2198"/>
      <c r="OPE898" s="2198"/>
      <c r="OPF898" s="2198"/>
      <c r="OPG898" s="2198"/>
      <c r="OPH898" s="2198"/>
      <c r="OPI898" s="2198"/>
      <c r="OPJ898" s="2198"/>
      <c r="OPK898" s="2198"/>
      <c r="OPL898" s="2198"/>
      <c r="OPM898" s="2198"/>
      <c r="OPN898" s="2198"/>
      <c r="OPO898" s="2198"/>
      <c r="OPP898" s="2198"/>
      <c r="OPQ898" s="2198"/>
      <c r="OPR898" s="2198"/>
      <c r="OPS898" s="2198"/>
      <c r="OPT898" s="2198"/>
      <c r="OPU898" s="2198"/>
      <c r="OPV898" s="2198"/>
      <c r="OPW898" s="2198"/>
      <c r="OPX898" s="2198"/>
      <c r="OPY898" s="2198"/>
      <c r="OPZ898" s="2198"/>
      <c r="OQA898" s="2198"/>
      <c r="OQB898" s="2198"/>
      <c r="OQC898" s="2198"/>
      <c r="OQD898" s="2198"/>
      <c r="OQE898" s="2198"/>
      <c r="OQF898" s="2198"/>
      <c r="OQG898" s="2198"/>
      <c r="OQH898" s="2198"/>
      <c r="OQI898" s="2198"/>
      <c r="OQJ898" s="2198"/>
      <c r="OQK898" s="2198"/>
      <c r="OQL898" s="2198"/>
      <c r="OQM898" s="2198"/>
      <c r="OQN898" s="2198"/>
      <c r="OQO898" s="2198"/>
      <c r="OQP898" s="2198"/>
      <c r="OQQ898" s="2198"/>
      <c r="OQR898" s="2198"/>
      <c r="OQS898" s="2198"/>
      <c r="OQT898" s="2198"/>
      <c r="OQU898" s="2198"/>
      <c r="OQV898" s="2198"/>
      <c r="OQW898" s="2198"/>
      <c r="OQX898" s="2198"/>
      <c r="OQY898" s="2198"/>
      <c r="OQZ898" s="2198"/>
      <c r="ORA898" s="2198"/>
      <c r="ORB898" s="2198"/>
      <c r="ORC898" s="2198"/>
      <c r="ORD898" s="2198"/>
      <c r="ORE898" s="2198"/>
      <c r="ORF898" s="2198"/>
      <c r="ORG898" s="2198"/>
      <c r="ORH898" s="2198"/>
      <c r="ORI898" s="2198"/>
      <c r="ORJ898" s="2198"/>
      <c r="ORK898" s="2198"/>
      <c r="ORL898" s="2198"/>
      <c r="ORM898" s="2198"/>
      <c r="ORN898" s="2198"/>
      <c r="ORO898" s="2198"/>
      <c r="ORP898" s="2198"/>
      <c r="ORQ898" s="2198"/>
      <c r="ORR898" s="2198"/>
      <c r="ORS898" s="2198"/>
      <c r="ORT898" s="2198"/>
      <c r="ORU898" s="2198"/>
      <c r="ORV898" s="2198"/>
      <c r="ORW898" s="2198"/>
      <c r="ORX898" s="2198"/>
      <c r="ORY898" s="2198"/>
      <c r="ORZ898" s="2198"/>
      <c r="OSA898" s="2198"/>
      <c r="OSB898" s="2198"/>
      <c r="OSC898" s="2198"/>
      <c r="OSD898" s="2198"/>
      <c r="OSE898" s="2198"/>
      <c r="OSF898" s="2198"/>
      <c r="OSG898" s="2198"/>
      <c r="OSH898" s="2198"/>
      <c r="OSI898" s="2198"/>
      <c r="OSJ898" s="2198"/>
      <c r="OSK898" s="2198"/>
      <c r="OSL898" s="2198"/>
      <c r="OSM898" s="2198"/>
      <c r="OSN898" s="2198"/>
      <c r="OSO898" s="2198"/>
      <c r="OSP898" s="2198"/>
      <c r="OSQ898" s="2198"/>
      <c r="OSR898" s="2198"/>
      <c r="OSS898" s="2198"/>
      <c r="OST898" s="2198"/>
      <c r="OSU898" s="2198"/>
      <c r="OSV898" s="2198"/>
      <c r="OSW898" s="2198"/>
      <c r="OSX898" s="2198"/>
      <c r="OSY898" s="2198"/>
      <c r="OSZ898" s="2198"/>
      <c r="OTA898" s="2198"/>
      <c r="OTB898" s="2198"/>
      <c r="OTC898" s="2198"/>
      <c r="OTD898" s="2198"/>
      <c r="OTE898" s="2198"/>
      <c r="OTF898" s="2198"/>
      <c r="OTG898" s="2198"/>
      <c r="OTH898" s="2198"/>
      <c r="OTI898" s="2198"/>
      <c r="OTJ898" s="2198"/>
      <c r="OTK898" s="2198"/>
      <c r="OTL898" s="2198"/>
      <c r="OTM898" s="2198"/>
      <c r="OTN898" s="2198"/>
      <c r="OTO898" s="2198"/>
      <c r="OTP898" s="2198"/>
      <c r="OTQ898" s="2198"/>
      <c r="OTR898" s="2198"/>
      <c r="OTS898" s="2198"/>
      <c r="OTT898" s="2198"/>
      <c r="OTU898" s="2198"/>
      <c r="OTV898" s="2198"/>
      <c r="OTW898" s="2198"/>
      <c r="OTX898" s="2198"/>
      <c r="OTY898" s="2198"/>
      <c r="OTZ898" s="2198"/>
      <c r="OUA898" s="2198"/>
      <c r="OUB898" s="2198"/>
      <c r="OUC898" s="2198"/>
      <c r="OUD898" s="2198"/>
      <c r="OUE898" s="2198"/>
      <c r="OUF898" s="2198"/>
      <c r="OUG898" s="2198"/>
      <c r="OUH898" s="2198"/>
      <c r="OUI898" s="2198"/>
      <c r="OUJ898" s="2198"/>
      <c r="OUK898" s="2198"/>
      <c r="OUL898" s="2198"/>
      <c r="OUM898" s="2198"/>
      <c r="OUN898" s="2198"/>
      <c r="OUO898" s="2198"/>
      <c r="OUP898" s="2198"/>
      <c r="OUQ898" s="2198"/>
      <c r="OUR898" s="2198"/>
      <c r="OUS898" s="2198"/>
      <c r="OUT898" s="2198"/>
      <c r="OUU898" s="2198"/>
      <c r="OUV898" s="2198"/>
      <c r="OUW898" s="2198"/>
      <c r="OUX898" s="2198"/>
      <c r="OUY898" s="2198"/>
      <c r="OUZ898" s="2198"/>
      <c r="OVA898" s="2198"/>
      <c r="OVB898" s="2198"/>
      <c r="OVC898" s="2198"/>
      <c r="OVD898" s="2198"/>
      <c r="OVE898" s="2198"/>
      <c r="OVF898" s="2198"/>
      <c r="OVG898" s="2198"/>
      <c r="OVH898" s="2198"/>
      <c r="OVI898" s="2198"/>
      <c r="OVJ898" s="2198"/>
      <c r="OVK898" s="2198"/>
      <c r="OVL898" s="2198"/>
      <c r="OVM898" s="2198"/>
      <c r="OVN898" s="2198"/>
      <c r="OVO898" s="2198"/>
      <c r="OVP898" s="2198"/>
      <c r="OVQ898" s="2198"/>
      <c r="OVR898" s="2198"/>
      <c r="OVS898" s="2198"/>
      <c r="OVT898" s="2198"/>
      <c r="OVU898" s="2198"/>
      <c r="OVV898" s="2198"/>
      <c r="OVW898" s="2198"/>
      <c r="OVX898" s="2198"/>
      <c r="OVY898" s="2198"/>
      <c r="OVZ898" s="2198"/>
      <c r="OWA898" s="2198"/>
      <c r="OWB898" s="2198"/>
      <c r="OWC898" s="2198"/>
      <c r="OWD898" s="2198"/>
      <c r="OWE898" s="2198"/>
      <c r="OWF898" s="2198"/>
      <c r="OWG898" s="2198"/>
      <c r="OWH898" s="2198"/>
      <c r="OWI898" s="2198"/>
      <c r="OWJ898" s="2198"/>
      <c r="OWK898" s="2198"/>
      <c r="OWL898" s="2198"/>
      <c r="OWM898" s="2198"/>
      <c r="OWN898" s="2198"/>
      <c r="OWO898" s="2198"/>
      <c r="OWP898" s="2198"/>
      <c r="OWQ898" s="2198"/>
      <c r="OWU898" s="2198"/>
      <c r="OWV898" s="2198"/>
      <c r="OWW898" s="2198"/>
      <c r="OWX898" s="2198"/>
      <c r="OWY898" s="2198"/>
      <c r="OWZ898" s="2198"/>
      <c r="OXA898" s="2198"/>
      <c r="OXB898" s="2198"/>
      <c r="OXC898" s="2198"/>
      <c r="OXD898" s="2198"/>
      <c r="OXE898" s="2198"/>
      <c r="OXF898" s="2198"/>
      <c r="OXG898" s="2198"/>
      <c r="OXH898" s="2198"/>
      <c r="OXI898" s="2198"/>
      <c r="OXJ898" s="2198"/>
      <c r="OXK898" s="2198"/>
      <c r="OXL898" s="2198"/>
      <c r="OXM898" s="2198"/>
      <c r="OXN898" s="2198"/>
      <c r="OXO898" s="2198"/>
      <c r="OXP898" s="2198"/>
      <c r="OXQ898" s="2198"/>
      <c r="OXR898" s="2198"/>
      <c r="OXS898" s="2198"/>
      <c r="OXT898" s="2198"/>
      <c r="OXU898" s="2198"/>
      <c r="OXV898" s="2198"/>
      <c r="OXW898" s="2198"/>
      <c r="OXX898" s="2198"/>
      <c r="OXY898" s="2198"/>
      <c r="OXZ898" s="2198"/>
      <c r="OYA898" s="2198"/>
      <c r="OYB898" s="2198"/>
      <c r="OYC898" s="2198"/>
      <c r="OYD898" s="2198"/>
      <c r="OYE898" s="2198"/>
      <c r="OYF898" s="2198"/>
      <c r="OYG898" s="2198"/>
      <c r="OYH898" s="2198"/>
      <c r="OYI898" s="2198"/>
      <c r="OYJ898" s="2198"/>
      <c r="OYK898" s="2198"/>
      <c r="OYL898" s="2198"/>
      <c r="OYM898" s="2198"/>
      <c r="OYN898" s="2198"/>
      <c r="OYO898" s="2198"/>
      <c r="OYP898" s="2198"/>
      <c r="OYQ898" s="2198"/>
      <c r="OYR898" s="2198"/>
      <c r="OYS898" s="2198"/>
      <c r="OYT898" s="2198"/>
      <c r="OYU898" s="2198"/>
      <c r="OYV898" s="2198"/>
      <c r="OYW898" s="2198"/>
      <c r="OYX898" s="2198"/>
      <c r="OYY898" s="2198"/>
      <c r="OYZ898" s="2198"/>
      <c r="OZA898" s="2198"/>
      <c r="OZB898" s="2198"/>
      <c r="OZC898" s="2198"/>
      <c r="OZD898" s="2198"/>
      <c r="OZE898" s="2198"/>
      <c r="OZF898" s="2198"/>
      <c r="OZG898" s="2198"/>
      <c r="OZH898" s="2198"/>
      <c r="OZI898" s="2198"/>
      <c r="OZJ898" s="2198"/>
      <c r="OZK898" s="2198"/>
      <c r="OZL898" s="2198"/>
      <c r="OZM898" s="2198"/>
      <c r="OZN898" s="2198"/>
      <c r="OZO898" s="2198"/>
      <c r="OZP898" s="2198"/>
      <c r="OZQ898" s="2198"/>
      <c r="OZR898" s="2198"/>
      <c r="OZS898" s="2198"/>
      <c r="OZT898" s="2198"/>
      <c r="OZU898" s="2198"/>
      <c r="OZV898" s="2198"/>
      <c r="OZW898" s="2198"/>
      <c r="OZX898" s="2198"/>
      <c r="OZY898" s="2198"/>
      <c r="OZZ898" s="2198"/>
      <c r="PAA898" s="2198"/>
      <c r="PAB898" s="2198"/>
      <c r="PAC898" s="2198"/>
      <c r="PAD898" s="2198"/>
      <c r="PAE898" s="2198"/>
      <c r="PAF898" s="2198"/>
      <c r="PAG898" s="2198"/>
      <c r="PAH898" s="2198"/>
      <c r="PAI898" s="2198"/>
      <c r="PAJ898" s="2198"/>
      <c r="PAK898" s="2198"/>
      <c r="PAL898" s="2198"/>
      <c r="PAM898" s="2198"/>
      <c r="PAN898" s="2198"/>
      <c r="PAO898" s="2198"/>
      <c r="PAP898" s="2198"/>
      <c r="PAQ898" s="2198"/>
      <c r="PAR898" s="2198"/>
      <c r="PAS898" s="2198"/>
      <c r="PAT898" s="2198"/>
      <c r="PAU898" s="2198"/>
      <c r="PAV898" s="2198"/>
      <c r="PAW898" s="2198"/>
      <c r="PAX898" s="2198"/>
      <c r="PAY898" s="2198"/>
      <c r="PAZ898" s="2198"/>
      <c r="PBA898" s="2198"/>
      <c r="PBB898" s="2198"/>
      <c r="PBC898" s="2198"/>
      <c r="PBD898" s="2198"/>
      <c r="PBE898" s="2198"/>
      <c r="PBF898" s="2198"/>
      <c r="PBG898" s="2198"/>
      <c r="PBH898" s="2198"/>
      <c r="PBI898" s="2198"/>
      <c r="PBJ898" s="2198"/>
      <c r="PBK898" s="2198"/>
      <c r="PBL898" s="2198"/>
      <c r="PBM898" s="2198"/>
      <c r="PBN898" s="2198"/>
      <c r="PBO898" s="2198"/>
      <c r="PBP898" s="2198"/>
      <c r="PBQ898" s="2198"/>
      <c r="PBR898" s="2198"/>
      <c r="PBS898" s="2198"/>
      <c r="PBT898" s="2198"/>
      <c r="PBU898" s="2198"/>
      <c r="PBV898" s="2198"/>
      <c r="PBW898" s="2198"/>
      <c r="PBX898" s="2198"/>
      <c r="PBY898" s="2198"/>
      <c r="PBZ898" s="2198"/>
      <c r="PCA898" s="2198"/>
      <c r="PCB898" s="2198"/>
      <c r="PCC898" s="2198"/>
      <c r="PCD898" s="2198"/>
      <c r="PCE898" s="2198"/>
      <c r="PCF898" s="2198"/>
      <c r="PCG898" s="2198"/>
      <c r="PCH898" s="2198"/>
      <c r="PCI898" s="2198"/>
      <c r="PCJ898" s="2198"/>
      <c r="PCK898" s="2198"/>
      <c r="PCL898" s="2198"/>
      <c r="PCM898" s="2198"/>
      <c r="PCN898" s="2198"/>
      <c r="PCO898" s="2198"/>
      <c r="PCP898" s="2198"/>
      <c r="PCQ898" s="2198"/>
      <c r="PCR898" s="2198"/>
      <c r="PCS898" s="2198"/>
      <c r="PCT898" s="2198"/>
      <c r="PCU898" s="2198"/>
      <c r="PCV898" s="2198"/>
      <c r="PCW898" s="2198"/>
      <c r="PCX898" s="2198"/>
      <c r="PCY898" s="2198"/>
      <c r="PCZ898" s="2198"/>
      <c r="PDA898" s="2198"/>
      <c r="PDB898" s="2198"/>
      <c r="PDC898" s="2198"/>
      <c r="PDD898" s="2198"/>
      <c r="PDE898" s="2198"/>
      <c r="PDF898" s="2198"/>
      <c r="PDG898" s="2198"/>
      <c r="PDH898" s="2198"/>
      <c r="PDI898" s="2198"/>
      <c r="PDJ898" s="2198"/>
      <c r="PDK898" s="2198"/>
      <c r="PDL898" s="2198"/>
      <c r="PDM898" s="2198"/>
      <c r="PDN898" s="2198"/>
      <c r="PDO898" s="2198"/>
      <c r="PDP898" s="2198"/>
      <c r="PDQ898" s="2198"/>
      <c r="PDR898" s="2198"/>
      <c r="PDS898" s="2198"/>
      <c r="PDT898" s="2198"/>
      <c r="PDU898" s="2198"/>
      <c r="PDV898" s="2198"/>
      <c r="PDW898" s="2198"/>
      <c r="PDX898" s="2198"/>
      <c r="PDY898" s="2198"/>
      <c r="PDZ898" s="2198"/>
      <c r="PEA898" s="2198"/>
      <c r="PEB898" s="2198"/>
      <c r="PEC898" s="2198"/>
      <c r="PED898" s="2198"/>
      <c r="PEE898" s="2198"/>
      <c r="PEF898" s="2198"/>
      <c r="PEG898" s="2198"/>
      <c r="PEH898" s="2198"/>
      <c r="PEI898" s="2198"/>
      <c r="PEJ898" s="2198"/>
      <c r="PEK898" s="2198"/>
      <c r="PEL898" s="2198"/>
      <c r="PEM898" s="2198"/>
      <c r="PEN898" s="2198"/>
      <c r="PEO898" s="2198"/>
      <c r="PEP898" s="2198"/>
      <c r="PEQ898" s="2198"/>
      <c r="PER898" s="2198"/>
      <c r="PES898" s="2198"/>
      <c r="PET898" s="2198"/>
      <c r="PEU898" s="2198"/>
      <c r="PEV898" s="2198"/>
      <c r="PEW898" s="2198"/>
      <c r="PEX898" s="2198"/>
      <c r="PEY898" s="2198"/>
      <c r="PEZ898" s="2198"/>
      <c r="PFA898" s="2198"/>
      <c r="PFB898" s="2198"/>
      <c r="PFC898" s="2198"/>
      <c r="PFD898" s="2198"/>
      <c r="PFE898" s="2198"/>
      <c r="PFF898" s="2198"/>
      <c r="PFG898" s="2198"/>
      <c r="PFH898" s="2198"/>
      <c r="PFI898" s="2198"/>
      <c r="PFJ898" s="2198"/>
      <c r="PFK898" s="2198"/>
      <c r="PFL898" s="2198"/>
      <c r="PFM898" s="2198"/>
      <c r="PFN898" s="2198"/>
      <c r="PFO898" s="2198"/>
      <c r="PFP898" s="2198"/>
      <c r="PFQ898" s="2198"/>
      <c r="PFR898" s="2198"/>
      <c r="PFS898" s="2198"/>
      <c r="PFT898" s="2198"/>
      <c r="PFU898" s="2198"/>
      <c r="PFV898" s="2198"/>
      <c r="PFW898" s="2198"/>
      <c r="PFX898" s="2198"/>
      <c r="PFY898" s="2198"/>
      <c r="PFZ898" s="2198"/>
      <c r="PGA898" s="2198"/>
      <c r="PGB898" s="2198"/>
      <c r="PGC898" s="2198"/>
      <c r="PGD898" s="2198"/>
      <c r="PGE898" s="2198"/>
      <c r="PGF898" s="2198"/>
      <c r="PGG898" s="2198"/>
      <c r="PGH898" s="2198"/>
      <c r="PGI898" s="2198"/>
      <c r="PGJ898" s="2198"/>
      <c r="PGK898" s="2198"/>
      <c r="PGL898" s="2198"/>
      <c r="PGM898" s="2198"/>
      <c r="PGQ898" s="2198"/>
      <c r="PGR898" s="2198"/>
      <c r="PGS898" s="2198"/>
      <c r="PGT898" s="2198"/>
      <c r="PGU898" s="2198"/>
      <c r="PGV898" s="2198"/>
      <c r="PGW898" s="2198"/>
      <c r="PGX898" s="2198"/>
      <c r="PGY898" s="2198"/>
      <c r="PGZ898" s="2198"/>
      <c r="PHA898" s="2198"/>
      <c r="PHB898" s="2198"/>
      <c r="PHC898" s="2198"/>
      <c r="PHD898" s="2198"/>
      <c r="PHE898" s="2198"/>
      <c r="PHF898" s="2198"/>
      <c r="PHG898" s="2198"/>
      <c r="PHH898" s="2198"/>
      <c r="PHI898" s="2198"/>
      <c r="PHJ898" s="2198"/>
      <c r="PHK898" s="2198"/>
      <c r="PHL898" s="2198"/>
      <c r="PHM898" s="2198"/>
      <c r="PHN898" s="2198"/>
      <c r="PHO898" s="2198"/>
      <c r="PHP898" s="2198"/>
      <c r="PHQ898" s="2198"/>
      <c r="PHR898" s="2198"/>
      <c r="PHS898" s="2198"/>
      <c r="PHT898" s="2198"/>
      <c r="PHU898" s="2198"/>
      <c r="PHV898" s="2198"/>
      <c r="PHW898" s="2198"/>
      <c r="PHX898" s="2198"/>
      <c r="PHY898" s="2198"/>
      <c r="PHZ898" s="2198"/>
      <c r="PIA898" s="2198"/>
      <c r="PIB898" s="2198"/>
      <c r="PIC898" s="2198"/>
      <c r="PID898" s="2198"/>
      <c r="PIE898" s="2198"/>
      <c r="PIF898" s="2198"/>
      <c r="PIG898" s="2198"/>
      <c r="PIH898" s="2198"/>
      <c r="PII898" s="2198"/>
      <c r="PIJ898" s="2198"/>
      <c r="PIK898" s="2198"/>
      <c r="PIL898" s="2198"/>
      <c r="PIM898" s="2198"/>
      <c r="PIN898" s="2198"/>
      <c r="PIO898" s="2198"/>
      <c r="PIP898" s="2198"/>
      <c r="PIQ898" s="2198"/>
      <c r="PIR898" s="2198"/>
      <c r="PIS898" s="2198"/>
      <c r="PIT898" s="2198"/>
      <c r="PIU898" s="2198"/>
      <c r="PIV898" s="2198"/>
      <c r="PIW898" s="2198"/>
      <c r="PIX898" s="2198"/>
      <c r="PIY898" s="2198"/>
      <c r="PIZ898" s="2198"/>
      <c r="PJA898" s="2198"/>
      <c r="PJB898" s="2198"/>
      <c r="PJC898" s="2198"/>
      <c r="PJD898" s="2198"/>
      <c r="PJE898" s="2198"/>
      <c r="PJF898" s="2198"/>
      <c r="PJG898" s="2198"/>
      <c r="PJH898" s="2198"/>
      <c r="PJI898" s="2198"/>
      <c r="PJJ898" s="2198"/>
      <c r="PJK898" s="2198"/>
      <c r="PJL898" s="2198"/>
      <c r="PJM898" s="2198"/>
      <c r="PJN898" s="2198"/>
      <c r="PJO898" s="2198"/>
      <c r="PJP898" s="2198"/>
      <c r="PJQ898" s="2198"/>
      <c r="PJR898" s="2198"/>
      <c r="PJS898" s="2198"/>
      <c r="PJT898" s="2198"/>
      <c r="PJU898" s="2198"/>
      <c r="PJV898" s="2198"/>
      <c r="PJW898" s="2198"/>
      <c r="PJX898" s="2198"/>
      <c r="PJY898" s="2198"/>
      <c r="PJZ898" s="2198"/>
      <c r="PKA898" s="2198"/>
      <c r="PKB898" s="2198"/>
      <c r="PKC898" s="2198"/>
      <c r="PKD898" s="2198"/>
      <c r="PKE898" s="2198"/>
      <c r="PKF898" s="2198"/>
      <c r="PKG898" s="2198"/>
      <c r="PKH898" s="2198"/>
      <c r="PKI898" s="2198"/>
      <c r="PKJ898" s="2198"/>
      <c r="PKK898" s="2198"/>
      <c r="PKL898" s="2198"/>
      <c r="PKM898" s="2198"/>
      <c r="PKN898" s="2198"/>
      <c r="PKO898" s="2198"/>
      <c r="PKP898" s="2198"/>
      <c r="PKQ898" s="2198"/>
      <c r="PKR898" s="2198"/>
      <c r="PKS898" s="2198"/>
      <c r="PKT898" s="2198"/>
      <c r="PKU898" s="2198"/>
      <c r="PKV898" s="2198"/>
      <c r="PKW898" s="2198"/>
      <c r="PKX898" s="2198"/>
      <c r="PKY898" s="2198"/>
      <c r="PKZ898" s="2198"/>
      <c r="PLA898" s="2198"/>
      <c r="PLB898" s="2198"/>
      <c r="PLC898" s="2198"/>
      <c r="PLD898" s="2198"/>
      <c r="PLE898" s="2198"/>
      <c r="PLF898" s="2198"/>
      <c r="PLG898" s="2198"/>
      <c r="PLH898" s="2198"/>
      <c r="PLI898" s="2198"/>
      <c r="PLJ898" s="2198"/>
      <c r="PLK898" s="2198"/>
      <c r="PLL898" s="2198"/>
      <c r="PLM898" s="2198"/>
      <c r="PLN898" s="2198"/>
      <c r="PLO898" s="2198"/>
      <c r="PLP898" s="2198"/>
      <c r="PLQ898" s="2198"/>
      <c r="PLR898" s="2198"/>
      <c r="PLS898" s="2198"/>
      <c r="PLT898" s="2198"/>
      <c r="PLU898" s="2198"/>
      <c r="PLV898" s="2198"/>
      <c r="PLW898" s="2198"/>
      <c r="PLX898" s="2198"/>
      <c r="PLY898" s="2198"/>
      <c r="PLZ898" s="2198"/>
      <c r="PMA898" s="2198"/>
      <c r="PMB898" s="2198"/>
      <c r="PMC898" s="2198"/>
      <c r="PMD898" s="2198"/>
      <c r="PME898" s="2198"/>
      <c r="PMF898" s="2198"/>
      <c r="PMG898" s="2198"/>
      <c r="PMH898" s="2198"/>
      <c r="PMI898" s="2198"/>
      <c r="PMJ898" s="2198"/>
      <c r="PMK898" s="2198"/>
      <c r="PML898" s="2198"/>
      <c r="PMM898" s="2198"/>
      <c r="PMN898" s="2198"/>
      <c r="PMO898" s="2198"/>
      <c r="PMP898" s="2198"/>
      <c r="PMQ898" s="2198"/>
      <c r="PMR898" s="2198"/>
      <c r="PMS898" s="2198"/>
      <c r="PMT898" s="2198"/>
      <c r="PMU898" s="2198"/>
      <c r="PMV898" s="2198"/>
      <c r="PMW898" s="2198"/>
      <c r="PMX898" s="2198"/>
      <c r="PMY898" s="2198"/>
      <c r="PMZ898" s="2198"/>
      <c r="PNA898" s="2198"/>
      <c r="PNB898" s="2198"/>
      <c r="PNC898" s="2198"/>
      <c r="PND898" s="2198"/>
      <c r="PNE898" s="2198"/>
      <c r="PNF898" s="2198"/>
      <c r="PNG898" s="2198"/>
      <c r="PNH898" s="2198"/>
      <c r="PNI898" s="2198"/>
      <c r="PNJ898" s="2198"/>
      <c r="PNK898" s="2198"/>
      <c r="PNL898" s="2198"/>
      <c r="PNM898" s="2198"/>
      <c r="PNN898" s="2198"/>
      <c r="PNO898" s="2198"/>
      <c r="PNP898" s="2198"/>
      <c r="PNQ898" s="2198"/>
      <c r="PNR898" s="2198"/>
      <c r="PNS898" s="2198"/>
      <c r="PNT898" s="2198"/>
      <c r="PNU898" s="2198"/>
      <c r="PNV898" s="2198"/>
      <c r="PNW898" s="2198"/>
      <c r="PNX898" s="2198"/>
      <c r="PNY898" s="2198"/>
      <c r="PNZ898" s="2198"/>
      <c r="POA898" s="2198"/>
      <c r="POB898" s="2198"/>
      <c r="POC898" s="2198"/>
      <c r="POD898" s="2198"/>
      <c r="POE898" s="2198"/>
      <c r="POF898" s="2198"/>
      <c r="POG898" s="2198"/>
      <c r="POH898" s="2198"/>
      <c r="POI898" s="2198"/>
      <c r="POJ898" s="2198"/>
      <c r="POK898" s="2198"/>
      <c r="POL898" s="2198"/>
      <c r="POM898" s="2198"/>
      <c r="PON898" s="2198"/>
      <c r="POO898" s="2198"/>
      <c r="POP898" s="2198"/>
      <c r="POQ898" s="2198"/>
      <c r="POR898" s="2198"/>
      <c r="POS898" s="2198"/>
      <c r="POT898" s="2198"/>
      <c r="POU898" s="2198"/>
      <c r="POV898" s="2198"/>
      <c r="POW898" s="2198"/>
      <c r="POX898" s="2198"/>
      <c r="POY898" s="2198"/>
      <c r="POZ898" s="2198"/>
      <c r="PPA898" s="2198"/>
      <c r="PPB898" s="2198"/>
      <c r="PPC898" s="2198"/>
      <c r="PPD898" s="2198"/>
      <c r="PPE898" s="2198"/>
      <c r="PPF898" s="2198"/>
      <c r="PPG898" s="2198"/>
      <c r="PPH898" s="2198"/>
      <c r="PPI898" s="2198"/>
      <c r="PPJ898" s="2198"/>
      <c r="PPK898" s="2198"/>
      <c r="PPL898" s="2198"/>
      <c r="PPM898" s="2198"/>
      <c r="PPN898" s="2198"/>
      <c r="PPO898" s="2198"/>
      <c r="PPP898" s="2198"/>
      <c r="PPQ898" s="2198"/>
      <c r="PPR898" s="2198"/>
      <c r="PPS898" s="2198"/>
      <c r="PPT898" s="2198"/>
      <c r="PPU898" s="2198"/>
      <c r="PPV898" s="2198"/>
      <c r="PPW898" s="2198"/>
      <c r="PPX898" s="2198"/>
      <c r="PPY898" s="2198"/>
      <c r="PPZ898" s="2198"/>
      <c r="PQA898" s="2198"/>
      <c r="PQB898" s="2198"/>
      <c r="PQC898" s="2198"/>
      <c r="PQD898" s="2198"/>
      <c r="PQE898" s="2198"/>
      <c r="PQF898" s="2198"/>
      <c r="PQG898" s="2198"/>
      <c r="PQH898" s="2198"/>
      <c r="PQI898" s="2198"/>
      <c r="PQM898" s="2198"/>
      <c r="PQN898" s="2198"/>
      <c r="PQO898" s="2198"/>
      <c r="PQP898" s="2198"/>
      <c r="PQQ898" s="2198"/>
      <c r="PQR898" s="2198"/>
      <c r="PQS898" s="2198"/>
      <c r="PQT898" s="2198"/>
      <c r="PQU898" s="2198"/>
      <c r="PQV898" s="2198"/>
      <c r="PQW898" s="2198"/>
      <c r="PQX898" s="2198"/>
      <c r="PQY898" s="2198"/>
      <c r="PQZ898" s="2198"/>
      <c r="PRA898" s="2198"/>
      <c r="PRB898" s="2198"/>
      <c r="PRC898" s="2198"/>
      <c r="PRD898" s="2198"/>
      <c r="PRE898" s="2198"/>
      <c r="PRF898" s="2198"/>
      <c r="PRG898" s="2198"/>
      <c r="PRH898" s="2198"/>
      <c r="PRI898" s="2198"/>
      <c r="PRJ898" s="2198"/>
      <c r="PRK898" s="2198"/>
      <c r="PRL898" s="2198"/>
      <c r="PRM898" s="2198"/>
      <c r="PRN898" s="2198"/>
      <c r="PRO898" s="2198"/>
      <c r="PRP898" s="2198"/>
      <c r="PRQ898" s="2198"/>
      <c r="PRR898" s="2198"/>
      <c r="PRS898" s="2198"/>
      <c r="PRT898" s="2198"/>
      <c r="PRU898" s="2198"/>
      <c r="PRV898" s="2198"/>
      <c r="PRW898" s="2198"/>
      <c r="PRX898" s="2198"/>
      <c r="PRY898" s="2198"/>
      <c r="PRZ898" s="2198"/>
      <c r="PSA898" s="2198"/>
      <c r="PSB898" s="2198"/>
      <c r="PSC898" s="2198"/>
      <c r="PSD898" s="2198"/>
      <c r="PSE898" s="2198"/>
      <c r="PSF898" s="2198"/>
      <c r="PSG898" s="2198"/>
      <c r="PSH898" s="2198"/>
      <c r="PSI898" s="2198"/>
      <c r="PSJ898" s="2198"/>
      <c r="PSK898" s="2198"/>
      <c r="PSL898" s="2198"/>
      <c r="PSM898" s="2198"/>
      <c r="PSN898" s="2198"/>
      <c r="PSO898" s="2198"/>
      <c r="PSP898" s="2198"/>
      <c r="PSQ898" s="2198"/>
      <c r="PSR898" s="2198"/>
      <c r="PSS898" s="2198"/>
      <c r="PST898" s="2198"/>
      <c r="PSU898" s="2198"/>
      <c r="PSV898" s="2198"/>
      <c r="PSW898" s="2198"/>
      <c r="PSX898" s="2198"/>
      <c r="PSY898" s="2198"/>
      <c r="PSZ898" s="2198"/>
      <c r="PTA898" s="2198"/>
      <c r="PTB898" s="2198"/>
      <c r="PTC898" s="2198"/>
      <c r="PTD898" s="2198"/>
      <c r="PTE898" s="2198"/>
      <c r="PTF898" s="2198"/>
      <c r="PTG898" s="2198"/>
      <c r="PTH898" s="2198"/>
      <c r="PTI898" s="2198"/>
      <c r="PTJ898" s="2198"/>
      <c r="PTK898" s="2198"/>
      <c r="PTL898" s="2198"/>
      <c r="PTM898" s="2198"/>
      <c r="PTN898" s="2198"/>
      <c r="PTO898" s="2198"/>
      <c r="PTP898" s="2198"/>
      <c r="PTQ898" s="2198"/>
      <c r="PTR898" s="2198"/>
      <c r="PTS898" s="2198"/>
      <c r="PTT898" s="2198"/>
      <c r="PTU898" s="2198"/>
      <c r="PTV898" s="2198"/>
      <c r="PTW898" s="2198"/>
      <c r="PTX898" s="2198"/>
      <c r="PTY898" s="2198"/>
      <c r="PTZ898" s="2198"/>
      <c r="PUA898" s="2198"/>
      <c r="PUB898" s="2198"/>
      <c r="PUC898" s="2198"/>
      <c r="PUD898" s="2198"/>
      <c r="PUE898" s="2198"/>
      <c r="PUF898" s="2198"/>
      <c r="PUG898" s="2198"/>
      <c r="PUH898" s="2198"/>
      <c r="PUI898" s="2198"/>
      <c r="PUJ898" s="2198"/>
      <c r="PUK898" s="2198"/>
      <c r="PUL898" s="2198"/>
      <c r="PUM898" s="2198"/>
      <c r="PUN898" s="2198"/>
      <c r="PUO898" s="2198"/>
      <c r="PUP898" s="2198"/>
      <c r="PUQ898" s="2198"/>
      <c r="PUR898" s="2198"/>
      <c r="PUS898" s="2198"/>
      <c r="PUT898" s="2198"/>
      <c r="PUU898" s="2198"/>
      <c r="PUV898" s="2198"/>
      <c r="PUW898" s="2198"/>
      <c r="PUX898" s="2198"/>
      <c r="PUY898" s="2198"/>
      <c r="PUZ898" s="2198"/>
      <c r="PVA898" s="2198"/>
      <c r="PVB898" s="2198"/>
      <c r="PVC898" s="2198"/>
      <c r="PVD898" s="2198"/>
      <c r="PVE898" s="2198"/>
      <c r="PVF898" s="2198"/>
      <c r="PVG898" s="2198"/>
      <c r="PVH898" s="2198"/>
      <c r="PVI898" s="2198"/>
      <c r="PVJ898" s="2198"/>
      <c r="PVK898" s="2198"/>
      <c r="PVL898" s="2198"/>
      <c r="PVM898" s="2198"/>
      <c r="PVN898" s="2198"/>
      <c r="PVO898" s="2198"/>
      <c r="PVP898" s="2198"/>
      <c r="PVQ898" s="2198"/>
      <c r="PVR898" s="2198"/>
      <c r="PVS898" s="2198"/>
      <c r="PVT898" s="2198"/>
      <c r="PVU898" s="2198"/>
      <c r="PVV898" s="2198"/>
      <c r="PVW898" s="2198"/>
      <c r="PVX898" s="2198"/>
      <c r="PVY898" s="2198"/>
      <c r="PVZ898" s="2198"/>
      <c r="PWA898" s="2198"/>
      <c r="PWB898" s="2198"/>
      <c r="PWC898" s="2198"/>
      <c r="PWD898" s="2198"/>
      <c r="PWE898" s="2198"/>
      <c r="PWF898" s="2198"/>
      <c r="PWG898" s="2198"/>
      <c r="PWH898" s="2198"/>
      <c r="PWI898" s="2198"/>
      <c r="PWJ898" s="2198"/>
      <c r="PWK898" s="2198"/>
      <c r="PWL898" s="2198"/>
      <c r="PWM898" s="2198"/>
      <c r="PWN898" s="2198"/>
      <c r="PWO898" s="2198"/>
      <c r="PWP898" s="2198"/>
      <c r="PWQ898" s="2198"/>
      <c r="PWR898" s="2198"/>
      <c r="PWS898" s="2198"/>
      <c r="PWT898" s="2198"/>
      <c r="PWU898" s="2198"/>
      <c r="PWV898" s="2198"/>
      <c r="PWW898" s="2198"/>
      <c r="PWX898" s="2198"/>
      <c r="PWY898" s="2198"/>
      <c r="PWZ898" s="2198"/>
      <c r="PXA898" s="2198"/>
      <c r="PXB898" s="2198"/>
      <c r="PXC898" s="2198"/>
      <c r="PXD898" s="2198"/>
      <c r="PXE898" s="2198"/>
      <c r="PXF898" s="2198"/>
      <c r="PXG898" s="2198"/>
      <c r="PXH898" s="2198"/>
      <c r="PXI898" s="2198"/>
      <c r="PXJ898" s="2198"/>
      <c r="PXK898" s="2198"/>
      <c r="PXL898" s="2198"/>
      <c r="PXM898" s="2198"/>
      <c r="PXN898" s="2198"/>
      <c r="PXO898" s="2198"/>
      <c r="PXP898" s="2198"/>
      <c r="PXQ898" s="2198"/>
      <c r="PXR898" s="2198"/>
      <c r="PXS898" s="2198"/>
      <c r="PXT898" s="2198"/>
      <c r="PXU898" s="2198"/>
      <c r="PXV898" s="2198"/>
      <c r="PXW898" s="2198"/>
      <c r="PXX898" s="2198"/>
      <c r="PXY898" s="2198"/>
      <c r="PXZ898" s="2198"/>
      <c r="PYA898" s="2198"/>
      <c r="PYB898" s="2198"/>
      <c r="PYC898" s="2198"/>
      <c r="PYD898" s="2198"/>
      <c r="PYE898" s="2198"/>
      <c r="PYF898" s="2198"/>
      <c r="PYG898" s="2198"/>
      <c r="PYH898" s="2198"/>
      <c r="PYI898" s="2198"/>
      <c r="PYJ898" s="2198"/>
      <c r="PYK898" s="2198"/>
      <c r="PYL898" s="2198"/>
      <c r="PYM898" s="2198"/>
      <c r="PYN898" s="2198"/>
      <c r="PYO898" s="2198"/>
      <c r="PYP898" s="2198"/>
      <c r="PYQ898" s="2198"/>
      <c r="PYR898" s="2198"/>
      <c r="PYS898" s="2198"/>
      <c r="PYT898" s="2198"/>
      <c r="PYU898" s="2198"/>
      <c r="PYV898" s="2198"/>
      <c r="PYW898" s="2198"/>
      <c r="PYX898" s="2198"/>
      <c r="PYY898" s="2198"/>
      <c r="PYZ898" s="2198"/>
      <c r="PZA898" s="2198"/>
      <c r="PZB898" s="2198"/>
      <c r="PZC898" s="2198"/>
      <c r="PZD898" s="2198"/>
      <c r="PZE898" s="2198"/>
      <c r="PZF898" s="2198"/>
      <c r="PZG898" s="2198"/>
      <c r="PZH898" s="2198"/>
      <c r="PZI898" s="2198"/>
      <c r="PZJ898" s="2198"/>
      <c r="PZK898" s="2198"/>
      <c r="PZL898" s="2198"/>
      <c r="PZM898" s="2198"/>
      <c r="PZN898" s="2198"/>
      <c r="PZO898" s="2198"/>
      <c r="PZP898" s="2198"/>
      <c r="PZQ898" s="2198"/>
      <c r="PZR898" s="2198"/>
      <c r="PZS898" s="2198"/>
      <c r="PZT898" s="2198"/>
      <c r="PZU898" s="2198"/>
      <c r="PZV898" s="2198"/>
      <c r="PZW898" s="2198"/>
      <c r="PZX898" s="2198"/>
      <c r="PZY898" s="2198"/>
      <c r="PZZ898" s="2198"/>
      <c r="QAA898" s="2198"/>
      <c r="QAB898" s="2198"/>
      <c r="QAC898" s="2198"/>
      <c r="QAD898" s="2198"/>
      <c r="QAE898" s="2198"/>
      <c r="QAI898" s="2198"/>
      <c r="QAJ898" s="2198"/>
      <c r="QAK898" s="2198"/>
      <c r="QAL898" s="2198"/>
      <c r="QAM898" s="2198"/>
      <c r="QAN898" s="2198"/>
      <c r="QAO898" s="2198"/>
      <c r="QAP898" s="2198"/>
      <c r="QAQ898" s="2198"/>
      <c r="QAR898" s="2198"/>
      <c r="QAS898" s="2198"/>
      <c r="QAT898" s="2198"/>
      <c r="QAU898" s="2198"/>
      <c r="QAV898" s="2198"/>
      <c r="QAW898" s="2198"/>
      <c r="QAX898" s="2198"/>
      <c r="QAY898" s="2198"/>
      <c r="QAZ898" s="2198"/>
      <c r="QBA898" s="2198"/>
      <c r="QBB898" s="2198"/>
      <c r="QBC898" s="2198"/>
      <c r="QBD898" s="2198"/>
      <c r="QBE898" s="2198"/>
      <c r="QBF898" s="2198"/>
      <c r="QBG898" s="2198"/>
      <c r="QBH898" s="2198"/>
      <c r="QBI898" s="2198"/>
      <c r="QBJ898" s="2198"/>
      <c r="QBK898" s="2198"/>
      <c r="QBL898" s="2198"/>
      <c r="QBM898" s="2198"/>
      <c r="QBN898" s="2198"/>
      <c r="QBO898" s="2198"/>
      <c r="QBP898" s="2198"/>
      <c r="QBQ898" s="2198"/>
      <c r="QBR898" s="2198"/>
      <c r="QBS898" s="2198"/>
      <c r="QBT898" s="2198"/>
      <c r="QBU898" s="2198"/>
      <c r="QBV898" s="2198"/>
      <c r="QBW898" s="2198"/>
      <c r="QBX898" s="2198"/>
      <c r="QBY898" s="2198"/>
      <c r="QBZ898" s="2198"/>
      <c r="QCA898" s="2198"/>
      <c r="QCB898" s="2198"/>
      <c r="QCC898" s="2198"/>
      <c r="QCD898" s="2198"/>
      <c r="QCE898" s="2198"/>
      <c r="QCF898" s="2198"/>
      <c r="QCG898" s="2198"/>
      <c r="QCH898" s="2198"/>
      <c r="QCI898" s="2198"/>
      <c r="QCJ898" s="2198"/>
      <c r="QCK898" s="2198"/>
      <c r="QCL898" s="2198"/>
      <c r="QCM898" s="2198"/>
      <c r="QCN898" s="2198"/>
      <c r="QCO898" s="2198"/>
      <c r="QCP898" s="2198"/>
      <c r="QCQ898" s="2198"/>
      <c r="QCR898" s="2198"/>
      <c r="QCS898" s="2198"/>
      <c r="QCT898" s="2198"/>
      <c r="QCU898" s="2198"/>
      <c r="QCV898" s="2198"/>
      <c r="QCW898" s="2198"/>
      <c r="QCX898" s="2198"/>
      <c r="QCY898" s="2198"/>
      <c r="QCZ898" s="2198"/>
      <c r="QDA898" s="2198"/>
      <c r="QDB898" s="2198"/>
      <c r="QDC898" s="2198"/>
      <c r="QDD898" s="2198"/>
      <c r="QDE898" s="2198"/>
      <c r="QDF898" s="2198"/>
      <c r="QDG898" s="2198"/>
      <c r="QDH898" s="2198"/>
      <c r="QDI898" s="2198"/>
      <c r="QDJ898" s="2198"/>
      <c r="QDK898" s="2198"/>
      <c r="QDL898" s="2198"/>
      <c r="QDM898" s="2198"/>
      <c r="QDN898" s="2198"/>
      <c r="QDO898" s="2198"/>
      <c r="QDP898" s="2198"/>
      <c r="QDQ898" s="2198"/>
      <c r="QDR898" s="2198"/>
      <c r="QDS898" s="2198"/>
      <c r="QDT898" s="2198"/>
      <c r="QDU898" s="2198"/>
      <c r="QDV898" s="2198"/>
      <c r="QDW898" s="2198"/>
      <c r="QDX898" s="2198"/>
      <c r="QDY898" s="2198"/>
      <c r="QDZ898" s="2198"/>
      <c r="QEA898" s="2198"/>
      <c r="QEB898" s="2198"/>
      <c r="QEC898" s="2198"/>
      <c r="QED898" s="2198"/>
      <c r="QEE898" s="2198"/>
      <c r="QEF898" s="2198"/>
      <c r="QEG898" s="2198"/>
      <c r="QEH898" s="2198"/>
      <c r="QEI898" s="2198"/>
      <c r="QEJ898" s="2198"/>
      <c r="QEK898" s="2198"/>
      <c r="QEL898" s="2198"/>
      <c r="QEM898" s="2198"/>
      <c r="QEN898" s="2198"/>
      <c r="QEO898" s="2198"/>
      <c r="QEP898" s="2198"/>
      <c r="QEQ898" s="2198"/>
      <c r="QER898" s="2198"/>
      <c r="QES898" s="2198"/>
      <c r="QET898" s="2198"/>
      <c r="QEU898" s="2198"/>
      <c r="QEV898" s="2198"/>
      <c r="QEW898" s="2198"/>
      <c r="QEX898" s="2198"/>
      <c r="QEY898" s="2198"/>
      <c r="QEZ898" s="2198"/>
      <c r="QFA898" s="2198"/>
      <c r="QFB898" s="2198"/>
      <c r="QFC898" s="2198"/>
      <c r="QFD898" s="2198"/>
      <c r="QFE898" s="2198"/>
      <c r="QFF898" s="2198"/>
      <c r="QFG898" s="2198"/>
      <c r="QFH898" s="2198"/>
      <c r="QFI898" s="2198"/>
      <c r="QFJ898" s="2198"/>
      <c r="QFK898" s="2198"/>
      <c r="QFL898" s="2198"/>
      <c r="QFM898" s="2198"/>
      <c r="QFN898" s="2198"/>
      <c r="QFO898" s="2198"/>
      <c r="QFP898" s="2198"/>
      <c r="QFQ898" s="2198"/>
      <c r="QFR898" s="2198"/>
      <c r="QFS898" s="2198"/>
      <c r="QFT898" s="2198"/>
      <c r="QFU898" s="2198"/>
      <c r="QFV898" s="2198"/>
      <c r="QFW898" s="2198"/>
      <c r="QFX898" s="2198"/>
      <c r="QFY898" s="2198"/>
      <c r="QFZ898" s="2198"/>
      <c r="QGA898" s="2198"/>
      <c r="QGB898" s="2198"/>
      <c r="QGC898" s="2198"/>
      <c r="QGD898" s="2198"/>
      <c r="QGE898" s="2198"/>
      <c r="QGF898" s="2198"/>
      <c r="QGG898" s="2198"/>
      <c r="QGH898" s="2198"/>
      <c r="QGI898" s="2198"/>
      <c r="QGJ898" s="2198"/>
      <c r="QGK898" s="2198"/>
      <c r="QGL898" s="2198"/>
      <c r="QGM898" s="2198"/>
      <c r="QGN898" s="2198"/>
      <c r="QGO898" s="2198"/>
      <c r="QGP898" s="2198"/>
      <c r="QGQ898" s="2198"/>
      <c r="QGR898" s="2198"/>
      <c r="QGS898" s="2198"/>
      <c r="QGT898" s="2198"/>
      <c r="QGU898" s="2198"/>
      <c r="QGV898" s="2198"/>
      <c r="QGW898" s="2198"/>
      <c r="QGX898" s="2198"/>
      <c r="QGY898" s="2198"/>
      <c r="QGZ898" s="2198"/>
      <c r="QHA898" s="2198"/>
      <c r="QHB898" s="2198"/>
      <c r="QHC898" s="2198"/>
      <c r="QHD898" s="2198"/>
      <c r="QHE898" s="2198"/>
      <c r="QHF898" s="2198"/>
      <c r="QHG898" s="2198"/>
      <c r="QHH898" s="2198"/>
      <c r="QHI898" s="2198"/>
      <c r="QHJ898" s="2198"/>
      <c r="QHK898" s="2198"/>
      <c r="QHL898" s="2198"/>
      <c r="QHM898" s="2198"/>
      <c r="QHN898" s="2198"/>
      <c r="QHO898" s="2198"/>
      <c r="QHP898" s="2198"/>
      <c r="QHQ898" s="2198"/>
      <c r="QHR898" s="2198"/>
      <c r="QHS898" s="2198"/>
      <c r="QHT898" s="2198"/>
      <c r="QHU898" s="2198"/>
      <c r="QHV898" s="2198"/>
      <c r="QHW898" s="2198"/>
      <c r="QHX898" s="2198"/>
      <c r="QHY898" s="2198"/>
      <c r="QHZ898" s="2198"/>
      <c r="QIA898" s="2198"/>
      <c r="QIB898" s="2198"/>
      <c r="QIC898" s="2198"/>
      <c r="QID898" s="2198"/>
      <c r="QIE898" s="2198"/>
      <c r="QIF898" s="2198"/>
      <c r="QIG898" s="2198"/>
      <c r="QIH898" s="2198"/>
      <c r="QII898" s="2198"/>
      <c r="QIJ898" s="2198"/>
      <c r="QIK898" s="2198"/>
      <c r="QIL898" s="2198"/>
      <c r="QIM898" s="2198"/>
      <c r="QIN898" s="2198"/>
      <c r="QIO898" s="2198"/>
      <c r="QIP898" s="2198"/>
      <c r="QIQ898" s="2198"/>
      <c r="QIR898" s="2198"/>
      <c r="QIS898" s="2198"/>
      <c r="QIT898" s="2198"/>
      <c r="QIU898" s="2198"/>
      <c r="QIV898" s="2198"/>
      <c r="QIW898" s="2198"/>
      <c r="QIX898" s="2198"/>
      <c r="QIY898" s="2198"/>
      <c r="QIZ898" s="2198"/>
      <c r="QJA898" s="2198"/>
      <c r="QJB898" s="2198"/>
      <c r="QJC898" s="2198"/>
      <c r="QJD898" s="2198"/>
      <c r="QJE898" s="2198"/>
      <c r="QJF898" s="2198"/>
      <c r="QJG898" s="2198"/>
      <c r="QJH898" s="2198"/>
      <c r="QJI898" s="2198"/>
      <c r="QJJ898" s="2198"/>
      <c r="QJK898" s="2198"/>
      <c r="QJL898" s="2198"/>
      <c r="QJM898" s="2198"/>
      <c r="QJN898" s="2198"/>
      <c r="QJO898" s="2198"/>
      <c r="QJP898" s="2198"/>
      <c r="QJQ898" s="2198"/>
      <c r="QJR898" s="2198"/>
      <c r="QJS898" s="2198"/>
      <c r="QJT898" s="2198"/>
      <c r="QJU898" s="2198"/>
      <c r="QJV898" s="2198"/>
      <c r="QJW898" s="2198"/>
      <c r="QJX898" s="2198"/>
      <c r="QJY898" s="2198"/>
      <c r="QJZ898" s="2198"/>
      <c r="QKA898" s="2198"/>
      <c r="QKE898" s="2198"/>
      <c r="QKF898" s="2198"/>
      <c r="QKG898" s="2198"/>
      <c r="QKH898" s="2198"/>
      <c r="QKI898" s="2198"/>
      <c r="QKJ898" s="2198"/>
      <c r="QKK898" s="2198"/>
      <c r="QKL898" s="2198"/>
      <c r="QKM898" s="2198"/>
      <c r="QKN898" s="2198"/>
      <c r="QKO898" s="2198"/>
      <c r="QKP898" s="2198"/>
      <c r="QKQ898" s="2198"/>
      <c r="QKR898" s="2198"/>
      <c r="QKS898" s="2198"/>
      <c r="QKT898" s="2198"/>
      <c r="QKU898" s="2198"/>
      <c r="QKV898" s="2198"/>
      <c r="QKW898" s="2198"/>
      <c r="QKX898" s="2198"/>
      <c r="QKY898" s="2198"/>
      <c r="QKZ898" s="2198"/>
      <c r="QLA898" s="2198"/>
      <c r="QLB898" s="2198"/>
      <c r="QLC898" s="2198"/>
      <c r="QLD898" s="2198"/>
      <c r="QLE898" s="2198"/>
      <c r="QLF898" s="2198"/>
      <c r="QLG898" s="2198"/>
      <c r="QLH898" s="2198"/>
      <c r="QLI898" s="2198"/>
      <c r="QLJ898" s="2198"/>
      <c r="QLK898" s="2198"/>
      <c r="QLL898" s="2198"/>
      <c r="QLM898" s="2198"/>
      <c r="QLN898" s="2198"/>
      <c r="QLO898" s="2198"/>
      <c r="QLP898" s="2198"/>
      <c r="QLQ898" s="2198"/>
      <c r="QLR898" s="2198"/>
      <c r="QLS898" s="2198"/>
      <c r="QLT898" s="2198"/>
      <c r="QLU898" s="2198"/>
      <c r="QLV898" s="2198"/>
      <c r="QLW898" s="2198"/>
      <c r="QLX898" s="2198"/>
      <c r="QLY898" s="2198"/>
      <c r="QLZ898" s="2198"/>
      <c r="QMA898" s="2198"/>
      <c r="QMB898" s="2198"/>
      <c r="QMC898" s="2198"/>
      <c r="QMD898" s="2198"/>
      <c r="QME898" s="2198"/>
      <c r="QMF898" s="2198"/>
      <c r="QMG898" s="2198"/>
      <c r="QMH898" s="2198"/>
      <c r="QMI898" s="2198"/>
      <c r="QMJ898" s="2198"/>
      <c r="QMK898" s="2198"/>
      <c r="QML898" s="2198"/>
      <c r="QMM898" s="2198"/>
      <c r="QMN898" s="2198"/>
      <c r="QMO898" s="2198"/>
      <c r="QMP898" s="2198"/>
      <c r="QMQ898" s="2198"/>
      <c r="QMR898" s="2198"/>
      <c r="QMS898" s="2198"/>
      <c r="QMT898" s="2198"/>
      <c r="QMU898" s="2198"/>
      <c r="QMV898" s="2198"/>
      <c r="QMW898" s="2198"/>
      <c r="QMX898" s="2198"/>
      <c r="QMY898" s="2198"/>
      <c r="QMZ898" s="2198"/>
      <c r="QNA898" s="2198"/>
      <c r="QNB898" s="2198"/>
      <c r="QNC898" s="2198"/>
      <c r="QND898" s="2198"/>
      <c r="QNE898" s="2198"/>
      <c r="QNF898" s="2198"/>
      <c r="QNG898" s="2198"/>
      <c r="QNH898" s="2198"/>
      <c r="QNI898" s="2198"/>
      <c r="QNJ898" s="2198"/>
      <c r="QNK898" s="2198"/>
      <c r="QNL898" s="2198"/>
      <c r="QNM898" s="2198"/>
      <c r="QNN898" s="2198"/>
      <c r="QNO898" s="2198"/>
      <c r="QNP898" s="2198"/>
      <c r="QNQ898" s="2198"/>
      <c r="QNR898" s="2198"/>
      <c r="QNS898" s="2198"/>
      <c r="QNT898" s="2198"/>
      <c r="QNU898" s="2198"/>
      <c r="QNV898" s="2198"/>
      <c r="QNW898" s="2198"/>
      <c r="QNX898" s="2198"/>
      <c r="QNY898" s="2198"/>
      <c r="QNZ898" s="2198"/>
      <c r="QOA898" s="2198"/>
      <c r="QOB898" s="2198"/>
      <c r="QOC898" s="2198"/>
      <c r="QOD898" s="2198"/>
      <c r="QOE898" s="2198"/>
      <c r="QOF898" s="2198"/>
      <c r="QOG898" s="2198"/>
      <c r="QOH898" s="2198"/>
      <c r="QOI898" s="2198"/>
      <c r="QOJ898" s="2198"/>
      <c r="QOK898" s="2198"/>
      <c r="QOL898" s="2198"/>
      <c r="QOM898" s="2198"/>
      <c r="QON898" s="2198"/>
      <c r="QOO898" s="2198"/>
      <c r="QOP898" s="2198"/>
      <c r="QOQ898" s="2198"/>
      <c r="QOR898" s="2198"/>
      <c r="QOS898" s="2198"/>
      <c r="QOT898" s="2198"/>
      <c r="QOU898" s="2198"/>
      <c r="QOV898" s="2198"/>
      <c r="QOW898" s="2198"/>
      <c r="QOX898" s="2198"/>
      <c r="QOY898" s="2198"/>
      <c r="QOZ898" s="2198"/>
      <c r="QPA898" s="2198"/>
      <c r="QPB898" s="2198"/>
      <c r="QPC898" s="2198"/>
      <c r="QPD898" s="2198"/>
      <c r="QPE898" s="2198"/>
      <c r="QPF898" s="2198"/>
      <c r="QPG898" s="2198"/>
      <c r="QPH898" s="2198"/>
      <c r="QPI898" s="2198"/>
      <c r="QPJ898" s="2198"/>
      <c r="QPK898" s="2198"/>
      <c r="QPL898" s="2198"/>
      <c r="QPM898" s="2198"/>
      <c r="QPN898" s="2198"/>
      <c r="QPO898" s="2198"/>
      <c r="QPP898" s="2198"/>
      <c r="QPQ898" s="2198"/>
      <c r="QPR898" s="2198"/>
      <c r="QPS898" s="2198"/>
      <c r="QPT898" s="2198"/>
      <c r="QPU898" s="2198"/>
      <c r="QPV898" s="2198"/>
      <c r="QPW898" s="2198"/>
      <c r="QPX898" s="2198"/>
      <c r="QPY898" s="2198"/>
      <c r="QPZ898" s="2198"/>
      <c r="QQA898" s="2198"/>
      <c r="QQB898" s="2198"/>
      <c r="QQC898" s="2198"/>
      <c r="QQD898" s="2198"/>
      <c r="QQE898" s="2198"/>
      <c r="QQF898" s="2198"/>
      <c r="QQG898" s="2198"/>
      <c r="QQH898" s="2198"/>
      <c r="QQI898" s="2198"/>
      <c r="QQJ898" s="2198"/>
      <c r="QQK898" s="2198"/>
      <c r="QQL898" s="2198"/>
      <c r="QQM898" s="2198"/>
      <c r="QQN898" s="2198"/>
      <c r="QQO898" s="2198"/>
      <c r="QQP898" s="2198"/>
      <c r="QQQ898" s="2198"/>
      <c r="QQR898" s="2198"/>
      <c r="QQS898" s="2198"/>
      <c r="QQT898" s="2198"/>
      <c r="QQU898" s="2198"/>
      <c r="QQV898" s="2198"/>
      <c r="QQW898" s="2198"/>
      <c r="QQX898" s="2198"/>
      <c r="QQY898" s="2198"/>
      <c r="QQZ898" s="2198"/>
      <c r="QRA898" s="2198"/>
      <c r="QRB898" s="2198"/>
      <c r="QRC898" s="2198"/>
      <c r="QRD898" s="2198"/>
      <c r="QRE898" s="2198"/>
      <c r="QRF898" s="2198"/>
      <c r="QRG898" s="2198"/>
      <c r="QRH898" s="2198"/>
      <c r="QRI898" s="2198"/>
      <c r="QRJ898" s="2198"/>
      <c r="QRK898" s="2198"/>
      <c r="QRL898" s="2198"/>
      <c r="QRM898" s="2198"/>
      <c r="QRN898" s="2198"/>
      <c r="QRO898" s="2198"/>
      <c r="QRP898" s="2198"/>
      <c r="QRQ898" s="2198"/>
      <c r="QRR898" s="2198"/>
      <c r="QRS898" s="2198"/>
      <c r="QRT898" s="2198"/>
      <c r="QRU898" s="2198"/>
      <c r="QRV898" s="2198"/>
      <c r="QRW898" s="2198"/>
      <c r="QRX898" s="2198"/>
      <c r="QRY898" s="2198"/>
      <c r="QRZ898" s="2198"/>
      <c r="QSA898" s="2198"/>
      <c r="QSB898" s="2198"/>
      <c r="QSC898" s="2198"/>
      <c r="QSD898" s="2198"/>
      <c r="QSE898" s="2198"/>
      <c r="QSF898" s="2198"/>
      <c r="QSG898" s="2198"/>
      <c r="QSH898" s="2198"/>
      <c r="QSI898" s="2198"/>
      <c r="QSJ898" s="2198"/>
      <c r="QSK898" s="2198"/>
      <c r="QSL898" s="2198"/>
      <c r="QSM898" s="2198"/>
      <c r="QSN898" s="2198"/>
      <c r="QSO898" s="2198"/>
      <c r="QSP898" s="2198"/>
      <c r="QSQ898" s="2198"/>
      <c r="QSR898" s="2198"/>
      <c r="QSS898" s="2198"/>
      <c r="QST898" s="2198"/>
      <c r="QSU898" s="2198"/>
      <c r="QSV898" s="2198"/>
      <c r="QSW898" s="2198"/>
      <c r="QSX898" s="2198"/>
      <c r="QSY898" s="2198"/>
      <c r="QSZ898" s="2198"/>
      <c r="QTA898" s="2198"/>
      <c r="QTB898" s="2198"/>
      <c r="QTC898" s="2198"/>
      <c r="QTD898" s="2198"/>
      <c r="QTE898" s="2198"/>
      <c r="QTF898" s="2198"/>
      <c r="QTG898" s="2198"/>
      <c r="QTH898" s="2198"/>
      <c r="QTI898" s="2198"/>
      <c r="QTJ898" s="2198"/>
      <c r="QTK898" s="2198"/>
      <c r="QTL898" s="2198"/>
      <c r="QTM898" s="2198"/>
      <c r="QTN898" s="2198"/>
      <c r="QTO898" s="2198"/>
      <c r="QTP898" s="2198"/>
      <c r="QTQ898" s="2198"/>
      <c r="QTR898" s="2198"/>
      <c r="QTS898" s="2198"/>
      <c r="QTT898" s="2198"/>
      <c r="QTU898" s="2198"/>
      <c r="QTV898" s="2198"/>
      <c r="QTW898" s="2198"/>
      <c r="QUA898" s="2198"/>
      <c r="QUB898" s="2198"/>
      <c r="QUC898" s="2198"/>
      <c r="QUD898" s="2198"/>
      <c r="QUE898" s="2198"/>
      <c r="QUF898" s="2198"/>
      <c r="QUG898" s="2198"/>
      <c r="QUH898" s="2198"/>
      <c r="QUI898" s="2198"/>
      <c r="QUJ898" s="2198"/>
      <c r="QUK898" s="2198"/>
      <c r="QUL898" s="2198"/>
      <c r="QUM898" s="2198"/>
      <c r="QUN898" s="2198"/>
      <c r="QUO898" s="2198"/>
      <c r="QUP898" s="2198"/>
      <c r="QUQ898" s="2198"/>
      <c r="QUR898" s="2198"/>
      <c r="QUS898" s="2198"/>
      <c r="QUT898" s="2198"/>
      <c r="QUU898" s="2198"/>
      <c r="QUV898" s="2198"/>
      <c r="QUW898" s="2198"/>
      <c r="QUX898" s="2198"/>
      <c r="QUY898" s="2198"/>
      <c r="QUZ898" s="2198"/>
      <c r="QVA898" s="2198"/>
      <c r="QVB898" s="2198"/>
      <c r="QVC898" s="2198"/>
      <c r="QVD898" s="2198"/>
      <c r="QVE898" s="2198"/>
      <c r="QVF898" s="2198"/>
      <c r="QVG898" s="2198"/>
      <c r="QVH898" s="2198"/>
      <c r="QVI898" s="2198"/>
      <c r="QVJ898" s="2198"/>
      <c r="QVK898" s="2198"/>
      <c r="QVL898" s="2198"/>
      <c r="QVM898" s="2198"/>
      <c r="QVN898" s="2198"/>
      <c r="QVO898" s="2198"/>
      <c r="QVP898" s="2198"/>
      <c r="QVQ898" s="2198"/>
      <c r="QVR898" s="2198"/>
      <c r="QVS898" s="2198"/>
      <c r="QVT898" s="2198"/>
      <c r="QVU898" s="2198"/>
      <c r="QVV898" s="2198"/>
      <c r="QVW898" s="2198"/>
      <c r="QVX898" s="2198"/>
      <c r="QVY898" s="2198"/>
      <c r="QVZ898" s="2198"/>
      <c r="QWA898" s="2198"/>
      <c r="QWB898" s="2198"/>
      <c r="QWC898" s="2198"/>
      <c r="QWD898" s="2198"/>
      <c r="QWE898" s="2198"/>
      <c r="QWF898" s="2198"/>
      <c r="QWG898" s="2198"/>
      <c r="QWH898" s="2198"/>
      <c r="QWI898" s="2198"/>
      <c r="QWJ898" s="2198"/>
      <c r="QWK898" s="2198"/>
      <c r="QWL898" s="2198"/>
      <c r="QWM898" s="2198"/>
      <c r="QWN898" s="2198"/>
      <c r="QWO898" s="2198"/>
      <c r="QWP898" s="2198"/>
      <c r="QWQ898" s="2198"/>
      <c r="QWR898" s="2198"/>
      <c r="QWS898" s="2198"/>
      <c r="QWT898" s="2198"/>
      <c r="QWU898" s="2198"/>
      <c r="QWV898" s="2198"/>
      <c r="QWW898" s="2198"/>
      <c r="QWX898" s="2198"/>
      <c r="QWY898" s="2198"/>
      <c r="QWZ898" s="2198"/>
      <c r="QXA898" s="2198"/>
      <c r="QXB898" s="2198"/>
      <c r="QXC898" s="2198"/>
      <c r="QXD898" s="2198"/>
      <c r="QXE898" s="2198"/>
      <c r="QXF898" s="2198"/>
      <c r="QXG898" s="2198"/>
      <c r="QXH898" s="2198"/>
      <c r="QXI898" s="2198"/>
      <c r="QXJ898" s="2198"/>
      <c r="QXK898" s="2198"/>
      <c r="QXL898" s="2198"/>
      <c r="QXM898" s="2198"/>
      <c r="QXN898" s="2198"/>
      <c r="QXO898" s="2198"/>
      <c r="QXP898" s="2198"/>
      <c r="QXQ898" s="2198"/>
      <c r="QXR898" s="2198"/>
      <c r="QXS898" s="2198"/>
      <c r="QXT898" s="2198"/>
      <c r="QXU898" s="2198"/>
      <c r="QXV898" s="2198"/>
      <c r="QXW898" s="2198"/>
      <c r="QXX898" s="2198"/>
      <c r="QXY898" s="2198"/>
      <c r="QXZ898" s="2198"/>
      <c r="QYA898" s="2198"/>
      <c r="QYB898" s="2198"/>
      <c r="QYC898" s="2198"/>
      <c r="QYD898" s="2198"/>
      <c r="QYE898" s="2198"/>
      <c r="QYF898" s="2198"/>
      <c r="QYG898" s="2198"/>
      <c r="QYH898" s="2198"/>
      <c r="QYI898" s="2198"/>
      <c r="QYJ898" s="2198"/>
      <c r="QYK898" s="2198"/>
      <c r="QYL898" s="2198"/>
      <c r="QYM898" s="2198"/>
      <c r="QYN898" s="2198"/>
      <c r="QYO898" s="2198"/>
      <c r="QYP898" s="2198"/>
      <c r="QYQ898" s="2198"/>
      <c r="QYR898" s="2198"/>
      <c r="QYS898" s="2198"/>
      <c r="QYT898" s="2198"/>
      <c r="QYU898" s="2198"/>
      <c r="QYV898" s="2198"/>
      <c r="QYW898" s="2198"/>
      <c r="QYX898" s="2198"/>
      <c r="QYY898" s="2198"/>
      <c r="QYZ898" s="2198"/>
      <c r="QZA898" s="2198"/>
      <c r="QZB898" s="2198"/>
      <c r="QZC898" s="2198"/>
      <c r="QZD898" s="2198"/>
      <c r="QZE898" s="2198"/>
      <c r="QZF898" s="2198"/>
      <c r="QZG898" s="2198"/>
      <c r="QZH898" s="2198"/>
      <c r="QZI898" s="2198"/>
      <c r="QZJ898" s="2198"/>
      <c r="QZK898" s="2198"/>
      <c r="QZL898" s="2198"/>
      <c r="QZM898" s="2198"/>
      <c r="QZN898" s="2198"/>
      <c r="QZO898" s="2198"/>
      <c r="QZP898" s="2198"/>
      <c r="QZQ898" s="2198"/>
      <c r="QZR898" s="2198"/>
      <c r="QZS898" s="2198"/>
      <c r="QZT898" s="2198"/>
      <c r="QZU898" s="2198"/>
      <c r="QZV898" s="2198"/>
      <c r="QZW898" s="2198"/>
      <c r="QZX898" s="2198"/>
      <c r="QZY898" s="2198"/>
      <c r="QZZ898" s="2198"/>
      <c r="RAA898" s="2198"/>
      <c r="RAB898" s="2198"/>
      <c r="RAC898" s="2198"/>
      <c r="RAD898" s="2198"/>
      <c r="RAE898" s="2198"/>
      <c r="RAF898" s="2198"/>
      <c r="RAG898" s="2198"/>
      <c r="RAH898" s="2198"/>
      <c r="RAI898" s="2198"/>
      <c r="RAJ898" s="2198"/>
      <c r="RAK898" s="2198"/>
      <c r="RAL898" s="2198"/>
      <c r="RAM898" s="2198"/>
      <c r="RAN898" s="2198"/>
      <c r="RAO898" s="2198"/>
      <c r="RAP898" s="2198"/>
      <c r="RAQ898" s="2198"/>
      <c r="RAR898" s="2198"/>
      <c r="RAS898" s="2198"/>
      <c r="RAT898" s="2198"/>
      <c r="RAU898" s="2198"/>
      <c r="RAV898" s="2198"/>
      <c r="RAW898" s="2198"/>
      <c r="RAX898" s="2198"/>
      <c r="RAY898" s="2198"/>
      <c r="RAZ898" s="2198"/>
      <c r="RBA898" s="2198"/>
      <c r="RBB898" s="2198"/>
      <c r="RBC898" s="2198"/>
      <c r="RBD898" s="2198"/>
      <c r="RBE898" s="2198"/>
      <c r="RBF898" s="2198"/>
      <c r="RBG898" s="2198"/>
      <c r="RBH898" s="2198"/>
      <c r="RBI898" s="2198"/>
      <c r="RBJ898" s="2198"/>
      <c r="RBK898" s="2198"/>
      <c r="RBL898" s="2198"/>
      <c r="RBM898" s="2198"/>
      <c r="RBN898" s="2198"/>
      <c r="RBO898" s="2198"/>
      <c r="RBP898" s="2198"/>
      <c r="RBQ898" s="2198"/>
      <c r="RBR898" s="2198"/>
      <c r="RBS898" s="2198"/>
      <c r="RBT898" s="2198"/>
      <c r="RBU898" s="2198"/>
      <c r="RBV898" s="2198"/>
      <c r="RBW898" s="2198"/>
      <c r="RBX898" s="2198"/>
      <c r="RBY898" s="2198"/>
      <c r="RBZ898" s="2198"/>
      <c r="RCA898" s="2198"/>
      <c r="RCB898" s="2198"/>
      <c r="RCC898" s="2198"/>
      <c r="RCD898" s="2198"/>
      <c r="RCE898" s="2198"/>
      <c r="RCF898" s="2198"/>
      <c r="RCG898" s="2198"/>
      <c r="RCH898" s="2198"/>
      <c r="RCI898" s="2198"/>
      <c r="RCJ898" s="2198"/>
      <c r="RCK898" s="2198"/>
      <c r="RCL898" s="2198"/>
      <c r="RCM898" s="2198"/>
      <c r="RCN898" s="2198"/>
      <c r="RCO898" s="2198"/>
      <c r="RCP898" s="2198"/>
      <c r="RCQ898" s="2198"/>
      <c r="RCR898" s="2198"/>
      <c r="RCS898" s="2198"/>
      <c r="RCT898" s="2198"/>
      <c r="RCU898" s="2198"/>
      <c r="RCV898" s="2198"/>
      <c r="RCW898" s="2198"/>
      <c r="RCX898" s="2198"/>
      <c r="RCY898" s="2198"/>
      <c r="RCZ898" s="2198"/>
      <c r="RDA898" s="2198"/>
      <c r="RDB898" s="2198"/>
      <c r="RDC898" s="2198"/>
      <c r="RDD898" s="2198"/>
      <c r="RDE898" s="2198"/>
      <c r="RDF898" s="2198"/>
      <c r="RDG898" s="2198"/>
      <c r="RDH898" s="2198"/>
      <c r="RDI898" s="2198"/>
      <c r="RDJ898" s="2198"/>
      <c r="RDK898" s="2198"/>
      <c r="RDL898" s="2198"/>
      <c r="RDM898" s="2198"/>
      <c r="RDN898" s="2198"/>
      <c r="RDO898" s="2198"/>
      <c r="RDP898" s="2198"/>
      <c r="RDQ898" s="2198"/>
      <c r="RDR898" s="2198"/>
      <c r="RDS898" s="2198"/>
      <c r="RDW898" s="2198"/>
      <c r="RDX898" s="2198"/>
      <c r="RDY898" s="2198"/>
      <c r="RDZ898" s="2198"/>
      <c r="REA898" s="2198"/>
      <c r="REB898" s="2198"/>
      <c r="REC898" s="2198"/>
      <c r="RED898" s="2198"/>
      <c r="REE898" s="2198"/>
      <c r="REF898" s="2198"/>
      <c r="REG898" s="2198"/>
      <c r="REH898" s="2198"/>
      <c r="REI898" s="2198"/>
      <c r="REJ898" s="2198"/>
      <c r="REK898" s="2198"/>
      <c r="REL898" s="2198"/>
      <c r="REM898" s="2198"/>
      <c r="REN898" s="2198"/>
      <c r="REO898" s="2198"/>
      <c r="REP898" s="2198"/>
      <c r="REQ898" s="2198"/>
      <c r="RER898" s="2198"/>
      <c r="RES898" s="2198"/>
      <c r="RET898" s="2198"/>
      <c r="REU898" s="2198"/>
      <c r="REV898" s="2198"/>
      <c r="REW898" s="2198"/>
      <c r="REX898" s="2198"/>
      <c r="REY898" s="2198"/>
      <c r="REZ898" s="2198"/>
      <c r="RFA898" s="2198"/>
      <c r="RFB898" s="2198"/>
      <c r="RFC898" s="2198"/>
      <c r="RFD898" s="2198"/>
      <c r="RFE898" s="2198"/>
      <c r="RFF898" s="2198"/>
      <c r="RFG898" s="2198"/>
      <c r="RFH898" s="2198"/>
      <c r="RFI898" s="2198"/>
      <c r="RFJ898" s="2198"/>
      <c r="RFK898" s="2198"/>
      <c r="RFL898" s="2198"/>
      <c r="RFM898" s="2198"/>
      <c r="RFN898" s="2198"/>
      <c r="RFO898" s="2198"/>
      <c r="RFP898" s="2198"/>
      <c r="RFQ898" s="2198"/>
      <c r="RFR898" s="2198"/>
      <c r="RFS898" s="2198"/>
      <c r="RFT898" s="2198"/>
      <c r="RFU898" s="2198"/>
      <c r="RFV898" s="2198"/>
      <c r="RFW898" s="2198"/>
      <c r="RFX898" s="2198"/>
      <c r="RFY898" s="2198"/>
      <c r="RFZ898" s="2198"/>
      <c r="RGA898" s="2198"/>
      <c r="RGB898" s="2198"/>
      <c r="RGC898" s="2198"/>
      <c r="RGD898" s="2198"/>
      <c r="RGE898" s="2198"/>
      <c r="RGF898" s="2198"/>
      <c r="RGG898" s="2198"/>
      <c r="RGH898" s="2198"/>
      <c r="RGI898" s="2198"/>
      <c r="RGJ898" s="2198"/>
      <c r="RGK898" s="2198"/>
      <c r="RGL898" s="2198"/>
      <c r="RGM898" s="2198"/>
      <c r="RGN898" s="2198"/>
      <c r="RGO898" s="2198"/>
      <c r="RGP898" s="2198"/>
      <c r="RGQ898" s="2198"/>
      <c r="RGR898" s="2198"/>
      <c r="RGS898" s="2198"/>
      <c r="RGT898" s="2198"/>
      <c r="RGU898" s="2198"/>
      <c r="RGV898" s="2198"/>
      <c r="RGW898" s="2198"/>
      <c r="RGX898" s="2198"/>
      <c r="RGY898" s="2198"/>
      <c r="RGZ898" s="2198"/>
      <c r="RHA898" s="2198"/>
      <c r="RHB898" s="2198"/>
      <c r="RHC898" s="2198"/>
      <c r="RHD898" s="2198"/>
      <c r="RHE898" s="2198"/>
      <c r="RHF898" s="2198"/>
      <c r="RHG898" s="2198"/>
      <c r="RHH898" s="2198"/>
      <c r="RHI898" s="2198"/>
      <c r="RHJ898" s="2198"/>
      <c r="RHK898" s="2198"/>
      <c r="RHL898" s="2198"/>
      <c r="RHM898" s="2198"/>
      <c r="RHN898" s="2198"/>
      <c r="RHO898" s="2198"/>
      <c r="RHP898" s="2198"/>
      <c r="RHQ898" s="2198"/>
      <c r="RHR898" s="2198"/>
      <c r="RHS898" s="2198"/>
      <c r="RHT898" s="2198"/>
      <c r="RHU898" s="2198"/>
      <c r="RHV898" s="2198"/>
      <c r="RHW898" s="2198"/>
      <c r="RHX898" s="2198"/>
      <c r="RHY898" s="2198"/>
      <c r="RHZ898" s="2198"/>
      <c r="RIA898" s="2198"/>
      <c r="RIB898" s="2198"/>
      <c r="RIC898" s="2198"/>
      <c r="RID898" s="2198"/>
      <c r="RIE898" s="2198"/>
      <c r="RIF898" s="2198"/>
      <c r="RIG898" s="2198"/>
      <c r="RIH898" s="2198"/>
      <c r="RII898" s="2198"/>
      <c r="RIJ898" s="2198"/>
      <c r="RIK898" s="2198"/>
      <c r="RIL898" s="2198"/>
      <c r="RIM898" s="2198"/>
      <c r="RIN898" s="2198"/>
      <c r="RIO898" s="2198"/>
      <c r="RIP898" s="2198"/>
      <c r="RIQ898" s="2198"/>
      <c r="RIR898" s="2198"/>
      <c r="RIS898" s="2198"/>
      <c r="RIT898" s="2198"/>
      <c r="RIU898" s="2198"/>
      <c r="RIV898" s="2198"/>
      <c r="RIW898" s="2198"/>
      <c r="RIX898" s="2198"/>
      <c r="RIY898" s="2198"/>
      <c r="RIZ898" s="2198"/>
      <c r="RJA898" s="2198"/>
      <c r="RJB898" s="2198"/>
      <c r="RJC898" s="2198"/>
      <c r="RJD898" s="2198"/>
      <c r="RJE898" s="2198"/>
      <c r="RJF898" s="2198"/>
      <c r="RJG898" s="2198"/>
      <c r="RJH898" s="2198"/>
      <c r="RJI898" s="2198"/>
      <c r="RJJ898" s="2198"/>
      <c r="RJK898" s="2198"/>
      <c r="RJL898" s="2198"/>
      <c r="RJM898" s="2198"/>
      <c r="RJN898" s="2198"/>
      <c r="RJO898" s="2198"/>
      <c r="RJP898" s="2198"/>
      <c r="RJQ898" s="2198"/>
      <c r="RJR898" s="2198"/>
      <c r="RJS898" s="2198"/>
      <c r="RJT898" s="2198"/>
      <c r="RJU898" s="2198"/>
      <c r="RJV898" s="2198"/>
      <c r="RJW898" s="2198"/>
      <c r="RJX898" s="2198"/>
      <c r="RJY898" s="2198"/>
      <c r="RJZ898" s="2198"/>
      <c r="RKA898" s="2198"/>
      <c r="RKB898" s="2198"/>
      <c r="RKC898" s="2198"/>
      <c r="RKD898" s="2198"/>
      <c r="RKE898" s="2198"/>
      <c r="RKF898" s="2198"/>
      <c r="RKG898" s="2198"/>
      <c r="RKH898" s="2198"/>
      <c r="RKI898" s="2198"/>
      <c r="RKJ898" s="2198"/>
      <c r="RKK898" s="2198"/>
      <c r="RKL898" s="2198"/>
      <c r="RKM898" s="2198"/>
      <c r="RKN898" s="2198"/>
      <c r="RKO898" s="2198"/>
      <c r="RKP898" s="2198"/>
      <c r="RKQ898" s="2198"/>
      <c r="RKR898" s="2198"/>
      <c r="RKS898" s="2198"/>
      <c r="RKT898" s="2198"/>
      <c r="RKU898" s="2198"/>
      <c r="RKV898" s="2198"/>
      <c r="RKW898" s="2198"/>
      <c r="RKX898" s="2198"/>
      <c r="RKY898" s="2198"/>
      <c r="RKZ898" s="2198"/>
      <c r="RLA898" s="2198"/>
      <c r="RLB898" s="2198"/>
      <c r="RLC898" s="2198"/>
      <c r="RLD898" s="2198"/>
      <c r="RLE898" s="2198"/>
      <c r="RLF898" s="2198"/>
      <c r="RLG898" s="2198"/>
      <c r="RLH898" s="2198"/>
      <c r="RLI898" s="2198"/>
      <c r="RLJ898" s="2198"/>
      <c r="RLK898" s="2198"/>
      <c r="RLL898" s="2198"/>
      <c r="RLM898" s="2198"/>
      <c r="RLN898" s="2198"/>
      <c r="RLO898" s="2198"/>
      <c r="RLP898" s="2198"/>
      <c r="RLQ898" s="2198"/>
      <c r="RLR898" s="2198"/>
      <c r="RLS898" s="2198"/>
      <c r="RLT898" s="2198"/>
      <c r="RLU898" s="2198"/>
      <c r="RLV898" s="2198"/>
      <c r="RLW898" s="2198"/>
      <c r="RLX898" s="2198"/>
      <c r="RLY898" s="2198"/>
      <c r="RLZ898" s="2198"/>
      <c r="RMA898" s="2198"/>
      <c r="RMB898" s="2198"/>
      <c r="RMC898" s="2198"/>
      <c r="RMD898" s="2198"/>
      <c r="RME898" s="2198"/>
      <c r="RMF898" s="2198"/>
      <c r="RMG898" s="2198"/>
      <c r="RMH898" s="2198"/>
      <c r="RMI898" s="2198"/>
      <c r="RMJ898" s="2198"/>
      <c r="RMK898" s="2198"/>
      <c r="RML898" s="2198"/>
      <c r="RMM898" s="2198"/>
      <c r="RMN898" s="2198"/>
      <c r="RMO898" s="2198"/>
      <c r="RMP898" s="2198"/>
      <c r="RMQ898" s="2198"/>
      <c r="RMR898" s="2198"/>
      <c r="RMS898" s="2198"/>
      <c r="RMT898" s="2198"/>
      <c r="RMU898" s="2198"/>
      <c r="RMV898" s="2198"/>
      <c r="RMW898" s="2198"/>
      <c r="RMX898" s="2198"/>
      <c r="RMY898" s="2198"/>
      <c r="RMZ898" s="2198"/>
      <c r="RNA898" s="2198"/>
      <c r="RNB898" s="2198"/>
      <c r="RNC898" s="2198"/>
      <c r="RND898" s="2198"/>
      <c r="RNE898" s="2198"/>
      <c r="RNF898" s="2198"/>
      <c r="RNG898" s="2198"/>
      <c r="RNH898" s="2198"/>
      <c r="RNI898" s="2198"/>
      <c r="RNJ898" s="2198"/>
      <c r="RNK898" s="2198"/>
      <c r="RNL898" s="2198"/>
      <c r="RNM898" s="2198"/>
      <c r="RNN898" s="2198"/>
      <c r="RNO898" s="2198"/>
      <c r="RNS898" s="2198"/>
      <c r="RNT898" s="2198"/>
      <c r="RNU898" s="2198"/>
      <c r="RNV898" s="2198"/>
      <c r="RNW898" s="2198"/>
      <c r="RNX898" s="2198"/>
      <c r="RNY898" s="2198"/>
      <c r="RNZ898" s="2198"/>
      <c r="ROA898" s="2198"/>
      <c r="ROB898" s="2198"/>
      <c r="ROC898" s="2198"/>
      <c r="ROD898" s="2198"/>
      <c r="ROE898" s="2198"/>
      <c r="ROF898" s="2198"/>
      <c r="ROG898" s="2198"/>
      <c r="ROH898" s="2198"/>
      <c r="ROI898" s="2198"/>
      <c r="ROJ898" s="2198"/>
      <c r="ROK898" s="2198"/>
      <c r="ROL898" s="2198"/>
      <c r="ROM898" s="2198"/>
      <c r="RON898" s="2198"/>
      <c r="ROO898" s="2198"/>
      <c r="ROP898" s="2198"/>
      <c r="ROQ898" s="2198"/>
      <c r="ROR898" s="2198"/>
      <c r="ROS898" s="2198"/>
      <c r="ROT898" s="2198"/>
      <c r="ROU898" s="2198"/>
      <c r="ROV898" s="2198"/>
      <c r="ROW898" s="2198"/>
      <c r="ROX898" s="2198"/>
      <c r="ROY898" s="2198"/>
      <c r="ROZ898" s="2198"/>
      <c r="RPA898" s="2198"/>
      <c r="RPB898" s="2198"/>
      <c r="RPC898" s="2198"/>
      <c r="RPD898" s="2198"/>
      <c r="RPE898" s="2198"/>
      <c r="RPF898" s="2198"/>
      <c r="RPG898" s="2198"/>
      <c r="RPH898" s="2198"/>
      <c r="RPI898" s="2198"/>
      <c r="RPJ898" s="2198"/>
      <c r="RPK898" s="2198"/>
      <c r="RPL898" s="2198"/>
      <c r="RPM898" s="2198"/>
      <c r="RPN898" s="2198"/>
      <c r="RPO898" s="2198"/>
      <c r="RPP898" s="2198"/>
      <c r="RPQ898" s="2198"/>
      <c r="RPR898" s="2198"/>
      <c r="RPS898" s="2198"/>
      <c r="RPT898" s="2198"/>
      <c r="RPU898" s="2198"/>
      <c r="RPV898" s="2198"/>
      <c r="RPW898" s="2198"/>
      <c r="RPX898" s="2198"/>
      <c r="RPY898" s="2198"/>
      <c r="RPZ898" s="2198"/>
      <c r="RQA898" s="2198"/>
      <c r="RQB898" s="2198"/>
      <c r="RQC898" s="2198"/>
      <c r="RQD898" s="2198"/>
      <c r="RQE898" s="2198"/>
      <c r="RQF898" s="2198"/>
      <c r="RQG898" s="2198"/>
      <c r="RQH898" s="2198"/>
      <c r="RQI898" s="2198"/>
      <c r="RQJ898" s="2198"/>
      <c r="RQK898" s="2198"/>
      <c r="RQL898" s="2198"/>
      <c r="RQM898" s="2198"/>
      <c r="RQN898" s="2198"/>
      <c r="RQO898" s="2198"/>
      <c r="RQP898" s="2198"/>
      <c r="RQQ898" s="2198"/>
      <c r="RQR898" s="2198"/>
      <c r="RQS898" s="2198"/>
      <c r="RQT898" s="2198"/>
      <c r="RQU898" s="2198"/>
      <c r="RQV898" s="2198"/>
      <c r="RQW898" s="2198"/>
      <c r="RQX898" s="2198"/>
      <c r="RQY898" s="2198"/>
      <c r="RQZ898" s="2198"/>
      <c r="RRA898" s="2198"/>
      <c r="RRB898" s="2198"/>
      <c r="RRC898" s="2198"/>
      <c r="RRD898" s="2198"/>
      <c r="RRE898" s="2198"/>
      <c r="RRF898" s="2198"/>
      <c r="RRG898" s="2198"/>
      <c r="RRH898" s="2198"/>
      <c r="RRI898" s="2198"/>
      <c r="RRJ898" s="2198"/>
      <c r="RRK898" s="2198"/>
      <c r="RRL898" s="2198"/>
      <c r="RRM898" s="2198"/>
      <c r="RRN898" s="2198"/>
      <c r="RRO898" s="2198"/>
      <c r="RRP898" s="2198"/>
      <c r="RRQ898" s="2198"/>
      <c r="RRR898" s="2198"/>
      <c r="RRS898" s="2198"/>
      <c r="RRT898" s="2198"/>
      <c r="RRU898" s="2198"/>
      <c r="RRV898" s="2198"/>
      <c r="RRW898" s="2198"/>
      <c r="RRX898" s="2198"/>
      <c r="RRY898" s="2198"/>
      <c r="RRZ898" s="2198"/>
      <c r="RSA898" s="2198"/>
      <c r="RSB898" s="2198"/>
      <c r="RSC898" s="2198"/>
      <c r="RSD898" s="2198"/>
      <c r="RSE898" s="2198"/>
      <c r="RSF898" s="2198"/>
      <c r="RSG898" s="2198"/>
      <c r="RSH898" s="2198"/>
      <c r="RSI898" s="2198"/>
      <c r="RSJ898" s="2198"/>
      <c r="RSK898" s="2198"/>
      <c r="RSL898" s="2198"/>
      <c r="RSM898" s="2198"/>
      <c r="RSN898" s="2198"/>
      <c r="RSO898" s="2198"/>
      <c r="RSP898" s="2198"/>
      <c r="RSQ898" s="2198"/>
      <c r="RSR898" s="2198"/>
      <c r="RSS898" s="2198"/>
      <c r="RST898" s="2198"/>
      <c r="RSU898" s="2198"/>
      <c r="RSV898" s="2198"/>
      <c r="RSW898" s="2198"/>
      <c r="RSX898" s="2198"/>
      <c r="RSY898" s="2198"/>
      <c r="RSZ898" s="2198"/>
      <c r="RTA898" s="2198"/>
      <c r="RTB898" s="2198"/>
      <c r="RTC898" s="2198"/>
      <c r="RTD898" s="2198"/>
      <c r="RTE898" s="2198"/>
      <c r="RTF898" s="2198"/>
      <c r="RTG898" s="2198"/>
      <c r="RTH898" s="2198"/>
      <c r="RTI898" s="2198"/>
      <c r="RTJ898" s="2198"/>
      <c r="RTK898" s="2198"/>
      <c r="RTL898" s="2198"/>
      <c r="RTM898" s="2198"/>
      <c r="RTN898" s="2198"/>
      <c r="RTO898" s="2198"/>
      <c r="RTP898" s="2198"/>
      <c r="RTQ898" s="2198"/>
      <c r="RTR898" s="2198"/>
      <c r="RTS898" s="2198"/>
      <c r="RTT898" s="2198"/>
      <c r="RTU898" s="2198"/>
      <c r="RTV898" s="2198"/>
      <c r="RTW898" s="2198"/>
      <c r="RTX898" s="2198"/>
      <c r="RTY898" s="2198"/>
      <c r="RTZ898" s="2198"/>
      <c r="RUA898" s="2198"/>
      <c r="RUB898" s="2198"/>
      <c r="RUC898" s="2198"/>
      <c r="RUD898" s="2198"/>
      <c r="RUE898" s="2198"/>
      <c r="RUF898" s="2198"/>
      <c r="RUG898" s="2198"/>
      <c r="RUH898" s="2198"/>
      <c r="RUI898" s="2198"/>
      <c r="RUJ898" s="2198"/>
      <c r="RUK898" s="2198"/>
      <c r="RUL898" s="2198"/>
      <c r="RUM898" s="2198"/>
      <c r="RUN898" s="2198"/>
      <c r="RUO898" s="2198"/>
      <c r="RUP898" s="2198"/>
      <c r="RUQ898" s="2198"/>
      <c r="RUR898" s="2198"/>
      <c r="RUS898" s="2198"/>
      <c r="RUT898" s="2198"/>
      <c r="RUU898" s="2198"/>
      <c r="RUV898" s="2198"/>
      <c r="RUW898" s="2198"/>
      <c r="RUX898" s="2198"/>
      <c r="RUY898" s="2198"/>
      <c r="RUZ898" s="2198"/>
      <c r="RVA898" s="2198"/>
      <c r="RVB898" s="2198"/>
      <c r="RVC898" s="2198"/>
      <c r="RVD898" s="2198"/>
      <c r="RVE898" s="2198"/>
      <c r="RVF898" s="2198"/>
      <c r="RVG898" s="2198"/>
      <c r="RVH898" s="2198"/>
      <c r="RVI898" s="2198"/>
      <c r="RVJ898" s="2198"/>
      <c r="RVK898" s="2198"/>
      <c r="RVL898" s="2198"/>
      <c r="RVM898" s="2198"/>
      <c r="RVN898" s="2198"/>
      <c r="RVO898" s="2198"/>
      <c r="RVP898" s="2198"/>
      <c r="RVQ898" s="2198"/>
      <c r="RVR898" s="2198"/>
      <c r="RVS898" s="2198"/>
      <c r="RVT898" s="2198"/>
      <c r="RVU898" s="2198"/>
      <c r="RVV898" s="2198"/>
      <c r="RVW898" s="2198"/>
      <c r="RVX898" s="2198"/>
      <c r="RVY898" s="2198"/>
      <c r="RVZ898" s="2198"/>
      <c r="RWA898" s="2198"/>
      <c r="RWB898" s="2198"/>
      <c r="RWC898" s="2198"/>
      <c r="RWD898" s="2198"/>
      <c r="RWE898" s="2198"/>
      <c r="RWF898" s="2198"/>
      <c r="RWG898" s="2198"/>
      <c r="RWH898" s="2198"/>
      <c r="RWI898" s="2198"/>
      <c r="RWJ898" s="2198"/>
      <c r="RWK898" s="2198"/>
      <c r="RWL898" s="2198"/>
      <c r="RWM898" s="2198"/>
      <c r="RWN898" s="2198"/>
      <c r="RWO898" s="2198"/>
      <c r="RWP898" s="2198"/>
      <c r="RWQ898" s="2198"/>
      <c r="RWR898" s="2198"/>
      <c r="RWS898" s="2198"/>
      <c r="RWT898" s="2198"/>
      <c r="RWU898" s="2198"/>
      <c r="RWV898" s="2198"/>
      <c r="RWW898" s="2198"/>
      <c r="RWX898" s="2198"/>
      <c r="RWY898" s="2198"/>
      <c r="RWZ898" s="2198"/>
      <c r="RXA898" s="2198"/>
      <c r="RXB898" s="2198"/>
      <c r="RXC898" s="2198"/>
      <c r="RXD898" s="2198"/>
      <c r="RXE898" s="2198"/>
      <c r="RXF898" s="2198"/>
      <c r="RXG898" s="2198"/>
      <c r="RXH898" s="2198"/>
      <c r="RXI898" s="2198"/>
      <c r="RXJ898" s="2198"/>
      <c r="RXK898" s="2198"/>
      <c r="RXO898" s="2198"/>
      <c r="RXP898" s="2198"/>
      <c r="RXQ898" s="2198"/>
      <c r="RXR898" s="2198"/>
      <c r="RXS898" s="2198"/>
      <c r="RXT898" s="2198"/>
      <c r="RXU898" s="2198"/>
      <c r="RXV898" s="2198"/>
      <c r="RXW898" s="2198"/>
      <c r="RXX898" s="2198"/>
      <c r="RXY898" s="2198"/>
      <c r="RXZ898" s="2198"/>
      <c r="RYA898" s="2198"/>
      <c r="RYB898" s="2198"/>
      <c r="RYC898" s="2198"/>
      <c r="RYD898" s="2198"/>
      <c r="RYE898" s="2198"/>
      <c r="RYF898" s="2198"/>
      <c r="RYG898" s="2198"/>
      <c r="RYH898" s="2198"/>
      <c r="RYI898" s="2198"/>
      <c r="RYJ898" s="2198"/>
      <c r="RYK898" s="2198"/>
      <c r="RYL898" s="2198"/>
      <c r="RYM898" s="2198"/>
      <c r="RYN898" s="2198"/>
      <c r="RYO898" s="2198"/>
      <c r="RYP898" s="2198"/>
      <c r="RYQ898" s="2198"/>
      <c r="RYR898" s="2198"/>
      <c r="RYS898" s="2198"/>
      <c r="RYT898" s="2198"/>
      <c r="RYU898" s="2198"/>
      <c r="RYV898" s="2198"/>
      <c r="RYW898" s="2198"/>
      <c r="RYX898" s="2198"/>
      <c r="RYY898" s="2198"/>
      <c r="RYZ898" s="2198"/>
      <c r="RZA898" s="2198"/>
      <c r="RZB898" s="2198"/>
      <c r="RZC898" s="2198"/>
      <c r="RZD898" s="2198"/>
      <c r="RZE898" s="2198"/>
      <c r="RZF898" s="2198"/>
      <c r="RZG898" s="2198"/>
      <c r="RZH898" s="2198"/>
      <c r="RZI898" s="2198"/>
      <c r="RZJ898" s="2198"/>
      <c r="RZK898" s="2198"/>
      <c r="RZL898" s="2198"/>
      <c r="RZM898" s="2198"/>
      <c r="RZN898" s="2198"/>
      <c r="RZO898" s="2198"/>
      <c r="RZP898" s="2198"/>
      <c r="RZQ898" s="2198"/>
      <c r="RZR898" s="2198"/>
      <c r="RZS898" s="2198"/>
      <c r="RZT898" s="2198"/>
      <c r="RZU898" s="2198"/>
      <c r="RZV898" s="2198"/>
      <c r="RZW898" s="2198"/>
      <c r="RZX898" s="2198"/>
      <c r="RZY898" s="2198"/>
      <c r="RZZ898" s="2198"/>
      <c r="SAA898" s="2198"/>
      <c r="SAB898" s="2198"/>
      <c r="SAC898" s="2198"/>
      <c r="SAD898" s="2198"/>
      <c r="SAE898" s="2198"/>
      <c r="SAF898" s="2198"/>
      <c r="SAG898" s="2198"/>
      <c r="SAH898" s="2198"/>
      <c r="SAI898" s="2198"/>
      <c r="SAJ898" s="2198"/>
      <c r="SAK898" s="2198"/>
      <c r="SAL898" s="2198"/>
      <c r="SAM898" s="2198"/>
      <c r="SAN898" s="2198"/>
      <c r="SAO898" s="2198"/>
      <c r="SAP898" s="2198"/>
      <c r="SAQ898" s="2198"/>
      <c r="SAR898" s="2198"/>
      <c r="SAS898" s="2198"/>
      <c r="SAT898" s="2198"/>
      <c r="SAU898" s="2198"/>
      <c r="SAV898" s="2198"/>
      <c r="SAW898" s="2198"/>
      <c r="SAX898" s="2198"/>
      <c r="SAY898" s="2198"/>
      <c r="SAZ898" s="2198"/>
      <c r="SBA898" s="2198"/>
      <c r="SBB898" s="2198"/>
      <c r="SBC898" s="2198"/>
      <c r="SBD898" s="2198"/>
      <c r="SBE898" s="2198"/>
      <c r="SBF898" s="2198"/>
      <c r="SBG898" s="2198"/>
      <c r="SBH898" s="2198"/>
      <c r="SBI898" s="2198"/>
      <c r="SBJ898" s="2198"/>
      <c r="SBK898" s="2198"/>
      <c r="SBL898" s="2198"/>
      <c r="SBM898" s="2198"/>
      <c r="SBN898" s="2198"/>
      <c r="SBO898" s="2198"/>
      <c r="SBP898" s="2198"/>
      <c r="SBQ898" s="2198"/>
      <c r="SBR898" s="2198"/>
      <c r="SBS898" s="2198"/>
      <c r="SBT898" s="2198"/>
      <c r="SBU898" s="2198"/>
      <c r="SBV898" s="2198"/>
      <c r="SBW898" s="2198"/>
      <c r="SBX898" s="2198"/>
      <c r="SBY898" s="2198"/>
      <c r="SBZ898" s="2198"/>
      <c r="SCA898" s="2198"/>
      <c r="SCB898" s="2198"/>
      <c r="SCC898" s="2198"/>
      <c r="SCD898" s="2198"/>
      <c r="SCE898" s="2198"/>
      <c r="SCF898" s="2198"/>
      <c r="SCG898" s="2198"/>
      <c r="SCH898" s="2198"/>
      <c r="SCI898" s="2198"/>
      <c r="SCJ898" s="2198"/>
      <c r="SCK898" s="2198"/>
      <c r="SCL898" s="2198"/>
      <c r="SCM898" s="2198"/>
      <c r="SCN898" s="2198"/>
      <c r="SCO898" s="2198"/>
      <c r="SCP898" s="2198"/>
      <c r="SCQ898" s="2198"/>
      <c r="SCR898" s="2198"/>
      <c r="SCS898" s="2198"/>
      <c r="SCT898" s="2198"/>
      <c r="SCU898" s="2198"/>
      <c r="SCV898" s="2198"/>
      <c r="SCW898" s="2198"/>
      <c r="SCX898" s="2198"/>
      <c r="SCY898" s="2198"/>
      <c r="SCZ898" s="2198"/>
      <c r="SDA898" s="2198"/>
      <c r="SDB898" s="2198"/>
      <c r="SDC898" s="2198"/>
      <c r="SDD898" s="2198"/>
      <c r="SDE898" s="2198"/>
      <c r="SDF898" s="2198"/>
      <c r="SDG898" s="2198"/>
      <c r="SDH898" s="2198"/>
      <c r="SDI898" s="2198"/>
      <c r="SDJ898" s="2198"/>
      <c r="SDK898" s="2198"/>
      <c r="SDL898" s="2198"/>
      <c r="SDM898" s="2198"/>
      <c r="SDN898" s="2198"/>
      <c r="SDO898" s="2198"/>
      <c r="SDP898" s="2198"/>
      <c r="SDQ898" s="2198"/>
      <c r="SDR898" s="2198"/>
      <c r="SDS898" s="2198"/>
      <c r="SDT898" s="2198"/>
      <c r="SDU898" s="2198"/>
      <c r="SDV898" s="2198"/>
      <c r="SDW898" s="2198"/>
      <c r="SDX898" s="2198"/>
      <c r="SDY898" s="2198"/>
      <c r="SDZ898" s="2198"/>
      <c r="SEA898" s="2198"/>
      <c r="SEB898" s="2198"/>
      <c r="SEC898" s="2198"/>
      <c r="SED898" s="2198"/>
      <c r="SEE898" s="2198"/>
      <c r="SEF898" s="2198"/>
      <c r="SEG898" s="2198"/>
      <c r="SEH898" s="2198"/>
      <c r="SEI898" s="2198"/>
      <c r="SEJ898" s="2198"/>
      <c r="SEK898" s="2198"/>
      <c r="SEL898" s="2198"/>
      <c r="SEM898" s="2198"/>
      <c r="SEN898" s="2198"/>
      <c r="SEO898" s="2198"/>
      <c r="SEP898" s="2198"/>
      <c r="SEQ898" s="2198"/>
      <c r="SER898" s="2198"/>
      <c r="SES898" s="2198"/>
      <c r="SET898" s="2198"/>
      <c r="SEU898" s="2198"/>
      <c r="SEV898" s="2198"/>
      <c r="SEW898" s="2198"/>
      <c r="SEX898" s="2198"/>
      <c r="SEY898" s="2198"/>
      <c r="SEZ898" s="2198"/>
      <c r="SFA898" s="2198"/>
      <c r="SFB898" s="2198"/>
      <c r="SFC898" s="2198"/>
      <c r="SFD898" s="2198"/>
      <c r="SFE898" s="2198"/>
      <c r="SFF898" s="2198"/>
      <c r="SFG898" s="2198"/>
      <c r="SFH898" s="2198"/>
      <c r="SFI898" s="2198"/>
      <c r="SFJ898" s="2198"/>
      <c r="SFK898" s="2198"/>
      <c r="SFL898" s="2198"/>
      <c r="SFM898" s="2198"/>
      <c r="SFN898" s="2198"/>
      <c r="SFO898" s="2198"/>
      <c r="SFP898" s="2198"/>
      <c r="SFQ898" s="2198"/>
      <c r="SFR898" s="2198"/>
      <c r="SFS898" s="2198"/>
      <c r="SFT898" s="2198"/>
      <c r="SFU898" s="2198"/>
      <c r="SFV898" s="2198"/>
      <c r="SFW898" s="2198"/>
      <c r="SFX898" s="2198"/>
      <c r="SFY898" s="2198"/>
      <c r="SFZ898" s="2198"/>
      <c r="SGA898" s="2198"/>
      <c r="SGB898" s="2198"/>
      <c r="SGC898" s="2198"/>
      <c r="SGD898" s="2198"/>
      <c r="SGE898" s="2198"/>
      <c r="SGF898" s="2198"/>
      <c r="SGG898" s="2198"/>
      <c r="SGH898" s="2198"/>
      <c r="SGI898" s="2198"/>
      <c r="SGJ898" s="2198"/>
      <c r="SGK898" s="2198"/>
      <c r="SGL898" s="2198"/>
      <c r="SGM898" s="2198"/>
      <c r="SGN898" s="2198"/>
      <c r="SGO898" s="2198"/>
      <c r="SGP898" s="2198"/>
      <c r="SGQ898" s="2198"/>
      <c r="SGR898" s="2198"/>
      <c r="SGS898" s="2198"/>
      <c r="SGT898" s="2198"/>
      <c r="SGU898" s="2198"/>
      <c r="SGV898" s="2198"/>
      <c r="SGW898" s="2198"/>
      <c r="SGX898" s="2198"/>
      <c r="SGY898" s="2198"/>
      <c r="SGZ898" s="2198"/>
      <c r="SHA898" s="2198"/>
      <c r="SHB898" s="2198"/>
      <c r="SHC898" s="2198"/>
      <c r="SHD898" s="2198"/>
      <c r="SHE898" s="2198"/>
      <c r="SHF898" s="2198"/>
      <c r="SHG898" s="2198"/>
      <c r="SHK898" s="2198"/>
      <c r="SHL898" s="2198"/>
      <c r="SHM898" s="2198"/>
      <c r="SHN898" s="2198"/>
      <c r="SHO898" s="2198"/>
      <c r="SHP898" s="2198"/>
      <c r="SHQ898" s="2198"/>
      <c r="SHR898" s="2198"/>
      <c r="SHS898" s="2198"/>
      <c r="SHT898" s="2198"/>
      <c r="SHU898" s="2198"/>
      <c r="SHV898" s="2198"/>
      <c r="SHW898" s="2198"/>
      <c r="SHX898" s="2198"/>
      <c r="SHY898" s="2198"/>
      <c r="SHZ898" s="2198"/>
      <c r="SIA898" s="2198"/>
      <c r="SIB898" s="2198"/>
      <c r="SIC898" s="2198"/>
      <c r="SID898" s="2198"/>
      <c r="SIE898" s="2198"/>
      <c r="SIF898" s="2198"/>
      <c r="SIG898" s="2198"/>
      <c r="SIH898" s="2198"/>
      <c r="SII898" s="2198"/>
      <c r="SIJ898" s="2198"/>
      <c r="SIK898" s="2198"/>
      <c r="SIL898" s="2198"/>
      <c r="SIM898" s="2198"/>
      <c r="SIN898" s="2198"/>
      <c r="SIO898" s="2198"/>
      <c r="SIP898" s="2198"/>
      <c r="SIQ898" s="2198"/>
      <c r="SIR898" s="2198"/>
      <c r="SIS898" s="2198"/>
      <c r="SIT898" s="2198"/>
      <c r="SIU898" s="2198"/>
      <c r="SIV898" s="2198"/>
      <c r="SIW898" s="2198"/>
      <c r="SIX898" s="2198"/>
      <c r="SIY898" s="2198"/>
      <c r="SIZ898" s="2198"/>
      <c r="SJA898" s="2198"/>
      <c r="SJB898" s="2198"/>
      <c r="SJC898" s="2198"/>
      <c r="SJD898" s="2198"/>
      <c r="SJE898" s="2198"/>
      <c r="SJF898" s="2198"/>
      <c r="SJG898" s="2198"/>
      <c r="SJH898" s="2198"/>
      <c r="SJI898" s="2198"/>
      <c r="SJJ898" s="2198"/>
      <c r="SJK898" s="2198"/>
      <c r="SJL898" s="2198"/>
      <c r="SJM898" s="2198"/>
      <c r="SJN898" s="2198"/>
      <c r="SJO898" s="2198"/>
      <c r="SJP898" s="2198"/>
      <c r="SJQ898" s="2198"/>
      <c r="SJR898" s="2198"/>
      <c r="SJS898" s="2198"/>
      <c r="SJT898" s="2198"/>
      <c r="SJU898" s="2198"/>
      <c r="SJV898" s="2198"/>
      <c r="SJW898" s="2198"/>
      <c r="SJX898" s="2198"/>
      <c r="SJY898" s="2198"/>
      <c r="SJZ898" s="2198"/>
      <c r="SKA898" s="2198"/>
      <c r="SKB898" s="2198"/>
      <c r="SKC898" s="2198"/>
      <c r="SKD898" s="2198"/>
      <c r="SKE898" s="2198"/>
      <c r="SKF898" s="2198"/>
      <c r="SKG898" s="2198"/>
      <c r="SKH898" s="2198"/>
      <c r="SKI898" s="2198"/>
      <c r="SKJ898" s="2198"/>
      <c r="SKK898" s="2198"/>
      <c r="SKL898" s="2198"/>
      <c r="SKM898" s="2198"/>
      <c r="SKN898" s="2198"/>
      <c r="SKO898" s="2198"/>
      <c r="SKP898" s="2198"/>
      <c r="SKQ898" s="2198"/>
      <c r="SKR898" s="2198"/>
      <c r="SKS898" s="2198"/>
      <c r="SKT898" s="2198"/>
      <c r="SKU898" s="2198"/>
      <c r="SKV898" s="2198"/>
      <c r="SKW898" s="2198"/>
      <c r="SKX898" s="2198"/>
      <c r="SKY898" s="2198"/>
      <c r="SKZ898" s="2198"/>
      <c r="SLA898" s="2198"/>
      <c r="SLB898" s="2198"/>
      <c r="SLC898" s="2198"/>
      <c r="SLD898" s="2198"/>
      <c r="SLE898" s="2198"/>
      <c r="SLF898" s="2198"/>
      <c r="SLG898" s="2198"/>
      <c r="SLH898" s="2198"/>
      <c r="SLI898" s="2198"/>
      <c r="SLJ898" s="2198"/>
      <c r="SLK898" s="2198"/>
      <c r="SLL898" s="2198"/>
      <c r="SLM898" s="2198"/>
      <c r="SLN898" s="2198"/>
      <c r="SLO898" s="2198"/>
      <c r="SLP898" s="2198"/>
      <c r="SLQ898" s="2198"/>
      <c r="SLR898" s="2198"/>
      <c r="SLS898" s="2198"/>
      <c r="SLT898" s="2198"/>
      <c r="SLU898" s="2198"/>
      <c r="SLV898" s="2198"/>
      <c r="SLW898" s="2198"/>
      <c r="SLX898" s="2198"/>
      <c r="SLY898" s="2198"/>
      <c r="SLZ898" s="2198"/>
      <c r="SMA898" s="2198"/>
      <c r="SMB898" s="2198"/>
      <c r="SMC898" s="2198"/>
      <c r="SMD898" s="2198"/>
      <c r="SME898" s="2198"/>
      <c r="SMF898" s="2198"/>
      <c r="SMG898" s="2198"/>
      <c r="SMH898" s="2198"/>
      <c r="SMI898" s="2198"/>
      <c r="SMJ898" s="2198"/>
      <c r="SMK898" s="2198"/>
      <c r="SML898" s="2198"/>
      <c r="SMM898" s="2198"/>
      <c r="SMN898" s="2198"/>
      <c r="SMO898" s="2198"/>
      <c r="SMP898" s="2198"/>
      <c r="SMQ898" s="2198"/>
      <c r="SMR898" s="2198"/>
      <c r="SMS898" s="2198"/>
      <c r="SMT898" s="2198"/>
      <c r="SMU898" s="2198"/>
      <c r="SMV898" s="2198"/>
      <c r="SMW898" s="2198"/>
      <c r="SMX898" s="2198"/>
      <c r="SMY898" s="2198"/>
      <c r="SMZ898" s="2198"/>
      <c r="SNA898" s="2198"/>
      <c r="SNB898" s="2198"/>
      <c r="SNC898" s="2198"/>
      <c r="SND898" s="2198"/>
      <c r="SNE898" s="2198"/>
      <c r="SNF898" s="2198"/>
      <c r="SNG898" s="2198"/>
      <c r="SNH898" s="2198"/>
      <c r="SNI898" s="2198"/>
      <c r="SNJ898" s="2198"/>
      <c r="SNK898" s="2198"/>
      <c r="SNL898" s="2198"/>
      <c r="SNM898" s="2198"/>
      <c r="SNN898" s="2198"/>
      <c r="SNO898" s="2198"/>
      <c r="SNP898" s="2198"/>
      <c r="SNQ898" s="2198"/>
      <c r="SNR898" s="2198"/>
      <c r="SNS898" s="2198"/>
      <c r="SNT898" s="2198"/>
      <c r="SNU898" s="2198"/>
      <c r="SNV898" s="2198"/>
      <c r="SNW898" s="2198"/>
      <c r="SNX898" s="2198"/>
      <c r="SNY898" s="2198"/>
      <c r="SNZ898" s="2198"/>
      <c r="SOA898" s="2198"/>
      <c r="SOB898" s="2198"/>
      <c r="SOC898" s="2198"/>
      <c r="SOD898" s="2198"/>
      <c r="SOE898" s="2198"/>
      <c r="SOF898" s="2198"/>
      <c r="SOG898" s="2198"/>
      <c r="SOH898" s="2198"/>
      <c r="SOI898" s="2198"/>
      <c r="SOJ898" s="2198"/>
      <c r="SOK898" s="2198"/>
      <c r="SOL898" s="2198"/>
      <c r="SOM898" s="2198"/>
      <c r="SON898" s="2198"/>
      <c r="SOO898" s="2198"/>
      <c r="SOP898" s="2198"/>
      <c r="SOQ898" s="2198"/>
      <c r="SOR898" s="2198"/>
      <c r="SOS898" s="2198"/>
      <c r="SOT898" s="2198"/>
      <c r="SOU898" s="2198"/>
      <c r="SOV898" s="2198"/>
      <c r="SOW898" s="2198"/>
      <c r="SOX898" s="2198"/>
      <c r="SOY898" s="2198"/>
      <c r="SOZ898" s="2198"/>
      <c r="SPA898" s="2198"/>
      <c r="SPB898" s="2198"/>
      <c r="SPC898" s="2198"/>
      <c r="SPD898" s="2198"/>
      <c r="SPE898" s="2198"/>
      <c r="SPF898" s="2198"/>
      <c r="SPG898" s="2198"/>
      <c r="SPH898" s="2198"/>
      <c r="SPI898" s="2198"/>
      <c r="SPJ898" s="2198"/>
      <c r="SPK898" s="2198"/>
      <c r="SPL898" s="2198"/>
      <c r="SPM898" s="2198"/>
      <c r="SPN898" s="2198"/>
      <c r="SPO898" s="2198"/>
      <c r="SPP898" s="2198"/>
      <c r="SPQ898" s="2198"/>
      <c r="SPR898" s="2198"/>
      <c r="SPS898" s="2198"/>
      <c r="SPT898" s="2198"/>
      <c r="SPU898" s="2198"/>
      <c r="SPV898" s="2198"/>
      <c r="SPW898" s="2198"/>
      <c r="SPX898" s="2198"/>
      <c r="SPY898" s="2198"/>
      <c r="SPZ898" s="2198"/>
      <c r="SQA898" s="2198"/>
      <c r="SQB898" s="2198"/>
      <c r="SQC898" s="2198"/>
      <c r="SQD898" s="2198"/>
      <c r="SQE898" s="2198"/>
      <c r="SQF898" s="2198"/>
      <c r="SQG898" s="2198"/>
      <c r="SQH898" s="2198"/>
      <c r="SQI898" s="2198"/>
      <c r="SQJ898" s="2198"/>
      <c r="SQK898" s="2198"/>
      <c r="SQL898" s="2198"/>
      <c r="SQM898" s="2198"/>
      <c r="SQN898" s="2198"/>
      <c r="SQO898" s="2198"/>
      <c r="SQP898" s="2198"/>
      <c r="SQQ898" s="2198"/>
      <c r="SQR898" s="2198"/>
      <c r="SQS898" s="2198"/>
      <c r="SQT898" s="2198"/>
      <c r="SQU898" s="2198"/>
      <c r="SQV898" s="2198"/>
      <c r="SQW898" s="2198"/>
      <c r="SQX898" s="2198"/>
      <c r="SQY898" s="2198"/>
      <c r="SQZ898" s="2198"/>
      <c r="SRA898" s="2198"/>
      <c r="SRB898" s="2198"/>
      <c r="SRC898" s="2198"/>
      <c r="SRG898" s="2198"/>
      <c r="SRH898" s="2198"/>
      <c r="SRI898" s="2198"/>
      <c r="SRJ898" s="2198"/>
      <c r="SRK898" s="2198"/>
      <c r="SRL898" s="2198"/>
      <c r="SRM898" s="2198"/>
      <c r="SRN898" s="2198"/>
      <c r="SRO898" s="2198"/>
      <c r="SRP898" s="2198"/>
      <c r="SRQ898" s="2198"/>
      <c r="SRR898" s="2198"/>
      <c r="SRS898" s="2198"/>
      <c r="SRT898" s="2198"/>
      <c r="SRU898" s="2198"/>
      <c r="SRV898" s="2198"/>
      <c r="SRW898" s="2198"/>
      <c r="SRX898" s="2198"/>
      <c r="SRY898" s="2198"/>
      <c r="SRZ898" s="2198"/>
      <c r="SSA898" s="2198"/>
      <c r="SSB898" s="2198"/>
      <c r="SSC898" s="2198"/>
      <c r="SSD898" s="2198"/>
      <c r="SSE898" s="2198"/>
      <c r="SSF898" s="2198"/>
      <c r="SSG898" s="2198"/>
      <c r="SSH898" s="2198"/>
      <c r="SSI898" s="2198"/>
      <c r="SSJ898" s="2198"/>
      <c r="SSK898" s="2198"/>
      <c r="SSL898" s="2198"/>
      <c r="SSM898" s="2198"/>
      <c r="SSN898" s="2198"/>
      <c r="SSO898" s="2198"/>
      <c r="SSP898" s="2198"/>
      <c r="SSQ898" s="2198"/>
      <c r="SSR898" s="2198"/>
      <c r="SSS898" s="2198"/>
      <c r="SST898" s="2198"/>
      <c r="SSU898" s="2198"/>
      <c r="SSV898" s="2198"/>
      <c r="SSW898" s="2198"/>
      <c r="SSX898" s="2198"/>
      <c r="SSY898" s="2198"/>
      <c r="SSZ898" s="2198"/>
      <c r="STA898" s="2198"/>
      <c r="STB898" s="2198"/>
      <c r="STC898" s="2198"/>
      <c r="STD898" s="2198"/>
      <c r="STE898" s="2198"/>
      <c r="STF898" s="2198"/>
      <c r="STG898" s="2198"/>
      <c r="STH898" s="2198"/>
      <c r="STI898" s="2198"/>
      <c r="STJ898" s="2198"/>
      <c r="STK898" s="2198"/>
      <c r="STL898" s="2198"/>
      <c r="STM898" s="2198"/>
      <c r="STN898" s="2198"/>
      <c r="STO898" s="2198"/>
      <c r="STP898" s="2198"/>
      <c r="STQ898" s="2198"/>
      <c r="STR898" s="2198"/>
      <c r="STS898" s="2198"/>
      <c r="STT898" s="2198"/>
      <c r="STU898" s="2198"/>
      <c r="STV898" s="2198"/>
      <c r="STW898" s="2198"/>
      <c r="STX898" s="2198"/>
      <c r="STY898" s="2198"/>
      <c r="STZ898" s="2198"/>
      <c r="SUA898" s="2198"/>
      <c r="SUB898" s="2198"/>
      <c r="SUC898" s="2198"/>
      <c r="SUD898" s="2198"/>
      <c r="SUE898" s="2198"/>
      <c r="SUF898" s="2198"/>
      <c r="SUG898" s="2198"/>
      <c r="SUH898" s="2198"/>
      <c r="SUI898" s="2198"/>
      <c r="SUJ898" s="2198"/>
      <c r="SUK898" s="2198"/>
      <c r="SUL898" s="2198"/>
      <c r="SUM898" s="2198"/>
      <c r="SUN898" s="2198"/>
      <c r="SUO898" s="2198"/>
      <c r="SUP898" s="2198"/>
      <c r="SUQ898" s="2198"/>
      <c r="SUR898" s="2198"/>
      <c r="SUS898" s="2198"/>
      <c r="SUT898" s="2198"/>
      <c r="SUU898" s="2198"/>
      <c r="SUV898" s="2198"/>
      <c r="SUW898" s="2198"/>
      <c r="SUX898" s="2198"/>
      <c r="SUY898" s="2198"/>
      <c r="SUZ898" s="2198"/>
      <c r="SVA898" s="2198"/>
      <c r="SVB898" s="2198"/>
      <c r="SVC898" s="2198"/>
      <c r="SVD898" s="2198"/>
      <c r="SVE898" s="2198"/>
      <c r="SVF898" s="2198"/>
      <c r="SVG898" s="2198"/>
      <c r="SVH898" s="2198"/>
      <c r="SVI898" s="2198"/>
      <c r="SVJ898" s="2198"/>
      <c r="SVK898" s="2198"/>
      <c r="SVL898" s="2198"/>
      <c r="SVM898" s="2198"/>
      <c r="SVN898" s="2198"/>
      <c r="SVO898" s="2198"/>
      <c r="SVP898" s="2198"/>
      <c r="SVQ898" s="2198"/>
      <c r="SVR898" s="2198"/>
      <c r="SVS898" s="2198"/>
      <c r="SVT898" s="2198"/>
      <c r="SVU898" s="2198"/>
      <c r="SVV898" s="2198"/>
      <c r="SVW898" s="2198"/>
      <c r="SVX898" s="2198"/>
      <c r="SVY898" s="2198"/>
      <c r="SVZ898" s="2198"/>
      <c r="SWA898" s="2198"/>
      <c r="SWB898" s="2198"/>
      <c r="SWC898" s="2198"/>
      <c r="SWD898" s="2198"/>
      <c r="SWE898" s="2198"/>
      <c r="SWF898" s="2198"/>
      <c r="SWG898" s="2198"/>
      <c r="SWH898" s="2198"/>
      <c r="SWI898" s="2198"/>
      <c r="SWJ898" s="2198"/>
      <c r="SWK898" s="2198"/>
      <c r="SWL898" s="2198"/>
      <c r="SWM898" s="2198"/>
      <c r="SWN898" s="2198"/>
      <c r="SWO898" s="2198"/>
      <c r="SWP898" s="2198"/>
      <c r="SWQ898" s="2198"/>
      <c r="SWR898" s="2198"/>
      <c r="SWS898" s="2198"/>
      <c r="SWT898" s="2198"/>
      <c r="SWU898" s="2198"/>
      <c r="SWV898" s="2198"/>
      <c r="SWW898" s="2198"/>
      <c r="SWX898" s="2198"/>
      <c r="SWY898" s="2198"/>
      <c r="SWZ898" s="2198"/>
      <c r="SXA898" s="2198"/>
      <c r="SXB898" s="2198"/>
      <c r="SXC898" s="2198"/>
      <c r="SXD898" s="2198"/>
      <c r="SXE898" s="2198"/>
      <c r="SXF898" s="2198"/>
      <c r="SXG898" s="2198"/>
      <c r="SXH898" s="2198"/>
      <c r="SXI898" s="2198"/>
      <c r="SXJ898" s="2198"/>
      <c r="SXK898" s="2198"/>
      <c r="SXL898" s="2198"/>
      <c r="SXM898" s="2198"/>
      <c r="SXN898" s="2198"/>
      <c r="SXO898" s="2198"/>
      <c r="SXP898" s="2198"/>
      <c r="SXQ898" s="2198"/>
      <c r="SXR898" s="2198"/>
      <c r="SXS898" s="2198"/>
      <c r="SXT898" s="2198"/>
      <c r="SXU898" s="2198"/>
      <c r="SXV898" s="2198"/>
      <c r="SXW898" s="2198"/>
      <c r="SXX898" s="2198"/>
      <c r="SXY898" s="2198"/>
      <c r="SXZ898" s="2198"/>
      <c r="SYA898" s="2198"/>
      <c r="SYB898" s="2198"/>
      <c r="SYC898" s="2198"/>
      <c r="SYD898" s="2198"/>
      <c r="SYE898" s="2198"/>
      <c r="SYF898" s="2198"/>
      <c r="SYG898" s="2198"/>
      <c r="SYH898" s="2198"/>
      <c r="SYI898" s="2198"/>
      <c r="SYJ898" s="2198"/>
      <c r="SYK898" s="2198"/>
      <c r="SYL898" s="2198"/>
      <c r="SYM898" s="2198"/>
      <c r="SYN898" s="2198"/>
      <c r="SYO898" s="2198"/>
      <c r="SYP898" s="2198"/>
      <c r="SYQ898" s="2198"/>
      <c r="SYR898" s="2198"/>
      <c r="SYS898" s="2198"/>
      <c r="SYT898" s="2198"/>
      <c r="SYU898" s="2198"/>
      <c r="SYV898" s="2198"/>
      <c r="SYW898" s="2198"/>
      <c r="SYX898" s="2198"/>
      <c r="SYY898" s="2198"/>
      <c r="SYZ898" s="2198"/>
      <c r="SZA898" s="2198"/>
      <c r="SZB898" s="2198"/>
      <c r="SZC898" s="2198"/>
      <c r="SZD898" s="2198"/>
      <c r="SZE898" s="2198"/>
      <c r="SZF898" s="2198"/>
      <c r="SZG898" s="2198"/>
      <c r="SZH898" s="2198"/>
      <c r="SZI898" s="2198"/>
      <c r="SZJ898" s="2198"/>
      <c r="SZK898" s="2198"/>
      <c r="SZL898" s="2198"/>
      <c r="SZM898" s="2198"/>
      <c r="SZN898" s="2198"/>
      <c r="SZO898" s="2198"/>
      <c r="SZP898" s="2198"/>
      <c r="SZQ898" s="2198"/>
      <c r="SZR898" s="2198"/>
      <c r="SZS898" s="2198"/>
      <c r="SZT898" s="2198"/>
      <c r="SZU898" s="2198"/>
      <c r="SZV898" s="2198"/>
      <c r="SZW898" s="2198"/>
      <c r="SZX898" s="2198"/>
      <c r="SZY898" s="2198"/>
      <c r="SZZ898" s="2198"/>
      <c r="TAA898" s="2198"/>
      <c r="TAB898" s="2198"/>
      <c r="TAC898" s="2198"/>
      <c r="TAD898" s="2198"/>
      <c r="TAE898" s="2198"/>
      <c r="TAF898" s="2198"/>
      <c r="TAG898" s="2198"/>
      <c r="TAH898" s="2198"/>
      <c r="TAI898" s="2198"/>
      <c r="TAJ898" s="2198"/>
      <c r="TAK898" s="2198"/>
      <c r="TAL898" s="2198"/>
      <c r="TAM898" s="2198"/>
      <c r="TAN898" s="2198"/>
      <c r="TAO898" s="2198"/>
      <c r="TAP898" s="2198"/>
      <c r="TAQ898" s="2198"/>
      <c r="TAR898" s="2198"/>
      <c r="TAS898" s="2198"/>
      <c r="TAT898" s="2198"/>
      <c r="TAU898" s="2198"/>
      <c r="TAV898" s="2198"/>
      <c r="TAW898" s="2198"/>
      <c r="TAX898" s="2198"/>
      <c r="TAY898" s="2198"/>
      <c r="TBC898" s="2198"/>
      <c r="TBD898" s="2198"/>
      <c r="TBE898" s="2198"/>
      <c r="TBF898" s="2198"/>
      <c r="TBG898" s="2198"/>
      <c r="TBH898" s="2198"/>
      <c r="TBI898" s="2198"/>
      <c r="TBJ898" s="2198"/>
      <c r="TBK898" s="2198"/>
      <c r="TBL898" s="2198"/>
      <c r="TBM898" s="2198"/>
      <c r="TBN898" s="2198"/>
      <c r="TBO898" s="2198"/>
      <c r="TBP898" s="2198"/>
      <c r="TBQ898" s="2198"/>
      <c r="TBR898" s="2198"/>
      <c r="TBS898" s="2198"/>
      <c r="TBT898" s="2198"/>
      <c r="TBU898" s="2198"/>
      <c r="TBV898" s="2198"/>
      <c r="TBW898" s="2198"/>
      <c r="TBX898" s="2198"/>
      <c r="TBY898" s="2198"/>
      <c r="TBZ898" s="2198"/>
      <c r="TCA898" s="2198"/>
      <c r="TCB898" s="2198"/>
      <c r="TCC898" s="2198"/>
      <c r="TCD898" s="2198"/>
      <c r="TCE898" s="2198"/>
      <c r="TCF898" s="2198"/>
      <c r="TCG898" s="2198"/>
      <c r="TCH898" s="2198"/>
      <c r="TCI898" s="2198"/>
      <c r="TCJ898" s="2198"/>
      <c r="TCK898" s="2198"/>
      <c r="TCL898" s="2198"/>
      <c r="TCM898" s="2198"/>
      <c r="TCN898" s="2198"/>
      <c r="TCO898" s="2198"/>
      <c r="TCP898" s="2198"/>
      <c r="TCQ898" s="2198"/>
      <c r="TCR898" s="2198"/>
      <c r="TCS898" s="2198"/>
      <c r="TCT898" s="2198"/>
      <c r="TCU898" s="2198"/>
      <c r="TCV898" s="2198"/>
      <c r="TCW898" s="2198"/>
      <c r="TCX898" s="2198"/>
      <c r="TCY898" s="2198"/>
      <c r="TCZ898" s="2198"/>
      <c r="TDA898" s="2198"/>
      <c r="TDB898" s="2198"/>
      <c r="TDC898" s="2198"/>
      <c r="TDD898" s="2198"/>
      <c r="TDE898" s="2198"/>
      <c r="TDF898" s="2198"/>
      <c r="TDG898" s="2198"/>
      <c r="TDH898" s="2198"/>
      <c r="TDI898" s="2198"/>
      <c r="TDJ898" s="2198"/>
      <c r="TDK898" s="2198"/>
      <c r="TDL898" s="2198"/>
      <c r="TDM898" s="2198"/>
      <c r="TDN898" s="2198"/>
      <c r="TDO898" s="2198"/>
      <c r="TDP898" s="2198"/>
      <c r="TDQ898" s="2198"/>
      <c r="TDR898" s="2198"/>
      <c r="TDS898" s="2198"/>
      <c r="TDT898" s="2198"/>
      <c r="TDU898" s="2198"/>
      <c r="TDV898" s="2198"/>
      <c r="TDW898" s="2198"/>
      <c r="TDX898" s="2198"/>
      <c r="TDY898" s="2198"/>
      <c r="TDZ898" s="2198"/>
      <c r="TEA898" s="2198"/>
      <c r="TEB898" s="2198"/>
      <c r="TEC898" s="2198"/>
      <c r="TED898" s="2198"/>
      <c r="TEE898" s="2198"/>
      <c r="TEF898" s="2198"/>
      <c r="TEG898" s="2198"/>
      <c r="TEH898" s="2198"/>
      <c r="TEI898" s="2198"/>
      <c r="TEJ898" s="2198"/>
      <c r="TEK898" s="2198"/>
      <c r="TEL898" s="2198"/>
      <c r="TEM898" s="2198"/>
      <c r="TEN898" s="2198"/>
      <c r="TEO898" s="2198"/>
      <c r="TEP898" s="2198"/>
      <c r="TEQ898" s="2198"/>
      <c r="TER898" s="2198"/>
      <c r="TES898" s="2198"/>
      <c r="TET898" s="2198"/>
      <c r="TEU898" s="2198"/>
      <c r="TEV898" s="2198"/>
      <c r="TEW898" s="2198"/>
      <c r="TEX898" s="2198"/>
      <c r="TEY898" s="2198"/>
      <c r="TEZ898" s="2198"/>
      <c r="TFA898" s="2198"/>
      <c r="TFB898" s="2198"/>
      <c r="TFC898" s="2198"/>
      <c r="TFD898" s="2198"/>
      <c r="TFE898" s="2198"/>
      <c r="TFF898" s="2198"/>
      <c r="TFG898" s="2198"/>
      <c r="TFH898" s="2198"/>
      <c r="TFI898" s="2198"/>
      <c r="TFJ898" s="2198"/>
      <c r="TFK898" s="2198"/>
      <c r="TFL898" s="2198"/>
      <c r="TFM898" s="2198"/>
      <c r="TFN898" s="2198"/>
      <c r="TFO898" s="2198"/>
      <c r="TFP898" s="2198"/>
      <c r="TFQ898" s="2198"/>
      <c r="TFR898" s="2198"/>
      <c r="TFS898" s="2198"/>
      <c r="TFT898" s="2198"/>
      <c r="TFU898" s="2198"/>
      <c r="TFV898" s="2198"/>
      <c r="TFW898" s="2198"/>
      <c r="TFX898" s="2198"/>
      <c r="TFY898" s="2198"/>
      <c r="TFZ898" s="2198"/>
      <c r="TGA898" s="2198"/>
      <c r="TGB898" s="2198"/>
      <c r="TGC898" s="2198"/>
      <c r="TGD898" s="2198"/>
      <c r="TGE898" s="2198"/>
      <c r="TGF898" s="2198"/>
      <c r="TGG898" s="2198"/>
      <c r="TGH898" s="2198"/>
      <c r="TGI898" s="2198"/>
      <c r="TGJ898" s="2198"/>
      <c r="TGK898" s="2198"/>
      <c r="TGL898" s="2198"/>
      <c r="TGM898" s="2198"/>
      <c r="TGN898" s="2198"/>
      <c r="TGO898" s="2198"/>
      <c r="TGP898" s="2198"/>
      <c r="TGQ898" s="2198"/>
      <c r="TGR898" s="2198"/>
      <c r="TGS898" s="2198"/>
      <c r="TGT898" s="2198"/>
      <c r="TGU898" s="2198"/>
      <c r="TGV898" s="2198"/>
      <c r="TGW898" s="2198"/>
      <c r="TGX898" s="2198"/>
      <c r="TGY898" s="2198"/>
      <c r="TGZ898" s="2198"/>
      <c r="THA898" s="2198"/>
      <c r="THB898" s="2198"/>
      <c r="THC898" s="2198"/>
      <c r="THD898" s="2198"/>
      <c r="THE898" s="2198"/>
      <c r="THF898" s="2198"/>
      <c r="THG898" s="2198"/>
      <c r="THH898" s="2198"/>
      <c r="THI898" s="2198"/>
      <c r="THJ898" s="2198"/>
      <c r="THK898" s="2198"/>
      <c r="THL898" s="2198"/>
      <c r="THM898" s="2198"/>
      <c r="THN898" s="2198"/>
      <c r="THO898" s="2198"/>
      <c r="THP898" s="2198"/>
      <c r="THQ898" s="2198"/>
      <c r="THR898" s="2198"/>
      <c r="THS898" s="2198"/>
      <c r="THT898" s="2198"/>
      <c r="THU898" s="2198"/>
      <c r="THV898" s="2198"/>
      <c r="THW898" s="2198"/>
      <c r="THX898" s="2198"/>
      <c r="THY898" s="2198"/>
      <c r="THZ898" s="2198"/>
      <c r="TIA898" s="2198"/>
      <c r="TIB898" s="2198"/>
      <c r="TIC898" s="2198"/>
      <c r="TID898" s="2198"/>
      <c r="TIE898" s="2198"/>
      <c r="TIF898" s="2198"/>
      <c r="TIG898" s="2198"/>
      <c r="TIH898" s="2198"/>
      <c r="TII898" s="2198"/>
      <c r="TIJ898" s="2198"/>
      <c r="TIK898" s="2198"/>
      <c r="TIL898" s="2198"/>
      <c r="TIM898" s="2198"/>
      <c r="TIN898" s="2198"/>
      <c r="TIO898" s="2198"/>
      <c r="TIP898" s="2198"/>
      <c r="TIQ898" s="2198"/>
      <c r="TIR898" s="2198"/>
      <c r="TIS898" s="2198"/>
      <c r="TIT898" s="2198"/>
      <c r="TIU898" s="2198"/>
      <c r="TIV898" s="2198"/>
      <c r="TIW898" s="2198"/>
      <c r="TIX898" s="2198"/>
      <c r="TIY898" s="2198"/>
      <c r="TIZ898" s="2198"/>
      <c r="TJA898" s="2198"/>
      <c r="TJB898" s="2198"/>
      <c r="TJC898" s="2198"/>
      <c r="TJD898" s="2198"/>
      <c r="TJE898" s="2198"/>
      <c r="TJF898" s="2198"/>
      <c r="TJG898" s="2198"/>
      <c r="TJH898" s="2198"/>
      <c r="TJI898" s="2198"/>
      <c r="TJJ898" s="2198"/>
      <c r="TJK898" s="2198"/>
      <c r="TJL898" s="2198"/>
      <c r="TJM898" s="2198"/>
      <c r="TJN898" s="2198"/>
      <c r="TJO898" s="2198"/>
      <c r="TJP898" s="2198"/>
      <c r="TJQ898" s="2198"/>
      <c r="TJR898" s="2198"/>
      <c r="TJS898" s="2198"/>
      <c r="TJT898" s="2198"/>
      <c r="TJU898" s="2198"/>
      <c r="TJV898" s="2198"/>
      <c r="TJW898" s="2198"/>
      <c r="TJX898" s="2198"/>
      <c r="TJY898" s="2198"/>
      <c r="TJZ898" s="2198"/>
      <c r="TKA898" s="2198"/>
      <c r="TKB898" s="2198"/>
      <c r="TKC898" s="2198"/>
      <c r="TKD898" s="2198"/>
      <c r="TKE898" s="2198"/>
      <c r="TKF898" s="2198"/>
      <c r="TKG898" s="2198"/>
      <c r="TKH898" s="2198"/>
      <c r="TKI898" s="2198"/>
      <c r="TKJ898" s="2198"/>
      <c r="TKK898" s="2198"/>
      <c r="TKL898" s="2198"/>
      <c r="TKM898" s="2198"/>
      <c r="TKN898" s="2198"/>
      <c r="TKO898" s="2198"/>
      <c r="TKP898" s="2198"/>
      <c r="TKQ898" s="2198"/>
      <c r="TKR898" s="2198"/>
      <c r="TKS898" s="2198"/>
      <c r="TKT898" s="2198"/>
      <c r="TKU898" s="2198"/>
      <c r="TKY898" s="2198"/>
      <c r="TKZ898" s="2198"/>
      <c r="TLA898" s="2198"/>
      <c r="TLB898" s="2198"/>
      <c r="TLC898" s="2198"/>
      <c r="TLD898" s="2198"/>
      <c r="TLE898" s="2198"/>
      <c r="TLF898" s="2198"/>
      <c r="TLG898" s="2198"/>
      <c r="TLH898" s="2198"/>
      <c r="TLI898" s="2198"/>
      <c r="TLJ898" s="2198"/>
      <c r="TLK898" s="2198"/>
      <c r="TLL898" s="2198"/>
      <c r="TLM898" s="2198"/>
      <c r="TLN898" s="2198"/>
      <c r="TLO898" s="2198"/>
      <c r="TLP898" s="2198"/>
      <c r="TLQ898" s="2198"/>
      <c r="TLR898" s="2198"/>
      <c r="TLS898" s="2198"/>
      <c r="TLT898" s="2198"/>
      <c r="TLU898" s="2198"/>
      <c r="TLV898" s="2198"/>
      <c r="TLW898" s="2198"/>
      <c r="TLX898" s="2198"/>
      <c r="TLY898" s="2198"/>
      <c r="TLZ898" s="2198"/>
      <c r="TMA898" s="2198"/>
      <c r="TMB898" s="2198"/>
      <c r="TMC898" s="2198"/>
      <c r="TMD898" s="2198"/>
      <c r="TME898" s="2198"/>
      <c r="TMF898" s="2198"/>
      <c r="TMG898" s="2198"/>
      <c r="TMH898" s="2198"/>
      <c r="TMI898" s="2198"/>
      <c r="TMJ898" s="2198"/>
      <c r="TMK898" s="2198"/>
      <c r="TML898" s="2198"/>
      <c r="TMM898" s="2198"/>
      <c r="TMN898" s="2198"/>
      <c r="TMO898" s="2198"/>
      <c r="TMP898" s="2198"/>
      <c r="TMQ898" s="2198"/>
      <c r="TMR898" s="2198"/>
      <c r="TMS898" s="2198"/>
      <c r="TMT898" s="2198"/>
      <c r="TMU898" s="2198"/>
      <c r="TMV898" s="2198"/>
      <c r="TMW898" s="2198"/>
      <c r="TMX898" s="2198"/>
      <c r="TMY898" s="2198"/>
      <c r="TMZ898" s="2198"/>
      <c r="TNA898" s="2198"/>
      <c r="TNB898" s="2198"/>
      <c r="TNC898" s="2198"/>
      <c r="TND898" s="2198"/>
      <c r="TNE898" s="2198"/>
      <c r="TNF898" s="2198"/>
      <c r="TNG898" s="2198"/>
      <c r="TNH898" s="2198"/>
      <c r="TNI898" s="2198"/>
      <c r="TNJ898" s="2198"/>
      <c r="TNK898" s="2198"/>
      <c r="TNL898" s="2198"/>
      <c r="TNM898" s="2198"/>
      <c r="TNN898" s="2198"/>
      <c r="TNO898" s="2198"/>
      <c r="TNP898" s="2198"/>
      <c r="TNQ898" s="2198"/>
      <c r="TNR898" s="2198"/>
      <c r="TNS898" s="2198"/>
      <c r="TNT898" s="2198"/>
      <c r="TNU898" s="2198"/>
      <c r="TNV898" s="2198"/>
      <c r="TNW898" s="2198"/>
      <c r="TNX898" s="2198"/>
      <c r="TNY898" s="2198"/>
      <c r="TNZ898" s="2198"/>
      <c r="TOA898" s="2198"/>
      <c r="TOB898" s="2198"/>
      <c r="TOC898" s="2198"/>
      <c r="TOD898" s="2198"/>
      <c r="TOE898" s="2198"/>
      <c r="TOF898" s="2198"/>
      <c r="TOG898" s="2198"/>
      <c r="TOH898" s="2198"/>
      <c r="TOI898" s="2198"/>
      <c r="TOJ898" s="2198"/>
      <c r="TOK898" s="2198"/>
      <c r="TOL898" s="2198"/>
      <c r="TOM898" s="2198"/>
      <c r="TON898" s="2198"/>
      <c r="TOO898" s="2198"/>
      <c r="TOP898" s="2198"/>
      <c r="TOQ898" s="2198"/>
      <c r="TOR898" s="2198"/>
      <c r="TOS898" s="2198"/>
      <c r="TOT898" s="2198"/>
      <c r="TOU898" s="2198"/>
      <c r="TOV898" s="2198"/>
      <c r="TOW898" s="2198"/>
      <c r="TOX898" s="2198"/>
      <c r="TOY898" s="2198"/>
      <c r="TOZ898" s="2198"/>
      <c r="TPA898" s="2198"/>
      <c r="TPB898" s="2198"/>
      <c r="TPC898" s="2198"/>
      <c r="TPD898" s="2198"/>
      <c r="TPE898" s="2198"/>
      <c r="TPF898" s="2198"/>
      <c r="TPG898" s="2198"/>
      <c r="TPH898" s="2198"/>
      <c r="TPI898" s="2198"/>
      <c r="TPJ898" s="2198"/>
      <c r="TPK898" s="2198"/>
      <c r="TPL898" s="2198"/>
      <c r="TPM898" s="2198"/>
      <c r="TPN898" s="2198"/>
      <c r="TPO898" s="2198"/>
      <c r="TPP898" s="2198"/>
      <c r="TPQ898" s="2198"/>
      <c r="TPR898" s="2198"/>
      <c r="TPS898" s="2198"/>
      <c r="TPT898" s="2198"/>
      <c r="TPU898" s="2198"/>
      <c r="TPV898" s="2198"/>
      <c r="TPW898" s="2198"/>
      <c r="TPX898" s="2198"/>
      <c r="TPY898" s="2198"/>
      <c r="TPZ898" s="2198"/>
      <c r="TQA898" s="2198"/>
      <c r="TQB898" s="2198"/>
      <c r="TQC898" s="2198"/>
      <c r="TQD898" s="2198"/>
      <c r="TQE898" s="2198"/>
      <c r="TQF898" s="2198"/>
      <c r="TQG898" s="2198"/>
      <c r="TQH898" s="2198"/>
      <c r="TQI898" s="2198"/>
      <c r="TQJ898" s="2198"/>
      <c r="TQK898" s="2198"/>
      <c r="TQL898" s="2198"/>
      <c r="TQM898" s="2198"/>
      <c r="TQN898" s="2198"/>
      <c r="TQO898" s="2198"/>
      <c r="TQP898" s="2198"/>
      <c r="TQQ898" s="2198"/>
      <c r="TQR898" s="2198"/>
      <c r="TQS898" s="2198"/>
      <c r="TQT898" s="2198"/>
      <c r="TQU898" s="2198"/>
      <c r="TQV898" s="2198"/>
      <c r="TQW898" s="2198"/>
      <c r="TQX898" s="2198"/>
      <c r="TQY898" s="2198"/>
      <c r="TQZ898" s="2198"/>
      <c r="TRA898" s="2198"/>
      <c r="TRB898" s="2198"/>
      <c r="TRC898" s="2198"/>
      <c r="TRD898" s="2198"/>
      <c r="TRE898" s="2198"/>
      <c r="TRF898" s="2198"/>
      <c r="TRG898" s="2198"/>
      <c r="TRH898" s="2198"/>
      <c r="TRI898" s="2198"/>
      <c r="TRJ898" s="2198"/>
      <c r="TRK898" s="2198"/>
      <c r="TRL898" s="2198"/>
      <c r="TRM898" s="2198"/>
      <c r="TRN898" s="2198"/>
      <c r="TRO898" s="2198"/>
      <c r="TRP898" s="2198"/>
      <c r="TRQ898" s="2198"/>
      <c r="TRR898" s="2198"/>
      <c r="TRS898" s="2198"/>
      <c r="TRT898" s="2198"/>
      <c r="TRU898" s="2198"/>
      <c r="TRV898" s="2198"/>
      <c r="TRW898" s="2198"/>
      <c r="TRX898" s="2198"/>
      <c r="TRY898" s="2198"/>
      <c r="TRZ898" s="2198"/>
      <c r="TSA898" s="2198"/>
      <c r="TSB898" s="2198"/>
      <c r="TSC898" s="2198"/>
      <c r="TSD898" s="2198"/>
      <c r="TSE898" s="2198"/>
      <c r="TSF898" s="2198"/>
      <c r="TSG898" s="2198"/>
      <c r="TSH898" s="2198"/>
      <c r="TSI898" s="2198"/>
      <c r="TSJ898" s="2198"/>
      <c r="TSK898" s="2198"/>
      <c r="TSL898" s="2198"/>
      <c r="TSM898" s="2198"/>
      <c r="TSN898" s="2198"/>
      <c r="TSO898" s="2198"/>
      <c r="TSP898" s="2198"/>
      <c r="TSQ898" s="2198"/>
      <c r="TSR898" s="2198"/>
      <c r="TSS898" s="2198"/>
      <c r="TST898" s="2198"/>
      <c r="TSU898" s="2198"/>
      <c r="TSV898" s="2198"/>
      <c r="TSW898" s="2198"/>
      <c r="TSX898" s="2198"/>
      <c r="TSY898" s="2198"/>
      <c r="TSZ898" s="2198"/>
      <c r="TTA898" s="2198"/>
      <c r="TTB898" s="2198"/>
      <c r="TTC898" s="2198"/>
      <c r="TTD898" s="2198"/>
      <c r="TTE898" s="2198"/>
      <c r="TTF898" s="2198"/>
      <c r="TTG898" s="2198"/>
      <c r="TTH898" s="2198"/>
      <c r="TTI898" s="2198"/>
      <c r="TTJ898" s="2198"/>
      <c r="TTK898" s="2198"/>
      <c r="TTL898" s="2198"/>
      <c r="TTM898" s="2198"/>
      <c r="TTN898" s="2198"/>
      <c r="TTO898" s="2198"/>
      <c r="TTP898" s="2198"/>
      <c r="TTQ898" s="2198"/>
      <c r="TTR898" s="2198"/>
      <c r="TTS898" s="2198"/>
      <c r="TTT898" s="2198"/>
      <c r="TTU898" s="2198"/>
      <c r="TTV898" s="2198"/>
      <c r="TTW898" s="2198"/>
      <c r="TTX898" s="2198"/>
      <c r="TTY898" s="2198"/>
      <c r="TTZ898" s="2198"/>
      <c r="TUA898" s="2198"/>
      <c r="TUB898" s="2198"/>
      <c r="TUC898" s="2198"/>
      <c r="TUD898" s="2198"/>
      <c r="TUE898" s="2198"/>
      <c r="TUF898" s="2198"/>
      <c r="TUG898" s="2198"/>
      <c r="TUH898" s="2198"/>
      <c r="TUI898" s="2198"/>
      <c r="TUJ898" s="2198"/>
      <c r="TUK898" s="2198"/>
      <c r="TUL898" s="2198"/>
      <c r="TUM898" s="2198"/>
      <c r="TUN898" s="2198"/>
      <c r="TUO898" s="2198"/>
      <c r="TUP898" s="2198"/>
      <c r="TUQ898" s="2198"/>
      <c r="TUU898" s="2198"/>
      <c r="TUV898" s="2198"/>
      <c r="TUW898" s="2198"/>
      <c r="TUX898" s="2198"/>
      <c r="TUY898" s="2198"/>
      <c r="TUZ898" s="2198"/>
      <c r="TVA898" s="2198"/>
      <c r="TVB898" s="2198"/>
      <c r="TVC898" s="2198"/>
      <c r="TVD898" s="2198"/>
      <c r="TVE898" s="2198"/>
      <c r="TVF898" s="2198"/>
      <c r="TVG898" s="2198"/>
      <c r="TVH898" s="2198"/>
      <c r="TVI898" s="2198"/>
      <c r="TVJ898" s="2198"/>
      <c r="TVK898" s="2198"/>
      <c r="TVL898" s="2198"/>
      <c r="TVM898" s="2198"/>
      <c r="TVN898" s="2198"/>
      <c r="TVO898" s="2198"/>
      <c r="TVP898" s="2198"/>
      <c r="TVQ898" s="2198"/>
      <c r="TVR898" s="2198"/>
      <c r="TVS898" s="2198"/>
      <c r="TVT898" s="2198"/>
      <c r="TVU898" s="2198"/>
      <c r="TVV898" s="2198"/>
      <c r="TVW898" s="2198"/>
      <c r="TVX898" s="2198"/>
      <c r="TVY898" s="2198"/>
      <c r="TVZ898" s="2198"/>
      <c r="TWA898" s="2198"/>
      <c r="TWB898" s="2198"/>
      <c r="TWC898" s="2198"/>
      <c r="TWD898" s="2198"/>
      <c r="TWE898" s="2198"/>
      <c r="TWF898" s="2198"/>
      <c r="TWG898" s="2198"/>
      <c r="TWH898" s="2198"/>
      <c r="TWI898" s="2198"/>
      <c r="TWJ898" s="2198"/>
      <c r="TWK898" s="2198"/>
      <c r="TWL898" s="2198"/>
      <c r="TWM898" s="2198"/>
      <c r="TWN898" s="2198"/>
      <c r="TWO898" s="2198"/>
      <c r="TWP898" s="2198"/>
      <c r="TWQ898" s="2198"/>
      <c r="TWR898" s="2198"/>
      <c r="TWS898" s="2198"/>
      <c r="TWT898" s="2198"/>
      <c r="TWU898" s="2198"/>
      <c r="TWV898" s="2198"/>
      <c r="TWW898" s="2198"/>
      <c r="TWX898" s="2198"/>
      <c r="TWY898" s="2198"/>
      <c r="TWZ898" s="2198"/>
      <c r="TXA898" s="2198"/>
      <c r="TXB898" s="2198"/>
      <c r="TXC898" s="2198"/>
      <c r="TXD898" s="2198"/>
      <c r="TXE898" s="2198"/>
      <c r="TXF898" s="2198"/>
      <c r="TXG898" s="2198"/>
      <c r="TXH898" s="2198"/>
      <c r="TXI898" s="2198"/>
      <c r="TXJ898" s="2198"/>
      <c r="TXK898" s="2198"/>
      <c r="TXL898" s="2198"/>
      <c r="TXM898" s="2198"/>
      <c r="TXN898" s="2198"/>
      <c r="TXO898" s="2198"/>
      <c r="TXP898" s="2198"/>
      <c r="TXQ898" s="2198"/>
      <c r="TXR898" s="2198"/>
      <c r="TXS898" s="2198"/>
      <c r="TXT898" s="2198"/>
      <c r="TXU898" s="2198"/>
      <c r="TXV898" s="2198"/>
      <c r="TXW898" s="2198"/>
      <c r="TXX898" s="2198"/>
      <c r="TXY898" s="2198"/>
      <c r="TXZ898" s="2198"/>
      <c r="TYA898" s="2198"/>
      <c r="TYB898" s="2198"/>
      <c r="TYC898" s="2198"/>
      <c r="TYD898" s="2198"/>
      <c r="TYE898" s="2198"/>
      <c r="TYF898" s="2198"/>
      <c r="TYG898" s="2198"/>
      <c r="TYH898" s="2198"/>
      <c r="TYI898" s="2198"/>
      <c r="TYJ898" s="2198"/>
      <c r="TYK898" s="2198"/>
      <c r="TYL898" s="2198"/>
      <c r="TYM898" s="2198"/>
      <c r="TYN898" s="2198"/>
      <c r="TYO898" s="2198"/>
      <c r="TYP898" s="2198"/>
      <c r="TYQ898" s="2198"/>
      <c r="TYR898" s="2198"/>
      <c r="TYS898" s="2198"/>
      <c r="TYT898" s="2198"/>
      <c r="TYU898" s="2198"/>
      <c r="TYV898" s="2198"/>
      <c r="TYW898" s="2198"/>
      <c r="TYX898" s="2198"/>
      <c r="TYY898" s="2198"/>
      <c r="TYZ898" s="2198"/>
      <c r="TZA898" s="2198"/>
      <c r="TZB898" s="2198"/>
      <c r="TZC898" s="2198"/>
      <c r="TZD898" s="2198"/>
      <c r="TZE898" s="2198"/>
      <c r="TZF898" s="2198"/>
      <c r="TZG898" s="2198"/>
      <c r="TZH898" s="2198"/>
      <c r="TZI898" s="2198"/>
      <c r="TZJ898" s="2198"/>
      <c r="TZK898" s="2198"/>
      <c r="TZL898" s="2198"/>
      <c r="TZM898" s="2198"/>
      <c r="TZN898" s="2198"/>
      <c r="TZO898" s="2198"/>
      <c r="TZP898" s="2198"/>
      <c r="TZQ898" s="2198"/>
      <c r="TZR898" s="2198"/>
      <c r="TZS898" s="2198"/>
      <c r="TZT898" s="2198"/>
      <c r="TZU898" s="2198"/>
      <c r="TZV898" s="2198"/>
      <c r="TZW898" s="2198"/>
      <c r="TZX898" s="2198"/>
      <c r="TZY898" s="2198"/>
      <c r="TZZ898" s="2198"/>
      <c r="UAA898" s="2198"/>
      <c r="UAB898" s="2198"/>
      <c r="UAC898" s="2198"/>
      <c r="UAD898" s="2198"/>
      <c r="UAE898" s="2198"/>
      <c r="UAF898" s="2198"/>
      <c r="UAG898" s="2198"/>
      <c r="UAH898" s="2198"/>
      <c r="UAI898" s="2198"/>
      <c r="UAJ898" s="2198"/>
      <c r="UAK898" s="2198"/>
      <c r="UAL898" s="2198"/>
      <c r="UAM898" s="2198"/>
      <c r="UAN898" s="2198"/>
      <c r="UAO898" s="2198"/>
      <c r="UAP898" s="2198"/>
      <c r="UAQ898" s="2198"/>
      <c r="UAR898" s="2198"/>
      <c r="UAS898" s="2198"/>
      <c r="UAT898" s="2198"/>
      <c r="UAU898" s="2198"/>
      <c r="UAV898" s="2198"/>
      <c r="UAW898" s="2198"/>
      <c r="UAX898" s="2198"/>
      <c r="UAY898" s="2198"/>
      <c r="UAZ898" s="2198"/>
      <c r="UBA898" s="2198"/>
      <c r="UBB898" s="2198"/>
      <c r="UBC898" s="2198"/>
      <c r="UBD898" s="2198"/>
      <c r="UBE898" s="2198"/>
      <c r="UBF898" s="2198"/>
      <c r="UBG898" s="2198"/>
      <c r="UBH898" s="2198"/>
      <c r="UBI898" s="2198"/>
      <c r="UBJ898" s="2198"/>
      <c r="UBK898" s="2198"/>
      <c r="UBL898" s="2198"/>
      <c r="UBM898" s="2198"/>
      <c r="UBN898" s="2198"/>
      <c r="UBO898" s="2198"/>
      <c r="UBP898" s="2198"/>
      <c r="UBQ898" s="2198"/>
      <c r="UBR898" s="2198"/>
      <c r="UBS898" s="2198"/>
      <c r="UBT898" s="2198"/>
      <c r="UBU898" s="2198"/>
      <c r="UBV898" s="2198"/>
      <c r="UBW898" s="2198"/>
      <c r="UBX898" s="2198"/>
      <c r="UBY898" s="2198"/>
      <c r="UBZ898" s="2198"/>
      <c r="UCA898" s="2198"/>
      <c r="UCB898" s="2198"/>
      <c r="UCC898" s="2198"/>
      <c r="UCD898" s="2198"/>
      <c r="UCE898" s="2198"/>
      <c r="UCF898" s="2198"/>
      <c r="UCG898" s="2198"/>
      <c r="UCH898" s="2198"/>
      <c r="UCI898" s="2198"/>
      <c r="UCJ898" s="2198"/>
      <c r="UCK898" s="2198"/>
      <c r="UCL898" s="2198"/>
      <c r="UCM898" s="2198"/>
      <c r="UCN898" s="2198"/>
      <c r="UCO898" s="2198"/>
      <c r="UCP898" s="2198"/>
      <c r="UCQ898" s="2198"/>
      <c r="UCR898" s="2198"/>
      <c r="UCS898" s="2198"/>
      <c r="UCT898" s="2198"/>
      <c r="UCU898" s="2198"/>
      <c r="UCV898" s="2198"/>
      <c r="UCW898" s="2198"/>
      <c r="UCX898" s="2198"/>
      <c r="UCY898" s="2198"/>
      <c r="UCZ898" s="2198"/>
      <c r="UDA898" s="2198"/>
      <c r="UDB898" s="2198"/>
      <c r="UDC898" s="2198"/>
      <c r="UDD898" s="2198"/>
      <c r="UDE898" s="2198"/>
      <c r="UDF898" s="2198"/>
      <c r="UDG898" s="2198"/>
      <c r="UDH898" s="2198"/>
      <c r="UDI898" s="2198"/>
      <c r="UDJ898" s="2198"/>
      <c r="UDK898" s="2198"/>
      <c r="UDL898" s="2198"/>
      <c r="UDM898" s="2198"/>
      <c r="UDN898" s="2198"/>
      <c r="UDO898" s="2198"/>
      <c r="UDP898" s="2198"/>
      <c r="UDQ898" s="2198"/>
      <c r="UDR898" s="2198"/>
      <c r="UDS898" s="2198"/>
      <c r="UDT898" s="2198"/>
      <c r="UDU898" s="2198"/>
      <c r="UDV898" s="2198"/>
      <c r="UDW898" s="2198"/>
      <c r="UDX898" s="2198"/>
      <c r="UDY898" s="2198"/>
      <c r="UDZ898" s="2198"/>
      <c r="UEA898" s="2198"/>
      <c r="UEB898" s="2198"/>
      <c r="UEC898" s="2198"/>
      <c r="UED898" s="2198"/>
      <c r="UEE898" s="2198"/>
      <c r="UEF898" s="2198"/>
      <c r="UEG898" s="2198"/>
      <c r="UEH898" s="2198"/>
      <c r="UEI898" s="2198"/>
      <c r="UEJ898" s="2198"/>
      <c r="UEK898" s="2198"/>
      <c r="UEL898" s="2198"/>
      <c r="UEM898" s="2198"/>
      <c r="UEQ898" s="2198"/>
      <c r="UER898" s="2198"/>
      <c r="UES898" s="2198"/>
      <c r="UET898" s="2198"/>
      <c r="UEU898" s="2198"/>
      <c r="UEV898" s="2198"/>
      <c r="UEW898" s="2198"/>
      <c r="UEX898" s="2198"/>
      <c r="UEY898" s="2198"/>
      <c r="UEZ898" s="2198"/>
      <c r="UFA898" s="2198"/>
      <c r="UFB898" s="2198"/>
      <c r="UFC898" s="2198"/>
      <c r="UFD898" s="2198"/>
      <c r="UFE898" s="2198"/>
      <c r="UFF898" s="2198"/>
      <c r="UFG898" s="2198"/>
      <c r="UFH898" s="2198"/>
      <c r="UFI898" s="2198"/>
      <c r="UFJ898" s="2198"/>
      <c r="UFK898" s="2198"/>
      <c r="UFL898" s="2198"/>
      <c r="UFM898" s="2198"/>
      <c r="UFN898" s="2198"/>
      <c r="UFO898" s="2198"/>
      <c r="UFP898" s="2198"/>
      <c r="UFQ898" s="2198"/>
      <c r="UFR898" s="2198"/>
      <c r="UFS898" s="2198"/>
      <c r="UFT898" s="2198"/>
      <c r="UFU898" s="2198"/>
      <c r="UFV898" s="2198"/>
      <c r="UFW898" s="2198"/>
      <c r="UFX898" s="2198"/>
      <c r="UFY898" s="2198"/>
      <c r="UFZ898" s="2198"/>
      <c r="UGA898" s="2198"/>
      <c r="UGB898" s="2198"/>
      <c r="UGC898" s="2198"/>
      <c r="UGD898" s="2198"/>
      <c r="UGE898" s="2198"/>
      <c r="UGF898" s="2198"/>
      <c r="UGG898" s="2198"/>
      <c r="UGH898" s="2198"/>
      <c r="UGI898" s="2198"/>
      <c r="UGJ898" s="2198"/>
      <c r="UGK898" s="2198"/>
      <c r="UGL898" s="2198"/>
      <c r="UGM898" s="2198"/>
      <c r="UGN898" s="2198"/>
      <c r="UGO898" s="2198"/>
      <c r="UGP898" s="2198"/>
      <c r="UGQ898" s="2198"/>
      <c r="UGR898" s="2198"/>
      <c r="UGS898" s="2198"/>
      <c r="UGT898" s="2198"/>
      <c r="UGU898" s="2198"/>
      <c r="UGV898" s="2198"/>
      <c r="UGW898" s="2198"/>
      <c r="UGX898" s="2198"/>
      <c r="UGY898" s="2198"/>
      <c r="UGZ898" s="2198"/>
      <c r="UHA898" s="2198"/>
      <c r="UHB898" s="2198"/>
      <c r="UHC898" s="2198"/>
      <c r="UHD898" s="2198"/>
      <c r="UHE898" s="2198"/>
      <c r="UHF898" s="2198"/>
      <c r="UHG898" s="2198"/>
      <c r="UHH898" s="2198"/>
      <c r="UHI898" s="2198"/>
      <c r="UHJ898" s="2198"/>
      <c r="UHK898" s="2198"/>
      <c r="UHL898" s="2198"/>
      <c r="UHM898" s="2198"/>
      <c r="UHN898" s="2198"/>
      <c r="UHO898" s="2198"/>
      <c r="UHP898" s="2198"/>
      <c r="UHQ898" s="2198"/>
      <c r="UHR898" s="2198"/>
      <c r="UHS898" s="2198"/>
      <c r="UHT898" s="2198"/>
      <c r="UHU898" s="2198"/>
      <c r="UHV898" s="2198"/>
      <c r="UHW898" s="2198"/>
      <c r="UHX898" s="2198"/>
      <c r="UHY898" s="2198"/>
      <c r="UHZ898" s="2198"/>
      <c r="UIA898" s="2198"/>
      <c r="UIB898" s="2198"/>
      <c r="UIC898" s="2198"/>
      <c r="UID898" s="2198"/>
      <c r="UIE898" s="2198"/>
      <c r="UIF898" s="2198"/>
      <c r="UIG898" s="2198"/>
      <c r="UIH898" s="2198"/>
      <c r="UII898" s="2198"/>
      <c r="UIJ898" s="2198"/>
      <c r="UIK898" s="2198"/>
      <c r="UIL898" s="2198"/>
      <c r="UIM898" s="2198"/>
      <c r="UIN898" s="2198"/>
      <c r="UIO898" s="2198"/>
      <c r="UIP898" s="2198"/>
      <c r="UIQ898" s="2198"/>
      <c r="UIR898" s="2198"/>
      <c r="UIS898" s="2198"/>
      <c r="UIT898" s="2198"/>
      <c r="UIU898" s="2198"/>
      <c r="UIV898" s="2198"/>
      <c r="UIW898" s="2198"/>
      <c r="UIX898" s="2198"/>
      <c r="UIY898" s="2198"/>
      <c r="UIZ898" s="2198"/>
      <c r="UJA898" s="2198"/>
      <c r="UJB898" s="2198"/>
      <c r="UJC898" s="2198"/>
      <c r="UJD898" s="2198"/>
      <c r="UJE898" s="2198"/>
      <c r="UJF898" s="2198"/>
      <c r="UJG898" s="2198"/>
      <c r="UJH898" s="2198"/>
      <c r="UJI898" s="2198"/>
      <c r="UJJ898" s="2198"/>
      <c r="UJK898" s="2198"/>
      <c r="UJL898" s="2198"/>
      <c r="UJM898" s="2198"/>
      <c r="UJN898" s="2198"/>
      <c r="UJO898" s="2198"/>
      <c r="UJP898" s="2198"/>
      <c r="UJQ898" s="2198"/>
      <c r="UJR898" s="2198"/>
      <c r="UJS898" s="2198"/>
      <c r="UJT898" s="2198"/>
      <c r="UJU898" s="2198"/>
      <c r="UJV898" s="2198"/>
      <c r="UJW898" s="2198"/>
      <c r="UJX898" s="2198"/>
      <c r="UJY898" s="2198"/>
      <c r="UJZ898" s="2198"/>
      <c r="UKA898" s="2198"/>
      <c r="UKB898" s="2198"/>
      <c r="UKC898" s="2198"/>
      <c r="UKD898" s="2198"/>
      <c r="UKE898" s="2198"/>
      <c r="UKF898" s="2198"/>
      <c r="UKG898" s="2198"/>
      <c r="UKH898" s="2198"/>
      <c r="UKI898" s="2198"/>
      <c r="UKJ898" s="2198"/>
      <c r="UKK898" s="2198"/>
      <c r="UKL898" s="2198"/>
      <c r="UKM898" s="2198"/>
      <c r="UKN898" s="2198"/>
      <c r="UKO898" s="2198"/>
      <c r="UKP898" s="2198"/>
      <c r="UKQ898" s="2198"/>
      <c r="UKR898" s="2198"/>
      <c r="UKS898" s="2198"/>
      <c r="UKT898" s="2198"/>
      <c r="UKU898" s="2198"/>
      <c r="UKV898" s="2198"/>
      <c r="UKW898" s="2198"/>
      <c r="UKX898" s="2198"/>
      <c r="UKY898" s="2198"/>
      <c r="UKZ898" s="2198"/>
      <c r="ULA898" s="2198"/>
      <c r="ULB898" s="2198"/>
      <c r="ULC898" s="2198"/>
      <c r="ULD898" s="2198"/>
      <c r="ULE898" s="2198"/>
      <c r="ULF898" s="2198"/>
      <c r="ULG898" s="2198"/>
      <c r="ULH898" s="2198"/>
      <c r="ULI898" s="2198"/>
      <c r="ULJ898" s="2198"/>
      <c r="ULK898" s="2198"/>
      <c r="ULL898" s="2198"/>
      <c r="ULM898" s="2198"/>
      <c r="ULN898" s="2198"/>
      <c r="ULO898" s="2198"/>
      <c r="ULP898" s="2198"/>
      <c r="ULQ898" s="2198"/>
      <c r="ULR898" s="2198"/>
      <c r="ULS898" s="2198"/>
      <c r="ULT898" s="2198"/>
      <c r="ULU898" s="2198"/>
      <c r="ULV898" s="2198"/>
      <c r="ULW898" s="2198"/>
      <c r="ULX898" s="2198"/>
      <c r="ULY898" s="2198"/>
      <c r="ULZ898" s="2198"/>
      <c r="UMA898" s="2198"/>
      <c r="UMB898" s="2198"/>
      <c r="UMC898" s="2198"/>
      <c r="UMD898" s="2198"/>
      <c r="UME898" s="2198"/>
      <c r="UMF898" s="2198"/>
      <c r="UMG898" s="2198"/>
      <c r="UMH898" s="2198"/>
      <c r="UMI898" s="2198"/>
      <c r="UMJ898" s="2198"/>
      <c r="UMK898" s="2198"/>
      <c r="UML898" s="2198"/>
      <c r="UMM898" s="2198"/>
      <c r="UMN898" s="2198"/>
      <c r="UMO898" s="2198"/>
      <c r="UMP898" s="2198"/>
      <c r="UMQ898" s="2198"/>
      <c r="UMR898" s="2198"/>
      <c r="UMS898" s="2198"/>
      <c r="UMT898" s="2198"/>
      <c r="UMU898" s="2198"/>
      <c r="UMV898" s="2198"/>
      <c r="UMW898" s="2198"/>
      <c r="UMX898" s="2198"/>
      <c r="UMY898" s="2198"/>
      <c r="UMZ898" s="2198"/>
      <c r="UNA898" s="2198"/>
      <c r="UNB898" s="2198"/>
      <c r="UNC898" s="2198"/>
      <c r="UND898" s="2198"/>
      <c r="UNE898" s="2198"/>
      <c r="UNF898" s="2198"/>
      <c r="UNG898" s="2198"/>
      <c r="UNH898" s="2198"/>
      <c r="UNI898" s="2198"/>
      <c r="UNJ898" s="2198"/>
      <c r="UNK898" s="2198"/>
      <c r="UNL898" s="2198"/>
      <c r="UNM898" s="2198"/>
      <c r="UNN898" s="2198"/>
      <c r="UNO898" s="2198"/>
      <c r="UNP898" s="2198"/>
      <c r="UNQ898" s="2198"/>
      <c r="UNR898" s="2198"/>
      <c r="UNS898" s="2198"/>
      <c r="UNT898" s="2198"/>
      <c r="UNU898" s="2198"/>
      <c r="UNV898" s="2198"/>
      <c r="UNW898" s="2198"/>
      <c r="UNX898" s="2198"/>
      <c r="UNY898" s="2198"/>
      <c r="UNZ898" s="2198"/>
      <c r="UOA898" s="2198"/>
      <c r="UOB898" s="2198"/>
      <c r="UOC898" s="2198"/>
      <c r="UOD898" s="2198"/>
      <c r="UOE898" s="2198"/>
      <c r="UOF898" s="2198"/>
      <c r="UOG898" s="2198"/>
      <c r="UOH898" s="2198"/>
      <c r="UOI898" s="2198"/>
      <c r="UOM898" s="2198"/>
      <c r="UON898" s="2198"/>
      <c r="UOO898" s="2198"/>
      <c r="UOP898" s="2198"/>
      <c r="UOQ898" s="2198"/>
      <c r="UOR898" s="2198"/>
      <c r="UOS898" s="2198"/>
      <c r="UOT898" s="2198"/>
      <c r="UOU898" s="2198"/>
      <c r="UOV898" s="2198"/>
      <c r="UOW898" s="2198"/>
      <c r="UOX898" s="2198"/>
      <c r="UOY898" s="2198"/>
      <c r="UOZ898" s="2198"/>
      <c r="UPA898" s="2198"/>
      <c r="UPB898" s="2198"/>
      <c r="UPC898" s="2198"/>
      <c r="UPD898" s="2198"/>
      <c r="UPE898" s="2198"/>
      <c r="UPF898" s="2198"/>
      <c r="UPG898" s="2198"/>
      <c r="UPH898" s="2198"/>
      <c r="UPI898" s="2198"/>
      <c r="UPJ898" s="2198"/>
      <c r="UPK898" s="2198"/>
      <c r="UPL898" s="2198"/>
      <c r="UPM898" s="2198"/>
      <c r="UPN898" s="2198"/>
      <c r="UPO898" s="2198"/>
      <c r="UPP898" s="2198"/>
      <c r="UPQ898" s="2198"/>
      <c r="UPR898" s="2198"/>
      <c r="UPS898" s="2198"/>
      <c r="UPT898" s="2198"/>
      <c r="UPU898" s="2198"/>
      <c r="UPV898" s="2198"/>
      <c r="UPW898" s="2198"/>
      <c r="UPX898" s="2198"/>
      <c r="UPY898" s="2198"/>
      <c r="UPZ898" s="2198"/>
      <c r="UQA898" s="2198"/>
      <c r="UQB898" s="2198"/>
      <c r="UQC898" s="2198"/>
      <c r="UQD898" s="2198"/>
      <c r="UQE898" s="2198"/>
      <c r="UQF898" s="2198"/>
      <c r="UQG898" s="2198"/>
      <c r="UQH898" s="2198"/>
      <c r="UQI898" s="2198"/>
      <c r="UQJ898" s="2198"/>
      <c r="UQK898" s="2198"/>
      <c r="UQL898" s="2198"/>
      <c r="UQM898" s="2198"/>
      <c r="UQN898" s="2198"/>
      <c r="UQO898" s="2198"/>
      <c r="UQP898" s="2198"/>
      <c r="UQQ898" s="2198"/>
      <c r="UQR898" s="2198"/>
      <c r="UQS898" s="2198"/>
      <c r="UQT898" s="2198"/>
      <c r="UQU898" s="2198"/>
      <c r="UQV898" s="2198"/>
      <c r="UQW898" s="2198"/>
      <c r="UQX898" s="2198"/>
      <c r="UQY898" s="2198"/>
      <c r="UQZ898" s="2198"/>
      <c r="URA898" s="2198"/>
      <c r="URB898" s="2198"/>
      <c r="URC898" s="2198"/>
      <c r="URD898" s="2198"/>
      <c r="URE898" s="2198"/>
      <c r="URF898" s="2198"/>
      <c r="URG898" s="2198"/>
      <c r="URH898" s="2198"/>
      <c r="URI898" s="2198"/>
      <c r="URJ898" s="2198"/>
      <c r="URK898" s="2198"/>
      <c r="URL898" s="2198"/>
      <c r="URM898" s="2198"/>
      <c r="URN898" s="2198"/>
      <c r="URO898" s="2198"/>
      <c r="URP898" s="2198"/>
      <c r="URQ898" s="2198"/>
      <c r="URR898" s="2198"/>
      <c r="URS898" s="2198"/>
      <c r="URT898" s="2198"/>
      <c r="URU898" s="2198"/>
      <c r="URV898" s="2198"/>
      <c r="URW898" s="2198"/>
      <c r="URX898" s="2198"/>
      <c r="URY898" s="2198"/>
      <c r="URZ898" s="2198"/>
      <c r="USA898" s="2198"/>
      <c r="USB898" s="2198"/>
      <c r="USC898" s="2198"/>
      <c r="USD898" s="2198"/>
      <c r="USE898" s="2198"/>
      <c r="USF898" s="2198"/>
      <c r="USG898" s="2198"/>
      <c r="USH898" s="2198"/>
      <c r="USI898" s="2198"/>
      <c r="USJ898" s="2198"/>
      <c r="USK898" s="2198"/>
      <c r="USL898" s="2198"/>
      <c r="USM898" s="2198"/>
      <c r="USN898" s="2198"/>
      <c r="USO898" s="2198"/>
      <c r="USP898" s="2198"/>
      <c r="USQ898" s="2198"/>
      <c r="USR898" s="2198"/>
      <c r="USS898" s="2198"/>
      <c r="UST898" s="2198"/>
      <c r="USU898" s="2198"/>
      <c r="USV898" s="2198"/>
      <c r="USW898" s="2198"/>
      <c r="USX898" s="2198"/>
      <c r="USY898" s="2198"/>
      <c r="USZ898" s="2198"/>
      <c r="UTA898" s="2198"/>
      <c r="UTB898" s="2198"/>
      <c r="UTC898" s="2198"/>
      <c r="UTD898" s="2198"/>
      <c r="UTE898" s="2198"/>
      <c r="UTF898" s="2198"/>
      <c r="UTG898" s="2198"/>
      <c r="UTH898" s="2198"/>
      <c r="UTI898" s="2198"/>
      <c r="UTJ898" s="2198"/>
      <c r="UTK898" s="2198"/>
      <c r="UTL898" s="2198"/>
      <c r="UTM898" s="2198"/>
      <c r="UTN898" s="2198"/>
      <c r="UTO898" s="2198"/>
      <c r="UTP898" s="2198"/>
      <c r="UTQ898" s="2198"/>
      <c r="UTR898" s="2198"/>
      <c r="UTS898" s="2198"/>
      <c r="UTT898" s="2198"/>
      <c r="UTU898" s="2198"/>
      <c r="UTV898" s="2198"/>
      <c r="UTW898" s="2198"/>
      <c r="UTX898" s="2198"/>
      <c r="UTY898" s="2198"/>
      <c r="UTZ898" s="2198"/>
      <c r="UUA898" s="2198"/>
      <c r="UUB898" s="2198"/>
      <c r="UUC898" s="2198"/>
      <c r="UUD898" s="2198"/>
      <c r="UUE898" s="2198"/>
      <c r="UUF898" s="2198"/>
      <c r="UUG898" s="2198"/>
      <c r="UUH898" s="2198"/>
      <c r="UUI898" s="2198"/>
      <c r="UUJ898" s="2198"/>
      <c r="UUK898" s="2198"/>
      <c r="UUL898" s="2198"/>
      <c r="UUM898" s="2198"/>
      <c r="UUN898" s="2198"/>
      <c r="UUO898" s="2198"/>
      <c r="UUP898" s="2198"/>
      <c r="UUQ898" s="2198"/>
      <c r="UUR898" s="2198"/>
      <c r="UUS898" s="2198"/>
      <c r="UUT898" s="2198"/>
      <c r="UUU898" s="2198"/>
      <c r="UUV898" s="2198"/>
      <c r="UUW898" s="2198"/>
      <c r="UUX898" s="2198"/>
      <c r="UUY898" s="2198"/>
      <c r="UUZ898" s="2198"/>
      <c r="UVA898" s="2198"/>
      <c r="UVB898" s="2198"/>
      <c r="UVC898" s="2198"/>
      <c r="UVD898" s="2198"/>
      <c r="UVE898" s="2198"/>
      <c r="UVF898" s="2198"/>
      <c r="UVG898" s="2198"/>
      <c r="UVH898" s="2198"/>
      <c r="UVI898" s="2198"/>
      <c r="UVJ898" s="2198"/>
      <c r="UVK898" s="2198"/>
      <c r="UVL898" s="2198"/>
      <c r="UVM898" s="2198"/>
      <c r="UVN898" s="2198"/>
      <c r="UVO898" s="2198"/>
      <c r="UVP898" s="2198"/>
      <c r="UVQ898" s="2198"/>
      <c r="UVR898" s="2198"/>
      <c r="UVS898" s="2198"/>
      <c r="UVT898" s="2198"/>
      <c r="UVU898" s="2198"/>
      <c r="UVV898" s="2198"/>
      <c r="UVW898" s="2198"/>
      <c r="UVX898" s="2198"/>
      <c r="UVY898" s="2198"/>
      <c r="UVZ898" s="2198"/>
      <c r="UWA898" s="2198"/>
      <c r="UWB898" s="2198"/>
      <c r="UWC898" s="2198"/>
      <c r="UWD898" s="2198"/>
      <c r="UWE898" s="2198"/>
      <c r="UWF898" s="2198"/>
      <c r="UWG898" s="2198"/>
      <c r="UWH898" s="2198"/>
      <c r="UWI898" s="2198"/>
      <c r="UWJ898" s="2198"/>
      <c r="UWK898" s="2198"/>
      <c r="UWL898" s="2198"/>
      <c r="UWM898" s="2198"/>
      <c r="UWN898" s="2198"/>
      <c r="UWO898" s="2198"/>
      <c r="UWP898" s="2198"/>
      <c r="UWQ898" s="2198"/>
      <c r="UWR898" s="2198"/>
      <c r="UWS898" s="2198"/>
      <c r="UWT898" s="2198"/>
      <c r="UWU898" s="2198"/>
      <c r="UWV898" s="2198"/>
      <c r="UWW898" s="2198"/>
      <c r="UWX898" s="2198"/>
      <c r="UWY898" s="2198"/>
      <c r="UWZ898" s="2198"/>
      <c r="UXA898" s="2198"/>
      <c r="UXB898" s="2198"/>
      <c r="UXC898" s="2198"/>
      <c r="UXD898" s="2198"/>
      <c r="UXE898" s="2198"/>
      <c r="UXF898" s="2198"/>
      <c r="UXG898" s="2198"/>
      <c r="UXH898" s="2198"/>
      <c r="UXI898" s="2198"/>
      <c r="UXJ898" s="2198"/>
      <c r="UXK898" s="2198"/>
      <c r="UXL898" s="2198"/>
      <c r="UXM898" s="2198"/>
      <c r="UXN898" s="2198"/>
      <c r="UXO898" s="2198"/>
      <c r="UXP898" s="2198"/>
      <c r="UXQ898" s="2198"/>
      <c r="UXR898" s="2198"/>
      <c r="UXS898" s="2198"/>
      <c r="UXT898" s="2198"/>
      <c r="UXU898" s="2198"/>
      <c r="UXV898" s="2198"/>
      <c r="UXW898" s="2198"/>
      <c r="UXX898" s="2198"/>
      <c r="UXY898" s="2198"/>
      <c r="UXZ898" s="2198"/>
      <c r="UYA898" s="2198"/>
      <c r="UYB898" s="2198"/>
      <c r="UYC898" s="2198"/>
      <c r="UYD898" s="2198"/>
      <c r="UYE898" s="2198"/>
      <c r="UYI898" s="2198"/>
      <c r="UYJ898" s="2198"/>
      <c r="UYK898" s="2198"/>
      <c r="UYL898" s="2198"/>
      <c r="UYM898" s="2198"/>
      <c r="UYN898" s="2198"/>
      <c r="UYO898" s="2198"/>
      <c r="UYP898" s="2198"/>
      <c r="UYQ898" s="2198"/>
      <c r="UYR898" s="2198"/>
      <c r="UYS898" s="2198"/>
      <c r="UYT898" s="2198"/>
      <c r="UYU898" s="2198"/>
      <c r="UYV898" s="2198"/>
      <c r="UYW898" s="2198"/>
      <c r="UYX898" s="2198"/>
      <c r="UYY898" s="2198"/>
      <c r="UYZ898" s="2198"/>
      <c r="UZA898" s="2198"/>
      <c r="UZB898" s="2198"/>
      <c r="UZC898" s="2198"/>
      <c r="UZD898" s="2198"/>
      <c r="UZE898" s="2198"/>
      <c r="UZF898" s="2198"/>
      <c r="UZG898" s="2198"/>
      <c r="UZH898" s="2198"/>
      <c r="UZI898" s="2198"/>
      <c r="UZJ898" s="2198"/>
      <c r="UZK898" s="2198"/>
      <c r="UZL898" s="2198"/>
      <c r="UZM898" s="2198"/>
      <c r="UZN898" s="2198"/>
      <c r="UZO898" s="2198"/>
      <c r="UZP898" s="2198"/>
      <c r="UZQ898" s="2198"/>
      <c r="UZR898" s="2198"/>
      <c r="UZS898" s="2198"/>
      <c r="UZT898" s="2198"/>
      <c r="UZU898" s="2198"/>
      <c r="UZV898" s="2198"/>
      <c r="UZW898" s="2198"/>
      <c r="UZX898" s="2198"/>
      <c r="UZY898" s="2198"/>
      <c r="UZZ898" s="2198"/>
      <c r="VAA898" s="2198"/>
      <c r="VAB898" s="2198"/>
      <c r="VAC898" s="2198"/>
      <c r="VAD898" s="2198"/>
      <c r="VAE898" s="2198"/>
      <c r="VAF898" s="2198"/>
      <c r="VAG898" s="2198"/>
      <c r="VAH898" s="2198"/>
      <c r="VAI898" s="2198"/>
      <c r="VAJ898" s="2198"/>
      <c r="VAK898" s="2198"/>
      <c r="VAL898" s="2198"/>
      <c r="VAM898" s="2198"/>
      <c r="VAN898" s="2198"/>
      <c r="VAO898" s="2198"/>
      <c r="VAP898" s="2198"/>
      <c r="VAQ898" s="2198"/>
      <c r="VAR898" s="2198"/>
      <c r="VAS898" s="2198"/>
      <c r="VAT898" s="2198"/>
      <c r="VAU898" s="2198"/>
      <c r="VAV898" s="2198"/>
      <c r="VAW898" s="2198"/>
      <c r="VAX898" s="2198"/>
      <c r="VAY898" s="2198"/>
      <c r="VAZ898" s="2198"/>
      <c r="VBA898" s="2198"/>
      <c r="VBB898" s="2198"/>
      <c r="VBC898" s="2198"/>
      <c r="VBD898" s="2198"/>
      <c r="VBE898" s="2198"/>
      <c r="VBF898" s="2198"/>
      <c r="VBG898" s="2198"/>
      <c r="VBH898" s="2198"/>
      <c r="VBI898" s="2198"/>
      <c r="VBJ898" s="2198"/>
      <c r="VBK898" s="2198"/>
      <c r="VBL898" s="2198"/>
      <c r="VBM898" s="2198"/>
      <c r="VBN898" s="2198"/>
      <c r="VBO898" s="2198"/>
      <c r="VBP898" s="2198"/>
      <c r="VBQ898" s="2198"/>
      <c r="VBR898" s="2198"/>
      <c r="VBS898" s="2198"/>
      <c r="VBT898" s="2198"/>
      <c r="VBU898" s="2198"/>
      <c r="VBV898" s="2198"/>
      <c r="VBW898" s="2198"/>
      <c r="VBX898" s="2198"/>
      <c r="VBY898" s="2198"/>
      <c r="VBZ898" s="2198"/>
      <c r="VCA898" s="2198"/>
      <c r="VCB898" s="2198"/>
      <c r="VCC898" s="2198"/>
      <c r="VCD898" s="2198"/>
      <c r="VCE898" s="2198"/>
      <c r="VCF898" s="2198"/>
      <c r="VCG898" s="2198"/>
      <c r="VCH898" s="2198"/>
      <c r="VCI898" s="2198"/>
      <c r="VCJ898" s="2198"/>
      <c r="VCK898" s="2198"/>
      <c r="VCL898" s="2198"/>
      <c r="VCM898" s="2198"/>
      <c r="VCN898" s="2198"/>
      <c r="VCO898" s="2198"/>
      <c r="VCP898" s="2198"/>
      <c r="VCQ898" s="2198"/>
      <c r="VCR898" s="2198"/>
      <c r="VCS898" s="2198"/>
      <c r="VCT898" s="2198"/>
      <c r="VCU898" s="2198"/>
      <c r="VCV898" s="2198"/>
      <c r="VCW898" s="2198"/>
      <c r="VCX898" s="2198"/>
      <c r="VCY898" s="2198"/>
      <c r="VCZ898" s="2198"/>
      <c r="VDA898" s="2198"/>
      <c r="VDB898" s="2198"/>
      <c r="VDC898" s="2198"/>
      <c r="VDD898" s="2198"/>
      <c r="VDE898" s="2198"/>
      <c r="VDF898" s="2198"/>
      <c r="VDG898" s="2198"/>
      <c r="VDH898" s="2198"/>
      <c r="VDI898" s="2198"/>
      <c r="VDJ898" s="2198"/>
      <c r="VDK898" s="2198"/>
      <c r="VDL898" s="2198"/>
      <c r="VDM898" s="2198"/>
      <c r="VDN898" s="2198"/>
      <c r="VDO898" s="2198"/>
      <c r="VDP898" s="2198"/>
      <c r="VDQ898" s="2198"/>
      <c r="VDR898" s="2198"/>
      <c r="VDS898" s="2198"/>
      <c r="VDT898" s="2198"/>
      <c r="VDU898" s="2198"/>
      <c r="VDV898" s="2198"/>
      <c r="VDW898" s="2198"/>
      <c r="VDX898" s="2198"/>
      <c r="VDY898" s="2198"/>
      <c r="VDZ898" s="2198"/>
      <c r="VEA898" s="2198"/>
      <c r="VEB898" s="2198"/>
      <c r="VEC898" s="2198"/>
      <c r="VED898" s="2198"/>
      <c r="VEE898" s="2198"/>
      <c r="VEF898" s="2198"/>
      <c r="VEG898" s="2198"/>
      <c r="VEH898" s="2198"/>
      <c r="VEI898" s="2198"/>
      <c r="VEJ898" s="2198"/>
      <c r="VEK898" s="2198"/>
      <c r="VEL898" s="2198"/>
      <c r="VEM898" s="2198"/>
      <c r="VEN898" s="2198"/>
      <c r="VEO898" s="2198"/>
      <c r="VEP898" s="2198"/>
      <c r="VEQ898" s="2198"/>
      <c r="VER898" s="2198"/>
      <c r="VES898" s="2198"/>
      <c r="VET898" s="2198"/>
      <c r="VEU898" s="2198"/>
      <c r="VEV898" s="2198"/>
      <c r="VEW898" s="2198"/>
      <c r="VEX898" s="2198"/>
      <c r="VEY898" s="2198"/>
      <c r="VEZ898" s="2198"/>
      <c r="VFA898" s="2198"/>
      <c r="VFB898" s="2198"/>
      <c r="VFC898" s="2198"/>
      <c r="VFD898" s="2198"/>
      <c r="VFE898" s="2198"/>
      <c r="VFF898" s="2198"/>
      <c r="VFG898" s="2198"/>
      <c r="VFH898" s="2198"/>
      <c r="VFI898" s="2198"/>
      <c r="VFJ898" s="2198"/>
      <c r="VFK898" s="2198"/>
      <c r="VFL898" s="2198"/>
      <c r="VFM898" s="2198"/>
      <c r="VFN898" s="2198"/>
      <c r="VFO898" s="2198"/>
      <c r="VFP898" s="2198"/>
      <c r="VFQ898" s="2198"/>
      <c r="VFR898" s="2198"/>
      <c r="VFS898" s="2198"/>
      <c r="VFT898" s="2198"/>
      <c r="VFU898" s="2198"/>
      <c r="VFV898" s="2198"/>
      <c r="VFW898" s="2198"/>
      <c r="VFX898" s="2198"/>
      <c r="VFY898" s="2198"/>
      <c r="VFZ898" s="2198"/>
      <c r="VGA898" s="2198"/>
      <c r="VGB898" s="2198"/>
      <c r="VGC898" s="2198"/>
      <c r="VGD898" s="2198"/>
      <c r="VGE898" s="2198"/>
      <c r="VGF898" s="2198"/>
      <c r="VGG898" s="2198"/>
      <c r="VGH898" s="2198"/>
      <c r="VGI898" s="2198"/>
      <c r="VGJ898" s="2198"/>
      <c r="VGK898" s="2198"/>
      <c r="VGL898" s="2198"/>
      <c r="VGM898" s="2198"/>
      <c r="VGN898" s="2198"/>
      <c r="VGO898" s="2198"/>
      <c r="VGP898" s="2198"/>
      <c r="VGQ898" s="2198"/>
      <c r="VGR898" s="2198"/>
      <c r="VGS898" s="2198"/>
      <c r="VGT898" s="2198"/>
      <c r="VGU898" s="2198"/>
      <c r="VGV898" s="2198"/>
      <c r="VGW898" s="2198"/>
      <c r="VGX898" s="2198"/>
      <c r="VGY898" s="2198"/>
      <c r="VGZ898" s="2198"/>
      <c r="VHA898" s="2198"/>
      <c r="VHB898" s="2198"/>
      <c r="VHC898" s="2198"/>
      <c r="VHD898" s="2198"/>
      <c r="VHE898" s="2198"/>
      <c r="VHF898" s="2198"/>
      <c r="VHG898" s="2198"/>
      <c r="VHH898" s="2198"/>
      <c r="VHI898" s="2198"/>
      <c r="VHJ898" s="2198"/>
      <c r="VHK898" s="2198"/>
      <c r="VHL898" s="2198"/>
      <c r="VHM898" s="2198"/>
      <c r="VHN898" s="2198"/>
      <c r="VHO898" s="2198"/>
      <c r="VHP898" s="2198"/>
      <c r="VHQ898" s="2198"/>
      <c r="VHR898" s="2198"/>
      <c r="VHS898" s="2198"/>
      <c r="VHT898" s="2198"/>
      <c r="VHU898" s="2198"/>
      <c r="VHV898" s="2198"/>
      <c r="VHW898" s="2198"/>
      <c r="VHX898" s="2198"/>
      <c r="VHY898" s="2198"/>
      <c r="VHZ898" s="2198"/>
      <c r="VIA898" s="2198"/>
      <c r="VIE898" s="2198"/>
      <c r="VIF898" s="2198"/>
      <c r="VIG898" s="2198"/>
      <c r="VIH898" s="2198"/>
      <c r="VII898" s="2198"/>
      <c r="VIJ898" s="2198"/>
      <c r="VIK898" s="2198"/>
      <c r="VIL898" s="2198"/>
      <c r="VIM898" s="2198"/>
      <c r="VIN898" s="2198"/>
      <c r="VIO898" s="2198"/>
      <c r="VIP898" s="2198"/>
      <c r="VIQ898" s="2198"/>
      <c r="VIR898" s="2198"/>
      <c r="VIS898" s="2198"/>
      <c r="VIT898" s="2198"/>
      <c r="VIU898" s="2198"/>
      <c r="VIV898" s="2198"/>
      <c r="VIW898" s="2198"/>
      <c r="VIX898" s="2198"/>
      <c r="VIY898" s="2198"/>
      <c r="VIZ898" s="2198"/>
      <c r="VJA898" s="2198"/>
      <c r="VJB898" s="2198"/>
      <c r="VJC898" s="2198"/>
      <c r="VJD898" s="2198"/>
      <c r="VJE898" s="2198"/>
      <c r="VJF898" s="2198"/>
      <c r="VJG898" s="2198"/>
      <c r="VJH898" s="2198"/>
      <c r="VJI898" s="2198"/>
      <c r="VJJ898" s="2198"/>
      <c r="VJK898" s="2198"/>
      <c r="VJL898" s="2198"/>
      <c r="VJM898" s="2198"/>
      <c r="VJN898" s="2198"/>
      <c r="VJO898" s="2198"/>
      <c r="VJP898" s="2198"/>
      <c r="VJQ898" s="2198"/>
      <c r="VJR898" s="2198"/>
      <c r="VJS898" s="2198"/>
      <c r="VJT898" s="2198"/>
      <c r="VJU898" s="2198"/>
      <c r="VJV898" s="2198"/>
      <c r="VJW898" s="2198"/>
      <c r="VJX898" s="2198"/>
      <c r="VJY898" s="2198"/>
      <c r="VJZ898" s="2198"/>
      <c r="VKA898" s="2198"/>
      <c r="VKB898" s="2198"/>
      <c r="VKC898" s="2198"/>
      <c r="VKD898" s="2198"/>
      <c r="VKE898" s="2198"/>
      <c r="VKF898" s="2198"/>
      <c r="VKG898" s="2198"/>
      <c r="VKH898" s="2198"/>
      <c r="VKI898" s="2198"/>
      <c r="VKJ898" s="2198"/>
      <c r="VKK898" s="2198"/>
      <c r="VKL898" s="2198"/>
      <c r="VKM898" s="2198"/>
      <c r="VKN898" s="2198"/>
      <c r="VKO898" s="2198"/>
      <c r="VKP898" s="2198"/>
      <c r="VKQ898" s="2198"/>
      <c r="VKR898" s="2198"/>
      <c r="VKS898" s="2198"/>
      <c r="VKT898" s="2198"/>
      <c r="VKU898" s="2198"/>
      <c r="VKV898" s="2198"/>
      <c r="VKW898" s="2198"/>
      <c r="VKX898" s="2198"/>
      <c r="VKY898" s="2198"/>
      <c r="VKZ898" s="2198"/>
      <c r="VLA898" s="2198"/>
      <c r="VLB898" s="2198"/>
      <c r="VLC898" s="2198"/>
      <c r="VLD898" s="2198"/>
      <c r="VLE898" s="2198"/>
      <c r="VLF898" s="2198"/>
      <c r="VLG898" s="2198"/>
      <c r="VLH898" s="2198"/>
      <c r="VLI898" s="2198"/>
      <c r="VLJ898" s="2198"/>
      <c r="VLK898" s="2198"/>
      <c r="VLL898" s="2198"/>
      <c r="VLM898" s="2198"/>
      <c r="VLN898" s="2198"/>
      <c r="VLO898" s="2198"/>
      <c r="VLP898" s="2198"/>
      <c r="VLQ898" s="2198"/>
      <c r="VLR898" s="2198"/>
      <c r="VLS898" s="2198"/>
      <c r="VLT898" s="2198"/>
      <c r="VLU898" s="2198"/>
      <c r="VLV898" s="2198"/>
      <c r="VLW898" s="2198"/>
      <c r="VLX898" s="2198"/>
      <c r="VLY898" s="2198"/>
      <c r="VLZ898" s="2198"/>
      <c r="VMA898" s="2198"/>
      <c r="VMB898" s="2198"/>
      <c r="VMC898" s="2198"/>
      <c r="VMD898" s="2198"/>
      <c r="VME898" s="2198"/>
      <c r="VMF898" s="2198"/>
      <c r="VMG898" s="2198"/>
      <c r="VMH898" s="2198"/>
      <c r="VMI898" s="2198"/>
      <c r="VMJ898" s="2198"/>
      <c r="VMK898" s="2198"/>
      <c r="VML898" s="2198"/>
      <c r="VMM898" s="2198"/>
      <c r="VMN898" s="2198"/>
      <c r="VMO898" s="2198"/>
      <c r="VMP898" s="2198"/>
      <c r="VMQ898" s="2198"/>
      <c r="VMR898" s="2198"/>
      <c r="VMS898" s="2198"/>
      <c r="VMT898" s="2198"/>
      <c r="VMU898" s="2198"/>
      <c r="VMV898" s="2198"/>
      <c r="VMW898" s="2198"/>
      <c r="VMX898" s="2198"/>
      <c r="VMY898" s="2198"/>
      <c r="VMZ898" s="2198"/>
      <c r="VNA898" s="2198"/>
      <c r="VNB898" s="2198"/>
      <c r="VNC898" s="2198"/>
      <c r="VND898" s="2198"/>
      <c r="VNE898" s="2198"/>
      <c r="VNF898" s="2198"/>
      <c r="VNG898" s="2198"/>
      <c r="VNH898" s="2198"/>
      <c r="VNI898" s="2198"/>
      <c r="VNJ898" s="2198"/>
      <c r="VNK898" s="2198"/>
      <c r="VNL898" s="2198"/>
      <c r="VNM898" s="2198"/>
      <c r="VNN898" s="2198"/>
      <c r="VNO898" s="2198"/>
      <c r="VNP898" s="2198"/>
      <c r="VNQ898" s="2198"/>
      <c r="VNR898" s="2198"/>
      <c r="VNS898" s="2198"/>
      <c r="VNT898" s="2198"/>
      <c r="VNU898" s="2198"/>
      <c r="VNV898" s="2198"/>
      <c r="VNW898" s="2198"/>
      <c r="VNX898" s="2198"/>
      <c r="VNY898" s="2198"/>
      <c r="VNZ898" s="2198"/>
      <c r="VOA898" s="2198"/>
      <c r="VOB898" s="2198"/>
      <c r="VOC898" s="2198"/>
      <c r="VOD898" s="2198"/>
      <c r="VOE898" s="2198"/>
      <c r="VOF898" s="2198"/>
      <c r="VOG898" s="2198"/>
      <c r="VOH898" s="2198"/>
      <c r="VOI898" s="2198"/>
      <c r="VOJ898" s="2198"/>
      <c r="VOK898" s="2198"/>
      <c r="VOL898" s="2198"/>
      <c r="VOM898" s="2198"/>
      <c r="VON898" s="2198"/>
      <c r="VOO898" s="2198"/>
      <c r="VOP898" s="2198"/>
      <c r="VOQ898" s="2198"/>
      <c r="VOR898" s="2198"/>
      <c r="VOS898" s="2198"/>
      <c r="VOT898" s="2198"/>
      <c r="VOU898" s="2198"/>
      <c r="VOV898" s="2198"/>
      <c r="VOW898" s="2198"/>
      <c r="VOX898" s="2198"/>
      <c r="VOY898" s="2198"/>
      <c r="VOZ898" s="2198"/>
      <c r="VPA898" s="2198"/>
      <c r="VPB898" s="2198"/>
      <c r="VPC898" s="2198"/>
      <c r="VPD898" s="2198"/>
      <c r="VPE898" s="2198"/>
      <c r="VPF898" s="2198"/>
      <c r="VPG898" s="2198"/>
      <c r="VPH898" s="2198"/>
      <c r="VPI898" s="2198"/>
      <c r="VPJ898" s="2198"/>
      <c r="VPK898" s="2198"/>
      <c r="VPL898" s="2198"/>
      <c r="VPM898" s="2198"/>
      <c r="VPN898" s="2198"/>
      <c r="VPO898" s="2198"/>
      <c r="VPP898" s="2198"/>
      <c r="VPQ898" s="2198"/>
      <c r="VPR898" s="2198"/>
      <c r="VPS898" s="2198"/>
      <c r="VPT898" s="2198"/>
      <c r="VPU898" s="2198"/>
      <c r="VPV898" s="2198"/>
      <c r="VPW898" s="2198"/>
      <c r="VPX898" s="2198"/>
      <c r="VPY898" s="2198"/>
      <c r="VPZ898" s="2198"/>
      <c r="VQA898" s="2198"/>
      <c r="VQB898" s="2198"/>
      <c r="VQC898" s="2198"/>
      <c r="VQD898" s="2198"/>
      <c r="VQE898" s="2198"/>
      <c r="VQF898" s="2198"/>
      <c r="VQG898" s="2198"/>
      <c r="VQH898" s="2198"/>
      <c r="VQI898" s="2198"/>
      <c r="VQJ898" s="2198"/>
      <c r="VQK898" s="2198"/>
      <c r="VQL898" s="2198"/>
      <c r="VQM898" s="2198"/>
      <c r="VQN898" s="2198"/>
      <c r="VQO898" s="2198"/>
      <c r="VQP898" s="2198"/>
      <c r="VQQ898" s="2198"/>
      <c r="VQR898" s="2198"/>
      <c r="VQS898" s="2198"/>
      <c r="VQT898" s="2198"/>
      <c r="VQU898" s="2198"/>
      <c r="VQV898" s="2198"/>
      <c r="VQW898" s="2198"/>
      <c r="VQX898" s="2198"/>
      <c r="VQY898" s="2198"/>
      <c r="VQZ898" s="2198"/>
      <c r="VRA898" s="2198"/>
      <c r="VRB898" s="2198"/>
      <c r="VRC898" s="2198"/>
      <c r="VRD898" s="2198"/>
      <c r="VRE898" s="2198"/>
      <c r="VRF898" s="2198"/>
      <c r="VRG898" s="2198"/>
      <c r="VRH898" s="2198"/>
      <c r="VRI898" s="2198"/>
      <c r="VRJ898" s="2198"/>
      <c r="VRK898" s="2198"/>
      <c r="VRL898" s="2198"/>
      <c r="VRM898" s="2198"/>
      <c r="VRN898" s="2198"/>
      <c r="VRO898" s="2198"/>
      <c r="VRP898" s="2198"/>
      <c r="VRQ898" s="2198"/>
      <c r="VRR898" s="2198"/>
      <c r="VRS898" s="2198"/>
      <c r="VRT898" s="2198"/>
      <c r="VRU898" s="2198"/>
      <c r="VRV898" s="2198"/>
      <c r="VRW898" s="2198"/>
      <c r="VSA898" s="2198"/>
      <c r="VSB898" s="2198"/>
      <c r="VSC898" s="2198"/>
      <c r="VSD898" s="2198"/>
      <c r="VSE898" s="2198"/>
      <c r="VSF898" s="2198"/>
      <c r="VSG898" s="2198"/>
      <c r="VSH898" s="2198"/>
      <c r="VSI898" s="2198"/>
      <c r="VSJ898" s="2198"/>
      <c r="VSK898" s="2198"/>
      <c r="VSL898" s="2198"/>
      <c r="VSM898" s="2198"/>
      <c r="VSN898" s="2198"/>
      <c r="VSO898" s="2198"/>
      <c r="VSP898" s="2198"/>
      <c r="VSQ898" s="2198"/>
      <c r="VSR898" s="2198"/>
      <c r="VSS898" s="2198"/>
      <c r="VST898" s="2198"/>
      <c r="VSU898" s="2198"/>
      <c r="VSV898" s="2198"/>
      <c r="VSW898" s="2198"/>
      <c r="VSX898" s="2198"/>
      <c r="VSY898" s="2198"/>
      <c r="VSZ898" s="2198"/>
      <c r="VTA898" s="2198"/>
      <c r="VTB898" s="2198"/>
      <c r="VTC898" s="2198"/>
      <c r="VTD898" s="2198"/>
      <c r="VTE898" s="2198"/>
      <c r="VTF898" s="2198"/>
      <c r="VTG898" s="2198"/>
      <c r="VTH898" s="2198"/>
      <c r="VTI898" s="2198"/>
      <c r="VTJ898" s="2198"/>
      <c r="VTK898" s="2198"/>
      <c r="VTL898" s="2198"/>
      <c r="VTM898" s="2198"/>
      <c r="VTN898" s="2198"/>
      <c r="VTO898" s="2198"/>
      <c r="VTP898" s="2198"/>
      <c r="VTQ898" s="2198"/>
      <c r="VTR898" s="2198"/>
      <c r="VTS898" s="2198"/>
      <c r="VTT898" s="2198"/>
      <c r="VTU898" s="2198"/>
      <c r="VTV898" s="2198"/>
      <c r="VTW898" s="2198"/>
      <c r="VTX898" s="2198"/>
      <c r="VTY898" s="2198"/>
      <c r="VTZ898" s="2198"/>
      <c r="VUA898" s="2198"/>
      <c r="VUB898" s="2198"/>
      <c r="VUC898" s="2198"/>
      <c r="VUD898" s="2198"/>
      <c r="VUE898" s="2198"/>
      <c r="VUF898" s="2198"/>
      <c r="VUG898" s="2198"/>
      <c r="VUH898" s="2198"/>
      <c r="VUI898" s="2198"/>
      <c r="VUJ898" s="2198"/>
      <c r="VUK898" s="2198"/>
      <c r="VUL898" s="2198"/>
      <c r="VUM898" s="2198"/>
      <c r="VUN898" s="2198"/>
      <c r="VUO898" s="2198"/>
      <c r="VUP898" s="2198"/>
      <c r="VUQ898" s="2198"/>
      <c r="VUR898" s="2198"/>
      <c r="VUS898" s="2198"/>
      <c r="VUT898" s="2198"/>
      <c r="VUU898" s="2198"/>
      <c r="VUV898" s="2198"/>
      <c r="VUW898" s="2198"/>
      <c r="VUX898" s="2198"/>
      <c r="VUY898" s="2198"/>
      <c r="VUZ898" s="2198"/>
      <c r="VVA898" s="2198"/>
      <c r="VVB898" s="2198"/>
      <c r="VVC898" s="2198"/>
      <c r="VVD898" s="2198"/>
      <c r="VVE898" s="2198"/>
      <c r="VVF898" s="2198"/>
      <c r="VVG898" s="2198"/>
      <c r="VVH898" s="2198"/>
      <c r="VVI898" s="2198"/>
      <c r="VVJ898" s="2198"/>
      <c r="VVK898" s="2198"/>
      <c r="VVL898" s="2198"/>
      <c r="VVM898" s="2198"/>
      <c r="VVN898" s="2198"/>
      <c r="VVO898" s="2198"/>
      <c r="VVP898" s="2198"/>
      <c r="VVQ898" s="2198"/>
      <c r="VVR898" s="2198"/>
      <c r="VVS898" s="2198"/>
      <c r="VVT898" s="2198"/>
      <c r="VVU898" s="2198"/>
      <c r="VVV898" s="2198"/>
      <c r="VVW898" s="2198"/>
      <c r="VVX898" s="2198"/>
      <c r="VVY898" s="2198"/>
      <c r="VVZ898" s="2198"/>
      <c r="VWA898" s="2198"/>
      <c r="VWB898" s="2198"/>
      <c r="VWC898" s="2198"/>
      <c r="VWD898" s="2198"/>
      <c r="VWE898" s="2198"/>
      <c r="VWF898" s="2198"/>
      <c r="VWG898" s="2198"/>
      <c r="VWH898" s="2198"/>
      <c r="VWI898" s="2198"/>
      <c r="VWJ898" s="2198"/>
      <c r="VWK898" s="2198"/>
      <c r="VWL898" s="2198"/>
      <c r="VWM898" s="2198"/>
      <c r="VWN898" s="2198"/>
      <c r="VWO898" s="2198"/>
      <c r="VWP898" s="2198"/>
      <c r="VWQ898" s="2198"/>
      <c r="VWR898" s="2198"/>
      <c r="VWS898" s="2198"/>
      <c r="VWT898" s="2198"/>
      <c r="VWU898" s="2198"/>
      <c r="VWV898" s="2198"/>
      <c r="VWW898" s="2198"/>
      <c r="VWX898" s="2198"/>
      <c r="VWY898" s="2198"/>
      <c r="VWZ898" s="2198"/>
      <c r="VXA898" s="2198"/>
      <c r="VXB898" s="2198"/>
      <c r="VXC898" s="2198"/>
      <c r="VXD898" s="2198"/>
      <c r="VXE898" s="2198"/>
      <c r="VXF898" s="2198"/>
      <c r="VXG898" s="2198"/>
      <c r="VXH898" s="2198"/>
      <c r="VXI898" s="2198"/>
      <c r="VXJ898" s="2198"/>
      <c r="VXK898" s="2198"/>
      <c r="VXL898" s="2198"/>
      <c r="VXM898" s="2198"/>
      <c r="VXN898" s="2198"/>
      <c r="VXO898" s="2198"/>
      <c r="VXP898" s="2198"/>
      <c r="VXQ898" s="2198"/>
      <c r="VXR898" s="2198"/>
      <c r="VXS898" s="2198"/>
      <c r="VXT898" s="2198"/>
      <c r="VXU898" s="2198"/>
      <c r="VXV898" s="2198"/>
      <c r="VXW898" s="2198"/>
      <c r="VXX898" s="2198"/>
      <c r="VXY898" s="2198"/>
      <c r="VXZ898" s="2198"/>
      <c r="VYA898" s="2198"/>
      <c r="VYB898" s="2198"/>
      <c r="VYC898" s="2198"/>
      <c r="VYD898" s="2198"/>
      <c r="VYE898" s="2198"/>
      <c r="VYF898" s="2198"/>
      <c r="VYG898" s="2198"/>
      <c r="VYH898" s="2198"/>
      <c r="VYI898" s="2198"/>
      <c r="VYJ898" s="2198"/>
      <c r="VYK898" s="2198"/>
      <c r="VYL898" s="2198"/>
      <c r="VYM898" s="2198"/>
      <c r="VYN898" s="2198"/>
      <c r="VYO898" s="2198"/>
      <c r="VYP898" s="2198"/>
      <c r="VYQ898" s="2198"/>
      <c r="VYR898" s="2198"/>
      <c r="VYS898" s="2198"/>
      <c r="VYT898" s="2198"/>
      <c r="VYU898" s="2198"/>
      <c r="VYV898" s="2198"/>
      <c r="VYW898" s="2198"/>
      <c r="VYX898" s="2198"/>
      <c r="VYY898" s="2198"/>
      <c r="VYZ898" s="2198"/>
      <c r="VZA898" s="2198"/>
      <c r="VZB898" s="2198"/>
      <c r="VZC898" s="2198"/>
      <c r="VZD898" s="2198"/>
      <c r="VZE898" s="2198"/>
      <c r="VZF898" s="2198"/>
      <c r="VZG898" s="2198"/>
      <c r="VZH898" s="2198"/>
      <c r="VZI898" s="2198"/>
      <c r="VZJ898" s="2198"/>
      <c r="VZK898" s="2198"/>
      <c r="VZL898" s="2198"/>
      <c r="VZM898" s="2198"/>
      <c r="VZN898" s="2198"/>
      <c r="VZO898" s="2198"/>
      <c r="VZP898" s="2198"/>
      <c r="VZQ898" s="2198"/>
      <c r="VZR898" s="2198"/>
      <c r="VZS898" s="2198"/>
      <c r="VZT898" s="2198"/>
      <c r="VZU898" s="2198"/>
      <c r="VZV898" s="2198"/>
      <c r="VZW898" s="2198"/>
      <c r="VZX898" s="2198"/>
      <c r="VZY898" s="2198"/>
      <c r="VZZ898" s="2198"/>
      <c r="WAA898" s="2198"/>
      <c r="WAB898" s="2198"/>
      <c r="WAC898" s="2198"/>
      <c r="WAD898" s="2198"/>
      <c r="WAE898" s="2198"/>
      <c r="WAF898" s="2198"/>
      <c r="WAG898" s="2198"/>
      <c r="WAH898" s="2198"/>
      <c r="WAI898" s="2198"/>
      <c r="WAJ898" s="2198"/>
      <c r="WAK898" s="2198"/>
      <c r="WAL898" s="2198"/>
      <c r="WAM898" s="2198"/>
      <c r="WAN898" s="2198"/>
      <c r="WAO898" s="2198"/>
      <c r="WAP898" s="2198"/>
      <c r="WAQ898" s="2198"/>
      <c r="WAR898" s="2198"/>
      <c r="WAS898" s="2198"/>
      <c r="WAT898" s="2198"/>
      <c r="WAU898" s="2198"/>
      <c r="WAV898" s="2198"/>
      <c r="WAW898" s="2198"/>
      <c r="WAX898" s="2198"/>
      <c r="WAY898" s="2198"/>
      <c r="WAZ898" s="2198"/>
      <c r="WBA898" s="2198"/>
      <c r="WBB898" s="2198"/>
      <c r="WBC898" s="2198"/>
      <c r="WBD898" s="2198"/>
      <c r="WBE898" s="2198"/>
      <c r="WBF898" s="2198"/>
      <c r="WBG898" s="2198"/>
      <c r="WBH898" s="2198"/>
      <c r="WBI898" s="2198"/>
      <c r="WBJ898" s="2198"/>
      <c r="WBK898" s="2198"/>
      <c r="WBL898" s="2198"/>
      <c r="WBM898" s="2198"/>
      <c r="WBN898" s="2198"/>
      <c r="WBO898" s="2198"/>
      <c r="WBP898" s="2198"/>
      <c r="WBQ898" s="2198"/>
      <c r="WBR898" s="2198"/>
      <c r="WBS898" s="2198"/>
      <c r="WBW898" s="2198"/>
      <c r="WBX898" s="2198"/>
      <c r="WBY898" s="2198"/>
      <c r="WBZ898" s="2198"/>
      <c r="WCA898" s="2198"/>
      <c r="WCB898" s="2198"/>
      <c r="WCC898" s="2198"/>
      <c r="WCD898" s="2198"/>
      <c r="WCE898" s="2198"/>
      <c r="WCF898" s="2198"/>
      <c r="WCG898" s="2198"/>
      <c r="WCH898" s="2198"/>
      <c r="WCI898" s="2198"/>
      <c r="WCJ898" s="2198"/>
      <c r="WCK898" s="2198"/>
      <c r="WCL898" s="2198"/>
      <c r="WCM898" s="2198"/>
      <c r="WCN898" s="2198"/>
      <c r="WCO898" s="2198"/>
      <c r="WCP898" s="2198"/>
      <c r="WCQ898" s="2198"/>
      <c r="WCR898" s="2198"/>
      <c r="WCS898" s="2198"/>
      <c r="WCT898" s="2198"/>
      <c r="WCU898" s="2198"/>
      <c r="WCV898" s="2198"/>
      <c r="WCW898" s="2198"/>
      <c r="WCX898" s="2198"/>
      <c r="WCY898" s="2198"/>
      <c r="WCZ898" s="2198"/>
      <c r="WDA898" s="2198"/>
      <c r="WDB898" s="2198"/>
      <c r="WDC898" s="2198"/>
      <c r="WDD898" s="2198"/>
      <c r="WDE898" s="2198"/>
      <c r="WDF898" s="2198"/>
      <c r="WDG898" s="2198"/>
      <c r="WDH898" s="2198"/>
      <c r="WDI898" s="2198"/>
      <c r="WDJ898" s="2198"/>
      <c r="WDK898" s="2198"/>
      <c r="WDL898" s="2198"/>
      <c r="WDM898" s="2198"/>
      <c r="WDN898" s="2198"/>
      <c r="WDO898" s="2198"/>
      <c r="WDP898" s="2198"/>
      <c r="WDQ898" s="2198"/>
      <c r="WDR898" s="2198"/>
      <c r="WDS898" s="2198"/>
      <c r="WDT898" s="2198"/>
      <c r="WDU898" s="2198"/>
      <c r="WDV898" s="2198"/>
      <c r="WDW898" s="2198"/>
      <c r="WDX898" s="2198"/>
      <c r="WDY898" s="2198"/>
      <c r="WDZ898" s="2198"/>
      <c r="WEA898" s="2198"/>
      <c r="WEB898" s="2198"/>
      <c r="WEC898" s="2198"/>
      <c r="WED898" s="2198"/>
      <c r="WEE898" s="2198"/>
      <c r="WEF898" s="2198"/>
      <c r="WEG898" s="2198"/>
      <c r="WEH898" s="2198"/>
      <c r="WEI898" s="2198"/>
      <c r="WEJ898" s="2198"/>
      <c r="WEK898" s="2198"/>
      <c r="WEL898" s="2198"/>
      <c r="WEM898" s="2198"/>
      <c r="WEN898" s="2198"/>
      <c r="WEO898" s="2198"/>
      <c r="WEP898" s="2198"/>
      <c r="WEQ898" s="2198"/>
      <c r="WER898" s="2198"/>
      <c r="WES898" s="2198"/>
      <c r="WET898" s="2198"/>
      <c r="WEU898" s="2198"/>
      <c r="WEV898" s="2198"/>
      <c r="WEW898" s="2198"/>
      <c r="WEX898" s="2198"/>
      <c r="WEY898" s="2198"/>
      <c r="WEZ898" s="2198"/>
      <c r="WFA898" s="2198"/>
      <c r="WFB898" s="2198"/>
      <c r="WFC898" s="2198"/>
      <c r="WFD898" s="2198"/>
      <c r="WFE898" s="2198"/>
      <c r="WFF898" s="2198"/>
      <c r="WFG898" s="2198"/>
      <c r="WFH898" s="2198"/>
      <c r="WFI898" s="2198"/>
      <c r="WFJ898" s="2198"/>
      <c r="WFK898" s="2198"/>
      <c r="WFL898" s="2198"/>
      <c r="WFM898" s="2198"/>
      <c r="WFN898" s="2198"/>
      <c r="WFO898" s="2198"/>
      <c r="WFP898" s="2198"/>
      <c r="WFQ898" s="2198"/>
      <c r="WFR898" s="2198"/>
      <c r="WFS898" s="2198"/>
      <c r="WFT898" s="2198"/>
      <c r="WFU898" s="2198"/>
      <c r="WFV898" s="2198"/>
      <c r="WFW898" s="2198"/>
      <c r="WFX898" s="2198"/>
      <c r="WFY898" s="2198"/>
      <c r="WFZ898" s="2198"/>
      <c r="WGA898" s="2198"/>
      <c r="WGB898" s="2198"/>
      <c r="WGC898" s="2198"/>
      <c r="WGD898" s="2198"/>
      <c r="WGE898" s="2198"/>
      <c r="WGF898" s="2198"/>
      <c r="WGG898" s="2198"/>
      <c r="WGH898" s="2198"/>
      <c r="WGI898" s="2198"/>
      <c r="WGJ898" s="2198"/>
      <c r="WGK898" s="2198"/>
      <c r="WGL898" s="2198"/>
      <c r="WGM898" s="2198"/>
      <c r="WGN898" s="2198"/>
      <c r="WGO898" s="2198"/>
      <c r="WGP898" s="2198"/>
      <c r="WGQ898" s="2198"/>
      <c r="WGR898" s="2198"/>
      <c r="WGS898" s="2198"/>
      <c r="WGT898" s="2198"/>
      <c r="WGU898" s="2198"/>
      <c r="WGV898" s="2198"/>
      <c r="WGW898" s="2198"/>
      <c r="WGX898" s="2198"/>
      <c r="WGY898" s="2198"/>
      <c r="WGZ898" s="2198"/>
      <c r="WHA898" s="2198"/>
      <c r="WHB898" s="2198"/>
      <c r="WHC898" s="2198"/>
      <c r="WHD898" s="2198"/>
      <c r="WHE898" s="2198"/>
      <c r="WHF898" s="2198"/>
      <c r="WHG898" s="2198"/>
      <c r="WHH898" s="2198"/>
      <c r="WHI898" s="2198"/>
      <c r="WHJ898" s="2198"/>
      <c r="WHK898" s="2198"/>
      <c r="WHL898" s="2198"/>
      <c r="WHM898" s="2198"/>
      <c r="WHN898" s="2198"/>
      <c r="WHO898" s="2198"/>
      <c r="WHP898" s="2198"/>
      <c r="WHQ898" s="2198"/>
      <c r="WHR898" s="2198"/>
      <c r="WHS898" s="2198"/>
      <c r="WHT898" s="2198"/>
      <c r="WHU898" s="2198"/>
      <c r="WHV898" s="2198"/>
      <c r="WHW898" s="2198"/>
      <c r="WHX898" s="2198"/>
      <c r="WHY898" s="2198"/>
      <c r="WHZ898" s="2198"/>
      <c r="WIA898" s="2198"/>
      <c r="WIB898" s="2198"/>
      <c r="WIC898" s="2198"/>
      <c r="WID898" s="2198"/>
      <c r="WIE898" s="2198"/>
      <c r="WIF898" s="2198"/>
      <c r="WIG898" s="2198"/>
      <c r="WIH898" s="2198"/>
      <c r="WII898" s="2198"/>
      <c r="WIJ898" s="2198"/>
      <c r="WIK898" s="2198"/>
      <c r="WIL898" s="2198"/>
      <c r="WIM898" s="2198"/>
      <c r="WIN898" s="2198"/>
      <c r="WIO898" s="2198"/>
      <c r="WIP898" s="2198"/>
      <c r="WIQ898" s="2198"/>
      <c r="WIR898" s="2198"/>
      <c r="WIS898" s="2198"/>
      <c r="WIT898" s="2198"/>
      <c r="WIU898" s="2198"/>
      <c r="WIV898" s="2198"/>
      <c r="WIW898" s="2198"/>
      <c r="WIX898" s="2198"/>
      <c r="WIY898" s="2198"/>
      <c r="WIZ898" s="2198"/>
      <c r="WJA898" s="2198"/>
      <c r="WJB898" s="2198"/>
      <c r="WJC898" s="2198"/>
      <c r="WJD898" s="2198"/>
      <c r="WJE898" s="2198"/>
      <c r="WJF898" s="2198"/>
      <c r="WJG898" s="2198"/>
      <c r="WJH898" s="2198"/>
      <c r="WJI898" s="2198"/>
      <c r="WJJ898" s="2198"/>
      <c r="WJK898" s="2198"/>
      <c r="WJL898" s="2198"/>
      <c r="WJM898" s="2198"/>
      <c r="WJN898" s="2198"/>
      <c r="WJO898" s="2198"/>
      <c r="WJP898" s="2198"/>
      <c r="WJQ898" s="2198"/>
      <c r="WJR898" s="2198"/>
      <c r="WJS898" s="2198"/>
      <c r="WJT898" s="2198"/>
      <c r="WJU898" s="2198"/>
      <c r="WJV898" s="2198"/>
      <c r="WJW898" s="2198"/>
      <c r="WJX898" s="2198"/>
      <c r="WJY898" s="2198"/>
      <c r="WJZ898" s="2198"/>
      <c r="WKA898" s="2198"/>
      <c r="WKB898" s="2198"/>
      <c r="WKC898" s="2198"/>
      <c r="WKD898" s="2198"/>
      <c r="WKE898" s="2198"/>
      <c r="WKF898" s="2198"/>
      <c r="WKG898" s="2198"/>
      <c r="WKH898" s="2198"/>
      <c r="WKI898" s="2198"/>
      <c r="WKJ898" s="2198"/>
      <c r="WKK898" s="2198"/>
      <c r="WKL898" s="2198"/>
      <c r="WKM898" s="2198"/>
      <c r="WKN898" s="2198"/>
      <c r="WKO898" s="2198"/>
      <c r="WKP898" s="2198"/>
      <c r="WKQ898" s="2198"/>
      <c r="WKR898" s="2198"/>
      <c r="WKS898" s="2198"/>
      <c r="WKT898" s="2198"/>
      <c r="WKU898" s="2198"/>
      <c r="WKV898" s="2198"/>
      <c r="WKW898" s="2198"/>
      <c r="WKX898" s="2198"/>
      <c r="WKY898" s="2198"/>
      <c r="WKZ898" s="2198"/>
      <c r="WLA898" s="2198"/>
      <c r="WLB898" s="2198"/>
      <c r="WLC898" s="2198"/>
      <c r="WLD898" s="2198"/>
      <c r="WLE898" s="2198"/>
      <c r="WLF898" s="2198"/>
      <c r="WLG898" s="2198"/>
      <c r="WLH898" s="2198"/>
      <c r="WLI898" s="2198"/>
      <c r="WLJ898" s="2198"/>
      <c r="WLK898" s="2198"/>
      <c r="WLL898" s="2198"/>
      <c r="WLM898" s="2198"/>
      <c r="WLN898" s="2198"/>
      <c r="WLO898" s="2198"/>
      <c r="WLS898" s="2198"/>
      <c r="WLT898" s="2198"/>
      <c r="WLU898" s="2198"/>
      <c r="WLV898" s="2198"/>
      <c r="WLW898" s="2198"/>
      <c r="WLX898" s="2198"/>
      <c r="WLY898" s="2198"/>
      <c r="WLZ898" s="2198"/>
      <c r="WMA898" s="2198"/>
      <c r="WMB898" s="2198"/>
      <c r="WMC898" s="2198"/>
      <c r="WMD898" s="2198"/>
      <c r="WME898" s="2198"/>
      <c r="WMF898" s="2198"/>
      <c r="WMG898" s="2198"/>
      <c r="WMH898" s="2198"/>
      <c r="WMI898" s="2198"/>
      <c r="WMJ898" s="2198"/>
      <c r="WMK898" s="2198"/>
      <c r="WML898" s="2198"/>
      <c r="WMM898" s="2198"/>
      <c r="WMN898" s="2198"/>
      <c r="WMO898" s="2198"/>
      <c r="WMP898" s="2198"/>
      <c r="WMQ898" s="2198"/>
      <c r="WMR898" s="2198"/>
      <c r="WMS898" s="2198"/>
      <c r="WMT898" s="2198"/>
      <c r="WMU898" s="2198"/>
      <c r="WMV898" s="2198"/>
      <c r="WMW898" s="2198"/>
      <c r="WMX898" s="2198"/>
      <c r="WMY898" s="2198"/>
      <c r="WMZ898" s="2198"/>
      <c r="WNA898" s="2198"/>
      <c r="WNB898" s="2198"/>
      <c r="WNC898" s="2198"/>
      <c r="WND898" s="2198"/>
      <c r="WNE898" s="2198"/>
      <c r="WNF898" s="2198"/>
      <c r="WNG898" s="2198"/>
      <c r="WNH898" s="2198"/>
      <c r="WNI898" s="2198"/>
      <c r="WNJ898" s="2198"/>
      <c r="WNK898" s="2198"/>
      <c r="WNL898" s="2198"/>
      <c r="WNM898" s="2198"/>
      <c r="WNN898" s="2198"/>
      <c r="WNO898" s="2198"/>
      <c r="WNP898" s="2198"/>
      <c r="WNQ898" s="2198"/>
      <c r="WNR898" s="2198"/>
      <c r="WNS898" s="2198"/>
      <c r="WNT898" s="2198"/>
      <c r="WNU898" s="2198"/>
      <c r="WNV898" s="2198"/>
      <c r="WNW898" s="2198"/>
      <c r="WNX898" s="2198"/>
      <c r="WNY898" s="2198"/>
      <c r="WNZ898" s="2198"/>
      <c r="WOA898" s="2198"/>
      <c r="WOB898" s="2198"/>
      <c r="WOC898" s="2198"/>
      <c r="WOD898" s="2198"/>
      <c r="WOE898" s="2198"/>
      <c r="WOF898" s="2198"/>
      <c r="WOG898" s="2198"/>
      <c r="WOH898" s="2198"/>
      <c r="WOI898" s="2198"/>
      <c r="WOJ898" s="2198"/>
      <c r="WOK898" s="2198"/>
      <c r="WOL898" s="2198"/>
      <c r="WOM898" s="2198"/>
      <c r="WON898" s="2198"/>
      <c r="WOO898" s="2198"/>
      <c r="WOP898" s="2198"/>
      <c r="WOQ898" s="2198"/>
      <c r="WOR898" s="2198"/>
      <c r="WOS898" s="2198"/>
      <c r="WOT898" s="2198"/>
      <c r="WOU898" s="2198"/>
      <c r="WOV898" s="2198"/>
      <c r="WOW898" s="2198"/>
      <c r="WOX898" s="2198"/>
      <c r="WOY898" s="2198"/>
      <c r="WOZ898" s="2198"/>
      <c r="WPA898" s="2198"/>
      <c r="WPB898" s="2198"/>
      <c r="WPC898" s="2198"/>
      <c r="WPD898" s="2198"/>
      <c r="WPE898" s="2198"/>
      <c r="WPF898" s="2198"/>
      <c r="WPG898" s="2198"/>
      <c r="WPH898" s="2198"/>
      <c r="WPI898" s="2198"/>
      <c r="WPJ898" s="2198"/>
      <c r="WPK898" s="2198"/>
      <c r="WPL898" s="2198"/>
      <c r="WPM898" s="2198"/>
      <c r="WPN898" s="2198"/>
      <c r="WPO898" s="2198"/>
      <c r="WPP898" s="2198"/>
      <c r="WPQ898" s="2198"/>
      <c r="WPR898" s="2198"/>
      <c r="WPS898" s="2198"/>
      <c r="WPT898" s="2198"/>
      <c r="WPU898" s="2198"/>
      <c r="WPV898" s="2198"/>
      <c r="WPW898" s="2198"/>
      <c r="WPX898" s="2198"/>
      <c r="WPY898" s="2198"/>
      <c r="WPZ898" s="2198"/>
      <c r="WQA898" s="2198"/>
      <c r="WQB898" s="2198"/>
      <c r="WQC898" s="2198"/>
      <c r="WQD898" s="2198"/>
      <c r="WQE898" s="2198"/>
      <c r="WQF898" s="2198"/>
      <c r="WQG898" s="2198"/>
      <c r="WQH898" s="2198"/>
      <c r="WQI898" s="2198"/>
      <c r="WQJ898" s="2198"/>
      <c r="WQK898" s="2198"/>
      <c r="WQL898" s="2198"/>
      <c r="WQM898" s="2198"/>
      <c r="WQN898" s="2198"/>
      <c r="WQO898" s="2198"/>
      <c r="WQP898" s="2198"/>
      <c r="WQQ898" s="2198"/>
      <c r="WQR898" s="2198"/>
      <c r="WQS898" s="2198"/>
      <c r="WQT898" s="2198"/>
      <c r="WQU898" s="2198"/>
      <c r="WQV898" s="2198"/>
      <c r="WQW898" s="2198"/>
      <c r="WQX898" s="2198"/>
      <c r="WQY898" s="2198"/>
      <c r="WQZ898" s="2198"/>
      <c r="WRA898" s="2198"/>
      <c r="WRB898" s="2198"/>
      <c r="WRC898" s="2198"/>
      <c r="WRD898" s="2198"/>
      <c r="WRE898" s="2198"/>
      <c r="WRF898" s="2198"/>
      <c r="WRG898" s="2198"/>
      <c r="WRH898" s="2198"/>
      <c r="WRI898" s="2198"/>
      <c r="WRJ898" s="2198"/>
      <c r="WRK898" s="2198"/>
      <c r="WRL898" s="2198"/>
      <c r="WRM898" s="2198"/>
      <c r="WRN898" s="2198"/>
      <c r="WRO898" s="2198"/>
      <c r="WRP898" s="2198"/>
      <c r="WRQ898" s="2198"/>
      <c r="WRR898" s="2198"/>
      <c r="WRS898" s="2198"/>
      <c r="WRT898" s="2198"/>
      <c r="WRU898" s="2198"/>
      <c r="WRV898" s="2198"/>
      <c r="WRW898" s="2198"/>
      <c r="WRX898" s="2198"/>
      <c r="WRY898" s="2198"/>
      <c r="WRZ898" s="2198"/>
      <c r="WSA898" s="2198"/>
      <c r="WSB898" s="2198"/>
      <c r="WSC898" s="2198"/>
      <c r="WSD898" s="2198"/>
      <c r="WSE898" s="2198"/>
      <c r="WSF898" s="2198"/>
      <c r="WSG898" s="2198"/>
      <c r="WSH898" s="2198"/>
      <c r="WSI898" s="2198"/>
      <c r="WSJ898" s="2198"/>
      <c r="WSK898" s="2198"/>
      <c r="WSL898" s="2198"/>
      <c r="WSM898" s="2198"/>
      <c r="WSN898" s="2198"/>
      <c r="WSO898" s="2198"/>
      <c r="WSP898" s="2198"/>
      <c r="WSQ898" s="2198"/>
      <c r="WSR898" s="2198"/>
      <c r="WSS898" s="2198"/>
      <c r="WST898" s="2198"/>
      <c r="WSU898" s="2198"/>
      <c r="WSV898" s="2198"/>
      <c r="WSW898" s="2198"/>
      <c r="WSX898" s="2198"/>
      <c r="WSY898" s="2198"/>
      <c r="WSZ898" s="2198"/>
      <c r="WTA898" s="2198"/>
      <c r="WTB898" s="2198"/>
      <c r="WTC898" s="2198"/>
      <c r="WTD898" s="2198"/>
      <c r="WTE898" s="2198"/>
      <c r="WTF898" s="2198"/>
      <c r="WTG898" s="2198"/>
      <c r="WTH898" s="2198"/>
      <c r="WTI898" s="2198"/>
      <c r="WTJ898" s="2198"/>
      <c r="WTK898" s="2198"/>
      <c r="WTL898" s="2198"/>
      <c r="WTM898" s="2198"/>
      <c r="WTN898" s="2198"/>
      <c r="WTO898" s="2198"/>
      <c r="WTP898" s="2198"/>
      <c r="WTQ898" s="2198"/>
      <c r="WTR898" s="2198"/>
      <c r="WTS898" s="2198"/>
      <c r="WTT898" s="2198"/>
      <c r="WTU898" s="2198"/>
      <c r="WTV898" s="2198"/>
      <c r="WTW898" s="2198"/>
      <c r="WTX898" s="2198"/>
      <c r="WTY898" s="2198"/>
      <c r="WTZ898" s="2198"/>
      <c r="WUA898" s="2198"/>
      <c r="WUB898" s="2198"/>
      <c r="WUC898" s="2198"/>
      <c r="WUD898" s="2198"/>
      <c r="WUE898" s="2198"/>
      <c r="WUF898" s="2198"/>
      <c r="WUG898" s="2198"/>
      <c r="WUH898" s="2198"/>
      <c r="WUI898" s="2198"/>
      <c r="WUJ898" s="2198"/>
      <c r="WUK898" s="2198"/>
      <c r="WUL898" s="2198"/>
      <c r="WUM898" s="2198"/>
      <c r="WUN898" s="2198"/>
      <c r="WUO898" s="2198"/>
      <c r="WUP898" s="2198"/>
      <c r="WUQ898" s="2198"/>
      <c r="WUR898" s="2198"/>
      <c r="WUS898" s="2198"/>
      <c r="WUT898" s="2198"/>
      <c r="WUU898" s="2198"/>
      <c r="WUV898" s="2198"/>
      <c r="WUW898" s="2198"/>
      <c r="WUX898" s="2198"/>
      <c r="WUY898" s="2198"/>
      <c r="WUZ898" s="2198"/>
      <c r="WVA898" s="2198"/>
      <c r="WVB898" s="2198"/>
      <c r="WVC898" s="2198"/>
      <c r="WVD898" s="2198"/>
      <c r="WVE898" s="2198"/>
      <c r="WVF898" s="2198"/>
      <c r="WVG898" s="2198"/>
      <c r="WVH898" s="2198"/>
      <c r="WVI898" s="2198"/>
      <c r="WVJ898" s="2198"/>
      <c r="WVK898" s="2198"/>
      <c r="WVO898" s="2198"/>
      <c r="WVP898" s="2198"/>
      <c r="WVQ898" s="2198"/>
      <c r="WVR898" s="2198"/>
      <c r="WVS898" s="2198"/>
      <c r="WVT898" s="2198"/>
      <c r="WVU898" s="2198"/>
      <c r="WVV898" s="2198"/>
      <c r="WVW898" s="2198"/>
      <c r="WVX898" s="2198"/>
      <c r="WVY898" s="2198"/>
      <c r="WVZ898" s="2198"/>
      <c r="WWA898" s="2198"/>
      <c r="WWB898" s="2198"/>
      <c r="WWC898" s="2198"/>
      <c r="WWD898" s="2198"/>
      <c r="WWE898" s="2198"/>
      <c r="WWF898" s="2198"/>
      <c r="WWG898" s="2198"/>
      <c r="WWH898" s="2198"/>
      <c r="WWI898" s="2198"/>
      <c r="WWJ898" s="2198"/>
      <c r="WWK898" s="2198"/>
      <c r="WWL898" s="2198"/>
      <c r="WWM898" s="2198"/>
      <c r="WWN898" s="2198"/>
      <c r="WWO898" s="2198"/>
      <c r="WWP898" s="2198"/>
      <c r="WWQ898" s="2198"/>
      <c r="WWR898" s="2198"/>
      <c r="WWS898" s="2198"/>
      <c r="WWT898" s="2198"/>
      <c r="WWU898" s="2198"/>
      <c r="WWV898" s="2198"/>
      <c r="WWW898" s="2198"/>
      <c r="WWX898" s="2198"/>
      <c r="WWY898" s="2198"/>
      <c r="WWZ898" s="2198"/>
      <c r="WXA898" s="2198"/>
      <c r="WXB898" s="2198"/>
      <c r="WXC898" s="2198"/>
      <c r="WXD898" s="2198"/>
      <c r="WXE898" s="2198"/>
      <c r="WXF898" s="2198"/>
      <c r="WXG898" s="2198"/>
      <c r="WXH898" s="2198"/>
      <c r="WXI898" s="2198"/>
      <c r="WXJ898" s="2198"/>
      <c r="WXK898" s="2198"/>
      <c r="WXL898" s="2198"/>
      <c r="WXM898" s="2198"/>
      <c r="WXN898" s="2198"/>
      <c r="WXO898" s="2198"/>
      <c r="WXP898" s="2198"/>
      <c r="WXQ898" s="2198"/>
      <c r="WXR898" s="2198"/>
      <c r="WXS898" s="2198"/>
      <c r="WXT898" s="2198"/>
      <c r="WXU898" s="2198"/>
      <c r="WXV898" s="2198"/>
      <c r="WXW898" s="2198"/>
      <c r="WXX898" s="2198"/>
      <c r="WXY898" s="2198"/>
      <c r="WXZ898" s="2198"/>
      <c r="WYA898" s="2198"/>
      <c r="WYB898" s="2198"/>
      <c r="WYC898" s="2198"/>
      <c r="WYD898" s="2198"/>
      <c r="WYE898" s="2198"/>
      <c r="WYF898" s="2198"/>
      <c r="WYG898" s="2198"/>
      <c r="WYH898" s="2198"/>
      <c r="WYI898" s="2198"/>
      <c r="WYJ898" s="2198"/>
      <c r="WYK898" s="2198"/>
      <c r="WYL898" s="2198"/>
      <c r="WYM898" s="2198"/>
      <c r="WYN898" s="2198"/>
      <c r="WYO898" s="2198"/>
      <c r="WYP898" s="2198"/>
      <c r="WYQ898" s="2198"/>
      <c r="WYR898" s="2198"/>
      <c r="WYS898" s="2198"/>
      <c r="WYT898" s="2198"/>
      <c r="WYU898" s="2198"/>
      <c r="WYV898" s="2198"/>
      <c r="WYW898" s="2198"/>
      <c r="WYX898" s="2198"/>
      <c r="WYY898" s="2198"/>
      <c r="WYZ898" s="2198"/>
      <c r="WZA898" s="2198"/>
      <c r="WZB898" s="2198"/>
      <c r="WZC898" s="2198"/>
      <c r="WZD898" s="2198"/>
      <c r="WZE898" s="2198"/>
      <c r="WZF898" s="2198"/>
      <c r="WZG898" s="2198"/>
      <c r="WZH898" s="2198"/>
      <c r="WZI898" s="2198"/>
      <c r="WZJ898" s="2198"/>
      <c r="WZK898" s="2198"/>
      <c r="WZL898" s="2198"/>
      <c r="WZM898" s="2198"/>
      <c r="WZN898" s="2198"/>
      <c r="WZO898" s="2198"/>
      <c r="WZP898" s="2198"/>
      <c r="WZQ898" s="2198"/>
      <c r="WZR898" s="2198"/>
      <c r="WZS898" s="2198"/>
      <c r="WZT898" s="2198"/>
      <c r="WZU898" s="2198"/>
      <c r="WZV898" s="2198"/>
      <c r="WZW898" s="2198"/>
      <c r="WZX898" s="2198"/>
      <c r="WZY898" s="2198"/>
      <c r="WZZ898" s="2198"/>
      <c r="XAA898" s="2198"/>
      <c r="XAB898" s="2198"/>
      <c r="XAC898" s="2198"/>
      <c r="XAD898" s="2198"/>
      <c r="XAE898" s="2198"/>
      <c r="XAF898" s="2198"/>
      <c r="XAG898" s="2198"/>
      <c r="XAH898" s="2198"/>
      <c r="XAI898" s="2198"/>
      <c r="XAJ898" s="2198"/>
      <c r="XAK898" s="2198"/>
      <c r="XAL898" s="2198"/>
      <c r="XAM898" s="2198"/>
      <c r="XAN898" s="2198"/>
      <c r="XAO898" s="2198"/>
      <c r="XAP898" s="2198"/>
      <c r="XAQ898" s="2198"/>
      <c r="XAR898" s="2198"/>
      <c r="XAS898" s="2198"/>
      <c r="XAT898" s="2198"/>
      <c r="XAU898" s="2198"/>
      <c r="XAV898" s="2198"/>
      <c r="XAW898" s="2198"/>
      <c r="XAX898" s="2198"/>
      <c r="XAY898" s="2198"/>
      <c r="XAZ898" s="2198"/>
      <c r="XBA898" s="2198"/>
      <c r="XBB898" s="2198"/>
      <c r="XBC898" s="2198"/>
      <c r="XBD898" s="2198"/>
      <c r="XBE898" s="2198"/>
      <c r="XBF898" s="2198"/>
      <c r="XBG898" s="2198"/>
      <c r="XBH898" s="2198"/>
      <c r="XBI898" s="2198"/>
      <c r="XBJ898" s="2198"/>
      <c r="XBK898" s="2198"/>
      <c r="XBL898" s="2198"/>
      <c r="XBM898" s="2198"/>
      <c r="XBN898" s="2198"/>
      <c r="XBO898" s="2198"/>
      <c r="XBP898" s="2198"/>
      <c r="XBQ898" s="2198"/>
      <c r="XBR898" s="2198"/>
      <c r="XBS898" s="2198"/>
      <c r="XBT898" s="2198"/>
      <c r="XBU898" s="2198"/>
      <c r="XBV898" s="2198"/>
      <c r="XBW898" s="2198"/>
      <c r="XBX898" s="2198"/>
      <c r="XBY898" s="2198"/>
      <c r="XBZ898" s="2198"/>
      <c r="XCA898" s="2198"/>
      <c r="XCB898" s="2198"/>
      <c r="XCC898" s="2198"/>
      <c r="XCD898" s="2198"/>
      <c r="XCE898" s="2198"/>
      <c r="XCF898" s="2198"/>
      <c r="XCG898" s="2198"/>
      <c r="XCH898" s="2198"/>
      <c r="XCI898" s="2198"/>
      <c r="XCJ898" s="2198"/>
      <c r="XCK898" s="2198"/>
      <c r="XCL898" s="2198"/>
      <c r="XCM898" s="2198"/>
      <c r="XCN898" s="2198"/>
      <c r="XCO898" s="2198"/>
      <c r="XCP898" s="2198"/>
      <c r="XCQ898" s="2198"/>
      <c r="XCR898" s="2198"/>
      <c r="XCS898" s="2198"/>
      <c r="XCT898" s="2198"/>
      <c r="XCU898" s="2198"/>
      <c r="XCV898" s="2198"/>
      <c r="XCW898" s="2198"/>
      <c r="XCX898" s="2198"/>
      <c r="XCY898" s="2198"/>
      <c r="XCZ898" s="2198"/>
      <c r="XDA898" s="2198"/>
      <c r="XDB898" s="2198"/>
      <c r="XDC898" s="2198"/>
      <c r="XDD898" s="2198"/>
      <c r="XDE898" s="2198"/>
      <c r="XDF898" s="2198"/>
      <c r="XDG898" s="2198"/>
      <c r="XDH898" s="2198"/>
      <c r="XDI898" s="2198"/>
      <c r="XDJ898" s="2198"/>
      <c r="XDK898" s="2198"/>
      <c r="XDL898" s="2198"/>
      <c r="XDM898" s="2198"/>
      <c r="XDN898" s="2198"/>
      <c r="XDO898" s="2198"/>
      <c r="XDP898" s="2198"/>
      <c r="XDQ898" s="2198"/>
      <c r="XDR898" s="2198"/>
      <c r="XDS898" s="2198"/>
      <c r="XDT898" s="2198"/>
      <c r="XDU898" s="2198"/>
      <c r="XDV898" s="2198"/>
      <c r="XDW898" s="2198"/>
      <c r="XDX898" s="2198"/>
      <c r="XDY898" s="2198"/>
      <c r="XDZ898" s="2198"/>
      <c r="XEA898" s="2198"/>
      <c r="XEB898" s="2198"/>
      <c r="XEC898" s="2198"/>
      <c r="XED898" s="2198"/>
      <c r="XEE898" s="2198"/>
      <c r="XEF898" s="2198"/>
      <c r="XEG898" s="2198"/>
      <c r="XEH898" s="2198"/>
      <c r="XEI898" s="2198"/>
      <c r="XEJ898" s="2198"/>
      <c r="XEK898" s="2198"/>
      <c r="XEL898" s="2198"/>
      <c r="XEM898" s="2198"/>
      <c r="XEN898" s="2198"/>
      <c r="XEO898" s="2198"/>
      <c r="XEP898" s="2198"/>
      <c r="XEQ898" s="2198"/>
      <c r="XER898" s="2198"/>
      <c r="XES898" s="2198"/>
      <c r="XET898" s="2198"/>
      <c r="XEU898" s="2198"/>
      <c r="XEV898" s="2198"/>
      <c r="XEW898" s="2198"/>
      <c r="XEX898" s="2198"/>
      <c r="XEY898" s="2198"/>
      <c r="XEZ898" s="2198"/>
      <c r="XFA898" s="2198"/>
      <c r="XFB898" s="2198"/>
      <c r="XFC898" s="2198"/>
    </row>
    <row r="899" spans="1:16383" s="2203" customFormat="1">
      <c r="A899" s="2204" t="s">
        <v>3554</v>
      </c>
      <c r="B899" s="2205" t="s">
        <v>4338</v>
      </c>
      <c r="C899" s="2222" t="s">
        <v>48</v>
      </c>
      <c r="D899" s="2222">
        <f t="shared" si="39"/>
        <v>0.25</v>
      </c>
      <c r="E899" s="2222"/>
      <c r="F899" s="2222">
        <v>0.25</v>
      </c>
      <c r="G899" s="2222" t="s">
        <v>75</v>
      </c>
      <c r="H899" s="2222" t="s">
        <v>2361</v>
      </c>
      <c r="I899" s="2203">
        <v>1</v>
      </c>
      <c r="J899" s="2198"/>
      <c r="K899" s="2205" t="s">
        <v>4338</v>
      </c>
      <c r="L899" s="2198"/>
      <c r="M899" s="2198"/>
      <c r="N899" s="2198"/>
      <c r="O899" s="2198"/>
      <c r="P899" s="2198"/>
      <c r="Q899" s="2198"/>
      <c r="R899" s="2198"/>
      <c r="S899" s="2198"/>
      <c r="T899" s="2198"/>
      <c r="U899" s="2198"/>
      <c r="V899" s="2198"/>
      <c r="W899" s="2198"/>
      <c r="X899" s="2198"/>
      <c r="Y899" s="2198"/>
      <c r="Z899" s="2198"/>
      <c r="AA899" s="2198"/>
      <c r="AB899" s="2198"/>
      <c r="AC899" s="2198"/>
      <c r="AD899" s="2198"/>
      <c r="AE899" s="2198"/>
      <c r="AF899" s="2198"/>
      <c r="AG899" s="2198"/>
      <c r="AH899" s="2198"/>
      <c r="AI899" s="2198"/>
      <c r="AJ899" s="2198"/>
      <c r="AK899" s="2198"/>
      <c r="AL899" s="2198"/>
      <c r="AM899" s="2198"/>
      <c r="AN899" s="2198"/>
      <c r="AO899" s="2198"/>
      <c r="AP899" s="2198"/>
      <c r="AQ899" s="2198"/>
      <c r="AR899" s="2198"/>
      <c r="AS899" s="2198"/>
      <c r="AT899" s="2198"/>
      <c r="AU899" s="2198"/>
      <c r="AV899" s="2198"/>
      <c r="AW899" s="2198"/>
      <c r="AX899" s="2198"/>
      <c r="AY899" s="2198"/>
      <c r="AZ899" s="2198"/>
      <c r="BA899" s="2198"/>
      <c r="BB899" s="2198"/>
      <c r="BC899" s="2198"/>
      <c r="BD899" s="2198"/>
      <c r="BE899" s="2198"/>
      <c r="BF899" s="2198"/>
      <c r="BG899" s="2198"/>
      <c r="BH899" s="2198"/>
      <c r="BI899" s="2198"/>
      <c r="BJ899" s="2198"/>
      <c r="BK899" s="2198"/>
      <c r="BL899" s="2198"/>
      <c r="BM899" s="2198"/>
      <c r="BN899" s="2198"/>
      <c r="BO899" s="2198"/>
      <c r="BP899" s="2198"/>
      <c r="BQ899" s="2198"/>
      <c r="BR899" s="2198"/>
      <c r="BS899" s="2198"/>
      <c r="BT899" s="2198"/>
      <c r="BU899" s="2198"/>
      <c r="BV899" s="2198"/>
      <c r="BW899" s="2198"/>
      <c r="BX899" s="2198"/>
      <c r="BY899" s="2198"/>
      <c r="BZ899" s="2198"/>
      <c r="CA899" s="2198"/>
      <c r="CB899" s="2198"/>
      <c r="CC899" s="2198"/>
      <c r="CD899" s="2198"/>
      <c r="CE899" s="2198"/>
      <c r="CF899" s="2198"/>
      <c r="CG899" s="2198"/>
      <c r="CH899" s="2198"/>
      <c r="CI899" s="2198"/>
      <c r="CJ899" s="2198"/>
      <c r="CK899" s="2198"/>
      <c r="CL899" s="2198"/>
      <c r="CM899" s="2198"/>
      <c r="CN899" s="2198"/>
      <c r="CO899" s="2198"/>
      <c r="CP899" s="2198"/>
      <c r="CQ899" s="2198"/>
      <c r="CR899" s="2198"/>
      <c r="CS899" s="2198"/>
      <c r="CT899" s="2198"/>
      <c r="CU899" s="2198"/>
      <c r="CV899" s="2198"/>
      <c r="CW899" s="2198"/>
      <c r="CX899" s="2198"/>
      <c r="CY899" s="2198"/>
      <c r="CZ899" s="2198"/>
      <c r="DA899" s="2198"/>
      <c r="DB899" s="2198"/>
      <c r="DC899" s="2198"/>
      <c r="DD899" s="2198"/>
      <c r="DE899" s="2198"/>
      <c r="DF899" s="2198"/>
      <c r="DG899" s="2198"/>
      <c r="DH899" s="2198"/>
      <c r="DI899" s="2198"/>
      <c r="DJ899" s="2198"/>
      <c r="DK899" s="2198"/>
      <c r="DL899" s="2198"/>
      <c r="DM899" s="2198"/>
      <c r="DN899" s="2198"/>
      <c r="DO899" s="2198"/>
      <c r="DP899" s="2198"/>
      <c r="DQ899" s="2198"/>
      <c r="DR899" s="2198"/>
      <c r="DS899" s="2198"/>
      <c r="DT899" s="2198"/>
      <c r="DU899" s="2198"/>
      <c r="DV899" s="2198"/>
      <c r="DW899" s="2198"/>
      <c r="DX899" s="2198"/>
      <c r="DY899" s="2198"/>
      <c r="DZ899" s="2198"/>
      <c r="EA899" s="2198"/>
      <c r="EB899" s="2198"/>
      <c r="EC899" s="2198"/>
      <c r="ED899" s="2198"/>
      <c r="EE899" s="2198"/>
      <c r="EF899" s="2198"/>
      <c r="EG899" s="2198"/>
      <c r="EH899" s="2198"/>
      <c r="EI899" s="2198"/>
      <c r="EJ899" s="2198"/>
      <c r="EK899" s="2198"/>
      <c r="EL899" s="2198"/>
      <c r="EM899" s="2198"/>
      <c r="EN899" s="2198"/>
      <c r="EO899" s="2198"/>
      <c r="EP899" s="2198"/>
      <c r="EQ899" s="2198"/>
      <c r="ER899" s="2198"/>
      <c r="ES899" s="2198"/>
      <c r="ET899" s="2198"/>
      <c r="EU899" s="2198"/>
      <c r="EV899" s="2198"/>
      <c r="EW899" s="2198"/>
      <c r="EX899" s="2198"/>
      <c r="EY899" s="2198"/>
      <c r="EZ899" s="2198"/>
      <c r="FA899" s="2198"/>
      <c r="FB899" s="2198"/>
      <c r="FC899" s="2198"/>
      <c r="FD899" s="2198"/>
      <c r="FE899" s="2198"/>
      <c r="FF899" s="2198"/>
      <c r="FG899" s="2198"/>
      <c r="FH899" s="2198"/>
      <c r="FI899" s="2198"/>
      <c r="FJ899" s="2198"/>
      <c r="FK899" s="2198"/>
      <c r="FL899" s="2198"/>
      <c r="FM899" s="2198"/>
      <c r="FN899" s="2198"/>
      <c r="FO899" s="2198"/>
      <c r="FP899" s="2198"/>
      <c r="FQ899" s="2198"/>
      <c r="FR899" s="2198"/>
      <c r="FS899" s="2198"/>
      <c r="FT899" s="2198"/>
      <c r="FU899" s="2198"/>
      <c r="FV899" s="2198"/>
      <c r="FW899" s="2198"/>
      <c r="FX899" s="2198"/>
      <c r="FY899" s="2198"/>
      <c r="FZ899" s="2198"/>
      <c r="GA899" s="2198"/>
      <c r="GB899" s="2198"/>
      <c r="GC899" s="2198"/>
      <c r="GD899" s="2198"/>
      <c r="GE899" s="2198"/>
      <c r="GF899" s="2198"/>
      <c r="GG899" s="2198"/>
      <c r="GH899" s="2198"/>
      <c r="GI899" s="2198"/>
      <c r="GJ899" s="2198"/>
      <c r="GK899" s="2198"/>
      <c r="GL899" s="2198"/>
      <c r="GM899" s="2198"/>
      <c r="GN899" s="2198"/>
      <c r="GO899" s="2198"/>
      <c r="GP899" s="2198"/>
      <c r="GQ899" s="2198"/>
      <c r="GR899" s="2198"/>
      <c r="GS899" s="2198"/>
      <c r="GT899" s="2198"/>
      <c r="GU899" s="2198"/>
      <c r="GV899" s="2198"/>
      <c r="GW899" s="2198"/>
      <c r="GX899" s="2198"/>
      <c r="GY899" s="2198"/>
      <c r="GZ899" s="2198"/>
      <c r="HA899" s="2198"/>
      <c r="HB899" s="2198"/>
      <c r="HC899" s="2198"/>
      <c r="HD899" s="2198"/>
      <c r="HE899" s="2198"/>
      <c r="HF899" s="2198"/>
      <c r="HG899" s="2198"/>
      <c r="HH899" s="2198"/>
      <c r="HI899" s="2198"/>
      <c r="HJ899" s="2198"/>
      <c r="HK899" s="2198"/>
      <c r="HL899" s="2198"/>
      <c r="HM899" s="2198"/>
      <c r="HN899" s="2198"/>
      <c r="HO899" s="2198"/>
      <c r="HP899" s="2198"/>
      <c r="HQ899" s="2198"/>
      <c r="HR899" s="2198"/>
      <c r="HS899" s="2198"/>
      <c r="HT899" s="2198"/>
      <c r="HU899" s="2198"/>
      <c r="HV899" s="2198"/>
      <c r="HW899" s="2198"/>
      <c r="HX899" s="2198"/>
      <c r="HY899" s="2198"/>
      <c r="HZ899" s="2198"/>
      <c r="IA899" s="2198"/>
      <c r="IB899" s="2198"/>
      <c r="IC899" s="2198"/>
      <c r="ID899" s="2198"/>
      <c r="IE899" s="2198"/>
      <c r="IF899" s="2198"/>
      <c r="IG899" s="2198"/>
      <c r="IH899" s="2198"/>
      <c r="II899" s="2198"/>
      <c r="IJ899" s="2198"/>
      <c r="IK899" s="2198"/>
      <c r="IL899" s="2198"/>
      <c r="IM899" s="2198"/>
      <c r="IN899" s="2198"/>
      <c r="IO899" s="2198"/>
      <c r="IP899" s="2198"/>
      <c r="IQ899" s="2198"/>
      <c r="IR899" s="2198"/>
      <c r="IS899" s="2198"/>
      <c r="IT899" s="2198"/>
      <c r="IU899" s="2198"/>
      <c r="IV899" s="2198"/>
      <c r="IW899" s="2198"/>
      <c r="IX899" s="2198"/>
      <c r="IY899" s="2198"/>
      <c r="JC899" s="2198"/>
      <c r="JD899" s="2198"/>
      <c r="JE899" s="2198"/>
      <c r="JF899" s="2198"/>
      <c r="JG899" s="2198"/>
      <c r="JH899" s="2198"/>
      <c r="JI899" s="2198"/>
      <c r="JJ899" s="2198"/>
      <c r="JK899" s="2198"/>
      <c r="JL899" s="2198"/>
      <c r="JM899" s="2198"/>
      <c r="JN899" s="2198"/>
      <c r="JO899" s="2198"/>
      <c r="JP899" s="2198"/>
      <c r="JQ899" s="2198"/>
      <c r="JR899" s="2198"/>
      <c r="JS899" s="2198"/>
      <c r="JT899" s="2198"/>
      <c r="JU899" s="2198"/>
      <c r="JV899" s="2198"/>
      <c r="JW899" s="2198"/>
      <c r="JX899" s="2198"/>
      <c r="JY899" s="2198"/>
      <c r="JZ899" s="2198"/>
      <c r="KA899" s="2198"/>
      <c r="KB899" s="2198"/>
      <c r="KC899" s="2198"/>
      <c r="KD899" s="2198"/>
      <c r="KE899" s="2198"/>
      <c r="KF899" s="2198"/>
      <c r="KG899" s="2198"/>
      <c r="KH899" s="2198"/>
      <c r="KI899" s="2198"/>
      <c r="KJ899" s="2198"/>
      <c r="KK899" s="2198"/>
      <c r="KL899" s="2198"/>
      <c r="KM899" s="2198"/>
      <c r="KN899" s="2198"/>
      <c r="KO899" s="2198"/>
      <c r="KP899" s="2198"/>
      <c r="KQ899" s="2198"/>
      <c r="KR899" s="2198"/>
      <c r="KS899" s="2198"/>
      <c r="KT899" s="2198"/>
      <c r="KU899" s="2198"/>
      <c r="KV899" s="2198"/>
      <c r="KW899" s="2198"/>
      <c r="KX899" s="2198"/>
      <c r="KY899" s="2198"/>
      <c r="KZ899" s="2198"/>
      <c r="LA899" s="2198"/>
      <c r="LB899" s="2198"/>
      <c r="LC899" s="2198"/>
      <c r="LD899" s="2198"/>
      <c r="LE899" s="2198"/>
      <c r="LF899" s="2198"/>
      <c r="LG899" s="2198"/>
      <c r="LH899" s="2198"/>
      <c r="LI899" s="2198"/>
      <c r="LJ899" s="2198"/>
      <c r="LK899" s="2198"/>
      <c r="LL899" s="2198"/>
      <c r="LM899" s="2198"/>
      <c r="LN899" s="2198"/>
      <c r="LO899" s="2198"/>
      <c r="LP899" s="2198"/>
      <c r="LQ899" s="2198"/>
      <c r="LR899" s="2198"/>
      <c r="LS899" s="2198"/>
      <c r="LT899" s="2198"/>
      <c r="LU899" s="2198"/>
      <c r="LV899" s="2198"/>
      <c r="LW899" s="2198"/>
      <c r="LX899" s="2198"/>
      <c r="LY899" s="2198"/>
      <c r="LZ899" s="2198"/>
      <c r="MA899" s="2198"/>
      <c r="MB899" s="2198"/>
      <c r="MC899" s="2198"/>
      <c r="MD899" s="2198"/>
      <c r="ME899" s="2198"/>
      <c r="MF899" s="2198"/>
      <c r="MG899" s="2198"/>
      <c r="MH899" s="2198"/>
      <c r="MI899" s="2198"/>
      <c r="MJ899" s="2198"/>
      <c r="MK899" s="2198"/>
      <c r="ML899" s="2198"/>
      <c r="MM899" s="2198"/>
      <c r="MN899" s="2198"/>
      <c r="MO899" s="2198"/>
      <c r="MP899" s="2198"/>
      <c r="MQ899" s="2198"/>
      <c r="MR899" s="2198"/>
      <c r="MS899" s="2198"/>
      <c r="MT899" s="2198"/>
      <c r="MU899" s="2198"/>
      <c r="MV899" s="2198"/>
      <c r="MW899" s="2198"/>
      <c r="MX899" s="2198"/>
      <c r="MY899" s="2198"/>
      <c r="MZ899" s="2198"/>
      <c r="NA899" s="2198"/>
      <c r="NB899" s="2198"/>
      <c r="NC899" s="2198"/>
      <c r="ND899" s="2198"/>
      <c r="NE899" s="2198"/>
      <c r="NF899" s="2198"/>
      <c r="NG899" s="2198"/>
      <c r="NH899" s="2198"/>
      <c r="NI899" s="2198"/>
      <c r="NJ899" s="2198"/>
      <c r="NK899" s="2198"/>
      <c r="NL899" s="2198"/>
      <c r="NM899" s="2198"/>
      <c r="NN899" s="2198"/>
      <c r="NO899" s="2198"/>
      <c r="NP899" s="2198"/>
      <c r="NQ899" s="2198"/>
      <c r="NR899" s="2198"/>
      <c r="NS899" s="2198"/>
      <c r="NT899" s="2198"/>
      <c r="NU899" s="2198"/>
      <c r="NV899" s="2198"/>
      <c r="NW899" s="2198"/>
      <c r="NX899" s="2198"/>
      <c r="NY899" s="2198"/>
      <c r="NZ899" s="2198"/>
      <c r="OA899" s="2198"/>
      <c r="OB899" s="2198"/>
      <c r="OC899" s="2198"/>
      <c r="OD899" s="2198"/>
      <c r="OE899" s="2198"/>
      <c r="OF899" s="2198"/>
      <c r="OG899" s="2198"/>
      <c r="OH899" s="2198"/>
      <c r="OI899" s="2198"/>
      <c r="OJ899" s="2198"/>
      <c r="OK899" s="2198"/>
      <c r="OL899" s="2198"/>
      <c r="OM899" s="2198"/>
      <c r="ON899" s="2198"/>
      <c r="OO899" s="2198"/>
      <c r="OP899" s="2198"/>
      <c r="OQ899" s="2198"/>
      <c r="OR899" s="2198"/>
      <c r="OS899" s="2198"/>
      <c r="OT899" s="2198"/>
      <c r="OU899" s="2198"/>
      <c r="OV899" s="2198"/>
      <c r="OW899" s="2198"/>
      <c r="OX899" s="2198"/>
      <c r="OY899" s="2198"/>
      <c r="OZ899" s="2198"/>
      <c r="PA899" s="2198"/>
      <c r="PB899" s="2198"/>
      <c r="PC899" s="2198"/>
      <c r="PD899" s="2198"/>
      <c r="PE899" s="2198"/>
      <c r="PF899" s="2198"/>
      <c r="PG899" s="2198"/>
      <c r="PH899" s="2198"/>
      <c r="PI899" s="2198"/>
      <c r="PJ899" s="2198"/>
      <c r="PK899" s="2198"/>
      <c r="PL899" s="2198"/>
      <c r="PM899" s="2198"/>
      <c r="PN899" s="2198"/>
      <c r="PO899" s="2198"/>
      <c r="PP899" s="2198"/>
      <c r="PQ899" s="2198"/>
      <c r="PR899" s="2198"/>
      <c r="PS899" s="2198"/>
      <c r="PT899" s="2198"/>
      <c r="PU899" s="2198"/>
      <c r="PV899" s="2198"/>
      <c r="PW899" s="2198"/>
      <c r="PX899" s="2198"/>
      <c r="PY899" s="2198"/>
      <c r="PZ899" s="2198"/>
      <c r="QA899" s="2198"/>
      <c r="QB899" s="2198"/>
      <c r="QC899" s="2198"/>
      <c r="QD899" s="2198"/>
      <c r="QE899" s="2198"/>
      <c r="QF899" s="2198"/>
      <c r="QG899" s="2198"/>
      <c r="QH899" s="2198"/>
      <c r="QI899" s="2198"/>
      <c r="QJ899" s="2198"/>
      <c r="QK899" s="2198"/>
      <c r="QL899" s="2198"/>
      <c r="QM899" s="2198"/>
      <c r="QN899" s="2198"/>
      <c r="QO899" s="2198"/>
      <c r="QP899" s="2198"/>
      <c r="QQ899" s="2198"/>
      <c r="QR899" s="2198"/>
      <c r="QS899" s="2198"/>
      <c r="QT899" s="2198"/>
      <c r="QU899" s="2198"/>
      <c r="QV899" s="2198"/>
      <c r="QW899" s="2198"/>
      <c r="QX899" s="2198"/>
      <c r="QY899" s="2198"/>
      <c r="QZ899" s="2198"/>
      <c r="RA899" s="2198"/>
      <c r="RB899" s="2198"/>
      <c r="RC899" s="2198"/>
      <c r="RD899" s="2198"/>
      <c r="RE899" s="2198"/>
      <c r="RF899" s="2198"/>
      <c r="RG899" s="2198"/>
      <c r="RH899" s="2198"/>
      <c r="RI899" s="2198"/>
      <c r="RJ899" s="2198"/>
      <c r="RK899" s="2198"/>
      <c r="RL899" s="2198"/>
      <c r="RM899" s="2198"/>
      <c r="RN899" s="2198"/>
      <c r="RO899" s="2198"/>
      <c r="RP899" s="2198"/>
      <c r="RQ899" s="2198"/>
      <c r="RR899" s="2198"/>
      <c r="RS899" s="2198"/>
      <c r="RT899" s="2198"/>
      <c r="RU899" s="2198"/>
      <c r="RV899" s="2198"/>
      <c r="RW899" s="2198"/>
      <c r="RX899" s="2198"/>
      <c r="RY899" s="2198"/>
      <c r="RZ899" s="2198"/>
      <c r="SA899" s="2198"/>
      <c r="SB899" s="2198"/>
      <c r="SC899" s="2198"/>
      <c r="SD899" s="2198"/>
      <c r="SE899" s="2198"/>
      <c r="SF899" s="2198"/>
      <c r="SG899" s="2198"/>
      <c r="SH899" s="2198"/>
      <c r="SI899" s="2198"/>
      <c r="SJ899" s="2198"/>
      <c r="SK899" s="2198"/>
      <c r="SL899" s="2198"/>
      <c r="SM899" s="2198"/>
      <c r="SN899" s="2198"/>
      <c r="SO899" s="2198"/>
      <c r="SP899" s="2198"/>
      <c r="SQ899" s="2198"/>
      <c r="SR899" s="2198"/>
      <c r="SS899" s="2198"/>
      <c r="ST899" s="2198"/>
      <c r="SU899" s="2198"/>
      <c r="SY899" s="2198"/>
      <c r="SZ899" s="2198"/>
      <c r="TA899" s="2198"/>
      <c r="TB899" s="2198"/>
      <c r="TC899" s="2198"/>
      <c r="TD899" s="2198"/>
      <c r="TE899" s="2198"/>
      <c r="TF899" s="2198"/>
      <c r="TG899" s="2198"/>
      <c r="TH899" s="2198"/>
      <c r="TI899" s="2198"/>
      <c r="TJ899" s="2198"/>
      <c r="TK899" s="2198"/>
      <c r="TL899" s="2198"/>
      <c r="TM899" s="2198"/>
      <c r="TN899" s="2198"/>
      <c r="TO899" s="2198"/>
      <c r="TP899" s="2198"/>
      <c r="TQ899" s="2198"/>
      <c r="TR899" s="2198"/>
      <c r="TS899" s="2198"/>
      <c r="TT899" s="2198"/>
      <c r="TU899" s="2198"/>
      <c r="TV899" s="2198"/>
      <c r="TW899" s="2198"/>
      <c r="TX899" s="2198"/>
      <c r="TY899" s="2198"/>
      <c r="TZ899" s="2198"/>
      <c r="UA899" s="2198"/>
      <c r="UB899" s="2198"/>
      <c r="UC899" s="2198"/>
      <c r="UD899" s="2198"/>
      <c r="UE899" s="2198"/>
      <c r="UF899" s="2198"/>
      <c r="UG899" s="2198"/>
      <c r="UH899" s="2198"/>
      <c r="UI899" s="2198"/>
      <c r="UJ899" s="2198"/>
      <c r="UK899" s="2198"/>
      <c r="UL899" s="2198"/>
      <c r="UM899" s="2198"/>
      <c r="UN899" s="2198"/>
      <c r="UO899" s="2198"/>
      <c r="UP899" s="2198"/>
      <c r="UQ899" s="2198"/>
      <c r="UR899" s="2198"/>
      <c r="US899" s="2198"/>
      <c r="UT899" s="2198"/>
      <c r="UU899" s="2198"/>
      <c r="UV899" s="2198"/>
      <c r="UW899" s="2198"/>
      <c r="UX899" s="2198"/>
      <c r="UY899" s="2198"/>
      <c r="UZ899" s="2198"/>
      <c r="VA899" s="2198"/>
      <c r="VB899" s="2198"/>
      <c r="VC899" s="2198"/>
      <c r="VD899" s="2198"/>
      <c r="VE899" s="2198"/>
      <c r="VF899" s="2198"/>
      <c r="VG899" s="2198"/>
      <c r="VH899" s="2198"/>
      <c r="VI899" s="2198"/>
      <c r="VJ899" s="2198"/>
      <c r="VK899" s="2198"/>
      <c r="VL899" s="2198"/>
      <c r="VM899" s="2198"/>
      <c r="VN899" s="2198"/>
      <c r="VO899" s="2198"/>
      <c r="VP899" s="2198"/>
      <c r="VQ899" s="2198"/>
      <c r="VR899" s="2198"/>
      <c r="VS899" s="2198"/>
      <c r="VT899" s="2198"/>
      <c r="VU899" s="2198"/>
      <c r="VV899" s="2198"/>
      <c r="VW899" s="2198"/>
      <c r="VX899" s="2198"/>
      <c r="VY899" s="2198"/>
      <c r="VZ899" s="2198"/>
      <c r="WA899" s="2198"/>
      <c r="WB899" s="2198"/>
      <c r="WC899" s="2198"/>
      <c r="WD899" s="2198"/>
      <c r="WE899" s="2198"/>
      <c r="WF899" s="2198"/>
      <c r="WG899" s="2198"/>
      <c r="WH899" s="2198"/>
      <c r="WI899" s="2198"/>
      <c r="WJ899" s="2198"/>
      <c r="WK899" s="2198"/>
      <c r="WL899" s="2198"/>
      <c r="WM899" s="2198"/>
      <c r="WN899" s="2198"/>
      <c r="WO899" s="2198"/>
      <c r="WP899" s="2198"/>
      <c r="WQ899" s="2198"/>
      <c r="WR899" s="2198"/>
      <c r="WS899" s="2198"/>
      <c r="WT899" s="2198"/>
      <c r="WU899" s="2198"/>
      <c r="WV899" s="2198"/>
      <c r="WW899" s="2198"/>
      <c r="WX899" s="2198"/>
      <c r="WY899" s="2198"/>
      <c r="WZ899" s="2198"/>
      <c r="XA899" s="2198"/>
      <c r="XB899" s="2198"/>
      <c r="XC899" s="2198"/>
      <c r="XD899" s="2198"/>
      <c r="XE899" s="2198"/>
      <c r="XF899" s="2198"/>
      <c r="XG899" s="2198"/>
      <c r="XH899" s="2198"/>
      <c r="XI899" s="2198"/>
      <c r="XJ899" s="2198"/>
      <c r="XK899" s="2198"/>
      <c r="XL899" s="2198"/>
      <c r="XM899" s="2198"/>
      <c r="XN899" s="2198"/>
      <c r="XO899" s="2198"/>
      <c r="XP899" s="2198"/>
      <c r="XQ899" s="2198"/>
      <c r="XR899" s="2198"/>
      <c r="XS899" s="2198"/>
      <c r="XT899" s="2198"/>
      <c r="XU899" s="2198"/>
      <c r="XV899" s="2198"/>
      <c r="XW899" s="2198"/>
      <c r="XX899" s="2198"/>
      <c r="XY899" s="2198"/>
      <c r="XZ899" s="2198"/>
      <c r="YA899" s="2198"/>
      <c r="YB899" s="2198"/>
      <c r="YC899" s="2198"/>
      <c r="YD899" s="2198"/>
      <c r="YE899" s="2198"/>
      <c r="YF899" s="2198"/>
      <c r="YG899" s="2198"/>
      <c r="YH899" s="2198"/>
      <c r="YI899" s="2198"/>
      <c r="YJ899" s="2198"/>
      <c r="YK899" s="2198"/>
      <c r="YL899" s="2198"/>
      <c r="YM899" s="2198"/>
      <c r="YN899" s="2198"/>
      <c r="YO899" s="2198"/>
      <c r="YP899" s="2198"/>
      <c r="YQ899" s="2198"/>
      <c r="YR899" s="2198"/>
      <c r="YS899" s="2198"/>
      <c r="YT899" s="2198"/>
      <c r="YU899" s="2198"/>
      <c r="YV899" s="2198"/>
      <c r="YW899" s="2198"/>
      <c r="YX899" s="2198"/>
      <c r="YY899" s="2198"/>
      <c r="YZ899" s="2198"/>
      <c r="ZA899" s="2198"/>
      <c r="ZB899" s="2198"/>
      <c r="ZC899" s="2198"/>
      <c r="ZD899" s="2198"/>
      <c r="ZE899" s="2198"/>
      <c r="ZF899" s="2198"/>
      <c r="ZG899" s="2198"/>
      <c r="ZH899" s="2198"/>
      <c r="ZI899" s="2198"/>
      <c r="ZJ899" s="2198"/>
      <c r="ZK899" s="2198"/>
      <c r="ZL899" s="2198"/>
      <c r="ZM899" s="2198"/>
      <c r="ZN899" s="2198"/>
      <c r="ZO899" s="2198"/>
      <c r="ZP899" s="2198"/>
      <c r="ZQ899" s="2198"/>
      <c r="ZR899" s="2198"/>
      <c r="ZS899" s="2198"/>
      <c r="ZT899" s="2198"/>
      <c r="ZU899" s="2198"/>
      <c r="ZV899" s="2198"/>
      <c r="ZW899" s="2198"/>
      <c r="ZX899" s="2198"/>
      <c r="ZY899" s="2198"/>
      <c r="ZZ899" s="2198"/>
      <c r="AAA899" s="2198"/>
      <c r="AAB899" s="2198"/>
      <c r="AAC899" s="2198"/>
      <c r="AAD899" s="2198"/>
      <c r="AAE899" s="2198"/>
      <c r="AAF899" s="2198"/>
      <c r="AAG899" s="2198"/>
      <c r="AAH899" s="2198"/>
      <c r="AAI899" s="2198"/>
      <c r="AAJ899" s="2198"/>
      <c r="AAK899" s="2198"/>
      <c r="AAL899" s="2198"/>
      <c r="AAM899" s="2198"/>
      <c r="AAN899" s="2198"/>
      <c r="AAO899" s="2198"/>
      <c r="AAP899" s="2198"/>
      <c r="AAQ899" s="2198"/>
      <c r="AAR899" s="2198"/>
      <c r="AAS899" s="2198"/>
      <c r="AAT899" s="2198"/>
      <c r="AAU899" s="2198"/>
      <c r="AAV899" s="2198"/>
      <c r="AAW899" s="2198"/>
      <c r="AAX899" s="2198"/>
      <c r="AAY899" s="2198"/>
      <c r="AAZ899" s="2198"/>
      <c r="ABA899" s="2198"/>
      <c r="ABB899" s="2198"/>
      <c r="ABC899" s="2198"/>
      <c r="ABD899" s="2198"/>
      <c r="ABE899" s="2198"/>
      <c r="ABF899" s="2198"/>
      <c r="ABG899" s="2198"/>
      <c r="ABH899" s="2198"/>
      <c r="ABI899" s="2198"/>
      <c r="ABJ899" s="2198"/>
      <c r="ABK899" s="2198"/>
      <c r="ABL899" s="2198"/>
      <c r="ABM899" s="2198"/>
      <c r="ABN899" s="2198"/>
      <c r="ABO899" s="2198"/>
      <c r="ABP899" s="2198"/>
      <c r="ABQ899" s="2198"/>
      <c r="ABR899" s="2198"/>
      <c r="ABS899" s="2198"/>
      <c r="ABT899" s="2198"/>
      <c r="ABU899" s="2198"/>
      <c r="ABV899" s="2198"/>
      <c r="ABW899" s="2198"/>
      <c r="ABX899" s="2198"/>
      <c r="ABY899" s="2198"/>
      <c r="ABZ899" s="2198"/>
      <c r="ACA899" s="2198"/>
      <c r="ACB899" s="2198"/>
      <c r="ACC899" s="2198"/>
      <c r="ACD899" s="2198"/>
      <c r="ACE899" s="2198"/>
      <c r="ACF899" s="2198"/>
      <c r="ACG899" s="2198"/>
      <c r="ACH899" s="2198"/>
      <c r="ACI899" s="2198"/>
      <c r="ACJ899" s="2198"/>
      <c r="ACK899" s="2198"/>
      <c r="ACL899" s="2198"/>
      <c r="ACM899" s="2198"/>
      <c r="ACN899" s="2198"/>
      <c r="ACO899" s="2198"/>
      <c r="ACP899" s="2198"/>
      <c r="ACQ899" s="2198"/>
      <c r="ACU899" s="2198"/>
      <c r="ACV899" s="2198"/>
      <c r="ACW899" s="2198"/>
      <c r="ACX899" s="2198"/>
      <c r="ACY899" s="2198"/>
      <c r="ACZ899" s="2198"/>
      <c r="ADA899" s="2198"/>
      <c r="ADB899" s="2198"/>
      <c r="ADC899" s="2198"/>
      <c r="ADD899" s="2198"/>
      <c r="ADE899" s="2198"/>
      <c r="ADF899" s="2198"/>
      <c r="ADG899" s="2198"/>
      <c r="ADH899" s="2198"/>
      <c r="ADI899" s="2198"/>
      <c r="ADJ899" s="2198"/>
      <c r="ADK899" s="2198"/>
      <c r="ADL899" s="2198"/>
      <c r="ADM899" s="2198"/>
      <c r="ADN899" s="2198"/>
      <c r="ADO899" s="2198"/>
      <c r="ADP899" s="2198"/>
      <c r="ADQ899" s="2198"/>
      <c r="ADR899" s="2198"/>
      <c r="ADS899" s="2198"/>
      <c r="ADT899" s="2198"/>
      <c r="ADU899" s="2198"/>
      <c r="ADV899" s="2198"/>
      <c r="ADW899" s="2198"/>
      <c r="ADX899" s="2198"/>
      <c r="ADY899" s="2198"/>
      <c r="ADZ899" s="2198"/>
      <c r="AEA899" s="2198"/>
      <c r="AEB899" s="2198"/>
      <c r="AEC899" s="2198"/>
      <c r="AED899" s="2198"/>
      <c r="AEE899" s="2198"/>
      <c r="AEF899" s="2198"/>
      <c r="AEG899" s="2198"/>
      <c r="AEH899" s="2198"/>
      <c r="AEI899" s="2198"/>
      <c r="AEJ899" s="2198"/>
      <c r="AEK899" s="2198"/>
      <c r="AEL899" s="2198"/>
      <c r="AEM899" s="2198"/>
      <c r="AEN899" s="2198"/>
      <c r="AEO899" s="2198"/>
      <c r="AEP899" s="2198"/>
      <c r="AEQ899" s="2198"/>
      <c r="AER899" s="2198"/>
      <c r="AES899" s="2198"/>
      <c r="AET899" s="2198"/>
      <c r="AEU899" s="2198"/>
      <c r="AEV899" s="2198"/>
      <c r="AEW899" s="2198"/>
      <c r="AEX899" s="2198"/>
      <c r="AEY899" s="2198"/>
      <c r="AEZ899" s="2198"/>
      <c r="AFA899" s="2198"/>
      <c r="AFB899" s="2198"/>
      <c r="AFC899" s="2198"/>
      <c r="AFD899" s="2198"/>
      <c r="AFE899" s="2198"/>
      <c r="AFF899" s="2198"/>
      <c r="AFG899" s="2198"/>
      <c r="AFH899" s="2198"/>
      <c r="AFI899" s="2198"/>
      <c r="AFJ899" s="2198"/>
      <c r="AFK899" s="2198"/>
      <c r="AFL899" s="2198"/>
      <c r="AFM899" s="2198"/>
      <c r="AFN899" s="2198"/>
      <c r="AFO899" s="2198"/>
      <c r="AFP899" s="2198"/>
      <c r="AFQ899" s="2198"/>
      <c r="AFR899" s="2198"/>
      <c r="AFS899" s="2198"/>
      <c r="AFT899" s="2198"/>
      <c r="AFU899" s="2198"/>
      <c r="AFV899" s="2198"/>
      <c r="AFW899" s="2198"/>
      <c r="AFX899" s="2198"/>
      <c r="AFY899" s="2198"/>
      <c r="AFZ899" s="2198"/>
      <c r="AGA899" s="2198"/>
      <c r="AGB899" s="2198"/>
      <c r="AGC899" s="2198"/>
      <c r="AGD899" s="2198"/>
      <c r="AGE899" s="2198"/>
      <c r="AGF899" s="2198"/>
      <c r="AGG899" s="2198"/>
      <c r="AGH899" s="2198"/>
      <c r="AGI899" s="2198"/>
      <c r="AGJ899" s="2198"/>
      <c r="AGK899" s="2198"/>
      <c r="AGL899" s="2198"/>
      <c r="AGM899" s="2198"/>
      <c r="AGN899" s="2198"/>
      <c r="AGO899" s="2198"/>
      <c r="AGP899" s="2198"/>
      <c r="AGQ899" s="2198"/>
      <c r="AGR899" s="2198"/>
      <c r="AGS899" s="2198"/>
      <c r="AGT899" s="2198"/>
      <c r="AGU899" s="2198"/>
      <c r="AGV899" s="2198"/>
      <c r="AGW899" s="2198"/>
      <c r="AGX899" s="2198"/>
      <c r="AGY899" s="2198"/>
      <c r="AGZ899" s="2198"/>
      <c r="AHA899" s="2198"/>
      <c r="AHB899" s="2198"/>
      <c r="AHC899" s="2198"/>
      <c r="AHD899" s="2198"/>
      <c r="AHE899" s="2198"/>
      <c r="AHF899" s="2198"/>
      <c r="AHG899" s="2198"/>
      <c r="AHH899" s="2198"/>
      <c r="AHI899" s="2198"/>
      <c r="AHJ899" s="2198"/>
      <c r="AHK899" s="2198"/>
      <c r="AHL899" s="2198"/>
      <c r="AHM899" s="2198"/>
      <c r="AHN899" s="2198"/>
      <c r="AHO899" s="2198"/>
      <c r="AHP899" s="2198"/>
      <c r="AHQ899" s="2198"/>
      <c r="AHR899" s="2198"/>
      <c r="AHS899" s="2198"/>
      <c r="AHT899" s="2198"/>
      <c r="AHU899" s="2198"/>
      <c r="AHV899" s="2198"/>
      <c r="AHW899" s="2198"/>
      <c r="AHX899" s="2198"/>
      <c r="AHY899" s="2198"/>
      <c r="AHZ899" s="2198"/>
      <c r="AIA899" s="2198"/>
      <c r="AIB899" s="2198"/>
      <c r="AIC899" s="2198"/>
      <c r="AID899" s="2198"/>
      <c r="AIE899" s="2198"/>
      <c r="AIF899" s="2198"/>
      <c r="AIG899" s="2198"/>
      <c r="AIH899" s="2198"/>
      <c r="AII899" s="2198"/>
      <c r="AIJ899" s="2198"/>
      <c r="AIK899" s="2198"/>
      <c r="AIL899" s="2198"/>
      <c r="AIM899" s="2198"/>
      <c r="AIN899" s="2198"/>
      <c r="AIO899" s="2198"/>
      <c r="AIP899" s="2198"/>
      <c r="AIQ899" s="2198"/>
      <c r="AIR899" s="2198"/>
      <c r="AIS899" s="2198"/>
      <c r="AIT899" s="2198"/>
      <c r="AIU899" s="2198"/>
      <c r="AIV899" s="2198"/>
      <c r="AIW899" s="2198"/>
      <c r="AIX899" s="2198"/>
      <c r="AIY899" s="2198"/>
      <c r="AIZ899" s="2198"/>
      <c r="AJA899" s="2198"/>
      <c r="AJB899" s="2198"/>
      <c r="AJC899" s="2198"/>
      <c r="AJD899" s="2198"/>
      <c r="AJE899" s="2198"/>
      <c r="AJF899" s="2198"/>
      <c r="AJG899" s="2198"/>
      <c r="AJH899" s="2198"/>
      <c r="AJI899" s="2198"/>
      <c r="AJJ899" s="2198"/>
      <c r="AJK899" s="2198"/>
      <c r="AJL899" s="2198"/>
      <c r="AJM899" s="2198"/>
      <c r="AJN899" s="2198"/>
      <c r="AJO899" s="2198"/>
      <c r="AJP899" s="2198"/>
      <c r="AJQ899" s="2198"/>
      <c r="AJR899" s="2198"/>
      <c r="AJS899" s="2198"/>
      <c r="AJT899" s="2198"/>
      <c r="AJU899" s="2198"/>
      <c r="AJV899" s="2198"/>
      <c r="AJW899" s="2198"/>
      <c r="AJX899" s="2198"/>
      <c r="AJY899" s="2198"/>
      <c r="AJZ899" s="2198"/>
      <c r="AKA899" s="2198"/>
      <c r="AKB899" s="2198"/>
      <c r="AKC899" s="2198"/>
      <c r="AKD899" s="2198"/>
      <c r="AKE899" s="2198"/>
      <c r="AKF899" s="2198"/>
      <c r="AKG899" s="2198"/>
      <c r="AKH899" s="2198"/>
      <c r="AKI899" s="2198"/>
      <c r="AKJ899" s="2198"/>
      <c r="AKK899" s="2198"/>
      <c r="AKL899" s="2198"/>
      <c r="AKM899" s="2198"/>
      <c r="AKN899" s="2198"/>
      <c r="AKO899" s="2198"/>
      <c r="AKP899" s="2198"/>
      <c r="AKQ899" s="2198"/>
      <c r="AKR899" s="2198"/>
      <c r="AKS899" s="2198"/>
      <c r="AKT899" s="2198"/>
      <c r="AKU899" s="2198"/>
      <c r="AKV899" s="2198"/>
      <c r="AKW899" s="2198"/>
      <c r="AKX899" s="2198"/>
      <c r="AKY899" s="2198"/>
      <c r="AKZ899" s="2198"/>
      <c r="ALA899" s="2198"/>
      <c r="ALB899" s="2198"/>
      <c r="ALC899" s="2198"/>
      <c r="ALD899" s="2198"/>
      <c r="ALE899" s="2198"/>
      <c r="ALF899" s="2198"/>
      <c r="ALG899" s="2198"/>
      <c r="ALH899" s="2198"/>
      <c r="ALI899" s="2198"/>
      <c r="ALJ899" s="2198"/>
      <c r="ALK899" s="2198"/>
      <c r="ALL899" s="2198"/>
      <c r="ALM899" s="2198"/>
      <c r="ALN899" s="2198"/>
      <c r="ALO899" s="2198"/>
      <c r="ALP899" s="2198"/>
      <c r="ALQ899" s="2198"/>
      <c r="ALR899" s="2198"/>
      <c r="ALS899" s="2198"/>
      <c r="ALT899" s="2198"/>
      <c r="ALU899" s="2198"/>
      <c r="ALV899" s="2198"/>
      <c r="ALW899" s="2198"/>
      <c r="ALX899" s="2198"/>
      <c r="ALY899" s="2198"/>
      <c r="ALZ899" s="2198"/>
      <c r="AMA899" s="2198"/>
      <c r="AMB899" s="2198"/>
      <c r="AMC899" s="2198"/>
      <c r="AMD899" s="2198"/>
      <c r="AME899" s="2198"/>
      <c r="AMF899" s="2198"/>
      <c r="AMG899" s="2198"/>
      <c r="AMH899" s="2198"/>
      <c r="AMI899" s="2198"/>
      <c r="AMJ899" s="2198"/>
      <c r="AMK899" s="2198"/>
      <c r="AML899" s="2198"/>
      <c r="AMM899" s="2198"/>
      <c r="AMQ899" s="2198"/>
      <c r="AMR899" s="2198"/>
      <c r="AMS899" s="2198"/>
      <c r="AMT899" s="2198"/>
      <c r="AMU899" s="2198"/>
      <c r="AMV899" s="2198"/>
      <c r="AMW899" s="2198"/>
      <c r="AMX899" s="2198"/>
      <c r="AMY899" s="2198"/>
      <c r="AMZ899" s="2198"/>
      <c r="ANA899" s="2198"/>
      <c r="ANB899" s="2198"/>
      <c r="ANC899" s="2198"/>
      <c r="AND899" s="2198"/>
      <c r="ANE899" s="2198"/>
      <c r="ANF899" s="2198"/>
      <c r="ANG899" s="2198"/>
      <c r="ANH899" s="2198"/>
      <c r="ANI899" s="2198"/>
      <c r="ANJ899" s="2198"/>
      <c r="ANK899" s="2198"/>
      <c r="ANL899" s="2198"/>
      <c r="ANM899" s="2198"/>
      <c r="ANN899" s="2198"/>
      <c r="ANO899" s="2198"/>
      <c r="ANP899" s="2198"/>
      <c r="ANQ899" s="2198"/>
      <c r="ANR899" s="2198"/>
      <c r="ANS899" s="2198"/>
      <c r="ANT899" s="2198"/>
      <c r="ANU899" s="2198"/>
      <c r="ANV899" s="2198"/>
      <c r="ANW899" s="2198"/>
      <c r="ANX899" s="2198"/>
      <c r="ANY899" s="2198"/>
      <c r="ANZ899" s="2198"/>
      <c r="AOA899" s="2198"/>
      <c r="AOB899" s="2198"/>
      <c r="AOC899" s="2198"/>
      <c r="AOD899" s="2198"/>
      <c r="AOE899" s="2198"/>
      <c r="AOF899" s="2198"/>
      <c r="AOG899" s="2198"/>
      <c r="AOH899" s="2198"/>
      <c r="AOI899" s="2198"/>
      <c r="AOJ899" s="2198"/>
      <c r="AOK899" s="2198"/>
      <c r="AOL899" s="2198"/>
      <c r="AOM899" s="2198"/>
      <c r="AON899" s="2198"/>
      <c r="AOO899" s="2198"/>
      <c r="AOP899" s="2198"/>
      <c r="AOQ899" s="2198"/>
      <c r="AOR899" s="2198"/>
      <c r="AOS899" s="2198"/>
      <c r="AOT899" s="2198"/>
      <c r="AOU899" s="2198"/>
      <c r="AOV899" s="2198"/>
      <c r="AOW899" s="2198"/>
      <c r="AOX899" s="2198"/>
      <c r="AOY899" s="2198"/>
      <c r="AOZ899" s="2198"/>
      <c r="APA899" s="2198"/>
      <c r="APB899" s="2198"/>
      <c r="APC899" s="2198"/>
      <c r="APD899" s="2198"/>
      <c r="APE899" s="2198"/>
      <c r="APF899" s="2198"/>
      <c r="APG899" s="2198"/>
      <c r="APH899" s="2198"/>
      <c r="API899" s="2198"/>
      <c r="APJ899" s="2198"/>
      <c r="APK899" s="2198"/>
      <c r="APL899" s="2198"/>
      <c r="APM899" s="2198"/>
      <c r="APN899" s="2198"/>
      <c r="APO899" s="2198"/>
      <c r="APP899" s="2198"/>
      <c r="APQ899" s="2198"/>
      <c r="APR899" s="2198"/>
      <c r="APS899" s="2198"/>
      <c r="APT899" s="2198"/>
      <c r="APU899" s="2198"/>
      <c r="APV899" s="2198"/>
      <c r="APW899" s="2198"/>
      <c r="APX899" s="2198"/>
      <c r="APY899" s="2198"/>
      <c r="APZ899" s="2198"/>
      <c r="AQA899" s="2198"/>
      <c r="AQB899" s="2198"/>
      <c r="AQC899" s="2198"/>
      <c r="AQD899" s="2198"/>
      <c r="AQE899" s="2198"/>
      <c r="AQF899" s="2198"/>
      <c r="AQG899" s="2198"/>
      <c r="AQH899" s="2198"/>
      <c r="AQI899" s="2198"/>
      <c r="AQJ899" s="2198"/>
      <c r="AQK899" s="2198"/>
      <c r="AQL899" s="2198"/>
      <c r="AQM899" s="2198"/>
      <c r="AQN899" s="2198"/>
      <c r="AQO899" s="2198"/>
      <c r="AQP899" s="2198"/>
      <c r="AQQ899" s="2198"/>
      <c r="AQR899" s="2198"/>
      <c r="AQS899" s="2198"/>
      <c r="AQT899" s="2198"/>
      <c r="AQU899" s="2198"/>
      <c r="AQV899" s="2198"/>
      <c r="AQW899" s="2198"/>
      <c r="AQX899" s="2198"/>
      <c r="AQY899" s="2198"/>
      <c r="AQZ899" s="2198"/>
      <c r="ARA899" s="2198"/>
      <c r="ARB899" s="2198"/>
      <c r="ARC899" s="2198"/>
      <c r="ARD899" s="2198"/>
      <c r="ARE899" s="2198"/>
      <c r="ARF899" s="2198"/>
      <c r="ARG899" s="2198"/>
      <c r="ARH899" s="2198"/>
      <c r="ARI899" s="2198"/>
      <c r="ARJ899" s="2198"/>
      <c r="ARK899" s="2198"/>
      <c r="ARL899" s="2198"/>
      <c r="ARM899" s="2198"/>
      <c r="ARN899" s="2198"/>
      <c r="ARO899" s="2198"/>
      <c r="ARP899" s="2198"/>
      <c r="ARQ899" s="2198"/>
      <c r="ARR899" s="2198"/>
      <c r="ARS899" s="2198"/>
      <c r="ART899" s="2198"/>
      <c r="ARU899" s="2198"/>
      <c r="ARV899" s="2198"/>
      <c r="ARW899" s="2198"/>
      <c r="ARX899" s="2198"/>
      <c r="ARY899" s="2198"/>
      <c r="ARZ899" s="2198"/>
      <c r="ASA899" s="2198"/>
      <c r="ASB899" s="2198"/>
      <c r="ASC899" s="2198"/>
      <c r="ASD899" s="2198"/>
      <c r="ASE899" s="2198"/>
      <c r="ASF899" s="2198"/>
      <c r="ASG899" s="2198"/>
      <c r="ASH899" s="2198"/>
      <c r="ASI899" s="2198"/>
      <c r="ASJ899" s="2198"/>
      <c r="ASK899" s="2198"/>
      <c r="ASL899" s="2198"/>
      <c r="ASM899" s="2198"/>
      <c r="ASN899" s="2198"/>
      <c r="ASO899" s="2198"/>
      <c r="ASP899" s="2198"/>
      <c r="ASQ899" s="2198"/>
      <c r="ASR899" s="2198"/>
      <c r="ASS899" s="2198"/>
      <c r="AST899" s="2198"/>
      <c r="ASU899" s="2198"/>
      <c r="ASV899" s="2198"/>
      <c r="ASW899" s="2198"/>
      <c r="ASX899" s="2198"/>
      <c r="ASY899" s="2198"/>
      <c r="ASZ899" s="2198"/>
      <c r="ATA899" s="2198"/>
      <c r="ATB899" s="2198"/>
      <c r="ATC899" s="2198"/>
      <c r="ATD899" s="2198"/>
      <c r="ATE899" s="2198"/>
      <c r="ATF899" s="2198"/>
      <c r="ATG899" s="2198"/>
      <c r="ATH899" s="2198"/>
      <c r="ATI899" s="2198"/>
      <c r="ATJ899" s="2198"/>
      <c r="ATK899" s="2198"/>
      <c r="ATL899" s="2198"/>
      <c r="ATM899" s="2198"/>
      <c r="ATN899" s="2198"/>
      <c r="ATO899" s="2198"/>
      <c r="ATP899" s="2198"/>
      <c r="ATQ899" s="2198"/>
      <c r="ATR899" s="2198"/>
      <c r="ATS899" s="2198"/>
      <c r="ATT899" s="2198"/>
      <c r="ATU899" s="2198"/>
      <c r="ATV899" s="2198"/>
      <c r="ATW899" s="2198"/>
      <c r="ATX899" s="2198"/>
      <c r="ATY899" s="2198"/>
      <c r="ATZ899" s="2198"/>
      <c r="AUA899" s="2198"/>
      <c r="AUB899" s="2198"/>
      <c r="AUC899" s="2198"/>
      <c r="AUD899" s="2198"/>
      <c r="AUE899" s="2198"/>
      <c r="AUF899" s="2198"/>
      <c r="AUG899" s="2198"/>
      <c r="AUH899" s="2198"/>
      <c r="AUI899" s="2198"/>
      <c r="AUJ899" s="2198"/>
      <c r="AUK899" s="2198"/>
      <c r="AUL899" s="2198"/>
      <c r="AUM899" s="2198"/>
      <c r="AUN899" s="2198"/>
      <c r="AUO899" s="2198"/>
      <c r="AUP899" s="2198"/>
      <c r="AUQ899" s="2198"/>
      <c r="AUR899" s="2198"/>
      <c r="AUS899" s="2198"/>
      <c r="AUT899" s="2198"/>
      <c r="AUU899" s="2198"/>
      <c r="AUV899" s="2198"/>
      <c r="AUW899" s="2198"/>
      <c r="AUX899" s="2198"/>
      <c r="AUY899" s="2198"/>
      <c r="AUZ899" s="2198"/>
      <c r="AVA899" s="2198"/>
      <c r="AVB899" s="2198"/>
      <c r="AVC899" s="2198"/>
      <c r="AVD899" s="2198"/>
      <c r="AVE899" s="2198"/>
      <c r="AVF899" s="2198"/>
      <c r="AVG899" s="2198"/>
      <c r="AVH899" s="2198"/>
      <c r="AVI899" s="2198"/>
      <c r="AVJ899" s="2198"/>
      <c r="AVK899" s="2198"/>
      <c r="AVL899" s="2198"/>
      <c r="AVM899" s="2198"/>
      <c r="AVN899" s="2198"/>
      <c r="AVO899" s="2198"/>
      <c r="AVP899" s="2198"/>
      <c r="AVQ899" s="2198"/>
      <c r="AVR899" s="2198"/>
      <c r="AVS899" s="2198"/>
      <c r="AVT899" s="2198"/>
      <c r="AVU899" s="2198"/>
      <c r="AVV899" s="2198"/>
      <c r="AVW899" s="2198"/>
      <c r="AVX899" s="2198"/>
      <c r="AVY899" s="2198"/>
      <c r="AVZ899" s="2198"/>
      <c r="AWA899" s="2198"/>
      <c r="AWB899" s="2198"/>
      <c r="AWC899" s="2198"/>
      <c r="AWD899" s="2198"/>
      <c r="AWE899" s="2198"/>
      <c r="AWF899" s="2198"/>
      <c r="AWG899" s="2198"/>
      <c r="AWH899" s="2198"/>
      <c r="AWI899" s="2198"/>
      <c r="AWM899" s="2198"/>
      <c r="AWN899" s="2198"/>
      <c r="AWO899" s="2198"/>
      <c r="AWP899" s="2198"/>
      <c r="AWQ899" s="2198"/>
      <c r="AWR899" s="2198"/>
      <c r="AWS899" s="2198"/>
      <c r="AWT899" s="2198"/>
      <c r="AWU899" s="2198"/>
      <c r="AWV899" s="2198"/>
      <c r="AWW899" s="2198"/>
      <c r="AWX899" s="2198"/>
      <c r="AWY899" s="2198"/>
      <c r="AWZ899" s="2198"/>
      <c r="AXA899" s="2198"/>
      <c r="AXB899" s="2198"/>
      <c r="AXC899" s="2198"/>
      <c r="AXD899" s="2198"/>
      <c r="AXE899" s="2198"/>
      <c r="AXF899" s="2198"/>
      <c r="AXG899" s="2198"/>
      <c r="AXH899" s="2198"/>
      <c r="AXI899" s="2198"/>
      <c r="AXJ899" s="2198"/>
      <c r="AXK899" s="2198"/>
      <c r="AXL899" s="2198"/>
      <c r="AXM899" s="2198"/>
      <c r="AXN899" s="2198"/>
      <c r="AXO899" s="2198"/>
      <c r="AXP899" s="2198"/>
      <c r="AXQ899" s="2198"/>
      <c r="AXR899" s="2198"/>
      <c r="AXS899" s="2198"/>
      <c r="AXT899" s="2198"/>
      <c r="AXU899" s="2198"/>
      <c r="AXV899" s="2198"/>
      <c r="AXW899" s="2198"/>
      <c r="AXX899" s="2198"/>
      <c r="AXY899" s="2198"/>
      <c r="AXZ899" s="2198"/>
      <c r="AYA899" s="2198"/>
      <c r="AYB899" s="2198"/>
      <c r="AYC899" s="2198"/>
      <c r="AYD899" s="2198"/>
      <c r="AYE899" s="2198"/>
      <c r="AYF899" s="2198"/>
      <c r="AYG899" s="2198"/>
      <c r="AYH899" s="2198"/>
      <c r="AYI899" s="2198"/>
      <c r="AYJ899" s="2198"/>
      <c r="AYK899" s="2198"/>
      <c r="AYL899" s="2198"/>
      <c r="AYM899" s="2198"/>
      <c r="AYN899" s="2198"/>
      <c r="AYO899" s="2198"/>
      <c r="AYP899" s="2198"/>
      <c r="AYQ899" s="2198"/>
      <c r="AYR899" s="2198"/>
      <c r="AYS899" s="2198"/>
      <c r="AYT899" s="2198"/>
      <c r="AYU899" s="2198"/>
      <c r="AYV899" s="2198"/>
      <c r="AYW899" s="2198"/>
      <c r="AYX899" s="2198"/>
      <c r="AYY899" s="2198"/>
      <c r="AYZ899" s="2198"/>
      <c r="AZA899" s="2198"/>
      <c r="AZB899" s="2198"/>
      <c r="AZC899" s="2198"/>
      <c r="AZD899" s="2198"/>
      <c r="AZE899" s="2198"/>
      <c r="AZF899" s="2198"/>
      <c r="AZG899" s="2198"/>
      <c r="AZH899" s="2198"/>
      <c r="AZI899" s="2198"/>
      <c r="AZJ899" s="2198"/>
      <c r="AZK899" s="2198"/>
      <c r="AZL899" s="2198"/>
      <c r="AZM899" s="2198"/>
      <c r="AZN899" s="2198"/>
      <c r="AZO899" s="2198"/>
      <c r="AZP899" s="2198"/>
      <c r="AZQ899" s="2198"/>
      <c r="AZR899" s="2198"/>
      <c r="AZS899" s="2198"/>
      <c r="AZT899" s="2198"/>
      <c r="AZU899" s="2198"/>
      <c r="AZV899" s="2198"/>
      <c r="AZW899" s="2198"/>
      <c r="AZX899" s="2198"/>
      <c r="AZY899" s="2198"/>
      <c r="AZZ899" s="2198"/>
      <c r="BAA899" s="2198"/>
      <c r="BAB899" s="2198"/>
      <c r="BAC899" s="2198"/>
      <c r="BAD899" s="2198"/>
      <c r="BAE899" s="2198"/>
      <c r="BAF899" s="2198"/>
      <c r="BAG899" s="2198"/>
      <c r="BAH899" s="2198"/>
      <c r="BAI899" s="2198"/>
      <c r="BAJ899" s="2198"/>
      <c r="BAK899" s="2198"/>
      <c r="BAL899" s="2198"/>
      <c r="BAM899" s="2198"/>
      <c r="BAN899" s="2198"/>
      <c r="BAO899" s="2198"/>
      <c r="BAP899" s="2198"/>
      <c r="BAQ899" s="2198"/>
      <c r="BAR899" s="2198"/>
      <c r="BAS899" s="2198"/>
      <c r="BAT899" s="2198"/>
      <c r="BAU899" s="2198"/>
      <c r="BAV899" s="2198"/>
      <c r="BAW899" s="2198"/>
      <c r="BAX899" s="2198"/>
      <c r="BAY899" s="2198"/>
      <c r="BAZ899" s="2198"/>
      <c r="BBA899" s="2198"/>
      <c r="BBB899" s="2198"/>
      <c r="BBC899" s="2198"/>
      <c r="BBD899" s="2198"/>
      <c r="BBE899" s="2198"/>
      <c r="BBF899" s="2198"/>
      <c r="BBG899" s="2198"/>
      <c r="BBH899" s="2198"/>
      <c r="BBI899" s="2198"/>
      <c r="BBJ899" s="2198"/>
      <c r="BBK899" s="2198"/>
      <c r="BBL899" s="2198"/>
      <c r="BBM899" s="2198"/>
      <c r="BBN899" s="2198"/>
      <c r="BBO899" s="2198"/>
      <c r="BBP899" s="2198"/>
      <c r="BBQ899" s="2198"/>
      <c r="BBR899" s="2198"/>
      <c r="BBS899" s="2198"/>
      <c r="BBT899" s="2198"/>
      <c r="BBU899" s="2198"/>
      <c r="BBV899" s="2198"/>
      <c r="BBW899" s="2198"/>
      <c r="BBX899" s="2198"/>
      <c r="BBY899" s="2198"/>
      <c r="BBZ899" s="2198"/>
      <c r="BCA899" s="2198"/>
      <c r="BCB899" s="2198"/>
      <c r="BCC899" s="2198"/>
      <c r="BCD899" s="2198"/>
      <c r="BCE899" s="2198"/>
      <c r="BCF899" s="2198"/>
      <c r="BCG899" s="2198"/>
      <c r="BCH899" s="2198"/>
      <c r="BCI899" s="2198"/>
      <c r="BCJ899" s="2198"/>
      <c r="BCK899" s="2198"/>
      <c r="BCL899" s="2198"/>
      <c r="BCM899" s="2198"/>
      <c r="BCN899" s="2198"/>
      <c r="BCO899" s="2198"/>
      <c r="BCP899" s="2198"/>
      <c r="BCQ899" s="2198"/>
      <c r="BCR899" s="2198"/>
      <c r="BCS899" s="2198"/>
      <c r="BCT899" s="2198"/>
      <c r="BCU899" s="2198"/>
      <c r="BCV899" s="2198"/>
      <c r="BCW899" s="2198"/>
      <c r="BCX899" s="2198"/>
      <c r="BCY899" s="2198"/>
      <c r="BCZ899" s="2198"/>
      <c r="BDA899" s="2198"/>
      <c r="BDB899" s="2198"/>
      <c r="BDC899" s="2198"/>
      <c r="BDD899" s="2198"/>
      <c r="BDE899" s="2198"/>
      <c r="BDF899" s="2198"/>
      <c r="BDG899" s="2198"/>
      <c r="BDH899" s="2198"/>
      <c r="BDI899" s="2198"/>
      <c r="BDJ899" s="2198"/>
      <c r="BDK899" s="2198"/>
      <c r="BDL899" s="2198"/>
      <c r="BDM899" s="2198"/>
      <c r="BDN899" s="2198"/>
      <c r="BDO899" s="2198"/>
      <c r="BDP899" s="2198"/>
      <c r="BDQ899" s="2198"/>
      <c r="BDR899" s="2198"/>
      <c r="BDS899" s="2198"/>
      <c r="BDT899" s="2198"/>
      <c r="BDU899" s="2198"/>
      <c r="BDV899" s="2198"/>
      <c r="BDW899" s="2198"/>
      <c r="BDX899" s="2198"/>
      <c r="BDY899" s="2198"/>
      <c r="BDZ899" s="2198"/>
      <c r="BEA899" s="2198"/>
      <c r="BEB899" s="2198"/>
      <c r="BEC899" s="2198"/>
      <c r="BED899" s="2198"/>
      <c r="BEE899" s="2198"/>
      <c r="BEF899" s="2198"/>
      <c r="BEG899" s="2198"/>
      <c r="BEH899" s="2198"/>
      <c r="BEI899" s="2198"/>
      <c r="BEJ899" s="2198"/>
      <c r="BEK899" s="2198"/>
      <c r="BEL899" s="2198"/>
      <c r="BEM899" s="2198"/>
      <c r="BEN899" s="2198"/>
      <c r="BEO899" s="2198"/>
      <c r="BEP899" s="2198"/>
      <c r="BEQ899" s="2198"/>
      <c r="BER899" s="2198"/>
      <c r="BES899" s="2198"/>
      <c r="BET899" s="2198"/>
      <c r="BEU899" s="2198"/>
      <c r="BEV899" s="2198"/>
      <c r="BEW899" s="2198"/>
      <c r="BEX899" s="2198"/>
      <c r="BEY899" s="2198"/>
      <c r="BEZ899" s="2198"/>
      <c r="BFA899" s="2198"/>
      <c r="BFB899" s="2198"/>
      <c r="BFC899" s="2198"/>
      <c r="BFD899" s="2198"/>
      <c r="BFE899" s="2198"/>
      <c r="BFF899" s="2198"/>
      <c r="BFG899" s="2198"/>
      <c r="BFH899" s="2198"/>
      <c r="BFI899" s="2198"/>
      <c r="BFJ899" s="2198"/>
      <c r="BFK899" s="2198"/>
      <c r="BFL899" s="2198"/>
      <c r="BFM899" s="2198"/>
      <c r="BFN899" s="2198"/>
      <c r="BFO899" s="2198"/>
      <c r="BFP899" s="2198"/>
      <c r="BFQ899" s="2198"/>
      <c r="BFR899" s="2198"/>
      <c r="BFS899" s="2198"/>
      <c r="BFT899" s="2198"/>
      <c r="BFU899" s="2198"/>
      <c r="BFV899" s="2198"/>
      <c r="BFW899" s="2198"/>
      <c r="BFX899" s="2198"/>
      <c r="BFY899" s="2198"/>
      <c r="BFZ899" s="2198"/>
      <c r="BGA899" s="2198"/>
      <c r="BGB899" s="2198"/>
      <c r="BGC899" s="2198"/>
      <c r="BGD899" s="2198"/>
      <c r="BGE899" s="2198"/>
      <c r="BGI899" s="2198"/>
      <c r="BGJ899" s="2198"/>
      <c r="BGK899" s="2198"/>
      <c r="BGL899" s="2198"/>
      <c r="BGM899" s="2198"/>
      <c r="BGN899" s="2198"/>
      <c r="BGO899" s="2198"/>
      <c r="BGP899" s="2198"/>
      <c r="BGQ899" s="2198"/>
      <c r="BGR899" s="2198"/>
      <c r="BGS899" s="2198"/>
      <c r="BGT899" s="2198"/>
      <c r="BGU899" s="2198"/>
      <c r="BGV899" s="2198"/>
      <c r="BGW899" s="2198"/>
      <c r="BGX899" s="2198"/>
      <c r="BGY899" s="2198"/>
      <c r="BGZ899" s="2198"/>
      <c r="BHA899" s="2198"/>
      <c r="BHB899" s="2198"/>
      <c r="BHC899" s="2198"/>
      <c r="BHD899" s="2198"/>
      <c r="BHE899" s="2198"/>
      <c r="BHF899" s="2198"/>
      <c r="BHG899" s="2198"/>
      <c r="BHH899" s="2198"/>
      <c r="BHI899" s="2198"/>
      <c r="BHJ899" s="2198"/>
      <c r="BHK899" s="2198"/>
      <c r="BHL899" s="2198"/>
      <c r="BHM899" s="2198"/>
      <c r="BHN899" s="2198"/>
      <c r="BHO899" s="2198"/>
      <c r="BHP899" s="2198"/>
      <c r="BHQ899" s="2198"/>
      <c r="BHR899" s="2198"/>
      <c r="BHS899" s="2198"/>
      <c r="BHT899" s="2198"/>
      <c r="BHU899" s="2198"/>
      <c r="BHV899" s="2198"/>
      <c r="BHW899" s="2198"/>
      <c r="BHX899" s="2198"/>
      <c r="BHY899" s="2198"/>
      <c r="BHZ899" s="2198"/>
      <c r="BIA899" s="2198"/>
      <c r="BIB899" s="2198"/>
      <c r="BIC899" s="2198"/>
      <c r="BID899" s="2198"/>
      <c r="BIE899" s="2198"/>
      <c r="BIF899" s="2198"/>
      <c r="BIG899" s="2198"/>
      <c r="BIH899" s="2198"/>
      <c r="BII899" s="2198"/>
      <c r="BIJ899" s="2198"/>
      <c r="BIK899" s="2198"/>
      <c r="BIL899" s="2198"/>
      <c r="BIM899" s="2198"/>
      <c r="BIN899" s="2198"/>
      <c r="BIO899" s="2198"/>
      <c r="BIP899" s="2198"/>
      <c r="BIQ899" s="2198"/>
      <c r="BIR899" s="2198"/>
      <c r="BIS899" s="2198"/>
      <c r="BIT899" s="2198"/>
      <c r="BIU899" s="2198"/>
      <c r="BIV899" s="2198"/>
      <c r="BIW899" s="2198"/>
      <c r="BIX899" s="2198"/>
      <c r="BIY899" s="2198"/>
      <c r="BIZ899" s="2198"/>
      <c r="BJA899" s="2198"/>
      <c r="BJB899" s="2198"/>
      <c r="BJC899" s="2198"/>
      <c r="BJD899" s="2198"/>
      <c r="BJE899" s="2198"/>
      <c r="BJF899" s="2198"/>
      <c r="BJG899" s="2198"/>
      <c r="BJH899" s="2198"/>
      <c r="BJI899" s="2198"/>
      <c r="BJJ899" s="2198"/>
      <c r="BJK899" s="2198"/>
      <c r="BJL899" s="2198"/>
      <c r="BJM899" s="2198"/>
      <c r="BJN899" s="2198"/>
      <c r="BJO899" s="2198"/>
      <c r="BJP899" s="2198"/>
      <c r="BJQ899" s="2198"/>
      <c r="BJR899" s="2198"/>
      <c r="BJS899" s="2198"/>
      <c r="BJT899" s="2198"/>
      <c r="BJU899" s="2198"/>
      <c r="BJV899" s="2198"/>
      <c r="BJW899" s="2198"/>
      <c r="BJX899" s="2198"/>
      <c r="BJY899" s="2198"/>
      <c r="BJZ899" s="2198"/>
      <c r="BKA899" s="2198"/>
      <c r="BKB899" s="2198"/>
      <c r="BKC899" s="2198"/>
      <c r="BKD899" s="2198"/>
      <c r="BKE899" s="2198"/>
      <c r="BKF899" s="2198"/>
      <c r="BKG899" s="2198"/>
      <c r="BKH899" s="2198"/>
      <c r="BKI899" s="2198"/>
      <c r="BKJ899" s="2198"/>
      <c r="BKK899" s="2198"/>
      <c r="BKL899" s="2198"/>
      <c r="BKM899" s="2198"/>
      <c r="BKN899" s="2198"/>
      <c r="BKO899" s="2198"/>
      <c r="BKP899" s="2198"/>
      <c r="BKQ899" s="2198"/>
      <c r="BKR899" s="2198"/>
      <c r="BKS899" s="2198"/>
      <c r="BKT899" s="2198"/>
      <c r="BKU899" s="2198"/>
      <c r="BKV899" s="2198"/>
      <c r="BKW899" s="2198"/>
      <c r="BKX899" s="2198"/>
      <c r="BKY899" s="2198"/>
      <c r="BKZ899" s="2198"/>
      <c r="BLA899" s="2198"/>
      <c r="BLB899" s="2198"/>
      <c r="BLC899" s="2198"/>
      <c r="BLD899" s="2198"/>
      <c r="BLE899" s="2198"/>
      <c r="BLF899" s="2198"/>
      <c r="BLG899" s="2198"/>
      <c r="BLH899" s="2198"/>
      <c r="BLI899" s="2198"/>
      <c r="BLJ899" s="2198"/>
      <c r="BLK899" s="2198"/>
      <c r="BLL899" s="2198"/>
      <c r="BLM899" s="2198"/>
      <c r="BLN899" s="2198"/>
      <c r="BLO899" s="2198"/>
      <c r="BLP899" s="2198"/>
      <c r="BLQ899" s="2198"/>
      <c r="BLR899" s="2198"/>
      <c r="BLS899" s="2198"/>
      <c r="BLT899" s="2198"/>
      <c r="BLU899" s="2198"/>
      <c r="BLV899" s="2198"/>
      <c r="BLW899" s="2198"/>
      <c r="BLX899" s="2198"/>
      <c r="BLY899" s="2198"/>
      <c r="BLZ899" s="2198"/>
      <c r="BMA899" s="2198"/>
      <c r="BMB899" s="2198"/>
      <c r="BMC899" s="2198"/>
      <c r="BMD899" s="2198"/>
      <c r="BME899" s="2198"/>
      <c r="BMF899" s="2198"/>
      <c r="BMG899" s="2198"/>
      <c r="BMH899" s="2198"/>
      <c r="BMI899" s="2198"/>
      <c r="BMJ899" s="2198"/>
      <c r="BMK899" s="2198"/>
      <c r="BML899" s="2198"/>
      <c r="BMM899" s="2198"/>
      <c r="BMN899" s="2198"/>
      <c r="BMO899" s="2198"/>
      <c r="BMP899" s="2198"/>
      <c r="BMQ899" s="2198"/>
      <c r="BMR899" s="2198"/>
      <c r="BMS899" s="2198"/>
      <c r="BMT899" s="2198"/>
      <c r="BMU899" s="2198"/>
      <c r="BMV899" s="2198"/>
      <c r="BMW899" s="2198"/>
      <c r="BMX899" s="2198"/>
      <c r="BMY899" s="2198"/>
      <c r="BMZ899" s="2198"/>
      <c r="BNA899" s="2198"/>
      <c r="BNB899" s="2198"/>
      <c r="BNC899" s="2198"/>
      <c r="BND899" s="2198"/>
      <c r="BNE899" s="2198"/>
      <c r="BNF899" s="2198"/>
      <c r="BNG899" s="2198"/>
      <c r="BNH899" s="2198"/>
      <c r="BNI899" s="2198"/>
      <c r="BNJ899" s="2198"/>
      <c r="BNK899" s="2198"/>
      <c r="BNL899" s="2198"/>
      <c r="BNM899" s="2198"/>
      <c r="BNN899" s="2198"/>
      <c r="BNO899" s="2198"/>
      <c r="BNP899" s="2198"/>
      <c r="BNQ899" s="2198"/>
      <c r="BNR899" s="2198"/>
      <c r="BNS899" s="2198"/>
      <c r="BNT899" s="2198"/>
      <c r="BNU899" s="2198"/>
      <c r="BNV899" s="2198"/>
      <c r="BNW899" s="2198"/>
      <c r="BNX899" s="2198"/>
      <c r="BNY899" s="2198"/>
      <c r="BNZ899" s="2198"/>
      <c r="BOA899" s="2198"/>
      <c r="BOB899" s="2198"/>
      <c r="BOC899" s="2198"/>
      <c r="BOD899" s="2198"/>
      <c r="BOE899" s="2198"/>
      <c r="BOF899" s="2198"/>
      <c r="BOG899" s="2198"/>
      <c r="BOH899" s="2198"/>
      <c r="BOI899" s="2198"/>
      <c r="BOJ899" s="2198"/>
      <c r="BOK899" s="2198"/>
      <c r="BOL899" s="2198"/>
      <c r="BOM899" s="2198"/>
      <c r="BON899" s="2198"/>
      <c r="BOO899" s="2198"/>
      <c r="BOP899" s="2198"/>
      <c r="BOQ899" s="2198"/>
      <c r="BOR899" s="2198"/>
      <c r="BOS899" s="2198"/>
      <c r="BOT899" s="2198"/>
      <c r="BOU899" s="2198"/>
      <c r="BOV899" s="2198"/>
      <c r="BOW899" s="2198"/>
      <c r="BOX899" s="2198"/>
      <c r="BOY899" s="2198"/>
      <c r="BOZ899" s="2198"/>
      <c r="BPA899" s="2198"/>
      <c r="BPB899" s="2198"/>
      <c r="BPC899" s="2198"/>
      <c r="BPD899" s="2198"/>
      <c r="BPE899" s="2198"/>
      <c r="BPF899" s="2198"/>
      <c r="BPG899" s="2198"/>
      <c r="BPH899" s="2198"/>
      <c r="BPI899" s="2198"/>
      <c r="BPJ899" s="2198"/>
      <c r="BPK899" s="2198"/>
      <c r="BPL899" s="2198"/>
      <c r="BPM899" s="2198"/>
      <c r="BPN899" s="2198"/>
      <c r="BPO899" s="2198"/>
      <c r="BPP899" s="2198"/>
      <c r="BPQ899" s="2198"/>
      <c r="BPR899" s="2198"/>
      <c r="BPS899" s="2198"/>
      <c r="BPT899" s="2198"/>
      <c r="BPU899" s="2198"/>
      <c r="BPV899" s="2198"/>
      <c r="BPW899" s="2198"/>
      <c r="BPX899" s="2198"/>
      <c r="BPY899" s="2198"/>
      <c r="BPZ899" s="2198"/>
      <c r="BQA899" s="2198"/>
      <c r="BQE899" s="2198"/>
      <c r="BQF899" s="2198"/>
      <c r="BQG899" s="2198"/>
      <c r="BQH899" s="2198"/>
      <c r="BQI899" s="2198"/>
      <c r="BQJ899" s="2198"/>
      <c r="BQK899" s="2198"/>
      <c r="BQL899" s="2198"/>
      <c r="BQM899" s="2198"/>
      <c r="BQN899" s="2198"/>
      <c r="BQO899" s="2198"/>
      <c r="BQP899" s="2198"/>
      <c r="BQQ899" s="2198"/>
      <c r="BQR899" s="2198"/>
      <c r="BQS899" s="2198"/>
      <c r="BQT899" s="2198"/>
      <c r="BQU899" s="2198"/>
      <c r="BQV899" s="2198"/>
      <c r="BQW899" s="2198"/>
      <c r="BQX899" s="2198"/>
      <c r="BQY899" s="2198"/>
      <c r="BQZ899" s="2198"/>
      <c r="BRA899" s="2198"/>
      <c r="BRB899" s="2198"/>
      <c r="BRC899" s="2198"/>
      <c r="BRD899" s="2198"/>
      <c r="BRE899" s="2198"/>
      <c r="BRF899" s="2198"/>
      <c r="BRG899" s="2198"/>
      <c r="BRH899" s="2198"/>
      <c r="BRI899" s="2198"/>
      <c r="BRJ899" s="2198"/>
      <c r="BRK899" s="2198"/>
      <c r="BRL899" s="2198"/>
      <c r="BRM899" s="2198"/>
      <c r="BRN899" s="2198"/>
      <c r="BRO899" s="2198"/>
      <c r="BRP899" s="2198"/>
      <c r="BRQ899" s="2198"/>
      <c r="BRR899" s="2198"/>
      <c r="BRS899" s="2198"/>
      <c r="BRT899" s="2198"/>
      <c r="BRU899" s="2198"/>
      <c r="BRV899" s="2198"/>
      <c r="BRW899" s="2198"/>
      <c r="BRX899" s="2198"/>
      <c r="BRY899" s="2198"/>
      <c r="BRZ899" s="2198"/>
      <c r="BSA899" s="2198"/>
      <c r="BSB899" s="2198"/>
      <c r="BSC899" s="2198"/>
      <c r="BSD899" s="2198"/>
      <c r="BSE899" s="2198"/>
      <c r="BSF899" s="2198"/>
      <c r="BSG899" s="2198"/>
      <c r="BSH899" s="2198"/>
      <c r="BSI899" s="2198"/>
      <c r="BSJ899" s="2198"/>
      <c r="BSK899" s="2198"/>
      <c r="BSL899" s="2198"/>
      <c r="BSM899" s="2198"/>
      <c r="BSN899" s="2198"/>
      <c r="BSO899" s="2198"/>
      <c r="BSP899" s="2198"/>
      <c r="BSQ899" s="2198"/>
      <c r="BSR899" s="2198"/>
      <c r="BSS899" s="2198"/>
      <c r="BST899" s="2198"/>
      <c r="BSU899" s="2198"/>
      <c r="BSV899" s="2198"/>
      <c r="BSW899" s="2198"/>
      <c r="BSX899" s="2198"/>
      <c r="BSY899" s="2198"/>
      <c r="BSZ899" s="2198"/>
      <c r="BTA899" s="2198"/>
      <c r="BTB899" s="2198"/>
      <c r="BTC899" s="2198"/>
      <c r="BTD899" s="2198"/>
      <c r="BTE899" s="2198"/>
      <c r="BTF899" s="2198"/>
      <c r="BTG899" s="2198"/>
      <c r="BTH899" s="2198"/>
      <c r="BTI899" s="2198"/>
      <c r="BTJ899" s="2198"/>
      <c r="BTK899" s="2198"/>
      <c r="BTL899" s="2198"/>
      <c r="BTM899" s="2198"/>
      <c r="BTN899" s="2198"/>
      <c r="BTO899" s="2198"/>
      <c r="BTP899" s="2198"/>
      <c r="BTQ899" s="2198"/>
      <c r="BTR899" s="2198"/>
      <c r="BTS899" s="2198"/>
      <c r="BTT899" s="2198"/>
      <c r="BTU899" s="2198"/>
      <c r="BTV899" s="2198"/>
      <c r="BTW899" s="2198"/>
      <c r="BTX899" s="2198"/>
      <c r="BTY899" s="2198"/>
      <c r="BTZ899" s="2198"/>
      <c r="BUA899" s="2198"/>
      <c r="BUB899" s="2198"/>
      <c r="BUC899" s="2198"/>
      <c r="BUD899" s="2198"/>
      <c r="BUE899" s="2198"/>
      <c r="BUF899" s="2198"/>
      <c r="BUG899" s="2198"/>
      <c r="BUH899" s="2198"/>
      <c r="BUI899" s="2198"/>
      <c r="BUJ899" s="2198"/>
      <c r="BUK899" s="2198"/>
      <c r="BUL899" s="2198"/>
      <c r="BUM899" s="2198"/>
      <c r="BUN899" s="2198"/>
      <c r="BUO899" s="2198"/>
      <c r="BUP899" s="2198"/>
      <c r="BUQ899" s="2198"/>
      <c r="BUR899" s="2198"/>
      <c r="BUS899" s="2198"/>
      <c r="BUT899" s="2198"/>
      <c r="BUU899" s="2198"/>
      <c r="BUV899" s="2198"/>
      <c r="BUW899" s="2198"/>
      <c r="BUX899" s="2198"/>
      <c r="BUY899" s="2198"/>
      <c r="BUZ899" s="2198"/>
      <c r="BVA899" s="2198"/>
      <c r="BVB899" s="2198"/>
      <c r="BVC899" s="2198"/>
      <c r="BVD899" s="2198"/>
      <c r="BVE899" s="2198"/>
      <c r="BVF899" s="2198"/>
      <c r="BVG899" s="2198"/>
      <c r="BVH899" s="2198"/>
      <c r="BVI899" s="2198"/>
      <c r="BVJ899" s="2198"/>
      <c r="BVK899" s="2198"/>
      <c r="BVL899" s="2198"/>
      <c r="BVM899" s="2198"/>
      <c r="BVN899" s="2198"/>
      <c r="BVO899" s="2198"/>
      <c r="BVP899" s="2198"/>
      <c r="BVQ899" s="2198"/>
      <c r="BVR899" s="2198"/>
      <c r="BVS899" s="2198"/>
      <c r="BVT899" s="2198"/>
      <c r="BVU899" s="2198"/>
      <c r="BVV899" s="2198"/>
      <c r="BVW899" s="2198"/>
      <c r="BVX899" s="2198"/>
      <c r="BVY899" s="2198"/>
      <c r="BVZ899" s="2198"/>
      <c r="BWA899" s="2198"/>
      <c r="BWB899" s="2198"/>
      <c r="BWC899" s="2198"/>
      <c r="BWD899" s="2198"/>
      <c r="BWE899" s="2198"/>
      <c r="BWF899" s="2198"/>
      <c r="BWG899" s="2198"/>
      <c r="BWH899" s="2198"/>
      <c r="BWI899" s="2198"/>
      <c r="BWJ899" s="2198"/>
      <c r="BWK899" s="2198"/>
      <c r="BWL899" s="2198"/>
      <c r="BWM899" s="2198"/>
      <c r="BWN899" s="2198"/>
      <c r="BWO899" s="2198"/>
      <c r="BWP899" s="2198"/>
      <c r="BWQ899" s="2198"/>
      <c r="BWR899" s="2198"/>
      <c r="BWS899" s="2198"/>
      <c r="BWT899" s="2198"/>
      <c r="BWU899" s="2198"/>
      <c r="BWV899" s="2198"/>
      <c r="BWW899" s="2198"/>
      <c r="BWX899" s="2198"/>
      <c r="BWY899" s="2198"/>
      <c r="BWZ899" s="2198"/>
      <c r="BXA899" s="2198"/>
      <c r="BXB899" s="2198"/>
      <c r="BXC899" s="2198"/>
      <c r="BXD899" s="2198"/>
      <c r="BXE899" s="2198"/>
      <c r="BXF899" s="2198"/>
      <c r="BXG899" s="2198"/>
      <c r="BXH899" s="2198"/>
      <c r="BXI899" s="2198"/>
      <c r="BXJ899" s="2198"/>
      <c r="BXK899" s="2198"/>
      <c r="BXL899" s="2198"/>
      <c r="BXM899" s="2198"/>
      <c r="BXN899" s="2198"/>
      <c r="BXO899" s="2198"/>
      <c r="BXP899" s="2198"/>
      <c r="BXQ899" s="2198"/>
      <c r="BXR899" s="2198"/>
      <c r="BXS899" s="2198"/>
      <c r="BXT899" s="2198"/>
      <c r="BXU899" s="2198"/>
      <c r="BXV899" s="2198"/>
      <c r="BXW899" s="2198"/>
      <c r="BXX899" s="2198"/>
      <c r="BXY899" s="2198"/>
      <c r="BXZ899" s="2198"/>
      <c r="BYA899" s="2198"/>
      <c r="BYB899" s="2198"/>
      <c r="BYC899" s="2198"/>
      <c r="BYD899" s="2198"/>
      <c r="BYE899" s="2198"/>
      <c r="BYF899" s="2198"/>
      <c r="BYG899" s="2198"/>
      <c r="BYH899" s="2198"/>
      <c r="BYI899" s="2198"/>
      <c r="BYJ899" s="2198"/>
      <c r="BYK899" s="2198"/>
      <c r="BYL899" s="2198"/>
      <c r="BYM899" s="2198"/>
      <c r="BYN899" s="2198"/>
      <c r="BYO899" s="2198"/>
      <c r="BYP899" s="2198"/>
      <c r="BYQ899" s="2198"/>
      <c r="BYR899" s="2198"/>
      <c r="BYS899" s="2198"/>
      <c r="BYT899" s="2198"/>
      <c r="BYU899" s="2198"/>
      <c r="BYV899" s="2198"/>
      <c r="BYW899" s="2198"/>
      <c r="BYX899" s="2198"/>
      <c r="BYY899" s="2198"/>
      <c r="BYZ899" s="2198"/>
      <c r="BZA899" s="2198"/>
      <c r="BZB899" s="2198"/>
      <c r="BZC899" s="2198"/>
      <c r="BZD899" s="2198"/>
      <c r="BZE899" s="2198"/>
      <c r="BZF899" s="2198"/>
      <c r="BZG899" s="2198"/>
      <c r="BZH899" s="2198"/>
      <c r="BZI899" s="2198"/>
      <c r="BZJ899" s="2198"/>
      <c r="BZK899" s="2198"/>
      <c r="BZL899" s="2198"/>
      <c r="BZM899" s="2198"/>
      <c r="BZN899" s="2198"/>
      <c r="BZO899" s="2198"/>
      <c r="BZP899" s="2198"/>
      <c r="BZQ899" s="2198"/>
      <c r="BZR899" s="2198"/>
      <c r="BZS899" s="2198"/>
      <c r="BZT899" s="2198"/>
      <c r="BZU899" s="2198"/>
      <c r="BZV899" s="2198"/>
      <c r="BZW899" s="2198"/>
      <c r="CAA899" s="2198"/>
      <c r="CAB899" s="2198"/>
      <c r="CAC899" s="2198"/>
      <c r="CAD899" s="2198"/>
      <c r="CAE899" s="2198"/>
      <c r="CAF899" s="2198"/>
      <c r="CAG899" s="2198"/>
      <c r="CAH899" s="2198"/>
      <c r="CAI899" s="2198"/>
      <c r="CAJ899" s="2198"/>
      <c r="CAK899" s="2198"/>
      <c r="CAL899" s="2198"/>
      <c r="CAM899" s="2198"/>
      <c r="CAN899" s="2198"/>
      <c r="CAO899" s="2198"/>
      <c r="CAP899" s="2198"/>
      <c r="CAQ899" s="2198"/>
      <c r="CAR899" s="2198"/>
      <c r="CAS899" s="2198"/>
      <c r="CAT899" s="2198"/>
      <c r="CAU899" s="2198"/>
      <c r="CAV899" s="2198"/>
      <c r="CAW899" s="2198"/>
      <c r="CAX899" s="2198"/>
      <c r="CAY899" s="2198"/>
      <c r="CAZ899" s="2198"/>
      <c r="CBA899" s="2198"/>
      <c r="CBB899" s="2198"/>
      <c r="CBC899" s="2198"/>
      <c r="CBD899" s="2198"/>
      <c r="CBE899" s="2198"/>
      <c r="CBF899" s="2198"/>
      <c r="CBG899" s="2198"/>
      <c r="CBH899" s="2198"/>
      <c r="CBI899" s="2198"/>
      <c r="CBJ899" s="2198"/>
      <c r="CBK899" s="2198"/>
      <c r="CBL899" s="2198"/>
      <c r="CBM899" s="2198"/>
      <c r="CBN899" s="2198"/>
      <c r="CBO899" s="2198"/>
      <c r="CBP899" s="2198"/>
      <c r="CBQ899" s="2198"/>
      <c r="CBR899" s="2198"/>
      <c r="CBS899" s="2198"/>
      <c r="CBT899" s="2198"/>
      <c r="CBU899" s="2198"/>
      <c r="CBV899" s="2198"/>
      <c r="CBW899" s="2198"/>
      <c r="CBX899" s="2198"/>
      <c r="CBY899" s="2198"/>
      <c r="CBZ899" s="2198"/>
      <c r="CCA899" s="2198"/>
      <c r="CCB899" s="2198"/>
      <c r="CCC899" s="2198"/>
      <c r="CCD899" s="2198"/>
      <c r="CCE899" s="2198"/>
      <c r="CCF899" s="2198"/>
      <c r="CCG899" s="2198"/>
      <c r="CCH899" s="2198"/>
      <c r="CCI899" s="2198"/>
      <c r="CCJ899" s="2198"/>
      <c r="CCK899" s="2198"/>
      <c r="CCL899" s="2198"/>
      <c r="CCM899" s="2198"/>
      <c r="CCN899" s="2198"/>
      <c r="CCO899" s="2198"/>
      <c r="CCP899" s="2198"/>
      <c r="CCQ899" s="2198"/>
      <c r="CCR899" s="2198"/>
      <c r="CCS899" s="2198"/>
      <c r="CCT899" s="2198"/>
      <c r="CCU899" s="2198"/>
      <c r="CCV899" s="2198"/>
      <c r="CCW899" s="2198"/>
      <c r="CCX899" s="2198"/>
      <c r="CCY899" s="2198"/>
      <c r="CCZ899" s="2198"/>
      <c r="CDA899" s="2198"/>
      <c r="CDB899" s="2198"/>
      <c r="CDC899" s="2198"/>
      <c r="CDD899" s="2198"/>
      <c r="CDE899" s="2198"/>
      <c r="CDF899" s="2198"/>
      <c r="CDG899" s="2198"/>
      <c r="CDH899" s="2198"/>
      <c r="CDI899" s="2198"/>
      <c r="CDJ899" s="2198"/>
      <c r="CDK899" s="2198"/>
      <c r="CDL899" s="2198"/>
      <c r="CDM899" s="2198"/>
      <c r="CDN899" s="2198"/>
      <c r="CDO899" s="2198"/>
      <c r="CDP899" s="2198"/>
      <c r="CDQ899" s="2198"/>
      <c r="CDR899" s="2198"/>
      <c r="CDS899" s="2198"/>
      <c r="CDT899" s="2198"/>
      <c r="CDU899" s="2198"/>
      <c r="CDV899" s="2198"/>
      <c r="CDW899" s="2198"/>
      <c r="CDX899" s="2198"/>
      <c r="CDY899" s="2198"/>
      <c r="CDZ899" s="2198"/>
      <c r="CEA899" s="2198"/>
      <c r="CEB899" s="2198"/>
      <c r="CEC899" s="2198"/>
      <c r="CED899" s="2198"/>
      <c r="CEE899" s="2198"/>
      <c r="CEF899" s="2198"/>
      <c r="CEG899" s="2198"/>
      <c r="CEH899" s="2198"/>
      <c r="CEI899" s="2198"/>
      <c r="CEJ899" s="2198"/>
      <c r="CEK899" s="2198"/>
      <c r="CEL899" s="2198"/>
      <c r="CEM899" s="2198"/>
      <c r="CEN899" s="2198"/>
      <c r="CEO899" s="2198"/>
      <c r="CEP899" s="2198"/>
      <c r="CEQ899" s="2198"/>
      <c r="CER899" s="2198"/>
      <c r="CES899" s="2198"/>
      <c r="CET899" s="2198"/>
      <c r="CEU899" s="2198"/>
      <c r="CEV899" s="2198"/>
      <c r="CEW899" s="2198"/>
      <c r="CEX899" s="2198"/>
      <c r="CEY899" s="2198"/>
      <c r="CEZ899" s="2198"/>
      <c r="CFA899" s="2198"/>
      <c r="CFB899" s="2198"/>
      <c r="CFC899" s="2198"/>
      <c r="CFD899" s="2198"/>
      <c r="CFE899" s="2198"/>
      <c r="CFF899" s="2198"/>
      <c r="CFG899" s="2198"/>
      <c r="CFH899" s="2198"/>
      <c r="CFI899" s="2198"/>
      <c r="CFJ899" s="2198"/>
      <c r="CFK899" s="2198"/>
      <c r="CFL899" s="2198"/>
      <c r="CFM899" s="2198"/>
      <c r="CFN899" s="2198"/>
      <c r="CFO899" s="2198"/>
      <c r="CFP899" s="2198"/>
      <c r="CFQ899" s="2198"/>
      <c r="CFR899" s="2198"/>
      <c r="CFS899" s="2198"/>
      <c r="CFT899" s="2198"/>
      <c r="CFU899" s="2198"/>
      <c r="CFV899" s="2198"/>
      <c r="CFW899" s="2198"/>
      <c r="CFX899" s="2198"/>
      <c r="CFY899" s="2198"/>
      <c r="CFZ899" s="2198"/>
      <c r="CGA899" s="2198"/>
      <c r="CGB899" s="2198"/>
      <c r="CGC899" s="2198"/>
      <c r="CGD899" s="2198"/>
      <c r="CGE899" s="2198"/>
      <c r="CGF899" s="2198"/>
      <c r="CGG899" s="2198"/>
      <c r="CGH899" s="2198"/>
      <c r="CGI899" s="2198"/>
      <c r="CGJ899" s="2198"/>
      <c r="CGK899" s="2198"/>
      <c r="CGL899" s="2198"/>
      <c r="CGM899" s="2198"/>
      <c r="CGN899" s="2198"/>
      <c r="CGO899" s="2198"/>
      <c r="CGP899" s="2198"/>
      <c r="CGQ899" s="2198"/>
      <c r="CGR899" s="2198"/>
      <c r="CGS899" s="2198"/>
      <c r="CGT899" s="2198"/>
      <c r="CGU899" s="2198"/>
      <c r="CGV899" s="2198"/>
      <c r="CGW899" s="2198"/>
      <c r="CGX899" s="2198"/>
      <c r="CGY899" s="2198"/>
      <c r="CGZ899" s="2198"/>
      <c r="CHA899" s="2198"/>
      <c r="CHB899" s="2198"/>
      <c r="CHC899" s="2198"/>
      <c r="CHD899" s="2198"/>
      <c r="CHE899" s="2198"/>
      <c r="CHF899" s="2198"/>
      <c r="CHG899" s="2198"/>
      <c r="CHH899" s="2198"/>
      <c r="CHI899" s="2198"/>
      <c r="CHJ899" s="2198"/>
      <c r="CHK899" s="2198"/>
      <c r="CHL899" s="2198"/>
      <c r="CHM899" s="2198"/>
      <c r="CHN899" s="2198"/>
      <c r="CHO899" s="2198"/>
      <c r="CHP899" s="2198"/>
      <c r="CHQ899" s="2198"/>
      <c r="CHR899" s="2198"/>
      <c r="CHS899" s="2198"/>
      <c r="CHT899" s="2198"/>
      <c r="CHU899" s="2198"/>
      <c r="CHV899" s="2198"/>
      <c r="CHW899" s="2198"/>
      <c r="CHX899" s="2198"/>
      <c r="CHY899" s="2198"/>
      <c r="CHZ899" s="2198"/>
      <c r="CIA899" s="2198"/>
      <c r="CIB899" s="2198"/>
      <c r="CIC899" s="2198"/>
      <c r="CID899" s="2198"/>
      <c r="CIE899" s="2198"/>
      <c r="CIF899" s="2198"/>
      <c r="CIG899" s="2198"/>
      <c r="CIH899" s="2198"/>
      <c r="CII899" s="2198"/>
      <c r="CIJ899" s="2198"/>
      <c r="CIK899" s="2198"/>
      <c r="CIL899" s="2198"/>
      <c r="CIM899" s="2198"/>
      <c r="CIN899" s="2198"/>
      <c r="CIO899" s="2198"/>
      <c r="CIP899" s="2198"/>
      <c r="CIQ899" s="2198"/>
      <c r="CIR899" s="2198"/>
      <c r="CIS899" s="2198"/>
      <c r="CIT899" s="2198"/>
      <c r="CIU899" s="2198"/>
      <c r="CIV899" s="2198"/>
      <c r="CIW899" s="2198"/>
      <c r="CIX899" s="2198"/>
      <c r="CIY899" s="2198"/>
      <c r="CIZ899" s="2198"/>
      <c r="CJA899" s="2198"/>
      <c r="CJB899" s="2198"/>
      <c r="CJC899" s="2198"/>
      <c r="CJD899" s="2198"/>
      <c r="CJE899" s="2198"/>
      <c r="CJF899" s="2198"/>
      <c r="CJG899" s="2198"/>
      <c r="CJH899" s="2198"/>
      <c r="CJI899" s="2198"/>
      <c r="CJJ899" s="2198"/>
      <c r="CJK899" s="2198"/>
      <c r="CJL899" s="2198"/>
      <c r="CJM899" s="2198"/>
      <c r="CJN899" s="2198"/>
      <c r="CJO899" s="2198"/>
      <c r="CJP899" s="2198"/>
      <c r="CJQ899" s="2198"/>
      <c r="CJR899" s="2198"/>
      <c r="CJS899" s="2198"/>
      <c r="CJW899" s="2198"/>
      <c r="CJX899" s="2198"/>
      <c r="CJY899" s="2198"/>
      <c r="CJZ899" s="2198"/>
      <c r="CKA899" s="2198"/>
      <c r="CKB899" s="2198"/>
      <c r="CKC899" s="2198"/>
      <c r="CKD899" s="2198"/>
      <c r="CKE899" s="2198"/>
      <c r="CKF899" s="2198"/>
      <c r="CKG899" s="2198"/>
      <c r="CKH899" s="2198"/>
      <c r="CKI899" s="2198"/>
      <c r="CKJ899" s="2198"/>
      <c r="CKK899" s="2198"/>
      <c r="CKL899" s="2198"/>
      <c r="CKM899" s="2198"/>
      <c r="CKN899" s="2198"/>
      <c r="CKO899" s="2198"/>
      <c r="CKP899" s="2198"/>
      <c r="CKQ899" s="2198"/>
      <c r="CKR899" s="2198"/>
      <c r="CKS899" s="2198"/>
      <c r="CKT899" s="2198"/>
      <c r="CKU899" s="2198"/>
      <c r="CKV899" s="2198"/>
      <c r="CKW899" s="2198"/>
      <c r="CKX899" s="2198"/>
      <c r="CKY899" s="2198"/>
      <c r="CKZ899" s="2198"/>
      <c r="CLA899" s="2198"/>
      <c r="CLB899" s="2198"/>
      <c r="CLC899" s="2198"/>
      <c r="CLD899" s="2198"/>
      <c r="CLE899" s="2198"/>
      <c r="CLF899" s="2198"/>
      <c r="CLG899" s="2198"/>
      <c r="CLH899" s="2198"/>
      <c r="CLI899" s="2198"/>
      <c r="CLJ899" s="2198"/>
      <c r="CLK899" s="2198"/>
      <c r="CLL899" s="2198"/>
      <c r="CLM899" s="2198"/>
      <c r="CLN899" s="2198"/>
      <c r="CLO899" s="2198"/>
      <c r="CLP899" s="2198"/>
      <c r="CLQ899" s="2198"/>
      <c r="CLR899" s="2198"/>
      <c r="CLS899" s="2198"/>
      <c r="CLT899" s="2198"/>
      <c r="CLU899" s="2198"/>
      <c r="CLV899" s="2198"/>
      <c r="CLW899" s="2198"/>
      <c r="CLX899" s="2198"/>
      <c r="CLY899" s="2198"/>
      <c r="CLZ899" s="2198"/>
      <c r="CMA899" s="2198"/>
      <c r="CMB899" s="2198"/>
      <c r="CMC899" s="2198"/>
      <c r="CMD899" s="2198"/>
      <c r="CME899" s="2198"/>
      <c r="CMF899" s="2198"/>
      <c r="CMG899" s="2198"/>
      <c r="CMH899" s="2198"/>
      <c r="CMI899" s="2198"/>
      <c r="CMJ899" s="2198"/>
      <c r="CMK899" s="2198"/>
      <c r="CML899" s="2198"/>
      <c r="CMM899" s="2198"/>
      <c r="CMN899" s="2198"/>
      <c r="CMO899" s="2198"/>
      <c r="CMP899" s="2198"/>
      <c r="CMQ899" s="2198"/>
      <c r="CMR899" s="2198"/>
      <c r="CMS899" s="2198"/>
      <c r="CMT899" s="2198"/>
      <c r="CMU899" s="2198"/>
      <c r="CMV899" s="2198"/>
      <c r="CMW899" s="2198"/>
      <c r="CMX899" s="2198"/>
      <c r="CMY899" s="2198"/>
      <c r="CMZ899" s="2198"/>
      <c r="CNA899" s="2198"/>
      <c r="CNB899" s="2198"/>
      <c r="CNC899" s="2198"/>
      <c r="CND899" s="2198"/>
      <c r="CNE899" s="2198"/>
      <c r="CNF899" s="2198"/>
      <c r="CNG899" s="2198"/>
      <c r="CNH899" s="2198"/>
      <c r="CNI899" s="2198"/>
      <c r="CNJ899" s="2198"/>
      <c r="CNK899" s="2198"/>
      <c r="CNL899" s="2198"/>
      <c r="CNM899" s="2198"/>
      <c r="CNN899" s="2198"/>
      <c r="CNO899" s="2198"/>
      <c r="CNP899" s="2198"/>
      <c r="CNQ899" s="2198"/>
      <c r="CNR899" s="2198"/>
      <c r="CNS899" s="2198"/>
      <c r="CNT899" s="2198"/>
      <c r="CNU899" s="2198"/>
      <c r="CNV899" s="2198"/>
      <c r="CNW899" s="2198"/>
      <c r="CNX899" s="2198"/>
      <c r="CNY899" s="2198"/>
      <c r="CNZ899" s="2198"/>
      <c r="COA899" s="2198"/>
      <c r="COB899" s="2198"/>
      <c r="COC899" s="2198"/>
      <c r="COD899" s="2198"/>
      <c r="COE899" s="2198"/>
      <c r="COF899" s="2198"/>
      <c r="COG899" s="2198"/>
      <c r="COH899" s="2198"/>
      <c r="COI899" s="2198"/>
      <c r="COJ899" s="2198"/>
      <c r="COK899" s="2198"/>
      <c r="COL899" s="2198"/>
      <c r="COM899" s="2198"/>
      <c r="CON899" s="2198"/>
      <c r="COO899" s="2198"/>
      <c r="COP899" s="2198"/>
      <c r="COQ899" s="2198"/>
      <c r="COR899" s="2198"/>
      <c r="COS899" s="2198"/>
      <c r="COT899" s="2198"/>
      <c r="COU899" s="2198"/>
      <c r="COV899" s="2198"/>
      <c r="COW899" s="2198"/>
      <c r="COX899" s="2198"/>
      <c r="COY899" s="2198"/>
      <c r="COZ899" s="2198"/>
      <c r="CPA899" s="2198"/>
      <c r="CPB899" s="2198"/>
      <c r="CPC899" s="2198"/>
      <c r="CPD899" s="2198"/>
      <c r="CPE899" s="2198"/>
      <c r="CPF899" s="2198"/>
      <c r="CPG899" s="2198"/>
      <c r="CPH899" s="2198"/>
      <c r="CPI899" s="2198"/>
      <c r="CPJ899" s="2198"/>
      <c r="CPK899" s="2198"/>
      <c r="CPL899" s="2198"/>
      <c r="CPM899" s="2198"/>
      <c r="CPN899" s="2198"/>
      <c r="CPO899" s="2198"/>
      <c r="CPP899" s="2198"/>
      <c r="CPQ899" s="2198"/>
      <c r="CPR899" s="2198"/>
      <c r="CPS899" s="2198"/>
      <c r="CPT899" s="2198"/>
      <c r="CPU899" s="2198"/>
      <c r="CPV899" s="2198"/>
      <c r="CPW899" s="2198"/>
      <c r="CPX899" s="2198"/>
      <c r="CPY899" s="2198"/>
      <c r="CPZ899" s="2198"/>
      <c r="CQA899" s="2198"/>
      <c r="CQB899" s="2198"/>
      <c r="CQC899" s="2198"/>
      <c r="CQD899" s="2198"/>
      <c r="CQE899" s="2198"/>
      <c r="CQF899" s="2198"/>
      <c r="CQG899" s="2198"/>
      <c r="CQH899" s="2198"/>
      <c r="CQI899" s="2198"/>
      <c r="CQJ899" s="2198"/>
      <c r="CQK899" s="2198"/>
      <c r="CQL899" s="2198"/>
      <c r="CQM899" s="2198"/>
      <c r="CQN899" s="2198"/>
      <c r="CQO899" s="2198"/>
      <c r="CQP899" s="2198"/>
      <c r="CQQ899" s="2198"/>
      <c r="CQR899" s="2198"/>
      <c r="CQS899" s="2198"/>
      <c r="CQT899" s="2198"/>
      <c r="CQU899" s="2198"/>
      <c r="CQV899" s="2198"/>
      <c r="CQW899" s="2198"/>
      <c r="CQX899" s="2198"/>
      <c r="CQY899" s="2198"/>
      <c r="CQZ899" s="2198"/>
      <c r="CRA899" s="2198"/>
      <c r="CRB899" s="2198"/>
      <c r="CRC899" s="2198"/>
      <c r="CRD899" s="2198"/>
      <c r="CRE899" s="2198"/>
      <c r="CRF899" s="2198"/>
      <c r="CRG899" s="2198"/>
      <c r="CRH899" s="2198"/>
      <c r="CRI899" s="2198"/>
      <c r="CRJ899" s="2198"/>
      <c r="CRK899" s="2198"/>
      <c r="CRL899" s="2198"/>
      <c r="CRM899" s="2198"/>
      <c r="CRN899" s="2198"/>
      <c r="CRO899" s="2198"/>
      <c r="CRP899" s="2198"/>
      <c r="CRQ899" s="2198"/>
      <c r="CRR899" s="2198"/>
      <c r="CRS899" s="2198"/>
      <c r="CRT899" s="2198"/>
      <c r="CRU899" s="2198"/>
      <c r="CRV899" s="2198"/>
      <c r="CRW899" s="2198"/>
      <c r="CRX899" s="2198"/>
      <c r="CRY899" s="2198"/>
      <c r="CRZ899" s="2198"/>
      <c r="CSA899" s="2198"/>
      <c r="CSB899" s="2198"/>
      <c r="CSC899" s="2198"/>
      <c r="CSD899" s="2198"/>
      <c r="CSE899" s="2198"/>
      <c r="CSF899" s="2198"/>
      <c r="CSG899" s="2198"/>
      <c r="CSH899" s="2198"/>
      <c r="CSI899" s="2198"/>
      <c r="CSJ899" s="2198"/>
      <c r="CSK899" s="2198"/>
      <c r="CSL899" s="2198"/>
      <c r="CSM899" s="2198"/>
      <c r="CSN899" s="2198"/>
      <c r="CSO899" s="2198"/>
      <c r="CSP899" s="2198"/>
      <c r="CSQ899" s="2198"/>
      <c r="CSR899" s="2198"/>
      <c r="CSS899" s="2198"/>
      <c r="CST899" s="2198"/>
      <c r="CSU899" s="2198"/>
      <c r="CSV899" s="2198"/>
      <c r="CSW899" s="2198"/>
      <c r="CSX899" s="2198"/>
      <c r="CSY899" s="2198"/>
      <c r="CSZ899" s="2198"/>
      <c r="CTA899" s="2198"/>
      <c r="CTB899" s="2198"/>
      <c r="CTC899" s="2198"/>
      <c r="CTD899" s="2198"/>
      <c r="CTE899" s="2198"/>
      <c r="CTF899" s="2198"/>
      <c r="CTG899" s="2198"/>
      <c r="CTH899" s="2198"/>
      <c r="CTI899" s="2198"/>
      <c r="CTJ899" s="2198"/>
      <c r="CTK899" s="2198"/>
      <c r="CTL899" s="2198"/>
      <c r="CTM899" s="2198"/>
      <c r="CTN899" s="2198"/>
      <c r="CTO899" s="2198"/>
      <c r="CTS899" s="2198"/>
      <c r="CTT899" s="2198"/>
      <c r="CTU899" s="2198"/>
      <c r="CTV899" s="2198"/>
      <c r="CTW899" s="2198"/>
      <c r="CTX899" s="2198"/>
      <c r="CTY899" s="2198"/>
      <c r="CTZ899" s="2198"/>
      <c r="CUA899" s="2198"/>
      <c r="CUB899" s="2198"/>
      <c r="CUC899" s="2198"/>
      <c r="CUD899" s="2198"/>
      <c r="CUE899" s="2198"/>
      <c r="CUF899" s="2198"/>
      <c r="CUG899" s="2198"/>
      <c r="CUH899" s="2198"/>
      <c r="CUI899" s="2198"/>
      <c r="CUJ899" s="2198"/>
      <c r="CUK899" s="2198"/>
      <c r="CUL899" s="2198"/>
      <c r="CUM899" s="2198"/>
      <c r="CUN899" s="2198"/>
      <c r="CUO899" s="2198"/>
      <c r="CUP899" s="2198"/>
      <c r="CUQ899" s="2198"/>
      <c r="CUR899" s="2198"/>
      <c r="CUS899" s="2198"/>
      <c r="CUT899" s="2198"/>
      <c r="CUU899" s="2198"/>
      <c r="CUV899" s="2198"/>
      <c r="CUW899" s="2198"/>
      <c r="CUX899" s="2198"/>
      <c r="CUY899" s="2198"/>
      <c r="CUZ899" s="2198"/>
      <c r="CVA899" s="2198"/>
      <c r="CVB899" s="2198"/>
      <c r="CVC899" s="2198"/>
      <c r="CVD899" s="2198"/>
      <c r="CVE899" s="2198"/>
      <c r="CVF899" s="2198"/>
      <c r="CVG899" s="2198"/>
      <c r="CVH899" s="2198"/>
      <c r="CVI899" s="2198"/>
      <c r="CVJ899" s="2198"/>
      <c r="CVK899" s="2198"/>
      <c r="CVL899" s="2198"/>
      <c r="CVM899" s="2198"/>
      <c r="CVN899" s="2198"/>
      <c r="CVO899" s="2198"/>
      <c r="CVP899" s="2198"/>
      <c r="CVQ899" s="2198"/>
      <c r="CVR899" s="2198"/>
      <c r="CVS899" s="2198"/>
      <c r="CVT899" s="2198"/>
      <c r="CVU899" s="2198"/>
      <c r="CVV899" s="2198"/>
      <c r="CVW899" s="2198"/>
      <c r="CVX899" s="2198"/>
      <c r="CVY899" s="2198"/>
      <c r="CVZ899" s="2198"/>
      <c r="CWA899" s="2198"/>
      <c r="CWB899" s="2198"/>
      <c r="CWC899" s="2198"/>
      <c r="CWD899" s="2198"/>
      <c r="CWE899" s="2198"/>
      <c r="CWF899" s="2198"/>
      <c r="CWG899" s="2198"/>
      <c r="CWH899" s="2198"/>
      <c r="CWI899" s="2198"/>
      <c r="CWJ899" s="2198"/>
      <c r="CWK899" s="2198"/>
      <c r="CWL899" s="2198"/>
      <c r="CWM899" s="2198"/>
      <c r="CWN899" s="2198"/>
      <c r="CWO899" s="2198"/>
      <c r="CWP899" s="2198"/>
      <c r="CWQ899" s="2198"/>
      <c r="CWR899" s="2198"/>
      <c r="CWS899" s="2198"/>
      <c r="CWT899" s="2198"/>
      <c r="CWU899" s="2198"/>
      <c r="CWV899" s="2198"/>
      <c r="CWW899" s="2198"/>
      <c r="CWX899" s="2198"/>
      <c r="CWY899" s="2198"/>
      <c r="CWZ899" s="2198"/>
      <c r="CXA899" s="2198"/>
      <c r="CXB899" s="2198"/>
      <c r="CXC899" s="2198"/>
      <c r="CXD899" s="2198"/>
      <c r="CXE899" s="2198"/>
      <c r="CXF899" s="2198"/>
      <c r="CXG899" s="2198"/>
      <c r="CXH899" s="2198"/>
      <c r="CXI899" s="2198"/>
      <c r="CXJ899" s="2198"/>
      <c r="CXK899" s="2198"/>
      <c r="CXL899" s="2198"/>
      <c r="CXM899" s="2198"/>
      <c r="CXN899" s="2198"/>
      <c r="CXO899" s="2198"/>
      <c r="CXP899" s="2198"/>
      <c r="CXQ899" s="2198"/>
      <c r="CXR899" s="2198"/>
      <c r="CXS899" s="2198"/>
      <c r="CXT899" s="2198"/>
      <c r="CXU899" s="2198"/>
      <c r="CXV899" s="2198"/>
      <c r="CXW899" s="2198"/>
      <c r="CXX899" s="2198"/>
      <c r="CXY899" s="2198"/>
      <c r="CXZ899" s="2198"/>
      <c r="CYA899" s="2198"/>
      <c r="CYB899" s="2198"/>
      <c r="CYC899" s="2198"/>
      <c r="CYD899" s="2198"/>
      <c r="CYE899" s="2198"/>
      <c r="CYF899" s="2198"/>
      <c r="CYG899" s="2198"/>
      <c r="CYH899" s="2198"/>
      <c r="CYI899" s="2198"/>
      <c r="CYJ899" s="2198"/>
      <c r="CYK899" s="2198"/>
      <c r="CYL899" s="2198"/>
      <c r="CYM899" s="2198"/>
      <c r="CYN899" s="2198"/>
      <c r="CYO899" s="2198"/>
      <c r="CYP899" s="2198"/>
      <c r="CYQ899" s="2198"/>
      <c r="CYR899" s="2198"/>
      <c r="CYS899" s="2198"/>
      <c r="CYT899" s="2198"/>
      <c r="CYU899" s="2198"/>
      <c r="CYV899" s="2198"/>
      <c r="CYW899" s="2198"/>
      <c r="CYX899" s="2198"/>
      <c r="CYY899" s="2198"/>
      <c r="CYZ899" s="2198"/>
      <c r="CZA899" s="2198"/>
      <c r="CZB899" s="2198"/>
      <c r="CZC899" s="2198"/>
      <c r="CZD899" s="2198"/>
      <c r="CZE899" s="2198"/>
      <c r="CZF899" s="2198"/>
      <c r="CZG899" s="2198"/>
      <c r="CZH899" s="2198"/>
      <c r="CZI899" s="2198"/>
      <c r="CZJ899" s="2198"/>
      <c r="CZK899" s="2198"/>
      <c r="CZL899" s="2198"/>
      <c r="CZM899" s="2198"/>
      <c r="CZN899" s="2198"/>
      <c r="CZO899" s="2198"/>
      <c r="CZP899" s="2198"/>
      <c r="CZQ899" s="2198"/>
      <c r="CZR899" s="2198"/>
      <c r="CZS899" s="2198"/>
      <c r="CZT899" s="2198"/>
      <c r="CZU899" s="2198"/>
      <c r="CZV899" s="2198"/>
      <c r="CZW899" s="2198"/>
      <c r="CZX899" s="2198"/>
      <c r="CZY899" s="2198"/>
      <c r="CZZ899" s="2198"/>
      <c r="DAA899" s="2198"/>
      <c r="DAB899" s="2198"/>
      <c r="DAC899" s="2198"/>
      <c r="DAD899" s="2198"/>
      <c r="DAE899" s="2198"/>
      <c r="DAF899" s="2198"/>
      <c r="DAG899" s="2198"/>
      <c r="DAH899" s="2198"/>
      <c r="DAI899" s="2198"/>
      <c r="DAJ899" s="2198"/>
      <c r="DAK899" s="2198"/>
      <c r="DAL899" s="2198"/>
      <c r="DAM899" s="2198"/>
      <c r="DAN899" s="2198"/>
      <c r="DAO899" s="2198"/>
      <c r="DAP899" s="2198"/>
      <c r="DAQ899" s="2198"/>
      <c r="DAR899" s="2198"/>
      <c r="DAS899" s="2198"/>
      <c r="DAT899" s="2198"/>
      <c r="DAU899" s="2198"/>
      <c r="DAV899" s="2198"/>
      <c r="DAW899" s="2198"/>
      <c r="DAX899" s="2198"/>
      <c r="DAY899" s="2198"/>
      <c r="DAZ899" s="2198"/>
      <c r="DBA899" s="2198"/>
      <c r="DBB899" s="2198"/>
      <c r="DBC899" s="2198"/>
      <c r="DBD899" s="2198"/>
      <c r="DBE899" s="2198"/>
      <c r="DBF899" s="2198"/>
      <c r="DBG899" s="2198"/>
      <c r="DBH899" s="2198"/>
      <c r="DBI899" s="2198"/>
      <c r="DBJ899" s="2198"/>
      <c r="DBK899" s="2198"/>
      <c r="DBL899" s="2198"/>
      <c r="DBM899" s="2198"/>
      <c r="DBN899" s="2198"/>
      <c r="DBO899" s="2198"/>
      <c r="DBP899" s="2198"/>
      <c r="DBQ899" s="2198"/>
      <c r="DBR899" s="2198"/>
      <c r="DBS899" s="2198"/>
      <c r="DBT899" s="2198"/>
      <c r="DBU899" s="2198"/>
      <c r="DBV899" s="2198"/>
      <c r="DBW899" s="2198"/>
      <c r="DBX899" s="2198"/>
      <c r="DBY899" s="2198"/>
      <c r="DBZ899" s="2198"/>
      <c r="DCA899" s="2198"/>
      <c r="DCB899" s="2198"/>
      <c r="DCC899" s="2198"/>
      <c r="DCD899" s="2198"/>
      <c r="DCE899" s="2198"/>
      <c r="DCF899" s="2198"/>
      <c r="DCG899" s="2198"/>
      <c r="DCH899" s="2198"/>
      <c r="DCI899" s="2198"/>
      <c r="DCJ899" s="2198"/>
      <c r="DCK899" s="2198"/>
      <c r="DCL899" s="2198"/>
      <c r="DCM899" s="2198"/>
      <c r="DCN899" s="2198"/>
      <c r="DCO899" s="2198"/>
      <c r="DCP899" s="2198"/>
      <c r="DCQ899" s="2198"/>
      <c r="DCR899" s="2198"/>
      <c r="DCS899" s="2198"/>
      <c r="DCT899" s="2198"/>
      <c r="DCU899" s="2198"/>
      <c r="DCV899" s="2198"/>
      <c r="DCW899" s="2198"/>
      <c r="DCX899" s="2198"/>
      <c r="DCY899" s="2198"/>
      <c r="DCZ899" s="2198"/>
      <c r="DDA899" s="2198"/>
      <c r="DDB899" s="2198"/>
      <c r="DDC899" s="2198"/>
      <c r="DDD899" s="2198"/>
      <c r="DDE899" s="2198"/>
      <c r="DDF899" s="2198"/>
      <c r="DDG899" s="2198"/>
      <c r="DDH899" s="2198"/>
      <c r="DDI899" s="2198"/>
      <c r="DDJ899" s="2198"/>
      <c r="DDK899" s="2198"/>
      <c r="DDO899" s="2198"/>
      <c r="DDP899" s="2198"/>
      <c r="DDQ899" s="2198"/>
      <c r="DDR899" s="2198"/>
      <c r="DDS899" s="2198"/>
      <c r="DDT899" s="2198"/>
      <c r="DDU899" s="2198"/>
      <c r="DDV899" s="2198"/>
      <c r="DDW899" s="2198"/>
      <c r="DDX899" s="2198"/>
      <c r="DDY899" s="2198"/>
      <c r="DDZ899" s="2198"/>
      <c r="DEA899" s="2198"/>
      <c r="DEB899" s="2198"/>
      <c r="DEC899" s="2198"/>
      <c r="DED899" s="2198"/>
      <c r="DEE899" s="2198"/>
      <c r="DEF899" s="2198"/>
      <c r="DEG899" s="2198"/>
      <c r="DEH899" s="2198"/>
      <c r="DEI899" s="2198"/>
      <c r="DEJ899" s="2198"/>
      <c r="DEK899" s="2198"/>
      <c r="DEL899" s="2198"/>
      <c r="DEM899" s="2198"/>
      <c r="DEN899" s="2198"/>
      <c r="DEO899" s="2198"/>
      <c r="DEP899" s="2198"/>
      <c r="DEQ899" s="2198"/>
      <c r="DER899" s="2198"/>
      <c r="DES899" s="2198"/>
      <c r="DET899" s="2198"/>
      <c r="DEU899" s="2198"/>
      <c r="DEV899" s="2198"/>
      <c r="DEW899" s="2198"/>
      <c r="DEX899" s="2198"/>
      <c r="DEY899" s="2198"/>
      <c r="DEZ899" s="2198"/>
      <c r="DFA899" s="2198"/>
      <c r="DFB899" s="2198"/>
      <c r="DFC899" s="2198"/>
      <c r="DFD899" s="2198"/>
      <c r="DFE899" s="2198"/>
      <c r="DFF899" s="2198"/>
      <c r="DFG899" s="2198"/>
      <c r="DFH899" s="2198"/>
      <c r="DFI899" s="2198"/>
      <c r="DFJ899" s="2198"/>
      <c r="DFK899" s="2198"/>
      <c r="DFL899" s="2198"/>
      <c r="DFM899" s="2198"/>
      <c r="DFN899" s="2198"/>
      <c r="DFO899" s="2198"/>
      <c r="DFP899" s="2198"/>
      <c r="DFQ899" s="2198"/>
      <c r="DFR899" s="2198"/>
      <c r="DFS899" s="2198"/>
      <c r="DFT899" s="2198"/>
      <c r="DFU899" s="2198"/>
      <c r="DFV899" s="2198"/>
      <c r="DFW899" s="2198"/>
      <c r="DFX899" s="2198"/>
      <c r="DFY899" s="2198"/>
      <c r="DFZ899" s="2198"/>
      <c r="DGA899" s="2198"/>
      <c r="DGB899" s="2198"/>
      <c r="DGC899" s="2198"/>
      <c r="DGD899" s="2198"/>
      <c r="DGE899" s="2198"/>
      <c r="DGF899" s="2198"/>
      <c r="DGG899" s="2198"/>
      <c r="DGH899" s="2198"/>
      <c r="DGI899" s="2198"/>
      <c r="DGJ899" s="2198"/>
      <c r="DGK899" s="2198"/>
      <c r="DGL899" s="2198"/>
      <c r="DGM899" s="2198"/>
      <c r="DGN899" s="2198"/>
      <c r="DGO899" s="2198"/>
      <c r="DGP899" s="2198"/>
      <c r="DGQ899" s="2198"/>
      <c r="DGR899" s="2198"/>
      <c r="DGS899" s="2198"/>
      <c r="DGT899" s="2198"/>
      <c r="DGU899" s="2198"/>
      <c r="DGV899" s="2198"/>
      <c r="DGW899" s="2198"/>
      <c r="DGX899" s="2198"/>
      <c r="DGY899" s="2198"/>
      <c r="DGZ899" s="2198"/>
      <c r="DHA899" s="2198"/>
      <c r="DHB899" s="2198"/>
      <c r="DHC899" s="2198"/>
      <c r="DHD899" s="2198"/>
      <c r="DHE899" s="2198"/>
      <c r="DHF899" s="2198"/>
      <c r="DHG899" s="2198"/>
      <c r="DHH899" s="2198"/>
      <c r="DHI899" s="2198"/>
      <c r="DHJ899" s="2198"/>
      <c r="DHK899" s="2198"/>
      <c r="DHL899" s="2198"/>
      <c r="DHM899" s="2198"/>
      <c r="DHN899" s="2198"/>
      <c r="DHO899" s="2198"/>
      <c r="DHP899" s="2198"/>
      <c r="DHQ899" s="2198"/>
      <c r="DHR899" s="2198"/>
      <c r="DHS899" s="2198"/>
      <c r="DHT899" s="2198"/>
      <c r="DHU899" s="2198"/>
      <c r="DHV899" s="2198"/>
      <c r="DHW899" s="2198"/>
      <c r="DHX899" s="2198"/>
      <c r="DHY899" s="2198"/>
      <c r="DHZ899" s="2198"/>
      <c r="DIA899" s="2198"/>
      <c r="DIB899" s="2198"/>
      <c r="DIC899" s="2198"/>
      <c r="DID899" s="2198"/>
      <c r="DIE899" s="2198"/>
      <c r="DIF899" s="2198"/>
      <c r="DIG899" s="2198"/>
      <c r="DIH899" s="2198"/>
      <c r="DII899" s="2198"/>
      <c r="DIJ899" s="2198"/>
      <c r="DIK899" s="2198"/>
      <c r="DIL899" s="2198"/>
      <c r="DIM899" s="2198"/>
      <c r="DIN899" s="2198"/>
      <c r="DIO899" s="2198"/>
      <c r="DIP899" s="2198"/>
      <c r="DIQ899" s="2198"/>
      <c r="DIR899" s="2198"/>
      <c r="DIS899" s="2198"/>
      <c r="DIT899" s="2198"/>
      <c r="DIU899" s="2198"/>
      <c r="DIV899" s="2198"/>
      <c r="DIW899" s="2198"/>
      <c r="DIX899" s="2198"/>
      <c r="DIY899" s="2198"/>
      <c r="DIZ899" s="2198"/>
      <c r="DJA899" s="2198"/>
      <c r="DJB899" s="2198"/>
      <c r="DJC899" s="2198"/>
      <c r="DJD899" s="2198"/>
      <c r="DJE899" s="2198"/>
      <c r="DJF899" s="2198"/>
      <c r="DJG899" s="2198"/>
      <c r="DJH899" s="2198"/>
      <c r="DJI899" s="2198"/>
      <c r="DJJ899" s="2198"/>
      <c r="DJK899" s="2198"/>
      <c r="DJL899" s="2198"/>
      <c r="DJM899" s="2198"/>
      <c r="DJN899" s="2198"/>
      <c r="DJO899" s="2198"/>
      <c r="DJP899" s="2198"/>
      <c r="DJQ899" s="2198"/>
      <c r="DJR899" s="2198"/>
      <c r="DJS899" s="2198"/>
      <c r="DJT899" s="2198"/>
      <c r="DJU899" s="2198"/>
      <c r="DJV899" s="2198"/>
      <c r="DJW899" s="2198"/>
      <c r="DJX899" s="2198"/>
      <c r="DJY899" s="2198"/>
      <c r="DJZ899" s="2198"/>
      <c r="DKA899" s="2198"/>
      <c r="DKB899" s="2198"/>
      <c r="DKC899" s="2198"/>
      <c r="DKD899" s="2198"/>
      <c r="DKE899" s="2198"/>
      <c r="DKF899" s="2198"/>
      <c r="DKG899" s="2198"/>
      <c r="DKH899" s="2198"/>
      <c r="DKI899" s="2198"/>
      <c r="DKJ899" s="2198"/>
      <c r="DKK899" s="2198"/>
      <c r="DKL899" s="2198"/>
      <c r="DKM899" s="2198"/>
      <c r="DKN899" s="2198"/>
      <c r="DKO899" s="2198"/>
      <c r="DKP899" s="2198"/>
      <c r="DKQ899" s="2198"/>
      <c r="DKR899" s="2198"/>
      <c r="DKS899" s="2198"/>
      <c r="DKT899" s="2198"/>
      <c r="DKU899" s="2198"/>
      <c r="DKV899" s="2198"/>
      <c r="DKW899" s="2198"/>
      <c r="DKX899" s="2198"/>
      <c r="DKY899" s="2198"/>
      <c r="DKZ899" s="2198"/>
      <c r="DLA899" s="2198"/>
      <c r="DLB899" s="2198"/>
      <c r="DLC899" s="2198"/>
      <c r="DLD899" s="2198"/>
      <c r="DLE899" s="2198"/>
      <c r="DLF899" s="2198"/>
      <c r="DLG899" s="2198"/>
      <c r="DLH899" s="2198"/>
      <c r="DLI899" s="2198"/>
      <c r="DLJ899" s="2198"/>
      <c r="DLK899" s="2198"/>
      <c r="DLL899" s="2198"/>
      <c r="DLM899" s="2198"/>
      <c r="DLN899" s="2198"/>
      <c r="DLO899" s="2198"/>
      <c r="DLP899" s="2198"/>
      <c r="DLQ899" s="2198"/>
      <c r="DLR899" s="2198"/>
      <c r="DLS899" s="2198"/>
      <c r="DLT899" s="2198"/>
      <c r="DLU899" s="2198"/>
      <c r="DLV899" s="2198"/>
      <c r="DLW899" s="2198"/>
      <c r="DLX899" s="2198"/>
      <c r="DLY899" s="2198"/>
      <c r="DLZ899" s="2198"/>
      <c r="DMA899" s="2198"/>
      <c r="DMB899" s="2198"/>
      <c r="DMC899" s="2198"/>
      <c r="DMD899" s="2198"/>
      <c r="DME899" s="2198"/>
      <c r="DMF899" s="2198"/>
      <c r="DMG899" s="2198"/>
      <c r="DMH899" s="2198"/>
      <c r="DMI899" s="2198"/>
      <c r="DMJ899" s="2198"/>
      <c r="DMK899" s="2198"/>
      <c r="DML899" s="2198"/>
      <c r="DMM899" s="2198"/>
      <c r="DMN899" s="2198"/>
      <c r="DMO899" s="2198"/>
      <c r="DMP899" s="2198"/>
      <c r="DMQ899" s="2198"/>
      <c r="DMR899" s="2198"/>
      <c r="DMS899" s="2198"/>
      <c r="DMT899" s="2198"/>
      <c r="DMU899" s="2198"/>
      <c r="DMV899" s="2198"/>
      <c r="DMW899" s="2198"/>
      <c r="DMX899" s="2198"/>
      <c r="DMY899" s="2198"/>
      <c r="DMZ899" s="2198"/>
      <c r="DNA899" s="2198"/>
      <c r="DNB899" s="2198"/>
      <c r="DNC899" s="2198"/>
      <c r="DND899" s="2198"/>
      <c r="DNE899" s="2198"/>
      <c r="DNF899" s="2198"/>
      <c r="DNG899" s="2198"/>
      <c r="DNK899" s="2198"/>
      <c r="DNL899" s="2198"/>
      <c r="DNM899" s="2198"/>
      <c r="DNN899" s="2198"/>
      <c r="DNO899" s="2198"/>
      <c r="DNP899" s="2198"/>
      <c r="DNQ899" s="2198"/>
      <c r="DNR899" s="2198"/>
      <c r="DNS899" s="2198"/>
      <c r="DNT899" s="2198"/>
      <c r="DNU899" s="2198"/>
      <c r="DNV899" s="2198"/>
      <c r="DNW899" s="2198"/>
      <c r="DNX899" s="2198"/>
      <c r="DNY899" s="2198"/>
      <c r="DNZ899" s="2198"/>
      <c r="DOA899" s="2198"/>
      <c r="DOB899" s="2198"/>
      <c r="DOC899" s="2198"/>
      <c r="DOD899" s="2198"/>
      <c r="DOE899" s="2198"/>
      <c r="DOF899" s="2198"/>
      <c r="DOG899" s="2198"/>
      <c r="DOH899" s="2198"/>
      <c r="DOI899" s="2198"/>
      <c r="DOJ899" s="2198"/>
      <c r="DOK899" s="2198"/>
      <c r="DOL899" s="2198"/>
      <c r="DOM899" s="2198"/>
      <c r="DON899" s="2198"/>
      <c r="DOO899" s="2198"/>
      <c r="DOP899" s="2198"/>
      <c r="DOQ899" s="2198"/>
      <c r="DOR899" s="2198"/>
      <c r="DOS899" s="2198"/>
      <c r="DOT899" s="2198"/>
      <c r="DOU899" s="2198"/>
      <c r="DOV899" s="2198"/>
      <c r="DOW899" s="2198"/>
      <c r="DOX899" s="2198"/>
      <c r="DOY899" s="2198"/>
      <c r="DOZ899" s="2198"/>
      <c r="DPA899" s="2198"/>
      <c r="DPB899" s="2198"/>
      <c r="DPC899" s="2198"/>
      <c r="DPD899" s="2198"/>
      <c r="DPE899" s="2198"/>
      <c r="DPF899" s="2198"/>
      <c r="DPG899" s="2198"/>
      <c r="DPH899" s="2198"/>
      <c r="DPI899" s="2198"/>
      <c r="DPJ899" s="2198"/>
      <c r="DPK899" s="2198"/>
      <c r="DPL899" s="2198"/>
      <c r="DPM899" s="2198"/>
      <c r="DPN899" s="2198"/>
      <c r="DPO899" s="2198"/>
      <c r="DPP899" s="2198"/>
      <c r="DPQ899" s="2198"/>
      <c r="DPR899" s="2198"/>
      <c r="DPS899" s="2198"/>
      <c r="DPT899" s="2198"/>
      <c r="DPU899" s="2198"/>
      <c r="DPV899" s="2198"/>
      <c r="DPW899" s="2198"/>
      <c r="DPX899" s="2198"/>
      <c r="DPY899" s="2198"/>
      <c r="DPZ899" s="2198"/>
      <c r="DQA899" s="2198"/>
      <c r="DQB899" s="2198"/>
      <c r="DQC899" s="2198"/>
      <c r="DQD899" s="2198"/>
      <c r="DQE899" s="2198"/>
      <c r="DQF899" s="2198"/>
      <c r="DQG899" s="2198"/>
      <c r="DQH899" s="2198"/>
      <c r="DQI899" s="2198"/>
      <c r="DQJ899" s="2198"/>
      <c r="DQK899" s="2198"/>
      <c r="DQL899" s="2198"/>
      <c r="DQM899" s="2198"/>
      <c r="DQN899" s="2198"/>
      <c r="DQO899" s="2198"/>
      <c r="DQP899" s="2198"/>
      <c r="DQQ899" s="2198"/>
      <c r="DQR899" s="2198"/>
      <c r="DQS899" s="2198"/>
      <c r="DQT899" s="2198"/>
      <c r="DQU899" s="2198"/>
      <c r="DQV899" s="2198"/>
      <c r="DQW899" s="2198"/>
      <c r="DQX899" s="2198"/>
      <c r="DQY899" s="2198"/>
      <c r="DQZ899" s="2198"/>
      <c r="DRA899" s="2198"/>
      <c r="DRB899" s="2198"/>
      <c r="DRC899" s="2198"/>
      <c r="DRD899" s="2198"/>
      <c r="DRE899" s="2198"/>
      <c r="DRF899" s="2198"/>
      <c r="DRG899" s="2198"/>
      <c r="DRH899" s="2198"/>
      <c r="DRI899" s="2198"/>
      <c r="DRJ899" s="2198"/>
      <c r="DRK899" s="2198"/>
      <c r="DRL899" s="2198"/>
      <c r="DRM899" s="2198"/>
      <c r="DRN899" s="2198"/>
      <c r="DRO899" s="2198"/>
      <c r="DRP899" s="2198"/>
      <c r="DRQ899" s="2198"/>
      <c r="DRR899" s="2198"/>
      <c r="DRS899" s="2198"/>
      <c r="DRT899" s="2198"/>
      <c r="DRU899" s="2198"/>
      <c r="DRV899" s="2198"/>
      <c r="DRW899" s="2198"/>
      <c r="DRX899" s="2198"/>
      <c r="DRY899" s="2198"/>
      <c r="DRZ899" s="2198"/>
      <c r="DSA899" s="2198"/>
      <c r="DSB899" s="2198"/>
      <c r="DSC899" s="2198"/>
      <c r="DSD899" s="2198"/>
      <c r="DSE899" s="2198"/>
      <c r="DSF899" s="2198"/>
      <c r="DSG899" s="2198"/>
      <c r="DSH899" s="2198"/>
      <c r="DSI899" s="2198"/>
      <c r="DSJ899" s="2198"/>
      <c r="DSK899" s="2198"/>
      <c r="DSL899" s="2198"/>
      <c r="DSM899" s="2198"/>
      <c r="DSN899" s="2198"/>
      <c r="DSO899" s="2198"/>
      <c r="DSP899" s="2198"/>
      <c r="DSQ899" s="2198"/>
      <c r="DSR899" s="2198"/>
      <c r="DSS899" s="2198"/>
      <c r="DST899" s="2198"/>
      <c r="DSU899" s="2198"/>
      <c r="DSV899" s="2198"/>
      <c r="DSW899" s="2198"/>
      <c r="DSX899" s="2198"/>
      <c r="DSY899" s="2198"/>
      <c r="DSZ899" s="2198"/>
      <c r="DTA899" s="2198"/>
      <c r="DTB899" s="2198"/>
      <c r="DTC899" s="2198"/>
      <c r="DTD899" s="2198"/>
      <c r="DTE899" s="2198"/>
      <c r="DTF899" s="2198"/>
      <c r="DTG899" s="2198"/>
      <c r="DTH899" s="2198"/>
      <c r="DTI899" s="2198"/>
      <c r="DTJ899" s="2198"/>
      <c r="DTK899" s="2198"/>
      <c r="DTL899" s="2198"/>
      <c r="DTM899" s="2198"/>
      <c r="DTN899" s="2198"/>
      <c r="DTO899" s="2198"/>
      <c r="DTP899" s="2198"/>
      <c r="DTQ899" s="2198"/>
      <c r="DTR899" s="2198"/>
      <c r="DTS899" s="2198"/>
      <c r="DTT899" s="2198"/>
      <c r="DTU899" s="2198"/>
      <c r="DTV899" s="2198"/>
      <c r="DTW899" s="2198"/>
      <c r="DTX899" s="2198"/>
      <c r="DTY899" s="2198"/>
      <c r="DTZ899" s="2198"/>
      <c r="DUA899" s="2198"/>
      <c r="DUB899" s="2198"/>
      <c r="DUC899" s="2198"/>
      <c r="DUD899" s="2198"/>
      <c r="DUE899" s="2198"/>
      <c r="DUF899" s="2198"/>
      <c r="DUG899" s="2198"/>
      <c r="DUH899" s="2198"/>
      <c r="DUI899" s="2198"/>
      <c r="DUJ899" s="2198"/>
      <c r="DUK899" s="2198"/>
      <c r="DUL899" s="2198"/>
      <c r="DUM899" s="2198"/>
      <c r="DUN899" s="2198"/>
      <c r="DUO899" s="2198"/>
      <c r="DUP899" s="2198"/>
      <c r="DUQ899" s="2198"/>
      <c r="DUR899" s="2198"/>
      <c r="DUS899" s="2198"/>
      <c r="DUT899" s="2198"/>
      <c r="DUU899" s="2198"/>
      <c r="DUV899" s="2198"/>
      <c r="DUW899" s="2198"/>
      <c r="DUX899" s="2198"/>
      <c r="DUY899" s="2198"/>
      <c r="DUZ899" s="2198"/>
      <c r="DVA899" s="2198"/>
      <c r="DVB899" s="2198"/>
      <c r="DVC899" s="2198"/>
      <c r="DVD899" s="2198"/>
      <c r="DVE899" s="2198"/>
      <c r="DVF899" s="2198"/>
      <c r="DVG899" s="2198"/>
      <c r="DVH899" s="2198"/>
      <c r="DVI899" s="2198"/>
      <c r="DVJ899" s="2198"/>
      <c r="DVK899" s="2198"/>
      <c r="DVL899" s="2198"/>
      <c r="DVM899" s="2198"/>
      <c r="DVN899" s="2198"/>
      <c r="DVO899" s="2198"/>
      <c r="DVP899" s="2198"/>
      <c r="DVQ899" s="2198"/>
      <c r="DVR899" s="2198"/>
      <c r="DVS899" s="2198"/>
      <c r="DVT899" s="2198"/>
      <c r="DVU899" s="2198"/>
      <c r="DVV899" s="2198"/>
      <c r="DVW899" s="2198"/>
      <c r="DVX899" s="2198"/>
      <c r="DVY899" s="2198"/>
      <c r="DVZ899" s="2198"/>
      <c r="DWA899" s="2198"/>
      <c r="DWB899" s="2198"/>
      <c r="DWC899" s="2198"/>
      <c r="DWD899" s="2198"/>
      <c r="DWE899" s="2198"/>
      <c r="DWF899" s="2198"/>
      <c r="DWG899" s="2198"/>
      <c r="DWH899" s="2198"/>
      <c r="DWI899" s="2198"/>
      <c r="DWJ899" s="2198"/>
      <c r="DWK899" s="2198"/>
      <c r="DWL899" s="2198"/>
      <c r="DWM899" s="2198"/>
      <c r="DWN899" s="2198"/>
      <c r="DWO899" s="2198"/>
      <c r="DWP899" s="2198"/>
      <c r="DWQ899" s="2198"/>
      <c r="DWR899" s="2198"/>
      <c r="DWS899" s="2198"/>
      <c r="DWT899" s="2198"/>
      <c r="DWU899" s="2198"/>
      <c r="DWV899" s="2198"/>
      <c r="DWW899" s="2198"/>
      <c r="DWX899" s="2198"/>
      <c r="DWY899" s="2198"/>
      <c r="DWZ899" s="2198"/>
      <c r="DXA899" s="2198"/>
      <c r="DXB899" s="2198"/>
      <c r="DXC899" s="2198"/>
      <c r="DXG899" s="2198"/>
      <c r="DXH899" s="2198"/>
      <c r="DXI899" s="2198"/>
      <c r="DXJ899" s="2198"/>
      <c r="DXK899" s="2198"/>
      <c r="DXL899" s="2198"/>
      <c r="DXM899" s="2198"/>
      <c r="DXN899" s="2198"/>
      <c r="DXO899" s="2198"/>
      <c r="DXP899" s="2198"/>
      <c r="DXQ899" s="2198"/>
      <c r="DXR899" s="2198"/>
      <c r="DXS899" s="2198"/>
      <c r="DXT899" s="2198"/>
      <c r="DXU899" s="2198"/>
      <c r="DXV899" s="2198"/>
      <c r="DXW899" s="2198"/>
      <c r="DXX899" s="2198"/>
      <c r="DXY899" s="2198"/>
      <c r="DXZ899" s="2198"/>
      <c r="DYA899" s="2198"/>
      <c r="DYB899" s="2198"/>
      <c r="DYC899" s="2198"/>
      <c r="DYD899" s="2198"/>
      <c r="DYE899" s="2198"/>
      <c r="DYF899" s="2198"/>
      <c r="DYG899" s="2198"/>
      <c r="DYH899" s="2198"/>
      <c r="DYI899" s="2198"/>
      <c r="DYJ899" s="2198"/>
      <c r="DYK899" s="2198"/>
      <c r="DYL899" s="2198"/>
      <c r="DYM899" s="2198"/>
      <c r="DYN899" s="2198"/>
      <c r="DYO899" s="2198"/>
      <c r="DYP899" s="2198"/>
      <c r="DYQ899" s="2198"/>
      <c r="DYR899" s="2198"/>
      <c r="DYS899" s="2198"/>
      <c r="DYT899" s="2198"/>
      <c r="DYU899" s="2198"/>
      <c r="DYV899" s="2198"/>
      <c r="DYW899" s="2198"/>
      <c r="DYX899" s="2198"/>
      <c r="DYY899" s="2198"/>
      <c r="DYZ899" s="2198"/>
      <c r="DZA899" s="2198"/>
      <c r="DZB899" s="2198"/>
      <c r="DZC899" s="2198"/>
      <c r="DZD899" s="2198"/>
      <c r="DZE899" s="2198"/>
      <c r="DZF899" s="2198"/>
      <c r="DZG899" s="2198"/>
      <c r="DZH899" s="2198"/>
      <c r="DZI899" s="2198"/>
      <c r="DZJ899" s="2198"/>
      <c r="DZK899" s="2198"/>
      <c r="DZL899" s="2198"/>
      <c r="DZM899" s="2198"/>
      <c r="DZN899" s="2198"/>
      <c r="DZO899" s="2198"/>
      <c r="DZP899" s="2198"/>
      <c r="DZQ899" s="2198"/>
      <c r="DZR899" s="2198"/>
      <c r="DZS899" s="2198"/>
      <c r="DZT899" s="2198"/>
      <c r="DZU899" s="2198"/>
      <c r="DZV899" s="2198"/>
      <c r="DZW899" s="2198"/>
      <c r="DZX899" s="2198"/>
      <c r="DZY899" s="2198"/>
      <c r="DZZ899" s="2198"/>
      <c r="EAA899" s="2198"/>
      <c r="EAB899" s="2198"/>
      <c r="EAC899" s="2198"/>
      <c r="EAD899" s="2198"/>
      <c r="EAE899" s="2198"/>
      <c r="EAF899" s="2198"/>
      <c r="EAG899" s="2198"/>
      <c r="EAH899" s="2198"/>
      <c r="EAI899" s="2198"/>
      <c r="EAJ899" s="2198"/>
      <c r="EAK899" s="2198"/>
      <c r="EAL899" s="2198"/>
      <c r="EAM899" s="2198"/>
      <c r="EAN899" s="2198"/>
      <c r="EAO899" s="2198"/>
      <c r="EAP899" s="2198"/>
      <c r="EAQ899" s="2198"/>
      <c r="EAR899" s="2198"/>
      <c r="EAS899" s="2198"/>
      <c r="EAT899" s="2198"/>
      <c r="EAU899" s="2198"/>
      <c r="EAV899" s="2198"/>
      <c r="EAW899" s="2198"/>
      <c r="EAX899" s="2198"/>
      <c r="EAY899" s="2198"/>
      <c r="EAZ899" s="2198"/>
      <c r="EBA899" s="2198"/>
      <c r="EBB899" s="2198"/>
      <c r="EBC899" s="2198"/>
      <c r="EBD899" s="2198"/>
      <c r="EBE899" s="2198"/>
      <c r="EBF899" s="2198"/>
      <c r="EBG899" s="2198"/>
      <c r="EBH899" s="2198"/>
      <c r="EBI899" s="2198"/>
      <c r="EBJ899" s="2198"/>
      <c r="EBK899" s="2198"/>
      <c r="EBL899" s="2198"/>
      <c r="EBM899" s="2198"/>
      <c r="EBN899" s="2198"/>
      <c r="EBO899" s="2198"/>
      <c r="EBP899" s="2198"/>
      <c r="EBQ899" s="2198"/>
      <c r="EBR899" s="2198"/>
      <c r="EBS899" s="2198"/>
      <c r="EBT899" s="2198"/>
      <c r="EBU899" s="2198"/>
      <c r="EBV899" s="2198"/>
      <c r="EBW899" s="2198"/>
      <c r="EBX899" s="2198"/>
      <c r="EBY899" s="2198"/>
      <c r="EBZ899" s="2198"/>
      <c r="ECA899" s="2198"/>
      <c r="ECB899" s="2198"/>
      <c r="ECC899" s="2198"/>
      <c r="ECD899" s="2198"/>
      <c r="ECE899" s="2198"/>
      <c r="ECF899" s="2198"/>
      <c r="ECG899" s="2198"/>
      <c r="ECH899" s="2198"/>
      <c r="ECI899" s="2198"/>
      <c r="ECJ899" s="2198"/>
      <c r="ECK899" s="2198"/>
      <c r="ECL899" s="2198"/>
      <c r="ECM899" s="2198"/>
      <c r="ECN899" s="2198"/>
      <c r="ECO899" s="2198"/>
      <c r="ECP899" s="2198"/>
      <c r="ECQ899" s="2198"/>
      <c r="ECR899" s="2198"/>
      <c r="ECS899" s="2198"/>
      <c r="ECT899" s="2198"/>
      <c r="ECU899" s="2198"/>
      <c r="ECV899" s="2198"/>
      <c r="ECW899" s="2198"/>
      <c r="ECX899" s="2198"/>
      <c r="ECY899" s="2198"/>
      <c r="ECZ899" s="2198"/>
      <c r="EDA899" s="2198"/>
      <c r="EDB899" s="2198"/>
      <c r="EDC899" s="2198"/>
      <c r="EDD899" s="2198"/>
      <c r="EDE899" s="2198"/>
      <c r="EDF899" s="2198"/>
      <c r="EDG899" s="2198"/>
      <c r="EDH899" s="2198"/>
      <c r="EDI899" s="2198"/>
      <c r="EDJ899" s="2198"/>
      <c r="EDK899" s="2198"/>
      <c r="EDL899" s="2198"/>
      <c r="EDM899" s="2198"/>
      <c r="EDN899" s="2198"/>
      <c r="EDO899" s="2198"/>
      <c r="EDP899" s="2198"/>
      <c r="EDQ899" s="2198"/>
      <c r="EDR899" s="2198"/>
      <c r="EDS899" s="2198"/>
      <c r="EDT899" s="2198"/>
      <c r="EDU899" s="2198"/>
      <c r="EDV899" s="2198"/>
      <c r="EDW899" s="2198"/>
      <c r="EDX899" s="2198"/>
      <c r="EDY899" s="2198"/>
      <c r="EDZ899" s="2198"/>
      <c r="EEA899" s="2198"/>
      <c r="EEB899" s="2198"/>
      <c r="EEC899" s="2198"/>
      <c r="EED899" s="2198"/>
      <c r="EEE899" s="2198"/>
      <c r="EEF899" s="2198"/>
      <c r="EEG899" s="2198"/>
      <c r="EEH899" s="2198"/>
      <c r="EEI899" s="2198"/>
      <c r="EEJ899" s="2198"/>
      <c r="EEK899" s="2198"/>
      <c r="EEL899" s="2198"/>
      <c r="EEM899" s="2198"/>
      <c r="EEN899" s="2198"/>
      <c r="EEO899" s="2198"/>
      <c r="EEP899" s="2198"/>
      <c r="EEQ899" s="2198"/>
      <c r="EER899" s="2198"/>
      <c r="EES899" s="2198"/>
      <c r="EET899" s="2198"/>
      <c r="EEU899" s="2198"/>
      <c r="EEV899" s="2198"/>
      <c r="EEW899" s="2198"/>
      <c r="EEX899" s="2198"/>
      <c r="EEY899" s="2198"/>
      <c r="EEZ899" s="2198"/>
      <c r="EFA899" s="2198"/>
      <c r="EFB899" s="2198"/>
      <c r="EFC899" s="2198"/>
      <c r="EFD899" s="2198"/>
      <c r="EFE899" s="2198"/>
      <c r="EFF899" s="2198"/>
      <c r="EFG899" s="2198"/>
      <c r="EFH899" s="2198"/>
      <c r="EFI899" s="2198"/>
      <c r="EFJ899" s="2198"/>
      <c r="EFK899" s="2198"/>
      <c r="EFL899" s="2198"/>
      <c r="EFM899" s="2198"/>
      <c r="EFN899" s="2198"/>
      <c r="EFO899" s="2198"/>
      <c r="EFP899" s="2198"/>
      <c r="EFQ899" s="2198"/>
      <c r="EFR899" s="2198"/>
      <c r="EFS899" s="2198"/>
      <c r="EFT899" s="2198"/>
      <c r="EFU899" s="2198"/>
      <c r="EFV899" s="2198"/>
      <c r="EFW899" s="2198"/>
      <c r="EFX899" s="2198"/>
      <c r="EFY899" s="2198"/>
      <c r="EFZ899" s="2198"/>
      <c r="EGA899" s="2198"/>
      <c r="EGB899" s="2198"/>
      <c r="EGC899" s="2198"/>
      <c r="EGD899" s="2198"/>
      <c r="EGE899" s="2198"/>
      <c r="EGF899" s="2198"/>
      <c r="EGG899" s="2198"/>
      <c r="EGH899" s="2198"/>
      <c r="EGI899" s="2198"/>
      <c r="EGJ899" s="2198"/>
      <c r="EGK899" s="2198"/>
      <c r="EGL899" s="2198"/>
      <c r="EGM899" s="2198"/>
      <c r="EGN899" s="2198"/>
      <c r="EGO899" s="2198"/>
      <c r="EGP899" s="2198"/>
      <c r="EGQ899" s="2198"/>
      <c r="EGR899" s="2198"/>
      <c r="EGS899" s="2198"/>
      <c r="EGT899" s="2198"/>
      <c r="EGU899" s="2198"/>
      <c r="EGV899" s="2198"/>
      <c r="EGW899" s="2198"/>
      <c r="EGX899" s="2198"/>
      <c r="EGY899" s="2198"/>
      <c r="EHC899" s="2198"/>
      <c r="EHD899" s="2198"/>
      <c r="EHE899" s="2198"/>
      <c r="EHF899" s="2198"/>
      <c r="EHG899" s="2198"/>
      <c r="EHH899" s="2198"/>
      <c r="EHI899" s="2198"/>
      <c r="EHJ899" s="2198"/>
      <c r="EHK899" s="2198"/>
      <c r="EHL899" s="2198"/>
      <c r="EHM899" s="2198"/>
      <c r="EHN899" s="2198"/>
      <c r="EHO899" s="2198"/>
      <c r="EHP899" s="2198"/>
      <c r="EHQ899" s="2198"/>
      <c r="EHR899" s="2198"/>
      <c r="EHS899" s="2198"/>
      <c r="EHT899" s="2198"/>
      <c r="EHU899" s="2198"/>
      <c r="EHV899" s="2198"/>
      <c r="EHW899" s="2198"/>
      <c r="EHX899" s="2198"/>
      <c r="EHY899" s="2198"/>
      <c r="EHZ899" s="2198"/>
      <c r="EIA899" s="2198"/>
      <c r="EIB899" s="2198"/>
      <c r="EIC899" s="2198"/>
      <c r="EID899" s="2198"/>
      <c r="EIE899" s="2198"/>
      <c r="EIF899" s="2198"/>
      <c r="EIG899" s="2198"/>
      <c r="EIH899" s="2198"/>
      <c r="EII899" s="2198"/>
      <c r="EIJ899" s="2198"/>
      <c r="EIK899" s="2198"/>
      <c r="EIL899" s="2198"/>
      <c r="EIM899" s="2198"/>
      <c r="EIN899" s="2198"/>
      <c r="EIO899" s="2198"/>
      <c r="EIP899" s="2198"/>
      <c r="EIQ899" s="2198"/>
      <c r="EIR899" s="2198"/>
      <c r="EIS899" s="2198"/>
      <c r="EIT899" s="2198"/>
      <c r="EIU899" s="2198"/>
      <c r="EIV899" s="2198"/>
      <c r="EIW899" s="2198"/>
      <c r="EIX899" s="2198"/>
      <c r="EIY899" s="2198"/>
      <c r="EIZ899" s="2198"/>
      <c r="EJA899" s="2198"/>
      <c r="EJB899" s="2198"/>
      <c r="EJC899" s="2198"/>
      <c r="EJD899" s="2198"/>
      <c r="EJE899" s="2198"/>
      <c r="EJF899" s="2198"/>
      <c r="EJG899" s="2198"/>
      <c r="EJH899" s="2198"/>
      <c r="EJI899" s="2198"/>
      <c r="EJJ899" s="2198"/>
      <c r="EJK899" s="2198"/>
      <c r="EJL899" s="2198"/>
      <c r="EJM899" s="2198"/>
      <c r="EJN899" s="2198"/>
      <c r="EJO899" s="2198"/>
      <c r="EJP899" s="2198"/>
      <c r="EJQ899" s="2198"/>
      <c r="EJR899" s="2198"/>
      <c r="EJS899" s="2198"/>
      <c r="EJT899" s="2198"/>
      <c r="EJU899" s="2198"/>
      <c r="EJV899" s="2198"/>
      <c r="EJW899" s="2198"/>
      <c r="EJX899" s="2198"/>
      <c r="EJY899" s="2198"/>
      <c r="EJZ899" s="2198"/>
      <c r="EKA899" s="2198"/>
      <c r="EKB899" s="2198"/>
      <c r="EKC899" s="2198"/>
      <c r="EKD899" s="2198"/>
      <c r="EKE899" s="2198"/>
      <c r="EKF899" s="2198"/>
      <c r="EKG899" s="2198"/>
      <c r="EKH899" s="2198"/>
      <c r="EKI899" s="2198"/>
      <c r="EKJ899" s="2198"/>
      <c r="EKK899" s="2198"/>
      <c r="EKL899" s="2198"/>
      <c r="EKM899" s="2198"/>
      <c r="EKN899" s="2198"/>
      <c r="EKO899" s="2198"/>
      <c r="EKP899" s="2198"/>
      <c r="EKQ899" s="2198"/>
      <c r="EKR899" s="2198"/>
      <c r="EKS899" s="2198"/>
      <c r="EKT899" s="2198"/>
      <c r="EKU899" s="2198"/>
      <c r="EKV899" s="2198"/>
      <c r="EKW899" s="2198"/>
      <c r="EKX899" s="2198"/>
      <c r="EKY899" s="2198"/>
      <c r="EKZ899" s="2198"/>
      <c r="ELA899" s="2198"/>
      <c r="ELB899" s="2198"/>
      <c r="ELC899" s="2198"/>
      <c r="ELD899" s="2198"/>
      <c r="ELE899" s="2198"/>
      <c r="ELF899" s="2198"/>
      <c r="ELG899" s="2198"/>
      <c r="ELH899" s="2198"/>
      <c r="ELI899" s="2198"/>
      <c r="ELJ899" s="2198"/>
      <c r="ELK899" s="2198"/>
      <c r="ELL899" s="2198"/>
      <c r="ELM899" s="2198"/>
      <c r="ELN899" s="2198"/>
      <c r="ELO899" s="2198"/>
      <c r="ELP899" s="2198"/>
      <c r="ELQ899" s="2198"/>
      <c r="ELR899" s="2198"/>
      <c r="ELS899" s="2198"/>
      <c r="ELT899" s="2198"/>
      <c r="ELU899" s="2198"/>
      <c r="ELV899" s="2198"/>
      <c r="ELW899" s="2198"/>
      <c r="ELX899" s="2198"/>
      <c r="ELY899" s="2198"/>
      <c r="ELZ899" s="2198"/>
      <c r="EMA899" s="2198"/>
      <c r="EMB899" s="2198"/>
      <c r="EMC899" s="2198"/>
      <c r="EMD899" s="2198"/>
      <c r="EME899" s="2198"/>
      <c r="EMF899" s="2198"/>
      <c r="EMG899" s="2198"/>
      <c r="EMH899" s="2198"/>
      <c r="EMI899" s="2198"/>
      <c r="EMJ899" s="2198"/>
      <c r="EMK899" s="2198"/>
      <c r="EML899" s="2198"/>
      <c r="EMM899" s="2198"/>
      <c r="EMN899" s="2198"/>
      <c r="EMO899" s="2198"/>
      <c r="EMP899" s="2198"/>
      <c r="EMQ899" s="2198"/>
      <c r="EMR899" s="2198"/>
      <c r="EMS899" s="2198"/>
      <c r="EMT899" s="2198"/>
      <c r="EMU899" s="2198"/>
      <c r="EMV899" s="2198"/>
      <c r="EMW899" s="2198"/>
      <c r="EMX899" s="2198"/>
      <c r="EMY899" s="2198"/>
      <c r="EMZ899" s="2198"/>
      <c r="ENA899" s="2198"/>
      <c r="ENB899" s="2198"/>
      <c r="ENC899" s="2198"/>
      <c r="END899" s="2198"/>
      <c r="ENE899" s="2198"/>
      <c r="ENF899" s="2198"/>
      <c r="ENG899" s="2198"/>
      <c r="ENH899" s="2198"/>
      <c r="ENI899" s="2198"/>
      <c r="ENJ899" s="2198"/>
      <c r="ENK899" s="2198"/>
      <c r="ENL899" s="2198"/>
      <c r="ENM899" s="2198"/>
      <c r="ENN899" s="2198"/>
      <c r="ENO899" s="2198"/>
      <c r="ENP899" s="2198"/>
      <c r="ENQ899" s="2198"/>
      <c r="ENR899" s="2198"/>
      <c r="ENS899" s="2198"/>
      <c r="ENT899" s="2198"/>
      <c r="ENU899" s="2198"/>
      <c r="ENV899" s="2198"/>
      <c r="ENW899" s="2198"/>
      <c r="ENX899" s="2198"/>
      <c r="ENY899" s="2198"/>
      <c r="ENZ899" s="2198"/>
      <c r="EOA899" s="2198"/>
      <c r="EOB899" s="2198"/>
      <c r="EOC899" s="2198"/>
      <c r="EOD899" s="2198"/>
      <c r="EOE899" s="2198"/>
      <c r="EOF899" s="2198"/>
      <c r="EOG899" s="2198"/>
      <c r="EOH899" s="2198"/>
      <c r="EOI899" s="2198"/>
      <c r="EOJ899" s="2198"/>
      <c r="EOK899" s="2198"/>
      <c r="EOL899" s="2198"/>
      <c r="EOM899" s="2198"/>
      <c r="EON899" s="2198"/>
      <c r="EOO899" s="2198"/>
      <c r="EOP899" s="2198"/>
      <c r="EOQ899" s="2198"/>
      <c r="EOR899" s="2198"/>
      <c r="EOS899" s="2198"/>
      <c r="EOT899" s="2198"/>
      <c r="EOU899" s="2198"/>
      <c r="EOV899" s="2198"/>
      <c r="EOW899" s="2198"/>
      <c r="EOX899" s="2198"/>
      <c r="EOY899" s="2198"/>
      <c r="EOZ899" s="2198"/>
      <c r="EPA899" s="2198"/>
      <c r="EPB899" s="2198"/>
      <c r="EPC899" s="2198"/>
      <c r="EPD899" s="2198"/>
      <c r="EPE899" s="2198"/>
      <c r="EPF899" s="2198"/>
      <c r="EPG899" s="2198"/>
      <c r="EPH899" s="2198"/>
      <c r="EPI899" s="2198"/>
      <c r="EPJ899" s="2198"/>
      <c r="EPK899" s="2198"/>
      <c r="EPL899" s="2198"/>
      <c r="EPM899" s="2198"/>
      <c r="EPN899" s="2198"/>
      <c r="EPO899" s="2198"/>
      <c r="EPP899" s="2198"/>
      <c r="EPQ899" s="2198"/>
      <c r="EPR899" s="2198"/>
      <c r="EPS899" s="2198"/>
      <c r="EPT899" s="2198"/>
      <c r="EPU899" s="2198"/>
      <c r="EPV899" s="2198"/>
      <c r="EPW899" s="2198"/>
      <c r="EPX899" s="2198"/>
      <c r="EPY899" s="2198"/>
      <c r="EPZ899" s="2198"/>
      <c r="EQA899" s="2198"/>
      <c r="EQB899" s="2198"/>
      <c r="EQC899" s="2198"/>
      <c r="EQD899" s="2198"/>
      <c r="EQE899" s="2198"/>
      <c r="EQF899" s="2198"/>
      <c r="EQG899" s="2198"/>
      <c r="EQH899" s="2198"/>
      <c r="EQI899" s="2198"/>
      <c r="EQJ899" s="2198"/>
      <c r="EQK899" s="2198"/>
      <c r="EQL899" s="2198"/>
      <c r="EQM899" s="2198"/>
      <c r="EQN899" s="2198"/>
      <c r="EQO899" s="2198"/>
      <c r="EQP899" s="2198"/>
      <c r="EQQ899" s="2198"/>
      <c r="EQR899" s="2198"/>
      <c r="EQS899" s="2198"/>
      <c r="EQT899" s="2198"/>
      <c r="EQU899" s="2198"/>
      <c r="EQY899" s="2198"/>
      <c r="EQZ899" s="2198"/>
      <c r="ERA899" s="2198"/>
      <c r="ERB899" s="2198"/>
      <c r="ERC899" s="2198"/>
      <c r="ERD899" s="2198"/>
      <c r="ERE899" s="2198"/>
      <c r="ERF899" s="2198"/>
      <c r="ERG899" s="2198"/>
      <c r="ERH899" s="2198"/>
      <c r="ERI899" s="2198"/>
      <c r="ERJ899" s="2198"/>
      <c r="ERK899" s="2198"/>
      <c r="ERL899" s="2198"/>
      <c r="ERM899" s="2198"/>
      <c r="ERN899" s="2198"/>
      <c r="ERO899" s="2198"/>
      <c r="ERP899" s="2198"/>
      <c r="ERQ899" s="2198"/>
      <c r="ERR899" s="2198"/>
      <c r="ERS899" s="2198"/>
      <c r="ERT899" s="2198"/>
      <c r="ERU899" s="2198"/>
      <c r="ERV899" s="2198"/>
      <c r="ERW899" s="2198"/>
      <c r="ERX899" s="2198"/>
      <c r="ERY899" s="2198"/>
      <c r="ERZ899" s="2198"/>
      <c r="ESA899" s="2198"/>
      <c r="ESB899" s="2198"/>
      <c r="ESC899" s="2198"/>
      <c r="ESD899" s="2198"/>
      <c r="ESE899" s="2198"/>
      <c r="ESF899" s="2198"/>
      <c r="ESG899" s="2198"/>
      <c r="ESH899" s="2198"/>
      <c r="ESI899" s="2198"/>
      <c r="ESJ899" s="2198"/>
      <c r="ESK899" s="2198"/>
      <c r="ESL899" s="2198"/>
      <c r="ESM899" s="2198"/>
      <c r="ESN899" s="2198"/>
      <c r="ESO899" s="2198"/>
      <c r="ESP899" s="2198"/>
      <c r="ESQ899" s="2198"/>
      <c r="ESR899" s="2198"/>
      <c r="ESS899" s="2198"/>
      <c r="EST899" s="2198"/>
      <c r="ESU899" s="2198"/>
      <c r="ESV899" s="2198"/>
      <c r="ESW899" s="2198"/>
      <c r="ESX899" s="2198"/>
      <c r="ESY899" s="2198"/>
      <c r="ESZ899" s="2198"/>
      <c r="ETA899" s="2198"/>
      <c r="ETB899" s="2198"/>
      <c r="ETC899" s="2198"/>
      <c r="ETD899" s="2198"/>
      <c r="ETE899" s="2198"/>
      <c r="ETF899" s="2198"/>
      <c r="ETG899" s="2198"/>
      <c r="ETH899" s="2198"/>
      <c r="ETI899" s="2198"/>
      <c r="ETJ899" s="2198"/>
      <c r="ETK899" s="2198"/>
      <c r="ETL899" s="2198"/>
      <c r="ETM899" s="2198"/>
      <c r="ETN899" s="2198"/>
      <c r="ETO899" s="2198"/>
      <c r="ETP899" s="2198"/>
      <c r="ETQ899" s="2198"/>
      <c r="ETR899" s="2198"/>
      <c r="ETS899" s="2198"/>
      <c r="ETT899" s="2198"/>
      <c r="ETU899" s="2198"/>
      <c r="ETV899" s="2198"/>
      <c r="ETW899" s="2198"/>
      <c r="ETX899" s="2198"/>
      <c r="ETY899" s="2198"/>
      <c r="ETZ899" s="2198"/>
      <c r="EUA899" s="2198"/>
      <c r="EUB899" s="2198"/>
      <c r="EUC899" s="2198"/>
      <c r="EUD899" s="2198"/>
      <c r="EUE899" s="2198"/>
      <c r="EUF899" s="2198"/>
      <c r="EUG899" s="2198"/>
      <c r="EUH899" s="2198"/>
      <c r="EUI899" s="2198"/>
      <c r="EUJ899" s="2198"/>
      <c r="EUK899" s="2198"/>
      <c r="EUL899" s="2198"/>
      <c r="EUM899" s="2198"/>
      <c r="EUN899" s="2198"/>
      <c r="EUO899" s="2198"/>
      <c r="EUP899" s="2198"/>
      <c r="EUQ899" s="2198"/>
      <c r="EUR899" s="2198"/>
      <c r="EUS899" s="2198"/>
      <c r="EUT899" s="2198"/>
      <c r="EUU899" s="2198"/>
      <c r="EUV899" s="2198"/>
      <c r="EUW899" s="2198"/>
      <c r="EUX899" s="2198"/>
      <c r="EUY899" s="2198"/>
      <c r="EUZ899" s="2198"/>
      <c r="EVA899" s="2198"/>
      <c r="EVB899" s="2198"/>
      <c r="EVC899" s="2198"/>
      <c r="EVD899" s="2198"/>
      <c r="EVE899" s="2198"/>
      <c r="EVF899" s="2198"/>
      <c r="EVG899" s="2198"/>
      <c r="EVH899" s="2198"/>
      <c r="EVI899" s="2198"/>
      <c r="EVJ899" s="2198"/>
      <c r="EVK899" s="2198"/>
      <c r="EVL899" s="2198"/>
      <c r="EVM899" s="2198"/>
      <c r="EVN899" s="2198"/>
      <c r="EVO899" s="2198"/>
      <c r="EVP899" s="2198"/>
      <c r="EVQ899" s="2198"/>
      <c r="EVR899" s="2198"/>
      <c r="EVS899" s="2198"/>
      <c r="EVT899" s="2198"/>
      <c r="EVU899" s="2198"/>
      <c r="EVV899" s="2198"/>
      <c r="EVW899" s="2198"/>
      <c r="EVX899" s="2198"/>
      <c r="EVY899" s="2198"/>
      <c r="EVZ899" s="2198"/>
      <c r="EWA899" s="2198"/>
      <c r="EWB899" s="2198"/>
      <c r="EWC899" s="2198"/>
      <c r="EWD899" s="2198"/>
      <c r="EWE899" s="2198"/>
      <c r="EWF899" s="2198"/>
      <c r="EWG899" s="2198"/>
      <c r="EWH899" s="2198"/>
      <c r="EWI899" s="2198"/>
      <c r="EWJ899" s="2198"/>
      <c r="EWK899" s="2198"/>
      <c r="EWL899" s="2198"/>
      <c r="EWM899" s="2198"/>
      <c r="EWN899" s="2198"/>
      <c r="EWO899" s="2198"/>
      <c r="EWP899" s="2198"/>
      <c r="EWQ899" s="2198"/>
      <c r="EWR899" s="2198"/>
      <c r="EWS899" s="2198"/>
      <c r="EWT899" s="2198"/>
      <c r="EWU899" s="2198"/>
      <c r="EWV899" s="2198"/>
      <c r="EWW899" s="2198"/>
      <c r="EWX899" s="2198"/>
      <c r="EWY899" s="2198"/>
      <c r="EWZ899" s="2198"/>
      <c r="EXA899" s="2198"/>
      <c r="EXB899" s="2198"/>
      <c r="EXC899" s="2198"/>
      <c r="EXD899" s="2198"/>
      <c r="EXE899" s="2198"/>
      <c r="EXF899" s="2198"/>
      <c r="EXG899" s="2198"/>
      <c r="EXH899" s="2198"/>
      <c r="EXI899" s="2198"/>
      <c r="EXJ899" s="2198"/>
      <c r="EXK899" s="2198"/>
      <c r="EXL899" s="2198"/>
      <c r="EXM899" s="2198"/>
      <c r="EXN899" s="2198"/>
      <c r="EXO899" s="2198"/>
      <c r="EXP899" s="2198"/>
      <c r="EXQ899" s="2198"/>
      <c r="EXR899" s="2198"/>
      <c r="EXS899" s="2198"/>
      <c r="EXT899" s="2198"/>
      <c r="EXU899" s="2198"/>
      <c r="EXV899" s="2198"/>
      <c r="EXW899" s="2198"/>
      <c r="EXX899" s="2198"/>
      <c r="EXY899" s="2198"/>
      <c r="EXZ899" s="2198"/>
      <c r="EYA899" s="2198"/>
      <c r="EYB899" s="2198"/>
      <c r="EYC899" s="2198"/>
      <c r="EYD899" s="2198"/>
      <c r="EYE899" s="2198"/>
      <c r="EYF899" s="2198"/>
      <c r="EYG899" s="2198"/>
      <c r="EYH899" s="2198"/>
      <c r="EYI899" s="2198"/>
      <c r="EYJ899" s="2198"/>
      <c r="EYK899" s="2198"/>
      <c r="EYL899" s="2198"/>
      <c r="EYM899" s="2198"/>
      <c r="EYN899" s="2198"/>
      <c r="EYO899" s="2198"/>
      <c r="EYP899" s="2198"/>
      <c r="EYQ899" s="2198"/>
      <c r="EYR899" s="2198"/>
      <c r="EYS899" s="2198"/>
      <c r="EYT899" s="2198"/>
      <c r="EYU899" s="2198"/>
      <c r="EYV899" s="2198"/>
      <c r="EYW899" s="2198"/>
      <c r="EYX899" s="2198"/>
      <c r="EYY899" s="2198"/>
      <c r="EYZ899" s="2198"/>
      <c r="EZA899" s="2198"/>
      <c r="EZB899" s="2198"/>
      <c r="EZC899" s="2198"/>
      <c r="EZD899" s="2198"/>
      <c r="EZE899" s="2198"/>
      <c r="EZF899" s="2198"/>
      <c r="EZG899" s="2198"/>
      <c r="EZH899" s="2198"/>
      <c r="EZI899" s="2198"/>
      <c r="EZJ899" s="2198"/>
      <c r="EZK899" s="2198"/>
      <c r="EZL899" s="2198"/>
      <c r="EZM899" s="2198"/>
      <c r="EZN899" s="2198"/>
      <c r="EZO899" s="2198"/>
      <c r="EZP899" s="2198"/>
      <c r="EZQ899" s="2198"/>
      <c r="EZR899" s="2198"/>
      <c r="EZS899" s="2198"/>
      <c r="EZT899" s="2198"/>
      <c r="EZU899" s="2198"/>
      <c r="EZV899" s="2198"/>
      <c r="EZW899" s="2198"/>
      <c r="EZX899" s="2198"/>
      <c r="EZY899" s="2198"/>
      <c r="EZZ899" s="2198"/>
      <c r="FAA899" s="2198"/>
      <c r="FAB899" s="2198"/>
      <c r="FAC899" s="2198"/>
      <c r="FAD899" s="2198"/>
      <c r="FAE899" s="2198"/>
      <c r="FAF899" s="2198"/>
      <c r="FAG899" s="2198"/>
      <c r="FAH899" s="2198"/>
      <c r="FAI899" s="2198"/>
      <c r="FAJ899" s="2198"/>
      <c r="FAK899" s="2198"/>
      <c r="FAL899" s="2198"/>
      <c r="FAM899" s="2198"/>
      <c r="FAN899" s="2198"/>
      <c r="FAO899" s="2198"/>
      <c r="FAP899" s="2198"/>
      <c r="FAQ899" s="2198"/>
      <c r="FAU899" s="2198"/>
      <c r="FAV899" s="2198"/>
      <c r="FAW899" s="2198"/>
      <c r="FAX899" s="2198"/>
      <c r="FAY899" s="2198"/>
      <c r="FAZ899" s="2198"/>
      <c r="FBA899" s="2198"/>
      <c r="FBB899" s="2198"/>
      <c r="FBC899" s="2198"/>
      <c r="FBD899" s="2198"/>
      <c r="FBE899" s="2198"/>
      <c r="FBF899" s="2198"/>
      <c r="FBG899" s="2198"/>
      <c r="FBH899" s="2198"/>
      <c r="FBI899" s="2198"/>
      <c r="FBJ899" s="2198"/>
      <c r="FBK899" s="2198"/>
      <c r="FBL899" s="2198"/>
      <c r="FBM899" s="2198"/>
      <c r="FBN899" s="2198"/>
      <c r="FBO899" s="2198"/>
      <c r="FBP899" s="2198"/>
      <c r="FBQ899" s="2198"/>
      <c r="FBR899" s="2198"/>
      <c r="FBS899" s="2198"/>
      <c r="FBT899" s="2198"/>
      <c r="FBU899" s="2198"/>
      <c r="FBV899" s="2198"/>
      <c r="FBW899" s="2198"/>
      <c r="FBX899" s="2198"/>
      <c r="FBY899" s="2198"/>
      <c r="FBZ899" s="2198"/>
      <c r="FCA899" s="2198"/>
      <c r="FCB899" s="2198"/>
      <c r="FCC899" s="2198"/>
      <c r="FCD899" s="2198"/>
      <c r="FCE899" s="2198"/>
      <c r="FCF899" s="2198"/>
      <c r="FCG899" s="2198"/>
      <c r="FCH899" s="2198"/>
      <c r="FCI899" s="2198"/>
      <c r="FCJ899" s="2198"/>
      <c r="FCK899" s="2198"/>
      <c r="FCL899" s="2198"/>
      <c r="FCM899" s="2198"/>
      <c r="FCN899" s="2198"/>
      <c r="FCO899" s="2198"/>
      <c r="FCP899" s="2198"/>
      <c r="FCQ899" s="2198"/>
      <c r="FCR899" s="2198"/>
      <c r="FCS899" s="2198"/>
      <c r="FCT899" s="2198"/>
      <c r="FCU899" s="2198"/>
      <c r="FCV899" s="2198"/>
      <c r="FCW899" s="2198"/>
      <c r="FCX899" s="2198"/>
      <c r="FCY899" s="2198"/>
      <c r="FCZ899" s="2198"/>
      <c r="FDA899" s="2198"/>
      <c r="FDB899" s="2198"/>
      <c r="FDC899" s="2198"/>
      <c r="FDD899" s="2198"/>
      <c r="FDE899" s="2198"/>
      <c r="FDF899" s="2198"/>
      <c r="FDG899" s="2198"/>
      <c r="FDH899" s="2198"/>
      <c r="FDI899" s="2198"/>
      <c r="FDJ899" s="2198"/>
      <c r="FDK899" s="2198"/>
      <c r="FDL899" s="2198"/>
      <c r="FDM899" s="2198"/>
      <c r="FDN899" s="2198"/>
      <c r="FDO899" s="2198"/>
      <c r="FDP899" s="2198"/>
      <c r="FDQ899" s="2198"/>
      <c r="FDR899" s="2198"/>
      <c r="FDS899" s="2198"/>
      <c r="FDT899" s="2198"/>
      <c r="FDU899" s="2198"/>
      <c r="FDV899" s="2198"/>
      <c r="FDW899" s="2198"/>
      <c r="FDX899" s="2198"/>
      <c r="FDY899" s="2198"/>
      <c r="FDZ899" s="2198"/>
      <c r="FEA899" s="2198"/>
      <c r="FEB899" s="2198"/>
      <c r="FEC899" s="2198"/>
      <c r="FED899" s="2198"/>
      <c r="FEE899" s="2198"/>
      <c r="FEF899" s="2198"/>
      <c r="FEG899" s="2198"/>
      <c r="FEH899" s="2198"/>
      <c r="FEI899" s="2198"/>
      <c r="FEJ899" s="2198"/>
      <c r="FEK899" s="2198"/>
      <c r="FEL899" s="2198"/>
      <c r="FEM899" s="2198"/>
      <c r="FEN899" s="2198"/>
      <c r="FEO899" s="2198"/>
      <c r="FEP899" s="2198"/>
      <c r="FEQ899" s="2198"/>
      <c r="FER899" s="2198"/>
      <c r="FES899" s="2198"/>
      <c r="FET899" s="2198"/>
      <c r="FEU899" s="2198"/>
      <c r="FEV899" s="2198"/>
      <c r="FEW899" s="2198"/>
      <c r="FEX899" s="2198"/>
      <c r="FEY899" s="2198"/>
      <c r="FEZ899" s="2198"/>
      <c r="FFA899" s="2198"/>
      <c r="FFB899" s="2198"/>
      <c r="FFC899" s="2198"/>
      <c r="FFD899" s="2198"/>
      <c r="FFE899" s="2198"/>
      <c r="FFF899" s="2198"/>
      <c r="FFG899" s="2198"/>
      <c r="FFH899" s="2198"/>
      <c r="FFI899" s="2198"/>
      <c r="FFJ899" s="2198"/>
      <c r="FFK899" s="2198"/>
      <c r="FFL899" s="2198"/>
      <c r="FFM899" s="2198"/>
      <c r="FFN899" s="2198"/>
      <c r="FFO899" s="2198"/>
      <c r="FFP899" s="2198"/>
      <c r="FFQ899" s="2198"/>
      <c r="FFR899" s="2198"/>
      <c r="FFS899" s="2198"/>
      <c r="FFT899" s="2198"/>
      <c r="FFU899" s="2198"/>
      <c r="FFV899" s="2198"/>
      <c r="FFW899" s="2198"/>
      <c r="FFX899" s="2198"/>
      <c r="FFY899" s="2198"/>
      <c r="FFZ899" s="2198"/>
      <c r="FGA899" s="2198"/>
      <c r="FGB899" s="2198"/>
      <c r="FGC899" s="2198"/>
      <c r="FGD899" s="2198"/>
      <c r="FGE899" s="2198"/>
      <c r="FGF899" s="2198"/>
      <c r="FGG899" s="2198"/>
      <c r="FGH899" s="2198"/>
      <c r="FGI899" s="2198"/>
      <c r="FGJ899" s="2198"/>
      <c r="FGK899" s="2198"/>
      <c r="FGL899" s="2198"/>
      <c r="FGM899" s="2198"/>
      <c r="FGN899" s="2198"/>
      <c r="FGO899" s="2198"/>
      <c r="FGP899" s="2198"/>
      <c r="FGQ899" s="2198"/>
      <c r="FGR899" s="2198"/>
      <c r="FGS899" s="2198"/>
      <c r="FGT899" s="2198"/>
      <c r="FGU899" s="2198"/>
      <c r="FGV899" s="2198"/>
      <c r="FGW899" s="2198"/>
      <c r="FGX899" s="2198"/>
      <c r="FGY899" s="2198"/>
      <c r="FGZ899" s="2198"/>
      <c r="FHA899" s="2198"/>
      <c r="FHB899" s="2198"/>
      <c r="FHC899" s="2198"/>
      <c r="FHD899" s="2198"/>
      <c r="FHE899" s="2198"/>
      <c r="FHF899" s="2198"/>
      <c r="FHG899" s="2198"/>
      <c r="FHH899" s="2198"/>
      <c r="FHI899" s="2198"/>
      <c r="FHJ899" s="2198"/>
      <c r="FHK899" s="2198"/>
      <c r="FHL899" s="2198"/>
      <c r="FHM899" s="2198"/>
      <c r="FHN899" s="2198"/>
      <c r="FHO899" s="2198"/>
      <c r="FHP899" s="2198"/>
      <c r="FHQ899" s="2198"/>
      <c r="FHR899" s="2198"/>
      <c r="FHS899" s="2198"/>
      <c r="FHT899" s="2198"/>
      <c r="FHU899" s="2198"/>
      <c r="FHV899" s="2198"/>
      <c r="FHW899" s="2198"/>
      <c r="FHX899" s="2198"/>
      <c r="FHY899" s="2198"/>
      <c r="FHZ899" s="2198"/>
      <c r="FIA899" s="2198"/>
      <c r="FIB899" s="2198"/>
      <c r="FIC899" s="2198"/>
      <c r="FID899" s="2198"/>
      <c r="FIE899" s="2198"/>
      <c r="FIF899" s="2198"/>
      <c r="FIG899" s="2198"/>
      <c r="FIH899" s="2198"/>
      <c r="FII899" s="2198"/>
      <c r="FIJ899" s="2198"/>
      <c r="FIK899" s="2198"/>
      <c r="FIL899" s="2198"/>
      <c r="FIM899" s="2198"/>
      <c r="FIN899" s="2198"/>
      <c r="FIO899" s="2198"/>
      <c r="FIP899" s="2198"/>
      <c r="FIQ899" s="2198"/>
      <c r="FIR899" s="2198"/>
      <c r="FIS899" s="2198"/>
      <c r="FIT899" s="2198"/>
      <c r="FIU899" s="2198"/>
      <c r="FIV899" s="2198"/>
      <c r="FIW899" s="2198"/>
      <c r="FIX899" s="2198"/>
      <c r="FIY899" s="2198"/>
      <c r="FIZ899" s="2198"/>
      <c r="FJA899" s="2198"/>
      <c r="FJB899" s="2198"/>
      <c r="FJC899" s="2198"/>
      <c r="FJD899" s="2198"/>
      <c r="FJE899" s="2198"/>
      <c r="FJF899" s="2198"/>
      <c r="FJG899" s="2198"/>
      <c r="FJH899" s="2198"/>
      <c r="FJI899" s="2198"/>
      <c r="FJJ899" s="2198"/>
      <c r="FJK899" s="2198"/>
      <c r="FJL899" s="2198"/>
      <c r="FJM899" s="2198"/>
      <c r="FJN899" s="2198"/>
      <c r="FJO899" s="2198"/>
      <c r="FJP899" s="2198"/>
      <c r="FJQ899" s="2198"/>
      <c r="FJR899" s="2198"/>
      <c r="FJS899" s="2198"/>
      <c r="FJT899" s="2198"/>
      <c r="FJU899" s="2198"/>
      <c r="FJV899" s="2198"/>
      <c r="FJW899" s="2198"/>
      <c r="FJX899" s="2198"/>
      <c r="FJY899" s="2198"/>
      <c r="FJZ899" s="2198"/>
      <c r="FKA899" s="2198"/>
      <c r="FKB899" s="2198"/>
      <c r="FKC899" s="2198"/>
      <c r="FKD899" s="2198"/>
      <c r="FKE899" s="2198"/>
      <c r="FKF899" s="2198"/>
      <c r="FKG899" s="2198"/>
      <c r="FKH899" s="2198"/>
      <c r="FKI899" s="2198"/>
      <c r="FKJ899" s="2198"/>
      <c r="FKK899" s="2198"/>
      <c r="FKL899" s="2198"/>
      <c r="FKM899" s="2198"/>
      <c r="FKQ899" s="2198"/>
      <c r="FKR899" s="2198"/>
      <c r="FKS899" s="2198"/>
      <c r="FKT899" s="2198"/>
      <c r="FKU899" s="2198"/>
      <c r="FKV899" s="2198"/>
      <c r="FKW899" s="2198"/>
      <c r="FKX899" s="2198"/>
      <c r="FKY899" s="2198"/>
      <c r="FKZ899" s="2198"/>
      <c r="FLA899" s="2198"/>
      <c r="FLB899" s="2198"/>
      <c r="FLC899" s="2198"/>
      <c r="FLD899" s="2198"/>
      <c r="FLE899" s="2198"/>
      <c r="FLF899" s="2198"/>
      <c r="FLG899" s="2198"/>
      <c r="FLH899" s="2198"/>
      <c r="FLI899" s="2198"/>
      <c r="FLJ899" s="2198"/>
      <c r="FLK899" s="2198"/>
      <c r="FLL899" s="2198"/>
      <c r="FLM899" s="2198"/>
      <c r="FLN899" s="2198"/>
      <c r="FLO899" s="2198"/>
      <c r="FLP899" s="2198"/>
      <c r="FLQ899" s="2198"/>
      <c r="FLR899" s="2198"/>
      <c r="FLS899" s="2198"/>
      <c r="FLT899" s="2198"/>
      <c r="FLU899" s="2198"/>
      <c r="FLV899" s="2198"/>
      <c r="FLW899" s="2198"/>
      <c r="FLX899" s="2198"/>
      <c r="FLY899" s="2198"/>
      <c r="FLZ899" s="2198"/>
      <c r="FMA899" s="2198"/>
      <c r="FMB899" s="2198"/>
      <c r="FMC899" s="2198"/>
      <c r="FMD899" s="2198"/>
      <c r="FME899" s="2198"/>
      <c r="FMF899" s="2198"/>
      <c r="FMG899" s="2198"/>
      <c r="FMH899" s="2198"/>
      <c r="FMI899" s="2198"/>
      <c r="FMJ899" s="2198"/>
      <c r="FMK899" s="2198"/>
      <c r="FML899" s="2198"/>
      <c r="FMM899" s="2198"/>
      <c r="FMN899" s="2198"/>
      <c r="FMO899" s="2198"/>
      <c r="FMP899" s="2198"/>
      <c r="FMQ899" s="2198"/>
      <c r="FMR899" s="2198"/>
      <c r="FMS899" s="2198"/>
      <c r="FMT899" s="2198"/>
      <c r="FMU899" s="2198"/>
      <c r="FMV899" s="2198"/>
      <c r="FMW899" s="2198"/>
      <c r="FMX899" s="2198"/>
      <c r="FMY899" s="2198"/>
      <c r="FMZ899" s="2198"/>
      <c r="FNA899" s="2198"/>
      <c r="FNB899" s="2198"/>
      <c r="FNC899" s="2198"/>
      <c r="FND899" s="2198"/>
      <c r="FNE899" s="2198"/>
      <c r="FNF899" s="2198"/>
      <c r="FNG899" s="2198"/>
      <c r="FNH899" s="2198"/>
      <c r="FNI899" s="2198"/>
      <c r="FNJ899" s="2198"/>
      <c r="FNK899" s="2198"/>
      <c r="FNL899" s="2198"/>
      <c r="FNM899" s="2198"/>
      <c r="FNN899" s="2198"/>
      <c r="FNO899" s="2198"/>
      <c r="FNP899" s="2198"/>
      <c r="FNQ899" s="2198"/>
      <c r="FNR899" s="2198"/>
      <c r="FNS899" s="2198"/>
      <c r="FNT899" s="2198"/>
      <c r="FNU899" s="2198"/>
      <c r="FNV899" s="2198"/>
      <c r="FNW899" s="2198"/>
      <c r="FNX899" s="2198"/>
      <c r="FNY899" s="2198"/>
      <c r="FNZ899" s="2198"/>
      <c r="FOA899" s="2198"/>
      <c r="FOB899" s="2198"/>
      <c r="FOC899" s="2198"/>
      <c r="FOD899" s="2198"/>
      <c r="FOE899" s="2198"/>
      <c r="FOF899" s="2198"/>
      <c r="FOG899" s="2198"/>
      <c r="FOH899" s="2198"/>
      <c r="FOI899" s="2198"/>
      <c r="FOJ899" s="2198"/>
      <c r="FOK899" s="2198"/>
      <c r="FOL899" s="2198"/>
      <c r="FOM899" s="2198"/>
      <c r="FON899" s="2198"/>
      <c r="FOO899" s="2198"/>
      <c r="FOP899" s="2198"/>
      <c r="FOQ899" s="2198"/>
      <c r="FOR899" s="2198"/>
      <c r="FOS899" s="2198"/>
      <c r="FOT899" s="2198"/>
      <c r="FOU899" s="2198"/>
      <c r="FOV899" s="2198"/>
      <c r="FOW899" s="2198"/>
      <c r="FOX899" s="2198"/>
      <c r="FOY899" s="2198"/>
      <c r="FOZ899" s="2198"/>
      <c r="FPA899" s="2198"/>
      <c r="FPB899" s="2198"/>
      <c r="FPC899" s="2198"/>
      <c r="FPD899" s="2198"/>
      <c r="FPE899" s="2198"/>
      <c r="FPF899" s="2198"/>
      <c r="FPG899" s="2198"/>
      <c r="FPH899" s="2198"/>
      <c r="FPI899" s="2198"/>
      <c r="FPJ899" s="2198"/>
      <c r="FPK899" s="2198"/>
      <c r="FPL899" s="2198"/>
      <c r="FPM899" s="2198"/>
      <c r="FPN899" s="2198"/>
      <c r="FPO899" s="2198"/>
      <c r="FPP899" s="2198"/>
      <c r="FPQ899" s="2198"/>
      <c r="FPR899" s="2198"/>
      <c r="FPS899" s="2198"/>
      <c r="FPT899" s="2198"/>
      <c r="FPU899" s="2198"/>
      <c r="FPV899" s="2198"/>
      <c r="FPW899" s="2198"/>
      <c r="FPX899" s="2198"/>
      <c r="FPY899" s="2198"/>
      <c r="FPZ899" s="2198"/>
      <c r="FQA899" s="2198"/>
      <c r="FQB899" s="2198"/>
      <c r="FQC899" s="2198"/>
      <c r="FQD899" s="2198"/>
      <c r="FQE899" s="2198"/>
      <c r="FQF899" s="2198"/>
      <c r="FQG899" s="2198"/>
      <c r="FQH899" s="2198"/>
      <c r="FQI899" s="2198"/>
      <c r="FQJ899" s="2198"/>
      <c r="FQK899" s="2198"/>
      <c r="FQL899" s="2198"/>
      <c r="FQM899" s="2198"/>
      <c r="FQN899" s="2198"/>
      <c r="FQO899" s="2198"/>
      <c r="FQP899" s="2198"/>
      <c r="FQQ899" s="2198"/>
      <c r="FQR899" s="2198"/>
      <c r="FQS899" s="2198"/>
      <c r="FQT899" s="2198"/>
      <c r="FQU899" s="2198"/>
      <c r="FQV899" s="2198"/>
      <c r="FQW899" s="2198"/>
      <c r="FQX899" s="2198"/>
      <c r="FQY899" s="2198"/>
      <c r="FQZ899" s="2198"/>
      <c r="FRA899" s="2198"/>
      <c r="FRB899" s="2198"/>
      <c r="FRC899" s="2198"/>
      <c r="FRD899" s="2198"/>
      <c r="FRE899" s="2198"/>
      <c r="FRF899" s="2198"/>
      <c r="FRG899" s="2198"/>
      <c r="FRH899" s="2198"/>
      <c r="FRI899" s="2198"/>
      <c r="FRJ899" s="2198"/>
      <c r="FRK899" s="2198"/>
      <c r="FRL899" s="2198"/>
      <c r="FRM899" s="2198"/>
      <c r="FRN899" s="2198"/>
      <c r="FRO899" s="2198"/>
      <c r="FRP899" s="2198"/>
      <c r="FRQ899" s="2198"/>
      <c r="FRR899" s="2198"/>
      <c r="FRS899" s="2198"/>
      <c r="FRT899" s="2198"/>
      <c r="FRU899" s="2198"/>
      <c r="FRV899" s="2198"/>
      <c r="FRW899" s="2198"/>
      <c r="FRX899" s="2198"/>
      <c r="FRY899" s="2198"/>
      <c r="FRZ899" s="2198"/>
      <c r="FSA899" s="2198"/>
      <c r="FSB899" s="2198"/>
      <c r="FSC899" s="2198"/>
      <c r="FSD899" s="2198"/>
      <c r="FSE899" s="2198"/>
      <c r="FSF899" s="2198"/>
      <c r="FSG899" s="2198"/>
      <c r="FSH899" s="2198"/>
      <c r="FSI899" s="2198"/>
      <c r="FSJ899" s="2198"/>
      <c r="FSK899" s="2198"/>
      <c r="FSL899" s="2198"/>
      <c r="FSM899" s="2198"/>
      <c r="FSN899" s="2198"/>
      <c r="FSO899" s="2198"/>
      <c r="FSP899" s="2198"/>
      <c r="FSQ899" s="2198"/>
      <c r="FSR899" s="2198"/>
      <c r="FSS899" s="2198"/>
      <c r="FST899" s="2198"/>
      <c r="FSU899" s="2198"/>
      <c r="FSV899" s="2198"/>
      <c r="FSW899" s="2198"/>
      <c r="FSX899" s="2198"/>
      <c r="FSY899" s="2198"/>
      <c r="FSZ899" s="2198"/>
      <c r="FTA899" s="2198"/>
      <c r="FTB899" s="2198"/>
      <c r="FTC899" s="2198"/>
      <c r="FTD899" s="2198"/>
      <c r="FTE899" s="2198"/>
      <c r="FTF899" s="2198"/>
      <c r="FTG899" s="2198"/>
      <c r="FTH899" s="2198"/>
      <c r="FTI899" s="2198"/>
      <c r="FTJ899" s="2198"/>
      <c r="FTK899" s="2198"/>
      <c r="FTL899" s="2198"/>
      <c r="FTM899" s="2198"/>
      <c r="FTN899" s="2198"/>
      <c r="FTO899" s="2198"/>
      <c r="FTP899" s="2198"/>
      <c r="FTQ899" s="2198"/>
      <c r="FTR899" s="2198"/>
      <c r="FTS899" s="2198"/>
      <c r="FTT899" s="2198"/>
      <c r="FTU899" s="2198"/>
      <c r="FTV899" s="2198"/>
      <c r="FTW899" s="2198"/>
      <c r="FTX899" s="2198"/>
      <c r="FTY899" s="2198"/>
      <c r="FTZ899" s="2198"/>
      <c r="FUA899" s="2198"/>
      <c r="FUB899" s="2198"/>
      <c r="FUC899" s="2198"/>
      <c r="FUD899" s="2198"/>
      <c r="FUE899" s="2198"/>
      <c r="FUF899" s="2198"/>
      <c r="FUG899" s="2198"/>
      <c r="FUH899" s="2198"/>
      <c r="FUI899" s="2198"/>
      <c r="FUM899" s="2198"/>
      <c r="FUN899" s="2198"/>
      <c r="FUO899" s="2198"/>
      <c r="FUP899" s="2198"/>
      <c r="FUQ899" s="2198"/>
      <c r="FUR899" s="2198"/>
      <c r="FUS899" s="2198"/>
      <c r="FUT899" s="2198"/>
      <c r="FUU899" s="2198"/>
      <c r="FUV899" s="2198"/>
      <c r="FUW899" s="2198"/>
      <c r="FUX899" s="2198"/>
      <c r="FUY899" s="2198"/>
      <c r="FUZ899" s="2198"/>
      <c r="FVA899" s="2198"/>
      <c r="FVB899" s="2198"/>
      <c r="FVC899" s="2198"/>
      <c r="FVD899" s="2198"/>
      <c r="FVE899" s="2198"/>
      <c r="FVF899" s="2198"/>
      <c r="FVG899" s="2198"/>
      <c r="FVH899" s="2198"/>
      <c r="FVI899" s="2198"/>
      <c r="FVJ899" s="2198"/>
      <c r="FVK899" s="2198"/>
      <c r="FVL899" s="2198"/>
      <c r="FVM899" s="2198"/>
      <c r="FVN899" s="2198"/>
      <c r="FVO899" s="2198"/>
      <c r="FVP899" s="2198"/>
      <c r="FVQ899" s="2198"/>
      <c r="FVR899" s="2198"/>
      <c r="FVS899" s="2198"/>
      <c r="FVT899" s="2198"/>
      <c r="FVU899" s="2198"/>
      <c r="FVV899" s="2198"/>
      <c r="FVW899" s="2198"/>
      <c r="FVX899" s="2198"/>
      <c r="FVY899" s="2198"/>
      <c r="FVZ899" s="2198"/>
      <c r="FWA899" s="2198"/>
      <c r="FWB899" s="2198"/>
      <c r="FWC899" s="2198"/>
      <c r="FWD899" s="2198"/>
      <c r="FWE899" s="2198"/>
      <c r="FWF899" s="2198"/>
      <c r="FWG899" s="2198"/>
      <c r="FWH899" s="2198"/>
      <c r="FWI899" s="2198"/>
      <c r="FWJ899" s="2198"/>
      <c r="FWK899" s="2198"/>
      <c r="FWL899" s="2198"/>
      <c r="FWM899" s="2198"/>
      <c r="FWN899" s="2198"/>
      <c r="FWO899" s="2198"/>
      <c r="FWP899" s="2198"/>
      <c r="FWQ899" s="2198"/>
      <c r="FWR899" s="2198"/>
      <c r="FWS899" s="2198"/>
      <c r="FWT899" s="2198"/>
      <c r="FWU899" s="2198"/>
      <c r="FWV899" s="2198"/>
      <c r="FWW899" s="2198"/>
      <c r="FWX899" s="2198"/>
      <c r="FWY899" s="2198"/>
      <c r="FWZ899" s="2198"/>
      <c r="FXA899" s="2198"/>
      <c r="FXB899" s="2198"/>
      <c r="FXC899" s="2198"/>
      <c r="FXD899" s="2198"/>
      <c r="FXE899" s="2198"/>
      <c r="FXF899" s="2198"/>
      <c r="FXG899" s="2198"/>
      <c r="FXH899" s="2198"/>
      <c r="FXI899" s="2198"/>
      <c r="FXJ899" s="2198"/>
      <c r="FXK899" s="2198"/>
      <c r="FXL899" s="2198"/>
      <c r="FXM899" s="2198"/>
      <c r="FXN899" s="2198"/>
      <c r="FXO899" s="2198"/>
      <c r="FXP899" s="2198"/>
      <c r="FXQ899" s="2198"/>
      <c r="FXR899" s="2198"/>
      <c r="FXS899" s="2198"/>
      <c r="FXT899" s="2198"/>
      <c r="FXU899" s="2198"/>
      <c r="FXV899" s="2198"/>
      <c r="FXW899" s="2198"/>
      <c r="FXX899" s="2198"/>
      <c r="FXY899" s="2198"/>
      <c r="FXZ899" s="2198"/>
      <c r="FYA899" s="2198"/>
      <c r="FYB899" s="2198"/>
      <c r="FYC899" s="2198"/>
      <c r="FYD899" s="2198"/>
      <c r="FYE899" s="2198"/>
      <c r="FYF899" s="2198"/>
      <c r="FYG899" s="2198"/>
      <c r="FYH899" s="2198"/>
      <c r="FYI899" s="2198"/>
      <c r="FYJ899" s="2198"/>
      <c r="FYK899" s="2198"/>
      <c r="FYL899" s="2198"/>
      <c r="FYM899" s="2198"/>
      <c r="FYN899" s="2198"/>
      <c r="FYO899" s="2198"/>
      <c r="FYP899" s="2198"/>
      <c r="FYQ899" s="2198"/>
      <c r="FYR899" s="2198"/>
      <c r="FYS899" s="2198"/>
      <c r="FYT899" s="2198"/>
      <c r="FYU899" s="2198"/>
      <c r="FYV899" s="2198"/>
      <c r="FYW899" s="2198"/>
      <c r="FYX899" s="2198"/>
      <c r="FYY899" s="2198"/>
      <c r="FYZ899" s="2198"/>
      <c r="FZA899" s="2198"/>
      <c r="FZB899" s="2198"/>
      <c r="FZC899" s="2198"/>
      <c r="FZD899" s="2198"/>
      <c r="FZE899" s="2198"/>
      <c r="FZF899" s="2198"/>
      <c r="FZG899" s="2198"/>
      <c r="FZH899" s="2198"/>
      <c r="FZI899" s="2198"/>
      <c r="FZJ899" s="2198"/>
      <c r="FZK899" s="2198"/>
      <c r="FZL899" s="2198"/>
      <c r="FZM899" s="2198"/>
      <c r="FZN899" s="2198"/>
      <c r="FZO899" s="2198"/>
      <c r="FZP899" s="2198"/>
      <c r="FZQ899" s="2198"/>
      <c r="FZR899" s="2198"/>
      <c r="FZS899" s="2198"/>
      <c r="FZT899" s="2198"/>
      <c r="FZU899" s="2198"/>
      <c r="FZV899" s="2198"/>
      <c r="FZW899" s="2198"/>
      <c r="FZX899" s="2198"/>
      <c r="FZY899" s="2198"/>
      <c r="FZZ899" s="2198"/>
      <c r="GAA899" s="2198"/>
      <c r="GAB899" s="2198"/>
      <c r="GAC899" s="2198"/>
      <c r="GAD899" s="2198"/>
      <c r="GAE899" s="2198"/>
      <c r="GAF899" s="2198"/>
      <c r="GAG899" s="2198"/>
      <c r="GAH899" s="2198"/>
      <c r="GAI899" s="2198"/>
      <c r="GAJ899" s="2198"/>
      <c r="GAK899" s="2198"/>
      <c r="GAL899" s="2198"/>
      <c r="GAM899" s="2198"/>
      <c r="GAN899" s="2198"/>
      <c r="GAO899" s="2198"/>
      <c r="GAP899" s="2198"/>
      <c r="GAQ899" s="2198"/>
      <c r="GAR899" s="2198"/>
      <c r="GAS899" s="2198"/>
      <c r="GAT899" s="2198"/>
      <c r="GAU899" s="2198"/>
      <c r="GAV899" s="2198"/>
      <c r="GAW899" s="2198"/>
      <c r="GAX899" s="2198"/>
      <c r="GAY899" s="2198"/>
      <c r="GAZ899" s="2198"/>
      <c r="GBA899" s="2198"/>
      <c r="GBB899" s="2198"/>
      <c r="GBC899" s="2198"/>
      <c r="GBD899" s="2198"/>
      <c r="GBE899" s="2198"/>
      <c r="GBF899" s="2198"/>
      <c r="GBG899" s="2198"/>
      <c r="GBH899" s="2198"/>
      <c r="GBI899" s="2198"/>
      <c r="GBJ899" s="2198"/>
      <c r="GBK899" s="2198"/>
      <c r="GBL899" s="2198"/>
      <c r="GBM899" s="2198"/>
      <c r="GBN899" s="2198"/>
      <c r="GBO899" s="2198"/>
      <c r="GBP899" s="2198"/>
      <c r="GBQ899" s="2198"/>
      <c r="GBR899" s="2198"/>
      <c r="GBS899" s="2198"/>
      <c r="GBT899" s="2198"/>
      <c r="GBU899" s="2198"/>
      <c r="GBV899" s="2198"/>
      <c r="GBW899" s="2198"/>
      <c r="GBX899" s="2198"/>
      <c r="GBY899" s="2198"/>
      <c r="GBZ899" s="2198"/>
      <c r="GCA899" s="2198"/>
      <c r="GCB899" s="2198"/>
      <c r="GCC899" s="2198"/>
      <c r="GCD899" s="2198"/>
      <c r="GCE899" s="2198"/>
      <c r="GCF899" s="2198"/>
      <c r="GCG899" s="2198"/>
      <c r="GCH899" s="2198"/>
      <c r="GCI899" s="2198"/>
      <c r="GCJ899" s="2198"/>
      <c r="GCK899" s="2198"/>
      <c r="GCL899" s="2198"/>
      <c r="GCM899" s="2198"/>
      <c r="GCN899" s="2198"/>
      <c r="GCO899" s="2198"/>
      <c r="GCP899" s="2198"/>
      <c r="GCQ899" s="2198"/>
      <c r="GCR899" s="2198"/>
      <c r="GCS899" s="2198"/>
      <c r="GCT899" s="2198"/>
      <c r="GCU899" s="2198"/>
      <c r="GCV899" s="2198"/>
      <c r="GCW899" s="2198"/>
      <c r="GCX899" s="2198"/>
      <c r="GCY899" s="2198"/>
      <c r="GCZ899" s="2198"/>
      <c r="GDA899" s="2198"/>
      <c r="GDB899" s="2198"/>
      <c r="GDC899" s="2198"/>
      <c r="GDD899" s="2198"/>
      <c r="GDE899" s="2198"/>
      <c r="GDF899" s="2198"/>
      <c r="GDG899" s="2198"/>
      <c r="GDH899" s="2198"/>
      <c r="GDI899" s="2198"/>
      <c r="GDJ899" s="2198"/>
      <c r="GDK899" s="2198"/>
      <c r="GDL899" s="2198"/>
      <c r="GDM899" s="2198"/>
      <c r="GDN899" s="2198"/>
      <c r="GDO899" s="2198"/>
      <c r="GDP899" s="2198"/>
      <c r="GDQ899" s="2198"/>
      <c r="GDR899" s="2198"/>
      <c r="GDS899" s="2198"/>
      <c r="GDT899" s="2198"/>
      <c r="GDU899" s="2198"/>
      <c r="GDV899" s="2198"/>
      <c r="GDW899" s="2198"/>
      <c r="GDX899" s="2198"/>
      <c r="GDY899" s="2198"/>
      <c r="GDZ899" s="2198"/>
      <c r="GEA899" s="2198"/>
      <c r="GEB899" s="2198"/>
      <c r="GEC899" s="2198"/>
      <c r="GED899" s="2198"/>
      <c r="GEE899" s="2198"/>
      <c r="GEI899" s="2198"/>
      <c r="GEJ899" s="2198"/>
      <c r="GEK899" s="2198"/>
      <c r="GEL899" s="2198"/>
      <c r="GEM899" s="2198"/>
      <c r="GEN899" s="2198"/>
      <c r="GEO899" s="2198"/>
      <c r="GEP899" s="2198"/>
      <c r="GEQ899" s="2198"/>
      <c r="GER899" s="2198"/>
      <c r="GES899" s="2198"/>
      <c r="GET899" s="2198"/>
      <c r="GEU899" s="2198"/>
      <c r="GEV899" s="2198"/>
      <c r="GEW899" s="2198"/>
      <c r="GEX899" s="2198"/>
      <c r="GEY899" s="2198"/>
      <c r="GEZ899" s="2198"/>
      <c r="GFA899" s="2198"/>
      <c r="GFB899" s="2198"/>
      <c r="GFC899" s="2198"/>
      <c r="GFD899" s="2198"/>
      <c r="GFE899" s="2198"/>
      <c r="GFF899" s="2198"/>
      <c r="GFG899" s="2198"/>
      <c r="GFH899" s="2198"/>
      <c r="GFI899" s="2198"/>
      <c r="GFJ899" s="2198"/>
      <c r="GFK899" s="2198"/>
      <c r="GFL899" s="2198"/>
      <c r="GFM899" s="2198"/>
      <c r="GFN899" s="2198"/>
      <c r="GFO899" s="2198"/>
      <c r="GFP899" s="2198"/>
      <c r="GFQ899" s="2198"/>
      <c r="GFR899" s="2198"/>
      <c r="GFS899" s="2198"/>
      <c r="GFT899" s="2198"/>
      <c r="GFU899" s="2198"/>
      <c r="GFV899" s="2198"/>
      <c r="GFW899" s="2198"/>
      <c r="GFX899" s="2198"/>
      <c r="GFY899" s="2198"/>
      <c r="GFZ899" s="2198"/>
      <c r="GGA899" s="2198"/>
      <c r="GGB899" s="2198"/>
      <c r="GGC899" s="2198"/>
      <c r="GGD899" s="2198"/>
      <c r="GGE899" s="2198"/>
      <c r="GGF899" s="2198"/>
      <c r="GGG899" s="2198"/>
      <c r="GGH899" s="2198"/>
      <c r="GGI899" s="2198"/>
      <c r="GGJ899" s="2198"/>
      <c r="GGK899" s="2198"/>
      <c r="GGL899" s="2198"/>
      <c r="GGM899" s="2198"/>
      <c r="GGN899" s="2198"/>
      <c r="GGO899" s="2198"/>
      <c r="GGP899" s="2198"/>
      <c r="GGQ899" s="2198"/>
      <c r="GGR899" s="2198"/>
      <c r="GGS899" s="2198"/>
      <c r="GGT899" s="2198"/>
      <c r="GGU899" s="2198"/>
      <c r="GGV899" s="2198"/>
      <c r="GGW899" s="2198"/>
      <c r="GGX899" s="2198"/>
      <c r="GGY899" s="2198"/>
      <c r="GGZ899" s="2198"/>
      <c r="GHA899" s="2198"/>
      <c r="GHB899" s="2198"/>
      <c r="GHC899" s="2198"/>
      <c r="GHD899" s="2198"/>
      <c r="GHE899" s="2198"/>
      <c r="GHF899" s="2198"/>
      <c r="GHG899" s="2198"/>
      <c r="GHH899" s="2198"/>
      <c r="GHI899" s="2198"/>
      <c r="GHJ899" s="2198"/>
      <c r="GHK899" s="2198"/>
      <c r="GHL899" s="2198"/>
      <c r="GHM899" s="2198"/>
      <c r="GHN899" s="2198"/>
      <c r="GHO899" s="2198"/>
      <c r="GHP899" s="2198"/>
      <c r="GHQ899" s="2198"/>
      <c r="GHR899" s="2198"/>
      <c r="GHS899" s="2198"/>
      <c r="GHT899" s="2198"/>
      <c r="GHU899" s="2198"/>
      <c r="GHV899" s="2198"/>
      <c r="GHW899" s="2198"/>
      <c r="GHX899" s="2198"/>
      <c r="GHY899" s="2198"/>
      <c r="GHZ899" s="2198"/>
      <c r="GIA899" s="2198"/>
      <c r="GIB899" s="2198"/>
      <c r="GIC899" s="2198"/>
      <c r="GID899" s="2198"/>
      <c r="GIE899" s="2198"/>
      <c r="GIF899" s="2198"/>
      <c r="GIG899" s="2198"/>
      <c r="GIH899" s="2198"/>
      <c r="GII899" s="2198"/>
      <c r="GIJ899" s="2198"/>
      <c r="GIK899" s="2198"/>
      <c r="GIL899" s="2198"/>
      <c r="GIM899" s="2198"/>
      <c r="GIN899" s="2198"/>
      <c r="GIO899" s="2198"/>
      <c r="GIP899" s="2198"/>
      <c r="GIQ899" s="2198"/>
      <c r="GIR899" s="2198"/>
      <c r="GIS899" s="2198"/>
      <c r="GIT899" s="2198"/>
      <c r="GIU899" s="2198"/>
      <c r="GIV899" s="2198"/>
      <c r="GIW899" s="2198"/>
      <c r="GIX899" s="2198"/>
      <c r="GIY899" s="2198"/>
      <c r="GIZ899" s="2198"/>
      <c r="GJA899" s="2198"/>
      <c r="GJB899" s="2198"/>
      <c r="GJC899" s="2198"/>
      <c r="GJD899" s="2198"/>
      <c r="GJE899" s="2198"/>
      <c r="GJF899" s="2198"/>
      <c r="GJG899" s="2198"/>
      <c r="GJH899" s="2198"/>
      <c r="GJI899" s="2198"/>
      <c r="GJJ899" s="2198"/>
      <c r="GJK899" s="2198"/>
      <c r="GJL899" s="2198"/>
      <c r="GJM899" s="2198"/>
      <c r="GJN899" s="2198"/>
      <c r="GJO899" s="2198"/>
      <c r="GJP899" s="2198"/>
      <c r="GJQ899" s="2198"/>
      <c r="GJR899" s="2198"/>
      <c r="GJS899" s="2198"/>
      <c r="GJT899" s="2198"/>
      <c r="GJU899" s="2198"/>
      <c r="GJV899" s="2198"/>
      <c r="GJW899" s="2198"/>
      <c r="GJX899" s="2198"/>
      <c r="GJY899" s="2198"/>
      <c r="GJZ899" s="2198"/>
      <c r="GKA899" s="2198"/>
      <c r="GKB899" s="2198"/>
      <c r="GKC899" s="2198"/>
      <c r="GKD899" s="2198"/>
      <c r="GKE899" s="2198"/>
      <c r="GKF899" s="2198"/>
      <c r="GKG899" s="2198"/>
      <c r="GKH899" s="2198"/>
      <c r="GKI899" s="2198"/>
      <c r="GKJ899" s="2198"/>
      <c r="GKK899" s="2198"/>
      <c r="GKL899" s="2198"/>
      <c r="GKM899" s="2198"/>
      <c r="GKN899" s="2198"/>
      <c r="GKO899" s="2198"/>
      <c r="GKP899" s="2198"/>
      <c r="GKQ899" s="2198"/>
      <c r="GKR899" s="2198"/>
      <c r="GKS899" s="2198"/>
      <c r="GKT899" s="2198"/>
      <c r="GKU899" s="2198"/>
      <c r="GKV899" s="2198"/>
      <c r="GKW899" s="2198"/>
      <c r="GKX899" s="2198"/>
      <c r="GKY899" s="2198"/>
      <c r="GKZ899" s="2198"/>
      <c r="GLA899" s="2198"/>
      <c r="GLB899" s="2198"/>
      <c r="GLC899" s="2198"/>
      <c r="GLD899" s="2198"/>
      <c r="GLE899" s="2198"/>
      <c r="GLF899" s="2198"/>
      <c r="GLG899" s="2198"/>
      <c r="GLH899" s="2198"/>
      <c r="GLI899" s="2198"/>
      <c r="GLJ899" s="2198"/>
      <c r="GLK899" s="2198"/>
      <c r="GLL899" s="2198"/>
      <c r="GLM899" s="2198"/>
      <c r="GLN899" s="2198"/>
      <c r="GLO899" s="2198"/>
      <c r="GLP899" s="2198"/>
      <c r="GLQ899" s="2198"/>
      <c r="GLR899" s="2198"/>
      <c r="GLS899" s="2198"/>
      <c r="GLT899" s="2198"/>
      <c r="GLU899" s="2198"/>
      <c r="GLV899" s="2198"/>
      <c r="GLW899" s="2198"/>
      <c r="GLX899" s="2198"/>
      <c r="GLY899" s="2198"/>
      <c r="GLZ899" s="2198"/>
      <c r="GMA899" s="2198"/>
      <c r="GMB899" s="2198"/>
      <c r="GMC899" s="2198"/>
      <c r="GMD899" s="2198"/>
      <c r="GME899" s="2198"/>
      <c r="GMF899" s="2198"/>
      <c r="GMG899" s="2198"/>
      <c r="GMH899" s="2198"/>
      <c r="GMI899" s="2198"/>
      <c r="GMJ899" s="2198"/>
      <c r="GMK899" s="2198"/>
      <c r="GML899" s="2198"/>
      <c r="GMM899" s="2198"/>
      <c r="GMN899" s="2198"/>
      <c r="GMO899" s="2198"/>
      <c r="GMP899" s="2198"/>
      <c r="GMQ899" s="2198"/>
      <c r="GMR899" s="2198"/>
      <c r="GMS899" s="2198"/>
      <c r="GMT899" s="2198"/>
      <c r="GMU899" s="2198"/>
      <c r="GMV899" s="2198"/>
      <c r="GMW899" s="2198"/>
      <c r="GMX899" s="2198"/>
      <c r="GMY899" s="2198"/>
      <c r="GMZ899" s="2198"/>
      <c r="GNA899" s="2198"/>
      <c r="GNB899" s="2198"/>
      <c r="GNC899" s="2198"/>
      <c r="GND899" s="2198"/>
      <c r="GNE899" s="2198"/>
      <c r="GNF899" s="2198"/>
      <c r="GNG899" s="2198"/>
      <c r="GNH899" s="2198"/>
      <c r="GNI899" s="2198"/>
      <c r="GNJ899" s="2198"/>
      <c r="GNK899" s="2198"/>
      <c r="GNL899" s="2198"/>
      <c r="GNM899" s="2198"/>
      <c r="GNN899" s="2198"/>
      <c r="GNO899" s="2198"/>
      <c r="GNP899" s="2198"/>
      <c r="GNQ899" s="2198"/>
      <c r="GNR899" s="2198"/>
      <c r="GNS899" s="2198"/>
      <c r="GNT899" s="2198"/>
      <c r="GNU899" s="2198"/>
      <c r="GNV899" s="2198"/>
      <c r="GNW899" s="2198"/>
      <c r="GNX899" s="2198"/>
      <c r="GNY899" s="2198"/>
      <c r="GNZ899" s="2198"/>
      <c r="GOA899" s="2198"/>
      <c r="GOE899" s="2198"/>
      <c r="GOF899" s="2198"/>
      <c r="GOG899" s="2198"/>
      <c r="GOH899" s="2198"/>
      <c r="GOI899" s="2198"/>
      <c r="GOJ899" s="2198"/>
      <c r="GOK899" s="2198"/>
      <c r="GOL899" s="2198"/>
      <c r="GOM899" s="2198"/>
      <c r="GON899" s="2198"/>
      <c r="GOO899" s="2198"/>
      <c r="GOP899" s="2198"/>
      <c r="GOQ899" s="2198"/>
      <c r="GOR899" s="2198"/>
      <c r="GOS899" s="2198"/>
      <c r="GOT899" s="2198"/>
      <c r="GOU899" s="2198"/>
      <c r="GOV899" s="2198"/>
      <c r="GOW899" s="2198"/>
      <c r="GOX899" s="2198"/>
      <c r="GOY899" s="2198"/>
      <c r="GOZ899" s="2198"/>
      <c r="GPA899" s="2198"/>
      <c r="GPB899" s="2198"/>
      <c r="GPC899" s="2198"/>
      <c r="GPD899" s="2198"/>
      <c r="GPE899" s="2198"/>
      <c r="GPF899" s="2198"/>
      <c r="GPG899" s="2198"/>
      <c r="GPH899" s="2198"/>
      <c r="GPI899" s="2198"/>
      <c r="GPJ899" s="2198"/>
      <c r="GPK899" s="2198"/>
      <c r="GPL899" s="2198"/>
      <c r="GPM899" s="2198"/>
      <c r="GPN899" s="2198"/>
      <c r="GPO899" s="2198"/>
      <c r="GPP899" s="2198"/>
      <c r="GPQ899" s="2198"/>
      <c r="GPR899" s="2198"/>
      <c r="GPS899" s="2198"/>
      <c r="GPT899" s="2198"/>
      <c r="GPU899" s="2198"/>
      <c r="GPV899" s="2198"/>
      <c r="GPW899" s="2198"/>
      <c r="GPX899" s="2198"/>
      <c r="GPY899" s="2198"/>
      <c r="GPZ899" s="2198"/>
      <c r="GQA899" s="2198"/>
      <c r="GQB899" s="2198"/>
      <c r="GQC899" s="2198"/>
      <c r="GQD899" s="2198"/>
      <c r="GQE899" s="2198"/>
      <c r="GQF899" s="2198"/>
      <c r="GQG899" s="2198"/>
      <c r="GQH899" s="2198"/>
      <c r="GQI899" s="2198"/>
      <c r="GQJ899" s="2198"/>
      <c r="GQK899" s="2198"/>
      <c r="GQL899" s="2198"/>
      <c r="GQM899" s="2198"/>
      <c r="GQN899" s="2198"/>
      <c r="GQO899" s="2198"/>
      <c r="GQP899" s="2198"/>
      <c r="GQQ899" s="2198"/>
      <c r="GQR899" s="2198"/>
      <c r="GQS899" s="2198"/>
      <c r="GQT899" s="2198"/>
      <c r="GQU899" s="2198"/>
      <c r="GQV899" s="2198"/>
      <c r="GQW899" s="2198"/>
      <c r="GQX899" s="2198"/>
      <c r="GQY899" s="2198"/>
      <c r="GQZ899" s="2198"/>
      <c r="GRA899" s="2198"/>
      <c r="GRB899" s="2198"/>
      <c r="GRC899" s="2198"/>
      <c r="GRD899" s="2198"/>
      <c r="GRE899" s="2198"/>
      <c r="GRF899" s="2198"/>
      <c r="GRG899" s="2198"/>
      <c r="GRH899" s="2198"/>
      <c r="GRI899" s="2198"/>
      <c r="GRJ899" s="2198"/>
      <c r="GRK899" s="2198"/>
      <c r="GRL899" s="2198"/>
      <c r="GRM899" s="2198"/>
      <c r="GRN899" s="2198"/>
      <c r="GRO899" s="2198"/>
      <c r="GRP899" s="2198"/>
      <c r="GRQ899" s="2198"/>
      <c r="GRR899" s="2198"/>
      <c r="GRS899" s="2198"/>
      <c r="GRT899" s="2198"/>
      <c r="GRU899" s="2198"/>
      <c r="GRV899" s="2198"/>
      <c r="GRW899" s="2198"/>
      <c r="GRX899" s="2198"/>
      <c r="GRY899" s="2198"/>
      <c r="GRZ899" s="2198"/>
      <c r="GSA899" s="2198"/>
      <c r="GSB899" s="2198"/>
      <c r="GSC899" s="2198"/>
      <c r="GSD899" s="2198"/>
      <c r="GSE899" s="2198"/>
      <c r="GSF899" s="2198"/>
      <c r="GSG899" s="2198"/>
      <c r="GSH899" s="2198"/>
      <c r="GSI899" s="2198"/>
      <c r="GSJ899" s="2198"/>
      <c r="GSK899" s="2198"/>
      <c r="GSL899" s="2198"/>
      <c r="GSM899" s="2198"/>
      <c r="GSN899" s="2198"/>
      <c r="GSO899" s="2198"/>
      <c r="GSP899" s="2198"/>
      <c r="GSQ899" s="2198"/>
      <c r="GSR899" s="2198"/>
      <c r="GSS899" s="2198"/>
      <c r="GST899" s="2198"/>
      <c r="GSU899" s="2198"/>
      <c r="GSV899" s="2198"/>
      <c r="GSW899" s="2198"/>
      <c r="GSX899" s="2198"/>
      <c r="GSY899" s="2198"/>
      <c r="GSZ899" s="2198"/>
      <c r="GTA899" s="2198"/>
      <c r="GTB899" s="2198"/>
      <c r="GTC899" s="2198"/>
      <c r="GTD899" s="2198"/>
      <c r="GTE899" s="2198"/>
      <c r="GTF899" s="2198"/>
      <c r="GTG899" s="2198"/>
      <c r="GTH899" s="2198"/>
      <c r="GTI899" s="2198"/>
      <c r="GTJ899" s="2198"/>
      <c r="GTK899" s="2198"/>
      <c r="GTL899" s="2198"/>
      <c r="GTM899" s="2198"/>
      <c r="GTN899" s="2198"/>
      <c r="GTO899" s="2198"/>
      <c r="GTP899" s="2198"/>
      <c r="GTQ899" s="2198"/>
      <c r="GTR899" s="2198"/>
      <c r="GTS899" s="2198"/>
      <c r="GTT899" s="2198"/>
      <c r="GTU899" s="2198"/>
      <c r="GTV899" s="2198"/>
      <c r="GTW899" s="2198"/>
      <c r="GTX899" s="2198"/>
      <c r="GTY899" s="2198"/>
      <c r="GTZ899" s="2198"/>
      <c r="GUA899" s="2198"/>
      <c r="GUB899" s="2198"/>
      <c r="GUC899" s="2198"/>
      <c r="GUD899" s="2198"/>
      <c r="GUE899" s="2198"/>
      <c r="GUF899" s="2198"/>
      <c r="GUG899" s="2198"/>
      <c r="GUH899" s="2198"/>
      <c r="GUI899" s="2198"/>
      <c r="GUJ899" s="2198"/>
      <c r="GUK899" s="2198"/>
      <c r="GUL899" s="2198"/>
      <c r="GUM899" s="2198"/>
      <c r="GUN899" s="2198"/>
      <c r="GUO899" s="2198"/>
      <c r="GUP899" s="2198"/>
      <c r="GUQ899" s="2198"/>
      <c r="GUR899" s="2198"/>
      <c r="GUS899" s="2198"/>
      <c r="GUT899" s="2198"/>
      <c r="GUU899" s="2198"/>
      <c r="GUV899" s="2198"/>
      <c r="GUW899" s="2198"/>
      <c r="GUX899" s="2198"/>
      <c r="GUY899" s="2198"/>
      <c r="GUZ899" s="2198"/>
      <c r="GVA899" s="2198"/>
      <c r="GVB899" s="2198"/>
      <c r="GVC899" s="2198"/>
      <c r="GVD899" s="2198"/>
      <c r="GVE899" s="2198"/>
      <c r="GVF899" s="2198"/>
      <c r="GVG899" s="2198"/>
      <c r="GVH899" s="2198"/>
      <c r="GVI899" s="2198"/>
      <c r="GVJ899" s="2198"/>
      <c r="GVK899" s="2198"/>
      <c r="GVL899" s="2198"/>
      <c r="GVM899" s="2198"/>
      <c r="GVN899" s="2198"/>
      <c r="GVO899" s="2198"/>
      <c r="GVP899" s="2198"/>
      <c r="GVQ899" s="2198"/>
      <c r="GVR899" s="2198"/>
      <c r="GVS899" s="2198"/>
      <c r="GVT899" s="2198"/>
      <c r="GVU899" s="2198"/>
      <c r="GVV899" s="2198"/>
      <c r="GVW899" s="2198"/>
      <c r="GVX899" s="2198"/>
      <c r="GVY899" s="2198"/>
      <c r="GVZ899" s="2198"/>
      <c r="GWA899" s="2198"/>
      <c r="GWB899" s="2198"/>
      <c r="GWC899" s="2198"/>
      <c r="GWD899" s="2198"/>
      <c r="GWE899" s="2198"/>
      <c r="GWF899" s="2198"/>
      <c r="GWG899" s="2198"/>
      <c r="GWH899" s="2198"/>
      <c r="GWI899" s="2198"/>
      <c r="GWJ899" s="2198"/>
      <c r="GWK899" s="2198"/>
      <c r="GWL899" s="2198"/>
      <c r="GWM899" s="2198"/>
      <c r="GWN899" s="2198"/>
      <c r="GWO899" s="2198"/>
      <c r="GWP899" s="2198"/>
      <c r="GWQ899" s="2198"/>
      <c r="GWR899" s="2198"/>
      <c r="GWS899" s="2198"/>
      <c r="GWT899" s="2198"/>
      <c r="GWU899" s="2198"/>
      <c r="GWV899" s="2198"/>
      <c r="GWW899" s="2198"/>
      <c r="GWX899" s="2198"/>
      <c r="GWY899" s="2198"/>
      <c r="GWZ899" s="2198"/>
      <c r="GXA899" s="2198"/>
      <c r="GXB899" s="2198"/>
      <c r="GXC899" s="2198"/>
      <c r="GXD899" s="2198"/>
      <c r="GXE899" s="2198"/>
      <c r="GXF899" s="2198"/>
      <c r="GXG899" s="2198"/>
      <c r="GXH899" s="2198"/>
      <c r="GXI899" s="2198"/>
      <c r="GXJ899" s="2198"/>
      <c r="GXK899" s="2198"/>
      <c r="GXL899" s="2198"/>
      <c r="GXM899" s="2198"/>
      <c r="GXN899" s="2198"/>
      <c r="GXO899" s="2198"/>
      <c r="GXP899" s="2198"/>
      <c r="GXQ899" s="2198"/>
      <c r="GXR899" s="2198"/>
      <c r="GXS899" s="2198"/>
      <c r="GXT899" s="2198"/>
      <c r="GXU899" s="2198"/>
      <c r="GXV899" s="2198"/>
      <c r="GXW899" s="2198"/>
      <c r="GYA899" s="2198"/>
      <c r="GYB899" s="2198"/>
      <c r="GYC899" s="2198"/>
      <c r="GYD899" s="2198"/>
      <c r="GYE899" s="2198"/>
      <c r="GYF899" s="2198"/>
      <c r="GYG899" s="2198"/>
      <c r="GYH899" s="2198"/>
      <c r="GYI899" s="2198"/>
      <c r="GYJ899" s="2198"/>
      <c r="GYK899" s="2198"/>
      <c r="GYL899" s="2198"/>
      <c r="GYM899" s="2198"/>
      <c r="GYN899" s="2198"/>
      <c r="GYO899" s="2198"/>
      <c r="GYP899" s="2198"/>
      <c r="GYQ899" s="2198"/>
      <c r="GYR899" s="2198"/>
      <c r="GYS899" s="2198"/>
      <c r="GYT899" s="2198"/>
      <c r="GYU899" s="2198"/>
      <c r="GYV899" s="2198"/>
      <c r="GYW899" s="2198"/>
      <c r="GYX899" s="2198"/>
      <c r="GYY899" s="2198"/>
      <c r="GYZ899" s="2198"/>
      <c r="GZA899" s="2198"/>
      <c r="GZB899" s="2198"/>
      <c r="GZC899" s="2198"/>
      <c r="GZD899" s="2198"/>
      <c r="GZE899" s="2198"/>
      <c r="GZF899" s="2198"/>
      <c r="GZG899" s="2198"/>
      <c r="GZH899" s="2198"/>
      <c r="GZI899" s="2198"/>
      <c r="GZJ899" s="2198"/>
      <c r="GZK899" s="2198"/>
      <c r="GZL899" s="2198"/>
      <c r="GZM899" s="2198"/>
      <c r="GZN899" s="2198"/>
      <c r="GZO899" s="2198"/>
      <c r="GZP899" s="2198"/>
      <c r="GZQ899" s="2198"/>
      <c r="GZR899" s="2198"/>
      <c r="GZS899" s="2198"/>
      <c r="GZT899" s="2198"/>
      <c r="GZU899" s="2198"/>
      <c r="GZV899" s="2198"/>
      <c r="GZW899" s="2198"/>
      <c r="GZX899" s="2198"/>
      <c r="GZY899" s="2198"/>
      <c r="GZZ899" s="2198"/>
      <c r="HAA899" s="2198"/>
      <c r="HAB899" s="2198"/>
      <c r="HAC899" s="2198"/>
      <c r="HAD899" s="2198"/>
      <c r="HAE899" s="2198"/>
      <c r="HAF899" s="2198"/>
      <c r="HAG899" s="2198"/>
      <c r="HAH899" s="2198"/>
      <c r="HAI899" s="2198"/>
      <c r="HAJ899" s="2198"/>
      <c r="HAK899" s="2198"/>
      <c r="HAL899" s="2198"/>
      <c r="HAM899" s="2198"/>
      <c r="HAN899" s="2198"/>
      <c r="HAO899" s="2198"/>
      <c r="HAP899" s="2198"/>
      <c r="HAQ899" s="2198"/>
      <c r="HAR899" s="2198"/>
      <c r="HAS899" s="2198"/>
      <c r="HAT899" s="2198"/>
      <c r="HAU899" s="2198"/>
      <c r="HAV899" s="2198"/>
      <c r="HAW899" s="2198"/>
      <c r="HAX899" s="2198"/>
      <c r="HAY899" s="2198"/>
      <c r="HAZ899" s="2198"/>
      <c r="HBA899" s="2198"/>
      <c r="HBB899" s="2198"/>
      <c r="HBC899" s="2198"/>
      <c r="HBD899" s="2198"/>
      <c r="HBE899" s="2198"/>
      <c r="HBF899" s="2198"/>
      <c r="HBG899" s="2198"/>
      <c r="HBH899" s="2198"/>
      <c r="HBI899" s="2198"/>
      <c r="HBJ899" s="2198"/>
      <c r="HBK899" s="2198"/>
      <c r="HBL899" s="2198"/>
      <c r="HBM899" s="2198"/>
      <c r="HBN899" s="2198"/>
      <c r="HBO899" s="2198"/>
      <c r="HBP899" s="2198"/>
      <c r="HBQ899" s="2198"/>
      <c r="HBR899" s="2198"/>
      <c r="HBS899" s="2198"/>
      <c r="HBT899" s="2198"/>
      <c r="HBU899" s="2198"/>
      <c r="HBV899" s="2198"/>
      <c r="HBW899" s="2198"/>
      <c r="HBX899" s="2198"/>
      <c r="HBY899" s="2198"/>
      <c r="HBZ899" s="2198"/>
      <c r="HCA899" s="2198"/>
      <c r="HCB899" s="2198"/>
      <c r="HCC899" s="2198"/>
      <c r="HCD899" s="2198"/>
      <c r="HCE899" s="2198"/>
      <c r="HCF899" s="2198"/>
      <c r="HCG899" s="2198"/>
      <c r="HCH899" s="2198"/>
      <c r="HCI899" s="2198"/>
      <c r="HCJ899" s="2198"/>
      <c r="HCK899" s="2198"/>
      <c r="HCL899" s="2198"/>
      <c r="HCM899" s="2198"/>
      <c r="HCN899" s="2198"/>
      <c r="HCO899" s="2198"/>
      <c r="HCP899" s="2198"/>
      <c r="HCQ899" s="2198"/>
      <c r="HCR899" s="2198"/>
      <c r="HCS899" s="2198"/>
      <c r="HCT899" s="2198"/>
      <c r="HCU899" s="2198"/>
      <c r="HCV899" s="2198"/>
      <c r="HCW899" s="2198"/>
      <c r="HCX899" s="2198"/>
      <c r="HCY899" s="2198"/>
      <c r="HCZ899" s="2198"/>
      <c r="HDA899" s="2198"/>
      <c r="HDB899" s="2198"/>
      <c r="HDC899" s="2198"/>
      <c r="HDD899" s="2198"/>
      <c r="HDE899" s="2198"/>
      <c r="HDF899" s="2198"/>
      <c r="HDG899" s="2198"/>
      <c r="HDH899" s="2198"/>
      <c r="HDI899" s="2198"/>
      <c r="HDJ899" s="2198"/>
      <c r="HDK899" s="2198"/>
      <c r="HDL899" s="2198"/>
      <c r="HDM899" s="2198"/>
      <c r="HDN899" s="2198"/>
      <c r="HDO899" s="2198"/>
      <c r="HDP899" s="2198"/>
      <c r="HDQ899" s="2198"/>
      <c r="HDR899" s="2198"/>
      <c r="HDS899" s="2198"/>
      <c r="HDT899" s="2198"/>
      <c r="HDU899" s="2198"/>
      <c r="HDV899" s="2198"/>
      <c r="HDW899" s="2198"/>
      <c r="HDX899" s="2198"/>
      <c r="HDY899" s="2198"/>
      <c r="HDZ899" s="2198"/>
      <c r="HEA899" s="2198"/>
      <c r="HEB899" s="2198"/>
      <c r="HEC899" s="2198"/>
      <c r="HED899" s="2198"/>
      <c r="HEE899" s="2198"/>
      <c r="HEF899" s="2198"/>
      <c r="HEG899" s="2198"/>
      <c r="HEH899" s="2198"/>
      <c r="HEI899" s="2198"/>
      <c r="HEJ899" s="2198"/>
      <c r="HEK899" s="2198"/>
      <c r="HEL899" s="2198"/>
      <c r="HEM899" s="2198"/>
      <c r="HEN899" s="2198"/>
      <c r="HEO899" s="2198"/>
      <c r="HEP899" s="2198"/>
      <c r="HEQ899" s="2198"/>
      <c r="HER899" s="2198"/>
      <c r="HES899" s="2198"/>
      <c r="HET899" s="2198"/>
      <c r="HEU899" s="2198"/>
      <c r="HEV899" s="2198"/>
      <c r="HEW899" s="2198"/>
      <c r="HEX899" s="2198"/>
      <c r="HEY899" s="2198"/>
      <c r="HEZ899" s="2198"/>
      <c r="HFA899" s="2198"/>
      <c r="HFB899" s="2198"/>
      <c r="HFC899" s="2198"/>
      <c r="HFD899" s="2198"/>
      <c r="HFE899" s="2198"/>
      <c r="HFF899" s="2198"/>
      <c r="HFG899" s="2198"/>
      <c r="HFH899" s="2198"/>
      <c r="HFI899" s="2198"/>
      <c r="HFJ899" s="2198"/>
      <c r="HFK899" s="2198"/>
      <c r="HFL899" s="2198"/>
      <c r="HFM899" s="2198"/>
      <c r="HFN899" s="2198"/>
      <c r="HFO899" s="2198"/>
      <c r="HFP899" s="2198"/>
      <c r="HFQ899" s="2198"/>
      <c r="HFR899" s="2198"/>
      <c r="HFS899" s="2198"/>
      <c r="HFT899" s="2198"/>
      <c r="HFU899" s="2198"/>
      <c r="HFV899" s="2198"/>
      <c r="HFW899" s="2198"/>
      <c r="HFX899" s="2198"/>
      <c r="HFY899" s="2198"/>
      <c r="HFZ899" s="2198"/>
      <c r="HGA899" s="2198"/>
      <c r="HGB899" s="2198"/>
      <c r="HGC899" s="2198"/>
      <c r="HGD899" s="2198"/>
      <c r="HGE899" s="2198"/>
      <c r="HGF899" s="2198"/>
      <c r="HGG899" s="2198"/>
      <c r="HGH899" s="2198"/>
      <c r="HGI899" s="2198"/>
      <c r="HGJ899" s="2198"/>
      <c r="HGK899" s="2198"/>
      <c r="HGL899" s="2198"/>
      <c r="HGM899" s="2198"/>
      <c r="HGN899" s="2198"/>
      <c r="HGO899" s="2198"/>
      <c r="HGP899" s="2198"/>
      <c r="HGQ899" s="2198"/>
      <c r="HGR899" s="2198"/>
      <c r="HGS899" s="2198"/>
      <c r="HGT899" s="2198"/>
      <c r="HGU899" s="2198"/>
      <c r="HGV899" s="2198"/>
      <c r="HGW899" s="2198"/>
      <c r="HGX899" s="2198"/>
      <c r="HGY899" s="2198"/>
      <c r="HGZ899" s="2198"/>
      <c r="HHA899" s="2198"/>
      <c r="HHB899" s="2198"/>
      <c r="HHC899" s="2198"/>
      <c r="HHD899" s="2198"/>
      <c r="HHE899" s="2198"/>
      <c r="HHF899" s="2198"/>
      <c r="HHG899" s="2198"/>
      <c r="HHH899" s="2198"/>
      <c r="HHI899" s="2198"/>
      <c r="HHJ899" s="2198"/>
      <c r="HHK899" s="2198"/>
      <c r="HHL899" s="2198"/>
      <c r="HHM899" s="2198"/>
      <c r="HHN899" s="2198"/>
      <c r="HHO899" s="2198"/>
      <c r="HHP899" s="2198"/>
      <c r="HHQ899" s="2198"/>
      <c r="HHR899" s="2198"/>
      <c r="HHS899" s="2198"/>
      <c r="HHW899" s="2198"/>
      <c r="HHX899" s="2198"/>
      <c r="HHY899" s="2198"/>
      <c r="HHZ899" s="2198"/>
      <c r="HIA899" s="2198"/>
      <c r="HIB899" s="2198"/>
      <c r="HIC899" s="2198"/>
      <c r="HID899" s="2198"/>
      <c r="HIE899" s="2198"/>
      <c r="HIF899" s="2198"/>
      <c r="HIG899" s="2198"/>
      <c r="HIH899" s="2198"/>
      <c r="HII899" s="2198"/>
      <c r="HIJ899" s="2198"/>
      <c r="HIK899" s="2198"/>
      <c r="HIL899" s="2198"/>
      <c r="HIM899" s="2198"/>
      <c r="HIN899" s="2198"/>
      <c r="HIO899" s="2198"/>
      <c r="HIP899" s="2198"/>
      <c r="HIQ899" s="2198"/>
      <c r="HIR899" s="2198"/>
      <c r="HIS899" s="2198"/>
      <c r="HIT899" s="2198"/>
      <c r="HIU899" s="2198"/>
      <c r="HIV899" s="2198"/>
      <c r="HIW899" s="2198"/>
      <c r="HIX899" s="2198"/>
      <c r="HIY899" s="2198"/>
      <c r="HIZ899" s="2198"/>
      <c r="HJA899" s="2198"/>
      <c r="HJB899" s="2198"/>
      <c r="HJC899" s="2198"/>
      <c r="HJD899" s="2198"/>
      <c r="HJE899" s="2198"/>
      <c r="HJF899" s="2198"/>
      <c r="HJG899" s="2198"/>
      <c r="HJH899" s="2198"/>
      <c r="HJI899" s="2198"/>
      <c r="HJJ899" s="2198"/>
      <c r="HJK899" s="2198"/>
      <c r="HJL899" s="2198"/>
      <c r="HJM899" s="2198"/>
      <c r="HJN899" s="2198"/>
      <c r="HJO899" s="2198"/>
      <c r="HJP899" s="2198"/>
      <c r="HJQ899" s="2198"/>
      <c r="HJR899" s="2198"/>
      <c r="HJS899" s="2198"/>
      <c r="HJT899" s="2198"/>
      <c r="HJU899" s="2198"/>
      <c r="HJV899" s="2198"/>
      <c r="HJW899" s="2198"/>
      <c r="HJX899" s="2198"/>
      <c r="HJY899" s="2198"/>
      <c r="HJZ899" s="2198"/>
      <c r="HKA899" s="2198"/>
      <c r="HKB899" s="2198"/>
      <c r="HKC899" s="2198"/>
      <c r="HKD899" s="2198"/>
      <c r="HKE899" s="2198"/>
      <c r="HKF899" s="2198"/>
      <c r="HKG899" s="2198"/>
      <c r="HKH899" s="2198"/>
      <c r="HKI899" s="2198"/>
      <c r="HKJ899" s="2198"/>
      <c r="HKK899" s="2198"/>
      <c r="HKL899" s="2198"/>
      <c r="HKM899" s="2198"/>
      <c r="HKN899" s="2198"/>
      <c r="HKO899" s="2198"/>
      <c r="HKP899" s="2198"/>
      <c r="HKQ899" s="2198"/>
      <c r="HKR899" s="2198"/>
      <c r="HKS899" s="2198"/>
      <c r="HKT899" s="2198"/>
      <c r="HKU899" s="2198"/>
      <c r="HKV899" s="2198"/>
      <c r="HKW899" s="2198"/>
      <c r="HKX899" s="2198"/>
      <c r="HKY899" s="2198"/>
      <c r="HKZ899" s="2198"/>
      <c r="HLA899" s="2198"/>
      <c r="HLB899" s="2198"/>
      <c r="HLC899" s="2198"/>
      <c r="HLD899" s="2198"/>
      <c r="HLE899" s="2198"/>
      <c r="HLF899" s="2198"/>
      <c r="HLG899" s="2198"/>
      <c r="HLH899" s="2198"/>
      <c r="HLI899" s="2198"/>
      <c r="HLJ899" s="2198"/>
      <c r="HLK899" s="2198"/>
      <c r="HLL899" s="2198"/>
      <c r="HLM899" s="2198"/>
      <c r="HLN899" s="2198"/>
      <c r="HLO899" s="2198"/>
      <c r="HLP899" s="2198"/>
      <c r="HLQ899" s="2198"/>
      <c r="HLR899" s="2198"/>
      <c r="HLS899" s="2198"/>
      <c r="HLT899" s="2198"/>
      <c r="HLU899" s="2198"/>
      <c r="HLV899" s="2198"/>
      <c r="HLW899" s="2198"/>
      <c r="HLX899" s="2198"/>
      <c r="HLY899" s="2198"/>
      <c r="HLZ899" s="2198"/>
      <c r="HMA899" s="2198"/>
      <c r="HMB899" s="2198"/>
      <c r="HMC899" s="2198"/>
      <c r="HMD899" s="2198"/>
      <c r="HME899" s="2198"/>
      <c r="HMF899" s="2198"/>
      <c r="HMG899" s="2198"/>
      <c r="HMH899" s="2198"/>
      <c r="HMI899" s="2198"/>
      <c r="HMJ899" s="2198"/>
      <c r="HMK899" s="2198"/>
      <c r="HML899" s="2198"/>
      <c r="HMM899" s="2198"/>
      <c r="HMN899" s="2198"/>
      <c r="HMO899" s="2198"/>
      <c r="HMP899" s="2198"/>
      <c r="HMQ899" s="2198"/>
      <c r="HMR899" s="2198"/>
      <c r="HMS899" s="2198"/>
      <c r="HMT899" s="2198"/>
      <c r="HMU899" s="2198"/>
      <c r="HMV899" s="2198"/>
      <c r="HMW899" s="2198"/>
      <c r="HMX899" s="2198"/>
      <c r="HMY899" s="2198"/>
      <c r="HMZ899" s="2198"/>
      <c r="HNA899" s="2198"/>
      <c r="HNB899" s="2198"/>
      <c r="HNC899" s="2198"/>
      <c r="HND899" s="2198"/>
      <c r="HNE899" s="2198"/>
      <c r="HNF899" s="2198"/>
      <c r="HNG899" s="2198"/>
      <c r="HNH899" s="2198"/>
      <c r="HNI899" s="2198"/>
      <c r="HNJ899" s="2198"/>
      <c r="HNK899" s="2198"/>
      <c r="HNL899" s="2198"/>
      <c r="HNM899" s="2198"/>
      <c r="HNN899" s="2198"/>
      <c r="HNO899" s="2198"/>
      <c r="HNP899" s="2198"/>
      <c r="HNQ899" s="2198"/>
      <c r="HNR899" s="2198"/>
      <c r="HNS899" s="2198"/>
      <c r="HNT899" s="2198"/>
      <c r="HNU899" s="2198"/>
      <c r="HNV899" s="2198"/>
      <c r="HNW899" s="2198"/>
      <c r="HNX899" s="2198"/>
      <c r="HNY899" s="2198"/>
      <c r="HNZ899" s="2198"/>
      <c r="HOA899" s="2198"/>
      <c r="HOB899" s="2198"/>
      <c r="HOC899" s="2198"/>
      <c r="HOD899" s="2198"/>
      <c r="HOE899" s="2198"/>
      <c r="HOF899" s="2198"/>
      <c r="HOG899" s="2198"/>
      <c r="HOH899" s="2198"/>
      <c r="HOI899" s="2198"/>
      <c r="HOJ899" s="2198"/>
      <c r="HOK899" s="2198"/>
      <c r="HOL899" s="2198"/>
      <c r="HOM899" s="2198"/>
      <c r="HON899" s="2198"/>
      <c r="HOO899" s="2198"/>
      <c r="HOP899" s="2198"/>
      <c r="HOQ899" s="2198"/>
      <c r="HOR899" s="2198"/>
      <c r="HOS899" s="2198"/>
      <c r="HOT899" s="2198"/>
      <c r="HOU899" s="2198"/>
      <c r="HOV899" s="2198"/>
      <c r="HOW899" s="2198"/>
      <c r="HOX899" s="2198"/>
      <c r="HOY899" s="2198"/>
      <c r="HOZ899" s="2198"/>
      <c r="HPA899" s="2198"/>
      <c r="HPB899" s="2198"/>
      <c r="HPC899" s="2198"/>
      <c r="HPD899" s="2198"/>
      <c r="HPE899" s="2198"/>
      <c r="HPF899" s="2198"/>
      <c r="HPG899" s="2198"/>
      <c r="HPH899" s="2198"/>
      <c r="HPI899" s="2198"/>
      <c r="HPJ899" s="2198"/>
      <c r="HPK899" s="2198"/>
      <c r="HPL899" s="2198"/>
      <c r="HPM899" s="2198"/>
      <c r="HPN899" s="2198"/>
      <c r="HPO899" s="2198"/>
      <c r="HPP899" s="2198"/>
      <c r="HPQ899" s="2198"/>
      <c r="HPR899" s="2198"/>
      <c r="HPS899" s="2198"/>
      <c r="HPT899" s="2198"/>
      <c r="HPU899" s="2198"/>
      <c r="HPV899" s="2198"/>
      <c r="HPW899" s="2198"/>
      <c r="HPX899" s="2198"/>
      <c r="HPY899" s="2198"/>
      <c r="HPZ899" s="2198"/>
      <c r="HQA899" s="2198"/>
      <c r="HQB899" s="2198"/>
      <c r="HQC899" s="2198"/>
      <c r="HQD899" s="2198"/>
      <c r="HQE899" s="2198"/>
      <c r="HQF899" s="2198"/>
      <c r="HQG899" s="2198"/>
      <c r="HQH899" s="2198"/>
      <c r="HQI899" s="2198"/>
      <c r="HQJ899" s="2198"/>
      <c r="HQK899" s="2198"/>
      <c r="HQL899" s="2198"/>
      <c r="HQM899" s="2198"/>
      <c r="HQN899" s="2198"/>
      <c r="HQO899" s="2198"/>
      <c r="HQP899" s="2198"/>
      <c r="HQQ899" s="2198"/>
      <c r="HQR899" s="2198"/>
      <c r="HQS899" s="2198"/>
      <c r="HQT899" s="2198"/>
      <c r="HQU899" s="2198"/>
      <c r="HQV899" s="2198"/>
      <c r="HQW899" s="2198"/>
      <c r="HQX899" s="2198"/>
      <c r="HQY899" s="2198"/>
      <c r="HQZ899" s="2198"/>
      <c r="HRA899" s="2198"/>
      <c r="HRB899" s="2198"/>
      <c r="HRC899" s="2198"/>
      <c r="HRD899" s="2198"/>
      <c r="HRE899" s="2198"/>
      <c r="HRF899" s="2198"/>
      <c r="HRG899" s="2198"/>
      <c r="HRH899" s="2198"/>
      <c r="HRI899" s="2198"/>
      <c r="HRJ899" s="2198"/>
      <c r="HRK899" s="2198"/>
      <c r="HRL899" s="2198"/>
      <c r="HRM899" s="2198"/>
      <c r="HRN899" s="2198"/>
      <c r="HRO899" s="2198"/>
      <c r="HRS899" s="2198"/>
      <c r="HRT899" s="2198"/>
      <c r="HRU899" s="2198"/>
      <c r="HRV899" s="2198"/>
      <c r="HRW899" s="2198"/>
      <c r="HRX899" s="2198"/>
      <c r="HRY899" s="2198"/>
      <c r="HRZ899" s="2198"/>
      <c r="HSA899" s="2198"/>
      <c r="HSB899" s="2198"/>
      <c r="HSC899" s="2198"/>
      <c r="HSD899" s="2198"/>
      <c r="HSE899" s="2198"/>
      <c r="HSF899" s="2198"/>
      <c r="HSG899" s="2198"/>
      <c r="HSH899" s="2198"/>
      <c r="HSI899" s="2198"/>
      <c r="HSJ899" s="2198"/>
      <c r="HSK899" s="2198"/>
      <c r="HSL899" s="2198"/>
      <c r="HSM899" s="2198"/>
      <c r="HSN899" s="2198"/>
      <c r="HSO899" s="2198"/>
      <c r="HSP899" s="2198"/>
      <c r="HSQ899" s="2198"/>
      <c r="HSR899" s="2198"/>
      <c r="HSS899" s="2198"/>
      <c r="HST899" s="2198"/>
      <c r="HSU899" s="2198"/>
      <c r="HSV899" s="2198"/>
      <c r="HSW899" s="2198"/>
      <c r="HSX899" s="2198"/>
      <c r="HSY899" s="2198"/>
      <c r="HSZ899" s="2198"/>
      <c r="HTA899" s="2198"/>
      <c r="HTB899" s="2198"/>
      <c r="HTC899" s="2198"/>
      <c r="HTD899" s="2198"/>
      <c r="HTE899" s="2198"/>
      <c r="HTF899" s="2198"/>
      <c r="HTG899" s="2198"/>
      <c r="HTH899" s="2198"/>
      <c r="HTI899" s="2198"/>
      <c r="HTJ899" s="2198"/>
      <c r="HTK899" s="2198"/>
      <c r="HTL899" s="2198"/>
      <c r="HTM899" s="2198"/>
      <c r="HTN899" s="2198"/>
      <c r="HTO899" s="2198"/>
      <c r="HTP899" s="2198"/>
      <c r="HTQ899" s="2198"/>
      <c r="HTR899" s="2198"/>
      <c r="HTS899" s="2198"/>
      <c r="HTT899" s="2198"/>
      <c r="HTU899" s="2198"/>
      <c r="HTV899" s="2198"/>
      <c r="HTW899" s="2198"/>
      <c r="HTX899" s="2198"/>
      <c r="HTY899" s="2198"/>
      <c r="HTZ899" s="2198"/>
      <c r="HUA899" s="2198"/>
      <c r="HUB899" s="2198"/>
      <c r="HUC899" s="2198"/>
      <c r="HUD899" s="2198"/>
      <c r="HUE899" s="2198"/>
      <c r="HUF899" s="2198"/>
      <c r="HUG899" s="2198"/>
      <c r="HUH899" s="2198"/>
      <c r="HUI899" s="2198"/>
      <c r="HUJ899" s="2198"/>
      <c r="HUK899" s="2198"/>
      <c r="HUL899" s="2198"/>
      <c r="HUM899" s="2198"/>
      <c r="HUN899" s="2198"/>
      <c r="HUO899" s="2198"/>
      <c r="HUP899" s="2198"/>
      <c r="HUQ899" s="2198"/>
      <c r="HUR899" s="2198"/>
      <c r="HUS899" s="2198"/>
      <c r="HUT899" s="2198"/>
      <c r="HUU899" s="2198"/>
      <c r="HUV899" s="2198"/>
      <c r="HUW899" s="2198"/>
      <c r="HUX899" s="2198"/>
      <c r="HUY899" s="2198"/>
      <c r="HUZ899" s="2198"/>
      <c r="HVA899" s="2198"/>
      <c r="HVB899" s="2198"/>
      <c r="HVC899" s="2198"/>
      <c r="HVD899" s="2198"/>
      <c r="HVE899" s="2198"/>
      <c r="HVF899" s="2198"/>
      <c r="HVG899" s="2198"/>
      <c r="HVH899" s="2198"/>
      <c r="HVI899" s="2198"/>
      <c r="HVJ899" s="2198"/>
      <c r="HVK899" s="2198"/>
      <c r="HVL899" s="2198"/>
      <c r="HVM899" s="2198"/>
      <c r="HVN899" s="2198"/>
      <c r="HVO899" s="2198"/>
      <c r="HVP899" s="2198"/>
      <c r="HVQ899" s="2198"/>
      <c r="HVR899" s="2198"/>
      <c r="HVS899" s="2198"/>
      <c r="HVT899" s="2198"/>
      <c r="HVU899" s="2198"/>
      <c r="HVV899" s="2198"/>
      <c r="HVW899" s="2198"/>
      <c r="HVX899" s="2198"/>
      <c r="HVY899" s="2198"/>
      <c r="HVZ899" s="2198"/>
      <c r="HWA899" s="2198"/>
      <c r="HWB899" s="2198"/>
      <c r="HWC899" s="2198"/>
      <c r="HWD899" s="2198"/>
      <c r="HWE899" s="2198"/>
      <c r="HWF899" s="2198"/>
      <c r="HWG899" s="2198"/>
      <c r="HWH899" s="2198"/>
      <c r="HWI899" s="2198"/>
      <c r="HWJ899" s="2198"/>
      <c r="HWK899" s="2198"/>
      <c r="HWL899" s="2198"/>
      <c r="HWM899" s="2198"/>
      <c r="HWN899" s="2198"/>
      <c r="HWO899" s="2198"/>
      <c r="HWP899" s="2198"/>
      <c r="HWQ899" s="2198"/>
      <c r="HWR899" s="2198"/>
      <c r="HWS899" s="2198"/>
      <c r="HWT899" s="2198"/>
      <c r="HWU899" s="2198"/>
      <c r="HWV899" s="2198"/>
      <c r="HWW899" s="2198"/>
      <c r="HWX899" s="2198"/>
      <c r="HWY899" s="2198"/>
      <c r="HWZ899" s="2198"/>
      <c r="HXA899" s="2198"/>
      <c r="HXB899" s="2198"/>
      <c r="HXC899" s="2198"/>
      <c r="HXD899" s="2198"/>
      <c r="HXE899" s="2198"/>
      <c r="HXF899" s="2198"/>
      <c r="HXG899" s="2198"/>
      <c r="HXH899" s="2198"/>
      <c r="HXI899" s="2198"/>
      <c r="HXJ899" s="2198"/>
      <c r="HXK899" s="2198"/>
      <c r="HXL899" s="2198"/>
      <c r="HXM899" s="2198"/>
      <c r="HXN899" s="2198"/>
      <c r="HXO899" s="2198"/>
      <c r="HXP899" s="2198"/>
      <c r="HXQ899" s="2198"/>
      <c r="HXR899" s="2198"/>
      <c r="HXS899" s="2198"/>
      <c r="HXT899" s="2198"/>
      <c r="HXU899" s="2198"/>
      <c r="HXV899" s="2198"/>
      <c r="HXW899" s="2198"/>
      <c r="HXX899" s="2198"/>
      <c r="HXY899" s="2198"/>
      <c r="HXZ899" s="2198"/>
      <c r="HYA899" s="2198"/>
      <c r="HYB899" s="2198"/>
      <c r="HYC899" s="2198"/>
      <c r="HYD899" s="2198"/>
      <c r="HYE899" s="2198"/>
      <c r="HYF899" s="2198"/>
      <c r="HYG899" s="2198"/>
      <c r="HYH899" s="2198"/>
      <c r="HYI899" s="2198"/>
      <c r="HYJ899" s="2198"/>
      <c r="HYK899" s="2198"/>
      <c r="HYL899" s="2198"/>
      <c r="HYM899" s="2198"/>
      <c r="HYN899" s="2198"/>
      <c r="HYO899" s="2198"/>
      <c r="HYP899" s="2198"/>
      <c r="HYQ899" s="2198"/>
      <c r="HYR899" s="2198"/>
      <c r="HYS899" s="2198"/>
      <c r="HYT899" s="2198"/>
      <c r="HYU899" s="2198"/>
      <c r="HYV899" s="2198"/>
      <c r="HYW899" s="2198"/>
      <c r="HYX899" s="2198"/>
      <c r="HYY899" s="2198"/>
      <c r="HYZ899" s="2198"/>
      <c r="HZA899" s="2198"/>
      <c r="HZB899" s="2198"/>
      <c r="HZC899" s="2198"/>
      <c r="HZD899" s="2198"/>
      <c r="HZE899" s="2198"/>
      <c r="HZF899" s="2198"/>
      <c r="HZG899" s="2198"/>
      <c r="HZH899" s="2198"/>
      <c r="HZI899" s="2198"/>
      <c r="HZJ899" s="2198"/>
      <c r="HZK899" s="2198"/>
      <c r="HZL899" s="2198"/>
      <c r="HZM899" s="2198"/>
      <c r="HZN899" s="2198"/>
      <c r="HZO899" s="2198"/>
      <c r="HZP899" s="2198"/>
      <c r="HZQ899" s="2198"/>
      <c r="HZR899" s="2198"/>
      <c r="HZS899" s="2198"/>
      <c r="HZT899" s="2198"/>
      <c r="HZU899" s="2198"/>
      <c r="HZV899" s="2198"/>
      <c r="HZW899" s="2198"/>
      <c r="HZX899" s="2198"/>
      <c r="HZY899" s="2198"/>
      <c r="HZZ899" s="2198"/>
      <c r="IAA899" s="2198"/>
      <c r="IAB899" s="2198"/>
      <c r="IAC899" s="2198"/>
      <c r="IAD899" s="2198"/>
      <c r="IAE899" s="2198"/>
      <c r="IAF899" s="2198"/>
      <c r="IAG899" s="2198"/>
      <c r="IAH899" s="2198"/>
      <c r="IAI899" s="2198"/>
      <c r="IAJ899" s="2198"/>
      <c r="IAK899" s="2198"/>
      <c r="IAL899" s="2198"/>
      <c r="IAM899" s="2198"/>
      <c r="IAN899" s="2198"/>
      <c r="IAO899" s="2198"/>
      <c r="IAP899" s="2198"/>
      <c r="IAQ899" s="2198"/>
      <c r="IAR899" s="2198"/>
      <c r="IAS899" s="2198"/>
      <c r="IAT899" s="2198"/>
      <c r="IAU899" s="2198"/>
      <c r="IAV899" s="2198"/>
      <c r="IAW899" s="2198"/>
      <c r="IAX899" s="2198"/>
      <c r="IAY899" s="2198"/>
      <c r="IAZ899" s="2198"/>
      <c r="IBA899" s="2198"/>
      <c r="IBB899" s="2198"/>
      <c r="IBC899" s="2198"/>
      <c r="IBD899" s="2198"/>
      <c r="IBE899" s="2198"/>
      <c r="IBF899" s="2198"/>
      <c r="IBG899" s="2198"/>
      <c r="IBH899" s="2198"/>
      <c r="IBI899" s="2198"/>
      <c r="IBJ899" s="2198"/>
      <c r="IBK899" s="2198"/>
      <c r="IBO899" s="2198"/>
      <c r="IBP899" s="2198"/>
      <c r="IBQ899" s="2198"/>
      <c r="IBR899" s="2198"/>
      <c r="IBS899" s="2198"/>
      <c r="IBT899" s="2198"/>
      <c r="IBU899" s="2198"/>
      <c r="IBV899" s="2198"/>
      <c r="IBW899" s="2198"/>
      <c r="IBX899" s="2198"/>
      <c r="IBY899" s="2198"/>
      <c r="IBZ899" s="2198"/>
      <c r="ICA899" s="2198"/>
      <c r="ICB899" s="2198"/>
      <c r="ICC899" s="2198"/>
      <c r="ICD899" s="2198"/>
      <c r="ICE899" s="2198"/>
      <c r="ICF899" s="2198"/>
      <c r="ICG899" s="2198"/>
      <c r="ICH899" s="2198"/>
      <c r="ICI899" s="2198"/>
      <c r="ICJ899" s="2198"/>
      <c r="ICK899" s="2198"/>
      <c r="ICL899" s="2198"/>
      <c r="ICM899" s="2198"/>
      <c r="ICN899" s="2198"/>
      <c r="ICO899" s="2198"/>
      <c r="ICP899" s="2198"/>
      <c r="ICQ899" s="2198"/>
      <c r="ICR899" s="2198"/>
      <c r="ICS899" s="2198"/>
      <c r="ICT899" s="2198"/>
      <c r="ICU899" s="2198"/>
      <c r="ICV899" s="2198"/>
      <c r="ICW899" s="2198"/>
      <c r="ICX899" s="2198"/>
      <c r="ICY899" s="2198"/>
      <c r="ICZ899" s="2198"/>
      <c r="IDA899" s="2198"/>
      <c r="IDB899" s="2198"/>
      <c r="IDC899" s="2198"/>
      <c r="IDD899" s="2198"/>
      <c r="IDE899" s="2198"/>
      <c r="IDF899" s="2198"/>
      <c r="IDG899" s="2198"/>
      <c r="IDH899" s="2198"/>
      <c r="IDI899" s="2198"/>
      <c r="IDJ899" s="2198"/>
      <c r="IDK899" s="2198"/>
      <c r="IDL899" s="2198"/>
      <c r="IDM899" s="2198"/>
      <c r="IDN899" s="2198"/>
      <c r="IDO899" s="2198"/>
      <c r="IDP899" s="2198"/>
      <c r="IDQ899" s="2198"/>
      <c r="IDR899" s="2198"/>
      <c r="IDS899" s="2198"/>
      <c r="IDT899" s="2198"/>
      <c r="IDU899" s="2198"/>
      <c r="IDV899" s="2198"/>
      <c r="IDW899" s="2198"/>
      <c r="IDX899" s="2198"/>
      <c r="IDY899" s="2198"/>
      <c r="IDZ899" s="2198"/>
      <c r="IEA899" s="2198"/>
      <c r="IEB899" s="2198"/>
      <c r="IEC899" s="2198"/>
      <c r="IED899" s="2198"/>
      <c r="IEE899" s="2198"/>
      <c r="IEF899" s="2198"/>
      <c r="IEG899" s="2198"/>
      <c r="IEH899" s="2198"/>
      <c r="IEI899" s="2198"/>
      <c r="IEJ899" s="2198"/>
      <c r="IEK899" s="2198"/>
      <c r="IEL899" s="2198"/>
      <c r="IEM899" s="2198"/>
      <c r="IEN899" s="2198"/>
      <c r="IEO899" s="2198"/>
      <c r="IEP899" s="2198"/>
      <c r="IEQ899" s="2198"/>
      <c r="IER899" s="2198"/>
      <c r="IES899" s="2198"/>
      <c r="IET899" s="2198"/>
      <c r="IEU899" s="2198"/>
      <c r="IEV899" s="2198"/>
      <c r="IEW899" s="2198"/>
      <c r="IEX899" s="2198"/>
      <c r="IEY899" s="2198"/>
      <c r="IEZ899" s="2198"/>
      <c r="IFA899" s="2198"/>
      <c r="IFB899" s="2198"/>
      <c r="IFC899" s="2198"/>
      <c r="IFD899" s="2198"/>
      <c r="IFE899" s="2198"/>
      <c r="IFF899" s="2198"/>
      <c r="IFG899" s="2198"/>
      <c r="IFH899" s="2198"/>
      <c r="IFI899" s="2198"/>
      <c r="IFJ899" s="2198"/>
      <c r="IFK899" s="2198"/>
      <c r="IFL899" s="2198"/>
      <c r="IFM899" s="2198"/>
      <c r="IFN899" s="2198"/>
      <c r="IFO899" s="2198"/>
      <c r="IFP899" s="2198"/>
      <c r="IFQ899" s="2198"/>
      <c r="IFR899" s="2198"/>
      <c r="IFS899" s="2198"/>
      <c r="IFT899" s="2198"/>
      <c r="IFU899" s="2198"/>
      <c r="IFV899" s="2198"/>
      <c r="IFW899" s="2198"/>
      <c r="IFX899" s="2198"/>
      <c r="IFY899" s="2198"/>
      <c r="IFZ899" s="2198"/>
      <c r="IGA899" s="2198"/>
      <c r="IGB899" s="2198"/>
      <c r="IGC899" s="2198"/>
      <c r="IGD899" s="2198"/>
      <c r="IGE899" s="2198"/>
      <c r="IGF899" s="2198"/>
      <c r="IGG899" s="2198"/>
      <c r="IGH899" s="2198"/>
      <c r="IGI899" s="2198"/>
      <c r="IGJ899" s="2198"/>
      <c r="IGK899" s="2198"/>
      <c r="IGL899" s="2198"/>
      <c r="IGM899" s="2198"/>
      <c r="IGN899" s="2198"/>
      <c r="IGO899" s="2198"/>
      <c r="IGP899" s="2198"/>
      <c r="IGQ899" s="2198"/>
      <c r="IGR899" s="2198"/>
      <c r="IGS899" s="2198"/>
      <c r="IGT899" s="2198"/>
      <c r="IGU899" s="2198"/>
      <c r="IGV899" s="2198"/>
      <c r="IGW899" s="2198"/>
      <c r="IGX899" s="2198"/>
      <c r="IGY899" s="2198"/>
      <c r="IGZ899" s="2198"/>
      <c r="IHA899" s="2198"/>
      <c r="IHB899" s="2198"/>
      <c r="IHC899" s="2198"/>
      <c r="IHD899" s="2198"/>
      <c r="IHE899" s="2198"/>
      <c r="IHF899" s="2198"/>
      <c r="IHG899" s="2198"/>
      <c r="IHH899" s="2198"/>
      <c r="IHI899" s="2198"/>
      <c r="IHJ899" s="2198"/>
      <c r="IHK899" s="2198"/>
      <c r="IHL899" s="2198"/>
      <c r="IHM899" s="2198"/>
      <c r="IHN899" s="2198"/>
      <c r="IHO899" s="2198"/>
      <c r="IHP899" s="2198"/>
      <c r="IHQ899" s="2198"/>
      <c r="IHR899" s="2198"/>
      <c r="IHS899" s="2198"/>
      <c r="IHT899" s="2198"/>
      <c r="IHU899" s="2198"/>
      <c r="IHV899" s="2198"/>
      <c r="IHW899" s="2198"/>
      <c r="IHX899" s="2198"/>
      <c r="IHY899" s="2198"/>
      <c r="IHZ899" s="2198"/>
      <c r="IIA899" s="2198"/>
      <c r="IIB899" s="2198"/>
      <c r="IIC899" s="2198"/>
      <c r="IID899" s="2198"/>
      <c r="IIE899" s="2198"/>
      <c r="IIF899" s="2198"/>
      <c r="IIG899" s="2198"/>
      <c r="IIH899" s="2198"/>
      <c r="III899" s="2198"/>
      <c r="IIJ899" s="2198"/>
      <c r="IIK899" s="2198"/>
      <c r="IIL899" s="2198"/>
      <c r="IIM899" s="2198"/>
      <c r="IIN899" s="2198"/>
      <c r="IIO899" s="2198"/>
      <c r="IIP899" s="2198"/>
      <c r="IIQ899" s="2198"/>
      <c r="IIR899" s="2198"/>
      <c r="IIS899" s="2198"/>
      <c r="IIT899" s="2198"/>
      <c r="IIU899" s="2198"/>
      <c r="IIV899" s="2198"/>
      <c r="IIW899" s="2198"/>
      <c r="IIX899" s="2198"/>
      <c r="IIY899" s="2198"/>
      <c r="IIZ899" s="2198"/>
      <c r="IJA899" s="2198"/>
      <c r="IJB899" s="2198"/>
      <c r="IJC899" s="2198"/>
      <c r="IJD899" s="2198"/>
      <c r="IJE899" s="2198"/>
      <c r="IJF899" s="2198"/>
      <c r="IJG899" s="2198"/>
      <c r="IJH899" s="2198"/>
      <c r="IJI899" s="2198"/>
      <c r="IJJ899" s="2198"/>
      <c r="IJK899" s="2198"/>
      <c r="IJL899" s="2198"/>
      <c r="IJM899" s="2198"/>
      <c r="IJN899" s="2198"/>
      <c r="IJO899" s="2198"/>
      <c r="IJP899" s="2198"/>
      <c r="IJQ899" s="2198"/>
      <c r="IJR899" s="2198"/>
      <c r="IJS899" s="2198"/>
      <c r="IJT899" s="2198"/>
      <c r="IJU899" s="2198"/>
      <c r="IJV899" s="2198"/>
      <c r="IJW899" s="2198"/>
      <c r="IJX899" s="2198"/>
      <c r="IJY899" s="2198"/>
      <c r="IJZ899" s="2198"/>
      <c r="IKA899" s="2198"/>
      <c r="IKB899" s="2198"/>
      <c r="IKC899" s="2198"/>
      <c r="IKD899" s="2198"/>
      <c r="IKE899" s="2198"/>
      <c r="IKF899" s="2198"/>
      <c r="IKG899" s="2198"/>
      <c r="IKH899" s="2198"/>
      <c r="IKI899" s="2198"/>
      <c r="IKJ899" s="2198"/>
      <c r="IKK899" s="2198"/>
      <c r="IKL899" s="2198"/>
      <c r="IKM899" s="2198"/>
      <c r="IKN899" s="2198"/>
      <c r="IKO899" s="2198"/>
      <c r="IKP899" s="2198"/>
      <c r="IKQ899" s="2198"/>
      <c r="IKR899" s="2198"/>
      <c r="IKS899" s="2198"/>
      <c r="IKT899" s="2198"/>
      <c r="IKU899" s="2198"/>
      <c r="IKV899" s="2198"/>
      <c r="IKW899" s="2198"/>
      <c r="IKX899" s="2198"/>
      <c r="IKY899" s="2198"/>
      <c r="IKZ899" s="2198"/>
      <c r="ILA899" s="2198"/>
      <c r="ILB899" s="2198"/>
      <c r="ILC899" s="2198"/>
      <c r="ILD899" s="2198"/>
      <c r="ILE899" s="2198"/>
      <c r="ILF899" s="2198"/>
      <c r="ILG899" s="2198"/>
      <c r="ILK899" s="2198"/>
      <c r="ILL899" s="2198"/>
      <c r="ILM899" s="2198"/>
      <c r="ILN899" s="2198"/>
      <c r="ILO899" s="2198"/>
      <c r="ILP899" s="2198"/>
      <c r="ILQ899" s="2198"/>
      <c r="ILR899" s="2198"/>
      <c r="ILS899" s="2198"/>
      <c r="ILT899" s="2198"/>
      <c r="ILU899" s="2198"/>
      <c r="ILV899" s="2198"/>
      <c r="ILW899" s="2198"/>
      <c r="ILX899" s="2198"/>
      <c r="ILY899" s="2198"/>
      <c r="ILZ899" s="2198"/>
      <c r="IMA899" s="2198"/>
      <c r="IMB899" s="2198"/>
      <c r="IMC899" s="2198"/>
      <c r="IMD899" s="2198"/>
      <c r="IME899" s="2198"/>
      <c r="IMF899" s="2198"/>
      <c r="IMG899" s="2198"/>
      <c r="IMH899" s="2198"/>
      <c r="IMI899" s="2198"/>
      <c r="IMJ899" s="2198"/>
      <c r="IMK899" s="2198"/>
      <c r="IML899" s="2198"/>
      <c r="IMM899" s="2198"/>
      <c r="IMN899" s="2198"/>
      <c r="IMO899" s="2198"/>
      <c r="IMP899" s="2198"/>
      <c r="IMQ899" s="2198"/>
      <c r="IMR899" s="2198"/>
      <c r="IMS899" s="2198"/>
      <c r="IMT899" s="2198"/>
      <c r="IMU899" s="2198"/>
      <c r="IMV899" s="2198"/>
      <c r="IMW899" s="2198"/>
      <c r="IMX899" s="2198"/>
      <c r="IMY899" s="2198"/>
      <c r="IMZ899" s="2198"/>
      <c r="INA899" s="2198"/>
      <c r="INB899" s="2198"/>
      <c r="INC899" s="2198"/>
      <c r="IND899" s="2198"/>
      <c r="INE899" s="2198"/>
      <c r="INF899" s="2198"/>
      <c r="ING899" s="2198"/>
      <c r="INH899" s="2198"/>
      <c r="INI899" s="2198"/>
      <c r="INJ899" s="2198"/>
      <c r="INK899" s="2198"/>
      <c r="INL899" s="2198"/>
      <c r="INM899" s="2198"/>
      <c r="INN899" s="2198"/>
      <c r="INO899" s="2198"/>
      <c r="INP899" s="2198"/>
      <c r="INQ899" s="2198"/>
      <c r="INR899" s="2198"/>
      <c r="INS899" s="2198"/>
      <c r="INT899" s="2198"/>
      <c r="INU899" s="2198"/>
      <c r="INV899" s="2198"/>
      <c r="INW899" s="2198"/>
      <c r="INX899" s="2198"/>
      <c r="INY899" s="2198"/>
      <c r="INZ899" s="2198"/>
      <c r="IOA899" s="2198"/>
      <c r="IOB899" s="2198"/>
      <c r="IOC899" s="2198"/>
      <c r="IOD899" s="2198"/>
      <c r="IOE899" s="2198"/>
      <c r="IOF899" s="2198"/>
      <c r="IOG899" s="2198"/>
      <c r="IOH899" s="2198"/>
      <c r="IOI899" s="2198"/>
      <c r="IOJ899" s="2198"/>
      <c r="IOK899" s="2198"/>
      <c r="IOL899" s="2198"/>
      <c r="IOM899" s="2198"/>
      <c r="ION899" s="2198"/>
      <c r="IOO899" s="2198"/>
      <c r="IOP899" s="2198"/>
      <c r="IOQ899" s="2198"/>
      <c r="IOR899" s="2198"/>
      <c r="IOS899" s="2198"/>
      <c r="IOT899" s="2198"/>
      <c r="IOU899" s="2198"/>
      <c r="IOV899" s="2198"/>
      <c r="IOW899" s="2198"/>
      <c r="IOX899" s="2198"/>
      <c r="IOY899" s="2198"/>
      <c r="IOZ899" s="2198"/>
      <c r="IPA899" s="2198"/>
      <c r="IPB899" s="2198"/>
      <c r="IPC899" s="2198"/>
      <c r="IPD899" s="2198"/>
      <c r="IPE899" s="2198"/>
      <c r="IPF899" s="2198"/>
      <c r="IPG899" s="2198"/>
      <c r="IPH899" s="2198"/>
      <c r="IPI899" s="2198"/>
      <c r="IPJ899" s="2198"/>
      <c r="IPK899" s="2198"/>
      <c r="IPL899" s="2198"/>
      <c r="IPM899" s="2198"/>
      <c r="IPN899" s="2198"/>
      <c r="IPO899" s="2198"/>
      <c r="IPP899" s="2198"/>
      <c r="IPQ899" s="2198"/>
      <c r="IPR899" s="2198"/>
      <c r="IPS899" s="2198"/>
      <c r="IPT899" s="2198"/>
      <c r="IPU899" s="2198"/>
      <c r="IPV899" s="2198"/>
      <c r="IPW899" s="2198"/>
      <c r="IPX899" s="2198"/>
      <c r="IPY899" s="2198"/>
      <c r="IPZ899" s="2198"/>
      <c r="IQA899" s="2198"/>
      <c r="IQB899" s="2198"/>
      <c r="IQC899" s="2198"/>
      <c r="IQD899" s="2198"/>
      <c r="IQE899" s="2198"/>
      <c r="IQF899" s="2198"/>
      <c r="IQG899" s="2198"/>
      <c r="IQH899" s="2198"/>
      <c r="IQI899" s="2198"/>
      <c r="IQJ899" s="2198"/>
      <c r="IQK899" s="2198"/>
      <c r="IQL899" s="2198"/>
      <c r="IQM899" s="2198"/>
      <c r="IQN899" s="2198"/>
      <c r="IQO899" s="2198"/>
      <c r="IQP899" s="2198"/>
      <c r="IQQ899" s="2198"/>
      <c r="IQR899" s="2198"/>
      <c r="IQS899" s="2198"/>
      <c r="IQT899" s="2198"/>
      <c r="IQU899" s="2198"/>
      <c r="IQV899" s="2198"/>
      <c r="IQW899" s="2198"/>
      <c r="IQX899" s="2198"/>
      <c r="IQY899" s="2198"/>
      <c r="IQZ899" s="2198"/>
      <c r="IRA899" s="2198"/>
      <c r="IRB899" s="2198"/>
      <c r="IRC899" s="2198"/>
      <c r="IRD899" s="2198"/>
      <c r="IRE899" s="2198"/>
      <c r="IRF899" s="2198"/>
      <c r="IRG899" s="2198"/>
      <c r="IRH899" s="2198"/>
      <c r="IRI899" s="2198"/>
      <c r="IRJ899" s="2198"/>
      <c r="IRK899" s="2198"/>
      <c r="IRL899" s="2198"/>
      <c r="IRM899" s="2198"/>
      <c r="IRN899" s="2198"/>
      <c r="IRO899" s="2198"/>
      <c r="IRP899" s="2198"/>
      <c r="IRQ899" s="2198"/>
      <c r="IRR899" s="2198"/>
      <c r="IRS899" s="2198"/>
      <c r="IRT899" s="2198"/>
      <c r="IRU899" s="2198"/>
      <c r="IRV899" s="2198"/>
      <c r="IRW899" s="2198"/>
      <c r="IRX899" s="2198"/>
      <c r="IRY899" s="2198"/>
      <c r="IRZ899" s="2198"/>
      <c r="ISA899" s="2198"/>
      <c r="ISB899" s="2198"/>
      <c r="ISC899" s="2198"/>
      <c r="ISD899" s="2198"/>
      <c r="ISE899" s="2198"/>
      <c r="ISF899" s="2198"/>
      <c r="ISG899" s="2198"/>
      <c r="ISH899" s="2198"/>
      <c r="ISI899" s="2198"/>
      <c r="ISJ899" s="2198"/>
      <c r="ISK899" s="2198"/>
      <c r="ISL899" s="2198"/>
      <c r="ISM899" s="2198"/>
      <c r="ISN899" s="2198"/>
      <c r="ISO899" s="2198"/>
      <c r="ISP899" s="2198"/>
      <c r="ISQ899" s="2198"/>
      <c r="ISR899" s="2198"/>
      <c r="ISS899" s="2198"/>
      <c r="IST899" s="2198"/>
      <c r="ISU899" s="2198"/>
      <c r="ISV899" s="2198"/>
      <c r="ISW899" s="2198"/>
      <c r="ISX899" s="2198"/>
      <c r="ISY899" s="2198"/>
      <c r="ISZ899" s="2198"/>
      <c r="ITA899" s="2198"/>
      <c r="ITB899" s="2198"/>
      <c r="ITC899" s="2198"/>
      <c r="ITD899" s="2198"/>
      <c r="ITE899" s="2198"/>
      <c r="ITF899" s="2198"/>
      <c r="ITG899" s="2198"/>
      <c r="ITH899" s="2198"/>
      <c r="ITI899" s="2198"/>
      <c r="ITJ899" s="2198"/>
      <c r="ITK899" s="2198"/>
      <c r="ITL899" s="2198"/>
      <c r="ITM899" s="2198"/>
      <c r="ITN899" s="2198"/>
      <c r="ITO899" s="2198"/>
      <c r="ITP899" s="2198"/>
      <c r="ITQ899" s="2198"/>
      <c r="ITR899" s="2198"/>
      <c r="ITS899" s="2198"/>
      <c r="ITT899" s="2198"/>
      <c r="ITU899" s="2198"/>
      <c r="ITV899" s="2198"/>
      <c r="ITW899" s="2198"/>
      <c r="ITX899" s="2198"/>
      <c r="ITY899" s="2198"/>
      <c r="ITZ899" s="2198"/>
      <c r="IUA899" s="2198"/>
      <c r="IUB899" s="2198"/>
      <c r="IUC899" s="2198"/>
      <c r="IUD899" s="2198"/>
      <c r="IUE899" s="2198"/>
      <c r="IUF899" s="2198"/>
      <c r="IUG899" s="2198"/>
      <c r="IUH899" s="2198"/>
      <c r="IUI899" s="2198"/>
      <c r="IUJ899" s="2198"/>
      <c r="IUK899" s="2198"/>
      <c r="IUL899" s="2198"/>
      <c r="IUM899" s="2198"/>
      <c r="IUN899" s="2198"/>
      <c r="IUO899" s="2198"/>
      <c r="IUP899" s="2198"/>
      <c r="IUQ899" s="2198"/>
      <c r="IUR899" s="2198"/>
      <c r="IUS899" s="2198"/>
      <c r="IUT899" s="2198"/>
      <c r="IUU899" s="2198"/>
      <c r="IUV899" s="2198"/>
      <c r="IUW899" s="2198"/>
      <c r="IUX899" s="2198"/>
      <c r="IUY899" s="2198"/>
      <c r="IUZ899" s="2198"/>
      <c r="IVA899" s="2198"/>
      <c r="IVB899" s="2198"/>
      <c r="IVC899" s="2198"/>
      <c r="IVG899" s="2198"/>
      <c r="IVH899" s="2198"/>
      <c r="IVI899" s="2198"/>
      <c r="IVJ899" s="2198"/>
      <c r="IVK899" s="2198"/>
      <c r="IVL899" s="2198"/>
      <c r="IVM899" s="2198"/>
      <c r="IVN899" s="2198"/>
      <c r="IVO899" s="2198"/>
      <c r="IVP899" s="2198"/>
      <c r="IVQ899" s="2198"/>
      <c r="IVR899" s="2198"/>
      <c r="IVS899" s="2198"/>
      <c r="IVT899" s="2198"/>
      <c r="IVU899" s="2198"/>
      <c r="IVV899" s="2198"/>
      <c r="IVW899" s="2198"/>
      <c r="IVX899" s="2198"/>
      <c r="IVY899" s="2198"/>
      <c r="IVZ899" s="2198"/>
      <c r="IWA899" s="2198"/>
      <c r="IWB899" s="2198"/>
      <c r="IWC899" s="2198"/>
      <c r="IWD899" s="2198"/>
      <c r="IWE899" s="2198"/>
      <c r="IWF899" s="2198"/>
      <c r="IWG899" s="2198"/>
      <c r="IWH899" s="2198"/>
      <c r="IWI899" s="2198"/>
      <c r="IWJ899" s="2198"/>
      <c r="IWK899" s="2198"/>
      <c r="IWL899" s="2198"/>
      <c r="IWM899" s="2198"/>
      <c r="IWN899" s="2198"/>
      <c r="IWO899" s="2198"/>
      <c r="IWP899" s="2198"/>
      <c r="IWQ899" s="2198"/>
      <c r="IWR899" s="2198"/>
      <c r="IWS899" s="2198"/>
      <c r="IWT899" s="2198"/>
      <c r="IWU899" s="2198"/>
      <c r="IWV899" s="2198"/>
      <c r="IWW899" s="2198"/>
      <c r="IWX899" s="2198"/>
      <c r="IWY899" s="2198"/>
      <c r="IWZ899" s="2198"/>
      <c r="IXA899" s="2198"/>
      <c r="IXB899" s="2198"/>
      <c r="IXC899" s="2198"/>
      <c r="IXD899" s="2198"/>
      <c r="IXE899" s="2198"/>
      <c r="IXF899" s="2198"/>
      <c r="IXG899" s="2198"/>
      <c r="IXH899" s="2198"/>
      <c r="IXI899" s="2198"/>
      <c r="IXJ899" s="2198"/>
      <c r="IXK899" s="2198"/>
      <c r="IXL899" s="2198"/>
      <c r="IXM899" s="2198"/>
      <c r="IXN899" s="2198"/>
      <c r="IXO899" s="2198"/>
      <c r="IXP899" s="2198"/>
      <c r="IXQ899" s="2198"/>
      <c r="IXR899" s="2198"/>
      <c r="IXS899" s="2198"/>
      <c r="IXT899" s="2198"/>
      <c r="IXU899" s="2198"/>
      <c r="IXV899" s="2198"/>
      <c r="IXW899" s="2198"/>
      <c r="IXX899" s="2198"/>
      <c r="IXY899" s="2198"/>
      <c r="IXZ899" s="2198"/>
      <c r="IYA899" s="2198"/>
      <c r="IYB899" s="2198"/>
      <c r="IYC899" s="2198"/>
      <c r="IYD899" s="2198"/>
      <c r="IYE899" s="2198"/>
      <c r="IYF899" s="2198"/>
      <c r="IYG899" s="2198"/>
      <c r="IYH899" s="2198"/>
      <c r="IYI899" s="2198"/>
      <c r="IYJ899" s="2198"/>
      <c r="IYK899" s="2198"/>
      <c r="IYL899" s="2198"/>
      <c r="IYM899" s="2198"/>
      <c r="IYN899" s="2198"/>
      <c r="IYO899" s="2198"/>
      <c r="IYP899" s="2198"/>
      <c r="IYQ899" s="2198"/>
      <c r="IYR899" s="2198"/>
      <c r="IYS899" s="2198"/>
      <c r="IYT899" s="2198"/>
      <c r="IYU899" s="2198"/>
      <c r="IYV899" s="2198"/>
      <c r="IYW899" s="2198"/>
      <c r="IYX899" s="2198"/>
      <c r="IYY899" s="2198"/>
      <c r="IYZ899" s="2198"/>
      <c r="IZA899" s="2198"/>
      <c r="IZB899" s="2198"/>
      <c r="IZC899" s="2198"/>
      <c r="IZD899" s="2198"/>
      <c r="IZE899" s="2198"/>
      <c r="IZF899" s="2198"/>
      <c r="IZG899" s="2198"/>
      <c r="IZH899" s="2198"/>
      <c r="IZI899" s="2198"/>
      <c r="IZJ899" s="2198"/>
      <c r="IZK899" s="2198"/>
      <c r="IZL899" s="2198"/>
      <c r="IZM899" s="2198"/>
      <c r="IZN899" s="2198"/>
      <c r="IZO899" s="2198"/>
      <c r="IZP899" s="2198"/>
      <c r="IZQ899" s="2198"/>
      <c r="IZR899" s="2198"/>
      <c r="IZS899" s="2198"/>
      <c r="IZT899" s="2198"/>
      <c r="IZU899" s="2198"/>
      <c r="IZV899" s="2198"/>
      <c r="IZW899" s="2198"/>
      <c r="IZX899" s="2198"/>
      <c r="IZY899" s="2198"/>
      <c r="IZZ899" s="2198"/>
      <c r="JAA899" s="2198"/>
      <c r="JAB899" s="2198"/>
      <c r="JAC899" s="2198"/>
      <c r="JAD899" s="2198"/>
      <c r="JAE899" s="2198"/>
      <c r="JAF899" s="2198"/>
      <c r="JAG899" s="2198"/>
      <c r="JAH899" s="2198"/>
      <c r="JAI899" s="2198"/>
      <c r="JAJ899" s="2198"/>
      <c r="JAK899" s="2198"/>
      <c r="JAL899" s="2198"/>
      <c r="JAM899" s="2198"/>
      <c r="JAN899" s="2198"/>
      <c r="JAO899" s="2198"/>
      <c r="JAP899" s="2198"/>
      <c r="JAQ899" s="2198"/>
      <c r="JAR899" s="2198"/>
      <c r="JAS899" s="2198"/>
      <c r="JAT899" s="2198"/>
      <c r="JAU899" s="2198"/>
      <c r="JAV899" s="2198"/>
      <c r="JAW899" s="2198"/>
      <c r="JAX899" s="2198"/>
      <c r="JAY899" s="2198"/>
      <c r="JAZ899" s="2198"/>
      <c r="JBA899" s="2198"/>
      <c r="JBB899" s="2198"/>
      <c r="JBC899" s="2198"/>
      <c r="JBD899" s="2198"/>
      <c r="JBE899" s="2198"/>
      <c r="JBF899" s="2198"/>
      <c r="JBG899" s="2198"/>
      <c r="JBH899" s="2198"/>
      <c r="JBI899" s="2198"/>
      <c r="JBJ899" s="2198"/>
      <c r="JBK899" s="2198"/>
      <c r="JBL899" s="2198"/>
      <c r="JBM899" s="2198"/>
      <c r="JBN899" s="2198"/>
      <c r="JBO899" s="2198"/>
      <c r="JBP899" s="2198"/>
      <c r="JBQ899" s="2198"/>
      <c r="JBR899" s="2198"/>
      <c r="JBS899" s="2198"/>
      <c r="JBT899" s="2198"/>
      <c r="JBU899" s="2198"/>
      <c r="JBV899" s="2198"/>
      <c r="JBW899" s="2198"/>
      <c r="JBX899" s="2198"/>
      <c r="JBY899" s="2198"/>
      <c r="JBZ899" s="2198"/>
      <c r="JCA899" s="2198"/>
      <c r="JCB899" s="2198"/>
      <c r="JCC899" s="2198"/>
      <c r="JCD899" s="2198"/>
      <c r="JCE899" s="2198"/>
      <c r="JCF899" s="2198"/>
      <c r="JCG899" s="2198"/>
      <c r="JCH899" s="2198"/>
      <c r="JCI899" s="2198"/>
      <c r="JCJ899" s="2198"/>
      <c r="JCK899" s="2198"/>
      <c r="JCL899" s="2198"/>
      <c r="JCM899" s="2198"/>
      <c r="JCN899" s="2198"/>
      <c r="JCO899" s="2198"/>
      <c r="JCP899" s="2198"/>
      <c r="JCQ899" s="2198"/>
      <c r="JCR899" s="2198"/>
      <c r="JCS899" s="2198"/>
      <c r="JCT899" s="2198"/>
      <c r="JCU899" s="2198"/>
      <c r="JCV899" s="2198"/>
      <c r="JCW899" s="2198"/>
      <c r="JCX899" s="2198"/>
      <c r="JCY899" s="2198"/>
      <c r="JCZ899" s="2198"/>
      <c r="JDA899" s="2198"/>
      <c r="JDB899" s="2198"/>
      <c r="JDC899" s="2198"/>
      <c r="JDD899" s="2198"/>
      <c r="JDE899" s="2198"/>
      <c r="JDF899" s="2198"/>
      <c r="JDG899" s="2198"/>
      <c r="JDH899" s="2198"/>
      <c r="JDI899" s="2198"/>
      <c r="JDJ899" s="2198"/>
      <c r="JDK899" s="2198"/>
      <c r="JDL899" s="2198"/>
      <c r="JDM899" s="2198"/>
      <c r="JDN899" s="2198"/>
      <c r="JDO899" s="2198"/>
      <c r="JDP899" s="2198"/>
      <c r="JDQ899" s="2198"/>
      <c r="JDR899" s="2198"/>
      <c r="JDS899" s="2198"/>
      <c r="JDT899" s="2198"/>
      <c r="JDU899" s="2198"/>
      <c r="JDV899" s="2198"/>
      <c r="JDW899" s="2198"/>
      <c r="JDX899" s="2198"/>
      <c r="JDY899" s="2198"/>
      <c r="JDZ899" s="2198"/>
      <c r="JEA899" s="2198"/>
      <c r="JEB899" s="2198"/>
      <c r="JEC899" s="2198"/>
      <c r="JED899" s="2198"/>
      <c r="JEE899" s="2198"/>
      <c r="JEF899" s="2198"/>
      <c r="JEG899" s="2198"/>
      <c r="JEH899" s="2198"/>
      <c r="JEI899" s="2198"/>
      <c r="JEJ899" s="2198"/>
      <c r="JEK899" s="2198"/>
      <c r="JEL899" s="2198"/>
      <c r="JEM899" s="2198"/>
      <c r="JEN899" s="2198"/>
      <c r="JEO899" s="2198"/>
      <c r="JEP899" s="2198"/>
      <c r="JEQ899" s="2198"/>
      <c r="JER899" s="2198"/>
      <c r="JES899" s="2198"/>
      <c r="JET899" s="2198"/>
      <c r="JEU899" s="2198"/>
      <c r="JEV899" s="2198"/>
      <c r="JEW899" s="2198"/>
      <c r="JEX899" s="2198"/>
      <c r="JEY899" s="2198"/>
      <c r="JFC899" s="2198"/>
      <c r="JFD899" s="2198"/>
      <c r="JFE899" s="2198"/>
      <c r="JFF899" s="2198"/>
      <c r="JFG899" s="2198"/>
      <c r="JFH899" s="2198"/>
      <c r="JFI899" s="2198"/>
      <c r="JFJ899" s="2198"/>
      <c r="JFK899" s="2198"/>
      <c r="JFL899" s="2198"/>
      <c r="JFM899" s="2198"/>
      <c r="JFN899" s="2198"/>
      <c r="JFO899" s="2198"/>
      <c r="JFP899" s="2198"/>
      <c r="JFQ899" s="2198"/>
      <c r="JFR899" s="2198"/>
      <c r="JFS899" s="2198"/>
      <c r="JFT899" s="2198"/>
      <c r="JFU899" s="2198"/>
      <c r="JFV899" s="2198"/>
      <c r="JFW899" s="2198"/>
      <c r="JFX899" s="2198"/>
      <c r="JFY899" s="2198"/>
      <c r="JFZ899" s="2198"/>
      <c r="JGA899" s="2198"/>
      <c r="JGB899" s="2198"/>
      <c r="JGC899" s="2198"/>
      <c r="JGD899" s="2198"/>
      <c r="JGE899" s="2198"/>
      <c r="JGF899" s="2198"/>
      <c r="JGG899" s="2198"/>
      <c r="JGH899" s="2198"/>
      <c r="JGI899" s="2198"/>
      <c r="JGJ899" s="2198"/>
      <c r="JGK899" s="2198"/>
      <c r="JGL899" s="2198"/>
      <c r="JGM899" s="2198"/>
      <c r="JGN899" s="2198"/>
      <c r="JGO899" s="2198"/>
      <c r="JGP899" s="2198"/>
      <c r="JGQ899" s="2198"/>
      <c r="JGR899" s="2198"/>
      <c r="JGS899" s="2198"/>
      <c r="JGT899" s="2198"/>
      <c r="JGU899" s="2198"/>
      <c r="JGV899" s="2198"/>
      <c r="JGW899" s="2198"/>
      <c r="JGX899" s="2198"/>
      <c r="JGY899" s="2198"/>
      <c r="JGZ899" s="2198"/>
      <c r="JHA899" s="2198"/>
      <c r="JHB899" s="2198"/>
      <c r="JHC899" s="2198"/>
      <c r="JHD899" s="2198"/>
      <c r="JHE899" s="2198"/>
      <c r="JHF899" s="2198"/>
      <c r="JHG899" s="2198"/>
      <c r="JHH899" s="2198"/>
      <c r="JHI899" s="2198"/>
      <c r="JHJ899" s="2198"/>
      <c r="JHK899" s="2198"/>
      <c r="JHL899" s="2198"/>
      <c r="JHM899" s="2198"/>
      <c r="JHN899" s="2198"/>
      <c r="JHO899" s="2198"/>
      <c r="JHP899" s="2198"/>
      <c r="JHQ899" s="2198"/>
      <c r="JHR899" s="2198"/>
      <c r="JHS899" s="2198"/>
      <c r="JHT899" s="2198"/>
      <c r="JHU899" s="2198"/>
      <c r="JHV899" s="2198"/>
      <c r="JHW899" s="2198"/>
      <c r="JHX899" s="2198"/>
      <c r="JHY899" s="2198"/>
      <c r="JHZ899" s="2198"/>
      <c r="JIA899" s="2198"/>
      <c r="JIB899" s="2198"/>
      <c r="JIC899" s="2198"/>
      <c r="JID899" s="2198"/>
      <c r="JIE899" s="2198"/>
      <c r="JIF899" s="2198"/>
      <c r="JIG899" s="2198"/>
      <c r="JIH899" s="2198"/>
      <c r="JII899" s="2198"/>
      <c r="JIJ899" s="2198"/>
      <c r="JIK899" s="2198"/>
      <c r="JIL899" s="2198"/>
      <c r="JIM899" s="2198"/>
      <c r="JIN899" s="2198"/>
      <c r="JIO899" s="2198"/>
      <c r="JIP899" s="2198"/>
      <c r="JIQ899" s="2198"/>
      <c r="JIR899" s="2198"/>
      <c r="JIS899" s="2198"/>
      <c r="JIT899" s="2198"/>
      <c r="JIU899" s="2198"/>
      <c r="JIV899" s="2198"/>
      <c r="JIW899" s="2198"/>
      <c r="JIX899" s="2198"/>
      <c r="JIY899" s="2198"/>
      <c r="JIZ899" s="2198"/>
      <c r="JJA899" s="2198"/>
      <c r="JJB899" s="2198"/>
      <c r="JJC899" s="2198"/>
      <c r="JJD899" s="2198"/>
      <c r="JJE899" s="2198"/>
      <c r="JJF899" s="2198"/>
      <c r="JJG899" s="2198"/>
      <c r="JJH899" s="2198"/>
      <c r="JJI899" s="2198"/>
      <c r="JJJ899" s="2198"/>
      <c r="JJK899" s="2198"/>
      <c r="JJL899" s="2198"/>
      <c r="JJM899" s="2198"/>
      <c r="JJN899" s="2198"/>
      <c r="JJO899" s="2198"/>
      <c r="JJP899" s="2198"/>
      <c r="JJQ899" s="2198"/>
      <c r="JJR899" s="2198"/>
      <c r="JJS899" s="2198"/>
      <c r="JJT899" s="2198"/>
      <c r="JJU899" s="2198"/>
      <c r="JJV899" s="2198"/>
      <c r="JJW899" s="2198"/>
      <c r="JJX899" s="2198"/>
      <c r="JJY899" s="2198"/>
      <c r="JJZ899" s="2198"/>
      <c r="JKA899" s="2198"/>
      <c r="JKB899" s="2198"/>
      <c r="JKC899" s="2198"/>
      <c r="JKD899" s="2198"/>
      <c r="JKE899" s="2198"/>
      <c r="JKF899" s="2198"/>
      <c r="JKG899" s="2198"/>
      <c r="JKH899" s="2198"/>
      <c r="JKI899" s="2198"/>
      <c r="JKJ899" s="2198"/>
      <c r="JKK899" s="2198"/>
      <c r="JKL899" s="2198"/>
      <c r="JKM899" s="2198"/>
      <c r="JKN899" s="2198"/>
      <c r="JKO899" s="2198"/>
      <c r="JKP899" s="2198"/>
      <c r="JKQ899" s="2198"/>
      <c r="JKR899" s="2198"/>
      <c r="JKS899" s="2198"/>
      <c r="JKT899" s="2198"/>
      <c r="JKU899" s="2198"/>
      <c r="JKV899" s="2198"/>
      <c r="JKW899" s="2198"/>
      <c r="JKX899" s="2198"/>
      <c r="JKY899" s="2198"/>
      <c r="JKZ899" s="2198"/>
      <c r="JLA899" s="2198"/>
      <c r="JLB899" s="2198"/>
      <c r="JLC899" s="2198"/>
      <c r="JLD899" s="2198"/>
      <c r="JLE899" s="2198"/>
      <c r="JLF899" s="2198"/>
      <c r="JLG899" s="2198"/>
      <c r="JLH899" s="2198"/>
      <c r="JLI899" s="2198"/>
      <c r="JLJ899" s="2198"/>
      <c r="JLK899" s="2198"/>
      <c r="JLL899" s="2198"/>
      <c r="JLM899" s="2198"/>
      <c r="JLN899" s="2198"/>
      <c r="JLO899" s="2198"/>
      <c r="JLP899" s="2198"/>
      <c r="JLQ899" s="2198"/>
      <c r="JLR899" s="2198"/>
      <c r="JLS899" s="2198"/>
      <c r="JLT899" s="2198"/>
      <c r="JLU899" s="2198"/>
      <c r="JLV899" s="2198"/>
      <c r="JLW899" s="2198"/>
      <c r="JLX899" s="2198"/>
      <c r="JLY899" s="2198"/>
      <c r="JLZ899" s="2198"/>
      <c r="JMA899" s="2198"/>
      <c r="JMB899" s="2198"/>
      <c r="JMC899" s="2198"/>
      <c r="JMD899" s="2198"/>
      <c r="JME899" s="2198"/>
      <c r="JMF899" s="2198"/>
      <c r="JMG899" s="2198"/>
      <c r="JMH899" s="2198"/>
      <c r="JMI899" s="2198"/>
      <c r="JMJ899" s="2198"/>
      <c r="JMK899" s="2198"/>
      <c r="JML899" s="2198"/>
      <c r="JMM899" s="2198"/>
      <c r="JMN899" s="2198"/>
      <c r="JMO899" s="2198"/>
      <c r="JMP899" s="2198"/>
      <c r="JMQ899" s="2198"/>
      <c r="JMR899" s="2198"/>
      <c r="JMS899" s="2198"/>
      <c r="JMT899" s="2198"/>
      <c r="JMU899" s="2198"/>
      <c r="JMV899" s="2198"/>
      <c r="JMW899" s="2198"/>
      <c r="JMX899" s="2198"/>
      <c r="JMY899" s="2198"/>
      <c r="JMZ899" s="2198"/>
      <c r="JNA899" s="2198"/>
      <c r="JNB899" s="2198"/>
      <c r="JNC899" s="2198"/>
      <c r="JND899" s="2198"/>
      <c r="JNE899" s="2198"/>
      <c r="JNF899" s="2198"/>
      <c r="JNG899" s="2198"/>
      <c r="JNH899" s="2198"/>
      <c r="JNI899" s="2198"/>
      <c r="JNJ899" s="2198"/>
      <c r="JNK899" s="2198"/>
      <c r="JNL899" s="2198"/>
      <c r="JNM899" s="2198"/>
      <c r="JNN899" s="2198"/>
      <c r="JNO899" s="2198"/>
      <c r="JNP899" s="2198"/>
      <c r="JNQ899" s="2198"/>
      <c r="JNR899" s="2198"/>
      <c r="JNS899" s="2198"/>
      <c r="JNT899" s="2198"/>
      <c r="JNU899" s="2198"/>
      <c r="JNV899" s="2198"/>
      <c r="JNW899" s="2198"/>
      <c r="JNX899" s="2198"/>
      <c r="JNY899" s="2198"/>
      <c r="JNZ899" s="2198"/>
      <c r="JOA899" s="2198"/>
      <c r="JOB899" s="2198"/>
      <c r="JOC899" s="2198"/>
      <c r="JOD899" s="2198"/>
      <c r="JOE899" s="2198"/>
      <c r="JOF899" s="2198"/>
      <c r="JOG899" s="2198"/>
      <c r="JOH899" s="2198"/>
      <c r="JOI899" s="2198"/>
      <c r="JOJ899" s="2198"/>
      <c r="JOK899" s="2198"/>
      <c r="JOL899" s="2198"/>
      <c r="JOM899" s="2198"/>
      <c r="JON899" s="2198"/>
      <c r="JOO899" s="2198"/>
      <c r="JOP899" s="2198"/>
      <c r="JOQ899" s="2198"/>
      <c r="JOR899" s="2198"/>
      <c r="JOS899" s="2198"/>
      <c r="JOT899" s="2198"/>
      <c r="JOU899" s="2198"/>
      <c r="JOY899" s="2198"/>
      <c r="JOZ899" s="2198"/>
      <c r="JPA899" s="2198"/>
      <c r="JPB899" s="2198"/>
      <c r="JPC899" s="2198"/>
      <c r="JPD899" s="2198"/>
      <c r="JPE899" s="2198"/>
      <c r="JPF899" s="2198"/>
      <c r="JPG899" s="2198"/>
      <c r="JPH899" s="2198"/>
      <c r="JPI899" s="2198"/>
      <c r="JPJ899" s="2198"/>
      <c r="JPK899" s="2198"/>
      <c r="JPL899" s="2198"/>
      <c r="JPM899" s="2198"/>
      <c r="JPN899" s="2198"/>
      <c r="JPO899" s="2198"/>
      <c r="JPP899" s="2198"/>
      <c r="JPQ899" s="2198"/>
      <c r="JPR899" s="2198"/>
      <c r="JPS899" s="2198"/>
      <c r="JPT899" s="2198"/>
      <c r="JPU899" s="2198"/>
      <c r="JPV899" s="2198"/>
      <c r="JPW899" s="2198"/>
      <c r="JPX899" s="2198"/>
      <c r="JPY899" s="2198"/>
      <c r="JPZ899" s="2198"/>
      <c r="JQA899" s="2198"/>
      <c r="JQB899" s="2198"/>
      <c r="JQC899" s="2198"/>
      <c r="JQD899" s="2198"/>
      <c r="JQE899" s="2198"/>
      <c r="JQF899" s="2198"/>
      <c r="JQG899" s="2198"/>
      <c r="JQH899" s="2198"/>
      <c r="JQI899" s="2198"/>
      <c r="JQJ899" s="2198"/>
      <c r="JQK899" s="2198"/>
      <c r="JQL899" s="2198"/>
      <c r="JQM899" s="2198"/>
      <c r="JQN899" s="2198"/>
      <c r="JQO899" s="2198"/>
      <c r="JQP899" s="2198"/>
      <c r="JQQ899" s="2198"/>
      <c r="JQR899" s="2198"/>
      <c r="JQS899" s="2198"/>
      <c r="JQT899" s="2198"/>
      <c r="JQU899" s="2198"/>
      <c r="JQV899" s="2198"/>
      <c r="JQW899" s="2198"/>
      <c r="JQX899" s="2198"/>
      <c r="JQY899" s="2198"/>
      <c r="JQZ899" s="2198"/>
      <c r="JRA899" s="2198"/>
      <c r="JRB899" s="2198"/>
      <c r="JRC899" s="2198"/>
      <c r="JRD899" s="2198"/>
      <c r="JRE899" s="2198"/>
      <c r="JRF899" s="2198"/>
      <c r="JRG899" s="2198"/>
      <c r="JRH899" s="2198"/>
      <c r="JRI899" s="2198"/>
      <c r="JRJ899" s="2198"/>
      <c r="JRK899" s="2198"/>
      <c r="JRL899" s="2198"/>
      <c r="JRM899" s="2198"/>
      <c r="JRN899" s="2198"/>
      <c r="JRO899" s="2198"/>
      <c r="JRP899" s="2198"/>
      <c r="JRQ899" s="2198"/>
      <c r="JRR899" s="2198"/>
      <c r="JRS899" s="2198"/>
      <c r="JRT899" s="2198"/>
      <c r="JRU899" s="2198"/>
      <c r="JRV899" s="2198"/>
      <c r="JRW899" s="2198"/>
      <c r="JRX899" s="2198"/>
      <c r="JRY899" s="2198"/>
      <c r="JRZ899" s="2198"/>
      <c r="JSA899" s="2198"/>
      <c r="JSB899" s="2198"/>
      <c r="JSC899" s="2198"/>
      <c r="JSD899" s="2198"/>
      <c r="JSE899" s="2198"/>
      <c r="JSF899" s="2198"/>
      <c r="JSG899" s="2198"/>
      <c r="JSH899" s="2198"/>
      <c r="JSI899" s="2198"/>
      <c r="JSJ899" s="2198"/>
      <c r="JSK899" s="2198"/>
      <c r="JSL899" s="2198"/>
      <c r="JSM899" s="2198"/>
      <c r="JSN899" s="2198"/>
      <c r="JSO899" s="2198"/>
      <c r="JSP899" s="2198"/>
      <c r="JSQ899" s="2198"/>
      <c r="JSR899" s="2198"/>
      <c r="JSS899" s="2198"/>
      <c r="JST899" s="2198"/>
      <c r="JSU899" s="2198"/>
      <c r="JSV899" s="2198"/>
      <c r="JSW899" s="2198"/>
      <c r="JSX899" s="2198"/>
      <c r="JSY899" s="2198"/>
      <c r="JSZ899" s="2198"/>
      <c r="JTA899" s="2198"/>
      <c r="JTB899" s="2198"/>
      <c r="JTC899" s="2198"/>
      <c r="JTD899" s="2198"/>
      <c r="JTE899" s="2198"/>
      <c r="JTF899" s="2198"/>
      <c r="JTG899" s="2198"/>
      <c r="JTH899" s="2198"/>
      <c r="JTI899" s="2198"/>
      <c r="JTJ899" s="2198"/>
      <c r="JTK899" s="2198"/>
      <c r="JTL899" s="2198"/>
      <c r="JTM899" s="2198"/>
      <c r="JTN899" s="2198"/>
      <c r="JTO899" s="2198"/>
      <c r="JTP899" s="2198"/>
      <c r="JTQ899" s="2198"/>
      <c r="JTR899" s="2198"/>
      <c r="JTS899" s="2198"/>
      <c r="JTT899" s="2198"/>
      <c r="JTU899" s="2198"/>
      <c r="JTV899" s="2198"/>
      <c r="JTW899" s="2198"/>
      <c r="JTX899" s="2198"/>
      <c r="JTY899" s="2198"/>
      <c r="JTZ899" s="2198"/>
      <c r="JUA899" s="2198"/>
      <c r="JUB899" s="2198"/>
      <c r="JUC899" s="2198"/>
      <c r="JUD899" s="2198"/>
      <c r="JUE899" s="2198"/>
      <c r="JUF899" s="2198"/>
      <c r="JUG899" s="2198"/>
      <c r="JUH899" s="2198"/>
      <c r="JUI899" s="2198"/>
      <c r="JUJ899" s="2198"/>
      <c r="JUK899" s="2198"/>
      <c r="JUL899" s="2198"/>
      <c r="JUM899" s="2198"/>
      <c r="JUN899" s="2198"/>
      <c r="JUO899" s="2198"/>
      <c r="JUP899" s="2198"/>
      <c r="JUQ899" s="2198"/>
      <c r="JUR899" s="2198"/>
      <c r="JUS899" s="2198"/>
      <c r="JUT899" s="2198"/>
      <c r="JUU899" s="2198"/>
      <c r="JUV899" s="2198"/>
      <c r="JUW899" s="2198"/>
      <c r="JUX899" s="2198"/>
      <c r="JUY899" s="2198"/>
      <c r="JUZ899" s="2198"/>
      <c r="JVA899" s="2198"/>
      <c r="JVB899" s="2198"/>
      <c r="JVC899" s="2198"/>
      <c r="JVD899" s="2198"/>
      <c r="JVE899" s="2198"/>
      <c r="JVF899" s="2198"/>
      <c r="JVG899" s="2198"/>
      <c r="JVH899" s="2198"/>
      <c r="JVI899" s="2198"/>
      <c r="JVJ899" s="2198"/>
      <c r="JVK899" s="2198"/>
      <c r="JVL899" s="2198"/>
      <c r="JVM899" s="2198"/>
      <c r="JVN899" s="2198"/>
      <c r="JVO899" s="2198"/>
      <c r="JVP899" s="2198"/>
      <c r="JVQ899" s="2198"/>
      <c r="JVR899" s="2198"/>
      <c r="JVS899" s="2198"/>
      <c r="JVT899" s="2198"/>
      <c r="JVU899" s="2198"/>
      <c r="JVV899" s="2198"/>
      <c r="JVW899" s="2198"/>
      <c r="JVX899" s="2198"/>
      <c r="JVY899" s="2198"/>
      <c r="JVZ899" s="2198"/>
      <c r="JWA899" s="2198"/>
      <c r="JWB899" s="2198"/>
      <c r="JWC899" s="2198"/>
      <c r="JWD899" s="2198"/>
      <c r="JWE899" s="2198"/>
      <c r="JWF899" s="2198"/>
      <c r="JWG899" s="2198"/>
      <c r="JWH899" s="2198"/>
      <c r="JWI899" s="2198"/>
      <c r="JWJ899" s="2198"/>
      <c r="JWK899" s="2198"/>
      <c r="JWL899" s="2198"/>
      <c r="JWM899" s="2198"/>
      <c r="JWN899" s="2198"/>
      <c r="JWO899" s="2198"/>
      <c r="JWP899" s="2198"/>
      <c r="JWQ899" s="2198"/>
      <c r="JWR899" s="2198"/>
      <c r="JWS899" s="2198"/>
      <c r="JWT899" s="2198"/>
      <c r="JWU899" s="2198"/>
      <c r="JWV899" s="2198"/>
      <c r="JWW899" s="2198"/>
      <c r="JWX899" s="2198"/>
      <c r="JWY899" s="2198"/>
      <c r="JWZ899" s="2198"/>
      <c r="JXA899" s="2198"/>
      <c r="JXB899" s="2198"/>
      <c r="JXC899" s="2198"/>
      <c r="JXD899" s="2198"/>
      <c r="JXE899" s="2198"/>
      <c r="JXF899" s="2198"/>
      <c r="JXG899" s="2198"/>
      <c r="JXH899" s="2198"/>
      <c r="JXI899" s="2198"/>
      <c r="JXJ899" s="2198"/>
      <c r="JXK899" s="2198"/>
      <c r="JXL899" s="2198"/>
      <c r="JXM899" s="2198"/>
      <c r="JXN899" s="2198"/>
      <c r="JXO899" s="2198"/>
      <c r="JXP899" s="2198"/>
      <c r="JXQ899" s="2198"/>
      <c r="JXR899" s="2198"/>
      <c r="JXS899" s="2198"/>
      <c r="JXT899" s="2198"/>
      <c r="JXU899" s="2198"/>
      <c r="JXV899" s="2198"/>
      <c r="JXW899" s="2198"/>
      <c r="JXX899" s="2198"/>
      <c r="JXY899" s="2198"/>
      <c r="JXZ899" s="2198"/>
      <c r="JYA899" s="2198"/>
      <c r="JYB899" s="2198"/>
      <c r="JYC899" s="2198"/>
      <c r="JYD899" s="2198"/>
      <c r="JYE899" s="2198"/>
      <c r="JYF899" s="2198"/>
      <c r="JYG899" s="2198"/>
      <c r="JYH899" s="2198"/>
      <c r="JYI899" s="2198"/>
      <c r="JYJ899" s="2198"/>
      <c r="JYK899" s="2198"/>
      <c r="JYL899" s="2198"/>
      <c r="JYM899" s="2198"/>
      <c r="JYN899" s="2198"/>
      <c r="JYO899" s="2198"/>
      <c r="JYP899" s="2198"/>
      <c r="JYQ899" s="2198"/>
      <c r="JYU899" s="2198"/>
      <c r="JYV899" s="2198"/>
      <c r="JYW899" s="2198"/>
      <c r="JYX899" s="2198"/>
      <c r="JYY899" s="2198"/>
      <c r="JYZ899" s="2198"/>
      <c r="JZA899" s="2198"/>
      <c r="JZB899" s="2198"/>
      <c r="JZC899" s="2198"/>
      <c r="JZD899" s="2198"/>
      <c r="JZE899" s="2198"/>
      <c r="JZF899" s="2198"/>
      <c r="JZG899" s="2198"/>
      <c r="JZH899" s="2198"/>
      <c r="JZI899" s="2198"/>
      <c r="JZJ899" s="2198"/>
      <c r="JZK899" s="2198"/>
      <c r="JZL899" s="2198"/>
      <c r="JZM899" s="2198"/>
      <c r="JZN899" s="2198"/>
      <c r="JZO899" s="2198"/>
      <c r="JZP899" s="2198"/>
      <c r="JZQ899" s="2198"/>
      <c r="JZR899" s="2198"/>
      <c r="JZS899" s="2198"/>
      <c r="JZT899" s="2198"/>
      <c r="JZU899" s="2198"/>
      <c r="JZV899" s="2198"/>
      <c r="JZW899" s="2198"/>
      <c r="JZX899" s="2198"/>
      <c r="JZY899" s="2198"/>
      <c r="JZZ899" s="2198"/>
      <c r="KAA899" s="2198"/>
      <c r="KAB899" s="2198"/>
      <c r="KAC899" s="2198"/>
      <c r="KAD899" s="2198"/>
      <c r="KAE899" s="2198"/>
      <c r="KAF899" s="2198"/>
      <c r="KAG899" s="2198"/>
      <c r="KAH899" s="2198"/>
      <c r="KAI899" s="2198"/>
      <c r="KAJ899" s="2198"/>
      <c r="KAK899" s="2198"/>
      <c r="KAL899" s="2198"/>
      <c r="KAM899" s="2198"/>
      <c r="KAN899" s="2198"/>
      <c r="KAO899" s="2198"/>
      <c r="KAP899" s="2198"/>
      <c r="KAQ899" s="2198"/>
      <c r="KAR899" s="2198"/>
      <c r="KAS899" s="2198"/>
      <c r="KAT899" s="2198"/>
      <c r="KAU899" s="2198"/>
      <c r="KAV899" s="2198"/>
      <c r="KAW899" s="2198"/>
      <c r="KAX899" s="2198"/>
      <c r="KAY899" s="2198"/>
      <c r="KAZ899" s="2198"/>
      <c r="KBA899" s="2198"/>
      <c r="KBB899" s="2198"/>
      <c r="KBC899" s="2198"/>
      <c r="KBD899" s="2198"/>
      <c r="KBE899" s="2198"/>
      <c r="KBF899" s="2198"/>
      <c r="KBG899" s="2198"/>
      <c r="KBH899" s="2198"/>
      <c r="KBI899" s="2198"/>
      <c r="KBJ899" s="2198"/>
      <c r="KBK899" s="2198"/>
      <c r="KBL899" s="2198"/>
      <c r="KBM899" s="2198"/>
      <c r="KBN899" s="2198"/>
      <c r="KBO899" s="2198"/>
      <c r="KBP899" s="2198"/>
      <c r="KBQ899" s="2198"/>
      <c r="KBR899" s="2198"/>
      <c r="KBS899" s="2198"/>
      <c r="KBT899" s="2198"/>
      <c r="KBU899" s="2198"/>
      <c r="KBV899" s="2198"/>
      <c r="KBW899" s="2198"/>
      <c r="KBX899" s="2198"/>
      <c r="KBY899" s="2198"/>
      <c r="KBZ899" s="2198"/>
      <c r="KCA899" s="2198"/>
      <c r="KCB899" s="2198"/>
      <c r="KCC899" s="2198"/>
      <c r="KCD899" s="2198"/>
      <c r="KCE899" s="2198"/>
      <c r="KCF899" s="2198"/>
      <c r="KCG899" s="2198"/>
      <c r="KCH899" s="2198"/>
      <c r="KCI899" s="2198"/>
      <c r="KCJ899" s="2198"/>
      <c r="KCK899" s="2198"/>
      <c r="KCL899" s="2198"/>
      <c r="KCM899" s="2198"/>
      <c r="KCN899" s="2198"/>
      <c r="KCO899" s="2198"/>
      <c r="KCP899" s="2198"/>
      <c r="KCQ899" s="2198"/>
      <c r="KCR899" s="2198"/>
      <c r="KCS899" s="2198"/>
      <c r="KCT899" s="2198"/>
      <c r="KCU899" s="2198"/>
      <c r="KCV899" s="2198"/>
      <c r="KCW899" s="2198"/>
      <c r="KCX899" s="2198"/>
      <c r="KCY899" s="2198"/>
      <c r="KCZ899" s="2198"/>
      <c r="KDA899" s="2198"/>
      <c r="KDB899" s="2198"/>
      <c r="KDC899" s="2198"/>
      <c r="KDD899" s="2198"/>
      <c r="KDE899" s="2198"/>
      <c r="KDF899" s="2198"/>
      <c r="KDG899" s="2198"/>
      <c r="KDH899" s="2198"/>
      <c r="KDI899" s="2198"/>
      <c r="KDJ899" s="2198"/>
      <c r="KDK899" s="2198"/>
      <c r="KDL899" s="2198"/>
      <c r="KDM899" s="2198"/>
      <c r="KDN899" s="2198"/>
      <c r="KDO899" s="2198"/>
      <c r="KDP899" s="2198"/>
      <c r="KDQ899" s="2198"/>
      <c r="KDR899" s="2198"/>
      <c r="KDS899" s="2198"/>
      <c r="KDT899" s="2198"/>
      <c r="KDU899" s="2198"/>
      <c r="KDV899" s="2198"/>
      <c r="KDW899" s="2198"/>
      <c r="KDX899" s="2198"/>
      <c r="KDY899" s="2198"/>
      <c r="KDZ899" s="2198"/>
      <c r="KEA899" s="2198"/>
      <c r="KEB899" s="2198"/>
      <c r="KEC899" s="2198"/>
      <c r="KED899" s="2198"/>
      <c r="KEE899" s="2198"/>
      <c r="KEF899" s="2198"/>
      <c r="KEG899" s="2198"/>
      <c r="KEH899" s="2198"/>
      <c r="KEI899" s="2198"/>
      <c r="KEJ899" s="2198"/>
      <c r="KEK899" s="2198"/>
      <c r="KEL899" s="2198"/>
      <c r="KEM899" s="2198"/>
      <c r="KEN899" s="2198"/>
      <c r="KEO899" s="2198"/>
      <c r="KEP899" s="2198"/>
      <c r="KEQ899" s="2198"/>
      <c r="KER899" s="2198"/>
      <c r="KES899" s="2198"/>
      <c r="KET899" s="2198"/>
      <c r="KEU899" s="2198"/>
      <c r="KEV899" s="2198"/>
      <c r="KEW899" s="2198"/>
      <c r="KEX899" s="2198"/>
      <c r="KEY899" s="2198"/>
      <c r="KEZ899" s="2198"/>
      <c r="KFA899" s="2198"/>
      <c r="KFB899" s="2198"/>
      <c r="KFC899" s="2198"/>
      <c r="KFD899" s="2198"/>
      <c r="KFE899" s="2198"/>
      <c r="KFF899" s="2198"/>
      <c r="KFG899" s="2198"/>
      <c r="KFH899" s="2198"/>
      <c r="KFI899" s="2198"/>
      <c r="KFJ899" s="2198"/>
      <c r="KFK899" s="2198"/>
      <c r="KFL899" s="2198"/>
      <c r="KFM899" s="2198"/>
      <c r="KFN899" s="2198"/>
      <c r="KFO899" s="2198"/>
      <c r="KFP899" s="2198"/>
      <c r="KFQ899" s="2198"/>
      <c r="KFR899" s="2198"/>
      <c r="KFS899" s="2198"/>
      <c r="KFT899" s="2198"/>
      <c r="KFU899" s="2198"/>
      <c r="KFV899" s="2198"/>
      <c r="KFW899" s="2198"/>
      <c r="KFX899" s="2198"/>
      <c r="KFY899" s="2198"/>
      <c r="KFZ899" s="2198"/>
      <c r="KGA899" s="2198"/>
      <c r="KGB899" s="2198"/>
      <c r="KGC899" s="2198"/>
      <c r="KGD899" s="2198"/>
      <c r="KGE899" s="2198"/>
      <c r="KGF899" s="2198"/>
      <c r="KGG899" s="2198"/>
      <c r="KGH899" s="2198"/>
      <c r="KGI899" s="2198"/>
      <c r="KGJ899" s="2198"/>
      <c r="KGK899" s="2198"/>
      <c r="KGL899" s="2198"/>
      <c r="KGM899" s="2198"/>
      <c r="KGN899" s="2198"/>
      <c r="KGO899" s="2198"/>
      <c r="KGP899" s="2198"/>
      <c r="KGQ899" s="2198"/>
      <c r="KGR899" s="2198"/>
      <c r="KGS899" s="2198"/>
      <c r="KGT899" s="2198"/>
      <c r="KGU899" s="2198"/>
      <c r="KGV899" s="2198"/>
      <c r="KGW899" s="2198"/>
      <c r="KGX899" s="2198"/>
      <c r="KGY899" s="2198"/>
      <c r="KGZ899" s="2198"/>
      <c r="KHA899" s="2198"/>
      <c r="KHB899" s="2198"/>
      <c r="KHC899" s="2198"/>
      <c r="KHD899" s="2198"/>
      <c r="KHE899" s="2198"/>
      <c r="KHF899" s="2198"/>
      <c r="KHG899" s="2198"/>
      <c r="KHH899" s="2198"/>
      <c r="KHI899" s="2198"/>
      <c r="KHJ899" s="2198"/>
      <c r="KHK899" s="2198"/>
      <c r="KHL899" s="2198"/>
      <c r="KHM899" s="2198"/>
      <c r="KHN899" s="2198"/>
      <c r="KHO899" s="2198"/>
      <c r="KHP899" s="2198"/>
      <c r="KHQ899" s="2198"/>
      <c r="KHR899" s="2198"/>
      <c r="KHS899" s="2198"/>
      <c r="KHT899" s="2198"/>
      <c r="KHU899" s="2198"/>
      <c r="KHV899" s="2198"/>
      <c r="KHW899" s="2198"/>
      <c r="KHX899" s="2198"/>
      <c r="KHY899" s="2198"/>
      <c r="KHZ899" s="2198"/>
      <c r="KIA899" s="2198"/>
      <c r="KIB899" s="2198"/>
      <c r="KIC899" s="2198"/>
      <c r="KID899" s="2198"/>
      <c r="KIE899" s="2198"/>
      <c r="KIF899" s="2198"/>
      <c r="KIG899" s="2198"/>
      <c r="KIH899" s="2198"/>
      <c r="KII899" s="2198"/>
      <c r="KIJ899" s="2198"/>
      <c r="KIK899" s="2198"/>
      <c r="KIL899" s="2198"/>
      <c r="KIM899" s="2198"/>
      <c r="KIQ899" s="2198"/>
      <c r="KIR899" s="2198"/>
      <c r="KIS899" s="2198"/>
      <c r="KIT899" s="2198"/>
      <c r="KIU899" s="2198"/>
      <c r="KIV899" s="2198"/>
      <c r="KIW899" s="2198"/>
      <c r="KIX899" s="2198"/>
      <c r="KIY899" s="2198"/>
      <c r="KIZ899" s="2198"/>
      <c r="KJA899" s="2198"/>
      <c r="KJB899" s="2198"/>
      <c r="KJC899" s="2198"/>
      <c r="KJD899" s="2198"/>
      <c r="KJE899" s="2198"/>
      <c r="KJF899" s="2198"/>
      <c r="KJG899" s="2198"/>
      <c r="KJH899" s="2198"/>
      <c r="KJI899" s="2198"/>
      <c r="KJJ899" s="2198"/>
      <c r="KJK899" s="2198"/>
      <c r="KJL899" s="2198"/>
      <c r="KJM899" s="2198"/>
      <c r="KJN899" s="2198"/>
      <c r="KJO899" s="2198"/>
      <c r="KJP899" s="2198"/>
      <c r="KJQ899" s="2198"/>
      <c r="KJR899" s="2198"/>
      <c r="KJS899" s="2198"/>
      <c r="KJT899" s="2198"/>
      <c r="KJU899" s="2198"/>
      <c r="KJV899" s="2198"/>
      <c r="KJW899" s="2198"/>
      <c r="KJX899" s="2198"/>
      <c r="KJY899" s="2198"/>
      <c r="KJZ899" s="2198"/>
      <c r="KKA899" s="2198"/>
      <c r="KKB899" s="2198"/>
      <c r="KKC899" s="2198"/>
      <c r="KKD899" s="2198"/>
      <c r="KKE899" s="2198"/>
      <c r="KKF899" s="2198"/>
      <c r="KKG899" s="2198"/>
      <c r="KKH899" s="2198"/>
      <c r="KKI899" s="2198"/>
      <c r="KKJ899" s="2198"/>
      <c r="KKK899" s="2198"/>
      <c r="KKL899" s="2198"/>
      <c r="KKM899" s="2198"/>
      <c r="KKN899" s="2198"/>
      <c r="KKO899" s="2198"/>
      <c r="KKP899" s="2198"/>
      <c r="KKQ899" s="2198"/>
      <c r="KKR899" s="2198"/>
      <c r="KKS899" s="2198"/>
      <c r="KKT899" s="2198"/>
      <c r="KKU899" s="2198"/>
      <c r="KKV899" s="2198"/>
      <c r="KKW899" s="2198"/>
      <c r="KKX899" s="2198"/>
      <c r="KKY899" s="2198"/>
      <c r="KKZ899" s="2198"/>
      <c r="KLA899" s="2198"/>
      <c r="KLB899" s="2198"/>
      <c r="KLC899" s="2198"/>
      <c r="KLD899" s="2198"/>
      <c r="KLE899" s="2198"/>
      <c r="KLF899" s="2198"/>
      <c r="KLG899" s="2198"/>
      <c r="KLH899" s="2198"/>
      <c r="KLI899" s="2198"/>
      <c r="KLJ899" s="2198"/>
      <c r="KLK899" s="2198"/>
      <c r="KLL899" s="2198"/>
      <c r="KLM899" s="2198"/>
      <c r="KLN899" s="2198"/>
      <c r="KLO899" s="2198"/>
      <c r="KLP899" s="2198"/>
      <c r="KLQ899" s="2198"/>
      <c r="KLR899" s="2198"/>
      <c r="KLS899" s="2198"/>
      <c r="KLT899" s="2198"/>
      <c r="KLU899" s="2198"/>
      <c r="KLV899" s="2198"/>
      <c r="KLW899" s="2198"/>
      <c r="KLX899" s="2198"/>
      <c r="KLY899" s="2198"/>
      <c r="KLZ899" s="2198"/>
      <c r="KMA899" s="2198"/>
      <c r="KMB899" s="2198"/>
      <c r="KMC899" s="2198"/>
      <c r="KMD899" s="2198"/>
      <c r="KME899" s="2198"/>
      <c r="KMF899" s="2198"/>
      <c r="KMG899" s="2198"/>
      <c r="KMH899" s="2198"/>
      <c r="KMI899" s="2198"/>
      <c r="KMJ899" s="2198"/>
      <c r="KMK899" s="2198"/>
      <c r="KML899" s="2198"/>
      <c r="KMM899" s="2198"/>
      <c r="KMN899" s="2198"/>
      <c r="KMO899" s="2198"/>
      <c r="KMP899" s="2198"/>
      <c r="KMQ899" s="2198"/>
      <c r="KMR899" s="2198"/>
      <c r="KMS899" s="2198"/>
      <c r="KMT899" s="2198"/>
      <c r="KMU899" s="2198"/>
      <c r="KMV899" s="2198"/>
      <c r="KMW899" s="2198"/>
      <c r="KMX899" s="2198"/>
      <c r="KMY899" s="2198"/>
      <c r="KMZ899" s="2198"/>
      <c r="KNA899" s="2198"/>
      <c r="KNB899" s="2198"/>
      <c r="KNC899" s="2198"/>
      <c r="KND899" s="2198"/>
      <c r="KNE899" s="2198"/>
      <c r="KNF899" s="2198"/>
      <c r="KNG899" s="2198"/>
      <c r="KNH899" s="2198"/>
      <c r="KNI899" s="2198"/>
      <c r="KNJ899" s="2198"/>
      <c r="KNK899" s="2198"/>
      <c r="KNL899" s="2198"/>
      <c r="KNM899" s="2198"/>
      <c r="KNN899" s="2198"/>
      <c r="KNO899" s="2198"/>
      <c r="KNP899" s="2198"/>
      <c r="KNQ899" s="2198"/>
      <c r="KNR899" s="2198"/>
      <c r="KNS899" s="2198"/>
      <c r="KNT899" s="2198"/>
      <c r="KNU899" s="2198"/>
      <c r="KNV899" s="2198"/>
      <c r="KNW899" s="2198"/>
      <c r="KNX899" s="2198"/>
      <c r="KNY899" s="2198"/>
      <c r="KNZ899" s="2198"/>
      <c r="KOA899" s="2198"/>
      <c r="KOB899" s="2198"/>
      <c r="KOC899" s="2198"/>
      <c r="KOD899" s="2198"/>
      <c r="KOE899" s="2198"/>
      <c r="KOF899" s="2198"/>
      <c r="KOG899" s="2198"/>
      <c r="KOH899" s="2198"/>
      <c r="KOI899" s="2198"/>
      <c r="KOJ899" s="2198"/>
      <c r="KOK899" s="2198"/>
      <c r="KOL899" s="2198"/>
      <c r="KOM899" s="2198"/>
      <c r="KON899" s="2198"/>
      <c r="KOO899" s="2198"/>
      <c r="KOP899" s="2198"/>
      <c r="KOQ899" s="2198"/>
      <c r="KOR899" s="2198"/>
      <c r="KOS899" s="2198"/>
      <c r="KOT899" s="2198"/>
      <c r="KOU899" s="2198"/>
      <c r="KOV899" s="2198"/>
      <c r="KOW899" s="2198"/>
      <c r="KOX899" s="2198"/>
      <c r="KOY899" s="2198"/>
      <c r="KOZ899" s="2198"/>
      <c r="KPA899" s="2198"/>
      <c r="KPB899" s="2198"/>
      <c r="KPC899" s="2198"/>
      <c r="KPD899" s="2198"/>
      <c r="KPE899" s="2198"/>
      <c r="KPF899" s="2198"/>
      <c r="KPG899" s="2198"/>
      <c r="KPH899" s="2198"/>
      <c r="KPI899" s="2198"/>
      <c r="KPJ899" s="2198"/>
      <c r="KPK899" s="2198"/>
      <c r="KPL899" s="2198"/>
      <c r="KPM899" s="2198"/>
      <c r="KPN899" s="2198"/>
      <c r="KPO899" s="2198"/>
      <c r="KPP899" s="2198"/>
      <c r="KPQ899" s="2198"/>
      <c r="KPR899" s="2198"/>
      <c r="KPS899" s="2198"/>
      <c r="KPT899" s="2198"/>
      <c r="KPU899" s="2198"/>
      <c r="KPV899" s="2198"/>
      <c r="KPW899" s="2198"/>
      <c r="KPX899" s="2198"/>
      <c r="KPY899" s="2198"/>
      <c r="KPZ899" s="2198"/>
      <c r="KQA899" s="2198"/>
      <c r="KQB899" s="2198"/>
      <c r="KQC899" s="2198"/>
      <c r="KQD899" s="2198"/>
      <c r="KQE899" s="2198"/>
      <c r="KQF899" s="2198"/>
      <c r="KQG899" s="2198"/>
      <c r="KQH899" s="2198"/>
      <c r="KQI899" s="2198"/>
      <c r="KQJ899" s="2198"/>
      <c r="KQK899" s="2198"/>
      <c r="KQL899" s="2198"/>
      <c r="KQM899" s="2198"/>
      <c r="KQN899" s="2198"/>
      <c r="KQO899" s="2198"/>
      <c r="KQP899" s="2198"/>
      <c r="KQQ899" s="2198"/>
      <c r="KQR899" s="2198"/>
      <c r="KQS899" s="2198"/>
      <c r="KQT899" s="2198"/>
      <c r="KQU899" s="2198"/>
      <c r="KQV899" s="2198"/>
      <c r="KQW899" s="2198"/>
      <c r="KQX899" s="2198"/>
      <c r="KQY899" s="2198"/>
      <c r="KQZ899" s="2198"/>
      <c r="KRA899" s="2198"/>
      <c r="KRB899" s="2198"/>
      <c r="KRC899" s="2198"/>
      <c r="KRD899" s="2198"/>
      <c r="KRE899" s="2198"/>
      <c r="KRF899" s="2198"/>
      <c r="KRG899" s="2198"/>
      <c r="KRH899" s="2198"/>
      <c r="KRI899" s="2198"/>
      <c r="KRJ899" s="2198"/>
      <c r="KRK899" s="2198"/>
      <c r="KRL899" s="2198"/>
      <c r="KRM899" s="2198"/>
      <c r="KRN899" s="2198"/>
      <c r="KRO899" s="2198"/>
      <c r="KRP899" s="2198"/>
      <c r="KRQ899" s="2198"/>
      <c r="KRR899" s="2198"/>
      <c r="KRS899" s="2198"/>
      <c r="KRT899" s="2198"/>
      <c r="KRU899" s="2198"/>
      <c r="KRV899" s="2198"/>
      <c r="KRW899" s="2198"/>
      <c r="KRX899" s="2198"/>
      <c r="KRY899" s="2198"/>
      <c r="KRZ899" s="2198"/>
      <c r="KSA899" s="2198"/>
      <c r="KSB899" s="2198"/>
      <c r="KSC899" s="2198"/>
      <c r="KSD899" s="2198"/>
      <c r="KSE899" s="2198"/>
      <c r="KSF899" s="2198"/>
      <c r="KSG899" s="2198"/>
      <c r="KSH899" s="2198"/>
      <c r="KSI899" s="2198"/>
      <c r="KSM899" s="2198"/>
      <c r="KSN899" s="2198"/>
      <c r="KSO899" s="2198"/>
      <c r="KSP899" s="2198"/>
      <c r="KSQ899" s="2198"/>
      <c r="KSR899" s="2198"/>
      <c r="KSS899" s="2198"/>
      <c r="KST899" s="2198"/>
      <c r="KSU899" s="2198"/>
      <c r="KSV899" s="2198"/>
      <c r="KSW899" s="2198"/>
      <c r="KSX899" s="2198"/>
      <c r="KSY899" s="2198"/>
      <c r="KSZ899" s="2198"/>
      <c r="KTA899" s="2198"/>
      <c r="KTB899" s="2198"/>
      <c r="KTC899" s="2198"/>
      <c r="KTD899" s="2198"/>
      <c r="KTE899" s="2198"/>
      <c r="KTF899" s="2198"/>
      <c r="KTG899" s="2198"/>
      <c r="KTH899" s="2198"/>
      <c r="KTI899" s="2198"/>
      <c r="KTJ899" s="2198"/>
      <c r="KTK899" s="2198"/>
      <c r="KTL899" s="2198"/>
      <c r="KTM899" s="2198"/>
      <c r="KTN899" s="2198"/>
      <c r="KTO899" s="2198"/>
      <c r="KTP899" s="2198"/>
      <c r="KTQ899" s="2198"/>
      <c r="KTR899" s="2198"/>
      <c r="KTS899" s="2198"/>
      <c r="KTT899" s="2198"/>
      <c r="KTU899" s="2198"/>
      <c r="KTV899" s="2198"/>
      <c r="KTW899" s="2198"/>
      <c r="KTX899" s="2198"/>
      <c r="KTY899" s="2198"/>
      <c r="KTZ899" s="2198"/>
      <c r="KUA899" s="2198"/>
      <c r="KUB899" s="2198"/>
      <c r="KUC899" s="2198"/>
      <c r="KUD899" s="2198"/>
      <c r="KUE899" s="2198"/>
      <c r="KUF899" s="2198"/>
      <c r="KUG899" s="2198"/>
      <c r="KUH899" s="2198"/>
      <c r="KUI899" s="2198"/>
      <c r="KUJ899" s="2198"/>
      <c r="KUK899" s="2198"/>
      <c r="KUL899" s="2198"/>
      <c r="KUM899" s="2198"/>
      <c r="KUN899" s="2198"/>
      <c r="KUO899" s="2198"/>
      <c r="KUP899" s="2198"/>
      <c r="KUQ899" s="2198"/>
      <c r="KUR899" s="2198"/>
      <c r="KUS899" s="2198"/>
      <c r="KUT899" s="2198"/>
      <c r="KUU899" s="2198"/>
      <c r="KUV899" s="2198"/>
      <c r="KUW899" s="2198"/>
      <c r="KUX899" s="2198"/>
      <c r="KUY899" s="2198"/>
      <c r="KUZ899" s="2198"/>
      <c r="KVA899" s="2198"/>
      <c r="KVB899" s="2198"/>
      <c r="KVC899" s="2198"/>
      <c r="KVD899" s="2198"/>
      <c r="KVE899" s="2198"/>
      <c r="KVF899" s="2198"/>
      <c r="KVG899" s="2198"/>
      <c r="KVH899" s="2198"/>
      <c r="KVI899" s="2198"/>
      <c r="KVJ899" s="2198"/>
      <c r="KVK899" s="2198"/>
      <c r="KVL899" s="2198"/>
      <c r="KVM899" s="2198"/>
      <c r="KVN899" s="2198"/>
      <c r="KVO899" s="2198"/>
      <c r="KVP899" s="2198"/>
      <c r="KVQ899" s="2198"/>
      <c r="KVR899" s="2198"/>
      <c r="KVS899" s="2198"/>
      <c r="KVT899" s="2198"/>
      <c r="KVU899" s="2198"/>
      <c r="KVV899" s="2198"/>
      <c r="KVW899" s="2198"/>
      <c r="KVX899" s="2198"/>
      <c r="KVY899" s="2198"/>
      <c r="KVZ899" s="2198"/>
      <c r="KWA899" s="2198"/>
      <c r="KWB899" s="2198"/>
      <c r="KWC899" s="2198"/>
      <c r="KWD899" s="2198"/>
      <c r="KWE899" s="2198"/>
      <c r="KWF899" s="2198"/>
      <c r="KWG899" s="2198"/>
      <c r="KWH899" s="2198"/>
      <c r="KWI899" s="2198"/>
      <c r="KWJ899" s="2198"/>
      <c r="KWK899" s="2198"/>
      <c r="KWL899" s="2198"/>
      <c r="KWM899" s="2198"/>
      <c r="KWN899" s="2198"/>
      <c r="KWO899" s="2198"/>
      <c r="KWP899" s="2198"/>
      <c r="KWQ899" s="2198"/>
      <c r="KWR899" s="2198"/>
      <c r="KWS899" s="2198"/>
      <c r="KWT899" s="2198"/>
      <c r="KWU899" s="2198"/>
      <c r="KWV899" s="2198"/>
      <c r="KWW899" s="2198"/>
      <c r="KWX899" s="2198"/>
      <c r="KWY899" s="2198"/>
      <c r="KWZ899" s="2198"/>
      <c r="KXA899" s="2198"/>
      <c r="KXB899" s="2198"/>
      <c r="KXC899" s="2198"/>
      <c r="KXD899" s="2198"/>
      <c r="KXE899" s="2198"/>
      <c r="KXF899" s="2198"/>
      <c r="KXG899" s="2198"/>
      <c r="KXH899" s="2198"/>
      <c r="KXI899" s="2198"/>
      <c r="KXJ899" s="2198"/>
      <c r="KXK899" s="2198"/>
      <c r="KXL899" s="2198"/>
      <c r="KXM899" s="2198"/>
      <c r="KXN899" s="2198"/>
      <c r="KXO899" s="2198"/>
      <c r="KXP899" s="2198"/>
      <c r="KXQ899" s="2198"/>
      <c r="KXR899" s="2198"/>
      <c r="KXS899" s="2198"/>
      <c r="KXT899" s="2198"/>
      <c r="KXU899" s="2198"/>
      <c r="KXV899" s="2198"/>
      <c r="KXW899" s="2198"/>
      <c r="KXX899" s="2198"/>
      <c r="KXY899" s="2198"/>
      <c r="KXZ899" s="2198"/>
      <c r="KYA899" s="2198"/>
      <c r="KYB899" s="2198"/>
      <c r="KYC899" s="2198"/>
      <c r="KYD899" s="2198"/>
      <c r="KYE899" s="2198"/>
      <c r="KYF899" s="2198"/>
      <c r="KYG899" s="2198"/>
      <c r="KYH899" s="2198"/>
      <c r="KYI899" s="2198"/>
      <c r="KYJ899" s="2198"/>
      <c r="KYK899" s="2198"/>
      <c r="KYL899" s="2198"/>
      <c r="KYM899" s="2198"/>
      <c r="KYN899" s="2198"/>
      <c r="KYO899" s="2198"/>
      <c r="KYP899" s="2198"/>
      <c r="KYQ899" s="2198"/>
      <c r="KYR899" s="2198"/>
      <c r="KYS899" s="2198"/>
      <c r="KYT899" s="2198"/>
      <c r="KYU899" s="2198"/>
      <c r="KYV899" s="2198"/>
      <c r="KYW899" s="2198"/>
      <c r="KYX899" s="2198"/>
      <c r="KYY899" s="2198"/>
      <c r="KYZ899" s="2198"/>
      <c r="KZA899" s="2198"/>
      <c r="KZB899" s="2198"/>
      <c r="KZC899" s="2198"/>
      <c r="KZD899" s="2198"/>
      <c r="KZE899" s="2198"/>
      <c r="KZF899" s="2198"/>
      <c r="KZG899" s="2198"/>
      <c r="KZH899" s="2198"/>
      <c r="KZI899" s="2198"/>
      <c r="KZJ899" s="2198"/>
      <c r="KZK899" s="2198"/>
      <c r="KZL899" s="2198"/>
      <c r="KZM899" s="2198"/>
      <c r="KZN899" s="2198"/>
      <c r="KZO899" s="2198"/>
      <c r="KZP899" s="2198"/>
      <c r="KZQ899" s="2198"/>
      <c r="KZR899" s="2198"/>
      <c r="KZS899" s="2198"/>
      <c r="KZT899" s="2198"/>
      <c r="KZU899" s="2198"/>
      <c r="KZV899" s="2198"/>
      <c r="KZW899" s="2198"/>
      <c r="KZX899" s="2198"/>
      <c r="KZY899" s="2198"/>
      <c r="KZZ899" s="2198"/>
      <c r="LAA899" s="2198"/>
      <c r="LAB899" s="2198"/>
      <c r="LAC899" s="2198"/>
      <c r="LAD899" s="2198"/>
      <c r="LAE899" s="2198"/>
      <c r="LAF899" s="2198"/>
      <c r="LAG899" s="2198"/>
      <c r="LAH899" s="2198"/>
      <c r="LAI899" s="2198"/>
      <c r="LAJ899" s="2198"/>
      <c r="LAK899" s="2198"/>
      <c r="LAL899" s="2198"/>
      <c r="LAM899" s="2198"/>
      <c r="LAN899" s="2198"/>
      <c r="LAO899" s="2198"/>
      <c r="LAP899" s="2198"/>
      <c r="LAQ899" s="2198"/>
      <c r="LAR899" s="2198"/>
      <c r="LAS899" s="2198"/>
      <c r="LAT899" s="2198"/>
      <c r="LAU899" s="2198"/>
      <c r="LAV899" s="2198"/>
      <c r="LAW899" s="2198"/>
      <c r="LAX899" s="2198"/>
      <c r="LAY899" s="2198"/>
      <c r="LAZ899" s="2198"/>
      <c r="LBA899" s="2198"/>
      <c r="LBB899" s="2198"/>
      <c r="LBC899" s="2198"/>
      <c r="LBD899" s="2198"/>
      <c r="LBE899" s="2198"/>
      <c r="LBF899" s="2198"/>
      <c r="LBG899" s="2198"/>
      <c r="LBH899" s="2198"/>
      <c r="LBI899" s="2198"/>
      <c r="LBJ899" s="2198"/>
      <c r="LBK899" s="2198"/>
      <c r="LBL899" s="2198"/>
      <c r="LBM899" s="2198"/>
      <c r="LBN899" s="2198"/>
      <c r="LBO899" s="2198"/>
      <c r="LBP899" s="2198"/>
      <c r="LBQ899" s="2198"/>
      <c r="LBR899" s="2198"/>
      <c r="LBS899" s="2198"/>
      <c r="LBT899" s="2198"/>
      <c r="LBU899" s="2198"/>
      <c r="LBV899" s="2198"/>
      <c r="LBW899" s="2198"/>
      <c r="LBX899" s="2198"/>
      <c r="LBY899" s="2198"/>
      <c r="LBZ899" s="2198"/>
      <c r="LCA899" s="2198"/>
      <c r="LCB899" s="2198"/>
      <c r="LCC899" s="2198"/>
      <c r="LCD899" s="2198"/>
      <c r="LCE899" s="2198"/>
      <c r="LCI899" s="2198"/>
      <c r="LCJ899" s="2198"/>
      <c r="LCK899" s="2198"/>
      <c r="LCL899" s="2198"/>
      <c r="LCM899" s="2198"/>
      <c r="LCN899" s="2198"/>
      <c r="LCO899" s="2198"/>
      <c r="LCP899" s="2198"/>
      <c r="LCQ899" s="2198"/>
      <c r="LCR899" s="2198"/>
      <c r="LCS899" s="2198"/>
      <c r="LCT899" s="2198"/>
      <c r="LCU899" s="2198"/>
      <c r="LCV899" s="2198"/>
      <c r="LCW899" s="2198"/>
      <c r="LCX899" s="2198"/>
      <c r="LCY899" s="2198"/>
      <c r="LCZ899" s="2198"/>
      <c r="LDA899" s="2198"/>
      <c r="LDB899" s="2198"/>
      <c r="LDC899" s="2198"/>
      <c r="LDD899" s="2198"/>
      <c r="LDE899" s="2198"/>
      <c r="LDF899" s="2198"/>
      <c r="LDG899" s="2198"/>
      <c r="LDH899" s="2198"/>
      <c r="LDI899" s="2198"/>
      <c r="LDJ899" s="2198"/>
      <c r="LDK899" s="2198"/>
      <c r="LDL899" s="2198"/>
      <c r="LDM899" s="2198"/>
      <c r="LDN899" s="2198"/>
      <c r="LDO899" s="2198"/>
      <c r="LDP899" s="2198"/>
      <c r="LDQ899" s="2198"/>
      <c r="LDR899" s="2198"/>
      <c r="LDS899" s="2198"/>
      <c r="LDT899" s="2198"/>
      <c r="LDU899" s="2198"/>
      <c r="LDV899" s="2198"/>
      <c r="LDW899" s="2198"/>
      <c r="LDX899" s="2198"/>
      <c r="LDY899" s="2198"/>
      <c r="LDZ899" s="2198"/>
      <c r="LEA899" s="2198"/>
      <c r="LEB899" s="2198"/>
      <c r="LEC899" s="2198"/>
      <c r="LED899" s="2198"/>
      <c r="LEE899" s="2198"/>
      <c r="LEF899" s="2198"/>
      <c r="LEG899" s="2198"/>
      <c r="LEH899" s="2198"/>
      <c r="LEI899" s="2198"/>
      <c r="LEJ899" s="2198"/>
      <c r="LEK899" s="2198"/>
      <c r="LEL899" s="2198"/>
      <c r="LEM899" s="2198"/>
      <c r="LEN899" s="2198"/>
      <c r="LEO899" s="2198"/>
      <c r="LEP899" s="2198"/>
      <c r="LEQ899" s="2198"/>
      <c r="LER899" s="2198"/>
      <c r="LES899" s="2198"/>
      <c r="LET899" s="2198"/>
      <c r="LEU899" s="2198"/>
      <c r="LEV899" s="2198"/>
      <c r="LEW899" s="2198"/>
      <c r="LEX899" s="2198"/>
      <c r="LEY899" s="2198"/>
      <c r="LEZ899" s="2198"/>
      <c r="LFA899" s="2198"/>
      <c r="LFB899" s="2198"/>
      <c r="LFC899" s="2198"/>
      <c r="LFD899" s="2198"/>
      <c r="LFE899" s="2198"/>
      <c r="LFF899" s="2198"/>
      <c r="LFG899" s="2198"/>
      <c r="LFH899" s="2198"/>
      <c r="LFI899" s="2198"/>
      <c r="LFJ899" s="2198"/>
      <c r="LFK899" s="2198"/>
      <c r="LFL899" s="2198"/>
      <c r="LFM899" s="2198"/>
      <c r="LFN899" s="2198"/>
      <c r="LFO899" s="2198"/>
      <c r="LFP899" s="2198"/>
      <c r="LFQ899" s="2198"/>
      <c r="LFR899" s="2198"/>
      <c r="LFS899" s="2198"/>
      <c r="LFT899" s="2198"/>
      <c r="LFU899" s="2198"/>
      <c r="LFV899" s="2198"/>
      <c r="LFW899" s="2198"/>
      <c r="LFX899" s="2198"/>
      <c r="LFY899" s="2198"/>
      <c r="LFZ899" s="2198"/>
      <c r="LGA899" s="2198"/>
      <c r="LGB899" s="2198"/>
      <c r="LGC899" s="2198"/>
      <c r="LGD899" s="2198"/>
      <c r="LGE899" s="2198"/>
      <c r="LGF899" s="2198"/>
      <c r="LGG899" s="2198"/>
      <c r="LGH899" s="2198"/>
      <c r="LGI899" s="2198"/>
      <c r="LGJ899" s="2198"/>
      <c r="LGK899" s="2198"/>
      <c r="LGL899" s="2198"/>
      <c r="LGM899" s="2198"/>
      <c r="LGN899" s="2198"/>
      <c r="LGO899" s="2198"/>
      <c r="LGP899" s="2198"/>
      <c r="LGQ899" s="2198"/>
      <c r="LGR899" s="2198"/>
      <c r="LGS899" s="2198"/>
      <c r="LGT899" s="2198"/>
      <c r="LGU899" s="2198"/>
      <c r="LGV899" s="2198"/>
      <c r="LGW899" s="2198"/>
      <c r="LGX899" s="2198"/>
      <c r="LGY899" s="2198"/>
      <c r="LGZ899" s="2198"/>
      <c r="LHA899" s="2198"/>
      <c r="LHB899" s="2198"/>
      <c r="LHC899" s="2198"/>
      <c r="LHD899" s="2198"/>
      <c r="LHE899" s="2198"/>
      <c r="LHF899" s="2198"/>
      <c r="LHG899" s="2198"/>
      <c r="LHH899" s="2198"/>
      <c r="LHI899" s="2198"/>
      <c r="LHJ899" s="2198"/>
      <c r="LHK899" s="2198"/>
      <c r="LHL899" s="2198"/>
      <c r="LHM899" s="2198"/>
      <c r="LHN899" s="2198"/>
      <c r="LHO899" s="2198"/>
      <c r="LHP899" s="2198"/>
      <c r="LHQ899" s="2198"/>
      <c r="LHR899" s="2198"/>
      <c r="LHS899" s="2198"/>
      <c r="LHT899" s="2198"/>
      <c r="LHU899" s="2198"/>
      <c r="LHV899" s="2198"/>
      <c r="LHW899" s="2198"/>
      <c r="LHX899" s="2198"/>
      <c r="LHY899" s="2198"/>
      <c r="LHZ899" s="2198"/>
      <c r="LIA899" s="2198"/>
      <c r="LIB899" s="2198"/>
      <c r="LIC899" s="2198"/>
      <c r="LID899" s="2198"/>
      <c r="LIE899" s="2198"/>
      <c r="LIF899" s="2198"/>
      <c r="LIG899" s="2198"/>
      <c r="LIH899" s="2198"/>
      <c r="LII899" s="2198"/>
      <c r="LIJ899" s="2198"/>
      <c r="LIK899" s="2198"/>
      <c r="LIL899" s="2198"/>
      <c r="LIM899" s="2198"/>
      <c r="LIN899" s="2198"/>
      <c r="LIO899" s="2198"/>
      <c r="LIP899" s="2198"/>
      <c r="LIQ899" s="2198"/>
      <c r="LIR899" s="2198"/>
      <c r="LIS899" s="2198"/>
      <c r="LIT899" s="2198"/>
      <c r="LIU899" s="2198"/>
      <c r="LIV899" s="2198"/>
      <c r="LIW899" s="2198"/>
      <c r="LIX899" s="2198"/>
      <c r="LIY899" s="2198"/>
      <c r="LIZ899" s="2198"/>
      <c r="LJA899" s="2198"/>
      <c r="LJB899" s="2198"/>
      <c r="LJC899" s="2198"/>
      <c r="LJD899" s="2198"/>
      <c r="LJE899" s="2198"/>
      <c r="LJF899" s="2198"/>
      <c r="LJG899" s="2198"/>
      <c r="LJH899" s="2198"/>
      <c r="LJI899" s="2198"/>
      <c r="LJJ899" s="2198"/>
      <c r="LJK899" s="2198"/>
      <c r="LJL899" s="2198"/>
      <c r="LJM899" s="2198"/>
      <c r="LJN899" s="2198"/>
      <c r="LJO899" s="2198"/>
      <c r="LJP899" s="2198"/>
      <c r="LJQ899" s="2198"/>
      <c r="LJR899" s="2198"/>
      <c r="LJS899" s="2198"/>
      <c r="LJT899" s="2198"/>
      <c r="LJU899" s="2198"/>
      <c r="LJV899" s="2198"/>
      <c r="LJW899" s="2198"/>
      <c r="LJX899" s="2198"/>
      <c r="LJY899" s="2198"/>
      <c r="LJZ899" s="2198"/>
      <c r="LKA899" s="2198"/>
      <c r="LKB899" s="2198"/>
      <c r="LKC899" s="2198"/>
      <c r="LKD899" s="2198"/>
      <c r="LKE899" s="2198"/>
      <c r="LKF899" s="2198"/>
      <c r="LKG899" s="2198"/>
      <c r="LKH899" s="2198"/>
      <c r="LKI899" s="2198"/>
      <c r="LKJ899" s="2198"/>
      <c r="LKK899" s="2198"/>
      <c r="LKL899" s="2198"/>
      <c r="LKM899" s="2198"/>
      <c r="LKN899" s="2198"/>
      <c r="LKO899" s="2198"/>
      <c r="LKP899" s="2198"/>
      <c r="LKQ899" s="2198"/>
      <c r="LKR899" s="2198"/>
      <c r="LKS899" s="2198"/>
      <c r="LKT899" s="2198"/>
      <c r="LKU899" s="2198"/>
      <c r="LKV899" s="2198"/>
      <c r="LKW899" s="2198"/>
      <c r="LKX899" s="2198"/>
      <c r="LKY899" s="2198"/>
      <c r="LKZ899" s="2198"/>
      <c r="LLA899" s="2198"/>
      <c r="LLB899" s="2198"/>
      <c r="LLC899" s="2198"/>
      <c r="LLD899" s="2198"/>
      <c r="LLE899" s="2198"/>
      <c r="LLF899" s="2198"/>
      <c r="LLG899" s="2198"/>
      <c r="LLH899" s="2198"/>
      <c r="LLI899" s="2198"/>
      <c r="LLJ899" s="2198"/>
      <c r="LLK899" s="2198"/>
      <c r="LLL899" s="2198"/>
      <c r="LLM899" s="2198"/>
      <c r="LLN899" s="2198"/>
      <c r="LLO899" s="2198"/>
      <c r="LLP899" s="2198"/>
      <c r="LLQ899" s="2198"/>
      <c r="LLR899" s="2198"/>
      <c r="LLS899" s="2198"/>
      <c r="LLT899" s="2198"/>
      <c r="LLU899" s="2198"/>
      <c r="LLV899" s="2198"/>
      <c r="LLW899" s="2198"/>
      <c r="LLX899" s="2198"/>
      <c r="LLY899" s="2198"/>
      <c r="LLZ899" s="2198"/>
      <c r="LMA899" s="2198"/>
      <c r="LME899" s="2198"/>
      <c r="LMF899" s="2198"/>
      <c r="LMG899" s="2198"/>
      <c r="LMH899" s="2198"/>
      <c r="LMI899" s="2198"/>
      <c r="LMJ899" s="2198"/>
      <c r="LMK899" s="2198"/>
      <c r="LML899" s="2198"/>
      <c r="LMM899" s="2198"/>
      <c r="LMN899" s="2198"/>
      <c r="LMO899" s="2198"/>
      <c r="LMP899" s="2198"/>
      <c r="LMQ899" s="2198"/>
      <c r="LMR899" s="2198"/>
      <c r="LMS899" s="2198"/>
      <c r="LMT899" s="2198"/>
      <c r="LMU899" s="2198"/>
      <c r="LMV899" s="2198"/>
      <c r="LMW899" s="2198"/>
      <c r="LMX899" s="2198"/>
      <c r="LMY899" s="2198"/>
      <c r="LMZ899" s="2198"/>
      <c r="LNA899" s="2198"/>
      <c r="LNB899" s="2198"/>
      <c r="LNC899" s="2198"/>
      <c r="LND899" s="2198"/>
      <c r="LNE899" s="2198"/>
      <c r="LNF899" s="2198"/>
      <c r="LNG899" s="2198"/>
      <c r="LNH899" s="2198"/>
      <c r="LNI899" s="2198"/>
      <c r="LNJ899" s="2198"/>
      <c r="LNK899" s="2198"/>
      <c r="LNL899" s="2198"/>
      <c r="LNM899" s="2198"/>
      <c r="LNN899" s="2198"/>
      <c r="LNO899" s="2198"/>
      <c r="LNP899" s="2198"/>
      <c r="LNQ899" s="2198"/>
      <c r="LNR899" s="2198"/>
      <c r="LNS899" s="2198"/>
      <c r="LNT899" s="2198"/>
      <c r="LNU899" s="2198"/>
      <c r="LNV899" s="2198"/>
      <c r="LNW899" s="2198"/>
      <c r="LNX899" s="2198"/>
      <c r="LNY899" s="2198"/>
      <c r="LNZ899" s="2198"/>
      <c r="LOA899" s="2198"/>
      <c r="LOB899" s="2198"/>
      <c r="LOC899" s="2198"/>
      <c r="LOD899" s="2198"/>
      <c r="LOE899" s="2198"/>
      <c r="LOF899" s="2198"/>
      <c r="LOG899" s="2198"/>
      <c r="LOH899" s="2198"/>
      <c r="LOI899" s="2198"/>
      <c r="LOJ899" s="2198"/>
      <c r="LOK899" s="2198"/>
      <c r="LOL899" s="2198"/>
      <c r="LOM899" s="2198"/>
      <c r="LON899" s="2198"/>
      <c r="LOO899" s="2198"/>
      <c r="LOP899" s="2198"/>
      <c r="LOQ899" s="2198"/>
      <c r="LOR899" s="2198"/>
      <c r="LOS899" s="2198"/>
      <c r="LOT899" s="2198"/>
      <c r="LOU899" s="2198"/>
      <c r="LOV899" s="2198"/>
      <c r="LOW899" s="2198"/>
      <c r="LOX899" s="2198"/>
      <c r="LOY899" s="2198"/>
      <c r="LOZ899" s="2198"/>
      <c r="LPA899" s="2198"/>
      <c r="LPB899" s="2198"/>
      <c r="LPC899" s="2198"/>
      <c r="LPD899" s="2198"/>
      <c r="LPE899" s="2198"/>
      <c r="LPF899" s="2198"/>
      <c r="LPG899" s="2198"/>
      <c r="LPH899" s="2198"/>
      <c r="LPI899" s="2198"/>
      <c r="LPJ899" s="2198"/>
      <c r="LPK899" s="2198"/>
      <c r="LPL899" s="2198"/>
      <c r="LPM899" s="2198"/>
      <c r="LPN899" s="2198"/>
      <c r="LPO899" s="2198"/>
      <c r="LPP899" s="2198"/>
      <c r="LPQ899" s="2198"/>
      <c r="LPR899" s="2198"/>
      <c r="LPS899" s="2198"/>
      <c r="LPT899" s="2198"/>
      <c r="LPU899" s="2198"/>
      <c r="LPV899" s="2198"/>
      <c r="LPW899" s="2198"/>
      <c r="LPX899" s="2198"/>
      <c r="LPY899" s="2198"/>
      <c r="LPZ899" s="2198"/>
      <c r="LQA899" s="2198"/>
      <c r="LQB899" s="2198"/>
      <c r="LQC899" s="2198"/>
      <c r="LQD899" s="2198"/>
      <c r="LQE899" s="2198"/>
      <c r="LQF899" s="2198"/>
      <c r="LQG899" s="2198"/>
      <c r="LQH899" s="2198"/>
      <c r="LQI899" s="2198"/>
      <c r="LQJ899" s="2198"/>
      <c r="LQK899" s="2198"/>
      <c r="LQL899" s="2198"/>
      <c r="LQM899" s="2198"/>
      <c r="LQN899" s="2198"/>
      <c r="LQO899" s="2198"/>
      <c r="LQP899" s="2198"/>
      <c r="LQQ899" s="2198"/>
      <c r="LQR899" s="2198"/>
      <c r="LQS899" s="2198"/>
      <c r="LQT899" s="2198"/>
      <c r="LQU899" s="2198"/>
      <c r="LQV899" s="2198"/>
      <c r="LQW899" s="2198"/>
      <c r="LQX899" s="2198"/>
      <c r="LQY899" s="2198"/>
      <c r="LQZ899" s="2198"/>
      <c r="LRA899" s="2198"/>
      <c r="LRB899" s="2198"/>
      <c r="LRC899" s="2198"/>
      <c r="LRD899" s="2198"/>
      <c r="LRE899" s="2198"/>
      <c r="LRF899" s="2198"/>
      <c r="LRG899" s="2198"/>
      <c r="LRH899" s="2198"/>
      <c r="LRI899" s="2198"/>
      <c r="LRJ899" s="2198"/>
      <c r="LRK899" s="2198"/>
      <c r="LRL899" s="2198"/>
      <c r="LRM899" s="2198"/>
      <c r="LRN899" s="2198"/>
      <c r="LRO899" s="2198"/>
      <c r="LRP899" s="2198"/>
      <c r="LRQ899" s="2198"/>
      <c r="LRR899" s="2198"/>
      <c r="LRS899" s="2198"/>
      <c r="LRT899" s="2198"/>
      <c r="LRU899" s="2198"/>
      <c r="LRV899" s="2198"/>
      <c r="LRW899" s="2198"/>
      <c r="LRX899" s="2198"/>
      <c r="LRY899" s="2198"/>
      <c r="LRZ899" s="2198"/>
      <c r="LSA899" s="2198"/>
      <c r="LSB899" s="2198"/>
      <c r="LSC899" s="2198"/>
      <c r="LSD899" s="2198"/>
      <c r="LSE899" s="2198"/>
      <c r="LSF899" s="2198"/>
      <c r="LSG899" s="2198"/>
      <c r="LSH899" s="2198"/>
      <c r="LSI899" s="2198"/>
      <c r="LSJ899" s="2198"/>
      <c r="LSK899" s="2198"/>
      <c r="LSL899" s="2198"/>
      <c r="LSM899" s="2198"/>
      <c r="LSN899" s="2198"/>
      <c r="LSO899" s="2198"/>
      <c r="LSP899" s="2198"/>
      <c r="LSQ899" s="2198"/>
      <c r="LSR899" s="2198"/>
      <c r="LSS899" s="2198"/>
      <c r="LST899" s="2198"/>
      <c r="LSU899" s="2198"/>
      <c r="LSV899" s="2198"/>
      <c r="LSW899" s="2198"/>
      <c r="LSX899" s="2198"/>
      <c r="LSY899" s="2198"/>
      <c r="LSZ899" s="2198"/>
      <c r="LTA899" s="2198"/>
      <c r="LTB899" s="2198"/>
      <c r="LTC899" s="2198"/>
      <c r="LTD899" s="2198"/>
      <c r="LTE899" s="2198"/>
      <c r="LTF899" s="2198"/>
      <c r="LTG899" s="2198"/>
      <c r="LTH899" s="2198"/>
      <c r="LTI899" s="2198"/>
      <c r="LTJ899" s="2198"/>
      <c r="LTK899" s="2198"/>
      <c r="LTL899" s="2198"/>
      <c r="LTM899" s="2198"/>
      <c r="LTN899" s="2198"/>
      <c r="LTO899" s="2198"/>
      <c r="LTP899" s="2198"/>
      <c r="LTQ899" s="2198"/>
      <c r="LTR899" s="2198"/>
      <c r="LTS899" s="2198"/>
      <c r="LTT899" s="2198"/>
      <c r="LTU899" s="2198"/>
      <c r="LTV899" s="2198"/>
      <c r="LTW899" s="2198"/>
      <c r="LTX899" s="2198"/>
      <c r="LTY899" s="2198"/>
      <c r="LTZ899" s="2198"/>
      <c r="LUA899" s="2198"/>
      <c r="LUB899" s="2198"/>
      <c r="LUC899" s="2198"/>
      <c r="LUD899" s="2198"/>
      <c r="LUE899" s="2198"/>
      <c r="LUF899" s="2198"/>
      <c r="LUG899" s="2198"/>
      <c r="LUH899" s="2198"/>
      <c r="LUI899" s="2198"/>
      <c r="LUJ899" s="2198"/>
      <c r="LUK899" s="2198"/>
      <c r="LUL899" s="2198"/>
      <c r="LUM899" s="2198"/>
      <c r="LUN899" s="2198"/>
      <c r="LUO899" s="2198"/>
      <c r="LUP899" s="2198"/>
      <c r="LUQ899" s="2198"/>
      <c r="LUR899" s="2198"/>
      <c r="LUS899" s="2198"/>
      <c r="LUT899" s="2198"/>
      <c r="LUU899" s="2198"/>
      <c r="LUV899" s="2198"/>
      <c r="LUW899" s="2198"/>
      <c r="LUX899" s="2198"/>
      <c r="LUY899" s="2198"/>
      <c r="LUZ899" s="2198"/>
      <c r="LVA899" s="2198"/>
      <c r="LVB899" s="2198"/>
      <c r="LVC899" s="2198"/>
      <c r="LVD899" s="2198"/>
      <c r="LVE899" s="2198"/>
      <c r="LVF899" s="2198"/>
      <c r="LVG899" s="2198"/>
      <c r="LVH899" s="2198"/>
      <c r="LVI899" s="2198"/>
      <c r="LVJ899" s="2198"/>
      <c r="LVK899" s="2198"/>
      <c r="LVL899" s="2198"/>
      <c r="LVM899" s="2198"/>
      <c r="LVN899" s="2198"/>
      <c r="LVO899" s="2198"/>
      <c r="LVP899" s="2198"/>
      <c r="LVQ899" s="2198"/>
      <c r="LVR899" s="2198"/>
      <c r="LVS899" s="2198"/>
      <c r="LVT899" s="2198"/>
      <c r="LVU899" s="2198"/>
      <c r="LVV899" s="2198"/>
      <c r="LVW899" s="2198"/>
      <c r="LWA899" s="2198"/>
      <c r="LWB899" s="2198"/>
      <c r="LWC899" s="2198"/>
      <c r="LWD899" s="2198"/>
      <c r="LWE899" s="2198"/>
      <c r="LWF899" s="2198"/>
      <c r="LWG899" s="2198"/>
      <c r="LWH899" s="2198"/>
      <c r="LWI899" s="2198"/>
      <c r="LWJ899" s="2198"/>
      <c r="LWK899" s="2198"/>
      <c r="LWL899" s="2198"/>
      <c r="LWM899" s="2198"/>
      <c r="LWN899" s="2198"/>
      <c r="LWO899" s="2198"/>
      <c r="LWP899" s="2198"/>
      <c r="LWQ899" s="2198"/>
      <c r="LWR899" s="2198"/>
      <c r="LWS899" s="2198"/>
      <c r="LWT899" s="2198"/>
      <c r="LWU899" s="2198"/>
      <c r="LWV899" s="2198"/>
      <c r="LWW899" s="2198"/>
      <c r="LWX899" s="2198"/>
      <c r="LWY899" s="2198"/>
      <c r="LWZ899" s="2198"/>
      <c r="LXA899" s="2198"/>
      <c r="LXB899" s="2198"/>
      <c r="LXC899" s="2198"/>
      <c r="LXD899" s="2198"/>
      <c r="LXE899" s="2198"/>
      <c r="LXF899" s="2198"/>
      <c r="LXG899" s="2198"/>
      <c r="LXH899" s="2198"/>
      <c r="LXI899" s="2198"/>
      <c r="LXJ899" s="2198"/>
      <c r="LXK899" s="2198"/>
      <c r="LXL899" s="2198"/>
      <c r="LXM899" s="2198"/>
      <c r="LXN899" s="2198"/>
      <c r="LXO899" s="2198"/>
      <c r="LXP899" s="2198"/>
      <c r="LXQ899" s="2198"/>
      <c r="LXR899" s="2198"/>
      <c r="LXS899" s="2198"/>
      <c r="LXT899" s="2198"/>
      <c r="LXU899" s="2198"/>
      <c r="LXV899" s="2198"/>
      <c r="LXW899" s="2198"/>
      <c r="LXX899" s="2198"/>
      <c r="LXY899" s="2198"/>
      <c r="LXZ899" s="2198"/>
      <c r="LYA899" s="2198"/>
      <c r="LYB899" s="2198"/>
      <c r="LYC899" s="2198"/>
      <c r="LYD899" s="2198"/>
      <c r="LYE899" s="2198"/>
      <c r="LYF899" s="2198"/>
      <c r="LYG899" s="2198"/>
      <c r="LYH899" s="2198"/>
      <c r="LYI899" s="2198"/>
      <c r="LYJ899" s="2198"/>
      <c r="LYK899" s="2198"/>
      <c r="LYL899" s="2198"/>
      <c r="LYM899" s="2198"/>
      <c r="LYN899" s="2198"/>
      <c r="LYO899" s="2198"/>
      <c r="LYP899" s="2198"/>
      <c r="LYQ899" s="2198"/>
      <c r="LYR899" s="2198"/>
      <c r="LYS899" s="2198"/>
      <c r="LYT899" s="2198"/>
      <c r="LYU899" s="2198"/>
      <c r="LYV899" s="2198"/>
      <c r="LYW899" s="2198"/>
      <c r="LYX899" s="2198"/>
      <c r="LYY899" s="2198"/>
      <c r="LYZ899" s="2198"/>
      <c r="LZA899" s="2198"/>
      <c r="LZB899" s="2198"/>
      <c r="LZC899" s="2198"/>
      <c r="LZD899" s="2198"/>
      <c r="LZE899" s="2198"/>
      <c r="LZF899" s="2198"/>
      <c r="LZG899" s="2198"/>
      <c r="LZH899" s="2198"/>
      <c r="LZI899" s="2198"/>
      <c r="LZJ899" s="2198"/>
      <c r="LZK899" s="2198"/>
      <c r="LZL899" s="2198"/>
      <c r="LZM899" s="2198"/>
      <c r="LZN899" s="2198"/>
      <c r="LZO899" s="2198"/>
      <c r="LZP899" s="2198"/>
      <c r="LZQ899" s="2198"/>
      <c r="LZR899" s="2198"/>
      <c r="LZS899" s="2198"/>
      <c r="LZT899" s="2198"/>
      <c r="LZU899" s="2198"/>
      <c r="LZV899" s="2198"/>
      <c r="LZW899" s="2198"/>
      <c r="LZX899" s="2198"/>
      <c r="LZY899" s="2198"/>
      <c r="LZZ899" s="2198"/>
      <c r="MAA899" s="2198"/>
      <c r="MAB899" s="2198"/>
      <c r="MAC899" s="2198"/>
      <c r="MAD899" s="2198"/>
      <c r="MAE899" s="2198"/>
      <c r="MAF899" s="2198"/>
      <c r="MAG899" s="2198"/>
      <c r="MAH899" s="2198"/>
      <c r="MAI899" s="2198"/>
      <c r="MAJ899" s="2198"/>
      <c r="MAK899" s="2198"/>
      <c r="MAL899" s="2198"/>
      <c r="MAM899" s="2198"/>
      <c r="MAN899" s="2198"/>
      <c r="MAO899" s="2198"/>
      <c r="MAP899" s="2198"/>
      <c r="MAQ899" s="2198"/>
      <c r="MAR899" s="2198"/>
      <c r="MAS899" s="2198"/>
      <c r="MAT899" s="2198"/>
      <c r="MAU899" s="2198"/>
      <c r="MAV899" s="2198"/>
      <c r="MAW899" s="2198"/>
      <c r="MAX899" s="2198"/>
      <c r="MAY899" s="2198"/>
      <c r="MAZ899" s="2198"/>
      <c r="MBA899" s="2198"/>
      <c r="MBB899" s="2198"/>
      <c r="MBC899" s="2198"/>
      <c r="MBD899" s="2198"/>
      <c r="MBE899" s="2198"/>
      <c r="MBF899" s="2198"/>
      <c r="MBG899" s="2198"/>
      <c r="MBH899" s="2198"/>
      <c r="MBI899" s="2198"/>
      <c r="MBJ899" s="2198"/>
      <c r="MBK899" s="2198"/>
      <c r="MBL899" s="2198"/>
      <c r="MBM899" s="2198"/>
      <c r="MBN899" s="2198"/>
      <c r="MBO899" s="2198"/>
      <c r="MBP899" s="2198"/>
      <c r="MBQ899" s="2198"/>
      <c r="MBR899" s="2198"/>
      <c r="MBS899" s="2198"/>
      <c r="MBT899" s="2198"/>
      <c r="MBU899" s="2198"/>
      <c r="MBV899" s="2198"/>
      <c r="MBW899" s="2198"/>
      <c r="MBX899" s="2198"/>
      <c r="MBY899" s="2198"/>
      <c r="MBZ899" s="2198"/>
      <c r="MCA899" s="2198"/>
      <c r="MCB899" s="2198"/>
      <c r="MCC899" s="2198"/>
      <c r="MCD899" s="2198"/>
      <c r="MCE899" s="2198"/>
      <c r="MCF899" s="2198"/>
      <c r="MCG899" s="2198"/>
      <c r="MCH899" s="2198"/>
      <c r="MCI899" s="2198"/>
      <c r="MCJ899" s="2198"/>
      <c r="MCK899" s="2198"/>
      <c r="MCL899" s="2198"/>
      <c r="MCM899" s="2198"/>
      <c r="MCN899" s="2198"/>
      <c r="MCO899" s="2198"/>
      <c r="MCP899" s="2198"/>
      <c r="MCQ899" s="2198"/>
      <c r="MCR899" s="2198"/>
      <c r="MCS899" s="2198"/>
      <c r="MCT899" s="2198"/>
      <c r="MCU899" s="2198"/>
      <c r="MCV899" s="2198"/>
      <c r="MCW899" s="2198"/>
      <c r="MCX899" s="2198"/>
      <c r="MCY899" s="2198"/>
      <c r="MCZ899" s="2198"/>
      <c r="MDA899" s="2198"/>
      <c r="MDB899" s="2198"/>
      <c r="MDC899" s="2198"/>
      <c r="MDD899" s="2198"/>
      <c r="MDE899" s="2198"/>
      <c r="MDF899" s="2198"/>
      <c r="MDG899" s="2198"/>
      <c r="MDH899" s="2198"/>
      <c r="MDI899" s="2198"/>
      <c r="MDJ899" s="2198"/>
      <c r="MDK899" s="2198"/>
      <c r="MDL899" s="2198"/>
      <c r="MDM899" s="2198"/>
      <c r="MDN899" s="2198"/>
      <c r="MDO899" s="2198"/>
      <c r="MDP899" s="2198"/>
      <c r="MDQ899" s="2198"/>
      <c r="MDR899" s="2198"/>
      <c r="MDS899" s="2198"/>
      <c r="MDT899" s="2198"/>
      <c r="MDU899" s="2198"/>
      <c r="MDV899" s="2198"/>
      <c r="MDW899" s="2198"/>
      <c r="MDX899" s="2198"/>
      <c r="MDY899" s="2198"/>
      <c r="MDZ899" s="2198"/>
      <c r="MEA899" s="2198"/>
      <c r="MEB899" s="2198"/>
      <c r="MEC899" s="2198"/>
      <c r="MED899" s="2198"/>
      <c r="MEE899" s="2198"/>
      <c r="MEF899" s="2198"/>
      <c r="MEG899" s="2198"/>
      <c r="MEH899" s="2198"/>
      <c r="MEI899" s="2198"/>
      <c r="MEJ899" s="2198"/>
      <c r="MEK899" s="2198"/>
      <c r="MEL899" s="2198"/>
      <c r="MEM899" s="2198"/>
      <c r="MEN899" s="2198"/>
      <c r="MEO899" s="2198"/>
      <c r="MEP899" s="2198"/>
      <c r="MEQ899" s="2198"/>
      <c r="MER899" s="2198"/>
      <c r="MES899" s="2198"/>
      <c r="MET899" s="2198"/>
      <c r="MEU899" s="2198"/>
      <c r="MEV899" s="2198"/>
      <c r="MEW899" s="2198"/>
      <c r="MEX899" s="2198"/>
      <c r="MEY899" s="2198"/>
      <c r="MEZ899" s="2198"/>
      <c r="MFA899" s="2198"/>
      <c r="MFB899" s="2198"/>
      <c r="MFC899" s="2198"/>
      <c r="MFD899" s="2198"/>
      <c r="MFE899" s="2198"/>
      <c r="MFF899" s="2198"/>
      <c r="MFG899" s="2198"/>
      <c r="MFH899" s="2198"/>
      <c r="MFI899" s="2198"/>
      <c r="MFJ899" s="2198"/>
      <c r="MFK899" s="2198"/>
      <c r="MFL899" s="2198"/>
      <c r="MFM899" s="2198"/>
      <c r="MFN899" s="2198"/>
      <c r="MFO899" s="2198"/>
      <c r="MFP899" s="2198"/>
      <c r="MFQ899" s="2198"/>
      <c r="MFR899" s="2198"/>
      <c r="MFS899" s="2198"/>
      <c r="MFW899" s="2198"/>
      <c r="MFX899" s="2198"/>
      <c r="MFY899" s="2198"/>
      <c r="MFZ899" s="2198"/>
      <c r="MGA899" s="2198"/>
      <c r="MGB899" s="2198"/>
      <c r="MGC899" s="2198"/>
      <c r="MGD899" s="2198"/>
      <c r="MGE899" s="2198"/>
      <c r="MGF899" s="2198"/>
      <c r="MGG899" s="2198"/>
      <c r="MGH899" s="2198"/>
      <c r="MGI899" s="2198"/>
      <c r="MGJ899" s="2198"/>
      <c r="MGK899" s="2198"/>
      <c r="MGL899" s="2198"/>
      <c r="MGM899" s="2198"/>
      <c r="MGN899" s="2198"/>
      <c r="MGO899" s="2198"/>
      <c r="MGP899" s="2198"/>
      <c r="MGQ899" s="2198"/>
      <c r="MGR899" s="2198"/>
      <c r="MGS899" s="2198"/>
      <c r="MGT899" s="2198"/>
      <c r="MGU899" s="2198"/>
      <c r="MGV899" s="2198"/>
      <c r="MGW899" s="2198"/>
      <c r="MGX899" s="2198"/>
      <c r="MGY899" s="2198"/>
      <c r="MGZ899" s="2198"/>
      <c r="MHA899" s="2198"/>
      <c r="MHB899" s="2198"/>
      <c r="MHC899" s="2198"/>
      <c r="MHD899" s="2198"/>
      <c r="MHE899" s="2198"/>
      <c r="MHF899" s="2198"/>
      <c r="MHG899" s="2198"/>
      <c r="MHH899" s="2198"/>
      <c r="MHI899" s="2198"/>
      <c r="MHJ899" s="2198"/>
      <c r="MHK899" s="2198"/>
      <c r="MHL899" s="2198"/>
      <c r="MHM899" s="2198"/>
      <c r="MHN899" s="2198"/>
      <c r="MHO899" s="2198"/>
      <c r="MHP899" s="2198"/>
      <c r="MHQ899" s="2198"/>
      <c r="MHR899" s="2198"/>
      <c r="MHS899" s="2198"/>
      <c r="MHT899" s="2198"/>
      <c r="MHU899" s="2198"/>
      <c r="MHV899" s="2198"/>
      <c r="MHW899" s="2198"/>
      <c r="MHX899" s="2198"/>
      <c r="MHY899" s="2198"/>
      <c r="MHZ899" s="2198"/>
      <c r="MIA899" s="2198"/>
      <c r="MIB899" s="2198"/>
      <c r="MIC899" s="2198"/>
      <c r="MID899" s="2198"/>
      <c r="MIE899" s="2198"/>
      <c r="MIF899" s="2198"/>
      <c r="MIG899" s="2198"/>
      <c r="MIH899" s="2198"/>
      <c r="MII899" s="2198"/>
      <c r="MIJ899" s="2198"/>
      <c r="MIK899" s="2198"/>
      <c r="MIL899" s="2198"/>
      <c r="MIM899" s="2198"/>
      <c r="MIN899" s="2198"/>
      <c r="MIO899" s="2198"/>
      <c r="MIP899" s="2198"/>
      <c r="MIQ899" s="2198"/>
      <c r="MIR899" s="2198"/>
      <c r="MIS899" s="2198"/>
      <c r="MIT899" s="2198"/>
      <c r="MIU899" s="2198"/>
      <c r="MIV899" s="2198"/>
      <c r="MIW899" s="2198"/>
      <c r="MIX899" s="2198"/>
      <c r="MIY899" s="2198"/>
      <c r="MIZ899" s="2198"/>
      <c r="MJA899" s="2198"/>
      <c r="MJB899" s="2198"/>
      <c r="MJC899" s="2198"/>
      <c r="MJD899" s="2198"/>
      <c r="MJE899" s="2198"/>
      <c r="MJF899" s="2198"/>
      <c r="MJG899" s="2198"/>
      <c r="MJH899" s="2198"/>
      <c r="MJI899" s="2198"/>
      <c r="MJJ899" s="2198"/>
      <c r="MJK899" s="2198"/>
      <c r="MJL899" s="2198"/>
      <c r="MJM899" s="2198"/>
      <c r="MJN899" s="2198"/>
      <c r="MJO899" s="2198"/>
      <c r="MJP899" s="2198"/>
      <c r="MJQ899" s="2198"/>
      <c r="MJR899" s="2198"/>
      <c r="MJS899" s="2198"/>
      <c r="MJT899" s="2198"/>
      <c r="MJU899" s="2198"/>
      <c r="MJV899" s="2198"/>
      <c r="MJW899" s="2198"/>
      <c r="MJX899" s="2198"/>
      <c r="MJY899" s="2198"/>
      <c r="MJZ899" s="2198"/>
      <c r="MKA899" s="2198"/>
      <c r="MKB899" s="2198"/>
      <c r="MKC899" s="2198"/>
      <c r="MKD899" s="2198"/>
      <c r="MKE899" s="2198"/>
      <c r="MKF899" s="2198"/>
      <c r="MKG899" s="2198"/>
      <c r="MKH899" s="2198"/>
      <c r="MKI899" s="2198"/>
      <c r="MKJ899" s="2198"/>
      <c r="MKK899" s="2198"/>
      <c r="MKL899" s="2198"/>
      <c r="MKM899" s="2198"/>
      <c r="MKN899" s="2198"/>
      <c r="MKO899" s="2198"/>
      <c r="MKP899" s="2198"/>
      <c r="MKQ899" s="2198"/>
      <c r="MKR899" s="2198"/>
      <c r="MKS899" s="2198"/>
      <c r="MKT899" s="2198"/>
      <c r="MKU899" s="2198"/>
      <c r="MKV899" s="2198"/>
      <c r="MKW899" s="2198"/>
      <c r="MKX899" s="2198"/>
      <c r="MKY899" s="2198"/>
      <c r="MKZ899" s="2198"/>
      <c r="MLA899" s="2198"/>
      <c r="MLB899" s="2198"/>
      <c r="MLC899" s="2198"/>
      <c r="MLD899" s="2198"/>
      <c r="MLE899" s="2198"/>
      <c r="MLF899" s="2198"/>
      <c r="MLG899" s="2198"/>
      <c r="MLH899" s="2198"/>
      <c r="MLI899" s="2198"/>
      <c r="MLJ899" s="2198"/>
      <c r="MLK899" s="2198"/>
      <c r="MLL899" s="2198"/>
      <c r="MLM899" s="2198"/>
      <c r="MLN899" s="2198"/>
      <c r="MLO899" s="2198"/>
      <c r="MLP899" s="2198"/>
      <c r="MLQ899" s="2198"/>
      <c r="MLR899" s="2198"/>
      <c r="MLS899" s="2198"/>
      <c r="MLT899" s="2198"/>
      <c r="MLU899" s="2198"/>
      <c r="MLV899" s="2198"/>
      <c r="MLW899" s="2198"/>
      <c r="MLX899" s="2198"/>
      <c r="MLY899" s="2198"/>
      <c r="MLZ899" s="2198"/>
      <c r="MMA899" s="2198"/>
      <c r="MMB899" s="2198"/>
      <c r="MMC899" s="2198"/>
      <c r="MMD899" s="2198"/>
      <c r="MME899" s="2198"/>
      <c r="MMF899" s="2198"/>
      <c r="MMG899" s="2198"/>
      <c r="MMH899" s="2198"/>
      <c r="MMI899" s="2198"/>
      <c r="MMJ899" s="2198"/>
      <c r="MMK899" s="2198"/>
      <c r="MML899" s="2198"/>
      <c r="MMM899" s="2198"/>
      <c r="MMN899" s="2198"/>
      <c r="MMO899" s="2198"/>
      <c r="MMP899" s="2198"/>
      <c r="MMQ899" s="2198"/>
      <c r="MMR899" s="2198"/>
      <c r="MMS899" s="2198"/>
      <c r="MMT899" s="2198"/>
      <c r="MMU899" s="2198"/>
      <c r="MMV899" s="2198"/>
      <c r="MMW899" s="2198"/>
      <c r="MMX899" s="2198"/>
      <c r="MMY899" s="2198"/>
      <c r="MMZ899" s="2198"/>
      <c r="MNA899" s="2198"/>
      <c r="MNB899" s="2198"/>
      <c r="MNC899" s="2198"/>
      <c r="MND899" s="2198"/>
      <c r="MNE899" s="2198"/>
      <c r="MNF899" s="2198"/>
      <c r="MNG899" s="2198"/>
      <c r="MNH899" s="2198"/>
      <c r="MNI899" s="2198"/>
      <c r="MNJ899" s="2198"/>
      <c r="MNK899" s="2198"/>
      <c r="MNL899" s="2198"/>
      <c r="MNM899" s="2198"/>
      <c r="MNN899" s="2198"/>
      <c r="MNO899" s="2198"/>
      <c r="MNP899" s="2198"/>
      <c r="MNQ899" s="2198"/>
      <c r="MNR899" s="2198"/>
      <c r="MNS899" s="2198"/>
      <c r="MNT899" s="2198"/>
      <c r="MNU899" s="2198"/>
      <c r="MNV899" s="2198"/>
      <c r="MNW899" s="2198"/>
      <c r="MNX899" s="2198"/>
      <c r="MNY899" s="2198"/>
      <c r="MNZ899" s="2198"/>
      <c r="MOA899" s="2198"/>
      <c r="MOB899" s="2198"/>
      <c r="MOC899" s="2198"/>
      <c r="MOD899" s="2198"/>
      <c r="MOE899" s="2198"/>
      <c r="MOF899" s="2198"/>
      <c r="MOG899" s="2198"/>
      <c r="MOH899" s="2198"/>
      <c r="MOI899" s="2198"/>
      <c r="MOJ899" s="2198"/>
      <c r="MOK899" s="2198"/>
      <c r="MOL899" s="2198"/>
      <c r="MOM899" s="2198"/>
      <c r="MON899" s="2198"/>
      <c r="MOO899" s="2198"/>
      <c r="MOP899" s="2198"/>
      <c r="MOQ899" s="2198"/>
      <c r="MOR899" s="2198"/>
      <c r="MOS899" s="2198"/>
      <c r="MOT899" s="2198"/>
      <c r="MOU899" s="2198"/>
      <c r="MOV899" s="2198"/>
      <c r="MOW899" s="2198"/>
      <c r="MOX899" s="2198"/>
      <c r="MOY899" s="2198"/>
      <c r="MOZ899" s="2198"/>
      <c r="MPA899" s="2198"/>
      <c r="MPB899" s="2198"/>
      <c r="MPC899" s="2198"/>
      <c r="MPD899" s="2198"/>
      <c r="MPE899" s="2198"/>
      <c r="MPF899" s="2198"/>
      <c r="MPG899" s="2198"/>
      <c r="MPH899" s="2198"/>
      <c r="MPI899" s="2198"/>
      <c r="MPJ899" s="2198"/>
      <c r="MPK899" s="2198"/>
      <c r="MPL899" s="2198"/>
      <c r="MPM899" s="2198"/>
      <c r="MPN899" s="2198"/>
      <c r="MPO899" s="2198"/>
      <c r="MPS899" s="2198"/>
      <c r="MPT899" s="2198"/>
      <c r="MPU899" s="2198"/>
      <c r="MPV899" s="2198"/>
      <c r="MPW899" s="2198"/>
      <c r="MPX899" s="2198"/>
      <c r="MPY899" s="2198"/>
      <c r="MPZ899" s="2198"/>
      <c r="MQA899" s="2198"/>
      <c r="MQB899" s="2198"/>
      <c r="MQC899" s="2198"/>
      <c r="MQD899" s="2198"/>
      <c r="MQE899" s="2198"/>
      <c r="MQF899" s="2198"/>
      <c r="MQG899" s="2198"/>
      <c r="MQH899" s="2198"/>
      <c r="MQI899" s="2198"/>
      <c r="MQJ899" s="2198"/>
      <c r="MQK899" s="2198"/>
      <c r="MQL899" s="2198"/>
      <c r="MQM899" s="2198"/>
      <c r="MQN899" s="2198"/>
      <c r="MQO899" s="2198"/>
      <c r="MQP899" s="2198"/>
      <c r="MQQ899" s="2198"/>
      <c r="MQR899" s="2198"/>
      <c r="MQS899" s="2198"/>
      <c r="MQT899" s="2198"/>
      <c r="MQU899" s="2198"/>
      <c r="MQV899" s="2198"/>
      <c r="MQW899" s="2198"/>
      <c r="MQX899" s="2198"/>
      <c r="MQY899" s="2198"/>
      <c r="MQZ899" s="2198"/>
      <c r="MRA899" s="2198"/>
      <c r="MRB899" s="2198"/>
      <c r="MRC899" s="2198"/>
      <c r="MRD899" s="2198"/>
      <c r="MRE899" s="2198"/>
      <c r="MRF899" s="2198"/>
      <c r="MRG899" s="2198"/>
      <c r="MRH899" s="2198"/>
      <c r="MRI899" s="2198"/>
      <c r="MRJ899" s="2198"/>
      <c r="MRK899" s="2198"/>
      <c r="MRL899" s="2198"/>
      <c r="MRM899" s="2198"/>
      <c r="MRN899" s="2198"/>
      <c r="MRO899" s="2198"/>
      <c r="MRP899" s="2198"/>
      <c r="MRQ899" s="2198"/>
      <c r="MRR899" s="2198"/>
      <c r="MRS899" s="2198"/>
      <c r="MRT899" s="2198"/>
      <c r="MRU899" s="2198"/>
      <c r="MRV899" s="2198"/>
      <c r="MRW899" s="2198"/>
      <c r="MRX899" s="2198"/>
      <c r="MRY899" s="2198"/>
      <c r="MRZ899" s="2198"/>
      <c r="MSA899" s="2198"/>
      <c r="MSB899" s="2198"/>
      <c r="MSC899" s="2198"/>
      <c r="MSD899" s="2198"/>
      <c r="MSE899" s="2198"/>
      <c r="MSF899" s="2198"/>
      <c r="MSG899" s="2198"/>
      <c r="MSH899" s="2198"/>
      <c r="MSI899" s="2198"/>
      <c r="MSJ899" s="2198"/>
      <c r="MSK899" s="2198"/>
      <c r="MSL899" s="2198"/>
      <c r="MSM899" s="2198"/>
      <c r="MSN899" s="2198"/>
      <c r="MSO899" s="2198"/>
      <c r="MSP899" s="2198"/>
      <c r="MSQ899" s="2198"/>
      <c r="MSR899" s="2198"/>
      <c r="MSS899" s="2198"/>
      <c r="MST899" s="2198"/>
      <c r="MSU899" s="2198"/>
      <c r="MSV899" s="2198"/>
      <c r="MSW899" s="2198"/>
      <c r="MSX899" s="2198"/>
      <c r="MSY899" s="2198"/>
      <c r="MSZ899" s="2198"/>
      <c r="MTA899" s="2198"/>
      <c r="MTB899" s="2198"/>
      <c r="MTC899" s="2198"/>
      <c r="MTD899" s="2198"/>
      <c r="MTE899" s="2198"/>
      <c r="MTF899" s="2198"/>
      <c r="MTG899" s="2198"/>
      <c r="MTH899" s="2198"/>
      <c r="MTI899" s="2198"/>
      <c r="MTJ899" s="2198"/>
      <c r="MTK899" s="2198"/>
      <c r="MTL899" s="2198"/>
      <c r="MTM899" s="2198"/>
      <c r="MTN899" s="2198"/>
      <c r="MTO899" s="2198"/>
      <c r="MTP899" s="2198"/>
      <c r="MTQ899" s="2198"/>
      <c r="MTR899" s="2198"/>
      <c r="MTS899" s="2198"/>
      <c r="MTT899" s="2198"/>
      <c r="MTU899" s="2198"/>
      <c r="MTV899" s="2198"/>
      <c r="MTW899" s="2198"/>
      <c r="MTX899" s="2198"/>
      <c r="MTY899" s="2198"/>
      <c r="MTZ899" s="2198"/>
      <c r="MUA899" s="2198"/>
      <c r="MUB899" s="2198"/>
      <c r="MUC899" s="2198"/>
      <c r="MUD899" s="2198"/>
      <c r="MUE899" s="2198"/>
      <c r="MUF899" s="2198"/>
      <c r="MUG899" s="2198"/>
      <c r="MUH899" s="2198"/>
      <c r="MUI899" s="2198"/>
      <c r="MUJ899" s="2198"/>
      <c r="MUK899" s="2198"/>
      <c r="MUL899" s="2198"/>
      <c r="MUM899" s="2198"/>
      <c r="MUN899" s="2198"/>
      <c r="MUO899" s="2198"/>
      <c r="MUP899" s="2198"/>
      <c r="MUQ899" s="2198"/>
      <c r="MUR899" s="2198"/>
      <c r="MUS899" s="2198"/>
      <c r="MUT899" s="2198"/>
      <c r="MUU899" s="2198"/>
      <c r="MUV899" s="2198"/>
      <c r="MUW899" s="2198"/>
      <c r="MUX899" s="2198"/>
      <c r="MUY899" s="2198"/>
      <c r="MUZ899" s="2198"/>
      <c r="MVA899" s="2198"/>
      <c r="MVB899" s="2198"/>
      <c r="MVC899" s="2198"/>
      <c r="MVD899" s="2198"/>
      <c r="MVE899" s="2198"/>
      <c r="MVF899" s="2198"/>
      <c r="MVG899" s="2198"/>
      <c r="MVH899" s="2198"/>
      <c r="MVI899" s="2198"/>
      <c r="MVJ899" s="2198"/>
      <c r="MVK899" s="2198"/>
      <c r="MVL899" s="2198"/>
      <c r="MVM899" s="2198"/>
      <c r="MVN899" s="2198"/>
      <c r="MVO899" s="2198"/>
      <c r="MVP899" s="2198"/>
      <c r="MVQ899" s="2198"/>
      <c r="MVR899" s="2198"/>
      <c r="MVS899" s="2198"/>
      <c r="MVT899" s="2198"/>
      <c r="MVU899" s="2198"/>
      <c r="MVV899" s="2198"/>
      <c r="MVW899" s="2198"/>
      <c r="MVX899" s="2198"/>
      <c r="MVY899" s="2198"/>
      <c r="MVZ899" s="2198"/>
      <c r="MWA899" s="2198"/>
      <c r="MWB899" s="2198"/>
      <c r="MWC899" s="2198"/>
      <c r="MWD899" s="2198"/>
      <c r="MWE899" s="2198"/>
      <c r="MWF899" s="2198"/>
      <c r="MWG899" s="2198"/>
      <c r="MWH899" s="2198"/>
      <c r="MWI899" s="2198"/>
      <c r="MWJ899" s="2198"/>
      <c r="MWK899" s="2198"/>
      <c r="MWL899" s="2198"/>
      <c r="MWM899" s="2198"/>
      <c r="MWN899" s="2198"/>
      <c r="MWO899" s="2198"/>
      <c r="MWP899" s="2198"/>
      <c r="MWQ899" s="2198"/>
      <c r="MWR899" s="2198"/>
      <c r="MWS899" s="2198"/>
      <c r="MWT899" s="2198"/>
      <c r="MWU899" s="2198"/>
      <c r="MWV899" s="2198"/>
      <c r="MWW899" s="2198"/>
      <c r="MWX899" s="2198"/>
      <c r="MWY899" s="2198"/>
      <c r="MWZ899" s="2198"/>
      <c r="MXA899" s="2198"/>
      <c r="MXB899" s="2198"/>
      <c r="MXC899" s="2198"/>
      <c r="MXD899" s="2198"/>
      <c r="MXE899" s="2198"/>
      <c r="MXF899" s="2198"/>
      <c r="MXG899" s="2198"/>
      <c r="MXH899" s="2198"/>
      <c r="MXI899" s="2198"/>
      <c r="MXJ899" s="2198"/>
      <c r="MXK899" s="2198"/>
      <c r="MXL899" s="2198"/>
      <c r="MXM899" s="2198"/>
      <c r="MXN899" s="2198"/>
      <c r="MXO899" s="2198"/>
      <c r="MXP899" s="2198"/>
      <c r="MXQ899" s="2198"/>
      <c r="MXR899" s="2198"/>
      <c r="MXS899" s="2198"/>
      <c r="MXT899" s="2198"/>
      <c r="MXU899" s="2198"/>
      <c r="MXV899" s="2198"/>
      <c r="MXW899" s="2198"/>
      <c r="MXX899" s="2198"/>
      <c r="MXY899" s="2198"/>
      <c r="MXZ899" s="2198"/>
      <c r="MYA899" s="2198"/>
      <c r="MYB899" s="2198"/>
      <c r="MYC899" s="2198"/>
      <c r="MYD899" s="2198"/>
      <c r="MYE899" s="2198"/>
      <c r="MYF899" s="2198"/>
      <c r="MYG899" s="2198"/>
      <c r="MYH899" s="2198"/>
      <c r="MYI899" s="2198"/>
      <c r="MYJ899" s="2198"/>
      <c r="MYK899" s="2198"/>
      <c r="MYL899" s="2198"/>
      <c r="MYM899" s="2198"/>
      <c r="MYN899" s="2198"/>
      <c r="MYO899" s="2198"/>
      <c r="MYP899" s="2198"/>
      <c r="MYQ899" s="2198"/>
      <c r="MYR899" s="2198"/>
      <c r="MYS899" s="2198"/>
      <c r="MYT899" s="2198"/>
      <c r="MYU899" s="2198"/>
      <c r="MYV899" s="2198"/>
      <c r="MYW899" s="2198"/>
      <c r="MYX899" s="2198"/>
      <c r="MYY899" s="2198"/>
      <c r="MYZ899" s="2198"/>
      <c r="MZA899" s="2198"/>
      <c r="MZB899" s="2198"/>
      <c r="MZC899" s="2198"/>
      <c r="MZD899" s="2198"/>
      <c r="MZE899" s="2198"/>
      <c r="MZF899" s="2198"/>
      <c r="MZG899" s="2198"/>
      <c r="MZH899" s="2198"/>
      <c r="MZI899" s="2198"/>
      <c r="MZJ899" s="2198"/>
      <c r="MZK899" s="2198"/>
      <c r="MZO899" s="2198"/>
      <c r="MZP899" s="2198"/>
      <c r="MZQ899" s="2198"/>
      <c r="MZR899" s="2198"/>
      <c r="MZS899" s="2198"/>
      <c r="MZT899" s="2198"/>
      <c r="MZU899" s="2198"/>
      <c r="MZV899" s="2198"/>
      <c r="MZW899" s="2198"/>
      <c r="MZX899" s="2198"/>
      <c r="MZY899" s="2198"/>
      <c r="MZZ899" s="2198"/>
      <c r="NAA899" s="2198"/>
      <c r="NAB899" s="2198"/>
      <c r="NAC899" s="2198"/>
      <c r="NAD899" s="2198"/>
      <c r="NAE899" s="2198"/>
      <c r="NAF899" s="2198"/>
      <c r="NAG899" s="2198"/>
      <c r="NAH899" s="2198"/>
      <c r="NAI899" s="2198"/>
      <c r="NAJ899" s="2198"/>
      <c r="NAK899" s="2198"/>
      <c r="NAL899" s="2198"/>
      <c r="NAM899" s="2198"/>
      <c r="NAN899" s="2198"/>
      <c r="NAO899" s="2198"/>
      <c r="NAP899" s="2198"/>
      <c r="NAQ899" s="2198"/>
      <c r="NAR899" s="2198"/>
      <c r="NAS899" s="2198"/>
      <c r="NAT899" s="2198"/>
      <c r="NAU899" s="2198"/>
      <c r="NAV899" s="2198"/>
      <c r="NAW899" s="2198"/>
      <c r="NAX899" s="2198"/>
      <c r="NAY899" s="2198"/>
      <c r="NAZ899" s="2198"/>
      <c r="NBA899" s="2198"/>
      <c r="NBB899" s="2198"/>
      <c r="NBC899" s="2198"/>
      <c r="NBD899" s="2198"/>
      <c r="NBE899" s="2198"/>
      <c r="NBF899" s="2198"/>
      <c r="NBG899" s="2198"/>
      <c r="NBH899" s="2198"/>
      <c r="NBI899" s="2198"/>
      <c r="NBJ899" s="2198"/>
      <c r="NBK899" s="2198"/>
      <c r="NBL899" s="2198"/>
      <c r="NBM899" s="2198"/>
      <c r="NBN899" s="2198"/>
      <c r="NBO899" s="2198"/>
      <c r="NBP899" s="2198"/>
      <c r="NBQ899" s="2198"/>
      <c r="NBR899" s="2198"/>
      <c r="NBS899" s="2198"/>
      <c r="NBT899" s="2198"/>
      <c r="NBU899" s="2198"/>
      <c r="NBV899" s="2198"/>
      <c r="NBW899" s="2198"/>
      <c r="NBX899" s="2198"/>
      <c r="NBY899" s="2198"/>
      <c r="NBZ899" s="2198"/>
      <c r="NCA899" s="2198"/>
      <c r="NCB899" s="2198"/>
      <c r="NCC899" s="2198"/>
      <c r="NCD899" s="2198"/>
      <c r="NCE899" s="2198"/>
      <c r="NCF899" s="2198"/>
      <c r="NCG899" s="2198"/>
      <c r="NCH899" s="2198"/>
      <c r="NCI899" s="2198"/>
      <c r="NCJ899" s="2198"/>
      <c r="NCK899" s="2198"/>
      <c r="NCL899" s="2198"/>
      <c r="NCM899" s="2198"/>
      <c r="NCN899" s="2198"/>
      <c r="NCO899" s="2198"/>
      <c r="NCP899" s="2198"/>
      <c r="NCQ899" s="2198"/>
      <c r="NCR899" s="2198"/>
      <c r="NCS899" s="2198"/>
      <c r="NCT899" s="2198"/>
      <c r="NCU899" s="2198"/>
      <c r="NCV899" s="2198"/>
      <c r="NCW899" s="2198"/>
      <c r="NCX899" s="2198"/>
      <c r="NCY899" s="2198"/>
      <c r="NCZ899" s="2198"/>
      <c r="NDA899" s="2198"/>
      <c r="NDB899" s="2198"/>
      <c r="NDC899" s="2198"/>
      <c r="NDD899" s="2198"/>
      <c r="NDE899" s="2198"/>
      <c r="NDF899" s="2198"/>
      <c r="NDG899" s="2198"/>
      <c r="NDH899" s="2198"/>
      <c r="NDI899" s="2198"/>
      <c r="NDJ899" s="2198"/>
      <c r="NDK899" s="2198"/>
      <c r="NDL899" s="2198"/>
      <c r="NDM899" s="2198"/>
      <c r="NDN899" s="2198"/>
      <c r="NDO899" s="2198"/>
      <c r="NDP899" s="2198"/>
      <c r="NDQ899" s="2198"/>
      <c r="NDR899" s="2198"/>
      <c r="NDS899" s="2198"/>
      <c r="NDT899" s="2198"/>
      <c r="NDU899" s="2198"/>
      <c r="NDV899" s="2198"/>
      <c r="NDW899" s="2198"/>
      <c r="NDX899" s="2198"/>
      <c r="NDY899" s="2198"/>
      <c r="NDZ899" s="2198"/>
      <c r="NEA899" s="2198"/>
      <c r="NEB899" s="2198"/>
      <c r="NEC899" s="2198"/>
      <c r="NED899" s="2198"/>
      <c r="NEE899" s="2198"/>
      <c r="NEF899" s="2198"/>
      <c r="NEG899" s="2198"/>
      <c r="NEH899" s="2198"/>
      <c r="NEI899" s="2198"/>
      <c r="NEJ899" s="2198"/>
      <c r="NEK899" s="2198"/>
      <c r="NEL899" s="2198"/>
      <c r="NEM899" s="2198"/>
      <c r="NEN899" s="2198"/>
      <c r="NEO899" s="2198"/>
      <c r="NEP899" s="2198"/>
      <c r="NEQ899" s="2198"/>
      <c r="NER899" s="2198"/>
      <c r="NES899" s="2198"/>
      <c r="NET899" s="2198"/>
      <c r="NEU899" s="2198"/>
      <c r="NEV899" s="2198"/>
      <c r="NEW899" s="2198"/>
      <c r="NEX899" s="2198"/>
      <c r="NEY899" s="2198"/>
      <c r="NEZ899" s="2198"/>
      <c r="NFA899" s="2198"/>
      <c r="NFB899" s="2198"/>
      <c r="NFC899" s="2198"/>
      <c r="NFD899" s="2198"/>
      <c r="NFE899" s="2198"/>
      <c r="NFF899" s="2198"/>
      <c r="NFG899" s="2198"/>
      <c r="NFH899" s="2198"/>
      <c r="NFI899" s="2198"/>
      <c r="NFJ899" s="2198"/>
      <c r="NFK899" s="2198"/>
      <c r="NFL899" s="2198"/>
      <c r="NFM899" s="2198"/>
      <c r="NFN899" s="2198"/>
      <c r="NFO899" s="2198"/>
      <c r="NFP899" s="2198"/>
      <c r="NFQ899" s="2198"/>
      <c r="NFR899" s="2198"/>
      <c r="NFS899" s="2198"/>
      <c r="NFT899" s="2198"/>
      <c r="NFU899" s="2198"/>
      <c r="NFV899" s="2198"/>
      <c r="NFW899" s="2198"/>
      <c r="NFX899" s="2198"/>
      <c r="NFY899" s="2198"/>
      <c r="NFZ899" s="2198"/>
      <c r="NGA899" s="2198"/>
      <c r="NGB899" s="2198"/>
      <c r="NGC899" s="2198"/>
      <c r="NGD899" s="2198"/>
      <c r="NGE899" s="2198"/>
      <c r="NGF899" s="2198"/>
      <c r="NGG899" s="2198"/>
      <c r="NGH899" s="2198"/>
      <c r="NGI899" s="2198"/>
      <c r="NGJ899" s="2198"/>
      <c r="NGK899" s="2198"/>
      <c r="NGL899" s="2198"/>
      <c r="NGM899" s="2198"/>
      <c r="NGN899" s="2198"/>
      <c r="NGO899" s="2198"/>
      <c r="NGP899" s="2198"/>
      <c r="NGQ899" s="2198"/>
      <c r="NGR899" s="2198"/>
      <c r="NGS899" s="2198"/>
      <c r="NGT899" s="2198"/>
      <c r="NGU899" s="2198"/>
      <c r="NGV899" s="2198"/>
      <c r="NGW899" s="2198"/>
      <c r="NGX899" s="2198"/>
      <c r="NGY899" s="2198"/>
      <c r="NGZ899" s="2198"/>
      <c r="NHA899" s="2198"/>
      <c r="NHB899" s="2198"/>
      <c r="NHC899" s="2198"/>
      <c r="NHD899" s="2198"/>
      <c r="NHE899" s="2198"/>
      <c r="NHF899" s="2198"/>
      <c r="NHG899" s="2198"/>
      <c r="NHH899" s="2198"/>
      <c r="NHI899" s="2198"/>
      <c r="NHJ899" s="2198"/>
      <c r="NHK899" s="2198"/>
      <c r="NHL899" s="2198"/>
      <c r="NHM899" s="2198"/>
      <c r="NHN899" s="2198"/>
      <c r="NHO899" s="2198"/>
      <c r="NHP899" s="2198"/>
      <c r="NHQ899" s="2198"/>
      <c r="NHR899" s="2198"/>
      <c r="NHS899" s="2198"/>
      <c r="NHT899" s="2198"/>
      <c r="NHU899" s="2198"/>
      <c r="NHV899" s="2198"/>
      <c r="NHW899" s="2198"/>
      <c r="NHX899" s="2198"/>
      <c r="NHY899" s="2198"/>
      <c r="NHZ899" s="2198"/>
      <c r="NIA899" s="2198"/>
      <c r="NIB899" s="2198"/>
      <c r="NIC899" s="2198"/>
      <c r="NID899" s="2198"/>
      <c r="NIE899" s="2198"/>
      <c r="NIF899" s="2198"/>
      <c r="NIG899" s="2198"/>
      <c r="NIH899" s="2198"/>
      <c r="NII899" s="2198"/>
      <c r="NIJ899" s="2198"/>
      <c r="NIK899" s="2198"/>
      <c r="NIL899" s="2198"/>
      <c r="NIM899" s="2198"/>
      <c r="NIN899" s="2198"/>
      <c r="NIO899" s="2198"/>
      <c r="NIP899" s="2198"/>
      <c r="NIQ899" s="2198"/>
      <c r="NIR899" s="2198"/>
      <c r="NIS899" s="2198"/>
      <c r="NIT899" s="2198"/>
      <c r="NIU899" s="2198"/>
      <c r="NIV899" s="2198"/>
      <c r="NIW899" s="2198"/>
      <c r="NIX899" s="2198"/>
      <c r="NIY899" s="2198"/>
      <c r="NIZ899" s="2198"/>
      <c r="NJA899" s="2198"/>
      <c r="NJB899" s="2198"/>
      <c r="NJC899" s="2198"/>
      <c r="NJD899" s="2198"/>
      <c r="NJE899" s="2198"/>
      <c r="NJF899" s="2198"/>
      <c r="NJG899" s="2198"/>
      <c r="NJK899" s="2198"/>
      <c r="NJL899" s="2198"/>
      <c r="NJM899" s="2198"/>
      <c r="NJN899" s="2198"/>
      <c r="NJO899" s="2198"/>
      <c r="NJP899" s="2198"/>
      <c r="NJQ899" s="2198"/>
      <c r="NJR899" s="2198"/>
      <c r="NJS899" s="2198"/>
      <c r="NJT899" s="2198"/>
      <c r="NJU899" s="2198"/>
      <c r="NJV899" s="2198"/>
      <c r="NJW899" s="2198"/>
      <c r="NJX899" s="2198"/>
      <c r="NJY899" s="2198"/>
      <c r="NJZ899" s="2198"/>
      <c r="NKA899" s="2198"/>
      <c r="NKB899" s="2198"/>
      <c r="NKC899" s="2198"/>
      <c r="NKD899" s="2198"/>
      <c r="NKE899" s="2198"/>
      <c r="NKF899" s="2198"/>
      <c r="NKG899" s="2198"/>
      <c r="NKH899" s="2198"/>
      <c r="NKI899" s="2198"/>
      <c r="NKJ899" s="2198"/>
      <c r="NKK899" s="2198"/>
      <c r="NKL899" s="2198"/>
      <c r="NKM899" s="2198"/>
      <c r="NKN899" s="2198"/>
      <c r="NKO899" s="2198"/>
      <c r="NKP899" s="2198"/>
      <c r="NKQ899" s="2198"/>
      <c r="NKR899" s="2198"/>
      <c r="NKS899" s="2198"/>
      <c r="NKT899" s="2198"/>
      <c r="NKU899" s="2198"/>
      <c r="NKV899" s="2198"/>
      <c r="NKW899" s="2198"/>
      <c r="NKX899" s="2198"/>
      <c r="NKY899" s="2198"/>
      <c r="NKZ899" s="2198"/>
      <c r="NLA899" s="2198"/>
      <c r="NLB899" s="2198"/>
      <c r="NLC899" s="2198"/>
      <c r="NLD899" s="2198"/>
      <c r="NLE899" s="2198"/>
      <c r="NLF899" s="2198"/>
      <c r="NLG899" s="2198"/>
      <c r="NLH899" s="2198"/>
      <c r="NLI899" s="2198"/>
      <c r="NLJ899" s="2198"/>
      <c r="NLK899" s="2198"/>
      <c r="NLL899" s="2198"/>
      <c r="NLM899" s="2198"/>
      <c r="NLN899" s="2198"/>
      <c r="NLO899" s="2198"/>
      <c r="NLP899" s="2198"/>
      <c r="NLQ899" s="2198"/>
      <c r="NLR899" s="2198"/>
      <c r="NLS899" s="2198"/>
      <c r="NLT899" s="2198"/>
      <c r="NLU899" s="2198"/>
      <c r="NLV899" s="2198"/>
      <c r="NLW899" s="2198"/>
      <c r="NLX899" s="2198"/>
      <c r="NLY899" s="2198"/>
      <c r="NLZ899" s="2198"/>
      <c r="NMA899" s="2198"/>
      <c r="NMB899" s="2198"/>
      <c r="NMC899" s="2198"/>
      <c r="NMD899" s="2198"/>
      <c r="NME899" s="2198"/>
      <c r="NMF899" s="2198"/>
      <c r="NMG899" s="2198"/>
      <c r="NMH899" s="2198"/>
      <c r="NMI899" s="2198"/>
      <c r="NMJ899" s="2198"/>
      <c r="NMK899" s="2198"/>
      <c r="NML899" s="2198"/>
      <c r="NMM899" s="2198"/>
      <c r="NMN899" s="2198"/>
      <c r="NMO899" s="2198"/>
      <c r="NMP899" s="2198"/>
      <c r="NMQ899" s="2198"/>
      <c r="NMR899" s="2198"/>
      <c r="NMS899" s="2198"/>
      <c r="NMT899" s="2198"/>
      <c r="NMU899" s="2198"/>
      <c r="NMV899" s="2198"/>
      <c r="NMW899" s="2198"/>
      <c r="NMX899" s="2198"/>
      <c r="NMY899" s="2198"/>
      <c r="NMZ899" s="2198"/>
      <c r="NNA899" s="2198"/>
      <c r="NNB899" s="2198"/>
      <c r="NNC899" s="2198"/>
      <c r="NND899" s="2198"/>
      <c r="NNE899" s="2198"/>
      <c r="NNF899" s="2198"/>
      <c r="NNG899" s="2198"/>
      <c r="NNH899" s="2198"/>
      <c r="NNI899" s="2198"/>
      <c r="NNJ899" s="2198"/>
      <c r="NNK899" s="2198"/>
      <c r="NNL899" s="2198"/>
      <c r="NNM899" s="2198"/>
      <c r="NNN899" s="2198"/>
      <c r="NNO899" s="2198"/>
      <c r="NNP899" s="2198"/>
      <c r="NNQ899" s="2198"/>
      <c r="NNR899" s="2198"/>
      <c r="NNS899" s="2198"/>
      <c r="NNT899" s="2198"/>
      <c r="NNU899" s="2198"/>
      <c r="NNV899" s="2198"/>
      <c r="NNW899" s="2198"/>
      <c r="NNX899" s="2198"/>
      <c r="NNY899" s="2198"/>
      <c r="NNZ899" s="2198"/>
      <c r="NOA899" s="2198"/>
      <c r="NOB899" s="2198"/>
      <c r="NOC899" s="2198"/>
      <c r="NOD899" s="2198"/>
      <c r="NOE899" s="2198"/>
      <c r="NOF899" s="2198"/>
      <c r="NOG899" s="2198"/>
      <c r="NOH899" s="2198"/>
      <c r="NOI899" s="2198"/>
      <c r="NOJ899" s="2198"/>
      <c r="NOK899" s="2198"/>
      <c r="NOL899" s="2198"/>
      <c r="NOM899" s="2198"/>
      <c r="NON899" s="2198"/>
      <c r="NOO899" s="2198"/>
      <c r="NOP899" s="2198"/>
      <c r="NOQ899" s="2198"/>
      <c r="NOR899" s="2198"/>
      <c r="NOS899" s="2198"/>
      <c r="NOT899" s="2198"/>
      <c r="NOU899" s="2198"/>
      <c r="NOV899" s="2198"/>
      <c r="NOW899" s="2198"/>
      <c r="NOX899" s="2198"/>
      <c r="NOY899" s="2198"/>
      <c r="NOZ899" s="2198"/>
      <c r="NPA899" s="2198"/>
      <c r="NPB899" s="2198"/>
      <c r="NPC899" s="2198"/>
      <c r="NPD899" s="2198"/>
      <c r="NPE899" s="2198"/>
      <c r="NPF899" s="2198"/>
      <c r="NPG899" s="2198"/>
      <c r="NPH899" s="2198"/>
      <c r="NPI899" s="2198"/>
      <c r="NPJ899" s="2198"/>
      <c r="NPK899" s="2198"/>
      <c r="NPL899" s="2198"/>
      <c r="NPM899" s="2198"/>
      <c r="NPN899" s="2198"/>
      <c r="NPO899" s="2198"/>
      <c r="NPP899" s="2198"/>
      <c r="NPQ899" s="2198"/>
      <c r="NPR899" s="2198"/>
      <c r="NPS899" s="2198"/>
      <c r="NPT899" s="2198"/>
      <c r="NPU899" s="2198"/>
      <c r="NPV899" s="2198"/>
      <c r="NPW899" s="2198"/>
      <c r="NPX899" s="2198"/>
      <c r="NPY899" s="2198"/>
      <c r="NPZ899" s="2198"/>
      <c r="NQA899" s="2198"/>
      <c r="NQB899" s="2198"/>
      <c r="NQC899" s="2198"/>
      <c r="NQD899" s="2198"/>
      <c r="NQE899" s="2198"/>
      <c r="NQF899" s="2198"/>
      <c r="NQG899" s="2198"/>
      <c r="NQH899" s="2198"/>
      <c r="NQI899" s="2198"/>
      <c r="NQJ899" s="2198"/>
      <c r="NQK899" s="2198"/>
      <c r="NQL899" s="2198"/>
      <c r="NQM899" s="2198"/>
      <c r="NQN899" s="2198"/>
      <c r="NQO899" s="2198"/>
      <c r="NQP899" s="2198"/>
      <c r="NQQ899" s="2198"/>
      <c r="NQR899" s="2198"/>
      <c r="NQS899" s="2198"/>
      <c r="NQT899" s="2198"/>
      <c r="NQU899" s="2198"/>
      <c r="NQV899" s="2198"/>
      <c r="NQW899" s="2198"/>
      <c r="NQX899" s="2198"/>
      <c r="NQY899" s="2198"/>
      <c r="NQZ899" s="2198"/>
      <c r="NRA899" s="2198"/>
      <c r="NRB899" s="2198"/>
      <c r="NRC899" s="2198"/>
      <c r="NRD899" s="2198"/>
      <c r="NRE899" s="2198"/>
      <c r="NRF899" s="2198"/>
      <c r="NRG899" s="2198"/>
      <c r="NRH899" s="2198"/>
      <c r="NRI899" s="2198"/>
      <c r="NRJ899" s="2198"/>
      <c r="NRK899" s="2198"/>
      <c r="NRL899" s="2198"/>
      <c r="NRM899" s="2198"/>
      <c r="NRN899" s="2198"/>
      <c r="NRO899" s="2198"/>
      <c r="NRP899" s="2198"/>
      <c r="NRQ899" s="2198"/>
      <c r="NRR899" s="2198"/>
      <c r="NRS899" s="2198"/>
      <c r="NRT899" s="2198"/>
      <c r="NRU899" s="2198"/>
      <c r="NRV899" s="2198"/>
      <c r="NRW899" s="2198"/>
      <c r="NRX899" s="2198"/>
      <c r="NRY899" s="2198"/>
      <c r="NRZ899" s="2198"/>
      <c r="NSA899" s="2198"/>
      <c r="NSB899" s="2198"/>
      <c r="NSC899" s="2198"/>
      <c r="NSD899" s="2198"/>
      <c r="NSE899" s="2198"/>
      <c r="NSF899" s="2198"/>
      <c r="NSG899" s="2198"/>
      <c r="NSH899" s="2198"/>
      <c r="NSI899" s="2198"/>
      <c r="NSJ899" s="2198"/>
      <c r="NSK899" s="2198"/>
      <c r="NSL899" s="2198"/>
      <c r="NSM899" s="2198"/>
      <c r="NSN899" s="2198"/>
      <c r="NSO899" s="2198"/>
      <c r="NSP899" s="2198"/>
      <c r="NSQ899" s="2198"/>
      <c r="NSR899" s="2198"/>
      <c r="NSS899" s="2198"/>
      <c r="NST899" s="2198"/>
      <c r="NSU899" s="2198"/>
      <c r="NSV899" s="2198"/>
      <c r="NSW899" s="2198"/>
      <c r="NSX899" s="2198"/>
      <c r="NSY899" s="2198"/>
      <c r="NSZ899" s="2198"/>
      <c r="NTA899" s="2198"/>
      <c r="NTB899" s="2198"/>
      <c r="NTC899" s="2198"/>
      <c r="NTG899" s="2198"/>
      <c r="NTH899" s="2198"/>
      <c r="NTI899" s="2198"/>
      <c r="NTJ899" s="2198"/>
      <c r="NTK899" s="2198"/>
      <c r="NTL899" s="2198"/>
      <c r="NTM899" s="2198"/>
      <c r="NTN899" s="2198"/>
      <c r="NTO899" s="2198"/>
      <c r="NTP899" s="2198"/>
      <c r="NTQ899" s="2198"/>
      <c r="NTR899" s="2198"/>
      <c r="NTS899" s="2198"/>
      <c r="NTT899" s="2198"/>
      <c r="NTU899" s="2198"/>
      <c r="NTV899" s="2198"/>
      <c r="NTW899" s="2198"/>
      <c r="NTX899" s="2198"/>
      <c r="NTY899" s="2198"/>
      <c r="NTZ899" s="2198"/>
      <c r="NUA899" s="2198"/>
      <c r="NUB899" s="2198"/>
      <c r="NUC899" s="2198"/>
      <c r="NUD899" s="2198"/>
      <c r="NUE899" s="2198"/>
      <c r="NUF899" s="2198"/>
      <c r="NUG899" s="2198"/>
      <c r="NUH899" s="2198"/>
      <c r="NUI899" s="2198"/>
      <c r="NUJ899" s="2198"/>
      <c r="NUK899" s="2198"/>
      <c r="NUL899" s="2198"/>
      <c r="NUM899" s="2198"/>
      <c r="NUN899" s="2198"/>
      <c r="NUO899" s="2198"/>
      <c r="NUP899" s="2198"/>
      <c r="NUQ899" s="2198"/>
      <c r="NUR899" s="2198"/>
      <c r="NUS899" s="2198"/>
      <c r="NUT899" s="2198"/>
      <c r="NUU899" s="2198"/>
      <c r="NUV899" s="2198"/>
      <c r="NUW899" s="2198"/>
      <c r="NUX899" s="2198"/>
      <c r="NUY899" s="2198"/>
      <c r="NUZ899" s="2198"/>
      <c r="NVA899" s="2198"/>
      <c r="NVB899" s="2198"/>
      <c r="NVC899" s="2198"/>
      <c r="NVD899" s="2198"/>
      <c r="NVE899" s="2198"/>
      <c r="NVF899" s="2198"/>
      <c r="NVG899" s="2198"/>
      <c r="NVH899" s="2198"/>
      <c r="NVI899" s="2198"/>
      <c r="NVJ899" s="2198"/>
      <c r="NVK899" s="2198"/>
      <c r="NVL899" s="2198"/>
      <c r="NVM899" s="2198"/>
      <c r="NVN899" s="2198"/>
      <c r="NVO899" s="2198"/>
      <c r="NVP899" s="2198"/>
      <c r="NVQ899" s="2198"/>
      <c r="NVR899" s="2198"/>
      <c r="NVS899" s="2198"/>
      <c r="NVT899" s="2198"/>
      <c r="NVU899" s="2198"/>
      <c r="NVV899" s="2198"/>
      <c r="NVW899" s="2198"/>
      <c r="NVX899" s="2198"/>
      <c r="NVY899" s="2198"/>
      <c r="NVZ899" s="2198"/>
      <c r="NWA899" s="2198"/>
      <c r="NWB899" s="2198"/>
      <c r="NWC899" s="2198"/>
      <c r="NWD899" s="2198"/>
      <c r="NWE899" s="2198"/>
      <c r="NWF899" s="2198"/>
      <c r="NWG899" s="2198"/>
      <c r="NWH899" s="2198"/>
      <c r="NWI899" s="2198"/>
      <c r="NWJ899" s="2198"/>
      <c r="NWK899" s="2198"/>
      <c r="NWL899" s="2198"/>
      <c r="NWM899" s="2198"/>
      <c r="NWN899" s="2198"/>
      <c r="NWO899" s="2198"/>
      <c r="NWP899" s="2198"/>
      <c r="NWQ899" s="2198"/>
      <c r="NWR899" s="2198"/>
      <c r="NWS899" s="2198"/>
      <c r="NWT899" s="2198"/>
      <c r="NWU899" s="2198"/>
      <c r="NWV899" s="2198"/>
      <c r="NWW899" s="2198"/>
      <c r="NWX899" s="2198"/>
      <c r="NWY899" s="2198"/>
      <c r="NWZ899" s="2198"/>
      <c r="NXA899" s="2198"/>
      <c r="NXB899" s="2198"/>
      <c r="NXC899" s="2198"/>
      <c r="NXD899" s="2198"/>
      <c r="NXE899" s="2198"/>
      <c r="NXF899" s="2198"/>
      <c r="NXG899" s="2198"/>
      <c r="NXH899" s="2198"/>
      <c r="NXI899" s="2198"/>
      <c r="NXJ899" s="2198"/>
      <c r="NXK899" s="2198"/>
      <c r="NXL899" s="2198"/>
      <c r="NXM899" s="2198"/>
      <c r="NXN899" s="2198"/>
      <c r="NXO899" s="2198"/>
      <c r="NXP899" s="2198"/>
      <c r="NXQ899" s="2198"/>
      <c r="NXR899" s="2198"/>
      <c r="NXS899" s="2198"/>
      <c r="NXT899" s="2198"/>
      <c r="NXU899" s="2198"/>
      <c r="NXV899" s="2198"/>
      <c r="NXW899" s="2198"/>
      <c r="NXX899" s="2198"/>
      <c r="NXY899" s="2198"/>
      <c r="NXZ899" s="2198"/>
      <c r="NYA899" s="2198"/>
      <c r="NYB899" s="2198"/>
      <c r="NYC899" s="2198"/>
      <c r="NYD899" s="2198"/>
      <c r="NYE899" s="2198"/>
      <c r="NYF899" s="2198"/>
      <c r="NYG899" s="2198"/>
      <c r="NYH899" s="2198"/>
      <c r="NYI899" s="2198"/>
      <c r="NYJ899" s="2198"/>
      <c r="NYK899" s="2198"/>
      <c r="NYL899" s="2198"/>
      <c r="NYM899" s="2198"/>
      <c r="NYN899" s="2198"/>
      <c r="NYO899" s="2198"/>
      <c r="NYP899" s="2198"/>
      <c r="NYQ899" s="2198"/>
      <c r="NYR899" s="2198"/>
      <c r="NYS899" s="2198"/>
      <c r="NYT899" s="2198"/>
      <c r="NYU899" s="2198"/>
      <c r="NYV899" s="2198"/>
      <c r="NYW899" s="2198"/>
      <c r="NYX899" s="2198"/>
      <c r="NYY899" s="2198"/>
      <c r="NYZ899" s="2198"/>
      <c r="NZA899" s="2198"/>
      <c r="NZB899" s="2198"/>
      <c r="NZC899" s="2198"/>
      <c r="NZD899" s="2198"/>
      <c r="NZE899" s="2198"/>
      <c r="NZF899" s="2198"/>
      <c r="NZG899" s="2198"/>
      <c r="NZH899" s="2198"/>
      <c r="NZI899" s="2198"/>
      <c r="NZJ899" s="2198"/>
      <c r="NZK899" s="2198"/>
      <c r="NZL899" s="2198"/>
      <c r="NZM899" s="2198"/>
      <c r="NZN899" s="2198"/>
      <c r="NZO899" s="2198"/>
      <c r="NZP899" s="2198"/>
      <c r="NZQ899" s="2198"/>
      <c r="NZR899" s="2198"/>
      <c r="NZS899" s="2198"/>
      <c r="NZT899" s="2198"/>
      <c r="NZU899" s="2198"/>
      <c r="NZV899" s="2198"/>
      <c r="NZW899" s="2198"/>
      <c r="NZX899" s="2198"/>
      <c r="NZY899" s="2198"/>
      <c r="NZZ899" s="2198"/>
      <c r="OAA899" s="2198"/>
      <c r="OAB899" s="2198"/>
      <c r="OAC899" s="2198"/>
      <c r="OAD899" s="2198"/>
      <c r="OAE899" s="2198"/>
      <c r="OAF899" s="2198"/>
      <c r="OAG899" s="2198"/>
      <c r="OAH899" s="2198"/>
      <c r="OAI899" s="2198"/>
      <c r="OAJ899" s="2198"/>
      <c r="OAK899" s="2198"/>
      <c r="OAL899" s="2198"/>
      <c r="OAM899" s="2198"/>
      <c r="OAN899" s="2198"/>
      <c r="OAO899" s="2198"/>
      <c r="OAP899" s="2198"/>
      <c r="OAQ899" s="2198"/>
      <c r="OAR899" s="2198"/>
      <c r="OAS899" s="2198"/>
      <c r="OAT899" s="2198"/>
      <c r="OAU899" s="2198"/>
      <c r="OAV899" s="2198"/>
      <c r="OAW899" s="2198"/>
      <c r="OAX899" s="2198"/>
      <c r="OAY899" s="2198"/>
      <c r="OAZ899" s="2198"/>
      <c r="OBA899" s="2198"/>
      <c r="OBB899" s="2198"/>
      <c r="OBC899" s="2198"/>
      <c r="OBD899" s="2198"/>
      <c r="OBE899" s="2198"/>
      <c r="OBF899" s="2198"/>
      <c r="OBG899" s="2198"/>
      <c r="OBH899" s="2198"/>
      <c r="OBI899" s="2198"/>
      <c r="OBJ899" s="2198"/>
      <c r="OBK899" s="2198"/>
      <c r="OBL899" s="2198"/>
      <c r="OBM899" s="2198"/>
      <c r="OBN899" s="2198"/>
      <c r="OBO899" s="2198"/>
      <c r="OBP899" s="2198"/>
      <c r="OBQ899" s="2198"/>
      <c r="OBR899" s="2198"/>
      <c r="OBS899" s="2198"/>
      <c r="OBT899" s="2198"/>
      <c r="OBU899" s="2198"/>
      <c r="OBV899" s="2198"/>
      <c r="OBW899" s="2198"/>
      <c r="OBX899" s="2198"/>
      <c r="OBY899" s="2198"/>
      <c r="OBZ899" s="2198"/>
      <c r="OCA899" s="2198"/>
      <c r="OCB899" s="2198"/>
      <c r="OCC899" s="2198"/>
      <c r="OCD899" s="2198"/>
      <c r="OCE899" s="2198"/>
      <c r="OCF899" s="2198"/>
      <c r="OCG899" s="2198"/>
      <c r="OCH899" s="2198"/>
      <c r="OCI899" s="2198"/>
      <c r="OCJ899" s="2198"/>
      <c r="OCK899" s="2198"/>
      <c r="OCL899" s="2198"/>
      <c r="OCM899" s="2198"/>
      <c r="OCN899" s="2198"/>
      <c r="OCO899" s="2198"/>
      <c r="OCP899" s="2198"/>
      <c r="OCQ899" s="2198"/>
      <c r="OCR899" s="2198"/>
      <c r="OCS899" s="2198"/>
      <c r="OCT899" s="2198"/>
      <c r="OCU899" s="2198"/>
      <c r="OCV899" s="2198"/>
      <c r="OCW899" s="2198"/>
      <c r="OCX899" s="2198"/>
      <c r="OCY899" s="2198"/>
      <c r="ODC899" s="2198"/>
      <c r="ODD899" s="2198"/>
      <c r="ODE899" s="2198"/>
      <c r="ODF899" s="2198"/>
      <c r="ODG899" s="2198"/>
      <c r="ODH899" s="2198"/>
      <c r="ODI899" s="2198"/>
      <c r="ODJ899" s="2198"/>
      <c r="ODK899" s="2198"/>
      <c r="ODL899" s="2198"/>
      <c r="ODM899" s="2198"/>
      <c r="ODN899" s="2198"/>
      <c r="ODO899" s="2198"/>
      <c r="ODP899" s="2198"/>
      <c r="ODQ899" s="2198"/>
      <c r="ODR899" s="2198"/>
      <c r="ODS899" s="2198"/>
      <c r="ODT899" s="2198"/>
      <c r="ODU899" s="2198"/>
      <c r="ODV899" s="2198"/>
      <c r="ODW899" s="2198"/>
      <c r="ODX899" s="2198"/>
      <c r="ODY899" s="2198"/>
      <c r="ODZ899" s="2198"/>
      <c r="OEA899" s="2198"/>
      <c r="OEB899" s="2198"/>
      <c r="OEC899" s="2198"/>
      <c r="OED899" s="2198"/>
      <c r="OEE899" s="2198"/>
      <c r="OEF899" s="2198"/>
      <c r="OEG899" s="2198"/>
      <c r="OEH899" s="2198"/>
      <c r="OEI899" s="2198"/>
      <c r="OEJ899" s="2198"/>
      <c r="OEK899" s="2198"/>
      <c r="OEL899" s="2198"/>
      <c r="OEM899" s="2198"/>
      <c r="OEN899" s="2198"/>
      <c r="OEO899" s="2198"/>
      <c r="OEP899" s="2198"/>
      <c r="OEQ899" s="2198"/>
      <c r="OER899" s="2198"/>
      <c r="OES899" s="2198"/>
      <c r="OET899" s="2198"/>
      <c r="OEU899" s="2198"/>
      <c r="OEV899" s="2198"/>
      <c r="OEW899" s="2198"/>
      <c r="OEX899" s="2198"/>
      <c r="OEY899" s="2198"/>
      <c r="OEZ899" s="2198"/>
      <c r="OFA899" s="2198"/>
      <c r="OFB899" s="2198"/>
      <c r="OFC899" s="2198"/>
      <c r="OFD899" s="2198"/>
      <c r="OFE899" s="2198"/>
      <c r="OFF899" s="2198"/>
      <c r="OFG899" s="2198"/>
      <c r="OFH899" s="2198"/>
      <c r="OFI899" s="2198"/>
      <c r="OFJ899" s="2198"/>
      <c r="OFK899" s="2198"/>
      <c r="OFL899" s="2198"/>
      <c r="OFM899" s="2198"/>
      <c r="OFN899" s="2198"/>
      <c r="OFO899" s="2198"/>
      <c r="OFP899" s="2198"/>
      <c r="OFQ899" s="2198"/>
      <c r="OFR899" s="2198"/>
      <c r="OFS899" s="2198"/>
      <c r="OFT899" s="2198"/>
      <c r="OFU899" s="2198"/>
      <c r="OFV899" s="2198"/>
      <c r="OFW899" s="2198"/>
      <c r="OFX899" s="2198"/>
      <c r="OFY899" s="2198"/>
      <c r="OFZ899" s="2198"/>
      <c r="OGA899" s="2198"/>
      <c r="OGB899" s="2198"/>
      <c r="OGC899" s="2198"/>
      <c r="OGD899" s="2198"/>
      <c r="OGE899" s="2198"/>
      <c r="OGF899" s="2198"/>
      <c r="OGG899" s="2198"/>
      <c r="OGH899" s="2198"/>
      <c r="OGI899" s="2198"/>
      <c r="OGJ899" s="2198"/>
      <c r="OGK899" s="2198"/>
      <c r="OGL899" s="2198"/>
      <c r="OGM899" s="2198"/>
      <c r="OGN899" s="2198"/>
      <c r="OGO899" s="2198"/>
      <c r="OGP899" s="2198"/>
      <c r="OGQ899" s="2198"/>
      <c r="OGR899" s="2198"/>
      <c r="OGS899" s="2198"/>
      <c r="OGT899" s="2198"/>
      <c r="OGU899" s="2198"/>
      <c r="OGV899" s="2198"/>
      <c r="OGW899" s="2198"/>
      <c r="OGX899" s="2198"/>
      <c r="OGY899" s="2198"/>
      <c r="OGZ899" s="2198"/>
      <c r="OHA899" s="2198"/>
      <c r="OHB899" s="2198"/>
      <c r="OHC899" s="2198"/>
      <c r="OHD899" s="2198"/>
      <c r="OHE899" s="2198"/>
      <c r="OHF899" s="2198"/>
      <c r="OHG899" s="2198"/>
      <c r="OHH899" s="2198"/>
      <c r="OHI899" s="2198"/>
      <c r="OHJ899" s="2198"/>
      <c r="OHK899" s="2198"/>
      <c r="OHL899" s="2198"/>
      <c r="OHM899" s="2198"/>
      <c r="OHN899" s="2198"/>
      <c r="OHO899" s="2198"/>
      <c r="OHP899" s="2198"/>
      <c r="OHQ899" s="2198"/>
      <c r="OHR899" s="2198"/>
      <c r="OHS899" s="2198"/>
      <c r="OHT899" s="2198"/>
      <c r="OHU899" s="2198"/>
      <c r="OHV899" s="2198"/>
      <c r="OHW899" s="2198"/>
      <c r="OHX899" s="2198"/>
      <c r="OHY899" s="2198"/>
      <c r="OHZ899" s="2198"/>
      <c r="OIA899" s="2198"/>
      <c r="OIB899" s="2198"/>
      <c r="OIC899" s="2198"/>
      <c r="OID899" s="2198"/>
      <c r="OIE899" s="2198"/>
      <c r="OIF899" s="2198"/>
      <c r="OIG899" s="2198"/>
      <c r="OIH899" s="2198"/>
      <c r="OII899" s="2198"/>
      <c r="OIJ899" s="2198"/>
      <c r="OIK899" s="2198"/>
      <c r="OIL899" s="2198"/>
      <c r="OIM899" s="2198"/>
      <c r="OIN899" s="2198"/>
      <c r="OIO899" s="2198"/>
      <c r="OIP899" s="2198"/>
      <c r="OIQ899" s="2198"/>
      <c r="OIR899" s="2198"/>
      <c r="OIS899" s="2198"/>
      <c r="OIT899" s="2198"/>
      <c r="OIU899" s="2198"/>
      <c r="OIV899" s="2198"/>
      <c r="OIW899" s="2198"/>
      <c r="OIX899" s="2198"/>
      <c r="OIY899" s="2198"/>
      <c r="OIZ899" s="2198"/>
      <c r="OJA899" s="2198"/>
      <c r="OJB899" s="2198"/>
      <c r="OJC899" s="2198"/>
      <c r="OJD899" s="2198"/>
      <c r="OJE899" s="2198"/>
      <c r="OJF899" s="2198"/>
      <c r="OJG899" s="2198"/>
      <c r="OJH899" s="2198"/>
      <c r="OJI899" s="2198"/>
      <c r="OJJ899" s="2198"/>
      <c r="OJK899" s="2198"/>
      <c r="OJL899" s="2198"/>
      <c r="OJM899" s="2198"/>
      <c r="OJN899" s="2198"/>
      <c r="OJO899" s="2198"/>
      <c r="OJP899" s="2198"/>
      <c r="OJQ899" s="2198"/>
      <c r="OJR899" s="2198"/>
      <c r="OJS899" s="2198"/>
      <c r="OJT899" s="2198"/>
      <c r="OJU899" s="2198"/>
      <c r="OJV899" s="2198"/>
      <c r="OJW899" s="2198"/>
      <c r="OJX899" s="2198"/>
      <c r="OJY899" s="2198"/>
      <c r="OJZ899" s="2198"/>
      <c r="OKA899" s="2198"/>
      <c r="OKB899" s="2198"/>
      <c r="OKC899" s="2198"/>
      <c r="OKD899" s="2198"/>
      <c r="OKE899" s="2198"/>
      <c r="OKF899" s="2198"/>
      <c r="OKG899" s="2198"/>
      <c r="OKH899" s="2198"/>
      <c r="OKI899" s="2198"/>
      <c r="OKJ899" s="2198"/>
      <c r="OKK899" s="2198"/>
      <c r="OKL899" s="2198"/>
      <c r="OKM899" s="2198"/>
      <c r="OKN899" s="2198"/>
      <c r="OKO899" s="2198"/>
      <c r="OKP899" s="2198"/>
      <c r="OKQ899" s="2198"/>
      <c r="OKR899" s="2198"/>
      <c r="OKS899" s="2198"/>
      <c r="OKT899" s="2198"/>
      <c r="OKU899" s="2198"/>
      <c r="OKV899" s="2198"/>
      <c r="OKW899" s="2198"/>
      <c r="OKX899" s="2198"/>
      <c r="OKY899" s="2198"/>
      <c r="OKZ899" s="2198"/>
      <c r="OLA899" s="2198"/>
      <c r="OLB899" s="2198"/>
      <c r="OLC899" s="2198"/>
      <c r="OLD899" s="2198"/>
      <c r="OLE899" s="2198"/>
      <c r="OLF899" s="2198"/>
      <c r="OLG899" s="2198"/>
      <c r="OLH899" s="2198"/>
      <c r="OLI899" s="2198"/>
      <c r="OLJ899" s="2198"/>
      <c r="OLK899" s="2198"/>
      <c r="OLL899" s="2198"/>
      <c r="OLM899" s="2198"/>
      <c r="OLN899" s="2198"/>
      <c r="OLO899" s="2198"/>
      <c r="OLP899" s="2198"/>
      <c r="OLQ899" s="2198"/>
      <c r="OLR899" s="2198"/>
      <c r="OLS899" s="2198"/>
      <c r="OLT899" s="2198"/>
      <c r="OLU899" s="2198"/>
      <c r="OLV899" s="2198"/>
      <c r="OLW899" s="2198"/>
      <c r="OLX899" s="2198"/>
      <c r="OLY899" s="2198"/>
      <c r="OLZ899" s="2198"/>
      <c r="OMA899" s="2198"/>
      <c r="OMB899" s="2198"/>
      <c r="OMC899" s="2198"/>
      <c r="OMD899" s="2198"/>
      <c r="OME899" s="2198"/>
      <c r="OMF899" s="2198"/>
      <c r="OMG899" s="2198"/>
      <c r="OMH899" s="2198"/>
      <c r="OMI899" s="2198"/>
      <c r="OMJ899" s="2198"/>
      <c r="OMK899" s="2198"/>
      <c r="OML899" s="2198"/>
      <c r="OMM899" s="2198"/>
      <c r="OMN899" s="2198"/>
      <c r="OMO899" s="2198"/>
      <c r="OMP899" s="2198"/>
      <c r="OMQ899" s="2198"/>
      <c r="OMR899" s="2198"/>
      <c r="OMS899" s="2198"/>
      <c r="OMT899" s="2198"/>
      <c r="OMU899" s="2198"/>
      <c r="OMY899" s="2198"/>
      <c r="OMZ899" s="2198"/>
      <c r="ONA899" s="2198"/>
      <c r="ONB899" s="2198"/>
      <c r="ONC899" s="2198"/>
      <c r="OND899" s="2198"/>
      <c r="ONE899" s="2198"/>
      <c r="ONF899" s="2198"/>
      <c r="ONG899" s="2198"/>
      <c r="ONH899" s="2198"/>
      <c r="ONI899" s="2198"/>
      <c r="ONJ899" s="2198"/>
      <c r="ONK899" s="2198"/>
      <c r="ONL899" s="2198"/>
      <c r="ONM899" s="2198"/>
      <c r="ONN899" s="2198"/>
      <c r="ONO899" s="2198"/>
      <c r="ONP899" s="2198"/>
      <c r="ONQ899" s="2198"/>
      <c r="ONR899" s="2198"/>
      <c r="ONS899" s="2198"/>
      <c r="ONT899" s="2198"/>
      <c r="ONU899" s="2198"/>
      <c r="ONV899" s="2198"/>
      <c r="ONW899" s="2198"/>
      <c r="ONX899" s="2198"/>
      <c r="ONY899" s="2198"/>
      <c r="ONZ899" s="2198"/>
      <c r="OOA899" s="2198"/>
      <c r="OOB899" s="2198"/>
      <c r="OOC899" s="2198"/>
      <c r="OOD899" s="2198"/>
      <c r="OOE899" s="2198"/>
      <c r="OOF899" s="2198"/>
      <c r="OOG899" s="2198"/>
      <c r="OOH899" s="2198"/>
      <c r="OOI899" s="2198"/>
      <c r="OOJ899" s="2198"/>
      <c r="OOK899" s="2198"/>
      <c r="OOL899" s="2198"/>
      <c r="OOM899" s="2198"/>
      <c r="OON899" s="2198"/>
      <c r="OOO899" s="2198"/>
      <c r="OOP899" s="2198"/>
      <c r="OOQ899" s="2198"/>
      <c r="OOR899" s="2198"/>
      <c r="OOS899" s="2198"/>
      <c r="OOT899" s="2198"/>
      <c r="OOU899" s="2198"/>
      <c r="OOV899" s="2198"/>
      <c r="OOW899" s="2198"/>
      <c r="OOX899" s="2198"/>
      <c r="OOY899" s="2198"/>
      <c r="OOZ899" s="2198"/>
      <c r="OPA899" s="2198"/>
      <c r="OPB899" s="2198"/>
      <c r="OPC899" s="2198"/>
      <c r="OPD899" s="2198"/>
      <c r="OPE899" s="2198"/>
      <c r="OPF899" s="2198"/>
      <c r="OPG899" s="2198"/>
      <c r="OPH899" s="2198"/>
      <c r="OPI899" s="2198"/>
      <c r="OPJ899" s="2198"/>
      <c r="OPK899" s="2198"/>
      <c r="OPL899" s="2198"/>
      <c r="OPM899" s="2198"/>
      <c r="OPN899" s="2198"/>
      <c r="OPO899" s="2198"/>
      <c r="OPP899" s="2198"/>
      <c r="OPQ899" s="2198"/>
      <c r="OPR899" s="2198"/>
      <c r="OPS899" s="2198"/>
      <c r="OPT899" s="2198"/>
      <c r="OPU899" s="2198"/>
      <c r="OPV899" s="2198"/>
      <c r="OPW899" s="2198"/>
      <c r="OPX899" s="2198"/>
      <c r="OPY899" s="2198"/>
      <c r="OPZ899" s="2198"/>
      <c r="OQA899" s="2198"/>
      <c r="OQB899" s="2198"/>
      <c r="OQC899" s="2198"/>
      <c r="OQD899" s="2198"/>
      <c r="OQE899" s="2198"/>
      <c r="OQF899" s="2198"/>
      <c r="OQG899" s="2198"/>
      <c r="OQH899" s="2198"/>
      <c r="OQI899" s="2198"/>
      <c r="OQJ899" s="2198"/>
      <c r="OQK899" s="2198"/>
      <c r="OQL899" s="2198"/>
      <c r="OQM899" s="2198"/>
      <c r="OQN899" s="2198"/>
      <c r="OQO899" s="2198"/>
      <c r="OQP899" s="2198"/>
      <c r="OQQ899" s="2198"/>
      <c r="OQR899" s="2198"/>
      <c r="OQS899" s="2198"/>
      <c r="OQT899" s="2198"/>
      <c r="OQU899" s="2198"/>
      <c r="OQV899" s="2198"/>
      <c r="OQW899" s="2198"/>
      <c r="OQX899" s="2198"/>
      <c r="OQY899" s="2198"/>
      <c r="OQZ899" s="2198"/>
      <c r="ORA899" s="2198"/>
      <c r="ORB899" s="2198"/>
      <c r="ORC899" s="2198"/>
      <c r="ORD899" s="2198"/>
      <c r="ORE899" s="2198"/>
      <c r="ORF899" s="2198"/>
      <c r="ORG899" s="2198"/>
      <c r="ORH899" s="2198"/>
      <c r="ORI899" s="2198"/>
      <c r="ORJ899" s="2198"/>
      <c r="ORK899" s="2198"/>
      <c r="ORL899" s="2198"/>
      <c r="ORM899" s="2198"/>
      <c r="ORN899" s="2198"/>
      <c r="ORO899" s="2198"/>
      <c r="ORP899" s="2198"/>
      <c r="ORQ899" s="2198"/>
      <c r="ORR899" s="2198"/>
      <c r="ORS899" s="2198"/>
      <c r="ORT899" s="2198"/>
      <c r="ORU899" s="2198"/>
      <c r="ORV899" s="2198"/>
      <c r="ORW899" s="2198"/>
      <c r="ORX899" s="2198"/>
      <c r="ORY899" s="2198"/>
      <c r="ORZ899" s="2198"/>
      <c r="OSA899" s="2198"/>
      <c r="OSB899" s="2198"/>
      <c r="OSC899" s="2198"/>
      <c r="OSD899" s="2198"/>
      <c r="OSE899" s="2198"/>
      <c r="OSF899" s="2198"/>
      <c r="OSG899" s="2198"/>
      <c r="OSH899" s="2198"/>
      <c r="OSI899" s="2198"/>
      <c r="OSJ899" s="2198"/>
      <c r="OSK899" s="2198"/>
      <c r="OSL899" s="2198"/>
      <c r="OSM899" s="2198"/>
      <c r="OSN899" s="2198"/>
      <c r="OSO899" s="2198"/>
      <c r="OSP899" s="2198"/>
      <c r="OSQ899" s="2198"/>
      <c r="OSR899" s="2198"/>
      <c r="OSS899" s="2198"/>
      <c r="OST899" s="2198"/>
      <c r="OSU899" s="2198"/>
      <c r="OSV899" s="2198"/>
      <c r="OSW899" s="2198"/>
      <c r="OSX899" s="2198"/>
      <c r="OSY899" s="2198"/>
      <c r="OSZ899" s="2198"/>
      <c r="OTA899" s="2198"/>
      <c r="OTB899" s="2198"/>
      <c r="OTC899" s="2198"/>
      <c r="OTD899" s="2198"/>
      <c r="OTE899" s="2198"/>
      <c r="OTF899" s="2198"/>
      <c r="OTG899" s="2198"/>
      <c r="OTH899" s="2198"/>
      <c r="OTI899" s="2198"/>
      <c r="OTJ899" s="2198"/>
      <c r="OTK899" s="2198"/>
      <c r="OTL899" s="2198"/>
      <c r="OTM899" s="2198"/>
      <c r="OTN899" s="2198"/>
      <c r="OTO899" s="2198"/>
      <c r="OTP899" s="2198"/>
      <c r="OTQ899" s="2198"/>
      <c r="OTR899" s="2198"/>
      <c r="OTS899" s="2198"/>
      <c r="OTT899" s="2198"/>
      <c r="OTU899" s="2198"/>
      <c r="OTV899" s="2198"/>
      <c r="OTW899" s="2198"/>
      <c r="OTX899" s="2198"/>
      <c r="OTY899" s="2198"/>
      <c r="OTZ899" s="2198"/>
      <c r="OUA899" s="2198"/>
      <c r="OUB899" s="2198"/>
      <c r="OUC899" s="2198"/>
      <c r="OUD899" s="2198"/>
      <c r="OUE899" s="2198"/>
      <c r="OUF899" s="2198"/>
      <c r="OUG899" s="2198"/>
      <c r="OUH899" s="2198"/>
      <c r="OUI899" s="2198"/>
      <c r="OUJ899" s="2198"/>
      <c r="OUK899" s="2198"/>
      <c r="OUL899" s="2198"/>
      <c r="OUM899" s="2198"/>
      <c r="OUN899" s="2198"/>
      <c r="OUO899" s="2198"/>
      <c r="OUP899" s="2198"/>
      <c r="OUQ899" s="2198"/>
      <c r="OUR899" s="2198"/>
      <c r="OUS899" s="2198"/>
      <c r="OUT899" s="2198"/>
      <c r="OUU899" s="2198"/>
      <c r="OUV899" s="2198"/>
      <c r="OUW899" s="2198"/>
      <c r="OUX899" s="2198"/>
      <c r="OUY899" s="2198"/>
      <c r="OUZ899" s="2198"/>
      <c r="OVA899" s="2198"/>
      <c r="OVB899" s="2198"/>
      <c r="OVC899" s="2198"/>
      <c r="OVD899" s="2198"/>
      <c r="OVE899" s="2198"/>
      <c r="OVF899" s="2198"/>
      <c r="OVG899" s="2198"/>
      <c r="OVH899" s="2198"/>
      <c r="OVI899" s="2198"/>
      <c r="OVJ899" s="2198"/>
      <c r="OVK899" s="2198"/>
      <c r="OVL899" s="2198"/>
      <c r="OVM899" s="2198"/>
      <c r="OVN899" s="2198"/>
      <c r="OVO899" s="2198"/>
      <c r="OVP899" s="2198"/>
      <c r="OVQ899" s="2198"/>
      <c r="OVR899" s="2198"/>
      <c r="OVS899" s="2198"/>
      <c r="OVT899" s="2198"/>
      <c r="OVU899" s="2198"/>
      <c r="OVV899" s="2198"/>
      <c r="OVW899" s="2198"/>
      <c r="OVX899" s="2198"/>
      <c r="OVY899" s="2198"/>
      <c r="OVZ899" s="2198"/>
      <c r="OWA899" s="2198"/>
      <c r="OWB899" s="2198"/>
      <c r="OWC899" s="2198"/>
      <c r="OWD899" s="2198"/>
      <c r="OWE899" s="2198"/>
      <c r="OWF899" s="2198"/>
      <c r="OWG899" s="2198"/>
      <c r="OWH899" s="2198"/>
      <c r="OWI899" s="2198"/>
      <c r="OWJ899" s="2198"/>
      <c r="OWK899" s="2198"/>
      <c r="OWL899" s="2198"/>
      <c r="OWM899" s="2198"/>
      <c r="OWN899" s="2198"/>
      <c r="OWO899" s="2198"/>
      <c r="OWP899" s="2198"/>
      <c r="OWQ899" s="2198"/>
      <c r="OWU899" s="2198"/>
      <c r="OWV899" s="2198"/>
      <c r="OWW899" s="2198"/>
      <c r="OWX899" s="2198"/>
      <c r="OWY899" s="2198"/>
      <c r="OWZ899" s="2198"/>
      <c r="OXA899" s="2198"/>
      <c r="OXB899" s="2198"/>
      <c r="OXC899" s="2198"/>
      <c r="OXD899" s="2198"/>
      <c r="OXE899" s="2198"/>
      <c r="OXF899" s="2198"/>
      <c r="OXG899" s="2198"/>
      <c r="OXH899" s="2198"/>
      <c r="OXI899" s="2198"/>
      <c r="OXJ899" s="2198"/>
      <c r="OXK899" s="2198"/>
      <c r="OXL899" s="2198"/>
      <c r="OXM899" s="2198"/>
      <c r="OXN899" s="2198"/>
      <c r="OXO899" s="2198"/>
      <c r="OXP899" s="2198"/>
      <c r="OXQ899" s="2198"/>
      <c r="OXR899" s="2198"/>
      <c r="OXS899" s="2198"/>
      <c r="OXT899" s="2198"/>
      <c r="OXU899" s="2198"/>
      <c r="OXV899" s="2198"/>
      <c r="OXW899" s="2198"/>
      <c r="OXX899" s="2198"/>
      <c r="OXY899" s="2198"/>
      <c r="OXZ899" s="2198"/>
      <c r="OYA899" s="2198"/>
      <c r="OYB899" s="2198"/>
      <c r="OYC899" s="2198"/>
      <c r="OYD899" s="2198"/>
      <c r="OYE899" s="2198"/>
      <c r="OYF899" s="2198"/>
      <c r="OYG899" s="2198"/>
      <c r="OYH899" s="2198"/>
      <c r="OYI899" s="2198"/>
      <c r="OYJ899" s="2198"/>
      <c r="OYK899" s="2198"/>
      <c r="OYL899" s="2198"/>
      <c r="OYM899" s="2198"/>
      <c r="OYN899" s="2198"/>
      <c r="OYO899" s="2198"/>
      <c r="OYP899" s="2198"/>
      <c r="OYQ899" s="2198"/>
      <c r="OYR899" s="2198"/>
      <c r="OYS899" s="2198"/>
      <c r="OYT899" s="2198"/>
      <c r="OYU899" s="2198"/>
      <c r="OYV899" s="2198"/>
      <c r="OYW899" s="2198"/>
      <c r="OYX899" s="2198"/>
      <c r="OYY899" s="2198"/>
      <c r="OYZ899" s="2198"/>
      <c r="OZA899" s="2198"/>
      <c r="OZB899" s="2198"/>
      <c r="OZC899" s="2198"/>
      <c r="OZD899" s="2198"/>
      <c r="OZE899" s="2198"/>
      <c r="OZF899" s="2198"/>
      <c r="OZG899" s="2198"/>
      <c r="OZH899" s="2198"/>
      <c r="OZI899" s="2198"/>
      <c r="OZJ899" s="2198"/>
      <c r="OZK899" s="2198"/>
      <c r="OZL899" s="2198"/>
      <c r="OZM899" s="2198"/>
      <c r="OZN899" s="2198"/>
      <c r="OZO899" s="2198"/>
      <c r="OZP899" s="2198"/>
      <c r="OZQ899" s="2198"/>
      <c r="OZR899" s="2198"/>
      <c r="OZS899" s="2198"/>
      <c r="OZT899" s="2198"/>
      <c r="OZU899" s="2198"/>
      <c r="OZV899" s="2198"/>
      <c r="OZW899" s="2198"/>
      <c r="OZX899" s="2198"/>
      <c r="OZY899" s="2198"/>
      <c r="OZZ899" s="2198"/>
      <c r="PAA899" s="2198"/>
      <c r="PAB899" s="2198"/>
      <c r="PAC899" s="2198"/>
      <c r="PAD899" s="2198"/>
      <c r="PAE899" s="2198"/>
      <c r="PAF899" s="2198"/>
      <c r="PAG899" s="2198"/>
      <c r="PAH899" s="2198"/>
      <c r="PAI899" s="2198"/>
      <c r="PAJ899" s="2198"/>
      <c r="PAK899" s="2198"/>
      <c r="PAL899" s="2198"/>
      <c r="PAM899" s="2198"/>
      <c r="PAN899" s="2198"/>
      <c r="PAO899" s="2198"/>
      <c r="PAP899" s="2198"/>
      <c r="PAQ899" s="2198"/>
      <c r="PAR899" s="2198"/>
      <c r="PAS899" s="2198"/>
      <c r="PAT899" s="2198"/>
      <c r="PAU899" s="2198"/>
      <c r="PAV899" s="2198"/>
      <c r="PAW899" s="2198"/>
      <c r="PAX899" s="2198"/>
      <c r="PAY899" s="2198"/>
      <c r="PAZ899" s="2198"/>
      <c r="PBA899" s="2198"/>
      <c r="PBB899" s="2198"/>
      <c r="PBC899" s="2198"/>
      <c r="PBD899" s="2198"/>
      <c r="PBE899" s="2198"/>
      <c r="PBF899" s="2198"/>
      <c r="PBG899" s="2198"/>
      <c r="PBH899" s="2198"/>
      <c r="PBI899" s="2198"/>
      <c r="PBJ899" s="2198"/>
      <c r="PBK899" s="2198"/>
      <c r="PBL899" s="2198"/>
      <c r="PBM899" s="2198"/>
      <c r="PBN899" s="2198"/>
      <c r="PBO899" s="2198"/>
      <c r="PBP899" s="2198"/>
      <c r="PBQ899" s="2198"/>
      <c r="PBR899" s="2198"/>
      <c r="PBS899" s="2198"/>
      <c r="PBT899" s="2198"/>
      <c r="PBU899" s="2198"/>
      <c r="PBV899" s="2198"/>
      <c r="PBW899" s="2198"/>
      <c r="PBX899" s="2198"/>
      <c r="PBY899" s="2198"/>
      <c r="PBZ899" s="2198"/>
      <c r="PCA899" s="2198"/>
      <c r="PCB899" s="2198"/>
      <c r="PCC899" s="2198"/>
      <c r="PCD899" s="2198"/>
      <c r="PCE899" s="2198"/>
      <c r="PCF899" s="2198"/>
      <c r="PCG899" s="2198"/>
      <c r="PCH899" s="2198"/>
      <c r="PCI899" s="2198"/>
      <c r="PCJ899" s="2198"/>
      <c r="PCK899" s="2198"/>
      <c r="PCL899" s="2198"/>
      <c r="PCM899" s="2198"/>
      <c r="PCN899" s="2198"/>
      <c r="PCO899" s="2198"/>
      <c r="PCP899" s="2198"/>
      <c r="PCQ899" s="2198"/>
      <c r="PCR899" s="2198"/>
      <c r="PCS899" s="2198"/>
      <c r="PCT899" s="2198"/>
      <c r="PCU899" s="2198"/>
      <c r="PCV899" s="2198"/>
      <c r="PCW899" s="2198"/>
      <c r="PCX899" s="2198"/>
      <c r="PCY899" s="2198"/>
      <c r="PCZ899" s="2198"/>
      <c r="PDA899" s="2198"/>
      <c r="PDB899" s="2198"/>
      <c r="PDC899" s="2198"/>
      <c r="PDD899" s="2198"/>
      <c r="PDE899" s="2198"/>
      <c r="PDF899" s="2198"/>
      <c r="PDG899" s="2198"/>
      <c r="PDH899" s="2198"/>
      <c r="PDI899" s="2198"/>
      <c r="PDJ899" s="2198"/>
      <c r="PDK899" s="2198"/>
      <c r="PDL899" s="2198"/>
      <c r="PDM899" s="2198"/>
      <c r="PDN899" s="2198"/>
      <c r="PDO899" s="2198"/>
      <c r="PDP899" s="2198"/>
      <c r="PDQ899" s="2198"/>
      <c r="PDR899" s="2198"/>
      <c r="PDS899" s="2198"/>
      <c r="PDT899" s="2198"/>
      <c r="PDU899" s="2198"/>
      <c r="PDV899" s="2198"/>
      <c r="PDW899" s="2198"/>
      <c r="PDX899" s="2198"/>
      <c r="PDY899" s="2198"/>
      <c r="PDZ899" s="2198"/>
      <c r="PEA899" s="2198"/>
      <c r="PEB899" s="2198"/>
      <c r="PEC899" s="2198"/>
      <c r="PED899" s="2198"/>
      <c r="PEE899" s="2198"/>
      <c r="PEF899" s="2198"/>
      <c r="PEG899" s="2198"/>
      <c r="PEH899" s="2198"/>
      <c r="PEI899" s="2198"/>
      <c r="PEJ899" s="2198"/>
      <c r="PEK899" s="2198"/>
      <c r="PEL899" s="2198"/>
      <c r="PEM899" s="2198"/>
      <c r="PEN899" s="2198"/>
      <c r="PEO899" s="2198"/>
      <c r="PEP899" s="2198"/>
      <c r="PEQ899" s="2198"/>
      <c r="PER899" s="2198"/>
      <c r="PES899" s="2198"/>
      <c r="PET899" s="2198"/>
      <c r="PEU899" s="2198"/>
      <c r="PEV899" s="2198"/>
      <c r="PEW899" s="2198"/>
      <c r="PEX899" s="2198"/>
      <c r="PEY899" s="2198"/>
      <c r="PEZ899" s="2198"/>
      <c r="PFA899" s="2198"/>
      <c r="PFB899" s="2198"/>
      <c r="PFC899" s="2198"/>
      <c r="PFD899" s="2198"/>
      <c r="PFE899" s="2198"/>
      <c r="PFF899" s="2198"/>
      <c r="PFG899" s="2198"/>
      <c r="PFH899" s="2198"/>
      <c r="PFI899" s="2198"/>
      <c r="PFJ899" s="2198"/>
      <c r="PFK899" s="2198"/>
      <c r="PFL899" s="2198"/>
      <c r="PFM899" s="2198"/>
      <c r="PFN899" s="2198"/>
      <c r="PFO899" s="2198"/>
      <c r="PFP899" s="2198"/>
      <c r="PFQ899" s="2198"/>
      <c r="PFR899" s="2198"/>
      <c r="PFS899" s="2198"/>
      <c r="PFT899" s="2198"/>
      <c r="PFU899" s="2198"/>
      <c r="PFV899" s="2198"/>
      <c r="PFW899" s="2198"/>
      <c r="PFX899" s="2198"/>
      <c r="PFY899" s="2198"/>
      <c r="PFZ899" s="2198"/>
      <c r="PGA899" s="2198"/>
      <c r="PGB899" s="2198"/>
      <c r="PGC899" s="2198"/>
      <c r="PGD899" s="2198"/>
      <c r="PGE899" s="2198"/>
      <c r="PGF899" s="2198"/>
      <c r="PGG899" s="2198"/>
      <c r="PGH899" s="2198"/>
      <c r="PGI899" s="2198"/>
      <c r="PGJ899" s="2198"/>
      <c r="PGK899" s="2198"/>
      <c r="PGL899" s="2198"/>
      <c r="PGM899" s="2198"/>
      <c r="PGQ899" s="2198"/>
      <c r="PGR899" s="2198"/>
      <c r="PGS899" s="2198"/>
      <c r="PGT899" s="2198"/>
      <c r="PGU899" s="2198"/>
      <c r="PGV899" s="2198"/>
      <c r="PGW899" s="2198"/>
      <c r="PGX899" s="2198"/>
      <c r="PGY899" s="2198"/>
      <c r="PGZ899" s="2198"/>
      <c r="PHA899" s="2198"/>
      <c r="PHB899" s="2198"/>
      <c r="PHC899" s="2198"/>
      <c r="PHD899" s="2198"/>
      <c r="PHE899" s="2198"/>
      <c r="PHF899" s="2198"/>
      <c r="PHG899" s="2198"/>
      <c r="PHH899" s="2198"/>
      <c r="PHI899" s="2198"/>
      <c r="PHJ899" s="2198"/>
      <c r="PHK899" s="2198"/>
      <c r="PHL899" s="2198"/>
      <c r="PHM899" s="2198"/>
      <c r="PHN899" s="2198"/>
      <c r="PHO899" s="2198"/>
      <c r="PHP899" s="2198"/>
      <c r="PHQ899" s="2198"/>
      <c r="PHR899" s="2198"/>
      <c r="PHS899" s="2198"/>
      <c r="PHT899" s="2198"/>
      <c r="PHU899" s="2198"/>
      <c r="PHV899" s="2198"/>
      <c r="PHW899" s="2198"/>
      <c r="PHX899" s="2198"/>
      <c r="PHY899" s="2198"/>
      <c r="PHZ899" s="2198"/>
      <c r="PIA899" s="2198"/>
      <c r="PIB899" s="2198"/>
      <c r="PIC899" s="2198"/>
      <c r="PID899" s="2198"/>
      <c r="PIE899" s="2198"/>
      <c r="PIF899" s="2198"/>
      <c r="PIG899" s="2198"/>
      <c r="PIH899" s="2198"/>
      <c r="PII899" s="2198"/>
      <c r="PIJ899" s="2198"/>
      <c r="PIK899" s="2198"/>
      <c r="PIL899" s="2198"/>
      <c r="PIM899" s="2198"/>
      <c r="PIN899" s="2198"/>
      <c r="PIO899" s="2198"/>
      <c r="PIP899" s="2198"/>
      <c r="PIQ899" s="2198"/>
      <c r="PIR899" s="2198"/>
      <c r="PIS899" s="2198"/>
      <c r="PIT899" s="2198"/>
      <c r="PIU899" s="2198"/>
      <c r="PIV899" s="2198"/>
      <c r="PIW899" s="2198"/>
      <c r="PIX899" s="2198"/>
      <c r="PIY899" s="2198"/>
      <c r="PIZ899" s="2198"/>
      <c r="PJA899" s="2198"/>
      <c r="PJB899" s="2198"/>
      <c r="PJC899" s="2198"/>
      <c r="PJD899" s="2198"/>
      <c r="PJE899" s="2198"/>
      <c r="PJF899" s="2198"/>
      <c r="PJG899" s="2198"/>
      <c r="PJH899" s="2198"/>
      <c r="PJI899" s="2198"/>
      <c r="PJJ899" s="2198"/>
      <c r="PJK899" s="2198"/>
      <c r="PJL899" s="2198"/>
      <c r="PJM899" s="2198"/>
      <c r="PJN899" s="2198"/>
      <c r="PJO899" s="2198"/>
      <c r="PJP899" s="2198"/>
      <c r="PJQ899" s="2198"/>
      <c r="PJR899" s="2198"/>
      <c r="PJS899" s="2198"/>
      <c r="PJT899" s="2198"/>
      <c r="PJU899" s="2198"/>
      <c r="PJV899" s="2198"/>
      <c r="PJW899" s="2198"/>
      <c r="PJX899" s="2198"/>
      <c r="PJY899" s="2198"/>
      <c r="PJZ899" s="2198"/>
      <c r="PKA899" s="2198"/>
      <c r="PKB899" s="2198"/>
      <c r="PKC899" s="2198"/>
      <c r="PKD899" s="2198"/>
      <c r="PKE899" s="2198"/>
      <c r="PKF899" s="2198"/>
      <c r="PKG899" s="2198"/>
      <c r="PKH899" s="2198"/>
      <c r="PKI899" s="2198"/>
      <c r="PKJ899" s="2198"/>
      <c r="PKK899" s="2198"/>
      <c r="PKL899" s="2198"/>
      <c r="PKM899" s="2198"/>
      <c r="PKN899" s="2198"/>
      <c r="PKO899" s="2198"/>
      <c r="PKP899" s="2198"/>
      <c r="PKQ899" s="2198"/>
      <c r="PKR899" s="2198"/>
      <c r="PKS899" s="2198"/>
      <c r="PKT899" s="2198"/>
      <c r="PKU899" s="2198"/>
      <c r="PKV899" s="2198"/>
      <c r="PKW899" s="2198"/>
      <c r="PKX899" s="2198"/>
      <c r="PKY899" s="2198"/>
      <c r="PKZ899" s="2198"/>
      <c r="PLA899" s="2198"/>
      <c r="PLB899" s="2198"/>
      <c r="PLC899" s="2198"/>
      <c r="PLD899" s="2198"/>
      <c r="PLE899" s="2198"/>
      <c r="PLF899" s="2198"/>
      <c r="PLG899" s="2198"/>
      <c r="PLH899" s="2198"/>
      <c r="PLI899" s="2198"/>
      <c r="PLJ899" s="2198"/>
      <c r="PLK899" s="2198"/>
      <c r="PLL899" s="2198"/>
      <c r="PLM899" s="2198"/>
      <c r="PLN899" s="2198"/>
      <c r="PLO899" s="2198"/>
      <c r="PLP899" s="2198"/>
      <c r="PLQ899" s="2198"/>
      <c r="PLR899" s="2198"/>
      <c r="PLS899" s="2198"/>
      <c r="PLT899" s="2198"/>
      <c r="PLU899" s="2198"/>
      <c r="PLV899" s="2198"/>
      <c r="PLW899" s="2198"/>
      <c r="PLX899" s="2198"/>
      <c r="PLY899" s="2198"/>
      <c r="PLZ899" s="2198"/>
      <c r="PMA899" s="2198"/>
      <c r="PMB899" s="2198"/>
      <c r="PMC899" s="2198"/>
      <c r="PMD899" s="2198"/>
      <c r="PME899" s="2198"/>
      <c r="PMF899" s="2198"/>
      <c r="PMG899" s="2198"/>
      <c r="PMH899" s="2198"/>
      <c r="PMI899" s="2198"/>
      <c r="PMJ899" s="2198"/>
      <c r="PMK899" s="2198"/>
      <c r="PML899" s="2198"/>
      <c r="PMM899" s="2198"/>
      <c r="PMN899" s="2198"/>
      <c r="PMO899" s="2198"/>
      <c r="PMP899" s="2198"/>
      <c r="PMQ899" s="2198"/>
      <c r="PMR899" s="2198"/>
      <c r="PMS899" s="2198"/>
      <c r="PMT899" s="2198"/>
      <c r="PMU899" s="2198"/>
      <c r="PMV899" s="2198"/>
      <c r="PMW899" s="2198"/>
      <c r="PMX899" s="2198"/>
      <c r="PMY899" s="2198"/>
      <c r="PMZ899" s="2198"/>
      <c r="PNA899" s="2198"/>
      <c r="PNB899" s="2198"/>
      <c r="PNC899" s="2198"/>
      <c r="PND899" s="2198"/>
      <c r="PNE899" s="2198"/>
      <c r="PNF899" s="2198"/>
      <c r="PNG899" s="2198"/>
      <c r="PNH899" s="2198"/>
      <c r="PNI899" s="2198"/>
      <c r="PNJ899" s="2198"/>
      <c r="PNK899" s="2198"/>
      <c r="PNL899" s="2198"/>
      <c r="PNM899" s="2198"/>
      <c r="PNN899" s="2198"/>
      <c r="PNO899" s="2198"/>
      <c r="PNP899" s="2198"/>
      <c r="PNQ899" s="2198"/>
      <c r="PNR899" s="2198"/>
      <c r="PNS899" s="2198"/>
      <c r="PNT899" s="2198"/>
      <c r="PNU899" s="2198"/>
      <c r="PNV899" s="2198"/>
      <c r="PNW899" s="2198"/>
      <c r="PNX899" s="2198"/>
      <c r="PNY899" s="2198"/>
      <c r="PNZ899" s="2198"/>
      <c r="POA899" s="2198"/>
      <c r="POB899" s="2198"/>
      <c r="POC899" s="2198"/>
      <c r="POD899" s="2198"/>
      <c r="POE899" s="2198"/>
      <c r="POF899" s="2198"/>
      <c r="POG899" s="2198"/>
      <c r="POH899" s="2198"/>
      <c r="POI899" s="2198"/>
      <c r="POJ899" s="2198"/>
      <c r="POK899" s="2198"/>
      <c r="POL899" s="2198"/>
      <c r="POM899" s="2198"/>
      <c r="PON899" s="2198"/>
      <c r="POO899" s="2198"/>
      <c r="POP899" s="2198"/>
      <c r="POQ899" s="2198"/>
      <c r="POR899" s="2198"/>
      <c r="POS899" s="2198"/>
      <c r="POT899" s="2198"/>
      <c r="POU899" s="2198"/>
      <c r="POV899" s="2198"/>
      <c r="POW899" s="2198"/>
      <c r="POX899" s="2198"/>
      <c r="POY899" s="2198"/>
      <c r="POZ899" s="2198"/>
      <c r="PPA899" s="2198"/>
      <c r="PPB899" s="2198"/>
      <c r="PPC899" s="2198"/>
      <c r="PPD899" s="2198"/>
      <c r="PPE899" s="2198"/>
      <c r="PPF899" s="2198"/>
      <c r="PPG899" s="2198"/>
      <c r="PPH899" s="2198"/>
      <c r="PPI899" s="2198"/>
      <c r="PPJ899" s="2198"/>
      <c r="PPK899" s="2198"/>
      <c r="PPL899" s="2198"/>
      <c r="PPM899" s="2198"/>
      <c r="PPN899" s="2198"/>
      <c r="PPO899" s="2198"/>
      <c r="PPP899" s="2198"/>
      <c r="PPQ899" s="2198"/>
      <c r="PPR899" s="2198"/>
      <c r="PPS899" s="2198"/>
      <c r="PPT899" s="2198"/>
      <c r="PPU899" s="2198"/>
      <c r="PPV899" s="2198"/>
      <c r="PPW899" s="2198"/>
      <c r="PPX899" s="2198"/>
      <c r="PPY899" s="2198"/>
      <c r="PPZ899" s="2198"/>
      <c r="PQA899" s="2198"/>
      <c r="PQB899" s="2198"/>
      <c r="PQC899" s="2198"/>
      <c r="PQD899" s="2198"/>
      <c r="PQE899" s="2198"/>
      <c r="PQF899" s="2198"/>
      <c r="PQG899" s="2198"/>
      <c r="PQH899" s="2198"/>
      <c r="PQI899" s="2198"/>
      <c r="PQM899" s="2198"/>
      <c r="PQN899" s="2198"/>
      <c r="PQO899" s="2198"/>
      <c r="PQP899" s="2198"/>
      <c r="PQQ899" s="2198"/>
      <c r="PQR899" s="2198"/>
      <c r="PQS899" s="2198"/>
      <c r="PQT899" s="2198"/>
      <c r="PQU899" s="2198"/>
      <c r="PQV899" s="2198"/>
      <c r="PQW899" s="2198"/>
      <c r="PQX899" s="2198"/>
      <c r="PQY899" s="2198"/>
      <c r="PQZ899" s="2198"/>
      <c r="PRA899" s="2198"/>
      <c r="PRB899" s="2198"/>
      <c r="PRC899" s="2198"/>
      <c r="PRD899" s="2198"/>
      <c r="PRE899" s="2198"/>
      <c r="PRF899" s="2198"/>
      <c r="PRG899" s="2198"/>
      <c r="PRH899" s="2198"/>
      <c r="PRI899" s="2198"/>
      <c r="PRJ899" s="2198"/>
      <c r="PRK899" s="2198"/>
      <c r="PRL899" s="2198"/>
      <c r="PRM899" s="2198"/>
      <c r="PRN899" s="2198"/>
      <c r="PRO899" s="2198"/>
      <c r="PRP899" s="2198"/>
      <c r="PRQ899" s="2198"/>
      <c r="PRR899" s="2198"/>
      <c r="PRS899" s="2198"/>
      <c r="PRT899" s="2198"/>
      <c r="PRU899" s="2198"/>
      <c r="PRV899" s="2198"/>
      <c r="PRW899" s="2198"/>
      <c r="PRX899" s="2198"/>
      <c r="PRY899" s="2198"/>
      <c r="PRZ899" s="2198"/>
      <c r="PSA899" s="2198"/>
      <c r="PSB899" s="2198"/>
      <c r="PSC899" s="2198"/>
      <c r="PSD899" s="2198"/>
      <c r="PSE899" s="2198"/>
      <c r="PSF899" s="2198"/>
      <c r="PSG899" s="2198"/>
      <c r="PSH899" s="2198"/>
      <c r="PSI899" s="2198"/>
      <c r="PSJ899" s="2198"/>
      <c r="PSK899" s="2198"/>
      <c r="PSL899" s="2198"/>
      <c r="PSM899" s="2198"/>
      <c r="PSN899" s="2198"/>
      <c r="PSO899" s="2198"/>
      <c r="PSP899" s="2198"/>
      <c r="PSQ899" s="2198"/>
      <c r="PSR899" s="2198"/>
      <c r="PSS899" s="2198"/>
      <c r="PST899" s="2198"/>
      <c r="PSU899" s="2198"/>
      <c r="PSV899" s="2198"/>
      <c r="PSW899" s="2198"/>
      <c r="PSX899" s="2198"/>
      <c r="PSY899" s="2198"/>
      <c r="PSZ899" s="2198"/>
      <c r="PTA899" s="2198"/>
      <c r="PTB899" s="2198"/>
      <c r="PTC899" s="2198"/>
      <c r="PTD899" s="2198"/>
      <c r="PTE899" s="2198"/>
      <c r="PTF899" s="2198"/>
      <c r="PTG899" s="2198"/>
      <c r="PTH899" s="2198"/>
      <c r="PTI899" s="2198"/>
      <c r="PTJ899" s="2198"/>
      <c r="PTK899" s="2198"/>
      <c r="PTL899" s="2198"/>
      <c r="PTM899" s="2198"/>
      <c r="PTN899" s="2198"/>
      <c r="PTO899" s="2198"/>
      <c r="PTP899" s="2198"/>
      <c r="PTQ899" s="2198"/>
      <c r="PTR899" s="2198"/>
      <c r="PTS899" s="2198"/>
      <c r="PTT899" s="2198"/>
      <c r="PTU899" s="2198"/>
      <c r="PTV899" s="2198"/>
      <c r="PTW899" s="2198"/>
      <c r="PTX899" s="2198"/>
      <c r="PTY899" s="2198"/>
      <c r="PTZ899" s="2198"/>
      <c r="PUA899" s="2198"/>
      <c r="PUB899" s="2198"/>
      <c r="PUC899" s="2198"/>
      <c r="PUD899" s="2198"/>
      <c r="PUE899" s="2198"/>
      <c r="PUF899" s="2198"/>
      <c r="PUG899" s="2198"/>
      <c r="PUH899" s="2198"/>
      <c r="PUI899" s="2198"/>
      <c r="PUJ899" s="2198"/>
      <c r="PUK899" s="2198"/>
      <c r="PUL899" s="2198"/>
      <c r="PUM899" s="2198"/>
      <c r="PUN899" s="2198"/>
      <c r="PUO899" s="2198"/>
      <c r="PUP899" s="2198"/>
      <c r="PUQ899" s="2198"/>
      <c r="PUR899" s="2198"/>
      <c r="PUS899" s="2198"/>
      <c r="PUT899" s="2198"/>
      <c r="PUU899" s="2198"/>
      <c r="PUV899" s="2198"/>
      <c r="PUW899" s="2198"/>
      <c r="PUX899" s="2198"/>
      <c r="PUY899" s="2198"/>
      <c r="PUZ899" s="2198"/>
      <c r="PVA899" s="2198"/>
      <c r="PVB899" s="2198"/>
      <c r="PVC899" s="2198"/>
      <c r="PVD899" s="2198"/>
      <c r="PVE899" s="2198"/>
      <c r="PVF899" s="2198"/>
      <c r="PVG899" s="2198"/>
      <c r="PVH899" s="2198"/>
      <c r="PVI899" s="2198"/>
      <c r="PVJ899" s="2198"/>
      <c r="PVK899" s="2198"/>
      <c r="PVL899" s="2198"/>
      <c r="PVM899" s="2198"/>
      <c r="PVN899" s="2198"/>
      <c r="PVO899" s="2198"/>
      <c r="PVP899" s="2198"/>
      <c r="PVQ899" s="2198"/>
      <c r="PVR899" s="2198"/>
      <c r="PVS899" s="2198"/>
      <c r="PVT899" s="2198"/>
      <c r="PVU899" s="2198"/>
      <c r="PVV899" s="2198"/>
      <c r="PVW899" s="2198"/>
      <c r="PVX899" s="2198"/>
      <c r="PVY899" s="2198"/>
      <c r="PVZ899" s="2198"/>
      <c r="PWA899" s="2198"/>
      <c r="PWB899" s="2198"/>
      <c r="PWC899" s="2198"/>
      <c r="PWD899" s="2198"/>
      <c r="PWE899" s="2198"/>
      <c r="PWF899" s="2198"/>
      <c r="PWG899" s="2198"/>
      <c r="PWH899" s="2198"/>
      <c r="PWI899" s="2198"/>
      <c r="PWJ899" s="2198"/>
      <c r="PWK899" s="2198"/>
      <c r="PWL899" s="2198"/>
      <c r="PWM899" s="2198"/>
      <c r="PWN899" s="2198"/>
      <c r="PWO899" s="2198"/>
      <c r="PWP899" s="2198"/>
      <c r="PWQ899" s="2198"/>
      <c r="PWR899" s="2198"/>
      <c r="PWS899" s="2198"/>
      <c r="PWT899" s="2198"/>
      <c r="PWU899" s="2198"/>
      <c r="PWV899" s="2198"/>
      <c r="PWW899" s="2198"/>
      <c r="PWX899" s="2198"/>
      <c r="PWY899" s="2198"/>
      <c r="PWZ899" s="2198"/>
      <c r="PXA899" s="2198"/>
      <c r="PXB899" s="2198"/>
      <c r="PXC899" s="2198"/>
      <c r="PXD899" s="2198"/>
      <c r="PXE899" s="2198"/>
      <c r="PXF899" s="2198"/>
      <c r="PXG899" s="2198"/>
      <c r="PXH899" s="2198"/>
      <c r="PXI899" s="2198"/>
      <c r="PXJ899" s="2198"/>
      <c r="PXK899" s="2198"/>
      <c r="PXL899" s="2198"/>
      <c r="PXM899" s="2198"/>
      <c r="PXN899" s="2198"/>
      <c r="PXO899" s="2198"/>
      <c r="PXP899" s="2198"/>
      <c r="PXQ899" s="2198"/>
      <c r="PXR899" s="2198"/>
      <c r="PXS899" s="2198"/>
      <c r="PXT899" s="2198"/>
      <c r="PXU899" s="2198"/>
      <c r="PXV899" s="2198"/>
      <c r="PXW899" s="2198"/>
      <c r="PXX899" s="2198"/>
      <c r="PXY899" s="2198"/>
      <c r="PXZ899" s="2198"/>
      <c r="PYA899" s="2198"/>
      <c r="PYB899" s="2198"/>
      <c r="PYC899" s="2198"/>
      <c r="PYD899" s="2198"/>
      <c r="PYE899" s="2198"/>
      <c r="PYF899" s="2198"/>
      <c r="PYG899" s="2198"/>
      <c r="PYH899" s="2198"/>
      <c r="PYI899" s="2198"/>
      <c r="PYJ899" s="2198"/>
      <c r="PYK899" s="2198"/>
      <c r="PYL899" s="2198"/>
      <c r="PYM899" s="2198"/>
      <c r="PYN899" s="2198"/>
      <c r="PYO899" s="2198"/>
      <c r="PYP899" s="2198"/>
      <c r="PYQ899" s="2198"/>
      <c r="PYR899" s="2198"/>
      <c r="PYS899" s="2198"/>
      <c r="PYT899" s="2198"/>
      <c r="PYU899" s="2198"/>
      <c r="PYV899" s="2198"/>
      <c r="PYW899" s="2198"/>
      <c r="PYX899" s="2198"/>
      <c r="PYY899" s="2198"/>
      <c r="PYZ899" s="2198"/>
      <c r="PZA899" s="2198"/>
      <c r="PZB899" s="2198"/>
      <c r="PZC899" s="2198"/>
      <c r="PZD899" s="2198"/>
      <c r="PZE899" s="2198"/>
      <c r="PZF899" s="2198"/>
      <c r="PZG899" s="2198"/>
      <c r="PZH899" s="2198"/>
      <c r="PZI899" s="2198"/>
      <c r="PZJ899" s="2198"/>
      <c r="PZK899" s="2198"/>
      <c r="PZL899" s="2198"/>
      <c r="PZM899" s="2198"/>
      <c r="PZN899" s="2198"/>
      <c r="PZO899" s="2198"/>
      <c r="PZP899" s="2198"/>
      <c r="PZQ899" s="2198"/>
      <c r="PZR899" s="2198"/>
      <c r="PZS899" s="2198"/>
      <c r="PZT899" s="2198"/>
      <c r="PZU899" s="2198"/>
      <c r="PZV899" s="2198"/>
      <c r="PZW899" s="2198"/>
      <c r="PZX899" s="2198"/>
      <c r="PZY899" s="2198"/>
      <c r="PZZ899" s="2198"/>
      <c r="QAA899" s="2198"/>
      <c r="QAB899" s="2198"/>
      <c r="QAC899" s="2198"/>
      <c r="QAD899" s="2198"/>
      <c r="QAE899" s="2198"/>
      <c r="QAI899" s="2198"/>
      <c r="QAJ899" s="2198"/>
      <c r="QAK899" s="2198"/>
      <c r="QAL899" s="2198"/>
      <c r="QAM899" s="2198"/>
      <c r="QAN899" s="2198"/>
      <c r="QAO899" s="2198"/>
      <c r="QAP899" s="2198"/>
      <c r="QAQ899" s="2198"/>
      <c r="QAR899" s="2198"/>
      <c r="QAS899" s="2198"/>
      <c r="QAT899" s="2198"/>
      <c r="QAU899" s="2198"/>
      <c r="QAV899" s="2198"/>
      <c r="QAW899" s="2198"/>
      <c r="QAX899" s="2198"/>
      <c r="QAY899" s="2198"/>
      <c r="QAZ899" s="2198"/>
      <c r="QBA899" s="2198"/>
      <c r="QBB899" s="2198"/>
      <c r="QBC899" s="2198"/>
      <c r="QBD899" s="2198"/>
      <c r="QBE899" s="2198"/>
      <c r="QBF899" s="2198"/>
      <c r="QBG899" s="2198"/>
      <c r="QBH899" s="2198"/>
      <c r="QBI899" s="2198"/>
      <c r="QBJ899" s="2198"/>
      <c r="QBK899" s="2198"/>
      <c r="QBL899" s="2198"/>
      <c r="QBM899" s="2198"/>
      <c r="QBN899" s="2198"/>
      <c r="QBO899" s="2198"/>
      <c r="QBP899" s="2198"/>
      <c r="QBQ899" s="2198"/>
      <c r="QBR899" s="2198"/>
      <c r="QBS899" s="2198"/>
      <c r="QBT899" s="2198"/>
      <c r="QBU899" s="2198"/>
      <c r="QBV899" s="2198"/>
      <c r="QBW899" s="2198"/>
      <c r="QBX899" s="2198"/>
      <c r="QBY899" s="2198"/>
      <c r="QBZ899" s="2198"/>
      <c r="QCA899" s="2198"/>
      <c r="QCB899" s="2198"/>
      <c r="QCC899" s="2198"/>
      <c r="QCD899" s="2198"/>
      <c r="QCE899" s="2198"/>
      <c r="QCF899" s="2198"/>
      <c r="QCG899" s="2198"/>
      <c r="QCH899" s="2198"/>
      <c r="QCI899" s="2198"/>
      <c r="QCJ899" s="2198"/>
      <c r="QCK899" s="2198"/>
      <c r="QCL899" s="2198"/>
      <c r="QCM899" s="2198"/>
      <c r="QCN899" s="2198"/>
      <c r="QCO899" s="2198"/>
      <c r="QCP899" s="2198"/>
      <c r="QCQ899" s="2198"/>
      <c r="QCR899" s="2198"/>
      <c r="QCS899" s="2198"/>
      <c r="QCT899" s="2198"/>
      <c r="QCU899" s="2198"/>
      <c r="QCV899" s="2198"/>
      <c r="QCW899" s="2198"/>
      <c r="QCX899" s="2198"/>
      <c r="QCY899" s="2198"/>
      <c r="QCZ899" s="2198"/>
      <c r="QDA899" s="2198"/>
      <c r="QDB899" s="2198"/>
      <c r="QDC899" s="2198"/>
      <c r="QDD899" s="2198"/>
      <c r="QDE899" s="2198"/>
      <c r="QDF899" s="2198"/>
      <c r="QDG899" s="2198"/>
      <c r="QDH899" s="2198"/>
      <c r="QDI899" s="2198"/>
      <c r="QDJ899" s="2198"/>
      <c r="QDK899" s="2198"/>
      <c r="QDL899" s="2198"/>
      <c r="QDM899" s="2198"/>
      <c r="QDN899" s="2198"/>
      <c r="QDO899" s="2198"/>
      <c r="QDP899" s="2198"/>
      <c r="QDQ899" s="2198"/>
      <c r="QDR899" s="2198"/>
      <c r="QDS899" s="2198"/>
      <c r="QDT899" s="2198"/>
      <c r="QDU899" s="2198"/>
      <c r="QDV899" s="2198"/>
      <c r="QDW899" s="2198"/>
      <c r="QDX899" s="2198"/>
      <c r="QDY899" s="2198"/>
      <c r="QDZ899" s="2198"/>
      <c r="QEA899" s="2198"/>
      <c r="QEB899" s="2198"/>
      <c r="QEC899" s="2198"/>
      <c r="QED899" s="2198"/>
      <c r="QEE899" s="2198"/>
      <c r="QEF899" s="2198"/>
      <c r="QEG899" s="2198"/>
      <c r="QEH899" s="2198"/>
      <c r="QEI899" s="2198"/>
      <c r="QEJ899" s="2198"/>
      <c r="QEK899" s="2198"/>
      <c r="QEL899" s="2198"/>
      <c r="QEM899" s="2198"/>
      <c r="QEN899" s="2198"/>
      <c r="QEO899" s="2198"/>
      <c r="QEP899" s="2198"/>
      <c r="QEQ899" s="2198"/>
      <c r="QER899" s="2198"/>
      <c r="QES899" s="2198"/>
      <c r="QET899" s="2198"/>
      <c r="QEU899" s="2198"/>
      <c r="QEV899" s="2198"/>
      <c r="QEW899" s="2198"/>
      <c r="QEX899" s="2198"/>
      <c r="QEY899" s="2198"/>
      <c r="QEZ899" s="2198"/>
      <c r="QFA899" s="2198"/>
      <c r="QFB899" s="2198"/>
      <c r="QFC899" s="2198"/>
      <c r="QFD899" s="2198"/>
      <c r="QFE899" s="2198"/>
      <c r="QFF899" s="2198"/>
      <c r="QFG899" s="2198"/>
      <c r="QFH899" s="2198"/>
      <c r="QFI899" s="2198"/>
      <c r="QFJ899" s="2198"/>
      <c r="QFK899" s="2198"/>
      <c r="QFL899" s="2198"/>
      <c r="QFM899" s="2198"/>
      <c r="QFN899" s="2198"/>
      <c r="QFO899" s="2198"/>
      <c r="QFP899" s="2198"/>
      <c r="QFQ899" s="2198"/>
      <c r="QFR899" s="2198"/>
      <c r="QFS899" s="2198"/>
      <c r="QFT899" s="2198"/>
      <c r="QFU899" s="2198"/>
      <c r="QFV899" s="2198"/>
      <c r="QFW899" s="2198"/>
      <c r="QFX899" s="2198"/>
      <c r="QFY899" s="2198"/>
      <c r="QFZ899" s="2198"/>
      <c r="QGA899" s="2198"/>
      <c r="QGB899" s="2198"/>
      <c r="QGC899" s="2198"/>
      <c r="QGD899" s="2198"/>
      <c r="QGE899" s="2198"/>
      <c r="QGF899" s="2198"/>
      <c r="QGG899" s="2198"/>
      <c r="QGH899" s="2198"/>
      <c r="QGI899" s="2198"/>
      <c r="QGJ899" s="2198"/>
      <c r="QGK899" s="2198"/>
      <c r="QGL899" s="2198"/>
      <c r="QGM899" s="2198"/>
      <c r="QGN899" s="2198"/>
      <c r="QGO899" s="2198"/>
      <c r="QGP899" s="2198"/>
      <c r="QGQ899" s="2198"/>
      <c r="QGR899" s="2198"/>
      <c r="QGS899" s="2198"/>
      <c r="QGT899" s="2198"/>
      <c r="QGU899" s="2198"/>
      <c r="QGV899" s="2198"/>
      <c r="QGW899" s="2198"/>
      <c r="QGX899" s="2198"/>
      <c r="QGY899" s="2198"/>
      <c r="QGZ899" s="2198"/>
      <c r="QHA899" s="2198"/>
      <c r="QHB899" s="2198"/>
      <c r="QHC899" s="2198"/>
      <c r="QHD899" s="2198"/>
      <c r="QHE899" s="2198"/>
      <c r="QHF899" s="2198"/>
      <c r="QHG899" s="2198"/>
      <c r="QHH899" s="2198"/>
      <c r="QHI899" s="2198"/>
      <c r="QHJ899" s="2198"/>
      <c r="QHK899" s="2198"/>
      <c r="QHL899" s="2198"/>
      <c r="QHM899" s="2198"/>
      <c r="QHN899" s="2198"/>
      <c r="QHO899" s="2198"/>
      <c r="QHP899" s="2198"/>
      <c r="QHQ899" s="2198"/>
      <c r="QHR899" s="2198"/>
      <c r="QHS899" s="2198"/>
      <c r="QHT899" s="2198"/>
      <c r="QHU899" s="2198"/>
      <c r="QHV899" s="2198"/>
      <c r="QHW899" s="2198"/>
      <c r="QHX899" s="2198"/>
      <c r="QHY899" s="2198"/>
      <c r="QHZ899" s="2198"/>
      <c r="QIA899" s="2198"/>
      <c r="QIB899" s="2198"/>
      <c r="QIC899" s="2198"/>
      <c r="QID899" s="2198"/>
      <c r="QIE899" s="2198"/>
      <c r="QIF899" s="2198"/>
      <c r="QIG899" s="2198"/>
      <c r="QIH899" s="2198"/>
      <c r="QII899" s="2198"/>
      <c r="QIJ899" s="2198"/>
      <c r="QIK899" s="2198"/>
      <c r="QIL899" s="2198"/>
      <c r="QIM899" s="2198"/>
      <c r="QIN899" s="2198"/>
      <c r="QIO899" s="2198"/>
      <c r="QIP899" s="2198"/>
      <c r="QIQ899" s="2198"/>
      <c r="QIR899" s="2198"/>
      <c r="QIS899" s="2198"/>
      <c r="QIT899" s="2198"/>
      <c r="QIU899" s="2198"/>
      <c r="QIV899" s="2198"/>
      <c r="QIW899" s="2198"/>
      <c r="QIX899" s="2198"/>
      <c r="QIY899" s="2198"/>
      <c r="QIZ899" s="2198"/>
      <c r="QJA899" s="2198"/>
      <c r="QJB899" s="2198"/>
      <c r="QJC899" s="2198"/>
      <c r="QJD899" s="2198"/>
      <c r="QJE899" s="2198"/>
      <c r="QJF899" s="2198"/>
      <c r="QJG899" s="2198"/>
      <c r="QJH899" s="2198"/>
      <c r="QJI899" s="2198"/>
      <c r="QJJ899" s="2198"/>
      <c r="QJK899" s="2198"/>
      <c r="QJL899" s="2198"/>
      <c r="QJM899" s="2198"/>
      <c r="QJN899" s="2198"/>
      <c r="QJO899" s="2198"/>
      <c r="QJP899" s="2198"/>
      <c r="QJQ899" s="2198"/>
      <c r="QJR899" s="2198"/>
      <c r="QJS899" s="2198"/>
      <c r="QJT899" s="2198"/>
      <c r="QJU899" s="2198"/>
      <c r="QJV899" s="2198"/>
      <c r="QJW899" s="2198"/>
      <c r="QJX899" s="2198"/>
      <c r="QJY899" s="2198"/>
      <c r="QJZ899" s="2198"/>
      <c r="QKA899" s="2198"/>
      <c r="QKE899" s="2198"/>
      <c r="QKF899" s="2198"/>
      <c r="QKG899" s="2198"/>
      <c r="QKH899" s="2198"/>
      <c r="QKI899" s="2198"/>
      <c r="QKJ899" s="2198"/>
      <c r="QKK899" s="2198"/>
      <c r="QKL899" s="2198"/>
      <c r="QKM899" s="2198"/>
      <c r="QKN899" s="2198"/>
      <c r="QKO899" s="2198"/>
      <c r="QKP899" s="2198"/>
      <c r="QKQ899" s="2198"/>
      <c r="QKR899" s="2198"/>
      <c r="QKS899" s="2198"/>
      <c r="QKT899" s="2198"/>
      <c r="QKU899" s="2198"/>
      <c r="QKV899" s="2198"/>
      <c r="QKW899" s="2198"/>
      <c r="QKX899" s="2198"/>
      <c r="QKY899" s="2198"/>
      <c r="QKZ899" s="2198"/>
      <c r="QLA899" s="2198"/>
      <c r="QLB899" s="2198"/>
      <c r="QLC899" s="2198"/>
      <c r="QLD899" s="2198"/>
      <c r="QLE899" s="2198"/>
      <c r="QLF899" s="2198"/>
      <c r="QLG899" s="2198"/>
      <c r="QLH899" s="2198"/>
      <c r="QLI899" s="2198"/>
      <c r="QLJ899" s="2198"/>
      <c r="QLK899" s="2198"/>
      <c r="QLL899" s="2198"/>
      <c r="QLM899" s="2198"/>
      <c r="QLN899" s="2198"/>
      <c r="QLO899" s="2198"/>
      <c r="QLP899" s="2198"/>
      <c r="QLQ899" s="2198"/>
      <c r="QLR899" s="2198"/>
      <c r="QLS899" s="2198"/>
      <c r="QLT899" s="2198"/>
      <c r="QLU899" s="2198"/>
      <c r="QLV899" s="2198"/>
      <c r="QLW899" s="2198"/>
      <c r="QLX899" s="2198"/>
      <c r="QLY899" s="2198"/>
      <c r="QLZ899" s="2198"/>
      <c r="QMA899" s="2198"/>
      <c r="QMB899" s="2198"/>
      <c r="QMC899" s="2198"/>
      <c r="QMD899" s="2198"/>
      <c r="QME899" s="2198"/>
      <c r="QMF899" s="2198"/>
      <c r="QMG899" s="2198"/>
      <c r="QMH899" s="2198"/>
      <c r="QMI899" s="2198"/>
      <c r="QMJ899" s="2198"/>
      <c r="QMK899" s="2198"/>
      <c r="QML899" s="2198"/>
      <c r="QMM899" s="2198"/>
      <c r="QMN899" s="2198"/>
      <c r="QMO899" s="2198"/>
      <c r="QMP899" s="2198"/>
      <c r="QMQ899" s="2198"/>
      <c r="QMR899" s="2198"/>
      <c r="QMS899" s="2198"/>
      <c r="QMT899" s="2198"/>
      <c r="QMU899" s="2198"/>
      <c r="QMV899" s="2198"/>
      <c r="QMW899" s="2198"/>
      <c r="QMX899" s="2198"/>
      <c r="QMY899" s="2198"/>
      <c r="QMZ899" s="2198"/>
      <c r="QNA899" s="2198"/>
      <c r="QNB899" s="2198"/>
      <c r="QNC899" s="2198"/>
      <c r="QND899" s="2198"/>
      <c r="QNE899" s="2198"/>
      <c r="QNF899" s="2198"/>
      <c r="QNG899" s="2198"/>
      <c r="QNH899" s="2198"/>
      <c r="QNI899" s="2198"/>
      <c r="QNJ899" s="2198"/>
      <c r="QNK899" s="2198"/>
      <c r="QNL899" s="2198"/>
      <c r="QNM899" s="2198"/>
      <c r="QNN899" s="2198"/>
      <c r="QNO899" s="2198"/>
      <c r="QNP899" s="2198"/>
      <c r="QNQ899" s="2198"/>
      <c r="QNR899" s="2198"/>
      <c r="QNS899" s="2198"/>
      <c r="QNT899" s="2198"/>
      <c r="QNU899" s="2198"/>
      <c r="QNV899" s="2198"/>
      <c r="QNW899" s="2198"/>
      <c r="QNX899" s="2198"/>
      <c r="QNY899" s="2198"/>
      <c r="QNZ899" s="2198"/>
      <c r="QOA899" s="2198"/>
      <c r="QOB899" s="2198"/>
      <c r="QOC899" s="2198"/>
      <c r="QOD899" s="2198"/>
      <c r="QOE899" s="2198"/>
      <c r="QOF899" s="2198"/>
      <c r="QOG899" s="2198"/>
      <c r="QOH899" s="2198"/>
      <c r="QOI899" s="2198"/>
      <c r="QOJ899" s="2198"/>
      <c r="QOK899" s="2198"/>
      <c r="QOL899" s="2198"/>
      <c r="QOM899" s="2198"/>
      <c r="QON899" s="2198"/>
      <c r="QOO899" s="2198"/>
      <c r="QOP899" s="2198"/>
      <c r="QOQ899" s="2198"/>
      <c r="QOR899" s="2198"/>
      <c r="QOS899" s="2198"/>
      <c r="QOT899" s="2198"/>
      <c r="QOU899" s="2198"/>
      <c r="QOV899" s="2198"/>
      <c r="QOW899" s="2198"/>
      <c r="QOX899" s="2198"/>
      <c r="QOY899" s="2198"/>
      <c r="QOZ899" s="2198"/>
      <c r="QPA899" s="2198"/>
      <c r="QPB899" s="2198"/>
      <c r="QPC899" s="2198"/>
      <c r="QPD899" s="2198"/>
      <c r="QPE899" s="2198"/>
      <c r="QPF899" s="2198"/>
      <c r="QPG899" s="2198"/>
      <c r="QPH899" s="2198"/>
      <c r="QPI899" s="2198"/>
      <c r="QPJ899" s="2198"/>
      <c r="QPK899" s="2198"/>
      <c r="QPL899" s="2198"/>
      <c r="QPM899" s="2198"/>
      <c r="QPN899" s="2198"/>
      <c r="QPO899" s="2198"/>
      <c r="QPP899" s="2198"/>
      <c r="QPQ899" s="2198"/>
      <c r="QPR899" s="2198"/>
      <c r="QPS899" s="2198"/>
      <c r="QPT899" s="2198"/>
      <c r="QPU899" s="2198"/>
      <c r="QPV899" s="2198"/>
      <c r="QPW899" s="2198"/>
      <c r="QPX899" s="2198"/>
      <c r="QPY899" s="2198"/>
      <c r="QPZ899" s="2198"/>
      <c r="QQA899" s="2198"/>
      <c r="QQB899" s="2198"/>
      <c r="QQC899" s="2198"/>
      <c r="QQD899" s="2198"/>
      <c r="QQE899" s="2198"/>
      <c r="QQF899" s="2198"/>
      <c r="QQG899" s="2198"/>
      <c r="QQH899" s="2198"/>
      <c r="QQI899" s="2198"/>
      <c r="QQJ899" s="2198"/>
      <c r="QQK899" s="2198"/>
      <c r="QQL899" s="2198"/>
      <c r="QQM899" s="2198"/>
      <c r="QQN899" s="2198"/>
      <c r="QQO899" s="2198"/>
      <c r="QQP899" s="2198"/>
      <c r="QQQ899" s="2198"/>
      <c r="QQR899" s="2198"/>
      <c r="QQS899" s="2198"/>
      <c r="QQT899" s="2198"/>
      <c r="QQU899" s="2198"/>
      <c r="QQV899" s="2198"/>
      <c r="QQW899" s="2198"/>
      <c r="QQX899" s="2198"/>
      <c r="QQY899" s="2198"/>
      <c r="QQZ899" s="2198"/>
      <c r="QRA899" s="2198"/>
      <c r="QRB899" s="2198"/>
      <c r="QRC899" s="2198"/>
      <c r="QRD899" s="2198"/>
      <c r="QRE899" s="2198"/>
      <c r="QRF899" s="2198"/>
      <c r="QRG899" s="2198"/>
      <c r="QRH899" s="2198"/>
      <c r="QRI899" s="2198"/>
      <c r="QRJ899" s="2198"/>
      <c r="QRK899" s="2198"/>
      <c r="QRL899" s="2198"/>
      <c r="QRM899" s="2198"/>
      <c r="QRN899" s="2198"/>
      <c r="QRO899" s="2198"/>
      <c r="QRP899" s="2198"/>
      <c r="QRQ899" s="2198"/>
      <c r="QRR899" s="2198"/>
      <c r="QRS899" s="2198"/>
      <c r="QRT899" s="2198"/>
      <c r="QRU899" s="2198"/>
      <c r="QRV899" s="2198"/>
      <c r="QRW899" s="2198"/>
      <c r="QRX899" s="2198"/>
      <c r="QRY899" s="2198"/>
      <c r="QRZ899" s="2198"/>
      <c r="QSA899" s="2198"/>
      <c r="QSB899" s="2198"/>
      <c r="QSC899" s="2198"/>
      <c r="QSD899" s="2198"/>
      <c r="QSE899" s="2198"/>
      <c r="QSF899" s="2198"/>
      <c r="QSG899" s="2198"/>
      <c r="QSH899" s="2198"/>
      <c r="QSI899" s="2198"/>
      <c r="QSJ899" s="2198"/>
      <c r="QSK899" s="2198"/>
      <c r="QSL899" s="2198"/>
      <c r="QSM899" s="2198"/>
      <c r="QSN899" s="2198"/>
      <c r="QSO899" s="2198"/>
      <c r="QSP899" s="2198"/>
      <c r="QSQ899" s="2198"/>
      <c r="QSR899" s="2198"/>
      <c r="QSS899" s="2198"/>
      <c r="QST899" s="2198"/>
      <c r="QSU899" s="2198"/>
      <c r="QSV899" s="2198"/>
      <c r="QSW899" s="2198"/>
      <c r="QSX899" s="2198"/>
      <c r="QSY899" s="2198"/>
      <c r="QSZ899" s="2198"/>
      <c r="QTA899" s="2198"/>
      <c r="QTB899" s="2198"/>
      <c r="QTC899" s="2198"/>
      <c r="QTD899" s="2198"/>
      <c r="QTE899" s="2198"/>
      <c r="QTF899" s="2198"/>
      <c r="QTG899" s="2198"/>
      <c r="QTH899" s="2198"/>
      <c r="QTI899" s="2198"/>
      <c r="QTJ899" s="2198"/>
      <c r="QTK899" s="2198"/>
      <c r="QTL899" s="2198"/>
      <c r="QTM899" s="2198"/>
      <c r="QTN899" s="2198"/>
      <c r="QTO899" s="2198"/>
      <c r="QTP899" s="2198"/>
      <c r="QTQ899" s="2198"/>
      <c r="QTR899" s="2198"/>
      <c r="QTS899" s="2198"/>
      <c r="QTT899" s="2198"/>
      <c r="QTU899" s="2198"/>
      <c r="QTV899" s="2198"/>
      <c r="QTW899" s="2198"/>
      <c r="QUA899" s="2198"/>
      <c r="QUB899" s="2198"/>
      <c r="QUC899" s="2198"/>
      <c r="QUD899" s="2198"/>
      <c r="QUE899" s="2198"/>
      <c r="QUF899" s="2198"/>
      <c r="QUG899" s="2198"/>
      <c r="QUH899" s="2198"/>
      <c r="QUI899" s="2198"/>
      <c r="QUJ899" s="2198"/>
      <c r="QUK899" s="2198"/>
      <c r="QUL899" s="2198"/>
      <c r="QUM899" s="2198"/>
      <c r="QUN899" s="2198"/>
      <c r="QUO899" s="2198"/>
      <c r="QUP899" s="2198"/>
      <c r="QUQ899" s="2198"/>
      <c r="QUR899" s="2198"/>
      <c r="QUS899" s="2198"/>
      <c r="QUT899" s="2198"/>
      <c r="QUU899" s="2198"/>
      <c r="QUV899" s="2198"/>
      <c r="QUW899" s="2198"/>
      <c r="QUX899" s="2198"/>
      <c r="QUY899" s="2198"/>
      <c r="QUZ899" s="2198"/>
      <c r="QVA899" s="2198"/>
      <c r="QVB899" s="2198"/>
      <c r="QVC899" s="2198"/>
      <c r="QVD899" s="2198"/>
      <c r="QVE899" s="2198"/>
      <c r="QVF899" s="2198"/>
      <c r="QVG899" s="2198"/>
      <c r="QVH899" s="2198"/>
      <c r="QVI899" s="2198"/>
      <c r="QVJ899" s="2198"/>
      <c r="QVK899" s="2198"/>
      <c r="QVL899" s="2198"/>
      <c r="QVM899" s="2198"/>
      <c r="QVN899" s="2198"/>
      <c r="QVO899" s="2198"/>
      <c r="QVP899" s="2198"/>
      <c r="QVQ899" s="2198"/>
      <c r="QVR899" s="2198"/>
      <c r="QVS899" s="2198"/>
      <c r="QVT899" s="2198"/>
      <c r="QVU899" s="2198"/>
      <c r="QVV899" s="2198"/>
      <c r="QVW899" s="2198"/>
      <c r="QVX899" s="2198"/>
      <c r="QVY899" s="2198"/>
      <c r="QVZ899" s="2198"/>
      <c r="QWA899" s="2198"/>
      <c r="QWB899" s="2198"/>
      <c r="QWC899" s="2198"/>
      <c r="QWD899" s="2198"/>
      <c r="QWE899" s="2198"/>
      <c r="QWF899" s="2198"/>
      <c r="QWG899" s="2198"/>
      <c r="QWH899" s="2198"/>
      <c r="QWI899" s="2198"/>
      <c r="QWJ899" s="2198"/>
      <c r="QWK899" s="2198"/>
      <c r="QWL899" s="2198"/>
      <c r="QWM899" s="2198"/>
      <c r="QWN899" s="2198"/>
      <c r="QWO899" s="2198"/>
      <c r="QWP899" s="2198"/>
      <c r="QWQ899" s="2198"/>
      <c r="QWR899" s="2198"/>
      <c r="QWS899" s="2198"/>
      <c r="QWT899" s="2198"/>
      <c r="QWU899" s="2198"/>
      <c r="QWV899" s="2198"/>
      <c r="QWW899" s="2198"/>
      <c r="QWX899" s="2198"/>
      <c r="QWY899" s="2198"/>
      <c r="QWZ899" s="2198"/>
      <c r="QXA899" s="2198"/>
      <c r="QXB899" s="2198"/>
      <c r="QXC899" s="2198"/>
      <c r="QXD899" s="2198"/>
      <c r="QXE899" s="2198"/>
      <c r="QXF899" s="2198"/>
      <c r="QXG899" s="2198"/>
      <c r="QXH899" s="2198"/>
      <c r="QXI899" s="2198"/>
      <c r="QXJ899" s="2198"/>
      <c r="QXK899" s="2198"/>
      <c r="QXL899" s="2198"/>
      <c r="QXM899" s="2198"/>
      <c r="QXN899" s="2198"/>
      <c r="QXO899" s="2198"/>
      <c r="QXP899" s="2198"/>
      <c r="QXQ899" s="2198"/>
      <c r="QXR899" s="2198"/>
      <c r="QXS899" s="2198"/>
      <c r="QXT899" s="2198"/>
      <c r="QXU899" s="2198"/>
      <c r="QXV899" s="2198"/>
      <c r="QXW899" s="2198"/>
      <c r="QXX899" s="2198"/>
      <c r="QXY899" s="2198"/>
      <c r="QXZ899" s="2198"/>
      <c r="QYA899" s="2198"/>
      <c r="QYB899" s="2198"/>
      <c r="QYC899" s="2198"/>
      <c r="QYD899" s="2198"/>
      <c r="QYE899" s="2198"/>
      <c r="QYF899" s="2198"/>
      <c r="QYG899" s="2198"/>
      <c r="QYH899" s="2198"/>
      <c r="QYI899" s="2198"/>
      <c r="QYJ899" s="2198"/>
      <c r="QYK899" s="2198"/>
      <c r="QYL899" s="2198"/>
      <c r="QYM899" s="2198"/>
      <c r="QYN899" s="2198"/>
      <c r="QYO899" s="2198"/>
      <c r="QYP899" s="2198"/>
      <c r="QYQ899" s="2198"/>
      <c r="QYR899" s="2198"/>
      <c r="QYS899" s="2198"/>
      <c r="QYT899" s="2198"/>
      <c r="QYU899" s="2198"/>
      <c r="QYV899" s="2198"/>
      <c r="QYW899" s="2198"/>
      <c r="QYX899" s="2198"/>
      <c r="QYY899" s="2198"/>
      <c r="QYZ899" s="2198"/>
      <c r="QZA899" s="2198"/>
      <c r="QZB899" s="2198"/>
      <c r="QZC899" s="2198"/>
      <c r="QZD899" s="2198"/>
      <c r="QZE899" s="2198"/>
      <c r="QZF899" s="2198"/>
      <c r="QZG899" s="2198"/>
      <c r="QZH899" s="2198"/>
      <c r="QZI899" s="2198"/>
      <c r="QZJ899" s="2198"/>
      <c r="QZK899" s="2198"/>
      <c r="QZL899" s="2198"/>
      <c r="QZM899" s="2198"/>
      <c r="QZN899" s="2198"/>
      <c r="QZO899" s="2198"/>
      <c r="QZP899" s="2198"/>
      <c r="QZQ899" s="2198"/>
      <c r="QZR899" s="2198"/>
      <c r="QZS899" s="2198"/>
      <c r="QZT899" s="2198"/>
      <c r="QZU899" s="2198"/>
      <c r="QZV899" s="2198"/>
      <c r="QZW899" s="2198"/>
      <c r="QZX899" s="2198"/>
      <c r="QZY899" s="2198"/>
      <c r="QZZ899" s="2198"/>
      <c r="RAA899" s="2198"/>
      <c r="RAB899" s="2198"/>
      <c r="RAC899" s="2198"/>
      <c r="RAD899" s="2198"/>
      <c r="RAE899" s="2198"/>
      <c r="RAF899" s="2198"/>
      <c r="RAG899" s="2198"/>
      <c r="RAH899" s="2198"/>
      <c r="RAI899" s="2198"/>
      <c r="RAJ899" s="2198"/>
      <c r="RAK899" s="2198"/>
      <c r="RAL899" s="2198"/>
      <c r="RAM899" s="2198"/>
      <c r="RAN899" s="2198"/>
      <c r="RAO899" s="2198"/>
      <c r="RAP899" s="2198"/>
      <c r="RAQ899" s="2198"/>
      <c r="RAR899" s="2198"/>
      <c r="RAS899" s="2198"/>
      <c r="RAT899" s="2198"/>
      <c r="RAU899" s="2198"/>
      <c r="RAV899" s="2198"/>
      <c r="RAW899" s="2198"/>
      <c r="RAX899" s="2198"/>
      <c r="RAY899" s="2198"/>
      <c r="RAZ899" s="2198"/>
      <c r="RBA899" s="2198"/>
      <c r="RBB899" s="2198"/>
      <c r="RBC899" s="2198"/>
      <c r="RBD899" s="2198"/>
      <c r="RBE899" s="2198"/>
      <c r="RBF899" s="2198"/>
      <c r="RBG899" s="2198"/>
      <c r="RBH899" s="2198"/>
      <c r="RBI899" s="2198"/>
      <c r="RBJ899" s="2198"/>
      <c r="RBK899" s="2198"/>
      <c r="RBL899" s="2198"/>
      <c r="RBM899" s="2198"/>
      <c r="RBN899" s="2198"/>
      <c r="RBO899" s="2198"/>
      <c r="RBP899" s="2198"/>
      <c r="RBQ899" s="2198"/>
      <c r="RBR899" s="2198"/>
      <c r="RBS899" s="2198"/>
      <c r="RBT899" s="2198"/>
      <c r="RBU899" s="2198"/>
      <c r="RBV899" s="2198"/>
      <c r="RBW899" s="2198"/>
      <c r="RBX899" s="2198"/>
      <c r="RBY899" s="2198"/>
      <c r="RBZ899" s="2198"/>
      <c r="RCA899" s="2198"/>
      <c r="RCB899" s="2198"/>
      <c r="RCC899" s="2198"/>
      <c r="RCD899" s="2198"/>
      <c r="RCE899" s="2198"/>
      <c r="RCF899" s="2198"/>
      <c r="RCG899" s="2198"/>
      <c r="RCH899" s="2198"/>
      <c r="RCI899" s="2198"/>
      <c r="RCJ899" s="2198"/>
      <c r="RCK899" s="2198"/>
      <c r="RCL899" s="2198"/>
      <c r="RCM899" s="2198"/>
      <c r="RCN899" s="2198"/>
      <c r="RCO899" s="2198"/>
      <c r="RCP899" s="2198"/>
      <c r="RCQ899" s="2198"/>
      <c r="RCR899" s="2198"/>
      <c r="RCS899" s="2198"/>
      <c r="RCT899" s="2198"/>
      <c r="RCU899" s="2198"/>
      <c r="RCV899" s="2198"/>
      <c r="RCW899" s="2198"/>
      <c r="RCX899" s="2198"/>
      <c r="RCY899" s="2198"/>
      <c r="RCZ899" s="2198"/>
      <c r="RDA899" s="2198"/>
      <c r="RDB899" s="2198"/>
      <c r="RDC899" s="2198"/>
      <c r="RDD899" s="2198"/>
      <c r="RDE899" s="2198"/>
      <c r="RDF899" s="2198"/>
      <c r="RDG899" s="2198"/>
      <c r="RDH899" s="2198"/>
      <c r="RDI899" s="2198"/>
      <c r="RDJ899" s="2198"/>
      <c r="RDK899" s="2198"/>
      <c r="RDL899" s="2198"/>
      <c r="RDM899" s="2198"/>
      <c r="RDN899" s="2198"/>
      <c r="RDO899" s="2198"/>
      <c r="RDP899" s="2198"/>
      <c r="RDQ899" s="2198"/>
      <c r="RDR899" s="2198"/>
      <c r="RDS899" s="2198"/>
      <c r="RDW899" s="2198"/>
      <c r="RDX899" s="2198"/>
      <c r="RDY899" s="2198"/>
      <c r="RDZ899" s="2198"/>
      <c r="REA899" s="2198"/>
      <c r="REB899" s="2198"/>
      <c r="REC899" s="2198"/>
      <c r="RED899" s="2198"/>
      <c r="REE899" s="2198"/>
      <c r="REF899" s="2198"/>
      <c r="REG899" s="2198"/>
      <c r="REH899" s="2198"/>
      <c r="REI899" s="2198"/>
      <c r="REJ899" s="2198"/>
      <c r="REK899" s="2198"/>
      <c r="REL899" s="2198"/>
      <c r="REM899" s="2198"/>
      <c r="REN899" s="2198"/>
      <c r="REO899" s="2198"/>
      <c r="REP899" s="2198"/>
      <c r="REQ899" s="2198"/>
      <c r="RER899" s="2198"/>
      <c r="RES899" s="2198"/>
      <c r="RET899" s="2198"/>
      <c r="REU899" s="2198"/>
      <c r="REV899" s="2198"/>
      <c r="REW899" s="2198"/>
      <c r="REX899" s="2198"/>
      <c r="REY899" s="2198"/>
      <c r="REZ899" s="2198"/>
      <c r="RFA899" s="2198"/>
      <c r="RFB899" s="2198"/>
      <c r="RFC899" s="2198"/>
      <c r="RFD899" s="2198"/>
      <c r="RFE899" s="2198"/>
      <c r="RFF899" s="2198"/>
      <c r="RFG899" s="2198"/>
      <c r="RFH899" s="2198"/>
      <c r="RFI899" s="2198"/>
      <c r="RFJ899" s="2198"/>
      <c r="RFK899" s="2198"/>
      <c r="RFL899" s="2198"/>
      <c r="RFM899" s="2198"/>
      <c r="RFN899" s="2198"/>
      <c r="RFO899" s="2198"/>
      <c r="RFP899" s="2198"/>
      <c r="RFQ899" s="2198"/>
      <c r="RFR899" s="2198"/>
      <c r="RFS899" s="2198"/>
      <c r="RFT899" s="2198"/>
      <c r="RFU899" s="2198"/>
      <c r="RFV899" s="2198"/>
      <c r="RFW899" s="2198"/>
      <c r="RFX899" s="2198"/>
      <c r="RFY899" s="2198"/>
      <c r="RFZ899" s="2198"/>
      <c r="RGA899" s="2198"/>
      <c r="RGB899" s="2198"/>
      <c r="RGC899" s="2198"/>
      <c r="RGD899" s="2198"/>
      <c r="RGE899" s="2198"/>
      <c r="RGF899" s="2198"/>
      <c r="RGG899" s="2198"/>
      <c r="RGH899" s="2198"/>
      <c r="RGI899" s="2198"/>
      <c r="RGJ899" s="2198"/>
      <c r="RGK899" s="2198"/>
      <c r="RGL899" s="2198"/>
      <c r="RGM899" s="2198"/>
      <c r="RGN899" s="2198"/>
      <c r="RGO899" s="2198"/>
      <c r="RGP899" s="2198"/>
      <c r="RGQ899" s="2198"/>
      <c r="RGR899" s="2198"/>
      <c r="RGS899" s="2198"/>
      <c r="RGT899" s="2198"/>
      <c r="RGU899" s="2198"/>
      <c r="RGV899" s="2198"/>
      <c r="RGW899" s="2198"/>
      <c r="RGX899" s="2198"/>
      <c r="RGY899" s="2198"/>
      <c r="RGZ899" s="2198"/>
      <c r="RHA899" s="2198"/>
      <c r="RHB899" s="2198"/>
      <c r="RHC899" s="2198"/>
      <c r="RHD899" s="2198"/>
      <c r="RHE899" s="2198"/>
      <c r="RHF899" s="2198"/>
      <c r="RHG899" s="2198"/>
      <c r="RHH899" s="2198"/>
      <c r="RHI899" s="2198"/>
      <c r="RHJ899" s="2198"/>
      <c r="RHK899" s="2198"/>
      <c r="RHL899" s="2198"/>
      <c r="RHM899" s="2198"/>
      <c r="RHN899" s="2198"/>
      <c r="RHO899" s="2198"/>
      <c r="RHP899" s="2198"/>
      <c r="RHQ899" s="2198"/>
      <c r="RHR899" s="2198"/>
      <c r="RHS899" s="2198"/>
      <c r="RHT899" s="2198"/>
      <c r="RHU899" s="2198"/>
      <c r="RHV899" s="2198"/>
      <c r="RHW899" s="2198"/>
      <c r="RHX899" s="2198"/>
      <c r="RHY899" s="2198"/>
      <c r="RHZ899" s="2198"/>
      <c r="RIA899" s="2198"/>
      <c r="RIB899" s="2198"/>
      <c r="RIC899" s="2198"/>
      <c r="RID899" s="2198"/>
      <c r="RIE899" s="2198"/>
      <c r="RIF899" s="2198"/>
      <c r="RIG899" s="2198"/>
      <c r="RIH899" s="2198"/>
      <c r="RII899" s="2198"/>
      <c r="RIJ899" s="2198"/>
      <c r="RIK899" s="2198"/>
      <c r="RIL899" s="2198"/>
      <c r="RIM899" s="2198"/>
      <c r="RIN899" s="2198"/>
      <c r="RIO899" s="2198"/>
      <c r="RIP899" s="2198"/>
      <c r="RIQ899" s="2198"/>
      <c r="RIR899" s="2198"/>
      <c r="RIS899" s="2198"/>
      <c r="RIT899" s="2198"/>
      <c r="RIU899" s="2198"/>
      <c r="RIV899" s="2198"/>
      <c r="RIW899" s="2198"/>
      <c r="RIX899" s="2198"/>
      <c r="RIY899" s="2198"/>
      <c r="RIZ899" s="2198"/>
      <c r="RJA899" s="2198"/>
      <c r="RJB899" s="2198"/>
      <c r="RJC899" s="2198"/>
      <c r="RJD899" s="2198"/>
      <c r="RJE899" s="2198"/>
      <c r="RJF899" s="2198"/>
      <c r="RJG899" s="2198"/>
      <c r="RJH899" s="2198"/>
      <c r="RJI899" s="2198"/>
      <c r="RJJ899" s="2198"/>
      <c r="RJK899" s="2198"/>
      <c r="RJL899" s="2198"/>
      <c r="RJM899" s="2198"/>
      <c r="RJN899" s="2198"/>
      <c r="RJO899" s="2198"/>
      <c r="RJP899" s="2198"/>
      <c r="RJQ899" s="2198"/>
      <c r="RJR899" s="2198"/>
      <c r="RJS899" s="2198"/>
      <c r="RJT899" s="2198"/>
      <c r="RJU899" s="2198"/>
      <c r="RJV899" s="2198"/>
      <c r="RJW899" s="2198"/>
      <c r="RJX899" s="2198"/>
      <c r="RJY899" s="2198"/>
      <c r="RJZ899" s="2198"/>
      <c r="RKA899" s="2198"/>
      <c r="RKB899" s="2198"/>
      <c r="RKC899" s="2198"/>
      <c r="RKD899" s="2198"/>
      <c r="RKE899" s="2198"/>
      <c r="RKF899" s="2198"/>
      <c r="RKG899" s="2198"/>
      <c r="RKH899" s="2198"/>
      <c r="RKI899" s="2198"/>
      <c r="RKJ899" s="2198"/>
      <c r="RKK899" s="2198"/>
      <c r="RKL899" s="2198"/>
      <c r="RKM899" s="2198"/>
      <c r="RKN899" s="2198"/>
      <c r="RKO899" s="2198"/>
      <c r="RKP899" s="2198"/>
      <c r="RKQ899" s="2198"/>
      <c r="RKR899" s="2198"/>
      <c r="RKS899" s="2198"/>
      <c r="RKT899" s="2198"/>
      <c r="RKU899" s="2198"/>
      <c r="RKV899" s="2198"/>
      <c r="RKW899" s="2198"/>
      <c r="RKX899" s="2198"/>
      <c r="RKY899" s="2198"/>
      <c r="RKZ899" s="2198"/>
      <c r="RLA899" s="2198"/>
      <c r="RLB899" s="2198"/>
      <c r="RLC899" s="2198"/>
      <c r="RLD899" s="2198"/>
      <c r="RLE899" s="2198"/>
      <c r="RLF899" s="2198"/>
      <c r="RLG899" s="2198"/>
      <c r="RLH899" s="2198"/>
      <c r="RLI899" s="2198"/>
      <c r="RLJ899" s="2198"/>
      <c r="RLK899" s="2198"/>
      <c r="RLL899" s="2198"/>
      <c r="RLM899" s="2198"/>
      <c r="RLN899" s="2198"/>
      <c r="RLO899" s="2198"/>
      <c r="RLP899" s="2198"/>
      <c r="RLQ899" s="2198"/>
      <c r="RLR899" s="2198"/>
      <c r="RLS899" s="2198"/>
      <c r="RLT899" s="2198"/>
      <c r="RLU899" s="2198"/>
      <c r="RLV899" s="2198"/>
      <c r="RLW899" s="2198"/>
      <c r="RLX899" s="2198"/>
      <c r="RLY899" s="2198"/>
      <c r="RLZ899" s="2198"/>
      <c r="RMA899" s="2198"/>
      <c r="RMB899" s="2198"/>
      <c r="RMC899" s="2198"/>
      <c r="RMD899" s="2198"/>
      <c r="RME899" s="2198"/>
      <c r="RMF899" s="2198"/>
      <c r="RMG899" s="2198"/>
      <c r="RMH899" s="2198"/>
      <c r="RMI899" s="2198"/>
      <c r="RMJ899" s="2198"/>
      <c r="RMK899" s="2198"/>
      <c r="RML899" s="2198"/>
      <c r="RMM899" s="2198"/>
      <c r="RMN899" s="2198"/>
      <c r="RMO899" s="2198"/>
      <c r="RMP899" s="2198"/>
      <c r="RMQ899" s="2198"/>
      <c r="RMR899" s="2198"/>
      <c r="RMS899" s="2198"/>
      <c r="RMT899" s="2198"/>
      <c r="RMU899" s="2198"/>
      <c r="RMV899" s="2198"/>
      <c r="RMW899" s="2198"/>
      <c r="RMX899" s="2198"/>
      <c r="RMY899" s="2198"/>
      <c r="RMZ899" s="2198"/>
      <c r="RNA899" s="2198"/>
      <c r="RNB899" s="2198"/>
      <c r="RNC899" s="2198"/>
      <c r="RND899" s="2198"/>
      <c r="RNE899" s="2198"/>
      <c r="RNF899" s="2198"/>
      <c r="RNG899" s="2198"/>
      <c r="RNH899" s="2198"/>
      <c r="RNI899" s="2198"/>
      <c r="RNJ899" s="2198"/>
      <c r="RNK899" s="2198"/>
      <c r="RNL899" s="2198"/>
      <c r="RNM899" s="2198"/>
      <c r="RNN899" s="2198"/>
      <c r="RNO899" s="2198"/>
      <c r="RNS899" s="2198"/>
      <c r="RNT899" s="2198"/>
      <c r="RNU899" s="2198"/>
      <c r="RNV899" s="2198"/>
      <c r="RNW899" s="2198"/>
      <c r="RNX899" s="2198"/>
      <c r="RNY899" s="2198"/>
      <c r="RNZ899" s="2198"/>
      <c r="ROA899" s="2198"/>
      <c r="ROB899" s="2198"/>
      <c r="ROC899" s="2198"/>
      <c r="ROD899" s="2198"/>
      <c r="ROE899" s="2198"/>
      <c r="ROF899" s="2198"/>
      <c r="ROG899" s="2198"/>
      <c r="ROH899" s="2198"/>
      <c r="ROI899" s="2198"/>
      <c r="ROJ899" s="2198"/>
      <c r="ROK899" s="2198"/>
      <c r="ROL899" s="2198"/>
      <c r="ROM899" s="2198"/>
      <c r="RON899" s="2198"/>
      <c r="ROO899" s="2198"/>
      <c r="ROP899" s="2198"/>
      <c r="ROQ899" s="2198"/>
      <c r="ROR899" s="2198"/>
      <c r="ROS899" s="2198"/>
      <c r="ROT899" s="2198"/>
      <c r="ROU899" s="2198"/>
      <c r="ROV899" s="2198"/>
      <c r="ROW899" s="2198"/>
      <c r="ROX899" s="2198"/>
      <c r="ROY899" s="2198"/>
      <c r="ROZ899" s="2198"/>
      <c r="RPA899" s="2198"/>
      <c r="RPB899" s="2198"/>
      <c r="RPC899" s="2198"/>
      <c r="RPD899" s="2198"/>
      <c r="RPE899" s="2198"/>
      <c r="RPF899" s="2198"/>
      <c r="RPG899" s="2198"/>
      <c r="RPH899" s="2198"/>
      <c r="RPI899" s="2198"/>
      <c r="RPJ899" s="2198"/>
      <c r="RPK899" s="2198"/>
      <c r="RPL899" s="2198"/>
      <c r="RPM899" s="2198"/>
      <c r="RPN899" s="2198"/>
      <c r="RPO899" s="2198"/>
      <c r="RPP899" s="2198"/>
      <c r="RPQ899" s="2198"/>
      <c r="RPR899" s="2198"/>
      <c r="RPS899" s="2198"/>
      <c r="RPT899" s="2198"/>
      <c r="RPU899" s="2198"/>
      <c r="RPV899" s="2198"/>
      <c r="RPW899" s="2198"/>
      <c r="RPX899" s="2198"/>
      <c r="RPY899" s="2198"/>
      <c r="RPZ899" s="2198"/>
      <c r="RQA899" s="2198"/>
      <c r="RQB899" s="2198"/>
      <c r="RQC899" s="2198"/>
      <c r="RQD899" s="2198"/>
      <c r="RQE899" s="2198"/>
      <c r="RQF899" s="2198"/>
      <c r="RQG899" s="2198"/>
      <c r="RQH899" s="2198"/>
      <c r="RQI899" s="2198"/>
      <c r="RQJ899" s="2198"/>
      <c r="RQK899" s="2198"/>
      <c r="RQL899" s="2198"/>
      <c r="RQM899" s="2198"/>
      <c r="RQN899" s="2198"/>
      <c r="RQO899" s="2198"/>
      <c r="RQP899" s="2198"/>
      <c r="RQQ899" s="2198"/>
      <c r="RQR899" s="2198"/>
      <c r="RQS899" s="2198"/>
      <c r="RQT899" s="2198"/>
      <c r="RQU899" s="2198"/>
      <c r="RQV899" s="2198"/>
      <c r="RQW899" s="2198"/>
      <c r="RQX899" s="2198"/>
      <c r="RQY899" s="2198"/>
      <c r="RQZ899" s="2198"/>
      <c r="RRA899" s="2198"/>
      <c r="RRB899" s="2198"/>
      <c r="RRC899" s="2198"/>
      <c r="RRD899" s="2198"/>
      <c r="RRE899" s="2198"/>
      <c r="RRF899" s="2198"/>
      <c r="RRG899" s="2198"/>
      <c r="RRH899" s="2198"/>
      <c r="RRI899" s="2198"/>
      <c r="RRJ899" s="2198"/>
      <c r="RRK899" s="2198"/>
      <c r="RRL899" s="2198"/>
      <c r="RRM899" s="2198"/>
      <c r="RRN899" s="2198"/>
      <c r="RRO899" s="2198"/>
      <c r="RRP899" s="2198"/>
      <c r="RRQ899" s="2198"/>
      <c r="RRR899" s="2198"/>
      <c r="RRS899" s="2198"/>
      <c r="RRT899" s="2198"/>
      <c r="RRU899" s="2198"/>
      <c r="RRV899" s="2198"/>
      <c r="RRW899" s="2198"/>
      <c r="RRX899" s="2198"/>
      <c r="RRY899" s="2198"/>
      <c r="RRZ899" s="2198"/>
      <c r="RSA899" s="2198"/>
      <c r="RSB899" s="2198"/>
      <c r="RSC899" s="2198"/>
      <c r="RSD899" s="2198"/>
      <c r="RSE899" s="2198"/>
      <c r="RSF899" s="2198"/>
      <c r="RSG899" s="2198"/>
      <c r="RSH899" s="2198"/>
      <c r="RSI899" s="2198"/>
      <c r="RSJ899" s="2198"/>
      <c r="RSK899" s="2198"/>
      <c r="RSL899" s="2198"/>
      <c r="RSM899" s="2198"/>
      <c r="RSN899" s="2198"/>
      <c r="RSO899" s="2198"/>
      <c r="RSP899" s="2198"/>
      <c r="RSQ899" s="2198"/>
      <c r="RSR899" s="2198"/>
      <c r="RSS899" s="2198"/>
      <c r="RST899" s="2198"/>
      <c r="RSU899" s="2198"/>
      <c r="RSV899" s="2198"/>
      <c r="RSW899" s="2198"/>
      <c r="RSX899" s="2198"/>
      <c r="RSY899" s="2198"/>
      <c r="RSZ899" s="2198"/>
      <c r="RTA899" s="2198"/>
      <c r="RTB899" s="2198"/>
      <c r="RTC899" s="2198"/>
      <c r="RTD899" s="2198"/>
      <c r="RTE899" s="2198"/>
      <c r="RTF899" s="2198"/>
      <c r="RTG899" s="2198"/>
      <c r="RTH899" s="2198"/>
      <c r="RTI899" s="2198"/>
      <c r="RTJ899" s="2198"/>
      <c r="RTK899" s="2198"/>
      <c r="RTL899" s="2198"/>
      <c r="RTM899" s="2198"/>
      <c r="RTN899" s="2198"/>
      <c r="RTO899" s="2198"/>
      <c r="RTP899" s="2198"/>
      <c r="RTQ899" s="2198"/>
      <c r="RTR899" s="2198"/>
      <c r="RTS899" s="2198"/>
      <c r="RTT899" s="2198"/>
      <c r="RTU899" s="2198"/>
      <c r="RTV899" s="2198"/>
      <c r="RTW899" s="2198"/>
      <c r="RTX899" s="2198"/>
      <c r="RTY899" s="2198"/>
      <c r="RTZ899" s="2198"/>
      <c r="RUA899" s="2198"/>
      <c r="RUB899" s="2198"/>
      <c r="RUC899" s="2198"/>
      <c r="RUD899" s="2198"/>
      <c r="RUE899" s="2198"/>
      <c r="RUF899" s="2198"/>
      <c r="RUG899" s="2198"/>
      <c r="RUH899" s="2198"/>
      <c r="RUI899" s="2198"/>
      <c r="RUJ899" s="2198"/>
      <c r="RUK899" s="2198"/>
      <c r="RUL899" s="2198"/>
      <c r="RUM899" s="2198"/>
      <c r="RUN899" s="2198"/>
      <c r="RUO899" s="2198"/>
      <c r="RUP899" s="2198"/>
      <c r="RUQ899" s="2198"/>
      <c r="RUR899" s="2198"/>
      <c r="RUS899" s="2198"/>
      <c r="RUT899" s="2198"/>
      <c r="RUU899" s="2198"/>
      <c r="RUV899" s="2198"/>
      <c r="RUW899" s="2198"/>
      <c r="RUX899" s="2198"/>
      <c r="RUY899" s="2198"/>
      <c r="RUZ899" s="2198"/>
      <c r="RVA899" s="2198"/>
      <c r="RVB899" s="2198"/>
      <c r="RVC899" s="2198"/>
      <c r="RVD899" s="2198"/>
      <c r="RVE899" s="2198"/>
      <c r="RVF899" s="2198"/>
      <c r="RVG899" s="2198"/>
      <c r="RVH899" s="2198"/>
      <c r="RVI899" s="2198"/>
      <c r="RVJ899" s="2198"/>
      <c r="RVK899" s="2198"/>
      <c r="RVL899" s="2198"/>
      <c r="RVM899" s="2198"/>
      <c r="RVN899" s="2198"/>
      <c r="RVO899" s="2198"/>
      <c r="RVP899" s="2198"/>
      <c r="RVQ899" s="2198"/>
      <c r="RVR899" s="2198"/>
      <c r="RVS899" s="2198"/>
      <c r="RVT899" s="2198"/>
      <c r="RVU899" s="2198"/>
      <c r="RVV899" s="2198"/>
      <c r="RVW899" s="2198"/>
      <c r="RVX899" s="2198"/>
      <c r="RVY899" s="2198"/>
      <c r="RVZ899" s="2198"/>
      <c r="RWA899" s="2198"/>
      <c r="RWB899" s="2198"/>
      <c r="RWC899" s="2198"/>
      <c r="RWD899" s="2198"/>
      <c r="RWE899" s="2198"/>
      <c r="RWF899" s="2198"/>
      <c r="RWG899" s="2198"/>
      <c r="RWH899" s="2198"/>
      <c r="RWI899" s="2198"/>
      <c r="RWJ899" s="2198"/>
      <c r="RWK899" s="2198"/>
      <c r="RWL899" s="2198"/>
      <c r="RWM899" s="2198"/>
      <c r="RWN899" s="2198"/>
      <c r="RWO899" s="2198"/>
      <c r="RWP899" s="2198"/>
      <c r="RWQ899" s="2198"/>
      <c r="RWR899" s="2198"/>
      <c r="RWS899" s="2198"/>
      <c r="RWT899" s="2198"/>
      <c r="RWU899" s="2198"/>
      <c r="RWV899" s="2198"/>
      <c r="RWW899" s="2198"/>
      <c r="RWX899" s="2198"/>
      <c r="RWY899" s="2198"/>
      <c r="RWZ899" s="2198"/>
      <c r="RXA899" s="2198"/>
      <c r="RXB899" s="2198"/>
      <c r="RXC899" s="2198"/>
      <c r="RXD899" s="2198"/>
      <c r="RXE899" s="2198"/>
      <c r="RXF899" s="2198"/>
      <c r="RXG899" s="2198"/>
      <c r="RXH899" s="2198"/>
      <c r="RXI899" s="2198"/>
      <c r="RXJ899" s="2198"/>
      <c r="RXK899" s="2198"/>
      <c r="RXO899" s="2198"/>
      <c r="RXP899" s="2198"/>
      <c r="RXQ899" s="2198"/>
      <c r="RXR899" s="2198"/>
      <c r="RXS899" s="2198"/>
      <c r="RXT899" s="2198"/>
      <c r="RXU899" s="2198"/>
      <c r="RXV899" s="2198"/>
      <c r="RXW899" s="2198"/>
      <c r="RXX899" s="2198"/>
      <c r="RXY899" s="2198"/>
      <c r="RXZ899" s="2198"/>
      <c r="RYA899" s="2198"/>
      <c r="RYB899" s="2198"/>
      <c r="RYC899" s="2198"/>
      <c r="RYD899" s="2198"/>
      <c r="RYE899" s="2198"/>
      <c r="RYF899" s="2198"/>
      <c r="RYG899" s="2198"/>
      <c r="RYH899" s="2198"/>
      <c r="RYI899" s="2198"/>
      <c r="RYJ899" s="2198"/>
      <c r="RYK899" s="2198"/>
      <c r="RYL899" s="2198"/>
      <c r="RYM899" s="2198"/>
      <c r="RYN899" s="2198"/>
      <c r="RYO899" s="2198"/>
      <c r="RYP899" s="2198"/>
      <c r="RYQ899" s="2198"/>
      <c r="RYR899" s="2198"/>
      <c r="RYS899" s="2198"/>
      <c r="RYT899" s="2198"/>
      <c r="RYU899" s="2198"/>
      <c r="RYV899" s="2198"/>
      <c r="RYW899" s="2198"/>
      <c r="RYX899" s="2198"/>
      <c r="RYY899" s="2198"/>
      <c r="RYZ899" s="2198"/>
      <c r="RZA899" s="2198"/>
      <c r="RZB899" s="2198"/>
      <c r="RZC899" s="2198"/>
      <c r="RZD899" s="2198"/>
      <c r="RZE899" s="2198"/>
      <c r="RZF899" s="2198"/>
      <c r="RZG899" s="2198"/>
      <c r="RZH899" s="2198"/>
      <c r="RZI899" s="2198"/>
      <c r="RZJ899" s="2198"/>
      <c r="RZK899" s="2198"/>
      <c r="RZL899" s="2198"/>
      <c r="RZM899" s="2198"/>
      <c r="RZN899" s="2198"/>
      <c r="RZO899" s="2198"/>
      <c r="RZP899" s="2198"/>
      <c r="RZQ899" s="2198"/>
      <c r="RZR899" s="2198"/>
      <c r="RZS899" s="2198"/>
      <c r="RZT899" s="2198"/>
      <c r="RZU899" s="2198"/>
      <c r="RZV899" s="2198"/>
      <c r="RZW899" s="2198"/>
      <c r="RZX899" s="2198"/>
      <c r="RZY899" s="2198"/>
      <c r="RZZ899" s="2198"/>
      <c r="SAA899" s="2198"/>
      <c r="SAB899" s="2198"/>
      <c r="SAC899" s="2198"/>
      <c r="SAD899" s="2198"/>
      <c r="SAE899" s="2198"/>
      <c r="SAF899" s="2198"/>
      <c r="SAG899" s="2198"/>
      <c r="SAH899" s="2198"/>
      <c r="SAI899" s="2198"/>
      <c r="SAJ899" s="2198"/>
      <c r="SAK899" s="2198"/>
      <c r="SAL899" s="2198"/>
      <c r="SAM899" s="2198"/>
      <c r="SAN899" s="2198"/>
      <c r="SAO899" s="2198"/>
      <c r="SAP899" s="2198"/>
      <c r="SAQ899" s="2198"/>
      <c r="SAR899" s="2198"/>
      <c r="SAS899" s="2198"/>
      <c r="SAT899" s="2198"/>
      <c r="SAU899" s="2198"/>
      <c r="SAV899" s="2198"/>
      <c r="SAW899" s="2198"/>
      <c r="SAX899" s="2198"/>
      <c r="SAY899" s="2198"/>
      <c r="SAZ899" s="2198"/>
      <c r="SBA899" s="2198"/>
      <c r="SBB899" s="2198"/>
      <c r="SBC899" s="2198"/>
      <c r="SBD899" s="2198"/>
      <c r="SBE899" s="2198"/>
      <c r="SBF899" s="2198"/>
      <c r="SBG899" s="2198"/>
      <c r="SBH899" s="2198"/>
      <c r="SBI899" s="2198"/>
      <c r="SBJ899" s="2198"/>
      <c r="SBK899" s="2198"/>
      <c r="SBL899" s="2198"/>
      <c r="SBM899" s="2198"/>
      <c r="SBN899" s="2198"/>
      <c r="SBO899" s="2198"/>
      <c r="SBP899" s="2198"/>
      <c r="SBQ899" s="2198"/>
      <c r="SBR899" s="2198"/>
      <c r="SBS899" s="2198"/>
      <c r="SBT899" s="2198"/>
      <c r="SBU899" s="2198"/>
      <c r="SBV899" s="2198"/>
      <c r="SBW899" s="2198"/>
      <c r="SBX899" s="2198"/>
      <c r="SBY899" s="2198"/>
      <c r="SBZ899" s="2198"/>
      <c r="SCA899" s="2198"/>
      <c r="SCB899" s="2198"/>
      <c r="SCC899" s="2198"/>
      <c r="SCD899" s="2198"/>
      <c r="SCE899" s="2198"/>
      <c r="SCF899" s="2198"/>
      <c r="SCG899" s="2198"/>
      <c r="SCH899" s="2198"/>
      <c r="SCI899" s="2198"/>
      <c r="SCJ899" s="2198"/>
      <c r="SCK899" s="2198"/>
      <c r="SCL899" s="2198"/>
      <c r="SCM899" s="2198"/>
      <c r="SCN899" s="2198"/>
      <c r="SCO899" s="2198"/>
      <c r="SCP899" s="2198"/>
      <c r="SCQ899" s="2198"/>
      <c r="SCR899" s="2198"/>
      <c r="SCS899" s="2198"/>
      <c r="SCT899" s="2198"/>
      <c r="SCU899" s="2198"/>
      <c r="SCV899" s="2198"/>
      <c r="SCW899" s="2198"/>
      <c r="SCX899" s="2198"/>
      <c r="SCY899" s="2198"/>
      <c r="SCZ899" s="2198"/>
      <c r="SDA899" s="2198"/>
      <c r="SDB899" s="2198"/>
      <c r="SDC899" s="2198"/>
      <c r="SDD899" s="2198"/>
      <c r="SDE899" s="2198"/>
      <c r="SDF899" s="2198"/>
      <c r="SDG899" s="2198"/>
      <c r="SDH899" s="2198"/>
      <c r="SDI899" s="2198"/>
      <c r="SDJ899" s="2198"/>
      <c r="SDK899" s="2198"/>
      <c r="SDL899" s="2198"/>
      <c r="SDM899" s="2198"/>
      <c r="SDN899" s="2198"/>
      <c r="SDO899" s="2198"/>
      <c r="SDP899" s="2198"/>
      <c r="SDQ899" s="2198"/>
      <c r="SDR899" s="2198"/>
      <c r="SDS899" s="2198"/>
      <c r="SDT899" s="2198"/>
      <c r="SDU899" s="2198"/>
      <c r="SDV899" s="2198"/>
      <c r="SDW899" s="2198"/>
      <c r="SDX899" s="2198"/>
      <c r="SDY899" s="2198"/>
      <c r="SDZ899" s="2198"/>
      <c r="SEA899" s="2198"/>
      <c r="SEB899" s="2198"/>
      <c r="SEC899" s="2198"/>
      <c r="SED899" s="2198"/>
      <c r="SEE899" s="2198"/>
      <c r="SEF899" s="2198"/>
      <c r="SEG899" s="2198"/>
      <c r="SEH899" s="2198"/>
      <c r="SEI899" s="2198"/>
      <c r="SEJ899" s="2198"/>
      <c r="SEK899" s="2198"/>
      <c r="SEL899" s="2198"/>
      <c r="SEM899" s="2198"/>
      <c r="SEN899" s="2198"/>
      <c r="SEO899" s="2198"/>
      <c r="SEP899" s="2198"/>
      <c r="SEQ899" s="2198"/>
      <c r="SER899" s="2198"/>
      <c r="SES899" s="2198"/>
      <c r="SET899" s="2198"/>
      <c r="SEU899" s="2198"/>
      <c r="SEV899" s="2198"/>
      <c r="SEW899" s="2198"/>
      <c r="SEX899" s="2198"/>
      <c r="SEY899" s="2198"/>
      <c r="SEZ899" s="2198"/>
      <c r="SFA899" s="2198"/>
      <c r="SFB899" s="2198"/>
      <c r="SFC899" s="2198"/>
      <c r="SFD899" s="2198"/>
      <c r="SFE899" s="2198"/>
      <c r="SFF899" s="2198"/>
      <c r="SFG899" s="2198"/>
      <c r="SFH899" s="2198"/>
      <c r="SFI899" s="2198"/>
      <c r="SFJ899" s="2198"/>
      <c r="SFK899" s="2198"/>
      <c r="SFL899" s="2198"/>
      <c r="SFM899" s="2198"/>
      <c r="SFN899" s="2198"/>
      <c r="SFO899" s="2198"/>
      <c r="SFP899" s="2198"/>
      <c r="SFQ899" s="2198"/>
      <c r="SFR899" s="2198"/>
      <c r="SFS899" s="2198"/>
      <c r="SFT899" s="2198"/>
      <c r="SFU899" s="2198"/>
      <c r="SFV899" s="2198"/>
      <c r="SFW899" s="2198"/>
      <c r="SFX899" s="2198"/>
      <c r="SFY899" s="2198"/>
      <c r="SFZ899" s="2198"/>
      <c r="SGA899" s="2198"/>
      <c r="SGB899" s="2198"/>
      <c r="SGC899" s="2198"/>
      <c r="SGD899" s="2198"/>
      <c r="SGE899" s="2198"/>
      <c r="SGF899" s="2198"/>
      <c r="SGG899" s="2198"/>
      <c r="SGH899" s="2198"/>
      <c r="SGI899" s="2198"/>
      <c r="SGJ899" s="2198"/>
      <c r="SGK899" s="2198"/>
      <c r="SGL899" s="2198"/>
      <c r="SGM899" s="2198"/>
      <c r="SGN899" s="2198"/>
      <c r="SGO899" s="2198"/>
      <c r="SGP899" s="2198"/>
      <c r="SGQ899" s="2198"/>
      <c r="SGR899" s="2198"/>
      <c r="SGS899" s="2198"/>
      <c r="SGT899" s="2198"/>
      <c r="SGU899" s="2198"/>
      <c r="SGV899" s="2198"/>
      <c r="SGW899" s="2198"/>
      <c r="SGX899" s="2198"/>
      <c r="SGY899" s="2198"/>
      <c r="SGZ899" s="2198"/>
      <c r="SHA899" s="2198"/>
      <c r="SHB899" s="2198"/>
      <c r="SHC899" s="2198"/>
      <c r="SHD899" s="2198"/>
      <c r="SHE899" s="2198"/>
      <c r="SHF899" s="2198"/>
      <c r="SHG899" s="2198"/>
      <c r="SHK899" s="2198"/>
      <c r="SHL899" s="2198"/>
      <c r="SHM899" s="2198"/>
      <c r="SHN899" s="2198"/>
      <c r="SHO899" s="2198"/>
      <c r="SHP899" s="2198"/>
      <c r="SHQ899" s="2198"/>
      <c r="SHR899" s="2198"/>
      <c r="SHS899" s="2198"/>
      <c r="SHT899" s="2198"/>
      <c r="SHU899" s="2198"/>
      <c r="SHV899" s="2198"/>
      <c r="SHW899" s="2198"/>
      <c r="SHX899" s="2198"/>
      <c r="SHY899" s="2198"/>
      <c r="SHZ899" s="2198"/>
      <c r="SIA899" s="2198"/>
      <c r="SIB899" s="2198"/>
      <c r="SIC899" s="2198"/>
      <c r="SID899" s="2198"/>
      <c r="SIE899" s="2198"/>
      <c r="SIF899" s="2198"/>
      <c r="SIG899" s="2198"/>
      <c r="SIH899" s="2198"/>
      <c r="SII899" s="2198"/>
      <c r="SIJ899" s="2198"/>
      <c r="SIK899" s="2198"/>
      <c r="SIL899" s="2198"/>
      <c r="SIM899" s="2198"/>
      <c r="SIN899" s="2198"/>
      <c r="SIO899" s="2198"/>
      <c r="SIP899" s="2198"/>
      <c r="SIQ899" s="2198"/>
      <c r="SIR899" s="2198"/>
      <c r="SIS899" s="2198"/>
      <c r="SIT899" s="2198"/>
      <c r="SIU899" s="2198"/>
      <c r="SIV899" s="2198"/>
      <c r="SIW899" s="2198"/>
      <c r="SIX899" s="2198"/>
      <c r="SIY899" s="2198"/>
      <c r="SIZ899" s="2198"/>
      <c r="SJA899" s="2198"/>
      <c r="SJB899" s="2198"/>
      <c r="SJC899" s="2198"/>
      <c r="SJD899" s="2198"/>
      <c r="SJE899" s="2198"/>
      <c r="SJF899" s="2198"/>
      <c r="SJG899" s="2198"/>
      <c r="SJH899" s="2198"/>
      <c r="SJI899" s="2198"/>
      <c r="SJJ899" s="2198"/>
      <c r="SJK899" s="2198"/>
      <c r="SJL899" s="2198"/>
      <c r="SJM899" s="2198"/>
      <c r="SJN899" s="2198"/>
      <c r="SJO899" s="2198"/>
      <c r="SJP899" s="2198"/>
      <c r="SJQ899" s="2198"/>
      <c r="SJR899" s="2198"/>
      <c r="SJS899" s="2198"/>
      <c r="SJT899" s="2198"/>
      <c r="SJU899" s="2198"/>
      <c r="SJV899" s="2198"/>
      <c r="SJW899" s="2198"/>
      <c r="SJX899" s="2198"/>
      <c r="SJY899" s="2198"/>
      <c r="SJZ899" s="2198"/>
      <c r="SKA899" s="2198"/>
      <c r="SKB899" s="2198"/>
      <c r="SKC899" s="2198"/>
      <c r="SKD899" s="2198"/>
      <c r="SKE899" s="2198"/>
      <c r="SKF899" s="2198"/>
      <c r="SKG899" s="2198"/>
      <c r="SKH899" s="2198"/>
      <c r="SKI899" s="2198"/>
      <c r="SKJ899" s="2198"/>
      <c r="SKK899" s="2198"/>
      <c r="SKL899" s="2198"/>
      <c r="SKM899" s="2198"/>
      <c r="SKN899" s="2198"/>
      <c r="SKO899" s="2198"/>
      <c r="SKP899" s="2198"/>
      <c r="SKQ899" s="2198"/>
      <c r="SKR899" s="2198"/>
      <c r="SKS899" s="2198"/>
      <c r="SKT899" s="2198"/>
      <c r="SKU899" s="2198"/>
      <c r="SKV899" s="2198"/>
      <c r="SKW899" s="2198"/>
      <c r="SKX899" s="2198"/>
      <c r="SKY899" s="2198"/>
      <c r="SKZ899" s="2198"/>
      <c r="SLA899" s="2198"/>
      <c r="SLB899" s="2198"/>
      <c r="SLC899" s="2198"/>
      <c r="SLD899" s="2198"/>
      <c r="SLE899" s="2198"/>
      <c r="SLF899" s="2198"/>
      <c r="SLG899" s="2198"/>
      <c r="SLH899" s="2198"/>
      <c r="SLI899" s="2198"/>
      <c r="SLJ899" s="2198"/>
      <c r="SLK899" s="2198"/>
      <c r="SLL899" s="2198"/>
      <c r="SLM899" s="2198"/>
      <c r="SLN899" s="2198"/>
      <c r="SLO899" s="2198"/>
      <c r="SLP899" s="2198"/>
      <c r="SLQ899" s="2198"/>
      <c r="SLR899" s="2198"/>
      <c r="SLS899" s="2198"/>
      <c r="SLT899" s="2198"/>
      <c r="SLU899" s="2198"/>
      <c r="SLV899" s="2198"/>
      <c r="SLW899" s="2198"/>
      <c r="SLX899" s="2198"/>
      <c r="SLY899" s="2198"/>
      <c r="SLZ899" s="2198"/>
      <c r="SMA899" s="2198"/>
      <c r="SMB899" s="2198"/>
      <c r="SMC899" s="2198"/>
      <c r="SMD899" s="2198"/>
      <c r="SME899" s="2198"/>
      <c r="SMF899" s="2198"/>
      <c r="SMG899" s="2198"/>
      <c r="SMH899" s="2198"/>
      <c r="SMI899" s="2198"/>
      <c r="SMJ899" s="2198"/>
      <c r="SMK899" s="2198"/>
      <c r="SML899" s="2198"/>
      <c r="SMM899" s="2198"/>
      <c r="SMN899" s="2198"/>
      <c r="SMO899" s="2198"/>
      <c r="SMP899" s="2198"/>
      <c r="SMQ899" s="2198"/>
      <c r="SMR899" s="2198"/>
      <c r="SMS899" s="2198"/>
      <c r="SMT899" s="2198"/>
      <c r="SMU899" s="2198"/>
      <c r="SMV899" s="2198"/>
      <c r="SMW899" s="2198"/>
      <c r="SMX899" s="2198"/>
      <c r="SMY899" s="2198"/>
      <c r="SMZ899" s="2198"/>
      <c r="SNA899" s="2198"/>
      <c r="SNB899" s="2198"/>
      <c r="SNC899" s="2198"/>
      <c r="SND899" s="2198"/>
      <c r="SNE899" s="2198"/>
      <c r="SNF899" s="2198"/>
      <c r="SNG899" s="2198"/>
      <c r="SNH899" s="2198"/>
      <c r="SNI899" s="2198"/>
      <c r="SNJ899" s="2198"/>
      <c r="SNK899" s="2198"/>
      <c r="SNL899" s="2198"/>
      <c r="SNM899" s="2198"/>
      <c r="SNN899" s="2198"/>
      <c r="SNO899" s="2198"/>
      <c r="SNP899" s="2198"/>
      <c r="SNQ899" s="2198"/>
      <c r="SNR899" s="2198"/>
      <c r="SNS899" s="2198"/>
      <c r="SNT899" s="2198"/>
      <c r="SNU899" s="2198"/>
      <c r="SNV899" s="2198"/>
      <c r="SNW899" s="2198"/>
      <c r="SNX899" s="2198"/>
      <c r="SNY899" s="2198"/>
      <c r="SNZ899" s="2198"/>
      <c r="SOA899" s="2198"/>
      <c r="SOB899" s="2198"/>
      <c r="SOC899" s="2198"/>
      <c r="SOD899" s="2198"/>
      <c r="SOE899" s="2198"/>
      <c r="SOF899" s="2198"/>
      <c r="SOG899" s="2198"/>
      <c r="SOH899" s="2198"/>
      <c r="SOI899" s="2198"/>
      <c r="SOJ899" s="2198"/>
      <c r="SOK899" s="2198"/>
      <c r="SOL899" s="2198"/>
      <c r="SOM899" s="2198"/>
      <c r="SON899" s="2198"/>
      <c r="SOO899" s="2198"/>
      <c r="SOP899" s="2198"/>
      <c r="SOQ899" s="2198"/>
      <c r="SOR899" s="2198"/>
      <c r="SOS899" s="2198"/>
      <c r="SOT899" s="2198"/>
      <c r="SOU899" s="2198"/>
      <c r="SOV899" s="2198"/>
      <c r="SOW899" s="2198"/>
      <c r="SOX899" s="2198"/>
      <c r="SOY899" s="2198"/>
      <c r="SOZ899" s="2198"/>
      <c r="SPA899" s="2198"/>
      <c r="SPB899" s="2198"/>
      <c r="SPC899" s="2198"/>
      <c r="SPD899" s="2198"/>
      <c r="SPE899" s="2198"/>
      <c r="SPF899" s="2198"/>
      <c r="SPG899" s="2198"/>
      <c r="SPH899" s="2198"/>
      <c r="SPI899" s="2198"/>
      <c r="SPJ899" s="2198"/>
      <c r="SPK899" s="2198"/>
      <c r="SPL899" s="2198"/>
      <c r="SPM899" s="2198"/>
      <c r="SPN899" s="2198"/>
      <c r="SPO899" s="2198"/>
      <c r="SPP899" s="2198"/>
      <c r="SPQ899" s="2198"/>
      <c r="SPR899" s="2198"/>
      <c r="SPS899" s="2198"/>
      <c r="SPT899" s="2198"/>
      <c r="SPU899" s="2198"/>
      <c r="SPV899" s="2198"/>
      <c r="SPW899" s="2198"/>
      <c r="SPX899" s="2198"/>
      <c r="SPY899" s="2198"/>
      <c r="SPZ899" s="2198"/>
      <c r="SQA899" s="2198"/>
      <c r="SQB899" s="2198"/>
      <c r="SQC899" s="2198"/>
      <c r="SQD899" s="2198"/>
      <c r="SQE899" s="2198"/>
      <c r="SQF899" s="2198"/>
      <c r="SQG899" s="2198"/>
      <c r="SQH899" s="2198"/>
      <c r="SQI899" s="2198"/>
      <c r="SQJ899" s="2198"/>
      <c r="SQK899" s="2198"/>
      <c r="SQL899" s="2198"/>
      <c r="SQM899" s="2198"/>
      <c r="SQN899" s="2198"/>
      <c r="SQO899" s="2198"/>
      <c r="SQP899" s="2198"/>
      <c r="SQQ899" s="2198"/>
      <c r="SQR899" s="2198"/>
      <c r="SQS899" s="2198"/>
      <c r="SQT899" s="2198"/>
      <c r="SQU899" s="2198"/>
      <c r="SQV899" s="2198"/>
      <c r="SQW899" s="2198"/>
      <c r="SQX899" s="2198"/>
      <c r="SQY899" s="2198"/>
      <c r="SQZ899" s="2198"/>
      <c r="SRA899" s="2198"/>
      <c r="SRB899" s="2198"/>
      <c r="SRC899" s="2198"/>
      <c r="SRG899" s="2198"/>
      <c r="SRH899" s="2198"/>
      <c r="SRI899" s="2198"/>
      <c r="SRJ899" s="2198"/>
      <c r="SRK899" s="2198"/>
      <c r="SRL899" s="2198"/>
      <c r="SRM899" s="2198"/>
      <c r="SRN899" s="2198"/>
      <c r="SRO899" s="2198"/>
      <c r="SRP899" s="2198"/>
      <c r="SRQ899" s="2198"/>
      <c r="SRR899" s="2198"/>
      <c r="SRS899" s="2198"/>
      <c r="SRT899" s="2198"/>
      <c r="SRU899" s="2198"/>
      <c r="SRV899" s="2198"/>
      <c r="SRW899" s="2198"/>
      <c r="SRX899" s="2198"/>
      <c r="SRY899" s="2198"/>
      <c r="SRZ899" s="2198"/>
      <c r="SSA899" s="2198"/>
      <c r="SSB899" s="2198"/>
      <c r="SSC899" s="2198"/>
      <c r="SSD899" s="2198"/>
      <c r="SSE899" s="2198"/>
      <c r="SSF899" s="2198"/>
      <c r="SSG899" s="2198"/>
      <c r="SSH899" s="2198"/>
      <c r="SSI899" s="2198"/>
      <c r="SSJ899" s="2198"/>
      <c r="SSK899" s="2198"/>
      <c r="SSL899" s="2198"/>
      <c r="SSM899" s="2198"/>
      <c r="SSN899" s="2198"/>
      <c r="SSO899" s="2198"/>
      <c r="SSP899" s="2198"/>
      <c r="SSQ899" s="2198"/>
      <c r="SSR899" s="2198"/>
      <c r="SSS899" s="2198"/>
      <c r="SST899" s="2198"/>
      <c r="SSU899" s="2198"/>
      <c r="SSV899" s="2198"/>
      <c r="SSW899" s="2198"/>
      <c r="SSX899" s="2198"/>
      <c r="SSY899" s="2198"/>
      <c r="SSZ899" s="2198"/>
      <c r="STA899" s="2198"/>
      <c r="STB899" s="2198"/>
      <c r="STC899" s="2198"/>
      <c r="STD899" s="2198"/>
      <c r="STE899" s="2198"/>
      <c r="STF899" s="2198"/>
      <c r="STG899" s="2198"/>
      <c r="STH899" s="2198"/>
      <c r="STI899" s="2198"/>
      <c r="STJ899" s="2198"/>
      <c r="STK899" s="2198"/>
      <c r="STL899" s="2198"/>
      <c r="STM899" s="2198"/>
      <c r="STN899" s="2198"/>
      <c r="STO899" s="2198"/>
      <c r="STP899" s="2198"/>
      <c r="STQ899" s="2198"/>
      <c r="STR899" s="2198"/>
      <c r="STS899" s="2198"/>
      <c r="STT899" s="2198"/>
      <c r="STU899" s="2198"/>
      <c r="STV899" s="2198"/>
      <c r="STW899" s="2198"/>
      <c r="STX899" s="2198"/>
      <c r="STY899" s="2198"/>
      <c r="STZ899" s="2198"/>
      <c r="SUA899" s="2198"/>
      <c r="SUB899" s="2198"/>
      <c r="SUC899" s="2198"/>
      <c r="SUD899" s="2198"/>
      <c r="SUE899" s="2198"/>
      <c r="SUF899" s="2198"/>
      <c r="SUG899" s="2198"/>
      <c r="SUH899" s="2198"/>
      <c r="SUI899" s="2198"/>
      <c r="SUJ899" s="2198"/>
      <c r="SUK899" s="2198"/>
      <c r="SUL899" s="2198"/>
      <c r="SUM899" s="2198"/>
      <c r="SUN899" s="2198"/>
      <c r="SUO899" s="2198"/>
      <c r="SUP899" s="2198"/>
      <c r="SUQ899" s="2198"/>
      <c r="SUR899" s="2198"/>
      <c r="SUS899" s="2198"/>
      <c r="SUT899" s="2198"/>
      <c r="SUU899" s="2198"/>
      <c r="SUV899" s="2198"/>
      <c r="SUW899" s="2198"/>
      <c r="SUX899" s="2198"/>
      <c r="SUY899" s="2198"/>
      <c r="SUZ899" s="2198"/>
      <c r="SVA899" s="2198"/>
      <c r="SVB899" s="2198"/>
      <c r="SVC899" s="2198"/>
      <c r="SVD899" s="2198"/>
      <c r="SVE899" s="2198"/>
      <c r="SVF899" s="2198"/>
      <c r="SVG899" s="2198"/>
      <c r="SVH899" s="2198"/>
      <c r="SVI899" s="2198"/>
      <c r="SVJ899" s="2198"/>
      <c r="SVK899" s="2198"/>
      <c r="SVL899" s="2198"/>
      <c r="SVM899" s="2198"/>
      <c r="SVN899" s="2198"/>
      <c r="SVO899" s="2198"/>
      <c r="SVP899" s="2198"/>
      <c r="SVQ899" s="2198"/>
      <c r="SVR899" s="2198"/>
      <c r="SVS899" s="2198"/>
      <c r="SVT899" s="2198"/>
      <c r="SVU899" s="2198"/>
      <c r="SVV899" s="2198"/>
      <c r="SVW899" s="2198"/>
      <c r="SVX899" s="2198"/>
      <c r="SVY899" s="2198"/>
      <c r="SVZ899" s="2198"/>
      <c r="SWA899" s="2198"/>
      <c r="SWB899" s="2198"/>
      <c r="SWC899" s="2198"/>
      <c r="SWD899" s="2198"/>
      <c r="SWE899" s="2198"/>
      <c r="SWF899" s="2198"/>
      <c r="SWG899" s="2198"/>
      <c r="SWH899" s="2198"/>
      <c r="SWI899" s="2198"/>
      <c r="SWJ899" s="2198"/>
      <c r="SWK899" s="2198"/>
      <c r="SWL899" s="2198"/>
      <c r="SWM899" s="2198"/>
      <c r="SWN899" s="2198"/>
      <c r="SWO899" s="2198"/>
      <c r="SWP899" s="2198"/>
      <c r="SWQ899" s="2198"/>
      <c r="SWR899" s="2198"/>
      <c r="SWS899" s="2198"/>
      <c r="SWT899" s="2198"/>
      <c r="SWU899" s="2198"/>
      <c r="SWV899" s="2198"/>
      <c r="SWW899" s="2198"/>
      <c r="SWX899" s="2198"/>
      <c r="SWY899" s="2198"/>
      <c r="SWZ899" s="2198"/>
      <c r="SXA899" s="2198"/>
      <c r="SXB899" s="2198"/>
      <c r="SXC899" s="2198"/>
      <c r="SXD899" s="2198"/>
      <c r="SXE899" s="2198"/>
      <c r="SXF899" s="2198"/>
      <c r="SXG899" s="2198"/>
      <c r="SXH899" s="2198"/>
      <c r="SXI899" s="2198"/>
      <c r="SXJ899" s="2198"/>
      <c r="SXK899" s="2198"/>
      <c r="SXL899" s="2198"/>
      <c r="SXM899" s="2198"/>
      <c r="SXN899" s="2198"/>
      <c r="SXO899" s="2198"/>
      <c r="SXP899" s="2198"/>
      <c r="SXQ899" s="2198"/>
      <c r="SXR899" s="2198"/>
      <c r="SXS899" s="2198"/>
      <c r="SXT899" s="2198"/>
      <c r="SXU899" s="2198"/>
      <c r="SXV899" s="2198"/>
      <c r="SXW899" s="2198"/>
      <c r="SXX899" s="2198"/>
      <c r="SXY899" s="2198"/>
      <c r="SXZ899" s="2198"/>
      <c r="SYA899" s="2198"/>
      <c r="SYB899" s="2198"/>
      <c r="SYC899" s="2198"/>
      <c r="SYD899" s="2198"/>
      <c r="SYE899" s="2198"/>
      <c r="SYF899" s="2198"/>
      <c r="SYG899" s="2198"/>
      <c r="SYH899" s="2198"/>
      <c r="SYI899" s="2198"/>
      <c r="SYJ899" s="2198"/>
      <c r="SYK899" s="2198"/>
      <c r="SYL899" s="2198"/>
      <c r="SYM899" s="2198"/>
      <c r="SYN899" s="2198"/>
      <c r="SYO899" s="2198"/>
      <c r="SYP899" s="2198"/>
      <c r="SYQ899" s="2198"/>
      <c r="SYR899" s="2198"/>
      <c r="SYS899" s="2198"/>
      <c r="SYT899" s="2198"/>
      <c r="SYU899" s="2198"/>
      <c r="SYV899" s="2198"/>
      <c r="SYW899" s="2198"/>
      <c r="SYX899" s="2198"/>
      <c r="SYY899" s="2198"/>
      <c r="SYZ899" s="2198"/>
      <c r="SZA899" s="2198"/>
      <c r="SZB899" s="2198"/>
      <c r="SZC899" s="2198"/>
      <c r="SZD899" s="2198"/>
      <c r="SZE899" s="2198"/>
      <c r="SZF899" s="2198"/>
      <c r="SZG899" s="2198"/>
      <c r="SZH899" s="2198"/>
      <c r="SZI899" s="2198"/>
      <c r="SZJ899" s="2198"/>
      <c r="SZK899" s="2198"/>
      <c r="SZL899" s="2198"/>
      <c r="SZM899" s="2198"/>
      <c r="SZN899" s="2198"/>
      <c r="SZO899" s="2198"/>
      <c r="SZP899" s="2198"/>
      <c r="SZQ899" s="2198"/>
      <c r="SZR899" s="2198"/>
      <c r="SZS899" s="2198"/>
      <c r="SZT899" s="2198"/>
      <c r="SZU899" s="2198"/>
      <c r="SZV899" s="2198"/>
      <c r="SZW899" s="2198"/>
      <c r="SZX899" s="2198"/>
      <c r="SZY899" s="2198"/>
      <c r="SZZ899" s="2198"/>
      <c r="TAA899" s="2198"/>
      <c r="TAB899" s="2198"/>
      <c r="TAC899" s="2198"/>
      <c r="TAD899" s="2198"/>
      <c r="TAE899" s="2198"/>
      <c r="TAF899" s="2198"/>
      <c r="TAG899" s="2198"/>
      <c r="TAH899" s="2198"/>
      <c r="TAI899" s="2198"/>
      <c r="TAJ899" s="2198"/>
      <c r="TAK899" s="2198"/>
      <c r="TAL899" s="2198"/>
      <c r="TAM899" s="2198"/>
      <c r="TAN899" s="2198"/>
      <c r="TAO899" s="2198"/>
      <c r="TAP899" s="2198"/>
      <c r="TAQ899" s="2198"/>
      <c r="TAR899" s="2198"/>
      <c r="TAS899" s="2198"/>
      <c r="TAT899" s="2198"/>
      <c r="TAU899" s="2198"/>
      <c r="TAV899" s="2198"/>
      <c r="TAW899" s="2198"/>
      <c r="TAX899" s="2198"/>
      <c r="TAY899" s="2198"/>
      <c r="TBC899" s="2198"/>
      <c r="TBD899" s="2198"/>
      <c r="TBE899" s="2198"/>
      <c r="TBF899" s="2198"/>
      <c r="TBG899" s="2198"/>
      <c r="TBH899" s="2198"/>
      <c r="TBI899" s="2198"/>
      <c r="TBJ899" s="2198"/>
      <c r="TBK899" s="2198"/>
      <c r="TBL899" s="2198"/>
      <c r="TBM899" s="2198"/>
      <c r="TBN899" s="2198"/>
      <c r="TBO899" s="2198"/>
      <c r="TBP899" s="2198"/>
      <c r="TBQ899" s="2198"/>
      <c r="TBR899" s="2198"/>
      <c r="TBS899" s="2198"/>
      <c r="TBT899" s="2198"/>
      <c r="TBU899" s="2198"/>
      <c r="TBV899" s="2198"/>
      <c r="TBW899" s="2198"/>
      <c r="TBX899" s="2198"/>
      <c r="TBY899" s="2198"/>
      <c r="TBZ899" s="2198"/>
      <c r="TCA899" s="2198"/>
      <c r="TCB899" s="2198"/>
      <c r="TCC899" s="2198"/>
      <c r="TCD899" s="2198"/>
      <c r="TCE899" s="2198"/>
      <c r="TCF899" s="2198"/>
      <c r="TCG899" s="2198"/>
      <c r="TCH899" s="2198"/>
      <c r="TCI899" s="2198"/>
      <c r="TCJ899" s="2198"/>
      <c r="TCK899" s="2198"/>
      <c r="TCL899" s="2198"/>
      <c r="TCM899" s="2198"/>
      <c r="TCN899" s="2198"/>
      <c r="TCO899" s="2198"/>
      <c r="TCP899" s="2198"/>
      <c r="TCQ899" s="2198"/>
      <c r="TCR899" s="2198"/>
      <c r="TCS899" s="2198"/>
      <c r="TCT899" s="2198"/>
      <c r="TCU899" s="2198"/>
      <c r="TCV899" s="2198"/>
      <c r="TCW899" s="2198"/>
      <c r="TCX899" s="2198"/>
      <c r="TCY899" s="2198"/>
      <c r="TCZ899" s="2198"/>
      <c r="TDA899" s="2198"/>
      <c r="TDB899" s="2198"/>
      <c r="TDC899" s="2198"/>
      <c r="TDD899" s="2198"/>
      <c r="TDE899" s="2198"/>
      <c r="TDF899" s="2198"/>
      <c r="TDG899" s="2198"/>
      <c r="TDH899" s="2198"/>
      <c r="TDI899" s="2198"/>
      <c r="TDJ899" s="2198"/>
      <c r="TDK899" s="2198"/>
      <c r="TDL899" s="2198"/>
      <c r="TDM899" s="2198"/>
      <c r="TDN899" s="2198"/>
      <c r="TDO899" s="2198"/>
      <c r="TDP899" s="2198"/>
      <c r="TDQ899" s="2198"/>
      <c r="TDR899" s="2198"/>
      <c r="TDS899" s="2198"/>
      <c r="TDT899" s="2198"/>
      <c r="TDU899" s="2198"/>
      <c r="TDV899" s="2198"/>
      <c r="TDW899" s="2198"/>
      <c r="TDX899" s="2198"/>
      <c r="TDY899" s="2198"/>
      <c r="TDZ899" s="2198"/>
      <c r="TEA899" s="2198"/>
      <c r="TEB899" s="2198"/>
      <c r="TEC899" s="2198"/>
      <c r="TED899" s="2198"/>
      <c r="TEE899" s="2198"/>
      <c r="TEF899" s="2198"/>
      <c r="TEG899" s="2198"/>
      <c r="TEH899" s="2198"/>
      <c r="TEI899" s="2198"/>
      <c r="TEJ899" s="2198"/>
      <c r="TEK899" s="2198"/>
      <c r="TEL899" s="2198"/>
      <c r="TEM899" s="2198"/>
      <c r="TEN899" s="2198"/>
      <c r="TEO899" s="2198"/>
      <c r="TEP899" s="2198"/>
      <c r="TEQ899" s="2198"/>
      <c r="TER899" s="2198"/>
      <c r="TES899" s="2198"/>
      <c r="TET899" s="2198"/>
      <c r="TEU899" s="2198"/>
      <c r="TEV899" s="2198"/>
      <c r="TEW899" s="2198"/>
      <c r="TEX899" s="2198"/>
      <c r="TEY899" s="2198"/>
      <c r="TEZ899" s="2198"/>
      <c r="TFA899" s="2198"/>
      <c r="TFB899" s="2198"/>
      <c r="TFC899" s="2198"/>
      <c r="TFD899" s="2198"/>
      <c r="TFE899" s="2198"/>
      <c r="TFF899" s="2198"/>
      <c r="TFG899" s="2198"/>
      <c r="TFH899" s="2198"/>
      <c r="TFI899" s="2198"/>
      <c r="TFJ899" s="2198"/>
      <c r="TFK899" s="2198"/>
      <c r="TFL899" s="2198"/>
      <c r="TFM899" s="2198"/>
      <c r="TFN899" s="2198"/>
      <c r="TFO899" s="2198"/>
      <c r="TFP899" s="2198"/>
      <c r="TFQ899" s="2198"/>
      <c r="TFR899" s="2198"/>
      <c r="TFS899" s="2198"/>
      <c r="TFT899" s="2198"/>
      <c r="TFU899" s="2198"/>
      <c r="TFV899" s="2198"/>
      <c r="TFW899" s="2198"/>
      <c r="TFX899" s="2198"/>
      <c r="TFY899" s="2198"/>
      <c r="TFZ899" s="2198"/>
      <c r="TGA899" s="2198"/>
      <c r="TGB899" s="2198"/>
      <c r="TGC899" s="2198"/>
      <c r="TGD899" s="2198"/>
      <c r="TGE899" s="2198"/>
      <c r="TGF899" s="2198"/>
      <c r="TGG899" s="2198"/>
      <c r="TGH899" s="2198"/>
      <c r="TGI899" s="2198"/>
      <c r="TGJ899" s="2198"/>
      <c r="TGK899" s="2198"/>
      <c r="TGL899" s="2198"/>
      <c r="TGM899" s="2198"/>
      <c r="TGN899" s="2198"/>
      <c r="TGO899" s="2198"/>
      <c r="TGP899" s="2198"/>
      <c r="TGQ899" s="2198"/>
      <c r="TGR899" s="2198"/>
      <c r="TGS899" s="2198"/>
      <c r="TGT899" s="2198"/>
      <c r="TGU899" s="2198"/>
      <c r="TGV899" s="2198"/>
      <c r="TGW899" s="2198"/>
      <c r="TGX899" s="2198"/>
      <c r="TGY899" s="2198"/>
      <c r="TGZ899" s="2198"/>
      <c r="THA899" s="2198"/>
      <c r="THB899" s="2198"/>
      <c r="THC899" s="2198"/>
      <c r="THD899" s="2198"/>
      <c r="THE899" s="2198"/>
      <c r="THF899" s="2198"/>
      <c r="THG899" s="2198"/>
      <c r="THH899" s="2198"/>
      <c r="THI899" s="2198"/>
      <c r="THJ899" s="2198"/>
      <c r="THK899" s="2198"/>
      <c r="THL899" s="2198"/>
      <c r="THM899" s="2198"/>
      <c r="THN899" s="2198"/>
      <c r="THO899" s="2198"/>
      <c r="THP899" s="2198"/>
      <c r="THQ899" s="2198"/>
      <c r="THR899" s="2198"/>
      <c r="THS899" s="2198"/>
      <c r="THT899" s="2198"/>
      <c r="THU899" s="2198"/>
      <c r="THV899" s="2198"/>
      <c r="THW899" s="2198"/>
      <c r="THX899" s="2198"/>
      <c r="THY899" s="2198"/>
      <c r="THZ899" s="2198"/>
      <c r="TIA899" s="2198"/>
      <c r="TIB899" s="2198"/>
      <c r="TIC899" s="2198"/>
      <c r="TID899" s="2198"/>
      <c r="TIE899" s="2198"/>
      <c r="TIF899" s="2198"/>
      <c r="TIG899" s="2198"/>
      <c r="TIH899" s="2198"/>
      <c r="TII899" s="2198"/>
      <c r="TIJ899" s="2198"/>
      <c r="TIK899" s="2198"/>
      <c r="TIL899" s="2198"/>
      <c r="TIM899" s="2198"/>
      <c r="TIN899" s="2198"/>
      <c r="TIO899" s="2198"/>
      <c r="TIP899" s="2198"/>
      <c r="TIQ899" s="2198"/>
      <c r="TIR899" s="2198"/>
      <c r="TIS899" s="2198"/>
      <c r="TIT899" s="2198"/>
      <c r="TIU899" s="2198"/>
      <c r="TIV899" s="2198"/>
      <c r="TIW899" s="2198"/>
      <c r="TIX899" s="2198"/>
      <c r="TIY899" s="2198"/>
      <c r="TIZ899" s="2198"/>
      <c r="TJA899" s="2198"/>
      <c r="TJB899" s="2198"/>
      <c r="TJC899" s="2198"/>
      <c r="TJD899" s="2198"/>
      <c r="TJE899" s="2198"/>
      <c r="TJF899" s="2198"/>
      <c r="TJG899" s="2198"/>
      <c r="TJH899" s="2198"/>
      <c r="TJI899" s="2198"/>
      <c r="TJJ899" s="2198"/>
      <c r="TJK899" s="2198"/>
      <c r="TJL899" s="2198"/>
      <c r="TJM899" s="2198"/>
      <c r="TJN899" s="2198"/>
      <c r="TJO899" s="2198"/>
      <c r="TJP899" s="2198"/>
      <c r="TJQ899" s="2198"/>
      <c r="TJR899" s="2198"/>
      <c r="TJS899" s="2198"/>
      <c r="TJT899" s="2198"/>
      <c r="TJU899" s="2198"/>
      <c r="TJV899" s="2198"/>
      <c r="TJW899" s="2198"/>
      <c r="TJX899" s="2198"/>
      <c r="TJY899" s="2198"/>
      <c r="TJZ899" s="2198"/>
      <c r="TKA899" s="2198"/>
      <c r="TKB899" s="2198"/>
      <c r="TKC899" s="2198"/>
      <c r="TKD899" s="2198"/>
      <c r="TKE899" s="2198"/>
      <c r="TKF899" s="2198"/>
      <c r="TKG899" s="2198"/>
      <c r="TKH899" s="2198"/>
      <c r="TKI899" s="2198"/>
      <c r="TKJ899" s="2198"/>
      <c r="TKK899" s="2198"/>
      <c r="TKL899" s="2198"/>
      <c r="TKM899" s="2198"/>
      <c r="TKN899" s="2198"/>
      <c r="TKO899" s="2198"/>
      <c r="TKP899" s="2198"/>
      <c r="TKQ899" s="2198"/>
      <c r="TKR899" s="2198"/>
      <c r="TKS899" s="2198"/>
      <c r="TKT899" s="2198"/>
      <c r="TKU899" s="2198"/>
      <c r="TKY899" s="2198"/>
      <c r="TKZ899" s="2198"/>
      <c r="TLA899" s="2198"/>
      <c r="TLB899" s="2198"/>
      <c r="TLC899" s="2198"/>
      <c r="TLD899" s="2198"/>
      <c r="TLE899" s="2198"/>
      <c r="TLF899" s="2198"/>
      <c r="TLG899" s="2198"/>
      <c r="TLH899" s="2198"/>
      <c r="TLI899" s="2198"/>
      <c r="TLJ899" s="2198"/>
      <c r="TLK899" s="2198"/>
      <c r="TLL899" s="2198"/>
      <c r="TLM899" s="2198"/>
      <c r="TLN899" s="2198"/>
      <c r="TLO899" s="2198"/>
      <c r="TLP899" s="2198"/>
      <c r="TLQ899" s="2198"/>
      <c r="TLR899" s="2198"/>
      <c r="TLS899" s="2198"/>
      <c r="TLT899" s="2198"/>
      <c r="TLU899" s="2198"/>
      <c r="TLV899" s="2198"/>
      <c r="TLW899" s="2198"/>
      <c r="TLX899" s="2198"/>
      <c r="TLY899" s="2198"/>
      <c r="TLZ899" s="2198"/>
      <c r="TMA899" s="2198"/>
      <c r="TMB899" s="2198"/>
      <c r="TMC899" s="2198"/>
      <c r="TMD899" s="2198"/>
      <c r="TME899" s="2198"/>
      <c r="TMF899" s="2198"/>
      <c r="TMG899" s="2198"/>
      <c r="TMH899" s="2198"/>
      <c r="TMI899" s="2198"/>
      <c r="TMJ899" s="2198"/>
      <c r="TMK899" s="2198"/>
      <c r="TML899" s="2198"/>
      <c r="TMM899" s="2198"/>
      <c r="TMN899" s="2198"/>
      <c r="TMO899" s="2198"/>
      <c r="TMP899" s="2198"/>
      <c r="TMQ899" s="2198"/>
      <c r="TMR899" s="2198"/>
      <c r="TMS899" s="2198"/>
      <c r="TMT899" s="2198"/>
      <c r="TMU899" s="2198"/>
      <c r="TMV899" s="2198"/>
      <c r="TMW899" s="2198"/>
      <c r="TMX899" s="2198"/>
      <c r="TMY899" s="2198"/>
      <c r="TMZ899" s="2198"/>
      <c r="TNA899" s="2198"/>
      <c r="TNB899" s="2198"/>
      <c r="TNC899" s="2198"/>
      <c r="TND899" s="2198"/>
      <c r="TNE899" s="2198"/>
      <c r="TNF899" s="2198"/>
      <c r="TNG899" s="2198"/>
      <c r="TNH899" s="2198"/>
      <c r="TNI899" s="2198"/>
      <c r="TNJ899" s="2198"/>
      <c r="TNK899" s="2198"/>
      <c r="TNL899" s="2198"/>
      <c r="TNM899" s="2198"/>
      <c r="TNN899" s="2198"/>
      <c r="TNO899" s="2198"/>
      <c r="TNP899" s="2198"/>
      <c r="TNQ899" s="2198"/>
      <c r="TNR899" s="2198"/>
      <c r="TNS899" s="2198"/>
      <c r="TNT899" s="2198"/>
      <c r="TNU899" s="2198"/>
      <c r="TNV899" s="2198"/>
      <c r="TNW899" s="2198"/>
      <c r="TNX899" s="2198"/>
      <c r="TNY899" s="2198"/>
      <c r="TNZ899" s="2198"/>
      <c r="TOA899" s="2198"/>
      <c r="TOB899" s="2198"/>
      <c r="TOC899" s="2198"/>
      <c r="TOD899" s="2198"/>
      <c r="TOE899" s="2198"/>
      <c r="TOF899" s="2198"/>
      <c r="TOG899" s="2198"/>
      <c r="TOH899" s="2198"/>
      <c r="TOI899" s="2198"/>
      <c r="TOJ899" s="2198"/>
      <c r="TOK899" s="2198"/>
      <c r="TOL899" s="2198"/>
      <c r="TOM899" s="2198"/>
      <c r="TON899" s="2198"/>
      <c r="TOO899" s="2198"/>
      <c r="TOP899" s="2198"/>
      <c r="TOQ899" s="2198"/>
      <c r="TOR899" s="2198"/>
      <c r="TOS899" s="2198"/>
      <c r="TOT899" s="2198"/>
      <c r="TOU899" s="2198"/>
      <c r="TOV899" s="2198"/>
      <c r="TOW899" s="2198"/>
      <c r="TOX899" s="2198"/>
      <c r="TOY899" s="2198"/>
      <c r="TOZ899" s="2198"/>
      <c r="TPA899" s="2198"/>
      <c r="TPB899" s="2198"/>
      <c r="TPC899" s="2198"/>
      <c r="TPD899" s="2198"/>
      <c r="TPE899" s="2198"/>
      <c r="TPF899" s="2198"/>
      <c r="TPG899" s="2198"/>
      <c r="TPH899" s="2198"/>
      <c r="TPI899" s="2198"/>
      <c r="TPJ899" s="2198"/>
      <c r="TPK899" s="2198"/>
      <c r="TPL899" s="2198"/>
      <c r="TPM899" s="2198"/>
      <c r="TPN899" s="2198"/>
      <c r="TPO899" s="2198"/>
      <c r="TPP899" s="2198"/>
      <c r="TPQ899" s="2198"/>
      <c r="TPR899" s="2198"/>
      <c r="TPS899" s="2198"/>
      <c r="TPT899" s="2198"/>
      <c r="TPU899" s="2198"/>
      <c r="TPV899" s="2198"/>
      <c r="TPW899" s="2198"/>
      <c r="TPX899" s="2198"/>
      <c r="TPY899" s="2198"/>
      <c r="TPZ899" s="2198"/>
      <c r="TQA899" s="2198"/>
      <c r="TQB899" s="2198"/>
      <c r="TQC899" s="2198"/>
      <c r="TQD899" s="2198"/>
      <c r="TQE899" s="2198"/>
      <c r="TQF899" s="2198"/>
      <c r="TQG899" s="2198"/>
      <c r="TQH899" s="2198"/>
      <c r="TQI899" s="2198"/>
      <c r="TQJ899" s="2198"/>
      <c r="TQK899" s="2198"/>
      <c r="TQL899" s="2198"/>
      <c r="TQM899" s="2198"/>
      <c r="TQN899" s="2198"/>
      <c r="TQO899" s="2198"/>
      <c r="TQP899" s="2198"/>
      <c r="TQQ899" s="2198"/>
      <c r="TQR899" s="2198"/>
      <c r="TQS899" s="2198"/>
      <c r="TQT899" s="2198"/>
      <c r="TQU899" s="2198"/>
      <c r="TQV899" s="2198"/>
      <c r="TQW899" s="2198"/>
      <c r="TQX899" s="2198"/>
      <c r="TQY899" s="2198"/>
      <c r="TQZ899" s="2198"/>
      <c r="TRA899" s="2198"/>
      <c r="TRB899" s="2198"/>
      <c r="TRC899" s="2198"/>
      <c r="TRD899" s="2198"/>
      <c r="TRE899" s="2198"/>
      <c r="TRF899" s="2198"/>
      <c r="TRG899" s="2198"/>
      <c r="TRH899" s="2198"/>
      <c r="TRI899" s="2198"/>
      <c r="TRJ899" s="2198"/>
      <c r="TRK899" s="2198"/>
      <c r="TRL899" s="2198"/>
      <c r="TRM899" s="2198"/>
      <c r="TRN899" s="2198"/>
      <c r="TRO899" s="2198"/>
      <c r="TRP899" s="2198"/>
      <c r="TRQ899" s="2198"/>
      <c r="TRR899" s="2198"/>
      <c r="TRS899" s="2198"/>
      <c r="TRT899" s="2198"/>
      <c r="TRU899" s="2198"/>
      <c r="TRV899" s="2198"/>
      <c r="TRW899" s="2198"/>
      <c r="TRX899" s="2198"/>
      <c r="TRY899" s="2198"/>
      <c r="TRZ899" s="2198"/>
      <c r="TSA899" s="2198"/>
      <c r="TSB899" s="2198"/>
      <c r="TSC899" s="2198"/>
      <c r="TSD899" s="2198"/>
      <c r="TSE899" s="2198"/>
      <c r="TSF899" s="2198"/>
      <c r="TSG899" s="2198"/>
      <c r="TSH899" s="2198"/>
      <c r="TSI899" s="2198"/>
      <c r="TSJ899" s="2198"/>
      <c r="TSK899" s="2198"/>
      <c r="TSL899" s="2198"/>
      <c r="TSM899" s="2198"/>
      <c r="TSN899" s="2198"/>
      <c r="TSO899" s="2198"/>
      <c r="TSP899" s="2198"/>
      <c r="TSQ899" s="2198"/>
      <c r="TSR899" s="2198"/>
      <c r="TSS899" s="2198"/>
      <c r="TST899" s="2198"/>
      <c r="TSU899" s="2198"/>
      <c r="TSV899" s="2198"/>
      <c r="TSW899" s="2198"/>
      <c r="TSX899" s="2198"/>
      <c r="TSY899" s="2198"/>
      <c r="TSZ899" s="2198"/>
      <c r="TTA899" s="2198"/>
      <c r="TTB899" s="2198"/>
      <c r="TTC899" s="2198"/>
      <c r="TTD899" s="2198"/>
      <c r="TTE899" s="2198"/>
      <c r="TTF899" s="2198"/>
      <c r="TTG899" s="2198"/>
      <c r="TTH899" s="2198"/>
      <c r="TTI899" s="2198"/>
      <c r="TTJ899" s="2198"/>
      <c r="TTK899" s="2198"/>
      <c r="TTL899" s="2198"/>
      <c r="TTM899" s="2198"/>
      <c r="TTN899" s="2198"/>
      <c r="TTO899" s="2198"/>
      <c r="TTP899" s="2198"/>
      <c r="TTQ899" s="2198"/>
      <c r="TTR899" s="2198"/>
      <c r="TTS899" s="2198"/>
      <c r="TTT899" s="2198"/>
      <c r="TTU899" s="2198"/>
      <c r="TTV899" s="2198"/>
      <c r="TTW899" s="2198"/>
      <c r="TTX899" s="2198"/>
      <c r="TTY899" s="2198"/>
      <c r="TTZ899" s="2198"/>
      <c r="TUA899" s="2198"/>
      <c r="TUB899" s="2198"/>
      <c r="TUC899" s="2198"/>
      <c r="TUD899" s="2198"/>
      <c r="TUE899" s="2198"/>
      <c r="TUF899" s="2198"/>
      <c r="TUG899" s="2198"/>
      <c r="TUH899" s="2198"/>
      <c r="TUI899" s="2198"/>
      <c r="TUJ899" s="2198"/>
      <c r="TUK899" s="2198"/>
      <c r="TUL899" s="2198"/>
      <c r="TUM899" s="2198"/>
      <c r="TUN899" s="2198"/>
      <c r="TUO899" s="2198"/>
      <c r="TUP899" s="2198"/>
      <c r="TUQ899" s="2198"/>
      <c r="TUU899" s="2198"/>
      <c r="TUV899" s="2198"/>
      <c r="TUW899" s="2198"/>
      <c r="TUX899" s="2198"/>
      <c r="TUY899" s="2198"/>
      <c r="TUZ899" s="2198"/>
      <c r="TVA899" s="2198"/>
      <c r="TVB899" s="2198"/>
      <c r="TVC899" s="2198"/>
      <c r="TVD899" s="2198"/>
      <c r="TVE899" s="2198"/>
      <c r="TVF899" s="2198"/>
      <c r="TVG899" s="2198"/>
      <c r="TVH899" s="2198"/>
      <c r="TVI899" s="2198"/>
      <c r="TVJ899" s="2198"/>
      <c r="TVK899" s="2198"/>
      <c r="TVL899" s="2198"/>
      <c r="TVM899" s="2198"/>
      <c r="TVN899" s="2198"/>
      <c r="TVO899" s="2198"/>
      <c r="TVP899" s="2198"/>
      <c r="TVQ899" s="2198"/>
      <c r="TVR899" s="2198"/>
      <c r="TVS899" s="2198"/>
      <c r="TVT899" s="2198"/>
      <c r="TVU899" s="2198"/>
      <c r="TVV899" s="2198"/>
      <c r="TVW899" s="2198"/>
      <c r="TVX899" s="2198"/>
      <c r="TVY899" s="2198"/>
      <c r="TVZ899" s="2198"/>
      <c r="TWA899" s="2198"/>
      <c r="TWB899" s="2198"/>
      <c r="TWC899" s="2198"/>
      <c r="TWD899" s="2198"/>
      <c r="TWE899" s="2198"/>
      <c r="TWF899" s="2198"/>
      <c r="TWG899" s="2198"/>
      <c r="TWH899" s="2198"/>
      <c r="TWI899" s="2198"/>
      <c r="TWJ899" s="2198"/>
      <c r="TWK899" s="2198"/>
      <c r="TWL899" s="2198"/>
      <c r="TWM899" s="2198"/>
      <c r="TWN899" s="2198"/>
      <c r="TWO899" s="2198"/>
      <c r="TWP899" s="2198"/>
      <c r="TWQ899" s="2198"/>
      <c r="TWR899" s="2198"/>
      <c r="TWS899" s="2198"/>
      <c r="TWT899" s="2198"/>
      <c r="TWU899" s="2198"/>
      <c r="TWV899" s="2198"/>
      <c r="TWW899" s="2198"/>
      <c r="TWX899" s="2198"/>
      <c r="TWY899" s="2198"/>
      <c r="TWZ899" s="2198"/>
      <c r="TXA899" s="2198"/>
      <c r="TXB899" s="2198"/>
      <c r="TXC899" s="2198"/>
      <c r="TXD899" s="2198"/>
      <c r="TXE899" s="2198"/>
      <c r="TXF899" s="2198"/>
      <c r="TXG899" s="2198"/>
      <c r="TXH899" s="2198"/>
      <c r="TXI899" s="2198"/>
      <c r="TXJ899" s="2198"/>
      <c r="TXK899" s="2198"/>
      <c r="TXL899" s="2198"/>
      <c r="TXM899" s="2198"/>
      <c r="TXN899" s="2198"/>
      <c r="TXO899" s="2198"/>
      <c r="TXP899" s="2198"/>
      <c r="TXQ899" s="2198"/>
      <c r="TXR899" s="2198"/>
      <c r="TXS899" s="2198"/>
      <c r="TXT899" s="2198"/>
      <c r="TXU899" s="2198"/>
      <c r="TXV899" s="2198"/>
      <c r="TXW899" s="2198"/>
      <c r="TXX899" s="2198"/>
      <c r="TXY899" s="2198"/>
      <c r="TXZ899" s="2198"/>
      <c r="TYA899" s="2198"/>
      <c r="TYB899" s="2198"/>
      <c r="TYC899" s="2198"/>
      <c r="TYD899" s="2198"/>
      <c r="TYE899" s="2198"/>
      <c r="TYF899" s="2198"/>
      <c r="TYG899" s="2198"/>
      <c r="TYH899" s="2198"/>
      <c r="TYI899" s="2198"/>
      <c r="TYJ899" s="2198"/>
      <c r="TYK899" s="2198"/>
      <c r="TYL899" s="2198"/>
      <c r="TYM899" s="2198"/>
      <c r="TYN899" s="2198"/>
      <c r="TYO899" s="2198"/>
      <c r="TYP899" s="2198"/>
      <c r="TYQ899" s="2198"/>
      <c r="TYR899" s="2198"/>
      <c r="TYS899" s="2198"/>
      <c r="TYT899" s="2198"/>
      <c r="TYU899" s="2198"/>
      <c r="TYV899" s="2198"/>
      <c r="TYW899" s="2198"/>
      <c r="TYX899" s="2198"/>
      <c r="TYY899" s="2198"/>
      <c r="TYZ899" s="2198"/>
      <c r="TZA899" s="2198"/>
      <c r="TZB899" s="2198"/>
      <c r="TZC899" s="2198"/>
      <c r="TZD899" s="2198"/>
      <c r="TZE899" s="2198"/>
      <c r="TZF899" s="2198"/>
      <c r="TZG899" s="2198"/>
      <c r="TZH899" s="2198"/>
      <c r="TZI899" s="2198"/>
      <c r="TZJ899" s="2198"/>
      <c r="TZK899" s="2198"/>
      <c r="TZL899" s="2198"/>
      <c r="TZM899" s="2198"/>
      <c r="TZN899" s="2198"/>
      <c r="TZO899" s="2198"/>
      <c r="TZP899" s="2198"/>
      <c r="TZQ899" s="2198"/>
      <c r="TZR899" s="2198"/>
      <c r="TZS899" s="2198"/>
      <c r="TZT899" s="2198"/>
      <c r="TZU899" s="2198"/>
      <c r="TZV899" s="2198"/>
      <c r="TZW899" s="2198"/>
      <c r="TZX899" s="2198"/>
      <c r="TZY899" s="2198"/>
      <c r="TZZ899" s="2198"/>
      <c r="UAA899" s="2198"/>
      <c r="UAB899" s="2198"/>
      <c r="UAC899" s="2198"/>
      <c r="UAD899" s="2198"/>
      <c r="UAE899" s="2198"/>
      <c r="UAF899" s="2198"/>
      <c r="UAG899" s="2198"/>
      <c r="UAH899" s="2198"/>
      <c r="UAI899" s="2198"/>
      <c r="UAJ899" s="2198"/>
      <c r="UAK899" s="2198"/>
      <c r="UAL899" s="2198"/>
      <c r="UAM899" s="2198"/>
      <c r="UAN899" s="2198"/>
      <c r="UAO899" s="2198"/>
      <c r="UAP899" s="2198"/>
      <c r="UAQ899" s="2198"/>
      <c r="UAR899" s="2198"/>
      <c r="UAS899" s="2198"/>
      <c r="UAT899" s="2198"/>
      <c r="UAU899" s="2198"/>
      <c r="UAV899" s="2198"/>
      <c r="UAW899" s="2198"/>
      <c r="UAX899" s="2198"/>
      <c r="UAY899" s="2198"/>
      <c r="UAZ899" s="2198"/>
      <c r="UBA899" s="2198"/>
      <c r="UBB899" s="2198"/>
      <c r="UBC899" s="2198"/>
      <c r="UBD899" s="2198"/>
      <c r="UBE899" s="2198"/>
      <c r="UBF899" s="2198"/>
      <c r="UBG899" s="2198"/>
      <c r="UBH899" s="2198"/>
      <c r="UBI899" s="2198"/>
      <c r="UBJ899" s="2198"/>
      <c r="UBK899" s="2198"/>
      <c r="UBL899" s="2198"/>
      <c r="UBM899" s="2198"/>
      <c r="UBN899" s="2198"/>
      <c r="UBO899" s="2198"/>
      <c r="UBP899" s="2198"/>
      <c r="UBQ899" s="2198"/>
      <c r="UBR899" s="2198"/>
      <c r="UBS899" s="2198"/>
      <c r="UBT899" s="2198"/>
      <c r="UBU899" s="2198"/>
      <c r="UBV899" s="2198"/>
      <c r="UBW899" s="2198"/>
      <c r="UBX899" s="2198"/>
      <c r="UBY899" s="2198"/>
      <c r="UBZ899" s="2198"/>
      <c r="UCA899" s="2198"/>
      <c r="UCB899" s="2198"/>
      <c r="UCC899" s="2198"/>
      <c r="UCD899" s="2198"/>
      <c r="UCE899" s="2198"/>
      <c r="UCF899" s="2198"/>
      <c r="UCG899" s="2198"/>
      <c r="UCH899" s="2198"/>
      <c r="UCI899" s="2198"/>
      <c r="UCJ899" s="2198"/>
      <c r="UCK899" s="2198"/>
      <c r="UCL899" s="2198"/>
      <c r="UCM899" s="2198"/>
      <c r="UCN899" s="2198"/>
      <c r="UCO899" s="2198"/>
      <c r="UCP899" s="2198"/>
      <c r="UCQ899" s="2198"/>
      <c r="UCR899" s="2198"/>
      <c r="UCS899" s="2198"/>
      <c r="UCT899" s="2198"/>
      <c r="UCU899" s="2198"/>
      <c r="UCV899" s="2198"/>
      <c r="UCW899" s="2198"/>
      <c r="UCX899" s="2198"/>
      <c r="UCY899" s="2198"/>
      <c r="UCZ899" s="2198"/>
      <c r="UDA899" s="2198"/>
      <c r="UDB899" s="2198"/>
      <c r="UDC899" s="2198"/>
      <c r="UDD899" s="2198"/>
      <c r="UDE899" s="2198"/>
      <c r="UDF899" s="2198"/>
      <c r="UDG899" s="2198"/>
      <c r="UDH899" s="2198"/>
      <c r="UDI899" s="2198"/>
      <c r="UDJ899" s="2198"/>
      <c r="UDK899" s="2198"/>
      <c r="UDL899" s="2198"/>
      <c r="UDM899" s="2198"/>
      <c r="UDN899" s="2198"/>
      <c r="UDO899" s="2198"/>
      <c r="UDP899" s="2198"/>
      <c r="UDQ899" s="2198"/>
      <c r="UDR899" s="2198"/>
      <c r="UDS899" s="2198"/>
      <c r="UDT899" s="2198"/>
      <c r="UDU899" s="2198"/>
      <c r="UDV899" s="2198"/>
      <c r="UDW899" s="2198"/>
      <c r="UDX899" s="2198"/>
      <c r="UDY899" s="2198"/>
      <c r="UDZ899" s="2198"/>
      <c r="UEA899" s="2198"/>
      <c r="UEB899" s="2198"/>
      <c r="UEC899" s="2198"/>
      <c r="UED899" s="2198"/>
      <c r="UEE899" s="2198"/>
      <c r="UEF899" s="2198"/>
      <c r="UEG899" s="2198"/>
      <c r="UEH899" s="2198"/>
      <c r="UEI899" s="2198"/>
      <c r="UEJ899" s="2198"/>
      <c r="UEK899" s="2198"/>
      <c r="UEL899" s="2198"/>
      <c r="UEM899" s="2198"/>
      <c r="UEQ899" s="2198"/>
      <c r="UER899" s="2198"/>
      <c r="UES899" s="2198"/>
      <c r="UET899" s="2198"/>
      <c r="UEU899" s="2198"/>
      <c r="UEV899" s="2198"/>
      <c r="UEW899" s="2198"/>
      <c r="UEX899" s="2198"/>
      <c r="UEY899" s="2198"/>
      <c r="UEZ899" s="2198"/>
      <c r="UFA899" s="2198"/>
      <c r="UFB899" s="2198"/>
      <c r="UFC899" s="2198"/>
      <c r="UFD899" s="2198"/>
      <c r="UFE899" s="2198"/>
      <c r="UFF899" s="2198"/>
      <c r="UFG899" s="2198"/>
      <c r="UFH899" s="2198"/>
      <c r="UFI899" s="2198"/>
      <c r="UFJ899" s="2198"/>
      <c r="UFK899" s="2198"/>
      <c r="UFL899" s="2198"/>
      <c r="UFM899" s="2198"/>
      <c r="UFN899" s="2198"/>
      <c r="UFO899" s="2198"/>
      <c r="UFP899" s="2198"/>
      <c r="UFQ899" s="2198"/>
      <c r="UFR899" s="2198"/>
      <c r="UFS899" s="2198"/>
      <c r="UFT899" s="2198"/>
      <c r="UFU899" s="2198"/>
      <c r="UFV899" s="2198"/>
      <c r="UFW899" s="2198"/>
      <c r="UFX899" s="2198"/>
      <c r="UFY899" s="2198"/>
      <c r="UFZ899" s="2198"/>
      <c r="UGA899" s="2198"/>
      <c r="UGB899" s="2198"/>
      <c r="UGC899" s="2198"/>
      <c r="UGD899" s="2198"/>
      <c r="UGE899" s="2198"/>
      <c r="UGF899" s="2198"/>
      <c r="UGG899" s="2198"/>
      <c r="UGH899" s="2198"/>
      <c r="UGI899" s="2198"/>
      <c r="UGJ899" s="2198"/>
      <c r="UGK899" s="2198"/>
      <c r="UGL899" s="2198"/>
      <c r="UGM899" s="2198"/>
      <c r="UGN899" s="2198"/>
      <c r="UGO899" s="2198"/>
      <c r="UGP899" s="2198"/>
      <c r="UGQ899" s="2198"/>
      <c r="UGR899" s="2198"/>
      <c r="UGS899" s="2198"/>
      <c r="UGT899" s="2198"/>
      <c r="UGU899" s="2198"/>
      <c r="UGV899" s="2198"/>
      <c r="UGW899" s="2198"/>
      <c r="UGX899" s="2198"/>
      <c r="UGY899" s="2198"/>
      <c r="UGZ899" s="2198"/>
      <c r="UHA899" s="2198"/>
      <c r="UHB899" s="2198"/>
      <c r="UHC899" s="2198"/>
      <c r="UHD899" s="2198"/>
      <c r="UHE899" s="2198"/>
      <c r="UHF899" s="2198"/>
      <c r="UHG899" s="2198"/>
      <c r="UHH899" s="2198"/>
      <c r="UHI899" s="2198"/>
      <c r="UHJ899" s="2198"/>
      <c r="UHK899" s="2198"/>
      <c r="UHL899" s="2198"/>
      <c r="UHM899" s="2198"/>
      <c r="UHN899" s="2198"/>
      <c r="UHO899" s="2198"/>
      <c r="UHP899" s="2198"/>
      <c r="UHQ899" s="2198"/>
      <c r="UHR899" s="2198"/>
      <c r="UHS899" s="2198"/>
      <c r="UHT899" s="2198"/>
      <c r="UHU899" s="2198"/>
      <c r="UHV899" s="2198"/>
      <c r="UHW899" s="2198"/>
      <c r="UHX899" s="2198"/>
      <c r="UHY899" s="2198"/>
      <c r="UHZ899" s="2198"/>
      <c r="UIA899" s="2198"/>
      <c r="UIB899" s="2198"/>
      <c r="UIC899" s="2198"/>
      <c r="UID899" s="2198"/>
      <c r="UIE899" s="2198"/>
      <c r="UIF899" s="2198"/>
      <c r="UIG899" s="2198"/>
      <c r="UIH899" s="2198"/>
      <c r="UII899" s="2198"/>
      <c r="UIJ899" s="2198"/>
      <c r="UIK899" s="2198"/>
      <c r="UIL899" s="2198"/>
      <c r="UIM899" s="2198"/>
      <c r="UIN899" s="2198"/>
      <c r="UIO899" s="2198"/>
      <c r="UIP899" s="2198"/>
      <c r="UIQ899" s="2198"/>
      <c r="UIR899" s="2198"/>
      <c r="UIS899" s="2198"/>
      <c r="UIT899" s="2198"/>
      <c r="UIU899" s="2198"/>
      <c r="UIV899" s="2198"/>
      <c r="UIW899" s="2198"/>
      <c r="UIX899" s="2198"/>
      <c r="UIY899" s="2198"/>
      <c r="UIZ899" s="2198"/>
      <c r="UJA899" s="2198"/>
      <c r="UJB899" s="2198"/>
      <c r="UJC899" s="2198"/>
      <c r="UJD899" s="2198"/>
      <c r="UJE899" s="2198"/>
      <c r="UJF899" s="2198"/>
      <c r="UJG899" s="2198"/>
      <c r="UJH899" s="2198"/>
      <c r="UJI899" s="2198"/>
      <c r="UJJ899" s="2198"/>
      <c r="UJK899" s="2198"/>
      <c r="UJL899" s="2198"/>
      <c r="UJM899" s="2198"/>
      <c r="UJN899" s="2198"/>
      <c r="UJO899" s="2198"/>
      <c r="UJP899" s="2198"/>
      <c r="UJQ899" s="2198"/>
      <c r="UJR899" s="2198"/>
      <c r="UJS899" s="2198"/>
      <c r="UJT899" s="2198"/>
      <c r="UJU899" s="2198"/>
      <c r="UJV899" s="2198"/>
      <c r="UJW899" s="2198"/>
      <c r="UJX899" s="2198"/>
      <c r="UJY899" s="2198"/>
      <c r="UJZ899" s="2198"/>
      <c r="UKA899" s="2198"/>
      <c r="UKB899" s="2198"/>
      <c r="UKC899" s="2198"/>
      <c r="UKD899" s="2198"/>
      <c r="UKE899" s="2198"/>
      <c r="UKF899" s="2198"/>
      <c r="UKG899" s="2198"/>
      <c r="UKH899" s="2198"/>
      <c r="UKI899" s="2198"/>
      <c r="UKJ899" s="2198"/>
      <c r="UKK899" s="2198"/>
      <c r="UKL899" s="2198"/>
      <c r="UKM899" s="2198"/>
      <c r="UKN899" s="2198"/>
      <c r="UKO899" s="2198"/>
      <c r="UKP899" s="2198"/>
      <c r="UKQ899" s="2198"/>
      <c r="UKR899" s="2198"/>
      <c r="UKS899" s="2198"/>
      <c r="UKT899" s="2198"/>
      <c r="UKU899" s="2198"/>
      <c r="UKV899" s="2198"/>
      <c r="UKW899" s="2198"/>
      <c r="UKX899" s="2198"/>
      <c r="UKY899" s="2198"/>
      <c r="UKZ899" s="2198"/>
      <c r="ULA899" s="2198"/>
      <c r="ULB899" s="2198"/>
      <c r="ULC899" s="2198"/>
      <c r="ULD899" s="2198"/>
      <c r="ULE899" s="2198"/>
      <c r="ULF899" s="2198"/>
      <c r="ULG899" s="2198"/>
      <c r="ULH899" s="2198"/>
      <c r="ULI899" s="2198"/>
      <c r="ULJ899" s="2198"/>
      <c r="ULK899" s="2198"/>
      <c r="ULL899" s="2198"/>
      <c r="ULM899" s="2198"/>
      <c r="ULN899" s="2198"/>
      <c r="ULO899" s="2198"/>
      <c r="ULP899" s="2198"/>
      <c r="ULQ899" s="2198"/>
      <c r="ULR899" s="2198"/>
      <c r="ULS899" s="2198"/>
      <c r="ULT899" s="2198"/>
      <c r="ULU899" s="2198"/>
      <c r="ULV899" s="2198"/>
      <c r="ULW899" s="2198"/>
      <c r="ULX899" s="2198"/>
      <c r="ULY899" s="2198"/>
      <c r="ULZ899" s="2198"/>
      <c r="UMA899" s="2198"/>
      <c r="UMB899" s="2198"/>
      <c r="UMC899" s="2198"/>
      <c r="UMD899" s="2198"/>
      <c r="UME899" s="2198"/>
      <c r="UMF899" s="2198"/>
      <c r="UMG899" s="2198"/>
      <c r="UMH899" s="2198"/>
      <c r="UMI899" s="2198"/>
      <c r="UMJ899" s="2198"/>
      <c r="UMK899" s="2198"/>
      <c r="UML899" s="2198"/>
      <c r="UMM899" s="2198"/>
      <c r="UMN899" s="2198"/>
      <c r="UMO899" s="2198"/>
      <c r="UMP899" s="2198"/>
      <c r="UMQ899" s="2198"/>
      <c r="UMR899" s="2198"/>
      <c r="UMS899" s="2198"/>
      <c r="UMT899" s="2198"/>
      <c r="UMU899" s="2198"/>
      <c r="UMV899" s="2198"/>
      <c r="UMW899" s="2198"/>
      <c r="UMX899" s="2198"/>
      <c r="UMY899" s="2198"/>
      <c r="UMZ899" s="2198"/>
      <c r="UNA899" s="2198"/>
      <c r="UNB899" s="2198"/>
      <c r="UNC899" s="2198"/>
      <c r="UND899" s="2198"/>
      <c r="UNE899" s="2198"/>
      <c r="UNF899" s="2198"/>
      <c r="UNG899" s="2198"/>
      <c r="UNH899" s="2198"/>
      <c r="UNI899" s="2198"/>
      <c r="UNJ899" s="2198"/>
      <c r="UNK899" s="2198"/>
      <c r="UNL899" s="2198"/>
      <c r="UNM899" s="2198"/>
      <c r="UNN899" s="2198"/>
      <c r="UNO899" s="2198"/>
      <c r="UNP899" s="2198"/>
      <c r="UNQ899" s="2198"/>
      <c r="UNR899" s="2198"/>
      <c r="UNS899" s="2198"/>
      <c r="UNT899" s="2198"/>
      <c r="UNU899" s="2198"/>
      <c r="UNV899" s="2198"/>
      <c r="UNW899" s="2198"/>
      <c r="UNX899" s="2198"/>
      <c r="UNY899" s="2198"/>
      <c r="UNZ899" s="2198"/>
      <c r="UOA899" s="2198"/>
      <c r="UOB899" s="2198"/>
      <c r="UOC899" s="2198"/>
      <c r="UOD899" s="2198"/>
      <c r="UOE899" s="2198"/>
      <c r="UOF899" s="2198"/>
      <c r="UOG899" s="2198"/>
      <c r="UOH899" s="2198"/>
      <c r="UOI899" s="2198"/>
      <c r="UOM899" s="2198"/>
      <c r="UON899" s="2198"/>
      <c r="UOO899" s="2198"/>
      <c r="UOP899" s="2198"/>
      <c r="UOQ899" s="2198"/>
      <c r="UOR899" s="2198"/>
      <c r="UOS899" s="2198"/>
      <c r="UOT899" s="2198"/>
      <c r="UOU899" s="2198"/>
      <c r="UOV899" s="2198"/>
      <c r="UOW899" s="2198"/>
      <c r="UOX899" s="2198"/>
      <c r="UOY899" s="2198"/>
      <c r="UOZ899" s="2198"/>
      <c r="UPA899" s="2198"/>
      <c r="UPB899" s="2198"/>
      <c r="UPC899" s="2198"/>
      <c r="UPD899" s="2198"/>
      <c r="UPE899" s="2198"/>
      <c r="UPF899" s="2198"/>
      <c r="UPG899" s="2198"/>
      <c r="UPH899" s="2198"/>
      <c r="UPI899" s="2198"/>
      <c r="UPJ899" s="2198"/>
      <c r="UPK899" s="2198"/>
      <c r="UPL899" s="2198"/>
      <c r="UPM899" s="2198"/>
      <c r="UPN899" s="2198"/>
      <c r="UPO899" s="2198"/>
      <c r="UPP899" s="2198"/>
      <c r="UPQ899" s="2198"/>
      <c r="UPR899" s="2198"/>
      <c r="UPS899" s="2198"/>
      <c r="UPT899" s="2198"/>
      <c r="UPU899" s="2198"/>
      <c r="UPV899" s="2198"/>
      <c r="UPW899" s="2198"/>
      <c r="UPX899" s="2198"/>
      <c r="UPY899" s="2198"/>
      <c r="UPZ899" s="2198"/>
      <c r="UQA899" s="2198"/>
      <c r="UQB899" s="2198"/>
      <c r="UQC899" s="2198"/>
      <c r="UQD899" s="2198"/>
      <c r="UQE899" s="2198"/>
      <c r="UQF899" s="2198"/>
      <c r="UQG899" s="2198"/>
      <c r="UQH899" s="2198"/>
      <c r="UQI899" s="2198"/>
      <c r="UQJ899" s="2198"/>
      <c r="UQK899" s="2198"/>
      <c r="UQL899" s="2198"/>
      <c r="UQM899" s="2198"/>
      <c r="UQN899" s="2198"/>
      <c r="UQO899" s="2198"/>
      <c r="UQP899" s="2198"/>
      <c r="UQQ899" s="2198"/>
      <c r="UQR899" s="2198"/>
      <c r="UQS899" s="2198"/>
      <c r="UQT899" s="2198"/>
      <c r="UQU899" s="2198"/>
      <c r="UQV899" s="2198"/>
      <c r="UQW899" s="2198"/>
      <c r="UQX899" s="2198"/>
      <c r="UQY899" s="2198"/>
      <c r="UQZ899" s="2198"/>
      <c r="URA899" s="2198"/>
      <c r="URB899" s="2198"/>
      <c r="URC899" s="2198"/>
      <c r="URD899" s="2198"/>
      <c r="URE899" s="2198"/>
      <c r="URF899" s="2198"/>
      <c r="URG899" s="2198"/>
      <c r="URH899" s="2198"/>
      <c r="URI899" s="2198"/>
      <c r="URJ899" s="2198"/>
      <c r="URK899" s="2198"/>
      <c r="URL899" s="2198"/>
      <c r="URM899" s="2198"/>
      <c r="URN899" s="2198"/>
      <c r="URO899" s="2198"/>
      <c r="URP899" s="2198"/>
      <c r="URQ899" s="2198"/>
      <c r="URR899" s="2198"/>
      <c r="URS899" s="2198"/>
      <c r="URT899" s="2198"/>
      <c r="URU899" s="2198"/>
      <c r="URV899" s="2198"/>
      <c r="URW899" s="2198"/>
      <c r="URX899" s="2198"/>
      <c r="URY899" s="2198"/>
      <c r="URZ899" s="2198"/>
      <c r="USA899" s="2198"/>
      <c r="USB899" s="2198"/>
      <c r="USC899" s="2198"/>
      <c r="USD899" s="2198"/>
      <c r="USE899" s="2198"/>
      <c r="USF899" s="2198"/>
      <c r="USG899" s="2198"/>
      <c r="USH899" s="2198"/>
      <c r="USI899" s="2198"/>
      <c r="USJ899" s="2198"/>
      <c r="USK899" s="2198"/>
      <c r="USL899" s="2198"/>
      <c r="USM899" s="2198"/>
      <c r="USN899" s="2198"/>
      <c r="USO899" s="2198"/>
      <c r="USP899" s="2198"/>
      <c r="USQ899" s="2198"/>
      <c r="USR899" s="2198"/>
      <c r="USS899" s="2198"/>
      <c r="UST899" s="2198"/>
      <c r="USU899" s="2198"/>
      <c r="USV899" s="2198"/>
      <c r="USW899" s="2198"/>
      <c r="USX899" s="2198"/>
      <c r="USY899" s="2198"/>
      <c r="USZ899" s="2198"/>
      <c r="UTA899" s="2198"/>
      <c r="UTB899" s="2198"/>
      <c r="UTC899" s="2198"/>
      <c r="UTD899" s="2198"/>
      <c r="UTE899" s="2198"/>
      <c r="UTF899" s="2198"/>
      <c r="UTG899" s="2198"/>
      <c r="UTH899" s="2198"/>
      <c r="UTI899" s="2198"/>
      <c r="UTJ899" s="2198"/>
      <c r="UTK899" s="2198"/>
      <c r="UTL899" s="2198"/>
      <c r="UTM899" s="2198"/>
      <c r="UTN899" s="2198"/>
      <c r="UTO899" s="2198"/>
      <c r="UTP899" s="2198"/>
      <c r="UTQ899" s="2198"/>
      <c r="UTR899" s="2198"/>
      <c r="UTS899" s="2198"/>
      <c r="UTT899" s="2198"/>
      <c r="UTU899" s="2198"/>
      <c r="UTV899" s="2198"/>
      <c r="UTW899" s="2198"/>
      <c r="UTX899" s="2198"/>
      <c r="UTY899" s="2198"/>
      <c r="UTZ899" s="2198"/>
      <c r="UUA899" s="2198"/>
      <c r="UUB899" s="2198"/>
      <c r="UUC899" s="2198"/>
      <c r="UUD899" s="2198"/>
      <c r="UUE899" s="2198"/>
      <c r="UUF899" s="2198"/>
      <c r="UUG899" s="2198"/>
      <c r="UUH899" s="2198"/>
      <c r="UUI899" s="2198"/>
      <c r="UUJ899" s="2198"/>
      <c r="UUK899" s="2198"/>
      <c r="UUL899" s="2198"/>
      <c r="UUM899" s="2198"/>
      <c r="UUN899" s="2198"/>
      <c r="UUO899" s="2198"/>
      <c r="UUP899" s="2198"/>
      <c r="UUQ899" s="2198"/>
      <c r="UUR899" s="2198"/>
      <c r="UUS899" s="2198"/>
      <c r="UUT899" s="2198"/>
      <c r="UUU899" s="2198"/>
      <c r="UUV899" s="2198"/>
      <c r="UUW899" s="2198"/>
      <c r="UUX899" s="2198"/>
      <c r="UUY899" s="2198"/>
      <c r="UUZ899" s="2198"/>
      <c r="UVA899" s="2198"/>
      <c r="UVB899" s="2198"/>
      <c r="UVC899" s="2198"/>
      <c r="UVD899" s="2198"/>
      <c r="UVE899" s="2198"/>
      <c r="UVF899" s="2198"/>
      <c r="UVG899" s="2198"/>
      <c r="UVH899" s="2198"/>
      <c r="UVI899" s="2198"/>
      <c r="UVJ899" s="2198"/>
      <c r="UVK899" s="2198"/>
      <c r="UVL899" s="2198"/>
      <c r="UVM899" s="2198"/>
      <c r="UVN899" s="2198"/>
      <c r="UVO899" s="2198"/>
      <c r="UVP899" s="2198"/>
      <c r="UVQ899" s="2198"/>
      <c r="UVR899" s="2198"/>
      <c r="UVS899" s="2198"/>
      <c r="UVT899" s="2198"/>
      <c r="UVU899" s="2198"/>
      <c r="UVV899" s="2198"/>
      <c r="UVW899" s="2198"/>
      <c r="UVX899" s="2198"/>
      <c r="UVY899" s="2198"/>
      <c r="UVZ899" s="2198"/>
      <c r="UWA899" s="2198"/>
      <c r="UWB899" s="2198"/>
      <c r="UWC899" s="2198"/>
      <c r="UWD899" s="2198"/>
      <c r="UWE899" s="2198"/>
      <c r="UWF899" s="2198"/>
      <c r="UWG899" s="2198"/>
      <c r="UWH899" s="2198"/>
      <c r="UWI899" s="2198"/>
      <c r="UWJ899" s="2198"/>
      <c r="UWK899" s="2198"/>
      <c r="UWL899" s="2198"/>
      <c r="UWM899" s="2198"/>
      <c r="UWN899" s="2198"/>
      <c r="UWO899" s="2198"/>
      <c r="UWP899" s="2198"/>
      <c r="UWQ899" s="2198"/>
      <c r="UWR899" s="2198"/>
      <c r="UWS899" s="2198"/>
      <c r="UWT899" s="2198"/>
      <c r="UWU899" s="2198"/>
      <c r="UWV899" s="2198"/>
      <c r="UWW899" s="2198"/>
      <c r="UWX899" s="2198"/>
      <c r="UWY899" s="2198"/>
      <c r="UWZ899" s="2198"/>
      <c r="UXA899" s="2198"/>
      <c r="UXB899" s="2198"/>
      <c r="UXC899" s="2198"/>
      <c r="UXD899" s="2198"/>
      <c r="UXE899" s="2198"/>
      <c r="UXF899" s="2198"/>
      <c r="UXG899" s="2198"/>
      <c r="UXH899" s="2198"/>
      <c r="UXI899" s="2198"/>
      <c r="UXJ899" s="2198"/>
      <c r="UXK899" s="2198"/>
      <c r="UXL899" s="2198"/>
      <c r="UXM899" s="2198"/>
      <c r="UXN899" s="2198"/>
      <c r="UXO899" s="2198"/>
      <c r="UXP899" s="2198"/>
      <c r="UXQ899" s="2198"/>
      <c r="UXR899" s="2198"/>
      <c r="UXS899" s="2198"/>
      <c r="UXT899" s="2198"/>
      <c r="UXU899" s="2198"/>
      <c r="UXV899" s="2198"/>
      <c r="UXW899" s="2198"/>
      <c r="UXX899" s="2198"/>
      <c r="UXY899" s="2198"/>
      <c r="UXZ899" s="2198"/>
      <c r="UYA899" s="2198"/>
      <c r="UYB899" s="2198"/>
      <c r="UYC899" s="2198"/>
      <c r="UYD899" s="2198"/>
      <c r="UYE899" s="2198"/>
      <c r="UYI899" s="2198"/>
      <c r="UYJ899" s="2198"/>
      <c r="UYK899" s="2198"/>
      <c r="UYL899" s="2198"/>
      <c r="UYM899" s="2198"/>
      <c r="UYN899" s="2198"/>
      <c r="UYO899" s="2198"/>
      <c r="UYP899" s="2198"/>
      <c r="UYQ899" s="2198"/>
      <c r="UYR899" s="2198"/>
      <c r="UYS899" s="2198"/>
      <c r="UYT899" s="2198"/>
      <c r="UYU899" s="2198"/>
      <c r="UYV899" s="2198"/>
      <c r="UYW899" s="2198"/>
      <c r="UYX899" s="2198"/>
      <c r="UYY899" s="2198"/>
      <c r="UYZ899" s="2198"/>
      <c r="UZA899" s="2198"/>
      <c r="UZB899" s="2198"/>
      <c r="UZC899" s="2198"/>
      <c r="UZD899" s="2198"/>
      <c r="UZE899" s="2198"/>
      <c r="UZF899" s="2198"/>
      <c r="UZG899" s="2198"/>
      <c r="UZH899" s="2198"/>
      <c r="UZI899" s="2198"/>
      <c r="UZJ899" s="2198"/>
      <c r="UZK899" s="2198"/>
      <c r="UZL899" s="2198"/>
      <c r="UZM899" s="2198"/>
      <c r="UZN899" s="2198"/>
      <c r="UZO899" s="2198"/>
      <c r="UZP899" s="2198"/>
      <c r="UZQ899" s="2198"/>
      <c r="UZR899" s="2198"/>
      <c r="UZS899" s="2198"/>
      <c r="UZT899" s="2198"/>
      <c r="UZU899" s="2198"/>
      <c r="UZV899" s="2198"/>
      <c r="UZW899" s="2198"/>
      <c r="UZX899" s="2198"/>
      <c r="UZY899" s="2198"/>
      <c r="UZZ899" s="2198"/>
      <c r="VAA899" s="2198"/>
      <c r="VAB899" s="2198"/>
      <c r="VAC899" s="2198"/>
      <c r="VAD899" s="2198"/>
      <c r="VAE899" s="2198"/>
      <c r="VAF899" s="2198"/>
      <c r="VAG899" s="2198"/>
      <c r="VAH899" s="2198"/>
      <c r="VAI899" s="2198"/>
      <c r="VAJ899" s="2198"/>
      <c r="VAK899" s="2198"/>
      <c r="VAL899" s="2198"/>
      <c r="VAM899" s="2198"/>
      <c r="VAN899" s="2198"/>
      <c r="VAO899" s="2198"/>
      <c r="VAP899" s="2198"/>
      <c r="VAQ899" s="2198"/>
      <c r="VAR899" s="2198"/>
      <c r="VAS899" s="2198"/>
      <c r="VAT899" s="2198"/>
      <c r="VAU899" s="2198"/>
      <c r="VAV899" s="2198"/>
      <c r="VAW899" s="2198"/>
      <c r="VAX899" s="2198"/>
      <c r="VAY899" s="2198"/>
      <c r="VAZ899" s="2198"/>
      <c r="VBA899" s="2198"/>
      <c r="VBB899" s="2198"/>
      <c r="VBC899" s="2198"/>
      <c r="VBD899" s="2198"/>
      <c r="VBE899" s="2198"/>
      <c r="VBF899" s="2198"/>
      <c r="VBG899" s="2198"/>
      <c r="VBH899" s="2198"/>
      <c r="VBI899" s="2198"/>
      <c r="VBJ899" s="2198"/>
      <c r="VBK899" s="2198"/>
      <c r="VBL899" s="2198"/>
      <c r="VBM899" s="2198"/>
      <c r="VBN899" s="2198"/>
      <c r="VBO899" s="2198"/>
      <c r="VBP899" s="2198"/>
      <c r="VBQ899" s="2198"/>
      <c r="VBR899" s="2198"/>
      <c r="VBS899" s="2198"/>
      <c r="VBT899" s="2198"/>
      <c r="VBU899" s="2198"/>
      <c r="VBV899" s="2198"/>
      <c r="VBW899" s="2198"/>
      <c r="VBX899" s="2198"/>
      <c r="VBY899" s="2198"/>
      <c r="VBZ899" s="2198"/>
      <c r="VCA899" s="2198"/>
      <c r="VCB899" s="2198"/>
      <c r="VCC899" s="2198"/>
      <c r="VCD899" s="2198"/>
      <c r="VCE899" s="2198"/>
      <c r="VCF899" s="2198"/>
      <c r="VCG899" s="2198"/>
      <c r="VCH899" s="2198"/>
      <c r="VCI899" s="2198"/>
      <c r="VCJ899" s="2198"/>
      <c r="VCK899" s="2198"/>
      <c r="VCL899" s="2198"/>
      <c r="VCM899" s="2198"/>
      <c r="VCN899" s="2198"/>
      <c r="VCO899" s="2198"/>
      <c r="VCP899" s="2198"/>
      <c r="VCQ899" s="2198"/>
      <c r="VCR899" s="2198"/>
      <c r="VCS899" s="2198"/>
      <c r="VCT899" s="2198"/>
      <c r="VCU899" s="2198"/>
      <c r="VCV899" s="2198"/>
      <c r="VCW899" s="2198"/>
      <c r="VCX899" s="2198"/>
      <c r="VCY899" s="2198"/>
      <c r="VCZ899" s="2198"/>
      <c r="VDA899" s="2198"/>
      <c r="VDB899" s="2198"/>
      <c r="VDC899" s="2198"/>
      <c r="VDD899" s="2198"/>
      <c r="VDE899" s="2198"/>
      <c r="VDF899" s="2198"/>
      <c r="VDG899" s="2198"/>
      <c r="VDH899" s="2198"/>
      <c r="VDI899" s="2198"/>
      <c r="VDJ899" s="2198"/>
      <c r="VDK899" s="2198"/>
      <c r="VDL899" s="2198"/>
      <c r="VDM899" s="2198"/>
      <c r="VDN899" s="2198"/>
      <c r="VDO899" s="2198"/>
      <c r="VDP899" s="2198"/>
      <c r="VDQ899" s="2198"/>
      <c r="VDR899" s="2198"/>
      <c r="VDS899" s="2198"/>
      <c r="VDT899" s="2198"/>
      <c r="VDU899" s="2198"/>
      <c r="VDV899" s="2198"/>
      <c r="VDW899" s="2198"/>
      <c r="VDX899" s="2198"/>
      <c r="VDY899" s="2198"/>
      <c r="VDZ899" s="2198"/>
      <c r="VEA899" s="2198"/>
      <c r="VEB899" s="2198"/>
      <c r="VEC899" s="2198"/>
      <c r="VED899" s="2198"/>
      <c r="VEE899" s="2198"/>
      <c r="VEF899" s="2198"/>
      <c r="VEG899" s="2198"/>
      <c r="VEH899" s="2198"/>
      <c r="VEI899" s="2198"/>
      <c r="VEJ899" s="2198"/>
      <c r="VEK899" s="2198"/>
      <c r="VEL899" s="2198"/>
      <c r="VEM899" s="2198"/>
      <c r="VEN899" s="2198"/>
      <c r="VEO899" s="2198"/>
      <c r="VEP899" s="2198"/>
      <c r="VEQ899" s="2198"/>
      <c r="VER899" s="2198"/>
      <c r="VES899" s="2198"/>
      <c r="VET899" s="2198"/>
      <c r="VEU899" s="2198"/>
      <c r="VEV899" s="2198"/>
      <c r="VEW899" s="2198"/>
      <c r="VEX899" s="2198"/>
      <c r="VEY899" s="2198"/>
      <c r="VEZ899" s="2198"/>
      <c r="VFA899" s="2198"/>
      <c r="VFB899" s="2198"/>
      <c r="VFC899" s="2198"/>
      <c r="VFD899" s="2198"/>
      <c r="VFE899" s="2198"/>
      <c r="VFF899" s="2198"/>
      <c r="VFG899" s="2198"/>
      <c r="VFH899" s="2198"/>
      <c r="VFI899" s="2198"/>
      <c r="VFJ899" s="2198"/>
      <c r="VFK899" s="2198"/>
      <c r="VFL899" s="2198"/>
      <c r="VFM899" s="2198"/>
      <c r="VFN899" s="2198"/>
      <c r="VFO899" s="2198"/>
      <c r="VFP899" s="2198"/>
      <c r="VFQ899" s="2198"/>
      <c r="VFR899" s="2198"/>
      <c r="VFS899" s="2198"/>
      <c r="VFT899" s="2198"/>
      <c r="VFU899" s="2198"/>
      <c r="VFV899" s="2198"/>
      <c r="VFW899" s="2198"/>
      <c r="VFX899" s="2198"/>
      <c r="VFY899" s="2198"/>
      <c r="VFZ899" s="2198"/>
      <c r="VGA899" s="2198"/>
      <c r="VGB899" s="2198"/>
      <c r="VGC899" s="2198"/>
      <c r="VGD899" s="2198"/>
      <c r="VGE899" s="2198"/>
      <c r="VGF899" s="2198"/>
      <c r="VGG899" s="2198"/>
      <c r="VGH899" s="2198"/>
      <c r="VGI899" s="2198"/>
      <c r="VGJ899" s="2198"/>
      <c r="VGK899" s="2198"/>
      <c r="VGL899" s="2198"/>
      <c r="VGM899" s="2198"/>
      <c r="VGN899" s="2198"/>
      <c r="VGO899" s="2198"/>
      <c r="VGP899" s="2198"/>
      <c r="VGQ899" s="2198"/>
      <c r="VGR899" s="2198"/>
      <c r="VGS899" s="2198"/>
      <c r="VGT899" s="2198"/>
      <c r="VGU899" s="2198"/>
      <c r="VGV899" s="2198"/>
      <c r="VGW899" s="2198"/>
      <c r="VGX899" s="2198"/>
      <c r="VGY899" s="2198"/>
      <c r="VGZ899" s="2198"/>
      <c r="VHA899" s="2198"/>
      <c r="VHB899" s="2198"/>
      <c r="VHC899" s="2198"/>
      <c r="VHD899" s="2198"/>
      <c r="VHE899" s="2198"/>
      <c r="VHF899" s="2198"/>
      <c r="VHG899" s="2198"/>
      <c r="VHH899" s="2198"/>
      <c r="VHI899" s="2198"/>
      <c r="VHJ899" s="2198"/>
      <c r="VHK899" s="2198"/>
      <c r="VHL899" s="2198"/>
      <c r="VHM899" s="2198"/>
      <c r="VHN899" s="2198"/>
      <c r="VHO899" s="2198"/>
      <c r="VHP899" s="2198"/>
      <c r="VHQ899" s="2198"/>
      <c r="VHR899" s="2198"/>
      <c r="VHS899" s="2198"/>
      <c r="VHT899" s="2198"/>
      <c r="VHU899" s="2198"/>
      <c r="VHV899" s="2198"/>
      <c r="VHW899" s="2198"/>
      <c r="VHX899" s="2198"/>
      <c r="VHY899" s="2198"/>
      <c r="VHZ899" s="2198"/>
      <c r="VIA899" s="2198"/>
      <c r="VIE899" s="2198"/>
      <c r="VIF899" s="2198"/>
      <c r="VIG899" s="2198"/>
      <c r="VIH899" s="2198"/>
      <c r="VII899" s="2198"/>
      <c r="VIJ899" s="2198"/>
      <c r="VIK899" s="2198"/>
      <c r="VIL899" s="2198"/>
      <c r="VIM899" s="2198"/>
      <c r="VIN899" s="2198"/>
      <c r="VIO899" s="2198"/>
      <c r="VIP899" s="2198"/>
      <c r="VIQ899" s="2198"/>
      <c r="VIR899" s="2198"/>
      <c r="VIS899" s="2198"/>
      <c r="VIT899" s="2198"/>
      <c r="VIU899" s="2198"/>
      <c r="VIV899" s="2198"/>
      <c r="VIW899" s="2198"/>
      <c r="VIX899" s="2198"/>
      <c r="VIY899" s="2198"/>
      <c r="VIZ899" s="2198"/>
      <c r="VJA899" s="2198"/>
      <c r="VJB899" s="2198"/>
      <c r="VJC899" s="2198"/>
      <c r="VJD899" s="2198"/>
      <c r="VJE899" s="2198"/>
      <c r="VJF899" s="2198"/>
      <c r="VJG899" s="2198"/>
      <c r="VJH899" s="2198"/>
      <c r="VJI899" s="2198"/>
      <c r="VJJ899" s="2198"/>
      <c r="VJK899" s="2198"/>
      <c r="VJL899" s="2198"/>
      <c r="VJM899" s="2198"/>
      <c r="VJN899" s="2198"/>
      <c r="VJO899" s="2198"/>
      <c r="VJP899" s="2198"/>
      <c r="VJQ899" s="2198"/>
      <c r="VJR899" s="2198"/>
      <c r="VJS899" s="2198"/>
      <c r="VJT899" s="2198"/>
      <c r="VJU899" s="2198"/>
      <c r="VJV899" s="2198"/>
      <c r="VJW899" s="2198"/>
      <c r="VJX899" s="2198"/>
      <c r="VJY899" s="2198"/>
      <c r="VJZ899" s="2198"/>
      <c r="VKA899" s="2198"/>
      <c r="VKB899" s="2198"/>
      <c r="VKC899" s="2198"/>
      <c r="VKD899" s="2198"/>
      <c r="VKE899" s="2198"/>
      <c r="VKF899" s="2198"/>
      <c r="VKG899" s="2198"/>
      <c r="VKH899" s="2198"/>
      <c r="VKI899" s="2198"/>
      <c r="VKJ899" s="2198"/>
      <c r="VKK899" s="2198"/>
      <c r="VKL899" s="2198"/>
      <c r="VKM899" s="2198"/>
      <c r="VKN899" s="2198"/>
      <c r="VKO899" s="2198"/>
      <c r="VKP899" s="2198"/>
      <c r="VKQ899" s="2198"/>
      <c r="VKR899" s="2198"/>
      <c r="VKS899" s="2198"/>
      <c r="VKT899" s="2198"/>
      <c r="VKU899" s="2198"/>
      <c r="VKV899" s="2198"/>
      <c r="VKW899" s="2198"/>
      <c r="VKX899" s="2198"/>
      <c r="VKY899" s="2198"/>
      <c r="VKZ899" s="2198"/>
      <c r="VLA899" s="2198"/>
      <c r="VLB899" s="2198"/>
      <c r="VLC899" s="2198"/>
      <c r="VLD899" s="2198"/>
      <c r="VLE899" s="2198"/>
      <c r="VLF899" s="2198"/>
      <c r="VLG899" s="2198"/>
      <c r="VLH899" s="2198"/>
      <c r="VLI899" s="2198"/>
      <c r="VLJ899" s="2198"/>
      <c r="VLK899" s="2198"/>
      <c r="VLL899" s="2198"/>
      <c r="VLM899" s="2198"/>
      <c r="VLN899" s="2198"/>
      <c r="VLO899" s="2198"/>
      <c r="VLP899" s="2198"/>
      <c r="VLQ899" s="2198"/>
      <c r="VLR899" s="2198"/>
      <c r="VLS899" s="2198"/>
      <c r="VLT899" s="2198"/>
      <c r="VLU899" s="2198"/>
      <c r="VLV899" s="2198"/>
      <c r="VLW899" s="2198"/>
      <c r="VLX899" s="2198"/>
      <c r="VLY899" s="2198"/>
      <c r="VLZ899" s="2198"/>
      <c r="VMA899" s="2198"/>
      <c r="VMB899" s="2198"/>
      <c r="VMC899" s="2198"/>
      <c r="VMD899" s="2198"/>
      <c r="VME899" s="2198"/>
      <c r="VMF899" s="2198"/>
      <c r="VMG899" s="2198"/>
      <c r="VMH899" s="2198"/>
      <c r="VMI899" s="2198"/>
      <c r="VMJ899" s="2198"/>
      <c r="VMK899" s="2198"/>
      <c r="VML899" s="2198"/>
      <c r="VMM899" s="2198"/>
      <c r="VMN899" s="2198"/>
      <c r="VMO899" s="2198"/>
      <c r="VMP899" s="2198"/>
      <c r="VMQ899" s="2198"/>
      <c r="VMR899" s="2198"/>
      <c r="VMS899" s="2198"/>
      <c r="VMT899" s="2198"/>
      <c r="VMU899" s="2198"/>
      <c r="VMV899" s="2198"/>
      <c r="VMW899" s="2198"/>
      <c r="VMX899" s="2198"/>
      <c r="VMY899" s="2198"/>
      <c r="VMZ899" s="2198"/>
      <c r="VNA899" s="2198"/>
      <c r="VNB899" s="2198"/>
      <c r="VNC899" s="2198"/>
      <c r="VND899" s="2198"/>
      <c r="VNE899" s="2198"/>
      <c r="VNF899" s="2198"/>
      <c r="VNG899" s="2198"/>
      <c r="VNH899" s="2198"/>
      <c r="VNI899" s="2198"/>
      <c r="VNJ899" s="2198"/>
      <c r="VNK899" s="2198"/>
      <c r="VNL899" s="2198"/>
      <c r="VNM899" s="2198"/>
      <c r="VNN899" s="2198"/>
      <c r="VNO899" s="2198"/>
      <c r="VNP899" s="2198"/>
      <c r="VNQ899" s="2198"/>
      <c r="VNR899" s="2198"/>
      <c r="VNS899" s="2198"/>
      <c r="VNT899" s="2198"/>
      <c r="VNU899" s="2198"/>
      <c r="VNV899" s="2198"/>
      <c r="VNW899" s="2198"/>
      <c r="VNX899" s="2198"/>
      <c r="VNY899" s="2198"/>
      <c r="VNZ899" s="2198"/>
      <c r="VOA899" s="2198"/>
      <c r="VOB899" s="2198"/>
      <c r="VOC899" s="2198"/>
      <c r="VOD899" s="2198"/>
      <c r="VOE899" s="2198"/>
      <c r="VOF899" s="2198"/>
      <c r="VOG899" s="2198"/>
      <c r="VOH899" s="2198"/>
      <c r="VOI899" s="2198"/>
      <c r="VOJ899" s="2198"/>
      <c r="VOK899" s="2198"/>
      <c r="VOL899" s="2198"/>
      <c r="VOM899" s="2198"/>
      <c r="VON899" s="2198"/>
      <c r="VOO899" s="2198"/>
      <c r="VOP899" s="2198"/>
      <c r="VOQ899" s="2198"/>
      <c r="VOR899" s="2198"/>
      <c r="VOS899" s="2198"/>
      <c r="VOT899" s="2198"/>
      <c r="VOU899" s="2198"/>
      <c r="VOV899" s="2198"/>
      <c r="VOW899" s="2198"/>
      <c r="VOX899" s="2198"/>
      <c r="VOY899" s="2198"/>
      <c r="VOZ899" s="2198"/>
      <c r="VPA899" s="2198"/>
      <c r="VPB899" s="2198"/>
      <c r="VPC899" s="2198"/>
      <c r="VPD899" s="2198"/>
      <c r="VPE899" s="2198"/>
      <c r="VPF899" s="2198"/>
      <c r="VPG899" s="2198"/>
      <c r="VPH899" s="2198"/>
      <c r="VPI899" s="2198"/>
      <c r="VPJ899" s="2198"/>
      <c r="VPK899" s="2198"/>
      <c r="VPL899" s="2198"/>
      <c r="VPM899" s="2198"/>
      <c r="VPN899" s="2198"/>
      <c r="VPO899" s="2198"/>
      <c r="VPP899" s="2198"/>
      <c r="VPQ899" s="2198"/>
      <c r="VPR899" s="2198"/>
      <c r="VPS899" s="2198"/>
      <c r="VPT899" s="2198"/>
      <c r="VPU899" s="2198"/>
      <c r="VPV899" s="2198"/>
      <c r="VPW899" s="2198"/>
      <c r="VPX899" s="2198"/>
      <c r="VPY899" s="2198"/>
      <c r="VPZ899" s="2198"/>
      <c r="VQA899" s="2198"/>
      <c r="VQB899" s="2198"/>
      <c r="VQC899" s="2198"/>
      <c r="VQD899" s="2198"/>
      <c r="VQE899" s="2198"/>
      <c r="VQF899" s="2198"/>
      <c r="VQG899" s="2198"/>
      <c r="VQH899" s="2198"/>
      <c r="VQI899" s="2198"/>
      <c r="VQJ899" s="2198"/>
      <c r="VQK899" s="2198"/>
      <c r="VQL899" s="2198"/>
      <c r="VQM899" s="2198"/>
      <c r="VQN899" s="2198"/>
      <c r="VQO899" s="2198"/>
      <c r="VQP899" s="2198"/>
      <c r="VQQ899" s="2198"/>
      <c r="VQR899" s="2198"/>
      <c r="VQS899" s="2198"/>
      <c r="VQT899" s="2198"/>
      <c r="VQU899" s="2198"/>
      <c r="VQV899" s="2198"/>
      <c r="VQW899" s="2198"/>
      <c r="VQX899" s="2198"/>
      <c r="VQY899" s="2198"/>
      <c r="VQZ899" s="2198"/>
      <c r="VRA899" s="2198"/>
      <c r="VRB899" s="2198"/>
      <c r="VRC899" s="2198"/>
      <c r="VRD899" s="2198"/>
      <c r="VRE899" s="2198"/>
      <c r="VRF899" s="2198"/>
      <c r="VRG899" s="2198"/>
      <c r="VRH899" s="2198"/>
      <c r="VRI899" s="2198"/>
      <c r="VRJ899" s="2198"/>
      <c r="VRK899" s="2198"/>
      <c r="VRL899" s="2198"/>
      <c r="VRM899" s="2198"/>
      <c r="VRN899" s="2198"/>
      <c r="VRO899" s="2198"/>
      <c r="VRP899" s="2198"/>
      <c r="VRQ899" s="2198"/>
      <c r="VRR899" s="2198"/>
      <c r="VRS899" s="2198"/>
      <c r="VRT899" s="2198"/>
      <c r="VRU899" s="2198"/>
      <c r="VRV899" s="2198"/>
      <c r="VRW899" s="2198"/>
      <c r="VSA899" s="2198"/>
      <c r="VSB899" s="2198"/>
      <c r="VSC899" s="2198"/>
      <c r="VSD899" s="2198"/>
      <c r="VSE899" s="2198"/>
      <c r="VSF899" s="2198"/>
      <c r="VSG899" s="2198"/>
      <c r="VSH899" s="2198"/>
      <c r="VSI899" s="2198"/>
      <c r="VSJ899" s="2198"/>
      <c r="VSK899" s="2198"/>
      <c r="VSL899" s="2198"/>
      <c r="VSM899" s="2198"/>
      <c r="VSN899" s="2198"/>
      <c r="VSO899" s="2198"/>
      <c r="VSP899" s="2198"/>
      <c r="VSQ899" s="2198"/>
      <c r="VSR899" s="2198"/>
      <c r="VSS899" s="2198"/>
      <c r="VST899" s="2198"/>
      <c r="VSU899" s="2198"/>
      <c r="VSV899" s="2198"/>
      <c r="VSW899" s="2198"/>
      <c r="VSX899" s="2198"/>
      <c r="VSY899" s="2198"/>
      <c r="VSZ899" s="2198"/>
      <c r="VTA899" s="2198"/>
      <c r="VTB899" s="2198"/>
      <c r="VTC899" s="2198"/>
      <c r="VTD899" s="2198"/>
      <c r="VTE899" s="2198"/>
      <c r="VTF899" s="2198"/>
      <c r="VTG899" s="2198"/>
      <c r="VTH899" s="2198"/>
      <c r="VTI899" s="2198"/>
      <c r="VTJ899" s="2198"/>
      <c r="VTK899" s="2198"/>
      <c r="VTL899" s="2198"/>
      <c r="VTM899" s="2198"/>
      <c r="VTN899" s="2198"/>
      <c r="VTO899" s="2198"/>
      <c r="VTP899" s="2198"/>
      <c r="VTQ899" s="2198"/>
      <c r="VTR899" s="2198"/>
      <c r="VTS899" s="2198"/>
      <c r="VTT899" s="2198"/>
      <c r="VTU899" s="2198"/>
      <c r="VTV899" s="2198"/>
      <c r="VTW899" s="2198"/>
      <c r="VTX899" s="2198"/>
      <c r="VTY899" s="2198"/>
      <c r="VTZ899" s="2198"/>
      <c r="VUA899" s="2198"/>
      <c r="VUB899" s="2198"/>
      <c r="VUC899" s="2198"/>
      <c r="VUD899" s="2198"/>
      <c r="VUE899" s="2198"/>
      <c r="VUF899" s="2198"/>
      <c r="VUG899" s="2198"/>
      <c r="VUH899" s="2198"/>
      <c r="VUI899" s="2198"/>
      <c r="VUJ899" s="2198"/>
      <c r="VUK899" s="2198"/>
      <c r="VUL899" s="2198"/>
      <c r="VUM899" s="2198"/>
      <c r="VUN899" s="2198"/>
      <c r="VUO899" s="2198"/>
      <c r="VUP899" s="2198"/>
      <c r="VUQ899" s="2198"/>
      <c r="VUR899" s="2198"/>
      <c r="VUS899" s="2198"/>
      <c r="VUT899" s="2198"/>
      <c r="VUU899" s="2198"/>
      <c r="VUV899" s="2198"/>
      <c r="VUW899" s="2198"/>
      <c r="VUX899" s="2198"/>
      <c r="VUY899" s="2198"/>
      <c r="VUZ899" s="2198"/>
      <c r="VVA899" s="2198"/>
      <c r="VVB899" s="2198"/>
      <c r="VVC899" s="2198"/>
      <c r="VVD899" s="2198"/>
      <c r="VVE899" s="2198"/>
      <c r="VVF899" s="2198"/>
      <c r="VVG899" s="2198"/>
      <c r="VVH899" s="2198"/>
      <c r="VVI899" s="2198"/>
      <c r="VVJ899" s="2198"/>
      <c r="VVK899" s="2198"/>
      <c r="VVL899" s="2198"/>
      <c r="VVM899" s="2198"/>
      <c r="VVN899" s="2198"/>
      <c r="VVO899" s="2198"/>
      <c r="VVP899" s="2198"/>
      <c r="VVQ899" s="2198"/>
      <c r="VVR899" s="2198"/>
      <c r="VVS899" s="2198"/>
      <c r="VVT899" s="2198"/>
      <c r="VVU899" s="2198"/>
      <c r="VVV899" s="2198"/>
      <c r="VVW899" s="2198"/>
      <c r="VVX899" s="2198"/>
      <c r="VVY899" s="2198"/>
      <c r="VVZ899" s="2198"/>
      <c r="VWA899" s="2198"/>
      <c r="VWB899" s="2198"/>
      <c r="VWC899" s="2198"/>
      <c r="VWD899" s="2198"/>
      <c r="VWE899" s="2198"/>
      <c r="VWF899" s="2198"/>
      <c r="VWG899" s="2198"/>
      <c r="VWH899" s="2198"/>
      <c r="VWI899" s="2198"/>
      <c r="VWJ899" s="2198"/>
      <c r="VWK899" s="2198"/>
      <c r="VWL899" s="2198"/>
      <c r="VWM899" s="2198"/>
      <c r="VWN899" s="2198"/>
      <c r="VWO899" s="2198"/>
      <c r="VWP899" s="2198"/>
      <c r="VWQ899" s="2198"/>
      <c r="VWR899" s="2198"/>
      <c r="VWS899" s="2198"/>
      <c r="VWT899" s="2198"/>
      <c r="VWU899" s="2198"/>
      <c r="VWV899" s="2198"/>
      <c r="VWW899" s="2198"/>
      <c r="VWX899" s="2198"/>
      <c r="VWY899" s="2198"/>
      <c r="VWZ899" s="2198"/>
      <c r="VXA899" s="2198"/>
      <c r="VXB899" s="2198"/>
      <c r="VXC899" s="2198"/>
      <c r="VXD899" s="2198"/>
      <c r="VXE899" s="2198"/>
      <c r="VXF899" s="2198"/>
      <c r="VXG899" s="2198"/>
      <c r="VXH899" s="2198"/>
      <c r="VXI899" s="2198"/>
      <c r="VXJ899" s="2198"/>
      <c r="VXK899" s="2198"/>
      <c r="VXL899" s="2198"/>
      <c r="VXM899" s="2198"/>
      <c r="VXN899" s="2198"/>
      <c r="VXO899" s="2198"/>
      <c r="VXP899" s="2198"/>
      <c r="VXQ899" s="2198"/>
      <c r="VXR899" s="2198"/>
      <c r="VXS899" s="2198"/>
      <c r="VXT899" s="2198"/>
      <c r="VXU899" s="2198"/>
      <c r="VXV899" s="2198"/>
      <c r="VXW899" s="2198"/>
      <c r="VXX899" s="2198"/>
      <c r="VXY899" s="2198"/>
      <c r="VXZ899" s="2198"/>
      <c r="VYA899" s="2198"/>
      <c r="VYB899" s="2198"/>
      <c r="VYC899" s="2198"/>
      <c r="VYD899" s="2198"/>
      <c r="VYE899" s="2198"/>
      <c r="VYF899" s="2198"/>
      <c r="VYG899" s="2198"/>
      <c r="VYH899" s="2198"/>
      <c r="VYI899" s="2198"/>
      <c r="VYJ899" s="2198"/>
      <c r="VYK899" s="2198"/>
      <c r="VYL899" s="2198"/>
      <c r="VYM899" s="2198"/>
      <c r="VYN899" s="2198"/>
      <c r="VYO899" s="2198"/>
      <c r="VYP899" s="2198"/>
      <c r="VYQ899" s="2198"/>
      <c r="VYR899" s="2198"/>
      <c r="VYS899" s="2198"/>
      <c r="VYT899" s="2198"/>
      <c r="VYU899" s="2198"/>
      <c r="VYV899" s="2198"/>
      <c r="VYW899" s="2198"/>
      <c r="VYX899" s="2198"/>
      <c r="VYY899" s="2198"/>
      <c r="VYZ899" s="2198"/>
      <c r="VZA899" s="2198"/>
      <c r="VZB899" s="2198"/>
      <c r="VZC899" s="2198"/>
      <c r="VZD899" s="2198"/>
      <c r="VZE899" s="2198"/>
      <c r="VZF899" s="2198"/>
      <c r="VZG899" s="2198"/>
      <c r="VZH899" s="2198"/>
      <c r="VZI899" s="2198"/>
      <c r="VZJ899" s="2198"/>
      <c r="VZK899" s="2198"/>
      <c r="VZL899" s="2198"/>
      <c r="VZM899" s="2198"/>
      <c r="VZN899" s="2198"/>
      <c r="VZO899" s="2198"/>
      <c r="VZP899" s="2198"/>
      <c r="VZQ899" s="2198"/>
      <c r="VZR899" s="2198"/>
      <c r="VZS899" s="2198"/>
      <c r="VZT899" s="2198"/>
      <c r="VZU899" s="2198"/>
      <c r="VZV899" s="2198"/>
      <c r="VZW899" s="2198"/>
      <c r="VZX899" s="2198"/>
      <c r="VZY899" s="2198"/>
      <c r="VZZ899" s="2198"/>
      <c r="WAA899" s="2198"/>
      <c r="WAB899" s="2198"/>
      <c r="WAC899" s="2198"/>
      <c r="WAD899" s="2198"/>
      <c r="WAE899" s="2198"/>
      <c r="WAF899" s="2198"/>
      <c r="WAG899" s="2198"/>
      <c r="WAH899" s="2198"/>
      <c r="WAI899" s="2198"/>
      <c r="WAJ899" s="2198"/>
      <c r="WAK899" s="2198"/>
      <c r="WAL899" s="2198"/>
      <c r="WAM899" s="2198"/>
      <c r="WAN899" s="2198"/>
      <c r="WAO899" s="2198"/>
      <c r="WAP899" s="2198"/>
      <c r="WAQ899" s="2198"/>
      <c r="WAR899" s="2198"/>
      <c r="WAS899" s="2198"/>
      <c r="WAT899" s="2198"/>
      <c r="WAU899" s="2198"/>
      <c r="WAV899" s="2198"/>
      <c r="WAW899" s="2198"/>
      <c r="WAX899" s="2198"/>
      <c r="WAY899" s="2198"/>
      <c r="WAZ899" s="2198"/>
      <c r="WBA899" s="2198"/>
      <c r="WBB899" s="2198"/>
      <c r="WBC899" s="2198"/>
      <c r="WBD899" s="2198"/>
      <c r="WBE899" s="2198"/>
      <c r="WBF899" s="2198"/>
      <c r="WBG899" s="2198"/>
      <c r="WBH899" s="2198"/>
      <c r="WBI899" s="2198"/>
      <c r="WBJ899" s="2198"/>
      <c r="WBK899" s="2198"/>
      <c r="WBL899" s="2198"/>
      <c r="WBM899" s="2198"/>
      <c r="WBN899" s="2198"/>
      <c r="WBO899" s="2198"/>
      <c r="WBP899" s="2198"/>
      <c r="WBQ899" s="2198"/>
      <c r="WBR899" s="2198"/>
      <c r="WBS899" s="2198"/>
      <c r="WBW899" s="2198"/>
      <c r="WBX899" s="2198"/>
      <c r="WBY899" s="2198"/>
      <c r="WBZ899" s="2198"/>
      <c r="WCA899" s="2198"/>
      <c r="WCB899" s="2198"/>
      <c r="WCC899" s="2198"/>
      <c r="WCD899" s="2198"/>
      <c r="WCE899" s="2198"/>
      <c r="WCF899" s="2198"/>
      <c r="WCG899" s="2198"/>
      <c r="WCH899" s="2198"/>
      <c r="WCI899" s="2198"/>
      <c r="WCJ899" s="2198"/>
      <c r="WCK899" s="2198"/>
      <c r="WCL899" s="2198"/>
      <c r="WCM899" s="2198"/>
      <c r="WCN899" s="2198"/>
      <c r="WCO899" s="2198"/>
      <c r="WCP899" s="2198"/>
      <c r="WCQ899" s="2198"/>
      <c r="WCR899" s="2198"/>
      <c r="WCS899" s="2198"/>
      <c r="WCT899" s="2198"/>
      <c r="WCU899" s="2198"/>
      <c r="WCV899" s="2198"/>
      <c r="WCW899" s="2198"/>
      <c r="WCX899" s="2198"/>
      <c r="WCY899" s="2198"/>
      <c r="WCZ899" s="2198"/>
      <c r="WDA899" s="2198"/>
      <c r="WDB899" s="2198"/>
      <c r="WDC899" s="2198"/>
      <c r="WDD899" s="2198"/>
      <c r="WDE899" s="2198"/>
      <c r="WDF899" s="2198"/>
      <c r="WDG899" s="2198"/>
      <c r="WDH899" s="2198"/>
      <c r="WDI899" s="2198"/>
      <c r="WDJ899" s="2198"/>
      <c r="WDK899" s="2198"/>
      <c r="WDL899" s="2198"/>
      <c r="WDM899" s="2198"/>
      <c r="WDN899" s="2198"/>
      <c r="WDO899" s="2198"/>
      <c r="WDP899" s="2198"/>
      <c r="WDQ899" s="2198"/>
      <c r="WDR899" s="2198"/>
      <c r="WDS899" s="2198"/>
      <c r="WDT899" s="2198"/>
      <c r="WDU899" s="2198"/>
      <c r="WDV899" s="2198"/>
      <c r="WDW899" s="2198"/>
      <c r="WDX899" s="2198"/>
      <c r="WDY899" s="2198"/>
      <c r="WDZ899" s="2198"/>
      <c r="WEA899" s="2198"/>
      <c r="WEB899" s="2198"/>
      <c r="WEC899" s="2198"/>
      <c r="WED899" s="2198"/>
      <c r="WEE899" s="2198"/>
      <c r="WEF899" s="2198"/>
      <c r="WEG899" s="2198"/>
      <c r="WEH899" s="2198"/>
      <c r="WEI899" s="2198"/>
      <c r="WEJ899" s="2198"/>
      <c r="WEK899" s="2198"/>
      <c r="WEL899" s="2198"/>
      <c r="WEM899" s="2198"/>
      <c r="WEN899" s="2198"/>
      <c r="WEO899" s="2198"/>
      <c r="WEP899" s="2198"/>
      <c r="WEQ899" s="2198"/>
      <c r="WER899" s="2198"/>
      <c r="WES899" s="2198"/>
      <c r="WET899" s="2198"/>
      <c r="WEU899" s="2198"/>
      <c r="WEV899" s="2198"/>
      <c r="WEW899" s="2198"/>
      <c r="WEX899" s="2198"/>
      <c r="WEY899" s="2198"/>
      <c r="WEZ899" s="2198"/>
      <c r="WFA899" s="2198"/>
      <c r="WFB899" s="2198"/>
      <c r="WFC899" s="2198"/>
      <c r="WFD899" s="2198"/>
      <c r="WFE899" s="2198"/>
      <c r="WFF899" s="2198"/>
      <c r="WFG899" s="2198"/>
      <c r="WFH899" s="2198"/>
      <c r="WFI899" s="2198"/>
      <c r="WFJ899" s="2198"/>
      <c r="WFK899" s="2198"/>
      <c r="WFL899" s="2198"/>
      <c r="WFM899" s="2198"/>
      <c r="WFN899" s="2198"/>
      <c r="WFO899" s="2198"/>
      <c r="WFP899" s="2198"/>
      <c r="WFQ899" s="2198"/>
      <c r="WFR899" s="2198"/>
      <c r="WFS899" s="2198"/>
      <c r="WFT899" s="2198"/>
      <c r="WFU899" s="2198"/>
      <c r="WFV899" s="2198"/>
      <c r="WFW899" s="2198"/>
      <c r="WFX899" s="2198"/>
      <c r="WFY899" s="2198"/>
      <c r="WFZ899" s="2198"/>
      <c r="WGA899" s="2198"/>
      <c r="WGB899" s="2198"/>
      <c r="WGC899" s="2198"/>
      <c r="WGD899" s="2198"/>
      <c r="WGE899" s="2198"/>
      <c r="WGF899" s="2198"/>
      <c r="WGG899" s="2198"/>
      <c r="WGH899" s="2198"/>
      <c r="WGI899" s="2198"/>
      <c r="WGJ899" s="2198"/>
      <c r="WGK899" s="2198"/>
      <c r="WGL899" s="2198"/>
      <c r="WGM899" s="2198"/>
      <c r="WGN899" s="2198"/>
      <c r="WGO899" s="2198"/>
      <c r="WGP899" s="2198"/>
      <c r="WGQ899" s="2198"/>
      <c r="WGR899" s="2198"/>
      <c r="WGS899" s="2198"/>
      <c r="WGT899" s="2198"/>
      <c r="WGU899" s="2198"/>
      <c r="WGV899" s="2198"/>
      <c r="WGW899" s="2198"/>
      <c r="WGX899" s="2198"/>
      <c r="WGY899" s="2198"/>
      <c r="WGZ899" s="2198"/>
      <c r="WHA899" s="2198"/>
      <c r="WHB899" s="2198"/>
      <c r="WHC899" s="2198"/>
      <c r="WHD899" s="2198"/>
      <c r="WHE899" s="2198"/>
      <c r="WHF899" s="2198"/>
      <c r="WHG899" s="2198"/>
      <c r="WHH899" s="2198"/>
      <c r="WHI899" s="2198"/>
      <c r="WHJ899" s="2198"/>
      <c r="WHK899" s="2198"/>
      <c r="WHL899" s="2198"/>
      <c r="WHM899" s="2198"/>
      <c r="WHN899" s="2198"/>
      <c r="WHO899" s="2198"/>
      <c r="WHP899" s="2198"/>
      <c r="WHQ899" s="2198"/>
      <c r="WHR899" s="2198"/>
      <c r="WHS899" s="2198"/>
      <c r="WHT899" s="2198"/>
      <c r="WHU899" s="2198"/>
      <c r="WHV899" s="2198"/>
      <c r="WHW899" s="2198"/>
      <c r="WHX899" s="2198"/>
      <c r="WHY899" s="2198"/>
      <c r="WHZ899" s="2198"/>
      <c r="WIA899" s="2198"/>
      <c r="WIB899" s="2198"/>
      <c r="WIC899" s="2198"/>
      <c r="WID899" s="2198"/>
      <c r="WIE899" s="2198"/>
      <c r="WIF899" s="2198"/>
      <c r="WIG899" s="2198"/>
      <c r="WIH899" s="2198"/>
      <c r="WII899" s="2198"/>
      <c r="WIJ899" s="2198"/>
      <c r="WIK899" s="2198"/>
      <c r="WIL899" s="2198"/>
      <c r="WIM899" s="2198"/>
      <c r="WIN899" s="2198"/>
      <c r="WIO899" s="2198"/>
      <c r="WIP899" s="2198"/>
      <c r="WIQ899" s="2198"/>
      <c r="WIR899" s="2198"/>
      <c r="WIS899" s="2198"/>
      <c r="WIT899" s="2198"/>
      <c r="WIU899" s="2198"/>
      <c r="WIV899" s="2198"/>
      <c r="WIW899" s="2198"/>
      <c r="WIX899" s="2198"/>
      <c r="WIY899" s="2198"/>
      <c r="WIZ899" s="2198"/>
      <c r="WJA899" s="2198"/>
      <c r="WJB899" s="2198"/>
      <c r="WJC899" s="2198"/>
      <c r="WJD899" s="2198"/>
      <c r="WJE899" s="2198"/>
      <c r="WJF899" s="2198"/>
      <c r="WJG899" s="2198"/>
      <c r="WJH899" s="2198"/>
      <c r="WJI899" s="2198"/>
      <c r="WJJ899" s="2198"/>
      <c r="WJK899" s="2198"/>
      <c r="WJL899" s="2198"/>
      <c r="WJM899" s="2198"/>
      <c r="WJN899" s="2198"/>
      <c r="WJO899" s="2198"/>
      <c r="WJP899" s="2198"/>
      <c r="WJQ899" s="2198"/>
      <c r="WJR899" s="2198"/>
      <c r="WJS899" s="2198"/>
      <c r="WJT899" s="2198"/>
      <c r="WJU899" s="2198"/>
      <c r="WJV899" s="2198"/>
      <c r="WJW899" s="2198"/>
      <c r="WJX899" s="2198"/>
      <c r="WJY899" s="2198"/>
      <c r="WJZ899" s="2198"/>
      <c r="WKA899" s="2198"/>
      <c r="WKB899" s="2198"/>
      <c r="WKC899" s="2198"/>
      <c r="WKD899" s="2198"/>
      <c r="WKE899" s="2198"/>
      <c r="WKF899" s="2198"/>
      <c r="WKG899" s="2198"/>
      <c r="WKH899" s="2198"/>
      <c r="WKI899" s="2198"/>
      <c r="WKJ899" s="2198"/>
      <c r="WKK899" s="2198"/>
      <c r="WKL899" s="2198"/>
      <c r="WKM899" s="2198"/>
      <c r="WKN899" s="2198"/>
      <c r="WKO899" s="2198"/>
      <c r="WKP899" s="2198"/>
      <c r="WKQ899" s="2198"/>
      <c r="WKR899" s="2198"/>
      <c r="WKS899" s="2198"/>
      <c r="WKT899" s="2198"/>
      <c r="WKU899" s="2198"/>
      <c r="WKV899" s="2198"/>
      <c r="WKW899" s="2198"/>
      <c r="WKX899" s="2198"/>
      <c r="WKY899" s="2198"/>
      <c r="WKZ899" s="2198"/>
      <c r="WLA899" s="2198"/>
      <c r="WLB899" s="2198"/>
      <c r="WLC899" s="2198"/>
      <c r="WLD899" s="2198"/>
      <c r="WLE899" s="2198"/>
      <c r="WLF899" s="2198"/>
      <c r="WLG899" s="2198"/>
      <c r="WLH899" s="2198"/>
      <c r="WLI899" s="2198"/>
      <c r="WLJ899" s="2198"/>
      <c r="WLK899" s="2198"/>
      <c r="WLL899" s="2198"/>
      <c r="WLM899" s="2198"/>
      <c r="WLN899" s="2198"/>
      <c r="WLO899" s="2198"/>
      <c r="WLS899" s="2198"/>
      <c r="WLT899" s="2198"/>
      <c r="WLU899" s="2198"/>
      <c r="WLV899" s="2198"/>
      <c r="WLW899" s="2198"/>
      <c r="WLX899" s="2198"/>
      <c r="WLY899" s="2198"/>
      <c r="WLZ899" s="2198"/>
      <c r="WMA899" s="2198"/>
      <c r="WMB899" s="2198"/>
      <c r="WMC899" s="2198"/>
      <c r="WMD899" s="2198"/>
      <c r="WME899" s="2198"/>
      <c r="WMF899" s="2198"/>
      <c r="WMG899" s="2198"/>
      <c r="WMH899" s="2198"/>
      <c r="WMI899" s="2198"/>
      <c r="WMJ899" s="2198"/>
      <c r="WMK899" s="2198"/>
      <c r="WML899" s="2198"/>
      <c r="WMM899" s="2198"/>
      <c r="WMN899" s="2198"/>
      <c r="WMO899" s="2198"/>
      <c r="WMP899" s="2198"/>
      <c r="WMQ899" s="2198"/>
      <c r="WMR899" s="2198"/>
      <c r="WMS899" s="2198"/>
      <c r="WMT899" s="2198"/>
      <c r="WMU899" s="2198"/>
      <c r="WMV899" s="2198"/>
      <c r="WMW899" s="2198"/>
      <c r="WMX899" s="2198"/>
      <c r="WMY899" s="2198"/>
      <c r="WMZ899" s="2198"/>
      <c r="WNA899" s="2198"/>
      <c r="WNB899" s="2198"/>
      <c r="WNC899" s="2198"/>
      <c r="WND899" s="2198"/>
      <c r="WNE899" s="2198"/>
      <c r="WNF899" s="2198"/>
      <c r="WNG899" s="2198"/>
      <c r="WNH899" s="2198"/>
      <c r="WNI899" s="2198"/>
      <c r="WNJ899" s="2198"/>
      <c r="WNK899" s="2198"/>
      <c r="WNL899" s="2198"/>
      <c r="WNM899" s="2198"/>
      <c r="WNN899" s="2198"/>
      <c r="WNO899" s="2198"/>
      <c r="WNP899" s="2198"/>
      <c r="WNQ899" s="2198"/>
      <c r="WNR899" s="2198"/>
      <c r="WNS899" s="2198"/>
      <c r="WNT899" s="2198"/>
      <c r="WNU899" s="2198"/>
      <c r="WNV899" s="2198"/>
      <c r="WNW899" s="2198"/>
      <c r="WNX899" s="2198"/>
      <c r="WNY899" s="2198"/>
      <c r="WNZ899" s="2198"/>
      <c r="WOA899" s="2198"/>
      <c r="WOB899" s="2198"/>
      <c r="WOC899" s="2198"/>
      <c r="WOD899" s="2198"/>
      <c r="WOE899" s="2198"/>
      <c r="WOF899" s="2198"/>
      <c r="WOG899" s="2198"/>
      <c r="WOH899" s="2198"/>
      <c r="WOI899" s="2198"/>
      <c r="WOJ899" s="2198"/>
      <c r="WOK899" s="2198"/>
      <c r="WOL899" s="2198"/>
      <c r="WOM899" s="2198"/>
      <c r="WON899" s="2198"/>
      <c r="WOO899" s="2198"/>
      <c r="WOP899" s="2198"/>
      <c r="WOQ899" s="2198"/>
      <c r="WOR899" s="2198"/>
      <c r="WOS899" s="2198"/>
      <c r="WOT899" s="2198"/>
      <c r="WOU899" s="2198"/>
      <c r="WOV899" s="2198"/>
      <c r="WOW899" s="2198"/>
      <c r="WOX899" s="2198"/>
      <c r="WOY899" s="2198"/>
      <c r="WOZ899" s="2198"/>
      <c r="WPA899" s="2198"/>
      <c r="WPB899" s="2198"/>
      <c r="WPC899" s="2198"/>
      <c r="WPD899" s="2198"/>
      <c r="WPE899" s="2198"/>
      <c r="WPF899" s="2198"/>
      <c r="WPG899" s="2198"/>
      <c r="WPH899" s="2198"/>
      <c r="WPI899" s="2198"/>
      <c r="WPJ899" s="2198"/>
      <c r="WPK899" s="2198"/>
      <c r="WPL899" s="2198"/>
      <c r="WPM899" s="2198"/>
      <c r="WPN899" s="2198"/>
      <c r="WPO899" s="2198"/>
      <c r="WPP899" s="2198"/>
      <c r="WPQ899" s="2198"/>
      <c r="WPR899" s="2198"/>
      <c r="WPS899" s="2198"/>
      <c r="WPT899" s="2198"/>
      <c r="WPU899" s="2198"/>
      <c r="WPV899" s="2198"/>
      <c r="WPW899" s="2198"/>
      <c r="WPX899" s="2198"/>
      <c r="WPY899" s="2198"/>
      <c r="WPZ899" s="2198"/>
      <c r="WQA899" s="2198"/>
      <c r="WQB899" s="2198"/>
      <c r="WQC899" s="2198"/>
      <c r="WQD899" s="2198"/>
      <c r="WQE899" s="2198"/>
      <c r="WQF899" s="2198"/>
      <c r="WQG899" s="2198"/>
      <c r="WQH899" s="2198"/>
      <c r="WQI899" s="2198"/>
      <c r="WQJ899" s="2198"/>
      <c r="WQK899" s="2198"/>
      <c r="WQL899" s="2198"/>
      <c r="WQM899" s="2198"/>
      <c r="WQN899" s="2198"/>
      <c r="WQO899" s="2198"/>
      <c r="WQP899" s="2198"/>
      <c r="WQQ899" s="2198"/>
      <c r="WQR899" s="2198"/>
      <c r="WQS899" s="2198"/>
      <c r="WQT899" s="2198"/>
      <c r="WQU899" s="2198"/>
      <c r="WQV899" s="2198"/>
      <c r="WQW899" s="2198"/>
      <c r="WQX899" s="2198"/>
      <c r="WQY899" s="2198"/>
      <c r="WQZ899" s="2198"/>
      <c r="WRA899" s="2198"/>
      <c r="WRB899" s="2198"/>
      <c r="WRC899" s="2198"/>
      <c r="WRD899" s="2198"/>
      <c r="WRE899" s="2198"/>
      <c r="WRF899" s="2198"/>
      <c r="WRG899" s="2198"/>
      <c r="WRH899" s="2198"/>
      <c r="WRI899" s="2198"/>
      <c r="WRJ899" s="2198"/>
      <c r="WRK899" s="2198"/>
      <c r="WRL899" s="2198"/>
      <c r="WRM899" s="2198"/>
      <c r="WRN899" s="2198"/>
      <c r="WRO899" s="2198"/>
      <c r="WRP899" s="2198"/>
      <c r="WRQ899" s="2198"/>
      <c r="WRR899" s="2198"/>
      <c r="WRS899" s="2198"/>
      <c r="WRT899" s="2198"/>
      <c r="WRU899" s="2198"/>
      <c r="WRV899" s="2198"/>
      <c r="WRW899" s="2198"/>
      <c r="WRX899" s="2198"/>
      <c r="WRY899" s="2198"/>
      <c r="WRZ899" s="2198"/>
      <c r="WSA899" s="2198"/>
      <c r="WSB899" s="2198"/>
      <c r="WSC899" s="2198"/>
      <c r="WSD899" s="2198"/>
      <c r="WSE899" s="2198"/>
      <c r="WSF899" s="2198"/>
      <c r="WSG899" s="2198"/>
      <c r="WSH899" s="2198"/>
      <c r="WSI899" s="2198"/>
      <c r="WSJ899" s="2198"/>
      <c r="WSK899" s="2198"/>
      <c r="WSL899" s="2198"/>
      <c r="WSM899" s="2198"/>
      <c r="WSN899" s="2198"/>
      <c r="WSO899" s="2198"/>
      <c r="WSP899" s="2198"/>
      <c r="WSQ899" s="2198"/>
      <c r="WSR899" s="2198"/>
      <c r="WSS899" s="2198"/>
      <c r="WST899" s="2198"/>
      <c r="WSU899" s="2198"/>
      <c r="WSV899" s="2198"/>
      <c r="WSW899" s="2198"/>
      <c r="WSX899" s="2198"/>
      <c r="WSY899" s="2198"/>
      <c r="WSZ899" s="2198"/>
      <c r="WTA899" s="2198"/>
      <c r="WTB899" s="2198"/>
      <c r="WTC899" s="2198"/>
      <c r="WTD899" s="2198"/>
      <c r="WTE899" s="2198"/>
      <c r="WTF899" s="2198"/>
      <c r="WTG899" s="2198"/>
      <c r="WTH899" s="2198"/>
      <c r="WTI899" s="2198"/>
      <c r="WTJ899" s="2198"/>
      <c r="WTK899" s="2198"/>
      <c r="WTL899" s="2198"/>
      <c r="WTM899" s="2198"/>
      <c r="WTN899" s="2198"/>
      <c r="WTO899" s="2198"/>
      <c r="WTP899" s="2198"/>
      <c r="WTQ899" s="2198"/>
      <c r="WTR899" s="2198"/>
      <c r="WTS899" s="2198"/>
      <c r="WTT899" s="2198"/>
      <c r="WTU899" s="2198"/>
      <c r="WTV899" s="2198"/>
      <c r="WTW899" s="2198"/>
      <c r="WTX899" s="2198"/>
      <c r="WTY899" s="2198"/>
      <c r="WTZ899" s="2198"/>
      <c r="WUA899" s="2198"/>
      <c r="WUB899" s="2198"/>
      <c r="WUC899" s="2198"/>
      <c r="WUD899" s="2198"/>
      <c r="WUE899" s="2198"/>
      <c r="WUF899" s="2198"/>
      <c r="WUG899" s="2198"/>
      <c r="WUH899" s="2198"/>
      <c r="WUI899" s="2198"/>
      <c r="WUJ899" s="2198"/>
      <c r="WUK899" s="2198"/>
      <c r="WUL899" s="2198"/>
      <c r="WUM899" s="2198"/>
      <c r="WUN899" s="2198"/>
      <c r="WUO899" s="2198"/>
      <c r="WUP899" s="2198"/>
      <c r="WUQ899" s="2198"/>
      <c r="WUR899" s="2198"/>
      <c r="WUS899" s="2198"/>
      <c r="WUT899" s="2198"/>
      <c r="WUU899" s="2198"/>
      <c r="WUV899" s="2198"/>
      <c r="WUW899" s="2198"/>
      <c r="WUX899" s="2198"/>
      <c r="WUY899" s="2198"/>
      <c r="WUZ899" s="2198"/>
      <c r="WVA899" s="2198"/>
      <c r="WVB899" s="2198"/>
      <c r="WVC899" s="2198"/>
      <c r="WVD899" s="2198"/>
      <c r="WVE899" s="2198"/>
      <c r="WVF899" s="2198"/>
      <c r="WVG899" s="2198"/>
      <c r="WVH899" s="2198"/>
      <c r="WVI899" s="2198"/>
      <c r="WVJ899" s="2198"/>
      <c r="WVK899" s="2198"/>
      <c r="WVO899" s="2198"/>
      <c r="WVP899" s="2198"/>
      <c r="WVQ899" s="2198"/>
      <c r="WVR899" s="2198"/>
      <c r="WVS899" s="2198"/>
      <c r="WVT899" s="2198"/>
      <c r="WVU899" s="2198"/>
      <c r="WVV899" s="2198"/>
      <c r="WVW899" s="2198"/>
      <c r="WVX899" s="2198"/>
      <c r="WVY899" s="2198"/>
      <c r="WVZ899" s="2198"/>
      <c r="WWA899" s="2198"/>
      <c r="WWB899" s="2198"/>
      <c r="WWC899" s="2198"/>
      <c r="WWD899" s="2198"/>
      <c r="WWE899" s="2198"/>
      <c r="WWF899" s="2198"/>
      <c r="WWG899" s="2198"/>
      <c r="WWH899" s="2198"/>
      <c r="WWI899" s="2198"/>
      <c r="WWJ899" s="2198"/>
      <c r="WWK899" s="2198"/>
      <c r="WWL899" s="2198"/>
      <c r="WWM899" s="2198"/>
      <c r="WWN899" s="2198"/>
      <c r="WWO899" s="2198"/>
      <c r="WWP899" s="2198"/>
      <c r="WWQ899" s="2198"/>
      <c r="WWR899" s="2198"/>
      <c r="WWS899" s="2198"/>
      <c r="WWT899" s="2198"/>
      <c r="WWU899" s="2198"/>
      <c r="WWV899" s="2198"/>
      <c r="WWW899" s="2198"/>
      <c r="WWX899" s="2198"/>
      <c r="WWY899" s="2198"/>
      <c r="WWZ899" s="2198"/>
      <c r="WXA899" s="2198"/>
      <c r="WXB899" s="2198"/>
      <c r="WXC899" s="2198"/>
      <c r="WXD899" s="2198"/>
      <c r="WXE899" s="2198"/>
      <c r="WXF899" s="2198"/>
      <c r="WXG899" s="2198"/>
      <c r="WXH899" s="2198"/>
      <c r="WXI899" s="2198"/>
      <c r="WXJ899" s="2198"/>
      <c r="WXK899" s="2198"/>
      <c r="WXL899" s="2198"/>
      <c r="WXM899" s="2198"/>
      <c r="WXN899" s="2198"/>
      <c r="WXO899" s="2198"/>
      <c r="WXP899" s="2198"/>
      <c r="WXQ899" s="2198"/>
      <c r="WXR899" s="2198"/>
      <c r="WXS899" s="2198"/>
      <c r="WXT899" s="2198"/>
      <c r="WXU899" s="2198"/>
      <c r="WXV899" s="2198"/>
      <c r="WXW899" s="2198"/>
      <c r="WXX899" s="2198"/>
      <c r="WXY899" s="2198"/>
      <c r="WXZ899" s="2198"/>
      <c r="WYA899" s="2198"/>
      <c r="WYB899" s="2198"/>
      <c r="WYC899" s="2198"/>
      <c r="WYD899" s="2198"/>
      <c r="WYE899" s="2198"/>
      <c r="WYF899" s="2198"/>
      <c r="WYG899" s="2198"/>
      <c r="WYH899" s="2198"/>
      <c r="WYI899" s="2198"/>
      <c r="WYJ899" s="2198"/>
      <c r="WYK899" s="2198"/>
      <c r="WYL899" s="2198"/>
      <c r="WYM899" s="2198"/>
      <c r="WYN899" s="2198"/>
      <c r="WYO899" s="2198"/>
      <c r="WYP899" s="2198"/>
      <c r="WYQ899" s="2198"/>
      <c r="WYR899" s="2198"/>
      <c r="WYS899" s="2198"/>
      <c r="WYT899" s="2198"/>
      <c r="WYU899" s="2198"/>
      <c r="WYV899" s="2198"/>
      <c r="WYW899" s="2198"/>
      <c r="WYX899" s="2198"/>
      <c r="WYY899" s="2198"/>
      <c r="WYZ899" s="2198"/>
      <c r="WZA899" s="2198"/>
      <c r="WZB899" s="2198"/>
      <c r="WZC899" s="2198"/>
      <c r="WZD899" s="2198"/>
      <c r="WZE899" s="2198"/>
      <c r="WZF899" s="2198"/>
      <c r="WZG899" s="2198"/>
      <c r="WZH899" s="2198"/>
      <c r="WZI899" s="2198"/>
      <c r="WZJ899" s="2198"/>
      <c r="WZK899" s="2198"/>
      <c r="WZL899" s="2198"/>
      <c r="WZM899" s="2198"/>
      <c r="WZN899" s="2198"/>
      <c r="WZO899" s="2198"/>
      <c r="WZP899" s="2198"/>
      <c r="WZQ899" s="2198"/>
      <c r="WZR899" s="2198"/>
      <c r="WZS899" s="2198"/>
      <c r="WZT899" s="2198"/>
      <c r="WZU899" s="2198"/>
      <c r="WZV899" s="2198"/>
      <c r="WZW899" s="2198"/>
      <c r="WZX899" s="2198"/>
      <c r="WZY899" s="2198"/>
      <c r="WZZ899" s="2198"/>
      <c r="XAA899" s="2198"/>
      <c r="XAB899" s="2198"/>
      <c r="XAC899" s="2198"/>
      <c r="XAD899" s="2198"/>
      <c r="XAE899" s="2198"/>
      <c r="XAF899" s="2198"/>
      <c r="XAG899" s="2198"/>
      <c r="XAH899" s="2198"/>
      <c r="XAI899" s="2198"/>
      <c r="XAJ899" s="2198"/>
      <c r="XAK899" s="2198"/>
      <c r="XAL899" s="2198"/>
      <c r="XAM899" s="2198"/>
      <c r="XAN899" s="2198"/>
      <c r="XAO899" s="2198"/>
      <c r="XAP899" s="2198"/>
      <c r="XAQ899" s="2198"/>
      <c r="XAR899" s="2198"/>
      <c r="XAS899" s="2198"/>
      <c r="XAT899" s="2198"/>
      <c r="XAU899" s="2198"/>
      <c r="XAV899" s="2198"/>
      <c r="XAW899" s="2198"/>
      <c r="XAX899" s="2198"/>
      <c r="XAY899" s="2198"/>
      <c r="XAZ899" s="2198"/>
      <c r="XBA899" s="2198"/>
      <c r="XBB899" s="2198"/>
      <c r="XBC899" s="2198"/>
      <c r="XBD899" s="2198"/>
      <c r="XBE899" s="2198"/>
      <c r="XBF899" s="2198"/>
      <c r="XBG899" s="2198"/>
      <c r="XBH899" s="2198"/>
      <c r="XBI899" s="2198"/>
      <c r="XBJ899" s="2198"/>
      <c r="XBK899" s="2198"/>
      <c r="XBL899" s="2198"/>
      <c r="XBM899" s="2198"/>
      <c r="XBN899" s="2198"/>
      <c r="XBO899" s="2198"/>
      <c r="XBP899" s="2198"/>
      <c r="XBQ899" s="2198"/>
      <c r="XBR899" s="2198"/>
      <c r="XBS899" s="2198"/>
      <c r="XBT899" s="2198"/>
      <c r="XBU899" s="2198"/>
      <c r="XBV899" s="2198"/>
      <c r="XBW899" s="2198"/>
      <c r="XBX899" s="2198"/>
      <c r="XBY899" s="2198"/>
      <c r="XBZ899" s="2198"/>
      <c r="XCA899" s="2198"/>
      <c r="XCB899" s="2198"/>
      <c r="XCC899" s="2198"/>
      <c r="XCD899" s="2198"/>
      <c r="XCE899" s="2198"/>
      <c r="XCF899" s="2198"/>
      <c r="XCG899" s="2198"/>
      <c r="XCH899" s="2198"/>
      <c r="XCI899" s="2198"/>
      <c r="XCJ899" s="2198"/>
      <c r="XCK899" s="2198"/>
      <c r="XCL899" s="2198"/>
      <c r="XCM899" s="2198"/>
      <c r="XCN899" s="2198"/>
      <c r="XCO899" s="2198"/>
      <c r="XCP899" s="2198"/>
      <c r="XCQ899" s="2198"/>
      <c r="XCR899" s="2198"/>
      <c r="XCS899" s="2198"/>
      <c r="XCT899" s="2198"/>
      <c r="XCU899" s="2198"/>
      <c r="XCV899" s="2198"/>
      <c r="XCW899" s="2198"/>
      <c r="XCX899" s="2198"/>
      <c r="XCY899" s="2198"/>
      <c r="XCZ899" s="2198"/>
      <c r="XDA899" s="2198"/>
      <c r="XDB899" s="2198"/>
      <c r="XDC899" s="2198"/>
      <c r="XDD899" s="2198"/>
      <c r="XDE899" s="2198"/>
      <c r="XDF899" s="2198"/>
      <c r="XDG899" s="2198"/>
      <c r="XDH899" s="2198"/>
      <c r="XDI899" s="2198"/>
      <c r="XDJ899" s="2198"/>
      <c r="XDK899" s="2198"/>
      <c r="XDL899" s="2198"/>
      <c r="XDM899" s="2198"/>
      <c r="XDN899" s="2198"/>
      <c r="XDO899" s="2198"/>
      <c r="XDP899" s="2198"/>
      <c r="XDQ899" s="2198"/>
      <c r="XDR899" s="2198"/>
      <c r="XDS899" s="2198"/>
      <c r="XDT899" s="2198"/>
      <c r="XDU899" s="2198"/>
      <c r="XDV899" s="2198"/>
      <c r="XDW899" s="2198"/>
      <c r="XDX899" s="2198"/>
      <c r="XDY899" s="2198"/>
      <c r="XDZ899" s="2198"/>
      <c r="XEA899" s="2198"/>
      <c r="XEB899" s="2198"/>
      <c r="XEC899" s="2198"/>
      <c r="XED899" s="2198"/>
      <c r="XEE899" s="2198"/>
      <c r="XEF899" s="2198"/>
      <c r="XEG899" s="2198"/>
      <c r="XEH899" s="2198"/>
      <c r="XEI899" s="2198"/>
      <c r="XEJ899" s="2198"/>
      <c r="XEK899" s="2198"/>
      <c r="XEL899" s="2198"/>
      <c r="XEM899" s="2198"/>
      <c r="XEN899" s="2198"/>
      <c r="XEO899" s="2198"/>
      <c r="XEP899" s="2198"/>
      <c r="XEQ899" s="2198"/>
      <c r="XER899" s="2198"/>
      <c r="XES899" s="2198"/>
      <c r="XET899" s="2198"/>
      <c r="XEU899" s="2198"/>
      <c r="XEV899" s="2198"/>
      <c r="XEW899" s="2198"/>
      <c r="XEX899" s="2198"/>
      <c r="XEY899" s="2198"/>
      <c r="XEZ899" s="2198"/>
      <c r="XFA899" s="2198"/>
      <c r="XFB899" s="2198"/>
      <c r="XFC899" s="2198"/>
    </row>
    <row r="900" spans="1:16383" s="2203" customFormat="1" ht="24">
      <c r="A900" s="2204" t="s">
        <v>3555</v>
      </c>
      <c r="B900" s="2205" t="s">
        <v>4339</v>
      </c>
      <c r="C900" s="2222" t="s">
        <v>48</v>
      </c>
      <c r="D900" s="2222">
        <f t="shared" si="39"/>
        <v>0.35000000000000003</v>
      </c>
      <c r="E900" s="2222"/>
      <c r="F900" s="2222">
        <v>0.35000000000000003</v>
      </c>
      <c r="G900" s="2222" t="s">
        <v>75</v>
      </c>
      <c r="H900" s="2222" t="s">
        <v>2361</v>
      </c>
      <c r="I900" s="2203">
        <v>1</v>
      </c>
      <c r="J900" s="2198"/>
      <c r="K900" s="2205" t="s">
        <v>4339</v>
      </c>
      <c r="L900" s="2198"/>
      <c r="M900" s="2198"/>
      <c r="N900" s="2198"/>
      <c r="O900" s="2198"/>
      <c r="P900" s="2198"/>
      <c r="Q900" s="2198"/>
      <c r="R900" s="2198"/>
      <c r="S900" s="2198"/>
      <c r="T900" s="2198"/>
      <c r="U900" s="2198"/>
      <c r="V900" s="2198"/>
      <c r="W900" s="2198"/>
      <c r="X900" s="2198"/>
      <c r="Y900" s="2198"/>
      <c r="Z900" s="2198"/>
      <c r="AA900" s="2198"/>
      <c r="AB900" s="2198"/>
      <c r="AC900" s="2198"/>
      <c r="AD900" s="2198"/>
      <c r="AE900" s="2198"/>
      <c r="AF900" s="2198"/>
      <c r="AG900" s="2198"/>
      <c r="AH900" s="2198"/>
      <c r="AI900" s="2198"/>
      <c r="AJ900" s="2198"/>
      <c r="AK900" s="2198"/>
      <c r="AL900" s="2198"/>
      <c r="AM900" s="2198"/>
      <c r="AN900" s="2198"/>
      <c r="AO900" s="2198"/>
      <c r="AP900" s="2198"/>
      <c r="AQ900" s="2198"/>
      <c r="AR900" s="2198"/>
      <c r="AS900" s="2198"/>
      <c r="AT900" s="2198"/>
      <c r="AU900" s="2198"/>
      <c r="AV900" s="2198"/>
      <c r="AW900" s="2198"/>
      <c r="AX900" s="2198"/>
      <c r="AY900" s="2198"/>
      <c r="AZ900" s="2198"/>
      <c r="BA900" s="2198"/>
      <c r="BB900" s="2198"/>
      <c r="BC900" s="2198"/>
      <c r="BD900" s="2198"/>
      <c r="BE900" s="2198"/>
      <c r="BF900" s="2198"/>
      <c r="BG900" s="2198"/>
      <c r="BH900" s="2198"/>
      <c r="BI900" s="2198"/>
      <c r="BJ900" s="2198"/>
      <c r="BK900" s="2198"/>
      <c r="BL900" s="2198"/>
      <c r="BM900" s="2198"/>
      <c r="BN900" s="2198"/>
      <c r="BO900" s="2198"/>
      <c r="BP900" s="2198"/>
      <c r="BQ900" s="2198"/>
      <c r="BR900" s="2198"/>
      <c r="BS900" s="2198"/>
      <c r="BT900" s="2198"/>
      <c r="BU900" s="2198"/>
      <c r="BV900" s="2198"/>
      <c r="BW900" s="2198"/>
      <c r="BX900" s="2198"/>
      <c r="BY900" s="2198"/>
      <c r="BZ900" s="2198"/>
      <c r="CA900" s="2198"/>
      <c r="CB900" s="2198"/>
      <c r="CC900" s="2198"/>
      <c r="CD900" s="2198"/>
      <c r="CE900" s="2198"/>
      <c r="CF900" s="2198"/>
      <c r="CG900" s="2198"/>
      <c r="CH900" s="2198"/>
      <c r="CI900" s="2198"/>
      <c r="CJ900" s="2198"/>
      <c r="CK900" s="2198"/>
      <c r="CL900" s="2198"/>
      <c r="CM900" s="2198"/>
      <c r="CN900" s="2198"/>
      <c r="CO900" s="2198"/>
      <c r="CP900" s="2198"/>
      <c r="CQ900" s="2198"/>
      <c r="CR900" s="2198"/>
      <c r="CS900" s="2198"/>
      <c r="CT900" s="2198"/>
      <c r="CU900" s="2198"/>
      <c r="CV900" s="2198"/>
      <c r="CW900" s="2198"/>
      <c r="CX900" s="2198"/>
      <c r="CY900" s="2198"/>
      <c r="CZ900" s="2198"/>
      <c r="DA900" s="2198"/>
      <c r="DB900" s="2198"/>
      <c r="DC900" s="2198"/>
      <c r="DD900" s="2198"/>
      <c r="DE900" s="2198"/>
      <c r="DF900" s="2198"/>
      <c r="DG900" s="2198"/>
      <c r="DH900" s="2198"/>
      <c r="DI900" s="2198"/>
      <c r="DJ900" s="2198"/>
      <c r="DK900" s="2198"/>
      <c r="DL900" s="2198"/>
      <c r="DM900" s="2198"/>
      <c r="DN900" s="2198"/>
      <c r="DO900" s="2198"/>
      <c r="DP900" s="2198"/>
      <c r="DQ900" s="2198"/>
      <c r="DR900" s="2198"/>
      <c r="DS900" s="2198"/>
      <c r="DT900" s="2198"/>
      <c r="DU900" s="2198"/>
      <c r="DV900" s="2198"/>
      <c r="DW900" s="2198"/>
      <c r="DX900" s="2198"/>
      <c r="DY900" s="2198"/>
      <c r="DZ900" s="2198"/>
      <c r="EA900" s="2198"/>
      <c r="EB900" s="2198"/>
      <c r="EC900" s="2198"/>
      <c r="ED900" s="2198"/>
      <c r="EE900" s="2198"/>
      <c r="EF900" s="2198"/>
      <c r="EG900" s="2198"/>
      <c r="EH900" s="2198"/>
      <c r="EI900" s="2198"/>
      <c r="EJ900" s="2198"/>
      <c r="EK900" s="2198"/>
      <c r="EL900" s="2198"/>
      <c r="EM900" s="2198"/>
      <c r="EN900" s="2198"/>
      <c r="EO900" s="2198"/>
      <c r="EP900" s="2198"/>
      <c r="EQ900" s="2198"/>
      <c r="ER900" s="2198"/>
      <c r="ES900" s="2198"/>
      <c r="ET900" s="2198"/>
      <c r="EU900" s="2198"/>
      <c r="EV900" s="2198"/>
      <c r="EW900" s="2198"/>
      <c r="EX900" s="2198"/>
      <c r="EY900" s="2198"/>
      <c r="EZ900" s="2198"/>
      <c r="FA900" s="2198"/>
      <c r="FB900" s="2198"/>
      <c r="FC900" s="2198"/>
      <c r="FD900" s="2198"/>
      <c r="FE900" s="2198"/>
      <c r="FF900" s="2198"/>
      <c r="FG900" s="2198"/>
      <c r="FH900" s="2198"/>
      <c r="FI900" s="2198"/>
      <c r="FJ900" s="2198"/>
      <c r="FK900" s="2198"/>
      <c r="FL900" s="2198"/>
      <c r="FM900" s="2198"/>
      <c r="FN900" s="2198"/>
      <c r="FO900" s="2198"/>
      <c r="FP900" s="2198"/>
      <c r="FQ900" s="2198"/>
      <c r="FR900" s="2198"/>
      <c r="FS900" s="2198"/>
      <c r="FT900" s="2198"/>
      <c r="FU900" s="2198"/>
      <c r="FV900" s="2198"/>
      <c r="FW900" s="2198"/>
      <c r="FX900" s="2198"/>
      <c r="FY900" s="2198"/>
      <c r="FZ900" s="2198"/>
      <c r="GA900" s="2198"/>
      <c r="GB900" s="2198"/>
      <c r="GC900" s="2198"/>
      <c r="GD900" s="2198"/>
      <c r="GE900" s="2198"/>
      <c r="GF900" s="2198"/>
      <c r="GG900" s="2198"/>
      <c r="GH900" s="2198"/>
      <c r="GI900" s="2198"/>
      <c r="GJ900" s="2198"/>
      <c r="GK900" s="2198"/>
      <c r="GL900" s="2198"/>
      <c r="GM900" s="2198"/>
      <c r="GN900" s="2198"/>
      <c r="GO900" s="2198"/>
      <c r="GP900" s="2198"/>
      <c r="GQ900" s="2198"/>
      <c r="GR900" s="2198"/>
      <c r="GS900" s="2198"/>
      <c r="GT900" s="2198"/>
      <c r="GU900" s="2198"/>
      <c r="GV900" s="2198"/>
      <c r="GW900" s="2198"/>
      <c r="GX900" s="2198"/>
      <c r="GY900" s="2198"/>
      <c r="GZ900" s="2198"/>
      <c r="HA900" s="2198"/>
      <c r="HB900" s="2198"/>
      <c r="HC900" s="2198"/>
      <c r="HD900" s="2198"/>
      <c r="HE900" s="2198"/>
      <c r="HF900" s="2198"/>
      <c r="HG900" s="2198"/>
      <c r="HH900" s="2198"/>
      <c r="HI900" s="2198"/>
      <c r="HJ900" s="2198"/>
      <c r="HK900" s="2198"/>
      <c r="HL900" s="2198"/>
      <c r="HM900" s="2198"/>
      <c r="HN900" s="2198"/>
      <c r="HO900" s="2198"/>
      <c r="HP900" s="2198"/>
      <c r="HQ900" s="2198"/>
      <c r="HR900" s="2198"/>
      <c r="HS900" s="2198"/>
      <c r="HT900" s="2198"/>
      <c r="HU900" s="2198"/>
      <c r="HV900" s="2198"/>
      <c r="HW900" s="2198"/>
      <c r="HX900" s="2198"/>
      <c r="HY900" s="2198"/>
      <c r="HZ900" s="2198"/>
      <c r="IA900" s="2198"/>
      <c r="IB900" s="2198"/>
      <c r="IC900" s="2198"/>
      <c r="ID900" s="2198"/>
      <c r="IE900" s="2198"/>
      <c r="IF900" s="2198"/>
      <c r="IG900" s="2198"/>
      <c r="IH900" s="2198"/>
      <c r="II900" s="2198"/>
      <c r="IJ900" s="2198"/>
      <c r="IK900" s="2198"/>
      <c r="IL900" s="2198"/>
      <c r="IM900" s="2198"/>
      <c r="IN900" s="2198"/>
      <c r="IO900" s="2198"/>
      <c r="IP900" s="2198"/>
      <c r="IQ900" s="2198"/>
      <c r="IR900" s="2198"/>
      <c r="IS900" s="2198"/>
      <c r="IT900" s="2198"/>
      <c r="IU900" s="2198"/>
      <c r="IV900" s="2198"/>
      <c r="IW900" s="2198"/>
      <c r="IX900" s="2198"/>
      <c r="IY900" s="2198"/>
      <c r="JC900" s="2198"/>
      <c r="JD900" s="2198"/>
      <c r="JE900" s="2198"/>
      <c r="JF900" s="2198"/>
      <c r="JG900" s="2198"/>
      <c r="JH900" s="2198"/>
      <c r="JI900" s="2198"/>
      <c r="JJ900" s="2198"/>
      <c r="JK900" s="2198"/>
      <c r="JL900" s="2198"/>
      <c r="JM900" s="2198"/>
      <c r="JN900" s="2198"/>
      <c r="JO900" s="2198"/>
      <c r="JP900" s="2198"/>
      <c r="JQ900" s="2198"/>
      <c r="JR900" s="2198"/>
      <c r="JS900" s="2198"/>
      <c r="JT900" s="2198"/>
      <c r="JU900" s="2198"/>
      <c r="JV900" s="2198"/>
      <c r="JW900" s="2198"/>
      <c r="JX900" s="2198"/>
      <c r="JY900" s="2198"/>
      <c r="JZ900" s="2198"/>
      <c r="KA900" s="2198"/>
      <c r="KB900" s="2198"/>
      <c r="KC900" s="2198"/>
      <c r="KD900" s="2198"/>
      <c r="KE900" s="2198"/>
      <c r="KF900" s="2198"/>
      <c r="KG900" s="2198"/>
      <c r="KH900" s="2198"/>
      <c r="KI900" s="2198"/>
      <c r="KJ900" s="2198"/>
      <c r="KK900" s="2198"/>
      <c r="KL900" s="2198"/>
      <c r="KM900" s="2198"/>
      <c r="KN900" s="2198"/>
      <c r="KO900" s="2198"/>
      <c r="KP900" s="2198"/>
      <c r="KQ900" s="2198"/>
      <c r="KR900" s="2198"/>
      <c r="KS900" s="2198"/>
      <c r="KT900" s="2198"/>
      <c r="KU900" s="2198"/>
      <c r="KV900" s="2198"/>
      <c r="KW900" s="2198"/>
      <c r="KX900" s="2198"/>
      <c r="KY900" s="2198"/>
      <c r="KZ900" s="2198"/>
      <c r="LA900" s="2198"/>
      <c r="LB900" s="2198"/>
      <c r="LC900" s="2198"/>
      <c r="LD900" s="2198"/>
      <c r="LE900" s="2198"/>
      <c r="LF900" s="2198"/>
      <c r="LG900" s="2198"/>
      <c r="LH900" s="2198"/>
      <c r="LI900" s="2198"/>
      <c r="LJ900" s="2198"/>
      <c r="LK900" s="2198"/>
      <c r="LL900" s="2198"/>
      <c r="LM900" s="2198"/>
      <c r="LN900" s="2198"/>
      <c r="LO900" s="2198"/>
      <c r="LP900" s="2198"/>
      <c r="LQ900" s="2198"/>
      <c r="LR900" s="2198"/>
      <c r="LS900" s="2198"/>
      <c r="LT900" s="2198"/>
      <c r="LU900" s="2198"/>
      <c r="LV900" s="2198"/>
      <c r="LW900" s="2198"/>
      <c r="LX900" s="2198"/>
      <c r="LY900" s="2198"/>
      <c r="LZ900" s="2198"/>
      <c r="MA900" s="2198"/>
      <c r="MB900" s="2198"/>
      <c r="MC900" s="2198"/>
      <c r="MD900" s="2198"/>
      <c r="ME900" s="2198"/>
      <c r="MF900" s="2198"/>
      <c r="MG900" s="2198"/>
      <c r="MH900" s="2198"/>
      <c r="MI900" s="2198"/>
      <c r="MJ900" s="2198"/>
      <c r="MK900" s="2198"/>
      <c r="ML900" s="2198"/>
      <c r="MM900" s="2198"/>
      <c r="MN900" s="2198"/>
      <c r="MO900" s="2198"/>
      <c r="MP900" s="2198"/>
      <c r="MQ900" s="2198"/>
      <c r="MR900" s="2198"/>
      <c r="MS900" s="2198"/>
      <c r="MT900" s="2198"/>
      <c r="MU900" s="2198"/>
      <c r="MV900" s="2198"/>
      <c r="MW900" s="2198"/>
      <c r="MX900" s="2198"/>
      <c r="MY900" s="2198"/>
      <c r="MZ900" s="2198"/>
      <c r="NA900" s="2198"/>
      <c r="NB900" s="2198"/>
      <c r="NC900" s="2198"/>
      <c r="ND900" s="2198"/>
      <c r="NE900" s="2198"/>
      <c r="NF900" s="2198"/>
      <c r="NG900" s="2198"/>
      <c r="NH900" s="2198"/>
      <c r="NI900" s="2198"/>
      <c r="NJ900" s="2198"/>
      <c r="NK900" s="2198"/>
      <c r="NL900" s="2198"/>
      <c r="NM900" s="2198"/>
      <c r="NN900" s="2198"/>
      <c r="NO900" s="2198"/>
      <c r="NP900" s="2198"/>
      <c r="NQ900" s="2198"/>
      <c r="NR900" s="2198"/>
      <c r="NS900" s="2198"/>
      <c r="NT900" s="2198"/>
      <c r="NU900" s="2198"/>
      <c r="NV900" s="2198"/>
      <c r="NW900" s="2198"/>
      <c r="NX900" s="2198"/>
      <c r="NY900" s="2198"/>
      <c r="NZ900" s="2198"/>
      <c r="OA900" s="2198"/>
      <c r="OB900" s="2198"/>
      <c r="OC900" s="2198"/>
      <c r="OD900" s="2198"/>
      <c r="OE900" s="2198"/>
      <c r="OF900" s="2198"/>
      <c r="OG900" s="2198"/>
      <c r="OH900" s="2198"/>
      <c r="OI900" s="2198"/>
      <c r="OJ900" s="2198"/>
      <c r="OK900" s="2198"/>
      <c r="OL900" s="2198"/>
      <c r="OM900" s="2198"/>
      <c r="ON900" s="2198"/>
      <c r="OO900" s="2198"/>
      <c r="OP900" s="2198"/>
      <c r="OQ900" s="2198"/>
      <c r="OR900" s="2198"/>
      <c r="OS900" s="2198"/>
      <c r="OT900" s="2198"/>
      <c r="OU900" s="2198"/>
      <c r="OV900" s="2198"/>
      <c r="OW900" s="2198"/>
      <c r="OX900" s="2198"/>
      <c r="OY900" s="2198"/>
      <c r="OZ900" s="2198"/>
      <c r="PA900" s="2198"/>
      <c r="PB900" s="2198"/>
      <c r="PC900" s="2198"/>
      <c r="PD900" s="2198"/>
      <c r="PE900" s="2198"/>
      <c r="PF900" s="2198"/>
      <c r="PG900" s="2198"/>
      <c r="PH900" s="2198"/>
      <c r="PI900" s="2198"/>
      <c r="PJ900" s="2198"/>
      <c r="PK900" s="2198"/>
      <c r="PL900" s="2198"/>
      <c r="PM900" s="2198"/>
      <c r="PN900" s="2198"/>
      <c r="PO900" s="2198"/>
      <c r="PP900" s="2198"/>
      <c r="PQ900" s="2198"/>
      <c r="PR900" s="2198"/>
      <c r="PS900" s="2198"/>
      <c r="PT900" s="2198"/>
      <c r="PU900" s="2198"/>
      <c r="PV900" s="2198"/>
      <c r="PW900" s="2198"/>
      <c r="PX900" s="2198"/>
      <c r="PY900" s="2198"/>
      <c r="PZ900" s="2198"/>
      <c r="QA900" s="2198"/>
      <c r="QB900" s="2198"/>
      <c r="QC900" s="2198"/>
      <c r="QD900" s="2198"/>
      <c r="QE900" s="2198"/>
      <c r="QF900" s="2198"/>
      <c r="QG900" s="2198"/>
      <c r="QH900" s="2198"/>
      <c r="QI900" s="2198"/>
      <c r="QJ900" s="2198"/>
      <c r="QK900" s="2198"/>
      <c r="QL900" s="2198"/>
      <c r="QM900" s="2198"/>
      <c r="QN900" s="2198"/>
      <c r="QO900" s="2198"/>
      <c r="QP900" s="2198"/>
      <c r="QQ900" s="2198"/>
      <c r="QR900" s="2198"/>
      <c r="QS900" s="2198"/>
      <c r="QT900" s="2198"/>
      <c r="QU900" s="2198"/>
      <c r="QV900" s="2198"/>
      <c r="QW900" s="2198"/>
      <c r="QX900" s="2198"/>
      <c r="QY900" s="2198"/>
      <c r="QZ900" s="2198"/>
      <c r="RA900" s="2198"/>
      <c r="RB900" s="2198"/>
      <c r="RC900" s="2198"/>
      <c r="RD900" s="2198"/>
      <c r="RE900" s="2198"/>
      <c r="RF900" s="2198"/>
      <c r="RG900" s="2198"/>
      <c r="RH900" s="2198"/>
      <c r="RI900" s="2198"/>
      <c r="RJ900" s="2198"/>
      <c r="RK900" s="2198"/>
      <c r="RL900" s="2198"/>
      <c r="RM900" s="2198"/>
      <c r="RN900" s="2198"/>
      <c r="RO900" s="2198"/>
      <c r="RP900" s="2198"/>
      <c r="RQ900" s="2198"/>
      <c r="RR900" s="2198"/>
      <c r="RS900" s="2198"/>
      <c r="RT900" s="2198"/>
      <c r="RU900" s="2198"/>
      <c r="RV900" s="2198"/>
      <c r="RW900" s="2198"/>
      <c r="RX900" s="2198"/>
      <c r="RY900" s="2198"/>
      <c r="RZ900" s="2198"/>
      <c r="SA900" s="2198"/>
      <c r="SB900" s="2198"/>
      <c r="SC900" s="2198"/>
      <c r="SD900" s="2198"/>
      <c r="SE900" s="2198"/>
      <c r="SF900" s="2198"/>
      <c r="SG900" s="2198"/>
      <c r="SH900" s="2198"/>
      <c r="SI900" s="2198"/>
      <c r="SJ900" s="2198"/>
      <c r="SK900" s="2198"/>
      <c r="SL900" s="2198"/>
      <c r="SM900" s="2198"/>
      <c r="SN900" s="2198"/>
      <c r="SO900" s="2198"/>
      <c r="SP900" s="2198"/>
      <c r="SQ900" s="2198"/>
      <c r="SR900" s="2198"/>
      <c r="SS900" s="2198"/>
      <c r="ST900" s="2198"/>
      <c r="SU900" s="2198"/>
      <c r="SY900" s="2198"/>
      <c r="SZ900" s="2198"/>
      <c r="TA900" s="2198"/>
      <c r="TB900" s="2198"/>
      <c r="TC900" s="2198"/>
      <c r="TD900" s="2198"/>
      <c r="TE900" s="2198"/>
      <c r="TF900" s="2198"/>
      <c r="TG900" s="2198"/>
      <c r="TH900" s="2198"/>
      <c r="TI900" s="2198"/>
      <c r="TJ900" s="2198"/>
      <c r="TK900" s="2198"/>
      <c r="TL900" s="2198"/>
      <c r="TM900" s="2198"/>
      <c r="TN900" s="2198"/>
      <c r="TO900" s="2198"/>
      <c r="TP900" s="2198"/>
      <c r="TQ900" s="2198"/>
      <c r="TR900" s="2198"/>
      <c r="TS900" s="2198"/>
      <c r="TT900" s="2198"/>
      <c r="TU900" s="2198"/>
      <c r="TV900" s="2198"/>
      <c r="TW900" s="2198"/>
      <c r="TX900" s="2198"/>
      <c r="TY900" s="2198"/>
      <c r="TZ900" s="2198"/>
      <c r="UA900" s="2198"/>
      <c r="UB900" s="2198"/>
      <c r="UC900" s="2198"/>
      <c r="UD900" s="2198"/>
      <c r="UE900" s="2198"/>
      <c r="UF900" s="2198"/>
      <c r="UG900" s="2198"/>
      <c r="UH900" s="2198"/>
      <c r="UI900" s="2198"/>
      <c r="UJ900" s="2198"/>
      <c r="UK900" s="2198"/>
      <c r="UL900" s="2198"/>
      <c r="UM900" s="2198"/>
      <c r="UN900" s="2198"/>
      <c r="UO900" s="2198"/>
      <c r="UP900" s="2198"/>
      <c r="UQ900" s="2198"/>
      <c r="UR900" s="2198"/>
      <c r="US900" s="2198"/>
      <c r="UT900" s="2198"/>
      <c r="UU900" s="2198"/>
      <c r="UV900" s="2198"/>
      <c r="UW900" s="2198"/>
      <c r="UX900" s="2198"/>
      <c r="UY900" s="2198"/>
      <c r="UZ900" s="2198"/>
      <c r="VA900" s="2198"/>
      <c r="VB900" s="2198"/>
      <c r="VC900" s="2198"/>
      <c r="VD900" s="2198"/>
      <c r="VE900" s="2198"/>
      <c r="VF900" s="2198"/>
      <c r="VG900" s="2198"/>
      <c r="VH900" s="2198"/>
      <c r="VI900" s="2198"/>
      <c r="VJ900" s="2198"/>
      <c r="VK900" s="2198"/>
      <c r="VL900" s="2198"/>
      <c r="VM900" s="2198"/>
      <c r="VN900" s="2198"/>
      <c r="VO900" s="2198"/>
      <c r="VP900" s="2198"/>
      <c r="VQ900" s="2198"/>
      <c r="VR900" s="2198"/>
      <c r="VS900" s="2198"/>
      <c r="VT900" s="2198"/>
      <c r="VU900" s="2198"/>
      <c r="VV900" s="2198"/>
      <c r="VW900" s="2198"/>
      <c r="VX900" s="2198"/>
      <c r="VY900" s="2198"/>
      <c r="VZ900" s="2198"/>
      <c r="WA900" s="2198"/>
      <c r="WB900" s="2198"/>
      <c r="WC900" s="2198"/>
      <c r="WD900" s="2198"/>
      <c r="WE900" s="2198"/>
      <c r="WF900" s="2198"/>
      <c r="WG900" s="2198"/>
      <c r="WH900" s="2198"/>
      <c r="WI900" s="2198"/>
      <c r="WJ900" s="2198"/>
      <c r="WK900" s="2198"/>
      <c r="WL900" s="2198"/>
      <c r="WM900" s="2198"/>
      <c r="WN900" s="2198"/>
      <c r="WO900" s="2198"/>
      <c r="WP900" s="2198"/>
      <c r="WQ900" s="2198"/>
      <c r="WR900" s="2198"/>
      <c r="WS900" s="2198"/>
      <c r="WT900" s="2198"/>
      <c r="WU900" s="2198"/>
      <c r="WV900" s="2198"/>
      <c r="WW900" s="2198"/>
      <c r="WX900" s="2198"/>
      <c r="WY900" s="2198"/>
      <c r="WZ900" s="2198"/>
      <c r="XA900" s="2198"/>
      <c r="XB900" s="2198"/>
      <c r="XC900" s="2198"/>
      <c r="XD900" s="2198"/>
      <c r="XE900" s="2198"/>
      <c r="XF900" s="2198"/>
      <c r="XG900" s="2198"/>
      <c r="XH900" s="2198"/>
      <c r="XI900" s="2198"/>
      <c r="XJ900" s="2198"/>
      <c r="XK900" s="2198"/>
      <c r="XL900" s="2198"/>
      <c r="XM900" s="2198"/>
      <c r="XN900" s="2198"/>
      <c r="XO900" s="2198"/>
      <c r="XP900" s="2198"/>
      <c r="XQ900" s="2198"/>
      <c r="XR900" s="2198"/>
      <c r="XS900" s="2198"/>
      <c r="XT900" s="2198"/>
      <c r="XU900" s="2198"/>
      <c r="XV900" s="2198"/>
      <c r="XW900" s="2198"/>
      <c r="XX900" s="2198"/>
      <c r="XY900" s="2198"/>
      <c r="XZ900" s="2198"/>
      <c r="YA900" s="2198"/>
      <c r="YB900" s="2198"/>
      <c r="YC900" s="2198"/>
      <c r="YD900" s="2198"/>
      <c r="YE900" s="2198"/>
      <c r="YF900" s="2198"/>
      <c r="YG900" s="2198"/>
      <c r="YH900" s="2198"/>
      <c r="YI900" s="2198"/>
      <c r="YJ900" s="2198"/>
      <c r="YK900" s="2198"/>
      <c r="YL900" s="2198"/>
      <c r="YM900" s="2198"/>
      <c r="YN900" s="2198"/>
      <c r="YO900" s="2198"/>
      <c r="YP900" s="2198"/>
      <c r="YQ900" s="2198"/>
      <c r="YR900" s="2198"/>
      <c r="YS900" s="2198"/>
      <c r="YT900" s="2198"/>
      <c r="YU900" s="2198"/>
      <c r="YV900" s="2198"/>
      <c r="YW900" s="2198"/>
      <c r="YX900" s="2198"/>
      <c r="YY900" s="2198"/>
      <c r="YZ900" s="2198"/>
      <c r="ZA900" s="2198"/>
      <c r="ZB900" s="2198"/>
      <c r="ZC900" s="2198"/>
      <c r="ZD900" s="2198"/>
      <c r="ZE900" s="2198"/>
      <c r="ZF900" s="2198"/>
      <c r="ZG900" s="2198"/>
      <c r="ZH900" s="2198"/>
      <c r="ZI900" s="2198"/>
      <c r="ZJ900" s="2198"/>
      <c r="ZK900" s="2198"/>
      <c r="ZL900" s="2198"/>
      <c r="ZM900" s="2198"/>
      <c r="ZN900" s="2198"/>
      <c r="ZO900" s="2198"/>
      <c r="ZP900" s="2198"/>
      <c r="ZQ900" s="2198"/>
      <c r="ZR900" s="2198"/>
      <c r="ZS900" s="2198"/>
      <c r="ZT900" s="2198"/>
      <c r="ZU900" s="2198"/>
      <c r="ZV900" s="2198"/>
      <c r="ZW900" s="2198"/>
      <c r="ZX900" s="2198"/>
      <c r="ZY900" s="2198"/>
      <c r="ZZ900" s="2198"/>
      <c r="AAA900" s="2198"/>
      <c r="AAB900" s="2198"/>
      <c r="AAC900" s="2198"/>
      <c r="AAD900" s="2198"/>
      <c r="AAE900" s="2198"/>
      <c r="AAF900" s="2198"/>
      <c r="AAG900" s="2198"/>
      <c r="AAH900" s="2198"/>
      <c r="AAI900" s="2198"/>
      <c r="AAJ900" s="2198"/>
      <c r="AAK900" s="2198"/>
      <c r="AAL900" s="2198"/>
      <c r="AAM900" s="2198"/>
      <c r="AAN900" s="2198"/>
      <c r="AAO900" s="2198"/>
      <c r="AAP900" s="2198"/>
      <c r="AAQ900" s="2198"/>
      <c r="AAR900" s="2198"/>
      <c r="AAS900" s="2198"/>
      <c r="AAT900" s="2198"/>
      <c r="AAU900" s="2198"/>
      <c r="AAV900" s="2198"/>
      <c r="AAW900" s="2198"/>
      <c r="AAX900" s="2198"/>
      <c r="AAY900" s="2198"/>
      <c r="AAZ900" s="2198"/>
      <c r="ABA900" s="2198"/>
      <c r="ABB900" s="2198"/>
      <c r="ABC900" s="2198"/>
      <c r="ABD900" s="2198"/>
      <c r="ABE900" s="2198"/>
      <c r="ABF900" s="2198"/>
      <c r="ABG900" s="2198"/>
      <c r="ABH900" s="2198"/>
      <c r="ABI900" s="2198"/>
      <c r="ABJ900" s="2198"/>
      <c r="ABK900" s="2198"/>
      <c r="ABL900" s="2198"/>
      <c r="ABM900" s="2198"/>
      <c r="ABN900" s="2198"/>
      <c r="ABO900" s="2198"/>
      <c r="ABP900" s="2198"/>
      <c r="ABQ900" s="2198"/>
      <c r="ABR900" s="2198"/>
      <c r="ABS900" s="2198"/>
      <c r="ABT900" s="2198"/>
      <c r="ABU900" s="2198"/>
      <c r="ABV900" s="2198"/>
      <c r="ABW900" s="2198"/>
      <c r="ABX900" s="2198"/>
      <c r="ABY900" s="2198"/>
      <c r="ABZ900" s="2198"/>
      <c r="ACA900" s="2198"/>
      <c r="ACB900" s="2198"/>
      <c r="ACC900" s="2198"/>
      <c r="ACD900" s="2198"/>
      <c r="ACE900" s="2198"/>
      <c r="ACF900" s="2198"/>
      <c r="ACG900" s="2198"/>
      <c r="ACH900" s="2198"/>
      <c r="ACI900" s="2198"/>
      <c r="ACJ900" s="2198"/>
      <c r="ACK900" s="2198"/>
      <c r="ACL900" s="2198"/>
      <c r="ACM900" s="2198"/>
      <c r="ACN900" s="2198"/>
      <c r="ACO900" s="2198"/>
      <c r="ACP900" s="2198"/>
      <c r="ACQ900" s="2198"/>
      <c r="ACU900" s="2198"/>
      <c r="ACV900" s="2198"/>
      <c r="ACW900" s="2198"/>
      <c r="ACX900" s="2198"/>
      <c r="ACY900" s="2198"/>
      <c r="ACZ900" s="2198"/>
      <c r="ADA900" s="2198"/>
      <c r="ADB900" s="2198"/>
      <c r="ADC900" s="2198"/>
      <c r="ADD900" s="2198"/>
      <c r="ADE900" s="2198"/>
      <c r="ADF900" s="2198"/>
      <c r="ADG900" s="2198"/>
      <c r="ADH900" s="2198"/>
      <c r="ADI900" s="2198"/>
      <c r="ADJ900" s="2198"/>
      <c r="ADK900" s="2198"/>
      <c r="ADL900" s="2198"/>
      <c r="ADM900" s="2198"/>
      <c r="ADN900" s="2198"/>
      <c r="ADO900" s="2198"/>
      <c r="ADP900" s="2198"/>
      <c r="ADQ900" s="2198"/>
      <c r="ADR900" s="2198"/>
      <c r="ADS900" s="2198"/>
      <c r="ADT900" s="2198"/>
      <c r="ADU900" s="2198"/>
      <c r="ADV900" s="2198"/>
      <c r="ADW900" s="2198"/>
      <c r="ADX900" s="2198"/>
      <c r="ADY900" s="2198"/>
      <c r="ADZ900" s="2198"/>
      <c r="AEA900" s="2198"/>
      <c r="AEB900" s="2198"/>
      <c r="AEC900" s="2198"/>
      <c r="AED900" s="2198"/>
      <c r="AEE900" s="2198"/>
      <c r="AEF900" s="2198"/>
      <c r="AEG900" s="2198"/>
      <c r="AEH900" s="2198"/>
      <c r="AEI900" s="2198"/>
      <c r="AEJ900" s="2198"/>
      <c r="AEK900" s="2198"/>
      <c r="AEL900" s="2198"/>
      <c r="AEM900" s="2198"/>
      <c r="AEN900" s="2198"/>
      <c r="AEO900" s="2198"/>
      <c r="AEP900" s="2198"/>
      <c r="AEQ900" s="2198"/>
      <c r="AER900" s="2198"/>
      <c r="AES900" s="2198"/>
      <c r="AET900" s="2198"/>
      <c r="AEU900" s="2198"/>
      <c r="AEV900" s="2198"/>
      <c r="AEW900" s="2198"/>
      <c r="AEX900" s="2198"/>
      <c r="AEY900" s="2198"/>
      <c r="AEZ900" s="2198"/>
      <c r="AFA900" s="2198"/>
      <c r="AFB900" s="2198"/>
      <c r="AFC900" s="2198"/>
      <c r="AFD900" s="2198"/>
      <c r="AFE900" s="2198"/>
      <c r="AFF900" s="2198"/>
      <c r="AFG900" s="2198"/>
      <c r="AFH900" s="2198"/>
      <c r="AFI900" s="2198"/>
      <c r="AFJ900" s="2198"/>
      <c r="AFK900" s="2198"/>
      <c r="AFL900" s="2198"/>
      <c r="AFM900" s="2198"/>
      <c r="AFN900" s="2198"/>
      <c r="AFO900" s="2198"/>
      <c r="AFP900" s="2198"/>
      <c r="AFQ900" s="2198"/>
      <c r="AFR900" s="2198"/>
      <c r="AFS900" s="2198"/>
      <c r="AFT900" s="2198"/>
      <c r="AFU900" s="2198"/>
      <c r="AFV900" s="2198"/>
      <c r="AFW900" s="2198"/>
      <c r="AFX900" s="2198"/>
      <c r="AFY900" s="2198"/>
      <c r="AFZ900" s="2198"/>
      <c r="AGA900" s="2198"/>
      <c r="AGB900" s="2198"/>
      <c r="AGC900" s="2198"/>
      <c r="AGD900" s="2198"/>
      <c r="AGE900" s="2198"/>
      <c r="AGF900" s="2198"/>
      <c r="AGG900" s="2198"/>
      <c r="AGH900" s="2198"/>
      <c r="AGI900" s="2198"/>
      <c r="AGJ900" s="2198"/>
      <c r="AGK900" s="2198"/>
      <c r="AGL900" s="2198"/>
      <c r="AGM900" s="2198"/>
      <c r="AGN900" s="2198"/>
      <c r="AGO900" s="2198"/>
      <c r="AGP900" s="2198"/>
      <c r="AGQ900" s="2198"/>
      <c r="AGR900" s="2198"/>
      <c r="AGS900" s="2198"/>
      <c r="AGT900" s="2198"/>
      <c r="AGU900" s="2198"/>
      <c r="AGV900" s="2198"/>
      <c r="AGW900" s="2198"/>
      <c r="AGX900" s="2198"/>
      <c r="AGY900" s="2198"/>
      <c r="AGZ900" s="2198"/>
      <c r="AHA900" s="2198"/>
      <c r="AHB900" s="2198"/>
      <c r="AHC900" s="2198"/>
      <c r="AHD900" s="2198"/>
      <c r="AHE900" s="2198"/>
      <c r="AHF900" s="2198"/>
      <c r="AHG900" s="2198"/>
      <c r="AHH900" s="2198"/>
      <c r="AHI900" s="2198"/>
      <c r="AHJ900" s="2198"/>
      <c r="AHK900" s="2198"/>
      <c r="AHL900" s="2198"/>
      <c r="AHM900" s="2198"/>
      <c r="AHN900" s="2198"/>
      <c r="AHO900" s="2198"/>
      <c r="AHP900" s="2198"/>
      <c r="AHQ900" s="2198"/>
      <c r="AHR900" s="2198"/>
      <c r="AHS900" s="2198"/>
      <c r="AHT900" s="2198"/>
      <c r="AHU900" s="2198"/>
      <c r="AHV900" s="2198"/>
      <c r="AHW900" s="2198"/>
      <c r="AHX900" s="2198"/>
      <c r="AHY900" s="2198"/>
      <c r="AHZ900" s="2198"/>
      <c r="AIA900" s="2198"/>
      <c r="AIB900" s="2198"/>
      <c r="AIC900" s="2198"/>
      <c r="AID900" s="2198"/>
      <c r="AIE900" s="2198"/>
      <c r="AIF900" s="2198"/>
      <c r="AIG900" s="2198"/>
      <c r="AIH900" s="2198"/>
      <c r="AII900" s="2198"/>
      <c r="AIJ900" s="2198"/>
      <c r="AIK900" s="2198"/>
      <c r="AIL900" s="2198"/>
      <c r="AIM900" s="2198"/>
      <c r="AIN900" s="2198"/>
      <c r="AIO900" s="2198"/>
      <c r="AIP900" s="2198"/>
      <c r="AIQ900" s="2198"/>
      <c r="AIR900" s="2198"/>
      <c r="AIS900" s="2198"/>
      <c r="AIT900" s="2198"/>
      <c r="AIU900" s="2198"/>
      <c r="AIV900" s="2198"/>
      <c r="AIW900" s="2198"/>
      <c r="AIX900" s="2198"/>
      <c r="AIY900" s="2198"/>
      <c r="AIZ900" s="2198"/>
      <c r="AJA900" s="2198"/>
      <c r="AJB900" s="2198"/>
      <c r="AJC900" s="2198"/>
      <c r="AJD900" s="2198"/>
      <c r="AJE900" s="2198"/>
      <c r="AJF900" s="2198"/>
      <c r="AJG900" s="2198"/>
      <c r="AJH900" s="2198"/>
      <c r="AJI900" s="2198"/>
      <c r="AJJ900" s="2198"/>
      <c r="AJK900" s="2198"/>
      <c r="AJL900" s="2198"/>
      <c r="AJM900" s="2198"/>
      <c r="AJN900" s="2198"/>
      <c r="AJO900" s="2198"/>
      <c r="AJP900" s="2198"/>
      <c r="AJQ900" s="2198"/>
      <c r="AJR900" s="2198"/>
      <c r="AJS900" s="2198"/>
      <c r="AJT900" s="2198"/>
      <c r="AJU900" s="2198"/>
      <c r="AJV900" s="2198"/>
      <c r="AJW900" s="2198"/>
      <c r="AJX900" s="2198"/>
      <c r="AJY900" s="2198"/>
      <c r="AJZ900" s="2198"/>
      <c r="AKA900" s="2198"/>
      <c r="AKB900" s="2198"/>
      <c r="AKC900" s="2198"/>
      <c r="AKD900" s="2198"/>
      <c r="AKE900" s="2198"/>
      <c r="AKF900" s="2198"/>
      <c r="AKG900" s="2198"/>
      <c r="AKH900" s="2198"/>
      <c r="AKI900" s="2198"/>
      <c r="AKJ900" s="2198"/>
      <c r="AKK900" s="2198"/>
      <c r="AKL900" s="2198"/>
      <c r="AKM900" s="2198"/>
      <c r="AKN900" s="2198"/>
      <c r="AKO900" s="2198"/>
      <c r="AKP900" s="2198"/>
      <c r="AKQ900" s="2198"/>
      <c r="AKR900" s="2198"/>
      <c r="AKS900" s="2198"/>
      <c r="AKT900" s="2198"/>
      <c r="AKU900" s="2198"/>
      <c r="AKV900" s="2198"/>
      <c r="AKW900" s="2198"/>
      <c r="AKX900" s="2198"/>
      <c r="AKY900" s="2198"/>
      <c r="AKZ900" s="2198"/>
      <c r="ALA900" s="2198"/>
      <c r="ALB900" s="2198"/>
      <c r="ALC900" s="2198"/>
      <c r="ALD900" s="2198"/>
      <c r="ALE900" s="2198"/>
      <c r="ALF900" s="2198"/>
      <c r="ALG900" s="2198"/>
      <c r="ALH900" s="2198"/>
      <c r="ALI900" s="2198"/>
      <c r="ALJ900" s="2198"/>
      <c r="ALK900" s="2198"/>
      <c r="ALL900" s="2198"/>
      <c r="ALM900" s="2198"/>
      <c r="ALN900" s="2198"/>
      <c r="ALO900" s="2198"/>
      <c r="ALP900" s="2198"/>
      <c r="ALQ900" s="2198"/>
      <c r="ALR900" s="2198"/>
      <c r="ALS900" s="2198"/>
      <c r="ALT900" s="2198"/>
      <c r="ALU900" s="2198"/>
      <c r="ALV900" s="2198"/>
      <c r="ALW900" s="2198"/>
      <c r="ALX900" s="2198"/>
      <c r="ALY900" s="2198"/>
      <c r="ALZ900" s="2198"/>
      <c r="AMA900" s="2198"/>
      <c r="AMB900" s="2198"/>
      <c r="AMC900" s="2198"/>
      <c r="AMD900" s="2198"/>
      <c r="AME900" s="2198"/>
      <c r="AMF900" s="2198"/>
      <c r="AMG900" s="2198"/>
      <c r="AMH900" s="2198"/>
      <c r="AMI900" s="2198"/>
      <c r="AMJ900" s="2198"/>
      <c r="AMK900" s="2198"/>
      <c r="AML900" s="2198"/>
      <c r="AMM900" s="2198"/>
      <c r="AMQ900" s="2198"/>
      <c r="AMR900" s="2198"/>
      <c r="AMS900" s="2198"/>
      <c r="AMT900" s="2198"/>
      <c r="AMU900" s="2198"/>
      <c r="AMV900" s="2198"/>
      <c r="AMW900" s="2198"/>
      <c r="AMX900" s="2198"/>
      <c r="AMY900" s="2198"/>
      <c r="AMZ900" s="2198"/>
      <c r="ANA900" s="2198"/>
      <c r="ANB900" s="2198"/>
      <c r="ANC900" s="2198"/>
      <c r="AND900" s="2198"/>
      <c r="ANE900" s="2198"/>
      <c r="ANF900" s="2198"/>
      <c r="ANG900" s="2198"/>
      <c r="ANH900" s="2198"/>
      <c r="ANI900" s="2198"/>
      <c r="ANJ900" s="2198"/>
      <c r="ANK900" s="2198"/>
      <c r="ANL900" s="2198"/>
      <c r="ANM900" s="2198"/>
      <c r="ANN900" s="2198"/>
      <c r="ANO900" s="2198"/>
      <c r="ANP900" s="2198"/>
      <c r="ANQ900" s="2198"/>
      <c r="ANR900" s="2198"/>
      <c r="ANS900" s="2198"/>
      <c r="ANT900" s="2198"/>
      <c r="ANU900" s="2198"/>
      <c r="ANV900" s="2198"/>
      <c r="ANW900" s="2198"/>
      <c r="ANX900" s="2198"/>
      <c r="ANY900" s="2198"/>
      <c r="ANZ900" s="2198"/>
      <c r="AOA900" s="2198"/>
      <c r="AOB900" s="2198"/>
      <c r="AOC900" s="2198"/>
      <c r="AOD900" s="2198"/>
      <c r="AOE900" s="2198"/>
      <c r="AOF900" s="2198"/>
      <c r="AOG900" s="2198"/>
      <c r="AOH900" s="2198"/>
      <c r="AOI900" s="2198"/>
      <c r="AOJ900" s="2198"/>
      <c r="AOK900" s="2198"/>
      <c r="AOL900" s="2198"/>
      <c r="AOM900" s="2198"/>
      <c r="AON900" s="2198"/>
      <c r="AOO900" s="2198"/>
      <c r="AOP900" s="2198"/>
      <c r="AOQ900" s="2198"/>
      <c r="AOR900" s="2198"/>
      <c r="AOS900" s="2198"/>
      <c r="AOT900" s="2198"/>
      <c r="AOU900" s="2198"/>
      <c r="AOV900" s="2198"/>
      <c r="AOW900" s="2198"/>
      <c r="AOX900" s="2198"/>
      <c r="AOY900" s="2198"/>
      <c r="AOZ900" s="2198"/>
      <c r="APA900" s="2198"/>
      <c r="APB900" s="2198"/>
      <c r="APC900" s="2198"/>
      <c r="APD900" s="2198"/>
      <c r="APE900" s="2198"/>
      <c r="APF900" s="2198"/>
      <c r="APG900" s="2198"/>
      <c r="APH900" s="2198"/>
      <c r="API900" s="2198"/>
      <c r="APJ900" s="2198"/>
      <c r="APK900" s="2198"/>
      <c r="APL900" s="2198"/>
      <c r="APM900" s="2198"/>
      <c r="APN900" s="2198"/>
      <c r="APO900" s="2198"/>
      <c r="APP900" s="2198"/>
      <c r="APQ900" s="2198"/>
      <c r="APR900" s="2198"/>
      <c r="APS900" s="2198"/>
      <c r="APT900" s="2198"/>
      <c r="APU900" s="2198"/>
      <c r="APV900" s="2198"/>
      <c r="APW900" s="2198"/>
      <c r="APX900" s="2198"/>
      <c r="APY900" s="2198"/>
      <c r="APZ900" s="2198"/>
      <c r="AQA900" s="2198"/>
      <c r="AQB900" s="2198"/>
      <c r="AQC900" s="2198"/>
      <c r="AQD900" s="2198"/>
      <c r="AQE900" s="2198"/>
      <c r="AQF900" s="2198"/>
      <c r="AQG900" s="2198"/>
      <c r="AQH900" s="2198"/>
      <c r="AQI900" s="2198"/>
      <c r="AQJ900" s="2198"/>
      <c r="AQK900" s="2198"/>
      <c r="AQL900" s="2198"/>
      <c r="AQM900" s="2198"/>
      <c r="AQN900" s="2198"/>
      <c r="AQO900" s="2198"/>
      <c r="AQP900" s="2198"/>
      <c r="AQQ900" s="2198"/>
      <c r="AQR900" s="2198"/>
      <c r="AQS900" s="2198"/>
      <c r="AQT900" s="2198"/>
      <c r="AQU900" s="2198"/>
      <c r="AQV900" s="2198"/>
      <c r="AQW900" s="2198"/>
      <c r="AQX900" s="2198"/>
      <c r="AQY900" s="2198"/>
      <c r="AQZ900" s="2198"/>
      <c r="ARA900" s="2198"/>
      <c r="ARB900" s="2198"/>
      <c r="ARC900" s="2198"/>
      <c r="ARD900" s="2198"/>
      <c r="ARE900" s="2198"/>
      <c r="ARF900" s="2198"/>
      <c r="ARG900" s="2198"/>
      <c r="ARH900" s="2198"/>
      <c r="ARI900" s="2198"/>
      <c r="ARJ900" s="2198"/>
      <c r="ARK900" s="2198"/>
      <c r="ARL900" s="2198"/>
      <c r="ARM900" s="2198"/>
      <c r="ARN900" s="2198"/>
      <c r="ARO900" s="2198"/>
      <c r="ARP900" s="2198"/>
      <c r="ARQ900" s="2198"/>
      <c r="ARR900" s="2198"/>
      <c r="ARS900" s="2198"/>
      <c r="ART900" s="2198"/>
      <c r="ARU900" s="2198"/>
      <c r="ARV900" s="2198"/>
      <c r="ARW900" s="2198"/>
      <c r="ARX900" s="2198"/>
      <c r="ARY900" s="2198"/>
      <c r="ARZ900" s="2198"/>
      <c r="ASA900" s="2198"/>
      <c r="ASB900" s="2198"/>
      <c r="ASC900" s="2198"/>
      <c r="ASD900" s="2198"/>
      <c r="ASE900" s="2198"/>
      <c r="ASF900" s="2198"/>
      <c r="ASG900" s="2198"/>
      <c r="ASH900" s="2198"/>
      <c r="ASI900" s="2198"/>
      <c r="ASJ900" s="2198"/>
      <c r="ASK900" s="2198"/>
      <c r="ASL900" s="2198"/>
      <c r="ASM900" s="2198"/>
      <c r="ASN900" s="2198"/>
      <c r="ASO900" s="2198"/>
      <c r="ASP900" s="2198"/>
      <c r="ASQ900" s="2198"/>
      <c r="ASR900" s="2198"/>
      <c r="ASS900" s="2198"/>
      <c r="AST900" s="2198"/>
      <c r="ASU900" s="2198"/>
      <c r="ASV900" s="2198"/>
      <c r="ASW900" s="2198"/>
      <c r="ASX900" s="2198"/>
      <c r="ASY900" s="2198"/>
      <c r="ASZ900" s="2198"/>
      <c r="ATA900" s="2198"/>
      <c r="ATB900" s="2198"/>
      <c r="ATC900" s="2198"/>
      <c r="ATD900" s="2198"/>
      <c r="ATE900" s="2198"/>
      <c r="ATF900" s="2198"/>
      <c r="ATG900" s="2198"/>
      <c r="ATH900" s="2198"/>
      <c r="ATI900" s="2198"/>
      <c r="ATJ900" s="2198"/>
      <c r="ATK900" s="2198"/>
      <c r="ATL900" s="2198"/>
      <c r="ATM900" s="2198"/>
      <c r="ATN900" s="2198"/>
      <c r="ATO900" s="2198"/>
      <c r="ATP900" s="2198"/>
      <c r="ATQ900" s="2198"/>
      <c r="ATR900" s="2198"/>
      <c r="ATS900" s="2198"/>
      <c r="ATT900" s="2198"/>
      <c r="ATU900" s="2198"/>
      <c r="ATV900" s="2198"/>
      <c r="ATW900" s="2198"/>
      <c r="ATX900" s="2198"/>
      <c r="ATY900" s="2198"/>
      <c r="ATZ900" s="2198"/>
      <c r="AUA900" s="2198"/>
      <c r="AUB900" s="2198"/>
      <c r="AUC900" s="2198"/>
      <c r="AUD900" s="2198"/>
      <c r="AUE900" s="2198"/>
      <c r="AUF900" s="2198"/>
      <c r="AUG900" s="2198"/>
      <c r="AUH900" s="2198"/>
      <c r="AUI900" s="2198"/>
      <c r="AUJ900" s="2198"/>
      <c r="AUK900" s="2198"/>
      <c r="AUL900" s="2198"/>
      <c r="AUM900" s="2198"/>
      <c r="AUN900" s="2198"/>
      <c r="AUO900" s="2198"/>
      <c r="AUP900" s="2198"/>
      <c r="AUQ900" s="2198"/>
      <c r="AUR900" s="2198"/>
      <c r="AUS900" s="2198"/>
      <c r="AUT900" s="2198"/>
      <c r="AUU900" s="2198"/>
      <c r="AUV900" s="2198"/>
      <c r="AUW900" s="2198"/>
      <c r="AUX900" s="2198"/>
      <c r="AUY900" s="2198"/>
      <c r="AUZ900" s="2198"/>
      <c r="AVA900" s="2198"/>
      <c r="AVB900" s="2198"/>
      <c r="AVC900" s="2198"/>
      <c r="AVD900" s="2198"/>
      <c r="AVE900" s="2198"/>
      <c r="AVF900" s="2198"/>
      <c r="AVG900" s="2198"/>
      <c r="AVH900" s="2198"/>
      <c r="AVI900" s="2198"/>
      <c r="AVJ900" s="2198"/>
      <c r="AVK900" s="2198"/>
      <c r="AVL900" s="2198"/>
      <c r="AVM900" s="2198"/>
      <c r="AVN900" s="2198"/>
      <c r="AVO900" s="2198"/>
      <c r="AVP900" s="2198"/>
      <c r="AVQ900" s="2198"/>
      <c r="AVR900" s="2198"/>
      <c r="AVS900" s="2198"/>
      <c r="AVT900" s="2198"/>
      <c r="AVU900" s="2198"/>
      <c r="AVV900" s="2198"/>
      <c r="AVW900" s="2198"/>
      <c r="AVX900" s="2198"/>
      <c r="AVY900" s="2198"/>
      <c r="AVZ900" s="2198"/>
      <c r="AWA900" s="2198"/>
      <c r="AWB900" s="2198"/>
      <c r="AWC900" s="2198"/>
      <c r="AWD900" s="2198"/>
      <c r="AWE900" s="2198"/>
      <c r="AWF900" s="2198"/>
      <c r="AWG900" s="2198"/>
      <c r="AWH900" s="2198"/>
      <c r="AWI900" s="2198"/>
      <c r="AWM900" s="2198"/>
      <c r="AWN900" s="2198"/>
      <c r="AWO900" s="2198"/>
      <c r="AWP900" s="2198"/>
      <c r="AWQ900" s="2198"/>
      <c r="AWR900" s="2198"/>
      <c r="AWS900" s="2198"/>
      <c r="AWT900" s="2198"/>
      <c r="AWU900" s="2198"/>
      <c r="AWV900" s="2198"/>
      <c r="AWW900" s="2198"/>
      <c r="AWX900" s="2198"/>
      <c r="AWY900" s="2198"/>
      <c r="AWZ900" s="2198"/>
      <c r="AXA900" s="2198"/>
      <c r="AXB900" s="2198"/>
      <c r="AXC900" s="2198"/>
      <c r="AXD900" s="2198"/>
      <c r="AXE900" s="2198"/>
      <c r="AXF900" s="2198"/>
      <c r="AXG900" s="2198"/>
      <c r="AXH900" s="2198"/>
      <c r="AXI900" s="2198"/>
      <c r="AXJ900" s="2198"/>
      <c r="AXK900" s="2198"/>
      <c r="AXL900" s="2198"/>
      <c r="AXM900" s="2198"/>
      <c r="AXN900" s="2198"/>
      <c r="AXO900" s="2198"/>
      <c r="AXP900" s="2198"/>
      <c r="AXQ900" s="2198"/>
      <c r="AXR900" s="2198"/>
      <c r="AXS900" s="2198"/>
      <c r="AXT900" s="2198"/>
      <c r="AXU900" s="2198"/>
      <c r="AXV900" s="2198"/>
      <c r="AXW900" s="2198"/>
      <c r="AXX900" s="2198"/>
      <c r="AXY900" s="2198"/>
      <c r="AXZ900" s="2198"/>
      <c r="AYA900" s="2198"/>
      <c r="AYB900" s="2198"/>
      <c r="AYC900" s="2198"/>
      <c r="AYD900" s="2198"/>
      <c r="AYE900" s="2198"/>
      <c r="AYF900" s="2198"/>
      <c r="AYG900" s="2198"/>
      <c r="AYH900" s="2198"/>
      <c r="AYI900" s="2198"/>
      <c r="AYJ900" s="2198"/>
      <c r="AYK900" s="2198"/>
      <c r="AYL900" s="2198"/>
      <c r="AYM900" s="2198"/>
      <c r="AYN900" s="2198"/>
      <c r="AYO900" s="2198"/>
      <c r="AYP900" s="2198"/>
      <c r="AYQ900" s="2198"/>
      <c r="AYR900" s="2198"/>
      <c r="AYS900" s="2198"/>
      <c r="AYT900" s="2198"/>
      <c r="AYU900" s="2198"/>
      <c r="AYV900" s="2198"/>
      <c r="AYW900" s="2198"/>
      <c r="AYX900" s="2198"/>
      <c r="AYY900" s="2198"/>
      <c r="AYZ900" s="2198"/>
      <c r="AZA900" s="2198"/>
      <c r="AZB900" s="2198"/>
      <c r="AZC900" s="2198"/>
      <c r="AZD900" s="2198"/>
      <c r="AZE900" s="2198"/>
      <c r="AZF900" s="2198"/>
      <c r="AZG900" s="2198"/>
      <c r="AZH900" s="2198"/>
      <c r="AZI900" s="2198"/>
      <c r="AZJ900" s="2198"/>
      <c r="AZK900" s="2198"/>
      <c r="AZL900" s="2198"/>
      <c r="AZM900" s="2198"/>
      <c r="AZN900" s="2198"/>
      <c r="AZO900" s="2198"/>
      <c r="AZP900" s="2198"/>
      <c r="AZQ900" s="2198"/>
      <c r="AZR900" s="2198"/>
      <c r="AZS900" s="2198"/>
      <c r="AZT900" s="2198"/>
      <c r="AZU900" s="2198"/>
      <c r="AZV900" s="2198"/>
      <c r="AZW900" s="2198"/>
      <c r="AZX900" s="2198"/>
      <c r="AZY900" s="2198"/>
      <c r="AZZ900" s="2198"/>
      <c r="BAA900" s="2198"/>
      <c r="BAB900" s="2198"/>
      <c r="BAC900" s="2198"/>
      <c r="BAD900" s="2198"/>
      <c r="BAE900" s="2198"/>
      <c r="BAF900" s="2198"/>
      <c r="BAG900" s="2198"/>
      <c r="BAH900" s="2198"/>
      <c r="BAI900" s="2198"/>
      <c r="BAJ900" s="2198"/>
      <c r="BAK900" s="2198"/>
      <c r="BAL900" s="2198"/>
      <c r="BAM900" s="2198"/>
      <c r="BAN900" s="2198"/>
      <c r="BAO900" s="2198"/>
      <c r="BAP900" s="2198"/>
      <c r="BAQ900" s="2198"/>
      <c r="BAR900" s="2198"/>
      <c r="BAS900" s="2198"/>
      <c r="BAT900" s="2198"/>
      <c r="BAU900" s="2198"/>
      <c r="BAV900" s="2198"/>
      <c r="BAW900" s="2198"/>
      <c r="BAX900" s="2198"/>
      <c r="BAY900" s="2198"/>
      <c r="BAZ900" s="2198"/>
      <c r="BBA900" s="2198"/>
      <c r="BBB900" s="2198"/>
      <c r="BBC900" s="2198"/>
      <c r="BBD900" s="2198"/>
      <c r="BBE900" s="2198"/>
      <c r="BBF900" s="2198"/>
      <c r="BBG900" s="2198"/>
      <c r="BBH900" s="2198"/>
      <c r="BBI900" s="2198"/>
      <c r="BBJ900" s="2198"/>
      <c r="BBK900" s="2198"/>
      <c r="BBL900" s="2198"/>
      <c r="BBM900" s="2198"/>
      <c r="BBN900" s="2198"/>
      <c r="BBO900" s="2198"/>
      <c r="BBP900" s="2198"/>
      <c r="BBQ900" s="2198"/>
      <c r="BBR900" s="2198"/>
      <c r="BBS900" s="2198"/>
      <c r="BBT900" s="2198"/>
      <c r="BBU900" s="2198"/>
      <c r="BBV900" s="2198"/>
      <c r="BBW900" s="2198"/>
      <c r="BBX900" s="2198"/>
      <c r="BBY900" s="2198"/>
      <c r="BBZ900" s="2198"/>
      <c r="BCA900" s="2198"/>
      <c r="BCB900" s="2198"/>
      <c r="BCC900" s="2198"/>
      <c r="BCD900" s="2198"/>
      <c r="BCE900" s="2198"/>
      <c r="BCF900" s="2198"/>
      <c r="BCG900" s="2198"/>
      <c r="BCH900" s="2198"/>
      <c r="BCI900" s="2198"/>
      <c r="BCJ900" s="2198"/>
      <c r="BCK900" s="2198"/>
      <c r="BCL900" s="2198"/>
      <c r="BCM900" s="2198"/>
      <c r="BCN900" s="2198"/>
      <c r="BCO900" s="2198"/>
      <c r="BCP900" s="2198"/>
      <c r="BCQ900" s="2198"/>
      <c r="BCR900" s="2198"/>
      <c r="BCS900" s="2198"/>
      <c r="BCT900" s="2198"/>
      <c r="BCU900" s="2198"/>
      <c r="BCV900" s="2198"/>
      <c r="BCW900" s="2198"/>
      <c r="BCX900" s="2198"/>
      <c r="BCY900" s="2198"/>
      <c r="BCZ900" s="2198"/>
      <c r="BDA900" s="2198"/>
      <c r="BDB900" s="2198"/>
      <c r="BDC900" s="2198"/>
      <c r="BDD900" s="2198"/>
      <c r="BDE900" s="2198"/>
      <c r="BDF900" s="2198"/>
      <c r="BDG900" s="2198"/>
      <c r="BDH900" s="2198"/>
      <c r="BDI900" s="2198"/>
      <c r="BDJ900" s="2198"/>
      <c r="BDK900" s="2198"/>
      <c r="BDL900" s="2198"/>
      <c r="BDM900" s="2198"/>
      <c r="BDN900" s="2198"/>
      <c r="BDO900" s="2198"/>
      <c r="BDP900" s="2198"/>
      <c r="BDQ900" s="2198"/>
      <c r="BDR900" s="2198"/>
      <c r="BDS900" s="2198"/>
      <c r="BDT900" s="2198"/>
      <c r="BDU900" s="2198"/>
      <c r="BDV900" s="2198"/>
      <c r="BDW900" s="2198"/>
      <c r="BDX900" s="2198"/>
      <c r="BDY900" s="2198"/>
      <c r="BDZ900" s="2198"/>
      <c r="BEA900" s="2198"/>
      <c r="BEB900" s="2198"/>
      <c r="BEC900" s="2198"/>
      <c r="BED900" s="2198"/>
      <c r="BEE900" s="2198"/>
      <c r="BEF900" s="2198"/>
      <c r="BEG900" s="2198"/>
      <c r="BEH900" s="2198"/>
      <c r="BEI900" s="2198"/>
      <c r="BEJ900" s="2198"/>
      <c r="BEK900" s="2198"/>
      <c r="BEL900" s="2198"/>
      <c r="BEM900" s="2198"/>
      <c r="BEN900" s="2198"/>
      <c r="BEO900" s="2198"/>
      <c r="BEP900" s="2198"/>
      <c r="BEQ900" s="2198"/>
      <c r="BER900" s="2198"/>
      <c r="BES900" s="2198"/>
      <c r="BET900" s="2198"/>
      <c r="BEU900" s="2198"/>
      <c r="BEV900" s="2198"/>
      <c r="BEW900" s="2198"/>
      <c r="BEX900" s="2198"/>
      <c r="BEY900" s="2198"/>
      <c r="BEZ900" s="2198"/>
      <c r="BFA900" s="2198"/>
      <c r="BFB900" s="2198"/>
      <c r="BFC900" s="2198"/>
      <c r="BFD900" s="2198"/>
      <c r="BFE900" s="2198"/>
      <c r="BFF900" s="2198"/>
      <c r="BFG900" s="2198"/>
      <c r="BFH900" s="2198"/>
      <c r="BFI900" s="2198"/>
      <c r="BFJ900" s="2198"/>
      <c r="BFK900" s="2198"/>
      <c r="BFL900" s="2198"/>
      <c r="BFM900" s="2198"/>
      <c r="BFN900" s="2198"/>
      <c r="BFO900" s="2198"/>
      <c r="BFP900" s="2198"/>
      <c r="BFQ900" s="2198"/>
      <c r="BFR900" s="2198"/>
      <c r="BFS900" s="2198"/>
      <c r="BFT900" s="2198"/>
      <c r="BFU900" s="2198"/>
      <c r="BFV900" s="2198"/>
      <c r="BFW900" s="2198"/>
      <c r="BFX900" s="2198"/>
      <c r="BFY900" s="2198"/>
      <c r="BFZ900" s="2198"/>
      <c r="BGA900" s="2198"/>
      <c r="BGB900" s="2198"/>
      <c r="BGC900" s="2198"/>
      <c r="BGD900" s="2198"/>
      <c r="BGE900" s="2198"/>
      <c r="BGI900" s="2198"/>
      <c r="BGJ900" s="2198"/>
      <c r="BGK900" s="2198"/>
      <c r="BGL900" s="2198"/>
      <c r="BGM900" s="2198"/>
      <c r="BGN900" s="2198"/>
      <c r="BGO900" s="2198"/>
      <c r="BGP900" s="2198"/>
      <c r="BGQ900" s="2198"/>
      <c r="BGR900" s="2198"/>
      <c r="BGS900" s="2198"/>
      <c r="BGT900" s="2198"/>
      <c r="BGU900" s="2198"/>
      <c r="BGV900" s="2198"/>
      <c r="BGW900" s="2198"/>
      <c r="BGX900" s="2198"/>
      <c r="BGY900" s="2198"/>
      <c r="BGZ900" s="2198"/>
      <c r="BHA900" s="2198"/>
      <c r="BHB900" s="2198"/>
      <c r="BHC900" s="2198"/>
      <c r="BHD900" s="2198"/>
      <c r="BHE900" s="2198"/>
      <c r="BHF900" s="2198"/>
      <c r="BHG900" s="2198"/>
      <c r="BHH900" s="2198"/>
      <c r="BHI900" s="2198"/>
      <c r="BHJ900" s="2198"/>
      <c r="BHK900" s="2198"/>
      <c r="BHL900" s="2198"/>
      <c r="BHM900" s="2198"/>
      <c r="BHN900" s="2198"/>
      <c r="BHO900" s="2198"/>
      <c r="BHP900" s="2198"/>
      <c r="BHQ900" s="2198"/>
      <c r="BHR900" s="2198"/>
      <c r="BHS900" s="2198"/>
      <c r="BHT900" s="2198"/>
      <c r="BHU900" s="2198"/>
      <c r="BHV900" s="2198"/>
      <c r="BHW900" s="2198"/>
      <c r="BHX900" s="2198"/>
      <c r="BHY900" s="2198"/>
      <c r="BHZ900" s="2198"/>
      <c r="BIA900" s="2198"/>
      <c r="BIB900" s="2198"/>
      <c r="BIC900" s="2198"/>
      <c r="BID900" s="2198"/>
      <c r="BIE900" s="2198"/>
      <c r="BIF900" s="2198"/>
      <c r="BIG900" s="2198"/>
      <c r="BIH900" s="2198"/>
      <c r="BII900" s="2198"/>
      <c r="BIJ900" s="2198"/>
      <c r="BIK900" s="2198"/>
      <c r="BIL900" s="2198"/>
      <c r="BIM900" s="2198"/>
      <c r="BIN900" s="2198"/>
      <c r="BIO900" s="2198"/>
      <c r="BIP900" s="2198"/>
      <c r="BIQ900" s="2198"/>
      <c r="BIR900" s="2198"/>
      <c r="BIS900" s="2198"/>
      <c r="BIT900" s="2198"/>
      <c r="BIU900" s="2198"/>
      <c r="BIV900" s="2198"/>
      <c r="BIW900" s="2198"/>
      <c r="BIX900" s="2198"/>
      <c r="BIY900" s="2198"/>
      <c r="BIZ900" s="2198"/>
      <c r="BJA900" s="2198"/>
      <c r="BJB900" s="2198"/>
      <c r="BJC900" s="2198"/>
      <c r="BJD900" s="2198"/>
      <c r="BJE900" s="2198"/>
      <c r="BJF900" s="2198"/>
      <c r="BJG900" s="2198"/>
      <c r="BJH900" s="2198"/>
      <c r="BJI900" s="2198"/>
      <c r="BJJ900" s="2198"/>
      <c r="BJK900" s="2198"/>
      <c r="BJL900" s="2198"/>
      <c r="BJM900" s="2198"/>
      <c r="BJN900" s="2198"/>
      <c r="BJO900" s="2198"/>
      <c r="BJP900" s="2198"/>
      <c r="BJQ900" s="2198"/>
      <c r="BJR900" s="2198"/>
      <c r="BJS900" s="2198"/>
      <c r="BJT900" s="2198"/>
      <c r="BJU900" s="2198"/>
      <c r="BJV900" s="2198"/>
      <c r="BJW900" s="2198"/>
      <c r="BJX900" s="2198"/>
      <c r="BJY900" s="2198"/>
      <c r="BJZ900" s="2198"/>
      <c r="BKA900" s="2198"/>
      <c r="BKB900" s="2198"/>
      <c r="BKC900" s="2198"/>
      <c r="BKD900" s="2198"/>
      <c r="BKE900" s="2198"/>
      <c r="BKF900" s="2198"/>
      <c r="BKG900" s="2198"/>
      <c r="BKH900" s="2198"/>
      <c r="BKI900" s="2198"/>
      <c r="BKJ900" s="2198"/>
      <c r="BKK900" s="2198"/>
      <c r="BKL900" s="2198"/>
      <c r="BKM900" s="2198"/>
      <c r="BKN900" s="2198"/>
      <c r="BKO900" s="2198"/>
      <c r="BKP900" s="2198"/>
      <c r="BKQ900" s="2198"/>
      <c r="BKR900" s="2198"/>
      <c r="BKS900" s="2198"/>
      <c r="BKT900" s="2198"/>
      <c r="BKU900" s="2198"/>
      <c r="BKV900" s="2198"/>
      <c r="BKW900" s="2198"/>
      <c r="BKX900" s="2198"/>
      <c r="BKY900" s="2198"/>
      <c r="BKZ900" s="2198"/>
      <c r="BLA900" s="2198"/>
      <c r="BLB900" s="2198"/>
      <c r="BLC900" s="2198"/>
      <c r="BLD900" s="2198"/>
      <c r="BLE900" s="2198"/>
      <c r="BLF900" s="2198"/>
      <c r="BLG900" s="2198"/>
      <c r="BLH900" s="2198"/>
      <c r="BLI900" s="2198"/>
      <c r="BLJ900" s="2198"/>
      <c r="BLK900" s="2198"/>
      <c r="BLL900" s="2198"/>
      <c r="BLM900" s="2198"/>
      <c r="BLN900" s="2198"/>
      <c r="BLO900" s="2198"/>
      <c r="BLP900" s="2198"/>
      <c r="BLQ900" s="2198"/>
      <c r="BLR900" s="2198"/>
      <c r="BLS900" s="2198"/>
      <c r="BLT900" s="2198"/>
      <c r="BLU900" s="2198"/>
      <c r="BLV900" s="2198"/>
      <c r="BLW900" s="2198"/>
      <c r="BLX900" s="2198"/>
      <c r="BLY900" s="2198"/>
      <c r="BLZ900" s="2198"/>
      <c r="BMA900" s="2198"/>
      <c r="BMB900" s="2198"/>
      <c r="BMC900" s="2198"/>
      <c r="BMD900" s="2198"/>
      <c r="BME900" s="2198"/>
      <c r="BMF900" s="2198"/>
      <c r="BMG900" s="2198"/>
      <c r="BMH900" s="2198"/>
      <c r="BMI900" s="2198"/>
      <c r="BMJ900" s="2198"/>
      <c r="BMK900" s="2198"/>
      <c r="BML900" s="2198"/>
      <c r="BMM900" s="2198"/>
      <c r="BMN900" s="2198"/>
      <c r="BMO900" s="2198"/>
      <c r="BMP900" s="2198"/>
      <c r="BMQ900" s="2198"/>
      <c r="BMR900" s="2198"/>
      <c r="BMS900" s="2198"/>
      <c r="BMT900" s="2198"/>
      <c r="BMU900" s="2198"/>
      <c r="BMV900" s="2198"/>
      <c r="BMW900" s="2198"/>
      <c r="BMX900" s="2198"/>
      <c r="BMY900" s="2198"/>
      <c r="BMZ900" s="2198"/>
      <c r="BNA900" s="2198"/>
      <c r="BNB900" s="2198"/>
      <c r="BNC900" s="2198"/>
      <c r="BND900" s="2198"/>
      <c r="BNE900" s="2198"/>
      <c r="BNF900" s="2198"/>
      <c r="BNG900" s="2198"/>
      <c r="BNH900" s="2198"/>
      <c r="BNI900" s="2198"/>
      <c r="BNJ900" s="2198"/>
      <c r="BNK900" s="2198"/>
      <c r="BNL900" s="2198"/>
      <c r="BNM900" s="2198"/>
      <c r="BNN900" s="2198"/>
      <c r="BNO900" s="2198"/>
      <c r="BNP900" s="2198"/>
      <c r="BNQ900" s="2198"/>
      <c r="BNR900" s="2198"/>
      <c r="BNS900" s="2198"/>
      <c r="BNT900" s="2198"/>
      <c r="BNU900" s="2198"/>
      <c r="BNV900" s="2198"/>
      <c r="BNW900" s="2198"/>
      <c r="BNX900" s="2198"/>
      <c r="BNY900" s="2198"/>
      <c r="BNZ900" s="2198"/>
      <c r="BOA900" s="2198"/>
      <c r="BOB900" s="2198"/>
      <c r="BOC900" s="2198"/>
      <c r="BOD900" s="2198"/>
      <c r="BOE900" s="2198"/>
      <c r="BOF900" s="2198"/>
      <c r="BOG900" s="2198"/>
      <c r="BOH900" s="2198"/>
      <c r="BOI900" s="2198"/>
      <c r="BOJ900" s="2198"/>
      <c r="BOK900" s="2198"/>
      <c r="BOL900" s="2198"/>
      <c r="BOM900" s="2198"/>
      <c r="BON900" s="2198"/>
      <c r="BOO900" s="2198"/>
      <c r="BOP900" s="2198"/>
      <c r="BOQ900" s="2198"/>
      <c r="BOR900" s="2198"/>
      <c r="BOS900" s="2198"/>
      <c r="BOT900" s="2198"/>
      <c r="BOU900" s="2198"/>
      <c r="BOV900" s="2198"/>
      <c r="BOW900" s="2198"/>
      <c r="BOX900" s="2198"/>
      <c r="BOY900" s="2198"/>
      <c r="BOZ900" s="2198"/>
      <c r="BPA900" s="2198"/>
      <c r="BPB900" s="2198"/>
      <c r="BPC900" s="2198"/>
      <c r="BPD900" s="2198"/>
      <c r="BPE900" s="2198"/>
      <c r="BPF900" s="2198"/>
      <c r="BPG900" s="2198"/>
      <c r="BPH900" s="2198"/>
      <c r="BPI900" s="2198"/>
      <c r="BPJ900" s="2198"/>
      <c r="BPK900" s="2198"/>
      <c r="BPL900" s="2198"/>
      <c r="BPM900" s="2198"/>
      <c r="BPN900" s="2198"/>
      <c r="BPO900" s="2198"/>
      <c r="BPP900" s="2198"/>
      <c r="BPQ900" s="2198"/>
      <c r="BPR900" s="2198"/>
      <c r="BPS900" s="2198"/>
      <c r="BPT900" s="2198"/>
      <c r="BPU900" s="2198"/>
      <c r="BPV900" s="2198"/>
      <c r="BPW900" s="2198"/>
      <c r="BPX900" s="2198"/>
      <c r="BPY900" s="2198"/>
      <c r="BPZ900" s="2198"/>
      <c r="BQA900" s="2198"/>
      <c r="BQE900" s="2198"/>
      <c r="BQF900" s="2198"/>
      <c r="BQG900" s="2198"/>
      <c r="BQH900" s="2198"/>
      <c r="BQI900" s="2198"/>
      <c r="BQJ900" s="2198"/>
      <c r="BQK900" s="2198"/>
      <c r="BQL900" s="2198"/>
      <c r="BQM900" s="2198"/>
      <c r="BQN900" s="2198"/>
      <c r="BQO900" s="2198"/>
      <c r="BQP900" s="2198"/>
      <c r="BQQ900" s="2198"/>
      <c r="BQR900" s="2198"/>
      <c r="BQS900" s="2198"/>
      <c r="BQT900" s="2198"/>
      <c r="BQU900" s="2198"/>
      <c r="BQV900" s="2198"/>
      <c r="BQW900" s="2198"/>
      <c r="BQX900" s="2198"/>
      <c r="BQY900" s="2198"/>
      <c r="BQZ900" s="2198"/>
      <c r="BRA900" s="2198"/>
      <c r="BRB900" s="2198"/>
      <c r="BRC900" s="2198"/>
      <c r="BRD900" s="2198"/>
      <c r="BRE900" s="2198"/>
      <c r="BRF900" s="2198"/>
      <c r="BRG900" s="2198"/>
      <c r="BRH900" s="2198"/>
      <c r="BRI900" s="2198"/>
      <c r="BRJ900" s="2198"/>
      <c r="BRK900" s="2198"/>
      <c r="BRL900" s="2198"/>
      <c r="BRM900" s="2198"/>
      <c r="BRN900" s="2198"/>
      <c r="BRO900" s="2198"/>
      <c r="BRP900" s="2198"/>
      <c r="BRQ900" s="2198"/>
      <c r="BRR900" s="2198"/>
      <c r="BRS900" s="2198"/>
      <c r="BRT900" s="2198"/>
      <c r="BRU900" s="2198"/>
      <c r="BRV900" s="2198"/>
      <c r="BRW900" s="2198"/>
      <c r="BRX900" s="2198"/>
      <c r="BRY900" s="2198"/>
      <c r="BRZ900" s="2198"/>
      <c r="BSA900" s="2198"/>
      <c r="BSB900" s="2198"/>
      <c r="BSC900" s="2198"/>
      <c r="BSD900" s="2198"/>
      <c r="BSE900" s="2198"/>
      <c r="BSF900" s="2198"/>
      <c r="BSG900" s="2198"/>
      <c r="BSH900" s="2198"/>
      <c r="BSI900" s="2198"/>
      <c r="BSJ900" s="2198"/>
      <c r="BSK900" s="2198"/>
      <c r="BSL900" s="2198"/>
      <c r="BSM900" s="2198"/>
      <c r="BSN900" s="2198"/>
      <c r="BSO900" s="2198"/>
      <c r="BSP900" s="2198"/>
      <c r="BSQ900" s="2198"/>
      <c r="BSR900" s="2198"/>
      <c r="BSS900" s="2198"/>
      <c r="BST900" s="2198"/>
      <c r="BSU900" s="2198"/>
      <c r="BSV900" s="2198"/>
      <c r="BSW900" s="2198"/>
      <c r="BSX900" s="2198"/>
      <c r="BSY900" s="2198"/>
      <c r="BSZ900" s="2198"/>
      <c r="BTA900" s="2198"/>
      <c r="BTB900" s="2198"/>
      <c r="BTC900" s="2198"/>
      <c r="BTD900" s="2198"/>
      <c r="BTE900" s="2198"/>
      <c r="BTF900" s="2198"/>
      <c r="BTG900" s="2198"/>
      <c r="BTH900" s="2198"/>
      <c r="BTI900" s="2198"/>
      <c r="BTJ900" s="2198"/>
      <c r="BTK900" s="2198"/>
      <c r="BTL900" s="2198"/>
      <c r="BTM900" s="2198"/>
      <c r="BTN900" s="2198"/>
      <c r="BTO900" s="2198"/>
      <c r="BTP900" s="2198"/>
      <c r="BTQ900" s="2198"/>
      <c r="BTR900" s="2198"/>
      <c r="BTS900" s="2198"/>
      <c r="BTT900" s="2198"/>
      <c r="BTU900" s="2198"/>
      <c r="BTV900" s="2198"/>
      <c r="BTW900" s="2198"/>
      <c r="BTX900" s="2198"/>
      <c r="BTY900" s="2198"/>
      <c r="BTZ900" s="2198"/>
      <c r="BUA900" s="2198"/>
      <c r="BUB900" s="2198"/>
      <c r="BUC900" s="2198"/>
      <c r="BUD900" s="2198"/>
      <c r="BUE900" s="2198"/>
      <c r="BUF900" s="2198"/>
      <c r="BUG900" s="2198"/>
      <c r="BUH900" s="2198"/>
      <c r="BUI900" s="2198"/>
      <c r="BUJ900" s="2198"/>
      <c r="BUK900" s="2198"/>
      <c r="BUL900" s="2198"/>
      <c r="BUM900" s="2198"/>
      <c r="BUN900" s="2198"/>
      <c r="BUO900" s="2198"/>
      <c r="BUP900" s="2198"/>
      <c r="BUQ900" s="2198"/>
      <c r="BUR900" s="2198"/>
      <c r="BUS900" s="2198"/>
      <c r="BUT900" s="2198"/>
      <c r="BUU900" s="2198"/>
      <c r="BUV900" s="2198"/>
      <c r="BUW900" s="2198"/>
      <c r="BUX900" s="2198"/>
      <c r="BUY900" s="2198"/>
      <c r="BUZ900" s="2198"/>
      <c r="BVA900" s="2198"/>
      <c r="BVB900" s="2198"/>
      <c r="BVC900" s="2198"/>
      <c r="BVD900" s="2198"/>
      <c r="BVE900" s="2198"/>
      <c r="BVF900" s="2198"/>
      <c r="BVG900" s="2198"/>
      <c r="BVH900" s="2198"/>
      <c r="BVI900" s="2198"/>
      <c r="BVJ900" s="2198"/>
      <c r="BVK900" s="2198"/>
      <c r="BVL900" s="2198"/>
      <c r="BVM900" s="2198"/>
      <c r="BVN900" s="2198"/>
      <c r="BVO900" s="2198"/>
      <c r="BVP900" s="2198"/>
      <c r="BVQ900" s="2198"/>
      <c r="BVR900" s="2198"/>
      <c r="BVS900" s="2198"/>
      <c r="BVT900" s="2198"/>
      <c r="BVU900" s="2198"/>
      <c r="BVV900" s="2198"/>
      <c r="BVW900" s="2198"/>
      <c r="BVX900" s="2198"/>
      <c r="BVY900" s="2198"/>
      <c r="BVZ900" s="2198"/>
      <c r="BWA900" s="2198"/>
      <c r="BWB900" s="2198"/>
      <c r="BWC900" s="2198"/>
      <c r="BWD900" s="2198"/>
      <c r="BWE900" s="2198"/>
      <c r="BWF900" s="2198"/>
      <c r="BWG900" s="2198"/>
      <c r="BWH900" s="2198"/>
      <c r="BWI900" s="2198"/>
      <c r="BWJ900" s="2198"/>
      <c r="BWK900" s="2198"/>
      <c r="BWL900" s="2198"/>
      <c r="BWM900" s="2198"/>
      <c r="BWN900" s="2198"/>
      <c r="BWO900" s="2198"/>
      <c r="BWP900" s="2198"/>
      <c r="BWQ900" s="2198"/>
      <c r="BWR900" s="2198"/>
      <c r="BWS900" s="2198"/>
      <c r="BWT900" s="2198"/>
      <c r="BWU900" s="2198"/>
      <c r="BWV900" s="2198"/>
      <c r="BWW900" s="2198"/>
      <c r="BWX900" s="2198"/>
      <c r="BWY900" s="2198"/>
      <c r="BWZ900" s="2198"/>
      <c r="BXA900" s="2198"/>
      <c r="BXB900" s="2198"/>
      <c r="BXC900" s="2198"/>
      <c r="BXD900" s="2198"/>
      <c r="BXE900" s="2198"/>
      <c r="BXF900" s="2198"/>
      <c r="BXG900" s="2198"/>
      <c r="BXH900" s="2198"/>
      <c r="BXI900" s="2198"/>
      <c r="BXJ900" s="2198"/>
      <c r="BXK900" s="2198"/>
      <c r="BXL900" s="2198"/>
      <c r="BXM900" s="2198"/>
      <c r="BXN900" s="2198"/>
      <c r="BXO900" s="2198"/>
      <c r="BXP900" s="2198"/>
      <c r="BXQ900" s="2198"/>
      <c r="BXR900" s="2198"/>
      <c r="BXS900" s="2198"/>
      <c r="BXT900" s="2198"/>
      <c r="BXU900" s="2198"/>
      <c r="BXV900" s="2198"/>
      <c r="BXW900" s="2198"/>
      <c r="BXX900" s="2198"/>
      <c r="BXY900" s="2198"/>
      <c r="BXZ900" s="2198"/>
      <c r="BYA900" s="2198"/>
      <c r="BYB900" s="2198"/>
      <c r="BYC900" s="2198"/>
      <c r="BYD900" s="2198"/>
      <c r="BYE900" s="2198"/>
      <c r="BYF900" s="2198"/>
      <c r="BYG900" s="2198"/>
      <c r="BYH900" s="2198"/>
      <c r="BYI900" s="2198"/>
      <c r="BYJ900" s="2198"/>
      <c r="BYK900" s="2198"/>
      <c r="BYL900" s="2198"/>
      <c r="BYM900" s="2198"/>
      <c r="BYN900" s="2198"/>
      <c r="BYO900" s="2198"/>
      <c r="BYP900" s="2198"/>
      <c r="BYQ900" s="2198"/>
      <c r="BYR900" s="2198"/>
      <c r="BYS900" s="2198"/>
      <c r="BYT900" s="2198"/>
      <c r="BYU900" s="2198"/>
      <c r="BYV900" s="2198"/>
      <c r="BYW900" s="2198"/>
      <c r="BYX900" s="2198"/>
      <c r="BYY900" s="2198"/>
      <c r="BYZ900" s="2198"/>
      <c r="BZA900" s="2198"/>
      <c r="BZB900" s="2198"/>
      <c r="BZC900" s="2198"/>
      <c r="BZD900" s="2198"/>
      <c r="BZE900" s="2198"/>
      <c r="BZF900" s="2198"/>
      <c r="BZG900" s="2198"/>
      <c r="BZH900" s="2198"/>
      <c r="BZI900" s="2198"/>
      <c r="BZJ900" s="2198"/>
      <c r="BZK900" s="2198"/>
      <c r="BZL900" s="2198"/>
      <c r="BZM900" s="2198"/>
      <c r="BZN900" s="2198"/>
      <c r="BZO900" s="2198"/>
      <c r="BZP900" s="2198"/>
      <c r="BZQ900" s="2198"/>
      <c r="BZR900" s="2198"/>
      <c r="BZS900" s="2198"/>
      <c r="BZT900" s="2198"/>
      <c r="BZU900" s="2198"/>
      <c r="BZV900" s="2198"/>
      <c r="BZW900" s="2198"/>
      <c r="CAA900" s="2198"/>
      <c r="CAB900" s="2198"/>
      <c r="CAC900" s="2198"/>
      <c r="CAD900" s="2198"/>
      <c r="CAE900" s="2198"/>
      <c r="CAF900" s="2198"/>
      <c r="CAG900" s="2198"/>
      <c r="CAH900" s="2198"/>
      <c r="CAI900" s="2198"/>
      <c r="CAJ900" s="2198"/>
      <c r="CAK900" s="2198"/>
      <c r="CAL900" s="2198"/>
      <c r="CAM900" s="2198"/>
      <c r="CAN900" s="2198"/>
      <c r="CAO900" s="2198"/>
      <c r="CAP900" s="2198"/>
      <c r="CAQ900" s="2198"/>
      <c r="CAR900" s="2198"/>
      <c r="CAS900" s="2198"/>
      <c r="CAT900" s="2198"/>
      <c r="CAU900" s="2198"/>
      <c r="CAV900" s="2198"/>
      <c r="CAW900" s="2198"/>
      <c r="CAX900" s="2198"/>
      <c r="CAY900" s="2198"/>
      <c r="CAZ900" s="2198"/>
      <c r="CBA900" s="2198"/>
      <c r="CBB900" s="2198"/>
      <c r="CBC900" s="2198"/>
      <c r="CBD900" s="2198"/>
      <c r="CBE900" s="2198"/>
      <c r="CBF900" s="2198"/>
      <c r="CBG900" s="2198"/>
      <c r="CBH900" s="2198"/>
      <c r="CBI900" s="2198"/>
      <c r="CBJ900" s="2198"/>
      <c r="CBK900" s="2198"/>
      <c r="CBL900" s="2198"/>
      <c r="CBM900" s="2198"/>
      <c r="CBN900" s="2198"/>
      <c r="CBO900" s="2198"/>
      <c r="CBP900" s="2198"/>
      <c r="CBQ900" s="2198"/>
      <c r="CBR900" s="2198"/>
      <c r="CBS900" s="2198"/>
      <c r="CBT900" s="2198"/>
      <c r="CBU900" s="2198"/>
      <c r="CBV900" s="2198"/>
      <c r="CBW900" s="2198"/>
      <c r="CBX900" s="2198"/>
      <c r="CBY900" s="2198"/>
      <c r="CBZ900" s="2198"/>
      <c r="CCA900" s="2198"/>
      <c r="CCB900" s="2198"/>
      <c r="CCC900" s="2198"/>
      <c r="CCD900" s="2198"/>
      <c r="CCE900" s="2198"/>
      <c r="CCF900" s="2198"/>
      <c r="CCG900" s="2198"/>
      <c r="CCH900" s="2198"/>
      <c r="CCI900" s="2198"/>
      <c r="CCJ900" s="2198"/>
      <c r="CCK900" s="2198"/>
      <c r="CCL900" s="2198"/>
      <c r="CCM900" s="2198"/>
      <c r="CCN900" s="2198"/>
      <c r="CCO900" s="2198"/>
      <c r="CCP900" s="2198"/>
      <c r="CCQ900" s="2198"/>
      <c r="CCR900" s="2198"/>
      <c r="CCS900" s="2198"/>
      <c r="CCT900" s="2198"/>
      <c r="CCU900" s="2198"/>
      <c r="CCV900" s="2198"/>
      <c r="CCW900" s="2198"/>
      <c r="CCX900" s="2198"/>
      <c r="CCY900" s="2198"/>
      <c r="CCZ900" s="2198"/>
      <c r="CDA900" s="2198"/>
      <c r="CDB900" s="2198"/>
      <c r="CDC900" s="2198"/>
      <c r="CDD900" s="2198"/>
      <c r="CDE900" s="2198"/>
      <c r="CDF900" s="2198"/>
      <c r="CDG900" s="2198"/>
      <c r="CDH900" s="2198"/>
      <c r="CDI900" s="2198"/>
      <c r="CDJ900" s="2198"/>
      <c r="CDK900" s="2198"/>
      <c r="CDL900" s="2198"/>
      <c r="CDM900" s="2198"/>
      <c r="CDN900" s="2198"/>
      <c r="CDO900" s="2198"/>
      <c r="CDP900" s="2198"/>
      <c r="CDQ900" s="2198"/>
      <c r="CDR900" s="2198"/>
      <c r="CDS900" s="2198"/>
      <c r="CDT900" s="2198"/>
      <c r="CDU900" s="2198"/>
      <c r="CDV900" s="2198"/>
      <c r="CDW900" s="2198"/>
      <c r="CDX900" s="2198"/>
      <c r="CDY900" s="2198"/>
      <c r="CDZ900" s="2198"/>
      <c r="CEA900" s="2198"/>
      <c r="CEB900" s="2198"/>
      <c r="CEC900" s="2198"/>
      <c r="CED900" s="2198"/>
      <c r="CEE900" s="2198"/>
      <c r="CEF900" s="2198"/>
      <c r="CEG900" s="2198"/>
      <c r="CEH900" s="2198"/>
      <c r="CEI900" s="2198"/>
      <c r="CEJ900" s="2198"/>
      <c r="CEK900" s="2198"/>
      <c r="CEL900" s="2198"/>
      <c r="CEM900" s="2198"/>
      <c r="CEN900" s="2198"/>
      <c r="CEO900" s="2198"/>
      <c r="CEP900" s="2198"/>
      <c r="CEQ900" s="2198"/>
      <c r="CER900" s="2198"/>
      <c r="CES900" s="2198"/>
      <c r="CET900" s="2198"/>
      <c r="CEU900" s="2198"/>
      <c r="CEV900" s="2198"/>
      <c r="CEW900" s="2198"/>
      <c r="CEX900" s="2198"/>
      <c r="CEY900" s="2198"/>
      <c r="CEZ900" s="2198"/>
      <c r="CFA900" s="2198"/>
      <c r="CFB900" s="2198"/>
      <c r="CFC900" s="2198"/>
      <c r="CFD900" s="2198"/>
      <c r="CFE900" s="2198"/>
      <c r="CFF900" s="2198"/>
      <c r="CFG900" s="2198"/>
      <c r="CFH900" s="2198"/>
      <c r="CFI900" s="2198"/>
      <c r="CFJ900" s="2198"/>
      <c r="CFK900" s="2198"/>
      <c r="CFL900" s="2198"/>
      <c r="CFM900" s="2198"/>
      <c r="CFN900" s="2198"/>
      <c r="CFO900" s="2198"/>
      <c r="CFP900" s="2198"/>
      <c r="CFQ900" s="2198"/>
      <c r="CFR900" s="2198"/>
      <c r="CFS900" s="2198"/>
      <c r="CFT900" s="2198"/>
      <c r="CFU900" s="2198"/>
      <c r="CFV900" s="2198"/>
      <c r="CFW900" s="2198"/>
      <c r="CFX900" s="2198"/>
      <c r="CFY900" s="2198"/>
      <c r="CFZ900" s="2198"/>
      <c r="CGA900" s="2198"/>
      <c r="CGB900" s="2198"/>
      <c r="CGC900" s="2198"/>
      <c r="CGD900" s="2198"/>
      <c r="CGE900" s="2198"/>
      <c r="CGF900" s="2198"/>
      <c r="CGG900" s="2198"/>
      <c r="CGH900" s="2198"/>
      <c r="CGI900" s="2198"/>
      <c r="CGJ900" s="2198"/>
      <c r="CGK900" s="2198"/>
      <c r="CGL900" s="2198"/>
      <c r="CGM900" s="2198"/>
      <c r="CGN900" s="2198"/>
      <c r="CGO900" s="2198"/>
      <c r="CGP900" s="2198"/>
      <c r="CGQ900" s="2198"/>
      <c r="CGR900" s="2198"/>
      <c r="CGS900" s="2198"/>
      <c r="CGT900" s="2198"/>
      <c r="CGU900" s="2198"/>
      <c r="CGV900" s="2198"/>
      <c r="CGW900" s="2198"/>
      <c r="CGX900" s="2198"/>
      <c r="CGY900" s="2198"/>
      <c r="CGZ900" s="2198"/>
      <c r="CHA900" s="2198"/>
      <c r="CHB900" s="2198"/>
      <c r="CHC900" s="2198"/>
      <c r="CHD900" s="2198"/>
      <c r="CHE900" s="2198"/>
      <c r="CHF900" s="2198"/>
      <c r="CHG900" s="2198"/>
      <c r="CHH900" s="2198"/>
      <c r="CHI900" s="2198"/>
      <c r="CHJ900" s="2198"/>
      <c r="CHK900" s="2198"/>
      <c r="CHL900" s="2198"/>
      <c r="CHM900" s="2198"/>
      <c r="CHN900" s="2198"/>
      <c r="CHO900" s="2198"/>
      <c r="CHP900" s="2198"/>
      <c r="CHQ900" s="2198"/>
      <c r="CHR900" s="2198"/>
      <c r="CHS900" s="2198"/>
      <c r="CHT900" s="2198"/>
      <c r="CHU900" s="2198"/>
      <c r="CHV900" s="2198"/>
      <c r="CHW900" s="2198"/>
      <c r="CHX900" s="2198"/>
      <c r="CHY900" s="2198"/>
      <c r="CHZ900" s="2198"/>
      <c r="CIA900" s="2198"/>
      <c r="CIB900" s="2198"/>
      <c r="CIC900" s="2198"/>
      <c r="CID900" s="2198"/>
      <c r="CIE900" s="2198"/>
      <c r="CIF900" s="2198"/>
      <c r="CIG900" s="2198"/>
      <c r="CIH900" s="2198"/>
      <c r="CII900" s="2198"/>
      <c r="CIJ900" s="2198"/>
      <c r="CIK900" s="2198"/>
      <c r="CIL900" s="2198"/>
      <c r="CIM900" s="2198"/>
      <c r="CIN900" s="2198"/>
      <c r="CIO900" s="2198"/>
      <c r="CIP900" s="2198"/>
      <c r="CIQ900" s="2198"/>
      <c r="CIR900" s="2198"/>
      <c r="CIS900" s="2198"/>
      <c r="CIT900" s="2198"/>
      <c r="CIU900" s="2198"/>
      <c r="CIV900" s="2198"/>
      <c r="CIW900" s="2198"/>
      <c r="CIX900" s="2198"/>
      <c r="CIY900" s="2198"/>
      <c r="CIZ900" s="2198"/>
      <c r="CJA900" s="2198"/>
      <c r="CJB900" s="2198"/>
      <c r="CJC900" s="2198"/>
      <c r="CJD900" s="2198"/>
      <c r="CJE900" s="2198"/>
      <c r="CJF900" s="2198"/>
      <c r="CJG900" s="2198"/>
      <c r="CJH900" s="2198"/>
      <c r="CJI900" s="2198"/>
      <c r="CJJ900" s="2198"/>
      <c r="CJK900" s="2198"/>
      <c r="CJL900" s="2198"/>
      <c r="CJM900" s="2198"/>
      <c r="CJN900" s="2198"/>
      <c r="CJO900" s="2198"/>
      <c r="CJP900" s="2198"/>
      <c r="CJQ900" s="2198"/>
      <c r="CJR900" s="2198"/>
      <c r="CJS900" s="2198"/>
      <c r="CJW900" s="2198"/>
      <c r="CJX900" s="2198"/>
      <c r="CJY900" s="2198"/>
      <c r="CJZ900" s="2198"/>
      <c r="CKA900" s="2198"/>
      <c r="CKB900" s="2198"/>
      <c r="CKC900" s="2198"/>
      <c r="CKD900" s="2198"/>
      <c r="CKE900" s="2198"/>
      <c r="CKF900" s="2198"/>
      <c r="CKG900" s="2198"/>
      <c r="CKH900" s="2198"/>
      <c r="CKI900" s="2198"/>
      <c r="CKJ900" s="2198"/>
      <c r="CKK900" s="2198"/>
      <c r="CKL900" s="2198"/>
      <c r="CKM900" s="2198"/>
      <c r="CKN900" s="2198"/>
      <c r="CKO900" s="2198"/>
      <c r="CKP900" s="2198"/>
      <c r="CKQ900" s="2198"/>
      <c r="CKR900" s="2198"/>
      <c r="CKS900" s="2198"/>
      <c r="CKT900" s="2198"/>
      <c r="CKU900" s="2198"/>
      <c r="CKV900" s="2198"/>
      <c r="CKW900" s="2198"/>
      <c r="CKX900" s="2198"/>
      <c r="CKY900" s="2198"/>
      <c r="CKZ900" s="2198"/>
      <c r="CLA900" s="2198"/>
      <c r="CLB900" s="2198"/>
      <c r="CLC900" s="2198"/>
      <c r="CLD900" s="2198"/>
      <c r="CLE900" s="2198"/>
      <c r="CLF900" s="2198"/>
      <c r="CLG900" s="2198"/>
      <c r="CLH900" s="2198"/>
      <c r="CLI900" s="2198"/>
      <c r="CLJ900" s="2198"/>
      <c r="CLK900" s="2198"/>
      <c r="CLL900" s="2198"/>
      <c r="CLM900" s="2198"/>
      <c r="CLN900" s="2198"/>
      <c r="CLO900" s="2198"/>
      <c r="CLP900" s="2198"/>
      <c r="CLQ900" s="2198"/>
      <c r="CLR900" s="2198"/>
      <c r="CLS900" s="2198"/>
      <c r="CLT900" s="2198"/>
      <c r="CLU900" s="2198"/>
      <c r="CLV900" s="2198"/>
      <c r="CLW900" s="2198"/>
      <c r="CLX900" s="2198"/>
      <c r="CLY900" s="2198"/>
      <c r="CLZ900" s="2198"/>
      <c r="CMA900" s="2198"/>
      <c r="CMB900" s="2198"/>
      <c r="CMC900" s="2198"/>
      <c r="CMD900" s="2198"/>
      <c r="CME900" s="2198"/>
      <c r="CMF900" s="2198"/>
      <c r="CMG900" s="2198"/>
      <c r="CMH900" s="2198"/>
      <c r="CMI900" s="2198"/>
      <c r="CMJ900" s="2198"/>
      <c r="CMK900" s="2198"/>
      <c r="CML900" s="2198"/>
      <c r="CMM900" s="2198"/>
      <c r="CMN900" s="2198"/>
      <c r="CMO900" s="2198"/>
      <c r="CMP900" s="2198"/>
      <c r="CMQ900" s="2198"/>
      <c r="CMR900" s="2198"/>
      <c r="CMS900" s="2198"/>
      <c r="CMT900" s="2198"/>
      <c r="CMU900" s="2198"/>
      <c r="CMV900" s="2198"/>
      <c r="CMW900" s="2198"/>
      <c r="CMX900" s="2198"/>
      <c r="CMY900" s="2198"/>
      <c r="CMZ900" s="2198"/>
      <c r="CNA900" s="2198"/>
      <c r="CNB900" s="2198"/>
      <c r="CNC900" s="2198"/>
      <c r="CND900" s="2198"/>
      <c r="CNE900" s="2198"/>
      <c r="CNF900" s="2198"/>
      <c r="CNG900" s="2198"/>
      <c r="CNH900" s="2198"/>
      <c r="CNI900" s="2198"/>
      <c r="CNJ900" s="2198"/>
      <c r="CNK900" s="2198"/>
      <c r="CNL900" s="2198"/>
      <c r="CNM900" s="2198"/>
      <c r="CNN900" s="2198"/>
      <c r="CNO900" s="2198"/>
      <c r="CNP900" s="2198"/>
      <c r="CNQ900" s="2198"/>
      <c r="CNR900" s="2198"/>
      <c r="CNS900" s="2198"/>
      <c r="CNT900" s="2198"/>
      <c r="CNU900" s="2198"/>
      <c r="CNV900" s="2198"/>
      <c r="CNW900" s="2198"/>
      <c r="CNX900" s="2198"/>
      <c r="CNY900" s="2198"/>
      <c r="CNZ900" s="2198"/>
      <c r="COA900" s="2198"/>
      <c r="COB900" s="2198"/>
      <c r="COC900" s="2198"/>
      <c r="COD900" s="2198"/>
      <c r="COE900" s="2198"/>
      <c r="COF900" s="2198"/>
      <c r="COG900" s="2198"/>
      <c r="COH900" s="2198"/>
      <c r="COI900" s="2198"/>
      <c r="COJ900" s="2198"/>
      <c r="COK900" s="2198"/>
      <c r="COL900" s="2198"/>
      <c r="COM900" s="2198"/>
      <c r="CON900" s="2198"/>
      <c r="COO900" s="2198"/>
      <c r="COP900" s="2198"/>
      <c r="COQ900" s="2198"/>
      <c r="COR900" s="2198"/>
      <c r="COS900" s="2198"/>
      <c r="COT900" s="2198"/>
      <c r="COU900" s="2198"/>
      <c r="COV900" s="2198"/>
      <c r="COW900" s="2198"/>
      <c r="COX900" s="2198"/>
      <c r="COY900" s="2198"/>
      <c r="COZ900" s="2198"/>
      <c r="CPA900" s="2198"/>
      <c r="CPB900" s="2198"/>
      <c r="CPC900" s="2198"/>
      <c r="CPD900" s="2198"/>
      <c r="CPE900" s="2198"/>
      <c r="CPF900" s="2198"/>
      <c r="CPG900" s="2198"/>
      <c r="CPH900" s="2198"/>
      <c r="CPI900" s="2198"/>
      <c r="CPJ900" s="2198"/>
      <c r="CPK900" s="2198"/>
      <c r="CPL900" s="2198"/>
      <c r="CPM900" s="2198"/>
      <c r="CPN900" s="2198"/>
      <c r="CPO900" s="2198"/>
      <c r="CPP900" s="2198"/>
      <c r="CPQ900" s="2198"/>
      <c r="CPR900" s="2198"/>
      <c r="CPS900" s="2198"/>
      <c r="CPT900" s="2198"/>
      <c r="CPU900" s="2198"/>
      <c r="CPV900" s="2198"/>
      <c r="CPW900" s="2198"/>
      <c r="CPX900" s="2198"/>
      <c r="CPY900" s="2198"/>
      <c r="CPZ900" s="2198"/>
      <c r="CQA900" s="2198"/>
      <c r="CQB900" s="2198"/>
      <c r="CQC900" s="2198"/>
      <c r="CQD900" s="2198"/>
      <c r="CQE900" s="2198"/>
      <c r="CQF900" s="2198"/>
      <c r="CQG900" s="2198"/>
      <c r="CQH900" s="2198"/>
      <c r="CQI900" s="2198"/>
      <c r="CQJ900" s="2198"/>
      <c r="CQK900" s="2198"/>
      <c r="CQL900" s="2198"/>
      <c r="CQM900" s="2198"/>
      <c r="CQN900" s="2198"/>
      <c r="CQO900" s="2198"/>
      <c r="CQP900" s="2198"/>
      <c r="CQQ900" s="2198"/>
      <c r="CQR900" s="2198"/>
      <c r="CQS900" s="2198"/>
      <c r="CQT900" s="2198"/>
      <c r="CQU900" s="2198"/>
      <c r="CQV900" s="2198"/>
      <c r="CQW900" s="2198"/>
      <c r="CQX900" s="2198"/>
      <c r="CQY900" s="2198"/>
      <c r="CQZ900" s="2198"/>
      <c r="CRA900" s="2198"/>
      <c r="CRB900" s="2198"/>
      <c r="CRC900" s="2198"/>
      <c r="CRD900" s="2198"/>
      <c r="CRE900" s="2198"/>
      <c r="CRF900" s="2198"/>
      <c r="CRG900" s="2198"/>
      <c r="CRH900" s="2198"/>
      <c r="CRI900" s="2198"/>
      <c r="CRJ900" s="2198"/>
      <c r="CRK900" s="2198"/>
      <c r="CRL900" s="2198"/>
      <c r="CRM900" s="2198"/>
      <c r="CRN900" s="2198"/>
      <c r="CRO900" s="2198"/>
      <c r="CRP900" s="2198"/>
      <c r="CRQ900" s="2198"/>
      <c r="CRR900" s="2198"/>
      <c r="CRS900" s="2198"/>
      <c r="CRT900" s="2198"/>
      <c r="CRU900" s="2198"/>
      <c r="CRV900" s="2198"/>
      <c r="CRW900" s="2198"/>
      <c r="CRX900" s="2198"/>
      <c r="CRY900" s="2198"/>
      <c r="CRZ900" s="2198"/>
      <c r="CSA900" s="2198"/>
      <c r="CSB900" s="2198"/>
      <c r="CSC900" s="2198"/>
      <c r="CSD900" s="2198"/>
      <c r="CSE900" s="2198"/>
      <c r="CSF900" s="2198"/>
      <c r="CSG900" s="2198"/>
      <c r="CSH900" s="2198"/>
      <c r="CSI900" s="2198"/>
      <c r="CSJ900" s="2198"/>
      <c r="CSK900" s="2198"/>
      <c r="CSL900" s="2198"/>
      <c r="CSM900" s="2198"/>
      <c r="CSN900" s="2198"/>
      <c r="CSO900" s="2198"/>
      <c r="CSP900" s="2198"/>
      <c r="CSQ900" s="2198"/>
      <c r="CSR900" s="2198"/>
      <c r="CSS900" s="2198"/>
      <c r="CST900" s="2198"/>
      <c r="CSU900" s="2198"/>
      <c r="CSV900" s="2198"/>
      <c r="CSW900" s="2198"/>
      <c r="CSX900" s="2198"/>
      <c r="CSY900" s="2198"/>
      <c r="CSZ900" s="2198"/>
      <c r="CTA900" s="2198"/>
      <c r="CTB900" s="2198"/>
      <c r="CTC900" s="2198"/>
      <c r="CTD900" s="2198"/>
      <c r="CTE900" s="2198"/>
      <c r="CTF900" s="2198"/>
      <c r="CTG900" s="2198"/>
      <c r="CTH900" s="2198"/>
      <c r="CTI900" s="2198"/>
      <c r="CTJ900" s="2198"/>
      <c r="CTK900" s="2198"/>
      <c r="CTL900" s="2198"/>
      <c r="CTM900" s="2198"/>
      <c r="CTN900" s="2198"/>
      <c r="CTO900" s="2198"/>
      <c r="CTS900" s="2198"/>
      <c r="CTT900" s="2198"/>
      <c r="CTU900" s="2198"/>
      <c r="CTV900" s="2198"/>
      <c r="CTW900" s="2198"/>
      <c r="CTX900" s="2198"/>
      <c r="CTY900" s="2198"/>
      <c r="CTZ900" s="2198"/>
      <c r="CUA900" s="2198"/>
      <c r="CUB900" s="2198"/>
      <c r="CUC900" s="2198"/>
      <c r="CUD900" s="2198"/>
      <c r="CUE900" s="2198"/>
      <c r="CUF900" s="2198"/>
      <c r="CUG900" s="2198"/>
      <c r="CUH900" s="2198"/>
      <c r="CUI900" s="2198"/>
      <c r="CUJ900" s="2198"/>
      <c r="CUK900" s="2198"/>
      <c r="CUL900" s="2198"/>
      <c r="CUM900" s="2198"/>
      <c r="CUN900" s="2198"/>
      <c r="CUO900" s="2198"/>
      <c r="CUP900" s="2198"/>
      <c r="CUQ900" s="2198"/>
      <c r="CUR900" s="2198"/>
      <c r="CUS900" s="2198"/>
      <c r="CUT900" s="2198"/>
      <c r="CUU900" s="2198"/>
      <c r="CUV900" s="2198"/>
      <c r="CUW900" s="2198"/>
      <c r="CUX900" s="2198"/>
      <c r="CUY900" s="2198"/>
      <c r="CUZ900" s="2198"/>
      <c r="CVA900" s="2198"/>
      <c r="CVB900" s="2198"/>
      <c r="CVC900" s="2198"/>
      <c r="CVD900" s="2198"/>
      <c r="CVE900" s="2198"/>
      <c r="CVF900" s="2198"/>
      <c r="CVG900" s="2198"/>
      <c r="CVH900" s="2198"/>
      <c r="CVI900" s="2198"/>
      <c r="CVJ900" s="2198"/>
      <c r="CVK900" s="2198"/>
      <c r="CVL900" s="2198"/>
      <c r="CVM900" s="2198"/>
      <c r="CVN900" s="2198"/>
      <c r="CVO900" s="2198"/>
      <c r="CVP900" s="2198"/>
      <c r="CVQ900" s="2198"/>
      <c r="CVR900" s="2198"/>
      <c r="CVS900" s="2198"/>
      <c r="CVT900" s="2198"/>
      <c r="CVU900" s="2198"/>
      <c r="CVV900" s="2198"/>
      <c r="CVW900" s="2198"/>
      <c r="CVX900" s="2198"/>
      <c r="CVY900" s="2198"/>
      <c r="CVZ900" s="2198"/>
      <c r="CWA900" s="2198"/>
      <c r="CWB900" s="2198"/>
      <c r="CWC900" s="2198"/>
      <c r="CWD900" s="2198"/>
      <c r="CWE900" s="2198"/>
      <c r="CWF900" s="2198"/>
      <c r="CWG900" s="2198"/>
      <c r="CWH900" s="2198"/>
      <c r="CWI900" s="2198"/>
      <c r="CWJ900" s="2198"/>
      <c r="CWK900" s="2198"/>
      <c r="CWL900" s="2198"/>
      <c r="CWM900" s="2198"/>
      <c r="CWN900" s="2198"/>
      <c r="CWO900" s="2198"/>
      <c r="CWP900" s="2198"/>
      <c r="CWQ900" s="2198"/>
      <c r="CWR900" s="2198"/>
      <c r="CWS900" s="2198"/>
      <c r="CWT900" s="2198"/>
      <c r="CWU900" s="2198"/>
      <c r="CWV900" s="2198"/>
      <c r="CWW900" s="2198"/>
      <c r="CWX900" s="2198"/>
      <c r="CWY900" s="2198"/>
      <c r="CWZ900" s="2198"/>
      <c r="CXA900" s="2198"/>
      <c r="CXB900" s="2198"/>
      <c r="CXC900" s="2198"/>
      <c r="CXD900" s="2198"/>
      <c r="CXE900" s="2198"/>
      <c r="CXF900" s="2198"/>
      <c r="CXG900" s="2198"/>
      <c r="CXH900" s="2198"/>
      <c r="CXI900" s="2198"/>
      <c r="CXJ900" s="2198"/>
      <c r="CXK900" s="2198"/>
      <c r="CXL900" s="2198"/>
      <c r="CXM900" s="2198"/>
      <c r="CXN900" s="2198"/>
      <c r="CXO900" s="2198"/>
      <c r="CXP900" s="2198"/>
      <c r="CXQ900" s="2198"/>
      <c r="CXR900" s="2198"/>
      <c r="CXS900" s="2198"/>
      <c r="CXT900" s="2198"/>
      <c r="CXU900" s="2198"/>
      <c r="CXV900" s="2198"/>
      <c r="CXW900" s="2198"/>
      <c r="CXX900" s="2198"/>
      <c r="CXY900" s="2198"/>
      <c r="CXZ900" s="2198"/>
      <c r="CYA900" s="2198"/>
      <c r="CYB900" s="2198"/>
      <c r="CYC900" s="2198"/>
      <c r="CYD900" s="2198"/>
      <c r="CYE900" s="2198"/>
      <c r="CYF900" s="2198"/>
      <c r="CYG900" s="2198"/>
      <c r="CYH900" s="2198"/>
      <c r="CYI900" s="2198"/>
      <c r="CYJ900" s="2198"/>
      <c r="CYK900" s="2198"/>
      <c r="CYL900" s="2198"/>
      <c r="CYM900" s="2198"/>
      <c r="CYN900" s="2198"/>
      <c r="CYO900" s="2198"/>
      <c r="CYP900" s="2198"/>
      <c r="CYQ900" s="2198"/>
      <c r="CYR900" s="2198"/>
      <c r="CYS900" s="2198"/>
      <c r="CYT900" s="2198"/>
      <c r="CYU900" s="2198"/>
      <c r="CYV900" s="2198"/>
      <c r="CYW900" s="2198"/>
      <c r="CYX900" s="2198"/>
      <c r="CYY900" s="2198"/>
      <c r="CYZ900" s="2198"/>
      <c r="CZA900" s="2198"/>
      <c r="CZB900" s="2198"/>
      <c r="CZC900" s="2198"/>
      <c r="CZD900" s="2198"/>
      <c r="CZE900" s="2198"/>
      <c r="CZF900" s="2198"/>
      <c r="CZG900" s="2198"/>
      <c r="CZH900" s="2198"/>
      <c r="CZI900" s="2198"/>
      <c r="CZJ900" s="2198"/>
      <c r="CZK900" s="2198"/>
      <c r="CZL900" s="2198"/>
      <c r="CZM900" s="2198"/>
      <c r="CZN900" s="2198"/>
      <c r="CZO900" s="2198"/>
      <c r="CZP900" s="2198"/>
      <c r="CZQ900" s="2198"/>
      <c r="CZR900" s="2198"/>
      <c r="CZS900" s="2198"/>
      <c r="CZT900" s="2198"/>
      <c r="CZU900" s="2198"/>
      <c r="CZV900" s="2198"/>
      <c r="CZW900" s="2198"/>
      <c r="CZX900" s="2198"/>
      <c r="CZY900" s="2198"/>
      <c r="CZZ900" s="2198"/>
      <c r="DAA900" s="2198"/>
      <c r="DAB900" s="2198"/>
      <c r="DAC900" s="2198"/>
      <c r="DAD900" s="2198"/>
      <c r="DAE900" s="2198"/>
      <c r="DAF900" s="2198"/>
      <c r="DAG900" s="2198"/>
      <c r="DAH900" s="2198"/>
      <c r="DAI900" s="2198"/>
      <c r="DAJ900" s="2198"/>
      <c r="DAK900" s="2198"/>
      <c r="DAL900" s="2198"/>
      <c r="DAM900" s="2198"/>
      <c r="DAN900" s="2198"/>
      <c r="DAO900" s="2198"/>
      <c r="DAP900" s="2198"/>
      <c r="DAQ900" s="2198"/>
      <c r="DAR900" s="2198"/>
      <c r="DAS900" s="2198"/>
      <c r="DAT900" s="2198"/>
      <c r="DAU900" s="2198"/>
      <c r="DAV900" s="2198"/>
      <c r="DAW900" s="2198"/>
      <c r="DAX900" s="2198"/>
      <c r="DAY900" s="2198"/>
      <c r="DAZ900" s="2198"/>
      <c r="DBA900" s="2198"/>
      <c r="DBB900" s="2198"/>
      <c r="DBC900" s="2198"/>
      <c r="DBD900" s="2198"/>
      <c r="DBE900" s="2198"/>
      <c r="DBF900" s="2198"/>
      <c r="DBG900" s="2198"/>
      <c r="DBH900" s="2198"/>
      <c r="DBI900" s="2198"/>
      <c r="DBJ900" s="2198"/>
      <c r="DBK900" s="2198"/>
      <c r="DBL900" s="2198"/>
      <c r="DBM900" s="2198"/>
      <c r="DBN900" s="2198"/>
      <c r="DBO900" s="2198"/>
      <c r="DBP900" s="2198"/>
      <c r="DBQ900" s="2198"/>
      <c r="DBR900" s="2198"/>
      <c r="DBS900" s="2198"/>
      <c r="DBT900" s="2198"/>
      <c r="DBU900" s="2198"/>
      <c r="DBV900" s="2198"/>
      <c r="DBW900" s="2198"/>
      <c r="DBX900" s="2198"/>
      <c r="DBY900" s="2198"/>
      <c r="DBZ900" s="2198"/>
      <c r="DCA900" s="2198"/>
      <c r="DCB900" s="2198"/>
      <c r="DCC900" s="2198"/>
      <c r="DCD900" s="2198"/>
      <c r="DCE900" s="2198"/>
      <c r="DCF900" s="2198"/>
      <c r="DCG900" s="2198"/>
      <c r="DCH900" s="2198"/>
      <c r="DCI900" s="2198"/>
      <c r="DCJ900" s="2198"/>
      <c r="DCK900" s="2198"/>
      <c r="DCL900" s="2198"/>
      <c r="DCM900" s="2198"/>
      <c r="DCN900" s="2198"/>
      <c r="DCO900" s="2198"/>
      <c r="DCP900" s="2198"/>
      <c r="DCQ900" s="2198"/>
      <c r="DCR900" s="2198"/>
      <c r="DCS900" s="2198"/>
      <c r="DCT900" s="2198"/>
      <c r="DCU900" s="2198"/>
      <c r="DCV900" s="2198"/>
      <c r="DCW900" s="2198"/>
      <c r="DCX900" s="2198"/>
      <c r="DCY900" s="2198"/>
      <c r="DCZ900" s="2198"/>
      <c r="DDA900" s="2198"/>
      <c r="DDB900" s="2198"/>
      <c r="DDC900" s="2198"/>
      <c r="DDD900" s="2198"/>
      <c r="DDE900" s="2198"/>
      <c r="DDF900" s="2198"/>
      <c r="DDG900" s="2198"/>
      <c r="DDH900" s="2198"/>
      <c r="DDI900" s="2198"/>
      <c r="DDJ900" s="2198"/>
      <c r="DDK900" s="2198"/>
      <c r="DDO900" s="2198"/>
      <c r="DDP900" s="2198"/>
      <c r="DDQ900" s="2198"/>
      <c r="DDR900" s="2198"/>
      <c r="DDS900" s="2198"/>
      <c r="DDT900" s="2198"/>
      <c r="DDU900" s="2198"/>
      <c r="DDV900" s="2198"/>
      <c r="DDW900" s="2198"/>
      <c r="DDX900" s="2198"/>
      <c r="DDY900" s="2198"/>
      <c r="DDZ900" s="2198"/>
      <c r="DEA900" s="2198"/>
      <c r="DEB900" s="2198"/>
      <c r="DEC900" s="2198"/>
      <c r="DED900" s="2198"/>
      <c r="DEE900" s="2198"/>
      <c r="DEF900" s="2198"/>
      <c r="DEG900" s="2198"/>
      <c r="DEH900" s="2198"/>
      <c r="DEI900" s="2198"/>
      <c r="DEJ900" s="2198"/>
      <c r="DEK900" s="2198"/>
      <c r="DEL900" s="2198"/>
      <c r="DEM900" s="2198"/>
      <c r="DEN900" s="2198"/>
      <c r="DEO900" s="2198"/>
      <c r="DEP900" s="2198"/>
      <c r="DEQ900" s="2198"/>
      <c r="DER900" s="2198"/>
      <c r="DES900" s="2198"/>
      <c r="DET900" s="2198"/>
      <c r="DEU900" s="2198"/>
      <c r="DEV900" s="2198"/>
      <c r="DEW900" s="2198"/>
      <c r="DEX900" s="2198"/>
      <c r="DEY900" s="2198"/>
      <c r="DEZ900" s="2198"/>
      <c r="DFA900" s="2198"/>
      <c r="DFB900" s="2198"/>
      <c r="DFC900" s="2198"/>
      <c r="DFD900" s="2198"/>
      <c r="DFE900" s="2198"/>
      <c r="DFF900" s="2198"/>
      <c r="DFG900" s="2198"/>
      <c r="DFH900" s="2198"/>
      <c r="DFI900" s="2198"/>
      <c r="DFJ900" s="2198"/>
      <c r="DFK900" s="2198"/>
      <c r="DFL900" s="2198"/>
      <c r="DFM900" s="2198"/>
      <c r="DFN900" s="2198"/>
      <c r="DFO900" s="2198"/>
      <c r="DFP900" s="2198"/>
      <c r="DFQ900" s="2198"/>
      <c r="DFR900" s="2198"/>
      <c r="DFS900" s="2198"/>
      <c r="DFT900" s="2198"/>
      <c r="DFU900" s="2198"/>
      <c r="DFV900" s="2198"/>
      <c r="DFW900" s="2198"/>
      <c r="DFX900" s="2198"/>
      <c r="DFY900" s="2198"/>
      <c r="DFZ900" s="2198"/>
      <c r="DGA900" s="2198"/>
      <c r="DGB900" s="2198"/>
      <c r="DGC900" s="2198"/>
      <c r="DGD900" s="2198"/>
      <c r="DGE900" s="2198"/>
      <c r="DGF900" s="2198"/>
      <c r="DGG900" s="2198"/>
      <c r="DGH900" s="2198"/>
      <c r="DGI900" s="2198"/>
      <c r="DGJ900" s="2198"/>
      <c r="DGK900" s="2198"/>
      <c r="DGL900" s="2198"/>
      <c r="DGM900" s="2198"/>
      <c r="DGN900" s="2198"/>
      <c r="DGO900" s="2198"/>
      <c r="DGP900" s="2198"/>
      <c r="DGQ900" s="2198"/>
      <c r="DGR900" s="2198"/>
      <c r="DGS900" s="2198"/>
      <c r="DGT900" s="2198"/>
      <c r="DGU900" s="2198"/>
      <c r="DGV900" s="2198"/>
      <c r="DGW900" s="2198"/>
      <c r="DGX900" s="2198"/>
      <c r="DGY900" s="2198"/>
      <c r="DGZ900" s="2198"/>
      <c r="DHA900" s="2198"/>
      <c r="DHB900" s="2198"/>
      <c r="DHC900" s="2198"/>
      <c r="DHD900" s="2198"/>
      <c r="DHE900" s="2198"/>
      <c r="DHF900" s="2198"/>
      <c r="DHG900" s="2198"/>
      <c r="DHH900" s="2198"/>
      <c r="DHI900" s="2198"/>
      <c r="DHJ900" s="2198"/>
      <c r="DHK900" s="2198"/>
      <c r="DHL900" s="2198"/>
      <c r="DHM900" s="2198"/>
      <c r="DHN900" s="2198"/>
      <c r="DHO900" s="2198"/>
      <c r="DHP900" s="2198"/>
      <c r="DHQ900" s="2198"/>
      <c r="DHR900" s="2198"/>
      <c r="DHS900" s="2198"/>
      <c r="DHT900" s="2198"/>
      <c r="DHU900" s="2198"/>
      <c r="DHV900" s="2198"/>
      <c r="DHW900" s="2198"/>
      <c r="DHX900" s="2198"/>
      <c r="DHY900" s="2198"/>
      <c r="DHZ900" s="2198"/>
      <c r="DIA900" s="2198"/>
      <c r="DIB900" s="2198"/>
      <c r="DIC900" s="2198"/>
      <c r="DID900" s="2198"/>
      <c r="DIE900" s="2198"/>
      <c r="DIF900" s="2198"/>
      <c r="DIG900" s="2198"/>
      <c r="DIH900" s="2198"/>
      <c r="DII900" s="2198"/>
      <c r="DIJ900" s="2198"/>
      <c r="DIK900" s="2198"/>
      <c r="DIL900" s="2198"/>
      <c r="DIM900" s="2198"/>
      <c r="DIN900" s="2198"/>
      <c r="DIO900" s="2198"/>
      <c r="DIP900" s="2198"/>
      <c r="DIQ900" s="2198"/>
      <c r="DIR900" s="2198"/>
      <c r="DIS900" s="2198"/>
      <c r="DIT900" s="2198"/>
      <c r="DIU900" s="2198"/>
      <c r="DIV900" s="2198"/>
      <c r="DIW900" s="2198"/>
      <c r="DIX900" s="2198"/>
      <c r="DIY900" s="2198"/>
      <c r="DIZ900" s="2198"/>
      <c r="DJA900" s="2198"/>
      <c r="DJB900" s="2198"/>
      <c r="DJC900" s="2198"/>
      <c r="DJD900" s="2198"/>
      <c r="DJE900" s="2198"/>
      <c r="DJF900" s="2198"/>
      <c r="DJG900" s="2198"/>
      <c r="DJH900" s="2198"/>
      <c r="DJI900" s="2198"/>
      <c r="DJJ900" s="2198"/>
      <c r="DJK900" s="2198"/>
      <c r="DJL900" s="2198"/>
      <c r="DJM900" s="2198"/>
      <c r="DJN900" s="2198"/>
      <c r="DJO900" s="2198"/>
      <c r="DJP900" s="2198"/>
      <c r="DJQ900" s="2198"/>
      <c r="DJR900" s="2198"/>
      <c r="DJS900" s="2198"/>
      <c r="DJT900" s="2198"/>
      <c r="DJU900" s="2198"/>
      <c r="DJV900" s="2198"/>
      <c r="DJW900" s="2198"/>
      <c r="DJX900" s="2198"/>
      <c r="DJY900" s="2198"/>
      <c r="DJZ900" s="2198"/>
      <c r="DKA900" s="2198"/>
      <c r="DKB900" s="2198"/>
      <c r="DKC900" s="2198"/>
      <c r="DKD900" s="2198"/>
      <c r="DKE900" s="2198"/>
      <c r="DKF900" s="2198"/>
      <c r="DKG900" s="2198"/>
      <c r="DKH900" s="2198"/>
      <c r="DKI900" s="2198"/>
      <c r="DKJ900" s="2198"/>
      <c r="DKK900" s="2198"/>
      <c r="DKL900" s="2198"/>
      <c r="DKM900" s="2198"/>
      <c r="DKN900" s="2198"/>
      <c r="DKO900" s="2198"/>
      <c r="DKP900" s="2198"/>
      <c r="DKQ900" s="2198"/>
      <c r="DKR900" s="2198"/>
      <c r="DKS900" s="2198"/>
      <c r="DKT900" s="2198"/>
      <c r="DKU900" s="2198"/>
      <c r="DKV900" s="2198"/>
      <c r="DKW900" s="2198"/>
      <c r="DKX900" s="2198"/>
      <c r="DKY900" s="2198"/>
      <c r="DKZ900" s="2198"/>
      <c r="DLA900" s="2198"/>
      <c r="DLB900" s="2198"/>
      <c r="DLC900" s="2198"/>
      <c r="DLD900" s="2198"/>
      <c r="DLE900" s="2198"/>
      <c r="DLF900" s="2198"/>
      <c r="DLG900" s="2198"/>
      <c r="DLH900" s="2198"/>
      <c r="DLI900" s="2198"/>
      <c r="DLJ900" s="2198"/>
      <c r="DLK900" s="2198"/>
      <c r="DLL900" s="2198"/>
      <c r="DLM900" s="2198"/>
      <c r="DLN900" s="2198"/>
      <c r="DLO900" s="2198"/>
      <c r="DLP900" s="2198"/>
      <c r="DLQ900" s="2198"/>
      <c r="DLR900" s="2198"/>
      <c r="DLS900" s="2198"/>
      <c r="DLT900" s="2198"/>
      <c r="DLU900" s="2198"/>
      <c r="DLV900" s="2198"/>
      <c r="DLW900" s="2198"/>
      <c r="DLX900" s="2198"/>
      <c r="DLY900" s="2198"/>
      <c r="DLZ900" s="2198"/>
      <c r="DMA900" s="2198"/>
      <c r="DMB900" s="2198"/>
      <c r="DMC900" s="2198"/>
      <c r="DMD900" s="2198"/>
      <c r="DME900" s="2198"/>
      <c r="DMF900" s="2198"/>
      <c r="DMG900" s="2198"/>
      <c r="DMH900" s="2198"/>
      <c r="DMI900" s="2198"/>
      <c r="DMJ900" s="2198"/>
      <c r="DMK900" s="2198"/>
      <c r="DML900" s="2198"/>
      <c r="DMM900" s="2198"/>
      <c r="DMN900" s="2198"/>
      <c r="DMO900" s="2198"/>
      <c r="DMP900" s="2198"/>
      <c r="DMQ900" s="2198"/>
      <c r="DMR900" s="2198"/>
      <c r="DMS900" s="2198"/>
      <c r="DMT900" s="2198"/>
      <c r="DMU900" s="2198"/>
      <c r="DMV900" s="2198"/>
      <c r="DMW900" s="2198"/>
      <c r="DMX900" s="2198"/>
      <c r="DMY900" s="2198"/>
      <c r="DMZ900" s="2198"/>
      <c r="DNA900" s="2198"/>
      <c r="DNB900" s="2198"/>
      <c r="DNC900" s="2198"/>
      <c r="DND900" s="2198"/>
      <c r="DNE900" s="2198"/>
      <c r="DNF900" s="2198"/>
      <c r="DNG900" s="2198"/>
      <c r="DNK900" s="2198"/>
      <c r="DNL900" s="2198"/>
      <c r="DNM900" s="2198"/>
      <c r="DNN900" s="2198"/>
      <c r="DNO900" s="2198"/>
      <c r="DNP900" s="2198"/>
      <c r="DNQ900" s="2198"/>
      <c r="DNR900" s="2198"/>
      <c r="DNS900" s="2198"/>
      <c r="DNT900" s="2198"/>
      <c r="DNU900" s="2198"/>
      <c r="DNV900" s="2198"/>
      <c r="DNW900" s="2198"/>
      <c r="DNX900" s="2198"/>
      <c r="DNY900" s="2198"/>
      <c r="DNZ900" s="2198"/>
      <c r="DOA900" s="2198"/>
      <c r="DOB900" s="2198"/>
      <c r="DOC900" s="2198"/>
      <c r="DOD900" s="2198"/>
      <c r="DOE900" s="2198"/>
      <c r="DOF900" s="2198"/>
      <c r="DOG900" s="2198"/>
      <c r="DOH900" s="2198"/>
      <c r="DOI900" s="2198"/>
      <c r="DOJ900" s="2198"/>
      <c r="DOK900" s="2198"/>
      <c r="DOL900" s="2198"/>
      <c r="DOM900" s="2198"/>
      <c r="DON900" s="2198"/>
      <c r="DOO900" s="2198"/>
      <c r="DOP900" s="2198"/>
      <c r="DOQ900" s="2198"/>
      <c r="DOR900" s="2198"/>
      <c r="DOS900" s="2198"/>
      <c r="DOT900" s="2198"/>
      <c r="DOU900" s="2198"/>
      <c r="DOV900" s="2198"/>
      <c r="DOW900" s="2198"/>
      <c r="DOX900" s="2198"/>
      <c r="DOY900" s="2198"/>
      <c r="DOZ900" s="2198"/>
      <c r="DPA900" s="2198"/>
      <c r="DPB900" s="2198"/>
      <c r="DPC900" s="2198"/>
      <c r="DPD900" s="2198"/>
      <c r="DPE900" s="2198"/>
      <c r="DPF900" s="2198"/>
      <c r="DPG900" s="2198"/>
      <c r="DPH900" s="2198"/>
      <c r="DPI900" s="2198"/>
      <c r="DPJ900" s="2198"/>
      <c r="DPK900" s="2198"/>
      <c r="DPL900" s="2198"/>
      <c r="DPM900" s="2198"/>
      <c r="DPN900" s="2198"/>
      <c r="DPO900" s="2198"/>
      <c r="DPP900" s="2198"/>
      <c r="DPQ900" s="2198"/>
      <c r="DPR900" s="2198"/>
      <c r="DPS900" s="2198"/>
      <c r="DPT900" s="2198"/>
      <c r="DPU900" s="2198"/>
      <c r="DPV900" s="2198"/>
      <c r="DPW900" s="2198"/>
      <c r="DPX900" s="2198"/>
      <c r="DPY900" s="2198"/>
      <c r="DPZ900" s="2198"/>
      <c r="DQA900" s="2198"/>
      <c r="DQB900" s="2198"/>
      <c r="DQC900" s="2198"/>
      <c r="DQD900" s="2198"/>
      <c r="DQE900" s="2198"/>
      <c r="DQF900" s="2198"/>
      <c r="DQG900" s="2198"/>
      <c r="DQH900" s="2198"/>
      <c r="DQI900" s="2198"/>
      <c r="DQJ900" s="2198"/>
      <c r="DQK900" s="2198"/>
      <c r="DQL900" s="2198"/>
      <c r="DQM900" s="2198"/>
      <c r="DQN900" s="2198"/>
      <c r="DQO900" s="2198"/>
      <c r="DQP900" s="2198"/>
      <c r="DQQ900" s="2198"/>
      <c r="DQR900" s="2198"/>
      <c r="DQS900" s="2198"/>
      <c r="DQT900" s="2198"/>
      <c r="DQU900" s="2198"/>
      <c r="DQV900" s="2198"/>
      <c r="DQW900" s="2198"/>
      <c r="DQX900" s="2198"/>
      <c r="DQY900" s="2198"/>
      <c r="DQZ900" s="2198"/>
      <c r="DRA900" s="2198"/>
      <c r="DRB900" s="2198"/>
      <c r="DRC900" s="2198"/>
      <c r="DRD900" s="2198"/>
      <c r="DRE900" s="2198"/>
      <c r="DRF900" s="2198"/>
      <c r="DRG900" s="2198"/>
      <c r="DRH900" s="2198"/>
      <c r="DRI900" s="2198"/>
      <c r="DRJ900" s="2198"/>
      <c r="DRK900" s="2198"/>
      <c r="DRL900" s="2198"/>
      <c r="DRM900" s="2198"/>
      <c r="DRN900" s="2198"/>
      <c r="DRO900" s="2198"/>
      <c r="DRP900" s="2198"/>
      <c r="DRQ900" s="2198"/>
      <c r="DRR900" s="2198"/>
      <c r="DRS900" s="2198"/>
      <c r="DRT900" s="2198"/>
      <c r="DRU900" s="2198"/>
      <c r="DRV900" s="2198"/>
      <c r="DRW900" s="2198"/>
      <c r="DRX900" s="2198"/>
      <c r="DRY900" s="2198"/>
      <c r="DRZ900" s="2198"/>
      <c r="DSA900" s="2198"/>
      <c r="DSB900" s="2198"/>
      <c r="DSC900" s="2198"/>
      <c r="DSD900" s="2198"/>
      <c r="DSE900" s="2198"/>
      <c r="DSF900" s="2198"/>
      <c r="DSG900" s="2198"/>
      <c r="DSH900" s="2198"/>
      <c r="DSI900" s="2198"/>
      <c r="DSJ900" s="2198"/>
      <c r="DSK900" s="2198"/>
      <c r="DSL900" s="2198"/>
      <c r="DSM900" s="2198"/>
      <c r="DSN900" s="2198"/>
      <c r="DSO900" s="2198"/>
      <c r="DSP900" s="2198"/>
      <c r="DSQ900" s="2198"/>
      <c r="DSR900" s="2198"/>
      <c r="DSS900" s="2198"/>
      <c r="DST900" s="2198"/>
      <c r="DSU900" s="2198"/>
      <c r="DSV900" s="2198"/>
      <c r="DSW900" s="2198"/>
      <c r="DSX900" s="2198"/>
      <c r="DSY900" s="2198"/>
      <c r="DSZ900" s="2198"/>
      <c r="DTA900" s="2198"/>
      <c r="DTB900" s="2198"/>
      <c r="DTC900" s="2198"/>
      <c r="DTD900" s="2198"/>
      <c r="DTE900" s="2198"/>
      <c r="DTF900" s="2198"/>
      <c r="DTG900" s="2198"/>
      <c r="DTH900" s="2198"/>
      <c r="DTI900" s="2198"/>
      <c r="DTJ900" s="2198"/>
      <c r="DTK900" s="2198"/>
      <c r="DTL900" s="2198"/>
      <c r="DTM900" s="2198"/>
      <c r="DTN900" s="2198"/>
      <c r="DTO900" s="2198"/>
      <c r="DTP900" s="2198"/>
      <c r="DTQ900" s="2198"/>
      <c r="DTR900" s="2198"/>
      <c r="DTS900" s="2198"/>
      <c r="DTT900" s="2198"/>
      <c r="DTU900" s="2198"/>
      <c r="DTV900" s="2198"/>
      <c r="DTW900" s="2198"/>
      <c r="DTX900" s="2198"/>
      <c r="DTY900" s="2198"/>
      <c r="DTZ900" s="2198"/>
      <c r="DUA900" s="2198"/>
      <c r="DUB900" s="2198"/>
      <c r="DUC900" s="2198"/>
      <c r="DUD900" s="2198"/>
      <c r="DUE900" s="2198"/>
      <c r="DUF900" s="2198"/>
      <c r="DUG900" s="2198"/>
      <c r="DUH900" s="2198"/>
      <c r="DUI900" s="2198"/>
      <c r="DUJ900" s="2198"/>
      <c r="DUK900" s="2198"/>
      <c r="DUL900" s="2198"/>
      <c r="DUM900" s="2198"/>
      <c r="DUN900" s="2198"/>
      <c r="DUO900" s="2198"/>
      <c r="DUP900" s="2198"/>
      <c r="DUQ900" s="2198"/>
      <c r="DUR900" s="2198"/>
      <c r="DUS900" s="2198"/>
      <c r="DUT900" s="2198"/>
      <c r="DUU900" s="2198"/>
      <c r="DUV900" s="2198"/>
      <c r="DUW900" s="2198"/>
      <c r="DUX900" s="2198"/>
      <c r="DUY900" s="2198"/>
      <c r="DUZ900" s="2198"/>
      <c r="DVA900" s="2198"/>
      <c r="DVB900" s="2198"/>
      <c r="DVC900" s="2198"/>
      <c r="DVD900" s="2198"/>
      <c r="DVE900" s="2198"/>
      <c r="DVF900" s="2198"/>
      <c r="DVG900" s="2198"/>
      <c r="DVH900" s="2198"/>
      <c r="DVI900" s="2198"/>
      <c r="DVJ900" s="2198"/>
      <c r="DVK900" s="2198"/>
      <c r="DVL900" s="2198"/>
      <c r="DVM900" s="2198"/>
      <c r="DVN900" s="2198"/>
      <c r="DVO900" s="2198"/>
      <c r="DVP900" s="2198"/>
      <c r="DVQ900" s="2198"/>
      <c r="DVR900" s="2198"/>
      <c r="DVS900" s="2198"/>
      <c r="DVT900" s="2198"/>
      <c r="DVU900" s="2198"/>
      <c r="DVV900" s="2198"/>
      <c r="DVW900" s="2198"/>
      <c r="DVX900" s="2198"/>
      <c r="DVY900" s="2198"/>
      <c r="DVZ900" s="2198"/>
      <c r="DWA900" s="2198"/>
      <c r="DWB900" s="2198"/>
      <c r="DWC900" s="2198"/>
      <c r="DWD900" s="2198"/>
      <c r="DWE900" s="2198"/>
      <c r="DWF900" s="2198"/>
      <c r="DWG900" s="2198"/>
      <c r="DWH900" s="2198"/>
      <c r="DWI900" s="2198"/>
      <c r="DWJ900" s="2198"/>
      <c r="DWK900" s="2198"/>
      <c r="DWL900" s="2198"/>
      <c r="DWM900" s="2198"/>
      <c r="DWN900" s="2198"/>
      <c r="DWO900" s="2198"/>
      <c r="DWP900" s="2198"/>
      <c r="DWQ900" s="2198"/>
      <c r="DWR900" s="2198"/>
      <c r="DWS900" s="2198"/>
      <c r="DWT900" s="2198"/>
      <c r="DWU900" s="2198"/>
      <c r="DWV900" s="2198"/>
      <c r="DWW900" s="2198"/>
      <c r="DWX900" s="2198"/>
      <c r="DWY900" s="2198"/>
      <c r="DWZ900" s="2198"/>
      <c r="DXA900" s="2198"/>
      <c r="DXB900" s="2198"/>
      <c r="DXC900" s="2198"/>
      <c r="DXG900" s="2198"/>
      <c r="DXH900" s="2198"/>
      <c r="DXI900" s="2198"/>
      <c r="DXJ900" s="2198"/>
      <c r="DXK900" s="2198"/>
      <c r="DXL900" s="2198"/>
      <c r="DXM900" s="2198"/>
      <c r="DXN900" s="2198"/>
      <c r="DXO900" s="2198"/>
      <c r="DXP900" s="2198"/>
      <c r="DXQ900" s="2198"/>
      <c r="DXR900" s="2198"/>
      <c r="DXS900" s="2198"/>
      <c r="DXT900" s="2198"/>
      <c r="DXU900" s="2198"/>
      <c r="DXV900" s="2198"/>
      <c r="DXW900" s="2198"/>
      <c r="DXX900" s="2198"/>
      <c r="DXY900" s="2198"/>
      <c r="DXZ900" s="2198"/>
      <c r="DYA900" s="2198"/>
      <c r="DYB900" s="2198"/>
      <c r="DYC900" s="2198"/>
      <c r="DYD900" s="2198"/>
      <c r="DYE900" s="2198"/>
      <c r="DYF900" s="2198"/>
      <c r="DYG900" s="2198"/>
      <c r="DYH900" s="2198"/>
      <c r="DYI900" s="2198"/>
      <c r="DYJ900" s="2198"/>
      <c r="DYK900" s="2198"/>
      <c r="DYL900" s="2198"/>
      <c r="DYM900" s="2198"/>
      <c r="DYN900" s="2198"/>
      <c r="DYO900" s="2198"/>
      <c r="DYP900" s="2198"/>
      <c r="DYQ900" s="2198"/>
      <c r="DYR900" s="2198"/>
      <c r="DYS900" s="2198"/>
      <c r="DYT900" s="2198"/>
      <c r="DYU900" s="2198"/>
      <c r="DYV900" s="2198"/>
      <c r="DYW900" s="2198"/>
      <c r="DYX900" s="2198"/>
      <c r="DYY900" s="2198"/>
      <c r="DYZ900" s="2198"/>
      <c r="DZA900" s="2198"/>
      <c r="DZB900" s="2198"/>
      <c r="DZC900" s="2198"/>
      <c r="DZD900" s="2198"/>
      <c r="DZE900" s="2198"/>
      <c r="DZF900" s="2198"/>
      <c r="DZG900" s="2198"/>
      <c r="DZH900" s="2198"/>
      <c r="DZI900" s="2198"/>
      <c r="DZJ900" s="2198"/>
      <c r="DZK900" s="2198"/>
      <c r="DZL900" s="2198"/>
      <c r="DZM900" s="2198"/>
      <c r="DZN900" s="2198"/>
      <c r="DZO900" s="2198"/>
      <c r="DZP900" s="2198"/>
      <c r="DZQ900" s="2198"/>
      <c r="DZR900" s="2198"/>
      <c r="DZS900" s="2198"/>
      <c r="DZT900" s="2198"/>
      <c r="DZU900" s="2198"/>
      <c r="DZV900" s="2198"/>
      <c r="DZW900" s="2198"/>
      <c r="DZX900" s="2198"/>
      <c r="DZY900" s="2198"/>
      <c r="DZZ900" s="2198"/>
      <c r="EAA900" s="2198"/>
      <c r="EAB900" s="2198"/>
      <c r="EAC900" s="2198"/>
      <c r="EAD900" s="2198"/>
      <c r="EAE900" s="2198"/>
      <c r="EAF900" s="2198"/>
      <c r="EAG900" s="2198"/>
      <c r="EAH900" s="2198"/>
      <c r="EAI900" s="2198"/>
      <c r="EAJ900" s="2198"/>
      <c r="EAK900" s="2198"/>
      <c r="EAL900" s="2198"/>
      <c r="EAM900" s="2198"/>
      <c r="EAN900" s="2198"/>
      <c r="EAO900" s="2198"/>
      <c r="EAP900" s="2198"/>
      <c r="EAQ900" s="2198"/>
      <c r="EAR900" s="2198"/>
      <c r="EAS900" s="2198"/>
      <c r="EAT900" s="2198"/>
      <c r="EAU900" s="2198"/>
      <c r="EAV900" s="2198"/>
      <c r="EAW900" s="2198"/>
      <c r="EAX900" s="2198"/>
      <c r="EAY900" s="2198"/>
      <c r="EAZ900" s="2198"/>
      <c r="EBA900" s="2198"/>
      <c r="EBB900" s="2198"/>
      <c r="EBC900" s="2198"/>
      <c r="EBD900" s="2198"/>
      <c r="EBE900" s="2198"/>
      <c r="EBF900" s="2198"/>
      <c r="EBG900" s="2198"/>
      <c r="EBH900" s="2198"/>
      <c r="EBI900" s="2198"/>
      <c r="EBJ900" s="2198"/>
      <c r="EBK900" s="2198"/>
      <c r="EBL900" s="2198"/>
      <c r="EBM900" s="2198"/>
      <c r="EBN900" s="2198"/>
      <c r="EBO900" s="2198"/>
      <c r="EBP900" s="2198"/>
      <c r="EBQ900" s="2198"/>
      <c r="EBR900" s="2198"/>
      <c r="EBS900" s="2198"/>
      <c r="EBT900" s="2198"/>
      <c r="EBU900" s="2198"/>
      <c r="EBV900" s="2198"/>
      <c r="EBW900" s="2198"/>
      <c r="EBX900" s="2198"/>
      <c r="EBY900" s="2198"/>
      <c r="EBZ900" s="2198"/>
      <c r="ECA900" s="2198"/>
      <c r="ECB900" s="2198"/>
      <c r="ECC900" s="2198"/>
      <c r="ECD900" s="2198"/>
      <c r="ECE900" s="2198"/>
      <c r="ECF900" s="2198"/>
      <c r="ECG900" s="2198"/>
      <c r="ECH900" s="2198"/>
      <c r="ECI900" s="2198"/>
      <c r="ECJ900" s="2198"/>
      <c r="ECK900" s="2198"/>
      <c r="ECL900" s="2198"/>
      <c r="ECM900" s="2198"/>
      <c r="ECN900" s="2198"/>
      <c r="ECO900" s="2198"/>
      <c r="ECP900" s="2198"/>
      <c r="ECQ900" s="2198"/>
      <c r="ECR900" s="2198"/>
      <c r="ECS900" s="2198"/>
      <c r="ECT900" s="2198"/>
      <c r="ECU900" s="2198"/>
      <c r="ECV900" s="2198"/>
      <c r="ECW900" s="2198"/>
      <c r="ECX900" s="2198"/>
      <c r="ECY900" s="2198"/>
      <c r="ECZ900" s="2198"/>
      <c r="EDA900" s="2198"/>
      <c r="EDB900" s="2198"/>
      <c r="EDC900" s="2198"/>
      <c r="EDD900" s="2198"/>
      <c r="EDE900" s="2198"/>
      <c r="EDF900" s="2198"/>
      <c r="EDG900" s="2198"/>
      <c r="EDH900" s="2198"/>
      <c r="EDI900" s="2198"/>
      <c r="EDJ900" s="2198"/>
      <c r="EDK900" s="2198"/>
      <c r="EDL900" s="2198"/>
      <c r="EDM900" s="2198"/>
      <c r="EDN900" s="2198"/>
      <c r="EDO900" s="2198"/>
      <c r="EDP900" s="2198"/>
      <c r="EDQ900" s="2198"/>
      <c r="EDR900" s="2198"/>
      <c r="EDS900" s="2198"/>
      <c r="EDT900" s="2198"/>
      <c r="EDU900" s="2198"/>
      <c r="EDV900" s="2198"/>
      <c r="EDW900" s="2198"/>
      <c r="EDX900" s="2198"/>
      <c r="EDY900" s="2198"/>
      <c r="EDZ900" s="2198"/>
      <c r="EEA900" s="2198"/>
      <c r="EEB900" s="2198"/>
      <c r="EEC900" s="2198"/>
      <c r="EED900" s="2198"/>
      <c r="EEE900" s="2198"/>
      <c r="EEF900" s="2198"/>
      <c r="EEG900" s="2198"/>
      <c r="EEH900" s="2198"/>
      <c r="EEI900" s="2198"/>
      <c r="EEJ900" s="2198"/>
      <c r="EEK900" s="2198"/>
      <c r="EEL900" s="2198"/>
      <c r="EEM900" s="2198"/>
      <c r="EEN900" s="2198"/>
      <c r="EEO900" s="2198"/>
      <c r="EEP900" s="2198"/>
      <c r="EEQ900" s="2198"/>
      <c r="EER900" s="2198"/>
      <c r="EES900" s="2198"/>
      <c r="EET900" s="2198"/>
      <c r="EEU900" s="2198"/>
      <c r="EEV900" s="2198"/>
      <c r="EEW900" s="2198"/>
      <c r="EEX900" s="2198"/>
      <c r="EEY900" s="2198"/>
      <c r="EEZ900" s="2198"/>
      <c r="EFA900" s="2198"/>
      <c r="EFB900" s="2198"/>
      <c r="EFC900" s="2198"/>
      <c r="EFD900" s="2198"/>
      <c r="EFE900" s="2198"/>
      <c r="EFF900" s="2198"/>
      <c r="EFG900" s="2198"/>
      <c r="EFH900" s="2198"/>
      <c r="EFI900" s="2198"/>
      <c r="EFJ900" s="2198"/>
      <c r="EFK900" s="2198"/>
      <c r="EFL900" s="2198"/>
      <c r="EFM900" s="2198"/>
      <c r="EFN900" s="2198"/>
      <c r="EFO900" s="2198"/>
      <c r="EFP900" s="2198"/>
      <c r="EFQ900" s="2198"/>
      <c r="EFR900" s="2198"/>
      <c r="EFS900" s="2198"/>
      <c r="EFT900" s="2198"/>
      <c r="EFU900" s="2198"/>
      <c r="EFV900" s="2198"/>
      <c r="EFW900" s="2198"/>
      <c r="EFX900" s="2198"/>
      <c r="EFY900" s="2198"/>
      <c r="EFZ900" s="2198"/>
      <c r="EGA900" s="2198"/>
      <c r="EGB900" s="2198"/>
      <c r="EGC900" s="2198"/>
      <c r="EGD900" s="2198"/>
      <c r="EGE900" s="2198"/>
      <c r="EGF900" s="2198"/>
      <c r="EGG900" s="2198"/>
      <c r="EGH900" s="2198"/>
      <c r="EGI900" s="2198"/>
      <c r="EGJ900" s="2198"/>
      <c r="EGK900" s="2198"/>
      <c r="EGL900" s="2198"/>
      <c r="EGM900" s="2198"/>
      <c r="EGN900" s="2198"/>
      <c r="EGO900" s="2198"/>
      <c r="EGP900" s="2198"/>
      <c r="EGQ900" s="2198"/>
      <c r="EGR900" s="2198"/>
      <c r="EGS900" s="2198"/>
      <c r="EGT900" s="2198"/>
      <c r="EGU900" s="2198"/>
      <c r="EGV900" s="2198"/>
      <c r="EGW900" s="2198"/>
      <c r="EGX900" s="2198"/>
      <c r="EGY900" s="2198"/>
      <c r="EHC900" s="2198"/>
      <c r="EHD900" s="2198"/>
      <c r="EHE900" s="2198"/>
      <c r="EHF900" s="2198"/>
      <c r="EHG900" s="2198"/>
      <c r="EHH900" s="2198"/>
      <c r="EHI900" s="2198"/>
      <c r="EHJ900" s="2198"/>
      <c r="EHK900" s="2198"/>
      <c r="EHL900" s="2198"/>
      <c r="EHM900" s="2198"/>
      <c r="EHN900" s="2198"/>
      <c r="EHO900" s="2198"/>
      <c r="EHP900" s="2198"/>
      <c r="EHQ900" s="2198"/>
      <c r="EHR900" s="2198"/>
      <c r="EHS900" s="2198"/>
      <c r="EHT900" s="2198"/>
      <c r="EHU900" s="2198"/>
      <c r="EHV900" s="2198"/>
      <c r="EHW900" s="2198"/>
      <c r="EHX900" s="2198"/>
      <c r="EHY900" s="2198"/>
      <c r="EHZ900" s="2198"/>
      <c r="EIA900" s="2198"/>
      <c r="EIB900" s="2198"/>
      <c r="EIC900" s="2198"/>
      <c r="EID900" s="2198"/>
      <c r="EIE900" s="2198"/>
      <c r="EIF900" s="2198"/>
      <c r="EIG900" s="2198"/>
      <c r="EIH900" s="2198"/>
      <c r="EII900" s="2198"/>
      <c r="EIJ900" s="2198"/>
      <c r="EIK900" s="2198"/>
      <c r="EIL900" s="2198"/>
      <c r="EIM900" s="2198"/>
      <c r="EIN900" s="2198"/>
      <c r="EIO900" s="2198"/>
      <c r="EIP900" s="2198"/>
      <c r="EIQ900" s="2198"/>
      <c r="EIR900" s="2198"/>
      <c r="EIS900" s="2198"/>
      <c r="EIT900" s="2198"/>
      <c r="EIU900" s="2198"/>
      <c r="EIV900" s="2198"/>
      <c r="EIW900" s="2198"/>
      <c r="EIX900" s="2198"/>
      <c r="EIY900" s="2198"/>
      <c r="EIZ900" s="2198"/>
      <c r="EJA900" s="2198"/>
      <c r="EJB900" s="2198"/>
      <c r="EJC900" s="2198"/>
      <c r="EJD900" s="2198"/>
      <c r="EJE900" s="2198"/>
      <c r="EJF900" s="2198"/>
      <c r="EJG900" s="2198"/>
      <c r="EJH900" s="2198"/>
      <c r="EJI900" s="2198"/>
      <c r="EJJ900" s="2198"/>
      <c r="EJK900" s="2198"/>
      <c r="EJL900" s="2198"/>
      <c r="EJM900" s="2198"/>
      <c r="EJN900" s="2198"/>
      <c r="EJO900" s="2198"/>
      <c r="EJP900" s="2198"/>
      <c r="EJQ900" s="2198"/>
      <c r="EJR900" s="2198"/>
      <c r="EJS900" s="2198"/>
      <c r="EJT900" s="2198"/>
      <c r="EJU900" s="2198"/>
      <c r="EJV900" s="2198"/>
      <c r="EJW900" s="2198"/>
      <c r="EJX900" s="2198"/>
      <c r="EJY900" s="2198"/>
      <c r="EJZ900" s="2198"/>
      <c r="EKA900" s="2198"/>
      <c r="EKB900" s="2198"/>
      <c r="EKC900" s="2198"/>
      <c r="EKD900" s="2198"/>
      <c r="EKE900" s="2198"/>
      <c r="EKF900" s="2198"/>
      <c r="EKG900" s="2198"/>
      <c r="EKH900" s="2198"/>
      <c r="EKI900" s="2198"/>
      <c r="EKJ900" s="2198"/>
      <c r="EKK900" s="2198"/>
      <c r="EKL900" s="2198"/>
      <c r="EKM900" s="2198"/>
      <c r="EKN900" s="2198"/>
      <c r="EKO900" s="2198"/>
      <c r="EKP900" s="2198"/>
      <c r="EKQ900" s="2198"/>
      <c r="EKR900" s="2198"/>
      <c r="EKS900" s="2198"/>
      <c r="EKT900" s="2198"/>
      <c r="EKU900" s="2198"/>
      <c r="EKV900" s="2198"/>
      <c r="EKW900" s="2198"/>
      <c r="EKX900" s="2198"/>
      <c r="EKY900" s="2198"/>
      <c r="EKZ900" s="2198"/>
      <c r="ELA900" s="2198"/>
      <c r="ELB900" s="2198"/>
      <c r="ELC900" s="2198"/>
      <c r="ELD900" s="2198"/>
      <c r="ELE900" s="2198"/>
      <c r="ELF900" s="2198"/>
      <c r="ELG900" s="2198"/>
      <c r="ELH900" s="2198"/>
      <c r="ELI900" s="2198"/>
      <c r="ELJ900" s="2198"/>
      <c r="ELK900" s="2198"/>
      <c r="ELL900" s="2198"/>
      <c r="ELM900" s="2198"/>
      <c r="ELN900" s="2198"/>
      <c r="ELO900" s="2198"/>
      <c r="ELP900" s="2198"/>
      <c r="ELQ900" s="2198"/>
      <c r="ELR900" s="2198"/>
      <c r="ELS900" s="2198"/>
      <c r="ELT900" s="2198"/>
      <c r="ELU900" s="2198"/>
      <c r="ELV900" s="2198"/>
      <c r="ELW900" s="2198"/>
      <c r="ELX900" s="2198"/>
      <c r="ELY900" s="2198"/>
      <c r="ELZ900" s="2198"/>
      <c r="EMA900" s="2198"/>
      <c r="EMB900" s="2198"/>
      <c r="EMC900" s="2198"/>
      <c r="EMD900" s="2198"/>
      <c r="EME900" s="2198"/>
      <c r="EMF900" s="2198"/>
      <c r="EMG900" s="2198"/>
      <c r="EMH900" s="2198"/>
      <c r="EMI900" s="2198"/>
      <c r="EMJ900" s="2198"/>
      <c r="EMK900" s="2198"/>
      <c r="EML900" s="2198"/>
      <c r="EMM900" s="2198"/>
      <c r="EMN900" s="2198"/>
      <c r="EMO900" s="2198"/>
      <c r="EMP900" s="2198"/>
      <c r="EMQ900" s="2198"/>
      <c r="EMR900" s="2198"/>
      <c r="EMS900" s="2198"/>
      <c r="EMT900" s="2198"/>
      <c r="EMU900" s="2198"/>
      <c r="EMV900" s="2198"/>
      <c r="EMW900" s="2198"/>
      <c r="EMX900" s="2198"/>
      <c r="EMY900" s="2198"/>
      <c r="EMZ900" s="2198"/>
      <c r="ENA900" s="2198"/>
      <c r="ENB900" s="2198"/>
      <c r="ENC900" s="2198"/>
      <c r="END900" s="2198"/>
      <c r="ENE900" s="2198"/>
      <c r="ENF900" s="2198"/>
      <c r="ENG900" s="2198"/>
      <c r="ENH900" s="2198"/>
      <c r="ENI900" s="2198"/>
      <c r="ENJ900" s="2198"/>
      <c r="ENK900" s="2198"/>
      <c r="ENL900" s="2198"/>
      <c r="ENM900" s="2198"/>
      <c r="ENN900" s="2198"/>
      <c r="ENO900" s="2198"/>
      <c r="ENP900" s="2198"/>
      <c r="ENQ900" s="2198"/>
      <c r="ENR900" s="2198"/>
      <c r="ENS900" s="2198"/>
      <c r="ENT900" s="2198"/>
      <c r="ENU900" s="2198"/>
      <c r="ENV900" s="2198"/>
      <c r="ENW900" s="2198"/>
      <c r="ENX900" s="2198"/>
      <c r="ENY900" s="2198"/>
      <c r="ENZ900" s="2198"/>
      <c r="EOA900" s="2198"/>
      <c r="EOB900" s="2198"/>
      <c r="EOC900" s="2198"/>
      <c r="EOD900" s="2198"/>
      <c r="EOE900" s="2198"/>
      <c r="EOF900" s="2198"/>
      <c r="EOG900" s="2198"/>
      <c r="EOH900" s="2198"/>
      <c r="EOI900" s="2198"/>
      <c r="EOJ900" s="2198"/>
      <c r="EOK900" s="2198"/>
      <c r="EOL900" s="2198"/>
      <c r="EOM900" s="2198"/>
      <c r="EON900" s="2198"/>
      <c r="EOO900" s="2198"/>
      <c r="EOP900" s="2198"/>
      <c r="EOQ900" s="2198"/>
      <c r="EOR900" s="2198"/>
      <c r="EOS900" s="2198"/>
      <c r="EOT900" s="2198"/>
      <c r="EOU900" s="2198"/>
      <c r="EOV900" s="2198"/>
      <c r="EOW900" s="2198"/>
      <c r="EOX900" s="2198"/>
      <c r="EOY900" s="2198"/>
      <c r="EOZ900" s="2198"/>
      <c r="EPA900" s="2198"/>
      <c r="EPB900" s="2198"/>
      <c r="EPC900" s="2198"/>
      <c r="EPD900" s="2198"/>
      <c r="EPE900" s="2198"/>
      <c r="EPF900" s="2198"/>
      <c r="EPG900" s="2198"/>
      <c r="EPH900" s="2198"/>
      <c r="EPI900" s="2198"/>
      <c r="EPJ900" s="2198"/>
      <c r="EPK900" s="2198"/>
      <c r="EPL900" s="2198"/>
      <c r="EPM900" s="2198"/>
      <c r="EPN900" s="2198"/>
      <c r="EPO900" s="2198"/>
      <c r="EPP900" s="2198"/>
      <c r="EPQ900" s="2198"/>
      <c r="EPR900" s="2198"/>
      <c r="EPS900" s="2198"/>
      <c r="EPT900" s="2198"/>
      <c r="EPU900" s="2198"/>
      <c r="EPV900" s="2198"/>
      <c r="EPW900" s="2198"/>
      <c r="EPX900" s="2198"/>
      <c r="EPY900" s="2198"/>
      <c r="EPZ900" s="2198"/>
      <c r="EQA900" s="2198"/>
      <c r="EQB900" s="2198"/>
      <c r="EQC900" s="2198"/>
      <c r="EQD900" s="2198"/>
      <c r="EQE900" s="2198"/>
      <c r="EQF900" s="2198"/>
      <c r="EQG900" s="2198"/>
      <c r="EQH900" s="2198"/>
      <c r="EQI900" s="2198"/>
      <c r="EQJ900" s="2198"/>
      <c r="EQK900" s="2198"/>
      <c r="EQL900" s="2198"/>
      <c r="EQM900" s="2198"/>
      <c r="EQN900" s="2198"/>
      <c r="EQO900" s="2198"/>
      <c r="EQP900" s="2198"/>
      <c r="EQQ900" s="2198"/>
      <c r="EQR900" s="2198"/>
      <c r="EQS900" s="2198"/>
      <c r="EQT900" s="2198"/>
      <c r="EQU900" s="2198"/>
      <c r="EQY900" s="2198"/>
      <c r="EQZ900" s="2198"/>
      <c r="ERA900" s="2198"/>
      <c r="ERB900" s="2198"/>
      <c r="ERC900" s="2198"/>
      <c r="ERD900" s="2198"/>
      <c r="ERE900" s="2198"/>
      <c r="ERF900" s="2198"/>
      <c r="ERG900" s="2198"/>
      <c r="ERH900" s="2198"/>
      <c r="ERI900" s="2198"/>
      <c r="ERJ900" s="2198"/>
      <c r="ERK900" s="2198"/>
      <c r="ERL900" s="2198"/>
      <c r="ERM900" s="2198"/>
      <c r="ERN900" s="2198"/>
      <c r="ERO900" s="2198"/>
      <c r="ERP900" s="2198"/>
      <c r="ERQ900" s="2198"/>
      <c r="ERR900" s="2198"/>
      <c r="ERS900" s="2198"/>
      <c r="ERT900" s="2198"/>
      <c r="ERU900" s="2198"/>
      <c r="ERV900" s="2198"/>
      <c r="ERW900" s="2198"/>
      <c r="ERX900" s="2198"/>
      <c r="ERY900" s="2198"/>
      <c r="ERZ900" s="2198"/>
      <c r="ESA900" s="2198"/>
      <c r="ESB900" s="2198"/>
      <c r="ESC900" s="2198"/>
      <c r="ESD900" s="2198"/>
      <c r="ESE900" s="2198"/>
      <c r="ESF900" s="2198"/>
      <c r="ESG900" s="2198"/>
      <c r="ESH900" s="2198"/>
      <c r="ESI900" s="2198"/>
      <c r="ESJ900" s="2198"/>
      <c r="ESK900" s="2198"/>
      <c r="ESL900" s="2198"/>
      <c r="ESM900" s="2198"/>
      <c r="ESN900" s="2198"/>
      <c r="ESO900" s="2198"/>
      <c r="ESP900" s="2198"/>
      <c r="ESQ900" s="2198"/>
      <c r="ESR900" s="2198"/>
      <c r="ESS900" s="2198"/>
      <c r="EST900" s="2198"/>
      <c r="ESU900" s="2198"/>
      <c r="ESV900" s="2198"/>
      <c r="ESW900" s="2198"/>
      <c r="ESX900" s="2198"/>
      <c r="ESY900" s="2198"/>
      <c r="ESZ900" s="2198"/>
      <c r="ETA900" s="2198"/>
      <c r="ETB900" s="2198"/>
      <c r="ETC900" s="2198"/>
      <c r="ETD900" s="2198"/>
      <c r="ETE900" s="2198"/>
      <c r="ETF900" s="2198"/>
      <c r="ETG900" s="2198"/>
      <c r="ETH900" s="2198"/>
      <c r="ETI900" s="2198"/>
      <c r="ETJ900" s="2198"/>
      <c r="ETK900" s="2198"/>
      <c r="ETL900" s="2198"/>
      <c r="ETM900" s="2198"/>
      <c r="ETN900" s="2198"/>
      <c r="ETO900" s="2198"/>
      <c r="ETP900" s="2198"/>
      <c r="ETQ900" s="2198"/>
      <c r="ETR900" s="2198"/>
      <c r="ETS900" s="2198"/>
      <c r="ETT900" s="2198"/>
      <c r="ETU900" s="2198"/>
      <c r="ETV900" s="2198"/>
      <c r="ETW900" s="2198"/>
      <c r="ETX900" s="2198"/>
      <c r="ETY900" s="2198"/>
      <c r="ETZ900" s="2198"/>
      <c r="EUA900" s="2198"/>
      <c r="EUB900" s="2198"/>
      <c r="EUC900" s="2198"/>
      <c r="EUD900" s="2198"/>
      <c r="EUE900" s="2198"/>
      <c r="EUF900" s="2198"/>
      <c r="EUG900" s="2198"/>
      <c r="EUH900" s="2198"/>
      <c r="EUI900" s="2198"/>
      <c r="EUJ900" s="2198"/>
      <c r="EUK900" s="2198"/>
      <c r="EUL900" s="2198"/>
      <c r="EUM900" s="2198"/>
      <c r="EUN900" s="2198"/>
      <c r="EUO900" s="2198"/>
      <c r="EUP900" s="2198"/>
      <c r="EUQ900" s="2198"/>
      <c r="EUR900" s="2198"/>
      <c r="EUS900" s="2198"/>
      <c r="EUT900" s="2198"/>
      <c r="EUU900" s="2198"/>
      <c r="EUV900" s="2198"/>
      <c r="EUW900" s="2198"/>
      <c r="EUX900" s="2198"/>
      <c r="EUY900" s="2198"/>
      <c r="EUZ900" s="2198"/>
      <c r="EVA900" s="2198"/>
      <c r="EVB900" s="2198"/>
      <c r="EVC900" s="2198"/>
      <c r="EVD900" s="2198"/>
      <c r="EVE900" s="2198"/>
      <c r="EVF900" s="2198"/>
      <c r="EVG900" s="2198"/>
      <c r="EVH900" s="2198"/>
      <c r="EVI900" s="2198"/>
      <c r="EVJ900" s="2198"/>
      <c r="EVK900" s="2198"/>
      <c r="EVL900" s="2198"/>
      <c r="EVM900" s="2198"/>
      <c r="EVN900" s="2198"/>
      <c r="EVO900" s="2198"/>
      <c r="EVP900" s="2198"/>
      <c r="EVQ900" s="2198"/>
      <c r="EVR900" s="2198"/>
      <c r="EVS900" s="2198"/>
      <c r="EVT900" s="2198"/>
      <c r="EVU900" s="2198"/>
      <c r="EVV900" s="2198"/>
      <c r="EVW900" s="2198"/>
      <c r="EVX900" s="2198"/>
      <c r="EVY900" s="2198"/>
      <c r="EVZ900" s="2198"/>
      <c r="EWA900" s="2198"/>
      <c r="EWB900" s="2198"/>
      <c r="EWC900" s="2198"/>
      <c r="EWD900" s="2198"/>
      <c r="EWE900" s="2198"/>
      <c r="EWF900" s="2198"/>
      <c r="EWG900" s="2198"/>
      <c r="EWH900" s="2198"/>
      <c r="EWI900" s="2198"/>
      <c r="EWJ900" s="2198"/>
      <c r="EWK900" s="2198"/>
      <c r="EWL900" s="2198"/>
      <c r="EWM900" s="2198"/>
      <c r="EWN900" s="2198"/>
      <c r="EWO900" s="2198"/>
      <c r="EWP900" s="2198"/>
      <c r="EWQ900" s="2198"/>
      <c r="EWR900" s="2198"/>
      <c r="EWS900" s="2198"/>
      <c r="EWT900" s="2198"/>
      <c r="EWU900" s="2198"/>
      <c r="EWV900" s="2198"/>
      <c r="EWW900" s="2198"/>
      <c r="EWX900" s="2198"/>
      <c r="EWY900" s="2198"/>
      <c r="EWZ900" s="2198"/>
      <c r="EXA900" s="2198"/>
      <c r="EXB900" s="2198"/>
      <c r="EXC900" s="2198"/>
      <c r="EXD900" s="2198"/>
      <c r="EXE900" s="2198"/>
      <c r="EXF900" s="2198"/>
      <c r="EXG900" s="2198"/>
      <c r="EXH900" s="2198"/>
      <c r="EXI900" s="2198"/>
      <c r="EXJ900" s="2198"/>
      <c r="EXK900" s="2198"/>
      <c r="EXL900" s="2198"/>
      <c r="EXM900" s="2198"/>
      <c r="EXN900" s="2198"/>
      <c r="EXO900" s="2198"/>
      <c r="EXP900" s="2198"/>
      <c r="EXQ900" s="2198"/>
      <c r="EXR900" s="2198"/>
      <c r="EXS900" s="2198"/>
      <c r="EXT900" s="2198"/>
      <c r="EXU900" s="2198"/>
      <c r="EXV900" s="2198"/>
      <c r="EXW900" s="2198"/>
      <c r="EXX900" s="2198"/>
      <c r="EXY900" s="2198"/>
      <c r="EXZ900" s="2198"/>
      <c r="EYA900" s="2198"/>
      <c r="EYB900" s="2198"/>
      <c r="EYC900" s="2198"/>
      <c r="EYD900" s="2198"/>
      <c r="EYE900" s="2198"/>
      <c r="EYF900" s="2198"/>
      <c r="EYG900" s="2198"/>
      <c r="EYH900" s="2198"/>
      <c r="EYI900" s="2198"/>
      <c r="EYJ900" s="2198"/>
      <c r="EYK900" s="2198"/>
      <c r="EYL900" s="2198"/>
      <c r="EYM900" s="2198"/>
      <c r="EYN900" s="2198"/>
      <c r="EYO900" s="2198"/>
      <c r="EYP900" s="2198"/>
      <c r="EYQ900" s="2198"/>
      <c r="EYR900" s="2198"/>
      <c r="EYS900" s="2198"/>
      <c r="EYT900" s="2198"/>
      <c r="EYU900" s="2198"/>
      <c r="EYV900" s="2198"/>
      <c r="EYW900" s="2198"/>
      <c r="EYX900" s="2198"/>
      <c r="EYY900" s="2198"/>
      <c r="EYZ900" s="2198"/>
      <c r="EZA900" s="2198"/>
      <c r="EZB900" s="2198"/>
      <c r="EZC900" s="2198"/>
      <c r="EZD900" s="2198"/>
      <c r="EZE900" s="2198"/>
      <c r="EZF900" s="2198"/>
      <c r="EZG900" s="2198"/>
      <c r="EZH900" s="2198"/>
      <c r="EZI900" s="2198"/>
      <c r="EZJ900" s="2198"/>
      <c r="EZK900" s="2198"/>
      <c r="EZL900" s="2198"/>
      <c r="EZM900" s="2198"/>
      <c r="EZN900" s="2198"/>
      <c r="EZO900" s="2198"/>
      <c r="EZP900" s="2198"/>
      <c r="EZQ900" s="2198"/>
      <c r="EZR900" s="2198"/>
      <c r="EZS900" s="2198"/>
      <c r="EZT900" s="2198"/>
      <c r="EZU900" s="2198"/>
      <c r="EZV900" s="2198"/>
      <c r="EZW900" s="2198"/>
      <c r="EZX900" s="2198"/>
      <c r="EZY900" s="2198"/>
      <c r="EZZ900" s="2198"/>
      <c r="FAA900" s="2198"/>
      <c r="FAB900" s="2198"/>
      <c r="FAC900" s="2198"/>
      <c r="FAD900" s="2198"/>
      <c r="FAE900" s="2198"/>
      <c r="FAF900" s="2198"/>
      <c r="FAG900" s="2198"/>
      <c r="FAH900" s="2198"/>
      <c r="FAI900" s="2198"/>
      <c r="FAJ900" s="2198"/>
      <c r="FAK900" s="2198"/>
      <c r="FAL900" s="2198"/>
      <c r="FAM900" s="2198"/>
      <c r="FAN900" s="2198"/>
      <c r="FAO900" s="2198"/>
      <c r="FAP900" s="2198"/>
      <c r="FAQ900" s="2198"/>
      <c r="FAU900" s="2198"/>
      <c r="FAV900" s="2198"/>
      <c r="FAW900" s="2198"/>
      <c r="FAX900" s="2198"/>
      <c r="FAY900" s="2198"/>
      <c r="FAZ900" s="2198"/>
      <c r="FBA900" s="2198"/>
      <c r="FBB900" s="2198"/>
      <c r="FBC900" s="2198"/>
      <c r="FBD900" s="2198"/>
      <c r="FBE900" s="2198"/>
      <c r="FBF900" s="2198"/>
      <c r="FBG900" s="2198"/>
      <c r="FBH900" s="2198"/>
      <c r="FBI900" s="2198"/>
      <c r="FBJ900" s="2198"/>
      <c r="FBK900" s="2198"/>
      <c r="FBL900" s="2198"/>
      <c r="FBM900" s="2198"/>
      <c r="FBN900" s="2198"/>
      <c r="FBO900" s="2198"/>
      <c r="FBP900" s="2198"/>
      <c r="FBQ900" s="2198"/>
      <c r="FBR900" s="2198"/>
      <c r="FBS900" s="2198"/>
      <c r="FBT900" s="2198"/>
      <c r="FBU900" s="2198"/>
      <c r="FBV900" s="2198"/>
      <c r="FBW900" s="2198"/>
      <c r="FBX900" s="2198"/>
      <c r="FBY900" s="2198"/>
      <c r="FBZ900" s="2198"/>
      <c r="FCA900" s="2198"/>
      <c r="FCB900" s="2198"/>
      <c r="FCC900" s="2198"/>
      <c r="FCD900" s="2198"/>
      <c r="FCE900" s="2198"/>
      <c r="FCF900" s="2198"/>
      <c r="FCG900" s="2198"/>
      <c r="FCH900" s="2198"/>
      <c r="FCI900" s="2198"/>
      <c r="FCJ900" s="2198"/>
      <c r="FCK900" s="2198"/>
      <c r="FCL900" s="2198"/>
      <c r="FCM900" s="2198"/>
      <c r="FCN900" s="2198"/>
      <c r="FCO900" s="2198"/>
      <c r="FCP900" s="2198"/>
      <c r="FCQ900" s="2198"/>
      <c r="FCR900" s="2198"/>
      <c r="FCS900" s="2198"/>
      <c r="FCT900" s="2198"/>
      <c r="FCU900" s="2198"/>
      <c r="FCV900" s="2198"/>
      <c r="FCW900" s="2198"/>
      <c r="FCX900" s="2198"/>
      <c r="FCY900" s="2198"/>
      <c r="FCZ900" s="2198"/>
      <c r="FDA900" s="2198"/>
      <c r="FDB900" s="2198"/>
      <c r="FDC900" s="2198"/>
      <c r="FDD900" s="2198"/>
      <c r="FDE900" s="2198"/>
      <c r="FDF900" s="2198"/>
      <c r="FDG900" s="2198"/>
      <c r="FDH900" s="2198"/>
      <c r="FDI900" s="2198"/>
      <c r="FDJ900" s="2198"/>
      <c r="FDK900" s="2198"/>
      <c r="FDL900" s="2198"/>
      <c r="FDM900" s="2198"/>
      <c r="FDN900" s="2198"/>
      <c r="FDO900" s="2198"/>
      <c r="FDP900" s="2198"/>
      <c r="FDQ900" s="2198"/>
      <c r="FDR900" s="2198"/>
      <c r="FDS900" s="2198"/>
      <c r="FDT900" s="2198"/>
      <c r="FDU900" s="2198"/>
      <c r="FDV900" s="2198"/>
      <c r="FDW900" s="2198"/>
      <c r="FDX900" s="2198"/>
      <c r="FDY900" s="2198"/>
      <c r="FDZ900" s="2198"/>
      <c r="FEA900" s="2198"/>
      <c r="FEB900" s="2198"/>
      <c r="FEC900" s="2198"/>
      <c r="FED900" s="2198"/>
      <c r="FEE900" s="2198"/>
      <c r="FEF900" s="2198"/>
      <c r="FEG900" s="2198"/>
      <c r="FEH900" s="2198"/>
      <c r="FEI900" s="2198"/>
      <c r="FEJ900" s="2198"/>
      <c r="FEK900" s="2198"/>
      <c r="FEL900" s="2198"/>
      <c r="FEM900" s="2198"/>
      <c r="FEN900" s="2198"/>
      <c r="FEO900" s="2198"/>
      <c r="FEP900" s="2198"/>
      <c r="FEQ900" s="2198"/>
      <c r="FER900" s="2198"/>
      <c r="FES900" s="2198"/>
      <c r="FET900" s="2198"/>
      <c r="FEU900" s="2198"/>
      <c r="FEV900" s="2198"/>
      <c r="FEW900" s="2198"/>
      <c r="FEX900" s="2198"/>
      <c r="FEY900" s="2198"/>
      <c r="FEZ900" s="2198"/>
      <c r="FFA900" s="2198"/>
      <c r="FFB900" s="2198"/>
      <c r="FFC900" s="2198"/>
      <c r="FFD900" s="2198"/>
      <c r="FFE900" s="2198"/>
      <c r="FFF900" s="2198"/>
      <c r="FFG900" s="2198"/>
      <c r="FFH900" s="2198"/>
      <c r="FFI900" s="2198"/>
      <c r="FFJ900" s="2198"/>
      <c r="FFK900" s="2198"/>
      <c r="FFL900" s="2198"/>
      <c r="FFM900" s="2198"/>
      <c r="FFN900" s="2198"/>
      <c r="FFO900" s="2198"/>
      <c r="FFP900" s="2198"/>
      <c r="FFQ900" s="2198"/>
      <c r="FFR900" s="2198"/>
      <c r="FFS900" s="2198"/>
      <c r="FFT900" s="2198"/>
      <c r="FFU900" s="2198"/>
      <c r="FFV900" s="2198"/>
      <c r="FFW900" s="2198"/>
      <c r="FFX900" s="2198"/>
      <c r="FFY900" s="2198"/>
      <c r="FFZ900" s="2198"/>
      <c r="FGA900" s="2198"/>
      <c r="FGB900" s="2198"/>
      <c r="FGC900" s="2198"/>
      <c r="FGD900" s="2198"/>
      <c r="FGE900" s="2198"/>
      <c r="FGF900" s="2198"/>
      <c r="FGG900" s="2198"/>
      <c r="FGH900" s="2198"/>
      <c r="FGI900" s="2198"/>
      <c r="FGJ900" s="2198"/>
      <c r="FGK900" s="2198"/>
      <c r="FGL900" s="2198"/>
      <c r="FGM900" s="2198"/>
      <c r="FGN900" s="2198"/>
      <c r="FGO900" s="2198"/>
      <c r="FGP900" s="2198"/>
      <c r="FGQ900" s="2198"/>
      <c r="FGR900" s="2198"/>
      <c r="FGS900" s="2198"/>
      <c r="FGT900" s="2198"/>
      <c r="FGU900" s="2198"/>
      <c r="FGV900" s="2198"/>
      <c r="FGW900" s="2198"/>
      <c r="FGX900" s="2198"/>
      <c r="FGY900" s="2198"/>
      <c r="FGZ900" s="2198"/>
      <c r="FHA900" s="2198"/>
      <c r="FHB900" s="2198"/>
      <c r="FHC900" s="2198"/>
      <c r="FHD900" s="2198"/>
      <c r="FHE900" s="2198"/>
      <c r="FHF900" s="2198"/>
      <c r="FHG900" s="2198"/>
      <c r="FHH900" s="2198"/>
      <c r="FHI900" s="2198"/>
      <c r="FHJ900" s="2198"/>
      <c r="FHK900" s="2198"/>
      <c r="FHL900" s="2198"/>
      <c r="FHM900" s="2198"/>
      <c r="FHN900" s="2198"/>
      <c r="FHO900" s="2198"/>
      <c r="FHP900" s="2198"/>
      <c r="FHQ900" s="2198"/>
      <c r="FHR900" s="2198"/>
      <c r="FHS900" s="2198"/>
      <c r="FHT900" s="2198"/>
      <c r="FHU900" s="2198"/>
      <c r="FHV900" s="2198"/>
      <c r="FHW900" s="2198"/>
      <c r="FHX900" s="2198"/>
      <c r="FHY900" s="2198"/>
      <c r="FHZ900" s="2198"/>
      <c r="FIA900" s="2198"/>
      <c r="FIB900" s="2198"/>
      <c r="FIC900" s="2198"/>
      <c r="FID900" s="2198"/>
      <c r="FIE900" s="2198"/>
      <c r="FIF900" s="2198"/>
      <c r="FIG900" s="2198"/>
      <c r="FIH900" s="2198"/>
      <c r="FII900" s="2198"/>
      <c r="FIJ900" s="2198"/>
      <c r="FIK900" s="2198"/>
      <c r="FIL900" s="2198"/>
      <c r="FIM900" s="2198"/>
      <c r="FIN900" s="2198"/>
      <c r="FIO900" s="2198"/>
      <c r="FIP900" s="2198"/>
      <c r="FIQ900" s="2198"/>
      <c r="FIR900" s="2198"/>
      <c r="FIS900" s="2198"/>
      <c r="FIT900" s="2198"/>
      <c r="FIU900" s="2198"/>
      <c r="FIV900" s="2198"/>
      <c r="FIW900" s="2198"/>
      <c r="FIX900" s="2198"/>
      <c r="FIY900" s="2198"/>
      <c r="FIZ900" s="2198"/>
      <c r="FJA900" s="2198"/>
      <c r="FJB900" s="2198"/>
      <c r="FJC900" s="2198"/>
      <c r="FJD900" s="2198"/>
      <c r="FJE900" s="2198"/>
      <c r="FJF900" s="2198"/>
      <c r="FJG900" s="2198"/>
      <c r="FJH900" s="2198"/>
      <c r="FJI900" s="2198"/>
      <c r="FJJ900" s="2198"/>
      <c r="FJK900" s="2198"/>
      <c r="FJL900" s="2198"/>
      <c r="FJM900" s="2198"/>
      <c r="FJN900" s="2198"/>
      <c r="FJO900" s="2198"/>
      <c r="FJP900" s="2198"/>
      <c r="FJQ900" s="2198"/>
      <c r="FJR900" s="2198"/>
      <c r="FJS900" s="2198"/>
      <c r="FJT900" s="2198"/>
      <c r="FJU900" s="2198"/>
      <c r="FJV900" s="2198"/>
      <c r="FJW900" s="2198"/>
      <c r="FJX900" s="2198"/>
      <c r="FJY900" s="2198"/>
      <c r="FJZ900" s="2198"/>
      <c r="FKA900" s="2198"/>
      <c r="FKB900" s="2198"/>
      <c r="FKC900" s="2198"/>
      <c r="FKD900" s="2198"/>
      <c r="FKE900" s="2198"/>
      <c r="FKF900" s="2198"/>
      <c r="FKG900" s="2198"/>
      <c r="FKH900" s="2198"/>
      <c r="FKI900" s="2198"/>
      <c r="FKJ900" s="2198"/>
      <c r="FKK900" s="2198"/>
      <c r="FKL900" s="2198"/>
      <c r="FKM900" s="2198"/>
      <c r="FKQ900" s="2198"/>
      <c r="FKR900" s="2198"/>
      <c r="FKS900" s="2198"/>
      <c r="FKT900" s="2198"/>
      <c r="FKU900" s="2198"/>
      <c r="FKV900" s="2198"/>
      <c r="FKW900" s="2198"/>
      <c r="FKX900" s="2198"/>
      <c r="FKY900" s="2198"/>
      <c r="FKZ900" s="2198"/>
      <c r="FLA900" s="2198"/>
      <c r="FLB900" s="2198"/>
      <c r="FLC900" s="2198"/>
      <c r="FLD900" s="2198"/>
      <c r="FLE900" s="2198"/>
      <c r="FLF900" s="2198"/>
      <c r="FLG900" s="2198"/>
      <c r="FLH900" s="2198"/>
      <c r="FLI900" s="2198"/>
      <c r="FLJ900" s="2198"/>
      <c r="FLK900" s="2198"/>
      <c r="FLL900" s="2198"/>
      <c r="FLM900" s="2198"/>
      <c r="FLN900" s="2198"/>
      <c r="FLO900" s="2198"/>
      <c r="FLP900" s="2198"/>
      <c r="FLQ900" s="2198"/>
      <c r="FLR900" s="2198"/>
      <c r="FLS900" s="2198"/>
      <c r="FLT900" s="2198"/>
      <c r="FLU900" s="2198"/>
      <c r="FLV900" s="2198"/>
      <c r="FLW900" s="2198"/>
      <c r="FLX900" s="2198"/>
      <c r="FLY900" s="2198"/>
      <c r="FLZ900" s="2198"/>
      <c r="FMA900" s="2198"/>
      <c r="FMB900" s="2198"/>
      <c r="FMC900" s="2198"/>
      <c r="FMD900" s="2198"/>
      <c r="FME900" s="2198"/>
      <c r="FMF900" s="2198"/>
      <c r="FMG900" s="2198"/>
      <c r="FMH900" s="2198"/>
      <c r="FMI900" s="2198"/>
      <c r="FMJ900" s="2198"/>
      <c r="FMK900" s="2198"/>
      <c r="FML900" s="2198"/>
      <c r="FMM900" s="2198"/>
      <c r="FMN900" s="2198"/>
      <c r="FMO900" s="2198"/>
      <c r="FMP900" s="2198"/>
      <c r="FMQ900" s="2198"/>
      <c r="FMR900" s="2198"/>
      <c r="FMS900" s="2198"/>
      <c r="FMT900" s="2198"/>
      <c r="FMU900" s="2198"/>
      <c r="FMV900" s="2198"/>
      <c r="FMW900" s="2198"/>
      <c r="FMX900" s="2198"/>
      <c r="FMY900" s="2198"/>
      <c r="FMZ900" s="2198"/>
      <c r="FNA900" s="2198"/>
      <c r="FNB900" s="2198"/>
      <c r="FNC900" s="2198"/>
      <c r="FND900" s="2198"/>
      <c r="FNE900" s="2198"/>
      <c r="FNF900" s="2198"/>
      <c r="FNG900" s="2198"/>
      <c r="FNH900" s="2198"/>
      <c r="FNI900" s="2198"/>
      <c r="FNJ900" s="2198"/>
      <c r="FNK900" s="2198"/>
      <c r="FNL900" s="2198"/>
      <c r="FNM900" s="2198"/>
      <c r="FNN900" s="2198"/>
      <c r="FNO900" s="2198"/>
      <c r="FNP900" s="2198"/>
      <c r="FNQ900" s="2198"/>
      <c r="FNR900" s="2198"/>
      <c r="FNS900" s="2198"/>
      <c r="FNT900" s="2198"/>
      <c r="FNU900" s="2198"/>
      <c r="FNV900" s="2198"/>
      <c r="FNW900" s="2198"/>
      <c r="FNX900" s="2198"/>
      <c r="FNY900" s="2198"/>
      <c r="FNZ900" s="2198"/>
      <c r="FOA900" s="2198"/>
      <c r="FOB900" s="2198"/>
      <c r="FOC900" s="2198"/>
      <c r="FOD900" s="2198"/>
      <c r="FOE900" s="2198"/>
      <c r="FOF900" s="2198"/>
      <c r="FOG900" s="2198"/>
      <c r="FOH900" s="2198"/>
      <c r="FOI900" s="2198"/>
      <c r="FOJ900" s="2198"/>
      <c r="FOK900" s="2198"/>
      <c r="FOL900" s="2198"/>
      <c r="FOM900" s="2198"/>
      <c r="FON900" s="2198"/>
      <c r="FOO900" s="2198"/>
      <c r="FOP900" s="2198"/>
      <c r="FOQ900" s="2198"/>
      <c r="FOR900" s="2198"/>
      <c r="FOS900" s="2198"/>
      <c r="FOT900" s="2198"/>
      <c r="FOU900" s="2198"/>
      <c r="FOV900" s="2198"/>
      <c r="FOW900" s="2198"/>
      <c r="FOX900" s="2198"/>
      <c r="FOY900" s="2198"/>
      <c r="FOZ900" s="2198"/>
      <c r="FPA900" s="2198"/>
      <c r="FPB900" s="2198"/>
      <c r="FPC900" s="2198"/>
      <c r="FPD900" s="2198"/>
      <c r="FPE900" s="2198"/>
      <c r="FPF900" s="2198"/>
      <c r="FPG900" s="2198"/>
      <c r="FPH900" s="2198"/>
      <c r="FPI900" s="2198"/>
      <c r="FPJ900" s="2198"/>
      <c r="FPK900" s="2198"/>
      <c r="FPL900" s="2198"/>
      <c r="FPM900" s="2198"/>
      <c r="FPN900" s="2198"/>
      <c r="FPO900" s="2198"/>
      <c r="FPP900" s="2198"/>
      <c r="FPQ900" s="2198"/>
      <c r="FPR900" s="2198"/>
      <c r="FPS900" s="2198"/>
      <c r="FPT900" s="2198"/>
      <c r="FPU900" s="2198"/>
      <c r="FPV900" s="2198"/>
      <c r="FPW900" s="2198"/>
      <c r="FPX900" s="2198"/>
      <c r="FPY900" s="2198"/>
      <c r="FPZ900" s="2198"/>
      <c r="FQA900" s="2198"/>
      <c r="FQB900" s="2198"/>
      <c r="FQC900" s="2198"/>
      <c r="FQD900" s="2198"/>
      <c r="FQE900" s="2198"/>
      <c r="FQF900" s="2198"/>
      <c r="FQG900" s="2198"/>
      <c r="FQH900" s="2198"/>
      <c r="FQI900" s="2198"/>
      <c r="FQJ900" s="2198"/>
      <c r="FQK900" s="2198"/>
      <c r="FQL900" s="2198"/>
      <c r="FQM900" s="2198"/>
      <c r="FQN900" s="2198"/>
      <c r="FQO900" s="2198"/>
      <c r="FQP900" s="2198"/>
      <c r="FQQ900" s="2198"/>
      <c r="FQR900" s="2198"/>
      <c r="FQS900" s="2198"/>
      <c r="FQT900" s="2198"/>
      <c r="FQU900" s="2198"/>
      <c r="FQV900" s="2198"/>
      <c r="FQW900" s="2198"/>
      <c r="FQX900" s="2198"/>
      <c r="FQY900" s="2198"/>
      <c r="FQZ900" s="2198"/>
      <c r="FRA900" s="2198"/>
      <c r="FRB900" s="2198"/>
      <c r="FRC900" s="2198"/>
      <c r="FRD900" s="2198"/>
      <c r="FRE900" s="2198"/>
      <c r="FRF900" s="2198"/>
      <c r="FRG900" s="2198"/>
      <c r="FRH900" s="2198"/>
      <c r="FRI900" s="2198"/>
      <c r="FRJ900" s="2198"/>
      <c r="FRK900" s="2198"/>
      <c r="FRL900" s="2198"/>
      <c r="FRM900" s="2198"/>
      <c r="FRN900" s="2198"/>
      <c r="FRO900" s="2198"/>
      <c r="FRP900" s="2198"/>
      <c r="FRQ900" s="2198"/>
      <c r="FRR900" s="2198"/>
      <c r="FRS900" s="2198"/>
      <c r="FRT900" s="2198"/>
      <c r="FRU900" s="2198"/>
      <c r="FRV900" s="2198"/>
      <c r="FRW900" s="2198"/>
      <c r="FRX900" s="2198"/>
      <c r="FRY900" s="2198"/>
      <c r="FRZ900" s="2198"/>
      <c r="FSA900" s="2198"/>
      <c r="FSB900" s="2198"/>
      <c r="FSC900" s="2198"/>
      <c r="FSD900" s="2198"/>
      <c r="FSE900" s="2198"/>
      <c r="FSF900" s="2198"/>
      <c r="FSG900" s="2198"/>
      <c r="FSH900" s="2198"/>
      <c r="FSI900" s="2198"/>
      <c r="FSJ900" s="2198"/>
      <c r="FSK900" s="2198"/>
      <c r="FSL900" s="2198"/>
      <c r="FSM900" s="2198"/>
      <c r="FSN900" s="2198"/>
      <c r="FSO900" s="2198"/>
      <c r="FSP900" s="2198"/>
      <c r="FSQ900" s="2198"/>
      <c r="FSR900" s="2198"/>
      <c r="FSS900" s="2198"/>
      <c r="FST900" s="2198"/>
      <c r="FSU900" s="2198"/>
      <c r="FSV900" s="2198"/>
      <c r="FSW900" s="2198"/>
      <c r="FSX900" s="2198"/>
      <c r="FSY900" s="2198"/>
      <c r="FSZ900" s="2198"/>
      <c r="FTA900" s="2198"/>
      <c r="FTB900" s="2198"/>
      <c r="FTC900" s="2198"/>
      <c r="FTD900" s="2198"/>
      <c r="FTE900" s="2198"/>
      <c r="FTF900" s="2198"/>
      <c r="FTG900" s="2198"/>
      <c r="FTH900" s="2198"/>
      <c r="FTI900" s="2198"/>
      <c r="FTJ900" s="2198"/>
      <c r="FTK900" s="2198"/>
      <c r="FTL900" s="2198"/>
      <c r="FTM900" s="2198"/>
      <c r="FTN900" s="2198"/>
      <c r="FTO900" s="2198"/>
      <c r="FTP900" s="2198"/>
      <c r="FTQ900" s="2198"/>
      <c r="FTR900" s="2198"/>
      <c r="FTS900" s="2198"/>
      <c r="FTT900" s="2198"/>
      <c r="FTU900" s="2198"/>
      <c r="FTV900" s="2198"/>
      <c r="FTW900" s="2198"/>
      <c r="FTX900" s="2198"/>
      <c r="FTY900" s="2198"/>
      <c r="FTZ900" s="2198"/>
      <c r="FUA900" s="2198"/>
      <c r="FUB900" s="2198"/>
      <c r="FUC900" s="2198"/>
      <c r="FUD900" s="2198"/>
      <c r="FUE900" s="2198"/>
      <c r="FUF900" s="2198"/>
      <c r="FUG900" s="2198"/>
      <c r="FUH900" s="2198"/>
      <c r="FUI900" s="2198"/>
      <c r="FUM900" s="2198"/>
      <c r="FUN900" s="2198"/>
      <c r="FUO900" s="2198"/>
      <c r="FUP900" s="2198"/>
      <c r="FUQ900" s="2198"/>
      <c r="FUR900" s="2198"/>
      <c r="FUS900" s="2198"/>
      <c r="FUT900" s="2198"/>
      <c r="FUU900" s="2198"/>
      <c r="FUV900" s="2198"/>
      <c r="FUW900" s="2198"/>
      <c r="FUX900" s="2198"/>
      <c r="FUY900" s="2198"/>
      <c r="FUZ900" s="2198"/>
      <c r="FVA900" s="2198"/>
      <c r="FVB900" s="2198"/>
      <c r="FVC900" s="2198"/>
      <c r="FVD900" s="2198"/>
      <c r="FVE900" s="2198"/>
      <c r="FVF900" s="2198"/>
      <c r="FVG900" s="2198"/>
      <c r="FVH900" s="2198"/>
      <c r="FVI900" s="2198"/>
      <c r="FVJ900" s="2198"/>
      <c r="FVK900" s="2198"/>
      <c r="FVL900" s="2198"/>
      <c r="FVM900" s="2198"/>
      <c r="FVN900" s="2198"/>
      <c r="FVO900" s="2198"/>
      <c r="FVP900" s="2198"/>
      <c r="FVQ900" s="2198"/>
      <c r="FVR900" s="2198"/>
      <c r="FVS900" s="2198"/>
      <c r="FVT900" s="2198"/>
      <c r="FVU900" s="2198"/>
      <c r="FVV900" s="2198"/>
      <c r="FVW900" s="2198"/>
      <c r="FVX900" s="2198"/>
      <c r="FVY900" s="2198"/>
      <c r="FVZ900" s="2198"/>
      <c r="FWA900" s="2198"/>
      <c r="FWB900" s="2198"/>
      <c r="FWC900" s="2198"/>
      <c r="FWD900" s="2198"/>
      <c r="FWE900" s="2198"/>
      <c r="FWF900" s="2198"/>
      <c r="FWG900" s="2198"/>
      <c r="FWH900" s="2198"/>
      <c r="FWI900" s="2198"/>
      <c r="FWJ900" s="2198"/>
      <c r="FWK900" s="2198"/>
      <c r="FWL900" s="2198"/>
      <c r="FWM900" s="2198"/>
      <c r="FWN900" s="2198"/>
      <c r="FWO900" s="2198"/>
      <c r="FWP900" s="2198"/>
      <c r="FWQ900" s="2198"/>
      <c r="FWR900" s="2198"/>
      <c r="FWS900" s="2198"/>
      <c r="FWT900" s="2198"/>
      <c r="FWU900" s="2198"/>
      <c r="FWV900" s="2198"/>
      <c r="FWW900" s="2198"/>
      <c r="FWX900" s="2198"/>
      <c r="FWY900" s="2198"/>
      <c r="FWZ900" s="2198"/>
      <c r="FXA900" s="2198"/>
      <c r="FXB900" s="2198"/>
      <c r="FXC900" s="2198"/>
      <c r="FXD900" s="2198"/>
      <c r="FXE900" s="2198"/>
      <c r="FXF900" s="2198"/>
      <c r="FXG900" s="2198"/>
      <c r="FXH900" s="2198"/>
      <c r="FXI900" s="2198"/>
      <c r="FXJ900" s="2198"/>
      <c r="FXK900" s="2198"/>
      <c r="FXL900" s="2198"/>
      <c r="FXM900" s="2198"/>
      <c r="FXN900" s="2198"/>
      <c r="FXO900" s="2198"/>
      <c r="FXP900" s="2198"/>
      <c r="FXQ900" s="2198"/>
      <c r="FXR900" s="2198"/>
      <c r="FXS900" s="2198"/>
      <c r="FXT900" s="2198"/>
      <c r="FXU900" s="2198"/>
      <c r="FXV900" s="2198"/>
      <c r="FXW900" s="2198"/>
      <c r="FXX900" s="2198"/>
      <c r="FXY900" s="2198"/>
      <c r="FXZ900" s="2198"/>
      <c r="FYA900" s="2198"/>
      <c r="FYB900" s="2198"/>
      <c r="FYC900" s="2198"/>
      <c r="FYD900" s="2198"/>
      <c r="FYE900" s="2198"/>
      <c r="FYF900" s="2198"/>
      <c r="FYG900" s="2198"/>
      <c r="FYH900" s="2198"/>
      <c r="FYI900" s="2198"/>
      <c r="FYJ900" s="2198"/>
      <c r="FYK900" s="2198"/>
      <c r="FYL900" s="2198"/>
      <c r="FYM900" s="2198"/>
      <c r="FYN900" s="2198"/>
      <c r="FYO900" s="2198"/>
      <c r="FYP900" s="2198"/>
      <c r="FYQ900" s="2198"/>
      <c r="FYR900" s="2198"/>
      <c r="FYS900" s="2198"/>
      <c r="FYT900" s="2198"/>
      <c r="FYU900" s="2198"/>
      <c r="FYV900" s="2198"/>
      <c r="FYW900" s="2198"/>
      <c r="FYX900" s="2198"/>
      <c r="FYY900" s="2198"/>
      <c r="FYZ900" s="2198"/>
      <c r="FZA900" s="2198"/>
      <c r="FZB900" s="2198"/>
      <c r="FZC900" s="2198"/>
      <c r="FZD900" s="2198"/>
      <c r="FZE900" s="2198"/>
      <c r="FZF900" s="2198"/>
      <c r="FZG900" s="2198"/>
      <c r="FZH900" s="2198"/>
      <c r="FZI900" s="2198"/>
      <c r="FZJ900" s="2198"/>
      <c r="FZK900" s="2198"/>
      <c r="FZL900" s="2198"/>
      <c r="FZM900" s="2198"/>
      <c r="FZN900" s="2198"/>
      <c r="FZO900" s="2198"/>
      <c r="FZP900" s="2198"/>
      <c r="FZQ900" s="2198"/>
      <c r="FZR900" s="2198"/>
      <c r="FZS900" s="2198"/>
      <c r="FZT900" s="2198"/>
      <c r="FZU900" s="2198"/>
      <c r="FZV900" s="2198"/>
      <c r="FZW900" s="2198"/>
      <c r="FZX900" s="2198"/>
      <c r="FZY900" s="2198"/>
      <c r="FZZ900" s="2198"/>
      <c r="GAA900" s="2198"/>
      <c r="GAB900" s="2198"/>
      <c r="GAC900" s="2198"/>
      <c r="GAD900" s="2198"/>
      <c r="GAE900" s="2198"/>
      <c r="GAF900" s="2198"/>
      <c r="GAG900" s="2198"/>
      <c r="GAH900" s="2198"/>
      <c r="GAI900" s="2198"/>
      <c r="GAJ900" s="2198"/>
      <c r="GAK900" s="2198"/>
      <c r="GAL900" s="2198"/>
      <c r="GAM900" s="2198"/>
      <c r="GAN900" s="2198"/>
      <c r="GAO900" s="2198"/>
      <c r="GAP900" s="2198"/>
      <c r="GAQ900" s="2198"/>
      <c r="GAR900" s="2198"/>
      <c r="GAS900" s="2198"/>
      <c r="GAT900" s="2198"/>
      <c r="GAU900" s="2198"/>
      <c r="GAV900" s="2198"/>
      <c r="GAW900" s="2198"/>
      <c r="GAX900" s="2198"/>
      <c r="GAY900" s="2198"/>
      <c r="GAZ900" s="2198"/>
      <c r="GBA900" s="2198"/>
      <c r="GBB900" s="2198"/>
      <c r="GBC900" s="2198"/>
      <c r="GBD900" s="2198"/>
      <c r="GBE900" s="2198"/>
      <c r="GBF900" s="2198"/>
      <c r="GBG900" s="2198"/>
      <c r="GBH900" s="2198"/>
      <c r="GBI900" s="2198"/>
      <c r="GBJ900" s="2198"/>
      <c r="GBK900" s="2198"/>
      <c r="GBL900" s="2198"/>
      <c r="GBM900" s="2198"/>
      <c r="GBN900" s="2198"/>
      <c r="GBO900" s="2198"/>
      <c r="GBP900" s="2198"/>
      <c r="GBQ900" s="2198"/>
      <c r="GBR900" s="2198"/>
      <c r="GBS900" s="2198"/>
      <c r="GBT900" s="2198"/>
      <c r="GBU900" s="2198"/>
      <c r="GBV900" s="2198"/>
      <c r="GBW900" s="2198"/>
      <c r="GBX900" s="2198"/>
      <c r="GBY900" s="2198"/>
      <c r="GBZ900" s="2198"/>
      <c r="GCA900" s="2198"/>
      <c r="GCB900" s="2198"/>
      <c r="GCC900" s="2198"/>
      <c r="GCD900" s="2198"/>
      <c r="GCE900" s="2198"/>
      <c r="GCF900" s="2198"/>
      <c r="GCG900" s="2198"/>
      <c r="GCH900" s="2198"/>
      <c r="GCI900" s="2198"/>
      <c r="GCJ900" s="2198"/>
      <c r="GCK900" s="2198"/>
      <c r="GCL900" s="2198"/>
      <c r="GCM900" s="2198"/>
      <c r="GCN900" s="2198"/>
      <c r="GCO900" s="2198"/>
      <c r="GCP900" s="2198"/>
      <c r="GCQ900" s="2198"/>
      <c r="GCR900" s="2198"/>
      <c r="GCS900" s="2198"/>
      <c r="GCT900" s="2198"/>
      <c r="GCU900" s="2198"/>
      <c r="GCV900" s="2198"/>
      <c r="GCW900" s="2198"/>
      <c r="GCX900" s="2198"/>
      <c r="GCY900" s="2198"/>
      <c r="GCZ900" s="2198"/>
      <c r="GDA900" s="2198"/>
      <c r="GDB900" s="2198"/>
      <c r="GDC900" s="2198"/>
      <c r="GDD900" s="2198"/>
      <c r="GDE900" s="2198"/>
      <c r="GDF900" s="2198"/>
      <c r="GDG900" s="2198"/>
      <c r="GDH900" s="2198"/>
      <c r="GDI900" s="2198"/>
      <c r="GDJ900" s="2198"/>
      <c r="GDK900" s="2198"/>
      <c r="GDL900" s="2198"/>
      <c r="GDM900" s="2198"/>
      <c r="GDN900" s="2198"/>
      <c r="GDO900" s="2198"/>
      <c r="GDP900" s="2198"/>
      <c r="GDQ900" s="2198"/>
      <c r="GDR900" s="2198"/>
      <c r="GDS900" s="2198"/>
      <c r="GDT900" s="2198"/>
      <c r="GDU900" s="2198"/>
      <c r="GDV900" s="2198"/>
      <c r="GDW900" s="2198"/>
      <c r="GDX900" s="2198"/>
      <c r="GDY900" s="2198"/>
      <c r="GDZ900" s="2198"/>
      <c r="GEA900" s="2198"/>
      <c r="GEB900" s="2198"/>
      <c r="GEC900" s="2198"/>
      <c r="GED900" s="2198"/>
      <c r="GEE900" s="2198"/>
      <c r="GEI900" s="2198"/>
      <c r="GEJ900" s="2198"/>
      <c r="GEK900" s="2198"/>
      <c r="GEL900" s="2198"/>
      <c r="GEM900" s="2198"/>
      <c r="GEN900" s="2198"/>
      <c r="GEO900" s="2198"/>
      <c r="GEP900" s="2198"/>
      <c r="GEQ900" s="2198"/>
      <c r="GER900" s="2198"/>
      <c r="GES900" s="2198"/>
      <c r="GET900" s="2198"/>
      <c r="GEU900" s="2198"/>
      <c r="GEV900" s="2198"/>
      <c r="GEW900" s="2198"/>
      <c r="GEX900" s="2198"/>
      <c r="GEY900" s="2198"/>
      <c r="GEZ900" s="2198"/>
      <c r="GFA900" s="2198"/>
      <c r="GFB900" s="2198"/>
      <c r="GFC900" s="2198"/>
      <c r="GFD900" s="2198"/>
      <c r="GFE900" s="2198"/>
      <c r="GFF900" s="2198"/>
      <c r="GFG900" s="2198"/>
      <c r="GFH900" s="2198"/>
      <c r="GFI900" s="2198"/>
      <c r="GFJ900" s="2198"/>
      <c r="GFK900" s="2198"/>
      <c r="GFL900" s="2198"/>
      <c r="GFM900" s="2198"/>
      <c r="GFN900" s="2198"/>
      <c r="GFO900" s="2198"/>
      <c r="GFP900" s="2198"/>
      <c r="GFQ900" s="2198"/>
      <c r="GFR900" s="2198"/>
      <c r="GFS900" s="2198"/>
      <c r="GFT900" s="2198"/>
      <c r="GFU900" s="2198"/>
      <c r="GFV900" s="2198"/>
      <c r="GFW900" s="2198"/>
      <c r="GFX900" s="2198"/>
      <c r="GFY900" s="2198"/>
      <c r="GFZ900" s="2198"/>
      <c r="GGA900" s="2198"/>
      <c r="GGB900" s="2198"/>
      <c r="GGC900" s="2198"/>
      <c r="GGD900" s="2198"/>
      <c r="GGE900" s="2198"/>
      <c r="GGF900" s="2198"/>
      <c r="GGG900" s="2198"/>
      <c r="GGH900" s="2198"/>
      <c r="GGI900" s="2198"/>
      <c r="GGJ900" s="2198"/>
      <c r="GGK900" s="2198"/>
      <c r="GGL900" s="2198"/>
      <c r="GGM900" s="2198"/>
      <c r="GGN900" s="2198"/>
      <c r="GGO900" s="2198"/>
      <c r="GGP900" s="2198"/>
      <c r="GGQ900" s="2198"/>
      <c r="GGR900" s="2198"/>
      <c r="GGS900" s="2198"/>
      <c r="GGT900" s="2198"/>
      <c r="GGU900" s="2198"/>
      <c r="GGV900" s="2198"/>
      <c r="GGW900" s="2198"/>
      <c r="GGX900" s="2198"/>
      <c r="GGY900" s="2198"/>
      <c r="GGZ900" s="2198"/>
      <c r="GHA900" s="2198"/>
      <c r="GHB900" s="2198"/>
      <c r="GHC900" s="2198"/>
      <c r="GHD900" s="2198"/>
      <c r="GHE900" s="2198"/>
      <c r="GHF900" s="2198"/>
      <c r="GHG900" s="2198"/>
      <c r="GHH900" s="2198"/>
      <c r="GHI900" s="2198"/>
      <c r="GHJ900" s="2198"/>
      <c r="GHK900" s="2198"/>
      <c r="GHL900" s="2198"/>
      <c r="GHM900" s="2198"/>
      <c r="GHN900" s="2198"/>
      <c r="GHO900" s="2198"/>
      <c r="GHP900" s="2198"/>
      <c r="GHQ900" s="2198"/>
      <c r="GHR900" s="2198"/>
      <c r="GHS900" s="2198"/>
      <c r="GHT900" s="2198"/>
      <c r="GHU900" s="2198"/>
      <c r="GHV900" s="2198"/>
      <c r="GHW900" s="2198"/>
      <c r="GHX900" s="2198"/>
      <c r="GHY900" s="2198"/>
      <c r="GHZ900" s="2198"/>
      <c r="GIA900" s="2198"/>
      <c r="GIB900" s="2198"/>
      <c r="GIC900" s="2198"/>
      <c r="GID900" s="2198"/>
      <c r="GIE900" s="2198"/>
      <c r="GIF900" s="2198"/>
      <c r="GIG900" s="2198"/>
      <c r="GIH900" s="2198"/>
      <c r="GII900" s="2198"/>
      <c r="GIJ900" s="2198"/>
      <c r="GIK900" s="2198"/>
      <c r="GIL900" s="2198"/>
      <c r="GIM900" s="2198"/>
      <c r="GIN900" s="2198"/>
      <c r="GIO900" s="2198"/>
      <c r="GIP900" s="2198"/>
      <c r="GIQ900" s="2198"/>
      <c r="GIR900" s="2198"/>
      <c r="GIS900" s="2198"/>
      <c r="GIT900" s="2198"/>
      <c r="GIU900" s="2198"/>
      <c r="GIV900" s="2198"/>
      <c r="GIW900" s="2198"/>
      <c r="GIX900" s="2198"/>
      <c r="GIY900" s="2198"/>
      <c r="GIZ900" s="2198"/>
      <c r="GJA900" s="2198"/>
      <c r="GJB900" s="2198"/>
      <c r="GJC900" s="2198"/>
      <c r="GJD900" s="2198"/>
      <c r="GJE900" s="2198"/>
      <c r="GJF900" s="2198"/>
      <c r="GJG900" s="2198"/>
      <c r="GJH900" s="2198"/>
      <c r="GJI900" s="2198"/>
      <c r="GJJ900" s="2198"/>
      <c r="GJK900" s="2198"/>
      <c r="GJL900" s="2198"/>
      <c r="GJM900" s="2198"/>
      <c r="GJN900" s="2198"/>
      <c r="GJO900" s="2198"/>
      <c r="GJP900" s="2198"/>
      <c r="GJQ900" s="2198"/>
      <c r="GJR900" s="2198"/>
      <c r="GJS900" s="2198"/>
      <c r="GJT900" s="2198"/>
      <c r="GJU900" s="2198"/>
      <c r="GJV900" s="2198"/>
      <c r="GJW900" s="2198"/>
      <c r="GJX900" s="2198"/>
      <c r="GJY900" s="2198"/>
      <c r="GJZ900" s="2198"/>
      <c r="GKA900" s="2198"/>
      <c r="GKB900" s="2198"/>
      <c r="GKC900" s="2198"/>
      <c r="GKD900" s="2198"/>
      <c r="GKE900" s="2198"/>
      <c r="GKF900" s="2198"/>
      <c r="GKG900" s="2198"/>
      <c r="GKH900" s="2198"/>
      <c r="GKI900" s="2198"/>
      <c r="GKJ900" s="2198"/>
      <c r="GKK900" s="2198"/>
      <c r="GKL900" s="2198"/>
      <c r="GKM900" s="2198"/>
      <c r="GKN900" s="2198"/>
      <c r="GKO900" s="2198"/>
      <c r="GKP900" s="2198"/>
      <c r="GKQ900" s="2198"/>
      <c r="GKR900" s="2198"/>
      <c r="GKS900" s="2198"/>
      <c r="GKT900" s="2198"/>
      <c r="GKU900" s="2198"/>
      <c r="GKV900" s="2198"/>
      <c r="GKW900" s="2198"/>
      <c r="GKX900" s="2198"/>
      <c r="GKY900" s="2198"/>
      <c r="GKZ900" s="2198"/>
      <c r="GLA900" s="2198"/>
      <c r="GLB900" s="2198"/>
      <c r="GLC900" s="2198"/>
      <c r="GLD900" s="2198"/>
      <c r="GLE900" s="2198"/>
      <c r="GLF900" s="2198"/>
      <c r="GLG900" s="2198"/>
      <c r="GLH900" s="2198"/>
      <c r="GLI900" s="2198"/>
      <c r="GLJ900" s="2198"/>
      <c r="GLK900" s="2198"/>
      <c r="GLL900" s="2198"/>
      <c r="GLM900" s="2198"/>
      <c r="GLN900" s="2198"/>
      <c r="GLO900" s="2198"/>
      <c r="GLP900" s="2198"/>
      <c r="GLQ900" s="2198"/>
      <c r="GLR900" s="2198"/>
      <c r="GLS900" s="2198"/>
      <c r="GLT900" s="2198"/>
      <c r="GLU900" s="2198"/>
      <c r="GLV900" s="2198"/>
      <c r="GLW900" s="2198"/>
      <c r="GLX900" s="2198"/>
      <c r="GLY900" s="2198"/>
      <c r="GLZ900" s="2198"/>
      <c r="GMA900" s="2198"/>
      <c r="GMB900" s="2198"/>
      <c r="GMC900" s="2198"/>
      <c r="GMD900" s="2198"/>
      <c r="GME900" s="2198"/>
      <c r="GMF900" s="2198"/>
      <c r="GMG900" s="2198"/>
      <c r="GMH900" s="2198"/>
      <c r="GMI900" s="2198"/>
      <c r="GMJ900" s="2198"/>
      <c r="GMK900" s="2198"/>
      <c r="GML900" s="2198"/>
      <c r="GMM900" s="2198"/>
      <c r="GMN900" s="2198"/>
      <c r="GMO900" s="2198"/>
      <c r="GMP900" s="2198"/>
      <c r="GMQ900" s="2198"/>
      <c r="GMR900" s="2198"/>
      <c r="GMS900" s="2198"/>
      <c r="GMT900" s="2198"/>
      <c r="GMU900" s="2198"/>
      <c r="GMV900" s="2198"/>
      <c r="GMW900" s="2198"/>
      <c r="GMX900" s="2198"/>
      <c r="GMY900" s="2198"/>
      <c r="GMZ900" s="2198"/>
      <c r="GNA900" s="2198"/>
      <c r="GNB900" s="2198"/>
      <c r="GNC900" s="2198"/>
      <c r="GND900" s="2198"/>
      <c r="GNE900" s="2198"/>
      <c r="GNF900" s="2198"/>
      <c r="GNG900" s="2198"/>
      <c r="GNH900" s="2198"/>
      <c r="GNI900" s="2198"/>
      <c r="GNJ900" s="2198"/>
      <c r="GNK900" s="2198"/>
      <c r="GNL900" s="2198"/>
      <c r="GNM900" s="2198"/>
      <c r="GNN900" s="2198"/>
      <c r="GNO900" s="2198"/>
      <c r="GNP900" s="2198"/>
      <c r="GNQ900" s="2198"/>
      <c r="GNR900" s="2198"/>
      <c r="GNS900" s="2198"/>
      <c r="GNT900" s="2198"/>
      <c r="GNU900" s="2198"/>
      <c r="GNV900" s="2198"/>
      <c r="GNW900" s="2198"/>
      <c r="GNX900" s="2198"/>
      <c r="GNY900" s="2198"/>
      <c r="GNZ900" s="2198"/>
      <c r="GOA900" s="2198"/>
      <c r="GOE900" s="2198"/>
      <c r="GOF900" s="2198"/>
      <c r="GOG900" s="2198"/>
      <c r="GOH900" s="2198"/>
      <c r="GOI900" s="2198"/>
      <c r="GOJ900" s="2198"/>
      <c r="GOK900" s="2198"/>
      <c r="GOL900" s="2198"/>
      <c r="GOM900" s="2198"/>
      <c r="GON900" s="2198"/>
      <c r="GOO900" s="2198"/>
      <c r="GOP900" s="2198"/>
      <c r="GOQ900" s="2198"/>
      <c r="GOR900" s="2198"/>
      <c r="GOS900" s="2198"/>
      <c r="GOT900" s="2198"/>
      <c r="GOU900" s="2198"/>
      <c r="GOV900" s="2198"/>
      <c r="GOW900" s="2198"/>
      <c r="GOX900" s="2198"/>
      <c r="GOY900" s="2198"/>
      <c r="GOZ900" s="2198"/>
      <c r="GPA900" s="2198"/>
      <c r="GPB900" s="2198"/>
      <c r="GPC900" s="2198"/>
      <c r="GPD900" s="2198"/>
      <c r="GPE900" s="2198"/>
      <c r="GPF900" s="2198"/>
      <c r="GPG900" s="2198"/>
      <c r="GPH900" s="2198"/>
      <c r="GPI900" s="2198"/>
      <c r="GPJ900" s="2198"/>
      <c r="GPK900" s="2198"/>
      <c r="GPL900" s="2198"/>
      <c r="GPM900" s="2198"/>
      <c r="GPN900" s="2198"/>
      <c r="GPO900" s="2198"/>
      <c r="GPP900" s="2198"/>
      <c r="GPQ900" s="2198"/>
      <c r="GPR900" s="2198"/>
      <c r="GPS900" s="2198"/>
      <c r="GPT900" s="2198"/>
      <c r="GPU900" s="2198"/>
      <c r="GPV900" s="2198"/>
      <c r="GPW900" s="2198"/>
      <c r="GPX900" s="2198"/>
      <c r="GPY900" s="2198"/>
      <c r="GPZ900" s="2198"/>
      <c r="GQA900" s="2198"/>
      <c r="GQB900" s="2198"/>
      <c r="GQC900" s="2198"/>
      <c r="GQD900" s="2198"/>
      <c r="GQE900" s="2198"/>
      <c r="GQF900" s="2198"/>
      <c r="GQG900" s="2198"/>
      <c r="GQH900" s="2198"/>
      <c r="GQI900" s="2198"/>
      <c r="GQJ900" s="2198"/>
      <c r="GQK900" s="2198"/>
      <c r="GQL900" s="2198"/>
      <c r="GQM900" s="2198"/>
      <c r="GQN900" s="2198"/>
      <c r="GQO900" s="2198"/>
      <c r="GQP900" s="2198"/>
      <c r="GQQ900" s="2198"/>
      <c r="GQR900" s="2198"/>
      <c r="GQS900" s="2198"/>
      <c r="GQT900" s="2198"/>
      <c r="GQU900" s="2198"/>
      <c r="GQV900" s="2198"/>
      <c r="GQW900" s="2198"/>
      <c r="GQX900" s="2198"/>
      <c r="GQY900" s="2198"/>
      <c r="GQZ900" s="2198"/>
      <c r="GRA900" s="2198"/>
      <c r="GRB900" s="2198"/>
      <c r="GRC900" s="2198"/>
      <c r="GRD900" s="2198"/>
      <c r="GRE900" s="2198"/>
      <c r="GRF900" s="2198"/>
      <c r="GRG900" s="2198"/>
      <c r="GRH900" s="2198"/>
      <c r="GRI900" s="2198"/>
      <c r="GRJ900" s="2198"/>
      <c r="GRK900" s="2198"/>
      <c r="GRL900" s="2198"/>
      <c r="GRM900" s="2198"/>
      <c r="GRN900" s="2198"/>
      <c r="GRO900" s="2198"/>
      <c r="GRP900" s="2198"/>
      <c r="GRQ900" s="2198"/>
      <c r="GRR900" s="2198"/>
      <c r="GRS900" s="2198"/>
      <c r="GRT900" s="2198"/>
      <c r="GRU900" s="2198"/>
      <c r="GRV900" s="2198"/>
      <c r="GRW900" s="2198"/>
      <c r="GRX900" s="2198"/>
      <c r="GRY900" s="2198"/>
      <c r="GRZ900" s="2198"/>
      <c r="GSA900" s="2198"/>
      <c r="GSB900" s="2198"/>
      <c r="GSC900" s="2198"/>
      <c r="GSD900" s="2198"/>
      <c r="GSE900" s="2198"/>
      <c r="GSF900" s="2198"/>
      <c r="GSG900" s="2198"/>
      <c r="GSH900" s="2198"/>
      <c r="GSI900" s="2198"/>
      <c r="GSJ900" s="2198"/>
      <c r="GSK900" s="2198"/>
      <c r="GSL900" s="2198"/>
      <c r="GSM900" s="2198"/>
      <c r="GSN900" s="2198"/>
      <c r="GSO900" s="2198"/>
      <c r="GSP900" s="2198"/>
      <c r="GSQ900" s="2198"/>
      <c r="GSR900" s="2198"/>
      <c r="GSS900" s="2198"/>
      <c r="GST900" s="2198"/>
      <c r="GSU900" s="2198"/>
      <c r="GSV900" s="2198"/>
      <c r="GSW900" s="2198"/>
      <c r="GSX900" s="2198"/>
      <c r="GSY900" s="2198"/>
      <c r="GSZ900" s="2198"/>
      <c r="GTA900" s="2198"/>
      <c r="GTB900" s="2198"/>
      <c r="GTC900" s="2198"/>
      <c r="GTD900" s="2198"/>
      <c r="GTE900" s="2198"/>
      <c r="GTF900" s="2198"/>
      <c r="GTG900" s="2198"/>
      <c r="GTH900" s="2198"/>
      <c r="GTI900" s="2198"/>
      <c r="GTJ900" s="2198"/>
      <c r="GTK900" s="2198"/>
      <c r="GTL900" s="2198"/>
      <c r="GTM900" s="2198"/>
      <c r="GTN900" s="2198"/>
      <c r="GTO900" s="2198"/>
      <c r="GTP900" s="2198"/>
      <c r="GTQ900" s="2198"/>
      <c r="GTR900" s="2198"/>
      <c r="GTS900" s="2198"/>
      <c r="GTT900" s="2198"/>
      <c r="GTU900" s="2198"/>
      <c r="GTV900" s="2198"/>
      <c r="GTW900" s="2198"/>
      <c r="GTX900" s="2198"/>
      <c r="GTY900" s="2198"/>
      <c r="GTZ900" s="2198"/>
      <c r="GUA900" s="2198"/>
      <c r="GUB900" s="2198"/>
      <c r="GUC900" s="2198"/>
      <c r="GUD900" s="2198"/>
      <c r="GUE900" s="2198"/>
      <c r="GUF900" s="2198"/>
      <c r="GUG900" s="2198"/>
      <c r="GUH900" s="2198"/>
      <c r="GUI900" s="2198"/>
      <c r="GUJ900" s="2198"/>
      <c r="GUK900" s="2198"/>
      <c r="GUL900" s="2198"/>
      <c r="GUM900" s="2198"/>
      <c r="GUN900" s="2198"/>
      <c r="GUO900" s="2198"/>
      <c r="GUP900" s="2198"/>
      <c r="GUQ900" s="2198"/>
      <c r="GUR900" s="2198"/>
      <c r="GUS900" s="2198"/>
      <c r="GUT900" s="2198"/>
      <c r="GUU900" s="2198"/>
      <c r="GUV900" s="2198"/>
      <c r="GUW900" s="2198"/>
      <c r="GUX900" s="2198"/>
      <c r="GUY900" s="2198"/>
      <c r="GUZ900" s="2198"/>
      <c r="GVA900" s="2198"/>
      <c r="GVB900" s="2198"/>
      <c r="GVC900" s="2198"/>
      <c r="GVD900" s="2198"/>
      <c r="GVE900" s="2198"/>
      <c r="GVF900" s="2198"/>
      <c r="GVG900" s="2198"/>
      <c r="GVH900" s="2198"/>
      <c r="GVI900" s="2198"/>
      <c r="GVJ900" s="2198"/>
      <c r="GVK900" s="2198"/>
      <c r="GVL900" s="2198"/>
      <c r="GVM900" s="2198"/>
      <c r="GVN900" s="2198"/>
      <c r="GVO900" s="2198"/>
      <c r="GVP900" s="2198"/>
      <c r="GVQ900" s="2198"/>
      <c r="GVR900" s="2198"/>
      <c r="GVS900" s="2198"/>
      <c r="GVT900" s="2198"/>
      <c r="GVU900" s="2198"/>
      <c r="GVV900" s="2198"/>
      <c r="GVW900" s="2198"/>
      <c r="GVX900" s="2198"/>
      <c r="GVY900" s="2198"/>
      <c r="GVZ900" s="2198"/>
      <c r="GWA900" s="2198"/>
      <c r="GWB900" s="2198"/>
      <c r="GWC900" s="2198"/>
      <c r="GWD900" s="2198"/>
      <c r="GWE900" s="2198"/>
      <c r="GWF900" s="2198"/>
      <c r="GWG900" s="2198"/>
      <c r="GWH900" s="2198"/>
      <c r="GWI900" s="2198"/>
      <c r="GWJ900" s="2198"/>
      <c r="GWK900" s="2198"/>
      <c r="GWL900" s="2198"/>
      <c r="GWM900" s="2198"/>
      <c r="GWN900" s="2198"/>
      <c r="GWO900" s="2198"/>
      <c r="GWP900" s="2198"/>
      <c r="GWQ900" s="2198"/>
      <c r="GWR900" s="2198"/>
      <c r="GWS900" s="2198"/>
      <c r="GWT900" s="2198"/>
      <c r="GWU900" s="2198"/>
      <c r="GWV900" s="2198"/>
      <c r="GWW900" s="2198"/>
      <c r="GWX900" s="2198"/>
      <c r="GWY900" s="2198"/>
      <c r="GWZ900" s="2198"/>
      <c r="GXA900" s="2198"/>
      <c r="GXB900" s="2198"/>
      <c r="GXC900" s="2198"/>
      <c r="GXD900" s="2198"/>
      <c r="GXE900" s="2198"/>
      <c r="GXF900" s="2198"/>
      <c r="GXG900" s="2198"/>
      <c r="GXH900" s="2198"/>
      <c r="GXI900" s="2198"/>
      <c r="GXJ900" s="2198"/>
      <c r="GXK900" s="2198"/>
      <c r="GXL900" s="2198"/>
      <c r="GXM900" s="2198"/>
      <c r="GXN900" s="2198"/>
      <c r="GXO900" s="2198"/>
      <c r="GXP900" s="2198"/>
      <c r="GXQ900" s="2198"/>
      <c r="GXR900" s="2198"/>
      <c r="GXS900" s="2198"/>
      <c r="GXT900" s="2198"/>
      <c r="GXU900" s="2198"/>
      <c r="GXV900" s="2198"/>
      <c r="GXW900" s="2198"/>
      <c r="GYA900" s="2198"/>
      <c r="GYB900" s="2198"/>
      <c r="GYC900" s="2198"/>
      <c r="GYD900" s="2198"/>
      <c r="GYE900" s="2198"/>
      <c r="GYF900" s="2198"/>
      <c r="GYG900" s="2198"/>
      <c r="GYH900" s="2198"/>
      <c r="GYI900" s="2198"/>
      <c r="GYJ900" s="2198"/>
      <c r="GYK900" s="2198"/>
      <c r="GYL900" s="2198"/>
      <c r="GYM900" s="2198"/>
      <c r="GYN900" s="2198"/>
      <c r="GYO900" s="2198"/>
      <c r="GYP900" s="2198"/>
      <c r="GYQ900" s="2198"/>
      <c r="GYR900" s="2198"/>
      <c r="GYS900" s="2198"/>
      <c r="GYT900" s="2198"/>
      <c r="GYU900" s="2198"/>
      <c r="GYV900" s="2198"/>
      <c r="GYW900" s="2198"/>
      <c r="GYX900" s="2198"/>
      <c r="GYY900" s="2198"/>
      <c r="GYZ900" s="2198"/>
      <c r="GZA900" s="2198"/>
      <c r="GZB900" s="2198"/>
      <c r="GZC900" s="2198"/>
      <c r="GZD900" s="2198"/>
      <c r="GZE900" s="2198"/>
      <c r="GZF900" s="2198"/>
      <c r="GZG900" s="2198"/>
      <c r="GZH900" s="2198"/>
      <c r="GZI900" s="2198"/>
      <c r="GZJ900" s="2198"/>
      <c r="GZK900" s="2198"/>
      <c r="GZL900" s="2198"/>
      <c r="GZM900" s="2198"/>
      <c r="GZN900" s="2198"/>
      <c r="GZO900" s="2198"/>
      <c r="GZP900" s="2198"/>
      <c r="GZQ900" s="2198"/>
      <c r="GZR900" s="2198"/>
      <c r="GZS900" s="2198"/>
      <c r="GZT900" s="2198"/>
      <c r="GZU900" s="2198"/>
      <c r="GZV900" s="2198"/>
      <c r="GZW900" s="2198"/>
      <c r="GZX900" s="2198"/>
      <c r="GZY900" s="2198"/>
      <c r="GZZ900" s="2198"/>
      <c r="HAA900" s="2198"/>
      <c r="HAB900" s="2198"/>
      <c r="HAC900" s="2198"/>
      <c r="HAD900" s="2198"/>
      <c r="HAE900" s="2198"/>
      <c r="HAF900" s="2198"/>
      <c r="HAG900" s="2198"/>
      <c r="HAH900" s="2198"/>
      <c r="HAI900" s="2198"/>
      <c r="HAJ900" s="2198"/>
      <c r="HAK900" s="2198"/>
      <c r="HAL900" s="2198"/>
      <c r="HAM900" s="2198"/>
      <c r="HAN900" s="2198"/>
      <c r="HAO900" s="2198"/>
      <c r="HAP900" s="2198"/>
      <c r="HAQ900" s="2198"/>
      <c r="HAR900" s="2198"/>
      <c r="HAS900" s="2198"/>
      <c r="HAT900" s="2198"/>
      <c r="HAU900" s="2198"/>
      <c r="HAV900" s="2198"/>
      <c r="HAW900" s="2198"/>
      <c r="HAX900" s="2198"/>
      <c r="HAY900" s="2198"/>
      <c r="HAZ900" s="2198"/>
      <c r="HBA900" s="2198"/>
      <c r="HBB900" s="2198"/>
      <c r="HBC900" s="2198"/>
      <c r="HBD900" s="2198"/>
      <c r="HBE900" s="2198"/>
      <c r="HBF900" s="2198"/>
      <c r="HBG900" s="2198"/>
      <c r="HBH900" s="2198"/>
      <c r="HBI900" s="2198"/>
      <c r="HBJ900" s="2198"/>
      <c r="HBK900" s="2198"/>
      <c r="HBL900" s="2198"/>
      <c r="HBM900" s="2198"/>
      <c r="HBN900" s="2198"/>
      <c r="HBO900" s="2198"/>
      <c r="HBP900" s="2198"/>
      <c r="HBQ900" s="2198"/>
      <c r="HBR900" s="2198"/>
      <c r="HBS900" s="2198"/>
      <c r="HBT900" s="2198"/>
      <c r="HBU900" s="2198"/>
      <c r="HBV900" s="2198"/>
      <c r="HBW900" s="2198"/>
      <c r="HBX900" s="2198"/>
      <c r="HBY900" s="2198"/>
      <c r="HBZ900" s="2198"/>
      <c r="HCA900" s="2198"/>
      <c r="HCB900" s="2198"/>
      <c r="HCC900" s="2198"/>
      <c r="HCD900" s="2198"/>
      <c r="HCE900" s="2198"/>
      <c r="HCF900" s="2198"/>
      <c r="HCG900" s="2198"/>
      <c r="HCH900" s="2198"/>
      <c r="HCI900" s="2198"/>
      <c r="HCJ900" s="2198"/>
      <c r="HCK900" s="2198"/>
      <c r="HCL900" s="2198"/>
      <c r="HCM900" s="2198"/>
      <c r="HCN900" s="2198"/>
      <c r="HCO900" s="2198"/>
      <c r="HCP900" s="2198"/>
      <c r="HCQ900" s="2198"/>
      <c r="HCR900" s="2198"/>
      <c r="HCS900" s="2198"/>
      <c r="HCT900" s="2198"/>
      <c r="HCU900" s="2198"/>
      <c r="HCV900" s="2198"/>
      <c r="HCW900" s="2198"/>
      <c r="HCX900" s="2198"/>
      <c r="HCY900" s="2198"/>
      <c r="HCZ900" s="2198"/>
      <c r="HDA900" s="2198"/>
      <c r="HDB900" s="2198"/>
      <c r="HDC900" s="2198"/>
      <c r="HDD900" s="2198"/>
      <c r="HDE900" s="2198"/>
      <c r="HDF900" s="2198"/>
      <c r="HDG900" s="2198"/>
      <c r="HDH900" s="2198"/>
      <c r="HDI900" s="2198"/>
      <c r="HDJ900" s="2198"/>
      <c r="HDK900" s="2198"/>
      <c r="HDL900" s="2198"/>
      <c r="HDM900" s="2198"/>
      <c r="HDN900" s="2198"/>
      <c r="HDO900" s="2198"/>
      <c r="HDP900" s="2198"/>
      <c r="HDQ900" s="2198"/>
      <c r="HDR900" s="2198"/>
      <c r="HDS900" s="2198"/>
      <c r="HDT900" s="2198"/>
      <c r="HDU900" s="2198"/>
      <c r="HDV900" s="2198"/>
      <c r="HDW900" s="2198"/>
      <c r="HDX900" s="2198"/>
      <c r="HDY900" s="2198"/>
      <c r="HDZ900" s="2198"/>
      <c r="HEA900" s="2198"/>
      <c r="HEB900" s="2198"/>
      <c r="HEC900" s="2198"/>
      <c r="HED900" s="2198"/>
      <c r="HEE900" s="2198"/>
      <c r="HEF900" s="2198"/>
      <c r="HEG900" s="2198"/>
      <c r="HEH900" s="2198"/>
      <c r="HEI900" s="2198"/>
      <c r="HEJ900" s="2198"/>
      <c r="HEK900" s="2198"/>
      <c r="HEL900" s="2198"/>
      <c r="HEM900" s="2198"/>
      <c r="HEN900" s="2198"/>
      <c r="HEO900" s="2198"/>
      <c r="HEP900" s="2198"/>
      <c r="HEQ900" s="2198"/>
      <c r="HER900" s="2198"/>
      <c r="HES900" s="2198"/>
      <c r="HET900" s="2198"/>
      <c r="HEU900" s="2198"/>
      <c r="HEV900" s="2198"/>
      <c r="HEW900" s="2198"/>
      <c r="HEX900" s="2198"/>
      <c r="HEY900" s="2198"/>
      <c r="HEZ900" s="2198"/>
      <c r="HFA900" s="2198"/>
      <c r="HFB900" s="2198"/>
      <c r="HFC900" s="2198"/>
      <c r="HFD900" s="2198"/>
      <c r="HFE900" s="2198"/>
      <c r="HFF900" s="2198"/>
      <c r="HFG900" s="2198"/>
      <c r="HFH900" s="2198"/>
      <c r="HFI900" s="2198"/>
      <c r="HFJ900" s="2198"/>
      <c r="HFK900" s="2198"/>
      <c r="HFL900" s="2198"/>
      <c r="HFM900" s="2198"/>
      <c r="HFN900" s="2198"/>
      <c r="HFO900" s="2198"/>
      <c r="HFP900" s="2198"/>
      <c r="HFQ900" s="2198"/>
      <c r="HFR900" s="2198"/>
      <c r="HFS900" s="2198"/>
      <c r="HFT900" s="2198"/>
      <c r="HFU900" s="2198"/>
      <c r="HFV900" s="2198"/>
      <c r="HFW900" s="2198"/>
      <c r="HFX900" s="2198"/>
      <c r="HFY900" s="2198"/>
      <c r="HFZ900" s="2198"/>
      <c r="HGA900" s="2198"/>
      <c r="HGB900" s="2198"/>
      <c r="HGC900" s="2198"/>
      <c r="HGD900" s="2198"/>
      <c r="HGE900" s="2198"/>
      <c r="HGF900" s="2198"/>
      <c r="HGG900" s="2198"/>
      <c r="HGH900" s="2198"/>
      <c r="HGI900" s="2198"/>
      <c r="HGJ900" s="2198"/>
      <c r="HGK900" s="2198"/>
      <c r="HGL900" s="2198"/>
      <c r="HGM900" s="2198"/>
      <c r="HGN900" s="2198"/>
      <c r="HGO900" s="2198"/>
      <c r="HGP900" s="2198"/>
      <c r="HGQ900" s="2198"/>
      <c r="HGR900" s="2198"/>
      <c r="HGS900" s="2198"/>
      <c r="HGT900" s="2198"/>
      <c r="HGU900" s="2198"/>
      <c r="HGV900" s="2198"/>
      <c r="HGW900" s="2198"/>
      <c r="HGX900" s="2198"/>
      <c r="HGY900" s="2198"/>
      <c r="HGZ900" s="2198"/>
      <c r="HHA900" s="2198"/>
      <c r="HHB900" s="2198"/>
      <c r="HHC900" s="2198"/>
      <c r="HHD900" s="2198"/>
      <c r="HHE900" s="2198"/>
      <c r="HHF900" s="2198"/>
      <c r="HHG900" s="2198"/>
      <c r="HHH900" s="2198"/>
      <c r="HHI900" s="2198"/>
      <c r="HHJ900" s="2198"/>
      <c r="HHK900" s="2198"/>
      <c r="HHL900" s="2198"/>
      <c r="HHM900" s="2198"/>
      <c r="HHN900" s="2198"/>
      <c r="HHO900" s="2198"/>
      <c r="HHP900" s="2198"/>
      <c r="HHQ900" s="2198"/>
      <c r="HHR900" s="2198"/>
      <c r="HHS900" s="2198"/>
      <c r="HHW900" s="2198"/>
      <c r="HHX900" s="2198"/>
      <c r="HHY900" s="2198"/>
      <c r="HHZ900" s="2198"/>
      <c r="HIA900" s="2198"/>
      <c r="HIB900" s="2198"/>
      <c r="HIC900" s="2198"/>
      <c r="HID900" s="2198"/>
      <c r="HIE900" s="2198"/>
      <c r="HIF900" s="2198"/>
      <c r="HIG900" s="2198"/>
      <c r="HIH900" s="2198"/>
      <c r="HII900" s="2198"/>
      <c r="HIJ900" s="2198"/>
      <c r="HIK900" s="2198"/>
      <c r="HIL900" s="2198"/>
      <c r="HIM900" s="2198"/>
      <c r="HIN900" s="2198"/>
      <c r="HIO900" s="2198"/>
      <c r="HIP900" s="2198"/>
      <c r="HIQ900" s="2198"/>
      <c r="HIR900" s="2198"/>
      <c r="HIS900" s="2198"/>
      <c r="HIT900" s="2198"/>
      <c r="HIU900" s="2198"/>
      <c r="HIV900" s="2198"/>
      <c r="HIW900" s="2198"/>
      <c r="HIX900" s="2198"/>
      <c r="HIY900" s="2198"/>
      <c r="HIZ900" s="2198"/>
      <c r="HJA900" s="2198"/>
      <c r="HJB900" s="2198"/>
      <c r="HJC900" s="2198"/>
      <c r="HJD900" s="2198"/>
      <c r="HJE900" s="2198"/>
      <c r="HJF900" s="2198"/>
      <c r="HJG900" s="2198"/>
      <c r="HJH900" s="2198"/>
      <c r="HJI900" s="2198"/>
      <c r="HJJ900" s="2198"/>
      <c r="HJK900" s="2198"/>
      <c r="HJL900" s="2198"/>
      <c r="HJM900" s="2198"/>
      <c r="HJN900" s="2198"/>
      <c r="HJO900" s="2198"/>
      <c r="HJP900" s="2198"/>
      <c r="HJQ900" s="2198"/>
      <c r="HJR900" s="2198"/>
      <c r="HJS900" s="2198"/>
      <c r="HJT900" s="2198"/>
      <c r="HJU900" s="2198"/>
      <c r="HJV900" s="2198"/>
      <c r="HJW900" s="2198"/>
      <c r="HJX900" s="2198"/>
      <c r="HJY900" s="2198"/>
      <c r="HJZ900" s="2198"/>
      <c r="HKA900" s="2198"/>
      <c r="HKB900" s="2198"/>
      <c r="HKC900" s="2198"/>
      <c r="HKD900" s="2198"/>
      <c r="HKE900" s="2198"/>
      <c r="HKF900" s="2198"/>
      <c r="HKG900" s="2198"/>
      <c r="HKH900" s="2198"/>
      <c r="HKI900" s="2198"/>
      <c r="HKJ900" s="2198"/>
      <c r="HKK900" s="2198"/>
      <c r="HKL900" s="2198"/>
      <c r="HKM900" s="2198"/>
      <c r="HKN900" s="2198"/>
      <c r="HKO900" s="2198"/>
      <c r="HKP900" s="2198"/>
      <c r="HKQ900" s="2198"/>
      <c r="HKR900" s="2198"/>
      <c r="HKS900" s="2198"/>
      <c r="HKT900" s="2198"/>
      <c r="HKU900" s="2198"/>
      <c r="HKV900" s="2198"/>
      <c r="HKW900" s="2198"/>
      <c r="HKX900" s="2198"/>
      <c r="HKY900" s="2198"/>
      <c r="HKZ900" s="2198"/>
      <c r="HLA900" s="2198"/>
      <c r="HLB900" s="2198"/>
      <c r="HLC900" s="2198"/>
      <c r="HLD900" s="2198"/>
      <c r="HLE900" s="2198"/>
      <c r="HLF900" s="2198"/>
      <c r="HLG900" s="2198"/>
      <c r="HLH900" s="2198"/>
      <c r="HLI900" s="2198"/>
      <c r="HLJ900" s="2198"/>
      <c r="HLK900" s="2198"/>
      <c r="HLL900" s="2198"/>
      <c r="HLM900" s="2198"/>
      <c r="HLN900" s="2198"/>
      <c r="HLO900" s="2198"/>
      <c r="HLP900" s="2198"/>
      <c r="HLQ900" s="2198"/>
      <c r="HLR900" s="2198"/>
      <c r="HLS900" s="2198"/>
      <c r="HLT900" s="2198"/>
      <c r="HLU900" s="2198"/>
      <c r="HLV900" s="2198"/>
      <c r="HLW900" s="2198"/>
      <c r="HLX900" s="2198"/>
      <c r="HLY900" s="2198"/>
      <c r="HLZ900" s="2198"/>
      <c r="HMA900" s="2198"/>
      <c r="HMB900" s="2198"/>
      <c r="HMC900" s="2198"/>
      <c r="HMD900" s="2198"/>
      <c r="HME900" s="2198"/>
      <c r="HMF900" s="2198"/>
      <c r="HMG900" s="2198"/>
      <c r="HMH900" s="2198"/>
      <c r="HMI900" s="2198"/>
      <c r="HMJ900" s="2198"/>
      <c r="HMK900" s="2198"/>
      <c r="HML900" s="2198"/>
      <c r="HMM900" s="2198"/>
      <c r="HMN900" s="2198"/>
      <c r="HMO900" s="2198"/>
      <c r="HMP900" s="2198"/>
      <c r="HMQ900" s="2198"/>
      <c r="HMR900" s="2198"/>
      <c r="HMS900" s="2198"/>
      <c r="HMT900" s="2198"/>
      <c r="HMU900" s="2198"/>
      <c r="HMV900" s="2198"/>
      <c r="HMW900" s="2198"/>
      <c r="HMX900" s="2198"/>
      <c r="HMY900" s="2198"/>
      <c r="HMZ900" s="2198"/>
      <c r="HNA900" s="2198"/>
      <c r="HNB900" s="2198"/>
      <c r="HNC900" s="2198"/>
      <c r="HND900" s="2198"/>
      <c r="HNE900" s="2198"/>
      <c r="HNF900" s="2198"/>
      <c r="HNG900" s="2198"/>
      <c r="HNH900" s="2198"/>
      <c r="HNI900" s="2198"/>
      <c r="HNJ900" s="2198"/>
      <c r="HNK900" s="2198"/>
      <c r="HNL900" s="2198"/>
      <c r="HNM900" s="2198"/>
      <c r="HNN900" s="2198"/>
      <c r="HNO900" s="2198"/>
      <c r="HNP900" s="2198"/>
      <c r="HNQ900" s="2198"/>
      <c r="HNR900" s="2198"/>
      <c r="HNS900" s="2198"/>
      <c r="HNT900" s="2198"/>
      <c r="HNU900" s="2198"/>
      <c r="HNV900" s="2198"/>
      <c r="HNW900" s="2198"/>
      <c r="HNX900" s="2198"/>
      <c r="HNY900" s="2198"/>
      <c r="HNZ900" s="2198"/>
      <c r="HOA900" s="2198"/>
      <c r="HOB900" s="2198"/>
      <c r="HOC900" s="2198"/>
      <c r="HOD900" s="2198"/>
      <c r="HOE900" s="2198"/>
      <c r="HOF900" s="2198"/>
      <c r="HOG900" s="2198"/>
      <c r="HOH900" s="2198"/>
      <c r="HOI900" s="2198"/>
      <c r="HOJ900" s="2198"/>
      <c r="HOK900" s="2198"/>
      <c r="HOL900" s="2198"/>
      <c r="HOM900" s="2198"/>
      <c r="HON900" s="2198"/>
      <c r="HOO900" s="2198"/>
      <c r="HOP900" s="2198"/>
      <c r="HOQ900" s="2198"/>
      <c r="HOR900" s="2198"/>
      <c r="HOS900" s="2198"/>
      <c r="HOT900" s="2198"/>
      <c r="HOU900" s="2198"/>
      <c r="HOV900" s="2198"/>
      <c r="HOW900" s="2198"/>
      <c r="HOX900" s="2198"/>
      <c r="HOY900" s="2198"/>
      <c r="HOZ900" s="2198"/>
      <c r="HPA900" s="2198"/>
      <c r="HPB900" s="2198"/>
      <c r="HPC900" s="2198"/>
      <c r="HPD900" s="2198"/>
      <c r="HPE900" s="2198"/>
      <c r="HPF900" s="2198"/>
      <c r="HPG900" s="2198"/>
      <c r="HPH900" s="2198"/>
      <c r="HPI900" s="2198"/>
      <c r="HPJ900" s="2198"/>
      <c r="HPK900" s="2198"/>
      <c r="HPL900" s="2198"/>
      <c r="HPM900" s="2198"/>
      <c r="HPN900" s="2198"/>
      <c r="HPO900" s="2198"/>
      <c r="HPP900" s="2198"/>
      <c r="HPQ900" s="2198"/>
      <c r="HPR900" s="2198"/>
      <c r="HPS900" s="2198"/>
      <c r="HPT900" s="2198"/>
      <c r="HPU900" s="2198"/>
      <c r="HPV900" s="2198"/>
      <c r="HPW900" s="2198"/>
      <c r="HPX900" s="2198"/>
      <c r="HPY900" s="2198"/>
      <c r="HPZ900" s="2198"/>
      <c r="HQA900" s="2198"/>
      <c r="HQB900" s="2198"/>
      <c r="HQC900" s="2198"/>
      <c r="HQD900" s="2198"/>
      <c r="HQE900" s="2198"/>
      <c r="HQF900" s="2198"/>
      <c r="HQG900" s="2198"/>
      <c r="HQH900" s="2198"/>
      <c r="HQI900" s="2198"/>
      <c r="HQJ900" s="2198"/>
      <c r="HQK900" s="2198"/>
      <c r="HQL900" s="2198"/>
      <c r="HQM900" s="2198"/>
      <c r="HQN900" s="2198"/>
      <c r="HQO900" s="2198"/>
      <c r="HQP900" s="2198"/>
      <c r="HQQ900" s="2198"/>
      <c r="HQR900" s="2198"/>
      <c r="HQS900" s="2198"/>
      <c r="HQT900" s="2198"/>
      <c r="HQU900" s="2198"/>
      <c r="HQV900" s="2198"/>
      <c r="HQW900" s="2198"/>
      <c r="HQX900" s="2198"/>
      <c r="HQY900" s="2198"/>
      <c r="HQZ900" s="2198"/>
      <c r="HRA900" s="2198"/>
      <c r="HRB900" s="2198"/>
      <c r="HRC900" s="2198"/>
      <c r="HRD900" s="2198"/>
      <c r="HRE900" s="2198"/>
      <c r="HRF900" s="2198"/>
      <c r="HRG900" s="2198"/>
      <c r="HRH900" s="2198"/>
      <c r="HRI900" s="2198"/>
      <c r="HRJ900" s="2198"/>
      <c r="HRK900" s="2198"/>
      <c r="HRL900" s="2198"/>
      <c r="HRM900" s="2198"/>
      <c r="HRN900" s="2198"/>
      <c r="HRO900" s="2198"/>
      <c r="HRS900" s="2198"/>
      <c r="HRT900" s="2198"/>
      <c r="HRU900" s="2198"/>
      <c r="HRV900" s="2198"/>
      <c r="HRW900" s="2198"/>
      <c r="HRX900" s="2198"/>
      <c r="HRY900" s="2198"/>
      <c r="HRZ900" s="2198"/>
      <c r="HSA900" s="2198"/>
      <c r="HSB900" s="2198"/>
      <c r="HSC900" s="2198"/>
      <c r="HSD900" s="2198"/>
      <c r="HSE900" s="2198"/>
      <c r="HSF900" s="2198"/>
      <c r="HSG900" s="2198"/>
      <c r="HSH900" s="2198"/>
      <c r="HSI900" s="2198"/>
      <c r="HSJ900" s="2198"/>
      <c r="HSK900" s="2198"/>
      <c r="HSL900" s="2198"/>
      <c r="HSM900" s="2198"/>
      <c r="HSN900" s="2198"/>
      <c r="HSO900" s="2198"/>
      <c r="HSP900" s="2198"/>
      <c r="HSQ900" s="2198"/>
      <c r="HSR900" s="2198"/>
      <c r="HSS900" s="2198"/>
      <c r="HST900" s="2198"/>
      <c r="HSU900" s="2198"/>
      <c r="HSV900" s="2198"/>
      <c r="HSW900" s="2198"/>
      <c r="HSX900" s="2198"/>
      <c r="HSY900" s="2198"/>
      <c r="HSZ900" s="2198"/>
      <c r="HTA900" s="2198"/>
      <c r="HTB900" s="2198"/>
      <c r="HTC900" s="2198"/>
      <c r="HTD900" s="2198"/>
      <c r="HTE900" s="2198"/>
      <c r="HTF900" s="2198"/>
      <c r="HTG900" s="2198"/>
      <c r="HTH900" s="2198"/>
      <c r="HTI900" s="2198"/>
      <c r="HTJ900" s="2198"/>
      <c r="HTK900" s="2198"/>
      <c r="HTL900" s="2198"/>
      <c r="HTM900" s="2198"/>
      <c r="HTN900" s="2198"/>
      <c r="HTO900" s="2198"/>
      <c r="HTP900" s="2198"/>
      <c r="HTQ900" s="2198"/>
      <c r="HTR900" s="2198"/>
      <c r="HTS900" s="2198"/>
      <c r="HTT900" s="2198"/>
      <c r="HTU900" s="2198"/>
      <c r="HTV900" s="2198"/>
      <c r="HTW900" s="2198"/>
      <c r="HTX900" s="2198"/>
      <c r="HTY900" s="2198"/>
      <c r="HTZ900" s="2198"/>
      <c r="HUA900" s="2198"/>
      <c r="HUB900" s="2198"/>
      <c r="HUC900" s="2198"/>
      <c r="HUD900" s="2198"/>
      <c r="HUE900" s="2198"/>
      <c r="HUF900" s="2198"/>
      <c r="HUG900" s="2198"/>
      <c r="HUH900" s="2198"/>
      <c r="HUI900" s="2198"/>
      <c r="HUJ900" s="2198"/>
      <c r="HUK900" s="2198"/>
      <c r="HUL900" s="2198"/>
      <c r="HUM900" s="2198"/>
      <c r="HUN900" s="2198"/>
      <c r="HUO900" s="2198"/>
      <c r="HUP900" s="2198"/>
      <c r="HUQ900" s="2198"/>
      <c r="HUR900" s="2198"/>
      <c r="HUS900" s="2198"/>
      <c r="HUT900" s="2198"/>
      <c r="HUU900" s="2198"/>
      <c r="HUV900" s="2198"/>
      <c r="HUW900" s="2198"/>
      <c r="HUX900" s="2198"/>
      <c r="HUY900" s="2198"/>
      <c r="HUZ900" s="2198"/>
      <c r="HVA900" s="2198"/>
      <c r="HVB900" s="2198"/>
      <c r="HVC900" s="2198"/>
      <c r="HVD900" s="2198"/>
      <c r="HVE900" s="2198"/>
      <c r="HVF900" s="2198"/>
      <c r="HVG900" s="2198"/>
      <c r="HVH900" s="2198"/>
      <c r="HVI900" s="2198"/>
      <c r="HVJ900" s="2198"/>
      <c r="HVK900" s="2198"/>
      <c r="HVL900" s="2198"/>
      <c r="HVM900" s="2198"/>
      <c r="HVN900" s="2198"/>
      <c r="HVO900" s="2198"/>
      <c r="HVP900" s="2198"/>
      <c r="HVQ900" s="2198"/>
      <c r="HVR900" s="2198"/>
      <c r="HVS900" s="2198"/>
      <c r="HVT900" s="2198"/>
      <c r="HVU900" s="2198"/>
      <c r="HVV900" s="2198"/>
      <c r="HVW900" s="2198"/>
      <c r="HVX900" s="2198"/>
      <c r="HVY900" s="2198"/>
      <c r="HVZ900" s="2198"/>
      <c r="HWA900" s="2198"/>
      <c r="HWB900" s="2198"/>
      <c r="HWC900" s="2198"/>
      <c r="HWD900" s="2198"/>
      <c r="HWE900" s="2198"/>
      <c r="HWF900" s="2198"/>
      <c r="HWG900" s="2198"/>
      <c r="HWH900" s="2198"/>
      <c r="HWI900" s="2198"/>
      <c r="HWJ900" s="2198"/>
      <c r="HWK900" s="2198"/>
      <c r="HWL900" s="2198"/>
      <c r="HWM900" s="2198"/>
      <c r="HWN900" s="2198"/>
      <c r="HWO900" s="2198"/>
      <c r="HWP900" s="2198"/>
      <c r="HWQ900" s="2198"/>
      <c r="HWR900" s="2198"/>
      <c r="HWS900" s="2198"/>
      <c r="HWT900" s="2198"/>
      <c r="HWU900" s="2198"/>
      <c r="HWV900" s="2198"/>
      <c r="HWW900" s="2198"/>
      <c r="HWX900" s="2198"/>
      <c r="HWY900" s="2198"/>
      <c r="HWZ900" s="2198"/>
      <c r="HXA900" s="2198"/>
      <c r="HXB900" s="2198"/>
      <c r="HXC900" s="2198"/>
      <c r="HXD900" s="2198"/>
      <c r="HXE900" s="2198"/>
      <c r="HXF900" s="2198"/>
      <c r="HXG900" s="2198"/>
      <c r="HXH900" s="2198"/>
      <c r="HXI900" s="2198"/>
      <c r="HXJ900" s="2198"/>
      <c r="HXK900" s="2198"/>
      <c r="HXL900" s="2198"/>
      <c r="HXM900" s="2198"/>
      <c r="HXN900" s="2198"/>
      <c r="HXO900" s="2198"/>
      <c r="HXP900" s="2198"/>
      <c r="HXQ900" s="2198"/>
      <c r="HXR900" s="2198"/>
      <c r="HXS900" s="2198"/>
      <c r="HXT900" s="2198"/>
      <c r="HXU900" s="2198"/>
      <c r="HXV900" s="2198"/>
      <c r="HXW900" s="2198"/>
      <c r="HXX900" s="2198"/>
      <c r="HXY900" s="2198"/>
      <c r="HXZ900" s="2198"/>
      <c r="HYA900" s="2198"/>
      <c r="HYB900" s="2198"/>
      <c r="HYC900" s="2198"/>
      <c r="HYD900" s="2198"/>
      <c r="HYE900" s="2198"/>
      <c r="HYF900" s="2198"/>
      <c r="HYG900" s="2198"/>
      <c r="HYH900" s="2198"/>
      <c r="HYI900" s="2198"/>
      <c r="HYJ900" s="2198"/>
      <c r="HYK900" s="2198"/>
      <c r="HYL900" s="2198"/>
      <c r="HYM900" s="2198"/>
      <c r="HYN900" s="2198"/>
      <c r="HYO900" s="2198"/>
      <c r="HYP900" s="2198"/>
      <c r="HYQ900" s="2198"/>
      <c r="HYR900" s="2198"/>
      <c r="HYS900" s="2198"/>
      <c r="HYT900" s="2198"/>
      <c r="HYU900" s="2198"/>
      <c r="HYV900" s="2198"/>
      <c r="HYW900" s="2198"/>
      <c r="HYX900" s="2198"/>
      <c r="HYY900" s="2198"/>
      <c r="HYZ900" s="2198"/>
      <c r="HZA900" s="2198"/>
      <c r="HZB900" s="2198"/>
      <c r="HZC900" s="2198"/>
      <c r="HZD900" s="2198"/>
      <c r="HZE900" s="2198"/>
      <c r="HZF900" s="2198"/>
      <c r="HZG900" s="2198"/>
      <c r="HZH900" s="2198"/>
      <c r="HZI900" s="2198"/>
      <c r="HZJ900" s="2198"/>
      <c r="HZK900" s="2198"/>
      <c r="HZL900" s="2198"/>
      <c r="HZM900" s="2198"/>
      <c r="HZN900" s="2198"/>
      <c r="HZO900" s="2198"/>
      <c r="HZP900" s="2198"/>
      <c r="HZQ900" s="2198"/>
      <c r="HZR900" s="2198"/>
      <c r="HZS900" s="2198"/>
      <c r="HZT900" s="2198"/>
      <c r="HZU900" s="2198"/>
      <c r="HZV900" s="2198"/>
      <c r="HZW900" s="2198"/>
      <c r="HZX900" s="2198"/>
      <c r="HZY900" s="2198"/>
      <c r="HZZ900" s="2198"/>
      <c r="IAA900" s="2198"/>
      <c r="IAB900" s="2198"/>
      <c r="IAC900" s="2198"/>
      <c r="IAD900" s="2198"/>
      <c r="IAE900" s="2198"/>
      <c r="IAF900" s="2198"/>
      <c r="IAG900" s="2198"/>
      <c r="IAH900" s="2198"/>
      <c r="IAI900" s="2198"/>
      <c r="IAJ900" s="2198"/>
      <c r="IAK900" s="2198"/>
      <c r="IAL900" s="2198"/>
      <c r="IAM900" s="2198"/>
      <c r="IAN900" s="2198"/>
      <c r="IAO900" s="2198"/>
      <c r="IAP900" s="2198"/>
      <c r="IAQ900" s="2198"/>
      <c r="IAR900" s="2198"/>
      <c r="IAS900" s="2198"/>
      <c r="IAT900" s="2198"/>
      <c r="IAU900" s="2198"/>
      <c r="IAV900" s="2198"/>
      <c r="IAW900" s="2198"/>
      <c r="IAX900" s="2198"/>
      <c r="IAY900" s="2198"/>
      <c r="IAZ900" s="2198"/>
      <c r="IBA900" s="2198"/>
      <c r="IBB900" s="2198"/>
      <c r="IBC900" s="2198"/>
      <c r="IBD900" s="2198"/>
      <c r="IBE900" s="2198"/>
      <c r="IBF900" s="2198"/>
      <c r="IBG900" s="2198"/>
      <c r="IBH900" s="2198"/>
      <c r="IBI900" s="2198"/>
      <c r="IBJ900" s="2198"/>
      <c r="IBK900" s="2198"/>
      <c r="IBO900" s="2198"/>
      <c r="IBP900" s="2198"/>
      <c r="IBQ900" s="2198"/>
      <c r="IBR900" s="2198"/>
      <c r="IBS900" s="2198"/>
      <c r="IBT900" s="2198"/>
      <c r="IBU900" s="2198"/>
      <c r="IBV900" s="2198"/>
      <c r="IBW900" s="2198"/>
      <c r="IBX900" s="2198"/>
      <c r="IBY900" s="2198"/>
      <c r="IBZ900" s="2198"/>
      <c r="ICA900" s="2198"/>
      <c r="ICB900" s="2198"/>
      <c r="ICC900" s="2198"/>
      <c r="ICD900" s="2198"/>
      <c r="ICE900" s="2198"/>
      <c r="ICF900" s="2198"/>
      <c r="ICG900" s="2198"/>
      <c r="ICH900" s="2198"/>
      <c r="ICI900" s="2198"/>
      <c r="ICJ900" s="2198"/>
      <c r="ICK900" s="2198"/>
      <c r="ICL900" s="2198"/>
      <c r="ICM900" s="2198"/>
      <c r="ICN900" s="2198"/>
      <c r="ICO900" s="2198"/>
      <c r="ICP900" s="2198"/>
      <c r="ICQ900" s="2198"/>
      <c r="ICR900" s="2198"/>
      <c r="ICS900" s="2198"/>
      <c r="ICT900" s="2198"/>
      <c r="ICU900" s="2198"/>
      <c r="ICV900" s="2198"/>
      <c r="ICW900" s="2198"/>
      <c r="ICX900" s="2198"/>
      <c r="ICY900" s="2198"/>
      <c r="ICZ900" s="2198"/>
      <c r="IDA900" s="2198"/>
      <c r="IDB900" s="2198"/>
      <c r="IDC900" s="2198"/>
      <c r="IDD900" s="2198"/>
      <c r="IDE900" s="2198"/>
      <c r="IDF900" s="2198"/>
      <c r="IDG900" s="2198"/>
      <c r="IDH900" s="2198"/>
      <c r="IDI900" s="2198"/>
      <c r="IDJ900" s="2198"/>
      <c r="IDK900" s="2198"/>
      <c r="IDL900" s="2198"/>
      <c r="IDM900" s="2198"/>
      <c r="IDN900" s="2198"/>
      <c r="IDO900" s="2198"/>
      <c r="IDP900" s="2198"/>
      <c r="IDQ900" s="2198"/>
      <c r="IDR900" s="2198"/>
      <c r="IDS900" s="2198"/>
      <c r="IDT900" s="2198"/>
      <c r="IDU900" s="2198"/>
      <c r="IDV900" s="2198"/>
      <c r="IDW900" s="2198"/>
      <c r="IDX900" s="2198"/>
      <c r="IDY900" s="2198"/>
      <c r="IDZ900" s="2198"/>
      <c r="IEA900" s="2198"/>
      <c r="IEB900" s="2198"/>
      <c r="IEC900" s="2198"/>
      <c r="IED900" s="2198"/>
      <c r="IEE900" s="2198"/>
      <c r="IEF900" s="2198"/>
      <c r="IEG900" s="2198"/>
      <c r="IEH900" s="2198"/>
      <c r="IEI900" s="2198"/>
      <c r="IEJ900" s="2198"/>
      <c r="IEK900" s="2198"/>
      <c r="IEL900" s="2198"/>
      <c r="IEM900" s="2198"/>
      <c r="IEN900" s="2198"/>
      <c r="IEO900" s="2198"/>
      <c r="IEP900" s="2198"/>
      <c r="IEQ900" s="2198"/>
      <c r="IER900" s="2198"/>
      <c r="IES900" s="2198"/>
      <c r="IET900" s="2198"/>
      <c r="IEU900" s="2198"/>
      <c r="IEV900" s="2198"/>
      <c r="IEW900" s="2198"/>
      <c r="IEX900" s="2198"/>
      <c r="IEY900" s="2198"/>
      <c r="IEZ900" s="2198"/>
      <c r="IFA900" s="2198"/>
      <c r="IFB900" s="2198"/>
      <c r="IFC900" s="2198"/>
      <c r="IFD900" s="2198"/>
      <c r="IFE900" s="2198"/>
      <c r="IFF900" s="2198"/>
      <c r="IFG900" s="2198"/>
      <c r="IFH900" s="2198"/>
      <c r="IFI900" s="2198"/>
      <c r="IFJ900" s="2198"/>
      <c r="IFK900" s="2198"/>
      <c r="IFL900" s="2198"/>
      <c r="IFM900" s="2198"/>
      <c r="IFN900" s="2198"/>
      <c r="IFO900" s="2198"/>
      <c r="IFP900" s="2198"/>
      <c r="IFQ900" s="2198"/>
      <c r="IFR900" s="2198"/>
      <c r="IFS900" s="2198"/>
      <c r="IFT900" s="2198"/>
      <c r="IFU900" s="2198"/>
      <c r="IFV900" s="2198"/>
      <c r="IFW900" s="2198"/>
      <c r="IFX900" s="2198"/>
      <c r="IFY900" s="2198"/>
      <c r="IFZ900" s="2198"/>
      <c r="IGA900" s="2198"/>
      <c r="IGB900" s="2198"/>
      <c r="IGC900" s="2198"/>
      <c r="IGD900" s="2198"/>
      <c r="IGE900" s="2198"/>
      <c r="IGF900" s="2198"/>
      <c r="IGG900" s="2198"/>
      <c r="IGH900" s="2198"/>
      <c r="IGI900" s="2198"/>
      <c r="IGJ900" s="2198"/>
      <c r="IGK900" s="2198"/>
      <c r="IGL900" s="2198"/>
      <c r="IGM900" s="2198"/>
      <c r="IGN900" s="2198"/>
      <c r="IGO900" s="2198"/>
      <c r="IGP900" s="2198"/>
      <c r="IGQ900" s="2198"/>
      <c r="IGR900" s="2198"/>
      <c r="IGS900" s="2198"/>
      <c r="IGT900" s="2198"/>
      <c r="IGU900" s="2198"/>
      <c r="IGV900" s="2198"/>
      <c r="IGW900" s="2198"/>
      <c r="IGX900" s="2198"/>
      <c r="IGY900" s="2198"/>
      <c r="IGZ900" s="2198"/>
      <c r="IHA900" s="2198"/>
      <c r="IHB900" s="2198"/>
      <c r="IHC900" s="2198"/>
      <c r="IHD900" s="2198"/>
      <c r="IHE900" s="2198"/>
      <c r="IHF900" s="2198"/>
      <c r="IHG900" s="2198"/>
      <c r="IHH900" s="2198"/>
      <c r="IHI900" s="2198"/>
      <c r="IHJ900" s="2198"/>
      <c r="IHK900" s="2198"/>
      <c r="IHL900" s="2198"/>
      <c r="IHM900" s="2198"/>
      <c r="IHN900" s="2198"/>
      <c r="IHO900" s="2198"/>
      <c r="IHP900" s="2198"/>
      <c r="IHQ900" s="2198"/>
      <c r="IHR900" s="2198"/>
      <c r="IHS900" s="2198"/>
      <c r="IHT900" s="2198"/>
      <c r="IHU900" s="2198"/>
      <c r="IHV900" s="2198"/>
      <c r="IHW900" s="2198"/>
      <c r="IHX900" s="2198"/>
      <c r="IHY900" s="2198"/>
      <c r="IHZ900" s="2198"/>
      <c r="IIA900" s="2198"/>
      <c r="IIB900" s="2198"/>
      <c r="IIC900" s="2198"/>
      <c r="IID900" s="2198"/>
      <c r="IIE900" s="2198"/>
      <c r="IIF900" s="2198"/>
      <c r="IIG900" s="2198"/>
      <c r="IIH900" s="2198"/>
      <c r="III900" s="2198"/>
      <c r="IIJ900" s="2198"/>
      <c r="IIK900" s="2198"/>
      <c r="IIL900" s="2198"/>
      <c r="IIM900" s="2198"/>
      <c r="IIN900" s="2198"/>
      <c r="IIO900" s="2198"/>
      <c r="IIP900" s="2198"/>
      <c r="IIQ900" s="2198"/>
      <c r="IIR900" s="2198"/>
      <c r="IIS900" s="2198"/>
      <c r="IIT900" s="2198"/>
      <c r="IIU900" s="2198"/>
      <c r="IIV900" s="2198"/>
      <c r="IIW900" s="2198"/>
      <c r="IIX900" s="2198"/>
      <c r="IIY900" s="2198"/>
      <c r="IIZ900" s="2198"/>
      <c r="IJA900" s="2198"/>
      <c r="IJB900" s="2198"/>
      <c r="IJC900" s="2198"/>
      <c r="IJD900" s="2198"/>
      <c r="IJE900" s="2198"/>
      <c r="IJF900" s="2198"/>
      <c r="IJG900" s="2198"/>
      <c r="IJH900" s="2198"/>
      <c r="IJI900" s="2198"/>
      <c r="IJJ900" s="2198"/>
      <c r="IJK900" s="2198"/>
      <c r="IJL900" s="2198"/>
      <c r="IJM900" s="2198"/>
      <c r="IJN900" s="2198"/>
      <c r="IJO900" s="2198"/>
      <c r="IJP900" s="2198"/>
      <c r="IJQ900" s="2198"/>
      <c r="IJR900" s="2198"/>
      <c r="IJS900" s="2198"/>
      <c r="IJT900" s="2198"/>
      <c r="IJU900" s="2198"/>
      <c r="IJV900" s="2198"/>
      <c r="IJW900" s="2198"/>
      <c r="IJX900" s="2198"/>
      <c r="IJY900" s="2198"/>
      <c r="IJZ900" s="2198"/>
      <c r="IKA900" s="2198"/>
      <c r="IKB900" s="2198"/>
      <c r="IKC900" s="2198"/>
      <c r="IKD900" s="2198"/>
      <c r="IKE900" s="2198"/>
      <c r="IKF900" s="2198"/>
      <c r="IKG900" s="2198"/>
      <c r="IKH900" s="2198"/>
      <c r="IKI900" s="2198"/>
      <c r="IKJ900" s="2198"/>
      <c r="IKK900" s="2198"/>
      <c r="IKL900" s="2198"/>
      <c r="IKM900" s="2198"/>
      <c r="IKN900" s="2198"/>
      <c r="IKO900" s="2198"/>
      <c r="IKP900" s="2198"/>
      <c r="IKQ900" s="2198"/>
      <c r="IKR900" s="2198"/>
      <c r="IKS900" s="2198"/>
      <c r="IKT900" s="2198"/>
      <c r="IKU900" s="2198"/>
      <c r="IKV900" s="2198"/>
      <c r="IKW900" s="2198"/>
      <c r="IKX900" s="2198"/>
      <c r="IKY900" s="2198"/>
      <c r="IKZ900" s="2198"/>
      <c r="ILA900" s="2198"/>
      <c r="ILB900" s="2198"/>
      <c r="ILC900" s="2198"/>
      <c r="ILD900" s="2198"/>
      <c r="ILE900" s="2198"/>
      <c r="ILF900" s="2198"/>
      <c r="ILG900" s="2198"/>
      <c r="ILK900" s="2198"/>
      <c r="ILL900" s="2198"/>
      <c r="ILM900" s="2198"/>
      <c r="ILN900" s="2198"/>
      <c r="ILO900" s="2198"/>
      <c r="ILP900" s="2198"/>
      <c r="ILQ900" s="2198"/>
      <c r="ILR900" s="2198"/>
      <c r="ILS900" s="2198"/>
      <c r="ILT900" s="2198"/>
      <c r="ILU900" s="2198"/>
      <c r="ILV900" s="2198"/>
      <c r="ILW900" s="2198"/>
      <c r="ILX900" s="2198"/>
      <c r="ILY900" s="2198"/>
      <c r="ILZ900" s="2198"/>
      <c r="IMA900" s="2198"/>
      <c r="IMB900" s="2198"/>
      <c r="IMC900" s="2198"/>
      <c r="IMD900" s="2198"/>
      <c r="IME900" s="2198"/>
      <c r="IMF900" s="2198"/>
      <c r="IMG900" s="2198"/>
      <c r="IMH900" s="2198"/>
      <c r="IMI900" s="2198"/>
      <c r="IMJ900" s="2198"/>
      <c r="IMK900" s="2198"/>
      <c r="IML900" s="2198"/>
      <c r="IMM900" s="2198"/>
      <c r="IMN900" s="2198"/>
      <c r="IMO900" s="2198"/>
      <c r="IMP900" s="2198"/>
      <c r="IMQ900" s="2198"/>
      <c r="IMR900" s="2198"/>
      <c r="IMS900" s="2198"/>
      <c r="IMT900" s="2198"/>
      <c r="IMU900" s="2198"/>
      <c r="IMV900" s="2198"/>
      <c r="IMW900" s="2198"/>
      <c r="IMX900" s="2198"/>
      <c r="IMY900" s="2198"/>
      <c r="IMZ900" s="2198"/>
      <c r="INA900" s="2198"/>
      <c r="INB900" s="2198"/>
      <c r="INC900" s="2198"/>
      <c r="IND900" s="2198"/>
      <c r="INE900" s="2198"/>
      <c r="INF900" s="2198"/>
      <c r="ING900" s="2198"/>
      <c r="INH900" s="2198"/>
      <c r="INI900" s="2198"/>
      <c r="INJ900" s="2198"/>
      <c r="INK900" s="2198"/>
      <c r="INL900" s="2198"/>
      <c r="INM900" s="2198"/>
      <c r="INN900" s="2198"/>
      <c r="INO900" s="2198"/>
      <c r="INP900" s="2198"/>
      <c r="INQ900" s="2198"/>
      <c r="INR900" s="2198"/>
      <c r="INS900" s="2198"/>
      <c r="INT900" s="2198"/>
      <c r="INU900" s="2198"/>
      <c r="INV900" s="2198"/>
      <c r="INW900" s="2198"/>
      <c r="INX900" s="2198"/>
      <c r="INY900" s="2198"/>
      <c r="INZ900" s="2198"/>
      <c r="IOA900" s="2198"/>
      <c r="IOB900" s="2198"/>
      <c r="IOC900" s="2198"/>
      <c r="IOD900" s="2198"/>
      <c r="IOE900" s="2198"/>
      <c r="IOF900" s="2198"/>
      <c r="IOG900" s="2198"/>
      <c r="IOH900" s="2198"/>
      <c r="IOI900" s="2198"/>
      <c r="IOJ900" s="2198"/>
      <c r="IOK900" s="2198"/>
      <c r="IOL900" s="2198"/>
      <c r="IOM900" s="2198"/>
      <c r="ION900" s="2198"/>
      <c r="IOO900" s="2198"/>
      <c r="IOP900" s="2198"/>
      <c r="IOQ900" s="2198"/>
      <c r="IOR900" s="2198"/>
      <c r="IOS900" s="2198"/>
      <c r="IOT900" s="2198"/>
      <c r="IOU900" s="2198"/>
      <c r="IOV900" s="2198"/>
      <c r="IOW900" s="2198"/>
      <c r="IOX900" s="2198"/>
      <c r="IOY900" s="2198"/>
      <c r="IOZ900" s="2198"/>
      <c r="IPA900" s="2198"/>
      <c r="IPB900" s="2198"/>
      <c r="IPC900" s="2198"/>
      <c r="IPD900" s="2198"/>
      <c r="IPE900" s="2198"/>
      <c r="IPF900" s="2198"/>
      <c r="IPG900" s="2198"/>
      <c r="IPH900" s="2198"/>
      <c r="IPI900" s="2198"/>
      <c r="IPJ900" s="2198"/>
      <c r="IPK900" s="2198"/>
      <c r="IPL900" s="2198"/>
      <c r="IPM900" s="2198"/>
      <c r="IPN900" s="2198"/>
      <c r="IPO900" s="2198"/>
      <c r="IPP900" s="2198"/>
      <c r="IPQ900" s="2198"/>
      <c r="IPR900" s="2198"/>
      <c r="IPS900" s="2198"/>
      <c r="IPT900" s="2198"/>
      <c r="IPU900" s="2198"/>
      <c r="IPV900" s="2198"/>
      <c r="IPW900" s="2198"/>
      <c r="IPX900" s="2198"/>
      <c r="IPY900" s="2198"/>
      <c r="IPZ900" s="2198"/>
      <c r="IQA900" s="2198"/>
      <c r="IQB900" s="2198"/>
      <c r="IQC900" s="2198"/>
      <c r="IQD900" s="2198"/>
      <c r="IQE900" s="2198"/>
      <c r="IQF900" s="2198"/>
      <c r="IQG900" s="2198"/>
      <c r="IQH900" s="2198"/>
      <c r="IQI900" s="2198"/>
      <c r="IQJ900" s="2198"/>
      <c r="IQK900" s="2198"/>
      <c r="IQL900" s="2198"/>
      <c r="IQM900" s="2198"/>
      <c r="IQN900" s="2198"/>
      <c r="IQO900" s="2198"/>
      <c r="IQP900" s="2198"/>
      <c r="IQQ900" s="2198"/>
      <c r="IQR900" s="2198"/>
      <c r="IQS900" s="2198"/>
      <c r="IQT900" s="2198"/>
      <c r="IQU900" s="2198"/>
      <c r="IQV900" s="2198"/>
      <c r="IQW900" s="2198"/>
      <c r="IQX900" s="2198"/>
      <c r="IQY900" s="2198"/>
      <c r="IQZ900" s="2198"/>
      <c r="IRA900" s="2198"/>
      <c r="IRB900" s="2198"/>
      <c r="IRC900" s="2198"/>
      <c r="IRD900" s="2198"/>
      <c r="IRE900" s="2198"/>
      <c r="IRF900" s="2198"/>
      <c r="IRG900" s="2198"/>
      <c r="IRH900" s="2198"/>
      <c r="IRI900" s="2198"/>
      <c r="IRJ900" s="2198"/>
      <c r="IRK900" s="2198"/>
      <c r="IRL900" s="2198"/>
      <c r="IRM900" s="2198"/>
      <c r="IRN900" s="2198"/>
      <c r="IRO900" s="2198"/>
      <c r="IRP900" s="2198"/>
      <c r="IRQ900" s="2198"/>
      <c r="IRR900" s="2198"/>
      <c r="IRS900" s="2198"/>
      <c r="IRT900" s="2198"/>
      <c r="IRU900" s="2198"/>
      <c r="IRV900" s="2198"/>
      <c r="IRW900" s="2198"/>
      <c r="IRX900" s="2198"/>
      <c r="IRY900" s="2198"/>
      <c r="IRZ900" s="2198"/>
      <c r="ISA900" s="2198"/>
      <c r="ISB900" s="2198"/>
      <c r="ISC900" s="2198"/>
      <c r="ISD900" s="2198"/>
      <c r="ISE900" s="2198"/>
      <c r="ISF900" s="2198"/>
      <c r="ISG900" s="2198"/>
      <c r="ISH900" s="2198"/>
      <c r="ISI900" s="2198"/>
      <c r="ISJ900" s="2198"/>
      <c r="ISK900" s="2198"/>
      <c r="ISL900" s="2198"/>
      <c r="ISM900" s="2198"/>
      <c r="ISN900" s="2198"/>
      <c r="ISO900" s="2198"/>
      <c r="ISP900" s="2198"/>
      <c r="ISQ900" s="2198"/>
      <c r="ISR900" s="2198"/>
      <c r="ISS900" s="2198"/>
      <c r="IST900" s="2198"/>
      <c r="ISU900" s="2198"/>
      <c r="ISV900" s="2198"/>
      <c r="ISW900" s="2198"/>
      <c r="ISX900" s="2198"/>
      <c r="ISY900" s="2198"/>
      <c r="ISZ900" s="2198"/>
      <c r="ITA900" s="2198"/>
      <c r="ITB900" s="2198"/>
      <c r="ITC900" s="2198"/>
      <c r="ITD900" s="2198"/>
      <c r="ITE900" s="2198"/>
      <c r="ITF900" s="2198"/>
      <c r="ITG900" s="2198"/>
      <c r="ITH900" s="2198"/>
      <c r="ITI900" s="2198"/>
      <c r="ITJ900" s="2198"/>
      <c r="ITK900" s="2198"/>
      <c r="ITL900" s="2198"/>
      <c r="ITM900" s="2198"/>
      <c r="ITN900" s="2198"/>
      <c r="ITO900" s="2198"/>
      <c r="ITP900" s="2198"/>
      <c r="ITQ900" s="2198"/>
      <c r="ITR900" s="2198"/>
      <c r="ITS900" s="2198"/>
      <c r="ITT900" s="2198"/>
      <c r="ITU900" s="2198"/>
      <c r="ITV900" s="2198"/>
      <c r="ITW900" s="2198"/>
      <c r="ITX900" s="2198"/>
      <c r="ITY900" s="2198"/>
      <c r="ITZ900" s="2198"/>
      <c r="IUA900" s="2198"/>
      <c r="IUB900" s="2198"/>
      <c r="IUC900" s="2198"/>
      <c r="IUD900" s="2198"/>
      <c r="IUE900" s="2198"/>
      <c r="IUF900" s="2198"/>
      <c r="IUG900" s="2198"/>
      <c r="IUH900" s="2198"/>
      <c r="IUI900" s="2198"/>
      <c r="IUJ900" s="2198"/>
      <c r="IUK900" s="2198"/>
      <c r="IUL900" s="2198"/>
      <c r="IUM900" s="2198"/>
      <c r="IUN900" s="2198"/>
      <c r="IUO900" s="2198"/>
      <c r="IUP900" s="2198"/>
      <c r="IUQ900" s="2198"/>
      <c r="IUR900" s="2198"/>
      <c r="IUS900" s="2198"/>
      <c r="IUT900" s="2198"/>
      <c r="IUU900" s="2198"/>
      <c r="IUV900" s="2198"/>
      <c r="IUW900" s="2198"/>
      <c r="IUX900" s="2198"/>
      <c r="IUY900" s="2198"/>
      <c r="IUZ900" s="2198"/>
      <c r="IVA900" s="2198"/>
      <c r="IVB900" s="2198"/>
      <c r="IVC900" s="2198"/>
      <c r="IVG900" s="2198"/>
      <c r="IVH900" s="2198"/>
      <c r="IVI900" s="2198"/>
      <c r="IVJ900" s="2198"/>
      <c r="IVK900" s="2198"/>
      <c r="IVL900" s="2198"/>
      <c r="IVM900" s="2198"/>
      <c r="IVN900" s="2198"/>
      <c r="IVO900" s="2198"/>
      <c r="IVP900" s="2198"/>
      <c r="IVQ900" s="2198"/>
      <c r="IVR900" s="2198"/>
      <c r="IVS900" s="2198"/>
      <c r="IVT900" s="2198"/>
      <c r="IVU900" s="2198"/>
      <c r="IVV900" s="2198"/>
      <c r="IVW900" s="2198"/>
      <c r="IVX900" s="2198"/>
      <c r="IVY900" s="2198"/>
      <c r="IVZ900" s="2198"/>
      <c r="IWA900" s="2198"/>
      <c r="IWB900" s="2198"/>
      <c r="IWC900" s="2198"/>
      <c r="IWD900" s="2198"/>
      <c r="IWE900" s="2198"/>
      <c r="IWF900" s="2198"/>
      <c r="IWG900" s="2198"/>
      <c r="IWH900" s="2198"/>
      <c r="IWI900" s="2198"/>
      <c r="IWJ900" s="2198"/>
      <c r="IWK900" s="2198"/>
      <c r="IWL900" s="2198"/>
      <c r="IWM900" s="2198"/>
      <c r="IWN900" s="2198"/>
      <c r="IWO900" s="2198"/>
      <c r="IWP900" s="2198"/>
      <c r="IWQ900" s="2198"/>
      <c r="IWR900" s="2198"/>
      <c r="IWS900" s="2198"/>
      <c r="IWT900" s="2198"/>
      <c r="IWU900" s="2198"/>
      <c r="IWV900" s="2198"/>
      <c r="IWW900" s="2198"/>
      <c r="IWX900" s="2198"/>
      <c r="IWY900" s="2198"/>
      <c r="IWZ900" s="2198"/>
      <c r="IXA900" s="2198"/>
      <c r="IXB900" s="2198"/>
      <c r="IXC900" s="2198"/>
      <c r="IXD900" s="2198"/>
      <c r="IXE900" s="2198"/>
      <c r="IXF900" s="2198"/>
      <c r="IXG900" s="2198"/>
      <c r="IXH900" s="2198"/>
      <c r="IXI900" s="2198"/>
      <c r="IXJ900" s="2198"/>
      <c r="IXK900" s="2198"/>
      <c r="IXL900" s="2198"/>
      <c r="IXM900" s="2198"/>
      <c r="IXN900" s="2198"/>
      <c r="IXO900" s="2198"/>
      <c r="IXP900" s="2198"/>
      <c r="IXQ900" s="2198"/>
      <c r="IXR900" s="2198"/>
      <c r="IXS900" s="2198"/>
      <c r="IXT900" s="2198"/>
      <c r="IXU900" s="2198"/>
      <c r="IXV900" s="2198"/>
      <c r="IXW900" s="2198"/>
      <c r="IXX900" s="2198"/>
      <c r="IXY900" s="2198"/>
      <c r="IXZ900" s="2198"/>
      <c r="IYA900" s="2198"/>
      <c r="IYB900" s="2198"/>
      <c r="IYC900" s="2198"/>
      <c r="IYD900" s="2198"/>
      <c r="IYE900" s="2198"/>
      <c r="IYF900" s="2198"/>
      <c r="IYG900" s="2198"/>
      <c r="IYH900" s="2198"/>
      <c r="IYI900" s="2198"/>
      <c r="IYJ900" s="2198"/>
      <c r="IYK900" s="2198"/>
      <c r="IYL900" s="2198"/>
      <c r="IYM900" s="2198"/>
      <c r="IYN900" s="2198"/>
      <c r="IYO900" s="2198"/>
      <c r="IYP900" s="2198"/>
      <c r="IYQ900" s="2198"/>
      <c r="IYR900" s="2198"/>
      <c r="IYS900" s="2198"/>
      <c r="IYT900" s="2198"/>
      <c r="IYU900" s="2198"/>
      <c r="IYV900" s="2198"/>
      <c r="IYW900" s="2198"/>
      <c r="IYX900" s="2198"/>
      <c r="IYY900" s="2198"/>
      <c r="IYZ900" s="2198"/>
      <c r="IZA900" s="2198"/>
      <c r="IZB900" s="2198"/>
      <c r="IZC900" s="2198"/>
      <c r="IZD900" s="2198"/>
      <c r="IZE900" s="2198"/>
      <c r="IZF900" s="2198"/>
      <c r="IZG900" s="2198"/>
      <c r="IZH900" s="2198"/>
      <c r="IZI900" s="2198"/>
      <c r="IZJ900" s="2198"/>
      <c r="IZK900" s="2198"/>
      <c r="IZL900" s="2198"/>
      <c r="IZM900" s="2198"/>
      <c r="IZN900" s="2198"/>
      <c r="IZO900" s="2198"/>
      <c r="IZP900" s="2198"/>
      <c r="IZQ900" s="2198"/>
      <c r="IZR900" s="2198"/>
      <c r="IZS900" s="2198"/>
      <c r="IZT900" s="2198"/>
      <c r="IZU900" s="2198"/>
      <c r="IZV900" s="2198"/>
      <c r="IZW900" s="2198"/>
      <c r="IZX900" s="2198"/>
      <c r="IZY900" s="2198"/>
      <c r="IZZ900" s="2198"/>
      <c r="JAA900" s="2198"/>
      <c r="JAB900" s="2198"/>
      <c r="JAC900" s="2198"/>
      <c r="JAD900" s="2198"/>
      <c r="JAE900" s="2198"/>
      <c r="JAF900" s="2198"/>
      <c r="JAG900" s="2198"/>
      <c r="JAH900" s="2198"/>
      <c r="JAI900" s="2198"/>
      <c r="JAJ900" s="2198"/>
      <c r="JAK900" s="2198"/>
      <c r="JAL900" s="2198"/>
      <c r="JAM900" s="2198"/>
      <c r="JAN900" s="2198"/>
      <c r="JAO900" s="2198"/>
      <c r="JAP900" s="2198"/>
      <c r="JAQ900" s="2198"/>
      <c r="JAR900" s="2198"/>
      <c r="JAS900" s="2198"/>
      <c r="JAT900" s="2198"/>
      <c r="JAU900" s="2198"/>
      <c r="JAV900" s="2198"/>
      <c r="JAW900" s="2198"/>
      <c r="JAX900" s="2198"/>
      <c r="JAY900" s="2198"/>
      <c r="JAZ900" s="2198"/>
      <c r="JBA900" s="2198"/>
      <c r="JBB900" s="2198"/>
      <c r="JBC900" s="2198"/>
      <c r="JBD900" s="2198"/>
      <c r="JBE900" s="2198"/>
      <c r="JBF900" s="2198"/>
      <c r="JBG900" s="2198"/>
      <c r="JBH900" s="2198"/>
      <c r="JBI900" s="2198"/>
      <c r="JBJ900" s="2198"/>
      <c r="JBK900" s="2198"/>
      <c r="JBL900" s="2198"/>
      <c r="JBM900" s="2198"/>
      <c r="JBN900" s="2198"/>
      <c r="JBO900" s="2198"/>
      <c r="JBP900" s="2198"/>
      <c r="JBQ900" s="2198"/>
      <c r="JBR900" s="2198"/>
      <c r="JBS900" s="2198"/>
      <c r="JBT900" s="2198"/>
      <c r="JBU900" s="2198"/>
      <c r="JBV900" s="2198"/>
      <c r="JBW900" s="2198"/>
      <c r="JBX900" s="2198"/>
      <c r="JBY900" s="2198"/>
      <c r="JBZ900" s="2198"/>
      <c r="JCA900" s="2198"/>
      <c r="JCB900" s="2198"/>
      <c r="JCC900" s="2198"/>
      <c r="JCD900" s="2198"/>
      <c r="JCE900" s="2198"/>
      <c r="JCF900" s="2198"/>
      <c r="JCG900" s="2198"/>
      <c r="JCH900" s="2198"/>
      <c r="JCI900" s="2198"/>
      <c r="JCJ900" s="2198"/>
      <c r="JCK900" s="2198"/>
      <c r="JCL900" s="2198"/>
      <c r="JCM900" s="2198"/>
      <c r="JCN900" s="2198"/>
      <c r="JCO900" s="2198"/>
      <c r="JCP900" s="2198"/>
      <c r="JCQ900" s="2198"/>
      <c r="JCR900" s="2198"/>
      <c r="JCS900" s="2198"/>
      <c r="JCT900" s="2198"/>
      <c r="JCU900" s="2198"/>
      <c r="JCV900" s="2198"/>
      <c r="JCW900" s="2198"/>
      <c r="JCX900" s="2198"/>
      <c r="JCY900" s="2198"/>
      <c r="JCZ900" s="2198"/>
      <c r="JDA900" s="2198"/>
      <c r="JDB900" s="2198"/>
      <c r="JDC900" s="2198"/>
      <c r="JDD900" s="2198"/>
      <c r="JDE900" s="2198"/>
      <c r="JDF900" s="2198"/>
      <c r="JDG900" s="2198"/>
      <c r="JDH900" s="2198"/>
      <c r="JDI900" s="2198"/>
      <c r="JDJ900" s="2198"/>
      <c r="JDK900" s="2198"/>
      <c r="JDL900" s="2198"/>
      <c r="JDM900" s="2198"/>
      <c r="JDN900" s="2198"/>
      <c r="JDO900" s="2198"/>
      <c r="JDP900" s="2198"/>
      <c r="JDQ900" s="2198"/>
      <c r="JDR900" s="2198"/>
      <c r="JDS900" s="2198"/>
      <c r="JDT900" s="2198"/>
      <c r="JDU900" s="2198"/>
      <c r="JDV900" s="2198"/>
      <c r="JDW900" s="2198"/>
      <c r="JDX900" s="2198"/>
      <c r="JDY900" s="2198"/>
      <c r="JDZ900" s="2198"/>
      <c r="JEA900" s="2198"/>
      <c r="JEB900" s="2198"/>
      <c r="JEC900" s="2198"/>
      <c r="JED900" s="2198"/>
      <c r="JEE900" s="2198"/>
      <c r="JEF900" s="2198"/>
      <c r="JEG900" s="2198"/>
      <c r="JEH900" s="2198"/>
      <c r="JEI900" s="2198"/>
      <c r="JEJ900" s="2198"/>
      <c r="JEK900" s="2198"/>
      <c r="JEL900" s="2198"/>
      <c r="JEM900" s="2198"/>
      <c r="JEN900" s="2198"/>
      <c r="JEO900" s="2198"/>
      <c r="JEP900" s="2198"/>
      <c r="JEQ900" s="2198"/>
      <c r="JER900" s="2198"/>
      <c r="JES900" s="2198"/>
      <c r="JET900" s="2198"/>
      <c r="JEU900" s="2198"/>
      <c r="JEV900" s="2198"/>
      <c r="JEW900" s="2198"/>
      <c r="JEX900" s="2198"/>
      <c r="JEY900" s="2198"/>
      <c r="JFC900" s="2198"/>
      <c r="JFD900" s="2198"/>
      <c r="JFE900" s="2198"/>
      <c r="JFF900" s="2198"/>
      <c r="JFG900" s="2198"/>
      <c r="JFH900" s="2198"/>
      <c r="JFI900" s="2198"/>
      <c r="JFJ900" s="2198"/>
      <c r="JFK900" s="2198"/>
      <c r="JFL900" s="2198"/>
      <c r="JFM900" s="2198"/>
      <c r="JFN900" s="2198"/>
      <c r="JFO900" s="2198"/>
      <c r="JFP900" s="2198"/>
      <c r="JFQ900" s="2198"/>
      <c r="JFR900" s="2198"/>
      <c r="JFS900" s="2198"/>
      <c r="JFT900" s="2198"/>
      <c r="JFU900" s="2198"/>
      <c r="JFV900" s="2198"/>
      <c r="JFW900" s="2198"/>
      <c r="JFX900" s="2198"/>
      <c r="JFY900" s="2198"/>
      <c r="JFZ900" s="2198"/>
      <c r="JGA900" s="2198"/>
      <c r="JGB900" s="2198"/>
      <c r="JGC900" s="2198"/>
      <c r="JGD900" s="2198"/>
      <c r="JGE900" s="2198"/>
      <c r="JGF900" s="2198"/>
      <c r="JGG900" s="2198"/>
      <c r="JGH900" s="2198"/>
      <c r="JGI900" s="2198"/>
      <c r="JGJ900" s="2198"/>
      <c r="JGK900" s="2198"/>
      <c r="JGL900" s="2198"/>
      <c r="JGM900" s="2198"/>
      <c r="JGN900" s="2198"/>
      <c r="JGO900" s="2198"/>
      <c r="JGP900" s="2198"/>
      <c r="JGQ900" s="2198"/>
      <c r="JGR900" s="2198"/>
      <c r="JGS900" s="2198"/>
      <c r="JGT900" s="2198"/>
      <c r="JGU900" s="2198"/>
      <c r="JGV900" s="2198"/>
      <c r="JGW900" s="2198"/>
      <c r="JGX900" s="2198"/>
      <c r="JGY900" s="2198"/>
      <c r="JGZ900" s="2198"/>
      <c r="JHA900" s="2198"/>
      <c r="JHB900" s="2198"/>
      <c r="JHC900" s="2198"/>
      <c r="JHD900" s="2198"/>
      <c r="JHE900" s="2198"/>
      <c r="JHF900" s="2198"/>
      <c r="JHG900" s="2198"/>
      <c r="JHH900" s="2198"/>
      <c r="JHI900" s="2198"/>
      <c r="JHJ900" s="2198"/>
      <c r="JHK900" s="2198"/>
      <c r="JHL900" s="2198"/>
      <c r="JHM900" s="2198"/>
      <c r="JHN900" s="2198"/>
      <c r="JHO900" s="2198"/>
      <c r="JHP900" s="2198"/>
      <c r="JHQ900" s="2198"/>
      <c r="JHR900" s="2198"/>
      <c r="JHS900" s="2198"/>
      <c r="JHT900" s="2198"/>
      <c r="JHU900" s="2198"/>
      <c r="JHV900" s="2198"/>
      <c r="JHW900" s="2198"/>
      <c r="JHX900" s="2198"/>
      <c r="JHY900" s="2198"/>
      <c r="JHZ900" s="2198"/>
      <c r="JIA900" s="2198"/>
      <c r="JIB900" s="2198"/>
      <c r="JIC900" s="2198"/>
      <c r="JID900" s="2198"/>
      <c r="JIE900" s="2198"/>
      <c r="JIF900" s="2198"/>
      <c r="JIG900" s="2198"/>
      <c r="JIH900" s="2198"/>
      <c r="JII900" s="2198"/>
      <c r="JIJ900" s="2198"/>
      <c r="JIK900" s="2198"/>
      <c r="JIL900" s="2198"/>
      <c r="JIM900" s="2198"/>
      <c r="JIN900" s="2198"/>
      <c r="JIO900" s="2198"/>
      <c r="JIP900" s="2198"/>
      <c r="JIQ900" s="2198"/>
      <c r="JIR900" s="2198"/>
      <c r="JIS900" s="2198"/>
      <c r="JIT900" s="2198"/>
      <c r="JIU900" s="2198"/>
      <c r="JIV900" s="2198"/>
      <c r="JIW900" s="2198"/>
      <c r="JIX900" s="2198"/>
      <c r="JIY900" s="2198"/>
      <c r="JIZ900" s="2198"/>
      <c r="JJA900" s="2198"/>
      <c r="JJB900" s="2198"/>
      <c r="JJC900" s="2198"/>
      <c r="JJD900" s="2198"/>
      <c r="JJE900" s="2198"/>
      <c r="JJF900" s="2198"/>
      <c r="JJG900" s="2198"/>
      <c r="JJH900" s="2198"/>
      <c r="JJI900" s="2198"/>
      <c r="JJJ900" s="2198"/>
      <c r="JJK900" s="2198"/>
      <c r="JJL900" s="2198"/>
      <c r="JJM900" s="2198"/>
      <c r="JJN900" s="2198"/>
      <c r="JJO900" s="2198"/>
      <c r="JJP900" s="2198"/>
      <c r="JJQ900" s="2198"/>
      <c r="JJR900" s="2198"/>
      <c r="JJS900" s="2198"/>
      <c r="JJT900" s="2198"/>
      <c r="JJU900" s="2198"/>
      <c r="JJV900" s="2198"/>
      <c r="JJW900" s="2198"/>
      <c r="JJX900" s="2198"/>
      <c r="JJY900" s="2198"/>
      <c r="JJZ900" s="2198"/>
      <c r="JKA900" s="2198"/>
      <c r="JKB900" s="2198"/>
      <c r="JKC900" s="2198"/>
      <c r="JKD900" s="2198"/>
      <c r="JKE900" s="2198"/>
      <c r="JKF900" s="2198"/>
      <c r="JKG900" s="2198"/>
      <c r="JKH900" s="2198"/>
      <c r="JKI900" s="2198"/>
      <c r="JKJ900" s="2198"/>
      <c r="JKK900" s="2198"/>
      <c r="JKL900" s="2198"/>
      <c r="JKM900" s="2198"/>
      <c r="JKN900" s="2198"/>
      <c r="JKO900" s="2198"/>
      <c r="JKP900" s="2198"/>
      <c r="JKQ900" s="2198"/>
      <c r="JKR900" s="2198"/>
      <c r="JKS900" s="2198"/>
      <c r="JKT900" s="2198"/>
      <c r="JKU900" s="2198"/>
      <c r="JKV900" s="2198"/>
      <c r="JKW900" s="2198"/>
      <c r="JKX900" s="2198"/>
      <c r="JKY900" s="2198"/>
      <c r="JKZ900" s="2198"/>
      <c r="JLA900" s="2198"/>
      <c r="JLB900" s="2198"/>
      <c r="JLC900" s="2198"/>
      <c r="JLD900" s="2198"/>
      <c r="JLE900" s="2198"/>
      <c r="JLF900" s="2198"/>
      <c r="JLG900" s="2198"/>
      <c r="JLH900" s="2198"/>
      <c r="JLI900" s="2198"/>
      <c r="JLJ900" s="2198"/>
      <c r="JLK900" s="2198"/>
      <c r="JLL900" s="2198"/>
      <c r="JLM900" s="2198"/>
      <c r="JLN900" s="2198"/>
      <c r="JLO900" s="2198"/>
      <c r="JLP900" s="2198"/>
      <c r="JLQ900" s="2198"/>
      <c r="JLR900" s="2198"/>
      <c r="JLS900" s="2198"/>
      <c r="JLT900" s="2198"/>
      <c r="JLU900" s="2198"/>
      <c r="JLV900" s="2198"/>
      <c r="JLW900" s="2198"/>
      <c r="JLX900" s="2198"/>
      <c r="JLY900" s="2198"/>
      <c r="JLZ900" s="2198"/>
      <c r="JMA900" s="2198"/>
      <c r="JMB900" s="2198"/>
      <c r="JMC900" s="2198"/>
      <c r="JMD900" s="2198"/>
      <c r="JME900" s="2198"/>
      <c r="JMF900" s="2198"/>
      <c r="JMG900" s="2198"/>
      <c r="JMH900" s="2198"/>
      <c r="JMI900" s="2198"/>
      <c r="JMJ900" s="2198"/>
      <c r="JMK900" s="2198"/>
      <c r="JML900" s="2198"/>
      <c r="JMM900" s="2198"/>
      <c r="JMN900" s="2198"/>
      <c r="JMO900" s="2198"/>
      <c r="JMP900" s="2198"/>
      <c r="JMQ900" s="2198"/>
      <c r="JMR900" s="2198"/>
      <c r="JMS900" s="2198"/>
      <c r="JMT900" s="2198"/>
      <c r="JMU900" s="2198"/>
      <c r="JMV900" s="2198"/>
      <c r="JMW900" s="2198"/>
      <c r="JMX900" s="2198"/>
      <c r="JMY900" s="2198"/>
      <c r="JMZ900" s="2198"/>
      <c r="JNA900" s="2198"/>
      <c r="JNB900" s="2198"/>
      <c r="JNC900" s="2198"/>
      <c r="JND900" s="2198"/>
      <c r="JNE900" s="2198"/>
      <c r="JNF900" s="2198"/>
      <c r="JNG900" s="2198"/>
      <c r="JNH900" s="2198"/>
      <c r="JNI900" s="2198"/>
      <c r="JNJ900" s="2198"/>
      <c r="JNK900" s="2198"/>
      <c r="JNL900" s="2198"/>
      <c r="JNM900" s="2198"/>
      <c r="JNN900" s="2198"/>
      <c r="JNO900" s="2198"/>
      <c r="JNP900" s="2198"/>
      <c r="JNQ900" s="2198"/>
      <c r="JNR900" s="2198"/>
      <c r="JNS900" s="2198"/>
      <c r="JNT900" s="2198"/>
      <c r="JNU900" s="2198"/>
      <c r="JNV900" s="2198"/>
      <c r="JNW900" s="2198"/>
      <c r="JNX900" s="2198"/>
      <c r="JNY900" s="2198"/>
      <c r="JNZ900" s="2198"/>
      <c r="JOA900" s="2198"/>
      <c r="JOB900" s="2198"/>
      <c r="JOC900" s="2198"/>
      <c r="JOD900" s="2198"/>
      <c r="JOE900" s="2198"/>
      <c r="JOF900" s="2198"/>
      <c r="JOG900" s="2198"/>
      <c r="JOH900" s="2198"/>
      <c r="JOI900" s="2198"/>
      <c r="JOJ900" s="2198"/>
      <c r="JOK900" s="2198"/>
      <c r="JOL900" s="2198"/>
      <c r="JOM900" s="2198"/>
      <c r="JON900" s="2198"/>
      <c r="JOO900" s="2198"/>
      <c r="JOP900" s="2198"/>
      <c r="JOQ900" s="2198"/>
      <c r="JOR900" s="2198"/>
      <c r="JOS900" s="2198"/>
      <c r="JOT900" s="2198"/>
      <c r="JOU900" s="2198"/>
      <c r="JOY900" s="2198"/>
      <c r="JOZ900" s="2198"/>
      <c r="JPA900" s="2198"/>
      <c r="JPB900" s="2198"/>
      <c r="JPC900" s="2198"/>
      <c r="JPD900" s="2198"/>
      <c r="JPE900" s="2198"/>
      <c r="JPF900" s="2198"/>
      <c r="JPG900" s="2198"/>
      <c r="JPH900" s="2198"/>
      <c r="JPI900" s="2198"/>
      <c r="JPJ900" s="2198"/>
      <c r="JPK900" s="2198"/>
      <c r="JPL900" s="2198"/>
      <c r="JPM900" s="2198"/>
      <c r="JPN900" s="2198"/>
      <c r="JPO900" s="2198"/>
      <c r="JPP900" s="2198"/>
      <c r="JPQ900" s="2198"/>
      <c r="JPR900" s="2198"/>
      <c r="JPS900" s="2198"/>
      <c r="JPT900" s="2198"/>
      <c r="JPU900" s="2198"/>
      <c r="JPV900" s="2198"/>
      <c r="JPW900" s="2198"/>
      <c r="JPX900" s="2198"/>
      <c r="JPY900" s="2198"/>
      <c r="JPZ900" s="2198"/>
      <c r="JQA900" s="2198"/>
      <c r="JQB900" s="2198"/>
      <c r="JQC900" s="2198"/>
      <c r="JQD900" s="2198"/>
      <c r="JQE900" s="2198"/>
      <c r="JQF900" s="2198"/>
      <c r="JQG900" s="2198"/>
      <c r="JQH900" s="2198"/>
      <c r="JQI900" s="2198"/>
      <c r="JQJ900" s="2198"/>
      <c r="JQK900" s="2198"/>
      <c r="JQL900" s="2198"/>
      <c r="JQM900" s="2198"/>
      <c r="JQN900" s="2198"/>
      <c r="JQO900" s="2198"/>
      <c r="JQP900" s="2198"/>
      <c r="JQQ900" s="2198"/>
      <c r="JQR900" s="2198"/>
      <c r="JQS900" s="2198"/>
      <c r="JQT900" s="2198"/>
      <c r="JQU900" s="2198"/>
      <c r="JQV900" s="2198"/>
      <c r="JQW900" s="2198"/>
      <c r="JQX900" s="2198"/>
      <c r="JQY900" s="2198"/>
      <c r="JQZ900" s="2198"/>
      <c r="JRA900" s="2198"/>
      <c r="JRB900" s="2198"/>
      <c r="JRC900" s="2198"/>
      <c r="JRD900" s="2198"/>
      <c r="JRE900" s="2198"/>
      <c r="JRF900" s="2198"/>
      <c r="JRG900" s="2198"/>
      <c r="JRH900" s="2198"/>
      <c r="JRI900" s="2198"/>
      <c r="JRJ900" s="2198"/>
      <c r="JRK900" s="2198"/>
      <c r="JRL900" s="2198"/>
      <c r="JRM900" s="2198"/>
      <c r="JRN900" s="2198"/>
      <c r="JRO900" s="2198"/>
      <c r="JRP900" s="2198"/>
      <c r="JRQ900" s="2198"/>
      <c r="JRR900" s="2198"/>
      <c r="JRS900" s="2198"/>
      <c r="JRT900" s="2198"/>
      <c r="JRU900" s="2198"/>
      <c r="JRV900" s="2198"/>
      <c r="JRW900" s="2198"/>
      <c r="JRX900" s="2198"/>
      <c r="JRY900" s="2198"/>
      <c r="JRZ900" s="2198"/>
      <c r="JSA900" s="2198"/>
      <c r="JSB900" s="2198"/>
      <c r="JSC900" s="2198"/>
      <c r="JSD900" s="2198"/>
      <c r="JSE900" s="2198"/>
      <c r="JSF900" s="2198"/>
      <c r="JSG900" s="2198"/>
      <c r="JSH900" s="2198"/>
      <c r="JSI900" s="2198"/>
      <c r="JSJ900" s="2198"/>
      <c r="JSK900" s="2198"/>
      <c r="JSL900" s="2198"/>
      <c r="JSM900" s="2198"/>
      <c r="JSN900" s="2198"/>
      <c r="JSO900" s="2198"/>
      <c r="JSP900" s="2198"/>
      <c r="JSQ900" s="2198"/>
      <c r="JSR900" s="2198"/>
      <c r="JSS900" s="2198"/>
      <c r="JST900" s="2198"/>
      <c r="JSU900" s="2198"/>
      <c r="JSV900" s="2198"/>
      <c r="JSW900" s="2198"/>
      <c r="JSX900" s="2198"/>
      <c r="JSY900" s="2198"/>
      <c r="JSZ900" s="2198"/>
      <c r="JTA900" s="2198"/>
      <c r="JTB900" s="2198"/>
      <c r="JTC900" s="2198"/>
      <c r="JTD900" s="2198"/>
      <c r="JTE900" s="2198"/>
      <c r="JTF900" s="2198"/>
      <c r="JTG900" s="2198"/>
      <c r="JTH900" s="2198"/>
      <c r="JTI900" s="2198"/>
      <c r="JTJ900" s="2198"/>
      <c r="JTK900" s="2198"/>
      <c r="JTL900" s="2198"/>
      <c r="JTM900" s="2198"/>
      <c r="JTN900" s="2198"/>
      <c r="JTO900" s="2198"/>
      <c r="JTP900" s="2198"/>
      <c r="JTQ900" s="2198"/>
      <c r="JTR900" s="2198"/>
      <c r="JTS900" s="2198"/>
      <c r="JTT900" s="2198"/>
      <c r="JTU900" s="2198"/>
      <c r="JTV900" s="2198"/>
      <c r="JTW900" s="2198"/>
      <c r="JTX900" s="2198"/>
      <c r="JTY900" s="2198"/>
      <c r="JTZ900" s="2198"/>
      <c r="JUA900" s="2198"/>
      <c r="JUB900" s="2198"/>
      <c r="JUC900" s="2198"/>
      <c r="JUD900" s="2198"/>
      <c r="JUE900" s="2198"/>
      <c r="JUF900" s="2198"/>
      <c r="JUG900" s="2198"/>
      <c r="JUH900" s="2198"/>
      <c r="JUI900" s="2198"/>
      <c r="JUJ900" s="2198"/>
      <c r="JUK900" s="2198"/>
      <c r="JUL900" s="2198"/>
      <c r="JUM900" s="2198"/>
      <c r="JUN900" s="2198"/>
      <c r="JUO900" s="2198"/>
      <c r="JUP900" s="2198"/>
      <c r="JUQ900" s="2198"/>
      <c r="JUR900" s="2198"/>
      <c r="JUS900" s="2198"/>
      <c r="JUT900" s="2198"/>
      <c r="JUU900" s="2198"/>
      <c r="JUV900" s="2198"/>
      <c r="JUW900" s="2198"/>
      <c r="JUX900" s="2198"/>
      <c r="JUY900" s="2198"/>
      <c r="JUZ900" s="2198"/>
      <c r="JVA900" s="2198"/>
      <c r="JVB900" s="2198"/>
      <c r="JVC900" s="2198"/>
      <c r="JVD900" s="2198"/>
      <c r="JVE900" s="2198"/>
      <c r="JVF900" s="2198"/>
      <c r="JVG900" s="2198"/>
      <c r="JVH900" s="2198"/>
      <c r="JVI900" s="2198"/>
      <c r="JVJ900" s="2198"/>
      <c r="JVK900" s="2198"/>
      <c r="JVL900" s="2198"/>
      <c r="JVM900" s="2198"/>
      <c r="JVN900" s="2198"/>
      <c r="JVO900" s="2198"/>
      <c r="JVP900" s="2198"/>
      <c r="JVQ900" s="2198"/>
      <c r="JVR900" s="2198"/>
      <c r="JVS900" s="2198"/>
      <c r="JVT900" s="2198"/>
      <c r="JVU900" s="2198"/>
      <c r="JVV900" s="2198"/>
      <c r="JVW900" s="2198"/>
      <c r="JVX900" s="2198"/>
      <c r="JVY900" s="2198"/>
      <c r="JVZ900" s="2198"/>
      <c r="JWA900" s="2198"/>
      <c r="JWB900" s="2198"/>
      <c r="JWC900" s="2198"/>
      <c r="JWD900" s="2198"/>
      <c r="JWE900" s="2198"/>
      <c r="JWF900" s="2198"/>
      <c r="JWG900" s="2198"/>
      <c r="JWH900" s="2198"/>
      <c r="JWI900" s="2198"/>
      <c r="JWJ900" s="2198"/>
      <c r="JWK900" s="2198"/>
      <c r="JWL900" s="2198"/>
      <c r="JWM900" s="2198"/>
      <c r="JWN900" s="2198"/>
      <c r="JWO900" s="2198"/>
      <c r="JWP900" s="2198"/>
      <c r="JWQ900" s="2198"/>
      <c r="JWR900" s="2198"/>
      <c r="JWS900" s="2198"/>
      <c r="JWT900" s="2198"/>
      <c r="JWU900" s="2198"/>
      <c r="JWV900" s="2198"/>
      <c r="JWW900" s="2198"/>
      <c r="JWX900" s="2198"/>
      <c r="JWY900" s="2198"/>
      <c r="JWZ900" s="2198"/>
      <c r="JXA900" s="2198"/>
      <c r="JXB900" s="2198"/>
      <c r="JXC900" s="2198"/>
      <c r="JXD900" s="2198"/>
      <c r="JXE900" s="2198"/>
      <c r="JXF900" s="2198"/>
      <c r="JXG900" s="2198"/>
      <c r="JXH900" s="2198"/>
      <c r="JXI900" s="2198"/>
      <c r="JXJ900" s="2198"/>
      <c r="JXK900" s="2198"/>
      <c r="JXL900" s="2198"/>
      <c r="JXM900" s="2198"/>
      <c r="JXN900" s="2198"/>
      <c r="JXO900" s="2198"/>
      <c r="JXP900" s="2198"/>
      <c r="JXQ900" s="2198"/>
      <c r="JXR900" s="2198"/>
      <c r="JXS900" s="2198"/>
      <c r="JXT900" s="2198"/>
      <c r="JXU900" s="2198"/>
      <c r="JXV900" s="2198"/>
      <c r="JXW900" s="2198"/>
      <c r="JXX900" s="2198"/>
      <c r="JXY900" s="2198"/>
      <c r="JXZ900" s="2198"/>
      <c r="JYA900" s="2198"/>
      <c r="JYB900" s="2198"/>
      <c r="JYC900" s="2198"/>
      <c r="JYD900" s="2198"/>
      <c r="JYE900" s="2198"/>
      <c r="JYF900" s="2198"/>
      <c r="JYG900" s="2198"/>
      <c r="JYH900" s="2198"/>
      <c r="JYI900" s="2198"/>
      <c r="JYJ900" s="2198"/>
      <c r="JYK900" s="2198"/>
      <c r="JYL900" s="2198"/>
      <c r="JYM900" s="2198"/>
      <c r="JYN900" s="2198"/>
      <c r="JYO900" s="2198"/>
      <c r="JYP900" s="2198"/>
      <c r="JYQ900" s="2198"/>
      <c r="JYU900" s="2198"/>
      <c r="JYV900" s="2198"/>
      <c r="JYW900" s="2198"/>
      <c r="JYX900" s="2198"/>
      <c r="JYY900" s="2198"/>
      <c r="JYZ900" s="2198"/>
      <c r="JZA900" s="2198"/>
      <c r="JZB900" s="2198"/>
      <c r="JZC900" s="2198"/>
      <c r="JZD900" s="2198"/>
      <c r="JZE900" s="2198"/>
      <c r="JZF900" s="2198"/>
      <c r="JZG900" s="2198"/>
      <c r="JZH900" s="2198"/>
      <c r="JZI900" s="2198"/>
      <c r="JZJ900" s="2198"/>
      <c r="JZK900" s="2198"/>
      <c r="JZL900" s="2198"/>
      <c r="JZM900" s="2198"/>
      <c r="JZN900" s="2198"/>
      <c r="JZO900" s="2198"/>
      <c r="JZP900" s="2198"/>
      <c r="JZQ900" s="2198"/>
      <c r="JZR900" s="2198"/>
      <c r="JZS900" s="2198"/>
      <c r="JZT900" s="2198"/>
      <c r="JZU900" s="2198"/>
      <c r="JZV900" s="2198"/>
      <c r="JZW900" s="2198"/>
      <c r="JZX900" s="2198"/>
      <c r="JZY900" s="2198"/>
      <c r="JZZ900" s="2198"/>
      <c r="KAA900" s="2198"/>
      <c r="KAB900" s="2198"/>
      <c r="KAC900" s="2198"/>
      <c r="KAD900" s="2198"/>
      <c r="KAE900" s="2198"/>
      <c r="KAF900" s="2198"/>
      <c r="KAG900" s="2198"/>
      <c r="KAH900" s="2198"/>
      <c r="KAI900" s="2198"/>
      <c r="KAJ900" s="2198"/>
      <c r="KAK900" s="2198"/>
      <c r="KAL900" s="2198"/>
      <c r="KAM900" s="2198"/>
      <c r="KAN900" s="2198"/>
      <c r="KAO900" s="2198"/>
      <c r="KAP900" s="2198"/>
      <c r="KAQ900" s="2198"/>
      <c r="KAR900" s="2198"/>
      <c r="KAS900" s="2198"/>
      <c r="KAT900" s="2198"/>
      <c r="KAU900" s="2198"/>
      <c r="KAV900" s="2198"/>
      <c r="KAW900" s="2198"/>
      <c r="KAX900" s="2198"/>
      <c r="KAY900" s="2198"/>
      <c r="KAZ900" s="2198"/>
      <c r="KBA900" s="2198"/>
      <c r="KBB900" s="2198"/>
      <c r="KBC900" s="2198"/>
      <c r="KBD900" s="2198"/>
      <c r="KBE900" s="2198"/>
      <c r="KBF900" s="2198"/>
      <c r="KBG900" s="2198"/>
      <c r="KBH900" s="2198"/>
      <c r="KBI900" s="2198"/>
      <c r="KBJ900" s="2198"/>
      <c r="KBK900" s="2198"/>
      <c r="KBL900" s="2198"/>
      <c r="KBM900" s="2198"/>
      <c r="KBN900" s="2198"/>
      <c r="KBO900" s="2198"/>
      <c r="KBP900" s="2198"/>
      <c r="KBQ900" s="2198"/>
      <c r="KBR900" s="2198"/>
      <c r="KBS900" s="2198"/>
      <c r="KBT900" s="2198"/>
      <c r="KBU900" s="2198"/>
      <c r="KBV900" s="2198"/>
      <c r="KBW900" s="2198"/>
      <c r="KBX900" s="2198"/>
      <c r="KBY900" s="2198"/>
      <c r="KBZ900" s="2198"/>
      <c r="KCA900" s="2198"/>
      <c r="KCB900" s="2198"/>
      <c r="KCC900" s="2198"/>
      <c r="KCD900" s="2198"/>
      <c r="KCE900" s="2198"/>
      <c r="KCF900" s="2198"/>
      <c r="KCG900" s="2198"/>
      <c r="KCH900" s="2198"/>
      <c r="KCI900" s="2198"/>
      <c r="KCJ900" s="2198"/>
      <c r="KCK900" s="2198"/>
      <c r="KCL900" s="2198"/>
      <c r="KCM900" s="2198"/>
      <c r="KCN900" s="2198"/>
      <c r="KCO900" s="2198"/>
      <c r="KCP900" s="2198"/>
      <c r="KCQ900" s="2198"/>
      <c r="KCR900" s="2198"/>
      <c r="KCS900" s="2198"/>
      <c r="KCT900" s="2198"/>
      <c r="KCU900" s="2198"/>
      <c r="KCV900" s="2198"/>
      <c r="KCW900" s="2198"/>
      <c r="KCX900" s="2198"/>
      <c r="KCY900" s="2198"/>
      <c r="KCZ900" s="2198"/>
      <c r="KDA900" s="2198"/>
      <c r="KDB900" s="2198"/>
      <c r="KDC900" s="2198"/>
      <c r="KDD900" s="2198"/>
      <c r="KDE900" s="2198"/>
      <c r="KDF900" s="2198"/>
      <c r="KDG900" s="2198"/>
      <c r="KDH900" s="2198"/>
      <c r="KDI900" s="2198"/>
      <c r="KDJ900" s="2198"/>
      <c r="KDK900" s="2198"/>
      <c r="KDL900" s="2198"/>
      <c r="KDM900" s="2198"/>
      <c r="KDN900" s="2198"/>
      <c r="KDO900" s="2198"/>
      <c r="KDP900" s="2198"/>
      <c r="KDQ900" s="2198"/>
      <c r="KDR900" s="2198"/>
      <c r="KDS900" s="2198"/>
      <c r="KDT900" s="2198"/>
      <c r="KDU900" s="2198"/>
      <c r="KDV900" s="2198"/>
      <c r="KDW900" s="2198"/>
      <c r="KDX900" s="2198"/>
      <c r="KDY900" s="2198"/>
      <c r="KDZ900" s="2198"/>
      <c r="KEA900" s="2198"/>
      <c r="KEB900" s="2198"/>
      <c r="KEC900" s="2198"/>
      <c r="KED900" s="2198"/>
      <c r="KEE900" s="2198"/>
      <c r="KEF900" s="2198"/>
      <c r="KEG900" s="2198"/>
      <c r="KEH900" s="2198"/>
      <c r="KEI900" s="2198"/>
      <c r="KEJ900" s="2198"/>
      <c r="KEK900" s="2198"/>
      <c r="KEL900" s="2198"/>
      <c r="KEM900" s="2198"/>
      <c r="KEN900" s="2198"/>
      <c r="KEO900" s="2198"/>
      <c r="KEP900" s="2198"/>
      <c r="KEQ900" s="2198"/>
      <c r="KER900" s="2198"/>
      <c r="KES900" s="2198"/>
      <c r="KET900" s="2198"/>
      <c r="KEU900" s="2198"/>
      <c r="KEV900" s="2198"/>
      <c r="KEW900" s="2198"/>
      <c r="KEX900" s="2198"/>
      <c r="KEY900" s="2198"/>
      <c r="KEZ900" s="2198"/>
      <c r="KFA900" s="2198"/>
      <c r="KFB900" s="2198"/>
      <c r="KFC900" s="2198"/>
      <c r="KFD900" s="2198"/>
      <c r="KFE900" s="2198"/>
      <c r="KFF900" s="2198"/>
      <c r="KFG900" s="2198"/>
      <c r="KFH900" s="2198"/>
      <c r="KFI900" s="2198"/>
      <c r="KFJ900" s="2198"/>
      <c r="KFK900" s="2198"/>
      <c r="KFL900" s="2198"/>
      <c r="KFM900" s="2198"/>
      <c r="KFN900" s="2198"/>
      <c r="KFO900" s="2198"/>
      <c r="KFP900" s="2198"/>
      <c r="KFQ900" s="2198"/>
      <c r="KFR900" s="2198"/>
      <c r="KFS900" s="2198"/>
      <c r="KFT900" s="2198"/>
      <c r="KFU900" s="2198"/>
      <c r="KFV900" s="2198"/>
      <c r="KFW900" s="2198"/>
      <c r="KFX900" s="2198"/>
      <c r="KFY900" s="2198"/>
      <c r="KFZ900" s="2198"/>
      <c r="KGA900" s="2198"/>
      <c r="KGB900" s="2198"/>
      <c r="KGC900" s="2198"/>
      <c r="KGD900" s="2198"/>
      <c r="KGE900" s="2198"/>
      <c r="KGF900" s="2198"/>
      <c r="KGG900" s="2198"/>
      <c r="KGH900" s="2198"/>
      <c r="KGI900" s="2198"/>
      <c r="KGJ900" s="2198"/>
      <c r="KGK900" s="2198"/>
      <c r="KGL900" s="2198"/>
      <c r="KGM900" s="2198"/>
      <c r="KGN900" s="2198"/>
      <c r="KGO900" s="2198"/>
      <c r="KGP900" s="2198"/>
      <c r="KGQ900" s="2198"/>
      <c r="KGR900" s="2198"/>
      <c r="KGS900" s="2198"/>
      <c r="KGT900" s="2198"/>
      <c r="KGU900" s="2198"/>
      <c r="KGV900" s="2198"/>
      <c r="KGW900" s="2198"/>
      <c r="KGX900" s="2198"/>
      <c r="KGY900" s="2198"/>
      <c r="KGZ900" s="2198"/>
      <c r="KHA900" s="2198"/>
      <c r="KHB900" s="2198"/>
      <c r="KHC900" s="2198"/>
      <c r="KHD900" s="2198"/>
      <c r="KHE900" s="2198"/>
      <c r="KHF900" s="2198"/>
      <c r="KHG900" s="2198"/>
      <c r="KHH900" s="2198"/>
      <c r="KHI900" s="2198"/>
      <c r="KHJ900" s="2198"/>
      <c r="KHK900" s="2198"/>
      <c r="KHL900" s="2198"/>
      <c r="KHM900" s="2198"/>
      <c r="KHN900" s="2198"/>
      <c r="KHO900" s="2198"/>
      <c r="KHP900" s="2198"/>
      <c r="KHQ900" s="2198"/>
      <c r="KHR900" s="2198"/>
      <c r="KHS900" s="2198"/>
      <c r="KHT900" s="2198"/>
      <c r="KHU900" s="2198"/>
      <c r="KHV900" s="2198"/>
      <c r="KHW900" s="2198"/>
      <c r="KHX900" s="2198"/>
      <c r="KHY900" s="2198"/>
      <c r="KHZ900" s="2198"/>
      <c r="KIA900" s="2198"/>
      <c r="KIB900" s="2198"/>
      <c r="KIC900" s="2198"/>
      <c r="KID900" s="2198"/>
      <c r="KIE900" s="2198"/>
      <c r="KIF900" s="2198"/>
      <c r="KIG900" s="2198"/>
      <c r="KIH900" s="2198"/>
      <c r="KII900" s="2198"/>
      <c r="KIJ900" s="2198"/>
      <c r="KIK900" s="2198"/>
      <c r="KIL900" s="2198"/>
      <c r="KIM900" s="2198"/>
      <c r="KIQ900" s="2198"/>
      <c r="KIR900" s="2198"/>
      <c r="KIS900" s="2198"/>
      <c r="KIT900" s="2198"/>
      <c r="KIU900" s="2198"/>
      <c r="KIV900" s="2198"/>
      <c r="KIW900" s="2198"/>
      <c r="KIX900" s="2198"/>
      <c r="KIY900" s="2198"/>
      <c r="KIZ900" s="2198"/>
      <c r="KJA900" s="2198"/>
      <c r="KJB900" s="2198"/>
      <c r="KJC900" s="2198"/>
      <c r="KJD900" s="2198"/>
      <c r="KJE900" s="2198"/>
      <c r="KJF900" s="2198"/>
      <c r="KJG900" s="2198"/>
      <c r="KJH900" s="2198"/>
      <c r="KJI900" s="2198"/>
      <c r="KJJ900" s="2198"/>
      <c r="KJK900" s="2198"/>
      <c r="KJL900" s="2198"/>
      <c r="KJM900" s="2198"/>
      <c r="KJN900" s="2198"/>
      <c r="KJO900" s="2198"/>
      <c r="KJP900" s="2198"/>
      <c r="KJQ900" s="2198"/>
      <c r="KJR900" s="2198"/>
      <c r="KJS900" s="2198"/>
      <c r="KJT900" s="2198"/>
      <c r="KJU900" s="2198"/>
      <c r="KJV900" s="2198"/>
      <c r="KJW900" s="2198"/>
      <c r="KJX900" s="2198"/>
      <c r="KJY900" s="2198"/>
      <c r="KJZ900" s="2198"/>
      <c r="KKA900" s="2198"/>
      <c r="KKB900" s="2198"/>
      <c r="KKC900" s="2198"/>
      <c r="KKD900" s="2198"/>
      <c r="KKE900" s="2198"/>
      <c r="KKF900" s="2198"/>
      <c r="KKG900" s="2198"/>
      <c r="KKH900" s="2198"/>
      <c r="KKI900" s="2198"/>
      <c r="KKJ900" s="2198"/>
      <c r="KKK900" s="2198"/>
      <c r="KKL900" s="2198"/>
      <c r="KKM900" s="2198"/>
      <c r="KKN900" s="2198"/>
      <c r="KKO900" s="2198"/>
      <c r="KKP900" s="2198"/>
      <c r="KKQ900" s="2198"/>
      <c r="KKR900" s="2198"/>
      <c r="KKS900" s="2198"/>
      <c r="KKT900" s="2198"/>
      <c r="KKU900" s="2198"/>
      <c r="KKV900" s="2198"/>
      <c r="KKW900" s="2198"/>
      <c r="KKX900" s="2198"/>
      <c r="KKY900" s="2198"/>
      <c r="KKZ900" s="2198"/>
      <c r="KLA900" s="2198"/>
      <c r="KLB900" s="2198"/>
      <c r="KLC900" s="2198"/>
      <c r="KLD900" s="2198"/>
      <c r="KLE900" s="2198"/>
      <c r="KLF900" s="2198"/>
      <c r="KLG900" s="2198"/>
      <c r="KLH900" s="2198"/>
      <c r="KLI900" s="2198"/>
      <c r="KLJ900" s="2198"/>
      <c r="KLK900" s="2198"/>
      <c r="KLL900" s="2198"/>
      <c r="KLM900" s="2198"/>
      <c r="KLN900" s="2198"/>
      <c r="KLO900" s="2198"/>
      <c r="KLP900" s="2198"/>
      <c r="KLQ900" s="2198"/>
      <c r="KLR900" s="2198"/>
      <c r="KLS900" s="2198"/>
      <c r="KLT900" s="2198"/>
      <c r="KLU900" s="2198"/>
      <c r="KLV900" s="2198"/>
      <c r="KLW900" s="2198"/>
      <c r="KLX900" s="2198"/>
      <c r="KLY900" s="2198"/>
      <c r="KLZ900" s="2198"/>
      <c r="KMA900" s="2198"/>
      <c r="KMB900" s="2198"/>
      <c r="KMC900" s="2198"/>
      <c r="KMD900" s="2198"/>
      <c r="KME900" s="2198"/>
      <c r="KMF900" s="2198"/>
      <c r="KMG900" s="2198"/>
      <c r="KMH900" s="2198"/>
      <c r="KMI900" s="2198"/>
      <c r="KMJ900" s="2198"/>
      <c r="KMK900" s="2198"/>
      <c r="KML900" s="2198"/>
      <c r="KMM900" s="2198"/>
      <c r="KMN900" s="2198"/>
      <c r="KMO900" s="2198"/>
      <c r="KMP900" s="2198"/>
      <c r="KMQ900" s="2198"/>
      <c r="KMR900" s="2198"/>
      <c r="KMS900" s="2198"/>
      <c r="KMT900" s="2198"/>
      <c r="KMU900" s="2198"/>
      <c r="KMV900" s="2198"/>
      <c r="KMW900" s="2198"/>
      <c r="KMX900" s="2198"/>
      <c r="KMY900" s="2198"/>
      <c r="KMZ900" s="2198"/>
      <c r="KNA900" s="2198"/>
      <c r="KNB900" s="2198"/>
      <c r="KNC900" s="2198"/>
      <c r="KND900" s="2198"/>
      <c r="KNE900" s="2198"/>
      <c r="KNF900" s="2198"/>
      <c r="KNG900" s="2198"/>
      <c r="KNH900" s="2198"/>
      <c r="KNI900" s="2198"/>
      <c r="KNJ900" s="2198"/>
      <c r="KNK900" s="2198"/>
      <c r="KNL900" s="2198"/>
      <c r="KNM900" s="2198"/>
      <c r="KNN900" s="2198"/>
      <c r="KNO900" s="2198"/>
      <c r="KNP900" s="2198"/>
      <c r="KNQ900" s="2198"/>
      <c r="KNR900" s="2198"/>
      <c r="KNS900" s="2198"/>
      <c r="KNT900" s="2198"/>
      <c r="KNU900" s="2198"/>
      <c r="KNV900" s="2198"/>
      <c r="KNW900" s="2198"/>
      <c r="KNX900" s="2198"/>
      <c r="KNY900" s="2198"/>
      <c r="KNZ900" s="2198"/>
      <c r="KOA900" s="2198"/>
      <c r="KOB900" s="2198"/>
      <c r="KOC900" s="2198"/>
      <c r="KOD900" s="2198"/>
      <c r="KOE900" s="2198"/>
      <c r="KOF900" s="2198"/>
      <c r="KOG900" s="2198"/>
      <c r="KOH900" s="2198"/>
      <c r="KOI900" s="2198"/>
      <c r="KOJ900" s="2198"/>
      <c r="KOK900" s="2198"/>
      <c r="KOL900" s="2198"/>
      <c r="KOM900" s="2198"/>
      <c r="KON900" s="2198"/>
      <c r="KOO900" s="2198"/>
      <c r="KOP900" s="2198"/>
      <c r="KOQ900" s="2198"/>
      <c r="KOR900" s="2198"/>
      <c r="KOS900" s="2198"/>
      <c r="KOT900" s="2198"/>
      <c r="KOU900" s="2198"/>
      <c r="KOV900" s="2198"/>
      <c r="KOW900" s="2198"/>
      <c r="KOX900" s="2198"/>
      <c r="KOY900" s="2198"/>
      <c r="KOZ900" s="2198"/>
      <c r="KPA900" s="2198"/>
      <c r="KPB900" s="2198"/>
      <c r="KPC900" s="2198"/>
      <c r="KPD900" s="2198"/>
      <c r="KPE900" s="2198"/>
      <c r="KPF900" s="2198"/>
      <c r="KPG900" s="2198"/>
      <c r="KPH900" s="2198"/>
      <c r="KPI900" s="2198"/>
      <c r="KPJ900" s="2198"/>
      <c r="KPK900" s="2198"/>
      <c r="KPL900" s="2198"/>
      <c r="KPM900" s="2198"/>
      <c r="KPN900" s="2198"/>
      <c r="KPO900" s="2198"/>
      <c r="KPP900" s="2198"/>
      <c r="KPQ900" s="2198"/>
      <c r="KPR900" s="2198"/>
      <c r="KPS900" s="2198"/>
      <c r="KPT900" s="2198"/>
      <c r="KPU900" s="2198"/>
      <c r="KPV900" s="2198"/>
      <c r="KPW900" s="2198"/>
      <c r="KPX900" s="2198"/>
      <c r="KPY900" s="2198"/>
      <c r="KPZ900" s="2198"/>
      <c r="KQA900" s="2198"/>
      <c r="KQB900" s="2198"/>
      <c r="KQC900" s="2198"/>
      <c r="KQD900" s="2198"/>
      <c r="KQE900" s="2198"/>
      <c r="KQF900" s="2198"/>
      <c r="KQG900" s="2198"/>
      <c r="KQH900" s="2198"/>
      <c r="KQI900" s="2198"/>
      <c r="KQJ900" s="2198"/>
      <c r="KQK900" s="2198"/>
      <c r="KQL900" s="2198"/>
      <c r="KQM900" s="2198"/>
      <c r="KQN900" s="2198"/>
      <c r="KQO900" s="2198"/>
      <c r="KQP900" s="2198"/>
      <c r="KQQ900" s="2198"/>
      <c r="KQR900" s="2198"/>
      <c r="KQS900" s="2198"/>
      <c r="KQT900" s="2198"/>
      <c r="KQU900" s="2198"/>
      <c r="KQV900" s="2198"/>
      <c r="KQW900" s="2198"/>
      <c r="KQX900" s="2198"/>
      <c r="KQY900" s="2198"/>
      <c r="KQZ900" s="2198"/>
      <c r="KRA900" s="2198"/>
      <c r="KRB900" s="2198"/>
      <c r="KRC900" s="2198"/>
      <c r="KRD900" s="2198"/>
      <c r="KRE900" s="2198"/>
      <c r="KRF900" s="2198"/>
      <c r="KRG900" s="2198"/>
      <c r="KRH900" s="2198"/>
      <c r="KRI900" s="2198"/>
      <c r="KRJ900" s="2198"/>
      <c r="KRK900" s="2198"/>
      <c r="KRL900" s="2198"/>
      <c r="KRM900" s="2198"/>
      <c r="KRN900" s="2198"/>
      <c r="KRO900" s="2198"/>
      <c r="KRP900" s="2198"/>
      <c r="KRQ900" s="2198"/>
      <c r="KRR900" s="2198"/>
      <c r="KRS900" s="2198"/>
      <c r="KRT900" s="2198"/>
      <c r="KRU900" s="2198"/>
      <c r="KRV900" s="2198"/>
      <c r="KRW900" s="2198"/>
      <c r="KRX900" s="2198"/>
      <c r="KRY900" s="2198"/>
      <c r="KRZ900" s="2198"/>
      <c r="KSA900" s="2198"/>
      <c r="KSB900" s="2198"/>
      <c r="KSC900" s="2198"/>
      <c r="KSD900" s="2198"/>
      <c r="KSE900" s="2198"/>
      <c r="KSF900" s="2198"/>
      <c r="KSG900" s="2198"/>
      <c r="KSH900" s="2198"/>
      <c r="KSI900" s="2198"/>
      <c r="KSM900" s="2198"/>
      <c r="KSN900" s="2198"/>
      <c r="KSO900" s="2198"/>
      <c r="KSP900" s="2198"/>
      <c r="KSQ900" s="2198"/>
      <c r="KSR900" s="2198"/>
      <c r="KSS900" s="2198"/>
      <c r="KST900" s="2198"/>
      <c r="KSU900" s="2198"/>
      <c r="KSV900" s="2198"/>
      <c r="KSW900" s="2198"/>
      <c r="KSX900" s="2198"/>
      <c r="KSY900" s="2198"/>
      <c r="KSZ900" s="2198"/>
      <c r="KTA900" s="2198"/>
      <c r="KTB900" s="2198"/>
      <c r="KTC900" s="2198"/>
      <c r="KTD900" s="2198"/>
      <c r="KTE900" s="2198"/>
      <c r="KTF900" s="2198"/>
      <c r="KTG900" s="2198"/>
      <c r="KTH900" s="2198"/>
      <c r="KTI900" s="2198"/>
      <c r="KTJ900" s="2198"/>
      <c r="KTK900" s="2198"/>
      <c r="KTL900" s="2198"/>
      <c r="KTM900" s="2198"/>
      <c r="KTN900" s="2198"/>
      <c r="KTO900" s="2198"/>
      <c r="KTP900" s="2198"/>
      <c r="KTQ900" s="2198"/>
      <c r="KTR900" s="2198"/>
      <c r="KTS900" s="2198"/>
      <c r="KTT900" s="2198"/>
      <c r="KTU900" s="2198"/>
      <c r="KTV900" s="2198"/>
      <c r="KTW900" s="2198"/>
      <c r="KTX900" s="2198"/>
      <c r="KTY900" s="2198"/>
      <c r="KTZ900" s="2198"/>
      <c r="KUA900" s="2198"/>
      <c r="KUB900" s="2198"/>
      <c r="KUC900" s="2198"/>
      <c r="KUD900" s="2198"/>
      <c r="KUE900" s="2198"/>
      <c r="KUF900" s="2198"/>
      <c r="KUG900" s="2198"/>
      <c r="KUH900" s="2198"/>
      <c r="KUI900" s="2198"/>
      <c r="KUJ900" s="2198"/>
      <c r="KUK900" s="2198"/>
      <c r="KUL900" s="2198"/>
      <c r="KUM900" s="2198"/>
      <c r="KUN900" s="2198"/>
      <c r="KUO900" s="2198"/>
      <c r="KUP900" s="2198"/>
      <c r="KUQ900" s="2198"/>
      <c r="KUR900" s="2198"/>
      <c r="KUS900" s="2198"/>
      <c r="KUT900" s="2198"/>
      <c r="KUU900" s="2198"/>
      <c r="KUV900" s="2198"/>
      <c r="KUW900" s="2198"/>
      <c r="KUX900" s="2198"/>
      <c r="KUY900" s="2198"/>
      <c r="KUZ900" s="2198"/>
      <c r="KVA900" s="2198"/>
      <c r="KVB900" s="2198"/>
      <c r="KVC900" s="2198"/>
      <c r="KVD900" s="2198"/>
      <c r="KVE900" s="2198"/>
      <c r="KVF900" s="2198"/>
      <c r="KVG900" s="2198"/>
      <c r="KVH900" s="2198"/>
      <c r="KVI900" s="2198"/>
      <c r="KVJ900" s="2198"/>
      <c r="KVK900" s="2198"/>
      <c r="KVL900" s="2198"/>
      <c r="KVM900" s="2198"/>
      <c r="KVN900" s="2198"/>
      <c r="KVO900" s="2198"/>
      <c r="KVP900" s="2198"/>
      <c r="KVQ900" s="2198"/>
      <c r="KVR900" s="2198"/>
      <c r="KVS900" s="2198"/>
      <c r="KVT900" s="2198"/>
      <c r="KVU900" s="2198"/>
      <c r="KVV900" s="2198"/>
      <c r="KVW900" s="2198"/>
      <c r="KVX900" s="2198"/>
      <c r="KVY900" s="2198"/>
      <c r="KVZ900" s="2198"/>
      <c r="KWA900" s="2198"/>
      <c r="KWB900" s="2198"/>
      <c r="KWC900" s="2198"/>
      <c r="KWD900" s="2198"/>
      <c r="KWE900" s="2198"/>
      <c r="KWF900" s="2198"/>
      <c r="KWG900" s="2198"/>
      <c r="KWH900" s="2198"/>
      <c r="KWI900" s="2198"/>
      <c r="KWJ900" s="2198"/>
      <c r="KWK900" s="2198"/>
      <c r="KWL900" s="2198"/>
      <c r="KWM900" s="2198"/>
      <c r="KWN900" s="2198"/>
      <c r="KWO900" s="2198"/>
      <c r="KWP900" s="2198"/>
      <c r="KWQ900" s="2198"/>
      <c r="KWR900" s="2198"/>
      <c r="KWS900" s="2198"/>
      <c r="KWT900" s="2198"/>
      <c r="KWU900" s="2198"/>
      <c r="KWV900" s="2198"/>
      <c r="KWW900" s="2198"/>
      <c r="KWX900" s="2198"/>
      <c r="KWY900" s="2198"/>
      <c r="KWZ900" s="2198"/>
      <c r="KXA900" s="2198"/>
      <c r="KXB900" s="2198"/>
      <c r="KXC900" s="2198"/>
      <c r="KXD900" s="2198"/>
      <c r="KXE900" s="2198"/>
      <c r="KXF900" s="2198"/>
      <c r="KXG900" s="2198"/>
      <c r="KXH900" s="2198"/>
      <c r="KXI900" s="2198"/>
      <c r="KXJ900" s="2198"/>
      <c r="KXK900" s="2198"/>
      <c r="KXL900" s="2198"/>
      <c r="KXM900" s="2198"/>
      <c r="KXN900" s="2198"/>
      <c r="KXO900" s="2198"/>
      <c r="KXP900" s="2198"/>
      <c r="KXQ900" s="2198"/>
      <c r="KXR900" s="2198"/>
      <c r="KXS900" s="2198"/>
      <c r="KXT900" s="2198"/>
      <c r="KXU900" s="2198"/>
      <c r="KXV900" s="2198"/>
      <c r="KXW900" s="2198"/>
      <c r="KXX900" s="2198"/>
      <c r="KXY900" s="2198"/>
      <c r="KXZ900" s="2198"/>
      <c r="KYA900" s="2198"/>
      <c r="KYB900" s="2198"/>
      <c r="KYC900" s="2198"/>
      <c r="KYD900" s="2198"/>
      <c r="KYE900" s="2198"/>
      <c r="KYF900" s="2198"/>
      <c r="KYG900" s="2198"/>
      <c r="KYH900" s="2198"/>
      <c r="KYI900" s="2198"/>
      <c r="KYJ900" s="2198"/>
      <c r="KYK900" s="2198"/>
      <c r="KYL900" s="2198"/>
      <c r="KYM900" s="2198"/>
      <c r="KYN900" s="2198"/>
      <c r="KYO900" s="2198"/>
      <c r="KYP900" s="2198"/>
      <c r="KYQ900" s="2198"/>
      <c r="KYR900" s="2198"/>
      <c r="KYS900" s="2198"/>
      <c r="KYT900" s="2198"/>
      <c r="KYU900" s="2198"/>
      <c r="KYV900" s="2198"/>
      <c r="KYW900" s="2198"/>
      <c r="KYX900" s="2198"/>
      <c r="KYY900" s="2198"/>
      <c r="KYZ900" s="2198"/>
      <c r="KZA900" s="2198"/>
      <c r="KZB900" s="2198"/>
      <c r="KZC900" s="2198"/>
      <c r="KZD900" s="2198"/>
      <c r="KZE900" s="2198"/>
      <c r="KZF900" s="2198"/>
      <c r="KZG900" s="2198"/>
      <c r="KZH900" s="2198"/>
      <c r="KZI900" s="2198"/>
      <c r="KZJ900" s="2198"/>
      <c r="KZK900" s="2198"/>
      <c r="KZL900" s="2198"/>
      <c r="KZM900" s="2198"/>
      <c r="KZN900" s="2198"/>
      <c r="KZO900" s="2198"/>
      <c r="KZP900" s="2198"/>
      <c r="KZQ900" s="2198"/>
      <c r="KZR900" s="2198"/>
      <c r="KZS900" s="2198"/>
      <c r="KZT900" s="2198"/>
      <c r="KZU900" s="2198"/>
      <c r="KZV900" s="2198"/>
      <c r="KZW900" s="2198"/>
      <c r="KZX900" s="2198"/>
      <c r="KZY900" s="2198"/>
      <c r="KZZ900" s="2198"/>
      <c r="LAA900" s="2198"/>
      <c r="LAB900" s="2198"/>
      <c r="LAC900" s="2198"/>
      <c r="LAD900" s="2198"/>
      <c r="LAE900" s="2198"/>
      <c r="LAF900" s="2198"/>
      <c r="LAG900" s="2198"/>
      <c r="LAH900" s="2198"/>
      <c r="LAI900" s="2198"/>
      <c r="LAJ900" s="2198"/>
      <c r="LAK900" s="2198"/>
      <c r="LAL900" s="2198"/>
      <c r="LAM900" s="2198"/>
      <c r="LAN900" s="2198"/>
      <c r="LAO900" s="2198"/>
      <c r="LAP900" s="2198"/>
      <c r="LAQ900" s="2198"/>
      <c r="LAR900" s="2198"/>
      <c r="LAS900" s="2198"/>
      <c r="LAT900" s="2198"/>
      <c r="LAU900" s="2198"/>
      <c r="LAV900" s="2198"/>
      <c r="LAW900" s="2198"/>
      <c r="LAX900" s="2198"/>
      <c r="LAY900" s="2198"/>
      <c r="LAZ900" s="2198"/>
      <c r="LBA900" s="2198"/>
      <c r="LBB900" s="2198"/>
      <c r="LBC900" s="2198"/>
      <c r="LBD900" s="2198"/>
      <c r="LBE900" s="2198"/>
      <c r="LBF900" s="2198"/>
      <c r="LBG900" s="2198"/>
      <c r="LBH900" s="2198"/>
      <c r="LBI900" s="2198"/>
      <c r="LBJ900" s="2198"/>
      <c r="LBK900" s="2198"/>
      <c r="LBL900" s="2198"/>
      <c r="LBM900" s="2198"/>
      <c r="LBN900" s="2198"/>
      <c r="LBO900" s="2198"/>
      <c r="LBP900" s="2198"/>
      <c r="LBQ900" s="2198"/>
      <c r="LBR900" s="2198"/>
      <c r="LBS900" s="2198"/>
      <c r="LBT900" s="2198"/>
      <c r="LBU900" s="2198"/>
      <c r="LBV900" s="2198"/>
      <c r="LBW900" s="2198"/>
      <c r="LBX900" s="2198"/>
      <c r="LBY900" s="2198"/>
      <c r="LBZ900" s="2198"/>
      <c r="LCA900" s="2198"/>
      <c r="LCB900" s="2198"/>
      <c r="LCC900" s="2198"/>
      <c r="LCD900" s="2198"/>
      <c r="LCE900" s="2198"/>
      <c r="LCI900" s="2198"/>
      <c r="LCJ900" s="2198"/>
      <c r="LCK900" s="2198"/>
      <c r="LCL900" s="2198"/>
      <c r="LCM900" s="2198"/>
      <c r="LCN900" s="2198"/>
      <c r="LCO900" s="2198"/>
      <c r="LCP900" s="2198"/>
      <c r="LCQ900" s="2198"/>
      <c r="LCR900" s="2198"/>
      <c r="LCS900" s="2198"/>
      <c r="LCT900" s="2198"/>
      <c r="LCU900" s="2198"/>
      <c r="LCV900" s="2198"/>
      <c r="LCW900" s="2198"/>
      <c r="LCX900" s="2198"/>
      <c r="LCY900" s="2198"/>
      <c r="LCZ900" s="2198"/>
      <c r="LDA900" s="2198"/>
      <c r="LDB900" s="2198"/>
      <c r="LDC900" s="2198"/>
      <c r="LDD900" s="2198"/>
      <c r="LDE900" s="2198"/>
      <c r="LDF900" s="2198"/>
      <c r="LDG900" s="2198"/>
      <c r="LDH900" s="2198"/>
      <c r="LDI900" s="2198"/>
      <c r="LDJ900" s="2198"/>
      <c r="LDK900" s="2198"/>
      <c r="LDL900" s="2198"/>
      <c r="LDM900" s="2198"/>
      <c r="LDN900" s="2198"/>
      <c r="LDO900" s="2198"/>
      <c r="LDP900" s="2198"/>
      <c r="LDQ900" s="2198"/>
      <c r="LDR900" s="2198"/>
      <c r="LDS900" s="2198"/>
      <c r="LDT900" s="2198"/>
      <c r="LDU900" s="2198"/>
      <c r="LDV900" s="2198"/>
      <c r="LDW900" s="2198"/>
      <c r="LDX900" s="2198"/>
      <c r="LDY900" s="2198"/>
      <c r="LDZ900" s="2198"/>
      <c r="LEA900" s="2198"/>
      <c r="LEB900" s="2198"/>
      <c r="LEC900" s="2198"/>
      <c r="LED900" s="2198"/>
      <c r="LEE900" s="2198"/>
      <c r="LEF900" s="2198"/>
      <c r="LEG900" s="2198"/>
      <c r="LEH900" s="2198"/>
      <c r="LEI900" s="2198"/>
      <c r="LEJ900" s="2198"/>
      <c r="LEK900" s="2198"/>
      <c r="LEL900" s="2198"/>
      <c r="LEM900" s="2198"/>
      <c r="LEN900" s="2198"/>
      <c r="LEO900" s="2198"/>
      <c r="LEP900" s="2198"/>
      <c r="LEQ900" s="2198"/>
      <c r="LER900" s="2198"/>
      <c r="LES900" s="2198"/>
      <c r="LET900" s="2198"/>
      <c r="LEU900" s="2198"/>
      <c r="LEV900" s="2198"/>
      <c r="LEW900" s="2198"/>
      <c r="LEX900" s="2198"/>
      <c r="LEY900" s="2198"/>
      <c r="LEZ900" s="2198"/>
      <c r="LFA900" s="2198"/>
      <c r="LFB900" s="2198"/>
      <c r="LFC900" s="2198"/>
      <c r="LFD900" s="2198"/>
      <c r="LFE900" s="2198"/>
      <c r="LFF900" s="2198"/>
      <c r="LFG900" s="2198"/>
      <c r="LFH900" s="2198"/>
      <c r="LFI900" s="2198"/>
      <c r="LFJ900" s="2198"/>
      <c r="LFK900" s="2198"/>
      <c r="LFL900" s="2198"/>
      <c r="LFM900" s="2198"/>
      <c r="LFN900" s="2198"/>
      <c r="LFO900" s="2198"/>
      <c r="LFP900" s="2198"/>
      <c r="LFQ900" s="2198"/>
      <c r="LFR900" s="2198"/>
      <c r="LFS900" s="2198"/>
      <c r="LFT900" s="2198"/>
      <c r="LFU900" s="2198"/>
      <c r="LFV900" s="2198"/>
      <c r="LFW900" s="2198"/>
      <c r="LFX900" s="2198"/>
      <c r="LFY900" s="2198"/>
      <c r="LFZ900" s="2198"/>
      <c r="LGA900" s="2198"/>
      <c r="LGB900" s="2198"/>
      <c r="LGC900" s="2198"/>
      <c r="LGD900" s="2198"/>
      <c r="LGE900" s="2198"/>
      <c r="LGF900" s="2198"/>
      <c r="LGG900" s="2198"/>
      <c r="LGH900" s="2198"/>
      <c r="LGI900" s="2198"/>
      <c r="LGJ900" s="2198"/>
      <c r="LGK900" s="2198"/>
      <c r="LGL900" s="2198"/>
      <c r="LGM900" s="2198"/>
      <c r="LGN900" s="2198"/>
      <c r="LGO900" s="2198"/>
      <c r="LGP900" s="2198"/>
      <c r="LGQ900" s="2198"/>
      <c r="LGR900" s="2198"/>
      <c r="LGS900" s="2198"/>
      <c r="LGT900" s="2198"/>
      <c r="LGU900" s="2198"/>
      <c r="LGV900" s="2198"/>
      <c r="LGW900" s="2198"/>
      <c r="LGX900" s="2198"/>
      <c r="LGY900" s="2198"/>
      <c r="LGZ900" s="2198"/>
      <c r="LHA900" s="2198"/>
      <c r="LHB900" s="2198"/>
      <c r="LHC900" s="2198"/>
      <c r="LHD900" s="2198"/>
      <c r="LHE900" s="2198"/>
      <c r="LHF900" s="2198"/>
      <c r="LHG900" s="2198"/>
      <c r="LHH900" s="2198"/>
      <c r="LHI900" s="2198"/>
      <c r="LHJ900" s="2198"/>
      <c r="LHK900" s="2198"/>
      <c r="LHL900" s="2198"/>
      <c r="LHM900" s="2198"/>
      <c r="LHN900" s="2198"/>
      <c r="LHO900" s="2198"/>
      <c r="LHP900" s="2198"/>
      <c r="LHQ900" s="2198"/>
      <c r="LHR900" s="2198"/>
      <c r="LHS900" s="2198"/>
      <c r="LHT900" s="2198"/>
      <c r="LHU900" s="2198"/>
      <c r="LHV900" s="2198"/>
      <c r="LHW900" s="2198"/>
      <c r="LHX900" s="2198"/>
      <c r="LHY900" s="2198"/>
      <c r="LHZ900" s="2198"/>
      <c r="LIA900" s="2198"/>
      <c r="LIB900" s="2198"/>
      <c r="LIC900" s="2198"/>
      <c r="LID900" s="2198"/>
      <c r="LIE900" s="2198"/>
      <c r="LIF900" s="2198"/>
      <c r="LIG900" s="2198"/>
      <c r="LIH900" s="2198"/>
      <c r="LII900" s="2198"/>
      <c r="LIJ900" s="2198"/>
      <c r="LIK900" s="2198"/>
      <c r="LIL900" s="2198"/>
      <c r="LIM900" s="2198"/>
      <c r="LIN900" s="2198"/>
      <c r="LIO900" s="2198"/>
      <c r="LIP900" s="2198"/>
      <c r="LIQ900" s="2198"/>
      <c r="LIR900" s="2198"/>
      <c r="LIS900" s="2198"/>
      <c r="LIT900" s="2198"/>
      <c r="LIU900" s="2198"/>
      <c r="LIV900" s="2198"/>
      <c r="LIW900" s="2198"/>
      <c r="LIX900" s="2198"/>
      <c r="LIY900" s="2198"/>
      <c r="LIZ900" s="2198"/>
      <c r="LJA900" s="2198"/>
      <c r="LJB900" s="2198"/>
      <c r="LJC900" s="2198"/>
      <c r="LJD900" s="2198"/>
      <c r="LJE900" s="2198"/>
      <c r="LJF900" s="2198"/>
      <c r="LJG900" s="2198"/>
      <c r="LJH900" s="2198"/>
      <c r="LJI900" s="2198"/>
      <c r="LJJ900" s="2198"/>
      <c r="LJK900" s="2198"/>
      <c r="LJL900" s="2198"/>
      <c r="LJM900" s="2198"/>
      <c r="LJN900" s="2198"/>
      <c r="LJO900" s="2198"/>
      <c r="LJP900" s="2198"/>
      <c r="LJQ900" s="2198"/>
      <c r="LJR900" s="2198"/>
      <c r="LJS900" s="2198"/>
      <c r="LJT900" s="2198"/>
      <c r="LJU900" s="2198"/>
      <c r="LJV900" s="2198"/>
      <c r="LJW900" s="2198"/>
      <c r="LJX900" s="2198"/>
      <c r="LJY900" s="2198"/>
      <c r="LJZ900" s="2198"/>
      <c r="LKA900" s="2198"/>
      <c r="LKB900" s="2198"/>
      <c r="LKC900" s="2198"/>
      <c r="LKD900" s="2198"/>
      <c r="LKE900" s="2198"/>
      <c r="LKF900" s="2198"/>
      <c r="LKG900" s="2198"/>
      <c r="LKH900" s="2198"/>
      <c r="LKI900" s="2198"/>
      <c r="LKJ900" s="2198"/>
      <c r="LKK900" s="2198"/>
      <c r="LKL900" s="2198"/>
      <c r="LKM900" s="2198"/>
      <c r="LKN900" s="2198"/>
      <c r="LKO900" s="2198"/>
      <c r="LKP900" s="2198"/>
      <c r="LKQ900" s="2198"/>
      <c r="LKR900" s="2198"/>
      <c r="LKS900" s="2198"/>
      <c r="LKT900" s="2198"/>
      <c r="LKU900" s="2198"/>
      <c r="LKV900" s="2198"/>
      <c r="LKW900" s="2198"/>
      <c r="LKX900" s="2198"/>
      <c r="LKY900" s="2198"/>
      <c r="LKZ900" s="2198"/>
      <c r="LLA900" s="2198"/>
      <c r="LLB900" s="2198"/>
      <c r="LLC900" s="2198"/>
      <c r="LLD900" s="2198"/>
      <c r="LLE900" s="2198"/>
      <c r="LLF900" s="2198"/>
      <c r="LLG900" s="2198"/>
      <c r="LLH900" s="2198"/>
      <c r="LLI900" s="2198"/>
      <c r="LLJ900" s="2198"/>
      <c r="LLK900" s="2198"/>
      <c r="LLL900" s="2198"/>
      <c r="LLM900" s="2198"/>
      <c r="LLN900" s="2198"/>
      <c r="LLO900" s="2198"/>
      <c r="LLP900" s="2198"/>
      <c r="LLQ900" s="2198"/>
      <c r="LLR900" s="2198"/>
      <c r="LLS900" s="2198"/>
      <c r="LLT900" s="2198"/>
      <c r="LLU900" s="2198"/>
      <c r="LLV900" s="2198"/>
      <c r="LLW900" s="2198"/>
      <c r="LLX900" s="2198"/>
      <c r="LLY900" s="2198"/>
      <c r="LLZ900" s="2198"/>
      <c r="LMA900" s="2198"/>
      <c r="LME900" s="2198"/>
      <c r="LMF900" s="2198"/>
      <c r="LMG900" s="2198"/>
      <c r="LMH900" s="2198"/>
      <c r="LMI900" s="2198"/>
      <c r="LMJ900" s="2198"/>
      <c r="LMK900" s="2198"/>
      <c r="LML900" s="2198"/>
      <c r="LMM900" s="2198"/>
      <c r="LMN900" s="2198"/>
      <c r="LMO900" s="2198"/>
      <c r="LMP900" s="2198"/>
      <c r="LMQ900" s="2198"/>
      <c r="LMR900" s="2198"/>
      <c r="LMS900" s="2198"/>
      <c r="LMT900" s="2198"/>
      <c r="LMU900" s="2198"/>
      <c r="LMV900" s="2198"/>
      <c r="LMW900" s="2198"/>
      <c r="LMX900" s="2198"/>
      <c r="LMY900" s="2198"/>
      <c r="LMZ900" s="2198"/>
      <c r="LNA900" s="2198"/>
      <c r="LNB900" s="2198"/>
      <c r="LNC900" s="2198"/>
      <c r="LND900" s="2198"/>
      <c r="LNE900" s="2198"/>
      <c r="LNF900" s="2198"/>
      <c r="LNG900" s="2198"/>
      <c r="LNH900" s="2198"/>
      <c r="LNI900" s="2198"/>
      <c r="LNJ900" s="2198"/>
      <c r="LNK900" s="2198"/>
      <c r="LNL900" s="2198"/>
      <c r="LNM900" s="2198"/>
      <c r="LNN900" s="2198"/>
      <c r="LNO900" s="2198"/>
      <c r="LNP900" s="2198"/>
      <c r="LNQ900" s="2198"/>
      <c r="LNR900" s="2198"/>
      <c r="LNS900" s="2198"/>
      <c r="LNT900" s="2198"/>
      <c r="LNU900" s="2198"/>
      <c r="LNV900" s="2198"/>
      <c r="LNW900" s="2198"/>
      <c r="LNX900" s="2198"/>
      <c r="LNY900" s="2198"/>
      <c r="LNZ900" s="2198"/>
      <c r="LOA900" s="2198"/>
      <c r="LOB900" s="2198"/>
      <c r="LOC900" s="2198"/>
      <c r="LOD900" s="2198"/>
      <c r="LOE900" s="2198"/>
      <c r="LOF900" s="2198"/>
      <c r="LOG900" s="2198"/>
      <c r="LOH900" s="2198"/>
      <c r="LOI900" s="2198"/>
      <c r="LOJ900" s="2198"/>
      <c r="LOK900" s="2198"/>
      <c r="LOL900" s="2198"/>
      <c r="LOM900" s="2198"/>
      <c r="LON900" s="2198"/>
      <c r="LOO900" s="2198"/>
      <c r="LOP900" s="2198"/>
      <c r="LOQ900" s="2198"/>
      <c r="LOR900" s="2198"/>
      <c r="LOS900" s="2198"/>
      <c r="LOT900" s="2198"/>
      <c r="LOU900" s="2198"/>
      <c r="LOV900" s="2198"/>
      <c r="LOW900" s="2198"/>
      <c r="LOX900" s="2198"/>
      <c r="LOY900" s="2198"/>
      <c r="LOZ900" s="2198"/>
      <c r="LPA900" s="2198"/>
      <c r="LPB900" s="2198"/>
      <c r="LPC900" s="2198"/>
      <c r="LPD900" s="2198"/>
      <c r="LPE900" s="2198"/>
      <c r="LPF900" s="2198"/>
      <c r="LPG900" s="2198"/>
      <c r="LPH900" s="2198"/>
      <c r="LPI900" s="2198"/>
      <c r="LPJ900" s="2198"/>
      <c r="LPK900" s="2198"/>
      <c r="LPL900" s="2198"/>
      <c r="LPM900" s="2198"/>
      <c r="LPN900" s="2198"/>
      <c r="LPO900" s="2198"/>
      <c r="LPP900" s="2198"/>
      <c r="LPQ900" s="2198"/>
      <c r="LPR900" s="2198"/>
      <c r="LPS900" s="2198"/>
      <c r="LPT900" s="2198"/>
      <c r="LPU900" s="2198"/>
      <c r="LPV900" s="2198"/>
      <c r="LPW900" s="2198"/>
      <c r="LPX900" s="2198"/>
      <c r="LPY900" s="2198"/>
      <c r="LPZ900" s="2198"/>
      <c r="LQA900" s="2198"/>
      <c r="LQB900" s="2198"/>
      <c r="LQC900" s="2198"/>
      <c r="LQD900" s="2198"/>
      <c r="LQE900" s="2198"/>
      <c r="LQF900" s="2198"/>
      <c r="LQG900" s="2198"/>
      <c r="LQH900" s="2198"/>
      <c r="LQI900" s="2198"/>
      <c r="LQJ900" s="2198"/>
      <c r="LQK900" s="2198"/>
      <c r="LQL900" s="2198"/>
      <c r="LQM900" s="2198"/>
      <c r="LQN900" s="2198"/>
      <c r="LQO900" s="2198"/>
      <c r="LQP900" s="2198"/>
      <c r="LQQ900" s="2198"/>
      <c r="LQR900" s="2198"/>
      <c r="LQS900" s="2198"/>
      <c r="LQT900" s="2198"/>
      <c r="LQU900" s="2198"/>
      <c r="LQV900" s="2198"/>
      <c r="LQW900" s="2198"/>
      <c r="LQX900" s="2198"/>
      <c r="LQY900" s="2198"/>
      <c r="LQZ900" s="2198"/>
      <c r="LRA900" s="2198"/>
      <c r="LRB900" s="2198"/>
      <c r="LRC900" s="2198"/>
      <c r="LRD900" s="2198"/>
      <c r="LRE900" s="2198"/>
      <c r="LRF900" s="2198"/>
      <c r="LRG900" s="2198"/>
      <c r="LRH900" s="2198"/>
      <c r="LRI900" s="2198"/>
      <c r="LRJ900" s="2198"/>
      <c r="LRK900" s="2198"/>
      <c r="LRL900" s="2198"/>
      <c r="LRM900" s="2198"/>
      <c r="LRN900" s="2198"/>
      <c r="LRO900" s="2198"/>
      <c r="LRP900" s="2198"/>
      <c r="LRQ900" s="2198"/>
      <c r="LRR900" s="2198"/>
      <c r="LRS900" s="2198"/>
      <c r="LRT900" s="2198"/>
      <c r="LRU900" s="2198"/>
      <c r="LRV900" s="2198"/>
      <c r="LRW900" s="2198"/>
      <c r="LRX900" s="2198"/>
      <c r="LRY900" s="2198"/>
      <c r="LRZ900" s="2198"/>
      <c r="LSA900" s="2198"/>
      <c r="LSB900" s="2198"/>
      <c r="LSC900" s="2198"/>
      <c r="LSD900" s="2198"/>
      <c r="LSE900" s="2198"/>
      <c r="LSF900" s="2198"/>
      <c r="LSG900" s="2198"/>
      <c r="LSH900" s="2198"/>
      <c r="LSI900" s="2198"/>
      <c r="LSJ900" s="2198"/>
      <c r="LSK900" s="2198"/>
      <c r="LSL900" s="2198"/>
      <c r="LSM900" s="2198"/>
      <c r="LSN900" s="2198"/>
      <c r="LSO900" s="2198"/>
      <c r="LSP900" s="2198"/>
      <c r="LSQ900" s="2198"/>
      <c r="LSR900" s="2198"/>
      <c r="LSS900" s="2198"/>
      <c r="LST900" s="2198"/>
      <c r="LSU900" s="2198"/>
      <c r="LSV900" s="2198"/>
      <c r="LSW900" s="2198"/>
      <c r="LSX900" s="2198"/>
      <c r="LSY900" s="2198"/>
      <c r="LSZ900" s="2198"/>
      <c r="LTA900" s="2198"/>
      <c r="LTB900" s="2198"/>
      <c r="LTC900" s="2198"/>
      <c r="LTD900" s="2198"/>
      <c r="LTE900" s="2198"/>
      <c r="LTF900" s="2198"/>
      <c r="LTG900" s="2198"/>
      <c r="LTH900" s="2198"/>
      <c r="LTI900" s="2198"/>
      <c r="LTJ900" s="2198"/>
      <c r="LTK900" s="2198"/>
      <c r="LTL900" s="2198"/>
      <c r="LTM900" s="2198"/>
      <c r="LTN900" s="2198"/>
      <c r="LTO900" s="2198"/>
      <c r="LTP900" s="2198"/>
      <c r="LTQ900" s="2198"/>
      <c r="LTR900" s="2198"/>
      <c r="LTS900" s="2198"/>
      <c r="LTT900" s="2198"/>
      <c r="LTU900" s="2198"/>
      <c r="LTV900" s="2198"/>
      <c r="LTW900" s="2198"/>
      <c r="LTX900" s="2198"/>
      <c r="LTY900" s="2198"/>
      <c r="LTZ900" s="2198"/>
      <c r="LUA900" s="2198"/>
      <c r="LUB900" s="2198"/>
      <c r="LUC900" s="2198"/>
      <c r="LUD900" s="2198"/>
      <c r="LUE900" s="2198"/>
      <c r="LUF900" s="2198"/>
      <c r="LUG900" s="2198"/>
      <c r="LUH900" s="2198"/>
      <c r="LUI900" s="2198"/>
      <c r="LUJ900" s="2198"/>
      <c r="LUK900" s="2198"/>
      <c r="LUL900" s="2198"/>
      <c r="LUM900" s="2198"/>
      <c r="LUN900" s="2198"/>
      <c r="LUO900" s="2198"/>
      <c r="LUP900" s="2198"/>
      <c r="LUQ900" s="2198"/>
      <c r="LUR900" s="2198"/>
      <c r="LUS900" s="2198"/>
      <c r="LUT900" s="2198"/>
      <c r="LUU900" s="2198"/>
      <c r="LUV900" s="2198"/>
      <c r="LUW900" s="2198"/>
      <c r="LUX900" s="2198"/>
      <c r="LUY900" s="2198"/>
      <c r="LUZ900" s="2198"/>
      <c r="LVA900" s="2198"/>
      <c r="LVB900" s="2198"/>
      <c r="LVC900" s="2198"/>
      <c r="LVD900" s="2198"/>
      <c r="LVE900" s="2198"/>
      <c r="LVF900" s="2198"/>
      <c r="LVG900" s="2198"/>
      <c r="LVH900" s="2198"/>
      <c r="LVI900" s="2198"/>
      <c r="LVJ900" s="2198"/>
      <c r="LVK900" s="2198"/>
      <c r="LVL900" s="2198"/>
      <c r="LVM900" s="2198"/>
      <c r="LVN900" s="2198"/>
      <c r="LVO900" s="2198"/>
      <c r="LVP900" s="2198"/>
      <c r="LVQ900" s="2198"/>
      <c r="LVR900" s="2198"/>
      <c r="LVS900" s="2198"/>
      <c r="LVT900" s="2198"/>
      <c r="LVU900" s="2198"/>
      <c r="LVV900" s="2198"/>
      <c r="LVW900" s="2198"/>
      <c r="LWA900" s="2198"/>
      <c r="LWB900" s="2198"/>
      <c r="LWC900" s="2198"/>
      <c r="LWD900" s="2198"/>
      <c r="LWE900" s="2198"/>
      <c r="LWF900" s="2198"/>
      <c r="LWG900" s="2198"/>
      <c r="LWH900" s="2198"/>
      <c r="LWI900" s="2198"/>
      <c r="LWJ900" s="2198"/>
      <c r="LWK900" s="2198"/>
      <c r="LWL900" s="2198"/>
      <c r="LWM900" s="2198"/>
      <c r="LWN900" s="2198"/>
      <c r="LWO900" s="2198"/>
      <c r="LWP900" s="2198"/>
      <c r="LWQ900" s="2198"/>
      <c r="LWR900" s="2198"/>
      <c r="LWS900" s="2198"/>
      <c r="LWT900" s="2198"/>
      <c r="LWU900" s="2198"/>
      <c r="LWV900" s="2198"/>
      <c r="LWW900" s="2198"/>
      <c r="LWX900" s="2198"/>
      <c r="LWY900" s="2198"/>
      <c r="LWZ900" s="2198"/>
      <c r="LXA900" s="2198"/>
      <c r="LXB900" s="2198"/>
      <c r="LXC900" s="2198"/>
      <c r="LXD900" s="2198"/>
      <c r="LXE900" s="2198"/>
      <c r="LXF900" s="2198"/>
      <c r="LXG900" s="2198"/>
      <c r="LXH900" s="2198"/>
      <c r="LXI900" s="2198"/>
      <c r="LXJ900" s="2198"/>
      <c r="LXK900" s="2198"/>
      <c r="LXL900" s="2198"/>
      <c r="LXM900" s="2198"/>
      <c r="LXN900" s="2198"/>
      <c r="LXO900" s="2198"/>
      <c r="LXP900" s="2198"/>
      <c r="LXQ900" s="2198"/>
      <c r="LXR900" s="2198"/>
      <c r="LXS900" s="2198"/>
      <c r="LXT900" s="2198"/>
      <c r="LXU900" s="2198"/>
      <c r="LXV900" s="2198"/>
      <c r="LXW900" s="2198"/>
      <c r="LXX900" s="2198"/>
      <c r="LXY900" s="2198"/>
      <c r="LXZ900" s="2198"/>
      <c r="LYA900" s="2198"/>
      <c r="LYB900" s="2198"/>
      <c r="LYC900" s="2198"/>
      <c r="LYD900" s="2198"/>
      <c r="LYE900" s="2198"/>
      <c r="LYF900" s="2198"/>
      <c r="LYG900" s="2198"/>
      <c r="LYH900" s="2198"/>
      <c r="LYI900" s="2198"/>
      <c r="LYJ900" s="2198"/>
      <c r="LYK900" s="2198"/>
      <c r="LYL900" s="2198"/>
      <c r="LYM900" s="2198"/>
      <c r="LYN900" s="2198"/>
      <c r="LYO900" s="2198"/>
      <c r="LYP900" s="2198"/>
      <c r="LYQ900" s="2198"/>
      <c r="LYR900" s="2198"/>
      <c r="LYS900" s="2198"/>
      <c r="LYT900" s="2198"/>
      <c r="LYU900" s="2198"/>
      <c r="LYV900" s="2198"/>
      <c r="LYW900" s="2198"/>
      <c r="LYX900" s="2198"/>
      <c r="LYY900" s="2198"/>
      <c r="LYZ900" s="2198"/>
      <c r="LZA900" s="2198"/>
      <c r="LZB900" s="2198"/>
      <c r="LZC900" s="2198"/>
      <c r="LZD900" s="2198"/>
      <c r="LZE900" s="2198"/>
      <c r="LZF900" s="2198"/>
      <c r="LZG900" s="2198"/>
      <c r="LZH900" s="2198"/>
      <c r="LZI900" s="2198"/>
      <c r="LZJ900" s="2198"/>
      <c r="LZK900" s="2198"/>
      <c r="LZL900" s="2198"/>
      <c r="LZM900" s="2198"/>
      <c r="LZN900" s="2198"/>
      <c r="LZO900" s="2198"/>
      <c r="LZP900" s="2198"/>
      <c r="LZQ900" s="2198"/>
      <c r="LZR900" s="2198"/>
      <c r="LZS900" s="2198"/>
      <c r="LZT900" s="2198"/>
      <c r="LZU900" s="2198"/>
      <c r="LZV900" s="2198"/>
      <c r="LZW900" s="2198"/>
      <c r="LZX900" s="2198"/>
      <c r="LZY900" s="2198"/>
      <c r="LZZ900" s="2198"/>
      <c r="MAA900" s="2198"/>
      <c r="MAB900" s="2198"/>
      <c r="MAC900" s="2198"/>
      <c r="MAD900" s="2198"/>
      <c r="MAE900" s="2198"/>
      <c r="MAF900" s="2198"/>
      <c r="MAG900" s="2198"/>
      <c r="MAH900" s="2198"/>
      <c r="MAI900" s="2198"/>
      <c r="MAJ900" s="2198"/>
      <c r="MAK900" s="2198"/>
      <c r="MAL900" s="2198"/>
      <c r="MAM900" s="2198"/>
      <c r="MAN900" s="2198"/>
      <c r="MAO900" s="2198"/>
      <c r="MAP900" s="2198"/>
      <c r="MAQ900" s="2198"/>
      <c r="MAR900" s="2198"/>
      <c r="MAS900" s="2198"/>
      <c r="MAT900" s="2198"/>
      <c r="MAU900" s="2198"/>
      <c r="MAV900" s="2198"/>
      <c r="MAW900" s="2198"/>
      <c r="MAX900" s="2198"/>
      <c r="MAY900" s="2198"/>
      <c r="MAZ900" s="2198"/>
      <c r="MBA900" s="2198"/>
      <c r="MBB900" s="2198"/>
      <c r="MBC900" s="2198"/>
      <c r="MBD900" s="2198"/>
      <c r="MBE900" s="2198"/>
      <c r="MBF900" s="2198"/>
      <c r="MBG900" s="2198"/>
      <c r="MBH900" s="2198"/>
      <c r="MBI900" s="2198"/>
      <c r="MBJ900" s="2198"/>
      <c r="MBK900" s="2198"/>
      <c r="MBL900" s="2198"/>
      <c r="MBM900" s="2198"/>
      <c r="MBN900" s="2198"/>
      <c r="MBO900" s="2198"/>
      <c r="MBP900" s="2198"/>
      <c r="MBQ900" s="2198"/>
      <c r="MBR900" s="2198"/>
      <c r="MBS900" s="2198"/>
      <c r="MBT900" s="2198"/>
      <c r="MBU900" s="2198"/>
      <c r="MBV900" s="2198"/>
      <c r="MBW900" s="2198"/>
      <c r="MBX900" s="2198"/>
      <c r="MBY900" s="2198"/>
      <c r="MBZ900" s="2198"/>
      <c r="MCA900" s="2198"/>
      <c r="MCB900" s="2198"/>
      <c r="MCC900" s="2198"/>
      <c r="MCD900" s="2198"/>
      <c r="MCE900" s="2198"/>
      <c r="MCF900" s="2198"/>
      <c r="MCG900" s="2198"/>
      <c r="MCH900" s="2198"/>
      <c r="MCI900" s="2198"/>
      <c r="MCJ900" s="2198"/>
      <c r="MCK900" s="2198"/>
      <c r="MCL900" s="2198"/>
      <c r="MCM900" s="2198"/>
      <c r="MCN900" s="2198"/>
      <c r="MCO900" s="2198"/>
      <c r="MCP900" s="2198"/>
      <c r="MCQ900" s="2198"/>
      <c r="MCR900" s="2198"/>
      <c r="MCS900" s="2198"/>
      <c r="MCT900" s="2198"/>
      <c r="MCU900" s="2198"/>
      <c r="MCV900" s="2198"/>
      <c r="MCW900" s="2198"/>
      <c r="MCX900" s="2198"/>
      <c r="MCY900" s="2198"/>
      <c r="MCZ900" s="2198"/>
      <c r="MDA900" s="2198"/>
      <c r="MDB900" s="2198"/>
      <c r="MDC900" s="2198"/>
      <c r="MDD900" s="2198"/>
      <c r="MDE900" s="2198"/>
      <c r="MDF900" s="2198"/>
      <c r="MDG900" s="2198"/>
      <c r="MDH900" s="2198"/>
      <c r="MDI900" s="2198"/>
      <c r="MDJ900" s="2198"/>
      <c r="MDK900" s="2198"/>
      <c r="MDL900" s="2198"/>
      <c r="MDM900" s="2198"/>
      <c r="MDN900" s="2198"/>
      <c r="MDO900" s="2198"/>
      <c r="MDP900" s="2198"/>
      <c r="MDQ900" s="2198"/>
      <c r="MDR900" s="2198"/>
      <c r="MDS900" s="2198"/>
      <c r="MDT900" s="2198"/>
      <c r="MDU900" s="2198"/>
      <c r="MDV900" s="2198"/>
      <c r="MDW900" s="2198"/>
      <c r="MDX900" s="2198"/>
      <c r="MDY900" s="2198"/>
      <c r="MDZ900" s="2198"/>
      <c r="MEA900" s="2198"/>
      <c r="MEB900" s="2198"/>
      <c r="MEC900" s="2198"/>
      <c r="MED900" s="2198"/>
      <c r="MEE900" s="2198"/>
      <c r="MEF900" s="2198"/>
      <c r="MEG900" s="2198"/>
      <c r="MEH900" s="2198"/>
      <c r="MEI900" s="2198"/>
      <c r="MEJ900" s="2198"/>
      <c r="MEK900" s="2198"/>
      <c r="MEL900" s="2198"/>
      <c r="MEM900" s="2198"/>
      <c r="MEN900" s="2198"/>
      <c r="MEO900" s="2198"/>
      <c r="MEP900" s="2198"/>
      <c r="MEQ900" s="2198"/>
      <c r="MER900" s="2198"/>
      <c r="MES900" s="2198"/>
      <c r="MET900" s="2198"/>
      <c r="MEU900" s="2198"/>
      <c r="MEV900" s="2198"/>
      <c r="MEW900" s="2198"/>
      <c r="MEX900" s="2198"/>
      <c r="MEY900" s="2198"/>
      <c r="MEZ900" s="2198"/>
      <c r="MFA900" s="2198"/>
      <c r="MFB900" s="2198"/>
      <c r="MFC900" s="2198"/>
      <c r="MFD900" s="2198"/>
      <c r="MFE900" s="2198"/>
      <c r="MFF900" s="2198"/>
      <c r="MFG900" s="2198"/>
      <c r="MFH900" s="2198"/>
      <c r="MFI900" s="2198"/>
      <c r="MFJ900" s="2198"/>
      <c r="MFK900" s="2198"/>
      <c r="MFL900" s="2198"/>
      <c r="MFM900" s="2198"/>
      <c r="MFN900" s="2198"/>
      <c r="MFO900" s="2198"/>
      <c r="MFP900" s="2198"/>
      <c r="MFQ900" s="2198"/>
      <c r="MFR900" s="2198"/>
      <c r="MFS900" s="2198"/>
      <c r="MFW900" s="2198"/>
      <c r="MFX900" s="2198"/>
      <c r="MFY900" s="2198"/>
      <c r="MFZ900" s="2198"/>
      <c r="MGA900" s="2198"/>
      <c r="MGB900" s="2198"/>
      <c r="MGC900" s="2198"/>
      <c r="MGD900" s="2198"/>
      <c r="MGE900" s="2198"/>
      <c r="MGF900" s="2198"/>
      <c r="MGG900" s="2198"/>
      <c r="MGH900" s="2198"/>
      <c r="MGI900" s="2198"/>
      <c r="MGJ900" s="2198"/>
      <c r="MGK900" s="2198"/>
      <c r="MGL900" s="2198"/>
      <c r="MGM900" s="2198"/>
      <c r="MGN900" s="2198"/>
      <c r="MGO900" s="2198"/>
      <c r="MGP900" s="2198"/>
      <c r="MGQ900" s="2198"/>
      <c r="MGR900" s="2198"/>
      <c r="MGS900" s="2198"/>
      <c r="MGT900" s="2198"/>
      <c r="MGU900" s="2198"/>
      <c r="MGV900" s="2198"/>
      <c r="MGW900" s="2198"/>
      <c r="MGX900" s="2198"/>
      <c r="MGY900" s="2198"/>
      <c r="MGZ900" s="2198"/>
      <c r="MHA900" s="2198"/>
      <c r="MHB900" s="2198"/>
      <c r="MHC900" s="2198"/>
      <c r="MHD900" s="2198"/>
      <c r="MHE900" s="2198"/>
      <c r="MHF900" s="2198"/>
      <c r="MHG900" s="2198"/>
      <c r="MHH900" s="2198"/>
      <c r="MHI900" s="2198"/>
      <c r="MHJ900" s="2198"/>
      <c r="MHK900" s="2198"/>
      <c r="MHL900" s="2198"/>
      <c r="MHM900" s="2198"/>
      <c r="MHN900" s="2198"/>
      <c r="MHO900" s="2198"/>
      <c r="MHP900" s="2198"/>
      <c r="MHQ900" s="2198"/>
      <c r="MHR900" s="2198"/>
      <c r="MHS900" s="2198"/>
      <c r="MHT900" s="2198"/>
      <c r="MHU900" s="2198"/>
      <c r="MHV900" s="2198"/>
      <c r="MHW900" s="2198"/>
      <c r="MHX900" s="2198"/>
      <c r="MHY900" s="2198"/>
      <c r="MHZ900" s="2198"/>
      <c r="MIA900" s="2198"/>
      <c r="MIB900" s="2198"/>
      <c r="MIC900" s="2198"/>
      <c r="MID900" s="2198"/>
      <c r="MIE900" s="2198"/>
      <c r="MIF900" s="2198"/>
      <c r="MIG900" s="2198"/>
      <c r="MIH900" s="2198"/>
      <c r="MII900" s="2198"/>
      <c r="MIJ900" s="2198"/>
      <c r="MIK900" s="2198"/>
      <c r="MIL900" s="2198"/>
      <c r="MIM900" s="2198"/>
      <c r="MIN900" s="2198"/>
      <c r="MIO900" s="2198"/>
      <c r="MIP900" s="2198"/>
      <c r="MIQ900" s="2198"/>
      <c r="MIR900" s="2198"/>
      <c r="MIS900" s="2198"/>
      <c r="MIT900" s="2198"/>
      <c r="MIU900" s="2198"/>
      <c r="MIV900" s="2198"/>
      <c r="MIW900" s="2198"/>
      <c r="MIX900" s="2198"/>
      <c r="MIY900" s="2198"/>
      <c r="MIZ900" s="2198"/>
      <c r="MJA900" s="2198"/>
      <c r="MJB900" s="2198"/>
      <c r="MJC900" s="2198"/>
      <c r="MJD900" s="2198"/>
      <c r="MJE900" s="2198"/>
      <c r="MJF900" s="2198"/>
      <c r="MJG900" s="2198"/>
      <c r="MJH900" s="2198"/>
      <c r="MJI900" s="2198"/>
      <c r="MJJ900" s="2198"/>
      <c r="MJK900" s="2198"/>
      <c r="MJL900" s="2198"/>
      <c r="MJM900" s="2198"/>
      <c r="MJN900" s="2198"/>
      <c r="MJO900" s="2198"/>
      <c r="MJP900" s="2198"/>
      <c r="MJQ900" s="2198"/>
      <c r="MJR900" s="2198"/>
      <c r="MJS900" s="2198"/>
      <c r="MJT900" s="2198"/>
      <c r="MJU900" s="2198"/>
      <c r="MJV900" s="2198"/>
      <c r="MJW900" s="2198"/>
      <c r="MJX900" s="2198"/>
      <c r="MJY900" s="2198"/>
      <c r="MJZ900" s="2198"/>
      <c r="MKA900" s="2198"/>
      <c r="MKB900" s="2198"/>
      <c r="MKC900" s="2198"/>
      <c r="MKD900" s="2198"/>
      <c r="MKE900" s="2198"/>
      <c r="MKF900" s="2198"/>
      <c r="MKG900" s="2198"/>
      <c r="MKH900" s="2198"/>
      <c r="MKI900" s="2198"/>
      <c r="MKJ900" s="2198"/>
      <c r="MKK900" s="2198"/>
      <c r="MKL900" s="2198"/>
      <c r="MKM900" s="2198"/>
      <c r="MKN900" s="2198"/>
      <c r="MKO900" s="2198"/>
      <c r="MKP900" s="2198"/>
      <c r="MKQ900" s="2198"/>
      <c r="MKR900" s="2198"/>
      <c r="MKS900" s="2198"/>
      <c r="MKT900" s="2198"/>
      <c r="MKU900" s="2198"/>
      <c r="MKV900" s="2198"/>
      <c r="MKW900" s="2198"/>
      <c r="MKX900" s="2198"/>
      <c r="MKY900" s="2198"/>
      <c r="MKZ900" s="2198"/>
      <c r="MLA900" s="2198"/>
      <c r="MLB900" s="2198"/>
      <c r="MLC900" s="2198"/>
      <c r="MLD900" s="2198"/>
      <c r="MLE900" s="2198"/>
      <c r="MLF900" s="2198"/>
      <c r="MLG900" s="2198"/>
      <c r="MLH900" s="2198"/>
      <c r="MLI900" s="2198"/>
      <c r="MLJ900" s="2198"/>
      <c r="MLK900" s="2198"/>
      <c r="MLL900" s="2198"/>
      <c r="MLM900" s="2198"/>
      <c r="MLN900" s="2198"/>
      <c r="MLO900" s="2198"/>
      <c r="MLP900" s="2198"/>
      <c r="MLQ900" s="2198"/>
      <c r="MLR900" s="2198"/>
      <c r="MLS900" s="2198"/>
      <c r="MLT900" s="2198"/>
      <c r="MLU900" s="2198"/>
      <c r="MLV900" s="2198"/>
      <c r="MLW900" s="2198"/>
      <c r="MLX900" s="2198"/>
      <c r="MLY900" s="2198"/>
      <c r="MLZ900" s="2198"/>
      <c r="MMA900" s="2198"/>
      <c r="MMB900" s="2198"/>
      <c r="MMC900" s="2198"/>
      <c r="MMD900" s="2198"/>
      <c r="MME900" s="2198"/>
      <c r="MMF900" s="2198"/>
      <c r="MMG900" s="2198"/>
      <c r="MMH900" s="2198"/>
      <c r="MMI900" s="2198"/>
      <c r="MMJ900" s="2198"/>
      <c r="MMK900" s="2198"/>
      <c r="MML900" s="2198"/>
      <c r="MMM900" s="2198"/>
      <c r="MMN900" s="2198"/>
      <c r="MMO900" s="2198"/>
      <c r="MMP900" s="2198"/>
      <c r="MMQ900" s="2198"/>
      <c r="MMR900" s="2198"/>
      <c r="MMS900" s="2198"/>
      <c r="MMT900" s="2198"/>
      <c r="MMU900" s="2198"/>
      <c r="MMV900" s="2198"/>
      <c r="MMW900" s="2198"/>
      <c r="MMX900" s="2198"/>
      <c r="MMY900" s="2198"/>
      <c r="MMZ900" s="2198"/>
      <c r="MNA900" s="2198"/>
      <c r="MNB900" s="2198"/>
      <c r="MNC900" s="2198"/>
      <c r="MND900" s="2198"/>
      <c r="MNE900" s="2198"/>
      <c r="MNF900" s="2198"/>
      <c r="MNG900" s="2198"/>
      <c r="MNH900" s="2198"/>
      <c r="MNI900" s="2198"/>
      <c r="MNJ900" s="2198"/>
      <c r="MNK900" s="2198"/>
      <c r="MNL900" s="2198"/>
      <c r="MNM900" s="2198"/>
      <c r="MNN900" s="2198"/>
      <c r="MNO900" s="2198"/>
      <c r="MNP900" s="2198"/>
      <c r="MNQ900" s="2198"/>
      <c r="MNR900" s="2198"/>
      <c r="MNS900" s="2198"/>
      <c r="MNT900" s="2198"/>
      <c r="MNU900" s="2198"/>
      <c r="MNV900" s="2198"/>
      <c r="MNW900" s="2198"/>
      <c r="MNX900" s="2198"/>
      <c r="MNY900" s="2198"/>
      <c r="MNZ900" s="2198"/>
      <c r="MOA900" s="2198"/>
      <c r="MOB900" s="2198"/>
      <c r="MOC900" s="2198"/>
      <c r="MOD900" s="2198"/>
      <c r="MOE900" s="2198"/>
      <c r="MOF900" s="2198"/>
      <c r="MOG900" s="2198"/>
      <c r="MOH900" s="2198"/>
      <c r="MOI900" s="2198"/>
      <c r="MOJ900" s="2198"/>
      <c r="MOK900" s="2198"/>
      <c r="MOL900" s="2198"/>
      <c r="MOM900" s="2198"/>
      <c r="MON900" s="2198"/>
      <c r="MOO900" s="2198"/>
      <c r="MOP900" s="2198"/>
      <c r="MOQ900" s="2198"/>
      <c r="MOR900" s="2198"/>
      <c r="MOS900" s="2198"/>
      <c r="MOT900" s="2198"/>
      <c r="MOU900" s="2198"/>
      <c r="MOV900" s="2198"/>
      <c r="MOW900" s="2198"/>
      <c r="MOX900" s="2198"/>
      <c r="MOY900" s="2198"/>
      <c r="MOZ900" s="2198"/>
      <c r="MPA900" s="2198"/>
      <c r="MPB900" s="2198"/>
      <c r="MPC900" s="2198"/>
      <c r="MPD900" s="2198"/>
      <c r="MPE900" s="2198"/>
      <c r="MPF900" s="2198"/>
      <c r="MPG900" s="2198"/>
      <c r="MPH900" s="2198"/>
      <c r="MPI900" s="2198"/>
      <c r="MPJ900" s="2198"/>
      <c r="MPK900" s="2198"/>
      <c r="MPL900" s="2198"/>
      <c r="MPM900" s="2198"/>
      <c r="MPN900" s="2198"/>
      <c r="MPO900" s="2198"/>
      <c r="MPS900" s="2198"/>
      <c r="MPT900" s="2198"/>
      <c r="MPU900" s="2198"/>
      <c r="MPV900" s="2198"/>
      <c r="MPW900" s="2198"/>
      <c r="MPX900" s="2198"/>
      <c r="MPY900" s="2198"/>
      <c r="MPZ900" s="2198"/>
      <c r="MQA900" s="2198"/>
      <c r="MQB900" s="2198"/>
      <c r="MQC900" s="2198"/>
      <c r="MQD900" s="2198"/>
      <c r="MQE900" s="2198"/>
      <c r="MQF900" s="2198"/>
      <c r="MQG900" s="2198"/>
      <c r="MQH900" s="2198"/>
      <c r="MQI900" s="2198"/>
      <c r="MQJ900" s="2198"/>
      <c r="MQK900" s="2198"/>
      <c r="MQL900" s="2198"/>
      <c r="MQM900" s="2198"/>
      <c r="MQN900" s="2198"/>
      <c r="MQO900" s="2198"/>
      <c r="MQP900" s="2198"/>
      <c r="MQQ900" s="2198"/>
      <c r="MQR900" s="2198"/>
      <c r="MQS900" s="2198"/>
      <c r="MQT900" s="2198"/>
      <c r="MQU900" s="2198"/>
      <c r="MQV900" s="2198"/>
      <c r="MQW900" s="2198"/>
      <c r="MQX900" s="2198"/>
      <c r="MQY900" s="2198"/>
      <c r="MQZ900" s="2198"/>
      <c r="MRA900" s="2198"/>
      <c r="MRB900" s="2198"/>
      <c r="MRC900" s="2198"/>
      <c r="MRD900" s="2198"/>
      <c r="MRE900" s="2198"/>
      <c r="MRF900" s="2198"/>
      <c r="MRG900" s="2198"/>
      <c r="MRH900" s="2198"/>
      <c r="MRI900" s="2198"/>
      <c r="MRJ900" s="2198"/>
      <c r="MRK900" s="2198"/>
      <c r="MRL900" s="2198"/>
      <c r="MRM900" s="2198"/>
      <c r="MRN900" s="2198"/>
      <c r="MRO900" s="2198"/>
      <c r="MRP900" s="2198"/>
      <c r="MRQ900" s="2198"/>
      <c r="MRR900" s="2198"/>
      <c r="MRS900" s="2198"/>
      <c r="MRT900" s="2198"/>
      <c r="MRU900" s="2198"/>
      <c r="MRV900" s="2198"/>
      <c r="MRW900" s="2198"/>
      <c r="MRX900" s="2198"/>
      <c r="MRY900" s="2198"/>
      <c r="MRZ900" s="2198"/>
      <c r="MSA900" s="2198"/>
      <c r="MSB900" s="2198"/>
      <c r="MSC900" s="2198"/>
      <c r="MSD900" s="2198"/>
      <c r="MSE900" s="2198"/>
      <c r="MSF900" s="2198"/>
      <c r="MSG900" s="2198"/>
      <c r="MSH900" s="2198"/>
      <c r="MSI900" s="2198"/>
      <c r="MSJ900" s="2198"/>
      <c r="MSK900" s="2198"/>
      <c r="MSL900" s="2198"/>
      <c r="MSM900" s="2198"/>
      <c r="MSN900" s="2198"/>
      <c r="MSO900" s="2198"/>
      <c r="MSP900" s="2198"/>
      <c r="MSQ900" s="2198"/>
      <c r="MSR900" s="2198"/>
      <c r="MSS900" s="2198"/>
      <c r="MST900" s="2198"/>
      <c r="MSU900" s="2198"/>
      <c r="MSV900" s="2198"/>
      <c r="MSW900" s="2198"/>
      <c r="MSX900" s="2198"/>
      <c r="MSY900" s="2198"/>
      <c r="MSZ900" s="2198"/>
      <c r="MTA900" s="2198"/>
      <c r="MTB900" s="2198"/>
      <c r="MTC900" s="2198"/>
      <c r="MTD900" s="2198"/>
      <c r="MTE900" s="2198"/>
      <c r="MTF900" s="2198"/>
      <c r="MTG900" s="2198"/>
      <c r="MTH900" s="2198"/>
      <c r="MTI900" s="2198"/>
      <c r="MTJ900" s="2198"/>
      <c r="MTK900" s="2198"/>
      <c r="MTL900" s="2198"/>
      <c r="MTM900" s="2198"/>
      <c r="MTN900" s="2198"/>
      <c r="MTO900" s="2198"/>
      <c r="MTP900" s="2198"/>
      <c r="MTQ900" s="2198"/>
      <c r="MTR900" s="2198"/>
      <c r="MTS900" s="2198"/>
      <c r="MTT900" s="2198"/>
      <c r="MTU900" s="2198"/>
      <c r="MTV900" s="2198"/>
      <c r="MTW900" s="2198"/>
      <c r="MTX900" s="2198"/>
      <c r="MTY900" s="2198"/>
      <c r="MTZ900" s="2198"/>
      <c r="MUA900" s="2198"/>
      <c r="MUB900" s="2198"/>
      <c r="MUC900" s="2198"/>
      <c r="MUD900" s="2198"/>
      <c r="MUE900" s="2198"/>
      <c r="MUF900" s="2198"/>
      <c r="MUG900" s="2198"/>
      <c r="MUH900" s="2198"/>
      <c r="MUI900" s="2198"/>
      <c r="MUJ900" s="2198"/>
      <c r="MUK900" s="2198"/>
      <c r="MUL900" s="2198"/>
      <c r="MUM900" s="2198"/>
      <c r="MUN900" s="2198"/>
      <c r="MUO900" s="2198"/>
      <c r="MUP900" s="2198"/>
      <c r="MUQ900" s="2198"/>
      <c r="MUR900" s="2198"/>
      <c r="MUS900" s="2198"/>
      <c r="MUT900" s="2198"/>
      <c r="MUU900" s="2198"/>
      <c r="MUV900" s="2198"/>
      <c r="MUW900" s="2198"/>
      <c r="MUX900" s="2198"/>
      <c r="MUY900" s="2198"/>
      <c r="MUZ900" s="2198"/>
      <c r="MVA900" s="2198"/>
      <c r="MVB900" s="2198"/>
      <c r="MVC900" s="2198"/>
      <c r="MVD900" s="2198"/>
      <c r="MVE900" s="2198"/>
      <c r="MVF900" s="2198"/>
      <c r="MVG900" s="2198"/>
      <c r="MVH900" s="2198"/>
      <c r="MVI900" s="2198"/>
      <c r="MVJ900" s="2198"/>
      <c r="MVK900" s="2198"/>
      <c r="MVL900" s="2198"/>
      <c r="MVM900" s="2198"/>
      <c r="MVN900" s="2198"/>
      <c r="MVO900" s="2198"/>
      <c r="MVP900" s="2198"/>
      <c r="MVQ900" s="2198"/>
      <c r="MVR900" s="2198"/>
      <c r="MVS900" s="2198"/>
      <c r="MVT900" s="2198"/>
      <c r="MVU900" s="2198"/>
      <c r="MVV900" s="2198"/>
      <c r="MVW900" s="2198"/>
      <c r="MVX900" s="2198"/>
      <c r="MVY900" s="2198"/>
      <c r="MVZ900" s="2198"/>
      <c r="MWA900" s="2198"/>
      <c r="MWB900" s="2198"/>
      <c r="MWC900" s="2198"/>
      <c r="MWD900" s="2198"/>
      <c r="MWE900" s="2198"/>
      <c r="MWF900" s="2198"/>
      <c r="MWG900" s="2198"/>
      <c r="MWH900" s="2198"/>
      <c r="MWI900" s="2198"/>
      <c r="MWJ900" s="2198"/>
      <c r="MWK900" s="2198"/>
      <c r="MWL900" s="2198"/>
      <c r="MWM900" s="2198"/>
      <c r="MWN900" s="2198"/>
      <c r="MWO900" s="2198"/>
      <c r="MWP900" s="2198"/>
      <c r="MWQ900" s="2198"/>
      <c r="MWR900" s="2198"/>
      <c r="MWS900" s="2198"/>
      <c r="MWT900" s="2198"/>
      <c r="MWU900" s="2198"/>
      <c r="MWV900" s="2198"/>
      <c r="MWW900" s="2198"/>
      <c r="MWX900" s="2198"/>
      <c r="MWY900" s="2198"/>
      <c r="MWZ900" s="2198"/>
      <c r="MXA900" s="2198"/>
      <c r="MXB900" s="2198"/>
      <c r="MXC900" s="2198"/>
      <c r="MXD900" s="2198"/>
      <c r="MXE900" s="2198"/>
      <c r="MXF900" s="2198"/>
      <c r="MXG900" s="2198"/>
      <c r="MXH900" s="2198"/>
      <c r="MXI900" s="2198"/>
      <c r="MXJ900" s="2198"/>
      <c r="MXK900" s="2198"/>
      <c r="MXL900" s="2198"/>
      <c r="MXM900" s="2198"/>
      <c r="MXN900" s="2198"/>
      <c r="MXO900" s="2198"/>
      <c r="MXP900" s="2198"/>
      <c r="MXQ900" s="2198"/>
      <c r="MXR900" s="2198"/>
      <c r="MXS900" s="2198"/>
      <c r="MXT900" s="2198"/>
      <c r="MXU900" s="2198"/>
      <c r="MXV900" s="2198"/>
      <c r="MXW900" s="2198"/>
      <c r="MXX900" s="2198"/>
      <c r="MXY900" s="2198"/>
      <c r="MXZ900" s="2198"/>
      <c r="MYA900" s="2198"/>
      <c r="MYB900" s="2198"/>
      <c r="MYC900" s="2198"/>
      <c r="MYD900" s="2198"/>
      <c r="MYE900" s="2198"/>
      <c r="MYF900" s="2198"/>
      <c r="MYG900" s="2198"/>
      <c r="MYH900" s="2198"/>
      <c r="MYI900" s="2198"/>
      <c r="MYJ900" s="2198"/>
      <c r="MYK900" s="2198"/>
      <c r="MYL900" s="2198"/>
      <c r="MYM900" s="2198"/>
      <c r="MYN900" s="2198"/>
      <c r="MYO900" s="2198"/>
      <c r="MYP900" s="2198"/>
      <c r="MYQ900" s="2198"/>
      <c r="MYR900" s="2198"/>
      <c r="MYS900" s="2198"/>
      <c r="MYT900" s="2198"/>
      <c r="MYU900" s="2198"/>
      <c r="MYV900" s="2198"/>
      <c r="MYW900" s="2198"/>
      <c r="MYX900" s="2198"/>
      <c r="MYY900" s="2198"/>
      <c r="MYZ900" s="2198"/>
      <c r="MZA900" s="2198"/>
      <c r="MZB900" s="2198"/>
      <c r="MZC900" s="2198"/>
      <c r="MZD900" s="2198"/>
      <c r="MZE900" s="2198"/>
      <c r="MZF900" s="2198"/>
      <c r="MZG900" s="2198"/>
      <c r="MZH900" s="2198"/>
      <c r="MZI900" s="2198"/>
      <c r="MZJ900" s="2198"/>
      <c r="MZK900" s="2198"/>
      <c r="MZO900" s="2198"/>
      <c r="MZP900" s="2198"/>
      <c r="MZQ900" s="2198"/>
      <c r="MZR900" s="2198"/>
      <c r="MZS900" s="2198"/>
      <c r="MZT900" s="2198"/>
      <c r="MZU900" s="2198"/>
      <c r="MZV900" s="2198"/>
      <c r="MZW900" s="2198"/>
      <c r="MZX900" s="2198"/>
      <c r="MZY900" s="2198"/>
      <c r="MZZ900" s="2198"/>
      <c r="NAA900" s="2198"/>
      <c r="NAB900" s="2198"/>
      <c r="NAC900" s="2198"/>
      <c r="NAD900" s="2198"/>
      <c r="NAE900" s="2198"/>
      <c r="NAF900" s="2198"/>
      <c r="NAG900" s="2198"/>
      <c r="NAH900" s="2198"/>
      <c r="NAI900" s="2198"/>
      <c r="NAJ900" s="2198"/>
      <c r="NAK900" s="2198"/>
      <c r="NAL900" s="2198"/>
      <c r="NAM900" s="2198"/>
      <c r="NAN900" s="2198"/>
      <c r="NAO900" s="2198"/>
      <c r="NAP900" s="2198"/>
      <c r="NAQ900" s="2198"/>
      <c r="NAR900" s="2198"/>
      <c r="NAS900" s="2198"/>
      <c r="NAT900" s="2198"/>
      <c r="NAU900" s="2198"/>
      <c r="NAV900" s="2198"/>
      <c r="NAW900" s="2198"/>
      <c r="NAX900" s="2198"/>
      <c r="NAY900" s="2198"/>
      <c r="NAZ900" s="2198"/>
      <c r="NBA900" s="2198"/>
      <c r="NBB900" s="2198"/>
      <c r="NBC900" s="2198"/>
      <c r="NBD900" s="2198"/>
      <c r="NBE900" s="2198"/>
      <c r="NBF900" s="2198"/>
      <c r="NBG900" s="2198"/>
      <c r="NBH900" s="2198"/>
      <c r="NBI900" s="2198"/>
      <c r="NBJ900" s="2198"/>
      <c r="NBK900" s="2198"/>
      <c r="NBL900" s="2198"/>
      <c r="NBM900" s="2198"/>
      <c r="NBN900" s="2198"/>
      <c r="NBO900" s="2198"/>
      <c r="NBP900" s="2198"/>
      <c r="NBQ900" s="2198"/>
      <c r="NBR900" s="2198"/>
      <c r="NBS900" s="2198"/>
      <c r="NBT900" s="2198"/>
      <c r="NBU900" s="2198"/>
      <c r="NBV900" s="2198"/>
      <c r="NBW900" s="2198"/>
      <c r="NBX900" s="2198"/>
      <c r="NBY900" s="2198"/>
      <c r="NBZ900" s="2198"/>
      <c r="NCA900" s="2198"/>
      <c r="NCB900" s="2198"/>
      <c r="NCC900" s="2198"/>
      <c r="NCD900" s="2198"/>
      <c r="NCE900" s="2198"/>
      <c r="NCF900" s="2198"/>
      <c r="NCG900" s="2198"/>
      <c r="NCH900" s="2198"/>
      <c r="NCI900" s="2198"/>
      <c r="NCJ900" s="2198"/>
      <c r="NCK900" s="2198"/>
      <c r="NCL900" s="2198"/>
      <c r="NCM900" s="2198"/>
      <c r="NCN900" s="2198"/>
      <c r="NCO900" s="2198"/>
      <c r="NCP900" s="2198"/>
      <c r="NCQ900" s="2198"/>
      <c r="NCR900" s="2198"/>
      <c r="NCS900" s="2198"/>
      <c r="NCT900" s="2198"/>
      <c r="NCU900" s="2198"/>
      <c r="NCV900" s="2198"/>
      <c r="NCW900" s="2198"/>
      <c r="NCX900" s="2198"/>
      <c r="NCY900" s="2198"/>
      <c r="NCZ900" s="2198"/>
      <c r="NDA900" s="2198"/>
      <c r="NDB900" s="2198"/>
      <c r="NDC900" s="2198"/>
      <c r="NDD900" s="2198"/>
      <c r="NDE900" s="2198"/>
      <c r="NDF900" s="2198"/>
      <c r="NDG900" s="2198"/>
      <c r="NDH900" s="2198"/>
      <c r="NDI900" s="2198"/>
      <c r="NDJ900" s="2198"/>
      <c r="NDK900" s="2198"/>
      <c r="NDL900" s="2198"/>
      <c r="NDM900" s="2198"/>
      <c r="NDN900" s="2198"/>
      <c r="NDO900" s="2198"/>
      <c r="NDP900" s="2198"/>
      <c r="NDQ900" s="2198"/>
      <c r="NDR900" s="2198"/>
      <c r="NDS900" s="2198"/>
      <c r="NDT900" s="2198"/>
      <c r="NDU900" s="2198"/>
      <c r="NDV900" s="2198"/>
      <c r="NDW900" s="2198"/>
      <c r="NDX900" s="2198"/>
      <c r="NDY900" s="2198"/>
      <c r="NDZ900" s="2198"/>
      <c r="NEA900" s="2198"/>
      <c r="NEB900" s="2198"/>
      <c r="NEC900" s="2198"/>
      <c r="NED900" s="2198"/>
      <c r="NEE900" s="2198"/>
      <c r="NEF900" s="2198"/>
      <c r="NEG900" s="2198"/>
      <c r="NEH900" s="2198"/>
      <c r="NEI900" s="2198"/>
      <c r="NEJ900" s="2198"/>
      <c r="NEK900" s="2198"/>
      <c r="NEL900" s="2198"/>
      <c r="NEM900" s="2198"/>
      <c r="NEN900" s="2198"/>
      <c r="NEO900" s="2198"/>
      <c r="NEP900" s="2198"/>
      <c r="NEQ900" s="2198"/>
      <c r="NER900" s="2198"/>
      <c r="NES900" s="2198"/>
      <c r="NET900" s="2198"/>
      <c r="NEU900" s="2198"/>
      <c r="NEV900" s="2198"/>
      <c r="NEW900" s="2198"/>
      <c r="NEX900" s="2198"/>
      <c r="NEY900" s="2198"/>
      <c r="NEZ900" s="2198"/>
      <c r="NFA900" s="2198"/>
      <c r="NFB900" s="2198"/>
      <c r="NFC900" s="2198"/>
      <c r="NFD900" s="2198"/>
      <c r="NFE900" s="2198"/>
      <c r="NFF900" s="2198"/>
      <c r="NFG900" s="2198"/>
      <c r="NFH900" s="2198"/>
      <c r="NFI900" s="2198"/>
      <c r="NFJ900" s="2198"/>
      <c r="NFK900" s="2198"/>
      <c r="NFL900" s="2198"/>
      <c r="NFM900" s="2198"/>
      <c r="NFN900" s="2198"/>
      <c r="NFO900" s="2198"/>
      <c r="NFP900" s="2198"/>
      <c r="NFQ900" s="2198"/>
      <c r="NFR900" s="2198"/>
      <c r="NFS900" s="2198"/>
      <c r="NFT900" s="2198"/>
      <c r="NFU900" s="2198"/>
      <c r="NFV900" s="2198"/>
      <c r="NFW900" s="2198"/>
      <c r="NFX900" s="2198"/>
      <c r="NFY900" s="2198"/>
      <c r="NFZ900" s="2198"/>
      <c r="NGA900" s="2198"/>
      <c r="NGB900" s="2198"/>
      <c r="NGC900" s="2198"/>
      <c r="NGD900" s="2198"/>
      <c r="NGE900" s="2198"/>
      <c r="NGF900" s="2198"/>
      <c r="NGG900" s="2198"/>
      <c r="NGH900" s="2198"/>
      <c r="NGI900" s="2198"/>
      <c r="NGJ900" s="2198"/>
      <c r="NGK900" s="2198"/>
      <c r="NGL900" s="2198"/>
      <c r="NGM900" s="2198"/>
      <c r="NGN900" s="2198"/>
      <c r="NGO900" s="2198"/>
      <c r="NGP900" s="2198"/>
      <c r="NGQ900" s="2198"/>
      <c r="NGR900" s="2198"/>
      <c r="NGS900" s="2198"/>
      <c r="NGT900" s="2198"/>
      <c r="NGU900" s="2198"/>
      <c r="NGV900" s="2198"/>
      <c r="NGW900" s="2198"/>
      <c r="NGX900" s="2198"/>
      <c r="NGY900" s="2198"/>
      <c r="NGZ900" s="2198"/>
      <c r="NHA900" s="2198"/>
      <c r="NHB900" s="2198"/>
      <c r="NHC900" s="2198"/>
      <c r="NHD900" s="2198"/>
      <c r="NHE900" s="2198"/>
      <c r="NHF900" s="2198"/>
      <c r="NHG900" s="2198"/>
      <c r="NHH900" s="2198"/>
      <c r="NHI900" s="2198"/>
      <c r="NHJ900" s="2198"/>
      <c r="NHK900" s="2198"/>
      <c r="NHL900" s="2198"/>
      <c r="NHM900" s="2198"/>
      <c r="NHN900" s="2198"/>
      <c r="NHO900" s="2198"/>
      <c r="NHP900" s="2198"/>
      <c r="NHQ900" s="2198"/>
      <c r="NHR900" s="2198"/>
      <c r="NHS900" s="2198"/>
      <c r="NHT900" s="2198"/>
      <c r="NHU900" s="2198"/>
      <c r="NHV900" s="2198"/>
      <c r="NHW900" s="2198"/>
      <c r="NHX900" s="2198"/>
      <c r="NHY900" s="2198"/>
      <c r="NHZ900" s="2198"/>
      <c r="NIA900" s="2198"/>
      <c r="NIB900" s="2198"/>
      <c r="NIC900" s="2198"/>
      <c r="NID900" s="2198"/>
      <c r="NIE900" s="2198"/>
      <c r="NIF900" s="2198"/>
      <c r="NIG900" s="2198"/>
      <c r="NIH900" s="2198"/>
      <c r="NII900" s="2198"/>
      <c r="NIJ900" s="2198"/>
      <c r="NIK900" s="2198"/>
      <c r="NIL900" s="2198"/>
      <c r="NIM900" s="2198"/>
      <c r="NIN900" s="2198"/>
      <c r="NIO900" s="2198"/>
      <c r="NIP900" s="2198"/>
      <c r="NIQ900" s="2198"/>
      <c r="NIR900" s="2198"/>
      <c r="NIS900" s="2198"/>
      <c r="NIT900" s="2198"/>
      <c r="NIU900" s="2198"/>
      <c r="NIV900" s="2198"/>
      <c r="NIW900" s="2198"/>
      <c r="NIX900" s="2198"/>
      <c r="NIY900" s="2198"/>
      <c r="NIZ900" s="2198"/>
      <c r="NJA900" s="2198"/>
      <c r="NJB900" s="2198"/>
      <c r="NJC900" s="2198"/>
      <c r="NJD900" s="2198"/>
      <c r="NJE900" s="2198"/>
      <c r="NJF900" s="2198"/>
      <c r="NJG900" s="2198"/>
      <c r="NJK900" s="2198"/>
      <c r="NJL900" s="2198"/>
      <c r="NJM900" s="2198"/>
      <c r="NJN900" s="2198"/>
      <c r="NJO900" s="2198"/>
      <c r="NJP900" s="2198"/>
      <c r="NJQ900" s="2198"/>
      <c r="NJR900" s="2198"/>
      <c r="NJS900" s="2198"/>
      <c r="NJT900" s="2198"/>
      <c r="NJU900" s="2198"/>
      <c r="NJV900" s="2198"/>
      <c r="NJW900" s="2198"/>
      <c r="NJX900" s="2198"/>
      <c r="NJY900" s="2198"/>
      <c r="NJZ900" s="2198"/>
      <c r="NKA900" s="2198"/>
      <c r="NKB900" s="2198"/>
      <c r="NKC900" s="2198"/>
      <c r="NKD900" s="2198"/>
      <c r="NKE900" s="2198"/>
      <c r="NKF900" s="2198"/>
      <c r="NKG900" s="2198"/>
      <c r="NKH900" s="2198"/>
      <c r="NKI900" s="2198"/>
      <c r="NKJ900" s="2198"/>
      <c r="NKK900" s="2198"/>
      <c r="NKL900" s="2198"/>
      <c r="NKM900" s="2198"/>
      <c r="NKN900" s="2198"/>
      <c r="NKO900" s="2198"/>
      <c r="NKP900" s="2198"/>
      <c r="NKQ900" s="2198"/>
      <c r="NKR900" s="2198"/>
      <c r="NKS900" s="2198"/>
      <c r="NKT900" s="2198"/>
      <c r="NKU900" s="2198"/>
      <c r="NKV900" s="2198"/>
      <c r="NKW900" s="2198"/>
      <c r="NKX900" s="2198"/>
      <c r="NKY900" s="2198"/>
      <c r="NKZ900" s="2198"/>
      <c r="NLA900" s="2198"/>
      <c r="NLB900" s="2198"/>
      <c r="NLC900" s="2198"/>
      <c r="NLD900" s="2198"/>
      <c r="NLE900" s="2198"/>
      <c r="NLF900" s="2198"/>
      <c r="NLG900" s="2198"/>
      <c r="NLH900" s="2198"/>
      <c r="NLI900" s="2198"/>
      <c r="NLJ900" s="2198"/>
      <c r="NLK900" s="2198"/>
      <c r="NLL900" s="2198"/>
      <c r="NLM900" s="2198"/>
      <c r="NLN900" s="2198"/>
      <c r="NLO900" s="2198"/>
      <c r="NLP900" s="2198"/>
      <c r="NLQ900" s="2198"/>
      <c r="NLR900" s="2198"/>
      <c r="NLS900" s="2198"/>
      <c r="NLT900" s="2198"/>
      <c r="NLU900" s="2198"/>
      <c r="NLV900" s="2198"/>
      <c r="NLW900" s="2198"/>
      <c r="NLX900" s="2198"/>
      <c r="NLY900" s="2198"/>
      <c r="NLZ900" s="2198"/>
      <c r="NMA900" s="2198"/>
      <c r="NMB900" s="2198"/>
      <c r="NMC900" s="2198"/>
      <c r="NMD900" s="2198"/>
      <c r="NME900" s="2198"/>
      <c r="NMF900" s="2198"/>
      <c r="NMG900" s="2198"/>
      <c r="NMH900" s="2198"/>
      <c r="NMI900" s="2198"/>
      <c r="NMJ900" s="2198"/>
      <c r="NMK900" s="2198"/>
      <c r="NML900" s="2198"/>
      <c r="NMM900" s="2198"/>
      <c r="NMN900" s="2198"/>
      <c r="NMO900" s="2198"/>
      <c r="NMP900" s="2198"/>
      <c r="NMQ900" s="2198"/>
      <c r="NMR900" s="2198"/>
      <c r="NMS900" s="2198"/>
      <c r="NMT900" s="2198"/>
      <c r="NMU900" s="2198"/>
      <c r="NMV900" s="2198"/>
      <c r="NMW900" s="2198"/>
      <c r="NMX900" s="2198"/>
      <c r="NMY900" s="2198"/>
      <c r="NMZ900" s="2198"/>
      <c r="NNA900" s="2198"/>
      <c r="NNB900" s="2198"/>
      <c r="NNC900" s="2198"/>
      <c r="NND900" s="2198"/>
      <c r="NNE900" s="2198"/>
      <c r="NNF900" s="2198"/>
      <c r="NNG900" s="2198"/>
      <c r="NNH900" s="2198"/>
      <c r="NNI900" s="2198"/>
      <c r="NNJ900" s="2198"/>
      <c r="NNK900" s="2198"/>
      <c r="NNL900" s="2198"/>
      <c r="NNM900" s="2198"/>
      <c r="NNN900" s="2198"/>
      <c r="NNO900" s="2198"/>
      <c r="NNP900" s="2198"/>
      <c r="NNQ900" s="2198"/>
      <c r="NNR900" s="2198"/>
      <c r="NNS900" s="2198"/>
      <c r="NNT900" s="2198"/>
      <c r="NNU900" s="2198"/>
      <c r="NNV900" s="2198"/>
      <c r="NNW900" s="2198"/>
      <c r="NNX900" s="2198"/>
      <c r="NNY900" s="2198"/>
      <c r="NNZ900" s="2198"/>
      <c r="NOA900" s="2198"/>
      <c r="NOB900" s="2198"/>
      <c r="NOC900" s="2198"/>
      <c r="NOD900" s="2198"/>
      <c r="NOE900" s="2198"/>
      <c r="NOF900" s="2198"/>
      <c r="NOG900" s="2198"/>
      <c r="NOH900" s="2198"/>
      <c r="NOI900" s="2198"/>
      <c r="NOJ900" s="2198"/>
      <c r="NOK900" s="2198"/>
      <c r="NOL900" s="2198"/>
      <c r="NOM900" s="2198"/>
      <c r="NON900" s="2198"/>
      <c r="NOO900" s="2198"/>
      <c r="NOP900" s="2198"/>
      <c r="NOQ900" s="2198"/>
      <c r="NOR900" s="2198"/>
      <c r="NOS900" s="2198"/>
      <c r="NOT900" s="2198"/>
      <c r="NOU900" s="2198"/>
      <c r="NOV900" s="2198"/>
      <c r="NOW900" s="2198"/>
      <c r="NOX900" s="2198"/>
      <c r="NOY900" s="2198"/>
      <c r="NOZ900" s="2198"/>
      <c r="NPA900" s="2198"/>
      <c r="NPB900" s="2198"/>
      <c r="NPC900" s="2198"/>
      <c r="NPD900" s="2198"/>
      <c r="NPE900" s="2198"/>
      <c r="NPF900" s="2198"/>
      <c r="NPG900" s="2198"/>
      <c r="NPH900" s="2198"/>
      <c r="NPI900" s="2198"/>
      <c r="NPJ900" s="2198"/>
      <c r="NPK900" s="2198"/>
      <c r="NPL900" s="2198"/>
      <c r="NPM900" s="2198"/>
      <c r="NPN900" s="2198"/>
      <c r="NPO900" s="2198"/>
      <c r="NPP900" s="2198"/>
      <c r="NPQ900" s="2198"/>
      <c r="NPR900" s="2198"/>
      <c r="NPS900" s="2198"/>
      <c r="NPT900" s="2198"/>
      <c r="NPU900" s="2198"/>
      <c r="NPV900" s="2198"/>
      <c r="NPW900" s="2198"/>
      <c r="NPX900" s="2198"/>
      <c r="NPY900" s="2198"/>
      <c r="NPZ900" s="2198"/>
      <c r="NQA900" s="2198"/>
      <c r="NQB900" s="2198"/>
      <c r="NQC900" s="2198"/>
      <c r="NQD900" s="2198"/>
      <c r="NQE900" s="2198"/>
      <c r="NQF900" s="2198"/>
      <c r="NQG900" s="2198"/>
      <c r="NQH900" s="2198"/>
      <c r="NQI900" s="2198"/>
      <c r="NQJ900" s="2198"/>
      <c r="NQK900" s="2198"/>
      <c r="NQL900" s="2198"/>
      <c r="NQM900" s="2198"/>
      <c r="NQN900" s="2198"/>
      <c r="NQO900" s="2198"/>
      <c r="NQP900" s="2198"/>
      <c r="NQQ900" s="2198"/>
      <c r="NQR900" s="2198"/>
      <c r="NQS900" s="2198"/>
      <c r="NQT900" s="2198"/>
      <c r="NQU900" s="2198"/>
      <c r="NQV900" s="2198"/>
      <c r="NQW900" s="2198"/>
      <c r="NQX900" s="2198"/>
      <c r="NQY900" s="2198"/>
      <c r="NQZ900" s="2198"/>
      <c r="NRA900" s="2198"/>
      <c r="NRB900" s="2198"/>
      <c r="NRC900" s="2198"/>
      <c r="NRD900" s="2198"/>
      <c r="NRE900" s="2198"/>
      <c r="NRF900" s="2198"/>
      <c r="NRG900" s="2198"/>
      <c r="NRH900" s="2198"/>
      <c r="NRI900" s="2198"/>
      <c r="NRJ900" s="2198"/>
      <c r="NRK900" s="2198"/>
      <c r="NRL900" s="2198"/>
      <c r="NRM900" s="2198"/>
      <c r="NRN900" s="2198"/>
      <c r="NRO900" s="2198"/>
      <c r="NRP900" s="2198"/>
      <c r="NRQ900" s="2198"/>
      <c r="NRR900" s="2198"/>
      <c r="NRS900" s="2198"/>
      <c r="NRT900" s="2198"/>
      <c r="NRU900" s="2198"/>
      <c r="NRV900" s="2198"/>
      <c r="NRW900" s="2198"/>
      <c r="NRX900" s="2198"/>
      <c r="NRY900" s="2198"/>
      <c r="NRZ900" s="2198"/>
      <c r="NSA900" s="2198"/>
      <c r="NSB900" s="2198"/>
      <c r="NSC900" s="2198"/>
      <c r="NSD900" s="2198"/>
      <c r="NSE900" s="2198"/>
      <c r="NSF900" s="2198"/>
      <c r="NSG900" s="2198"/>
      <c r="NSH900" s="2198"/>
      <c r="NSI900" s="2198"/>
      <c r="NSJ900" s="2198"/>
      <c r="NSK900" s="2198"/>
      <c r="NSL900" s="2198"/>
      <c r="NSM900" s="2198"/>
      <c r="NSN900" s="2198"/>
      <c r="NSO900" s="2198"/>
      <c r="NSP900" s="2198"/>
      <c r="NSQ900" s="2198"/>
      <c r="NSR900" s="2198"/>
      <c r="NSS900" s="2198"/>
      <c r="NST900" s="2198"/>
      <c r="NSU900" s="2198"/>
      <c r="NSV900" s="2198"/>
      <c r="NSW900" s="2198"/>
      <c r="NSX900" s="2198"/>
      <c r="NSY900" s="2198"/>
      <c r="NSZ900" s="2198"/>
      <c r="NTA900" s="2198"/>
      <c r="NTB900" s="2198"/>
      <c r="NTC900" s="2198"/>
      <c r="NTG900" s="2198"/>
      <c r="NTH900" s="2198"/>
      <c r="NTI900" s="2198"/>
      <c r="NTJ900" s="2198"/>
      <c r="NTK900" s="2198"/>
      <c r="NTL900" s="2198"/>
      <c r="NTM900" s="2198"/>
      <c r="NTN900" s="2198"/>
      <c r="NTO900" s="2198"/>
      <c r="NTP900" s="2198"/>
      <c r="NTQ900" s="2198"/>
      <c r="NTR900" s="2198"/>
      <c r="NTS900" s="2198"/>
      <c r="NTT900" s="2198"/>
      <c r="NTU900" s="2198"/>
      <c r="NTV900" s="2198"/>
      <c r="NTW900" s="2198"/>
      <c r="NTX900" s="2198"/>
      <c r="NTY900" s="2198"/>
      <c r="NTZ900" s="2198"/>
      <c r="NUA900" s="2198"/>
      <c r="NUB900" s="2198"/>
      <c r="NUC900" s="2198"/>
      <c r="NUD900" s="2198"/>
      <c r="NUE900" s="2198"/>
      <c r="NUF900" s="2198"/>
      <c r="NUG900" s="2198"/>
      <c r="NUH900" s="2198"/>
      <c r="NUI900" s="2198"/>
      <c r="NUJ900" s="2198"/>
      <c r="NUK900" s="2198"/>
      <c r="NUL900" s="2198"/>
      <c r="NUM900" s="2198"/>
      <c r="NUN900" s="2198"/>
      <c r="NUO900" s="2198"/>
      <c r="NUP900" s="2198"/>
      <c r="NUQ900" s="2198"/>
      <c r="NUR900" s="2198"/>
      <c r="NUS900" s="2198"/>
      <c r="NUT900" s="2198"/>
      <c r="NUU900" s="2198"/>
      <c r="NUV900" s="2198"/>
      <c r="NUW900" s="2198"/>
      <c r="NUX900" s="2198"/>
      <c r="NUY900" s="2198"/>
      <c r="NUZ900" s="2198"/>
      <c r="NVA900" s="2198"/>
      <c r="NVB900" s="2198"/>
      <c r="NVC900" s="2198"/>
      <c r="NVD900" s="2198"/>
      <c r="NVE900" s="2198"/>
      <c r="NVF900" s="2198"/>
      <c r="NVG900" s="2198"/>
      <c r="NVH900" s="2198"/>
      <c r="NVI900" s="2198"/>
      <c r="NVJ900" s="2198"/>
      <c r="NVK900" s="2198"/>
      <c r="NVL900" s="2198"/>
      <c r="NVM900" s="2198"/>
      <c r="NVN900" s="2198"/>
      <c r="NVO900" s="2198"/>
      <c r="NVP900" s="2198"/>
      <c r="NVQ900" s="2198"/>
      <c r="NVR900" s="2198"/>
      <c r="NVS900" s="2198"/>
      <c r="NVT900" s="2198"/>
      <c r="NVU900" s="2198"/>
      <c r="NVV900" s="2198"/>
      <c r="NVW900" s="2198"/>
      <c r="NVX900" s="2198"/>
      <c r="NVY900" s="2198"/>
      <c r="NVZ900" s="2198"/>
      <c r="NWA900" s="2198"/>
      <c r="NWB900" s="2198"/>
      <c r="NWC900" s="2198"/>
      <c r="NWD900" s="2198"/>
      <c r="NWE900" s="2198"/>
      <c r="NWF900" s="2198"/>
      <c r="NWG900" s="2198"/>
      <c r="NWH900" s="2198"/>
      <c r="NWI900" s="2198"/>
      <c r="NWJ900" s="2198"/>
      <c r="NWK900" s="2198"/>
      <c r="NWL900" s="2198"/>
      <c r="NWM900" s="2198"/>
      <c r="NWN900" s="2198"/>
      <c r="NWO900" s="2198"/>
      <c r="NWP900" s="2198"/>
      <c r="NWQ900" s="2198"/>
      <c r="NWR900" s="2198"/>
      <c r="NWS900" s="2198"/>
      <c r="NWT900" s="2198"/>
      <c r="NWU900" s="2198"/>
      <c r="NWV900" s="2198"/>
      <c r="NWW900" s="2198"/>
      <c r="NWX900" s="2198"/>
      <c r="NWY900" s="2198"/>
      <c r="NWZ900" s="2198"/>
      <c r="NXA900" s="2198"/>
      <c r="NXB900" s="2198"/>
      <c r="NXC900" s="2198"/>
      <c r="NXD900" s="2198"/>
      <c r="NXE900" s="2198"/>
      <c r="NXF900" s="2198"/>
      <c r="NXG900" s="2198"/>
      <c r="NXH900" s="2198"/>
      <c r="NXI900" s="2198"/>
      <c r="NXJ900" s="2198"/>
      <c r="NXK900" s="2198"/>
      <c r="NXL900" s="2198"/>
      <c r="NXM900" s="2198"/>
      <c r="NXN900" s="2198"/>
      <c r="NXO900" s="2198"/>
      <c r="NXP900" s="2198"/>
      <c r="NXQ900" s="2198"/>
      <c r="NXR900" s="2198"/>
      <c r="NXS900" s="2198"/>
      <c r="NXT900" s="2198"/>
      <c r="NXU900" s="2198"/>
      <c r="NXV900" s="2198"/>
      <c r="NXW900" s="2198"/>
      <c r="NXX900" s="2198"/>
      <c r="NXY900" s="2198"/>
      <c r="NXZ900" s="2198"/>
      <c r="NYA900" s="2198"/>
      <c r="NYB900" s="2198"/>
      <c r="NYC900" s="2198"/>
      <c r="NYD900" s="2198"/>
      <c r="NYE900" s="2198"/>
      <c r="NYF900" s="2198"/>
      <c r="NYG900" s="2198"/>
      <c r="NYH900" s="2198"/>
      <c r="NYI900" s="2198"/>
      <c r="NYJ900" s="2198"/>
      <c r="NYK900" s="2198"/>
      <c r="NYL900" s="2198"/>
      <c r="NYM900" s="2198"/>
      <c r="NYN900" s="2198"/>
      <c r="NYO900" s="2198"/>
      <c r="NYP900" s="2198"/>
      <c r="NYQ900" s="2198"/>
      <c r="NYR900" s="2198"/>
      <c r="NYS900" s="2198"/>
      <c r="NYT900" s="2198"/>
      <c r="NYU900" s="2198"/>
      <c r="NYV900" s="2198"/>
      <c r="NYW900" s="2198"/>
      <c r="NYX900" s="2198"/>
      <c r="NYY900" s="2198"/>
      <c r="NYZ900" s="2198"/>
      <c r="NZA900" s="2198"/>
      <c r="NZB900" s="2198"/>
      <c r="NZC900" s="2198"/>
      <c r="NZD900" s="2198"/>
      <c r="NZE900" s="2198"/>
      <c r="NZF900" s="2198"/>
      <c r="NZG900" s="2198"/>
      <c r="NZH900" s="2198"/>
      <c r="NZI900" s="2198"/>
      <c r="NZJ900" s="2198"/>
      <c r="NZK900" s="2198"/>
      <c r="NZL900" s="2198"/>
      <c r="NZM900" s="2198"/>
      <c r="NZN900" s="2198"/>
      <c r="NZO900" s="2198"/>
      <c r="NZP900" s="2198"/>
      <c r="NZQ900" s="2198"/>
      <c r="NZR900" s="2198"/>
      <c r="NZS900" s="2198"/>
      <c r="NZT900" s="2198"/>
      <c r="NZU900" s="2198"/>
      <c r="NZV900" s="2198"/>
      <c r="NZW900" s="2198"/>
      <c r="NZX900" s="2198"/>
      <c r="NZY900" s="2198"/>
      <c r="NZZ900" s="2198"/>
      <c r="OAA900" s="2198"/>
      <c r="OAB900" s="2198"/>
      <c r="OAC900" s="2198"/>
      <c r="OAD900" s="2198"/>
      <c r="OAE900" s="2198"/>
      <c r="OAF900" s="2198"/>
      <c r="OAG900" s="2198"/>
      <c r="OAH900" s="2198"/>
      <c r="OAI900" s="2198"/>
      <c r="OAJ900" s="2198"/>
      <c r="OAK900" s="2198"/>
      <c r="OAL900" s="2198"/>
      <c r="OAM900" s="2198"/>
      <c r="OAN900" s="2198"/>
      <c r="OAO900" s="2198"/>
      <c r="OAP900" s="2198"/>
      <c r="OAQ900" s="2198"/>
      <c r="OAR900" s="2198"/>
      <c r="OAS900" s="2198"/>
      <c r="OAT900" s="2198"/>
      <c r="OAU900" s="2198"/>
      <c r="OAV900" s="2198"/>
      <c r="OAW900" s="2198"/>
      <c r="OAX900" s="2198"/>
      <c r="OAY900" s="2198"/>
      <c r="OAZ900" s="2198"/>
      <c r="OBA900" s="2198"/>
      <c r="OBB900" s="2198"/>
      <c r="OBC900" s="2198"/>
      <c r="OBD900" s="2198"/>
      <c r="OBE900" s="2198"/>
      <c r="OBF900" s="2198"/>
      <c r="OBG900" s="2198"/>
      <c r="OBH900" s="2198"/>
      <c r="OBI900" s="2198"/>
      <c r="OBJ900" s="2198"/>
      <c r="OBK900" s="2198"/>
      <c r="OBL900" s="2198"/>
      <c r="OBM900" s="2198"/>
      <c r="OBN900" s="2198"/>
      <c r="OBO900" s="2198"/>
      <c r="OBP900" s="2198"/>
      <c r="OBQ900" s="2198"/>
      <c r="OBR900" s="2198"/>
      <c r="OBS900" s="2198"/>
      <c r="OBT900" s="2198"/>
      <c r="OBU900" s="2198"/>
      <c r="OBV900" s="2198"/>
      <c r="OBW900" s="2198"/>
      <c r="OBX900" s="2198"/>
      <c r="OBY900" s="2198"/>
      <c r="OBZ900" s="2198"/>
      <c r="OCA900" s="2198"/>
      <c r="OCB900" s="2198"/>
      <c r="OCC900" s="2198"/>
      <c r="OCD900" s="2198"/>
      <c r="OCE900" s="2198"/>
      <c r="OCF900" s="2198"/>
      <c r="OCG900" s="2198"/>
      <c r="OCH900" s="2198"/>
      <c r="OCI900" s="2198"/>
      <c r="OCJ900" s="2198"/>
      <c r="OCK900" s="2198"/>
      <c r="OCL900" s="2198"/>
      <c r="OCM900" s="2198"/>
      <c r="OCN900" s="2198"/>
      <c r="OCO900" s="2198"/>
      <c r="OCP900" s="2198"/>
      <c r="OCQ900" s="2198"/>
      <c r="OCR900" s="2198"/>
      <c r="OCS900" s="2198"/>
      <c r="OCT900" s="2198"/>
      <c r="OCU900" s="2198"/>
      <c r="OCV900" s="2198"/>
      <c r="OCW900" s="2198"/>
      <c r="OCX900" s="2198"/>
      <c r="OCY900" s="2198"/>
      <c r="ODC900" s="2198"/>
      <c r="ODD900" s="2198"/>
      <c r="ODE900" s="2198"/>
      <c r="ODF900" s="2198"/>
      <c r="ODG900" s="2198"/>
      <c r="ODH900" s="2198"/>
      <c r="ODI900" s="2198"/>
      <c r="ODJ900" s="2198"/>
      <c r="ODK900" s="2198"/>
      <c r="ODL900" s="2198"/>
      <c r="ODM900" s="2198"/>
      <c r="ODN900" s="2198"/>
      <c r="ODO900" s="2198"/>
      <c r="ODP900" s="2198"/>
      <c r="ODQ900" s="2198"/>
      <c r="ODR900" s="2198"/>
      <c r="ODS900" s="2198"/>
      <c r="ODT900" s="2198"/>
      <c r="ODU900" s="2198"/>
      <c r="ODV900" s="2198"/>
      <c r="ODW900" s="2198"/>
      <c r="ODX900" s="2198"/>
      <c r="ODY900" s="2198"/>
      <c r="ODZ900" s="2198"/>
      <c r="OEA900" s="2198"/>
      <c r="OEB900" s="2198"/>
      <c r="OEC900" s="2198"/>
      <c r="OED900" s="2198"/>
      <c r="OEE900" s="2198"/>
      <c r="OEF900" s="2198"/>
      <c r="OEG900" s="2198"/>
      <c r="OEH900" s="2198"/>
      <c r="OEI900" s="2198"/>
      <c r="OEJ900" s="2198"/>
      <c r="OEK900" s="2198"/>
      <c r="OEL900" s="2198"/>
      <c r="OEM900" s="2198"/>
      <c r="OEN900" s="2198"/>
      <c r="OEO900" s="2198"/>
      <c r="OEP900" s="2198"/>
      <c r="OEQ900" s="2198"/>
      <c r="OER900" s="2198"/>
      <c r="OES900" s="2198"/>
      <c r="OET900" s="2198"/>
      <c r="OEU900" s="2198"/>
      <c r="OEV900" s="2198"/>
      <c r="OEW900" s="2198"/>
      <c r="OEX900" s="2198"/>
      <c r="OEY900" s="2198"/>
      <c r="OEZ900" s="2198"/>
      <c r="OFA900" s="2198"/>
      <c r="OFB900" s="2198"/>
      <c r="OFC900" s="2198"/>
      <c r="OFD900" s="2198"/>
      <c r="OFE900" s="2198"/>
      <c r="OFF900" s="2198"/>
      <c r="OFG900" s="2198"/>
      <c r="OFH900" s="2198"/>
      <c r="OFI900" s="2198"/>
      <c r="OFJ900" s="2198"/>
      <c r="OFK900" s="2198"/>
      <c r="OFL900" s="2198"/>
      <c r="OFM900" s="2198"/>
      <c r="OFN900" s="2198"/>
      <c r="OFO900" s="2198"/>
      <c r="OFP900" s="2198"/>
      <c r="OFQ900" s="2198"/>
      <c r="OFR900" s="2198"/>
      <c r="OFS900" s="2198"/>
      <c r="OFT900" s="2198"/>
      <c r="OFU900" s="2198"/>
      <c r="OFV900" s="2198"/>
      <c r="OFW900" s="2198"/>
      <c r="OFX900" s="2198"/>
      <c r="OFY900" s="2198"/>
      <c r="OFZ900" s="2198"/>
      <c r="OGA900" s="2198"/>
      <c r="OGB900" s="2198"/>
      <c r="OGC900" s="2198"/>
      <c r="OGD900" s="2198"/>
      <c r="OGE900" s="2198"/>
      <c r="OGF900" s="2198"/>
      <c r="OGG900" s="2198"/>
      <c r="OGH900" s="2198"/>
      <c r="OGI900" s="2198"/>
      <c r="OGJ900" s="2198"/>
      <c r="OGK900" s="2198"/>
      <c r="OGL900" s="2198"/>
      <c r="OGM900" s="2198"/>
      <c r="OGN900" s="2198"/>
      <c r="OGO900" s="2198"/>
      <c r="OGP900" s="2198"/>
      <c r="OGQ900" s="2198"/>
      <c r="OGR900" s="2198"/>
      <c r="OGS900" s="2198"/>
      <c r="OGT900" s="2198"/>
      <c r="OGU900" s="2198"/>
      <c r="OGV900" s="2198"/>
      <c r="OGW900" s="2198"/>
      <c r="OGX900" s="2198"/>
      <c r="OGY900" s="2198"/>
      <c r="OGZ900" s="2198"/>
      <c r="OHA900" s="2198"/>
      <c r="OHB900" s="2198"/>
      <c r="OHC900" s="2198"/>
      <c r="OHD900" s="2198"/>
      <c r="OHE900" s="2198"/>
      <c r="OHF900" s="2198"/>
      <c r="OHG900" s="2198"/>
      <c r="OHH900" s="2198"/>
      <c r="OHI900" s="2198"/>
      <c r="OHJ900" s="2198"/>
      <c r="OHK900" s="2198"/>
      <c r="OHL900" s="2198"/>
      <c r="OHM900" s="2198"/>
      <c r="OHN900" s="2198"/>
      <c r="OHO900" s="2198"/>
      <c r="OHP900" s="2198"/>
      <c r="OHQ900" s="2198"/>
      <c r="OHR900" s="2198"/>
      <c r="OHS900" s="2198"/>
      <c r="OHT900" s="2198"/>
      <c r="OHU900" s="2198"/>
      <c r="OHV900" s="2198"/>
      <c r="OHW900" s="2198"/>
      <c r="OHX900" s="2198"/>
      <c r="OHY900" s="2198"/>
      <c r="OHZ900" s="2198"/>
      <c r="OIA900" s="2198"/>
      <c r="OIB900" s="2198"/>
      <c r="OIC900" s="2198"/>
      <c r="OID900" s="2198"/>
      <c r="OIE900" s="2198"/>
      <c r="OIF900" s="2198"/>
      <c r="OIG900" s="2198"/>
      <c r="OIH900" s="2198"/>
      <c r="OII900" s="2198"/>
      <c r="OIJ900" s="2198"/>
      <c r="OIK900" s="2198"/>
      <c r="OIL900" s="2198"/>
      <c r="OIM900" s="2198"/>
      <c r="OIN900" s="2198"/>
      <c r="OIO900" s="2198"/>
      <c r="OIP900" s="2198"/>
      <c r="OIQ900" s="2198"/>
      <c r="OIR900" s="2198"/>
      <c r="OIS900" s="2198"/>
      <c r="OIT900" s="2198"/>
      <c r="OIU900" s="2198"/>
      <c r="OIV900" s="2198"/>
      <c r="OIW900" s="2198"/>
      <c r="OIX900" s="2198"/>
      <c r="OIY900" s="2198"/>
      <c r="OIZ900" s="2198"/>
      <c r="OJA900" s="2198"/>
      <c r="OJB900" s="2198"/>
      <c r="OJC900" s="2198"/>
      <c r="OJD900" s="2198"/>
      <c r="OJE900" s="2198"/>
      <c r="OJF900" s="2198"/>
      <c r="OJG900" s="2198"/>
      <c r="OJH900" s="2198"/>
      <c r="OJI900" s="2198"/>
      <c r="OJJ900" s="2198"/>
      <c r="OJK900" s="2198"/>
      <c r="OJL900" s="2198"/>
      <c r="OJM900" s="2198"/>
      <c r="OJN900" s="2198"/>
      <c r="OJO900" s="2198"/>
      <c r="OJP900" s="2198"/>
      <c r="OJQ900" s="2198"/>
      <c r="OJR900" s="2198"/>
      <c r="OJS900" s="2198"/>
      <c r="OJT900" s="2198"/>
      <c r="OJU900" s="2198"/>
      <c r="OJV900" s="2198"/>
      <c r="OJW900" s="2198"/>
      <c r="OJX900" s="2198"/>
      <c r="OJY900" s="2198"/>
      <c r="OJZ900" s="2198"/>
      <c r="OKA900" s="2198"/>
      <c r="OKB900" s="2198"/>
      <c r="OKC900" s="2198"/>
      <c r="OKD900" s="2198"/>
      <c r="OKE900" s="2198"/>
      <c r="OKF900" s="2198"/>
      <c r="OKG900" s="2198"/>
      <c r="OKH900" s="2198"/>
      <c r="OKI900" s="2198"/>
      <c r="OKJ900" s="2198"/>
      <c r="OKK900" s="2198"/>
      <c r="OKL900" s="2198"/>
      <c r="OKM900" s="2198"/>
      <c r="OKN900" s="2198"/>
      <c r="OKO900" s="2198"/>
      <c r="OKP900" s="2198"/>
      <c r="OKQ900" s="2198"/>
      <c r="OKR900" s="2198"/>
      <c r="OKS900" s="2198"/>
      <c r="OKT900" s="2198"/>
      <c r="OKU900" s="2198"/>
      <c r="OKV900" s="2198"/>
      <c r="OKW900" s="2198"/>
      <c r="OKX900" s="2198"/>
      <c r="OKY900" s="2198"/>
      <c r="OKZ900" s="2198"/>
      <c r="OLA900" s="2198"/>
      <c r="OLB900" s="2198"/>
      <c r="OLC900" s="2198"/>
      <c r="OLD900" s="2198"/>
      <c r="OLE900" s="2198"/>
      <c r="OLF900" s="2198"/>
      <c r="OLG900" s="2198"/>
      <c r="OLH900" s="2198"/>
      <c r="OLI900" s="2198"/>
      <c r="OLJ900" s="2198"/>
      <c r="OLK900" s="2198"/>
      <c r="OLL900" s="2198"/>
      <c r="OLM900" s="2198"/>
      <c r="OLN900" s="2198"/>
      <c r="OLO900" s="2198"/>
      <c r="OLP900" s="2198"/>
      <c r="OLQ900" s="2198"/>
      <c r="OLR900" s="2198"/>
      <c r="OLS900" s="2198"/>
      <c r="OLT900" s="2198"/>
      <c r="OLU900" s="2198"/>
      <c r="OLV900" s="2198"/>
      <c r="OLW900" s="2198"/>
      <c r="OLX900" s="2198"/>
      <c r="OLY900" s="2198"/>
      <c r="OLZ900" s="2198"/>
      <c r="OMA900" s="2198"/>
      <c r="OMB900" s="2198"/>
      <c r="OMC900" s="2198"/>
      <c r="OMD900" s="2198"/>
      <c r="OME900" s="2198"/>
      <c r="OMF900" s="2198"/>
      <c r="OMG900" s="2198"/>
      <c r="OMH900" s="2198"/>
      <c r="OMI900" s="2198"/>
      <c r="OMJ900" s="2198"/>
      <c r="OMK900" s="2198"/>
      <c r="OML900" s="2198"/>
      <c r="OMM900" s="2198"/>
      <c r="OMN900" s="2198"/>
      <c r="OMO900" s="2198"/>
      <c r="OMP900" s="2198"/>
      <c r="OMQ900" s="2198"/>
      <c r="OMR900" s="2198"/>
      <c r="OMS900" s="2198"/>
      <c r="OMT900" s="2198"/>
      <c r="OMU900" s="2198"/>
      <c r="OMY900" s="2198"/>
      <c r="OMZ900" s="2198"/>
      <c r="ONA900" s="2198"/>
      <c r="ONB900" s="2198"/>
      <c r="ONC900" s="2198"/>
      <c r="OND900" s="2198"/>
      <c r="ONE900" s="2198"/>
      <c r="ONF900" s="2198"/>
      <c r="ONG900" s="2198"/>
      <c r="ONH900" s="2198"/>
      <c r="ONI900" s="2198"/>
      <c r="ONJ900" s="2198"/>
      <c r="ONK900" s="2198"/>
      <c r="ONL900" s="2198"/>
      <c r="ONM900" s="2198"/>
      <c r="ONN900" s="2198"/>
      <c r="ONO900" s="2198"/>
      <c r="ONP900" s="2198"/>
      <c r="ONQ900" s="2198"/>
      <c r="ONR900" s="2198"/>
      <c r="ONS900" s="2198"/>
      <c r="ONT900" s="2198"/>
      <c r="ONU900" s="2198"/>
      <c r="ONV900" s="2198"/>
      <c r="ONW900" s="2198"/>
      <c r="ONX900" s="2198"/>
      <c r="ONY900" s="2198"/>
      <c r="ONZ900" s="2198"/>
      <c r="OOA900" s="2198"/>
      <c r="OOB900" s="2198"/>
      <c r="OOC900" s="2198"/>
      <c r="OOD900" s="2198"/>
      <c r="OOE900" s="2198"/>
      <c r="OOF900" s="2198"/>
      <c r="OOG900" s="2198"/>
      <c r="OOH900" s="2198"/>
      <c r="OOI900" s="2198"/>
      <c r="OOJ900" s="2198"/>
      <c r="OOK900" s="2198"/>
      <c r="OOL900" s="2198"/>
      <c r="OOM900" s="2198"/>
      <c r="OON900" s="2198"/>
      <c r="OOO900" s="2198"/>
      <c r="OOP900" s="2198"/>
      <c r="OOQ900" s="2198"/>
      <c r="OOR900" s="2198"/>
      <c r="OOS900" s="2198"/>
      <c r="OOT900" s="2198"/>
      <c r="OOU900" s="2198"/>
      <c r="OOV900" s="2198"/>
      <c r="OOW900" s="2198"/>
      <c r="OOX900" s="2198"/>
      <c r="OOY900" s="2198"/>
      <c r="OOZ900" s="2198"/>
      <c r="OPA900" s="2198"/>
      <c r="OPB900" s="2198"/>
      <c r="OPC900" s="2198"/>
      <c r="OPD900" s="2198"/>
      <c r="OPE900" s="2198"/>
      <c r="OPF900" s="2198"/>
      <c r="OPG900" s="2198"/>
      <c r="OPH900" s="2198"/>
      <c r="OPI900" s="2198"/>
      <c r="OPJ900" s="2198"/>
      <c r="OPK900" s="2198"/>
      <c r="OPL900" s="2198"/>
      <c r="OPM900" s="2198"/>
      <c r="OPN900" s="2198"/>
      <c r="OPO900" s="2198"/>
      <c r="OPP900" s="2198"/>
      <c r="OPQ900" s="2198"/>
      <c r="OPR900" s="2198"/>
      <c r="OPS900" s="2198"/>
      <c r="OPT900" s="2198"/>
      <c r="OPU900" s="2198"/>
      <c r="OPV900" s="2198"/>
      <c r="OPW900" s="2198"/>
      <c r="OPX900" s="2198"/>
      <c r="OPY900" s="2198"/>
      <c r="OPZ900" s="2198"/>
      <c r="OQA900" s="2198"/>
      <c r="OQB900" s="2198"/>
      <c r="OQC900" s="2198"/>
      <c r="OQD900" s="2198"/>
      <c r="OQE900" s="2198"/>
      <c r="OQF900" s="2198"/>
      <c r="OQG900" s="2198"/>
      <c r="OQH900" s="2198"/>
      <c r="OQI900" s="2198"/>
      <c r="OQJ900" s="2198"/>
      <c r="OQK900" s="2198"/>
      <c r="OQL900" s="2198"/>
      <c r="OQM900" s="2198"/>
      <c r="OQN900" s="2198"/>
      <c r="OQO900" s="2198"/>
      <c r="OQP900" s="2198"/>
      <c r="OQQ900" s="2198"/>
      <c r="OQR900" s="2198"/>
      <c r="OQS900" s="2198"/>
      <c r="OQT900" s="2198"/>
      <c r="OQU900" s="2198"/>
      <c r="OQV900" s="2198"/>
      <c r="OQW900" s="2198"/>
      <c r="OQX900" s="2198"/>
      <c r="OQY900" s="2198"/>
      <c r="OQZ900" s="2198"/>
      <c r="ORA900" s="2198"/>
      <c r="ORB900" s="2198"/>
      <c r="ORC900" s="2198"/>
      <c r="ORD900" s="2198"/>
      <c r="ORE900" s="2198"/>
      <c r="ORF900" s="2198"/>
      <c r="ORG900" s="2198"/>
      <c r="ORH900" s="2198"/>
      <c r="ORI900" s="2198"/>
      <c r="ORJ900" s="2198"/>
      <c r="ORK900" s="2198"/>
      <c r="ORL900" s="2198"/>
      <c r="ORM900" s="2198"/>
      <c r="ORN900" s="2198"/>
      <c r="ORO900" s="2198"/>
      <c r="ORP900" s="2198"/>
      <c r="ORQ900" s="2198"/>
      <c r="ORR900" s="2198"/>
      <c r="ORS900" s="2198"/>
      <c r="ORT900" s="2198"/>
      <c r="ORU900" s="2198"/>
      <c r="ORV900" s="2198"/>
      <c r="ORW900" s="2198"/>
      <c r="ORX900" s="2198"/>
      <c r="ORY900" s="2198"/>
      <c r="ORZ900" s="2198"/>
      <c r="OSA900" s="2198"/>
      <c r="OSB900" s="2198"/>
      <c r="OSC900" s="2198"/>
      <c r="OSD900" s="2198"/>
      <c r="OSE900" s="2198"/>
      <c r="OSF900" s="2198"/>
      <c r="OSG900" s="2198"/>
      <c r="OSH900" s="2198"/>
      <c r="OSI900" s="2198"/>
      <c r="OSJ900" s="2198"/>
      <c r="OSK900" s="2198"/>
      <c r="OSL900" s="2198"/>
      <c r="OSM900" s="2198"/>
      <c r="OSN900" s="2198"/>
      <c r="OSO900" s="2198"/>
      <c r="OSP900" s="2198"/>
      <c r="OSQ900" s="2198"/>
      <c r="OSR900" s="2198"/>
      <c r="OSS900" s="2198"/>
      <c r="OST900" s="2198"/>
      <c r="OSU900" s="2198"/>
      <c r="OSV900" s="2198"/>
      <c r="OSW900" s="2198"/>
      <c r="OSX900" s="2198"/>
      <c r="OSY900" s="2198"/>
      <c r="OSZ900" s="2198"/>
      <c r="OTA900" s="2198"/>
      <c r="OTB900" s="2198"/>
      <c r="OTC900" s="2198"/>
      <c r="OTD900" s="2198"/>
      <c r="OTE900" s="2198"/>
      <c r="OTF900" s="2198"/>
      <c r="OTG900" s="2198"/>
      <c r="OTH900" s="2198"/>
      <c r="OTI900" s="2198"/>
      <c r="OTJ900" s="2198"/>
      <c r="OTK900" s="2198"/>
      <c r="OTL900" s="2198"/>
      <c r="OTM900" s="2198"/>
      <c r="OTN900" s="2198"/>
      <c r="OTO900" s="2198"/>
      <c r="OTP900" s="2198"/>
      <c r="OTQ900" s="2198"/>
      <c r="OTR900" s="2198"/>
      <c r="OTS900" s="2198"/>
      <c r="OTT900" s="2198"/>
      <c r="OTU900" s="2198"/>
      <c r="OTV900" s="2198"/>
      <c r="OTW900" s="2198"/>
      <c r="OTX900" s="2198"/>
      <c r="OTY900" s="2198"/>
      <c r="OTZ900" s="2198"/>
      <c r="OUA900" s="2198"/>
      <c r="OUB900" s="2198"/>
      <c r="OUC900" s="2198"/>
      <c r="OUD900" s="2198"/>
      <c r="OUE900" s="2198"/>
      <c r="OUF900" s="2198"/>
      <c r="OUG900" s="2198"/>
      <c r="OUH900" s="2198"/>
      <c r="OUI900" s="2198"/>
      <c r="OUJ900" s="2198"/>
      <c r="OUK900" s="2198"/>
      <c r="OUL900" s="2198"/>
      <c r="OUM900" s="2198"/>
      <c r="OUN900" s="2198"/>
      <c r="OUO900" s="2198"/>
      <c r="OUP900" s="2198"/>
      <c r="OUQ900" s="2198"/>
      <c r="OUR900" s="2198"/>
      <c r="OUS900" s="2198"/>
      <c r="OUT900" s="2198"/>
      <c r="OUU900" s="2198"/>
      <c r="OUV900" s="2198"/>
      <c r="OUW900" s="2198"/>
      <c r="OUX900" s="2198"/>
      <c r="OUY900" s="2198"/>
      <c r="OUZ900" s="2198"/>
      <c r="OVA900" s="2198"/>
      <c r="OVB900" s="2198"/>
      <c r="OVC900" s="2198"/>
      <c r="OVD900" s="2198"/>
      <c r="OVE900" s="2198"/>
      <c r="OVF900" s="2198"/>
      <c r="OVG900" s="2198"/>
      <c r="OVH900" s="2198"/>
      <c r="OVI900" s="2198"/>
      <c r="OVJ900" s="2198"/>
      <c r="OVK900" s="2198"/>
      <c r="OVL900" s="2198"/>
      <c r="OVM900" s="2198"/>
      <c r="OVN900" s="2198"/>
      <c r="OVO900" s="2198"/>
      <c r="OVP900" s="2198"/>
      <c r="OVQ900" s="2198"/>
      <c r="OVR900" s="2198"/>
      <c r="OVS900" s="2198"/>
      <c r="OVT900" s="2198"/>
      <c r="OVU900" s="2198"/>
      <c r="OVV900" s="2198"/>
      <c r="OVW900" s="2198"/>
      <c r="OVX900" s="2198"/>
      <c r="OVY900" s="2198"/>
      <c r="OVZ900" s="2198"/>
      <c r="OWA900" s="2198"/>
      <c r="OWB900" s="2198"/>
      <c r="OWC900" s="2198"/>
      <c r="OWD900" s="2198"/>
      <c r="OWE900" s="2198"/>
      <c r="OWF900" s="2198"/>
      <c r="OWG900" s="2198"/>
      <c r="OWH900" s="2198"/>
      <c r="OWI900" s="2198"/>
      <c r="OWJ900" s="2198"/>
      <c r="OWK900" s="2198"/>
      <c r="OWL900" s="2198"/>
      <c r="OWM900" s="2198"/>
      <c r="OWN900" s="2198"/>
      <c r="OWO900" s="2198"/>
      <c r="OWP900" s="2198"/>
      <c r="OWQ900" s="2198"/>
      <c r="OWU900" s="2198"/>
      <c r="OWV900" s="2198"/>
      <c r="OWW900" s="2198"/>
      <c r="OWX900" s="2198"/>
      <c r="OWY900" s="2198"/>
      <c r="OWZ900" s="2198"/>
      <c r="OXA900" s="2198"/>
      <c r="OXB900" s="2198"/>
      <c r="OXC900" s="2198"/>
      <c r="OXD900" s="2198"/>
      <c r="OXE900" s="2198"/>
      <c r="OXF900" s="2198"/>
      <c r="OXG900" s="2198"/>
      <c r="OXH900" s="2198"/>
      <c r="OXI900" s="2198"/>
      <c r="OXJ900" s="2198"/>
      <c r="OXK900" s="2198"/>
      <c r="OXL900" s="2198"/>
      <c r="OXM900" s="2198"/>
      <c r="OXN900" s="2198"/>
      <c r="OXO900" s="2198"/>
      <c r="OXP900" s="2198"/>
      <c r="OXQ900" s="2198"/>
      <c r="OXR900" s="2198"/>
      <c r="OXS900" s="2198"/>
      <c r="OXT900" s="2198"/>
      <c r="OXU900" s="2198"/>
      <c r="OXV900" s="2198"/>
      <c r="OXW900" s="2198"/>
      <c r="OXX900" s="2198"/>
      <c r="OXY900" s="2198"/>
      <c r="OXZ900" s="2198"/>
      <c r="OYA900" s="2198"/>
      <c r="OYB900" s="2198"/>
      <c r="OYC900" s="2198"/>
      <c r="OYD900" s="2198"/>
      <c r="OYE900" s="2198"/>
      <c r="OYF900" s="2198"/>
      <c r="OYG900" s="2198"/>
      <c r="OYH900" s="2198"/>
      <c r="OYI900" s="2198"/>
      <c r="OYJ900" s="2198"/>
      <c r="OYK900" s="2198"/>
      <c r="OYL900" s="2198"/>
      <c r="OYM900" s="2198"/>
      <c r="OYN900" s="2198"/>
      <c r="OYO900" s="2198"/>
      <c r="OYP900" s="2198"/>
      <c r="OYQ900" s="2198"/>
      <c r="OYR900" s="2198"/>
      <c r="OYS900" s="2198"/>
      <c r="OYT900" s="2198"/>
      <c r="OYU900" s="2198"/>
      <c r="OYV900" s="2198"/>
      <c r="OYW900" s="2198"/>
      <c r="OYX900" s="2198"/>
      <c r="OYY900" s="2198"/>
      <c r="OYZ900" s="2198"/>
      <c r="OZA900" s="2198"/>
      <c r="OZB900" s="2198"/>
      <c r="OZC900" s="2198"/>
      <c r="OZD900" s="2198"/>
      <c r="OZE900" s="2198"/>
      <c r="OZF900" s="2198"/>
      <c r="OZG900" s="2198"/>
      <c r="OZH900" s="2198"/>
      <c r="OZI900" s="2198"/>
      <c r="OZJ900" s="2198"/>
      <c r="OZK900" s="2198"/>
      <c r="OZL900" s="2198"/>
      <c r="OZM900" s="2198"/>
      <c r="OZN900" s="2198"/>
      <c r="OZO900" s="2198"/>
      <c r="OZP900" s="2198"/>
      <c r="OZQ900" s="2198"/>
      <c r="OZR900" s="2198"/>
      <c r="OZS900" s="2198"/>
      <c r="OZT900" s="2198"/>
      <c r="OZU900" s="2198"/>
      <c r="OZV900" s="2198"/>
      <c r="OZW900" s="2198"/>
      <c r="OZX900" s="2198"/>
      <c r="OZY900" s="2198"/>
      <c r="OZZ900" s="2198"/>
      <c r="PAA900" s="2198"/>
      <c r="PAB900" s="2198"/>
      <c r="PAC900" s="2198"/>
      <c r="PAD900" s="2198"/>
      <c r="PAE900" s="2198"/>
      <c r="PAF900" s="2198"/>
      <c r="PAG900" s="2198"/>
      <c r="PAH900" s="2198"/>
      <c r="PAI900" s="2198"/>
      <c r="PAJ900" s="2198"/>
      <c r="PAK900" s="2198"/>
      <c r="PAL900" s="2198"/>
      <c r="PAM900" s="2198"/>
      <c r="PAN900" s="2198"/>
      <c r="PAO900" s="2198"/>
      <c r="PAP900" s="2198"/>
      <c r="PAQ900" s="2198"/>
      <c r="PAR900" s="2198"/>
      <c r="PAS900" s="2198"/>
      <c r="PAT900" s="2198"/>
      <c r="PAU900" s="2198"/>
      <c r="PAV900" s="2198"/>
      <c r="PAW900" s="2198"/>
      <c r="PAX900" s="2198"/>
      <c r="PAY900" s="2198"/>
      <c r="PAZ900" s="2198"/>
      <c r="PBA900" s="2198"/>
      <c r="PBB900" s="2198"/>
      <c r="PBC900" s="2198"/>
      <c r="PBD900" s="2198"/>
      <c r="PBE900" s="2198"/>
      <c r="PBF900" s="2198"/>
      <c r="PBG900" s="2198"/>
      <c r="PBH900" s="2198"/>
      <c r="PBI900" s="2198"/>
      <c r="PBJ900" s="2198"/>
      <c r="PBK900" s="2198"/>
      <c r="PBL900" s="2198"/>
      <c r="PBM900" s="2198"/>
      <c r="PBN900" s="2198"/>
      <c r="PBO900" s="2198"/>
      <c r="PBP900" s="2198"/>
      <c r="PBQ900" s="2198"/>
      <c r="PBR900" s="2198"/>
      <c r="PBS900" s="2198"/>
      <c r="PBT900" s="2198"/>
      <c r="PBU900" s="2198"/>
      <c r="PBV900" s="2198"/>
      <c r="PBW900" s="2198"/>
      <c r="PBX900" s="2198"/>
      <c r="PBY900" s="2198"/>
      <c r="PBZ900" s="2198"/>
      <c r="PCA900" s="2198"/>
      <c r="PCB900" s="2198"/>
      <c r="PCC900" s="2198"/>
      <c r="PCD900" s="2198"/>
      <c r="PCE900" s="2198"/>
      <c r="PCF900" s="2198"/>
      <c r="PCG900" s="2198"/>
      <c r="PCH900" s="2198"/>
      <c r="PCI900" s="2198"/>
      <c r="PCJ900" s="2198"/>
      <c r="PCK900" s="2198"/>
      <c r="PCL900" s="2198"/>
      <c r="PCM900" s="2198"/>
      <c r="PCN900" s="2198"/>
      <c r="PCO900" s="2198"/>
      <c r="PCP900" s="2198"/>
      <c r="PCQ900" s="2198"/>
      <c r="PCR900" s="2198"/>
      <c r="PCS900" s="2198"/>
      <c r="PCT900" s="2198"/>
      <c r="PCU900" s="2198"/>
      <c r="PCV900" s="2198"/>
      <c r="PCW900" s="2198"/>
      <c r="PCX900" s="2198"/>
      <c r="PCY900" s="2198"/>
      <c r="PCZ900" s="2198"/>
      <c r="PDA900" s="2198"/>
      <c r="PDB900" s="2198"/>
      <c r="PDC900" s="2198"/>
      <c r="PDD900" s="2198"/>
      <c r="PDE900" s="2198"/>
      <c r="PDF900" s="2198"/>
      <c r="PDG900" s="2198"/>
      <c r="PDH900" s="2198"/>
      <c r="PDI900" s="2198"/>
      <c r="PDJ900" s="2198"/>
      <c r="PDK900" s="2198"/>
      <c r="PDL900" s="2198"/>
      <c r="PDM900" s="2198"/>
      <c r="PDN900" s="2198"/>
      <c r="PDO900" s="2198"/>
      <c r="PDP900" s="2198"/>
      <c r="PDQ900" s="2198"/>
      <c r="PDR900" s="2198"/>
      <c r="PDS900" s="2198"/>
      <c r="PDT900" s="2198"/>
      <c r="PDU900" s="2198"/>
      <c r="PDV900" s="2198"/>
      <c r="PDW900" s="2198"/>
      <c r="PDX900" s="2198"/>
      <c r="PDY900" s="2198"/>
      <c r="PDZ900" s="2198"/>
      <c r="PEA900" s="2198"/>
      <c r="PEB900" s="2198"/>
      <c r="PEC900" s="2198"/>
      <c r="PED900" s="2198"/>
      <c r="PEE900" s="2198"/>
      <c r="PEF900" s="2198"/>
      <c r="PEG900" s="2198"/>
      <c r="PEH900" s="2198"/>
      <c r="PEI900" s="2198"/>
      <c r="PEJ900" s="2198"/>
      <c r="PEK900" s="2198"/>
      <c r="PEL900" s="2198"/>
      <c r="PEM900" s="2198"/>
      <c r="PEN900" s="2198"/>
      <c r="PEO900" s="2198"/>
      <c r="PEP900" s="2198"/>
      <c r="PEQ900" s="2198"/>
      <c r="PER900" s="2198"/>
      <c r="PES900" s="2198"/>
      <c r="PET900" s="2198"/>
      <c r="PEU900" s="2198"/>
      <c r="PEV900" s="2198"/>
      <c r="PEW900" s="2198"/>
      <c r="PEX900" s="2198"/>
      <c r="PEY900" s="2198"/>
      <c r="PEZ900" s="2198"/>
      <c r="PFA900" s="2198"/>
      <c r="PFB900" s="2198"/>
      <c r="PFC900" s="2198"/>
      <c r="PFD900" s="2198"/>
      <c r="PFE900" s="2198"/>
      <c r="PFF900" s="2198"/>
      <c r="PFG900" s="2198"/>
      <c r="PFH900" s="2198"/>
      <c r="PFI900" s="2198"/>
      <c r="PFJ900" s="2198"/>
      <c r="PFK900" s="2198"/>
      <c r="PFL900" s="2198"/>
      <c r="PFM900" s="2198"/>
      <c r="PFN900" s="2198"/>
      <c r="PFO900" s="2198"/>
      <c r="PFP900" s="2198"/>
      <c r="PFQ900" s="2198"/>
      <c r="PFR900" s="2198"/>
      <c r="PFS900" s="2198"/>
      <c r="PFT900" s="2198"/>
      <c r="PFU900" s="2198"/>
      <c r="PFV900" s="2198"/>
      <c r="PFW900" s="2198"/>
      <c r="PFX900" s="2198"/>
      <c r="PFY900" s="2198"/>
      <c r="PFZ900" s="2198"/>
      <c r="PGA900" s="2198"/>
      <c r="PGB900" s="2198"/>
      <c r="PGC900" s="2198"/>
      <c r="PGD900" s="2198"/>
      <c r="PGE900" s="2198"/>
      <c r="PGF900" s="2198"/>
      <c r="PGG900" s="2198"/>
      <c r="PGH900" s="2198"/>
      <c r="PGI900" s="2198"/>
      <c r="PGJ900" s="2198"/>
      <c r="PGK900" s="2198"/>
      <c r="PGL900" s="2198"/>
      <c r="PGM900" s="2198"/>
      <c r="PGQ900" s="2198"/>
      <c r="PGR900" s="2198"/>
      <c r="PGS900" s="2198"/>
      <c r="PGT900" s="2198"/>
      <c r="PGU900" s="2198"/>
      <c r="PGV900" s="2198"/>
      <c r="PGW900" s="2198"/>
      <c r="PGX900" s="2198"/>
      <c r="PGY900" s="2198"/>
      <c r="PGZ900" s="2198"/>
      <c r="PHA900" s="2198"/>
      <c r="PHB900" s="2198"/>
      <c r="PHC900" s="2198"/>
      <c r="PHD900" s="2198"/>
      <c r="PHE900" s="2198"/>
      <c r="PHF900" s="2198"/>
      <c r="PHG900" s="2198"/>
      <c r="PHH900" s="2198"/>
      <c r="PHI900" s="2198"/>
      <c r="PHJ900" s="2198"/>
      <c r="PHK900" s="2198"/>
      <c r="PHL900" s="2198"/>
      <c r="PHM900" s="2198"/>
      <c r="PHN900" s="2198"/>
      <c r="PHO900" s="2198"/>
      <c r="PHP900" s="2198"/>
      <c r="PHQ900" s="2198"/>
      <c r="PHR900" s="2198"/>
      <c r="PHS900" s="2198"/>
      <c r="PHT900" s="2198"/>
      <c r="PHU900" s="2198"/>
      <c r="PHV900" s="2198"/>
      <c r="PHW900" s="2198"/>
      <c r="PHX900" s="2198"/>
      <c r="PHY900" s="2198"/>
      <c r="PHZ900" s="2198"/>
      <c r="PIA900" s="2198"/>
      <c r="PIB900" s="2198"/>
      <c r="PIC900" s="2198"/>
      <c r="PID900" s="2198"/>
      <c r="PIE900" s="2198"/>
      <c r="PIF900" s="2198"/>
      <c r="PIG900" s="2198"/>
      <c r="PIH900" s="2198"/>
      <c r="PII900" s="2198"/>
      <c r="PIJ900" s="2198"/>
      <c r="PIK900" s="2198"/>
      <c r="PIL900" s="2198"/>
      <c r="PIM900" s="2198"/>
      <c r="PIN900" s="2198"/>
      <c r="PIO900" s="2198"/>
      <c r="PIP900" s="2198"/>
      <c r="PIQ900" s="2198"/>
      <c r="PIR900" s="2198"/>
      <c r="PIS900" s="2198"/>
      <c r="PIT900" s="2198"/>
      <c r="PIU900" s="2198"/>
      <c r="PIV900" s="2198"/>
      <c r="PIW900" s="2198"/>
      <c r="PIX900" s="2198"/>
      <c r="PIY900" s="2198"/>
      <c r="PIZ900" s="2198"/>
      <c r="PJA900" s="2198"/>
      <c r="PJB900" s="2198"/>
      <c r="PJC900" s="2198"/>
      <c r="PJD900" s="2198"/>
      <c r="PJE900" s="2198"/>
      <c r="PJF900" s="2198"/>
      <c r="PJG900" s="2198"/>
      <c r="PJH900" s="2198"/>
      <c r="PJI900" s="2198"/>
      <c r="PJJ900" s="2198"/>
      <c r="PJK900" s="2198"/>
      <c r="PJL900" s="2198"/>
      <c r="PJM900" s="2198"/>
      <c r="PJN900" s="2198"/>
      <c r="PJO900" s="2198"/>
      <c r="PJP900" s="2198"/>
      <c r="PJQ900" s="2198"/>
      <c r="PJR900" s="2198"/>
      <c r="PJS900" s="2198"/>
      <c r="PJT900" s="2198"/>
      <c r="PJU900" s="2198"/>
      <c r="PJV900" s="2198"/>
      <c r="PJW900" s="2198"/>
      <c r="PJX900" s="2198"/>
      <c r="PJY900" s="2198"/>
      <c r="PJZ900" s="2198"/>
      <c r="PKA900" s="2198"/>
      <c r="PKB900" s="2198"/>
      <c r="PKC900" s="2198"/>
      <c r="PKD900" s="2198"/>
      <c r="PKE900" s="2198"/>
      <c r="PKF900" s="2198"/>
      <c r="PKG900" s="2198"/>
      <c r="PKH900" s="2198"/>
      <c r="PKI900" s="2198"/>
      <c r="PKJ900" s="2198"/>
      <c r="PKK900" s="2198"/>
      <c r="PKL900" s="2198"/>
      <c r="PKM900" s="2198"/>
      <c r="PKN900" s="2198"/>
      <c r="PKO900" s="2198"/>
      <c r="PKP900" s="2198"/>
      <c r="PKQ900" s="2198"/>
      <c r="PKR900" s="2198"/>
      <c r="PKS900" s="2198"/>
      <c r="PKT900" s="2198"/>
      <c r="PKU900" s="2198"/>
      <c r="PKV900" s="2198"/>
      <c r="PKW900" s="2198"/>
      <c r="PKX900" s="2198"/>
      <c r="PKY900" s="2198"/>
      <c r="PKZ900" s="2198"/>
      <c r="PLA900" s="2198"/>
      <c r="PLB900" s="2198"/>
      <c r="PLC900" s="2198"/>
      <c r="PLD900" s="2198"/>
      <c r="PLE900" s="2198"/>
      <c r="PLF900" s="2198"/>
      <c r="PLG900" s="2198"/>
      <c r="PLH900" s="2198"/>
      <c r="PLI900" s="2198"/>
      <c r="PLJ900" s="2198"/>
      <c r="PLK900" s="2198"/>
      <c r="PLL900" s="2198"/>
      <c r="PLM900" s="2198"/>
      <c r="PLN900" s="2198"/>
      <c r="PLO900" s="2198"/>
      <c r="PLP900" s="2198"/>
      <c r="PLQ900" s="2198"/>
      <c r="PLR900" s="2198"/>
      <c r="PLS900" s="2198"/>
      <c r="PLT900" s="2198"/>
      <c r="PLU900" s="2198"/>
      <c r="PLV900" s="2198"/>
      <c r="PLW900" s="2198"/>
      <c r="PLX900" s="2198"/>
      <c r="PLY900" s="2198"/>
      <c r="PLZ900" s="2198"/>
      <c r="PMA900" s="2198"/>
      <c r="PMB900" s="2198"/>
      <c r="PMC900" s="2198"/>
      <c r="PMD900" s="2198"/>
      <c r="PME900" s="2198"/>
      <c r="PMF900" s="2198"/>
      <c r="PMG900" s="2198"/>
      <c r="PMH900" s="2198"/>
      <c r="PMI900" s="2198"/>
      <c r="PMJ900" s="2198"/>
      <c r="PMK900" s="2198"/>
      <c r="PML900" s="2198"/>
      <c r="PMM900" s="2198"/>
      <c r="PMN900" s="2198"/>
      <c r="PMO900" s="2198"/>
      <c r="PMP900" s="2198"/>
      <c r="PMQ900" s="2198"/>
      <c r="PMR900" s="2198"/>
      <c r="PMS900" s="2198"/>
      <c r="PMT900" s="2198"/>
      <c r="PMU900" s="2198"/>
      <c r="PMV900" s="2198"/>
      <c r="PMW900" s="2198"/>
      <c r="PMX900" s="2198"/>
      <c r="PMY900" s="2198"/>
      <c r="PMZ900" s="2198"/>
      <c r="PNA900" s="2198"/>
      <c r="PNB900" s="2198"/>
      <c r="PNC900" s="2198"/>
      <c r="PND900" s="2198"/>
      <c r="PNE900" s="2198"/>
      <c r="PNF900" s="2198"/>
      <c r="PNG900" s="2198"/>
      <c r="PNH900" s="2198"/>
      <c r="PNI900" s="2198"/>
      <c r="PNJ900" s="2198"/>
      <c r="PNK900" s="2198"/>
      <c r="PNL900" s="2198"/>
      <c r="PNM900" s="2198"/>
      <c r="PNN900" s="2198"/>
      <c r="PNO900" s="2198"/>
      <c r="PNP900" s="2198"/>
      <c r="PNQ900" s="2198"/>
      <c r="PNR900" s="2198"/>
      <c r="PNS900" s="2198"/>
      <c r="PNT900" s="2198"/>
      <c r="PNU900" s="2198"/>
      <c r="PNV900" s="2198"/>
      <c r="PNW900" s="2198"/>
      <c r="PNX900" s="2198"/>
      <c r="PNY900" s="2198"/>
      <c r="PNZ900" s="2198"/>
      <c r="POA900" s="2198"/>
      <c r="POB900" s="2198"/>
      <c r="POC900" s="2198"/>
      <c r="POD900" s="2198"/>
      <c r="POE900" s="2198"/>
      <c r="POF900" s="2198"/>
      <c r="POG900" s="2198"/>
      <c r="POH900" s="2198"/>
      <c r="POI900" s="2198"/>
      <c r="POJ900" s="2198"/>
      <c r="POK900" s="2198"/>
      <c r="POL900" s="2198"/>
      <c r="POM900" s="2198"/>
      <c r="PON900" s="2198"/>
      <c r="POO900" s="2198"/>
      <c r="POP900" s="2198"/>
      <c r="POQ900" s="2198"/>
      <c r="POR900" s="2198"/>
      <c r="POS900" s="2198"/>
      <c r="POT900" s="2198"/>
      <c r="POU900" s="2198"/>
      <c r="POV900" s="2198"/>
      <c r="POW900" s="2198"/>
      <c r="POX900" s="2198"/>
      <c r="POY900" s="2198"/>
      <c r="POZ900" s="2198"/>
      <c r="PPA900" s="2198"/>
      <c r="PPB900" s="2198"/>
      <c r="PPC900" s="2198"/>
      <c r="PPD900" s="2198"/>
      <c r="PPE900" s="2198"/>
      <c r="PPF900" s="2198"/>
      <c r="PPG900" s="2198"/>
      <c r="PPH900" s="2198"/>
      <c r="PPI900" s="2198"/>
      <c r="PPJ900" s="2198"/>
      <c r="PPK900" s="2198"/>
      <c r="PPL900" s="2198"/>
      <c r="PPM900" s="2198"/>
      <c r="PPN900" s="2198"/>
      <c r="PPO900" s="2198"/>
      <c r="PPP900" s="2198"/>
      <c r="PPQ900" s="2198"/>
      <c r="PPR900" s="2198"/>
      <c r="PPS900" s="2198"/>
      <c r="PPT900" s="2198"/>
      <c r="PPU900" s="2198"/>
      <c r="PPV900" s="2198"/>
      <c r="PPW900" s="2198"/>
      <c r="PPX900" s="2198"/>
      <c r="PPY900" s="2198"/>
      <c r="PPZ900" s="2198"/>
      <c r="PQA900" s="2198"/>
      <c r="PQB900" s="2198"/>
      <c r="PQC900" s="2198"/>
      <c r="PQD900" s="2198"/>
      <c r="PQE900" s="2198"/>
      <c r="PQF900" s="2198"/>
      <c r="PQG900" s="2198"/>
      <c r="PQH900" s="2198"/>
      <c r="PQI900" s="2198"/>
      <c r="PQM900" s="2198"/>
      <c r="PQN900" s="2198"/>
      <c r="PQO900" s="2198"/>
      <c r="PQP900" s="2198"/>
      <c r="PQQ900" s="2198"/>
      <c r="PQR900" s="2198"/>
      <c r="PQS900" s="2198"/>
      <c r="PQT900" s="2198"/>
      <c r="PQU900" s="2198"/>
      <c r="PQV900" s="2198"/>
      <c r="PQW900" s="2198"/>
      <c r="PQX900" s="2198"/>
      <c r="PQY900" s="2198"/>
      <c r="PQZ900" s="2198"/>
      <c r="PRA900" s="2198"/>
      <c r="PRB900" s="2198"/>
      <c r="PRC900" s="2198"/>
      <c r="PRD900" s="2198"/>
      <c r="PRE900" s="2198"/>
      <c r="PRF900" s="2198"/>
      <c r="PRG900" s="2198"/>
      <c r="PRH900" s="2198"/>
      <c r="PRI900" s="2198"/>
      <c r="PRJ900" s="2198"/>
      <c r="PRK900" s="2198"/>
      <c r="PRL900" s="2198"/>
      <c r="PRM900" s="2198"/>
      <c r="PRN900" s="2198"/>
      <c r="PRO900" s="2198"/>
      <c r="PRP900" s="2198"/>
      <c r="PRQ900" s="2198"/>
      <c r="PRR900" s="2198"/>
      <c r="PRS900" s="2198"/>
      <c r="PRT900" s="2198"/>
      <c r="PRU900" s="2198"/>
      <c r="PRV900" s="2198"/>
      <c r="PRW900" s="2198"/>
      <c r="PRX900" s="2198"/>
      <c r="PRY900" s="2198"/>
      <c r="PRZ900" s="2198"/>
      <c r="PSA900" s="2198"/>
      <c r="PSB900" s="2198"/>
      <c r="PSC900" s="2198"/>
      <c r="PSD900" s="2198"/>
      <c r="PSE900" s="2198"/>
      <c r="PSF900" s="2198"/>
      <c r="PSG900" s="2198"/>
      <c r="PSH900" s="2198"/>
      <c r="PSI900" s="2198"/>
      <c r="PSJ900" s="2198"/>
      <c r="PSK900" s="2198"/>
      <c r="PSL900" s="2198"/>
      <c r="PSM900" s="2198"/>
      <c r="PSN900" s="2198"/>
      <c r="PSO900" s="2198"/>
      <c r="PSP900" s="2198"/>
      <c r="PSQ900" s="2198"/>
      <c r="PSR900" s="2198"/>
      <c r="PSS900" s="2198"/>
      <c r="PST900" s="2198"/>
      <c r="PSU900" s="2198"/>
      <c r="PSV900" s="2198"/>
      <c r="PSW900" s="2198"/>
      <c r="PSX900" s="2198"/>
      <c r="PSY900" s="2198"/>
      <c r="PSZ900" s="2198"/>
      <c r="PTA900" s="2198"/>
      <c r="PTB900" s="2198"/>
      <c r="PTC900" s="2198"/>
      <c r="PTD900" s="2198"/>
      <c r="PTE900" s="2198"/>
      <c r="PTF900" s="2198"/>
      <c r="PTG900" s="2198"/>
      <c r="PTH900" s="2198"/>
      <c r="PTI900" s="2198"/>
      <c r="PTJ900" s="2198"/>
      <c r="PTK900" s="2198"/>
      <c r="PTL900" s="2198"/>
      <c r="PTM900" s="2198"/>
      <c r="PTN900" s="2198"/>
      <c r="PTO900" s="2198"/>
      <c r="PTP900" s="2198"/>
      <c r="PTQ900" s="2198"/>
      <c r="PTR900" s="2198"/>
      <c r="PTS900" s="2198"/>
      <c r="PTT900" s="2198"/>
      <c r="PTU900" s="2198"/>
      <c r="PTV900" s="2198"/>
      <c r="PTW900" s="2198"/>
      <c r="PTX900" s="2198"/>
      <c r="PTY900" s="2198"/>
      <c r="PTZ900" s="2198"/>
      <c r="PUA900" s="2198"/>
      <c r="PUB900" s="2198"/>
      <c r="PUC900" s="2198"/>
      <c r="PUD900" s="2198"/>
      <c r="PUE900" s="2198"/>
      <c r="PUF900" s="2198"/>
      <c r="PUG900" s="2198"/>
      <c r="PUH900" s="2198"/>
      <c r="PUI900" s="2198"/>
      <c r="PUJ900" s="2198"/>
      <c r="PUK900" s="2198"/>
      <c r="PUL900" s="2198"/>
      <c r="PUM900" s="2198"/>
      <c r="PUN900" s="2198"/>
      <c r="PUO900" s="2198"/>
      <c r="PUP900" s="2198"/>
      <c r="PUQ900" s="2198"/>
      <c r="PUR900" s="2198"/>
      <c r="PUS900" s="2198"/>
      <c r="PUT900" s="2198"/>
      <c r="PUU900" s="2198"/>
      <c r="PUV900" s="2198"/>
      <c r="PUW900" s="2198"/>
      <c r="PUX900" s="2198"/>
      <c r="PUY900" s="2198"/>
      <c r="PUZ900" s="2198"/>
      <c r="PVA900" s="2198"/>
      <c r="PVB900" s="2198"/>
      <c r="PVC900" s="2198"/>
      <c r="PVD900" s="2198"/>
      <c r="PVE900" s="2198"/>
      <c r="PVF900" s="2198"/>
      <c r="PVG900" s="2198"/>
      <c r="PVH900" s="2198"/>
      <c r="PVI900" s="2198"/>
      <c r="PVJ900" s="2198"/>
      <c r="PVK900" s="2198"/>
      <c r="PVL900" s="2198"/>
      <c r="PVM900" s="2198"/>
      <c r="PVN900" s="2198"/>
      <c r="PVO900" s="2198"/>
      <c r="PVP900" s="2198"/>
      <c r="PVQ900" s="2198"/>
      <c r="PVR900" s="2198"/>
      <c r="PVS900" s="2198"/>
      <c r="PVT900" s="2198"/>
      <c r="PVU900" s="2198"/>
      <c r="PVV900" s="2198"/>
      <c r="PVW900" s="2198"/>
      <c r="PVX900" s="2198"/>
      <c r="PVY900" s="2198"/>
      <c r="PVZ900" s="2198"/>
      <c r="PWA900" s="2198"/>
      <c r="PWB900" s="2198"/>
      <c r="PWC900" s="2198"/>
      <c r="PWD900" s="2198"/>
      <c r="PWE900" s="2198"/>
      <c r="PWF900" s="2198"/>
      <c r="PWG900" s="2198"/>
      <c r="PWH900" s="2198"/>
      <c r="PWI900" s="2198"/>
      <c r="PWJ900" s="2198"/>
      <c r="PWK900" s="2198"/>
      <c r="PWL900" s="2198"/>
      <c r="PWM900" s="2198"/>
      <c r="PWN900" s="2198"/>
      <c r="PWO900" s="2198"/>
      <c r="PWP900" s="2198"/>
      <c r="PWQ900" s="2198"/>
      <c r="PWR900" s="2198"/>
      <c r="PWS900" s="2198"/>
      <c r="PWT900" s="2198"/>
      <c r="PWU900" s="2198"/>
      <c r="PWV900" s="2198"/>
      <c r="PWW900" s="2198"/>
      <c r="PWX900" s="2198"/>
      <c r="PWY900" s="2198"/>
      <c r="PWZ900" s="2198"/>
      <c r="PXA900" s="2198"/>
      <c r="PXB900" s="2198"/>
      <c r="PXC900" s="2198"/>
      <c r="PXD900" s="2198"/>
      <c r="PXE900" s="2198"/>
      <c r="PXF900" s="2198"/>
      <c r="PXG900" s="2198"/>
      <c r="PXH900" s="2198"/>
      <c r="PXI900" s="2198"/>
      <c r="PXJ900" s="2198"/>
      <c r="PXK900" s="2198"/>
      <c r="PXL900" s="2198"/>
      <c r="PXM900" s="2198"/>
      <c r="PXN900" s="2198"/>
      <c r="PXO900" s="2198"/>
      <c r="PXP900" s="2198"/>
      <c r="PXQ900" s="2198"/>
      <c r="PXR900" s="2198"/>
      <c r="PXS900" s="2198"/>
      <c r="PXT900" s="2198"/>
      <c r="PXU900" s="2198"/>
      <c r="PXV900" s="2198"/>
      <c r="PXW900" s="2198"/>
      <c r="PXX900" s="2198"/>
      <c r="PXY900" s="2198"/>
      <c r="PXZ900" s="2198"/>
      <c r="PYA900" s="2198"/>
      <c r="PYB900" s="2198"/>
      <c r="PYC900" s="2198"/>
      <c r="PYD900" s="2198"/>
      <c r="PYE900" s="2198"/>
      <c r="PYF900" s="2198"/>
      <c r="PYG900" s="2198"/>
      <c r="PYH900" s="2198"/>
      <c r="PYI900" s="2198"/>
      <c r="PYJ900" s="2198"/>
      <c r="PYK900" s="2198"/>
      <c r="PYL900" s="2198"/>
      <c r="PYM900" s="2198"/>
      <c r="PYN900" s="2198"/>
      <c r="PYO900" s="2198"/>
      <c r="PYP900" s="2198"/>
      <c r="PYQ900" s="2198"/>
      <c r="PYR900" s="2198"/>
      <c r="PYS900" s="2198"/>
      <c r="PYT900" s="2198"/>
      <c r="PYU900" s="2198"/>
      <c r="PYV900" s="2198"/>
      <c r="PYW900" s="2198"/>
      <c r="PYX900" s="2198"/>
      <c r="PYY900" s="2198"/>
      <c r="PYZ900" s="2198"/>
      <c r="PZA900" s="2198"/>
      <c r="PZB900" s="2198"/>
      <c r="PZC900" s="2198"/>
      <c r="PZD900" s="2198"/>
      <c r="PZE900" s="2198"/>
      <c r="PZF900" s="2198"/>
      <c r="PZG900" s="2198"/>
      <c r="PZH900" s="2198"/>
      <c r="PZI900" s="2198"/>
      <c r="PZJ900" s="2198"/>
      <c r="PZK900" s="2198"/>
      <c r="PZL900" s="2198"/>
      <c r="PZM900" s="2198"/>
      <c r="PZN900" s="2198"/>
      <c r="PZO900" s="2198"/>
      <c r="PZP900" s="2198"/>
      <c r="PZQ900" s="2198"/>
      <c r="PZR900" s="2198"/>
      <c r="PZS900" s="2198"/>
      <c r="PZT900" s="2198"/>
      <c r="PZU900" s="2198"/>
      <c r="PZV900" s="2198"/>
      <c r="PZW900" s="2198"/>
      <c r="PZX900" s="2198"/>
      <c r="PZY900" s="2198"/>
      <c r="PZZ900" s="2198"/>
      <c r="QAA900" s="2198"/>
      <c r="QAB900" s="2198"/>
      <c r="QAC900" s="2198"/>
      <c r="QAD900" s="2198"/>
      <c r="QAE900" s="2198"/>
      <c r="QAI900" s="2198"/>
      <c r="QAJ900" s="2198"/>
      <c r="QAK900" s="2198"/>
      <c r="QAL900" s="2198"/>
      <c r="QAM900" s="2198"/>
      <c r="QAN900" s="2198"/>
      <c r="QAO900" s="2198"/>
      <c r="QAP900" s="2198"/>
      <c r="QAQ900" s="2198"/>
      <c r="QAR900" s="2198"/>
      <c r="QAS900" s="2198"/>
      <c r="QAT900" s="2198"/>
      <c r="QAU900" s="2198"/>
      <c r="QAV900" s="2198"/>
      <c r="QAW900" s="2198"/>
      <c r="QAX900" s="2198"/>
      <c r="QAY900" s="2198"/>
      <c r="QAZ900" s="2198"/>
      <c r="QBA900" s="2198"/>
      <c r="QBB900" s="2198"/>
      <c r="QBC900" s="2198"/>
      <c r="QBD900" s="2198"/>
      <c r="QBE900" s="2198"/>
      <c r="QBF900" s="2198"/>
      <c r="QBG900" s="2198"/>
      <c r="QBH900" s="2198"/>
      <c r="QBI900" s="2198"/>
      <c r="QBJ900" s="2198"/>
      <c r="QBK900" s="2198"/>
      <c r="QBL900" s="2198"/>
      <c r="QBM900" s="2198"/>
      <c r="QBN900" s="2198"/>
      <c r="QBO900" s="2198"/>
      <c r="QBP900" s="2198"/>
      <c r="QBQ900" s="2198"/>
      <c r="QBR900" s="2198"/>
      <c r="QBS900" s="2198"/>
      <c r="QBT900" s="2198"/>
      <c r="QBU900" s="2198"/>
      <c r="QBV900" s="2198"/>
      <c r="QBW900" s="2198"/>
      <c r="QBX900" s="2198"/>
      <c r="QBY900" s="2198"/>
      <c r="QBZ900" s="2198"/>
      <c r="QCA900" s="2198"/>
      <c r="QCB900" s="2198"/>
      <c r="QCC900" s="2198"/>
      <c r="QCD900" s="2198"/>
      <c r="QCE900" s="2198"/>
      <c r="QCF900" s="2198"/>
      <c r="QCG900" s="2198"/>
      <c r="QCH900" s="2198"/>
      <c r="QCI900" s="2198"/>
      <c r="QCJ900" s="2198"/>
      <c r="QCK900" s="2198"/>
      <c r="QCL900" s="2198"/>
      <c r="QCM900" s="2198"/>
      <c r="QCN900" s="2198"/>
      <c r="QCO900" s="2198"/>
      <c r="QCP900" s="2198"/>
      <c r="QCQ900" s="2198"/>
      <c r="QCR900" s="2198"/>
      <c r="QCS900" s="2198"/>
      <c r="QCT900" s="2198"/>
      <c r="QCU900" s="2198"/>
      <c r="QCV900" s="2198"/>
      <c r="QCW900" s="2198"/>
      <c r="QCX900" s="2198"/>
      <c r="QCY900" s="2198"/>
      <c r="QCZ900" s="2198"/>
      <c r="QDA900" s="2198"/>
      <c r="QDB900" s="2198"/>
      <c r="QDC900" s="2198"/>
      <c r="QDD900" s="2198"/>
      <c r="QDE900" s="2198"/>
      <c r="QDF900" s="2198"/>
      <c r="QDG900" s="2198"/>
      <c r="QDH900" s="2198"/>
      <c r="QDI900" s="2198"/>
      <c r="QDJ900" s="2198"/>
      <c r="QDK900" s="2198"/>
      <c r="QDL900" s="2198"/>
      <c r="QDM900" s="2198"/>
      <c r="QDN900" s="2198"/>
      <c r="QDO900" s="2198"/>
      <c r="QDP900" s="2198"/>
      <c r="QDQ900" s="2198"/>
      <c r="QDR900" s="2198"/>
      <c r="QDS900" s="2198"/>
      <c r="QDT900" s="2198"/>
      <c r="QDU900" s="2198"/>
      <c r="QDV900" s="2198"/>
      <c r="QDW900" s="2198"/>
      <c r="QDX900" s="2198"/>
      <c r="QDY900" s="2198"/>
      <c r="QDZ900" s="2198"/>
      <c r="QEA900" s="2198"/>
      <c r="QEB900" s="2198"/>
      <c r="QEC900" s="2198"/>
      <c r="QED900" s="2198"/>
      <c r="QEE900" s="2198"/>
      <c r="QEF900" s="2198"/>
      <c r="QEG900" s="2198"/>
      <c r="QEH900" s="2198"/>
      <c r="QEI900" s="2198"/>
      <c r="QEJ900" s="2198"/>
      <c r="QEK900" s="2198"/>
      <c r="QEL900" s="2198"/>
      <c r="QEM900" s="2198"/>
      <c r="QEN900" s="2198"/>
      <c r="QEO900" s="2198"/>
      <c r="QEP900" s="2198"/>
      <c r="QEQ900" s="2198"/>
      <c r="QER900" s="2198"/>
      <c r="QES900" s="2198"/>
      <c r="QET900" s="2198"/>
      <c r="QEU900" s="2198"/>
      <c r="QEV900" s="2198"/>
      <c r="QEW900" s="2198"/>
      <c r="QEX900" s="2198"/>
      <c r="QEY900" s="2198"/>
      <c r="QEZ900" s="2198"/>
      <c r="QFA900" s="2198"/>
      <c r="QFB900" s="2198"/>
      <c r="QFC900" s="2198"/>
      <c r="QFD900" s="2198"/>
      <c r="QFE900" s="2198"/>
      <c r="QFF900" s="2198"/>
      <c r="QFG900" s="2198"/>
      <c r="QFH900" s="2198"/>
      <c r="QFI900" s="2198"/>
      <c r="QFJ900" s="2198"/>
      <c r="QFK900" s="2198"/>
      <c r="QFL900" s="2198"/>
      <c r="QFM900" s="2198"/>
      <c r="QFN900" s="2198"/>
      <c r="QFO900" s="2198"/>
      <c r="QFP900" s="2198"/>
      <c r="QFQ900" s="2198"/>
      <c r="QFR900" s="2198"/>
      <c r="QFS900" s="2198"/>
      <c r="QFT900" s="2198"/>
      <c r="QFU900" s="2198"/>
      <c r="QFV900" s="2198"/>
      <c r="QFW900" s="2198"/>
      <c r="QFX900" s="2198"/>
      <c r="QFY900" s="2198"/>
      <c r="QFZ900" s="2198"/>
      <c r="QGA900" s="2198"/>
      <c r="QGB900" s="2198"/>
      <c r="QGC900" s="2198"/>
      <c r="QGD900" s="2198"/>
      <c r="QGE900" s="2198"/>
      <c r="QGF900" s="2198"/>
      <c r="QGG900" s="2198"/>
      <c r="QGH900" s="2198"/>
      <c r="QGI900" s="2198"/>
      <c r="QGJ900" s="2198"/>
      <c r="QGK900" s="2198"/>
      <c r="QGL900" s="2198"/>
      <c r="QGM900" s="2198"/>
      <c r="QGN900" s="2198"/>
      <c r="QGO900" s="2198"/>
      <c r="QGP900" s="2198"/>
      <c r="QGQ900" s="2198"/>
      <c r="QGR900" s="2198"/>
      <c r="QGS900" s="2198"/>
      <c r="QGT900" s="2198"/>
      <c r="QGU900" s="2198"/>
      <c r="QGV900" s="2198"/>
      <c r="QGW900" s="2198"/>
      <c r="QGX900" s="2198"/>
      <c r="QGY900" s="2198"/>
      <c r="QGZ900" s="2198"/>
      <c r="QHA900" s="2198"/>
      <c r="QHB900" s="2198"/>
      <c r="QHC900" s="2198"/>
      <c r="QHD900" s="2198"/>
      <c r="QHE900" s="2198"/>
      <c r="QHF900" s="2198"/>
      <c r="QHG900" s="2198"/>
      <c r="QHH900" s="2198"/>
      <c r="QHI900" s="2198"/>
      <c r="QHJ900" s="2198"/>
      <c r="QHK900" s="2198"/>
      <c r="QHL900" s="2198"/>
      <c r="QHM900" s="2198"/>
      <c r="QHN900" s="2198"/>
      <c r="QHO900" s="2198"/>
      <c r="QHP900" s="2198"/>
      <c r="QHQ900" s="2198"/>
      <c r="QHR900" s="2198"/>
      <c r="QHS900" s="2198"/>
      <c r="QHT900" s="2198"/>
      <c r="QHU900" s="2198"/>
      <c r="QHV900" s="2198"/>
      <c r="QHW900" s="2198"/>
      <c r="QHX900" s="2198"/>
      <c r="QHY900" s="2198"/>
      <c r="QHZ900" s="2198"/>
      <c r="QIA900" s="2198"/>
      <c r="QIB900" s="2198"/>
      <c r="QIC900" s="2198"/>
      <c r="QID900" s="2198"/>
      <c r="QIE900" s="2198"/>
      <c r="QIF900" s="2198"/>
      <c r="QIG900" s="2198"/>
      <c r="QIH900" s="2198"/>
      <c r="QII900" s="2198"/>
      <c r="QIJ900" s="2198"/>
      <c r="QIK900" s="2198"/>
      <c r="QIL900" s="2198"/>
      <c r="QIM900" s="2198"/>
      <c r="QIN900" s="2198"/>
      <c r="QIO900" s="2198"/>
      <c r="QIP900" s="2198"/>
      <c r="QIQ900" s="2198"/>
      <c r="QIR900" s="2198"/>
      <c r="QIS900" s="2198"/>
      <c r="QIT900" s="2198"/>
      <c r="QIU900" s="2198"/>
      <c r="QIV900" s="2198"/>
      <c r="QIW900" s="2198"/>
      <c r="QIX900" s="2198"/>
      <c r="QIY900" s="2198"/>
      <c r="QIZ900" s="2198"/>
      <c r="QJA900" s="2198"/>
      <c r="QJB900" s="2198"/>
      <c r="QJC900" s="2198"/>
      <c r="QJD900" s="2198"/>
      <c r="QJE900" s="2198"/>
      <c r="QJF900" s="2198"/>
      <c r="QJG900" s="2198"/>
      <c r="QJH900" s="2198"/>
      <c r="QJI900" s="2198"/>
      <c r="QJJ900" s="2198"/>
      <c r="QJK900" s="2198"/>
      <c r="QJL900" s="2198"/>
      <c r="QJM900" s="2198"/>
      <c r="QJN900" s="2198"/>
      <c r="QJO900" s="2198"/>
      <c r="QJP900" s="2198"/>
      <c r="QJQ900" s="2198"/>
      <c r="QJR900" s="2198"/>
      <c r="QJS900" s="2198"/>
      <c r="QJT900" s="2198"/>
      <c r="QJU900" s="2198"/>
      <c r="QJV900" s="2198"/>
      <c r="QJW900" s="2198"/>
      <c r="QJX900" s="2198"/>
      <c r="QJY900" s="2198"/>
      <c r="QJZ900" s="2198"/>
      <c r="QKA900" s="2198"/>
      <c r="QKE900" s="2198"/>
      <c r="QKF900" s="2198"/>
      <c r="QKG900" s="2198"/>
      <c r="QKH900" s="2198"/>
      <c r="QKI900" s="2198"/>
      <c r="QKJ900" s="2198"/>
      <c r="QKK900" s="2198"/>
      <c r="QKL900" s="2198"/>
      <c r="QKM900" s="2198"/>
      <c r="QKN900" s="2198"/>
      <c r="QKO900" s="2198"/>
      <c r="QKP900" s="2198"/>
      <c r="QKQ900" s="2198"/>
      <c r="QKR900" s="2198"/>
      <c r="QKS900" s="2198"/>
      <c r="QKT900" s="2198"/>
      <c r="QKU900" s="2198"/>
      <c r="QKV900" s="2198"/>
      <c r="QKW900" s="2198"/>
      <c r="QKX900" s="2198"/>
      <c r="QKY900" s="2198"/>
      <c r="QKZ900" s="2198"/>
      <c r="QLA900" s="2198"/>
      <c r="QLB900" s="2198"/>
      <c r="QLC900" s="2198"/>
      <c r="QLD900" s="2198"/>
      <c r="QLE900" s="2198"/>
      <c r="QLF900" s="2198"/>
      <c r="QLG900" s="2198"/>
      <c r="QLH900" s="2198"/>
      <c r="QLI900" s="2198"/>
      <c r="QLJ900" s="2198"/>
      <c r="QLK900" s="2198"/>
      <c r="QLL900" s="2198"/>
      <c r="QLM900" s="2198"/>
      <c r="QLN900" s="2198"/>
      <c r="QLO900" s="2198"/>
      <c r="QLP900" s="2198"/>
      <c r="QLQ900" s="2198"/>
      <c r="QLR900" s="2198"/>
      <c r="QLS900" s="2198"/>
      <c r="QLT900" s="2198"/>
      <c r="QLU900" s="2198"/>
      <c r="QLV900" s="2198"/>
      <c r="QLW900" s="2198"/>
      <c r="QLX900" s="2198"/>
      <c r="QLY900" s="2198"/>
      <c r="QLZ900" s="2198"/>
      <c r="QMA900" s="2198"/>
      <c r="QMB900" s="2198"/>
      <c r="QMC900" s="2198"/>
      <c r="QMD900" s="2198"/>
      <c r="QME900" s="2198"/>
      <c r="QMF900" s="2198"/>
      <c r="QMG900" s="2198"/>
      <c r="QMH900" s="2198"/>
      <c r="QMI900" s="2198"/>
      <c r="QMJ900" s="2198"/>
      <c r="QMK900" s="2198"/>
      <c r="QML900" s="2198"/>
      <c r="QMM900" s="2198"/>
      <c r="QMN900" s="2198"/>
      <c r="QMO900" s="2198"/>
      <c r="QMP900" s="2198"/>
      <c r="QMQ900" s="2198"/>
      <c r="QMR900" s="2198"/>
      <c r="QMS900" s="2198"/>
      <c r="QMT900" s="2198"/>
      <c r="QMU900" s="2198"/>
      <c r="QMV900" s="2198"/>
      <c r="QMW900" s="2198"/>
      <c r="QMX900" s="2198"/>
      <c r="QMY900" s="2198"/>
      <c r="QMZ900" s="2198"/>
      <c r="QNA900" s="2198"/>
      <c r="QNB900" s="2198"/>
      <c r="QNC900" s="2198"/>
      <c r="QND900" s="2198"/>
      <c r="QNE900" s="2198"/>
      <c r="QNF900" s="2198"/>
      <c r="QNG900" s="2198"/>
      <c r="QNH900" s="2198"/>
      <c r="QNI900" s="2198"/>
      <c r="QNJ900" s="2198"/>
      <c r="QNK900" s="2198"/>
      <c r="QNL900" s="2198"/>
      <c r="QNM900" s="2198"/>
      <c r="QNN900" s="2198"/>
      <c r="QNO900" s="2198"/>
      <c r="QNP900" s="2198"/>
      <c r="QNQ900" s="2198"/>
      <c r="QNR900" s="2198"/>
      <c r="QNS900" s="2198"/>
      <c r="QNT900" s="2198"/>
      <c r="QNU900" s="2198"/>
      <c r="QNV900" s="2198"/>
      <c r="QNW900" s="2198"/>
      <c r="QNX900" s="2198"/>
      <c r="QNY900" s="2198"/>
      <c r="QNZ900" s="2198"/>
      <c r="QOA900" s="2198"/>
      <c r="QOB900" s="2198"/>
      <c r="QOC900" s="2198"/>
      <c r="QOD900" s="2198"/>
      <c r="QOE900" s="2198"/>
      <c r="QOF900" s="2198"/>
      <c r="QOG900" s="2198"/>
      <c r="QOH900" s="2198"/>
      <c r="QOI900" s="2198"/>
      <c r="QOJ900" s="2198"/>
      <c r="QOK900" s="2198"/>
      <c r="QOL900" s="2198"/>
      <c r="QOM900" s="2198"/>
      <c r="QON900" s="2198"/>
      <c r="QOO900" s="2198"/>
      <c r="QOP900" s="2198"/>
      <c r="QOQ900" s="2198"/>
      <c r="QOR900" s="2198"/>
      <c r="QOS900" s="2198"/>
      <c r="QOT900" s="2198"/>
      <c r="QOU900" s="2198"/>
      <c r="QOV900" s="2198"/>
      <c r="QOW900" s="2198"/>
      <c r="QOX900" s="2198"/>
      <c r="QOY900" s="2198"/>
      <c r="QOZ900" s="2198"/>
      <c r="QPA900" s="2198"/>
      <c r="QPB900" s="2198"/>
      <c r="QPC900" s="2198"/>
      <c r="QPD900" s="2198"/>
      <c r="QPE900" s="2198"/>
      <c r="QPF900" s="2198"/>
      <c r="QPG900" s="2198"/>
      <c r="QPH900" s="2198"/>
      <c r="QPI900" s="2198"/>
      <c r="QPJ900" s="2198"/>
      <c r="QPK900" s="2198"/>
      <c r="QPL900" s="2198"/>
      <c r="QPM900" s="2198"/>
      <c r="QPN900" s="2198"/>
      <c r="QPO900" s="2198"/>
      <c r="QPP900" s="2198"/>
      <c r="QPQ900" s="2198"/>
      <c r="QPR900" s="2198"/>
      <c r="QPS900" s="2198"/>
      <c r="QPT900" s="2198"/>
      <c r="QPU900" s="2198"/>
      <c r="QPV900" s="2198"/>
      <c r="QPW900" s="2198"/>
      <c r="QPX900" s="2198"/>
      <c r="QPY900" s="2198"/>
      <c r="QPZ900" s="2198"/>
      <c r="QQA900" s="2198"/>
      <c r="QQB900" s="2198"/>
      <c r="QQC900" s="2198"/>
      <c r="QQD900" s="2198"/>
      <c r="QQE900" s="2198"/>
      <c r="QQF900" s="2198"/>
      <c r="QQG900" s="2198"/>
      <c r="QQH900" s="2198"/>
      <c r="QQI900" s="2198"/>
      <c r="QQJ900" s="2198"/>
      <c r="QQK900" s="2198"/>
      <c r="QQL900" s="2198"/>
      <c r="QQM900" s="2198"/>
      <c r="QQN900" s="2198"/>
      <c r="QQO900" s="2198"/>
      <c r="QQP900" s="2198"/>
      <c r="QQQ900" s="2198"/>
      <c r="QQR900" s="2198"/>
      <c r="QQS900" s="2198"/>
      <c r="QQT900" s="2198"/>
      <c r="QQU900" s="2198"/>
      <c r="QQV900" s="2198"/>
      <c r="QQW900" s="2198"/>
      <c r="QQX900" s="2198"/>
      <c r="QQY900" s="2198"/>
      <c r="QQZ900" s="2198"/>
      <c r="QRA900" s="2198"/>
      <c r="QRB900" s="2198"/>
      <c r="QRC900" s="2198"/>
      <c r="QRD900" s="2198"/>
      <c r="QRE900" s="2198"/>
      <c r="QRF900" s="2198"/>
      <c r="QRG900" s="2198"/>
      <c r="QRH900" s="2198"/>
      <c r="QRI900" s="2198"/>
      <c r="QRJ900" s="2198"/>
      <c r="QRK900" s="2198"/>
      <c r="QRL900" s="2198"/>
      <c r="QRM900" s="2198"/>
      <c r="QRN900" s="2198"/>
      <c r="QRO900" s="2198"/>
      <c r="QRP900" s="2198"/>
      <c r="QRQ900" s="2198"/>
      <c r="QRR900" s="2198"/>
      <c r="QRS900" s="2198"/>
      <c r="QRT900" s="2198"/>
      <c r="QRU900" s="2198"/>
      <c r="QRV900" s="2198"/>
      <c r="QRW900" s="2198"/>
      <c r="QRX900" s="2198"/>
      <c r="QRY900" s="2198"/>
      <c r="QRZ900" s="2198"/>
      <c r="QSA900" s="2198"/>
      <c r="QSB900" s="2198"/>
      <c r="QSC900" s="2198"/>
      <c r="QSD900" s="2198"/>
      <c r="QSE900" s="2198"/>
      <c r="QSF900" s="2198"/>
      <c r="QSG900" s="2198"/>
      <c r="QSH900" s="2198"/>
      <c r="QSI900" s="2198"/>
      <c r="QSJ900" s="2198"/>
      <c r="QSK900" s="2198"/>
      <c r="QSL900" s="2198"/>
      <c r="QSM900" s="2198"/>
      <c r="QSN900" s="2198"/>
      <c r="QSO900" s="2198"/>
      <c r="QSP900" s="2198"/>
      <c r="QSQ900" s="2198"/>
      <c r="QSR900" s="2198"/>
      <c r="QSS900" s="2198"/>
      <c r="QST900" s="2198"/>
      <c r="QSU900" s="2198"/>
      <c r="QSV900" s="2198"/>
      <c r="QSW900" s="2198"/>
      <c r="QSX900" s="2198"/>
      <c r="QSY900" s="2198"/>
      <c r="QSZ900" s="2198"/>
      <c r="QTA900" s="2198"/>
      <c r="QTB900" s="2198"/>
      <c r="QTC900" s="2198"/>
      <c r="QTD900" s="2198"/>
      <c r="QTE900" s="2198"/>
      <c r="QTF900" s="2198"/>
      <c r="QTG900" s="2198"/>
      <c r="QTH900" s="2198"/>
      <c r="QTI900" s="2198"/>
      <c r="QTJ900" s="2198"/>
      <c r="QTK900" s="2198"/>
      <c r="QTL900" s="2198"/>
      <c r="QTM900" s="2198"/>
      <c r="QTN900" s="2198"/>
      <c r="QTO900" s="2198"/>
      <c r="QTP900" s="2198"/>
      <c r="QTQ900" s="2198"/>
      <c r="QTR900" s="2198"/>
      <c r="QTS900" s="2198"/>
      <c r="QTT900" s="2198"/>
      <c r="QTU900" s="2198"/>
      <c r="QTV900" s="2198"/>
      <c r="QTW900" s="2198"/>
      <c r="QUA900" s="2198"/>
      <c r="QUB900" s="2198"/>
      <c r="QUC900" s="2198"/>
      <c r="QUD900" s="2198"/>
      <c r="QUE900" s="2198"/>
      <c r="QUF900" s="2198"/>
      <c r="QUG900" s="2198"/>
      <c r="QUH900" s="2198"/>
      <c r="QUI900" s="2198"/>
      <c r="QUJ900" s="2198"/>
      <c r="QUK900" s="2198"/>
      <c r="QUL900" s="2198"/>
      <c r="QUM900" s="2198"/>
      <c r="QUN900" s="2198"/>
      <c r="QUO900" s="2198"/>
      <c r="QUP900" s="2198"/>
      <c r="QUQ900" s="2198"/>
      <c r="QUR900" s="2198"/>
      <c r="QUS900" s="2198"/>
      <c r="QUT900" s="2198"/>
      <c r="QUU900" s="2198"/>
      <c r="QUV900" s="2198"/>
      <c r="QUW900" s="2198"/>
      <c r="QUX900" s="2198"/>
      <c r="QUY900" s="2198"/>
      <c r="QUZ900" s="2198"/>
      <c r="QVA900" s="2198"/>
      <c r="QVB900" s="2198"/>
      <c r="QVC900" s="2198"/>
      <c r="QVD900" s="2198"/>
      <c r="QVE900" s="2198"/>
      <c r="QVF900" s="2198"/>
      <c r="QVG900" s="2198"/>
      <c r="QVH900" s="2198"/>
      <c r="QVI900" s="2198"/>
      <c r="QVJ900" s="2198"/>
      <c r="QVK900" s="2198"/>
      <c r="QVL900" s="2198"/>
      <c r="QVM900" s="2198"/>
      <c r="QVN900" s="2198"/>
      <c r="QVO900" s="2198"/>
      <c r="QVP900" s="2198"/>
      <c r="QVQ900" s="2198"/>
      <c r="QVR900" s="2198"/>
      <c r="QVS900" s="2198"/>
      <c r="QVT900" s="2198"/>
      <c r="QVU900" s="2198"/>
      <c r="QVV900" s="2198"/>
      <c r="QVW900" s="2198"/>
      <c r="QVX900" s="2198"/>
      <c r="QVY900" s="2198"/>
      <c r="QVZ900" s="2198"/>
      <c r="QWA900" s="2198"/>
      <c r="QWB900" s="2198"/>
      <c r="QWC900" s="2198"/>
      <c r="QWD900" s="2198"/>
      <c r="QWE900" s="2198"/>
      <c r="QWF900" s="2198"/>
      <c r="QWG900" s="2198"/>
      <c r="QWH900" s="2198"/>
      <c r="QWI900" s="2198"/>
      <c r="QWJ900" s="2198"/>
      <c r="QWK900" s="2198"/>
      <c r="QWL900" s="2198"/>
      <c r="QWM900" s="2198"/>
      <c r="QWN900" s="2198"/>
      <c r="QWO900" s="2198"/>
      <c r="QWP900" s="2198"/>
      <c r="QWQ900" s="2198"/>
      <c r="QWR900" s="2198"/>
      <c r="QWS900" s="2198"/>
      <c r="QWT900" s="2198"/>
      <c r="QWU900" s="2198"/>
      <c r="QWV900" s="2198"/>
      <c r="QWW900" s="2198"/>
      <c r="QWX900" s="2198"/>
      <c r="QWY900" s="2198"/>
      <c r="QWZ900" s="2198"/>
      <c r="QXA900" s="2198"/>
      <c r="QXB900" s="2198"/>
      <c r="QXC900" s="2198"/>
      <c r="QXD900" s="2198"/>
      <c r="QXE900" s="2198"/>
      <c r="QXF900" s="2198"/>
      <c r="QXG900" s="2198"/>
      <c r="QXH900" s="2198"/>
      <c r="QXI900" s="2198"/>
      <c r="QXJ900" s="2198"/>
      <c r="QXK900" s="2198"/>
      <c r="QXL900" s="2198"/>
      <c r="QXM900" s="2198"/>
      <c r="QXN900" s="2198"/>
      <c r="QXO900" s="2198"/>
      <c r="QXP900" s="2198"/>
      <c r="QXQ900" s="2198"/>
      <c r="QXR900" s="2198"/>
      <c r="QXS900" s="2198"/>
      <c r="QXT900" s="2198"/>
      <c r="QXU900" s="2198"/>
      <c r="QXV900" s="2198"/>
      <c r="QXW900" s="2198"/>
      <c r="QXX900" s="2198"/>
      <c r="QXY900" s="2198"/>
      <c r="QXZ900" s="2198"/>
      <c r="QYA900" s="2198"/>
      <c r="QYB900" s="2198"/>
      <c r="QYC900" s="2198"/>
      <c r="QYD900" s="2198"/>
      <c r="QYE900" s="2198"/>
      <c r="QYF900" s="2198"/>
      <c r="QYG900" s="2198"/>
      <c r="QYH900" s="2198"/>
      <c r="QYI900" s="2198"/>
      <c r="QYJ900" s="2198"/>
      <c r="QYK900" s="2198"/>
      <c r="QYL900" s="2198"/>
      <c r="QYM900" s="2198"/>
      <c r="QYN900" s="2198"/>
      <c r="QYO900" s="2198"/>
      <c r="QYP900" s="2198"/>
      <c r="QYQ900" s="2198"/>
      <c r="QYR900" s="2198"/>
      <c r="QYS900" s="2198"/>
      <c r="QYT900" s="2198"/>
      <c r="QYU900" s="2198"/>
      <c r="QYV900" s="2198"/>
      <c r="QYW900" s="2198"/>
      <c r="QYX900" s="2198"/>
      <c r="QYY900" s="2198"/>
      <c r="QYZ900" s="2198"/>
      <c r="QZA900" s="2198"/>
      <c r="QZB900" s="2198"/>
      <c r="QZC900" s="2198"/>
      <c r="QZD900" s="2198"/>
      <c r="QZE900" s="2198"/>
      <c r="QZF900" s="2198"/>
      <c r="QZG900" s="2198"/>
      <c r="QZH900" s="2198"/>
      <c r="QZI900" s="2198"/>
      <c r="QZJ900" s="2198"/>
      <c r="QZK900" s="2198"/>
      <c r="QZL900" s="2198"/>
      <c r="QZM900" s="2198"/>
      <c r="QZN900" s="2198"/>
      <c r="QZO900" s="2198"/>
      <c r="QZP900" s="2198"/>
      <c r="QZQ900" s="2198"/>
      <c r="QZR900" s="2198"/>
      <c r="QZS900" s="2198"/>
      <c r="QZT900" s="2198"/>
      <c r="QZU900" s="2198"/>
      <c r="QZV900" s="2198"/>
      <c r="QZW900" s="2198"/>
      <c r="QZX900" s="2198"/>
      <c r="QZY900" s="2198"/>
      <c r="QZZ900" s="2198"/>
      <c r="RAA900" s="2198"/>
      <c r="RAB900" s="2198"/>
      <c r="RAC900" s="2198"/>
      <c r="RAD900" s="2198"/>
      <c r="RAE900" s="2198"/>
      <c r="RAF900" s="2198"/>
      <c r="RAG900" s="2198"/>
      <c r="RAH900" s="2198"/>
      <c r="RAI900" s="2198"/>
      <c r="RAJ900" s="2198"/>
      <c r="RAK900" s="2198"/>
      <c r="RAL900" s="2198"/>
      <c r="RAM900" s="2198"/>
      <c r="RAN900" s="2198"/>
      <c r="RAO900" s="2198"/>
      <c r="RAP900" s="2198"/>
      <c r="RAQ900" s="2198"/>
      <c r="RAR900" s="2198"/>
      <c r="RAS900" s="2198"/>
      <c r="RAT900" s="2198"/>
      <c r="RAU900" s="2198"/>
      <c r="RAV900" s="2198"/>
      <c r="RAW900" s="2198"/>
      <c r="RAX900" s="2198"/>
      <c r="RAY900" s="2198"/>
      <c r="RAZ900" s="2198"/>
      <c r="RBA900" s="2198"/>
      <c r="RBB900" s="2198"/>
      <c r="RBC900" s="2198"/>
      <c r="RBD900" s="2198"/>
      <c r="RBE900" s="2198"/>
      <c r="RBF900" s="2198"/>
      <c r="RBG900" s="2198"/>
      <c r="RBH900" s="2198"/>
      <c r="RBI900" s="2198"/>
      <c r="RBJ900" s="2198"/>
      <c r="RBK900" s="2198"/>
      <c r="RBL900" s="2198"/>
      <c r="RBM900" s="2198"/>
      <c r="RBN900" s="2198"/>
      <c r="RBO900" s="2198"/>
      <c r="RBP900" s="2198"/>
      <c r="RBQ900" s="2198"/>
      <c r="RBR900" s="2198"/>
      <c r="RBS900" s="2198"/>
      <c r="RBT900" s="2198"/>
      <c r="RBU900" s="2198"/>
      <c r="RBV900" s="2198"/>
      <c r="RBW900" s="2198"/>
      <c r="RBX900" s="2198"/>
      <c r="RBY900" s="2198"/>
      <c r="RBZ900" s="2198"/>
      <c r="RCA900" s="2198"/>
      <c r="RCB900" s="2198"/>
      <c r="RCC900" s="2198"/>
      <c r="RCD900" s="2198"/>
      <c r="RCE900" s="2198"/>
      <c r="RCF900" s="2198"/>
      <c r="RCG900" s="2198"/>
      <c r="RCH900" s="2198"/>
      <c r="RCI900" s="2198"/>
      <c r="RCJ900" s="2198"/>
      <c r="RCK900" s="2198"/>
      <c r="RCL900" s="2198"/>
      <c r="RCM900" s="2198"/>
      <c r="RCN900" s="2198"/>
      <c r="RCO900" s="2198"/>
      <c r="RCP900" s="2198"/>
      <c r="RCQ900" s="2198"/>
      <c r="RCR900" s="2198"/>
      <c r="RCS900" s="2198"/>
      <c r="RCT900" s="2198"/>
      <c r="RCU900" s="2198"/>
      <c r="RCV900" s="2198"/>
      <c r="RCW900" s="2198"/>
      <c r="RCX900" s="2198"/>
      <c r="RCY900" s="2198"/>
      <c r="RCZ900" s="2198"/>
      <c r="RDA900" s="2198"/>
      <c r="RDB900" s="2198"/>
      <c r="RDC900" s="2198"/>
      <c r="RDD900" s="2198"/>
      <c r="RDE900" s="2198"/>
      <c r="RDF900" s="2198"/>
      <c r="RDG900" s="2198"/>
      <c r="RDH900" s="2198"/>
      <c r="RDI900" s="2198"/>
      <c r="RDJ900" s="2198"/>
      <c r="RDK900" s="2198"/>
      <c r="RDL900" s="2198"/>
      <c r="RDM900" s="2198"/>
      <c r="RDN900" s="2198"/>
      <c r="RDO900" s="2198"/>
      <c r="RDP900" s="2198"/>
      <c r="RDQ900" s="2198"/>
      <c r="RDR900" s="2198"/>
      <c r="RDS900" s="2198"/>
      <c r="RDW900" s="2198"/>
      <c r="RDX900" s="2198"/>
      <c r="RDY900" s="2198"/>
      <c r="RDZ900" s="2198"/>
      <c r="REA900" s="2198"/>
      <c r="REB900" s="2198"/>
      <c r="REC900" s="2198"/>
      <c r="RED900" s="2198"/>
      <c r="REE900" s="2198"/>
      <c r="REF900" s="2198"/>
      <c r="REG900" s="2198"/>
      <c r="REH900" s="2198"/>
      <c r="REI900" s="2198"/>
      <c r="REJ900" s="2198"/>
      <c r="REK900" s="2198"/>
      <c r="REL900" s="2198"/>
      <c r="REM900" s="2198"/>
      <c r="REN900" s="2198"/>
      <c r="REO900" s="2198"/>
      <c r="REP900" s="2198"/>
      <c r="REQ900" s="2198"/>
      <c r="RER900" s="2198"/>
      <c r="RES900" s="2198"/>
      <c r="RET900" s="2198"/>
      <c r="REU900" s="2198"/>
      <c r="REV900" s="2198"/>
      <c r="REW900" s="2198"/>
      <c r="REX900" s="2198"/>
      <c r="REY900" s="2198"/>
      <c r="REZ900" s="2198"/>
      <c r="RFA900" s="2198"/>
      <c r="RFB900" s="2198"/>
      <c r="RFC900" s="2198"/>
      <c r="RFD900" s="2198"/>
      <c r="RFE900" s="2198"/>
      <c r="RFF900" s="2198"/>
      <c r="RFG900" s="2198"/>
      <c r="RFH900" s="2198"/>
      <c r="RFI900" s="2198"/>
      <c r="RFJ900" s="2198"/>
      <c r="RFK900" s="2198"/>
      <c r="RFL900" s="2198"/>
      <c r="RFM900" s="2198"/>
      <c r="RFN900" s="2198"/>
      <c r="RFO900" s="2198"/>
      <c r="RFP900" s="2198"/>
      <c r="RFQ900" s="2198"/>
      <c r="RFR900" s="2198"/>
      <c r="RFS900" s="2198"/>
      <c r="RFT900" s="2198"/>
      <c r="RFU900" s="2198"/>
      <c r="RFV900" s="2198"/>
      <c r="RFW900" s="2198"/>
      <c r="RFX900" s="2198"/>
      <c r="RFY900" s="2198"/>
      <c r="RFZ900" s="2198"/>
      <c r="RGA900" s="2198"/>
      <c r="RGB900" s="2198"/>
      <c r="RGC900" s="2198"/>
      <c r="RGD900" s="2198"/>
      <c r="RGE900" s="2198"/>
      <c r="RGF900" s="2198"/>
      <c r="RGG900" s="2198"/>
      <c r="RGH900" s="2198"/>
      <c r="RGI900" s="2198"/>
      <c r="RGJ900" s="2198"/>
      <c r="RGK900" s="2198"/>
      <c r="RGL900" s="2198"/>
      <c r="RGM900" s="2198"/>
      <c r="RGN900" s="2198"/>
      <c r="RGO900" s="2198"/>
      <c r="RGP900" s="2198"/>
      <c r="RGQ900" s="2198"/>
      <c r="RGR900" s="2198"/>
      <c r="RGS900" s="2198"/>
      <c r="RGT900" s="2198"/>
      <c r="RGU900" s="2198"/>
      <c r="RGV900" s="2198"/>
      <c r="RGW900" s="2198"/>
      <c r="RGX900" s="2198"/>
      <c r="RGY900" s="2198"/>
      <c r="RGZ900" s="2198"/>
      <c r="RHA900" s="2198"/>
      <c r="RHB900" s="2198"/>
      <c r="RHC900" s="2198"/>
      <c r="RHD900" s="2198"/>
      <c r="RHE900" s="2198"/>
      <c r="RHF900" s="2198"/>
      <c r="RHG900" s="2198"/>
      <c r="RHH900" s="2198"/>
      <c r="RHI900" s="2198"/>
      <c r="RHJ900" s="2198"/>
      <c r="RHK900" s="2198"/>
      <c r="RHL900" s="2198"/>
      <c r="RHM900" s="2198"/>
      <c r="RHN900" s="2198"/>
      <c r="RHO900" s="2198"/>
      <c r="RHP900" s="2198"/>
      <c r="RHQ900" s="2198"/>
      <c r="RHR900" s="2198"/>
      <c r="RHS900" s="2198"/>
      <c r="RHT900" s="2198"/>
      <c r="RHU900" s="2198"/>
      <c r="RHV900" s="2198"/>
      <c r="RHW900" s="2198"/>
      <c r="RHX900" s="2198"/>
      <c r="RHY900" s="2198"/>
      <c r="RHZ900" s="2198"/>
      <c r="RIA900" s="2198"/>
      <c r="RIB900" s="2198"/>
      <c r="RIC900" s="2198"/>
      <c r="RID900" s="2198"/>
      <c r="RIE900" s="2198"/>
      <c r="RIF900" s="2198"/>
      <c r="RIG900" s="2198"/>
      <c r="RIH900" s="2198"/>
      <c r="RII900" s="2198"/>
      <c r="RIJ900" s="2198"/>
      <c r="RIK900" s="2198"/>
      <c r="RIL900" s="2198"/>
      <c r="RIM900" s="2198"/>
      <c r="RIN900" s="2198"/>
      <c r="RIO900" s="2198"/>
      <c r="RIP900" s="2198"/>
      <c r="RIQ900" s="2198"/>
      <c r="RIR900" s="2198"/>
      <c r="RIS900" s="2198"/>
      <c r="RIT900" s="2198"/>
      <c r="RIU900" s="2198"/>
      <c r="RIV900" s="2198"/>
      <c r="RIW900" s="2198"/>
      <c r="RIX900" s="2198"/>
      <c r="RIY900" s="2198"/>
      <c r="RIZ900" s="2198"/>
      <c r="RJA900" s="2198"/>
      <c r="RJB900" s="2198"/>
      <c r="RJC900" s="2198"/>
      <c r="RJD900" s="2198"/>
      <c r="RJE900" s="2198"/>
      <c r="RJF900" s="2198"/>
      <c r="RJG900" s="2198"/>
      <c r="RJH900" s="2198"/>
      <c r="RJI900" s="2198"/>
      <c r="RJJ900" s="2198"/>
      <c r="RJK900" s="2198"/>
      <c r="RJL900" s="2198"/>
      <c r="RJM900" s="2198"/>
      <c r="RJN900" s="2198"/>
      <c r="RJO900" s="2198"/>
      <c r="RJP900" s="2198"/>
      <c r="RJQ900" s="2198"/>
      <c r="RJR900" s="2198"/>
      <c r="RJS900" s="2198"/>
      <c r="RJT900" s="2198"/>
      <c r="RJU900" s="2198"/>
      <c r="RJV900" s="2198"/>
      <c r="RJW900" s="2198"/>
      <c r="RJX900" s="2198"/>
      <c r="RJY900" s="2198"/>
      <c r="RJZ900" s="2198"/>
      <c r="RKA900" s="2198"/>
      <c r="RKB900" s="2198"/>
      <c r="RKC900" s="2198"/>
      <c r="RKD900" s="2198"/>
      <c r="RKE900" s="2198"/>
      <c r="RKF900" s="2198"/>
      <c r="RKG900" s="2198"/>
      <c r="RKH900" s="2198"/>
      <c r="RKI900" s="2198"/>
      <c r="RKJ900" s="2198"/>
      <c r="RKK900" s="2198"/>
      <c r="RKL900" s="2198"/>
      <c r="RKM900" s="2198"/>
      <c r="RKN900" s="2198"/>
      <c r="RKO900" s="2198"/>
      <c r="RKP900" s="2198"/>
      <c r="RKQ900" s="2198"/>
      <c r="RKR900" s="2198"/>
      <c r="RKS900" s="2198"/>
      <c r="RKT900" s="2198"/>
      <c r="RKU900" s="2198"/>
      <c r="RKV900" s="2198"/>
      <c r="RKW900" s="2198"/>
      <c r="RKX900" s="2198"/>
      <c r="RKY900" s="2198"/>
      <c r="RKZ900" s="2198"/>
      <c r="RLA900" s="2198"/>
      <c r="RLB900" s="2198"/>
      <c r="RLC900" s="2198"/>
      <c r="RLD900" s="2198"/>
      <c r="RLE900" s="2198"/>
      <c r="RLF900" s="2198"/>
      <c r="RLG900" s="2198"/>
      <c r="RLH900" s="2198"/>
      <c r="RLI900" s="2198"/>
      <c r="RLJ900" s="2198"/>
      <c r="RLK900" s="2198"/>
      <c r="RLL900" s="2198"/>
      <c r="RLM900" s="2198"/>
      <c r="RLN900" s="2198"/>
      <c r="RLO900" s="2198"/>
      <c r="RLP900" s="2198"/>
      <c r="RLQ900" s="2198"/>
      <c r="RLR900" s="2198"/>
      <c r="RLS900" s="2198"/>
      <c r="RLT900" s="2198"/>
      <c r="RLU900" s="2198"/>
      <c r="RLV900" s="2198"/>
      <c r="RLW900" s="2198"/>
      <c r="RLX900" s="2198"/>
      <c r="RLY900" s="2198"/>
      <c r="RLZ900" s="2198"/>
      <c r="RMA900" s="2198"/>
      <c r="RMB900" s="2198"/>
      <c r="RMC900" s="2198"/>
      <c r="RMD900" s="2198"/>
      <c r="RME900" s="2198"/>
      <c r="RMF900" s="2198"/>
      <c r="RMG900" s="2198"/>
      <c r="RMH900" s="2198"/>
      <c r="RMI900" s="2198"/>
      <c r="RMJ900" s="2198"/>
      <c r="RMK900" s="2198"/>
      <c r="RML900" s="2198"/>
      <c r="RMM900" s="2198"/>
      <c r="RMN900" s="2198"/>
      <c r="RMO900" s="2198"/>
      <c r="RMP900" s="2198"/>
      <c r="RMQ900" s="2198"/>
      <c r="RMR900" s="2198"/>
      <c r="RMS900" s="2198"/>
      <c r="RMT900" s="2198"/>
      <c r="RMU900" s="2198"/>
      <c r="RMV900" s="2198"/>
      <c r="RMW900" s="2198"/>
      <c r="RMX900" s="2198"/>
      <c r="RMY900" s="2198"/>
      <c r="RMZ900" s="2198"/>
      <c r="RNA900" s="2198"/>
      <c r="RNB900" s="2198"/>
      <c r="RNC900" s="2198"/>
      <c r="RND900" s="2198"/>
      <c r="RNE900" s="2198"/>
      <c r="RNF900" s="2198"/>
      <c r="RNG900" s="2198"/>
      <c r="RNH900" s="2198"/>
      <c r="RNI900" s="2198"/>
      <c r="RNJ900" s="2198"/>
      <c r="RNK900" s="2198"/>
      <c r="RNL900" s="2198"/>
      <c r="RNM900" s="2198"/>
      <c r="RNN900" s="2198"/>
      <c r="RNO900" s="2198"/>
      <c r="RNS900" s="2198"/>
      <c r="RNT900" s="2198"/>
      <c r="RNU900" s="2198"/>
      <c r="RNV900" s="2198"/>
      <c r="RNW900" s="2198"/>
      <c r="RNX900" s="2198"/>
      <c r="RNY900" s="2198"/>
      <c r="RNZ900" s="2198"/>
      <c r="ROA900" s="2198"/>
      <c r="ROB900" s="2198"/>
      <c r="ROC900" s="2198"/>
      <c r="ROD900" s="2198"/>
      <c r="ROE900" s="2198"/>
      <c r="ROF900" s="2198"/>
      <c r="ROG900" s="2198"/>
      <c r="ROH900" s="2198"/>
      <c r="ROI900" s="2198"/>
      <c r="ROJ900" s="2198"/>
      <c r="ROK900" s="2198"/>
      <c r="ROL900" s="2198"/>
      <c r="ROM900" s="2198"/>
      <c r="RON900" s="2198"/>
      <c r="ROO900" s="2198"/>
      <c r="ROP900" s="2198"/>
      <c r="ROQ900" s="2198"/>
      <c r="ROR900" s="2198"/>
      <c r="ROS900" s="2198"/>
      <c r="ROT900" s="2198"/>
      <c r="ROU900" s="2198"/>
      <c r="ROV900" s="2198"/>
      <c r="ROW900" s="2198"/>
      <c r="ROX900" s="2198"/>
      <c r="ROY900" s="2198"/>
      <c r="ROZ900" s="2198"/>
      <c r="RPA900" s="2198"/>
      <c r="RPB900" s="2198"/>
      <c r="RPC900" s="2198"/>
      <c r="RPD900" s="2198"/>
      <c r="RPE900" s="2198"/>
      <c r="RPF900" s="2198"/>
      <c r="RPG900" s="2198"/>
      <c r="RPH900" s="2198"/>
      <c r="RPI900" s="2198"/>
      <c r="RPJ900" s="2198"/>
      <c r="RPK900" s="2198"/>
      <c r="RPL900" s="2198"/>
      <c r="RPM900" s="2198"/>
      <c r="RPN900" s="2198"/>
      <c r="RPO900" s="2198"/>
      <c r="RPP900" s="2198"/>
      <c r="RPQ900" s="2198"/>
      <c r="RPR900" s="2198"/>
      <c r="RPS900" s="2198"/>
      <c r="RPT900" s="2198"/>
      <c r="RPU900" s="2198"/>
      <c r="RPV900" s="2198"/>
      <c r="RPW900" s="2198"/>
      <c r="RPX900" s="2198"/>
      <c r="RPY900" s="2198"/>
      <c r="RPZ900" s="2198"/>
      <c r="RQA900" s="2198"/>
      <c r="RQB900" s="2198"/>
      <c r="RQC900" s="2198"/>
      <c r="RQD900" s="2198"/>
      <c r="RQE900" s="2198"/>
      <c r="RQF900" s="2198"/>
      <c r="RQG900" s="2198"/>
      <c r="RQH900" s="2198"/>
      <c r="RQI900" s="2198"/>
      <c r="RQJ900" s="2198"/>
      <c r="RQK900" s="2198"/>
      <c r="RQL900" s="2198"/>
      <c r="RQM900" s="2198"/>
      <c r="RQN900" s="2198"/>
      <c r="RQO900" s="2198"/>
      <c r="RQP900" s="2198"/>
      <c r="RQQ900" s="2198"/>
      <c r="RQR900" s="2198"/>
      <c r="RQS900" s="2198"/>
      <c r="RQT900" s="2198"/>
      <c r="RQU900" s="2198"/>
      <c r="RQV900" s="2198"/>
      <c r="RQW900" s="2198"/>
      <c r="RQX900" s="2198"/>
      <c r="RQY900" s="2198"/>
      <c r="RQZ900" s="2198"/>
      <c r="RRA900" s="2198"/>
      <c r="RRB900" s="2198"/>
      <c r="RRC900" s="2198"/>
      <c r="RRD900" s="2198"/>
      <c r="RRE900" s="2198"/>
      <c r="RRF900" s="2198"/>
      <c r="RRG900" s="2198"/>
      <c r="RRH900" s="2198"/>
      <c r="RRI900" s="2198"/>
      <c r="RRJ900" s="2198"/>
      <c r="RRK900" s="2198"/>
      <c r="RRL900" s="2198"/>
      <c r="RRM900" s="2198"/>
      <c r="RRN900" s="2198"/>
      <c r="RRO900" s="2198"/>
      <c r="RRP900" s="2198"/>
      <c r="RRQ900" s="2198"/>
      <c r="RRR900" s="2198"/>
      <c r="RRS900" s="2198"/>
      <c r="RRT900" s="2198"/>
      <c r="RRU900" s="2198"/>
      <c r="RRV900" s="2198"/>
      <c r="RRW900" s="2198"/>
      <c r="RRX900" s="2198"/>
      <c r="RRY900" s="2198"/>
      <c r="RRZ900" s="2198"/>
      <c r="RSA900" s="2198"/>
      <c r="RSB900" s="2198"/>
      <c r="RSC900" s="2198"/>
      <c r="RSD900" s="2198"/>
      <c r="RSE900" s="2198"/>
      <c r="RSF900" s="2198"/>
      <c r="RSG900" s="2198"/>
      <c r="RSH900" s="2198"/>
      <c r="RSI900" s="2198"/>
      <c r="RSJ900" s="2198"/>
      <c r="RSK900" s="2198"/>
      <c r="RSL900" s="2198"/>
      <c r="RSM900" s="2198"/>
      <c r="RSN900" s="2198"/>
      <c r="RSO900" s="2198"/>
      <c r="RSP900" s="2198"/>
      <c r="RSQ900" s="2198"/>
      <c r="RSR900" s="2198"/>
      <c r="RSS900" s="2198"/>
      <c r="RST900" s="2198"/>
      <c r="RSU900" s="2198"/>
      <c r="RSV900" s="2198"/>
      <c r="RSW900" s="2198"/>
      <c r="RSX900" s="2198"/>
      <c r="RSY900" s="2198"/>
      <c r="RSZ900" s="2198"/>
      <c r="RTA900" s="2198"/>
      <c r="RTB900" s="2198"/>
      <c r="RTC900" s="2198"/>
      <c r="RTD900" s="2198"/>
      <c r="RTE900" s="2198"/>
      <c r="RTF900" s="2198"/>
      <c r="RTG900" s="2198"/>
      <c r="RTH900" s="2198"/>
      <c r="RTI900" s="2198"/>
      <c r="RTJ900" s="2198"/>
      <c r="RTK900" s="2198"/>
      <c r="RTL900" s="2198"/>
      <c r="RTM900" s="2198"/>
      <c r="RTN900" s="2198"/>
      <c r="RTO900" s="2198"/>
      <c r="RTP900" s="2198"/>
      <c r="RTQ900" s="2198"/>
      <c r="RTR900" s="2198"/>
      <c r="RTS900" s="2198"/>
      <c r="RTT900" s="2198"/>
      <c r="RTU900" s="2198"/>
      <c r="RTV900" s="2198"/>
      <c r="RTW900" s="2198"/>
      <c r="RTX900" s="2198"/>
      <c r="RTY900" s="2198"/>
      <c r="RTZ900" s="2198"/>
      <c r="RUA900" s="2198"/>
      <c r="RUB900" s="2198"/>
      <c r="RUC900" s="2198"/>
      <c r="RUD900" s="2198"/>
      <c r="RUE900" s="2198"/>
      <c r="RUF900" s="2198"/>
      <c r="RUG900" s="2198"/>
      <c r="RUH900" s="2198"/>
      <c r="RUI900" s="2198"/>
      <c r="RUJ900" s="2198"/>
      <c r="RUK900" s="2198"/>
      <c r="RUL900" s="2198"/>
      <c r="RUM900" s="2198"/>
      <c r="RUN900" s="2198"/>
      <c r="RUO900" s="2198"/>
      <c r="RUP900" s="2198"/>
      <c r="RUQ900" s="2198"/>
      <c r="RUR900" s="2198"/>
      <c r="RUS900" s="2198"/>
      <c r="RUT900" s="2198"/>
      <c r="RUU900" s="2198"/>
      <c r="RUV900" s="2198"/>
      <c r="RUW900" s="2198"/>
      <c r="RUX900" s="2198"/>
      <c r="RUY900" s="2198"/>
      <c r="RUZ900" s="2198"/>
      <c r="RVA900" s="2198"/>
      <c r="RVB900" s="2198"/>
      <c r="RVC900" s="2198"/>
      <c r="RVD900" s="2198"/>
      <c r="RVE900" s="2198"/>
      <c r="RVF900" s="2198"/>
      <c r="RVG900" s="2198"/>
      <c r="RVH900" s="2198"/>
      <c r="RVI900" s="2198"/>
      <c r="RVJ900" s="2198"/>
      <c r="RVK900" s="2198"/>
      <c r="RVL900" s="2198"/>
      <c r="RVM900" s="2198"/>
      <c r="RVN900" s="2198"/>
      <c r="RVO900" s="2198"/>
      <c r="RVP900" s="2198"/>
      <c r="RVQ900" s="2198"/>
      <c r="RVR900" s="2198"/>
      <c r="RVS900" s="2198"/>
      <c r="RVT900" s="2198"/>
      <c r="RVU900" s="2198"/>
      <c r="RVV900" s="2198"/>
      <c r="RVW900" s="2198"/>
      <c r="RVX900" s="2198"/>
      <c r="RVY900" s="2198"/>
      <c r="RVZ900" s="2198"/>
      <c r="RWA900" s="2198"/>
      <c r="RWB900" s="2198"/>
      <c r="RWC900" s="2198"/>
      <c r="RWD900" s="2198"/>
      <c r="RWE900" s="2198"/>
      <c r="RWF900" s="2198"/>
      <c r="RWG900" s="2198"/>
      <c r="RWH900" s="2198"/>
      <c r="RWI900" s="2198"/>
      <c r="RWJ900" s="2198"/>
      <c r="RWK900" s="2198"/>
      <c r="RWL900" s="2198"/>
      <c r="RWM900" s="2198"/>
      <c r="RWN900" s="2198"/>
      <c r="RWO900" s="2198"/>
      <c r="RWP900" s="2198"/>
      <c r="RWQ900" s="2198"/>
      <c r="RWR900" s="2198"/>
      <c r="RWS900" s="2198"/>
      <c r="RWT900" s="2198"/>
      <c r="RWU900" s="2198"/>
      <c r="RWV900" s="2198"/>
      <c r="RWW900" s="2198"/>
      <c r="RWX900" s="2198"/>
      <c r="RWY900" s="2198"/>
      <c r="RWZ900" s="2198"/>
      <c r="RXA900" s="2198"/>
      <c r="RXB900" s="2198"/>
      <c r="RXC900" s="2198"/>
      <c r="RXD900" s="2198"/>
      <c r="RXE900" s="2198"/>
      <c r="RXF900" s="2198"/>
      <c r="RXG900" s="2198"/>
      <c r="RXH900" s="2198"/>
      <c r="RXI900" s="2198"/>
      <c r="RXJ900" s="2198"/>
      <c r="RXK900" s="2198"/>
      <c r="RXO900" s="2198"/>
      <c r="RXP900" s="2198"/>
      <c r="RXQ900" s="2198"/>
      <c r="RXR900" s="2198"/>
      <c r="RXS900" s="2198"/>
      <c r="RXT900" s="2198"/>
      <c r="RXU900" s="2198"/>
      <c r="RXV900" s="2198"/>
      <c r="RXW900" s="2198"/>
      <c r="RXX900" s="2198"/>
      <c r="RXY900" s="2198"/>
      <c r="RXZ900" s="2198"/>
      <c r="RYA900" s="2198"/>
      <c r="RYB900" s="2198"/>
      <c r="RYC900" s="2198"/>
      <c r="RYD900" s="2198"/>
      <c r="RYE900" s="2198"/>
      <c r="RYF900" s="2198"/>
      <c r="RYG900" s="2198"/>
      <c r="RYH900" s="2198"/>
      <c r="RYI900" s="2198"/>
      <c r="RYJ900" s="2198"/>
      <c r="RYK900" s="2198"/>
      <c r="RYL900" s="2198"/>
      <c r="RYM900" s="2198"/>
      <c r="RYN900" s="2198"/>
      <c r="RYO900" s="2198"/>
      <c r="RYP900" s="2198"/>
      <c r="RYQ900" s="2198"/>
      <c r="RYR900" s="2198"/>
      <c r="RYS900" s="2198"/>
      <c r="RYT900" s="2198"/>
      <c r="RYU900" s="2198"/>
      <c r="RYV900" s="2198"/>
      <c r="RYW900" s="2198"/>
      <c r="RYX900" s="2198"/>
      <c r="RYY900" s="2198"/>
      <c r="RYZ900" s="2198"/>
      <c r="RZA900" s="2198"/>
      <c r="RZB900" s="2198"/>
      <c r="RZC900" s="2198"/>
      <c r="RZD900" s="2198"/>
      <c r="RZE900" s="2198"/>
      <c r="RZF900" s="2198"/>
      <c r="RZG900" s="2198"/>
      <c r="RZH900" s="2198"/>
      <c r="RZI900" s="2198"/>
      <c r="RZJ900" s="2198"/>
      <c r="RZK900" s="2198"/>
      <c r="RZL900" s="2198"/>
      <c r="RZM900" s="2198"/>
      <c r="RZN900" s="2198"/>
      <c r="RZO900" s="2198"/>
      <c r="RZP900" s="2198"/>
      <c r="RZQ900" s="2198"/>
      <c r="RZR900" s="2198"/>
      <c r="RZS900" s="2198"/>
      <c r="RZT900" s="2198"/>
      <c r="RZU900" s="2198"/>
      <c r="RZV900" s="2198"/>
      <c r="RZW900" s="2198"/>
      <c r="RZX900" s="2198"/>
      <c r="RZY900" s="2198"/>
      <c r="RZZ900" s="2198"/>
      <c r="SAA900" s="2198"/>
      <c r="SAB900" s="2198"/>
      <c r="SAC900" s="2198"/>
      <c r="SAD900" s="2198"/>
      <c r="SAE900" s="2198"/>
      <c r="SAF900" s="2198"/>
      <c r="SAG900" s="2198"/>
      <c r="SAH900" s="2198"/>
      <c r="SAI900" s="2198"/>
      <c r="SAJ900" s="2198"/>
      <c r="SAK900" s="2198"/>
      <c r="SAL900" s="2198"/>
      <c r="SAM900" s="2198"/>
      <c r="SAN900" s="2198"/>
      <c r="SAO900" s="2198"/>
      <c r="SAP900" s="2198"/>
      <c r="SAQ900" s="2198"/>
      <c r="SAR900" s="2198"/>
      <c r="SAS900" s="2198"/>
      <c r="SAT900" s="2198"/>
      <c r="SAU900" s="2198"/>
      <c r="SAV900" s="2198"/>
      <c r="SAW900" s="2198"/>
      <c r="SAX900" s="2198"/>
      <c r="SAY900" s="2198"/>
      <c r="SAZ900" s="2198"/>
      <c r="SBA900" s="2198"/>
      <c r="SBB900" s="2198"/>
      <c r="SBC900" s="2198"/>
      <c r="SBD900" s="2198"/>
      <c r="SBE900" s="2198"/>
      <c r="SBF900" s="2198"/>
      <c r="SBG900" s="2198"/>
      <c r="SBH900" s="2198"/>
      <c r="SBI900" s="2198"/>
      <c r="SBJ900" s="2198"/>
      <c r="SBK900" s="2198"/>
      <c r="SBL900" s="2198"/>
      <c r="SBM900" s="2198"/>
      <c r="SBN900" s="2198"/>
      <c r="SBO900" s="2198"/>
      <c r="SBP900" s="2198"/>
      <c r="SBQ900" s="2198"/>
      <c r="SBR900" s="2198"/>
      <c r="SBS900" s="2198"/>
      <c r="SBT900" s="2198"/>
      <c r="SBU900" s="2198"/>
      <c r="SBV900" s="2198"/>
      <c r="SBW900" s="2198"/>
      <c r="SBX900" s="2198"/>
      <c r="SBY900" s="2198"/>
      <c r="SBZ900" s="2198"/>
      <c r="SCA900" s="2198"/>
      <c r="SCB900" s="2198"/>
      <c r="SCC900" s="2198"/>
      <c r="SCD900" s="2198"/>
      <c r="SCE900" s="2198"/>
      <c r="SCF900" s="2198"/>
      <c r="SCG900" s="2198"/>
      <c r="SCH900" s="2198"/>
      <c r="SCI900" s="2198"/>
      <c r="SCJ900" s="2198"/>
      <c r="SCK900" s="2198"/>
      <c r="SCL900" s="2198"/>
      <c r="SCM900" s="2198"/>
      <c r="SCN900" s="2198"/>
      <c r="SCO900" s="2198"/>
      <c r="SCP900" s="2198"/>
      <c r="SCQ900" s="2198"/>
      <c r="SCR900" s="2198"/>
      <c r="SCS900" s="2198"/>
      <c r="SCT900" s="2198"/>
      <c r="SCU900" s="2198"/>
      <c r="SCV900" s="2198"/>
      <c r="SCW900" s="2198"/>
      <c r="SCX900" s="2198"/>
      <c r="SCY900" s="2198"/>
      <c r="SCZ900" s="2198"/>
      <c r="SDA900" s="2198"/>
      <c r="SDB900" s="2198"/>
      <c r="SDC900" s="2198"/>
      <c r="SDD900" s="2198"/>
      <c r="SDE900" s="2198"/>
      <c r="SDF900" s="2198"/>
      <c r="SDG900" s="2198"/>
      <c r="SDH900" s="2198"/>
      <c r="SDI900" s="2198"/>
      <c r="SDJ900" s="2198"/>
      <c r="SDK900" s="2198"/>
      <c r="SDL900" s="2198"/>
      <c r="SDM900" s="2198"/>
      <c r="SDN900" s="2198"/>
      <c r="SDO900" s="2198"/>
      <c r="SDP900" s="2198"/>
      <c r="SDQ900" s="2198"/>
      <c r="SDR900" s="2198"/>
      <c r="SDS900" s="2198"/>
      <c r="SDT900" s="2198"/>
      <c r="SDU900" s="2198"/>
      <c r="SDV900" s="2198"/>
      <c r="SDW900" s="2198"/>
      <c r="SDX900" s="2198"/>
      <c r="SDY900" s="2198"/>
      <c r="SDZ900" s="2198"/>
      <c r="SEA900" s="2198"/>
      <c r="SEB900" s="2198"/>
      <c r="SEC900" s="2198"/>
      <c r="SED900" s="2198"/>
      <c r="SEE900" s="2198"/>
      <c r="SEF900" s="2198"/>
      <c r="SEG900" s="2198"/>
      <c r="SEH900" s="2198"/>
      <c r="SEI900" s="2198"/>
      <c r="SEJ900" s="2198"/>
      <c r="SEK900" s="2198"/>
      <c r="SEL900" s="2198"/>
      <c r="SEM900" s="2198"/>
      <c r="SEN900" s="2198"/>
      <c r="SEO900" s="2198"/>
      <c r="SEP900" s="2198"/>
      <c r="SEQ900" s="2198"/>
      <c r="SER900" s="2198"/>
      <c r="SES900" s="2198"/>
      <c r="SET900" s="2198"/>
      <c r="SEU900" s="2198"/>
      <c r="SEV900" s="2198"/>
      <c r="SEW900" s="2198"/>
      <c r="SEX900" s="2198"/>
      <c r="SEY900" s="2198"/>
      <c r="SEZ900" s="2198"/>
      <c r="SFA900" s="2198"/>
      <c r="SFB900" s="2198"/>
      <c r="SFC900" s="2198"/>
      <c r="SFD900" s="2198"/>
      <c r="SFE900" s="2198"/>
      <c r="SFF900" s="2198"/>
      <c r="SFG900" s="2198"/>
      <c r="SFH900" s="2198"/>
      <c r="SFI900" s="2198"/>
      <c r="SFJ900" s="2198"/>
      <c r="SFK900" s="2198"/>
      <c r="SFL900" s="2198"/>
      <c r="SFM900" s="2198"/>
      <c r="SFN900" s="2198"/>
      <c r="SFO900" s="2198"/>
      <c r="SFP900" s="2198"/>
      <c r="SFQ900" s="2198"/>
      <c r="SFR900" s="2198"/>
      <c r="SFS900" s="2198"/>
      <c r="SFT900" s="2198"/>
      <c r="SFU900" s="2198"/>
      <c r="SFV900" s="2198"/>
      <c r="SFW900" s="2198"/>
      <c r="SFX900" s="2198"/>
      <c r="SFY900" s="2198"/>
      <c r="SFZ900" s="2198"/>
      <c r="SGA900" s="2198"/>
      <c r="SGB900" s="2198"/>
      <c r="SGC900" s="2198"/>
      <c r="SGD900" s="2198"/>
      <c r="SGE900" s="2198"/>
      <c r="SGF900" s="2198"/>
      <c r="SGG900" s="2198"/>
      <c r="SGH900" s="2198"/>
      <c r="SGI900" s="2198"/>
      <c r="SGJ900" s="2198"/>
      <c r="SGK900" s="2198"/>
      <c r="SGL900" s="2198"/>
      <c r="SGM900" s="2198"/>
      <c r="SGN900" s="2198"/>
      <c r="SGO900" s="2198"/>
      <c r="SGP900" s="2198"/>
      <c r="SGQ900" s="2198"/>
      <c r="SGR900" s="2198"/>
      <c r="SGS900" s="2198"/>
      <c r="SGT900" s="2198"/>
      <c r="SGU900" s="2198"/>
      <c r="SGV900" s="2198"/>
      <c r="SGW900" s="2198"/>
      <c r="SGX900" s="2198"/>
      <c r="SGY900" s="2198"/>
      <c r="SGZ900" s="2198"/>
      <c r="SHA900" s="2198"/>
      <c r="SHB900" s="2198"/>
      <c r="SHC900" s="2198"/>
      <c r="SHD900" s="2198"/>
      <c r="SHE900" s="2198"/>
      <c r="SHF900" s="2198"/>
      <c r="SHG900" s="2198"/>
      <c r="SHK900" s="2198"/>
      <c r="SHL900" s="2198"/>
      <c r="SHM900" s="2198"/>
      <c r="SHN900" s="2198"/>
      <c r="SHO900" s="2198"/>
      <c r="SHP900" s="2198"/>
      <c r="SHQ900" s="2198"/>
      <c r="SHR900" s="2198"/>
      <c r="SHS900" s="2198"/>
      <c r="SHT900" s="2198"/>
      <c r="SHU900" s="2198"/>
      <c r="SHV900" s="2198"/>
      <c r="SHW900" s="2198"/>
      <c r="SHX900" s="2198"/>
      <c r="SHY900" s="2198"/>
      <c r="SHZ900" s="2198"/>
      <c r="SIA900" s="2198"/>
      <c r="SIB900" s="2198"/>
      <c r="SIC900" s="2198"/>
      <c r="SID900" s="2198"/>
      <c r="SIE900" s="2198"/>
      <c r="SIF900" s="2198"/>
      <c r="SIG900" s="2198"/>
      <c r="SIH900" s="2198"/>
      <c r="SII900" s="2198"/>
      <c r="SIJ900" s="2198"/>
      <c r="SIK900" s="2198"/>
      <c r="SIL900" s="2198"/>
      <c r="SIM900" s="2198"/>
      <c r="SIN900" s="2198"/>
      <c r="SIO900" s="2198"/>
      <c r="SIP900" s="2198"/>
      <c r="SIQ900" s="2198"/>
      <c r="SIR900" s="2198"/>
      <c r="SIS900" s="2198"/>
      <c r="SIT900" s="2198"/>
      <c r="SIU900" s="2198"/>
      <c r="SIV900" s="2198"/>
      <c r="SIW900" s="2198"/>
      <c r="SIX900" s="2198"/>
      <c r="SIY900" s="2198"/>
      <c r="SIZ900" s="2198"/>
      <c r="SJA900" s="2198"/>
      <c r="SJB900" s="2198"/>
      <c r="SJC900" s="2198"/>
      <c r="SJD900" s="2198"/>
      <c r="SJE900" s="2198"/>
      <c r="SJF900" s="2198"/>
      <c r="SJG900" s="2198"/>
      <c r="SJH900" s="2198"/>
      <c r="SJI900" s="2198"/>
      <c r="SJJ900" s="2198"/>
      <c r="SJK900" s="2198"/>
      <c r="SJL900" s="2198"/>
      <c r="SJM900" s="2198"/>
      <c r="SJN900" s="2198"/>
      <c r="SJO900" s="2198"/>
      <c r="SJP900" s="2198"/>
      <c r="SJQ900" s="2198"/>
      <c r="SJR900" s="2198"/>
      <c r="SJS900" s="2198"/>
      <c r="SJT900" s="2198"/>
      <c r="SJU900" s="2198"/>
      <c r="SJV900" s="2198"/>
      <c r="SJW900" s="2198"/>
      <c r="SJX900" s="2198"/>
      <c r="SJY900" s="2198"/>
      <c r="SJZ900" s="2198"/>
      <c r="SKA900" s="2198"/>
      <c r="SKB900" s="2198"/>
      <c r="SKC900" s="2198"/>
      <c r="SKD900" s="2198"/>
      <c r="SKE900" s="2198"/>
      <c r="SKF900" s="2198"/>
      <c r="SKG900" s="2198"/>
      <c r="SKH900" s="2198"/>
      <c r="SKI900" s="2198"/>
      <c r="SKJ900" s="2198"/>
      <c r="SKK900" s="2198"/>
      <c r="SKL900" s="2198"/>
      <c r="SKM900" s="2198"/>
      <c r="SKN900" s="2198"/>
      <c r="SKO900" s="2198"/>
      <c r="SKP900" s="2198"/>
      <c r="SKQ900" s="2198"/>
      <c r="SKR900" s="2198"/>
      <c r="SKS900" s="2198"/>
      <c r="SKT900" s="2198"/>
      <c r="SKU900" s="2198"/>
      <c r="SKV900" s="2198"/>
      <c r="SKW900" s="2198"/>
      <c r="SKX900" s="2198"/>
      <c r="SKY900" s="2198"/>
      <c r="SKZ900" s="2198"/>
      <c r="SLA900" s="2198"/>
      <c r="SLB900" s="2198"/>
      <c r="SLC900" s="2198"/>
      <c r="SLD900" s="2198"/>
      <c r="SLE900" s="2198"/>
      <c r="SLF900" s="2198"/>
      <c r="SLG900" s="2198"/>
      <c r="SLH900" s="2198"/>
      <c r="SLI900" s="2198"/>
      <c r="SLJ900" s="2198"/>
      <c r="SLK900" s="2198"/>
      <c r="SLL900" s="2198"/>
      <c r="SLM900" s="2198"/>
      <c r="SLN900" s="2198"/>
      <c r="SLO900" s="2198"/>
      <c r="SLP900" s="2198"/>
      <c r="SLQ900" s="2198"/>
      <c r="SLR900" s="2198"/>
      <c r="SLS900" s="2198"/>
      <c r="SLT900" s="2198"/>
      <c r="SLU900" s="2198"/>
      <c r="SLV900" s="2198"/>
      <c r="SLW900" s="2198"/>
      <c r="SLX900" s="2198"/>
      <c r="SLY900" s="2198"/>
      <c r="SLZ900" s="2198"/>
      <c r="SMA900" s="2198"/>
      <c r="SMB900" s="2198"/>
      <c r="SMC900" s="2198"/>
      <c r="SMD900" s="2198"/>
      <c r="SME900" s="2198"/>
      <c r="SMF900" s="2198"/>
      <c r="SMG900" s="2198"/>
      <c r="SMH900" s="2198"/>
      <c r="SMI900" s="2198"/>
      <c r="SMJ900" s="2198"/>
      <c r="SMK900" s="2198"/>
      <c r="SML900" s="2198"/>
      <c r="SMM900" s="2198"/>
      <c r="SMN900" s="2198"/>
      <c r="SMO900" s="2198"/>
      <c r="SMP900" s="2198"/>
      <c r="SMQ900" s="2198"/>
      <c r="SMR900" s="2198"/>
      <c r="SMS900" s="2198"/>
      <c r="SMT900" s="2198"/>
      <c r="SMU900" s="2198"/>
      <c r="SMV900" s="2198"/>
      <c r="SMW900" s="2198"/>
      <c r="SMX900" s="2198"/>
      <c r="SMY900" s="2198"/>
      <c r="SMZ900" s="2198"/>
      <c r="SNA900" s="2198"/>
      <c r="SNB900" s="2198"/>
      <c r="SNC900" s="2198"/>
      <c r="SND900" s="2198"/>
      <c r="SNE900" s="2198"/>
      <c r="SNF900" s="2198"/>
      <c r="SNG900" s="2198"/>
      <c r="SNH900" s="2198"/>
      <c r="SNI900" s="2198"/>
      <c r="SNJ900" s="2198"/>
      <c r="SNK900" s="2198"/>
      <c r="SNL900" s="2198"/>
      <c r="SNM900" s="2198"/>
      <c r="SNN900" s="2198"/>
      <c r="SNO900" s="2198"/>
      <c r="SNP900" s="2198"/>
      <c r="SNQ900" s="2198"/>
      <c r="SNR900" s="2198"/>
      <c r="SNS900" s="2198"/>
      <c r="SNT900" s="2198"/>
      <c r="SNU900" s="2198"/>
      <c r="SNV900" s="2198"/>
      <c r="SNW900" s="2198"/>
      <c r="SNX900" s="2198"/>
      <c r="SNY900" s="2198"/>
      <c r="SNZ900" s="2198"/>
      <c r="SOA900" s="2198"/>
      <c r="SOB900" s="2198"/>
      <c r="SOC900" s="2198"/>
      <c r="SOD900" s="2198"/>
      <c r="SOE900" s="2198"/>
      <c r="SOF900" s="2198"/>
      <c r="SOG900" s="2198"/>
      <c r="SOH900" s="2198"/>
      <c r="SOI900" s="2198"/>
      <c r="SOJ900" s="2198"/>
      <c r="SOK900" s="2198"/>
      <c r="SOL900" s="2198"/>
      <c r="SOM900" s="2198"/>
      <c r="SON900" s="2198"/>
      <c r="SOO900" s="2198"/>
      <c r="SOP900" s="2198"/>
      <c r="SOQ900" s="2198"/>
      <c r="SOR900" s="2198"/>
      <c r="SOS900" s="2198"/>
      <c r="SOT900" s="2198"/>
      <c r="SOU900" s="2198"/>
      <c r="SOV900" s="2198"/>
      <c r="SOW900" s="2198"/>
      <c r="SOX900" s="2198"/>
      <c r="SOY900" s="2198"/>
      <c r="SOZ900" s="2198"/>
      <c r="SPA900" s="2198"/>
      <c r="SPB900" s="2198"/>
      <c r="SPC900" s="2198"/>
      <c r="SPD900" s="2198"/>
      <c r="SPE900" s="2198"/>
      <c r="SPF900" s="2198"/>
      <c r="SPG900" s="2198"/>
      <c r="SPH900" s="2198"/>
      <c r="SPI900" s="2198"/>
      <c r="SPJ900" s="2198"/>
      <c r="SPK900" s="2198"/>
      <c r="SPL900" s="2198"/>
      <c r="SPM900" s="2198"/>
      <c r="SPN900" s="2198"/>
      <c r="SPO900" s="2198"/>
      <c r="SPP900" s="2198"/>
      <c r="SPQ900" s="2198"/>
      <c r="SPR900" s="2198"/>
      <c r="SPS900" s="2198"/>
      <c r="SPT900" s="2198"/>
      <c r="SPU900" s="2198"/>
      <c r="SPV900" s="2198"/>
      <c r="SPW900" s="2198"/>
      <c r="SPX900" s="2198"/>
      <c r="SPY900" s="2198"/>
      <c r="SPZ900" s="2198"/>
      <c r="SQA900" s="2198"/>
      <c r="SQB900" s="2198"/>
      <c r="SQC900" s="2198"/>
      <c r="SQD900" s="2198"/>
      <c r="SQE900" s="2198"/>
      <c r="SQF900" s="2198"/>
      <c r="SQG900" s="2198"/>
      <c r="SQH900" s="2198"/>
      <c r="SQI900" s="2198"/>
      <c r="SQJ900" s="2198"/>
      <c r="SQK900" s="2198"/>
      <c r="SQL900" s="2198"/>
      <c r="SQM900" s="2198"/>
      <c r="SQN900" s="2198"/>
      <c r="SQO900" s="2198"/>
      <c r="SQP900" s="2198"/>
      <c r="SQQ900" s="2198"/>
      <c r="SQR900" s="2198"/>
      <c r="SQS900" s="2198"/>
      <c r="SQT900" s="2198"/>
      <c r="SQU900" s="2198"/>
      <c r="SQV900" s="2198"/>
      <c r="SQW900" s="2198"/>
      <c r="SQX900" s="2198"/>
      <c r="SQY900" s="2198"/>
      <c r="SQZ900" s="2198"/>
      <c r="SRA900" s="2198"/>
      <c r="SRB900" s="2198"/>
      <c r="SRC900" s="2198"/>
      <c r="SRG900" s="2198"/>
      <c r="SRH900" s="2198"/>
      <c r="SRI900" s="2198"/>
      <c r="SRJ900" s="2198"/>
      <c r="SRK900" s="2198"/>
      <c r="SRL900" s="2198"/>
      <c r="SRM900" s="2198"/>
      <c r="SRN900" s="2198"/>
      <c r="SRO900" s="2198"/>
      <c r="SRP900" s="2198"/>
      <c r="SRQ900" s="2198"/>
      <c r="SRR900" s="2198"/>
      <c r="SRS900" s="2198"/>
      <c r="SRT900" s="2198"/>
      <c r="SRU900" s="2198"/>
      <c r="SRV900" s="2198"/>
      <c r="SRW900" s="2198"/>
      <c r="SRX900" s="2198"/>
      <c r="SRY900" s="2198"/>
      <c r="SRZ900" s="2198"/>
      <c r="SSA900" s="2198"/>
      <c r="SSB900" s="2198"/>
      <c r="SSC900" s="2198"/>
      <c r="SSD900" s="2198"/>
      <c r="SSE900" s="2198"/>
      <c r="SSF900" s="2198"/>
      <c r="SSG900" s="2198"/>
      <c r="SSH900" s="2198"/>
      <c r="SSI900" s="2198"/>
      <c r="SSJ900" s="2198"/>
      <c r="SSK900" s="2198"/>
      <c r="SSL900" s="2198"/>
      <c r="SSM900" s="2198"/>
      <c r="SSN900" s="2198"/>
      <c r="SSO900" s="2198"/>
      <c r="SSP900" s="2198"/>
      <c r="SSQ900" s="2198"/>
      <c r="SSR900" s="2198"/>
      <c r="SSS900" s="2198"/>
      <c r="SST900" s="2198"/>
      <c r="SSU900" s="2198"/>
      <c r="SSV900" s="2198"/>
      <c r="SSW900" s="2198"/>
      <c r="SSX900" s="2198"/>
      <c r="SSY900" s="2198"/>
      <c r="SSZ900" s="2198"/>
      <c r="STA900" s="2198"/>
      <c r="STB900" s="2198"/>
      <c r="STC900" s="2198"/>
      <c r="STD900" s="2198"/>
      <c r="STE900" s="2198"/>
      <c r="STF900" s="2198"/>
      <c r="STG900" s="2198"/>
      <c r="STH900" s="2198"/>
      <c r="STI900" s="2198"/>
      <c r="STJ900" s="2198"/>
      <c r="STK900" s="2198"/>
      <c r="STL900" s="2198"/>
      <c r="STM900" s="2198"/>
      <c r="STN900" s="2198"/>
      <c r="STO900" s="2198"/>
      <c r="STP900" s="2198"/>
      <c r="STQ900" s="2198"/>
      <c r="STR900" s="2198"/>
      <c r="STS900" s="2198"/>
      <c r="STT900" s="2198"/>
      <c r="STU900" s="2198"/>
      <c r="STV900" s="2198"/>
      <c r="STW900" s="2198"/>
      <c r="STX900" s="2198"/>
      <c r="STY900" s="2198"/>
      <c r="STZ900" s="2198"/>
      <c r="SUA900" s="2198"/>
      <c r="SUB900" s="2198"/>
      <c r="SUC900" s="2198"/>
      <c r="SUD900" s="2198"/>
      <c r="SUE900" s="2198"/>
      <c r="SUF900" s="2198"/>
      <c r="SUG900" s="2198"/>
      <c r="SUH900" s="2198"/>
      <c r="SUI900" s="2198"/>
      <c r="SUJ900" s="2198"/>
      <c r="SUK900" s="2198"/>
      <c r="SUL900" s="2198"/>
      <c r="SUM900" s="2198"/>
      <c r="SUN900" s="2198"/>
      <c r="SUO900" s="2198"/>
      <c r="SUP900" s="2198"/>
      <c r="SUQ900" s="2198"/>
      <c r="SUR900" s="2198"/>
      <c r="SUS900" s="2198"/>
      <c r="SUT900" s="2198"/>
      <c r="SUU900" s="2198"/>
      <c r="SUV900" s="2198"/>
      <c r="SUW900" s="2198"/>
      <c r="SUX900" s="2198"/>
      <c r="SUY900" s="2198"/>
      <c r="SUZ900" s="2198"/>
      <c r="SVA900" s="2198"/>
      <c r="SVB900" s="2198"/>
      <c r="SVC900" s="2198"/>
      <c r="SVD900" s="2198"/>
      <c r="SVE900" s="2198"/>
      <c r="SVF900" s="2198"/>
      <c r="SVG900" s="2198"/>
      <c r="SVH900" s="2198"/>
      <c r="SVI900" s="2198"/>
      <c r="SVJ900" s="2198"/>
      <c r="SVK900" s="2198"/>
      <c r="SVL900" s="2198"/>
      <c r="SVM900" s="2198"/>
      <c r="SVN900" s="2198"/>
      <c r="SVO900" s="2198"/>
      <c r="SVP900" s="2198"/>
      <c r="SVQ900" s="2198"/>
      <c r="SVR900" s="2198"/>
      <c r="SVS900" s="2198"/>
      <c r="SVT900" s="2198"/>
      <c r="SVU900" s="2198"/>
      <c r="SVV900" s="2198"/>
      <c r="SVW900" s="2198"/>
      <c r="SVX900" s="2198"/>
      <c r="SVY900" s="2198"/>
      <c r="SVZ900" s="2198"/>
      <c r="SWA900" s="2198"/>
      <c r="SWB900" s="2198"/>
      <c r="SWC900" s="2198"/>
      <c r="SWD900" s="2198"/>
      <c r="SWE900" s="2198"/>
      <c r="SWF900" s="2198"/>
      <c r="SWG900" s="2198"/>
      <c r="SWH900" s="2198"/>
      <c r="SWI900" s="2198"/>
      <c r="SWJ900" s="2198"/>
      <c r="SWK900" s="2198"/>
      <c r="SWL900" s="2198"/>
      <c r="SWM900" s="2198"/>
      <c r="SWN900" s="2198"/>
      <c r="SWO900" s="2198"/>
      <c r="SWP900" s="2198"/>
      <c r="SWQ900" s="2198"/>
      <c r="SWR900" s="2198"/>
      <c r="SWS900" s="2198"/>
      <c r="SWT900" s="2198"/>
      <c r="SWU900" s="2198"/>
      <c r="SWV900" s="2198"/>
      <c r="SWW900" s="2198"/>
      <c r="SWX900" s="2198"/>
      <c r="SWY900" s="2198"/>
      <c r="SWZ900" s="2198"/>
      <c r="SXA900" s="2198"/>
      <c r="SXB900" s="2198"/>
      <c r="SXC900" s="2198"/>
      <c r="SXD900" s="2198"/>
      <c r="SXE900" s="2198"/>
      <c r="SXF900" s="2198"/>
      <c r="SXG900" s="2198"/>
      <c r="SXH900" s="2198"/>
      <c r="SXI900" s="2198"/>
      <c r="SXJ900" s="2198"/>
      <c r="SXK900" s="2198"/>
      <c r="SXL900" s="2198"/>
      <c r="SXM900" s="2198"/>
      <c r="SXN900" s="2198"/>
      <c r="SXO900" s="2198"/>
      <c r="SXP900" s="2198"/>
      <c r="SXQ900" s="2198"/>
      <c r="SXR900" s="2198"/>
      <c r="SXS900" s="2198"/>
      <c r="SXT900" s="2198"/>
      <c r="SXU900" s="2198"/>
      <c r="SXV900" s="2198"/>
      <c r="SXW900" s="2198"/>
      <c r="SXX900" s="2198"/>
      <c r="SXY900" s="2198"/>
      <c r="SXZ900" s="2198"/>
      <c r="SYA900" s="2198"/>
      <c r="SYB900" s="2198"/>
      <c r="SYC900" s="2198"/>
      <c r="SYD900" s="2198"/>
      <c r="SYE900" s="2198"/>
      <c r="SYF900" s="2198"/>
      <c r="SYG900" s="2198"/>
      <c r="SYH900" s="2198"/>
      <c r="SYI900" s="2198"/>
      <c r="SYJ900" s="2198"/>
      <c r="SYK900" s="2198"/>
      <c r="SYL900" s="2198"/>
      <c r="SYM900" s="2198"/>
      <c r="SYN900" s="2198"/>
      <c r="SYO900" s="2198"/>
      <c r="SYP900" s="2198"/>
      <c r="SYQ900" s="2198"/>
      <c r="SYR900" s="2198"/>
      <c r="SYS900" s="2198"/>
      <c r="SYT900" s="2198"/>
      <c r="SYU900" s="2198"/>
      <c r="SYV900" s="2198"/>
      <c r="SYW900" s="2198"/>
      <c r="SYX900" s="2198"/>
      <c r="SYY900" s="2198"/>
      <c r="SYZ900" s="2198"/>
      <c r="SZA900" s="2198"/>
      <c r="SZB900" s="2198"/>
      <c r="SZC900" s="2198"/>
      <c r="SZD900" s="2198"/>
      <c r="SZE900" s="2198"/>
      <c r="SZF900" s="2198"/>
      <c r="SZG900" s="2198"/>
      <c r="SZH900" s="2198"/>
      <c r="SZI900" s="2198"/>
      <c r="SZJ900" s="2198"/>
      <c r="SZK900" s="2198"/>
      <c r="SZL900" s="2198"/>
      <c r="SZM900" s="2198"/>
      <c r="SZN900" s="2198"/>
      <c r="SZO900" s="2198"/>
      <c r="SZP900" s="2198"/>
      <c r="SZQ900" s="2198"/>
      <c r="SZR900" s="2198"/>
      <c r="SZS900" s="2198"/>
      <c r="SZT900" s="2198"/>
      <c r="SZU900" s="2198"/>
      <c r="SZV900" s="2198"/>
      <c r="SZW900" s="2198"/>
      <c r="SZX900" s="2198"/>
      <c r="SZY900" s="2198"/>
      <c r="SZZ900" s="2198"/>
      <c r="TAA900" s="2198"/>
      <c r="TAB900" s="2198"/>
      <c r="TAC900" s="2198"/>
      <c r="TAD900" s="2198"/>
      <c r="TAE900" s="2198"/>
      <c r="TAF900" s="2198"/>
      <c r="TAG900" s="2198"/>
      <c r="TAH900" s="2198"/>
      <c r="TAI900" s="2198"/>
      <c r="TAJ900" s="2198"/>
      <c r="TAK900" s="2198"/>
      <c r="TAL900" s="2198"/>
      <c r="TAM900" s="2198"/>
      <c r="TAN900" s="2198"/>
      <c r="TAO900" s="2198"/>
      <c r="TAP900" s="2198"/>
      <c r="TAQ900" s="2198"/>
      <c r="TAR900" s="2198"/>
      <c r="TAS900" s="2198"/>
      <c r="TAT900" s="2198"/>
      <c r="TAU900" s="2198"/>
      <c r="TAV900" s="2198"/>
      <c r="TAW900" s="2198"/>
      <c r="TAX900" s="2198"/>
      <c r="TAY900" s="2198"/>
      <c r="TBC900" s="2198"/>
      <c r="TBD900" s="2198"/>
      <c r="TBE900" s="2198"/>
      <c r="TBF900" s="2198"/>
      <c r="TBG900" s="2198"/>
      <c r="TBH900" s="2198"/>
      <c r="TBI900" s="2198"/>
      <c r="TBJ900" s="2198"/>
      <c r="TBK900" s="2198"/>
      <c r="TBL900" s="2198"/>
      <c r="TBM900" s="2198"/>
      <c r="TBN900" s="2198"/>
      <c r="TBO900" s="2198"/>
      <c r="TBP900" s="2198"/>
      <c r="TBQ900" s="2198"/>
      <c r="TBR900" s="2198"/>
      <c r="TBS900" s="2198"/>
      <c r="TBT900" s="2198"/>
      <c r="TBU900" s="2198"/>
      <c r="TBV900" s="2198"/>
      <c r="TBW900" s="2198"/>
      <c r="TBX900" s="2198"/>
      <c r="TBY900" s="2198"/>
      <c r="TBZ900" s="2198"/>
      <c r="TCA900" s="2198"/>
      <c r="TCB900" s="2198"/>
      <c r="TCC900" s="2198"/>
      <c r="TCD900" s="2198"/>
      <c r="TCE900" s="2198"/>
      <c r="TCF900" s="2198"/>
      <c r="TCG900" s="2198"/>
      <c r="TCH900" s="2198"/>
      <c r="TCI900" s="2198"/>
      <c r="TCJ900" s="2198"/>
      <c r="TCK900" s="2198"/>
      <c r="TCL900" s="2198"/>
      <c r="TCM900" s="2198"/>
      <c r="TCN900" s="2198"/>
      <c r="TCO900" s="2198"/>
      <c r="TCP900" s="2198"/>
      <c r="TCQ900" s="2198"/>
      <c r="TCR900" s="2198"/>
      <c r="TCS900" s="2198"/>
      <c r="TCT900" s="2198"/>
      <c r="TCU900" s="2198"/>
      <c r="TCV900" s="2198"/>
      <c r="TCW900" s="2198"/>
      <c r="TCX900" s="2198"/>
      <c r="TCY900" s="2198"/>
      <c r="TCZ900" s="2198"/>
      <c r="TDA900" s="2198"/>
      <c r="TDB900" s="2198"/>
      <c r="TDC900" s="2198"/>
      <c r="TDD900" s="2198"/>
      <c r="TDE900" s="2198"/>
      <c r="TDF900" s="2198"/>
      <c r="TDG900" s="2198"/>
      <c r="TDH900" s="2198"/>
      <c r="TDI900" s="2198"/>
      <c r="TDJ900" s="2198"/>
      <c r="TDK900" s="2198"/>
      <c r="TDL900" s="2198"/>
      <c r="TDM900" s="2198"/>
      <c r="TDN900" s="2198"/>
      <c r="TDO900" s="2198"/>
      <c r="TDP900" s="2198"/>
      <c r="TDQ900" s="2198"/>
      <c r="TDR900" s="2198"/>
      <c r="TDS900" s="2198"/>
      <c r="TDT900" s="2198"/>
      <c r="TDU900" s="2198"/>
      <c r="TDV900" s="2198"/>
      <c r="TDW900" s="2198"/>
      <c r="TDX900" s="2198"/>
      <c r="TDY900" s="2198"/>
      <c r="TDZ900" s="2198"/>
      <c r="TEA900" s="2198"/>
      <c r="TEB900" s="2198"/>
      <c r="TEC900" s="2198"/>
      <c r="TED900" s="2198"/>
      <c r="TEE900" s="2198"/>
      <c r="TEF900" s="2198"/>
      <c r="TEG900" s="2198"/>
      <c r="TEH900" s="2198"/>
      <c r="TEI900" s="2198"/>
      <c r="TEJ900" s="2198"/>
      <c r="TEK900" s="2198"/>
      <c r="TEL900" s="2198"/>
      <c r="TEM900" s="2198"/>
      <c r="TEN900" s="2198"/>
      <c r="TEO900" s="2198"/>
      <c r="TEP900" s="2198"/>
      <c r="TEQ900" s="2198"/>
      <c r="TER900" s="2198"/>
      <c r="TES900" s="2198"/>
      <c r="TET900" s="2198"/>
      <c r="TEU900" s="2198"/>
      <c r="TEV900" s="2198"/>
      <c r="TEW900" s="2198"/>
      <c r="TEX900" s="2198"/>
      <c r="TEY900" s="2198"/>
      <c r="TEZ900" s="2198"/>
      <c r="TFA900" s="2198"/>
      <c r="TFB900" s="2198"/>
      <c r="TFC900" s="2198"/>
      <c r="TFD900" s="2198"/>
      <c r="TFE900" s="2198"/>
      <c r="TFF900" s="2198"/>
      <c r="TFG900" s="2198"/>
      <c r="TFH900" s="2198"/>
      <c r="TFI900" s="2198"/>
      <c r="TFJ900" s="2198"/>
      <c r="TFK900" s="2198"/>
      <c r="TFL900" s="2198"/>
      <c r="TFM900" s="2198"/>
      <c r="TFN900" s="2198"/>
      <c r="TFO900" s="2198"/>
      <c r="TFP900" s="2198"/>
      <c r="TFQ900" s="2198"/>
      <c r="TFR900" s="2198"/>
      <c r="TFS900" s="2198"/>
      <c r="TFT900" s="2198"/>
      <c r="TFU900" s="2198"/>
      <c r="TFV900" s="2198"/>
      <c r="TFW900" s="2198"/>
      <c r="TFX900" s="2198"/>
      <c r="TFY900" s="2198"/>
      <c r="TFZ900" s="2198"/>
      <c r="TGA900" s="2198"/>
      <c r="TGB900" s="2198"/>
      <c r="TGC900" s="2198"/>
      <c r="TGD900" s="2198"/>
      <c r="TGE900" s="2198"/>
      <c r="TGF900" s="2198"/>
      <c r="TGG900" s="2198"/>
      <c r="TGH900" s="2198"/>
      <c r="TGI900" s="2198"/>
      <c r="TGJ900" s="2198"/>
      <c r="TGK900" s="2198"/>
      <c r="TGL900" s="2198"/>
      <c r="TGM900" s="2198"/>
      <c r="TGN900" s="2198"/>
      <c r="TGO900" s="2198"/>
      <c r="TGP900" s="2198"/>
      <c r="TGQ900" s="2198"/>
      <c r="TGR900" s="2198"/>
      <c r="TGS900" s="2198"/>
      <c r="TGT900" s="2198"/>
      <c r="TGU900" s="2198"/>
      <c r="TGV900" s="2198"/>
      <c r="TGW900" s="2198"/>
      <c r="TGX900" s="2198"/>
      <c r="TGY900" s="2198"/>
      <c r="TGZ900" s="2198"/>
      <c r="THA900" s="2198"/>
      <c r="THB900" s="2198"/>
      <c r="THC900" s="2198"/>
      <c r="THD900" s="2198"/>
      <c r="THE900" s="2198"/>
      <c r="THF900" s="2198"/>
      <c r="THG900" s="2198"/>
      <c r="THH900" s="2198"/>
      <c r="THI900" s="2198"/>
      <c r="THJ900" s="2198"/>
      <c r="THK900" s="2198"/>
      <c r="THL900" s="2198"/>
      <c r="THM900" s="2198"/>
      <c r="THN900" s="2198"/>
      <c r="THO900" s="2198"/>
      <c r="THP900" s="2198"/>
      <c r="THQ900" s="2198"/>
      <c r="THR900" s="2198"/>
      <c r="THS900" s="2198"/>
      <c r="THT900" s="2198"/>
      <c r="THU900" s="2198"/>
      <c r="THV900" s="2198"/>
      <c r="THW900" s="2198"/>
      <c r="THX900" s="2198"/>
      <c r="THY900" s="2198"/>
      <c r="THZ900" s="2198"/>
      <c r="TIA900" s="2198"/>
      <c r="TIB900" s="2198"/>
      <c r="TIC900" s="2198"/>
      <c r="TID900" s="2198"/>
      <c r="TIE900" s="2198"/>
      <c r="TIF900" s="2198"/>
      <c r="TIG900" s="2198"/>
      <c r="TIH900" s="2198"/>
      <c r="TII900" s="2198"/>
      <c r="TIJ900" s="2198"/>
      <c r="TIK900" s="2198"/>
      <c r="TIL900" s="2198"/>
      <c r="TIM900" s="2198"/>
      <c r="TIN900" s="2198"/>
      <c r="TIO900" s="2198"/>
      <c r="TIP900" s="2198"/>
      <c r="TIQ900" s="2198"/>
      <c r="TIR900" s="2198"/>
      <c r="TIS900" s="2198"/>
      <c r="TIT900" s="2198"/>
      <c r="TIU900" s="2198"/>
      <c r="TIV900" s="2198"/>
      <c r="TIW900" s="2198"/>
      <c r="TIX900" s="2198"/>
      <c r="TIY900" s="2198"/>
      <c r="TIZ900" s="2198"/>
      <c r="TJA900" s="2198"/>
      <c r="TJB900" s="2198"/>
      <c r="TJC900" s="2198"/>
      <c r="TJD900" s="2198"/>
      <c r="TJE900" s="2198"/>
      <c r="TJF900" s="2198"/>
      <c r="TJG900" s="2198"/>
      <c r="TJH900" s="2198"/>
      <c r="TJI900" s="2198"/>
      <c r="TJJ900" s="2198"/>
      <c r="TJK900" s="2198"/>
      <c r="TJL900" s="2198"/>
      <c r="TJM900" s="2198"/>
      <c r="TJN900" s="2198"/>
      <c r="TJO900" s="2198"/>
      <c r="TJP900" s="2198"/>
      <c r="TJQ900" s="2198"/>
      <c r="TJR900" s="2198"/>
      <c r="TJS900" s="2198"/>
      <c r="TJT900" s="2198"/>
      <c r="TJU900" s="2198"/>
      <c r="TJV900" s="2198"/>
      <c r="TJW900" s="2198"/>
      <c r="TJX900" s="2198"/>
      <c r="TJY900" s="2198"/>
      <c r="TJZ900" s="2198"/>
      <c r="TKA900" s="2198"/>
      <c r="TKB900" s="2198"/>
      <c r="TKC900" s="2198"/>
      <c r="TKD900" s="2198"/>
      <c r="TKE900" s="2198"/>
      <c r="TKF900" s="2198"/>
      <c r="TKG900" s="2198"/>
      <c r="TKH900" s="2198"/>
      <c r="TKI900" s="2198"/>
      <c r="TKJ900" s="2198"/>
      <c r="TKK900" s="2198"/>
      <c r="TKL900" s="2198"/>
      <c r="TKM900" s="2198"/>
      <c r="TKN900" s="2198"/>
      <c r="TKO900" s="2198"/>
      <c r="TKP900" s="2198"/>
      <c r="TKQ900" s="2198"/>
      <c r="TKR900" s="2198"/>
      <c r="TKS900" s="2198"/>
      <c r="TKT900" s="2198"/>
      <c r="TKU900" s="2198"/>
      <c r="TKY900" s="2198"/>
      <c r="TKZ900" s="2198"/>
      <c r="TLA900" s="2198"/>
      <c r="TLB900" s="2198"/>
      <c r="TLC900" s="2198"/>
      <c r="TLD900" s="2198"/>
      <c r="TLE900" s="2198"/>
      <c r="TLF900" s="2198"/>
      <c r="TLG900" s="2198"/>
      <c r="TLH900" s="2198"/>
      <c r="TLI900" s="2198"/>
      <c r="TLJ900" s="2198"/>
      <c r="TLK900" s="2198"/>
      <c r="TLL900" s="2198"/>
      <c r="TLM900" s="2198"/>
      <c r="TLN900" s="2198"/>
      <c r="TLO900" s="2198"/>
      <c r="TLP900" s="2198"/>
      <c r="TLQ900" s="2198"/>
      <c r="TLR900" s="2198"/>
      <c r="TLS900" s="2198"/>
      <c r="TLT900" s="2198"/>
      <c r="TLU900" s="2198"/>
      <c r="TLV900" s="2198"/>
      <c r="TLW900" s="2198"/>
      <c r="TLX900" s="2198"/>
      <c r="TLY900" s="2198"/>
      <c r="TLZ900" s="2198"/>
      <c r="TMA900" s="2198"/>
      <c r="TMB900" s="2198"/>
      <c r="TMC900" s="2198"/>
      <c r="TMD900" s="2198"/>
      <c r="TME900" s="2198"/>
      <c r="TMF900" s="2198"/>
      <c r="TMG900" s="2198"/>
      <c r="TMH900" s="2198"/>
      <c r="TMI900" s="2198"/>
      <c r="TMJ900" s="2198"/>
      <c r="TMK900" s="2198"/>
      <c r="TML900" s="2198"/>
      <c r="TMM900" s="2198"/>
      <c r="TMN900" s="2198"/>
      <c r="TMO900" s="2198"/>
      <c r="TMP900" s="2198"/>
      <c r="TMQ900" s="2198"/>
      <c r="TMR900" s="2198"/>
      <c r="TMS900" s="2198"/>
      <c r="TMT900" s="2198"/>
      <c r="TMU900" s="2198"/>
      <c r="TMV900" s="2198"/>
      <c r="TMW900" s="2198"/>
      <c r="TMX900" s="2198"/>
      <c r="TMY900" s="2198"/>
      <c r="TMZ900" s="2198"/>
      <c r="TNA900" s="2198"/>
      <c r="TNB900" s="2198"/>
      <c r="TNC900" s="2198"/>
      <c r="TND900" s="2198"/>
      <c r="TNE900" s="2198"/>
      <c r="TNF900" s="2198"/>
      <c r="TNG900" s="2198"/>
      <c r="TNH900" s="2198"/>
      <c r="TNI900" s="2198"/>
      <c r="TNJ900" s="2198"/>
      <c r="TNK900" s="2198"/>
      <c r="TNL900" s="2198"/>
      <c r="TNM900" s="2198"/>
      <c r="TNN900" s="2198"/>
      <c r="TNO900" s="2198"/>
      <c r="TNP900" s="2198"/>
      <c r="TNQ900" s="2198"/>
      <c r="TNR900" s="2198"/>
      <c r="TNS900" s="2198"/>
      <c r="TNT900" s="2198"/>
      <c r="TNU900" s="2198"/>
      <c r="TNV900" s="2198"/>
      <c r="TNW900" s="2198"/>
      <c r="TNX900" s="2198"/>
      <c r="TNY900" s="2198"/>
      <c r="TNZ900" s="2198"/>
      <c r="TOA900" s="2198"/>
      <c r="TOB900" s="2198"/>
      <c r="TOC900" s="2198"/>
      <c r="TOD900" s="2198"/>
      <c r="TOE900" s="2198"/>
      <c r="TOF900" s="2198"/>
      <c r="TOG900" s="2198"/>
      <c r="TOH900" s="2198"/>
      <c r="TOI900" s="2198"/>
      <c r="TOJ900" s="2198"/>
      <c r="TOK900" s="2198"/>
      <c r="TOL900" s="2198"/>
      <c r="TOM900" s="2198"/>
      <c r="TON900" s="2198"/>
      <c r="TOO900" s="2198"/>
      <c r="TOP900" s="2198"/>
      <c r="TOQ900" s="2198"/>
      <c r="TOR900" s="2198"/>
      <c r="TOS900" s="2198"/>
      <c r="TOT900" s="2198"/>
      <c r="TOU900" s="2198"/>
      <c r="TOV900" s="2198"/>
      <c r="TOW900" s="2198"/>
      <c r="TOX900" s="2198"/>
      <c r="TOY900" s="2198"/>
      <c r="TOZ900" s="2198"/>
      <c r="TPA900" s="2198"/>
      <c r="TPB900" s="2198"/>
      <c r="TPC900" s="2198"/>
      <c r="TPD900" s="2198"/>
      <c r="TPE900" s="2198"/>
      <c r="TPF900" s="2198"/>
      <c r="TPG900" s="2198"/>
      <c r="TPH900" s="2198"/>
      <c r="TPI900" s="2198"/>
      <c r="TPJ900" s="2198"/>
      <c r="TPK900" s="2198"/>
      <c r="TPL900" s="2198"/>
      <c r="TPM900" s="2198"/>
      <c r="TPN900" s="2198"/>
      <c r="TPO900" s="2198"/>
      <c r="TPP900" s="2198"/>
      <c r="TPQ900" s="2198"/>
      <c r="TPR900" s="2198"/>
      <c r="TPS900" s="2198"/>
      <c r="TPT900" s="2198"/>
      <c r="TPU900" s="2198"/>
      <c r="TPV900" s="2198"/>
      <c r="TPW900" s="2198"/>
      <c r="TPX900" s="2198"/>
      <c r="TPY900" s="2198"/>
      <c r="TPZ900" s="2198"/>
      <c r="TQA900" s="2198"/>
      <c r="TQB900" s="2198"/>
      <c r="TQC900" s="2198"/>
      <c r="TQD900" s="2198"/>
      <c r="TQE900" s="2198"/>
      <c r="TQF900" s="2198"/>
      <c r="TQG900" s="2198"/>
      <c r="TQH900" s="2198"/>
      <c r="TQI900" s="2198"/>
      <c r="TQJ900" s="2198"/>
      <c r="TQK900" s="2198"/>
      <c r="TQL900" s="2198"/>
      <c r="TQM900" s="2198"/>
      <c r="TQN900" s="2198"/>
      <c r="TQO900" s="2198"/>
      <c r="TQP900" s="2198"/>
      <c r="TQQ900" s="2198"/>
      <c r="TQR900" s="2198"/>
      <c r="TQS900" s="2198"/>
      <c r="TQT900" s="2198"/>
      <c r="TQU900" s="2198"/>
      <c r="TQV900" s="2198"/>
      <c r="TQW900" s="2198"/>
      <c r="TQX900" s="2198"/>
      <c r="TQY900" s="2198"/>
      <c r="TQZ900" s="2198"/>
      <c r="TRA900" s="2198"/>
      <c r="TRB900" s="2198"/>
      <c r="TRC900" s="2198"/>
      <c r="TRD900" s="2198"/>
      <c r="TRE900" s="2198"/>
      <c r="TRF900" s="2198"/>
      <c r="TRG900" s="2198"/>
      <c r="TRH900" s="2198"/>
      <c r="TRI900" s="2198"/>
      <c r="TRJ900" s="2198"/>
      <c r="TRK900" s="2198"/>
      <c r="TRL900" s="2198"/>
      <c r="TRM900" s="2198"/>
      <c r="TRN900" s="2198"/>
      <c r="TRO900" s="2198"/>
      <c r="TRP900" s="2198"/>
      <c r="TRQ900" s="2198"/>
      <c r="TRR900" s="2198"/>
      <c r="TRS900" s="2198"/>
      <c r="TRT900" s="2198"/>
      <c r="TRU900" s="2198"/>
      <c r="TRV900" s="2198"/>
      <c r="TRW900" s="2198"/>
      <c r="TRX900" s="2198"/>
      <c r="TRY900" s="2198"/>
      <c r="TRZ900" s="2198"/>
      <c r="TSA900" s="2198"/>
      <c r="TSB900" s="2198"/>
      <c r="TSC900" s="2198"/>
      <c r="TSD900" s="2198"/>
      <c r="TSE900" s="2198"/>
      <c r="TSF900" s="2198"/>
      <c r="TSG900" s="2198"/>
      <c r="TSH900" s="2198"/>
      <c r="TSI900" s="2198"/>
      <c r="TSJ900" s="2198"/>
      <c r="TSK900" s="2198"/>
      <c r="TSL900" s="2198"/>
      <c r="TSM900" s="2198"/>
      <c r="TSN900" s="2198"/>
      <c r="TSO900" s="2198"/>
      <c r="TSP900" s="2198"/>
      <c r="TSQ900" s="2198"/>
      <c r="TSR900" s="2198"/>
      <c r="TSS900" s="2198"/>
      <c r="TST900" s="2198"/>
      <c r="TSU900" s="2198"/>
      <c r="TSV900" s="2198"/>
      <c r="TSW900" s="2198"/>
      <c r="TSX900" s="2198"/>
      <c r="TSY900" s="2198"/>
      <c r="TSZ900" s="2198"/>
      <c r="TTA900" s="2198"/>
      <c r="TTB900" s="2198"/>
      <c r="TTC900" s="2198"/>
      <c r="TTD900" s="2198"/>
      <c r="TTE900" s="2198"/>
      <c r="TTF900" s="2198"/>
      <c r="TTG900" s="2198"/>
      <c r="TTH900" s="2198"/>
      <c r="TTI900" s="2198"/>
      <c r="TTJ900" s="2198"/>
      <c r="TTK900" s="2198"/>
      <c r="TTL900" s="2198"/>
      <c r="TTM900" s="2198"/>
      <c r="TTN900" s="2198"/>
      <c r="TTO900" s="2198"/>
      <c r="TTP900" s="2198"/>
      <c r="TTQ900" s="2198"/>
      <c r="TTR900" s="2198"/>
      <c r="TTS900" s="2198"/>
      <c r="TTT900" s="2198"/>
      <c r="TTU900" s="2198"/>
      <c r="TTV900" s="2198"/>
      <c r="TTW900" s="2198"/>
      <c r="TTX900" s="2198"/>
      <c r="TTY900" s="2198"/>
      <c r="TTZ900" s="2198"/>
      <c r="TUA900" s="2198"/>
      <c r="TUB900" s="2198"/>
      <c r="TUC900" s="2198"/>
      <c r="TUD900" s="2198"/>
      <c r="TUE900" s="2198"/>
      <c r="TUF900" s="2198"/>
      <c r="TUG900" s="2198"/>
      <c r="TUH900" s="2198"/>
      <c r="TUI900" s="2198"/>
      <c r="TUJ900" s="2198"/>
      <c r="TUK900" s="2198"/>
      <c r="TUL900" s="2198"/>
      <c r="TUM900" s="2198"/>
      <c r="TUN900" s="2198"/>
      <c r="TUO900" s="2198"/>
      <c r="TUP900" s="2198"/>
      <c r="TUQ900" s="2198"/>
      <c r="TUU900" s="2198"/>
      <c r="TUV900" s="2198"/>
      <c r="TUW900" s="2198"/>
      <c r="TUX900" s="2198"/>
      <c r="TUY900" s="2198"/>
      <c r="TUZ900" s="2198"/>
      <c r="TVA900" s="2198"/>
      <c r="TVB900" s="2198"/>
      <c r="TVC900" s="2198"/>
      <c r="TVD900" s="2198"/>
      <c r="TVE900" s="2198"/>
      <c r="TVF900" s="2198"/>
      <c r="TVG900" s="2198"/>
      <c r="TVH900" s="2198"/>
      <c r="TVI900" s="2198"/>
      <c r="TVJ900" s="2198"/>
      <c r="TVK900" s="2198"/>
      <c r="TVL900" s="2198"/>
      <c r="TVM900" s="2198"/>
      <c r="TVN900" s="2198"/>
      <c r="TVO900" s="2198"/>
      <c r="TVP900" s="2198"/>
      <c r="TVQ900" s="2198"/>
      <c r="TVR900" s="2198"/>
      <c r="TVS900" s="2198"/>
      <c r="TVT900" s="2198"/>
      <c r="TVU900" s="2198"/>
      <c r="TVV900" s="2198"/>
      <c r="TVW900" s="2198"/>
      <c r="TVX900" s="2198"/>
      <c r="TVY900" s="2198"/>
      <c r="TVZ900" s="2198"/>
      <c r="TWA900" s="2198"/>
      <c r="TWB900" s="2198"/>
      <c r="TWC900" s="2198"/>
      <c r="TWD900" s="2198"/>
      <c r="TWE900" s="2198"/>
      <c r="TWF900" s="2198"/>
      <c r="TWG900" s="2198"/>
      <c r="TWH900" s="2198"/>
      <c r="TWI900" s="2198"/>
      <c r="TWJ900" s="2198"/>
      <c r="TWK900" s="2198"/>
      <c r="TWL900" s="2198"/>
      <c r="TWM900" s="2198"/>
      <c r="TWN900" s="2198"/>
      <c r="TWO900" s="2198"/>
      <c r="TWP900" s="2198"/>
      <c r="TWQ900" s="2198"/>
      <c r="TWR900" s="2198"/>
      <c r="TWS900" s="2198"/>
      <c r="TWT900" s="2198"/>
      <c r="TWU900" s="2198"/>
      <c r="TWV900" s="2198"/>
      <c r="TWW900" s="2198"/>
      <c r="TWX900" s="2198"/>
      <c r="TWY900" s="2198"/>
      <c r="TWZ900" s="2198"/>
      <c r="TXA900" s="2198"/>
      <c r="TXB900" s="2198"/>
      <c r="TXC900" s="2198"/>
      <c r="TXD900" s="2198"/>
      <c r="TXE900" s="2198"/>
      <c r="TXF900" s="2198"/>
      <c r="TXG900" s="2198"/>
      <c r="TXH900" s="2198"/>
      <c r="TXI900" s="2198"/>
      <c r="TXJ900" s="2198"/>
      <c r="TXK900" s="2198"/>
      <c r="TXL900" s="2198"/>
      <c r="TXM900" s="2198"/>
      <c r="TXN900" s="2198"/>
      <c r="TXO900" s="2198"/>
      <c r="TXP900" s="2198"/>
      <c r="TXQ900" s="2198"/>
      <c r="TXR900" s="2198"/>
      <c r="TXS900" s="2198"/>
      <c r="TXT900" s="2198"/>
      <c r="TXU900" s="2198"/>
      <c r="TXV900" s="2198"/>
      <c r="TXW900" s="2198"/>
      <c r="TXX900" s="2198"/>
      <c r="TXY900" s="2198"/>
      <c r="TXZ900" s="2198"/>
      <c r="TYA900" s="2198"/>
      <c r="TYB900" s="2198"/>
      <c r="TYC900" s="2198"/>
      <c r="TYD900" s="2198"/>
      <c r="TYE900" s="2198"/>
      <c r="TYF900" s="2198"/>
      <c r="TYG900" s="2198"/>
      <c r="TYH900" s="2198"/>
      <c r="TYI900" s="2198"/>
      <c r="TYJ900" s="2198"/>
      <c r="TYK900" s="2198"/>
      <c r="TYL900" s="2198"/>
      <c r="TYM900" s="2198"/>
      <c r="TYN900" s="2198"/>
      <c r="TYO900" s="2198"/>
      <c r="TYP900" s="2198"/>
      <c r="TYQ900" s="2198"/>
      <c r="TYR900" s="2198"/>
      <c r="TYS900" s="2198"/>
      <c r="TYT900" s="2198"/>
      <c r="TYU900" s="2198"/>
      <c r="TYV900" s="2198"/>
      <c r="TYW900" s="2198"/>
      <c r="TYX900" s="2198"/>
      <c r="TYY900" s="2198"/>
      <c r="TYZ900" s="2198"/>
      <c r="TZA900" s="2198"/>
      <c r="TZB900" s="2198"/>
      <c r="TZC900" s="2198"/>
      <c r="TZD900" s="2198"/>
      <c r="TZE900" s="2198"/>
      <c r="TZF900" s="2198"/>
      <c r="TZG900" s="2198"/>
      <c r="TZH900" s="2198"/>
      <c r="TZI900" s="2198"/>
      <c r="TZJ900" s="2198"/>
      <c r="TZK900" s="2198"/>
      <c r="TZL900" s="2198"/>
      <c r="TZM900" s="2198"/>
      <c r="TZN900" s="2198"/>
      <c r="TZO900" s="2198"/>
      <c r="TZP900" s="2198"/>
      <c r="TZQ900" s="2198"/>
      <c r="TZR900" s="2198"/>
      <c r="TZS900" s="2198"/>
      <c r="TZT900" s="2198"/>
      <c r="TZU900" s="2198"/>
      <c r="TZV900" s="2198"/>
      <c r="TZW900" s="2198"/>
      <c r="TZX900" s="2198"/>
      <c r="TZY900" s="2198"/>
      <c r="TZZ900" s="2198"/>
      <c r="UAA900" s="2198"/>
      <c r="UAB900" s="2198"/>
      <c r="UAC900" s="2198"/>
      <c r="UAD900" s="2198"/>
      <c r="UAE900" s="2198"/>
      <c r="UAF900" s="2198"/>
      <c r="UAG900" s="2198"/>
      <c r="UAH900" s="2198"/>
      <c r="UAI900" s="2198"/>
      <c r="UAJ900" s="2198"/>
      <c r="UAK900" s="2198"/>
      <c r="UAL900" s="2198"/>
      <c r="UAM900" s="2198"/>
      <c r="UAN900" s="2198"/>
      <c r="UAO900" s="2198"/>
      <c r="UAP900" s="2198"/>
      <c r="UAQ900" s="2198"/>
      <c r="UAR900" s="2198"/>
      <c r="UAS900" s="2198"/>
      <c r="UAT900" s="2198"/>
      <c r="UAU900" s="2198"/>
      <c r="UAV900" s="2198"/>
      <c r="UAW900" s="2198"/>
      <c r="UAX900" s="2198"/>
      <c r="UAY900" s="2198"/>
      <c r="UAZ900" s="2198"/>
      <c r="UBA900" s="2198"/>
      <c r="UBB900" s="2198"/>
      <c r="UBC900" s="2198"/>
      <c r="UBD900" s="2198"/>
      <c r="UBE900" s="2198"/>
      <c r="UBF900" s="2198"/>
      <c r="UBG900" s="2198"/>
      <c r="UBH900" s="2198"/>
      <c r="UBI900" s="2198"/>
      <c r="UBJ900" s="2198"/>
      <c r="UBK900" s="2198"/>
      <c r="UBL900" s="2198"/>
      <c r="UBM900" s="2198"/>
      <c r="UBN900" s="2198"/>
      <c r="UBO900" s="2198"/>
      <c r="UBP900" s="2198"/>
      <c r="UBQ900" s="2198"/>
      <c r="UBR900" s="2198"/>
      <c r="UBS900" s="2198"/>
      <c r="UBT900" s="2198"/>
      <c r="UBU900" s="2198"/>
      <c r="UBV900" s="2198"/>
      <c r="UBW900" s="2198"/>
      <c r="UBX900" s="2198"/>
      <c r="UBY900" s="2198"/>
      <c r="UBZ900" s="2198"/>
      <c r="UCA900" s="2198"/>
      <c r="UCB900" s="2198"/>
      <c r="UCC900" s="2198"/>
      <c r="UCD900" s="2198"/>
      <c r="UCE900" s="2198"/>
      <c r="UCF900" s="2198"/>
      <c r="UCG900" s="2198"/>
      <c r="UCH900" s="2198"/>
      <c r="UCI900" s="2198"/>
      <c r="UCJ900" s="2198"/>
      <c r="UCK900" s="2198"/>
      <c r="UCL900" s="2198"/>
      <c r="UCM900" s="2198"/>
      <c r="UCN900" s="2198"/>
      <c r="UCO900" s="2198"/>
      <c r="UCP900" s="2198"/>
      <c r="UCQ900" s="2198"/>
      <c r="UCR900" s="2198"/>
      <c r="UCS900" s="2198"/>
      <c r="UCT900" s="2198"/>
      <c r="UCU900" s="2198"/>
      <c r="UCV900" s="2198"/>
      <c r="UCW900" s="2198"/>
      <c r="UCX900" s="2198"/>
      <c r="UCY900" s="2198"/>
      <c r="UCZ900" s="2198"/>
      <c r="UDA900" s="2198"/>
      <c r="UDB900" s="2198"/>
      <c r="UDC900" s="2198"/>
      <c r="UDD900" s="2198"/>
      <c r="UDE900" s="2198"/>
      <c r="UDF900" s="2198"/>
      <c r="UDG900" s="2198"/>
      <c r="UDH900" s="2198"/>
      <c r="UDI900" s="2198"/>
      <c r="UDJ900" s="2198"/>
      <c r="UDK900" s="2198"/>
      <c r="UDL900" s="2198"/>
      <c r="UDM900" s="2198"/>
      <c r="UDN900" s="2198"/>
      <c r="UDO900" s="2198"/>
      <c r="UDP900" s="2198"/>
      <c r="UDQ900" s="2198"/>
      <c r="UDR900" s="2198"/>
      <c r="UDS900" s="2198"/>
      <c r="UDT900" s="2198"/>
      <c r="UDU900" s="2198"/>
      <c r="UDV900" s="2198"/>
      <c r="UDW900" s="2198"/>
      <c r="UDX900" s="2198"/>
      <c r="UDY900" s="2198"/>
      <c r="UDZ900" s="2198"/>
      <c r="UEA900" s="2198"/>
      <c r="UEB900" s="2198"/>
      <c r="UEC900" s="2198"/>
      <c r="UED900" s="2198"/>
      <c r="UEE900" s="2198"/>
      <c r="UEF900" s="2198"/>
      <c r="UEG900" s="2198"/>
      <c r="UEH900" s="2198"/>
      <c r="UEI900" s="2198"/>
      <c r="UEJ900" s="2198"/>
      <c r="UEK900" s="2198"/>
      <c r="UEL900" s="2198"/>
      <c r="UEM900" s="2198"/>
      <c r="UEQ900" s="2198"/>
      <c r="UER900" s="2198"/>
      <c r="UES900" s="2198"/>
      <c r="UET900" s="2198"/>
      <c r="UEU900" s="2198"/>
      <c r="UEV900" s="2198"/>
      <c r="UEW900" s="2198"/>
      <c r="UEX900" s="2198"/>
      <c r="UEY900" s="2198"/>
      <c r="UEZ900" s="2198"/>
      <c r="UFA900" s="2198"/>
      <c r="UFB900" s="2198"/>
      <c r="UFC900" s="2198"/>
      <c r="UFD900" s="2198"/>
      <c r="UFE900" s="2198"/>
      <c r="UFF900" s="2198"/>
      <c r="UFG900" s="2198"/>
      <c r="UFH900" s="2198"/>
      <c r="UFI900" s="2198"/>
      <c r="UFJ900" s="2198"/>
      <c r="UFK900" s="2198"/>
      <c r="UFL900" s="2198"/>
      <c r="UFM900" s="2198"/>
      <c r="UFN900" s="2198"/>
      <c r="UFO900" s="2198"/>
      <c r="UFP900" s="2198"/>
      <c r="UFQ900" s="2198"/>
      <c r="UFR900" s="2198"/>
      <c r="UFS900" s="2198"/>
      <c r="UFT900" s="2198"/>
      <c r="UFU900" s="2198"/>
      <c r="UFV900" s="2198"/>
      <c r="UFW900" s="2198"/>
      <c r="UFX900" s="2198"/>
      <c r="UFY900" s="2198"/>
      <c r="UFZ900" s="2198"/>
      <c r="UGA900" s="2198"/>
      <c r="UGB900" s="2198"/>
      <c r="UGC900" s="2198"/>
      <c r="UGD900" s="2198"/>
      <c r="UGE900" s="2198"/>
      <c r="UGF900" s="2198"/>
      <c r="UGG900" s="2198"/>
      <c r="UGH900" s="2198"/>
      <c r="UGI900" s="2198"/>
      <c r="UGJ900" s="2198"/>
      <c r="UGK900" s="2198"/>
      <c r="UGL900" s="2198"/>
      <c r="UGM900" s="2198"/>
      <c r="UGN900" s="2198"/>
      <c r="UGO900" s="2198"/>
      <c r="UGP900" s="2198"/>
      <c r="UGQ900" s="2198"/>
      <c r="UGR900" s="2198"/>
      <c r="UGS900" s="2198"/>
      <c r="UGT900" s="2198"/>
      <c r="UGU900" s="2198"/>
      <c r="UGV900" s="2198"/>
      <c r="UGW900" s="2198"/>
      <c r="UGX900" s="2198"/>
      <c r="UGY900" s="2198"/>
      <c r="UGZ900" s="2198"/>
      <c r="UHA900" s="2198"/>
      <c r="UHB900" s="2198"/>
      <c r="UHC900" s="2198"/>
      <c r="UHD900" s="2198"/>
      <c r="UHE900" s="2198"/>
      <c r="UHF900" s="2198"/>
      <c r="UHG900" s="2198"/>
      <c r="UHH900" s="2198"/>
      <c r="UHI900" s="2198"/>
      <c r="UHJ900" s="2198"/>
      <c r="UHK900" s="2198"/>
      <c r="UHL900" s="2198"/>
      <c r="UHM900" s="2198"/>
      <c r="UHN900" s="2198"/>
      <c r="UHO900" s="2198"/>
      <c r="UHP900" s="2198"/>
      <c r="UHQ900" s="2198"/>
      <c r="UHR900" s="2198"/>
      <c r="UHS900" s="2198"/>
      <c r="UHT900" s="2198"/>
      <c r="UHU900" s="2198"/>
      <c r="UHV900" s="2198"/>
      <c r="UHW900" s="2198"/>
      <c r="UHX900" s="2198"/>
      <c r="UHY900" s="2198"/>
      <c r="UHZ900" s="2198"/>
      <c r="UIA900" s="2198"/>
      <c r="UIB900" s="2198"/>
      <c r="UIC900" s="2198"/>
      <c r="UID900" s="2198"/>
      <c r="UIE900" s="2198"/>
      <c r="UIF900" s="2198"/>
      <c r="UIG900" s="2198"/>
      <c r="UIH900" s="2198"/>
      <c r="UII900" s="2198"/>
      <c r="UIJ900" s="2198"/>
      <c r="UIK900" s="2198"/>
      <c r="UIL900" s="2198"/>
      <c r="UIM900" s="2198"/>
      <c r="UIN900" s="2198"/>
      <c r="UIO900" s="2198"/>
      <c r="UIP900" s="2198"/>
      <c r="UIQ900" s="2198"/>
      <c r="UIR900" s="2198"/>
      <c r="UIS900" s="2198"/>
      <c r="UIT900" s="2198"/>
      <c r="UIU900" s="2198"/>
      <c r="UIV900" s="2198"/>
      <c r="UIW900" s="2198"/>
      <c r="UIX900" s="2198"/>
      <c r="UIY900" s="2198"/>
      <c r="UIZ900" s="2198"/>
      <c r="UJA900" s="2198"/>
      <c r="UJB900" s="2198"/>
      <c r="UJC900" s="2198"/>
      <c r="UJD900" s="2198"/>
      <c r="UJE900" s="2198"/>
      <c r="UJF900" s="2198"/>
      <c r="UJG900" s="2198"/>
      <c r="UJH900" s="2198"/>
      <c r="UJI900" s="2198"/>
      <c r="UJJ900" s="2198"/>
      <c r="UJK900" s="2198"/>
      <c r="UJL900" s="2198"/>
      <c r="UJM900" s="2198"/>
      <c r="UJN900" s="2198"/>
      <c r="UJO900" s="2198"/>
      <c r="UJP900" s="2198"/>
      <c r="UJQ900" s="2198"/>
      <c r="UJR900" s="2198"/>
      <c r="UJS900" s="2198"/>
      <c r="UJT900" s="2198"/>
      <c r="UJU900" s="2198"/>
      <c r="UJV900" s="2198"/>
      <c r="UJW900" s="2198"/>
      <c r="UJX900" s="2198"/>
      <c r="UJY900" s="2198"/>
      <c r="UJZ900" s="2198"/>
      <c r="UKA900" s="2198"/>
      <c r="UKB900" s="2198"/>
      <c r="UKC900" s="2198"/>
      <c r="UKD900" s="2198"/>
      <c r="UKE900" s="2198"/>
      <c r="UKF900" s="2198"/>
      <c r="UKG900" s="2198"/>
      <c r="UKH900" s="2198"/>
      <c r="UKI900" s="2198"/>
      <c r="UKJ900" s="2198"/>
      <c r="UKK900" s="2198"/>
      <c r="UKL900" s="2198"/>
      <c r="UKM900" s="2198"/>
      <c r="UKN900" s="2198"/>
      <c r="UKO900" s="2198"/>
      <c r="UKP900" s="2198"/>
      <c r="UKQ900" s="2198"/>
      <c r="UKR900" s="2198"/>
      <c r="UKS900" s="2198"/>
      <c r="UKT900" s="2198"/>
      <c r="UKU900" s="2198"/>
      <c r="UKV900" s="2198"/>
      <c r="UKW900" s="2198"/>
      <c r="UKX900" s="2198"/>
      <c r="UKY900" s="2198"/>
      <c r="UKZ900" s="2198"/>
      <c r="ULA900" s="2198"/>
      <c r="ULB900" s="2198"/>
      <c r="ULC900" s="2198"/>
      <c r="ULD900" s="2198"/>
      <c r="ULE900" s="2198"/>
      <c r="ULF900" s="2198"/>
      <c r="ULG900" s="2198"/>
      <c r="ULH900" s="2198"/>
      <c r="ULI900" s="2198"/>
      <c r="ULJ900" s="2198"/>
      <c r="ULK900" s="2198"/>
      <c r="ULL900" s="2198"/>
      <c r="ULM900" s="2198"/>
      <c r="ULN900" s="2198"/>
      <c r="ULO900" s="2198"/>
      <c r="ULP900" s="2198"/>
      <c r="ULQ900" s="2198"/>
      <c r="ULR900" s="2198"/>
      <c r="ULS900" s="2198"/>
      <c r="ULT900" s="2198"/>
      <c r="ULU900" s="2198"/>
      <c r="ULV900" s="2198"/>
      <c r="ULW900" s="2198"/>
      <c r="ULX900" s="2198"/>
      <c r="ULY900" s="2198"/>
      <c r="ULZ900" s="2198"/>
      <c r="UMA900" s="2198"/>
      <c r="UMB900" s="2198"/>
      <c r="UMC900" s="2198"/>
      <c r="UMD900" s="2198"/>
      <c r="UME900" s="2198"/>
      <c r="UMF900" s="2198"/>
      <c r="UMG900" s="2198"/>
      <c r="UMH900" s="2198"/>
      <c r="UMI900" s="2198"/>
      <c r="UMJ900" s="2198"/>
      <c r="UMK900" s="2198"/>
      <c r="UML900" s="2198"/>
      <c r="UMM900" s="2198"/>
      <c r="UMN900" s="2198"/>
      <c r="UMO900" s="2198"/>
      <c r="UMP900" s="2198"/>
      <c r="UMQ900" s="2198"/>
      <c r="UMR900" s="2198"/>
      <c r="UMS900" s="2198"/>
      <c r="UMT900" s="2198"/>
      <c r="UMU900" s="2198"/>
      <c r="UMV900" s="2198"/>
      <c r="UMW900" s="2198"/>
      <c r="UMX900" s="2198"/>
      <c r="UMY900" s="2198"/>
      <c r="UMZ900" s="2198"/>
      <c r="UNA900" s="2198"/>
      <c r="UNB900" s="2198"/>
      <c r="UNC900" s="2198"/>
      <c r="UND900" s="2198"/>
      <c r="UNE900" s="2198"/>
      <c r="UNF900" s="2198"/>
      <c r="UNG900" s="2198"/>
      <c r="UNH900" s="2198"/>
      <c r="UNI900" s="2198"/>
      <c r="UNJ900" s="2198"/>
      <c r="UNK900" s="2198"/>
      <c r="UNL900" s="2198"/>
      <c r="UNM900" s="2198"/>
      <c r="UNN900" s="2198"/>
      <c r="UNO900" s="2198"/>
      <c r="UNP900" s="2198"/>
      <c r="UNQ900" s="2198"/>
      <c r="UNR900" s="2198"/>
      <c r="UNS900" s="2198"/>
      <c r="UNT900" s="2198"/>
      <c r="UNU900" s="2198"/>
      <c r="UNV900" s="2198"/>
      <c r="UNW900" s="2198"/>
      <c r="UNX900" s="2198"/>
      <c r="UNY900" s="2198"/>
      <c r="UNZ900" s="2198"/>
      <c r="UOA900" s="2198"/>
      <c r="UOB900" s="2198"/>
      <c r="UOC900" s="2198"/>
      <c r="UOD900" s="2198"/>
      <c r="UOE900" s="2198"/>
      <c r="UOF900" s="2198"/>
      <c r="UOG900" s="2198"/>
      <c r="UOH900" s="2198"/>
      <c r="UOI900" s="2198"/>
      <c r="UOM900" s="2198"/>
      <c r="UON900" s="2198"/>
      <c r="UOO900" s="2198"/>
      <c r="UOP900" s="2198"/>
      <c r="UOQ900" s="2198"/>
      <c r="UOR900" s="2198"/>
      <c r="UOS900" s="2198"/>
      <c r="UOT900" s="2198"/>
      <c r="UOU900" s="2198"/>
      <c r="UOV900" s="2198"/>
      <c r="UOW900" s="2198"/>
      <c r="UOX900" s="2198"/>
      <c r="UOY900" s="2198"/>
      <c r="UOZ900" s="2198"/>
      <c r="UPA900" s="2198"/>
      <c r="UPB900" s="2198"/>
      <c r="UPC900" s="2198"/>
      <c r="UPD900" s="2198"/>
      <c r="UPE900" s="2198"/>
      <c r="UPF900" s="2198"/>
      <c r="UPG900" s="2198"/>
      <c r="UPH900" s="2198"/>
      <c r="UPI900" s="2198"/>
      <c r="UPJ900" s="2198"/>
      <c r="UPK900" s="2198"/>
      <c r="UPL900" s="2198"/>
      <c r="UPM900" s="2198"/>
      <c r="UPN900" s="2198"/>
      <c r="UPO900" s="2198"/>
      <c r="UPP900" s="2198"/>
      <c r="UPQ900" s="2198"/>
      <c r="UPR900" s="2198"/>
      <c r="UPS900" s="2198"/>
      <c r="UPT900" s="2198"/>
      <c r="UPU900" s="2198"/>
      <c r="UPV900" s="2198"/>
      <c r="UPW900" s="2198"/>
      <c r="UPX900" s="2198"/>
      <c r="UPY900" s="2198"/>
      <c r="UPZ900" s="2198"/>
      <c r="UQA900" s="2198"/>
      <c r="UQB900" s="2198"/>
      <c r="UQC900" s="2198"/>
      <c r="UQD900" s="2198"/>
      <c r="UQE900" s="2198"/>
      <c r="UQF900" s="2198"/>
      <c r="UQG900" s="2198"/>
      <c r="UQH900" s="2198"/>
      <c r="UQI900" s="2198"/>
      <c r="UQJ900" s="2198"/>
      <c r="UQK900" s="2198"/>
      <c r="UQL900" s="2198"/>
      <c r="UQM900" s="2198"/>
      <c r="UQN900" s="2198"/>
      <c r="UQO900" s="2198"/>
      <c r="UQP900" s="2198"/>
      <c r="UQQ900" s="2198"/>
      <c r="UQR900" s="2198"/>
      <c r="UQS900" s="2198"/>
      <c r="UQT900" s="2198"/>
      <c r="UQU900" s="2198"/>
      <c r="UQV900" s="2198"/>
      <c r="UQW900" s="2198"/>
      <c r="UQX900" s="2198"/>
      <c r="UQY900" s="2198"/>
      <c r="UQZ900" s="2198"/>
      <c r="URA900" s="2198"/>
      <c r="URB900" s="2198"/>
      <c r="URC900" s="2198"/>
      <c r="URD900" s="2198"/>
      <c r="URE900" s="2198"/>
      <c r="URF900" s="2198"/>
      <c r="URG900" s="2198"/>
      <c r="URH900" s="2198"/>
      <c r="URI900" s="2198"/>
      <c r="URJ900" s="2198"/>
      <c r="URK900" s="2198"/>
      <c r="URL900" s="2198"/>
      <c r="URM900" s="2198"/>
      <c r="URN900" s="2198"/>
      <c r="URO900" s="2198"/>
      <c r="URP900" s="2198"/>
      <c r="URQ900" s="2198"/>
      <c r="URR900" s="2198"/>
      <c r="URS900" s="2198"/>
      <c r="URT900" s="2198"/>
      <c r="URU900" s="2198"/>
      <c r="URV900" s="2198"/>
      <c r="URW900" s="2198"/>
      <c r="URX900" s="2198"/>
      <c r="URY900" s="2198"/>
      <c r="URZ900" s="2198"/>
      <c r="USA900" s="2198"/>
      <c r="USB900" s="2198"/>
      <c r="USC900" s="2198"/>
      <c r="USD900" s="2198"/>
      <c r="USE900" s="2198"/>
      <c r="USF900" s="2198"/>
      <c r="USG900" s="2198"/>
      <c r="USH900" s="2198"/>
      <c r="USI900" s="2198"/>
      <c r="USJ900" s="2198"/>
      <c r="USK900" s="2198"/>
      <c r="USL900" s="2198"/>
      <c r="USM900" s="2198"/>
      <c r="USN900" s="2198"/>
      <c r="USO900" s="2198"/>
      <c r="USP900" s="2198"/>
      <c r="USQ900" s="2198"/>
      <c r="USR900" s="2198"/>
      <c r="USS900" s="2198"/>
      <c r="UST900" s="2198"/>
      <c r="USU900" s="2198"/>
      <c r="USV900" s="2198"/>
      <c r="USW900" s="2198"/>
      <c r="USX900" s="2198"/>
      <c r="USY900" s="2198"/>
      <c r="USZ900" s="2198"/>
      <c r="UTA900" s="2198"/>
      <c r="UTB900" s="2198"/>
      <c r="UTC900" s="2198"/>
      <c r="UTD900" s="2198"/>
      <c r="UTE900" s="2198"/>
      <c r="UTF900" s="2198"/>
      <c r="UTG900" s="2198"/>
      <c r="UTH900" s="2198"/>
      <c r="UTI900" s="2198"/>
      <c r="UTJ900" s="2198"/>
      <c r="UTK900" s="2198"/>
      <c r="UTL900" s="2198"/>
      <c r="UTM900" s="2198"/>
      <c r="UTN900" s="2198"/>
      <c r="UTO900" s="2198"/>
      <c r="UTP900" s="2198"/>
      <c r="UTQ900" s="2198"/>
      <c r="UTR900" s="2198"/>
      <c r="UTS900" s="2198"/>
      <c r="UTT900" s="2198"/>
      <c r="UTU900" s="2198"/>
      <c r="UTV900" s="2198"/>
      <c r="UTW900" s="2198"/>
      <c r="UTX900" s="2198"/>
      <c r="UTY900" s="2198"/>
      <c r="UTZ900" s="2198"/>
      <c r="UUA900" s="2198"/>
      <c r="UUB900" s="2198"/>
      <c r="UUC900" s="2198"/>
      <c r="UUD900" s="2198"/>
      <c r="UUE900" s="2198"/>
      <c r="UUF900" s="2198"/>
      <c r="UUG900" s="2198"/>
      <c r="UUH900" s="2198"/>
      <c r="UUI900" s="2198"/>
      <c r="UUJ900" s="2198"/>
      <c r="UUK900" s="2198"/>
      <c r="UUL900" s="2198"/>
      <c r="UUM900" s="2198"/>
      <c r="UUN900" s="2198"/>
      <c r="UUO900" s="2198"/>
      <c r="UUP900" s="2198"/>
      <c r="UUQ900" s="2198"/>
      <c r="UUR900" s="2198"/>
      <c r="UUS900" s="2198"/>
      <c r="UUT900" s="2198"/>
      <c r="UUU900" s="2198"/>
      <c r="UUV900" s="2198"/>
      <c r="UUW900" s="2198"/>
      <c r="UUX900" s="2198"/>
      <c r="UUY900" s="2198"/>
      <c r="UUZ900" s="2198"/>
      <c r="UVA900" s="2198"/>
      <c r="UVB900" s="2198"/>
      <c r="UVC900" s="2198"/>
      <c r="UVD900" s="2198"/>
      <c r="UVE900" s="2198"/>
      <c r="UVF900" s="2198"/>
      <c r="UVG900" s="2198"/>
      <c r="UVH900" s="2198"/>
      <c r="UVI900" s="2198"/>
      <c r="UVJ900" s="2198"/>
      <c r="UVK900" s="2198"/>
      <c r="UVL900" s="2198"/>
      <c r="UVM900" s="2198"/>
      <c r="UVN900" s="2198"/>
      <c r="UVO900" s="2198"/>
      <c r="UVP900" s="2198"/>
      <c r="UVQ900" s="2198"/>
      <c r="UVR900" s="2198"/>
      <c r="UVS900" s="2198"/>
      <c r="UVT900" s="2198"/>
      <c r="UVU900" s="2198"/>
      <c r="UVV900" s="2198"/>
      <c r="UVW900" s="2198"/>
      <c r="UVX900" s="2198"/>
      <c r="UVY900" s="2198"/>
      <c r="UVZ900" s="2198"/>
      <c r="UWA900" s="2198"/>
      <c r="UWB900" s="2198"/>
      <c r="UWC900" s="2198"/>
      <c r="UWD900" s="2198"/>
      <c r="UWE900" s="2198"/>
      <c r="UWF900" s="2198"/>
      <c r="UWG900" s="2198"/>
      <c r="UWH900" s="2198"/>
      <c r="UWI900" s="2198"/>
      <c r="UWJ900" s="2198"/>
      <c r="UWK900" s="2198"/>
      <c r="UWL900" s="2198"/>
      <c r="UWM900" s="2198"/>
      <c r="UWN900" s="2198"/>
      <c r="UWO900" s="2198"/>
      <c r="UWP900" s="2198"/>
      <c r="UWQ900" s="2198"/>
      <c r="UWR900" s="2198"/>
      <c r="UWS900" s="2198"/>
      <c r="UWT900" s="2198"/>
      <c r="UWU900" s="2198"/>
      <c r="UWV900" s="2198"/>
      <c r="UWW900" s="2198"/>
      <c r="UWX900" s="2198"/>
      <c r="UWY900" s="2198"/>
      <c r="UWZ900" s="2198"/>
      <c r="UXA900" s="2198"/>
      <c r="UXB900" s="2198"/>
      <c r="UXC900" s="2198"/>
      <c r="UXD900" s="2198"/>
      <c r="UXE900" s="2198"/>
      <c r="UXF900" s="2198"/>
      <c r="UXG900" s="2198"/>
      <c r="UXH900" s="2198"/>
      <c r="UXI900" s="2198"/>
      <c r="UXJ900" s="2198"/>
      <c r="UXK900" s="2198"/>
      <c r="UXL900" s="2198"/>
      <c r="UXM900" s="2198"/>
      <c r="UXN900" s="2198"/>
      <c r="UXO900" s="2198"/>
      <c r="UXP900" s="2198"/>
      <c r="UXQ900" s="2198"/>
      <c r="UXR900" s="2198"/>
      <c r="UXS900" s="2198"/>
      <c r="UXT900" s="2198"/>
      <c r="UXU900" s="2198"/>
      <c r="UXV900" s="2198"/>
      <c r="UXW900" s="2198"/>
      <c r="UXX900" s="2198"/>
      <c r="UXY900" s="2198"/>
      <c r="UXZ900" s="2198"/>
      <c r="UYA900" s="2198"/>
      <c r="UYB900" s="2198"/>
      <c r="UYC900" s="2198"/>
      <c r="UYD900" s="2198"/>
      <c r="UYE900" s="2198"/>
      <c r="UYI900" s="2198"/>
      <c r="UYJ900" s="2198"/>
      <c r="UYK900" s="2198"/>
      <c r="UYL900" s="2198"/>
      <c r="UYM900" s="2198"/>
      <c r="UYN900" s="2198"/>
      <c r="UYO900" s="2198"/>
      <c r="UYP900" s="2198"/>
      <c r="UYQ900" s="2198"/>
      <c r="UYR900" s="2198"/>
      <c r="UYS900" s="2198"/>
      <c r="UYT900" s="2198"/>
      <c r="UYU900" s="2198"/>
      <c r="UYV900" s="2198"/>
      <c r="UYW900" s="2198"/>
      <c r="UYX900" s="2198"/>
      <c r="UYY900" s="2198"/>
      <c r="UYZ900" s="2198"/>
      <c r="UZA900" s="2198"/>
      <c r="UZB900" s="2198"/>
      <c r="UZC900" s="2198"/>
      <c r="UZD900" s="2198"/>
      <c r="UZE900" s="2198"/>
      <c r="UZF900" s="2198"/>
      <c r="UZG900" s="2198"/>
      <c r="UZH900" s="2198"/>
      <c r="UZI900" s="2198"/>
      <c r="UZJ900" s="2198"/>
      <c r="UZK900" s="2198"/>
      <c r="UZL900" s="2198"/>
      <c r="UZM900" s="2198"/>
      <c r="UZN900" s="2198"/>
      <c r="UZO900" s="2198"/>
      <c r="UZP900" s="2198"/>
      <c r="UZQ900" s="2198"/>
      <c r="UZR900" s="2198"/>
      <c r="UZS900" s="2198"/>
      <c r="UZT900" s="2198"/>
      <c r="UZU900" s="2198"/>
      <c r="UZV900" s="2198"/>
      <c r="UZW900" s="2198"/>
      <c r="UZX900" s="2198"/>
      <c r="UZY900" s="2198"/>
      <c r="UZZ900" s="2198"/>
      <c r="VAA900" s="2198"/>
      <c r="VAB900" s="2198"/>
      <c r="VAC900" s="2198"/>
      <c r="VAD900" s="2198"/>
      <c r="VAE900" s="2198"/>
      <c r="VAF900" s="2198"/>
      <c r="VAG900" s="2198"/>
      <c r="VAH900" s="2198"/>
      <c r="VAI900" s="2198"/>
      <c r="VAJ900" s="2198"/>
      <c r="VAK900" s="2198"/>
      <c r="VAL900" s="2198"/>
      <c r="VAM900" s="2198"/>
      <c r="VAN900" s="2198"/>
      <c r="VAO900" s="2198"/>
      <c r="VAP900" s="2198"/>
      <c r="VAQ900" s="2198"/>
      <c r="VAR900" s="2198"/>
      <c r="VAS900" s="2198"/>
      <c r="VAT900" s="2198"/>
      <c r="VAU900" s="2198"/>
      <c r="VAV900" s="2198"/>
      <c r="VAW900" s="2198"/>
      <c r="VAX900" s="2198"/>
      <c r="VAY900" s="2198"/>
      <c r="VAZ900" s="2198"/>
      <c r="VBA900" s="2198"/>
      <c r="VBB900" s="2198"/>
      <c r="VBC900" s="2198"/>
      <c r="VBD900" s="2198"/>
      <c r="VBE900" s="2198"/>
      <c r="VBF900" s="2198"/>
      <c r="VBG900" s="2198"/>
      <c r="VBH900" s="2198"/>
      <c r="VBI900" s="2198"/>
      <c r="VBJ900" s="2198"/>
      <c r="VBK900" s="2198"/>
      <c r="VBL900" s="2198"/>
      <c r="VBM900" s="2198"/>
      <c r="VBN900" s="2198"/>
      <c r="VBO900" s="2198"/>
      <c r="VBP900" s="2198"/>
      <c r="VBQ900" s="2198"/>
      <c r="VBR900" s="2198"/>
      <c r="VBS900" s="2198"/>
      <c r="VBT900" s="2198"/>
      <c r="VBU900" s="2198"/>
      <c r="VBV900" s="2198"/>
      <c r="VBW900" s="2198"/>
      <c r="VBX900" s="2198"/>
      <c r="VBY900" s="2198"/>
      <c r="VBZ900" s="2198"/>
      <c r="VCA900" s="2198"/>
      <c r="VCB900" s="2198"/>
      <c r="VCC900" s="2198"/>
      <c r="VCD900" s="2198"/>
      <c r="VCE900" s="2198"/>
      <c r="VCF900" s="2198"/>
      <c r="VCG900" s="2198"/>
      <c r="VCH900" s="2198"/>
      <c r="VCI900" s="2198"/>
      <c r="VCJ900" s="2198"/>
      <c r="VCK900" s="2198"/>
      <c r="VCL900" s="2198"/>
      <c r="VCM900" s="2198"/>
      <c r="VCN900" s="2198"/>
      <c r="VCO900" s="2198"/>
      <c r="VCP900" s="2198"/>
      <c r="VCQ900" s="2198"/>
      <c r="VCR900" s="2198"/>
      <c r="VCS900" s="2198"/>
      <c r="VCT900" s="2198"/>
      <c r="VCU900" s="2198"/>
      <c r="VCV900" s="2198"/>
      <c r="VCW900" s="2198"/>
      <c r="VCX900" s="2198"/>
      <c r="VCY900" s="2198"/>
      <c r="VCZ900" s="2198"/>
      <c r="VDA900" s="2198"/>
      <c r="VDB900" s="2198"/>
      <c r="VDC900" s="2198"/>
      <c r="VDD900" s="2198"/>
      <c r="VDE900" s="2198"/>
      <c r="VDF900" s="2198"/>
      <c r="VDG900" s="2198"/>
      <c r="VDH900" s="2198"/>
      <c r="VDI900" s="2198"/>
      <c r="VDJ900" s="2198"/>
      <c r="VDK900" s="2198"/>
      <c r="VDL900" s="2198"/>
      <c r="VDM900" s="2198"/>
      <c r="VDN900" s="2198"/>
      <c r="VDO900" s="2198"/>
      <c r="VDP900" s="2198"/>
      <c r="VDQ900" s="2198"/>
      <c r="VDR900" s="2198"/>
      <c r="VDS900" s="2198"/>
      <c r="VDT900" s="2198"/>
      <c r="VDU900" s="2198"/>
      <c r="VDV900" s="2198"/>
      <c r="VDW900" s="2198"/>
      <c r="VDX900" s="2198"/>
      <c r="VDY900" s="2198"/>
      <c r="VDZ900" s="2198"/>
      <c r="VEA900" s="2198"/>
      <c r="VEB900" s="2198"/>
      <c r="VEC900" s="2198"/>
      <c r="VED900" s="2198"/>
      <c r="VEE900" s="2198"/>
      <c r="VEF900" s="2198"/>
      <c r="VEG900" s="2198"/>
      <c r="VEH900" s="2198"/>
      <c r="VEI900" s="2198"/>
      <c r="VEJ900" s="2198"/>
      <c r="VEK900" s="2198"/>
      <c r="VEL900" s="2198"/>
      <c r="VEM900" s="2198"/>
      <c r="VEN900" s="2198"/>
      <c r="VEO900" s="2198"/>
      <c r="VEP900" s="2198"/>
      <c r="VEQ900" s="2198"/>
      <c r="VER900" s="2198"/>
      <c r="VES900" s="2198"/>
      <c r="VET900" s="2198"/>
      <c r="VEU900" s="2198"/>
      <c r="VEV900" s="2198"/>
      <c r="VEW900" s="2198"/>
      <c r="VEX900" s="2198"/>
      <c r="VEY900" s="2198"/>
      <c r="VEZ900" s="2198"/>
      <c r="VFA900" s="2198"/>
      <c r="VFB900" s="2198"/>
      <c r="VFC900" s="2198"/>
      <c r="VFD900" s="2198"/>
      <c r="VFE900" s="2198"/>
      <c r="VFF900" s="2198"/>
      <c r="VFG900" s="2198"/>
      <c r="VFH900" s="2198"/>
      <c r="VFI900" s="2198"/>
      <c r="VFJ900" s="2198"/>
      <c r="VFK900" s="2198"/>
      <c r="VFL900" s="2198"/>
      <c r="VFM900" s="2198"/>
      <c r="VFN900" s="2198"/>
      <c r="VFO900" s="2198"/>
      <c r="VFP900" s="2198"/>
      <c r="VFQ900" s="2198"/>
      <c r="VFR900" s="2198"/>
      <c r="VFS900" s="2198"/>
      <c r="VFT900" s="2198"/>
      <c r="VFU900" s="2198"/>
      <c r="VFV900" s="2198"/>
      <c r="VFW900" s="2198"/>
      <c r="VFX900" s="2198"/>
      <c r="VFY900" s="2198"/>
      <c r="VFZ900" s="2198"/>
      <c r="VGA900" s="2198"/>
      <c r="VGB900" s="2198"/>
      <c r="VGC900" s="2198"/>
      <c r="VGD900" s="2198"/>
      <c r="VGE900" s="2198"/>
      <c r="VGF900" s="2198"/>
      <c r="VGG900" s="2198"/>
      <c r="VGH900" s="2198"/>
      <c r="VGI900" s="2198"/>
      <c r="VGJ900" s="2198"/>
      <c r="VGK900" s="2198"/>
      <c r="VGL900" s="2198"/>
      <c r="VGM900" s="2198"/>
      <c r="VGN900" s="2198"/>
      <c r="VGO900" s="2198"/>
      <c r="VGP900" s="2198"/>
      <c r="VGQ900" s="2198"/>
      <c r="VGR900" s="2198"/>
      <c r="VGS900" s="2198"/>
      <c r="VGT900" s="2198"/>
      <c r="VGU900" s="2198"/>
      <c r="VGV900" s="2198"/>
      <c r="VGW900" s="2198"/>
      <c r="VGX900" s="2198"/>
      <c r="VGY900" s="2198"/>
      <c r="VGZ900" s="2198"/>
      <c r="VHA900" s="2198"/>
      <c r="VHB900" s="2198"/>
      <c r="VHC900" s="2198"/>
      <c r="VHD900" s="2198"/>
      <c r="VHE900" s="2198"/>
      <c r="VHF900" s="2198"/>
      <c r="VHG900" s="2198"/>
      <c r="VHH900" s="2198"/>
      <c r="VHI900" s="2198"/>
      <c r="VHJ900" s="2198"/>
      <c r="VHK900" s="2198"/>
      <c r="VHL900" s="2198"/>
      <c r="VHM900" s="2198"/>
      <c r="VHN900" s="2198"/>
      <c r="VHO900" s="2198"/>
      <c r="VHP900" s="2198"/>
      <c r="VHQ900" s="2198"/>
      <c r="VHR900" s="2198"/>
      <c r="VHS900" s="2198"/>
      <c r="VHT900" s="2198"/>
      <c r="VHU900" s="2198"/>
      <c r="VHV900" s="2198"/>
      <c r="VHW900" s="2198"/>
      <c r="VHX900" s="2198"/>
      <c r="VHY900" s="2198"/>
      <c r="VHZ900" s="2198"/>
      <c r="VIA900" s="2198"/>
      <c r="VIE900" s="2198"/>
      <c r="VIF900" s="2198"/>
      <c r="VIG900" s="2198"/>
      <c r="VIH900" s="2198"/>
      <c r="VII900" s="2198"/>
      <c r="VIJ900" s="2198"/>
      <c r="VIK900" s="2198"/>
      <c r="VIL900" s="2198"/>
      <c r="VIM900" s="2198"/>
      <c r="VIN900" s="2198"/>
      <c r="VIO900" s="2198"/>
      <c r="VIP900" s="2198"/>
      <c r="VIQ900" s="2198"/>
      <c r="VIR900" s="2198"/>
      <c r="VIS900" s="2198"/>
      <c r="VIT900" s="2198"/>
      <c r="VIU900" s="2198"/>
      <c r="VIV900" s="2198"/>
      <c r="VIW900" s="2198"/>
      <c r="VIX900" s="2198"/>
      <c r="VIY900" s="2198"/>
      <c r="VIZ900" s="2198"/>
      <c r="VJA900" s="2198"/>
      <c r="VJB900" s="2198"/>
      <c r="VJC900" s="2198"/>
      <c r="VJD900" s="2198"/>
      <c r="VJE900" s="2198"/>
      <c r="VJF900" s="2198"/>
      <c r="VJG900" s="2198"/>
      <c r="VJH900" s="2198"/>
      <c r="VJI900" s="2198"/>
      <c r="VJJ900" s="2198"/>
      <c r="VJK900" s="2198"/>
      <c r="VJL900" s="2198"/>
      <c r="VJM900" s="2198"/>
      <c r="VJN900" s="2198"/>
      <c r="VJO900" s="2198"/>
      <c r="VJP900" s="2198"/>
      <c r="VJQ900" s="2198"/>
      <c r="VJR900" s="2198"/>
      <c r="VJS900" s="2198"/>
      <c r="VJT900" s="2198"/>
      <c r="VJU900" s="2198"/>
      <c r="VJV900" s="2198"/>
      <c r="VJW900" s="2198"/>
      <c r="VJX900" s="2198"/>
      <c r="VJY900" s="2198"/>
      <c r="VJZ900" s="2198"/>
      <c r="VKA900" s="2198"/>
      <c r="VKB900" s="2198"/>
      <c r="VKC900" s="2198"/>
      <c r="VKD900" s="2198"/>
      <c r="VKE900" s="2198"/>
      <c r="VKF900" s="2198"/>
      <c r="VKG900" s="2198"/>
      <c r="VKH900" s="2198"/>
      <c r="VKI900" s="2198"/>
      <c r="VKJ900" s="2198"/>
      <c r="VKK900" s="2198"/>
      <c r="VKL900" s="2198"/>
      <c r="VKM900" s="2198"/>
      <c r="VKN900" s="2198"/>
      <c r="VKO900" s="2198"/>
      <c r="VKP900" s="2198"/>
      <c r="VKQ900" s="2198"/>
      <c r="VKR900" s="2198"/>
      <c r="VKS900" s="2198"/>
      <c r="VKT900" s="2198"/>
      <c r="VKU900" s="2198"/>
      <c r="VKV900" s="2198"/>
      <c r="VKW900" s="2198"/>
      <c r="VKX900" s="2198"/>
      <c r="VKY900" s="2198"/>
      <c r="VKZ900" s="2198"/>
      <c r="VLA900" s="2198"/>
      <c r="VLB900" s="2198"/>
      <c r="VLC900" s="2198"/>
      <c r="VLD900" s="2198"/>
      <c r="VLE900" s="2198"/>
      <c r="VLF900" s="2198"/>
      <c r="VLG900" s="2198"/>
      <c r="VLH900" s="2198"/>
      <c r="VLI900" s="2198"/>
      <c r="VLJ900" s="2198"/>
      <c r="VLK900" s="2198"/>
      <c r="VLL900" s="2198"/>
      <c r="VLM900" s="2198"/>
      <c r="VLN900" s="2198"/>
      <c r="VLO900" s="2198"/>
      <c r="VLP900" s="2198"/>
      <c r="VLQ900" s="2198"/>
      <c r="VLR900" s="2198"/>
      <c r="VLS900" s="2198"/>
      <c r="VLT900" s="2198"/>
      <c r="VLU900" s="2198"/>
      <c r="VLV900" s="2198"/>
      <c r="VLW900" s="2198"/>
      <c r="VLX900" s="2198"/>
      <c r="VLY900" s="2198"/>
      <c r="VLZ900" s="2198"/>
      <c r="VMA900" s="2198"/>
      <c r="VMB900" s="2198"/>
      <c r="VMC900" s="2198"/>
      <c r="VMD900" s="2198"/>
      <c r="VME900" s="2198"/>
      <c r="VMF900" s="2198"/>
      <c r="VMG900" s="2198"/>
      <c r="VMH900" s="2198"/>
      <c r="VMI900" s="2198"/>
      <c r="VMJ900" s="2198"/>
      <c r="VMK900" s="2198"/>
      <c r="VML900" s="2198"/>
      <c r="VMM900" s="2198"/>
      <c r="VMN900" s="2198"/>
      <c r="VMO900" s="2198"/>
      <c r="VMP900" s="2198"/>
      <c r="VMQ900" s="2198"/>
      <c r="VMR900" s="2198"/>
      <c r="VMS900" s="2198"/>
      <c r="VMT900" s="2198"/>
      <c r="VMU900" s="2198"/>
      <c r="VMV900" s="2198"/>
      <c r="VMW900" s="2198"/>
      <c r="VMX900" s="2198"/>
      <c r="VMY900" s="2198"/>
      <c r="VMZ900" s="2198"/>
      <c r="VNA900" s="2198"/>
      <c r="VNB900" s="2198"/>
      <c r="VNC900" s="2198"/>
      <c r="VND900" s="2198"/>
      <c r="VNE900" s="2198"/>
      <c r="VNF900" s="2198"/>
      <c r="VNG900" s="2198"/>
      <c r="VNH900" s="2198"/>
      <c r="VNI900" s="2198"/>
      <c r="VNJ900" s="2198"/>
      <c r="VNK900" s="2198"/>
      <c r="VNL900" s="2198"/>
      <c r="VNM900" s="2198"/>
      <c r="VNN900" s="2198"/>
      <c r="VNO900" s="2198"/>
      <c r="VNP900" s="2198"/>
      <c r="VNQ900" s="2198"/>
      <c r="VNR900" s="2198"/>
      <c r="VNS900" s="2198"/>
      <c r="VNT900" s="2198"/>
      <c r="VNU900" s="2198"/>
      <c r="VNV900" s="2198"/>
      <c r="VNW900" s="2198"/>
      <c r="VNX900" s="2198"/>
      <c r="VNY900" s="2198"/>
      <c r="VNZ900" s="2198"/>
      <c r="VOA900" s="2198"/>
      <c r="VOB900" s="2198"/>
      <c r="VOC900" s="2198"/>
      <c r="VOD900" s="2198"/>
      <c r="VOE900" s="2198"/>
      <c r="VOF900" s="2198"/>
      <c r="VOG900" s="2198"/>
      <c r="VOH900" s="2198"/>
      <c r="VOI900" s="2198"/>
      <c r="VOJ900" s="2198"/>
      <c r="VOK900" s="2198"/>
      <c r="VOL900" s="2198"/>
      <c r="VOM900" s="2198"/>
      <c r="VON900" s="2198"/>
      <c r="VOO900" s="2198"/>
      <c r="VOP900" s="2198"/>
      <c r="VOQ900" s="2198"/>
      <c r="VOR900" s="2198"/>
      <c r="VOS900" s="2198"/>
      <c r="VOT900" s="2198"/>
      <c r="VOU900" s="2198"/>
      <c r="VOV900" s="2198"/>
      <c r="VOW900" s="2198"/>
      <c r="VOX900" s="2198"/>
      <c r="VOY900" s="2198"/>
      <c r="VOZ900" s="2198"/>
      <c r="VPA900" s="2198"/>
      <c r="VPB900" s="2198"/>
      <c r="VPC900" s="2198"/>
      <c r="VPD900" s="2198"/>
      <c r="VPE900" s="2198"/>
      <c r="VPF900" s="2198"/>
      <c r="VPG900" s="2198"/>
      <c r="VPH900" s="2198"/>
      <c r="VPI900" s="2198"/>
      <c r="VPJ900" s="2198"/>
      <c r="VPK900" s="2198"/>
      <c r="VPL900" s="2198"/>
      <c r="VPM900" s="2198"/>
      <c r="VPN900" s="2198"/>
      <c r="VPO900" s="2198"/>
      <c r="VPP900" s="2198"/>
      <c r="VPQ900" s="2198"/>
      <c r="VPR900" s="2198"/>
      <c r="VPS900" s="2198"/>
      <c r="VPT900" s="2198"/>
      <c r="VPU900" s="2198"/>
      <c r="VPV900" s="2198"/>
      <c r="VPW900" s="2198"/>
      <c r="VPX900" s="2198"/>
      <c r="VPY900" s="2198"/>
      <c r="VPZ900" s="2198"/>
      <c r="VQA900" s="2198"/>
      <c r="VQB900" s="2198"/>
      <c r="VQC900" s="2198"/>
      <c r="VQD900" s="2198"/>
      <c r="VQE900" s="2198"/>
      <c r="VQF900" s="2198"/>
      <c r="VQG900" s="2198"/>
      <c r="VQH900" s="2198"/>
      <c r="VQI900" s="2198"/>
      <c r="VQJ900" s="2198"/>
      <c r="VQK900" s="2198"/>
      <c r="VQL900" s="2198"/>
      <c r="VQM900" s="2198"/>
      <c r="VQN900" s="2198"/>
      <c r="VQO900" s="2198"/>
      <c r="VQP900" s="2198"/>
      <c r="VQQ900" s="2198"/>
      <c r="VQR900" s="2198"/>
      <c r="VQS900" s="2198"/>
      <c r="VQT900" s="2198"/>
      <c r="VQU900" s="2198"/>
      <c r="VQV900" s="2198"/>
      <c r="VQW900" s="2198"/>
      <c r="VQX900" s="2198"/>
      <c r="VQY900" s="2198"/>
      <c r="VQZ900" s="2198"/>
      <c r="VRA900" s="2198"/>
      <c r="VRB900" s="2198"/>
      <c r="VRC900" s="2198"/>
      <c r="VRD900" s="2198"/>
      <c r="VRE900" s="2198"/>
      <c r="VRF900" s="2198"/>
      <c r="VRG900" s="2198"/>
      <c r="VRH900" s="2198"/>
      <c r="VRI900" s="2198"/>
      <c r="VRJ900" s="2198"/>
      <c r="VRK900" s="2198"/>
      <c r="VRL900" s="2198"/>
      <c r="VRM900" s="2198"/>
      <c r="VRN900" s="2198"/>
      <c r="VRO900" s="2198"/>
      <c r="VRP900" s="2198"/>
      <c r="VRQ900" s="2198"/>
      <c r="VRR900" s="2198"/>
      <c r="VRS900" s="2198"/>
      <c r="VRT900" s="2198"/>
      <c r="VRU900" s="2198"/>
      <c r="VRV900" s="2198"/>
      <c r="VRW900" s="2198"/>
      <c r="VSA900" s="2198"/>
      <c r="VSB900" s="2198"/>
      <c r="VSC900" s="2198"/>
      <c r="VSD900" s="2198"/>
      <c r="VSE900" s="2198"/>
      <c r="VSF900" s="2198"/>
      <c r="VSG900" s="2198"/>
      <c r="VSH900" s="2198"/>
      <c r="VSI900" s="2198"/>
      <c r="VSJ900" s="2198"/>
      <c r="VSK900" s="2198"/>
      <c r="VSL900" s="2198"/>
      <c r="VSM900" s="2198"/>
      <c r="VSN900" s="2198"/>
      <c r="VSO900" s="2198"/>
      <c r="VSP900" s="2198"/>
      <c r="VSQ900" s="2198"/>
      <c r="VSR900" s="2198"/>
      <c r="VSS900" s="2198"/>
      <c r="VST900" s="2198"/>
      <c r="VSU900" s="2198"/>
      <c r="VSV900" s="2198"/>
      <c r="VSW900" s="2198"/>
      <c r="VSX900" s="2198"/>
      <c r="VSY900" s="2198"/>
      <c r="VSZ900" s="2198"/>
      <c r="VTA900" s="2198"/>
      <c r="VTB900" s="2198"/>
      <c r="VTC900" s="2198"/>
      <c r="VTD900" s="2198"/>
      <c r="VTE900" s="2198"/>
      <c r="VTF900" s="2198"/>
      <c r="VTG900" s="2198"/>
      <c r="VTH900" s="2198"/>
      <c r="VTI900" s="2198"/>
      <c r="VTJ900" s="2198"/>
      <c r="VTK900" s="2198"/>
      <c r="VTL900" s="2198"/>
      <c r="VTM900" s="2198"/>
      <c r="VTN900" s="2198"/>
      <c r="VTO900" s="2198"/>
      <c r="VTP900" s="2198"/>
      <c r="VTQ900" s="2198"/>
      <c r="VTR900" s="2198"/>
      <c r="VTS900" s="2198"/>
      <c r="VTT900" s="2198"/>
      <c r="VTU900" s="2198"/>
      <c r="VTV900" s="2198"/>
      <c r="VTW900" s="2198"/>
      <c r="VTX900" s="2198"/>
      <c r="VTY900" s="2198"/>
      <c r="VTZ900" s="2198"/>
      <c r="VUA900" s="2198"/>
      <c r="VUB900" s="2198"/>
      <c r="VUC900" s="2198"/>
      <c r="VUD900" s="2198"/>
      <c r="VUE900" s="2198"/>
      <c r="VUF900" s="2198"/>
      <c r="VUG900" s="2198"/>
      <c r="VUH900" s="2198"/>
      <c r="VUI900" s="2198"/>
      <c r="VUJ900" s="2198"/>
      <c r="VUK900" s="2198"/>
      <c r="VUL900" s="2198"/>
      <c r="VUM900" s="2198"/>
      <c r="VUN900" s="2198"/>
      <c r="VUO900" s="2198"/>
      <c r="VUP900" s="2198"/>
      <c r="VUQ900" s="2198"/>
      <c r="VUR900" s="2198"/>
      <c r="VUS900" s="2198"/>
      <c r="VUT900" s="2198"/>
      <c r="VUU900" s="2198"/>
      <c r="VUV900" s="2198"/>
      <c r="VUW900" s="2198"/>
      <c r="VUX900" s="2198"/>
      <c r="VUY900" s="2198"/>
      <c r="VUZ900" s="2198"/>
      <c r="VVA900" s="2198"/>
      <c r="VVB900" s="2198"/>
      <c r="VVC900" s="2198"/>
      <c r="VVD900" s="2198"/>
      <c r="VVE900" s="2198"/>
      <c r="VVF900" s="2198"/>
      <c r="VVG900" s="2198"/>
      <c r="VVH900" s="2198"/>
      <c r="VVI900" s="2198"/>
      <c r="VVJ900" s="2198"/>
      <c r="VVK900" s="2198"/>
      <c r="VVL900" s="2198"/>
      <c r="VVM900" s="2198"/>
      <c r="VVN900" s="2198"/>
      <c r="VVO900" s="2198"/>
      <c r="VVP900" s="2198"/>
      <c r="VVQ900" s="2198"/>
      <c r="VVR900" s="2198"/>
      <c r="VVS900" s="2198"/>
      <c r="VVT900" s="2198"/>
      <c r="VVU900" s="2198"/>
      <c r="VVV900" s="2198"/>
      <c r="VVW900" s="2198"/>
      <c r="VVX900" s="2198"/>
      <c r="VVY900" s="2198"/>
      <c r="VVZ900" s="2198"/>
      <c r="VWA900" s="2198"/>
      <c r="VWB900" s="2198"/>
      <c r="VWC900" s="2198"/>
      <c r="VWD900" s="2198"/>
      <c r="VWE900" s="2198"/>
      <c r="VWF900" s="2198"/>
      <c r="VWG900" s="2198"/>
      <c r="VWH900" s="2198"/>
      <c r="VWI900" s="2198"/>
      <c r="VWJ900" s="2198"/>
      <c r="VWK900" s="2198"/>
      <c r="VWL900" s="2198"/>
      <c r="VWM900" s="2198"/>
      <c r="VWN900" s="2198"/>
      <c r="VWO900" s="2198"/>
      <c r="VWP900" s="2198"/>
      <c r="VWQ900" s="2198"/>
      <c r="VWR900" s="2198"/>
      <c r="VWS900" s="2198"/>
      <c r="VWT900" s="2198"/>
      <c r="VWU900" s="2198"/>
      <c r="VWV900" s="2198"/>
      <c r="VWW900" s="2198"/>
      <c r="VWX900" s="2198"/>
      <c r="VWY900" s="2198"/>
      <c r="VWZ900" s="2198"/>
      <c r="VXA900" s="2198"/>
      <c r="VXB900" s="2198"/>
      <c r="VXC900" s="2198"/>
      <c r="VXD900" s="2198"/>
      <c r="VXE900" s="2198"/>
      <c r="VXF900" s="2198"/>
      <c r="VXG900" s="2198"/>
      <c r="VXH900" s="2198"/>
      <c r="VXI900" s="2198"/>
      <c r="VXJ900" s="2198"/>
      <c r="VXK900" s="2198"/>
      <c r="VXL900" s="2198"/>
      <c r="VXM900" s="2198"/>
      <c r="VXN900" s="2198"/>
      <c r="VXO900" s="2198"/>
      <c r="VXP900" s="2198"/>
      <c r="VXQ900" s="2198"/>
      <c r="VXR900" s="2198"/>
      <c r="VXS900" s="2198"/>
      <c r="VXT900" s="2198"/>
      <c r="VXU900" s="2198"/>
      <c r="VXV900" s="2198"/>
      <c r="VXW900" s="2198"/>
      <c r="VXX900" s="2198"/>
      <c r="VXY900" s="2198"/>
      <c r="VXZ900" s="2198"/>
      <c r="VYA900" s="2198"/>
      <c r="VYB900" s="2198"/>
      <c r="VYC900" s="2198"/>
      <c r="VYD900" s="2198"/>
      <c r="VYE900" s="2198"/>
      <c r="VYF900" s="2198"/>
      <c r="VYG900" s="2198"/>
      <c r="VYH900" s="2198"/>
      <c r="VYI900" s="2198"/>
      <c r="VYJ900" s="2198"/>
      <c r="VYK900" s="2198"/>
      <c r="VYL900" s="2198"/>
      <c r="VYM900" s="2198"/>
      <c r="VYN900" s="2198"/>
      <c r="VYO900" s="2198"/>
      <c r="VYP900" s="2198"/>
      <c r="VYQ900" s="2198"/>
      <c r="VYR900" s="2198"/>
      <c r="VYS900" s="2198"/>
      <c r="VYT900" s="2198"/>
      <c r="VYU900" s="2198"/>
      <c r="VYV900" s="2198"/>
      <c r="VYW900" s="2198"/>
      <c r="VYX900" s="2198"/>
      <c r="VYY900" s="2198"/>
      <c r="VYZ900" s="2198"/>
      <c r="VZA900" s="2198"/>
      <c r="VZB900" s="2198"/>
      <c r="VZC900" s="2198"/>
      <c r="VZD900" s="2198"/>
      <c r="VZE900" s="2198"/>
      <c r="VZF900" s="2198"/>
      <c r="VZG900" s="2198"/>
      <c r="VZH900" s="2198"/>
      <c r="VZI900" s="2198"/>
      <c r="VZJ900" s="2198"/>
      <c r="VZK900" s="2198"/>
      <c r="VZL900" s="2198"/>
      <c r="VZM900" s="2198"/>
      <c r="VZN900" s="2198"/>
      <c r="VZO900" s="2198"/>
      <c r="VZP900" s="2198"/>
      <c r="VZQ900" s="2198"/>
      <c r="VZR900" s="2198"/>
      <c r="VZS900" s="2198"/>
      <c r="VZT900" s="2198"/>
      <c r="VZU900" s="2198"/>
      <c r="VZV900" s="2198"/>
      <c r="VZW900" s="2198"/>
      <c r="VZX900" s="2198"/>
      <c r="VZY900" s="2198"/>
      <c r="VZZ900" s="2198"/>
      <c r="WAA900" s="2198"/>
      <c r="WAB900" s="2198"/>
      <c r="WAC900" s="2198"/>
      <c r="WAD900" s="2198"/>
      <c r="WAE900" s="2198"/>
      <c r="WAF900" s="2198"/>
      <c r="WAG900" s="2198"/>
      <c r="WAH900" s="2198"/>
      <c r="WAI900" s="2198"/>
      <c r="WAJ900" s="2198"/>
      <c r="WAK900" s="2198"/>
      <c r="WAL900" s="2198"/>
      <c r="WAM900" s="2198"/>
      <c r="WAN900" s="2198"/>
      <c r="WAO900" s="2198"/>
      <c r="WAP900" s="2198"/>
      <c r="WAQ900" s="2198"/>
      <c r="WAR900" s="2198"/>
      <c r="WAS900" s="2198"/>
      <c r="WAT900" s="2198"/>
      <c r="WAU900" s="2198"/>
      <c r="WAV900" s="2198"/>
      <c r="WAW900" s="2198"/>
      <c r="WAX900" s="2198"/>
      <c r="WAY900" s="2198"/>
      <c r="WAZ900" s="2198"/>
      <c r="WBA900" s="2198"/>
      <c r="WBB900" s="2198"/>
      <c r="WBC900" s="2198"/>
      <c r="WBD900" s="2198"/>
      <c r="WBE900" s="2198"/>
      <c r="WBF900" s="2198"/>
      <c r="WBG900" s="2198"/>
      <c r="WBH900" s="2198"/>
      <c r="WBI900" s="2198"/>
      <c r="WBJ900" s="2198"/>
      <c r="WBK900" s="2198"/>
      <c r="WBL900" s="2198"/>
      <c r="WBM900" s="2198"/>
      <c r="WBN900" s="2198"/>
      <c r="WBO900" s="2198"/>
      <c r="WBP900" s="2198"/>
      <c r="WBQ900" s="2198"/>
      <c r="WBR900" s="2198"/>
      <c r="WBS900" s="2198"/>
      <c r="WBW900" s="2198"/>
      <c r="WBX900" s="2198"/>
      <c r="WBY900" s="2198"/>
      <c r="WBZ900" s="2198"/>
      <c r="WCA900" s="2198"/>
      <c r="WCB900" s="2198"/>
      <c r="WCC900" s="2198"/>
      <c r="WCD900" s="2198"/>
      <c r="WCE900" s="2198"/>
      <c r="WCF900" s="2198"/>
      <c r="WCG900" s="2198"/>
      <c r="WCH900" s="2198"/>
      <c r="WCI900" s="2198"/>
      <c r="WCJ900" s="2198"/>
      <c r="WCK900" s="2198"/>
      <c r="WCL900" s="2198"/>
      <c r="WCM900" s="2198"/>
      <c r="WCN900" s="2198"/>
      <c r="WCO900" s="2198"/>
      <c r="WCP900" s="2198"/>
      <c r="WCQ900" s="2198"/>
      <c r="WCR900" s="2198"/>
      <c r="WCS900" s="2198"/>
      <c r="WCT900" s="2198"/>
      <c r="WCU900" s="2198"/>
      <c r="WCV900" s="2198"/>
      <c r="WCW900" s="2198"/>
      <c r="WCX900" s="2198"/>
      <c r="WCY900" s="2198"/>
      <c r="WCZ900" s="2198"/>
      <c r="WDA900" s="2198"/>
      <c r="WDB900" s="2198"/>
      <c r="WDC900" s="2198"/>
      <c r="WDD900" s="2198"/>
      <c r="WDE900" s="2198"/>
      <c r="WDF900" s="2198"/>
      <c r="WDG900" s="2198"/>
      <c r="WDH900" s="2198"/>
      <c r="WDI900" s="2198"/>
      <c r="WDJ900" s="2198"/>
      <c r="WDK900" s="2198"/>
      <c r="WDL900" s="2198"/>
      <c r="WDM900" s="2198"/>
      <c r="WDN900" s="2198"/>
      <c r="WDO900" s="2198"/>
      <c r="WDP900" s="2198"/>
      <c r="WDQ900" s="2198"/>
      <c r="WDR900" s="2198"/>
      <c r="WDS900" s="2198"/>
      <c r="WDT900" s="2198"/>
      <c r="WDU900" s="2198"/>
      <c r="WDV900" s="2198"/>
      <c r="WDW900" s="2198"/>
      <c r="WDX900" s="2198"/>
      <c r="WDY900" s="2198"/>
      <c r="WDZ900" s="2198"/>
      <c r="WEA900" s="2198"/>
      <c r="WEB900" s="2198"/>
      <c r="WEC900" s="2198"/>
      <c r="WED900" s="2198"/>
      <c r="WEE900" s="2198"/>
      <c r="WEF900" s="2198"/>
      <c r="WEG900" s="2198"/>
      <c r="WEH900" s="2198"/>
      <c r="WEI900" s="2198"/>
      <c r="WEJ900" s="2198"/>
      <c r="WEK900" s="2198"/>
      <c r="WEL900" s="2198"/>
      <c r="WEM900" s="2198"/>
      <c r="WEN900" s="2198"/>
      <c r="WEO900" s="2198"/>
      <c r="WEP900" s="2198"/>
      <c r="WEQ900" s="2198"/>
      <c r="WER900" s="2198"/>
      <c r="WES900" s="2198"/>
      <c r="WET900" s="2198"/>
      <c r="WEU900" s="2198"/>
      <c r="WEV900" s="2198"/>
      <c r="WEW900" s="2198"/>
      <c r="WEX900" s="2198"/>
      <c r="WEY900" s="2198"/>
      <c r="WEZ900" s="2198"/>
      <c r="WFA900" s="2198"/>
      <c r="WFB900" s="2198"/>
      <c r="WFC900" s="2198"/>
      <c r="WFD900" s="2198"/>
      <c r="WFE900" s="2198"/>
      <c r="WFF900" s="2198"/>
      <c r="WFG900" s="2198"/>
      <c r="WFH900" s="2198"/>
      <c r="WFI900" s="2198"/>
      <c r="WFJ900" s="2198"/>
      <c r="WFK900" s="2198"/>
      <c r="WFL900" s="2198"/>
      <c r="WFM900" s="2198"/>
      <c r="WFN900" s="2198"/>
      <c r="WFO900" s="2198"/>
      <c r="WFP900" s="2198"/>
      <c r="WFQ900" s="2198"/>
      <c r="WFR900" s="2198"/>
      <c r="WFS900" s="2198"/>
      <c r="WFT900" s="2198"/>
      <c r="WFU900" s="2198"/>
      <c r="WFV900" s="2198"/>
      <c r="WFW900" s="2198"/>
      <c r="WFX900" s="2198"/>
      <c r="WFY900" s="2198"/>
      <c r="WFZ900" s="2198"/>
      <c r="WGA900" s="2198"/>
      <c r="WGB900" s="2198"/>
      <c r="WGC900" s="2198"/>
      <c r="WGD900" s="2198"/>
      <c r="WGE900" s="2198"/>
      <c r="WGF900" s="2198"/>
      <c r="WGG900" s="2198"/>
      <c r="WGH900" s="2198"/>
      <c r="WGI900" s="2198"/>
      <c r="WGJ900" s="2198"/>
      <c r="WGK900" s="2198"/>
      <c r="WGL900" s="2198"/>
      <c r="WGM900" s="2198"/>
      <c r="WGN900" s="2198"/>
      <c r="WGO900" s="2198"/>
      <c r="WGP900" s="2198"/>
      <c r="WGQ900" s="2198"/>
      <c r="WGR900" s="2198"/>
      <c r="WGS900" s="2198"/>
      <c r="WGT900" s="2198"/>
      <c r="WGU900" s="2198"/>
      <c r="WGV900" s="2198"/>
      <c r="WGW900" s="2198"/>
      <c r="WGX900" s="2198"/>
      <c r="WGY900" s="2198"/>
      <c r="WGZ900" s="2198"/>
      <c r="WHA900" s="2198"/>
      <c r="WHB900" s="2198"/>
      <c r="WHC900" s="2198"/>
      <c r="WHD900" s="2198"/>
      <c r="WHE900" s="2198"/>
      <c r="WHF900" s="2198"/>
      <c r="WHG900" s="2198"/>
      <c r="WHH900" s="2198"/>
      <c r="WHI900" s="2198"/>
      <c r="WHJ900" s="2198"/>
      <c r="WHK900" s="2198"/>
      <c r="WHL900" s="2198"/>
      <c r="WHM900" s="2198"/>
      <c r="WHN900" s="2198"/>
      <c r="WHO900" s="2198"/>
      <c r="WHP900" s="2198"/>
      <c r="WHQ900" s="2198"/>
      <c r="WHR900" s="2198"/>
      <c r="WHS900" s="2198"/>
      <c r="WHT900" s="2198"/>
      <c r="WHU900" s="2198"/>
      <c r="WHV900" s="2198"/>
      <c r="WHW900" s="2198"/>
      <c r="WHX900" s="2198"/>
      <c r="WHY900" s="2198"/>
      <c r="WHZ900" s="2198"/>
      <c r="WIA900" s="2198"/>
      <c r="WIB900" s="2198"/>
      <c r="WIC900" s="2198"/>
      <c r="WID900" s="2198"/>
      <c r="WIE900" s="2198"/>
      <c r="WIF900" s="2198"/>
      <c r="WIG900" s="2198"/>
      <c r="WIH900" s="2198"/>
      <c r="WII900" s="2198"/>
      <c r="WIJ900" s="2198"/>
      <c r="WIK900" s="2198"/>
      <c r="WIL900" s="2198"/>
      <c r="WIM900" s="2198"/>
      <c r="WIN900" s="2198"/>
      <c r="WIO900" s="2198"/>
      <c r="WIP900" s="2198"/>
      <c r="WIQ900" s="2198"/>
      <c r="WIR900" s="2198"/>
      <c r="WIS900" s="2198"/>
      <c r="WIT900" s="2198"/>
      <c r="WIU900" s="2198"/>
      <c r="WIV900" s="2198"/>
      <c r="WIW900" s="2198"/>
      <c r="WIX900" s="2198"/>
      <c r="WIY900" s="2198"/>
      <c r="WIZ900" s="2198"/>
      <c r="WJA900" s="2198"/>
      <c r="WJB900" s="2198"/>
      <c r="WJC900" s="2198"/>
      <c r="WJD900" s="2198"/>
      <c r="WJE900" s="2198"/>
      <c r="WJF900" s="2198"/>
      <c r="WJG900" s="2198"/>
      <c r="WJH900" s="2198"/>
      <c r="WJI900" s="2198"/>
      <c r="WJJ900" s="2198"/>
      <c r="WJK900" s="2198"/>
      <c r="WJL900" s="2198"/>
      <c r="WJM900" s="2198"/>
      <c r="WJN900" s="2198"/>
      <c r="WJO900" s="2198"/>
      <c r="WJP900" s="2198"/>
      <c r="WJQ900" s="2198"/>
      <c r="WJR900" s="2198"/>
      <c r="WJS900" s="2198"/>
      <c r="WJT900" s="2198"/>
      <c r="WJU900" s="2198"/>
      <c r="WJV900" s="2198"/>
      <c r="WJW900" s="2198"/>
      <c r="WJX900" s="2198"/>
      <c r="WJY900" s="2198"/>
      <c r="WJZ900" s="2198"/>
      <c r="WKA900" s="2198"/>
      <c r="WKB900" s="2198"/>
      <c r="WKC900" s="2198"/>
      <c r="WKD900" s="2198"/>
      <c r="WKE900" s="2198"/>
      <c r="WKF900" s="2198"/>
      <c r="WKG900" s="2198"/>
      <c r="WKH900" s="2198"/>
      <c r="WKI900" s="2198"/>
      <c r="WKJ900" s="2198"/>
      <c r="WKK900" s="2198"/>
      <c r="WKL900" s="2198"/>
      <c r="WKM900" s="2198"/>
      <c r="WKN900" s="2198"/>
      <c r="WKO900" s="2198"/>
      <c r="WKP900" s="2198"/>
      <c r="WKQ900" s="2198"/>
      <c r="WKR900" s="2198"/>
      <c r="WKS900" s="2198"/>
      <c r="WKT900" s="2198"/>
      <c r="WKU900" s="2198"/>
      <c r="WKV900" s="2198"/>
      <c r="WKW900" s="2198"/>
      <c r="WKX900" s="2198"/>
      <c r="WKY900" s="2198"/>
      <c r="WKZ900" s="2198"/>
      <c r="WLA900" s="2198"/>
      <c r="WLB900" s="2198"/>
      <c r="WLC900" s="2198"/>
      <c r="WLD900" s="2198"/>
      <c r="WLE900" s="2198"/>
      <c r="WLF900" s="2198"/>
      <c r="WLG900" s="2198"/>
      <c r="WLH900" s="2198"/>
      <c r="WLI900" s="2198"/>
      <c r="WLJ900" s="2198"/>
      <c r="WLK900" s="2198"/>
      <c r="WLL900" s="2198"/>
      <c r="WLM900" s="2198"/>
      <c r="WLN900" s="2198"/>
      <c r="WLO900" s="2198"/>
      <c r="WLS900" s="2198"/>
      <c r="WLT900" s="2198"/>
      <c r="WLU900" s="2198"/>
      <c r="WLV900" s="2198"/>
      <c r="WLW900" s="2198"/>
      <c r="WLX900" s="2198"/>
      <c r="WLY900" s="2198"/>
      <c r="WLZ900" s="2198"/>
      <c r="WMA900" s="2198"/>
      <c r="WMB900" s="2198"/>
      <c r="WMC900" s="2198"/>
      <c r="WMD900" s="2198"/>
      <c r="WME900" s="2198"/>
      <c r="WMF900" s="2198"/>
      <c r="WMG900" s="2198"/>
      <c r="WMH900" s="2198"/>
      <c r="WMI900" s="2198"/>
      <c r="WMJ900" s="2198"/>
      <c r="WMK900" s="2198"/>
      <c r="WML900" s="2198"/>
      <c r="WMM900" s="2198"/>
      <c r="WMN900" s="2198"/>
      <c r="WMO900" s="2198"/>
      <c r="WMP900" s="2198"/>
      <c r="WMQ900" s="2198"/>
      <c r="WMR900" s="2198"/>
      <c r="WMS900" s="2198"/>
      <c r="WMT900" s="2198"/>
      <c r="WMU900" s="2198"/>
      <c r="WMV900" s="2198"/>
      <c r="WMW900" s="2198"/>
      <c r="WMX900" s="2198"/>
      <c r="WMY900" s="2198"/>
      <c r="WMZ900" s="2198"/>
      <c r="WNA900" s="2198"/>
      <c r="WNB900" s="2198"/>
      <c r="WNC900" s="2198"/>
      <c r="WND900" s="2198"/>
      <c r="WNE900" s="2198"/>
      <c r="WNF900" s="2198"/>
      <c r="WNG900" s="2198"/>
      <c r="WNH900" s="2198"/>
      <c r="WNI900" s="2198"/>
      <c r="WNJ900" s="2198"/>
      <c r="WNK900" s="2198"/>
      <c r="WNL900" s="2198"/>
      <c r="WNM900" s="2198"/>
      <c r="WNN900" s="2198"/>
      <c r="WNO900" s="2198"/>
      <c r="WNP900" s="2198"/>
      <c r="WNQ900" s="2198"/>
      <c r="WNR900" s="2198"/>
      <c r="WNS900" s="2198"/>
      <c r="WNT900" s="2198"/>
      <c r="WNU900" s="2198"/>
      <c r="WNV900" s="2198"/>
      <c r="WNW900" s="2198"/>
      <c r="WNX900" s="2198"/>
      <c r="WNY900" s="2198"/>
      <c r="WNZ900" s="2198"/>
      <c r="WOA900" s="2198"/>
      <c r="WOB900" s="2198"/>
      <c r="WOC900" s="2198"/>
      <c r="WOD900" s="2198"/>
      <c r="WOE900" s="2198"/>
      <c r="WOF900" s="2198"/>
      <c r="WOG900" s="2198"/>
      <c r="WOH900" s="2198"/>
      <c r="WOI900" s="2198"/>
      <c r="WOJ900" s="2198"/>
      <c r="WOK900" s="2198"/>
      <c r="WOL900" s="2198"/>
      <c r="WOM900" s="2198"/>
      <c r="WON900" s="2198"/>
      <c r="WOO900" s="2198"/>
      <c r="WOP900" s="2198"/>
      <c r="WOQ900" s="2198"/>
      <c r="WOR900" s="2198"/>
      <c r="WOS900" s="2198"/>
      <c r="WOT900" s="2198"/>
      <c r="WOU900" s="2198"/>
      <c r="WOV900" s="2198"/>
      <c r="WOW900" s="2198"/>
      <c r="WOX900" s="2198"/>
      <c r="WOY900" s="2198"/>
      <c r="WOZ900" s="2198"/>
      <c r="WPA900" s="2198"/>
      <c r="WPB900" s="2198"/>
      <c r="WPC900" s="2198"/>
      <c r="WPD900" s="2198"/>
      <c r="WPE900" s="2198"/>
      <c r="WPF900" s="2198"/>
      <c r="WPG900" s="2198"/>
      <c r="WPH900" s="2198"/>
      <c r="WPI900" s="2198"/>
      <c r="WPJ900" s="2198"/>
      <c r="WPK900" s="2198"/>
      <c r="WPL900" s="2198"/>
      <c r="WPM900" s="2198"/>
      <c r="WPN900" s="2198"/>
      <c r="WPO900" s="2198"/>
      <c r="WPP900" s="2198"/>
      <c r="WPQ900" s="2198"/>
      <c r="WPR900" s="2198"/>
      <c r="WPS900" s="2198"/>
      <c r="WPT900" s="2198"/>
      <c r="WPU900" s="2198"/>
      <c r="WPV900" s="2198"/>
      <c r="WPW900" s="2198"/>
      <c r="WPX900" s="2198"/>
      <c r="WPY900" s="2198"/>
      <c r="WPZ900" s="2198"/>
      <c r="WQA900" s="2198"/>
      <c r="WQB900" s="2198"/>
      <c r="WQC900" s="2198"/>
      <c r="WQD900" s="2198"/>
      <c r="WQE900" s="2198"/>
      <c r="WQF900" s="2198"/>
      <c r="WQG900" s="2198"/>
      <c r="WQH900" s="2198"/>
      <c r="WQI900" s="2198"/>
      <c r="WQJ900" s="2198"/>
      <c r="WQK900" s="2198"/>
      <c r="WQL900" s="2198"/>
      <c r="WQM900" s="2198"/>
      <c r="WQN900" s="2198"/>
      <c r="WQO900" s="2198"/>
      <c r="WQP900" s="2198"/>
      <c r="WQQ900" s="2198"/>
      <c r="WQR900" s="2198"/>
      <c r="WQS900" s="2198"/>
      <c r="WQT900" s="2198"/>
      <c r="WQU900" s="2198"/>
      <c r="WQV900" s="2198"/>
      <c r="WQW900" s="2198"/>
      <c r="WQX900" s="2198"/>
      <c r="WQY900" s="2198"/>
      <c r="WQZ900" s="2198"/>
      <c r="WRA900" s="2198"/>
      <c r="WRB900" s="2198"/>
      <c r="WRC900" s="2198"/>
      <c r="WRD900" s="2198"/>
      <c r="WRE900" s="2198"/>
      <c r="WRF900" s="2198"/>
      <c r="WRG900" s="2198"/>
      <c r="WRH900" s="2198"/>
      <c r="WRI900" s="2198"/>
      <c r="WRJ900" s="2198"/>
      <c r="WRK900" s="2198"/>
      <c r="WRL900" s="2198"/>
      <c r="WRM900" s="2198"/>
      <c r="WRN900" s="2198"/>
      <c r="WRO900" s="2198"/>
      <c r="WRP900" s="2198"/>
      <c r="WRQ900" s="2198"/>
      <c r="WRR900" s="2198"/>
      <c r="WRS900" s="2198"/>
      <c r="WRT900" s="2198"/>
      <c r="WRU900" s="2198"/>
      <c r="WRV900" s="2198"/>
      <c r="WRW900" s="2198"/>
      <c r="WRX900" s="2198"/>
      <c r="WRY900" s="2198"/>
      <c r="WRZ900" s="2198"/>
      <c r="WSA900" s="2198"/>
      <c r="WSB900" s="2198"/>
      <c r="WSC900" s="2198"/>
      <c r="WSD900" s="2198"/>
      <c r="WSE900" s="2198"/>
      <c r="WSF900" s="2198"/>
      <c r="WSG900" s="2198"/>
      <c r="WSH900" s="2198"/>
      <c r="WSI900" s="2198"/>
      <c r="WSJ900" s="2198"/>
      <c r="WSK900" s="2198"/>
      <c r="WSL900" s="2198"/>
      <c r="WSM900" s="2198"/>
      <c r="WSN900" s="2198"/>
      <c r="WSO900" s="2198"/>
      <c r="WSP900" s="2198"/>
      <c r="WSQ900" s="2198"/>
      <c r="WSR900" s="2198"/>
      <c r="WSS900" s="2198"/>
      <c r="WST900" s="2198"/>
      <c r="WSU900" s="2198"/>
      <c r="WSV900" s="2198"/>
      <c r="WSW900" s="2198"/>
      <c r="WSX900" s="2198"/>
      <c r="WSY900" s="2198"/>
      <c r="WSZ900" s="2198"/>
      <c r="WTA900" s="2198"/>
      <c r="WTB900" s="2198"/>
      <c r="WTC900" s="2198"/>
      <c r="WTD900" s="2198"/>
      <c r="WTE900" s="2198"/>
      <c r="WTF900" s="2198"/>
      <c r="WTG900" s="2198"/>
      <c r="WTH900" s="2198"/>
      <c r="WTI900" s="2198"/>
      <c r="WTJ900" s="2198"/>
      <c r="WTK900" s="2198"/>
      <c r="WTL900" s="2198"/>
      <c r="WTM900" s="2198"/>
      <c r="WTN900" s="2198"/>
      <c r="WTO900" s="2198"/>
      <c r="WTP900" s="2198"/>
      <c r="WTQ900" s="2198"/>
      <c r="WTR900" s="2198"/>
      <c r="WTS900" s="2198"/>
      <c r="WTT900" s="2198"/>
      <c r="WTU900" s="2198"/>
      <c r="WTV900" s="2198"/>
      <c r="WTW900" s="2198"/>
      <c r="WTX900" s="2198"/>
      <c r="WTY900" s="2198"/>
      <c r="WTZ900" s="2198"/>
      <c r="WUA900" s="2198"/>
      <c r="WUB900" s="2198"/>
      <c r="WUC900" s="2198"/>
      <c r="WUD900" s="2198"/>
      <c r="WUE900" s="2198"/>
      <c r="WUF900" s="2198"/>
      <c r="WUG900" s="2198"/>
      <c r="WUH900" s="2198"/>
      <c r="WUI900" s="2198"/>
      <c r="WUJ900" s="2198"/>
      <c r="WUK900" s="2198"/>
      <c r="WUL900" s="2198"/>
      <c r="WUM900" s="2198"/>
      <c r="WUN900" s="2198"/>
      <c r="WUO900" s="2198"/>
      <c r="WUP900" s="2198"/>
      <c r="WUQ900" s="2198"/>
      <c r="WUR900" s="2198"/>
      <c r="WUS900" s="2198"/>
      <c r="WUT900" s="2198"/>
      <c r="WUU900" s="2198"/>
      <c r="WUV900" s="2198"/>
      <c r="WUW900" s="2198"/>
      <c r="WUX900" s="2198"/>
      <c r="WUY900" s="2198"/>
      <c r="WUZ900" s="2198"/>
      <c r="WVA900" s="2198"/>
      <c r="WVB900" s="2198"/>
      <c r="WVC900" s="2198"/>
      <c r="WVD900" s="2198"/>
      <c r="WVE900" s="2198"/>
      <c r="WVF900" s="2198"/>
      <c r="WVG900" s="2198"/>
      <c r="WVH900" s="2198"/>
      <c r="WVI900" s="2198"/>
      <c r="WVJ900" s="2198"/>
      <c r="WVK900" s="2198"/>
      <c r="WVO900" s="2198"/>
      <c r="WVP900" s="2198"/>
      <c r="WVQ900" s="2198"/>
      <c r="WVR900" s="2198"/>
      <c r="WVS900" s="2198"/>
      <c r="WVT900" s="2198"/>
      <c r="WVU900" s="2198"/>
      <c r="WVV900" s="2198"/>
      <c r="WVW900" s="2198"/>
      <c r="WVX900" s="2198"/>
      <c r="WVY900" s="2198"/>
      <c r="WVZ900" s="2198"/>
      <c r="WWA900" s="2198"/>
      <c r="WWB900" s="2198"/>
      <c r="WWC900" s="2198"/>
      <c r="WWD900" s="2198"/>
      <c r="WWE900" s="2198"/>
      <c r="WWF900" s="2198"/>
      <c r="WWG900" s="2198"/>
      <c r="WWH900" s="2198"/>
      <c r="WWI900" s="2198"/>
      <c r="WWJ900" s="2198"/>
      <c r="WWK900" s="2198"/>
      <c r="WWL900" s="2198"/>
      <c r="WWM900" s="2198"/>
      <c r="WWN900" s="2198"/>
      <c r="WWO900" s="2198"/>
      <c r="WWP900" s="2198"/>
      <c r="WWQ900" s="2198"/>
      <c r="WWR900" s="2198"/>
      <c r="WWS900" s="2198"/>
      <c r="WWT900" s="2198"/>
      <c r="WWU900" s="2198"/>
      <c r="WWV900" s="2198"/>
      <c r="WWW900" s="2198"/>
      <c r="WWX900" s="2198"/>
      <c r="WWY900" s="2198"/>
      <c r="WWZ900" s="2198"/>
      <c r="WXA900" s="2198"/>
      <c r="WXB900" s="2198"/>
      <c r="WXC900" s="2198"/>
      <c r="WXD900" s="2198"/>
      <c r="WXE900" s="2198"/>
      <c r="WXF900" s="2198"/>
      <c r="WXG900" s="2198"/>
      <c r="WXH900" s="2198"/>
      <c r="WXI900" s="2198"/>
      <c r="WXJ900" s="2198"/>
      <c r="WXK900" s="2198"/>
      <c r="WXL900" s="2198"/>
      <c r="WXM900" s="2198"/>
      <c r="WXN900" s="2198"/>
      <c r="WXO900" s="2198"/>
      <c r="WXP900" s="2198"/>
      <c r="WXQ900" s="2198"/>
      <c r="WXR900" s="2198"/>
      <c r="WXS900" s="2198"/>
      <c r="WXT900" s="2198"/>
      <c r="WXU900" s="2198"/>
      <c r="WXV900" s="2198"/>
      <c r="WXW900" s="2198"/>
      <c r="WXX900" s="2198"/>
      <c r="WXY900" s="2198"/>
      <c r="WXZ900" s="2198"/>
      <c r="WYA900" s="2198"/>
      <c r="WYB900" s="2198"/>
      <c r="WYC900" s="2198"/>
      <c r="WYD900" s="2198"/>
      <c r="WYE900" s="2198"/>
      <c r="WYF900" s="2198"/>
      <c r="WYG900" s="2198"/>
      <c r="WYH900" s="2198"/>
      <c r="WYI900" s="2198"/>
      <c r="WYJ900" s="2198"/>
      <c r="WYK900" s="2198"/>
      <c r="WYL900" s="2198"/>
      <c r="WYM900" s="2198"/>
      <c r="WYN900" s="2198"/>
      <c r="WYO900" s="2198"/>
      <c r="WYP900" s="2198"/>
      <c r="WYQ900" s="2198"/>
      <c r="WYR900" s="2198"/>
      <c r="WYS900" s="2198"/>
      <c r="WYT900" s="2198"/>
      <c r="WYU900" s="2198"/>
      <c r="WYV900" s="2198"/>
      <c r="WYW900" s="2198"/>
      <c r="WYX900" s="2198"/>
      <c r="WYY900" s="2198"/>
      <c r="WYZ900" s="2198"/>
      <c r="WZA900" s="2198"/>
      <c r="WZB900" s="2198"/>
      <c r="WZC900" s="2198"/>
      <c r="WZD900" s="2198"/>
      <c r="WZE900" s="2198"/>
      <c r="WZF900" s="2198"/>
      <c r="WZG900" s="2198"/>
      <c r="WZH900" s="2198"/>
      <c r="WZI900" s="2198"/>
      <c r="WZJ900" s="2198"/>
      <c r="WZK900" s="2198"/>
      <c r="WZL900" s="2198"/>
      <c r="WZM900" s="2198"/>
      <c r="WZN900" s="2198"/>
      <c r="WZO900" s="2198"/>
      <c r="WZP900" s="2198"/>
      <c r="WZQ900" s="2198"/>
      <c r="WZR900" s="2198"/>
      <c r="WZS900" s="2198"/>
      <c r="WZT900" s="2198"/>
      <c r="WZU900" s="2198"/>
      <c r="WZV900" s="2198"/>
      <c r="WZW900" s="2198"/>
      <c r="WZX900" s="2198"/>
      <c r="WZY900" s="2198"/>
      <c r="WZZ900" s="2198"/>
      <c r="XAA900" s="2198"/>
      <c r="XAB900" s="2198"/>
      <c r="XAC900" s="2198"/>
      <c r="XAD900" s="2198"/>
      <c r="XAE900" s="2198"/>
      <c r="XAF900" s="2198"/>
      <c r="XAG900" s="2198"/>
      <c r="XAH900" s="2198"/>
      <c r="XAI900" s="2198"/>
      <c r="XAJ900" s="2198"/>
      <c r="XAK900" s="2198"/>
      <c r="XAL900" s="2198"/>
      <c r="XAM900" s="2198"/>
      <c r="XAN900" s="2198"/>
      <c r="XAO900" s="2198"/>
      <c r="XAP900" s="2198"/>
      <c r="XAQ900" s="2198"/>
      <c r="XAR900" s="2198"/>
      <c r="XAS900" s="2198"/>
      <c r="XAT900" s="2198"/>
      <c r="XAU900" s="2198"/>
      <c r="XAV900" s="2198"/>
      <c r="XAW900" s="2198"/>
      <c r="XAX900" s="2198"/>
      <c r="XAY900" s="2198"/>
      <c r="XAZ900" s="2198"/>
      <c r="XBA900" s="2198"/>
      <c r="XBB900" s="2198"/>
      <c r="XBC900" s="2198"/>
      <c r="XBD900" s="2198"/>
      <c r="XBE900" s="2198"/>
      <c r="XBF900" s="2198"/>
      <c r="XBG900" s="2198"/>
      <c r="XBH900" s="2198"/>
      <c r="XBI900" s="2198"/>
      <c r="XBJ900" s="2198"/>
      <c r="XBK900" s="2198"/>
      <c r="XBL900" s="2198"/>
      <c r="XBM900" s="2198"/>
      <c r="XBN900" s="2198"/>
      <c r="XBO900" s="2198"/>
      <c r="XBP900" s="2198"/>
      <c r="XBQ900" s="2198"/>
      <c r="XBR900" s="2198"/>
      <c r="XBS900" s="2198"/>
      <c r="XBT900" s="2198"/>
      <c r="XBU900" s="2198"/>
      <c r="XBV900" s="2198"/>
      <c r="XBW900" s="2198"/>
      <c r="XBX900" s="2198"/>
      <c r="XBY900" s="2198"/>
      <c r="XBZ900" s="2198"/>
      <c r="XCA900" s="2198"/>
      <c r="XCB900" s="2198"/>
      <c r="XCC900" s="2198"/>
      <c r="XCD900" s="2198"/>
      <c r="XCE900" s="2198"/>
      <c r="XCF900" s="2198"/>
      <c r="XCG900" s="2198"/>
      <c r="XCH900" s="2198"/>
      <c r="XCI900" s="2198"/>
      <c r="XCJ900" s="2198"/>
      <c r="XCK900" s="2198"/>
      <c r="XCL900" s="2198"/>
      <c r="XCM900" s="2198"/>
      <c r="XCN900" s="2198"/>
      <c r="XCO900" s="2198"/>
      <c r="XCP900" s="2198"/>
      <c r="XCQ900" s="2198"/>
      <c r="XCR900" s="2198"/>
      <c r="XCS900" s="2198"/>
      <c r="XCT900" s="2198"/>
      <c r="XCU900" s="2198"/>
      <c r="XCV900" s="2198"/>
      <c r="XCW900" s="2198"/>
      <c r="XCX900" s="2198"/>
      <c r="XCY900" s="2198"/>
      <c r="XCZ900" s="2198"/>
      <c r="XDA900" s="2198"/>
      <c r="XDB900" s="2198"/>
      <c r="XDC900" s="2198"/>
      <c r="XDD900" s="2198"/>
      <c r="XDE900" s="2198"/>
      <c r="XDF900" s="2198"/>
      <c r="XDG900" s="2198"/>
      <c r="XDH900" s="2198"/>
      <c r="XDI900" s="2198"/>
      <c r="XDJ900" s="2198"/>
      <c r="XDK900" s="2198"/>
      <c r="XDL900" s="2198"/>
      <c r="XDM900" s="2198"/>
      <c r="XDN900" s="2198"/>
      <c r="XDO900" s="2198"/>
      <c r="XDP900" s="2198"/>
      <c r="XDQ900" s="2198"/>
      <c r="XDR900" s="2198"/>
      <c r="XDS900" s="2198"/>
      <c r="XDT900" s="2198"/>
      <c r="XDU900" s="2198"/>
      <c r="XDV900" s="2198"/>
      <c r="XDW900" s="2198"/>
      <c r="XDX900" s="2198"/>
      <c r="XDY900" s="2198"/>
      <c r="XDZ900" s="2198"/>
      <c r="XEA900" s="2198"/>
      <c r="XEB900" s="2198"/>
      <c r="XEC900" s="2198"/>
      <c r="XED900" s="2198"/>
      <c r="XEE900" s="2198"/>
      <c r="XEF900" s="2198"/>
      <c r="XEG900" s="2198"/>
      <c r="XEH900" s="2198"/>
      <c r="XEI900" s="2198"/>
      <c r="XEJ900" s="2198"/>
      <c r="XEK900" s="2198"/>
      <c r="XEL900" s="2198"/>
      <c r="XEM900" s="2198"/>
      <c r="XEN900" s="2198"/>
      <c r="XEO900" s="2198"/>
      <c r="XEP900" s="2198"/>
      <c r="XEQ900" s="2198"/>
      <c r="XER900" s="2198"/>
      <c r="XES900" s="2198"/>
      <c r="XET900" s="2198"/>
      <c r="XEU900" s="2198"/>
      <c r="XEV900" s="2198"/>
      <c r="XEW900" s="2198"/>
      <c r="XEX900" s="2198"/>
      <c r="XEY900" s="2198"/>
      <c r="XEZ900" s="2198"/>
      <c r="XFA900" s="2198"/>
      <c r="XFB900" s="2198"/>
      <c r="XFC900" s="2198"/>
    </row>
    <row r="901" spans="1:16383" s="2203" customFormat="1">
      <c r="A901" s="2204" t="s">
        <v>3556</v>
      </c>
      <c r="B901" s="2205" t="s">
        <v>4340</v>
      </c>
      <c r="C901" s="2222" t="s">
        <v>48</v>
      </c>
      <c r="D901" s="2205">
        <f>E901+F901</f>
        <v>0.24000000000000002</v>
      </c>
      <c r="E901" s="2299"/>
      <c r="F901" s="2205">
        <v>0.24000000000000002</v>
      </c>
      <c r="G901" s="2222" t="s">
        <v>87</v>
      </c>
      <c r="H901" s="2222" t="s">
        <v>2361</v>
      </c>
      <c r="I901" s="2203">
        <v>1</v>
      </c>
      <c r="K901" s="2205" t="s">
        <v>4340</v>
      </c>
    </row>
    <row r="902" spans="1:16383" s="2203" customFormat="1">
      <c r="A902" s="2204" t="s">
        <v>4333</v>
      </c>
      <c r="B902" s="2205" t="s">
        <v>4341</v>
      </c>
      <c r="C902" s="2222" t="s">
        <v>48</v>
      </c>
      <c r="D902" s="2205">
        <f t="shared" ref="D902:D906" si="40">E902+F902</f>
        <v>0.2</v>
      </c>
      <c r="E902" s="2299"/>
      <c r="F902" s="2205">
        <v>0.2</v>
      </c>
      <c r="G902" s="2222" t="s">
        <v>87</v>
      </c>
      <c r="H902" s="2222" t="s">
        <v>2361</v>
      </c>
      <c r="I902" s="2203">
        <v>1</v>
      </c>
      <c r="K902" s="2205" t="s">
        <v>4341</v>
      </c>
    </row>
    <row r="903" spans="1:16383" s="2203" customFormat="1">
      <c r="A903" s="2204" t="s">
        <v>4571</v>
      </c>
      <c r="B903" s="2205" t="s">
        <v>4342</v>
      </c>
      <c r="C903" s="2222" t="s">
        <v>48</v>
      </c>
      <c r="D903" s="2205">
        <f t="shared" si="40"/>
        <v>0.4</v>
      </c>
      <c r="E903" s="2299"/>
      <c r="F903" s="2205">
        <v>0.4</v>
      </c>
      <c r="G903" s="2222" t="s">
        <v>87</v>
      </c>
      <c r="H903" s="2222" t="s">
        <v>2361</v>
      </c>
      <c r="I903" s="2203">
        <v>1</v>
      </c>
      <c r="K903" s="2205" t="s">
        <v>4342</v>
      </c>
    </row>
    <row r="904" spans="1:16383" s="2203" customFormat="1">
      <c r="A904" s="2204" t="s">
        <v>4572</v>
      </c>
      <c r="B904" s="2205" t="s">
        <v>4343</v>
      </c>
      <c r="C904" s="2222" t="s">
        <v>48</v>
      </c>
      <c r="D904" s="2205">
        <f t="shared" si="40"/>
        <v>0.47000000000000003</v>
      </c>
      <c r="E904" s="2299"/>
      <c r="F904" s="2205">
        <v>0.47000000000000003</v>
      </c>
      <c r="G904" s="2222" t="s">
        <v>87</v>
      </c>
      <c r="H904" s="2222" t="s">
        <v>2361</v>
      </c>
      <c r="I904" s="2203">
        <v>1</v>
      </c>
      <c r="K904" s="2205" t="s">
        <v>4343</v>
      </c>
    </row>
    <row r="905" spans="1:16383" s="2203" customFormat="1">
      <c r="A905" s="2204" t="s">
        <v>4573</v>
      </c>
      <c r="B905" s="2205" t="s">
        <v>1076</v>
      </c>
      <c r="C905" s="2222" t="s">
        <v>48</v>
      </c>
      <c r="D905" s="2205">
        <f t="shared" si="40"/>
        <v>0.57000000000000006</v>
      </c>
      <c r="E905" s="2299"/>
      <c r="F905" s="2205">
        <v>0.57000000000000006</v>
      </c>
      <c r="G905" s="2222" t="s">
        <v>87</v>
      </c>
      <c r="H905" s="2222" t="s">
        <v>2361</v>
      </c>
      <c r="I905" s="2203">
        <v>1</v>
      </c>
      <c r="K905" s="2205" t="s">
        <v>1076</v>
      </c>
    </row>
    <row r="906" spans="1:16383" s="2203" customFormat="1">
      <c r="A906" s="2204" t="s">
        <v>4574</v>
      </c>
      <c r="B906" s="2205" t="s">
        <v>4344</v>
      </c>
      <c r="C906" s="2222" t="s">
        <v>48</v>
      </c>
      <c r="D906" s="2205">
        <f t="shared" si="40"/>
        <v>0.41000000000000003</v>
      </c>
      <c r="E906" s="2222"/>
      <c r="F906" s="2222">
        <v>0.41000000000000003</v>
      </c>
      <c r="G906" s="2222" t="s">
        <v>87</v>
      </c>
      <c r="H906" s="2222" t="s">
        <v>2361</v>
      </c>
      <c r="I906" s="2203">
        <v>1</v>
      </c>
      <c r="J906" s="2201"/>
      <c r="K906" s="2205" t="s">
        <v>4344</v>
      </c>
      <c r="L906" s="2201"/>
      <c r="M906" s="2201"/>
      <c r="N906" s="2201"/>
      <c r="O906" s="2201"/>
      <c r="P906" s="2201"/>
      <c r="Q906" s="2201"/>
      <c r="R906" s="2201"/>
      <c r="S906" s="2201"/>
      <c r="T906" s="2201"/>
      <c r="U906" s="2201"/>
      <c r="V906" s="2201"/>
      <c r="W906" s="2201"/>
      <c r="X906" s="2201"/>
      <c r="Y906" s="2201"/>
      <c r="Z906" s="2201"/>
      <c r="AA906" s="2201"/>
      <c r="AB906" s="2201"/>
      <c r="AC906" s="2201"/>
      <c r="AD906" s="2201"/>
      <c r="AE906" s="2201"/>
      <c r="AF906" s="2201"/>
      <c r="AG906" s="2201"/>
      <c r="AH906" s="2201"/>
      <c r="AI906" s="2201"/>
      <c r="AJ906" s="2201"/>
      <c r="AK906" s="2201"/>
      <c r="AL906" s="2201"/>
      <c r="AM906" s="2201"/>
      <c r="AN906" s="2201"/>
      <c r="AO906" s="2201"/>
      <c r="AP906" s="2201"/>
      <c r="AQ906" s="2201"/>
      <c r="AR906" s="2201"/>
      <c r="AS906" s="2201"/>
      <c r="AT906" s="2201"/>
      <c r="AU906" s="2201"/>
      <c r="AV906" s="2201"/>
      <c r="AW906" s="2201"/>
      <c r="AX906" s="2201"/>
      <c r="AY906" s="2201"/>
      <c r="AZ906" s="2201"/>
      <c r="BA906" s="2201"/>
      <c r="BB906" s="2201"/>
      <c r="BC906" s="2201"/>
      <c r="BD906" s="2201"/>
      <c r="BE906" s="2201"/>
      <c r="BF906" s="2201"/>
      <c r="BG906" s="2201"/>
      <c r="BH906" s="2201"/>
      <c r="BI906" s="2201"/>
      <c r="BJ906" s="2201"/>
      <c r="BK906" s="2201"/>
      <c r="BL906" s="2201"/>
      <c r="BM906" s="2201"/>
      <c r="BN906" s="2201"/>
      <c r="BO906" s="2201"/>
      <c r="BP906" s="2201"/>
      <c r="BQ906" s="2201"/>
      <c r="BR906" s="2201"/>
      <c r="BS906" s="2201"/>
      <c r="BT906" s="2201"/>
      <c r="BU906" s="2201"/>
      <c r="BV906" s="2201"/>
      <c r="BW906" s="2201"/>
      <c r="BX906" s="2201"/>
      <c r="BY906" s="2201"/>
      <c r="BZ906" s="2201"/>
      <c r="CA906" s="2201"/>
      <c r="CB906" s="2201"/>
      <c r="CC906" s="2201"/>
      <c r="CD906" s="2201"/>
      <c r="CE906" s="2201"/>
      <c r="CF906" s="2201"/>
      <c r="CG906" s="2201"/>
      <c r="CH906" s="2201"/>
      <c r="CI906" s="2201"/>
      <c r="CJ906" s="2201"/>
      <c r="CK906" s="2201"/>
      <c r="CL906" s="2201"/>
      <c r="CM906" s="2201"/>
      <c r="CN906" s="2201"/>
      <c r="CO906" s="2201"/>
      <c r="CP906" s="2201"/>
      <c r="CQ906" s="2201"/>
      <c r="CR906" s="2201"/>
      <c r="CS906" s="2201"/>
      <c r="CT906" s="2201"/>
      <c r="CU906" s="2201"/>
      <c r="CV906" s="2201"/>
      <c r="CW906" s="2201"/>
      <c r="CX906" s="2201"/>
      <c r="CY906" s="2201"/>
      <c r="CZ906" s="2201"/>
      <c r="DA906" s="2201"/>
      <c r="DB906" s="2201"/>
      <c r="DC906" s="2201"/>
      <c r="DD906" s="2201"/>
      <c r="DE906" s="2201"/>
      <c r="DF906" s="2201"/>
      <c r="DG906" s="2201"/>
      <c r="DH906" s="2201"/>
      <c r="DI906" s="2201"/>
      <c r="DJ906" s="2201"/>
      <c r="DK906" s="2201"/>
      <c r="DL906" s="2201"/>
      <c r="DM906" s="2201"/>
      <c r="DN906" s="2201"/>
      <c r="DO906" s="2201"/>
      <c r="DP906" s="2201"/>
      <c r="DQ906" s="2201"/>
      <c r="DR906" s="2201"/>
      <c r="DS906" s="2201"/>
      <c r="DT906" s="2201"/>
      <c r="DU906" s="2201"/>
      <c r="DV906" s="2201"/>
      <c r="DW906" s="2201"/>
      <c r="DX906" s="2201"/>
      <c r="DY906" s="2201"/>
      <c r="DZ906" s="2201"/>
      <c r="EA906" s="2201"/>
      <c r="EB906" s="2201"/>
      <c r="EC906" s="2201"/>
      <c r="ED906" s="2201"/>
      <c r="EE906" s="2201"/>
      <c r="EF906" s="2201"/>
      <c r="EG906" s="2201"/>
      <c r="EH906" s="2201"/>
      <c r="EI906" s="2201"/>
      <c r="EJ906" s="2201"/>
      <c r="EK906" s="2201"/>
      <c r="EL906" s="2201"/>
      <c r="EM906" s="2201"/>
      <c r="EN906" s="2201"/>
      <c r="EO906" s="2201"/>
      <c r="EP906" s="2201"/>
      <c r="EQ906" s="2201"/>
      <c r="ER906" s="2201"/>
      <c r="ES906" s="2201"/>
      <c r="ET906" s="2201"/>
      <c r="EU906" s="2201"/>
      <c r="EV906" s="2201"/>
      <c r="EW906" s="2201"/>
      <c r="EX906" s="2201"/>
      <c r="EY906" s="2201"/>
      <c r="EZ906" s="2201"/>
      <c r="FA906" s="2201"/>
      <c r="FB906" s="2201"/>
      <c r="FC906" s="2201"/>
      <c r="FD906" s="2201"/>
      <c r="FE906" s="2201"/>
      <c r="FF906" s="2201"/>
      <c r="FG906" s="2201"/>
      <c r="FH906" s="2201"/>
      <c r="FI906" s="2201"/>
      <c r="FJ906" s="2201"/>
      <c r="FK906" s="2201"/>
      <c r="FL906" s="2201"/>
      <c r="FM906" s="2201"/>
      <c r="FN906" s="2201"/>
      <c r="FO906" s="2201"/>
      <c r="FP906" s="2201"/>
      <c r="FQ906" s="2201"/>
      <c r="FR906" s="2201"/>
      <c r="FS906" s="2201"/>
      <c r="FT906" s="2201"/>
      <c r="FU906" s="2201"/>
      <c r="FV906" s="2201"/>
      <c r="FW906" s="2201"/>
      <c r="FX906" s="2201"/>
      <c r="FY906" s="2201"/>
      <c r="FZ906" s="2201"/>
      <c r="GA906" s="2201"/>
      <c r="GB906" s="2201"/>
      <c r="GC906" s="2201"/>
      <c r="GD906" s="2201"/>
      <c r="GE906" s="2201"/>
      <c r="GF906" s="2201"/>
      <c r="GG906" s="2201"/>
      <c r="GH906" s="2201"/>
      <c r="GI906" s="2201"/>
      <c r="GJ906" s="2201"/>
      <c r="GK906" s="2201"/>
      <c r="GL906" s="2201"/>
      <c r="GM906" s="2201"/>
      <c r="GN906" s="2201"/>
      <c r="GO906" s="2201"/>
      <c r="GP906" s="2201"/>
      <c r="GQ906" s="2201"/>
      <c r="GR906" s="2201"/>
      <c r="GS906" s="2201"/>
      <c r="GT906" s="2201"/>
      <c r="GU906" s="2201"/>
      <c r="GV906" s="2201"/>
      <c r="GW906" s="2201"/>
      <c r="GX906" s="2201"/>
      <c r="GY906" s="2201"/>
      <c r="GZ906" s="2201"/>
      <c r="HA906" s="2201"/>
      <c r="HB906" s="2201"/>
      <c r="HC906" s="2201"/>
      <c r="HD906" s="2201"/>
      <c r="HE906" s="2201"/>
      <c r="HF906" s="2201"/>
      <c r="HG906" s="2201"/>
      <c r="HH906" s="2201"/>
      <c r="HI906" s="2201"/>
      <c r="HJ906" s="2201"/>
      <c r="HK906" s="2201"/>
      <c r="HL906" s="2201"/>
      <c r="HM906" s="2201"/>
      <c r="HN906" s="2201"/>
      <c r="HO906" s="2201"/>
      <c r="HP906" s="2201"/>
      <c r="HQ906" s="2201"/>
      <c r="HR906" s="2201"/>
      <c r="HS906" s="2201"/>
      <c r="HT906" s="2201"/>
      <c r="HU906" s="2201"/>
      <c r="HV906" s="2201"/>
      <c r="HW906" s="2201"/>
      <c r="HX906" s="2201"/>
      <c r="HY906" s="2201"/>
      <c r="HZ906" s="2201"/>
      <c r="IA906" s="2201"/>
      <c r="IB906" s="2201"/>
      <c r="IC906" s="2201"/>
      <c r="ID906" s="2201"/>
      <c r="IE906" s="2201"/>
      <c r="IF906" s="2201"/>
      <c r="IG906" s="2201"/>
      <c r="IH906" s="2201"/>
      <c r="II906" s="2201"/>
      <c r="IJ906" s="2201"/>
      <c r="IK906" s="2201"/>
      <c r="IL906" s="2201"/>
      <c r="IM906" s="2201"/>
      <c r="IN906" s="2201"/>
      <c r="IO906" s="2201"/>
      <c r="IP906" s="2201"/>
      <c r="IQ906" s="2201"/>
      <c r="IR906" s="2201"/>
      <c r="IS906" s="2201"/>
      <c r="IT906" s="2201"/>
      <c r="IU906" s="2201"/>
      <c r="IV906" s="2201"/>
      <c r="IW906" s="2201"/>
      <c r="IX906" s="2201"/>
      <c r="IY906" s="2201"/>
      <c r="JC906" s="2201"/>
      <c r="JD906" s="2201"/>
      <c r="JE906" s="2201"/>
      <c r="JF906" s="2201"/>
      <c r="JG906" s="2201"/>
      <c r="JH906" s="2201"/>
      <c r="JI906" s="2201"/>
      <c r="JJ906" s="2201"/>
      <c r="JK906" s="2201"/>
      <c r="JL906" s="2201"/>
      <c r="JM906" s="2201"/>
      <c r="JN906" s="2201"/>
      <c r="JO906" s="2201"/>
      <c r="JP906" s="2201"/>
      <c r="JQ906" s="2201"/>
      <c r="JR906" s="2201"/>
      <c r="JS906" s="2201"/>
      <c r="JT906" s="2201"/>
      <c r="JU906" s="2201"/>
      <c r="JV906" s="2201"/>
      <c r="JW906" s="2201"/>
      <c r="JX906" s="2201"/>
      <c r="JY906" s="2201"/>
      <c r="JZ906" s="2201"/>
      <c r="KA906" s="2201"/>
      <c r="KB906" s="2201"/>
      <c r="KC906" s="2201"/>
      <c r="KD906" s="2201"/>
      <c r="KE906" s="2201"/>
      <c r="KF906" s="2201"/>
      <c r="KG906" s="2201"/>
      <c r="KH906" s="2201"/>
      <c r="KI906" s="2201"/>
      <c r="KJ906" s="2201"/>
      <c r="KK906" s="2201"/>
      <c r="KL906" s="2201"/>
      <c r="KM906" s="2201"/>
      <c r="KN906" s="2201"/>
      <c r="KO906" s="2201"/>
      <c r="KP906" s="2201"/>
      <c r="KQ906" s="2201"/>
      <c r="KR906" s="2201"/>
      <c r="KS906" s="2201"/>
      <c r="KT906" s="2201"/>
      <c r="KU906" s="2201"/>
      <c r="KV906" s="2201"/>
      <c r="KW906" s="2201"/>
      <c r="KX906" s="2201"/>
      <c r="KY906" s="2201"/>
      <c r="KZ906" s="2201"/>
      <c r="LA906" s="2201"/>
      <c r="LB906" s="2201"/>
      <c r="LC906" s="2201"/>
      <c r="LD906" s="2201"/>
      <c r="LE906" s="2201"/>
      <c r="LF906" s="2201"/>
      <c r="LG906" s="2201"/>
      <c r="LH906" s="2201"/>
      <c r="LI906" s="2201"/>
      <c r="LJ906" s="2201"/>
      <c r="LK906" s="2201"/>
      <c r="LL906" s="2201"/>
      <c r="LM906" s="2201"/>
      <c r="LN906" s="2201"/>
      <c r="LO906" s="2201"/>
      <c r="LP906" s="2201"/>
      <c r="LQ906" s="2201"/>
      <c r="LR906" s="2201"/>
      <c r="LS906" s="2201"/>
      <c r="LT906" s="2201"/>
      <c r="LU906" s="2201"/>
      <c r="LV906" s="2201"/>
      <c r="LW906" s="2201"/>
      <c r="LX906" s="2201"/>
      <c r="LY906" s="2201"/>
      <c r="LZ906" s="2201"/>
      <c r="MA906" s="2201"/>
      <c r="MB906" s="2201"/>
      <c r="MC906" s="2201"/>
      <c r="MD906" s="2201"/>
      <c r="ME906" s="2201"/>
      <c r="MF906" s="2201"/>
      <c r="MG906" s="2201"/>
      <c r="MH906" s="2201"/>
      <c r="MI906" s="2201"/>
      <c r="MJ906" s="2201"/>
      <c r="MK906" s="2201"/>
      <c r="ML906" s="2201"/>
      <c r="MM906" s="2201"/>
      <c r="MN906" s="2201"/>
      <c r="MO906" s="2201"/>
      <c r="MP906" s="2201"/>
      <c r="MQ906" s="2201"/>
      <c r="MR906" s="2201"/>
      <c r="MS906" s="2201"/>
      <c r="MT906" s="2201"/>
      <c r="MU906" s="2201"/>
      <c r="MV906" s="2201"/>
      <c r="MW906" s="2201"/>
      <c r="MX906" s="2201"/>
      <c r="MY906" s="2201"/>
      <c r="MZ906" s="2201"/>
      <c r="NA906" s="2201"/>
      <c r="NB906" s="2201"/>
      <c r="NC906" s="2201"/>
      <c r="ND906" s="2201"/>
      <c r="NE906" s="2201"/>
      <c r="NF906" s="2201"/>
      <c r="NG906" s="2201"/>
      <c r="NH906" s="2201"/>
      <c r="NI906" s="2201"/>
      <c r="NJ906" s="2201"/>
      <c r="NK906" s="2201"/>
      <c r="NL906" s="2201"/>
      <c r="NM906" s="2201"/>
      <c r="NN906" s="2201"/>
      <c r="NO906" s="2201"/>
      <c r="NP906" s="2201"/>
      <c r="NQ906" s="2201"/>
      <c r="NR906" s="2201"/>
      <c r="NS906" s="2201"/>
      <c r="NT906" s="2201"/>
      <c r="NU906" s="2201"/>
      <c r="NV906" s="2201"/>
      <c r="NW906" s="2201"/>
      <c r="NX906" s="2201"/>
      <c r="NY906" s="2201"/>
      <c r="NZ906" s="2201"/>
      <c r="OA906" s="2201"/>
      <c r="OB906" s="2201"/>
      <c r="OC906" s="2201"/>
      <c r="OD906" s="2201"/>
      <c r="OE906" s="2201"/>
      <c r="OF906" s="2201"/>
      <c r="OG906" s="2201"/>
      <c r="OH906" s="2201"/>
      <c r="OI906" s="2201"/>
      <c r="OJ906" s="2201"/>
      <c r="OK906" s="2201"/>
      <c r="OL906" s="2201"/>
      <c r="OM906" s="2201"/>
      <c r="ON906" s="2201"/>
      <c r="OO906" s="2201"/>
      <c r="OP906" s="2201"/>
      <c r="OQ906" s="2201"/>
      <c r="OR906" s="2201"/>
      <c r="OS906" s="2201"/>
      <c r="OT906" s="2201"/>
      <c r="OU906" s="2201"/>
      <c r="OV906" s="2201"/>
      <c r="OW906" s="2201"/>
      <c r="OX906" s="2201"/>
      <c r="OY906" s="2201"/>
      <c r="OZ906" s="2201"/>
      <c r="PA906" s="2201"/>
      <c r="PB906" s="2201"/>
      <c r="PC906" s="2201"/>
      <c r="PD906" s="2201"/>
      <c r="PE906" s="2201"/>
      <c r="PF906" s="2201"/>
      <c r="PG906" s="2201"/>
      <c r="PH906" s="2201"/>
      <c r="PI906" s="2201"/>
      <c r="PJ906" s="2201"/>
      <c r="PK906" s="2201"/>
      <c r="PL906" s="2201"/>
      <c r="PM906" s="2201"/>
      <c r="PN906" s="2201"/>
      <c r="PO906" s="2201"/>
      <c r="PP906" s="2201"/>
      <c r="PQ906" s="2201"/>
      <c r="PR906" s="2201"/>
      <c r="PS906" s="2201"/>
      <c r="PT906" s="2201"/>
      <c r="PU906" s="2201"/>
      <c r="PV906" s="2201"/>
      <c r="PW906" s="2201"/>
      <c r="PX906" s="2201"/>
      <c r="PY906" s="2201"/>
      <c r="PZ906" s="2201"/>
      <c r="QA906" s="2201"/>
      <c r="QB906" s="2201"/>
      <c r="QC906" s="2201"/>
      <c r="QD906" s="2201"/>
      <c r="QE906" s="2201"/>
      <c r="QF906" s="2201"/>
      <c r="QG906" s="2201"/>
      <c r="QH906" s="2201"/>
      <c r="QI906" s="2201"/>
      <c r="QJ906" s="2201"/>
      <c r="QK906" s="2201"/>
      <c r="QL906" s="2201"/>
      <c r="QM906" s="2201"/>
      <c r="QN906" s="2201"/>
      <c r="QO906" s="2201"/>
      <c r="QP906" s="2201"/>
      <c r="QQ906" s="2201"/>
      <c r="QR906" s="2201"/>
      <c r="QS906" s="2201"/>
      <c r="QT906" s="2201"/>
      <c r="QU906" s="2201"/>
      <c r="QV906" s="2201"/>
      <c r="QW906" s="2201"/>
      <c r="QX906" s="2201"/>
      <c r="QY906" s="2201"/>
      <c r="QZ906" s="2201"/>
      <c r="RA906" s="2201"/>
      <c r="RB906" s="2201"/>
      <c r="RC906" s="2201"/>
      <c r="RD906" s="2201"/>
      <c r="RE906" s="2201"/>
      <c r="RF906" s="2201"/>
      <c r="RG906" s="2201"/>
      <c r="RH906" s="2201"/>
      <c r="RI906" s="2201"/>
      <c r="RJ906" s="2201"/>
      <c r="RK906" s="2201"/>
      <c r="RL906" s="2201"/>
      <c r="RM906" s="2201"/>
      <c r="RN906" s="2201"/>
      <c r="RO906" s="2201"/>
      <c r="RP906" s="2201"/>
      <c r="RQ906" s="2201"/>
      <c r="RR906" s="2201"/>
      <c r="RS906" s="2201"/>
      <c r="RT906" s="2201"/>
      <c r="RU906" s="2201"/>
      <c r="RV906" s="2201"/>
      <c r="RW906" s="2201"/>
      <c r="RX906" s="2201"/>
      <c r="RY906" s="2201"/>
      <c r="RZ906" s="2201"/>
      <c r="SA906" s="2201"/>
      <c r="SB906" s="2201"/>
      <c r="SC906" s="2201"/>
      <c r="SD906" s="2201"/>
      <c r="SE906" s="2201"/>
      <c r="SF906" s="2201"/>
      <c r="SG906" s="2201"/>
      <c r="SH906" s="2201"/>
      <c r="SI906" s="2201"/>
      <c r="SJ906" s="2201"/>
      <c r="SK906" s="2201"/>
      <c r="SL906" s="2201"/>
      <c r="SM906" s="2201"/>
      <c r="SN906" s="2201"/>
      <c r="SO906" s="2201"/>
      <c r="SP906" s="2201"/>
      <c r="SQ906" s="2201"/>
      <c r="SR906" s="2201"/>
      <c r="SS906" s="2201"/>
      <c r="ST906" s="2201"/>
      <c r="SU906" s="2201"/>
      <c r="SY906" s="2201"/>
      <c r="SZ906" s="2201"/>
      <c r="TA906" s="2201"/>
      <c r="TB906" s="2201"/>
      <c r="TC906" s="2201"/>
      <c r="TD906" s="2201"/>
      <c r="TE906" s="2201"/>
      <c r="TF906" s="2201"/>
      <c r="TG906" s="2201"/>
      <c r="TH906" s="2201"/>
      <c r="TI906" s="2201"/>
      <c r="TJ906" s="2201"/>
      <c r="TK906" s="2201"/>
      <c r="TL906" s="2201"/>
      <c r="TM906" s="2201"/>
      <c r="TN906" s="2201"/>
      <c r="TO906" s="2201"/>
      <c r="TP906" s="2201"/>
      <c r="TQ906" s="2201"/>
      <c r="TR906" s="2201"/>
      <c r="TS906" s="2201"/>
      <c r="TT906" s="2201"/>
      <c r="TU906" s="2201"/>
      <c r="TV906" s="2201"/>
      <c r="TW906" s="2201"/>
      <c r="TX906" s="2201"/>
      <c r="TY906" s="2201"/>
      <c r="TZ906" s="2201"/>
      <c r="UA906" s="2201"/>
      <c r="UB906" s="2201"/>
      <c r="UC906" s="2201"/>
      <c r="UD906" s="2201"/>
      <c r="UE906" s="2201"/>
      <c r="UF906" s="2201"/>
      <c r="UG906" s="2201"/>
      <c r="UH906" s="2201"/>
      <c r="UI906" s="2201"/>
      <c r="UJ906" s="2201"/>
      <c r="UK906" s="2201"/>
      <c r="UL906" s="2201"/>
      <c r="UM906" s="2201"/>
      <c r="UN906" s="2201"/>
      <c r="UO906" s="2201"/>
      <c r="UP906" s="2201"/>
      <c r="UQ906" s="2201"/>
      <c r="UR906" s="2201"/>
      <c r="US906" s="2201"/>
      <c r="UT906" s="2201"/>
      <c r="UU906" s="2201"/>
      <c r="UV906" s="2201"/>
      <c r="UW906" s="2201"/>
      <c r="UX906" s="2201"/>
      <c r="UY906" s="2201"/>
      <c r="UZ906" s="2201"/>
      <c r="VA906" s="2201"/>
      <c r="VB906" s="2201"/>
      <c r="VC906" s="2201"/>
      <c r="VD906" s="2201"/>
      <c r="VE906" s="2201"/>
      <c r="VF906" s="2201"/>
      <c r="VG906" s="2201"/>
      <c r="VH906" s="2201"/>
      <c r="VI906" s="2201"/>
      <c r="VJ906" s="2201"/>
      <c r="VK906" s="2201"/>
      <c r="VL906" s="2201"/>
      <c r="VM906" s="2201"/>
      <c r="VN906" s="2201"/>
      <c r="VO906" s="2201"/>
      <c r="VP906" s="2201"/>
      <c r="VQ906" s="2201"/>
      <c r="VR906" s="2201"/>
      <c r="VS906" s="2201"/>
      <c r="VT906" s="2201"/>
      <c r="VU906" s="2201"/>
      <c r="VV906" s="2201"/>
      <c r="VW906" s="2201"/>
      <c r="VX906" s="2201"/>
      <c r="VY906" s="2201"/>
      <c r="VZ906" s="2201"/>
      <c r="WA906" s="2201"/>
      <c r="WB906" s="2201"/>
      <c r="WC906" s="2201"/>
      <c r="WD906" s="2201"/>
      <c r="WE906" s="2201"/>
      <c r="WF906" s="2201"/>
      <c r="WG906" s="2201"/>
      <c r="WH906" s="2201"/>
      <c r="WI906" s="2201"/>
      <c r="WJ906" s="2201"/>
      <c r="WK906" s="2201"/>
      <c r="WL906" s="2201"/>
      <c r="WM906" s="2201"/>
      <c r="WN906" s="2201"/>
      <c r="WO906" s="2201"/>
      <c r="WP906" s="2201"/>
      <c r="WQ906" s="2201"/>
      <c r="WR906" s="2201"/>
      <c r="WS906" s="2201"/>
      <c r="WT906" s="2201"/>
      <c r="WU906" s="2201"/>
      <c r="WV906" s="2201"/>
      <c r="WW906" s="2201"/>
      <c r="WX906" s="2201"/>
      <c r="WY906" s="2201"/>
      <c r="WZ906" s="2201"/>
      <c r="XA906" s="2201"/>
      <c r="XB906" s="2201"/>
      <c r="XC906" s="2201"/>
      <c r="XD906" s="2201"/>
      <c r="XE906" s="2201"/>
      <c r="XF906" s="2201"/>
      <c r="XG906" s="2201"/>
      <c r="XH906" s="2201"/>
      <c r="XI906" s="2201"/>
      <c r="XJ906" s="2201"/>
      <c r="XK906" s="2201"/>
      <c r="XL906" s="2201"/>
      <c r="XM906" s="2201"/>
      <c r="XN906" s="2201"/>
      <c r="XO906" s="2201"/>
      <c r="XP906" s="2201"/>
      <c r="XQ906" s="2201"/>
      <c r="XR906" s="2201"/>
      <c r="XS906" s="2201"/>
      <c r="XT906" s="2201"/>
      <c r="XU906" s="2201"/>
      <c r="XV906" s="2201"/>
      <c r="XW906" s="2201"/>
      <c r="XX906" s="2201"/>
      <c r="XY906" s="2201"/>
      <c r="XZ906" s="2201"/>
      <c r="YA906" s="2201"/>
      <c r="YB906" s="2201"/>
      <c r="YC906" s="2201"/>
      <c r="YD906" s="2201"/>
      <c r="YE906" s="2201"/>
      <c r="YF906" s="2201"/>
      <c r="YG906" s="2201"/>
      <c r="YH906" s="2201"/>
      <c r="YI906" s="2201"/>
      <c r="YJ906" s="2201"/>
      <c r="YK906" s="2201"/>
      <c r="YL906" s="2201"/>
      <c r="YM906" s="2201"/>
      <c r="YN906" s="2201"/>
      <c r="YO906" s="2201"/>
      <c r="YP906" s="2201"/>
      <c r="YQ906" s="2201"/>
      <c r="YR906" s="2201"/>
      <c r="YS906" s="2201"/>
      <c r="YT906" s="2201"/>
      <c r="YU906" s="2201"/>
      <c r="YV906" s="2201"/>
      <c r="YW906" s="2201"/>
      <c r="YX906" s="2201"/>
      <c r="YY906" s="2201"/>
      <c r="YZ906" s="2201"/>
      <c r="ZA906" s="2201"/>
      <c r="ZB906" s="2201"/>
      <c r="ZC906" s="2201"/>
      <c r="ZD906" s="2201"/>
      <c r="ZE906" s="2201"/>
      <c r="ZF906" s="2201"/>
      <c r="ZG906" s="2201"/>
      <c r="ZH906" s="2201"/>
      <c r="ZI906" s="2201"/>
      <c r="ZJ906" s="2201"/>
      <c r="ZK906" s="2201"/>
      <c r="ZL906" s="2201"/>
      <c r="ZM906" s="2201"/>
      <c r="ZN906" s="2201"/>
      <c r="ZO906" s="2201"/>
      <c r="ZP906" s="2201"/>
      <c r="ZQ906" s="2201"/>
      <c r="ZR906" s="2201"/>
      <c r="ZS906" s="2201"/>
      <c r="ZT906" s="2201"/>
      <c r="ZU906" s="2201"/>
      <c r="ZV906" s="2201"/>
      <c r="ZW906" s="2201"/>
      <c r="ZX906" s="2201"/>
      <c r="ZY906" s="2201"/>
      <c r="ZZ906" s="2201"/>
      <c r="AAA906" s="2201"/>
      <c r="AAB906" s="2201"/>
      <c r="AAC906" s="2201"/>
      <c r="AAD906" s="2201"/>
      <c r="AAE906" s="2201"/>
      <c r="AAF906" s="2201"/>
      <c r="AAG906" s="2201"/>
      <c r="AAH906" s="2201"/>
      <c r="AAI906" s="2201"/>
      <c r="AAJ906" s="2201"/>
      <c r="AAK906" s="2201"/>
      <c r="AAL906" s="2201"/>
      <c r="AAM906" s="2201"/>
      <c r="AAN906" s="2201"/>
      <c r="AAO906" s="2201"/>
      <c r="AAP906" s="2201"/>
      <c r="AAQ906" s="2201"/>
      <c r="AAR906" s="2201"/>
      <c r="AAS906" s="2201"/>
      <c r="AAT906" s="2201"/>
      <c r="AAU906" s="2201"/>
      <c r="AAV906" s="2201"/>
      <c r="AAW906" s="2201"/>
      <c r="AAX906" s="2201"/>
      <c r="AAY906" s="2201"/>
      <c r="AAZ906" s="2201"/>
      <c r="ABA906" s="2201"/>
      <c r="ABB906" s="2201"/>
      <c r="ABC906" s="2201"/>
      <c r="ABD906" s="2201"/>
      <c r="ABE906" s="2201"/>
      <c r="ABF906" s="2201"/>
      <c r="ABG906" s="2201"/>
      <c r="ABH906" s="2201"/>
      <c r="ABI906" s="2201"/>
      <c r="ABJ906" s="2201"/>
      <c r="ABK906" s="2201"/>
      <c r="ABL906" s="2201"/>
      <c r="ABM906" s="2201"/>
      <c r="ABN906" s="2201"/>
      <c r="ABO906" s="2201"/>
      <c r="ABP906" s="2201"/>
      <c r="ABQ906" s="2201"/>
      <c r="ABR906" s="2201"/>
      <c r="ABS906" s="2201"/>
      <c r="ABT906" s="2201"/>
      <c r="ABU906" s="2201"/>
      <c r="ABV906" s="2201"/>
      <c r="ABW906" s="2201"/>
      <c r="ABX906" s="2201"/>
      <c r="ABY906" s="2201"/>
      <c r="ABZ906" s="2201"/>
      <c r="ACA906" s="2201"/>
      <c r="ACB906" s="2201"/>
      <c r="ACC906" s="2201"/>
      <c r="ACD906" s="2201"/>
      <c r="ACE906" s="2201"/>
      <c r="ACF906" s="2201"/>
      <c r="ACG906" s="2201"/>
      <c r="ACH906" s="2201"/>
      <c r="ACI906" s="2201"/>
      <c r="ACJ906" s="2201"/>
      <c r="ACK906" s="2201"/>
      <c r="ACL906" s="2201"/>
      <c r="ACM906" s="2201"/>
      <c r="ACN906" s="2201"/>
      <c r="ACO906" s="2201"/>
      <c r="ACP906" s="2201"/>
      <c r="ACQ906" s="2201"/>
      <c r="ACU906" s="2201"/>
      <c r="ACV906" s="2201"/>
      <c r="ACW906" s="2201"/>
      <c r="ACX906" s="2201"/>
      <c r="ACY906" s="2201"/>
      <c r="ACZ906" s="2201"/>
      <c r="ADA906" s="2201"/>
      <c r="ADB906" s="2201"/>
      <c r="ADC906" s="2201"/>
      <c r="ADD906" s="2201"/>
      <c r="ADE906" s="2201"/>
      <c r="ADF906" s="2201"/>
      <c r="ADG906" s="2201"/>
      <c r="ADH906" s="2201"/>
      <c r="ADI906" s="2201"/>
      <c r="ADJ906" s="2201"/>
      <c r="ADK906" s="2201"/>
      <c r="ADL906" s="2201"/>
      <c r="ADM906" s="2201"/>
      <c r="ADN906" s="2201"/>
      <c r="ADO906" s="2201"/>
      <c r="ADP906" s="2201"/>
      <c r="ADQ906" s="2201"/>
      <c r="ADR906" s="2201"/>
      <c r="ADS906" s="2201"/>
      <c r="ADT906" s="2201"/>
      <c r="ADU906" s="2201"/>
      <c r="ADV906" s="2201"/>
      <c r="ADW906" s="2201"/>
      <c r="ADX906" s="2201"/>
      <c r="ADY906" s="2201"/>
      <c r="ADZ906" s="2201"/>
      <c r="AEA906" s="2201"/>
      <c r="AEB906" s="2201"/>
      <c r="AEC906" s="2201"/>
      <c r="AED906" s="2201"/>
      <c r="AEE906" s="2201"/>
      <c r="AEF906" s="2201"/>
      <c r="AEG906" s="2201"/>
      <c r="AEH906" s="2201"/>
      <c r="AEI906" s="2201"/>
      <c r="AEJ906" s="2201"/>
      <c r="AEK906" s="2201"/>
      <c r="AEL906" s="2201"/>
      <c r="AEM906" s="2201"/>
      <c r="AEN906" s="2201"/>
      <c r="AEO906" s="2201"/>
      <c r="AEP906" s="2201"/>
      <c r="AEQ906" s="2201"/>
      <c r="AER906" s="2201"/>
      <c r="AES906" s="2201"/>
      <c r="AET906" s="2201"/>
      <c r="AEU906" s="2201"/>
      <c r="AEV906" s="2201"/>
      <c r="AEW906" s="2201"/>
      <c r="AEX906" s="2201"/>
      <c r="AEY906" s="2201"/>
      <c r="AEZ906" s="2201"/>
      <c r="AFA906" s="2201"/>
      <c r="AFB906" s="2201"/>
      <c r="AFC906" s="2201"/>
      <c r="AFD906" s="2201"/>
      <c r="AFE906" s="2201"/>
      <c r="AFF906" s="2201"/>
      <c r="AFG906" s="2201"/>
      <c r="AFH906" s="2201"/>
      <c r="AFI906" s="2201"/>
      <c r="AFJ906" s="2201"/>
      <c r="AFK906" s="2201"/>
      <c r="AFL906" s="2201"/>
      <c r="AFM906" s="2201"/>
      <c r="AFN906" s="2201"/>
      <c r="AFO906" s="2201"/>
      <c r="AFP906" s="2201"/>
      <c r="AFQ906" s="2201"/>
      <c r="AFR906" s="2201"/>
      <c r="AFS906" s="2201"/>
      <c r="AFT906" s="2201"/>
      <c r="AFU906" s="2201"/>
      <c r="AFV906" s="2201"/>
      <c r="AFW906" s="2201"/>
      <c r="AFX906" s="2201"/>
      <c r="AFY906" s="2201"/>
      <c r="AFZ906" s="2201"/>
      <c r="AGA906" s="2201"/>
      <c r="AGB906" s="2201"/>
      <c r="AGC906" s="2201"/>
      <c r="AGD906" s="2201"/>
      <c r="AGE906" s="2201"/>
      <c r="AGF906" s="2201"/>
      <c r="AGG906" s="2201"/>
      <c r="AGH906" s="2201"/>
      <c r="AGI906" s="2201"/>
      <c r="AGJ906" s="2201"/>
      <c r="AGK906" s="2201"/>
      <c r="AGL906" s="2201"/>
      <c r="AGM906" s="2201"/>
      <c r="AGN906" s="2201"/>
      <c r="AGO906" s="2201"/>
      <c r="AGP906" s="2201"/>
      <c r="AGQ906" s="2201"/>
      <c r="AGR906" s="2201"/>
      <c r="AGS906" s="2201"/>
      <c r="AGT906" s="2201"/>
      <c r="AGU906" s="2201"/>
      <c r="AGV906" s="2201"/>
      <c r="AGW906" s="2201"/>
      <c r="AGX906" s="2201"/>
      <c r="AGY906" s="2201"/>
      <c r="AGZ906" s="2201"/>
      <c r="AHA906" s="2201"/>
      <c r="AHB906" s="2201"/>
      <c r="AHC906" s="2201"/>
      <c r="AHD906" s="2201"/>
      <c r="AHE906" s="2201"/>
      <c r="AHF906" s="2201"/>
      <c r="AHG906" s="2201"/>
      <c r="AHH906" s="2201"/>
      <c r="AHI906" s="2201"/>
      <c r="AHJ906" s="2201"/>
      <c r="AHK906" s="2201"/>
      <c r="AHL906" s="2201"/>
      <c r="AHM906" s="2201"/>
      <c r="AHN906" s="2201"/>
      <c r="AHO906" s="2201"/>
      <c r="AHP906" s="2201"/>
      <c r="AHQ906" s="2201"/>
      <c r="AHR906" s="2201"/>
      <c r="AHS906" s="2201"/>
      <c r="AHT906" s="2201"/>
      <c r="AHU906" s="2201"/>
      <c r="AHV906" s="2201"/>
      <c r="AHW906" s="2201"/>
      <c r="AHX906" s="2201"/>
      <c r="AHY906" s="2201"/>
      <c r="AHZ906" s="2201"/>
      <c r="AIA906" s="2201"/>
      <c r="AIB906" s="2201"/>
      <c r="AIC906" s="2201"/>
      <c r="AID906" s="2201"/>
      <c r="AIE906" s="2201"/>
      <c r="AIF906" s="2201"/>
      <c r="AIG906" s="2201"/>
      <c r="AIH906" s="2201"/>
      <c r="AII906" s="2201"/>
      <c r="AIJ906" s="2201"/>
      <c r="AIK906" s="2201"/>
      <c r="AIL906" s="2201"/>
      <c r="AIM906" s="2201"/>
      <c r="AIN906" s="2201"/>
      <c r="AIO906" s="2201"/>
      <c r="AIP906" s="2201"/>
      <c r="AIQ906" s="2201"/>
      <c r="AIR906" s="2201"/>
      <c r="AIS906" s="2201"/>
      <c r="AIT906" s="2201"/>
      <c r="AIU906" s="2201"/>
      <c r="AIV906" s="2201"/>
      <c r="AIW906" s="2201"/>
      <c r="AIX906" s="2201"/>
      <c r="AIY906" s="2201"/>
      <c r="AIZ906" s="2201"/>
      <c r="AJA906" s="2201"/>
      <c r="AJB906" s="2201"/>
      <c r="AJC906" s="2201"/>
      <c r="AJD906" s="2201"/>
      <c r="AJE906" s="2201"/>
      <c r="AJF906" s="2201"/>
      <c r="AJG906" s="2201"/>
      <c r="AJH906" s="2201"/>
      <c r="AJI906" s="2201"/>
      <c r="AJJ906" s="2201"/>
      <c r="AJK906" s="2201"/>
      <c r="AJL906" s="2201"/>
      <c r="AJM906" s="2201"/>
      <c r="AJN906" s="2201"/>
      <c r="AJO906" s="2201"/>
      <c r="AJP906" s="2201"/>
      <c r="AJQ906" s="2201"/>
      <c r="AJR906" s="2201"/>
      <c r="AJS906" s="2201"/>
      <c r="AJT906" s="2201"/>
      <c r="AJU906" s="2201"/>
      <c r="AJV906" s="2201"/>
      <c r="AJW906" s="2201"/>
      <c r="AJX906" s="2201"/>
      <c r="AJY906" s="2201"/>
      <c r="AJZ906" s="2201"/>
      <c r="AKA906" s="2201"/>
      <c r="AKB906" s="2201"/>
      <c r="AKC906" s="2201"/>
      <c r="AKD906" s="2201"/>
      <c r="AKE906" s="2201"/>
      <c r="AKF906" s="2201"/>
      <c r="AKG906" s="2201"/>
      <c r="AKH906" s="2201"/>
      <c r="AKI906" s="2201"/>
      <c r="AKJ906" s="2201"/>
      <c r="AKK906" s="2201"/>
      <c r="AKL906" s="2201"/>
      <c r="AKM906" s="2201"/>
      <c r="AKN906" s="2201"/>
      <c r="AKO906" s="2201"/>
      <c r="AKP906" s="2201"/>
      <c r="AKQ906" s="2201"/>
      <c r="AKR906" s="2201"/>
      <c r="AKS906" s="2201"/>
      <c r="AKT906" s="2201"/>
      <c r="AKU906" s="2201"/>
      <c r="AKV906" s="2201"/>
      <c r="AKW906" s="2201"/>
      <c r="AKX906" s="2201"/>
      <c r="AKY906" s="2201"/>
      <c r="AKZ906" s="2201"/>
      <c r="ALA906" s="2201"/>
      <c r="ALB906" s="2201"/>
      <c r="ALC906" s="2201"/>
      <c r="ALD906" s="2201"/>
      <c r="ALE906" s="2201"/>
      <c r="ALF906" s="2201"/>
      <c r="ALG906" s="2201"/>
      <c r="ALH906" s="2201"/>
      <c r="ALI906" s="2201"/>
      <c r="ALJ906" s="2201"/>
      <c r="ALK906" s="2201"/>
      <c r="ALL906" s="2201"/>
      <c r="ALM906" s="2201"/>
      <c r="ALN906" s="2201"/>
      <c r="ALO906" s="2201"/>
      <c r="ALP906" s="2201"/>
      <c r="ALQ906" s="2201"/>
      <c r="ALR906" s="2201"/>
      <c r="ALS906" s="2201"/>
      <c r="ALT906" s="2201"/>
      <c r="ALU906" s="2201"/>
      <c r="ALV906" s="2201"/>
      <c r="ALW906" s="2201"/>
      <c r="ALX906" s="2201"/>
      <c r="ALY906" s="2201"/>
      <c r="ALZ906" s="2201"/>
      <c r="AMA906" s="2201"/>
      <c r="AMB906" s="2201"/>
      <c r="AMC906" s="2201"/>
      <c r="AMD906" s="2201"/>
      <c r="AME906" s="2201"/>
      <c r="AMF906" s="2201"/>
      <c r="AMG906" s="2201"/>
      <c r="AMH906" s="2201"/>
      <c r="AMI906" s="2201"/>
      <c r="AMJ906" s="2201"/>
      <c r="AMK906" s="2201"/>
      <c r="AML906" s="2201"/>
      <c r="AMM906" s="2201"/>
      <c r="AMQ906" s="2201"/>
      <c r="AMR906" s="2201"/>
      <c r="AMS906" s="2201"/>
      <c r="AMT906" s="2201"/>
      <c r="AMU906" s="2201"/>
      <c r="AMV906" s="2201"/>
      <c r="AMW906" s="2201"/>
      <c r="AMX906" s="2201"/>
      <c r="AMY906" s="2201"/>
      <c r="AMZ906" s="2201"/>
      <c r="ANA906" s="2201"/>
      <c r="ANB906" s="2201"/>
      <c r="ANC906" s="2201"/>
      <c r="AND906" s="2201"/>
      <c r="ANE906" s="2201"/>
      <c r="ANF906" s="2201"/>
      <c r="ANG906" s="2201"/>
      <c r="ANH906" s="2201"/>
      <c r="ANI906" s="2201"/>
      <c r="ANJ906" s="2201"/>
      <c r="ANK906" s="2201"/>
      <c r="ANL906" s="2201"/>
      <c r="ANM906" s="2201"/>
      <c r="ANN906" s="2201"/>
      <c r="ANO906" s="2201"/>
      <c r="ANP906" s="2201"/>
      <c r="ANQ906" s="2201"/>
      <c r="ANR906" s="2201"/>
      <c r="ANS906" s="2201"/>
      <c r="ANT906" s="2201"/>
      <c r="ANU906" s="2201"/>
      <c r="ANV906" s="2201"/>
      <c r="ANW906" s="2201"/>
      <c r="ANX906" s="2201"/>
      <c r="ANY906" s="2201"/>
      <c r="ANZ906" s="2201"/>
      <c r="AOA906" s="2201"/>
      <c r="AOB906" s="2201"/>
      <c r="AOC906" s="2201"/>
      <c r="AOD906" s="2201"/>
      <c r="AOE906" s="2201"/>
      <c r="AOF906" s="2201"/>
      <c r="AOG906" s="2201"/>
      <c r="AOH906" s="2201"/>
      <c r="AOI906" s="2201"/>
      <c r="AOJ906" s="2201"/>
      <c r="AOK906" s="2201"/>
      <c r="AOL906" s="2201"/>
      <c r="AOM906" s="2201"/>
      <c r="AON906" s="2201"/>
      <c r="AOO906" s="2201"/>
      <c r="AOP906" s="2201"/>
      <c r="AOQ906" s="2201"/>
      <c r="AOR906" s="2201"/>
      <c r="AOS906" s="2201"/>
      <c r="AOT906" s="2201"/>
      <c r="AOU906" s="2201"/>
      <c r="AOV906" s="2201"/>
      <c r="AOW906" s="2201"/>
      <c r="AOX906" s="2201"/>
      <c r="AOY906" s="2201"/>
      <c r="AOZ906" s="2201"/>
      <c r="APA906" s="2201"/>
      <c r="APB906" s="2201"/>
      <c r="APC906" s="2201"/>
      <c r="APD906" s="2201"/>
      <c r="APE906" s="2201"/>
      <c r="APF906" s="2201"/>
      <c r="APG906" s="2201"/>
      <c r="APH906" s="2201"/>
      <c r="API906" s="2201"/>
      <c r="APJ906" s="2201"/>
      <c r="APK906" s="2201"/>
      <c r="APL906" s="2201"/>
      <c r="APM906" s="2201"/>
      <c r="APN906" s="2201"/>
      <c r="APO906" s="2201"/>
      <c r="APP906" s="2201"/>
      <c r="APQ906" s="2201"/>
      <c r="APR906" s="2201"/>
      <c r="APS906" s="2201"/>
      <c r="APT906" s="2201"/>
      <c r="APU906" s="2201"/>
      <c r="APV906" s="2201"/>
      <c r="APW906" s="2201"/>
      <c r="APX906" s="2201"/>
      <c r="APY906" s="2201"/>
      <c r="APZ906" s="2201"/>
      <c r="AQA906" s="2201"/>
      <c r="AQB906" s="2201"/>
      <c r="AQC906" s="2201"/>
      <c r="AQD906" s="2201"/>
      <c r="AQE906" s="2201"/>
      <c r="AQF906" s="2201"/>
      <c r="AQG906" s="2201"/>
      <c r="AQH906" s="2201"/>
      <c r="AQI906" s="2201"/>
      <c r="AQJ906" s="2201"/>
      <c r="AQK906" s="2201"/>
      <c r="AQL906" s="2201"/>
      <c r="AQM906" s="2201"/>
      <c r="AQN906" s="2201"/>
      <c r="AQO906" s="2201"/>
      <c r="AQP906" s="2201"/>
      <c r="AQQ906" s="2201"/>
      <c r="AQR906" s="2201"/>
      <c r="AQS906" s="2201"/>
      <c r="AQT906" s="2201"/>
      <c r="AQU906" s="2201"/>
      <c r="AQV906" s="2201"/>
      <c r="AQW906" s="2201"/>
      <c r="AQX906" s="2201"/>
      <c r="AQY906" s="2201"/>
      <c r="AQZ906" s="2201"/>
      <c r="ARA906" s="2201"/>
      <c r="ARB906" s="2201"/>
      <c r="ARC906" s="2201"/>
      <c r="ARD906" s="2201"/>
      <c r="ARE906" s="2201"/>
      <c r="ARF906" s="2201"/>
      <c r="ARG906" s="2201"/>
      <c r="ARH906" s="2201"/>
      <c r="ARI906" s="2201"/>
      <c r="ARJ906" s="2201"/>
      <c r="ARK906" s="2201"/>
      <c r="ARL906" s="2201"/>
      <c r="ARM906" s="2201"/>
      <c r="ARN906" s="2201"/>
      <c r="ARO906" s="2201"/>
      <c r="ARP906" s="2201"/>
      <c r="ARQ906" s="2201"/>
      <c r="ARR906" s="2201"/>
      <c r="ARS906" s="2201"/>
      <c r="ART906" s="2201"/>
      <c r="ARU906" s="2201"/>
      <c r="ARV906" s="2201"/>
      <c r="ARW906" s="2201"/>
      <c r="ARX906" s="2201"/>
      <c r="ARY906" s="2201"/>
      <c r="ARZ906" s="2201"/>
      <c r="ASA906" s="2201"/>
      <c r="ASB906" s="2201"/>
      <c r="ASC906" s="2201"/>
      <c r="ASD906" s="2201"/>
      <c r="ASE906" s="2201"/>
      <c r="ASF906" s="2201"/>
      <c r="ASG906" s="2201"/>
      <c r="ASH906" s="2201"/>
      <c r="ASI906" s="2201"/>
      <c r="ASJ906" s="2201"/>
      <c r="ASK906" s="2201"/>
      <c r="ASL906" s="2201"/>
      <c r="ASM906" s="2201"/>
      <c r="ASN906" s="2201"/>
      <c r="ASO906" s="2201"/>
      <c r="ASP906" s="2201"/>
      <c r="ASQ906" s="2201"/>
      <c r="ASR906" s="2201"/>
      <c r="ASS906" s="2201"/>
      <c r="AST906" s="2201"/>
      <c r="ASU906" s="2201"/>
      <c r="ASV906" s="2201"/>
      <c r="ASW906" s="2201"/>
      <c r="ASX906" s="2201"/>
      <c r="ASY906" s="2201"/>
      <c r="ASZ906" s="2201"/>
      <c r="ATA906" s="2201"/>
      <c r="ATB906" s="2201"/>
      <c r="ATC906" s="2201"/>
      <c r="ATD906" s="2201"/>
      <c r="ATE906" s="2201"/>
      <c r="ATF906" s="2201"/>
      <c r="ATG906" s="2201"/>
      <c r="ATH906" s="2201"/>
      <c r="ATI906" s="2201"/>
      <c r="ATJ906" s="2201"/>
      <c r="ATK906" s="2201"/>
      <c r="ATL906" s="2201"/>
      <c r="ATM906" s="2201"/>
      <c r="ATN906" s="2201"/>
      <c r="ATO906" s="2201"/>
      <c r="ATP906" s="2201"/>
      <c r="ATQ906" s="2201"/>
      <c r="ATR906" s="2201"/>
      <c r="ATS906" s="2201"/>
      <c r="ATT906" s="2201"/>
      <c r="ATU906" s="2201"/>
      <c r="ATV906" s="2201"/>
      <c r="ATW906" s="2201"/>
      <c r="ATX906" s="2201"/>
      <c r="ATY906" s="2201"/>
      <c r="ATZ906" s="2201"/>
      <c r="AUA906" s="2201"/>
      <c r="AUB906" s="2201"/>
      <c r="AUC906" s="2201"/>
      <c r="AUD906" s="2201"/>
      <c r="AUE906" s="2201"/>
      <c r="AUF906" s="2201"/>
      <c r="AUG906" s="2201"/>
      <c r="AUH906" s="2201"/>
      <c r="AUI906" s="2201"/>
      <c r="AUJ906" s="2201"/>
      <c r="AUK906" s="2201"/>
      <c r="AUL906" s="2201"/>
      <c r="AUM906" s="2201"/>
      <c r="AUN906" s="2201"/>
      <c r="AUO906" s="2201"/>
      <c r="AUP906" s="2201"/>
      <c r="AUQ906" s="2201"/>
      <c r="AUR906" s="2201"/>
      <c r="AUS906" s="2201"/>
      <c r="AUT906" s="2201"/>
      <c r="AUU906" s="2201"/>
      <c r="AUV906" s="2201"/>
      <c r="AUW906" s="2201"/>
      <c r="AUX906" s="2201"/>
      <c r="AUY906" s="2201"/>
      <c r="AUZ906" s="2201"/>
      <c r="AVA906" s="2201"/>
      <c r="AVB906" s="2201"/>
      <c r="AVC906" s="2201"/>
      <c r="AVD906" s="2201"/>
      <c r="AVE906" s="2201"/>
      <c r="AVF906" s="2201"/>
      <c r="AVG906" s="2201"/>
      <c r="AVH906" s="2201"/>
      <c r="AVI906" s="2201"/>
      <c r="AVJ906" s="2201"/>
      <c r="AVK906" s="2201"/>
      <c r="AVL906" s="2201"/>
      <c r="AVM906" s="2201"/>
      <c r="AVN906" s="2201"/>
      <c r="AVO906" s="2201"/>
      <c r="AVP906" s="2201"/>
      <c r="AVQ906" s="2201"/>
      <c r="AVR906" s="2201"/>
      <c r="AVS906" s="2201"/>
      <c r="AVT906" s="2201"/>
      <c r="AVU906" s="2201"/>
      <c r="AVV906" s="2201"/>
      <c r="AVW906" s="2201"/>
      <c r="AVX906" s="2201"/>
      <c r="AVY906" s="2201"/>
      <c r="AVZ906" s="2201"/>
      <c r="AWA906" s="2201"/>
      <c r="AWB906" s="2201"/>
      <c r="AWC906" s="2201"/>
      <c r="AWD906" s="2201"/>
      <c r="AWE906" s="2201"/>
      <c r="AWF906" s="2201"/>
      <c r="AWG906" s="2201"/>
      <c r="AWH906" s="2201"/>
      <c r="AWI906" s="2201"/>
      <c r="AWM906" s="2201"/>
      <c r="AWN906" s="2201"/>
      <c r="AWO906" s="2201"/>
      <c r="AWP906" s="2201"/>
      <c r="AWQ906" s="2201"/>
      <c r="AWR906" s="2201"/>
      <c r="AWS906" s="2201"/>
      <c r="AWT906" s="2201"/>
      <c r="AWU906" s="2201"/>
      <c r="AWV906" s="2201"/>
      <c r="AWW906" s="2201"/>
      <c r="AWX906" s="2201"/>
      <c r="AWY906" s="2201"/>
      <c r="AWZ906" s="2201"/>
      <c r="AXA906" s="2201"/>
      <c r="AXB906" s="2201"/>
      <c r="AXC906" s="2201"/>
      <c r="AXD906" s="2201"/>
      <c r="AXE906" s="2201"/>
      <c r="AXF906" s="2201"/>
      <c r="AXG906" s="2201"/>
      <c r="AXH906" s="2201"/>
      <c r="AXI906" s="2201"/>
      <c r="AXJ906" s="2201"/>
      <c r="AXK906" s="2201"/>
      <c r="AXL906" s="2201"/>
      <c r="AXM906" s="2201"/>
      <c r="AXN906" s="2201"/>
      <c r="AXO906" s="2201"/>
      <c r="AXP906" s="2201"/>
      <c r="AXQ906" s="2201"/>
      <c r="AXR906" s="2201"/>
      <c r="AXS906" s="2201"/>
      <c r="AXT906" s="2201"/>
      <c r="AXU906" s="2201"/>
      <c r="AXV906" s="2201"/>
      <c r="AXW906" s="2201"/>
      <c r="AXX906" s="2201"/>
      <c r="AXY906" s="2201"/>
      <c r="AXZ906" s="2201"/>
      <c r="AYA906" s="2201"/>
      <c r="AYB906" s="2201"/>
      <c r="AYC906" s="2201"/>
      <c r="AYD906" s="2201"/>
      <c r="AYE906" s="2201"/>
      <c r="AYF906" s="2201"/>
      <c r="AYG906" s="2201"/>
      <c r="AYH906" s="2201"/>
      <c r="AYI906" s="2201"/>
      <c r="AYJ906" s="2201"/>
      <c r="AYK906" s="2201"/>
      <c r="AYL906" s="2201"/>
      <c r="AYM906" s="2201"/>
      <c r="AYN906" s="2201"/>
      <c r="AYO906" s="2201"/>
      <c r="AYP906" s="2201"/>
      <c r="AYQ906" s="2201"/>
      <c r="AYR906" s="2201"/>
      <c r="AYS906" s="2201"/>
      <c r="AYT906" s="2201"/>
      <c r="AYU906" s="2201"/>
      <c r="AYV906" s="2201"/>
      <c r="AYW906" s="2201"/>
      <c r="AYX906" s="2201"/>
      <c r="AYY906" s="2201"/>
      <c r="AYZ906" s="2201"/>
      <c r="AZA906" s="2201"/>
      <c r="AZB906" s="2201"/>
      <c r="AZC906" s="2201"/>
      <c r="AZD906" s="2201"/>
      <c r="AZE906" s="2201"/>
      <c r="AZF906" s="2201"/>
      <c r="AZG906" s="2201"/>
      <c r="AZH906" s="2201"/>
      <c r="AZI906" s="2201"/>
      <c r="AZJ906" s="2201"/>
      <c r="AZK906" s="2201"/>
      <c r="AZL906" s="2201"/>
      <c r="AZM906" s="2201"/>
      <c r="AZN906" s="2201"/>
      <c r="AZO906" s="2201"/>
      <c r="AZP906" s="2201"/>
      <c r="AZQ906" s="2201"/>
      <c r="AZR906" s="2201"/>
      <c r="AZS906" s="2201"/>
      <c r="AZT906" s="2201"/>
      <c r="AZU906" s="2201"/>
      <c r="AZV906" s="2201"/>
      <c r="AZW906" s="2201"/>
      <c r="AZX906" s="2201"/>
      <c r="AZY906" s="2201"/>
      <c r="AZZ906" s="2201"/>
      <c r="BAA906" s="2201"/>
      <c r="BAB906" s="2201"/>
      <c r="BAC906" s="2201"/>
      <c r="BAD906" s="2201"/>
      <c r="BAE906" s="2201"/>
      <c r="BAF906" s="2201"/>
      <c r="BAG906" s="2201"/>
      <c r="BAH906" s="2201"/>
      <c r="BAI906" s="2201"/>
      <c r="BAJ906" s="2201"/>
      <c r="BAK906" s="2201"/>
      <c r="BAL906" s="2201"/>
      <c r="BAM906" s="2201"/>
      <c r="BAN906" s="2201"/>
      <c r="BAO906" s="2201"/>
      <c r="BAP906" s="2201"/>
      <c r="BAQ906" s="2201"/>
      <c r="BAR906" s="2201"/>
      <c r="BAS906" s="2201"/>
      <c r="BAT906" s="2201"/>
      <c r="BAU906" s="2201"/>
      <c r="BAV906" s="2201"/>
      <c r="BAW906" s="2201"/>
      <c r="BAX906" s="2201"/>
      <c r="BAY906" s="2201"/>
      <c r="BAZ906" s="2201"/>
      <c r="BBA906" s="2201"/>
      <c r="BBB906" s="2201"/>
      <c r="BBC906" s="2201"/>
      <c r="BBD906" s="2201"/>
      <c r="BBE906" s="2201"/>
      <c r="BBF906" s="2201"/>
      <c r="BBG906" s="2201"/>
      <c r="BBH906" s="2201"/>
      <c r="BBI906" s="2201"/>
      <c r="BBJ906" s="2201"/>
      <c r="BBK906" s="2201"/>
      <c r="BBL906" s="2201"/>
      <c r="BBM906" s="2201"/>
      <c r="BBN906" s="2201"/>
      <c r="BBO906" s="2201"/>
      <c r="BBP906" s="2201"/>
      <c r="BBQ906" s="2201"/>
      <c r="BBR906" s="2201"/>
      <c r="BBS906" s="2201"/>
      <c r="BBT906" s="2201"/>
      <c r="BBU906" s="2201"/>
      <c r="BBV906" s="2201"/>
      <c r="BBW906" s="2201"/>
      <c r="BBX906" s="2201"/>
      <c r="BBY906" s="2201"/>
      <c r="BBZ906" s="2201"/>
      <c r="BCA906" s="2201"/>
      <c r="BCB906" s="2201"/>
      <c r="BCC906" s="2201"/>
      <c r="BCD906" s="2201"/>
      <c r="BCE906" s="2201"/>
      <c r="BCF906" s="2201"/>
      <c r="BCG906" s="2201"/>
      <c r="BCH906" s="2201"/>
      <c r="BCI906" s="2201"/>
      <c r="BCJ906" s="2201"/>
      <c r="BCK906" s="2201"/>
      <c r="BCL906" s="2201"/>
      <c r="BCM906" s="2201"/>
      <c r="BCN906" s="2201"/>
      <c r="BCO906" s="2201"/>
      <c r="BCP906" s="2201"/>
      <c r="BCQ906" s="2201"/>
      <c r="BCR906" s="2201"/>
      <c r="BCS906" s="2201"/>
      <c r="BCT906" s="2201"/>
      <c r="BCU906" s="2201"/>
      <c r="BCV906" s="2201"/>
      <c r="BCW906" s="2201"/>
      <c r="BCX906" s="2201"/>
      <c r="BCY906" s="2201"/>
      <c r="BCZ906" s="2201"/>
      <c r="BDA906" s="2201"/>
      <c r="BDB906" s="2201"/>
      <c r="BDC906" s="2201"/>
      <c r="BDD906" s="2201"/>
      <c r="BDE906" s="2201"/>
      <c r="BDF906" s="2201"/>
      <c r="BDG906" s="2201"/>
      <c r="BDH906" s="2201"/>
      <c r="BDI906" s="2201"/>
      <c r="BDJ906" s="2201"/>
      <c r="BDK906" s="2201"/>
      <c r="BDL906" s="2201"/>
      <c r="BDM906" s="2201"/>
      <c r="BDN906" s="2201"/>
      <c r="BDO906" s="2201"/>
      <c r="BDP906" s="2201"/>
      <c r="BDQ906" s="2201"/>
      <c r="BDR906" s="2201"/>
      <c r="BDS906" s="2201"/>
      <c r="BDT906" s="2201"/>
      <c r="BDU906" s="2201"/>
      <c r="BDV906" s="2201"/>
      <c r="BDW906" s="2201"/>
      <c r="BDX906" s="2201"/>
      <c r="BDY906" s="2201"/>
      <c r="BDZ906" s="2201"/>
      <c r="BEA906" s="2201"/>
      <c r="BEB906" s="2201"/>
      <c r="BEC906" s="2201"/>
      <c r="BED906" s="2201"/>
      <c r="BEE906" s="2201"/>
      <c r="BEF906" s="2201"/>
      <c r="BEG906" s="2201"/>
      <c r="BEH906" s="2201"/>
      <c r="BEI906" s="2201"/>
      <c r="BEJ906" s="2201"/>
      <c r="BEK906" s="2201"/>
      <c r="BEL906" s="2201"/>
      <c r="BEM906" s="2201"/>
      <c r="BEN906" s="2201"/>
      <c r="BEO906" s="2201"/>
      <c r="BEP906" s="2201"/>
      <c r="BEQ906" s="2201"/>
      <c r="BER906" s="2201"/>
      <c r="BES906" s="2201"/>
      <c r="BET906" s="2201"/>
      <c r="BEU906" s="2201"/>
      <c r="BEV906" s="2201"/>
      <c r="BEW906" s="2201"/>
      <c r="BEX906" s="2201"/>
      <c r="BEY906" s="2201"/>
      <c r="BEZ906" s="2201"/>
      <c r="BFA906" s="2201"/>
      <c r="BFB906" s="2201"/>
      <c r="BFC906" s="2201"/>
      <c r="BFD906" s="2201"/>
      <c r="BFE906" s="2201"/>
      <c r="BFF906" s="2201"/>
      <c r="BFG906" s="2201"/>
      <c r="BFH906" s="2201"/>
      <c r="BFI906" s="2201"/>
      <c r="BFJ906" s="2201"/>
      <c r="BFK906" s="2201"/>
      <c r="BFL906" s="2201"/>
      <c r="BFM906" s="2201"/>
      <c r="BFN906" s="2201"/>
      <c r="BFO906" s="2201"/>
      <c r="BFP906" s="2201"/>
      <c r="BFQ906" s="2201"/>
      <c r="BFR906" s="2201"/>
      <c r="BFS906" s="2201"/>
      <c r="BFT906" s="2201"/>
      <c r="BFU906" s="2201"/>
      <c r="BFV906" s="2201"/>
      <c r="BFW906" s="2201"/>
      <c r="BFX906" s="2201"/>
      <c r="BFY906" s="2201"/>
      <c r="BFZ906" s="2201"/>
      <c r="BGA906" s="2201"/>
      <c r="BGB906" s="2201"/>
      <c r="BGC906" s="2201"/>
      <c r="BGD906" s="2201"/>
      <c r="BGE906" s="2201"/>
      <c r="BGI906" s="2201"/>
      <c r="BGJ906" s="2201"/>
      <c r="BGK906" s="2201"/>
      <c r="BGL906" s="2201"/>
      <c r="BGM906" s="2201"/>
      <c r="BGN906" s="2201"/>
      <c r="BGO906" s="2201"/>
      <c r="BGP906" s="2201"/>
      <c r="BGQ906" s="2201"/>
      <c r="BGR906" s="2201"/>
      <c r="BGS906" s="2201"/>
      <c r="BGT906" s="2201"/>
      <c r="BGU906" s="2201"/>
      <c r="BGV906" s="2201"/>
      <c r="BGW906" s="2201"/>
      <c r="BGX906" s="2201"/>
      <c r="BGY906" s="2201"/>
      <c r="BGZ906" s="2201"/>
      <c r="BHA906" s="2201"/>
      <c r="BHB906" s="2201"/>
      <c r="BHC906" s="2201"/>
      <c r="BHD906" s="2201"/>
      <c r="BHE906" s="2201"/>
      <c r="BHF906" s="2201"/>
      <c r="BHG906" s="2201"/>
      <c r="BHH906" s="2201"/>
      <c r="BHI906" s="2201"/>
      <c r="BHJ906" s="2201"/>
      <c r="BHK906" s="2201"/>
      <c r="BHL906" s="2201"/>
      <c r="BHM906" s="2201"/>
      <c r="BHN906" s="2201"/>
      <c r="BHO906" s="2201"/>
      <c r="BHP906" s="2201"/>
      <c r="BHQ906" s="2201"/>
      <c r="BHR906" s="2201"/>
      <c r="BHS906" s="2201"/>
      <c r="BHT906" s="2201"/>
      <c r="BHU906" s="2201"/>
      <c r="BHV906" s="2201"/>
      <c r="BHW906" s="2201"/>
      <c r="BHX906" s="2201"/>
      <c r="BHY906" s="2201"/>
      <c r="BHZ906" s="2201"/>
      <c r="BIA906" s="2201"/>
      <c r="BIB906" s="2201"/>
      <c r="BIC906" s="2201"/>
      <c r="BID906" s="2201"/>
      <c r="BIE906" s="2201"/>
      <c r="BIF906" s="2201"/>
      <c r="BIG906" s="2201"/>
      <c r="BIH906" s="2201"/>
      <c r="BII906" s="2201"/>
      <c r="BIJ906" s="2201"/>
      <c r="BIK906" s="2201"/>
      <c r="BIL906" s="2201"/>
      <c r="BIM906" s="2201"/>
      <c r="BIN906" s="2201"/>
      <c r="BIO906" s="2201"/>
      <c r="BIP906" s="2201"/>
      <c r="BIQ906" s="2201"/>
      <c r="BIR906" s="2201"/>
      <c r="BIS906" s="2201"/>
      <c r="BIT906" s="2201"/>
      <c r="BIU906" s="2201"/>
      <c r="BIV906" s="2201"/>
      <c r="BIW906" s="2201"/>
      <c r="BIX906" s="2201"/>
      <c r="BIY906" s="2201"/>
      <c r="BIZ906" s="2201"/>
      <c r="BJA906" s="2201"/>
      <c r="BJB906" s="2201"/>
      <c r="BJC906" s="2201"/>
      <c r="BJD906" s="2201"/>
      <c r="BJE906" s="2201"/>
      <c r="BJF906" s="2201"/>
      <c r="BJG906" s="2201"/>
      <c r="BJH906" s="2201"/>
      <c r="BJI906" s="2201"/>
      <c r="BJJ906" s="2201"/>
      <c r="BJK906" s="2201"/>
      <c r="BJL906" s="2201"/>
      <c r="BJM906" s="2201"/>
      <c r="BJN906" s="2201"/>
      <c r="BJO906" s="2201"/>
      <c r="BJP906" s="2201"/>
      <c r="BJQ906" s="2201"/>
      <c r="BJR906" s="2201"/>
      <c r="BJS906" s="2201"/>
      <c r="BJT906" s="2201"/>
      <c r="BJU906" s="2201"/>
      <c r="BJV906" s="2201"/>
      <c r="BJW906" s="2201"/>
      <c r="BJX906" s="2201"/>
      <c r="BJY906" s="2201"/>
      <c r="BJZ906" s="2201"/>
      <c r="BKA906" s="2201"/>
      <c r="BKB906" s="2201"/>
      <c r="BKC906" s="2201"/>
      <c r="BKD906" s="2201"/>
      <c r="BKE906" s="2201"/>
      <c r="BKF906" s="2201"/>
      <c r="BKG906" s="2201"/>
      <c r="BKH906" s="2201"/>
      <c r="BKI906" s="2201"/>
      <c r="BKJ906" s="2201"/>
      <c r="BKK906" s="2201"/>
      <c r="BKL906" s="2201"/>
      <c r="BKM906" s="2201"/>
      <c r="BKN906" s="2201"/>
      <c r="BKO906" s="2201"/>
      <c r="BKP906" s="2201"/>
      <c r="BKQ906" s="2201"/>
      <c r="BKR906" s="2201"/>
      <c r="BKS906" s="2201"/>
      <c r="BKT906" s="2201"/>
      <c r="BKU906" s="2201"/>
      <c r="BKV906" s="2201"/>
      <c r="BKW906" s="2201"/>
      <c r="BKX906" s="2201"/>
      <c r="BKY906" s="2201"/>
      <c r="BKZ906" s="2201"/>
      <c r="BLA906" s="2201"/>
      <c r="BLB906" s="2201"/>
      <c r="BLC906" s="2201"/>
      <c r="BLD906" s="2201"/>
      <c r="BLE906" s="2201"/>
      <c r="BLF906" s="2201"/>
      <c r="BLG906" s="2201"/>
      <c r="BLH906" s="2201"/>
      <c r="BLI906" s="2201"/>
      <c r="BLJ906" s="2201"/>
      <c r="BLK906" s="2201"/>
      <c r="BLL906" s="2201"/>
      <c r="BLM906" s="2201"/>
      <c r="BLN906" s="2201"/>
      <c r="BLO906" s="2201"/>
      <c r="BLP906" s="2201"/>
      <c r="BLQ906" s="2201"/>
      <c r="BLR906" s="2201"/>
      <c r="BLS906" s="2201"/>
      <c r="BLT906" s="2201"/>
      <c r="BLU906" s="2201"/>
      <c r="BLV906" s="2201"/>
      <c r="BLW906" s="2201"/>
      <c r="BLX906" s="2201"/>
      <c r="BLY906" s="2201"/>
      <c r="BLZ906" s="2201"/>
      <c r="BMA906" s="2201"/>
      <c r="BMB906" s="2201"/>
      <c r="BMC906" s="2201"/>
      <c r="BMD906" s="2201"/>
      <c r="BME906" s="2201"/>
      <c r="BMF906" s="2201"/>
      <c r="BMG906" s="2201"/>
      <c r="BMH906" s="2201"/>
      <c r="BMI906" s="2201"/>
      <c r="BMJ906" s="2201"/>
      <c r="BMK906" s="2201"/>
      <c r="BML906" s="2201"/>
      <c r="BMM906" s="2201"/>
      <c r="BMN906" s="2201"/>
      <c r="BMO906" s="2201"/>
      <c r="BMP906" s="2201"/>
      <c r="BMQ906" s="2201"/>
      <c r="BMR906" s="2201"/>
      <c r="BMS906" s="2201"/>
      <c r="BMT906" s="2201"/>
      <c r="BMU906" s="2201"/>
      <c r="BMV906" s="2201"/>
      <c r="BMW906" s="2201"/>
      <c r="BMX906" s="2201"/>
      <c r="BMY906" s="2201"/>
      <c r="BMZ906" s="2201"/>
      <c r="BNA906" s="2201"/>
      <c r="BNB906" s="2201"/>
      <c r="BNC906" s="2201"/>
      <c r="BND906" s="2201"/>
      <c r="BNE906" s="2201"/>
      <c r="BNF906" s="2201"/>
      <c r="BNG906" s="2201"/>
      <c r="BNH906" s="2201"/>
      <c r="BNI906" s="2201"/>
      <c r="BNJ906" s="2201"/>
      <c r="BNK906" s="2201"/>
      <c r="BNL906" s="2201"/>
      <c r="BNM906" s="2201"/>
      <c r="BNN906" s="2201"/>
      <c r="BNO906" s="2201"/>
      <c r="BNP906" s="2201"/>
      <c r="BNQ906" s="2201"/>
      <c r="BNR906" s="2201"/>
      <c r="BNS906" s="2201"/>
      <c r="BNT906" s="2201"/>
      <c r="BNU906" s="2201"/>
      <c r="BNV906" s="2201"/>
      <c r="BNW906" s="2201"/>
      <c r="BNX906" s="2201"/>
      <c r="BNY906" s="2201"/>
      <c r="BNZ906" s="2201"/>
      <c r="BOA906" s="2201"/>
      <c r="BOB906" s="2201"/>
      <c r="BOC906" s="2201"/>
      <c r="BOD906" s="2201"/>
      <c r="BOE906" s="2201"/>
      <c r="BOF906" s="2201"/>
      <c r="BOG906" s="2201"/>
      <c r="BOH906" s="2201"/>
      <c r="BOI906" s="2201"/>
      <c r="BOJ906" s="2201"/>
      <c r="BOK906" s="2201"/>
      <c r="BOL906" s="2201"/>
      <c r="BOM906" s="2201"/>
      <c r="BON906" s="2201"/>
      <c r="BOO906" s="2201"/>
      <c r="BOP906" s="2201"/>
      <c r="BOQ906" s="2201"/>
      <c r="BOR906" s="2201"/>
      <c r="BOS906" s="2201"/>
      <c r="BOT906" s="2201"/>
      <c r="BOU906" s="2201"/>
      <c r="BOV906" s="2201"/>
      <c r="BOW906" s="2201"/>
      <c r="BOX906" s="2201"/>
      <c r="BOY906" s="2201"/>
      <c r="BOZ906" s="2201"/>
      <c r="BPA906" s="2201"/>
      <c r="BPB906" s="2201"/>
      <c r="BPC906" s="2201"/>
      <c r="BPD906" s="2201"/>
      <c r="BPE906" s="2201"/>
      <c r="BPF906" s="2201"/>
      <c r="BPG906" s="2201"/>
      <c r="BPH906" s="2201"/>
      <c r="BPI906" s="2201"/>
      <c r="BPJ906" s="2201"/>
      <c r="BPK906" s="2201"/>
      <c r="BPL906" s="2201"/>
      <c r="BPM906" s="2201"/>
      <c r="BPN906" s="2201"/>
      <c r="BPO906" s="2201"/>
      <c r="BPP906" s="2201"/>
      <c r="BPQ906" s="2201"/>
      <c r="BPR906" s="2201"/>
      <c r="BPS906" s="2201"/>
      <c r="BPT906" s="2201"/>
      <c r="BPU906" s="2201"/>
      <c r="BPV906" s="2201"/>
      <c r="BPW906" s="2201"/>
      <c r="BPX906" s="2201"/>
      <c r="BPY906" s="2201"/>
      <c r="BPZ906" s="2201"/>
      <c r="BQA906" s="2201"/>
      <c r="BQE906" s="2201"/>
      <c r="BQF906" s="2201"/>
      <c r="BQG906" s="2201"/>
      <c r="BQH906" s="2201"/>
      <c r="BQI906" s="2201"/>
      <c r="BQJ906" s="2201"/>
      <c r="BQK906" s="2201"/>
      <c r="BQL906" s="2201"/>
      <c r="BQM906" s="2201"/>
      <c r="BQN906" s="2201"/>
      <c r="BQO906" s="2201"/>
      <c r="BQP906" s="2201"/>
      <c r="BQQ906" s="2201"/>
      <c r="BQR906" s="2201"/>
      <c r="BQS906" s="2201"/>
      <c r="BQT906" s="2201"/>
      <c r="BQU906" s="2201"/>
      <c r="BQV906" s="2201"/>
      <c r="BQW906" s="2201"/>
      <c r="BQX906" s="2201"/>
      <c r="BQY906" s="2201"/>
      <c r="BQZ906" s="2201"/>
      <c r="BRA906" s="2201"/>
      <c r="BRB906" s="2201"/>
      <c r="BRC906" s="2201"/>
      <c r="BRD906" s="2201"/>
      <c r="BRE906" s="2201"/>
      <c r="BRF906" s="2201"/>
      <c r="BRG906" s="2201"/>
      <c r="BRH906" s="2201"/>
      <c r="BRI906" s="2201"/>
      <c r="BRJ906" s="2201"/>
      <c r="BRK906" s="2201"/>
      <c r="BRL906" s="2201"/>
      <c r="BRM906" s="2201"/>
      <c r="BRN906" s="2201"/>
      <c r="BRO906" s="2201"/>
      <c r="BRP906" s="2201"/>
      <c r="BRQ906" s="2201"/>
      <c r="BRR906" s="2201"/>
      <c r="BRS906" s="2201"/>
      <c r="BRT906" s="2201"/>
      <c r="BRU906" s="2201"/>
      <c r="BRV906" s="2201"/>
      <c r="BRW906" s="2201"/>
      <c r="BRX906" s="2201"/>
      <c r="BRY906" s="2201"/>
      <c r="BRZ906" s="2201"/>
      <c r="BSA906" s="2201"/>
      <c r="BSB906" s="2201"/>
      <c r="BSC906" s="2201"/>
      <c r="BSD906" s="2201"/>
      <c r="BSE906" s="2201"/>
      <c r="BSF906" s="2201"/>
      <c r="BSG906" s="2201"/>
      <c r="BSH906" s="2201"/>
      <c r="BSI906" s="2201"/>
      <c r="BSJ906" s="2201"/>
      <c r="BSK906" s="2201"/>
      <c r="BSL906" s="2201"/>
      <c r="BSM906" s="2201"/>
      <c r="BSN906" s="2201"/>
      <c r="BSO906" s="2201"/>
      <c r="BSP906" s="2201"/>
      <c r="BSQ906" s="2201"/>
      <c r="BSR906" s="2201"/>
      <c r="BSS906" s="2201"/>
      <c r="BST906" s="2201"/>
      <c r="BSU906" s="2201"/>
      <c r="BSV906" s="2201"/>
      <c r="BSW906" s="2201"/>
      <c r="BSX906" s="2201"/>
      <c r="BSY906" s="2201"/>
      <c r="BSZ906" s="2201"/>
      <c r="BTA906" s="2201"/>
      <c r="BTB906" s="2201"/>
      <c r="BTC906" s="2201"/>
      <c r="BTD906" s="2201"/>
      <c r="BTE906" s="2201"/>
      <c r="BTF906" s="2201"/>
      <c r="BTG906" s="2201"/>
      <c r="BTH906" s="2201"/>
      <c r="BTI906" s="2201"/>
      <c r="BTJ906" s="2201"/>
      <c r="BTK906" s="2201"/>
      <c r="BTL906" s="2201"/>
      <c r="BTM906" s="2201"/>
      <c r="BTN906" s="2201"/>
      <c r="BTO906" s="2201"/>
      <c r="BTP906" s="2201"/>
      <c r="BTQ906" s="2201"/>
      <c r="BTR906" s="2201"/>
      <c r="BTS906" s="2201"/>
      <c r="BTT906" s="2201"/>
      <c r="BTU906" s="2201"/>
      <c r="BTV906" s="2201"/>
      <c r="BTW906" s="2201"/>
      <c r="BTX906" s="2201"/>
      <c r="BTY906" s="2201"/>
      <c r="BTZ906" s="2201"/>
      <c r="BUA906" s="2201"/>
      <c r="BUB906" s="2201"/>
      <c r="BUC906" s="2201"/>
      <c r="BUD906" s="2201"/>
      <c r="BUE906" s="2201"/>
      <c r="BUF906" s="2201"/>
      <c r="BUG906" s="2201"/>
      <c r="BUH906" s="2201"/>
      <c r="BUI906" s="2201"/>
      <c r="BUJ906" s="2201"/>
      <c r="BUK906" s="2201"/>
      <c r="BUL906" s="2201"/>
      <c r="BUM906" s="2201"/>
      <c r="BUN906" s="2201"/>
      <c r="BUO906" s="2201"/>
      <c r="BUP906" s="2201"/>
      <c r="BUQ906" s="2201"/>
      <c r="BUR906" s="2201"/>
      <c r="BUS906" s="2201"/>
      <c r="BUT906" s="2201"/>
      <c r="BUU906" s="2201"/>
      <c r="BUV906" s="2201"/>
      <c r="BUW906" s="2201"/>
      <c r="BUX906" s="2201"/>
      <c r="BUY906" s="2201"/>
      <c r="BUZ906" s="2201"/>
      <c r="BVA906" s="2201"/>
      <c r="BVB906" s="2201"/>
      <c r="BVC906" s="2201"/>
      <c r="BVD906" s="2201"/>
      <c r="BVE906" s="2201"/>
      <c r="BVF906" s="2201"/>
      <c r="BVG906" s="2201"/>
      <c r="BVH906" s="2201"/>
      <c r="BVI906" s="2201"/>
      <c r="BVJ906" s="2201"/>
      <c r="BVK906" s="2201"/>
      <c r="BVL906" s="2201"/>
      <c r="BVM906" s="2201"/>
      <c r="BVN906" s="2201"/>
      <c r="BVO906" s="2201"/>
      <c r="BVP906" s="2201"/>
      <c r="BVQ906" s="2201"/>
      <c r="BVR906" s="2201"/>
      <c r="BVS906" s="2201"/>
      <c r="BVT906" s="2201"/>
      <c r="BVU906" s="2201"/>
      <c r="BVV906" s="2201"/>
      <c r="BVW906" s="2201"/>
      <c r="BVX906" s="2201"/>
      <c r="BVY906" s="2201"/>
      <c r="BVZ906" s="2201"/>
      <c r="BWA906" s="2201"/>
      <c r="BWB906" s="2201"/>
      <c r="BWC906" s="2201"/>
      <c r="BWD906" s="2201"/>
      <c r="BWE906" s="2201"/>
      <c r="BWF906" s="2201"/>
      <c r="BWG906" s="2201"/>
      <c r="BWH906" s="2201"/>
      <c r="BWI906" s="2201"/>
      <c r="BWJ906" s="2201"/>
      <c r="BWK906" s="2201"/>
      <c r="BWL906" s="2201"/>
      <c r="BWM906" s="2201"/>
      <c r="BWN906" s="2201"/>
      <c r="BWO906" s="2201"/>
      <c r="BWP906" s="2201"/>
      <c r="BWQ906" s="2201"/>
      <c r="BWR906" s="2201"/>
      <c r="BWS906" s="2201"/>
      <c r="BWT906" s="2201"/>
      <c r="BWU906" s="2201"/>
      <c r="BWV906" s="2201"/>
      <c r="BWW906" s="2201"/>
      <c r="BWX906" s="2201"/>
      <c r="BWY906" s="2201"/>
      <c r="BWZ906" s="2201"/>
      <c r="BXA906" s="2201"/>
      <c r="BXB906" s="2201"/>
      <c r="BXC906" s="2201"/>
      <c r="BXD906" s="2201"/>
      <c r="BXE906" s="2201"/>
      <c r="BXF906" s="2201"/>
      <c r="BXG906" s="2201"/>
      <c r="BXH906" s="2201"/>
      <c r="BXI906" s="2201"/>
      <c r="BXJ906" s="2201"/>
      <c r="BXK906" s="2201"/>
      <c r="BXL906" s="2201"/>
      <c r="BXM906" s="2201"/>
      <c r="BXN906" s="2201"/>
      <c r="BXO906" s="2201"/>
      <c r="BXP906" s="2201"/>
      <c r="BXQ906" s="2201"/>
      <c r="BXR906" s="2201"/>
      <c r="BXS906" s="2201"/>
      <c r="BXT906" s="2201"/>
      <c r="BXU906" s="2201"/>
      <c r="BXV906" s="2201"/>
      <c r="BXW906" s="2201"/>
      <c r="BXX906" s="2201"/>
      <c r="BXY906" s="2201"/>
      <c r="BXZ906" s="2201"/>
      <c r="BYA906" s="2201"/>
      <c r="BYB906" s="2201"/>
      <c r="BYC906" s="2201"/>
      <c r="BYD906" s="2201"/>
      <c r="BYE906" s="2201"/>
      <c r="BYF906" s="2201"/>
      <c r="BYG906" s="2201"/>
      <c r="BYH906" s="2201"/>
      <c r="BYI906" s="2201"/>
      <c r="BYJ906" s="2201"/>
      <c r="BYK906" s="2201"/>
      <c r="BYL906" s="2201"/>
      <c r="BYM906" s="2201"/>
      <c r="BYN906" s="2201"/>
      <c r="BYO906" s="2201"/>
      <c r="BYP906" s="2201"/>
      <c r="BYQ906" s="2201"/>
      <c r="BYR906" s="2201"/>
      <c r="BYS906" s="2201"/>
      <c r="BYT906" s="2201"/>
      <c r="BYU906" s="2201"/>
      <c r="BYV906" s="2201"/>
      <c r="BYW906" s="2201"/>
      <c r="BYX906" s="2201"/>
      <c r="BYY906" s="2201"/>
      <c r="BYZ906" s="2201"/>
      <c r="BZA906" s="2201"/>
      <c r="BZB906" s="2201"/>
      <c r="BZC906" s="2201"/>
      <c r="BZD906" s="2201"/>
      <c r="BZE906" s="2201"/>
      <c r="BZF906" s="2201"/>
      <c r="BZG906" s="2201"/>
      <c r="BZH906" s="2201"/>
      <c r="BZI906" s="2201"/>
      <c r="BZJ906" s="2201"/>
      <c r="BZK906" s="2201"/>
      <c r="BZL906" s="2201"/>
      <c r="BZM906" s="2201"/>
      <c r="BZN906" s="2201"/>
      <c r="BZO906" s="2201"/>
      <c r="BZP906" s="2201"/>
      <c r="BZQ906" s="2201"/>
      <c r="BZR906" s="2201"/>
      <c r="BZS906" s="2201"/>
      <c r="BZT906" s="2201"/>
      <c r="BZU906" s="2201"/>
      <c r="BZV906" s="2201"/>
      <c r="BZW906" s="2201"/>
      <c r="CAA906" s="2201"/>
      <c r="CAB906" s="2201"/>
      <c r="CAC906" s="2201"/>
      <c r="CAD906" s="2201"/>
      <c r="CAE906" s="2201"/>
      <c r="CAF906" s="2201"/>
      <c r="CAG906" s="2201"/>
      <c r="CAH906" s="2201"/>
      <c r="CAI906" s="2201"/>
      <c r="CAJ906" s="2201"/>
      <c r="CAK906" s="2201"/>
      <c r="CAL906" s="2201"/>
      <c r="CAM906" s="2201"/>
      <c r="CAN906" s="2201"/>
      <c r="CAO906" s="2201"/>
      <c r="CAP906" s="2201"/>
      <c r="CAQ906" s="2201"/>
      <c r="CAR906" s="2201"/>
      <c r="CAS906" s="2201"/>
      <c r="CAT906" s="2201"/>
      <c r="CAU906" s="2201"/>
      <c r="CAV906" s="2201"/>
      <c r="CAW906" s="2201"/>
      <c r="CAX906" s="2201"/>
      <c r="CAY906" s="2201"/>
      <c r="CAZ906" s="2201"/>
      <c r="CBA906" s="2201"/>
      <c r="CBB906" s="2201"/>
      <c r="CBC906" s="2201"/>
      <c r="CBD906" s="2201"/>
      <c r="CBE906" s="2201"/>
      <c r="CBF906" s="2201"/>
      <c r="CBG906" s="2201"/>
      <c r="CBH906" s="2201"/>
      <c r="CBI906" s="2201"/>
      <c r="CBJ906" s="2201"/>
      <c r="CBK906" s="2201"/>
      <c r="CBL906" s="2201"/>
      <c r="CBM906" s="2201"/>
      <c r="CBN906" s="2201"/>
      <c r="CBO906" s="2201"/>
      <c r="CBP906" s="2201"/>
      <c r="CBQ906" s="2201"/>
      <c r="CBR906" s="2201"/>
      <c r="CBS906" s="2201"/>
      <c r="CBT906" s="2201"/>
      <c r="CBU906" s="2201"/>
      <c r="CBV906" s="2201"/>
      <c r="CBW906" s="2201"/>
      <c r="CBX906" s="2201"/>
      <c r="CBY906" s="2201"/>
      <c r="CBZ906" s="2201"/>
      <c r="CCA906" s="2201"/>
      <c r="CCB906" s="2201"/>
      <c r="CCC906" s="2201"/>
      <c r="CCD906" s="2201"/>
      <c r="CCE906" s="2201"/>
      <c r="CCF906" s="2201"/>
      <c r="CCG906" s="2201"/>
      <c r="CCH906" s="2201"/>
      <c r="CCI906" s="2201"/>
      <c r="CCJ906" s="2201"/>
      <c r="CCK906" s="2201"/>
      <c r="CCL906" s="2201"/>
      <c r="CCM906" s="2201"/>
      <c r="CCN906" s="2201"/>
      <c r="CCO906" s="2201"/>
      <c r="CCP906" s="2201"/>
      <c r="CCQ906" s="2201"/>
      <c r="CCR906" s="2201"/>
      <c r="CCS906" s="2201"/>
      <c r="CCT906" s="2201"/>
      <c r="CCU906" s="2201"/>
      <c r="CCV906" s="2201"/>
      <c r="CCW906" s="2201"/>
      <c r="CCX906" s="2201"/>
      <c r="CCY906" s="2201"/>
      <c r="CCZ906" s="2201"/>
      <c r="CDA906" s="2201"/>
      <c r="CDB906" s="2201"/>
      <c r="CDC906" s="2201"/>
      <c r="CDD906" s="2201"/>
      <c r="CDE906" s="2201"/>
      <c r="CDF906" s="2201"/>
      <c r="CDG906" s="2201"/>
      <c r="CDH906" s="2201"/>
      <c r="CDI906" s="2201"/>
      <c r="CDJ906" s="2201"/>
      <c r="CDK906" s="2201"/>
      <c r="CDL906" s="2201"/>
      <c r="CDM906" s="2201"/>
      <c r="CDN906" s="2201"/>
      <c r="CDO906" s="2201"/>
      <c r="CDP906" s="2201"/>
      <c r="CDQ906" s="2201"/>
      <c r="CDR906" s="2201"/>
      <c r="CDS906" s="2201"/>
      <c r="CDT906" s="2201"/>
      <c r="CDU906" s="2201"/>
      <c r="CDV906" s="2201"/>
      <c r="CDW906" s="2201"/>
      <c r="CDX906" s="2201"/>
      <c r="CDY906" s="2201"/>
      <c r="CDZ906" s="2201"/>
      <c r="CEA906" s="2201"/>
      <c r="CEB906" s="2201"/>
      <c r="CEC906" s="2201"/>
      <c r="CED906" s="2201"/>
      <c r="CEE906" s="2201"/>
      <c r="CEF906" s="2201"/>
      <c r="CEG906" s="2201"/>
      <c r="CEH906" s="2201"/>
      <c r="CEI906" s="2201"/>
      <c r="CEJ906" s="2201"/>
      <c r="CEK906" s="2201"/>
      <c r="CEL906" s="2201"/>
      <c r="CEM906" s="2201"/>
      <c r="CEN906" s="2201"/>
      <c r="CEO906" s="2201"/>
      <c r="CEP906" s="2201"/>
      <c r="CEQ906" s="2201"/>
      <c r="CER906" s="2201"/>
      <c r="CES906" s="2201"/>
      <c r="CET906" s="2201"/>
      <c r="CEU906" s="2201"/>
      <c r="CEV906" s="2201"/>
      <c r="CEW906" s="2201"/>
      <c r="CEX906" s="2201"/>
      <c r="CEY906" s="2201"/>
      <c r="CEZ906" s="2201"/>
      <c r="CFA906" s="2201"/>
      <c r="CFB906" s="2201"/>
      <c r="CFC906" s="2201"/>
      <c r="CFD906" s="2201"/>
      <c r="CFE906" s="2201"/>
      <c r="CFF906" s="2201"/>
      <c r="CFG906" s="2201"/>
      <c r="CFH906" s="2201"/>
      <c r="CFI906" s="2201"/>
      <c r="CFJ906" s="2201"/>
      <c r="CFK906" s="2201"/>
      <c r="CFL906" s="2201"/>
      <c r="CFM906" s="2201"/>
      <c r="CFN906" s="2201"/>
      <c r="CFO906" s="2201"/>
      <c r="CFP906" s="2201"/>
      <c r="CFQ906" s="2201"/>
      <c r="CFR906" s="2201"/>
      <c r="CFS906" s="2201"/>
      <c r="CFT906" s="2201"/>
      <c r="CFU906" s="2201"/>
      <c r="CFV906" s="2201"/>
      <c r="CFW906" s="2201"/>
      <c r="CFX906" s="2201"/>
      <c r="CFY906" s="2201"/>
      <c r="CFZ906" s="2201"/>
      <c r="CGA906" s="2201"/>
      <c r="CGB906" s="2201"/>
      <c r="CGC906" s="2201"/>
      <c r="CGD906" s="2201"/>
      <c r="CGE906" s="2201"/>
      <c r="CGF906" s="2201"/>
      <c r="CGG906" s="2201"/>
      <c r="CGH906" s="2201"/>
      <c r="CGI906" s="2201"/>
      <c r="CGJ906" s="2201"/>
      <c r="CGK906" s="2201"/>
      <c r="CGL906" s="2201"/>
      <c r="CGM906" s="2201"/>
      <c r="CGN906" s="2201"/>
      <c r="CGO906" s="2201"/>
      <c r="CGP906" s="2201"/>
      <c r="CGQ906" s="2201"/>
      <c r="CGR906" s="2201"/>
      <c r="CGS906" s="2201"/>
      <c r="CGT906" s="2201"/>
      <c r="CGU906" s="2201"/>
      <c r="CGV906" s="2201"/>
      <c r="CGW906" s="2201"/>
      <c r="CGX906" s="2201"/>
      <c r="CGY906" s="2201"/>
      <c r="CGZ906" s="2201"/>
      <c r="CHA906" s="2201"/>
      <c r="CHB906" s="2201"/>
      <c r="CHC906" s="2201"/>
      <c r="CHD906" s="2201"/>
      <c r="CHE906" s="2201"/>
      <c r="CHF906" s="2201"/>
      <c r="CHG906" s="2201"/>
      <c r="CHH906" s="2201"/>
      <c r="CHI906" s="2201"/>
      <c r="CHJ906" s="2201"/>
      <c r="CHK906" s="2201"/>
      <c r="CHL906" s="2201"/>
      <c r="CHM906" s="2201"/>
      <c r="CHN906" s="2201"/>
      <c r="CHO906" s="2201"/>
      <c r="CHP906" s="2201"/>
      <c r="CHQ906" s="2201"/>
      <c r="CHR906" s="2201"/>
      <c r="CHS906" s="2201"/>
      <c r="CHT906" s="2201"/>
      <c r="CHU906" s="2201"/>
      <c r="CHV906" s="2201"/>
      <c r="CHW906" s="2201"/>
      <c r="CHX906" s="2201"/>
      <c r="CHY906" s="2201"/>
      <c r="CHZ906" s="2201"/>
      <c r="CIA906" s="2201"/>
      <c r="CIB906" s="2201"/>
      <c r="CIC906" s="2201"/>
      <c r="CID906" s="2201"/>
      <c r="CIE906" s="2201"/>
      <c r="CIF906" s="2201"/>
      <c r="CIG906" s="2201"/>
      <c r="CIH906" s="2201"/>
      <c r="CII906" s="2201"/>
      <c r="CIJ906" s="2201"/>
      <c r="CIK906" s="2201"/>
      <c r="CIL906" s="2201"/>
      <c r="CIM906" s="2201"/>
      <c r="CIN906" s="2201"/>
      <c r="CIO906" s="2201"/>
      <c r="CIP906" s="2201"/>
      <c r="CIQ906" s="2201"/>
      <c r="CIR906" s="2201"/>
      <c r="CIS906" s="2201"/>
      <c r="CIT906" s="2201"/>
      <c r="CIU906" s="2201"/>
      <c r="CIV906" s="2201"/>
      <c r="CIW906" s="2201"/>
      <c r="CIX906" s="2201"/>
      <c r="CIY906" s="2201"/>
      <c r="CIZ906" s="2201"/>
      <c r="CJA906" s="2201"/>
      <c r="CJB906" s="2201"/>
      <c r="CJC906" s="2201"/>
      <c r="CJD906" s="2201"/>
      <c r="CJE906" s="2201"/>
      <c r="CJF906" s="2201"/>
      <c r="CJG906" s="2201"/>
      <c r="CJH906" s="2201"/>
      <c r="CJI906" s="2201"/>
      <c r="CJJ906" s="2201"/>
      <c r="CJK906" s="2201"/>
      <c r="CJL906" s="2201"/>
      <c r="CJM906" s="2201"/>
      <c r="CJN906" s="2201"/>
      <c r="CJO906" s="2201"/>
      <c r="CJP906" s="2201"/>
      <c r="CJQ906" s="2201"/>
      <c r="CJR906" s="2201"/>
      <c r="CJS906" s="2201"/>
      <c r="CJW906" s="2201"/>
      <c r="CJX906" s="2201"/>
      <c r="CJY906" s="2201"/>
      <c r="CJZ906" s="2201"/>
      <c r="CKA906" s="2201"/>
      <c r="CKB906" s="2201"/>
      <c r="CKC906" s="2201"/>
      <c r="CKD906" s="2201"/>
      <c r="CKE906" s="2201"/>
      <c r="CKF906" s="2201"/>
      <c r="CKG906" s="2201"/>
      <c r="CKH906" s="2201"/>
      <c r="CKI906" s="2201"/>
      <c r="CKJ906" s="2201"/>
      <c r="CKK906" s="2201"/>
      <c r="CKL906" s="2201"/>
      <c r="CKM906" s="2201"/>
      <c r="CKN906" s="2201"/>
      <c r="CKO906" s="2201"/>
      <c r="CKP906" s="2201"/>
      <c r="CKQ906" s="2201"/>
      <c r="CKR906" s="2201"/>
      <c r="CKS906" s="2201"/>
      <c r="CKT906" s="2201"/>
      <c r="CKU906" s="2201"/>
      <c r="CKV906" s="2201"/>
      <c r="CKW906" s="2201"/>
      <c r="CKX906" s="2201"/>
      <c r="CKY906" s="2201"/>
      <c r="CKZ906" s="2201"/>
      <c r="CLA906" s="2201"/>
      <c r="CLB906" s="2201"/>
      <c r="CLC906" s="2201"/>
      <c r="CLD906" s="2201"/>
      <c r="CLE906" s="2201"/>
      <c r="CLF906" s="2201"/>
      <c r="CLG906" s="2201"/>
      <c r="CLH906" s="2201"/>
      <c r="CLI906" s="2201"/>
      <c r="CLJ906" s="2201"/>
      <c r="CLK906" s="2201"/>
      <c r="CLL906" s="2201"/>
      <c r="CLM906" s="2201"/>
      <c r="CLN906" s="2201"/>
      <c r="CLO906" s="2201"/>
      <c r="CLP906" s="2201"/>
      <c r="CLQ906" s="2201"/>
      <c r="CLR906" s="2201"/>
      <c r="CLS906" s="2201"/>
      <c r="CLT906" s="2201"/>
      <c r="CLU906" s="2201"/>
      <c r="CLV906" s="2201"/>
      <c r="CLW906" s="2201"/>
      <c r="CLX906" s="2201"/>
      <c r="CLY906" s="2201"/>
      <c r="CLZ906" s="2201"/>
      <c r="CMA906" s="2201"/>
      <c r="CMB906" s="2201"/>
      <c r="CMC906" s="2201"/>
      <c r="CMD906" s="2201"/>
      <c r="CME906" s="2201"/>
      <c r="CMF906" s="2201"/>
      <c r="CMG906" s="2201"/>
      <c r="CMH906" s="2201"/>
      <c r="CMI906" s="2201"/>
      <c r="CMJ906" s="2201"/>
      <c r="CMK906" s="2201"/>
      <c r="CML906" s="2201"/>
      <c r="CMM906" s="2201"/>
      <c r="CMN906" s="2201"/>
      <c r="CMO906" s="2201"/>
      <c r="CMP906" s="2201"/>
      <c r="CMQ906" s="2201"/>
      <c r="CMR906" s="2201"/>
      <c r="CMS906" s="2201"/>
      <c r="CMT906" s="2201"/>
      <c r="CMU906" s="2201"/>
      <c r="CMV906" s="2201"/>
      <c r="CMW906" s="2201"/>
      <c r="CMX906" s="2201"/>
      <c r="CMY906" s="2201"/>
      <c r="CMZ906" s="2201"/>
      <c r="CNA906" s="2201"/>
      <c r="CNB906" s="2201"/>
      <c r="CNC906" s="2201"/>
      <c r="CND906" s="2201"/>
      <c r="CNE906" s="2201"/>
      <c r="CNF906" s="2201"/>
      <c r="CNG906" s="2201"/>
      <c r="CNH906" s="2201"/>
      <c r="CNI906" s="2201"/>
      <c r="CNJ906" s="2201"/>
      <c r="CNK906" s="2201"/>
      <c r="CNL906" s="2201"/>
      <c r="CNM906" s="2201"/>
      <c r="CNN906" s="2201"/>
      <c r="CNO906" s="2201"/>
      <c r="CNP906" s="2201"/>
      <c r="CNQ906" s="2201"/>
      <c r="CNR906" s="2201"/>
      <c r="CNS906" s="2201"/>
      <c r="CNT906" s="2201"/>
      <c r="CNU906" s="2201"/>
      <c r="CNV906" s="2201"/>
      <c r="CNW906" s="2201"/>
      <c r="CNX906" s="2201"/>
      <c r="CNY906" s="2201"/>
      <c r="CNZ906" s="2201"/>
      <c r="COA906" s="2201"/>
      <c r="COB906" s="2201"/>
      <c r="COC906" s="2201"/>
      <c r="COD906" s="2201"/>
      <c r="COE906" s="2201"/>
      <c r="COF906" s="2201"/>
      <c r="COG906" s="2201"/>
      <c r="COH906" s="2201"/>
      <c r="COI906" s="2201"/>
      <c r="COJ906" s="2201"/>
      <c r="COK906" s="2201"/>
      <c r="COL906" s="2201"/>
      <c r="COM906" s="2201"/>
      <c r="CON906" s="2201"/>
      <c r="COO906" s="2201"/>
      <c r="COP906" s="2201"/>
      <c r="COQ906" s="2201"/>
      <c r="COR906" s="2201"/>
      <c r="COS906" s="2201"/>
      <c r="COT906" s="2201"/>
      <c r="COU906" s="2201"/>
      <c r="COV906" s="2201"/>
      <c r="COW906" s="2201"/>
      <c r="COX906" s="2201"/>
      <c r="COY906" s="2201"/>
      <c r="COZ906" s="2201"/>
      <c r="CPA906" s="2201"/>
      <c r="CPB906" s="2201"/>
      <c r="CPC906" s="2201"/>
      <c r="CPD906" s="2201"/>
      <c r="CPE906" s="2201"/>
      <c r="CPF906" s="2201"/>
      <c r="CPG906" s="2201"/>
      <c r="CPH906" s="2201"/>
      <c r="CPI906" s="2201"/>
      <c r="CPJ906" s="2201"/>
      <c r="CPK906" s="2201"/>
      <c r="CPL906" s="2201"/>
      <c r="CPM906" s="2201"/>
      <c r="CPN906" s="2201"/>
      <c r="CPO906" s="2201"/>
      <c r="CPP906" s="2201"/>
      <c r="CPQ906" s="2201"/>
      <c r="CPR906" s="2201"/>
      <c r="CPS906" s="2201"/>
      <c r="CPT906" s="2201"/>
      <c r="CPU906" s="2201"/>
      <c r="CPV906" s="2201"/>
      <c r="CPW906" s="2201"/>
      <c r="CPX906" s="2201"/>
      <c r="CPY906" s="2201"/>
      <c r="CPZ906" s="2201"/>
      <c r="CQA906" s="2201"/>
      <c r="CQB906" s="2201"/>
      <c r="CQC906" s="2201"/>
      <c r="CQD906" s="2201"/>
      <c r="CQE906" s="2201"/>
      <c r="CQF906" s="2201"/>
      <c r="CQG906" s="2201"/>
      <c r="CQH906" s="2201"/>
      <c r="CQI906" s="2201"/>
      <c r="CQJ906" s="2201"/>
      <c r="CQK906" s="2201"/>
      <c r="CQL906" s="2201"/>
      <c r="CQM906" s="2201"/>
      <c r="CQN906" s="2201"/>
      <c r="CQO906" s="2201"/>
      <c r="CQP906" s="2201"/>
      <c r="CQQ906" s="2201"/>
      <c r="CQR906" s="2201"/>
      <c r="CQS906" s="2201"/>
      <c r="CQT906" s="2201"/>
      <c r="CQU906" s="2201"/>
      <c r="CQV906" s="2201"/>
      <c r="CQW906" s="2201"/>
      <c r="CQX906" s="2201"/>
      <c r="CQY906" s="2201"/>
      <c r="CQZ906" s="2201"/>
      <c r="CRA906" s="2201"/>
      <c r="CRB906" s="2201"/>
      <c r="CRC906" s="2201"/>
      <c r="CRD906" s="2201"/>
      <c r="CRE906" s="2201"/>
      <c r="CRF906" s="2201"/>
      <c r="CRG906" s="2201"/>
      <c r="CRH906" s="2201"/>
      <c r="CRI906" s="2201"/>
      <c r="CRJ906" s="2201"/>
      <c r="CRK906" s="2201"/>
      <c r="CRL906" s="2201"/>
      <c r="CRM906" s="2201"/>
      <c r="CRN906" s="2201"/>
      <c r="CRO906" s="2201"/>
      <c r="CRP906" s="2201"/>
      <c r="CRQ906" s="2201"/>
      <c r="CRR906" s="2201"/>
      <c r="CRS906" s="2201"/>
      <c r="CRT906" s="2201"/>
      <c r="CRU906" s="2201"/>
      <c r="CRV906" s="2201"/>
      <c r="CRW906" s="2201"/>
      <c r="CRX906" s="2201"/>
      <c r="CRY906" s="2201"/>
      <c r="CRZ906" s="2201"/>
      <c r="CSA906" s="2201"/>
      <c r="CSB906" s="2201"/>
      <c r="CSC906" s="2201"/>
      <c r="CSD906" s="2201"/>
      <c r="CSE906" s="2201"/>
      <c r="CSF906" s="2201"/>
      <c r="CSG906" s="2201"/>
      <c r="CSH906" s="2201"/>
      <c r="CSI906" s="2201"/>
      <c r="CSJ906" s="2201"/>
      <c r="CSK906" s="2201"/>
      <c r="CSL906" s="2201"/>
      <c r="CSM906" s="2201"/>
      <c r="CSN906" s="2201"/>
      <c r="CSO906" s="2201"/>
      <c r="CSP906" s="2201"/>
      <c r="CSQ906" s="2201"/>
      <c r="CSR906" s="2201"/>
      <c r="CSS906" s="2201"/>
      <c r="CST906" s="2201"/>
      <c r="CSU906" s="2201"/>
      <c r="CSV906" s="2201"/>
      <c r="CSW906" s="2201"/>
      <c r="CSX906" s="2201"/>
      <c r="CSY906" s="2201"/>
      <c r="CSZ906" s="2201"/>
      <c r="CTA906" s="2201"/>
      <c r="CTB906" s="2201"/>
      <c r="CTC906" s="2201"/>
      <c r="CTD906" s="2201"/>
      <c r="CTE906" s="2201"/>
      <c r="CTF906" s="2201"/>
      <c r="CTG906" s="2201"/>
      <c r="CTH906" s="2201"/>
      <c r="CTI906" s="2201"/>
      <c r="CTJ906" s="2201"/>
      <c r="CTK906" s="2201"/>
      <c r="CTL906" s="2201"/>
      <c r="CTM906" s="2201"/>
      <c r="CTN906" s="2201"/>
      <c r="CTO906" s="2201"/>
      <c r="CTS906" s="2201"/>
      <c r="CTT906" s="2201"/>
      <c r="CTU906" s="2201"/>
      <c r="CTV906" s="2201"/>
      <c r="CTW906" s="2201"/>
      <c r="CTX906" s="2201"/>
      <c r="CTY906" s="2201"/>
      <c r="CTZ906" s="2201"/>
      <c r="CUA906" s="2201"/>
      <c r="CUB906" s="2201"/>
      <c r="CUC906" s="2201"/>
      <c r="CUD906" s="2201"/>
      <c r="CUE906" s="2201"/>
      <c r="CUF906" s="2201"/>
      <c r="CUG906" s="2201"/>
      <c r="CUH906" s="2201"/>
      <c r="CUI906" s="2201"/>
      <c r="CUJ906" s="2201"/>
      <c r="CUK906" s="2201"/>
      <c r="CUL906" s="2201"/>
      <c r="CUM906" s="2201"/>
      <c r="CUN906" s="2201"/>
      <c r="CUO906" s="2201"/>
      <c r="CUP906" s="2201"/>
      <c r="CUQ906" s="2201"/>
      <c r="CUR906" s="2201"/>
      <c r="CUS906" s="2201"/>
      <c r="CUT906" s="2201"/>
      <c r="CUU906" s="2201"/>
      <c r="CUV906" s="2201"/>
      <c r="CUW906" s="2201"/>
      <c r="CUX906" s="2201"/>
      <c r="CUY906" s="2201"/>
      <c r="CUZ906" s="2201"/>
      <c r="CVA906" s="2201"/>
      <c r="CVB906" s="2201"/>
      <c r="CVC906" s="2201"/>
      <c r="CVD906" s="2201"/>
      <c r="CVE906" s="2201"/>
      <c r="CVF906" s="2201"/>
      <c r="CVG906" s="2201"/>
      <c r="CVH906" s="2201"/>
      <c r="CVI906" s="2201"/>
      <c r="CVJ906" s="2201"/>
      <c r="CVK906" s="2201"/>
      <c r="CVL906" s="2201"/>
      <c r="CVM906" s="2201"/>
      <c r="CVN906" s="2201"/>
      <c r="CVO906" s="2201"/>
      <c r="CVP906" s="2201"/>
      <c r="CVQ906" s="2201"/>
      <c r="CVR906" s="2201"/>
      <c r="CVS906" s="2201"/>
      <c r="CVT906" s="2201"/>
      <c r="CVU906" s="2201"/>
      <c r="CVV906" s="2201"/>
      <c r="CVW906" s="2201"/>
      <c r="CVX906" s="2201"/>
      <c r="CVY906" s="2201"/>
      <c r="CVZ906" s="2201"/>
      <c r="CWA906" s="2201"/>
      <c r="CWB906" s="2201"/>
      <c r="CWC906" s="2201"/>
      <c r="CWD906" s="2201"/>
      <c r="CWE906" s="2201"/>
      <c r="CWF906" s="2201"/>
      <c r="CWG906" s="2201"/>
      <c r="CWH906" s="2201"/>
      <c r="CWI906" s="2201"/>
      <c r="CWJ906" s="2201"/>
      <c r="CWK906" s="2201"/>
      <c r="CWL906" s="2201"/>
      <c r="CWM906" s="2201"/>
      <c r="CWN906" s="2201"/>
      <c r="CWO906" s="2201"/>
      <c r="CWP906" s="2201"/>
      <c r="CWQ906" s="2201"/>
      <c r="CWR906" s="2201"/>
      <c r="CWS906" s="2201"/>
      <c r="CWT906" s="2201"/>
      <c r="CWU906" s="2201"/>
      <c r="CWV906" s="2201"/>
      <c r="CWW906" s="2201"/>
      <c r="CWX906" s="2201"/>
      <c r="CWY906" s="2201"/>
      <c r="CWZ906" s="2201"/>
      <c r="CXA906" s="2201"/>
      <c r="CXB906" s="2201"/>
      <c r="CXC906" s="2201"/>
      <c r="CXD906" s="2201"/>
      <c r="CXE906" s="2201"/>
      <c r="CXF906" s="2201"/>
      <c r="CXG906" s="2201"/>
      <c r="CXH906" s="2201"/>
      <c r="CXI906" s="2201"/>
      <c r="CXJ906" s="2201"/>
      <c r="CXK906" s="2201"/>
      <c r="CXL906" s="2201"/>
      <c r="CXM906" s="2201"/>
      <c r="CXN906" s="2201"/>
      <c r="CXO906" s="2201"/>
      <c r="CXP906" s="2201"/>
      <c r="CXQ906" s="2201"/>
      <c r="CXR906" s="2201"/>
      <c r="CXS906" s="2201"/>
      <c r="CXT906" s="2201"/>
      <c r="CXU906" s="2201"/>
      <c r="CXV906" s="2201"/>
      <c r="CXW906" s="2201"/>
      <c r="CXX906" s="2201"/>
      <c r="CXY906" s="2201"/>
      <c r="CXZ906" s="2201"/>
      <c r="CYA906" s="2201"/>
      <c r="CYB906" s="2201"/>
      <c r="CYC906" s="2201"/>
      <c r="CYD906" s="2201"/>
      <c r="CYE906" s="2201"/>
      <c r="CYF906" s="2201"/>
      <c r="CYG906" s="2201"/>
      <c r="CYH906" s="2201"/>
      <c r="CYI906" s="2201"/>
      <c r="CYJ906" s="2201"/>
      <c r="CYK906" s="2201"/>
      <c r="CYL906" s="2201"/>
      <c r="CYM906" s="2201"/>
      <c r="CYN906" s="2201"/>
      <c r="CYO906" s="2201"/>
      <c r="CYP906" s="2201"/>
      <c r="CYQ906" s="2201"/>
      <c r="CYR906" s="2201"/>
      <c r="CYS906" s="2201"/>
      <c r="CYT906" s="2201"/>
      <c r="CYU906" s="2201"/>
      <c r="CYV906" s="2201"/>
      <c r="CYW906" s="2201"/>
      <c r="CYX906" s="2201"/>
      <c r="CYY906" s="2201"/>
      <c r="CYZ906" s="2201"/>
      <c r="CZA906" s="2201"/>
      <c r="CZB906" s="2201"/>
      <c r="CZC906" s="2201"/>
      <c r="CZD906" s="2201"/>
      <c r="CZE906" s="2201"/>
      <c r="CZF906" s="2201"/>
      <c r="CZG906" s="2201"/>
      <c r="CZH906" s="2201"/>
      <c r="CZI906" s="2201"/>
      <c r="CZJ906" s="2201"/>
      <c r="CZK906" s="2201"/>
      <c r="CZL906" s="2201"/>
      <c r="CZM906" s="2201"/>
      <c r="CZN906" s="2201"/>
      <c r="CZO906" s="2201"/>
      <c r="CZP906" s="2201"/>
      <c r="CZQ906" s="2201"/>
      <c r="CZR906" s="2201"/>
      <c r="CZS906" s="2201"/>
      <c r="CZT906" s="2201"/>
      <c r="CZU906" s="2201"/>
      <c r="CZV906" s="2201"/>
      <c r="CZW906" s="2201"/>
      <c r="CZX906" s="2201"/>
      <c r="CZY906" s="2201"/>
      <c r="CZZ906" s="2201"/>
      <c r="DAA906" s="2201"/>
      <c r="DAB906" s="2201"/>
      <c r="DAC906" s="2201"/>
      <c r="DAD906" s="2201"/>
      <c r="DAE906" s="2201"/>
      <c r="DAF906" s="2201"/>
      <c r="DAG906" s="2201"/>
      <c r="DAH906" s="2201"/>
      <c r="DAI906" s="2201"/>
      <c r="DAJ906" s="2201"/>
      <c r="DAK906" s="2201"/>
      <c r="DAL906" s="2201"/>
      <c r="DAM906" s="2201"/>
      <c r="DAN906" s="2201"/>
      <c r="DAO906" s="2201"/>
      <c r="DAP906" s="2201"/>
      <c r="DAQ906" s="2201"/>
      <c r="DAR906" s="2201"/>
      <c r="DAS906" s="2201"/>
      <c r="DAT906" s="2201"/>
      <c r="DAU906" s="2201"/>
      <c r="DAV906" s="2201"/>
      <c r="DAW906" s="2201"/>
      <c r="DAX906" s="2201"/>
      <c r="DAY906" s="2201"/>
      <c r="DAZ906" s="2201"/>
      <c r="DBA906" s="2201"/>
      <c r="DBB906" s="2201"/>
      <c r="DBC906" s="2201"/>
      <c r="DBD906" s="2201"/>
      <c r="DBE906" s="2201"/>
      <c r="DBF906" s="2201"/>
      <c r="DBG906" s="2201"/>
      <c r="DBH906" s="2201"/>
      <c r="DBI906" s="2201"/>
      <c r="DBJ906" s="2201"/>
      <c r="DBK906" s="2201"/>
      <c r="DBL906" s="2201"/>
      <c r="DBM906" s="2201"/>
      <c r="DBN906" s="2201"/>
      <c r="DBO906" s="2201"/>
      <c r="DBP906" s="2201"/>
      <c r="DBQ906" s="2201"/>
      <c r="DBR906" s="2201"/>
      <c r="DBS906" s="2201"/>
      <c r="DBT906" s="2201"/>
      <c r="DBU906" s="2201"/>
      <c r="DBV906" s="2201"/>
      <c r="DBW906" s="2201"/>
      <c r="DBX906" s="2201"/>
      <c r="DBY906" s="2201"/>
      <c r="DBZ906" s="2201"/>
      <c r="DCA906" s="2201"/>
      <c r="DCB906" s="2201"/>
      <c r="DCC906" s="2201"/>
      <c r="DCD906" s="2201"/>
      <c r="DCE906" s="2201"/>
      <c r="DCF906" s="2201"/>
      <c r="DCG906" s="2201"/>
      <c r="DCH906" s="2201"/>
      <c r="DCI906" s="2201"/>
      <c r="DCJ906" s="2201"/>
      <c r="DCK906" s="2201"/>
      <c r="DCL906" s="2201"/>
      <c r="DCM906" s="2201"/>
      <c r="DCN906" s="2201"/>
      <c r="DCO906" s="2201"/>
      <c r="DCP906" s="2201"/>
      <c r="DCQ906" s="2201"/>
      <c r="DCR906" s="2201"/>
      <c r="DCS906" s="2201"/>
      <c r="DCT906" s="2201"/>
      <c r="DCU906" s="2201"/>
      <c r="DCV906" s="2201"/>
      <c r="DCW906" s="2201"/>
      <c r="DCX906" s="2201"/>
      <c r="DCY906" s="2201"/>
      <c r="DCZ906" s="2201"/>
      <c r="DDA906" s="2201"/>
      <c r="DDB906" s="2201"/>
      <c r="DDC906" s="2201"/>
      <c r="DDD906" s="2201"/>
      <c r="DDE906" s="2201"/>
      <c r="DDF906" s="2201"/>
      <c r="DDG906" s="2201"/>
      <c r="DDH906" s="2201"/>
      <c r="DDI906" s="2201"/>
      <c r="DDJ906" s="2201"/>
      <c r="DDK906" s="2201"/>
      <c r="DDO906" s="2201"/>
      <c r="DDP906" s="2201"/>
      <c r="DDQ906" s="2201"/>
      <c r="DDR906" s="2201"/>
      <c r="DDS906" s="2201"/>
      <c r="DDT906" s="2201"/>
      <c r="DDU906" s="2201"/>
      <c r="DDV906" s="2201"/>
      <c r="DDW906" s="2201"/>
      <c r="DDX906" s="2201"/>
      <c r="DDY906" s="2201"/>
      <c r="DDZ906" s="2201"/>
      <c r="DEA906" s="2201"/>
      <c r="DEB906" s="2201"/>
      <c r="DEC906" s="2201"/>
      <c r="DED906" s="2201"/>
      <c r="DEE906" s="2201"/>
      <c r="DEF906" s="2201"/>
      <c r="DEG906" s="2201"/>
      <c r="DEH906" s="2201"/>
      <c r="DEI906" s="2201"/>
      <c r="DEJ906" s="2201"/>
      <c r="DEK906" s="2201"/>
      <c r="DEL906" s="2201"/>
      <c r="DEM906" s="2201"/>
      <c r="DEN906" s="2201"/>
      <c r="DEO906" s="2201"/>
      <c r="DEP906" s="2201"/>
      <c r="DEQ906" s="2201"/>
      <c r="DER906" s="2201"/>
      <c r="DES906" s="2201"/>
      <c r="DET906" s="2201"/>
      <c r="DEU906" s="2201"/>
      <c r="DEV906" s="2201"/>
      <c r="DEW906" s="2201"/>
      <c r="DEX906" s="2201"/>
      <c r="DEY906" s="2201"/>
      <c r="DEZ906" s="2201"/>
      <c r="DFA906" s="2201"/>
      <c r="DFB906" s="2201"/>
      <c r="DFC906" s="2201"/>
      <c r="DFD906" s="2201"/>
      <c r="DFE906" s="2201"/>
      <c r="DFF906" s="2201"/>
      <c r="DFG906" s="2201"/>
      <c r="DFH906" s="2201"/>
      <c r="DFI906" s="2201"/>
      <c r="DFJ906" s="2201"/>
      <c r="DFK906" s="2201"/>
      <c r="DFL906" s="2201"/>
      <c r="DFM906" s="2201"/>
      <c r="DFN906" s="2201"/>
      <c r="DFO906" s="2201"/>
      <c r="DFP906" s="2201"/>
      <c r="DFQ906" s="2201"/>
      <c r="DFR906" s="2201"/>
      <c r="DFS906" s="2201"/>
      <c r="DFT906" s="2201"/>
      <c r="DFU906" s="2201"/>
      <c r="DFV906" s="2201"/>
      <c r="DFW906" s="2201"/>
      <c r="DFX906" s="2201"/>
      <c r="DFY906" s="2201"/>
      <c r="DFZ906" s="2201"/>
      <c r="DGA906" s="2201"/>
      <c r="DGB906" s="2201"/>
      <c r="DGC906" s="2201"/>
      <c r="DGD906" s="2201"/>
      <c r="DGE906" s="2201"/>
      <c r="DGF906" s="2201"/>
      <c r="DGG906" s="2201"/>
      <c r="DGH906" s="2201"/>
      <c r="DGI906" s="2201"/>
      <c r="DGJ906" s="2201"/>
      <c r="DGK906" s="2201"/>
      <c r="DGL906" s="2201"/>
      <c r="DGM906" s="2201"/>
      <c r="DGN906" s="2201"/>
      <c r="DGO906" s="2201"/>
      <c r="DGP906" s="2201"/>
      <c r="DGQ906" s="2201"/>
      <c r="DGR906" s="2201"/>
      <c r="DGS906" s="2201"/>
      <c r="DGT906" s="2201"/>
      <c r="DGU906" s="2201"/>
      <c r="DGV906" s="2201"/>
      <c r="DGW906" s="2201"/>
      <c r="DGX906" s="2201"/>
      <c r="DGY906" s="2201"/>
      <c r="DGZ906" s="2201"/>
      <c r="DHA906" s="2201"/>
      <c r="DHB906" s="2201"/>
      <c r="DHC906" s="2201"/>
      <c r="DHD906" s="2201"/>
      <c r="DHE906" s="2201"/>
      <c r="DHF906" s="2201"/>
      <c r="DHG906" s="2201"/>
      <c r="DHH906" s="2201"/>
      <c r="DHI906" s="2201"/>
      <c r="DHJ906" s="2201"/>
      <c r="DHK906" s="2201"/>
      <c r="DHL906" s="2201"/>
      <c r="DHM906" s="2201"/>
      <c r="DHN906" s="2201"/>
      <c r="DHO906" s="2201"/>
      <c r="DHP906" s="2201"/>
      <c r="DHQ906" s="2201"/>
      <c r="DHR906" s="2201"/>
      <c r="DHS906" s="2201"/>
      <c r="DHT906" s="2201"/>
      <c r="DHU906" s="2201"/>
      <c r="DHV906" s="2201"/>
      <c r="DHW906" s="2201"/>
      <c r="DHX906" s="2201"/>
      <c r="DHY906" s="2201"/>
      <c r="DHZ906" s="2201"/>
      <c r="DIA906" s="2201"/>
      <c r="DIB906" s="2201"/>
      <c r="DIC906" s="2201"/>
      <c r="DID906" s="2201"/>
      <c r="DIE906" s="2201"/>
      <c r="DIF906" s="2201"/>
      <c r="DIG906" s="2201"/>
      <c r="DIH906" s="2201"/>
      <c r="DII906" s="2201"/>
      <c r="DIJ906" s="2201"/>
      <c r="DIK906" s="2201"/>
      <c r="DIL906" s="2201"/>
      <c r="DIM906" s="2201"/>
      <c r="DIN906" s="2201"/>
      <c r="DIO906" s="2201"/>
      <c r="DIP906" s="2201"/>
      <c r="DIQ906" s="2201"/>
      <c r="DIR906" s="2201"/>
      <c r="DIS906" s="2201"/>
      <c r="DIT906" s="2201"/>
      <c r="DIU906" s="2201"/>
      <c r="DIV906" s="2201"/>
      <c r="DIW906" s="2201"/>
      <c r="DIX906" s="2201"/>
      <c r="DIY906" s="2201"/>
      <c r="DIZ906" s="2201"/>
      <c r="DJA906" s="2201"/>
      <c r="DJB906" s="2201"/>
      <c r="DJC906" s="2201"/>
      <c r="DJD906" s="2201"/>
      <c r="DJE906" s="2201"/>
      <c r="DJF906" s="2201"/>
      <c r="DJG906" s="2201"/>
      <c r="DJH906" s="2201"/>
      <c r="DJI906" s="2201"/>
      <c r="DJJ906" s="2201"/>
      <c r="DJK906" s="2201"/>
      <c r="DJL906" s="2201"/>
      <c r="DJM906" s="2201"/>
      <c r="DJN906" s="2201"/>
      <c r="DJO906" s="2201"/>
      <c r="DJP906" s="2201"/>
      <c r="DJQ906" s="2201"/>
      <c r="DJR906" s="2201"/>
      <c r="DJS906" s="2201"/>
      <c r="DJT906" s="2201"/>
      <c r="DJU906" s="2201"/>
      <c r="DJV906" s="2201"/>
      <c r="DJW906" s="2201"/>
      <c r="DJX906" s="2201"/>
      <c r="DJY906" s="2201"/>
      <c r="DJZ906" s="2201"/>
      <c r="DKA906" s="2201"/>
      <c r="DKB906" s="2201"/>
      <c r="DKC906" s="2201"/>
      <c r="DKD906" s="2201"/>
      <c r="DKE906" s="2201"/>
      <c r="DKF906" s="2201"/>
      <c r="DKG906" s="2201"/>
      <c r="DKH906" s="2201"/>
      <c r="DKI906" s="2201"/>
      <c r="DKJ906" s="2201"/>
      <c r="DKK906" s="2201"/>
      <c r="DKL906" s="2201"/>
      <c r="DKM906" s="2201"/>
      <c r="DKN906" s="2201"/>
      <c r="DKO906" s="2201"/>
      <c r="DKP906" s="2201"/>
      <c r="DKQ906" s="2201"/>
      <c r="DKR906" s="2201"/>
      <c r="DKS906" s="2201"/>
      <c r="DKT906" s="2201"/>
      <c r="DKU906" s="2201"/>
      <c r="DKV906" s="2201"/>
      <c r="DKW906" s="2201"/>
      <c r="DKX906" s="2201"/>
      <c r="DKY906" s="2201"/>
      <c r="DKZ906" s="2201"/>
      <c r="DLA906" s="2201"/>
      <c r="DLB906" s="2201"/>
      <c r="DLC906" s="2201"/>
      <c r="DLD906" s="2201"/>
      <c r="DLE906" s="2201"/>
      <c r="DLF906" s="2201"/>
      <c r="DLG906" s="2201"/>
      <c r="DLH906" s="2201"/>
      <c r="DLI906" s="2201"/>
      <c r="DLJ906" s="2201"/>
      <c r="DLK906" s="2201"/>
      <c r="DLL906" s="2201"/>
      <c r="DLM906" s="2201"/>
      <c r="DLN906" s="2201"/>
      <c r="DLO906" s="2201"/>
      <c r="DLP906" s="2201"/>
      <c r="DLQ906" s="2201"/>
      <c r="DLR906" s="2201"/>
      <c r="DLS906" s="2201"/>
      <c r="DLT906" s="2201"/>
      <c r="DLU906" s="2201"/>
      <c r="DLV906" s="2201"/>
      <c r="DLW906" s="2201"/>
      <c r="DLX906" s="2201"/>
      <c r="DLY906" s="2201"/>
      <c r="DLZ906" s="2201"/>
      <c r="DMA906" s="2201"/>
      <c r="DMB906" s="2201"/>
      <c r="DMC906" s="2201"/>
      <c r="DMD906" s="2201"/>
      <c r="DME906" s="2201"/>
      <c r="DMF906" s="2201"/>
      <c r="DMG906" s="2201"/>
      <c r="DMH906" s="2201"/>
      <c r="DMI906" s="2201"/>
      <c r="DMJ906" s="2201"/>
      <c r="DMK906" s="2201"/>
      <c r="DML906" s="2201"/>
      <c r="DMM906" s="2201"/>
      <c r="DMN906" s="2201"/>
      <c r="DMO906" s="2201"/>
      <c r="DMP906" s="2201"/>
      <c r="DMQ906" s="2201"/>
      <c r="DMR906" s="2201"/>
      <c r="DMS906" s="2201"/>
      <c r="DMT906" s="2201"/>
      <c r="DMU906" s="2201"/>
      <c r="DMV906" s="2201"/>
      <c r="DMW906" s="2201"/>
      <c r="DMX906" s="2201"/>
      <c r="DMY906" s="2201"/>
      <c r="DMZ906" s="2201"/>
      <c r="DNA906" s="2201"/>
      <c r="DNB906" s="2201"/>
      <c r="DNC906" s="2201"/>
      <c r="DND906" s="2201"/>
      <c r="DNE906" s="2201"/>
      <c r="DNF906" s="2201"/>
      <c r="DNG906" s="2201"/>
      <c r="DNK906" s="2201"/>
      <c r="DNL906" s="2201"/>
      <c r="DNM906" s="2201"/>
      <c r="DNN906" s="2201"/>
      <c r="DNO906" s="2201"/>
      <c r="DNP906" s="2201"/>
      <c r="DNQ906" s="2201"/>
      <c r="DNR906" s="2201"/>
      <c r="DNS906" s="2201"/>
      <c r="DNT906" s="2201"/>
      <c r="DNU906" s="2201"/>
      <c r="DNV906" s="2201"/>
      <c r="DNW906" s="2201"/>
      <c r="DNX906" s="2201"/>
      <c r="DNY906" s="2201"/>
      <c r="DNZ906" s="2201"/>
      <c r="DOA906" s="2201"/>
      <c r="DOB906" s="2201"/>
      <c r="DOC906" s="2201"/>
      <c r="DOD906" s="2201"/>
      <c r="DOE906" s="2201"/>
      <c r="DOF906" s="2201"/>
      <c r="DOG906" s="2201"/>
      <c r="DOH906" s="2201"/>
      <c r="DOI906" s="2201"/>
      <c r="DOJ906" s="2201"/>
      <c r="DOK906" s="2201"/>
      <c r="DOL906" s="2201"/>
      <c r="DOM906" s="2201"/>
      <c r="DON906" s="2201"/>
      <c r="DOO906" s="2201"/>
      <c r="DOP906" s="2201"/>
      <c r="DOQ906" s="2201"/>
      <c r="DOR906" s="2201"/>
      <c r="DOS906" s="2201"/>
      <c r="DOT906" s="2201"/>
      <c r="DOU906" s="2201"/>
      <c r="DOV906" s="2201"/>
      <c r="DOW906" s="2201"/>
      <c r="DOX906" s="2201"/>
      <c r="DOY906" s="2201"/>
      <c r="DOZ906" s="2201"/>
      <c r="DPA906" s="2201"/>
      <c r="DPB906" s="2201"/>
      <c r="DPC906" s="2201"/>
      <c r="DPD906" s="2201"/>
      <c r="DPE906" s="2201"/>
      <c r="DPF906" s="2201"/>
      <c r="DPG906" s="2201"/>
      <c r="DPH906" s="2201"/>
      <c r="DPI906" s="2201"/>
      <c r="DPJ906" s="2201"/>
      <c r="DPK906" s="2201"/>
      <c r="DPL906" s="2201"/>
      <c r="DPM906" s="2201"/>
      <c r="DPN906" s="2201"/>
      <c r="DPO906" s="2201"/>
      <c r="DPP906" s="2201"/>
      <c r="DPQ906" s="2201"/>
      <c r="DPR906" s="2201"/>
      <c r="DPS906" s="2201"/>
      <c r="DPT906" s="2201"/>
      <c r="DPU906" s="2201"/>
      <c r="DPV906" s="2201"/>
      <c r="DPW906" s="2201"/>
      <c r="DPX906" s="2201"/>
      <c r="DPY906" s="2201"/>
      <c r="DPZ906" s="2201"/>
      <c r="DQA906" s="2201"/>
      <c r="DQB906" s="2201"/>
      <c r="DQC906" s="2201"/>
      <c r="DQD906" s="2201"/>
      <c r="DQE906" s="2201"/>
      <c r="DQF906" s="2201"/>
      <c r="DQG906" s="2201"/>
      <c r="DQH906" s="2201"/>
      <c r="DQI906" s="2201"/>
      <c r="DQJ906" s="2201"/>
      <c r="DQK906" s="2201"/>
      <c r="DQL906" s="2201"/>
      <c r="DQM906" s="2201"/>
      <c r="DQN906" s="2201"/>
      <c r="DQO906" s="2201"/>
      <c r="DQP906" s="2201"/>
      <c r="DQQ906" s="2201"/>
      <c r="DQR906" s="2201"/>
      <c r="DQS906" s="2201"/>
      <c r="DQT906" s="2201"/>
      <c r="DQU906" s="2201"/>
      <c r="DQV906" s="2201"/>
      <c r="DQW906" s="2201"/>
      <c r="DQX906" s="2201"/>
      <c r="DQY906" s="2201"/>
      <c r="DQZ906" s="2201"/>
      <c r="DRA906" s="2201"/>
      <c r="DRB906" s="2201"/>
      <c r="DRC906" s="2201"/>
      <c r="DRD906" s="2201"/>
      <c r="DRE906" s="2201"/>
      <c r="DRF906" s="2201"/>
      <c r="DRG906" s="2201"/>
      <c r="DRH906" s="2201"/>
      <c r="DRI906" s="2201"/>
      <c r="DRJ906" s="2201"/>
      <c r="DRK906" s="2201"/>
      <c r="DRL906" s="2201"/>
      <c r="DRM906" s="2201"/>
      <c r="DRN906" s="2201"/>
      <c r="DRO906" s="2201"/>
      <c r="DRP906" s="2201"/>
      <c r="DRQ906" s="2201"/>
      <c r="DRR906" s="2201"/>
      <c r="DRS906" s="2201"/>
      <c r="DRT906" s="2201"/>
      <c r="DRU906" s="2201"/>
      <c r="DRV906" s="2201"/>
      <c r="DRW906" s="2201"/>
      <c r="DRX906" s="2201"/>
      <c r="DRY906" s="2201"/>
      <c r="DRZ906" s="2201"/>
      <c r="DSA906" s="2201"/>
      <c r="DSB906" s="2201"/>
      <c r="DSC906" s="2201"/>
      <c r="DSD906" s="2201"/>
      <c r="DSE906" s="2201"/>
      <c r="DSF906" s="2201"/>
      <c r="DSG906" s="2201"/>
      <c r="DSH906" s="2201"/>
      <c r="DSI906" s="2201"/>
      <c r="DSJ906" s="2201"/>
      <c r="DSK906" s="2201"/>
      <c r="DSL906" s="2201"/>
      <c r="DSM906" s="2201"/>
      <c r="DSN906" s="2201"/>
      <c r="DSO906" s="2201"/>
      <c r="DSP906" s="2201"/>
      <c r="DSQ906" s="2201"/>
      <c r="DSR906" s="2201"/>
      <c r="DSS906" s="2201"/>
      <c r="DST906" s="2201"/>
      <c r="DSU906" s="2201"/>
      <c r="DSV906" s="2201"/>
      <c r="DSW906" s="2201"/>
      <c r="DSX906" s="2201"/>
      <c r="DSY906" s="2201"/>
      <c r="DSZ906" s="2201"/>
      <c r="DTA906" s="2201"/>
      <c r="DTB906" s="2201"/>
      <c r="DTC906" s="2201"/>
      <c r="DTD906" s="2201"/>
      <c r="DTE906" s="2201"/>
      <c r="DTF906" s="2201"/>
      <c r="DTG906" s="2201"/>
      <c r="DTH906" s="2201"/>
      <c r="DTI906" s="2201"/>
      <c r="DTJ906" s="2201"/>
      <c r="DTK906" s="2201"/>
      <c r="DTL906" s="2201"/>
      <c r="DTM906" s="2201"/>
      <c r="DTN906" s="2201"/>
      <c r="DTO906" s="2201"/>
      <c r="DTP906" s="2201"/>
      <c r="DTQ906" s="2201"/>
      <c r="DTR906" s="2201"/>
      <c r="DTS906" s="2201"/>
      <c r="DTT906" s="2201"/>
      <c r="DTU906" s="2201"/>
      <c r="DTV906" s="2201"/>
      <c r="DTW906" s="2201"/>
      <c r="DTX906" s="2201"/>
      <c r="DTY906" s="2201"/>
      <c r="DTZ906" s="2201"/>
      <c r="DUA906" s="2201"/>
      <c r="DUB906" s="2201"/>
      <c r="DUC906" s="2201"/>
      <c r="DUD906" s="2201"/>
      <c r="DUE906" s="2201"/>
      <c r="DUF906" s="2201"/>
      <c r="DUG906" s="2201"/>
      <c r="DUH906" s="2201"/>
      <c r="DUI906" s="2201"/>
      <c r="DUJ906" s="2201"/>
      <c r="DUK906" s="2201"/>
      <c r="DUL906" s="2201"/>
      <c r="DUM906" s="2201"/>
      <c r="DUN906" s="2201"/>
      <c r="DUO906" s="2201"/>
      <c r="DUP906" s="2201"/>
      <c r="DUQ906" s="2201"/>
      <c r="DUR906" s="2201"/>
      <c r="DUS906" s="2201"/>
      <c r="DUT906" s="2201"/>
      <c r="DUU906" s="2201"/>
      <c r="DUV906" s="2201"/>
      <c r="DUW906" s="2201"/>
      <c r="DUX906" s="2201"/>
      <c r="DUY906" s="2201"/>
      <c r="DUZ906" s="2201"/>
      <c r="DVA906" s="2201"/>
      <c r="DVB906" s="2201"/>
      <c r="DVC906" s="2201"/>
      <c r="DVD906" s="2201"/>
      <c r="DVE906" s="2201"/>
      <c r="DVF906" s="2201"/>
      <c r="DVG906" s="2201"/>
      <c r="DVH906" s="2201"/>
      <c r="DVI906" s="2201"/>
      <c r="DVJ906" s="2201"/>
      <c r="DVK906" s="2201"/>
      <c r="DVL906" s="2201"/>
      <c r="DVM906" s="2201"/>
      <c r="DVN906" s="2201"/>
      <c r="DVO906" s="2201"/>
      <c r="DVP906" s="2201"/>
      <c r="DVQ906" s="2201"/>
      <c r="DVR906" s="2201"/>
      <c r="DVS906" s="2201"/>
      <c r="DVT906" s="2201"/>
      <c r="DVU906" s="2201"/>
      <c r="DVV906" s="2201"/>
      <c r="DVW906" s="2201"/>
      <c r="DVX906" s="2201"/>
      <c r="DVY906" s="2201"/>
      <c r="DVZ906" s="2201"/>
      <c r="DWA906" s="2201"/>
      <c r="DWB906" s="2201"/>
      <c r="DWC906" s="2201"/>
      <c r="DWD906" s="2201"/>
      <c r="DWE906" s="2201"/>
      <c r="DWF906" s="2201"/>
      <c r="DWG906" s="2201"/>
      <c r="DWH906" s="2201"/>
      <c r="DWI906" s="2201"/>
      <c r="DWJ906" s="2201"/>
      <c r="DWK906" s="2201"/>
      <c r="DWL906" s="2201"/>
      <c r="DWM906" s="2201"/>
      <c r="DWN906" s="2201"/>
      <c r="DWO906" s="2201"/>
      <c r="DWP906" s="2201"/>
      <c r="DWQ906" s="2201"/>
      <c r="DWR906" s="2201"/>
      <c r="DWS906" s="2201"/>
      <c r="DWT906" s="2201"/>
      <c r="DWU906" s="2201"/>
      <c r="DWV906" s="2201"/>
      <c r="DWW906" s="2201"/>
      <c r="DWX906" s="2201"/>
      <c r="DWY906" s="2201"/>
      <c r="DWZ906" s="2201"/>
      <c r="DXA906" s="2201"/>
      <c r="DXB906" s="2201"/>
      <c r="DXC906" s="2201"/>
      <c r="DXG906" s="2201"/>
      <c r="DXH906" s="2201"/>
      <c r="DXI906" s="2201"/>
      <c r="DXJ906" s="2201"/>
      <c r="DXK906" s="2201"/>
      <c r="DXL906" s="2201"/>
      <c r="DXM906" s="2201"/>
      <c r="DXN906" s="2201"/>
      <c r="DXO906" s="2201"/>
      <c r="DXP906" s="2201"/>
      <c r="DXQ906" s="2201"/>
      <c r="DXR906" s="2201"/>
      <c r="DXS906" s="2201"/>
      <c r="DXT906" s="2201"/>
      <c r="DXU906" s="2201"/>
      <c r="DXV906" s="2201"/>
      <c r="DXW906" s="2201"/>
      <c r="DXX906" s="2201"/>
      <c r="DXY906" s="2201"/>
      <c r="DXZ906" s="2201"/>
      <c r="DYA906" s="2201"/>
      <c r="DYB906" s="2201"/>
      <c r="DYC906" s="2201"/>
      <c r="DYD906" s="2201"/>
      <c r="DYE906" s="2201"/>
      <c r="DYF906" s="2201"/>
      <c r="DYG906" s="2201"/>
      <c r="DYH906" s="2201"/>
      <c r="DYI906" s="2201"/>
      <c r="DYJ906" s="2201"/>
      <c r="DYK906" s="2201"/>
      <c r="DYL906" s="2201"/>
      <c r="DYM906" s="2201"/>
      <c r="DYN906" s="2201"/>
      <c r="DYO906" s="2201"/>
      <c r="DYP906" s="2201"/>
      <c r="DYQ906" s="2201"/>
      <c r="DYR906" s="2201"/>
      <c r="DYS906" s="2201"/>
      <c r="DYT906" s="2201"/>
      <c r="DYU906" s="2201"/>
      <c r="DYV906" s="2201"/>
      <c r="DYW906" s="2201"/>
      <c r="DYX906" s="2201"/>
      <c r="DYY906" s="2201"/>
      <c r="DYZ906" s="2201"/>
      <c r="DZA906" s="2201"/>
      <c r="DZB906" s="2201"/>
      <c r="DZC906" s="2201"/>
      <c r="DZD906" s="2201"/>
      <c r="DZE906" s="2201"/>
      <c r="DZF906" s="2201"/>
      <c r="DZG906" s="2201"/>
      <c r="DZH906" s="2201"/>
      <c r="DZI906" s="2201"/>
      <c r="DZJ906" s="2201"/>
      <c r="DZK906" s="2201"/>
      <c r="DZL906" s="2201"/>
      <c r="DZM906" s="2201"/>
      <c r="DZN906" s="2201"/>
      <c r="DZO906" s="2201"/>
      <c r="DZP906" s="2201"/>
      <c r="DZQ906" s="2201"/>
      <c r="DZR906" s="2201"/>
      <c r="DZS906" s="2201"/>
      <c r="DZT906" s="2201"/>
      <c r="DZU906" s="2201"/>
      <c r="DZV906" s="2201"/>
      <c r="DZW906" s="2201"/>
      <c r="DZX906" s="2201"/>
      <c r="DZY906" s="2201"/>
      <c r="DZZ906" s="2201"/>
      <c r="EAA906" s="2201"/>
      <c r="EAB906" s="2201"/>
      <c r="EAC906" s="2201"/>
      <c r="EAD906" s="2201"/>
      <c r="EAE906" s="2201"/>
      <c r="EAF906" s="2201"/>
      <c r="EAG906" s="2201"/>
      <c r="EAH906" s="2201"/>
      <c r="EAI906" s="2201"/>
      <c r="EAJ906" s="2201"/>
      <c r="EAK906" s="2201"/>
      <c r="EAL906" s="2201"/>
      <c r="EAM906" s="2201"/>
      <c r="EAN906" s="2201"/>
      <c r="EAO906" s="2201"/>
      <c r="EAP906" s="2201"/>
      <c r="EAQ906" s="2201"/>
      <c r="EAR906" s="2201"/>
      <c r="EAS906" s="2201"/>
      <c r="EAT906" s="2201"/>
      <c r="EAU906" s="2201"/>
      <c r="EAV906" s="2201"/>
      <c r="EAW906" s="2201"/>
      <c r="EAX906" s="2201"/>
      <c r="EAY906" s="2201"/>
      <c r="EAZ906" s="2201"/>
      <c r="EBA906" s="2201"/>
      <c r="EBB906" s="2201"/>
      <c r="EBC906" s="2201"/>
      <c r="EBD906" s="2201"/>
      <c r="EBE906" s="2201"/>
      <c r="EBF906" s="2201"/>
      <c r="EBG906" s="2201"/>
      <c r="EBH906" s="2201"/>
      <c r="EBI906" s="2201"/>
      <c r="EBJ906" s="2201"/>
      <c r="EBK906" s="2201"/>
      <c r="EBL906" s="2201"/>
      <c r="EBM906" s="2201"/>
      <c r="EBN906" s="2201"/>
      <c r="EBO906" s="2201"/>
      <c r="EBP906" s="2201"/>
      <c r="EBQ906" s="2201"/>
      <c r="EBR906" s="2201"/>
      <c r="EBS906" s="2201"/>
      <c r="EBT906" s="2201"/>
      <c r="EBU906" s="2201"/>
      <c r="EBV906" s="2201"/>
      <c r="EBW906" s="2201"/>
      <c r="EBX906" s="2201"/>
      <c r="EBY906" s="2201"/>
      <c r="EBZ906" s="2201"/>
      <c r="ECA906" s="2201"/>
      <c r="ECB906" s="2201"/>
      <c r="ECC906" s="2201"/>
      <c r="ECD906" s="2201"/>
      <c r="ECE906" s="2201"/>
      <c r="ECF906" s="2201"/>
      <c r="ECG906" s="2201"/>
      <c r="ECH906" s="2201"/>
      <c r="ECI906" s="2201"/>
      <c r="ECJ906" s="2201"/>
      <c r="ECK906" s="2201"/>
      <c r="ECL906" s="2201"/>
      <c r="ECM906" s="2201"/>
      <c r="ECN906" s="2201"/>
      <c r="ECO906" s="2201"/>
      <c r="ECP906" s="2201"/>
      <c r="ECQ906" s="2201"/>
      <c r="ECR906" s="2201"/>
      <c r="ECS906" s="2201"/>
      <c r="ECT906" s="2201"/>
      <c r="ECU906" s="2201"/>
      <c r="ECV906" s="2201"/>
      <c r="ECW906" s="2201"/>
      <c r="ECX906" s="2201"/>
      <c r="ECY906" s="2201"/>
      <c r="ECZ906" s="2201"/>
      <c r="EDA906" s="2201"/>
      <c r="EDB906" s="2201"/>
      <c r="EDC906" s="2201"/>
      <c r="EDD906" s="2201"/>
      <c r="EDE906" s="2201"/>
      <c r="EDF906" s="2201"/>
      <c r="EDG906" s="2201"/>
      <c r="EDH906" s="2201"/>
      <c r="EDI906" s="2201"/>
      <c r="EDJ906" s="2201"/>
      <c r="EDK906" s="2201"/>
      <c r="EDL906" s="2201"/>
      <c r="EDM906" s="2201"/>
      <c r="EDN906" s="2201"/>
      <c r="EDO906" s="2201"/>
      <c r="EDP906" s="2201"/>
      <c r="EDQ906" s="2201"/>
      <c r="EDR906" s="2201"/>
      <c r="EDS906" s="2201"/>
      <c r="EDT906" s="2201"/>
      <c r="EDU906" s="2201"/>
      <c r="EDV906" s="2201"/>
      <c r="EDW906" s="2201"/>
      <c r="EDX906" s="2201"/>
      <c r="EDY906" s="2201"/>
      <c r="EDZ906" s="2201"/>
      <c r="EEA906" s="2201"/>
      <c r="EEB906" s="2201"/>
      <c r="EEC906" s="2201"/>
      <c r="EED906" s="2201"/>
      <c r="EEE906" s="2201"/>
      <c r="EEF906" s="2201"/>
      <c r="EEG906" s="2201"/>
      <c r="EEH906" s="2201"/>
      <c r="EEI906" s="2201"/>
      <c r="EEJ906" s="2201"/>
      <c r="EEK906" s="2201"/>
      <c r="EEL906" s="2201"/>
      <c r="EEM906" s="2201"/>
      <c r="EEN906" s="2201"/>
      <c r="EEO906" s="2201"/>
      <c r="EEP906" s="2201"/>
      <c r="EEQ906" s="2201"/>
      <c r="EER906" s="2201"/>
      <c r="EES906" s="2201"/>
      <c r="EET906" s="2201"/>
      <c r="EEU906" s="2201"/>
      <c r="EEV906" s="2201"/>
      <c r="EEW906" s="2201"/>
      <c r="EEX906" s="2201"/>
      <c r="EEY906" s="2201"/>
      <c r="EEZ906" s="2201"/>
      <c r="EFA906" s="2201"/>
      <c r="EFB906" s="2201"/>
      <c r="EFC906" s="2201"/>
      <c r="EFD906" s="2201"/>
      <c r="EFE906" s="2201"/>
      <c r="EFF906" s="2201"/>
      <c r="EFG906" s="2201"/>
      <c r="EFH906" s="2201"/>
      <c r="EFI906" s="2201"/>
      <c r="EFJ906" s="2201"/>
      <c r="EFK906" s="2201"/>
      <c r="EFL906" s="2201"/>
      <c r="EFM906" s="2201"/>
      <c r="EFN906" s="2201"/>
      <c r="EFO906" s="2201"/>
      <c r="EFP906" s="2201"/>
      <c r="EFQ906" s="2201"/>
      <c r="EFR906" s="2201"/>
      <c r="EFS906" s="2201"/>
      <c r="EFT906" s="2201"/>
      <c r="EFU906" s="2201"/>
      <c r="EFV906" s="2201"/>
      <c r="EFW906" s="2201"/>
      <c r="EFX906" s="2201"/>
      <c r="EFY906" s="2201"/>
      <c r="EFZ906" s="2201"/>
      <c r="EGA906" s="2201"/>
      <c r="EGB906" s="2201"/>
      <c r="EGC906" s="2201"/>
      <c r="EGD906" s="2201"/>
      <c r="EGE906" s="2201"/>
      <c r="EGF906" s="2201"/>
      <c r="EGG906" s="2201"/>
      <c r="EGH906" s="2201"/>
      <c r="EGI906" s="2201"/>
      <c r="EGJ906" s="2201"/>
      <c r="EGK906" s="2201"/>
      <c r="EGL906" s="2201"/>
      <c r="EGM906" s="2201"/>
      <c r="EGN906" s="2201"/>
      <c r="EGO906" s="2201"/>
      <c r="EGP906" s="2201"/>
      <c r="EGQ906" s="2201"/>
      <c r="EGR906" s="2201"/>
      <c r="EGS906" s="2201"/>
      <c r="EGT906" s="2201"/>
      <c r="EGU906" s="2201"/>
      <c r="EGV906" s="2201"/>
      <c r="EGW906" s="2201"/>
      <c r="EGX906" s="2201"/>
      <c r="EGY906" s="2201"/>
      <c r="EHC906" s="2201"/>
      <c r="EHD906" s="2201"/>
      <c r="EHE906" s="2201"/>
      <c r="EHF906" s="2201"/>
      <c r="EHG906" s="2201"/>
      <c r="EHH906" s="2201"/>
      <c r="EHI906" s="2201"/>
      <c r="EHJ906" s="2201"/>
      <c r="EHK906" s="2201"/>
      <c r="EHL906" s="2201"/>
      <c r="EHM906" s="2201"/>
      <c r="EHN906" s="2201"/>
      <c r="EHO906" s="2201"/>
      <c r="EHP906" s="2201"/>
      <c r="EHQ906" s="2201"/>
      <c r="EHR906" s="2201"/>
      <c r="EHS906" s="2201"/>
      <c r="EHT906" s="2201"/>
      <c r="EHU906" s="2201"/>
      <c r="EHV906" s="2201"/>
      <c r="EHW906" s="2201"/>
      <c r="EHX906" s="2201"/>
      <c r="EHY906" s="2201"/>
      <c r="EHZ906" s="2201"/>
      <c r="EIA906" s="2201"/>
      <c r="EIB906" s="2201"/>
      <c r="EIC906" s="2201"/>
      <c r="EID906" s="2201"/>
      <c r="EIE906" s="2201"/>
      <c r="EIF906" s="2201"/>
      <c r="EIG906" s="2201"/>
      <c r="EIH906" s="2201"/>
      <c r="EII906" s="2201"/>
      <c r="EIJ906" s="2201"/>
      <c r="EIK906" s="2201"/>
      <c r="EIL906" s="2201"/>
      <c r="EIM906" s="2201"/>
      <c r="EIN906" s="2201"/>
      <c r="EIO906" s="2201"/>
      <c r="EIP906" s="2201"/>
      <c r="EIQ906" s="2201"/>
      <c r="EIR906" s="2201"/>
      <c r="EIS906" s="2201"/>
      <c r="EIT906" s="2201"/>
      <c r="EIU906" s="2201"/>
      <c r="EIV906" s="2201"/>
      <c r="EIW906" s="2201"/>
      <c r="EIX906" s="2201"/>
      <c r="EIY906" s="2201"/>
      <c r="EIZ906" s="2201"/>
      <c r="EJA906" s="2201"/>
      <c r="EJB906" s="2201"/>
      <c r="EJC906" s="2201"/>
      <c r="EJD906" s="2201"/>
      <c r="EJE906" s="2201"/>
      <c r="EJF906" s="2201"/>
      <c r="EJG906" s="2201"/>
      <c r="EJH906" s="2201"/>
      <c r="EJI906" s="2201"/>
      <c r="EJJ906" s="2201"/>
      <c r="EJK906" s="2201"/>
      <c r="EJL906" s="2201"/>
      <c r="EJM906" s="2201"/>
      <c r="EJN906" s="2201"/>
      <c r="EJO906" s="2201"/>
      <c r="EJP906" s="2201"/>
      <c r="EJQ906" s="2201"/>
      <c r="EJR906" s="2201"/>
      <c r="EJS906" s="2201"/>
      <c r="EJT906" s="2201"/>
      <c r="EJU906" s="2201"/>
      <c r="EJV906" s="2201"/>
      <c r="EJW906" s="2201"/>
      <c r="EJX906" s="2201"/>
      <c r="EJY906" s="2201"/>
      <c r="EJZ906" s="2201"/>
      <c r="EKA906" s="2201"/>
      <c r="EKB906" s="2201"/>
      <c r="EKC906" s="2201"/>
      <c r="EKD906" s="2201"/>
      <c r="EKE906" s="2201"/>
      <c r="EKF906" s="2201"/>
      <c r="EKG906" s="2201"/>
      <c r="EKH906" s="2201"/>
      <c r="EKI906" s="2201"/>
      <c r="EKJ906" s="2201"/>
      <c r="EKK906" s="2201"/>
      <c r="EKL906" s="2201"/>
      <c r="EKM906" s="2201"/>
      <c r="EKN906" s="2201"/>
      <c r="EKO906" s="2201"/>
      <c r="EKP906" s="2201"/>
      <c r="EKQ906" s="2201"/>
      <c r="EKR906" s="2201"/>
      <c r="EKS906" s="2201"/>
      <c r="EKT906" s="2201"/>
      <c r="EKU906" s="2201"/>
      <c r="EKV906" s="2201"/>
      <c r="EKW906" s="2201"/>
      <c r="EKX906" s="2201"/>
      <c r="EKY906" s="2201"/>
      <c r="EKZ906" s="2201"/>
      <c r="ELA906" s="2201"/>
      <c r="ELB906" s="2201"/>
      <c r="ELC906" s="2201"/>
      <c r="ELD906" s="2201"/>
      <c r="ELE906" s="2201"/>
      <c r="ELF906" s="2201"/>
      <c r="ELG906" s="2201"/>
      <c r="ELH906" s="2201"/>
      <c r="ELI906" s="2201"/>
      <c r="ELJ906" s="2201"/>
      <c r="ELK906" s="2201"/>
      <c r="ELL906" s="2201"/>
      <c r="ELM906" s="2201"/>
      <c r="ELN906" s="2201"/>
      <c r="ELO906" s="2201"/>
      <c r="ELP906" s="2201"/>
      <c r="ELQ906" s="2201"/>
      <c r="ELR906" s="2201"/>
      <c r="ELS906" s="2201"/>
      <c r="ELT906" s="2201"/>
      <c r="ELU906" s="2201"/>
      <c r="ELV906" s="2201"/>
      <c r="ELW906" s="2201"/>
      <c r="ELX906" s="2201"/>
      <c r="ELY906" s="2201"/>
      <c r="ELZ906" s="2201"/>
      <c r="EMA906" s="2201"/>
      <c r="EMB906" s="2201"/>
      <c r="EMC906" s="2201"/>
      <c r="EMD906" s="2201"/>
      <c r="EME906" s="2201"/>
      <c r="EMF906" s="2201"/>
      <c r="EMG906" s="2201"/>
      <c r="EMH906" s="2201"/>
      <c r="EMI906" s="2201"/>
      <c r="EMJ906" s="2201"/>
      <c r="EMK906" s="2201"/>
      <c r="EML906" s="2201"/>
      <c r="EMM906" s="2201"/>
      <c r="EMN906" s="2201"/>
      <c r="EMO906" s="2201"/>
      <c r="EMP906" s="2201"/>
      <c r="EMQ906" s="2201"/>
      <c r="EMR906" s="2201"/>
      <c r="EMS906" s="2201"/>
      <c r="EMT906" s="2201"/>
      <c r="EMU906" s="2201"/>
      <c r="EMV906" s="2201"/>
      <c r="EMW906" s="2201"/>
      <c r="EMX906" s="2201"/>
      <c r="EMY906" s="2201"/>
      <c r="EMZ906" s="2201"/>
      <c r="ENA906" s="2201"/>
      <c r="ENB906" s="2201"/>
      <c r="ENC906" s="2201"/>
      <c r="END906" s="2201"/>
      <c r="ENE906" s="2201"/>
      <c r="ENF906" s="2201"/>
      <c r="ENG906" s="2201"/>
      <c r="ENH906" s="2201"/>
      <c r="ENI906" s="2201"/>
      <c r="ENJ906" s="2201"/>
      <c r="ENK906" s="2201"/>
      <c r="ENL906" s="2201"/>
      <c r="ENM906" s="2201"/>
      <c r="ENN906" s="2201"/>
      <c r="ENO906" s="2201"/>
      <c r="ENP906" s="2201"/>
      <c r="ENQ906" s="2201"/>
      <c r="ENR906" s="2201"/>
      <c r="ENS906" s="2201"/>
      <c r="ENT906" s="2201"/>
      <c r="ENU906" s="2201"/>
      <c r="ENV906" s="2201"/>
      <c r="ENW906" s="2201"/>
      <c r="ENX906" s="2201"/>
      <c r="ENY906" s="2201"/>
      <c r="ENZ906" s="2201"/>
      <c r="EOA906" s="2201"/>
      <c r="EOB906" s="2201"/>
      <c r="EOC906" s="2201"/>
      <c r="EOD906" s="2201"/>
      <c r="EOE906" s="2201"/>
      <c r="EOF906" s="2201"/>
      <c r="EOG906" s="2201"/>
      <c r="EOH906" s="2201"/>
      <c r="EOI906" s="2201"/>
      <c r="EOJ906" s="2201"/>
      <c r="EOK906" s="2201"/>
      <c r="EOL906" s="2201"/>
      <c r="EOM906" s="2201"/>
      <c r="EON906" s="2201"/>
      <c r="EOO906" s="2201"/>
      <c r="EOP906" s="2201"/>
      <c r="EOQ906" s="2201"/>
      <c r="EOR906" s="2201"/>
      <c r="EOS906" s="2201"/>
      <c r="EOT906" s="2201"/>
      <c r="EOU906" s="2201"/>
      <c r="EOV906" s="2201"/>
      <c r="EOW906" s="2201"/>
      <c r="EOX906" s="2201"/>
      <c r="EOY906" s="2201"/>
      <c r="EOZ906" s="2201"/>
      <c r="EPA906" s="2201"/>
      <c r="EPB906" s="2201"/>
      <c r="EPC906" s="2201"/>
      <c r="EPD906" s="2201"/>
      <c r="EPE906" s="2201"/>
      <c r="EPF906" s="2201"/>
      <c r="EPG906" s="2201"/>
      <c r="EPH906" s="2201"/>
      <c r="EPI906" s="2201"/>
      <c r="EPJ906" s="2201"/>
      <c r="EPK906" s="2201"/>
      <c r="EPL906" s="2201"/>
      <c r="EPM906" s="2201"/>
      <c r="EPN906" s="2201"/>
      <c r="EPO906" s="2201"/>
      <c r="EPP906" s="2201"/>
      <c r="EPQ906" s="2201"/>
      <c r="EPR906" s="2201"/>
      <c r="EPS906" s="2201"/>
      <c r="EPT906" s="2201"/>
      <c r="EPU906" s="2201"/>
      <c r="EPV906" s="2201"/>
      <c r="EPW906" s="2201"/>
      <c r="EPX906" s="2201"/>
      <c r="EPY906" s="2201"/>
      <c r="EPZ906" s="2201"/>
      <c r="EQA906" s="2201"/>
      <c r="EQB906" s="2201"/>
      <c r="EQC906" s="2201"/>
      <c r="EQD906" s="2201"/>
      <c r="EQE906" s="2201"/>
      <c r="EQF906" s="2201"/>
      <c r="EQG906" s="2201"/>
      <c r="EQH906" s="2201"/>
      <c r="EQI906" s="2201"/>
      <c r="EQJ906" s="2201"/>
      <c r="EQK906" s="2201"/>
      <c r="EQL906" s="2201"/>
      <c r="EQM906" s="2201"/>
      <c r="EQN906" s="2201"/>
      <c r="EQO906" s="2201"/>
      <c r="EQP906" s="2201"/>
      <c r="EQQ906" s="2201"/>
      <c r="EQR906" s="2201"/>
      <c r="EQS906" s="2201"/>
      <c r="EQT906" s="2201"/>
      <c r="EQU906" s="2201"/>
      <c r="EQY906" s="2201"/>
      <c r="EQZ906" s="2201"/>
      <c r="ERA906" s="2201"/>
      <c r="ERB906" s="2201"/>
      <c r="ERC906" s="2201"/>
      <c r="ERD906" s="2201"/>
      <c r="ERE906" s="2201"/>
      <c r="ERF906" s="2201"/>
      <c r="ERG906" s="2201"/>
      <c r="ERH906" s="2201"/>
      <c r="ERI906" s="2201"/>
      <c r="ERJ906" s="2201"/>
      <c r="ERK906" s="2201"/>
      <c r="ERL906" s="2201"/>
      <c r="ERM906" s="2201"/>
      <c r="ERN906" s="2201"/>
      <c r="ERO906" s="2201"/>
      <c r="ERP906" s="2201"/>
      <c r="ERQ906" s="2201"/>
      <c r="ERR906" s="2201"/>
      <c r="ERS906" s="2201"/>
      <c r="ERT906" s="2201"/>
      <c r="ERU906" s="2201"/>
      <c r="ERV906" s="2201"/>
      <c r="ERW906" s="2201"/>
      <c r="ERX906" s="2201"/>
      <c r="ERY906" s="2201"/>
      <c r="ERZ906" s="2201"/>
      <c r="ESA906" s="2201"/>
      <c r="ESB906" s="2201"/>
      <c r="ESC906" s="2201"/>
      <c r="ESD906" s="2201"/>
      <c r="ESE906" s="2201"/>
      <c r="ESF906" s="2201"/>
      <c r="ESG906" s="2201"/>
      <c r="ESH906" s="2201"/>
      <c r="ESI906" s="2201"/>
      <c r="ESJ906" s="2201"/>
      <c r="ESK906" s="2201"/>
      <c r="ESL906" s="2201"/>
      <c r="ESM906" s="2201"/>
      <c r="ESN906" s="2201"/>
      <c r="ESO906" s="2201"/>
      <c r="ESP906" s="2201"/>
      <c r="ESQ906" s="2201"/>
      <c r="ESR906" s="2201"/>
      <c r="ESS906" s="2201"/>
      <c r="EST906" s="2201"/>
      <c r="ESU906" s="2201"/>
      <c r="ESV906" s="2201"/>
      <c r="ESW906" s="2201"/>
      <c r="ESX906" s="2201"/>
      <c r="ESY906" s="2201"/>
      <c r="ESZ906" s="2201"/>
      <c r="ETA906" s="2201"/>
      <c r="ETB906" s="2201"/>
      <c r="ETC906" s="2201"/>
      <c r="ETD906" s="2201"/>
      <c r="ETE906" s="2201"/>
      <c r="ETF906" s="2201"/>
      <c r="ETG906" s="2201"/>
      <c r="ETH906" s="2201"/>
      <c r="ETI906" s="2201"/>
      <c r="ETJ906" s="2201"/>
      <c r="ETK906" s="2201"/>
      <c r="ETL906" s="2201"/>
      <c r="ETM906" s="2201"/>
      <c r="ETN906" s="2201"/>
      <c r="ETO906" s="2201"/>
      <c r="ETP906" s="2201"/>
      <c r="ETQ906" s="2201"/>
      <c r="ETR906" s="2201"/>
      <c r="ETS906" s="2201"/>
      <c r="ETT906" s="2201"/>
      <c r="ETU906" s="2201"/>
      <c r="ETV906" s="2201"/>
      <c r="ETW906" s="2201"/>
      <c r="ETX906" s="2201"/>
      <c r="ETY906" s="2201"/>
      <c r="ETZ906" s="2201"/>
      <c r="EUA906" s="2201"/>
      <c r="EUB906" s="2201"/>
      <c r="EUC906" s="2201"/>
      <c r="EUD906" s="2201"/>
      <c r="EUE906" s="2201"/>
      <c r="EUF906" s="2201"/>
      <c r="EUG906" s="2201"/>
      <c r="EUH906" s="2201"/>
      <c r="EUI906" s="2201"/>
      <c r="EUJ906" s="2201"/>
      <c r="EUK906" s="2201"/>
      <c r="EUL906" s="2201"/>
      <c r="EUM906" s="2201"/>
      <c r="EUN906" s="2201"/>
      <c r="EUO906" s="2201"/>
      <c r="EUP906" s="2201"/>
      <c r="EUQ906" s="2201"/>
      <c r="EUR906" s="2201"/>
      <c r="EUS906" s="2201"/>
      <c r="EUT906" s="2201"/>
      <c r="EUU906" s="2201"/>
      <c r="EUV906" s="2201"/>
      <c r="EUW906" s="2201"/>
      <c r="EUX906" s="2201"/>
      <c r="EUY906" s="2201"/>
      <c r="EUZ906" s="2201"/>
      <c r="EVA906" s="2201"/>
      <c r="EVB906" s="2201"/>
      <c r="EVC906" s="2201"/>
      <c r="EVD906" s="2201"/>
      <c r="EVE906" s="2201"/>
      <c r="EVF906" s="2201"/>
      <c r="EVG906" s="2201"/>
      <c r="EVH906" s="2201"/>
      <c r="EVI906" s="2201"/>
      <c r="EVJ906" s="2201"/>
      <c r="EVK906" s="2201"/>
      <c r="EVL906" s="2201"/>
      <c r="EVM906" s="2201"/>
      <c r="EVN906" s="2201"/>
      <c r="EVO906" s="2201"/>
      <c r="EVP906" s="2201"/>
      <c r="EVQ906" s="2201"/>
      <c r="EVR906" s="2201"/>
      <c r="EVS906" s="2201"/>
      <c r="EVT906" s="2201"/>
      <c r="EVU906" s="2201"/>
      <c r="EVV906" s="2201"/>
      <c r="EVW906" s="2201"/>
      <c r="EVX906" s="2201"/>
      <c r="EVY906" s="2201"/>
      <c r="EVZ906" s="2201"/>
      <c r="EWA906" s="2201"/>
      <c r="EWB906" s="2201"/>
      <c r="EWC906" s="2201"/>
      <c r="EWD906" s="2201"/>
      <c r="EWE906" s="2201"/>
      <c r="EWF906" s="2201"/>
      <c r="EWG906" s="2201"/>
      <c r="EWH906" s="2201"/>
      <c r="EWI906" s="2201"/>
      <c r="EWJ906" s="2201"/>
      <c r="EWK906" s="2201"/>
      <c r="EWL906" s="2201"/>
      <c r="EWM906" s="2201"/>
      <c r="EWN906" s="2201"/>
      <c r="EWO906" s="2201"/>
      <c r="EWP906" s="2201"/>
      <c r="EWQ906" s="2201"/>
      <c r="EWR906" s="2201"/>
      <c r="EWS906" s="2201"/>
      <c r="EWT906" s="2201"/>
      <c r="EWU906" s="2201"/>
      <c r="EWV906" s="2201"/>
      <c r="EWW906" s="2201"/>
      <c r="EWX906" s="2201"/>
      <c r="EWY906" s="2201"/>
      <c r="EWZ906" s="2201"/>
      <c r="EXA906" s="2201"/>
      <c r="EXB906" s="2201"/>
      <c r="EXC906" s="2201"/>
      <c r="EXD906" s="2201"/>
      <c r="EXE906" s="2201"/>
      <c r="EXF906" s="2201"/>
      <c r="EXG906" s="2201"/>
      <c r="EXH906" s="2201"/>
      <c r="EXI906" s="2201"/>
      <c r="EXJ906" s="2201"/>
      <c r="EXK906" s="2201"/>
      <c r="EXL906" s="2201"/>
      <c r="EXM906" s="2201"/>
      <c r="EXN906" s="2201"/>
      <c r="EXO906" s="2201"/>
      <c r="EXP906" s="2201"/>
      <c r="EXQ906" s="2201"/>
      <c r="EXR906" s="2201"/>
      <c r="EXS906" s="2201"/>
      <c r="EXT906" s="2201"/>
      <c r="EXU906" s="2201"/>
      <c r="EXV906" s="2201"/>
      <c r="EXW906" s="2201"/>
      <c r="EXX906" s="2201"/>
      <c r="EXY906" s="2201"/>
      <c r="EXZ906" s="2201"/>
      <c r="EYA906" s="2201"/>
      <c r="EYB906" s="2201"/>
      <c r="EYC906" s="2201"/>
      <c r="EYD906" s="2201"/>
      <c r="EYE906" s="2201"/>
      <c r="EYF906" s="2201"/>
      <c r="EYG906" s="2201"/>
      <c r="EYH906" s="2201"/>
      <c r="EYI906" s="2201"/>
      <c r="EYJ906" s="2201"/>
      <c r="EYK906" s="2201"/>
      <c r="EYL906" s="2201"/>
      <c r="EYM906" s="2201"/>
      <c r="EYN906" s="2201"/>
      <c r="EYO906" s="2201"/>
      <c r="EYP906" s="2201"/>
      <c r="EYQ906" s="2201"/>
      <c r="EYR906" s="2201"/>
      <c r="EYS906" s="2201"/>
      <c r="EYT906" s="2201"/>
      <c r="EYU906" s="2201"/>
      <c r="EYV906" s="2201"/>
      <c r="EYW906" s="2201"/>
      <c r="EYX906" s="2201"/>
      <c r="EYY906" s="2201"/>
      <c r="EYZ906" s="2201"/>
      <c r="EZA906" s="2201"/>
      <c r="EZB906" s="2201"/>
      <c r="EZC906" s="2201"/>
      <c r="EZD906" s="2201"/>
      <c r="EZE906" s="2201"/>
      <c r="EZF906" s="2201"/>
      <c r="EZG906" s="2201"/>
      <c r="EZH906" s="2201"/>
      <c r="EZI906" s="2201"/>
      <c r="EZJ906" s="2201"/>
      <c r="EZK906" s="2201"/>
      <c r="EZL906" s="2201"/>
      <c r="EZM906" s="2201"/>
      <c r="EZN906" s="2201"/>
      <c r="EZO906" s="2201"/>
      <c r="EZP906" s="2201"/>
      <c r="EZQ906" s="2201"/>
      <c r="EZR906" s="2201"/>
      <c r="EZS906" s="2201"/>
      <c r="EZT906" s="2201"/>
      <c r="EZU906" s="2201"/>
      <c r="EZV906" s="2201"/>
      <c r="EZW906" s="2201"/>
      <c r="EZX906" s="2201"/>
      <c r="EZY906" s="2201"/>
      <c r="EZZ906" s="2201"/>
      <c r="FAA906" s="2201"/>
      <c r="FAB906" s="2201"/>
      <c r="FAC906" s="2201"/>
      <c r="FAD906" s="2201"/>
      <c r="FAE906" s="2201"/>
      <c r="FAF906" s="2201"/>
      <c r="FAG906" s="2201"/>
      <c r="FAH906" s="2201"/>
      <c r="FAI906" s="2201"/>
      <c r="FAJ906" s="2201"/>
      <c r="FAK906" s="2201"/>
      <c r="FAL906" s="2201"/>
      <c r="FAM906" s="2201"/>
      <c r="FAN906" s="2201"/>
      <c r="FAO906" s="2201"/>
      <c r="FAP906" s="2201"/>
      <c r="FAQ906" s="2201"/>
      <c r="FAU906" s="2201"/>
      <c r="FAV906" s="2201"/>
      <c r="FAW906" s="2201"/>
      <c r="FAX906" s="2201"/>
      <c r="FAY906" s="2201"/>
      <c r="FAZ906" s="2201"/>
      <c r="FBA906" s="2201"/>
      <c r="FBB906" s="2201"/>
      <c r="FBC906" s="2201"/>
      <c r="FBD906" s="2201"/>
      <c r="FBE906" s="2201"/>
      <c r="FBF906" s="2201"/>
      <c r="FBG906" s="2201"/>
      <c r="FBH906" s="2201"/>
      <c r="FBI906" s="2201"/>
      <c r="FBJ906" s="2201"/>
      <c r="FBK906" s="2201"/>
      <c r="FBL906" s="2201"/>
      <c r="FBM906" s="2201"/>
      <c r="FBN906" s="2201"/>
      <c r="FBO906" s="2201"/>
      <c r="FBP906" s="2201"/>
      <c r="FBQ906" s="2201"/>
      <c r="FBR906" s="2201"/>
      <c r="FBS906" s="2201"/>
      <c r="FBT906" s="2201"/>
      <c r="FBU906" s="2201"/>
      <c r="FBV906" s="2201"/>
      <c r="FBW906" s="2201"/>
      <c r="FBX906" s="2201"/>
      <c r="FBY906" s="2201"/>
      <c r="FBZ906" s="2201"/>
      <c r="FCA906" s="2201"/>
      <c r="FCB906" s="2201"/>
      <c r="FCC906" s="2201"/>
      <c r="FCD906" s="2201"/>
      <c r="FCE906" s="2201"/>
      <c r="FCF906" s="2201"/>
      <c r="FCG906" s="2201"/>
      <c r="FCH906" s="2201"/>
      <c r="FCI906" s="2201"/>
      <c r="FCJ906" s="2201"/>
      <c r="FCK906" s="2201"/>
      <c r="FCL906" s="2201"/>
      <c r="FCM906" s="2201"/>
      <c r="FCN906" s="2201"/>
      <c r="FCO906" s="2201"/>
      <c r="FCP906" s="2201"/>
      <c r="FCQ906" s="2201"/>
      <c r="FCR906" s="2201"/>
      <c r="FCS906" s="2201"/>
      <c r="FCT906" s="2201"/>
      <c r="FCU906" s="2201"/>
      <c r="FCV906" s="2201"/>
      <c r="FCW906" s="2201"/>
      <c r="FCX906" s="2201"/>
      <c r="FCY906" s="2201"/>
      <c r="FCZ906" s="2201"/>
      <c r="FDA906" s="2201"/>
      <c r="FDB906" s="2201"/>
      <c r="FDC906" s="2201"/>
      <c r="FDD906" s="2201"/>
      <c r="FDE906" s="2201"/>
      <c r="FDF906" s="2201"/>
      <c r="FDG906" s="2201"/>
      <c r="FDH906" s="2201"/>
      <c r="FDI906" s="2201"/>
      <c r="FDJ906" s="2201"/>
      <c r="FDK906" s="2201"/>
      <c r="FDL906" s="2201"/>
      <c r="FDM906" s="2201"/>
      <c r="FDN906" s="2201"/>
      <c r="FDO906" s="2201"/>
      <c r="FDP906" s="2201"/>
      <c r="FDQ906" s="2201"/>
      <c r="FDR906" s="2201"/>
      <c r="FDS906" s="2201"/>
      <c r="FDT906" s="2201"/>
      <c r="FDU906" s="2201"/>
      <c r="FDV906" s="2201"/>
      <c r="FDW906" s="2201"/>
      <c r="FDX906" s="2201"/>
      <c r="FDY906" s="2201"/>
      <c r="FDZ906" s="2201"/>
      <c r="FEA906" s="2201"/>
      <c r="FEB906" s="2201"/>
      <c r="FEC906" s="2201"/>
      <c r="FED906" s="2201"/>
      <c r="FEE906" s="2201"/>
      <c r="FEF906" s="2201"/>
      <c r="FEG906" s="2201"/>
      <c r="FEH906" s="2201"/>
      <c r="FEI906" s="2201"/>
      <c r="FEJ906" s="2201"/>
      <c r="FEK906" s="2201"/>
      <c r="FEL906" s="2201"/>
      <c r="FEM906" s="2201"/>
      <c r="FEN906" s="2201"/>
      <c r="FEO906" s="2201"/>
      <c r="FEP906" s="2201"/>
      <c r="FEQ906" s="2201"/>
      <c r="FER906" s="2201"/>
      <c r="FES906" s="2201"/>
      <c r="FET906" s="2201"/>
      <c r="FEU906" s="2201"/>
      <c r="FEV906" s="2201"/>
      <c r="FEW906" s="2201"/>
      <c r="FEX906" s="2201"/>
      <c r="FEY906" s="2201"/>
      <c r="FEZ906" s="2201"/>
      <c r="FFA906" s="2201"/>
      <c r="FFB906" s="2201"/>
      <c r="FFC906" s="2201"/>
      <c r="FFD906" s="2201"/>
      <c r="FFE906" s="2201"/>
      <c r="FFF906" s="2201"/>
      <c r="FFG906" s="2201"/>
      <c r="FFH906" s="2201"/>
      <c r="FFI906" s="2201"/>
      <c r="FFJ906" s="2201"/>
      <c r="FFK906" s="2201"/>
      <c r="FFL906" s="2201"/>
      <c r="FFM906" s="2201"/>
      <c r="FFN906" s="2201"/>
      <c r="FFO906" s="2201"/>
      <c r="FFP906" s="2201"/>
      <c r="FFQ906" s="2201"/>
      <c r="FFR906" s="2201"/>
      <c r="FFS906" s="2201"/>
      <c r="FFT906" s="2201"/>
      <c r="FFU906" s="2201"/>
      <c r="FFV906" s="2201"/>
      <c r="FFW906" s="2201"/>
      <c r="FFX906" s="2201"/>
      <c r="FFY906" s="2201"/>
      <c r="FFZ906" s="2201"/>
      <c r="FGA906" s="2201"/>
      <c r="FGB906" s="2201"/>
      <c r="FGC906" s="2201"/>
      <c r="FGD906" s="2201"/>
      <c r="FGE906" s="2201"/>
      <c r="FGF906" s="2201"/>
      <c r="FGG906" s="2201"/>
      <c r="FGH906" s="2201"/>
      <c r="FGI906" s="2201"/>
      <c r="FGJ906" s="2201"/>
      <c r="FGK906" s="2201"/>
      <c r="FGL906" s="2201"/>
      <c r="FGM906" s="2201"/>
      <c r="FGN906" s="2201"/>
      <c r="FGO906" s="2201"/>
      <c r="FGP906" s="2201"/>
      <c r="FGQ906" s="2201"/>
      <c r="FGR906" s="2201"/>
      <c r="FGS906" s="2201"/>
      <c r="FGT906" s="2201"/>
      <c r="FGU906" s="2201"/>
      <c r="FGV906" s="2201"/>
      <c r="FGW906" s="2201"/>
      <c r="FGX906" s="2201"/>
      <c r="FGY906" s="2201"/>
      <c r="FGZ906" s="2201"/>
      <c r="FHA906" s="2201"/>
      <c r="FHB906" s="2201"/>
      <c r="FHC906" s="2201"/>
      <c r="FHD906" s="2201"/>
      <c r="FHE906" s="2201"/>
      <c r="FHF906" s="2201"/>
      <c r="FHG906" s="2201"/>
      <c r="FHH906" s="2201"/>
      <c r="FHI906" s="2201"/>
      <c r="FHJ906" s="2201"/>
      <c r="FHK906" s="2201"/>
      <c r="FHL906" s="2201"/>
      <c r="FHM906" s="2201"/>
      <c r="FHN906" s="2201"/>
      <c r="FHO906" s="2201"/>
      <c r="FHP906" s="2201"/>
      <c r="FHQ906" s="2201"/>
      <c r="FHR906" s="2201"/>
      <c r="FHS906" s="2201"/>
      <c r="FHT906" s="2201"/>
      <c r="FHU906" s="2201"/>
      <c r="FHV906" s="2201"/>
      <c r="FHW906" s="2201"/>
      <c r="FHX906" s="2201"/>
      <c r="FHY906" s="2201"/>
      <c r="FHZ906" s="2201"/>
      <c r="FIA906" s="2201"/>
      <c r="FIB906" s="2201"/>
      <c r="FIC906" s="2201"/>
      <c r="FID906" s="2201"/>
      <c r="FIE906" s="2201"/>
      <c r="FIF906" s="2201"/>
      <c r="FIG906" s="2201"/>
      <c r="FIH906" s="2201"/>
      <c r="FII906" s="2201"/>
      <c r="FIJ906" s="2201"/>
      <c r="FIK906" s="2201"/>
      <c r="FIL906" s="2201"/>
      <c r="FIM906" s="2201"/>
      <c r="FIN906" s="2201"/>
      <c r="FIO906" s="2201"/>
      <c r="FIP906" s="2201"/>
      <c r="FIQ906" s="2201"/>
      <c r="FIR906" s="2201"/>
      <c r="FIS906" s="2201"/>
      <c r="FIT906" s="2201"/>
      <c r="FIU906" s="2201"/>
      <c r="FIV906" s="2201"/>
      <c r="FIW906" s="2201"/>
      <c r="FIX906" s="2201"/>
      <c r="FIY906" s="2201"/>
      <c r="FIZ906" s="2201"/>
      <c r="FJA906" s="2201"/>
      <c r="FJB906" s="2201"/>
      <c r="FJC906" s="2201"/>
      <c r="FJD906" s="2201"/>
      <c r="FJE906" s="2201"/>
      <c r="FJF906" s="2201"/>
      <c r="FJG906" s="2201"/>
      <c r="FJH906" s="2201"/>
      <c r="FJI906" s="2201"/>
      <c r="FJJ906" s="2201"/>
      <c r="FJK906" s="2201"/>
      <c r="FJL906" s="2201"/>
      <c r="FJM906" s="2201"/>
      <c r="FJN906" s="2201"/>
      <c r="FJO906" s="2201"/>
      <c r="FJP906" s="2201"/>
      <c r="FJQ906" s="2201"/>
      <c r="FJR906" s="2201"/>
      <c r="FJS906" s="2201"/>
      <c r="FJT906" s="2201"/>
      <c r="FJU906" s="2201"/>
      <c r="FJV906" s="2201"/>
      <c r="FJW906" s="2201"/>
      <c r="FJX906" s="2201"/>
      <c r="FJY906" s="2201"/>
      <c r="FJZ906" s="2201"/>
      <c r="FKA906" s="2201"/>
      <c r="FKB906" s="2201"/>
      <c r="FKC906" s="2201"/>
      <c r="FKD906" s="2201"/>
      <c r="FKE906" s="2201"/>
      <c r="FKF906" s="2201"/>
      <c r="FKG906" s="2201"/>
      <c r="FKH906" s="2201"/>
      <c r="FKI906" s="2201"/>
      <c r="FKJ906" s="2201"/>
      <c r="FKK906" s="2201"/>
      <c r="FKL906" s="2201"/>
      <c r="FKM906" s="2201"/>
      <c r="FKQ906" s="2201"/>
      <c r="FKR906" s="2201"/>
      <c r="FKS906" s="2201"/>
      <c r="FKT906" s="2201"/>
      <c r="FKU906" s="2201"/>
      <c r="FKV906" s="2201"/>
      <c r="FKW906" s="2201"/>
      <c r="FKX906" s="2201"/>
      <c r="FKY906" s="2201"/>
      <c r="FKZ906" s="2201"/>
      <c r="FLA906" s="2201"/>
      <c r="FLB906" s="2201"/>
      <c r="FLC906" s="2201"/>
      <c r="FLD906" s="2201"/>
      <c r="FLE906" s="2201"/>
      <c r="FLF906" s="2201"/>
      <c r="FLG906" s="2201"/>
      <c r="FLH906" s="2201"/>
      <c r="FLI906" s="2201"/>
      <c r="FLJ906" s="2201"/>
      <c r="FLK906" s="2201"/>
      <c r="FLL906" s="2201"/>
      <c r="FLM906" s="2201"/>
      <c r="FLN906" s="2201"/>
      <c r="FLO906" s="2201"/>
      <c r="FLP906" s="2201"/>
      <c r="FLQ906" s="2201"/>
      <c r="FLR906" s="2201"/>
      <c r="FLS906" s="2201"/>
      <c r="FLT906" s="2201"/>
      <c r="FLU906" s="2201"/>
      <c r="FLV906" s="2201"/>
      <c r="FLW906" s="2201"/>
      <c r="FLX906" s="2201"/>
      <c r="FLY906" s="2201"/>
      <c r="FLZ906" s="2201"/>
      <c r="FMA906" s="2201"/>
      <c r="FMB906" s="2201"/>
      <c r="FMC906" s="2201"/>
      <c r="FMD906" s="2201"/>
      <c r="FME906" s="2201"/>
      <c r="FMF906" s="2201"/>
      <c r="FMG906" s="2201"/>
      <c r="FMH906" s="2201"/>
      <c r="FMI906" s="2201"/>
      <c r="FMJ906" s="2201"/>
      <c r="FMK906" s="2201"/>
      <c r="FML906" s="2201"/>
      <c r="FMM906" s="2201"/>
      <c r="FMN906" s="2201"/>
      <c r="FMO906" s="2201"/>
      <c r="FMP906" s="2201"/>
      <c r="FMQ906" s="2201"/>
      <c r="FMR906" s="2201"/>
      <c r="FMS906" s="2201"/>
      <c r="FMT906" s="2201"/>
      <c r="FMU906" s="2201"/>
      <c r="FMV906" s="2201"/>
      <c r="FMW906" s="2201"/>
      <c r="FMX906" s="2201"/>
      <c r="FMY906" s="2201"/>
      <c r="FMZ906" s="2201"/>
      <c r="FNA906" s="2201"/>
      <c r="FNB906" s="2201"/>
      <c r="FNC906" s="2201"/>
      <c r="FND906" s="2201"/>
      <c r="FNE906" s="2201"/>
      <c r="FNF906" s="2201"/>
      <c r="FNG906" s="2201"/>
      <c r="FNH906" s="2201"/>
      <c r="FNI906" s="2201"/>
      <c r="FNJ906" s="2201"/>
      <c r="FNK906" s="2201"/>
      <c r="FNL906" s="2201"/>
      <c r="FNM906" s="2201"/>
      <c r="FNN906" s="2201"/>
      <c r="FNO906" s="2201"/>
      <c r="FNP906" s="2201"/>
      <c r="FNQ906" s="2201"/>
      <c r="FNR906" s="2201"/>
      <c r="FNS906" s="2201"/>
      <c r="FNT906" s="2201"/>
      <c r="FNU906" s="2201"/>
      <c r="FNV906" s="2201"/>
      <c r="FNW906" s="2201"/>
      <c r="FNX906" s="2201"/>
      <c r="FNY906" s="2201"/>
      <c r="FNZ906" s="2201"/>
      <c r="FOA906" s="2201"/>
      <c r="FOB906" s="2201"/>
      <c r="FOC906" s="2201"/>
      <c r="FOD906" s="2201"/>
      <c r="FOE906" s="2201"/>
      <c r="FOF906" s="2201"/>
      <c r="FOG906" s="2201"/>
      <c r="FOH906" s="2201"/>
      <c r="FOI906" s="2201"/>
      <c r="FOJ906" s="2201"/>
      <c r="FOK906" s="2201"/>
      <c r="FOL906" s="2201"/>
      <c r="FOM906" s="2201"/>
      <c r="FON906" s="2201"/>
      <c r="FOO906" s="2201"/>
      <c r="FOP906" s="2201"/>
      <c r="FOQ906" s="2201"/>
      <c r="FOR906" s="2201"/>
      <c r="FOS906" s="2201"/>
      <c r="FOT906" s="2201"/>
      <c r="FOU906" s="2201"/>
      <c r="FOV906" s="2201"/>
      <c r="FOW906" s="2201"/>
      <c r="FOX906" s="2201"/>
      <c r="FOY906" s="2201"/>
      <c r="FOZ906" s="2201"/>
      <c r="FPA906" s="2201"/>
      <c r="FPB906" s="2201"/>
      <c r="FPC906" s="2201"/>
      <c r="FPD906" s="2201"/>
      <c r="FPE906" s="2201"/>
      <c r="FPF906" s="2201"/>
      <c r="FPG906" s="2201"/>
      <c r="FPH906" s="2201"/>
      <c r="FPI906" s="2201"/>
      <c r="FPJ906" s="2201"/>
      <c r="FPK906" s="2201"/>
      <c r="FPL906" s="2201"/>
      <c r="FPM906" s="2201"/>
      <c r="FPN906" s="2201"/>
      <c r="FPO906" s="2201"/>
      <c r="FPP906" s="2201"/>
      <c r="FPQ906" s="2201"/>
      <c r="FPR906" s="2201"/>
      <c r="FPS906" s="2201"/>
      <c r="FPT906" s="2201"/>
      <c r="FPU906" s="2201"/>
      <c r="FPV906" s="2201"/>
      <c r="FPW906" s="2201"/>
      <c r="FPX906" s="2201"/>
      <c r="FPY906" s="2201"/>
      <c r="FPZ906" s="2201"/>
      <c r="FQA906" s="2201"/>
      <c r="FQB906" s="2201"/>
      <c r="FQC906" s="2201"/>
      <c r="FQD906" s="2201"/>
      <c r="FQE906" s="2201"/>
      <c r="FQF906" s="2201"/>
      <c r="FQG906" s="2201"/>
      <c r="FQH906" s="2201"/>
      <c r="FQI906" s="2201"/>
      <c r="FQJ906" s="2201"/>
      <c r="FQK906" s="2201"/>
      <c r="FQL906" s="2201"/>
      <c r="FQM906" s="2201"/>
      <c r="FQN906" s="2201"/>
      <c r="FQO906" s="2201"/>
      <c r="FQP906" s="2201"/>
      <c r="FQQ906" s="2201"/>
      <c r="FQR906" s="2201"/>
      <c r="FQS906" s="2201"/>
      <c r="FQT906" s="2201"/>
      <c r="FQU906" s="2201"/>
      <c r="FQV906" s="2201"/>
      <c r="FQW906" s="2201"/>
      <c r="FQX906" s="2201"/>
      <c r="FQY906" s="2201"/>
      <c r="FQZ906" s="2201"/>
      <c r="FRA906" s="2201"/>
      <c r="FRB906" s="2201"/>
      <c r="FRC906" s="2201"/>
      <c r="FRD906" s="2201"/>
      <c r="FRE906" s="2201"/>
      <c r="FRF906" s="2201"/>
      <c r="FRG906" s="2201"/>
      <c r="FRH906" s="2201"/>
      <c r="FRI906" s="2201"/>
      <c r="FRJ906" s="2201"/>
      <c r="FRK906" s="2201"/>
      <c r="FRL906" s="2201"/>
      <c r="FRM906" s="2201"/>
      <c r="FRN906" s="2201"/>
      <c r="FRO906" s="2201"/>
      <c r="FRP906" s="2201"/>
      <c r="FRQ906" s="2201"/>
      <c r="FRR906" s="2201"/>
      <c r="FRS906" s="2201"/>
      <c r="FRT906" s="2201"/>
      <c r="FRU906" s="2201"/>
      <c r="FRV906" s="2201"/>
      <c r="FRW906" s="2201"/>
      <c r="FRX906" s="2201"/>
      <c r="FRY906" s="2201"/>
      <c r="FRZ906" s="2201"/>
      <c r="FSA906" s="2201"/>
      <c r="FSB906" s="2201"/>
      <c r="FSC906" s="2201"/>
      <c r="FSD906" s="2201"/>
      <c r="FSE906" s="2201"/>
      <c r="FSF906" s="2201"/>
      <c r="FSG906" s="2201"/>
      <c r="FSH906" s="2201"/>
      <c r="FSI906" s="2201"/>
      <c r="FSJ906" s="2201"/>
      <c r="FSK906" s="2201"/>
      <c r="FSL906" s="2201"/>
      <c r="FSM906" s="2201"/>
      <c r="FSN906" s="2201"/>
      <c r="FSO906" s="2201"/>
      <c r="FSP906" s="2201"/>
      <c r="FSQ906" s="2201"/>
      <c r="FSR906" s="2201"/>
      <c r="FSS906" s="2201"/>
      <c r="FST906" s="2201"/>
      <c r="FSU906" s="2201"/>
      <c r="FSV906" s="2201"/>
      <c r="FSW906" s="2201"/>
      <c r="FSX906" s="2201"/>
      <c r="FSY906" s="2201"/>
      <c r="FSZ906" s="2201"/>
      <c r="FTA906" s="2201"/>
      <c r="FTB906" s="2201"/>
      <c r="FTC906" s="2201"/>
      <c r="FTD906" s="2201"/>
      <c r="FTE906" s="2201"/>
      <c r="FTF906" s="2201"/>
      <c r="FTG906" s="2201"/>
      <c r="FTH906" s="2201"/>
      <c r="FTI906" s="2201"/>
      <c r="FTJ906" s="2201"/>
      <c r="FTK906" s="2201"/>
      <c r="FTL906" s="2201"/>
      <c r="FTM906" s="2201"/>
      <c r="FTN906" s="2201"/>
      <c r="FTO906" s="2201"/>
      <c r="FTP906" s="2201"/>
      <c r="FTQ906" s="2201"/>
      <c r="FTR906" s="2201"/>
      <c r="FTS906" s="2201"/>
      <c r="FTT906" s="2201"/>
      <c r="FTU906" s="2201"/>
      <c r="FTV906" s="2201"/>
      <c r="FTW906" s="2201"/>
      <c r="FTX906" s="2201"/>
      <c r="FTY906" s="2201"/>
      <c r="FTZ906" s="2201"/>
      <c r="FUA906" s="2201"/>
      <c r="FUB906" s="2201"/>
      <c r="FUC906" s="2201"/>
      <c r="FUD906" s="2201"/>
      <c r="FUE906" s="2201"/>
      <c r="FUF906" s="2201"/>
      <c r="FUG906" s="2201"/>
      <c r="FUH906" s="2201"/>
      <c r="FUI906" s="2201"/>
      <c r="FUM906" s="2201"/>
      <c r="FUN906" s="2201"/>
      <c r="FUO906" s="2201"/>
      <c r="FUP906" s="2201"/>
      <c r="FUQ906" s="2201"/>
      <c r="FUR906" s="2201"/>
      <c r="FUS906" s="2201"/>
      <c r="FUT906" s="2201"/>
      <c r="FUU906" s="2201"/>
      <c r="FUV906" s="2201"/>
      <c r="FUW906" s="2201"/>
      <c r="FUX906" s="2201"/>
      <c r="FUY906" s="2201"/>
      <c r="FUZ906" s="2201"/>
      <c r="FVA906" s="2201"/>
      <c r="FVB906" s="2201"/>
      <c r="FVC906" s="2201"/>
      <c r="FVD906" s="2201"/>
      <c r="FVE906" s="2201"/>
      <c r="FVF906" s="2201"/>
      <c r="FVG906" s="2201"/>
      <c r="FVH906" s="2201"/>
      <c r="FVI906" s="2201"/>
      <c r="FVJ906" s="2201"/>
      <c r="FVK906" s="2201"/>
      <c r="FVL906" s="2201"/>
      <c r="FVM906" s="2201"/>
      <c r="FVN906" s="2201"/>
      <c r="FVO906" s="2201"/>
      <c r="FVP906" s="2201"/>
      <c r="FVQ906" s="2201"/>
      <c r="FVR906" s="2201"/>
      <c r="FVS906" s="2201"/>
      <c r="FVT906" s="2201"/>
      <c r="FVU906" s="2201"/>
      <c r="FVV906" s="2201"/>
      <c r="FVW906" s="2201"/>
      <c r="FVX906" s="2201"/>
      <c r="FVY906" s="2201"/>
      <c r="FVZ906" s="2201"/>
      <c r="FWA906" s="2201"/>
      <c r="FWB906" s="2201"/>
      <c r="FWC906" s="2201"/>
      <c r="FWD906" s="2201"/>
      <c r="FWE906" s="2201"/>
      <c r="FWF906" s="2201"/>
      <c r="FWG906" s="2201"/>
      <c r="FWH906" s="2201"/>
      <c r="FWI906" s="2201"/>
      <c r="FWJ906" s="2201"/>
      <c r="FWK906" s="2201"/>
      <c r="FWL906" s="2201"/>
      <c r="FWM906" s="2201"/>
      <c r="FWN906" s="2201"/>
      <c r="FWO906" s="2201"/>
      <c r="FWP906" s="2201"/>
      <c r="FWQ906" s="2201"/>
      <c r="FWR906" s="2201"/>
      <c r="FWS906" s="2201"/>
      <c r="FWT906" s="2201"/>
      <c r="FWU906" s="2201"/>
      <c r="FWV906" s="2201"/>
      <c r="FWW906" s="2201"/>
      <c r="FWX906" s="2201"/>
      <c r="FWY906" s="2201"/>
      <c r="FWZ906" s="2201"/>
      <c r="FXA906" s="2201"/>
      <c r="FXB906" s="2201"/>
      <c r="FXC906" s="2201"/>
      <c r="FXD906" s="2201"/>
      <c r="FXE906" s="2201"/>
      <c r="FXF906" s="2201"/>
      <c r="FXG906" s="2201"/>
      <c r="FXH906" s="2201"/>
      <c r="FXI906" s="2201"/>
      <c r="FXJ906" s="2201"/>
      <c r="FXK906" s="2201"/>
      <c r="FXL906" s="2201"/>
      <c r="FXM906" s="2201"/>
      <c r="FXN906" s="2201"/>
      <c r="FXO906" s="2201"/>
      <c r="FXP906" s="2201"/>
      <c r="FXQ906" s="2201"/>
      <c r="FXR906" s="2201"/>
      <c r="FXS906" s="2201"/>
      <c r="FXT906" s="2201"/>
      <c r="FXU906" s="2201"/>
      <c r="FXV906" s="2201"/>
      <c r="FXW906" s="2201"/>
      <c r="FXX906" s="2201"/>
      <c r="FXY906" s="2201"/>
      <c r="FXZ906" s="2201"/>
      <c r="FYA906" s="2201"/>
      <c r="FYB906" s="2201"/>
      <c r="FYC906" s="2201"/>
      <c r="FYD906" s="2201"/>
      <c r="FYE906" s="2201"/>
      <c r="FYF906" s="2201"/>
      <c r="FYG906" s="2201"/>
      <c r="FYH906" s="2201"/>
      <c r="FYI906" s="2201"/>
      <c r="FYJ906" s="2201"/>
      <c r="FYK906" s="2201"/>
      <c r="FYL906" s="2201"/>
      <c r="FYM906" s="2201"/>
      <c r="FYN906" s="2201"/>
      <c r="FYO906" s="2201"/>
      <c r="FYP906" s="2201"/>
      <c r="FYQ906" s="2201"/>
      <c r="FYR906" s="2201"/>
      <c r="FYS906" s="2201"/>
      <c r="FYT906" s="2201"/>
      <c r="FYU906" s="2201"/>
      <c r="FYV906" s="2201"/>
      <c r="FYW906" s="2201"/>
      <c r="FYX906" s="2201"/>
      <c r="FYY906" s="2201"/>
      <c r="FYZ906" s="2201"/>
      <c r="FZA906" s="2201"/>
      <c r="FZB906" s="2201"/>
      <c r="FZC906" s="2201"/>
      <c r="FZD906" s="2201"/>
      <c r="FZE906" s="2201"/>
      <c r="FZF906" s="2201"/>
      <c r="FZG906" s="2201"/>
      <c r="FZH906" s="2201"/>
      <c r="FZI906" s="2201"/>
      <c r="FZJ906" s="2201"/>
      <c r="FZK906" s="2201"/>
      <c r="FZL906" s="2201"/>
      <c r="FZM906" s="2201"/>
      <c r="FZN906" s="2201"/>
      <c r="FZO906" s="2201"/>
      <c r="FZP906" s="2201"/>
      <c r="FZQ906" s="2201"/>
      <c r="FZR906" s="2201"/>
      <c r="FZS906" s="2201"/>
      <c r="FZT906" s="2201"/>
      <c r="FZU906" s="2201"/>
      <c r="FZV906" s="2201"/>
      <c r="FZW906" s="2201"/>
      <c r="FZX906" s="2201"/>
      <c r="FZY906" s="2201"/>
      <c r="FZZ906" s="2201"/>
      <c r="GAA906" s="2201"/>
      <c r="GAB906" s="2201"/>
      <c r="GAC906" s="2201"/>
      <c r="GAD906" s="2201"/>
      <c r="GAE906" s="2201"/>
      <c r="GAF906" s="2201"/>
      <c r="GAG906" s="2201"/>
      <c r="GAH906" s="2201"/>
      <c r="GAI906" s="2201"/>
      <c r="GAJ906" s="2201"/>
      <c r="GAK906" s="2201"/>
      <c r="GAL906" s="2201"/>
      <c r="GAM906" s="2201"/>
      <c r="GAN906" s="2201"/>
      <c r="GAO906" s="2201"/>
      <c r="GAP906" s="2201"/>
      <c r="GAQ906" s="2201"/>
      <c r="GAR906" s="2201"/>
      <c r="GAS906" s="2201"/>
      <c r="GAT906" s="2201"/>
      <c r="GAU906" s="2201"/>
      <c r="GAV906" s="2201"/>
      <c r="GAW906" s="2201"/>
      <c r="GAX906" s="2201"/>
      <c r="GAY906" s="2201"/>
      <c r="GAZ906" s="2201"/>
      <c r="GBA906" s="2201"/>
      <c r="GBB906" s="2201"/>
      <c r="GBC906" s="2201"/>
      <c r="GBD906" s="2201"/>
      <c r="GBE906" s="2201"/>
      <c r="GBF906" s="2201"/>
      <c r="GBG906" s="2201"/>
      <c r="GBH906" s="2201"/>
      <c r="GBI906" s="2201"/>
      <c r="GBJ906" s="2201"/>
      <c r="GBK906" s="2201"/>
      <c r="GBL906" s="2201"/>
      <c r="GBM906" s="2201"/>
      <c r="GBN906" s="2201"/>
      <c r="GBO906" s="2201"/>
      <c r="GBP906" s="2201"/>
      <c r="GBQ906" s="2201"/>
      <c r="GBR906" s="2201"/>
      <c r="GBS906" s="2201"/>
      <c r="GBT906" s="2201"/>
      <c r="GBU906" s="2201"/>
      <c r="GBV906" s="2201"/>
      <c r="GBW906" s="2201"/>
      <c r="GBX906" s="2201"/>
      <c r="GBY906" s="2201"/>
      <c r="GBZ906" s="2201"/>
      <c r="GCA906" s="2201"/>
      <c r="GCB906" s="2201"/>
      <c r="GCC906" s="2201"/>
      <c r="GCD906" s="2201"/>
      <c r="GCE906" s="2201"/>
      <c r="GCF906" s="2201"/>
      <c r="GCG906" s="2201"/>
      <c r="GCH906" s="2201"/>
      <c r="GCI906" s="2201"/>
      <c r="GCJ906" s="2201"/>
      <c r="GCK906" s="2201"/>
      <c r="GCL906" s="2201"/>
      <c r="GCM906" s="2201"/>
      <c r="GCN906" s="2201"/>
      <c r="GCO906" s="2201"/>
      <c r="GCP906" s="2201"/>
      <c r="GCQ906" s="2201"/>
      <c r="GCR906" s="2201"/>
      <c r="GCS906" s="2201"/>
      <c r="GCT906" s="2201"/>
      <c r="GCU906" s="2201"/>
      <c r="GCV906" s="2201"/>
      <c r="GCW906" s="2201"/>
      <c r="GCX906" s="2201"/>
      <c r="GCY906" s="2201"/>
      <c r="GCZ906" s="2201"/>
      <c r="GDA906" s="2201"/>
      <c r="GDB906" s="2201"/>
      <c r="GDC906" s="2201"/>
      <c r="GDD906" s="2201"/>
      <c r="GDE906" s="2201"/>
      <c r="GDF906" s="2201"/>
      <c r="GDG906" s="2201"/>
      <c r="GDH906" s="2201"/>
      <c r="GDI906" s="2201"/>
      <c r="GDJ906" s="2201"/>
      <c r="GDK906" s="2201"/>
      <c r="GDL906" s="2201"/>
      <c r="GDM906" s="2201"/>
      <c r="GDN906" s="2201"/>
      <c r="GDO906" s="2201"/>
      <c r="GDP906" s="2201"/>
      <c r="GDQ906" s="2201"/>
      <c r="GDR906" s="2201"/>
      <c r="GDS906" s="2201"/>
      <c r="GDT906" s="2201"/>
      <c r="GDU906" s="2201"/>
      <c r="GDV906" s="2201"/>
      <c r="GDW906" s="2201"/>
      <c r="GDX906" s="2201"/>
      <c r="GDY906" s="2201"/>
      <c r="GDZ906" s="2201"/>
      <c r="GEA906" s="2201"/>
      <c r="GEB906" s="2201"/>
      <c r="GEC906" s="2201"/>
      <c r="GED906" s="2201"/>
      <c r="GEE906" s="2201"/>
      <c r="GEI906" s="2201"/>
      <c r="GEJ906" s="2201"/>
      <c r="GEK906" s="2201"/>
      <c r="GEL906" s="2201"/>
      <c r="GEM906" s="2201"/>
      <c r="GEN906" s="2201"/>
      <c r="GEO906" s="2201"/>
      <c r="GEP906" s="2201"/>
      <c r="GEQ906" s="2201"/>
      <c r="GER906" s="2201"/>
      <c r="GES906" s="2201"/>
      <c r="GET906" s="2201"/>
      <c r="GEU906" s="2201"/>
      <c r="GEV906" s="2201"/>
      <c r="GEW906" s="2201"/>
      <c r="GEX906" s="2201"/>
      <c r="GEY906" s="2201"/>
      <c r="GEZ906" s="2201"/>
      <c r="GFA906" s="2201"/>
      <c r="GFB906" s="2201"/>
      <c r="GFC906" s="2201"/>
      <c r="GFD906" s="2201"/>
      <c r="GFE906" s="2201"/>
      <c r="GFF906" s="2201"/>
      <c r="GFG906" s="2201"/>
      <c r="GFH906" s="2201"/>
      <c r="GFI906" s="2201"/>
      <c r="GFJ906" s="2201"/>
      <c r="GFK906" s="2201"/>
      <c r="GFL906" s="2201"/>
      <c r="GFM906" s="2201"/>
      <c r="GFN906" s="2201"/>
      <c r="GFO906" s="2201"/>
      <c r="GFP906" s="2201"/>
      <c r="GFQ906" s="2201"/>
      <c r="GFR906" s="2201"/>
      <c r="GFS906" s="2201"/>
      <c r="GFT906" s="2201"/>
      <c r="GFU906" s="2201"/>
      <c r="GFV906" s="2201"/>
      <c r="GFW906" s="2201"/>
      <c r="GFX906" s="2201"/>
      <c r="GFY906" s="2201"/>
      <c r="GFZ906" s="2201"/>
      <c r="GGA906" s="2201"/>
      <c r="GGB906" s="2201"/>
      <c r="GGC906" s="2201"/>
      <c r="GGD906" s="2201"/>
      <c r="GGE906" s="2201"/>
      <c r="GGF906" s="2201"/>
      <c r="GGG906" s="2201"/>
      <c r="GGH906" s="2201"/>
      <c r="GGI906" s="2201"/>
      <c r="GGJ906" s="2201"/>
      <c r="GGK906" s="2201"/>
      <c r="GGL906" s="2201"/>
      <c r="GGM906" s="2201"/>
      <c r="GGN906" s="2201"/>
      <c r="GGO906" s="2201"/>
      <c r="GGP906" s="2201"/>
      <c r="GGQ906" s="2201"/>
      <c r="GGR906" s="2201"/>
      <c r="GGS906" s="2201"/>
      <c r="GGT906" s="2201"/>
      <c r="GGU906" s="2201"/>
      <c r="GGV906" s="2201"/>
      <c r="GGW906" s="2201"/>
      <c r="GGX906" s="2201"/>
      <c r="GGY906" s="2201"/>
      <c r="GGZ906" s="2201"/>
      <c r="GHA906" s="2201"/>
      <c r="GHB906" s="2201"/>
      <c r="GHC906" s="2201"/>
      <c r="GHD906" s="2201"/>
      <c r="GHE906" s="2201"/>
      <c r="GHF906" s="2201"/>
      <c r="GHG906" s="2201"/>
      <c r="GHH906" s="2201"/>
      <c r="GHI906" s="2201"/>
      <c r="GHJ906" s="2201"/>
      <c r="GHK906" s="2201"/>
      <c r="GHL906" s="2201"/>
      <c r="GHM906" s="2201"/>
      <c r="GHN906" s="2201"/>
      <c r="GHO906" s="2201"/>
      <c r="GHP906" s="2201"/>
      <c r="GHQ906" s="2201"/>
      <c r="GHR906" s="2201"/>
      <c r="GHS906" s="2201"/>
      <c r="GHT906" s="2201"/>
      <c r="GHU906" s="2201"/>
      <c r="GHV906" s="2201"/>
      <c r="GHW906" s="2201"/>
      <c r="GHX906" s="2201"/>
      <c r="GHY906" s="2201"/>
      <c r="GHZ906" s="2201"/>
      <c r="GIA906" s="2201"/>
      <c r="GIB906" s="2201"/>
      <c r="GIC906" s="2201"/>
      <c r="GID906" s="2201"/>
      <c r="GIE906" s="2201"/>
      <c r="GIF906" s="2201"/>
      <c r="GIG906" s="2201"/>
      <c r="GIH906" s="2201"/>
      <c r="GII906" s="2201"/>
      <c r="GIJ906" s="2201"/>
      <c r="GIK906" s="2201"/>
      <c r="GIL906" s="2201"/>
      <c r="GIM906" s="2201"/>
      <c r="GIN906" s="2201"/>
      <c r="GIO906" s="2201"/>
      <c r="GIP906" s="2201"/>
      <c r="GIQ906" s="2201"/>
      <c r="GIR906" s="2201"/>
      <c r="GIS906" s="2201"/>
      <c r="GIT906" s="2201"/>
      <c r="GIU906" s="2201"/>
      <c r="GIV906" s="2201"/>
      <c r="GIW906" s="2201"/>
      <c r="GIX906" s="2201"/>
      <c r="GIY906" s="2201"/>
      <c r="GIZ906" s="2201"/>
      <c r="GJA906" s="2201"/>
      <c r="GJB906" s="2201"/>
      <c r="GJC906" s="2201"/>
      <c r="GJD906" s="2201"/>
      <c r="GJE906" s="2201"/>
      <c r="GJF906" s="2201"/>
      <c r="GJG906" s="2201"/>
      <c r="GJH906" s="2201"/>
      <c r="GJI906" s="2201"/>
      <c r="GJJ906" s="2201"/>
      <c r="GJK906" s="2201"/>
      <c r="GJL906" s="2201"/>
      <c r="GJM906" s="2201"/>
      <c r="GJN906" s="2201"/>
      <c r="GJO906" s="2201"/>
      <c r="GJP906" s="2201"/>
      <c r="GJQ906" s="2201"/>
      <c r="GJR906" s="2201"/>
      <c r="GJS906" s="2201"/>
      <c r="GJT906" s="2201"/>
      <c r="GJU906" s="2201"/>
      <c r="GJV906" s="2201"/>
      <c r="GJW906" s="2201"/>
      <c r="GJX906" s="2201"/>
      <c r="GJY906" s="2201"/>
      <c r="GJZ906" s="2201"/>
      <c r="GKA906" s="2201"/>
      <c r="GKB906" s="2201"/>
      <c r="GKC906" s="2201"/>
      <c r="GKD906" s="2201"/>
      <c r="GKE906" s="2201"/>
      <c r="GKF906" s="2201"/>
      <c r="GKG906" s="2201"/>
      <c r="GKH906" s="2201"/>
      <c r="GKI906" s="2201"/>
      <c r="GKJ906" s="2201"/>
      <c r="GKK906" s="2201"/>
      <c r="GKL906" s="2201"/>
      <c r="GKM906" s="2201"/>
      <c r="GKN906" s="2201"/>
      <c r="GKO906" s="2201"/>
      <c r="GKP906" s="2201"/>
      <c r="GKQ906" s="2201"/>
      <c r="GKR906" s="2201"/>
      <c r="GKS906" s="2201"/>
      <c r="GKT906" s="2201"/>
      <c r="GKU906" s="2201"/>
      <c r="GKV906" s="2201"/>
      <c r="GKW906" s="2201"/>
      <c r="GKX906" s="2201"/>
      <c r="GKY906" s="2201"/>
      <c r="GKZ906" s="2201"/>
      <c r="GLA906" s="2201"/>
      <c r="GLB906" s="2201"/>
      <c r="GLC906" s="2201"/>
      <c r="GLD906" s="2201"/>
      <c r="GLE906" s="2201"/>
      <c r="GLF906" s="2201"/>
      <c r="GLG906" s="2201"/>
      <c r="GLH906" s="2201"/>
      <c r="GLI906" s="2201"/>
      <c r="GLJ906" s="2201"/>
      <c r="GLK906" s="2201"/>
      <c r="GLL906" s="2201"/>
      <c r="GLM906" s="2201"/>
      <c r="GLN906" s="2201"/>
      <c r="GLO906" s="2201"/>
      <c r="GLP906" s="2201"/>
      <c r="GLQ906" s="2201"/>
      <c r="GLR906" s="2201"/>
      <c r="GLS906" s="2201"/>
      <c r="GLT906" s="2201"/>
      <c r="GLU906" s="2201"/>
      <c r="GLV906" s="2201"/>
      <c r="GLW906" s="2201"/>
      <c r="GLX906" s="2201"/>
      <c r="GLY906" s="2201"/>
      <c r="GLZ906" s="2201"/>
      <c r="GMA906" s="2201"/>
      <c r="GMB906" s="2201"/>
      <c r="GMC906" s="2201"/>
      <c r="GMD906" s="2201"/>
      <c r="GME906" s="2201"/>
      <c r="GMF906" s="2201"/>
      <c r="GMG906" s="2201"/>
      <c r="GMH906" s="2201"/>
      <c r="GMI906" s="2201"/>
      <c r="GMJ906" s="2201"/>
      <c r="GMK906" s="2201"/>
      <c r="GML906" s="2201"/>
      <c r="GMM906" s="2201"/>
      <c r="GMN906" s="2201"/>
      <c r="GMO906" s="2201"/>
      <c r="GMP906" s="2201"/>
      <c r="GMQ906" s="2201"/>
      <c r="GMR906" s="2201"/>
      <c r="GMS906" s="2201"/>
      <c r="GMT906" s="2201"/>
      <c r="GMU906" s="2201"/>
      <c r="GMV906" s="2201"/>
      <c r="GMW906" s="2201"/>
      <c r="GMX906" s="2201"/>
      <c r="GMY906" s="2201"/>
      <c r="GMZ906" s="2201"/>
      <c r="GNA906" s="2201"/>
      <c r="GNB906" s="2201"/>
      <c r="GNC906" s="2201"/>
      <c r="GND906" s="2201"/>
      <c r="GNE906" s="2201"/>
      <c r="GNF906" s="2201"/>
      <c r="GNG906" s="2201"/>
      <c r="GNH906" s="2201"/>
      <c r="GNI906" s="2201"/>
      <c r="GNJ906" s="2201"/>
      <c r="GNK906" s="2201"/>
      <c r="GNL906" s="2201"/>
      <c r="GNM906" s="2201"/>
      <c r="GNN906" s="2201"/>
      <c r="GNO906" s="2201"/>
      <c r="GNP906" s="2201"/>
      <c r="GNQ906" s="2201"/>
      <c r="GNR906" s="2201"/>
      <c r="GNS906" s="2201"/>
      <c r="GNT906" s="2201"/>
      <c r="GNU906" s="2201"/>
      <c r="GNV906" s="2201"/>
      <c r="GNW906" s="2201"/>
      <c r="GNX906" s="2201"/>
      <c r="GNY906" s="2201"/>
      <c r="GNZ906" s="2201"/>
      <c r="GOA906" s="2201"/>
      <c r="GOE906" s="2201"/>
      <c r="GOF906" s="2201"/>
      <c r="GOG906" s="2201"/>
      <c r="GOH906" s="2201"/>
      <c r="GOI906" s="2201"/>
      <c r="GOJ906" s="2201"/>
      <c r="GOK906" s="2201"/>
      <c r="GOL906" s="2201"/>
      <c r="GOM906" s="2201"/>
      <c r="GON906" s="2201"/>
      <c r="GOO906" s="2201"/>
      <c r="GOP906" s="2201"/>
      <c r="GOQ906" s="2201"/>
      <c r="GOR906" s="2201"/>
      <c r="GOS906" s="2201"/>
      <c r="GOT906" s="2201"/>
      <c r="GOU906" s="2201"/>
      <c r="GOV906" s="2201"/>
      <c r="GOW906" s="2201"/>
      <c r="GOX906" s="2201"/>
      <c r="GOY906" s="2201"/>
      <c r="GOZ906" s="2201"/>
      <c r="GPA906" s="2201"/>
      <c r="GPB906" s="2201"/>
      <c r="GPC906" s="2201"/>
      <c r="GPD906" s="2201"/>
      <c r="GPE906" s="2201"/>
      <c r="GPF906" s="2201"/>
      <c r="GPG906" s="2201"/>
      <c r="GPH906" s="2201"/>
      <c r="GPI906" s="2201"/>
      <c r="GPJ906" s="2201"/>
      <c r="GPK906" s="2201"/>
      <c r="GPL906" s="2201"/>
      <c r="GPM906" s="2201"/>
      <c r="GPN906" s="2201"/>
      <c r="GPO906" s="2201"/>
      <c r="GPP906" s="2201"/>
      <c r="GPQ906" s="2201"/>
      <c r="GPR906" s="2201"/>
      <c r="GPS906" s="2201"/>
      <c r="GPT906" s="2201"/>
      <c r="GPU906" s="2201"/>
      <c r="GPV906" s="2201"/>
      <c r="GPW906" s="2201"/>
      <c r="GPX906" s="2201"/>
      <c r="GPY906" s="2201"/>
      <c r="GPZ906" s="2201"/>
      <c r="GQA906" s="2201"/>
      <c r="GQB906" s="2201"/>
      <c r="GQC906" s="2201"/>
      <c r="GQD906" s="2201"/>
      <c r="GQE906" s="2201"/>
      <c r="GQF906" s="2201"/>
      <c r="GQG906" s="2201"/>
      <c r="GQH906" s="2201"/>
      <c r="GQI906" s="2201"/>
      <c r="GQJ906" s="2201"/>
      <c r="GQK906" s="2201"/>
      <c r="GQL906" s="2201"/>
      <c r="GQM906" s="2201"/>
      <c r="GQN906" s="2201"/>
      <c r="GQO906" s="2201"/>
      <c r="GQP906" s="2201"/>
      <c r="GQQ906" s="2201"/>
      <c r="GQR906" s="2201"/>
      <c r="GQS906" s="2201"/>
      <c r="GQT906" s="2201"/>
      <c r="GQU906" s="2201"/>
      <c r="GQV906" s="2201"/>
      <c r="GQW906" s="2201"/>
      <c r="GQX906" s="2201"/>
      <c r="GQY906" s="2201"/>
      <c r="GQZ906" s="2201"/>
      <c r="GRA906" s="2201"/>
      <c r="GRB906" s="2201"/>
      <c r="GRC906" s="2201"/>
      <c r="GRD906" s="2201"/>
      <c r="GRE906" s="2201"/>
      <c r="GRF906" s="2201"/>
      <c r="GRG906" s="2201"/>
      <c r="GRH906" s="2201"/>
      <c r="GRI906" s="2201"/>
      <c r="GRJ906" s="2201"/>
      <c r="GRK906" s="2201"/>
      <c r="GRL906" s="2201"/>
      <c r="GRM906" s="2201"/>
      <c r="GRN906" s="2201"/>
      <c r="GRO906" s="2201"/>
      <c r="GRP906" s="2201"/>
      <c r="GRQ906" s="2201"/>
      <c r="GRR906" s="2201"/>
      <c r="GRS906" s="2201"/>
      <c r="GRT906" s="2201"/>
      <c r="GRU906" s="2201"/>
      <c r="GRV906" s="2201"/>
      <c r="GRW906" s="2201"/>
      <c r="GRX906" s="2201"/>
      <c r="GRY906" s="2201"/>
      <c r="GRZ906" s="2201"/>
      <c r="GSA906" s="2201"/>
      <c r="GSB906" s="2201"/>
      <c r="GSC906" s="2201"/>
      <c r="GSD906" s="2201"/>
      <c r="GSE906" s="2201"/>
      <c r="GSF906" s="2201"/>
      <c r="GSG906" s="2201"/>
      <c r="GSH906" s="2201"/>
      <c r="GSI906" s="2201"/>
      <c r="GSJ906" s="2201"/>
      <c r="GSK906" s="2201"/>
      <c r="GSL906" s="2201"/>
      <c r="GSM906" s="2201"/>
      <c r="GSN906" s="2201"/>
      <c r="GSO906" s="2201"/>
      <c r="GSP906" s="2201"/>
      <c r="GSQ906" s="2201"/>
      <c r="GSR906" s="2201"/>
      <c r="GSS906" s="2201"/>
      <c r="GST906" s="2201"/>
      <c r="GSU906" s="2201"/>
      <c r="GSV906" s="2201"/>
      <c r="GSW906" s="2201"/>
      <c r="GSX906" s="2201"/>
      <c r="GSY906" s="2201"/>
      <c r="GSZ906" s="2201"/>
      <c r="GTA906" s="2201"/>
      <c r="GTB906" s="2201"/>
      <c r="GTC906" s="2201"/>
      <c r="GTD906" s="2201"/>
      <c r="GTE906" s="2201"/>
      <c r="GTF906" s="2201"/>
      <c r="GTG906" s="2201"/>
      <c r="GTH906" s="2201"/>
      <c r="GTI906" s="2201"/>
      <c r="GTJ906" s="2201"/>
      <c r="GTK906" s="2201"/>
      <c r="GTL906" s="2201"/>
      <c r="GTM906" s="2201"/>
      <c r="GTN906" s="2201"/>
      <c r="GTO906" s="2201"/>
      <c r="GTP906" s="2201"/>
      <c r="GTQ906" s="2201"/>
      <c r="GTR906" s="2201"/>
      <c r="GTS906" s="2201"/>
      <c r="GTT906" s="2201"/>
      <c r="GTU906" s="2201"/>
      <c r="GTV906" s="2201"/>
      <c r="GTW906" s="2201"/>
      <c r="GTX906" s="2201"/>
      <c r="GTY906" s="2201"/>
      <c r="GTZ906" s="2201"/>
      <c r="GUA906" s="2201"/>
      <c r="GUB906" s="2201"/>
      <c r="GUC906" s="2201"/>
      <c r="GUD906" s="2201"/>
      <c r="GUE906" s="2201"/>
      <c r="GUF906" s="2201"/>
      <c r="GUG906" s="2201"/>
      <c r="GUH906" s="2201"/>
      <c r="GUI906" s="2201"/>
      <c r="GUJ906" s="2201"/>
      <c r="GUK906" s="2201"/>
      <c r="GUL906" s="2201"/>
      <c r="GUM906" s="2201"/>
      <c r="GUN906" s="2201"/>
      <c r="GUO906" s="2201"/>
      <c r="GUP906" s="2201"/>
      <c r="GUQ906" s="2201"/>
      <c r="GUR906" s="2201"/>
      <c r="GUS906" s="2201"/>
      <c r="GUT906" s="2201"/>
      <c r="GUU906" s="2201"/>
      <c r="GUV906" s="2201"/>
      <c r="GUW906" s="2201"/>
      <c r="GUX906" s="2201"/>
      <c r="GUY906" s="2201"/>
      <c r="GUZ906" s="2201"/>
      <c r="GVA906" s="2201"/>
      <c r="GVB906" s="2201"/>
      <c r="GVC906" s="2201"/>
      <c r="GVD906" s="2201"/>
      <c r="GVE906" s="2201"/>
      <c r="GVF906" s="2201"/>
      <c r="GVG906" s="2201"/>
      <c r="GVH906" s="2201"/>
      <c r="GVI906" s="2201"/>
      <c r="GVJ906" s="2201"/>
      <c r="GVK906" s="2201"/>
      <c r="GVL906" s="2201"/>
      <c r="GVM906" s="2201"/>
      <c r="GVN906" s="2201"/>
      <c r="GVO906" s="2201"/>
      <c r="GVP906" s="2201"/>
      <c r="GVQ906" s="2201"/>
      <c r="GVR906" s="2201"/>
      <c r="GVS906" s="2201"/>
      <c r="GVT906" s="2201"/>
      <c r="GVU906" s="2201"/>
      <c r="GVV906" s="2201"/>
      <c r="GVW906" s="2201"/>
      <c r="GVX906" s="2201"/>
      <c r="GVY906" s="2201"/>
      <c r="GVZ906" s="2201"/>
      <c r="GWA906" s="2201"/>
      <c r="GWB906" s="2201"/>
      <c r="GWC906" s="2201"/>
      <c r="GWD906" s="2201"/>
      <c r="GWE906" s="2201"/>
      <c r="GWF906" s="2201"/>
      <c r="GWG906" s="2201"/>
      <c r="GWH906" s="2201"/>
      <c r="GWI906" s="2201"/>
      <c r="GWJ906" s="2201"/>
      <c r="GWK906" s="2201"/>
      <c r="GWL906" s="2201"/>
      <c r="GWM906" s="2201"/>
      <c r="GWN906" s="2201"/>
      <c r="GWO906" s="2201"/>
      <c r="GWP906" s="2201"/>
      <c r="GWQ906" s="2201"/>
      <c r="GWR906" s="2201"/>
      <c r="GWS906" s="2201"/>
      <c r="GWT906" s="2201"/>
      <c r="GWU906" s="2201"/>
      <c r="GWV906" s="2201"/>
      <c r="GWW906" s="2201"/>
      <c r="GWX906" s="2201"/>
      <c r="GWY906" s="2201"/>
      <c r="GWZ906" s="2201"/>
      <c r="GXA906" s="2201"/>
      <c r="GXB906" s="2201"/>
      <c r="GXC906" s="2201"/>
      <c r="GXD906" s="2201"/>
      <c r="GXE906" s="2201"/>
      <c r="GXF906" s="2201"/>
      <c r="GXG906" s="2201"/>
      <c r="GXH906" s="2201"/>
      <c r="GXI906" s="2201"/>
      <c r="GXJ906" s="2201"/>
      <c r="GXK906" s="2201"/>
      <c r="GXL906" s="2201"/>
      <c r="GXM906" s="2201"/>
      <c r="GXN906" s="2201"/>
      <c r="GXO906" s="2201"/>
      <c r="GXP906" s="2201"/>
      <c r="GXQ906" s="2201"/>
      <c r="GXR906" s="2201"/>
      <c r="GXS906" s="2201"/>
      <c r="GXT906" s="2201"/>
      <c r="GXU906" s="2201"/>
      <c r="GXV906" s="2201"/>
      <c r="GXW906" s="2201"/>
      <c r="GYA906" s="2201"/>
      <c r="GYB906" s="2201"/>
      <c r="GYC906" s="2201"/>
      <c r="GYD906" s="2201"/>
      <c r="GYE906" s="2201"/>
      <c r="GYF906" s="2201"/>
      <c r="GYG906" s="2201"/>
      <c r="GYH906" s="2201"/>
      <c r="GYI906" s="2201"/>
      <c r="GYJ906" s="2201"/>
      <c r="GYK906" s="2201"/>
      <c r="GYL906" s="2201"/>
      <c r="GYM906" s="2201"/>
      <c r="GYN906" s="2201"/>
      <c r="GYO906" s="2201"/>
      <c r="GYP906" s="2201"/>
      <c r="GYQ906" s="2201"/>
      <c r="GYR906" s="2201"/>
      <c r="GYS906" s="2201"/>
      <c r="GYT906" s="2201"/>
      <c r="GYU906" s="2201"/>
      <c r="GYV906" s="2201"/>
      <c r="GYW906" s="2201"/>
      <c r="GYX906" s="2201"/>
      <c r="GYY906" s="2201"/>
      <c r="GYZ906" s="2201"/>
      <c r="GZA906" s="2201"/>
      <c r="GZB906" s="2201"/>
      <c r="GZC906" s="2201"/>
      <c r="GZD906" s="2201"/>
      <c r="GZE906" s="2201"/>
      <c r="GZF906" s="2201"/>
      <c r="GZG906" s="2201"/>
      <c r="GZH906" s="2201"/>
      <c r="GZI906" s="2201"/>
      <c r="GZJ906" s="2201"/>
      <c r="GZK906" s="2201"/>
      <c r="GZL906" s="2201"/>
      <c r="GZM906" s="2201"/>
      <c r="GZN906" s="2201"/>
      <c r="GZO906" s="2201"/>
      <c r="GZP906" s="2201"/>
      <c r="GZQ906" s="2201"/>
      <c r="GZR906" s="2201"/>
      <c r="GZS906" s="2201"/>
      <c r="GZT906" s="2201"/>
      <c r="GZU906" s="2201"/>
      <c r="GZV906" s="2201"/>
      <c r="GZW906" s="2201"/>
      <c r="GZX906" s="2201"/>
      <c r="GZY906" s="2201"/>
      <c r="GZZ906" s="2201"/>
      <c r="HAA906" s="2201"/>
      <c r="HAB906" s="2201"/>
      <c r="HAC906" s="2201"/>
      <c r="HAD906" s="2201"/>
      <c r="HAE906" s="2201"/>
      <c r="HAF906" s="2201"/>
      <c r="HAG906" s="2201"/>
      <c r="HAH906" s="2201"/>
      <c r="HAI906" s="2201"/>
      <c r="HAJ906" s="2201"/>
      <c r="HAK906" s="2201"/>
      <c r="HAL906" s="2201"/>
      <c r="HAM906" s="2201"/>
      <c r="HAN906" s="2201"/>
      <c r="HAO906" s="2201"/>
      <c r="HAP906" s="2201"/>
      <c r="HAQ906" s="2201"/>
      <c r="HAR906" s="2201"/>
      <c r="HAS906" s="2201"/>
      <c r="HAT906" s="2201"/>
      <c r="HAU906" s="2201"/>
      <c r="HAV906" s="2201"/>
      <c r="HAW906" s="2201"/>
      <c r="HAX906" s="2201"/>
      <c r="HAY906" s="2201"/>
      <c r="HAZ906" s="2201"/>
      <c r="HBA906" s="2201"/>
      <c r="HBB906" s="2201"/>
      <c r="HBC906" s="2201"/>
      <c r="HBD906" s="2201"/>
      <c r="HBE906" s="2201"/>
      <c r="HBF906" s="2201"/>
      <c r="HBG906" s="2201"/>
      <c r="HBH906" s="2201"/>
      <c r="HBI906" s="2201"/>
      <c r="HBJ906" s="2201"/>
      <c r="HBK906" s="2201"/>
      <c r="HBL906" s="2201"/>
      <c r="HBM906" s="2201"/>
      <c r="HBN906" s="2201"/>
      <c r="HBO906" s="2201"/>
      <c r="HBP906" s="2201"/>
      <c r="HBQ906" s="2201"/>
      <c r="HBR906" s="2201"/>
      <c r="HBS906" s="2201"/>
      <c r="HBT906" s="2201"/>
      <c r="HBU906" s="2201"/>
      <c r="HBV906" s="2201"/>
      <c r="HBW906" s="2201"/>
      <c r="HBX906" s="2201"/>
      <c r="HBY906" s="2201"/>
      <c r="HBZ906" s="2201"/>
      <c r="HCA906" s="2201"/>
      <c r="HCB906" s="2201"/>
      <c r="HCC906" s="2201"/>
      <c r="HCD906" s="2201"/>
      <c r="HCE906" s="2201"/>
      <c r="HCF906" s="2201"/>
      <c r="HCG906" s="2201"/>
      <c r="HCH906" s="2201"/>
      <c r="HCI906" s="2201"/>
      <c r="HCJ906" s="2201"/>
      <c r="HCK906" s="2201"/>
      <c r="HCL906" s="2201"/>
      <c r="HCM906" s="2201"/>
      <c r="HCN906" s="2201"/>
      <c r="HCO906" s="2201"/>
      <c r="HCP906" s="2201"/>
      <c r="HCQ906" s="2201"/>
      <c r="HCR906" s="2201"/>
      <c r="HCS906" s="2201"/>
      <c r="HCT906" s="2201"/>
      <c r="HCU906" s="2201"/>
      <c r="HCV906" s="2201"/>
      <c r="HCW906" s="2201"/>
      <c r="HCX906" s="2201"/>
      <c r="HCY906" s="2201"/>
      <c r="HCZ906" s="2201"/>
      <c r="HDA906" s="2201"/>
      <c r="HDB906" s="2201"/>
      <c r="HDC906" s="2201"/>
      <c r="HDD906" s="2201"/>
      <c r="HDE906" s="2201"/>
      <c r="HDF906" s="2201"/>
      <c r="HDG906" s="2201"/>
      <c r="HDH906" s="2201"/>
      <c r="HDI906" s="2201"/>
      <c r="HDJ906" s="2201"/>
      <c r="HDK906" s="2201"/>
      <c r="HDL906" s="2201"/>
      <c r="HDM906" s="2201"/>
      <c r="HDN906" s="2201"/>
      <c r="HDO906" s="2201"/>
      <c r="HDP906" s="2201"/>
      <c r="HDQ906" s="2201"/>
      <c r="HDR906" s="2201"/>
      <c r="HDS906" s="2201"/>
      <c r="HDT906" s="2201"/>
      <c r="HDU906" s="2201"/>
      <c r="HDV906" s="2201"/>
      <c r="HDW906" s="2201"/>
      <c r="HDX906" s="2201"/>
      <c r="HDY906" s="2201"/>
      <c r="HDZ906" s="2201"/>
      <c r="HEA906" s="2201"/>
      <c r="HEB906" s="2201"/>
      <c r="HEC906" s="2201"/>
      <c r="HED906" s="2201"/>
      <c r="HEE906" s="2201"/>
      <c r="HEF906" s="2201"/>
      <c r="HEG906" s="2201"/>
      <c r="HEH906" s="2201"/>
      <c r="HEI906" s="2201"/>
      <c r="HEJ906" s="2201"/>
      <c r="HEK906" s="2201"/>
      <c r="HEL906" s="2201"/>
      <c r="HEM906" s="2201"/>
      <c r="HEN906" s="2201"/>
      <c r="HEO906" s="2201"/>
      <c r="HEP906" s="2201"/>
      <c r="HEQ906" s="2201"/>
      <c r="HER906" s="2201"/>
      <c r="HES906" s="2201"/>
      <c r="HET906" s="2201"/>
      <c r="HEU906" s="2201"/>
      <c r="HEV906" s="2201"/>
      <c r="HEW906" s="2201"/>
      <c r="HEX906" s="2201"/>
      <c r="HEY906" s="2201"/>
      <c r="HEZ906" s="2201"/>
      <c r="HFA906" s="2201"/>
      <c r="HFB906" s="2201"/>
      <c r="HFC906" s="2201"/>
      <c r="HFD906" s="2201"/>
      <c r="HFE906" s="2201"/>
      <c r="HFF906" s="2201"/>
      <c r="HFG906" s="2201"/>
      <c r="HFH906" s="2201"/>
      <c r="HFI906" s="2201"/>
      <c r="HFJ906" s="2201"/>
      <c r="HFK906" s="2201"/>
      <c r="HFL906" s="2201"/>
      <c r="HFM906" s="2201"/>
      <c r="HFN906" s="2201"/>
      <c r="HFO906" s="2201"/>
      <c r="HFP906" s="2201"/>
      <c r="HFQ906" s="2201"/>
      <c r="HFR906" s="2201"/>
      <c r="HFS906" s="2201"/>
      <c r="HFT906" s="2201"/>
      <c r="HFU906" s="2201"/>
      <c r="HFV906" s="2201"/>
      <c r="HFW906" s="2201"/>
      <c r="HFX906" s="2201"/>
      <c r="HFY906" s="2201"/>
      <c r="HFZ906" s="2201"/>
      <c r="HGA906" s="2201"/>
      <c r="HGB906" s="2201"/>
      <c r="HGC906" s="2201"/>
      <c r="HGD906" s="2201"/>
      <c r="HGE906" s="2201"/>
      <c r="HGF906" s="2201"/>
      <c r="HGG906" s="2201"/>
      <c r="HGH906" s="2201"/>
      <c r="HGI906" s="2201"/>
      <c r="HGJ906" s="2201"/>
      <c r="HGK906" s="2201"/>
      <c r="HGL906" s="2201"/>
      <c r="HGM906" s="2201"/>
      <c r="HGN906" s="2201"/>
      <c r="HGO906" s="2201"/>
      <c r="HGP906" s="2201"/>
      <c r="HGQ906" s="2201"/>
      <c r="HGR906" s="2201"/>
      <c r="HGS906" s="2201"/>
      <c r="HGT906" s="2201"/>
      <c r="HGU906" s="2201"/>
      <c r="HGV906" s="2201"/>
      <c r="HGW906" s="2201"/>
      <c r="HGX906" s="2201"/>
      <c r="HGY906" s="2201"/>
      <c r="HGZ906" s="2201"/>
      <c r="HHA906" s="2201"/>
      <c r="HHB906" s="2201"/>
      <c r="HHC906" s="2201"/>
      <c r="HHD906" s="2201"/>
      <c r="HHE906" s="2201"/>
      <c r="HHF906" s="2201"/>
      <c r="HHG906" s="2201"/>
      <c r="HHH906" s="2201"/>
      <c r="HHI906" s="2201"/>
      <c r="HHJ906" s="2201"/>
      <c r="HHK906" s="2201"/>
      <c r="HHL906" s="2201"/>
      <c r="HHM906" s="2201"/>
      <c r="HHN906" s="2201"/>
      <c r="HHO906" s="2201"/>
      <c r="HHP906" s="2201"/>
      <c r="HHQ906" s="2201"/>
      <c r="HHR906" s="2201"/>
      <c r="HHS906" s="2201"/>
      <c r="HHW906" s="2201"/>
      <c r="HHX906" s="2201"/>
      <c r="HHY906" s="2201"/>
      <c r="HHZ906" s="2201"/>
      <c r="HIA906" s="2201"/>
      <c r="HIB906" s="2201"/>
      <c r="HIC906" s="2201"/>
      <c r="HID906" s="2201"/>
      <c r="HIE906" s="2201"/>
      <c r="HIF906" s="2201"/>
      <c r="HIG906" s="2201"/>
      <c r="HIH906" s="2201"/>
      <c r="HII906" s="2201"/>
      <c r="HIJ906" s="2201"/>
      <c r="HIK906" s="2201"/>
      <c r="HIL906" s="2201"/>
      <c r="HIM906" s="2201"/>
      <c r="HIN906" s="2201"/>
      <c r="HIO906" s="2201"/>
      <c r="HIP906" s="2201"/>
      <c r="HIQ906" s="2201"/>
      <c r="HIR906" s="2201"/>
      <c r="HIS906" s="2201"/>
      <c r="HIT906" s="2201"/>
      <c r="HIU906" s="2201"/>
      <c r="HIV906" s="2201"/>
      <c r="HIW906" s="2201"/>
      <c r="HIX906" s="2201"/>
      <c r="HIY906" s="2201"/>
      <c r="HIZ906" s="2201"/>
      <c r="HJA906" s="2201"/>
      <c r="HJB906" s="2201"/>
      <c r="HJC906" s="2201"/>
      <c r="HJD906" s="2201"/>
      <c r="HJE906" s="2201"/>
      <c r="HJF906" s="2201"/>
      <c r="HJG906" s="2201"/>
      <c r="HJH906" s="2201"/>
      <c r="HJI906" s="2201"/>
      <c r="HJJ906" s="2201"/>
      <c r="HJK906" s="2201"/>
      <c r="HJL906" s="2201"/>
      <c r="HJM906" s="2201"/>
      <c r="HJN906" s="2201"/>
      <c r="HJO906" s="2201"/>
      <c r="HJP906" s="2201"/>
      <c r="HJQ906" s="2201"/>
      <c r="HJR906" s="2201"/>
      <c r="HJS906" s="2201"/>
      <c r="HJT906" s="2201"/>
      <c r="HJU906" s="2201"/>
      <c r="HJV906" s="2201"/>
      <c r="HJW906" s="2201"/>
      <c r="HJX906" s="2201"/>
      <c r="HJY906" s="2201"/>
      <c r="HJZ906" s="2201"/>
      <c r="HKA906" s="2201"/>
      <c r="HKB906" s="2201"/>
      <c r="HKC906" s="2201"/>
      <c r="HKD906" s="2201"/>
      <c r="HKE906" s="2201"/>
      <c r="HKF906" s="2201"/>
      <c r="HKG906" s="2201"/>
      <c r="HKH906" s="2201"/>
      <c r="HKI906" s="2201"/>
      <c r="HKJ906" s="2201"/>
      <c r="HKK906" s="2201"/>
      <c r="HKL906" s="2201"/>
      <c r="HKM906" s="2201"/>
      <c r="HKN906" s="2201"/>
      <c r="HKO906" s="2201"/>
      <c r="HKP906" s="2201"/>
      <c r="HKQ906" s="2201"/>
      <c r="HKR906" s="2201"/>
      <c r="HKS906" s="2201"/>
      <c r="HKT906" s="2201"/>
      <c r="HKU906" s="2201"/>
      <c r="HKV906" s="2201"/>
      <c r="HKW906" s="2201"/>
      <c r="HKX906" s="2201"/>
      <c r="HKY906" s="2201"/>
      <c r="HKZ906" s="2201"/>
      <c r="HLA906" s="2201"/>
      <c r="HLB906" s="2201"/>
      <c r="HLC906" s="2201"/>
      <c r="HLD906" s="2201"/>
      <c r="HLE906" s="2201"/>
      <c r="HLF906" s="2201"/>
      <c r="HLG906" s="2201"/>
      <c r="HLH906" s="2201"/>
      <c r="HLI906" s="2201"/>
      <c r="HLJ906" s="2201"/>
      <c r="HLK906" s="2201"/>
      <c r="HLL906" s="2201"/>
      <c r="HLM906" s="2201"/>
      <c r="HLN906" s="2201"/>
      <c r="HLO906" s="2201"/>
      <c r="HLP906" s="2201"/>
      <c r="HLQ906" s="2201"/>
      <c r="HLR906" s="2201"/>
      <c r="HLS906" s="2201"/>
      <c r="HLT906" s="2201"/>
      <c r="HLU906" s="2201"/>
      <c r="HLV906" s="2201"/>
      <c r="HLW906" s="2201"/>
      <c r="HLX906" s="2201"/>
      <c r="HLY906" s="2201"/>
      <c r="HLZ906" s="2201"/>
      <c r="HMA906" s="2201"/>
      <c r="HMB906" s="2201"/>
      <c r="HMC906" s="2201"/>
      <c r="HMD906" s="2201"/>
      <c r="HME906" s="2201"/>
      <c r="HMF906" s="2201"/>
      <c r="HMG906" s="2201"/>
      <c r="HMH906" s="2201"/>
      <c r="HMI906" s="2201"/>
      <c r="HMJ906" s="2201"/>
      <c r="HMK906" s="2201"/>
      <c r="HML906" s="2201"/>
      <c r="HMM906" s="2201"/>
      <c r="HMN906" s="2201"/>
      <c r="HMO906" s="2201"/>
      <c r="HMP906" s="2201"/>
      <c r="HMQ906" s="2201"/>
      <c r="HMR906" s="2201"/>
      <c r="HMS906" s="2201"/>
      <c r="HMT906" s="2201"/>
      <c r="HMU906" s="2201"/>
      <c r="HMV906" s="2201"/>
      <c r="HMW906" s="2201"/>
      <c r="HMX906" s="2201"/>
      <c r="HMY906" s="2201"/>
      <c r="HMZ906" s="2201"/>
      <c r="HNA906" s="2201"/>
      <c r="HNB906" s="2201"/>
      <c r="HNC906" s="2201"/>
      <c r="HND906" s="2201"/>
      <c r="HNE906" s="2201"/>
      <c r="HNF906" s="2201"/>
      <c r="HNG906" s="2201"/>
      <c r="HNH906" s="2201"/>
      <c r="HNI906" s="2201"/>
      <c r="HNJ906" s="2201"/>
      <c r="HNK906" s="2201"/>
      <c r="HNL906" s="2201"/>
      <c r="HNM906" s="2201"/>
      <c r="HNN906" s="2201"/>
      <c r="HNO906" s="2201"/>
      <c r="HNP906" s="2201"/>
      <c r="HNQ906" s="2201"/>
      <c r="HNR906" s="2201"/>
      <c r="HNS906" s="2201"/>
      <c r="HNT906" s="2201"/>
      <c r="HNU906" s="2201"/>
      <c r="HNV906" s="2201"/>
      <c r="HNW906" s="2201"/>
      <c r="HNX906" s="2201"/>
      <c r="HNY906" s="2201"/>
      <c r="HNZ906" s="2201"/>
      <c r="HOA906" s="2201"/>
      <c r="HOB906" s="2201"/>
      <c r="HOC906" s="2201"/>
      <c r="HOD906" s="2201"/>
      <c r="HOE906" s="2201"/>
      <c r="HOF906" s="2201"/>
      <c r="HOG906" s="2201"/>
      <c r="HOH906" s="2201"/>
      <c r="HOI906" s="2201"/>
      <c r="HOJ906" s="2201"/>
      <c r="HOK906" s="2201"/>
      <c r="HOL906" s="2201"/>
      <c r="HOM906" s="2201"/>
      <c r="HON906" s="2201"/>
      <c r="HOO906" s="2201"/>
      <c r="HOP906" s="2201"/>
      <c r="HOQ906" s="2201"/>
      <c r="HOR906" s="2201"/>
      <c r="HOS906" s="2201"/>
      <c r="HOT906" s="2201"/>
      <c r="HOU906" s="2201"/>
      <c r="HOV906" s="2201"/>
      <c r="HOW906" s="2201"/>
      <c r="HOX906" s="2201"/>
      <c r="HOY906" s="2201"/>
      <c r="HOZ906" s="2201"/>
      <c r="HPA906" s="2201"/>
      <c r="HPB906" s="2201"/>
      <c r="HPC906" s="2201"/>
      <c r="HPD906" s="2201"/>
      <c r="HPE906" s="2201"/>
      <c r="HPF906" s="2201"/>
      <c r="HPG906" s="2201"/>
      <c r="HPH906" s="2201"/>
      <c r="HPI906" s="2201"/>
      <c r="HPJ906" s="2201"/>
      <c r="HPK906" s="2201"/>
      <c r="HPL906" s="2201"/>
      <c r="HPM906" s="2201"/>
      <c r="HPN906" s="2201"/>
      <c r="HPO906" s="2201"/>
      <c r="HPP906" s="2201"/>
      <c r="HPQ906" s="2201"/>
      <c r="HPR906" s="2201"/>
      <c r="HPS906" s="2201"/>
      <c r="HPT906" s="2201"/>
      <c r="HPU906" s="2201"/>
      <c r="HPV906" s="2201"/>
      <c r="HPW906" s="2201"/>
      <c r="HPX906" s="2201"/>
      <c r="HPY906" s="2201"/>
      <c r="HPZ906" s="2201"/>
      <c r="HQA906" s="2201"/>
      <c r="HQB906" s="2201"/>
      <c r="HQC906" s="2201"/>
      <c r="HQD906" s="2201"/>
      <c r="HQE906" s="2201"/>
      <c r="HQF906" s="2201"/>
      <c r="HQG906" s="2201"/>
      <c r="HQH906" s="2201"/>
      <c r="HQI906" s="2201"/>
      <c r="HQJ906" s="2201"/>
      <c r="HQK906" s="2201"/>
      <c r="HQL906" s="2201"/>
      <c r="HQM906" s="2201"/>
      <c r="HQN906" s="2201"/>
      <c r="HQO906" s="2201"/>
      <c r="HQP906" s="2201"/>
      <c r="HQQ906" s="2201"/>
      <c r="HQR906" s="2201"/>
      <c r="HQS906" s="2201"/>
      <c r="HQT906" s="2201"/>
      <c r="HQU906" s="2201"/>
      <c r="HQV906" s="2201"/>
      <c r="HQW906" s="2201"/>
      <c r="HQX906" s="2201"/>
      <c r="HQY906" s="2201"/>
      <c r="HQZ906" s="2201"/>
      <c r="HRA906" s="2201"/>
      <c r="HRB906" s="2201"/>
      <c r="HRC906" s="2201"/>
      <c r="HRD906" s="2201"/>
      <c r="HRE906" s="2201"/>
      <c r="HRF906" s="2201"/>
      <c r="HRG906" s="2201"/>
      <c r="HRH906" s="2201"/>
      <c r="HRI906" s="2201"/>
      <c r="HRJ906" s="2201"/>
      <c r="HRK906" s="2201"/>
      <c r="HRL906" s="2201"/>
      <c r="HRM906" s="2201"/>
      <c r="HRN906" s="2201"/>
      <c r="HRO906" s="2201"/>
      <c r="HRS906" s="2201"/>
      <c r="HRT906" s="2201"/>
      <c r="HRU906" s="2201"/>
      <c r="HRV906" s="2201"/>
      <c r="HRW906" s="2201"/>
      <c r="HRX906" s="2201"/>
      <c r="HRY906" s="2201"/>
      <c r="HRZ906" s="2201"/>
      <c r="HSA906" s="2201"/>
      <c r="HSB906" s="2201"/>
      <c r="HSC906" s="2201"/>
      <c r="HSD906" s="2201"/>
      <c r="HSE906" s="2201"/>
      <c r="HSF906" s="2201"/>
      <c r="HSG906" s="2201"/>
      <c r="HSH906" s="2201"/>
      <c r="HSI906" s="2201"/>
      <c r="HSJ906" s="2201"/>
      <c r="HSK906" s="2201"/>
      <c r="HSL906" s="2201"/>
      <c r="HSM906" s="2201"/>
      <c r="HSN906" s="2201"/>
      <c r="HSO906" s="2201"/>
      <c r="HSP906" s="2201"/>
      <c r="HSQ906" s="2201"/>
      <c r="HSR906" s="2201"/>
      <c r="HSS906" s="2201"/>
      <c r="HST906" s="2201"/>
      <c r="HSU906" s="2201"/>
      <c r="HSV906" s="2201"/>
      <c r="HSW906" s="2201"/>
      <c r="HSX906" s="2201"/>
      <c r="HSY906" s="2201"/>
      <c r="HSZ906" s="2201"/>
      <c r="HTA906" s="2201"/>
      <c r="HTB906" s="2201"/>
      <c r="HTC906" s="2201"/>
      <c r="HTD906" s="2201"/>
      <c r="HTE906" s="2201"/>
      <c r="HTF906" s="2201"/>
      <c r="HTG906" s="2201"/>
      <c r="HTH906" s="2201"/>
      <c r="HTI906" s="2201"/>
      <c r="HTJ906" s="2201"/>
      <c r="HTK906" s="2201"/>
      <c r="HTL906" s="2201"/>
      <c r="HTM906" s="2201"/>
      <c r="HTN906" s="2201"/>
      <c r="HTO906" s="2201"/>
      <c r="HTP906" s="2201"/>
      <c r="HTQ906" s="2201"/>
      <c r="HTR906" s="2201"/>
      <c r="HTS906" s="2201"/>
      <c r="HTT906" s="2201"/>
      <c r="HTU906" s="2201"/>
      <c r="HTV906" s="2201"/>
      <c r="HTW906" s="2201"/>
      <c r="HTX906" s="2201"/>
      <c r="HTY906" s="2201"/>
      <c r="HTZ906" s="2201"/>
      <c r="HUA906" s="2201"/>
      <c r="HUB906" s="2201"/>
      <c r="HUC906" s="2201"/>
      <c r="HUD906" s="2201"/>
      <c r="HUE906" s="2201"/>
      <c r="HUF906" s="2201"/>
      <c r="HUG906" s="2201"/>
      <c r="HUH906" s="2201"/>
      <c r="HUI906" s="2201"/>
      <c r="HUJ906" s="2201"/>
      <c r="HUK906" s="2201"/>
      <c r="HUL906" s="2201"/>
      <c r="HUM906" s="2201"/>
      <c r="HUN906" s="2201"/>
      <c r="HUO906" s="2201"/>
      <c r="HUP906" s="2201"/>
      <c r="HUQ906" s="2201"/>
      <c r="HUR906" s="2201"/>
      <c r="HUS906" s="2201"/>
      <c r="HUT906" s="2201"/>
      <c r="HUU906" s="2201"/>
      <c r="HUV906" s="2201"/>
      <c r="HUW906" s="2201"/>
      <c r="HUX906" s="2201"/>
      <c r="HUY906" s="2201"/>
      <c r="HUZ906" s="2201"/>
      <c r="HVA906" s="2201"/>
      <c r="HVB906" s="2201"/>
      <c r="HVC906" s="2201"/>
      <c r="HVD906" s="2201"/>
      <c r="HVE906" s="2201"/>
      <c r="HVF906" s="2201"/>
      <c r="HVG906" s="2201"/>
      <c r="HVH906" s="2201"/>
      <c r="HVI906" s="2201"/>
      <c r="HVJ906" s="2201"/>
      <c r="HVK906" s="2201"/>
      <c r="HVL906" s="2201"/>
      <c r="HVM906" s="2201"/>
      <c r="HVN906" s="2201"/>
      <c r="HVO906" s="2201"/>
      <c r="HVP906" s="2201"/>
      <c r="HVQ906" s="2201"/>
      <c r="HVR906" s="2201"/>
      <c r="HVS906" s="2201"/>
      <c r="HVT906" s="2201"/>
      <c r="HVU906" s="2201"/>
      <c r="HVV906" s="2201"/>
      <c r="HVW906" s="2201"/>
      <c r="HVX906" s="2201"/>
      <c r="HVY906" s="2201"/>
      <c r="HVZ906" s="2201"/>
      <c r="HWA906" s="2201"/>
      <c r="HWB906" s="2201"/>
      <c r="HWC906" s="2201"/>
      <c r="HWD906" s="2201"/>
      <c r="HWE906" s="2201"/>
      <c r="HWF906" s="2201"/>
      <c r="HWG906" s="2201"/>
      <c r="HWH906" s="2201"/>
      <c r="HWI906" s="2201"/>
      <c r="HWJ906" s="2201"/>
      <c r="HWK906" s="2201"/>
      <c r="HWL906" s="2201"/>
      <c r="HWM906" s="2201"/>
      <c r="HWN906" s="2201"/>
      <c r="HWO906" s="2201"/>
      <c r="HWP906" s="2201"/>
      <c r="HWQ906" s="2201"/>
      <c r="HWR906" s="2201"/>
      <c r="HWS906" s="2201"/>
      <c r="HWT906" s="2201"/>
      <c r="HWU906" s="2201"/>
      <c r="HWV906" s="2201"/>
      <c r="HWW906" s="2201"/>
      <c r="HWX906" s="2201"/>
      <c r="HWY906" s="2201"/>
      <c r="HWZ906" s="2201"/>
      <c r="HXA906" s="2201"/>
      <c r="HXB906" s="2201"/>
      <c r="HXC906" s="2201"/>
      <c r="HXD906" s="2201"/>
      <c r="HXE906" s="2201"/>
      <c r="HXF906" s="2201"/>
      <c r="HXG906" s="2201"/>
      <c r="HXH906" s="2201"/>
      <c r="HXI906" s="2201"/>
      <c r="HXJ906" s="2201"/>
      <c r="HXK906" s="2201"/>
      <c r="HXL906" s="2201"/>
      <c r="HXM906" s="2201"/>
      <c r="HXN906" s="2201"/>
      <c r="HXO906" s="2201"/>
      <c r="HXP906" s="2201"/>
      <c r="HXQ906" s="2201"/>
      <c r="HXR906" s="2201"/>
      <c r="HXS906" s="2201"/>
      <c r="HXT906" s="2201"/>
      <c r="HXU906" s="2201"/>
      <c r="HXV906" s="2201"/>
      <c r="HXW906" s="2201"/>
      <c r="HXX906" s="2201"/>
      <c r="HXY906" s="2201"/>
      <c r="HXZ906" s="2201"/>
      <c r="HYA906" s="2201"/>
      <c r="HYB906" s="2201"/>
      <c r="HYC906" s="2201"/>
      <c r="HYD906" s="2201"/>
      <c r="HYE906" s="2201"/>
      <c r="HYF906" s="2201"/>
      <c r="HYG906" s="2201"/>
      <c r="HYH906" s="2201"/>
      <c r="HYI906" s="2201"/>
      <c r="HYJ906" s="2201"/>
      <c r="HYK906" s="2201"/>
      <c r="HYL906" s="2201"/>
      <c r="HYM906" s="2201"/>
      <c r="HYN906" s="2201"/>
      <c r="HYO906" s="2201"/>
      <c r="HYP906" s="2201"/>
      <c r="HYQ906" s="2201"/>
      <c r="HYR906" s="2201"/>
      <c r="HYS906" s="2201"/>
      <c r="HYT906" s="2201"/>
      <c r="HYU906" s="2201"/>
      <c r="HYV906" s="2201"/>
      <c r="HYW906" s="2201"/>
      <c r="HYX906" s="2201"/>
      <c r="HYY906" s="2201"/>
      <c r="HYZ906" s="2201"/>
      <c r="HZA906" s="2201"/>
      <c r="HZB906" s="2201"/>
      <c r="HZC906" s="2201"/>
      <c r="HZD906" s="2201"/>
      <c r="HZE906" s="2201"/>
      <c r="HZF906" s="2201"/>
      <c r="HZG906" s="2201"/>
      <c r="HZH906" s="2201"/>
      <c r="HZI906" s="2201"/>
      <c r="HZJ906" s="2201"/>
      <c r="HZK906" s="2201"/>
      <c r="HZL906" s="2201"/>
      <c r="HZM906" s="2201"/>
      <c r="HZN906" s="2201"/>
      <c r="HZO906" s="2201"/>
      <c r="HZP906" s="2201"/>
      <c r="HZQ906" s="2201"/>
      <c r="HZR906" s="2201"/>
      <c r="HZS906" s="2201"/>
      <c r="HZT906" s="2201"/>
      <c r="HZU906" s="2201"/>
      <c r="HZV906" s="2201"/>
      <c r="HZW906" s="2201"/>
      <c r="HZX906" s="2201"/>
      <c r="HZY906" s="2201"/>
      <c r="HZZ906" s="2201"/>
      <c r="IAA906" s="2201"/>
      <c r="IAB906" s="2201"/>
      <c r="IAC906" s="2201"/>
      <c r="IAD906" s="2201"/>
      <c r="IAE906" s="2201"/>
      <c r="IAF906" s="2201"/>
      <c r="IAG906" s="2201"/>
      <c r="IAH906" s="2201"/>
      <c r="IAI906" s="2201"/>
      <c r="IAJ906" s="2201"/>
      <c r="IAK906" s="2201"/>
      <c r="IAL906" s="2201"/>
      <c r="IAM906" s="2201"/>
      <c r="IAN906" s="2201"/>
      <c r="IAO906" s="2201"/>
      <c r="IAP906" s="2201"/>
      <c r="IAQ906" s="2201"/>
      <c r="IAR906" s="2201"/>
      <c r="IAS906" s="2201"/>
      <c r="IAT906" s="2201"/>
      <c r="IAU906" s="2201"/>
      <c r="IAV906" s="2201"/>
      <c r="IAW906" s="2201"/>
      <c r="IAX906" s="2201"/>
      <c r="IAY906" s="2201"/>
      <c r="IAZ906" s="2201"/>
      <c r="IBA906" s="2201"/>
      <c r="IBB906" s="2201"/>
      <c r="IBC906" s="2201"/>
      <c r="IBD906" s="2201"/>
      <c r="IBE906" s="2201"/>
      <c r="IBF906" s="2201"/>
      <c r="IBG906" s="2201"/>
      <c r="IBH906" s="2201"/>
      <c r="IBI906" s="2201"/>
      <c r="IBJ906" s="2201"/>
      <c r="IBK906" s="2201"/>
      <c r="IBO906" s="2201"/>
      <c r="IBP906" s="2201"/>
      <c r="IBQ906" s="2201"/>
      <c r="IBR906" s="2201"/>
      <c r="IBS906" s="2201"/>
      <c r="IBT906" s="2201"/>
      <c r="IBU906" s="2201"/>
      <c r="IBV906" s="2201"/>
      <c r="IBW906" s="2201"/>
      <c r="IBX906" s="2201"/>
      <c r="IBY906" s="2201"/>
      <c r="IBZ906" s="2201"/>
      <c r="ICA906" s="2201"/>
      <c r="ICB906" s="2201"/>
      <c r="ICC906" s="2201"/>
      <c r="ICD906" s="2201"/>
      <c r="ICE906" s="2201"/>
      <c r="ICF906" s="2201"/>
      <c r="ICG906" s="2201"/>
      <c r="ICH906" s="2201"/>
      <c r="ICI906" s="2201"/>
      <c r="ICJ906" s="2201"/>
      <c r="ICK906" s="2201"/>
      <c r="ICL906" s="2201"/>
      <c r="ICM906" s="2201"/>
      <c r="ICN906" s="2201"/>
      <c r="ICO906" s="2201"/>
      <c r="ICP906" s="2201"/>
      <c r="ICQ906" s="2201"/>
      <c r="ICR906" s="2201"/>
      <c r="ICS906" s="2201"/>
      <c r="ICT906" s="2201"/>
      <c r="ICU906" s="2201"/>
      <c r="ICV906" s="2201"/>
      <c r="ICW906" s="2201"/>
      <c r="ICX906" s="2201"/>
      <c r="ICY906" s="2201"/>
      <c r="ICZ906" s="2201"/>
      <c r="IDA906" s="2201"/>
      <c r="IDB906" s="2201"/>
      <c r="IDC906" s="2201"/>
      <c r="IDD906" s="2201"/>
      <c r="IDE906" s="2201"/>
      <c r="IDF906" s="2201"/>
      <c r="IDG906" s="2201"/>
      <c r="IDH906" s="2201"/>
      <c r="IDI906" s="2201"/>
      <c r="IDJ906" s="2201"/>
      <c r="IDK906" s="2201"/>
      <c r="IDL906" s="2201"/>
      <c r="IDM906" s="2201"/>
      <c r="IDN906" s="2201"/>
      <c r="IDO906" s="2201"/>
      <c r="IDP906" s="2201"/>
      <c r="IDQ906" s="2201"/>
      <c r="IDR906" s="2201"/>
      <c r="IDS906" s="2201"/>
      <c r="IDT906" s="2201"/>
      <c r="IDU906" s="2201"/>
      <c r="IDV906" s="2201"/>
      <c r="IDW906" s="2201"/>
      <c r="IDX906" s="2201"/>
      <c r="IDY906" s="2201"/>
      <c r="IDZ906" s="2201"/>
      <c r="IEA906" s="2201"/>
      <c r="IEB906" s="2201"/>
      <c r="IEC906" s="2201"/>
      <c r="IED906" s="2201"/>
      <c r="IEE906" s="2201"/>
      <c r="IEF906" s="2201"/>
      <c r="IEG906" s="2201"/>
      <c r="IEH906" s="2201"/>
      <c r="IEI906" s="2201"/>
      <c r="IEJ906" s="2201"/>
      <c r="IEK906" s="2201"/>
      <c r="IEL906" s="2201"/>
      <c r="IEM906" s="2201"/>
      <c r="IEN906" s="2201"/>
      <c r="IEO906" s="2201"/>
      <c r="IEP906" s="2201"/>
      <c r="IEQ906" s="2201"/>
      <c r="IER906" s="2201"/>
      <c r="IES906" s="2201"/>
      <c r="IET906" s="2201"/>
      <c r="IEU906" s="2201"/>
      <c r="IEV906" s="2201"/>
      <c r="IEW906" s="2201"/>
      <c r="IEX906" s="2201"/>
      <c r="IEY906" s="2201"/>
      <c r="IEZ906" s="2201"/>
      <c r="IFA906" s="2201"/>
      <c r="IFB906" s="2201"/>
      <c r="IFC906" s="2201"/>
      <c r="IFD906" s="2201"/>
      <c r="IFE906" s="2201"/>
      <c r="IFF906" s="2201"/>
      <c r="IFG906" s="2201"/>
      <c r="IFH906" s="2201"/>
      <c r="IFI906" s="2201"/>
      <c r="IFJ906" s="2201"/>
      <c r="IFK906" s="2201"/>
      <c r="IFL906" s="2201"/>
      <c r="IFM906" s="2201"/>
      <c r="IFN906" s="2201"/>
      <c r="IFO906" s="2201"/>
      <c r="IFP906" s="2201"/>
      <c r="IFQ906" s="2201"/>
      <c r="IFR906" s="2201"/>
      <c r="IFS906" s="2201"/>
      <c r="IFT906" s="2201"/>
      <c r="IFU906" s="2201"/>
      <c r="IFV906" s="2201"/>
      <c r="IFW906" s="2201"/>
      <c r="IFX906" s="2201"/>
      <c r="IFY906" s="2201"/>
      <c r="IFZ906" s="2201"/>
      <c r="IGA906" s="2201"/>
      <c r="IGB906" s="2201"/>
      <c r="IGC906" s="2201"/>
      <c r="IGD906" s="2201"/>
      <c r="IGE906" s="2201"/>
      <c r="IGF906" s="2201"/>
      <c r="IGG906" s="2201"/>
      <c r="IGH906" s="2201"/>
      <c r="IGI906" s="2201"/>
      <c r="IGJ906" s="2201"/>
      <c r="IGK906" s="2201"/>
      <c r="IGL906" s="2201"/>
      <c r="IGM906" s="2201"/>
      <c r="IGN906" s="2201"/>
      <c r="IGO906" s="2201"/>
      <c r="IGP906" s="2201"/>
      <c r="IGQ906" s="2201"/>
      <c r="IGR906" s="2201"/>
      <c r="IGS906" s="2201"/>
      <c r="IGT906" s="2201"/>
      <c r="IGU906" s="2201"/>
      <c r="IGV906" s="2201"/>
      <c r="IGW906" s="2201"/>
      <c r="IGX906" s="2201"/>
      <c r="IGY906" s="2201"/>
      <c r="IGZ906" s="2201"/>
      <c r="IHA906" s="2201"/>
      <c r="IHB906" s="2201"/>
      <c r="IHC906" s="2201"/>
      <c r="IHD906" s="2201"/>
      <c r="IHE906" s="2201"/>
      <c r="IHF906" s="2201"/>
      <c r="IHG906" s="2201"/>
      <c r="IHH906" s="2201"/>
      <c r="IHI906" s="2201"/>
      <c r="IHJ906" s="2201"/>
      <c r="IHK906" s="2201"/>
      <c r="IHL906" s="2201"/>
      <c r="IHM906" s="2201"/>
      <c r="IHN906" s="2201"/>
      <c r="IHO906" s="2201"/>
      <c r="IHP906" s="2201"/>
      <c r="IHQ906" s="2201"/>
      <c r="IHR906" s="2201"/>
      <c r="IHS906" s="2201"/>
      <c r="IHT906" s="2201"/>
      <c r="IHU906" s="2201"/>
      <c r="IHV906" s="2201"/>
      <c r="IHW906" s="2201"/>
      <c r="IHX906" s="2201"/>
      <c r="IHY906" s="2201"/>
      <c r="IHZ906" s="2201"/>
      <c r="IIA906" s="2201"/>
      <c r="IIB906" s="2201"/>
      <c r="IIC906" s="2201"/>
      <c r="IID906" s="2201"/>
      <c r="IIE906" s="2201"/>
      <c r="IIF906" s="2201"/>
      <c r="IIG906" s="2201"/>
      <c r="IIH906" s="2201"/>
      <c r="III906" s="2201"/>
      <c r="IIJ906" s="2201"/>
      <c r="IIK906" s="2201"/>
      <c r="IIL906" s="2201"/>
      <c r="IIM906" s="2201"/>
      <c r="IIN906" s="2201"/>
      <c r="IIO906" s="2201"/>
      <c r="IIP906" s="2201"/>
      <c r="IIQ906" s="2201"/>
      <c r="IIR906" s="2201"/>
      <c r="IIS906" s="2201"/>
      <c r="IIT906" s="2201"/>
      <c r="IIU906" s="2201"/>
      <c r="IIV906" s="2201"/>
      <c r="IIW906" s="2201"/>
      <c r="IIX906" s="2201"/>
      <c r="IIY906" s="2201"/>
      <c r="IIZ906" s="2201"/>
      <c r="IJA906" s="2201"/>
      <c r="IJB906" s="2201"/>
      <c r="IJC906" s="2201"/>
      <c r="IJD906" s="2201"/>
      <c r="IJE906" s="2201"/>
      <c r="IJF906" s="2201"/>
      <c r="IJG906" s="2201"/>
      <c r="IJH906" s="2201"/>
      <c r="IJI906" s="2201"/>
      <c r="IJJ906" s="2201"/>
      <c r="IJK906" s="2201"/>
      <c r="IJL906" s="2201"/>
      <c r="IJM906" s="2201"/>
      <c r="IJN906" s="2201"/>
      <c r="IJO906" s="2201"/>
      <c r="IJP906" s="2201"/>
      <c r="IJQ906" s="2201"/>
      <c r="IJR906" s="2201"/>
      <c r="IJS906" s="2201"/>
      <c r="IJT906" s="2201"/>
      <c r="IJU906" s="2201"/>
      <c r="IJV906" s="2201"/>
      <c r="IJW906" s="2201"/>
      <c r="IJX906" s="2201"/>
      <c r="IJY906" s="2201"/>
      <c r="IJZ906" s="2201"/>
      <c r="IKA906" s="2201"/>
      <c r="IKB906" s="2201"/>
      <c r="IKC906" s="2201"/>
      <c r="IKD906" s="2201"/>
      <c r="IKE906" s="2201"/>
      <c r="IKF906" s="2201"/>
      <c r="IKG906" s="2201"/>
      <c r="IKH906" s="2201"/>
      <c r="IKI906" s="2201"/>
      <c r="IKJ906" s="2201"/>
      <c r="IKK906" s="2201"/>
      <c r="IKL906" s="2201"/>
      <c r="IKM906" s="2201"/>
      <c r="IKN906" s="2201"/>
      <c r="IKO906" s="2201"/>
      <c r="IKP906" s="2201"/>
      <c r="IKQ906" s="2201"/>
      <c r="IKR906" s="2201"/>
      <c r="IKS906" s="2201"/>
      <c r="IKT906" s="2201"/>
      <c r="IKU906" s="2201"/>
      <c r="IKV906" s="2201"/>
      <c r="IKW906" s="2201"/>
      <c r="IKX906" s="2201"/>
      <c r="IKY906" s="2201"/>
      <c r="IKZ906" s="2201"/>
      <c r="ILA906" s="2201"/>
      <c r="ILB906" s="2201"/>
      <c r="ILC906" s="2201"/>
      <c r="ILD906" s="2201"/>
      <c r="ILE906" s="2201"/>
      <c r="ILF906" s="2201"/>
      <c r="ILG906" s="2201"/>
      <c r="ILK906" s="2201"/>
      <c r="ILL906" s="2201"/>
      <c r="ILM906" s="2201"/>
      <c r="ILN906" s="2201"/>
      <c r="ILO906" s="2201"/>
      <c r="ILP906" s="2201"/>
      <c r="ILQ906" s="2201"/>
      <c r="ILR906" s="2201"/>
      <c r="ILS906" s="2201"/>
      <c r="ILT906" s="2201"/>
      <c r="ILU906" s="2201"/>
      <c r="ILV906" s="2201"/>
      <c r="ILW906" s="2201"/>
      <c r="ILX906" s="2201"/>
      <c r="ILY906" s="2201"/>
      <c r="ILZ906" s="2201"/>
      <c r="IMA906" s="2201"/>
      <c r="IMB906" s="2201"/>
      <c r="IMC906" s="2201"/>
      <c r="IMD906" s="2201"/>
      <c r="IME906" s="2201"/>
      <c r="IMF906" s="2201"/>
      <c r="IMG906" s="2201"/>
      <c r="IMH906" s="2201"/>
      <c r="IMI906" s="2201"/>
      <c r="IMJ906" s="2201"/>
      <c r="IMK906" s="2201"/>
      <c r="IML906" s="2201"/>
      <c r="IMM906" s="2201"/>
      <c r="IMN906" s="2201"/>
      <c r="IMO906" s="2201"/>
      <c r="IMP906" s="2201"/>
      <c r="IMQ906" s="2201"/>
      <c r="IMR906" s="2201"/>
      <c r="IMS906" s="2201"/>
      <c r="IMT906" s="2201"/>
      <c r="IMU906" s="2201"/>
      <c r="IMV906" s="2201"/>
      <c r="IMW906" s="2201"/>
      <c r="IMX906" s="2201"/>
      <c r="IMY906" s="2201"/>
      <c r="IMZ906" s="2201"/>
      <c r="INA906" s="2201"/>
      <c r="INB906" s="2201"/>
      <c r="INC906" s="2201"/>
      <c r="IND906" s="2201"/>
      <c r="INE906" s="2201"/>
      <c r="INF906" s="2201"/>
      <c r="ING906" s="2201"/>
      <c r="INH906" s="2201"/>
      <c r="INI906" s="2201"/>
      <c r="INJ906" s="2201"/>
      <c r="INK906" s="2201"/>
      <c r="INL906" s="2201"/>
      <c r="INM906" s="2201"/>
      <c r="INN906" s="2201"/>
      <c r="INO906" s="2201"/>
      <c r="INP906" s="2201"/>
      <c r="INQ906" s="2201"/>
      <c r="INR906" s="2201"/>
      <c r="INS906" s="2201"/>
      <c r="INT906" s="2201"/>
      <c r="INU906" s="2201"/>
      <c r="INV906" s="2201"/>
      <c r="INW906" s="2201"/>
      <c r="INX906" s="2201"/>
      <c r="INY906" s="2201"/>
      <c r="INZ906" s="2201"/>
      <c r="IOA906" s="2201"/>
      <c r="IOB906" s="2201"/>
      <c r="IOC906" s="2201"/>
      <c r="IOD906" s="2201"/>
      <c r="IOE906" s="2201"/>
      <c r="IOF906" s="2201"/>
      <c r="IOG906" s="2201"/>
      <c r="IOH906" s="2201"/>
      <c r="IOI906" s="2201"/>
      <c r="IOJ906" s="2201"/>
      <c r="IOK906" s="2201"/>
      <c r="IOL906" s="2201"/>
      <c r="IOM906" s="2201"/>
      <c r="ION906" s="2201"/>
      <c r="IOO906" s="2201"/>
      <c r="IOP906" s="2201"/>
      <c r="IOQ906" s="2201"/>
      <c r="IOR906" s="2201"/>
      <c r="IOS906" s="2201"/>
      <c r="IOT906" s="2201"/>
      <c r="IOU906" s="2201"/>
      <c r="IOV906" s="2201"/>
      <c r="IOW906" s="2201"/>
      <c r="IOX906" s="2201"/>
      <c r="IOY906" s="2201"/>
      <c r="IOZ906" s="2201"/>
      <c r="IPA906" s="2201"/>
      <c r="IPB906" s="2201"/>
      <c r="IPC906" s="2201"/>
      <c r="IPD906" s="2201"/>
      <c r="IPE906" s="2201"/>
      <c r="IPF906" s="2201"/>
      <c r="IPG906" s="2201"/>
      <c r="IPH906" s="2201"/>
      <c r="IPI906" s="2201"/>
      <c r="IPJ906" s="2201"/>
      <c r="IPK906" s="2201"/>
      <c r="IPL906" s="2201"/>
      <c r="IPM906" s="2201"/>
      <c r="IPN906" s="2201"/>
      <c r="IPO906" s="2201"/>
      <c r="IPP906" s="2201"/>
      <c r="IPQ906" s="2201"/>
      <c r="IPR906" s="2201"/>
      <c r="IPS906" s="2201"/>
      <c r="IPT906" s="2201"/>
      <c r="IPU906" s="2201"/>
      <c r="IPV906" s="2201"/>
      <c r="IPW906" s="2201"/>
      <c r="IPX906" s="2201"/>
      <c r="IPY906" s="2201"/>
      <c r="IPZ906" s="2201"/>
      <c r="IQA906" s="2201"/>
      <c r="IQB906" s="2201"/>
      <c r="IQC906" s="2201"/>
      <c r="IQD906" s="2201"/>
      <c r="IQE906" s="2201"/>
      <c r="IQF906" s="2201"/>
      <c r="IQG906" s="2201"/>
      <c r="IQH906" s="2201"/>
      <c r="IQI906" s="2201"/>
      <c r="IQJ906" s="2201"/>
      <c r="IQK906" s="2201"/>
      <c r="IQL906" s="2201"/>
      <c r="IQM906" s="2201"/>
      <c r="IQN906" s="2201"/>
      <c r="IQO906" s="2201"/>
      <c r="IQP906" s="2201"/>
      <c r="IQQ906" s="2201"/>
      <c r="IQR906" s="2201"/>
      <c r="IQS906" s="2201"/>
      <c r="IQT906" s="2201"/>
      <c r="IQU906" s="2201"/>
      <c r="IQV906" s="2201"/>
      <c r="IQW906" s="2201"/>
      <c r="IQX906" s="2201"/>
      <c r="IQY906" s="2201"/>
      <c r="IQZ906" s="2201"/>
      <c r="IRA906" s="2201"/>
      <c r="IRB906" s="2201"/>
      <c r="IRC906" s="2201"/>
      <c r="IRD906" s="2201"/>
      <c r="IRE906" s="2201"/>
      <c r="IRF906" s="2201"/>
      <c r="IRG906" s="2201"/>
      <c r="IRH906" s="2201"/>
      <c r="IRI906" s="2201"/>
      <c r="IRJ906" s="2201"/>
      <c r="IRK906" s="2201"/>
      <c r="IRL906" s="2201"/>
      <c r="IRM906" s="2201"/>
      <c r="IRN906" s="2201"/>
      <c r="IRO906" s="2201"/>
      <c r="IRP906" s="2201"/>
      <c r="IRQ906" s="2201"/>
      <c r="IRR906" s="2201"/>
      <c r="IRS906" s="2201"/>
      <c r="IRT906" s="2201"/>
      <c r="IRU906" s="2201"/>
      <c r="IRV906" s="2201"/>
      <c r="IRW906" s="2201"/>
      <c r="IRX906" s="2201"/>
      <c r="IRY906" s="2201"/>
      <c r="IRZ906" s="2201"/>
      <c r="ISA906" s="2201"/>
      <c r="ISB906" s="2201"/>
      <c r="ISC906" s="2201"/>
      <c r="ISD906" s="2201"/>
      <c r="ISE906" s="2201"/>
      <c r="ISF906" s="2201"/>
      <c r="ISG906" s="2201"/>
      <c r="ISH906" s="2201"/>
      <c r="ISI906" s="2201"/>
      <c r="ISJ906" s="2201"/>
      <c r="ISK906" s="2201"/>
      <c r="ISL906" s="2201"/>
      <c r="ISM906" s="2201"/>
      <c r="ISN906" s="2201"/>
      <c r="ISO906" s="2201"/>
      <c r="ISP906" s="2201"/>
      <c r="ISQ906" s="2201"/>
      <c r="ISR906" s="2201"/>
      <c r="ISS906" s="2201"/>
      <c r="IST906" s="2201"/>
      <c r="ISU906" s="2201"/>
      <c r="ISV906" s="2201"/>
      <c r="ISW906" s="2201"/>
      <c r="ISX906" s="2201"/>
      <c r="ISY906" s="2201"/>
      <c r="ISZ906" s="2201"/>
      <c r="ITA906" s="2201"/>
      <c r="ITB906" s="2201"/>
      <c r="ITC906" s="2201"/>
      <c r="ITD906" s="2201"/>
      <c r="ITE906" s="2201"/>
      <c r="ITF906" s="2201"/>
      <c r="ITG906" s="2201"/>
      <c r="ITH906" s="2201"/>
      <c r="ITI906" s="2201"/>
      <c r="ITJ906" s="2201"/>
      <c r="ITK906" s="2201"/>
      <c r="ITL906" s="2201"/>
      <c r="ITM906" s="2201"/>
      <c r="ITN906" s="2201"/>
      <c r="ITO906" s="2201"/>
      <c r="ITP906" s="2201"/>
      <c r="ITQ906" s="2201"/>
      <c r="ITR906" s="2201"/>
      <c r="ITS906" s="2201"/>
      <c r="ITT906" s="2201"/>
      <c r="ITU906" s="2201"/>
      <c r="ITV906" s="2201"/>
      <c r="ITW906" s="2201"/>
      <c r="ITX906" s="2201"/>
      <c r="ITY906" s="2201"/>
      <c r="ITZ906" s="2201"/>
      <c r="IUA906" s="2201"/>
      <c r="IUB906" s="2201"/>
      <c r="IUC906" s="2201"/>
      <c r="IUD906" s="2201"/>
      <c r="IUE906" s="2201"/>
      <c r="IUF906" s="2201"/>
      <c r="IUG906" s="2201"/>
      <c r="IUH906" s="2201"/>
      <c r="IUI906" s="2201"/>
      <c r="IUJ906" s="2201"/>
      <c r="IUK906" s="2201"/>
      <c r="IUL906" s="2201"/>
      <c r="IUM906" s="2201"/>
      <c r="IUN906" s="2201"/>
      <c r="IUO906" s="2201"/>
      <c r="IUP906" s="2201"/>
      <c r="IUQ906" s="2201"/>
      <c r="IUR906" s="2201"/>
      <c r="IUS906" s="2201"/>
      <c r="IUT906" s="2201"/>
      <c r="IUU906" s="2201"/>
      <c r="IUV906" s="2201"/>
      <c r="IUW906" s="2201"/>
      <c r="IUX906" s="2201"/>
      <c r="IUY906" s="2201"/>
      <c r="IUZ906" s="2201"/>
      <c r="IVA906" s="2201"/>
      <c r="IVB906" s="2201"/>
      <c r="IVC906" s="2201"/>
      <c r="IVG906" s="2201"/>
      <c r="IVH906" s="2201"/>
      <c r="IVI906" s="2201"/>
      <c r="IVJ906" s="2201"/>
      <c r="IVK906" s="2201"/>
      <c r="IVL906" s="2201"/>
      <c r="IVM906" s="2201"/>
      <c r="IVN906" s="2201"/>
      <c r="IVO906" s="2201"/>
      <c r="IVP906" s="2201"/>
      <c r="IVQ906" s="2201"/>
      <c r="IVR906" s="2201"/>
      <c r="IVS906" s="2201"/>
      <c r="IVT906" s="2201"/>
      <c r="IVU906" s="2201"/>
      <c r="IVV906" s="2201"/>
      <c r="IVW906" s="2201"/>
      <c r="IVX906" s="2201"/>
      <c r="IVY906" s="2201"/>
      <c r="IVZ906" s="2201"/>
      <c r="IWA906" s="2201"/>
      <c r="IWB906" s="2201"/>
      <c r="IWC906" s="2201"/>
      <c r="IWD906" s="2201"/>
      <c r="IWE906" s="2201"/>
      <c r="IWF906" s="2201"/>
      <c r="IWG906" s="2201"/>
      <c r="IWH906" s="2201"/>
      <c r="IWI906" s="2201"/>
      <c r="IWJ906" s="2201"/>
      <c r="IWK906" s="2201"/>
      <c r="IWL906" s="2201"/>
      <c r="IWM906" s="2201"/>
      <c r="IWN906" s="2201"/>
      <c r="IWO906" s="2201"/>
      <c r="IWP906" s="2201"/>
      <c r="IWQ906" s="2201"/>
      <c r="IWR906" s="2201"/>
      <c r="IWS906" s="2201"/>
      <c r="IWT906" s="2201"/>
      <c r="IWU906" s="2201"/>
      <c r="IWV906" s="2201"/>
      <c r="IWW906" s="2201"/>
      <c r="IWX906" s="2201"/>
      <c r="IWY906" s="2201"/>
      <c r="IWZ906" s="2201"/>
      <c r="IXA906" s="2201"/>
      <c r="IXB906" s="2201"/>
      <c r="IXC906" s="2201"/>
      <c r="IXD906" s="2201"/>
      <c r="IXE906" s="2201"/>
      <c r="IXF906" s="2201"/>
      <c r="IXG906" s="2201"/>
      <c r="IXH906" s="2201"/>
      <c r="IXI906" s="2201"/>
      <c r="IXJ906" s="2201"/>
      <c r="IXK906" s="2201"/>
      <c r="IXL906" s="2201"/>
      <c r="IXM906" s="2201"/>
      <c r="IXN906" s="2201"/>
      <c r="IXO906" s="2201"/>
      <c r="IXP906" s="2201"/>
      <c r="IXQ906" s="2201"/>
      <c r="IXR906" s="2201"/>
      <c r="IXS906" s="2201"/>
      <c r="IXT906" s="2201"/>
      <c r="IXU906" s="2201"/>
      <c r="IXV906" s="2201"/>
      <c r="IXW906" s="2201"/>
      <c r="IXX906" s="2201"/>
      <c r="IXY906" s="2201"/>
      <c r="IXZ906" s="2201"/>
      <c r="IYA906" s="2201"/>
      <c r="IYB906" s="2201"/>
      <c r="IYC906" s="2201"/>
      <c r="IYD906" s="2201"/>
      <c r="IYE906" s="2201"/>
      <c r="IYF906" s="2201"/>
      <c r="IYG906" s="2201"/>
      <c r="IYH906" s="2201"/>
      <c r="IYI906" s="2201"/>
      <c r="IYJ906" s="2201"/>
      <c r="IYK906" s="2201"/>
      <c r="IYL906" s="2201"/>
      <c r="IYM906" s="2201"/>
      <c r="IYN906" s="2201"/>
      <c r="IYO906" s="2201"/>
      <c r="IYP906" s="2201"/>
      <c r="IYQ906" s="2201"/>
      <c r="IYR906" s="2201"/>
      <c r="IYS906" s="2201"/>
      <c r="IYT906" s="2201"/>
      <c r="IYU906" s="2201"/>
      <c r="IYV906" s="2201"/>
      <c r="IYW906" s="2201"/>
      <c r="IYX906" s="2201"/>
      <c r="IYY906" s="2201"/>
      <c r="IYZ906" s="2201"/>
      <c r="IZA906" s="2201"/>
      <c r="IZB906" s="2201"/>
      <c r="IZC906" s="2201"/>
      <c r="IZD906" s="2201"/>
      <c r="IZE906" s="2201"/>
      <c r="IZF906" s="2201"/>
      <c r="IZG906" s="2201"/>
      <c r="IZH906" s="2201"/>
      <c r="IZI906" s="2201"/>
      <c r="IZJ906" s="2201"/>
      <c r="IZK906" s="2201"/>
      <c r="IZL906" s="2201"/>
      <c r="IZM906" s="2201"/>
      <c r="IZN906" s="2201"/>
      <c r="IZO906" s="2201"/>
      <c r="IZP906" s="2201"/>
      <c r="IZQ906" s="2201"/>
      <c r="IZR906" s="2201"/>
      <c r="IZS906" s="2201"/>
      <c r="IZT906" s="2201"/>
      <c r="IZU906" s="2201"/>
      <c r="IZV906" s="2201"/>
      <c r="IZW906" s="2201"/>
      <c r="IZX906" s="2201"/>
      <c r="IZY906" s="2201"/>
      <c r="IZZ906" s="2201"/>
      <c r="JAA906" s="2201"/>
      <c r="JAB906" s="2201"/>
      <c r="JAC906" s="2201"/>
      <c r="JAD906" s="2201"/>
      <c r="JAE906" s="2201"/>
      <c r="JAF906" s="2201"/>
      <c r="JAG906" s="2201"/>
      <c r="JAH906" s="2201"/>
      <c r="JAI906" s="2201"/>
      <c r="JAJ906" s="2201"/>
      <c r="JAK906" s="2201"/>
      <c r="JAL906" s="2201"/>
      <c r="JAM906" s="2201"/>
      <c r="JAN906" s="2201"/>
      <c r="JAO906" s="2201"/>
      <c r="JAP906" s="2201"/>
      <c r="JAQ906" s="2201"/>
      <c r="JAR906" s="2201"/>
      <c r="JAS906" s="2201"/>
      <c r="JAT906" s="2201"/>
      <c r="JAU906" s="2201"/>
      <c r="JAV906" s="2201"/>
      <c r="JAW906" s="2201"/>
      <c r="JAX906" s="2201"/>
      <c r="JAY906" s="2201"/>
      <c r="JAZ906" s="2201"/>
      <c r="JBA906" s="2201"/>
      <c r="JBB906" s="2201"/>
      <c r="JBC906" s="2201"/>
      <c r="JBD906" s="2201"/>
      <c r="JBE906" s="2201"/>
      <c r="JBF906" s="2201"/>
      <c r="JBG906" s="2201"/>
      <c r="JBH906" s="2201"/>
      <c r="JBI906" s="2201"/>
      <c r="JBJ906" s="2201"/>
      <c r="JBK906" s="2201"/>
      <c r="JBL906" s="2201"/>
      <c r="JBM906" s="2201"/>
      <c r="JBN906" s="2201"/>
      <c r="JBO906" s="2201"/>
      <c r="JBP906" s="2201"/>
      <c r="JBQ906" s="2201"/>
      <c r="JBR906" s="2201"/>
      <c r="JBS906" s="2201"/>
      <c r="JBT906" s="2201"/>
      <c r="JBU906" s="2201"/>
      <c r="JBV906" s="2201"/>
      <c r="JBW906" s="2201"/>
      <c r="JBX906" s="2201"/>
      <c r="JBY906" s="2201"/>
      <c r="JBZ906" s="2201"/>
      <c r="JCA906" s="2201"/>
      <c r="JCB906" s="2201"/>
      <c r="JCC906" s="2201"/>
      <c r="JCD906" s="2201"/>
      <c r="JCE906" s="2201"/>
      <c r="JCF906" s="2201"/>
      <c r="JCG906" s="2201"/>
      <c r="JCH906" s="2201"/>
      <c r="JCI906" s="2201"/>
      <c r="JCJ906" s="2201"/>
      <c r="JCK906" s="2201"/>
      <c r="JCL906" s="2201"/>
      <c r="JCM906" s="2201"/>
      <c r="JCN906" s="2201"/>
      <c r="JCO906" s="2201"/>
      <c r="JCP906" s="2201"/>
      <c r="JCQ906" s="2201"/>
      <c r="JCR906" s="2201"/>
      <c r="JCS906" s="2201"/>
      <c r="JCT906" s="2201"/>
      <c r="JCU906" s="2201"/>
      <c r="JCV906" s="2201"/>
      <c r="JCW906" s="2201"/>
      <c r="JCX906" s="2201"/>
      <c r="JCY906" s="2201"/>
      <c r="JCZ906" s="2201"/>
      <c r="JDA906" s="2201"/>
      <c r="JDB906" s="2201"/>
      <c r="JDC906" s="2201"/>
      <c r="JDD906" s="2201"/>
      <c r="JDE906" s="2201"/>
      <c r="JDF906" s="2201"/>
      <c r="JDG906" s="2201"/>
      <c r="JDH906" s="2201"/>
      <c r="JDI906" s="2201"/>
      <c r="JDJ906" s="2201"/>
      <c r="JDK906" s="2201"/>
      <c r="JDL906" s="2201"/>
      <c r="JDM906" s="2201"/>
      <c r="JDN906" s="2201"/>
      <c r="JDO906" s="2201"/>
      <c r="JDP906" s="2201"/>
      <c r="JDQ906" s="2201"/>
      <c r="JDR906" s="2201"/>
      <c r="JDS906" s="2201"/>
      <c r="JDT906" s="2201"/>
      <c r="JDU906" s="2201"/>
      <c r="JDV906" s="2201"/>
      <c r="JDW906" s="2201"/>
      <c r="JDX906" s="2201"/>
      <c r="JDY906" s="2201"/>
      <c r="JDZ906" s="2201"/>
      <c r="JEA906" s="2201"/>
      <c r="JEB906" s="2201"/>
      <c r="JEC906" s="2201"/>
      <c r="JED906" s="2201"/>
      <c r="JEE906" s="2201"/>
      <c r="JEF906" s="2201"/>
      <c r="JEG906" s="2201"/>
      <c r="JEH906" s="2201"/>
      <c r="JEI906" s="2201"/>
      <c r="JEJ906" s="2201"/>
      <c r="JEK906" s="2201"/>
      <c r="JEL906" s="2201"/>
      <c r="JEM906" s="2201"/>
      <c r="JEN906" s="2201"/>
      <c r="JEO906" s="2201"/>
      <c r="JEP906" s="2201"/>
      <c r="JEQ906" s="2201"/>
      <c r="JER906" s="2201"/>
      <c r="JES906" s="2201"/>
      <c r="JET906" s="2201"/>
      <c r="JEU906" s="2201"/>
      <c r="JEV906" s="2201"/>
      <c r="JEW906" s="2201"/>
      <c r="JEX906" s="2201"/>
      <c r="JEY906" s="2201"/>
      <c r="JFC906" s="2201"/>
      <c r="JFD906" s="2201"/>
      <c r="JFE906" s="2201"/>
      <c r="JFF906" s="2201"/>
      <c r="JFG906" s="2201"/>
      <c r="JFH906" s="2201"/>
      <c r="JFI906" s="2201"/>
      <c r="JFJ906" s="2201"/>
      <c r="JFK906" s="2201"/>
      <c r="JFL906" s="2201"/>
      <c r="JFM906" s="2201"/>
      <c r="JFN906" s="2201"/>
      <c r="JFO906" s="2201"/>
      <c r="JFP906" s="2201"/>
      <c r="JFQ906" s="2201"/>
      <c r="JFR906" s="2201"/>
      <c r="JFS906" s="2201"/>
      <c r="JFT906" s="2201"/>
      <c r="JFU906" s="2201"/>
      <c r="JFV906" s="2201"/>
      <c r="JFW906" s="2201"/>
      <c r="JFX906" s="2201"/>
      <c r="JFY906" s="2201"/>
      <c r="JFZ906" s="2201"/>
      <c r="JGA906" s="2201"/>
      <c r="JGB906" s="2201"/>
      <c r="JGC906" s="2201"/>
      <c r="JGD906" s="2201"/>
      <c r="JGE906" s="2201"/>
      <c r="JGF906" s="2201"/>
      <c r="JGG906" s="2201"/>
      <c r="JGH906" s="2201"/>
      <c r="JGI906" s="2201"/>
      <c r="JGJ906" s="2201"/>
      <c r="JGK906" s="2201"/>
      <c r="JGL906" s="2201"/>
      <c r="JGM906" s="2201"/>
      <c r="JGN906" s="2201"/>
      <c r="JGO906" s="2201"/>
      <c r="JGP906" s="2201"/>
      <c r="JGQ906" s="2201"/>
      <c r="JGR906" s="2201"/>
      <c r="JGS906" s="2201"/>
      <c r="JGT906" s="2201"/>
      <c r="JGU906" s="2201"/>
      <c r="JGV906" s="2201"/>
      <c r="JGW906" s="2201"/>
      <c r="JGX906" s="2201"/>
      <c r="JGY906" s="2201"/>
      <c r="JGZ906" s="2201"/>
      <c r="JHA906" s="2201"/>
      <c r="JHB906" s="2201"/>
      <c r="JHC906" s="2201"/>
      <c r="JHD906" s="2201"/>
      <c r="JHE906" s="2201"/>
      <c r="JHF906" s="2201"/>
      <c r="JHG906" s="2201"/>
      <c r="JHH906" s="2201"/>
      <c r="JHI906" s="2201"/>
      <c r="JHJ906" s="2201"/>
      <c r="JHK906" s="2201"/>
      <c r="JHL906" s="2201"/>
      <c r="JHM906" s="2201"/>
      <c r="JHN906" s="2201"/>
      <c r="JHO906" s="2201"/>
      <c r="JHP906" s="2201"/>
      <c r="JHQ906" s="2201"/>
      <c r="JHR906" s="2201"/>
      <c r="JHS906" s="2201"/>
      <c r="JHT906" s="2201"/>
      <c r="JHU906" s="2201"/>
      <c r="JHV906" s="2201"/>
      <c r="JHW906" s="2201"/>
      <c r="JHX906" s="2201"/>
      <c r="JHY906" s="2201"/>
      <c r="JHZ906" s="2201"/>
      <c r="JIA906" s="2201"/>
      <c r="JIB906" s="2201"/>
      <c r="JIC906" s="2201"/>
      <c r="JID906" s="2201"/>
      <c r="JIE906" s="2201"/>
      <c r="JIF906" s="2201"/>
      <c r="JIG906" s="2201"/>
      <c r="JIH906" s="2201"/>
      <c r="JII906" s="2201"/>
      <c r="JIJ906" s="2201"/>
      <c r="JIK906" s="2201"/>
      <c r="JIL906" s="2201"/>
      <c r="JIM906" s="2201"/>
      <c r="JIN906" s="2201"/>
      <c r="JIO906" s="2201"/>
      <c r="JIP906" s="2201"/>
      <c r="JIQ906" s="2201"/>
      <c r="JIR906" s="2201"/>
      <c r="JIS906" s="2201"/>
      <c r="JIT906" s="2201"/>
      <c r="JIU906" s="2201"/>
      <c r="JIV906" s="2201"/>
      <c r="JIW906" s="2201"/>
      <c r="JIX906" s="2201"/>
      <c r="JIY906" s="2201"/>
      <c r="JIZ906" s="2201"/>
      <c r="JJA906" s="2201"/>
      <c r="JJB906" s="2201"/>
      <c r="JJC906" s="2201"/>
      <c r="JJD906" s="2201"/>
      <c r="JJE906" s="2201"/>
      <c r="JJF906" s="2201"/>
      <c r="JJG906" s="2201"/>
      <c r="JJH906" s="2201"/>
      <c r="JJI906" s="2201"/>
      <c r="JJJ906" s="2201"/>
      <c r="JJK906" s="2201"/>
      <c r="JJL906" s="2201"/>
      <c r="JJM906" s="2201"/>
      <c r="JJN906" s="2201"/>
      <c r="JJO906" s="2201"/>
      <c r="JJP906" s="2201"/>
      <c r="JJQ906" s="2201"/>
      <c r="JJR906" s="2201"/>
      <c r="JJS906" s="2201"/>
      <c r="JJT906" s="2201"/>
      <c r="JJU906" s="2201"/>
      <c r="JJV906" s="2201"/>
      <c r="JJW906" s="2201"/>
      <c r="JJX906" s="2201"/>
      <c r="JJY906" s="2201"/>
      <c r="JJZ906" s="2201"/>
      <c r="JKA906" s="2201"/>
      <c r="JKB906" s="2201"/>
      <c r="JKC906" s="2201"/>
      <c r="JKD906" s="2201"/>
      <c r="JKE906" s="2201"/>
      <c r="JKF906" s="2201"/>
      <c r="JKG906" s="2201"/>
      <c r="JKH906" s="2201"/>
      <c r="JKI906" s="2201"/>
      <c r="JKJ906" s="2201"/>
      <c r="JKK906" s="2201"/>
      <c r="JKL906" s="2201"/>
      <c r="JKM906" s="2201"/>
      <c r="JKN906" s="2201"/>
      <c r="JKO906" s="2201"/>
      <c r="JKP906" s="2201"/>
      <c r="JKQ906" s="2201"/>
      <c r="JKR906" s="2201"/>
      <c r="JKS906" s="2201"/>
      <c r="JKT906" s="2201"/>
      <c r="JKU906" s="2201"/>
      <c r="JKV906" s="2201"/>
      <c r="JKW906" s="2201"/>
      <c r="JKX906" s="2201"/>
      <c r="JKY906" s="2201"/>
      <c r="JKZ906" s="2201"/>
      <c r="JLA906" s="2201"/>
      <c r="JLB906" s="2201"/>
      <c r="JLC906" s="2201"/>
      <c r="JLD906" s="2201"/>
      <c r="JLE906" s="2201"/>
      <c r="JLF906" s="2201"/>
      <c r="JLG906" s="2201"/>
      <c r="JLH906" s="2201"/>
      <c r="JLI906" s="2201"/>
      <c r="JLJ906" s="2201"/>
      <c r="JLK906" s="2201"/>
      <c r="JLL906" s="2201"/>
      <c r="JLM906" s="2201"/>
      <c r="JLN906" s="2201"/>
      <c r="JLO906" s="2201"/>
      <c r="JLP906" s="2201"/>
      <c r="JLQ906" s="2201"/>
      <c r="JLR906" s="2201"/>
      <c r="JLS906" s="2201"/>
      <c r="JLT906" s="2201"/>
      <c r="JLU906" s="2201"/>
      <c r="JLV906" s="2201"/>
      <c r="JLW906" s="2201"/>
      <c r="JLX906" s="2201"/>
      <c r="JLY906" s="2201"/>
      <c r="JLZ906" s="2201"/>
      <c r="JMA906" s="2201"/>
      <c r="JMB906" s="2201"/>
      <c r="JMC906" s="2201"/>
      <c r="JMD906" s="2201"/>
      <c r="JME906" s="2201"/>
      <c r="JMF906" s="2201"/>
      <c r="JMG906" s="2201"/>
      <c r="JMH906" s="2201"/>
      <c r="JMI906" s="2201"/>
      <c r="JMJ906" s="2201"/>
      <c r="JMK906" s="2201"/>
      <c r="JML906" s="2201"/>
      <c r="JMM906" s="2201"/>
      <c r="JMN906" s="2201"/>
      <c r="JMO906" s="2201"/>
      <c r="JMP906" s="2201"/>
      <c r="JMQ906" s="2201"/>
      <c r="JMR906" s="2201"/>
      <c r="JMS906" s="2201"/>
      <c r="JMT906" s="2201"/>
      <c r="JMU906" s="2201"/>
      <c r="JMV906" s="2201"/>
      <c r="JMW906" s="2201"/>
      <c r="JMX906" s="2201"/>
      <c r="JMY906" s="2201"/>
      <c r="JMZ906" s="2201"/>
      <c r="JNA906" s="2201"/>
      <c r="JNB906" s="2201"/>
      <c r="JNC906" s="2201"/>
      <c r="JND906" s="2201"/>
      <c r="JNE906" s="2201"/>
      <c r="JNF906" s="2201"/>
      <c r="JNG906" s="2201"/>
      <c r="JNH906" s="2201"/>
      <c r="JNI906" s="2201"/>
      <c r="JNJ906" s="2201"/>
      <c r="JNK906" s="2201"/>
      <c r="JNL906" s="2201"/>
      <c r="JNM906" s="2201"/>
      <c r="JNN906" s="2201"/>
      <c r="JNO906" s="2201"/>
      <c r="JNP906" s="2201"/>
      <c r="JNQ906" s="2201"/>
      <c r="JNR906" s="2201"/>
      <c r="JNS906" s="2201"/>
      <c r="JNT906" s="2201"/>
      <c r="JNU906" s="2201"/>
      <c r="JNV906" s="2201"/>
      <c r="JNW906" s="2201"/>
      <c r="JNX906" s="2201"/>
      <c r="JNY906" s="2201"/>
      <c r="JNZ906" s="2201"/>
      <c r="JOA906" s="2201"/>
      <c r="JOB906" s="2201"/>
      <c r="JOC906" s="2201"/>
      <c r="JOD906" s="2201"/>
      <c r="JOE906" s="2201"/>
      <c r="JOF906" s="2201"/>
      <c r="JOG906" s="2201"/>
      <c r="JOH906" s="2201"/>
      <c r="JOI906" s="2201"/>
      <c r="JOJ906" s="2201"/>
      <c r="JOK906" s="2201"/>
      <c r="JOL906" s="2201"/>
      <c r="JOM906" s="2201"/>
      <c r="JON906" s="2201"/>
      <c r="JOO906" s="2201"/>
      <c r="JOP906" s="2201"/>
      <c r="JOQ906" s="2201"/>
      <c r="JOR906" s="2201"/>
      <c r="JOS906" s="2201"/>
      <c r="JOT906" s="2201"/>
      <c r="JOU906" s="2201"/>
      <c r="JOY906" s="2201"/>
      <c r="JOZ906" s="2201"/>
      <c r="JPA906" s="2201"/>
      <c r="JPB906" s="2201"/>
      <c r="JPC906" s="2201"/>
      <c r="JPD906" s="2201"/>
      <c r="JPE906" s="2201"/>
      <c r="JPF906" s="2201"/>
      <c r="JPG906" s="2201"/>
      <c r="JPH906" s="2201"/>
      <c r="JPI906" s="2201"/>
      <c r="JPJ906" s="2201"/>
      <c r="JPK906" s="2201"/>
      <c r="JPL906" s="2201"/>
      <c r="JPM906" s="2201"/>
      <c r="JPN906" s="2201"/>
      <c r="JPO906" s="2201"/>
      <c r="JPP906" s="2201"/>
      <c r="JPQ906" s="2201"/>
      <c r="JPR906" s="2201"/>
      <c r="JPS906" s="2201"/>
      <c r="JPT906" s="2201"/>
      <c r="JPU906" s="2201"/>
      <c r="JPV906" s="2201"/>
      <c r="JPW906" s="2201"/>
      <c r="JPX906" s="2201"/>
      <c r="JPY906" s="2201"/>
      <c r="JPZ906" s="2201"/>
      <c r="JQA906" s="2201"/>
      <c r="JQB906" s="2201"/>
      <c r="JQC906" s="2201"/>
      <c r="JQD906" s="2201"/>
      <c r="JQE906" s="2201"/>
      <c r="JQF906" s="2201"/>
      <c r="JQG906" s="2201"/>
      <c r="JQH906" s="2201"/>
      <c r="JQI906" s="2201"/>
      <c r="JQJ906" s="2201"/>
      <c r="JQK906" s="2201"/>
      <c r="JQL906" s="2201"/>
      <c r="JQM906" s="2201"/>
      <c r="JQN906" s="2201"/>
      <c r="JQO906" s="2201"/>
      <c r="JQP906" s="2201"/>
      <c r="JQQ906" s="2201"/>
      <c r="JQR906" s="2201"/>
      <c r="JQS906" s="2201"/>
      <c r="JQT906" s="2201"/>
      <c r="JQU906" s="2201"/>
      <c r="JQV906" s="2201"/>
      <c r="JQW906" s="2201"/>
      <c r="JQX906" s="2201"/>
      <c r="JQY906" s="2201"/>
      <c r="JQZ906" s="2201"/>
      <c r="JRA906" s="2201"/>
      <c r="JRB906" s="2201"/>
      <c r="JRC906" s="2201"/>
      <c r="JRD906" s="2201"/>
      <c r="JRE906" s="2201"/>
      <c r="JRF906" s="2201"/>
      <c r="JRG906" s="2201"/>
      <c r="JRH906" s="2201"/>
      <c r="JRI906" s="2201"/>
      <c r="JRJ906" s="2201"/>
      <c r="JRK906" s="2201"/>
      <c r="JRL906" s="2201"/>
      <c r="JRM906" s="2201"/>
      <c r="JRN906" s="2201"/>
      <c r="JRO906" s="2201"/>
      <c r="JRP906" s="2201"/>
      <c r="JRQ906" s="2201"/>
      <c r="JRR906" s="2201"/>
      <c r="JRS906" s="2201"/>
      <c r="JRT906" s="2201"/>
      <c r="JRU906" s="2201"/>
      <c r="JRV906" s="2201"/>
      <c r="JRW906" s="2201"/>
      <c r="JRX906" s="2201"/>
      <c r="JRY906" s="2201"/>
      <c r="JRZ906" s="2201"/>
      <c r="JSA906" s="2201"/>
      <c r="JSB906" s="2201"/>
      <c r="JSC906" s="2201"/>
      <c r="JSD906" s="2201"/>
      <c r="JSE906" s="2201"/>
      <c r="JSF906" s="2201"/>
      <c r="JSG906" s="2201"/>
      <c r="JSH906" s="2201"/>
      <c r="JSI906" s="2201"/>
      <c r="JSJ906" s="2201"/>
      <c r="JSK906" s="2201"/>
      <c r="JSL906" s="2201"/>
      <c r="JSM906" s="2201"/>
      <c r="JSN906" s="2201"/>
      <c r="JSO906" s="2201"/>
      <c r="JSP906" s="2201"/>
      <c r="JSQ906" s="2201"/>
      <c r="JSR906" s="2201"/>
      <c r="JSS906" s="2201"/>
      <c r="JST906" s="2201"/>
      <c r="JSU906" s="2201"/>
      <c r="JSV906" s="2201"/>
      <c r="JSW906" s="2201"/>
      <c r="JSX906" s="2201"/>
      <c r="JSY906" s="2201"/>
      <c r="JSZ906" s="2201"/>
      <c r="JTA906" s="2201"/>
      <c r="JTB906" s="2201"/>
      <c r="JTC906" s="2201"/>
      <c r="JTD906" s="2201"/>
      <c r="JTE906" s="2201"/>
      <c r="JTF906" s="2201"/>
      <c r="JTG906" s="2201"/>
      <c r="JTH906" s="2201"/>
      <c r="JTI906" s="2201"/>
      <c r="JTJ906" s="2201"/>
      <c r="JTK906" s="2201"/>
      <c r="JTL906" s="2201"/>
      <c r="JTM906" s="2201"/>
      <c r="JTN906" s="2201"/>
      <c r="JTO906" s="2201"/>
      <c r="JTP906" s="2201"/>
      <c r="JTQ906" s="2201"/>
      <c r="JTR906" s="2201"/>
      <c r="JTS906" s="2201"/>
      <c r="JTT906" s="2201"/>
      <c r="JTU906" s="2201"/>
      <c r="JTV906" s="2201"/>
      <c r="JTW906" s="2201"/>
      <c r="JTX906" s="2201"/>
      <c r="JTY906" s="2201"/>
      <c r="JTZ906" s="2201"/>
      <c r="JUA906" s="2201"/>
      <c r="JUB906" s="2201"/>
      <c r="JUC906" s="2201"/>
      <c r="JUD906" s="2201"/>
      <c r="JUE906" s="2201"/>
      <c r="JUF906" s="2201"/>
      <c r="JUG906" s="2201"/>
      <c r="JUH906" s="2201"/>
      <c r="JUI906" s="2201"/>
      <c r="JUJ906" s="2201"/>
      <c r="JUK906" s="2201"/>
      <c r="JUL906" s="2201"/>
      <c r="JUM906" s="2201"/>
      <c r="JUN906" s="2201"/>
      <c r="JUO906" s="2201"/>
      <c r="JUP906" s="2201"/>
      <c r="JUQ906" s="2201"/>
      <c r="JUR906" s="2201"/>
      <c r="JUS906" s="2201"/>
      <c r="JUT906" s="2201"/>
      <c r="JUU906" s="2201"/>
      <c r="JUV906" s="2201"/>
      <c r="JUW906" s="2201"/>
      <c r="JUX906" s="2201"/>
      <c r="JUY906" s="2201"/>
      <c r="JUZ906" s="2201"/>
      <c r="JVA906" s="2201"/>
      <c r="JVB906" s="2201"/>
      <c r="JVC906" s="2201"/>
      <c r="JVD906" s="2201"/>
      <c r="JVE906" s="2201"/>
      <c r="JVF906" s="2201"/>
      <c r="JVG906" s="2201"/>
      <c r="JVH906" s="2201"/>
      <c r="JVI906" s="2201"/>
      <c r="JVJ906" s="2201"/>
      <c r="JVK906" s="2201"/>
      <c r="JVL906" s="2201"/>
      <c r="JVM906" s="2201"/>
      <c r="JVN906" s="2201"/>
      <c r="JVO906" s="2201"/>
      <c r="JVP906" s="2201"/>
      <c r="JVQ906" s="2201"/>
      <c r="JVR906" s="2201"/>
      <c r="JVS906" s="2201"/>
      <c r="JVT906" s="2201"/>
      <c r="JVU906" s="2201"/>
      <c r="JVV906" s="2201"/>
      <c r="JVW906" s="2201"/>
      <c r="JVX906" s="2201"/>
      <c r="JVY906" s="2201"/>
      <c r="JVZ906" s="2201"/>
      <c r="JWA906" s="2201"/>
      <c r="JWB906" s="2201"/>
      <c r="JWC906" s="2201"/>
      <c r="JWD906" s="2201"/>
      <c r="JWE906" s="2201"/>
      <c r="JWF906" s="2201"/>
      <c r="JWG906" s="2201"/>
      <c r="JWH906" s="2201"/>
      <c r="JWI906" s="2201"/>
      <c r="JWJ906" s="2201"/>
      <c r="JWK906" s="2201"/>
      <c r="JWL906" s="2201"/>
      <c r="JWM906" s="2201"/>
      <c r="JWN906" s="2201"/>
      <c r="JWO906" s="2201"/>
      <c r="JWP906" s="2201"/>
      <c r="JWQ906" s="2201"/>
      <c r="JWR906" s="2201"/>
      <c r="JWS906" s="2201"/>
      <c r="JWT906" s="2201"/>
      <c r="JWU906" s="2201"/>
      <c r="JWV906" s="2201"/>
      <c r="JWW906" s="2201"/>
      <c r="JWX906" s="2201"/>
      <c r="JWY906" s="2201"/>
      <c r="JWZ906" s="2201"/>
      <c r="JXA906" s="2201"/>
      <c r="JXB906" s="2201"/>
      <c r="JXC906" s="2201"/>
      <c r="JXD906" s="2201"/>
      <c r="JXE906" s="2201"/>
      <c r="JXF906" s="2201"/>
      <c r="JXG906" s="2201"/>
      <c r="JXH906" s="2201"/>
      <c r="JXI906" s="2201"/>
      <c r="JXJ906" s="2201"/>
      <c r="JXK906" s="2201"/>
      <c r="JXL906" s="2201"/>
      <c r="JXM906" s="2201"/>
      <c r="JXN906" s="2201"/>
      <c r="JXO906" s="2201"/>
      <c r="JXP906" s="2201"/>
      <c r="JXQ906" s="2201"/>
      <c r="JXR906" s="2201"/>
      <c r="JXS906" s="2201"/>
      <c r="JXT906" s="2201"/>
      <c r="JXU906" s="2201"/>
      <c r="JXV906" s="2201"/>
      <c r="JXW906" s="2201"/>
      <c r="JXX906" s="2201"/>
      <c r="JXY906" s="2201"/>
      <c r="JXZ906" s="2201"/>
      <c r="JYA906" s="2201"/>
      <c r="JYB906" s="2201"/>
      <c r="JYC906" s="2201"/>
      <c r="JYD906" s="2201"/>
      <c r="JYE906" s="2201"/>
      <c r="JYF906" s="2201"/>
      <c r="JYG906" s="2201"/>
      <c r="JYH906" s="2201"/>
      <c r="JYI906" s="2201"/>
      <c r="JYJ906" s="2201"/>
      <c r="JYK906" s="2201"/>
      <c r="JYL906" s="2201"/>
      <c r="JYM906" s="2201"/>
      <c r="JYN906" s="2201"/>
      <c r="JYO906" s="2201"/>
      <c r="JYP906" s="2201"/>
      <c r="JYQ906" s="2201"/>
      <c r="JYU906" s="2201"/>
      <c r="JYV906" s="2201"/>
      <c r="JYW906" s="2201"/>
      <c r="JYX906" s="2201"/>
      <c r="JYY906" s="2201"/>
      <c r="JYZ906" s="2201"/>
      <c r="JZA906" s="2201"/>
      <c r="JZB906" s="2201"/>
      <c r="JZC906" s="2201"/>
      <c r="JZD906" s="2201"/>
      <c r="JZE906" s="2201"/>
      <c r="JZF906" s="2201"/>
      <c r="JZG906" s="2201"/>
      <c r="JZH906" s="2201"/>
      <c r="JZI906" s="2201"/>
      <c r="JZJ906" s="2201"/>
      <c r="JZK906" s="2201"/>
      <c r="JZL906" s="2201"/>
      <c r="JZM906" s="2201"/>
      <c r="JZN906" s="2201"/>
      <c r="JZO906" s="2201"/>
      <c r="JZP906" s="2201"/>
      <c r="JZQ906" s="2201"/>
      <c r="JZR906" s="2201"/>
      <c r="JZS906" s="2201"/>
      <c r="JZT906" s="2201"/>
      <c r="JZU906" s="2201"/>
      <c r="JZV906" s="2201"/>
      <c r="JZW906" s="2201"/>
      <c r="JZX906" s="2201"/>
      <c r="JZY906" s="2201"/>
      <c r="JZZ906" s="2201"/>
      <c r="KAA906" s="2201"/>
      <c r="KAB906" s="2201"/>
      <c r="KAC906" s="2201"/>
      <c r="KAD906" s="2201"/>
      <c r="KAE906" s="2201"/>
      <c r="KAF906" s="2201"/>
      <c r="KAG906" s="2201"/>
      <c r="KAH906" s="2201"/>
      <c r="KAI906" s="2201"/>
      <c r="KAJ906" s="2201"/>
      <c r="KAK906" s="2201"/>
      <c r="KAL906" s="2201"/>
      <c r="KAM906" s="2201"/>
      <c r="KAN906" s="2201"/>
      <c r="KAO906" s="2201"/>
      <c r="KAP906" s="2201"/>
      <c r="KAQ906" s="2201"/>
      <c r="KAR906" s="2201"/>
      <c r="KAS906" s="2201"/>
      <c r="KAT906" s="2201"/>
      <c r="KAU906" s="2201"/>
      <c r="KAV906" s="2201"/>
      <c r="KAW906" s="2201"/>
      <c r="KAX906" s="2201"/>
      <c r="KAY906" s="2201"/>
      <c r="KAZ906" s="2201"/>
      <c r="KBA906" s="2201"/>
      <c r="KBB906" s="2201"/>
      <c r="KBC906" s="2201"/>
      <c r="KBD906" s="2201"/>
      <c r="KBE906" s="2201"/>
      <c r="KBF906" s="2201"/>
      <c r="KBG906" s="2201"/>
      <c r="KBH906" s="2201"/>
      <c r="KBI906" s="2201"/>
      <c r="KBJ906" s="2201"/>
      <c r="KBK906" s="2201"/>
      <c r="KBL906" s="2201"/>
      <c r="KBM906" s="2201"/>
      <c r="KBN906" s="2201"/>
      <c r="KBO906" s="2201"/>
      <c r="KBP906" s="2201"/>
      <c r="KBQ906" s="2201"/>
      <c r="KBR906" s="2201"/>
      <c r="KBS906" s="2201"/>
      <c r="KBT906" s="2201"/>
      <c r="KBU906" s="2201"/>
      <c r="KBV906" s="2201"/>
      <c r="KBW906" s="2201"/>
      <c r="KBX906" s="2201"/>
      <c r="KBY906" s="2201"/>
      <c r="KBZ906" s="2201"/>
      <c r="KCA906" s="2201"/>
      <c r="KCB906" s="2201"/>
      <c r="KCC906" s="2201"/>
      <c r="KCD906" s="2201"/>
      <c r="KCE906" s="2201"/>
      <c r="KCF906" s="2201"/>
      <c r="KCG906" s="2201"/>
      <c r="KCH906" s="2201"/>
      <c r="KCI906" s="2201"/>
      <c r="KCJ906" s="2201"/>
      <c r="KCK906" s="2201"/>
      <c r="KCL906" s="2201"/>
      <c r="KCM906" s="2201"/>
      <c r="KCN906" s="2201"/>
      <c r="KCO906" s="2201"/>
      <c r="KCP906" s="2201"/>
      <c r="KCQ906" s="2201"/>
      <c r="KCR906" s="2201"/>
      <c r="KCS906" s="2201"/>
      <c r="KCT906" s="2201"/>
      <c r="KCU906" s="2201"/>
      <c r="KCV906" s="2201"/>
      <c r="KCW906" s="2201"/>
      <c r="KCX906" s="2201"/>
      <c r="KCY906" s="2201"/>
      <c r="KCZ906" s="2201"/>
      <c r="KDA906" s="2201"/>
      <c r="KDB906" s="2201"/>
      <c r="KDC906" s="2201"/>
      <c r="KDD906" s="2201"/>
      <c r="KDE906" s="2201"/>
      <c r="KDF906" s="2201"/>
      <c r="KDG906" s="2201"/>
      <c r="KDH906" s="2201"/>
      <c r="KDI906" s="2201"/>
      <c r="KDJ906" s="2201"/>
      <c r="KDK906" s="2201"/>
      <c r="KDL906" s="2201"/>
      <c r="KDM906" s="2201"/>
      <c r="KDN906" s="2201"/>
      <c r="KDO906" s="2201"/>
      <c r="KDP906" s="2201"/>
      <c r="KDQ906" s="2201"/>
      <c r="KDR906" s="2201"/>
      <c r="KDS906" s="2201"/>
      <c r="KDT906" s="2201"/>
      <c r="KDU906" s="2201"/>
      <c r="KDV906" s="2201"/>
      <c r="KDW906" s="2201"/>
      <c r="KDX906" s="2201"/>
      <c r="KDY906" s="2201"/>
      <c r="KDZ906" s="2201"/>
      <c r="KEA906" s="2201"/>
      <c r="KEB906" s="2201"/>
      <c r="KEC906" s="2201"/>
      <c r="KED906" s="2201"/>
      <c r="KEE906" s="2201"/>
      <c r="KEF906" s="2201"/>
      <c r="KEG906" s="2201"/>
      <c r="KEH906" s="2201"/>
      <c r="KEI906" s="2201"/>
      <c r="KEJ906" s="2201"/>
      <c r="KEK906" s="2201"/>
      <c r="KEL906" s="2201"/>
      <c r="KEM906" s="2201"/>
      <c r="KEN906" s="2201"/>
      <c r="KEO906" s="2201"/>
      <c r="KEP906" s="2201"/>
      <c r="KEQ906" s="2201"/>
      <c r="KER906" s="2201"/>
      <c r="KES906" s="2201"/>
      <c r="KET906" s="2201"/>
      <c r="KEU906" s="2201"/>
      <c r="KEV906" s="2201"/>
      <c r="KEW906" s="2201"/>
      <c r="KEX906" s="2201"/>
      <c r="KEY906" s="2201"/>
      <c r="KEZ906" s="2201"/>
      <c r="KFA906" s="2201"/>
      <c r="KFB906" s="2201"/>
      <c r="KFC906" s="2201"/>
      <c r="KFD906" s="2201"/>
      <c r="KFE906" s="2201"/>
      <c r="KFF906" s="2201"/>
      <c r="KFG906" s="2201"/>
      <c r="KFH906" s="2201"/>
      <c r="KFI906" s="2201"/>
      <c r="KFJ906" s="2201"/>
      <c r="KFK906" s="2201"/>
      <c r="KFL906" s="2201"/>
      <c r="KFM906" s="2201"/>
      <c r="KFN906" s="2201"/>
      <c r="KFO906" s="2201"/>
      <c r="KFP906" s="2201"/>
      <c r="KFQ906" s="2201"/>
      <c r="KFR906" s="2201"/>
      <c r="KFS906" s="2201"/>
      <c r="KFT906" s="2201"/>
      <c r="KFU906" s="2201"/>
      <c r="KFV906" s="2201"/>
      <c r="KFW906" s="2201"/>
      <c r="KFX906" s="2201"/>
      <c r="KFY906" s="2201"/>
      <c r="KFZ906" s="2201"/>
      <c r="KGA906" s="2201"/>
      <c r="KGB906" s="2201"/>
      <c r="KGC906" s="2201"/>
      <c r="KGD906" s="2201"/>
      <c r="KGE906" s="2201"/>
      <c r="KGF906" s="2201"/>
      <c r="KGG906" s="2201"/>
      <c r="KGH906" s="2201"/>
      <c r="KGI906" s="2201"/>
      <c r="KGJ906" s="2201"/>
      <c r="KGK906" s="2201"/>
      <c r="KGL906" s="2201"/>
      <c r="KGM906" s="2201"/>
      <c r="KGN906" s="2201"/>
      <c r="KGO906" s="2201"/>
      <c r="KGP906" s="2201"/>
      <c r="KGQ906" s="2201"/>
      <c r="KGR906" s="2201"/>
      <c r="KGS906" s="2201"/>
      <c r="KGT906" s="2201"/>
      <c r="KGU906" s="2201"/>
      <c r="KGV906" s="2201"/>
      <c r="KGW906" s="2201"/>
      <c r="KGX906" s="2201"/>
      <c r="KGY906" s="2201"/>
      <c r="KGZ906" s="2201"/>
      <c r="KHA906" s="2201"/>
      <c r="KHB906" s="2201"/>
      <c r="KHC906" s="2201"/>
      <c r="KHD906" s="2201"/>
      <c r="KHE906" s="2201"/>
      <c r="KHF906" s="2201"/>
      <c r="KHG906" s="2201"/>
      <c r="KHH906" s="2201"/>
      <c r="KHI906" s="2201"/>
      <c r="KHJ906" s="2201"/>
      <c r="KHK906" s="2201"/>
      <c r="KHL906" s="2201"/>
      <c r="KHM906" s="2201"/>
      <c r="KHN906" s="2201"/>
      <c r="KHO906" s="2201"/>
      <c r="KHP906" s="2201"/>
      <c r="KHQ906" s="2201"/>
      <c r="KHR906" s="2201"/>
      <c r="KHS906" s="2201"/>
      <c r="KHT906" s="2201"/>
      <c r="KHU906" s="2201"/>
      <c r="KHV906" s="2201"/>
      <c r="KHW906" s="2201"/>
      <c r="KHX906" s="2201"/>
      <c r="KHY906" s="2201"/>
      <c r="KHZ906" s="2201"/>
      <c r="KIA906" s="2201"/>
      <c r="KIB906" s="2201"/>
      <c r="KIC906" s="2201"/>
      <c r="KID906" s="2201"/>
      <c r="KIE906" s="2201"/>
      <c r="KIF906" s="2201"/>
      <c r="KIG906" s="2201"/>
      <c r="KIH906" s="2201"/>
      <c r="KII906" s="2201"/>
      <c r="KIJ906" s="2201"/>
      <c r="KIK906" s="2201"/>
      <c r="KIL906" s="2201"/>
      <c r="KIM906" s="2201"/>
      <c r="KIQ906" s="2201"/>
      <c r="KIR906" s="2201"/>
      <c r="KIS906" s="2201"/>
      <c r="KIT906" s="2201"/>
      <c r="KIU906" s="2201"/>
      <c r="KIV906" s="2201"/>
      <c r="KIW906" s="2201"/>
      <c r="KIX906" s="2201"/>
      <c r="KIY906" s="2201"/>
      <c r="KIZ906" s="2201"/>
      <c r="KJA906" s="2201"/>
      <c r="KJB906" s="2201"/>
      <c r="KJC906" s="2201"/>
      <c r="KJD906" s="2201"/>
      <c r="KJE906" s="2201"/>
      <c r="KJF906" s="2201"/>
      <c r="KJG906" s="2201"/>
      <c r="KJH906" s="2201"/>
      <c r="KJI906" s="2201"/>
      <c r="KJJ906" s="2201"/>
      <c r="KJK906" s="2201"/>
      <c r="KJL906" s="2201"/>
      <c r="KJM906" s="2201"/>
      <c r="KJN906" s="2201"/>
      <c r="KJO906" s="2201"/>
      <c r="KJP906" s="2201"/>
      <c r="KJQ906" s="2201"/>
      <c r="KJR906" s="2201"/>
      <c r="KJS906" s="2201"/>
      <c r="KJT906" s="2201"/>
      <c r="KJU906" s="2201"/>
      <c r="KJV906" s="2201"/>
      <c r="KJW906" s="2201"/>
      <c r="KJX906" s="2201"/>
      <c r="KJY906" s="2201"/>
      <c r="KJZ906" s="2201"/>
      <c r="KKA906" s="2201"/>
      <c r="KKB906" s="2201"/>
      <c r="KKC906" s="2201"/>
      <c r="KKD906" s="2201"/>
      <c r="KKE906" s="2201"/>
      <c r="KKF906" s="2201"/>
      <c r="KKG906" s="2201"/>
      <c r="KKH906" s="2201"/>
      <c r="KKI906" s="2201"/>
      <c r="KKJ906" s="2201"/>
      <c r="KKK906" s="2201"/>
      <c r="KKL906" s="2201"/>
      <c r="KKM906" s="2201"/>
      <c r="KKN906" s="2201"/>
      <c r="KKO906" s="2201"/>
      <c r="KKP906" s="2201"/>
      <c r="KKQ906" s="2201"/>
      <c r="KKR906" s="2201"/>
      <c r="KKS906" s="2201"/>
      <c r="KKT906" s="2201"/>
      <c r="KKU906" s="2201"/>
      <c r="KKV906" s="2201"/>
      <c r="KKW906" s="2201"/>
      <c r="KKX906" s="2201"/>
      <c r="KKY906" s="2201"/>
      <c r="KKZ906" s="2201"/>
      <c r="KLA906" s="2201"/>
      <c r="KLB906" s="2201"/>
      <c r="KLC906" s="2201"/>
      <c r="KLD906" s="2201"/>
      <c r="KLE906" s="2201"/>
      <c r="KLF906" s="2201"/>
      <c r="KLG906" s="2201"/>
      <c r="KLH906" s="2201"/>
      <c r="KLI906" s="2201"/>
      <c r="KLJ906" s="2201"/>
      <c r="KLK906" s="2201"/>
      <c r="KLL906" s="2201"/>
      <c r="KLM906" s="2201"/>
      <c r="KLN906" s="2201"/>
      <c r="KLO906" s="2201"/>
      <c r="KLP906" s="2201"/>
      <c r="KLQ906" s="2201"/>
      <c r="KLR906" s="2201"/>
      <c r="KLS906" s="2201"/>
      <c r="KLT906" s="2201"/>
      <c r="KLU906" s="2201"/>
      <c r="KLV906" s="2201"/>
      <c r="KLW906" s="2201"/>
      <c r="KLX906" s="2201"/>
      <c r="KLY906" s="2201"/>
      <c r="KLZ906" s="2201"/>
      <c r="KMA906" s="2201"/>
      <c r="KMB906" s="2201"/>
      <c r="KMC906" s="2201"/>
      <c r="KMD906" s="2201"/>
      <c r="KME906" s="2201"/>
      <c r="KMF906" s="2201"/>
      <c r="KMG906" s="2201"/>
      <c r="KMH906" s="2201"/>
      <c r="KMI906" s="2201"/>
      <c r="KMJ906" s="2201"/>
      <c r="KMK906" s="2201"/>
      <c r="KML906" s="2201"/>
      <c r="KMM906" s="2201"/>
      <c r="KMN906" s="2201"/>
      <c r="KMO906" s="2201"/>
      <c r="KMP906" s="2201"/>
      <c r="KMQ906" s="2201"/>
      <c r="KMR906" s="2201"/>
      <c r="KMS906" s="2201"/>
      <c r="KMT906" s="2201"/>
      <c r="KMU906" s="2201"/>
      <c r="KMV906" s="2201"/>
      <c r="KMW906" s="2201"/>
      <c r="KMX906" s="2201"/>
      <c r="KMY906" s="2201"/>
      <c r="KMZ906" s="2201"/>
      <c r="KNA906" s="2201"/>
      <c r="KNB906" s="2201"/>
      <c r="KNC906" s="2201"/>
      <c r="KND906" s="2201"/>
      <c r="KNE906" s="2201"/>
      <c r="KNF906" s="2201"/>
      <c r="KNG906" s="2201"/>
      <c r="KNH906" s="2201"/>
      <c r="KNI906" s="2201"/>
      <c r="KNJ906" s="2201"/>
      <c r="KNK906" s="2201"/>
      <c r="KNL906" s="2201"/>
      <c r="KNM906" s="2201"/>
      <c r="KNN906" s="2201"/>
      <c r="KNO906" s="2201"/>
      <c r="KNP906" s="2201"/>
      <c r="KNQ906" s="2201"/>
      <c r="KNR906" s="2201"/>
      <c r="KNS906" s="2201"/>
      <c r="KNT906" s="2201"/>
      <c r="KNU906" s="2201"/>
      <c r="KNV906" s="2201"/>
      <c r="KNW906" s="2201"/>
      <c r="KNX906" s="2201"/>
      <c r="KNY906" s="2201"/>
      <c r="KNZ906" s="2201"/>
      <c r="KOA906" s="2201"/>
      <c r="KOB906" s="2201"/>
      <c r="KOC906" s="2201"/>
      <c r="KOD906" s="2201"/>
      <c r="KOE906" s="2201"/>
      <c r="KOF906" s="2201"/>
      <c r="KOG906" s="2201"/>
      <c r="KOH906" s="2201"/>
      <c r="KOI906" s="2201"/>
      <c r="KOJ906" s="2201"/>
      <c r="KOK906" s="2201"/>
      <c r="KOL906" s="2201"/>
      <c r="KOM906" s="2201"/>
      <c r="KON906" s="2201"/>
      <c r="KOO906" s="2201"/>
      <c r="KOP906" s="2201"/>
      <c r="KOQ906" s="2201"/>
      <c r="KOR906" s="2201"/>
      <c r="KOS906" s="2201"/>
      <c r="KOT906" s="2201"/>
      <c r="KOU906" s="2201"/>
      <c r="KOV906" s="2201"/>
      <c r="KOW906" s="2201"/>
      <c r="KOX906" s="2201"/>
      <c r="KOY906" s="2201"/>
      <c r="KOZ906" s="2201"/>
      <c r="KPA906" s="2201"/>
      <c r="KPB906" s="2201"/>
      <c r="KPC906" s="2201"/>
      <c r="KPD906" s="2201"/>
      <c r="KPE906" s="2201"/>
      <c r="KPF906" s="2201"/>
      <c r="KPG906" s="2201"/>
      <c r="KPH906" s="2201"/>
      <c r="KPI906" s="2201"/>
      <c r="KPJ906" s="2201"/>
      <c r="KPK906" s="2201"/>
      <c r="KPL906" s="2201"/>
      <c r="KPM906" s="2201"/>
      <c r="KPN906" s="2201"/>
      <c r="KPO906" s="2201"/>
      <c r="KPP906" s="2201"/>
      <c r="KPQ906" s="2201"/>
      <c r="KPR906" s="2201"/>
      <c r="KPS906" s="2201"/>
      <c r="KPT906" s="2201"/>
      <c r="KPU906" s="2201"/>
      <c r="KPV906" s="2201"/>
      <c r="KPW906" s="2201"/>
      <c r="KPX906" s="2201"/>
      <c r="KPY906" s="2201"/>
      <c r="KPZ906" s="2201"/>
      <c r="KQA906" s="2201"/>
      <c r="KQB906" s="2201"/>
      <c r="KQC906" s="2201"/>
      <c r="KQD906" s="2201"/>
      <c r="KQE906" s="2201"/>
      <c r="KQF906" s="2201"/>
      <c r="KQG906" s="2201"/>
      <c r="KQH906" s="2201"/>
      <c r="KQI906" s="2201"/>
      <c r="KQJ906" s="2201"/>
      <c r="KQK906" s="2201"/>
      <c r="KQL906" s="2201"/>
      <c r="KQM906" s="2201"/>
      <c r="KQN906" s="2201"/>
      <c r="KQO906" s="2201"/>
      <c r="KQP906" s="2201"/>
      <c r="KQQ906" s="2201"/>
      <c r="KQR906" s="2201"/>
      <c r="KQS906" s="2201"/>
      <c r="KQT906" s="2201"/>
      <c r="KQU906" s="2201"/>
      <c r="KQV906" s="2201"/>
      <c r="KQW906" s="2201"/>
      <c r="KQX906" s="2201"/>
      <c r="KQY906" s="2201"/>
      <c r="KQZ906" s="2201"/>
      <c r="KRA906" s="2201"/>
      <c r="KRB906" s="2201"/>
      <c r="KRC906" s="2201"/>
      <c r="KRD906" s="2201"/>
      <c r="KRE906" s="2201"/>
      <c r="KRF906" s="2201"/>
      <c r="KRG906" s="2201"/>
      <c r="KRH906" s="2201"/>
      <c r="KRI906" s="2201"/>
      <c r="KRJ906" s="2201"/>
      <c r="KRK906" s="2201"/>
      <c r="KRL906" s="2201"/>
      <c r="KRM906" s="2201"/>
      <c r="KRN906" s="2201"/>
      <c r="KRO906" s="2201"/>
      <c r="KRP906" s="2201"/>
      <c r="KRQ906" s="2201"/>
      <c r="KRR906" s="2201"/>
      <c r="KRS906" s="2201"/>
      <c r="KRT906" s="2201"/>
      <c r="KRU906" s="2201"/>
      <c r="KRV906" s="2201"/>
      <c r="KRW906" s="2201"/>
      <c r="KRX906" s="2201"/>
      <c r="KRY906" s="2201"/>
      <c r="KRZ906" s="2201"/>
      <c r="KSA906" s="2201"/>
      <c r="KSB906" s="2201"/>
      <c r="KSC906" s="2201"/>
      <c r="KSD906" s="2201"/>
      <c r="KSE906" s="2201"/>
      <c r="KSF906" s="2201"/>
      <c r="KSG906" s="2201"/>
      <c r="KSH906" s="2201"/>
      <c r="KSI906" s="2201"/>
      <c r="KSM906" s="2201"/>
      <c r="KSN906" s="2201"/>
      <c r="KSO906" s="2201"/>
      <c r="KSP906" s="2201"/>
      <c r="KSQ906" s="2201"/>
      <c r="KSR906" s="2201"/>
      <c r="KSS906" s="2201"/>
      <c r="KST906" s="2201"/>
      <c r="KSU906" s="2201"/>
      <c r="KSV906" s="2201"/>
      <c r="KSW906" s="2201"/>
      <c r="KSX906" s="2201"/>
      <c r="KSY906" s="2201"/>
      <c r="KSZ906" s="2201"/>
      <c r="KTA906" s="2201"/>
      <c r="KTB906" s="2201"/>
      <c r="KTC906" s="2201"/>
      <c r="KTD906" s="2201"/>
      <c r="KTE906" s="2201"/>
      <c r="KTF906" s="2201"/>
      <c r="KTG906" s="2201"/>
      <c r="KTH906" s="2201"/>
      <c r="KTI906" s="2201"/>
      <c r="KTJ906" s="2201"/>
      <c r="KTK906" s="2201"/>
      <c r="KTL906" s="2201"/>
      <c r="KTM906" s="2201"/>
      <c r="KTN906" s="2201"/>
      <c r="KTO906" s="2201"/>
      <c r="KTP906" s="2201"/>
      <c r="KTQ906" s="2201"/>
      <c r="KTR906" s="2201"/>
      <c r="KTS906" s="2201"/>
      <c r="KTT906" s="2201"/>
      <c r="KTU906" s="2201"/>
      <c r="KTV906" s="2201"/>
      <c r="KTW906" s="2201"/>
      <c r="KTX906" s="2201"/>
      <c r="KTY906" s="2201"/>
      <c r="KTZ906" s="2201"/>
      <c r="KUA906" s="2201"/>
      <c r="KUB906" s="2201"/>
      <c r="KUC906" s="2201"/>
      <c r="KUD906" s="2201"/>
      <c r="KUE906" s="2201"/>
      <c r="KUF906" s="2201"/>
      <c r="KUG906" s="2201"/>
      <c r="KUH906" s="2201"/>
      <c r="KUI906" s="2201"/>
      <c r="KUJ906" s="2201"/>
      <c r="KUK906" s="2201"/>
      <c r="KUL906" s="2201"/>
      <c r="KUM906" s="2201"/>
      <c r="KUN906" s="2201"/>
      <c r="KUO906" s="2201"/>
      <c r="KUP906" s="2201"/>
      <c r="KUQ906" s="2201"/>
      <c r="KUR906" s="2201"/>
      <c r="KUS906" s="2201"/>
      <c r="KUT906" s="2201"/>
      <c r="KUU906" s="2201"/>
      <c r="KUV906" s="2201"/>
      <c r="KUW906" s="2201"/>
      <c r="KUX906" s="2201"/>
      <c r="KUY906" s="2201"/>
      <c r="KUZ906" s="2201"/>
      <c r="KVA906" s="2201"/>
      <c r="KVB906" s="2201"/>
      <c r="KVC906" s="2201"/>
      <c r="KVD906" s="2201"/>
      <c r="KVE906" s="2201"/>
      <c r="KVF906" s="2201"/>
      <c r="KVG906" s="2201"/>
      <c r="KVH906" s="2201"/>
      <c r="KVI906" s="2201"/>
      <c r="KVJ906" s="2201"/>
      <c r="KVK906" s="2201"/>
      <c r="KVL906" s="2201"/>
      <c r="KVM906" s="2201"/>
      <c r="KVN906" s="2201"/>
      <c r="KVO906" s="2201"/>
      <c r="KVP906" s="2201"/>
      <c r="KVQ906" s="2201"/>
      <c r="KVR906" s="2201"/>
      <c r="KVS906" s="2201"/>
      <c r="KVT906" s="2201"/>
      <c r="KVU906" s="2201"/>
      <c r="KVV906" s="2201"/>
      <c r="KVW906" s="2201"/>
      <c r="KVX906" s="2201"/>
      <c r="KVY906" s="2201"/>
      <c r="KVZ906" s="2201"/>
      <c r="KWA906" s="2201"/>
      <c r="KWB906" s="2201"/>
      <c r="KWC906" s="2201"/>
      <c r="KWD906" s="2201"/>
      <c r="KWE906" s="2201"/>
      <c r="KWF906" s="2201"/>
      <c r="KWG906" s="2201"/>
      <c r="KWH906" s="2201"/>
      <c r="KWI906" s="2201"/>
      <c r="KWJ906" s="2201"/>
      <c r="KWK906" s="2201"/>
      <c r="KWL906" s="2201"/>
      <c r="KWM906" s="2201"/>
      <c r="KWN906" s="2201"/>
      <c r="KWO906" s="2201"/>
      <c r="KWP906" s="2201"/>
      <c r="KWQ906" s="2201"/>
      <c r="KWR906" s="2201"/>
      <c r="KWS906" s="2201"/>
      <c r="KWT906" s="2201"/>
      <c r="KWU906" s="2201"/>
      <c r="KWV906" s="2201"/>
      <c r="KWW906" s="2201"/>
      <c r="KWX906" s="2201"/>
      <c r="KWY906" s="2201"/>
      <c r="KWZ906" s="2201"/>
      <c r="KXA906" s="2201"/>
      <c r="KXB906" s="2201"/>
      <c r="KXC906" s="2201"/>
      <c r="KXD906" s="2201"/>
      <c r="KXE906" s="2201"/>
      <c r="KXF906" s="2201"/>
      <c r="KXG906" s="2201"/>
      <c r="KXH906" s="2201"/>
      <c r="KXI906" s="2201"/>
      <c r="KXJ906" s="2201"/>
      <c r="KXK906" s="2201"/>
      <c r="KXL906" s="2201"/>
      <c r="KXM906" s="2201"/>
      <c r="KXN906" s="2201"/>
      <c r="KXO906" s="2201"/>
      <c r="KXP906" s="2201"/>
      <c r="KXQ906" s="2201"/>
      <c r="KXR906" s="2201"/>
      <c r="KXS906" s="2201"/>
      <c r="KXT906" s="2201"/>
      <c r="KXU906" s="2201"/>
      <c r="KXV906" s="2201"/>
      <c r="KXW906" s="2201"/>
      <c r="KXX906" s="2201"/>
      <c r="KXY906" s="2201"/>
      <c r="KXZ906" s="2201"/>
      <c r="KYA906" s="2201"/>
      <c r="KYB906" s="2201"/>
      <c r="KYC906" s="2201"/>
      <c r="KYD906" s="2201"/>
      <c r="KYE906" s="2201"/>
      <c r="KYF906" s="2201"/>
      <c r="KYG906" s="2201"/>
      <c r="KYH906" s="2201"/>
      <c r="KYI906" s="2201"/>
      <c r="KYJ906" s="2201"/>
      <c r="KYK906" s="2201"/>
      <c r="KYL906" s="2201"/>
      <c r="KYM906" s="2201"/>
      <c r="KYN906" s="2201"/>
      <c r="KYO906" s="2201"/>
      <c r="KYP906" s="2201"/>
      <c r="KYQ906" s="2201"/>
      <c r="KYR906" s="2201"/>
      <c r="KYS906" s="2201"/>
      <c r="KYT906" s="2201"/>
      <c r="KYU906" s="2201"/>
      <c r="KYV906" s="2201"/>
      <c r="KYW906" s="2201"/>
      <c r="KYX906" s="2201"/>
      <c r="KYY906" s="2201"/>
      <c r="KYZ906" s="2201"/>
      <c r="KZA906" s="2201"/>
      <c r="KZB906" s="2201"/>
      <c r="KZC906" s="2201"/>
      <c r="KZD906" s="2201"/>
      <c r="KZE906" s="2201"/>
      <c r="KZF906" s="2201"/>
      <c r="KZG906" s="2201"/>
      <c r="KZH906" s="2201"/>
      <c r="KZI906" s="2201"/>
      <c r="KZJ906" s="2201"/>
      <c r="KZK906" s="2201"/>
      <c r="KZL906" s="2201"/>
      <c r="KZM906" s="2201"/>
      <c r="KZN906" s="2201"/>
      <c r="KZO906" s="2201"/>
      <c r="KZP906" s="2201"/>
      <c r="KZQ906" s="2201"/>
      <c r="KZR906" s="2201"/>
      <c r="KZS906" s="2201"/>
      <c r="KZT906" s="2201"/>
      <c r="KZU906" s="2201"/>
      <c r="KZV906" s="2201"/>
      <c r="KZW906" s="2201"/>
      <c r="KZX906" s="2201"/>
      <c r="KZY906" s="2201"/>
      <c r="KZZ906" s="2201"/>
      <c r="LAA906" s="2201"/>
      <c r="LAB906" s="2201"/>
      <c r="LAC906" s="2201"/>
      <c r="LAD906" s="2201"/>
      <c r="LAE906" s="2201"/>
      <c r="LAF906" s="2201"/>
      <c r="LAG906" s="2201"/>
      <c r="LAH906" s="2201"/>
      <c r="LAI906" s="2201"/>
      <c r="LAJ906" s="2201"/>
      <c r="LAK906" s="2201"/>
      <c r="LAL906" s="2201"/>
      <c r="LAM906" s="2201"/>
      <c r="LAN906" s="2201"/>
      <c r="LAO906" s="2201"/>
      <c r="LAP906" s="2201"/>
      <c r="LAQ906" s="2201"/>
      <c r="LAR906" s="2201"/>
      <c r="LAS906" s="2201"/>
      <c r="LAT906" s="2201"/>
      <c r="LAU906" s="2201"/>
      <c r="LAV906" s="2201"/>
      <c r="LAW906" s="2201"/>
      <c r="LAX906" s="2201"/>
      <c r="LAY906" s="2201"/>
      <c r="LAZ906" s="2201"/>
      <c r="LBA906" s="2201"/>
      <c r="LBB906" s="2201"/>
      <c r="LBC906" s="2201"/>
      <c r="LBD906" s="2201"/>
      <c r="LBE906" s="2201"/>
      <c r="LBF906" s="2201"/>
      <c r="LBG906" s="2201"/>
      <c r="LBH906" s="2201"/>
      <c r="LBI906" s="2201"/>
      <c r="LBJ906" s="2201"/>
      <c r="LBK906" s="2201"/>
      <c r="LBL906" s="2201"/>
      <c r="LBM906" s="2201"/>
      <c r="LBN906" s="2201"/>
      <c r="LBO906" s="2201"/>
      <c r="LBP906" s="2201"/>
      <c r="LBQ906" s="2201"/>
      <c r="LBR906" s="2201"/>
      <c r="LBS906" s="2201"/>
      <c r="LBT906" s="2201"/>
      <c r="LBU906" s="2201"/>
      <c r="LBV906" s="2201"/>
      <c r="LBW906" s="2201"/>
      <c r="LBX906" s="2201"/>
      <c r="LBY906" s="2201"/>
      <c r="LBZ906" s="2201"/>
      <c r="LCA906" s="2201"/>
      <c r="LCB906" s="2201"/>
      <c r="LCC906" s="2201"/>
      <c r="LCD906" s="2201"/>
      <c r="LCE906" s="2201"/>
      <c r="LCI906" s="2201"/>
      <c r="LCJ906" s="2201"/>
      <c r="LCK906" s="2201"/>
      <c r="LCL906" s="2201"/>
      <c r="LCM906" s="2201"/>
      <c r="LCN906" s="2201"/>
      <c r="LCO906" s="2201"/>
      <c r="LCP906" s="2201"/>
      <c r="LCQ906" s="2201"/>
      <c r="LCR906" s="2201"/>
      <c r="LCS906" s="2201"/>
      <c r="LCT906" s="2201"/>
      <c r="LCU906" s="2201"/>
      <c r="LCV906" s="2201"/>
      <c r="LCW906" s="2201"/>
      <c r="LCX906" s="2201"/>
      <c r="LCY906" s="2201"/>
      <c r="LCZ906" s="2201"/>
      <c r="LDA906" s="2201"/>
      <c r="LDB906" s="2201"/>
      <c r="LDC906" s="2201"/>
      <c r="LDD906" s="2201"/>
      <c r="LDE906" s="2201"/>
      <c r="LDF906" s="2201"/>
      <c r="LDG906" s="2201"/>
      <c r="LDH906" s="2201"/>
      <c r="LDI906" s="2201"/>
      <c r="LDJ906" s="2201"/>
      <c r="LDK906" s="2201"/>
      <c r="LDL906" s="2201"/>
      <c r="LDM906" s="2201"/>
      <c r="LDN906" s="2201"/>
      <c r="LDO906" s="2201"/>
      <c r="LDP906" s="2201"/>
      <c r="LDQ906" s="2201"/>
      <c r="LDR906" s="2201"/>
      <c r="LDS906" s="2201"/>
      <c r="LDT906" s="2201"/>
      <c r="LDU906" s="2201"/>
      <c r="LDV906" s="2201"/>
      <c r="LDW906" s="2201"/>
      <c r="LDX906" s="2201"/>
      <c r="LDY906" s="2201"/>
      <c r="LDZ906" s="2201"/>
      <c r="LEA906" s="2201"/>
      <c r="LEB906" s="2201"/>
      <c r="LEC906" s="2201"/>
      <c r="LED906" s="2201"/>
      <c r="LEE906" s="2201"/>
      <c r="LEF906" s="2201"/>
      <c r="LEG906" s="2201"/>
      <c r="LEH906" s="2201"/>
      <c r="LEI906" s="2201"/>
      <c r="LEJ906" s="2201"/>
      <c r="LEK906" s="2201"/>
      <c r="LEL906" s="2201"/>
      <c r="LEM906" s="2201"/>
      <c r="LEN906" s="2201"/>
      <c r="LEO906" s="2201"/>
      <c r="LEP906" s="2201"/>
      <c r="LEQ906" s="2201"/>
      <c r="LER906" s="2201"/>
      <c r="LES906" s="2201"/>
      <c r="LET906" s="2201"/>
      <c r="LEU906" s="2201"/>
      <c r="LEV906" s="2201"/>
      <c r="LEW906" s="2201"/>
      <c r="LEX906" s="2201"/>
      <c r="LEY906" s="2201"/>
      <c r="LEZ906" s="2201"/>
      <c r="LFA906" s="2201"/>
      <c r="LFB906" s="2201"/>
      <c r="LFC906" s="2201"/>
      <c r="LFD906" s="2201"/>
      <c r="LFE906" s="2201"/>
      <c r="LFF906" s="2201"/>
      <c r="LFG906" s="2201"/>
      <c r="LFH906" s="2201"/>
      <c r="LFI906" s="2201"/>
      <c r="LFJ906" s="2201"/>
      <c r="LFK906" s="2201"/>
      <c r="LFL906" s="2201"/>
      <c r="LFM906" s="2201"/>
      <c r="LFN906" s="2201"/>
      <c r="LFO906" s="2201"/>
      <c r="LFP906" s="2201"/>
      <c r="LFQ906" s="2201"/>
      <c r="LFR906" s="2201"/>
      <c r="LFS906" s="2201"/>
      <c r="LFT906" s="2201"/>
      <c r="LFU906" s="2201"/>
      <c r="LFV906" s="2201"/>
      <c r="LFW906" s="2201"/>
      <c r="LFX906" s="2201"/>
      <c r="LFY906" s="2201"/>
      <c r="LFZ906" s="2201"/>
      <c r="LGA906" s="2201"/>
      <c r="LGB906" s="2201"/>
      <c r="LGC906" s="2201"/>
      <c r="LGD906" s="2201"/>
      <c r="LGE906" s="2201"/>
      <c r="LGF906" s="2201"/>
      <c r="LGG906" s="2201"/>
      <c r="LGH906" s="2201"/>
      <c r="LGI906" s="2201"/>
      <c r="LGJ906" s="2201"/>
      <c r="LGK906" s="2201"/>
      <c r="LGL906" s="2201"/>
      <c r="LGM906" s="2201"/>
      <c r="LGN906" s="2201"/>
      <c r="LGO906" s="2201"/>
      <c r="LGP906" s="2201"/>
      <c r="LGQ906" s="2201"/>
      <c r="LGR906" s="2201"/>
      <c r="LGS906" s="2201"/>
      <c r="LGT906" s="2201"/>
      <c r="LGU906" s="2201"/>
      <c r="LGV906" s="2201"/>
      <c r="LGW906" s="2201"/>
      <c r="LGX906" s="2201"/>
      <c r="LGY906" s="2201"/>
      <c r="LGZ906" s="2201"/>
      <c r="LHA906" s="2201"/>
      <c r="LHB906" s="2201"/>
      <c r="LHC906" s="2201"/>
      <c r="LHD906" s="2201"/>
      <c r="LHE906" s="2201"/>
      <c r="LHF906" s="2201"/>
      <c r="LHG906" s="2201"/>
      <c r="LHH906" s="2201"/>
      <c r="LHI906" s="2201"/>
      <c r="LHJ906" s="2201"/>
      <c r="LHK906" s="2201"/>
      <c r="LHL906" s="2201"/>
      <c r="LHM906" s="2201"/>
      <c r="LHN906" s="2201"/>
      <c r="LHO906" s="2201"/>
      <c r="LHP906" s="2201"/>
      <c r="LHQ906" s="2201"/>
      <c r="LHR906" s="2201"/>
      <c r="LHS906" s="2201"/>
      <c r="LHT906" s="2201"/>
      <c r="LHU906" s="2201"/>
      <c r="LHV906" s="2201"/>
      <c r="LHW906" s="2201"/>
      <c r="LHX906" s="2201"/>
      <c r="LHY906" s="2201"/>
      <c r="LHZ906" s="2201"/>
      <c r="LIA906" s="2201"/>
      <c r="LIB906" s="2201"/>
      <c r="LIC906" s="2201"/>
      <c r="LID906" s="2201"/>
      <c r="LIE906" s="2201"/>
      <c r="LIF906" s="2201"/>
      <c r="LIG906" s="2201"/>
      <c r="LIH906" s="2201"/>
      <c r="LII906" s="2201"/>
      <c r="LIJ906" s="2201"/>
      <c r="LIK906" s="2201"/>
      <c r="LIL906" s="2201"/>
      <c r="LIM906" s="2201"/>
      <c r="LIN906" s="2201"/>
      <c r="LIO906" s="2201"/>
      <c r="LIP906" s="2201"/>
      <c r="LIQ906" s="2201"/>
      <c r="LIR906" s="2201"/>
      <c r="LIS906" s="2201"/>
      <c r="LIT906" s="2201"/>
      <c r="LIU906" s="2201"/>
      <c r="LIV906" s="2201"/>
      <c r="LIW906" s="2201"/>
      <c r="LIX906" s="2201"/>
      <c r="LIY906" s="2201"/>
      <c r="LIZ906" s="2201"/>
      <c r="LJA906" s="2201"/>
      <c r="LJB906" s="2201"/>
      <c r="LJC906" s="2201"/>
      <c r="LJD906" s="2201"/>
      <c r="LJE906" s="2201"/>
      <c r="LJF906" s="2201"/>
      <c r="LJG906" s="2201"/>
      <c r="LJH906" s="2201"/>
      <c r="LJI906" s="2201"/>
      <c r="LJJ906" s="2201"/>
      <c r="LJK906" s="2201"/>
      <c r="LJL906" s="2201"/>
      <c r="LJM906" s="2201"/>
      <c r="LJN906" s="2201"/>
      <c r="LJO906" s="2201"/>
      <c r="LJP906" s="2201"/>
      <c r="LJQ906" s="2201"/>
      <c r="LJR906" s="2201"/>
      <c r="LJS906" s="2201"/>
      <c r="LJT906" s="2201"/>
      <c r="LJU906" s="2201"/>
      <c r="LJV906" s="2201"/>
      <c r="LJW906" s="2201"/>
      <c r="LJX906" s="2201"/>
      <c r="LJY906" s="2201"/>
      <c r="LJZ906" s="2201"/>
      <c r="LKA906" s="2201"/>
      <c r="LKB906" s="2201"/>
      <c r="LKC906" s="2201"/>
      <c r="LKD906" s="2201"/>
      <c r="LKE906" s="2201"/>
      <c r="LKF906" s="2201"/>
      <c r="LKG906" s="2201"/>
      <c r="LKH906" s="2201"/>
      <c r="LKI906" s="2201"/>
      <c r="LKJ906" s="2201"/>
      <c r="LKK906" s="2201"/>
      <c r="LKL906" s="2201"/>
      <c r="LKM906" s="2201"/>
      <c r="LKN906" s="2201"/>
      <c r="LKO906" s="2201"/>
      <c r="LKP906" s="2201"/>
      <c r="LKQ906" s="2201"/>
      <c r="LKR906" s="2201"/>
      <c r="LKS906" s="2201"/>
      <c r="LKT906" s="2201"/>
      <c r="LKU906" s="2201"/>
      <c r="LKV906" s="2201"/>
      <c r="LKW906" s="2201"/>
      <c r="LKX906" s="2201"/>
      <c r="LKY906" s="2201"/>
      <c r="LKZ906" s="2201"/>
      <c r="LLA906" s="2201"/>
      <c r="LLB906" s="2201"/>
      <c r="LLC906" s="2201"/>
      <c r="LLD906" s="2201"/>
      <c r="LLE906" s="2201"/>
      <c r="LLF906" s="2201"/>
      <c r="LLG906" s="2201"/>
      <c r="LLH906" s="2201"/>
      <c r="LLI906" s="2201"/>
      <c r="LLJ906" s="2201"/>
      <c r="LLK906" s="2201"/>
      <c r="LLL906" s="2201"/>
      <c r="LLM906" s="2201"/>
      <c r="LLN906" s="2201"/>
      <c r="LLO906" s="2201"/>
      <c r="LLP906" s="2201"/>
      <c r="LLQ906" s="2201"/>
      <c r="LLR906" s="2201"/>
      <c r="LLS906" s="2201"/>
      <c r="LLT906" s="2201"/>
      <c r="LLU906" s="2201"/>
      <c r="LLV906" s="2201"/>
      <c r="LLW906" s="2201"/>
      <c r="LLX906" s="2201"/>
      <c r="LLY906" s="2201"/>
      <c r="LLZ906" s="2201"/>
      <c r="LMA906" s="2201"/>
      <c r="LME906" s="2201"/>
      <c r="LMF906" s="2201"/>
      <c r="LMG906" s="2201"/>
      <c r="LMH906" s="2201"/>
      <c r="LMI906" s="2201"/>
      <c r="LMJ906" s="2201"/>
      <c r="LMK906" s="2201"/>
      <c r="LML906" s="2201"/>
      <c r="LMM906" s="2201"/>
      <c r="LMN906" s="2201"/>
      <c r="LMO906" s="2201"/>
      <c r="LMP906" s="2201"/>
      <c r="LMQ906" s="2201"/>
      <c r="LMR906" s="2201"/>
      <c r="LMS906" s="2201"/>
      <c r="LMT906" s="2201"/>
      <c r="LMU906" s="2201"/>
      <c r="LMV906" s="2201"/>
      <c r="LMW906" s="2201"/>
      <c r="LMX906" s="2201"/>
      <c r="LMY906" s="2201"/>
      <c r="LMZ906" s="2201"/>
      <c r="LNA906" s="2201"/>
      <c r="LNB906" s="2201"/>
      <c r="LNC906" s="2201"/>
      <c r="LND906" s="2201"/>
      <c r="LNE906" s="2201"/>
      <c r="LNF906" s="2201"/>
      <c r="LNG906" s="2201"/>
      <c r="LNH906" s="2201"/>
      <c r="LNI906" s="2201"/>
      <c r="LNJ906" s="2201"/>
      <c r="LNK906" s="2201"/>
      <c r="LNL906" s="2201"/>
      <c r="LNM906" s="2201"/>
      <c r="LNN906" s="2201"/>
      <c r="LNO906" s="2201"/>
      <c r="LNP906" s="2201"/>
      <c r="LNQ906" s="2201"/>
      <c r="LNR906" s="2201"/>
      <c r="LNS906" s="2201"/>
      <c r="LNT906" s="2201"/>
      <c r="LNU906" s="2201"/>
      <c r="LNV906" s="2201"/>
      <c r="LNW906" s="2201"/>
      <c r="LNX906" s="2201"/>
      <c r="LNY906" s="2201"/>
      <c r="LNZ906" s="2201"/>
      <c r="LOA906" s="2201"/>
      <c r="LOB906" s="2201"/>
      <c r="LOC906" s="2201"/>
      <c r="LOD906" s="2201"/>
      <c r="LOE906" s="2201"/>
      <c r="LOF906" s="2201"/>
      <c r="LOG906" s="2201"/>
      <c r="LOH906" s="2201"/>
      <c r="LOI906" s="2201"/>
      <c r="LOJ906" s="2201"/>
      <c r="LOK906" s="2201"/>
      <c r="LOL906" s="2201"/>
      <c r="LOM906" s="2201"/>
      <c r="LON906" s="2201"/>
      <c r="LOO906" s="2201"/>
      <c r="LOP906" s="2201"/>
      <c r="LOQ906" s="2201"/>
      <c r="LOR906" s="2201"/>
      <c r="LOS906" s="2201"/>
      <c r="LOT906" s="2201"/>
      <c r="LOU906" s="2201"/>
      <c r="LOV906" s="2201"/>
      <c r="LOW906" s="2201"/>
      <c r="LOX906" s="2201"/>
      <c r="LOY906" s="2201"/>
      <c r="LOZ906" s="2201"/>
      <c r="LPA906" s="2201"/>
      <c r="LPB906" s="2201"/>
      <c r="LPC906" s="2201"/>
      <c r="LPD906" s="2201"/>
      <c r="LPE906" s="2201"/>
      <c r="LPF906" s="2201"/>
      <c r="LPG906" s="2201"/>
      <c r="LPH906" s="2201"/>
      <c r="LPI906" s="2201"/>
      <c r="LPJ906" s="2201"/>
      <c r="LPK906" s="2201"/>
      <c r="LPL906" s="2201"/>
      <c r="LPM906" s="2201"/>
      <c r="LPN906" s="2201"/>
      <c r="LPO906" s="2201"/>
      <c r="LPP906" s="2201"/>
      <c r="LPQ906" s="2201"/>
      <c r="LPR906" s="2201"/>
      <c r="LPS906" s="2201"/>
      <c r="LPT906" s="2201"/>
      <c r="LPU906" s="2201"/>
      <c r="LPV906" s="2201"/>
      <c r="LPW906" s="2201"/>
      <c r="LPX906" s="2201"/>
      <c r="LPY906" s="2201"/>
      <c r="LPZ906" s="2201"/>
      <c r="LQA906" s="2201"/>
      <c r="LQB906" s="2201"/>
      <c r="LQC906" s="2201"/>
      <c r="LQD906" s="2201"/>
      <c r="LQE906" s="2201"/>
      <c r="LQF906" s="2201"/>
      <c r="LQG906" s="2201"/>
      <c r="LQH906" s="2201"/>
      <c r="LQI906" s="2201"/>
      <c r="LQJ906" s="2201"/>
      <c r="LQK906" s="2201"/>
      <c r="LQL906" s="2201"/>
      <c r="LQM906" s="2201"/>
      <c r="LQN906" s="2201"/>
      <c r="LQO906" s="2201"/>
      <c r="LQP906" s="2201"/>
      <c r="LQQ906" s="2201"/>
      <c r="LQR906" s="2201"/>
      <c r="LQS906" s="2201"/>
      <c r="LQT906" s="2201"/>
      <c r="LQU906" s="2201"/>
      <c r="LQV906" s="2201"/>
      <c r="LQW906" s="2201"/>
      <c r="LQX906" s="2201"/>
      <c r="LQY906" s="2201"/>
      <c r="LQZ906" s="2201"/>
      <c r="LRA906" s="2201"/>
      <c r="LRB906" s="2201"/>
      <c r="LRC906" s="2201"/>
      <c r="LRD906" s="2201"/>
      <c r="LRE906" s="2201"/>
      <c r="LRF906" s="2201"/>
      <c r="LRG906" s="2201"/>
      <c r="LRH906" s="2201"/>
      <c r="LRI906" s="2201"/>
      <c r="LRJ906" s="2201"/>
      <c r="LRK906" s="2201"/>
      <c r="LRL906" s="2201"/>
      <c r="LRM906" s="2201"/>
      <c r="LRN906" s="2201"/>
      <c r="LRO906" s="2201"/>
      <c r="LRP906" s="2201"/>
      <c r="LRQ906" s="2201"/>
      <c r="LRR906" s="2201"/>
      <c r="LRS906" s="2201"/>
      <c r="LRT906" s="2201"/>
      <c r="LRU906" s="2201"/>
      <c r="LRV906" s="2201"/>
      <c r="LRW906" s="2201"/>
      <c r="LRX906" s="2201"/>
      <c r="LRY906" s="2201"/>
      <c r="LRZ906" s="2201"/>
      <c r="LSA906" s="2201"/>
      <c r="LSB906" s="2201"/>
      <c r="LSC906" s="2201"/>
      <c r="LSD906" s="2201"/>
      <c r="LSE906" s="2201"/>
      <c r="LSF906" s="2201"/>
      <c r="LSG906" s="2201"/>
      <c r="LSH906" s="2201"/>
      <c r="LSI906" s="2201"/>
      <c r="LSJ906" s="2201"/>
      <c r="LSK906" s="2201"/>
      <c r="LSL906" s="2201"/>
      <c r="LSM906" s="2201"/>
      <c r="LSN906" s="2201"/>
      <c r="LSO906" s="2201"/>
      <c r="LSP906" s="2201"/>
      <c r="LSQ906" s="2201"/>
      <c r="LSR906" s="2201"/>
      <c r="LSS906" s="2201"/>
      <c r="LST906" s="2201"/>
      <c r="LSU906" s="2201"/>
      <c r="LSV906" s="2201"/>
      <c r="LSW906" s="2201"/>
      <c r="LSX906" s="2201"/>
      <c r="LSY906" s="2201"/>
      <c r="LSZ906" s="2201"/>
      <c r="LTA906" s="2201"/>
      <c r="LTB906" s="2201"/>
      <c r="LTC906" s="2201"/>
      <c r="LTD906" s="2201"/>
      <c r="LTE906" s="2201"/>
      <c r="LTF906" s="2201"/>
      <c r="LTG906" s="2201"/>
      <c r="LTH906" s="2201"/>
      <c r="LTI906" s="2201"/>
      <c r="LTJ906" s="2201"/>
      <c r="LTK906" s="2201"/>
      <c r="LTL906" s="2201"/>
      <c r="LTM906" s="2201"/>
      <c r="LTN906" s="2201"/>
      <c r="LTO906" s="2201"/>
      <c r="LTP906" s="2201"/>
      <c r="LTQ906" s="2201"/>
      <c r="LTR906" s="2201"/>
      <c r="LTS906" s="2201"/>
      <c r="LTT906" s="2201"/>
      <c r="LTU906" s="2201"/>
      <c r="LTV906" s="2201"/>
      <c r="LTW906" s="2201"/>
      <c r="LTX906" s="2201"/>
      <c r="LTY906" s="2201"/>
      <c r="LTZ906" s="2201"/>
      <c r="LUA906" s="2201"/>
      <c r="LUB906" s="2201"/>
      <c r="LUC906" s="2201"/>
      <c r="LUD906" s="2201"/>
      <c r="LUE906" s="2201"/>
      <c r="LUF906" s="2201"/>
      <c r="LUG906" s="2201"/>
      <c r="LUH906" s="2201"/>
      <c r="LUI906" s="2201"/>
      <c r="LUJ906" s="2201"/>
      <c r="LUK906" s="2201"/>
      <c r="LUL906" s="2201"/>
      <c r="LUM906" s="2201"/>
      <c r="LUN906" s="2201"/>
      <c r="LUO906" s="2201"/>
      <c r="LUP906" s="2201"/>
      <c r="LUQ906" s="2201"/>
      <c r="LUR906" s="2201"/>
      <c r="LUS906" s="2201"/>
      <c r="LUT906" s="2201"/>
      <c r="LUU906" s="2201"/>
      <c r="LUV906" s="2201"/>
      <c r="LUW906" s="2201"/>
      <c r="LUX906" s="2201"/>
      <c r="LUY906" s="2201"/>
      <c r="LUZ906" s="2201"/>
      <c r="LVA906" s="2201"/>
      <c r="LVB906" s="2201"/>
      <c r="LVC906" s="2201"/>
      <c r="LVD906" s="2201"/>
      <c r="LVE906" s="2201"/>
      <c r="LVF906" s="2201"/>
      <c r="LVG906" s="2201"/>
      <c r="LVH906" s="2201"/>
      <c r="LVI906" s="2201"/>
      <c r="LVJ906" s="2201"/>
      <c r="LVK906" s="2201"/>
      <c r="LVL906" s="2201"/>
      <c r="LVM906" s="2201"/>
      <c r="LVN906" s="2201"/>
      <c r="LVO906" s="2201"/>
      <c r="LVP906" s="2201"/>
      <c r="LVQ906" s="2201"/>
      <c r="LVR906" s="2201"/>
      <c r="LVS906" s="2201"/>
      <c r="LVT906" s="2201"/>
      <c r="LVU906" s="2201"/>
      <c r="LVV906" s="2201"/>
      <c r="LVW906" s="2201"/>
      <c r="LWA906" s="2201"/>
      <c r="LWB906" s="2201"/>
      <c r="LWC906" s="2201"/>
      <c r="LWD906" s="2201"/>
      <c r="LWE906" s="2201"/>
      <c r="LWF906" s="2201"/>
      <c r="LWG906" s="2201"/>
      <c r="LWH906" s="2201"/>
      <c r="LWI906" s="2201"/>
      <c r="LWJ906" s="2201"/>
      <c r="LWK906" s="2201"/>
      <c r="LWL906" s="2201"/>
      <c r="LWM906" s="2201"/>
      <c r="LWN906" s="2201"/>
      <c r="LWO906" s="2201"/>
      <c r="LWP906" s="2201"/>
      <c r="LWQ906" s="2201"/>
      <c r="LWR906" s="2201"/>
      <c r="LWS906" s="2201"/>
      <c r="LWT906" s="2201"/>
      <c r="LWU906" s="2201"/>
      <c r="LWV906" s="2201"/>
      <c r="LWW906" s="2201"/>
      <c r="LWX906" s="2201"/>
      <c r="LWY906" s="2201"/>
      <c r="LWZ906" s="2201"/>
      <c r="LXA906" s="2201"/>
      <c r="LXB906" s="2201"/>
      <c r="LXC906" s="2201"/>
      <c r="LXD906" s="2201"/>
      <c r="LXE906" s="2201"/>
      <c r="LXF906" s="2201"/>
      <c r="LXG906" s="2201"/>
      <c r="LXH906" s="2201"/>
      <c r="LXI906" s="2201"/>
      <c r="LXJ906" s="2201"/>
      <c r="LXK906" s="2201"/>
      <c r="LXL906" s="2201"/>
      <c r="LXM906" s="2201"/>
      <c r="LXN906" s="2201"/>
      <c r="LXO906" s="2201"/>
      <c r="LXP906" s="2201"/>
      <c r="LXQ906" s="2201"/>
      <c r="LXR906" s="2201"/>
      <c r="LXS906" s="2201"/>
      <c r="LXT906" s="2201"/>
      <c r="LXU906" s="2201"/>
      <c r="LXV906" s="2201"/>
      <c r="LXW906" s="2201"/>
      <c r="LXX906" s="2201"/>
      <c r="LXY906" s="2201"/>
      <c r="LXZ906" s="2201"/>
      <c r="LYA906" s="2201"/>
      <c r="LYB906" s="2201"/>
      <c r="LYC906" s="2201"/>
      <c r="LYD906" s="2201"/>
      <c r="LYE906" s="2201"/>
      <c r="LYF906" s="2201"/>
      <c r="LYG906" s="2201"/>
      <c r="LYH906" s="2201"/>
      <c r="LYI906" s="2201"/>
      <c r="LYJ906" s="2201"/>
      <c r="LYK906" s="2201"/>
      <c r="LYL906" s="2201"/>
      <c r="LYM906" s="2201"/>
      <c r="LYN906" s="2201"/>
      <c r="LYO906" s="2201"/>
      <c r="LYP906" s="2201"/>
      <c r="LYQ906" s="2201"/>
      <c r="LYR906" s="2201"/>
      <c r="LYS906" s="2201"/>
      <c r="LYT906" s="2201"/>
      <c r="LYU906" s="2201"/>
      <c r="LYV906" s="2201"/>
      <c r="LYW906" s="2201"/>
      <c r="LYX906" s="2201"/>
      <c r="LYY906" s="2201"/>
      <c r="LYZ906" s="2201"/>
      <c r="LZA906" s="2201"/>
      <c r="LZB906" s="2201"/>
      <c r="LZC906" s="2201"/>
      <c r="LZD906" s="2201"/>
      <c r="LZE906" s="2201"/>
      <c r="LZF906" s="2201"/>
      <c r="LZG906" s="2201"/>
      <c r="LZH906" s="2201"/>
      <c r="LZI906" s="2201"/>
      <c r="LZJ906" s="2201"/>
      <c r="LZK906" s="2201"/>
      <c r="LZL906" s="2201"/>
      <c r="LZM906" s="2201"/>
      <c r="LZN906" s="2201"/>
      <c r="LZO906" s="2201"/>
      <c r="LZP906" s="2201"/>
      <c r="LZQ906" s="2201"/>
      <c r="LZR906" s="2201"/>
      <c r="LZS906" s="2201"/>
      <c r="LZT906" s="2201"/>
      <c r="LZU906" s="2201"/>
      <c r="LZV906" s="2201"/>
      <c r="LZW906" s="2201"/>
      <c r="LZX906" s="2201"/>
      <c r="LZY906" s="2201"/>
      <c r="LZZ906" s="2201"/>
      <c r="MAA906" s="2201"/>
      <c r="MAB906" s="2201"/>
      <c r="MAC906" s="2201"/>
      <c r="MAD906" s="2201"/>
      <c r="MAE906" s="2201"/>
      <c r="MAF906" s="2201"/>
      <c r="MAG906" s="2201"/>
      <c r="MAH906" s="2201"/>
      <c r="MAI906" s="2201"/>
      <c r="MAJ906" s="2201"/>
      <c r="MAK906" s="2201"/>
      <c r="MAL906" s="2201"/>
      <c r="MAM906" s="2201"/>
      <c r="MAN906" s="2201"/>
      <c r="MAO906" s="2201"/>
      <c r="MAP906" s="2201"/>
      <c r="MAQ906" s="2201"/>
      <c r="MAR906" s="2201"/>
      <c r="MAS906" s="2201"/>
      <c r="MAT906" s="2201"/>
      <c r="MAU906" s="2201"/>
      <c r="MAV906" s="2201"/>
      <c r="MAW906" s="2201"/>
      <c r="MAX906" s="2201"/>
      <c r="MAY906" s="2201"/>
      <c r="MAZ906" s="2201"/>
      <c r="MBA906" s="2201"/>
      <c r="MBB906" s="2201"/>
      <c r="MBC906" s="2201"/>
      <c r="MBD906" s="2201"/>
      <c r="MBE906" s="2201"/>
      <c r="MBF906" s="2201"/>
      <c r="MBG906" s="2201"/>
      <c r="MBH906" s="2201"/>
      <c r="MBI906" s="2201"/>
      <c r="MBJ906" s="2201"/>
      <c r="MBK906" s="2201"/>
      <c r="MBL906" s="2201"/>
      <c r="MBM906" s="2201"/>
      <c r="MBN906" s="2201"/>
      <c r="MBO906" s="2201"/>
      <c r="MBP906" s="2201"/>
      <c r="MBQ906" s="2201"/>
      <c r="MBR906" s="2201"/>
      <c r="MBS906" s="2201"/>
      <c r="MBT906" s="2201"/>
      <c r="MBU906" s="2201"/>
      <c r="MBV906" s="2201"/>
      <c r="MBW906" s="2201"/>
      <c r="MBX906" s="2201"/>
      <c r="MBY906" s="2201"/>
      <c r="MBZ906" s="2201"/>
      <c r="MCA906" s="2201"/>
      <c r="MCB906" s="2201"/>
      <c r="MCC906" s="2201"/>
      <c r="MCD906" s="2201"/>
      <c r="MCE906" s="2201"/>
      <c r="MCF906" s="2201"/>
      <c r="MCG906" s="2201"/>
      <c r="MCH906" s="2201"/>
      <c r="MCI906" s="2201"/>
      <c r="MCJ906" s="2201"/>
      <c r="MCK906" s="2201"/>
      <c r="MCL906" s="2201"/>
      <c r="MCM906" s="2201"/>
      <c r="MCN906" s="2201"/>
      <c r="MCO906" s="2201"/>
      <c r="MCP906" s="2201"/>
      <c r="MCQ906" s="2201"/>
      <c r="MCR906" s="2201"/>
      <c r="MCS906" s="2201"/>
      <c r="MCT906" s="2201"/>
      <c r="MCU906" s="2201"/>
      <c r="MCV906" s="2201"/>
      <c r="MCW906" s="2201"/>
      <c r="MCX906" s="2201"/>
      <c r="MCY906" s="2201"/>
      <c r="MCZ906" s="2201"/>
      <c r="MDA906" s="2201"/>
      <c r="MDB906" s="2201"/>
      <c r="MDC906" s="2201"/>
      <c r="MDD906" s="2201"/>
      <c r="MDE906" s="2201"/>
      <c r="MDF906" s="2201"/>
      <c r="MDG906" s="2201"/>
      <c r="MDH906" s="2201"/>
      <c r="MDI906" s="2201"/>
      <c r="MDJ906" s="2201"/>
      <c r="MDK906" s="2201"/>
      <c r="MDL906" s="2201"/>
      <c r="MDM906" s="2201"/>
      <c r="MDN906" s="2201"/>
      <c r="MDO906" s="2201"/>
      <c r="MDP906" s="2201"/>
      <c r="MDQ906" s="2201"/>
      <c r="MDR906" s="2201"/>
      <c r="MDS906" s="2201"/>
      <c r="MDT906" s="2201"/>
      <c r="MDU906" s="2201"/>
      <c r="MDV906" s="2201"/>
      <c r="MDW906" s="2201"/>
      <c r="MDX906" s="2201"/>
      <c r="MDY906" s="2201"/>
      <c r="MDZ906" s="2201"/>
      <c r="MEA906" s="2201"/>
      <c r="MEB906" s="2201"/>
      <c r="MEC906" s="2201"/>
      <c r="MED906" s="2201"/>
      <c r="MEE906" s="2201"/>
      <c r="MEF906" s="2201"/>
      <c r="MEG906" s="2201"/>
      <c r="MEH906" s="2201"/>
      <c r="MEI906" s="2201"/>
      <c r="MEJ906" s="2201"/>
      <c r="MEK906" s="2201"/>
      <c r="MEL906" s="2201"/>
      <c r="MEM906" s="2201"/>
      <c r="MEN906" s="2201"/>
      <c r="MEO906" s="2201"/>
      <c r="MEP906" s="2201"/>
      <c r="MEQ906" s="2201"/>
      <c r="MER906" s="2201"/>
      <c r="MES906" s="2201"/>
      <c r="MET906" s="2201"/>
      <c r="MEU906" s="2201"/>
      <c r="MEV906" s="2201"/>
      <c r="MEW906" s="2201"/>
      <c r="MEX906" s="2201"/>
      <c r="MEY906" s="2201"/>
      <c r="MEZ906" s="2201"/>
      <c r="MFA906" s="2201"/>
      <c r="MFB906" s="2201"/>
      <c r="MFC906" s="2201"/>
      <c r="MFD906" s="2201"/>
      <c r="MFE906" s="2201"/>
      <c r="MFF906" s="2201"/>
      <c r="MFG906" s="2201"/>
      <c r="MFH906" s="2201"/>
      <c r="MFI906" s="2201"/>
      <c r="MFJ906" s="2201"/>
      <c r="MFK906" s="2201"/>
      <c r="MFL906" s="2201"/>
      <c r="MFM906" s="2201"/>
      <c r="MFN906" s="2201"/>
      <c r="MFO906" s="2201"/>
      <c r="MFP906" s="2201"/>
      <c r="MFQ906" s="2201"/>
      <c r="MFR906" s="2201"/>
      <c r="MFS906" s="2201"/>
      <c r="MFW906" s="2201"/>
      <c r="MFX906" s="2201"/>
      <c r="MFY906" s="2201"/>
      <c r="MFZ906" s="2201"/>
      <c r="MGA906" s="2201"/>
      <c r="MGB906" s="2201"/>
      <c r="MGC906" s="2201"/>
      <c r="MGD906" s="2201"/>
      <c r="MGE906" s="2201"/>
      <c r="MGF906" s="2201"/>
      <c r="MGG906" s="2201"/>
      <c r="MGH906" s="2201"/>
      <c r="MGI906" s="2201"/>
      <c r="MGJ906" s="2201"/>
      <c r="MGK906" s="2201"/>
      <c r="MGL906" s="2201"/>
      <c r="MGM906" s="2201"/>
      <c r="MGN906" s="2201"/>
      <c r="MGO906" s="2201"/>
      <c r="MGP906" s="2201"/>
      <c r="MGQ906" s="2201"/>
      <c r="MGR906" s="2201"/>
      <c r="MGS906" s="2201"/>
      <c r="MGT906" s="2201"/>
      <c r="MGU906" s="2201"/>
      <c r="MGV906" s="2201"/>
      <c r="MGW906" s="2201"/>
      <c r="MGX906" s="2201"/>
      <c r="MGY906" s="2201"/>
      <c r="MGZ906" s="2201"/>
      <c r="MHA906" s="2201"/>
      <c r="MHB906" s="2201"/>
      <c r="MHC906" s="2201"/>
      <c r="MHD906" s="2201"/>
      <c r="MHE906" s="2201"/>
      <c r="MHF906" s="2201"/>
      <c r="MHG906" s="2201"/>
      <c r="MHH906" s="2201"/>
      <c r="MHI906" s="2201"/>
      <c r="MHJ906" s="2201"/>
      <c r="MHK906" s="2201"/>
      <c r="MHL906" s="2201"/>
      <c r="MHM906" s="2201"/>
      <c r="MHN906" s="2201"/>
      <c r="MHO906" s="2201"/>
      <c r="MHP906" s="2201"/>
      <c r="MHQ906" s="2201"/>
      <c r="MHR906" s="2201"/>
      <c r="MHS906" s="2201"/>
      <c r="MHT906" s="2201"/>
      <c r="MHU906" s="2201"/>
      <c r="MHV906" s="2201"/>
      <c r="MHW906" s="2201"/>
      <c r="MHX906" s="2201"/>
      <c r="MHY906" s="2201"/>
      <c r="MHZ906" s="2201"/>
      <c r="MIA906" s="2201"/>
      <c r="MIB906" s="2201"/>
      <c r="MIC906" s="2201"/>
      <c r="MID906" s="2201"/>
      <c r="MIE906" s="2201"/>
      <c r="MIF906" s="2201"/>
      <c r="MIG906" s="2201"/>
      <c r="MIH906" s="2201"/>
      <c r="MII906" s="2201"/>
      <c r="MIJ906" s="2201"/>
      <c r="MIK906" s="2201"/>
      <c r="MIL906" s="2201"/>
      <c r="MIM906" s="2201"/>
      <c r="MIN906" s="2201"/>
      <c r="MIO906" s="2201"/>
      <c r="MIP906" s="2201"/>
      <c r="MIQ906" s="2201"/>
      <c r="MIR906" s="2201"/>
      <c r="MIS906" s="2201"/>
      <c r="MIT906" s="2201"/>
      <c r="MIU906" s="2201"/>
      <c r="MIV906" s="2201"/>
      <c r="MIW906" s="2201"/>
      <c r="MIX906" s="2201"/>
      <c r="MIY906" s="2201"/>
      <c r="MIZ906" s="2201"/>
      <c r="MJA906" s="2201"/>
      <c r="MJB906" s="2201"/>
      <c r="MJC906" s="2201"/>
      <c r="MJD906" s="2201"/>
      <c r="MJE906" s="2201"/>
      <c r="MJF906" s="2201"/>
      <c r="MJG906" s="2201"/>
      <c r="MJH906" s="2201"/>
      <c r="MJI906" s="2201"/>
      <c r="MJJ906" s="2201"/>
      <c r="MJK906" s="2201"/>
      <c r="MJL906" s="2201"/>
      <c r="MJM906" s="2201"/>
      <c r="MJN906" s="2201"/>
      <c r="MJO906" s="2201"/>
      <c r="MJP906" s="2201"/>
      <c r="MJQ906" s="2201"/>
      <c r="MJR906" s="2201"/>
      <c r="MJS906" s="2201"/>
      <c r="MJT906" s="2201"/>
      <c r="MJU906" s="2201"/>
      <c r="MJV906" s="2201"/>
      <c r="MJW906" s="2201"/>
      <c r="MJX906" s="2201"/>
      <c r="MJY906" s="2201"/>
      <c r="MJZ906" s="2201"/>
      <c r="MKA906" s="2201"/>
      <c r="MKB906" s="2201"/>
      <c r="MKC906" s="2201"/>
      <c r="MKD906" s="2201"/>
      <c r="MKE906" s="2201"/>
      <c r="MKF906" s="2201"/>
      <c r="MKG906" s="2201"/>
      <c r="MKH906" s="2201"/>
      <c r="MKI906" s="2201"/>
      <c r="MKJ906" s="2201"/>
      <c r="MKK906" s="2201"/>
      <c r="MKL906" s="2201"/>
      <c r="MKM906" s="2201"/>
      <c r="MKN906" s="2201"/>
      <c r="MKO906" s="2201"/>
      <c r="MKP906" s="2201"/>
      <c r="MKQ906" s="2201"/>
      <c r="MKR906" s="2201"/>
      <c r="MKS906" s="2201"/>
      <c r="MKT906" s="2201"/>
      <c r="MKU906" s="2201"/>
      <c r="MKV906" s="2201"/>
      <c r="MKW906" s="2201"/>
      <c r="MKX906" s="2201"/>
      <c r="MKY906" s="2201"/>
      <c r="MKZ906" s="2201"/>
      <c r="MLA906" s="2201"/>
      <c r="MLB906" s="2201"/>
      <c r="MLC906" s="2201"/>
      <c r="MLD906" s="2201"/>
      <c r="MLE906" s="2201"/>
      <c r="MLF906" s="2201"/>
      <c r="MLG906" s="2201"/>
      <c r="MLH906" s="2201"/>
      <c r="MLI906" s="2201"/>
      <c r="MLJ906" s="2201"/>
      <c r="MLK906" s="2201"/>
      <c r="MLL906" s="2201"/>
      <c r="MLM906" s="2201"/>
      <c r="MLN906" s="2201"/>
      <c r="MLO906" s="2201"/>
      <c r="MLP906" s="2201"/>
      <c r="MLQ906" s="2201"/>
      <c r="MLR906" s="2201"/>
      <c r="MLS906" s="2201"/>
      <c r="MLT906" s="2201"/>
      <c r="MLU906" s="2201"/>
      <c r="MLV906" s="2201"/>
      <c r="MLW906" s="2201"/>
      <c r="MLX906" s="2201"/>
      <c r="MLY906" s="2201"/>
      <c r="MLZ906" s="2201"/>
      <c r="MMA906" s="2201"/>
      <c r="MMB906" s="2201"/>
      <c r="MMC906" s="2201"/>
      <c r="MMD906" s="2201"/>
      <c r="MME906" s="2201"/>
      <c r="MMF906" s="2201"/>
      <c r="MMG906" s="2201"/>
      <c r="MMH906" s="2201"/>
      <c r="MMI906" s="2201"/>
      <c r="MMJ906" s="2201"/>
      <c r="MMK906" s="2201"/>
      <c r="MML906" s="2201"/>
      <c r="MMM906" s="2201"/>
      <c r="MMN906" s="2201"/>
      <c r="MMO906" s="2201"/>
      <c r="MMP906" s="2201"/>
      <c r="MMQ906" s="2201"/>
      <c r="MMR906" s="2201"/>
      <c r="MMS906" s="2201"/>
      <c r="MMT906" s="2201"/>
      <c r="MMU906" s="2201"/>
      <c r="MMV906" s="2201"/>
      <c r="MMW906" s="2201"/>
      <c r="MMX906" s="2201"/>
      <c r="MMY906" s="2201"/>
      <c r="MMZ906" s="2201"/>
      <c r="MNA906" s="2201"/>
      <c r="MNB906" s="2201"/>
      <c r="MNC906" s="2201"/>
      <c r="MND906" s="2201"/>
      <c r="MNE906" s="2201"/>
      <c r="MNF906" s="2201"/>
      <c r="MNG906" s="2201"/>
      <c r="MNH906" s="2201"/>
      <c r="MNI906" s="2201"/>
      <c r="MNJ906" s="2201"/>
      <c r="MNK906" s="2201"/>
      <c r="MNL906" s="2201"/>
      <c r="MNM906" s="2201"/>
      <c r="MNN906" s="2201"/>
      <c r="MNO906" s="2201"/>
      <c r="MNP906" s="2201"/>
      <c r="MNQ906" s="2201"/>
      <c r="MNR906" s="2201"/>
      <c r="MNS906" s="2201"/>
      <c r="MNT906" s="2201"/>
      <c r="MNU906" s="2201"/>
      <c r="MNV906" s="2201"/>
      <c r="MNW906" s="2201"/>
      <c r="MNX906" s="2201"/>
      <c r="MNY906" s="2201"/>
      <c r="MNZ906" s="2201"/>
      <c r="MOA906" s="2201"/>
      <c r="MOB906" s="2201"/>
      <c r="MOC906" s="2201"/>
      <c r="MOD906" s="2201"/>
      <c r="MOE906" s="2201"/>
      <c r="MOF906" s="2201"/>
      <c r="MOG906" s="2201"/>
      <c r="MOH906" s="2201"/>
      <c r="MOI906" s="2201"/>
      <c r="MOJ906" s="2201"/>
      <c r="MOK906" s="2201"/>
      <c r="MOL906" s="2201"/>
      <c r="MOM906" s="2201"/>
      <c r="MON906" s="2201"/>
      <c r="MOO906" s="2201"/>
      <c r="MOP906" s="2201"/>
      <c r="MOQ906" s="2201"/>
      <c r="MOR906" s="2201"/>
      <c r="MOS906" s="2201"/>
      <c r="MOT906" s="2201"/>
      <c r="MOU906" s="2201"/>
      <c r="MOV906" s="2201"/>
      <c r="MOW906" s="2201"/>
      <c r="MOX906" s="2201"/>
      <c r="MOY906" s="2201"/>
      <c r="MOZ906" s="2201"/>
      <c r="MPA906" s="2201"/>
      <c r="MPB906" s="2201"/>
      <c r="MPC906" s="2201"/>
      <c r="MPD906" s="2201"/>
      <c r="MPE906" s="2201"/>
      <c r="MPF906" s="2201"/>
      <c r="MPG906" s="2201"/>
      <c r="MPH906" s="2201"/>
      <c r="MPI906" s="2201"/>
      <c r="MPJ906" s="2201"/>
      <c r="MPK906" s="2201"/>
      <c r="MPL906" s="2201"/>
      <c r="MPM906" s="2201"/>
      <c r="MPN906" s="2201"/>
      <c r="MPO906" s="2201"/>
      <c r="MPS906" s="2201"/>
      <c r="MPT906" s="2201"/>
      <c r="MPU906" s="2201"/>
      <c r="MPV906" s="2201"/>
      <c r="MPW906" s="2201"/>
      <c r="MPX906" s="2201"/>
      <c r="MPY906" s="2201"/>
      <c r="MPZ906" s="2201"/>
      <c r="MQA906" s="2201"/>
      <c r="MQB906" s="2201"/>
      <c r="MQC906" s="2201"/>
      <c r="MQD906" s="2201"/>
      <c r="MQE906" s="2201"/>
      <c r="MQF906" s="2201"/>
      <c r="MQG906" s="2201"/>
      <c r="MQH906" s="2201"/>
      <c r="MQI906" s="2201"/>
      <c r="MQJ906" s="2201"/>
      <c r="MQK906" s="2201"/>
      <c r="MQL906" s="2201"/>
      <c r="MQM906" s="2201"/>
      <c r="MQN906" s="2201"/>
      <c r="MQO906" s="2201"/>
      <c r="MQP906" s="2201"/>
      <c r="MQQ906" s="2201"/>
      <c r="MQR906" s="2201"/>
      <c r="MQS906" s="2201"/>
      <c r="MQT906" s="2201"/>
      <c r="MQU906" s="2201"/>
      <c r="MQV906" s="2201"/>
      <c r="MQW906" s="2201"/>
      <c r="MQX906" s="2201"/>
      <c r="MQY906" s="2201"/>
      <c r="MQZ906" s="2201"/>
      <c r="MRA906" s="2201"/>
      <c r="MRB906" s="2201"/>
      <c r="MRC906" s="2201"/>
      <c r="MRD906" s="2201"/>
      <c r="MRE906" s="2201"/>
      <c r="MRF906" s="2201"/>
      <c r="MRG906" s="2201"/>
      <c r="MRH906" s="2201"/>
      <c r="MRI906" s="2201"/>
      <c r="MRJ906" s="2201"/>
      <c r="MRK906" s="2201"/>
      <c r="MRL906" s="2201"/>
      <c r="MRM906" s="2201"/>
      <c r="MRN906" s="2201"/>
      <c r="MRO906" s="2201"/>
      <c r="MRP906" s="2201"/>
      <c r="MRQ906" s="2201"/>
      <c r="MRR906" s="2201"/>
      <c r="MRS906" s="2201"/>
      <c r="MRT906" s="2201"/>
      <c r="MRU906" s="2201"/>
      <c r="MRV906" s="2201"/>
      <c r="MRW906" s="2201"/>
      <c r="MRX906" s="2201"/>
      <c r="MRY906" s="2201"/>
      <c r="MRZ906" s="2201"/>
      <c r="MSA906" s="2201"/>
      <c r="MSB906" s="2201"/>
      <c r="MSC906" s="2201"/>
      <c r="MSD906" s="2201"/>
      <c r="MSE906" s="2201"/>
      <c r="MSF906" s="2201"/>
      <c r="MSG906" s="2201"/>
      <c r="MSH906" s="2201"/>
      <c r="MSI906" s="2201"/>
      <c r="MSJ906" s="2201"/>
      <c r="MSK906" s="2201"/>
      <c r="MSL906" s="2201"/>
      <c r="MSM906" s="2201"/>
      <c r="MSN906" s="2201"/>
      <c r="MSO906" s="2201"/>
      <c r="MSP906" s="2201"/>
      <c r="MSQ906" s="2201"/>
      <c r="MSR906" s="2201"/>
      <c r="MSS906" s="2201"/>
      <c r="MST906" s="2201"/>
      <c r="MSU906" s="2201"/>
      <c r="MSV906" s="2201"/>
      <c r="MSW906" s="2201"/>
      <c r="MSX906" s="2201"/>
      <c r="MSY906" s="2201"/>
      <c r="MSZ906" s="2201"/>
      <c r="MTA906" s="2201"/>
      <c r="MTB906" s="2201"/>
      <c r="MTC906" s="2201"/>
      <c r="MTD906" s="2201"/>
      <c r="MTE906" s="2201"/>
      <c r="MTF906" s="2201"/>
      <c r="MTG906" s="2201"/>
      <c r="MTH906" s="2201"/>
      <c r="MTI906" s="2201"/>
      <c r="MTJ906" s="2201"/>
      <c r="MTK906" s="2201"/>
      <c r="MTL906" s="2201"/>
      <c r="MTM906" s="2201"/>
      <c r="MTN906" s="2201"/>
      <c r="MTO906" s="2201"/>
      <c r="MTP906" s="2201"/>
      <c r="MTQ906" s="2201"/>
      <c r="MTR906" s="2201"/>
      <c r="MTS906" s="2201"/>
      <c r="MTT906" s="2201"/>
      <c r="MTU906" s="2201"/>
      <c r="MTV906" s="2201"/>
      <c r="MTW906" s="2201"/>
      <c r="MTX906" s="2201"/>
      <c r="MTY906" s="2201"/>
      <c r="MTZ906" s="2201"/>
      <c r="MUA906" s="2201"/>
      <c r="MUB906" s="2201"/>
      <c r="MUC906" s="2201"/>
      <c r="MUD906" s="2201"/>
      <c r="MUE906" s="2201"/>
      <c r="MUF906" s="2201"/>
      <c r="MUG906" s="2201"/>
      <c r="MUH906" s="2201"/>
      <c r="MUI906" s="2201"/>
      <c r="MUJ906" s="2201"/>
      <c r="MUK906" s="2201"/>
      <c r="MUL906" s="2201"/>
      <c r="MUM906" s="2201"/>
      <c r="MUN906" s="2201"/>
      <c r="MUO906" s="2201"/>
      <c r="MUP906" s="2201"/>
      <c r="MUQ906" s="2201"/>
      <c r="MUR906" s="2201"/>
      <c r="MUS906" s="2201"/>
      <c r="MUT906" s="2201"/>
      <c r="MUU906" s="2201"/>
      <c r="MUV906" s="2201"/>
      <c r="MUW906" s="2201"/>
      <c r="MUX906" s="2201"/>
      <c r="MUY906" s="2201"/>
      <c r="MUZ906" s="2201"/>
      <c r="MVA906" s="2201"/>
      <c r="MVB906" s="2201"/>
      <c r="MVC906" s="2201"/>
      <c r="MVD906" s="2201"/>
      <c r="MVE906" s="2201"/>
      <c r="MVF906" s="2201"/>
      <c r="MVG906" s="2201"/>
      <c r="MVH906" s="2201"/>
      <c r="MVI906" s="2201"/>
      <c r="MVJ906" s="2201"/>
      <c r="MVK906" s="2201"/>
      <c r="MVL906" s="2201"/>
      <c r="MVM906" s="2201"/>
      <c r="MVN906" s="2201"/>
      <c r="MVO906" s="2201"/>
      <c r="MVP906" s="2201"/>
      <c r="MVQ906" s="2201"/>
      <c r="MVR906" s="2201"/>
      <c r="MVS906" s="2201"/>
      <c r="MVT906" s="2201"/>
      <c r="MVU906" s="2201"/>
      <c r="MVV906" s="2201"/>
      <c r="MVW906" s="2201"/>
      <c r="MVX906" s="2201"/>
      <c r="MVY906" s="2201"/>
      <c r="MVZ906" s="2201"/>
      <c r="MWA906" s="2201"/>
      <c r="MWB906" s="2201"/>
      <c r="MWC906" s="2201"/>
      <c r="MWD906" s="2201"/>
      <c r="MWE906" s="2201"/>
      <c r="MWF906" s="2201"/>
      <c r="MWG906" s="2201"/>
      <c r="MWH906" s="2201"/>
      <c r="MWI906" s="2201"/>
      <c r="MWJ906" s="2201"/>
      <c r="MWK906" s="2201"/>
      <c r="MWL906" s="2201"/>
      <c r="MWM906" s="2201"/>
      <c r="MWN906" s="2201"/>
      <c r="MWO906" s="2201"/>
      <c r="MWP906" s="2201"/>
      <c r="MWQ906" s="2201"/>
      <c r="MWR906" s="2201"/>
      <c r="MWS906" s="2201"/>
      <c r="MWT906" s="2201"/>
      <c r="MWU906" s="2201"/>
      <c r="MWV906" s="2201"/>
      <c r="MWW906" s="2201"/>
      <c r="MWX906" s="2201"/>
      <c r="MWY906" s="2201"/>
      <c r="MWZ906" s="2201"/>
      <c r="MXA906" s="2201"/>
      <c r="MXB906" s="2201"/>
      <c r="MXC906" s="2201"/>
      <c r="MXD906" s="2201"/>
      <c r="MXE906" s="2201"/>
      <c r="MXF906" s="2201"/>
      <c r="MXG906" s="2201"/>
      <c r="MXH906" s="2201"/>
      <c r="MXI906" s="2201"/>
      <c r="MXJ906" s="2201"/>
      <c r="MXK906" s="2201"/>
      <c r="MXL906" s="2201"/>
      <c r="MXM906" s="2201"/>
      <c r="MXN906" s="2201"/>
      <c r="MXO906" s="2201"/>
      <c r="MXP906" s="2201"/>
      <c r="MXQ906" s="2201"/>
      <c r="MXR906" s="2201"/>
      <c r="MXS906" s="2201"/>
      <c r="MXT906" s="2201"/>
      <c r="MXU906" s="2201"/>
      <c r="MXV906" s="2201"/>
      <c r="MXW906" s="2201"/>
      <c r="MXX906" s="2201"/>
      <c r="MXY906" s="2201"/>
      <c r="MXZ906" s="2201"/>
      <c r="MYA906" s="2201"/>
      <c r="MYB906" s="2201"/>
      <c r="MYC906" s="2201"/>
      <c r="MYD906" s="2201"/>
      <c r="MYE906" s="2201"/>
      <c r="MYF906" s="2201"/>
      <c r="MYG906" s="2201"/>
      <c r="MYH906" s="2201"/>
      <c r="MYI906" s="2201"/>
      <c r="MYJ906" s="2201"/>
      <c r="MYK906" s="2201"/>
      <c r="MYL906" s="2201"/>
      <c r="MYM906" s="2201"/>
      <c r="MYN906" s="2201"/>
      <c r="MYO906" s="2201"/>
      <c r="MYP906" s="2201"/>
      <c r="MYQ906" s="2201"/>
      <c r="MYR906" s="2201"/>
      <c r="MYS906" s="2201"/>
      <c r="MYT906" s="2201"/>
      <c r="MYU906" s="2201"/>
      <c r="MYV906" s="2201"/>
      <c r="MYW906" s="2201"/>
      <c r="MYX906" s="2201"/>
      <c r="MYY906" s="2201"/>
      <c r="MYZ906" s="2201"/>
      <c r="MZA906" s="2201"/>
      <c r="MZB906" s="2201"/>
      <c r="MZC906" s="2201"/>
      <c r="MZD906" s="2201"/>
      <c r="MZE906" s="2201"/>
      <c r="MZF906" s="2201"/>
      <c r="MZG906" s="2201"/>
      <c r="MZH906" s="2201"/>
      <c r="MZI906" s="2201"/>
      <c r="MZJ906" s="2201"/>
      <c r="MZK906" s="2201"/>
      <c r="MZO906" s="2201"/>
      <c r="MZP906" s="2201"/>
      <c r="MZQ906" s="2201"/>
      <c r="MZR906" s="2201"/>
      <c r="MZS906" s="2201"/>
      <c r="MZT906" s="2201"/>
      <c r="MZU906" s="2201"/>
      <c r="MZV906" s="2201"/>
      <c r="MZW906" s="2201"/>
      <c r="MZX906" s="2201"/>
      <c r="MZY906" s="2201"/>
      <c r="MZZ906" s="2201"/>
      <c r="NAA906" s="2201"/>
      <c r="NAB906" s="2201"/>
      <c r="NAC906" s="2201"/>
      <c r="NAD906" s="2201"/>
      <c r="NAE906" s="2201"/>
      <c r="NAF906" s="2201"/>
      <c r="NAG906" s="2201"/>
      <c r="NAH906" s="2201"/>
      <c r="NAI906" s="2201"/>
      <c r="NAJ906" s="2201"/>
      <c r="NAK906" s="2201"/>
      <c r="NAL906" s="2201"/>
      <c r="NAM906" s="2201"/>
      <c r="NAN906" s="2201"/>
      <c r="NAO906" s="2201"/>
      <c r="NAP906" s="2201"/>
      <c r="NAQ906" s="2201"/>
      <c r="NAR906" s="2201"/>
      <c r="NAS906" s="2201"/>
      <c r="NAT906" s="2201"/>
      <c r="NAU906" s="2201"/>
      <c r="NAV906" s="2201"/>
      <c r="NAW906" s="2201"/>
      <c r="NAX906" s="2201"/>
      <c r="NAY906" s="2201"/>
      <c r="NAZ906" s="2201"/>
      <c r="NBA906" s="2201"/>
      <c r="NBB906" s="2201"/>
      <c r="NBC906" s="2201"/>
      <c r="NBD906" s="2201"/>
      <c r="NBE906" s="2201"/>
      <c r="NBF906" s="2201"/>
      <c r="NBG906" s="2201"/>
      <c r="NBH906" s="2201"/>
      <c r="NBI906" s="2201"/>
      <c r="NBJ906" s="2201"/>
      <c r="NBK906" s="2201"/>
      <c r="NBL906" s="2201"/>
      <c r="NBM906" s="2201"/>
      <c r="NBN906" s="2201"/>
      <c r="NBO906" s="2201"/>
      <c r="NBP906" s="2201"/>
      <c r="NBQ906" s="2201"/>
      <c r="NBR906" s="2201"/>
      <c r="NBS906" s="2201"/>
      <c r="NBT906" s="2201"/>
      <c r="NBU906" s="2201"/>
      <c r="NBV906" s="2201"/>
      <c r="NBW906" s="2201"/>
      <c r="NBX906" s="2201"/>
      <c r="NBY906" s="2201"/>
      <c r="NBZ906" s="2201"/>
      <c r="NCA906" s="2201"/>
      <c r="NCB906" s="2201"/>
      <c r="NCC906" s="2201"/>
      <c r="NCD906" s="2201"/>
      <c r="NCE906" s="2201"/>
      <c r="NCF906" s="2201"/>
      <c r="NCG906" s="2201"/>
      <c r="NCH906" s="2201"/>
      <c r="NCI906" s="2201"/>
      <c r="NCJ906" s="2201"/>
      <c r="NCK906" s="2201"/>
      <c r="NCL906" s="2201"/>
      <c r="NCM906" s="2201"/>
      <c r="NCN906" s="2201"/>
      <c r="NCO906" s="2201"/>
      <c r="NCP906" s="2201"/>
      <c r="NCQ906" s="2201"/>
      <c r="NCR906" s="2201"/>
      <c r="NCS906" s="2201"/>
      <c r="NCT906" s="2201"/>
      <c r="NCU906" s="2201"/>
      <c r="NCV906" s="2201"/>
      <c r="NCW906" s="2201"/>
      <c r="NCX906" s="2201"/>
      <c r="NCY906" s="2201"/>
      <c r="NCZ906" s="2201"/>
      <c r="NDA906" s="2201"/>
      <c r="NDB906" s="2201"/>
      <c r="NDC906" s="2201"/>
      <c r="NDD906" s="2201"/>
      <c r="NDE906" s="2201"/>
      <c r="NDF906" s="2201"/>
      <c r="NDG906" s="2201"/>
      <c r="NDH906" s="2201"/>
      <c r="NDI906" s="2201"/>
      <c r="NDJ906" s="2201"/>
      <c r="NDK906" s="2201"/>
      <c r="NDL906" s="2201"/>
      <c r="NDM906" s="2201"/>
      <c r="NDN906" s="2201"/>
      <c r="NDO906" s="2201"/>
      <c r="NDP906" s="2201"/>
      <c r="NDQ906" s="2201"/>
      <c r="NDR906" s="2201"/>
      <c r="NDS906" s="2201"/>
      <c r="NDT906" s="2201"/>
      <c r="NDU906" s="2201"/>
      <c r="NDV906" s="2201"/>
      <c r="NDW906" s="2201"/>
      <c r="NDX906" s="2201"/>
      <c r="NDY906" s="2201"/>
      <c r="NDZ906" s="2201"/>
      <c r="NEA906" s="2201"/>
      <c r="NEB906" s="2201"/>
      <c r="NEC906" s="2201"/>
      <c r="NED906" s="2201"/>
      <c r="NEE906" s="2201"/>
      <c r="NEF906" s="2201"/>
      <c r="NEG906" s="2201"/>
      <c r="NEH906" s="2201"/>
      <c r="NEI906" s="2201"/>
      <c r="NEJ906" s="2201"/>
      <c r="NEK906" s="2201"/>
      <c r="NEL906" s="2201"/>
      <c r="NEM906" s="2201"/>
      <c r="NEN906" s="2201"/>
      <c r="NEO906" s="2201"/>
      <c r="NEP906" s="2201"/>
      <c r="NEQ906" s="2201"/>
      <c r="NER906" s="2201"/>
      <c r="NES906" s="2201"/>
      <c r="NET906" s="2201"/>
      <c r="NEU906" s="2201"/>
      <c r="NEV906" s="2201"/>
      <c r="NEW906" s="2201"/>
      <c r="NEX906" s="2201"/>
      <c r="NEY906" s="2201"/>
      <c r="NEZ906" s="2201"/>
      <c r="NFA906" s="2201"/>
      <c r="NFB906" s="2201"/>
      <c r="NFC906" s="2201"/>
      <c r="NFD906" s="2201"/>
      <c r="NFE906" s="2201"/>
      <c r="NFF906" s="2201"/>
      <c r="NFG906" s="2201"/>
      <c r="NFH906" s="2201"/>
      <c r="NFI906" s="2201"/>
      <c r="NFJ906" s="2201"/>
      <c r="NFK906" s="2201"/>
      <c r="NFL906" s="2201"/>
      <c r="NFM906" s="2201"/>
      <c r="NFN906" s="2201"/>
      <c r="NFO906" s="2201"/>
      <c r="NFP906" s="2201"/>
      <c r="NFQ906" s="2201"/>
      <c r="NFR906" s="2201"/>
      <c r="NFS906" s="2201"/>
      <c r="NFT906" s="2201"/>
      <c r="NFU906" s="2201"/>
      <c r="NFV906" s="2201"/>
      <c r="NFW906" s="2201"/>
      <c r="NFX906" s="2201"/>
      <c r="NFY906" s="2201"/>
      <c r="NFZ906" s="2201"/>
      <c r="NGA906" s="2201"/>
      <c r="NGB906" s="2201"/>
      <c r="NGC906" s="2201"/>
      <c r="NGD906" s="2201"/>
      <c r="NGE906" s="2201"/>
      <c r="NGF906" s="2201"/>
      <c r="NGG906" s="2201"/>
      <c r="NGH906" s="2201"/>
      <c r="NGI906" s="2201"/>
      <c r="NGJ906" s="2201"/>
      <c r="NGK906" s="2201"/>
      <c r="NGL906" s="2201"/>
      <c r="NGM906" s="2201"/>
      <c r="NGN906" s="2201"/>
      <c r="NGO906" s="2201"/>
      <c r="NGP906" s="2201"/>
      <c r="NGQ906" s="2201"/>
      <c r="NGR906" s="2201"/>
      <c r="NGS906" s="2201"/>
      <c r="NGT906" s="2201"/>
      <c r="NGU906" s="2201"/>
      <c r="NGV906" s="2201"/>
      <c r="NGW906" s="2201"/>
      <c r="NGX906" s="2201"/>
      <c r="NGY906" s="2201"/>
      <c r="NGZ906" s="2201"/>
      <c r="NHA906" s="2201"/>
      <c r="NHB906" s="2201"/>
      <c r="NHC906" s="2201"/>
      <c r="NHD906" s="2201"/>
      <c r="NHE906" s="2201"/>
      <c r="NHF906" s="2201"/>
      <c r="NHG906" s="2201"/>
      <c r="NHH906" s="2201"/>
      <c r="NHI906" s="2201"/>
      <c r="NHJ906" s="2201"/>
      <c r="NHK906" s="2201"/>
      <c r="NHL906" s="2201"/>
      <c r="NHM906" s="2201"/>
      <c r="NHN906" s="2201"/>
      <c r="NHO906" s="2201"/>
      <c r="NHP906" s="2201"/>
      <c r="NHQ906" s="2201"/>
      <c r="NHR906" s="2201"/>
      <c r="NHS906" s="2201"/>
      <c r="NHT906" s="2201"/>
      <c r="NHU906" s="2201"/>
      <c r="NHV906" s="2201"/>
      <c r="NHW906" s="2201"/>
      <c r="NHX906" s="2201"/>
      <c r="NHY906" s="2201"/>
      <c r="NHZ906" s="2201"/>
      <c r="NIA906" s="2201"/>
      <c r="NIB906" s="2201"/>
      <c r="NIC906" s="2201"/>
      <c r="NID906" s="2201"/>
      <c r="NIE906" s="2201"/>
      <c r="NIF906" s="2201"/>
      <c r="NIG906" s="2201"/>
      <c r="NIH906" s="2201"/>
      <c r="NII906" s="2201"/>
      <c r="NIJ906" s="2201"/>
      <c r="NIK906" s="2201"/>
      <c r="NIL906" s="2201"/>
      <c r="NIM906" s="2201"/>
      <c r="NIN906" s="2201"/>
      <c r="NIO906" s="2201"/>
      <c r="NIP906" s="2201"/>
      <c r="NIQ906" s="2201"/>
      <c r="NIR906" s="2201"/>
      <c r="NIS906" s="2201"/>
      <c r="NIT906" s="2201"/>
      <c r="NIU906" s="2201"/>
      <c r="NIV906" s="2201"/>
      <c r="NIW906" s="2201"/>
      <c r="NIX906" s="2201"/>
      <c r="NIY906" s="2201"/>
      <c r="NIZ906" s="2201"/>
      <c r="NJA906" s="2201"/>
      <c r="NJB906" s="2201"/>
      <c r="NJC906" s="2201"/>
      <c r="NJD906" s="2201"/>
      <c r="NJE906" s="2201"/>
      <c r="NJF906" s="2201"/>
      <c r="NJG906" s="2201"/>
      <c r="NJK906" s="2201"/>
      <c r="NJL906" s="2201"/>
      <c r="NJM906" s="2201"/>
      <c r="NJN906" s="2201"/>
      <c r="NJO906" s="2201"/>
      <c r="NJP906" s="2201"/>
      <c r="NJQ906" s="2201"/>
      <c r="NJR906" s="2201"/>
      <c r="NJS906" s="2201"/>
      <c r="NJT906" s="2201"/>
      <c r="NJU906" s="2201"/>
      <c r="NJV906" s="2201"/>
      <c r="NJW906" s="2201"/>
      <c r="NJX906" s="2201"/>
      <c r="NJY906" s="2201"/>
      <c r="NJZ906" s="2201"/>
      <c r="NKA906" s="2201"/>
      <c r="NKB906" s="2201"/>
      <c r="NKC906" s="2201"/>
      <c r="NKD906" s="2201"/>
      <c r="NKE906" s="2201"/>
      <c r="NKF906" s="2201"/>
      <c r="NKG906" s="2201"/>
      <c r="NKH906" s="2201"/>
      <c r="NKI906" s="2201"/>
      <c r="NKJ906" s="2201"/>
      <c r="NKK906" s="2201"/>
      <c r="NKL906" s="2201"/>
      <c r="NKM906" s="2201"/>
      <c r="NKN906" s="2201"/>
      <c r="NKO906" s="2201"/>
      <c r="NKP906" s="2201"/>
      <c r="NKQ906" s="2201"/>
      <c r="NKR906" s="2201"/>
      <c r="NKS906" s="2201"/>
      <c r="NKT906" s="2201"/>
      <c r="NKU906" s="2201"/>
      <c r="NKV906" s="2201"/>
      <c r="NKW906" s="2201"/>
      <c r="NKX906" s="2201"/>
      <c r="NKY906" s="2201"/>
      <c r="NKZ906" s="2201"/>
      <c r="NLA906" s="2201"/>
      <c r="NLB906" s="2201"/>
      <c r="NLC906" s="2201"/>
      <c r="NLD906" s="2201"/>
      <c r="NLE906" s="2201"/>
      <c r="NLF906" s="2201"/>
      <c r="NLG906" s="2201"/>
      <c r="NLH906" s="2201"/>
      <c r="NLI906" s="2201"/>
      <c r="NLJ906" s="2201"/>
      <c r="NLK906" s="2201"/>
      <c r="NLL906" s="2201"/>
      <c r="NLM906" s="2201"/>
      <c r="NLN906" s="2201"/>
      <c r="NLO906" s="2201"/>
      <c r="NLP906" s="2201"/>
      <c r="NLQ906" s="2201"/>
      <c r="NLR906" s="2201"/>
      <c r="NLS906" s="2201"/>
      <c r="NLT906" s="2201"/>
      <c r="NLU906" s="2201"/>
      <c r="NLV906" s="2201"/>
      <c r="NLW906" s="2201"/>
      <c r="NLX906" s="2201"/>
      <c r="NLY906" s="2201"/>
      <c r="NLZ906" s="2201"/>
      <c r="NMA906" s="2201"/>
      <c r="NMB906" s="2201"/>
      <c r="NMC906" s="2201"/>
      <c r="NMD906" s="2201"/>
      <c r="NME906" s="2201"/>
      <c r="NMF906" s="2201"/>
      <c r="NMG906" s="2201"/>
      <c r="NMH906" s="2201"/>
      <c r="NMI906" s="2201"/>
      <c r="NMJ906" s="2201"/>
      <c r="NMK906" s="2201"/>
      <c r="NML906" s="2201"/>
      <c r="NMM906" s="2201"/>
      <c r="NMN906" s="2201"/>
      <c r="NMO906" s="2201"/>
      <c r="NMP906" s="2201"/>
      <c r="NMQ906" s="2201"/>
      <c r="NMR906" s="2201"/>
      <c r="NMS906" s="2201"/>
      <c r="NMT906" s="2201"/>
      <c r="NMU906" s="2201"/>
      <c r="NMV906" s="2201"/>
      <c r="NMW906" s="2201"/>
      <c r="NMX906" s="2201"/>
      <c r="NMY906" s="2201"/>
      <c r="NMZ906" s="2201"/>
      <c r="NNA906" s="2201"/>
      <c r="NNB906" s="2201"/>
      <c r="NNC906" s="2201"/>
      <c r="NND906" s="2201"/>
      <c r="NNE906" s="2201"/>
      <c r="NNF906" s="2201"/>
      <c r="NNG906" s="2201"/>
      <c r="NNH906" s="2201"/>
      <c r="NNI906" s="2201"/>
      <c r="NNJ906" s="2201"/>
      <c r="NNK906" s="2201"/>
      <c r="NNL906" s="2201"/>
      <c r="NNM906" s="2201"/>
      <c r="NNN906" s="2201"/>
      <c r="NNO906" s="2201"/>
      <c r="NNP906" s="2201"/>
      <c r="NNQ906" s="2201"/>
      <c r="NNR906" s="2201"/>
      <c r="NNS906" s="2201"/>
      <c r="NNT906" s="2201"/>
      <c r="NNU906" s="2201"/>
      <c r="NNV906" s="2201"/>
      <c r="NNW906" s="2201"/>
      <c r="NNX906" s="2201"/>
      <c r="NNY906" s="2201"/>
      <c r="NNZ906" s="2201"/>
      <c r="NOA906" s="2201"/>
      <c r="NOB906" s="2201"/>
      <c r="NOC906" s="2201"/>
      <c r="NOD906" s="2201"/>
      <c r="NOE906" s="2201"/>
      <c r="NOF906" s="2201"/>
      <c r="NOG906" s="2201"/>
      <c r="NOH906" s="2201"/>
      <c r="NOI906" s="2201"/>
      <c r="NOJ906" s="2201"/>
      <c r="NOK906" s="2201"/>
      <c r="NOL906" s="2201"/>
      <c r="NOM906" s="2201"/>
      <c r="NON906" s="2201"/>
      <c r="NOO906" s="2201"/>
      <c r="NOP906" s="2201"/>
      <c r="NOQ906" s="2201"/>
      <c r="NOR906" s="2201"/>
      <c r="NOS906" s="2201"/>
      <c r="NOT906" s="2201"/>
      <c r="NOU906" s="2201"/>
      <c r="NOV906" s="2201"/>
      <c r="NOW906" s="2201"/>
      <c r="NOX906" s="2201"/>
      <c r="NOY906" s="2201"/>
      <c r="NOZ906" s="2201"/>
      <c r="NPA906" s="2201"/>
      <c r="NPB906" s="2201"/>
      <c r="NPC906" s="2201"/>
      <c r="NPD906" s="2201"/>
      <c r="NPE906" s="2201"/>
      <c r="NPF906" s="2201"/>
      <c r="NPG906" s="2201"/>
      <c r="NPH906" s="2201"/>
      <c r="NPI906" s="2201"/>
      <c r="NPJ906" s="2201"/>
      <c r="NPK906" s="2201"/>
      <c r="NPL906" s="2201"/>
      <c r="NPM906" s="2201"/>
      <c r="NPN906" s="2201"/>
      <c r="NPO906" s="2201"/>
      <c r="NPP906" s="2201"/>
      <c r="NPQ906" s="2201"/>
      <c r="NPR906" s="2201"/>
      <c r="NPS906" s="2201"/>
      <c r="NPT906" s="2201"/>
      <c r="NPU906" s="2201"/>
      <c r="NPV906" s="2201"/>
      <c r="NPW906" s="2201"/>
      <c r="NPX906" s="2201"/>
      <c r="NPY906" s="2201"/>
      <c r="NPZ906" s="2201"/>
      <c r="NQA906" s="2201"/>
      <c r="NQB906" s="2201"/>
      <c r="NQC906" s="2201"/>
      <c r="NQD906" s="2201"/>
      <c r="NQE906" s="2201"/>
      <c r="NQF906" s="2201"/>
      <c r="NQG906" s="2201"/>
      <c r="NQH906" s="2201"/>
      <c r="NQI906" s="2201"/>
      <c r="NQJ906" s="2201"/>
      <c r="NQK906" s="2201"/>
      <c r="NQL906" s="2201"/>
      <c r="NQM906" s="2201"/>
      <c r="NQN906" s="2201"/>
      <c r="NQO906" s="2201"/>
      <c r="NQP906" s="2201"/>
      <c r="NQQ906" s="2201"/>
      <c r="NQR906" s="2201"/>
      <c r="NQS906" s="2201"/>
      <c r="NQT906" s="2201"/>
      <c r="NQU906" s="2201"/>
      <c r="NQV906" s="2201"/>
      <c r="NQW906" s="2201"/>
      <c r="NQX906" s="2201"/>
      <c r="NQY906" s="2201"/>
      <c r="NQZ906" s="2201"/>
      <c r="NRA906" s="2201"/>
      <c r="NRB906" s="2201"/>
      <c r="NRC906" s="2201"/>
      <c r="NRD906" s="2201"/>
      <c r="NRE906" s="2201"/>
      <c r="NRF906" s="2201"/>
      <c r="NRG906" s="2201"/>
      <c r="NRH906" s="2201"/>
      <c r="NRI906" s="2201"/>
      <c r="NRJ906" s="2201"/>
      <c r="NRK906" s="2201"/>
      <c r="NRL906" s="2201"/>
      <c r="NRM906" s="2201"/>
      <c r="NRN906" s="2201"/>
      <c r="NRO906" s="2201"/>
      <c r="NRP906" s="2201"/>
      <c r="NRQ906" s="2201"/>
      <c r="NRR906" s="2201"/>
      <c r="NRS906" s="2201"/>
      <c r="NRT906" s="2201"/>
      <c r="NRU906" s="2201"/>
      <c r="NRV906" s="2201"/>
      <c r="NRW906" s="2201"/>
      <c r="NRX906" s="2201"/>
      <c r="NRY906" s="2201"/>
      <c r="NRZ906" s="2201"/>
      <c r="NSA906" s="2201"/>
      <c r="NSB906" s="2201"/>
      <c r="NSC906" s="2201"/>
      <c r="NSD906" s="2201"/>
      <c r="NSE906" s="2201"/>
      <c r="NSF906" s="2201"/>
      <c r="NSG906" s="2201"/>
      <c r="NSH906" s="2201"/>
      <c r="NSI906" s="2201"/>
      <c r="NSJ906" s="2201"/>
      <c r="NSK906" s="2201"/>
      <c r="NSL906" s="2201"/>
      <c r="NSM906" s="2201"/>
      <c r="NSN906" s="2201"/>
      <c r="NSO906" s="2201"/>
      <c r="NSP906" s="2201"/>
      <c r="NSQ906" s="2201"/>
      <c r="NSR906" s="2201"/>
      <c r="NSS906" s="2201"/>
      <c r="NST906" s="2201"/>
      <c r="NSU906" s="2201"/>
      <c r="NSV906" s="2201"/>
      <c r="NSW906" s="2201"/>
      <c r="NSX906" s="2201"/>
      <c r="NSY906" s="2201"/>
      <c r="NSZ906" s="2201"/>
      <c r="NTA906" s="2201"/>
      <c r="NTB906" s="2201"/>
      <c r="NTC906" s="2201"/>
      <c r="NTG906" s="2201"/>
      <c r="NTH906" s="2201"/>
      <c r="NTI906" s="2201"/>
      <c r="NTJ906" s="2201"/>
      <c r="NTK906" s="2201"/>
      <c r="NTL906" s="2201"/>
      <c r="NTM906" s="2201"/>
      <c r="NTN906" s="2201"/>
      <c r="NTO906" s="2201"/>
      <c r="NTP906" s="2201"/>
      <c r="NTQ906" s="2201"/>
      <c r="NTR906" s="2201"/>
      <c r="NTS906" s="2201"/>
      <c r="NTT906" s="2201"/>
      <c r="NTU906" s="2201"/>
      <c r="NTV906" s="2201"/>
      <c r="NTW906" s="2201"/>
      <c r="NTX906" s="2201"/>
      <c r="NTY906" s="2201"/>
      <c r="NTZ906" s="2201"/>
      <c r="NUA906" s="2201"/>
      <c r="NUB906" s="2201"/>
      <c r="NUC906" s="2201"/>
      <c r="NUD906" s="2201"/>
      <c r="NUE906" s="2201"/>
      <c r="NUF906" s="2201"/>
      <c r="NUG906" s="2201"/>
      <c r="NUH906" s="2201"/>
      <c r="NUI906" s="2201"/>
      <c r="NUJ906" s="2201"/>
      <c r="NUK906" s="2201"/>
      <c r="NUL906" s="2201"/>
      <c r="NUM906" s="2201"/>
      <c r="NUN906" s="2201"/>
      <c r="NUO906" s="2201"/>
      <c r="NUP906" s="2201"/>
      <c r="NUQ906" s="2201"/>
      <c r="NUR906" s="2201"/>
      <c r="NUS906" s="2201"/>
      <c r="NUT906" s="2201"/>
      <c r="NUU906" s="2201"/>
      <c r="NUV906" s="2201"/>
      <c r="NUW906" s="2201"/>
      <c r="NUX906" s="2201"/>
      <c r="NUY906" s="2201"/>
      <c r="NUZ906" s="2201"/>
      <c r="NVA906" s="2201"/>
      <c r="NVB906" s="2201"/>
      <c r="NVC906" s="2201"/>
      <c r="NVD906" s="2201"/>
      <c r="NVE906" s="2201"/>
      <c r="NVF906" s="2201"/>
      <c r="NVG906" s="2201"/>
      <c r="NVH906" s="2201"/>
      <c r="NVI906" s="2201"/>
      <c r="NVJ906" s="2201"/>
      <c r="NVK906" s="2201"/>
      <c r="NVL906" s="2201"/>
      <c r="NVM906" s="2201"/>
      <c r="NVN906" s="2201"/>
      <c r="NVO906" s="2201"/>
      <c r="NVP906" s="2201"/>
      <c r="NVQ906" s="2201"/>
      <c r="NVR906" s="2201"/>
      <c r="NVS906" s="2201"/>
      <c r="NVT906" s="2201"/>
      <c r="NVU906" s="2201"/>
      <c r="NVV906" s="2201"/>
      <c r="NVW906" s="2201"/>
      <c r="NVX906" s="2201"/>
      <c r="NVY906" s="2201"/>
      <c r="NVZ906" s="2201"/>
      <c r="NWA906" s="2201"/>
      <c r="NWB906" s="2201"/>
      <c r="NWC906" s="2201"/>
      <c r="NWD906" s="2201"/>
      <c r="NWE906" s="2201"/>
      <c r="NWF906" s="2201"/>
      <c r="NWG906" s="2201"/>
      <c r="NWH906" s="2201"/>
      <c r="NWI906" s="2201"/>
      <c r="NWJ906" s="2201"/>
      <c r="NWK906" s="2201"/>
      <c r="NWL906" s="2201"/>
      <c r="NWM906" s="2201"/>
      <c r="NWN906" s="2201"/>
      <c r="NWO906" s="2201"/>
      <c r="NWP906" s="2201"/>
      <c r="NWQ906" s="2201"/>
      <c r="NWR906" s="2201"/>
      <c r="NWS906" s="2201"/>
      <c r="NWT906" s="2201"/>
      <c r="NWU906" s="2201"/>
      <c r="NWV906" s="2201"/>
      <c r="NWW906" s="2201"/>
      <c r="NWX906" s="2201"/>
      <c r="NWY906" s="2201"/>
      <c r="NWZ906" s="2201"/>
      <c r="NXA906" s="2201"/>
      <c r="NXB906" s="2201"/>
      <c r="NXC906" s="2201"/>
      <c r="NXD906" s="2201"/>
      <c r="NXE906" s="2201"/>
      <c r="NXF906" s="2201"/>
      <c r="NXG906" s="2201"/>
      <c r="NXH906" s="2201"/>
      <c r="NXI906" s="2201"/>
      <c r="NXJ906" s="2201"/>
      <c r="NXK906" s="2201"/>
      <c r="NXL906" s="2201"/>
      <c r="NXM906" s="2201"/>
      <c r="NXN906" s="2201"/>
      <c r="NXO906" s="2201"/>
      <c r="NXP906" s="2201"/>
      <c r="NXQ906" s="2201"/>
      <c r="NXR906" s="2201"/>
      <c r="NXS906" s="2201"/>
      <c r="NXT906" s="2201"/>
      <c r="NXU906" s="2201"/>
      <c r="NXV906" s="2201"/>
      <c r="NXW906" s="2201"/>
      <c r="NXX906" s="2201"/>
      <c r="NXY906" s="2201"/>
      <c r="NXZ906" s="2201"/>
      <c r="NYA906" s="2201"/>
      <c r="NYB906" s="2201"/>
      <c r="NYC906" s="2201"/>
      <c r="NYD906" s="2201"/>
      <c r="NYE906" s="2201"/>
      <c r="NYF906" s="2201"/>
      <c r="NYG906" s="2201"/>
      <c r="NYH906" s="2201"/>
      <c r="NYI906" s="2201"/>
      <c r="NYJ906" s="2201"/>
      <c r="NYK906" s="2201"/>
      <c r="NYL906" s="2201"/>
      <c r="NYM906" s="2201"/>
      <c r="NYN906" s="2201"/>
      <c r="NYO906" s="2201"/>
      <c r="NYP906" s="2201"/>
      <c r="NYQ906" s="2201"/>
      <c r="NYR906" s="2201"/>
      <c r="NYS906" s="2201"/>
      <c r="NYT906" s="2201"/>
      <c r="NYU906" s="2201"/>
      <c r="NYV906" s="2201"/>
      <c r="NYW906" s="2201"/>
      <c r="NYX906" s="2201"/>
      <c r="NYY906" s="2201"/>
      <c r="NYZ906" s="2201"/>
      <c r="NZA906" s="2201"/>
      <c r="NZB906" s="2201"/>
      <c r="NZC906" s="2201"/>
      <c r="NZD906" s="2201"/>
      <c r="NZE906" s="2201"/>
      <c r="NZF906" s="2201"/>
      <c r="NZG906" s="2201"/>
      <c r="NZH906" s="2201"/>
      <c r="NZI906" s="2201"/>
      <c r="NZJ906" s="2201"/>
      <c r="NZK906" s="2201"/>
      <c r="NZL906" s="2201"/>
      <c r="NZM906" s="2201"/>
      <c r="NZN906" s="2201"/>
      <c r="NZO906" s="2201"/>
      <c r="NZP906" s="2201"/>
      <c r="NZQ906" s="2201"/>
      <c r="NZR906" s="2201"/>
      <c r="NZS906" s="2201"/>
      <c r="NZT906" s="2201"/>
      <c r="NZU906" s="2201"/>
      <c r="NZV906" s="2201"/>
      <c r="NZW906" s="2201"/>
      <c r="NZX906" s="2201"/>
      <c r="NZY906" s="2201"/>
      <c r="NZZ906" s="2201"/>
      <c r="OAA906" s="2201"/>
      <c r="OAB906" s="2201"/>
      <c r="OAC906" s="2201"/>
      <c r="OAD906" s="2201"/>
      <c r="OAE906" s="2201"/>
      <c r="OAF906" s="2201"/>
      <c r="OAG906" s="2201"/>
      <c r="OAH906" s="2201"/>
      <c r="OAI906" s="2201"/>
      <c r="OAJ906" s="2201"/>
      <c r="OAK906" s="2201"/>
      <c r="OAL906" s="2201"/>
      <c r="OAM906" s="2201"/>
      <c r="OAN906" s="2201"/>
      <c r="OAO906" s="2201"/>
      <c r="OAP906" s="2201"/>
      <c r="OAQ906" s="2201"/>
      <c r="OAR906" s="2201"/>
      <c r="OAS906" s="2201"/>
      <c r="OAT906" s="2201"/>
      <c r="OAU906" s="2201"/>
      <c r="OAV906" s="2201"/>
      <c r="OAW906" s="2201"/>
      <c r="OAX906" s="2201"/>
      <c r="OAY906" s="2201"/>
      <c r="OAZ906" s="2201"/>
      <c r="OBA906" s="2201"/>
      <c r="OBB906" s="2201"/>
      <c r="OBC906" s="2201"/>
      <c r="OBD906" s="2201"/>
      <c r="OBE906" s="2201"/>
      <c r="OBF906" s="2201"/>
      <c r="OBG906" s="2201"/>
      <c r="OBH906" s="2201"/>
      <c r="OBI906" s="2201"/>
      <c r="OBJ906" s="2201"/>
      <c r="OBK906" s="2201"/>
      <c r="OBL906" s="2201"/>
      <c r="OBM906" s="2201"/>
      <c r="OBN906" s="2201"/>
      <c r="OBO906" s="2201"/>
      <c r="OBP906" s="2201"/>
      <c r="OBQ906" s="2201"/>
      <c r="OBR906" s="2201"/>
      <c r="OBS906" s="2201"/>
      <c r="OBT906" s="2201"/>
      <c r="OBU906" s="2201"/>
      <c r="OBV906" s="2201"/>
      <c r="OBW906" s="2201"/>
      <c r="OBX906" s="2201"/>
      <c r="OBY906" s="2201"/>
      <c r="OBZ906" s="2201"/>
      <c r="OCA906" s="2201"/>
      <c r="OCB906" s="2201"/>
      <c r="OCC906" s="2201"/>
      <c r="OCD906" s="2201"/>
      <c r="OCE906" s="2201"/>
      <c r="OCF906" s="2201"/>
      <c r="OCG906" s="2201"/>
      <c r="OCH906" s="2201"/>
      <c r="OCI906" s="2201"/>
      <c r="OCJ906" s="2201"/>
      <c r="OCK906" s="2201"/>
      <c r="OCL906" s="2201"/>
      <c r="OCM906" s="2201"/>
      <c r="OCN906" s="2201"/>
      <c r="OCO906" s="2201"/>
      <c r="OCP906" s="2201"/>
      <c r="OCQ906" s="2201"/>
      <c r="OCR906" s="2201"/>
      <c r="OCS906" s="2201"/>
      <c r="OCT906" s="2201"/>
      <c r="OCU906" s="2201"/>
      <c r="OCV906" s="2201"/>
      <c r="OCW906" s="2201"/>
      <c r="OCX906" s="2201"/>
      <c r="OCY906" s="2201"/>
      <c r="ODC906" s="2201"/>
      <c r="ODD906" s="2201"/>
      <c r="ODE906" s="2201"/>
      <c r="ODF906" s="2201"/>
      <c r="ODG906" s="2201"/>
      <c r="ODH906" s="2201"/>
      <c r="ODI906" s="2201"/>
      <c r="ODJ906" s="2201"/>
      <c r="ODK906" s="2201"/>
      <c r="ODL906" s="2201"/>
      <c r="ODM906" s="2201"/>
      <c r="ODN906" s="2201"/>
      <c r="ODO906" s="2201"/>
      <c r="ODP906" s="2201"/>
      <c r="ODQ906" s="2201"/>
      <c r="ODR906" s="2201"/>
      <c r="ODS906" s="2201"/>
      <c r="ODT906" s="2201"/>
      <c r="ODU906" s="2201"/>
      <c r="ODV906" s="2201"/>
      <c r="ODW906" s="2201"/>
      <c r="ODX906" s="2201"/>
      <c r="ODY906" s="2201"/>
      <c r="ODZ906" s="2201"/>
      <c r="OEA906" s="2201"/>
      <c r="OEB906" s="2201"/>
      <c r="OEC906" s="2201"/>
      <c r="OED906" s="2201"/>
      <c r="OEE906" s="2201"/>
      <c r="OEF906" s="2201"/>
      <c r="OEG906" s="2201"/>
      <c r="OEH906" s="2201"/>
      <c r="OEI906" s="2201"/>
      <c r="OEJ906" s="2201"/>
      <c r="OEK906" s="2201"/>
      <c r="OEL906" s="2201"/>
      <c r="OEM906" s="2201"/>
      <c r="OEN906" s="2201"/>
      <c r="OEO906" s="2201"/>
      <c r="OEP906" s="2201"/>
      <c r="OEQ906" s="2201"/>
      <c r="OER906" s="2201"/>
      <c r="OES906" s="2201"/>
      <c r="OET906" s="2201"/>
      <c r="OEU906" s="2201"/>
      <c r="OEV906" s="2201"/>
      <c r="OEW906" s="2201"/>
      <c r="OEX906" s="2201"/>
      <c r="OEY906" s="2201"/>
      <c r="OEZ906" s="2201"/>
      <c r="OFA906" s="2201"/>
      <c r="OFB906" s="2201"/>
      <c r="OFC906" s="2201"/>
      <c r="OFD906" s="2201"/>
      <c r="OFE906" s="2201"/>
      <c r="OFF906" s="2201"/>
      <c r="OFG906" s="2201"/>
      <c r="OFH906" s="2201"/>
      <c r="OFI906" s="2201"/>
      <c r="OFJ906" s="2201"/>
      <c r="OFK906" s="2201"/>
      <c r="OFL906" s="2201"/>
      <c r="OFM906" s="2201"/>
      <c r="OFN906" s="2201"/>
      <c r="OFO906" s="2201"/>
      <c r="OFP906" s="2201"/>
      <c r="OFQ906" s="2201"/>
      <c r="OFR906" s="2201"/>
      <c r="OFS906" s="2201"/>
      <c r="OFT906" s="2201"/>
      <c r="OFU906" s="2201"/>
      <c r="OFV906" s="2201"/>
      <c r="OFW906" s="2201"/>
      <c r="OFX906" s="2201"/>
      <c r="OFY906" s="2201"/>
      <c r="OFZ906" s="2201"/>
      <c r="OGA906" s="2201"/>
      <c r="OGB906" s="2201"/>
      <c r="OGC906" s="2201"/>
      <c r="OGD906" s="2201"/>
      <c r="OGE906" s="2201"/>
      <c r="OGF906" s="2201"/>
      <c r="OGG906" s="2201"/>
      <c r="OGH906" s="2201"/>
      <c r="OGI906" s="2201"/>
      <c r="OGJ906" s="2201"/>
      <c r="OGK906" s="2201"/>
      <c r="OGL906" s="2201"/>
      <c r="OGM906" s="2201"/>
      <c r="OGN906" s="2201"/>
      <c r="OGO906" s="2201"/>
      <c r="OGP906" s="2201"/>
      <c r="OGQ906" s="2201"/>
      <c r="OGR906" s="2201"/>
      <c r="OGS906" s="2201"/>
      <c r="OGT906" s="2201"/>
      <c r="OGU906" s="2201"/>
      <c r="OGV906" s="2201"/>
      <c r="OGW906" s="2201"/>
      <c r="OGX906" s="2201"/>
      <c r="OGY906" s="2201"/>
      <c r="OGZ906" s="2201"/>
      <c r="OHA906" s="2201"/>
      <c r="OHB906" s="2201"/>
      <c r="OHC906" s="2201"/>
      <c r="OHD906" s="2201"/>
      <c r="OHE906" s="2201"/>
      <c r="OHF906" s="2201"/>
      <c r="OHG906" s="2201"/>
      <c r="OHH906" s="2201"/>
      <c r="OHI906" s="2201"/>
      <c r="OHJ906" s="2201"/>
      <c r="OHK906" s="2201"/>
      <c r="OHL906" s="2201"/>
      <c r="OHM906" s="2201"/>
      <c r="OHN906" s="2201"/>
      <c r="OHO906" s="2201"/>
      <c r="OHP906" s="2201"/>
      <c r="OHQ906" s="2201"/>
      <c r="OHR906" s="2201"/>
      <c r="OHS906" s="2201"/>
      <c r="OHT906" s="2201"/>
      <c r="OHU906" s="2201"/>
      <c r="OHV906" s="2201"/>
      <c r="OHW906" s="2201"/>
      <c r="OHX906" s="2201"/>
      <c r="OHY906" s="2201"/>
      <c r="OHZ906" s="2201"/>
      <c r="OIA906" s="2201"/>
      <c r="OIB906" s="2201"/>
      <c r="OIC906" s="2201"/>
      <c r="OID906" s="2201"/>
      <c r="OIE906" s="2201"/>
      <c r="OIF906" s="2201"/>
      <c r="OIG906" s="2201"/>
      <c r="OIH906" s="2201"/>
      <c r="OII906" s="2201"/>
      <c r="OIJ906" s="2201"/>
      <c r="OIK906" s="2201"/>
      <c r="OIL906" s="2201"/>
      <c r="OIM906" s="2201"/>
      <c r="OIN906" s="2201"/>
      <c r="OIO906" s="2201"/>
      <c r="OIP906" s="2201"/>
      <c r="OIQ906" s="2201"/>
      <c r="OIR906" s="2201"/>
      <c r="OIS906" s="2201"/>
      <c r="OIT906" s="2201"/>
      <c r="OIU906" s="2201"/>
      <c r="OIV906" s="2201"/>
      <c r="OIW906" s="2201"/>
      <c r="OIX906" s="2201"/>
      <c r="OIY906" s="2201"/>
      <c r="OIZ906" s="2201"/>
      <c r="OJA906" s="2201"/>
      <c r="OJB906" s="2201"/>
      <c r="OJC906" s="2201"/>
      <c r="OJD906" s="2201"/>
      <c r="OJE906" s="2201"/>
      <c r="OJF906" s="2201"/>
      <c r="OJG906" s="2201"/>
      <c r="OJH906" s="2201"/>
      <c r="OJI906" s="2201"/>
      <c r="OJJ906" s="2201"/>
      <c r="OJK906" s="2201"/>
      <c r="OJL906" s="2201"/>
      <c r="OJM906" s="2201"/>
      <c r="OJN906" s="2201"/>
      <c r="OJO906" s="2201"/>
      <c r="OJP906" s="2201"/>
      <c r="OJQ906" s="2201"/>
      <c r="OJR906" s="2201"/>
      <c r="OJS906" s="2201"/>
      <c r="OJT906" s="2201"/>
      <c r="OJU906" s="2201"/>
      <c r="OJV906" s="2201"/>
      <c r="OJW906" s="2201"/>
      <c r="OJX906" s="2201"/>
      <c r="OJY906" s="2201"/>
      <c r="OJZ906" s="2201"/>
      <c r="OKA906" s="2201"/>
      <c r="OKB906" s="2201"/>
      <c r="OKC906" s="2201"/>
      <c r="OKD906" s="2201"/>
      <c r="OKE906" s="2201"/>
      <c r="OKF906" s="2201"/>
      <c r="OKG906" s="2201"/>
      <c r="OKH906" s="2201"/>
      <c r="OKI906" s="2201"/>
      <c r="OKJ906" s="2201"/>
      <c r="OKK906" s="2201"/>
      <c r="OKL906" s="2201"/>
      <c r="OKM906" s="2201"/>
      <c r="OKN906" s="2201"/>
      <c r="OKO906" s="2201"/>
      <c r="OKP906" s="2201"/>
      <c r="OKQ906" s="2201"/>
      <c r="OKR906" s="2201"/>
      <c r="OKS906" s="2201"/>
      <c r="OKT906" s="2201"/>
      <c r="OKU906" s="2201"/>
      <c r="OKV906" s="2201"/>
      <c r="OKW906" s="2201"/>
      <c r="OKX906" s="2201"/>
      <c r="OKY906" s="2201"/>
      <c r="OKZ906" s="2201"/>
      <c r="OLA906" s="2201"/>
      <c r="OLB906" s="2201"/>
      <c r="OLC906" s="2201"/>
      <c r="OLD906" s="2201"/>
      <c r="OLE906" s="2201"/>
      <c r="OLF906" s="2201"/>
      <c r="OLG906" s="2201"/>
      <c r="OLH906" s="2201"/>
      <c r="OLI906" s="2201"/>
      <c r="OLJ906" s="2201"/>
      <c r="OLK906" s="2201"/>
      <c r="OLL906" s="2201"/>
      <c r="OLM906" s="2201"/>
      <c r="OLN906" s="2201"/>
      <c r="OLO906" s="2201"/>
      <c r="OLP906" s="2201"/>
      <c r="OLQ906" s="2201"/>
      <c r="OLR906" s="2201"/>
      <c r="OLS906" s="2201"/>
      <c r="OLT906" s="2201"/>
      <c r="OLU906" s="2201"/>
      <c r="OLV906" s="2201"/>
      <c r="OLW906" s="2201"/>
      <c r="OLX906" s="2201"/>
      <c r="OLY906" s="2201"/>
      <c r="OLZ906" s="2201"/>
      <c r="OMA906" s="2201"/>
      <c r="OMB906" s="2201"/>
      <c r="OMC906" s="2201"/>
      <c r="OMD906" s="2201"/>
      <c r="OME906" s="2201"/>
      <c r="OMF906" s="2201"/>
      <c r="OMG906" s="2201"/>
      <c r="OMH906" s="2201"/>
      <c r="OMI906" s="2201"/>
      <c r="OMJ906" s="2201"/>
      <c r="OMK906" s="2201"/>
      <c r="OML906" s="2201"/>
      <c r="OMM906" s="2201"/>
      <c r="OMN906" s="2201"/>
      <c r="OMO906" s="2201"/>
      <c r="OMP906" s="2201"/>
      <c r="OMQ906" s="2201"/>
      <c r="OMR906" s="2201"/>
      <c r="OMS906" s="2201"/>
      <c r="OMT906" s="2201"/>
      <c r="OMU906" s="2201"/>
      <c r="OMY906" s="2201"/>
      <c r="OMZ906" s="2201"/>
      <c r="ONA906" s="2201"/>
      <c r="ONB906" s="2201"/>
      <c r="ONC906" s="2201"/>
      <c r="OND906" s="2201"/>
      <c r="ONE906" s="2201"/>
      <c r="ONF906" s="2201"/>
      <c r="ONG906" s="2201"/>
      <c r="ONH906" s="2201"/>
      <c r="ONI906" s="2201"/>
      <c r="ONJ906" s="2201"/>
      <c r="ONK906" s="2201"/>
      <c r="ONL906" s="2201"/>
      <c r="ONM906" s="2201"/>
      <c r="ONN906" s="2201"/>
      <c r="ONO906" s="2201"/>
      <c r="ONP906" s="2201"/>
      <c r="ONQ906" s="2201"/>
      <c r="ONR906" s="2201"/>
      <c r="ONS906" s="2201"/>
      <c r="ONT906" s="2201"/>
      <c r="ONU906" s="2201"/>
      <c r="ONV906" s="2201"/>
      <c r="ONW906" s="2201"/>
      <c r="ONX906" s="2201"/>
      <c r="ONY906" s="2201"/>
      <c r="ONZ906" s="2201"/>
      <c r="OOA906" s="2201"/>
      <c r="OOB906" s="2201"/>
      <c r="OOC906" s="2201"/>
      <c r="OOD906" s="2201"/>
      <c r="OOE906" s="2201"/>
      <c r="OOF906" s="2201"/>
      <c r="OOG906" s="2201"/>
      <c r="OOH906" s="2201"/>
      <c r="OOI906" s="2201"/>
      <c r="OOJ906" s="2201"/>
      <c r="OOK906" s="2201"/>
      <c r="OOL906" s="2201"/>
      <c r="OOM906" s="2201"/>
      <c r="OON906" s="2201"/>
      <c r="OOO906" s="2201"/>
      <c r="OOP906" s="2201"/>
      <c r="OOQ906" s="2201"/>
      <c r="OOR906" s="2201"/>
      <c r="OOS906" s="2201"/>
      <c r="OOT906" s="2201"/>
      <c r="OOU906" s="2201"/>
      <c r="OOV906" s="2201"/>
      <c r="OOW906" s="2201"/>
      <c r="OOX906" s="2201"/>
      <c r="OOY906" s="2201"/>
      <c r="OOZ906" s="2201"/>
      <c r="OPA906" s="2201"/>
      <c r="OPB906" s="2201"/>
      <c r="OPC906" s="2201"/>
      <c r="OPD906" s="2201"/>
      <c r="OPE906" s="2201"/>
      <c r="OPF906" s="2201"/>
      <c r="OPG906" s="2201"/>
      <c r="OPH906" s="2201"/>
      <c r="OPI906" s="2201"/>
      <c r="OPJ906" s="2201"/>
      <c r="OPK906" s="2201"/>
      <c r="OPL906" s="2201"/>
      <c r="OPM906" s="2201"/>
      <c r="OPN906" s="2201"/>
      <c r="OPO906" s="2201"/>
      <c r="OPP906" s="2201"/>
      <c r="OPQ906" s="2201"/>
      <c r="OPR906" s="2201"/>
      <c r="OPS906" s="2201"/>
      <c r="OPT906" s="2201"/>
      <c r="OPU906" s="2201"/>
      <c r="OPV906" s="2201"/>
      <c r="OPW906" s="2201"/>
      <c r="OPX906" s="2201"/>
      <c r="OPY906" s="2201"/>
      <c r="OPZ906" s="2201"/>
      <c r="OQA906" s="2201"/>
      <c r="OQB906" s="2201"/>
      <c r="OQC906" s="2201"/>
      <c r="OQD906" s="2201"/>
      <c r="OQE906" s="2201"/>
      <c r="OQF906" s="2201"/>
      <c r="OQG906" s="2201"/>
      <c r="OQH906" s="2201"/>
      <c r="OQI906" s="2201"/>
      <c r="OQJ906" s="2201"/>
      <c r="OQK906" s="2201"/>
      <c r="OQL906" s="2201"/>
      <c r="OQM906" s="2201"/>
      <c r="OQN906" s="2201"/>
      <c r="OQO906" s="2201"/>
      <c r="OQP906" s="2201"/>
      <c r="OQQ906" s="2201"/>
      <c r="OQR906" s="2201"/>
      <c r="OQS906" s="2201"/>
      <c r="OQT906" s="2201"/>
      <c r="OQU906" s="2201"/>
      <c r="OQV906" s="2201"/>
      <c r="OQW906" s="2201"/>
      <c r="OQX906" s="2201"/>
      <c r="OQY906" s="2201"/>
      <c r="OQZ906" s="2201"/>
      <c r="ORA906" s="2201"/>
      <c r="ORB906" s="2201"/>
      <c r="ORC906" s="2201"/>
      <c r="ORD906" s="2201"/>
      <c r="ORE906" s="2201"/>
      <c r="ORF906" s="2201"/>
      <c r="ORG906" s="2201"/>
      <c r="ORH906" s="2201"/>
      <c r="ORI906" s="2201"/>
      <c r="ORJ906" s="2201"/>
      <c r="ORK906" s="2201"/>
      <c r="ORL906" s="2201"/>
      <c r="ORM906" s="2201"/>
      <c r="ORN906" s="2201"/>
      <c r="ORO906" s="2201"/>
      <c r="ORP906" s="2201"/>
      <c r="ORQ906" s="2201"/>
      <c r="ORR906" s="2201"/>
      <c r="ORS906" s="2201"/>
      <c r="ORT906" s="2201"/>
      <c r="ORU906" s="2201"/>
      <c r="ORV906" s="2201"/>
      <c r="ORW906" s="2201"/>
      <c r="ORX906" s="2201"/>
      <c r="ORY906" s="2201"/>
      <c r="ORZ906" s="2201"/>
      <c r="OSA906" s="2201"/>
      <c r="OSB906" s="2201"/>
      <c r="OSC906" s="2201"/>
      <c r="OSD906" s="2201"/>
      <c r="OSE906" s="2201"/>
      <c r="OSF906" s="2201"/>
      <c r="OSG906" s="2201"/>
      <c r="OSH906" s="2201"/>
      <c r="OSI906" s="2201"/>
      <c r="OSJ906" s="2201"/>
      <c r="OSK906" s="2201"/>
      <c r="OSL906" s="2201"/>
      <c r="OSM906" s="2201"/>
      <c r="OSN906" s="2201"/>
      <c r="OSO906" s="2201"/>
      <c r="OSP906" s="2201"/>
      <c r="OSQ906" s="2201"/>
      <c r="OSR906" s="2201"/>
      <c r="OSS906" s="2201"/>
      <c r="OST906" s="2201"/>
      <c r="OSU906" s="2201"/>
      <c r="OSV906" s="2201"/>
      <c r="OSW906" s="2201"/>
      <c r="OSX906" s="2201"/>
      <c r="OSY906" s="2201"/>
      <c r="OSZ906" s="2201"/>
      <c r="OTA906" s="2201"/>
      <c r="OTB906" s="2201"/>
      <c r="OTC906" s="2201"/>
      <c r="OTD906" s="2201"/>
      <c r="OTE906" s="2201"/>
      <c r="OTF906" s="2201"/>
      <c r="OTG906" s="2201"/>
      <c r="OTH906" s="2201"/>
      <c r="OTI906" s="2201"/>
      <c r="OTJ906" s="2201"/>
      <c r="OTK906" s="2201"/>
      <c r="OTL906" s="2201"/>
      <c r="OTM906" s="2201"/>
      <c r="OTN906" s="2201"/>
      <c r="OTO906" s="2201"/>
      <c r="OTP906" s="2201"/>
      <c r="OTQ906" s="2201"/>
      <c r="OTR906" s="2201"/>
      <c r="OTS906" s="2201"/>
      <c r="OTT906" s="2201"/>
      <c r="OTU906" s="2201"/>
      <c r="OTV906" s="2201"/>
      <c r="OTW906" s="2201"/>
      <c r="OTX906" s="2201"/>
      <c r="OTY906" s="2201"/>
      <c r="OTZ906" s="2201"/>
      <c r="OUA906" s="2201"/>
      <c r="OUB906" s="2201"/>
      <c r="OUC906" s="2201"/>
      <c r="OUD906" s="2201"/>
      <c r="OUE906" s="2201"/>
      <c r="OUF906" s="2201"/>
      <c r="OUG906" s="2201"/>
      <c r="OUH906" s="2201"/>
      <c r="OUI906" s="2201"/>
      <c r="OUJ906" s="2201"/>
      <c r="OUK906" s="2201"/>
      <c r="OUL906" s="2201"/>
      <c r="OUM906" s="2201"/>
      <c r="OUN906" s="2201"/>
      <c r="OUO906" s="2201"/>
      <c r="OUP906" s="2201"/>
      <c r="OUQ906" s="2201"/>
      <c r="OUR906" s="2201"/>
      <c r="OUS906" s="2201"/>
      <c r="OUT906" s="2201"/>
      <c r="OUU906" s="2201"/>
      <c r="OUV906" s="2201"/>
      <c r="OUW906" s="2201"/>
      <c r="OUX906" s="2201"/>
      <c r="OUY906" s="2201"/>
      <c r="OUZ906" s="2201"/>
      <c r="OVA906" s="2201"/>
      <c r="OVB906" s="2201"/>
      <c r="OVC906" s="2201"/>
      <c r="OVD906" s="2201"/>
      <c r="OVE906" s="2201"/>
      <c r="OVF906" s="2201"/>
      <c r="OVG906" s="2201"/>
      <c r="OVH906" s="2201"/>
      <c r="OVI906" s="2201"/>
      <c r="OVJ906" s="2201"/>
      <c r="OVK906" s="2201"/>
      <c r="OVL906" s="2201"/>
      <c r="OVM906" s="2201"/>
      <c r="OVN906" s="2201"/>
      <c r="OVO906" s="2201"/>
      <c r="OVP906" s="2201"/>
      <c r="OVQ906" s="2201"/>
      <c r="OVR906" s="2201"/>
      <c r="OVS906" s="2201"/>
      <c r="OVT906" s="2201"/>
      <c r="OVU906" s="2201"/>
      <c r="OVV906" s="2201"/>
      <c r="OVW906" s="2201"/>
      <c r="OVX906" s="2201"/>
      <c r="OVY906" s="2201"/>
      <c r="OVZ906" s="2201"/>
      <c r="OWA906" s="2201"/>
      <c r="OWB906" s="2201"/>
      <c r="OWC906" s="2201"/>
      <c r="OWD906" s="2201"/>
      <c r="OWE906" s="2201"/>
      <c r="OWF906" s="2201"/>
      <c r="OWG906" s="2201"/>
      <c r="OWH906" s="2201"/>
      <c r="OWI906" s="2201"/>
      <c r="OWJ906" s="2201"/>
      <c r="OWK906" s="2201"/>
      <c r="OWL906" s="2201"/>
      <c r="OWM906" s="2201"/>
      <c r="OWN906" s="2201"/>
      <c r="OWO906" s="2201"/>
      <c r="OWP906" s="2201"/>
      <c r="OWQ906" s="2201"/>
      <c r="OWU906" s="2201"/>
      <c r="OWV906" s="2201"/>
      <c r="OWW906" s="2201"/>
      <c r="OWX906" s="2201"/>
      <c r="OWY906" s="2201"/>
      <c r="OWZ906" s="2201"/>
      <c r="OXA906" s="2201"/>
      <c r="OXB906" s="2201"/>
      <c r="OXC906" s="2201"/>
      <c r="OXD906" s="2201"/>
      <c r="OXE906" s="2201"/>
      <c r="OXF906" s="2201"/>
      <c r="OXG906" s="2201"/>
      <c r="OXH906" s="2201"/>
      <c r="OXI906" s="2201"/>
      <c r="OXJ906" s="2201"/>
      <c r="OXK906" s="2201"/>
      <c r="OXL906" s="2201"/>
      <c r="OXM906" s="2201"/>
      <c r="OXN906" s="2201"/>
      <c r="OXO906" s="2201"/>
      <c r="OXP906" s="2201"/>
      <c r="OXQ906" s="2201"/>
      <c r="OXR906" s="2201"/>
      <c r="OXS906" s="2201"/>
      <c r="OXT906" s="2201"/>
      <c r="OXU906" s="2201"/>
      <c r="OXV906" s="2201"/>
      <c r="OXW906" s="2201"/>
      <c r="OXX906" s="2201"/>
      <c r="OXY906" s="2201"/>
      <c r="OXZ906" s="2201"/>
      <c r="OYA906" s="2201"/>
      <c r="OYB906" s="2201"/>
      <c r="OYC906" s="2201"/>
      <c r="OYD906" s="2201"/>
      <c r="OYE906" s="2201"/>
      <c r="OYF906" s="2201"/>
      <c r="OYG906" s="2201"/>
      <c r="OYH906" s="2201"/>
      <c r="OYI906" s="2201"/>
      <c r="OYJ906" s="2201"/>
      <c r="OYK906" s="2201"/>
      <c r="OYL906" s="2201"/>
      <c r="OYM906" s="2201"/>
      <c r="OYN906" s="2201"/>
      <c r="OYO906" s="2201"/>
      <c r="OYP906" s="2201"/>
      <c r="OYQ906" s="2201"/>
      <c r="OYR906" s="2201"/>
      <c r="OYS906" s="2201"/>
      <c r="OYT906" s="2201"/>
      <c r="OYU906" s="2201"/>
      <c r="OYV906" s="2201"/>
      <c r="OYW906" s="2201"/>
      <c r="OYX906" s="2201"/>
      <c r="OYY906" s="2201"/>
      <c r="OYZ906" s="2201"/>
      <c r="OZA906" s="2201"/>
      <c r="OZB906" s="2201"/>
      <c r="OZC906" s="2201"/>
      <c r="OZD906" s="2201"/>
      <c r="OZE906" s="2201"/>
      <c r="OZF906" s="2201"/>
      <c r="OZG906" s="2201"/>
      <c r="OZH906" s="2201"/>
      <c r="OZI906" s="2201"/>
      <c r="OZJ906" s="2201"/>
      <c r="OZK906" s="2201"/>
      <c r="OZL906" s="2201"/>
      <c r="OZM906" s="2201"/>
      <c r="OZN906" s="2201"/>
      <c r="OZO906" s="2201"/>
      <c r="OZP906" s="2201"/>
      <c r="OZQ906" s="2201"/>
      <c r="OZR906" s="2201"/>
      <c r="OZS906" s="2201"/>
      <c r="OZT906" s="2201"/>
      <c r="OZU906" s="2201"/>
      <c r="OZV906" s="2201"/>
      <c r="OZW906" s="2201"/>
      <c r="OZX906" s="2201"/>
      <c r="OZY906" s="2201"/>
      <c r="OZZ906" s="2201"/>
      <c r="PAA906" s="2201"/>
      <c r="PAB906" s="2201"/>
      <c r="PAC906" s="2201"/>
      <c r="PAD906" s="2201"/>
      <c r="PAE906" s="2201"/>
      <c r="PAF906" s="2201"/>
      <c r="PAG906" s="2201"/>
      <c r="PAH906" s="2201"/>
      <c r="PAI906" s="2201"/>
      <c r="PAJ906" s="2201"/>
      <c r="PAK906" s="2201"/>
      <c r="PAL906" s="2201"/>
      <c r="PAM906" s="2201"/>
      <c r="PAN906" s="2201"/>
      <c r="PAO906" s="2201"/>
      <c r="PAP906" s="2201"/>
      <c r="PAQ906" s="2201"/>
      <c r="PAR906" s="2201"/>
      <c r="PAS906" s="2201"/>
      <c r="PAT906" s="2201"/>
      <c r="PAU906" s="2201"/>
      <c r="PAV906" s="2201"/>
      <c r="PAW906" s="2201"/>
      <c r="PAX906" s="2201"/>
      <c r="PAY906" s="2201"/>
      <c r="PAZ906" s="2201"/>
      <c r="PBA906" s="2201"/>
      <c r="PBB906" s="2201"/>
      <c r="PBC906" s="2201"/>
      <c r="PBD906" s="2201"/>
      <c r="PBE906" s="2201"/>
      <c r="PBF906" s="2201"/>
      <c r="PBG906" s="2201"/>
      <c r="PBH906" s="2201"/>
      <c r="PBI906" s="2201"/>
      <c r="PBJ906" s="2201"/>
      <c r="PBK906" s="2201"/>
      <c r="PBL906" s="2201"/>
      <c r="PBM906" s="2201"/>
      <c r="PBN906" s="2201"/>
      <c r="PBO906" s="2201"/>
      <c r="PBP906" s="2201"/>
      <c r="PBQ906" s="2201"/>
      <c r="PBR906" s="2201"/>
      <c r="PBS906" s="2201"/>
      <c r="PBT906" s="2201"/>
      <c r="PBU906" s="2201"/>
      <c r="PBV906" s="2201"/>
      <c r="PBW906" s="2201"/>
      <c r="PBX906" s="2201"/>
      <c r="PBY906" s="2201"/>
      <c r="PBZ906" s="2201"/>
      <c r="PCA906" s="2201"/>
      <c r="PCB906" s="2201"/>
      <c r="PCC906" s="2201"/>
      <c r="PCD906" s="2201"/>
      <c r="PCE906" s="2201"/>
      <c r="PCF906" s="2201"/>
      <c r="PCG906" s="2201"/>
      <c r="PCH906" s="2201"/>
      <c r="PCI906" s="2201"/>
      <c r="PCJ906" s="2201"/>
      <c r="PCK906" s="2201"/>
      <c r="PCL906" s="2201"/>
      <c r="PCM906" s="2201"/>
      <c r="PCN906" s="2201"/>
      <c r="PCO906" s="2201"/>
      <c r="PCP906" s="2201"/>
      <c r="PCQ906" s="2201"/>
      <c r="PCR906" s="2201"/>
      <c r="PCS906" s="2201"/>
      <c r="PCT906" s="2201"/>
      <c r="PCU906" s="2201"/>
      <c r="PCV906" s="2201"/>
      <c r="PCW906" s="2201"/>
      <c r="PCX906" s="2201"/>
      <c r="PCY906" s="2201"/>
      <c r="PCZ906" s="2201"/>
      <c r="PDA906" s="2201"/>
      <c r="PDB906" s="2201"/>
      <c r="PDC906" s="2201"/>
      <c r="PDD906" s="2201"/>
      <c r="PDE906" s="2201"/>
      <c r="PDF906" s="2201"/>
      <c r="PDG906" s="2201"/>
      <c r="PDH906" s="2201"/>
      <c r="PDI906" s="2201"/>
      <c r="PDJ906" s="2201"/>
      <c r="PDK906" s="2201"/>
      <c r="PDL906" s="2201"/>
      <c r="PDM906" s="2201"/>
      <c r="PDN906" s="2201"/>
      <c r="PDO906" s="2201"/>
      <c r="PDP906" s="2201"/>
      <c r="PDQ906" s="2201"/>
      <c r="PDR906" s="2201"/>
      <c r="PDS906" s="2201"/>
      <c r="PDT906" s="2201"/>
      <c r="PDU906" s="2201"/>
      <c r="PDV906" s="2201"/>
      <c r="PDW906" s="2201"/>
      <c r="PDX906" s="2201"/>
      <c r="PDY906" s="2201"/>
      <c r="PDZ906" s="2201"/>
      <c r="PEA906" s="2201"/>
      <c r="PEB906" s="2201"/>
      <c r="PEC906" s="2201"/>
      <c r="PED906" s="2201"/>
      <c r="PEE906" s="2201"/>
      <c r="PEF906" s="2201"/>
      <c r="PEG906" s="2201"/>
      <c r="PEH906" s="2201"/>
      <c r="PEI906" s="2201"/>
      <c r="PEJ906" s="2201"/>
      <c r="PEK906" s="2201"/>
      <c r="PEL906" s="2201"/>
      <c r="PEM906" s="2201"/>
      <c r="PEN906" s="2201"/>
      <c r="PEO906" s="2201"/>
      <c r="PEP906" s="2201"/>
      <c r="PEQ906" s="2201"/>
      <c r="PER906" s="2201"/>
      <c r="PES906" s="2201"/>
      <c r="PET906" s="2201"/>
      <c r="PEU906" s="2201"/>
      <c r="PEV906" s="2201"/>
      <c r="PEW906" s="2201"/>
      <c r="PEX906" s="2201"/>
      <c r="PEY906" s="2201"/>
      <c r="PEZ906" s="2201"/>
      <c r="PFA906" s="2201"/>
      <c r="PFB906" s="2201"/>
      <c r="PFC906" s="2201"/>
      <c r="PFD906" s="2201"/>
      <c r="PFE906" s="2201"/>
      <c r="PFF906" s="2201"/>
      <c r="PFG906" s="2201"/>
      <c r="PFH906" s="2201"/>
      <c r="PFI906" s="2201"/>
      <c r="PFJ906" s="2201"/>
      <c r="PFK906" s="2201"/>
      <c r="PFL906" s="2201"/>
      <c r="PFM906" s="2201"/>
      <c r="PFN906" s="2201"/>
      <c r="PFO906" s="2201"/>
      <c r="PFP906" s="2201"/>
      <c r="PFQ906" s="2201"/>
      <c r="PFR906" s="2201"/>
      <c r="PFS906" s="2201"/>
      <c r="PFT906" s="2201"/>
      <c r="PFU906" s="2201"/>
      <c r="PFV906" s="2201"/>
      <c r="PFW906" s="2201"/>
      <c r="PFX906" s="2201"/>
      <c r="PFY906" s="2201"/>
      <c r="PFZ906" s="2201"/>
      <c r="PGA906" s="2201"/>
      <c r="PGB906" s="2201"/>
      <c r="PGC906" s="2201"/>
      <c r="PGD906" s="2201"/>
      <c r="PGE906" s="2201"/>
      <c r="PGF906" s="2201"/>
      <c r="PGG906" s="2201"/>
      <c r="PGH906" s="2201"/>
      <c r="PGI906" s="2201"/>
      <c r="PGJ906" s="2201"/>
      <c r="PGK906" s="2201"/>
      <c r="PGL906" s="2201"/>
      <c r="PGM906" s="2201"/>
      <c r="PGQ906" s="2201"/>
      <c r="PGR906" s="2201"/>
      <c r="PGS906" s="2201"/>
      <c r="PGT906" s="2201"/>
      <c r="PGU906" s="2201"/>
      <c r="PGV906" s="2201"/>
      <c r="PGW906" s="2201"/>
      <c r="PGX906" s="2201"/>
      <c r="PGY906" s="2201"/>
      <c r="PGZ906" s="2201"/>
      <c r="PHA906" s="2201"/>
      <c r="PHB906" s="2201"/>
      <c r="PHC906" s="2201"/>
      <c r="PHD906" s="2201"/>
      <c r="PHE906" s="2201"/>
      <c r="PHF906" s="2201"/>
      <c r="PHG906" s="2201"/>
      <c r="PHH906" s="2201"/>
      <c r="PHI906" s="2201"/>
      <c r="PHJ906" s="2201"/>
      <c r="PHK906" s="2201"/>
      <c r="PHL906" s="2201"/>
      <c r="PHM906" s="2201"/>
      <c r="PHN906" s="2201"/>
      <c r="PHO906" s="2201"/>
      <c r="PHP906" s="2201"/>
      <c r="PHQ906" s="2201"/>
      <c r="PHR906" s="2201"/>
      <c r="PHS906" s="2201"/>
      <c r="PHT906" s="2201"/>
      <c r="PHU906" s="2201"/>
      <c r="PHV906" s="2201"/>
      <c r="PHW906" s="2201"/>
      <c r="PHX906" s="2201"/>
      <c r="PHY906" s="2201"/>
      <c r="PHZ906" s="2201"/>
      <c r="PIA906" s="2201"/>
      <c r="PIB906" s="2201"/>
      <c r="PIC906" s="2201"/>
      <c r="PID906" s="2201"/>
      <c r="PIE906" s="2201"/>
      <c r="PIF906" s="2201"/>
      <c r="PIG906" s="2201"/>
      <c r="PIH906" s="2201"/>
      <c r="PII906" s="2201"/>
      <c r="PIJ906" s="2201"/>
      <c r="PIK906" s="2201"/>
      <c r="PIL906" s="2201"/>
      <c r="PIM906" s="2201"/>
      <c r="PIN906" s="2201"/>
      <c r="PIO906" s="2201"/>
      <c r="PIP906" s="2201"/>
      <c r="PIQ906" s="2201"/>
      <c r="PIR906" s="2201"/>
      <c r="PIS906" s="2201"/>
      <c r="PIT906" s="2201"/>
      <c r="PIU906" s="2201"/>
      <c r="PIV906" s="2201"/>
      <c r="PIW906" s="2201"/>
      <c r="PIX906" s="2201"/>
      <c r="PIY906" s="2201"/>
      <c r="PIZ906" s="2201"/>
      <c r="PJA906" s="2201"/>
      <c r="PJB906" s="2201"/>
      <c r="PJC906" s="2201"/>
      <c r="PJD906" s="2201"/>
      <c r="PJE906" s="2201"/>
      <c r="PJF906" s="2201"/>
      <c r="PJG906" s="2201"/>
      <c r="PJH906" s="2201"/>
      <c r="PJI906" s="2201"/>
      <c r="PJJ906" s="2201"/>
      <c r="PJK906" s="2201"/>
      <c r="PJL906" s="2201"/>
      <c r="PJM906" s="2201"/>
      <c r="PJN906" s="2201"/>
      <c r="PJO906" s="2201"/>
      <c r="PJP906" s="2201"/>
      <c r="PJQ906" s="2201"/>
      <c r="PJR906" s="2201"/>
      <c r="PJS906" s="2201"/>
      <c r="PJT906" s="2201"/>
      <c r="PJU906" s="2201"/>
      <c r="PJV906" s="2201"/>
      <c r="PJW906" s="2201"/>
      <c r="PJX906" s="2201"/>
      <c r="PJY906" s="2201"/>
      <c r="PJZ906" s="2201"/>
      <c r="PKA906" s="2201"/>
      <c r="PKB906" s="2201"/>
      <c r="PKC906" s="2201"/>
      <c r="PKD906" s="2201"/>
      <c r="PKE906" s="2201"/>
      <c r="PKF906" s="2201"/>
      <c r="PKG906" s="2201"/>
      <c r="PKH906" s="2201"/>
      <c r="PKI906" s="2201"/>
      <c r="PKJ906" s="2201"/>
      <c r="PKK906" s="2201"/>
      <c r="PKL906" s="2201"/>
      <c r="PKM906" s="2201"/>
      <c r="PKN906" s="2201"/>
      <c r="PKO906" s="2201"/>
      <c r="PKP906" s="2201"/>
      <c r="PKQ906" s="2201"/>
      <c r="PKR906" s="2201"/>
      <c r="PKS906" s="2201"/>
      <c r="PKT906" s="2201"/>
      <c r="PKU906" s="2201"/>
      <c r="PKV906" s="2201"/>
      <c r="PKW906" s="2201"/>
      <c r="PKX906" s="2201"/>
      <c r="PKY906" s="2201"/>
      <c r="PKZ906" s="2201"/>
      <c r="PLA906" s="2201"/>
      <c r="PLB906" s="2201"/>
      <c r="PLC906" s="2201"/>
      <c r="PLD906" s="2201"/>
      <c r="PLE906" s="2201"/>
      <c r="PLF906" s="2201"/>
      <c r="PLG906" s="2201"/>
      <c r="PLH906" s="2201"/>
      <c r="PLI906" s="2201"/>
      <c r="PLJ906" s="2201"/>
      <c r="PLK906" s="2201"/>
      <c r="PLL906" s="2201"/>
      <c r="PLM906" s="2201"/>
      <c r="PLN906" s="2201"/>
      <c r="PLO906" s="2201"/>
      <c r="PLP906" s="2201"/>
      <c r="PLQ906" s="2201"/>
      <c r="PLR906" s="2201"/>
      <c r="PLS906" s="2201"/>
      <c r="PLT906" s="2201"/>
      <c r="PLU906" s="2201"/>
      <c r="PLV906" s="2201"/>
      <c r="PLW906" s="2201"/>
      <c r="PLX906" s="2201"/>
      <c r="PLY906" s="2201"/>
      <c r="PLZ906" s="2201"/>
      <c r="PMA906" s="2201"/>
      <c r="PMB906" s="2201"/>
      <c r="PMC906" s="2201"/>
      <c r="PMD906" s="2201"/>
      <c r="PME906" s="2201"/>
      <c r="PMF906" s="2201"/>
      <c r="PMG906" s="2201"/>
      <c r="PMH906" s="2201"/>
      <c r="PMI906" s="2201"/>
      <c r="PMJ906" s="2201"/>
      <c r="PMK906" s="2201"/>
      <c r="PML906" s="2201"/>
      <c r="PMM906" s="2201"/>
      <c r="PMN906" s="2201"/>
      <c r="PMO906" s="2201"/>
      <c r="PMP906" s="2201"/>
      <c r="PMQ906" s="2201"/>
      <c r="PMR906" s="2201"/>
      <c r="PMS906" s="2201"/>
      <c r="PMT906" s="2201"/>
      <c r="PMU906" s="2201"/>
      <c r="PMV906" s="2201"/>
      <c r="PMW906" s="2201"/>
      <c r="PMX906" s="2201"/>
      <c r="PMY906" s="2201"/>
      <c r="PMZ906" s="2201"/>
      <c r="PNA906" s="2201"/>
      <c r="PNB906" s="2201"/>
      <c r="PNC906" s="2201"/>
      <c r="PND906" s="2201"/>
      <c r="PNE906" s="2201"/>
      <c r="PNF906" s="2201"/>
      <c r="PNG906" s="2201"/>
      <c r="PNH906" s="2201"/>
      <c r="PNI906" s="2201"/>
      <c r="PNJ906" s="2201"/>
      <c r="PNK906" s="2201"/>
      <c r="PNL906" s="2201"/>
      <c r="PNM906" s="2201"/>
      <c r="PNN906" s="2201"/>
      <c r="PNO906" s="2201"/>
      <c r="PNP906" s="2201"/>
      <c r="PNQ906" s="2201"/>
      <c r="PNR906" s="2201"/>
      <c r="PNS906" s="2201"/>
      <c r="PNT906" s="2201"/>
      <c r="PNU906" s="2201"/>
      <c r="PNV906" s="2201"/>
      <c r="PNW906" s="2201"/>
      <c r="PNX906" s="2201"/>
      <c r="PNY906" s="2201"/>
      <c r="PNZ906" s="2201"/>
      <c r="POA906" s="2201"/>
      <c r="POB906" s="2201"/>
      <c r="POC906" s="2201"/>
      <c r="POD906" s="2201"/>
      <c r="POE906" s="2201"/>
      <c r="POF906" s="2201"/>
      <c r="POG906" s="2201"/>
      <c r="POH906" s="2201"/>
      <c r="POI906" s="2201"/>
      <c r="POJ906" s="2201"/>
      <c r="POK906" s="2201"/>
      <c r="POL906" s="2201"/>
      <c r="POM906" s="2201"/>
      <c r="PON906" s="2201"/>
      <c r="POO906" s="2201"/>
      <c r="POP906" s="2201"/>
      <c r="POQ906" s="2201"/>
      <c r="POR906" s="2201"/>
      <c r="POS906" s="2201"/>
      <c r="POT906" s="2201"/>
      <c r="POU906" s="2201"/>
      <c r="POV906" s="2201"/>
      <c r="POW906" s="2201"/>
      <c r="POX906" s="2201"/>
      <c r="POY906" s="2201"/>
      <c r="POZ906" s="2201"/>
      <c r="PPA906" s="2201"/>
      <c r="PPB906" s="2201"/>
      <c r="PPC906" s="2201"/>
      <c r="PPD906" s="2201"/>
      <c r="PPE906" s="2201"/>
      <c r="PPF906" s="2201"/>
      <c r="PPG906" s="2201"/>
      <c r="PPH906" s="2201"/>
      <c r="PPI906" s="2201"/>
      <c r="PPJ906" s="2201"/>
      <c r="PPK906" s="2201"/>
      <c r="PPL906" s="2201"/>
      <c r="PPM906" s="2201"/>
      <c r="PPN906" s="2201"/>
      <c r="PPO906" s="2201"/>
      <c r="PPP906" s="2201"/>
      <c r="PPQ906" s="2201"/>
      <c r="PPR906" s="2201"/>
      <c r="PPS906" s="2201"/>
      <c r="PPT906" s="2201"/>
      <c r="PPU906" s="2201"/>
      <c r="PPV906" s="2201"/>
      <c r="PPW906" s="2201"/>
      <c r="PPX906" s="2201"/>
      <c r="PPY906" s="2201"/>
      <c r="PPZ906" s="2201"/>
      <c r="PQA906" s="2201"/>
      <c r="PQB906" s="2201"/>
      <c r="PQC906" s="2201"/>
      <c r="PQD906" s="2201"/>
      <c r="PQE906" s="2201"/>
      <c r="PQF906" s="2201"/>
      <c r="PQG906" s="2201"/>
      <c r="PQH906" s="2201"/>
      <c r="PQI906" s="2201"/>
      <c r="PQM906" s="2201"/>
      <c r="PQN906" s="2201"/>
      <c r="PQO906" s="2201"/>
      <c r="PQP906" s="2201"/>
      <c r="PQQ906" s="2201"/>
      <c r="PQR906" s="2201"/>
      <c r="PQS906" s="2201"/>
      <c r="PQT906" s="2201"/>
      <c r="PQU906" s="2201"/>
      <c r="PQV906" s="2201"/>
      <c r="PQW906" s="2201"/>
      <c r="PQX906" s="2201"/>
      <c r="PQY906" s="2201"/>
      <c r="PQZ906" s="2201"/>
      <c r="PRA906" s="2201"/>
      <c r="PRB906" s="2201"/>
      <c r="PRC906" s="2201"/>
      <c r="PRD906" s="2201"/>
      <c r="PRE906" s="2201"/>
      <c r="PRF906" s="2201"/>
      <c r="PRG906" s="2201"/>
      <c r="PRH906" s="2201"/>
      <c r="PRI906" s="2201"/>
      <c r="PRJ906" s="2201"/>
      <c r="PRK906" s="2201"/>
      <c r="PRL906" s="2201"/>
      <c r="PRM906" s="2201"/>
      <c r="PRN906" s="2201"/>
      <c r="PRO906" s="2201"/>
      <c r="PRP906" s="2201"/>
      <c r="PRQ906" s="2201"/>
      <c r="PRR906" s="2201"/>
      <c r="PRS906" s="2201"/>
      <c r="PRT906" s="2201"/>
      <c r="PRU906" s="2201"/>
      <c r="PRV906" s="2201"/>
      <c r="PRW906" s="2201"/>
      <c r="PRX906" s="2201"/>
      <c r="PRY906" s="2201"/>
      <c r="PRZ906" s="2201"/>
      <c r="PSA906" s="2201"/>
      <c r="PSB906" s="2201"/>
      <c r="PSC906" s="2201"/>
      <c r="PSD906" s="2201"/>
      <c r="PSE906" s="2201"/>
      <c r="PSF906" s="2201"/>
      <c r="PSG906" s="2201"/>
      <c r="PSH906" s="2201"/>
      <c r="PSI906" s="2201"/>
      <c r="PSJ906" s="2201"/>
      <c r="PSK906" s="2201"/>
      <c r="PSL906" s="2201"/>
      <c r="PSM906" s="2201"/>
      <c r="PSN906" s="2201"/>
      <c r="PSO906" s="2201"/>
      <c r="PSP906" s="2201"/>
      <c r="PSQ906" s="2201"/>
      <c r="PSR906" s="2201"/>
      <c r="PSS906" s="2201"/>
      <c r="PST906" s="2201"/>
      <c r="PSU906" s="2201"/>
      <c r="PSV906" s="2201"/>
      <c r="PSW906" s="2201"/>
      <c r="PSX906" s="2201"/>
      <c r="PSY906" s="2201"/>
      <c r="PSZ906" s="2201"/>
      <c r="PTA906" s="2201"/>
      <c r="PTB906" s="2201"/>
      <c r="PTC906" s="2201"/>
      <c r="PTD906" s="2201"/>
      <c r="PTE906" s="2201"/>
      <c r="PTF906" s="2201"/>
      <c r="PTG906" s="2201"/>
      <c r="PTH906" s="2201"/>
      <c r="PTI906" s="2201"/>
      <c r="PTJ906" s="2201"/>
      <c r="PTK906" s="2201"/>
      <c r="PTL906" s="2201"/>
      <c r="PTM906" s="2201"/>
      <c r="PTN906" s="2201"/>
      <c r="PTO906" s="2201"/>
      <c r="PTP906" s="2201"/>
      <c r="PTQ906" s="2201"/>
      <c r="PTR906" s="2201"/>
      <c r="PTS906" s="2201"/>
      <c r="PTT906" s="2201"/>
      <c r="PTU906" s="2201"/>
      <c r="PTV906" s="2201"/>
      <c r="PTW906" s="2201"/>
      <c r="PTX906" s="2201"/>
      <c r="PTY906" s="2201"/>
      <c r="PTZ906" s="2201"/>
      <c r="PUA906" s="2201"/>
      <c r="PUB906" s="2201"/>
      <c r="PUC906" s="2201"/>
      <c r="PUD906" s="2201"/>
      <c r="PUE906" s="2201"/>
      <c r="PUF906" s="2201"/>
      <c r="PUG906" s="2201"/>
      <c r="PUH906" s="2201"/>
      <c r="PUI906" s="2201"/>
      <c r="PUJ906" s="2201"/>
      <c r="PUK906" s="2201"/>
      <c r="PUL906" s="2201"/>
      <c r="PUM906" s="2201"/>
      <c r="PUN906" s="2201"/>
      <c r="PUO906" s="2201"/>
      <c r="PUP906" s="2201"/>
      <c r="PUQ906" s="2201"/>
      <c r="PUR906" s="2201"/>
      <c r="PUS906" s="2201"/>
      <c r="PUT906" s="2201"/>
      <c r="PUU906" s="2201"/>
      <c r="PUV906" s="2201"/>
      <c r="PUW906" s="2201"/>
      <c r="PUX906" s="2201"/>
      <c r="PUY906" s="2201"/>
      <c r="PUZ906" s="2201"/>
      <c r="PVA906" s="2201"/>
      <c r="PVB906" s="2201"/>
      <c r="PVC906" s="2201"/>
      <c r="PVD906" s="2201"/>
      <c r="PVE906" s="2201"/>
      <c r="PVF906" s="2201"/>
      <c r="PVG906" s="2201"/>
      <c r="PVH906" s="2201"/>
      <c r="PVI906" s="2201"/>
      <c r="PVJ906" s="2201"/>
      <c r="PVK906" s="2201"/>
      <c r="PVL906" s="2201"/>
      <c r="PVM906" s="2201"/>
      <c r="PVN906" s="2201"/>
      <c r="PVO906" s="2201"/>
      <c r="PVP906" s="2201"/>
      <c r="PVQ906" s="2201"/>
      <c r="PVR906" s="2201"/>
      <c r="PVS906" s="2201"/>
      <c r="PVT906" s="2201"/>
      <c r="PVU906" s="2201"/>
      <c r="PVV906" s="2201"/>
      <c r="PVW906" s="2201"/>
      <c r="PVX906" s="2201"/>
      <c r="PVY906" s="2201"/>
      <c r="PVZ906" s="2201"/>
      <c r="PWA906" s="2201"/>
      <c r="PWB906" s="2201"/>
      <c r="PWC906" s="2201"/>
      <c r="PWD906" s="2201"/>
      <c r="PWE906" s="2201"/>
      <c r="PWF906" s="2201"/>
      <c r="PWG906" s="2201"/>
      <c r="PWH906" s="2201"/>
      <c r="PWI906" s="2201"/>
      <c r="PWJ906" s="2201"/>
      <c r="PWK906" s="2201"/>
      <c r="PWL906" s="2201"/>
      <c r="PWM906" s="2201"/>
      <c r="PWN906" s="2201"/>
      <c r="PWO906" s="2201"/>
      <c r="PWP906" s="2201"/>
      <c r="PWQ906" s="2201"/>
      <c r="PWR906" s="2201"/>
      <c r="PWS906" s="2201"/>
      <c r="PWT906" s="2201"/>
      <c r="PWU906" s="2201"/>
      <c r="PWV906" s="2201"/>
      <c r="PWW906" s="2201"/>
      <c r="PWX906" s="2201"/>
      <c r="PWY906" s="2201"/>
      <c r="PWZ906" s="2201"/>
      <c r="PXA906" s="2201"/>
      <c r="PXB906" s="2201"/>
      <c r="PXC906" s="2201"/>
      <c r="PXD906" s="2201"/>
      <c r="PXE906" s="2201"/>
      <c r="PXF906" s="2201"/>
      <c r="PXG906" s="2201"/>
      <c r="PXH906" s="2201"/>
      <c r="PXI906" s="2201"/>
      <c r="PXJ906" s="2201"/>
      <c r="PXK906" s="2201"/>
      <c r="PXL906" s="2201"/>
      <c r="PXM906" s="2201"/>
      <c r="PXN906" s="2201"/>
      <c r="PXO906" s="2201"/>
      <c r="PXP906" s="2201"/>
      <c r="PXQ906" s="2201"/>
      <c r="PXR906" s="2201"/>
      <c r="PXS906" s="2201"/>
      <c r="PXT906" s="2201"/>
      <c r="PXU906" s="2201"/>
      <c r="PXV906" s="2201"/>
      <c r="PXW906" s="2201"/>
      <c r="PXX906" s="2201"/>
      <c r="PXY906" s="2201"/>
      <c r="PXZ906" s="2201"/>
      <c r="PYA906" s="2201"/>
      <c r="PYB906" s="2201"/>
      <c r="PYC906" s="2201"/>
      <c r="PYD906" s="2201"/>
      <c r="PYE906" s="2201"/>
      <c r="PYF906" s="2201"/>
      <c r="PYG906" s="2201"/>
      <c r="PYH906" s="2201"/>
      <c r="PYI906" s="2201"/>
      <c r="PYJ906" s="2201"/>
      <c r="PYK906" s="2201"/>
      <c r="PYL906" s="2201"/>
      <c r="PYM906" s="2201"/>
      <c r="PYN906" s="2201"/>
      <c r="PYO906" s="2201"/>
      <c r="PYP906" s="2201"/>
      <c r="PYQ906" s="2201"/>
      <c r="PYR906" s="2201"/>
      <c r="PYS906" s="2201"/>
      <c r="PYT906" s="2201"/>
      <c r="PYU906" s="2201"/>
      <c r="PYV906" s="2201"/>
      <c r="PYW906" s="2201"/>
      <c r="PYX906" s="2201"/>
      <c r="PYY906" s="2201"/>
      <c r="PYZ906" s="2201"/>
      <c r="PZA906" s="2201"/>
      <c r="PZB906" s="2201"/>
      <c r="PZC906" s="2201"/>
      <c r="PZD906" s="2201"/>
      <c r="PZE906" s="2201"/>
      <c r="PZF906" s="2201"/>
      <c r="PZG906" s="2201"/>
      <c r="PZH906" s="2201"/>
      <c r="PZI906" s="2201"/>
      <c r="PZJ906" s="2201"/>
      <c r="PZK906" s="2201"/>
      <c r="PZL906" s="2201"/>
      <c r="PZM906" s="2201"/>
      <c r="PZN906" s="2201"/>
      <c r="PZO906" s="2201"/>
      <c r="PZP906" s="2201"/>
      <c r="PZQ906" s="2201"/>
      <c r="PZR906" s="2201"/>
      <c r="PZS906" s="2201"/>
      <c r="PZT906" s="2201"/>
      <c r="PZU906" s="2201"/>
      <c r="PZV906" s="2201"/>
      <c r="PZW906" s="2201"/>
      <c r="PZX906" s="2201"/>
      <c r="PZY906" s="2201"/>
      <c r="PZZ906" s="2201"/>
      <c r="QAA906" s="2201"/>
      <c r="QAB906" s="2201"/>
      <c r="QAC906" s="2201"/>
      <c r="QAD906" s="2201"/>
      <c r="QAE906" s="2201"/>
      <c r="QAI906" s="2201"/>
      <c r="QAJ906" s="2201"/>
      <c r="QAK906" s="2201"/>
      <c r="QAL906" s="2201"/>
      <c r="QAM906" s="2201"/>
      <c r="QAN906" s="2201"/>
      <c r="QAO906" s="2201"/>
      <c r="QAP906" s="2201"/>
      <c r="QAQ906" s="2201"/>
      <c r="QAR906" s="2201"/>
      <c r="QAS906" s="2201"/>
      <c r="QAT906" s="2201"/>
      <c r="QAU906" s="2201"/>
      <c r="QAV906" s="2201"/>
      <c r="QAW906" s="2201"/>
      <c r="QAX906" s="2201"/>
      <c r="QAY906" s="2201"/>
      <c r="QAZ906" s="2201"/>
      <c r="QBA906" s="2201"/>
      <c r="QBB906" s="2201"/>
      <c r="QBC906" s="2201"/>
      <c r="QBD906" s="2201"/>
      <c r="QBE906" s="2201"/>
      <c r="QBF906" s="2201"/>
      <c r="QBG906" s="2201"/>
      <c r="QBH906" s="2201"/>
      <c r="QBI906" s="2201"/>
      <c r="QBJ906" s="2201"/>
      <c r="QBK906" s="2201"/>
      <c r="QBL906" s="2201"/>
      <c r="QBM906" s="2201"/>
      <c r="QBN906" s="2201"/>
      <c r="QBO906" s="2201"/>
      <c r="QBP906" s="2201"/>
      <c r="QBQ906" s="2201"/>
      <c r="QBR906" s="2201"/>
      <c r="QBS906" s="2201"/>
      <c r="QBT906" s="2201"/>
      <c r="QBU906" s="2201"/>
      <c r="QBV906" s="2201"/>
      <c r="QBW906" s="2201"/>
      <c r="QBX906" s="2201"/>
      <c r="QBY906" s="2201"/>
      <c r="QBZ906" s="2201"/>
      <c r="QCA906" s="2201"/>
      <c r="QCB906" s="2201"/>
      <c r="QCC906" s="2201"/>
      <c r="QCD906" s="2201"/>
      <c r="QCE906" s="2201"/>
      <c r="QCF906" s="2201"/>
      <c r="QCG906" s="2201"/>
      <c r="QCH906" s="2201"/>
      <c r="QCI906" s="2201"/>
      <c r="QCJ906" s="2201"/>
      <c r="QCK906" s="2201"/>
      <c r="QCL906" s="2201"/>
      <c r="QCM906" s="2201"/>
      <c r="QCN906" s="2201"/>
      <c r="QCO906" s="2201"/>
      <c r="QCP906" s="2201"/>
      <c r="QCQ906" s="2201"/>
      <c r="QCR906" s="2201"/>
      <c r="QCS906" s="2201"/>
      <c r="QCT906" s="2201"/>
      <c r="QCU906" s="2201"/>
      <c r="QCV906" s="2201"/>
      <c r="QCW906" s="2201"/>
      <c r="QCX906" s="2201"/>
      <c r="QCY906" s="2201"/>
      <c r="QCZ906" s="2201"/>
      <c r="QDA906" s="2201"/>
      <c r="QDB906" s="2201"/>
      <c r="QDC906" s="2201"/>
      <c r="QDD906" s="2201"/>
      <c r="QDE906" s="2201"/>
      <c r="QDF906" s="2201"/>
      <c r="QDG906" s="2201"/>
      <c r="QDH906" s="2201"/>
      <c r="QDI906" s="2201"/>
      <c r="QDJ906" s="2201"/>
      <c r="QDK906" s="2201"/>
      <c r="QDL906" s="2201"/>
      <c r="QDM906" s="2201"/>
      <c r="QDN906" s="2201"/>
      <c r="QDO906" s="2201"/>
      <c r="QDP906" s="2201"/>
      <c r="QDQ906" s="2201"/>
      <c r="QDR906" s="2201"/>
      <c r="QDS906" s="2201"/>
      <c r="QDT906" s="2201"/>
      <c r="QDU906" s="2201"/>
      <c r="QDV906" s="2201"/>
      <c r="QDW906" s="2201"/>
      <c r="QDX906" s="2201"/>
      <c r="QDY906" s="2201"/>
      <c r="QDZ906" s="2201"/>
      <c r="QEA906" s="2201"/>
      <c r="QEB906" s="2201"/>
      <c r="QEC906" s="2201"/>
      <c r="QED906" s="2201"/>
      <c r="QEE906" s="2201"/>
      <c r="QEF906" s="2201"/>
      <c r="QEG906" s="2201"/>
      <c r="QEH906" s="2201"/>
      <c r="QEI906" s="2201"/>
      <c r="QEJ906" s="2201"/>
      <c r="QEK906" s="2201"/>
      <c r="QEL906" s="2201"/>
      <c r="QEM906" s="2201"/>
      <c r="QEN906" s="2201"/>
      <c r="QEO906" s="2201"/>
      <c r="QEP906" s="2201"/>
      <c r="QEQ906" s="2201"/>
      <c r="QER906" s="2201"/>
      <c r="QES906" s="2201"/>
      <c r="QET906" s="2201"/>
      <c r="QEU906" s="2201"/>
      <c r="QEV906" s="2201"/>
      <c r="QEW906" s="2201"/>
      <c r="QEX906" s="2201"/>
      <c r="QEY906" s="2201"/>
      <c r="QEZ906" s="2201"/>
      <c r="QFA906" s="2201"/>
      <c r="QFB906" s="2201"/>
      <c r="QFC906" s="2201"/>
      <c r="QFD906" s="2201"/>
      <c r="QFE906" s="2201"/>
      <c r="QFF906" s="2201"/>
      <c r="QFG906" s="2201"/>
      <c r="QFH906" s="2201"/>
      <c r="QFI906" s="2201"/>
      <c r="QFJ906" s="2201"/>
      <c r="QFK906" s="2201"/>
      <c r="QFL906" s="2201"/>
      <c r="QFM906" s="2201"/>
      <c r="QFN906" s="2201"/>
      <c r="QFO906" s="2201"/>
      <c r="QFP906" s="2201"/>
      <c r="QFQ906" s="2201"/>
      <c r="QFR906" s="2201"/>
      <c r="QFS906" s="2201"/>
      <c r="QFT906" s="2201"/>
      <c r="QFU906" s="2201"/>
      <c r="QFV906" s="2201"/>
      <c r="QFW906" s="2201"/>
      <c r="QFX906" s="2201"/>
      <c r="QFY906" s="2201"/>
      <c r="QFZ906" s="2201"/>
      <c r="QGA906" s="2201"/>
      <c r="QGB906" s="2201"/>
      <c r="QGC906" s="2201"/>
      <c r="QGD906" s="2201"/>
      <c r="QGE906" s="2201"/>
      <c r="QGF906" s="2201"/>
      <c r="QGG906" s="2201"/>
      <c r="QGH906" s="2201"/>
      <c r="QGI906" s="2201"/>
      <c r="QGJ906" s="2201"/>
      <c r="QGK906" s="2201"/>
      <c r="QGL906" s="2201"/>
      <c r="QGM906" s="2201"/>
      <c r="QGN906" s="2201"/>
      <c r="QGO906" s="2201"/>
      <c r="QGP906" s="2201"/>
      <c r="QGQ906" s="2201"/>
      <c r="QGR906" s="2201"/>
      <c r="QGS906" s="2201"/>
      <c r="QGT906" s="2201"/>
      <c r="QGU906" s="2201"/>
      <c r="QGV906" s="2201"/>
      <c r="QGW906" s="2201"/>
      <c r="QGX906" s="2201"/>
      <c r="QGY906" s="2201"/>
      <c r="QGZ906" s="2201"/>
      <c r="QHA906" s="2201"/>
      <c r="QHB906" s="2201"/>
      <c r="QHC906" s="2201"/>
      <c r="QHD906" s="2201"/>
      <c r="QHE906" s="2201"/>
      <c r="QHF906" s="2201"/>
      <c r="QHG906" s="2201"/>
      <c r="QHH906" s="2201"/>
      <c r="QHI906" s="2201"/>
      <c r="QHJ906" s="2201"/>
      <c r="QHK906" s="2201"/>
      <c r="QHL906" s="2201"/>
      <c r="QHM906" s="2201"/>
      <c r="QHN906" s="2201"/>
      <c r="QHO906" s="2201"/>
      <c r="QHP906" s="2201"/>
      <c r="QHQ906" s="2201"/>
      <c r="QHR906" s="2201"/>
      <c r="QHS906" s="2201"/>
      <c r="QHT906" s="2201"/>
      <c r="QHU906" s="2201"/>
      <c r="QHV906" s="2201"/>
      <c r="QHW906" s="2201"/>
      <c r="QHX906" s="2201"/>
      <c r="QHY906" s="2201"/>
      <c r="QHZ906" s="2201"/>
      <c r="QIA906" s="2201"/>
      <c r="QIB906" s="2201"/>
      <c r="QIC906" s="2201"/>
      <c r="QID906" s="2201"/>
      <c r="QIE906" s="2201"/>
      <c r="QIF906" s="2201"/>
      <c r="QIG906" s="2201"/>
      <c r="QIH906" s="2201"/>
      <c r="QII906" s="2201"/>
      <c r="QIJ906" s="2201"/>
      <c r="QIK906" s="2201"/>
      <c r="QIL906" s="2201"/>
      <c r="QIM906" s="2201"/>
      <c r="QIN906" s="2201"/>
      <c r="QIO906" s="2201"/>
      <c r="QIP906" s="2201"/>
      <c r="QIQ906" s="2201"/>
      <c r="QIR906" s="2201"/>
      <c r="QIS906" s="2201"/>
      <c r="QIT906" s="2201"/>
      <c r="QIU906" s="2201"/>
      <c r="QIV906" s="2201"/>
      <c r="QIW906" s="2201"/>
      <c r="QIX906" s="2201"/>
      <c r="QIY906" s="2201"/>
      <c r="QIZ906" s="2201"/>
      <c r="QJA906" s="2201"/>
      <c r="QJB906" s="2201"/>
      <c r="QJC906" s="2201"/>
      <c r="QJD906" s="2201"/>
      <c r="QJE906" s="2201"/>
      <c r="QJF906" s="2201"/>
      <c r="QJG906" s="2201"/>
      <c r="QJH906" s="2201"/>
      <c r="QJI906" s="2201"/>
      <c r="QJJ906" s="2201"/>
      <c r="QJK906" s="2201"/>
      <c r="QJL906" s="2201"/>
      <c r="QJM906" s="2201"/>
      <c r="QJN906" s="2201"/>
      <c r="QJO906" s="2201"/>
      <c r="QJP906" s="2201"/>
      <c r="QJQ906" s="2201"/>
      <c r="QJR906" s="2201"/>
      <c r="QJS906" s="2201"/>
      <c r="QJT906" s="2201"/>
      <c r="QJU906" s="2201"/>
      <c r="QJV906" s="2201"/>
      <c r="QJW906" s="2201"/>
      <c r="QJX906" s="2201"/>
      <c r="QJY906" s="2201"/>
      <c r="QJZ906" s="2201"/>
      <c r="QKA906" s="2201"/>
      <c r="QKE906" s="2201"/>
      <c r="QKF906" s="2201"/>
      <c r="QKG906" s="2201"/>
      <c r="QKH906" s="2201"/>
      <c r="QKI906" s="2201"/>
      <c r="QKJ906" s="2201"/>
      <c r="QKK906" s="2201"/>
      <c r="QKL906" s="2201"/>
      <c r="QKM906" s="2201"/>
      <c r="QKN906" s="2201"/>
      <c r="QKO906" s="2201"/>
      <c r="QKP906" s="2201"/>
      <c r="QKQ906" s="2201"/>
      <c r="QKR906" s="2201"/>
      <c r="QKS906" s="2201"/>
      <c r="QKT906" s="2201"/>
      <c r="QKU906" s="2201"/>
      <c r="QKV906" s="2201"/>
      <c r="QKW906" s="2201"/>
      <c r="QKX906" s="2201"/>
      <c r="QKY906" s="2201"/>
      <c r="QKZ906" s="2201"/>
      <c r="QLA906" s="2201"/>
      <c r="QLB906" s="2201"/>
      <c r="QLC906" s="2201"/>
      <c r="QLD906" s="2201"/>
      <c r="QLE906" s="2201"/>
      <c r="QLF906" s="2201"/>
      <c r="QLG906" s="2201"/>
      <c r="QLH906" s="2201"/>
      <c r="QLI906" s="2201"/>
      <c r="QLJ906" s="2201"/>
      <c r="QLK906" s="2201"/>
      <c r="QLL906" s="2201"/>
      <c r="QLM906" s="2201"/>
      <c r="QLN906" s="2201"/>
      <c r="QLO906" s="2201"/>
      <c r="QLP906" s="2201"/>
      <c r="QLQ906" s="2201"/>
      <c r="QLR906" s="2201"/>
      <c r="QLS906" s="2201"/>
      <c r="QLT906" s="2201"/>
      <c r="QLU906" s="2201"/>
      <c r="QLV906" s="2201"/>
      <c r="QLW906" s="2201"/>
      <c r="QLX906" s="2201"/>
      <c r="QLY906" s="2201"/>
      <c r="QLZ906" s="2201"/>
      <c r="QMA906" s="2201"/>
      <c r="QMB906" s="2201"/>
      <c r="QMC906" s="2201"/>
      <c r="QMD906" s="2201"/>
      <c r="QME906" s="2201"/>
      <c r="QMF906" s="2201"/>
      <c r="QMG906" s="2201"/>
      <c r="QMH906" s="2201"/>
      <c r="QMI906" s="2201"/>
      <c r="QMJ906" s="2201"/>
      <c r="QMK906" s="2201"/>
      <c r="QML906" s="2201"/>
      <c r="QMM906" s="2201"/>
      <c r="QMN906" s="2201"/>
      <c r="QMO906" s="2201"/>
      <c r="QMP906" s="2201"/>
      <c r="QMQ906" s="2201"/>
      <c r="QMR906" s="2201"/>
      <c r="QMS906" s="2201"/>
      <c r="QMT906" s="2201"/>
      <c r="QMU906" s="2201"/>
      <c r="QMV906" s="2201"/>
      <c r="QMW906" s="2201"/>
      <c r="QMX906" s="2201"/>
      <c r="QMY906" s="2201"/>
      <c r="QMZ906" s="2201"/>
      <c r="QNA906" s="2201"/>
      <c r="QNB906" s="2201"/>
      <c r="QNC906" s="2201"/>
      <c r="QND906" s="2201"/>
      <c r="QNE906" s="2201"/>
      <c r="QNF906" s="2201"/>
      <c r="QNG906" s="2201"/>
      <c r="QNH906" s="2201"/>
      <c r="QNI906" s="2201"/>
      <c r="QNJ906" s="2201"/>
      <c r="QNK906" s="2201"/>
      <c r="QNL906" s="2201"/>
      <c r="QNM906" s="2201"/>
      <c r="QNN906" s="2201"/>
      <c r="QNO906" s="2201"/>
      <c r="QNP906" s="2201"/>
      <c r="QNQ906" s="2201"/>
      <c r="QNR906" s="2201"/>
      <c r="QNS906" s="2201"/>
      <c r="QNT906" s="2201"/>
      <c r="QNU906" s="2201"/>
      <c r="QNV906" s="2201"/>
      <c r="QNW906" s="2201"/>
      <c r="QNX906" s="2201"/>
      <c r="QNY906" s="2201"/>
      <c r="QNZ906" s="2201"/>
      <c r="QOA906" s="2201"/>
      <c r="QOB906" s="2201"/>
      <c r="QOC906" s="2201"/>
      <c r="QOD906" s="2201"/>
      <c r="QOE906" s="2201"/>
      <c r="QOF906" s="2201"/>
      <c r="QOG906" s="2201"/>
      <c r="QOH906" s="2201"/>
      <c r="QOI906" s="2201"/>
      <c r="QOJ906" s="2201"/>
      <c r="QOK906" s="2201"/>
      <c r="QOL906" s="2201"/>
      <c r="QOM906" s="2201"/>
      <c r="QON906" s="2201"/>
      <c r="QOO906" s="2201"/>
      <c r="QOP906" s="2201"/>
      <c r="QOQ906" s="2201"/>
      <c r="QOR906" s="2201"/>
      <c r="QOS906" s="2201"/>
      <c r="QOT906" s="2201"/>
      <c r="QOU906" s="2201"/>
      <c r="QOV906" s="2201"/>
      <c r="QOW906" s="2201"/>
      <c r="QOX906" s="2201"/>
      <c r="QOY906" s="2201"/>
      <c r="QOZ906" s="2201"/>
      <c r="QPA906" s="2201"/>
      <c r="QPB906" s="2201"/>
      <c r="QPC906" s="2201"/>
      <c r="QPD906" s="2201"/>
      <c r="QPE906" s="2201"/>
      <c r="QPF906" s="2201"/>
      <c r="QPG906" s="2201"/>
      <c r="QPH906" s="2201"/>
      <c r="QPI906" s="2201"/>
      <c r="QPJ906" s="2201"/>
      <c r="QPK906" s="2201"/>
      <c r="QPL906" s="2201"/>
      <c r="QPM906" s="2201"/>
      <c r="QPN906" s="2201"/>
      <c r="QPO906" s="2201"/>
      <c r="QPP906" s="2201"/>
      <c r="QPQ906" s="2201"/>
      <c r="QPR906" s="2201"/>
      <c r="QPS906" s="2201"/>
      <c r="QPT906" s="2201"/>
      <c r="QPU906" s="2201"/>
      <c r="QPV906" s="2201"/>
      <c r="QPW906" s="2201"/>
      <c r="QPX906" s="2201"/>
      <c r="QPY906" s="2201"/>
      <c r="QPZ906" s="2201"/>
      <c r="QQA906" s="2201"/>
      <c r="QQB906" s="2201"/>
      <c r="QQC906" s="2201"/>
      <c r="QQD906" s="2201"/>
      <c r="QQE906" s="2201"/>
      <c r="QQF906" s="2201"/>
      <c r="QQG906" s="2201"/>
      <c r="QQH906" s="2201"/>
      <c r="QQI906" s="2201"/>
      <c r="QQJ906" s="2201"/>
      <c r="QQK906" s="2201"/>
      <c r="QQL906" s="2201"/>
      <c r="QQM906" s="2201"/>
      <c r="QQN906" s="2201"/>
      <c r="QQO906" s="2201"/>
      <c r="QQP906" s="2201"/>
      <c r="QQQ906" s="2201"/>
      <c r="QQR906" s="2201"/>
      <c r="QQS906" s="2201"/>
      <c r="QQT906" s="2201"/>
      <c r="QQU906" s="2201"/>
      <c r="QQV906" s="2201"/>
      <c r="QQW906" s="2201"/>
      <c r="QQX906" s="2201"/>
      <c r="QQY906" s="2201"/>
      <c r="QQZ906" s="2201"/>
      <c r="QRA906" s="2201"/>
      <c r="QRB906" s="2201"/>
      <c r="QRC906" s="2201"/>
      <c r="QRD906" s="2201"/>
      <c r="QRE906" s="2201"/>
      <c r="QRF906" s="2201"/>
      <c r="QRG906" s="2201"/>
      <c r="QRH906" s="2201"/>
      <c r="QRI906" s="2201"/>
      <c r="QRJ906" s="2201"/>
      <c r="QRK906" s="2201"/>
      <c r="QRL906" s="2201"/>
      <c r="QRM906" s="2201"/>
      <c r="QRN906" s="2201"/>
      <c r="QRO906" s="2201"/>
      <c r="QRP906" s="2201"/>
      <c r="QRQ906" s="2201"/>
      <c r="QRR906" s="2201"/>
      <c r="QRS906" s="2201"/>
      <c r="QRT906" s="2201"/>
      <c r="QRU906" s="2201"/>
      <c r="QRV906" s="2201"/>
      <c r="QRW906" s="2201"/>
      <c r="QRX906" s="2201"/>
      <c r="QRY906" s="2201"/>
      <c r="QRZ906" s="2201"/>
      <c r="QSA906" s="2201"/>
      <c r="QSB906" s="2201"/>
      <c r="QSC906" s="2201"/>
      <c r="QSD906" s="2201"/>
      <c r="QSE906" s="2201"/>
      <c r="QSF906" s="2201"/>
      <c r="QSG906" s="2201"/>
      <c r="QSH906" s="2201"/>
      <c r="QSI906" s="2201"/>
      <c r="QSJ906" s="2201"/>
      <c r="QSK906" s="2201"/>
      <c r="QSL906" s="2201"/>
      <c r="QSM906" s="2201"/>
      <c r="QSN906" s="2201"/>
      <c r="QSO906" s="2201"/>
      <c r="QSP906" s="2201"/>
      <c r="QSQ906" s="2201"/>
      <c r="QSR906" s="2201"/>
      <c r="QSS906" s="2201"/>
      <c r="QST906" s="2201"/>
      <c r="QSU906" s="2201"/>
      <c r="QSV906" s="2201"/>
      <c r="QSW906" s="2201"/>
      <c r="QSX906" s="2201"/>
      <c r="QSY906" s="2201"/>
      <c r="QSZ906" s="2201"/>
      <c r="QTA906" s="2201"/>
      <c r="QTB906" s="2201"/>
      <c r="QTC906" s="2201"/>
      <c r="QTD906" s="2201"/>
      <c r="QTE906" s="2201"/>
      <c r="QTF906" s="2201"/>
      <c r="QTG906" s="2201"/>
      <c r="QTH906" s="2201"/>
      <c r="QTI906" s="2201"/>
      <c r="QTJ906" s="2201"/>
      <c r="QTK906" s="2201"/>
      <c r="QTL906" s="2201"/>
      <c r="QTM906" s="2201"/>
      <c r="QTN906" s="2201"/>
      <c r="QTO906" s="2201"/>
      <c r="QTP906" s="2201"/>
      <c r="QTQ906" s="2201"/>
      <c r="QTR906" s="2201"/>
      <c r="QTS906" s="2201"/>
      <c r="QTT906" s="2201"/>
      <c r="QTU906" s="2201"/>
      <c r="QTV906" s="2201"/>
      <c r="QTW906" s="2201"/>
      <c r="QUA906" s="2201"/>
      <c r="QUB906" s="2201"/>
      <c r="QUC906" s="2201"/>
      <c r="QUD906" s="2201"/>
      <c r="QUE906" s="2201"/>
      <c r="QUF906" s="2201"/>
      <c r="QUG906" s="2201"/>
      <c r="QUH906" s="2201"/>
      <c r="QUI906" s="2201"/>
      <c r="QUJ906" s="2201"/>
      <c r="QUK906" s="2201"/>
      <c r="QUL906" s="2201"/>
      <c r="QUM906" s="2201"/>
      <c r="QUN906" s="2201"/>
      <c r="QUO906" s="2201"/>
      <c r="QUP906" s="2201"/>
      <c r="QUQ906" s="2201"/>
      <c r="QUR906" s="2201"/>
      <c r="QUS906" s="2201"/>
      <c r="QUT906" s="2201"/>
      <c r="QUU906" s="2201"/>
      <c r="QUV906" s="2201"/>
      <c r="QUW906" s="2201"/>
      <c r="QUX906" s="2201"/>
      <c r="QUY906" s="2201"/>
      <c r="QUZ906" s="2201"/>
      <c r="QVA906" s="2201"/>
      <c r="QVB906" s="2201"/>
      <c r="QVC906" s="2201"/>
      <c r="QVD906" s="2201"/>
      <c r="QVE906" s="2201"/>
      <c r="QVF906" s="2201"/>
      <c r="QVG906" s="2201"/>
      <c r="QVH906" s="2201"/>
      <c r="QVI906" s="2201"/>
      <c r="QVJ906" s="2201"/>
      <c r="QVK906" s="2201"/>
      <c r="QVL906" s="2201"/>
      <c r="QVM906" s="2201"/>
      <c r="QVN906" s="2201"/>
      <c r="QVO906" s="2201"/>
      <c r="QVP906" s="2201"/>
      <c r="QVQ906" s="2201"/>
      <c r="QVR906" s="2201"/>
      <c r="QVS906" s="2201"/>
      <c r="QVT906" s="2201"/>
      <c r="QVU906" s="2201"/>
      <c r="QVV906" s="2201"/>
      <c r="QVW906" s="2201"/>
      <c r="QVX906" s="2201"/>
      <c r="QVY906" s="2201"/>
      <c r="QVZ906" s="2201"/>
      <c r="QWA906" s="2201"/>
      <c r="QWB906" s="2201"/>
      <c r="QWC906" s="2201"/>
      <c r="QWD906" s="2201"/>
      <c r="QWE906" s="2201"/>
      <c r="QWF906" s="2201"/>
      <c r="QWG906" s="2201"/>
      <c r="QWH906" s="2201"/>
      <c r="QWI906" s="2201"/>
      <c r="QWJ906" s="2201"/>
      <c r="QWK906" s="2201"/>
      <c r="QWL906" s="2201"/>
      <c r="QWM906" s="2201"/>
      <c r="QWN906" s="2201"/>
      <c r="QWO906" s="2201"/>
      <c r="QWP906" s="2201"/>
      <c r="QWQ906" s="2201"/>
      <c r="QWR906" s="2201"/>
      <c r="QWS906" s="2201"/>
      <c r="QWT906" s="2201"/>
      <c r="QWU906" s="2201"/>
      <c r="QWV906" s="2201"/>
      <c r="QWW906" s="2201"/>
      <c r="QWX906" s="2201"/>
      <c r="QWY906" s="2201"/>
      <c r="QWZ906" s="2201"/>
      <c r="QXA906" s="2201"/>
      <c r="QXB906" s="2201"/>
      <c r="QXC906" s="2201"/>
      <c r="QXD906" s="2201"/>
      <c r="QXE906" s="2201"/>
      <c r="QXF906" s="2201"/>
      <c r="QXG906" s="2201"/>
      <c r="QXH906" s="2201"/>
      <c r="QXI906" s="2201"/>
      <c r="QXJ906" s="2201"/>
      <c r="QXK906" s="2201"/>
      <c r="QXL906" s="2201"/>
      <c r="QXM906" s="2201"/>
      <c r="QXN906" s="2201"/>
      <c r="QXO906" s="2201"/>
      <c r="QXP906" s="2201"/>
      <c r="QXQ906" s="2201"/>
      <c r="QXR906" s="2201"/>
      <c r="QXS906" s="2201"/>
      <c r="QXT906" s="2201"/>
      <c r="QXU906" s="2201"/>
      <c r="QXV906" s="2201"/>
      <c r="QXW906" s="2201"/>
      <c r="QXX906" s="2201"/>
      <c r="QXY906" s="2201"/>
      <c r="QXZ906" s="2201"/>
      <c r="QYA906" s="2201"/>
      <c r="QYB906" s="2201"/>
      <c r="QYC906" s="2201"/>
      <c r="QYD906" s="2201"/>
      <c r="QYE906" s="2201"/>
      <c r="QYF906" s="2201"/>
      <c r="QYG906" s="2201"/>
      <c r="QYH906" s="2201"/>
      <c r="QYI906" s="2201"/>
      <c r="QYJ906" s="2201"/>
      <c r="QYK906" s="2201"/>
      <c r="QYL906" s="2201"/>
      <c r="QYM906" s="2201"/>
      <c r="QYN906" s="2201"/>
      <c r="QYO906" s="2201"/>
      <c r="QYP906" s="2201"/>
      <c r="QYQ906" s="2201"/>
      <c r="QYR906" s="2201"/>
      <c r="QYS906" s="2201"/>
      <c r="QYT906" s="2201"/>
      <c r="QYU906" s="2201"/>
      <c r="QYV906" s="2201"/>
      <c r="QYW906" s="2201"/>
      <c r="QYX906" s="2201"/>
      <c r="QYY906" s="2201"/>
      <c r="QYZ906" s="2201"/>
      <c r="QZA906" s="2201"/>
      <c r="QZB906" s="2201"/>
      <c r="QZC906" s="2201"/>
      <c r="QZD906" s="2201"/>
      <c r="QZE906" s="2201"/>
      <c r="QZF906" s="2201"/>
      <c r="QZG906" s="2201"/>
      <c r="QZH906" s="2201"/>
      <c r="QZI906" s="2201"/>
      <c r="QZJ906" s="2201"/>
      <c r="QZK906" s="2201"/>
      <c r="QZL906" s="2201"/>
      <c r="QZM906" s="2201"/>
      <c r="QZN906" s="2201"/>
      <c r="QZO906" s="2201"/>
      <c r="QZP906" s="2201"/>
      <c r="QZQ906" s="2201"/>
      <c r="QZR906" s="2201"/>
      <c r="QZS906" s="2201"/>
      <c r="QZT906" s="2201"/>
      <c r="QZU906" s="2201"/>
      <c r="QZV906" s="2201"/>
      <c r="QZW906" s="2201"/>
      <c r="QZX906" s="2201"/>
      <c r="QZY906" s="2201"/>
      <c r="QZZ906" s="2201"/>
      <c r="RAA906" s="2201"/>
      <c r="RAB906" s="2201"/>
      <c r="RAC906" s="2201"/>
      <c r="RAD906" s="2201"/>
      <c r="RAE906" s="2201"/>
      <c r="RAF906" s="2201"/>
      <c r="RAG906" s="2201"/>
      <c r="RAH906" s="2201"/>
      <c r="RAI906" s="2201"/>
      <c r="RAJ906" s="2201"/>
      <c r="RAK906" s="2201"/>
      <c r="RAL906" s="2201"/>
      <c r="RAM906" s="2201"/>
      <c r="RAN906" s="2201"/>
      <c r="RAO906" s="2201"/>
      <c r="RAP906" s="2201"/>
      <c r="RAQ906" s="2201"/>
      <c r="RAR906" s="2201"/>
      <c r="RAS906" s="2201"/>
      <c r="RAT906" s="2201"/>
      <c r="RAU906" s="2201"/>
      <c r="RAV906" s="2201"/>
      <c r="RAW906" s="2201"/>
      <c r="RAX906" s="2201"/>
      <c r="RAY906" s="2201"/>
      <c r="RAZ906" s="2201"/>
      <c r="RBA906" s="2201"/>
      <c r="RBB906" s="2201"/>
      <c r="RBC906" s="2201"/>
      <c r="RBD906" s="2201"/>
      <c r="RBE906" s="2201"/>
      <c r="RBF906" s="2201"/>
      <c r="RBG906" s="2201"/>
      <c r="RBH906" s="2201"/>
      <c r="RBI906" s="2201"/>
      <c r="RBJ906" s="2201"/>
      <c r="RBK906" s="2201"/>
      <c r="RBL906" s="2201"/>
      <c r="RBM906" s="2201"/>
      <c r="RBN906" s="2201"/>
      <c r="RBO906" s="2201"/>
      <c r="RBP906" s="2201"/>
      <c r="RBQ906" s="2201"/>
      <c r="RBR906" s="2201"/>
      <c r="RBS906" s="2201"/>
      <c r="RBT906" s="2201"/>
      <c r="RBU906" s="2201"/>
      <c r="RBV906" s="2201"/>
      <c r="RBW906" s="2201"/>
      <c r="RBX906" s="2201"/>
      <c r="RBY906" s="2201"/>
      <c r="RBZ906" s="2201"/>
      <c r="RCA906" s="2201"/>
      <c r="RCB906" s="2201"/>
      <c r="RCC906" s="2201"/>
      <c r="RCD906" s="2201"/>
      <c r="RCE906" s="2201"/>
      <c r="RCF906" s="2201"/>
      <c r="RCG906" s="2201"/>
      <c r="RCH906" s="2201"/>
      <c r="RCI906" s="2201"/>
      <c r="RCJ906" s="2201"/>
      <c r="RCK906" s="2201"/>
      <c r="RCL906" s="2201"/>
      <c r="RCM906" s="2201"/>
      <c r="RCN906" s="2201"/>
      <c r="RCO906" s="2201"/>
      <c r="RCP906" s="2201"/>
      <c r="RCQ906" s="2201"/>
      <c r="RCR906" s="2201"/>
      <c r="RCS906" s="2201"/>
      <c r="RCT906" s="2201"/>
      <c r="RCU906" s="2201"/>
      <c r="RCV906" s="2201"/>
      <c r="RCW906" s="2201"/>
      <c r="RCX906" s="2201"/>
      <c r="RCY906" s="2201"/>
      <c r="RCZ906" s="2201"/>
      <c r="RDA906" s="2201"/>
      <c r="RDB906" s="2201"/>
      <c r="RDC906" s="2201"/>
      <c r="RDD906" s="2201"/>
      <c r="RDE906" s="2201"/>
      <c r="RDF906" s="2201"/>
      <c r="RDG906" s="2201"/>
      <c r="RDH906" s="2201"/>
      <c r="RDI906" s="2201"/>
      <c r="RDJ906" s="2201"/>
      <c r="RDK906" s="2201"/>
      <c r="RDL906" s="2201"/>
      <c r="RDM906" s="2201"/>
      <c r="RDN906" s="2201"/>
      <c r="RDO906" s="2201"/>
      <c r="RDP906" s="2201"/>
      <c r="RDQ906" s="2201"/>
      <c r="RDR906" s="2201"/>
      <c r="RDS906" s="2201"/>
      <c r="RDW906" s="2201"/>
      <c r="RDX906" s="2201"/>
      <c r="RDY906" s="2201"/>
      <c r="RDZ906" s="2201"/>
      <c r="REA906" s="2201"/>
      <c r="REB906" s="2201"/>
      <c r="REC906" s="2201"/>
      <c r="RED906" s="2201"/>
      <c r="REE906" s="2201"/>
      <c r="REF906" s="2201"/>
      <c r="REG906" s="2201"/>
      <c r="REH906" s="2201"/>
      <c r="REI906" s="2201"/>
      <c r="REJ906" s="2201"/>
      <c r="REK906" s="2201"/>
      <c r="REL906" s="2201"/>
      <c r="REM906" s="2201"/>
      <c r="REN906" s="2201"/>
      <c r="REO906" s="2201"/>
      <c r="REP906" s="2201"/>
      <c r="REQ906" s="2201"/>
      <c r="RER906" s="2201"/>
      <c r="RES906" s="2201"/>
      <c r="RET906" s="2201"/>
      <c r="REU906" s="2201"/>
      <c r="REV906" s="2201"/>
      <c r="REW906" s="2201"/>
      <c r="REX906" s="2201"/>
      <c r="REY906" s="2201"/>
      <c r="REZ906" s="2201"/>
      <c r="RFA906" s="2201"/>
      <c r="RFB906" s="2201"/>
      <c r="RFC906" s="2201"/>
      <c r="RFD906" s="2201"/>
      <c r="RFE906" s="2201"/>
      <c r="RFF906" s="2201"/>
      <c r="RFG906" s="2201"/>
      <c r="RFH906" s="2201"/>
      <c r="RFI906" s="2201"/>
      <c r="RFJ906" s="2201"/>
      <c r="RFK906" s="2201"/>
      <c r="RFL906" s="2201"/>
      <c r="RFM906" s="2201"/>
      <c r="RFN906" s="2201"/>
      <c r="RFO906" s="2201"/>
      <c r="RFP906" s="2201"/>
      <c r="RFQ906" s="2201"/>
      <c r="RFR906" s="2201"/>
      <c r="RFS906" s="2201"/>
      <c r="RFT906" s="2201"/>
      <c r="RFU906" s="2201"/>
      <c r="RFV906" s="2201"/>
      <c r="RFW906" s="2201"/>
      <c r="RFX906" s="2201"/>
      <c r="RFY906" s="2201"/>
      <c r="RFZ906" s="2201"/>
      <c r="RGA906" s="2201"/>
      <c r="RGB906" s="2201"/>
      <c r="RGC906" s="2201"/>
      <c r="RGD906" s="2201"/>
      <c r="RGE906" s="2201"/>
      <c r="RGF906" s="2201"/>
      <c r="RGG906" s="2201"/>
      <c r="RGH906" s="2201"/>
      <c r="RGI906" s="2201"/>
      <c r="RGJ906" s="2201"/>
      <c r="RGK906" s="2201"/>
      <c r="RGL906" s="2201"/>
      <c r="RGM906" s="2201"/>
      <c r="RGN906" s="2201"/>
      <c r="RGO906" s="2201"/>
      <c r="RGP906" s="2201"/>
      <c r="RGQ906" s="2201"/>
      <c r="RGR906" s="2201"/>
      <c r="RGS906" s="2201"/>
      <c r="RGT906" s="2201"/>
      <c r="RGU906" s="2201"/>
      <c r="RGV906" s="2201"/>
      <c r="RGW906" s="2201"/>
      <c r="RGX906" s="2201"/>
      <c r="RGY906" s="2201"/>
      <c r="RGZ906" s="2201"/>
      <c r="RHA906" s="2201"/>
      <c r="RHB906" s="2201"/>
      <c r="RHC906" s="2201"/>
      <c r="RHD906" s="2201"/>
      <c r="RHE906" s="2201"/>
      <c r="RHF906" s="2201"/>
      <c r="RHG906" s="2201"/>
      <c r="RHH906" s="2201"/>
      <c r="RHI906" s="2201"/>
      <c r="RHJ906" s="2201"/>
      <c r="RHK906" s="2201"/>
      <c r="RHL906" s="2201"/>
      <c r="RHM906" s="2201"/>
      <c r="RHN906" s="2201"/>
      <c r="RHO906" s="2201"/>
      <c r="RHP906" s="2201"/>
      <c r="RHQ906" s="2201"/>
      <c r="RHR906" s="2201"/>
      <c r="RHS906" s="2201"/>
      <c r="RHT906" s="2201"/>
      <c r="RHU906" s="2201"/>
      <c r="RHV906" s="2201"/>
      <c r="RHW906" s="2201"/>
      <c r="RHX906" s="2201"/>
      <c r="RHY906" s="2201"/>
      <c r="RHZ906" s="2201"/>
      <c r="RIA906" s="2201"/>
      <c r="RIB906" s="2201"/>
      <c r="RIC906" s="2201"/>
      <c r="RID906" s="2201"/>
      <c r="RIE906" s="2201"/>
      <c r="RIF906" s="2201"/>
      <c r="RIG906" s="2201"/>
      <c r="RIH906" s="2201"/>
      <c r="RII906" s="2201"/>
      <c r="RIJ906" s="2201"/>
      <c r="RIK906" s="2201"/>
      <c r="RIL906" s="2201"/>
      <c r="RIM906" s="2201"/>
      <c r="RIN906" s="2201"/>
      <c r="RIO906" s="2201"/>
      <c r="RIP906" s="2201"/>
      <c r="RIQ906" s="2201"/>
      <c r="RIR906" s="2201"/>
      <c r="RIS906" s="2201"/>
      <c r="RIT906" s="2201"/>
      <c r="RIU906" s="2201"/>
      <c r="RIV906" s="2201"/>
      <c r="RIW906" s="2201"/>
      <c r="RIX906" s="2201"/>
      <c r="RIY906" s="2201"/>
      <c r="RIZ906" s="2201"/>
      <c r="RJA906" s="2201"/>
      <c r="RJB906" s="2201"/>
      <c r="RJC906" s="2201"/>
      <c r="RJD906" s="2201"/>
      <c r="RJE906" s="2201"/>
      <c r="RJF906" s="2201"/>
      <c r="RJG906" s="2201"/>
      <c r="RJH906" s="2201"/>
      <c r="RJI906" s="2201"/>
      <c r="RJJ906" s="2201"/>
      <c r="RJK906" s="2201"/>
      <c r="RJL906" s="2201"/>
      <c r="RJM906" s="2201"/>
      <c r="RJN906" s="2201"/>
      <c r="RJO906" s="2201"/>
      <c r="RJP906" s="2201"/>
      <c r="RJQ906" s="2201"/>
      <c r="RJR906" s="2201"/>
      <c r="RJS906" s="2201"/>
      <c r="RJT906" s="2201"/>
      <c r="RJU906" s="2201"/>
      <c r="RJV906" s="2201"/>
      <c r="RJW906" s="2201"/>
      <c r="RJX906" s="2201"/>
      <c r="RJY906" s="2201"/>
      <c r="RJZ906" s="2201"/>
      <c r="RKA906" s="2201"/>
      <c r="RKB906" s="2201"/>
      <c r="RKC906" s="2201"/>
      <c r="RKD906" s="2201"/>
      <c r="RKE906" s="2201"/>
      <c r="RKF906" s="2201"/>
      <c r="RKG906" s="2201"/>
      <c r="RKH906" s="2201"/>
      <c r="RKI906" s="2201"/>
      <c r="RKJ906" s="2201"/>
      <c r="RKK906" s="2201"/>
      <c r="RKL906" s="2201"/>
      <c r="RKM906" s="2201"/>
      <c r="RKN906" s="2201"/>
      <c r="RKO906" s="2201"/>
      <c r="RKP906" s="2201"/>
      <c r="RKQ906" s="2201"/>
      <c r="RKR906" s="2201"/>
      <c r="RKS906" s="2201"/>
      <c r="RKT906" s="2201"/>
      <c r="RKU906" s="2201"/>
      <c r="RKV906" s="2201"/>
      <c r="RKW906" s="2201"/>
      <c r="RKX906" s="2201"/>
      <c r="RKY906" s="2201"/>
      <c r="RKZ906" s="2201"/>
      <c r="RLA906" s="2201"/>
      <c r="RLB906" s="2201"/>
      <c r="RLC906" s="2201"/>
      <c r="RLD906" s="2201"/>
      <c r="RLE906" s="2201"/>
      <c r="RLF906" s="2201"/>
      <c r="RLG906" s="2201"/>
      <c r="RLH906" s="2201"/>
      <c r="RLI906" s="2201"/>
      <c r="RLJ906" s="2201"/>
      <c r="RLK906" s="2201"/>
      <c r="RLL906" s="2201"/>
      <c r="RLM906" s="2201"/>
      <c r="RLN906" s="2201"/>
      <c r="RLO906" s="2201"/>
      <c r="RLP906" s="2201"/>
      <c r="RLQ906" s="2201"/>
      <c r="RLR906" s="2201"/>
      <c r="RLS906" s="2201"/>
      <c r="RLT906" s="2201"/>
      <c r="RLU906" s="2201"/>
      <c r="RLV906" s="2201"/>
      <c r="RLW906" s="2201"/>
      <c r="RLX906" s="2201"/>
      <c r="RLY906" s="2201"/>
      <c r="RLZ906" s="2201"/>
      <c r="RMA906" s="2201"/>
      <c r="RMB906" s="2201"/>
      <c r="RMC906" s="2201"/>
      <c r="RMD906" s="2201"/>
      <c r="RME906" s="2201"/>
      <c r="RMF906" s="2201"/>
      <c r="RMG906" s="2201"/>
      <c r="RMH906" s="2201"/>
      <c r="RMI906" s="2201"/>
      <c r="RMJ906" s="2201"/>
      <c r="RMK906" s="2201"/>
      <c r="RML906" s="2201"/>
      <c r="RMM906" s="2201"/>
      <c r="RMN906" s="2201"/>
      <c r="RMO906" s="2201"/>
      <c r="RMP906" s="2201"/>
      <c r="RMQ906" s="2201"/>
      <c r="RMR906" s="2201"/>
      <c r="RMS906" s="2201"/>
      <c r="RMT906" s="2201"/>
      <c r="RMU906" s="2201"/>
      <c r="RMV906" s="2201"/>
      <c r="RMW906" s="2201"/>
      <c r="RMX906" s="2201"/>
      <c r="RMY906" s="2201"/>
      <c r="RMZ906" s="2201"/>
      <c r="RNA906" s="2201"/>
      <c r="RNB906" s="2201"/>
      <c r="RNC906" s="2201"/>
      <c r="RND906" s="2201"/>
      <c r="RNE906" s="2201"/>
      <c r="RNF906" s="2201"/>
      <c r="RNG906" s="2201"/>
      <c r="RNH906" s="2201"/>
      <c r="RNI906" s="2201"/>
      <c r="RNJ906" s="2201"/>
      <c r="RNK906" s="2201"/>
      <c r="RNL906" s="2201"/>
      <c r="RNM906" s="2201"/>
      <c r="RNN906" s="2201"/>
      <c r="RNO906" s="2201"/>
      <c r="RNS906" s="2201"/>
      <c r="RNT906" s="2201"/>
      <c r="RNU906" s="2201"/>
      <c r="RNV906" s="2201"/>
      <c r="RNW906" s="2201"/>
      <c r="RNX906" s="2201"/>
      <c r="RNY906" s="2201"/>
      <c r="RNZ906" s="2201"/>
      <c r="ROA906" s="2201"/>
      <c r="ROB906" s="2201"/>
      <c r="ROC906" s="2201"/>
      <c r="ROD906" s="2201"/>
      <c r="ROE906" s="2201"/>
      <c r="ROF906" s="2201"/>
      <c r="ROG906" s="2201"/>
      <c r="ROH906" s="2201"/>
      <c r="ROI906" s="2201"/>
      <c r="ROJ906" s="2201"/>
      <c r="ROK906" s="2201"/>
      <c r="ROL906" s="2201"/>
      <c r="ROM906" s="2201"/>
      <c r="RON906" s="2201"/>
      <c r="ROO906" s="2201"/>
      <c r="ROP906" s="2201"/>
      <c r="ROQ906" s="2201"/>
      <c r="ROR906" s="2201"/>
      <c r="ROS906" s="2201"/>
      <c r="ROT906" s="2201"/>
      <c r="ROU906" s="2201"/>
      <c r="ROV906" s="2201"/>
      <c r="ROW906" s="2201"/>
      <c r="ROX906" s="2201"/>
      <c r="ROY906" s="2201"/>
      <c r="ROZ906" s="2201"/>
      <c r="RPA906" s="2201"/>
      <c r="RPB906" s="2201"/>
      <c r="RPC906" s="2201"/>
      <c r="RPD906" s="2201"/>
      <c r="RPE906" s="2201"/>
      <c r="RPF906" s="2201"/>
      <c r="RPG906" s="2201"/>
      <c r="RPH906" s="2201"/>
      <c r="RPI906" s="2201"/>
      <c r="RPJ906" s="2201"/>
      <c r="RPK906" s="2201"/>
      <c r="RPL906" s="2201"/>
      <c r="RPM906" s="2201"/>
      <c r="RPN906" s="2201"/>
      <c r="RPO906" s="2201"/>
      <c r="RPP906" s="2201"/>
      <c r="RPQ906" s="2201"/>
      <c r="RPR906" s="2201"/>
      <c r="RPS906" s="2201"/>
      <c r="RPT906" s="2201"/>
      <c r="RPU906" s="2201"/>
      <c r="RPV906" s="2201"/>
      <c r="RPW906" s="2201"/>
      <c r="RPX906" s="2201"/>
      <c r="RPY906" s="2201"/>
      <c r="RPZ906" s="2201"/>
      <c r="RQA906" s="2201"/>
      <c r="RQB906" s="2201"/>
      <c r="RQC906" s="2201"/>
      <c r="RQD906" s="2201"/>
      <c r="RQE906" s="2201"/>
      <c r="RQF906" s="2201"/>
      <c r="RQG906" s="2201"/>
      <c r="RQH906" s="2201"/>
      <c r="RQI906" s="2201"/>
      <c r="RQJ906" s="2201"/>
      <c r="RQK906" s="2201"/>
      <c r="RQL906" s="2201"/>
      <c r="RQM906" s="2201"/>
      <c r="RQN906" s="2201"/>
      <c r="RQO906" s="2201"/>
      <c r="RQP906" s="2201"/>
      <c r="RQQ906" s="2201"/>
      <c r="RQR906" s="2201"/>
      <c r="RQS906" s="2201"/>
      <c r="RQT906" s="2201"/>
      <c r="RQU906" s="2201"/>
      <c r="RQV906" s="2201"/>
      <c r="RQW906" s="2201"/>
      <c r="RQX906" s="2201"/>
      <c r="RQY906" s="2201"/>
      <c r="RQZ906" s="2201"/>
      <c r="RRA906" s="2201"/>
      <c r="RRB906" s="2201"/>
      <c r="RRC906" s="2201"/>
      <c r="RRD906" s="2201"/>
      <c r="RRE906" s="2201"/>
      <c r="RRF906" s="2201"/>
      <c r="RRG906" s="2201"/>
      <c r="RRH906" s="2201"/>
      <c r="RRI906" s="2201"/>
      <c r="RRJ906" s="2201"/>
      <c r="RRK906" s="2201"/>
      <c r="RRL906" s="2201"/>
      <c r="RRM906" s="2201"/>
      <c r="RRN906" s="2201"/>
      <c r="RRO906" s="2201"/>
      <c r="RRP906" s="2201"/>
      <c r="RRQ906" s="2201"/>
      <c r="RRR906" s="2201"/>
      <c r="RRS906" s="2201"/>
      <c r="RRT906" s="2201"/>
      <c r="RRU906" s="2201"/>
      <c r="RRV906" s="2201"/>
      <c r="RRW906" s="2201"/>
      <c r="RRX906" s="2201"/>
      <c r="RRY906" s="2201"/>
      <c r="RRZ906" s="2201"/>
      <c r="RSA906" s="2201"/>
      <c r="RSB906" s="2201"/>
      <c r="RSC906" s="2201"/>
      <c r="RSD906" s="2201"/>
      <c r="RSE906" s="2201"/>
      <c r="RSF906" s="2201"/>
      <c r="RSG906" s="2201"/>
      <c r="RSH906" s="2201"/>
      <c r="RSI906" s="2201"/>
      <c r="RSJ906" s="2201"/>
      <c r="RSK906" s="2201"/>
      <c r="RSL906" s="2201"/>
      <c r="RSM906" s="2201"/>
      <c r="RSN906" s="2201"/>
      <c r="RSO906" s="2201"/>
      <c r="RSP906" s="2201"/>
      <c r="RSQ906" s="2201"/>
      <c r="RSR906" s="2201"/>
      <c r="RSS906" s="2201"/>
      <c r="RST906" s="2201"/>
      <c r="RSU906" s="2201"/>
      <c r="RSV906" s="2201"/>
      <c r="RSW906" s="2201"/>
      <c r="RSX906" s="2201"/>
      <c r="RSY906" s="2201"/>
      <c r="RSZ906" s="2201"/>
      <c r="RTA906" s="2201"/>
      <c r="RTB906" s="2201"/>
      <c r="RTC906" s="2201"/>
      <c r="RTD906" s="2201"/>
      <c r="RTE906" s="2201"/>
      <c r="RTF906" s="2201"/>
      <c r="RTG906" s="2201"/>
      <c r="RTH906" s="2201"/>
      <c r="RTI906" s="2201"/>
      <c r="RTJ906" s="2201"/>
      <c r="RTK906" s="2201"/>
      <c r="RTL906" s="2201"/>
      <c r="RTM906" s="2201"/>
      <c r="RTN906" s="2201"/>
      <c r="RTO906" s="2201"/>
      <c r="RTP906" s="2201"/>
      <c r="RTQ906" s="2201"/>
      <c r="RTR906" s="2201"/>
      <c r="RTS906" s="2201"/>
      <c r="RTT906" s="2201"/>
      <c r="RTU906" s="2201"/>
      <c r="RTV906" s="2201"/>
      <c r="RTW906" s="2201"/>
      <c r="RTX906" s="2201"/>
      <c r="RTY906" s="2201"/>
      <c r="RTZ906" s="2201"/>
      <c r="RUA906" s="2201"/>
      <c r="RUB906" s="2201"/>
      <c r="RUC906" s="2201"/>
      <c r="RUD906" s="2201"/>
      <c r="RUE906" s="2201"/>
      <c r="RUF906" s="2201"/>
      <c r="RUG906" s="2201"/>
      <c r="RUH906" s="2201"/>
      <c r="RUI906" s="2201"/>
      <c r="RUJ906" s="2201"/>
      <c r="RUK906" s="2201"/>
      <c r="RUL906" s="2201"/>
      <c r="RUM906" s="2201"/>
      <c r="RUN906" s="2201"/>
      <c r="RUO906" s="2201"/>
      <c r="RUP906" s="2201"/>
      <c r="RUQ906" s="2201"/>
      <c r="RUR906" s="2201"/>
      <c r="RUS906" s="2201"/>
      <c r="RUT906" s="2201"/>
      <c r="RUU906" s="2201"/>
      <c r="RUV906" s="2201"/>
      <c r="RUW906" s="2201"/>
      <c r="RUX906" s="2201"/>
      <c r="RUY906" s="2201"/>
      <c r="RUZ906" s="2201"/>
      <c r="RVA906" s="2201"/>
      <c r="RVB906" s="2201"/>
      <c r="RVC906" s="2201"/>
      <c r="RVD906" s="2201"/>
      <c r="RVE906" s="2201"/>
      <c r="RVF906" s="2201"/>
      <c r="RVG906" s="2201"/>
      <c r="RVH906" s="2201"/>
      <c r="RVI906" s="2201"/>
      <c r="RVJ906" s="2201"/>
      <c r="RVK906" s="2201"/>
      <c r="RVL906" s="2201"/>
      <c r="RVM906" s="2201"/>
      <c r="RVN906" s="2201"/>
      <c r="RVO906" s="2201"/>
      <c r="RVP906" s="2201"/>
      <c r="RVQ906" s="2201"/>
      <c r="RVR906" s="2201"/>
      <c r="RVS906" s="2201"/>
      <c r="RVT906" s="2201"/>
      <c r="RVU906" s="2201"/>
      <c r="RVV906" s="2201"/>
      <c r="RVW906" s="2201"/>
      <c r="RVX906" s="2201"/>
      <c r="RVY906" s="2201"/>
      <c r="RVZ906" s="2201"/>
      <c r="RWA906" s="2201"/>
      <c r="RWB906" s="2201"/>
      <c r="RWC906" s="2201"/>
      <c r="RWD906" s="2201"/>
      <c r="RWE906" s="2201"/>
      <c r="RWF906" s="2201"/>
      <c r="RWG906" s="2201"/>
      <c r="RWH906" s="2201"/>
      <c r="RWI906" s="2201"/>
      <c r="RWJ906" s="2201"/>
      <c r="RWK906" s="2201"/>
      <c r="RWL906" s="2201"/>
      <c r="RWM906" s="2201"/>
      <c r="RWN906" s="2201"/>
      <c r="RWO906" s="2201"/>
      <c r="RWP906" s="2201"/>
      <c r="RWQ906" s="2201"/>
      <c r="RWR906" s="2201"/>
      <c r="RWS906" s="2201"/>
      <c r="RWT906" s="2201"/>
      <c r="RWU906" s="2201"/>
      <c r="RWV906" s="2201"/>
      <c r="RWW906" s="2201"/>
      <c r="RWX906" s="2201"/>
      <c r="RWY906" s="2201"/>
      <c r="RWZ906" s="2201"/>
      <c r="RXA906" s="2201"/>
      <c r="RXB906" s="2201"/>
      <c r="RXC906" s="2201"/>
      <c r="RXD906" s="2201"/>
      <c r="RXE906" s="2201"/>
      <c r="RXF906" s="2201"/>
      <c r="RXG906" s="2201"/>
      <c r="RXH906" s="2201"/>
      <c r="RXI906" s="2201"/>
      <c r="RXJ906" s="2201"/>
      <c r="RXK906" s="2201"/>
      <c r="RXO906" s="2201"/>
      <c r="RXP906" s="2201"/>
      <c r="RXQ906" s="2201"/>
      <c r="RXR906" s="2201"/>
      <c r="RXS906" s="2201"/>
      <c r="RXT906" s="2201"/>
      <c r="RXU906" s="2201"/>
      <c r="RXV906" s="2201"/>
      <c r="RXW906" s="2201"/>
      <c r="RXX906" s="2201"/>
      <c r="RXY906" s="2201"/>
      <c r="RXZ906" s="2201"/>
      <c r="RYA906" s="2201"/>
      <c r="RYB906" s="2201"/>
      <c r="RYC906" s="2201"/>
      <c r="RYD906" s="2201"/>
      <c r="RYE906" s="2201"/>
      <c r="RYF906" s="2201"/>
      <c r="RYG906" s="2201"/>
      <c r="RYH906" s="2201"/>
      <c r="RYI906" s="2201"/>
      <c r="RYJ906" s="2201"/>
      <c r="RYK906" s="2201"/>
      <c r="RYL906" s="2201"/>
      <c r="RYM906" s="2201"/>
      <c r="RYN906" s="2201"/>
      <c r="RYO906" s="2201"/>
      <c r="RYP906" s="2201"/>
      <c r="RYQ906" s="2201"/>
      <c r="RYR906" s="2201"/>
      <c r="RYS906" s="2201"/>
      <c r="RYT906" s="2201"/>
      <c r="RYU906" s="2201"/>
      <c r="RYV906" s="2201"/>
      <c r="RYW906" s="2201"/>
      <c r="RYX906" s="2201"/>
      <c r="RYY906" s="2201"/>
      <c r="RYZ906" s="2201"/>
      <c r="RZA906" s="2201"/>
      <c r="RZB906" s="2201"/>
      <c r="RZC906" s="2201"/>
      <c r="RZD906" s="2201"/>
      <c r="RZE906" s="2201"/>
      <c r="RZF906" s="2201"/>
      <c r="RZG906" s="2201"/>
      <c r="RZH906" s="2201"/>
      <c r="RZI906" s="2201"/>
      <c r="RZJ906" s="2201"/>
      <c r="RZK906" s="2201"/>
      <c r="RZL906" s="2201"/>
      <c r="RZM906" s="2201"/>
      <c r="RZN906" s="2201"/>
      <c r="RZO906" s="2201"/>
      <c r="RZP906" s="2201"/>
      <c r="RZQ906" s="2201"/>
      <c r="RZR906" s="2201"/>
      <c r="RZS906" s="2201"/>
      <c r="RZT906" s="2201"/>
      <c r="RZU906" s="2201"/>
      <c r="RZV906" s="2201"/>
      <c r="RZW906" s="2201"/>
      <c r="RZX906" s="2201"/>
      <c r="RZY906" s="2201"/>
      <c r="RZZ906" s="2201"/>
      <c r="SAA906" s="2201"/>
      <c r="SAB906" s="2201"/>
      <c r="SAC906" s="2201"/>
      <c r="SAD906" s="2201"/>
      <c r="SAE906" s="2201"/>
      <c r="SAF906" s="2201"/>
      <c r="SAG906" s="2201"/>
      <c r="SAH906" s="2201"/>
      <c r="SAI906" s="2201"/>
      <c r="SAJ906" s="2201"/>
      <c r="SAK906" s="2201"/>
      <c r="SAL906" s="2201"/>
      <c r="SAM906" s="2201"/>
      <c r="SAN906" s="2201"/>
      <c r="SAO906" s="2201"/>
      <c r="SAP906" s="2201"/>
      <c r="SAQ906" s="2201"/>
      <c r="SAR906" s="2201"/>
      <c r="SAS906" s="2201"/>
      <c r="SAT906" s="2201"/>
      <c r="SAU906" s="2201"/>
      <c r="SAV906" s="2201"/>
      <c r="SAW906" s="2201"/>
      <c r="SAX906" s="2201"/>
      <c r="SAY906" s="2201"/>
      <c r="SAZ906" s="2201"/>
      <c r="SBA906" s="2201"/>
      <c r="SBB906" s="2201"/>
      <c r="SBC906" s="2201"/>
      <c r="SBD906" s="2201"/>
      <c r="SBE906" s="2201"/>
      <c r="SBF906" s="2201"/>
      <c r="SBG906" s="2201"/>
      <c r="SBH906" s="2201"/>
      <c r="SBI906" s="2201"/>
      <c r="SBJ906" s="2201"/>
      <c r="SBK906" s="2201"/>
      <c r="SBL906" s="2201"/>
      <c r="SBM906" s="2201"/>
      <c r="SBN906" s="2201"/>
      <c r="SBO906" s="2201"/>
      <c r="SBP906" s="2201"/>
      <c r="SBQ906" s="2201"/>
      <c r="SBR906" s="2201"/>
      <c r="SBS906" s="2201"/>
      <c r="SBT906" s="2201"/>
      <c r="SBU906" s="2201"/>
      <c r="SBV906" s="2201"/>
      <c r="SBW906" s="2201"/>
      <c r="SBX906" s="2201"/>
      <c r="SBY906" s="2201"/>
      <c r="SBZ906" s="2201"/>
      <c r="SCA906" s="2201"/>
      <c r="SCB906" s="2201"/>
      <c r="SCC906" s="2201"/>
      <c r="SCD906" s="2201"/>
      <c r="SCE906" s="2201"/>
      <c r="SCF906" s="2201"/>
      <c r="SCG906" s="2201"/>
      <c r="SCH906" s="2201"/>
      <c r="SCI906" s="2201"/>
      <c r="SCJ906" s="2201"/>
      <c r="SCK906" s="2201"/>
      <c r="SCL906" s="2201"/>
      <c r="SCM906" s="2201"/>
      <c r="SCN906" s="2201"/>
      <c r="SCO906" s="2201"/>
      <c r="SCP906" s="2201"/>
      <c r="SCQ906" s="2201"/>
      <c r="SCR906" s="2201"/>
      <c r="SCS906" s="2201"/>
      <c r="SCT906" s="2201"/>
      <c r="SCU906" s="2201"/>
      <c r="SCV906" s="2201"/>
      <c r="SCW906" s="2201"/>
      <c r="SCX906" s="2201"/>
      <c r="SCY906" s="2201"/>
      <c r="SCZ906" s="2201"/>
      <c r="SDA906" s="2201"/>
      <c r="SDB906" s="2201"/>
      <c r="SDC906" s="2201"/>
      <c r="SDD906" s="2201"/>
      <c r="SDE906" s="2201"/>
      <c r="SDF906" s="2201"/>
      <c r="SDG906" s="2201"/>
      <c r="SDH906" s="2201"/>
      <c r="SDI906" s="2201"/>
      <c r="SDJ906" s="2201"/>
      <c r="SDK906" s="2201"/>
      <c r="SDL906" s="2201"/>
      <c r="SDM906" s="2201"/>
      <c r="SDN906" s="2201"/>
      <c r="SDO906" s="2201"/>
      <c r="SDP906" s="2201"/>
      <c r="SDQ906" s="2201"/>
      <c r="SDR906" s="2201"/>
      <c r="SDS906" s="2201"/>
      <c r="SDT906" s="2201"/>
      <c r="SDU906" s="2201"/>
      <c r="SDV906" s="2201"/>
      <c r="SDW906" s="2201"/>
      <c r="SDX906" s="2201"/>
      <c r="SDY906" s="2201"/>
      <c r="SDZ906" s="2201"/>
      <c r="SEA906" s="2201"/>
      <c r="SEB906" s="2201"/>
      <c r="SEC906" s="2201"/>
      <c r="SED906" s="2201"/>
      <c r="SEE906" s="2201"/>
      <c r="SEF906" s="2201"/>
      <c r="SEG906" s="2201"/>
      <c r="SEH906" s="2201"/>
      <c r="SEI906" s="2201"/>
      <c r="SEJ906" s="2201"/>
      <c r="SEK906" s="2201"/>
      <c r="SEL906" s="2201"/>
      <c r="SEM906" s="2201"/>
      <c r="SEN906" s="2201"/>
      <c r="SEO906" s="2201"/>
      <c r="SEP906" s="2201"/>
      <c r="SEQ906" s="2201"/>
      <c r="SER906" s="2201"/>
      <c r="SES906" s="2201"/>
      <c r="SET906" s="2201"/>
      <c r="SEU906" s="2201"/>
      <c r="SEV906" s="2201"/>
      <c r="SEW906" s="2201"/>
      <c r="SEX906" s="2201"/>
      <c r="SEY906" s="2201"/>
      <c r="SEZ906" s="2201"/>
      <c r="SFA906" s="2201"/>
      <c r="SFB906" s="2201"/>
      <c r="SFC906" s="2201"/>
      <c r="SFD906" s="2201"/>
      <c r="SFE906" s="2201"/>
      <c r="SFF906" s="2201"/>
      <c r="SFG906" s="2201"/>
      <c r="SFH906" s="2201"/>
      <c r="SFI906" s="2201"/>
      <c r="SFJ906" s="2201"/>
      <c r="SFK906" s="2201"/>
      <c r="SFL906" s="2201"/>
      <c r="SFM906" s="2201"/>
      <c r="SFN906" s="2201"/>
      <c r="SFO906" s="2201"/>
      <c r="SFP906" s="2201"/>
      <c r="SFQ906" s="2201"/>
      <c r="SFR906" s="2201"/>
      <c r="SFS906" s="2201"/>
      <c r="SFT906" s="2201"/>
      <c r="SFU906" s="2201"/>
      <c r="SFV906" s="2201"/>
      <c r="SFW906" s="2201"/>
      <c r="SFX906" s="2201"/>
      <c r="SFY906" s="2201"/>
      <c r="SFZ906" s="2201"/>
      <c r="SGA906" s="2201"/>
      <c r="SGB906" s="2201"/>
      <c r="SGC906" s="2201"/>
      <c r="SGD906" s="2201"/>
      <c r="SGE906" s="2201"/>
      <c r="SGF906" s="2201"/>
      <c r="SGG906" s="2201"/>
      <c r="SGH906" s="2201"/>
      <c r="SGI906" s="2201"/>
      <c r="SGJ906" s="2201"/>
      <c r="SGK906" s="2201"/>
      <c r="SGL906" s="2201"/>
      <c r="SGM906" s="2201"/>
      <c r="SGN906" s="2201"/>
      <c r="SGO906" s="2201"/>
      <c r="SGP906" s="2201"/>
      <c r="SGQ906" s="2201"/>
      <c r="SGR906" s="2201"/>
      <c r="SGS906" s="2201"/>
      <c r="SGT906" s="2201"/>
      <c r="SGU906" s="2201"/>
      <c r="SGV906" s="2201"/>
      <c r="SGW906" s="2201"/>
      <c r="SGX906" s="2201"/>
      <c r="SGY906" s="2201"/>
      <c r="SGZ906" s="2201"/>
      <c r="SHA906" s="2201"/>
      <c r="SHB906" s="2201"/>
      <c r="SHC906" s="2201"/>
      <c r="SHD906" s="2201"/>
      <c r="SHE906" s="2201"/>
      <c r="SHF906" s="2201"/>
      <c r="SHG906" s="2201"/>
      <c r="SHK906" s="2201"/>
      <c r="SHL906" s="2201"/>
      <c r="SHM906" s="2201"/>
      <c r="SHN906" s="2201"/>
      <c r="SHO906" s="2201"/>
      <c r="SHP906" s="2201"/>
      <c r="SHQ906" s="2201"/>
      <c r="SHR906" s="2201"/>
      <c r="SHS906" s="2201"/>
      <c r="SHT906" s="2201"/>
      <c r="SHU906" s="2201"/>
      <c r="SHV906" s="2201"/>
      <c r="SHW906" s="2201"/>
      <c r="SHX906" s="2201"/>
      <c r="SHY906" s="2201"/>
      <c r="SHZ906" s="2201"/>
      <c r="SIA906" s="2201"/>
      <c r="SIB906" s="2201"/>
      <c r="SIC906" s="2201"/>
      <c r="SID906" s="2201"/>
      <c r="SIE906" s="2201"/>
      <c r="SIF906" s="2201"/>
      <c r="SIG906" s="2201"/>
      <c r="SIH906" s="2201"/>
      <c r="SII906" s="2201"/>
      <c r="SIJ906" s="2201"/>
      <c r="SIK906" s="2201"/>
      <c r="SIL906" s="2201"/>
      <c r="SIM906" s="2201"/>
      <c r="SIN906" s="2201"/>
      <c r="SIO906" s="2201"/>
      <c r="SIP906" s="2201"/>
      <c r="SIQ906" s="2201"/>
      <c r="SIR906" s="2201"/>
      <c r="SIS906" s="2201"/>
      <c r="SIT906" s="2201"/>
      <c r="SIU906" s="2201"/>
      <c r="SIV906" s="2201"/>
      <c r="SIW906" s="2201"/>
      <c r="SIX906" s="2201"/>
      <c r="SIY906" s="2201"/>
      <c r="SIZ906" s="2201"/>
      <c r="SJA906" s="2201"/>
      <c r="SJB906" s="2201"/>
      <c r="SJC906" s="2201"/>
      <c r="SJD906" s="2201"/>
      <c r="SJE906" s="2201"/>
      <c r="SJF906" s="2201"/>
      <c r="SJG906" s="2201"/>
      <c r="SJH906" s="2201"/>
      <c r="SJI906" s="2201"/>
      <c r="SJJ906" s="2201"/>
      <c r="SJK906" s="2201"/>
      <c r="SJL906" s="2201"/>
      <c r="SJM906" s="2201"/>
      <c r="SJN906" s="2201"/>
      <c r="SJO906" s="2201"/>
      <c r="SJP906" s="2201"/>
      <c r="SJQ906" s="2201"/>
      <c r="SJR906" s="2201"/>
      <c r="SJS906" s="2201"/>
      <c r="SJT906" s="2201"/>
      <c r="SJU906" s="2201"/>
      <c r="SJV906" s="2201"/>
      <c r="SJW906" s="2201"/>
      <c r="SJX906" s="2201"/>
      <c r="SJY906" s="2201"/>
      <c r="SJZ906" s="2201"/>
      <c r="SKA906" s="2201"/>
      <c r="SKB906" s="2201"/>
      <c r="SKC906" s="2201"/>
      <c r="SKD906" s="2201"/>
      <c r="SKE906" s="2201"/>
      <c r="SKF906" s="2201"/>
      <c r="SKG906" s="2201"/>
      <c r="SKH906" s="2201"/>
      <c r="SKI906" s="2201"/>
      <c r="SKJ906" s="2201"/>
      <c r="SKK906" s="2201"/>
      <c r="SKL906" s="2201"/>
      <c r="SKM906" s="2201"/>
      <c r="SKN906" s="2201"/>
      <c r="SKO906" s="2201"/>
      <c r="SKP906" s="2201"/>
      <c r="SKQ906" s="2201"/>
      <c r="SKR906" s="2201"/>
      <c r="SKS906" s="2201"/>
      <c r="SKT906" s="2201"/>
      <c r="SKU906" s="2201"/>
      <c r="SKV906" s="2201"/>
      <c r="SKW906" s="2201"/>
      <c r="SKX906" s="2201"/>
      <c r="SKY906" s="2201"/>
      <c r="SKZ906" s="2201"/>
      <c r="SLA906" s="2201"/>
      <c r="SLB906" s="2201"/>
      <c r="SLC906" s="2201"/>
      <c r="SLD906" s="2201"/>
      <c r="SLE906" s="2201"/>
      <c r="SLF906" s="2201"/>
      <c r="SLG906" s="2201"/>
      <c r="SLH906" s="2201"/>
      <c r="SLI906" s="2201"/>
      <c r="SLJ906" s="2201"/>
      <c r="SLK906" s="2201"/>
      <c r="SLL906" s="2201"/>
      <c r="SLM906" s="2201"/>
      <c r="SLN906" s="2201"/>
      <c r="SLO906" s="2201"/>
      <c r="SLP906" s="2201"/>
      <c r="SLQ906" s="2201"/>
      <c r="SLR906" s="2201"/>
      <c r="SLS906" s="2201"/>
      <c r="SLT906" s="2201"/>
      <c r="SLU906" s="2201"/>
      <c r="SLV906" s="2201"/>
      <c r="SLW906" s="2201"/>
      <c r="SLX906" s="2201"/>
      <c r="SLY906" s="2201"/>
      <c r="SLZ906" s="2201"/>
      <c r="SMA906" s="2201"/>
      <c r="SMB906" s="2201"/>
      <c r="SMC906" s="2201"/>
      <c r="SMD906" s="2201"/>
      <c r="SME906" s="2201"/>
      <c r="SMF906" s="2201"/>
      <c r="SMG906" s="2201"/>
      <c r="SMH906" s="2201"/>
      <c r="SMI906" s="2201"/>
      <c r="SMJ906" s="2201"/>
      <c r="SMK906" s="2201"/>
      <c r="SML906" s="2201"/>
      <c r="SMM906" s="2201"/>
      <c r="SMN906" s="2201"/>
      <c r="SMO906" s="2201"/>
      <c r="SMP906" s="2201"/>
      <c r="SMQ906" s="2201"/>
      <c r="SMR906" s="2201"/>
      <c r="SMS906" s="2201"/>
      <c r="SMT906" s="2201"/>
      <c r="SMU906" s="2201"/>
      <c r="SMV906" s="2201"/>
      <c r="SMW906" s="2201"/>
      <c r="SMX906" s="2201"/>
      <c r="SMY906" s="2201"/>
      <c r="SMZ906" s="2201"/>
      <c r="SNA906" s="2201"/>
      <c r="SNB906" s="2201"/>
      <c r="SNC906" s="2201"/>
      <c r="SND906" s="2201"/>
      <c r="SNE906" s="2201"/>
      <c r="SNF906" s="2201"/>
      <c r="SNG906" s="2201"/>
      <c r="SNH906" s="2201"/>
      <c r="SNI906" s="2201"/>
      <c r="SNJ906" s="2201"/>
      <c r="SNK906" s="2201"/>
      <c r="SNL906" s="2201"/>
      <c r="SNM906" s="2201"/>
      <c r="SNN906" s="2201"/>
      <c r="SNO906" s="2201"/>
      <c r="SNP906" s="2201"/>
      <c r="SNQ906" s="2201"/>
      <c r="SNR906" s="2201"/>
      <c r="SNS906" s="2201"/>
      <c r="SNT906" s="2201"/>
      <c r="SNU906" s="2201"/>
      <c r="SNV906" s="2201"/>
      <c r="SNW906" s="2201"/>
      <c r="SNX906" s="2201"/>
      <c r="SNY906" s="2201"/>
      <c r="SNZ906" s="2201"/>
      <c r="SOA906" s="2201"/>
      <c r="SOB906" s="2201"/>
      <c r="SOC906" s="2201"/>
      <c r="SOD906" s="2201"/>
      <c r="SOE906" s="2201"/>
      <c r="SOF906" s="2201"/>
      <c r="SOG906" s="2201"/>
      <c r="SOH906" s="2201"/>
      <c r="SOI906" s="2201"/>
      <c r="SOJ906" s="2201"/>
      <c r="SOK906" s="2201"/>
      <c r="SOL906" s="2201"/>
      <c r="SOM906" s="2201"/>
      <c r="SON906" s="2201"/>
      <c r="SOO906" s="2201"/>
      <c r="SOP906" s="2201"/>
      <c r="SOQ906" s="2201"/>
      <c r="SOR906" s="2201"/>
      <c r="SOS906" s="2201"/>
      <c r="SOT906" s="2201"/>
      <c r="SOU906" s="2201"/>
      <c r="SOV906" s="2201"/>
      <c r="SOW906" s="2201"/>
      <c r="SOX906" s="2201"/>
      <c r="SOY906" s="2201"/>
      <c r="SOZ906" s="2201"/>
      <c r="SPA906" s="2201"/>
      <c r="SPB906" s="2201"/>
      <c r="SPC906" s="2201"/>
      <c r="SPD906" s="2201"/>
      <c r="SPE906" s="2201"/>
      <c r="SPF906" s="2201"/>
      <c r="SPG906" s="2201"/>
      <c r="SPH906" s="2201"/>
      <c r="SPI906" s="2201"/>
      <c r="SPJ906" s="2201"/>
      <c r="SPK906" s="2201"/>
      <c r="SPL906" s="2201"/>
      <c r="SPM906" s="2201"/>
      <c r="SPN906" s="2201"/>
      <c r="SPO906" s="2201"/>
      <c r="SPP906" s="2201"/>
      <c r="SPQ906" s="2201"/>
      <c r="SPR906" s="2201"/>
      <c r="SPS906" s="2201"/>
      <c r="SPT906" s="2201"/>
      <c r="SPU906" s="2201"/>
      <c r="SPV906" s="2201"/>
      <c r="SPW906" s="2201"/>
      <c r="SPX906" s="2201"/>
      <c r="SPY906" s="2201"/>
      <c r="SPZ906" s="2201"/>
      <c r="SQA906" s="2201"/>
      <c r="SQB906" s="2201"/>
      <c r="SQC906" s="2201"/>
      <c r="SQD906" s="2201"/>
      <c r="SQE906" s="2201"/>
      <c r="SQF906" s="2201"/>
      <c r="SQG906" s="2201"/>
      <c r="SQH906" s="2201"/>
      <c r="SQI906" s="2201"/>
      <c r="SQJ906" s="2201"/>
      <c r="SQK906" s="2201"/>
      <c r="SQL906" s="2201"/>
      <c r="SQM906" s="2201"/>
      <c r="SQN906" s="2201"/>
      <c r="SQO906" s="2201"/>
      <c r="SQP906" s="2201"/>
      <c r="SQQ906" s="2201"/>
      <c r="SQR906" s="2201"/>
      <c r="SQS906" s="2201"/>
      <c r="SQT906" s="2201"/>
      <c r="SQU906" s="2201"/>
      <c r="SQV906" s="2201"/>
      <c r="SQW906" s="2201"/>
      <c r="SQX906" s="2201"/>
      <c r="SQY906" s="2201"/>
      <c r="SQZ906" s="2201"/>
      <c r="SRA906" s="2201"/>
      <c r="SRB906" s="2201"/>
      <c r="SRC906" s="2201"/>
      <c r="SRG906" s="2201"/>
      <c r="SRH906" s="2201"/>
      <c r="SRI906" s="2201"/>
      <c r="SRJ906" s="2201"/>
      <c r="SRK906" s="2201"/>
      <c r="SRL906" s="2201"/>
      <c r="SRM906" s="2201"/>
      <c r="SRN906" s="2201"/>
      <c r="SRO906" s="2201"/>
      <c r="SRP906" s="2201"/>
      <c r="SRQ906" s="2201"/>
      <c r="SRR906" s="2201"/>
      <c r="SRS906" s="2201"/>
      <c r="SRT906" s="2201"/>
      <c r="SRU906" s="2201"/>
      <c r="SRV906" s="2201"/>
      <c r="SRW906" s="2201"/>
      <c r="SRX906" s="2201"/>
      <c r="SRY906" s="2201"/>
      <c r="SRZ906" s="2201"/>
      <c r="SSA906" s="2201"/>
      <c r="SSB906" s="2201"/>
      <c r="SSC906" s="2201"/>
      <c r="SSD906" s="2201"/>
      <c r="SSE906" s="2201"/>
      <c r="SSF906" s="2201"/>
      <c r="SSG906" s="2201"/>
      <c r="SSH906" s="2201"/>
      <c r="SSI906" s="2201"/>
      <c r="SSJ906" s="2201"/>
      <c r="SSK906" s="2201"/>
      <c r="SSL906" s="2201"/>
      <c r="SSM906" s="2201"/>
      <c r="SSN906" s="2201"/>
      <c r="SSO906" s="2201"/>
      <c r="SSP906" s="2201"/>
      <c r="SSQ906" s="2201"/>
      <c r="SSR906" s="2201"/>
      <c r="SSS906" s="2201"/>
      <c r="SST906" s="2201"/>
      <c r="SSU906" s="2201"/>
      <c r="SSV906" s="2201"/>
      <c r="SSW906" s="2201"/>
      <c r="SSX906" s="2201"/>
      <c r="SSY906" s="2201"/>
      <c r="SSZ906" s="2201"/>
      <c r="STA906" s="2201"/>
      <c r="STB906" s="2201"/>
      <c r="STC906" s="2201"/>
      <c r="STD906" s="2201"/>
      <c r="STE906" s="2201"/>
      <c r="STF906" s="2201"/>
      <c r="STG906" s="2201"/>
      <c r="STH906" s="2201"/>
      <c r="STI906" s="2201"/>
      <c r="STJ906" s="2201"/>
      <c r="STK906" s="2201"/>
      <c r="STL906" s="2201"/>
      <c r="STM906" s="2201"/>
      <c r="STN906" s="2201"/>
      <c r="STO906" s="2201"/>
      <c r="STP906" s="2201"/>
      <c r="STQ906" s="2201"/>
      <c r="STR906" s="2201"/>
      <c r="STS906" s="2201"/>
      <c r="STT906" s="2201"/>
      <c r="STU906" s="2201"/>
      <c r="STV906" s="2201"/>
      <c r="STW906" s="2201"/>
      <c r="STX906" s="2201"/>
      <c r="STY906" s="2201"/>
      <c r="STZ906" s="2201"/>
      <c r="SUA906" s="2201"/>
      <c r="SUB906" s="2201"/>
      <c r="SUC906" s="2201"/>
      <c r="SUD906" s="2201"/>
      <c r="SUE906" s="2201"/>
      <c r="SUF906" s="2201"/>
      <c r="SUG906" s="2201"/>
      <c r="SUH906" s="2201"/>
      <c r="SUI906" s="2201"/>
      <c r="SUJ906" s="2201"/>
      <c r="SUK906" s="2201"/>
      <c r="SUL906" s="2201"/>
      <c r="SUM906" s="2201"/>
      <c r="SUN906" s="2201"/>
      <c r="SUO906" s="2201"/>
      <c r="SUP906" s="2201"/>
      <c r="SUQ906" s="2201"/>
      <c r="SUR906" s="2201"/>
      <c r="SUS906" s="2201"/>
      <c r="SUT906" s="2201"/>
      <c r="SUU906" s="2201"/>
      <c r="SUV906" s="2201"/>
      <c r="SUW906" s="2201"/>
      <c r="SUX906" s="2201"/>
      <c r="SUY906" s="2201"/>
      <c r="SUZ906" s="2201"/>
      <c r="SVA906" s="2201"/>
      <c r="SVB906" s="2201"/>
      <c r="SVC906" s="2201"/>
      <c r="SVD906" s="2201"/>
      <c r="SVE906" s="2201"/>
      <c r="SVF906" s="2201"/>
      <c r="SVG906" s="2201"/>
      <c r="SVH906" s="2201"/>
      <c r="SVI906" s="2201"/>
      <c r="SVJ906" s="2201"/>
      <c r="SVK906" s="2201"/>
      <c r="SVL906" s="2201"/>
      <c r="SVM906" s="2201"/>
      <c r="SVN906" s="2201"/>
      <c r="SVO906" s="2201"/>
      <c r="SVP906" s="2201"/>
      <c r="SVQ906" s="2201"/>
      <c r="SVR906" s="2201"/>
      <c r="SVS906" s="2201"/>
      <c r="SVT906" s="2201"/>
      <c r="SVU906" s="2201"/>
      <c r="SVV906" s="2201"/>
      <c r="SVW906" s="2201"/>
      <c r="SVX906" s="2201"/>
      <c r="SVY906" s="2201"/>
      <c r="SVZ906" s="2201"/>
      <c r="SWA906" s="2201"/>
      <c r="SWB906" s="2201"/>
      <c r="SWC906" s="2201"/>
      <c r="SWD906" s="2201"/>
      <c r="SWE906" s="2201"/>
      <c r="SWF906" s="2201"/>
      <c r="SWG906" s="2201"/>
      <c r="SWH906" s="2201"/>
      <c r="SWI906" s="2201"/>
      <c r="SWJ906" s="2201"/>
      <c r="SWK906" s="2201"/>
      <c r="SWL906" s="2201"/>
      <c r="SWM906" s="2201"/>
      <c r="SWN906" s="2201"/>
      <c r="SWO906" s="2201"/>
      <c r="SWP906" s="2201"/>
      <c r="SWQ906" s="2201"/>
      <c r="SWR906" s="2201"/>
      <c r="SWS906" s="2201"/>
      <c r="SWT906" s="2201"/>
      <c r="SWU906" s="2201"/>
      <c r="SWV906" s="2201"/>
      <c r="SWW906" s="2201"/>
      <c r="SWX906" s="2201"/>
      <c r="SWY906" s="2201"/>
      <c r="SWZ906" s="2201"/>
      <c r="SXA906" s="2201"/>
      <c r="SXB906" s="2201"/>
      <c r="SXC906" s="2201"/>
      <c r="SXD906" s="2201"/>
      <c r="SXE906" s="2201"/>
      <c r="SXF906" s="2201"/>
      <c r="SXG906" s="2201"/>
      <c r="SXH906" s="2201"/>
      <c r="SXI906" s="2201"/>
      <c r="SXJ906" s="2201"/>
      <c r="SXK906" s="2201"/>
      <c r="SXL906" s="2201"/>
      <c r="SXM906" s="2201"/>
      <c r="SXN906" s="2201"/>
      <c r="SXO906" s="2201"/>
      <c r="SXP906" s="2201"/>
      <c r="SXQ906" s="2201"/>
      <c r="SXR906" s="2201"/>
      <c r="SXS906" s="2201"/>
      <c r="SXT906" s="2201"/>
      <c r="SXU906" s="2201"/>
      <c r="SXV906" s="2201"/>
      <c r="SXW906" s="2201"/>
      <c r="SXX906" s="2201"/>
      <c r="SXY906" s="2201"/>
      <c r="SXZ906" s="2201"/>
      <c r="SYA906" s="2201"/>
      <c r="SYB906" s="2201"/>
      <c r="SYC906" s="2201"/>
      <c r="SYD906" s="2201"/>
      <c r="SYE906" s="2201"/>
      <c r="SYF906" s="2201"/>
      <c r="SYG906" s="2201"/>
      <c r="SYH906" s="2201"/>
      <c r="SYI906" s="2201"/>
      <c r="SYJ906" s="2201"/>
      <c r="SYK906" s="2201"/>
      <c r="SYL906" s="2201"/>
      <c r="SYM906" s="2201"/>
      <c r="SYN906" s="2201"/>
      <c r="SYO906" s="2201"/>
      <c r="SYP906" s="2201"/>
      <c r="SYQ906" s="2201"/>
      <c r="SYR906" s="2201"/>
      <c r="SYS906" s="2201"/>
      <c r="SYT906" s="2201"/>
      <c r="SYU906" s="2201"/>
      <c r="SYV906" s="2201"/>
      <c r="SYW906" s="2201"/>
      <c r="SYX906" s="2201"/>
      <c r="SYY906" s="2201"/>
      <c r="SYZ906" s="2201"/>
      <c r="SZA906" s="2201"/>
      <c r="SZB906" s="2201"/>
      <c r="SZC906" s="2201"/>
      <c r="SZD906" s="2201"/>
      <c r="SZE906" s="2201"/>
      <c r="SZF906" s="2201"/>
      <c r="SZG906" s="2201"/>
      <c r="SZH906" s="2201"/>
      <c r="SZI906" s="2201"/>
      <c r="SZJ906" s="2201"/>
      <c r="SZK906" s="2201"/>
      <c r="SZL906" s="2201"/>
      <c r="SZM906" s="2201"/>
      <c r="SZN906" s="2201"/>
      <c r="SZO906" s="2201"/>
      <c r="SZP906" s="2201"/>
      <c r="SZQ906" s="2201"/>
      <c r="SZR906" s="2201"/>
      <c r="SZS906" s="2201"/>
      <c r="SZT906" s="2201"/>
      <c r="SZU906" s="2201"/>
      <c r="SZV906" s="2201"/>
      <c r="SZW906" s="2201"/>
      <c r="SZX906" s="2201"/>
      <c r="SZY906" s="2201"/>
      <c r="SZZ906" s="2201"/>
      <c r="TAA906" s="2201"/>
      <c r="TAB906" s="2201"/>
      <c r="TAC906" s="2201"/>
      <c r="TAD906" s="2201"/>
      <c r="TAE906" s="2201"/>
      <c r="TAF906" s="2201"/>
      <c r="TAG906" s="2201"/>
      <c r="TAH906" s="2201"/>
      <c r="TAI906" s="2201"/>
      <c r="TAJ906" s="2201"/>
      <c r="TAK906" s="2201"/>
      <c r="TAL906" s="2201"/>
      <c r="TAM906" s="2201"/>
      <c r="TAN906" s="2201"/>
      <c r="TAO906" s="2201"/>
      <c r="TAP906" s="2201"/>
      <c r="TAQ906" s="2201"/>
      <c r="TAR906" s="2201"/>
      <c r="TAS906" s="2201"/>
      <c r="TAT906" s="2201"/>
      <c r="TAU906" s="2201"/>
      <c r="TAV906" s="2201"/>
      <c r="TAW906" s="2201"/>
      <c r="TAX906" s="2201"/>
      <c r="TAY906" s="2201"/>
      <c r="TBC906" s="2201"/>
      <c r="TBD906" s="2201"/>
      <c r="TBE906" s="2201"/>
      <c r="TBF906" s="2201"/>
      <c r="TBG906" s="2201"/>
      <c r="TBH906" s="2201"/>
      <c r="TBI906" s="2201"/>
      <c r="TBJ906" s="2201"/>
      <c r="TBK906" s="2201"/>
      <c r="TBL906" s="2201"/>
      <c r="TBM906" s="2201"/>
      <c r="TBN906" s="2201"/>
      <c r="TBO906" s="2201"/>
      <c r="TBP906" s="2201"/>
      <c r="TBQ906" s="2201"/>
      <c r="TBR906" s="2201"/>
      <c r="TBS906" s="2201"/>
      <c r="TBT906" s="2201"/>
      <c r="TBU906" s="2201"/>
      <c r="TBV906" s="2201"/>
      <c r="TBW906" s="2201"/>
      <c r="TBX906" s="2201"/>
      <c r="TBY906" s="2201"/>
      <c r="TBZ906" s="2201"/>
      <c r="TCA906" s="2201"/>
      <c r="TCB906" s="2201"/>
      <c r="TCC906" s="2201"/>
      <c r="TCD906" s="2201"/>
      <c r="TCE906" s="2201"/>
      <c r="TCF906" s="2201"/>
      <c r="TCG906" s="2201"/>
      <c r="TCH906" s="2201"/>
      <c r="TCI906" s="2201"/>
      <c r="TCJ906" s="2201"/>
      <c r="TCK906" s="2201"/>
      <c r="TCL906" s="2201"/>
      <c r="TCM906" s="2201"/>
      <c r="TCN906" s="2201"/>
      <c r="TCO906" s="2201"/>
      <c r="TCP906" s="2201"/>
      <c r="TCQ906" s="2201"/>
      <c r="TCR906" s="2201"/>
      <c r="TCS906" s="2201"/>
      <c r="TCT906" s="2201"/>
      <c r="TCU906" s="2201"/>
      <c r="TCV906" s="2201"/>
      <c r="TCW906" s="2201"/>
      <c r="TCX906" s="2201"/>
      <c r="TCY906" s="2201"/>
      <c r="TCZ906" s="2201"/>
      <c r="TDA906" s="2201"/>
      <c r="TDB906" s="2201"/>
      <c r="TDC906" s="2201"/>
      <c r="TDD906" s="2201"/>
      <c r="TDE906" s="2201"/>
      <c r="TDF906" s="2201"/>
      <c r="TDG906" s="2201"/>
      <c r="TDH906" s="2201"/>
      <c r="TDI906" s="2201"/>
      <c r="TDJ906" s="2201"/>
      <c r="TDK906" s="2201"/>
      <c r="TDL906" s="2201"/>
      <c r="TDM906" s="2201"/>
      <c r="TDN906" s="2201"/>
      <c r="TDO906" s="2201"/>
      <c r="TDP906" s="2201"/>
      <c r="TDQ906" s="2201"/>
      <c r="TDR906" s="2201"/>
      <c r="TDS906" s="2201"/>
      <c r="TDT906" s="2201"/>
      <c r="TDU906" s="2201"/>
      <c r="TDV906" s="2201"/>
      <c r="TDW906" s="2201"/>
      <c r="TDX906" s="2201"/>
      <c r="TDY906" s="2201"/>
      <c r="TDZ906" s="2201"/>
      <c r="TEA906" s="2201"/>
      <c r="TEB906" s="2201"/>
      <c r="TEC906" s="2201"/>
      <c r="TED906" s="2201"/>
      <c r="TEE906" s="2201"/>
      <c r="TEF906" s="2201"/>
      <c r="TEG906" s="2201"/>
      <c r="TEH906" s="2201"/>
      <c r="TEI906" s="2201"/>
      <c r="TEJ906" s="2201"/>
      <c r="TEK906" s="2201"/>
      <c r="TEL906" s="2201"/>
      <c r="TEM906" s="2201"/>
      <c r="TEN906" s="2201"/>
      <c r="TEO906" s="2201"/>
      <c r="TEP906" s="2201"/>
      <c r="TEQ906" s="2201"/>
      <c r="TER906" s="2201"/>
      <c r="TES906" s="2201"/>
      <c r="TET906" s="2201"/>
      <c r="TEU906" s="2201"/>
      <c r="TEV906" s="2201"/>
      <c r="TEW906" s="2201"/>
      <c r="TEX906" s="2201"/>
      <c r="TEY906" s="2201"/>
      <c r="TEZ906" s="2201"/>
      <c r="TFA906" s="2201"/>
      <c r="TFB906" s="2201"/>
      <c r="TFC906" s="2201"/>
      <c r="TFD906" s="2201"/>
      <c r="TFE906" s="2201"/>
      <c r="TFF906" s="2201"/>
      <c r="TFG906" s="2201"/>
      <c r="TFH906" s="2201"/>
      <c r="TFI906" s="2201"/>
      <c r="TFJ906" s="2201"/>
      <c r="TFK906" s="2201"/>
      <c r="TFL906" s="2201"/>
      <c r="TFM906" s="2201"/>
      <c r="TFN906" s="2201"/>
      <c r="TFO906" s="2201"/>
      <c r="TFP906" s="2201"/>
      <c r="TFQ906" s="2201"/>
      <c r="TFR906" s="2201"/>
      <c r="TFS906" s="2201"/>
      <c r="TFT906" s="2201"/>
      <c r="TFU906" s="2201"/>
      <c r="TFV906" s="2201"/>
      <c r="TFW906" s="2201"/>
      <c r="TFX906" s="2201"/>
      <c r="TFY906" s="2201"/>
      <c r="TFZ906" s="2201"/>
      <c r="TGA906" s="2201"/>
      <c r="TGB906" s="2201"/>
      <c r="TGC906" s="2201"/>
      <c r="TGD906" s="2201"/>
      <c r="TGE906" s="2201"/>
      <c r="TGF906" s="2201"/>
      <c r="TGG906" s="2201"/>
      <c r="TGH906" s="2201"/>
      <c r="TGI906" s="2201"/>
      <c r="TGJ906" s="2201"/>
      <c r="TGK906" s="2201"/>
      <c r="TGL906" s="2201"/>
      <c r="TGM906" s="2201"/>
      <c r="TGN906" s="2201"/>
      <c r="TGO906" s="2201"/>
      <c r="TGP906" s="2201"/>
      <c r="TGQ906" s="2201"/>
      <c r="TGR906" s="2201"/>
      <c r="TGS906" s="2201"/>
      <c r="TGT906" s="2201"/>
      <c r="TGU906" s="2201"/>
      <c r="TGV906" s="2201"/>
      <c r="TGW906" s="2201"/>
      <c r="TGX906" s="2201"/>
      <c r="TGY906" s="2201"/>
      <c r="TGZ906" s="2201"/>
      <c r="THA906" s="2201"/>
      <c r="THB906" s="2201"/>
      <c r="THC906" s="2201"/>
      <c r="THD906" s="2201"/>
      <c r="THE906" s="2201"/>
      <c r="THF906" s="2201"/>
      <c r="THG906" s="2201"/>
      <c r="THH906" s="2201"/>
      <c r="THI906" s="2201"/>
      <c r="THJ906" s="2201"/>
      <c r="THK906" s="2201"/>
      <c r="THL906" s="2201"/>
      <c r="THM906" s="2201"/>
      <c r="THN906" s="2201"/>
      <c r="THO906" s="2201"/>
      <c r="THP906" s="2201"/>
      <c r="THQ906" s="2201"/>
      <c r="THR906" s="2201"/>
      <c r="THS906" s="2201"/>
      <c r="THT906" s="2201"/>
      <c r="THU906" s="2201"/>
      <c r="THV906" s="2201"/>
      <c r="THW906" s="2201"/>
      <c r="THX906" s="2201"/>
      <c r="THY906" s="2201"/>
      <c r="THZ906" s="2201"/>
      <c r="TIA906" s="2201"/>
      <c r="TIB906" s="2201"/>
      <c r="TIC906" s="2201"/>
      <c r="TID906" s="2201"/>
      <c r="TIE906" s="2201"/>
      <c r="TIF906" s="2201"/>
      <c r="TIG906" s="2201"/>
      <c r="TIH906" s="2201"/>
      <c r="TII906" s="2201"/>
      <c r="TIJ906" s="2201"/>
      <c r="TIK906" s="2201"/>
      <c r="TIL906" s="2201"/>
      <c r="TIM906" s="2201"/>
      <c r="TIN906" s="2201"/>
      <c r="TIO906" s="2201"/>
      <c r="TIP906" s="2201"/>
      <c r="TIQ906" s="2201"/>
      <c r="TIR906" s="2201"/>
      <c r="TIS906" s="2201"/>
      <c r="TIT906" s="2201"/>
      <c r="TIU906" s="2201"/>
      <c r="TIV906" s="2201"/>
      <c r="TIW906" s="2201"/>
      <c r="TIX906" s="2201"/>
      <c r="TIY906" s="2201"/>
      <c r="TIZ906" s="2201"/>
      <c r="TJA906" s="2201"/>
      <c r="TJB906" s="2201"/>
      <c r="TJC906" s="2201"/>
      <c r="TJD906" s="2201"/>
      <c r="TJE906" s="2201"/>
      <c r="TJF906" s="2201"/>
      <c r="TJG906" s="2201"/>
      <c r="TJH906" s="2201"/>
      <c r="TJI906" s="2201"/>
      <c r="TJJ906" s="2201"/>
      <c r="TJK906" s="2201"/>
      <c r="TJL906" s="2201"/>
      <c r="TJM906" s="2201"/>
      <c r="TJN906" s="2201"/>
      <c r="TJO906" s="2201"/>
      <c r="TJP906" s="2201"/>
      <c r="TJQ906" s="2201"/>
      <c r="TJR906" s="2201"/>
      <c r="TJS906" s="2201"/>
      <c r="TJT906" s="2201"/>
      <c r="TJU906" s="2201"/>
      <c r="TJV906" s="2201"/>
      <c r="TJW906" s="2201"/>
      <c r="TJX906" s="2201"/>
      <c r="TJY906" s="2201"/>
      <c r="TJZ906" s="2201"/>
      <c r="TKA906" s="2201"/>
      <c r="TKB906" s="2201"/>
      <c r="TKC906" s="2201"/>
      <c r="TKD906" s="2201"/>
      <c r="TKE906" s="2201"/>
      <c r="TKF906" s="2201"/>
      <c r="TKG906" s="2201"/>
      <c r="TKH906" s="2201"/>
      <c r="TKI906" s="2201"/>
      <c r="TKJ906" s="2201"/>
      <c r="TKK906" s="2201"/>
      <c r="TKL906" s="2201"/>
      <c r="TKM906" s="2201"/>
      <c r="TKN906" s="2201"/>
      <c r="TKO906" s="2201"/>
      <c r="TKP906" s="2201"/>
      <c r="TKQ906" s="2201"/>
      <c r="TKR906" s="2201"/>
      <c r="TKS906" s="2201"/>
      <c r="TKT906" s="2201"/>
      <c r="TKU906" s="2201"/>
      <c r="TKY906" s="2201"/>
      <c r="TKZ906" s="2201"/>
      <c r="TLA906" s="2201"/>
      <c r="TLB906" s="2201"/>
      <c r="TLC906" s="2201"/>
      <c r="TLD906" s="2201"/>
      <c r="TLE906" s="2201"/>
      <c r="TLF906" s="2201"/>
      <c r="TLG906" s="2201"/>
      <c r="TLH906" s="2201"/>
      <c r="TLI906" s="2201"/>
      <c r="TLJ906" s="2201"/>
      <c r="TLK906" s="2201"/>
      <c r="TLL906" s="2201"/>
      <c r="TLM906" s="2201"/>
      <c r="TLN906" s="2201"/>
      <c r="TLO906" s="2201"/>
      <c r="TLP906" s="2201"/>
      <c r="TLQ906" s="2201"/>
      <c r="TLR906" s="2201"/>
      <c r="TLS906" s="2201"/>
      <c r="TLT906" s="2201"/>
      <c r="TLU906" s="2201"/>
      <c r="TLV906" s="2201"/>
      <c r="TLW906" s="2201"/>
      <c r="TLX906" s="2201"/>
      <c r="TLY906" s="2201"/>
      <c r="TLZ906" s="2201"/>
      <c r="TMA906" s="2201"/>
      <c r="TMB906" s="2201"/>
      <c r="TMC906" s="2201"/>
      <c r="TMD906" s="2201"/>
      <c r="TME906" s="2201"/>
      <c r="TMF906" s="2201"/>
      <c r="TMG906" s="2201"/>
      <c r="TMH906" s="2201"/>
      <c r="TMI906" s="2201"/>
      <c r="TMJ906" s="2201"/>
      <c r="TMK906" s="2201"/>
      <c r="TML906" s="2201"/>
      <c r="TMM906" s="2201"/>
      <c r="TMN906" s="2201"/>
      <c r="TMO906" s="2201"/>
      <c r="TMP906" s="2201"/>
      <c r="TMQ906" s="2201"/>
      <c r="TMR906" s="2201"/>
      <c r="TMS906" s="2201"/>
      <c r="TMT906" s="2201"/>
      <c r="TMU906" s="2201"/>
      <c r="TMV906" s="2201"/>
      <c r="TMW906" s="2201"/>
      <c r="TMX906" s="2201"/>
      <c r="TMY906" s="2201"/>
      <c r="TMZ906" s="2201"/>
      <c r="TNA906" s="2201"/>
      <c r="TNB906" s="2201"/>
      <c r="TNC906" s="2201"/>
      <c r="TND906" s="2201"/>
      <c r="TNE906" s="2201"/>
      <c r="TNF906" s="2201"/>
      <c r="TNG906" s="2201"/>
      <c r="TNH906" s="2201"/>
      <c r="TNI906" s="2201"/>
      <c r="TNJ906" s="2201"/>
      <c r="TNK906" s="2201"/>
      <c r="TNL906" s="2201"/>
      <c r="TNM906" s="2201"/>
      <c r="TNN906" s="2201"/>
      <c r="TNO906" s="2201"/>
      <c r="TNP906" s="2201"/>
      <c r="TNQ906" s="2201"/>
      <c r="TNR906" s="2201"/>
      <c r="TNS906" s="2201"/>
      <c r="TNT906" s="2201"/>
      <c r="TNU906" s="2201"/>
      <c r="TNV906" s="2201"/>
      <c r="TNW906" s="2201"/>
      <c r="TNX906" s="2201"/>
      <c r="TNY906" s="2201"/>
      <c r="TNZ906" s="2201"/>
      <c r="TOA906" s="2201"/>
      <c r="TOB906" s="2201"/>
      <c r="TOC906" s="2201"/>
      <c r="TOD906" s="2201"/>
      <c r="TOE906" s="2201"/>
      <c r="TOF906" s="2201"/>
      <c r="TOG906" s="2201"/>
      <c r="TOH906" s="2201"/>
      <c r="TOI906" s="2201"/>
      <c r="TOJ906" s="2201"/>
      <c r="TOK906" s="2201"/>
      <c r="TOL906" s="2201"/>
      <c r="TOM906" s="2201"/>
      <c r="TON906" s="2201"/>
      <c r="TOO906" s="2201"/>
      <c r="TOP906" s="2201"/>
      <c r="TOQ906" s="2201"/>
      <c r="TOR906" s="2201"/>
      <c r="TOS906" s="2201"/>
      <c r="TOT906" s="2201"/>
      <c r="TOU906" s="2201"/>
      <c r="TOV906" s="2201"/>
      <c r="TOW906" s="2201"/>
      <c r="TOX906" s="2201"/>
      <c r="TOY906" s="2201"/>
      <c r="TOZ906" s="2201"/>
      <c r="TPA906" s="2201"/>
      <c r="TPB906" s="2201"/>
      <c r="TPC906" s="2201"/>
      <c r="TPD906" s="2201"/>
      <c r="TPE906" s="2201"/>
      <c r="TPF906" s="2201"/>
      <c r="TPG906" s="2201"/>
      <c r="TPH906" s="2201"/>
      <c r="TPI906" s="2201"/>
      <c r="TPJ906" s="2201"/>
      <c r="TPK906" s="2201"/>
      <c r="TPL906" s="2201"/>
      <c r="TPM906" s="2201"/>
      <c r="TPN906" s="2201"/>
      <c r="TPO906" s="2201"/>
      <c r="TPP906" s="2201"/>
      <c r="TPQ906" s="2201"/>
      <c r="TPR906" s="2201"/>
      <c r="TPS906" s="2201"/>
      <c r="TPT906" s="2201"/>
      <c r="TPU906" s="2201"/>
      <c r="TPV906" s="2201"/>
      <c r="TPW906" s="2201"/>
      <c r="TPX906" s="2201"/>
      <c r="TPY906" s="2201"/>
      <c r="TPZ906" s="2201"/>
      <c r="TQA906" s="2201"/>
      <c r="TQB906" s="2201"/>
      <c r="TQC906" s="2201"/>
      <c r="TQD906" s="2201"/>
      <c r="TQE906" s="2201"/>
      <c r="TQF906" s="2201"/>
      <c r="TQG906" s="2201"/>
      <c r="TQH906" s="2201"/>
      <c r="TQI906" s="2201"/>
      <c r="TQJ906" s="2201"/>
      <c r="TQK906" s="2201"/>
      <c r="TQL906" s="2201"/>
      <c r="TQM906" s="2201"/>
      <c r="TQN906" s="2201"/>
      <c r="TQO906" s="2201"/>
      <c r="TQP906" s="2201"/>
      <c r="TQQ906" s="2201"/>
      <c r="TQR906" s="2201"/>
      <c r="TQS906" s="2201"/>
      <c r="TQT906" s="2201"/>
      <c r="TQU906" s="2201"/>
      <c r="TQV906" s="2201"/>
      <c r="TQW906" s="2201"/>
      <c r="TQX906" s="2201"/>
      <c r="TQY906" s="2201"/>
      <c r="TQZ906" s="2201"/>
      <c r="TRA906" s="2201"/>
      <c r="TRB906" s="2201"/>
      <c r="TRC906" s="2201"/>
      <c r="TRD906" s="2201"/>
      <c r="TRE906" s="2201"/>
      <c r="TRF906" s="2201"/>
      <c r="TRG906" s="2201"/>
      <c r="TRH906" s="2201"/>
      <c r="TRI906" s="2201"/>
      <c r="TRJ906" s="2201"/>
      <c r="TRK906" s="2201"/>
      <c r="TRL906" s="2201"/>
      <c r="TRM906" s="2201"/>
      <c r="TRN906" s="2201"/>
      <c r="TRO906" s="2201"/>
      <c r="TRP906" s="2201"/>
      <c r="TRQ906" s="2201"/>
      <c r="TRR906" s="2201"/>
      <c r="TRS906" s="2201"/>
      <c r="TRT906" s="2201"/>
      <c r="TRU906" s="2201"/>
      <c r="TRV906" s="2201"/>
      <c r="TRW906" s="2201"/>
      <c r="TRX906" s="2201"/>
      <c r="TRY906" s="2201"/>
      <c r="TRZ906" s="2201"/>
      <c r="TSA906" s="2201"/>
      <c r="TSB906" s="2201"/>
      <c r="TSC906" s="2201"/>
      <c r="TSD906" s="2201"/>
      <c r="TSE906" s="2201"/>
      <c r="TSF906" s="2201"/>
      <c r="TSG906" s="2201"/>
      <c r="TSH906" s="2201"/>
      <c r="TSI906" s="2201"/>
      <c r="TSJ906" s="2201"/>
      <c r="TSK906" s="2201"/>
      <c r="TSL906" s="2201"/>
      <c r="TSM906" s="2201"/>
      <c r="TSN906" s="2201"/>
      <c r="TSO906" s="2201"/>
      <c r="TSP906" s="2201"/>
      <c r="TSQ906" s="2201"/>
      <c r="TSR906" s="2201"/>
      <c r="TSS906" s="2201"/>
      <c r="TST906" s="2201"/>
      <c r="TSU906" s="2201"/>
      <c r="TSV906" s="2201"/>
      <c r="TSW906" s="2201"/>
      <c r="TSX906" s="2201"/>
      <c r="TSY906" s="2201"/>
      <c r="TSZ906" s="2201"/>
      <c r="TTA906" s="2201"/>
      <c r="TTB906" s="2201"/>
      <c r="TTC906" s="2201"/>
      <c r="TTD906" s="2201"/>
      <c r="TTE906" s="2201"/>
      <c r="TTF906" s="2201"/>
      <c r="TTG906" s="2201"/>
      <c r="TTH906" s="2201"/>
      <c r="TTI906" s="2201"/>
      <c r="TTJ906" s="2201"/>
      <c r="TTK906" s="2201"/>
      <c r="TTL906" s="2201"/>
      <c r="TTM906" s="2201"/>
      <c r="TTN906" s="2201"/>
      <c r="TTO906" s="2201"/>
      <c r="TTP906" s="2201"/>
      <c r="TTQ906" s="2201"/>
      <c r="TTR906" s="2201"/>
      <c r="TTS906" s="2201"/>
      <c r="TTT906" s="2201"/>
      <c r="TTU906" s="2201"/>
      <c r="TTV906" s="2201"/>
      <c r="TTW906" s="2201"/>
      <c r="TTX906" s="2201"/>
      <c r="TTY906" s="2201"/>
      <c r="TTZ906" s="2201"/>
      <c r="TUA906" s="2201"/>
      <c r="TUB906" s="2201"/>
      <c r="TUC906" s="2201"/>
      <c r="TUD906" s="2201"/>
      <c r="TUE906" s="2201"/>
      <c r="TUF906" s="2201"/>
      <c r="TUG906" s="2201"/>
      <c r="TUH906" s="2201"/>
      <c r="TUI906" s="2201"/>
      <c r="TUJ906" s="2201"/>
      <c r="TUK906" s="2201"/>
      <c r="TUL906" s="2201"/>
      <c r="TUM906" s="2201"/>
      <c r="TUN906" s="2201"/>
      <c r="TUO906" s="2201"/>
      <c r="TUP906" s="2201"/>
      <c r="TUQ906" s="2201"/>
      <c r="TUU906" s="2201"/>
      <c r="TUV906" s="2201"/>
      <c r="TUW906" s="2201"/>
      <c r="TUX906" s="2201"/>
      <c r="TUY906" s="2201"/>
      <c r="TUZ906" s="2201"/>
      <c r="TVA906" s="2201"/>
      <c r="TVB906" s="2201"/>
      <c r="TVC906" s="2201"/>
      <c r="TVD906" s="2201"/>
      <c r="TVE906" s="2201"/>
      <c r="TVF906" s="2201"/>
      <c r="TVG906" s="2201"/>
      <c r="TVH906" s="2201"/>
      <c r="TVI906" s="2201"/>
      <c r="TVJ906" s="2201"/>
      <c r="TVK906" s="2201"/>
      <c r="TVL906" s="2201"/>
      <c r="TVM906" s="2201"/>
      <c r="TVN906" s="2201"/>
      <c r="TVO906" s="2201"/>
      <c r="TVP906" s="2201"/>
      <c r="TVQ906" s="2201"/>
      <c r="TVR906" s="2201"/>
      <c r="TVS906" s="2201"/>
      <c r="TVT906" s="2201"/>
      <c r="TVU906" s="2201"/>
      <c r="TVV906" s="2201"/>
      <c r="TVW906" s="2201"/>
      <c r="TVX906" s="2201"/>
      <c r="TVY906" s="2201"/>
      <c r="TVZ906" s="2201"/>
      <c r="TWA906" s="2201"/>
      <c r="TWB906" s="2201"/>
      <c r="TWC906" s="2201"/>
      <c r="TWD906" s="2201"/>
      <c r="TWE906" s="2201"/>
      <c r="TWF906" s="2201"/>
      <c r="TWG906" s="2201"/>
      <c r="TWH906" s="2201"/>
      <c r="TWI906" s="2201"/>
      <c r="TWJ906" s="2201"/>
      <c r="TWK906" s="2201"/>
      <c r="TWL906" s="2201"/>
      <c r="TWM906" s="2201"/>
      <c r="TWN906" s="2201"/>
      <c r="TWO906" s="2201"/>
      <c r="TWP906" s="2201"/>
      <c r="TWQ906" s="2201"/>
      <c r="TWR906" s="2201"/>
      <c r="TWS906" s="2201"/>
      <c r="TWT906" s="2201"/>
      <c r="TWU906" s="2201"/>
      <c r="TWV906" s="2201"/>
      <c r="TWW906" s="2201"/>
      <c r="TWX906" s="2201"/>
      <c r="TWY906" s="2201"/>
      <c r="TWZ906" s="2201"/>
      <c r="TXA906" s="2201"/>
      <c r="TXB906" s="2201"/>
      <c r="TXC906" s="2201"/>
      <c r="TXD906" s="2201"/>
      <c r="TXE906" s="2201"/>
      <c r="TXF906" s="2201"/>
      <c r="TXG906" s="2201"/>
      <c r="TXH906" s="2201"/>
      <c r="TXI906" s="2201"/>
      <c r="TXJ906" s="2201"/>
      <c r="TXK906" s="2201"/>
      <c r="TXL906" s="2201"/>
      <c r="TXM906" s="2201"/>
      <c r="TXN906" s="2201"/>
      <c r="TXO906" s="2201"/>
      <c r="TXP906" s="2201"/>
      <c r="TXQ906" s="2201"/>
      <c r="TXR906" s="2201"/>
      <c r="TXS906" s="2201"/>
      <c r="TXT906" s="2201"/>
      <c r="TXU906" s="2201"/>
      <c r="TXV906" s="2201"/>
      <c r="TXW906" s="2201"/>
      <c r="TXX906" s="2201"/>
      <c r="TXY906" s="2201"/>
      <c r="TXZ906" s="2201"/>
      <c r="TYA906" s="2201"/>
      <c r="TYB906" s="2201"/>
      <c r="TYC906" s="2201"/>
      <c r="TYD906" s="2201"/>
      <c r="TYE906" s="2201"/>
      <c r="TYF906" s="2201"/>
      <c r="TYG906" s="2201"/>
      <c r="TYH906" s="2201"/>
      <c r="TYI906" s="2201"/>
      <c r="TYJ906" s="2201"/>
      <c r="TYK906" s="2201"/>
      <c r="TYL906" s="2201"/>
      <c r="TYM906" s="2201"/>
      <c r="TYN906" s="2201"/>
      <c r="TYO906" s="2201"/>
      <c r="TYP906" s="2201"/>
      <c r="TYQ906" s="2201"/>
      <c r="TYR906" s="2201"/>
      <c r="TYS906" s="2201"/>
      <c r="TYT906" s="2201"/>
      <c r="TYU906" s="2201"/>
      <c r="TYV906" s="2201"/>
      <c r="TYW906" s="2201"/>
      <c r="TYX906" s="2201"/>
      <c r="TYY906" s="2201"/>
      <c r="TYZ906" s="2201"/>
      <c r="TZA906" s="2201"/>
      <c r="TZB906" s="2201"/>
      <c r="TZC906" s="2201"/>
      <c r="TZD906" s="2201"/>
      <c r="TZE906" s="2201"/>
      <c r="TZF906" s="2201"/>
      <c r="TZG906" s="2201"/>
      <c r="TZH906" s="2201"/>
      <c r="TZI906" s="2201"/>
      <c r="TZJ906" s="2201"/>
      <c r="TZK906" s="2201"/>
      <c r="TZL906" s="2201"/>
      <c r="TZM906" s="2201"/>
      <c r="TZN906" s="2201"/>
      <c r="TZO906" s="2201"/>
      <c r="TZP906" s="2201"/>
      <c r="TZQ906" s="2201"/>
      <c r="TZR906" s="2201"/>
      <c r="TZS906" s="2201"/>
      <c r="TZT906" s="2201"/>
      <c r="TZU906" s="2201"/>
      <c r="TZV906" s="2201"/>
      <c r="TZW906" s="2201"/>
      <c r="TZX906" s="2201"/>
      <c r="TZY906" s="2201"/>
      <c r="TZZ906" s="2201"/>
      <c r="UAA906" s="2201"/>
      <c r="UAB906" s="2201"/>
      <c r="UAC906" s="2201"/>
      <c r="UAD906" s="2201"/>
      <c r="UAE906" s="2201"/>
      <c r="UAF906" s="2201"/>
      <c r="UAG906" s="2201"/>
      <c r="UAH906" s="2201"/>
      <c r="UAI906" s="2201"/>
      <c r="UAJ906" s="2201"/>
      <c r="UAK906" s="2201"/>
      <c r="UAL906" s="2201"/>
      <c r="UAM906" s="2201"/>
      <c r="UAN906" s="2201"/>
      <c r="UAO906" s="2201"/>
      <c r="UAP906" s="2201"/>
      <c r="UAQ906" s="2201"/>
      <c r="UAR906" s="2201"/>
      <c r="UAS906" s="2201"/>
      <c r="UAT906" s="2201"/>
      <c r="UAU906" s="2201"/>
      <c r="UAV906" s="2201"/>
      <c r="UAW906" s="2201"/>
      <c r="UAX906" s="2201"/>
      <c r="UAY906" s="2201"/>
      <c r="UAZ906" s="2201"/>
      <c r="UBA906" s="2201"/>
      <c r="UBB906" s="2201"/>
      <c r="UBC906" s="2201"/>
      <c r="UBD906" s="2201"/>
      <c r="UBE906" s="2201"/>
      <c r="UBF906" s="2201"/>
      <c r="UBG906" s="2201"/>
      <c r="UBH906" s="2201"/>
      <c r="UBI906" s="2201"/>
      <c r="UBJ906" s="2201"/>
      <c r="UBK906" s="2201"/>
      <c r="UBL906" s="2201"/>
      <c r="UBM906" s="2201"/>
      <c r="UBN906" s="2201"/>
      <c r="UBO906" s="2201"/>
      <c r="UBP906" s="2201"/>
      <c r="UBQ906" s="2201"/>
      <c r="UBR906" s="2201"/>
      <c r="UBS906" s="2201"/>
      <c r="UBT906" s="2201"/>
      <c r="UBU906" s="2201"/>
      <c r="UBV906" s="2201"/>
      <c r="UBW906" s="2201"/>
      <c r="UBX906" s="2201"/>
      <c r="UBY906" s="2201"/>
      <c r="UBZ906" s="2201"/>
      <c r="UCA906" s="2201"/>
      <c r="UCB906" s="2201"/>
      <c r="UCC906" s="2201"/>
      <c r="UCD906" s="2201"/>
      <c r="UCE906" s="2201"/>
      <c r="UCF906" s="2201"/>
      <c r="UCG906" s="2201"/>
      <c r="UCH906" s="2201"/>
      <c r="UCI906" s="2201"/>
      <c r="UCJ906" s="2201"/>
      <c r="UCK906" s="2201"/>
      <c r="UCL906" s="2201"/>
      <c r="UCM906" s="2201"/>
      <c r="UCN906" s="2201"/>
      <c r="UCO906" s="2201"/>
      <c r="UCP906" s="2201"/>
      <c r="UCQ906" s="2201"/>
      <c r="UCR906" s="2201"/>
      <c r="UCS906" s="2201"/>
      <c r="UCT906" s="2201"/>
      <c r="UCU906" s="2201"/>
      <c r="UCV906" s="2201"/>
      <c r="UCW906" s="2201"/>
      <c r="UCX906" s="2201"/>
      <c r="UCY906" s="2201"/>
      <c r="UCZ906" s="2201"/>
      <c r="UDA906" s="2201"/>
      <c r="UDB906" s="2201"/>
      <c r="UDC906" s="2201"/>
      <c r="UDD906" s="2201"/>
      <c r="UDE906" s="2201"/>
      <c r="UDF906" s="2201"/>
      <c r="UDG906" s="2201"/>
      <c r="UDH906" s="2201"/>
      <c r="UDI906" s="2201"/>
      <c r="UDJ906" s="2201"/>
      <c r="UDK906" s="2201"/>
      <c r="UDL906" s="2201"/>
      <c r="UDM906" s="2201"/>
      <c r="UDN906" s="2201"/>
      <c r="UDO906" s="2201"/>
      <c r="UDP906" s="2201"/>
      <c r="UDQ906" s="2201"/>
      <c r="UDR906" s="2201"/>
      <c r="UDS906" s="2201"/>
      <c r="UDT906" s="2201"/>
      <c r="UDU906" s="2201"/>
      <c r="UDV906" s="2201"/>
      <c r="UDW906" s="2201"/>
      <c r="UDX906" s="2201"/>
      <c r="UDY906" s="2201"/>
      <c r="UDZ906" s="2201"/>
      <c r="UEA906" s="2201"/>
      <c r="UEB906" s="2201"/>
      <c r="UEC906" s="2201"/>
      <c r="UED906" s="2201"/>
      <c r="UEE906" s="2201"/>
      <c r="UEF906" s="2201"/>
      <c r="UEG906" s="2201"/>
      <c r="UEH906" s="2201"/>
      <c r="UEI906" s="2201"/>
      <c r="UEJ906" s="2201"/>
      <c r="UEK906" s="2201"/>
      <c r="UEL906" s="2201"/>
      <c r="UEM906" s="2201"/>
      <c r="UEQ906" s="2201"/>
      <c r="UER906" s="2201"/>
      <c r="UES906" s="2201"/>
      <c r="UET906" s="2201"/>
      <c r="UEU906" s="2201"/>
      <c r="UEV906" s="2201"/>
      <c r="UEW906" s="2201"/>
      <c r="UEX906" s="2201"/>
      <c r="UEY906" s="2201"/>
      <c r="UEZ906" s="2201"/>
      <c r="UFA906" s="2201"/>
      <c r="UFB906" s="2201"/>
      <c r="UFC906" s="2201"/>
      <c r="UFD906" s="2201"/>
      <c r="UFE906" s="2201"/>
      <c r="UFF906" s="2201"/>
      <c r="UFG906" s="2201"/>
      <c r="UFH906" s="2201"/>
      <c r="UFI906" s="2201"/>
      <c r="UFJ906" s="2201"/>
      <c r="UFK906" s="2201"/>
      <c r="UFL906" s="2201"/>
      <c r="UFM906" s="2201"/>
      <c r="UFN906" s="2201"/>
      <c r="UFO906" s="2201"/>
      <c r="UFP906" s="2201"/>
      <c r="UFQ906" s="2201"/>
      <c r="UFR906" s="2201"/>
      <c r="UFS906" s="2201"/>
      <c r="UFT906" s="2201"/>
      <c r="UFU906" s="2201"/>
      <c r="UFV906" s="2201"/>
      <c r="UFW906" s="2201"/>
      <c r="UFX906" s="2201"/>
      <c r="UFY906" s="2201"/>
      <c r="UFZ906" s="2201"/>
      <c r="UGA906" s="2201"/>
      <c r="UGB906" s="2201"/>
      <c r="UGC906" s="2201"/>
      <c r="UGD906" s="2201"/>
      <c r="UGE906" s="2201"/>
      <c r="UGF906" s="2201"/>
      <c r="UGG906" s="2201"/>
      <c r="UGH906" s="2201"/>
      <c r="UGI906" s="2201"/>
      <c r="UGJ906" s="2201"/>
      <c r="UGK906" s="2201"/>
      <c r="UGL906" s="2201"/>
      <c r="UGM906" s="2201"/>
      <c r="UGN906" s="2201"/>
      <c r="UGO906" s="2201"/>
      <c r="UGP906" s="2201"/>
      <c r="UGQ906" s="2201"/>
      <c r="UGR906" s="2201"/>
      <c r="UGS906" s="2201"/>
      <c r="UGT906" s="2201"/>
      <c r="UGU906" s="2201"/>
      <c r="UGV906" s="2201"/>
      <c r="UGW906" s="2201"/>
      <c r="UGX906" s="2201"/>
      <c r="UGY906" s="2201"/>
      <c r="UGZ906" s="2201"/>
      <c r="UHA906" s="2201"/>
      <c r="UHB906" s="2201"/>
      <c r="UHC906" s="2201"/>
      <c r="UHD906" s="2201"/>
      <c r="UHE906" s="2201"/>
      <c r="UHF906" s="2201"/>
      <c r="UHG906" s="2201"/>
      <c r="UHH906" s="2201"/>
      <c r="UHI906" s="2201"/>
      <c r="UHJ906" s="2201"/>
      <c r="UHK906" s="2201"/>
      <c r="UHL906" s="2201"/>
      <c r="UHM906" s="2201"/>
      <c r="UHN906" s="2201"/>
      <c r="UHO906" s="2201"/>
      <c r="UHP906" s="2201"/>
      <c r="UHQ906" s="2201"/>
      <c r="UHR906" s="2201"/>
      <c r="UHS906" s="2201"/>
      <c r="UHT906" s="2201"/>
      <c r="UHU906" s="2201"/>
      <c r="UHV906" s="2201"/>
      <c r="UHW906" s="2201"/>
      <c r="UHX906" s="2201"/>
      <c r="UHY906" s="2201"/>
      <c r="UHZ906" s="2201"/>
      <c r="UIA906" s="2201"/>
      <c r="UIB906" s="2201"/>
      <c r="UIC906" s="2201"/>
      <c r="UID906" s="2201"/>
      <c r="UIE906" s="2201"/>
      <c r="UIF906" s="2201"/>
      <c r="UIG906" s="2201"/>
      <c r="UIH906" s="2201"/>
      <c r="UII906" s="2201"/>
      <c r="UIJ906" s="2201"/>
      <c r="UIK906" s="2201"/>
      <c r="UIL906" s="2201"/>
      <c r="UIM906" s="2201"/>
      <c r="UIN906" s="2201"/>
      <c r="UIO906" s="2201"/>
      <c r="UIP906" s="2201"/>
      <c r="UIQ906" s="2201"/>
      <c r="UIR906" s="2201"/>
      <c r="UIS906" s="2201"/>
      <c r="UIT906" s="2201"/>
      <c r="UIU906" s="2201"/>
      <c r="UIV906" s="2201"/>
      <c r="UIW906" s="2201"/>
      <c r="UIX906" s="2201"/>
      <c r="UIY906" s="2201"/>
      <c r="UIZ906" s="2201"/>
      <c r="UJA906" s="2201"/>
      <c r="UJB906" s="2201"/>
      <c r="UJC906" s="2201"/>
      <c r="UJD906" s="2201"/>
      <c r="UJE906" s="2201"/>
      <c r="UJF906" s="2201"/>
      <c r="UJG906" s="2201"/>
      <c r="UJH906" s="2201"/>
      <c r="UJI906" s="2201"/>
      <c r="UJJ906" s="2201"/>
      <c r="UJK906" s="2201"/>
      <c r="UJL906" s="2201"/>
      <c r="UJM906" s="2201"/>
      <c r="UJN906" s="2201"/>
      <c r="UJO906" s="2201"/>
      <c r="UJP906" s="2201"/>
      <c r="UJQ906" s="2201"/>
      <c r="UJR906" s="2201"/>
      <c r="UJS906" s="2201"/>
      <c r="UJT906" s="2201"/>
      <c r="UJU906" s="2201"/>
      <c r="UJV906" s="2201"/>
      <c r="UJW906" s="2201"/>
      <c r="UJX906" s="2201"/>
      <c r="UJY906" s="2201"/>
      <c r="UJZ906" s="2201"/>
      <c r="UKA906" s="2201"/>
      <c r="UKB906" s="2201"/>
      <c r="UKC906" s="2201"/>
      <c r="UKD906" s="2201"/>
      <c r="UKE906" s="2201"/>
      <c r="UKF906" s="2201"/>
      <c r="UKG906" s="2201"/>
      <c r="UKH906" s="2201"/>
      <c r="UKI906" s="2201"/>
      <c r="UKJ906" s="2201"/>
      <c r="UKK906" s="2201"/>
      <c r="UKL906" s="2201"/>
      <c r="UKM906" s="2201"/>
      <c r="UKN906" s="2201"/>
      <c r="UKO906" s="2201"/>
      <c r="UKP906" s="2201"/>
      <c r="UKQ906" s="2201"/>
      <c r="UKR906" s="2201"/>
      <c r="UKS906" s="2201"/>
      <c r="UKT906" s="2201"/>
      <c r="UKU906" s="2201"/>
      <c r="UKV906" s="2201"/>
      <c r="UKW906" s="2201"/>
      <c r="UKX906" s="2201"/>
      <c r="UKY906" s="2201"/>
      <c r="UKZ906" s="2201"/>
      <c r="ULA906" s="2201"/>
      <c r="ULB906" s="2201"/>
      <c r="ULC906" s="2201"/>
      <c r="ULD906" s="2201"/>
      <c r="ULE906" s="2201"/>
      <c r="ULF906" s="2201"/>
      <c r="ULG906" s="2201"/>
      <c r="ULH906" s="2201"/>
      <c r="ULI906" s="2201"/>
      <c r="ULJ906" s="2201"/>
      <c r="ULK906" s="2201"/>
      <c r="ULL906" s="2201"/>
      <c r="ULM906" s="2201"/>
      <c r="ULN906" s="2201"/>
      <c r="ULO906" s="2201"/>
      <c r="ULP906" s="2201"/>
      <c r="ULQ906" s="2201"/>
      <c r="ULR906" s="2201"/>
      <c r="ULS906" s="2201"/>
      <c r="ULT906" s="2201"/>
      <c r="ULU906" s="2201"/>
      <c r="ULV906" s="2201"/>
      <c r="ULW906" s="2201"/>
      <c r="ULX906" s="2201"/>
      <c r="ULY906" s="2201"/>
      <c r="ULZ906" s="2201"/>
      <c r="UMA906" s="2201"/>
      <c r="UMB906" s="2201"/>
      <c r="UMC906" s="2201"/>
      <c r="UMD906" s="2201"/>
      <c r="UME906" s="2201"/>
      <c r="UMF906" s="2201"/>
      <c r="UMG906" s="2201"/>
      <c r="UMH906" s="2201"/>
      <c r="UMI906" s="2201"/>
      <c r="UMJ906" s="2201"/>
      <c r="UMK906" s="2201"/>
      <c r="UML906" s="2201"/>
      <c r="UMM906" s="2201"/>
      <c r="UMN906" s="2201"/>
      <c r="UMO906" s="2201"/>
      <c r="UMP906" s="2201"/>
      <c r="UMQ906" s="2201"/>
      <c r="UMR906" s="2201"/>
      <c r="UMS906" s="2201"/>
      <c r="UMT906" s="2201"/>
      <c r="UMU906" s="2201"/>
      <c r="UMV906" s="2201"/>
      <c r="UMW906" s="2201"/>
      <c r="UMX906" s="2201"/>
      <c r="UMY906" s="2201"/>
      <c r="UMZ906" s="2201"/>
      <c r="UNA906" s="2201"/>
      <c r="UNB906" s="2201"/>
      <c r="UNC906" s="2201"/>
      <c r="UND906" s="2201"/>
      <c r="UNE906" s="2201"/>
      <c r="UNF906" s="2201"/>
      <c r="UNG906" s="2201"/>
      <c r="UNH906" s="2201"/>
      <c r="UNI906" s="2201"/>
      <c r="UNJ906" s="2201"/>
      <c r="UNK906" s="2201"/>
      <c r="UNL906" s="2201"/>
      <c r="UNM906" s="2201"/>
      <c r="UNN906" s="2201"/>
      <c r="UNO906" s="2201"/>
      <c r="UNP906" s="2201"/>
      <c r="UNQ906" s="2201"/>
      <c r="UNR906" s="2201"/>
      <c r="UNS906" s="2201"/>
      <c r="UNT906" s="2201"/>
      <c r="UNU906" s="2201"/>
      <c r="UNV906" s="2201"/>
      <c r="UNW906" s="2201"/>
      <c r="UNX906" s="2201"/>
      <c r="UNY906" s="2201"/>
      <c r="UNZ906" s="2201"/>
      <c r="UOA906" s="2201"/>
      <c r="UOB906" s="2201"/>
      <c r="UOC906" s="2201"/>
      <c r="UOD906" s="2201"/>
      <c r="UOE906" s="2201"/>
      <c r="UOF906" s="2201"/>
      <c r="UOG906" s="2201"/>
      <c r="UOH906" s="2201"/>
      <c r="UOI906" s="2201"/>
      <c r="UOM906" s="2201"/>
      <c r="UON906" s="2201"/>
      <c r="UOO906" s="2201"/>
      <c r="UOP906" s="2201"/>
      <c r="UOQ906" s="2201"/>
      <c r="UOR906" s="2201"/>
      <c r="UOS906" s="2201"/>
      <c r="UOT906" s="2201"/>
      <c r="UOU906" s="2201"/>
      <c r="UOV906" s="2201"/>
      <c r="UOW906" s="2201"/>
      <c r="UOX906" s="2201"/>
      <c r="UOY906" s="2201"/>
      <c r="UOZ906" s="2201"/>
      <c r="UPA906" s="2201"/>
      <c r="UPB906" s="2201"/>
      <c r="UPC906" s="2201"/>
      <c r="UPD906" s="2201"/>
      <c r="UPE906" s="2201"/>
      <c r="UPF906" s="2201"/>
      <c r="UPG906" s="2201"/>
      <c r="UPH906" s="2201"/>
      <c r="UPI906" s="2201"/>
      <c r="UPJ906" s="2201"/>
      <c r="UPK906" s="2201"/>
      <c r="UPL906" s="2201"/>
      <c r="UPM906" s="2201"/>
      <c r="UPN906" s="2201"/>
      <c r="UPO906" s="2201"/>
      <c r="UPP906" s="2201"/>
      <c r="UPQ906" s="2201"/>
      <c r="UPR906" s="2201"/>
      <c r="UPS906" s="2201"/>
      <c r="UPT906" s="2201"/>
      <c r="UPU906" s="2201"/>
      <c r="UPV906" s="2201"/>
      <c r="UPW906" s="2201"/>
      <c r="UPX906" s="2201"/>
      <c r="UPY906" s="2201"/>
      <c r="UPZ906" s="2201"/>
      <c r="UQA906" s="2201"/>
      <c r="UQB906" s="2201"/>
      <c r="UQC906" s="2201"/>
      <c r="UQD906" s="2201"/>
      <c r="UQE906" s="2201"/>
      <c r="UQF906" s="2201"/>
      <c r="UQG906" s="2201"/>
      <c r="UQH906" s="2201"/>
      <c r="UQI906" s="2201"/>
      <c r="UQJ906" s="2201"/>
      <c r="UQK906" s="2201"/>
      <c r="UQL906" s="2201"/>
      <c r="UQM906" s="2201"/>
      <c r="UQN906" s="2201"/>
      <c r="UQO906" s="2201"/>
      <c r="UQP906" s="2201"/>
      <c r="UQQ906" s="2201"/>
      <c r="UQR906" s="2201"/>
      <c r="UQS906" s="2201"/>
      <c r="UQT906" s="2201"/>
      <c r="UQU906" s="2201"/>
      <c r="UQV906" s="2201"/>
      <c r="UQW906" s="2201"/>
      <c r="UQX906" s="2201"/>
      <c r="UQY906" s="2201"/>
      <c r="UQZ906" s="2201"/>
      <c r="URA906" s="2201"/>
      <c r="URB906" s="2201"/>
      <c r="URC906" s="2201"/>
      <c r="URD906" s="2201"/>
      <c r="URE906" s="2201"/>
      <c r="URF906" s="2201"/>
      <c r="URG906" s="2201"/>
      <c r="URH906" s="2201"/>
      <c r="URI906" s="2201"/>
      <c r="URJ906" s="2201"/>
      <c r="URK906" s="2201"/>
      <c r="URL906" s="2201"/>
      <c r="URM906" s="2201"/>
      <c r="URN906" s="2201"/>
      <c r="URO906" s="2201"/>
      <c r="URP906" s="2201"/>
      <c r="URQ906" s="2201"/>
      <c r="URR906" s="2201"/>
      <c r="URS906" s="2201"/>
      <c r="URT906" s="2201"/>
      <c r="URU906" s="2201"/>
      <c r="URV906" s="2201"/>
      <c r="URW906" s="2201"/>
      <c r="URX906" s="2201"/>
      <c r="URY906" s="2201"/>
      <c r="URZ906" s="2201"/>
      <c r="USA906" s="2201"/>
      <c r="USB906" s="2201"/>
      <c r="USC906" s="2201"/>
      <c r="USD906" s="2201"/>
      <c r="USE906" s="2201"/>
      <c r="USF906" s="2201"/>
      <c r="USG906" s="2201"/>
      <c r="USH906" s="2201"/>
      <c r="USI906" s="2201"/>
      <c r="USJ906" s="2201"/>
      <c r="USK906" s="2201"/>
      <c r="USL906" s="2201"/>
      <c r="USM906" s="2201"/>
      <c r="USN906" s="2201"/>
      <c r="USO906" s="2201"/>
      <c r="USP906" s="2201"/>
      <c r="USQ906" s="2201"/>
      <c r="USR906" s="2201"/>
      <c r="USS906" s="2201"/>
      <c r="UST906" s="2201"/>
      <c r="USU906" s="2201"/>
      <c r="USV906" s="2201"/>
      <c r="USW906" s="2201"/>
      <c r="USX906" s="2201"/>
      <c r="USY906" s="2201"/>
      <c r="USZ906" s="2201"/>
      <c r="UTA906" s="2201"/>
      <c r="UTB906" s="2201"/>
      <c r="UTC906" s="2201"/>
      <c r="UTD906" s="2201"/>
      <c r="UTE906" s="2201"/>
      <c r="UTF906" s="2201"/>
      <c r="UTG906" s="2201"/>
      <c r="UTH906" s="2201"/>
      <c r="UTI906" s="2201"/>
      <c r="UTJ906" s="2201"/>
      <c r="UTK906" s="2201"/>
      <c r="UTL906" s="2201"/>
      <c r="UTM906" s="2201"/>
      <c r="UTN906" s="2201"/>
      <c r="UTO906" s="2201"/>
      <c r="UTP906" s="2201"/>
      <c r="UTQ906" s="2201"/>
      <c r="UTR906" s="2201"/>
      <c r="UTS906" s="2201"/>
      <c r="UTT906" s="2201"/>
      <c r="UTU906" s="2201"/>
      <c r="UTV906" s="2201"/>
      <c r="UTW906" s="2201"/>
      <c r="UTX906" s="2201"/>
      <c r="UTY906" s="2201"/>
      <c r="UTZ906" s="2201"/>
      <c r="UUA906" s="2201"/>
      <c r="UUB906" s="2201"/>
      <c r="UUC906" s="2201"/>
      <c r="UUD906" s="2201"/>
      <c r="UUE906" s="2201"/>
      <c r="UUF906" s="2201"/>
      <c r="UUG906" s="2201"/>
      <c r="UUH906" s="2201"/>
      <c r="UUI906" s="2201"/>
      <c r="UUJ906" s="2201"/>
      <c r="UUK906" s="2201"/>
      <c r="UUL906" s="2201"/>
      <c r="UUM906" s="2201"/>
      <c r="UUN906" s="2201"/>
      <c r="UUO906" s="2201"/>
      <c r="UUP906" s="2201"/>
      <c r="UUQ906" s="2201"/>
      <c r="UUR906" s="2201"/>
      <c r="UUS906" s="2201"/>
      <c r="UUT906" s="2201"/>
      <c r="UUU906" s="2201"/>
      <c r="UUV906" s="2201"/>
      <c r="UUW906" s="2201"/>
      <c r="UUX906" s="2201"/>
      <c r="UUY906" s="2201"/>
      <c r="UUZ906" s="2201"/>
      <c r="UVA906" s="2201"/>
      <c r="UVB906" s="2201"/>
      <c r="UVC906" s="2201"/>
      <c r="UVD906" s="2201"/>
      <c r="UVE906" s="2201"/>
      <c r="UVF906" s="2201"/>
      <c r="UVG906" s="2201"/>
      <c r="UVH906" s="2201"/>
      <c r="UVI906" s="2201"/>
      <c r="UVJ906" s="2201"/>
      <c r="UVK906" s="2201"/>
      <c r="UVL906" s="2201"/>
      <c r="UVM906" s="2201"/>
      <c r="UVN906" s="2201"/>
      <c r="UVO906" s="2201"/>
      <c r="UVP906" s="2201"/>
      <c r="UVQ906" s="2201"/>
      <c r="UVR906" s="2201"/>
      <c r="UVS906" s="2201"/>
      <c r="UVT906" s="2201"/>
      <c r="UVU906" s="2201"/>
      <c r="UVV906" s="2201"/>
      <c r="UVW906" s="2201"/>
      <c r="UVX906" s="2201"/>
      <c r="UVY906" s="2201"/>
      <c r="UVZ906" s="2201"/>
      <c r="UWA906" s="2201"/>
      <c r="UWB906" s="2201"/>
      <c r="UWC906" s="2201"/>
      <c r="UWD906" s="2201"/>
      <c r="UWE906" s="2201"/>
      <c r="UWF906" s="2201"/>
      <c r="UWG906" s="2201"/>
      <c r="UWH906" s="2201"/>
      <c r="UWI906" s="2201"/>
      <c r="UWJ906" s="2201"/>
      <c r="UWK906" s="2201"/>
      <c r="UWL906" s="2201"/>
      <c r="UWM906" s="2201"/>
      <c r="UWN906" s="2201"/>
      <c r="UWO906" s="2201"/>
      <c r="UWP906" s="2201"/>
      <c r="UWQ906" s="2201"/>
      <c r="UWR906" s="2201"/>
      <c r="UWS906" s="2201"/>
      <c r="UWT906" s="2201"/>
      <c r="UWU906" s="2201"/>
      <c r="UWV906" s="2201"/>
      <c r="UWW906" s="2201"/>
      <c r="UWX906" s="2201"/>
      <c r="UWY906" s="2201"/>
      <c r="UWZ906" s="2201"/>
      <c r="UXA906" s="2201"/>
      <c r="UXB906" s="2201"/>
      <c r="UXC906" s="2201"/>
      <c r="UXD906" s="2201"/>
      <c r="UXE906" s="2201"/>
      <c r="UXF906" s="2201"/>
      <c r="UXG906" s="2201"/>
      <c r="UXH906" s="2201"/>
      <c r="UXI906" s="2201"/>
      <c r="UXJ906" s="2201"/>
      <c r="UXK906" s="2201"/>
      <c r="UXL906" s="2201"/>
      <c r="UXM906" s="2201"/>
      <c r="UXN906" s="2201"/>
      <c r="UXO906" s="2201"/>
      <c r="UXP906" s="2201"/>
      <c r="UXQ906" s="2201"/>
      <c r="UXR906" s="2201"/>
      <c r="UXS906" s="2201"/>
      <c r="UXT906" s="2201"/>
      <c r="UXU906" s="2201"/>
      <c r="UXV906" s="2201"/>
      <c r="UXW906" s="2201"/>
      <c r="UXX906" s="2201"/>
      <c r="UXY906" s="2201"/>
      <c r="UXZ906" s="2201"/>
      <c r="UYA906" s="2201"/>
      <c r="UYB906" s="2201"/>
      <c r="UYC906" s="2201"/>
      <c r="UYD906" s="2201"/>
      <c r="UYE906" s="2201"/>
      <c r="UYI906" s="2201"/>
      <c r="UYJ906" s="2201"/>
      <c r="UYK906" s="2201"/>
      <c r="UYL906" s="2201"/>
      <c r="UYM906" s="2201"/>
      <c r="UYN906" s="2201"/>
      <c r="UYO906" s="2201"/>
      <c r="UYP906" s="2201"/>
      <c r="UYQ906" s="2201"/>
      <c r="UYR906" s="2201"/>
      <c r="UYS906" s="2201"/>
      <c r="UYT906" s="2201"/>
      <c r="UYU906" s="2201"/>
      <c r="UYV906" s="2201"/>
      <c r="UYW906" s="2201"/>
      <c r="UYX906" s="2201"/>
      <c r="UYY906" s="2201"/>
      <c r="UYZ906" s="2201"/>
      <c r="UZA906" s="2201"/>
      <c r="UZB906" s="2201"/>
      <c r="UZC906" s="2201"/>
      <c r="UZD906" s="2201"/>
      <c r="UZE906" s="2201"/>
      <c r="UZF906" s="2201"/>
      <c r="UZG906" s="2201"/>
      <c r="UZH906" s="2201"/>
      <c r="UZI906" s="2201"/>
      <c r="UZJ906" s="2201"/>
      <c r="UZK906" s="2201"/>
      <c r="UZL906" s="2201"/>
      <c r="UZM906" s="2201"/>
      <c r="UZN906" s="2201"/>
      <c r="UZO906" s="2201"/>
      <c r="UZP906" s="2201"/>
      <c r="UZQ906" s="2201"/>
      <c r="UZR906" s="2201"/>
      <c r="UZS906" s="2201"/>
      <c r="UZT906" s="2201"/>
      <c r="UZU906" s="2201"/>
      <c r="UZV906" s="2201"/>
      <c r="UZW906" s="2201"/>
      <c r="UZX906" s="2201"/>
      <c r="UZY906" s="2201"/>
      <c r="UZZ906" s="2201"/>
      <c r="VAA906" s="2201"/>
      <c r="VAB906" s="2201"/>
      <c r="VAC906" s="2201"/>
      <c r="VAD906" s="2201"/>
      <c r="VAE906" s="2201"/>
      <c r="VAF906" s="2201"/>
      <c r="VAG906" s="2201"/>
      <c r="VAH906" s="2201"/>
      <c r="VAI906" s="2201"/>
      <c r="VAJ906" s="2201"/>
      <c r="VAK906" s="2201"/>
      <c r="VAL906" s="2201"/>
      <c r="VAM906" s="2201"/>
      <c r="VAN906" s="2201"/>
      <c r="VAO906" s="2201"/>
      <c r="VAP906" s="2201"/>
      <c r="VAQ906" s="2201"/>
      <c r="VAR906" s="2201"/>
      <c r="VAS906" s="2201"/>
      <c r="VAT906" s="2201"/>
      <c r="VAU906" s="2201"/>
      <c r="VAV906" s="2201"/>
      <c r="VAW906" s="2201"/>
      <c r="VAX906" s="2201"/>
      <c r="VAY906" s="2201"/>
      <c r="VAZ906" s="2201"/>
      <c r="VBA906" s="2201"/>
      <c r="VBB906" s="2201"/>
      <c r="VBC906" s="2201"/>
      <c r="VBD906" s="2201"/>
      <c r="VBE906" s="2201"/>
      <c r="VBF906" s="2201"/>
      <c r="VBG906" s="2201"/>
      <c r="VBH906" s="2201"/>
      <c r="VBI906" s="2201"/>
      <c r="VBJ906" s="2201"/>
      <c r="VBK906" s="2201"/>
      <c r="VBL906" s="2201"/>
      <c r="VBM906" s="2201"/>
      <c r="VBN906" s="2201"/>
      <c r="VBO906" s="2201"/>
      <c r="VBP906" s="2201"/>
      <c r="VBQ906" s="2201"/>
      <c r="VBR906" s="2201"/>
      <c r="VBS906" s="2201"/>
      <c r="VBT906" s="2201"/>
      <c r="VBU906" s="2201"/>
      <c r="VBV906" s="2201"/>
      <c r="VBW906" s="2201"/>
      <c r="VBX906" s="2201"/>
      <c r="VBY906" s="2201"/>
      <c r="VBZ906" s="2201"/>
      <c r="VCA906" s="2201"/>
      <c r="VCB906" s="2201"/>
      <c r="VCC906" s="2201"/>
      <c r="VCD906" s="2201"/>
      <c r="VCE906" s="2201"/>
      <c r="VCF906" s="2201"/>
      <c r="VCG906" s="2201"/>
      <c r="VCH906" s="2201"/>
      <c r="VCI906" s="2201"/>
      <c r="VCJ906" s="2201"/>
      <c r="VCK906" s="2201"/>
      <c r="VCL906" s="2201"/>
      <c r="VCM906" s="2201"/>
      <c r="VCN906" s="2201"/>
      <c r="VCO906" s="2201"/>
      <c r="VCP906" s="2201"/>
      <c r="VCQ906" s="2201"/>
      <c r="VCR906" s="2201"/>
      <c r="VCS906" s="2201"/>
      <c r="VCT906" s="2201"/>
      <c r="VCU906" s="2201"/>
      <c r="VCV906" s="2201"/>
      <c r="VCW906" s="2201"/>
      <c r="VCX906" s="2201"/>
      <c r="VCY906" s="2201"/>
      <c r="VCZ906" s="2201"/>
      <c r="VDA906" s="2201"/>
      <c r="VDB906" s="2201"/>
      <c r="VDC906" s="2201"/>
      <c r="VDD906" s="2201"/>
      <c r="VDE906" s="2201"/>
      <c r="VDF906" s="2201"/>
      <c r="VDG906" s="2201"/>
      <c r="VDH906" s="2201"/>
      <c r="VDI906" s="2201"/>
      <c r="VDJ906" s="2201"/>
      <c r="VDK906" s="2201"/>
      <c r="VDL906" s="2201"/>
      <c r="VDM906" s="2201"/>
      <c r="VDN906" s="2201"/>
      <c r="VDO906" s="2201"/>
      <c r="VDP906" s="2201"/>
      <c r="VDQ906" s="2201"/>
      <c r="VDR906" s="2201"/>
      <c r="VDS906" s="2201"/>
      <c r="VDT906" s="2201"/>
      <c r="VDU906" s="2201"/>
      <c r="VDV906" s="2201"/>
      <c r="VDW906" s="2201"/>
      <c r="VDX906" s="2201"/>
      <c r="VDY906" s="2201"/>
      <c r="VDZ906" s="2201"/>
      <c r="VEA906" s="2201"/>
      <c r="VEB906" s="2201"/>
      <c r="VEC906" s="2201"/>
      <c r="VED906" s="2201"/>
      <c r="VEE906" s="2201"/>
      <c r="VEF906" s="2201"/>
      <c r="VEG906" s="2201"/>
      <c r="VEH906" s="2201"/>
      <c r="VEI906" s="2201"/>
      <c r="VEJ906" s="2201"/>
      <c r="VEK906" s="2201"/>
      <c r="VEL906" s="2201"/>
      <c r="VEM906" s="2201"/>
      <c r="VEN906" s="2201"/>
      <c r="VEO906" s="2201"/>
      <c r="VEP906" s="2201"/>
      <c r="VEQ906" s="2201"/>
      <c r="VER906" s="2201"/>
      <c r="VES906" s="2201"/>
      <c r="VET906" s="2201"/>
      <c r="VEU906" s="2201"/>
      <c r="VEV906" s="2201"/>
      <c r="VEW906" s="2201"/>
      <c r="VEX906" s="2201"/>
      <c r="VEY906" s="2201"/>
      <c r="VEZ906" s="2201"/>
      <c r="VFA906" s="2201"/>
      <c r="VFB906" s="2201"/>
      <c r="VFC906" s="2201"/>
      <c r="VFD906" s="2201"/>
      <c r="VFE906" s="2201"/>
      <c r="VFF906" s="2201"/>
      <c r="VFG906" s="2201"/>
      <c r="VFH906" s="2201"/>
      <c r="VFI906" s="2201"/>
      <c r="VFJ906" s="2201"/>
      <c r="VFK906" s="2201"/>
      <c r="VFL906" s="2201"/>
      <c r="VFM906" s="2201"/>
      <c r="VFN906" s="2201"/>
      <c r="VFO906" s="2201"/>
      <c r="VFP906" s="2201"/>
      <c r="VFQ906" s="2201"/>
      <c r="VFR906" s="2201"/>
      <c r="VFS906" s="2201"/>
      <c r="VFT906" s="2201"/>
      <c r="VFU906" s="2201"/>
      <c r="VFV906" s="2201"/>
      <c r="VFW906" s="2201"/>
      <c r="VFX906" s="2201"/>
      <c r="VFY906" s="2201"/>
      <c r="VFZ906" s="2201"/>
      <c r="VGA906" s="2201"/>
      <c r="VGB906" s="2201"/>
      <c r="VGC906" s="2201"/>
      <c r="VGD906" s="2201"/>
      <c r="VGE906" s="2201"/>
      <c r="VGF906" s="2201"/>
      <c r="VGG906" s="2201"/>
      <c r="VGH906" s="2201"/>
      <c r="VGI906" s="2201"/>
      <c r="VGJ906" s="2201"/>
      <c r="VGK906" s="2201"/>
      <c r="VGL906" s="2201"/>
      <c r="VGM906" s="2201"/>
      <c r="VGN906" s="2201"/>
      <c r="VGO906" s="2201"/>
      <c r="VGP906" s="2201"/>
      <c r="VGQ906" s="2201"/>
      <c r="VGR906" s="2201"/>
      <c r="VGS906" s="2201"/>
      <c r="VGT906" s="2201"/>
      <c r="VGU906" s="2201"/>
      <c r="VGV906" s="2201"/>
      <c r="VGW906" s="2201"/>
      <c r="VGX906" s="2201"/>
      <c r="VGY906" s="2201"/>
      <c r="VGZ906" s="2201"/>
      <c r="VHA906" s="2201"/>
      <c r="VHB906" s="2201"/>
      <c r="VHC906" s="2201"/>
      <c r="VHD906" s="2201"/>
      <c r="VHE906" s="2201"/>
      <c r="VHF906" s="2201"/>
      <c r="VHG906" s="2201"/>
      <c r="VHH906" s="2201"/>
      <c r="VHI906" s="2201"/>
      <c r="VHJ906" s="2201"/>
      <c r="VHK906" s="2201"/>
      <c r="VHL906" s="2201"/>
      <c r="VHM906" s="2201"/>
      <c r="VHN906" s="2201"/>
      <c r="VHO906" s="2201"/>
      <c r="VHP906" s="2201"/>
      <c r="VHQ906" s="2201"/>
      <c r="VHR906" s="2201"/>
      <c r="VHS906" s="2201"/>
      <c r="VHT906" s="2201"/>
      <c r="VHU906" s="2201"/>
      <c r="VHV906" s="2201"/>
      <c r="VHW906" s="2201"/>
      <c r="VHX906" s="2201"/>
      <c r="VHY906" s="2201"/>
      <c r="VHZ906" s="2201"/>
      <c r="VIA906" s="2201"/>
      <c r="VIE906" s="2201"/>
      <c r="VIF906" s="2201"/>
      <c r="VIG906" s="2201"/>
      <c r="VIH906" s="2201"/>
      <c r="VII906" s="2201"/>
      <c r="VIJ906" s="2201"/>
      <c r="VIK906" s="2201"/>
      <c r="VIL906" s="2201"/>
      <c r="VIM906" s="2201"/>
      <c r="VIN906" s="2201"/>
      <c r="VIO906" s="2201"/>
      <c r="VIP906" s="2201"/>
      <c r="VIQ906" s="2201"/>
      <c r="VIR906" s="2201"/>
      <c r="VIS906" s="2201"/>
      <c r="VIT906" s="2201"/>
      <c r="VIU906" s="2201"/>
      <c r="VIV906" s="2201"/>
      <c r="VIW906" s="2201"/>
      <c r="VIX906" s="2201"/>
      <c r="VIY906" s="2201"/>
      <c r="VIZ906" s="2201"/>
      <c r="VJA906" s="2201"/>
      <c r="VJB906" s="2201"/>
      <c r="VJC906" s="2201"/>
      <c r="VJD906" s="2201"/>
      <c r="VJE906" s="2201"/>
      <c r="VJF906" s="2201"/>
      <c r="VJG906" s="2201"/>
      <c r="VJH906" s="2201"/>
      <c r="VJI906" s="2201"/>
      <c r="VJJ906" s="2201"/>
      <c r="VJK906" s="2201"/>
      <c r="VJL906" s="2201"/>
      <c r="VJM906" s="2201"/>
      <c r="VJN906" s="2201"/>
      <c r="VJO906" s="2201"/>
      <c r="VJP906" s="2201"/>
      <c r="VJQ906" s="2201"/>
      <c r="VJR906" s="2201"/>
      <c r="VJS906" s="2201"/>
      <c r="VJT906" s="2201"/>
      <c r="VJU906" s="2201"/>
      <c r="VJV906" s="2201"/>
      <c r="VJW906" s="2201"/>
      <c r="VJX906" s="2201"/>
      <c r="VJY906" s="2201"/>
      <c r="VJZ906" s="2201"/>
      <c r="VKA906" s="2201"/>
      <c r="VKB906" s="2201"/>
      <c r="VKC906" s="2201"/>
      <c r="VKD906" s="2201"/>
      <c r="VKE906" s="2201"/>
      <c r="VKF906" s="2201"/>
      <c r="VKG906" s="2201"/>
      <c r="VKH906" s="2201"/>
      <c r="VKI906" s="2201"/>
      <c r="VKJ906" s="2201"/>
      <c r="VKK906" s="2201"/>
      <c r="VKL906" s="2201"/>
      <c r="VKM906" s="2201"/>
      <c r="VKN906" s="2201"/>
      <c r="VKO906" s="2201"/>
      <c r="VKP906" s="2201"/>
      <c r="VKQ906" s="2201"/>
      <c r="VKR906" s="2201"/>
      <c r="VKS906" s="2201"/>
      <c r="VKT906" s="2201"/>
      <c r="VKU906" s="2201"/>
      <c r="VKV906" s="2201"/>
      <c r="VKW906" s="2201"/>
      <c r="VKX906" s="2201"/>
      <c r="VKY906" s="2201"/>
      <c r="VKZ906" s="2201"/>
      <c r="VLA906" s="2201"/>
      <c r="VLB906" s="2201"/>
      <c r="VLC906" s="2201"/>
      <c r="VLD906" s="2201"/>
      <c r="VLE906" s="2201"/>
      <c r="VLF906" s="2201"/>
      <c r="VLG906" s="2201"/>
      <c r="VLH906" s="2201"/>
      <c r="VLI906" s="2201"/>
      <c r="VLJ906" s="2201"/>
      <c r="VLK906" s="2201"/>
      <c r="VLL906" s="2201"/>
      <c r="VLM906" s="2201"/>
      <c r="VLN906" s="2201"/>
      <c r="VLO906" s="2201"/>
      <c r="VLP906" s="2201"/>
      <c r="VLQ906" s="2201"/>
      <c r="VLR906" s="2201"/>
      <c r="VLS906" s="2201"/>
      <c r="VLT906" s="2201"/>
      <c r="VLU906" s="2201"/>
      <c r="VLV906" s="2201"/>
      <c r="VLW906" s="2201"/>
      <c r="VLX906" s="2201"/>
      <c r="VLY906" s="2201"/>
      <c r="VLZ906" s="2201"/>
      <c r="VMA906" s="2201"/>
      <c r="VMB906" s="2201"/>
      <c r="VMC906" s="2201"/>
      <c r="VMD906" s="2201"/>
      <c r="VME906" s="2201"/>
      <c r="VMF906" s="2201"/>
      <c r="VMG906" s="2201"/>
      <c r="VMH906" s="2201"/>
      <c r="VMI906" s="2201"/>
      <c r="VMJ906" s="2201"/>
      <c r="VMK906" s="2201"/>
      <c r="VML906" s="2201"/>
      <c r="VMM906" s="2201"/>
      <c r="VMN906" s="2201"/>
      <c r="VMO906" s="2201"/>
      <c r="VMP906" s="2201"/>
      <c r="VMQ906" s="2201"/>
      <c r="VMR906" s="2201"/>
      <c r="VMS906" s="2201"/>
      <c r="VMT906" s="2201"/>
      <c r="VMU906" s="2201"/>
      <c r="VMV906" s="2201"/>
      <c r="VMW906" s="2201"/>
      <c r="VMX906" s="2201"/>
      <c r="VMY906" s="2201"/>
      <c r="VMZ906" s="2201"/>
      <c r="VNA906" s="2201"/>
      <c r="VNB906" s="2201"/>
      <c r="VNC906" s="2201"/>
      <c r="VND906" s="2201"/>
      <c r="VNE906" s="2201"/>
      <c r="VNF906" s="2201"/>
      <c r="VNG906" s="2201"/>
      <c r="VNH906" s="2201"/>
      <c r="VNI906" s="2201"/>
      <c r="VNJ906" s="2201"/>
      <c r="VNK906" s="2201"/>
      <c r="VNL906" s="2201"/>
      <c r="VNM906" s="2201"/>
      <c r="VNN906" s="2201"/>
      <c r="VNO906" s="2201"/>
      <c r="VNP906" s="2201"/>
      <c r="VNQ906" s="2201"/>
      <c r="VNR906" s="2201"/>
      <c r="VNS906" s="2201"/>
      <c r="VNT906" s="2201"/>
      <c r="VNU906" s="2201"/>
      <c r="VNV906" s="2201"/>
      <c r="VNW906" s="2201"/>
      <c r="VNX906" s="2201"/>
      <c r="VNY906" s="2201"/>
      <c r="VNZ906" s="2201"/>
      <c r="VOA906" s="2201"/>
      <c r="VOB906" s="2201"/>
      <c r="VOC906" s="2201"/>
      <c r="VOD906" s="2201"/>
      <c r="VOE906" s="2201"/>
      <c r="VOF906" s="2201"/>
      <c r="VOG906" s="2201"/>
      <c r="VOH906" s="2201"/>
      <c r="VOI906" s="2201"/>
      <c r="VOJ906" s="2201"/>
      <c r="VOK906" s="2201"/>
      <c r="VOL906" s="2201"/>
      <c r="VOM906" s="2201"/>
      <c r="VON906" s="2201"/>
      <c r="VOO906" s="2201"/>
      <c r="VOP906" s="2201"/>
      <c r="VOQ906" s="2201"/>
      <c r="VOR906" s="2201"/>
      <c r="VOS906" s="2201"/>
      <c r="VOT906" s="2201"/>
      <c r="VOU906" s="2201"/>
      <c r="VOV906" s="2201"/>
      <c r="VOW906" s="2201"/>
      <c r="VOX906" s="2201"/>
      <c r="VOY906" s="2201"/>
      <c r="VOZ906" s="2201"/>
      <c r="VPA906" s="2201"/>
      <c r="VPB906" s="2201"/>
      <c r="VPC906" s="2201"/>
      <c r="VPD906" s="2201"/>
      <c r="VPE906" s="2201"/>
      <c r="VPF906" s="2201"/>
      <c r="VPG906" s="2201"/>
      <c r="VPH906" s="2201"/>
      <c r="VPI906" s="2201"/>
      <c r="VPJ906" s="2201"/>
      <c r="VPK906" s="2201"/>
      <c r="VPL906" s="2201"/>
      <c r="VPM906" s="2201"/>
      <c r="VPN906" s="2201"/>
      <c r="VPO906" s="2201"/>
      <c r="VPP906" s="2201"/>
      <c r="VPQ906" s="2201"/>
      <c r="VPR906" s="2201"/>
      <c r="VPS906" s="2201"/>
      <c r="VPT906" s="2201"/>
      <c r="VPU906" s="2201"/>
      <c r="VPV906" s="2201"/>
      <c r="VPW906" s="2201"/>
      <c r="VPX906" s="2201"/>
      <c r="VPY906" s="2201"/>
      <c r="VPZ906" s="2201"/>
      <c r="VQA906" s="2201"/>
      <c r="VQB906" s="2201"/>
      <c r="VQC906" s="2201"/>
      <c r="VQD906" s="2201"/>
      <c r="VQE906" s="2201"/>
      <c r="VQF906" s="2201"/>
      <c r="VQG906" s="2201"/>
      <c r="VQH906" s="2201"/>
      <c r="VQI906" s="2201"/>
      <c r="VQJ906" s="2201"/>
      <c r="VQK906" s="2201"/>
      <c r="VQL906" s="2201"/>
      <c r="VQM906" s="2201"/>
      <c r="VQN906" s="2201"/>
      <c r="VQO906" s="2201"/>
      <c r="VQP906" s="2201"/>
      <c r="VQQ906" s="2201"/>
      <c r="VQR906" s="2201"/>
      <c r="VQS906" s="2201"/>
      <c r="VQT906" s="2201"/>
      <c r="VQU906" s="2201"/>
      <c r="VQV906" s="2201"/>
      <c r="VQW906" s="2201"/>
      <c r="VQX906" s="2201"/>
      <c r="VQY906" s="2201"/>
      <c r="VQZ906" s="2201"/>
      <c r="VRA906" s="2201"/>
      <c r="VRB906" s="2201"/>
      <c r="VRC906" s="2201"/>
      <c r="VRD906" s="2201"/>
      <c r="VRE906" s="2201"/>
      <c r="VRF906" s="2201"/>
      <c r="VRG906" s="2201"/>
      <c r="VRH906" s="2201"/>
      <c r="VRI906" s="2201"/>
      <c r="VRJ906" s="2201"/>
      <c r="VRK906" s="2201"/>
      <c r="VRL906" s="2201"/>
      <c r="VRM906" s="2201"/>
      <c r="VRN906" s="2201"/>
      <c r="VRO906" s="2201"/>
      <c r="VRP906" s="2201"/>
      <c r="VRQ906" s="2201"/>
      <c r="VRR906" s="2201"/>
      <c r="VRS906" s="2201"/>
      <c r="VRT906" s="2201"/>
      <c r="VRU906" s="2201"/>
      <c r="VRV906" s="2201"/>
      <c r="VRW906" s="2201"/>
      <c r="VSA906" s="2201"/>
      <c r="VSB906" s="2201"/>
      <c r="VSC906" s="2201"/>
      <c r="VSD906" s="2201"/>
      <c r="VSE906" s="2201"/>
      <c r="VSF906" s="2201"/>
      <c r="VSG906" s="2201"/>
      <c r="VSH906" s="2201"/>
      <c r="VSI906" s="2201"/>
      <c r="VSJ906" s="2201"/>
      <c r="VSK906" s="2201"/>
      <c r="VSL906" s="2201"/>
      <c r="VSM906" s="2201"/>
      <c r="VSN906" s="2201"/>
      <c r="VSO906" s="2201"/>
      <c r="VSP906" s="2201"/>
      <c r="VSQ906" s="2201"/>
      <c r="VSR906" s="2201"/>
      <c r="VSS906" s="2201"/>
      <c r="VST906" s="2201"/>
      <c r="VSU906" s="2201"/>
      <c r="VSV906" s="2201"/>
      <c r="VSW906" s="2201"/>
      <c r="VSX906" s="2201"/>
      <c r="VSY906" s="2201"/>
      <c r="VSZ906" s="2201"/>
      <c r="VTA906" s="2201"/>
      <c r="VTB906" s="2201"/>
      <c r="VTC906" s="2201"/>
      <c r="VTD906" s="2201"/>
      <c r="VTE906" s="2201"/>
      <c r="VTF906" s="2201"/>
      <c r="VTG906" s="2201"/>
      <c r="VTH906" s="2201"/>
      <c r="VTI906" s="2201"/>
      <c r="VTJ906" s="2201"/>
      <c r="VTK906" s="2201"/>
      <c r="VTL906" s="2201"/>
      <c r="VTM906" s="2201"/>
      <c r="VTN906" s="2201"/>
      <c r="VTO906" s="2201"/>
      <c r="VTP906" s="2201"/>
      <c r="VTQ906" s="2201"/>
      <c r="VTR906" s="2201"/>
      <c r="VTS906" s="2201"/>
      <c r="VTT906" s="2201"/>
      <c r="VTU906" s="2201"/>
      <c r="VTV906" s="2201"/>
      <c r="VTW906" s="2201"/>
      <c r="VTX906" s="2201"/>
      <c r="VTY906" s="2201"/>
      <c r="VTZ906" s="2201"/>
      <c r="VUA906" s="2201"/>
      <c r="VUB906" s="2201"/>
      <c r="VUC906" s="2201"/>
      <c r="VUD906" s="2201"/>
      <c r="VUE906" s="2201"/>
      <c r="VUF906" s="2201"/>
      <c r="VUG906" s="2201"/>
      <c r="VUH906" s="2201"/>
      <c r="VUI906" s="2201"/>
      <c r="VUJ906" s="2201"/>
      <c r="VUK906" s="2201"/>
      <c r="VUL906" s="2201"/>
      <c r="VUM906" s="2201"/>
      <c r="VUN906" s="2201"/>
      <c r="VUO906" s="2201"/>
      <c r="VUP906" s="2201"/>
      <c r="VUQ906" s="2201"/>
      <c r="VUR906" s="2201"/>
      <c r="VUS906" s="2201"/>
      <c r="VUT906" s="2201"/>
      <c r="VUU906" s="2201"/>
      <c r="VUV906" s="2201"/>
      <c r="VUW906" s="2201"/>
      <c r="VUX906" s="2201"/>
      <c r="VUY906" s="2201"/>
      <c r="VUZ906" s="2201"/>
      <c r="VVA906" s="2201"/>
      <c r="VVB906" s="2201"/>
      <c r="VVC906" s="2201"/>
      <c r="VVD906" s="2201"/>
      <c r="VVE906" s="2201"/>
      <c r="VVF906" s="2201"/>
      <c r="VVG906" s="2201"/>
      <c r="VVH906" s="2201"/>
      <c r="VVI906" s="2201"/>
      <c r="VVJ906" s="2201"/>
      <c r="VVK906" s="2201"/>
      <c r="VVL906" s="2201"/>
      <c r="VVM906" s="2201"/>
      <c r="VVN906" s="2201"/>
      <c r="VVO906" s="2201"/>
      <c r="VVP906" s="2201"/>
      <c r="VVQ906" s="2201"/>
      <c r="VVR906" s="2201"/>
      <c r="VVS906" s="2201"/>
      <c r="VVT906" s="2201"/>
      <c r="VVU906" s="2201"/>
      <c r="VVV906" s="2201"/>
      <c r="VVW906" s="2201"/>
      <c r="VVX906" s="2201"/>
      <c r="VVY906" s="2201"/>
      <c r="VVZ906" s="2201"/>
      <c r="VWA906" s="2201"/>
      <c r="VWB906" s="2201"/>
      <c r="VWC906" s="2201"/>
      <c r="VWD906" s="2201"/>
      <c r="VWE906" s="2201"/>
      <c r="VWF906" s="2201"/>
      <c r="VWG906" s="2201"/>
      <c r="VWH906" s="2201"/>
      <c r="VWI906" s="2201"/>
      <c r="VWJ906" s="2201"/>
      <c r="VWK906" s="2201"/>
      <c r="VWL906" s="2201"/>
      <c r="VWM906" s="2201"/>
      <c r="VWN906" s="2201"/>
      <c r="VWO906" s="2201"/>
      <c r="VWP906" s="2201"/>
      <c r="VWQ906" s="2201"/>
      <c r="VWR906" s="2201"/>
      <c r="VWS906" s="2201"/>
      <c r="VWT906" s="2201"/>
      <c r="VWU906" s="2201"/>
      <c r="VWV906" s="2201"/>
      <c r="VWW906" s="2201"/>
      <c r="VWX906" s="2201"/>
      <c r="VWY906" s="2201"/>
      <c r="VWZ906" s="2201"/>
      <c r="VXA906" s="2201"/>
      <c r="VXB906" s="2201"/>
      <c r="VXC906" s="2201"/>
      <c r="VXD906" s="2201"/>
      <c r="VXE906" s="2201"/>
      <c r="VXF906" s="2201"/>
      <c r="VXG906" s="2201"/>
      <c r="VXH906" s="2201"/>
      <c r="VXI906" s="2201"/>
      <c r="VXJ906" s="2201"/>
      <c r="VXK906" s="2201"/>
      <c r="VXL906" s="2201"/>
      <c r="VXM906" s="2201"/>
      <c r="VXN906" s="2201"/>
      <c r="VXO906" s="2201"/>
      <c r="VXP906" s="2201"/>
      <c r="VXQ906" s="2201"/>
      <c r="VXR906" s="2201"/>
      <c r="VXS906" s="2201"/>
      <c r="VXT906" s="2201"/>
      <c r="VXU906" s="2201"/>
      <c r="VXV906" s="2201"/>
      <c r="VXW906" s="2201"/>
      <c r="VXX906" s="2201"/>
      <c r="VXY906" s="2201"/>
      <c r="VXZ906" s="2201"/>
      <c r="VYA906" s="2201"/>
      <c r="VYB906" s="2201"/>
      <c r="VYC906" s="2201"/>
      <c r="VYD906" s="2201"/>
      <c r="VYE906" s="2201"/>
      <c r="VYF906" s="2201"/>
      <c r="VYG906" s="2201"/>
      <c r="VYH906" s="2201"/>
      <c r="VYI906" s="2201"/>
      <c r="VYJ906" s="2201"/>
      <c r="VYK906" s="2201"/>
      <c r="VYL906" s="2201"/>
      <c r="VYM906" s="2201"/>
      <c r="VYN906" s="2201"/>
      <c r="VYO906" s="2201"/>
      <c r="VYP906" s="2201"/>
      <c r="VYQ906" s="2201"/>
      <c r="VYR906" s="2201"/>
      <c r="VYS906" s="2201"/>
      <c r="VYT906" s="2201"/>
      <c r="VYU906" s="2201"/>
      <c r="VYV906" s="2201"/>
      <c r="VYW906" s="2201"/>
      <c r="VYX906" s="2201"/>
      <c r="VYY906" s="2201"/>
      <c r="VYZ906" s="2201"/>
      <c r="VZA906" s="2201"/>
      <c r="VZB906" s="2201"/>
      <c r="VZC906" s="2201"/>
      <c r="VZD906" s="2201"/>
      <c r="VZE906" s="2201"/>
      <c r="VZF906" s="2201"/>
      <c r="VZG906" s="2201"/>
      <c r="VZH906" s="2201"/>
      <c r="VZI906" s="2201"/>
      <c r="VZJ906" s="2201"/>
      <c r="VZK906" s="2201"/>
      <c r="VZL906" s="2201"/>
      <c r="VZM906" s="2201"/>
      <c r="VZN906" s="2201"/>
      <c r="VZO906" s="2201"/>
      <c r="VZP906" s="2201"/>
      <c r="VZQ906" s="2201"/>
      <c r="VZR906" s="2201"/>
      <c r="VZS906" s="2201"/>
      <c r="VZT906" s="2201"/>
      <c r="VZU906" s="2201"/>
      <c r="VZV906" s="2201"/>
      <c r="VZW906" s="2201"/>
      <c r="VZX906" s="2201"/>
      <c r="VZY906" s="2201"/>
      <c r="VZZ906" s="2201"/>
      <c r="WAA906" s="2201"/>
      <c r="WAB906" s="2201"/>
      <c r="WAC906" s="2201"/>
      <c r="WAD906" s="2201"/>
      <c r="WAE906" s="2201"/>
      <c r="WAF906" s="2201"/>
      <c r="WAG906" s="2201"/>
      <c r="WAH906" s="2201"/>
      <c r="WAI906" s="2201"/>
      <c r="WAJ906" s="2201"/>
      <c r="WAK906" s="2201"/>
      <c r="WAL906" s="2201"/>
      <c r="WAM906" s="2201"/>
      <c r="WAN906" s="2201"/>
      <c r="WAO906" s="2201"/>
      <c r="WAP906" s="2201"/>
      <c r="WAQ906" s="2201"/>
      <c r="WAR906" s="2201"/>
      <c r="WAS906" s="2201"/>
      <c r="WAT906" s="2201"/>
      <c r="WAU906" s="2201"/>
      <c r="WAV906" s="2201"/>
      <c r="WAW906" s="2201"/>
      <c r="WAX906" s="2201"/>
      <c r="WAY906" s="2201"/>
      <c r="WAZ906" s="2201"/>
      <c r="WBA906" s="2201"/>
      <c r="WBB906" s="2201"/>
      <c r="WBC906" s="2201"/>
      <c r="WBD906" s="2201"/>
      <c r="WBE906" s="2201"/>
      <c r="WBF906" s="2201"/>
      <c r="WBG906" s="2201"/>
      <c r="WBH906" s="2201"/>
      <c r="WBI906" s="2201"/>
      <c r="WBJ906" s="2201"/>
      <c r="WBK906" s="2201"/>
      <c r="WBL906" s="2201"/>
      <c r="WBM906" s="2201"/>
      <c r="WBN906" s="2201"/>
      <c r="WBO906" s="2201"/>
      <c r="WBP906" s="2201"/>
      <c r="WBQ906" s="2201"/>
      <c r="WBR906" s="2201"/>
      <c r="WBS906" s="2201"/>
      <c r="WBW906" s="2201"/>
      <c r="WBX906" s="2201"/>
      <c r="WBY906" s="2201"/>
      <c r="WBZ906" s="2201"/>
      <c r="WCA906" s="2201"/>
      <c r="WCB906" s="2201"/>
      <c r="WCC906" s="2201"/>
      <c r="WCD906" s="2201"/>
      <c r="WCE906" s="2201"/>
      <c r="WCF906" s="2201"/>
      <c r="WCG906" s="2201"/>
      <c r="WCH906" s="2201"/>
      <c r="WCI906" s="2201"/>
      <c r="WCJ906" s="2201"/>
      <c r="WCK906" s="2201"/>
      <c r="WCL906" s="2201"/>
      <c r="WCM906" s="2201"/>
      <c r="WCN906" s="2201"/>
      <c r="WCO906" s="2201"/>
      <c r="WCP906" s="2201"/>
      <c r="WCQ906" s="2201"/>
      <c r="WCR906" s="2201"/>
      <c r="WCS906" s="2201"/>
      <c r="WCT906" s="2201"/>
      <c r="WCU906" s="2201"/>
      <c r="WCV906" s="2201"/>
      <c r="WCW906" s="2201"/>
      <c r="WCX906" s="2201"/>
      <c r="WCY906" s="2201"/>
      <c r="WCZ906" s="2201"/>
      <c r="WDA906" s="2201"/>
      <c r="WDB906" s="2201"/>
      <c r="WDC906" s="2201"/>
      <c r="WDD906" s="2201"/>
      <c r="WDE906" s="2201"/>
      <c r="WDF906" s="2201"/>
      <c r="WDG906" s="2201"/>
      <c r="WDH906" s="2201"/>
      <c r="WDI906" s="2201"/>
      <c r="WDJ906" s="2201"/>
      <c r="WDK906" s="2201"/>
      <c r="WDL906" s="2201"/>
      <c r="WDM906" s="2201"/>
      <c r="WDN906" s="2201"/>
      <c r="WDO906" s="2201"/>
      <c r="WDP906" s="2201"/>
      <c r="WDQ906" s="2201"/>
      <c r="WDR906" s="2201"/>
      <c r="WDS906" s="2201"/>
      <c r="WDT906" s="2201"/>
      <c r="WDU906" s="2201"/>
      <c r="WDV906" s="2201"/>
      <c r="WDW906" s="2201"/>
      <c r="WDX906" s="2201"/>
      <c r="WDY906" s="2201"/>
      <c r="WDZ906" s="2201"/>
      <c r="WEA906" s="2201"/>
      <c r="WEB906" s="2201"/>
      <c r="WEC906" s="2201"/>
      <c r="WED906" s="2201"/>
      <c r="WEE906" s="2201"/>
      <c r="WEF906" s="2201"/>
      <c r="WEG906" s="2201"/>
      <c r="WEH906" s="2201"/>
      <c r="WEI906" s="2201"/>
      <c r="WEJ906" s="2201"/>
      <c r="WEK906" s="2201"/>
      <c r="WEL906" s="2201"/>
      <c r="WEM906" s="2201"/>
      <c r="WEN906" s="2201"/>
      <c r="WEO906" s="2201"/>
      <c r="WEP906" s="2201"/>
      <c r="WEQ906" s="2201"/>
      <c r="WER906" s="2201"/>
      <c r="WES906" s="2201"/>
      <c r="WET906" s="2201"/>
      <c r="WEU906" s="2201"/>
      <c r="WEV906" s="2201"/>
      <c r="WEW906" s="2201"/>
      <c r="WEX906" s="2201"/>
      <c r="WEY906" s="2201"/>
      <c r="WEZ906" s="2201"/>
      <c r="WFA906" s="2201"/>
      <c r="WFB906" s="2201"/>
      <c r="WFC906" s="2201"/>
      <c r="WFD906" s="2201"/>
      <c r="WFE906" s="2201"/>
      <c r="WFF906" s="2201"/>
      <c r="WFG906" s="2201"/>
      <c r="WFH906" s="2201"/>
      <c r="WFI906" s="2201"/>
      <c r="WFJ906" s="2201"/>
      <c r="WFK906" s="2201"/>
      <c r="WFL906" s="2201"/>
      <c r="WFM906" s="2201"/>
      <c r="WFN906" s="2201"/>
      <c r="WFO906" s="2201"/>
      <c r="WFP906" s="2201"/>
      <c r="WFQ906" s="2201"/>
      <c r="WFR906" s="2201"/>
      <c r="WFS906" s="2201"/>
      <c r="WFT906" s="2201"/>
      <c r="WFU906" s="2201"/>
      <c r="WFV906" s="2201"/>
      <c r="WFW906" s="2201"/>
      <c r="WFX906" s="2201"/>
      <c r="WFY906" s="2201"/>
      <c r="WFZ906" s="2201"/>
      <c r="WGA906" s="2201"/>
      <c r="WGB906" s="2201"/>
      <c r="WGC906" s="2201"/>
      <c r="WGD906" s="2201"/>
      <c r="WGE906" s="2201"/>
      <c r="WGF906" s="2201"/>
      <c r="WGG906" s="2201"/>
      <c r="WGH906" s="2201"/>
      <c r="WGI906" s="2201"/>
      <c r="WGJ906" s="2201"/>
      <c r="WGK906" s="2201"/>
      <c r="WGL906" s="2201"/>
      <c r="WGM906" s="2201"/>
      <c r="WGN906" s="2201"/>
      <c r="WGO906" s="2201"/>
      <c r="WGP906" s="2201"/>
      <c r="WGQ906" s="2201"/>
      <c r="WGR906" s="2201"/>
      <c r="WGS906" s="2201"/>
      <c r="WGT906" s="2201"/>
      <c r="WGU906" s="2201"/>
      <c r="WGV906" s="2201"/>
      <c r="WGW906" s="2201"/>
      <c r="WGX906" s="2201"/>
      <c r="WGY906" s="2201"/>
      <c r="WGZ906" s="2201"/>
      <c r="WHA906" s="2201"/>
      <c r="WHB906" s="2201"/>
      <c r="WHC906" s="2201"/>
      <c r="WHD906" s="2201"/>
      <c r="WHE906" s="2201"/>
      <c r="WHF906" s="2201"/>
      <c r="WHG906" s="2201"/>
      <c r="WHH906" s="2201"/>
      <c r="WHI906" s="2201"/>
      <c r="WHJ906" s="2201"/>
      <c r="WHK906" s="2201"/>
      <c r="WHL906" s="2201"/>
      <c r="WHM906" s="2201"/>
      <c r="WHN906" s="2201"/>
      <c r="WHO906" s="2201"/>
      <c r="WHP906" s="2201"/>
      <c r="WHQ906" s="2201"/>
      <c r="WHR906" s="2201"/>
      <c r="WHS906" s="2201"/>
      <c r="WHT906" s="2201"/>
      <c r="WHU906" s="2201"/>
      <c r="WHV906" s="2201"/>
      <c r="WHW906" s="2201"/>
      <c r="WHX906" s="2201"/>
      <c r="WHY906" s="2201"/>
      <c r="WHZ906" s="2201"/>
      <c r="WIA906" s="2201"/>
      <c r="WIB906" s="2201"/>
      <c r="WIC906" s="2201"/>
      <c r="WID906" s="2201"/>
      <c r="WIE906" s="2201"/>
      <c r="WIF906" s="2201"/>
      <c r="WIG906" s="2201"/>
      <c r="WIH906" s="2201"/>
      <c r="WII906" s="2201"/>
      <c r="WIJ906" s="2201"/>
      <c r="WIK906" s="2201"/>
      <c r="WIL906" s="2201"/>
      <c r="WIM906" s="2201"/>
      <c r="WIN906" s="2201"/>
      <c r="WIO906" s="2201"/>
      <c r="WIP906" s="2201"/>
      <c r="WIQ906" s="2201"/>
      <c r="WIR906" s="2201"/>
      <c r="WIS906" s="2201"/>
      <c r="WIT906" s="2201"/>
      <c r="WIU906" s="2201"/>
      <c r="WIV906" s="2201"/>
      <c r="WIW906" s="2201"/>
      <c r="WIX906" s="2201"/>
      <c r="WIY906" s="2201"/>
      <c r="WIZ906" s="2201"/>
      <c r="WJA906" s="2201"/>
      <c r="WJB906" s="2201"/>
      <c r="WJC906" s="2201"/>
      <c r="WJD906" s="2201"/>
      <c r="WJE906" s="2201"/>
      <c r="WJF906" s="2201"/>
      <c r="WJG906" s="2201"/>
      <c r="WJH906" s="2201"/>
      <c r="WJI906" s="2201"/>
      <c r="WJJ906" s="2201"/>
      <c r="WJK906" s="2201"/>
      <c r="WJL906" s="2201"/>
      <c r="WJM906" s="2201"/>
      <c r="WJN906" s="2201"/>
      <c r="WJO906" s="2201"/>
      <c r="WJP906" s="2201"/>
      <c r="WJQ906" s="2201"/>
      <c r="WJR906" s="2201"/>
      <c r="WJS906" s="2201"/>
      <c r="WJT906" s="2201"/>
      <c r="WJU906" s="2201"/>
      <c r="WJV906" s="2201"/>
      <c r="WJW906" s="2201"/>
      <c r="WJX906" s="2201"/>
      <c r="WJY906" s="2201"/>
      <c r="WJZ906" s="2201"/>
      <c r="WKA906" s="2201"/>
      <c r="WKB906" s="2201"/>
      <c r="WKC906" s="2201"/>
      <c r="WKD906" s="2201"/>
      <c r="WKE906" s="2201"/>
      <c r="WKF906" s="2201"/>
      <c r="WKG906" s="2201"/>
      <c r="WKH906" s="2201"/>
      <c r="WKI906" s="2201"/>
      <c r="WKJ906" s="2201"/>
      <c r="WKK906" s="2201"/>
      <c r="WKL906" s="2201"/>
      <c r="WKM906" s="2201"/>
      <c r="WKN906" s="2201"/>
      <c r="WKO906" s="2201"/>
      <c r="WKP906" s="2201"/>
      <c r="WKQ906" s="2201"/>
      <c r="WKR906" s="2201"/>
      <c r="WKS906" s="2201"/>
      <c r="WKT906" s="2201"/>
      <c r="WKU906" s="2201"/>
      <c r="WKV906" s="2201"/>
      <c r="WKW906" s="2201"/>
      <c r="WKX906" s="2201"/>
      <c r="WKY906" s="2201"/>
      <c r="WKZ906" s="2201"/>
      <c r="WLA906" s="2201"/>
      <c r="WLB906" s="2201"/>
      <c r="WLC906" s="2201"/>
      <c r="WLD906" s="2201"/>
      <c r="WLE906" s="2201"/>
      <c r="WLF906" s="2201"/>
      <c r="WLG906" s="2201"/>
      <c r="WLH906" s="2201"/>
      <c r="WLI906" s="2201"/>
      <c r="WLJ906" s="2201"/>
      <c r="WLK906" s="2201"/>
      <c r="WLL906" s="2201"/>
      <c r="WLM906" s="2201"/>
      <c r="WLN906" s="2201"/>
      <c r="WLO906" s="2201"/>
      <c r="WLS906" s="2201"/>
      <c r="WLT906" s="2201"/>
      <c r="WLU906" s="2201"/>
      <c r="WLV906" s="2201"/>
      <c r="WLW906" s="2201"/>
      <c r="WLX906" s="2201"/>
      <c r="WLY906" s="2201"/>
      <c r="WLZ906" s="2201"/>
      <c r="WMA906" s="2201"/>
      <c r="WMB906" s="2201"/>
      <c r="WMC906" s="2201"/>
      <c r="WMD906" s="2201"/>
      <c r="WME906" s="2201"/>
      <c r="WMF906" s="2201"/>
      <c r="WMG906" s="2201"/>
      <c r="WMH906" s="2201"/>
      <c r="WMI906" s="2201"/>
      <c r="WMJ906" s="2201"/>
      <c r="WMK906" s="2201"/>
      <c r="WML906" s="2201"/>
      <c r="WMM906" s="2201"/>
      <c r="WMN906" s="2201"/>
      <c r="WMO906" s="2201"/>
      <c r="WMP906" s="2201"/>
      <c r="WMQ906" s="2201"/>
      <c r="WMR906" s="2201"/>
      <c r="WMS906" s="2201"/>
      <c r="WMT906" s="2201"/>
      <c r="WMU906" s="2201"/>
      <c r="WMV906" s="2201"/>
      <c r="WMW906" s="2201"/>
      <c r="WMX906" s="2201"/>
      <c r="WMY906" s="2201"/>
      <c r="WMZ906" s="2201"/>
      <c r="WNA906" s="2201"/>
      <c r="WNB906" s="2201"/>
      <c r="WNC906" s="2201"/>
      <c r="WND906" s="2201"/>
      <c r="WNE906" s="2201"/>
      <c r="WNF906" s="2201"/>
      <c r="WNG906" s="2201"/>
      <c r="WNH906" s="2201"/>
      <c r="WNI906" s="2201"/>
      <c r="WNJ906" s="2201"/>
      <c r="WNK906" s="2201"/>
      <c r="WNL906" s="2201"/>
      <c r="WNM906" s="2201"/>
      <c r="WNN906" s="2201"/>
      <c r="WNO906" s="2201"/>
      <c r="WNP906" s="2201"/>
      <c r="WNQ906" s="2201"/>
      <c r="WNR906" s="2201"/>
      <c r="WNS906" s="2201"/>
      <c r="WNT906" s="2201"/>
      <c r="WNU906" s="2201"/>
      <c r="WNV906" s="2201"/>
      <c r="WNW906" s="2201"/>
      <c r="WNX906" s="2201"/>
      <c r="WNY906" s="2201"/>
      <c r="WNZ906" s="2201"/>
      <c r="WOA906" s="2201"/>
      <c r="WOB906" s="2201"/>
      <c r="WOC906" s="2201"/>
      <c r="WOD906" s="2201"/>
      <c r="WOE906" s="2201"/>
      <c r="WOF906" s="2201"/>
      <c r="WOG906" s="2201"/>
      <c r="WOH906" s="2201"/>
      <c r="WOI906" s="2201"/>
      <c r="WOJ906" s="2201"/>
      <c r="WOK906" s="2201"/>
      <c r="WOL906" s="2201"/>
      <c r="WOM906" s="2201"/>
      <c r="WON906" s="2201"/>
      <c r="WOO906" s="2201"/>
      <c r="WOP906" s="2201"/>
      <c r="WOQ906" s="2201"/>
      <c r="WOR906" s="2201"/>
      <c r="WOS906" s="2201"/>
      <c r="WOT906" s="2201"/>
      <c r="WOU906" s="2201"/>
      <c r="WOV906" s="2201"/>
      <c r="WOW906" s="2201"/>
      <c r="WOX906" s="2201"/>
      <c r="WOY906" s="2201"/>
      <c r="WOZ906" s="2201"/>
      <c r="WPA906" s="2201"/>
      <c r="WPB906" s="2201"/>
      <c r="WPC906" s="2201"/>
      <c r="WPD906" s="2201"/>
      <c r="WPE906" s="2201"/>
      <c r="WPF906" s="2201"/>
      <c r="WPG906" s="2201"/>
      <c r="WPH906" s="2201"/>
      <c r="WPI906" s="2201"/>
      <c r="WPJ906" s="2201"/>
      <c r="WPK906" s="2201"/>
      <c r="WPL906" s="2201"/>
      <c r="WPM906" s="2201"/>
      <c r="WPN906" s="2201"/>
      <c r="WPO906" s="2201"/>
      <c r="WPP906" s="2201"/>
      <c r="WPQ906" s="2201"/>
      <c r="WPR906" s="2201"/>
      <c r="WPS906" s="2201"/>
      <c r="WPT906" s="2201"/>
      <c r="WPU906" s="2201"/>
      <c r="WPV906" s="2201"/>
      <c r="WPW906" s="2201"/>
      <c r="WPX906" s="2201"/>
      <c r="WPY906" s="2201"/>
      <c r="WPZ906" s="2201"/>
      <c r="WQA906" s="2201"/>
      <c r="WQB906" s="2201"/>
      <c r="WQC906" s="2201"/>
      <c r="WQD906" s="2201"/>
      <c r="WQE906" s="2201"/>
      <c r="WQF906" s="2201"/>
      <c r="WQG906" s="2201"/>
      <c r="WQH906" s="2201"/>
      <c r="WQI906" s="2201"/>
      <c r="WQJ906" s="2201"/>
      <c r="WQK906" s="2201"/>
      <c r="WQL906" s="2201"/>
      <c r="WQM906" s="2201"/>
      <c r="WQN906" s="2201"/>
      <c r="WQO906" s="2201"/>
      <c r="WQP906" s="2201"/>
      <c r="WQQ906" s="2201"/>
      <c r="WQR906" s="2201"/>
      <c r="WQS906" s="2201"/>
      <c r="WQT906" s="2201"/>
      <c r="WQU906" s="2201"/>
      <c r="WQV906" s="2201"/>
      <c r="WQW906" s="2201"/>
      <c r="WQX906" s="2201"/>
      <c r="WQY906" s="2201"/>
      <c r="WQZ906" s="2201"/>
      <c r="WRA906" s="2201"/>
      <c r="WRB906" s="2201"/>
      <c r="WRC906" s="2201"/>
      <c r="WRD906" s="2201"/>
      <c r="WRE906" s="2201"/>
      <c r="WRF906" s="2201"/>
      <c r="WRG906" s="2201"/>
      <c r="WRH906" s="2201"/>
      <c r="WRI906" s="2201"/>
      <c r="WRJ906" s="2201"/>
      <c r="WRK906" s="2201"/>
      <c r="WRL906" s="2201"/>
      <c r="WRM906" s="2201"/>
      <c r="WRN906" s="2201"/>
      <c r="WRO906" s="2201"/>
      <c r="WRP906" s="2201"/>
      <c r="WRQ906" s="2201"/>
      <c r="WRR906" s="2201"/>
      <c r="WRS906" s="2201"/>
      <c r="WRT906" s="2201"/>
      <c r="WRU906" s="2201"/>
      <c r="WRV906" s="2201"/>
      <c r="WRW906" s="2201"/>
      <c r="WRX906" s="2201"/>
      <c r="WRY906" s="2201"/>
      <c r="WRZ906" s="2201"/>
      <c r="WSA906" s="2201"/>
      <c r="WSB906" s="2201"/>
      <c r="WSC906" s="2201"/>
      <c r="WSD906" s="2201"/>
      <c r="WSE906" s="2201"/>
      <c r="WSF906" s="2201"/>
      <c r="WSG906" s="2201"/>
      <c r="WSH906" s="2201"/>
      <c r="WSI906" s="2201"/>
      <c r="WSJ906" s="2201"/>
      <c r="WSK906" s="2201"/>
      <c r="WSL906" s="2201"/>
      <c r="WSM906" s="2201"/>
      <c r="WSN906" s="2201"/>
      <c r="WSO906" s="2201"/>
      <c r="WSP906" s="2201"/>
      <c r="WSQ906" s="2201"/>
      <c r="WSR906" s="2201"/>
      <c r="WSS906" s="2201"/>
      <c r="WST906" s="2201"/>
      <c r="WSU906" s="2201"/>
      <c r="WSV906" s="2201"/>
      <c r="WSW906" s="2201"/>
      <c r="WSX906" s="2201"/>
      <c r="WSY906" s="2201"/>
      <c r="WSZ906" s="2201"/>
      <c r="WTA906" s="2201"/>
      <c r="WTB906" s="2201"/>
      <c r="WTC906" s="2201"/>
      <c r="WTD906" s="2201"/>
      <c r="WTE906" s="2201"/>
      <c r="WTF906" s="2201"/>
      <c r="WTG906" s="2201"/>
      <c r="WTH906" s="2201"/>
      <c r="WTI906" s="2201"/>
      <c r="WTJ906" s="2201"/>
      <c r="WTK906" s="2201"/>
      <c r="WTL906" s="2201"/>
      <c r="WTM906" s="2201"/>
      <c r="WTN906" s="2201"/>
      <c r="WTO906" s="2201"/>
      <c r="WTP906" s="2201"/>
      <c r="WTQ906" s="2201"/>
      <c r="WTR906" s="2201"/>
      <c r="WTS906" s="2201"/>
      <c r="WTT906" s="2201"/>
      <c r="WTU906" s="2201"/>
      <c r="WTV906" s="2201"/>
      <c r="WTW906" s="2201"/>
      <c r="WTX906" s="2201"/>
      <c r="WTY906" s="2201"/>
      <c r="WTZ906" s="2201"/>
      <c r="WUA906" s="2201"/>
      <c r="WUB906" s="2201"/>
      <c r="WUC906" s="2201"/>
      <c r="WUD906" s="2201"/>
      <c r="WUE906" s="2201"/>
      <c r="WUF906" s="2201"/>
      <c r="WUG906" s="2201"/>
      <c r="WUH906" s="2201"/>
      <c r="WUI906" s="2201"/>
      <c r="WUJ906" s="2201"/>
      <c r="WUK906" s="2201"/>
      <c r="WUL906" s="2201"/>
      <c r="WUM906" s="2201"/>
      <c r="WUN906" s="2201"/>
      <c r="WUO906" s="2201"/>
      <c r="WUP906" s="2201"/>
      <c r="WUQ906" s="2201"/>
      <c r="WUR906" s="2201"/>
      <c r="WUS906" s="2201"/>
      <c r="WUT906" s="2201"/>
      <c r="WUU906" s="2201"/>
      <c r="WUV906" s="2201"/>
      <c r="WUW906" s="2201"/>
      <c r="WUX906" s="2201"/>
      <c r="WUY906" s="2201"/>
      <c r="WUZ906" s="2201"/>
      <c r="WVA906" s="2201"/>
      <c r="WVB906" s="2201"/>
      <c r="WVC906" s="2201"/>
      <c r="WVD906" s="2201"/>
      <c r="WVE906" s="2201"/>
      <c r="WVF906" s="2201"/>
      <c r="WVG906" s="2201"/>
      <c r="WVH906" s="2201"/>
      <c r="WVI906" s="2201"/>
      <c r="WVJ906" s="2201"/>
      <c r="WVK906" s="2201"/>
      <c r="WVO906" s="2201"/>
      <c r="WVP906" s="2201"/>
      <c r="WVQ906" s="2201"/>
      <c r="WVR906" s="2201"/>
      <c r="WVS906" s="2201"/>
      <c r="WVT906" s="2201"/>
      <c r="WVU906" s="2201"/>
      <c r="WVV906" s="2201"/>
      <c r="WVW906" s="2201"/>
      <c r="WVX906" s="2201"/>
      <c r="WVY906" s="2201"/>
      <c r="WVZ906" s="2201"/>
      <c r="WWA906" s="2201"/>
      <c r="WWB906" s="2201"/>
      <c r="WWC906" s="2201"/>
      <c r="WWD906" s="2201"/>
      <c r="WWE906" s="2201"/>
      <c r="WWF906" s="2201"/>
      <c r="WWG906" s="2201"/>
      <c r="WWH906" s="2201"/>
      <c r="WWI906" s="2201"/>
      <c r="WWJ906" s="2201"/>
      <c r="WWK906" s="2201"/>
      <c r="WWL906" s="2201"/>
      <c r="WWM906" s="2201"/>
      <c r="WWN906" s="2201"/>
      <c r="WWO906" s="2201"/>
      <c r="WWP906" s="2201"/>
      <c r="WWQ906" s="2201"/>
      <c r="WWR906" s="2201"/>
      <c r="WWS906" s="2201"/>
      <c r="WWT906" s="2201"/>
      <c r="WWU906" s="2201"/>
      <c r="WWV906" s="2201"/>
      <c r="WWW906" s="2201"/>
      <c r="WWX906" s="2201"/>
      <c r="WWY906" s="2201"/>
      <c r="WWZ906" s="2201"/>
      <c r="WXA906" s="2201"/>
      <c r="WXB906" s="2201"/>
      <c r="WXC906" s="2201"/>
      <c r="WXD906" s="2201"/>
      <c r="WXE906" s="2201"/>
      <c r="WXF906" s="2201"/>
      <c r="WXG906" s="2201"/>
      <c r="WXH906" s="2201"/>
      <c r="WXI906" s="2201"/>
      <c r="WXJ906" s="2201"/>
      <c r="WXK906" s="2201"/>
      <c r="WXL906" s="2201"/>
      <c r="WXM906" s="2201"/>
      <c r="WXN906" s="2201"/>
      <c r="WXO906" s="2201"/>
      <c r="WXP906" s="2201"/>
      <c r="WXQ906" s="2201"/>
      <c r="WXR906" s="2201"/>
      <c r="WXS906" s="2201"/>
      <c r="WXT906" s="2201"/>
      <c r="WXU906" s="2201"/>
      <c r="WXV906" s="2201"/>
      <c r="WXW906" s="2201"/>
      <c r="WXX906" s="2201"/>
      <c r="WXY906" s="2201"/>
      <c r="WXZ906" s="2201"/>
      <c r="WYA906" s="2201"/>
      <c r="WYB906" s="2201"/>
      <c r="WYC906" s="2201"/>
      <c r="WYD906" s="2201"/>
      <c r="WYE906" s="2201"/>
      <c r="WYF906" s="2201"/>
      <c r="WYG906" s="2201"/>
      <c r="WYH906" s="2201"/>
      <c r="WYI906" s="2201"/>
      <c r="WYJ906" s="2201"/>
      <c r="WYK906" s="2201"/>
      <c r="WYL906" s="2201"/>
      <c r="WYM906" s="2201"/>
      <c r="WYN906" s="2201"/>
      <c r="WYO906" s="2201"/>
      <c r="WYP906" s="2201"/>
      <c r="WYQ906" s="2201"/>
      <c r="WYR906" s="2201"/>
      <c r="WYS906" s="2201"/>
      <c r="WYT906" s="2201"/>
      <c r="WYU906" s="2201"/>
      <c r="WYV906" s="2201"/>
      <c r="WYW906" s="2201"/>
      <c r="WYX906" s="2201"/>
      <c r="WYY906" s="2201"/>
      <c r="WYZ906" s="2201"/>
      <c r="WZA906" s="2201"/>
      <c r="WZB906" s="2201"/>
      <c r="WZC906" s="2201"/>
      <c r="WZD906" s="2201"/>
      <c r="WZE906" s="2201"/>
      <c r="WZF906" s="2201"/>
      <c r="WZG906" s="2201"/>
      <c r="WZH906" s="2201"/>
      <c r="WZI906" s="2201"/>
      <c r="WZJ906" s="2201"/>
      <c r="WZK906" s="2201"/>
      <c r="WZL906" s="2201"/>
      <c r="WZM906" s="2201"/>
      <c r="WZN906" s="2201"/>
      <c r="WZO906" s="2201"/>
      <c r="WZP906" s="2201"/>
      <c r="WZQ906" s="2201"/>
      <c r="WZR906" s="2201"/>
      <c r="WZS906" s="2201"/>
      <c r="WZT906" s="2201"/>
      <c r="WZU906" s="2201"/>
      <c r="WZV906" s="2201"/>
      <c r="WZW906" s="2201"/>
      <c r="WZX906" s="2201"/>
      <c r="WZY906" s="2201"/>
      <c r="WZZ906" s="2201"/>
      <c r="XAA906" s="2201"/>
      <c r="XAB906" s="2201"/>
      <c r="XAC906" s="2201"/>
      <c r="XAD906" s="2201"/>
      <c r="XAE906" s="2201"/>
      <c r="XAF906" s="2201"/>
      <c r="XAG906" s="2201"/>
      <c r="XAH906" s="2201"/>
      <c r="XAI906" s="2201"/>
      <c r="XAJ906" s="2201"/>
      <c r="XAK906" s="2201"/>
      <c r="XAL906" s="2201"/>
      <c r="XAM906" s="2201"/>
      <c r="XAN906" s="2201"/>
      <c r="XAO906" s="2201"/>
      <c r="XAP906" s="2201"/>
      <c r="XAQ906" s="2201"/>
      <c r="XAR906" s="2201"/>
      <c r="XAS906" s="2201"/>
      <c r="XAT906" s="2201"/>
      <c r="XAU906" s="2201"/>
      <c r="XAV906" s="2201"/>
      <c r="XAW906" s="2201"/>
      <c r="XAX906" s="2201"/>
      <c r="XAY906" s="2201"/>
      <c r="XAZ906" s="2201"/>
      <c r="XBA906" s="2201"/>
      <c r="XBB906" s="2201"/>
      <c r="XBC906" s="2201"/>
      <c r="XBD906" s="2201"/>
      <c r="XBE906" s="2201"/>
      <c r="XBF906" s="2201"/>
      <c r="XBG906" s="2201"/>
      <c r="XBH906" s="2201"/>
      <c r="XBI906" s="2201"/>
      <c r="XBJ906" s="2201"/>
      <c r="XBK906" s="2201"/>
      <c r="XBL906" s="2201"/>
      <c r="XBM906" s="2201"/>
      <c r="XBN906" s="2201"/>
      <c r="XBO906" s="2201"/>
      <c r="XBP906" s="2201"/>
      <c r="XBQ906" s="2201"/>
      <c r="XBR906" s="2201"/>
      <c r="XBS906" s="2201"/>
      <c r="XBT906" s="2201"/>
      <c r="XBU906" s="2201"/>
      <c r="XBV906" s="2201"/>
      <c r="XBW906" s="2201"/>
      <c r="XBX906" s="2201"/>
      <c r="XBY906" s="2201"/>
      <c r="XBZ906" s="2201"/>
      <c r="XCA906" s="2201"/>
      <c r="XCB906" s="2201"/>
      <c r="XCC906" s="2201"/>
      <c r="XCD906" s="2201"/>
      <c r="XCE906" s="2201"/>
      <c r="XCF906" s="2201"/>
      <c r="XCG906" s="2201"/>
      <c r="XCH906" s="2201"/>
      <c r="XCI906" s="2201"/>
      <c r="XCJ906" s="2201"/>
      <c r="XCK906" s="2201"/>
      <c r="XCL906" s="2201"/>
      <c r="XCM906" s="2201"/>
      <c r="XCN906" s="2201"/>
      <c r="XCO906" s="2201"/>
      <c r="XCP906" s="2201"/>
      <c r="XCQ906" s="2201"/>
      <c r="XCR906" s="2201"/>
      <c r="XCS906" s="2201"/>
      <c r="XCT906" s="2201"/>
      <c r="XCU906" s="2201"/>
      <c r="XCV906" s="2201"/>
      <c r="XCW906" s="2201"/>
      <c r="XCX906" s="2201"/>
      <c r="XCY906" s="2201"/>
      <c r="XCZ906" s="2201"/>
      <c r="XDA906" s="2201"/>
      <c r="XDB906" s="2201"/>
      <c r="XDC906" s="2201"/>
      <c r="XDD906" s="2201"/>
      <c r="XDE906" s="2201"/>
      <c r="XDF906" s="2201"/>
      <c r="XDG906" s="2201"/>
      <c r="XDH906" s="2201"/>
      <c r="XDI906" s="2201"/>
      <c r="XDJ906" s="2201"/>
      <c r="XDK906" s="2201"/>
      <c r="XDL906" s="2201"/>
      <c r="XDM906" s="2201"/>
      <c r="XDN906" s="2201"/>
      <c r="XDO906" s="2201"/>
      <c r="XDP906" s="2201"/>
      <c r="XDQ906" s="2201"/>
      <c r="XDR906" s="2201"/>
      <c r="XDS906" s="2201"/>
      <c r="XDT906" s="2201"/>
      <c r="XDU906" s="2201"/>
      <c r="XDV906" s="2201"/>
      <c r="XDW906" s="2201"/>
      <c r="XDX906" s="2201"/>
      <c r="XDY906" s="2201"/>
      <c r="XDZ906" s="2201"/>
      <c r="XEA906" s="2201"/>
      <c r="XEB906" s="2201"/>
      <c r="XEC906" s="2201"/>
      <c r="XED906" s="2201"/>
      <c r="XEE906" s="2201"/>
      <c r="XEF906" s="2201"/>
      <c r="XEG906" s="2201"/>
      <c r="XEH906" s="2201"/>
      <c r="XEI906" s="2201"/>
      <c r="XEJ906" s="2201"/>
      <c r="XEK906" s="2201"/>
      <c r="XEL906" s="2201"/>
      <c r="XEM906" s="2201"/>
      <c r="XEN906" s="2201"/>
      <c r="XEO906" s="2201"/>
      <c r="XEP906" s="2201"/>
      <c r="XEQ906" s="2201"/>
      <c r="XER906" s="2201"/>
      <c r="XES906" s="2201"/>
      <c r="XET906" s="2201"/>
      <c r="XEU906" s="2201"/>
      <c r="XEV906" s="2201"/>
      <c r="XEW906" s="2201"/>
      <c r="XEX906" s="2201"/>
      <c r="XEY906" s="2201"/>
      <c r="XEZ906" s="2201"/>
      <c r="XFA906" s="2201"/>
      <c r="XFB906" s="2201"/>
      <c r="XFC906" s="2201"/>
    </row>
    <row r="907" spans="1:16383" s="2203" customFormat="1">
      <c r="A907" s="2204" t="s">
        <v>4575</v>
      </c>
      <c r="B907" s="2205" t="s">
        <v>4345</v>
      </c>
      <c r="C907" s="2222" t="s">
        <v>48</v>
      </c>
      <c r="D907" s="2205">
        <f>E907+F907</f>
        <v>0.2</v>
      </c>
      <c r="E907" s="2222">
        <v>0.13</v>
      </c>
      <c r="F907" s="2222">
        <v>7.0000000000000007E-2</v>
      </c>
      <c r="G907" s="2222" t="s">
        <v>85</v>
      </c>
      <c r="H907" s="2222" t="s">
        <v>2361</v>
      </c>
      <c r="I907" s="2203">
        <v>1</v>
      </c>
      <c r="J907" s="2201"/>
      <c r="K907" s="2205" t="s">
        <v>4345</v>
      </c>
      <c r="L907" s="2201"/>
      <c r="M907" s="2201"/>
      <c r="N907" s="2201"/>
      <c r="O907" s="2201"/>
      <c r="P907" s="2201"/>
      <c r="Q907" s="2201"/>
      <c r="R907" s="2201"/>
      <c r="S907" s="2201"/>
      <c r="T907" s="2201"/>
      <c r="U907" s="2201"/>
      <c r="V907" s="2201"/>
      <c r="W907" s="2201"/>
      <c r="X907" s="2201"/>
      <c r="Y907" s="2201"/>
      <c r="Z907" s="2201"/>
      <c r="AA907" s="2201"/>
      <c r="AB907" s="2201"/>
      <c r="AC907" s="2201"/>
      <c r="AD907" s="2201"/>
      <c r="AE907" s="2201"/>
      <c r="AF907" s="2201"/>
      <c r="AG907" s="2201"/>
      <c r="AH907" s="2201"/>
      <c r="AI907" s="2201"/>
      <c r="AJ907" s="2201"/>
      <c r="AK907" s="2201"/>
      <c r="AL907" s="2201"/>
      <c r="AM907" s="2201"/>
      <c r="AN907" s="2201"/>
      <c r="AO907" s="2201"/>
      <c r="AP907" s="2201"/>
      <c r="AQ907" s="2201"/>
      <c r="AR907" s="2201"/>
      <c r="AS907" s="2201"/>
      <c r="AT907" s="2201"/>
      <c r="AU907" s="2201"/>
      <c r="AV907" s="2201"/>
      <c r="AW907" s="2201"/>
      <c r="AX907" s="2201"/>
      <c r="AY907" s="2201"/>
      <c r="AZ907" s="2201"/>
      <c r="BA907" s="2201"/>
      <c r="BB907" s="2201"/>
      <c r="BC907" s="2201"/>
      <c r="BD907" s="2201"/>
      <c r="BE907" s="2201"/>
      <c r="BF907" s="2201"/>
      <c r="BG907" s="2201"/>
      <c r="BH907" s="2201"/>
      <c r="BI907" s="2201"/>
      <c r="BJ907" s="2201"/>
      <c r="BK907" s="2201"/>
      <c r="BL907" s="2201"/>
      <c r="BM907" s="2201"/>
      <c r="BN907" s="2201"/>
      <c r="BO907" s="2201"/>
      <c r="BP907" s="2201"/>
      <c r="BQ907" s="2201"/>
      <c r="BR907" s="2201"/>
      <c r="BS907" s="2201"/>
      <c r="BT907" s="2201"/>
      <c r="BU907" s="2201"/>
      <c r="BV907" s="2201"/>
      <c r="BW907" s="2201"/>
      <c r="BX907" s="2201"/>
      <c r="BY907" s="2201"/>
      <c r="BZ907" s="2201"/>
      <c r="CA907" s="2201"/>
      <c r="CB907" s="2201"/>
      <c r="CC907" s="2201"/>
      <c r="CD907" s="2201"/>
      <c r="CE907" s="2201"/>
      <c r="CF907" s="2201"/>
      <c r="CG907" s="2201"/>
      <c r="CH907" s="2201"/>
      <c r="CI907" s="2201"/>
      <c r="CJ907" s="2201"/>
      <c r="CK907" s="2201"/>
      <c r="CL907" s="2201"/>
      <c r="CM907" s="2201"/>
      <c r="CN907" s="2201"/>
      <c r="CO907" s="2201"/>
      <c r="CP907" s="2201"/>
      <c r="CQ907" s="2201"/>
      <c r="CR907" s="2201"/>
      <c r="CS907" s="2201"/>
      <c r="CT907" s="2201"/>
      <c r="CU907" s="2201"/>
      <c r="CV907" s="2201"/>
      <c r="CW907" s="2201"/>
      <c r="CX907" s="2201"/>
      <c r="CY907" s="2201"/>
      <c r="CZ907" s="2201"/>
      <c r="DA907" s="2201"/>
      <c r="DB907" s="2201"/>
      <c r="DC907" s="2201"/>
      <c r="DD907" s="2201"/>
      <c r="DE907" s="2201"/>
      <c r="DF907" s="2201"/>
      <c r="DG907" s="2201"/>
      <c r="DH907" s="2201"/>
      <c r="DI907" s="2201"/>
      <c r="DJ907" s="2201"/>
      <c r="DK907" s="2201"/>
      <c r="DL907" s="2201"/>
      <c r="DM907" s="2201"/>
      <c r="DN907" s="2201"/>
      <c r="DO907" s="2201"/>
      <c r="DP907" s="2201"/>
      <c r="DQ907" s="2201"/>
      <c r="DR907" s="2201"/>
      <c r="DS907" s="2201"/>
      <c r="DT907" s="2201"/>
      <c r="DU907" s="2201"/>
      <c r="DV907" s="2201"/>
      <c r="DW907" s="2201"/>
      <c r="DX907" s="2201"/>
      <c r="DY907" s="2201"/>
      <c r="DZ907" s="2201"/>
      <c r="EA907" s="2201"/>
      <c r="EB907" s="2201"/>
      <c r="EC907" s="2201"/>
      <c r="ED907" s="2201"/>
      <c r="EE907" s="2201"/>
      <c r="EF907" s="2201"/>
      <c r="EG907" s="2201"/>
      <c r="EH907" s="2201"/>
      <c r="EI907" s="2201"/>
      <c r="EJ907" s="2201"/>
      <c r="EK907" s="2201"/>
      <c r="EL907" s="2201"/>
      <c r="EM907" s="2201"/>
      <c r="EN907" s="2201"/>
      <c r="EO907" s="2201"/>
      <c r="EP907" s="2201"/>
      <c r="EQ907" s="2201"/>
      <c r="ER907" s="2201"/>
      <c r="ES907" s="2201"/>
      <c r="ET907" s="2201"/>
      <c r="EU907" s="2201"/>
      <c r="EV907" s="2201"/>
      <c r="EW907" s="2201"/>
      <c r="EX907" s="2201"/>
      <c r="EY907" s="2201"/>
      <c r="EZ907" s="2201"/>
      <c r="FA907" s="2201"/>
      <c r="FB907" s="2201"/>
      <c r="FC907" s="2201"/>
      <c r="FD907" s="2201"/>
      <c r="FE907" s="2201"/>
      <c r="FF907" s="2201"/>
      <c r="FG907" s="2201"/>
      <c r="FH907" s="2201"/>
      <c r="FI907" s="2201"/>
      <c r="FJ907" s="2201"/>
      <c r="FK907" s="2201"/>
      <c r="FL907" s="2201"/>
      <c r="FM907" s="2201"/>
      <c r="FN907" s="2201"/>
      <c r="FO907" s="2201"/>
      <c r="FP907" s="2201"/>
      <c r="FQ907" s="2201"/>
      <c r="FR907" s="2201"/>
      <c r="FS907" s="2201"/>
      <c r="FT907" s="2201"/>
      <c r="FU907" s="2201"/>
      <c r="FV907" s="2201"/>
      <c r="FW907" s="2201"/>
      <c r="FX907" s="2201"/>
      <c r="FY907" s="2201"/>
      <c r="FZ907" s="2201"/>
      <c r="GA907" s="2201"/>
      <c r="GB907" s="2201"/>
      <c r="GC907" s="2201"/>
      <c r="GD907" s="2201"/>
      <c r="GE907" s="2201"/>
      <c r="GF907" s="2201"/>
      <c r="GG907" s="2201"/>
      <c r="GH907" s="2201"/>
      <c r="GI907" s="2201"/>
      <c r="GJ907" s="2201"/>
      <c r="GK907" s="2201"/>
      <c r="GL907" s="2201"/>
      <c r="GM907" s="2201"/>
      <c r="GN907" s="2201"/>
      <c r="GO907" s="2201"/>
      <c r="GP907" s="2201"/>
      <c r="GQ907" s="2201"/>
      <c r="GR907" s="2201"/>
      <c r="GS907" s="2201"/>
      <c r="GT907" s="2201"/>
      <c r="GU907" s="2201"/>
      <c r="GV907" s="2201"/>
      <c r="GW907" s="2201"/>
      <c r="GX907" s="2201"/>
      <c r="GY907" s="2201"/>
      <c r="GZ907" s="2201"/>
      <c r="HA907" s="2201"/>
      <c r="HB907" s="2201"/>
      <c r="HC907" s="2201"/>
      <c r="HD907" s="2201"/>
      <c r="HE907" s="2201"/>
      <c r="HF907" s="2201"/>
      <c r="HG907" s="2201"/>
      <c r="HH907" s="2201"/>
      <c r="HI907" s="2201"/>
      <c r="HJ907" s="2201"/>
      <c r="HK907" s="2201"/>
      <c r="HL907" s="2201"/>
      <c r="HM907" s="2201"/>
      <c r="HN907" s="2201"/>
      <c r="HO907" s="2201"/>
      <c r="HP907" s="2201"/>
      <c r="HQ907" s="2201"/>
      <c r="HR907" s="2201"/>
      <c r="HS907" s="2201"/>
      <c r="HT907" s="2201"/>
      <c r="HU907" s="2201"/>
      <c r="HV907" s="2201"/>
      <c r="HW907" s="2201"/>
      <c r="HX907" s="2201"/>
      <c r="HY907" s="2201"/>
      <c r="HZ907" s="2201"/>
      <c r="IA907" s="2201"/>
      <c r="IB907" s="2201"/>
      <c r="IC907" s="2201"/>
      <c r="ID907" s="2201"/>
      <c r="IE907" s="2201"/>
      <c r="IF907" s="2201"/>
      <c r="IG907" s="2201"/>
      <c r="IH907" s="2201"/>
      <c r="II907" s="2201"/>
      <c r="IJ907" s="2201"/>
      <c r="IK907" s="2201"/>
      <c r="IL907" s="2201"/>
      <c r="IM907" s="2201"/>
      <c r="IN907" s="2201"/>
      <c r="IO907" s="2201"/>
      <c r="IP907" s="2201"/>
      <c r="IQ907" s="2201"/>
      <c r="IR907" s="2201"/>
      <c r="IS907" s="2201"/>
      <c r="IT907" s="2201"/>
      <c r="IU907" s="2201"/>
      <c r="IV907" s="2201"/>
      <c r="IW907" s="2201"/>
      <c r="IX907" s="2201"/>
      <c r="IY907" s="2201"/>
      <c r="JC907" s="2201"/>
      <c r="JD907" s="2201"/>
      <c r="JE907" s="2201"/>
      <c r="JF907" s="2201"/>
      <c r="JG907" s="2201"/>
      <c r="JH907" s="2201"/>
      <c r="JI907" s="2201"/>
      <c r="JJ907" s="2201"/>
      <c r="JK907" s="2201"/>
      <c r="JL907" s="2201"/>
      <c r="JM907" s="2201"/>
      <c r="JN907" s="2201"/>
      <c r="JO907" s="2201"/>
      <c r="JP907" s="2201"/>
      <c r="JQ907" s="2201"/>
      <c r="JR907" s="2201"/>
      <c r="JS907" s="2201"/>
      <c r="JT907" s="2201"/>
      <c r="JU907" s="2201"/>
      <c r="JV907" s="2201"/>
      <c r="JW907" s="2201"/>
      <c r="JX907" s="2201"/>
      <c r="JY907" s="2201"/>
      <c r="JZ907" s="2201"/>
      <c r="KA907" s="2201"/>
      <c r="KB907" s="2201"/>
      <c r="KC907" s="2201"/>
      <c r="KD907" s="2201"/>
      <c r="KE907" s="2201"/>
      <c r="KF907" s="2201"/>
      <c r="KG907" s="2201"/>
      <c r="KH907" s="2201"/>
      <c r="KI907" s="2201"/>
      <c r="KJ907" s="2201"/>
      <c r="KK907" s="2201"/>
      <c r="KL907" s="2201"/>
      <c r="KM907" s="2201"/>
      <c r="KN907" s="2201"/>
      <c r="KO907" s="2201"/>
      <c r="KP907" s="2201"/>
      <c r="KQ907" s="2201"/>
      <c r="KR907" s="2201"/>
      <c r="KS907" s="2201"/>
      <c r="KT907" s="2201"/>
      <c r="KU907" s="2201"/>
      <c r="KV907" s="2201"/>
      <c r="KW907" s="2201"/>
      <c r="KX907" s="2201"/>
      <c r="KY907" s="2201"/>
      <c r="KZ907" s="2201"/>
      <c r="LA907" s="2201"/>
      <c r="LB907" s="2201"/>
      <c r="LC907" s="2201"/>
      <c r="LD907" s="2201"/>
      <c r="LE907" s="2201"/>
      <c r="LF907" s="2201"/>
      <c r="LG907" s="2201"/>
      <c r="LH907" s="2201"/>
      <c r="LI907" s="2201"/>
      <c r="LJ907" s="2201"/>
      <c r="LK907" s="2201"/>
      <c r="LL907" s="2201"/>
      <c r="LM907" s="2201"/>
      <c r="LN907" s="2201"/>
      <c r="LO907" s="2201"/>
      <c r="LP907" s="2201"/>
      <c r="LQ907" s="2201"/>
      <c r="LR907" s="2201"/>
      <c r="LS907" s="2201"/>
      <c r="LT907" s="2201"/>
      <c r="LU907" s="2201"/>
      <c r="LV907" s="2201"/>
      <c r="LW907" s="2201"/>
      <c r="LX907" s="2201"/>
      <c r="LY907" s="2201"/>
      <c r="LZ907" s="2201"/>
      <c r="MA907" s="2201"/>
      <c r="MB907" s="2201"/>
      <c r="MC907" s="2201"/>
      <c r="MD907" s="2201"/>
      <c r="ME907" s="2201"/>
      <c r="MF907" s="2201"/>
      <c r="MG907" s="2201"/>
      <c r="MH907" s="2201"/>
      <c r="MI907" s="2201"/>
      <c r="MJ907" s="2201"/>
      <c r="MK907" s="2201"/>
      <c r="ML907" s="2201"/>
      <c r="MM907" s="2201"/>
      <c r="MN907" s="2201"/>
      <c r="MO907" s="2201"/>
      <c r="MP907" s="2201"/>
      <c r="MQ907" s="2201"/>
      <c r="MR907" s="2201"/>
      <c r="MS907" s="2201"/>
      <c r="MT907" s="2201"/>
      <c r="MU907" s="2201"/>
      <c r="MV907" s="2201"/>
      <c r="MW907" s="2201"/>
      <c r="MX907" s="2201"/>
      <c r="MY907" s="2201"/>
      <c r="MZ907" s="2201"/>
      <c r="NA907" s="2201"/>
      <c r="NB907" s="2201"/>
      <c r="NC907" s="2201"/>
      <c r="ND907" s="2201"/>
      <c r="NE907" s="2201"/>
      <c r="NF907" s="2201"/>
      <c r="NG907" s="2201"/>
      <c r="NH907" s="2201"/>
      <c r="NI907" s="2201"/>
      <c r="NJ907" s="2201"/>
      <c r="NK907" s="2201"/>
      <c r="NL907" s="2201"/>
      <c r="NM907" s="2201"/>
      <c r="NN907" s="2201"/>
      <c r="NO907" s="2201"/>
      <c r="NP907" s="2201"/>
      <c r="NQ907" s="2201"/>
      <c r="NR907" s="2201"/>
      <c r="NS907" s="2201"/>
      <c r="NT907" s="2201"/>
      <c r="NU907" s="2201"/>
      <c r="NV907" s="2201"/>
      <c r="NW907" s="2201"/>
      <c r="NX907" s="2201"/>
      <c r="NY907" s="2201"/>
      <c r="NZ907" s="2201"/>
      <c r="OA907" s="2201"/>
      <c r="OB907" s="2201"/>
      <c r="OC907" s="2201"/>
      <c r="OD907" s="2201"/>
      <c r="OE907" s="2201"/>
      <c r="OF907" s="2201"/>
      <c r="OG907" s="2201"/>
      <c r="OH907" s="2201"/>
      <c r="OI907" s="2201"/>
      <c r="OJ907" s="2201"/>
      <c r="OK907" s="2201"/>
      <c r="OL907" s="2201"/>
      <c r="OM907" s="2201"/>
      <c r="ON907" s="2201"/>
      <c r="OO907" s="2201"/>
      <c r="OP907" s="2201"/>
      <c r="OQ907" s="2201"/>
      <c r="OR907" s="2201"/>
      <c r="OS907" s="2201"/>
      <c r="OT907" s="2201"/>
      <c r="OU907" s="2201"/>
      <c r="OV907" s="2201"/>
      <c r="OW907" s="2201"/>
      <c r="OX907" s="2201"/>
      <c r="OY907" s="2201"/>
      <c r="OZ907" s="2201"/>
      <c r="PA907" s="2201"/>
      <c r="PB907" s="2201"/>
      <c r="PC907" s="2201"/>
      <c r="PD907" s="2201"/>
      <c r="PE907" s="2201"/>
      <c r="PF907" s="2201"/>
      <c r="PG907" s="2201"/>
      <c r="PH907" s="2201"/>
      <c r="PI907" s="2201"/>
      <c r="PJ907" s="2201"/>
      <c r="PK907" s="2201"/>
      <c r="PL907" s="2201"/>
      <c r="PM907" s="2201"/>
      <c r="PN907" s="2201"/>
      <c r="PO907" s="2201"/>
      <c r="PP907" s="2201"/>
      <c r="PQ907" s="2201"/>
      <c r="PR907" s="2201"/>
      <c r="PS907" s="2201"/>
      <c r="PT907" s="2201"/>
      <c r="PU907" s="2201"/>
      <c r="PV907" s="2201"/>
      <c r="PW907" s="2201"/>
      <c r="PX907" s="2201"/>
      <c r="PY907" s="2201"/>
      <c r="PZ907" s="2201"/>
      <c r="QA907" s="2201"/>
      <c r="QB907" s="2201"/>
      <c r="QC907" s="2201"/>
      <c r="QD907" s="2201"/>
      <c r="QE907" s="2201"/>
      <c r="QF907" s="2201"/>
      <c r="QG907" s="2201"/>
      <c r="QH907" s="2201"/>
      <c r="QI907" s="2201"/>
      <c r="QJ907" s="2201"/>
      <c r="QK907" s="2201"/>
      <c r="QL907" s="2201"/>
      <c r="QM907" s="2201"/>
      <c r="QN907" s="2201"/>
      <c r="QO907" s="2201"/>
      <c r="QP907" s="2201"/>
      <c r="QQ907" s="2201"/>
      <c r="QR907" s="2201"/>
      <c r="QS907" s="2201"/>
      <c r="QT907" s="2201"/>
      <c r="QU907" s="2201"/>
      <c r="QV907" s="2201"/>
      <c r="QW907" s="2201"/>
      <c r="QX907" s="2201"/>
      <c r="QY907" s="2201"/>
      <c r="QZ907" s="2201"/>
      <c r="RA907" s="2201"/>
      <c r="RB907" s="2201"/>
      <c r="RC907" s="2201"/>
      <c r="RD907" s="2201"/>
      <c r="RE907" s="2201"/>
      <c r="RF907" s="2201"/>
      <c r="RG907" s="2201"/>
      <c r="RH907" s="2201"/>
      <c r="RI907" s="2201"/>
      <c r="RJ907" s="2201"/>
      <c r="RK907" s="2201"/>
      <c r="RL907" s="2201"/>
      <c r="RM907" s="2201"/>
      <c r="RN907" s="2201"/>
      <c r="RO907" s="2201"/>
      <c r="RP907" s="2201"/>
      <c r="RQ907" s="2201"/>
      <c r="RR907" s="2201"/>
      <c r="RS907" s="2201"/>
      <c r="RT907" s="2201"/>
      <c r="RU907" s="2201"/>
      <c r="RV907" s="2201"/>
      <c r="RW907" s="2201"/>
      <c r="RX907" s="2201"/>
      <c r="RY907" s="2201"/>
      <c r="RZ907" s="2201"/>
      <c r="SA907" s="2201"/>
      <c r="SB907" s="2201"/>
      <c r="SC907" s="2201"/>
      <c r="SD907" s="2201"/>
      <c r="SE907" s="2201"/>
      <c r="SF907" s="2201"/>
      <c r="SG907" s="2201"/>
      <c r="SH907" s="2201"/>
      <c r="SI907" s="2201"/>
      <c r="SJ907" s="2201"/>
      <c r="SK907" s="2201"/>
      <c r="SL907" s="2201"/>
      <c r="SM907" s="2201"/>
      <c r="SN907" s="2201"/>
      <c r="SO907" s="2201"/>
      <c r="SP907" s="2201"/>
      <c r="SQ907" s="2201"/>
      <c r="SR907" s="2201"/>
      <c r="SS907" s="2201"/>
      <c r="ST907" s="2201"/>
      <c r="SU907" s="2201"/>
      <c r="SY907" s="2201"/>
      <c r="SZ907" s="2201"/>
      <c r="TA907" s="2201"/>
      <c r="TB907" s="2201"/>
      <c r="TC907" s="2201"/>
      <c r="TD907" s="2201"/>
      <c r="TE907" s="2201"/>
      <c r="TF907" s="2201"/>
      <c r="TG907" s="2201"/>
      <c r="TH907" s="2201"/>
      <c r="TI907" s="2201"/>
      <c r="TJ907" s="2201"/>
      <c r="TK907" s="2201"/>
      <c r="TL907" s="2201"/>
      <c r="TM907" s="2201"/>
      <c r="TN907" s="2201"/>
      <c r="TO907" s="2201"/>
      <c r="TP907" s="2201"/>
      <c r="TQ907" s="2201"/>
      <c r="TR907" s="2201"/>
      <c r="TS907" s="2201"/>
      <c r="TT907" s="2201"/>
      <c r="TU907" s="2201"/>
      <c r="TV907" s="2201"/>
      <c r="TW907" s="2201"/>
      <c r="TX907" s="2201"/>
      <c r="TY907" s="2201"/>
      <c r="TZ907" s="2201"/>
      <c r="UA907" s="2201"/>
      <c r="UB907" s="2201"/>
      <c r="UC907" s="2201"/>
      <c r="UD907" s="2201"/>
      <c r="UE907" s="2201"/>
      <c r="UF907" s="2201"/>
      <c r="UG907" s="2201"/>
      <c r="UH907" s="2201"/>
      <c r="UI907" s="2201"/>
      <c r="UJ907" s="2201"/>
      <c r="UK907" s="2201"/>
      <c r="UL907" s="2201"/>
      <c r="UM907" s="2201"/>
      <c r="UN907" s="2201"/>
      <c r="UO907" s="2201"/>
      <c r="UP907" s="2201"/>
      <c r="UQ907" s="2201"/>
      <c r="UR907" s="2201"/>
      <c r="US907" s="2201"/>
      <c r="UT907" s="2201"/>
      <c r="UU907" s="2201"/>
      <c r="UV907" s="2201"/>
      <c r="UW907" s="2201"/>
      <c r="UX907" s="2201"/>
      <c r="UY907" s="2201"/>
      <c r="UZ907" s="2201"/>
      <c r="VA907" s="2201"/>
      <c r="VB907" s="2201"/>
      <c r="VC907" s="2201"/>
      <c r="VD907" s="2201"/>
      <c r="VE907" s="2201"/>
      <c r="VF907" s="2201"/>
      <c r="VG907" s="2201"/>
      <c r="VH907" s="2201"/>
      <c r="VI907" s="2201"/>
      <c r="VJ907" s="2201"/>
      <c r="VK907" s="2201"/>
      <c r="VL907" s="2201"/>
      <c r="VM907" s="2201"/>
      <c r="VN907" s="2201"/>
      <c r="VO907" s="2201"/>
      <c r="VP907" s="2201"/>
      <c r="VQ907" s="2201"/>
      <c r="VR907" s="2201"/>
      <c r="VS907" s="2201"/>
      <c r="VT907" s="2201"/>
      <c r="VU907" s="2201"/>
      <c r="VV907" s="2201"/>
      <c r="VW907" s="2201"/>
      <c r="VX907" s="2201"/>
      <c r="VY907" s="2201"/>
      <c r="VZ907" s="2201"/>
      <c r="WA907" s="2201"/>
      <c r="WB907" s="2201"/>
      <c r="WC907" s="2201"/>
      <c r="WD907" s="2201"/>
      <c r="WE907" s="2201"/>
      <c r="WF907" s="2201"/>
      <c r="WG907" s="2201"/>
      <c r="WH907" s="2201"/>
      <c r="WI907" s="2201"/>
      <c r="WJ907" s="2201"/>
      <c r="WK907" s="2201"/>
      <c r="WL907" s="2201"/>
      <c r="WM907" s="2201"/>
      <c r="WN907" s="2201"/>
      <c r="WO907" s="2201"/>
      <c r="WP907" s="2201"/>
      <c r="WQ907" s="2201"/>
      <c r="WR907" s="2201"/>
      <c r="WS907" s="2201"/>
      <c r="WT907" s="2201"/>
      <c r="WU907" s="2201"/>
      <c r="WV907" s="2201"/>
      <c r="WW907" s="2201"/>
      <c r="WX907" s="2201"/>
      <c r="WY907" s="2201"/>
      <c r="WZ907" s="2201"/>
      <c r="XA907" s="2201"/>
      <c r="XB907" s="2201"/>
      <c r="XC907" s="2201"/>
      <c r="XD907" s="2201"/>
      <c r="XE907" s="2201"/>
      <c r="XF907" s="2201"/>
      <c r="XG907" s="2201"/>
      <c r="XH907" s="2201"/>
      <c r="XI907" s="2201"/>
      <c r="XJ907" s="2201"/>
      <c r="XK907" s="2201"/>
      <c r="XL907" s="2201"/>
      <c r="XM907" s="2201"/>
      <c r="XN907" s="2201"/>
      <c r="XO907" s="2201"/>
      <c r="XP907" s="2201"/>
      <c r="XQ907" s="2201"/>
      <c r="XR907" s="2201"/>
      <c r="XS907" s="2201"/>
      <c r="XT907" s="2201"/>
      <c r="XU907" s="2201"/>
      <c r="XV907" s="2201"/>
      <c r="XW907" s="2201"/>
      <c r="XX907" s="2201"/>
      <c r="XY907" s="2201"/>
      <c r="XZ907" s="2201"/>
      <c r="YA907" s="2201"/>
      <c r="YB907" s="2201"/>
      <c r="YC907" s="2201"/>
      <c r="YD907" s="2201"/>
      <c r="YE907" s="2201"/>
      <c r="YF907" s="2201"/>
      <c r="YG907" s="2201"/>
      <c r="YH907" s="2201"/>
      <c r="YI907" s="2201"/>
      <c r="YJ907" s="2201"/>
      <c r="YK907" s="2201"/>
      <c r="YL907" s="2201"/>
      <c r="YM907" s="2201"/>
      <c r="YN907" s="2201"/>
      <c r="YO907" s="2201"/>
      <c r="YP907" s="2201"/>
      <c r="YQ907" s="2201"/>
      <c r="YR907" s="2201"/>
      <c r="YS907" s="2201"/>
      <c r="YT907" s="2201"/>
      <c r="YU907" s="2201"/>
      <c r="YV907" s="2201"/>
      <c r="YW907" s="2201"/>
      <c r="YX907" s="2201"/>
      <c r="YY907" s="2201"/>
      <c r="YZ907" s="2201"/>
      <c r="ZA907" s="2201"/>
      <c r="ZB907" s="2201"/>
      <c r="ZC907" s="2201"/>
      <c r="ZD907" s="2201"/>
      <c r="ZE907" s="2201"/>
      <c r="ZF907" s="2201"/>
      <c r="ZG907" s="2201"/>
      <c r="ZH907" s="2201"/>
      <c r="ZI907" s="2201"/>
      <c r="ZJ907" s="2201"/>
      <c r="ZK907" s="2201"/>
      <c r="ZL907" s="2201"/>
      <c r="ZM907" s="2201"/>
      <c r="ZN907" s="2201"/>
      <c r="ZO907" s="2201"/>
      <c r="ZP907" s="2201"/>
      <c r="ZQ907" s="2201"/>
      <c r="ZR907" s="2201"/>
      <c r="ZS907" s="2201"/>
      <c r="ZT907" s="2201"/>
      <c r="ZU907" s="2201"/>
      <c r="ZV907" s="2201"/>
      <c r="ZW907" s="2201"/>
      <c r="ZX907" s="2201"/>
      <c r="ZY907" s="2201"/>
      <c r="ZZ907" s="2201"/>
      <c r="AAA907" s="2201"/>
      <c r="AAB907" s="2201"/>
      <c r="AAC907" s="2201"/>
      <c r="AAD907" s="2201"/>
      <c r="AAE907" s="2201"/>
      <c r="AAF907" s="2201"/>
      <c r="AAG907" s="2201"/>
      <c r="AAH907" s="2201"/>
      <c r="AAI907" s="2201"/>
      <c r="AAJ907" s="2201"/>
      <c r="AAK907" s="2201"/>
      <c r="AAL907" s="2201"/>
      <c r="AAM907" s="2201"/>
      <c r="AAN907" s="2201"/>
      <c r="AAO907" s="2201"/>
      <c r="AAP907" s="2201"/>
      <c r="AAQ907" s="2201"/>
      <c r="AAR907" s="2201"/>
      <c r="AAS907" s="2201"/>
      <c r="AAT907" s="2201"/>
      <c r="AAU907" s="2201"/>
      <c r="AAV907" s="2201"/>
      <c r="AAW907" s="2201"/>
      <c r="AAX907" s="2201"/>
      <c r="AAY907" s="2201"/>
      <c r="AAZ907" s="2201"/>
      <c r="ABA907" s="2201"/>
      <c r="ABB907" s="2201"/>
      <c r="ABC907" s="2201"/>
      <c r="ABD907" s="2201"/>
      <c r="ABE907" s="2201"/>
      <c r="ABF907" s="2201"/>
      <c r="ABG907" s="2201"/>
      <c r="ABH907" s="2201"/>
      <c r="ABI907" s="2201"/>
      <c r="ABJ907" s="2201"/>
      <c r="ABK907" s="2201"/>
      <c r="ABL907" s="2201"/>
      <c r="ABM907" s="2201"/>
      <c r="ABN907" s="2201"/>
      <c r="ABO907" s="2201"/>
      <c r="ABP907" s="2201"/>
      <c r="ABQ907" s="2201"/>
      <c r="ABR907" s="2201"/>
      <c r="ABS907" s="2201"/>
      <c r="ABT907" s="2201"/>
      <c r="ABU907" s="2201"/>
      <c r="ABV907" s="2201"/>
      <c r="ABW907" s="2201"/>
      <c r="ABX907" s="2201"/>
      <c r="ABY907" s="2201"/>
      <c r="ABZ907" s="2201"/>
      <c r="ACA907" s="2201"/>
      <c r="ACB907" s="2201"/>
      <c r="ACC907" s="2201"/>
      <c r="ACD907" s="2201"/>
      <c r="ACE907" s="2201"/>
      <c r="ACF907" s="2201"/>
      <c r="ACG907" s="2201"/>
      <c r="ACH907" s="2201"/>
      <c r="ACI907" s="2201"/>
      <c r="ACJ907" s="2201"/>
      <c r="ACK907" s="2201"/>
      <c r="ACL907" s="2201"/>
      <c r="ACM907" s="2201"/>
      <c r="ACN907" s="2201"/>
      <c r="ACO907" s="2201"/>
      <c r="ACP907" s="2201"/>
      <c r="ACQ907" s="2201"/>
      <c r="ACU907" s="2201"/>
      <c r="ACV907" s="2201"/>
      <c r="ACW907" s="2201"/>
      <c r="ACX907" s="2201"/>
      <c r="ACY907" s="2201"/>
      <c r="ACZ907" s="2201"/>
      <c r="ADA907" s="2201"/>
      <c r="ADB907" s="2201"/>
      <c r="ADC907" s="2201"/>
      <c r="ADD907" s="2201"/>
      <c r="ADE907" s="2201"/>
      <c r="ADF907" s="2201"/>
      <c r="ADG907" s="2201"/>
      <c r="ADH907" s="2201"/>
      <c r="ADI907" s="2201"/>
      <c r="ADJ907" s="2201"/>
      <c r="ADK907" s="2201"/>
      <c r="ADL907" s="2201"/>
      <c r="ADM907" s="2201"/>
      <c r="ADN907" s="2201"/>
      <c r="ADO907" s="2201"/>
      <c r="ADP907" s="2201"/>
      <c r="ADQ907" s="2201"/>
      <c r="ADR907" s="2201"/>
      <c r="ADS907" s="2201"/>
      <c r="ADT907" s="2201"/>
      <c r="ADU907" s="2201"/>
      <c r="ADV907" s="2201"/>
      <c r="ADW907" s="2201"/>
      <c r="ADX907" s="2201"/>
      <c r="ADY907" s="2201"/>
      <c r="ADZ907" s="2201"/>
      <c r="AEA907" s="2201"/>
      <c r="AEB907" s="2201"/>
      <c r="AEC907" s="2201"/>
      <c r="AED907" s="2201"/>
      <c r="AEE907" s="2201"/>
      <c r="AEF907" s="2201"/>
      <c r="AEG907" s="2201"/>
      <c r="AEH907" s="2201"/>
      <c r="AEI907" s="2201"/>
      <c r="AEJ907" s="2201"/>
      <c r="AEK907" s="2201"/>
      <c r="AEL907" s="2201"/>
      <c r="AEM907" s="2201"/>
      <c r="AEN907" s="2201"/>
      <c r="AEO907" s="2201"/>
      <c r="AEP907" s="2201"/>
      <c r="AEQ907" s="2201"/>
      <c r="AER907" s="2201"/>
      <c r="AES907" s="2201"/>
      <c r="AET907" s="2201"/>
      <c r="AEU907" s="2201"/>
      <c r="AEV907" s="2201"/>
      <c r="AEW907" s="2201"/>
      <c r="AEX907" s="2201"/>
      <c r="AEY907" s="2201"/>
      <c r="AEZ907" s="2201"/>
      <c r="AFA907" s="2201"/>
      <c r="AFB907" s="2201"/>
      <c r="AFC907" s="2201"/>
      <c r="AFD907" s="2201"/>
      <c r="AFE907" s="2201"/>
      <c r="AFF907" s="2201"/>
      <c r="AFG907" s="2201"/>
      <c r="AFH907" s="2201"/>
      <c r="AFI907" s="2201"/>
      <c r="AFJ907" s="2201"/>
      <c r="AFK907" s="2201"/>
      <c r="AFL907" s="2201"/>
      <c r="AFM907" s="2201"/>
      <c r="AFN907" s="2201"/>
      <c r="AFO907" s="2201"/>
      <c r="AFP907" s="2201"/>
      <c r="AFQ907" s="2201"/>
      <c r="AFR907" s="2201"/>
      <c r="AFS907" s="2201"/>
      <c r="AFT907" s="2201"/>
      <c r="AFU907" s="2201"/>
      <c r="AFV907" s="2201"/>
      <c r="AFW907" s="2201"/>
      <c r="AFX907" s="2201"/>
      <c r="AFY907" s="2201"/>
      <c r="AFZ907" s="2201"/>
      <c r="AGA907" s="2201"/>
      <c r="AGB907" s="2201"/>
      <c r="AGC907" s="2201"/>
      <c r="AGD907" s="2201"/>
      <c r="AGE907" s="2201"/>
      <c r="AGF907" s="2201"/>
      <c r="AGG907" s="2201"/>
      <c r="AGH907" s="2201"/>
      <c r="AGI907" s="2201"/>
      <c r="AGJ907" s="2201"/>
      <c r="AGK907" s="2201"/>
      <c r="AGL907" s="2201"/>
      <c r="AGM907" s="2201"/>
      <c r="AGN907" s="2201"/>
      <c r="AGO907" s="2201"/>
      <c r="AGP907" s="2201"/>
      <c r="AGQ907" s="2201"/>
      <c r="AGR907" s="2201"/>
      <c r="AGS907" s="2201"/>
      <c r="AGT907" s="2201"/>
      <c r="AGU907" s="2201"/>
      <c r="AGV907" s="2201"/>
      <c r="AGW907" s="2201"/>
      <c r="AGX907" s="2201"/>
      <c r="AGY907" s="2201"/>
      <c r="AGZ907" s="2201"/>
      <c r="AHA907" s="2201"/>
      <c r="AHB907" s="2201"/>
      <c r="AHC907" s="2201"/>
      <c r="AHD907" s="2201"/>
      <c r="AHE907" s="2201"/>
      <c r="AHF907" s="2201"/>
      <c r="AHG907" s="2201"/>
      <c r="AHH907" s="2201"/>
      <c r="AHI907" s="2201"/>
      <c r="AHJ907" s="2201"/>
      <c r="AHK907" s="2201"/>
      <c r="AHL907" s="2201"/>
      <c r="AHM907" s="2201"/>
      <c r="AHN907" s="2201"/>
      <c r="AHO907" s="2201"/>
      <c r="AHP907" s="2201"/>
      <c r="AHQ907" s="2201"/>
      <c r="AHR907" s="2201"/>
      <c r="AHS907" s="2201"/>
      <c r="AHT907" s="2201"/>
      <c r="AHU907" s="2201"/>
      <c r="AHV907" s="2201"/>
      <c r="AHW907" s="2201"/>
      <c r="AHX907" s="2201"/>
      <c r="AHY907" s="2201"/>
      <c r="AHZ907" s="2201"/>
      <c r="AIA907" s="2201"/>
      <c r="AIB907" s="2201"/>
      <c r="AIC907" s="2201"/>
      <c r="AID907" s="2201"/>
      <c r="AIE907" s="2201"/>
      <c r="AIF907" s="2201"/>
      <c r="AIG907" s="2201"/>
      <c r="AIH907" s="2201"/>
      <c r="AII907" s="2201"/>
      <c r="AIJ907" s="2201"/>
      <c r="AIK907" s="2201"/>
      <c r="AIL907" s="2201"/>
      <c r="AIM907" s="2201"/>
      <c r="AIN907" s="2201"/>
      <c r="AIO907" s="2201"/>
      <c r="AIP907" s="2201"/>
      <c r="AIQ907" s="2201"/>
      <c r="AIR907" s="2201"/>
      <c r="AIS907" s="2201"/>
      <c r="AIT907" s="2201"/>
      <c r="AIU907" s="2201"/>
      <c r="AIV907" s="2201"/>
      <c r="AIW907" s="2201"/>
      <c r="AIX907" s="2201"/>
      <c r="AIY907" s="2201"/>
      <c r="AIZ907" s="2201"/>
      <c r="AJA907" s="2201"/>
      <c r="AJB907" s="2201"/>
      <c r="AJC907" s="2201"/>
      <c r="AJD907" s="2201"/>
      <c r="AJE907" s="2201"/>
      <c r="AJF907" s="2201"/>
      <c r="AJG907" s="2201"/>
      <c r="AJH907" s="2201"/>
      <c r="AJI907" s="2201"/>
      <c r="AJJ907" s="2201"/>
      <c r="AJK907" s="2201"/>
      <c r="AJL907" s="2201"/>
      <c r="AJM907" s="2201"/>
      <c r="AJN907" s="2201"/>
      <c r="AJO907" s="2201"/>
      <c r="AJP907" s="2201"/>
      <c r="AJQ907" s="2201"/>
      <c r="AJR907" s="2201"/>
      <c r="AJS907" s="2201"/>
      <c r="AJT907" s="2201"/>
      <c r="AJU907" s="2201"/>
      <c r="AJV907" s="2201"/>
      <c r="AJW907" s="2201"/>
      <c r="AJX907" s="2201"/>
      <c r="AJY907" s="2201"/>
      <c r="AJZ907" s="2201"/>
      <c r="AKA907" s="2201"/>
      <c r="AKB907" s="2201"/>
      <c r="AKC907" s="2201"/>
      <c r="AKD907" s="2201"/>
      <c r="AKE907" s="2201"/>
      <c r="AKF907" s="2201"/>
      <c r="AKG907" s="2201"/>
      <c r="AKH907" s="2201"/>
      <c r="AKI907" s="2201"/>
      <c r="AKJ907" s="2201"/>
      <c r="AKK907" s="2201"/>
      <c r="AKL907" s="2201"/>
      <c r="AKM907" s="2201"/>
      <c r="AKN907" s="2201"/>
      <c r="AKO907" s="2201"/>
      <c r="AKP907" s="2201"/>
      <c r="AKQ907" s="2201"/>
      <c r="AKR907" s="2201"/>
      <c r="AKS907" s="2201"/>
      <c r="AKT907" s="2201"/>
      <c r="AKU907" s="2201"/>
      <c r="AKV907" s="2201"/>
      <c r="AKW907" s="2201"/>
      <c r="AKX907" s="2201"/>
      <c r="AKY907" s="2201"/>
      <c r="AKZ907" s="2201"/>
      <c r="ALA907" s="2201"/>
      <c r="ALB907" s="2201"/>
      <c r="ALC907" s="2201"/>
      <c r="ALD907" s="2201"/>
      <c r="ALE907" s="2201"/>
      <c r="ALF907" s="2201"/>
      <c r="ALG907" s="2201"/>
      <c r="ALH907" s="2201"/>
      <c r="ALI907" s="2201"/>
      <c r="ALJ907" s="2201"/>
      <c r="ALK907" s="2201"/>
      <c r="ALL907" s="2201"/>
      <c r="ALM907" s="2201"/>
      <c r="ALN907" s="2201"/>
      <c r="ALO907" s="2201"/>
      <c r="ALP907" s="2201"/>
      <c r="ALQ907" s="2201"/>
      <c r="ALR907" s="2201"/>
      <c r="ALS907" s="2201"/>
      <c r="ALT907" s="2201"/>
      <c r="ALU907" s="2201"/>
      <c r="ALV907" s="2201"/>
      <c r="ALW907" s="2201"/>
      <c r="ALX907" s="2201"/>
      <c r="ALY907" s="2201"/>
      <c r="ALZ907" s="2201"/>
      <c r="AMA907" s="2201"/>
      <c r="AMB907" s="2201"/>
      <c r="AMC907" s="2201"/>
      <c r="AMD907" s="2201"/>
      <c r="AME907" s="2201"/>
      <c r="AMF907" s="2201"/>
      <c r="AMG907" s="2201"/>
      <c r="AMH907" s="2201"/>
      <c r="AMI907" s="2201"/>
      <c r="AMJ907" s="2201"/>
      <c r="AMK907" s="2201"/>
      <c r="AML907" s="2201"/>
      <c r="AMM907" s="2201"/>
      <c r="AMQ907" s="2201"/>
      <c r="AMR907" s="2201"/>
      <c r="AMS907" s="2201"/>
      <c r="AMT907" s="2201"/>
      <c r="AMU907" s="2201"/>
      <c r="AMV907" s="2201"/>
      <c r="AMW907" s="2201"/>
      <c r="AMX907" s="2201"/>
      <c r="AMY907" s="2201"/>
      <c r="AMZ907" s="2201"/>
      <c r="ANA907" s="2201"/>
      <c r="ANB907" s="2201"/>
      <c r="ANC907" s="2201"/>
      <c r="AND907" s="2201"/>
      <c r="ANE907" s="2201"/>
      <c r="ANF907" s="2201"/>
      <c r="ANG907" s="2201"/>
      <c r="ANH907" s="2201"/>
      <c r="ANI907" s="2201"/>
      <c r="ANJ907" s="2201"/>
      <c r="ANK907" s="2201"/>
      <c r="ANL907" s="2201"/>
      <c r="ANM907" s="2201"/>
      <c r="ANN907" s="2201"/>
      <c r="ANO907" s="2201"/>
      <c r="ANP907" s="2201"/>
      <c r="ANQ907" s="2201"/>
      <c r="ANR907" s="2201"/>
      <c r="ANS907" s="2201"/>
      <c r="ANT907" s="2201"/>
      <c r="ANU907" s="2201"/>
      <c r="ANV907" s="2201"/>
      <c r="ANW907" s="2201"/>
      <c r="ANX907" s="2201"/>
      <c r="ANY907" s="2201"/>
      <c r="ANZ907" s="2201"/>
      <c r="AOA907" s="2201"/>
      <c r="AOB907" s="2201"/>
      <c r="AOC907" s="2201"/>
      <c r="AOD907" s="2201"/>
      <c r="AOE907" s="2201"/>
      <c r="AOF907" s="2201"/>
      <c r="AOG907" s="2201"/>
      <c r="AOH907" s="2201"/>
      <c r="AOI907" s="2201"/>
      <c r="AOJ907" s="2201"/>
      <c r="AOK907" s="2201"/>
      <c r="AOL907" s="2201"/>
      <c r="AOM907" s="2201"/>
      <c r="AON907" s="2201"/>
      <c r="AOO907" s="2201"/>
      <c r="AOP907" s="2201"/>
      <c r="AOQ907" s="2201"/>
      <c r="AOR907" s="2201"/>
      <c r="AOS907" s="2201"/>
      <c r="AOT907" s="2201"/>
      <c r="AOU907" s="2201"/>
      <c r="AOV907" s="2201"/>
      <c r="AOW907" s="2201"/>
      <c r="AOX907" s="2201"/>
      <c r="AOY907" s="2201"/>
      <c r="AOZ907" s="2201"/>
      <c r="APA907" s="2201"/>
      <c r="APB907" s="2201"/>
      <c r="APC907" s="2201"/>
      <c r="APD907" s="2201"/>
      <c r="APE907" s="2201"/>
      <c r="APF907" s="2201"/>
      <c r="APG907" s="2201"/>
      <c r="APH907" s="2201"/>
      <c r="API907" s="2201"/>
      <c r="APJ907" s="2201"/>
      <c r="APK907" s="2201"/>
      <c r="APL907" s="2201"/>
      <c r="APM907" s="2201"/>
      <c r="APN907" s="2201"/>
      <c r="APO907" s="2201"/>
      <c r="APP907" s="2201"/>
      <c r="APQ907" s="2201"/>
      <c r="APR907" s="2201"/>
      <c r="APS907" s="2201"/>
      <c r="APT907" s="2201"/>
      <c r="APU907" s="2201"/>
      <c r="APV907" s="2201"/>
      <c r="APW907" s="2201"/>
      <c r="APX907" s="2201"/>
      <c r="APY907" s="2201"/>
      <c r="APZ907" s="2201"/>
      <c r="AQA907" s="2201"/>
      <c r="AQB907" s="2201"/>
      <c r="AQC907" s="2201"/>
      <c r="AQD907" s="2201"/>
      <c r="AQE907" s="2201"/>
      <c r="AQF907" s="2201"/>
      <c r="AQG907" s="2201"/>
      <c r="AQH907" s="2201"/>
      <c r="AQI907" s="2201"/>
      <c r="AQJ907" s="2201"/>
      <c r="AQK907" s="2201"/>
      <c r="AQL907" s="2201"/>
      <c r="AQM907" s="2201"/>
      <c r="AQN907" s="2201"/>
      <c r="AQO907" s="2201"/>
      <c r="AQP907" s="2201"/>
      <c r="AQQ907" s="2201"/>
      <c r="AQR907" s="2201"/>
      <c r="AQS907" s="2201"/>
      <c r="AQT907" s="2201"/>
      <c r="AQU907" s="2201"/>
      <c r="AQV907" s="2201"/>
      <c r="AQW907" s="2201"/>
      <c r="AQX907" s="2201"/>
      <c r="AQY907" s="2201"/>
      <c r="AQZ907" s="2201"/>
      <c r="ARA907" s="2201"/>
      <c r="ARB907" s="2201"/>
      <c r="ARC907" s="2201"/>
      <c r="ARD907" s="2201"/>
      <c r="ARE907" s="2201"/>
      <c r="ARF907" s="2201"/>
      <c r="ARG907" s="2201"/>
      <c r="ARH907" s="2201"/>
      <c r="ARI907" s="2201"/>
      <c r="ARJ907" s="2201"/>
      <c r="ARK907" s="2201"/>
      <c r="ARL907" s="2201"/>
      <c r="ARM907" s="2201"/>
      <c r="ARN907" s="2201"/>
      <c r="ARO907" s="2201"/>
      <c r="ARP907" s="2201"/>
      <c r="ARQ907" s="2201"/>
      <c r="ARR907" s="2201"/>
      <c r="ARS907" s="2201"/>
      <c r="ART907" s="2201"/>
      <c r="ARU907" s="2201"/>
      <c r="ARV907" s="2201"/>
      <c r="ARW907" s="2201"/>
      <c r="ARX907" s="2201"/>
      <c r="ARY907" s="2201"/>
      <c r="ARZ907" s="2201"/>
      <c r="ASA907" s="2201"/>
      <c r="ASB907" s="2201"/>
      <c r="ASC907" s="2201"/>
      <c r="ASD907" s="2201"/>
      <c r="ASE907" s="2201"/>
      <c r="ASF907" s="2201"/>
      <c r="ASG907" s="2201"/>
      <c r="ASH907" s="2201"/>
      <c r="ASI907" s="2201"/>
      <c r="ASJ907" s="2201"/>
      <c r="ASK907" s="2201"/>
      <c r="ASL907" s="2201"/>
      <c r="ASM907" s="2201"/>
      <c r="ASN907" s="2201"/>
      <c r="ASO907" s="2201"/>
      <c r="ASP907" s="2201"/>
      <c r="ASQ907" s="2201"/>
      <c r="ASR907" s="2201"/>
      <c r="ASS907" s="2201"/>
      <c r="AST907" s="2201"/>
      <c r="ASU907" s="2201"/>
      <c r="ASV907" s="2201"/>
      <c r="ASW907" s="2201"/>
      <c r="ASX907" s="2201"/>
      <c r="ASY907" s="2201"/>
      <c r="ASZ907" s="2201"/>
      <c r="ATA907" s="2201"/>
      <c r="ATB907" s="2201"/>
      <c r="ATC907" s="2201"/>
      <c r="ATD907" s="2201"/>
      <c r="ATE907" s="2201"/>
      <c r="ATF907" s="2201"/>
      <c r="ATG907" s="2201"/>
      <c r="ATH907" s="2201"/>
      <c r="ATI907" s="2201"/>
      <c r="ATJ907" s="2201"/>
      <c r="ATK907" s="2201"/>
      <c r="ATL907" s="2201"/>
      <c r="ATM907" s="2201"/>
      <c r="ATN907" s="2201"/>
      <c r="ATO907" s="2201"/>
      <c r="ATP907" s="2201"/>
      <c r="ATQ907" s="2201"/>
      <c r="ATR907" s="2201"/>
      <c r="ATS907" s="2201"/>
      <c r="ATT907" s="2201"/>
      <c r="ATU907" s="2201"/>
      <c r="ATV907" s="2201"/>
      <c r="ATW907" s="2201"/>
      <c r="ATX907" s="2201"/>
      <c r="ATY907" s="2201"/>
      <c r="ATZ907" s="2201"/>
      <c r="AUA907" s="2201"/>
      <c r="AUB907" s="2201"/>
      <c r="AUC907" s="2201"/>
      <c r="AUD907" s="2201"/>
      <c r="AUE907" s="2201"/>
      <c r="AUF907" s="2201"/>
      <c r="AUG907" s="2201"/>
      <c r="AUH907" s="2201"/>
      <c r="AUI907" s="2201"/>
      <c r="AUJ907" s="2201"/>
      <c r="AUK907" s="2201"/>
      <c r="AUL907" s="2201"/>
      <c r="AUM907" s="2201"/>
      <c r="AUN907" s="2201"/>
      <c r="AUO907" s="2201"/>
      <c r="AUP907" s="2201"/>
      <c r="AUQ907" s="2201"/>
      <c r="AUR907" s="2201"/>
      <c r="AUS907" s="2201"/>
      <c r="AUT907" s="2201"/>
      <c r="AUU907" s="2201"/>
      <c r="AUV907" s="2201"/>
      <c r="AUW907" s="2201"/>
      <c r="AUX907" s="2201"/>
      <c r="AUY907" s="2201"/>
      <c r="AUZ907" s="2201"/>
      <c r="AVA907" s="2201"/>
      <c r="AVB907" s="2201"/>
      <c r="AVC907" s="2201"/>
      <c r="AVD907" s="2201"/>
      <c r="AVE907" s="2201"/>
      <c r="AVF907" s="2201"/>
      <c r="AVG907" s="2201"/>
      <c r="AVH907" s="2201"/>
      <c r="AVI907" s="2201"/>
      <c r="AVJ907" s="2201"/>
      <c r="AVK907" s="2201"/>
      <c r="AVL907" s="2201"/>
      <c r="AVM907" s="2201"/>
      <c r="AVN907" s="2201"/>
      <c r="AVO907" s="2201"/>
      <c r="AVP907" s="2201"/>
      <c r="AVQ907" s="2201"/>
      <c r="AVR907" s="2201"/>
      <c r="AVS907" s="2201"/>
      <c r="AVT907" s="2201"/>
      <c r="AVU907" s="2201"/>
      <c r="AVV907" s="2201"/>
      <c r="AVW907" s="2201"/>
      <c r="AVX907" s="2201"/>
      <c r="AVY907" s="2201"/>
      <c r="AVZ907" s="2201"/>
      <c r="AWA907" s="2201"/>
      <c r="AWB907" s="2201"/>
      <c r="AWC907" s="2201"/>
      <c r="AWD907" s="2201"/>
      <c r="AWE907" s="2201"/>
      <c r="AWF907" s="2201"/>
      <c r="AWG907" s="2201"/>
      <c r="AWH907" s="2201"/>
      <c r="AWI907" s="2201"/>
      <c r="AWM907" s="2201"/>
      <c r="AWN907" s="2201"/>
      <c r="AWO907" s="2201"/>
      <c r="AWP907" s="2201"/>
      <c r="AWQ907" s="2201"/>
      <c r="AWR907" s="2201"/>
      <c r="AWS907" s="2201"/>
      <c r="AWT907" s="2201"/>
      <c r="AWU907" s="2201"/>
      <c r="AWV907" s="2201"/>
      <c r="AWW907" s="2201"/>
      <c r="AWX907" s="2201"/>
      <c r="AWY907" s="2201"/>
      <c r="AWZ907" s="2201"/>
      <c r="AXA907" s="2201"/>
      <c r="AXB907" s="2201"/>
      <c r="AXC907" s="2201"/>
      <c r="AXD907" s="2201"/>
      <c r="AXE907" s="2201"/>
      <c r="AXF907" s="2201"/>
      <c r="AXG907" s="2201"/>
      <c r="AXH907" s="2201"/>
      <c r="AXI907" s="2201"/>
      <c r="AXJ907" s="2201"/>
      <c r="AXK907" s="2201"/>
      <c r="AXL907" s="2201"/>
      <c r="AXM907" s="2201"/>
      <c r="AXN907" s="2201"/>
      <c r="AXO907" s="2201"/>
      <c r="AXP907" s="2201"/>
      <c r="AXQ907" s="2201"/>
      <c r="AXR907" s="2201"/>
      <c r="AXS907" s="2201"/>
      <c r="AXT907" s="2201"/>
      <c r="AXU907" s="2201"/>
      <c r="AXV907" s="2201"/>
      <c r="AXW907" s="2201"/>
      <c r="AXX907" s="2201"/>
      <c r="AXY907" s="2201"/>
      <c r="AXZ907" s="2201"/>
      <c r="AYA907" s="2201"/>
      <c r="AYB907" s="2201"/>
      <c r="AYC907" s="2201"/>
      <c r="AYD907" s="2201"/>
      <c r="AYE907" s="2201"/>
      <c r="AYF907" s="2201"/>
      <c r="AYG907" s="2201"/>
      <c r="AYH907" s="2201"/>
      <c r="AYI907" s="2201"/>
      <c r="AYJ907" s="2201"/>
      <c r="AYK907" s="2201"/>
      <c r="AYL907" s="2201"/>
      <c r="AYM907" s="2201"/>
      <c r="AYN907" s="2201"/>
      <c r="AYO907" s="2201"/>
      <c r="AYP907" s="2201"/>
      <c r="AYQ907" s="2201"/>
      <c r="AYR907" s="2201"/>
      <c r="AYS907" s="2201"/>
      <c r="AYT907" s="2201"/>
      <c r="AYU907" s="2201"/>
      <c r="AYV907" s="2201"/>
      <c r="AYW907" s="2201"/>
      <c r="AYX907" s="2201"/>
      <c r="AYY907" s="2201"/>
      <c r="AYZ907" s="2201"/>
      <c r="AZA907" s="2201"/>
      <c r="AZB907" s="2201"/>
      <c r="AZC907" s="2201"/>
      <c r="AZD907" s="2201"/>
      <c r="AZE907" s="2201"/>
      <c r="AZF907" s="2201"/>
      <c r="AZG907" s="2201"/>
      <c r="AZH907" s="2201"/>
      <c r="AZI907" s="2201"/>
      <c r="AZJ907" s="2201"/>
      <c r="AZK907" s="2201"/>
      <c r="AZL907" s="2201"/>
      <c r="AZM907" s="2201"/>
      <c r="AZN907" s="2201"/>
      <c r="AZO907" s="2201"/>
      <c r="AZP907" s="2201"/>
      <c r="AZQ907" s="2201"/>
      <c r="AZR907" s="2201"/>
      <c r="AZS907" s="2201"/>
      <c r="AZT907" s="2201"/>
      <c r="AZU907" s="2201"/>
      <c r="AZV907" s="2201"/>
      <c r="AZW907" s="2201"/>
      <c r="AZX907" s="2201"/>
      <c r="AZY907" s="2201"/>
      <c r="AZZ907" s="2201"/>
      <c r="BAA907" s="2201"/>
      <c r="BAB907" s="2201"/>
      <c r="BAC907" s="2201"/>
      <c r="BAD907" s="2201"/>
      <c r="BAE907" s="2201"/>
      <c r="BAF907" s="2201"/>
      <c r="BAG907" s="2201"/>
      <c r="BAH907" s="2201"/>
      <c r="BAI907" s="2201"/>
      <c r="BAJ907" s="2201"/>
      <c r="BAK907" s="2201"/>
      <c r="BAL907" s="2201"/>
      <c r="BAM907" s="2201"/>
      <c r="BAN907" s="2201"/>
      <c r="BAO907" s="2201"/>
      <c r="BAP907" s="2201"/>
      <c r="BAQ907" s="2201"/>
      <c r="BAR907" s="2201"/>
      <c r="BAS907" s="2201"/>
      <c r="BAT907" s="2201"/>
      <c r="BAU907" s="2201"/>
      <c r="BAV907" s="2201"/>
      <c r="BAW907" s="2201"/>
      <c r="BAX907" s="2201"/>
      <c r="BAY907" s="2201"/>
      <c r="BAZ907" s="2201"/>
      <c r="BBA907" s="2201"/>
      <c r="BBB907" s="2201"/>
      <c r="BBC907" s="2201"/>
      <c r="BBD907" s="2201"/>
      <c r="BBE907" s="2201"/>
      <c r="BBF907" s="2201"/>
      <c r="BBG907" s="2201"/>
      <c r="BBH907" s="2201"/>
      <c r="BBI907" s="2201"/>
      <c r="BBJ907" s="2201"/>
      <c r="BBK907" s="2201"/>
      <c r="BBL907" s="2201"/>
      <c r="BBM907" s="2201"/>
      <c r="BBN907" s="2201"/>
      <c r="BBO907" s="2201"/>
      <c r="BBP907" s="2201"/>
      <c r="BBQ907" s="2201"/>
      <c r="BBR907" s="2201"/>
      <c r="BBS907" s="2201"/>
      <c r="BBT907" s="2201"/>
      <c r="BBU907" s="2201"/>
      <c r="BBV907" s="2201"/>
      <c r="BBW907" s="2201"/>
      <c r="BBX907" s="2201"/>
      <c r="BBY907" s="2201"/>
      <c r="BBZ907" s="2201"/>
      <c r="BCA907" s="2201"/>
      <c r="BCB907" s="2201"/>
      <c r="BCC907" s="2201"/>
      <c r="BCD907" s="2201"/>
      <c r="BCE907" s="2201"/>
      <c r="BCF907" s="2201"/>
      <c r="BCG907" s="2201"/>
      <c r="BCH907" s="2201"/>
      <c r="BCI907" s="2201"/>
      <c r="BCJ907" s="2201"/>
      <c r="BCK907" s="2201"/>
      <c r="BCL907" s="2201"/>
      <c r="BCM907" s="2201"/>
      <c r="BCN907" s="2201"/>
      <c r="BCO907" s="2201"/>
      <c r="BCP907" s="2201"/>
      <c r="BCQ907" s="2201"/>
      <c r="BCR907" s="2201"/>
      <c r="BCS907" s="2201"/>
      <c r="BCT907" s="2201"/>
      <c r="BCU907" s="2201"/>
      <c r="BCV907" s="2201"/>
      <c r="BCW907" s="2201"/>
      <c r="BCX907" s="2201"/>
      <c r="BCY907" s="2201"/>
      <c r="BCZ907" s="2201"/>
      <c r="BDA907" s="2201"/>
      <c r="BDB907" s="2201"/>
      <c r="BDC907" s="2201"/>
      <c r="BDD907" s="2201"/>
      <c r="BDE907" s="2201"/>
      <c r="BDF907" s="2201"/>
      <c r="BDG907" s="2201"/>
      <c r="BDH907" s="2201"/>
      <c r="BDI907" s="2201"/>
      <c r="BDJ907" s="2201"/>
      <c r="BDK907" s="2201"/>
      <c r="BDL907" s="2201"/>
      <c r="BDM907" s="2201"/>
      <c r="BDN907" s="2201"/>
      <c r="BDO907" s="2201"/>
      <c r="BDP907" s="2201"/>
      <c r="BDQ907" s="2201"/>
      <c r="BDR907" s="2201"/>
      <c r="BDS907" s="2201"/>
      <c r="BDT907" s="2201"/>
      <c r="BDU907" s="2201"/>
      <c r="BDV907" s="2201"/>
      <c r="BDW907" s="2201"/>
      <c r="BDX907" s="2201"/>
      <c r="BDY907" s="2201"/>
      <c r="BDZ907" s="2201"/>
      <c r="BEA907" s="2201"/>
      <c r="BEB907" s="2201"/>
      <c r="BEC907" s="2201"/>
      <c r="BED907" s="2201"/>
      <c r="BEE907" s="2201"/>
      <c r="BEF907" s="2201"/>
      <c r="BEG907" s="2201"/>
      <c r="BEH907" s="2201"/>
      <c r="BEI907" s="2201"/>
      <c r="BEJ907" s="2201"/>
      <c r="BEK907" s="2201"/>
      <c r="BEL907" s="2201"/>
      <c r="BEM907" s="2201"/>
      <c r="BEN907" s="2201"/>
      <c r="BEO907" s="2201"/>
      <c r="BEP907" s="2201"/>
      <c r="BEQ907" s="2201"/>
      <c r="BER907" s="2201"/>
      <c r="BES907" s="2201"/>
      <c r="BET907" s="2201"/>
      <c r="BEU907" s="2201"/>
      <c r="BEV907" s="2201"/>
      <c r="BEW907" s="2201"/>
      <c r="BEX907" s="2201"/>
      <c r="BEY907" s="2201"/>
      <c r="BEZ907" s="2201"/>
      <c r="BFA907" s="2201"/>
      <c r="BFB907" s="2201"/>
      <c r="BFC907" s="2201"/>
      <c r="BFD907" s="2201"/>
      <c r="BFE907" s="2201"/>
      <c r="BFF907" s="2201"/>
      <c r="BFG907" s="2201"/>
      <c r="BFH907" s="2201"/>
      <c r="BFI907" s="2201"/>
      <c r="BFJ907" s="2201"/>
      <c r="BFK907" s="2201"/>
      <c r="BFL907" s="2201"/>
      <c r="BFM907" s="2201"/>
      <c r="BFN907" s="2201"/>
      <c r="BFO907" s="2201"/>
      <c r="BFP907" s="2201"/>
      <c r="BFQ907" s="2201"/>
      <c r="BFR907" s="2201"/>
      <c r="BFS907" s="2201"/>
      <c r="BFT907" s="2201"/>
      <c r="BFU907" s="2201"/>
      <c r="BFV907" s="2201"/>
      <c r="BFW907" s="2201"/>
      <c r="BFX907" s="2201"/>
      <c r="BFY907" s="2201"/>
      <c r="BFZ907" s="2201"/>
      <c r="BGA907" s="2201"/>
      <c r="BGB907" s="2201"/>
      <c r="BGC907" s="2201"/>
      <c r="BGD907" s="2201"/>
      <c r="BGE907" s="2201"/>
      <c r="BGI907" s="2201"/>
      <c r="BGJ907" s="2201"/>
      <c r="BGK907" s="2201"/>
      <c r="BGL907" s="2201"/>
      <c r="BGM907" s="2201"/>
      <c r="BGN907" s="2201"/>
      <c r="BGO907" s="2201"/>
      <c r="BGP907" s="2201"/>
      <c r="BGQ907" s="2201"/>
      <c r="BGR907" s="2201"/>
      <c r="BGS907" s="2201"/>
      <c r="BGT907" s="2201"/>
      <c r="BGU907" s="2201"/>
      <c r="BGV907" s="2201"/>
      <c r="BGW907" s="2201"/>
      <c r="BGX907" s="2201"/>
      <c r="BGY907" s="2201"/>
      <c r="BGZ907" s="2201"/>
      <c r="BHA907" s="2201"/>
      <c r="BHB907" s="2201"/>
      <c r="BHC907" s="2201"/>
      <c r="BHD907" s="2201"/>
      <c r="BHE907" s="2201"/>
      <c r="BHF907" s="2201"/>
      <c r="BHG907" s="2201"/>
      <c r="BHH907" s="2201"/>
      <c r="BHI907" s="2201"/>
      <c r="BHJ907" s="2201"/>
      <c r="BHK907" s="2201"/>
      <c r="BHL907" s="2201"/>
      <c r="BHM907" s="2201"/>
      <c r="BHN907" s="2201"/>
      <c r="BHO907" s="2201"/>
      <c r="BHP907" s="2201"/>
      <c r="BHQ907" s="2201"/>
      <c r="BHR907" s="2201"/>
      <c r="BHS907" s="2201"/>
      <c r="BHT907" s="2201"/>
      <c r="BHU907" s="2201"/>
      <c r="BHV907" s="2201"/>
      <c r="BHW907" s="2201"/>
      <c r="BHX907" s="2201"/>
      <c r="BHY907" s="2201"/>
      <c r="BHZ907" s="2201"/>
      <c r="BIA907" s="2201"/>
      <c r="BIB907" s="2201"/>
      <c r="BIC907" s="2201"/>
      <c r="BID907" s="2201"/>
      <c r="BIE907" s="2201"/>
      <c r="BIF907" s="2201"/>
      <c r="BIG907" s="2201"/>
      <c r="BIH907" s="2201"/>
      <c r="BII907" s="2201"/>
      <c r="BIJ907" s="2201"/>
      <c r="BIK907" s="2201"/>
      <c r="BIL907" s="2201"/>
      <c r="BIM907" s="2201"/>
      <c r="BIN907" s="2201"/>
      <c r="BIO907" s="2201"/>
      <c r="BIP907" s="2201"/>
      <c r="BIQ907" s="2201"/>
      <c r="BIR907" s="2201"/>
      <c r="BIS907" s="2201"/>
      <c r="BIT907" s="2201"/>
      <c r="BIU907" s="2201"/>
      <c r="BIV907" s="2201"/>
      <c r="BIW907" s="2201"/>
      <c r="BIX907" s="2201"/>
      <c r="BIY907" s="2201"/>
      <c r="BIZ907" s="2201"/>
      <c r="BJA907" s="2201"/>
      <c r="BJB907" s="2201"/>
      <c r="BJC907" s="2201"/>
      <c r="BJD907" s="2201"/>
      <c r="BJE907" s="2201"/>
      <c r="BJF907" s="2201"/>
      <c r="BJG907" s="2201"/>
      <c r="BJH907" s="2201"/>
      <c r="BJI907" s="2201"/>
      <c r="BJJ907" s="2201"/>
      <c r="BJK907" s="2201"/>
      <c r="BJL907" s="2201"/>
      <c r="BJM907" s="2201"/>
      <c r="BJN907" s="2201"/>
      <c r="BJO907" s="2201"/>
      <c r="BJP907" s="2201"/>
      <c r="BJQ907" s="2201"/>
      <c r="BJR907" s="2201"/>
      <c r="BJS907" s="2201"/>
      <c r="BJT907" s="2201"/>
      <c r="BJU907" s="2201"/>
      <c r="BJV907" s="2201"/>
      <c r="BJW907" s="2201"/>
      <c r="BJX907" s="2201"/>
      <c r="BJY907" s="2201"/>
      <c r="BJZ907" s="2201"/>
      <c r="BKA907" s="2201"/>
      <c r="BKB907" s="2201"/>
      <c r="BKC907" s="2201"/>
      <c r="BKD907" s="2201"/>
      <c r="BKE907" s="2201"/>
      <c r="BKF907" s="2201"/>
      <c r="BKG907" s="2201"/>
      <c r="BKH907" s="2201"/>
      <c r="BKI907" s="2201"/>
      <c r="BKJ907" s="2201"/>
      <c r="BKK907" s="2201"/>
      <c r="BKL907" s="2201"/>
      <c r="BKM907" s="2201"/>
      <c r="BKN907" s="2201"/>
      <c r="BKO907" s="2201"/>
      <c r="BKP907" s="2201"/>
      <c r="BKQ907" s="2201"/>
      <c r="BKR907" s="2201"/>
      <c r="BKS907" s="2201"/>
      <c r="BKT907" s="2201"/>
      <c r="BKU907" s="2201"/>
      <c r="BKV907" s="2201"/>
      <c r="BKW907" s="2201"/>
      <c r="BKX907" s="2201"/>
      <c r="BKY907" s="2201"/>
      <c r="BKZ907" s="2201"/>
      <c r="BLA907" s="2201"/>
      <c r="BLB907" s="2201"/>
      <c r="BLC907" s="2201"/>
      <c r="BLD907" s="2201"/>
      <c r="BLE907" s="2201"/>
      <c r="BLF907" s="2201"/>
      <c r="BLG907" s="2201"/>
      <c r="BLH907" s="2201"/>
      <c r="BLI907" s="2201"/>
      <c r="BLJ907" s="2201"/>
      <c r="BLK907" s="2201"/>
      <c r="BLL907" s="2201"/>
      <c r="BLM907" s="2201"/>
      <c r="BLN907" s="2201"/>
      <c r="BLO907" s="2201"/>
      <c r="BLP907" s="2201"/>
      <c r="BLQ907" s="2201"/>
      <c r="BLR907" s="2201"/>
      <c r="BLS907" s="2201"/>
      <c r="BLT907" s="2201"/>
      <c r="BLU907" s="2201"/>
      <c r="BLV907" s="2201"/>
      <c r="BLW907" s="2201"/>
      <c r="BLX907" s="2201"/>
      <c r="BLY907" s="2201"/>
      <c r="BLZ907" s="2201"/>
      <c r="BMA907" s="2201"/>
      <c r="BMB907" s="2201"/>
      <c r="BMC907" s="2201"/>
      <c r="BMD907" s="2201"/>
      <c r="BME907" s="2201"/>
      <c r="BMF907" s="2201"/>
      <c r="BMG907" s="2201"/>
      <c r="BMH907" s="2201"/>
      <c r="BMI907" s="2201"/>
      <c r="BMJ907" s="2201"/>
      <c r="BMK907" s="2201"/>
      <c r="BML907" s="2201"/>
      <c r="BMM907" s="2201"/>
      <c r="BMN907" s="2201"/>
      <c r="BMO907" s="2201"/>
      <c r="BMP907" s="2201"/>
      <c r="BMQ907" s="2201"/>
      <c r="BMR907" s="2201"/>
      <c r="BMS907" s="2201"/>
      <c r="BMT907" s="2201"/>
      <c r="BMU907" s="2201"/>
      <c r="BMV907" s="2201"/>
      <c r="BMW907" s="2201"/>
      <c r="BMX907" s="2201"/>
      <c r="BMY907" s="2201"/>
      <c r="BMZ907" s="2201"/>
      <c r="BNA907" s="2201"/>
      <c r="BNB907" s="2201"/>
      <c r="BNC907" s="2201"/>
      <c r="BND907" s="2201"/>
      <c r="BNE907" s="2201"/>
      <c r="BNF907" s="2201"/>
      <c r="BNG907" s="2201"/>
      <c r="BNH907" s="2201"/>
      <c r="BNI907" s="2201"/>
      <c r="BNJ907" s="2201"/>
      <c r="BNK907" s="2201"/>
      <c r="BNL907" s="2201"/>
      <c r="BNM907" s="2201"/>
      <c r="BNN907" s="2201"/>
      <c r="BNO907" s="2201"/>
      <c r="BNP907" s="2201"/>
      <c r="BNQ907" s="2201"/>
      <c r="BNR907" s="2201"/>
      <c r="BNS907" s="2201"/>
      <c r="BNT907" s="2201"/>
      <c r="BNU907" s="2201"/>
      <c r="BNV907" s="2201"/>
      <c r="BNW907" s="2201"/>
      <c r="BNX907" s="2201"/>
      <c r="BNY907" s="2201"/>
      <c r="BNZ907" s="2201"/>
      <c r="BOA907" s="2201"/>
      <c r="BOB907" s="2201"/>
      <c r="BOC907" s="2201"/>
      <c r="BOD907" s="2201"/>
      <c r="BOE907" s="2201"/>
      <c r="BOF907" s="2201"/>
      <c r="BOG907" s="2201"/>
      <c r="BOH907" s="2201"/>
      <c r="BOI907" s="2201"/>
      <c r="BOJ907" s="2201"/>
      <c r="BOK907" s="2201"/>
      <c r="BOL907" s="2201"/>
      <c r="BOM907" s="2201"/>
      <c r="BON907" s="2201"/>
      <c r="BOO907" s="2201"/>
      <c r="BOP907" s="2201"/>
      <c r="BOQ907" s="2201"/>
      <c r="BOR907" s="2201"/>
      <c r="BOS907" s="2201"/>
      <c r="BOT907" s="2201"/>
      <c r="BOU907" s="2201"/>
      <c r="BOV907" s="2201"/>
      <c r="BOW907" s="2201"/>
      <c r="BOX907" s="2201"/>
      <c r="BOY907" s="2201"/>
      <c r="BOZ907" s="2201"/>
      <c r="BPA907" s="2201"/>
      <c r="BPB907" s="2201"/>
      <c r="BPC907" s="2201"/>
      <c r="BPD907" s="2201"/>
      <c r="BPE907" s="2201"/>
      <c r="BPF907" s="2201"/>
      <c r="BPG907" s="2201"/>
      <c r="BPH907" s="2201"/>
      <c r="BPI907" s="2201"/>
      <c r="BPJ907" s="2201"/>
      <c r="BPK907" s="2201"/>
      <c r="BPL907" s="2201"/>
      <c r="BPM907" s="2201"/>
      <c r="BPN907" s="2201"/>
      <c r="BPO907" s="2201"/>
      <c r="BPP907" s="2201"/>
      <c r="BPQ907" s="2201"/>
      <c r="BPR907" s="2201"/>
      <c r="BPS907" s="2201"/>
      <c r="BPT907" s="2201"/>
      <c r="BPU907" s="2201"/>
      <c r="BPV907" s="2201"/>
      <c r="BPW907" s="2201"/>
      <c r="BPX907" s="2201"/>
      <c r="BPY907" s="2201"/>
      <c r="BPZ907" s="2201"/>
      <c r="BQA907" s="2201"/>
      <c r="BQE907" s="2201"/>
      <c r="BQF907" s="2201"/>
      <c r="BQG907" s="2201"/>
      <c r="BQH907" s="2201"/>
      <c r="BQI907" s="2201"/>
      <c r="BQJ907" s="2201"/>
      <c r="BQK907" s="2201"/>
      <c r="BQL907" s="2201"/>
      <c r="BQM907" s="2201"/>
      <c r="BQN907" s="2201"/>
      <c r="BQO907" s="2201"/>
      <c r="BQP907" s="2201"/>
      <c r="BQQ907" s="2201"/>
      <c r="BQR907" s="2201"/>
      <c r="BQS907" s="2201"/>
      <c r="BQT907" s="2201"/>
      <c r="BQU907" s="2201"/>
      <c r="BQV907" s="2201"/>
      <c r="BQW907" s="2201"/>
      <c r="BQX907" s="2201"/>
      <c r="BQY907" s="2201"/>
      <c r="BQZ907" s="2201"/>
      <c r="BRA907" s="2201"/>
      <c r="BRB907" s="2201"/>
      <c r="BRC907" s="2201"/>
      <c r="BRD907" s="2201"/>
      <c r="BRE907" s="2201"/>
      <c r="BRF907" s="2201"/>
      <c r="BRG907" s="2201"/>
      <c r="BRH907" s="2201"/>
      <c r="BRI907" s="2201"/>
      <c r="BRJ907" s="2201"/>
      <c r="BRK907" s="2201"/>
      <c r="BRL907" s="2201"/>
      <c r="BRM907" s="2201"/>
      <c r="BRN907" s="2201"/>
      <c r="BRO907" s="2201"/>
      <c r="BRP907" s="2201"/>
      <c r="BRQ907" s="2201"/>
      <c r="BRR907" s="2201"/>
      <c r="BRS907" s="2201"/>
      <c r="BRT907" s="2201"/>
      <c r="BRU907" s="2201"/>
      <c r="BRV907" s="2201"/>
      <c r="BRW907" s="2201"/>
      <c r="BRX907" s="2201"/>
      <c r="BRY907" s="2201"/>
      <c r="BRZ907" s="2201"/>
      <c r="BSA907" s="2201"/>
      <c r="BSB907" s="2201"/>
      <c r="BSC907" s="2201"/>
      <c r="BSD907" s="2201"/>
      <c r="BSE907" s="2201"/>
      <c r="BSF907" s="2201"/>
      <c r="BSG907" s="2201"/>
      <c r="BSH907" s="2201"/>
      <c r="BSI907" s="2201"/>
      <c r="BSJ907" s="2201"/>
      <c r="BSK907" s="2201"/>
      <c r="BSL907" s="2201"/>
      <c r="BSM907" s="2201"/>
      <c r="BSN907" s="2201"/>
      <c r="BSO907" s="2201"/>
      <c r="BSP907" s="2201"/>
      <c r="BSQ907" s="2201"/>
      <c r="BSR907" s="2201"/>
      <c r="BSS907" s="2201"/>
      <c r="BST907" s="2201"/>
      <c r="BSU907" s="2201"/>
      <c r="BSV907" s="2201"/>
      <c r="BSW907" s="2201"/>
      <c r="BSX907" s="2201"/>
      <c r="BSY907" s="2201"/>
      <c r="BSZ907" s="2201"/>
      <c r="BTA907" s="2201"/>
      <c r="BTB907" s="2201"/>
      <c r="BTC907" s="2201"/>
      <c r="BTD907" s="2201"/>
      <c r="BTE907" s="2201"/>
      <c r="BTF907" s="2201"/>
      <c r="BTG907" s="2201"/>
      <c r="BTH907" s="2201"/>
      <c r="BTI907" s="2201"/>
      <c r="BTJ907" s="2201"/>
      <c r="BTK907" s="2201"/>
      <c r="BTL907" s="2201"/>
      <c r="BTM907" s="2201"/>
      <c r="BTN907" s="2201"/>
      <c r="BTO907" s="2201"/>
      <c r="BTP907" s="2201"/>
      <c r="BTQ907" s="2201"/>
      <c r="BTR907" s="2201"/>
      <c r="BTS907" s="2201"/>
      <c r="BTT907" s="2201"/>
      <c r="BTU907" s="2201"/>
      <c r="BTV907" s="2201"/>
      <c r="BTW907" s="2201"/>
      <c r="BTX907" s="2201"/>
      <c r="BTY907" s="2201"/>
      <c r="BTZ907" s="2201"/>
      <c r="BUA907" s="2201"/>
      <c r="BUB907" s="2201"/>
      <c r="BUC907" s="2201"/>
      <c r="BUD907" s="2201"/>
      <c r="BUE907" s="2201"/>
      <c r="BUF907" s="2201"/>
      <c r="BUG907" s="2201"/>
      <c r="BUH907" s="2201"/>
      <c r="BUI907" s="2201"/>
      <c r="BUJ907" s="2201"/>
      <c r="BUK907" s="2201"/>
      <c r="BUL907" s="2201"/>
      <c r="BUM907" s="2201"/>
      <c r="BUN907" s="2201"/>
      <c r="BUO907" s="2201"/>
      <c r="BUP907" s="2201"/>
      <c r="BUQ907" s="2201"/>
      <c r="BUR907" s="2201"/>
      <c r="BUS907" s="2201"/>
      <c r="BUT907" s="2201"/>
      <c r="BUU907" s="2201"/>
      <c r="BUV907" s="2201"/>
      <c r="BUW907" s="2201"/>
      <c r="BUX907" s="2201"/>
      <c r="BUY907" s="2201"/>
      <c r="BUZ907" s="2201"/>
      <c r="BVA907" s="2201"/>
      <c r="BVB907" s="2201"/>
      <c r="BVC907" s="2201"/>
      <c r="BVD907" s="2201"/>
      <c r="BVE907" s="2201"/>
      <c r="BVF907" s="2201"/>
      <c r="BVG907" s="2201"/>
      <c r="BVH907" s="2201"/>
      <c r="BVI907" s="2201"/>
      <c r="BVJ907" s="2201"/>
      <c r="BVK907" s="2201"/>
      <c r="BVL907" s="2201"/>
      <c r="BVM907" s="2201"/>
      <c r="BVN907" s="2201"/>
      <c r="BVO907" s="2201"/>
      <c r="BVP907" s="2201"/>
      <c r="BVQ907" s="2201"/>
      <c r="BVR907" s="2201"/>
      <c r="BVS907" s="2201"/>
      <c r="BVT907" s="2201"/>
      <c r="BVU907" s="2201"/>
      <c r="BVV907" s="2201"/>
      <c r="BVW907" s="2201"/>
      <c r="BVX907" s="2201"/>
      <c r="BVY907" s="2201"/>
      <c r="BVZ907" s="2201"/>
      <c r="BWA907" s="2201"/>
      <c r="BWB907" s="2201"/>
      <c r="BWC907" s="2201"/>
      <c r="BWD907" s="2201"/>
      <c r="BWE907" s="2201"/>
      <c r="BWF907" s="2201"/>
      <c r="BWG907" s="2201"/>
      <c r="BWH907" s="2201"/>
      <c r="BWI907" s="2201"/>
      <c r="BWJ907" s="2201"/>
      <c r="BWK907" s="2201"/>
      <c r="BWL907" s="2201"/>
      <c r="BWM907" s="2201"/>
      <c r="BWN907" s="2201"/>
      <c r="BWO907" s="2201"/>
      <c r="BWP907" s="2201"/>
      <c r="BWQ907" s="2201"/>
      <c r="BWR907" s="2201"/>
      <c r="BWS907" s="2201"/>
      <c r="BWT907" s="2201"/>
      <c r="BWU907" s="2201"/>
      <c r="BWV907" s="2201"/>
      <c r="BWW907" s="2201"/>
      <c r="BWX907" s="2201"/>
      <c r="BWY907" s="2201"/>
      <c r="BWZ907" s="2201"/>
      <c r="BXA907" s="2201"/>
      <c r="BXB907" s="2201"/>
      <c r="BXC907" s="2201"/>
      <c r="BXD907" s="2201"/>
      <c r="BXE907" s="2201"/>
      <c r="BXF907" s="2201"/>
      <c r="BXG907" s="2201"/>
      <c r="BXH907" s="2201"/>
      <c r="BXI907" s="2201"/>
      <c r="BXJ907" s="2201"/>
      <c r="BXK907" s="2201"/>
      <c r="BXL907" s="2201"/>
      <c r="BXM907" s="2201"/>
      <c r="BXN907" s="2201"/>
      <c r="BXO907" s="2201"/>
      <c r="BXP907" s="2201"/>
      <c r="BXQ907" s="2201"/>
      <c r="BXR907" s="2201"/>
      <c r="BXS907" s="2201"/>
      <c r="BXT907" s="2201"/>
      <c r="BXU907" s="2201"/>
      <c r="BXV907" s="2201"/>
      <c r="BXW907" s="2201"/>
      <c r="BXX907" s="2201"/>
      <c r="BXY907" s="2201"/>
      <c r="BXZ907" s="2201"/>
      <c r="BYA907" s="2201"/>
      <c r="BYB907" s="2201"/>
      <c r="BYC907" s="2201"/>
      <c r="BYD907" s="2201"/>
      <c r="BYE907" s="2201"/>
      <c r="BYF907" s="2201"/>
      <c r="BYG907" s="2201"/>
      <c r="BYH907" s="2201"/>
      <c r="BYI907" s="2201"/>
      <c r="BYJ907" s="2201"/>
      <c r="BYK907" s="2201"/>
      <c r="BYL907" s="2201"/>
      <c r="BYM907" s="2201"/>
      <c r="BYN907" s="2201"/>
      <c r="BYO907" s="2201"/>
      <c r="BYP907" s="2201"/>
      <c r="BYQ907" s="2201"/>
      <c r="BYR907" s="2201"/>
      <c r="BYS907" s="2201"/>
      <c r="BYT907" s="2201"/>
      <c r="BYU907" s="2201"/>
      <c r="BYV907" s="2201"/>
      <c r="BYW907" s="2201"/>
      <c r="BYX907" s="2201"/>
      <c r="BYY907" s="2201"/>
      <c r="BYZ907" s="2201"/>
      <c r="BZA907" s="2201"/>
      <c r="BZB907" s="2201"/>
      <c r="BZC907" s="2201"/>
      <c r="BZD907" s="2201"/>
      <c r="BZE907" s="2201"/>
      <c r="BZF907" s="2201"/>
      <c r="BZG907" s="2201"/>
      <c r="BZH907" s="2201"/>
      <c r="BZI907" s="2201"/>
      <c r="BZJ907" s="2201"/>
      <c r="BZK907" s="2201"/>
      <c r="BZL907" s="2201"/>
      <c r="BZM907" s="2201"/>
      <c r="BZN907" s="2201"/>
      <c r="BZO907" s="2201"/>
      <c r="BZP907" s="2201"/>
      <c r="BZQ907" s="2201"/>
      <c r="BZR907" s="2201"/>
      <c r="BZS907" s="2201"/>
      <c r="BZT907" s="2201"/>
      <c r="BZU907" s="2201"/>
      <c r="BZV907" s="2201"/>
      <c r="BZW907" s="2201"/>
      <c r="CAA907" s="2201"/>
      <c r="CAB907" s="2201"/>
      <c r="CAC907" s="2201"/>
      <c r="CAD907" s="2201"/>
      <c r="CAE907" s="2201"/>
      <c r="CAF907" s="2201"/>
      <c r="CAG907" s="2201"/>
      <c r="CAH907" s="2201"/>
      <c r="CAI907" s="2201"/>
      <c r="CAJ907" s="2201"/>
      <c r="CAK907" s="2201"/>
      <c r="CAL907" s="2201"/>
      <c r="CAM907" s="2201"/>
      <c r="CAN907" s="2201"/>
      <c r="CAO907" s="2201"/>
      <c r="CAP907" s="2201"/>
      <c r="CAQ907" s="2201"/>
      <c r="CAR907" s="2201"/>
      <c r="CAS907" s="2201"/>
      <c r="CAT907" s="2201"/>
      <c r="CAU907" s="2201"/>
      <c r="CAV907" s="2201"/>
      <c r="CAW907" s="2201"/>
      <c r="CAX907" s="2201"/>
      <c r="CAY907" s="2201"/>
      <c r="CAZ907" s="2201"/>
      <c r="CBA907" s="2201"/>
      <c r="CBB907" s="2201"/>
      <c r="CBC907" s="2201"/>
      <c r="CBD907" s="2201"/>
      <c r="CBE907" s="2201"/>
      <c r="CBF907" s="2201"/>
      <c r="CBG907" s="2201"/>
      <c r="CBH907" s="2201"/>
      <c r="CBI907" s="2201"/>
      <c r="CBJ907" s="2201"/>
      <c r="CBK907" s="2201"/>
      <c r="CBL907" s="2201"/>
      <c r="CBM907" s="2201"/>
      <c r="CBN907" s="2201"/>
      <c r="CBO907" s="2201"/>
      <c r="CBP907" s="2201"/>
      <c r="CBQ907" s="2201"/>
      <c r="CBR907" s="2201"/>
      <c r="CBS907" s="2201"/>
      <c r="CBT907" s="2201"/>
      <c r="CBU907" s="2201"/>
      <c r="CBV907" s="2201"/>
      <c r="CBW907" s="2201"/>
      <c r="CBX907" s="2201"/>
      <c r="CBY907" s="2201"/>
      <c r="CBZ907" s="2201"/>
      <c r="CCA907" s="2201"/>
      <c r="CCB907" s="2201"/>
      <c r="CCC907" s="2201"/>
      <c r="CCD907" s="2201"/>
      <c r="CCE907" s="2201"/>
      <c r="CCF907" s="2201"/>
      <c r="CCG907" s="2201"/>
      <c r="CCH907" s="2201"/>
      <c r="CCI907" s="2201"/>
      <c r="CCJ907" s="2201"/>
      <c r="CCK907" s="2201"/>
      <c r="CCL907" s="2201"/>
      <c r="CCM907" s="2201"/>
      <c r="CCN907" s="2201"/>
      <c r="CCO907" s="2201"/>
      <c r="CCP907" s="2201"/>
      <c r="CCQ907" s="2201"/>
      <c r="CCR907" s="2201"/>
      <c r="CCS907" s="2201"/>
      <c r="CCT907" s="2201"/>
      <c r="CCU907" s="2201"/>
      <c r="CCV907" s="2201"/>
      <c r="CCW907" s="2201"/>
      <c r="CCX907" s="2201"/>
      <c r="CCY907" s="2201"/>
      <c r="CCZ907" s="2201"/>
      <c r="CDA907" s="2201"/>
      <c r="CDB907" s="2201"/>
      <c r="CDC907" s="2201"/>
      <c r="CDD907" s="2201"/>
      <c r="CDE907" s="2201"/>
      <c r="CDF907" s="2201"/>
      <c r="CDG907" s="2201"/>
      <c r="CDH907" s="2201"/>
      <c r="CDI907" s="2201"/>
      <c r="CDJ907" s="2201"/>
      <c r="CDK907" s="2201"/>
      <c r="CDL907" s="2201"/>
      <c r="CDM907" s="2201"/>
      <c r="CDN907" s="2201"/>
      <c r="CDO907" s="2201"/>
      <c r="CDP907" s="2201"/>
      <c r="CDQ907" s="2201"/>
      <c r="CDR907" s="2201"/>
      <c r="CDS907" s="2201"/>
      <c r="CDT907" s="2201"/>
      <c r="CDU907" s="2201"/>
      <c r="CDV907" s="2201"/>
      <c r="CDW907" s="2201"/>
      <c r="CDX907" s="2201"/>
      <c r="CDY907" s="2201"/>
      <c r="CDZ907" s="2201"/>
      <c r="CEA907" s="2201"/>
      <c r="CEB907" s="2201"/>
      <c r="CEC907" s="2201"/>
      <c r="CED907" s="2201"/>
      <c r="CEE907" s="2201"/>
      <c r="CEF907" s="2201"/>
      <c r="CEG907" s="2201"/>
      <c r="CEH907" s="2201"/>
      <c r="CEI907" s="2201"/>
      <c r="CEJ907" s="2201"/>
      <c r="CEK907" s="2201"/>
      <c r="CEL907" s="2201"/>
      <c r="CEM907" s="2201"/>
      <c r="CEN907" s="2201"/>
      <c r="CEO907" s="2201"/>
      <c r="CEP907" s="2201"/>
      <c r="CEQ907" s="2201"/>
      <c r="CER907" s="2201"/>
      <c r="CES907" s="2201"/>
      <c r="CET907" s="2201"/>
      <c r="CEU907" s="2201"/>
      <c r="CEV907" s="2201"/>
      <c r="CEW907" s="2201"/>
      <c r="CEX907" s="2201"/>
      <c r="CEY907" s="2201"/>
      <c r="CEZ907" s="2201"/>
      <c r="CFA907" s="2201"/>
      <c r="CFB907" s="2201"/>
      <c r="CFC907" s="2201"/>
      <c r="CFD907" s="2201"/>
      <c r="CFE907" s="2201"/>
      <c r="CFF907" s="2201"/>
      <c r="CFG907" s="2201"/>
      <c r="CFH907" s="2201"/>
      <c r="CFI907" s="2201"/>
      <c r="CFJ907" s="2201"/>
      <c r="CFK907" s="2201"/>
      <c r="CFL907" s="2201"/>
      <c r="CFM907" s="2201"/>
      <c r="CFN907" s="2201"/>
      <c r="CFO907" s="2201"/>
      <c r="CFP907" s="2201"/>
      <c r="CFQ907" s="2201"/>
      <c r="CFR907" s="2201"/>
      <c r="CFS907" s="2201"/>
      <c r="CFT907" s="2201"/>
      <c r="CFU907" s="2201"/>
      <c r="CFV907" s="2201"/>
      <c r="CFW907" s="2201"/>
      <c r="CFX907" s="2201"/>
      <c r="CFY907" s="2201"/>
      <c r="CFZ907" s="2201"/>
      <c r="CGA907" s="2201"/>
      <c r="CGB907" s="2201"/>
      <c r="CGC907" s="2201"/>
      <c r="CGD907" s="2201"/>
      <c r="CGE907" s="2201"/>
      <c r="CGF907" s="2201"/>
      <c r="CGG907" s="2201"/>
      <c r="CGH907" s="2201"/>
      <c r="CGI907" s="2201"/>
      <c r="CGJ907" s="2201"/>
      <c r="CGK907" s="2201"/>
      <c r="CGL907" s="2201"/>
      <c r="CGM907" s="2201"/>
      <c r="CGN907" s="2201"/>
      <c r="CGO907" s="2201"/>
      <c r="CGP907" s="2201"/>
      <c r="CGQ907" s="2201"/>
      <c r="CGR907" s="2201"/>
      <c r="CGS907" s="2201"/>
      <c r="CGT907" s="2201"/>
      <c r="CGU907" s="2201"/>
      <c r="CGV907" s="2201"/>
      <c r="CGW907" s="2201"/>
      <c r="CGX907" s="2201"/>
      <c r="CGY907" s="2201"/>
      <c r="CGZ907" s="2201"/>
      <c r="CHA907" s="2201"/>
      <c r="CHB907" s="2201"/>
      <c r="CHC907" s="2201"/>
      <c r="CHD907" s="2201"/>
      <c r="CHE907" s="2201"/>
      <c r="CHF907" s="2201"/>
      <c r="CHG907" s="2201"/>
      <c r="CHH907" s="2201"/>
      <c r="CHI907" s="2201"/>
      <c r="CHJ907" s="2201"/>
      <c r="CHK907" s="2201"/>
      <c r="CHL907" s="2201"/>
      <c r="CHM907" s="2201"/>
      <c r="CHN907" s="2201"/>
      <c r="CHO907" s="2201"/>
      <c r="CHP907" s="2201"/>
      <c r="CHQ907" s="2201"/>
      <c r="CHR907" s="2201"/>
      <c r="CHS907" s="2201"/>
      <c r="CHT907" s="2201"/>
      <c r="CHU907" s="2201"/>
      <c r="CHV907" s="2201"/>
      <c r="CHW907" s="2201"/>
      <c r="CHX907" s="2201"/>
      <c r="CHY907" s="2201"/>
      <c r="CHZ907" s="2201"/>
      <c r="CIA907" s="2201"/>
      <c r="CIB907" s="2201"/>
      <c r="CIC907" s="2201"/>
      <c r="CID907" s="2201"/>
      <c r="CIE907" s="2201"/>
      <c r="CIF907" s="2201"/>
      <c r="CIG907" s="2201"/>
      <c r="CIH907" s="2201"/>
      <c r="CII907" s="2201"/>
      <c r="CIJ907" s="2201"/>
      <c r="CIK907" s="2201"/>
      <c r="CIL907" s="2201"/>
      <c r="CIM907" s="2201"/>
      <c r="CIN907" s="2201"/>
      <c r="CIO907" s="2201"/>
      <c r="CIP907" s="2201"/>
      <c r="CIQ907" s="2201"/>
      <c r="CIR907" s="2201"/>
      <c r="CIS907" s="2201"/>
      <c r="CIT907" s="2201"/>
      <c r="CIU907" s="2201"/>
      <c r="CIV907" s="2201"/>
      <c r="CIW907" s="2201"/>
      <c r="CIX907" s="2201"/>
      <c r="CIY907" s="2201"/>
      <c r="CIZ907" s="2201"/>
      <c r="CJA907" s="2201"/>
      <c r="CJB907" s="2201"/>
      <c r="CJC907" s="2201"/>
      <c r="CJD907" s="2201"/>
      <c r="CJE907" s="2201"/>
      <c r="CJF907" s="2201"/>
      <c r="CJG907" s="2201"/>
      <c r="CJH907" s="2201"/>
      <c r="CJI907" s="2201"/>
      <c r="CJJ907" s="2201"/>
      <c r="CJK907" s="2201"/>
      <c r="CJL907" s="2201"/>
      <c r="CJM907" s="2201"/>
      <c r="CJN907" s="2201"/>
      <c r="CJO907" s="2201"/>
      <c r="CJP907" s="2201"/>
      <c r="CJQ907" s="2201"/>
      <c r="CJR907" s="2201"/>
      <c r="CJS907" s="2201"/>
      <c r="CJW907" s="2201"/>
      <c r="CJX907" s="2201"/>
      <c r="CJY907" s="2201"/>
      <c r="CJZ907" s="2201"/>
      <c r="CKA907" s="2201"/>
      <c r="CKB907" s="2201"/>
      <c r="CKC907" s="2201"/>
      <c r="CKD907" s="2201"/>
      <c r="CKE907" s="2201"/>
      <c r="CKF907" s="2201"/>
      <c r="CKG907" s="2201"/>
      <c r="CKH907" s="2201"/>
      <c r="CKI907" s="2201"/>
      <c r="CKJ907" s="2201"/>
      <c r="CKK907" s="2201"/>
      <c r="CKL907" s="2201"/>
      <c r="CKM907" s="2201"/>
      <c r="CKN907" s="2201"/>
      <c r="CKO907" s="2201"/>
      <c r="CKP907" s="2201"/>
      <c r="CKQ907" s="2201"/>
      <c r="CKR907" s="2201"/>
      <c r="CKS907" s="2201"/>
      <c r="CKT907" s="2201"/>
      <c r="CKU907" s="2201"/>
      <c r="CKV907" s="2201"/>
      <c r="CKW907" s="2201"/>
      <c r="CKX907" s="2201"/>
      <c r="CKY907" s="2201"/>
      <c r="CKZ907" s="2201"/>
      <c r="CLA907" s="2201"/>
      <c r="CLB907" s="2201"/>
      <c r="CLC907" s="2201"/>
      <c r="CLD907" s="2201"/>
      <c r="CLE907" s="2201"/>
      <c r="CLF907" s="2201"/>
      <c r="CLG907" s="2201"/>
      <c r="CLH907" s="2201"/>
      <c r="CLI907" s="2201"/>
      <c r="CLJ907" s="2201"/>
      <c r="CLK907" s="2201"/>
      <c r="CLL907" s="2201"/>
      <c r="CLM907" s="2201"/>
      <c r="CLN907" s="2201"/>
      <c r="CLO907" s="2201"/>
      <c r="CLP907" s="2201"/>
      <c r="CLQ907" s="2201"/>
      <c r="CLR907" s="2201"/>
      <c r="CLS907" s="2201"/>
      <c r="CLT907" s="2201"/>
      <c r="CLU907" s="2201"/>
      <c r="CLV907" s="2201"/>
      <c r="CLW907" s="2201"/>
      <c r="CLX907" s="2201"/>
      <c r="CLY907" s="2201"/>
      <c r="CLZ907" s="2201"/>
      <c r="CMA907" s="2201"/>
      <c r="CMB907" s="2201"/>
      <c r="CMC907" s="2201"/>
      <c r="CMD907" s="2201"/>
      <c r="CME907" s="2201"/>
      <c r="CMF907" s="2201"/>
      <c r="CMG907" s="2201"/>
      <c r="CMH907" s="2201"/>
      <c r="CMI907" s="2201"/>
      <c r="CMJ907" s="2201"/>
      <c r="CMK907" s="2201"/>
      <c r="CML907" s="2201"/>
      <c r="CMM907" s="2201"/>
      <c r="CMN907" s="2201"/>
      <c r="CMO907" s="2201"/>
      <c r="CMP907" s="2201"/>
      <c r="CMQ907" s="2201"/>
      <c r="CMR907" s="2201"/>
      <c r="CMS907" s="2201"/>
      <c r="CMT907" s="2201"/>
      <c r="CMU907" s="2201"/>
      <c r="CMV907" s="2201"/>
      <c r="CMW907" s="2201"/>
      <c r="CMX907" s="2201"/>
      <c r="CMY907" s="2201"/>
      <c r="CMZ907" s="2201"/>
      <c r="CNA907" s="2201"/>
      <c r="CNB907" s="2201"/>
      <c r="CNC907" s="2201"/>
      <c r="CND907" s="2201"/>
      <c r="CNE907" s="2201"/>
      <c r="CNF907" s="2201"/>
      <c r="CNG907" s="2201"/>
      <c r="CNH907" s="2201"/>
      <c r="CNI907" s="2201"/>
      <c r="CNJ907" s="2201"/>
      <c r="CNK907" s="2201"/>
      <c r="CNL907" s="2201"/>
      <c r="CNM907" s="2201"/>
      <c r="CNN907" s="2201"/>
      <c r="CNO907" s="2201"/>
      <c r="CNP907" s="2201"/>
      <c r="CNQ907" s="2201"/>
      <c r="CNR907" s="2201"/>
      <c r="CNS907" s="2201"/>
      <c r="CNT907" s="2201"/>
      <c r="CNU907" s="2201"/>
      <c r="CNV907" s="2201"/>
      <c r="CNW907" s="2201"/>
      <c r="CNX907" s="2201"/>
      <c r="CNY907" s="2201"/>
      <c r="CNZ907" s="2201"/>
      <c r="COA907" s="2201"/>
      <c r="COB907" s="2201"/>
      <c r="COC907" s="2201"/>
      <c r="COD907" s="2201"/>
      <c r="COE907" s="2201"/>
      <c r="COF907" s="2201"/>
      <c r="COG907" s="2201"/>
      <c r="COH907" s="2201"/>
      <c r="COI907" s="2201"/>
      <c r="COJ907" s="2201"/>
      <c r="COK907" s="2201"/>
      <c r="COL907" s="2201"/>
      <c r="COM907" s="2201"/>
      <c r="CON907" s="2201"/>
      <c r="COO907" s="2201"/>
      <c r="COP907" s="2201"/>
      <c r="COQ907" s="2201"/>
      <c r="COR907" s="2201"/>
      <c r="COS907" s="2201"/>
      <c r="COT907" s="2201"/>
      <c r="COU907" s="2201"/>
      <c r="COV907" s="2201"/>
      <c r="COW907" s="2201"/>
      <c r="COX907" s="2201"/>
      <c r="COY907" s="2201"/>
      <c r="COZ907" s="2201"/>
      <c r="CPA907" s="2201"/>
      <c r="CPB907" s="2201"/>
      <c r="CPC907" s="2201"/>
      <c r="CPD907" s="2201"/>
      <c r="CPE907" s="2201"/>
      <c r="CPF907" s="2201"/>
      <c r="CPG907" s="2201"/>
      <c r="CPH907" s="2201"/>
      <c r="CPI907" s="2201"/>
      <c r="CPJ907" s="2201"/>
      <c r="CPK907" s="2201"/>
      <c r="CPL907" s="2201"/>
      <c r="CPM907" s="2201"/>
      <c r="CPN907" s="2201"/>
      <c r="CPO907" s="2201"/>
      <c r="CPP907" s="2201"/>
      <c r="CPQ907" s="2201"/>
      <c r="CPR907" s="2201"/>
      <c r="CPS907" s="2201"/>
      <c r="CPT907" s="2201"/>
      <c r="CPU907" s="2201"/>
      <c r="CPV907" s="2201"/>
      <c r="CPW907" s="2201"/>
      <c r="CPX907" s="2201"/>
      <c r="CPY907" s="2201"/>
      <c r="CPZ907" s="2201"/>
      <c r="CQA907" s="2201"/>
      <c r="CQB907" s="2201"/>
      <c r="CQC907" s="2201"/>
      <c r="CQD907" s="2201"/>
      <c r="CQE907" s="2201"/>
      <c r="CQF907" s="2201"/>
      <c r="CQG907" s="2201"/>
      <c r="CQH907" s="2201"/>
      <c r="CQI907" s="2201"/>
      <c r="CQJ907" s="2201"/>
      <c r="CQK907" s="2201"/>
      <c r="CQL907" s="2201"/>
      <c r="CQM907" s="2201"/>
      <c r="CQN907" s="2201"/>
      <c r="CQO907" s="2201"/>
      <c r="CQP907" s="2201"/>
      <c r="CQQ907" s="2201"/>
      <c r="CQR907" s="2201"/>
      <c r="CQS907" s="2201"/>
      <c r="CQT907" s="2201"/>
      <c r="CQU907" s="2201"/>
      <c r="CQV907" s="2201"/>
      <c r="CQW907" s="2201"/>
      <c r="CQX907" s="2201"/>
      <c r="CQY907" s="2201"/>
      <c r="CQZ907" s="2201"/>
      <c r="CRA907" s="2201"/>
      <c r="CRB907" s="2201"/>
      <c r="CRC907" s="2201"/>
      <c r="CRD907" s="2201"/>
      <c r="CRE907" s="2201"/>
      <c r="CRF907" s="2201"/>
      <c r="CRG907" s="2201"/>
      <c r="CRH907" s="2201"/>
      <c r="CRI907" s="2201"/>
      <c r="CRJ907" s="2201"/>
      <c r="CRK907" s="2201"/>
      <c r="CRL907" s="2201"/>
      <c r="CRM907" s="2201"/>
      <c r="CRN907" s="2201"/>
      <c r="CRO907" s="2201"/>
      <c r="CRP907" s="2201"/>
      <c r="CRQ907" s="2201"/>
      <c r="CRR907" s="2201"/>
      <c r="CRS907" s="2201"/>
      <c r="CRT907" s="2201"/>
      <c r="CRU907" s="2201"/>
      <c r="CRV907" s="2201"/>
      <c r="CRW907" s="2201"/>
      <c r="CRX907" s="2201"/>
      <c r="CRY907" s="2201"/>
      <c r="CRZ907" s="2201"/>
      <c r="CSA907" s="2201"/>
      <c r="CSB907" s="2201"/>
      <c r="CSC907" s="2201"/>
      <c r="CSD907" s="2201"/>
      <c r="CSE907" s="2201"/>
      <c r="CSF907" s="2201"/>
      <c r="CSG907" s="2201"/>
      <c r="CSH907" s="2201"/>
      <c r="CSI907" s="2201"/>
      <c r="CSJ907" s="2201"/>
      <c r="CSK907" s="2201"/>
      <c r="CSL907" s="2201"/>
      <c r="CSM907" s="2201"/>
      <c r="CSN907" s="2201"/>
      <c r="CSO907" s="2201"/>
      <c r="CSP907" s="2201"/>
      <c r="CSQ907" s="2201"/>
      <c r="CSR907" s="2201"/>
      <c r="CSS907" s="2201"/>
      <c r="CST907" s="2201"/>
      <c r="CSU907" s="2201"/>
      <c r="CSV907" s="2201"/>
      <c r="CSW907" s="2201"/>
      <c r="CSX907" s="2201"/>
      <c r="CSY907" s="2201"/>
      <c r="CSZ907" s="2201"/>
      <c r="CTA907" s="2201"/>
      <c r="CTB907" s="2201"/>
      <c r="CTC907" s="2201"/>
      <c r="CTD907" s="2201"/>
      <c r="CTE907" s="2201"/>
      <c r="CTF907" s="2201"/>
      <c r="CTG907" s="2201"/>
      <c r="CTH907" s="2201"/>
      <c r="CTI907" s="2201"/>
      <c r="CTJ907" s="2201"/>
      <c r="CTK907" s="2201"/>
      <c r="CTL907" s="2201"/>
      <c r="CTM907" s="2201"/>
      <c r="CTN907" s="2201"/>
      <c r="CTO907" s="2201"/>
      <c r="CTS907" s="2201"/>
      <c r="CTT907" s="2201"/>
      <c r="CTU907" s="2201"/>
      <c r="CTV907" s="2201"/>
      <c r="CTW907" s="2201"/>
      <c r="CTX907" s="2201"/>
      <c r="CTY907" s="2201"/>
      <c r="CTZ907" s="2201"/>
      <c r="CUA907" s="2201"/>
      <c r="CUB907" s="2201"/>
      <c r="CUC907" s="2201"/>
      <c r="CUD907" s="2201"/>
      <c r="CUE907" s="2201"/>
      <c r="CUF907" s="2201"/>
      <c r="CUG907" s="2201"/>
      <c r="CUH907" s="2201"/>
      <c r="CUI907" s="2201"/>
      <c r="CUJ907" s="2201"/>
      <c r="CUK907" s="2201"/>
      <c r="CUL907" s="2201"/>
      <c r="CUM907" s="2201"/>
      <c r="CUN907" s="2201"/>
      <c r="CUO907" s="2201"/>
      <c r="CUP907" s="2201"/>
      <c r="CUQ907" s="2201"/>
      <c r="CUR907" s="2201"/>
      <c r="CUS907" s="2201"/>
      <c r="CUT907" s="2201"/>
      <c r="CUU907" s="2201"/>
      <c r="CUV907" s="2201"/>
      <c r="CUW907" s="2201"/>
      <c r="CUX907" s="2201"/>
      <c r="CUY907" s="2201"/>
      <c r="CUZ907" s="2201"/>
      <c r="CVA907" s="2201"/>
      <c r="CVB907" s="2201"/>
      <c r="CVC907" s="2201"/>
      <c r="CVD907" s="2201"/>
      <c r="CVE907" s="2201"/>
      <c r="CVF907" s="2201"/>
      <c r="CVG907" s="2201"/>
      <c r="CVH907" s="2201"/>
      <c r="CVI907" s="2201"/>
      <c r="CVJ907" s="2201"/>
      <c r="CVK907" s="2201"/>
      <c r="CVL907" s="2201"/>
      <c r="CVM907" s="2201"/>
      <c r="CVN907" s="2201"/>
      <c r="CVO907" s="2201"/>
      <c r="CVP907" s="2201"/>
      <c r="CVQ907" s="2201"/>
      <c r="CVR907" s="2201"/>
      <c r="CVS907" s="2201"/>
      <c r="CVT907" s="2201"/>
      <c r="CVU907" s="2201"/>
      <c r="CVV907" s="2201"/>
      <c r="CVW907" s="2201"/>
      <c r="CVX907" s="2201"/>
      <c r="CVY907" s="2201"/>
      <c r="CVZ907" s="2201"/>
      <c r="CWA907" s="2201"/>
      <c r="CWB907" s="2201"/>
      <c r="CWC907" s="2201"/>
      <c r="CWD907" s="2201"/>
      <c r="CWE907" s="2201"/>
      <c r="CWF907" s="2201"/>
      <c r="CWG907" s="2201"/>
      <c r="CWH907" s="2201"/>
      <c r="CWI907" s="2201"/>
      <c r="CWJ907" s="2201"/>
      <c r="CWK907" s="2201"/>
      <c r="CWL907" s="2201"/>
      <c r="CWM907" s="2201"/>
      <c r="CWN907" s="2201"/>
      <c r="CWO907" s="2201"/>
      <c r="CWP907" s="2201"/>
      <c r="CWQ907" s="2201"/>
      <c r="CWR907" s="2201"/>
      <c r="CWS907" s="2201"/>
      <c r="CWT907" s="2201"/>
      <c r="CWU907" s="2201"/>
      <c r="CWV907" s="2201"/>
      <c r="CWW907" s="2201"/>
      <c r="CWX907" s="2201"/>
      <c r="CWY907" s="2201"/>
      <c r="CWZ907" s="2201"/>
      <c r="CXA907" s="2201"/>
      <c r="CXB907" s="2201"/>
      <c r="CXC907" s="2201"/>
      <c r="CXD907" s="2201"/>
      <c r="CXE907" s="2201"/>
      <c r="CXF907" s="2201"/>
      <c r="CXG907" s="2201"/>
      <c r="CXH907" s="2201"/>
      <c r="CXI907" s="2201"/>
      <c r="CXJ907" s="2201"/>
      <c r="CXK907" s="2201"/>
      <c r="CXL907" s="2201"/>
      <c r="CXM907" s="2201"/>
      <c r="CXN907" s="2201"/>
      <c r="CXO907" s="2201"/>
      <c r="CXP907" s="2201"/>
      <c r="CXQ907" s="2201"/>
      <c r="CXR907" s="2201"/>
      <c r="CXS907" s="2201"/>
      <c r="CXT907" s="2201"/>
      <c r="CXU907" s="2201"/>
      <c r="CXV907" s="2201"/>
      <c r="CXW907" s="2201"/>
      <c r="CXX907" s="2201"/>
      <c r="CXY907" s="2201"/>
      <c r="CXZ907" s="2201"/>
      <c r="CYA907" s="2201"/>
      <c r="CYB907" s="2201"/>
      <c r="CYC907" s="2201"/>
      <c r="CYD907" s="2201"/>
      <c r="CYE907" s="2201"/>
      <c r="CYF907" s="2201"/>
      <c r="CYG907" s="2201"/>
      <c r="CYH907" s="2201"/>
      <c r="CYI907" s="2201"/>
      <c r="CYJ907" s="2201"/>
      <c r="CYK907" s="2201"/>
      <c r="CYL907" s="2201"/>
      <c r="CYM907" s="2201"/>
      <c r="CYN907" s="2201"/>
      <c r="CYO907" s="2201"/>
      <c r="CYP907" s="2201"/>
      <c r="CYQ907" s="2201"/>
      <c r="CYR907" s="2201"/>
      <c r="CYS907" s="2201"/>
      <c r="CYT907" s="2201"/>
      <c r="CYU907" s="2201"/>
      <c r="CYV907" s="2201"/>
      <c r="CYW907" s="2201"/>
      <c r="CYX907" s="2201"/>
      <c r="CYY907" s="2201"/>
      <c r="CYZ907" s="2201"/>
      <c r="CZA907" s="2201"/>
      <c r="CZB907" s="2201"/>
      <c r="CZC907" s="2201"/>
      <c r="CZD907" s="2201"/>
      <c r="CZE907" s="2201"/>
      <c r="CZF907" s="2201"/>
      <c r="CZG907" s="2201"/>
      <c r="CZH907" s="2201"/>
      <c r="CZI907" s="2201"/>
      <c r="CZJ907" s="2201"/>
      <c r="CZK907" s="2201"/>
      <c r="CZL907" s="2201"/>
      <c r="CZM907" s="2201"/>
      <c r="CZN907" s="2201"/>
      <c r="CZO907" s="2201"/>
      <c r="CZP907" s="2201"/>
      <c r="CZQ907" s="2201"/>
      <c r="CZR907" s="2201"/>
      <c r="CZS907" s="2201"/>
      <c r="CZT907" s="2201"/>
      <c r="CZU907" s="2201"/>
      <c r="CZV907" s="2201"/>
      <c r="CZW907" s="2201"/>
      <c r="CZX907" s="2201"/>
      <c r="CZY907" s="2201"/>
      <c r="CZZ907" s="2201"/>
      <c r="DAA907" s="2201"/>
      <c r="DAB907" s="2201"/>
      <c r="DAC907" s="2201"/>
      <c r="DAD907" s="2201"/>
      <c r="DAE907" s="2201"/>
      <c r="DAF907" s="2201"/>
      <c r="DAG907" s="2201"/>
      <c r="DAH907" s="2201"/>
      <c r="DAI907" s="2201"/>
      <c r="DAJ907" s="2201"/>
      <c r="DAK907" s="2201"/>
      <c r="DAL907" s="2201"/>
      <c r="DAM907" s="2201"/>
      <c r="DAN907" s="2201"/>
      <c r="DAO907" s="2201"/>
      <c r="DAP907" s="2201"/>
      <c r="DAQ907" s="2201"/>
      <c r="DAR907" s="2201"/>
      <c r="DAS907" s="2201"/>
      <c r="DAT907" s="2201"/>
      <c r="DAU907" s="2201"/>
      <c r="DAV907" s="2201"/>
      <c r="DAW907" s="2201"/>
      <c r="DAX907" s="2201"/>
      <c r="DAY907" s="2201"/>
      <c r="DAZ907" s="2201"/>
      <c r="DBA907" s="2201"/>
      <c r="DBB907" s="2201"/>
      <c r="DBC907" s="2201"/>
      <c r="DBD907" s="2201"/>
      <c r="DBE907" s="2201"/>
      <c r="DBF907" s="2201"/>
      <c r="DBG907" s="2201"/>
      <c r="DBH907" s="2201"/>
      <c r="DBI907" s="2201"/>
      <c r="DBJ907" s="2201"/>
      <c r="DBK907" s="2201"/>
      <c r="DBL907" s="2201"/>
      <c r="DBM907" s="2201"/>
      <c r="DBN907" s="2201"/>
      <c r="DBO907" s="2201"/>
      <c r="DBP907" s="2201"/>
      <c r="DBQ907" s="2201"/>
      <c r="DBR907" s="2201"/>
      <c r="DBS907" s="2201"/>
      <c r="DBT907" s="2201"/>
      <c r="DBU907" s="2201"/>
      <c r="DBV907" s="2201"/>
      <c r="DBW907" s="2201"/>
      <c r="DBX907" s="2201"/>
      <c r="DBY907" s="2201"/>
      <c r="DBZ907" s="2201"/>
      <c r="DCA907" s="2201"/>
      <c r="DCB907" s="2201"/>
      <c r="DCC907" s="2201"/>
      <c r="DCD907" s="2201"/>
      <c r="DCE907" s="2201"/>
      <c r="DCF907" s="2201"/>
      <c r="DCG907" s="2201"/>
      <c r="DCH907" s="2201"/>
      <c r="DCI907" s="2201"/>
      <c r="DCJ907" s="2201"/>
      <c r="DCK907" s="2201"/>
      <c r="DCL907" s="2201"/>
      <c r="DCM907" s="2201"/>
      <c r="DCN907" s="2201"/>
      <c r="DCO907" s="2201"/>
      <c r="DCP907" s="2201"/>
      <c r="DCQ907" s="2201"/>
      <c r="DCR907" s="2201"/>
      <c r="DCS907" s="2201"/>
      <c r="DCT907" s="2201"/>
      <c r="DCU907" s="2201"/>
      <c r="DCV907" s="2201"/>
      <c r="DCW907" s="2201"/>
      <c r="DCX907" s="2201"/>
      <c r="DCY907" s="2201"/>
      <c r="DCZ907" s="2201"/>
      <c r="DDA907" s="2201"/>
      <c r="DDB907" s="2201"/>
      <c r="DDC907" s="2201"/>
      <c r="DDD907" s="2201"/>
      <c r="DDE907" s="2201"/>
      <c r="DDF907" s="2201"/>
      <c r="DDG907" s="2201"/>
      <c r="DDH907" s="2201"/>
      <c r="DDI907" s="2201"/>
      <c r="DDJ907" s="2201"/>
      <c r="DDK907" s="2201"/>
      <c r="DDO907" s="2201"/>
      <c r="DDP907" s="2201"/>
      <c r="DDQ907" s="2201"/>
      <c r="DDR907" s="2201"/>
      <c r="DDS907" s="2201"/>
      <c r="DDT907" s="2201"/>
      <c r="DDU907" s="2201"/>
      <c r="DDV907" s="2201"/>
      <c r="DDW907" s="2201"/>
      <c r="DDX907" s="2201"/>
      <c r="DDY907" s="2201"/>
      <c r="DDZ907" s="2201"/>
      <c r="DEA907" s="2201"/>
      <c r="DEB907" s="2201"/>
      <c r="DEC907" s="2201"/>
      <c r="DED907" s="2201"/>
      <c r="DEE907" s="2201"/>
      <c r="DEF907" s="2201"/>
      <c r="DEG907" s="2201"/>
      <c r="DEH907" s="2201"/>
      <c r="DEI907" s="2201"/>
      <c r="DEJ907" s="2201"/>
      <c r="DEK907" s="2201"/>
      <c r="DEL907" s="2201"/>
      <c r="DEM907" s="2201"/>
      <c r="DEN907" s="2201"/>
      <c r="DEO907" s="2201"/>
      <c r="DEP907" s="2201"/>
      <c r="DEQ907" s="2201"/>
      <c r="DER907" s="2201"/>
      <c r="DES907" s="2201"/>
      <c r="DET907" s="2201"/>
      <c r="DEU907" s="2201"/>
      <c r="DEV907" s="2201"/>
      <c r="DEW907" s="2201"/>
      <c r="DEX907" s="2201"/>
      <c r="DEY907" s="2201"/>
      <c r="DEZ907" s="2201"/>
      <c r="DFA907" s="2201"/>
      <c r="DFB907" s="2201"/>
      <c r="DFC907" s="2201"/>
      <c r="DFD907" s="2201"/>
      <c r="DFE907" s="2201"/>
      <c r="DFF907" s="2201"/>
      <c r="DFG907" s="2201"/>
      <c r="DFH907" s="2201"/>
      <c r="DFI907" s="2201"/>
      <c r="DFJ907" s="2201"/>
      <c r="DFK907" s="2201"/>
      <c r="DFL907" s="2201"/>
      <c r="DFM907" s="2201"/>
      <c r="DFN907" s="2201"/>
      <c r="DFO907" s="2201"/>
      <c r="DFP907" s="2201"/>
      <c r="DFQ907" s="2201"/>
      <c r="DFR907" s="2201"/>
      <c r="DFS907" s="2201"/>
      <c r="DFT907" s="2201"/>
      <c r="DFU907" s="2201"/>
      <c r="DFV907" s="2201"/>
      <c r="DFW907" s="2201"/>
      <c r="DFX907" s="2201"/>
      <c r="DFY907" s="2201"/>
      <c r="DFZ907" s="2201"/>
      <c r="DGA907" s="2201"/>
      <c r="DGB907" s="2201"/>
      <c r="DGC907" s="2201"/>
      <c r="DGD907" s="2201"/>
      <c r="DGE907" s="2201"/>
      <c r="DGF907" s="2201"/>
      <c r="DGG907" s="2201"/>
      <c r="DGH907" s="2201"/>
      <c r="DGI907" s="2201"/>
      <c r="DGJ907" s="2201"/>
      <c r="DGK907" s="2201"/>
      <c r="DGL907" s="2201"/>
      <c r="DGM907" s="2201"/>
      <c r="DGN907" s="2201"/>
      <c r="DGO907" s="2201"/>
      <c r="DGP907" s="2201"/>
      <c r="DGQ907" s="2201"/>
      <c r="DGR907" s="2201"/>
      <c r="DGS907" s="2201"/>
      <c r="DGT907" s="2201"/>
      <c r="DGU907" s="2201"/>
      <c r="DGV907" s="2201"/>
      <c r="DGW907" s="2201"/>
      <c r="DGX907" s="2201"/>
      <c r="DGY907" s="2201"/>
      <c r="DGZ907" s="2201"/>
      <c r="DHA907" s="2201"/>
      <c r="DHB907" s="2201"/>
      <c r="DHC907" s="2201"/>
      <c r="DHD907" s="2201"/>
      <c r="DHE907" s="2201"/>
      <c r="DHF907" s="2201"/>
      <c r="DHG907" s="2201"/>
      <c r="DHH907" s="2201"/>
      <c r="DHI907" s="2201"/>
      <c r="DHJ907" s="2201"/>
      <c r="DHK907" s="2201"/>
      <c r="DHL907" s="2201"/>
      <c r="DHM907" s="2201"/>
      <c r="DHN907" s="2201"/>
      <c r="DHO907" s="2201"/>
      <c r="DHP907" s="2201"/>
      <c r="DHQ907" s="2201"/>
      <c r="DHR907" s="2201"/>
      <c r="DHS907" s="2201"/>
      <c r="DHT907" s="2201"/>
      <c r="DHU907" s="2201"/>
      <c r="DHV907" s="2201"/>
      <c r="DHW907" s="2201"/>
      <c r="DHX907" s="2201"/>
      <c r="DHY907" s="2201"/>
      <c r="DHZ907" s="2201"/>
      <c r="DIA907" s="2201"/>
      <c r="DIB907" s="2201"/>
      <c r="DIC907" s="2201"/>
      <c r="DID907" s="2201"/>
      <c r="DIE907" s="2201"/>
      <c r="DIF907" s="2201"/>
      <c r="DIG907" s="2201"/>
      <c r="DIH907" s="2201"/>
      <c r="DII907" s="2201"/>
      <c r="DIJ907" s="2201"/>
      <c r="DIK907" s="2201"/>
      <c r="DIL907" s="2201"/>
      <c r="DIM907" s="2201"/>
      <c r="DIN907" s="2201"/>
      <c r="DIO907" s="2201"/>
      <c r="DIP907" s="2201"/>
      <c r="DIQ907" s="2201"/>
      <c r="DIR907" s="2201"/>
      <c r="DIS907" s="2201"/>
      <c r="DIT907" s="2201"/>
      <c r="DIU907" s="2201"/>
      <c r="DIV907" s="2201"/>
      <c r="DIW907" s="2201"/>
      <c r="DIX907" s="2201"/>
      <c r="DIY907" s="2201"/>
      <c r="DIZ907" s="2201"/>
      <c r="DJA907" s="2201"/>
      <c r="DJB907" s="2201"/>
      <c r="DJC907" s="2201"/>
      <c r="DJD907" s="2201"/>
      <c r="DJE907" s="2201"/>
      <c r="DJF907" s="2201"/>
      <c r="DJG907" s="2201"/>
      <c r="DJH907" s="2201"/>
      <c r="DJI907" s="2201"/>
      <c r="DJJ907" s="2201"/>
      <c r="DJK907" s="2201"/>
      <c r="DJL907" s="2201"/>
      <c r="DJM907" s="2201"/>
      <c r="DJN907" s="2201"/>
      <c r="DJO907" s="2201"/>
      <c r="DJP907" s="2201"/>
      <c r="DJQ907" s="2201"/>
      <c r="DJR907" s="2201"/>
      <c r="DJS907" s="2201"/>
      <c r="DJT907" s="2201"/>
      <c r="DJU907" s="2201"/>
      <c r="DJV907" s="2201"/>
      <c r="DJW907" s="2201"/>
      <c r="DJX907" s="2201"/>
      <c r="DJY907" s="2201"/>
      <c r="DJZ907" s="2201"/>
      <c r="DKA907" s="2201"/>
      <c r="DKB907" s="2201"/>
      <c r="DKC907" s="2201"/>
      <c r="DKD907" s="2201"/>
      <c r="DKE907" s="2201"/>
      <c r="DKF907" s="2201"/>
      <c r="DKG907" s="2201"/>
      <c r="DKH907" s="2201"/>
      <c r="DKI907" s="2201"/>
      <c r="DKJ907" s="2201"/>
      <c r="DKK907" s="2201"/>
      <c r="DKL907" s="2201"/>
      <c r="DKM907" s="2201"/>
      <c r="DKN907" s="2201"/>
      <c r="DKO907" s="2201"/>
      <c r="DKP907" s="2201"/>
      <c r="DKQ907" s="2201"/>
      <c r="DKR907" s="2201"/>
      <c r="DKS907" s="2201"/>
      <c r="DKT907" s="2201"/>
      <c r="DKU907" s="2201"/>
      <c r="DKV907" s="2201"/>
      <c r="DKW907" s="2201"/>
      <c r="DKX907" s="2201"/>
      <c r="DKY907" s="2201"/>
      <c r="DKZ907" s="2201"/>
      <c r="DLA907" s="2201"/>
      <c r="DLB907" s="2201"/>
      <c r="DLC907" s="2201"/>
      <c r="DLD907" s="2201"/>
      <c r="DLE907" s="2201"/>
      <c r="DLF907" s="2201"/>
      <c r="DLG907" s="2201"/>
      <c r="DLH907" s="2201"/>
      <c r="DLI907" s="2201"/>
      <c r="DLJ907" s="2201"/>
      <c r="DLK907" s="2201"/>
      <c r="DLL907" s="2201"/>
      <c r="DLM907" s="2201"/>
      <c r="DLN907" s="2201"/>
      <c r="DLO907" s="2201"/>
      <c r="DLP907" s="2201"/>
      <c r="DLQ907" s="2201"/>
      <c r="DLR907" s="2201"/>
      <c r="DLS907" s="2201"/>
      <c r="DLT907" s="2201"/>
      <c r="DLU907" s="2201"/>
      <c r="DLV907" s="2201"/>
      <c r="DLW907" s="2201"/>
      <c r="DLX907" s="2201"/>
      <c r="DLY907" s="2201"/>
      <c r="DLZ907" s="2201"/>
      <c r="DMA907" s="2201"/>
      <c r="DMB907" s="2201"/>
      <c r="DMC907" s="2201"/>
      <c r="DMD907" s="2201"/>
      <c r="DME907" s="2201"/>
      <c r="DMF907" s="2201"/>
      <c r="DMG907" s="2201"/>
      <c r="DMH907" s="2201"/>
      <c r="DMI907" s="2201"/>
      <c r="DMJ907" s="2201"/>
      <c r="DMK907" s="2201"/>
      <c r="DML907" s="2201"/>
      <c r="DMM907" s="2201"/>
      <c r="DMN907" s="2201"/>
      <c r="DMO907" s="2201"/>
      <c r="DMP907" s="2201"/>
      <c r="DMQ907" s="2201"/>
      <c r="DMR907" s="2201"/>
      <c r="DMS907" s="2201"/>
      <c r="DMT907" s="2201"/>
      <c r="DMU907" s="2201"/>
      <c r="DMV907" s="2201"/>
      <c r="DMW907" s="2201"/>
      <c r="DMX907" s="2201"/>
      <c r="DMY907" s="2201"/>
      <c r="DMZ907" s="2201"/>
      <c r="DNA907" s="2201"/>
      <c r="DNB907" s="2201"/>
      <c r="DNC907" s="2201"/>
      <c r="DND907" s="2201"/>
      <c r="DNE907" s="2201"/>
      <c r="DNF907" s="2201"/>
      <c r="DNG907" s="2201"/>
      <c r="DNK907" s="2201"/>
      <c r="DNL907" s="2201"/>
      <c r="DNM907" s="2201"/>
      <c r="DNN907" s="2201"/>
      <c r="DNO907" s="2201"/>
      <c r="DNP907" s="2201"/>
      <c r="DNQ907" s="2201"/>
      <c r="DNR907" s="2201"/>
      <c r="DNS907" s="2201"/>
      <c r="DNT907" s="2201"/>
      <c r="DNU907" s="2201"/>
      <c r="DNV907" s="2201"/>
      <c r="DNW907" s="2201"/>
      <c r="DNX907" s="2201"/>
      <c r="DNY907" s="2201"/>
      <c r="DNZ907" s="2201"/>
      <c r="DOA907" s="2201"/>
      <c r="DOB907" s="2201"/>
      <c r="DOC907" s="2201"/>
      <c r="DOD907" s="2201"/>
      <c r="DOE907" s="2201"/>
      <c r="DOF907" s="2201"/>
      <c r="DOG907" s="2201"/>
      <c r="DOH907" s="2201"/>
      <c r="DOI907" s="2201"/>
      <c r="DOJ907" s="2201"/>
      <c r="DOK907" s="2201"/>
      <c r="DOL907" s="2201"/>
      <c r="DOM907" s="2201"/>
      <c r="DON907" s="2201"/>
      <c r="DOO907" s="2201"/>
      <c r="DOP907" s="2201"/>
      <c r="DOQ907" s="2201"/>
      <c r="DOR907" s="2201"/>
      <c r="DOS907" s="2201"/>
      <c r="DOT907" s="2201"/>
      <c r="DOU907" s="2201"/>
      <c r="DOV907" s="2201"/>
      <c r="DOW907" s="2201"/>
      <c r="DOX907" s="2201"/>
      <c r="DOY907" s="2201"/>
      <c r="DOZ907" s="2201"/>
      <c r="DPA907" s="2201"/>
      <c r="DPB907" s="2201"/>
      <c r="DPC907" s="2201"/>
      <c r="DPD907" s="2201"/>
      <c r="DPE907" s="2201"/>
      <c r="DPF907" s="2201"/>
      <c r="DPG907" s="2201"/>
      <c r="DPH907" s="2201"/>
      <c r="DPI907" s="2201"/>
      <c r="DPJ907" s="2201"/>
      <c r="DPK907" s="2201"/>
      <c r="DPL907" s="2201"/>
      <c r="DPM907" s="2201"/>
      <c r="DPN907" s="2201"/>
      <c r="DPO907" s="2201"/>
      <c r="DPP907" s="2201"/>
      <c r="DPQ907" s="2201"/>
      <c r="DPR907" s="2201"/>
      <c r="DPS907" s="2201"/>
      <c r="DPT907" s="2201"/>
      <c r="DPU907" s="2201"/>
      <c r="DPV907" s="2201"/>
      <c r="DPW907" s="2201"/>
      <c r="DPX907" s="2201"/>
      <c r="DPY907" s="2201"/>
      <c r="DPZ907" s="2201"/>
      <c r="DQA907" s="2201"/>
      <c r="DQB907" s="2201"/>
      <c r="DQC907" s="2201"/>
      <c r="DQD907" s="2201"/>
      <c r="DQE907" s="2201"/>
      <c r="DQF907" s="2201"/>
      <c r="DQG907" s="2201"/>
      <c r="DQH907" s="2201"/>
      <c r="DQI907" s="2201"/>
      <c r="DQJ907" s="2201"/>
      <c r="DQK907" s="2201"/>
      <c r="DQL907" s="2201"/>
      <c r="DQM907" s="2201"/>
      <c r="DQN907" s="2201"/>
      <c r="DQO907" s="2201"/>
      <c r="DQP907" s="2201"/>
      <c r="DQQ907" s="2201"/>
      <c r="DQR907" s="2201"/>
      <c r="DQS907" s="2201"/>
      <c r="DQT907" s="2201"/>
      <c r="DQU907" s="2201"/>
      <c r="DQV907" s="2201"/>
      <c r="DQW907" s="2201"/>
      <c r="DQX907" s="2201"/>
      <c r="DQY907" s="2201"/>
      <c r="DQZ907" s="2201"/>
      <c r="DRA907" s="2201"/>
      <c r="DRB907" s="2201"/>
      <c r="DRC907" s="2201"/>
      <c r="DRD907" s="2201"/>
      <c r="DRE907" s="2201"/>
      <c r="DRF907" s="2201"/>
      <c r="DRG907" s="2201"/>
      <c r="DRH907" s="2201"/>
      <c r="DRI907" s="2201"/>
      <c r="DRJ907" s="2201"/>
      <c r="DRK907" s="2201"/>
      <c r="DRL907" s="2201"/>
      <c r="DRM907" s="2201"/>
      <c r="DRN907" s="2201"/>
      <c r="DRO907" s="2201"/>
      <c r="DRP907" s="2201"/>
      <c r="DRQ907" s="2201"/>
      <c r="DRR907" s="2201"/>
      <c r="DRS907" s="2201"/>
      <c r="DRT907" s="2201"/>
      <c r="DRU907" s="2201"/>
      <c r="DRV907" s="2201"/>
      <c r="DRW907" s="2201"/>
      <c r="DRX907" s="2201"/>
      <c r="DRY907" s="2201"/>
      <c r="DRZ907" s="2201"/>
      <c r="DSA907" s="2201"/>
      <c r="DSB907" s="2201"/>
      <c r="DSC907" s="2201"/>
      <c r="DSD907" s="2201"/>
      <c r="DSE907" s="2201"/>
      <c r="DSF907" s="2201"/>
      <c r="DSG907" s="2201"/>
      <c r="DSH907" s="2201"/>
      <c r="DSI907" s="2201"/>
      <c r="DSJ907" s="2201"/>
      <c r="DSK907" s="2201"/>
      <c r="DSL907" s="2201"/>
      <c r="DSM907" s="2201"/>
      <c r="DSN907" s="2201"/>
      <c r="DSO907" s="2201"/>
      <c r="DSP907" s="2201"/>
      <c r="DSQ907" s="2201"/>
      <c r="DSR907" s="2201"/>
      <c r="DSS907" s="2201"/>
      <c r="DST907" s="2201"/>
      <c r="DSU907" s="2201"/>
      <c r="DSV907" s="2201"/>
      <c r="DSW907" s="2201"/>
      <c r="DSX907" s="2201"/>
      <c r="DSY907" s="2201"/>
      <c r="DSZ907" s="2201"/>
      <c r="DTA907" s="2201"/>
      <c r="DTB907" s="2201"/>
      <c r="DTC907" s="2201"/>
      <c r="DTD907" s="2201"/>
      <c r="DTE907" s="2201"/>
      <c r="DTF907" s="2201"/>
      <c r="DTG907" s="2201"/>
      <c r="DTH907" s="2201"/>
      <c r="DTI907" s="2201"/>
      <c r="DTJ907" s="2201"/>
      <c r="DTK907" s="2201"/>
      <c r="DTL907" s="2201"/>
      <c r="DTM907" s="2201"/>
      <c r="DTN907" s="2201"/>
      <c r="DTO907" s="2201"/>
      <c r="DTP907" s="2201"/>
      <c r="DTQ907" s="2201"/>
      <c r="DTR907" s="2201"/>
      <c r="DTS907" s="2201"/>
      <c r="DTT907" s="2201"/>
      <c r="DTU907" s="2201"/>
      <c r="DTV907" s="2201"/>
      <c r="DTW907" s="2201"/>
      <c r="DTX907" s="2201"/>
      <c r="DTY907" s="2201"/>
      <c r="DTZ907" s="2201"/>
      <c r="DUA907" s="2201"/>
      <c r="DUB907" s="2201"/>
      <c r="DUC907" s="2201"/>
      <c r="DUD907" s="2201"/>
      <c r="DUE907" s="2201"/>
      <c r="DUF907" s="2201"/>
      <c r="DUG907" s="2201"/>
      <c r="DUH907" s="2201"/>
      <c r="DUI907" s="2201"/>
      <c r="DUJ907" s="2201"/>
      <c r="DUK907" s="2201"/>
      <c r="DUL907" s="2201"/>
      <c r="DUM907" s="2201"/>
      <c r="DUN907" s="2201"/>
      <c r="DUO907" s="2201"/>
      <c r="DUP907" s="2201"/>
      <c r="DUQ907" s="2201"/>
      <c r="DUR907" s="2201"/>
      <c r="DUS907" s="2201"/>
      <c r="DUT907" s="2201"/>
      <c r="DUU907" s="2201"/>
      <c r="DUV907" s="2201"/>
      <c r="DUW907" s="2201"/>
      <c r="DUX907" s="2201"/>
      <c r="DUY907" s="2201"/>
      <c r="DUZ907" s="2201"/>
      <c r="DVA907" s="2201"/>
      <c r="DVB907" s="2201"/>
      <c r="DVC907" s="2201"/>
      <c r="DVD907" s="2201"/>
      <c r="DVE907" s="2201"/>
      <c r="DVF907" s="2201"/>
      <c r="DVG907" s="2201"/>
      <c r="DVH907" s="2201"/>
      <c r="DVI907" s="2201"/>
      <c r="DVJ907" s="2201"/>
      <c r="DVK907" s="2201"/>
      <c r="DVL907" s="2201"/>
      <c r="DVM907" s="2201"/>
      <c r="DVN907" s="2201"/>
      <c r="DVO907" s="2201"/>
      <c r="DVP907" s="2201"/>
      <c r="DVQ907" s="2201"/>
      <c r="DVR907" s="2201"/>
      <c r="DVS907" s="2201"/>
      <c r="DVT907" s="2201"/>
      <c r="DVU907" s="2201"/>
      <c r="DVV907" s="2201"/>
      <c r="DVW907" s="2201"/>
      <c r="DVX907" s="2201"/>
      <c r="DVY907" s="2201"/>
      <c r="DVZ907" s="2201"/>
      <c r="DWA907" s="2201"/>
      <c r="DWB907" s="2201"/>
      <c r="DWC907" s="2201"/>
      <c r="DWD907" s="2201"/>
      <c r="DWE907" s="2201"/>
      <c r="DWF907" s="2201"/>
      <c r="DWG907" s="2201"/>
      <c r="DWH907" s="2201"/>
      <c r="DWI907" s="2201"/>
      <c r="DWJ907" s="2201"/>
      <c r="DWK907" s="2201"/>
      <c r="DWL907" s="2201"/>
      <c r="DWM907" s="2201"/>
      <c r="DWN907" s="2201"/>
      <c r="DWO907" s="2201"/>
      <c r="DWP907" s="2201"/>
      <c r="DWQ907" s="2201"/>
      <c r="DWR907" s="2201"/>
      <c r="DWS907" s="2201"/>
      <c r="DWT907" s="2201"/>
      <c r="DWU907" s="2201"/>
      <c r="DWV907" s="2201"/>
      <c r="DWW907" s="2201"/>
      <c r="DWX907" s="2201"/>
      <c r="DWY907" s="2201"/>
      <c r="DWZ907" s="2201"/>
      <c r="DXA907" s="2201"/>
      <c r="DXB907" s="2201"/>
      <c r="DXC907" s="2201"/>
      <c r="DXG907" s="2201"/>
      <c r="DXH907" s="2201"/>
      <c r="DXI907" s="2201"/>
      <c r="DXJ907" s="2201"/>
      <c r="DXK907" s="2201"/>
      <c r="DXL907" s="2201"/>
      <c r="DXM907" s="2201"/>
      <c r="DXN907" s="2201"/>
      <c r="DXO907" s="2201"/>
      <c r="DXP907" s="2201"/>
      <c r="DXQ907" s="2201"/>
      <c r="DXR907" s="2201"/>
      <c r="DXS907" s="2201"/>
      <c r="DXT907" s="2201"/>
      <c r="DXU907" s="2201"/>
      <c r="DXV907" s="2201"/>
      <c r="DXW907" s="2201"/>
      <c r="DXX907" s="2201"/>
      <c r="DXY907" s="2201"/>
      <c r="DXZ907" s="2201"/>
      <c r="DYA907" s="2201"/>
      <c r="DYB907" s="2201"/>
      <c r="DYC907" s="2201"/>
      <c r="DYD907" s="2201"/>
      <c r="DYE907" s="2201"/>
      <c r="DYF907" s="2201"/>
      <c r="DYG907" s="2201"/>
      <c r="DYH907" s="2201"/>
      <c r="DYI907" s="2201"/>
      <c r="DYJ907" s="2201"/>
      <c r="DYK907" s="2201"/>
      <c r="DYL907" s="2201"/>
      <c r="DYM907" s="2201"/>
      <c r="DYN907" s="2201"/>
      <c r="DYO907" s="2201"/>
      <c r="DYP907" s="2201"/>
      <c r="DYQ907" s="2201"/>
      <c r="DYR907" s="2201"/>
      <c r="DYS907" s="2201"/>
      <c r="DYT907" s="2201"/>
      <c r="DYU907" s="2201"/>
      <c r="DYV907" s="2201"/>
      <c r="DYW907" s="2201"/>
      <c r="DYX907" s="2201"/>
      <c r="DYY907" s="2201"/>
      <c r="DYZ907" s="2201"/>
      <c r="DZA907" s="2201"/>
      <c r="DZB907" s="2201"/>
      <c r="DZC907" s="2201"/>
      <c r="DZD907" s="2201"/>
      <c r="DZE907" s="2201"/>
      <c r="DZF907" s="2201"/>
      <c r="DZG907" s="2201"/>
      <c r="DZH907" s="2201"/>
      <c r="DZI907" s="2201"/>
      <c r="DZJ907" s="2201"/>
      <c r="DZK907" s="2201"/>
      <c r="DZL907" s="2201"/>
      <c r="DZM907" s="2201"/>
      <c r="DZN907" s="2201"/>
      <c r="DZO907" s="2201"/>
      <c r="DZP907" s="2201"/>
      <c r="DZQ907" s="2201"/>
      <c r="DZR907" s="2201"/>
      <c r="DZS907" s="2201"/>
      <c r="DZT907" s="2201"/>
      <c r="DZU907" s="2201"/>
      <c r="DZV907" s="2201"/>
      <c r="DZW907" s="2201"/>
      <c r="DZX907" s="2201"/>
      <c r="DZY907" s="2201"/>
      <c r="DZZ907" s="2201"/>
      <c r="EAA907" s="2201"/>
      <c r="EAB907" s="2201"/>
      <c r="EAC907" s="2201"/>
      <c r="EAD907" s="2201"/>
      <c r="EAE907" s="2201"/>
      <c r="EAF907" s="2201"/>
      <c r="EAG907" s="2201"/>
      <c r="EAH907" s="2201"/>
      <c r="EAI907" s="2201"/>
      <c r="EAJ907" s="2201"/>
      <c r="EAK907" s="2201"/>
      <c r="EAL907" s="2201"/>
      <c r="EAM907" s="2201"/>
      <c r="EAN907" s="2201"/>
      <c r="EAO907" s="2201"/>
      <c r="EAP907" s="2201"/>
      <c r="EAQ907" s="2201"/>
      <c r="EAR907" s="2201"/>
      <c r="EAS907" s="2201"/>
      <c r="EAT907" s="2201"/>
      <c r="EAU907" s="2201"/>
      <c r="EAV907" s="2201"/>
      <c r="EAW907" s="2201"/>
      <c r="EAX907" s="2201"/>
      <c r="EAY907" s="2201"/>
      <c r="EAZ907" s="2201"/>
      <c r="EBA907" s="2201"/>
      <c r="EBB907" s="2201"/>
      <c r="EBC907" s="2201"/>
      <c r="EBD907" s="2201"/>
      <c r="EBE907" s="2201"/>
      <c r="EBF907" s="2201"/>
      <c r="EBG907" s="2201"/>
      <c r="EBH907" s="2201"/>
      <c r="EBI907" s="2201"/>
      <c r="EBJ907" s="2201"/>
      <c r="EBK907" s="2201"/>
      <c r="EBL907" s="2201"/>
      <c r="EBM907" s="2201"/>
      <c r="EBN907" s="2201"/>
      <c r="EBO907" s="2201"/>
      <c r="EBP907" s="2201"/>
      <c r="EBQ907" s="2201"/>
      <c r="EBR907" s="2201"/>
      <c r="EBS907" s="2201"/>
      <c r="EBT907" s="2201"/>
      <c r="EBU907" s="2201"/>
      <c r="EBV907" s="2201"/>
      <c r="EBW907" s="2201"/>
      <c r="EBX907" s="2201"/>
      <c r="EBY907" s="2201"/>
      <c r="EBZ907" s="2201"/>
      <c r="ECA907" s="2201"/>
      <c r="ECB907" s="2201"/>
      <c r="ECC907" s="2201"/>
      <c r="ECD907" s="2201"/>
      <c r="ECE907" s="2201"/>
      <c r="ECF907" s="2201"/>
      <c r="ECG907" s="2201"/>
      <c r="ECH907" s="2201"/>
      <c r="ECI907" s="2201"/>
      <c r="ECJ907" s="2201"/>
      <c r="ECK907" s="2201"/>
      <c r="ECL907" s="2201"/>
      <c r="ECM907" s="2201"/>
      <c r="ECN907" s="2201"/>
      <c r="ECO907" s="2201"/>
      <c r="ECP907" s="2201"/>
      <c r="ECQ907" s="2201"/>
      <c r="ECR907" s="2201"/>
      <c r="ECS907" s="2201"/>
      <c r="ECT907" s="2201"/>
      <c r="ECU907" s="2201"/>
      <c r="ECV907" s="2201"/>
      <c r="ECW907" s="2201"/>
      <c r="ECX907" s="2201"/>
      <c r="ECY907" s="2201"/>
      <c r="ECZ907" s="2201"/>
      <c r="EDA907" s="2201"/>
      <c r="EDB907" s="2201"/>
      <c r="EDC907" s="2201"/>
      <c r="EDD907" s="2201"/>
      <c r="EDE907" s="2201"/>
      <c r="EDF907" s="2201"/>
      <c r="EDG907" s="2201"/>
      <c r="EDH907" s="2201"/>
      <c r="EDI907" s="2201"/>
      <c r="EDJ907" s="2201"/>
      <c r="EDK907" s="2201"/>
      <c r="EDL907" s="2201"/>
      <c r="EDM907" s="2201"/>
      <c r="EDN907" s="2201"/>
      <c r="EDO907" s="2201"/>
      <c r="EDP907" s="2201"/>
      <c r="EDQ907" s="2201"/>
      <c r="EDR907" s="2201"/>
      <c r="EDS907" s="2201"/>
      <c r="EDT907" s="2201"/>
      <c r="EDU907" s="2201"/>
      <c r="EDV907" s="2201"/>
      <c r="EDW907" s="2201"/>
      <c r="EDX907" s="2201"/>
      <c r="EDY907" s="2201"/>
      <c r="EDZ907" s="2201"/>
      <c r="EEA907" s="2201"/>
      <c r="EEB907" s="2201"/>
      <c r="EEC907" s="2201"/>
      <c r="EED907" s="2201"/>
      <c r="EEE907" s="2201"/>
      <c r="EEF907" s="2201"/>
      <c r="EEG907" s="2201"/>
      <c r="EEH907" s="2201"/>
      <c r="EEI907" s="2201"/>
      <c r="EEJ907" s="2201"/>
      <c r="EEK907" s="2201"/>
      <c r="EEL907" s="2201"/>
      <c r="EEM907" s="2201"/>
      <c r="EEN907" s="2201"/>
      <c r="EEO907" s="2201"/>
      <c r="EEP907" s="2201"/>
      <c r="EEQ907" s="2201"/>
      <c r="EER907" s="2201"/>
      <c r="EES907" s="2201"/>
      <c r="EET907" s="2201"/>
      <c r="EEU907" s="2201"/>
      <c r="EEV907" s="2201"/>
      <c r="EEW907" s="2201"/>
      <c r="EEX907" s="2201"/>
      <c r="EEY907" s="2201"/>
      <c r="EEZ907" s="2201"/>
      <c r="EFA907" s="2201"/>
      <c r="EFB907" s="2201"/>
      <c r="EFC907" s="2201"/>
      <c r="EFD907" s="2201"/>
      <c r="EFE907" s="2201"/>
      <c r="EFF907" s="2201"/>
      <c r="EFG907" s="2201"/>
      <c r="EFH907" s="2201"/>
      <c r="EFI907" s="2201"/>
      <c r="EFJ907" s="2201"/>
      <c r="EFK907" s="2201"/>
      <c r="EFL907" s="2201"/>
      <c r="EFM907" s="2201"/>
      <c r="EFN907" s="2201"/>
      <c r="EFO907" s="2201"/>
      <c r="EFP907" s="2201"/>
      <c r="EFQ907" s="2201"/>
      <c r="EFR907" s="2201"/>
      <c r="EFS907" s="2201"/>
      <c r="EFT907" s="2201"/>
      <c r="EFU907" s="2201"/>
      <c r="EFV907" s="2201"/>
      <c r="EFW907" s="2201"/>
      <c r="EFX907" s="2201"/>
      <c r="EFY907" s="2201"/>
      <c r="EFZ907" s="2201"/>
      <c r="EGA907" s="2201"/>
      <c r="EGB907" s="2201"/>
      <c r="EGC907" s="2201"/>
      <c r="EGD907" s="2201"/>
      <c r="EGE907" s="2201"/>
      <c r="EGF907" s="2201"/>
      <c r="EGG907" s="2201"/>
      <c r="EGH907" s="2201"/>
      <c r="EGI907" s="2201"/>
      <c r="EGJ907" s="2201"/>
      <c r="EGK907" s="2201"/>
      <c r="EGL907" s="2201"/>
      <c r="EGM907" s="2201"/>
      <c r="EGN907" s="2201"/>
      <c r="EGO907" s="2201"/>
      <c r="EGP907" s="2201"/>
      <c r="EGQ907" s="2201"/>
      <c r="EGR907" s="2201"/>
      <c r="EGS907" s="2201"/>
      <c r="EGT907" s="2201"/>
      <c r="EGU907" s="2201"/>
      <c r="EGV907" s="2201"/>
      <c r="EGW907" s="2201"/>
      <c r="EGX907" s="2201"/>
      <c r="EGY907" s="2201"/>
      <c r="EHC907" s="2201"/>
      <c r="EHD907" s="2201"/>
      <c r="EHE907" s="2201"/>
      <c r="EHF907" s="2201"/>
      <c r="EHG907" s="2201"/>
      <c r="EHH907" s="2201"/>
      <c r="EHI907" s="2201"/>
      <c r="EHJ907" s="2201"/>
      <c r="EHK907" s="2201"/>
      <c r="EHL907" s="2201"/>
      <c r="EHM907" s="2201"/>
      <c r="EHN907" s="2201"/>
      <c r="EHO907" s="2201"/>
      <c r="EHP907" s="2201"/>
      <c r="EHQ907" s="2201"/>
      <c r="EHR907" s="2201"/>
      <c r="EHS907" s="2201"/>
      <c r="EHT907" s="2201"/>
      <c r="EHU907" s="2201"/>
      <c r="EHV907" s="2201"/>
      <c r="EHW907" s="2201"/>
      <c r="EHX907" s="2201"/>
      <c r="EHY907" s="2201"/>
      <c r="EHZ907" s="2201"/>
      <c r="EIA907" s="2201"/>
      <c r="EIB907" s="2201"/>
      <c r="EIC907" s="2201"/>
      <c r="EID907" s="2201"/>
      <c r="EIE907" s="2201"/>
      <c r="EIF907" s="2201"/>
      <c r="EIG907" s="2201"/>
      <c r="EIH907" s="2201"/>
      <c r="EII907" s="2201"/>
      <c r="EIJ907" s="2201"/>
      <c r="EIK907" s="2201"/>
      <c r="EIL907" s="2201"/>
      <c r="EIM907" s="2201"/>
      <c r="EIN907" s="2201"/>
      <c r="EIO907" s="2201"/>
      <c r="EIP907" s="2201"/>
      <c r="EIQ907" s="2201"/>
      <c r="EIR907" s="2201"/>
      <c r="EIS907" s="2201"/>
      <c r="EIT907" s="2201"/>
      <c r="EIU907" s="2201"/>
      <c r="EIV907" s="2201"/>
      <c r="EIW907" s="2201"/>
      <c r="EIX907" s="2201"/>
      <c r="EIY907" s="2201"/>
      <c r="EIZ907" s="2201"/>
      <c r="EJA907" s="2201"/>
      <c r="EJB907" s="2201"/>
      <c r="EJC907" s="2201"/>
      <c r="EJD907" s="2201"/>
      <c r="EJE907" s="2201"/>
      <c r="EJF907" s="2201"/>
      <c r="EJG907" s="2201"/>
      <c r="EJH907" s="2201"/>
      <c r="EJI907" s="2201"/>
      <c r="EJJ907" s="2201"/>
      <c r="EJK907" s="2201"/>
      <c r="EJL907" s="2201"/>
      <c r="EJM907" s="2201"/>
      <c r="EJN907" s="2201"/>
      <c r="EJO907" s="2201"/>
      <c r="EJP907" s="2201"/>
      <c r="EJQ907" s="2201"/>
      <c r="EJR907" s="2201"/>
      <c r="EJS907" s="2201"/>
      <c r="EJT907" s="2201"/>
      <c r="EJU907" s="2201"/>
      <c r="EJV907" s="2201"/>
      <c r="EJW907" s="2201"/>
      <c r="EJX907" s="2201"/>
      <c r="EJY907" s="2201"/>
      <c r="EJZ907" s="2201"/>
      <c r="EKA907" s="2201"/>
      <c r="EKB907" s="2201"/>
      <c r="EKC907" s="2201"/>
      <c r="EKD907" s="2201"/>
      <c r="EKE907" s="2201"/>
      <c r="EKF907" s="2201"/>
      <c r="EKG907" s="2201"/>
      <c r="EKH907" s="2201"/>
      <c r="EKI907" s="2201"/>
      <c r="EKJ907" s="2201"/>
      <c r="EKK907" s="2201"/>
      <c r="EKL907" s="2201"/>
      <c r="EKM907" s="2201"/>
      <c r="EKN907" s="2201"/>
      <c r="EKO907" s="2201"/>
      <c r="EKP907" s="2201"/>
      <c r="EKQ907" s="2201"/>
      <c r="EKR907" s="2201"/>
      <c r="EKS907" s="2201"/>
      <c r="EKT907" s="2201"/>
      <c r="EKU907" s="2201"/>
      <c r="EKV907" s="2201"/>
      <c r="EKW907" s="2201"/>
      <c r="EKX907" s="2201"/>
      <c r="EKY907" s="2201"/>
      <c r="EKZ907" s="2201"/>
      <c r="ELA907" s="2201"/>
      <c r="ELB907" s="2201"/>
      <c r="ELC907" s="2201"/>
      <c r="ELD907" s="2201"/>
      <c r="ELE907" s="2201"/>
      <c r="ELF907" s="2201"/>
      <c r="ELG907" s="2201"/>
      <c r="ELH907" s="2201"/>
      <c r="ELI907" s="2201"/>
      <c r="ELJ907" s="2201"/>
      <c r="ELK907" s="2201"/>
      <c r="ELL907" s="2201"/>
      <c r="ELM907" s="2201"/>
      <c r="ELN907" s="2201"/>
      <c r="ELO907" s="2201"/>
      <c r="ELP907" s="2201"/>
      <c r="ELQ907" s="2201"/>
      <c r="ELR907" s="2201"/>
      <c r="ELS907" s="2201"/>
      <c r="ELT907" s="2201"/>
      <c r="ELU907" s="2201"/>
      <c r="ELV907" s="2201"/>
      <c r="ELW907" s="2201"/>
      <c r="ELX907" s="2201"/>
      <c r="ELY907" s="2201"/>
      <c r="ELZ907" s="2201"/>
      <c r="EMA907" s="2201"/>
      <c r="EMB907" s="2201"/>
      <c r="EMC907" s="2201"/>
      <c r="EMD907" s="2201"/>
      <c r="EME907" s="2201"/>
      <c r="EMF907" s="2201"/>
      <c r="EMG907" s="2201"/>
      <c r="EMH907" s="2201"/>
      <c r="EMI907" s="2201"/>
      <c r="EMJ907" s="2201"/>
      <c r="EMK907" s="2201"/>
      <c r="EML907" s="2201"/>
      <c r="EMM907" s="2201"/>
      <c r="EMN907" s="2201"/>
      <c r="EMO907" s="2201"/>
      <c r="EMP907" s="2201"/>
      <c r="EMQ907" s="2201"/>
      <c r="EMR907" s="2201"/>
      <c r="EMS907" s="2201"/>
      <c r="EMT907" s="2201"/>
      <c r="EMU907" s="2201"/>
      <c r="EMV907" s="2201"/>
      <c r="EMW907" s="2201"/>
      <c r="EMX907" s="2201"/>
      <c r="EMY907" s="2201"/>
      <c r="EMZ907" s="2201"/>
      <c r="ENA907" s="2201"/>
      <c r="ENB907" s="2201"/>
      <c r="ENC907" s="2201"/>
      <c r="END907" s="2201"/>
      <c r="ENE907" s="2201"/>
      <c r="ENF907" s="2201"/>
      <c r="ENG907" s="2201"/>
      <c r="ENH907" s="2201"/>
      <c r="ENI907" s="2201"/>
      <c r="ENJ907" s="2201"/>
      <c r="ENK907" s="2201"/>
      <c r="ENL907" s="2201"/>
      <c r="ENM907" s="2201"/>
      <c r="ENN907" s="2201"/>
      <c r="ENO907" s="2201"/>
      <c r="ENP907" s="2201"/>
      <c r="ENQ907" s="2201"/>
      <c r="ENR907" s="2201"/>
      <c r="ENS907" s="2201"/>
      <c r="ENT907" s="2201"/>
      <c r="ENU907" s="2201"/>
      <c r="ENV907" s="2201"/>
      <c r="ENW907" s="2201"/>
      <c r="ENX907" s="2201"/>
      <c r="ENY907" s="2201"/>
      <c r="ENZ907" s="2201"/>
      <c r="EOA907" s="2201"/>
      <c r="EOB907" s="2201"/>
      <c r="EOC907" s="2201"/>
      <c r="EOD907" s="2201"/>
      <c r="EOE907" s="2201"/>
      <c r="EOF907" s="2201"/>
      <c r="EOG907" s="2201"/>
      <c r="EOH907" s="2201"/>
      <c r="EOI907" s="2201"/>
      <c r="EOJ907" s="2201"/>
      <c r="EOK907" s="2201"/>
      <c r="EOL907" s="2201"/>
      <c r="EOM907" s="2201"/>
      <c r="EON907" s="2201"/>
      <c r="EOO907" s="2201"/>
      <c r="EOP907" s="2201"/>
      <c r="EOQ907" s="2201"/>
      <c r="EOR907" s="2201"/>
      <c r="EOS907" s="2201"/>
      <c r="EOT907" s="2201"/>
      <c r="EOU907" s="2201"/>
      <c r="EOV907" s="2201"/>
      <c r="EOW907" s="2201"/>
      <c r="EOX907" s="2201"/>
      <c r="EOY907" s="2201"/>
      <c r="EOZ907" s="2201"/>
      <c r="EPA907" s="2201"/>
      <c r="EPB907" s="2201"/>
      <c r="EPC907" s="2201"/>
      <c r="EPD907" s="2201"/>
      <c r="EPE907" s="2201"/>
      <c r="EPF907" s="2201"/>
      <c r="EPG907" s="2201"/>
      <c r="EPH907" s="2201"/>
      <c r="EPI907" s="2201"/>
      <c r="EPJ907" s="2201"/>
      <c r="EPK907" s="2201"/>
      <c r="EPL907" s="2201"/>
      <c r="EPM907" s="2201"/>
      <c r="EPN907" s="2201"/>
      <c r="EPO907" s="2201"/>
      <c r="EPP907" s="2201"/>
      <c r="EPQ907" s="2201"/>
      <c r="EPR907" s="2201"/>
      <c r="EPS907" s="2201"/>
      <c r="EPT907" s="2201"/>
      <c r="EPU907" s="2201"/>
      <c r="EPV907" s="2201"/>
      <c r="EPW907" s="2201"/>
      <c r="EPX907" s="2201"/>
      <c r="EPY907" s="2201"/>
      <c r="EPZ907" s="2201"/>
      <c r="EQA907" s="2201"/>
      <c r="EQB907" s="2201"/>
      <c r="EQC907" s="2201"/>
      <c r="EQD907" s="2201"/>
      <c r="EQE907" s="2201"/>
      <c r="EQF907" s="2201"/>
      <c r="EQG907" s="2201"/>
      <c r="EQH907" s="2201"/>
      <c r="EQI907" s="2201"/>
      <c r="EQJ907" s="2201"/>
      <c r="EQK907" s="2201"/>
      <c r="EQL907" s="2201"/>
      <c r="EQM907" s="2201"/>
      <c r="EQN907" s="2201"/>
      <c r="EQO907" s="2201"/>
      <c r="EQP907" s="2201"/>
      <c r="EQQ907" s="2201"/>
      <c r="EQR907" s="2201"/>
      <c r="EQS907" s="2201"/>
      <c r="EQT907" s="2201"/>
      <c r="EQU907" s="2201"/>
      <c r="EQY907" s="2201"/>
      <c r="EQZ907" s="2201"/>
      <c r="ERA907" s="2201"/>
      <c r="ERB907" s="2201"/>
      <c r="ERC907" s="2201"/>
      <c r="ERD907" s="2201"/>
      <c r="ERE907" s="2201"/>
      <c r="ERF907" s="2201"/>
      <c r="ERG907" s="2201"/>
      <c r="ERH907" s="2201"/>
      <c r="ERI907" s="2201"/>
      <c r="ERJ907" s="2201"/>
      <c r="ERK907" s="2201"/>
      <c r="ERL907" s="2201"/>
      <c r="ERM907" s="2201"/>
      <c r="ERN907" s="2201"/>
      <c r="ERO907" s="2201"/>
      <c r="ERP907" s="2201"/>
      <c r="ERQ907" s="2201"/>
      <c r="ERR907" s="2201"/>
      <c r="ERS907" s="2201"/>
      <c r="ERT907" s="2201"/>
      <c r="ERU907" s="2201"/>
      <c r="ERV907" s="2201"/>
      <c r="ERW907" s="2201"/>
      <c r="ERX907" s="2201"/>
      <c r="ERY907" s="2201"/>
      <c r="ERZ907" s="2201"/>
      <c r="ESA907" s="2201"/>
      <c r="ESB907" s="2201"/>
      <c r="ESC907" s="2201"/>
      <c r="ESD907" s="2201"/>
      <c r="ESE907" s="2201"/>
      <c r="ESF907" s="2201"/>
      <c r="ESG907" s="2201"/>
      <c r="ESH907" s="2201"/>
      <c r="ESI907" s="2201"/>
      <c r="ESJ907" s="2201"/>
      <c r="ESK907" s="2201"/>
      <c r="ESL907" s="2201"/>
      <c r="ESM907" s="2201"/>
      <c r="ESN907" s="2201"/>
      <c r="ESO907" s="2201"/>
      <c r="ESP907" s="2201"/>
      <c r="ESQ907" s="2201"/>
      <c r="ESR907" s="2201"/>
      <c r="ESS907" s="2201"/>
      <c r="EST907" s="2201"/>
      <c r="ESU907" s="2201"/>
      <c r="ESV907" s="2201"/>
      <c r="ESW907" s="2201"/>
      <c r="ESX907" s="2201"/>
      <c r="ESY907" s="2201"/>
      <c r="ESZ907" s="2201"/>
      <c r="ETA907" s="2201"/>
      <c r="ETB907" s="2201"/>
      <c r="ETC907" s="2201"/>
      <c r="ETD907" s="2201"/>
      <c r="ETE907" s="2201"/>
      <c r="ETF907" s="2201"/>
      <c r="ETG907" s="2201"/>
      <c r="ETH907" s="2201"/>
      <c r="ETI907" s="2201"/>
      <c r="ETJ907" s="2201"/>
      <c r="ETK907" s="2201"/>
      <c r="ETL907" s="2201"/>
      <c r="ETM907" s="2201"/>
      <c r="ETN907" s="2201"/>
      <c r="ETO907" s="2201"/>
      <c r="ETP907" s="2201"/>
      <c r="ETQ907" s="2201"/>
      <c r="ETR907" s="2201"/>
      <c r="ETS907" s="2201"/>
      <c r="ETT907" s="2201"/>
      <c r="ETU907" s="2201"/>
      <c r="ETV907" s="2201"/>
      <c r="ETW907" s="2201"/>
      <c r="ETX907" s="2201"/>
      <c r="ETY907" s="2201"/>
      <c r="ETZ907" s="2201"/>
      <c r="EUA907" s="2201"/>
      <c r="EUB907" s="2201"/>
      <c r="EUC907" s="2201"/>
      <c r="EUD907" s="2201"/>
      <c r="EUE907" s="2201"/>
      <c r="EUF907" s="2201"/>
      <c r="EUG907" s="2201"/>
      <c r="EUH907" s="2201"/>
      <c r="EUI907" s="2201"/>
      <c r="EUJ907" s="2201"/>
      <c r="EUK907" s="2201"/>
      <c r="EUL907" s="2201"/>
      <c r="EUM907" s="2201"/>
      <c r="EUN907" s="2201"/>
      <c r="EUO907" s="2201"/>
      <c r="EUP907" s="2201"/>
      <c r="EUQ907" s="2201"/>
      <c r="EUR907" s="2201"/>
      <c r="EUS907" s="2201"/>
      <c r="EUT907" s="2201"/>
      <c r="EUU907" s="2201"/>
      <c r="EUV907" s="2201"/>
      <c r="EUW907" s="2201"/>
      <c r="EUX907" s="2201"/>
      <c r="EUY907" s="2201"/>
      <c r="EUZ907" s="2201"/>
      <c r="EVA907" s="2201"/>
      <c r="EVB907" s="2201"/>
      <c r="EVC907" s="2201"/>
      <c r="EVD907" s="2201"/>
      <c r="EVE907" s="2201"/>
      <c r="EVF907" s="2201"/>
      <c r="EVG907" s="2201"/>
      <c r="EVH907" s="2201"/>
      <c r="EVI907" s="2201"/>
      <c r="EVJ907" s="2201"/>
      <c r="EVK907" s="2201"/>
      <c r="EVL907" s="2201"/>
      <c r="EVM907" s="2201"/>
      <c r="EVN907" s="2201"/>
      <c r="EVO907" s="2201"/>
      <c r="EVP907" s="2201"/>
      <c r="EVQ907" s="2201"/>
      <c r="EVR907" s="2201"/>
      <c r="EVS907" s="2201"/>
      <c r="EVT907" s="2201"/>
      <c r="EVU907" s="2201"/>
      <c r="EVV907" s="2201"/>
      <c r="EVW907" s="2201"/>
      <c r="EVX907" s="2201"/>
      <c r="EVY907" s="2201"/>
      <c r="EVZ907" s="2201"/>
      <c r="EWA907" s="2201"/>
      <c r="EWB907" s="2201"/>
      <c r="EWC907" s="2201"/>
      <c r="EWD907" s="2201"/>
      <c r="EWE907" s="2201"/>
      <c r="EWF907" s="2201"/>
      <c r="EWG907" s="2201"/>
      <c r="EWH907" s="2201"/>
      <c r="EWI907" s="2201"/>
      <c r="EWJ907" s="2201"/>
      <c r="EWK907" s="2201"/>
      <c r="EWL907" s="2201"/>
      <c r="EWM907" s="2201"/>
      <c r="EWN907" s="2201"/>
      <c r="EWO907" s="2201"/>
      <c r="EWP907" s="2201"/>
      <c r="EWQ907" s="2201"/>
      <c r="EWR907" s="2201"/>
      <c r="EWS907" s="2201"/>
      <c r="EWT907" s="2201"/>
      <c r="EWU907" s="2201"/>
      <c r="EWV907" s="2201"/>
      <c r="EWW907" s="2201"/>
      <c r="EWX907" s="2201"/>
      <c r="EWY907" s="2201"/>
      <c r="EWZ907" s="2201"/>
      <c r="EXA907" s="2201"/>
      <c r="EXB907" s="2201"/>
      <c r="EXC907" s="2201"/>
      <c r="EXD907" s="2201"/>
      <c r="EXE907" s="2201"/>
      <c r="EXF907" s="2201"/>
      <c r="EXG907" s="2201"/>
      <c r="EXH907" s="2201"/>
      <c r="EXI907" s="2201"/>
      <c r="EXJ907" s="2201"/>
      <c r="EXK907" s="2201"/>
      <c r="EXL907" s="2201"/>
      <c r="EXM907" s="2201"/>
      <c r="EXN907" s="2201"/>
      <c r="EXO907" s="2201"/>
      <c r="EXP907" s="2201"/>
      <c r="EXQ907" s="2201"/>
      <c r="EXR907" s="2201"/>
      <c r="EXS907" s="2201"/>
      <c r="EXT907" s="2201"/>
      <c r="EXU907" s="2201"/>
      <c r="EXV907" s="2201"/>
      <c r="EXW907" s="2201"/>
      <c r="EXX907" s="2201"/>
      <c r="EXY907" s="2201"/>
      <c r="EXZ907" s="2201"/>
      <c r="EYA907" s="2201"/>
      <c r="EYB907" s="2201"/>
      <c r="EYC907" s="2201"/>
      <c r="EYD907" s="2201"/>
      <c r="EYE907" s="2201"/>
      <c r="EYF907" s="2201"/>
      <c r="EYG907" s="2201"/>
      <c r="EYH907" s="2201"/>
      <c r="EYI907" s="2201"/>
      <c r="EYJ907" s="2201"/>
      <c r="EYK907" s="2201"/>
      <c r="EYL907" s="2201"/>
      <c r="EYM907" s="2201"/>
      <c r="EYN907" s="2201"/>
      <c r="EYO907" s="2201"/>
      <c r="EYP907" s="2201"/>
      <c r="EYQ907" s="2201"/>
      <c r="EYR907" s="2201"/>
      <c r="EYS907" s="2201"/>
      <c r="EYT907" s="2201"/>
      <c r="EYU907" s="2201"/>
      <c r="EYV907" s="2201"/>
      <c r="EYW907" s="2201"/>
      <c r="EYX907" s="2201"/>
      <c r="EYY907" s="2201"/>
      <c r="EYZ907" s="2201"/>
      <c r="EZA907" s="2201"/>
      <c r="EZB907" s="2201"/>
      <c r="EZC907" s="2201"/>
      <c r="EZD907" s="2201"/>
      <c r="EZE907" s="2201"/>
      <c r="EZF907" s="2201"/>
      <c r="EZG907" s="2201"/>
      <c r="EZH907" s="2201"/>
      <c r="EZI907" s="2201"/>
      <c r="EZJ907" s="2201"/>
      <c r="EZK907" s="2201"/>
      <c r="EZL907" s="2201"/>
      <c r="EZM907" s="2201"/>
      <c r="EZN907" s="2201"/>
      <c r="EZO907" s="2201"/>
      <c r="EZP907" s="2201"/>
      <c r="EZQ907" s="2201"/>
      <c r="EZR907" s="2201"/>
      <c r="EZS907" s="2201"/>
      <c r="EZT907" s="2201"/>
      <c r="EZU907" s="2201"/>
      <c r="EZV907" s="2201"/>
      <c r="EZW907" s="2201"/>
      <c r="EZX907" s="2201"/>
      <c r="EZY907" s="2201"/>
      <c r="EZZ907" s="2201"/>
      <c r="FAA907" s="2201"/>
      <c r="FAB907" s="2201"/>
      <c r="FAC907" s="2201"/>
      <c r="FAD907" s="2201"/>
      <c r="FAE907" s="2201"/>
      <c r="FAF907" s="2201"/>
      <c r="FAG907" s="2201"/>
      <c r="FAH907" s="2201"/>
      <c r="FAI907" s="2201"/>
      <c r="FAJ907" s="2201"/>
      <c r="FAK907" s="2201"/>
      <c r="FAL907" s="2201"/>
      <c r="FAM907" s="2201"/>
      <c r="FAN907" s="2201"/>
      <c r="FAO907" s="2201"/>
      <c r="FAP907" s="2201"/>
      <c r="FAQ907" s="2201"/>
      <c r="FAU907" s="2201"/>
      <c r="FAV907" s="2201"/>
      <c r="FAW907" s="2201"/>
      <c r="FAX907" s="2201"/>
      <c r="FAY907" s="2201"/>
      <c r="FAZ907" s="2201"/>
      <c r="FBA907" s="2201"/>
      <c r="FBB907" s="2201"/>
      <c r="FBC907" s="2201"/>
      <c r="FBD907" s="2201"/>
      <c r="FBE907" s="2201"/>
      <c r="FBF907" s="2201"/>
      <c r="FBG907" s="2201"/>
      <c r="FBH907" s="2201"/>
      <c r="FBI907" s="2201"/>
      <c r="FBJ907" s="2201"/>
      <c r="FBK907" s="2201"/>
      <c r="FBL907" s="2201"/>
      <c r="FBM907" s="2201"/>
      <c r="FBN907" s="2201"/>
      <c r="FBO907" s="2201"/>
      <c r="FBP907" s="2201"/>
      <c r="FBQ907" s="2201"/>
      <c r="FBR907" s="2201"/>
      <c r="FBS907" s="2201"/>
      <c r="FBT907" s="2201"/>
      <c r="FBU907" s="2201"/>
      <c r="FBV907" s="2201"/>
      <c r="FBW907" s="2201"/>
      <c r="FBX907" s="2201"/>
      <c r="FBY907" s="2201"/>
      <c r="FBZ907" s="2201"/>
      <c r="FCA907" s="2201"/>
      <c r="FCB907" s="2201"/>
      <c r="FCC907" s="2201"/>
      <c r="FCD907" s="2201"/>
      <c r="FCE907" s="2201"/>
      <c r="FCF907" s="2201"/>
      <c r="FCG907" s="2201"/>
      <c r="FCH907" s="2201"/>
      <c r="FCI907" s="2201"/>
      <c r="FCJ907" s="2201"/>
      <c r="FCK907" s="2201"/>
      <c r="FCL907" s="2201"/>
      <c r="FCM907" s="2201"/>
      <c r="FCN907" s="2201"/>
      <c r="FCO907" s="2201"/>
      <c r="FCP907" s="2201"/>
      <c r="FCQ907" s="2201"/>
      <c r="FCR907" s="2201"/>
      <c r="FCS907" s="2201"/>
      <c r="FCT907" s="2201"/>
      <c r="FCU907" s="2201"/>
      <c r="FCV907" s="2201"/>
      <c r="FCW907" s="2201"/>
      <c r="FCX907" s="2201"/>
      <c r="FCY907" s="2201"/>
      <c r="FCZ907" s="2201"/>
      <c r="FDA907" s="2201"/>
      <c r="FDB907" s="2201"/>
      <c r="FDC907" s="2201"/>
      <c r="FDD907" s="2201"/>
      <c r="FDE907" s="2201"/>
      <c r="FDF907" s="2201"/>
      <c r="FDG907" s="2201"/>
      <c r="FDH907" s="2201"/>
      <c r="FDI907" s="2201"/>
      <c r="FDJ907" s="2201"/>
      <c r="FDK907" s="2201"/>
      <c r="FDL907" s="2201"/>
      <c r="FDM907" s="2201"/>
      <c r="FDN907" s="2201"/>
      <c r="FDO907" s="2201"/>
      <c r="FDP907" s="2201"/>
      <c r="FDQ907" s="2201"/>
      <c r="FDR907" s="2201"/>
      <c r="FDS907" s="2201"/>
      <c r="FDT907" s="2201"/>
      <c r="FDU907" s="2201"/>
      <c r="FDV907" s="2201"/>
      <c r="FDW907" s="2201"/>
      <c r="FDX907" s="2201"/>
      <c r="FDY907" s="2201"/>
      <c r="FDZ907" s="2201"/>
      <c r="FEA907" s="2201"/>
      <c r="FEB907" s="2201"/>
      <c r="FEC907" s="2201"/>
      <c r="FED907" s="2201"/>
      <c r="FEE907" s="2201"/>
      <c r="FEF907" s="2201"/>
      <c r="FEG907" s="2201"/>
      <c r="FEH907" s="2201"/>
      <c r="FEI907" s="2201"/>
      <c r="FEJ907" s="2201"/>
      <c r="FEK907" s="2201"/>
      <c r="FEL907" s="2201"/>
      <c r="FEM907" s="2201"/>
      <c r="FEN907" s="2201"/>
      <c r="FEO907" s="2201"/>
      <c r="FEP907" s="2201"/>
      <c r="FEQ907" s="2201"/>
      <c r="FER907" s="2201"/>
      <c r="FES907" s="2201"/>
      <c r="FET907" s="2201"/>
      <c r="FEU907" s="2201"/>
      <c r="FEV907" s="2201"/>
      <c r="FEW907" s="2201"/>
      <c r="FEX907" s="2201"/>
      <c r="FEY907" s="2201"/>
      <c r="FEZ907" s="2201"/>
      <c r="FFA907" s="2201"/>
      <c r="FFB907" s="2201"/>
      <c r="FFC907" s="2201"/>
      <c r="FFD907" s="2201"/>
      <c r="FFE907" s="2201"/>
      <c r="FFF907" s="2201"/>
      <c r="FFG907" s="2201"/>
      <c r="FFH907" s="2201"/>
      <c r="FFI907" s="2201"/>
      <c r="FFJ907" s="2201"/>
      <c r="FFK907" s="2201"/>
      <c r="FFL907" s="2201"/>
      <c r="FFM907" s="2201"/>
      <c r="FFN907" s="2201"/>
      <c r="FFO907" s="2201"/>
      <c r="FFP907" s="2201"/>
      <c r="FFQ907" s="2201"/>
      <c r="FFR907" s="2201"/>
      <c r="FFS907" s="2201"/>
      <c r="FFT907" s="2201"/>
      <c r="FFU907" s="2201"/>
      <c r="FFV907" s="2201"/>
      <c r="FFW907" s="2201"/>
      <c r="FFX907" s="2201"/>
      <c r="FFY907" s="2201"/>
      <c r="FFZ907" s="2201"/>
      <c r="FGA907" s="2201"/>
      <c r="FGB907" s="2201"/>
      <c r="FGC907" s="2201"/>
      <c r="FGD907" s="2201"/>
      <c r="FGE907" s="2201"/>
      <c r="FGF907" s="2201"/>
      <c r="FGG907" s="2201"/>
      <c r="FGH907" s="2201"/>
      <c r="FGI907" s="2201"/>
      <c r="FGJ907" s="2201"/>
      <c r="FGK907" s="2201"/>
      <c r="FGL907" s="2201"/>
      <c r="FGM907" s="2201"/>
      <c r="FGN907" s="2201"/>
      <c r="FGO907" s="2201"/>
      <c r="FGP907" s="2201"/>
      <c r="FGQ907" s="2201"/>
      <c r="FGR907" s="2201"/>
      <c r="FGS907" s="2201"/>
      <c r="FGT907" s="2201"/>
      <c r="FGU907" s="2201"/>
      <c r="FGV907" s="2201"/>
      <c r="FGW907" s="2201"/>
      <c r="FGX907" s="2201"/>
      <c r="FGY907" s="2201"/>
      <c r="FGZ907" s="2201"/>
      <c r="FHA907" s="2201"/>
      <c r="FHB907" s="2201"/>
      <c r="FHC907" s="2201"/>
      <c r="FHD907" s="2201"/>
      <c r="FHE907" s="2201"/>
      <c r="FHF907" s="2201"/>
      <c r="FHG907" s="2201"/>
      <c r="FHH907" s="2201"/>
      <c r="FHI907" s="2201"/>
      <c r="FHJ907" s="2201"/>
      <c r="FHK907" s="2201"/>
      <c r="FHL907" s="2201"/>
      <c r="FHM907" s="2201"/>
      <c r="FHN907" s="2201"/>
      <c r="FHO907" s="2201"/>
      <c r="FHP907" s="2201"/>
      <c r="FHQ907" s="2201"/>
      <c r="FHR907" s="2201"/>
      <c r="FHS907" s="2201"/>
      <c r="FHT907" s="2201"/>
      <c r="FHU907" s="2201"/>
      <c r="FHV907" s="2201"/>
      <c r="FHW907" s="2201"/>
      <c r="FHX907" s="2201"/>
      <c r="FHY907" s="2201"/>
      <c r="FHZ907" s="2201"/>
      <c r="FIA907" s="2201"/>
      <c r="FIB907" s="2201"/>
      <c r="FIC907" s="2201"/>
      <c r="FID907" s="2201"/>
      <c r="FIE907" s="2201"/>
      <c r="FIF907" s="2201"/>
      <c r="FIG907" s="2201"/>
      <c r="FIH907" s="2201"/>
      <c r="FII907" s="2201"/>
      <c r="FIJ907" s="2201"/>
      <c r="FIK907" s="2201"/>
      <c r="FIL907" s="2201"/>
      <c r="FIM907" s="2201"/>
      <c r="FIN907" s="2201"/>
      <c r="FIO907" s="2201"/>
      <c r="FIP907" s="2201"/>
      <c r="FIQ907" s="2201"/>
      <c r="FIR907" s="2201"/>
      <c r="FIS907" s="2201"/>
      <c r="FIT907" s="2201"/>
      <c r="FIU907" s="2201"/>
      <c r="FIV907" s="2201"/>
      <c r="FIW907" s="2201"/>
      <c r="FIX907" s="2201"/>
      <c r="FIY907" s="2201"/>
      <c r="FIZ907" s="2201"/>
      <c r="FJA907" s="2201"/>
      <c r="FJB907" s="2201"/>
      <c r="FJC907" s="2201"/>
      <c r="FJD907" s="2201"/>
      <c r="FJE907" s="2201"/>
      <c r="FJF907" s="2201"/>
      <c r="FJG907" s="2201"/>
      <c r="FJH907" s="2201"/>
      <c r="FJI907" s="2201"/>
      <c r="FJJ907" s="2201"/>
      <c r="FJK907" s="2201"/>
      <c r="FJL907" s="2201"/>
      <c r="FJM907" s="2201"/>
      <c r="FJN907" s="2201"/>
      <c r="FJO907" s="2201"/>
      <c r="FJP907" s="2201"/>
      <c r="FJQ907" s="2201"/>
      <c r="FJR907" s="2201"/>
      <c r="FJS907" s="2201"/>
      <c r="FJT907" s="2201"/>
      <c r="FJU907" s="2201"/>
      <c r="FJV907" s="2201"/>
      <c r="FJW907" s="2201"/>
      <c r="FJX907" s="2201"/>
      <c r="FJY907" s="2201"/>
      <c r="FJZ907" s="2201"/>
      <c r="FKA907" s="2201"/>
      <c r="FKB907" s="2201"/>
      <c r="FKC907" s="2201"/>
      <c r="FKD907" s="2201"/>
      <c r="FKE907" s="2201"/>
      <c r="FKF907" s="2201"/>
      <c r="FKG907" s="2201"/>
      <c r="FKH907" s="2201"/>
      <c r="FKI907" s="2201"/>
      <c r="FKJ907" s="2201"/>
      <c r="FKK907" s="2201"/>
      <c r="FKL907" s="2201"/>
      <c r="FKM907" s="2201"/>
      <c r="FKQ907" s="2201"/>
      <c r="FKR907" s="2201"/>
      <c r="FKS907" s="2201"/>
      <c r="FKT907" s="2201"/>
      <c r="FKU907" s="2201"/>
      <c r="FKV907" s="2201"/>
      <c r="FKW907" s="2201"/>
      <c r="FKX907" s="2201"/>
      <c r="FKY907" s="2201"/>
      <c r="FKZ907" s="2201"/>
      <c r="FLA907" s="2201"/>
      <c r="FLB907" s="2201"/>
      <c r="FLC907" s="2201"/>
      <c r="FLD907" s="2201"/>
      <c r="FLE907" s="2201"/>
      <c r="FLF907" s="2201"/>
      <c r="FLG907" s="2201"/>
      <c r="FLH907" s="2201"/>
      <c r="FLI907" s="2201"/>
      <c r="FLJ907" s="2201"/>
      <c r="FLK907" s="2201"/>
      <c r="FLL907" s="2201"/>
      <c r="FLM907" s="2201"/>
      <c r="FLN907" s="2201"/>
      <c r="FLO907" s="2201"/>
      <c r="FLP907" s="2201"/>
      <c r="FLQ907" s="2201"/>
      <c r="FLR907" s="2201"/>
      <c r="FLS907" s="2201"/>
      <c r="FLT907" s="2201"/>
      <c r="FLU907" s="2201"/>
      <c r="FLV907" s="2201"/>
      <c r="FLW907" s="2201"/>
      <c r="FLX907" s="2201"/>
      <c r="FLY907" s="2201"/>
      <c r="FLZ907" s="2201"/>
      <c r="FMA907" s="2201"/>
      <c r="FMB907" s="2201"/>
      <c r="FMC907" s="2201"/>
      <c r="FMD907" s="2201"/>
      <c r="FME907" s="2201"/>
      <c r="FMF907" s="2201"/>
      <c r="FMG907" s="2201"/>
      <c r="FMH907" s="2201"/>
      <c r="FMI907" s="2201"/>
      <c r="FMJ907" s="2201"/>
      <c r="FMK907" s="2201"/>
      <c r="FML907" s="2201"/>
      <c r="FMM907" s="2201"/>
      <c r="FMN907" s="2201"/>
      <c r="FMO907" s="2201"/>
      <c r="FMP907" s="2201"/>
      <c r="FMQ907" s="2201"/>
      <c r="FMR907" s="2201"/>
      <c r="FMS907" s="2201"/>
      <c r="FMT907" s="2201"/>
      <c r="FMU907" s="2201"/>
      <c r="FMV907" s="2201"/>
      <c r="FMW907" s="2201"/>
      <c r="FMX907" s="2201"/>
      <c r="FMY907" s="2201"/>
      <c r="FMZ907" s="2201"/>
      <c r="FNA907" s="2201"/>
      <c r="FNB907" s="2201"/>
      <c r="FNC907" s="2201"/>
      <c r="FND907" s="2201"/>
      <c r="FNE907" s="2201"/>
      <c r="FNF907" s="2201"/>
      <c r="FNG907" s="2201"/>
      <c r="FNH907" s="2201"/>
      <c r="FNI907" s="2201"/>
      <c r="FNJ907" s="2201"/>
      <c r="FNK907" s="2201"/>
      <c r="FNL907" s="2201"/>
      <c r="FNM907" s="2201"/>
      <c r="FNN907" s="2201"/>
      <c r="FNO907" s="2201"/>
      <c r="FNP907" s="2201"/>
      <c r="FNQ907" s="2201"/>
      <c r="FNR907" s="2201"/>
      <c r="FNS907" s="2201"/>
      <c r="FNT907" s="2201"/>
      <c r="FNU907" s="2201"/>
      <c r="FNV907" s="2201"/>
      <c r="FNW907" s="2201"/>
      <c r="FNX907" s="2201"/>
      <c r="FNY907" s="2201"/>
      <c r="FNZ907" s="2201"/>
      <c r="FOA907" s="2201"/>
      <c r="FOB907" s="2201"/>
      <c r="FOC907" s="2201"/>
      <c r="FOD907" s="2201"/>
      <c r="FOE907" s="2201"/>
      <c r="FOF907" s="2201"/>
      <c r="FOG907" s="2201"/>
      <c r="FOH907" s="2201"/>
      <c r="FOI907" s="2201"/>
      <c r="FOJ907" s="2201"/>
      <c r="FOK907" s="2201"/>
      <c r="FOL907" s="2201"/>
      <c r="FOM907" s="2201"/>
      <c r="FON907" s="2201"/>
      <c r="FOO907" s="2201"/>
      <c r="FOP907" s="2201"/>
      <c r="FOQ907" s="2201"/>
      <c r="FOR907" s="2201"/>
      <c r="FOS907" s="2201"/>
      <c r="FOT907" s="2201"/>
      <c r="FOU907" s="2201"/>
      <c r="FOV907" s="2201"/>
      <c r="FOW907" s="2201"/>
      <c r="FOX907" s="2201"/>
      <c r="FOY907" s="2201"/>
      <c r="FOZ907" s="2201"/>
      <c r="FPA907" s="2201"/>
      <c r="FPB907" s="2201"/>
      <c r="FPC907" s="2201"/>
      <c r="FPD907" s="2201"/>
      <c r="FPE907" s="2201"/>
      <c r="FPF907" s="2201"/>
      <c r="FPG907" s="2201"/>
      <c r="FPH907" s="2201"/>
      <c r="FPI907" s="2201"/>
      <c r="FPJ907" s="2201"/>
      <c r="FPK907" s="2201"/>
      <c r="FPL907" s="2201"/>
      <c r="FPM907" s="2201"/>
      <c r="FPN907" s="2201"/>
      <c r="FPO907" s="2201"/>
      <c r="FPP907" s="2201"/>
      <c r="FPQ907" s="2201"/>
      <c r="FPR907" s="2201"/>
      <c r="FPS907" s="2201"/>
      <c r="FPT907" s="2201"/>
      <c r="FPU907" s="2201"/>
      <c r="FPV907" s="2201"/>
      <c r="FPW907" s="2201"/>
      <c r="FPX907" s="2201"/>
      <c r="FPY907" s="2201"/>
      <c r="FPZ907" s="2201"/>
      <c r="FQA907" s="2201"/>
      <c r="FQB907" s="2201"/>
      <c r="FQC907" s="2201"/>
      <c r="FQD907" s="2201"/>
      <c r="FQE907" s="2201"/>
      <c r="FQF907" s="2201"/>
      <c r="FQG907" s="2201"/>
      <c r="FQH907" s="2201"/>
      <c r="FQI907" s="2201"/>
      <c r="FQJ907" s="2201"/>
      <c r="FQK907" s="2201"/>
      <c r="FQL907" s="2201"/>
      <c r="FQM907" s="2201"/>
      <c r="FQN907" s="2201"/>
      <c r="FQO907" s="2201"/>
      <c r="FQP907" s="2201"/>
      <c r="FQQ907" s="2201"/>
      <c r="FQR907" s="2201"/>
      <c r="FQS907" s="2201"/>
      <c r="FQT907" s="2201"/>
      <c r="FQU907" s="2201"/>
      <c r="FQV907" s="2201"/>
      <c r="FQW907" s="2201"/>
      <c r="FQX907" s="2201"/>
      <c r="FQY907" s="2201"/>
      <c r="FQZ907" s="2201"/>
      <c r="FRA907" s="2201"/>
      <c r="FRB907" s="2201"/>
      <c r="FRC907" s="2201"/>
      <c r="FRD907" s="2201"/>
      <c r="FRE907" s="2201"/>
      <c r="FRF907" s="2201"/>
      <c r="FRG907" s="2201"/>
      <c r="FRH907" s="2201"/>
      <c r="FRI907" s="2201"/>
      <c r="FRJ907" s="2201"/>
      <c r="FRK907" s="2201"/>
      <c r="FRL907" s="2201"/>
      <c r="FRM907" s="2201"/>
      <c r="FRN907" s="2201"/>
      <c r="FRO907" s="2201"/>
      <c r="FRP907" s="2201"/>
      <c r="FRQ907" s="2201"/>
      <c r="FRR907" s="2201"/>
      <c r="FRS907" s="2201"/>
      <c r="FRT907" s="2201"/>
      <c r="FRU907" s="2201"/>
      <c r="FRV907" s="2201"/>
      <c r="FRW907" s="2201"/>
      <c r="FRX907" s="2201"/>
      <c r="FRY907" s="2201"/>
      <c r="FRZ907" s="2201"/>
      <c r="FSA907" s="2201"/>
      <c r="FSB907" s="2201"/>
      <c r="FSC907" s="2201"/>
      <c r="FSD907" s="2201"/>
      <c r="FSE907" s="2201"/>
      <c r="FSF907" s="2201"/>
      <c r="FSG907" s="2201"/>
      <c r="FSH907" s="2201"/>
      <c r="FSI907" s="2201"/>
      <c r="FSJ907" s="2201"/>
      <c r="FSK907" s="2201"/>
      <c r="FSL907" s="2201"/>
      <c r="FSM907" s="2201"/>
      <c r="FSN907" s="2201"/>
      <c r="FSO907" s="2201"/>
      <c r="FSP907" s="2201"/>
      <c r="FSQ907" s="2201"/>
      <c r="FSR907" s="2201"/>
      <c r="FSS907" s="2201"/>
      <c r="FST907" s="2201"/>
      <c r="FSU907" s="2201"/>
      <c r="FSV907" s="2201"/>
      <c r="FSW907" s="2201"/>
      <c r="FSX907" s="2201"/>
      <c r="FSY907" s="2201"/>
      <c r="FSZ907" s="2201"/>
      <c r="FTA907" s="2201"/>
      <c r="FTB907" s="2201"/>
      <c r="FTC907" s="2201"/>
      <c r="FTD907" s="2201"/>
      <c r="FTE907" s="2201"/>
      <c r="FTF907" s="2201"/>
      <c r="FTG907" s="2201"/>
      <c r="FTH907" s="2201"/>
      <c r="FTI907" s="2201"/>
      <c r="FTJ907" s="2201"/>
      <c r="FTK907" s="2201"/>
      <c r="FTL907" s="2201"/>
      <c r="FTM907" s="2201"/>
      <c r="FTN907" s="2201"/>
      <c r="FTO907" s="2201"/>
      <c r="FTP907" s="2201"/>
      <c r="FTQ907" s="2201"/>
      <c r="FTR907" s="2201"/>
      <c r="FTS907" s="2201"/>
      <c r="FTT907" s="2201"/>
      <c r="FTU907" s="2201"/>
      <c r="FTV907" s="2201"/>
      <c r="FTW907" s="2201"/>
      <c r="FTX907" s="2201"/>
      <c r="FTY907" s="2201"/>
      <c r="FTZ907" s="2201"/>
      <c r="FUA907" s="2201"/>
      <c r="FUB907" s="2201"/>
      <c r="FUC907" s="2201"/>
      <c r="FUD907" s="2201"/>
      <c r="FUE907" s="2201"/>
      <c r="FUF907" s="2201"/>
      <c r="FUG907" s="2201"/>
      <c r="FUH907" s="2201"/>
      <c r="FUI907" s="2201"/>
      <c r="FUM907" s="2201"/>
      <c r="FUN907" s="2201"/>
      <c r="FUO907" s="2201"/>
      <c r="FUP907" s="2201"/>
      <c r="FUQ907" s="2201"/>
      <c r="FUR907" s="2201"/>
      <c r="FUS907" s="2201"/>
      <c r="FUT907" s="2201"/>
      <c r="FUU907" s="2201"/>
      <c r="FUV907" s="2201"/>
      <c r="FUW907" s="2201"/>
      <c r="FUX907" s="2201"/>
      <c r="FUY907" s="2201"/>
      <c r="FUZ907" s="2201"/>
      <c r="FVA907" s="2201"/>
      <c r="FVB907" s="2201"/>
      <c r="FVC907" s="2201"/>
      <c r="FVD907" s="2201"/>
      <c r="FVE907" s="2201"/>
      <c r="FVF907" s="2201"/>
      <c r="FVG907" s="2201"/>
      <c r="FVH907" s="2201"/>
      <c r="FVI907" s="2201"/>
      <c r="FVJ907" s="2201"/>
      <c r="FVK907" s="2201"/>
      <c r="FVL907" s="2201"/>
      <c r="FVM907" s="2201"/>
      <c r="FVN907" s="2201"/>
      <c r="FVO907" s="2201"/>
      <c r="FVP907" s="2201"/>
      <c r="FVQ907" s="2201"/>
      <c r="FVR907" s="2201"/>
      <c r="FVS907" s="2201"/>
      <c r="FVT907" s="2201"/>
      <c r="FVU907" s="2201"/>
      <c r="FVV907" s="2201"/>
      <c r="FVW907" s="2201"/>
      <c r="FVX907" s="2201"/>
      <c r="FVY907" s="2201"/>
      <c r="FVZ907" s="2201"/>
      <c r="FWA907" s="2201"/>
      <c r="FWB907" s="2201"/>
      <c r="FWC907" s="2201"/>
      <c r="FWD907" s="2201"/>
      <c r="FWE907" s="2201"/>
      <c r="FWF907" s="2201"/>
      <c r="FWG907" s="2201"/>
      <c r="FWH907" s="2201"/>
      <c r="FWI907" s="2201"/>
      <c r="FWJ907" s="2201"/>
      <c r="FWK907" s="2201"/>
      <c r="FWL907" s="2201"/>
      <c r="FWM907" s="2201"/>
      <c r="FWN907" s="2201"/>
      <c r="FWO907" s="2201"/>
      <c r="FWP907" s="2201"/>
      <c r="FWQ907" s="2201"/>
      <c r="FWR907" s="2201"/>
      <c r="FWS907" s="2201"/>
      <c r="FWT907" s="2201"/>
      <c r="FWU907" s="2201"/>
      <c r="FWV907" s="2201"/>
      <c r="FWW907" s="2201"/>
      <c r="FWX907" s="2201"/>
      <c r="FWY907" s="2201"/>
      <c r="FWZ907" s="2201"/>
      <c r="FXA907" s="2201"/>
      <c r="FXB907" s="2201"/>
      <c r="FXC907" s="2201"/>
      <c r="FXD907" s="2201"/>
      <c r="FXE907" s="2201"/>
      <c r="FXF907" s="2201"/>
      <c r="FXG907" s="2201"/>
      <c r="FXH907" s="2201"/>
      <c r="FXI907" s="2201"/>
      <c r="FXJ907" s="2201"/>
      <c r="FXK907" s="2201"/>
      <c r="FXL907" s="2201"/>
      <c r="FXM907" s="2201"/>
      <c r="FXN907" s="2201"/>
      <c r="FXO907" s="2201"/>
      <c r="FXP907" s="2201"/>
      <c r="FXQ907" s="2201"/>
      <c r="FXR907" s="2201"/>
      <c r="FXS907" s="2201"/>
      <c r="FXT907" s="2201"/>
      <c r="FXU907" s="2201"/>
      <c r="FXV907" s="2201"/>
      <c r="FXW907" s="2201"/>
      <c r="FXX907" s="2201"/>
      <c r="FXY907" s="2201"/>
      <c r="FXZ907" s="2201"/>
      <c r="FYA907" s="2201"/>
      <c r="FYB907" s="2201"/>
      <c r="FYC907" s="2201"/>
      <c r="FYD907" s="2201"/>
      <c r="FYE907" s="2201"/>
      <c r="FYF907" s="2201"/>
      <c r="FYG907" s="2201"/>
      <c r="FYH907" s="2201"/>
      <c r="FYI907" s="2201"/>
      <c r="FYJ907" s="2201"/>
      <c r="FYK907" s="2201"/>
      <c r="FYL907" s="2201"/>
      <c r="FYM907" s="2201"/>
      <c r="FYN907" s="2201"/>
      <c r="FYO907" s="2201"/>
      <c r="FYP907" s="2201"/>
      <c r="FYQ907" s="2201"/>
      <c r="FYR907" s="2201"/>
      <c r="FYS907" s="2201"/>
      <c r="FYT907" s="2201"/>
      <c r="FYU907" s="2201"/>
      <c r="FYV907" s="2201"/>
      <c r="FYW907" s="2201"/>
      <c r="FYX907" s="2201"/>
      <c r="FYY907" s="2201"/>
      <c r="FYZ907" s="2201"/>
      <c r="FZA907" s="2201"/>
      <c r="FZB907" s="2201"/>
      <c r="FZC907" s="2201"/>
      <c r="FZD907" s="2201"/>
      <c r="FZE907" s="2201"/>
      <c r="FZF907" s="2201"/>
      <c r="FZG907" s="2201"/>
      <c r="FZH907" s="2201"/>
      <c r="FZI907" s="2201"/>
      <c r="FZJ907" s="2201"/>
      <c r="FZK907" s="2201"/>
      <c r="FZL907" s="2201"/>
      <c r="FZM907" s="2201"/>
      <c r="FZN907" s="2201"/>
      <c r="FZO907" s="2201"/>
      <c r="FZP907" s="2201"/>
      <c r="FZQ907" s="2201"/>
      <c r="FZR907" s="2201"/>
      <c r="FZS907" s="2201"/>
      <c r="FZT907" s="2201"/>
      <c r="FZU907" s="2201"/>
      <c r="FZV907" s="2201"/>
      <c r="FZW907" s="2201"/>
      <c r="FZX907" s="2201"/>
      <c r="FZY907" s="2201"/>
      <c r="FZZ907" s="2201"/>
      <c r="GAA907" s="2201"/>
      <c r="GAB907" s="2201"/>
      <c r="GAC907" s="2201"/>
      <c r="GAD907" s="2201"/>
      <c r="GAE907" s="2201"/>
      <c r="GAF907" s="2201"/>
      <c r="GAG907" s="2201"/>
      <c r="GAH907" s="2201"/>
      <c r="GAI907" s="2201"/>
      <c r="GAJ907" s="2201"/>
      <c r="GAK907" s="2201"/>
      <c r="GAL907" s="2201"/>
      <c r="GAM907" s="2201"/>
      <c r="GAN907" s="2201"/>
      <c r="GAO907" s="2201"/>
      <c r="GAP907" s="2201"/>
      <c r="GAQ907" s="2201"/>
      <c r="GAR907" s="2201"/>
      <c r="GAS907" s="2201"/>
      <c r="GAT907" s="2201"/>
      <c r="GAU907" s="2201"/>
      <c r="GAV907" s="2201"/>
      <c r="GAW907" s="2201"/>
      <c r="GAX907" s="2201"/>
      <c r="GAY907" s="2201"/>
      <c r="GAZ907" s="2201"/>
      <c r="GBA907" s="2201"/>
      <c r="GBB907" s="2201"/>
      <c r="GBC907" s="2201"/>
      <c r="GBD907" s="2201"/>
      <c r="GBE907" s="2201"/>
      <c r="GBF907" s="2201"/>
      <c r="GBG907" s="2201"/>
      <c r="GBH907" s="2201"/>
      <c r="GBI907" s="2201"/>
      <c r="GBJ907" s="2201"/>
      <c r="GBK907" s="2201"/>
      <c r="GBL907" s="2201"/>
      <c r="GBM907" s="2201"/>
      <c r="GBN907" s="2201"/>
      <c r="GBO907" s="2201"/>
      <c r="GBP907" s="2201"/>
      <c r="GBQ907" s="2201"/>
      <c r="GBR907" s="2201"/>
      <c r="GBS907" s="2201"/>
      <c r="GBT907" s="2201"/>
      <c r="GBU907" s="2201"/>
      <c r="GBV907" s="2201"/>
      <c r="GBW907" s="2201"/>
      <c r="GBX907" s="2201"/>
      <c r="GBY907" s="2201"/>
      <c r="GBZ907" s="2201"/>
      <c r="GCA907" s="2201"/>
      <c r="GCB907" s="2201"/>
      <c r="GCC907" s="2201"/>
      <c r="GCD907" s="2201"/>
      <c r="GCE907" s="2201"/>
      <c r="GCF907" s="2201"/>
      <c r="GCG907" s="2201"/>
      <c r="GCH907" s="2201"/>
      <c r="GCI907" s="2201"/>
      <c r="GCJ907" s="2201"/>
      <c r="GCK907" s="2201"/>
      <c r="GCL907" s="2201"/>
      <c r="GCM907" s="2201"/>
      <c r="GCN907" s="2201"/>
      <c r="GCO907" s="2201"/>
      <c r="GCP907" s="2201"/>
      <c r="GCQ907" s="2201"/>
      <c r="GCR907" s="2201"/>
      <c r="GCS907" s="2201"/>
      <c r="GCT907" s="2201"/>
      <c r="GCU907" s="2201"/>
      <c r="GCV907" s="2201"/>
      <c r="GCW907" s="2201"/>
      <c r="GCX907" s="2201"/>
      <c r="GCY907" s="2201"/>
      <c r="GCZ907" s="2201"/>
      <c r="GDA907" s="2201"/>
      <c r="GDB907" s="2201"/>
      <c r="GDC907" s="2201"/>
      <c r="GDD907" s="2201"/>
      <c r="GDE907" s="2201"/>
      <c r="GDF907" s="2201"/>
      <c r="GDG907" s="2201"/>
      <c r="GDH907" s="2201"/>
      <c r="GDI907" s="2201"/>
      <c r="GDJ907" s="2201"/>
      <c r="GDK907" s="2201"/>
      <c r="GDL907" s="2201"/>
      <c r="GDM907" s="2201"/>
      <c r="GDN907" s="2201"/>
      <c r="GDO907" s="2201"/>
      <c r="GDP907" s="2201"/>
      <c r="GDQ907" s="2201"/>
      <c r="GDR907" s="2201"/>
      <c r="GDS907" s="2201"/>
      <c r="GDT907" s="2201"/>
      <c r="GDU907" s="2201"/>
      <c r="GDV907" s="2201"/>
      <c r="GDW907" s="2201"/>
      <c r="GDX907" s="2201"/>
      <c r="GDY907" s="2201"/>
      <c r="GDZ907" s="2201"/>
      <c r="GEA907" s="2201"/>
      <c r="GEB907" s="2201"/>
      <c r="GEC907" s="2201"/>
      <c r="GED907" s="2201"/>
      <c r="GEE907" s="2201"/>
      <c r="GEI907" s="2201"/>
      <c r="GEJ907" s="2201"/>
      <c r="GEK907" s="2201"/>
      <c r="GEL907" s="2201"/>
      <c r="GEM907" s="2201"/>
      <c r="GEN907" s="2201"/>
      <c r="GEO907" s="2201"/>
      <c r="GEP907" s="2201"/>
      <c r="GEQ907" s="2201"/>
      <c r="GER907" s="2201"/>
      <c r="GES907" s="2201"/>
      <c r="GET907" s="2201"/>
      <c r="GEU907" s="2201"/>
      <c r="GEV907" s="2201"/>
      <c r="GEW907" s="2201"/>
      <c r="GEX907" s="2201"/>
      <c r="GEY907" s="2201"/>
      <c r="GEZ907" s="2201"/>
      <c r="GFA907" s="2201"/>
      <c r="GFB907" s="2201"/>
      <c r="GFC907" s="2201"/>
      <c r="GFD907" s="2201"/>
      <c r="GFE907" s="2201"/>
      <c r="GFF907" s="2201"/>
      <c r="GFG907" s="2201"/>
      <c r="GFH907" s="2201"/>
      <c r="GFI907" s="2201"/>
      <c r="GFJ907" s="2201"/>
      <c r="GFK907" s="2201"/>
      <c r="GFL907" s="2201"/>
      <c r="GFM907" s="2201"/>
      <c r="GFN907" s="2201"/>
      <c r="GFO907" s="2201"/>
      <c r="GFP907" s="2201"/>
      <c r="GFQ907" s="2201"/>
      <c r="GFR907" s="2201"/>
      <c r="GFS907" s="2201"/>
      <c r="GFT907" s="2201"/>
      <c r="GFU907" s="2201"/>
      <c r="GFV907" s="2201"/>
      <c r="GFW907" s="2201"/>
      <c r="GFX907" s="2201"/>
      <c r="GFY907" s="2201"/>
      <c r="GFZ907" s="2201"/>
      <c r="GGA907" s="2201"/>
      <c r="GGB907" s="2201"/>
      <c r="GGC907" s="2201"/>
      <c r="GGD907" s="2201"/>
      <c r="GGE907" s="2201"/>
      <c r="GGF907" s="2201"/>
      <c r="GGG907" s="2201"/>
      <c r="GGH907" s="2201"/>
      <c r="GGI907" s="2201"/>
      <c r="GGJ907" s="2201"/>
      <c r="GGK907" s="2201"/>
      <c r="GGL907" s="2201"/>
      <c r="GGM907" s="2201"/>
      <c r="GGN907" s="2201"/>
      <c r="GGO907" s="2201"/>
      <c r="GGP907" s="2201"/>
      <c r="GGQ907" s="2201"/>
      <c r="GGR907" s="2201"/>
      <c r="GGS907" s="2201"/>
      <c r="GGT907" s="2201"/>
      <c r="GGU907" s="2201"/>
      <c r="GGV907" s="2201"/>
      <c r="GGW907" s="2201"/>
      <c r="GGX907" s="2201"/>
      <c r="GGY907" s="2201"/>
      <c r="GGZ907" s="2201"/>
      <c r="GHA907" s="2201"/>
      <c r="GHB907" s="2201"/>
      <c r="GHC907" s="2201"/>
      <c r="GHD907" s="2201"/>
      <c r="GHE907" s="2201"/>
      <c r="GHF907" s="2201"/>
      <c r="GHG907" s="2201"/>
      <c r="GHH907" s="2201"/>
      <c r="GHI907" s="2201"/>
      <c r="GHJ907" s="2201"/>
      <c r="GHK907" s="2201"/>
      <c r="GHL907" s="2201"/>
      <c r="GHM907" s="2201"/>
      <c r="GHN907" s="2201"/>
      <c r="GHO907" s="2201"/>
      <c r="GHP907" s="2201"/>
      <c r="GHQ907" s="2201"/>
      <c r="GHR907" s="2201"/>
      <c r="GHS907" s="2201"/>
      <c r="GHT907" s="2201"/>
      <c r="GHU907" s="2201"/>
      <c r="GHV907" s="2201"/>
      <c r="GHW907" s="2201"/>
      <c r="GHX907" s="2201"/>
      <c r="GHY907" s="2201"/>
      <c r="GHZ907" s="2201"/>
      <c r="GIA907" s="2201"/>
      <c r="GIB907" s="2201"/>
      <c r="GIC907" s="2201"/>
      <c r="GID907" s="2201"/>
      <c r="GIE907" s="2201"/>
      <c r="GIF907" s="2201"/>
      <c r="GIG907" s="2201"/>
      <c r="GIH907" s="2201"/>
      <c r="GII907" s="2201"/>
      <c r="GIJ907" s="2201"/>
      <c r="GIK907" s="2201"/>
      <c r="GIL907" s="2201"/>
      <c r="GIM907" s="2201"/>
      <c r="GIN907" s="2201"/>
      <c r="GIO907" s="2201"/>
      <c r="GIP907" s="2201"/>
      <c r="GIQ907" s="2201"/>
      <c r="GIR907" s="2201"/>
      <c r="GIS907" s="2201"/>
      <c r="GIT907" s="2201"/>
      <c r="GIU907" s="2201"/>
      <c r="GIV907" s="2201"/>
      <c r="GIW907" s="2201"/>
      <c r="GIX907" s="2201"/>
      <c r="GIY907" s="2201"/>
      <c r="GIZ907" s="2201"/>
      <c r="GJA907" s="2201"/>
      <c r="GJB907" s="2201"/>
      <c r="GJC907" s="2201"/>
      <c r="GJD907" s="2201"/>
      <c r="GJE907" s="2201"/>
      <c r="GJF907" s="2201"/>
      <c r="GJG907" s="2201"/>
      <c r="GJH907" s="2201"/>
      <c r="GJI907" s="2201"/>
      <c r="GJJ907" s="2201"/>
      <c r="GJK907" s="2201"/>
      <c r="GJL907" s="2201"/>
      <c r="GJM907" s="2201"/>
      <c r="GJN907" s="2201"/>
      <c r="GJO907" s="2201"/>
      <c r="GJP907" s="2201"/>
      <c r="GJQ907" s="2201"/>
      <c r="GJR907" s="2201"/>
      <c r="GJS907" s="2201"/>
      <c r="GJT907" s="2201"/>
      <c r="GJU907" s="2201"/>
      <c r="GJV907" s="2201"/>
      <c r="GJW907" s="2201"/>
      <c r="GJX907" s="2201"/>
      <c r="GJY907" s="2201"/>
      <c r="GJZ907" s="2201"/>
      <c r="GKA907" s="2201"/>
      <c r="GKB907" s="2201"/>
      <c r="GKC907" s="2201"/>
      <c r="GKD907" s="2201"/>
      <c r="GKE907" s="2201"/>
      <c r="GKF907" s="2201"/>
      <c r="GKG907" s="2201"/>
      <c r="GKH907" s="2201"/>
      <c r="GKI907" s="2201"/>
      <c r="GKJ907" s="2201"/>
      <c r="GKK907" s="2201"/>
      <c r="GKL907" s="2201"/>
      <c r="GKM907" s="2201"/>
      <c r="GKN907" s="2201"/>
      <c r="GKO907" s="2201"/>
      <c r="GKP907" s="2201"/>
      <c r="GKQ907" s="2201"/>
      <c r="GKR907" s="2201"/>
      <c r="GKS907" s="2201"/>
      <c r="GKT907" s="2201"/>
      <c r="GKU907" s="2201"/>
      <c r="GKV907" s="2201"/>
      <c r="GKW907" s="2201"/>
      <c r="GKX907" s="2201"/>
      <c r="GKY907" s="2201"/>
      <c r="GKZ907" s="2201"/>
      <c r="GLA907" s="2201"/>
      <c r="GLB907" s="2201"/>
      <c r="GLC907" s="2201"/>
      <c r="GLD907" s="2201"/>
      <c r="GLE907" s="2201"/>
      <c r="GLF907" s="2201"/>
      <c r="GLG907" s="2201"/>
      <c r="GLH907" s="2201"/>
      <c r="GLI907" s="2201"/>
      <c r="GLJ907" s="2201"/>
      <c r="GLK907" s="2201"/>
      <c r="GLL907" s="2201"/>
      <c r="GLM907" s="2201"/>
      <c r="GLN907" s="2201"/>
      <c r="GLO907" s="2201"/>
      <c r="GLP907" s="2201"/>
      <c r="GLQ907" s="2201"/>
      <c r="GLR907" s="2201"/>
      <c r="GLS907" s="2201"/>
      <c r="GLT907" s="2201"/>
      <c r="GLU907" s="2201"/>
      <c r="GLV907" s="2201"/>
      <c r="GLW907" s="2201"/>
      <c r="GLX907" s="2201"/>
      <c r="GLY907" s="2201"/>
      <c r="GLZ907" s="2201"/>
      <c r="GMA907" s="2201"/>
      <c r="GMB907" s="2201"/>
      <c r="GMC907" s="2201"/>
      <c r="GMD907" s="2201"/>
      <c r="GME907" s="2201"/>
      <c r="GMF907" s="2201"/>
      <c r="GMG907" s="2201"/>
      <c r="GMH907" s="2201"/>
      <c r="GMI907" s="2201"/>
      <c r="GMJ907" s="2201"/>
      <c r="GMK907" s="2201"/>
      <c r="GML907" s="2201"/>
      <c r="GMM907" s="2201"/>
      <c r="GMN907" s="2201"/>
      <c r="GMO907" s="2201"/>
      <c r="GMP907" s="2201"/>
      <c r="GMQ907" s="2201"/>
      <c r="GMR907" s="2201"/>
      <c r="GMS907" s="2201"/>
      <c r="GMT907" s="2201"/>
      <c r="GMU907" s="2201"/>
      <c r="GMV907" s="2201"/>
      <c r="GMW907" s="2201"/>
      <c r="GMX907" s="2201"/>
      <c r="GMY907" s="2201"/>
      <c r="GMZ907" s="2201"/>
      <c r="GNA907" s="2201"/>
      <c r="GNB907" s="2201"/>
      <c r="GNC907" s="2201"/>
      <c r="GND907" s="2201"/>
      <c r="GNE907" s="2201"/>
      <c r="GNF907" s="2201"/>
      <c r="GNG907" s="2201"/>
      <c r="GNH907" s="2201"/>
      <c r="GNI907" s="2201"/>
      <c r="GNJ907" s="2201"/>
      <c r="GNK907" s="2201"/>
      <c r="GNL907" s="2201"/>
      <c r="GNM907" s="2201"/>
      <c r="GNN907" s="2201"/>
      <c r="GNO907" s="2201"/>
      <c r="GNP907" s="2201"/>
      <c r="GNQ907" s="2201"/>
      <c r="GNR907" s="2201"/>
      <c r="GNS907" s="2201"/>
      <c r="GNT907" s="2201"/>
      <c r="GNU907" s="2201"/>
      <c r="GNV907" s="2201"/>
      <c r="GNW907" s="2201"/>
      <c r="GNX907" s="2201"/>
      <c r="GNY907" s="2201"/>
      <c r="GNZ907" s="2201"/>
      <c r="GOA907" s="2201"/>
      <c r="GOE907" s="2201"/>
      <c r="GOF907" s="2201"/>
      <c r="GOG907" s="2201"/>
      <c r="GOH907" s="2201"/>
      <c r="GOI907" s="2201"/>
      <c r="GOJ907" s="2201"/>
      <c r="GOK907" s="2201"/>
      <c r="GOL907" s="2201"/>
      <c r="GOM907" s="2201"/>
      <c r="GON907" s="2201"/>
      <c r="GOO907" s="2201"/>
      <c r="GOP907" s="2201"/>
      <c r="GOQ907" s="2201"/>
      <c r="GOR907" s="2201"/>
      <c r="GOS907" s="2201"/>
      <c r="GOT907" s="2201"/>
      <c r="GOU907" s="2201"/>
      <c r="GOV907" s="2201"/>
      <c r="GOW907" s="2201"/>
      <c r="GOX907" s="2201"/>
      <c r="GOY907" s="2201"/>
      <c r="GOZ907" s="2201"/>
      <c r="GPA907" s="2201"/>
      <c r="GPB907" s="2201"/>
      <c r="GPC907" s="2201"/>
      <c r="GPD907" s="2201"/>
      <c r="GPE907" s="2201"/>
      <c r="GPF907" s="2201"/>
      <c r="GPG907" s="2201"/>
      <c r="GPH907" s="2201"/>
      <c r="GPI907" s="2201"/>
      <c r="GPJ907" s="2201"/>
      <c r="GPK907" s="2201"/>
      <c r="GPL907" s="2201"/>
      <c r="GPM907" s="2201"/>
      <c r="GPN907" s="2201"/>
      <c r="GPO907" s="2201"/>
      <c r="GPP907" s="2201"/>
      <c r="GPQ907" s="2201"/>
      <c r="GPR907" s="2201"/>
      <c r="GPS907" s="2201"/>
      <c r="GPT907" s="2201"/>
      <c r="GPU907" s="2201"/>
      <c r="GPV907" s="2201"/>
      <c r="GPW907" s="2201"/>
      <c r="GPX907" s="2201"/>
      <c r="GPY907" s="2201"/>
      <c r="GPZ907" s="2201"/>
      <c r="GQA907" s="2201"/>
      <c r="GQB907" s="2201"/>
      <c r="GQC907" s="2201"/>
      <c r="GQD907" s="2201"/>
      <c r="GQE907" s="2201"/>
      <c r="GQF907" s="2201"/>
      <c r="GQG907" s="2201"/>
      <c r="GQH907" s="2201"/>
      <c r="GQI907" s="2201"/>
      <c r="GQJ907" s="2201"/>
      <c r="GQK907" s="2201"/>
      <c r="GQL907" s="2201"/>
      <c r="GQM907" s="2201"/>
      <c r="GQN907" s="2201"/>
      <c r="GQO907" s="2201"/>
      <c r="GQP907" s="2201"/>
      <c r="GQQ907" s="2201"/>
      <c r="GQR907" s="2201"/>
      <c r="GQS907" s="2201"/>
      <c r="GQT907" s="2201"/>
      <c r="GQU907" s="2201"/>
      <c r="GQV907" s="2201"/>
      <c r="GQW907" s="2201"/>
      <c r="GQX907" s="2201"/>
      <c r="GQY907" s="2201"/>
      <c r="GQZ907" s="2201"/>
      <c r="GRA907" s="2201"/>
      <c r="GRB907" s="2201"/>
      <c r="GRC907" s="2201"/>
      <c r="GRD907" s="2201"/>
      <c r="GRE907" s="2201"/>
      <c r="GRF907" s="2201"/>
      <c r="GRG907" s="2201"/>
      <c r="GRH907" s="2201"/>
      <c r="GRI907" s="2201"/>
      <c r="GRJ907" s="2201"/>
      <c r="GRK907" s="2201"/>
      <c r="GRL907" s="2201"/>
      <c r="GRM907" s="2201"/>
      <c r="GRN907" s="2201"/>
      <c r="GRO907" s="2201"/>
      <c r="GRP907" s="2201"/>
      <c r="GRQ907" s="2201"/>
      <c r="GRR907" s="2201"/>
      <c r="GRS907" s="2201"/>
      <c r="GRT907" s="2201"/>
      <c r="GRU907" s="2201"/>
      <c r="GRV907" s="2201"/>
      <c r="GRW907" s="2201"/>
      <c r="GRX907" s="2201"/>
      <c r="GRY907" s="2201"/>
      <c r="GRZ907" s="2201"/>
      <c r="GSA907" s="2201"/>
      <c r="GSB907" s="2201"/>
      <c r="GSC907" s="2201"/>
      <c r="GSD907" s="2201"/>
      <c r="GSE907" s="2201"/>
      <c r="GSF907" s="2201"/>
      <c r="GSG907" s="2201"/>
      <c r="GSH907" s="2201"/>
      <c r="GSI907" s="2201"/>
      <c r="GSJ907" s="2201"/>
      <c r="GSK907" s="2201"/>
      <c r="GSL907" s="2201"/>
      <c r="GSM907" s="2201"/>
      <c r="GSN907" s="2201"/>
      <c r="GSO907" s="2201"/>
      <c r="GSP907" s="2201"/>
      <c r="GSQ907" s="2201"/>
      <c r="GSR907" s="2201"/>
      <c r="GSS907" s="2201"/>
      <c r="GST907" s="2201"/>
      <c r="GSU907" s="2201"/>
      <c r="GSV907" s="2201"/>
      <c r="GSW907" s="2201"/>
      <c r="GSX907" s="2201"/>
      <c r="GSY907" s="2201"/>
      <c r="GSZ907" s="2201"/>
      <c r="GTA907" s="2201"/>
      <c r="GTB907" s="2201"/>
      <c r="GTC907" s="2201"/>
      <c r="GTD907" s="2201"/>
      <c r="GTE907" s="2201"/>
      <c r="GTF907" s="2201"/>
      <c r="GTG907" s="2201"/>
      <c r="GTH907" s="2201"/>
      <c r="GTI907" s="2201"/>
      <c r="GTJ907" s="2201"/>
      <c r="GTK907" s="2201"/>
      <c r="GTL907" s="2201"/>
      <c r="GTM907" s="2201"/>
      <c r="GTN907" s="2201"/>
      <c r="GTO907" s="2201"/>
      <c r="GTP907" s="2201"/>
      <c r="GTQ907" s="2201"/>
      <c r="GTR907" s="2201"/>
      <c r="GTS907" s="2201"/>
      <c r="GTT907" s="2201"/>
      <c r="GTU907" s="2201"/>
      <c r="GTV907" s="2201"/>
      <c r="GTW907" s="2201"/>
      <c r="GTX907" s="2201"/>
      <c r="GTY907" s="2201"/>
      <c r="GTZ907" s="2201"/>
      <c r="GUA907" s="2201"/>
      <c r="GUB907" s="2201"/>
      <c r="GUC907" s="2201"/>
      <c r="GUD907" s="2201"/>
      <c r="GUE907" s="2201"/>
      <c r="GUF907" s="2201"/>
      <c r="GUG907" s="2201"/>
      <c r="GUH907" s="2201"/>
      <c r="GUI907" s="2201"/>
      <c r="GUJ907" s="2201"/>
      <c r="GUK907" s="2201"/>
      <c r="GUL907" s="2201"/>
      <c r="GUM907" s="2201"/>
      <c r="GUN907" s="2201"/>
      <c r="GUO907" s="2201"/>
      <c r="GUP907" s="2201"/>
      <c r="GUQ907" s="2201"/>
      <c r="GUR907" s="2201"/>
      <c r="GUS907" s="2201"/>
      <c r="GUT907" s="2201"/>
      <c r="GUU907" s="2201"/>
      <c r="GUV907" s="2201"/>
      <c r="GUW907" s="2201"/>
      <c r="GUX907" s="2201"/>
      <c r="GUY907" s="2201"/>
      <c r="GUZ907" s="2201"/>
      <c r="GVA907" s="2201"/>
      <c r="GVB907" s="2201"/>
      <c r="GVC907" s="2201"/>
      <c r="GVD907" s="2201"/>
      <c r="GVE907" s="2201"/>
      <c r="GVF907" s="2201"/>
      <c r="GVG907" s="2201"/>
      <c r="GVH907" s="2201"/>
      <c r="GVI907" s="2201"/>
      <c r="GVJ907" s="2201"/>
      <c r="GVK907" s="2201"/>
      <c r="GVL907" s="2201"/>
      <c r="GVM907" s="2201"/>
      <c r="GVN907" s="2201"/>
      <c r="GVO907" s="2201"/>
      <c r="GVP907" s="2201"/>
      <c r="GVQ907" s="2201"/>
      <c r="GVR907" s="2201"/>
      <c r="GVS907" s="2201"/>
      <c r="GVT907" s="2201"/>
      <c r="GVU907" s="2201"/>
      <c r="GVV907" s="2201"/>
      <c r="GVW907" s="2201"/>
      <c r="GVX907" s="2201"/>
      <c r="GVY907" s="2201"/>
      <c r="GVZ907" s="2201"/>
      <c r="GWA907" s="2201"/>
      <c r="GWB907" s="2201"/>
      <c r="GWC907" s="2201"/>
      <c r="GWD907" s="2201"/>
      <c r="GWE907" s="2201"/>
      <c r="GWF907" s="2201"/>
      <c r="GWG907" s="2201"/>
      <c r="GWH907" s="2201"/>
      <c r="GWI907" s="2201"/>
      <c r="GWJ907" s="2201"/>
      <c r="GWK907" s="2201"/>
      <c r="GWL907" s="2201"/>
      <c r="GWM907" s="2201"/>
      <c r="GWN907" s="2201"/>
      <c r="GWO907" s="2201"/>
      <c r="GWP907" s="2201"/>
      <c r="GWQ907" s="2201"/>
      <c r="GWR907" s="2201"/>
      <c r="GWS907" s="2201"/>
      <c r="GWT907" s="2201"/>
      <c r="GWU907" s="2201"/>
      <c r="GWV907" s="2201"/>
      <c r="GWW907" s="2201"/>
      <c r="GWX907" s="2201"/>
      <c r="GWY907" s="2201"/>
      <c r="GWZ907" s="2201"/>
      <c r="GXA907" s="2201"/>
      <c r="GXB907" s="2201"/>
      <c r="GXC907" s="2201"/>
      <c r="GXD907" s="2201"/>
      <c r="GXE907" s="2201"/>
      <c r="GXF907" s="2201"/>
      <c r="GXG907" s="2201"/>
      <c r="GXH907" s="2201"/>
      <c r="GXI907" s="2201"/>
      <c r="GXJ907" s="2201"/>
      <c r="GXK907" s="2201"/>
      <c r="GXL907" s="2201"/>
      <c r="GXM907" s="2201"/>
      <c r="GXN907" s="2201"/>
      <c r="GXO907" s="2201"/>
      <c r="GXP907" s="2201"/>
      <c r="GXQ907" s="2201"/>
      <c r="GXR907" s="2201"/>
      <c r="GXS907" s="2201"/>
      <c r="GXT907" s="2201"/>
      <c r="GXU907" s="2201"/>
      <c r="GXV907" s="2201"/>
      <c r="GXW907" s="2201"/>
      <c r="GYA907" s="2201"/>
      <c r="GYB907" s="2201"/>
      <c r="GYC907" s="2201"/>
      <c r="GYD907" s="2201"/>
      <c r="GYE907" s="2201"/>
      <c r="GYF907" s="2201"/>
      <c r="GYG907" s="2201"/>
      <c r="GYH907" s="2201"/>
      <c r="GYI907" s="2201"/>
      <c r="GYJ907" s="2201"/>
      <c r="GYK907" s="2201"/>
      <c r="GYL907" s="2201"/>
      <c r="GYM907" s="2201"/>
      <c r="GYN907" s="2201"/>
      <c r="GYO907" s="2201"/>
      <c r="GYP907" s="2201"/>
      <c r="GYQ907" s="2201"/>
      <c r="GYR907" s="2201"/>
      <c r="GYS907" s="2201"/>
      <c r="GYT907" s="2201"/>
      <c r="GYU907" s="2201"/>
      <c r="GYV907" s="2201"/>
      <c r="GYW907" s="2201"/>
      <c r="GYX907" s="2201"/>
      <c r="GYY907" s="2201"/>
      <c r="GYZ907" s="2201"/>
      <c r="GZA907" s="2201"/>
      <c r="GZB907" s="2201"/>
      <c r="GZC907" s="2201"/>
      <c r="GZD907" s="2201"/>
      <c r="GZE907" s="2201"/>
      <c r="GZF907" s="2201"/>
      <c r="GZG907" s="2201"/>
      <c r="GZH907" s="2201"/>
      <c r="GZI907" s="2201"/>
      <c r="GZJ907" s="2201"/>
      <c r="GZK907" s="2201"/>
      <c r="GZL907" s="2201"/>
      <c r="GZM907" s="2201"/>
      <c r="GZN907" s="2201"/>
      <c r="GZO907" s="2201"/>
      <c r="GZP907" s="2201"/>
      <c r="GZQ907" s="2201"/>
      <c r="GZR907" s="2201"/>
      <c r="GZS907" s="2201"/>
      <c r="GZT907" s="2201"/>
      <c r="GZU907" s="2201"/>
      <c r="GZV907" s="2201"/>
      <c r="GZW907" s="2201"/>
      <c r="GZX907" s="2201"/>
      <c r="GZY907" s="2201"/>
      <c r="GZZ907" s="2201"/>
      <c r="HAA907" s="2201"/>
      <c r="HAB907" s="2201"/>
      <c r="HAC907" s="2201"/>
      <c r="HAD907" s="2201"/>
      <c r="HAE907" s="2201"/>
      <c r="HAF907" s="2201"/>
      <c r="HAG907" s="2201"/>
      <c r="HAH907" s="2201"/>
      <c r="HAI907" s="2201"/>
      <c r="HAJ907" s="2201"/>
      <c r="HAK907" s="2201"/>
      <c r="HAL907" s="2201"/>
      <c r="HAM907" s="2201"/>
      <c r="HAN907" s="2201"/>
      <c r="HAO907" s="2201"/>
      <c r="HAP907" s="2201"/>
      <c r="HAQ907" s="2201"/>
      <c r="HAR907" s="2201"/>
      <c r="HAS907" s="2201"/>
      <c r="HAT907" s="2201"/>
      <c r="HAU907" s="2201"/>
      <c r="HAV907" s="2201"/>
      <c r="HAW907" s="2201"/>
      <c r="HAX907" s="2201"/>
      <c r="HAY907" s="2201"/>
      <c r="HAZ907" s="2201"/>
      <c r="HBA907" s="2201"/>
      <c r="HBB907" s="2201"/>
      <c r="HBC907" s="2201"/>
      <c r="HBD907" s="2201"/>
      <c r="HBE907" s="2201"/>
      <c r="HBF907" s="2201"/>
      <c r="HBG907" s="2201"/>
      <c r="HBH907" s="2201"/>
      <c r="HBI907" s="2201"/>
      <c r="HBJ907" s="2201"/>
      <c r="HBK907" s="2201"/>
      <c r="HBL907" s="2201"/>
      <c r="HBM907" s="2201"/>
      <c r="HBN907" s="2201"/>
      <c r="HBO907" s="2201"/>
      <c r="HBP907" s="2201"/>
      <c r="HBQ907" s="2201"/>
      <c r="HBR907" s="2201"/>
      <c r="HBS907" s="2201"/>
      <c r="HBT907" s="2201"/>
      <c r="HBU907" s="2201"/>
      <c r="HBV907" s="2201"/>
      <c r="HBW907" s="2201"/>
      <c r="HBX907" s="2201"/>
      <c r="HBY907" s="2201"/>
      <c r="HBZ907" s="2201"/>
      <c r="HCA907" s="2201"/>
      <c r="HCB907" s="2201"/>
      <c r="HCC907" s="2201"/>
      <c r="HCD907" s="2201"/>
      <c r="HCE907" s="2201"/>
      <c r="HCF907" s="2201"/>
      <c r="HCG907" s="2201"/>
      <c r="HCH907" s="2201"/>
      <c r="HCI907" s="2201"/>
      <c r="HCJ907" s="2201"/>
      <c r="HCK907" s="2201"/>
      <c r="HCL907" s="2201"/>
      <c r="HCM907" s="2201"/>
      <c r="HCN907" s="2201"/>
      <c r="HCO907" s="2201"/>
      <c r="HCP907" s="2201"/>
      <c r="HCQ907" s="2201"/>
      <c r="HCR907" s="2201"/>
      <c r="HCS907" s="2201"/>
      <c r="HCT907" s="2201"/>
      <c r="HCU907" s="2201"/>
      <c r="HCV907" s="2201"/>
      <c r="HCW907" s="2201"/>
      <c r="HCX907" s="2201"/>
      <c r="HCY907" s="2201"/>
      <c r="HCZ907" s="2201"/>
      <c r="HDA907" s="2201"/>
      <c r="HDB907" s="2201"/>
      <c r="HDC907" s="2201"/>
      <c r="HDD907" s="2201"/>
      <c r="HDE907" s="2201"/>
      <c r="HDF907" s="2201"/>
      <c r="HDG907" s="2201"/>
      <c r="HDH907" s="2201"/>
      <c r="HDI907" s="2201"/>
      <c r="HDJ907" s="2201"/>
      <c r="HDK907" s="2201"/>
      <c r="HDL907" s="2201"/>
      <c r="HDM907" s="2201"/>
      <c r="HDN907" s="2201"/>
      <c r="HDO907" s="2201"/>
      <c r="HDP907" s="2201"/>
      <c r="HDQ907" s="2201"/>
      <c r="HDR907" s="2201"/>
      <c r="HDS907" s="2201"/>
      <c r="HDT907" s="2201"/>
      <c r="HDU907" s="2201"/>
      <c r="HDV907" s="2201"/>
      <c r="HDW907" s="2201"/>
      <c r="HDX907" s="2201"/>
      <c r="HDY907" s="2201"/>
      <c r="HDZ907" s="2201"/>
      <c r="HEA907" s="2201"/>
      <c r="HEB907" s="2201"/>
      <c r="HEC907" s="2201"/>
      <c r="HED907" s="2201"/>
      <c r="HEE907" s="2201"/>
      <c r="HEF907" s="2201"/>
      <c r="HEG907" s="2201"/>
      <c r="HEH907" s="2201"/>
      <c r="HEI907" s="2201"/>
      <c r="HEJ907" s="2201"/>
      <c r="HEK907" s="2201"/>
      <c r="HEL907" s="2201"/>
      <c r="HEM907" s="2201"/>
      <c r="HEN907" s="2201"/>
      <c r="HEO907" s="2201"/>
      <c r="HEP907" s="2201"/>
      <c r="HEQ907" s="2201"/>
      <c r="HER907" s="2201"/>
      <c r="HES907" s="2201"/>
      <c r="HET907" s="2201"/>
      <c r="HEU907" s="2201"/>
      <c r="HEV907" s="2201"/>
      <c r="HEW907" s="2201"/>
      <c r="HEX907" s="2201"/>
      <c r="HEY907" s="2201"/>
      <c r="HEZ907" s="2201"/>
      <c r="HFA907" s="2201"/>
      <c r="HFB907" s="2201"/>
      <c r="HFC907" s="2201"/>
      <c r="HFD907" s="2201"/>
      <c r="HFE907" s="2201"/>
      <c r="HFF907" s="2201"/>
      <c r="HFG907" s="2201"/>
      <c r="HFH907" s="2201"/>
      <c r="HFI907" s="2201"/>
      <c r="HFJ907" s="2201"/>
      <c r="HFK907" s="2201"/>
      <c r="HFL907" s="2201"/>
      <c r="HFM907" s="2201"/>
      <c r="HFN907" s="2201"/>
      <c r="HFO907" s="2201"/>
      <c r="HFP907" s="2201"/>
      <c r="HFQ907" s="2201"/>
      <c r="HFR907" s="2201"/>
      <c r="HFS907" s="2201"/>
      <c r="HFT907" s="2201"/>
      <c r="HFU907" s="2201"/>
      <c r="HFV907" s="2201"/>
      <c r="HFW907" s="2201"/>
      <c r="HFX907" s="2201"/>
      <c r="HFY907" s="2201"/>
      <c r="HFZ907" s="2201"/>
      <c r="HGA907" s="2201"/>
      <c r="HGB907" s="2201"/>
      <c r="HGC907" s="2201"/>
      <c r="HGD907" s="2201"/>
      <c r="HGE907" s="2201"/>
      <c r="HGF907" s="2201"/>
      <c r="HGG907" s="2201"/>
      <c r="HGH907" s="2201"/>
      <c r="HGI907" s="2201"/>
      <c r="HGJ907" s="2201"/>
      <c r="HGK907" s="2201"/>
      <c r="HGL907" s="2201"/>
      <c r="HGM907" s="2201"/>
      <c r="HGN907" s="2201"/>
      <c r="HGO907" s="2201"/>
      <c r="HGP907" s="2201"/>
      <c r="HGQ907" s="2201"/>
      <c r="HGR907" s="2201"/>
      <c r="HGS907" s="2201"/>
      <c r="HGT907" s="2201"/>
      <c r="HGU907" s="2201"/>
      <c r="HGV907" s="2201"/>
      <c r="HGW907" s="2201"/>
      <c r="HGX907" s="2201"/>
      <c r="HGY907" s="2201"/>
      <c r="HGZ907" s="2201"/>
      <c r="HHA907" s="2201"/>
      <c r="HHB907" s="2201"/>
      <c r="HHC907" s="2201"/>
      <c r="HHD907" s="2201"/>
      <c r="HHE907" s="2201"/>
      <c r="HHF907" s="2201"/>
      <c r="HHG907" s="2201"/>
      <c r="HHH907" s="2201"/>
      <c r="HHI907" s="2201"/>
      <c r="HHJ907" s="2201"/>
      <c r="HHK907" s="2201"/>
      <c r="HHL907" s="2201"/>
      <c r="HHM907" s="2201"/>
      <c r="HHN907" s="2201"/>
      <c r="HHO907" s="2201"/>
      <c r="HHP907" s="2201"/>
      <c r="HHQ907" s="2201"/>
      <c r="HHR907" s="2201"/>
      <c r="HHS907" s="2201"/>
      <c r="HHW907" s="2201"/>
      <c r="HHX907" s="2201"/>
      <c r="HHY907" s="2201"/>
      <c r="HHZ907" s="2201"/>
      <c r="HIA907" s="2201"/>
      <c r="HIB907" s="2201"/>
      <c r="HIC907" s="2201"/>
      <c r="HID907" s="2201"/>
      <c r="HIE907" s="2201"/>
      <c r="HIF907" s="2201"/>
      <c r="HIG907" s="2201"/>
      <c r="HIH907" s="2201"/>
      <c r="HII907" s="2201"/>
      <c r="HIJ907" s="2201"/>
      <c r="HIK907" s="2201"/>
      <c r="HIL907" s="2201"/>
      <c r="HIM907" s="2201"/>
      <c r="HIN907" s="2201"/>
      <c r="HIO907" s="2201"/>
      <c r="HIP907" s="2201"/>
      <c r="HIQ907" s="2201"/>
      <c r="HIR907" s="2201"/>
      <c r="HIS907" s="2201"/>
      <c r="HIT907" s="2201"/>
      <c r="HIU907" s="2201"/>
      <c r="HIV907" s="2201"/>
      <c r="HIW907" s="2201"/>
      <c r="HIX907" s="2201"/>
      <c r="HIY907" s="2201"/>
      <c r="HIZ907" s="2201"/>
      <c r="HJA907" s="2201"/>
      <c r="HJB907" s="2201"/>
      <c r="HJC907" s="2201"/>
      <c r="HJD907" s="2201"/>
      <c r="HJE907" s="2201"/>
      <c r="HJF907" s="2201"/>
      <c r="HJG907" s="2201"/>
      <c r="HJH907" s="2201"/>
      <c r="HJI907" s="2201"/>
      <c r="HJJ907" s="2201"/>
      <c r="HJK907" s="2201"/>
      <c r="HJL907" s="2201"/>
      <c r="HJM907" s="2201"/>
      <c r="HJN907" s="2201"/>
      <c r="HJO907" s="2201"/>
      <c r="HJP907" s="2201"/>
      <c r="HJQ907" s="2201"/>
      <c r="HJR907" s="2201"/>
      <c r="HJS907" s="2201"/>
      <c r="HJT907" s="2201"/>
      <c r="HJU907" s="2201"/>
      <c r="HJV907" s="2201"/>
      <c r="HJW907" s="2201"/>
      <c r="HJX907" s="2201"/>
      <c r="HJY907" s="2201"/>
      <c r="HJZ907" s="2201"/>
      <c r="HKA907" s="2201"/>
      <c r="HKB907" s="2201"/>
      <c r="HKC907" s="2201"/>
      <c r="HKD907" s="2201"/>
      <c r="HKE907" s="2201"/>
      <c r="HKF907" s="2201"/>
      <c r="HKG907" s="2201"/>
      <c r="HKH907" s="2201"/>
      <c r="HKI907" s="2201"/>
      <c r="HKJ907" s="2201"/>
      <c r="HKK907" s="2201"/>
      <c r="HKL907" s="2201"/>
      <c r="HKM907" s="2201"/>
      <c r="HKN907" s="2201"/>
      <c r="HKO907" s="2201"/>
      <c r="HKP907" s="2201"/>
      <c r="HKQ907" s="2201"/>
      <c r="HKR907" s="2201"/>
      <c r="HKS907" s="2201"/>
      <c r="HKT907" s="2201"/>
      <c r="HKU907" s="2201"/>
      <c r="HKV907" s="2201"/>
      <c r="HKW907" s="2201"/>
      <c r="HKX907" s="2201"/>
      <c r="HKY907" s="2201"/>
      <c r="HKZ907" s="2201"/>
      <c r="HLA907" s="2201"/>
      <c r="HLB907" s="2201"/>
      <c r="HLC907" s="2201"/>
      <c r="HLD907" s="2201"/>
      <c r="HLE907" s="2201"/>
      <c r="HLF907" s="2201"/>
      <c r="HLG907" s="2201"/>
      <c r="HLH907" s="2201"/>
      <c r="HLI907" s="2201"/>
      <c r="HLJ907" s="2201"/>
      <c r="HLK907" s="2201"/>
      <c r="HLL907" s="2201"/>
      <c r="HLM907" s="2201"/>
      <c r="HLN907" s="2201"/>
      <c r="HLO907" s="2201"/>
      <c r="HLP907" s="2201"/>
      <c r="HLQ907" s="2201"/>
      <c r="HLR907" s="2201"/>
      <c r="HLS907" s="2201"/>
      <c r="HLT907" s="2201"/>
      <c r="HLU907" s="2201"/>
      <c r="HLV907" s="2201"/>
      <c r="HLW907" s="2201"/>
      <c r="HLX907" s="2201"/>
      <c r="HLY907" s="2201"/>
      <c r="HLZ907" s="2201"/>
      <c r="HMA907" s="2201"/>
      <c r="HMB907" s="2201"/>
      <c r="HMC907" s="2201"/>
      <c r="HMD907" s="2201"/>
      <c r="HME907" s="2201"/>
      <c r="HMF907" s="2201"/>
      <c r="HMG907" s="2201"/>
      <c r="HMH907" s="2201"/>
      <c r="HMI907" s="2201"/>
      <c r="HMJ907" s="2201"/>
      <c r="HMK907" s="2201"/>
      <c r="HML907" s="2201"/>
      <c r="HMM907" s="2201"/>
      <c r="HMN907" s="2201"/>
      <c r="HMO907" s="2201"/>
      <c r="HMP907" s="2201"/>
      <c r="HMQ907" s="2201"/>
      <c r="HMR907" s="2201"/>
      <c r="HMS907" s="2201"/>
      <c r="HMT907" s="2201"/>
      <c r="HMU907" s="2201"/>
      <c r="HMV907" s="2201"/>
      <c r="HMW907" s="2201"/>
      <c r="HMX907" s="2201"/>
      <c r="HMY907" s="2201"/>
      <c r="HMZ907" s="2201"/>
      <c r="HNA907" s="2201"/>
      <c r="HNB907" s="2201"/>
      <c r="HNC907" s="2201"/>
      <c r="HND907" s="2201"/>
      <c r="HNE907" s="2201"/>
      <c r="HNF907" s="2201"/>
      <c r="HNG907" s="2201"/>
      <c r="HNH907" s="2201"/>
      <c r="HNI907" s="2201"/>
      <c r="HNJ907" s="2201"/>
      <c r="HNK907" s="2201"/>
      <c r="HNL907" s="2201"/>
      <c r="HNM907" s="2201"/>
      <c r="HNN907" s="2201"/>
      <c r="HNO907" s="2201"/>
      <c r="HNP907" s="2201"/>
      <c r="HNQ907" s="2201"/>
      <c r="HNR907" s="2201"/>
      <c r="HNS907" s="2201"/>
      <c r="HNT907" s="2201"/>
      <c r="HNU907" s="2201"/>
      <c r="HNV907" s="2201"/>
      <c r="HNW907" s="2201"/>
      <c r="HNX907" s="2201"/>
      <c r="HNY907" s="2201"/>
      <c r="HNZ907" s="2201"/>
      <c r="HOA907" s="2201"/>
      <c r="HOB907" s="2201"/>
      <c r="HOC907" s="2201"/>
      <c r="HOD907" s="2201"/>
      <c r="HOE907" s="2201"/>
      <c r="HOF907" s="2201"/>
      <c r="HOG907" s="2201"/>
      <c r="HOH907" s="2201"/>
      <c r="HOI907" s="2201"/>
      <c r="HOJ907" s="2201"/>
      <c r="HOK907" s="2201"/>
      <c r="HOL907" s="2201"/>
      <c r="HOM907" s="2201"/>
      <c r="HON907" s="2201"/>
      <c r="HOO907" s="2201"/>
      <c r="HOP907" s="2201"/>
      <c r="HOQ907" s="2201"/>
      <c r="HOR907" s="2201"/>
      <c r="HOS907" s="2201"/>
      <c r="HOT907" s="2201"/>
      <c r="HOU907" s="2201"/>
      <c r="HOV907" s="2201"/>
      <c r="HOW907" s="2201"/>
      <c r="HOX907" s="2201"/>
      <c r="HOY907" s="2201"/>
      <c r="HOZ907" s="2201"/>
      <c r="HPA907" s="2201"/>
      <c r="HPB907" s="2201"/>
      <c r="HPC907" s="2201"/>
      <c r="HPD907" s="2201"/>
      <c r="HPE907" s="2201"/>
      <c r="HPF907" s="2201"/>
      <c r="HPG907" s="2201"/>
      <c r="HPH907" s="2201"/>
      <c r="HPI907" s="2201"/>
      <c r="HPJ907" s="2201"/>
      <c r="HPK907" s="2201"/>
      <c r="HPL907" s="2201"/>
      <c r="HPM907" s="2201"/>
      <c r="HPN907" s="2201"/>
      <c r="HPO907" s="2201"/>
      <c r="HPP907" s="2201"/>
      <c r="HPQ907" s="2201"/>
      <c r="HPR907" s="2201"/>
      <c r="HPS907" s="2201"/>
      <c r="HPT907" s="2201"/>
      <c r="HPU907" s="2201"/>
      <c r="HPV907" s="2201"/>
      <c r="HPW907" s="2201"/>
      <c r="HPX907" s="2201"/>
      <c r="HPY907" s="2201"/>
      <c r="HPZ907" s="2201"/>
      <c r="HQA907" s="2201"/>
      <c r="HQB907" s="2201"/>
      <c r="HQC907" s="2201"/>
      <c r="HQD907" s="2201"/>
      <c r="HQE907" s="2201"/>
      <c r="HQF907" s="2201"/>
      <c r="HQG907" s="2201"/>
      <c r="HQH907" s="2201"/>
      <c r="HQI907" s="2201"/>
      <c r="HQJ907" s="2201"/>
      <c r="HQK907" s="2201"/>
      <c r="HQL907" s="2201"/>
      <c r="HQM907" s="2201"/>
      <c r="HQN907" s="2201"/>
      <c r="HQO907" s="2201"/>
      <c r="HQP907" s="2201"/>
      <c r="HQQ907" s="2201"/>
      <c r="HQR907" s="2201"/>
      <c r="HQS907" s="2201"/>
      <c r="HQT907" s="2201"/>
      <c r="HQU907" s="2201"/>
      <c r="HQV907" s="2201"/>
      <c r="HQW907" s="2201"/>
      <c r="HQX907" s="2201"/>
      <c r="HQY907" s="2201"/>
      <c r="HQZ907" s="2201"/>
      <c r="HRA907" s="2201"/>
      <c r="HRB907" s="2201"/>
      <c r="HRC907" s="2201"/>
      <c r="HRD907" s="2201"/>
      <c r="HRE907" s="2201"/>
      <c r="HRF907" s="2201"/>
      <c r="HRG907" s="2201"/>
      <c r="HRH907" s="2201"/>
      <c r="HRI907" s="2201"/>
      <c r="HRJ907" s="2201"/>
      <c r="HRK907" s="2201"/>
      <c r="HRL907" s="2201"/>
      <c r="HRM907" s="2201"/>
      <c r="HRN907" s="2201"/>
      <c r="HRO907" s="2201"/>
      <c r="HRS907" s="2201"/>
      <c r="HRT907" s="2201"/>
      <c r="HRU907" s="2201"/>
      <c r="HRV907" s="2201"/>
      <c r="HRW907" s="2201"/>
      <c r="HRX907" s="2201"/>
      <c r="HRY907" s="2201"/>
      <c r="HRZ907" s="2201"/>
      <c r="HSA907" s="2201"/>
      <c r="HSB907" s="2201"/>
      <c r="HSC907" s="2201"/>
      <c r="HSD907" s="2201"/>
      <c r="HSE907" s="2201"/>
      <c r="HSF907" s="2201"/>
      <c r="HSG907" s="2201"/>
      <c r="HSH907" s="2201"/>
      <c r="HSI907" s="2201"/>
      <c r="HSJ907" s="2201"/>
      <c r="HSK907" s="2201"/>
      <c r="HSL907" s="2201"/>
      <c r="HSM907" s="2201"/>
      <c r="HSN907" s="2201"/>
      <c r="HSO907" s="2201"/>
      <c r="HSP907" s="2201"/>
      <c r="HSQ907" s="2201"/>
      <c r="HSR907" s="2201"/>
      <c r="HSS907" s="2201"/>
      <c r="HST907" s="2201"/>
      <c r="HSU907" s="2201"/>
      <c r="HSV907" s="2201"/>
      <c r="HSW907" s="2201"/>
      <c r="HSX907" s="2201"/>
      <c r="HSY907" s="2201"/>
      <c r="HSZ907" s="2201"/>
      <c r="HTA907" s="2201"/>
      <c r="HTB907" s="2201"/>
      <c r="HTC907" s="2201"/>
      <c r="HTD907" s="2201"/>
      <c r="HTE907" s="2201"/>
      <c r="HTF907" s="2201"/>
      <c r="HTG907" s="2201"/>
      <c r="HTH907" s="2201"/>
      <c r="HTI907" s="2201"/>
      <c r="HTJ907" s="2201"/>
      <c r="HTK907" s="2201"/>
      <c r="HTL907" s="2201"/>
      <c r="HTM907" s="2201"/>
      <c r="HTN907" s="2201"/>
      <c r="HTO907" s="2201"/>
      <c r="HTP907" s="2201"/>
      <c r="HTQ907" s="2201"/>
      <c r="HTR907" s="2201"/>
      <c r="HTS907" s="2201"/>
      <c r="HTT907" s="2201"/>
      <c r="HTU907" s="2201"/>
      <c r="HTV907" s="2201"/>
      <c r="HTW907" s="2201"/>
      <c r="HTX907" s="2201"/>
      <c r="HTY907" s="2201"/>
      <c r="HTZ907" s="2201"/>
      <c r="HUA907" s="2201"/>
      <c r="HUB907" s="2201"/>
      <c r="HUC907" s="2201"/>
      <c r="HUD907" s="2201"/>
      <c r="HUE907" s="2201"/>
      <c r="HUF907" s="2201"/>
      <c r="HUG907" s="2201"/>
      <c r="HUH907" s="2201"/>
      <c r="HUI907" s="2201"/>
      <c r="HUJ907" s="2201"/>
      <c r="HUK907" s="2201"/>
      <c r="HUL907" s="2201"/>
      <c r="HUM907" s="2201"/>
      <c r="HUN907" s="2201"/>
      <c r="HUO907" s="2201"/>
      <c r="HUP907" s="2201"/>
      <c r="HUQ907" s="2201"/>
      <c r="HUR907" s="2201"/>
      <c r="HUS907" s="2201"/>
      <c r="HUT907" s="2201"/>
      <c r="HUU907" s="2201"/>
      <c r="HUV907" s="2201"/>
      <c r="HUW907" s="2201"/>
      <c r="HUX907" s="2201"/>
      <c r="HUY907" s="2201"/>
      <c r="HUZ907" s="2201"/>
      <c r="HVA907" s="2201"/>
      <c r="HVB907" s="2201"/>
      <c r="HVC907" s="2201"/>
      <c r="HVD907" s="2201"/>
      <c r="HVE907" s="2201"/>
      <c r="HVF907" s="2201"/>
      <c r="HVG907" s="2201"/>
      <c r="HVH907" s="2201"/>
      <c r="HVI907" s="2201"/>
      <c r="HVJ907" s="2201"/>
      <c r="HVK907" s="2201"/>
      <c r="HVL907" s="2201"/>
      <c r="HVM907" s="2201"/>
      <c r="HVN907" s="2201"/>
      <c r="HVO907" s="2201"/>
      <c r="HVP907" s="2201"/>
      <c r="HVQ907" s="2201"/>
      <c r="HVR907" s="2201"/>
      <c r="HVS907" s="2201"/>
      <c r="HVT907" s="2201"/>
      <c r="HVU907" s="2201"/>
      <c r="HVV907" s="2201"/>
      <c r="HVW907" s="2201"/>
      <c r="HVX907" s="2201"/>
      <c r="HVY907" s="2201"/>
      <c r="HVZ907" s="2201"/>
      <c r="HWA907" s="2201"/>
      <c r="HWB907" s="2201"/>
      <c r="HWC907" s="2201"/>
      <c r="HWD907" s="2201"/>
      <c r="HWE907" s="2201"/>
      <c r="HWF907" s="2201"/>
      <c r="HWG907" s="2201"/>
      <c r="HWH907" s="2201"/>
      <c r="HWI907" s="2201"/>
      <c r="HWJ907" s="2201"/>
      <c r="HWK907" s="2201"/>
      <c r="HWL907" s="2201"/>
      <c r="HWM907" s="2201"/>
      <c r="HWN907" s="2201"/>
      <c r="HWO907" s="2201"/>
      <c r="HWP907" s="2201"/>
      <c r="HWQ907" s="2201"/>
      <c r="HWR907" s="2201"/>
      <c r="HWS907" s="2201"/>
      <c r="HWT907" s="2201"/>
      <c r="HWU907" s="2201"/>
      <c r="HWV907" s="2201"/>
      <c r="HWW907" s="2201"/>
      <c r="HWX907" s="2201"/>
      <c r="HWY907" s="2201"/>
      <c r="HWZ907" s="2201"/>
      <c r="HXA907" s="2201"/>
      <c r="HXB907" s="2201"/>
      <c r="HXC907" s="2201"/>
      <c r="HXD907" s="2201"/>
      <c r="HXE907" s="2201"/>
      <c r="HXF907" s="2201"/>
      <c r="HXG907" s="2201"/>
      <c r="HXH907" s="2201"/>
      <c r="HXI907" s="2201"/>
      <c r="HXJ907" s="2201"/>
      <c r="HXK907" s="2201"/>
      <c r="HXL907" s="2201"/>
      <c r="HXM907" s="2201"/>
      <c r="HXN907" s="2201"/>
      <c r="HXO907" s="2201"/>
      <c r="HXP907" s="2201"/>
      <c r="HXQ907" s="2201"/>
      <c r="HXR907" s="2201"/>
      <c r="HXS907" s="2201"/>
      <c r="HXT907" s="2201"/>
      <c r="HXU907" s="2201"/>
      <c r="HXV907" s="2201"/>
      <c r="HXW907" s="2201"/>
      <c r="HXX907" s="2201"/>
      <c r="HXY907" s="2201"/>
      <c r="HXZ907" s="2201"/>
      <c r="HYA907" s="2201"/>
      <c r="HYB907" s="2201"/>
      <c r="HYC907" s="2201"/>
      <c r="HYD907" s="2201"/>
      <c r="HYE907" s="2201"/>
      <c r="HYF907" s="2201"/>
      <c r="HYG907" s="2201"/>
      <c r="HYH907" s="2201"/>
      <c r="HYI907" s="2201"/>
      <c r="HYJ907" s="2201"/>
      <c r="HYK907" s="2201"/>
      <c r="HYL907" s="2201"/>
      <c r="HYM907" s="2201"/>
      <c r="HYN907" s="2201"/>
      <c r="HYO907" s="2201"/>
      <c r="HYP907" s="2201"/>
      <c r="HYQ907" s="2201"/>
      <c r="HYR907" s="2201"/>
      <c r="HYS907" s="2201"/>
      <c r="HYT907" s="2201"/>
      <c r="HYU907" s="2201"/>
      <c r="HYV907" s="2201"/>
      <c r="HYW907" s="2201"/>
      <c r="HYX907" s="2201"/>
      <c r="HYY907" s="2201"/>
      <c r="HYZ907" s="2201"/>
      <c r="HZA907" s="2201"/>
      <c r="HZB907" s="2201"/>
      <c r="HZC907" s="2201"/>
      <c r="HZD907" s="2201"/>
      <c r="HZE907" s="2201"/>
      <c r="HZF907" s="2201"/>
      <c r="HZG907" s="2201"/>
      <c r="HZH907" s="2201"/>
      <c r="HZI907" s="2201"/>
      <c r="HZJ907" s="2201"/>
      <c r="HZK907" s="2201"/>
      <c r="HZL907" s="2201"/>
      <c r="HZM907" s="2201"/>
      <c r="HZN907" s="2201"/>
      <c r="HZO907" s="2201"/>
      <c r="HZP907" s="2201"/>
      <c r="HZQ907" s="2201"/>
      <c r="HZR907" s="2201"/>
      <c r="HZS907" s="2201"/>
      <c r="HZT907" s="2201"/>
      <c r="HZU907" s="2201"/>
      <c r="HZV907" s="2201"/>
      <c r="HZW907" s="2201"/>
      <c r="HZX907" s="2201"/>
      <c r="HZY907" s="2201"/>
      <c r="HZZ907" s="2201"/>
      <c r="IAA907" s="2201"/>
      <c r="IAB907" s="2201"/>
      <c r="IAC907" s="2201"/>
      <c r="IAD907" s="2201"/>
      <c r="IAE907" s="2201"/>
      <c r="IAF907" s="2201"/>
      <c r="IAG907" s="2201"/>
      <c r="IAH907" s="2201"/>
      <c r="IAI907" s="2201"/>
      <c r="IAJ907" s="2201"/>
      <c r="IAK907" s="2201"/>
      <c r="IAL907" s="2201"/>
      <c r="IAM907" s="2201"/>
      <c r="IAN907" s="2201"/>
      <c r="IAO907" s="2201"/>
      <c r="IAP907" s="2201"/>
      <c r="IAQ907" s="2201"/>
      <c r="IAR907" s="2201"/>
      <c r="IAS907" s="2201"/>
      <c r="IAT907" s="2201"/>
      <c r="IAU907" s="2201"/>
      <c r="IAV907" s="2201"/>
      <c r="IAW907" s="2201"/>
      <c r="IAX907" s="2201"/>
      <c r="IAY907" s="2201"/>
      <c r="IAZ907" s="2201"/>
      <c r="IBA907" s="2201"/>
      <c r="IBB907" s="2201"/>
      <c r="IBC907" s="2201"/>
      <c r="IBD907" s="2201"/>
      <c r="IBE907" s="2201"/>
      <c r="IBF907" s="2201"/>
      <c r="IBG907" s="2201"/>
      <c r="IBH907" s="2201"/>
      <c r="IBI907" s="2201"/>
      <c r="IBJ907" s="2201"/>
      <c r="IBK907" s="2201"/>
      <c r="IBO907" s="2201"/>
      <c r="IBP907" s="2201"/>
      <c r="IBQ907" s="2201"/>
      <c r="IBR907" s="2201"/>
      <c r="IBS907" s="2201"/>
      <c r="IBT907" s="2201"/>
      <c r="IBU907" s="2201"/>
      <c r="IBV907" s="2201"/>
      <c r="IBW907" s="2201"/>
      <c r="IBX907" s="2201"/>
      <c r="IBY907" s="2201"/>
      <c r="IBZ907" s="2201"/>
      <c r="ICA907" s="2201"/>
      <c r="ICB907" s="2201"/>
      <c r="ICC907" s="2201"/>
      <c r="ICD907" s="2201"/>
      <c r="ICE907" s="2201"/>
      <c r="ICF907" s="2201"/>
      <c r="ICG907" s="2201"/>
      <c r="ICH907" s="2201"/>
      <c r="ICI907" s="2201"/>
      <c r="ICJ907" s="2201"/>
      <c r="ICK907" s="2201"/>
      <c r="ICL907" s="2201"/>
      <c r="ICM907" s="2201"/>
      <c r="ICN907" s="2201"/>
      <c r="ICO907" s="2201"/>
      <c r="ICP907" s="2201"/>
      <c r="ICQ907" s="2201"/>
      <c r="ICR907" s="2201"/>
      <c r="ICS907" s="2201"/>
      <c r="ICT907" s="2201"/>
      <c r="ICU907" s="2201"/>
      <c r="ICV907" s="2201"/>
      <c r="ICW907" s="2201"/>
      <c r="ICX907" s="2201"/>
      <c r="ICY907" s="2201"/>
      <c r="ICZ907" s="2201"/>
      <c r="IDA907" s="2201"/>
      <c r="IDB907" s="2201"/>
      <c r="IDC907" s="2201"/>
      <c r="IDD907" s="2201"/>
      <c r="IDE907" s="2201"/>
      <c r="IDF907" s="2201"/>
      <c r="IDG907" s="2201"/>
      <c r="IDH907" s="2201"/>
      <c r="IDI907" s="2201"/>
      <c r="IDJ907" s="2201"/>
      <c r="IDK907" s="2201"/>
      <c r="IDL907" s="2201"/>
      <c r="IDM907" s="2201"/>
      <c r="IDN907" s="2201"/>
      <c r="IDO907" s="2201"/>
      <c r="IDP907" s="2201"/>
      <c r="IDQ907" s="2201"/>
      <c r="IDR907" s="2201"/>
      <c r="IDS907" s="2201"/>
      <c r="IDT907" s="2201"/>
      <c r="IDU907" s="2201"/>
      <c r="IDV907" s="2201"/>
      <c r="IDW907" s="2201"/>
      <c r="IDX907" s="2201"/>
      <c r="IDY907" s="2201"/>
      <c r="IDZ907" s="2201"/>
      <c r="IEA907" s="2201"/>
      <c r="IEB907" s="2201"/>
      <c r="IEC907" s="2201"/>
      <c r="IED907" s="2201"/>
      <c r="IEE907" s="2201"/>
      <c r="IEF907" s="2201"/>
      <c r="IEG907" s="2201"/>
      <c r="IEH907" s="2201"/>
      <c r="IEI907" s="2201"/>
      <c r="IEJ907" s="2201"/>
      <c r="IEK907" s="2201"/>
      <c r="IEL907" s="2201"/>
      <c r="IEM907" s="2201"/>
      <c r="IEN907" s="2201"/>
      <c r="IEO907" s="2201"/>
      <c r="IEP907" s="2201"/>
      <c r="IEQ907" s="2201"/>
      <c r="IER907" s="2201"/>
      <c r="IES907" s="2201"/>
      <c r="IET907" s="2201"/>
      <c r="IEU907" s="2201"/>
      <c r="IEV907" s="2201"/>
      <c r="IEW907" s="2201"/>
      <c r="IEX907" s="2201"/>
      <c r="IEY907" s="2201"/>
      <c r="IEZ907" s="2201"/>
      <c r="IFA907" s="2201"/>
      <c r="IFB907" s="2201"/>
      <c r="IFC907" s="2201"/>
      <c r="IFD907" s="2201"/>
      <c r="IFE907" s="2201"/>
      <c r="IFF907" s="2201"/>
      <c r="IFG907" s="2201"/>
      <c r="IFH907" s="2201"/>
      <c r="IFI907" s="2201"/>
      <c r="IFJ907" s="2201"/>
      <c r="IFK907" s="2201"/>
      <c r="IFL907" s="2201"/>
      <c r="IFM907" s="2201"/>
      <c r="IFN907" s="2201"/>
      <c r="IFO907" s="2201"/>
      <c r="IFP907" s="2201"/>
      <c r="IFQ907" s="2201"/>
      <c r="IFR907" s="2201"/>
      <c r="IFS907" s="2201"/>
      <c r="IFT907" s="2201"/>
      <c r="IFU907" s="2201"/>
      <c r="IFV907" s="2201"/>
      <c r="IFW907" s="2201"/>
      <c r="IFX907" s="2201"/>
      <c r="IFY907" s="2201"/>
      <c r="IFZ907" s="2201"/>
      <c r="IGA907" s="2201"/>
      <c r="IGB907" s="2201"/>
      <c r="IGC907" s="2201"/>
      <c r="IGD907" s="2201"/>
      <c r="IGE907" s="2201"/>
      <c r="IGF907" s="2201"/>
      <c r="IGG907" s="2201"/>
      <c r="IGH907" s="2201"/>
      <c r="IGI907" s="2201"/>
      <c r="IGJ907" s="2201"/>
      <c r="IGK907" s="2201"/>
      <c r="IGL907" s="2201"/>
      <c r="IGM907" s="2201"/>
      <c r="IGN907" s="2201"/>
      <c r="IGO907" s="2201"/>
      <c r="IGP907" s="2201"/>
      <c r="IGQ907" s="2201"/>
      <c r="IGR907" s="2201"/>
      <c r="IGS907" s="2201"/>
      <c r="IGT907" s="2201"/>
      <c r="IGU907" s="2201"/>
      <c r="IGV907" s="2201"/>
      <c r="IGW907" s="2201"/>
      <c r="IGX907" s="2201"/>
      <c r="IGY907" s="2201"/>
      <c r="IGZ907" s="2201"/>
      <c r="IHA907" s="2201"/>
      <c r="IHB907" s="2201"/>
      <c r="IHC907" s="2201"/>
      <c r="IHD907" s="2201"/>
      <c r="IHE907" s="2201"/>
      <c r="IHF907" s="2201"/>
      <c r="IHG907" s="2201"/>
      <c r="IHH907" s="2201"/>
      <c r="IHI907" s="2201"/>
      <c r="IHJ907" s="2201"/>
      <c r="IHK907" s="2201"/>
      <c r="IHL907" s="2201"/>
      <c r="IHM907" s="2201"/>
      <c r="IHN907" s="2201"/>
      <c r="IHO907" s="2201"/>
      <c r="IHP907" s="2201"/>
      <c r="IHQ907" s="2201"/>
      <c r="IHR907" s="2201"/>
      <c r="IHS907" s="2201"/>
      <c r="IHT907" s="2201"/>
      <c r="IHU907" s="2201"/>
      <c r="IHV907" s="2201"/>
      <c r="IHW907" s="2201"/>
      <c r="IHX907" s="2201"/>
      <c r="IHY907" s="2201"/>
      <c r="IHZ907" s="2201"/>
      <c r="IIA907" s="2201"/>
      <c r="IIB907" s="2201"/>
      <c r="IIC907" s="2201"/>
      <c r="IID907" s="2201"/>
      <c r="IIE907" s="2201"/>
      <c r="IIF907" s="2201"/>
      <c r="IIG907" s="2201"/>
      <c r="IIH907" s="2201"/>
      <c r="III907" s="2201"/>
      <c r="IIJ907" s="2201"/>
      <c r="IIK907" s="2201"/>
      <c r="IIL907" s="2201"/>
      <c r="IIM907" s="2201"/>
      <c r="IIN907" s="2201"/>
      <c r="IIO907" s="2201"/>
      <c r="IIP907" s="2201"/>
      <c r="IIQ907" s="2201"/>
      <c r="IIR907" s="2201"/>
      <c r="IIS907" s="2201"/>
      <c r="IIT907" s="2201"/>
      <c r="IIU907" s="2201"/>
      <c r="IIV907" s="2201"/>
      <c r="IIW907" s="2201"/>
      <c r="IIX907" s="2201"/>
      <c r="IIY907" s="2201"/>
      <c r="IIZ907" s="2201"/>
      <c r="IJA907" s="2201"/>
      <c r="IJB907" s="2201"/>
      <c r="IJC907" s="2201"/>
      <c r="IJD907" s="2201"/>
      <c r="IJE907" s="2201"/>
      <c r="IJF907" s="2201"/>
      <c r="IJG907" s="2201"/>
      <c r="IJH907" s="2201"/>
      <c r="IJI907" s="2201"/>
      <c r="IJJ907" s="2201"/>
      <c r="IJK907" s="2201"/>
      <c r="IJL907" s="2201"/>
      <c r="IJM907" s="2201"/>
      <c r="IJN907" s="2201"/>
      <c r="IJO907" s="2201"/>
      <c r="IJP907" s="2201"/>
      <c r="IJQ907" s="2201"/>
      <c r="IJR907" s="2201"/>
      <c r="IJS907" s="2201"/>
      <c r="IJT907" s="2201"/>
      <c r="IJU907" s="2201"/>
      <c r="IJV907" s="2201"/>
      <c r="IJW907" s="2201"/>
      <c r="IJX907" s="2201"/>
      <c r="IJY907" s="2201"/>
      <c r="IJZ907" s="2201"/>
      <c r="IKA907" s="2201"/>
      <c r="IKB907" s="2201"/>
      <c r="IKC907" s="2201"/>
      <c r="IKD907" s="2201"/>
      <c r="IKE907" s="2201"/>
      <c r="IKF907" s="2201"/>
      <c r="IKG907" s="2201"/>
      <c r="IKH907" s="2201"/>
      <c r="IKI907" s="2201"/>
      <c r="IKJ907" s="2201"/>
      <c r="IKK907" s="2201"/>
      <c r="IKL907" s="2201"/>
      <c r="IKM907" s="2201"/>
      <c r="IKN907" s="2201"/>
      <c r="IKO907" s="2201"/>
      <c r="IKP907" s="2201"/>
      <c r="IKQ907" s="2201"/>
      <c r="IKR907" s="2201"/>
      <c r="IKS907" s="2201"/>
      <c r="IKT907" s="2201"/>
      <c r="IKU907" s="2201"/>
      <c r="IKV907" s="2201"/>
      <c r="IKW907" s="2201"/>
      <c r="IKX907" s="2201"/>
      <c r="IKY907" s="2201"/>
      <c r="IKZ907" s="2201"/>
      <c r="ILA907" s="2201"/>
      <c r="ILB907" s="2201"/>
      <c r="ILC907" s="2201"/>
      <c r="ILD907" s="2201"/>
      <c r="ILE907" s="2201"/>
      <c r="ILF907" s="2201"/>
      <c r="ILG907" s="2201"/>
      <c r="ILK907" s="2201"/>
      <c r="ILL907" s="2201"/>
      <c r="ILM907" s="2201"/>
      <c r="ILN907" s="2201"/>
      <c r="ILO907" s="2201"/>
      <c r="ILP907" s="2201"/>
      <c r="ILQ907" s="2201"/>
      <c r="ILR907" s="2201"/>
      <c r="ILS907" s="2201"/>
      <c r="ILT907" s="2201"/>
      <c r="ILU907" s="2201"/>
      <c r="ILV907" s="2201"/>
      <c r="ILW907" s="2201"/>
      <c r="ILX907" s="2201"/>
      <c r="ILY907" s="2201"/>
      <c r="ILZ907" s="2201"/>
      <c r="IMA907" s="2201"/>
      <c r="IMB907" s="2201"/>
      <c r="IMC907" s="2201"/>
      <c r="IMD907" s="2201"/>
      <c r="IME907" s="2201"/>
      <c r="IMF907" s="2201"/>
      <c r="IMG907" s="2201"/>
      <c r="IMH907" s="2201"/>
      <c r="IMI907" s="2201"/>
      <c r="IMJ907" s="2201"/>
      <c r="IMK907" s="2201"/>
      <c r="IML907" s="2201"/>
      <c r="IMM907" s="2201"/>
      <c r="IMN907" s="2201"/>
      <c r="IMO907" s="2201"/>
      <c r="IMP907" s="2201"/>
      <c r="IMQ907" s="2201"/>
      <c r="IMR907" s="2201"/>
      <c r="IMS907" s="2201"/>
      <c r="IMT907" s="2201"/>
      <c r="IMU907" s="2201"/>
      <c r="IMV907" s="2201"/>
      <c r="IMW907" s="2201"/>
      <c r="IMX907" s="2201"/>
      <c r="IMY907" s="2201"/>
      <c r="IMZ907" s="2201"/>
      <c r="INA907" s="2201"/>
      <c r="INB907" s="2201"/>
      <c r="INC907" s="2201"/>
      <c r="IND907" s="2201"/>
      <c r="INE907" s="2201"/>
      <c r="INF907" s="2201"/>
      <c r="ING907" s="2201"/>
      <c r="INH907" s="2201"/>
      <c r="INI907" s="2201"/>
      <c r="INJ907" s="2201"/>
      <c r="INK907" s="2201"/>
      <c r="INL907" s="2201"/>
      <c r="INM907" s="2201"/>
      <c r="INN907" s="2201"/>
      <c r="INO907" s="2201"/>
      <c r="INP907" s="2201"/>
      <c r="INQ907" s="2201"/>
      <c r="INR907" s="2201"/>
      <c r="INS907" s="2201"/>
      <c r="INT907" s="2201"/>
      <c r="INU907" s="2201"/>
      <c r="INV907" s="2201"/>
      <c r="INW907" s="2201"/>
      <c r="INX907" s="2201"/>
      <c r="INY907" s="2201"/>
      <c r="INZ907" s="2201"/>
      <c r="IOA907" s="2201"/>
      <c r="IOB907" s="2201"/>
      <c r="IOC907" s="2201"/>
      <c r="IOD907" s="2201"/>
      <c r="IOE907" s="2201"/>
      <c r="IOF907" s="2201"/>
      <c r="IOG907" s="2201"/>
      <c r="IOH907" s="2201"/>
      <c r="IOI907" s="2201"/>
      <c r="IOJ907" s="2201"/>
      <c r="IOK907" s="2201"/>
      <c r="IOL907" s="2201"/>
      <c r="IOM907" s="2201"/>
      <c r="ION907" s="2201"/>
      <c r="IOO907" s="2201"/>
      <c r="IOP907" s="2201"/>
      <c r="IOQ907" s="2201"/>
      <c r="IOR907" s="2201"/>
      <c r="IOS907" s="2201"/>
      <c r="IOT907" s="2201"/>
      <c r="IOU907" s="2201"/>
      <c r="IOV907" s="2201"/>
      <c r="IOW907" s="2201"/>
      <c r="IOX907" s="2201"/>
      <c r="IOY907" s="2201"/>
      <c r="IOZ907" s="2201"/>
      <c r="IPA907" s="2201"/>
      <c r="IPB907" s="2201"/>
      <c r="IPC907" s="2201"/>
      <c r="IPD907" s="2201"/>
      <c r="IPE907" s="2201"/>
      <c r="IPF907" s="2201"/>
      <c r="IPG907" s="2201"/>
      <c r="IPH907" s="2201"/>
      <c r="IPI907" s="2201"/>
      <c r="IPJ907" s="2201"/>
      <c r="IPK907" s="2201"/>
      <c r="IPL907" s="2201"/>
      <c r="IPM907" s="2201"/>
      <c r="IPN907" s="2201"/>
      <c r="IPO907" s="2201"/>
      <c r="IPP907" s="2201"/>
      <c r="IPQ907" s="2201"/>
      <c r="IPR907" s="2201"/>
      <c r="IPS907" s="2201"/>
      <c r="IPT907" s="2201"/>
      <c r="IPU907" s="2201"/>
      <c r="IPV907" s="2201"/>
      <c r="IPW907" s="2201"/>
      <c r="IPX907" s="2201"/>
      <c r="IPY907" s="2201"/>
      <c r="IPZ907" s="2201"/>
      <c r="IQA907" s="2201"/>
      <c r="IQB907" s="2201"/>
      <c r="IQC907" s="2201"/>
      <c r="IQD907" s="2201"/>
      <c r="IQE907" s="2201"/>
      <c r="IQF907" s="2201"/>
      <c r="IQG907" s="2201"/>
      <c r="IQH907" s="2201"/>
      <c r="IQI907" s="2201"/>
      <c r="IQJ907" s="2201"/>
      <c r="IQK907" s="2201"/>
      <c r="IQL907" s="2201"/>
      <c r="IQM907" s="2201"/>
      <c r="IQN907" s="2201"/>
      <c r="IQO907" s="2201"/>
      <c r="IQP907" s="2201"/>
      <c r="IQQ907" s="2201"/>
      <c r="IQR907" s="2201"/>
      <c r="IQS907" s="2201"/>
      <c r="IQT907" s="2201"/>
      <c r="IQU907" s="2201"/>
      <c r="IQV907" s="2201"/>
      <c r="IQW907" s="2201"/>
      <c r="IQX907" s="2201"/>
      <c r="IQY907" s="2201"/>
      <c r="IQZ907" s="2201"/>
      <c r="IRA907" s="2201"/>
      <c r="IRB907" s="2201"/>
      <c r="IRC907" s="2201"/>
      <c r="IRD907" s="2201"/>
      <c r="IRE907" s="2201"/>
      <c r="IRF907" s="2201"/>
      <c r="IRG907" s="2201"/>
      <c r="IRH907" s="2201"/>
      <c r="IRI907" s="2201"/>
      <c r="IRJ907" s="2201"/>
      <c r="IRK907" s="2201"/>
      <c r="IRL907" s="2201"/>
      <c r="IRM907" s="2201"/>
      <c r="IRN907" s="2201"/>
      <c r="IRO907" s="2201"/>
      <c r="IRP907" s="2201"/>
      <c r="IRQ907" s="2201"/>
      <c r="IRR907" s="2201"/>
      <c r="IRS907" s="2201"/>
      <c r="IRT907" s="2201"/>
      <c r="IRU907" s="2201"/>
      <c r="IRV907" s="2201"/>
      <c r="IRW907" s="2201"/>
      <c r="IRX907" s="2201"/>
      <c r="IRY907" s="2201"/>
      <c r="IRZ907" s="2201"/>
      <c r="ISA907" s="2201"/>
      <c r="ISB907" s="2201"/>
      <c r="ISC907" s="2201"/>
      <c r="ISD907" s="2201"/>
      <c r="ISE907" s="2201"/>
      <c r="ISF907" s="2201"/>
      <c r="ISG907" s="2201"/>
      <c r="ISH907" s="2201"/>
      <c r="ISI907" s="2201"/>
      <c r="ISJ907" s="2201"/>
      <c r="ISK907" s="2201"/>
      <c r="ISL907" s="2201"/>
      <c r="ISM907" s="2201"/>
      <c r="ISN907" s="2201"/>
      <c r="ISO907" s="2201"/>
      <c r="ISP907" s="2201"/>
      <c r="ISQ907" s="2201"/>
      <c r="ISR907" s="2201"/>
      <c r="ISS907" s="2201"/>
      <c r="IST907" s="2201"/>
      <c r="ISU907" s="2201"/>
      <c r="ISV907" s="2201"/>
      <c r="ISW907" s="2201"/>
      <c r="ISX907" s="2201"/>
      <c r="ISY907" s="2201"/>
      <c r="ISZ907" s="2201"/>
      <c r="ITA907" s="2201"/>
      <c r="ITB907" s="2201"/>
      <c r="ITC907" s="2201"/>
      <c r="ITD907" s="2201"/>
      <c r="ITE907" s="2201"/>
      <c r="ITF907" s="2201"/>
      <c r="ITG907" s="2201"/>
      <c r="ITH907" s="2201"/>
      <c r="ITI907" s="2201"/>
      <c r="ITJ907" s="2201"/>
      <c r="ITK907" s="2201"/>
      <c r="ITL907" s="2201"/>
      <c r="ITM907" s="2201"/>
      <c r="ITN907" s="2201"/>
      <c r="ITO907" s="2201"/>
      <c r="ITP907" s="2201"/>
      <c r="ITQ907" s="2201"/>
      <c r="ITR907" s="2201"/>
      <c r="ITS907" s="2201"/>
      <c r="ITT907" s="2201"/>
      <c r="ITU907" s="2201"/>
      <c r="ITV907" s="2201"/>
      <c r="ITW907" s="2201"/>
      <c r="ITX907" s="2201"/>
      <c r="ITY907" s="2201"/>
      <c r="ITZ907" s="2201"/>
      <c r="IUA907" s="2201"/>
      <c r="IUB907" s="2201"/>
      <c r="IUC907" s="2201"/>
      <c r="IUD907" s="2201"/>
      <c r="IUE907" s="2201"/>
      <c r="IUF907" s="2201"/>
      <c r="IUG907" s="2201"/>
      <c r="IUH907" s="2201"/>
      <c r="IUI907" s="2201"/>
      <c r="IUJ907" s="2201"/>
      <c r="IUK907" s="2201"/>
      <c r="IUL907" s="2201"/>
      <c r="IUM907" s="2201"/>
      <c r="IUN907" s="2201"/>
      <c r="IUO907" s="2201"/>
      <c r="IUP907" s="2201"/>
      <c r="IUQ907" s="2201"/>
      <c r="IUR907" s="2201"/>
      <c r="IUS907" s="2201"/>
      <c r="IUT907" s="2201"/>
      <c r="IUU907" s="2201"/>
      <c r="IUV907" s="2201"/>
      <c r="IUW907" s="2201"/>
      <c r="IUX907" s="2201"/>
      <c r="IUY907" s="2201"/>
      <c r="IUZ907" s="2201"/>
      <c r="IVA907" s="2201"/>
      <c r="IVB907" s="2201"/>
      <c r="IVC907" s="2201"/>
      <c r="IVG907" s="2201"/>
      <c r="IVH907" s="2201"/>
      <c r="IVI907" s="2201"/>
      <c r="IVJ907" s="2201"/>
      <c r="IVK907" s="2201"/>
      <c r="IVL907" s="2201"/>
      <c r="IVM907" s="2201"/>
      <c r="IVN907" s="2201"/>
      <c r="IVO907" s="2201"/>
      <c r="IVP907" s="2201"/>
      <c r="IVQ907" s="2201"/>
      <c r="IVR907" s="2201"/>
      <c r="IVS907" s="2201"/>
      <c r="IVT907" s="2201"/>
      <c r="IVU907" s="2201"/>
      <c r="IVV907" s="2201"/>
      <c r="IVW907" s="2201"/>
      <c r="IVX907" s="2201"/>
      <c r="IVY907" s="2201"/>
      <c r="IVZ907" s="2201"/>
      <c r="IWA907" s="2201"/>
      <c r="IWB907" s="2201"/>
      <c r="IWC907" s="2201"/>
      <c r="IWD907" s="2201"/>
      <c r="IWE907" s="2201"/>
      <c r="IWF907" s="2201"/>
      <c r="IWG907" s="2201"/>
      <c r="IWH907" s="2201"/>
      <c r="IWI907" s="2201"/>
      <c r="IWJ907" s="2201"/>
      <c r="IWK907" s="2201"/>
      <c r="IWL907" s="2201"/>
      <c r="IWM907" s="2201"/>
      <c r="IWN907" s="2201"/>
      <c r="IWO907" s="2201"/>
      <c r="IWP907" s="2201"/>
      <c r="IWQ907" s="2201"/>
      <c r="IWR907" s="2201"/>
      <c r="IWS907" s="2201"/>
      <c r="IWT907" s="2201"/>
      <c r="IWU907" s="2201"/>
      <c r="IWV907" s="2201"/>
      <c r="IWW907" s="2201"/>
      <c r="IWX907" s="2201"/>
      <c r="IWY907" s="2201"/>
      <c r="IWZ907" s="2201"/>
      <c r="IXA907" s="2201"/>
      <c r="IXB907" s="2201"/>
      <c r="IXC907" s="2201"/>
      <c r="IXD907" s="2201"/>
      <c r="IXE907" s="2201"/>
      <c r="IXF907" s="2201"/>
      <c r="IXG907" s="2201"/>
      <c r="IXH907" s="2201"/>
      <c r="IXI907" s="2201"/>
      <c r="IXJ907" s="2201"/>
      <c r="IXK907" s="2201"/>
      <c r="IXL907" s="2201"/>
      <c r="IXM907" s="2201"/>
      <c r="IXN907" s="2201"/>
      <c r="IXO907" s="2201"/>
      <c r="IXP907" s="2201"/>
      <c r="IXQ907" s="2201"/>
      <c r="IXR907" s="2201"/>
      <c r="IXS907" s="2201"/>
      <c r="IXT907" s="2201"/>
      <c r="IXU907" s="2201"/>
      <c r="IXV907" s="2201"/>
      <c r="IXW907" s="2201"/>
      <c r="IXX907" s="2201"/>
      <c r="IXY907" s="2201"/>
      <c r="IXZ907" s="2201"/>
      <c r="IYA907" s="2201"/>
      <c r="IYB907" s="2201"/>
      <c r="IYC907" s="2201"/>
      <c r="IYD907" s="2201"/>
      <c r="IYE907" s="2201"/>
      <c r="IYF907" s="2201"/>
      <c r="IYG907" s="2201"/>
      <c r="IYH907" s="2201"/>
      <c r="IYI907" s="2201"/>
      <c r="IYJ907" s="2201"/>
      <c r="IYK907" s="2201"/>
      <c r="IYL907" s="2201"/>
      <c r="IYM907" s="2201"/>
      <c r="IYN907" s="2201"/>
      <c r="IYO907" s="2201"/>
      <c r="IYP907" s="2201"/>
      <c r="IYQ907" s="2201"/>
      <c r="IYR907" s="2201"/>
      <c r="IYS907" s="2201"/>
      <c r="IYT907" s="2201"/>
      <c r="IYU907" s="2201"/>
      <c r="IYV907" s="2201"/>
      <c r="IYW907" s="2201"/>
      <c r="IYX907" s="2201"/>
      <c r="IYY907" s="2201"/>
      <c r="IYZ907" s="2201"/>
      <c r="IZA907" s="2201"/>
      <c r="IZB907" s="2201"/>
      <c r="IZC907" s="2201"/>
      <c r="IZD907" s="2201"/>
      <c r="IZE907" s="2201"/>
      <c r="IZF907" s="2201"/>
      <c r="IZG907" s="2201"/>
      <c r="IZH907" s="2201"/>
      <c r="IZI907" s="2201"/>
      <c r="IZJ907" s="2201"/>
      <c r="IZK907" s="2201"/>
      <c r="IZL907" s="2201"/>
      <c r="IZM907" s="2201"/>
      <c r="IZN907" s="2201"/>
      <c r="IZO907" s="2201"/>
      <c r="IZP907" s="2201"/>
      <c r="IZQ907" s="2201"/>
      <c r="IZR907" s="2201"/>
      <c r="IZS907" s="2201"/>
      <c r="IZT907" s="2201"/>
      <c r="IZU907" s="2201"/>
      <c r="IZV907" s="2201"/>
      <c r="IZW907" s="2201"/>
      <c r="IZX907" s="2201"/>
      <c r="IZY907" s="2201"/>
      <c r="IZZ907" s="2201"/>
      <c r="JAA907" s="2201"/>
      <c r="JAB907" s="2201"/>
      <c r="JAC907" s="2201"/>
      <c r="JAD907" s="2201"/>
      <c r="JAE907" s="2201"/>
      <c r="JAF907" s="2201"/>
      <c r="JAG907" s="2201"/>
      <c r="JAH907" s="2201"/>
      <c r="JAI907" s="2201"/>
      <c r="JAJ907" s="2201"/>
      <c r="JAK907" s="2201"/>
      <c r="JAL907" s="2201"/>
      <c r="JAM907" s="2201"/>
      <c r="JAN907" s="2201"/>
      <c r="JAO907" s="2201"/>
      <c r="JAP907" s="2201"/>
      <c r="JAQ907" s="2201"/>
      <c r="JAR907" s="2201"/>
      <c r="JAS907" s="2201"/>
      <c r="JAT907" s="2201"/>
      <c r="JAU907" s="2201"/>
      <c r="JAV907" s="2201"/>
      <c r="JAW907" s="2201"/>
      <c r="JAX907" s="2201"/>
      <c r="JAY907" s="2201"/>
      <c r="JAZ907" s="2201"/>
      <c r="JBA907" s="2201"/>
      <c r="JBB907" s="2201"/>
      <c r="JBC907" s="2201"/>
      <c r="JBD907" s="2201"/>
      <c r="JBE907" s="2201"/>
      <c r="JBF907" s="2201"/>
      <c r="JBG907" s="2201"/>
      <c r="JBH907" s="2201"/>
      <c r="JBI907" s="2201"/>
      <c r="JBJ907" s="2201"/>
      <c r="JBK907" s="2201"/>
      <c r="JBL907" s="2201"/>
      <c r="JBM907" s="2201"/>
      <c r="JBN907" s="2201"/>
      <c r="JBO907" s="2201"/>
      <c r="JBP907" s="2201"/>
      <c r="JBQ907" s="2201"/>
      <c r="JBR907" s="2201"/>
      <c r="JBS907" s="2201"/>
      <c r="JBT907" s="2201"/>
      <c r="JBU907" s="2201"/>
      <c r="JBV907" s="2201"/>
      <c r="JBW907" s="2201"/>
      <c r="JBX907" s="2201"/>
      <c r="JBY907" s="2201"/>
      <c r="JBZ907" s="2201"/>
      <c r="JCA907" s="2201"/>
      <c r="JCB907" s="2201"/>
      <c r="JCC907" s="2201"/>
      <c r="JCD907" s="2201"/>
      <c r="JCE907" s="2201"/>
      <c r="JCF907" s="2201"/>
      <c r="JCG907" s="2201"/>
      <c r="JCH907" s="2201"/>
      <c r="JCI907" s="2201"/>
      <c r="JCJ907" s="2201"/>
      <c r="JCK907" s="2201"/>
      <c r="JCL907" s="2201"/>
      <c r="JCM907" s="2201"/>
      <c r="JCN907" s="2201"/>
      <c r="JCO907" s="2201"/>
      <c r="JCP907" s="2201"/>
      <c r="JCQ907" s="2201"/>
      <c r="JCR907" s="2201"/>
      <c r="JCS907" s="2201"/>
      <c r="JCT907" s="2201"/>
      <c r="JCU907" s="2201"/>
      <c r="JCV907" s="2201"/>
      <c r="JCW907" s="2201"/>
      <c r="JCX907" s="2201"/>
      <c r="JCY907" s="2201"/>
      <c r="JCZ907" s="2201"/>
      <c r="JDA907" s="2201"/>
      <c r="JDB907" s="2201"/>
      <c r="JDC907" s="2201"/>
      <c r="JDD907" s="2201"/>
      <c r="JDE907" s="2201"/>
      <c r="JDF907" s="2201"/>
      <c r="JDG907" s="2201"/>
      <c r="JDH907" s="2201"/>
      <c r="JDI907" s="2201"/>
      <c r="JDJ907" s="2201"/>
      <c r="JDK907" s="2201"/>
      <c r="JDL907" s="2201"/>
      <c r="JDM907" s="2201"/>
      <c r="JDN907" s="2201"/>
      <c r="JDO907" s="2201"/>
      <c r="JDP907" s="2201"/>
      <c r="JDQ907" s="2201"/>
      <c r="JDR907" s="2201"/>
      <c r="JDS907" s="2201"/>
      <c r="JDT907" s="2201"/>
      <c r="JDU907" s="2201"/>
      <c r="JDV907" s="2201"/>
      <c r="JDW907" s="2201"/>
      <c r="JDX907" s="2201"/>
      <c r="JDY907" s="2201"/>
      <c r="JDZ907" s="2201"/>
      <c r="JEA907" s="2201"/>
      <c r="JEB907" s="2201"/>
      <c r="JEC907" s="2201"/>
      <c r="JED907" s="2201"/>
      <c r="JEE907" s="2201"/>
      <c r="JEF907" s="2201"/>
      <c r="JEG907" s="2201"/>
      <c r="JEH907" s="2201"/>
      <c r="JEI907" s="2201"/>
      <c r="JEJ907" s="2201"/>
      <c r="JEK907" s="2201"/>
      <c r="JEL907" s="2201"/>
      <c r="JEM907" s="2201"/>
      <c r="JEN907" s="2201"/>
      <c r="JEO907" s="2201"/>
      <c r="JEP907" s="2201"/>
      <c r="JEQ907" s="2201"/>
      <c r="JER907" s="2201"/>
      <c r="JES907" s="2201"/>
      <c r="JET907" s="2201"/>
      <c r="JEU907" s="2201"/>
      <c r="JEV907" s="2201"/>
      <c r="JEW907" s="2201"/>
      <c r="JEX907" s="2201"/>
      <c r="JEY907" s="2201"/>
      <c r="JFC907" s="2201"/>
      <c r="JFD907" s="2201"/>
      <c r="JFE907" s="2201"/>
      <c r="JFF907" s="2201"/>
      <c r="JFG907" s="2201"/>
      <c r="JFH907" s="2201"/>
      <c r="JFI907" s="2201"/>
      <c r="JFJ907" s="2201"/>
      <c r="JFK907" s="2201"/>
      <c r="JFL907" s="2201"/>
      <c r="JFM907" s="2201"/>
      <c r="JFN907" s="2201"/>
      <c r="JFO907" s="2201"/>
      <c r="JFP907" s="2201"/>
      <c r="JFQ907" s="2201"/>
      <c r="JFR907" s="2201"/>
      <c r="JFS907" s="2201"/>
      <c r="JFT907" s="2201"/>
      <c r="JFU907" s="2201"/>
      <c r="JFV907" s="2201"/>
      <c r="JFW907" s="2201"/>
      <c r="JFX907" s="2201"/>
      <c r="JFY907" s="2201"/>
      <c r="JFZ907" s="2201"/>
      <c r="JGA907" s="2201"/>
      <c r="JGB907" s="2201"/>
      <c r="JGC907" s="2201"/>
      <c r="JGD907" s="2201"/>
      <c r="JGE907" s="2201"/>
      <c r="JGF907" s="2201"/>
      <c r="JGG907" s="2201"/>
      <c r="JGH907" s="2201"/>
      <c r="JGI907" s="2201"/>
      <c r="JGJ907" s="2201"/>
      <c r="JGK907" s="2201"/>
      <c r="JGL907" s="2201"/>
      <c r="JGM907" s="2201"/>
      <c r="JGN907" s="2201"/>
      <c r="JGO907" s="2201"/>
      <c r="JGP907" s="2201"/>
      <c r="JGQ907" s="2201"/>
      <c r="JGR907" s="2201"/>
      <c r="JGS907" s="2201"/>
      <c r="JGT907" s="2201"/>
      <c r="JGU907" s="2201"/>
      <c r="JGV907" s="2201"/>
      <c r="JGW907" s="2201"/>
      <c r="JGX907" s="2201"/>
      <c r="JGY907" s="2201"/>
      <c r="JGZ907" s="2201"/>
      <c r="JHA907" s="2201"/>
      <c r="JHB907" s="2201"/>
      <c r="JHC907" s="2201"/>
      <c r="JHD907" s="2201"/>
      <c r="JHE907" s="2201"/>
      <c r="JHF907" s="2201"/>
      <c r="JHG907" s="2201"/>
      <c r="JHH907" s="2201"/>
      <c r="JHI907" s="2201"/>
      <c r="JHJ907" s="2201"/>
      <c r="JHK907" s="2201"/>
      <c r="JHL907" s="2201"/>
      <c r="JHM907" s="2201"/>
      <c r="JHN907" s="2201"/>
      <c r="JHO907" s="2201"/>
      <c r="JHP907" s="2201"/>
      <c r="JHQ907" s="2201"/>
      <c r="JHR907" s="2201"/>
      <c r="JHS907" s="2201"/>
      <c r="JHT907" s="2201"/>
      <c r="JHU907" s="2201"/>
      <c r="JHV907" s="2201"/>
      <c r="JHW907" s="2201"/>
      <c r="JHX907" s="2201"/>
      <c r="JHY907" s="2201"/>
      <c r="JHZ907" s="2201"/>
      <c r="JIA907" s="2201"/>
      <c r="JIB907" s="2201"/>
      <c r="JIC907" s="2201"/>
      <c r="JID907" s="2201"/>
      <c r="JIE907" s="2201"/>
      <c r="JIF907" s="2201"/>
      <c r="JIG907" s="2201"/>
      <c r="JIH907" s="2201"/>
      <c r="JII907" s="2201"/>
      <c r="JIJ907" s="2201"/>
      <c r="JIK907" s="2201"/>
      <c r="JIL907" s="2201"/>
      <c r="JIM907" s="2201"/>
      <c r="JIN907" s="2201"/>
      <c r="JIO907" s="2201"/>
      <c r="JIP907" s="2201"/>
      <c r="JIQ907" s="2201"/>
      <c r="JIR907" s="2201"/>
      <c r="JIS907" s="2201"/>
      <c r="JIT907" s="2201"/>
      <c r="JIU907" s="2201"/>
      <c r="JIV907" s="2201"/>
      <c r="JIW907" s="2201"/>
      <c r="JIX907" s="2201"/>
      <c r="JIY907" s="2201"/>
      <c r="JIZ907" s="2201"/>
      <c r="JJA907" s="2201"/>
      <c r="JJB907" s="2201"/>
      <c r="JJC907" s="2201"/>
      <c r="JJD907" s="2201"/>
      <c r="JJE907" s="2201"/>
      <c r="JJF907" s="2201"/>
      <c r="JJG907" s="2201"/>
      <c r="JJH907" s="2201"/>
      <c r="JJI907" s="2201"/>
      <c r="JJJ907" s="2201"/>
      <c r="JJK907" s="2201"/>
      <c r="JJL907" s="2201"/>
      <c r="JJM907" s="2201"/>
      <c r="JJN907" s="2201"/>
      <c r="JJO907" s="2201"/>
      <c r="JJP907" s="2201"/>
      <c r="JJQ907" s="2201"/>
      <c r="JJR907" s="2201"/>
      <c r="JJS907" s="2201"/>
      <c r="JJT907" s="2201"/>
      <c r="JJU907" s="2201"/>
      <c r="JJV907" s="2201"/>
      <c r="JJW907" s="2201"/>
      <c r="JJX907" s="2201"/>
      <c r="JJY907" s="2201"/>
      <c r="JJZ907" s="2201"/>
      <c r="JKA907" s="2201"/>
      <c r="JKB907" s="2201"/>
      <c r="JKC907" s="2201"/>
      <c r="JKD907" s="2201"/>
      <c r="JKE907" s="2201"/>
      <c r="JKF907" s="2201"/>
      <c r="JKG907" s="2201"/>
      <c r="JKH907" s="2201"/>
      <c r="JKI907" s="2201"/>
      <c r="JKJ907" s="2201"/>
      <c r="JKK907" s="2201"/>
      <c r="JKL907" s="2201"/>
      <c r="JKM907" s="2201"/>
      <c r="JKN907" s="2201"/>
      <c r="JKO907" s="2201"/>
      <c r="JKP907" s="2201"/>
      <c r="JKQ907" s="2201"/>
      <c r="JKR907" s="2201"/>
      <c r="JKS907" s="2201"/>
      <c r="JKT907" s="2201"/>
      <c r="JKU907" s="2201"/>
      <c r="JKV907" s="2201"/>
      <c r="JKW907" s="2201"/>
      <c r="JKX907" s="2201"/>
      <c r="JKY907" s="2201"/>
      <c r="JKZ907" s="2201"/>
      <c r="JLA907" s="2201"/>
      <c r="JLB907" s="2201"/>
      <c r="JLC907" s="2201"/>
      <c r="JLD907" s="2201"/>
      <c r="JLE907" s="2201"/>
      <c r="JLF907" s="2201"/>
      <c r="JLG907" s="2201"/>
      <c r="JLH907" s="2201"/>
      <c r="JLI907" s="2201"/>
      <c r="JLJ907" s="2201"/>
      <c r="JLK907" s="2201"/>
      <c r="JLL907" s="2201"/>
      <c r="JLM907" s="2201"/>
      <c r="JLN907" s="2201"/>
      <c r="JLO907" s="2201"/>
      <c r="JLP907" s="2201"/>
      <c r="JLQ907" s="2201"/>
      <c r="JLR907" s="2201"/>
      <c r="JLS907" s="2201"/>
      <c r="JLT907" s="2201"/>
      <c r="JLU907" s="2201"/>
      <c r="JLV907" s="2201"/>
      <c r="JLW907" s="2201"/>
      <c r="JLX907" s="2201"/>
      <c r="JLY907" s="2201"/>
      <c r="JLZ907" s="2201"/>
      <c r="JMA907" s="2201"/>
      <c r="JMB907" s="2201"/>
      <c r="JMC907" s="2201"/>
      <c r="JMD907" s="2201"/>
      <c r="JME907" s="2201"/>
      <c r="JMF907" s="2201"/>
      <c r="JMG907" s="2201"/>
      <c r="JMH907" s="2201"/>
      <c r="JMI907" s="2201"/>
      <c r="JMJ907" s="2201"/>
      <c r="JMK907" s="2201"/>
      <c r="JML907" s="2201"/>
      <c r="JMM907" s="2201"/>
      <c r="JMN907" s="2201"/>
      <c r="JMO907" s="2201"/>
      <c r="JMP907" s="2201"/>
      <c r="JMQ907" s="2201"/>
      <c r="JMR907" s="2201"/>
      <c r="JMS907" s="2201"/>
      <c r="JMT907" s="2201"/>
      <c r="JMU907" s="2201"/>
      <c r="JMV907" s="2201"/>
      <c r="JMW907" s="2201"/>
      <c r="JMX907" s="2201"/>
      <c r="JMY907" s="2201"/>
      <c r="JMZ907" s="2201"/>
      <c r="JNA907" s="2201"/>
      <c r="JNB907" s="2201"/>
      <c r="JNC907" s="2201"/>
      <c r="JND907" s="2201"/>
      <c r="JNE907" s="2201"/>
      <c r="JNF907" s="2201"/>
      <c r="JNG907" s="2201"/>
      <c r="JNH907" s="2201"/>
      <c r="JNI907" s="2201"/>
      <c r="JNJ907" s="2201"/>
      <c r="JNK907" s="2201"/>
      <c r="JNL907" s="2201"/>
      <c r="JNM907" s="2201"/>
      <c r="JNN907" s="2201"/>
      <c r="JNO907" s="2201"/>
      <c r="JNP907" s="2201"/>
      <c r="JNQ907" s="2201"/>
      <c r="JNR907" s="2201"/>
      <c r="JNS907" s="2201"/>
      <c r="JNT907" s="2201"/>
      <c r="JNU907" s="2201"/>
      <c r="JNV907" s="2201"/>
      <c r="JNW907" s="2201"/>
      <c r="JNX907" s="2201"/>
      <c r="JNY907" s="2201"/>
      <c r="JNZ907" s="2201"/>
      <c r="JOA907" s="2201"/>
      <c r="JOB907" s="2201"/>
      <c r="JOC907" s="2201"/>
      <c r="JOD907" s="2201"/>
      <c r="JOE907" s="2201"/>
      <c r="JOF907" s="2201"/>
      <c r="JOG907" s="2201"/>
      <c r="JOH907" s="2201"/>
      <c r="JOI907" s="2201"/>
      <c r="JOJ907" s="2201"/>
      <c r="JOK907" s="2201"/>
      <c r="JOL907" s="2201"/>
      <c r="JOM907" s="2201"/>
      <c r="JON907" s="2201"/>
      <c r="JOO907" s="2201"/>
      <c r="JOP907" s="2201"/>
      <c r="JOQ907" s="2201"/>
      <c r="JOR907" s="2201"/>
      <c r="JOS907" s="2201"/>
      <c r="JOT907" s="2201"/>
      <c r="JOU907" s="2201"/>
      <c r="JOY907" s="2201"/>
      <c r="JOZ907" s="2201"/>
      <c r="JPA907" s="2201"/>
      <c r="JPB907" s="2201"/>
      <c r="JPC907" s="2201"/>
      <c r="JPD907" s="2201"/>
      <c r="JPE907" s="2201"/>
      <c r="JPF907" s="2201"/>
      <c r="JPG907" s="2201"/>
      <c r="JPH907" s="2201"/>
      <c r="JPI907" s="2201"/>
      <c r="JPJ907" s="2201"/>
      <c r="JPK907" s="2201"/>
      <c r="JPL907" s="2201"/>
      <c r="JPM907" s="2201"/>
      <c r="JPN907" s="2201"/>
      <c r="JPO907" s="2201"/>
      <c r="JPP907" s="2201"/>
      <c r="JPQ907" s="2201"/>
      <c r="JPR907" s="2201"/>
      <c r="JPS907" s="2201"/>
      <c r="JPT907" s="2201"/>
      <c r="JPU907" s="2201"/>
      <c r="JPV907" s="2201"/>
      <c r="JPW907" s="2201"/>
      <c r="JPX907" s="2201"/>
      <c r="JPY907" s="2201"/>
      <c r="JPZ907" s="2201"/>
      <c r="JQA907" s="2201"/>
      <c r="JQB907" s="2201"/>
      <c r="JQC907" s="2201"/>
      <c r="JQD907" s="2201"/>
      <c r="JQE907" s="2201"/>
      <c r="JQF907" s="2201"/>
      <c r="JQG907" s="2201"/>
      <c r="JQH907" s="2201"/>
      <c r="JQI907" s="2201"/>
      <c r="JQJ907" s="2201"/>
      <c r="JQK907" s="2201"/>
      <c r="JQL907" s="2201"/>
      <c r="JQM907" s="2201"/>
      <c r="JQN907" s="2201"/>
      <c r="JQO907" s="2201"/>
      <c r="JQP907" s="2201"/>
      <c r="JQQ907" s="2201"/>
      <c r="JQR907" s="2201"/>
      <c r="JQS907" s="2201"/>
      <c r="JQT907" s="2201"/>
      <c r="JQU907" s="2201"/>
      <c r="JQV907" s="2201"/>
      <c r="JQW907" s="2201"/>
      <c r="JQX907" s="2201"/>
      <c r="JQY907" s="2201"/>
      <c r="JQZ907" s="2201"/>
      <c r="JRA907" s="2201"/>
      <c r="JRB907" s="2201"/>
      <c r="JRC907" s="2201"/>
      <c r="JRD907" s="2201"/>
      <c r="JRE907" s="2201"/>
      <c r="JRF907" s="2201"/>
      <c r="JRG907" s="2201"/>
      <c r="JRH907" s="2201"/>
      <c r="JRI907" s="2201"/>
      <c r="JRJ907" s="2201"/>
      <c r="JRK907" s="2201"/>
      <c r="JRL907" s="2201"/>
      <c r="JRM907" s="2201"/>
      <c r="JRN907" s="2201"/>
      <c r="JRO907" s="2201"/>
      <c r="JRP907" s="2201"/>
      <c r="JRQ907" s="2201"/>
      <c r="JRR907" s="2201"/>
      <c r="JRS907" s="2201"/>
      <c r="JRT907" s="2201"/>
      <c r="JRU907" s="2201"/>
      <c r="JRV907" s="2201"/>
      <c r="JRW907" s="2201"/>
      <c r="JRX907" s="2201"/>
      <c r="JRY907" s="2201"/>
      <c r="JRZ907" s="2201"/>
      <c r="JSA907" s="2201"/>
      <c r="JSB907" s="2201"/>
      <c r="JSC907" s="2201"/>
      <c r="JSD907" s="2201"/>
      <c r="JSE907" s="2201"/>
      <c r="JSF907" s="2201"/>
      <c r="JSG907" s="2201"/>
      <c r="JSH907" s="2201"/>
      <c r="JSI907" s="2201"/>
      <c r="JSJ907" s="2201"/>
      <c r="JSK907" s="2201"/>
      <c r="JSL907" s="2201"/>
      <c r="JSM907" s="2201"/>
      <c r="JSN907" s="2201"/>
      <c r="JSO907" s="2201"/>
      <c r="JSP907" s="2201"/>
      <c r="JSQ907" s="2201"/>
      <c r="JSR907" s="2201"/>
      <c r="JSS907" s="2201"/>
      <c r="JST907" s="2201"/>
      <c r="JSU907" s="2201"/>
      <c r="JSV907" s="2201"/>
      <c r="JSW907" s="2201"/>
      <c r="JSX907" s="2201"/>
      <c r="JSY907" s="2201"/>
      <c r="JSZ907" s="2201"/>
      <c r="JTA907" s="2201"/>
      <c r="JTB907" s="2201"/>
      <c r="JTC907" s="2201"/>
      <c r="JTD907" s="2201"/>
      <c r="JTE907" s="2201"/>
      <c r="JTF907" s="2201"/>
      <c r="JTG907" s="2201"/>
      <c r="JTH907" s="2201"/>
      <c r="JTI907" s="2201"/>
      <c r="JTJ907" s="2201"/>
      <c r="JTK907" s="2201"/>
      <c r="JTL907" s="2201"/>
      <c r="JTM907" s="2201"/>
      <c r="JTN907" s="2201"/>
      <c r="JTO907" s="2201"/>
      <c r="JTP907" s="2201"/>
      <c r="JTQ907" s="2201"/>
      <c r="JTR907" s="2201"/>
      <c r="JTS907" s="2201"/>
      <c r="JTT907" s="2201"/>
      <c r="JTU907" s="2201"/>
      <c r="JTV907" s="2201"/>
      <c r="JTW907" s="2201"/>
      <c r="JTX907" s="2201"/>
      <c r="JTY907" s="2201"/>
      <c r="JTZ907" s="2201"/>
      <c r="JUA907" s="2201"/>
      <c r="JUB907" s="2201"/>
      <c r="JUC907" s="2201"/>
      <c r="JUD907" s="2201"/>
      <c r="JUE907" s="2201"/>
      <c r="JUF907" s="2201"/>
      <c r="JUG907" s="2201"/>
      <c r="JUH907" s="2201"/>
      <c r="JUI907" s="2201"/>
      <c r="JUJ907" s="2201"/>
      <c r="JUK907" s="2201"/>
      <c r="JUL907" s="2201"/>
      <c r="JUM907" s="2201"/>
      <c r="JUN907" s="2201"/>
      <c r="JUO907" s="2201"/>
      <c r="JUP907" s="2201"/>
      <c r="JUQ907" s="2201"/>
      <c r="JUR907" s="2201"/>
      <c r="JUS907" s="2201"/>
      <c r="JUT907" s="2201"/>
      <c r="JUU907" s="2201"/>
      <c r="JUV907" s="2201"/>
      <c r="JUW907" s="2201"/>
      <c r="JUX907" s="2201"/>
      <c r="JUY907" s="2201"/>
      <c r="JUZ907" s="2201"/>
      <c r="JVA907" s="2201"/>
      <c r="JVB907" s="2201"/>
      <c r="JVC907" s="2201"/>
      <c r="JVD907" s="2201"/>
      <c r="JVE907" s="2201"/>
      <c r="JVF907" s="2201"/>
      <c r="JVG907" s="2201"/>
      <c r="JVH907" s="2201"/>
      <c r="JVI907" s="2201"/>
      <c r="JVJ907" s="2201"/>
      <c r="JVK907" s="2201"/>
      <c r="JVL907" s="2201"/>
      <c r="JVM907" s="2201"/>
      <c r="JVN907" s="2201"/>
      <c r="JVO907" s="2201"/>
      <c r="JVP907" s="2201"/>
      <c r="JVQ907" s="2201"/>
      <c r="JVR907" s="2201"/>
      <c r="JVS907" s="2201"/>
      <c r="JVT907" s="2201"/>
      <c r="JVU907" s="2201"/>
      <c r="JVV907" s="2201"/>
      <c r="JVW907" s="2201"/>
      <c r="JVX907" s="2201"/>
      <c r="JVY907" s="2201"/>
      <c r="JVZ907" s="2201"/>
      <c r="JWA907" s="2201"/>
      <c r="JWB907" s="2201"/>
      <c r="JWC907" s="2201"/>
      <c r="JWD907" s="2201"/>
      <c r="JWE907" s="2201"/>
      <c r="JWF907" s="2201"/>
      <c r="JWG907" s="2201"/>
      <c r="JWH907" s="2201"/>
      <c r="JWI907" s="2201"/>
      <c r="JWJ907" s="2201"/>
      <c r="JWK907" s="2201"/>
      <c r="JWL907" s="2201"/>
      <c r="JWM907" s="2201"/>
      <c r="JWN907" s="2201"/>
      <c r="JWO907" s="2201"/>
      <c r="JWP907" s="2201"/>
      <c r="JWQ907" s="2201"/>
      <c r="JWR907" s="2201"/>
      <c r="JWS907" s="2201"/>
      <c r="JWT907" s="2201"/>
      <c r="JWU907" s="2201"/>
      <c r="JWV907" s="2201"/>
      <c r="JWW907" s="2201"/>
      <c r="JWX907" s="2201"/>
      <c r="JWY907" s="2201"/>
      <c r="JWZ907" s="2201"/>
      <c r="JXA907" s="2201"/>
      <c r="JXB907" s="2201"/>
      <c r="JXC907" s="2201"/>
      <c r="JXD907" s="2201"/>
      <c r="JXE907" s="2201"/>
      <c r="JXF907" s="2201"/>
      <c r="JXG907" s="2201"/>
      <c r="JXH907" s="2201"/>
      <c r="JXI907" s="2201"/>
      <c r="JXJ907" s="2201"/>
      <c r="JXK907" s="2201"/>
      <c r="JXL907" s="2201"/>
      <c r="JXM907" s="2201"/>
      <c r="JXN907" s="2201"/>
      <c r="JXO907" s="2201"/>
      <c r="JXP907" s="2201"/>
      <c r="JXQ907" s="2201"/>
      <c r="JXR907" s="2201"/>
      <c r="JXS907" s="2201"/>
      <c r="JXT907" s="2201"/>
      <c r="JXU907" s="2201"/>
      <c r="JXV907" s="2201"/>
      <c r="JXW907" s="2201"/>
      <c r="JXX907" s="2201"/>
      <c r="JXY907" s="2201"/>
      <c r="JXZ907" s="2201"/>
      <c r="JYA907" s="2201"/>
      <c r="JYB907" s="2201"/>
      <c r="JYC907" s="2201"/>
      <c r="JYD907" s="2201"/>
      <c r="JYE907" s="2201"/>
      <c r="JYF907" s="2201"/>
      <c r="JYG907" s="2201"/>
      <c r="JYH907" s="2201"/>
      <c r="JYI907" s="2201"/>
      <c r="JYJ907" s="2201"/>
      <c r="JYK907" s="2201"/>
      <c r="JYL907" s="2201"/>
      <c r="JYM907" s="2201"/>
      <c r="JYN907" s="2201"/>
      <c r="JYO907" s="2201"/>
      <c r="JYP907" s="2201"/>
      <c r="JYQ907" s="2201"/>
      <c r="JYU907" s="2201"/>
      <c r="JYV907" s="2201"/>
      <c r="JYW907" s="2201"/>
      <c r="JYX907" s="2201"/>
      <c r="JYY907" s="2201"/>
      <c r="JYZ907" s="2201"/>
      <c r="JZA907" s="2201"/>
      <c r="JZB907" s="2201"/>
      <c r="JZC907" s="2201"/>
      <c r="JZD907" s="2201"/>
      <c r="JZE907" s="2201"/>
      <c r="JZF907" s="2201"/>
      <c r="JZG907" s="2201"/>
      <c r="JZH907" s="2201"/>
      <c r="JZI907" s="2201"/>
      <c r="JZJ907" s="2201"/>
      <c r="JZK907" s="2201"/>
      <c r="JZL907" s="2201"/>
      <c r="JZM907" s="2201"/>
      <c r="JZN907" s="2201"/>
      <c r="JZO907" s="2201"/>
      <c r="JZP907" s="2201"/>
      <c r="JZQ907" s="2201"/>
      <c r="JZR907" s="2201"/>
      <c r="JZS907" s="2201"/>
      <c r="JZT907" s="2201"/>
      <c r="JZU907" s="2201"/>
      <c r="JZV907" s="2201"/>
      <c r="JZW907" s="2201"/>
      <c r="JZX907" s="2201"/>
      <c r="JZY907" s="2201"/>
      <c r="JZZ907" s="2201"/>
      <c r="KAA907" s="2201"/>
      <c r="KAB907" s="2201"/>
      <c r="KAC907" s="2201"/>
      <c r="KAD907" s="2201"/>
      <c r="KAE907" s="2201"/>
      <c r="KAF907" s="2201"/>
      <c r="KAG907" s="2201"/>
      <c r="KAH907" s="2201"/>
      <c r="KAI907" s="2201"/>
      <c r="KAJ907" s="2201"/>
      <c r="KAK907" s="2201"/>
      <c r="KAL907" s="2201"/>
      <c r="KAM907" s="2201"/>
      <c r="KAN907" s="2201"/>
      <c r="KAO907" s="2201"/>
      <c r="KAP907" s="2201"/>
      <c r="KAQ907" s="2201"/>
      <c r="KAR907" s="2201"/>
      <c r="KAS907" s="2201"/>
      <c r="KAT907" s="2201"/>
      <c r="KAU907" s="2201"/>
      <c r="KAV907" s="2201"/>
      <c r="KAW907" s="2201"/>
      <c r="KAX907" s="2201"/>
      <c r="KAY907" s="2201"/>
      <c r="KAZ907" s="2201"/>
      <c r="KBA907" s="2201"/>
      <c r="KBB907" s="2201"/>
      <c r="KBC907" s="2201"/>
      <c r="KBD907" s="2201"/>
      <c r="KBE907" s="2201"/>
      <c r="KBF907" s="2201"/>
      <c r="KBG907" s="2201"/>
      <c r="KBH907" s="2201"/>
      <c r="KBI907" s="2201"/>
      <c r="KBJ907" s="2201"/>
      <c r="KBK907" s="2201"/>
      <c r="KBL907" s="2201"/>
      <c r="KBM907" s="2201"/>
      <c r="KBN907" s="2201"/>
      <c r="KBO907" s="2201"/>
      <c r="KBP907" s="2201"/>
      <c r="KBQ907" s="2201"/>
      <c r="KBR907" s="2201"/>
      <c r="KBS907" s="2201"/>
      <c r="KBT907" s="2201"/>
      <c r="KBU907" s="2201"/>
      <c r="KBV907" s="2201"/>
      <c r="KBW907" s="2201"/>
      <c r="KBX907" s="2201"/>
      <c r="KBY907" s="2201"/>
      <c r="KBZ907" s="2201"/>
      <c r="KCA907" s="2201"/>
      <c r="KCB907" s="2201"/>
      <c r="KCC907" s="2201"/>
      <c r="KCD907" s="2201"/>
      <c r="KCE907" s="2201"/>
      <c r="KCF907" s="2201"/>
      <c r="KCG907" s="2201"/>
      <c r="KCH907" s="2201"/>
      <c r="KCI907" s="2201"/>
      <c r="KCJ907" s="2201"/>
      <c r="KCK907" s="2201"/>
      <c r="KCL907" s="2201"/>
      <c r="KCM907" s="2201"/>
      <c r="KCN907" s="2201"/>
      <c r="KCO907" s="2201"/>
      <c r="KCP907" s="2201"/>
      <c r="KCQ907" s="2201"/>
      <c r="KCR907" s="2201"/>
      <c r="KCS907" s="2201"/>
      <c r="KCT907" s="2201"/>
      <c r="KCU907" s="2201"/>
      <c r="KCV907" s="2201"/>
      <c r="KCW907" s="2201"/>
      <c r="KCX907" s="2201"/>
      <c r="KCY907" s="2201"/>
      <c r="KCZ907" s="2201"/>
      <c r="KDA907" s="2201"/>
      <c r="KDB907" s="2201"/>
      <c r="KDC907" s="2201"/>
      <c r="KDD907" s="2201"/>
      <c r="KDE907" s="2201"/>
      <c r="KDF907" s="2201"/>
      <c r="KDG907" s="2201"/>
      <c r="KDH907" s="2201"/>
      <c r="KDI907" s="2201"/>
      <c r="KDJ907" s="2201"/>
      <c r="KDK907" s="2201"/>
      <c r="KDL907" s="2201"/>
      <c r="KDM907" s="2201"/>
      <c r="KDN907" s="2201"/>
      <c r="KDO907" s="2201"/>
      <c r="KDP907" s="2201"/>
      <c r="KDQ907" s="2201"/>
      <c r="KDR907" s="2201"/>
      <c r="KDS907" s="2201"/>
      <c r="KDT907" s="2201"/>
      <c r="KDU907" s="2201"/>
      <c r="KDV907" s="2201"/>
      <c r="KDW907" s="2201"/>
      <c r="KDX907" s="2201"/>
      <c r="KDY907" s="2201"/>
      <c r="KDZ907" s="2201"/>
      <c r="KEA907" s="2201"/>
      <c r="KEB907" s="2201"/>
      <c r="KEC907" s="2201"/>
      <c r="KED907" s="2201"/>
      <c r="KEE907" s="2201"/>
      <c r="KEF907" s="2201"/>
      <c r="KEG907" s="2201"/>
      <c r="KEH907" s="2201"/>
      <c r="KEI907" s="2201"/>
      <c r="KEJ907" s="2201"/>
      <c r="KEK907" s="2201"/>
      <c r="KEL907" s="2201"/>
      <c r="KEM907" s="2201"/>
      <c r="KEN907" s="2201"/>
      <c r="KEO907" s="2201"/>
      <c r="KEP907" s="2201"/>
      <c r="KEQ907" s="2201"/>
      <c r="KER907" s="2201"/>
      <c r="KES907" s="2201"/>
      <c r="KET907" s="2201"/>
      <c r="KEU907" s="2201"/>
      <c r="KEV907" s="2201"/>
      <c r="KEW907" s="2201"/>
      <c r="KEX907" s="2201"/>
      <c r="KEY907" s="2201"/>
      <c r="KEZ907" s="2201"/>
      <c r="KFA907" s="2201"/>
      <c r="KFB907" s="2201"/>
      <c r="KFC907" s="2201"/>
      <c r="KFD907" s="2201"/>
      <c r="KFE907" s="2201"/>
      <c r="KFF907" s="2201"/>
      <c r="KFG907" s="2201"/>
      <c r="KFH907" s="2201"/>
      <c r="KFI907" s="2201"/>
      <c r="KFJ907" s="2201"/>
      <c r="KFK907" s="2201"/>
      <c r="KFL907" s="2201"/>
      <c r="KFM907" s="2201"/>
      <c r="KFN907" s="2201"/>
      <c r="KFO907" s="2201"/>
      <c r="KFP907" s="2201"/>
      <c r="KFQ907" s="2201"/>
      <c r="KFR907" s="2201"/>
      <c r="KFS907" s="2201"/>
      <c r="KFT907" s="2201"/>
      <c r="KFU907" s="2201"/>
      <c r="KFV907" s="2201"/>
      <c r="KFW907" s="2201"/>
      <c r="KFX907" s="2201"/>
      <c r="KFY907" s="2201"/>
      <c r="KFZ907" s="2201"/>
      <c r="KGA907" s="2201"/>
      <c r="KGB907" s="2201"/>
      <c r="KGC907" s="2201"/>
      <c r="KGD907" s="2201"/>
      <c r="KGE907" s="2201"/>
      <c r="KGF907" s="2201"/>
      <c r="KGG907" s="2201"/>
      <c r="KGH907" s="2201"/>
      <c r="KGI907" s="2201"/>
      <c r="KGJ907" s="2201"/>
      <c r="KGK907" s="2201"/>
      <c r="KGL907" s="2201"/>
      <c r="KGM907" s="2201"/>
      <c r="KGN907" s="2201"/>
      <c r="KGO907" s="2201"/>
      <c r="KGP907" s="2201"/>
      <c r="KGQ907" s="2201"/>
      <c r="KGR907" s="2201"/>
      <c r="KGS907" s="2201"/>
      <c r="KGT907" s="2201"/>
      <c r="KGU907" s="2201"/>
      <c r="KGV907" s="2201"/>
      <c r="KGW907" s="2201"/>
      <c r="KGX907" s="2201"/>
      <c r="KGY907" s="2201"/>
      <c r="KGZ907" s="2201"/>
      <c r="KHA907" s="2201"/>
      <c r="KHB907" s="2201"/>
      <c r="KHC907" s="2201"/>
      <c r="KHD907" s="2201"/>
      <c r="KHE907" s="2201"/>
      <c r="KHF907" s="2201"/>
      <c r="KHG907" s="2201"/>
      <c r="KHH907" s="2201"/>
      <c r="KHI907" s="2201"/>
      <c r="KHJ907" s="2201"/>
      <c r="KHK907" s="2201"/>
      <c r="KHL907" s="2201"/>
      <c r="KHM907" s="2201"/>
      <c r="KHN907" s="2201"/>
      <c r="KHO907" s="2201"/>
      <c r="KHP907" s="2201"/>
      <c r="KHQ907" s="2201"/>
      <c r="KHR907" s="2201"/>
      <c r="KHS907" s="2201"/>
      <c r="KHT907" s="2201"/>
      <c r="KHU907" s="2201"/>
      <c r="KHV907" s="2201"/>
      <c r="KHW907" s="2201"/>
      <c r="KHX907" s="2201"/>
      <c r="KHY907" s="2201"/>
      <c r="KHZ907" s="2201"/>
      <c r="KIA907" s="2201"/>
      <c r="KIB907" s="2201"/>
      <c r="KIC907" s="2201"/>
      <c r="KID907" s="2201"/>
      <c r="KIE907" s="2201"/>
      <c r="KIF907" s="2201"/>
      <c r="KIG907" s="2201"/>
      <c r="KIH907" s="2201"/>
      <c r="KII907" s="2201"/>
      <c r="KIJ907" s="2201"/>
      <c r="KIK907" s="2201"/>
      <c r="KIL907" s="2201"/>
      <c r="KIM907" s="2201"/>
      <c r="KIQ907" s="2201"/>
      <c r="KIR907" s="2201"/>
      <c r="KIS907" s="2201"/>
      <c r="KIT907" s="2201"/>
      <c r="KIU907" s="2201"/>
      <c r="KIV907" s="2201"/>
      <c r="KIW907" s="2201"/>
      <c r="KIX907" s="2201"/>
      <c r="KIY907" s="2201"/>
      <c r="KIZ907" s="2201"/>
      <c r="KJA907" s="2201"/>
      <c r="KJB907" s="2201"/>
      <c r="KJC907" s="2201"/>
      <c r="KJD907" s="2201"/>
      <c r="KJE907" s="2201"/>
      <c r="KJF907" s="2201"/>
      <c r="KJG907" s="2201"/>
      <c r="KJH907" s="2201"/>
      <c r="KJI907" s="2201"/>
      <c r="KJJ907" s="2201"/>
      <c r="KJK907" s="2201"/>
      <c r="KJL907" s="2201"/>
      <c r="KJM907" s="2201"/>
      <c r="KJN907" s="2201"/>
      <c r="KJO907" s="2201"/>
      <c r="KJP907" s="2201"/>
      <c r="KJQ907" s="2201"/>
      <c r="KJR907" s="2201"/>
      <c r="KJS907" s="2201"/>
      <c r="KJT907" s="2201"/>
      <c r="KJU907" s="2201"/>
      <c r="KJV907" s="2201"/>
      <c r="KJW907" s="2201"/>
      <c r="KJX907" s="2201"/>
      <c r="KJY907" s="2201"/>
      <c r="KJZ907" s="2201"/>
      <c r="KKA907" s="2201"/>
      <c r="KKB907" s="2201"/>
      <c r="KKC907" s="2201"/>
      <c r="KKD907" s="2201"/>
      <c r="KKE907" s="2201"/>
      <c r="KKF907" s="2201"/>
      <c r="KKG907" s="2201"/>
      <c r="KKH907" s="2201"/>
      <c r="KKI907" s="2201"/>
      <c r="KKJ907" s="2201"/>
      <c r="KKK907" s="2201"/>
      <c r="KKL907" s="2201"/>
      <c r="KKM907" s="2201"/>
      <c r="KKN907" s="2201"/>
      <c r="KKO907" s="2201"/>
      <c r="KKP907" s="2201"/>
      <c r="KKQ907" s="2201"/>
      <c r="KKR907" s="2201"/>
      <c r="KKS907" s="2201"/>
      <c r="KKT907" s="2201"/>
      <c r="KKU907" s="2201"/>
      <c r="KKV907" s="2201"/>
      <c r="KKW907" s="2201"/>
      <c r="KKX907" s="2201"/>
      <c r="KKY907" s="2201"/>
      <c r="KKZ907" s="2201"/>
      <c r="KLA907" s="2201"/>
      <c r="KLB907" s="2201"/>
      <c r="KLC907" s="2201"/>
      <c r="KLD907" s="2201"/>
      <c r="KLE907" s="2201"/>
      <c r="KLF907" s="2201"/>
      <c r="KLG907" s="2201"/>
      <c r="KLH907" s="2201"/>
      <c r="KLI907" s="2201"/>
      <c r="KLJ907" s="2201"/>
      <c r="KLK907" s="2201"/>
      <c r="KLL907" s="2201"/>
      <c r="KLM907" s="2201"/>
      <c r="KLN907" s="2201"/>
      <c r="KLO907" s="2201"/>
      <c r="KLP907" s="2201"/>
      <c r="KLQ907" s="2201"/>
      <c r="KLR907" s="2201"/>
      <c r="KLS907" s="2201"/>
      <c r="KLT907" s="2201"/>
      <c r="KLU907" s="2201"/>
      <c r="KLV907" s="2201"/>
      <c r="KLW907" s="2201"/>
      <c r="KLX907" s="2201"/>
      <c r="KLY907" s="2201"/>
      <c r="KLZ907" s="2201"/>
      <c r="KMA907" s="2201"/>
      <c r="KMB907" s="2201"/>
      <c r="KMC907" s="2201"/>
      <c r="KMD907" s="2201"/>
      <c r="KME907" s="2201"/>
      <c r="KMF907" s="2201"/>
      <c r="KMG907" s="2201"/>
      <c r="KMH907" s="2201"/>
      <c r="KMI907" s="2201"/>
      <c r="KMJ907" s="2201"/>
      <c r="KMK907" s="2201"/>
      <c r="KML907" s="2201"/>
      <c r="KMM907" s="2201"/>
      <c r="KMN907" s="2201"/>
      <c r="KMO907" s="2201"/>
      <c r="KMP907" s="2201"/>
      <c r="KMQ907" s="2201"/>
      <c r="KMR907" s="2201"/>
      <c r="KMS907" s="2201"/>
      <c r="KMT907" s="2201"/>
      <c r="KMU907" s="2201"/>
      <c r="KMV907" s="2201"/>
      <c r="KMW907" s="2201"/>
      <c r="KMX907" s="2201"/>
      <c r="KMY907" s="2201"/>
      <c r="KMZ907" s="2201"/>
      <c r="KNA907" s="2201"/>
      <c r="KNB907" s="2201"/>
      <c r="KNC907" s="2201"/>
      <c r="KND907" s="2201"/>
      <c r="KNE907" s="2201"/>
      <c r="KNF907" s="2201"/>
      <c r="KNG907" s="2201"/>
      <c r="KNH907" s="2201"/>
      <c r="KNI907" s="2201"/>
      <c r="KNJ907" s="2201"/>
      <c r="KNK907" s="2201"/>
      <c r="KNL907" s="2201"/>
      <c r="KNM907" s="2201"/>
      <c r="KNN907" s="2201"/>
      <c r="KNO907" s="2201"/>
      <c r="KNP907" s="2201"/>
      <c r="KNQ907" s="2201"/>
      <c r="KNR907" s="2201"/>
      <c r="KNS907" s="2201"/>
      <c r="KNT907" s="2201"/>
      <c r="KNU907" s="2201"/>
      <c r="KNV907" s="2201"/>
      <c r="KNW907" s="2201"/>
      <c r="KNX907" s="2201"/>
      <c r="KNY907" s="2201"/>
      <c r="KNZ907" s="2201"/>
      <c r="KOA907" s="2201"/>
      <c r="KOB907" s="2201"/>
      <c r="KOC907" s="2201"/>
      <c r="KOD907" s="2201"/>
      <c r="KOE907" s="2201"/>
      <c r="KOF907" s="2201"/>
      <c r="KOG907" s="2201"/>
      <c r="KOH907" s="2201"/>
      <c r="KOI907" s="2201"/>
      <c r="KOJ907" s="2201"/>
      <c r="KOK907" s="2201"/>
      <c r="KOL907" s="2201"/>
      <c r="KOM907" s="2201"/>
      <c r="KON907" s="2201"/>
      <c r="KOO907" s="2201"/>
      <c r="KOP907" s="2201"/>
      <c r="KOQ907" s="2201"/>
      <c r="KOR907" s="2201"/>
      <c r="KOS907" s="2201"/>
      <c r="KOT907" s="2201"/>
      <c r="KOU907" s="2201"/>
      <c r="KOV907" s="2201"/>
      <c r="KOW907" s="2201"/>
      <c r="KOX907" s="2201"/>
      <c r="KOY907" s="2201"/>
      <c r="KOZ907" s="2201"/>
      <c r="KPA907" s="2201"/>
      <c r="KPB907" s="2201"/>
      <c r="KPC907" s="2201"/>
      <c r="KPD907" s="2201"/>
      <c r="KPE907" s="2201"/>
      <c r="KPF907" s="2201"/>
      <c r="KPG907" s="2201"/>
      <c r="KPH907" s="2201"/>
      <c r="KPI907" s="2201"/>
      <c r="KPJ907" s="2201"/>
      <c r="KPK907" s="2201"/>
      <c r="KPL907" s="2201"/>
      <c r="KPM907" s="2201"/>
      <c r="KPN907" s="2201"/>
      <c r="KPO907" s="2201"/>
      <c r="KPP907" s="2201"/>
      <c r="KPQ907" s="2201"/>
      <c r="KPR907" s="2201"/>
      <c r="KPS907" s="2201"/>
      <c r="KPT907" s="2201"/>
      <c r="KPU907" s="2201"/>
      <c r="KPV907" s="2201"/>
      <c r="KPW907" s="2201"/>
      <c r="KPX907" s="2201"/>
      <c r="KPY907" s="2201"/>
      <c r="KPZ907" s="2201"/>
      <c r="KQA907" s="2201"/>
      <c r="KQB907" s="2201"/>
      <c r="KQC907" s="2201"/>
      <c r="KQD907" s="2201"/>
      <c r="KQE907" s="2201"/>
      <c r="KQF907" s="2201"/>
      <c r="KQG907" s="2201"/>
      <c r="KQH907" s="2201"/>
      <c r="KQI907" s="2201"/>
      <c r="KQJ907" s="2201"/>
      <c r="KQK907" s="2201"/>
      <c r="KQL907" s="2201"/>
      <c r="KQM907" s="2201"/>
      <c r="KQN907" s="2201"/>
      <c r="KQO907" s="2201"/>
      <c r="KQP907" s="2201"/>
      <c r="KQQ907" s="2201"/>
      <c r="KQR907" s="2201"/>
      <c r="KQS907" s="2201"/>
      <c r="KQT907" s="2201"/>
      <c r="KQU907" s="2201"/>
      <c r="KQV907" s="2201"/>
      <c r="KQW907" s="2201"/>
      <c r="KQX907" s="2201"/>
      <c r="KQY907" s="2201"/>
      <c r="KQZ907" s="2201"/>
      <c r="KRA907" s="2201"/>
      <c r="KRB907" s="2201"/>
      <c r="KRC907" s="2201"/>
      <c r="KRD907" s="2201"/>
      <c r="KRE907" s="2201"/>
      <c r="KRF907" s="2201"/>
      <c r="KRG907" s="2201"/>
      <c r="KRH907" s="2201"/>
      <c r="KRI907" s="2201"/>
      <c r="KRJ907" s="2201"/>
      <c r="KRK907" s="2201"/>
      <c r="KRL907" s="2201"/>
      <c r="KRM907" s="2201"/>
      <c r="KRN907" s="2201"/>
      <c r="KRO907" s="2201"/>
      <c r="KRP907" s="2201"/>
      <c r="KRQ907" s="2201"/>
      <c r="KRR907" s="2201"/>
      <c r="KRS907" s="2201"/>
      <c r="KRT907" s="2201"/>
      <c r="KRU907" s="2201"/>
      <c r="KRV907" s="2201"/>
      <c r="KRW907" s="2201"/>
      <c r="KRX907" s="2201"/>
      <c r="KRY907" s="2201"/>
      <c r="KRZ907" s="2201"/>
      <c r="KSA907" s="2201"/>
      <c r="KSB907" s="2201"/>
      <c r="KSC907" s="2201"/>
      <c r="KSD907" s="2201"/>
      <c r="KSE907" s="2201"/>
      <c r="KSF907" s="2201"/>
      <c r="KSG907" s="2201"/>
      <c r="KSH907" s="2201"/>
      <c r="KSI907" s="2201"/>
      <c r="KSM907" s="2201"/>
      <c r="KSN907" s="2201"/>
      <c r="KSO907" s="2201"/>
      <c r="KSP907" s="2201"/>
      <c r="KSQ907" s="2201"/>
      <c r="KSR907" s="2201"/>
      <c r="KSS907" s="2201"/>
      <c r="KST907" s="2201"/>
      <c r="KSU907" s="2201"/>
      <c r="KSV907" s="2201"/>
      <c r="KSW907" s="2201"/>
      <c r="KSX907" s="2201"/>
      <c r="KSY907" s="2201"/>
      <c r="KSZ907" s="2201"/>
      <c r="KTA907" s="2201"/>
      <c r="KTB907" s="2201"/>
      <c r="KTC907" s="2201"/>
      <c r="KTD907" s="2201"/>
      <c r="KTE907" s="2201"/>
      <c r="KTF907" s="2201"/>
      <c r="KTG907" s="2201"/>
      <c r="KTH907" s="2201"/>
      <c r="KTI907" s="2201"/>
      <c r="KTJ907" s="2201"/>
      <c r="KTK907" s="2201"/>
      <c r="KTL907" s="2201"/>
      <c r="KTM907" s="2201"/>
      <c r="KTN907" s="2201"/>
      <c r="KTO907" s="2201"/>
      <c r="KTP907" s="2201"/>
      <c r="KTQ907" s="2201"/>
      <c r="KTR907" s="2201"/>
      <c r="KTS907" s="2201"/>
      <c r="KTT907" s="2201"/>
      <c r="KTU907" s="2201"/>
      <c r="KTV907" s="2201"/>
      <c r="KTW907" s="2201"/>
      <c r="KTX907" s="2201"/>
      <c r="KTY907" s="2201"/>
      <c r="KTZ907" s="2201"/>
      <c r="KUA907" s="2201"/>
      <c r="KUB907" s="2201"/>
      <c r="KUC907" s="2201"/>
      <c r="KUD907" s="2201"/>
      <c r="KUE907" s="2201"/>
      <c r="KUF907" s="2201"/>
      <c r="KUG907" s="2201"/>
      <c r="KUH907" s="2201"/>
      <c r="KUI907" s="2201"/>
      <c r="KUJ907" s="2201"/>
      <c r="KUK907" s="2201"/>
      <c r="KUL907" s="2201"/>
      <c r="KUM907" s="2201"/>
      <c r="KUN907" s="2201"/>
      <c r="KUO907" s="2201"/>
      <c r="KUP907" s="2201"/>
      <c r="KUQ907" s="2201"/>
      <c r="KUR907" s="2201"/>
      <c r="KUS907" s="2201"/>
      <c r="KUT907" s="2201"/>
      <c r="KUU907" s="2201"/>
      <c r="KUV907" s="2201"/>
      <c r="KUW907" s="2201"/>
      <c r="KUX907" s="2201"/>
      <c r="KUY907" s="2201"/>
      <c r="KUZ907" s="2201"/>
      <c r="KVA907" s="2201"/>
      <c r="KVB907" s="2201"/>
      <c r="KVC907" s="2201"/>
      <c r="KVD907" s="2201"/>
      <c r="KVE907" s="2201"/>
      <c r="KVF907" s="2201"/>
      <c r="KVG907" s="2201"/>
      <c r="KVH907" s="2201"/>
      <c r="KVI907" s="2201"/>
      <c r="KVJ907" s="2201"/>
      <c r="KVK907" s="2201"/>
      <c r="KVL907" s="2201"/>
      <c r="KVM907" s="2201"/>
      <c r="KVN907" s="2201"/>
      <c r="KVO907" s="2201"/>
      <c r="KVP907" s="2201"/>
      <c r="KVQ907" s="2201"/>
      <c r="KVR907" s="2201"/>
      <c r="KVS907" s="2201"/>
      <c r="KVT907" s="2201"/>
      <c r="KVU907" s="2201"/>
      <c r="KVV907" s="2201"/>
      <c r="KVW907" s="2201"/>
      <c r="KVX907" s="2201"/>
      <c r="KVY907" s="2201"/>
      <c r="KVZ907" s="2201"/>
      <c r="KWA907" s="2201"/>
      <c r="KWB907" s="2201"/>
      <c r="KWC907" s="2201"/>
      <c r="KWD907" s="2201"/>
      <c r="KWE907" s="2201"/>
      <c r="KWF907" s="2201"/>
      <c r="KWG907" s="2201"/>
      <c r="KWH907" s="2201"/>
      <c r="KWI907" s="2201"/>
      <c r="KWJ907" s="2201"/>
      <c r="KWK907" s="2201"/>
      <c r="KWL907" s="2201"/>
      <c r="KWM907" s="2201"/>
      <c r="KWN907" s="2201"/>
      <c r="KWO907" s="2201"/>
      <c r="KWP907" s="2201"/>
      <c r="KWQ907" s="2201"/>
      <c r="KWR907" s="2201"/>
      <c r="KWS907" s="2201"/>
      <c r="KWT907" s="2201"/>
      <c r="KWU907" s="2201"/>
      <c r="KWV907" s="2201"/>
      <c r="KWW907" s="2201"/>
      <c r="KWX907" s="2201"/>
      <c r="KWY907" s="2201"/>
      <c r="KWZ907" s="2201"/>
      <c r="KXA907" s="2201"/>
      <c r="KXB907" s="2201"/>
      <c r="KXC907" s="2201"/>
      <c r="KXD907" s="2201"/>
      <c r="KXE907" s="2201"/>
      <c r="KXF907" s="2201"/>
      <c r="KXG907" s="2201"/>
      <c r="KXH907" s="2201"/>
      <c r="KXI907" s="2201"/>
      <c r="KXJ907" s="2201"/>
      <c r="KXK907" s="2201"/>
      <c r="KXL907" s="2201"/>
      <c r="KXM907" s="2201"/>
      <c r="KXN907" s="2201"/>
      <c r="KXO907" s="2201"/>
      <c r="KXP907" s="2201"/>
      <c r="KXQ907" s="2201"/>
      <c r="KXR907" s="2201"/>
      <c r="KXS907" s="2201"/>
      <c r="KXT907" s="2201"/>
      <c r="KXU907" s="2201"/>
      <c r="KXV907" s="2201"/>
      <c r="KXW907" s="2201"/>
      <c r="KXX907" s="2201"/>
      <c r="KXY907" s="2201"/>
      <c r="KXZ907" s="2201"/>
      <c r="KYA907" s="2201"/>
      <c r="KYB907" s="2201"/>
      <c r="KYC907" s="2201"/>
      <c r="KYD907" s="2201"/>
      <c r="KYE907" s="2201"/>
      <c r="KYF907" s="2201"/>
      <c r="KYG907" s="2201"/>
      <c r="KYH907" s="2201"/>
      <c r="KYI907" s="2201"/>
      <c r="KYJ907" s="2201"/>
      <c r="KYK907" s="2201"/>
      <c r="KYL907" s="2201"/>
      <c r="KYM907" s="2201"/>
      <c r="KYN907" s="2201"/>
      <c r="KYO907" s="2201"/>
      <c r="KYP907" s="2201"/>
      <c r="KYQ907" s="2201"/>
      <c r="KYR907" s="2201"/>
      <c r="KYS907" s="2201"/>
      <c r="KYT907" s="2201"/>
      <c r="KYU907" s="2201"/>
      <c r="KYV907" s="2201"/>
      <c r="KYW907" s="2201"/>
      <c r="KYX907" s="2201"/>
      <c r="KYY907" s="2201"/>
      <c r="KYZ907" s="2201"/>
      <c r="KZA907" s="2201"/>
      <c r="KZB907" s="2201"/>
      <c r="KZC907" s="2201"/>
      <c r="KZD907" s="2201"/>
      <c r="KZE907" s="2201"/>
      <c r="KZF907" s="2201"/>
      <c r="KZG907" s="2201"/>
      <c r="KZH907" s="2201"/>
      <c r="KZI907" s="2201"/>
      <c r="KZJ907" s="2201"/>
      <c r="KZK907" s="2201"/>
      <c r="KZL907" s="2201"/>
      <c r="KZM907" s="2201"/>
      <c r="KZN907" s="2201"/>
      <c r="KZO907" s="2201"/>
      <c r="KZP907" s="2201"/>
      <c r="KZQ907" s="2201"/>
      <c r="KZR907" s="2201"/>
      <c r="KZS907" s="2201"/>
      <c r="KZT907" s="2201"/>
      <c r="KZU907" s="2201"/>
      <c r="KZV907" s="2201"/>
      <c r="KZW907" s="2201"/>
      <c r="KZX907" s="2201"/>
      <c r="KZY907" s="2201"/>
      <c r="KZZ907" s="2201"/>
      <c r="LAA907" s="2201"/>
      <c r="LAB907" s="2201"/>
      <c r="LAC907" s="2201"/>
      <c r="LAD907" s="2201"/>
      <c r="LAE907" s="2201"/>
      <c r="LAF907" s="2201"/>
      <c r="LAG907" s="2201"/>
      <c r="LAH907" s="2201"/>
      <c r="LAI907" s="2201"/>
      <c r="LAJ907" s="2201"/>
      <c r="LAK907" s="2201"/>
      <c r="LAL907" s="2201"/>
      <c r="LAM907" s="2201"/>
      <c r="LAN907" s="2201"/>
      <c r="LAO907" s="2201"/>
      <c r="LAP907" s="2201"/>
      <c r="LAQ907" s="2201"/>
      <c r="LAR907" s="2201"/>
      <c r="LAS907" s="2201"/>
      <c r="LAT907" s="2201"/>
      <c r="LAU907" s="2201"/>
      <c r="LAV907" s="2201"/>
      <c r="LAW907" s="2201"/>
      <c r="LAX907" s="2201"/>
      <c r="LAY907" s="2201"/>
      <c r="LAZ907" s="2201"/>
      <c r="LBA907" s="2201"/>
      <c r="LBB907" s="2201"/>
      <c r="LBC907" s="2201"/>
      <c r="LBD907" s="2201"/>
      <c r="LBE907" s="2201"/>
      <c r="LBF907" s="2201"/>
      <c r="LBG907" s="2201"/>
      <c r="LBH907" s="2201"/>
      <c r="LBI907" s="2201"/>
      <c r="LBJ907" s="2201"/>
      <c r="LBK907" s="2201"/>
      <c r="LBL907" s="2201"/>
      <c r="LBM907" s="2201"/>
      <c r="LBN907" s="2201"/>
      <c r="LBO907" s="2201"/>
      <c r="LBP907" s="2201"/>
      <c r="LBQ907" s="2201"/>
      <c r="LBR907" s="2201"/>
      <c r="LBS907" s="2201"/>
      <c r="LBT907" s="2201"/>
      <c r="LBU907" s="2201"/>
      <c r="LBV907" s="2201"/>
      <c r="LBW907" s="2201"/>
      <c r="LBX907" s="2201"/>
      <c r="LBY907" s="2201"/>
      <c r="LBZ907" s="2201"/>
      <c r="LCA907" s="2201"/>
      <c r="LCB907" s="2201"/>
      <c r="LCC907" s="2201"/>
      <c r="LCD907" s="2201"/>
      <c r="LCE907" s="2201"/>
      <c r="LCI907" s="2201"/>
      <c r="LCJ907" s="2201"/>
      <c r="LCK907" s="2201"/>
      <c r="LCL907" s="2201"/>
      <c r="LCM907" s="2201"/>
      <c r="LCN907" s="2201"/>
      <c r="LCO907" s="2201"/>
      <c r="LCP907" s="2201"/>
      <c r="LCQ907" s="2201"/>
      <c r="LCR907" s="2201"/>
      <c r="LCS907" s="2201"/>
      <c r="LCT907" s="2201"/>
      <c r="LCU907" s="2201"/>
      <c r="LCV907" s="2201"/>
      <c r="LCW907" s="2201"/>
      <c r="LCX907" s="2201"/>
      <c r="LCY907" s="2201"/>
      <c r="LCZ907" s="2201"/>
      <c r="LDA907" s="2201"/>
      <c r="LDB907" s="2201"/>
      <c r="LDC907" s="2201"/>
      <c r="LDD907" s="2201"/>
      <c r="LDE907" s="2201"/>
      <c r="LDF907" s="2201"/>
      <c r="LDG907" s="2201"/>
      <c r="LDH907" s="2201"/>
      <c r="LDI907" s="2201"/>
      <c r="LDJ907" s="2201"/>
      <c r="LDK907" s="2201"/>
      <c r="LDL907" s="2201"/>
      <c r="LDM907" s="2201"/>
      <c r="LDN907" s="2201"/>
      <c r="LDO907" s="2201"/>
      <c r="LDP907" s="2201"/>
      <c r="LDQ907" s="2201"/>
      <c r="LDR907" s="2201"/>
      <c r="LDS907" s="2201"/>
      <c r="LDT907" s="2201"/>
      <c r="LDU907" s="2201"/>
      <c r="LDV907" s="2201"/>
      <c r="LDW907" s="2201"/>
      <c r="LDX907" s="2201"/>
      <c r="LDY907" s="2201"/>
      <c r="LDZ907" s="2201"/>
      <c r="LEA907" s="2201"/>
      <c r="LEB907" s="2201"/>
      <c r="LEC907" s="2201"/>
      <c r="LED907" s="2201"/>
      <c r="LEE907" s="2201"/>
      <c r="LEF907" s="2201"/>
      <c r="LEG907" s="2201"/>
      <c r="LEH907" s="2201"/>
      <c r="LEI907" s="2201"/>
      <c r="LEJ907" s="2201"/>
      <c r="LEK907" s="2201"/>
      <c r="LEL907" s="2201"/>
      <c r="LEM907" s="2201"/>
      <c r="LEN907" s="2201"/>
      <c r="LEO907" s="2201"/>
      <c r="LEP907" s="2201"/>
      <c r="LEQ907" s="2201"/>
      <c r="LER907" s="2201"/>
      <c r="LES907" s="2201"/>
      <c r="LET907" s="2201"/>
      <c r="LEU907" s="2201"/>
      <c r="LEV907" s="2201"/>
      <c r="LEW907" s="2201"/>
      <c r="LEX907" s="2201"/>
      <c r="LEY907" s="2201"/>
      <c r="LEZ907" s="2201"/>
      <c r="LFA907" s="2201"/>
      <c r="LFB907" s="2201"/>
      <c r="LFC907" s="2201"/>
      <c r="LFD907" s="2201"/>
      <c r="LFE907" s="2201"/>
      <c r="LFF907" s="2201"/>
      <c r="LFG907" s="2201"/>
      <c r="LFH907" s="2201"/>
      <c r="LFI907" s="2201"/>
      <c r="LFJ907" s="2201"/>
      <c r="LFK907" s="2201"/>
      <c r="LFL907" s="2201"/>
      <c r="LFM907" s="2201"/>
      <c r="LFN907" s="2201"/>
      <c r="LFO907" s="2201"/>
      <c r="LFP907" s="2201"/>
      <c r="LFQ907" s="2201"/>
      <c r="LFR907" s="2201"/>
      <c r="LFS907" s="2201"/>
      <c r="LFT907" s="2201"/>
      <c r="LFU907" s="2201"/>
      <c r="LFV907" s="2201"/>
      <c r="LFW907" s="2201"/>
      <c r="LFX907" s="2201"/>
      <c r="LFY907" s="2201"/>
      <c r="LFZ907" s="2201"/>
      <c r="LGA907" s="2201"/>
      <c r="LGB907" s="2201"/>
      <c r="LGC907" s="2201"/>
      <c r="LGD907" s="2201"/>
      <c r="LGE907" s="2201"/>
      <c r="LGF907" s="2201"/>
      <c r="LGG907" s="2201"/>
      <c r="LGH907" s="2201"/>
      <c r="LGI907" s="2201"/>
      <c r="LGJ907" s="2201"/>
      <c r="LGK907" s="2201"/>
      <c r="LGL907" s="2201"/>
      <c r="LGM907" s="2201"/>
      <c r="LGN907" s="2201"/>
      <c r="LGO907" s="2201"/>
      <c r="LGP907" s="2201"/>
      <c r="LGQ907" s="2201"/>
      <c r="LGR907" s="2201"/>
      <c r="LGS907" s="2201"/>
      <c r="LGT907" s="2201"/>
      <c r="LGU907" s="2201"/>
      <c r="LGV907" s="2201"/>
      <c r="LGW907" s="2201"/>
      <c r="LGX907" s="2201"/>
      <c r="LGY907" s="2201"/>
      <c r="LGZ907" s="2201"/>
      <c r="LHA907" s="2201"/>
      <c r="LHB907" s="2201"/>
      <c r="LHC907" s="2201"/>
      <c r="LHD907" s="2201"/>
      <c r="LHE907" s="2201"/>
      <c r="LHF907" s="2201"/>
      <c r="LHG907" s="2201"/>
      <c r="LHH907" s="2201"/>
      <c r="LHI907" s="2201"/>
      <c r="LHJ907" s="2201"/>
      <c r="LHK907" s="2201"/>
      <c r="LHL907" s="2201"/>
      <c r="LHM907" s="2201"/>
      <c r="LHN907" s="2201"/>
      <c r="LHO907" s="2201"/>
      <c r="LHP907" s="2201"/>
      <c r="LHQ907" s="2201"/>
      <c r="LHR907" s="2201"/>
      <c r="LHS907" s="2201"/>
      <c r="LHT907" s="2201"/>
      <c r="LHU907" s="2201"/>
      <c r="LHV907" s="2201"/>
      <c r="LHW907" s="2201"/>
      <c r="LHX907" s="2201"/>
      <c r="LHY907" s="2201"/>
      <c r="LHZ907" s="2201"/>
      <c r="LIA907" s="2201"/>
      <c r="LIB907" s="2201"/>
      <c r="LIC907" s="2201"/>
      <c r="LID907" s="2201"/>
      <c r="LIE907" s="2201"/>
      <c r="LIF907" s="2201"/>
      <c r="LIG907" s="2201"/>
      <c r="LIH907" s="2201"/>
      <c r="LII907" s="2201"/>
      <c r="LIJ907" s="2201"/>
      <c r="LIK907" s="2201"/>
      <c r="LIL907" s="2201"/>
      <c r="LIM907" s="2201"/>
      <c r="LIN907" s="2201"/>
      <c r="LIO907" s="2201"/>
      <c r="LIP907" s="2201"/>
      <c r="LIQ907" s="2201"/>
      <c r="LIR907" s="2201"/>
      <c r="LIS907" s="2201"/>
      <c r="LIT907" s="2201"/>
      <c r="LIU907" s="2201"/>
      <c r="LIV907" s="2201"/>
      <c r="LIW907" s="2201"/>
      <c r="LIX907" s="2201"/>
      <c r="LIY907" s="2201"/>
      <c r="LIZ907" s="2201"/>
      <c r="LJA907" s="2201"/>
      <c r="LJB907" s="2201"/>
      <c r="LJC907" s="2201"/>
      <c r="LJD907" s="2201"/>
      <c r="LJE907" s="2201"/>
      <c r="LJF907" s="2201"/>
      <c r="LJG907" s="2201"/>
      <c r="LJH907" s="2201"/>
      <c r="LJI907" s="2201"/>
      <c r="LJJ907" s="2201"/>
      <c r="LJK907" s="2201"/>
      <c r="LJL907" s="2201"/>
      <c r="LJM907" s="2201"/>
      <c r="LJN907" s="2201"/>
      <c r="LJO907" s="2201"/>
      <c r="LJP907" s="2201"/>
      <c r="LJQ907" s="2201"/>
      <c r="LJR907" s="2201"/>
      <c r="LJS907" s="2201"/>
      <c r="LJT907" s="2201"/>
      <c r="LJU907" s="2201"/>
      <c r="LJV907" s="2201"/>
      <c r="LJW907" s="2201"/>
      <c r="LJX907" s="2201"/>
      <c r="LJY907" s="2201"/>
      <c r="LJZ907" s="2201"/>
      <c r="LKA907" s="2201"/>
      <c r="LKB907" s="2201"/>
      <c r="LKC907" s="2201"/>
      <c r="LKD907" s="2201"/>
      <c r="LKE907" s="2201"/>
      <c r="LKF907" s="2201"/>
      <c r="LKG907" s="2201"/>
      <c r="LKH907" s="2201"/>
      <c r="LKI907" s="2201"/>
      <c r="LKJ907" s="2201"/>
      <c r="LKK907" s="2201"/>
      <c r="LKL907" s="2201"/>
      <c r="LKM907" s="2201"/>
      <c r="LKN907" s="2201"/>
      <c r="LKO907" s="2201"/>
      <c r="LKP907" s="2201"/>
      <c r="LKQ907" s="2201"/>
      <c r="LKR907" s="2201"/>
      <c r="LKS907" s="2201"/>
      <c r="LKT907" s="2201"/>
      <c r="LKU907" s="2201"/>
      <c r="LKV907" s="2201"/>
      <c r="LKW907" s="2201"/>
      <c r="LKX907" s="2201"/>
      <c r="LKY907" s="2201"/>
      <c r="LKZ907" s="2201"/>
      <c r="LLA907" s="2201"/>
      <c r="LLB907" s="2201"/>
      <c r="LLC907" s="2201"/>
      <c r="LLD907" s="2201"/>
      <c r="LLE907" s="2201"/>
      <c r="LLF907" s="2201"/>
      <c r="LLG907" s="2201"/>
      <c r="LLH907" s="2201"/>
      <c r="LLI907" s="2201"/>
      <c r="LLJ907" s="2201"/>
      <c r="LLK907" s="2201"/>
      <c r="LLL907" s="2201"/>
      <c r="LLM907" s="2201"/>
      <c r="LLN907" s="2201"/>
      <c r="LLO907" s="2201"/>
      <c r="LLP907" s="2201"/>
      <c r="LLQ907" s="2201"/>
      <c r="LLR907" s="2201"/>
      <c r="LLS907" s="2201"/>
      <c r="LLT907" s="2201"/>
      <c r="LLU907" s="2201"/>
      <c r="LLV907" s="2201"/>
      <c r="LLW907" s="2201"/>
      <c r="LLX907" s="2201"/>
      <c r="LLY907" s="2201"/>
      <c r="LLZ907" s="2201"/>
      <c r="LMA907" s="2201"/>
      <c r="LME907" s="2201"/>
      <c r="LMF907" s="2201"/>
      <c r="LMG907" s="2201"/>
      <c r="LMH907" s="2201"/>
      <c r="LMI907" s="2201"/>
      <c r="LMJ907" s="2201"/>
      <c r="LMK907" s="2201"/>
      <c r="LML907" s="2201"/>
      <c r="LMM907" s="2201"/>
      <c r="LMN907" s="2201"/>
      <c r="LMO907" s="2201"/>
      <c r="LMP907" s="2201"/>
      <c r="LMQ907" s="2201"/>
      <c r="LMR907" s="2201"/>
      <c r="LMS907" s="2201"/>
      <c r="LMT907" s="2201"/>
      <c r="LMU907" s="2201"/>
      <c r="LMV907" s="2201"/>
      <c r="LMW907" s="2201"/>
      <c r="LMX907" s="2201"/>
      <c r="LMY907" s="2201"/>
      <c r="LMZ907" s="2201"/>
      <c r="LNA907" s="2201"/>
      <c r="LNB907" s="2201"/>
      <c r="LNC907" s="2201"/>
      <c r="LND907" s="2201"/>
      <c r="LNE907" s="2201"/>
      <c r="LNF907" s="2201"/>
      <c r="LNG907" s="2201"/>
      <c r="LNH907" s="2201"/>
      <c r="LNI907" s="2201"/>
      <c r="LNJ907" s="2201"/>
      <c r="LNK907" s="2201"/>
      <c r="LNL907" s="2201"/>
      <c r="LNM907" s="2201"/>
      <c r="LNN907" s="2201"/>
      <c r="LNO907" s="2201"/>
      <c r="LNP907" s="2201"/>
      <c r="LNQ907" s="2201"/>
      <c r="LNR907" s="2201"/>
      <c r="LNS907" s="2201"/>
      <c r="LNT907" s="2201"/>
      <c r="LNU907" s="2201"/>
      <c r="LNV907" s="2201"/>
      <c r="LNW907" s="2201"/>
      <c r="LNX907" s="2201"/>
      <c r="LNY907" s="2201"/>
      <c r="LNZ907" s="2201"/>
      <c r="LOA907" s="2201"/>
      <c r="LOB907" s="2201"/>
      <c r="LOC907" s="2201"/>
      <c r="LOD907" s="2201"/>
      <c r="LOE907" s="2201"/>
      <c r="LOF907" s="2201"/>
      <c r="LOG907" s="2201"/>
      <c r="LOH907" s="2201"/>
      <c r="LOI907" s="2201"/>
      <c r="LOJ907" s="2201"/>
      <c r="LOK907" s="2201"/>
      <c r="LOL907" s="2201"/>
      <c r="LOM907" s="2201"/>
      <c r="LON907" s="2201"/>
      <c r="LOO907" s="2201"/>
      <c r="LOP907" s="2201"/>
      <c r="LOQ907" s="2201"/>
      <c r="LOR907" s="2201"/>
      <c r="LOS907" s="2201"/>
      <c r="LOT907" s="2201"/>
      <c r="LOU907" s="2201"/>
      <c r="LOV907" s="2201"/>
      <c r="LOW907" s="2201"/>
      <c r="LOX907" s="2201"/>
      <c r="LOY907" s="2201"/>
      <c r="LOZ907" s="2201"/>
      <c r="LPA907" s="2201"/>
      <c r="LPB907" s="2201"/>
      <c r="LPC907" s="2201"/>
      <c r="LPD907" s="2201"/>
      <c r="LPE907" s="2201"/>
      <c r="LPF907" s="2201"/>
      <c r="LPG907" s="2201"/>
      <c r="LPH907" s="2201"/>
      <c r="LPI907" s="2201"/>
      <c r="LPJ907" s="2201"/>
      <c r="LPK907" s="2201"/>
      <c r="LPL907" s="2201"/>
      <c r="LPM907" s="2201"/>
      <c r="LPN907" s="2201"/>
      <c r="LPO907" s="2201"/>
      <c r="LPP907" s="2201"/>
      <c r="LPQ907" s="2201"/>
      <c r="LPR907" s="2201"/>
      <c r="LPS907" s="2201"/>
      <c r="LPT907" s="2201"/>
      <c r="LPU907" s="2201"/>
      <c r="LPV907" s="2201"/>
      <c r="LPW907" s="2201"/>
      <c r="LPX907" s="2201"/>
      <c r="LPY907" s="2201"/>
      <c r="LPZ907" s="2201"/>
      <c r="LQA907" s="2201"/>
      <c r="LQB907" s="2201"/>
      <c r="LQC907" s="2201"/>
      <c r="LQD907" s="2201"/>
      <c r="LQE907" s="2201"/>
      <c r="LQF907" s="2201"/>
      <c r="LQG907" s="2201"/>
      <c r="LQH907" s="2201"/>
      <c r="LQI907" s="2201"/>
      <c r="LQJ907" s="2201"/>
      <c r="LQK907" s="2201"/>
      <c r="LQL907" s="2201"/>
      <c r="LQM907" s="2201"/>
      <c r="LQN907" s="2201"/>
      <c r="LQO907" s="2201"/>
      <c r="LQP907" s="2201"/>
      <c r="LQQ907" s="2201"/>
      <c r="LQR907" s="2201"/>
      <c r="LQS907" s="2201"/>
      <c r="LQT907" s="2201"/>
      <c r="LQU907" s="2201"/>
      <c r="LQV907" s="2201"/>
      <c r="LQW907" s="2201"/>
      <c r="LQX907" s="2201"/>
      <c r="LQY907" s="2201"/>
      <c r="LQZ907" s="2201"/>
      <c r="LRA907" s="2201"/>
      <c r="LRB907" s="2201"/>
      <c r="LRC907" s="2201"/>
      <c r="LRD907" s="2201"/>
      <c r="LRE907" s="2201"/>
      <c r="LRF907" s="2201"/>
      <c r="LRG907" s="2201"/>
      <c r="LRH907" s="2201"/>
      <c r="LRI907" s="2201"/>
      <c r="LRJ907" s="2201"/>
      <c r="LRK907" s="2201"/>
      <c r="LRL907" s="2201"/>
      <c r="LRM907" s="2201"/>
      <c r="LRN907" s="2201"/>
      <c r="LRO907" s="2201"/>
      <c r="LRP907" s="2201"/>
      <c r="LRQ907" s="2201"/>
      <c r="LRR907" s="2201"/>
      <c r="LRS907" s="2201"/>
      <c r="LRT907" s="2201"/>
      <c r="LRU907" s="2201"/>
      <c r="LRV907" s="2201"/>
      <c r="LRW907" s="2201"/>
      <c r="LRX907" s="2201"/>
      <c r="LRY907" s="2201"/>
      <c r="LRZ907" s="2201"/>
      <c r="LSA907" s="2201"/>
      <c r="LSB907" s="2201"/>
      <c r="LSC907" s="2201"/>
      <c r="LSD907" s="2201"/>
      <c r="LSE907" s="2201"/>
      <c r="LSF907" s="2201"/>
      <c r="LSG907" s="2201"/>
      <c r="LSH907" s="2201"/>
      <c r="LSI907" s="2201"/>
      <c r="LSJ907" s="2201"/>
      <c r="LSK907" s="2201"/>
      <c r="LSL907" s="2201"/>
      <c r="LSM907" s="2201"/>
      <c r="LSN907" s="2201"/>
      <c r="LSO907" s="2201"/>
      <c r="LSP907" s="2201"/>
      <c r="LSQ907" s="2201"/>
      <c r="LSR907" s="2201"/>
      <c r="LSS907" s="2201"/>
      <c r="LST907" s="2201"/>
      <c r="LSU907" s="2201"/>
      <c r="LSV907" s="2201"/>
      <c r="LSW907" s="2201"/>
      <c r="LSX907" s="2201"/>
      <c r="LSY907" s="2201"/>
      <c r="LSZ907" s="2201"/>
      <c r="LTA907" s="2201"/>
      <c r="LTB907" s="2201"/>
      <c r="LTC907" s="2201"/>
      <c r="LTD907" s="2201"/>
      <c r="LTE907" s="2201"/>
      <c r="LTF907" s="2201"/>
      <c r="LTG907" s="2201"/>
      <c r="LTH907" s="2201"/>
      <c r="LTI907" s="2201"/>
      <c r="LTJ907" s="2201"/>
      <c r="LTK907" s="2201"/>
      <c r="LTL907" s="2201"/>
      <c r="LTM907" s="2201"/>
      <c r="LTN907" s="2201"/>
      <c r="LTO907" s="2201"/>
      <c r="LTP907" s="2201"/>
      <c r="LTQ907" s="2201"/>
      <c r="LTR907" s="2201"/>
      <c r="LTS907" s="2201"/>
      <c r="LTT907" s="2201"/>
      <c r="LTU907" s="2201"/>
      <c r="LTV907" s="2201"/>
      <c r="LTW907" s="2201"/>
      <c r="LTX907" s="2201"/>
      <c r="LTY907" s="2201"/>
      <c r="LTZ907" s="2201"/>
      <c r="LUA907" s="2201"/>
      <c r="LUB907" s="2201"/>
      <c r="LUC907" s="2201"/>
      <c r="LUD907" s="2201"/>
      <c r="LUE907" s="2201"/>
      <c r="LUF907" s="2201"/>
      <c r="LUG907" s="2201"/>
      <c r="LUH907" s="2201"/>
      <c r="LUI907" s="2201"/>
      <c r="LUJ907" s="2201"/>
      <c r="LUK907" s="2201"/>
      <c r="LUL907" s="2201"/>
      <c r="LUM907" s="2201"/>
      <c r="LUN907" s="2201"/>
      <c r="LUO907" s="2201"/>
      <c r="LUP907" s="2201"/>
      <c r="LUQ907" s="2201"/>
      <c r="LUR907" s="2201"/>
      <c r="LUS907" s="2201"/>
      <c r="LUT907" s="2201"/>
      <c r="LUU907" s="2201"/>
      <c r="LUV907" s="2201"/>
      <c r="LUW907" s="2201"/>
      <c r="LUX907" s="2201"/>
      <c r="LUY907" s="2201"/>
      <c r="LUZ907" s="2201"/>
      <c r="LVA907" s="2201"/>
      <c r="LVB907" s="2201"/>
      <c r="LVC907" s="2201"/>
      <c r="LVD907" s="2201"/>
      <c r="LVE907" s="2201"/>
      <c r="LVF907" s="2201"/>
      <c r="LVG907" s="2201"/>
      <c r="LVH907" s="2201"/>
      <c r="LVI907" s="2201"/>
      <c r="LVJ907" s="2201"/>
      <c r="LVK907" s="2201"/>
      <c r="LVL907" s="2201"/>
      <c r="LVM907" s="2201"/>
      <c r="LVN907" s="2201"/>
      <c r="LVO907" s="2201"/>
      <c r="LVP907" s="2201"/>
      <c r="LVQ907" s="2201"/>
      <c r="LVR907" s="2201"/>
      <c r="LVS907" s="2201"/>
      <c r="LVT907" s="2201"/>
      <c r="LVU907" s="2201"/>
      <c r="LVV907" s="2201"/>
      <c r="LVW907" s="2201"/>
      <c r="LWA907" s="2201"/>
      <c r="LWB907" s="2201"/>
      <c r="LWC907" s="2201"/>
      <c r="LWD907" s="2201"/>
      <c r="LWE907" s="2201"/>
      <c r="LWF907" s="2201"/>
      <c r="LWG907" s="2201"/>
      <c r="LWH907" s="2201"/>
      <c r="LWI907" s="2201"/>
      <c r="LWJ907" s="2201"/>
      <c r="LWK907" s="2201"/>
      <c r="LWL907" s="2201"/>
      <c r="LWM907" s="2201"/>
      <c r="LWN907" s="2201"/>
      <c r="LWO907" s="2201"/>
      <c r="LWP907" s="2201"/>
      <c r="LWQ907" s="2201"/>
      <c r="LWR907" s="2201"/>
      <c r="LWS907" s="2201"/>
      <c r="LWT907" s="2201"/>
      <c r="LWU907" s="2201"/>
      <c r="LWV907" s="2201"/>
      <c r="LWW907" s="2201"/>
      <c r="LWX907" s="2201"/>
      <c r="LWY907" s="2201"/>
      <c r="LWZ907" s="2201"/>
      <c r="LXA907" s="2201"/>
      <c r="LXB907" s="2201"/>
      <c r="LXC907" s="2201"/>
      <c r="LXD907" s="2201"/>
      <c r="LXE907" s="2201"/>
      <c r="LXF907" s="2201"/>
      <c r="LXG907" s="2201"/>
      <c r="LXH907" s="2201"/>
      <c r="LXI907" s="2201"/>
      <c r="LXJ907" s="2201"/>
      <c r="LXK907" s="2201"/>
      <c r="LXL907" s="2201"/>
      <c r="LXM907" s="2201"/>
      <c r="LXN907" s="2201"/>
      <c r="LXO907" s="2201"/>
      <c r="LXP907" s="2201"/>
      <c r="LXQ907" s="2201"/>
      <c r="LXR907" s="2201"/>
      <c r="LXS907" s="2201"/>
      <c r="LXT907" s="2201"/>
      <c r="LXU907" s="2201"/>
      <c r="LXV907" s="2201"/>
      <c r="LXW907" s="2201"/>
      <c r="LXX907" s="2201"/>
      <c r="LXY907" s="2201"/>
      <c r="LXZ907" s="2201"/>
      <c r="LYA907" s="2201"/>
      <c r="LYB907" s="2201"/>
      <c r="LYC907" s="2201"/>
      <c r="LYD907" s="2201"/>
      <c r="LYE907" s="2201"/>
      <c r="LYF907" s="2201"/>
      <c r="LYG907" s="2201"/>
      <c r="LYH907" s="2201"/>
      <c r="LYI907" s="2201"/>
      <c r="LYJ907" s="2201"/>
      <c r="LYK907" s="2201"/>
      <c r="LYL907" s="2201"/>
      <c r="LYM907" s="2201"/>
      <c r="LYN907" s="2201"/>
      <c r="LYO907" s="2201"/>
      <c r="LYP907" s="2201"/>
      <c r="LYQ907" s="2201"/>
      <c r="LYR907" s="2201"/>
      <c r="LYS907" s="2201"/>
      <c r="LYT907" s="2201"/>
      <c r="LYU907" s="2201"/>
      <c r="LYV907" s="2201"/>
      <c r="LYW907" s="2201"/>
      <c r="LYX907" s="2201"/>
      <c r="LYY907" s="2201"/>
      <c r="LYZ907" s="2201"/>
      <c r="LZA907" s="2201"/>
      <c r="LZB907" s="2201"/>
      <c r="LZC907" s="2201"/>
      <c r="LZD907" s="2201"/>
      <c r="LZE907" s="2201"/>
      <c r="LZF907" s="2201"/>
      <c r="LZG907" s="2201"/>
      <c r="LZH907" s="2201"/>
      <c r="LZI907" s="2201"/>
      <c r="LZJ907" s="2201"/>
      <c r="LZK907" s="2201"/>
      <c r="LZL907" s="2201"/>
      <c r="LZM907" s="2201"/>
      <c r="LZN907" s="2201"/>
      <c r="LZO907" s="2201"/>
      <c r="LZP907" s="2201"/>
      <c r="LZQ907" s="2201"/>
      <c r="LZR907" s="2201"/>
      <c r="LZS907" s="2201"/>
      <c r="LZT907" s="2201"/>
      <c r="LZU907" s="2201"/>
      <c r="LZV907" s="2201"/>
      <c r="LZW907" s="2201"/>
      <c r="LZX907" s="2201"/>
      <c r="LZY907" s="2201"/>
      <c r="LZZ907" s="2201"/>
      <c r="MAA907" s="2201"/>
      <c r="MAB907" s="2201"/>
      <c r="MAC907" s="2201"/>
      <c r="MAD907" s="2201"/>
      <c r="MAE907" s="2201"/>
      <c r="MAF907" s="2201"/>
      <c r="MAG907" s="2201"/>
      <c r="MAH907" s="2201"/>
      <c r="MAI907" s="2201"/>
      <c r="MAJ907" s="2201"/>
      <c r="MAK907" s="2201"/>
      <c r="MAL907" s="2201"/>
      <c r="MAM907" s="2201"/>
      <c r="MAN907" s="2201"/>
      <c r="MAO907" s="2201"/>
      <c r="MAP907" s="2201"/>
      <c r="MAQ907" s="2201"/>
      <c r="MAR907" s="2201"/>
      <c r="MAS907" s="2201"/>
      <c r="MAT907" s="2201"/>
      <c r="MAU907" s="2201"/>
      <c r="MAV907" s="2201"/>
      <c r="MAW907" s="2201"/>
      <c r="MAX907" s="2201"/>
      <c r="MAY907" s="2201"/>
      <c r="MAZ907" s="2201"/>
      <c r="MBA907" s="2201"/>
      <c r="MBB907" s="2201"/>
      <c r="MBC907" s="2201"/>
      <c r="MBD907" s="2201"/>
      <c r="MBE907" s="2201"/>
      <c r="MBF907" s="2201"/>
      <c r="MBG907" s="2201"/>
      <c r="MBH907" s="2201"/>
      <c r="MBI907" s="2201"/>
      <c r="MBJ907" s="2201"/>
      <c r="MBK907" s="2201"/>
      <c r="MBL907" s="2201"/>
      <c r="MBM907" s="2201"/>
      <c r="MBN907" s="2201"/>
      <c r="MBO907" s="2201"/>
      <c r="MBP907" s="2201"/>
      <c r="MBQ907" s="2201"/>
      <c r="MBR907" s="2201"/>
      <c r="MBS907" s="2201"/>
      <c r="MBT907" s="2201"/>
      <c r="MBU907" s="2201"/>
      <c r="MBV907" s="2201"/>
      <c r="MBW907" s="2201"/>
      <c r="MBX907" s="2201"/>
      <c r="MBY907" s="2201"/>
      <c r="MBZ907" s="2201"/>
      <c r="MCA907" s="2201"/>
      <c r="MCB907" s="2201"/>
      <c r="MCC907" s="2201"/>
      <c r="MCD907" s="2201"/>
      <c r="MCE907" s="2201"/>
      <c r="MCF907" s="2201"/>
      <c r="MCG907" s="2201"/>
      <c r="MCH907" s="2201"/>
      <c r="MCI907" s="2201"/>
      <c r="MCJ907" s="2201"/>
      <c r="MCK907" s="2201"/>
      <c r="MCL907" s="2201"/>
      <c r="MCM907" s="2201"/>
      <c r="MCN907" s="2201"/>
      <c r="MCO907" s="2201"/>
      <c r="MCP907" s="2201"/>
      <c r="MCQ907" s="2201"/>
      <c r="MCR907" s="2201"/>
      <c r="MCS907" s="2201"/>
      <c r="MCT907" s="2201"/>
      <c r="MCU907" s="2201"/>
      <c r="MCV907" s="2201"/>
      <c r="MCW907" s="2201"/>
      <c r="MCX907" s="2201"/>
      <c r="MCY907" s="2201"/>
      <c r="MCZ907" s="2201"/>
      <c r="MDA907" s="2201"/>
      <c r="MDB907" s="2201"/>
      <c r="MDC907" s="2201"/>
      <c r="MDD907" s="2201"/>
      <c r="MDE907" s="2201"/>
      <c r="MDF907" s="2201"/>
      <c r="MDG907" s="2201"/>
      <c r="MDH907" s="2201"/>
      <c r="MDI907" s="2201"/>
      <c r="MDJ907" s="2201"/>
      <c r="MDK907" s="2201"/>
      <c r="MDL907" s="2201"/>
      <c r="MDM907" s="2201"/>
      <c r="MDN907" s="2201"/>
      <c r="MDO907" s="2201"/>
      <c r="MDP907" s="2201"/>
      <c r="MDQ907" s="2201"/>
      <c r="MDR907" s="2201"/>
      <c r="MDS907" s="2201"/>
      <c r="MDT907" s="2201"/>
      <c r="MDU907" s="2201"/>
      <c r="MDV907" s="2201"/>
      <c r="MDW907" s="2201"/>
      <c r="MDX907" s="2201"/>
      <c r="MDY907" s="2201"/>
      <c r="MDZ907" s="2201"/>
      <c r="MEA907" s="2201"/>
      <c r="MEB907" s="2201"/>
      <c r="MEC907" s="2201"/>
      <c r="MED907" s="2201"/>
      <c r="MEE907" s="2201"/>
      <c r="MEF907" s="2201"/>
      <c r="MEG907" s="2201"/>
      <c r="MEH907" s="2201"/>
      <c r="MEI907" s="2201"/>
      <c r="MEJ907" s="2201"/>
      <c r="MEK907" s="2201"/>
      <c r="MEL907" s="2201"/>
      <c r="MEM907" s="2201"/>
      <c r="MEN907" s="2201"/>
      <c r="MEO907" s="2201"/>
      <c r="MEP907" s="2201"/>
      <c r="MEQ907" s="2201"/>
      <c r="MER907" s="2201"/>
      <c r="MES907" s="2201"/>
      <c r="MET907" s="2201"/>
      <c r="MEU907" s="2201"/>
      <c r="MEV907" s="2201"/>
      <c r="MEW907" s="2201"/>
      <c r="MEX907" s="2201"/>
      <c r="MEY907" s="2201"/>
      <c r="MEZ907" s="2201"/>
      <c r="MFA907" s="2201"/>
      <c r="MFB907" s="2201"/>
      <c r="MFC907" s="2201"/>
      <c r="MFD907" s="2201"/>
      <c r="MFE907" s="2201"/>
      <c r="MFF907" s="2201"/>
      <c r="MFG907" s="2201"/>
      <c r="MFH907" s="2201"/>
      <c r="MFI907" s="2201"/>
      <c r="MFJ907" s="2201"/>
      <c r="MFK907" s="2201"/>
      <c r="MFL907" s="2201"/>
      <c r="MFM907" s="2201"/>
      <c r="MFN907" s="2201"/>
      <c r="MFO907" s="2201"/>
      <c r="MFP907" s="2201"/>
      <c r="MFQ907" s="2201"/>
      <c r="MFR907" s="2201"/>
      <c r="MFS907" s="2201"/>
      <c r="MFW907" s="2201"/>
      <c r="MFX907" s="2201"/>
      <c r="MFY907" s="2201"/>
      <c r="MFZ907" s="2201"/>
      <c r="MGA907" s="2201"/>
      <c r="MGB907" s="2201"/>
      <c r="MGC907" s="2201"/>
      <c r="MGD907" s="2201"/>
      <c r="MGE907" s="2201"/>
      <c r="MGF907" s="2201"/>
      <c r="MGG907" s="2201"/>
      <c r="MGH907" s="2201"/>
      <c r="MGI907" s="2201"/>
      <c r="MGJ907" s="2201"/>
      <c r="MGK907" s="2201"/>
      <c r="MGL907" s="2201"/>
      <c r="MGM907" s="2201"/>
      <c r="MGN907" s="2201"/>
      <c r="MGO907" s="2201"/>
      <c r="MGP907" s="2201"/>
      <c r="MGQ907" s="2201"/>
      <c r="MGR907" s="2201"/>
      <c r="MGS907" s="2201"/>
      <c r="MGT907" s="2201"/>
      <c r="MGU907" s="2201"/>
      <c r="MGV907" s="2201"/>
      <c r="MGW907" s="2201"/>
      <c r="MGX907" s="2201"/>
      <c r="MGY907" s="2201"/>
      <c r="MGZ907" s="2201"/>
      <c r="MHA907" s="2201"/>
      <c r="MHB907" s="2201"/>
      <c r="MHC907" s="2201"/>
      <c r="MHD907" s="2201"/>
      <c r="MHE907" s="2201"/>
      <c r="MHF907" s="2201"/>
      <c r="MHG907" s="2201"/>
      <c r="MHH907" s="2201"/>
      <c r="MHI907" s="2201"/>
      <c r="MHJ907" s="2201"/>
      <c r="MHK907" s="2201"/>
      <c r="MHL907" s="2201"/>
      <c r="MHM907" s="2201"/>
      <c r="MHN907" s="2201"/>
      <c r="MHO907" s="2201"/>
      <c r="MHP907" s="2201"/>
      <c r="MHQ907" s="2201"/>
      <c r="MHR907" s="2201"/>
      <c r="MHS907" s="2201"/>
      <c r="MHT907" s="2201"/>
      <c r="MHU907" s="2201"/>
      <c r="MHV907" s="2201"/>
      <c r="MHW907" s="2201"/>
      <c r="MHX907" s="2201"/>
      <c r="MHY907" s="2201"/>
      <c r="MHZ907" s="2201"/>
      <c r="MIA907" s="2201"/>
      <c r="MIB907" s="2201"/>
      <c r="MIC907" s="2201"/>
      <c r="MID907" s="2201"/>
      <c r="MIE907" s="2201"/>
      <c r="MIF907" s="2201"/>
      <c r="MIG907" s="2201"/>
      <c r="MIH907" s="2201"/>
      <c r="MII907" s="2201"/>
      <c r="MIJ907" s="2201"/>
      <c r="MIK907" s="2201"/>
      <c r="MIL907" s="2201"/>
      <c r="MIM907" s="2201"/>
      <c r="MIN907" s="2201"/>
      <c r="MIO907" s="2201"/>
      <c r="MIP907" s="2201"/>
      <c r="MIQ907" s="2201"/>
      <c r="MIR907" s="2201"/>
      <c r="MIS907" s="2201"/>
      <c r="MIT907" s="2201"/>
      <c r="MIU907" s="2201"/>
      <c r="MIV907" s="2201"/>
      <c r="MIW907" s="2201"/>
      <c r="MIX907" s="2201"/>
      <c r="MIY907" s="2201"/>
      <c r="MIZ907" s="2201"/>
      <c r="MJA907" s="2201"/>
      <c r="MJB907" s="2201"/>
      <c r="MJC907" s="2201"/>
      <c r="MJD907" s="2201"/>
      <c r="MJE907" s="2201"/>
      <c r="MJF907" s="2201"/>
      <c r="MJG907" s="2201"/>
      <c r="MJH907" s="2201"/>
      <c r="MJI907" s="2201"/>
      <c r="MJJ907" s="2201"/>
      <c r="MJK907" s="2201"/>
      <c r="MJL907" s="2201"/>
      <c r="MJM907" s="2201"/>
      <c r="MJN907" s="2201"/>
      <c r="MJO907" s="2201"/>
      <c r="MJP907" s="2201"/>
      <c r="MJQ907" s="2201"/>
      <c r="MJR907" s="2201"/>
      <c r="MJS907" s="2201"/>
      <c r="MJT907" s="2201"/>
      <c r="MJU907" s="2201"/>
      <c r="MJV907" s="2201"/>
      <c r="MJW907" s="2201"/>
      <c r="MJX907" s="2201"/>
      <c r="MJY907" s="2201"/>
      <c r="MJZ907" s="2201"/>
      <c r="MKA907" s="2201"/>
      <c r="MKB907" s="2201"/>
      <c r="MKC907" s="2201"/>
      <c r="MKD907" s="2201"/>
      <c r="MKE907" s="2201"/>
      <c r="MKF907" s="2201"/>
      <c r="MKG907" s="2201"/>
      <c r="MKH907" s="2201"/>
      <c r="MKI907" s="2201"/>
      <c r="MKJ907" s="2201"/>
      <c r="MKK907" s="2201"/>
      <c r="MKL907" s="2201"/>
      <c r="MKM907" s="2201"/>
      <c r="MKN907" s="2201"/>
      <c r="MKO907" s="2201"/>
      <c r="MKP907" s="2201"/>
      <c r="MKQ907" s="2201"/>
      <c r="MKR907" s="2201"/>
      <c r="MKS907" s="2201"/>
      <c r="MKT907" s="2201"/>
      <c r="MKU907" s="2201"/>
      <c r="MKV907" s="2201"/>
      <c r="MKW907" s="2201"/>
      <c r="MKX907" s="2201"/>
      <c r="MKY907" s="2201"/>
      <c r="MKZ907" s="2201"/>
      <c r="MLA907" s="2201"/>
      <c r="MLB907" s="2201"/>
      <c r="MLC907" s="2201"/>
      <c r="MLD907" s="2201"/>
      <c r="MLE907" s="2201"/>
      <c r="MLF907" s="2201"/>
      <c r="MLG907" s="2201"/>
      <c r="MLH907" s="2201"/>
      <c r="MLI907" s="2201"/>
      <c r="MLJ907" s="2201"/>
      <c r="MLK907" s="2201"/>
      <c r="MLL907" s="2201"/>
      <c r="MLM907" s="2201"/>
      <c r="MLN907" s="2201"/>
      <c r="MLO907" s="2201"/>
      <c r="MLP907" s="2201"/>
      <c r="MLQ907" s="2201"/>
      <c r="MLR907" s="2201"/>
      <c r="MLS907" s="2201"/>
      <c r="MLT907" s="2201"/>
      <c r="MLU907" s="2201"/>
      <c r="MLV907" s="2201"/>
      <c r="MLW907" s="2201"/>
      <c r="MLX907" s="2201"/>
      <c r="MLY907" s="2201"/>
      <c r="MLZ907" s="2201"/>
      <c r="MMA907" s="2201"/>
      <c r="MMB907" s="2201"/>
      <c r="MMC907" s="2201"/>
      <c r="MMD907" s="2201"/>
      <c r="MME907" s="2201"/>
      <c r="MMF907" s="2201"/>
      <c r="MMG907" s="2201"/>
      <c r="MMH907" s="2201"/>
      <c r="MMI907" s="2201"/>
      <c r="MMJ907" s="2201"/>
      <c r="MMK907" s="2201"/>
      <c r="MML907" s="2201"/>
      <c r="MMM907" s="2201"/>
      <c r="MMN907" s="2201"/>
      <c r="MMO907" s="2201"/>
      <c r="MMP907" s="2201"/>
      <c r="MMQ907" s="2201"/>
      <c r="MMR907" s="2201"/>
      <c r="MMS907" s="2201"/>
      <c r="MMT907" s="2201"/>
      <c r="MMU907" s="2201"/>
      <c r="MMV907" s="2201"/>
      <c r="MMW907" s="2201"/>
      <c r="MMX907" s="2201"/>
      <c r="MMY907" s="2201"/>
      <c r="MMZ907" s="2201"/>
      <c r="MNA907" s="2201"/>
      <c r="MNB907" s="2201"/>
      <c r="MNC907" s="2201"/>
      <c r="MND907" s="2201"/>
      <c r="MNE907" s="2201"/>
      <c r="MNF907" s="2201"/>
      <c r="MNG907" s="2201"/>
      <c r="MNH907" s="2201"/>
      <c r="MNI907" s="2201"/>
      <c r="MNJ907" s="2201"/>
      <c r="MNK907" s="2201"/>
      <c r="MNL907" s="2201"/>
      <c r="MNM907" s="2201"/>
      <c r="MNN907" s="2201"/>
      <c r="MNO907" s="2201"/>
      <c r="MNP907" s="2201"/>
      <c r="MNQ907" s="2201"/>
      <c r="MNR907" s="2201"/>
      <c r="MNS907" s="2201"/>
      <c r="MNT907" s="2201"/>
      <c r="MNU907" s="2201"/>
      <c r="MNV907" s="2201"/>
      <c r="MNW907" s="2201"/>
      <c r="MNX907" s="2201"/>
      <c r="MNY907" s="2201"/>
      <c r="MNZ907" s="2201"/>
      <c r="MOA907" s="2201"/>
      <c r="MOB907" s="2201"/>
      <c r="MOC907" s="2201"/>
      <c r="MOD907" s="2201"/>
      <c r="MOE907" s="2201"/>
      <c r="MOF907" s="2201"/>
      <c r="MOG907" s="2201"/>
      <c r="MOH907" s="2201"/>
      <c r="MOI907" s="2201"/>
      <c r="MOJ907" s="2201"/>
      <c r="MOK907" s="2201"/>
      <c r="MOL907" s="2201"/>
      <c r="MOM907" s="2201"/>
      <c r="MON907" s="2201"/>
      <c r="MOO907" s="2201"/>
      <c r="MOP907" s="2201"/>
      <c r="MOQ907" s="2201"/>
      <c r="MOR907" s="2201"/>
      <c r="MOS907" s="2201"/>
      <c r="MOT907" s="2201"/>
      <c r="MOU907" s="2201"/>
      <c r="MOV907" s="2201"/>
      <c r="MOW907" s="2201"/>
      <c r="MOX907" s="2201"/>
      <c r="MOY907" s="2201"/>
      <c r="MOZ907" s="2201"/>
      <c r="MPA907" s="2201"/>
      <c r="MPB907" s="2201"/>
      <c r="MPC907" s="2201"/>
      <c r="MPD907" s="2201"/>
      <c r="MPE907" s="2201"/>
      <c r="MPF907" s="2201"/>
      <c r="MPG907" s="2201"/>
      <c r="MPH907" s="2201"/>
      <c r="MPI907" s="2201"/>
      <c r="MPJ907" s="2201"/>
      <c r="MPK907" s="2201"/>
      <c r="MPL907" s="2201"/>
      <c r="MPM907" s="2201"/>
      <c r="MPN907" s="2201"/>
      <c r="MPO907" s="2201"/>
      <c r="MPS907" s="2201"/>
      <c r="MPT907" s="2201"/>
      <c r="MPU907" s="2201"/>
      <c r="MPV907" s="2201"/>
      <c r="MPW907" s="2201"/>
      <c r="MPX907" s="2201"/>
      <c r="MPY907" s="2201"/>
      <c r="MPZ907" s="2201"/>
      <c r="MQA907" s="2201"/>
      <c r="MQB907" s="2201"/>
      <c r="MQC907" s="2201"/>
      <c r="MQD907" s="2201"/>
      <c r="MQE907" s="2201"/>
      <c r="MQF907" s="2201"/>
      <c r="MQG907" s="2201"/>
      <c r="MQH907" s="2201"/>
      <c r="MQI907" s="2201"/>
      <c r="MQJ907" s="2201"/>
      <c r="MQK907" s="2201"/>
      <c r="MQL907" s="2201"/>
      <c r="MQM907" s="2201"/>
      <c r="MQN907" s="2201"/>
      <c r="MQO907" s="2201"/>
      <c r="MQP907" s="2201"/>
      <c r="MQQ907" s="2201"/>
      <c r="MQR907" s="2201"/>
      <c r="MQS907" s="2201"/>
      <c r="MQT907" s="2201"/>
      <c r="MQU907" s="2201"/>
      <c r="MQV907" s="2201"/>
      <c r="MQW907" s="2201"/>
      <c r="MQX907" s="2201"/>
      <c r="MQY907" s="2201"/>
      <c r="MQZ907" s="2201"/>
      <c r="MRA907" s="2201"/>
      <c r="MRB907" s="2201"/>
      <c r="MRC907" s="2201"/>
      <c r="MRD907" s="2201"/>
      <c r="MRE907" s="2201"/>
      <c r="MRF907" s="2201"/>
      <c r="MRG907" s="2201"/>
      <c r="MRH907" s="2201"/>
      <c r="MRI907" s="2201"/>
      <c r="MRJ907" s="2201"/>
      <c r="MRK907" s="2201"/>
      <c r="MRL907" s="2201"/>
      <c r="MRM907" s="2201"/>
      <c r="MRN907" s="2201"/>
      <c r="MRO907" s="2201"/>
      <c r="MRP907" s="2201"/>
      <c r="MRQ907" s="2201"/>
      <c r="MRR907" s="2201"/>
      <c r="MRS907" s="2201"/>
      <c r="MRT907" s="2201"/>
      <c r="MRU907" s="2201"/>
      <c r="MRV907" s="2201"/>
      <c r="MRW907" s="2201"/>
      <c r="MRX907" s="2201"/>
      <c r="MRY907" s="2201"/>
      <c r="MRZ907" s="2201"/>
      <c r="MSA907" s="2201"/>
      <c r="MSB907" s="2201"/>
      <c r="MSC907" s="2201"/>
      <c r="MSD907" s="2201"/>
      <c r="MSE907" s="2201"/>
      <c r="MSF907" s="2201"/>
      <c r="MSG907" s="2201"/>
      <c r="MSH907" s="2201"/>
      <c r="MSI907" s="2201"/>
      <c r="MSJ907" s="2201"/>
      <c r="MSK907" s="2201"/>
      <c r="MSL907" s="2201"/>
      <c r="MSM907" s="2201"/>
      <c r="MSN907" s="2201"/>
      <c r="MSO907" s="2201"/>
      <c r="MSP907" s="2201"/>
      <c r="MSQ907" s="2201"/>
      <c r="MSR907" s="2201"/>
      <c r="MSS907" s="2201"/>
      <c r="MST907" s="2201"/>
      <c r="MSU907" s="2201"/>
      <c r="MSV907" s="2201"/>
      <c r="MSW907" s="2201"/>
      <c r="MSX907" s="2201"/>
      <c r="MSY907" s="2201"/>
      <c r="MSZ907" s="2201"/>
      <c r="MTA907" s="2201"/>
      <c r="MTB907" s="2201"/>
      <c r="MTC907" s="2201"/>
      <c r="MTD907" s="2201"/>
      <c r="MTE907" s="2201"/>
      <c r="MTF907" s="2201"/>
      <c r="MTG907" s="2201"/>
      <c r="MTH907" s="2201"/>
      <c r="MTI907" s="2201"/>
      <c r="MTJ907" s="2201"/>
      <c r="MTK907" s="2201"/>
      <c r="MTL907" s="2201"/>
      <c r="MTM907" s="2201"/>
      <c r="MTN907" s="2201"/>
      <c r="MTO907" s="2201"/>
      <c r="MTP907" s="2201"/>
      <c r="MTQ907" s="2201"/>
      <c r="MTR907" s="2201"/>
      <c r="MTS907" s="2201"/>
      <c r="MTT907" s="2201"/>
      <c r="MTU907" s="2201"/>
      <c r="MTV907" s="2201"/>
      <c r="MTW907" s="2201"/>
      <c r="MTX907" s="2201"/>
      <c r="MTY907" s="2201"/>
      <c r="MTZ907" s="2201"/>
      <c r="MUA907" s="2201"/>
      <c r="MUB907" s="2201"/>
      <c r="MUC907" s="2201"/>
      <c r="MUD907" s="2201"/>
      <c r="MUE907" s="2201"/>
      <c r="MUF907" s="2201"/>
      <c r="MUG907" s="2201"/>
      <c r="MUH907" s="2201"/>
      <c r="MUI907" s="2201"/>
      <c r="MUJ907" s="2201"/>
      <c r="MUK907" s="2201"/>
      <c r="MUL907" s="2201"/>
      <c r="MUM907" s="2201"/>
      <c r="MUN907" s="2201"/>
      <c r="MUO907" s="2201"/>
      <c r="MUP907" s="2201"/>
      <c r="MUQ907" s="2201"/>
      <c r="MUR907" s="2201"/>
      <c r="MUS907" s="2201"/>
      <c r="MUT907" s="2201"/>
      <c r="MUU907" s="2201"/>
      <c r="MUV907" s="2201"/>
      <c r="MUW907" s="2201"/>
      <c r="MUX907" s="2201"/>
      <c r="MUY907" s="2201"/>
      <c r="MUZ907" s="2201"/>
      <c r="MVA907" s="2201"/>
      <c r="MVB907" s="2201"/>
      <c r="MVC907" s="2201"/>
      <c r="MVD907" s="2201"/>
      <c r="MVE907" s="2201"/>
      <c r="MVF907" s="2201"/>
      <c r="MVG907" s="2201"/>
      <c r="MVH907" s="2201"/>
      <c r="MVI907" s="2201"/>
      <c r="MVJ907" s="2201"/>
      <c r="MVK907" s="2201"/>
      <c r="MVL907" s="2201"/>
      <c r="MVM907" s="2201"/>
      <c r="MVN907" s="2201"/>
      <c r="MVO907" s="2201"/>
      <c r="MVP907" s="2201"/>
      <c r="MVQ907" s="2201"/>
      <c r="MVR907" s="2201"/>
      <c r="MVS907" s="2201"/>
      <c r="MVT907" s="2201"/>
      <c r="MVU907" s="2201"/>
      <c r="MVV907" s="2201"/>
      <c r="MVW907" s="2201"/>
      <c r="MVX907" s="2201"/>
      <c r="MVY907" s="2201"/>
      <c r="MVZ907" s="2201"/>
      <c r="MWA907" s="2201"/>
      <c r="MWB907" s="2201"/>
      <c r="MWC907" s="2201"/>
      <c r="MWD907" s="2201"/>
      <c r="MWE907" s="2201"/>
      <c r="MWF907" s="2201"/>
      <c r="MWG907" s="2201"/>
      <c r="MWH907" s="2201"/>
      <c r="MWI907" s="2201"/>
      <c r="MWJ907" s="2201"/>
      <c r="MWK907" s="2201"/>
      <c r="MWL907" s="2201"/>
      <c r="MWM907" s="2201"/>
      <c r="MWN907" s="2201"/>
      <c r="MWO907" s="2201"/>
      <c r="MWP907" s="2201"/>
      <c r="MWQ907" s="2201"/>
      <c r="MWR907" s="2201"/>
      <c r="MWS907" s="2201"/>
      <c r="MWT907" s="2201"/>
      <c r="MWU907" s="2201"/>
      <c r="MWV907" s="2201"/>
      <c r="MWW907" s="2201"/>
      <c r="MWX907" s="2201"/>
      <c r="MWY907" s="2201"/>
      <c r="MWZ907" s="2201"/>
      <c r="MXA907" s="2201"/>
      <c r="MXB907" s="2201"/>
      <c r="MXC907" s="2201"/>
      <c r="MXD907" s="2201"/>
      <c r="MXE907" s="2201"/>
      <c r="MXF907" s="2201"/>
      <c r="MXG907" s="2201"/>
      <c r="MXH907" s="2201"/>
      <c r="MXI907" s="2201"/>
      <c r="MXJ907" s="2201"/>
      <c r="MXK907" s="2201"/>
      <c r="MXL907" s="2201"/>
      <c r="MXM907" s="2201"/>
      <c r="MXN907" s="2201"/>
      <c r="MXO907" s="2201"/>
      <c r="MXP907" s="2201"/>
      <c r="MXQ907" s="2201"/>
      <c r="MXR907" s="2201"/>
      <c r="MXS907" s="2201"/>
      <c r="MXT907" s="2201"/>
      <c r="MXU907" s="2201"/>
      <c r="MXV907" s="2201"/>
      <c r="MXW907" s="2201"/>
      <c r="MXX907" s="2201"/>
      <c r="MXY907" s="2201"/>
      <c r="MXZ907" s="2201"/>
      <c r="MYA907" s="2201"/>
      <c r="MYB907" s="2201"/>
      <c r="MYC907" s="2201"/>
      <c r="MYD907" s="2201"/>
      <c r="MYE907" s="2201"/>
      <c r="MYF907" s="2201"/>
      <c r="MYG907" s="2201"/>
      <c r="MYH907" s="2201"/>
      <c r="MYI907" s="2201"/>
      <c r="MYJ907" s="2201"/>
      <c r="MYK907" s="2201"/>
      <c r="MYL907" s="2201"/>
      <c r="MYM907" s="2201"/>
      <c r="MYN907" s="2201"/>
      <c r="MYO907" s="2201"/>
      <c r="MYP907" s="2201"/>
      <c r="MYQ907" s="2201"/>
      <c r="MYR907" s="2201"/>
      <c r="MYS907" s="2201"/>
      <c r="MYT907" s="2201"/>
      <c r="MYU907" s="2201"/>
      <c r="MYV907" s="2201"/>
      <c r="MYW907" s="2201"/>
      <c r="MYX907" s="2201"/>
      <c r="MYY907" s="2201"/>
      <c r="MYZ907" s="2201"/>
      <c r="MZA907" s="2201"/>
      <c r="MZB907" s="2201"/>
      <c r="MZC907" s="2201"/>
      <c r="MZD907" s="2201"/>
      <c r="MZE907" s="2201"/>
      <c r="MZF907" s="2201"/>
      <c r="MZG907" s="2201"/>
      <c r="MZH907" s="2201"/>
      <c r="MZI907" s="2201"/>
      <c r="MZJ907" s="2201"/>
      <c r="MZK907" s="2201"/>
      <c r="MZO907" s="2201"/>
      <c r="MZP907" s="2201"/>
      <c r="MZQ907" s="2201"/>
      <c r="MZR907" s="2201"/>
      <c r="MZS907" s="2201"/>
      <c r="MZT907" s="2201"/>
      <c r="MZU907" s="2201"/>
      <c r="MZV907" s="2201"/>
      <c r="MZW907" s="2201"/>
      <c r="MZX907" s="2201"/>
      <c r="MZY907" s="2201"/>
      <c r="MZZ907" s="2201"/>
      <c r="NAA907" s="2201"/>
      <c r="NAB907" s="2201"/>
      <c r="NAC907" s="2201"/>
      <c r="NAD907" s="2201"/>
      <c r="NAE907" s="2201"/>
      <c r="NAF907" s="2201"/>
      <c r="NAG907" s="2201"/>
      <c r="NAH907" s="2201"/>
      <c r="NAI907" s="2201"/>
      <c r="NAJ907" s="2201"/>
      <c r="NAK907" s="2201"/>
      <c r="NAL907" s="2201"/>
      <c r="NAM907" s="2201"/>
      <c r="NAN907" s="2201"/>
      <c r="NAO907" s="2201"/>
      <c r="NAP907" s="2201"/>
      <c r="NAQ907" s="2201"/>
      <c r="NAR907" s="2201"/>
      <c r="NAS907" s="2201"/>
      <c r="NAT907" s="2201"/>
      <c r="NAU907" s="2201"/>
      <c r="NAV907" s="2201"/>
      <c r="NAW907" s="2201"/>
      <c r="NAX907" s="2201"/>
      <c r="NAY907" s="2201"/>
      <c r="NAZ907" s="2201"/>
      <c r="NBA907" s="2201"/>
      <c r="NBB907" s="2201"/>
      <c r="NBC907" s="2201"/>
      <c r="NBD907" s="2201"/>
      <c r="NBE907" s="2201"/>
      <c r="NBF907" s="2201"/>
      <c r="NBG907" s="2201"/>
      <c r="NBH907" s="2201"/>
      <c r="NBI907" s="2201"/>
      <c r="NBJ907" s="2201"/>
      <c r="NBK907" s="2201"/>
      <c r="NBL907" s="2201"/>
      <c r="NBM907" s="2201"/>
      <c r="NBN907" s="2201"/>
      <c r="NBO907" s="2201"/>
      <c r="NBP907" s="2201"/>
      <c r="NBQ907" s="2201"/>
      <c r="NBR907" s="2201"/>
      <c r="NBS907" s="2201"/>
      <c r="NBT907" s="2201"/>
      <c r="NBU907" s="2201"/>
      <c r="NBV907" s="2201"/>
      <c r="NBW907" s="2201"/>
      <c r="NBX907" s="2201"/>
      <c r="NBY907" s="2201"/>
      <c r="NBZ907" s="2201"/>
      <c r="NCA907" s="2201"/>
      <c r="NCB907" s="2201"/>
      <c r="NCC907" s="2201"/>
      <c r="NCD907" s="2201"/>
      <c r="NCE907" s="2201"/>
      <c r="NCF907" s="2201"/>
      <c r="NCG907" s="2201"/>
      <c r="NCH907" s="2201"/>
      <c r="NCI907" s="2201"/>
      <c r="NCJ907" s="2201"/>
      <c r="NCK907" s="2201"/>
      <c r="NCL907" s="2201"/>
      <c r="NCM907" s="2201"/>
      <c r="NCN907" s="2201"/>
      <c r="NCO907" s="2201"/>
      <c r="NCP907" s="2201"/>
      <c r="NCQ907" s="2201"/>
      <c r="NCR907" s="2201"/>
      <c r="NCS907" s="2201"/>
      <c r="NCT907" s="2201"/>
      <c r="NCU907" s="2201"/>
      <c r="NCV907" s="2201"/>
      <c r="NCW907" s="2201"/>
      <c r="NCX907" s="2201"/>
      <c r="NCY907" s="2201"/>
      <c r="NCZ907" s="2201"/>
      <c r="NDA907" s="2201"/>
      <c r="NDB907" s="2201"/>
      <c r="NDC907" s="2201"/>
      <c r="NDD907" s="2201"/>
      <c r="NDE907" s="2201"/>
      <c r="NDF907" s="2201"/>
      <c r="NDG907" s="2201"/>
      <c r="NDH907" s="2201"/>
      <c r="NDI907" s="2201"/>
      <c r="NDJ907" s="2201"/>
      <c r="NDK907" s="2201"/>
      <c r="NDL907" s="2201"/>
      <c r="NDM907" s="2201"/>
      <c r="NDN907" s="2201"/>
      <c r="NDO907" s="2201"/>
      <c r="NDP907" s="2201"/>
      <c r="NDQ907" s="2201"/>
      <c r="NDR907" s="2201"/>
      <c r="NDS907" s="2201"/>
      <c r="NDT907" s="2201"/>
      <c r="NDU907" s="2201"/>
      <c r="NDV907" s="2201"/>
      <c r="NDW907" s="2201"/>
      <c r="NDX907" s="2201"/>
      <c r="NDY907" s="2201"/>
      <c r="NDZ907" s="2201"/>
      <c r="NEA907" s="2201"/>
      <c r="NEB907" s="2201"/>
      <c r="NEC907" s="2201"/>
      <c r="NED907" s="2201"/>
      <c r="NEE907" s="2201"/>
      <c r="NEF907" s="2201"/>
      <c r="NEG907" s="2201"/>
      <c r="NEH907" s="2201"/>
      <c r="NEI907" s="2201"/>
      <c r="NEJ907" s="2201"/>
      <c r="NEK907" s="2201"/>
      <c r="NEL907" s="2201"/>
      <c r="NEM907" s="2201"/>
      <c r="NEN907" s="2201"/>
      <c r="NEO907" s="2201"/>
      <c r="NEP907" s="2201"/>
      <c r="NEQ907" s="2201"/>
      <c r="NER907" s="2201"/>
      <c r="NES907" s="2201"/>
      <c r="NET907" s="2201"/>
      <c r="NEU907" s="2201"/>
      <c r="NEV907" s="2201"/>
      <c r="NEW907" s="2201"/>
      <c r="NEX907" s="2201"/>
      <c r="NEY907" s="2201"/>
      <c r="NEZ907" s="2201"/>
      <c r="NFA907" s="2201"/>
      <c r="NFB907" s="2201"/>
      <c r="NFC907" s="2201"/>
      <c r="NFD907" s="2201"/>
      <c r="NFE907" s="2201"/>
      <c r="NFF907" s="2201"/>
      <c r="NFG907" s="2201"/>
      <c r="NFH907" s="2201"/>
      <c r="NFI907" s="2201"/>
      <c r="NFJ907" s="2201"/>
      <c r="NFK907" s="2201"/>
      <c r="NFL907" s="2201"/>
      <c r="NFM907" s="2201"/>
      <c r="NFN907" s="2201"/>
      <c r="NFO907" s="2201"/>
      <c r="NFP907" s="2201"/>
      <c r="NFQ907" s="2201"/>
      <c r="NFR907" s="2201"/>
      <c r="NFS907" s="2201"/>
      <c r="NFT907" s="2201"/>
      <c r="NFU907" s="2201"/>
      <c r="NFV907" s="2201"/>
      <c r="NFW907" s="2201"/>
      <c r="NFX907" s="2201"/>
      <c r="NFY907" s="2201"/>
      <c r="NFZ907" s="2201"/>
      <c r="NGA907" s="2201"/>
      <c r="NGB907" s="2201"/>
      <c r="NGC907" s="2201"/>
      <c r="NGD907" s="2201"/>
      <c r="NGE907" s="2201"/>
      <c r="NGF907" s="2201"/>
      <c r="NGG907" s="2201"/>
      <c r="NGH907" s="2201"/>
      <c r="NGI907" s="2201"/>
      <c r="NGJ907" s="2201"/>
      <c r="NGK907" s="2201"/>
      <c r="NGL907" s="2201"/>
      <c r="NGM907" s="2201"/>
      <c r="NGN907" s="2201"/>
      <c r="NGO907" s="2201"/>
      <c r="NGP907" s="2201"/>
      <c r="NGQ907" s="2201"/>
      <c r="NGR907" s="2201"/>
      <c r="NGS907" s="2201"/>
      <c r="NGT907" s="2201"/>
      <c r="NGU907" s="2201"/>
      <c r="NGV907" s="2201"/>
      <c r="NGW907" s="2201"/>
      <c r="NGX907" s="2201"/>
      <c r="NGY907" s="2201"/>
      <c r="NGZ907" s="2201"/>
      <c r="NHA907" s="2201"/>
      <c r="NHB907" s="2201"/>
      <c r="NHC907" s="2201"/>
      <c r="NHD907" s="2201"/>
      <c r="NHE907" s="2201"/>
      <c r="NHF907" s="2201"/>
      <c r="NHG907" s="2201"/>
      <c r="NHH907" s="2201"/>
      <c r="NHI907" s="2201"/>
      <c r="NHJ907" s="2201"/>
      <c r="NHK907" s="2201"/>
      <c r="NHL907" s="2201"/>
      <c r="NHM907" s="2201"/>
      <c r="NHN907" s="2201"/>
      <c r="NHO907" s="2201"/>
      <c r="NHP907" s="2201"/>
      <c r="NHQ907" s="2201"/>
      <c r="NHR907" s="2201"/>
      <c r="NHS907" s="2201"/>
      <c r="NHT907" s="2201"/>
      <c r="NHU907" s="2201"/>
      <c r="NHV907" s="2201"/>
      <c r="NHW907" s="2201"/>
      <c r="NHX907" s="2201"/>
      <c r="NHY907" s="2201"/>
      <c r="NHZ907" s="2201"/>
      <c r="NIA907" s="2201"/>
      <c r="NIB907" s="2201"/>
      <c r="NIC907" s="2201"/>
      <c r="NID907" s="2201"/>
      <c r="NIE907" s="2201"/>
      <c r="NIF907" s="2201"/>
      <c r="NIG907" s="2201"/>
      <c r="NIH907" s="2201"/>
      <c r="NII907" s="2201"/>
      <c r="NIJ907" s="2201"/>
      <c r="NIK907" s="2201"/>
      <c r="NIL907" s="2201"/>
      <c r="NIM907" s="2201"/>
      <c r="NIN907" s="2201"/>
      <c r="NIO907" s="2201"/>
      <c r="NIP907" s="2201"/>
      <c r="NIQ907" s="2201"/>
      <c r="NIR907" s="2201"/>
      <c r="NIS907" s="2201"/>
      <c r="NIT907" s="2201"/>
      <c r="NIU907" s="2201"/>
      <c r="NIV907" s="2201"/>
      <c r="NIW907" s="2201"/>
      <c r="NIX907" s="2201"/>
      <c r="NIY907" s="2201"/>
      <c r="NIZ907" s="2201"/>
      <c r="NJA907" s="2201"/>
      <c r="NJB907" s="2201"/>
      <c r="NJC907" s="2201"/>
      <c r="NJD907" s="2201"/>
      <c r="NJE907" s="2201"/>
      <c r="NJF907" s="2201"/>
      <c r="NJG907" s="2201"/>
      <c r="NJK907" s="2201"/>
      <c r="NJL907" s="2201"/>
      <c r="NJM907" s="2201"/>
      <c r="NJN907" s="2201"/>
      <c r="NJO907" s="2201"/>
      <c r="NJP907" s="2201"/>
      <c r="NJQ907" s="2201"/>
      <c r="NJR907" s="2201"/>
      <c r="NJS907" s="2201"/>
      <c r="NJT907" s="2201"/>
      <c r="NJU907" s="2201"/>
      <c r="NJV907" s="2201"/>
      <c r="NJW907" s="2201"/>
      <c r="NJX907" s="2201"/>
      <c r="NJY907" s="2201"/>
      <c r="NJZ907" s="2201"/>
      <c r="NKA907" s="2201"/>
      <c r="NKB907" s="2201"/>
      <c r="NKC907" s="2201"/>
      <c r="NKD907" s="2201"/>
      <c r="NKE907" s="2201"/>
      <c r="NKF907" s="2201"/>
      <c r="NKG907" s="2201"/>
      <c r="NKH907" s="2201"/>
      <c r="NKI907" s="2201"/>
      <c r="NKJ907" s="2201"/>
      <c r="NKK907" s="2201"/>
      <c r="NKL907" s="2201"/>
      <c r="NKM907" s="2201"/>
      <c r="NKN907" s="2201"/>
      <c r="NKO907" s="2201"/>
      <c r="NKP907" s="2201"/>
      <c r="NKQ907" s="2201"/>
      <c r="NKR907" s="2201"/>
      <c r="NKS907" s="2201"/>
      <c r="NKT907" s="2201"/>
      <c r="NKU907" s="2201"/>
      <c r="NKV907" s="2201"/>
      <c r="NKW907" s="2201"/>
      <c r="NKX907" s="2201"/>
      <c r="NKY907" s="2201"/>
      <c r="NKZ907" s="2201"/>
      <c r="NLA907" s="2201"/>
      <c r="NLB907" s="2201"/>
      <c r="NLC907" s="2201"/>
      <c r="NLD907" s="2201"/>
      <c r="NLE907" s="2201"/>
      <c r="NLF907" s="2201"/>
      <c r="NLG907" s="2201"/>
      <c r="NLH907" s="2201"/>
      <c r="NLI907" s="2201"/>
      <c r="NLJ907" s="2201"/>
      <c r="NLK907" s="2201"/>
      <c r="NLL907" s="2201"/>
      <c r="NLM907" s="2201"/>
      <c r="NLN907" s="2201"/>
      <c r="NLO907" s="2201"/>
      <c r="NLP907" s="2201"/>
      <c r="NLQ907" s="2201"/>
      <c r="NLR907" s="2201"/>
      <c r="NLS907" s="2201"/>
      <c r="NLT907" s="2201"/>
      <c r="NLU907" s="2201"/>
      <c r="NLV907" s="2201"/>
      <c r="NLW907" s="2201"/>
      <c r="NLX907" s="2201"/>
      <c r="NLY907" s="2201"/>
      <c r="NLZ907" s="2201"/>
      <c r="NMA907" s="2201"/>
      <c r="NMB907" s="2201"/>
      <c r="NMC907" s="2201"/>
      <c r="NMD907" s="2201"/>
      <c r="NME907" s="2201"/>
      <c r="NMF907" s="2201"/>
      <c r="NMG907" s="2201"/>
      <c r="NMH907" s="2201"/>
      <c r="NMI907" s="2201"/>
      <c r="NMJ907" s="2201"/>
      <c r="NMK907" s="2201"/>
      <c r="NML907" s="2201"/>
      <c r="NMM907" s="2201"/>
      <c r="NMN907" s="2201"/>
      <c r="NMO907" s="2201"/>
      <c r="NMP907" s="2201"/>
      <c r="NMQ907" s="2201"/>
      <c r="NMR907" s="2201"/>
      <c r="NMS907" s="2201"/>
      <c r="NMT907" s="2201"/>
      <c r="NMU907" s="2201"/>
      <c r="NMV907" s="2201"/>
      <c r="NMW907" s="2201"/>
      <c r="NMX907" s="2201"/>
      <c r="NMY907" s="2201"/>
      <c r="NMZ907" s="2201"/>
      <c r="NNA907" s="2201"/>
      <c r="NNB907" s="2201"/>
      <c r="NNC907" s="2201"/>
      <c r="NND907" s="2201"/>
      <c r="NNE907" s="2201"/>
      <c r="NNF907" s="2201"/>
      <c r="NNG907" s="2201"/>
      <c r="NNH907" s="2201"/>
      <c r="NNI907" s="2201"/>
      <c r="NNJ907" s="2201"/>
      <c r="NNK907" s="2201"/>
      <c r="NNL907" s="2201"/>
      <c r="NNM907" s="2201"/>
      <c r="NNN907" s="2201"/>
      <c r="NNO907" s="2201"/>
      <c r="NNP907" s="2201"/>
      <c r="NNQ907" s="2201"/>
      <c r="NNR907" s="2201"/>
      <c r="NNS907" s="2201"/>
      <c r="NNT907" s="2201"/>
      <c r="NNU907" s="2201"/>
      <c r="NNV907" s="2201"/>
      <c r="NNW907" s="2201"/>
      <c r="NNX907" s="2201"/>
      <c r="NNY907" s="2201"/>
      <c r="NNZ907" s="2201"/>
      <c r="NOA907" s="2201"/>
      <c r="NOB907" s="2201"/>
      <c r="NOC907" s="2201"/>
      <c r="NOD907" s="2201"/>
      <c r="NOE907" s="2201"/>
      <c r="NOF907" s="2201"/>
      <c r="NOG907" s="2201"/>
      <c r="NOH907" s="2201"/>
      <c r="NOI907" s="2201"/>
      <c r="NOJ907" s="2201"/>
      <c r="NOK907" s="2201"/>
      <c r="NOL907" s="2201"/>
      <c r="NOM907" s="2201"/>
      <c r="NON907" s="2201"/>
      <c r="NOO907" s="2201"/>
      <c r="NOP907" s="2201"/>
      <c r="NOQ907" s="2201"/>
      <c r="NOR907" s="2201"/>
      <c r="NOS907" s="2201"/>
      <c r="NOT907" s="2201"/>
      <c r="NOU907" s="2201"/>
      <c r="NOV907" s="2201"/>
      <c r="NOW907" s="2201"/>
      <c r="NOX907" s="2201"/>
      <c r="NOY907" s="2201"/>
      <c r="NOZ907" s="2201"/>
      <c r="NPA907" s="2201"/>
      <c r="NPB907" s="2201"/>
      <c r="NPC907" s="2201"/>
      <c r="NPD907" s="2201"/>
      <c r="NPE907" s="2201"/>
      <c r="NPF907" s="2201"/>
      <c r="NPG907" s="2201"/>
      <c r="NPH907" s="2201"/>
      <c r="NPI907" s="2201"/>
      <c r="NPJ907" s="2201"/>
      <c r="NPK907" s="2201"/>
      <c r="NPL907" s="2201"/>
      <c r="NPM907" s="2201"/>
      <c r="NPN907" s="2201"/>
      <c r="NPO907" s="2201"/>
      <c r="NPP907" s="2201"/>
      <c r="NPQ907" s="2201"/>
      <c r="NPR907" s="2201"/>
      <c r="NPS907" s="2201"/>
      <c r="NPT907" s="2201"/>
      <c r="NPU907" s="2201"/>
      <c r="NPV907" s="2201"/>
      <c r="NPW907" s="2201"/>
      <c r="NPX907" s="2201"/>
      <c r="NPY907" s="2201"/>
      <c r="NPZ907" s="2201"/>
      <c r="NQA907" s="2201"/>
      <c r="NQB907" s="2201"/>
      <c r="NQC907" s="2201"/>
      <c r="NQD907" s="2201"/>
      <c r="NQE907" s="2201"/>
      <c r="NQF907" s="2201"/>
      <c r="NQG907" s="2201"/>
      <c r="NQH907" s="2201"/>
      <c r="NQI907" s="2201"/>
      <c r="NQJ907" s="2201"/>
      <c r="NQK907" s="2201"/>
      <c r="NQL907" s="2201"/>
      <c r="NQM907" s="2201"/>
      <c r="NQN907" s="2201"/>
      <c r="NQO907" s="2201"/>
      <c r="NQP907" s="2201"/>
      <c r="NQQ907" s="2201"/>
      <c r="NQR907" s="2201"/>
      <c r="NQS907" s="2201"/>
      <c r="NQT907" s="2201"/>
      <c r="NQU907" s="2201"/>
      <c r="NQV907" s="2201"/>
      <c r="NQW907" s="2201"/>
      <c r="NQX907" s="2201"/>
      <c r="NQY907" s="2201"/>
      <c r="NQZ907" s="2201"/>
      <c r="NRA907" s="2201"/>
      <c r="NRB907" s="2201"/>
      <c r="NRC907" s="2201"/>
      <c r="NRD907" s="2201"/>
      <c r="NRE907" s="2201"/>
      <c r="NRF907" s="2201"/>
      <c r="NRG907" s="2201"/>
      <c r="NRH907" s="2201"/>
      <c r="NRI907" s="2201"/>
      <c r="NRJ907" s="2201"/>
      <c r="NRK907" s="2201"/>
      <c r="NRL907" s="2201"/>
      <c r="NRM907" s="2201"/>
      <c r="NRN907" s="2201"/>
      <c r="NRO907" s="2201"/>
      <c r="NRP907" s="2201"/>
      <c r="NRQ907" s="2201"/>
      <c r="NRR907" s="2201"/>
      <c r="NRS907" s="2201"/>
      <c r="NRT907" s="2201"/>
      <c r="NRU907" s="2201"/>
      <c r="NRV907" s="2201"/>
      <c r="NRW907" s="2201"/>
      <c r="NRX907" s="2201"/>
      <c r="NRY907" s="2201"/>
      <c r="NRZ907" s="2201"/>
      <c r="NSA907" s="2201"/>
      <c r="NSB907" s="2201"/>
      <c r="NSC907" s="2201"/>
      <c r="NSD907" s="2201"/>
      <c r="NSE907" s="2201"/>
      <c r="NSF907" s="2201"/>
      <c r="NSG907" s="2201"/>
      <c r="NSH907" s="2201"/>
      <c r="NSI907" s="2201"/>
      <c r="NSJ907" s="2201"/>
      <c r="NSK907" s="2201"/>
      <c r="NSL907" s="2201"/>
      <c r="NSM907" s="2201"/>
      <c r="NSN907" s="2201"/>
      <c r="NSO907" s="2201"/>
      <c r="NSP907" s="2201"/>
      <c r="NSQ907" s="2201"/>
      <c r="NSR907" s="2201"/>
      <c r="NSS907" s="2201"/>
      <c r="NST907" s="2201"/>
      <c r="NSU907" s="2201"/>
      <c r="NSV907" s="2201"/>
      <c r="NSW907" s="2201"/>
      <c r="NSX907" s="2201"/>
      <c r="NSY907" s="2201"/>
      <c r="NSZ907" s="2201"/>
      <c r="NTA907" s="2201"/>
      <c r="NTB907" s="2201"/>
      <c r="NTC907" s="2201"/>
      <c r="NTG907" s="2201"/>
      <c r="NTH907" s="2201"/>
      <c r="NTI907" s="2201"/>
      <c r="NTJ907" s="2201"/>
      <c r="NTK907" s="2201"/>
      <c r="NTL907" s="2201"/>
      <c r="NTM907" s="2201"/>
      <c r="NTN907" s="2201"/>
      <c r="NTO907" s="2201"/>
      <c r="NTP907" s="2201"/>
      <c r="NTQ907" s="2201"/>
      <c r="NTR907" s="2201"/>
      <c r="NTS907" s="2201"/>
      <c r="NTT907" s="2201"/>
      <c r="NTU907" s="2201"/>
      <c r="NTV907" s="2201"/>
      <c r="NTW907" s="2201"/>
      <c r="NTX907" s="2201"/>
      <c r="NTY907" s="2201"/>
      <c r="NTZ907" s="2201"/>
      <c r="NUA907" s="2201"/>
      <c r="NUB907" s="2201"/>
      <c r="NUC907" s="2201"/>
      <c r="NUD907" s="2201"/>
      <c r="NUE907" s="2201"/>
      <c r="NUF907" s="2201"/>
      <c r="NUG907" s="2201"/>
      <c r="NUH907" s="2201"/>
      <c r="NUI907" s="2201"/>
      <c r="NUJ907" s="2201"/>
      <c r="NUK907" s="2201"/>
      <c r="NUL907" s="2201"/>
      <c r="NUM907" s="2201"/>
      <c r="NUN907" s="2201"/>
      <c r="NUO907" s="2201"/>
      <c r="NUP907" s="2201"/>
      <c r="NUQ907" s="2201"/>
      <c r="NUR907" s="2201"/>
      <c r="NUS907" s="2201"/>
      <c r="NUT907" s="2201"/>
      <c r="NUU907" s="2201"/>
      <c r="NUV907" s="2201"/>
      <c r="NUW907" s="2201"/>
      <c r="NUX907" s="2201"/>
      <c r="NUY907" s="2201"/>
      <c r="NUZ907" s="2201"/>
      <c r="NVA907" s="2201"/>
      <c r="NVB907" s="2201"/>
      <c r="NVC907" s="2201"/>
      <c r="NVD907" s="2201"/>
      <c r="NVE907" s="2201"/>
      <c r="NVF907" s="2201"/>
      <c r="NVG907" s="2201"/>
      <c r="NVH907" s="2201"/>
      <c r="NVI907" s="2201"/>
      <c r="NVJ907" s="2201"/>
      <c r="NVK907" s="2201"/>
      <c r="NVL907" s="2201"/>
      <c r="NVM907" s="2201"/>
      <c r="NVN907" s="2201"/>
      <c r="NVO907" s="2201"/>
      <c r="NVP907" s="2201"/>
      <c r="NVQ907" s="2201"/>
      <c r="NVR907" s="2201"/>
      <c r="NVS907" s="2201"/>
      <c r="NVT907" s="2201"/>
      <c r="NVU907" s="2201"/>
      <c r="NVV907" s="2201"/>
      <c r="NVW907" s="2201"/>
      <c r="NVX907" s="2201"/>
      <c r="NVY907" s="2201"/>
      <c r="NVZ907" s="2201"/>
      <c r="NWA907" s="2201"/>
      <c r="NWB907" s="2201"/>
      <c r="NWC907" s="2201"/>
      <c r="NWD907" s="2201"/>
      <c r="NWE907" s="2201"/>
      <c r="NWF907" s="2201"/>
      <c r="NWG907" s="2201"/>
      <c r="NWH907" s="2201"/>
      <c r="NWI907" s="2201"/>
      <c r="NWJ907" s="2201"/>
      <c r="NWK907" s="2201"/>
      <c r="NWL907" s="2201"/>
      <c r="NWM907" s="2201"/>
      <c r="NWN907" s="2201"/>
      <c r="NWO907" s="2201"/>
      <c r="NWP907" s="2201"/>
      <c r="NWQ907" s="2201"/>
      <c r="NWR907" s="2201"/>
      <c r="NWS907" s="2201"/>
      <c r="NWT907" s="2201"/>
      <c r="NWU907" s="2201"/>
      <c r="NWV907" s="2201"/>
      <c r="NWW907" s="2201"/>
      <c r="NWX907" s="2201"/>
      <c r="NWY907" s="2201"/>
      <c r="NWZ907" s="2201"/>
      <c r="NXA907" s="2201"/>
      <c r="NXB907" s="2201"/>
      <c r="NXC907" s="2201"/>
      <c r="NXD907" s="2201"/>
      <c r="NXE907" s="2201"/>
      <c r="NXF907" s="2201"/>
      <c r="NXG907" s="2201"/>
      <c r="NXH907" s="2201"/>
      <c r="NXI907" s="2201"/>
      <c r="NXJ907" s="2201"/>
      <c r="NXK907" s="2201"/>
      <c r="NXL907" s="2201"/>
      <c r="NXM907" s="2201"/>
      <c r="NXN907" s="2201"/>
      <c r="NXO907" s="2201"/>
      <c r="NXP907" s="2201"/>
      <c r="NXQ907" s="2201"/>
      <c r="NXR907" s="2201"/>
      <c r="NXS907" s="2201"/>
      <c r="NXT907" s="2201"/>
      <c r="NXU907" s="2201"/>
      <c r="NXV907" s="2201"/>
      <c r="NXW907" s="2201"/>
      <c r="NXX907" s="2201"/>
      <c r="NXY907" s="2201"/>
      <c r="NXZ907" s="2201"/>
      <c r="NYA907" s="2201"/>
      <c r="NYB907" s="2201"/>
      <c r="NYC907" s="2201"/>
      <c r="NYD907" s="2201"/>
      <c r="NYE907" s="2201"/>
      <c r="NYF907" s="2201"/>
      <c r="NYG907" s="2201"/>
      <c r="NYH907" s="2201"/>
      <c r="NYI907" s="2201"/>
      <c r="NYJ907" s="2201"/>
      <c r="NYK907" s="2201"/>
      <c r="NYL907" s="2201"/>
      <c r="NYM907" s="2201"/>
      <c r="NYN907" s="2201"/>
      <c r="NYO907" s="2201"/>
      <c r="NYP907" s="2201"/>
      <c r="NYQ907" s="2201"/>
      <c r="NYR907" s="2201"/>
      <c r="NYS907" s="2201"/>
      <c r="NYT907" s="2201"/>
      <c r="NYU907" s="2201"/>
      <c r="NYV907" s="2201"/>
      <c r="NYW907" s="2201"/>
      <c r="NYX907" s="2201"/>
      <c r="NYY907" s="2201"/>
      <c r="NYZ907" s="2201"/>
      <c r="NZA907" s="2201"/>
      <c r="NZB907" s="2201"/>
      <c r="NZC907" s="2201"/>
      <c r="NZD907" s="2201"/>
      <c r="NZE907" s="2201"/>
      <c r="NZF907" s="2201"/>
      <c r="NZG907" s="2201"/>
      <c r="NZH907" s="2201"/>
      <c r="NZI907" s="2201"/>
      <c r="NZJ907" s="2201"/>
      <c r="NZK907" s="2201"/>
      <c r="NZL907" s="2201"/>
      <c r="NZM907" s="2201"/>
      <c r="NZN907" s="2201"/>
      <c r="NZO907" s="2201"/>
      <c r="NZP907" s="2201"/>
      <c r="NZQ907" s="2201"/>
      <c r="NZR907" s="2201"/>
      <c r="NZS907" s="2201"/>
      <c r="NZT907" s="2201"/>
      <c r="NZU907" s="2201"/>
      <c r="NZV907" s="2201"/>
      <c r="NZW907" s="2201"/>
      <c r="NZX907" s="2201"/>
      <c r="NZY907" s="2201"/>
      <c r="NZZ907" s="2201"/>
      <c r="OAA907" s="2201"/>
      <c r="OAB907" s="2201"/>
      <c r="OAC907" s="2201"/>
      <c r="OAD907" s="2201"/>
      <c r="OAE907" s="2201"/>
      <c r="OAF907" s="2201"/>
      <c r="OAG907" s="2201"/>
      <c r="OAH907" s="2201"/>
      <c r="OAI907" s="2201"/>
      <c r="OAJ907" s="2201"/>
      <c r="OAK907" s="2201"/>
      <c r="OAL907" s="2201"/>
      <c r="OAM907" s="2201"/>
      <c r="OAN907" s="2201"/>
      <c r="OAO907" s="2201"/>
      <c r="OAP907" s="2201"/>
      <c r="OAQ907" s="2201"/>
      <c r="OAR907" s="2201"/>
      <c r="OAS907" s="2201"/>
      <c r="OAT907" s="2201"/>
      <c r="OAU907" s="2201"/>
      <c r="OAV907" s="2201"/>
      <c r="OAW907" s="2201"/>
      <c r="OAX907" s="2201"/>
      <c r="OAY907" s="2201"/>
      <c r="OAZ907" s="2201"/>
      <c r="OBA907" s="2201"/>
      <c r="OBB907" s="2201"/>
      <c r="OBC907" s="2201"/>
      <c r="OBD907" s="2201"/>
      <c r="OBE907" s="2201"/>
      <c r="OBF907" s="2201"/>
      <c r="OBG907" s="2201"/>
      <c r="OBH907" s="2201"/>
      <c r="OBI907" s="2201"/>
      <c r="OBJ907" s="2201"/>
      <c r="OBK907" s="2201"/>
      <c r="OBL907" s="2201"/>
      <c r="OBM907" s="2201"/>
      <c r="OBN907" s="2201"/>
      <c r="OBO907" s="2201"/>
      <c r="OBP907" s="2201"/>
      <c r="OBQ907" s="2201"/>
      <c r="OBR907" s="2201"/>
      <c r="OBS907" s="2201"/>
      <c r="OBT907" s="2201"/>
      <c r="OBU907" s="2201"/>
      <c r="OBV907" s="2201"/>
      <c r="OBW907" s="2201"/>
      <c r="OBX907" s="2201"/>
      <c r="OBY907" s="2201"/>
      <c r="OBZ907" s="2201"/>
      <c r="OCA907" s="2201"/>
      <c r="OCB907" s="2201"/>
      <c r="OCC907" s="2201"/>
      <c r="OCD907" s="2201"/>
      <c r="OCE907" s="2201"/>
      <c r="OCF907" s="2201"/>
      <c r="OCG907" s="2201"/>
      <c r="OCH907" s="2201"/>
      <c r="OCI907" s="2201"/>
      <c r="OCJ907" s="2201"/>
      <c r="OCK907" s="2201"/>
      <c r="OCL907" s="2201"/>
      <c r="OCM907" s="2201"/>
      <c r="OCN907" s="2201"/>
      <c r="OCO907" s="2201"/>
      <c r="OCP907" s="2201"/>
      <c r="OCQ907" s="2201"/>
      <c r="OCR907" s="2201"/>
      <c r="OCS907" s="2201"/>
      <c r="OCT907" s="2201"/>
      <c r="OCU907" s="2201"/>
      <c r="OCV907" s="2201"/>
      <c r="OCW907" s="2201"/>
      <c r="OCX907" s="2201"/>
      <c r="OCY907" s="2201"/>
      <c r="ODC907" s="2201"/>
      <c r="ODD907" s="2201"/>
      <c r="ODE907" s="2201"/>
      <c r="ODF907" s="2201"/>
      <c r="ODG907" s="2201"/>
      <c r="ODH907" s="2201"/>
      <c r="ODI907" s="2201"/>
      <c r="ODJ907" s="2201"/>
      <c r="ODK907" s="2201"/>
      <c r="ODL907" s="2201"/>
      <c r="ODM907" s="2201"/>
      <c r="ODN907" s="2201"/>
      <c r="ODO907" s="2201"/>
      <c r="ODP907" s="2201"/>
      <c r="ODQ907" s="2201"/>
      <c r="ODR907" s="2201"/>
      <c r="ODS907" s="2201"/>
      <c r="ODT907" s="2201"/>
      <c r="ODU907" s="2201"/>
      <c r="ODV907" s="2201"/>
      <c r="ODW907" s="2201"/>
      <c r="ODX907" s="2201"/>
      <c r="ODY907" s="2201"/>
      <c r="ODZ907" s="2201"/>
      <c r="OEA907" s="2201"/>
      <c r="OEB907" s="2201"/>
      <c r="OEC907" s="2201"/>
      <c r="OED907" s="2201"/>
      <c r="OEE907" s="2201"/>
      <c r="OEF907" s="2201"/>
      <c r="OEG907" s="2201"/>
      <c r="OEH907" s="2201"/>
      <c r="OEI907" s="2201"/>
      <c r="OEJ907" s="2201"/>
      <c r="OEK907" s="2201"/>
      <c r="OEL907" s="2201"/>
      <c r="OEM907" s="2201"/>
      <c r="OEN907" s="2201"/>
      <c r="OEO907" s="2201"/>
      <c r="OEP907" s="2201"/>
      <c r="OEQ907" s="2201"/>
      <c r="OER907" s="2201"/>
      <c r="OES907" s="2201"/>
      <c r="OET907" s="2201"/>
      <c r="OEU907" s="2201"/>
      <c r="OEV907" s="2201"/>
      <c r="OEW907" s="2201"/>
      <c r="OEX907" s="2201"/>
      <c r="OEY907" s="2201"/>
      <c r="OEZ907" s="2201"/>
      <c r="OFA907" s="2201"/>
      <c r="OFB907" s="2201"/>
      <c r="OFC907" s="2201"/>
      <c r="OFD907" s="2201"/>
      <c r="OFE907" s="2201"/>
      <c r="OFF907" s="2201"/>
      <c r="OFG907" s="2201"/>
      <c r="OFH907" s="2201"/>
      <c r="OFI907" s="2201"/>
      <c r="OFJ907" s="2201"/>
      <c r="OFK907" s="2201"/>
      <c r="OFL907" s="2201"/>
      <c r="OFM907" s="2201"/>
      <c r="OFN907" s="2201"/>
      <c r="OFO907" s="2201"/>
      <c r="OFP907" s="2201"/>
      <c r="OFQ907" s="2201"/>
      <c r="OFR907" s="2201"/>
      <c r="OFS907" s="2201"/>
      <c r="OFT907" s="2201"/>
      <c r="OFU907" s="2201"/>
      <c r="OFV907" s="2201"/>
      <c r="OFW907" s="2201"/>
      <c r="OFX907" s="2201"/>
      <c r="OFY907" s="2201"/>
      <c r="OFZ907" s="2201"/>
      <c r="OGA907" s="2201"/>
      <c r="OGB907" s="2201"/>
      <c r="OGC907" s="2201"/>
      <c r="OGD907" s="2201"/>
      <c r="OGE907" s="2201"/>
      <c r="OGF907" s="2201"/>
      <c r="OGG907" s="2201"/>
      <c r="OGH907" s="2201"/>
      <c r="OGI907" s="2201"/>
      <c r="OGJ907" s="2201"/>
      <c r="OGK907" s="2201"/>
      <c r="OGL907" s="2201"/>
      <c r="OGM907" s="2201"/>
      <c r="OGN907" s="2201"/>
      <c r="OGO907" s="2201"/>
      <c r="OGP907" s="2201"/>
      <c r="OGQ907" s="2201"/>
      <c r="OGR907" s="2201"/>
      <c r="OGS907" s="2201"/>
      <c r="OGT907" s="2201"/>
      <c r="OGU907" s="2201"/>
      <c r="OGV907" s="2201"/>
      <c r="OGW907" s="2201"/>
      <c r="OGX907" s="2201"/>
      <c r="OGY907" s="2201"/>
      <c r="OGZ907" s="2201"/>
      <c r="OHA907" s="2201"/>
      <c r="OHB907" s="2201"/>
      <c r="OHC907" s="2201"/>
      <c r="OHD907" s="2201"/>
      <c r="OHE907" s="2201"/>
      <c r="OHF907" s="2201"/>
      <c r="OHG907" s="2201"/>
      <c r="OHH907" s="2201"/>
      <c r="OHI907" s="2201"/>
      <c r="OHJ907" s="2201"/>
      <c r="OHK907" s="2201"/>
      <c r="OHL907" s="2201"/>
      <c r="OHM907" s="2201"/>
      <c r="OHN907" s="2201"/>
      <c r="OHO907" s="2201"/>
      <c r="OHP907" s="2201"/>
      <c r="OHQ907" s="2201"/>
      <c r="OHR907" s="2201"/>
      <c r="OHS907" s="2201"/>
      <c r="OHT907" s="2201"/>
      <c r="OHU907" s="2201"/>
      <c r="OHV907" s="2201"/>
      <c r="OHW907" s="2201"/>
      <c r="OHX907" s="2201"/>
      <c r="OHY907" s="2201"/>
      <c r="OHZ907" s="2201"/>
      <c r="OIA907" s="2201"/>
      <c r="OIB907" s="2201"/>
      <c r="OIC907" s="2201"/>
      <c r="OID907" s="2201"/>
      <c r="OIE907" s="2201"/>
      <c r="OIF907" s="2201"/>
      <c r="OIG907" s="2201"/>
      <c r="OIH907" s="2201"/>
      <c r="OII907" s="2201"/>
      <c r="OIJ907" s="2201"/>
      <c r="OIK907" s="2201"/>
      <c r="OIL907" s="2201"/>
      <c r="OIM907" s="2201"/>
      <c r="OIN907" s="2201"/>
      <c r="OIO907" s="2201"/>
      <c r="OIP907" s="2201"/>
      <c r="OIQ907" s="2201"/>
      <c r="OIR907" s="2201"/>
      <c r="OIS907" s="2201"/>
      <c r="OIT907" s="2201"/>
      <c r="OIU907" s="2201"/>
      <c r="OIV907" s="2201"/>
      <c r="OIW907" s="2201"/>
      <c r="OIX907" s="2201"/>
      <c r="OIY907" s="2201"/>
      <c r="OIZ907" s="2201"/>
      <c r="OJA907" s="2201"/>
      <c r="OJB907" s="2201"/>
      <c r="OJC907" s="2201"/>
      <c r="OJD907" s="2201"/>
      <c r="OJE907" s="2201"/>
      <c r="OJF907" s="2201"/>
      <c r="OJG907" s="2201"/>
      <c r="OJH907" s="2201"/>
      <c r="OJI907" s="2201"/>
      <c r="OJJ907" s="2201"/>
      <c r="OJK907" s="2201"/>
      <c r="OJL907" s="2201"/>
      <c r="OJM907" s="2201"/>
      <c r="OJN907" s="2201"/>
      <c r="OJO907" s="2201"/>
      <c r="OJP907" s="2201"/>
      <c r="OJQ907" s="2201"/>
      <c r="OJR907" s="2201"/>
      <c r="OJS907" s="2201"/>
      <c r="OJT907" s="2201"/>
      <c r="OJU907" s="2201"/>
      <c r="OJV907" s="2201"/>
      <c r="OJW907" s="2201"/>
      <c r="OJX907" s="2201"/>
      <c r="OJY907" s="2201"/>
      <c r="OJZ907" s="2201"/>
      <c r="OKA907" s="2201"/>
      <c r="OKB907" s="2201"/>
      <c r="OKC907" s="2201"/>
      <c r="OKD907" s="2201"/>
      <c r="OKE907" s="2201"/>
      <c r="OKF907" s="2201"/>
      <c r="OKG907" s="2201"/>
      <c r="OKH907" s="2201"/>
      <c r="OKI907" s="2201"/>
      <c r="OKJ907" s="2201"/>
      <c r="OKK907" s="2201"/>
      <c r="OKL907" s="2201"/>
      <c r="OKM907" s="2201"/>
      <c r="OKN907" s="2201"/>
      <c r="OKO907" s="2201"/>
      <c r="OKP907" s="2201"/>
      <c r="OKQ907" s="2201"/>
      <c r="OKR907" s="2201"/>
      <c r="OKS907" s="2201"/>
      <c r="OKT907" s="2201"/>
      <c r="OKU907" s="2201"/>
      <c r="OKV907" s="2201"/>
      <c r="OKW907" s="2201"/>
      <c r="OKX907" s="2201"/>
      <c r="OKY907" s="2201"/>
      <c r="OKZ907" s="2201"/>
      <c r="OLA907" s="2201"/>
      <c r="OLB907" s="2201"/>
      <c r="OLC907" s="2201"/>
      <c r="OLD907" s="2201"/>
      <c r="OLE907" s="2201"/>
      <c r="OLF907" s="2201"/>
      <c r="OLG907" s="2201"/>
      <c r="OLH907" s="2201"/>
      <c r="OLI907" s="2201"/>
      <c r="OLJ907" s="2201"/>
      <c r="OLK907" s="2201"/>
      <c r="OLL907" s="2201"/>
      <c r="OLM907" s="2201"/>
      <c r="OLN907" s="2201"/>
      <c r="OLO907" s="2201"/>
      <c r="OLP907" s="2201"/>
      <c r="OLQ907" s="2201"/>
      <c r="OLR907" s="2201"/>
      <c r="OLS907" s="2201"/>
      <c r="OLT907" s="2201"/>
      <c r="OLU907" s="2201"/>
      <c r="OLV907" s="2201"/>
      <c r="OLW907" s="2201"/>
      <c r="OLX907" s="2201"/>
      <c r="OLY907" s="2201"/>
      <c r="OLZ907" s="2201"/>
      <c r="OMA907" s="2201"/>
      <c r="OMB907" s="2201"/>
      <c r="OMC907" s="2201"/>
      <c r="OMD907" s="2201"/>
      <c r="OME907" s="2201"/>
      <c r="OMF907" s="2201"/>
      <c r="OMG907" s="2201"/>
      <c r="OMH907" s="2201"/>
      <c r="OMI907" s="2201"/>
      <c r="OMJ907" s="2201"/>
      <c r="OMK907" s="2201"/>
      <c r="OML907" s="2201"/>
      <c r="OMM907" s="2201"/>
      <c r="OMN907" s="2201"/>
      <c r="OMO907" s="2201"/>
      <c r="OMP907" s="2201"/>
      <c r="OMQ907" s="2201"/>
      <c r="OMR907" s="2201"/>
      <c r="OMS907" s="2201"/>
      <c r="OMT907" s="2201"/>
      <c r="OMU907" s="2201"/>
      <c r="OMY907" s="2201"/>
      <c r="OMZ907" s="2201"/>
      <c r="ONA907" s="2201"/>
      <c r="ONB907" s="2201"/>
      <c r="ONC907" s="2201"/>
      <c r="OND907" s="2201"/>
      <c r="ONE907" s="2201"/>
      <c r="ONF907" s="2201"/>
      <c r="ONG907" s="2201"/>
      <c r="ONH907" s="2201"/>
      <c r="ONI907" s="2201"/>
      <c r="ONJ907" s="2201"/>
      <c r="ONK907" s="2201"/>
      <c r="ONL907" s="2201"/>
      <c r="ONM907" s="2201"/>
      <c r="ONN907" s="2201"/>
      <c r="ONO907" s="2201"/>
      <c r="ONP907" s="2201"/>
      <c r="ONQ907" s="2201"/>
      <c r="ONR907" s="2201"/>
      <c r="ONS907" s="2201"/>
      <c r="ONT907" s="2201"/>
      <c r="ONU907" s="2201"/>
      <c r="ONV907" s="2201"/>
      <c r="ONW907" s="2201"/>
      <c r="ONX907" s="2201"/>
      <c r="ONY907" s="2201"/>
      <c r="ONZ907" s="2201"/>
      <c r="OOA907" s="2201"/>
      <c r="OOB907" s="2201"/>
      <c r="OOC907" s="2201"/>
      <c r="OOD907" s="2201"/>
      <c r="OOE907" s="2201"/>
      <c r="OOF907" s="2201"/>
      <c r="OOG907" s="2201"/>
      <c r="OOH907" s="2201"/>
      <c r="OOI907" s="2201"/>
      <c r="OOJ907" s="2201"/>
      <c r="OOK907" s="2201"/>
      <c r="OOL907" s="2201"/>
      <c r="OOM907" s="2201"/>
      <c r="OON907" s="2201"/>
      <c r="OOO907" s="2201"/>
      <c r="OOP907" s="2201"/>
      <c r="OOQ907" s="2201"/>
      <c r="OOR907" s="2201"/>
      <c r="OOS907" s="2201"/>
      <c r="OOT907" s="2201"/>
      <c r="OOU907" s="2201"/>
      <c r="OOV907" s="2201"/>
      <c r="OOW907" s="2201"/>
      <c r="OOX907" s="2201"/>
      <c r="OOY907" s="2201"/>
      <c r="OOZ907" s="2201"/>
      <c r="OPA907" s="2201"/>
      <c r="OPB907" s="2201"/>
      <c r="OPC907" s="2201"/>
      <c r="OPD907" s="2201"/>
      <c r="OPE907" s="2201"/>
      <c r="OPF907" s="2201"/>
      <c r="OPG907" s="2201"/>
      <c r="OPH907" s="2201"/>
      <c r="OPI907" s="2201"/>
      <c r="OPJ907" s="2201"/>
      <c r="OPK907" s="2201"/>
      <c r="OPL907" s="2201"/>
      <c r="OPM907" s="2201"/>
      <c r="OPN907" s="2201"/>
      <c r="OPO907" s="2201"/>
      <c r="OPP907" s="2201"/>
      <c r="OPQ907" s="2201"/>
      <c r="OPR907" s="2201"/>
      <c r="OPS907" s="2201"/>
      <c r="OPT907" s="2201"/>
      <c r="OPU907" s="2201"/>
      <c r="OPV907" s="2201"/>
      <c r="OPW907" s="2201"/>
      <c r="OPX907" s="2201"/>
      <c r="OPY907" s="2201"/>
      <c r="OPZ907" s="2201"/>
      <c r="OQA907" s="2201"/>
      <c r="OQB907" s="2201"/>
      <c r="OQC907" s="2201"/>
      <c r="OQD907" s="2201"/>
      <c r="OQE907" s="2201"/>
      <c r="OQF907" s="2201"/>
      <c r="OQG907" s="2201"/>
      <c r="OQH907" s="2201"/>
      <c r="OQI907" s="2201"/>
      <c r="OQJ907" s="2201"/>
      <c r="OQK907" s="2201"/>
      <c r="OQL907" s="2201"/>
      <c r="OQM907" s="2201"/>
      <c r="OQN907" s="2201"/>
      <c r="OQO907" s="2201"/>
      <c r="OQP907" s="2201"/>
      <c r="OQQ907" s="2201"/>
      <c r="OQR907" s="2201"/>
      <c r="OQS907" s="2201"/>
      <c r="OQT907" s="2201"/>
      <c r="OQU907" s="2201"/>
      <c r="OQV907" s="2201"/>
      <c r="OQW907" s="2201"/>
      <c r="OQX907" s="2201"/>
      <c r="OQY907" s="2201"/>
      <c r="OQZ907" s="2201"/>
      <c r="ORA907" s="2201"/>
      <c r="ORB907" s="2201"/>
      <c r="ORC907" s="2201"/>
      <c r="ORD907" s="2201"/>
      <c r="ORE907" s="2201"/>
      <c r="ORF907" s="2201"/>
      <c r="ORG907" s="2201"/>
      <c r="ORH907" s="2201"/>
      <c r="ORI907" s="2201"/>
      <c r="ORJ907" s="2201"/>
      <c r="ORK907" s="2201"/>
      <c r="ORL907" s="2201"/>
      <c r="ORM907" s="2201"/>
      <c r="ORN907" s="2201"/>
      <c r="ORO907" s="2201"/>
      <c r="ORP907" s="2201"/>
      <c r="ORQ907" s="2201"/>
      <c r="ORR907" s="2201"/>
      <c r="ORS907" s="2201"/>
      <c r="ORT907" s="2201"/>
      <c r="ORU907" s="2201"/>
      <c r="ORV907" s="2201"/>
      <c r="ORW907" s="2201"/>
      <c r="ORX907" s="2201"/>
      <c r="ORY907" s="2201"/>
      <c r="ORZ907" s="2201"/>
      <c r="OSA907" s="2201"/>
      <c r="OSB907" s="2201"/>
      <c r="OSC907" s="2201"/>
      <c r="OSD907" s="2201"/>
      <c r="OSE907" s="2201"/>
      <c r="OSF907" s="2201"/>
      <c r="OSG907" s="2201"/>
      <c r="OSH907" s="2201"/>
      <c r="OSI907" s="2201"/>
      <c r="OSJ907" s="2201"/>
      <c r="OSK907" s="2201"/>
      <c r="OSL907" s="2201"/>
      <c r="OSM907" s="2201"/>
      <c r="OSN907" s="2201"/>
      <c r="OSO907" s="2201"/>
      <c r="OSP907" s="2201"/>
      <c r="OSQ907" s="2201"/>
      <c r="OSR907" s="2201"/>
      <c r="OSS907" s="2201"/>
      <c r="OST907" s="2201"/>
      <c r="OSU907" s="2201"/>
      <c r="OSV907" s="2201"/>
      <c r="OSW907" s="2201"/>
      <c r="OSX907" s="2201"/>
      <c r="OSY907" s="2201"/>
      <c r="OSZ907" s="2201"/>
      <c r="OTA907" s="2201"/>
      <c r="OTB907" s="2201"/>
      <c r="OTC907" s="2201"/>
      <c r="OTD907" s="2201"/>
      <c r="OTE907" s="2201"/>
      <c r="OTF907" s="2201"/>
      <c r="OTG907" s="2201"/>
      <c r="OTH907" s="2201"/>
      <c r="OTI907" s="2201"/>
      <c r="OTJ907" s="2201"/>
      <c r="OTK907" s="2201"/>
      <c r="OTL907" s="2201"/>
      <c r="OTM907" s="2201"/>
      <c r="OTN907" s="2201"/>
      <c r="OTO907" s="2201"/>
      <c r="OTP907" s="2201"/>
      <c r="OTQ907" s="2201"/>
      <c r="OTR907" s="2201"/>
      <c r="OTS907" s="2201"/>
      <c r="OTT907" s="2201"/>
      <c r="OTU907" s="2201"/>
      <c r="OTV907" s="2201"/>
      <c r="OTW907" s="2201"/>
      <c r="OTX907" s="2201"/>
      <c r="OTY907" s="2201"/>
      <c r="OTZ907" s="2201"/>
      <c r="OUA907" s="2201"/>
      <c r="OUB907" s="2201"/>
      <c r="OUC907" s="2201"/>
      <c r="OUD907" s="2201"/>
      <c r="OUE907" s="2201"/>
      <c r="OUF907" s="2201"/>
      <c r="OUG907" s="2201"/>
      <c r="OUH907" s="2201"/>
      <c r="OUI907" s="2201"/>
      <c r="OUJ907" s="2201"/>
      <c r="OUK907" s="2201"/>
      <c r="OUL907" s="2201"/>
      <c r="OUM907" s="2201"/>
      <c r="OUN907" s="2201"/>
      <c r="OUO907" s="2201"/>
      <c r="OUP907" s="2201"/>
      <c r="OUQ907" s="2201"/>
      <c r="OUR907" s="2201"/>
      <c r="OUS907" s="2201"/>
      <c r="OUT907" s="2201"/>
      <c r="OUU907" s="2201"/>
      <c r="OUV907" s="2201"/>
      <c r="OUW907" s="2201"/>
      <c r="OUX907" s="2201"/>
      <c r="OUY907" s="2201"/>
      <c r="OUZ907" s="2201"/>
      <c r="OVA907" s="2201"/>
      <c r="OVB907" s="2201"/>
      <c r="OVC907" s="2201"/>
      <c r="OVD907" s="2201"/>
      <c r="OVE907" s="2201"/>
      <c r="OVF907" s="2201"/>
      <c r="OVG907" s="2201"/>
      <c r="OVH907" s="2201"/>
      <c r="OVI907" s="2201"/>
      <c r="OVJ907" s="2201"/>
      <c r="OVK907" s="2201"/>
      <c r="OVL907" s="2201"/>
      <c r="OVM907" s="2201"/>
      <c r="OVN907" s="2201"/>
      <c r="OVO907" s="2201"/>
      <c r="OVP907" s="2201"/>
      <c r="OVQ907" s="2201"/>
      <c r="OVR907" s="2201"/>
      <c r="OVS907" s="2201"/>
      <c r="OVT907" s="2201"/>
      <c r="OVU907" s="2201"/>
      <c r="OVV907" s="2201"/>
      <c r="OVW907" s="2201"/>
      <c r="OVX907" s="2201"/>
      <c r="OVY907" s="2201"/>
      <c r="OVZ907" s="2201"/>
      <c r="OWA907" s="2201"/>
      <c r="OWB907" s="2201"/>
      <c r="OWC907" s="2201"/>
      <c r="OWD907" s="2201"/>
      <c r="OWE907" s="2201"/>
      <c r="OWF907" s="2201"/>
      <c r="OWG907" s="2201"/>
      <c r="OWH907" s="2201"/>
      <c r="OWI907" s="2201"/>
      <c r="OWJ907" s="2201"/>
      <c r="OWK907" s="2201"/>
      <c r="OWL907" s="2201"/>
      <c r="OWM907" s="2201"/>
      <c r="OWN907" s="2201"/>
      <c r="OWO907" s="2201"/>
      <c r="OWP907" s="2201"/>
      <c r="OWQ907" s="2201"/>
      <c r="OWU907" s="2201"/>
      <c r="OWV907" s="2201"/>
      <c r="OWW907" s="2201"/>
      <c r="OWX907" s="2201"/>
      <c r="OWY907" s="2201"/>
      <c r="OWZ907" s="2201"/>
      <c r="OXA907" s="2201"/>
      <c r="OXB907" s="2201"/>
      <c r="OXC907" s="2201"/>
      <c r="OXD907" s="2201"/>
      <c r="OXE907" s="2201"/>
      <c r="OXF907" s="2201"/>
      <c r="OXG907" s="2201"/>
      <c r="OXH907" s="2201"/>
      <c r="OXI907" s="2201"/>
      <c r="OXJ907" s="2201"/>
      <c r="OXK907" s="2201"/>
      <c r="OXL907" s="2201"/>
      <c r="OXM907" s="2201"/>
      <c r="OXN907" s="2201"/>
      <c r="OXO907" s="2201"/>
      <c r="OXP907" s="2201"/>
      <c r="OXQ907" s="2201"/>
      <c r="OXR907" s="2201"/>
      <c r="OXS907" s="2201"/>
      <c r="OXT907" s="2201"/>
      <c r="OXU907" s="2201"/>
      <c r="OXV907" s="2201"/>
      <c r="OXW907" s="2201"/>
      <c r="OXX907" s="2201"/>
      <c r="OXY907" s="2201"/>
      <c r="OXZ907" s="2201"/>
      <c r="OYA907" s="2201"/>
      <c r="OYB907" s="2201"/>
      <c r="OYC907" s="2201"/>
      <c r="OYD907" s="2201"/>
      <c r="OYE907" s="2201"/>
      <c r="OYF907" s="2201"/>
      <c r="OYG907" s="2201"/>
      <c r="OYH907" s="2201"/>
      <c r="OYI907" s="2201"/>
      <c r="OYJ907" s="2201"/>
      <c r="OYK907" s="2201"/>
      <c r="OYL907" s="2201"/>
      <c r="OYM907" s="2201"/>
      <c r="OYN907" s="2201"/>
      <c r="OYO907" s="2201"/>
      <c r="OYP907" s="2201"/>
      <c r="OYQ907" s="2201"/>
      <c r="OYR907" s="2201"/>
      <c r="OYS907" s="2201"/>
      <c r="OYT907" s="2201"/>
      <c r="OYU907" s="2201"/>
      <c r="OYV907" s="2201"/>
      <c r="OYW907" s="2201"/>
      <c r="OYX907" s="2201"/>
      <c r="OYY907" s="2201"/>
      <c r="OYZ907" s="2201"/>
      <c r="OZA907" s="2201"/>
      <c r="OZB907" s="2201"/>
      <c r="OZC907" s="2201"/>
      <c r="OZD907" s="2201"/>
      <c r="OZE907" s="2201"/>
      <c r="OZF907" s="2201"/>
      <c r="OZG907" s="2201"/>
      <c r="OZH907" s="2201"/>
      <c r="OZI907" s="2201"/>
      <c r="OZJ907" s="2201"/>
      <c r="OZK907" s="2201"/>
      <c r="OZL907" s="2201"/>
      <c r="OZM907" s="2201"/>
      <c r="OZN907" s="2201"/>
      <c r="OZO907" s="2201"/>
      <c r="OZP907" s="2201"/>
      <c r="OZQ907" s="2201"/>
      <c r="OZR907" s="2201"/>
      <c r="OZS907" s="2201"/>
      <c r="OZT907" s="2201"/>
      <c r="OZU907" s="2201"/>
      <c r="OZV907" s="2201"/>
      <c r="OZW907" s="2201"/>
      <c r="OZX907" s="2201"/>
      <c r="OZY907" s="2201"/>
      <c r="OZZ907" s="2201"/>
      <c r="PAA907" s="2201"/>
      <c r="PAB907" s="2201"/>
      <c r="PAC907" s="2201"/>
      <c r="PAD907" s="2201"/>
      <c r="PAE907" s="2201"/>
      <c r="PAF907" s="2201"/>
      <c r="PAG907" s="2201"/>
      <c r="PAH907" s="2201"/>
      <c r="PAI907" s="2201"/>
      <c r="PAJ907" s="2201"/>
      <c r="PAK907" s="2201"/>
      <c r="PAL907" s="2201"/>
      <c r="PAM907" s="2201"/>
      <c r="PAN907" s="2201"/>
      <c r="PAO907" s="2201"/>
      <c r="PAP907" s="2201"/>
      <c r="PAQ907" s="2201"/>
      <c r="PAR907" s="2201"/>
      <c r="PAS907" s="2201"/>
      <c r="PAT907" s="2201"/>
      <c r="PAU907" s="2201"/>
      <c r="PAV907" s="2201"/>
      <c r="PAW907" s="2201"/>
      <c r="PAX907" s="2201"/>
      <c r="PAY907" s="2201"/>
      <c r="PAZ907" s="2201"/>
      <c r="PBA907" s="2201"/>
      <c r="PBB907" s="2201"/>
      <c r="PBC907" s="2201"/>
      <c r="PBD907" s="2201"/>
      <c r="PBE907" s="2201"/>
      <c r="PBF907" s="2201"/>
      <c r="PBG907" s="2201"/>
      <c r="PBH907" s="2201"/>
      <c r="PBI907" s="2201"/>
      <c r="PBJ907" s="2201"/>
      <c r="PBK907" s="2201"/>
      <c r="PBL907" s="2201"/>
      <c r="PBM907" s="2201"/>
      <c r="PBN907" s="2201"/>
      <c r="PBO907" s="2201"/>
      <c r="PBP907" s="2201"/>
      <c r="PBQ907" s="2201"/>
      <c r="PBR907" s="2201"/>
      <c r="PBS907" s="2201"/>
      <c r="PBT907" s="2201"/>
      <c r="PBU907" s="2201"/>
      <c r="PBV907" s="2201"/>
      <c r="PBW907" s="2201"/>
      <c r="PBX907" s="2201"/>
      <c r="PBY907" s="2201"/>
      <c r="PBZ907" s="2201"/>
      <c r="PCA907" s="2201"/>
      <c r="PCB907" s="2201"/>
      <c r="PCC907" s="2201"/>
      <c r="PCD907" s="2201"/>
      <c r="PCE907" s="2201"/>
      <c r="PCF907" s="2201"/>
      <c r="PCG907" s="2201"/>
      <c r="PCH907" s="2201"/>
      <c r="PCI907" s="2201"/>
      <c r="PCJ907" s="2201"/>
      <c r="PCK907" s="2201"/>
      <c r="PCL907" s="2201"/>
      <c r="PCM907" s="2201"/>
      <c r="PCN907" s="2201"/>
      <c r="PCO907" s="2201"/>
      <c r="PCP907" s="2201"/>
      <c r="PCQ907" s="2201"/>
      <c r="PCR907" s="2201"/>
      <c r="PCS907" s="2201"/>
      <c r="PCT907" s="2201"/>
      <c r="PCU907" s="2201"/>
      <c r="PCV907" s="2201"/>
      <c r="PCW907" s="2201"/>
      <c r="PCX907" s="2201"/>
      <c r="PCY907" s="2201"/>
      <c r="PCZ907" s="2201"/>
      <c r="PDA907" s="2201"/>
      <c r="PDB907" s="2201"/>
      <c r="PDC907" s="2201"/>
      <c r="PDD907" s="2201"/>
      <c r="PDE907" s="2201"/>
      <c r="PDF907" s="2201"/>
      <c r="PDG907" s="2201"/>
      <c r="PDH907" s="2201"/>
      <c r="PDI907" s="2201"/>
      <c r="PDJ907" s="2201"/>
      <c r="PDK907" s="2201"/>
      <c r="PDL907" s="2201"/>
      <c r="PDM907" s="2201"/>
      <c r="PDN907" s="2201"/>
      <c r="PDO907" s="2201"/>
      <c r="PDP907" s="2201"/>
      <c r="PDQ907" s="2201"/>
      <c r="PDR907" s="2201"/>
      <c r="PDS907" s="2201"/>
      <c r="PDT907" s="2201"/>
      <c r="PDU907" s="2201"/>
      <c r="PDV907" s="2201"/>
      <c r="PDW907" s="2201"/>
      <c r="PDX907" s="2201"/>
      <c r="PDY907" s="2201"/>
      <c r="PDZ907" s="2201"/>
      <c r="PEA907" s="2201"/>
      <c r="PEB907" s="2201"/>
      <c r="PEC907" s="2201"/>
      <c r="PED907" s="2201"/>
      <c r="PEE907" s="2201"/>
      <c r="PEF907" s="2201"/>
      <c r="PEG907" s="2201"/>
      <c r="PEH907" s="2201"/>
      <c r="PEI907" s="2201"/>
      <c r="PEJ907" s="2201"/>
      <c r="PEK907" s="2201"/>
      <c r="PEL907" s="2201"/>
      <c r="PEM907" s="2201"/>
      <c r="PEN907" s="2201"/>
      <c r="PEO907" s="2201"/>
      <c r="PEP907" s="2201"/>
      <c r="PEQ907" s="2201"/>
      <c r="PER907" s="2201"/>
      <c r="PES907" s="2201"/>
      <c r="PET907" s="2201"/>
      <c r="PEU907" s="2201"/>
      <c r="PEV907" s="2201"/>
      <c r="PEW907" s="2201"/>
      <c r="PEX907" s="2201"/>
      <c r="PEY907" s="2201"/>
      <c r="PEZ907" s="2201"/>
      <c r="PFA907" s="2201"/>
      <c r="PFB907" s="2201"/>
      <c r="PFC907" s="2201"/>
      <c r="PFD907" s="2201"/>
      <c r="PFE907" s="2201"/>
      <c r="PFF907" s="2201"/>
      <c r="PFG907" s="2201"/>
      <c r="PFH907" s="2201"/>
      <c r="PFI907" s="2201"/>
      <c r="PFJ907" s="2201"/>
      <c r="PFK907" s="2201"/>
      <c r="PFL907" s="2201"/>
      <c r="PFM907" s="2201"/>
      <c r="PFN907" s="2201"/>
      <c r="PFO907" s="2201"/>
      <c r="PFP907" s="2201"/>
      <c r="PFQ907" s="2201"/>
      <c r="PFR907" s="2201"/>
      <c r="PFS907" s="2201"/>
      <c r="PFT907" s="2201"/>
      <c r="PFU907" s="2201"/>
      <c r="PFV907" s="2201"/>
      <c r="PFW907" s="2201"/>
      <c r="PFX907" s="2201"/>
      <c r="PFY907" s="2201"/>
      <c r="PFZ907" s="2201"/>
      <c r="PGA907" s="2201"/>
      <c r="PGB907" s="2201"/>
      <c r="PGC907" s="2201"/>
      <c r="PGD907" s="2201"/>
      <c r="PGE907" s="2201"/>
      <c r="PGF907" s="2201"/>
      <c r="PGG907" s="2201"/>
      <c r="PGH907" s="2201"/>
      <c r="PGI907" s="2201"/>
      <c r="PGJ907" s="2201"/>
      <c r="PGK907" s="2201"/>
      <c r="PGL907" s="2201"/>
      <c r="PGM907" s="2201"/>
      <c r="PGQ907" s="2201"/>
      <c r="PGR907" s="2201"/>
      <c r="PGS907" s="2201"/>
      <c r="PGT907" s="2201"/>
      <c r="PGU907" s="2201"/>
      <c r="PGV907" s="2201"/>
      <c r="PGW907" s="2201"/>
      <c r="PGX907" s="2201"/>
      <c r="PGY907" s="2201"/>
      <c r="PGZ907" s="2201"/>
      <c r="PHA907" s="2201"/>
      <c r="PHB907" s="2201"/>
      <c r="PHC907" s="2201"/>
      <c r="PHD907" s="2201"/>
      <c r="PHE907" s="2201"/>
      <c r="PHF907" s="2201"/>
      <c r="PHG907" s="2201"/>
      <c r="PHH907" s="2201"/>
      <c r="PHI907" s="2201"/>
      <c r="PHJ907" s="2201"/>
      <c r="PHK907" s="2201"/>
      <c r="PHL907" s="2201"/>
      <c r="PHM907" s="2201"/>
      <c r="PHN907" s="2201"/>
      <c r="PHO907" s="2201"/>
      <c r="PHP907" s="2201"/>
      <c r="PHQ907" s="2201"/>
      <c r="PHR907" s="2201"/>
      <c r="PHS907" s="2201"/>
      <c r="PHT907" s="2201"/>
      <c r="PHU907" s="2201"/>
      <c r="PHV907" s="2201"/>
      <c r="PHW907" s="2201"/>
      <c r="PHX907" s="2201"/>
      <c r="PHY907" s="2201"/>
      <c r="PHZ907" s="2201"/>
      <c r="PIA907" s="2201"/>
      <c r="PIB907" s="2201"/>
      <c r="PIC907" s="2201"/>
      <c r="PID907" s="2201"/>
      <c r="PIE907" s="2201"/>
      <c r="PIF907" s="2201"/>
      <c r="PIG907" s="2201"/>
      <c r="PIH907" s="2201"/>
      <c r="PII907" s="2201"/>
      <c r="PIJ907" s="2201"/>
      <c r="PIK907" s="2201"/>
      <c r="PIL907" s="2201"/>
      <c r="PIM907" s="2201"/>
      <c r="PIN907" s="2201"/>
      <c r="PIO907" s="2201"/>
      <c r="PIP907" s="2201"/>
      <c r="PIQ907" s="2201"/>
      <c r="PIR907" s="2201"/>
      <c r="PIS907" s="2201"/>
      <c r="PIT907" s="2201"/>
      <c r="PIU907" s="2201"/>
      <c r="PIV907" s="2201"/>
      <c r="PIW907" s="2201"/>
      <c r="PIX907" s="2201"/>
      <c r="PIY907" s="2201"/>
      <c r="PIZ907" s="2201"/>
      <c r="PJA907" s="2201"/>
      <c r="PJB907" s="2201"/>
      <c r="PJC907" s="2201"/>
      <c r="PJD907" s="2201"/>
      <c r="PJE907" s="2201"/>
      <c r="PJF907" s="2201"/>
      <c r="PJG907" s="2201"/>
      <c r="PJH907" s="2201"/>
      <c r="PJI907" s="2201"/>
      <c r="PJJ907" s="2201"/>
      <c r="PJK907" s="2201"/>
      <c r="PJL907" s="2201"/>
      <c r="PJM907" s="2201"/>
      <c r="PJN907" s="2201"/>
      <c r="PJO907" s="2201"/>
      <c r="PJP907" s="2201"/>
      <c r="PJQ907" s="2201"/>
      <c r="PJR907" s="2201"/>
      <c r="PJS907" s="2201"/>
      <c r="PJT907" s="2201"/>
      <c r="PJU907" s="2201"/>
      <c r="PJV907" s="2201"/>
      <c r="PJW907" s="2201"/>
      <c r="PJX907" s="2201"/>
      <c r="PJY907" s="2201"/>
      <c r="PJZ907" s="2201"/>
      <c r="PKA907" s="2201"/>
      <c r="PKB907" s="2201"/>
      <c r="PKC907" s="2201"/>
      <c r="PKD907" s="2201"/>
      <c r="PKE907" s="2201"/>
      <c r="PKF907" s="2201"/>
      <c r="PKG907" s="2201"/>
      <c r="PKH907" s="2201"/>
      <c r="PKI907" s="2201"/>
      <c r="PKJ907" s="2201"/>
      <c r="PKK907" s="2201"/>
      <c r="PKL907" s="2201"/>
      <c r="PKM907" s="2201"/>
      <c r="PKN907" s="2201"/>
      <c r="PKO907" s="2201"/>
      <c r="PKP907" s="2201"/>
      <c r="PKQ907" s="2201"/>
      <c r="PKR907" s="2201"/>
      <c r="PKS907" s="2201"/>
      <c r="PKT907" s="2201"/>
      <c r="PKU907" s="2201"/>
      <c r="PKV907" s="2201"/>
      <c r="PKW907" s="2201"/>
      <c r="PKX907" s="2201"/>
      <c r="PKY907" s="2201"/>
      <c r="PKZ907" s="2201"/>
      <c r="PLA907" s="2201"/>
      <c r="PLB907" s="2201"/>
      <c r="PLC907" s="2201"/>
      <c r="PLD907" s="2201"/>
      <c r="PLE907" s="2201"/>
      <c r="PLF907" s="2201"/>
      <c r="PLG907" s="2201"/>
      <c r="PLH907" s="2201"/>
      <c r="PLI907" s="2201"/>
      <c r="PLJ907" s="2201"/>
      <c r="PLK907" s="2201"/>
      <c r="PLL907" s="2201"/>
      <c r="PLM907" s="2201"/>
      <c r="PLN907" s="2201"/>
      <c r="PLO907" s="2201"/>
      <c r="PLP907" s="2201"/>
      <c r="PLQ907" s="2201"/>
      <c r="PLR907" s="2201"/>
      <c r="PLS907" s="2201"/>
      <c r="PLT907" s="2201"/>
      <c r="PLU907" s="2201"/>
      <c r="PLV907" s="2201"/>
      <c r="PLW907" s="2201"/>
      <c r="PLX907" s="2201"/>
      <c r="PLY907" s="2201"/>
      <c r="PLZ907" s="2201"/>
      <c r="PMA907" s="2201"/>
      <c r="PMB907" s="2201"/>
      <c r="PMC907" s="2201"/>
      <c r="PMD907" s="2201"/>
      <c r="PME907" s="2201"/>
      <c r="PMF907" s="2201"/>
      <c r="PMG907" s="2201"/>
      <c r="PMH907" s="2201"/>
      <c r="PMI907" s="2201"/>
      <c r="PMJ907" s="2201"/>
      <c r="PMK907" s="2201"/>
      <c r="PML907" s="2201"/>
      <c r="PMM907" s="2201"/>
      <c r="PMN907" s="2201"/>
      <c r="PMO907" s="2201"/>
      <c r="PMP907" s="2201"/>
      <c r="PMQ907" s="2201"/>
      <c r="PMR907" s="2201"/>
      <c r="PMS907" s="2201"/>
      <c r="PMT907" s="2201"/>
      <c r="PMU907" s="2201"/>
      <c r="PMV907" s="2201"/>
      <c r="PMW907" s="2201"/>
      <c r="PMX907" s="2201"/>
      <c r="PMY907" s="2201"/>
      <c r="PMZ907" s="2201"/>
      <c r="PNA907" s="2201"/>
      <c r="PNB907" s="2201"/>
      <c r="PNC907" s="2201"/>
      <c r="PND907" s="2201"/>
      <c r="PNE907" s="2201"/>
      <c r="PNF907" s="2201"/>
      <c r="PNG907" s="2201"/>
      <c r="PNH907" s="2201"/>
      <c r="PNI907" s="2201"/>
      <c r="PNJ907" s="2201"/>
      <c r="PNK907" s="2201"/>
      <c r="PNL907" s="2201"/>
      <c r="PNM907" s="2201"/>
      <c r="PNN907" s="2201"/>
      <c r="PNO907" s="2201"/>
      <c r="PNP907" s="2201"/>
      <c r="PNQ907" s="2201"/>
      <c r="PNR907" s="2201"/>
      <c r="PNS907" s="2201"/>
      <c r="PNT907" s="2201"/>
      <c r="PNU907" s="2201"/>
      <c r="PNV907" s="2201"/>
      <c r="PNW907" s="2201"/>
      <c r="PNX907" s="2201"/>
      <c r="PNY907" s="2201"/>
      <c r="PNZ907" s="2201"/>
      <c r="POA907" s="2201"/>
      <c r="POB907" s="2201"/>
      <c r="POC907" s="2201"/>
      <c r="POD907" s="2201"/>
      <c r="POE907" s="2201"/>
      <c r="POF907" s="2201"/>
      <c r="POG907" s="2201"/>
      <c r="POH907" s="2201"/>
      <c r="POI907" s="2201"/>
      <c r="POJ907" s="2201"/>
      <c r="POK907" s="2201"/>
      <c r="POL907" s="2201"/>
      <c r="POM907" s="2201"/>
      <c r="PON907" s="2201"/>
      <c r="POO907" s="2201"/>
      <c r="POP907" s="2201"/>
      <c r="POQ907" s="2201"/>
      <c r="POR907" s="2201"/>
      <c r="POS907" s="2201"/>
      <c r="POT907" s="2201"/>
      <c r="POU907" s="2201"/>
      <c r="POV907" s="2201"/>
      <c r="POW907" s="2201"/>
      <c r="POX907" s="2201"/>
      <c r="POY907" s="2201"/>
      <c r="POZ907" s="2201"/>
      <c r="PPA907" s="2201"/>
      <c r="PPB907" s="2201"/>
      <c r="PPC907" s="2201"/>
      <c r="PPD907" s="2201"/>
      <c r="PPE907" s="2201"/>
      <c r="PPF907" s="2201"/>
      <c r="PPG907" s="2201"/>
      <c r="PPH907" s="2201"/>
      <c r="PPI907" s="2201"/>
      <c r="PPJ907" s="2201"/>
      <c r="PPK907" s="2201"/>
      <c r="PPL907" s="2201"/>
      <c r="PPM907" s="2201"/>
      <c r="PPN907" s="2201"/>
      <c r="PPO907" s="2201"/>
      <c r="PPP907" s="2201"/>
      <c r="PPQ907" s="2201"/>
      <c r="PPR907" s="2201"/>
      <c r="PPS907" s="2201"/>
      <c r="PPT907" s="2201"/>
      <c r="PPU907" s="2201"/>
      <c r="PPV907" s="2201"/>
      <c r="PPW907" s="2201"/>
      <c r="PPX907" s="2201"/>
      <c r="PPY907" s="2201"/>
      <c r="PPZ907" s="2201"/>
      <c r="PQA907" s="2201"/>
      <c r="PQB907" s="2201"/>
      <c r="PQC907" s="2201"/>
      <c r="PQD907" s="2201"/>
      <c r="PQE907" s="2201"/>
      <c r="PQF907" s="2201"/>
      <c r="PQG907" s="2201"/>
      <c r="PQH907" s="2201"/>
      <c r="PQI907" s="2201"/>
      <c r="PQM907" s="2201"/>
      <c r="PQN907" s="2201"/>
      <c r="PQO907" s="2201"/>
      <c r="PQP907" s="2201"/>
      <c r="PQQ907" s="2201"/>
      <c r="PQR907" s="2201"/>
      <c r="PQS907" s="2201"/>
      <c r="PQT907" s="2201"/>
      <c r="PQU907" s="2201"/>
      <c r="PQV907" s="2201"/>
      <c r="PQW907" s="2201"/>
      <c r="PQX907" s="2201"/>
      <c r="PQY907" s="2201"/>
      <c r="PQZ907" s="2201"/>
      <c r="PRA907" s="2201"/>
      <c r="PRB907" s="2201"/>
      <c r="PRC907" s="2201"/>
      <c r="PRD907" s="2201"/>
      <c r="PRE907" s="2201"/>
      <c r="PRF907" s="2201"/>
      <c r="PRG907" s="2201"/>
      <c r="PRH907" s="2201"/>
      <c r="PRI907" s="2201"/>
      <c r="PRJ907" s="2201"/>
      <c r="PRK907" s="2201"/>
      <c r="PRL907" s="2201"/>
      <c r="PRM907" s="2201"/>
      <c r="PRN907" s="2201"/>
      <c r="PRO907" s="2201"/>
      <c r="PRP907" s="2201"/>
      <c r="PRQ907" s="2201"/>
      <c r="PRR907" s="2201"/>
      <c r="PRS907" s="2201"/>
      <c r="PRT907" s="2201"/>
      <c r="PRU907" s="2201"/>
      <c r="PRV907" s="2201"/>
      <c r="PRW907" s="2201"/>
      <c r="PRX907" s="2201"/>
      <c r="PRY907" s="2201"/>
      <c r="PRZ907" s="2201"/>
      <c r="PSA907" s="2201"/>
      <c r="PSB907" s="2201"/>
      <c r="PSC907" s="2201"/>
      <c r="PSD907" s="2201"/>
      <c r="PSE907" s="2201"/>
      <c r="PSF907" s="2201"/>
      <c r="PSG907" s="2201"/>
      <c r="PSH907" s="2201"/>
      <c r="PSI907" s="2201"/>
      <c r="PSJ907" s="2201"/>
      <c r="PSK907" s="2201"/>
      <c r="PSL907" s="2201"/>
      <c r="PSM907" s="2201"/>
      <c r="PSN907" s="2201"/>
      <c r="PSO907" s="2201"/>
      <c r="PSP907" s="2201"/>
      <c r="PSQ907" s="2201"/>
      <c r="PSR907" s="2201"/>
      <c r="PSS907" s="2201"/>
      <c r="PST907" s="2201"/>
      <c r="PSU907" s="2201"/>
      <c r="PSV907" s="2201"/>
      <c r="PSW907" s="2201"/>
      <c r="PSX907" s="2201"/>
      <c r="PSY907" s="2201"/>
      <c r="PSZ907" s="2201"/>
      <c r="PTA907" s="2201"/>
      <c r="PTB907" s="2201"/>
      <c r="PTC907" s="2201"/>
      <c r="PTD907" s="2201"/>
      <c r="PTE907" s="2201"/>
      <c r="PTF907" s="2201"/>
      <c r="PTG907" s="2201"/>
      <c r="PTH907" s="2201"/>
      <c r="PTI907" s="2201"/>
      <c r="PTJ907" s="2201"/>
      <c r="PTK907" s="2201"/>
      <c r="PTL907" s="2201"/>
      <c r="PTM907" s="2201"/>
      <c r="PTN907" s="2201"/>
      <c r="PTO907" s="2201"/>
      <c r="PTP907" s="2201"/>
      <c r="PTQ907" s="2201"/>
      <c r="PTR907" s="2201"/>
      <c r="PTS907" s="2201"/>
      <c r="PTT907" s="2201"/>
      <c r="PTU907" s="2201"/>
      <c r="PTV907" s="2201"/>
      <c r="PTW907" s="2201"/>
      <c r="PTX907" s="2201"/>
      <c r="PTY907" s="2201"/>
      <c r="PTZ907" s="2201"/>
      <c r="PUA907" s="2201"/>
      <c r="PUB907" s="2201"/>
      <c r="PUC907" s="2201"/>
      <c r="PUD907" s="2201"/>
      <c r="PUE907" s="2201"/>
      <c r="PUF907" s="2201"/>
      <c r="PUG907" s="2201"/>
      <c r="PUH907" s="2201"/>
      <c r="PUI907" s="2201"/>
      <c r="PUJ907" s="2201"/>
      <c r="PUK907" s="2201"/>
      <c r="PUL907" s="2201"/>
      <c r="PUM907" s="2201"/>
      <c r="PUN907" s="2201"/>
      <c r="PUO907" s="2201"/>
      <c r="PUP907" s="2201"/>
      <c r="PUQ907" s="2201"/>
      <c r="PUR907" s="2201"/>
      <c r="PUS907" s="2201"/>
      <c r="PUT907" s="2201"/>
      <c r="PUU907" s="2201"/>
      <c r="PUV907" s="2201"/>
      <c r="PUW907" s="2201"/>
      <c r="PUX907" s="2201"/>
      <c r="PUY907" s="2201"/>
      <c r="PUZ907" s="2201"/>
      <c r="PVA907" s="2201"/>
      <c r="PVB907" s="2201"/>
      <c r="PVC907" s="2201"/>
      <c r="PVD907" s="2201"/>
      <c r="PVE907" s="2201"/>
      <c r="PVF907" s="2201"/>
      <c r="PVG907" s="2201"/>
      <c r="PVH907" s="2201"/>
      <c r="PVI907" s="2201"/>
      <c r="PVJ907" s="2201"/>
      <c r="PVK907" s="2201"/>
      <c r="PVL907" s="2201"/>
      <c r="PVM907" s="2201"/>
      <c r="PVN907" s="2201"/>
      <c r="PVO907" s="2201"/>
      <c r="PVP907" s="2201"/>
      <c r="PVQ907" s="2201"/>
      <c r="PVR907" s="2201"/>
      <c r="PVS907" s="2201"/>
      <c r="PVT907" s="2201"/>
      <c r="PVU907" s="2201"/>
      <c r="PVV907" s="2201"/>
      <c r="PVW907" s="2201"/>
      <c r="PVX907" s="2201"/>
      <c r="PVY907" s="2201"/>
      <c r="PVZ907" s="2201"/>
      <c r="PWA907" s="2201"/>
      <c r="PWB907" s="2201"/>
      <c r="PWC907" s="2201"/>
      <c r="PWD907" s="2201"/>
      <c r="PWE907" s="2201"/>
      <c r="PWF907" s="2201"/>
      <c r="PWG907" s="2201"/>
      <c r="PWH907" s="2201"/>
      <c r="PWI907" s="2201"/>
      <c r="PWJ907" s="2201"/>
      <c r="PWK907" s="2201"/>
      <c r="PWL907" s="2201"/>
      <c r="PWM907" s="2201"/>
      <c r="PWN907" s="2201"/>
      <c r="PWO907" s="2201"/>
      <c r="PWP907" s="2201"/>
      <c r="PWQ907" s="2201"/>
      <c r="PWR907" s="2201"/>
      <c r="PWS907" s="2201"/>
      <c r="PWT907" s="2201"/>
      <c r="PWU907" s="2201"/>
      <c r="PWV907" s="2201"/>
      <c r="PWW907" s="2201"/>
      <c r="PWX907" s="2201"/>
      <c r="PWY907" s="2201"/>
      <c r="PWZ907" s="2201"/>
      <c r="PXA907" s="2201"/>
      <c r="PXB907" s="2201"/>
      <c r="PXC907" s="2201"/>
      <c r="PXD907" s="2201"/>
      <c r="PXE907" s="2201"/>
      <c r="PXF907" s="2201"/>
      <c r="PXG907" s="2201"/>
      <c r="PXH907" s="2201"/>
      <c r="PXI907" s="2201"/>
      <c r="PXJ907" s="2201"/>
      <c r="PXK907" s="2201"/>
      <c r="PXL907" s="2201"/>
      <c r="PXM907" s="2201"/>
      <c r="PXN907" s="2201"/>
      <c r="PXO907" s="2201"/>
      <c r="PXP907" s="2201"/>
      <c r="PXQ907" s="2201"/>
      <c r="PXR907" s="2201"/>
      <c r="PXS907" s="2201"/>
      <c r="PXT907" s="2201"/>
      <c r="PXU907" s="2201"/>
      <c r="PXV907" s="2201"/>
      <c r="PXW907" s="2201"/>
      <c r="PXX907" s="2201"/>
      <c r="PXY907" s="2201"/>
      <c r="PXZ907" s="2201"/>
      <c r="PYA907" s="2201"/>
      <c r="PYB907" s="2201"/>
      <c r="PYC907" s="2201"/>
      <c r="PYD907" s="2201"/>
      <c r="PYE907" s="2201"/>
      <c r="PYF907" s="2201"/>
      <c r="PYG907" s="2201"/>
      <c r="PYH907" s="2201"/>
      <c r="PYI907" s="2201"/>
      <c r="PYJ907" s="2201"/>
      <c r="PYK907" s="2201"/>
      <c r="PYL907" s="2201"/>
      <c r="PYM907" s="2201"/>
      <c r="PYN907" s="2201"/>
      <c r="PYO907" s="2201"/>
      <c r="PYP907" s="2201"/>
      <c r="PYQ907" s="2201"/>
      <c r="PYR907" s="2201"/>
      <c r="PYS907" s="2201"/>
      <c r="PYT907" s="2201"/>
      <c r="PYU907" s="2201"/>
      <c r="PYV907" s="2201"/>
      <c r="PYW907" s="2201"/>
      <c r="PYX907" s="2201"/>
      <c r="PYY907" s="2201"/>
      <c r="PYZ907" s="2201"/>
      <c r="PZA907" s="2201"/>
      <c r="PZB907" s="2201"/>
      <c r="PZC907" s="2201"/>
      <c r="PZD907" s="2201"/>
      <c r="PZE907" s="2201"/>
      <c r="PZF907" s="2201"/>
      <c r="PZG907" s="2201"/>
      <c r="PZH907" s="2201"/>
      <c r="PZI907" s="2201"/>
      <c r="PZJ907" s="2201"/>
      <c r="PZK907" s="2201"/>
      <c r="PZL907" s="2201"/>
      <c r="PZM907" s="2201"/>
      <c r="PZN907" s="2201"/>
      <c r="PZO907" s="2201"/>
      <c r="PZP907" s="2201"/>
      <c r="PZQ907" s="2201"/>
      <c r="PZR907" s="2201"/>
      <c r="PZS907" s="2201"/>
      <c r="PZT907" s="2201"/>
      <c r="PZU907" s="2201"/>
      <c r="PZV907" s="2201"/>
      <c r="PZW907" s="2201"/>
      <c r="PZX907" s="2201"/>
      <c r="PZY907" s="2201"/>
      <c r="PZZ907" s="2201"/>
      <c r="QAA907" s="2201"/>
      <c r="QAB907" s="2201"/>
      <c r="QAC907" s="2201"/>
      <c r="QAD907" s="2201"/>
      <c r="QAE907" s="2201"/>
      <c r="QAI907" s="2201"/>
      <c r="QAJ907" s="2201"/>
      <c r="QAK907" s="2201"/>
      <c r="QAL907" s="2201"/>
      <c r="QAM907" s="2201"/>
      <c r="QAN907" s="2201"/>
      <c r="QAO907" s="2201"/>
      <c r="QAP907" s="2201"/>
      <c r="QAQ907" s="2201"/>
      <c r="QAR907" s="2201"/>
      <c r="QAS907" s="2201"/>
      <c r="QAT907" s="2201"/>
      <c r="QAU907" s="2201"/>
      <c r="QAV907" s="2201"/>
      <c r="QAW907" s="2201"/>
      <c r="QAX907" s="2201"/>
      <c r="QAY907" s="2201"/>
      <c r="QAZ907" s="2201"/>
      <c r="QBA907" s="2201"/>
      <c r="QBB907" s="2201"/>
      <c r="QBC907" s="2201"/>
      <c r="QBD907" s="2201"/>
      <c r="QBE907" s="2201"/>
      <c r="QBF907" s="2201"/>
      <c r="QBG907" s="2201"/>
      <c r="QBH907" s="2201"/>
      <c r="QBI907" s="2201"/>
      <c r="QBJ907" s="2201"/>
      <c r="QBK907" s="2201"/>
      <c r="QBL907" s="2201"/>
      <c r="QBM907" s="2201"/>
      <c r="QBN907" s="2201"/>
      <c r="QBO907" s="2201"/>
      <c r="QBP907" s="2201"/>
      <c r="QBQ907" s="2201"/>
      <c r="QBR907" s="2201"/>
      <c r="QBS907" s="2201"/>
      <c r="QBT907" s="2201"/>
      <c r="QBU907" s="2201"/>
      <c r="QBV907" s="2201"/>
      <c r="QBW907" s="2201"/>
      <c r="QBX907" s="2201"/>
      <c r="QBY907" s="2201"/>
      <c r="QBZ907" s="2201"/>
      <c r="QCA907" s="2201"/>
      <c r="QCB907" s="2201"/>
      <c r="QCC907" s="2201"/>
      <c r="QCD907" s="2201"/>
      <c r="QCE907" s="2201"/>
      <c r="QCF907" s="2201"/>
      <c r="QCG907" s="2201"/>
      <c r="QCH907" s="2201"/>
      <c r="QCI907" s="2201"/>
      <c r="QCJ907" s="2201"/>
      <c r="QCK907" s="2201"/>
      <c r="QCL907" s="2201"/>
      <c r="QCM907" s="2201"/>
      <c r="QCN907" s="2201"/>
      <c r="QCO907" s="2201"/>
      <c r="QCP907" s="2201"/>
      <c r="QCQ907" s="2201"/>
      <c r="QCR907" s="2201"/>
      <c r="QCS907" s="2201"/>
      <c r="QCT907" s="2201"/>
      <c r="QCU907" s="2201"/>
      <c r="QCV907" s="2201"/>
      <c r="QCW907" s="2201"/>
      <c r="QCX907" s="2201"/>
      <c r="QCY907" s="2201"/>
      <c r="QCZ907" s="2201"/>
      <c r="QDA907" s="2201"/>
      <c r="QDB907" s="2201"/>
      <c r="QDC907" s="2201"/>
      <c r="QDD907" s="2201"/>
      <c r="QDE907" s="2201"/>
      <c r="QDF907" s="2201"/>
      <c r="QDG907" s="2201"/>
      <c r="QDH907" s="2201"/>
      <c r="QDI907" s="2201"/>
      <c r="QDJ907" s="2201"/>
      <c r="QDK907" s="2201"/>
      <c r="QDL907" s="2201"/>
      <c r="QDM907" s="2201"/>
      <c r="QDN907" s="2201"/>
      <c r="QDO907" s="2201"/>
      <c r="QDP907" s="2201"/>
      <c r="QDQ907" s="2201"/>
      <c r="QDR907" s="2201"/>
      <c r="QDS907" s="2201"/>
      <c r="QDT907" s="2201"/>
      <c r="QDU907" s="2201"/>
      <c r="QDV907" s="2201"/>
      <c r="QDW907" s="2201"/>
      <c r="QDX907" s="2201"/>
      <c r="QDY907" s="2201"/>
      <c r="QDZ907" s="2201"/>
      <c r="QEA907" s="2201"/>
      <c r="QEB907" s="2201"/>
      <c r="QEC907" s="2201"/>
      <c r="QED907" s="2201"/>
      <c r="QEE907" s="2201"/>
      <c r="QEF907" s="2201"/>
      <c r="QEG907" s="2201"/>
      <c r="QEH907" s="2201"/>
      <c r="QEI907" s="2201"/>
      <c r="QEJ907" s="2201"/>
      <c r="QEK907" s="2201"/>
      <c r="QEL907" s="2201"/>
      <c r="QEM907" s="2201"/>
      <c r="QEN907" s="2201"/>
      <c r="QEO907" s="2201"/>
      <c r="QEP907" s="2201"/>
      <c r="QEQ907" s="2201"/>
      <c r="QER907" s="2201"/>
      <c r="QES907" s="2201"/>
      <c r="QET907" s="2201"/>
      <c r="QEU907" s="2201"/>
      <c r="QEV907" s="2201"/>
      <c r="QEW907" s="2201"/>
      <c r="QEX907" s="2201"/>
      <c r="QEY907" s="2201"/>
      <c r="QEZ907" s="2201"/>
      <c r="QFA907" s="2201"/>
      <c r="QFB907" s="2201"/>
      <c r="QFC907" s="2201"/>
      <c r="QFD907" s="2201"/>
      <c r="QFE907" s="2201"/>
      <c r="QFF907" s="2201"/>
      <c r="QFG907" s="2201"/>
      <c r="QFH907" s="2201"/>
      <c r="QFI907" s="2201"/>
      <c r="QFJ907" s="2201"/>
      <c r="QFK907" s="2201"/>
      <c r="QFL907" s="2201"/>
      <c r="QFM907" s="2201"/>
      <c r="QFN907" s="2201"/>
      <c r="QFO907" s="2201"/>
      <c r="QFP907" s="2201"/>
      <c r="QFQ907" s="2201"/>
      <c r="QFR907" s="2201"/>
      <c r="QFS907" s="2201"/>
      <c r="QFT907" s="2201"/>
      <c r="QFU907" s="2201"/>
      <c r="QFV907" s="2201"/>
      <c r="QFW907" s="2201"/>
      <c r="QFX907" s="2201"/>
      <c r="QFY907" s="2201"/>
      <c r="QFZ907" s="2201"/>
      <c r="QGA907" s="2201"/>
      <c r="QGB907" s="2201"/>
      <c r="QGC907" s="2201"/>
      <c r="QGD907" s="2201"/>
      <c r="QGE907" s="2201"/>
      <c r="QGF907" s="2201"/>
      <c r="QGG907" s="2201"/>
      <c r="QGH907" s="2201"/>
      <c r="QGI907" s="2201"/>
      <c r="QGJ907" s="2201"/>
      <c r="QGK907" s="2201"/>
      <c r="QGL907" s="2201"/>
      <c r="QGM907" s="2201"/>
      <c r="QGN907" s="2201"/>
      <c r="QGO907" s="2201"/>
      <c r="QGP907" s="2201"/>
      <c r="QGQ907" s="2201"/>
      <c r="QGR907" s="2201"/>
      <c r="QGS907" s="2201"/>
      <c r="QGT907" s="2201"/>
      <c r="QGU907" s="2201"/>
      <c r="QGV907" s="2201"/>
      <c r="QGW907" s="2201"/>
      <c r="QGX907" s="2201"/>
      <c r="QGY907" s="2201"/>
      <c r="QGZ907" s="2201"/>
      <c r="QHA907" s="2201"/>
      <c r="QHB907" s="2201"/>
      <c r="QHC907" s="2201"/>
      <c r="QHD907" s="2201"/>
      <c r="QHE907" s="2201"/>
      <c r="QHF907" s="2201"/>
      <c r="QHG907" s="2201"/>
      <c r="QHH907" s="2201"/>
      <c r="QHI907" s="2201"/>
      <c r="QHJ907" s="2201"/>
      <c r="QHK907" s="2201"/>
      <c r="QHL907" s="2201"/>
      <c r="QHM907" s="2201"/>
      <c r="QHN907" s="2201"/>
      <c r="QHO907" s="2201"/>
      <c r="QHP907" s="2201"/>
      <c r="QHQ907" s="2201"/>
      <c r="QHR907" s="2201"/>
      <c r="QHS907" s="2201"/>
      <c r="QHT907" s="2201"/>
      <c r="QHU907" s="2201"/>
      <c r="QHV907" s="2201"/>
      <c r="QHW907" s="2201"/>
      <c r="QHX907" s="2201"/>
      <c r="QHY907" s="2201"/>
      <c r="QHZ907" s="2201"/>
      <c r="QIA907" s="2201"/>
      <c r="QIB907" s="2201"/>
      <c r="QIC907" s="2201"/>
      <c r="QID907" s="2201"/>
      <c r="QIE907" s="2201"/>
      <c r="QIF907" s="2201"/>
      <c r="QIG907" s="2201"/>
      <c r="QIH907" s="2201"/>
      <c r="QII907" s="2201"/>
      <c r="QIJ907" s="2201"/>
      <c r="QIK907" s="2201"/>
      <c r="QIL907" s="2201"/>
      <c r="QIM907" s="2201"/>
      <c r="QIN907" s="2201"/>
      <c r="QIO907" s="2201"/>
      <c r="QIP907" s="2201"/>
      <c r="QIQ907" s="2201"/>
      <c r="QIR907" s="2201"/>
      <c r="QIS907" s="2201"/>
      <c r="QIT907" s="2201"/>
      <c r="QIU907" s="2201"/>
      <c r="QIV907" s="2201"/>
      <c r="QIW907" s="2201"/>
      <c r="QIX907" s="2201"/>
      <c r="QIY907" s="2201"/>
      <c r="QIZ907" s="2201"/>
      <c r="QJA907" s="2201"/>
      <c r="QJB907" s="2201"/>
      <c r="QJC907" s="2201"/>
      <c r="QJD907" s="2201"/>
      <c r="QJE907" s="2201"/>
      <c r="QJF907" s="2201"/>
      <c r="QJG907" s="2201"/>
      <c r="QJH907" s="2201"/>
      <c r="QJI907" s="2201"/>
      <c r="QJJ907" s="2201"/>
      <c r="QJK907" s="2201"/>
      <c r="QJL907" s="2201"/>
      <c r="QJM907" s="2201"/>
      <c r="QJN907" s="2201"/>
      <c r="QJO907" s="2201"/>
      <c r="QJP907" s="2201"/>
      <c r="QJQ907" s="2201"/>
      <c r="QJR907" s="2201"/>
      <c r="QJS907" s="2201"/>
      <c r="QJT907" s="2201"/>
      <c r="QJU907" s="2201"/>
      <c r="QJV907" s="2201"/>
      <c r="QJW907" s="2201"/>
      <c r="QJX907" s="2201"/>
      <c r="QJY907" s="2201"/>
      <c r="QJZ907" s="2201"/>
      <c r="QKA907" s="2201"/>
      <c r="QKE907" s="2201"/>
      <c r="QKF907" s="2201"/>
      <c r="QKG907" s="2201"/>
      <c r="QKH907" s="2201"/>
      <c r="QKI907" s="2201"/>
      <c r="QKJ907" s="2201"/>
      <c r="QKK907" s="2201"/>
      <c r="QKL907" s="2201"/>
      <c r="QKM907" s="2201"/>
      <c r="QKN907" s="2201"/>
      <c r="QKO907" s="2201"/>
      <c r="QKP907" s="2201"/>
      <c r="QKQ907" s="2201"/>
      <c r="QKR907" s="2201"/>
      <c r="QKS907" s="2201"/>
      <c r="QKT907" s="2201"/>
      <c r="QKU907" s="2201"/>
      <c r="QKV907" s="2201"/>
      <c r="QKW907" s="2201"/>
      <c r="QKX907" s="2201"/>
      <c r="QKY907" s="2201"/>
      <c r="QKZ907" s="2201"/>
      <c r="QLA907" s="2201"/>
      <c r="QLB907" s="2201"/>
      <c r="QLC907" s="2201"/>
      <c r="QLD907" s="2201"/>
      <c r="QLE907" s="2201"/>
      <c r="QLF907" s="2201"/>
      <c r="QLG907" s="2201"/>
      <c r="QLH907" s="2201"/>
      <c r="QLI907" s="2201"/>
      <c r="QLJ907" s="2201"/>
      <c r="QLK907" s="2201"/>
      <c r="QLL907" s="2201"/>
      <c r="QLM907" s="2201"/>
      <c r="QLN907" s="2201"/>
      <c r="QLO907" s="2201"/>
      <c r="QLP907" s="2201"/>
      <c r="QLQ907" s="2201"/>
      <c r="QLR907" s="2201"/>
      <c r="QLS907" s="2201"/>
      <c r="QLT907" s="2201"/>
      <c r="QLU907" s="2201"/>
      <c r="QLV907" s="2201"/>
      <c r="QLW907" s="2201"/>
      <c r="QLX907" s="2201"/>
      <c r="QLY907" s="2201"/>
      <c r="QLZ907" s="2201"/>
      <c r="QMA907" s="2201"/>
      <c r="QMB907" s="2201"/>
      <c r="QMC907" s="2201"/>
      <c r="QMD907" s="2201"/>
      <c r="QME907" s="2201"/>
      <c r="QMF907" s="2201"/>
      <c r="QMG907" s="2201"/>
      <c r="QMH907" s="2201"/>
      <c r="QMI907" s="2201"/>
      <c r="QMJ907" s="2201"/>
      <c r="QMK907" s="2201"/>
      <c r="QML907" s="2201"/>
      <c r="QMM907" s="2201"/>
      <c r="QMN907" s="2201"/>
      <c r="QMO907" s="2201"/>
      <c r="QMP907" s="2201"/>
      <c r="QMQ907" s="2201"/>
      <c r="QMR907" s="2201"/>
      <c r="QMS907" s="2201"/>
      <c r="QMT907" s="2201"/>
      <c r="QMU907" s="2201"/>
      <c r="QMV907" s="2201"/>
      <c r="QMW907" s="2201"/>
      <c r="QMX907" s="2201"/>
      <c r="QMY907" s="2201"/>
      <c r="QMZ907" s="2201"/>
      <c r="QNA907" s="2201"/>
      <c r="QNB907" s="2201"/>
      <c r="QNC907" s="2201"/>
      <c r="QND907" s="2201"/>
      <c r="QNE907" s="2201"/>
      <c r="QNF907" s="2201"/>
      <c r="QNG907" s="2201"/>
      <c r="QNH907" s="2201"/>
      <c r="QNI907" s="2201"/>
      <c r="QNJ907" s="2201"/>
      <c r="QNK907" s="2201"/>
      <c r="QNL907" s="2201"/>
      <c r="QNM907" s="2201"/>
      <c r="QNN907" s="2201"/>
      <c r="QNO907" s="2201"/>
      <c r="QNP907" s="2201"/>
      <c r="QNQ907" s="2201"/>
      <c r="QNR907" s="2201"/>
      <c r="QNS907" s="2201"/>
      <c r="QNT907" s="2201"/>
      <c r="QNU907" s="2201"/>
      <c r="QNV907" s="2201"/>
      <c r="QNW907" s="2201"/>
      <c r="QNX907" s="2201"/>
      <c r="QNY907" s="2201"/>
      <c r="QNZ907" s="2201"/>
      <c r="QOA907" s="2201"/>
      <c r="QOB907" s="2201"/>
      <c r="QOC907" s="2201"/>
      <c r="QOD907" s="2201"/>
      <c r="QOE907" s="2201"/>
      <c r="QOF907" s="2201"/>
      <c r="QOG907" s="2201"/>
      <c r="QOH907" s="2201"/>
      <c r="QOI907" s="2201"/>
      <c r="QOJ907" s="2201"/>
      <c r="QOK907" s="2201"/>
      <c r="QOL907" s="2201"/>
      <c r="QOM907" s="2201"/>
      <c r="QON907" s="2201"/>
      <c r="QOO907" s="2201"/>
      <c r="QOP907" s="2201"/>
      <c r="QOQ907" s="2201"/>
      <c r="QOR907" s="2201"/>
      <c r="QOS907" s="2201"/>
      <c r="QOT907" s="2201"/>
      <c r="QOU907" s="2201"/>
      <c r="QOV907" s="2201"/>
      <c r="QOW907" s="2201"/>
      <c r="QOX907" s="2201"/>
      <c r="QOY907" s="2201"/>
      <c r="QOZ907" s="2201"/>
      <c r="QPA907" s="2201"/>
      <c r="QPB907" s="2201"/>
      <c r="QPC907" s="2201"/>
      <c r="QPD907" s="2201"/>
      <c r="QPE907" s="2201"/>
      <c r="QPF907" s="2201"/>
      <c r="QPG907" s="2201"/>
      <c r="QPH907" s="2201"/>
      <c r="QPI907" s="2201"/>
      <c r="QPJ907" s="2201"/>
      <c r="QPK907" s="2201"/>
      <c r="QPL907" s="2201"/>
      <c r="QPM907" s="2201"/>
      <c r="QPN907" s="2201"/>
      <c r="QPO907" s="2201"/>
      <c r="QPP907" s="2201"/>
      <c r="QPQ907" s="2201"/>
      <c r="QPR907" s="2201"/>
      <c r="QPS907" s="2201"/>
      <c r="QPT907" s="2201"/>
      <c r="QPU907" s="2201"/>
      <c r="QPV907" s="2201"/>
      <c r="QPW907" s="2201"/>
      <c r="QPX907" s="2201"/>
      <c r="QPY907" s="2201"/>
      <c r="QPZ907" s="2201"/>
      <c r="QQA907" s="2201"/>
      <c r="QQB907" s="2201"/>
      <c r="QQC907" s="2201"/>
      <c r="QQD907" s="2201"/>
      <c r="QQE907" s="2201"/>
      <c r="QQF907" s="2201"/>
      <c r="QQG907" s="2201"/>
      <c r="QQH907" s="2201"/>
      <c r="QQI907" s="2201"/>
      <c r="QQJ907" s="2201"/>
      <c r="QQK907" s="2201"/>
      <c r="QQL907" s="2201"/>
      <c r="QQM907" s="2201"/>
      <c r="QQN907" s="2201"/>
      <c r="QQO907" s="2201"/>
      <c r="QQP907" s="2201"/>
      <c r="QQQ907" s="2201"/>
      <c r="QQR907" s="2201"/>
      <c r="QQS907" s="2201"/>
      <c r="QQT907" s="2201"/>
      <c r="QQU907" s="2201"/>
      <c r="QQV907" s="2201"/>
      <c r="QQW907" s="2201"/>
      <c r="QQX907" s="2201"/>
      <c r="QQY907" s="2201"/>
      <c r="QQZ907" s="2201"/>
      <c r="QRA907" s="2201"/>
      <c r="QRB907" s="2201"/>
      <c r="QRC907" s="2201"/>
      <c r="QRD907" s="2201"/>
      <c r="QRE907" s="2201"/>
      <c r="QRF907" s="2201"/>
      <c r="QRG907" s="2201"/>
      <c r="QRH907" s="2201"/>
      <c r="QRI907" s="2201"/>
      <c r="QRJ907" s="2201"/>
      <c r="QRK907" s="2201"/>
      <c r="QRL907" s="2201"/>
      <c r="QRM907" s="2201"/>
      <c r="QRN907" s="2201"/>
      <c r="QRO907" s="2201"/>
      <c r="QRP907" s="2201"/>
      <c r="QRQ907" s="2201"/>
      <c r="QRR907" s="2201"/>
      <c r="QRS907" s="2201"/>
      <c r="QRT907" s="2201"/>
      <c r="QRU907" s="2201"/>
      <c r="QRV907" s="2201"/>
      <c r="QRW907" s="2201"/>
      <c r="QRX907" s="2201"/>
      <c r="QRY907" s="2201"/>
      <c r="QRZ907" s="2201"/>
      <c r="QSA907" s="2201"/>
      <c r="QSB907" s="2201"/>
      <c r="QSC907" s="2201"/>
      <c r="QSD907" s="2201"/>
      <c r="QSE907" s="2201"/>
      <c r="QSF907" s="2201"/>
      <c r="QSG907" s="2201"/>
      <c r="QSH907" s="2201"/>
      <c r="QSI907" s="2201"/>
      <c r="QSJ907" s="2201"/>
      <c r="QSK907" s="2201"/>
      <c r="QSL907" s="2201"/>
      <c r="QSM907" s="2201"/>
      <c r="QSN907" s="2201"/>
      <c r="QSO907" s="2201"/>
      <c r="QSP907" s="2201"/>
      <c r="QSQ907" s="2201"/>
      <c r="QSR907" s="2201"/>
      <c r="QSS907" s="2201"/>
      <c r="QST907" s="2201"/>
      <c r="QSU907" s="2201"/>
      <c r="QSV907" s="2201"/>
      <c r="QSW907" s="2201"/>
      <c r="QSX907" s="2201"/>
      <c r="QSY907" s="2201"/>
      <c r="QSZ907" s="2201"/>
      <c r="QTA907" s="2201"/>
      <c r="QTB907" s="2201"/>
      <c r="QTC907" s="2201"/>
      <c r="QTD907" s="2201"/>
      <c r="QTE907" s="2201"/>
      <c r="QTF907" s="2201"/>
      <c r="QTG907" s="2201"/>
      <c r="QTH907" s="2201"/>
      <c r="QTI907" s="2201"/>
      <c r="QTJ907" s="2201"/>
      <c r="QTK907" s="2201"/>
      <c r="QTL907" s="2201"/>
      <c r="QTM907" s="2201"/>
      <c r="QTN907" s="2201"/>
      <c r="QTO907" s="2201"/>
      <c r="QTP907" s="2201"/>
      <c r="QTQ907" s="2201"/>
      <c r="QTR907" s="2201"/>
      <c r="QTS907" s="2201"/>
      <c r="QTT907" s="2201"/>
      <c r="QTU907" s="2201"/>
      <c r="QTV907" s="2201"/>
      <c r="QTW907" s="2201"/>
      <c r="QUA907" s="2201"/>
      <c r="QUB907" s="2201"/>
      <c r="QUC907" s="2201"/>
      <c r="QUD907" s="2201"/>
      <c r="QUE907" s="2201"/>
      <c r="QUF907" s="2201"/>
      <c r="QUG907" s="2201"/>
      <c r="QUH907" s="2201"/>
      <c r="QUI907" s="2201"/>
      <c r="QUJ907" s="2201"/>
      <c r="QUK907" s="2201"/>
      <c r="QUL907" s="2201"/>
      <c r="QUM907" s="2201"/>
      <c r="QUN907" s="2201"/>
      <c r="QUO907" s="2201"/>
      <c r="QUP907" s="2201"/>
      <c r="QUQ907" s="2201"/>
      <c r="QUR907" s="2201"/>
      <c r="QUS907" s="2201"/>
      <c r="QUT907" s="2201"/>
      <c r="QUU907" s="2201"/>
      <c r="QUV907" s="2201"/>
      <c r="QUW907" s="2201"/>
      <c r="QUX907" s="2201"/>
      <c r="QUY907" s="2201"/>
      <c r="QUZ907" s="2201"/>
      <c r="QVA907" s="2201"/>
      <c r="QVB907" s="2201"/>
      <c r="QVC907" s="2201"/>
      <c r="QVD907" s="2201"/>
      <c r="QVE907" s="2201"/>
      <c r="QVF907" s="2201"/>
      <c r="QVG907" s="2201"/>
      <c r="QVH907" s="2201"/>
      <c r="QVI907" s="2201"/>
      <c r="QVJ907" s="2201"/>
      <c r="QVK907" s="2201"/>
      <c r="QVL907" s="2201"/>
      <c r="QVM907" s="2201"/>
      <c r="QVN907" s="2201"/>
      <c r="QVO907" s="2201"/>
      <c r="QVP907" s="2201"/>
      <c r="QVQ907" s="2201"/>
      <c r="QVR907" s="2201"/>
      <c r="QVS907" s="2201"/>
      <c r="QVT907" s="2201"/>
      <c r="QVU907" s="2201"/>
      <c r="QVV907" s="2201"/>
      <c r="QVW907" s="2201"/>
      <c r="QVX907" s="2201"/>
      <c r="QVY907" s="2201"/>
      <c r="QVZ907" s="2201"/>
      <c r="QWA907" s="2201"/>
      <c r="QWB907" s="2201"/>
      <c r="QWC907" s="2201"/>
      <c r="QWD907" s="2201"/>
      <c r="QWE907" s="2201"/>
      <c r="QWF907" s="2201"/>
      <c r="QWG907" s="2201"/>
      <c r="QWH907" s="2201"/>
      <c r="QWI907" s="2201"/>
      <c r="QWJ907" s="2201"/>
      <c r="QWK907" s="2201"/>
      <c r="QWL907" s="2201"/>
      <c r="QWM907" s="2201"/>
      <c r="QWN907" s="2201"/>
      <c r="QWO907" s="2201"/>
      <c r="QWP907" s="2201"/>
      <c r="QWQ907" s="2201"/>
      <c r="QWR907" s="2201"/>
      <c r="QWS907" s="2201"/>
      <c r="QWT907" s="2201"/>
      <c r="QWU907" s="2201"/>
      <c r="QWV907" s="2201"/>
      <c r="QWW907" s="2201"/>
      <c r="QWX907" s="2201"/>
      <c r="QWY907" s="2201"/>
      <c r="QWZ907" s="2201"/>
      <c r="QXA907" s="2201"/>
      <c r="QXB907" s="2201"/>
      <c r="QXC907" s="2201"/>
      <c r="QXD907" s="2201"/>
      <c r="QXE907" s="2201"/>
      <c r="QXF907" s="2201"/>
      <c r="QXG907" s="2201"/>
      <c r="QXH907" s="2201"/>
      <c r="QXI907" s="2201"/>
      <c r="QXJ907" s="2201"/>
      <c r="QXK907" s="2201"/>
      <c r="QXL907" s="2201"/>
      <c r="QXM907" s="2201"/>
      <c r="QXN907" s="2201"/>
      <c r="QXO907" s="2201"/>
      <c r="QXP907" s="2201"/>
      <c r="QXQ907" s="2201"/>
      <c r="QXR907" s="2201"/>
      <c r="QXS907" s="2201"/>
      <c r="QXT907" s="2201"/>
      <c r="QXU907" s="2201"/>
      <c r="QXV907" s="2201"/>
      <c r="QXW907" s="2201"/>
      <c r="QXX907" s="2201"/>
      <c r="QXY907" s="2201"/>
      <c r="QXZ907" s="2201"/>
      <c r="QYA907" s="2201"/>
      <c r="QYB907" s="2201"/>
      <c r="QYC907" s="2201"/>
      <c r="QYD907" s="2201"/>
      <c r="QYE907" s="2201"/>
      <c r="QYF907" s="2201"/>
      <c r="QYG907" s="2201"/>
      <c r="QYH907" s="2201"/>
      <c r="QYI907" s="2201"/>
      <c r="QYJ907" s="2201"/>
      <c r="QYK907" s="2201"/>
      <c r="QYL907" s="2201"/>
      <c r="QYM907" s="2201"/>
      <c r="QYN907" s="2201"/>
      <c r="QYO907" s="2201"/>
      <c r="QYP907" s="2201"/>
      <c r="QYQ907" s="2201"/>
      <c r="QYR907" s="2201"/>
      <c r="QYS907" s="2201"/>
      <c r="QYT907" s="2201"/>
      <c r="QYU907" s="2201"/>
      <c r="QYV907" s="2201"/>
      <c r="QYW907" s="2201"/>
      <c r="QYX907" s="2201"/>
      <c r="QYY907" s="2201"/>
      <c r="QYZ907" s="2201"/>
      <c r="QZA907" s="2201"/>
      <c r="QZB907" s="2201"/>
      <c r="QZC907" s="2201"/>
      <c r="QZD907" s="2201"/>
      <c r="QZE907" s="2201"/>
      <c r="QZF907" s="2201"/>
      <c r="QZG907" s="2201"/>
      <c r="QZH907" s="2201"/>
      <c r="QZI907" s="2201"/>
      <c r="QZJ907" s="2201"/>
      <c r="QZK907" s="2201"/>
      <c r="QZL907" s="2201"/>
      <c r="QZM907" s="2201"/>
      <c r="QZN907" s="2201"/>
      <c r="QZO907" s="2201"/>
      <c r="QZP907" s="2201"/>
      <c r="QZQ907" s="2201"/>
      <c r="QZR907" s="2201"/>
      <c r="QZS907" s="2201"/>
      <c r="QZT907" s="2201"/>
      <c r="QZU907" s="2201"/>
      <c r="QZV907" s="2201"/>
      <c r="QZW907" s="2201"/>
      <c r="QZX907" s="2201"/>
      <c r="QZY907" s="2201"/>
      <c r="QZZ907" s="2201"/>
      <c r="RAA907" s="2201"/>
      <c r="RAB907" s="2201"/>
      <c r="RAC907" s="2201"/>
      <c r="RAD907" s="2201"/>
      <c r="RAE907" s="2201"/>
      <c r="RAF907" s="2201"/>
      <c r="RAG907" s="2201"/>
      <c r="RAH907" s="2201"/>
      <c r="RAI907" s="2201"/>
      <c r="RAJ907" s="2201"/>
      <c r="RAK907" s="2201"/>
      <c r="RAL907" s="2201"/>
      <c r="RAM907" s="2201"/>
      <c r="RAN907" s="2201"/>
      <c r="RAO907" s="2201"/>
      <c r="RAP907" s="2201"/>
      <c r="RAQ907" s="2201"/>
      <c r="RAR907" s="2201"/>
      <c r="RAS907" s="2201"/>
      <c r="RAT907" s="2201"/>
      <c r="RAU907" s="2201"/>
      <c r="RAV907" s="2201"/>
      <c r="RAW907" s="2201"/>
      <c r="RAX907" s="2201"/>
      <c r="RAY907" s="2201"/>
      <c r="RAZ907" s="2201"/>
      <c r="RBA907" s="2201"/>
      <c r="RBB907" s="2201"/>
      <c r="RBC907" s="2201"/>
      <c r="RBD907" s="2201"/>
      <c r="RBE907" s="2201"/>
      <c r="RBF907" s="2201"/>
      <c r="RBG907" s="2201"/>
      <c r="RBH907" s="2201"/>
      <c r="RBI907" s="2201"/>
      <c r="RBJ907" s="2201"/>
      <c r="RBK907" s="2201"/>
      <c r="RBL907" s="2201"/>
      <c r="RBM907" s="2201"/>
      <c r="RBN907" s="2201"/>
      <c r="RBO907" s="2201"/>
      <c r="RBP907" s="2201"/>
      <c r="RBQ907" s="2201"/>
      <c r="RBR907" s="2201"/>
      <c r="RBS907" s="2201"/>
      <c r="RBT907" s="2201"/>
      <c r="RBU907" s="2201"/>
      <c r="RBV907" s="2201"/>
      <c r="RBW907" s="2201"/>
      <c r="RBX907" s="2201"/>
      <c r="RBY907" s="2201"/>
      <c r="RBZ907" s="2201"/>
      <c r="RCA907" s="2201"/>
      <c r="RCB907" s="2201"/>
      <c r="RCC907" s="2201"/>
      <c r="RCD907" s="2201"/>
      <c r="RCE907" s="2201"/>
      <c r="RCF907" s="2201"/>
      <c r="RCG907" s="2201"/>
      <c r="RCH907" s="2201"/>
      <c r="RCI907" s="2201"/>
      <c r="RCJ907" s="2201"/>
      <c r="RCK907" s="2201"/>
      <c r="RCL907" s="2201"/>
      <c r="RCM907" s="2201"/>
      <c r="RCN907" s="2201"/>
      <c r="RCO907" s="2201"/>
      <c r="RCP907" s="2201"/>
      <c r="RCQ907" s="2201"/>
      <c r="RCR907" s="2201"/>
      <c r="RCS907" s="2201"/>
      <c r="RCT907" s="2201"/>
      <c r="RCU907" s="2201"/>
      <c r="RCV907" s="2201"/>
      <c r="RCW907" s="2201"/>
      <c r="RCX907" s="2201"/>
      <c r="RCY907" s="2201"/>
      <c r="RCZ907" s="2201"/>
      <c r="RDA907" s="2201"/>
      <c r="RDB907" s="2201"/>
      <c r="RDC907" s="2201"/>
      <c r="RDD907" s="2201"/>
      <c r="RDE907" s="2201"/>
      <c r="RDF907" s="2201"/>
      <c r="RDG907" s="2201"/>
      <c r="RDH907" s="2201"/>
      <c r="RDI907" s="2201"/>
      <c r="RDJ907" s="2201"/>
      <c r="RDK907" s="2201"/>
      <c r="RDL907" s="2201"/>
      <c r="RDM907" s="2201"/>
      <c r="RDN907" s="2201"/>
      <c r="RDO907" s="2201"/>
      <c r="RDP907" s="2201"/>
      <c r="RDQ907" s="2201"/>
      <c r="RDR907" s="2201"/>
      <c r="RDS907" s="2201"/>
      <c r="RDW907" s="2201"/>
      <c r="RDX907" s="2201"/>
      <c r="RDY907" s="2201"/>
      <c r="RDZ907" s="2201"/>
      <c r="REA907" s="2201"/>
      <c r="REB907" s="2201"/>
      <c r="REC907" s="2201"/>
      <c r="RED907" s="2201"/>
      <c r="REE907" s="2201"/>
      <c r="REF907" s="2201"/>
      <c r="REG907" s="2201"/>
      <c r="REH907" s="2201"/>
      <c r="REI907" s="2201"/>
      <c r="REJ907" s="2201"/>
      <c r="REK907" s="2201"/>
      <c r="REL907" s="2201"/>
      <c r="REM907" s="2201"/>
      <c r="REN907" s="2201"/>
      <c r="REO907" s="2201"/>
      <c r="REP907" s="2201"/>
      <c r="REQ907" s="2201"/>
      <c r="RER907" s="2201"/>
      <c r="RES907" s="2201"/>
      <c r="RET907" s="2201"/>
      <c r="REU907" s="2201"/>
      <c r="REV907" s="2201"/>
      <c r="REW907" s="2201"/>
      <c r="REX907" s="2201"/>
      <c r="REY907" s="2201"/>
      <c r="REZ907" s="2201"/>
      <c r="RFA907" s="2201"/>
      <c r="RFB907" s="2201"/>
      <c r="RFC907" s="2201"/>
      <c r="RFD907" s="2201"/>
      <c r="RFE907" s="2201"/>
      <c r="RFF907" s="2201"/>
      <c r="RFG907" s="2201"/>
      <c r="RFH907" s="2201"/>
      <c r="RFI907" s="2201"/>
      <c r="RFJ907" s="2201"/>
      <c r="RFK907" s="2201"/>
      <c r="RFL907" s="2201"/>
      <c r="RFM907" s="2201"/>
      <c r="RFN907" s="2201"/>
      <c r="RFO907" s="2201"/>
      <c r="RFP907" s="2201"/>
      <c r="RFQ907" s="2201"/>
      <c r="RFR907" s="2201"/>
      <c r="RFS907" s="2201"/>
      <c r="RFT907" s="2201"/>
      <c r="RFU907" s="2201"/>
      <c r="RFV907" s="2201"/>
      <c r="RFW907" s="2201"/>
      <c r="RFX907" s="2201"/>
      <c r="RFY907" s="2201"/>
      <c r="RFZ907" s="2201"/>
      <c r="RGA907" s="2201"/>
      <c r="RGB907" s="2201"/>
      <c r="RGC907" s="2201"/>
      <c r="RGD907" s="2201"/>
      <c r="RGE907" s="2201"/>
      <c r="RGF907" s="2201"/>
      <c r="RGG907" s="2201"/>
      <c r="RGH907" s="2201"/>
      <c r="RGI907" s="2201"/>
      <c r="RGJ907" s="2201"/>
      <c r="RGK907" s="2201"/>
      <c r="RGL907" s="2201"/>
      <c r="RGM907" s="2201"/>
      <c r="RGN907" s="2201"/>
      <c r="RGO907" s="2201"/>
      <c r="RGP907" s="2201"/>
      <c r="RGQ907" s="2201"/>
      <c r="RGR907" s="2201"/>
      <c r="RGS907" s="2201"/>
      <c r="RGT907" s="2201"/>
      <c r="RGU907" s="2201"/>
      <c r="RGV907" s="2201"/>
      <c r="RGW907" s="2201"/>
      <c r="RGX907" s="2201"/>
      <c r="RGY907" s="2201"/>
      <c r="RGZ907" s="2201"/>
      <c r="RHA907" s="2201"/>
      <c r="RHB907" s="2201"/>
      <c r="RHC907" s="2201"/>
      <c r="RHD907" s="2201"/>
      <c r="RHE907" s="2201"/>
      <c r="RHF907" s="2201"/>
      <c r="RHG907" s="2201"/>
      <c r="RHH907" s="2201"/>
      <c r="RHI907" s="2201"/>
      <c r="RHJ907" s="2201"/>
      <c r="RHK907" s="2201"/>
      <c r="RHL907" s="2201"/>
      <c r="RHM907" s="2201"/>
      <c r="RHN907" s="2201"/>
      <c r="RHO907" s="2201"/>
      <c r="RHP907" s="2201"/>
      <c r="RHQ907" s="2201"/>
      <c r="RHR907" s="2201"/>
      <c r="RHS907" s="2201"/>
      <c r="RHT907" s="2201"/>
      <c r="RHU907" s="2201"/>
      <c r="RHV907" s="2201"/>
      <c r="RHW907" s="2201"/>
      <c r="RHX907" s="2201"/>
      <c r="RHY907" s="2201"/>
      <c r="RHZ907" s="2201"/>
      <c r="RIA907" s="2201"/>
      <c r="RIB907" s="2201"/>
      <c r="RIC907" s="2201"/>
      <c r="RID907" s="2201"/>
      <c r="RIE907" s="2201"/>
      <c r="RIF907" s="2201"/>
      <c r="RIG907" s="2201"/>
      <c r="RIH907" s="2201"/>
      <c r="RII907" s="2201"/>
      <c r="RIJ907" s="2201"/>
      <c r="RIK907" s="2201"/>
      <c r="RIL907" s="2201"/>
      <c r="RIM907" s="2201"/>
      <c r="RIN907" s="2201"/>
      <c r="RIO907" s="2201"/>
      <c r="RIP907" s="2201"/>
      <c r="RIQ907" s="2201"/>
      <c r="RIR907" s="2201"/>
      <c r="RIS907" s="2201"/>
      <c r="RIT907" s="2201"/>
      <c r="RIU907" s="2201"/>
      <c r="RIV907" s="2201"/>
      <c r="RIW907" s="2201"/>
      <c r="RIX907" s="2201"/>
      <c r="RIY907" s="2201"/>
      <c r="RIZ907" s="2201"/>
      <c r="RJA907" s="2201"/>
      <c r="RJB907" s="2201"/>
      <c r="RJC907" s="2201"/>
      <c r="RJD907" s="2201"/>
      <c r="RJE907" s="2201"/>
      <c r="RJF907" s="2201"/>
      <c r="RJG907" s="2201"/>
      <c r="RJH907" s="2201"/>
      <c r="RJI907" s="2201"/>
      <c r="RJJ907" s="2201"/>
      <c r="RJK907" s="2201"/>
      <c r="RJL907" s="2201"/>
      <c r="RJM907" s="2201"/>
      <c r="RJN907" s="2201"/>
      <c r="RJO907" s="2201"/>
      <c r="RJP907" s="2201"/>
      <c r="RJQ907" s="2201"/>
      <c r="RJR907" s="2201"/>
      <c r="RJS907" s="2201"/>
      <c r="RJT907" s="2201"/>
      <c r="RJU907" s="2201"/>
      <c r="RJV907" s="2201"/>
      <c r="RJW907" s="2201"/>
      <c r="RJX907" s="2201"/>
      <c r="RJY907" s="2201"/>
      <c r="RJZ907" s="2201"/>
      <c r="RKA907" s="2201"/>
      <c r="RKB907" s="2201"/>
      <c r="RKC907" s="2201"/>
      <c r="RKD907" s="2201"/>
      <c r="RKE907" s="2201"/>
      <c r="RKF907" s="2201"/>
      <c r="RKG907" s="2201"/>
      <c r="RKH907" s="2201"/>
      <c r="RKI907" s="2201"/>
      <c r="RKJ907" s="2201"/>
      <c r="RKK907" s="2201"/>
      <c r="RKL907" s="2201"/>
      <c r="RKM907" s="2201"/>
      <c r="RKN907" s="2201"/>
      <c r="RKO907" s="2201"/>
      <c r="RKP907" s="2201"/>
      <c r="RKQ907" s="2201"/>
      <c r="RKR907" s="2201"/>
      <c r="RKS907" s="2201"/>
      <c r="RKT907" s="2201"/>
      <c r="RKU907" s="2201"/>
      <c r="RKV907" s="2201"/>
      <c r="RKW907" s="2201"/>
      <c r="RKX907" s="2201"/>
      <c r="RKY907" s="2201"/>
      <c r="RKZ907" s="2201"/>
      <c r="RLA907" s="2201"/>
      <c r="RLB907" s="2201"/>
      <c r="RLC907" s="2201"/>
      <c r="RLD907" s="2201"/>
      <c r="RLE907" s="2201"/>
      <c r="RLF907" s="2201"/>
      <c r="RLG907" s="2201"/>
      <c r="RLH907" s="2201"/>
      <c r="RLI907" s="2201"/>
      <c r="RLJ907" s="2201"/>
      <c r="RLK907" s="2201"/>
      <c r="RLL907" s="2201"/>
      <c r="RLM907" s="2201"/>
      <c r="RLN907" s="2201"/>
      <c r="RLO907" s="2201"/>
      <c r="RLP907" s="2201"/>
      <c r="RLQ907" s="2201"/>
      <c r="RLR907" s="2201"/>
      <c r="RLS907" s="2201"/>
      <c r="RLT907" s="2201"/>
      <c r="RLU907" s="2201"/>
      <c r="RLV907" s="2201"/>
      <c r="RLW907" s="2201"/>
      <c r="RLX907" s="2201"/>
      <c r="RLY907" s="2201"/>
      <c r="RLZ907" s="2201"/>
      <c r="RMA907" s="2201"/>
      <c r="RMB907" s="2201"/>
      <c r="RMC907" s="2201"/>
      <c r="RMD907" s="2201"/>
      <c r="RME907" s="2201"/>
      <c r="RMF907" s="2201"/>
      <c r="RMG907" s="2201"/>
      <c r="RMH907" s="2201"/>
      <c r="RMI907" s="2201"/>
      <c r="RMJ907" s="2201"/>
      <c r="RMK907" s="2201"/>
      <c r="RML907" s="2201"/>
      <c r="RMM907" s="2201"/>
      <c r="RMN907" s="2201"/>
      <c r="RMO907" s="2201"/>
      <c r="RMP907" s="2201"/>
      <c r="RMQ907" s="2201"/>
      <c r="RMR907" s="2201"/>
      <c r="RMS907" s="2201"/>
      <c r="RMT907" s="2201"/>
      <c r="RMU907" s="2201"/>
      <c r="RMV907" s="2201"/>
      <c r="RMW907" s="2201"/>
      <c r="RMX907" s="2201"/>
      <c r="RMY907" s="2201"/>
      <c r="RMZ907" s="2201"/>
      <c r="RNA907" s="2201"/>
      <c r="RNB907" s="2201"/>
      <c r="RNC907" s="2201"/>
      <c r="RND907" s="2201"/>
      <c r="RNE907" s="2201"/>
      <c r="RNF907" s="2201"/>
      <c r="RNG907" s="2201"/>
      <c r="RNH907" s="2201"/>
      <c r="RNI907" s="2201"/>
      <c r="RNJ907" s="2201"/>
      <c r="RNK907" s="2201"/>
      <c r="RNL907" s="2201"/>
      <c r="RNM907" s="2201"/>
      <c r="RNN907" s="2201"/>
      <c r="RNO907" s="2201"/>
      <c r="RNS907" s="2201"/>
      <c r="RNT907" s="2201"/>
      <c r="RNU907" s="2201"/>
      <c r="RNV907" s="2201"/>
      <c r="RNW907" s="2201"/>
      <c r="RNX907" s="2201"/>
      <c r="RNY907" s="2201"/>
      <c r="RNZ907" s="2201"/>
      <c r="ROA907" s="2201"/>
      <c r="ROB907" s="2201"/>
      <c r="ROC907" s="2201"/>
      <c r="ROD907" s="2201"/>
      <c r="ROE907" s="2201"/>
      <c r="ROF907" s="2201"/>
      <c r="ROG907" s="2201"/>
      <c r="ROH907" s="2201"/>
      <c r="ROI907" s="2201"/>
      <c r="ROJ907" s="2201"/>
      <c r="ROK907" s="2201"/>
      <c r="ROL907" s="2201"/>
      <c r="ROM907" s="2201"/>
      <c r="RON907" s="2201"/>
      <c r="ROO907" s="2201"/>
      <c r="ROP907" s="2201"/>
      <c r="ROQ907" s="2201"/>
      <c r="ROR907" s="2201"/>
      <c r="ROS907" s="2201"/>
      <c r="ROT907" s="2201"/>
      <c r="ROU907" s="2201"/>
      <c r="ROV907" s="2201"/>
      <c r="ROW907" s="2201"/>
      <c r="ROX907" s="2201"/>
      <c r="ROY907" s="2201"/>
      <c r="ROZ907" s="2201"/>
      <c r="RPA907" s="2201"/>
      <c r="RPB907" s="2201"/>
      <c r="RPC907" s="2201"/>
      <c r="RPD907" s="2201"/>
      <c r="RPE907" s="2201"/>
      <c r="RPF907" s="2201"/>
      <c r="RPG907" s="2201"/>
      <c r="RPH907" s="2201"/>
      <c r="RPI907" s="2201"/>
      <c r="RPJ907" s="2201"/>
      <c r="RPK907" s="2201"/>
      <c r="RPL907" s="2201"/>
      <c r="RPM907" s="2201"/>
      <c r="RPN907" s="2201"/>
      <c r="RPO907" s="2201"/>
      <c r="RPP907" s="2201"/>
      <c r="RPQ907" s="2201"/>
      <c r="RPR907" s="2201"/>
      <c r="RPS907" s="2201"/>
      <c r="RPT907" s="2201"/>
      <c r="RPU907" s="2201"/>
      <c r="RPV907" s="2201"/>
      <c r="RPW907" s="2201"/>
      <c r="RPX907" s="2201"/>
      <c r="RPY907" s="2201"/>
      <c r="RPZ907" s="2201"/>
      <c r="RQA907" s="2201"/>
      <c r="RQB907" s="2201"/>
      <c r="RQC907" s="2201"/>
      <c r="RQD907" s="2201"/>
      <c r="RQE907" s="2201"/>
      <c r="RQF907" s="2201"/>
      <c r="RQG907" s="2201"/>
      <c r="RQH907" s="2201"/>
      <c r="RQI907" s="2201"/>
      <c r="RQJ907" s="2201"/>
      <c r="RQK907" s="2201"/>
      <c r="RQL907" s="2201"/>
      <c r="RQM907" s="2201"/>
      <c r="RQN907" s="2201"/>
      <c r="RQO907" s="2201"/>
      <c r="RQP907" s="2201"/>
      <c r="RQQ907" s="2201"/>
      <c r="RQR907" s="2201"/>
      <c r="RQS907" s="2201"/>
      <c r="RQT907" s="2201"/>
      <c r="RQU907" s="2201"/>
      <c r="RQV907" s="2201"/>
      <c r="RQW907" s="2201"/>
      <c r="RQX907" s="2201"/>
      <c r="RQY907" s="2201"/>
      <c r="RQZ907" s="2201"/>
      <c r="RRA907" s="2201"/>
      <c r="RRB907" s="2201"/>
      <c r="RRC907" s="2201"/>
      <c r="RRD907" s="2201"/>
      <c r="RRE907" s="2201"/>
      <c r="RRF907" s="2201"/>
      <c r="RRG907" s="2201"/>
      <c r="RRH907" s="2201"/>
      <c r="RRI907" s="2201"/>
      <c r="RRJ907" s="2201"/>
      <c r="RRK907" s="2201"/>
      <c r="RRL907" s="2201"/>
      <c r="RRM907" s="2201"/>
      <c r="RRN907" s="2201"/>
      <c r="RRO907" s="2201"/>
      <c r="RRP907" s="2201"/>
      <c r="RRQ907" s="2201"/>
      <c r="RRR907" s="2201"/>
      <c r="RRS907" s="2201"/>
      <c r="RRT907" s="2201"/>
      <c r="RRU907" s="2201"/>
      <c r="RRV907" s="2201"/>
      <c r="RRW907" s="2201"/>
      <c r="RRX907" s="2201"/>
      <c r="RRY907" s="2201"/>
      <c r="RRZ907" s="2201"/>
      <c r="RSA907" s="2201"/>
      <c r="RSB907" s="2201"/>
      <c r="RSC907" s="2201"/>
      <c r="RSD907" s="2201"/>
      <c r="RSE907" s="2201"/>
      <c r="RSF907" s="2201"/>
      <c r="RSG907" s="2201"/>
      <c r="RSH907" s="2201"/>
      <c r="RSI907" s="2201"/>
      <c r="RSJ907" s="2201"/>
      <c r="RSK907" s="2201"/>
      <c r="RSL907" s="2201"/>
      <c r="RSM907" s="2201"/>
      <c r="RSN907" s="2201"/>
      <c r="RSO907" s="2201"/>
      <c r="RSP907" s="2201"/>
      <c r="RSQ907" s="2201"/>
      <c r="RSR907" s="2201"/>
      <c r="RSS907" s="2201"/>
      <c r="RST907" s="2201"/>
      <c r="RSU907" s="2201"/>
      <c r="RSV907" s="2201"/>
      <c r="RSW907" s="2201"/>
      <c r="RSX907" s="2201"/>
      <c r="RSY907" s="2201"/>
      <c r="RSZ907" s="2201"/>
      <c r="RTA907" s="2201"/>
      <c r="RTB907" s="2201"/>
      <c r="RTC907" s="2201"/>
      <c r="RTD907" s="2201"/>
      <c r="RTE907" s="2201"/>
      <c r="RTF907" s="2201"/>
      <c r="RTG907" s="2201"/>
      <c r="RTH907" s="2201"/>
      <c r="RTI907" s="2201"/>
      <c r="RTJ907" s="2201"/>
      <c r="RTK907" s="2201"/>
      <c r="RTL907" s="2201"/>
      <c r="RTM907" s="2201"/>
      <c r="RTN907" s="2201"/>
      <c r="RTO907" s="2201"/>
      <c r="RTP907" s="2201"/>
      <c r="RTQ907" s="2201"/>
      <c r="RTR907" s="2201"/>
      <c r="RTS907" s="2201"/>
      <c r="RTT907" s="2201"/>
      <c r="RTU907" s="2201"/>
      <c r="RTV907" s="2201"/>
      <c r="RTW907" s="2201"/>
      <c r="RTX907" s="2201"/>
      <c r="RTY907" s="2201"/>
      <c r="RTZ907" s="2201"/>
      <c r="RUA907" s="2201"/>
      <c r="RUB907" s="2201"/>
      <c r="RUC907" s="2201"/>
      <c r="RUD907" s="2201"/>
      <c r="RUE907" s="2201"/>
      <c r="RUF907" s="2201"/>
      <c r="RUG907" s="2201"/>
      <c r="RUH907" s="2201"/>
      <c r="RUI907" s="2201"/>
      <c r="RUJ907" s="2201"/>
      <c r="RUK907" s="2201"/>
      <c r="RUL907" s="2201"/>
      <c r="RUM907" s="2201"/>
      <c r="RUN907" s="2201"/>
      <c r="RUO907" s="2201"/>
      <c r="RUP907" s="2201"/>
      <c r="RUQ907" s="2201"/>
      <c r="RUR907" s="2201"/>
      <c r="RUS907" s="2201"/>
      <c r="RUT907" s="2201"/>
      <c r="RUU907" s="2201"/>
      <c r="RUV907" s="2201"/>
      <c r="RUW907" s="2201"/>
      <c r="RUX907" s="2201"/>
      <c r="RUY907" s="2201"/>
      <c r="RUZ907" s="2201"/>
      <c r="RVA907" s="2201"/>
      <c r="RVB907" s="2201"/>
      <c r="RVC907" s="2201"/>
      <c r="RVD907" s="2201"/>
      <c r="RVE907" s="2201"/>
      <c r="RVF907" s="2201"/>
      <c r="RVG907" s="2201"/>
      <c r="RVH907" s="2201"/>
      <c r="RVI907" s="2201"/>
      <c r="RVJ907" s="2201"/>
      <c r="RVK907" s="2201"/>
      <c r="RVL907" s="2201"/>
      <c r="RVM907" s="2201"/>
      <c r="RVN907" s="2201"/>
      <c r="RVO907" s="2201"/>
      <c r="RVP907" s="2201"/>
      <c r="RVQ907" s="2201"/>
      <c r="RVR907" s="2201"/>
      <c r="RVS907" s="2201"/>
      <c r="RVT907" s="2201"/>
      <c r="RVU907" s="2201"/>
      <c r="RVV907" s="2201"/>
      <c r="RVW907" s="2201"/>
      <c r="RVX907" s="2201"/>
      <c r="RVY907" s="2201"/>
      <c r="RVZ907" s="2201"/>
      <c r="RWA907" s="2201"/>
      <c r="RWB907" s="2201"/>
      <c r="RWC907" s="2201"/>
      <c r="RWD907" s="2201"/>
      <c r="RWE907" s="2201"/>
      <c r="RWF907" s="2201"/>
      <c r="RWG907" s="2201"/>
      <c r="RWH907" s="2201"/>
      <c r="RWI907" s="2201"/>
      <c r="RWJ907" s="2201"/>
      <c r="RWK907" s="2201"/>
      <c r="RWL907" s="2201"/>
      <c r="RWM907" s="2201"/>
      <c r="RWN907" s="2201"/>
      <c r="RWO907" s="2201"/>
      <c r="RWP907" s="2201"/>
      <c r="RWQ907" s="2201"/>
      <c r="RWR907" s="2201"/>
      <c r="RWS907" s="2201"/>
      <c r="RWT907" s="2201"/>
      <c r="RWU907" s="2201"/>
      <c r="RWV907" s="2201"/>
      <c r="RWW907" s="2201"/>
      <c r="RWX907" s="2201"/>
      <c r="RWY907" s="2201"/>
      <c r="RWZ907" s="2201"/>
      <c r="RXA907" s="2201"/>
      <c r="RXB907" s="2201"/>
      <c r="RXC907" s="2201"/>
      <c r="RXD907" s="2201"/>
      <c r="RXE907" s="2201"/>
      <c r="RXF907" s="2201"/>
      <c r="RXG907" s="2201"/>
      <c r="RXH907" s="2201"/>
      <c r="RXI907" s="2201"/>
      <c r="RXJ907" s="2201"/>
      <c r="RXK907" s="2201"/>
      <c r="RXO907" s="2201"/>
      <c r="RXP907" s="2201"/>
      <c r="RXQ907" s="2201"/>
      <c r="RXR907" s="2201"/>
      <c r="RXS907" s="2201"/>
      <c r="RXT907" s="2201"/>
      <c r="RXU907" s="2201"/>
      <c r="RXV907" s="2201"/>
      <c r="RXW907" s="2201"/>
      <c r="RXX907" s="2201"/>
      <c r="RXY907" s="2201"/>
      <c r="RXZ907" s="2201"/>
      <c r="RYA907" s="2201"/>
      <c r="RYB907" s="2201"/>
      <c r="RYC907" s="2201"/>
      <c r="RYD907" s="2201"/>
      <c r="RYE907" s="2201"/>
      <c r="RYF907" s="2201"/>
      <c r="RYG907" s="2201"/>
      <c r="RYH907" s="2201"/>
      <c r="RYI907" s="2201"/>
      <c r="RYJ907" s="2201"/>
      <c r="RYK907" s="2201"/>
      <c r="RYL907" s="2201"/>
      <c r="RYM907" s="2201"/>
      <c r="RYN907" s="2201"/>
      <c r="RYO907" s="2201"/>
      <c r="RYP907" s="2201"/>
      <c r="RYQ907" s="2201"/>
      <c r="RYR907" s="2201"/>
      <c r="RYS907" s="2201"/>
      <c r="RYT907" s="2201"/>
      <c r="RYU907" s="2201"/>
      <c r="RYV907" s="2201"/>
      <c r="RYW907" s="2201"/>
      <c r="RYX907" s="2201"/>
      <c r="RYY907" s="2201"/>
      <c r="RYZ907" s="2201"/>
      <c r="RZA907" s="2201"/>
      <c r="RZB907" s="2201"/>
      <c r="RZC907" s="2201"/>
      <c r="RZD907" s="2201"/>
      <c r="RZE907" s="2201"/>
      <c r="RZF907" s="2201"/>
      <c r="RZG907" s="2201"/>
      <c r="RZH907" s="2201"/>
      <c r="RZI907" s="2201"/>
      <c r="RZJ907" s="2201"/>
      <c r="RZK907" s="2201"/>
      <c r="RZL907" s="2201"/>
      <c r="RZM907" s="2201"/>
      <c r="RZN907" s="2201"/>
      <c r="RZO907" s="2201"/>
      <c r="RZP907" s="2201"/>
      <c r="RZQ907" s="2201"/>
      <c r="RZR907" s="2201"/>
      <c r="RZS907" s="2201"/>
      <c r="RZT907" s="2201"/>
      <c r="RZU907" s="2201"/>
      <c r="RZV907" s="2201"/>
      <c r="RZW907" s="2201"/>
      <c r="RZX907" s="2201"/>
      <c r="RZY907" s="2201"/>
      <c r="RZZ907" s="2201"/>
      <c r="SAA907" s="2201"/>
      <c r="SAB907" s="2201"/>
      <c r="SAC907" s="2201"/>
      <c r="SAD907" s="2201"/>
      <c r="SAE907" s="2201"/>
      <c r="SAF907" s="2201"/>
      <c r="SAG907" s="2201"/>
      <c r="SAH907" s="2201"/>
      <c r="SAI907" s="2201"/>
      <c r="SAJ907" s="2201"/>
      <c r="SAK907" s="2201"/>
      <c r="SAL907" s="2201"/>
      <c r="SAM907" s="2201"/>
      <c r="SAN907" s="2201"/>
      <c r="SAO907" s="2201"/>
      <c r="SAP907" s="2201"/>
      <c r="SAQ907" s="2201"/>
      <c r="SAR907" s="2201"/>
      <c r="SAS907" s="2201"/>
      <c r="SAT907" s="2201"/>
      <c r="SAU907" s="2201"/>
      <c r="SAV907" s="2201"/>
      <c r="SAW907" s="2201"/>
      <c r="SAX907" s="2201"/>
      <c r="SAY907" s="2201"/>
      <c r="SAZ907" s="2201"/>
      <c r="SBA907" s="2201"/>
      <c r="SBB907" s="2201"/>
      <c r="SBC907" s="2201"/>
      <c r="SBD907" s="2201"/>
      <c r="SBE907" s="2201"/>
      <c r="SBF907" s="2201"/>
      <c r="SBG907" s="2201"/>
      <c r="SBH907" s="2201"/>
      <c r="SBI907" s="2201"/>
      <c r="SBJ907" s="2201"/>
      <c r="SBK907" s="2201"/>
      <c r="SBL907" s="2201"/>
      <c r="SBM907" s="2201"/>
      <c r="SBN907" s="2201"/>
      <c r="SBO907" s="2201"/>
      <c r="SBP907" s="2201"/>
      <c r="SBQ907" s="2201"/>
      <c r="SBR907" s="2201"/>
      <c r="SBS907" s="2201"/>
      <c r="SBT907" s="2201"/>
      <c r="SBU907" s="2201"/>
      <c r="SBV907" s="2201"/>
      <c r="SBW907" s="2201"/>
      <c r="SBX907" s="2201"/>
      <c r="SBY907" s="2201"/>
      <c r="SBZ907" s="2201"/>
      <c r="SCA907" s="2201"/>
      <c r="SCB907" s="2201"/>
      <c r="SCC907" s="2201"/>
      <c r="SCD907" s="2201"/>
      <c r="SCE907" s="2201"/>
      <c r="SCF907" s="2201"/>
      <c r="SCG907" s="2201"/>
      <c r="SCH907" s="2201"/>
      <c r="SCI907" s="2201"/>
      <c r="SCJ907" s="2201"/>
      <c r="SCK907" s="2201"/>
      <c r="SCL907" s="2201"/>
      <c r="SCM907" s="2201"/>
      <c r="SCN907" s="2201"/>
      <c r="SCO907" s="2201"/>
      <c r="SCP907" s="2201"/>
      <c r="SCQ907" s="2201"/>
      <c r="SCR907" s="2201"/>
      <c r="SCS907" s="2201"/>
      <c r="SCT907" s="2201"/>
      <c r="SCU907" s="2201"/>
      <c r="SCV907" s="2201"/>
      <c r="SCW907" s="2201"/>
      <c r="SCX907" s="2201"/>
      <c r="SCY907" s="2201"/>
      <c r="SCZ907" s="2201"/>
      <c r="SDA907" s="2201"/>
      <c r="SDB907" s="2201"/>
      <c r="SDC907" s="2201"/>
      <c r="SDD907" s="2201"/>
      <c r="SDE907" s="2201"/>
      <c r="SDF907" s="2201"/>
      <c r="SDG907" s="2201"/>
      <c r="SDH907" s="2201"/>
      <c r="SDI907" s="2201"/>
      <c r="SDJ907" s="2201"/>
      <c r="SDK907" s="2201"/>
      <c r="SDL907" s="2201"/>
      <c r="SDM907" s="2201"/>
      <c r="SDN907" s="2201"/>
      <c r="SDO907" s="2201"/>
      <c r="SDP907" s="2201"/>
      <c r="SDQ907" s="2201"/>
      <c r="SDR907" s="2201"/>
      <c r="SDS907" s="2201"/>
      <c r="SDT907" s="2201"/>
      <c r="SDU907" s="2201"/>
      <c r="SDV907" s="2201"/>
      <c r="SDW907" s="2201"/>
      <c r="SDX907" s="2201"/>
      <c r="SDY907" s="2201"/>
      <c r="SDZ907" s="2201"/>
      <c r="SEA907" s="2201"/>
      <c r="SEB907" s="2201"/>
      <c r="SEC907" s="2201"/>
      <c r="SED907" s="2201"/>
      <c r="SEE907" s="2201"/>
      <c r="SEF907" s="2201"/>
      <c r="SEG907" s="2201"/>
      <c r="SEH907" s="2201"/>
      <c r="SEI907" s="2201"/>
      <c r="SEJ907" s="2201"/>
      <c r="SEK907" s="2201"/>
      <c r="SEL907" s="2201"/>
      <c r="SEM907" s="2201"/>
      <c r="SEN907" s="2201"/>
      <c r="SEO907" s="2201"/>
      <c r="SEP907" s="2201"/>
      <c r="SEQ907" s="2201"/>
      <c r="SER907" s="2201"/>
      <c r="SES907" s="2201"/>
      <c r="SET907" s="2201"/>
      <c r="SEU907" s="2201"/>
      <c r="SEV907" s="2201"/>
      <c r="SEW907" s="2201"/>
      <c r="SEX907" s="2201"/>
      <c r="SEY907" s="2201"/>
      <c r="SEZ907" s="2201"/>
      <c r="SFA907" s="2201"/>
      <c r="SFB907" s="2201"/>
      <c r="SFC907" s="2201"/>
      <c r="SFD907" s="2201"/>
      <c r="SFE907" s="2201"/>
      <c r="SFF907" s="2201"/>
      <c r="SFG907" s="2201"/>
      <c r="SFH907" s="2201"/>
      <c r="SFI907" s="2201"/>
      <c r="SFJ907" s="2201"/>
      <c r="SFK907" s="2201"/>
      <c r="SFL907" s="2201"/>
      <c r="SFM907" s="2201"/>
      <c r="SFN907" s="2201"/>
      <c r="SFO907" s="2201"/>
      <c r="SFP907" s="2201"/>
      <c r="SFQ907" s="2201"/>
      <c r="SFR907" s="2201"/>
      <c r="SFS907" s="2201"/>
      <c r="SFT907" s="2201"/>
      <c r="SFU907" s="2201"/>
      <c r="SFV907" s="2201"/>
      <c r="SFW907" s="2201"/>
      <c r="SFX907" s="2201"/>
      <c r="SFY907" s="2201"/>
      <c r="SFZ907" s="2201"/>
      <c r="SGA907" s="2201"/>
      <c r="SGB907" s="2201"/>
      <c r="SGC907" s="2201"/>
      <c r="SGD907" s="2201"/>
      <c r="SGE907" s="2201"/>
      <c r="SGF907" s="2201"/>
      <c r="SGG907" s="2201"/>
      <c r="SGH907" s="2201"/>
      <c r="SGI907" s="2201"/>
      <c r="SGJ907" s="2201"/>
      <c r="SGK907" s="2201"/>
      <c r="SGL907" s="2201"/>
      <c r="SGM907" s="2201"/>
      <c r="SGN907" s="2201"/>
      <c r="SGO907" s="2201"/>
      <c r="SGP907" s="2201"/>
      <c r="SGQ907" s="2201"/>
      <c r="SGR907" s="2201"/>
      <c r="SGS907" s="2201"/>
      <c r="SGT907" s="2201"/>
      <c r="SGU907" s="2201"/>
      <c r="SGV907" s="2201"/>
      <c r="SGW907" s="2201"/>
      <c r="SGX907" s="2201"/>
      <c r="SGY907" s="2201"/>
      <c r="SGZ907" s="2201"/>
      <c r="SHA907" s="2201"/>
      <c r="SHB907" s="2201"/>
      <c r="SHC907" s="2201"/>
      <c r="SHD907" s="2201"/>
      <c r="SHE907" s="2201"/>
      <c r="SHF907" s="2201"/>
      <c r="SHG907" s="2201"/>
      <c r="SHK907" s="2201"/>
      <c r="SHL907" s="2201"/>
      <c r="SHM907" s="2201"/>
      <c r="SHN907" s="2201"/>
      <c r="SHO907" s="2201"/>
      <c r="SHP907" s="2201"/>
      <c r="SHQ907" s="2201"/>
      <c r="SHR907" s="2201"/>
      <c r="SHS907" s="2201"/>
      <c r="SHT907" s="2201"/>
      <c r="SHU907" s="2201"/>
      <c r="SHV907" s="2201"/>
      <c r="SHW907" s="2201"/>
      <c r="SHX907" s="2201"/>
      <c r="SHY907" s="2201"/>
      <c r="SHZ907" s="2201"/>
      <c r="SIA907" s="2201"/>
      <c r="SIB907" s="2201"/>
      <c r="SIC907" s="2201"/>
      <c r="SID907" s="2201"/>
      <c r="SIE907" s="2201"/>
      <c r="SIF907" s="2201"/>
      <c r="SIG907" s="2201"/>
      <c r="SIH907" s="2201"/>
      <c r="SII907" s="2201"/>
      <c r="SIJ907" s="2201"/>
      <c r="SIK907" s="2201"/>
      <c r="SIL907" s="2201"/>
      <c r="SIM907" s="2201"/>
      <c r="SIN907" s="2201"/>
      <c r="SIO907" s="2201"/>
      <c r="SIP907" s="2201"/>
      <c r="SIQ907" s="2201"/>
      <c r="SIR907" s="2201"/>
      <c r="SIS907" s="2201"/>
      <c r="SIT907" s="2201"/>
      <c r="SIU907" s="2201"/>
      <c r="SIV907" s="2201"/>
      <c r="SIW907" s="2201"/>
      <c r="SIX907" s="2201"/>
      <c r="SIY907" s="2201"/>
      <c r="SIZ907" s="2201"/>
      <c r="SJA907" s="2201"/>
      <c r="SJB907" s="2201"/>
      <c r="SJC907" s="2201"/>
      <c r="SJD907" s="2201"/>
      <c r="SJE907" s="2201"/>
      <c r="SJF907" s="2201"/>
      <c r="SJG907" s="2201"/>
      <c r="SJH907" s="2201"/>
      <c r="SJI907" s="2201"/>
      <c r="SJJ907" s="2201"/>
      <c r="SJK907" s="2201"/>
      <c r="SJL907" s="2201"/>
      <c r="SJM907" s="2201"/>
      <c r="SJN907" s="2201"/>
      <c r="SJO907" s="2201"/>
      <c r="SJP907" s="2201"/>
      <c r="SJQ907" s="2201"/>
      <c r="SJR907" s="2201"/>
      <c r="SJS907" s="2201"/>
      <c r="SJT907" s="2201"/>
      <c r="SJU907" s="2201"/>
      <c r="SJV907" s="2201"/>
      <c r="SJW907" s="2201"/>
      <c r="SJX907" s="2201"/>
      <c r="SJY907" s="2201"/>
      <c r="SJZ907" s="2201"/>
      <c r="SKA907" s="2201"/>
      <c r="SKB907" s="2201"/>
      <c r="SKC907" s="2201"/>
      <c r="SKD907" s="2201"/>
      <c r="SKE907" s="2201"/>
      <c r="SKF907" s="2201"/>
      <c r="SKG907" s="2201"/>
      <c r="SKH907" s="2201"/>
      <c r="SKI907" s="2201"/>
      <c r="SKJ907" s="2201"/>
      <c r="SKK907" s="2201"/>
      <c r="SKL907" s="2201"/>
      <c r="SKM907" s="2201"/>
      <c r="SKN907" s="2201"/>
      <c r="SKO907" s="2201"/>
      <c r="SKP907" s="2201"/>
      <c r="SKQ907" s="2201"/>
      <c r="SKR907" s="2201"/>
      <c r="SKS907" s="2201"/>
      <c r="SKT907" s="2201"/>
      <c r="SKU907" s="2201"/>
      <c r="SKV907" s="2201"/>
      <c r="SKW907" s="2201"/>
      <c r="SKX907" s="2201"/>
      <c r="SKY907" s="2201"/>
      <c r="SKZ907" s="2201"/>
      <c r="SLA907" s="2201"/>
      <c r="SLB907" s="2201"/>
      <c r="SLC907" s="2201"/>
      <c r="SLD907" s="2201"/>
      <c r="SLE907" s="2201"/>
      <c r="SLF907" s="2201"/>
      <c r="SLG907" s="2201"/>
      <c r="SLH907" s="2201"/>
      <c r="SLI907" s="2201"/>
      <c r="SLJ907" s="2201"/>
      <c r="SLK907" s="2201"/>
      <c r="SLL907" s="2201"/>
      <c r="SLM907" s="2201"/>
      <c r="SLN907" s="2201"/>
      <c r="SLO907" s="2201"/>
      <c r="SLP907" s="2201"/>
      <c r="SLQ907" s="2201"/>
      <c r="SLR907" s="2201"/>
      <c r="SLS907" s="2201"/>
      <c r="SLT907" s="2201"/>
      <c r="SLU907" s="2201"/>
      <c r="SLV907" s="2201"/>
      <c r="SLW907" s="2201"/>
      <c r="SLX907" s="2201"/>
      <c r="SLY907" s="2201"/>
      <c r="SLZ907" s="2201"/>
      <c r="SMA907" s="2201"/>
      <c r="SMB907" s="2201"/>
      <c r="SMC907" s="2201"/>
      <c r="SMD907" s="2201"/>
      <c r="SME907" s="2201"/>
      <c r="SMF907" s="2201"/>
      <c r="SMG907" s="2201"/>
      <c r="SMH907" s="2201"/>
      <c r="SMI907" s="2201"/>
      <c r="SMJ907" s="2201"/>
      <c r="SMK907" s="2201"/>
      <c r="SML907" s="2201"/>
      <c r="SMM907" s="2201"/>
      <c r="SMN907" s="2201"/>
      <c r="SMO907" s="2201"/>
      <c r="SMP907" s="2201"/>
      <c r="SMQ907" s="2201"/>
      <c r="SMR907" s="2201"/>
      <c r="SMS907" s="2201"/>
      <c r="SMT907" s="2201"/>
      <c r="SMU907" s="2201"/>
      <c r="SMV907" s="2201"/>
      <c r="SMW907" s="2201"/>
      <c r="SMX907" s="2201"/>
      <c r="SMY907" s="2201"/>
      <c r="SMZ907" s="2201"/>
      <c r="SNA907" s="2201"/>
      <c r="SNB907" s="2201"/>
      <c r="SNC907" s="2201"/>
      <c r="SND907" s="2201"/>
      <c r="SNE907" s="2201"/>
      <c r="SNF907" s="2201"/>
      <c r="SNG907" s="2201"/>
      <c r="SNH907" s="2201"/>
      <c r="SNI907" s="2201"/>
      <c r="SNJ907" s="2201"/>
      <c r="SNK907" s="2201"/>
      <c r="SNL907" s="2201"/>
      <c r="SNM907" s="2201"/>
      <c r="SNN907" s="2201"/>
      <c r="SNO907" s="2201"/>
      <c r="SNP907" s="2201"/>
      <c r="SNQ907" s="2201"/>
      <c r="SNR907" s="2201"/>
      <c r="SNS907" s="2201"/>
      <c r="SNT907" s="2201"/>
      <c r="SNU907" s="2201"/>
      <c r="SNV907" s="2201"/>
      <c r="SNW907" s="2201"/>
      <c r="SNX907" s="2201"/>
      <c r="SNY907" s="2201"/>
      <c r="SNZ907" s="2201"/>
      <c r="SOA907" s="2201"/>
      <c r="SOB907" s="2201"/>
      <c r="SOC907" s="2201"/>
      <c r="SOD907" s="2201"/>
      <c r="SOE907" s="2201"/>
      <c r="SOF907" s="2201"/>
      <c r="SOG907" s="2201"/>
      <c r="SOH907" s="2201"/>
      <c r="SOI907" s="2201"/>
      <c r="SOJ907" s="2201"/>
      <c r="SOK907" s="2201"/>
      <c r="SOL907" s="2201"/>
      <c r="SOM907" s="2201"/>
      <c r="SON907" s="2201"/>
      <c r="SOO907" s="2201"/>
      <c r="SOP907" s="2201"/>
      <c r="SOQ907" s="2201"/>
      <c r="SOR907" s="2201"/>
      <c r="SOS907" s="2201"/>
      <c r="SOT907" s="2201"/>
      <c r="SOU907" s="2201"/>
      <c r="SOV907" s="2201"/>
      <c r="SOW907" s="2201"/>
      <c r="SOX907" s="2201"/>
      <c r="SOY907" s="2201"/>
      <c r="SOZ907" s="2201"/>
      <c r="SPA907" s="2201"/>
      <c r="SPB907" s="2201"/>
      <c r="SPC907" s="2201"/>
      <c r="SPD907" s="2201"/>
      <c r="SPE907" s="2201"/>
      <c r="SPF907" s="2201"/>
      <c r="SPG907" s="2201"/>
      <c r="SPH907" s="2201"/>
      <c r="SPI907" s="2201"/>
      <c r="SPJ907" s="2201"/>
      <c r="SPK907" s="2201"/>
      <c r="SPL907" s="2201"/>
      <c r="SPM907" s="2201"/>
      <c r="SPN907" s="2201"/>
      <c r="SPO907" s="2201"/>
      <c r="SPP907" s="2201"/>
      <c r="SPQ907" s="2201"/>
      <c r="SPR907" s="2201"/>
      <c r="SPS907" s="2201"/>
      <c r="SPT907" s="2201"/>
      <c r="SPU907" s="2201"/>
      <c r="SPV907" s="2201"/>
      <c r="SPW907" s="2201"/>
      <c r="SPX907" s="2201"/>
      <c r="SPY907" s="2201"/>
      <c r="SPZ907" s="2201"/>
      <c r="SQA907" s="2201"/>
      <c r="SQB907" s="2201"/>
      <c r="SQC907" s="2201"/>
      <c r="SQD907" s="2201"/>
      <c r="SQE907" s="2201"/>
      <c r="SQF907" s="2201"/>
      <c r="SQG907" s="2201"/>
      <c r="SQH907" s="2201"/>
      <c r="SQI907" s="2201"/>
      <c r="SQJ907" s="2201"/>
      <c r="SQK907" s="2201"/>
      <c r="SQL907" s="2201"/>
      <c r="SQM907" s="2201"/>
      <c r="SQN907" s="2201"/>
      <c r="SQO907" s="2201"/>
      <c r="SQP907" s="2201"/>
      <c r="SQQ907" s="2201"/>
      <c r="SQR907" s="2201"/>
      <c r="SQS907" s="2201"/>
      <c r="SQT907" s="2201"/>
      <c r="SQU907" s="2201"/>
      <c r="SQV907" s="2201"/>
      <c r="SQW907" s="2201"/>
      <c r="SQX907" s="2201"/>
      <c r="SQY907" s="2201"/>
      <c r="SQZ907" s="2201"/>
      <c r="SRA907" s="2201"/>
      <c r="SRB907" s="2201"/>
      <c r="SRC907" s="2201"/>
      <c r="SRG907" s="2201"/>
      <c r="SRH907" s="2201"/>
      <c r="SRI907" s="2201"/>
      <c r="SRJ907" s="2201"/>
      <c r="SRK907" s="2201"/>
      <c r="SRL907" s="2201"/>
      <c r="SRM907" s="2201"/>
      <c r="SRN907" s="2201"/>
      <c r="SRO907" s="2201"/>
      <c r="SRP907" s="2201"/>
      <c r="SRQ907" s="2201"/>
      <c r="SRR907" s="2201"/>
      <c r="SRS907" s="2201"/>
      <c r="SRT907" s="2201"/>
      <c r="SRU907" s="2201"/>
      <c r="SRV907" s="2201"/>
      <c r="SRW907" s="2201"/>
      <c r="SRX907" s="2201"/>
      <c r="SRY907" s="2201"/>
      <c r="SRZ907" s="2201"/>
      <c r="SSA907" s="2201"/>
      <c r="SSB907" s="2201"/>
      <c r="SSC907" s="2201"/>
      <c r="SSD907" s="2201"/>
      <c r="SSE907" s="2201"/>
      <c r="SSF907" s="2201"/>
      <c r="SSG907" s="2201"/>
      <c r="SSH907" s="2201"/>
      <c r="SSI907" s="2201"/>
      <c r="SSJ907" s="2201"/>
      <c r="SSK907" s="2201"/>
      <c r="SSL907" s="2201"/>
      <c r="SSM907" s="2201"/>
      <c r="SSN907" s="2201"/>
      <c r="SSO907" s="2201"/>
      <c r="SSP907" s="2201"/>
      <c r="SSQ907" s="2201"/>
      <c r="SSR907" s="2201"/>
      <c r="SSS907" s="2201"/>
      <c r="SST907" s="2201"/>
      <c r="SSU907" s="2201"/>
      <c r="SSV907" s="2201"/>
      <c r="SSW907" s="2201"/>
      <c r="SSX907" s="2201"/>
      <c r="SSY907" s="2201"/>
      <c r="SSZ907" s="2201"/>
      <c r="STA907" s="2201"/>
      <c r="STB907" s="2201"/>
      <c r="STC907" s="2201"/>
      <c r="STD907" s="2201"/>
      <c r="STE907" s="2201"/>
      <c r="STF907" s="2201"/>
      <c r="STG907" s="2201"/>
      <c r="STH907" s="2201"/>
      <c r="STI907" s="2201"/>
      <c r="STJ907" s="2201"/>
      <c r="STK907" s="2201"/>
      <c r="STL907" s="2201"/>
      <c r="STM907" s="2201"/>
      <c r="STN907" s="2201"/>
      <c r="STO907" s="2201"/>
      <c r="STP907" s="2201"/>
      <c r="STQ907" s="2201"/>
      <c r="STR907" s="2201"/>
      <c r="STS907" s="2201"/>
      <c r="STT907" s="2201"/>
      <c r="STU907" s="2201"/>
      <c r="STV907" s="2201"/>
      <c r="STW907" s="2201"/>
      <c r="STX907" s="2201"/>
      <c r="STY907" s="2201"/>
      <c r="STZ907" s="2201"/>
      <c r="SUA907" s="2201"/>
      <c r="SUB907" s="2201"/>
      <c r="SUC907" s="2201"/>
      <c r="SUD907" s="2201"/>
      <c r="SUE907" s="2201"/>
      <c r="SUF907" s="2201"/>
      <c r="SUG907" s="2201"/>
      <c r="SUH907" s="2201"/>
      <c r="SUI907" s="2201"/>
      <c r="SUJ907" s="2201"/>
      <c r="SUK907" s="2201"/>
      <c r="SUL907" s="2201"/>
      <c r="SUM907" s="2201"/>
      <c r="SUN907" s="2201"/>
      <c r="SUO907" s="2201"/>
      <c r="SUP907" s="2201"/>
      <c r="SUQ907" s="2201"/>
      <c r="SUR907" s="2201"/>
      <c r="SUS907" s="2201"/>
      <c r="SUT907" s="2201"/>
      <c r="SUU907" s="2201"/>
      <c r="SUV907" s="2201"/>
      <c r="SUW907" s="2201"/>
      <c r="SUX907" s="2201"/>
      <c r="SUY907" s="2201"/>
      <c r="SUZ907" s="2201"/>
      <c r="SVA907" s="2201"/>
      <c r="SVB907" s="2201"/>
      <c r="SVC907" s="2201"/>
      <c r="SVD907" s="2201"/>
      <c r="SVE907" s="2201"/>
      <c r="SVF907" s="2201"/>
      <c r="SVG907" s="2201"/>
      <c r="SVH907" s="2201"/>
      <c r="SVI907" s="2201"/>
      <c r="SVJ907" s="2201"/>
      <c r="SVK907" s="2201"/>
      <c r="SVL907" s="2201"/>
      <c r="SVM907" s="2201"/>
      <c r="SVN907" s="2201"/>
      <c r="SVO907" s="2201"/>
      <c r="SVP907" s="2201"/>
      <c r="SVQ907" s="2201"/>
      <c r="SVR907" s="2201"/>
      <c r="SVS907" s="2201"/>
      <c r="SVT907" s="2201"/>
      <c r="SVU907" s="2201"/>
      <c r="SVV907" s="2201"/>
      <c r="SVW907" s="2201"/>
      <c r="SVX907" s="2201"/>
      <c r="SVY907" s="2201"/>
      <c r="SVZ907" s="2201"/>
      <c r="SWA907" s="2201"/>
      <c r="SWB907" s="2201"/>
      <c r="SWC907" s="2201"/>
      <c r="SWD907" s="2201"/>
      <c r="SWE907" s="2201"/>
      <c r="SWF907" s="2201"/>
      <c r="SWG907" s="2201"/>
      <c r="SWH907" s="2201"/>
      <c r="SWI907" s="2201"/>
      <c r="SWJ907" s="2201"/>
      <c r="SWK907" s="2201"/>
      <c r="SWL907" s="2201"/>
      <c r="SWM907" s="2201"/>
      <c r="SWN907" s="2201"/>
      <c r="SWO907" s="2201"/>
      <c r="SWP907" s="2201"/>
      <c r="SWQ907" s="2201"/>
      <c r="SWR907" s="2201"/>
      <c r="SWS907" s="2201"/>
      <c r="SWT907" s="2201"/>
      <c r="SWU907" s="2201"/>
      <c r="SWV907" s="2201"/>
      <c r="SWW907" s="2201"/>
      <c r="SWX907" s="2201"/>
      <c r="SWY907" s="2201"/>
      <c r="SWZ907" s="2201"/>
      <c r="SXA907" s="2201"/>
      <c r="SXB907" s="2201"/>
      <c r="SXC907" s="2201"/>
      <c r="SXD907" s="2201"/>
      <c r="SXE907" s="2201"/>
      <c r="SXF907" s="2201"/>
      <c r="SXG907" s="2201"/>
      <c r="SXH907" s="2201"/>
      <c r="SXI907" s="2201"/>
      <c r="SXJ907" s="2201"/>
      <c r="SXK907" s="2201"/>
      <c r="SXL907" s="2201"/>
      <c r="SXM907" s="2201"/>
      <c r="SXN907" s="2201"/>
      <c r="SXO907" s="2201"/>
      <c r="SXP907" s="2201"/>
      <c r="SXQ907" s="2201"/>
      <c r="SXR907" s="2201"/>
      <c r="SXS907" s="2201"/>
      <c r="SXT907" s="2201"/>
      <c r="SXU907" s="2201"/>
      <c r="SXV907" s="2201"/>
      <c r="SXW907" s="2201"/>
      <c r="SXX907" s="2201"/>
      <c r="SXY907" s="2201"/>
      <c r="SXZ907" s="2201"/>
      <c r="SYA907" s="2201"/>
      <c r="SYB907" s="2201"/>
      <c r="SYC907" s="2201"/>
      <c r="SYD907" s="2201"/>
      <c r="SYE907" s="2201"/>
      <c r="SYF907" s="2201"/>
      <c r="SYG907" s="2201"/>
      <c r="SYH907" s="2201"/>
      <c r="SYI907" s="2201"/>
      <c r="SYJ907" s="2201"/>
      <c r="SYK907" s="2201"/>
      <c r="SYL907" s="2201"/>
      <c r="SYM907" s="2201"/>
      <c r="SYN907" s="2201"/>
      <c r="SYO907" s="2201"/>
      <c r="SYP907" s="2201"/>
      <c r="SYQ907" s="2201"/>
      <c r="SYR907" s="2201"/>
      <c r="SYS907" s="2201"/>
      <c r="SYT907" s="2201"/>
      <c r="SYU907" s="2201"/>
      <c r="SYV907" s="2201"/>
      <c r="SYW907" s="2201"/>
      <c r="SYX907" s="2201"/>
      <c r="SYY907" s="2201"/>
      <c r="SYZ907" s="2201"/>
      <c r="SZA907" s="2201"/>
      <c r="SZB907" s="2201"/>
      <c r="SZC907" s="2201"/>
      <c r="SZD907" s="2201"/>
      <c r="SZE907" s="2201"/>
      <c r="SZF907" s="2201"/>
      <c r="SZG907" s="2201"/>
      <c r="SZH907" s="2201"/>
      <c r="SZI907" s="2201"/>
      <c r="SZJ907" s="2201"/>
      <c r="SZK907" s="2201"/>
      <c r="SZL907" s="2201"/>
      <c r="SZM907" s="2201"/>
      <c r="SZN907" s="2201"/>
      <c r="SZO907" s="2201"/>
      <c r="SZP907" s="2201"/>
      <c r="SZQ907" s="2201"/>
      <c r="SZR907" s="2201"/>
      <c r="SZS907" s="2201"/>
      <c r="SZT907" s="2201"/>
      <c r="SZU907" s="2201"/>
      <c r="SZV907" s="2201"/>
      <c r="SZW907" s="2201"/>
      <c r="SZX907" s="2201"/>
      <c r="SZY907" s="2201"/>
      <c r="SZZ907" s="2201"/>
      <c r="TAA907" s="2201"/>
      <c r="TAB907" s="2201"/>
      <c r="TAC907" s="2201"/>
      <c r="TAD907" s="2201"/>
      <c r="TAE907" s="2201"/>
      <c r="TAF907" s="2201"/>
      <c r="TAG907" s="2201"/>
      <c r="TAH907" s="2201"/>
      <c r="TAI907" s="2201"/>
      <c r="TAJ907" s="2201"/>
      <c r="TAK907" s="2201"/>
      <c r="TAL907" s="2201"/>
      <c r="TAM907" s="2201"/>
      <c r="TAN907" s="2201"/>
      <c r="TAO907" s="2201"/>
      <c r="TAP907" s="2201"/>
      <c r="TAQ907" s="2201"/>
      <c r="TAR907" s="2201"/>
      <c r="TAS907" s="2201"/>
      <c r="TAT907" s="2201"/>
      <c r="TAU907" s="2201"/>
      <c r="TAV907" s="2201"/>
      <c r="TAW907" s="2201"/>
      <c r="TAX907" s="2201"/>
      <c r="TAY907" s="2201"/>
      <c r="TBC907" s="2201"/>
      <c r="TBD907" s="2201"/>
      <c r="TBE907" s="2201"/>
      <c r="TBF907" s="2201"/>
      <c r="TBG907" s="2201"/>
      <c r="TBH907" s="2201"/>
      <c r="TBI907" s="2201"/>
      <c r="TBJ907" s="2201"/>
      <c r="TBK907" s="2201"/>
      <c r="TBL907" s="2201"/>
      <c r="TBM907" s="2201"/>
      <c r="TBN907" s="2201"/>
      <c r="TBO907" s="2201"/>
      <c r="TBP907" s="2201"/>
      <c r="TBQ907" s="2201"/>
      <c r="TBR907" s="2201"/>
      <c r="TBS907" s="2201"/>
      <c r="TBT907" s="2201"/>
      <c r="TBU907" s="2201"/>
      <c r="TBV907" s="2201"/>
      <c r="TBW907" s="2201"/>
      <c r="TBX907" s="2201"/>
      <c r="TBY907" s="2201"/>
      <c r="TBZ907" s="2201"/>
      <c r="TCA907" s="2201"/>
      <c r="TCB907" s="2201"/>
      <c r="TCC907" s="2201"/>
      <c r="TCD907" s="2201"/>
      <c r="TCE907" s="2201"/>
      <c r="TCF907" s="2201"/>
      <c r="TCG907" s="2201"/>
      <c r="TCH907" s="2201"/>
      <c r="TCI907" s="2201"/>
      <c r="TCJ907" s="2201"/>
      <c r="TCK907" s="2201"/>
      <c r="TCL907" s="2201"/>
      <c r="TCM907" s="2201"/>
      <c r="TCN907" s="2201"/>
      <c r="TCO907" s="2201"/>
      <c r="TCP907" s="2201"/>
      <c r="TCQ907" s="2201"/>
      <c r="TCR907" s="2201"/>
      <c r="TCS907" s="2201"/>
      <c r="TCT907" s="2201"/>
      <c r="TCU907" s="2201"/>
      <c r="TCV907" s="2201"/>
      <c r="TCW907" s="2201"/>
      <c r="TCX907" s="2201"/>
      <c r="TCY907" s="2201"/>
      <c r="TCZ907" s="2201"/>
      <c r="TDA907" s="2201"/>
      <c r="TDB907" s="2201"/>
      <c r="TDC907" s="2201"/>
      <c r="TDD907" s="2201"/>
      <c r="TDE907" s="2201"/>
      <c r="TDF907" s="2201"/>
      <c r="TDG907" s="2201"/>
      <c r="TDH907" s="2201"/>
      <c r="TDI907" s="2201"/>
      <c r="TDJ907" s="2201"/>
      <c r="TDK907" s="2201"/>
      <c r="TDL907" s="2201"/>
      <c r="TDM907" s="2201"/>
      <c r="TDN907" s="2201"/>
      <c r="TDO907" s="2201"/>
      <c r="TDP907" s="2201"/>
      <c r="TDQ907" s="2201"/>
      <c r="TDR907" s="2201"/>
      <c r="TDS907" s="2201"/>
      <c r="TDT907" s="2201"/>
      <c r="TDU907" s="2201"/>
      <c r="TDV907" s="2201"/>
      <c r="TDW907" s="2201"/>
      <c r="TDX907" s="2201"/>
      <c r="TDY907" s="2201"/>
      <c r="TDZ907" s="2201"/>
      <c r="TEA907" s="2201"/>
      <c r="TEB907" s="2201"/>
      <c r="TEC907" s="2201"/>
      <c r="TED907" s="2201"/>
      <c r="TEE907" s="2201"/>
      <c r="TEF907" s="2201"/>
      <c r="TEG907" s="2201"/>
      <c r="TEH907" s="2201"/>
      <c r="TEI907" s="2201"/>
      <c r="TEJ907" s="2201"/>
      <c r="TEK907" s="2201"/>
      <c r="TEL907" s="2201"/>
      <c r="TEM907" s="2201"/>
      <c r="TEN907" s="2201"/>
      <c r="TEO907" s="2201"/>
      <c r="TEP907" s="2201"/>
      <c r="TEQ907" s="2201"/>
      <c r="TER907" s="2201"/>
      <c r="TES907" s="2201"/>
      <c r="TET907" s="2201"/>
      <c r="TEU907" s="2201"/>
      <c r="TEV907" s="2201"/>
      <c r="TEW907" s="2201"/>
      <c r="TEX907" s="2201"/>
      <c r="TEY907" s="2201"/>
      <c r="TEZ907" s="2201"/>
      <c r="TFA907" s="2201"/>
      <c r="TFB907" s="2201"/>
      <c r="TFC907" s="2201"/>
      <c r="TFD907" s="2201"/>
      <c r="TFE907" s="2201"/>
      <c r="TFF907" s="2201"/>
      <c r="TFG907" s="2201"/>
      <c r="TFH907" s="2201"/>
      <c r="TFI907" s="2201"/>
      <c r="TFJ907" s="2201"/>
      <c r="TFK907" s="2201"/>
      <c r="TFL907" s="2201"/>
      <c r="TFM907" s="2201"/>
      <c r="TFN907" s="2201"/>
      <c r="TFO907" s="2201"/>
      <c r="TFP907" s="2201"/>
      <c r="TFQ907" s="2201"/>
      <c r="TFR907" s="2201"/>
      <c r="TFS907" s="2201"/>
      <c r="TFT907" s="2201"/>
      <c r="TFU907" s="2201"/>
      <c r="TFV907" s="2201"/>
      <c r="TFW907" s="2201"/>
      <c r="TFX907" s="2201"/>
      <c r="TFY907" s="2201"/>
      <c r="TFZ907" s="2201"/>
      <c r="TGA907" s="2201"/>
      <c r="TGB907" s="2201"/>
      <c r="TGC907" s="2201"/>
      <c r="TGD907" s="2201"/>
      <c r="TGE907" s="2201"/>
      <c r="TGF907" s="2201"/>
      <c r="TGG907" s="2201"/>
      <c r="TGH907" s="2201"/>
      <c r="TGI907" s="2201"/>
      <c r="TGJ907" s="2201"/>
      <c r="TGK907" s="2201"/>
      <c r="TGL907" s="2201"/>
      <c r="TGM907" s="2201"/>
      <c r="TGN907" s="2201"/>
      <c r="TGO907" s="2201"/>
      <c r="TGP907" s="2201"/>
      <c r="TGQ907" s="2201"/>
      <c r="TGR907" s="2201"/>
      <c r="TGS907" s="2201"/>
      <c r="TGT907" s="2201"/>
      <c r="TGU907" s="2201"/>
      <c r="TGV907" s="2201"/>
      <c r="TGW907" s="2201"/>
      <c r="TGX907" s="2201"/>
      <c r="TGY907" s="2201"/>
      <c r="TGZ907" s="2201"/>
      <c r="THA907" s="2201"/>
      <c r="THB907" s="2201"/>
      <c r="THC907" s="2201"/>
      <c r="THD907" s="2201"/>
      <c r="THE907" s="2201"/>
      <c r="THF907" s="2201"/>
      <c r="THG907" s="2201"/>
      <c r="THH907" s="2201"/>
      <c r="THI907" s="2201"/>
      <c r="THJ907" s="2201"/>
      <c r="THK907" s="2201"/>
      <c r="THL907" s="2201"/>
      <c r="THM907" s="2201"/>
      <c r="THN907" s="2201"/>
      <c r="THO907" s="2201"/>
      <c r="THP907" s="2201"/>
      <c r="THQ907" s="2201"/>
      <c r="THR907" s="2201"/>
      <c r="THS907" s="2201"/>
      <c r="THT907" s="2201"/>
      <c r="THU907" s="2201"/>
      <c r="THV907" s="2201"/>
      <c r="THW907" s="2201"/>
      <c r="THX907" s="2201"/>
      <c r="THY907" s="2201"/>
      <c r="THZ907" s="2201"/>
      <c r="TIA907" s="2201"/>
      <c r="TIB907" s="2201"/>
      <c r="TIC907" s="2201"/>
      <c r="TID907" s="2201"/>
      <c r="TIE907" s="2201"/>
      <c r="TIF907" s="2201"/>
      <c r="TIG907" s="2201"/>
      <c r="TIH907" s="2201"/>
      <c r="TII907" s="2201"/>
      <c r="TIJ907" s="2201"/>
      <c r="TIK907" s="2201"/>
      <c r="TIL907" s="2201"/>
      <c r="TIM907" s="2201"/>
      <c r="TIN907" s="2201"/>
      <c r="TIO907" s="2201"/>
      <c r="TIP907" s="2201"/>
      <c r="TIQ907" s="2201"/>
      <c r="TIR907" s="2201"/>
      <c r="TIS907" s="2201"/>
      <c r="TIT907" s="2201"/>
      <c r="TIU907" s="2201"/>
      <c r="TIV907" s="2201"/>
      <c r="TIW907" s="2201"/>
      <c r="TIX907" s="2201"/>
      <c r="TIY907" s="2201"/>
      <c r="TIZ907" s="2201"/>
      <c r="TJA907" s="2201"/>
      <c r="TJB907" s="2201"/>
      <c r="TJC907" s="2201"/>
      <c r="TJD907" s="2201"/>
      <c r="TJE907" s="2201"/>
      <c r="TJF907" s="2201"/>
      <c r="TJG907" s="2201"/>
      <c r="TJH907" s="2201"/>
      <c r="TJI907" s="2201"/>
      <c r="TJJ907" s="2201"/>
      <c r="TJK907" s="2201"/>
      <c r="TJL907" s="2201"/>
      <c r="TJM907" s="2201"/>
      <c r="TJN907" s="2201"/>
      <c r="TJO907" s="2201"/>
      <c r="TJP907" s="2201"/>
      <c r="TJQ907" s="2201"/>
      <c r="TJR907" s="2201"/>
      <c r="TJS907" s="2201"/>
      <c r="TJT907" s="2201"/>
      <c r="TJU907" s="2201"/>
      <c r="TJV907" s="2201"/>
      <c r="TJW907" s="2201"/>
      <c r="TJX907" s="2201"/>
      <c r="TJY907" s="2201"/>
      <c r="TJZ907" s="2201"/>
      <c r="TKA907" s="2201"/>
      <c r="TKB907" s="2201"/>
      <c r="TKC907" s="2201"/>
      <c r="TKD907" s="2201"/>
      <c r="TKE907" s="2201"/>
      <c r="TKF907" s="2201"/>
      <c r="TKG907" s="2201"/>
      <c r="TKH907" s="2201"/>
      <c r="TKI907" s="2201"/>
      <c r="TKJ907" s="2201"/>
      <c r="TKK907" s="2201"/>
      <c r="TKL907" s="2201"/>
      <c r="TKM907" s="2201"/>
      <c r="TKN907" s="2201"/>
      <c r="TKO907" s="2201"/>
      <c r="TKP907" s="2201"/>
      <c r="TKQ907" s="2201"/>
      <c r="TKR907" s="2201"/>
      <c r="TKS907" s="2201"/>
      <c r="TKT907" s="2201"/>
      <c r="TKU907" s="2201"/>
      <c r="TKY907" s="2201"/>
      <c r="TKZ907" s="2201"/>
      <c r="TLA907" s="2201"/>
      <c r="TLB907" s="2201"/>
      <c r="TLC907" s="2201"/>
      <c r="TLD907" s="2201"/>
      <c r="TLE907" s="2201"/>
      <c r="TLF907" s="2201"/>
      <c r="TLG907" s="2201"/>
      <c r="TLH907" s="2201"/>
      <c r="TLI907" s="2201"/>
      <c r="TLJ907" s="2201"/>
      <c r="TLK907" s="2201"/>
      <c r="TLL907" s="2201"/>
      <c r="TLM907" s="2201"/>
      <c r="TLN907" s="2201"/>
      <c r="TLO907" s="2201"/>
      <c r="TLP907" s="2201"/>
      <c r="TLQ907" s="2201"/>
      <c r="TLR907" s="2201"/>
      <c r="TLS907" s="2201"/>
      <c r="TLT907" s="2201"/>
      <c r="TLU907" s="2201"/>
      <c r="TLV907" s="2201"/>
      <c r="TLW907" s="2201"/>
      <c r="TLX907" s="2201"/>
      <c r="TLY907" s="2201"/>
      <c r="TLZ907" s="2201"/>
      <c r="TMA907" s="2201"/>
      <c r="TMB907" s="2201"/>
      <c r="TMC907" s="2201"/>
      <c r="TMD907" s="2201"/>
      <c r="TME907" s="2201"/>
      <c r="TMF907" s="2201"/>
      <c r="TMG907" s="2201"/>
      <c r="TMH907" s="2201"/>
      <c r="TMI907" s="2201"/>
      <c r="TMJ907" s="2201"/>
      <c r="TMK907" s="2201"/>
      <c r="TML907" s="2201"/>
      <c r="TMM907" s="2201"/>
      <c r="TMN907" s="2201"/>
      <c r="TMO907" s="2201"/>
      <c r="TMP907" s="2201"/>
      <c r="TMQ907" s="2201"/>
      <c r="TMR907" s="2201"/>
      <c r="TMS907" s="2201"/>
      <c r="TMT907" s="2201"/>
      <c r="TMU907" s="2201"/>
      <c r="TMV907" s="2201"/>
      <c r="TMW907" s="2201"/>
      <c r="TMX907" s="2201"/>
      <c r="TMY907" s="2201"/>
      <c r="TMZ907" s="2201"/>
      <c r="TNA907" s="2201"/>
      <c r="TNB907" s="2201"/>
      <c r="TNC907" s="2201"/>
      <c r="TND907" s="2201"/>
      <c r="TNE907" s="2201"/>
      <c r="TNF907" s="2201"/>
      <c r="TNG907" s="2201"/>
      <c r="TNH907" s="2201"/>
      <c r="TNI907" s="2201"/>
      <c r="TNJ907" s="2201"/>
      <c r="TNK907" s="2201"/>
      <c r="TNL907" s="2201"/>
      <c r="TNM907" s="2201"/>
      <c r="TNN907" s="2201"/>
      <c r="TNO907" s="2201"/>
      <c r="TNP907" s="2201"/>
      <c r="TNQ907" s="2201"/>
      <c r="TNR907" s="2201"/>
      <c r="TNS907" s="2201"/>
      <c r="TNT907" s="2201"/>
      <c r="TNU907" s="2201"/>
      <c r="TNV907" s="2201"/>
      <c r="TNW907" s="2201"/>
      <c r="TNX907" s="2201"/>
      <c r="TNY907" s="2201"/>
      <c r="TNZ907" s="2201"/>
      <c r="TOA907" s="2201"/>
      <c r="TOB907" s="2201"/>
      <c r="TOC907" s="2201"/>
      <c r="TOD907" s="2201"/>
      <c r="TOE907" s="2201"/>
      <c r="TOF907" s="2201"/>
      <c r="TOG907" s="2201"/>
      <c r="TOH907" s="2201"/>
      <c r="TOI907" s="2201"/>
      <c r="TOJ907" s="2201"/>
      <c r="TOK907" s="2201"/>
      <c r="TOL907" s="2201"/>
      <c r="TOM907" s="2201"/>
      <c r="TON907" s="2201"/>
      <c r="TOO907" s="2201"/>
      <c r="TOP907" s="2201"/>
      <c r="TOQ907" s="2201"/>
      <c r="TOR907" s="2201"/>
      <c r="TOS907" s="2201"/>
      <c r="TOT907" s="2201"/>
      <c r="TOU907" s="2201"/>
      <c r="TOV907" s="2201"/>
      <c r="TOW907" s="2201"/>
      <c r="TOX907" s="2201"/>
      <c r="TOY907" s="2201"/>
      <c r="TOZ907" s="2201"/>
      <c r="TPA907" s="2201"/>
      <c r="TPB907" s="2201"/>
      <c r="TPC907" s="2201"/>
      <c r="TPD907" s="2201"/>
      <c r="TPE907" s="2201"/>
      <c r="TPF907" s="2201"/>
      <c r="TPG907" s="2201"/>
      <c r="TPH907" s="2201"/>
      <c r="TPI907" s="2201"/>
      <c r="TPJ907" s="2201"/>
      <c r="TPK907" s="2201"/>
      <c r="TPL907" s="2201"/>
      <c r="TPM907" s="2201"/>
      <c r="TPN907" s="2201"/>
      <c r="TPO907" s="2201"/>
      <c r="TPP907" s="2201"/>
      <c r="TPQ907" s="2201"/>
      <c r="TPR907" s="2201"/>
      <c r="TPS907" s="2201"/>
      <c r="TPT907" s="2201"/>
      <c r="TPU907" s="2201"/>
      <c r="TPV907" s="2201"/>
      <c r="TPW907" s="2201"/>
      <c r="TPX907" s="2201"/>
      <c r="TPY907" s="2201"/>
      <c r="TPZ907" s="2201"/>
      <c r="TQA907" s="2201"/>
      <c r="TQB907" s="2201"/>
      <c r="TQC907" s="2201"/>
      <c r="TQD907" s="2201"/>
      <c r="TQE907" s="2201"/>
      <c r="TQF907" s="2201"/>
      <c r="TQG907" s="2201"/>
      <c r="TQH907" s="2201"/>
      <c r="TQI907" s="2201"/>
      <c r="TQJ907" s="2201"/>
      <c r="TQK907" s="2201"/>
      <c r="TQL907" s="2201"/>
      <c r="TQM907" s="2201"/>
      <c r="TQN907" s="2201"/>
      <c r="TQO907" s="2201"/>
      <c r="TQP907" s="2201"/>
      <c r="TQQ907" s="2201"/>
      <c r="TQR907" s="2201"/>
      <c r="TQS907" s="2201"/>
      <c r="TQT907" s="2201"/>
      <c r="TQU907" s="2201"/>
      <c r="TQV907" s="2201"/>
      <c r="TQW907" s="2201"/>
      <c r="TQX907" s="2201"/>
      <c r="TQY907" s="2201"/>
      <c r="TQZ907" s="2201"/>
      <c r="TRA907" s="2201"/>
      <c r="TRB907" s="2201"/>
      <c r="TRC907" s="2201"/>
      <c r="TRD907" s="2201"/>
      <c r="TRE907" s="2201"/>
      <c r="TRF907" s="2201"/>
      <c r="TRG907" s="2201"/>
      <c r="TRH907" s="2201"/>
      <c r="TRI907" s="2201"/>
      <c r="TRJ907" s="2201"/>
      <c r="TRK907" s="2201"/>
      <c r="TRL907" s="2201"/>
      <c r="TRM907" s="2201"/>
      <c r="TRN907" s="2201"/>
      <c r="TRO907" s="2201"/>
      <c r="TRP907" s="2201"/>
      <c r="TRQ907" s="2201"/>
      <c r="TRR907" s="2201"/>
      <c r="TRS907" s="2201"/>
      <c r="TRT907" s="2201"/>
      <c r="TRU907" s="2201"/>
      <c r="TRV907" s="2201"/>
      <c r="TRW907" s="2201"/>
      <c r="TRX907" s="2201"/>
      <c r="TRY907" s="2201"/>
      <c r="TRZ907" s="2201"/>
      <c r="TSA907" s="2201"/>
      <c r="TSB907" s="2201"/>
      <c r="TSC907" s="2201"/>
      <c r="TSD907" s="2201"/>
      <c r="TSE907" s="2201"/>
      <c r="TSF907" s="2201"/>
      <c r="TSG907" s="2201"/>
      <c r="TSH907" s="2201"/>
      <c r="TSI907" s="2201"/>
      <c r="TSJ907" s="2201"/>
      <c r="TSK907" s="2201"/>
      <c r="TSL907" s="2201"/>
      <c r="TSM907" s="2201"/>
      <c r="TSN907" s="2201"/>
      <c r="TSO907" s="2201"/>
      <c r="TSP907" s="2201"/>
      <c r="TSQ907" s="2201"/>
      <c r="TSR907" s="2201"/>
      <c r="TSS907" s="2201"/>
      <c r="TST907" s="2201"/>
      <c r="TSU907" s="2201"/>
      <c r="TSV907" s="2201"/>
      <c r="TSW907" s="2201"/>
      <c r="TSX907" s="2201"/>
      <c r="TSY907" s="2201"/>
      <c r="TSZ907" s="2201"/>
      <c r="TTA907" s="2201"/>
      <c r="TTB907" s="2201"/>
      <c r="TTC907" s="2201"/>
      <c r="TTD907" s="2201"/>
      <c r="TTE907" s="2201"/>
      <c r="TTF907" s="2201"/>
      <c r="TTG907" s="2201"/>
      <c r="TTH907" s="2201"/>
      <c r="TTI907" s="2201"/>
      <c r="TTJ907" s="2201"/>
      <c r="TTK907" s="2201"/>
      <c r="TTL907" s="2201"/>
      <c r="TTM907" s="2201"/>
      <c r="TTN907" s="2201"/>
      <c r="TTO907" s="2201"/>
      <c r="TTP907" s="2201"/>
      <c r="TTQ907" s="2201"/>
      <c r="TTR907" s="2201"/>
      <c r="TTS907" s="2201"/>
      <c r="TTT907" s="2201"/>
      <c r="TTU907" s="2201"/>
      <c r="TTV907" s="2201"/>
      <c r="TTW907" s="2201"/>
      <c r="TTX907" s="2201"/>
      <c r="TTY907" s="2201"/>
      <c r="TTZ907" s="2201"/>
      <c r="TUA907" s="2201"/>
      <c r="TUB907" s="2201"/>
      <c r="TUC907" s="2201"/>
      <c r="TUD907" s="2201"/>
      <c r="TUE907" s="2201"/>
      <c r="TUF907" s="2201"/>
      <c r="TUG907" s="2201"/>
      <c r="TUH907" s="2201"/>
      <c r="TUI907" s="2201"/>
      <c r="TUJ907" s="2201"/>
      <c r="TUK907" s="2201"/>
      <c r="TUL907" s="2201"/>
      <c r="TUM907" s="2201"/>
      <c r="TUN907" s="2201"/>
      <c r="TUO907" s="2201"/>
      <c r="TUP907" s="2201"/>
      <c r="TUQ907" s="2201"/>
      <c r="TUU907" s="2201"/>
      <c r="TUV907" s="2201"/>
      <c r="TUW907" s="2201"/>
      <c r="TUX907" s="2201"/>
      <c r="TUY907" s="2201"/>
      <c r="TUZ907" s="2201"/>
      <c r="TVA907" s="2201"/>
      <c r="TVB907" s="2201"/>
      <c r="TVC907" s="2201"/>
      <c r="TVD907" s="2201"/>
      <c r="TVE907" s="2201"/>
      <c r="TVF907" s="2201"/>
      <c r="TVG907" s="2201"/>
      <c r="TVH907" s="2201"/>
      <c r="TVI907" s="2201"/>
      <c r="TVJ907" s="2201"/>
      <c r="TVK907" s="2201"/>
      <c r="TVL907" s="2201"/>
      <c r="TVM907" s="2201"/>
      <c r="TVN907" s="2201"/>
      <c r="TVO907" s="2201"/>
      <c r="TVP907" s="2201"/>
      <c r="TVQ907" s="2201"/>
      <c r="TVR907" s="2201"/>
      <c r="TVS907" s="2201"/>
      <c r="TVT907" s="2201"/>
      <c r="TVU907" s="2201"/>
      <c r="TVV907" s="2201"/>
      <c r="TVW907" s="2201"/>
      <c r="TVX907" s="2201"/>
      <c r="TVY907" s="2201"/>
      <c r="TVZ907" s="2201"/>
      <c r="TWA907" s="2201"/>
      <c r="TWB907" s="2201"/>
      <c r="TWC907" s="2201"/>
      <c r="TWD907" s="2201"/>
      <c r="TWE907" s="2201"/>
      <c r="TWF907" s="2201"/>
      <c r="TWG907" s="2201"/>
      <c r="TWH907" s="2201"/>
      <c r="TWI907" s="2201"/>
      <c r="TWJ907" s="2201"/>
      <c r="TWK907" s="2201"/>
      <c r="TWL907" s="2201"/>
      <c r="TWM907" s="2201"/>
      <c r="TWN907" s="2201"/>
      <c r="TWO907" s="2201"/>
      <c r="TWP907" s="2201"/>
      <c r="TWQ907" s="2201"/>
      <c r="TWR907" s="2201"/>
      <c r="TWS907" s="2201"/>
      <c r="TWT907" s="2201"/>
      <c r="TWU907" s="2201"/>
      <c r="TWV907" s="2201"/>
      <c r="TWW907" s="2201"/>
      <c r="TWX907" s="2201"/>
      <c r="TWY907" s="2201"/>
      <c r="TWZ907" s="2201"/>
      <c r="TXA907" s="2201"/>
      <c r="TXB907" s="2201"/>
      <c r="TXC907" s="2201"/>
      <c r="TXD907" s="2201"/>
      <c r="TXE907" s="2201"/>
      <c r="TXF907" s="2201"/>
      <c r="TXG907" s="2201"/>
      <c r="TXH907" s="2201"/>
      <c r="TXI907" s="2201"/>
      <c r="TXJ907" s="2201"/>
      <c r="TXK907" s="2201"/>
      <c r="TXL907" s="2201"/>
      <c r="TXM907" s="2201"/>
      <c r="TXN907" s="2201"/>
      <c r="TXO907" s="2201"/>
      <c r="TXP907" s="2201"/>
      <c r="TXQ907" s="2201"/>
      <c r="TXR907" s="2201"/>
      <c r="TXS907" s="2201"/>
      <c r="TXT907" s="2201"/>
      <c r="TXU907" s="2201"/>
      <c r="TXV907" s="2201"/>
      <c r="TXW907" s="2201"/>
      <c r="TXX907" s="2201"/>
      <c r="TXY907" s="2201"/>
      <c r="TXZ907" s="2201"/>
      <c r="TYA907" s="2201"/>
      <c r="TYB907" s="2201"/>
      <c r="TYC907" s="2201"/>
      <c r="TYD907" s="2201"/>
      <c r="TYE907" s="2201"/>
      <c r="TYF907" s="2201"/>
      <c r="TYG907" s="2201"/>
      <c r="TYH907" s="2201"/>
      <c r="TYI907" s="2201"/>
      <c r="TYJ907" s="2201"/>
      <c r="TYK907" s="2201"/>
      <c r="TYL907" s="2201"/>
      <c r="TYM907" s="2201"/>
      <c r="TYN907" s="2201"/>
      <c r="TYO907" s="2201"/>
      <c r="TYP907" s="2201"/>
      <c r="TYQ907" s="2201"/>
      <c r="TYR907" s="2201"/>
      <c r="TYS907" s="2201"/>
      <c r="TYT907" s="2201"/>
      <c r="TYU907" s="2201"/>
      <c r="TYV907" s="2201"/>
      <c r="TYW907" s="2201"/>
      <c r="TYX907" s="2201"/>
      <c r="TYY907" s="2201"/>
      <c r="TYZ907" s="2201"/>
      <c r="TZA907" s="2201"/>
      <c r="TZB907" s="2201"/>
      <c r="TZC907" s="2201"/>
      <c r="TZD907" s="2201"/>
      <c r="TZE907" s="2201"/>
      <c r="TZF907" s="2201"/>
      <c r="TZG907" s="2201"/>
      <c r="TZH907" s="2201"/>
      <c r="TZI907" s="2201"/>
      <c r="TZJ907" s="2201"/>
      <c r="TZK907" s="2201"/>
      <c r="TZL907" s="2201"/>
      <c r="TZM907" s="2201"/>
      <c r="TZN907" s="2201"/>
      <c r="TZO907" s="2201"/>
      <c r="TZP907" s="2201"/>
      <c r="TZQ907" s="2201"/>
      <c r="TZR907" s="2201"/>
      <c r="TZS907" s="2201"/>
      <c r="TZT907" s="2201"/>
      <c r="TZU907" s="2201"/>
      <c r="TZV907" s="2201"/>
      <c r="TZW907" s="2201"/>
      <c r="TZX907" s="2201"/>
      <c r="TZY907" s="2201"/>
      <c r="TZZ907" s="2201"/>
      <c r="UAA907" s="2201"/>
      <c r="UAB907" s="2201"/>
      <c r="UAC907" s="2201"/>
      <c r="UAD907" s="2201"/>
      <c r="UAE907" s="2201"/>
      <c r="UAF907" s="2201"/>
      <c r="UAG907" s="2201"/>
      <c r="UAH907" s="2201"/>
      <c r="UAI907" s="2201"/>
      <c r="UAJ907" s="2201"/>
      <c r="UAK907" s="2201"/>
      <c r="UAL907" s="2201"/>
      <c r="UAM907" s="2201"/>
      <c r="UAN907" s="2201"/>
      <c r="UAO907" s="2201"/>
      <c r="UAP907" s="2201"/>
      <c r="UAQ907" s="2201"/>
      <c r="UAR907" s="2201"/>
      <c r="UAS907" s="2201"/>
      <c r="UAT907" s="2201"/>
      <c r="UAU907" s="2201"/>
      <c r="UAV907" s="2201"/>
      <c r="UAW907" s="2201"/>
      <c r="UAX907" s="2201"/>
      <c r="UAY907" s="2201"/>
      <c r="UAZ907" s="2201"/>
      <c r="UBA907" s="2201"/>
      <c r="UBB907" s="2201"/>
      <c r="UBC907" s="2201"/>
      <c r="UBD907" s="2201"/>
      <c r="UBE907" s="2201"/>
      <c r="UBF907" s="2201"/>
      <c r="UBG907" s="2201"/>
      <c r="UBH907" s="2201"/>
      <c r="UBI907" s="2201"/>
      <c r="UBJ907" s="2201"/>
      <c r="UBK907" s="2201"/>
      <c r="UBL907" s="2201"/>
      <c r="UBM907" s="2201"/>
      <c r="UBN907" s="2201"/>
      <c r="UBO907" s="2201"/>
      <c r="UBP907" s="2201"/>
      <c r="UBQ907" s="2201"/>
      <c r="UBR907" s="2201"/>
      <c r="UBS907" s="2201"/>
      <c r="UBT907" s="2201"/>
      <c r="UBU907" s="2201"/>
      <c r="UBV907" s="2201"/>
      <c r="UBW907" s="2201"/>
      <c r="UBX907" s="2201"/>
      <c r="UBY907" s="2201"/>
      <c r="UBZ907" s="2201"/>
      <c r="UCA907" s="2201"/>
      <c r="UCB907" s="2201"/>
      <c r="UCC907" s="2201"/>
      <c r="UCD907" s="2201"/>
      <c r="UCE907" s="2201"/>
      <c r="UCF907" s="2201"/>
      <c r="UCG907" s="2201"/>
      <c r="UCH907" s="2201"/>
      <c r="UCI907" s="2201"/>
      <c r="UCJ907" s="2201"/>
      <c r="UCK907" s="2201"/>
      <c r="UCL907" s="2201"/>
      <c r="UCM907" s="2201"/>
      <c r="UCN907" s="2201"/>
      <c r="UCO907" s="2201"/>
      <c r="UCP907" s="2201"/>
      <c r="UCQ907" s="2201"/>
      <c r="UCR907" s="2201"/>
      <c r="UCS907" s="2201"/>
      <c r="UCT907" s="2201"/>
      <c r="UCU907" s="2201"/>
      <c r="UCV907" s="2201"/>
      <c r="UCW907" s="2201"/>
      <c r="UCX907" s="2201"/>
      <c r="UCY907" s="2201"/>
      <c r="UCZ907" s="2201"/>
      <c r="UDA907" s="2201"/>
      <c r="UDB907" s="2201"/>
      <c r="UDC907" s="2201"/>
      <c r="UDD907" s="2201"/>
      <c r="UDE907" s="2201"/>
      <c r="UDF907" s="2201"/>
      <c r="UDG907" s="2201"/>
      <c r="UDH907" s="2201"/>
      <c r="UDI907" s="2201"/>
      <c r="UDJ907" s="2201"/>
      <c r="UDK907" s="2201"/>
      <c r="UDL907" s="2201"/>
      <c r="UDM907" s="2201"/>
      <c r="UDN907" s="2201"/>
      <c r="UDO907" s="2201"/>
      <c r="UDP907" s="2201"/>
      <c r="UDQ907" s="2201"/>
      <c r="UDR907" s="2201"/>
      <c r="UDS907" s="2201"/>
      <c r="UDT907" s="2201"/>
      <c r="UDU907" s="2201"/>
      <c r="UDV907" s="2201"/>
      <c r="UDW907" s="2201"/>
      <c r="UDX907" s="2201"/>
      <c r="UDY907" s="2201"/>
      <c r="UDZ907" s="2201"/>
      <c r="UEA907" s="2201"/>
      <c r="UEB907" s="2201"/>
      <c r="UEC907" s="2201"/>
      <c r="UED907" s="2201"/>
      <c r="UEE907" s="2201"/>
      <c r="UEF907" s="2201"/>
      <c r="UEG907" s="2201"/>
      <c r="UEH907" s="2201"/>
      <c r="UEI907" s="2201"/>
      <c r="UEJ907" s="2201"/>
      <c r="UEK907" s="2201"/>
      <c r="UEL907" s="2201"/>
      <c r="UEM907" s="2201"/>
      <c r="UEQ907" s="2201"/>
      <c r="UER907" s="2201"/>
      <c r="UES907" s="2201"/>
      <c r="UET907" s="2201"/>
      <c r="UEU907" s="2201"/>
      <c r="UEV907" s="2201"/>
      <c r="UEW907" s="2201"/>
      <c r="UEX907" s="2201"/>
      <c r="UEY907" s="2201"/>
      <c r="UEZ907" s="2201"/>
      <c r="UFA907" s="2201"/>
      <c r="UFB907" s="2201"/>
      <c r="UFC907" s="2201"/>
      <c r="UFD907" s="2201"/>
      <c r="UFE907" s="2201"/>
      <c r="UFF907" s="2201"/>
      <c r="UFG907" s="2201"/>
      <c r="UFH907" s="2201"/>
      <c r="UFI907" s="2201"/>
      <c r="UFJ907" s="2201"/>
      <c r="UFK907" s="2201"/>
      <c r="UFL907" s="2201"/>
      <c r="UFM907" s="2201"/>
      <c r="UFN907" s="2201"/>
      <c r="UFO907" s="2201"/>
      <c r="UFP907" s="2201"/>
      <c r="UFQ907" s="2201"/>
      <c r="UFR907" s="2201"/>
      <c r="UFS907" s="2201"/>
      <c r="UFT907" s="2201"/>
      <c r="UFU907" s="2201"/>
      <c r="UFV907" s="2201"/>
      <c r="UFW907" s="2201"/>
      <c r="UFX907" s="2201"/>
      <c r="UFY907" s="2201"/>
      <c r="UFZ907" s="2201"/>
      <c r="UGA907" s="2201"/>
      <c r="UGB907" s="2201"/>
      <c r="UGC907" s="2201"/>
      <c r="UGD907" s="2201"/>
      <c r="UGE907" s="2201"/>
      <c r="UGF907" s="2201"/>
      <c r="UGG907" s="2201"/>
      <c r="UGH907" s="2201"/>
      <c r="UGI907" s="2201"/>
      <c r="UGJ907" s="2201"/>
      <c r="UGK907" s="2201"/>
      <c r="UGL907" s="2201"/>
      <c r="UGM907" s="2201"/>
      <c r="UGN907" s="2201"/>
      <c r="UGO907" s="2201"/>
      <c r="UGP907" s="2201"/>
      <c r="UGQ907" s="2201"/>
      <c r="UGR907" s="2201"/>
      <c r="UGS907" s="2201"/>
      <c r="UGT907" s="2201"/>
      <c r="UGU907" s="2201"/>
      <c r="UGV907" s="2201"/>
      <c r="UGW907" s="2201"/>
      <c r="UGX907" s="2201"/>
      <c r="UGY907" s="2201"/>
      <c r="UGZ907" s="2201"/>
      <c r="UHA907" s="2201"/>
      <c r="UHB907" s="2201"/>
      <c r="UHC907" s="2201"/>
      <c r="UHD907" s="2201"/>
      <c r="UHE907" s="2201"/>
      <c r="UHF907" s="2201"/>
      <c r="UHG907" s="2201"/>
      <c r="UHH907" s="2201"/>
      <c r="UHI907" s="2201"/>
      <c r="UHJ907" s="2201"/>
      <c r="UHK907" s="2201"/>
      <c r="UHL907" s="2201"/>
      <c r="UHM907" s="2201"/>
      <c r="UHN907" s="2201"/>
      <c r="UHO907" s="2201"/>
      <c r="UHP907" s="2201"/>
      <c r="UHQ907" s="2201"/>
      <c r="UHR907" s="2201"/>
      <c r="UHS907" s="2201"/>
      <c r="UHT907" s="2201"/>
      <c r="UHU907" s="2201"/>
      <c r="UHV907" s="2201"/>
      <c r="UHW907" s="2201"/>
      <c r="UHX907" s="2201"/>
      <c r="UHY907" s="2201"/>
      <c r="UHZ907" s="2201"/>
      <c r="UIA907" s="2201"/>
      <c r="UIB907" s="2201"/>
      <c r="UIC907" s="2201"/>
      <c r="UID907" s="2201"/>
      <c r="UIE907" s="2201"/>
      <c r="UIF907" s="2201"/>
      <c r="UIG907" s="2201"/>
      <c r="UIH907" s="2201"/>
      <c r="UII907" s="2201"/>
      <c r="UIJ907" s="2201"/>
      <c r="UIK907" s="2201"/>
      <c r="UIL907" s="2201"/>
      <c r="UIM907" s="2201"/>
      <c r="UIN907" s="2201"/>
      <c r="UIO907" s="2201"/>
      <c r="UIP907" s="2201"/>
      <c r="UIQ907" s="2201"/>
      <c r="UIR907" s="2201"/>
      <c r="UIS907" s="2201"/>
      <c r="UIT907" s="2201"/>
      <c r="UIU907" s="2201"/>
      <c r="UIV907" s="2201"/>
      <c r="UIW907" s="2201"/>
      <c r="UIX907" s="2201"/>
      <c r="UIY907" s="2201"/>
      <c r="UIZ907" s="2201"/>
      <c r="UJA907" s="2201"/>
      <c r="UJB907" s="2201"/>
      <c r="UJC907" s="2201"/>
      <c r="UJD907" s="2201"/>
      <c r="UJE907" s="2201"/>
      <c r="UJF907" s="2201"/>
      <c r="UJG907" s="2201"/>
      <c r="UJH907" s="2201"/>
      <c r="UJI907" s="2201"/>
      <c r="UJJ907" s="2201"/>
      <c r="UJK907" s="2201"/>
      <c r="UJL907" s="2201"/>
      <c r="UJM907" s="2201"/>
      <c r="UJN907" s="2201"/>
      <c r="UJO907" s="2201"/>
      <c r="UJP907" s="2201"/>
      <c r="UJQ907" s="2201"/>
      <c r="UJR907" s="2201"/>
      <c r="UJS907" s="2201"/>
      <c r="UJT907" s="2201"/>
      <c r="UJU907" s="2201"/>
      <c r="UJV907" s="2201"/>
      <c r="UJW907" s="2201"/>
      <c r="UJX907" s="2201"/>
      <c r="UJY907" s="2201"/>
      <c r="UJZ907" s="2201"/>
      <c r="UKA907" s="2201"/>
      <c r="UKB907" s="2201"/>
      <c r="UKC907" s="2201"/>
      <c r="UKD907" s="2201"/>
      <c r="UKE907" s="2201"/>
      <c r="UKF907" s="2201"/>
      <c r="UKG907" s="2201"/>
      <c r="UKH907" s="2201"/>
      <c r="UKI907" s="2201"/>
      <c r="UKJ907" s="2201"/>
      <c r="UKK907" s="2201"/>
      <c r="UKL907" s="2201"/>
      <c r="UKM907" s="2201"/>
      <c r="UKN907" s="2201"/>
      <c r="UKO907" s="2201"/>
      <c r="UKP907" s="2201"/>
      <c r="UKQ907" s="2201"/>
      <c r="UKR907" s="2201"/>
      <c r="UKS907" s="2201"/>
      <c r="UKT907" s="2201"/>
      <c r="UKU907" s="2201"/>
      <c r="UKV907" s="2201"/>
      <c r="UKW907" s="2201"/>
      <c r="UKX907" s="2201"/>
      <c r="UKY907" s="2201"/>
      <c r="UKZ907" s="2201"/>
      <c r="ULA907" s="2201"/>
      <c r="ULB907" s="2201"/>
      <c r="ULC907" s="2201"/>
      <c r="ULD907" s="2201"/>
      <c r="ULE907" s="2201"/>
      <c r="ULF907" s="2201"/>
      <c r="ULG907" s="2201"/>
      <c r="ULH907" s="2201"/>
      <c r="ULI907" s="2201"/>
      <c r="ULJ907" s="2201"/>
      <c r="ULK907" s="2201"/>
      <c r="ULL907" s="2201"/>
      <c r="ULM907" s="2201"/>
      <c r="ULN907" s="2201"/>
      <c r="ULO907" s="2201"/>
      <c r="ULP907" s="2201"/>
      <c r="ULQ907" s="2201"/>
      <c r="ULR907" s="2201"/>
      <c r="ULS907" s="2201"/>
      <c r="ULT907" s="2201"/>
      <c r="ULU907" s="2201"/>
      <c r="ULV907" s="2201"/>
      <c r="ULW907" s="2201"/>
      <c r="ULX907" s="2201"/>
      <c r="ULY907" s="2201"/>
      <c r="ULZ907" s="2201"/>
      <c r="UMA907" s="2201"/>
      <c r="UMB907" s="2201"/>
      <c r="UMC907" s="2201"/>
      <c r="UMD907" s="2201"/>
      <c r="UME907" s="2201"/>
      <c r="UMF907" s="2201"/>
      <c r="UMG907" s="2201"/>
      <c r="UMH907" s="2201"/>
      <c r="UMI907" s="2201"/>
      <c r="UMJ907" s="2201"/>
      <c r="UMK907" s="2201"/>
      <c r="UML907" s="2201"/>
      <c r="UMM907" s="2201"/>
      <c r="UMN907" s="2201"/>
      <c r="UMO907" s="2201"/>
      <c r="UMP907" s="2201"/>
      <c r="UMQ907" s="2201"/>
      <c r="UMR907" s="2201"/>
      <c r="UMS907" s="2201"/>
      <c r="UMT907" s="2201"/>
      <c r="UMU907" s="2201"/>
      <c r="UMV907" s="2201"/>
      <c r="UMW907" s="2201"/>
      <c r="UMX907" s="2201"/>
      <c r="UMY907" s="2201"/>
      <c r="UMZ907" s="2201"/>
      <c r="UNA907" s="2201"/>
      <c r="UNB907" s="2201"/>
      <c r="UNC907" s="2201"/>
      <c r="UND907" s="2201"/>
      <c r="UNE907" s="2201"/>
      <c r="UNF907" s="2201"/>
      <c r="UNG907" s="2201"/>
      <c r="UNH907" s="2201"/>
      <c r="UNI907" s="2201"/>
      <c r="UNJ907" s="2201"/>
      <c r="UNK907" s="2201"/>
      <c r="UNL907" s="2201"/>
      <c r="UNM907" s="2201"/>
      <c r="UNN907" s="2201"/>
      <c r="UNO907" s="2201"/>
      <c r="UNP907" s="2201"/>
      <c r="UNQ907" s="2201"/>
      <c r="UNR907" s="2201"/>
      <c r="UNS907" s="2201"/>
      <c r="UNT907" s="2201"/>
      <c r="UNU907" s="2201"/>
      <c r="UNV907" s="2201"/>
      <c r="UNW907" s="2201"/>
      <c r="UNX907" s="2201"/>
      <c r="UNY907" s="2201"/>
      <c r="UNZ907" s="2201"/>
      <c r="UOA907" s="2201"/>
      <c r="UOB907" s="2201"/>
      <c r="UOC907" s="2201"/>
      <c r="UOD907" s="2201"/>
      <c r="UOE907" s="2201"/>
      <c r="UOF907" s="2201"/>
      <c r="UOG907" s="2201"/>
      <c r="UOH907" s="2201"/>
      <c r="UOI907" s="2201"/>
      <c r="UOM907" s="2201"/>
      <c r="UON907" s="2201"/>
      <c r="UOO907" s="2201"/>
      <c r="UOP907" s="2201"/>
      <c r="UOQ907" s="2201"/>
      <c r="UOR907" s="2201"/>
      <c r="UOS907" s="2201"/>
      <c r="UOT907" s="2201"/>
      <c r="UOU907" s="2201"/>
      <c r="UOV907" s="2201"/>
      <c r="UOW907" s="2201"/>
      <c r="UOX907" s="2201"/>
      <c r="UOY907" s="2201"/>
      <c r="UOZ907" s="2201"/>
      <c r="UPA907" s="2201"/>
      <c r="UPB907" s="2201"/>
      <c r="UPC907" s="2201"/>
      <c r="UPD907" s="2201"/>
      <c r="UPE907" s="2201"/>
      <c r="UPF907" s="2201"/>
      <c r="UPG907" s="2201"/>
      <c r="UPH907" s="2201"/>
      <c r="UPI907" s="2201"/>
      <c r="UPJ907" s="2201"/>
      <c r="UPK907" s="2201"/>
      <c r="UPL907" s="2201"/>
      <c r="UPM907" s="2201"/>
      <c r="UPN907" s="2201"/>
      <c r="UPO907" s="2201"/>
      <c r="UPP907" s="2201"/>
      <c r="UPQ907" s="2201"/>
      <c r="UPR907" s="2201"/>
      <c r="UPS907" s="2201"/>
      <c r="UPT907" s="2201"/>
      <c r="UPU907" s="2201"/>
      <c r="UPV907" s="2201"/>
      <c r="UPW907" s="2201"/>
      <c r="UPX907" s="2201"/>
      <c r="UPY907" s="2201"/>
      <c r="UPZ907" s="2201"/>
      <c r="UQA907" s="2201"/>
      <c r="UQB907" s="2201"/>
      <c r="UQC907" s="2201"/>
      <c r="UQD907" s="2201"/>
      <c r="UQE907" s="2201"/>
      <c r="UQF907" s="2201"/>
      <c r="UQG907" s="2201"/>
      <c r="UQH907" s="2201"/>
      <c r="UQI907" s="2201"/>
      <c r="UQJ907" s="2201"/>
      <c r="UQK907" s="2201"/>
      <c r="UQL907" s="2201"/>
      <c r="UQM907" s="2201"/>
      <c r="UQN907" s="2201"/>
      <c r="UQO907" s="2201"/>
      <c r="UQP907" s="2201"/>
      <c r="UQQ907" s="2201"/>
      <c r="UQR907" s="2201"/>
      <c r="UQS907" s="2201"/>
      <c r="UQT907" s="2201"/>
      <c r="UQU907" s="2201"/>
      <c r="UQV907" s="2201"/>
      <c r="UQW907" s="2201"/>
      <c r="UQX907" s="2201"/>
      <c r="UQY907" s="2201"/>
      <c r="UQZ907" s="2201"/>
      <c r="URA907" s="2201"/>
      <c r="URB907" s="2201"/>
      <c r="URC907" s="2201"/>
      <c r="URD907" s="2201"/>
      <c r="URE907" s="2201"/>
      <c r="URF907" s="2201"/>
      <c r="URG907" s="2201"/>
      <c r="URH907" s="2201"/>
      <c r="URI907" s="2201"/>
      <c r="URJ907" s="2201"/>
      <c r="URK907" s="2201"/>
      <c r="URL907" s="2201"/>
      <c r="URM907" s="2201"/>
      <c r="URN907" s="2201"/>
      <c r="URO907" s="2201"/>
      <c r="URP907" s="2201"/>
      <c r="URQ907" s="2201"/>
      <c r="URR907" s="2201"/>
      <c r="URS907" s="2201"/>
      <c r="URT907" s="2201"/>
      <c r="URU907" s="2201"/>
      <c r="URV907" s="2201"/>
      <c r="URW907" s="2201"/>
      <c r="URX907" s="2201"/>
      <c r="URY907" s="2201"/>
      <c r="URZ907" s="2201"/>
      <c r="USA907" s="2201"/>
      <c r="USB907" s="2201"/>
      <c r="USC907" s="2201"/>
      <c r="USD907" s="2201"/>
      <c r="USE907" s="2201"/>
      <c r="USF907" s="2201"/>
      <c r="USG907" s="2201"/>
      <c r="USH907" s="2201"/>
      <c r="USI907" s="2201"/>
      <c r="USJ907" s="2201"/>
      <c r="USK907" s="2201"/>
      <c r="USL907" s="2201"/>
      <c r="USM907" s="2201"/>
      <c r="USN907" s="2201"/>
      <c r="USO907" s="2201"/>
      <c r="USP907" s="2201"/>
      <c r="USQ907" s="2201"/>
      <c r="USR907" s="2201"/>
      <c r="USS907" s="2201"/>
      <c r="UST907" s="2201"/>
      <c r="USU907" s="2201"/>
      <c r="USV907" s="2201"/>
      <c r="USW907" s="2201"/>
      <c r="USX907" s="2201"/>
      <c r="USY907" s="2201"/>
      <c r="USZ907" s="2201"/>
      <c r="UTA907" s="2201"/>
      <c r="UTB907" s="2201"/>
      <c r="UTC907" s="2201"/>
      <c r="UTD907" s="2201"/>
      <c r="UTE907" s="2201"/>
      <c r="UTF907" s="2201"/>
      <c r="UTG907" s="2201"/>
      <c r="UTH907" s="2201"/>
      <c r="UTI907" s="2201"/>
      <c r="UTJ907" s="2201"/>
      <c r="UTK907" s="2201"/>
      <c r="UTL907" s="2201"/>
      <c r="UTM907" s="2201"/>
      <c r="UTN907" s="2201"/>
      <c r="UTO907" s="2201"/>
      <c r="UTP907" s="2201"/>
      <c r="UTQ907" s="2201"/>
      <c r="UTR907" s="2201"/>
      <c r="UTS907" s="2201"/>
      <c r="UTT907" s="2201"/>
      <c r="UTU907" s="2201"/>
      <c r="UTV907" s="2201"/>
      <c r="UTW907" s="2201"/>
      <c r="UTX907" s="2201"/>
      <c r="UTY907" s="2201"/>
      <c r="UTZ907" s="2201"/>
      <c r="UUA907" s="2201"/>
      <c r="UUB907" s="2201"/>
      <c r="UUC907" s="2201"/>
      <c r="UUD907" s="2201"/>
      <c r="UUE907" s="2201"/>
      <c r="UUF907" s="2201"/>
      <c r="UUG907" s="2201"/>
      <c r="UUH907" s="2201"/>
      <c r="UUI907" s="2201"/>
      <c r="UUJ907" s="2201"/>
      <c r="UUK907" s="2201"/>
      <c r="UUL907" s="2201"/>
      <c r="UUM907" s="2201"/>
      <c r="UUN907" s="2201"/>
      <c r="UUO907" s="2201"/>
      <c r="UUP907" s="2201"/>
      <c r="UUQ907" s="2201"/>
      <c r="UUR907" s="2201"/>
      <c r="UUS907" s="2201"/>
      <c r="UUT907" s="2201"/>
      <c r="UUU907" s="2201"/>
      <c r="UUV907" s="2201"/>
      <c r="UUW907" s="2201"/>
      <c r="UUX907" s="2201"/>
      <c r="UUY907" s="2201"/>
      <c r="UUZ907" s="2201"/>
      <c r="UVA907" s="2201"/>
      <c r="UVB907" s="2201"/>
      <c r="UVC907" s="2201"/>
      <c r="UVD907" s="2201"/>
      <c r="UVE907" s="2201"/>
      <c r="UVF907" s="2201"/>
      <c r="UVG907" s="2201"/>
      <c r="UVH907" s="2201"/>
      <c r="UVI907" s="2201"/>
      <c r="UVJ907" s="2201"/>
      <c r="UVK907" s="2201"/>
      <c r="UVL907" s="2201"/>
      <c r="UVM907" s="2201"/>
      <c r="UVN907" s="2201"/>
      <c r="UVO907" s="2201"/>
      <c r="UVP907" s="2201"/>
      <c r="UVQ907" s="2201"/>
      <c r="UVR907" s="2201"/>
      <c r="UVS907" s="2201"/>
      <c r="UVT907" s="2201"/>
      <c r="UVU907" s="2201"/>
      <c r="UVV907" s="2201"/>
      <c r="UVW907" s="2201"/>
      <c r="UVX907" s="2201"/>
      <c r="UVY907" s="2201"/>
      <c r="UVZ907" s="2201"/>
      <c r="UWA907" s="2201"/>
      <c r="UWB907" s="2201"/>
      <c r="UWC907" s="2201"/>
      <c r="UWD907" s="2201"/>
      <c r="UWE907" s="2201"/>
      <c r="UWF907" s="2201"/>
      <c r="UWG907" s="2201"/>
      <c r="UWH907" s="2201"/>
      <c r="UWI907" s="2201"/>
      <c r="UWJ907" s="2201"/>
      <c r="UWK907" s="2201"/>
      <c r="UWL907" s="2201"/>
      <c r="UWM907" s="2201"/>
      <c r="UWN907" s="2201"/>
      <c r="UWO907" s="2201"/>
      <c r="UWP907" s="2201"/>
      <c r="UWQ907" s="2201"/>
      <c r="UWR907" s="2201"/>
      <c r="UWS907" s="2201"/>
      <c r="UWT907" s="2201"/>
      <c r="UWU907" s="2201"/>
      <c r="UWV907" s="2201"/>
      <c r="UWW907" s="2201"/>
      <c r="UWX907" s="2201"/>
      <c r="UWY907" s="2201"/>
      <c r="UWZ907" s="2201"/>
      <c r="UXA907" s="2201"/>
      <c r="UXB907" s="2201"/>
      <c r="UXC907" s="2201"/>
      <c r="UXD907" s="2201"/>
      <c r="UXE907" s="2201"/>
      <c r="UXF907" s="2201"/>
      <c r="UXG907" s="2201"/>
      <c r="UXH907" s="2201"/>
      <c r="UXI907" s="2201"/>
      <c r="UXJ907" s="2201"/>
      <c r="UXK907" s="2201"/>
      <c r="UXL907" s="2201"/>
      <c r="UXM907" s="2201"/>
      <c r="UXN907" s="2201"/>
      <c r="UXO907" s="2201"/>
      <c r="UXP907" s="2201"/>
      <c r="UXQ907" s="2201"/>
      <c r="UXR907" s="2201"/>
      <c r="UXS907" s="2201"/>
      <c r="UXT907" s="2201"/>
      <c r="UXU907" s="2201"/>
      <c r="UXV907" s="2201"/>
      <c r="UXW907" s="2201"/>
      <c r="UXX907" s="2201"/>
      <c r="UXY907" s="2201"/>
      <c r="UXZ907" s="2201"/>
      <c r="UYA907" s="2201"/>
      <c r="UYB907" s="2201"/>
      <c r="UYC907" s="2201"/>
      <c r="UYD907" s="2201"/>
      <c r="UYE907" s="2201"/>
      <c r="UYI907" s="2201"/>
      <c r="UYJ907" s="2201"/>
      <c r="UYK907" s="2201"/>
      <c r="UYL907" s="2201"/>
      <c r="UYM907" s="2201"/>
      <c r="UYN907" s="2201"/>
      <c r="UYO907" s="2201"/>
      <c r="UYP907" s="2201"/>
      <c r="UYQ907" s="2201"/>
      <c r="UYR907" s="2201"/>
      <c r="UYS907" s="2201"/>
      <c r="UYT907" s="2201"/>
      <c r="UYU907" s="2201"/>
      <c r="UYV907" s="2201"/>
      <c r="UYW907" s="2201"/>
      <c r="UYX907" s="2201"/>
      <c r="UYY907" s="2201"/>
      <c r="UYZ907" s="2201"/>
      <c r="UZA907" s="2201"/>
      <c r="UZB907" s="2201"/>
      <c r="UZC907" s="2201"/>
      <c r="UZD907" s="2201"/>
      <c r="UZE907" s="2201"/>
      <c r="UZF907" s="2201"/>
      <c r="UZG907" s="2201"/>
      <c r="UZH907" s="2201"/>
      <c r="UZI907" s="2201"/>
      <c r="UZJ907" s="2201"/>
      <c r="UZK907" s="2201"/>
      <c r="UZL907" s="2201"/>
      <c r="UZM907" s="2201"/>
      <c r="UZN907" s="2201"/>
      <c r="UZO907" s="2201"/>
      <c r="UZP907" s="2201"/>
      <c r="UZQ907" s="2201"/>
      <c r="UZR907" s="2201"/>
      <c r="UZS907" s="2201"/>
      <c r="UZT907" s="2201"/>
      <c r="UZU907" s="2201"/>
      <c r="UZV907" s="2201"/>
      <c r="UZW907" s="2201"/>
      <c r="UZX907" s="2201"/>
      <c r="UZY907" s="2201"/>
      <c r="UZZ907" s="2201"/>
      <c r="VAA907" s="2201"/>
      <c r="VAB907" s="2201"/>
      <c r="VAC907" s="2201"/>
      <c r="VAD907" s="2201"/>
      <c r="VAE907" s="2201"/>
      <c r="VAF907" s="2201"/>
      <c r="VAG907" s="2201"/>
      <c r="VAH907" s="2201"/>
      <c r="VAI907" s="2201"/>
      <c r="VAJ907" s="2201"/>
      <c r="VAK907" s="2201"/>
      <c r="VAL907" s="2201"/>
      <c r="VAM907" s="2201"/>
      <c r="VAN907" s="2201"/>
      <c r="VAO907" s="2201"/>
      <c r="VAP907" s="2201"/>
      <c r="VAQ907" s="2201"/>
      <c r="VAR907" s="2201"/>
      <c r="VAS907" s="2201"/>
      <c r="VAT907" s="2201"/>
      <c r="VAU907" s="2201"/>
      <c r="VAV907" s="2201"/>
      <c r="VAW907" s="2201"/>
      <c r="VAX907" s="2201"/>
      <c r="VAY907" s="2201"/>
      <c r="VAZ907" s="2201"/>
      <c r="VBA907" s="2201"/>
      <c r="VBB907" s="2201"/>
      <c r="VBC907" s="2201"/>
      <c r="VBD907" s="2201"/>
      <c r="VBE907" s="2201"/>
      <c r="VBF907" s="2201"/>
      <c r="VBG907" s="2201"/>
      <c r="VBH907" s="2201"/>
      <c r="VBI907" s="2201"/>
      <c r="VBJ907" s="2201"/>
      <c r="VBK907" s="2201"/>
      <c r="VBL907" s="2201"/>
      <c r="VBM907" s="2201"/>
      <c r="VBN907" s="2201"/>
      <c r="VBO907" s="2201"/>
      <c r="VBP907" s="2201"/>
      <c r="VBQ907" s="2201"/>
      <c r="VBR907" s="2201"/>
      <c r="VBS907" s="2201"/>
      <c r="VBT907" s="2201"/>
      <c r="VBU907" s="2201"/>
      <c r="VBV907" s="2201"/>
      <c r="VBW907" s="2201"/>
      <c r="VBX907" s="2201"/>
      <c r="VBY907" s="2201"/>
      <c r="VBZ907" s="2201"/>
      <c r="VCA907" s="2201"/>
      <c r="VCB907" s="2201"/>
      <c r="VCC907" s="2201"/>
      <c r="VCD907" s="2201"/>
      <c r="VCE907" s="2201"/>
      <c r="VCF907" s="2201"/>
      <c r="VCG907" s="2201"/>
      <c r="VCH907" s="2201"/>
      <c r="VCI907" s="2201"/>
      <c r="VCJ907" s="2201"/>
      <c r="VCK907" s="2201"/>
      <c r="VCL907" s="2201"/>
      <c r="VCM907" s="2201"/>
      <c r="VCN907" s="2201"/>
      <c r="VCO907" s="2201"/>
      <c r="VCP907" s="2201"/>
      <c r="VCQ907" s="2201"/>
      <c r="VCR907" s="2201"/>
      <c r="VCS907" s="2201"/>
      <c r="VCT907" s="2201"/>
      <c r="VCU907" s="2201"/>
      <c r="VCV907" s="2201"/>
      <c r="VCW907" s="2201"/>
      <c r="VCX907" s="2201"/>
      <c r="VCY907" s="2201"/>
      <c r="VCZ907" s="2201"/>
      <c r="VDA907" s="2201"/>
      <c r="VDB907" s="2201"/>
      <c r="VDC907" s="2201"/>
      <c r="VDD907" s="2201"/>
      <c r="VDE907" s="2201"/>
      <c r="VDF907" s="2201"/>
      <c r="VDG907" s="2201"/>
      <c r="VDH907" s="2201"/>
      <c r="VDI907" s="2201"/>
      <c r="VDJ907" s="2201"/>
      <c r="VDK907" s="2201"/>
      <c r="VDL907" s="2201"/>
      <c r="VDM907" s="2201"/>
      <c r="VDN907" s="2201"/>
      <c r="VDO907" s="2201"/>
      <c r="VDP907" s="2201"/>
      <c r="VDQ907" s="2201"/>
      <c r="VDR907" s="2201"/>
      <c r="VDS907" s="2201"/>
      <c r="VDT907" s="2201"/>
      <c r="VDU907" s="2201"/>
      <c r="VDV907" s="2201"/>
      <c r="VDW907" s="2201"/>
      <c r="VDX907" s="2201"/>
      <c r="VDY907" s="2201"/>
      <c r="VDZ907" s="2201"/>
      <c r="VEA907" s="2201"/>
      <c r="VEB907" s="2201"/>
      <c r="VEC907" s="2201"/>
      <c r="VED907" s="2201"/>
      <c r="VEE907" s="2201"/>
      <c r="VEF907" s="2201"/>
      <c r="VEG907" s="2201"/>
      <c r="VEH907" s="2201"/>
      <c r="VEI907" s="2201"/>
      <c r="VEJ907" s="2201"/>
      <c r="VEK907" s="2201"/>
      <c r="VEL907" s="2201"/>
      <c r="VEM907" s="2201"/>
      <c r="VEN907" s="2201"/>
      <c r="VEO907" s="2201"/>
      <c r="VEP907" s="2201"/>
      <c r="VEQ907" s="2201"/>
      <c r="VER907" s="2201"/>
      <c r="VES907" s="2201"/>
      <c r="VET907" s="2201"/>
      <c r="VEU907" s="2201"/>
      <c r="VEV907" s="2201"/>
      <c r="VEW907" s="2201"/>
      <c r="VEX907" s="2201"/>
      <c r="VEY907" s="2201"/>
      <c r="VEZ907" s="2201"/>
      <c r="VFA907" s="2201"/>
      <c r="VFB907" s="2201"/>
      <c r="VFC907" s="2201"/>
      <c r="VFD907" s="2201"/>
      <c r="VFE907" s="2201"/>
      <c r="VFF907" s="2201"/>
      <c r="VFG907" s="2201"/>
      <c r="VFH907" s="2201"/>
      <c r="VFI907" s="2201"/>
      <c r="VFJ907" s="2201"/>
      <c r="VFK907" s="2201"/>
      <c r="VFL907" s="2201"/>
      <c r="VFM907" s="2201"/>
      <c r="VFN907" s="2201"/>
      <c r="VFO907" s="2201"/>
      <c r="VFP907" s="2201"/>
      <c r="VFQ907" s="2201"/>
      <c r="VFR907" s="2201"/>
      <c r="VFS907" s="2201"/>
      <c r="VFT907" s="2201"/>
      <c r="VFU907" s="2201"/>
      <c r="VFV907" s="2201"/>
      <c r="VFW907" s="2201"/>
      <c r="VFX907" s="2201"/>
      <c r="VFY907" s="2201"/>
      <c r="VFZ907" s="2201"/>
      <c r="VGA907" s="2201"/>
      <c r="VGB907" s="2201"/>
      <c r="VGC907" s="2201"/>
      <c r="VGD907" s="2201"/>
      <c r="VGE907" s="2201"/>
      <c r="VGF907" s="2201"/>
      <c r="VGG907" s="2201"/>
      <c r="VGH907" s="2201"/>
      <c r="VGI907" s="2201"/>
      <c r="VGJ907" s="2201"/>
      <c r="VGK907" s="2201"/>
      <c r="VGL907" s="2201"/>
      <c r="VGM907" s="2201"/>
      <c r="VGN907" s="2201"/>
      <c r="VGO907" s="2201"/>
      <c r="VGP907" s="2201"/>
      <c r="VGQ907" s="2201"/>
      <c r="VGR907" s="2201"/>
      <c r="VGS907" s="2201"/>
      <c r="VGT907" s="2201"/>
      <c r="VGU907" s="2201"/>
      <c r="VGV907" s="2201"/>
      <c r="VGW907" s="2201"/>
      <c r="VGX907" s="2201"/>
      <c r="VGY907" s="2201"/>
      <c r="VGZ907" s="2201"/>
      <c r="VHA907" s="2201"/>
      <c r="VHB907" s="2201"/>
      <c r="VHC907" s="2201"/>
      <c r="VHD907" s="2201"/>
      <c r="VHE907" s="2201"/>
      <c r="VHF907" s="2201"/>
      <c r="VHG907" s="2201"/>
      <c r="VHH907" s="2201"/>
      <c r="VHI907" s="2201"/>
      <c r="VHJ907" s="2201"/>
      <c r="VHK907" s="2201"/>
      <c r="VHL907" s="2201"/>
      <c r="VHM907" s="2201"/>
      <c r="VHN907" s="2201"/>
      <c r="VHO907" s="2201"/>
      <c r="VHP907" s="2201"/>
      <c r="VHQ907" s="2201"/>
      <c r="VHR907" s="2201"/>
      <c r="VHS907" s="2201"/>
      <c r="VHT907" s="2201"/>
      <c r="VHU907" s="2201"/>
      <c r="VHV907" s="2201"/>
      <c r="VHW907" s="2201"/>
      <c r="VHX907" s="2201"/>
      <c r="VHY907" s="2201"/>
      <c r="VHZ907" s="2201"/>
      <c r="VIA907" s="2201"/>
      <c r="VIE907" s="2201"/>
      <c r="VIF907" s="2201"/>
      <c r="VIG907" s="2201"/>
      <c r="VIH907" s="2201"/>
      <c r="VII907" s="2201"/>
      <c r="VIJ907" s="2201"/>
      <c r="VIK907" s="2201"/>
      <c r="VIL907" s="2201"/>
      <c r="VIM907" s="2201"/>
      <c r="VIN907" s="2201"/>
      <c r="VIO907" s="2201"/>
      <c r="VIP907" s="2201"/>
      <c r="VIQ907" s="2201"/>
      <c r="VIR907" s="2201"/>
      <c r="VIS907" s="2201"/>
      <c r="VIT907" s="2201"/>
      <c r="VIU907" s="2201"/>
      <c r="VIV907" s="2201"/>
      <c r="VIW907" s="2201"/>
      <c r="VIX907" s="2201"/>
      <c r="VIY907" s="2201"/>
      <c r="VIZ907" s="2201"/>
      <c r="VJA907" s="2201"/>
      <c r="VJB907" s="2201"/>
      <c r="VJC907" s="2201"/>
      <c r="VJD907" s="2201"/>
      <c r="VJE907" s="2201"/>
      <c r="VJF907" s="2201"/>
      <c r="VJG907" s="2201"/>
      <c r="VJH907" s="2201"/>
      <c r="VJI907" s="2201"/>
      <c r="VJJ907" s="2201"/>
      <c r="VJK907" s="2201"/>
      <c r="VJL907" s="2201"/>
      <c r="VJM907" s="2201"/>
      <c r="VJN907" s="2201"/>
      <c r="VJO907" s="2201"/>
      <c r="VJP907" s="2201"/>
      <c r="VJQ907" s="2201"/>
      <c r="VJR907" s="2201"/>
      <c r="VJS907" s="2201"/>
      <c r="VJT907" s="2201"/>
      <c r="VJU907" s="2201"/>
      <c r="VJV907" s="2201"/>
      <c r="VJW907" s="2201"/>
      <c r="VJX907" s="2201"/>
      <c r="VJY907" s="2201"/>
      <c r="VJZ907" s="2201"/>
      <c r="VKA907" s="2201"/>
      <c r="VKB907" s="2201"/>
      <c r="VKC907" s="2201"/>
      <c r="VKD907" s="2201"/>
      <c r="VKE907" s="2201"/>
      <c r="VKF907" s="2201"/>
      <c r="VKG907" s="2201"/>
      <c r="VKH907" s="2201"/>
      <c r="VKI907" s="2201"/>
      <c r="VKJ907" s="2201"/>
      <c r="VKK907" s="2201"/>
      <c r="VKL907" s="2201"/>
      <c r="VKM907" s="2201"/>
      <c r="VKN907" s="2201"/>
      <c r="VKO907" s="2201"/>
      <c r="VKP907" s="2201"/>
      <c r="VKQ907" s="2201"/>
      <c r="VKR907" s="2201"/>
      <c r="VKS907" s="2201"/>
      <c r="VKT907" s="2201"/>
      <c r="VKU907" s="2201"/>
      <c r="VKV907" s="2201"/>
      <c r="VKW907" s="2201"/>
      <c r="VKX907" s="2201"/>
      <c r="VKY907" s="2201"/>
      <c r="VKZ907" s="2201"/>
      <c r="VLA907" s="2201"/>
      <c r="VLB907" s="2201"/>
      <c r="VLC907" s="2201"/>
      <c r="VLD907" s="2201"/>
      <c r="VLE907" s="2201"/>
      <c r="VLF907" s="2201"/>
      <c r="VLG907" s="2201"/>
      <c r="VLH907" s="2201"/>
      <c r="VLI907" s="2201"/>
      <c r="VLJ907" s="2201"/>
      <c r="VLK907" s="2201"/>
      <c r="VLL907" s="2201"/>
      <c r="VLM907" s="2201"/>
      <c r="VLN907" s="2201"/>
      <c r="VLO907" s="2201"/>
      <c r="VLP907" s="2201"/>
      <c r="VLQ907" s="2201"/>
      <c r="VLR907" s="2201"/>
      <c r="VLS907" s="2201"/>
      <c r="VLT907" s="2201"/>
      <c r="VLU907" s="2201"/>
      <c r="VLV907" s="2201"/>
      <c r="VLW907" s="2201"/>
      <c r="VLX907" s="2201"/>
      <c r="VLY907" s="2201"/>
      <c r="VLZ907" s="2201"/>
      <c r="VMA907" s="2201"/>
      <c r="VMB907" s="2201"/>
      <c r="VMC907" s="2201"/>
      <c r="VMD907" s="2201"/>
      <c r="VME907" s="2201"/>
      <c r="VMF907" s="2201"/>
      <c r="VMG907" s="2201"/>
      <c r="VMH907" s="2201"/>
      <c r="VMI907" s="2201"/>
      <c r="VMJ907" s="2201"/>
      <c r="VMK907" s="2201"/>
      <c r="VML907" s="2201"/>
      <c r="VMM907" s="2201"/>
      <c r="VMN907" s="2201"/>
      <c r="VMO907" s="2201"/>
      <c r="VMP907" s="2201"/>
      <c r="VMQ907" s="2201"/>
      <c r="VMR907" s="2201"/>
      <c r="VMS907" s="2201"/>
      <c r="VMT907" s="2201"/>
      <c r="VMU907" s="2201"/>
      <c r="VMV907" s="2201"/>
      <c r="VMW907" s="2201"/>
      <c r="VMX907" s="2201"/>
      <c r="VMY907" s="2201"/>
      <c r="VMZ907" s="2201"/>
      <c r="VNA907" s="2201"/>
      <c r="VNB907" s="2201"/>
      <c r="VNC907" s="2201"/>
      <c r="VND907" s="2201"/>
      <c r="VNE907" s="2201"/>
      <c r="VNF907" s="2201"/>
      <c r="VNG907" s="2201"/>
      <c r="VNH907" s="2201"/>
      <c r="VNI907" s="2201"/>
      <c r="VNJ907" s="2201"/>
      <c r="VNK907" s="2201"/>
      <c r="VNL907" s="2201"/>
      <c r="VNM907" s="2201"/>
      <c r="VNN907" s="2201"/>
      <c r="VNO907" s="2201"/>
      <c r="VNP907" s="2201"/>
      <c r="VNQ907" s="2201"/>
      <c r="VNR907" s="2201"/>
      <c r="VNS907" s="2201"/>
      <c r="VNT907" s="2201"/>
      <c r="VNU907" s="2201"/>
      <c r="VNV907" s="2201"/>
      <c r="VNW907" s="2201"/>
      <c r="VNX907" s="2201"/>
      <c r="VNY907" s="2201"/>
      <c r="VNZ907" s="2201"/>
      <c r="VOA907" s="2201"/>
      <c r="VOB907" s="2201"/>
      <c r="VOC907" s="2201"/>
      <c r="VOD907" s="2201"/>
      <c r="VOE907" s="2201"/>
      <c r="VOF907" s="2201"/>
      <c r="VOG907" s="2201"/>
      <c r="VOH907" s="2201"/>
      <c r="VOI907" s="2201"/>
      <c r="VOJ907" s="2201"/>
      <c r="VOK907" s="2201"/>
      <c r="VOL907" s="2201"/>
      <c r="VOM907" s="2201"/>
      <c r="VON907" s="2201"/>
      <c r="VOO907" s="2201"/>
      <c r="VOP907" s="2201"/>
      <c r="VOQ907" s="2201"/>
      <c r="VOR907" s="2201"/>
      <c r="VOS907" s="2201"/>
      <c r="VOT907" s="2201"/>
      <c r="VOU907" s="2201"/>
      <c r="VOV907" s="2201"/>
      <c r="VOW907" s="2201"/>
      <c r="VOX907" s="2201"/>
      <c r="VOY907" s="2201"/>
      <c r="VOZ907" s="2201"/>
      <c r="VPA907" s="2201"/>
      <c r="VPB907" s="2201"/>
      <c r="VPC907" s="2201"/>
      <c r="VPD907" s="2201"/>
      <c r="VPE907" s="2201"/>
      <c r="VPF907" s="2201"/>
      <c r="VPG907" s="2201"/>
      <c r="VPH907" s="2201"/>
      <c r="VPI907" s="2201"/>
      <c r="VPJ907" s="2201"/>
      <c r="VPK907" s="2201"/>
      <c r="VPL907" s="2201"/>
      <c r="VPM907" s="2201"/>
      <c r="VPN907" s="2201"/>
      <c r="VPO907" s="2201"/>
      <c r="VPP907" s="2201"/>
      <c r="VPQ907" s="2201"/>
      <c r="VPR907" s="2201"/>
      <c r="VPS907" s="2201"/>
      <c r="VPT907" s="2201"/>
      <c r="VPU907" s="2201"/>
      <c r="VPV907" s="2201"/>
      <c r="VPW907" s="2201"/>
      <c r="VPX907" s="2201"/>
      <c r="VPY907" s="2201"/>
      <c r="VPZ907" s="2201"/>
      <c r="VQA907" s="2201"/>
      <c r="VQB907" s="2201"/>
      <c r="VQC907" s="2201"/>
      <c r="VQD907" s="2201"/>
      <c r="VQE907" s="2201"/>
      <c r="VQF907" s="2201"/>
      <c r="VQG907" s="2201"/>
      <c r="VQH907" s="2201"/>
      <c r="VQI907" s="2201"/>
      <c r="VQJ907" s="2201"/>
      <c r="VQK907" s="2201"/>
      <c r="VQL907" s="2201"/>
      <c r="VQM907" s="2201"/>
      <c r="VQN907" s="2201"/>
      <c r="VQO907" s="2201"/>
      <c r="VQP907" s="2201"/>
      <c r="VQQ907" s="2201"/>
      <c r="VQR907" s="2201"/>
      <c r="VQS907" s="2201"/>
      <c r="VQT907" s="2201"/>
      <c r="VQU907" s="2201"/>
      <c r="VQV907" s="2201"/>
      <c r="VQW907" s="2201"/>
      <c r="VQX907" s="2201"/>
      <c r="VQY907" s="2201"/>
      <c r="VQZ907" s="2201"/>
      <c r="VRA907" s="2201"/>
      <c r="VRB907" s="2201"/>
      <c r="VRC907" s="2201"/>
      <c r="VRD907" s="2201"/>
      <c r="VRE907" s="2201"/>
      <c r="VRF907" s="2201"/>
      <c r="VRG907" s="2201"/>
      <c r="VRH907" s="2201"/>
      <c r="VRI907" s="2201"/>
      <c r="VRJ907" s="2201"/>
      <c r="VRK907" s="2201"/>
      <c r="VRL907" s="2201"/>
      <c r="VRM907" s="2201"/>
      <c r="VRN907" s="2201"/>
      <c r="VRO907" s="2201"/>
      <c r="VRP907" s="2201"/>
      <c r="VRQ907" s="2201"/>
      <c r="VRR907" s="2201"/>
      <c r="VRS907" s="2201"/>
      <c r="VRT907" s="2201"/>
      <c r="VRU907" s="2201"/>
      <c r="VRV907" s="2201"/>
      <c r="VRW907" s="2201"/>
      <c r="VSA907" s="2201"/>
      <c r="VSB907" s="2201"/>
      <c r="VSC907" s="2201"/>
      <c r="VSD907" s="2201"/>
      <c r="VSE907" s="2201"/>
      <c r="VSF907" s="2201"/>
      <c r="VSG907" s="2201"/>
      <c r="VSH907" s="2201"/>
      <c r="VSI907" s="2201"/>
      <c r="VSJ907" s="2201"/>
      <c r="VSK907" s="2201"/>
      <c r="VSL907" s="2201"/>
      <c r="VSM907" s="2201"/>
      <c r="VSN907" s="2201"/>
      <c r="VSO907" s="2201"/>
      <c r="VSP907" s="2201"/>
      <c r="VSQ907" s="2201"/>
      <c r="VSR907" s="2201"/>
      <c r="VSS907" s="2201"/>
      <c r="VST907" s="2201"/>
      <c r="VSU907" s="2201"/>
      <c r="VSV907" s="2201"/>
      <c r="VSW907" s="2201"/>
      <c r="VSX907" s="2201"/>
      <c r="VSY907" s="2201"/>
      <c r="VSZ907" s="2201"/>
      <c r="VTA907" s="2201"/>
      <c r="VTB907" s="2201"/>
      <c r="VTC907" s="2201"/>
      <c r="VTD907" s="2201"/>
      <c r="VTE907" s="2201"/>
      <c r="VTF907" s="2201"/>
      <c r="VTG907" s="2201"/>
      <c r="VTH907" s="2201"/>
      <c r="VTI907" s="2201"/>
      <c r="VTJ907" s="2201"/>
      <c r="VTK907" s="2201"/>
      <c r="VTL907" s="2201"/>
      <c r="VTM907" s="2201"/>
      <c r="VTN907" s="2201"/>
      <c r="VTO907" s="2201"/>
      <c r="VTP907" s="2201"/>
      <c r="VTQ907" s="2201"/>
      <c r="VTR907" s="2201"/>
      <c r="VTS907" s="2201"/>
      <c r="VTT907" s="2201"/>
      <c r="VTU907" s="2201"/>
      <c r="VTV907" s="2201"/>
      <c r="VTW907" s="2201"/>
      <c r="VTX907" s="2201"/>
      <c r="VTY907" s="2201"/>
      <c r="VTZ907" s="2201"/>
      <c r="VUA907" s="2201"/>
      <c r="VUB907" s="2201"/>
      <c r="VUC907" s="2201"/>
      <c r="VUD907" s="2201"/>
      <c r="VUE907" s="2201"/>
      <c r="VUF907" s="2201"/>
      <c r="VUG907" s="2201"/>
      <c r="VUH907" s="2201"/>
      <c r="VUI907" s="2201"/>
      <c r="VUJ907" s="2201"/>
      <c r="VUK907" s="2201"/>
      <c r="VUL907" s="2201"/>
      <c r="VUM907" s="2201"/>
      <c r="VUN907" s="2201"/>
      <c r="VUO907" s="2201"/>
      <c r="VUP907" s="2201"/>
      <c r="VUQ907" s="2201"/>
      <c r="VUR907" s="2201"/>
      <c r="VUS907" s="2201"/>
      <c r="VUT907" s="2201"/>
      <c r="VUU907" s="2201"/>
      <c r="VUV907" s="2201"/>
      <c r="VUW907" s="2201"/>
      <c r="VUX907" s="2201"/>
      <c r="VUY907" s="2201"/>
      <c r="VUZ907" s="2201"/>
      <c r="VVA907" s="2201"/>
      <c r="VVB907" s="2201"/>
      <c r="VVC907" s="2201"/>
      <c r="VVD907" s="2201"/>
      <c r="VVE907" s="2201"/>
      <c r="VVF907" s="2201"/>
      <c r="VVG907" s="2201"/>
      <c r="VVH907" s="2201"/>
      <c r="VVI907" s="2201"/>
      <c r="VVJ907" s="2201"/>
      <c r="VVK907" s="2201"/>
      <c r="VVL907" s="2201"/>
      <c r="VVM907" s="2201"/>
      <c r="VVN907" s="2201"/>
      <c r="VVO907" s="2201"/>
      <c r="VVP907" s="2201"/>
      <c r="VVQ907" s="2201"/>
      <c r="VVR907" s="2201"/>
      <c r="VVS907" s="2201"/>
      <c r="VVT907" s="2201"/>
      <c r="VVU907" s="2201"/>
      <c r="VVV907" s="2201"/>
      <c r="VVW907" s="2201"/>
      <c r="VVX907" s="2201"/>
      <c r="VVY907" s="2201"/>
      <c r="VVZ907" s="2201"/>
      <c r="VWA907" s="2201"/>
      <c r="VWB907" s="2201"/>
      <c r="VWC907" s="2201"/>
      <c r="VWD907" s="2201"/>
      <c r="VWE907" s="2201"/>
      <c r="VWF907" s="2201"/>
      <c r="VWG907" s="2201"/>
      <c r="VWH907" s="2201"/>
      <c r="VWI907" s="2201"/>
      <c r="VWJ907" s="2201"/>
      <c r="VWK907" s="2201"/>
      <c r="VWL907" s="2201"/>
      <c r="VWM907" s="2201"/>
      <c r="VWN907" s="2201"/>
      <c r="VWO907" s="2201"/>
      <c r="VWP907" s="2201"/>
      <c r="VWQ907" s="2201"/>
      <c r="VWR907" s="2201"/>
      <c r="VWS907" s="2201"/>
      <c r="VWT907" s="2201"/>
      <c r="VWU907" s="2201"/>
      <c r="VWV907" s="2201"/>
      <c r="VWW907" s="2201"/>
      <c r="VWX907" s="2201"/>
      <c r="VWY907" s="2201"/>
      <c r="VWZ907" s="2201"/>
      <c r="VXA907" s="2201"/>
      <c r="VXB907" s="2201"/>
      <c r="VXC907" s="2201"/>
      <c r="VXD907" s="2201"/>
      <c r="VXE907" s="2201"/>
      <c r="VXF907" s="2201"/>
      <c r="VXG907" s="2201"/>
      <c r="VXH907" s="2201"/>
      <c r="VXI907" s="2201"/>
      <c r="VXJ907" s="2201"/>
      <c r="VXK907" s="2201"/>
      <c r="VXL907" s="2201"/>
      <c r="VXM907" s="2201"/>
      <c r="VXN907" s="2201"/>
      <c r="VXO907" s="2201"/>
      <c r="VXP907" s="2201"/>
      <c r="VXQ907" s="2201"/>
      <c r="VXR907" s="2201"/>
      <c r="VXS907" s="2201"/>
      <c r="VXT907" s="2201"/>
      <c r="VXU907" s="2201"/>
      <c r="VXV907" s="2201"/>
      <c r="VXW907" s="2201"/>
      <c r="VXX907" s="2201"/>
      <c r="VXY907" s="2201"/>
      <c r="VXZ907" s="2201"/>
      <c r="VYA907" s="2201"/>
      <c r="VYB907" s="2201"/>
      <c r="VYC907" s="2201"/>
      <c r="VYD907" s="2201"/>
      <c r="VYE907" s="2201"/>
      <c r="VYF907" s="2201"/>
      <c r="VYG907" s="2201"/>
      <c r="VYH907" s="2201"/>
      <c r="VYI907" s="2201"/>
      <c r="VYJ907" s="2201"/>
      <c r="VYK907" s="2201"/>
      <c r="VYL907" s="2201"/>
      <c r="VYM907" s="2201"/>
      <c r="VYN907" s="2201"/>
      <c r="VYO907" s="2201"/>
      <c r="VYP907" s="2201"/>
      <c r="VYQ907" s="2201"/>
      <c r="VYR907" s="2201"/>
      <c r="VYS907" s="2201"/>
      <c r="VYT907" s="2201"/>
      <c r="VYU907" s="2201"/>
      <c r="VYV907" s="2201"/>
      <c r="VYW907" s="2201"/>
      <c r="VYX907" s="2201"/>
      <c r="VYY907" s="2201"/>
      <c r="VYZ907" s="2201"/>
      <c r="VZA907" s="2201"/>
      <c r="VZB907" s="2201"/>
      <c r="VZC907" s="2201"/>
      <c r="VZD907" s="2201"/>
      <c r="VZE907" s="2201"/>
      <c r="VZF907" s="2201"/>
      <c r="VZG907" s="2201"/>
      <c r="VZH907" s="2201"/>
      <c r="VZI907" s="2201"/>
      <c r="VZJ907" s="2201"/>
      <c r="VZK907" s="2201"/>
      <c r="VZL907" s="2201"/>
      <c r="VZM907" s="2201"/>
      <c r="VZN907" s="2201"/>
      <c r="VZO907" s="2201"/>
      <c r="VZP907" s="2201"/>
      <c r="VZQ907" s="2201"/>
      <c r="VZR907" s="2201"/>
      <c r="VZS907" s="2201"/>
      <c r="VZT907" s="2201"/>
      <c r="VZU907" s="2201"/>
      <c r="VZV907" s="2201"/>
      <c r="VZW907" s="2201"/>
      <c r="VZX907" s="2201"/>
      <c r="VZY907" s="2201"/>
      <c r="VZZ907" s="2201"/>
      <c r="WAA907" s="2201"/>
      <c r="WAB907" s="2201"/>
      <c r="WAC907" s="2201"/>
      <c r="WAD907" s="2201"/>
      <c r="WAE907" s="2201"/>
      <c r="WAF907" s="2201"/>
      <c r="WAG907" s="2201"/>
      <c r="WAH907" s="2201"/>
      <c r="WAI907" s="2201"/>
      <c r="WAJ907" s="2201"/>
      <c r="WAK907" s="2201"/>
      <c r="WAL907" s="2201"/>
      <c r="WAM907" s="2201"/>
      <c r="WAN907" s="2201"/>
      <c r="WAO907" s="2201"/>
      <c r="WAP907" s="2201"/>
      <c r="WAQ907" s="2201"/>
      <c r="WAR907" s="2201"/>
      <c r="WAS907" s="2201"/>
      <c r="WAT907" s="2201"/>
      <c r="WAU907" s="2201"/>
      <c r="WAV907" s="2201"/>
      <c r="WAW907" s="2201"/>
      <c r="WAX907" s="2201"/>
      <c r="WAY907" s="2201"/>
      <c r="WAZ907" s="2201"/>
      <c r="WBA907" s="2201"/>
      <c r="WBB907" s="2201"/>
      <c r="WBC907" s="2201"/>
      <c r="WBD907" s="2201"/>
      <c r="WBE907" s="2201"/>
      <c r="WBF907" s="2201"/>
      <c r="WBG907" s="2201"/>
      <c r="WBH907" s="2201"/>
      <c r="WBI907" s="2201"/>
      <c r="WBJ907" s="2201"/>
      <c r="WBK907" s="2201"/>
      <c r="WBL907" s="2201"/>
      <c r="WBM907" s="2201"/>
      <c r="WBN907" s="2201"/>
      <c r="WBO907" s="2201"/>
      <c r="WBP907" s="2201"/>
      <c r="WBQ907" s="2201"/>
      <c r="WBR907" s="2201"/>
      <c r="WBS907" s="2201"/>
      <c r="WBW907" s="2201"/>
      <c r="WBX907" s="2201"/>
      <c r="WBY907" s="2201"/>
      <c r="WBZ907" s="2201"/>
      <c r="WCA907" s="2201"/>
      <c r="WCB907" s="2201"/>
      <c r="WCC907" s="2201"/>
      <c r="WCD907" s="2201"/>
      <c r="WCE907" s="2201"/>
      <c r="WCF907" s="2201"/>
      <c r="WCG907" s="2201"/>
      <c r="WCH907" s="2201"/>
      <c r="WCI907" s="2201"/>
      <c r="WCJ907" s="2201"/>
      <c r="WCK907" s="2201"/>
      <c r="WCL907" s="2201"/>
      <c r="WCM907" s="2201"/>
      <c r="WCN907" s="2201"/>
      <c r="WCO907" s="2201"/>
      <c r="WCP907" s="2201"/>
      <c r="WCQ907" s="2201"/>
      <c r="WCR907" s="2201"/>
      <c r="WCS907" s="2201"/>
      <c r="WCT907" s="2201"/>
      <c r="WCU907" s="2201"/>
      <c r="WCV907" s="2201"/>
      <c r="WCW907" s="2201"/>
      <c r="WCX907" s="2201"/>
      <c r="WCY907" s="2201"/>
      <c r="WCZ907" s="2201"/>
      <c r="WDA907" s="2201"/>
      <c r="WDB907" s="2201"/>
      <c r="WDC907" s="2201"/>
      <c r="WDD907" s="2201"/>
      <c r="WDE907" s="2201"/>
      <c r="WDF907" s="2201"/>
      <c r="WDG907" s="2201"/>
      <c r="WDH907" s="2201"/>
      <c r="WDI907" s="2201"/>
      <c r="WDJ907" s="2201"/>
      <c r="WDK907" s="2201"/>
      <c r="WDL907" s="2201"/>
      <c r="WDM907" s="2201"/>
      <c r="WDN907" s="2201"/>
      <c r="WDO907" s="2201"/>
      <c r="WDP907" s="2201"/>
      <c r="WDQ907" s="2201"/>
      <c r="WDR907" s="2201"/>
      <c r="WDS907" s="2201"/>
      <c r="WDT907" s="2201"/>
      <c r="WDU907" s="2201"/>
      <c r="WDV907" s="2201"/>
      <c r="WDW907" s="2201"/>
      <c r="WDX907" s="2201"/>
      <c r="WDY907" s="2201"/>
      <c r="WDZ907" s="2201"/>
      <c r="WEA907" s="2201"/>
      <c r="WEB907" s="2201"/>
      <c r="WEC907" s="2201"/>
      <c r="WED907" s="2201"/>
      <c r="WEE907" s="2201"/>
      <c r="WEF907" s="2201"/>
      <c r="WEG907" s="2201"/>
      <c r="WEH907" s="2201"/>
      <c r="WEI907" s="2201"/>
      <c r="WEJ907" s="2201"/>
      <c r="WEK907" s="2201"/>
      <c r="WEL907" s="2201"/>
      <c r="WEM907" s="2201"/>
      <c r="WEN907" s="2201"/>
      <c r="WEO907" s="2201"/>
      <c r="WEP907" s="2201"/>
      <c r="WEQ907" s="2201"/>
      <c r="WER907" s="2201"/>
      <c r="WES907" s="2201"/>
      <c r="WET907" s="2201"/>
      <c r="WEU907" s="2201"/>
      <c r="WEV907" s="2201"/>
      <c r="WEW907" s="2201"/>
      <c r="WEX907" s="2201"/>
      <c r="WEY907" s="2201"/>
      <c r="WEZ907" s="2201"/>
      <c r="WFA907" s="2201"/>
      <c r="WFB907" s="2201"/>
      <c r="WFC907" s="2201"/>
      <c r="WFD907" s="2201"/>
      <c r="WFE907" s="2201"/>
      <c r="WFF907" s="2201"/>
      <c r="WFG907" s="2201"/>
      <c r="WFH907" s="2201"/>
      <c r="WFI907" s="2201"/>
      <c r="WFJ907" s="2201"/>
      <c r="WFK907" s="2201"/>
      <c r="WFL907" s="2201"/>
      <c r="WFM907" s="2201"/>
      <c r="WFN907" s="2201"/>
      <c r="WFO907" s="2201"/>
      <c r="WFP907" s="2201"/>
      <c r="WFQ907" s="2201"/>
      <c r="WFR907" s="2201"/>
      <c r="WFS907" s="2201"/>
      <c r="WFT907" s="2201"/>
      <c r="WFU907" s="2201"/>
      <c r="WFV907" s="2201"/>
      <c r="WFW907" s="2201"/>
      <c r="WFX907" s="2201"/>
      <c r="WFY907" s="2201"/>
      <c r="WFZ907" s="2201"/>
      <c r="WGA907" s="2201"/>
      <c r="WGB907" s="2201"/>
      <c r="WGC907" s="2201"/>
      <c r="WGD907" s="2201"/>
      <c r="WGE907" s="2201"/>
      <c r="WGF907" s="2201"/>
      <c r="WGG907" s="2201"/>
      <c r="WGH907" s="2201"/>
      <c r="WGI907" s="2201"/>
      <c r="WGJ907" s="2201"/>
      <c r="WGK907" s="2201"/>
      <c r="WGL907" s="2201"/>
      <c r="WGM907" s="2201"/>
      <c r="WGN907" s="2201"/>
      <c r="WGO907" s="2201"/>
      <c r="WGP907" s="2201"/>
      <c r="WGQ907" s="2201"/>
      <c r="WGR907" s="2201"/>
      <c r="WGS907" s="2201"/>
      <c r="WGT907" s="2201"/>
      <c r="WGU907" s="2201"/>
      <c r="WGV907" s="2201"/>
      <c r="WGW907" s="2201"/>
      <c r="WGX907" s="2201"/>
      <c r="WGY907" s="2201"/>
      <c r="WGZ907" s="2201"/>
      <c r="WHA907" s="2201"/>
      <c r="WHB907" s="2201"/>
      <c r="WHC907" s="2201"/>
      <c r="WHD907" s="2201"/>
      <c r="WHE907" s="2201"/>
      <c r="WHF907" s="2201"/>
      <c r="WHG907" s="2201"/>
      <c r="WHH907" s="2201"/>
      <c r="WHI907" s="2201"/>
      <c r="WHJ907" s="2201"/>
      <c r="WHK907" s="2201"/>
      <c r="WHL907" s="2201"/>
      <c r="WHM907" s="2201"/>
      <c r="WHN907" s="2201"/>
      <c r="WHO907" s="2201"/>
      <c r="WHP907" s="2201"/>
      <c r="WHQ907" s="2201"/>
      <c r="WHR907" s="2201"/>
      <c r="WHS907" s="2201"/>
      <c r="WHT907" s="2201"/>
      <c r="WHU907" s="2201"/>
      <c r="WHV907" s="2201"/>
      <c r="WHW907" s="2201"/>
      <c r="WHX907" s="2201"/>
      <c r="WHY907" s="2201"/>
      <c r="WHZ907" s="2201"/>
      <c r="WIA907" s="2201"/>
      <c r="WIB907" s="2201"/>
      <c r="WIC907" s="2201"/>
      <c r="WID907" s="2201"/>
      <c r="WIE907" s="2201"/>
      <c r="WIF907" s="2201"/>
      <c r="WIG907" s="2201"/>
      <c r="WIH907" s="2201"/>
      <c r="WII907" s="2201"/>
      <c r="WIJ907" s="2201"/>
      <c r="WIK907" s="2201"/>
      <c r="WIL907" s="2201"/>
      <c r="WIM907" s="2201"/>
      <c r="WIN907" s="2201"/>
      <c r="WIO907" s="2201"/>
      <c r="WIP907" s="2201"/>
      <c r="WIQ907" s="2201"/>
      <c r="WIR907" s="2201"/>
      <c r="WIS907" s="2201"/>
      <c r="WIT907" s="2201"/>
      <c r="WIU907" s="2201"/>
      <c r="WIV907" s="2201"/>
      <c r="WIW907" s="2201"/>
      <c r="WIX907" s="2201"/>
      <c r="WIY907" s="2201"/>
      <c r="WIZ907" s="2201"/>
      <c r="WJA907" s="2201"/>
      <c r="WJB907" s="2201"/>
      <c r="WJC907" s="2201"/>
      <c r="WJD907" s="2201"/>
      <c r="WJE907" s="2201"/>
      <c r="WJF907" s="2201"/>
      <c r="WJG907" s="2201"/>
      <c r="WJH907" s="2201"/>
      <c r="WJI907" s="2201"/>
      <c r="WJJ907" s="2201"/>
      <c r="WJK907" s="2201"/>
      <c r="WJL907" s="2201"/>
      <c r="WJM907" s="2201"/>
      <c r="WJN907" s="2201"/>
      <c r="WJO907" s="2201"/>
      <c r="WJP907" s="2201"/>
      <c r="WJQ907" s="2201"/>
      <c r="WJR907" s="2201"/>
      <c r="WJS907" s="2201"/>
      <c r="WJT907" s="2201"/>
      <c r="WJU907" s="2201"/>
      <c r="WJV907" s="2201"/>
      <c r="WJW907" s="2201"/>
      <c r="WJX907" s="2201"/>
      <c r="WJY907" s="2201"/>
      <c r="WJZ907" s="2201"/>
      <c r="WKA907" s="2201"/>
      <c r="WKB907" s="2201"/>
      <c r="WKC907" s="2201"/>
      <c r="WKD907" s="2201"/>
      <c r="WKE907" s="2201"/>
      <c r="WKF907" s="2201"/>
      <c r="WKG907" s="2201"/>
      <c r="WKH907" s="2201"/>
      <c r="WKI907" s="2201"/>
      <c r="WKJ907" s="2201"/>
      <c r="WKK907" s="2201"/>
      <c r="WKL907" s="2201"/>
      <c r="WKM907" s="2201"/>
      <c r="WKN907" s="2201"/>
      <c r="WKO907" s="2201"/>
      <c r="WKP907" s="2201"/>
      <c r="WKQ907" s="2201"/>
      <c r="WKR907" s="2201"/>
      <c r="WKS907" s="2201"/>
      <c r="WKT907" s="2201"/>
      <c r="WKU907" s="2201"/>
      <c r="WKV907" s="2201"/>
      <c r="WKW907" s="2201"/>
      <c r="WKX907" s="2201"/>
      <c r="WKY907" s="2201"/>
      <c r="WKZ907" s="2201"/>
      <c r="WLA907" s="2201"/>
      <c r="WLB907" s="2201"/>
      <c r="WLC907" s="2201"/>
      <c r="WLD907" s="2201"/>
      <c r="WLE907" s="2201"/>
      <c r="WLF907" s="2201"/>
      <c r="WLG907" s="2201"/>
      <c r="WLH907" s="2201"/>
      <c r="WLI907" s="2201"/>
      <c r="WLJ907" s="2201"/>
      <c r="WLK907" s="2201"/>
      <c r="WLL907" s="2201"/>
      <c r="WLM907" s="2201"/>
      <c r="WLN907" s="2201"/>
      <c r="WLO907" s="2201"/>
      <c r="WLS907" s="2201"/>
      <c r="WLT907" s="2201"/>
      <c r="WLU907" s="2201"/>
      <c r="WLV907" s="2201"/>
      <c r="WLW907" s="2201"/>
      <c r="WLX907" s="2201"/>
      <c r="WLY907" s="2201"/>
      <c r="WLZ907" s="2201"/>
      <c r="WMA907" s="2201"/>
      <c r="WMB907" s="2201"/>
      <c r="WMC907" s="2201"/>
      <c r="WMD907" s="2201"/>
      <c r="WME907" s="2201"/>
      <c r="WMF907" s="2201"/>
      <c r="WMG907" s="2201"/>
      <c r="WMH907" s="2201"/>
      <c r="WMI907" s="2201"/>
      <c r="WMJ907" s="2201"/>
      <c r="WMK907" s="2201"/>
      <c r="WML907" s="2201"/>
      <c r="WMM907" s="2201"/>
      <c r="WMN907" s="2201"/>
      <c r="WMO907" s="2201"/>
      <c r="WMP907" s="2201"/>
      <c r="WMQ907" s="2201"/>
      <c r="WMR907" s="2201"/>
      <c r="WMS907" s="2201"/>
      <c r="WMT907" s="2201"/>
      <c r="WMU907" s="2201"/>
      <c r="WMV907" s="2201"/>
      <c r="WMW907" s="2201"/>
      <c r="WMX907" s="2201"/>
      <c r="WMY907" s="2201"/>
      <c r="WMZ907" s="2201"/>
      <c r="WNA907" s="2201"/>
      <c r="WNB907" s="2201"/>
      <c r="WNC907" s="2201"/>
      <c r="WND907" s="2201"/>
      <c r="WNE907" s="2201"/>
      <c r="WNF907" s="2201"/>
      <c r="WNG907" s="2201"/>
      <c r="WNH907" s="2201"/>
      <c r="WNI907" s="2201"/>
      <c r="WNJ907" s="2201"/>
      <c r="WNK907" s="2201"/>
      <c r="WNL907" s="2201"/>
      <c r="WNM907" s="2201"/>
      <c r="WNN907" s="2201"/>
      <c r="WNO907" s="2201"/>
      <c r="WNP907" s="2201"/>
      <c r="WNQ907" s="2201"/>
      <c r="WNR907" s="2201"/>
      <c r="WNS907" s="2201"/>
      <c r="WNT907" s="2201"/>
      <c r="WNU907" s="2201"/>
      <c r="WNV907" s="2201"/>
      <c r="WNW907" s="2201"/>
      <c r="WNX907" s="2201"/>
      <c r="WNY907" s="2201"/>
      <c r="WNZ907" s="2201"/>
      <c r="WOA907" s="2201"/>
      <c r="WOB907" s="2201"/>
      <c r="WOC907" s="2201"/>
      <c r="WOD907" s="2201"/>
      <c r="WOE907" s="2201"/>
      <c r="WOF907" s="2201"/>
      <c r="WOG907" s="2201"/>
      <c r="WOH907" s="2201"/>
      <c r="WOI907" s="2201"/>
      <c r="WOJ907" s="2201"/>
      <c r="WOK907" s="2201"/>
      <c r="WOL907" s="2201"/>
      <c r="WOM907" s="2201"/>
      <c r="WON907" s="2201"/>
      <c r="WOO907" s="2201"/>
      <c r="WOP907" s="2201"/>
      <c r="WOQ907" s="2201"/>
      <c r="WOR907" s="2201"/>
      <c r="WOS907" s="2201"/>
      <c r="WOT907" s="2201"/>
      <c r="WOU907" s="2201"/>
      <c r="WOV907" s="2201"/>
      <c r="WOW907" s="2201"/>
      <c r="WOX907" s="2201"/>
      <c r="WOY907" s="2201"/>
      <c r="WOZ907" s="2201"/>
      <c r="WPA907" s="2201"/>
      <c r="WPB907" s="2201"/>
      <c r="WPC907" s="2201"/>
      <c r="WPD907" s="2201"/>
      <c r="WPE907" s="2201"/>
      <c r="WPF907" s="2201"/>
      <c r="WPG907" s="2201"/>
      <c r="WPH907" s="2201"/>
      <c r="WPI907" s="2201"/>
      <c r="WPJ907" s="2201"/>
      <c r="WPK907" s="2201"/>
      <c r="WPL907" s="2201"/>
      <c r="WPM907" s="2201"/>
      <c r="WPN907" s="2201"/>
      <c r="WPO907" s="2201"/>
      <c r="WPP907" s="2201"/>
      <c r="WPQ907" s="2201"/>
      <c r="WPR907" s="2201"/>
      <c r="WPS907" s="2201"/>
      <c r="WPT907" s="2201"/>
      <c r="WPU907" s="2201"/>
      <c r="WPV907" s="2201"/>
      <c r="WPW907" s="2201"/>
      <c r="WPX907" s="2201"/>
      <c r="WPY907" s="2201"/>
      <c r="WPZ907" s="2201"/>
      <c r="WQA907" s="2201"/>
      <c r="WQB907" s="2201"/>
      <c r="WQC907" s="2201"/>
      <c r="WQD907" s="2201"/>
      <c r="WQE907" s="2201"/>
      <c r="WQF907" s="2201"/>
      <c r="WQG907" s="2201"/>
      <c r="WQH907" s="2201"/>
      <c r="WQI907" s="2201"/>
      <c r="WQJ907" s="2201"/>
      <c r="WQK907" s="2201"/>
      <c r="WQL907" s="2201"/>
      <c r="WQM907" s="2201"/>
      <c r="WQN907" s="2201"/>
      <c r="WQO907" s="2201"/>
      <c r="WQP907" s="2201"/>
      <c r="WQQ907" s="2201"/>
      <c r="WQR907" s="2201"/>
      <c r="WQS907" s="2201"/>
      <c r="WQT907" s="2201"/>
      <c r="WQU907" s="2201"/>
      <c r="WQV907" s="2201"/>
      <c r="WQW907" s="2201"/>
      <c r="WQX907" s="2201"/>
      <c r="WQY907" s="2201"/>
      <c r="WQZ907" s="2201"/>
      <c r="WRA907" s="2201"/>
      <c r="WRB907" s="2201"/>
      <c r="WRC907" s="2201"/>
      <c r="WRD907" s="2201"/>
      <c r="WRE907" s="2201"/>
      <c r="WRF907" s="2201"/>
      <c r="WRG907" s="2201"/>
      <c r="WRH907" s="2201"/>
      <c r="WRI907" s="2201"/>
      <c r="WRJ907" s="2201"/>
      <c r="WRK907" s="2201"/>
      <c r="WRL907" s="2201"/>
      <c r="WRM907" s="2201"/>
      <c r="WRN907" s="2201"/>
      <c r="WRO907" s="2201"/>
      <c r="WRP907" s="2201"/>
      <c r="WRQ907" s="2201"/>
      <c r="WRR907" s="2201"/>
      <c r="WRS907" s="2201"/>
      <c r="WRT907" s="2201"/>
      <c r="WRU907" s="2201"/>
      <c r="WRV907" s="2201"/>
      <c r="WRW907" s="2201"/>
      <c r="WRX907" s="2201"/>
      <c r="WRY907" s="2201"/>
      <c r="WRZ907" s="2201"/>
      <c r="WSA907" s="2201"/>
      <c r="WSB907" s="2201"/>
      <c r="WSC907" s="2201"/>
      <c r="WSD907" s="2201"/>
      <c r="WSE907" s="2201"/>
      <c r="WSF907" s="2201"/>
      <c r="WSG907" s="2201"/>
      <c r="WSH907" s="2201"/>
      <c r="WSI907" s="2201"/>
      <c r="WSJ907" s="2201"/>
      <c r="WSK907" s="2201"/>
      <c r="WSL907" s="2201"/>
      <c r="WSM907" s="2201"/>
      <c r="WSN907" s="2201"/>
      <c r="WSO907" s="2201"/>
      <c r="WSP907" s="2201"/>
      <c r="WSQ907" s="2201"/>
      <c r="WSR907" s="2201"/>
      <c r="WSS907" s="2201"/>
      <c r="WST907" s="2201"/>
      <c r="WSU907" s="2201"/>
      <c r="WSV907" s="2201"/>
      <c r="WSW907" s="2201"/>
      <c r="WSX907" s="2201"/>
      <c r="WSY907" s="2201"/>
      <c r="WSZ907" s="2201"/>
      <c r="WTA907" s="2201"/>
      <c r="WTB907" s="2201"/>
      <c r="WTC907" s="2201"/>
      <c r="WTD907" s="2201"/>
      <c r="WTE907" s="2201"/>
      <c r="WTF907" s="2201"/>
      <c r="WTG907" s="2201"/>
      <c r="WTH907" s="2201"/>
      <c r="WTI907" s="2201"/>
      <c r="WTJ907" s="2201"/>
      <c r="WTK907" s="2201"/>
      <c r="WTL907" s="2201"/>
      <c r="WTM907" s="2201"/>
      <c r="WTN907" s="2201"/>
      <c r="WTO907" s="2201"/>
      <c r="WTP907" s="2201"/>
      <c r="WTQ907" s="2201"/>
      <c r="WTR907" s="2201"/>
      <c r="WTS907" s="2201"/>
      <c r="WTT907" s="2201"/>
      <c r="WTU907" s="2201"/>
      <c r="WTV907" s="2201"/>
      <c r="WTW907" s="2201"/>
      <c r="WTX907" s="2201"/>
      <c r="WTY907" s="2201"/>
      <c r="WTZ907" s="2201"/>
      <c r="WUA907" s="2201"/>
      <c r="WUB907" s="2201"/>
      <c r="WUC907" s="2201"/>
      <c r="WUD907" s="2201"/>
      <c r="WUE907" s="2201"/>
      <c r="WUF907" s="2201"/>
      <c r="WUG907" s="2201"/>
      <c r="WUH907" s="2201"/>
      <c r="WUI907" s="2201"/>
      <c r="WUJ907" s="2201"/>
      <c r="WUK907" s="2201"/>
      <c r="WUL907" s="2201"/>
      <c r="WUM907" s="2201"/>
      <c r="WUN907" s="2201"/>
      <c r="WUO907" s="2201"/>
      <c r="WUP907" s="2201"/>
      <c r="WUQ907" s="2201"/>
      <c r="WUR907" s="2201"/>
      <c r="WUS907" s="2201"/>
      <c r="WUT907" s="2201"/>
      <c r="WUU907" s="2201"/>
      <c r="WUV907" s="2201"/>
      <c r="WUW907" s="2201"/>
      <c r="WUX907" s="2201"/>
      <c r="WUY907" s="2201"/>
      <c r="WUZ907" s="2201"/>
      <c r="WVA907" s="2201"/>
      <c r="WVB907" s="2201"/>
      <c r="WVC907" s="2201"/>
      <c r="WVD907" s="2201"/>
      <c r="WVE907" s="2201"/>
      <c r="WVF907" s="2201"/>
      <c r="WVG907" s="2201"/>
      <c r="WVH907" s="2201"/>
      <c r="WVI907" s="2201"/>
      <c r="WVJ907" s="2201"/>
      <c r="WVK907" s="2201"/>
      <c r="WVO907" s="2201"/>
      <c r="WVP907" s="2201"/>
      <c r="WVQ907" s="2201"/>
      <c r="WVR907" s="2201"/>
      <c r="WVS907" s="2201"/>
      <c r="WVT907" s="2201"/>
      <c r="WVU907" s="2201"/>
      <c r="WVV907" s="2201"/>
      <c r="WVW907" s="2201"/>
      <c r="WVX907" s="2201"/>
      <c r="WVY907" s="2201"/>
      <c r="WVZ907" s="2201"/>
      <c r="WWA907" s="2201"/>
      <c r="WWB907" s="2201"/>
      <c r="WWC907" s="2201"/>
      <c r="WWD907" s="2201"/>
      <c r="WWE907" s="2201"/>
      <c r="WWF907" s="2201"/>
      <c r="WWG907" s="2201"/>
      <c r="WWH907" s="2201"/>
      <c r="WWI907" s="2201"/>
      <c r="WWJ907" s="2201"/>
      <c r="WWK907" s="2201"/>
      <c r="WWL907" s="2201"/>
      <c r="WWM907" s="2201"/>
      <c r="WWN907" s="2201"/>
      <c r="WWO907" s="2201"/>
      <c r="WWP907" s="2201"/>
      <c r="WWQ907" s="2201"/>
      <c r="WWR907" s="2201"/>
      <c r="WWS907" s="2201"/>
      <c r="WWT907" s="2201"/>
      <c r="WWU907" s="2201"/>
      <c r="WWV907" s="2201"/>
      <c r="WWW907" s="2201"/>
      <c r="WWX907" s="2201"/>
      <c r="WWY907" s="2201"/>
      <c r="WWZ907" s="2201"/>
      <c r="WXA907" s="2201"/>
      <c r="WXB907" s="2201"/>
      <c r="WXC907" s="2201"/>
      <c r="WXD907" s="2201"/>
      <c r="WXE907" s="2201"/>
      <c r="WXF907" s="2201"/>
      <c r="WXG907" s="2201"/>
      <c r="WXH907" s="2201"/>
      <c r="WXI907" s="2201"/>
      <c r="WXJ907" s="2201"/>
      <c r="WXK907" s="2201"/>
      <c r="WXL907" s="2201"/>
      <c r="WXM907" s="2201"/>
      <c r="WXN907" s="2201"/>
      <c r="WXO907" s="2201"/>
      <c r="WXP907" s="2201"/>
      <c r="WXQ907" s="2201"/>
      <c r="WXR907" s="2201"/>
      <c r="WXS907" s="2201"/>
      <c r="WXT907" s="2201"/>
      <c r="WXU907" s="2201"/>
      <c r="WXV907" s="2201"/>
      <c r="WXW907" s="2201"/>
      <c r="WXX907" s="2201"/>
      <c r="WXY907" s="2201"/>
      <c r="WXZ907" s="2201"/>
      <c r="WYA907" s="2201"/>
      <c r="WYB907" s="2201"/>
      <c r="WYC907" s="2201"/>
      <c r="WYD907" s="2201"/>
      <c r="WYE907" s="2201"/>
      <c r="WYF907" s="2201"/>
      <c r="WYG907" s="2201"/>
      <c r="WYH907" s="2201"/>
      <c r="WYI907" s="2201"/>
      <c r="WYJ907" s="2201"/>
      <c r="WYK907" s="2201"/>
      <c r="WYL907" s="2201"/>
      <c r="WYM907" s="2201"/>
      <c r="WYN907" s="2201"/>
      <c r="WYO907" s="2201"/>
      <c r="WYP907" s="2201"/>
      <c r="WYQ907" s="2201"/>
      <c r="WYR907" s="2201"/>
      <c r="WYS907" s="2201"/>
      <c r="WYT907" s="2201"/>
      <c r="WYU907" s="2201"/>
      <c r="WYV907" s="2201"/>
      <c r="WYW907" s="2201"/>
      <c r="WYX907" s="2201"/>
      <c r="WYY907" s="2201"/>
      <c r="WYZ907" s="2201"/>
      <c r="WZA907" s="2201"/>
      <c r="WZB907" s="2201"/>
      <c r="WZC907" s="2201"/>
      <c r="WZD907" s="2201"/>
      <c r="WZE907" s="2201"/>
      <c r="WZF907" s="2201"/>
      <c r="WZG907" s="2201"/>
      <c r="WZH907" s="2201"/>
      <c r="WZI907" s="2201"/>
      <c r="WZJ907" s="2201"/>
      <c r="WZK907" s="2201"/>
      <c r="WZL907" s="2201"/>
      <c r="WZM907" s="2201"/>
      <c r="WZN907" s="2201"/>
      <c r="WZO907" s="2201"/>
      <c r="WZP907" s="2201"/>
      <c r="WZQ907" s="2201"/>
      <c r="WZR907" s="2201"/>
      <c r="WZS907" s="2201"/>
      <c r="WZT907" s="2201"/>
      <c r="WZU907" s="2201"/>
      <c r="WZV907" s="2201"/>
      <c r="WZW907" s="2201"/>
      <c r="WZX907" s="2201"/>
      <c r="WZY907" s="2201"/>
      <c r="WZZ907" s="2201"/>
      <c r="XAA907" s="2201"/>
      <c r="XAB907" s="2201"/>
      <c r="XAC907" s="2201"/>
      <c r="XAD907" s="2201"/>
      <c r="XAE907" s="2201"/>
      <c r="XAF907" s="2201"/>
      <c r="XAG907" s="2201"/>
      <c r="XAH907" s="2201"/>
      <c r="XAI907" s="2201"/>
      <c r="XAJ907" s="2201"/>
      <c r="XAK907" s="2201"/>
      <c r="XAL907" s="2201"/>
      <c r="XAM907" s="2201"/>
      <c r="XAN907" s="2201"/>
      <c r="XAO907" s="2201"/>
      <c r="XAP907" s="2201"/>
      <c r="XAQ907" s="2201"/>
      <c r="XAR907" s="2201"/>
      <c r="XAS907" s="2201"/>
      <c r="XAT907" s="2201"/>
      <c r="XAU907" s="2201"/>
      <c r="XAV907" s="2201"/>
      <c r="XAW907" s="2201"/>
      <c r="XAX907" s="2201"/>
      <c r="XAY907" s="2201"/>
      <c r="XAZ907" s="2201"/>
      <c r="XBA907" s="2201"/>
      <c r="XBB907" s="2201"/>
      <c r="XBC907" s="2201"/>
      <c r="XBD907" s="2201"/>
      <c r="XBE907" s="2201"/>
      <c r="XBF907" s="2201"/>
      <c r="XBG907" s="2201"/>
      <c r="XBH907" s="2201"/>
      <c r="XBI907" s="2201"/>
      <c r="XBJ907" s="2201"/>
      <c r="XBK907" s="2201"/>
      <c r="XBL907" s="2201"/>
      <c r="XBM907" s="2201"/>
      <c r="XBN907" s="2201"/>
      <c r="XBO907" s="2201"/>
      <c r="XBP907" s="2201"/>
      <c r="XBQ907" s="2201"/>
      <c r="XBR907" s="2201"/>
      <c r="XBS907" s="2201"/>
      <c r="XBT907" s="2201"/>
      <c r="XBU907" s="2201"/>
      <c r="XBV907" s="2201"/>
      <c r="XBW907" s="2201"/>
      <c r="XBX907" s="2201"/>
      <c r="XBY907" s="2201"/>
      <c r="XBZ907" s="2201"/>
      <c r="XCA907" s="2201"/>
      <c r="XCB907" s="2201"/>
      <c r="XCC907" s="2201"/>
      <c r="XCD907" s="2201"/>
      <c r="XCE907" s="2201"/>
      <c r="XCF907" s="2201"/>
      <c r="XCG907" s="2201"/>
      <c r="XCH907" s="2201"/>
      <c r="XCI907" s="2201"/>
      <c r="XCJ907" s="2201"/>
      <c r="XCK907" s="2201"/>
      <c r="XCL907" s="2201"/>
      <c r="XCM907" s="2201"/>
      <c r="XCN907" s="2201"/>
      <c r="XCO907" s="2201"/>
      <c r="XCP907" s="2201"/>
      <c r="XCQ907" s="2201"/>
      <c r="XCR907" s="2201"/>
      <c r="XCS907" s="2201"/>
      <c r="XCT907" s="2201"/>
      <c r="XCU907" s="2201"/>
      <c r="XCV907" s="2201"/>
      <c r="XCW907" s="2201"/>
      <c r="XCX907" s="2201"/>
      <c r="XCY907" s="2201"/>
      <c r="XCZ907" s="2201"/>
      <c r="XDA907" s="2201"/>
      <c r="XDB907" s="2201"/>
      <c r="XDC907" s="2201"/>
      <c r="XDD907" s="2201"/>
      <c r="XDE907" s="2201"/>
      <c r="XDF907" s="2201"/>
      <c r="XDG907" s="2201"/>
      <c r="XDH907" s="2201"/>
      <c r="XDI907" s="2201"/>
      <c r="XDJ907" s="2201"/>
      <c r="XDK907" s="2201"/>
      <c r="XDL907" s="2201"/>
      <c r="XDM907" s="2201"/>
      <c r="XDN907" s="2201"/>
      <c r="XDO907" s="2201"/>
      <c r="XDP907" s="2201"/>
      <c r="XDQ907" s="2201"/>
      <c r="XDR907" s="2201"/>
      <c r="XDS907" s="2201"/>
      <c r="XDT907" s="2201"/>
      <c r="XDU907" s="2201"/>
      <c r="XDV907" s="2201"/>
      <c r="XDW907" s="2201"/>
      <c r="XDX907" s="2201"/>
      <c r="XDY907" s="2201"/>
      <c r="XDZ907" s="2201"/>
      <c r="XEA907" s="2201"/>
      <c r="XEB907" s="2201"/>
      <c r="XEC907" s="2201"/>
      <c r="XED907" s="2201"/>
      <c r="XEE907" s="2201"/>
      <c r="XEF907" s="2201"/>
      <c r="XEG907" s="2201"/>
      <c r="XEH907" s="2201"/>
      <c r="XEI907" s="2201"/>
      <c r="XEJ907" s="2201"/>
      <c r="XEK907" s="2201"/>
      <c r="XEL907" s="2201"/>
      <c r="XEM907" s="2201"/>
      <c r="XEN907" s="2201"/>
      <c r="XEO907" s="2201"/>
      <c r="XEP907" s="2201"/>
      <c r="XEQ907" s="2201"/>
      <c r="XER907" s="2201"/>
      <c r="XES907" s="2201"/>
      <c r="XET907" s="2201"/>
      <c r="XEU907" s="2201"/>
      <c r="XEV907" s="2201"/>
      <c r="XEW907" s="2201"/>
      <c r="XEX907" s="2201"/>
      <c r="XEY907" s="2201"/>
      <c r="XEZ907" s="2201"/>
      <c r="XFA907" s="2201"/>
      <c r="XFB907" s="2201"/>
      <c r="XFC907" s="2201"/>
    </row>
    <row r="908" spans="1:16383" s="2203" customFormat="1">
      <c r="A908" s="2204" t="s">
        <v>4576</v>
      </c>
      <c r="B908" s="2205" t="s">
        <v>4346</v>
      </c>
      <c r="C908" s="2222" t="s">
        <v>48</v>
      </c>
      <c r="D908" s="2205">
        <f>E908+F908</f>
        <v>0.39</v>
      </c>
      <c r="E908" s="2222"/>
      <c r="F908" s="2222">
        <v>0.39</v>
      </c>
      <c r="G908" s="2222" t="s">
        <v>85</v>
      </c>
      <c r="H908" s="2222" t="s">
        <v>2361</v>
      </c>
      <c r="I908" s="2203">
        <v>1</v>
      </c>
      <c r="J908" s="2201"/>
      <c r="K908" s="2205" t="s">
        <v>4346</v>
      </c>
      <c r="L908" s="2201"/>
      <c r="M908" s="2201"/>
      <c r="N908" s="2201"/>
      <c r="O908" s="2201"/>
      <c r="P908" s="2201"/>
      <c r="Q908" s="2201"/>
      <c r="R908" s="2201"/>
      <c r="S908" s="2201"/>
      <c r="T908" s="2201"/>
      <c r="U908" s="2201"/>
      <c r="V908" s="2201"/>
      <c r="W908" s="2201"/>
      <c r="X908" s="2201"/>
      <c r="Y908" s="2201"/>
      <c r="Z908" s="2201"/>
      <c r="AA908" s="2201"/>
      <c r="AB908" s="2201"/>
      <c r="AC908" s="2201"/>
      <c r="AD908" s="2201"/>
      <c r="AE908" s="2201"/>
      <c r="AF908" s="2201"/>
      <c r="AG908" s="2201"/>
      <c r="AH908" s="2201"/>
      <c r="AI908" s="2201"/>
      <c r="AJ908" s="2201"/>
      <c r="AK908" s="2201"/>
      <c r="AL908" s="2201"/>
      <c r="AM908" s="2201"/>
      <c r="AN908" s="2201"/>
      <c r="AO908" s="2201"/>
      <c r="AP908" s="2201"/>
      <c r="AQ908" s="2201"/>
      <c r="AR908" s="2201"/>
      <c r="AS908" s="2201"/>
      <c r="AT908" s="2201"/>
      <c r="AU908" s="2201"/>
      <c r="AV908" s="2201"/>
      <c r="AW908" s="2201"/>
      <c r="AX908" s="2201"/>
      <c r="AY908" s="2201"/>
      <c r="AZ908" s="2201"/>
      <c r="BA908" s="2201"/>
      <c r="BB908" s="2201"/>
      <c r="BC908" s="2201"/>
      <c r="BD908" s="2201"/>
      <c r="BE908" s="2201"/>
      <c r="BF908" s="2201"/>
      <c r="BG908" s="2201"/>
      <c r="BH908" s="2201"/>
      <c r="BI908" s="2201"/>
      <c r="BJ908" s="2201"/>
      <c r="BK908" s="2201"/>
      <c r="BL908" s="2201"/>
      <c r="BM908" s="2201"/>
      <c r="BN908" s="2201"/>
      <c r="BO908" s="2201"/>
      <c r="BP908" s="2201"/>
      <c r="BQ908" s="2201"/>
      <c r="BR908" s="2201"/>
      <c r="BS908" s="2201"/>
      <c r="BT908" s="2201"/>
      <c r="BU908" s="2201"/>
      <c r="BV908" s="2201"/>
      <c r="BW908" s="2201"/>
      <c r="BX908" s="2201"/>
      <c r="BY908" s="2201"/>
      <c r="BZ908" s="2201"/>
      <c r="CA908" s="2201"/>
      <c r="CB908" s="2201"/>
      <c r="CC908" s="2201"/>
      <c r="CD908" s="2201"/>
      <c r="CE908" s="2201"/>
      <c r="CF908" s="2201"/>
      <c r="CG908" s="2201"/>
      <c r="CH908" s="2201"/>
      <c r="CI908" s="2201"/>
      <c r="CJ908" s="2201"/>
      <c r="CK908" s="2201"/>
      <c r="CL908" s="2201"/>
      <c r="CM908" s="2201"/>
      <c r="CN908" s="2201"/>
      <c r="CO908" s="2201"/>
      <c r="CP908" s="2201"/>
      <c r="CQ908" s="2201"/>
      <c r="CR908" s="2201"/>
      <c r="CS908" s="2201"/>
      <c r="CT908" s="2201"/>
      <c r="CU908" s="2201"/>
      <c r="CV908" s="2201"/>
      <c r="CW908" s="2201"/>
      <c r="CX908" s="2201"/>
      <c r="CY908" s="2201"/>
      <c r="CZ908" s="2201"/>
      <c r="DA908" s="2201"/>
      <c r="DB908" s="2201"/>
      <c r="DC908" s="2201"/>
      <c r="DD908" s="2201"/>
      <c r="DE908" s="2201"/>
      <c r="DF908" s="2201"/>
      <c r="DG908" s="2201"/>
      <c r="DH908" s="2201"/>
      <c r="DI908" s="2201"/>
      <c r="DJ908" s="2201"/>
      <c r="DK908" s="2201"/>
      <c r="DL908" s="2201"/>
      <c r="DM908" s="2201"/>
      <c r="DN908" s="2201"/>
      <c r="DO908" s="2201"/>
      <c r="DP908" s="2201"/>
      <c r="DQ908" s="2201"/>
      <c r="DR908" s="2201"/>
      <c r="DS908" s="2201"/>
      <c r="DT908" s="2201"/>
      <c r="DU908" s="2201"/>
      <c r="DV908" s="2201"/>
      <c r="DW908" s="2201"/>
      <c r="DX908" s="2201"/>
      <c r="DY908" s="2201"/>
      <c r="DZ908" s="2201"/>
      <c r="EA908" s="2201"/>
      <c r="EB908" s="2201"/>
      <c r="EC908" s="2201"/>
      <c r="ED908" s="2201"/>
      <c r="EE908" s="2201"/>
      <c r="EF908" s="2201"/>
      <c r="EG908" s="2201"/>
      <c r="EH908" s="2201"/>
      <c r="EI908" s="2201"/>
      <c r="EJ908" s="2201"/>
      <c r="EK908" s="2201"/>
      <c r="EL908" s="2201"/>
      <c r="EM908" s="2201"/>
      <c r="EN908" s="2201"/>
      <c r="EO908" s="2201"/>
      <c r="EP908" s="2201"/>
      <c r="EQ908" s="2201"/>
      <c r="ER908" s="2201"/>
      <c r="ES908" s="2201"/>
      <c r="ET908" s="2201"/>
      <c r="EU908" s="2201"/>
      <c r="EV908" s="2201"/>
      <c r="EW908" s="2201"/>
      <c r="EX908" s="2201"/>
      <c r="EY908" s="2201"/>
      <c r="EZ908" s="2201"/>
      <c r="FA908" s="2201"/>
      <c r="FB908" s="2201"/>
      <c r="FC908" s="2201"/>
      <c r="FD908" s="2201"/>
      <c r="FE908" s="2201"/>
      <c r="FF908" s="2201"/>
      <c r="FG908" s="2201"/>
      <c r="FH908" s="2201"/>
      <c r="FI908" s="2201"/>
      <c r="FJ908" s="2201"/>
      <c r="FK908" s="2201"/>
      <c r="FL908" s="2201"/>
      <c r="FM908" s="2201"/>
      <c r="FN908" s="2201"/>
      <c r="FO908" s="2201"/>
      <c r="FP908" s="2201"/>
      <c r="FQ908" s="2201"/>
      <c r="FR908" s="2201"/>
      <c r="FS908" s="2201"/>
      <c r="FT908" s="2201"/>
      <c r="FU908" s="2201"/>
      <c r="FV908" s="2201"/>
      <c r="FW908" s="2201"/>
      <c r="FX908" s="2201"/>
      <c r="FY908" s="2201"/>
      <c r="FZ908" s="2201"/>
      <c r="GA908" s="2201"/>
      <c r="GB908" s="2201"/>
      <c r="GC908" s="2201"/>
      <c r="GD908" s="2201"/>
      <c r="GE908" s="2201"/>
      <c r="GF908" s="2201"/>
      <c r="GG908" s="2201"/>
      <c r="GH908" s="2201"/>
      <c r="GI908" s="2201"/>
      <c r="GJ908" s="2201"/>
      <c r="GK908" s="2201"/>
      <c r="GL908" s="2201"/>
      <c r="GM908" s="2201"/>
      <c r="GN908" s="2201"/>
      <c r="GO908" s="2201"/>
      <c r="GP908" s="2201"/>
      <c r="GQ908" s="2201"/>
      <c r="GR908" s="2201"/>
      <c r="GS908" s="2201"/>
      <c r="GT908" s="2201"/>
      <c r="GU908" s="2201"/>
      <c r="GV908" s="2201"/>
      <c r="GW908" s="2201"/>
      <c r="GX908" s="2201"/>
      <c r="GY908" s="2201"/>
      <c r="GZ908" s="2201"/>
      <c r="HA908" s="2201"/>
      <c r="HB908" s="2201"/>
      <c r="HC908" s="2201"/>
      <c r="HD908" s="2201"/>
      <c r="HE908" s="2201"/>
      <c r="HF908" s="2201"/>
      <c r="HG908" s="2201"/>
      <c r="HH908" s="2201"/>
      <c r="HI908" s="2201"/>
      <c r="HJ908" s="2201"/>
      <c r="HK908" s="2201"/>
      <c r="HL908" s="2201"/>
      <c r="HM908" s="2201"/>
      <c r="HN908" s="2201"/>
      <c r="HO908" s="2201"/>
      <c r="HP908" s="2201"/>
      <c r="HQ908" s="2201"/>
      <c r="HR908" s="2201"/>
      <c r="HS908" s="2201"/>
      <c r="HT908" s="2201"/>
      <c r="HU908" s="2201"/>
      <c r="HV908" s="2201"/>
      <c r="HW908" s="2201"/>
      <c r="HX908" s="2201"/>
      <c r="HY908" s="2201"/>
      <c r="HZ908" s="2201"/>
      <c r="IA908" s="2201"/>
      <c r="IB908" s="2201"/>
      <c r="IC908" s="2201"/>
      <c r="ID908" s="2201"/>
      <c r="IE908" s="2201"/>
      <c r="IF908" s="2201"/>
      <c r="IG908" s="2201"/>
      <c r="IH908" s="2201"/>
      <c r="II908" s="2201"/>
      <c r="IJ908" s="2201"/>
      <c r="IK908" s="2201"/>
      <c r="IL908" s="2201"/>
      <c r="IM908" s="2201"/>
      <c r="IN908" s="2201"/>
      <c r="IO908" s="2201"/>
      <c r="IP908" s="2201"/>
      <c r="IQ908" s="2201"/>
      <c r="IR908" s="2201"/>
      <c r="IS908" s="2201"/>
      <c r="IT908" s="2201"/>
      <c r="IU908" s="2201"/>
      <c r="IV908" s="2201"/>
      <c r="IW908" s="2201"/>
      <c r="IX908" s="2201"/>
      <c r="IY908" s="2201"/>
      <c r="JC908" s="2201"/>
      <c r="JD908" s="2201"/>
      <c r="JE908" s="2201"/>
      <c r="JF908" s="2201"/>
      <c r="JG908" s="2201"/>
      <c r="JH908" s="2201"/>
      <c r="JI908" s="2201"/>
      <c r="JJ908" s="2201"/>
      <c r="JK908" s="2201"/>
      <c r="JL908" s="2201"/>
      <c r="JM908" s="2201"/>
      <c r="JN908" s="2201"/>
      <c r="JO908" s="2201"/>
      <c r="JP908" s="2201"/>
      <c r="JQ908" s="2201"/>
      <c r="JR908" s="2201"/>
      <c r="JS908" s="2201"/>
      <c r="JT908" s="2201"/>
      <c r="JU908" s="2201"/>
      <c r="JV908" s="2201"/>
      <c r="JW908" s="2201"/>
      <c r="JX908" s="2201"/>
      <c r="JY908" s="2201"/>
      <c r="JZ908" s="2201"/>
      <c r="KA908" s="2201"/>
      <c r="KB908" s="2201"/>
      <c r="KC908" s="2201"/>
      <c r="KD908" s="2201"/>
      <c r="KE908" s="2201"/>
      <c r="KF908" s="2201"/>
      <c r="KG908" s="2201"/>
      <c r="KH908" s="2201"/>
      <c r="KI908" s="2201"/>
      <c r="KJ908" s="2201"/>
      <c r="KK908" s="2201"/>
      <c r="KL908" s="2201"/>
      <c r="KM908" s="2201"/>
      <c r="KN908" s="2201"/>
      <c r="KO908" s="2201"/>
      <c r="KP908" s="2201"/>
      <c r="KQ908" s="2201"/>
      <c r="KR908" s="2201"/>
      <c r="KS908" s="2201"/>
      <c r="KT908" s="2201"/>
      <c r="KU908" s="2201"/>
      <c r="KV908" s="2201"/>
      <c r="KW908" s="2201"/>
      <c r="KX908" s="2201"/>
      <c r="KY908" s="2201"/>
      <c r="KZ908" s="2201"/>
      <c r="LA908" s="2201"/>
      <c r="LB908" s="2201"/>
      <c r="LC908" s="2201"/>
      <c r="LD908" s="2201"/>
      <c r="LE908" s="2201"/>
      <c r="LF908" s="2201"/>
      <c r="LG908" s="2201"/>
      <c r="LH908" s="2201"/>
      <c r="LI908" s="2201"/>
      <c r="LJ908" s="2201"/>
      <c r="LK908" s="2201"/>
      <c r="LL908" s="2201"/>
      <c r="LM908" s="2201"/>
      <c r="LN908" s="2201"/>
      <c r="LO908" s="2201"/>
      <c r="LP908" s="2201"/>
      <c r="LQ908" s="2201"/>
      <c r="LR908" s="2201"/>
      <c r="LS908" s="2201"/>
      <c r="LT908" s="2201"/>
      <c r="LU908" s="2201"/>
      <c r="LV908" s="2201"/>
      <c r="LW908" s="2201"/>
      <c r="LX908" s="2201"/>
      <c r="LY908" s="2201"/>
      <c r="LZ908" s="2201"/>
      <c r="MA908" s="2201"/>
      <c r="MB908" s="2201"/>
      <c r="MC908" s="2201"/>
      <c r="MD908" s="2201"/>
      <c r="ME908" s="2201"/>
      <c r="MF908" s="2201"/>
      <c r="MG908" s="2201"/>
      <c r="MH908" s="2201"/>
      <c r="MI908" s="2201"/>
      <c r="MJ908" s="2201"/>
      <c r="MK908" s="2201"/>
      <c r="ML908" s="2201"/>
      <c r="MM908" s="2201"/>
      <c r="MN908" s="2201"/>
      <c r="MO908" s="2201"/>
      <c r="MP908" s="2201"/>
      <c r="MQ908" s="2201"/>
      <c r="MR908" s="2201"/>
      <c r="MS908" s="2201"/>
      <c r="MT908" s="2201"/>
      <c r="MU908" s="2201"/>
      <c r="MV908" s="2201"/>
      <c r="MW908" s="2201"/>
      <c r="MX908" s="2201"/>
      <c r="MY908" s="2201"/>
      <c r="MZ908" s="2201"/>
      <c r="NA908" s="2201"/>
      <c r="NB908" s="2201"/>
      <c r="NC908" s="2201"/>
      <c r="ND908" s="2201"/>
      <c r="NE908" s="2201"/>
      <c r="NF908" s="2201"/>
      <c r="NG908" s="2201"/>
      <c r="NH908" s="2201"/>
      <c r="NI908" s="2201"/>
      <c r="NJ908" s="2201"/>
      <c r="NK908" s="2201"/>
      <c r="NL908" s="2201"/>
      <c r="NM908" s="2201"/>
      <c r="NN908" s="2201"/>
      <c r="NO908" s="2201"/>
      <c r="NP908" s="2201"/>
      <c r="NQ908" s="2201"/>
      <c r="NR908" s="2201"/>
      <c r="NS908" s="2201"/>
      <c r="NT908" s="2201"/>
      <c r="NU908" s="2201"/>
      <c r="NV908" s="2201"/>
      <c r="NW908" s="2201"/>
      <c r="NX908" s="2201"/>
      <c r="NY908" s="2201"/>
      <c r="NZ908" s="2201"/>
      <c r="OA908" s="2201"/>
      <c r="OB908" s="2201"/>
      <c r="OC908" s="2201"/>
      <c r="OD908" s="2201"/>
      <c r="OE908" s="2201"/>
      <c r="OF908" s="2201"/>
      <c r="OG908" s="2201"/>
      <c r="OH908" s="2201"/>
      <c r="OI908" s="2201"/>
      <c r="OJ908" s="2201"/>
      <c r="OK908" s="2201"/>
      <c r="OL908" s="2201"/>
      <c r="OM908" s="2201"/>
      <c r="ON908" s="2201"/>
      <c r="OO908" s="2201"/>
      <c r="OP908" s="2201"/>
      <c r="OQ908" s="2201"/>
      <c r="OR908" s="2201"/>
      <c r="OS908" s="2201"/>
      <c r="OT908" s="2201"/>
      <c r="OU908" s="2201"/>
      <c r="OV908" s="2201"/>
      <c r="OW908" s="2201"/>
      <c r="OX908" s="2201"/>
      <c r="OY908" s="2201"/>
      <c r="OZ908" s="2201"/>
      <c r="PA908" s="2201"/>
      <c r="PB908" s="2201"/>
      <c r="PC908" s="2201"/>
      <c r="PD908" s="2201"/>
      <c r="PE908" s="2201"/>
      <c r="PF908" s="2201"/>
      <c r="PG908" s="2201"/>
      <c r="PH908" s="2201"/>
      <c r="PI908" s="2201"/>
      <c r="PJ908" s="2201"/>
      <c r="PK908" s="2201"/>
      <c r="PL908" s="2201"/>
      <c r="PM908" s="2201"/>
      <c r="PN908" s="2201"/>
      <c r="PO908" s="2201"/>
      <c r="PP908" s="2201"/>
      <c r="PQ908" s="2201"/>
      <c r="PR908" s="2201"/>
      <c r="PS908" s="2201"/>
      <c r="PT908" s="2201"/>
      <c r="PU908" s="2201"/>
      <c r="PV908" s="2201"/>
      <c r="PW908" s="2201"/>
      <c r="PX908" s="2201"/>
      <c r="PY908" s="2201"/>
      <c r="PZ908" s="2201"/>
      <c r="QA908" s="2201"/>
      <c r="QB908" s="2201"/>
      <c r="QC908" s="2201"/>
      <c r="QD908" s="2201"/>
      <c r="QE908" s="2201"/>
      <c r="QF908" s="2201"/>
      <c r="QG908" s="2201"/>
      <c r="QH908" s="2201"/>
      <c r="QI908" s="2201"/>
      <c r="QJ908" s="2201"/>
      <c r="QK908" s="2201"/>
      <c r="QL908" s="2201"/>
      <c r="QM908" s="2201"/>
      <c r="QN908" s="2201"/>
      <c r="QO908" s="2201"/>
      <c r="QP908" s="2201"/>
      <c r="QQ908" s="2201"/>
      <c r="QR908" s="2201"/>
      <c r="QS908" s="2201"/>
      <c r="QT908" s="2201"/>
      <c r="QU908" s="2201"/>
      <c r="QV908" s="2201"/>
      <c r="QW908" s="2201"/>
      <c r="QX908" s="2201"/>
      <c r="QY908" s="2201"/>
      <c r="QZ908" s="2201"/>
      <c r="RA908" s="2201"/>
      <c r="RB908" s="2201"/>
      <c r="RC908" s="2201"/>
      <c r="RD908" s="2201"/>
      <c r="RE908" s="2201"/>
      <c r="RF908" s="2201"/>
      <c r="RG908" s="2201"/>
      <c r="RH908" s="2201"/>
      <c r="RI908" s="2201"/>
      <c r="RJ908" s="2201"/>
      <c r="RK908" s="2201"/>
      <c r="RL908" s="2201"/>
      <c r="RM908" s="2201"/>
      <c r="RN908" s="2201"/>
      <c r="RO908" s="2201"/>
      <c r="RP908" s="2201"/>
      <c r="RQ908" s="2201"/>
      <c r="RR908" s="2201"/>
      <c r="RS908" s="2201"/>
      <c r="RT908" s="2201"/>
      <c r="RU908" s="2201"/>
      <c r="RV908" s="2201"/>
      <c r="RW908" s="2201"/>
      <c r="RX908" s="2201"/>
      <c r="RY908" s="2201"/>
      <c r="RZ908" s="2201"/>
      <c r="SA908" s="2201"/>
      <c r="SB908" s="2201"/>
      <c r="SC908" s="2201"/>
      <c r="SD908" s="2201"/>
      <c r="SE908" s="2201"/>
      <c r="SF908" s="2201"/>
      <c r="SG908" s="2201"/>
      <c r="SH908" s="2201"/>
      <c r="SI908" s="2201"/>
      <c r="SJ908" s="2201"/>
      <c r="SK908" s="2201"/>
      <c r="SL908" s="2201"/>
      <c r="SM908" s="2201"/>
      <c r="SN908" s="2201"/>
      <c r="SO908" s="2201"/>
      <c r="SP908" s="2201"/>
      <c r="SQ908" s="2201"/>
      <c r="SR908" s="2201"/>
      <c r="SS908" s="2201"/>
      <c r="ST908" s="2201"/>
      <c r="SU908" s="2201"/>
      <c r="SY908" s="2201"/>
      <c r="SZ908" s="2201"/>
      <c r="TA908" s="2201"/>
      <c r="TB908" s="2201"/>
      <c r="TC908" s="2201"/>
      <c r="TD908" s="2201"/>
      <c r="TE908" s="2201"/>
      <c r="TF908" s="2201"/>
      <c r="TG908" s="2201"/>
      <c r="TH908" s="2201"/>
      <c r="TI908" s="2201"/>
      <c r="TJ908" s="2201"/>
      <c r="TK908" s="2201"/>
      <c r="TL908" s="2201"/>
      <c r="TM908" s="2201"/>
      <c r="TN908" s="2201"/>
      <c r="TO908" s="2201"/>
      <c r="TP908" s="2201"/>
      <c r="TQ908" s="2201"/>
      <c r="TR908" s="2201"/>
      <c r="TS908" s="2201"/>
      <c r="TT908" s="2201"/>
      <c r="TU908" s="2201"/>
      <c r="TV908" s="2201"/>
      <c r="TW908" s="2201"/>
      <c r="TX908" s="2201"/>
      <c r="TY908" s="2201"/>
      <c r="TZ908" s="2201"/>
      <c r="UA908" s="2201"/>
      <c r="UB908" s="2201"/>
      <c r="UC908" s="2201"/>
      <c r="UD908" s="2201"/>
      <c r="UE908" s="2201"/>
      <c r="UF908" s="2201"/>
      <c r="UG908" s="2201"/>
      <c r="UH908" s="2201"/>
      <c r="UI908" s="2201"/>
      <c r="UJ908" s="2201"/>
      <c r="UK908" s="2201"/>
      <c r="UL908" s="2201"/>
      <c r="UM908" s="2201"/>
      <c r="UN908" s="2201"/>
      <c r="UO908" s="2201"/>
      <c r="UP908" s="2201"/>
      <c r="UQ908" s="2201"/>
      <c r="UR908" s="2201"/>
      <c r="US908" s="2201"/>
      <c r="UT908" s="2201"/>
      <c r="UU908" s="2201"/>
      <c r="UV908" s="2201"/>
      <c r="UW908" s="2201"/>
      <c r="UX908" s="2201"/>
      <c r="UY908" s="2201"/>
      <c r="UZ908" s="2201"/>
      <c r="VA908" s="2201"/>
      <c r="VB908" s="2201"/>
      <c r="VC908" s="2201"/>
      <c r="VD908" s="2201"/>
      <c r="VE908" s="2201"/>
      <c r="VF908" s="2201"/>
      <c r="VG908" s="2201"/>
      <c r="VH908" s="2201"/>
      <c r="VI908" s="2201"/>
      <c r="VJ908" s="2201"/>
      <c r="VK908" s="2201"/>
      <c r="VL908" s="2201"/>
      <c r="VM908" s="2201"/>
      <c r="VN908" s="2201"/>
      <c r="VO908" s="2201"/>
      <c r="VP908" s="2201"/>
      <c r="VQ908" s="2201"/>
      <c r="VR908" s="2201"/>
      <c r="VS908" s="2201"/>
      <c r="VT908" s="2201"/>
      <c r="VU908" s="2201"/>
      <c r="VV908" s="2201"/>
      <c r="VW908" s="2201"/>
      <c r="VX908" s="2201"/>
      <c r="VY908" s="2201"/>
      <c r="VZ908" s="2201"/>
      <c r="WA908" s="2201"/>
      <c r="WB908" s="2201"/>
      <c r="WC908" s="2201"/>
      <c r="WD908" s="2201"/>
      <c r="WE908" s="2201"/>
      <c r="WF908" s="2201"/>
      <c r="WG908" s="2201"/>
      <c r="WH908" s="2201"/>
      <c r="WI908" s="2201"/>
      <c r="WJ908" s="2201"/>
      <c r="WK908" s="2201"/>
      <c r="WL908" s="2201"/>
      <c r="WM908" s="2201"/>
      <c r="WN908" s="2201"/>
      <c r="WO908" s="2201"/>
      <c r="WP908" s="2201"/>
      <c r="WQ908" s="2201"/>
      <c r="WR908" s="2201"/>
      <c r="WS908" s="2201"/>
      <c r="WT908" s="2201"/>
      <c r="WU908" s="2201"/>
      <c r="WV908" s="2201"/>
      <c r="WW908" s="2201"/>
      <c r="WX908" s="2201"/>
      <c r="WY908" s="2201"/>
      <c r="WZ908" s="2201"/>
      <c r="XA908" s="2201"/>
      <c r="XB908" s="2201"/>
      <c r="XC908" s="2201"/>
      <c r="XD908" s="2201"/>
      <c r="XE908" s="2201"/>
      <c r="XF908" s="2201"/>
      <c r="XG908" s="2201"/>
      <c r="XH908" s="2201"/>
      <c r="XI908" s="2201"/>
      <c r="XJ908" s="2201"/>
      <c r="XK908" s="2201"/>
      <c r="XL908" s="2201"/>
      <c r="XM908" s="2201"/>
      <c r="XN908" s="2201"/>
      <c r="XO908" s="2201"/>
      <c r="XP908" s="2201"/>
      <c r="XQ908" s="2201"/>
      <c r="XR908" s="2201"/>
      <c r="XS908" s="2201"/>
      <c r="XT908" s="2201"/>
      <c r="XU908" s="2201"/>
      <c r="XV908" s="2201"/>
      <c r="XW908" s="2201"/>
      <c r="XX908" s="2201"/>
      <c r="XY908" s="2201"/>
      <c r="XZ908" s="2201"/>
      <c r="YA908" s="2201"/>
      <c r="YB908" s="2201"/>
      <c r="YC908" s="2201"/>
      <c r="YD908" s="2201"/>
      <c r="YE908" s="2201"/>
      <c r="YF908" s="2201"/>
      <c r="YG908" s="2201"/>
      <c r="YH908" s="2201"/>
      <c r="YI908" s="2201"/>
      <c r="YJ908" s="2201"/>
      <c r="YK908" s="2201"/>
      <c r="YL908" s="2201"/>
      <c r="YM908" s="2201"/>
      <c r="YN908" s="2201"/>
      <c r="YO908" s="2201"/>
      <c r="YP908" s="2201"/>
      <c r="YQ908" s="2201"/>
      <c r="YR908" s="2201"/>
      <c r="YS908" s="2201"/>
      <c r="YT908" s="2201"/>
      <c r="YU908" s="2201"/>
      <c r="YV908" s="2201"/>
      <c r="YW908" s="2201"/>
      <c r="YX908" s="2201"/>
      <c r="YY908" s="2201"/>
      <c r="YZ908" s="2201"/>
      <c r="ZA908" s="2201"/>
      <c r="ZB908" s="2201"/>
      <c r="ZC908" s="2201"/>
      <c r="ZD908" s="2201"/>
      <c r="ZE908" s="2201"/>
      <c r="ZF908" s="2201"/>
      <c r="ZG908" s="2201"/>
      <c r="ZH908" s="2201"/>
      <c r="ZI908" s="2201"/>
      <c r="ZJ908" s="2201"/>
      <c r="ZK908" s="2201"/>
      <c r="ZL908" s="2201"/>
      <c r="ZM908" s="2201"/>
      <c r="ZN908" s="2201"/>
      <c r="ZO908" s="2201"/>
      <c r="ZP908" s="2201"/>
      <c r="ZQ908" s="2201"/>
      <c r="ZR908" s="2201"/>
      <c r="ZS908" s="2201"/>
      <c r="ZT908" s="2201"/>
      <c r="ZU908" s="2201"/>
      <c r="ZV908" s="2201"/>
      <c r="ZW908" s="2201"/>
      <c r="ZX908" s="2201"/>
      <c r="ZY908" s="2201"/>
      <c r="ZZ908" s="2201"/>
      <c r="AAA908" s="2201"/>
      <c r="AAB908" s="2201"/>
      <c r="AAC908" s="2201"/>
      <c r="AAD908" s="2201"/>
      <c r="AAE908" s="2201"/>
      <c r="AAF908" s="2201"/>
      <c r="AAG908" s="2201"/>
      <c r="AAH908" s="2201"/>
      <c r="AAI908" s="2201"/>
      <c r="AAJ908" s="2201"/>
      <c r="AAK908" s="2201"/>
      <c r="AAL908" s="2201"/>
      <c r="AAM908" s="2201"/>
      <c r="AAN908" s="2201"/>
      <c r="AAO908" s="2201"/>
      <c r="AAP908" s="2201"/>
      <c r="AAQ908" s="2201"/>
      <c r="AAR908" s="2201"/>
      <c r="AAS908" s="2201"/>
      <c r="AAT908" s="2201"/>
      <c r="AAU908" s="2201"/>
      <c r="AAV908" s="2201"/>
      <c r="AAW908" s="2201"/>
      <c r="AAX908" s="2201"/>
      <c r="AAY908" s="2201"/>
      <c r="AAZ908" s="2201"/>
      <c r="ABA908" s="2201"/>
      <c r="ABB908" s="2201"/>
      <c r="ABC908" s="2201"/>
      <c r="ABD908" s="2201"/>
      <c r="ABE908" s="2201"/>
      <c r="ABF908" s="2201"/>
      <c r="ABG908" s="2201"/>
      <c r="ABH908" s="2201"/>
      <c r="ABI908" s="2201"/>
      <c r="ABJ908" s="2201"/>
      <c r="ABK908" s="2201"/>
      <c r="ABL908" s="2201"/>
      <c r="ABM908" s="2201"/>
      <c r="ABN908" s="2201"/>
      <c r="ABO908" s="2201"/>
      <c r="ABP908" s="2201"/>
      <c r="ABQ908" s="2201"/>
      <c r="ABR908" s="2201"/>
      <c r="ABS908" s="2201"/>
      <c r="ABT908" s="2201"/>
      <c r="ABU908" s="2201"/>
      <c r="ABV908" s="2201"/>
      <c r="ABW908" s="2201"/>
      <c r="ABX908" s="2201"/>
      <c r="ABY908" s="2201"/>
      <c r="ABZ908" s="2201"/>
      <c r="ACA908" s="2201"/>
      <c r="ACB908" s="2201"/>
      <c r="ACC908" s="2201"/>
      <c r="ACD908" s="2201"/>
      <c r="ACE908" s="2201"/>
      <c r="ACF908" s="2201"/>
      <c r="ACG908" s="2201"/>
      <c r="ACH908" s="2201"/>
      <c r="ACI908" s="2201"/>
      <c r="ACJ908" s="2201"/>
      <c r="ACK908" s="2201"/>
      <c r="ACL908" s="2201"/>
      <c r="ACM908" s="2201"/>
      <c r="ACN908" s="2201"/>
      <c r="ACO908" s="2201"/>
      <c r="ACP908" s="2201"/>
      <c r="ACQ908" s="2201"/>
      <c r="ACU908" s="2201"/>
      <c r="ACV908" s="2201"/>
      <c r="ACW908" s="2201"/>
      <c r="ACX908" s="2201"/>
      <c r="ACY908" s="2201"/>
      <c r="ACZ908" s="2201"/>
      <c r="ADA908" s="2201"/>
      <c r="ADB908" s="2201"/>
      <c r="ADC908" s="2201"/>
      <c r="ADD908" s="2201"/>
      <c r="ADE908" s="2201"/>
      <c r="ADF908" s="2201"/>
      <c r="ADG908" s="2201"/>
      <c r="ADH908" s="2201"/>
      <c r="ADI908" s="2201"/>
      <c r="ADJ908" s="2201"/>
      <c r="ADK908" s="2201"/>
      <c r="ADL908" s="2201"/>
      <c r="ADM908" s="2201"/>
      <c r="ADN908" s="2201"/>
      <c r="ADO908" s="2201"/>
      <c r="ADP908" s="2201"/>
      <c r="ADQ908" s="2201"/>
      <c r="ADR908" s="2201"/>
      <c r="ADS908" s="2201"/>
      <c r="ADT908" s="2201"/>
      <c r="ADU908" s="2201"/>
      <c r="ADV908" s="2201"/>
      <c r="ADW908" s="2201"/>
      <c r="ADX908" s="2201"/>
      <c r="ADY908" s="2201"/>
      <c r="ADZ908" s="2201"/>
      <c r="AEA908" s="2201"/>
      <c r="AEB908" s="2201"/>
      <c r="AEC908" s="2201"/>
      <c r="AED908" s="2201"/>
      <c r="AEE908" s="2201"/>
      <c r="AEF908" s="2201"/>
      <c r="AEG908" s="2201"/>
      <c r="AEH908" s="2201"/>
      <c r="AEI908" s="2201"/>
      <c r="AEJ908" s="2201"/>
      <c r="AEK908" s="2201"/>
      <c r="AEL908" s="2201"/>
      <c r="AEM908" s="2201"/>
      <c r="AEN908" s="2201"/>
      <c r="AEO908" s="2201"/>
      <c r="AEP908" s="2201"/>
      <c r="AEQ908" s="2201"/>
      <c r="AER908" s="2201"/>
      <c r="AES908" s="2201"/>
      <c r="AET908" s="2201"/>
      <c r="AEU908" s="2201"/>
      <c r="AEV908" s="2201"/>
      <c r="AEW908" s="2201"/>
      <c r="AEX908" s="2201"/>
      <c r="AEY908" s="2201"/>
      <c r="AEZ908" s="2201"/>
      <c r="AFA908" s="2201"/>
      <c r="AFB908" s="2201"/>
      <c r="AFC908" s="2201"/>
      <c r="AFD908" s="2201"/>
      <c r="AFE908" s="2201"/>
      <c r="AFF908" s="2201"/>
      <c r="AFG908" s="2201"/>
      <c r="AFH908" s="2201"/>
      <c r="AFI908" s="2201"/>
      <c r="AFJ908" s="2201"/>
      <c r="AFK908" s="2201"/>
      <c r="AFL908" s="2201"/>
      <c r="AFM908" s="2201"/>
      <c r="AFN908" s="2201"/>
      <c r="AFO908" s="2201"/>
      <c r="AFP908" s="2201"/>
      <c r="AFQ908" s="2201"/>
      <c r="AFR908" s="2201"/>
      <c r="AFS908" s="2201"/>
      <c r="AFT908" s="2201"/>
      <c r="AFU908" s="2201"/>
      <c r="AFV908" s="2201"/>
      <c r="AFW908" s="2201"/>
      <c r="AFX908" s="2201"/>
      <c r="AFY908" s="2201"/>
      <c r="AFZ908" s="2201"/>
      <c r="AGA908" s="2201"/>
      <c r="AGB908" s="2201"/>
      <c r="AGC908" s="2201"/>
      <c r="AGD908" s="2201"/>
      <c r="AGE908" s="2201"/>
      <c r="AGF908" s="2201"/>
      <c r="AGG908" s="2201"/>
      <c r="AGH908" s="2201"/>
      <c r="AGI908" s="2201"/>
      <c r="AGJ908" s="2201"/>
      <c r="AGK908" s="2201"/>
      <c r="AGL908" s="2201"/>
      <c r="AGM908" s="2201"/>
      <c r="AGN908" s="2201"/>
      <c r="AGO908" s="2201"/>
      <c r="AGP908" s="2201"/>
      <c r="AGQ908" s="2201"/>
      <c r="AGR908" s="2201"/>
      <c r="AGS908" s="2201"/>
      <c r="AGT908" s="2201"/>
      <c r="AGU908" s="2201"/>
      <c r="AGV908" s="2201"/>
      <c r="AGW908" s="2201"/>
      <c r="AGX908" s="2201"/>
      <c r="AGY908" s="2201"/>
      <c r="AGZ908" s="2201"/>
      <c r="AHA908" s="2201"/>
      <c r="AHB908" s="2201"/>
      <c r="AHC908" s="2201"/>
      <c r="AHD908" s="2201"/>
      <c r="AHE908" s="2201"/>
      <c r="AHF908" s="2201"/>
      <c r="AHG908" s="2201"/>
      <c r="AHH908" s="2201"/>
      <c r="AHI908" s="2201"/>
      <c r="AHJ908" s="2201"/>
      <c r="AHK908" s="2201"/>
      <c r="AHL908" s="2201"/>
      <c r="AHM908" s="2201"/>
      <c r="AHN908" s="2201"/>
      <c r="AHO908" s="2201"/>
      <c r="AHP908" s="2201"/>
      <c r="AHQ908" s="2201"/>
      <c r="AHR908" s="2201"/>
      <c r="AHS908" s="2201"/>
      <c r="AHT908" s="2201"/>
      <c r="AHU908" s="2201"/>
      <c r="AHV908" s="2201"/>
      <c r="AHW908" s="2201"/>
      <c r="AHX908" s="2201"/>
      <c r="AHY908" s="2201"/>
      <c r="AHZ908" s="2201"/>
      <c r="AIA908" s="2201"/>
      <c r="AIB908" s="2201"/>
      <c r="AIC908" s="2201"/>
      <c r="AID908" s="2201"/>
      <c r="AIE908" s="2201"/>
      <c r="AIF908" s="2201"/>
      <c r="AIG908" s="2201"/>
      <c r="AIH908" s="2201"/>
      <c r="AII908" s="2201"/>
      <c r="AIJ908" s="2201"/>
      <c r="AIK908" s="2201"/>
      <c r="AIL908" s="2201"/>
      <c r="AIM908" s="2201"/>
      <c r="AIN908" s="2201"/>
      <c r="AIO908" s="2201"/>
      <c r="AIP908" s="2201"/>
      <c r="AIQ908" s="2201"/>
      <c r="AIR908" s="2201"/>
      <c r="AIS908" s="2201"/>
      <c r="AIT908" s="2201"/>
      <c r="AIU908" s="2201"/>
      <c r="AIV908" s="2201"/>
      <c r="AIW908" s="2201"/>
      <c r="AIX908" s="2201"/>
      <c r="AIY908" s="2201"/>
      <c r="AIZ908" s="2201"/>
      <c r="AJA908" s="2201"/>
      <c r="AJB908" s="2201"/>
      <c r="AJC908" s="2201"/>
      <c r="AJD908" s="2201"/>
      <c r="AJE908" s="2201"/>
      <c r="AJF908" s="2201"/>
      <c r="AJG908" s="2201"/>
      <c r="AJH908" s="2201"/>
      <c r="AJI908" s="2201"/>
      <c r="AJJ908" s="2201"/>
      <c r="AJK908" s="2201"/>
      <c r="AJL908" s="2201"/>
      <c r="AJM908" s="2201"/>
      <c r="AJN908" s="2201"/>
      <c r="AJO908" s="2201"/>
      <c r="AJP908" s="2201"/>
      <c r="AJQ908" s="2201"/>
      <c r="AJR908" s="2201"/>
      <c r="AJS908" s="2201"/>
      <c r="AJT908" s="2201"/>
      <c r="AJU908" s="2201"/>
      <c r="AJV908" s="2201"/>
      <c r="AJW908" s="2201"/>
      <c r="AJX908" s="2201"/>
      <c r="AJY908" s="2201"/>
      <c r="AJZ908" s="2201"/>
      <c r="AKA908" s="2201"/>
      <c r="AKB908" s="2201"/>
      <c r="AKC908" s="2201"/>
      <c r="AKD908" s="2201"/>
      <c r="AKE908" s="2201"/>
      <c r="AKF908" s="2201"/>
      <c r="AKG908" s="2201"/>
      <c r="AKH908" s="2201"/>
      <c r="AKI908" s="2201"/>
      <c r="AKJ908" s="2201"/>
      <c r="AKK908" s="2201"/>
      <c r="AKL908" s="2201"/>
      <c r="AKM908" s="2201"/>
      <c r="AKN908" s="2201"/>
      <c r="AKO908" s="2201"/>
      <c r="AKP908" s="2201"/>
      <c r="AKQ908" s="2201"/>
      <c r="AKR908" s="2201"/>
      <c r="AKS908" s="2201"/>
      <c r="AKT908" s="2201"/>
      <c r="AKU908" s="2201"/>
      <c r="AKV908" s="2201"/>
      <c r="AKW908" s="2201"/>
      <c r="AKX908" s="2201"/>
      <c r="AKY908" s="2201"/>
      <c r="AKZ908" s="2201"/>
      <c r="ALA908" s="2201"/>
      <c r="ALB908" s="2201"/>
      <c r="ALC908" s="2201"/>
      <c r="ALD908" s="2201"/>
      <c r="ALE908" s="2201"/>
      <c r="ALF908" s="2201"/>
      <c r="ALG908" s="2201"/>
      <c r="ALH908" s="2201"/>
      <c r="ALI908" s="2201"/>
      <c r="ALJ908" s="2201"/>
      <c r="ALK908" s="2201"/>
      <c r="ALL908" s="2201"/>
      <c r="ALM908" s="2201"/>
      <c r="ALN908" s="2201"/>
      <c r="ALO908" s="2201"/>
      <c r="ALP908" s="2201"/>
      <c r="ALQ908" s="2201"/>
      <c r="ALR908" s="2201"/>
      <c r="ALS908" s="2201"/>
      <c r="ALT908" s="2201"/>
      <c r="ALU908" s="2201"/>
      <c r="ALV908" s="2201"/>
      <c r="ALW908" s="2201"/>
      <c r="ALX908" s="2201"/>
      <c r="ALY908" s="2201"/>
      <c r="ALZ908" s="2201"/>
      <c r="AMA908" s="2201"/>
      <c r="AMB908" s="2201"/>
      <c r="AMC908" s="2201"/>
      <c r="AMD908" s="2201"/>
      <c r="AME908" s="2201"/>
      <c r="AMF908" s="2201"/>
      <c r="AMG908" s="2201"/>
      <c r="AMH908" s="2201"/>
      <c r="AMI908" s="2201"/>
      <c r="AMJ908" s="2201"/>
      <c r="AMK908" s="2201"/>
      <c r="AML908" s="2201"/>
      <c r="AMM908" s="2201"/>
      <c r="AMQ908" s="2201"/>
      <c r="AMR908" s="2201"/>
      <c r="AMS908" s="2201"/>
      <c r="AMT908" s="2201"/>
      <c r="AMU908" s="2201"/>
      <c r="AMV908" s="2201"/>
      <c r="AMW908" s="2201"/>
      <c r="AMX908" s="2201"/>
      <c r="AMY908" s="2201"/>
      <c r="AMZ908" s="2201"/>
      <c r="ANA908" s="2201"/>
      <c r="ANB908" s="2201"/>
      <c r="ANC908" s="2201"/>
      <c r="AND908" s="2201"/>
      <c r="ANE908" s="2201"/>
      <c r="ANF908" s="2201"/>
      <c r="ANG908" s="2201"/>
      <c r="ANH908" s="2201"/>
      <c r="ANI908" s="2201"/>
      <c r="ANJ908" s="2201"/>
      <c r="ANK908" s="2201"/>
      <c r="ANL908" s="2201"/>
      <c r="ANM908" s="2201"/>
      <c r="ANN908" s="2201"/>
      <c r="ANO908" s="2201"/>
      <c r="ANP908" s="2201"/>
      <c r="ANQ908" s="2201"/>
      <c r="ANR908" s="2201"/>
      <c r="ANS908" s="2201"/>
      <c r="ANT908" s="2201"/>
      <c r="ANU908" s="2201"/>
      <c r="ANV908" s="2201"/>
      <c r="ANW908" s="2201"/>
      <c r="ANX908" s="2201"/>
      <c r="ANY908" s="2201"/>
      <c r="ANZ908" s="2201"/>
      <c r="AOA908" s="2201"/>
      <c r="AOB908" s="2201"/>
      <c r="AOC908" s="2201"/>
      <c r="AOD908" s="2201"/>
      <c r="AOE908" s="2201"/>
      <c r="AOF908" s="2201"/>
      <c r="AOG908" s="2201"/>
      <c r="AOH908" s="2201"/>
      <c r="AOI908" s="2201"/>
      <c r="AOJ908" s="2201"/>
      <c r="AOK908" s="2201"/>
      <c r="AOL908" s="2201"/>
      <c r="AOM908" s="2201"/>
      <c r="AON908" s="2201"/>
      <c r="AOO908" s="2201"/>
      <c r="AOP908" s="2201"/>
      <c r="AOQ908" s="2201"/>
      <c r="AOR908" s="2201"/>
      <c r="AOS908" s="2201"/>
      <c r="AOT908" s="2201"/>
      <c r="AOU908" s="2201"/>
      <c r="AOV908" s="2201"/>
      <c r="AOW908" s="2201"/>
      <c r="AOX908" s="2201"/>
      <c r="AOY908" s="2201"/>
      <c r="AOZ908" s="2201"/>
      <c r="APA908" s="2201"/>
      <c r="APB908" s="2201"/>
      <c r="APC908" s="2201"/>
      <c r="APD908" s="2201"/>
      <c r="APE908" s="2201"/>
      <c r="APF908" s="2201"/>
      <c r="APG908" s="2201"/>
      <c r="APH908" s="2201"/>
      <c r="API908" s="2201"/>
      <c r="APJ908" s="2201"/>
      <c r="APK908" s="2201"/>
      <c r="APL908" s="2201"/>
      <c r="APM908" s="2201"/>
      <c r="APN908" s="2201"/>
      <c r="APO908" s="2201"/>
      <c r="APP908" s="2201"/>
      <c r="APQ908" s="2201"/>
      <c r="APR908" s="2201"/>
      <c r="APS908" s="2201"/>
      <c r="APT908" s="2201"/>
      <c r="APU908" s="2201"/>
      <c r="APV908" s="2201"/>
      <c r="APW908" s="2201"/>
      <c r="APX908" s="2201"/>
      <c r="APY908" s="2201"/>
      <c r="APZ908" s="2201"/>
      <c r="AQA908" s="2201"/>
      <c r="AQB908" s="2201"/>
      <c r="AQC908" s="2201"/>
      <c r="AQD908" s="2201"/>
      <c r="AQE908" s="2201"/>
      <c r="AQF908" s="2201"/>
      <c r="AQG908" s="2201"/>
      <c r="AQH908" s="2201"/>
      <c r="AQI908" s="2201"/>
      <c r="AQJ908" s="2201"/>
      <c r="AQK908" s="2201"/>
      <c r="AQL908" s="2201"/>
      <c r="AQM908" s="2201"/>
      <c r="AQN908" s="2201"/>
      <c r="AQO908" s="2201"/>
      <c r="AQP908" s="2201"/>
      <c r="AQQ908" s="2201"/>
      <c r="AQR908" s="2201"/>
      <c r="AQS908" s="2201"/>
      <c r="AQT908" s="2201"/>
      <c r="AQU908" s="2201"/>
      <c r="AQV908" s="2201"/>
      <c r="AQW908" s="2201"/>
      <c r="AQX908" s="2201"/>
      <c r="AQY908" s="2201"/>
      <c r="AQZ908" s="2201"/>
      <c r="ARA908" s="2201"/>
      <c r="ARB908" s="2201"/>
      <c r="ARC908" s="2201"/>
      <c r="ARD908" s="2201"/>
      <c r="ARE908" s="2201"/>
      <c r="ARF908" s="2201"/>
      <c r="ARG908" s="2201"/>
      <c r="ARH908" s="2201"/>
      <c r="ARI908" s="2201"/>
      <c r="ARJ908" s="2201"/>
      <c r="ARK908" s="2201"/>
      <c r="ARL908" s="2201"/>
      <c r="ARM908" s="2201"/>
      <c r="ARN908" s="2201"/>
      <c r="ARO908" s="2201"/>
      <c r="ARP908" s="2201"/>
      <c r="ARQ908" s="2201"/>
      <c r="ARR908" s="2201"/>
      <c r="ARS908" s="2201"/>
      <c r="ART908" s="2201"/>
      <c r="ARU908" s="2201"/>
      <c r="ARV908" s="2201"/>
      <c r="ARW908" s="2201"/>
      <c r="ARX908" s="2201"/>
      <c r="ARY908" s="2201"/>
      <c r="ARZ908" s="2201"/>
      <c r="ASA908" s="2201"/>
      <c r="ASB908" s="2201"/>
      <c r="ASC908" s="2201"/>
      <c r="ASD908" s="2201"/>
      <c r="ASE908" s="2201"/>
      <c r="ASF908" s="2201"/>
      <c r="ASG908" s="2201"/>
      <c r="ASH908" s="2201"/>
      <c r="ASI908" s="2201"/>
      <c r="ASJ908" s="2201"/>
      <c r="ASK908" s="2201"/>
      <c r="ASL908" s="2201"/>
      <c r="ASM908" s="2201"/>
      <c r="ASN908" s="2201"/>
      <c r="ASO908" s="2201"/>
      <c r="ASP908" s="2201"/>
      <c r="ASQ908" s="2201"/>
      <c r="ASR908" s="2201"/>
      <c r="ASS908" s="2201"/>
      <c r="AST908" s="2201"/>
      <c r="ASU908" s="2201"/>
      <c r="ASV908" s="2201"/>
      <c r="ASW908" s="2201"/>
      <c r="ASX908" s="2201"/>
      <c r="ASY908" s="2201"/>
      <c r="ASZ908" s="2201"/>
      <c r="ATA908" s="2201"/>
      <c r="ATB908" s="2201"/>
      <c r="ATC908" s="2201"/>
      <c r="ATD908" s="2201"/>
      <c r="ATE908" s="2201"/>
      <c r="ATF908" s="2201"/>
      <c r="ATG908" s="2201"/>
      <c r="ATH908" s="2201"/>
      <c r="ATI908" s="2201"/>
      <c r="ATJ908" s="2201"/>
      <c r="ATK908" s="2201"/>
      <c r="ATL908" s="2201"/>
      <c r="ATM908" s="2201"/>
      <c r="ATN908" s="2201"/>
      <c r="ATO908" s="2201"/>
      <c r="ATP908" s="2201"/>
      <c r="ATQ908" s="2201"/>
      <c r="ATR908" s="2201"/>
      <c r="ATS908" s="2201"/>
      <c r="ATT908" s="2201"/>
      <c r="ATU908" s="2201"/>
      <c r="ATV908" s="2201"/>
      <c r="ATW908" s="2201"/>
      <c r="ATX908" s="2201"/>
      <c r="ATY908" s="2201"/>
      <c r="ATZ908" s="2201"/>
      <c r="AUA908" s="2201"/>
      <c r="AUB908" s="2201"/>
      <c r="AUC908" s="2201"/>
      <c r="AUD908" s="2201"/>
      <c r="AUE908" s="2201"/>
      <c r="AUF908" s="2201"/>
      <c r="AUG908" s="2201"/>
      <c r="AUH908" s="2201"/>
      <c r="AUI908" s="2201"/>
      <c r="AUJ908" s="2201"/>
      <c r="AUK908" s="2201"/>
      <c r="AUL908" s="2201"/>
      <c r="AUM908" s="2201"/>
      <c r="AUN908" s="2201"/>
      <c r="AUO908" s="2201"/>
      <c r="AUP908" s="2201"/>
      <c r="AUQ908" s="2201"/>
      <c r="AUR908" s="2201"/>
      <c r="AUS908" s="2201"/>
      <c r="AUT908" s="2201"/>
      <c r="AUU908" s="2201"/>
      <c r="AUV908" s="2201"/>
      <c r="AUW908" s="2201"/>
      <c r="AUX908" s="2201"/>
      <c r="AUY908" s="2201"/>
      <c r="AUZ908" s="2201"/>
      <c r="AVA908" s="2201"/>
      <c r="AVB908" s="2201"/>
      <c r="AVC908" s="2201"/>
      <c r="AVD908" s="2201"/>
      <c r="AVE908" s="2201"/>
      <c r="AVF908" s="2201"/>
      <c r="AVG908" s="2201"/>
      <c r="AVH908" s="2201"/>
      <c r="AVI908" s="2201"/>
      <c r="AVJ908" s="2201"/>
      <c r="AVK908" s="2201"/>
      <c r="AVL908" s="2201"/>
      <c r="AVM908" s="2201"/>
      <c r="AVN908" s="2201"/>
      <c r="AVO908" s="2201"/>
      <c r="AVP908" s="2201"/>
      <c r="AVQ908" s="2201"/>
      <c r="AVR908" s="2201"/>
      <c r="AVS908" s="2201"/>
      <c r="AVT908" s="2201"/>
      <c r="AVU908" s="2201"/>
      <c r="AVV908" s="2201"/>
      <c r="AVW908" s="2201"/>
      <c r="AVX908" s="2201"/>
      <c r="AVY908" s="2201"/>
      <c r="AVZ908" s="2201"/>
      <c r="AWA908" s="2201"/>
      <c r="AWB908" s="2201"/>
      <c r="AWC908" s="2201"/>
      <c r="AWD908" s="2201"/>
      <c r="AWE908" s="2201"/>
      <c r="AWF908" s="2201"/>
      <c r="AWG908" s="2201"/>
      <c r="AWH908" s="2201"/>
      <c r="AWI908" s="2201"/>
      <c r="AWM908" s="2201"/>
      <c r="AWN908" s="2201"/>
      <c r="AWO908" s="2201"/>
      <c r="AWP908" s="2201"/>
      <c r="AWQ908" s="2201"/>
      <c r="AWR908" s="2201"/>
      <c r="AWS908" s="2201"/>
      <c r="AWT908" s="2201"/>
      <c r="AWU908" s="2201"/>
      <c r="AWV908" s="2201"/>
      <c r="AWW908" s="2201"/>
      <c r="AWX908" s="2201"/>
      <c r="AWY908" s="2201"/>
      <c r="AWZ908" s="2201"/>
      <c r="AXA908" s="2201"/>
      <c r="AXB908" s="2201"/>
      <c r="AXC908" s="2201"/>
      <c r="AXD908" s="2201"/>
      <c r="AXE908" s="2201"/>
      <c r="AXF908" s="2201"/>
      <c r="AXG908" s="2201"/>
      <c r="AXH908" s="2201"/>
      <c r="AXI908" s="2201"/>
      <c r="AXJ908" s="2201"/>
      <c r="AXK908" s="2201"/>
      <c r="AXL908" s="2201"/>
      <c r="AXM908" s="2201"/>
      <c r="AXN908" s="2201"/>
      <c r="AXO908" s="2201"/>
      <c r="AXP908" s="2201"/>
      <c r="AXQ908" s="2201"/>
      <c r="AXR908" s="2201"/>
      <c r="AXS908" s="2201"/>
      <c r="AXT908" s="2201"/>
      <c r="AXU908" s="2201"/>
      <c r="AXV908" s="2201"/>
      <c r="AXW908" s="2201"/>
      <c r="AXX908" s="2201"/>
      <c r="AXY908" s="2201"/>
      <c r="AXZ908" s="2201"/>
      <c r="AYA908" s="2201"/>
      <c r="AYB908" s="2201"/>
      <c r="AYC908" s="2201"/>
      <c r="AYD908" s="2201"/>
      <c r="AYE908" s="2201"/>
      <c r="AYF908" s="2201"/>
      <c r="AYG908" s="2201"/>
      <c r="AYH908" s="2201"/>
      <c r="AYI908" s="2201"/>
      <c r="AYJ908" s="2201"/>
      <c r="AYK908" s="2201"/>
      <c r="AYL908" s="2201"/>
      <c r="AYM908" s="2201"/>
      <c r="AYN908" s="2201"/>
      <c r="AYO908" s="2201"/>
      <c r="AYP908" s="2201"/>
      <c r="AYQ908" s="2201"/>
      <c r="AYR908" s="2201"/>
      <c r="AYS908" s="2201"/>
      <c r="AYT908" s="2201"/>
      <c r="AYU908" s="2201"/>
      <c r="AYV908" s="2201"/>
      <c r="AYW908" s="2201"/>
      <c r="AYX908" s="2201"/>
      <c r="AYY908" s="2201"/>
      <c r="AYZ908" s="2201"/>
      <c r="AZA908" s="2201"/>
      <c r="AZB908" s="2201"/>
      <c r="AZC908" s="2201"/>
      <c r="AZD908" s="2201"/>
      <c r="AZE908" s="2201"/>
      <c r="AZF908" s="2201"/>
      <c r="AZG908" s="2201"/>
      <c r="AZH908" s="2201"/>
      <c r="AZI908" s="2201"/>
      <c r="AZJ908" s="2201"/>
      <c r="AZK908" s="2201"/>
      <c r="AZL908" s="2201"/>
      <c r="AZM908" s="2201"/>
      <c r="AZN908" s="2201"/>
      <c r="AZO908" s="2201"/>
      <c r="AZP908" s="2201"/>
      <c r="AZQ908" s="2201"/>
      <c r="AZR908" s="2201"/>
      <c r="AZS908" s="2201"/>
      <c r="AZT908" s="2201"/>
      <c r="AZU908" s="2201"/>
      <c r="AZV908" s="2201"/>
      <c r="AZW908" s="2201"/>
      <c r="AZX908" s="2201"/>
      <c r="AZY908" s="2201"/>
      <c r="AZZ908" s="2201"/>
      <c r="BAA908" s="2201"/>
      <c r="BAB908" s="2201"/>
      <c r="BAC908" s="2201"/>
      <c r="BAD908" s="2201"/>
      <c r="BAE908" s="2201"/>
      <c r="BAF908" s="2201"/>
      <c r="BAG908" s="2201"/>
      <c r="BAH908" s="2201"/>
      <c r="BAI908" s="2201"/>
      <c r="BAJ908" s="2201"/>
      <c r="BAK908" s="2201"/>
      <c r="BAL908" s="2201"/>
      <c r="BAM908" s="2201"/>
      <c r="BAN908" s="2201"/>
      <c r="BAO908" s="2201"/>
      <c r="BAP908" s="2201"/>
      <c r="BAQ908" s="2201"/>
      <c r="BAR908" s="2201"/>
      <c r="BAS908" s="2201"/>
      <c r="BAT908" s="2201"/>
      <c r="BAU908" s="2201"/>
      <c r="BAV908" s="2201"/>
      <c r="BAW908" s="2201"/>
      <c r="BAX908" s="2201"/>
      <c r="BAY908" s="2201"/>
      <c r="BAZ908" s="2201"/>
      <c r="BBA908" s="2201"/>
      <c r="BBB908" s="2201"/>
      <c r="BBC908" s="2201"/>
      <c r="BBD908" s="2201"/>
      <c r="BBE908" s="2201"/>
      <c r="BBF908" s="2201"/>
      <c r="BBG908" s="2201"/>
      <c r="BBH908" s="2201"/>
      <c r="BBI908" s="2201"/>
      <c r="BBJ908" s="2201"/>
      <c r="BBK908" s="2201"/>
      <c r="BBL908" s="2201"/>
      <c r="BBM908" s="2201"/>
      <c r="BBN908" s="2201"/>
      <c r="BBO908" s="2201"/>
      <c r="BBP908" s="2201"/>
      <c r="BBQ908" s="2201"/>
      <c r="BBR908" s="2201"/>
      <c r="BBS908" s="2201"/>
      <c r="BBT908" s="2201"/>
      <c r="BBU908" s="2201"/>
      <c r="BBV908" s="2201"/>
      <c r="BBW908" s="2201"/>
      <c r="BBX908" s="2201"/>
      <c r="BBY908" s="2201"/>
      <c r="BBZ908" s="2201"/>
      <c r="BCA908" s="2201"/>
      <c r="BCB908" s="2201"/>
      <c r="BCC908" s="2201"/>
      <c r="BCD908" s="2201"/>
      <c r="BCE908" s="2201"/>
      <c r="BCF908" s="2201"/>
      <c r="BCG908" s="2201"/>
      <c r="BCH908" s="2201"/>
      <c r="BCI908" s="2201"/>
      <c r="BCJ908" s="2201"/>
      <c r="BCK908" s="2201"/>
      <c r="BCL908" s="2201"/>
      <c r="BCM908" s="2201"/>
      <c r="BCN908" s="2201"/>
      <c r="BCO908" s="2201"/>
      <c r="BCP908" s="2201"/>
      <c r="BCQ908" s="2201"/>
      <c r="BCR908" s="2201"/>
      <c r="BCS908" s="2201"/>
      <c r="BCT908" s="2201"/>
      <c r="BCU908" s="2201"/>
      <c r="BCV908" s="2201"/>
      <c r="BCW908" s="2201"/>
      <c r="BCX908" s="2201"/>
      <c r="BCY908" s="2201"/>
      <c r="BCZ908" s="2201"/>
      <c r="BDA908" s="2201"/>
      <c r="BDB908" s="2201"/>
      <c r="BDC908" s="2201"/>
      <c r="BDD908" s="2201"/>
      <c r="BDE908" s="2201"/>
      <c r="BDF908" s="2201"/>
      <c r="BDG908" s="2201"/>
      <c r="BDH908" s="2201"/>
      <c r="BDI908" s="2201"/>
      <c r="BDJ908" s="2201"/>
      <c r="BDK908" s="2201"/>
      <c r="BDL908" s="2201"/>
      <c r="BDM908" s="2201"/>
      <c r="BDN908" s="2201"/>
      <c r="BDO908" s="2201"/>
      <c r="BDP908" s="2201"/>
      <c r="BDQ908" s="2201"/>
      <c r="BDR908" s="2201"/>
      <c r="BDS908" s="2201"/>
      <c r="BDT908" s="2201"/>
      <c r="BDU908" s="2201"/>
      <c r="BDV908" s="2201"/>
      <c r="BDW908" s="2201"/>
      <c r="BDX908" s="2201"/>
      <c r="BDY908" s="2201"/>
      <c r="BDZ908" s="2201"/>
      <c r="BEA908" s="2201"/>
      <c r="BEB908" s="2201"/>
      <c r="BEC908" s="2201"/>
      <c r="BED908" s="2201"/>
      <c r="BEE908" s="2201"/>
      <c r="BEF908" s="2201"/>
      <c r="BEG908" s="2201"/>
      <c r="BEH908" s="2201"/>
      <c r="BEI908" s="2201"/>
      <c r="BEJ908" s="2201"/>
      <c r="BEK908" s="2201"/>
      <c r="BEL908" s="2201"/>
      <c r="BEM908" s="2201"/>
      <c r="BEN908" s="2201"/>
      <c r="BEO908" s="2201"/>
      <c r="BEP908" s="2201"/>
      <c r="BEQ908" s="2201"/>
      <c r="BER908" s="2201"/>
      <c r="BES908" s="2201"/>
      <c r="BET908" s="2201"/>
      <c r="BEU908" s="2201"/>
      <c r="BEV908" s="2201"/>
      <c r="BEW908" s="2201"/>
      <c r="BEX908" s="2201"/>
      <c r="BEY908" s="2201"/>
      <c r="BEZ908" s="2201"/>
      <c r="BFA908" s="2201"/>
      <c r="BFB908" s="2201"/>
      <c r="BFC908" s="2201"/>
      <c r="BFD908" s="2201"/>
      <c r="BFE908" s="2201"/>
      <c r="BFF908" s="2201"/>
      <c r="BFG908" s="2201"/>
      <c r="BFH908" s="2201"/>
      <c r="BFI908" s="2201"/>
      <c r="BFJ908" s="2201"/>
      <c r="BFK908" s="2201"/>
      <c r="BFL908" s="2201"/>
      <c r="BFM908" s="2201"/>
      <c r="BFN908" s="2201"/>
      <c r="BFO908" s="2201"/>
      <c r="BFP908" s="2201"/>
      <c r="BFQ908" s="2201"/>
      <c r="BFR908" s="2201"/>
      <c r="BFS908" s="2201"/>
      <c r="BFT908" s="2201"/>
      <c r="BFU908" s="2201"/>
      <c r="BFV908" s="2201"/>
      <c r="BFW908" s="2201"/>
      <c r="BFX908" s="2201"/>
      <c r="BFY908" s="2201"/>
      <c r="BFZ908" s="2201"/>
      <c r="BGA908" s="2201"/>
      <c r="BGB908" s="2201"/>
      <c r="BGC908" s="2201"/>
      <c r="BGD908" s="2201"/>
      <c r="BGE908" s="2201"/>
      <c r="BGI908" s="2201"/>
      <c r="BGJ908" s="2201"/>
      <c r="BGK908" s="2201"/>
      <c r="BGL908" s="2201"/>
      <c r="BGM908" s="2201"/>
      <c r="BGN908" s="2201"/>
      <c r="BGO908" s="2201"/>
      <c r="BGP908" s="2201"/>
      <c r="BGQ908" s="2201"/>
      <c r="BGR908" s="2201"/>
      <c r="BGS908" s="2201"/>
      <c r="BGT908" s="2201"/>
      <c r="BGU908" s="2201"/>
      <c r="BGV908" s="2201"/>
      <c r="BGW908" s="2201"/>
      <c r="BGX908" s="2201"/>
      <c r="BGY908" s="2201"/>
      <c r="BGZ908" s="2201"/>
      <c r="BHA908" s="2201"/>
      <c r="BHB908" s="2201"/>
      <c r="BHC908" s="2201"/>
      <c r="BHD908" s="2201"/>
      <c r="BHE908" s="2201"/>
      <c r="BHF908" s="2201"/>
      <c r="BHG908" s="2201"/>
      <c r="BHH908" s="2201"/>
      <c r="BHI908" s="2201"/>
      <c r="BHJ908" s="2201"/>
      <c r="BHK908" s="2201"/>
      <c r="BHL908" s="2201"/>
      <c r="BHM908" s="2201"/>
      <c r="BHN908" s="2201"/>
      <c r="BHO908" s="2201"/>
      <c r="BHP908" s="2201"/>
      <c r="BHQ908" s="2201"/>
      <c r="BHR908" s="2201"/>
      <c r="BHS908" s="2201"/>
      <c r="BHT908" s="2201"/>
      <c r="BHU908" s="2201"/>
      <c r="BHV908" s="2201"/>
      <c r="BHW908" s="2201"/>
      <c r="BHX908" s="2201"/>
      <c r="BHY908" s="2201"/>
      <c r="BHZ908" s="2201"/>
      <c r="BIA908" s="2201"/>
      <c r="BIB908" s="2201"/>
      <c r="BIC908" s="2201"/>
      <c r="BID908" s="2201"/>
      <c r="BIE908" s="2201"/>
      <c r="BIF908" s="2201"/>
      <c r="BIG908" s="2201"/>
      <c r="BIH908" s="2201"/>
      <c r="BII908" s="2201"/>
      <c r="BIJ908" s="2201"/>
      <c r="BIK908" s="2201"/>
      <c r="BIL908" s="2201"/>
      <c r="BIM908" s="2201"/>
      <c r="BIN908" s="2201"/>
      <c r="BIO908" s="2201"/>
      <c r="BIP908" s="2201"/>
      <c r="BIQ908" s="2201"/>
      <c r="BIR908" s="2201"/>
      <c r="BIS908" s="2201"/>
      <c r="BIT908" s="2201"/>
      <c r="BIU908" s="2201"/>
      <c r="BIV908" s="2201"/>
      <c r="BIW908" s="2201"/>
      <c r="BIX908" s="2201"/>
      <c r="BIY908" s="2201"/>
      <c r="BIZ908" s="2201"/>
      <c r="BJA908" s="2201"/>
      <c r="BJB908" s="2201"/>
      <c r="BJC908" s="2201"/>
      <c r="BJD908" s="2201"/>
      <c r="BJE908" s="2201"/>
      <c r="BJF908" s="2201"/>
      <c r="BJG908" s="2201"/>
      <c r="BJH908" s="2201"/>
      <c r="BJI908" s="2201"/>
      <c r="BJJ908" s="2201"/>
      <c r="BJK908" s="2201"/>
      <c r="BJL908" s="2201"/>
      <c r="BJM908" s="2201"/>
      <c r="BJN908" s="2201"/>
      <c r="BJO908" s="2201"/>
      <c r="BJP908" s="2201"/>
      <c r="BJQ908" s="2201"/>
      <c r="BJR908" s="2201"/>
      <c r="BJS908" s="2201"/>
      <c r="BJT908" s="2201"/>
      <c r="BJU908" s="2201"/>
      <c r="BJV908" s="2201"/>
      <c r="BJW908" s="2201"/>
      <c r="BJX908" s="2201"/>
      <c r="BJY908" s="2201"/>
      <c r="BJZ908" s="2201"/>
      <c r="BKA908" s="2201"/>
      <c r="BKB908" s="2201"/>
      <c r="BKC908" s="2201"/>
      <c r="BKD908" s="2201"/>
      <c r="BKE908" s="2201"/>
      <c r="BKF908" s="2201"/>
      <c r="BKG908" s="2201"/>
      <c r="BKH908" s="2201"/>
      <c r="BKI908" s="2201"/>
      <c r="BKJ908" s="2201"/>
      <c r="BKK908" s="2201"/>
      <c r="BKL908" s="2201"/>
      <c r="BKM908" s="2201"/>
      <c r="BKN908" s="2201"/>
      <c r="BKO908" s="2201"/>
      <c r="BKP908" s="2201"/>
      <c r="BKQ908" s="2201"/>
      <c r="BKR908" s="2201"/>
      <c r="BKS908" s="2201"/>
      <c r="BKT908" s="2201"/>
      <c r="BKU908" s="2201"/>
      <c r="BKV908" s="2201"/>
      <c r="BKW908" s="2201"/>
      <c r="BKX908" s="2201"/>
      <c r="BKY908" s="2201"/>
      <c r="BKZ908" s="2201"/>
      <c r="BLA908" s="2201"/>
      <c r="BLB908" s="2201"/>
      <c r="BLC908" s="2201"/>
      <c r="BLD908" s="2201"/>
      <c r="BLE908" s="2201"/>
      <c r="BLF908" s="2201"/>
      <c r="BLG908" s="2201"/>
      <c r="BLH908" s="2201"/>
      <c r="BLI908" s="2201"/>
      <c r="BLJ908" s="2201"/>
      <c r="BLK908" s="2201"/>
      <c r="BLL908" s="2201"/>
      <c r="BLM908" s="2201"/>
      <c r="BLN908" s="2201"/>
      <c r="BLO908" s="2201"/>
      <c r="BLP908" s="2201"/>
      <c r="BLQ908" s="2201"/>
      <c r="BLR908" s="2201"/>
      <c r="BLS908" s="2201"/>
      <c r="BLT908" s="2201"/>
      <c r="BLU908" s="2201"/>
      <c r="BLV908" s="2201"/>
      <c r="BLW908" s="2201"/>
      <c r="BLX908" s="2201"/>
      <c r="BLY908" s="2201"/>
      <c r="BLZ908" s="2201"/>
      <c r="BMA908" s="2201"/>
      <c r="BMB908" s="2201"/>
      <c r="BMC908" s="2201"/>
      <c r="BMD908" s="2201"/>
      <c r="BME908" s="2201"/>
      <c r="BMF908" s="2201"/>
      <c r="BMG908" s="2201"/>
      <c r="BMH908" s="2201"/>
      <c r="BMI908" s="2201"/>
      <c r="BMJ908" s="2201"/>
      <c r="BMK908" s="2201"/>
      <c r="BML908" s="2201"/>
      <c r="BMM908" s="2201"/>
      <c r="BMN908" s="2201"/>
      <c r="BMO908" s="2201"/>
      <c r="BMP908" s="2201"/>
      <c r="BMQ908" s="2201"/>
      <c r="BMR908" s="2201"/>
      <c r="BMS908" s="2201"/>
      <c r="BMT908" s="2201"/>
      <c r="BMU908" s="2201"/>
      <c r="BMV908" s="2201"/>
      <c r="BMW908" s="2201"/>
      <c r="BMX908" s="2201"/>
      <c r="BMY908" s="2201"/>
      <c r="BMZ908" s="2201"/>
      <c r="BNA908" s="2201"/>
      <c r="BNB908" s="2201"/>
      <c r="BNC908" s="2201"/>
      <c r="BND908" s="2201"/>
      <c r="BNE908" s="2201"/>
      <c r="BNF908" s="2201"/>
      <c r="BNG908" s="2201"/>
      <c r="BNH908" s="2201"/>
      <c r="BNI908" s="2201"/>
      <c r="BNJ908" s="2201"/>
      <c r="BNK908" s="2201"/>
      <c r="BNL908" s="2201"/>
      <c r="BNM908" s="2201"/>
      <c r="BNN908" s="2201"/>
      <c r="BNO908" s="2201"/>
      <c r="BNP908" s="2201"/>
      <c r="BNQ908" s="2201"/>
      <c r="BNR908" s="2201"/>
      <c r="BNS908" s="2201"/>
      <c r="BNT908" s="2201"/>
      <c r="BNU908" s="2201"/>
      <c r="BNV908" s="2201"/>
      <c r="BNW908" s="2201"/>
      <c r="BNX908" s="2201"/>
      <c r="BNY908" s="2201"/>
      <c r="BNZ908" s="2201"/>
      <c r="BOA908" s="2201"/>
      <c r="BOB908" s="2201"/>
      <c r="BOC908" s="2201"/>
      <c r="BOD908" s="2201"/>
      <c r="BOE908" s="2201"/>
      <c r="BOF908" s="2201"/>
      <c r="BOG908" s="2201"/>
      <c r="BOH908" s="2201"/>
      <c r="BOI908" s="2201"/>
      <c r="BOJ908" s="2201"/>
      <c r="BOK908" s="2201"/>
      <c r="BOL908" s="2201"/>
      <c r="BOM908" s="2201"/>
      <c r="BON908" s="2201"/>
      <c r="BOO908" s="2201"/>
      <c r="BOP908" s="2201"/>
      <c r="BOQ908" s="2201"/>
      <c r="BOR908" s="2201"/>
      <c r="BOS908" s="2201"/>
      <c r="BOT908" s="2201"/>
      <c r="BOU908" s="2201"/>
      <c r="BOV908" s="2201"/>
      <c r="BOW908" s="2201"/>
      <c r="BOX908" s="2201"/>
      <c r="BOY908" s="2201"/>
      <c r="BOZ908" s="2201"/>
      <c r="BPA908" s="2201"/>
      <c r="BPB908" s="2201"/>
      <c r="BPC908" s="2201"/>
      <c r="BPD908" s="2201"/>
      <c r="BPE908" s="2201"/>
      <c r="BPF908" s="2201"/>
      <c r="BPG908" s="2201"/>
      <c r="BPH908" s="2201"/>
      <c r="BPI908" s="2201"/>
      <c r="BPJ908" s="2201"/>
      <c r="BPK908" s="2201"/>
      <c r="BPL908" s="2201"/>
      <c r="BPM908" s="2201"/>
      <c r="BPN908" s="2201"/>
      <c r="BPO908" s="2201"/>
      <c r="BPP908" s="2201"/>
      <c r="BPQ908" s="2201"/>
      <c r="BPR908" s="2201"/>
      <c r="BPS908" s="2201"/>
      <c r="BPT908" s="2201"/>
      <c r="BPU908" s="2201"/>
      <c r="BPV908" s="2201"/>
      <c r="BPW908" s="2201"/>
      <c r="BPX908" s="2201"/>
      <c r="BPY908" s="2201"/>
      <c r="BPZ908" s="2201"/>
      <c r="BQA908" s="2201"/>
      <c r="BQE908" s="2201"/>
      <c r="BQF908" s="2201"/>
      <c r="BQG908" s="2201"/>
      <c r="BQH908" s="2201"/>
      <c r="BQI908" s="2201"/>
      <c r="BQJ908" s="2201"/>
      <c r="BQK908" s="2201"/>
      <c r="BQL908" s="2201"/>
      <c r="BQM908" s="2201"/>
      <c r="BQN908" s="2201"/>
      <c r="BQO908" s="2201"/>
      <c r="BQP908" s="2201"/>
      <c r="BQQ908" s="2201"/>
      <c r="BQR908" s="2201"/>
      <c r="BQS908" s="2201"/>
      <c r="BQT908" s="2201"/>
      <c r="BQU908" s="2201"/>
      <c r="BQV908" s="2201"/>
      <c r="BQW908" s="2201"/>
      <c r="BQX908" s="2201"/>
      <c r="BQY908" s="2201"/>
      <c r="BQZ908" s="2201"/>
      <c r="BRA908" s="2201"/>
      <c r="BRB908" s="2201"/>
      <c r="BRC908" s="2201"/>
      <c r="BRD908" s="2201"/>
      <c r="BRE908" s="2201"/>
      <c r="BRF908" s="2201"/>
      <c r="BRG908" s="2201"/>
      <c r="BRH908" s="2201"/>
      <c r="BRI908" s="2201"/>
      <c r="BRJ908" s="2201"/>
      <c r="BRK908" s="2201"/>
      <c r="BRL908" s="2201"/>
      <c r="BRM908" s="2201"/>
      <c r="BRN908" s="2201"/>
      <c r="BRO908" s="2201"/>
      <c r="BRP908" s="2201"/>
      <c r="BRQ908" s="2201"/>
      <c r="BRR908" s="2201"/>
      <c r="BRS908" s="2201"/>
      <c r="BRT908" s="2201"/>
      <c r="BRU908" s="2201"/>
      <c r="BRV908" s="2201"/>
      <c r="BRW908" s="2201"/>
      <c r="BRX908" s="2201"/>
      <c r="BRY908" s="2201"/>
      <c r="BRZ908" s="2201"/>
      <c r="BSA908" s="2201"/>
      <c r="BSB908" s="2201"/>
      <c r="BSC908" s="2201"/>
      <c r="BSD908" s="2201"/>
      <c r="BSE908" s="2201"/>
      <c r="BSF908" s="2201"/>
      <c r="BSG908" s="2201"/>
      <c r="BSH908" s="2201"/>
      <c r="BSI908" s="2201"/>
      <c r="BSJ908" s="2201"/>
      <c r="BSK908" s="2201"/>
      <c r="BSL908" s="2201"/>
      <c r="BSM908" s="2201"/>
      <c r="BSN908" s="2201"/>
      <c r="BSO908" s="2201"/>
      <c r="BSP908" s="2201"/>
      <c r="BSQ908" s="2201"/>
      <c r="BSR908" s="2201"/>
      <c r="BSS908" s="2201"/>
      <c r="BST908" s="2201"/>
      <c r="BSU908" s="2201"/>
      <c r="BSV908" s="2201"/>
      <c r="BSW908" s="2201"/>
      <c r="BSX908" s="2201"/>
      <c r="BSY908" s="2201"/>
      <c r="BSZ908" s="2201"/>
      <c r="BTA908" s="2201"/>
      <c r="BTB908" s="2201"/>
      <c r="BTC908" s="2201"/>
      <c r="BTD908" s="2201"/>
      <c r="BTE908" s="2201"/>
      <c r="BTF908" s="2201"/>
      <c r="BTG908" s="2201"/>
      <c r="BTH908" s="2201"/>
      <c r="BTI908" s="2201"/>
      <c r="BTJ908" s="2201"/>
      <c r="BTK908" s="2201"/>
      <c r="BTL908" s="2201"/>
      <c r="BTM908" s="2201"/>
      <c r="BTN908" s="2201"/>
      <c r="BTO908" s="2201"/>
      <c r="BTP908" s="2201"/>
      <c r="BTQ908" s="2201"/>
      <c r="BTR908" s="2201"/>
      <c r="BTS908" s="2201"/>
      <c r="BTT908" s="2201"/>
      <c r="BTU908" s="2201"/>
      <c r="BTV908" s="2201"/>
      <c r="BTW908" s="2201"/>
      <c r="BTX908" s="2201"/>
      <c r="BTY908" s="2201"/>
      <c r="BTZ908" s="2201"/>
      <c r="BUA908" s="2201"/>
      <c r="BUB908" s="2201"/>
      <c r="BUC908" s="2201"/>
      <c r="BUD908" s="2201"/>
      <c r="BUE908" s="2201"/>
      <c r="BUF908" s="2201"/>
      <c r="BUG908" s="2201"/>
      <c r="BUH908" s="2201"/>
      <c r="BUI908" s="2201"/>
      <c r="BUJ908" s="2201"/>
      <c r="BUK908" s="2201"/>
      <c r="BUL908" s="2201"/>
      <c r="BUM908" s="2201"/>
      <c r="BUN908" s="2201"/>
      <c r="BUO908" s="2201"/>
      <c r="BUP908" s="2201"/>
      <c r="BUQ908" s="2201"/>
      <c r="BUR908" s="2201"/>
      <c r="BUS908" s="2201"/>
      <c r="BUT908" s="2201"/>
      <c r="BUU908" s="2201"/>
      <c r="BUV908" s="2201"/>
      <c r="BUW908" s="2201"/>
      <c r="BUX908" s="2201"/>
      <c r="BUY908" s="2201"/>
      <c r="BUZ908" s="2201"/>
      <c r="BVA908" s="2201"/>
      <c r="BVB908" s="2201"/>
      <c r="BVC908" s="2201"/>
      <c r="BVD908" s="2201"/>
      <c r="BVE908" s="2201"/>
      <c r="BVF908" s="2201"/>
      <c r="BVG908" s="2201"/>
      <c r="BVH908" s="2201"/>
      <c r="BVI908" s="2201"/>
      <c r="BVJ908" s="2201"/>
      <c r="BVK908" s="2201"/>
      <c r="BVL908" s="2201"/>
      <c r="BVM908" s="2201"/>
      <c r="BVN908" s="2201"/>
      <c r="BVO908" s="2201"/>
      <c r="BVP908" s="2201"/>
      <c r="BVQ908" s="2201"/>
      <c r="BVR908" s="2201"/>
      <c r="BVS908" s="2201"/>
      <c r="BVT908" s="2201"/>
      <c r="BVU908" s="2201"/>
      <c r="BVV908" s="2201"/>
      <c r="BVW908" s="2201"/>
      <c r="BVX908" s="2201"/>
      <c r="BVY908" s="2201"/>
      <c r="BVZ908" s="2201"/>
      <c r="BWA908" s="2201"/>
      <c r="BWB908" s="2201"/>
      <c r="BWC908" s="2201"/>
      <c r="BWD908" s="2201"/>
      <c r="BWE908" s="2201"/>
      <c r="BWF908" s="2201"/>
      <c r="BWG908" s="2201"/>
      <c r="BWH908" s="2201"/>
      <c r="BWI908" s="2201"/>
      <c r="BWJ908" s="2201"/>
      <c r="BWK908" s="2201"/>
      <c r="BWL908" s="2201"/>
      <c r="BWM908" s="2201"/>
      <c r="BWN908" s="2201"/>
      <c r="BWO908" s="2201"/>
      <c r="BWP908" s="2201"/>
      <c r="BWQ908" s="2201"/>
      <c r="BWR908" s="2201"/>
      <c r="BWS908" s="2201"/>
      <c r="BWT908" s="2201"/>
      <c r="BWU908" s="2201"/>
      <c r="BWV908" s="2201"/>
      <c r="BWW908" s="2201"/>
      <c r="BWX908" s="2201"/>
      <c r="BWY908" s="2201"/>
      <c r="BWZ908" s="2201"/>
      <c r="BXA908" s="2201"/>
      <c r="BXB908" s="2201"/>
      <c r="BXC908" s="2201"/>
      <c r="BXD908" s="2201"/>
      <c r="BXE908" s="2201"/>
      <c r="BXF908" s="2201"/>
      <c r="BXG908" s="2201"/>
      <c r="BXH908" s="2201"/>
      <c r="BXI908" s="2201"/>
      <c r="BXJ908" s="2201"/>
      <c r="BXK908" s="2201"/>
      <c r="BXL908" s="2201"/>
      <c r="BXM908" s="2201"/>
      <c r="BXN908" s="2201"/>
      <c r="BXO908" s="2201"/>
      <c r="BXP908" s="2201"/>
      <c r="BXQ908" s="2201"/>
      <c r="BXR908" s="2201"/>
      <c r="BXS908" s="2201"/>
      <c r="BXT908" s="2201"/>
      <c r="BXU908" s="2201"/>
      <c r="BXV908" s="2201"/>
      <c r="BXW908" s="2201"/>
      <c r="BXX908" s="2201"/>
      <c r="BXY908" s="2201"/>
      <c r="BXZ908" s="2201"/>
      <c r="BYA908" s="2201"/>
      <c r="BYB908" s="2201"/>
      <c r="BYC908" s="2201"/>
      <c r="BYD908" s="2201"/>
      <c r="BYE908" s="2201"/>
      <c r="BYF908" s="2201"/>
      <c r="BYG908" s="2201"/>
      <c r="BYH908" s="2201"/>
      <c r="BYI908" s="2201"/>
      <c r="BYJ908" s="2201"/>
      <c r="BYK908" s="2201"/>
      <c r="BYL908" s="2201"/>
      <c r="BYM908" s="2201"/>
      <c r="BYN908" s="2201"/>
      <c r="BYO908" s="2201"/>
      <c r="BYP908" s="2201"/>
      <c r="BYQ908" s="2201"/>
      <c r="BYR908" s="2201"/>
      <c r="BYS908" s="2201"/>
      <c r="BYT908" s="2201"/>
      <c r="BYU908" s="2201"/>
      <c r="BYV908" s="2201"/>
      <c r="BYW908" s="2201"/>
      <c r="BYX908" s="2201"/>
      <c r="BYY908" s="2201"/>
      <c r="BYZ908" s="2201"/>
      <c r="BZA908" s="2201"/>
      <c r="BZB908" s="2201"/>
      <c r="BZC908" s="2201"/>
      <c r="BZD908" s="2201"/>
      <c r="BZE908" s="2201"/>
      <c r="BZF908" s="2201"/>
      <c r="BZG908" s="2201"/>
      <c r="BZH908" s="2201"/>
      <c r="BZI908" s="2201"/>
      <c r="BZJ908" s="2201"/>
      <c r="BZK908" s="2201"/>
      <c r="BZL908" s="2201"/>
      <c r="BZM908" s="2201"/>
      <c r="BZN908" s="2201"/>
      <c r="BZO908" s="2201"/>
      <c r="BZP908" s="2201"/>
      <c r="BZQ908" s="2201"/>
      <c r="BZR908" s="2201"/>
      <c r="BZS908" s="2201"/>
      <c r="BZT908" s="2201"/>
      <c r="BZU908" s="2201"/>
      <c r="BZV908" s="2201"/>
      <c r="BZW908" s="2201"/>
      <c r="CAA908" s="2201"/>
      <c r="CAB908" s="2201"/>
      <c r="CAC908" s="2201"/>
      <c r="CAD908" s="2201"/>
      <c r="CAE908" s="2201"/>
      <c r="CAF908" s="2201"/>
      <c r="CAG908" s="2201"/>
      <c r="CAH908" s="2201"/>
      <c r="CAI908" s="2201"/>
      <c r="CAJ908" s="2201"/>
      <c r="CAK908" s="2201"/>
      <c r="CAL908" s="2201"/>
      <c r="CAM908" s="2201"/>
      <c r="CAN908" s="2201"/>
      <c r="CAO908" s="2201"/>
      <c r="CAP908" s="2201"/>
      <c r="CAQ908" s="2201"/>
      <c r="CAR908" s="2201"/>
      <c r="CAS908" s="2201"/>
      <c r="CAT908" s="2201"/>
      <c r="CAU908" s="2201"/>
      <c r="CAV908" s="2201"/>
      <c r="CAW908" s="2201"/>
      <c r="CAX908" s="2201"/>
      <c r="CAY908" s="2201"/>
      <c r="CAZ908" s="2201"/>
      <c r="CBA908" s="2201"/>
      <c r="CBB908" s="2201"/>
      <c r="CBC908" s="2201"/>
      <c r="CBD908" s="2201"/>
      <c r="CBE908" s="2201"/>
      <c r="CBF908" s="2201"/>
      <c r="CBG908" s="2201"/>
      <c r="CBH908" s="2201"/>
      <c r="CBI908" s="2201"/>
      <c r="CBJ908" s="2201"/>
      <c r="CBK908" s="2201"/>
      <c r="CBL908" s="2201"/>
      <c r="CBM908" s="2201"/>
      <c r="CBN908" s="2201"/>
      <c r="CBO908" s="2201"/>
      <c r="CBP908" s="2201"/>
      <c r="CBQ908" s="2201"/>
      <c r="CBR908" s="2201"/>
      <c r="CBS908" s="2201"/>
      <c r="CBT908" s="2201"/>
      <c r="CBU908" s="2201"/>
      <c r="CBV908" s="2201"/>
      <c r="CBW908" s="2201"/>
      <c r="CBX908" s="2201"/>
      <c r="CBY908" s="2201"/>
      <c r="CBZ908" s="2201"/>
      <c r="CCA908" s="2201"/>
      <c r="CCB908" s="2201"/>
      <c r="CCC908" s="2201"/>
      <c r="CCD908" s="2201"/>
      <c r="CCE908" s="2201"/>
      <c r="CCF908" s="2201"/>
      <c r="CCG908" s="2201"/>
      <c r="CCH908" s="2201"/>
      <c r="CCI908" s="2201"/>
      <c r="CCJ908" s="2201"/>
      <c r="CCK908" s="2201"/>
      <c r="CCL908" s="2201"/>
      <c r="CCM908" s="2201"/>
      <c r="CCN908" s="2201"/>
      <c r="CCO908" s="2201"/>
      <c r="CCP908" s="2201"/>
      <c r="CCQ908" s="2201"/>
      <c r="CCR908" s="2201"/>
      <c r="CCS908" s="2201"/>
      <c r="CCT908" s="2201"/>
      <c r="CCU908" s="2201"/>
      <c r="CCV908" s="2201"/>
      <c r="CCW908" s="2201"/>
      <c r="CCX908" s="2201"/>
      <c r="CCY908" s="2201"/>
      <c r="CCZ908" s="2201"/>
      <c r="CDA908" s="2201"/>
      <c r="CDB908" s="2201"/>
      <c r="CDC908" s="2201"/>
      <c r="CDD908" s="2201"/>
      <c r="CDE908" s="2201"/>
      <c r="CDF908" s="2201"/>
      <c r="CDG908" s="2201"/>
      <c r="CDH908" s="2201"/>
      <c r="CDI908" s="2201"/>
      <c r="CDJ908" s="2201"/>
      <c r="CDK908" s="2201"/>
      <c r="CDL908" s="2201"/>
      <c r="CDM908" s="2201"/>
      <c r="CDN908" s="2201"/>
      <c r="CDO908" s="2201"/>
      <c r="CDP908" s="2201"/>
      <c r="CDQ908" s="2201"/>
      <c r="CDR908" s="2201"/>
      <c r="CDS908" s="2201"/>
      <c r="CDT908" s="2201"/>
      <c r="CDU908" s="2201"/>
      <c r="CDV908" s="2201"/>
      <c r="CDW908" s="2201"/>
      <c r="CDX908" s="2201"/>
      <c r="CDY908" s="2201"/>
      <c r="CDZ908" s="2201"/>
      <c r="CEA908" s="2201"/>
      <c r="CEB908" s="2201"/>
      <c r="CEC908" s="2201"/>
      <c r="CED908" s="2201"/>
      <c r="CEE908" s="2201"/>
      <c r="CEF908" s="2201"/>
      <c r="CEG908" s="2201"/>
      <c r="CEH908" s="2201"/>
      <c r="CEI908" s="2201"/>
      <c r="CEJ908" s="2201"/>
      <c r="CEK908" s="2201"/>
      <c r="CEL908" s="2201"/>
      <c r="CEM908" s="2201"/>
      <c r="CEN908" s="2201"/>
      <c r="CEO908" s="2201"/>
      <c r="CEP908" s="2201"/>
      <c r="CEQ908" s="2201"/>
      <c r="CER908" s="2201"/>
      <c r="CES908" s="2201"/>
      <c r="CET908" s="2201"/>
      <c r="CEU908" s="2201"/>
      <c r="CEV908" s="2201"/>
      <c r="CEW908" s="2201"/>
      <c r="CEX908" s="2201"/>
      <c r="CEY908" s="2201"/>
      <c r="CEZ908" s="2201"/>
      <c r="CFA908" s="2201"/>
      <c r="CFB908" s="2201"/>
      <c r="CFC908" s="2201"/>
      <c r="CFD908" s="2201"/>
      <c r="CFE908" s="2201"/>
      <c r="CFF908" s="2201"/>
      <c r="CFG908" s="2201"/>
      <c r="CFH908" s="2201"/>
      <c r="CFI908" s="2201"/>
      <c r="CFJ908" s="2201"/>
      <c r="CFK908" s="2201"/>
      <c r="CFL908" s="2201"/>
      <c r="CFM908" s="2201"/>
      <c r="CFN908" s="2201"/>
      <c r="CFO908" s="2201"/>
      <c r="CFP908" s="2201"/>
      <c r="CFQ908" s="2201"/>
      <c r="CFR908" s="2201"/>
      <c r="CFS908" s="2201"/>
      <c r="CFT908" s="2201"/>
      <c r="CFU908" s="2201"/>
      <c r="CFV908" s="2201"/>
      <c r="CFW908" s="2201"/>
      <c r="CFX908" s="2201"/>
      <c r="CFY908" s="2201"/>
      <c r="CFZ908" s="2201"/>
      <c r="CGA908" s="2201"/>
      <c r="CGB908" s="2201"/>
      <c r="CGC908" s="2201"/>
      <c r="CGD908" s="2201"/>
      <c r="CGE908" s="2201"/>
      <c r="CGF908" s="2201"/>
      <c r="CGG908" s="2201"/>
      <c r="CGH908" s="2201"/>
      <c r="CGI908" s="2201"/>
      <c r="CGJ908" s="2201"/>
      <c r="CGK908" s="2201"/>
      <c r="CGL908" s="2201"/>
      <c r="CGM908" s="2201"/>
      <c r="CGN908" s="2201"/>
      <c r="CGO908" s="2201"/>
      <c r="CGP908" s="2201"/>
      <c r="CGQ908" s="2201"/>
      <c r="CGR908" s="2201"/>
      <c r="CGS908" s="2201"/>
      <c r="CGT908" s="2201"/>
      <c r="CGU908" s="2201"/>
      <c r="CGV908" s="2201"/>
      <c r="CGW908" s="2201"/>
      <c r="CGX908" s="2201"/>
      <c r="CGY908" s="2201"/>
      <c r="CGZ908" s="2201"/>
      <c r="CHA908" s="2201"/>
      <c r="CHB908" s="2201"/>
      <c r="CHC908" s="2201"/>
      <c r="CHD908" s="2201"/>
      <c r="CHE908" s="2201"/>
      <c r="CHF908" s="2201"/>
      <c r="CHG908" s="2201"/>
      <c r="CHH908" s="2201"/>
      <c r="CHI908" s="2201"/>
      <c r="CHJ908" s="2201"/>
      <c r="CHK908" s="2201"/>
      <c r="CHL908" s="2201"/>
      <c r="CHM908" s="2201"/>
      <c r="CHN908" s="2201"/>
      <c r="CHO908" s="2201"/>
      <c r="CHP908" s="2201"/>
      <c r="CHQ908" s="2201"/>
      <c r="CHR908" s="2201"/>
      <c r="CHS908" s="2201"/>
      <c r="CHT908" s="2201"/>
      <c r="CHU908" s="2201"/>
      <c r="CHV908" s="2201"/>
      <c r="CHW908" s="2201"/>
      <c r="CHX908" s="2201"/>
      <c r="CHY908" s="2201"/>
      <c r="CHZ908" s="2201"/>
      <c r="CIA908" s="2201"/>
      <c r="CIB908" s="2201"/>
      <c r="CIC908" s="2201"/>
      <c r="CID908" s="2201"/>
      <c r="CIE908" s="2201"/>
      <c r="CIF908" s="2201"/>
      <c r="CIG908" s="2201"/>
      <c r="CIH908" s="2201"/>
      <c r="CII908" s="2201"/>
      <c r="CIJ908" s="2201"/>
      <c r="CIK908" s="2201"/>
      <c r="CIL908" s="2201"/>
      <c r="CIM908" s="2201"/>
      <c r="CIN908" s="2201"/>
      <c r="CIO908" s="2201"/>
      <c r="CIP908" s="2201"/>
      <c r="CIQ908" s="2201"/>
      <c r="CIR908" s="2201"/>
      <c r="CIS908" s="2201"/>
      <c r="CIT908" s="2201"/>
      <c r="CIU908" s="2201"/>
      <c r="CIV908" s="2201"/>
      <c r="CIW908" s="2201"/>
      <c r="CIX908" s="2201"/>
      <c r="CIY908" s="2201"/>
      <c r="CIZ908" s="2201"/>
      <c r="CJA908" s="2201"/>
      <c r="CJB908" s="2201"/>
      <c r="CJC908" s="2201"/>
      <c r="CJD908" s="2201"/>
      <c r="CJE908" s="2201"/>
      <c r="CJF908" s="2201"/>
      <c r="CJG908" s="2201"/>
      <c r="CJH908" s="2201"/>
      <c r="CJI908" s="2201"/>
      <c r="CJJ908" s="2201"/>
      <c r="CJK908" s="2201"/>
      <c r="CJL908" s="2201"/>
      <c r="CJM908" s="2201"/>
      <c r="CJN908" s="2201"/>
      <c r="CJO908" s="2201"/>
      <c r="CJP908" s="2201"/>
      <c r="CJQ908" s="2201"/>
      <c r="CJR908" s="2201"/>
      <c r="CJS908" s="2201"/>
      <c r="CJW908" s="2201"/>
      <c r="CJX908" s="2201"/>
      <c r="CJY908" s="2201"/>
      <c r="CJZ908" s="2201"/>
      <c r="CKA908" s="2201"/>
      <c r="CKB908" s="2201"/>
      <c r="CKC908" s="2201"/>
      <c r="CKD908" s="2201"/>
      <c r="CKE908" s="2201"/>
      <c r="CKF908" s="2201"/>
      <c r="CKG908" s="2201"/>
      <c r="CKH908" s="2201"/>
      <c r="CKI908" s="2201"/>
      <c r="CKJ908" s="2201"/>
      <c r="CKK908" s="2201"/>
      <c r="CKL908" s="2201"/>
      <c r="CKM908" s="2201"/>
      <c r="CKN908" s="2201"/>
      <c r="CKO908" s="2201"/>
      <c r="CKP908" s="2201"/>
      <c r="CKQ908" s="2201"/>
      <c r="CKR908" s="2201"/>
      <c r="CKS908" s="2201"/>
      <c r="CKT908" s="2201"/>
      <c r="CKU908" s="2201"/>
      <c r="CKV908" s="2201"/>
      <c r="CKW908" s="2201"/>
      <c r="CKX908" s="2201"/>
      <c r="CKY908" s="2201"/>
      <c r="CKZ908" s="2201"/>
      <c r="CLA908" s="2201"/>
      <c r="CLB908" s="2201"/>
      <c r="CLC908" s="2201"/>
      <c r="CLD908" s="2201"/>
      <c r="CLE908" s="2201"/>
      <c r="CLF908" s="2201"/>
      <c r="CLG908" s="2201"/>
      <c r="CLH908" s="2201"/>
      <c r="CLI908" s="2201"/>
      <c r="CLJ908" s="2201"/>
      <c r="CLK908" s="2201"/>
      <c r="CLL908" s="2201"/>
      <c r="CLM908" s="2201"/>
      <c r="CLN908" s="2201"/>
      <c r="CLO908" s="2201"/>
      <c r="CLP908" s="2201"/>
      <c r="CLQ908" s="2201"/>
      <c r="CLR908" s="2201"/>
      <c r="CLS908" s="2201"/>
      <c r="CLT908" s="2201"/>
      <c r="CLU908" s="2201"/>
      <c r="CLV908" s="2201"/>
      <c r="CLW908" s="2201"/>
      <c r="CLX908" s="2201"/>
      <c r="CLY908" s="2201"/>
      <c r="CLZ908" s="2201"/>
      <c r="CMA908" s="2201"/>
      <c r="CMB908" s="2201"/>
      <c r="CMC908" s="2201"/>
      <c r="CMD908" s="2201"/>
      <c r="CME908" s="2201"/>
      <c r="CMF908" s="2201"/>
      <c r="CMG908" s="2201"/>
      <c r="CMH908" s="2201"/>
      <c r="CMI908" s="2201"/>
      <c r="CMJ908" s="2201"/>
      <c r="CMK908" s="2201"/>
      <c r="CML908" s="2201"/>
      <c r="CMM908" s="2201"/>
      <c r="CMN908" s="2201"/>
      <c r="CMO908" s="2201"/>
      <c r="CMP908" s="2201"/>
      <c r="CMQ908" s="2201"/>
      <c r="CMR908" s="2201"/>
      <c r="CMS908" s="2201"/>
      <c r="CMT908" s="2201"/>
      <c r="CMU908" s="2201"/>
      <c r="CMV908" s="2201"/>
      <c r="CMW908" s="2201"/>
      <c r="CMX908" s="2201"/>
      <c r="CMY908" s="2201"/>
      <c r="CMZ908" s="2201"/>
      <c r="CNA908" s="2201"/>
      <c r="CNB908" s="2201"/>
      <c r="CNC908" s="2201"/>
      <c r="CND908" s="2201"/>
      <c r="CNE908" s="2201"/>
      <c r="CNF908" s="2201"/>
      <c r="CNG908" s="2201"/>
      <c r="CNH908" s="2201"/>
      <c r="CNI908" s="2201"/>
      <c r="CNJ908" s="2201"/>
      <c r="CNK908" s="2201"/>
      <c r="CNL908" s="2201"/>
      <c r="CNM908" s="2201"/>
      <c r="CNN908" s="2201"/>
      <c r="CNO908" s="2201"/>
      <c r="CNP908" s="2201"/>
      <c r="CNQ908" s="2201"/>
      <c r="CNR908" s="2201"/>
      <c r="CNS908" s="2201"/>
      <c r="CNT908" s="2201"/>
      <c r="CNU908" s="2201"/>
      <c r="CNV908" s="2201"/>
      <c r="CNW908" s="2201"/>
      <c r="CNX908" s="2201"/>
      <c r="CNY908" s="2201"/>
      <c r="CNZ908" s="2201"/>
      <c r="COA908" s="2201"/>
      <c r="COB908" s="2201"/>
      <c r="COC908" s="2201"/>
      <c r="COD908" s="2201"/>
      <c r="COE908" s="2201"/>
      <c r="COF908" s="2201"/>
      <c r="COG908" s="2201"/>
      <c r="COH908" s="2201"/>
      <c r="COI908" s="2201"/>
      <c r="COJ908" s="2201"/>
      <c r="COK908" s="2201"/>
      <c r="COL908" s="2201"/>
      <c r="COM908" s="2201"/>
      <c r="CON908" s="2201"/>
      <c r="COO908" s="2201"/>
      <c r="COP908" s="2201"/>
      <c r="COQ908" s="2201"/>
      <c r="COR908" s="2201"/>
      <c r="COS908" s="2201"/>
      <c r="COT908" s="2201"/>
      <c r="COU908" s="2201"/>
      <c r="COV908" s="2201"/>
      <c r="COW908" s="2201"/>
      <c r="COX908" s="2201"/>
      <c r="COY908" s="2201"/>
      <c r="COZ908" s="2201"/>
      <c r="CPA908" s="2201"/>
      <c r="CPB908" s="2201"/>
      <c r="CPC908" s="2201"/>
      <c r="CPD908" s="2201"/>
      <c r="CPE908" s="2201"/>
      <c r="CPF908" s="2201"/>
      <c r="CPG908" s="2201"/>
      <c r="CPH908" s="2201"/>
      <c r="CPI908" s="2201"/>
      <c r="CPJ908" s="2201"/>
      <c r="CPK908" s="2201"/>
      <c r="CPL908" s="2201"/>
      <c r="CPM908" s="2201"/>
      <c r="CPN908" s="2201"/>
      <c r="CPO908" s="2201"/>
      <c r="CPP908" s="2201"/>
      <c r="CPQ908" s="2201"/>
      <c r="CPR908" s="2201"/>
      <c r="CPS908" s="2201"/>
      <c r="CPT908" s="2201"/>
      <c r="CPU908" s="2201"/>
      <c r="CPV908" s="2201"/>
      <c r="CPW908" s="2201"/>
      <c r="CPX908" s="2201"/>
      <c r="CPY908" s="2201"/>
      <c r="CPZ908" s="2201"/>
      <c r="CQA908" s="2201"/>
      <c r="CQB908" s="2201"/>
      <c r="CQC908" s="2201"/>
      <c r="CQD908" s="2201"/>
      <c r="CQE908" s="2201"/>
      <c r="CQF908" s="2201"/>
      <c r="CQG908" s="2201"/>
      <c r="CQH908" s="2201"/>
      <c r="CQI908" s="2201"/>
      <c r="CQJ908" s="2201"/>
      <c r="CQK908" s="2201"/>
      <c r="CQL908" s="2201"/>
      <c r="CQM908" s="2201"/>
      <c r="CQN908" s="2201"/>
      <c r="CQO908" s="2201"/>
      <c r="CQP908" s="2201"/>
      <c r="CQQ908" s="2201"/>
      <c r="CQR908" s="2201"/>
      <c r="CQS908" s="2201"/>
      <c r="CQT908" s="2201"/>
      <c r="CQU908" s="2201"/>
      <c r="CQV908" s="2201"/>
      <c r="CQW908" s="2201"/>
      <c r="CQX908" s="2201"/>
      <c r="CQY908" s="2201"/>
      <c r="CQZ908" s="2201"/>
      <c r="CRA908" s="2201"/>
      <c r="CRB908" s="2201"/>
      <c r="CRC908" s="2201"/>
      <c r="CRD908" s="2201"/>
      <c r="CRE908" s="2201"/>
      <c r="CRF908" s="2201"/>
      <c r="CRG908" s="2201"/>
      <c r="CRH908" s="2201"/>
      <c r="CRI908" s="2201"/>
      <c r="CRJ908" s="2201"/>
      <c r="CRK908" s="2201"/>
      <c r="CRL908" s="2201"/>
      <c r="CRM908" s="2201"/>
      <c r="CRN908" s="2201"/>
      <c r="CRO908" s="2201"/>
      <c r="CRP908" s="2201"/>
      <c r="CRQ908" s="2201"/>
      <c r="CRR908" s="2201"/>
      <c r="CRS908" s="2201"/>
      <c r="CRT908" s="2201"/>
      <c r="CRU908" s="2201"/>
      <c r="CRV908" s="2201"/>
      <c r="CRW908" s="2201"/>
      <c r="CRX908" s="2201"/>
      <c r="CRY908" s="2201"/>
      <c r="CRZ908" s="2201"/>
      <c r="CSA908" s="2201"/>
      <c r="CSB908" s="2201"/>
      <c r="CSC908" s="2201"/>
      <c r="CSD908" s="2201"/>
      <c r="CSE908" s="2201"/>
      <c r="CSF908" s="2201"/>
      <c r="CSG908" s="2201"/>
      <c r="CSH908" s="2201"/>
      <c r="CSI908" s="2201"/>
      <c r="CSJ908" s="2201"/>
      <c r="CSK908" s="2201"/>
      <c r="CSL908" s="2201"/>
      <c r="CSM908" s="2201"/>
      <c r="CSN908" s="2201"/>
      <c r="CSO908" s="2201"/>
      <c r="CSP908" s="2201"/>
      <c r="CSQ908" s="2201"/>
      <c r="CSR908" s="2201"/>
      <c r="CSS908" s="2201"/>
      <c r="CST908" s="2201"/>
      <c r="CSU908" s="2201"/>
      <c r="CSV908" s="2201"/>
      <c r="CSW908" s="2201"/>
      <c r="CSX908" s="2201"/>
      <c r="CSY908" s="2201"/>
      <c r="CSZ908" s="2201"/>
      <c r="CTA908" s="2201"/>
      <c r="CTB908" s="2201"/>
      <c r="CTC908" s="2201"/>
      <c r="CTD908" s="2201"/>
      <c r="CTE908" s="2201"/>
      <c r="CTF908" s="2201"/>
      <c r="CTG908" s="2201"/>
      <c r="CTH908" s="2201"/>
      <c r="CTI908" s="2201"/>
      <c r="CTJ908" s="2201"/>
      <c r="CTK908" s="2201"/>
      <c r="CTL908" s="2201"/>
      <c r="CTM908" s="2201"/>
      <c r="CTN908" s="2201"/>
      <c r="CTO908" s="2201"/>
      <c r="CTS908" s="2201"/>
      <c r="CTT908" s="2201"/>
      <c r="CTU908" s="2201"/>
      <c r="CTV908" s="2201"/>
      <c r="CTW908" s="2201"/>
      <c r="CTX908" s="2201"/>
      <c r="CTY908" s="2201"/>
      <c r="CTZ908" s="2201"/>
      <c r="CUA908" s="2201"/>
      <c r="CUB908" s="2201"/>
      <c r="CUC908" s="2201"/>
      <c r="CUD908" s="2201"/>
      <c r="CUE908" s="2201"/>
      <c r="CUF908" s="2201"/>
      <c r="CUG908" s="2201"/>
      <c r="CUH908" s="2201"/>
      <c r="CUI908" s="2201"/>
      <c r="CUJ908" s="2201"/>
      <c r="CUK908" s="2201"/>
      <c r="CUL908" s="2201"/>
      <c r="CUM908" s="2201"/>
      <c r="CUN908" s="2201"/>
      <c r="CUO908" s="2201"/>
      <c r="CUP908" s="2201"/>
      <c r="CUQ908" s="2201"/>
      <c r="CUR908" s="2201"/>
      <c r="CUS908" s="2201"/>
      <c r="CUT908" s="2201"/>
      <c r="CUU908" s="2201"/>
      <c r="CUV908" s="2201"/>
      <c r="CUW908" s="2201"/>
      <c r="CUX908" s="2201"/>
      <c r="CUY908" s="2201"/>
      <c r="CUZ908" s="2201"/>
      <c r="CVA908" s="2201"/>
      <c r="CVB908" s="2201"/>
      <c r="CVC908" s="2201"/>
      <c r="CVD908" s="2201"/>
      <c r="CVE908" s="2201"/>
      <c r="CVF908" s="2201"/>
      <c r="CVG908" s="2201"/>
      <c r="CVH908" s="2201"/>
      <c r="CVI908" s="2201"/>
      <c r="CVJ908" s="2201"/>
      <c r="CVK908" s="2201"/>
      <c r="CVL908" s="2201"/>
      <c r="CVM908" s="2201"/>
      <c r="CVN908" s="2201"/>
      <c r="CVO908" s="2201"/>
      <c r="CVP908" s="2201"/>
      <c r="CVQ908" s="2201"/>
      <c r="CVR908" s="2201"/>
      <c r="CVS908" s="2201"/>
      <c r="CVT908" s="2201"/>
      <c r="CVU908" s="2201"/>
      <c r="CVV908" s="2201"/>
      <c r="CVW908" s="2201"/>
      <c r="CVX908" s="2201"/>
      <c r="CVY908" s="2201"/>
      <c r="CVZ908" s="2201"/>
      <c r="CWA908" s="2201"/>
      <c r="CWB908" s="2201"/>
      <c r="CWC908" s="2201"/>
      <c r="CWD908" s="2201"/>
      <c r="CWE908" s="2201"/>
      <c r="CWF908" s="2201"/>
      <c r="CWG908" s="2201"/>
      <c r="CWH908" s="2201"/>
      <c r="CWI908" s="2201"/>
      <c r="CWJ908" s="2201"/>
      <c r="CWK908" s="2201"/>
      <c r="CWL908" s="2201"/>
      <c r="CWM908" s="2201"/>
      <c r="CWN908" s="2201"/>
      <c r="CWO908" s="2201"/>
      <c r="CWP908" s="2201"/>
      <c r="CWQ908" s="2201"/>
      <c r="CWR908" s="2201"/>
      <c r="CWS908" s="2201"/>
      <c r="CWT908" s="2201"/>
      <c r="CWU908" s="2201"/>
      <c r="CWV908" s="2201"/>
      <c r="CWW908" s="2201"/>
      <c r="CWX908" s="2201"/>
      <c r="CWY908" s="2201"/>
      <c r="CWZ908" s="2201"/>
      <c r="CXA908" s="2201"/>
      <c r="CXB908" s="2201"/>
      <c r="CXC908" s="2201"/>
      <c r="CXD908" s="2201"/>
      <c r="CXE908" s="2201"/>
      <c r="CXF908" s="2201"/>
      <c r="CXG908" s="2201"/>
      <c r="CXH908" s="2201"/>
      <c r="CXI908" s="2201"/>
      <c r="CXJ908" s="2201"/>
      <c r="CXK908" s="2201"/>
      <c r="CXL908" s="2201"/>
      <c r="CXM908" s="2201"/>
      <c r="CXN908" s="2201"/>
      <c r="CXO908" s="2201"/>
      <c r="CXP908" s="2201"/>
      <c r="CXQ908" s="2201"/>
      <c r="CXR908" s="2201"/>
      <c r="CXS908" s="2201"/>
      <c r="CXT908" s="2201"/>
      <c r="CXU908" s="2201"/>
      <c r="CXV908" s="2201"/>
      <c r="CXW908" s="2201"/>
      <c r="CXX908" s="2201"/>
      <c r="CXY908" s="2201"/>
      <c r="CXZ908" s="2201"/>
      <c r="CYA908" s="2201"/>
      <c r="CYB908" s="2201"/>
      <c r="CYC908" s="2201"/>
      <c r="CYD908" s="2201"/>
      <c r="CYE908" s="2201"/>
      <c r="CYF908" s="2201"/>
      <c r="CYG908" s="2201"/>
      <c r="CYH908" s="2201"/>
      <c r="CYI908" s="2201"/>
      <c r="CYJ908" s="2201"/>
      <c r="CYK908" s="2201"/>
      <c r="CYL908" s="2201"/>
      <c r="CYM908" s="2201"/>
      <c r="CYN908" s="2201"/>
      <c r="CYO908" s="2201"/>
      <c r="CYP908" s="2201"/>
      <c r="CYQ908" s="2201"/>
      <c r="CYR908" s="2201"/>
      <c r="CYS908" s="2201"/>
      <c r="CYT908" s="2201"/>
      <c r="CYU908" s="2201"/>
      <c r="CYV908" s="2201"/>
      <c r="CYW908" s="2201"/>
      <c r="CYX908" s="2201"/>
      <c r="CYY908" s="2201"/>
      <c r="CYZ908" s="2201"/>
      <c r="CZA908" s="2201"/>
      <c r="CZB908" s="2201"/>
      <c r="CZC908" s="2201"/>
      <c r="CZD908" s="2201"/>
      <c r="CZE908" s="2201"/>
      <c r="CZF908" s="2201"/>
      <c r="CZG908" s="2201"/>
      <c r="CZH908" s="2201"/>
      <c r="CZI908" s="2201"/>
      <c r="CZJ908" s="2201"/>
      <c r="CZK908" s="2201"/>
      <c r="CZL908" s="2201"/>
      <c r="CZM908" s="2201"/>
      <c r="CZN908" s="2201"/>
      <c r="CZO908" s="2201"/>
      <c r="CZP908" s="2201"/>
      <c r="CZQ908" s="2201"/>
      <c r="CZR908" s="2201"/>
      <c r="CZS908" s="2201"/>
      <c r="CZT908" s="2201"/>
      <c r="CZU908" s="2201"/>
      <c r="CZV908" s="2201"/>
      <c r="CZW908" s="2201"/>
      <c r="CZX908" s="2201"/>
      <c r="CZY908" s="2201"/>
      <c r="CZZ908" s="2201"/>
      <c r="DAA908" s="2201"/>
      <c r="DAB908" s="2201"/>
      <c r="DAC908" s="2201"/>
      <c r="DAD908" s="2201"/>
      <c r="DAE908" s="2201"/>
      <c r="DAF908" s="2201"/>
      <c r="DAG908" s="2201"/>
      <c r="DAH908" s="2201"/>
      <c r="DAI908" s="2201"/>
      <c r="DAJ908" s="2201"/>
      <c r="DAK908" s="2201"/>
      <c r="DAL908" s="2201"/>
      <c r="DAM908" s="2201"/>
      <c r="DAN908" s="2201"/>
      <c r="DAO908" s="2201"/>
      <c r="DAP908" s="2201"/>
      <c r="DAQ908" s="2201"/>
      <c r="DAR908" s="2201"/>
      <c r="DAS908" s="2201"/>
      <c r="DAT908" s="2201"/>
      <c r="DAU908" s="2201"/>
      <c r="DAV908" s="2201"/>
      <c r="DAW908" s="2201"/>
      <c r="DAX908" s="2201"/>
      <c r="DAY908" s="2201"/>
      <c r="DAZ908" s="2201"/>
      <c r="DBA908" s="2201"/>
      <c r="DBB908" s="2201"/>
      <c r="DBC908" s="2201"/>
      <c r="DBD908" s="2201"/>
      <c r="DBE908" s="2201"/>
      <c r="DBF908" s="2201"/>
      <c r="DBG908" s="2201"/>
      <c r="DBH908" s="2201"/>
      <c r="DBI908" s="2201"/>
      <c r="DBJ908" s="2201"/>
      <c r="DBK908" s="2201"/>
      <c r="DBL908" s="2201"/>
      <c r="DBM908" s="2201"/>
      <c r="DBN908" s="2201"/>
      <c r="DBO908" s="2201"/>
      <c r="DBP908" s="2201"/>
      <c r="DBQ908" s="2201"/>
      <c r="DBR908" s="2201"/>
      <c r="DBS908" s="2201"/>
      <c r="DBT908" s="2201"/>
      <c r="DBU908" s="2201"/>
      <c r="DBV908" s="2201"/>
      <c r="DBW908" s="2201"/>
      <c r="DBX908" s="2201"/>
      <c r="DBY908" s="2201"/>
      <c r="DBZ908" s="2201"/>
      <c r="DCA908" s="2201"/>
      <c r="DCB908" s="2201"/>
      <c r="DCC908" s="2201"/>
      <c r="DCD908" s="2201"/>
      <c r="DCE908" s="2201"/>
      <c r="DCF908" s="2201"/>
      <c r="DCG908" s="2201"/>
      <c r="DCH908" s="2201"/>
      <c r="DCI908" s="2201"/>
      <c r="DCJ908" s="2201"/>
      <c r="DCK908" s="2201"/>
      <c r="DCL908" s="2201"/>
      <c r="DCM908" s="2201"/>
      <c r="DCN908" s="2201"/>
      <c r="DCO908" s="2201"/>
      <c r="DCP908" s="2201"/>
      <c r="DCQ908" s="2201"/>
      <c r="DCR908" s="2201"/>
      <c r="DCS908" s="2201"/>
      <c r="DCT908" s="2201"/>
      <c r="DCU908" s="2201"/>
      <c r="DCV908" s="2201"/>
      <c r="DCW908" s="2201"/>
      <c r="DCX908" s="2201"/>
      <c r="DCY908" s="2201"/>
      <c r="DCZ908" s="2201"/>
      <c r="DDA908" s="2201"/>
      <c r="DDB908" s="2201"/>
      <c r="DDC908" s="2201"/>
      <c r="DDD908" s="2201"/>
      <c r="DDE908" s="2201"/>
      <c r="DDF908" s="2201"/>
      <c r="DDG908" s="2201"/>
      <c r="DDH908" s="2201"/>
      <c r="DDI908" s="2201"/>
      <c r="DDJ908" s="2201"/>
      <c r="DDK908" s="2201"/>
      <c r="DDO908" s="2201"/>
      <c r="DDP908" s="2201"/>
      <c r="DDQ908" s="2201"/>
      <c r="DDR908" s="2201"/>
      <c r="DDS908" s="2201"/>
      <c r="DDT908" s="2201"/>
      <c r="DDU908" s="2201"/>
      <c r="DDV908" s="2201"/>
      <c r="DDW908" s="2201"/>
      <c r="DDX908" s="2201"/>
      <c r="DDY908" s="2201"/>
      <c r="DDZ908" s="2201"/>
      <c r="DEA908" s="2201"/>
      <c r="DEB908" s="2201"/>
      <c r="DEC908" s="2201"/>
      <c r="DED908" s="2201"/>
      <c r="DEE908" s="2201"/>
      <c r="DEF908" s="2201"/>
      <c r="DEG908" s="2201"/>
      <c r="DEH908" s="2201"/>
      <c r="DEI908" s="2201"/>
      <c r="DEJ908" s="2201"/>
      <c r="DEK908" s="2201"/>
      <c r="DEL908" s="2201"/>
      <c r="DEM908" s="2201"/>
      <c r="DEN908" s="2201"/>
      <c r="DEO908" s="2201"/>
      <c r="DEP908" s="2201"/>
      <c r="DEQ908" s="2201"/>
      <c r="DER908" s="2201"/>
      <c r="DES908" s="2201"/>
      <c r="DET908" s="2201"/>
      <c r="DEU908" s="2201"/>
      <c r="DEV908" s="2201"/>
      <c r="DEW908" s="2201"/>
      <c r="DEX908" s="2201"/>
      <c r="DEY908" s="2201"/>
      <c r="DEZ908" s="2201"/>
      <c r="DFA908" s="2201"/>
      <c r="DFB908" s="2201"/>
      <c r="DFC908" s="2201"/>
      <c r="DFD908" s="2201"/>
      <c r="DFE908" s="2201"/>
      <c r="DFF908" s="2201"/>
      <c r="DFG908" s="2201"/>
      <c r="DFH908" s="2201"/>
      <c r="DFI908" s="2201"/>
      <c r="DFJ908" s="2201"/>
      <c r="DFK908" s="2201"/>
      <c r="DFL908" s="2201"/>
      <c r="DFM908" s="2201"/>
      <c r="DFN908" s="2201"/>
      <c r="DFO908" s="2201"/>
      <c r="DFP908" s="2201"/>
      <c r="DFQ908" s="2201"/>
      <c r="DFR908" s="2201"/>
      <c r="DFS908" s="2201"/>
      <c r="DFT908" s="2201"/>
      <c r="DFU908" s="2201"/>
      <c r="DFV908" s="2201"/>
      <c r="DFW908" s="2201"/>
      <c r="DFX908" s="2201"/>
      <c r="DFY908" s="2201"/>
      <c r="DFZ908" s="2201"/>
      <c r="DGA908" s="2201"/>
      <c r="DGB908" s="2201"/>
      <c r="DGC908" s="2201"/>
      <c r="DGD908" s="2201"/>
      <c r="DGE908" s="2201"/>
      <c r="DGF908" s="2201"/>
      <c r="DGG908" s="2201"/>
      <c r="DGH908" s="2201"/>
      <c r="DGI908" s="2201"/>
      <c r="DGJ908" s="2201"/>
      <c r="DGK908" s="2201"/>
      <c r="DGL908" s="2201"/>
      <c r="DGM908" s="2201"/>
      <c r="DGN908" s="2201"/>
      <c r="DGO908" s="2201"/>
      <c r="DGP908" s="2201"/>
      <c r="DGQ908" s="2201"/>
      <c r="DGR908" s="2201"/>
      <c r="DGS908" s="2201"/>
      <c r="DGT908" s="2201"/>
      <c r="DGU908" s="2201"/>
      <c r="DGV908" s="2201"/>
      <c r="DGW908" s="2201"/>
      <c r="DGX908" s="2201"/>
      <c r="DGY908" s="2201"/>
      <c r="DGZ908" s="2201"/>
      <c r="DHA908" s="2201"/>
      <c r="DHB908" s="2201"/>
      <c r="DHC908" s="2201"/>
      <c r="DHD908" s="2201"/>
      <c r="DHE908" s="2201"/>
      <c r="DHF908" s="2201"/>
      <c r="DHG908" s="2201"/>
      <c r="DHH908" s="2201"/>
      <c r="DHI908" s="2201"/>
      <c r="DHJ908" s="2201"/>
      <c r="DHK908" s="2201"/>
      <c r="DHL908" s="2201"/>
      <c r="DHM908" s="2201"/>
      <c r="DHN908" s="2201"/>
      <c r="DHO908" s="2201"/>
      <c r="DHP908" s="2201"/>
      <c r="DHQ908" s="2201"/>
      <c r="DHR908" s="2201"/>
      <c r="DHS908" s="2201"/>
      <c r="DHT908" s="2201"/>
      <c r="DHU908" s="2201"/>
      <c r="DHV908" s="2201"/>
      <c r="DHW908" s="2201"/>
      <c r="DHX908" s="2201"/>
      <c r="DHY908" s="2201"/>
      <c r="DHZ908" s="2201"/>
      <c r="DIA908" s="2201"/>
      <c r="DIB908" s="2201"/>
      <c r="DIC908" s="2201"/>
      <c r="DID908" s="2201"/>
      <c r="DIE908" s="2201"/>
      <c r="DIF908" s="2201"/>
      <c r="DIG908" s="2201"/>
      <c r="DIH908" s="2201"/>
      <c r="DII908" s="2201"/>
      <c r="DIJ908" s="2201"/>
      <c r="DIK908" s="2201"/>
      <c r="DIL908" s="2201"/>
      <c r="DIM908" s="2201"/>
      <c r="DIN908" s="2201"/>
      <c r="DIO908" s="2201"/>
      <c r="DIP908" s="2201"/>
      <c r="DIQ908" s="2201"/>
      <c r="DIR908" s="2201"/>
      <c r="DIS908" s="2201"/>
      <c r="DIT908" s="2201"/>
      <c r="DIU908" s="2201"/>
      <c r="DIV908" s="2201"/>
      <c r="DIW908" s="2201"/>
      <c r="DIX908" s="2201"/>
      <c r="DIY908" s="2201"/>
      <c r="DIZ908" s="2201"/>
      <c r="DJA908" s="2201"/>
      <c r="DJB908" s="2201"/>
      <c r="DJC908" s="2201"/>
      <c r="DJD908" s="2201"/>
      <c r="DJE908" s="2201"/>
      <c r="DJF908" s="2201"/>
      <c r="DJG908" s="2201"/>
      <c r="DJH908" s="2201"/>
      <c r="DJI908" s="2201"/>
      <c r="DJJ908" s="2201"/>
      <c r="DJK908" s="2201"/>
      <c r="DJL908" s="2201"/>
      <c r="DJM908" s="2201"/>
      <c r="DJN908" s="2201"/>
      <c r="DJO908" s="2201"/>
      <c r="DJP908" s="2201"/>
      <c r="DJQ908" s="2201"/>
      <c r="DJR908" s="2201"/>
      <c r="DJS908" s="2201"/>
      <c r="DJT908" s="2201"/>
      <c r="DJU908" s="2201"/>
      <c r="DJV908" s="2201"/>
      <c r="DJW908" s="2201"/>
      <c r="DJX908" s="2201"/>
      <c r="DJY908" s="2201"/>
      <c r="DJZ908" s="2201"/>
      <c r="DKA908" s="2201"/>
      <c r="DKB908" s="2201"/>
      <c r="DKC908" s="2201"/>
      <c r="DKD908" s="2201"/>
      <c r="DKE908" s="2201"/>
      <c r="DKF908" s="2201"/>
      <c r="DKG908" s="2201"/>
      <c r="DKH908" s="2201"/>
      <c r="DKI908" s="2201"/>
      <c r="DKJ908" s="2201"/>
      <c r="DKK908" s="2201"/>
      <c r="DKL908" s="2201"/>
      <c r="DKM908" s="2201"/>
      <c r="DKN908" s="2201"/>
      <c r="DKO908" s="2201"/>
      <c r="DKP908" s="2201"/>
      <c r="DKQ908" s="2201"/>
      <c r="DKR908" s="2201"/>
      <c r="DKS908" s="2201"/>
      <c r="DKT908" s="2201"/>
      <c r="DKU908" s="2201"/>
      <c r="DKV908" s="2201"/>
      <c r="DKW908" s="2201"/>
      <c r="DKX908" s="2201"/>
      <c r="DKY908" s="2201"/>
      <c r="DKZ908" s="2201"/>
      <c r="DLA908" s="2201"/>
      <c r="DLB908" s="2201"/>
      <c r="DLC908" s="2201"/>
      <c r="DLD908" s="2201"/>
      <c r="DLE908" s="2201"/>
      <c r="DLF908" s="2201"/>
      <c r="DLG908" s="2201"/>
      <c r="DLH908" s="2201"/>
      <c r="DLI908" s="2201"/>
      <c r="DLJ908" s="2201"/>
      <c r="DLK908" s="2201"/>
      <c r="DLL908" s="2201"/>
      <c r="DLM908" s="2201"/>
      <c r="DLN908" s="2201"/>
      <c r="DLO908" s="2201"/>
      <c r="DLP908" s="2201"/>
      <c r="DLQ908" s="2201"/>
      <c r="DLR908" s="2201"/>
      <c r="DLS908" s="2201"/>
      <c r="DLT908" s="2201"/>
      <c r="DLU908" s="2201"/>
      <c r="DLV908" s="2201"/>
      <c r="DLW908" s="2201"/>
      <c r="DLX908" s="2201"/>
      <c r="DLY908" s="2201"/>
      <c r="DLZ908" s="2201"/>
      <c r="DMA908" s="2201"/>
      <c r="DMB908" s="2201"/>
      <c r="DMC908" s="2201"/>
      <c r="DMD908" s="2201"/>
      <c r="DME908" s="2201"/>
      <c r="DMF908" s="2201"/>
      <c r="DMG908" s="2201"/>
      <c r="DMH908" s="2201"/>
      <c r="DMI908" s="2201"/>
      <c r="DMJ908" s="2201"/>
      <c r="DMK908" s="2201"/>
      <c r="DML908" s="2201"/>
      <c r="DMM908" s="2201"/>
      <c r="DMN908" s="2201"/>
      <c r="DMO908" s="2201"/>
      <c r="DMP908" s="2201"/>
      <c r="DMQ908" s="2201"/>
      <c r="DMR908" s="2201"/>
      <c r="DMS908" s="2201"/>
      <c r="DMT908" s="2201"/>
      <c r="DMU908" s="2201"/>
      <c r="DMV908" s="2201"/>
      <c r="DMW908" s="2201"/>
      <c r="DMX908" s="2201"/>
      <c r="DMY908" s="2201"/>
      <c r="DMZ908" s="2201"/>
      <c r="DNA908" s="2201"/>
      <c r="DNB908" s="2201"/>
      <c r="DNC908" s="2201"/>
      <c r="DND908" s="2201"/>
      <c r="DNE908" s="2201"/>
      <c r="DNF908" s="2201"/>
      <c r="DNG908" s="2201"/>
      <c r="DNK908" s="2201"/>
      <c r="DNL908" s="2201"/>
      <c r="DNM908" s="2201"/>
      <c r="DNN908" s="2201"/>
      <c r="DNO908" s="2201"/>
      <c r="DNP908" s="2201"/>
      <c r="DNQ908" s="2201"/>
      <c r="DNR908" s="2201"/>
      <c r="DNS908" s="2201"/>
      <c r="DNT908" s="2201"/>
      <c r="DNU908" s="2201"/>
      <c r="DNV908" s="2201"/>
      <c r="DNW908" s="2201"/>
      <c r="DNX908" s="2201"/>
      <c r="DNY908" s="2201"/>
      <c r="DNZ908" s="2201"/>
      <c r="DOA908" s="2201"/>
      <c r="DOB908" s="2201"/>
      <c r="DOC908" s="2201"/>
      <c r="DOD908" s="2201"/>
      <c r="DOE908" s="2201"/>
      <c r="DOF908" s="2201"/>
      <c r="DOG908" s="2201"/>
      <c r="DOH908" s="2201"/>
      <c r="DOI908" s="2201"/>
      <c r="DOJ908" s="2201"/>
      <c r="DOK908" s="2201"/>
      <c r="DOL908" s="2201"/>
      <c r="DOM908" s="2201"/>
      <c r="DON908" s="2201"/>
      <c r="DOO908" s="2201"/>
      <c r="DOP908" s="2201"/>
      <c r="DOQ908" s="2201"/>
      <c r="DOR908" s="2201"/>
      <c r="DOS908" s="2201"/>
      <c r="DOT908" s="2201"/>
      <c r="DOU908" s="2201"/>
      <c r="DOV908" s="2201"/>
      <c r="DOW908" s="2201"/>
      <c r="DOX908" s="2201"/>
      <c r="DOY908" s="2201"/>
      <c r="DOZ908" s="2201"/>
      <c r="DPA908" s="2201"/>
      <c r="DPB908" s="2201"/>
      <c r="DPC908" s="2201"/>
      <c r="DPD908" s="2201"/>
      <c r="DPE908" s="2201"/>
      <c r="DPF908" s="2201"/>
      <c r="DPG908" s="2201"/>
      <c r="DPH908" s="2201"/>
      <c r="DPI908" s="2201"/>
      <c r="DPJ908" s="2201"/>
      <c r="DPK908" s="2201"/>
      <c r="DPL908" s="2201"/>
      <c r="DPM908" s="2201"/>
      <c r="DPN908" s="2201"/>
      <c r="DPO908" s="2201"/>
      <c r="DPP908" s="2201"/>
      <c r="DPQ908" s="2201"/>
      <c r="DPR908" s="2201"/>
      <c r="DPS908" s="2201"/>
      <c r="DPT908" s="2201"/>
      <c r="DPU908" s="2201"/>
      <c r="DPV908" s="2201"/>
      <c r="DPW908" s="2201"/>
      <c r="DPX908" s="2201"/>
      <c r="DPY908" s="2201"/>
      <c r="DPZ908" s="2201"/>
      <c r="DQA908" s="2201"/>
      <c r="DQB908" s="2201"/>
      <c r="DQC908" s="2201"/>
      <c r="DQD908" s="2201"/>
      <c r="DQE908" s="2201"/>
      <c r="DQF908" s="2201"/>
      <c r="DQG908" s="2201"/>
      <c r="DQH908" s="2201"/>
      <c r="DQI908" s="2201"/>
      <c r="DQJ908" s="2201"/>
      <c r="DQK908" s="2201"/>
      <c r="DQL908" s="2201"/>
      <c r="DQM908" s="2201"/>
      <c r="DQN908" s="2201"/>
      <c r="DQO908" s="2201"/>
      <c r="DQP908" s="2201"/>
      <c r="DQQ908" s="2201"/>
      <c r="DQR908" s="2201"/>
      <c r="DQS908" s="2201"/>
      <c r="DQT908" s="2201"/>
      <c r="DQU908" s="2201"/>
      <c r="DQV908" s="2201"/>
      <c r="DQW908" s="2201"/>
      <c r="DQX908" s="2201"/>
      <c r="DQY908" s="2201"/>
      <c r="DQZ908" s="2201"/>
      <c r="DRA908" s="2201"/>
      <c r="DRB908" s="2201"/>
      <c r="DRC908" s="2201"/>
      <c r="DRD908" s="2201"/>
      <c r="DRE908" s="2201"/>
      <c r="DRF908" s="2201"/>
      <c r="DRG908" s="2201"/>
      <c r="DRH908" s="2201"/>
      <c r="DRI908" s="2201"/>
      <c r="DRJ908" s="2201"/>
      <c r="DRK908" s="2201"/>
      <c r="DRL908" s="2201"/>
      <c r="DRM908" s="2201"/>
      <c r="DRN908" s="2201"/>
      <c r="DRO908" s="2201"/>
      <c r="DRP908" s="2201"/>
      <c r="DRQ908" s="2201"/>
      <c r="DRR908" s="2201"/>
      <c r="DRS908" s="2201"/>
      <c r="DRT908" s="2201"/>
      <c r="DRU908" s="2201"/>
      <c r="DRV908" s="2201"/>
      <c r="DRW908" s="2201"/>
      <c r="DRX908" s="2201"/>
      <c r="DRY908" s="2201"/>
      <c r="DRZ908" s="2201"/>
      <c r="DSA908" s="2201"/>
      <c r="DSB908" s="2201"/>
      <c r="DSC908" s="2201"/>
      <c r="DSD908" s="2201"/>
      <c r="DSE908" s="2201"/>
      <c r="DSF908" s="2201"/>
      <c r="DSG908" s="2201"/>
      <c r="DSH908" s="2201"/>
      <c r="DSI908" s="2201"/>
      <c r="DSJ908" s="2201"/>
      <c r="DSK908" s="2201"/>
      <c r="DSL908" s="2201"/>
      <c r="DSM908" s="2201"/>
      <c r="DSN908" s="2201"/>
      <c r="DSO908" s="2201"/>
      <c r="DSP908" s="2201"/>
      <c r="DSQ908" s="2201"/>
      <c r="DSR908" s="2201"/>
      <c r="DSS908" s="2201"/>
      <c r="DST908" s="2201"/>
      <c r="DSU908" s="2201"/>
      <c r="DSV908" s="2201"/>
      <c r="DSW908" s="2201"/>
      <c r="DSX908" s="2201"/>
      <c r="DSY908" s="2201"/>
      <c r="DSZ908" s="2201"/>
      <c r="DTA908" s="2201"/>
      <c r="DTB908" s="2201"/>
      <c r="DTC908" s="2201"/>
      <c r="DTD908" s="2201"/>
      <c r="DTE908" s="2201"/>
      <c r="DTF908" s="2201"/>
      <c r="DTG908" s="2201"/>
      <c r="DTH908" s="2201"/>
      <c r="DTI908" s="2201"/>
      <c r="DTJ908" s="2201"/>
      <c r="DTK908" s="2201"/>
      <c r="DTL908" s="2201"/>
      <c r="DTM908" s="2201"/>
      <c r="DTN908" s="2201"/>
      <c r="DTO908" s="2201"/>
      <c r="DTP908" s="2201"/>
      <c r="DTQ908" s="2201"/>
      <c r="DTR908" s="2201"/>
      <c r="DTS908" s="2201"/>
      <c r="DTT908" s="2201"/>
      <c r="DTU908" s="2201"/>
      <c r="DTV908" s="2201"/>
      <c r="DTW908" s="2201"/>
      <c r="DTX908" s="2201"/>
      <c r="DTY908" s="2201"/>
      <c r="DTZ908" s="2201"/>
      <c r="DUA908" s="2201"/>
      <c r="DUB908" s="2201"/>
      <c r="DUC908" s="2201"/>
      <c r="DUD908" s="2201"/>
      <c r="DUE908" s="2201"/>
      <c r="DUF908" s="2201"/>
      <c r="DUG908" s="2201"/>
      <c r="DUH908" s="2201"/>
      <c r="DUI908" s="2201"/>
      <c r="DUJ908" s="2201"/>
      <c r="DUK908" s="2201"/>
      <c r="DUL908" s="2201"/>
      <c r="DUM908" s="2201"/>
      <c r="DUN908" s="2201"/>
      <c r="DUO908" s="2201"/>
      <c r="DUP908" s="2201"/>
      <c r="DUQ908" s="2201"/>
      <c r="DUR908" s="2201"/>
      <c r="DUS908" s="2201"/>
      <c r="DUT908" s="2201"/>
      <c r="DUU908" s="2201"/>
      <c r="DUV908" s="2201"/>
      <c r="DUW908" s="2201"/>
      <c r="DUX908" s="2201"/>
      <c r="DUY908" s="2201"/>
      <c r="DUZ908" s="2201"/>
      <c r="DVA908" s="2201"/>
      <c r="DVB908" s="2201"/>
      <c r="DVC908" s="2201"/>
      <c r="DVD908" s="2201"/>
      <c r="DVE908" s="2201"/>
      <c r="DVF908" s="2201"/>
      <c r="DVG908" s="2201"/>
      <c r="DVH908" s="2201"/>
      <c r="DVI908" s="2201"/>
      <c r="DVJ908" s="2201"/>
      <c r="DVK908" s="2201"/>
      <c r="DVL908" s="2201"/>
      <c r="DVM908" s="2201"/>
      <c r="DVN908" s="2201"/>
      <c r="DVO908" s="2201"/>
      <c r="DVP908" s="2201"/>
      <c r="DVQ908" s="2201"/>
      <c r="DVR908" s="2201"/>
      <c r="DVS908" s="2201"/>
      <c r="DVT908" s="2201"/>
      <c r="DVU908" s="2201"/>
      <c r="DVV908" s="2201"/>
      <c r="DVW908" s="2201"/>
      <c r="DVX908" s="2201"/>
      <c r="DVY908" s="2201"/>
      <c r="DVZ908" s="2201"/>
      <c r="DWA908" s="2201"/>
      <c r="DWB908" s="2201"/>
      <c r="DWC908" s="2201"/>
      <c r="DWD908" s="2201"/>
      <c r="DWE908" s="2201"/>
      <c r="DWF908" s="2201"/>
      <c r="DWG908" s="2201"/>
      <c r="DWH908" s="2201"/>
      <c r="DWI908" s="2201"/>
      <c r="DWJ908" s="2201"/>
      <c r="DWK908" s="2201"/>
      <c r="DWL908" s="2201"/>
      <c r="DWM908" s="2201"/>
      <c r="DWN908" s="2201"/>
      <c r="DWO908" s="2201"/>
      <c r="DWP908" s="2201"/>
      <c r="DWQ908" s="2201"/>
      <c r="DWR908" s="2201"/>
      <c r="DWS908" s="2201"/>
      <c r="DWT908" s="2201"/>
      <c r="DWU908" s="2201"/>
      <c r="DWV908" s="2201"/>
      <c r="DWW908" s="2201"/>
      <c r="DWX908" s="2201"/>
      <c r="DWY908" s="2201"/>
      <c r="DWZ908" s="2201"/>
      <c r="DXA908" s="2201"/>
      <c r="DXB908" s="2201"/>
      <c r="DXC908" s="2201"/>
      <c r="DXG908" s="2201"/>
      <c r="DXH908" s="2201"/>
      <c r="DXI908" s="2201"/>
      <c r="DXJ908" s="2201"/>
      <c r="DXK908" s="2201"/>
      <c r="DXL908" s="2201"/>
      <c r="DXM908" s="2201"/>
      <c r="DXN908" s="2201"/>
      <c r="DXO908" s="2201"/>
      <c r="DXP908" s="2201"/>
      <c r="DXQ908" s="2201"/>
      <c r="DXR908" s="2201"/>
      <c r="DXS908" s="2201"/>
      <c r="DXT908" s="2201"/>
      <c r="DXU908" s="2201"/>
      <c r="DXV908" s="2201"/>
      <c r="DXW908" s="2201"/>
      <c r="DXX908" s="2201"/>
      <c r="DXY908" s="2201"/>
      <c r="DXZ908" s="2201"/>
      <c r="DYA908" s="2201"/>
      <c r="DYB908" s="2201"/>
      <c r="DYC908" s="2201"/>
      <c r="DYD908" s="2201"/>
      <c r="DYE908" s="2201"/>
      <c r="DYF908" s="2201"/>
      <c r="DYG908" s="2201"/>
      <c r="DYH908" s="2201"/>
      <c r="DYI908" s="2201"/>
      <c r="DYJ908" s="2201"/>
      <c r="DYK908" s="2201"/>
      <c r="DYL908" s="2201"/>
      <c r="DYM908" s="2201"/>
      <c r="DYN908" s="2201"/>
      <c r="DYO908" s="2201"/>
      <c r="DYP908" s="2201"/>
      <c r="DYQ908" s="2201"/>
      <c r="DYR908" s="2201"/>
      <c r="DYS908" s="2201"/>
      <c r="DYT908" s="2201"/>
      <c r="DYU908" s="2201"/>
      <c r="DYV908" s="2201"/>
      <c r="DYW908" s="2201"/>
      <c r="DYX908" s="2201"/>
      <c r="DYY908" s="2201"/>
      <c r="DYZ908" s="2201"/>
      <c r="DZA908" s="2201"/>
      <c r="DZB908" s="2201"/>
      <c r="DZC908" s="2201"/>
      <c r="DZD908" s="2201"/>
      <c r="DZE908" s="2201"/>
      <c r="DZF908" s="2201"/>
      <c r="DZG908" s="2201"/>
      <c r="DZH908" s="2201"/>
      <c r="DZI908" s="2201"/>
      <c r="DZJ908" s="2201"/>
      <c r="DZK908" s="2201"/>
      <c r="DZL908" s="2201"/>
      <c r="DZM908" s="2201"/>
      <c r="DZN908" s="2201"/>
      <c r="DZO908" s="2201"/>
      <c r="DZP908" s="2201"/>
      <c r="DZQ908" s="2201"/>
      <c r="DZR908" s="2201"/>
      <c r="DZS908" s="2201"/>
      <c r="DZT908" s="2201"/>
      <c r="DZU908" s="2201"/>
      <c r="DZV908" s="2201"/>
      <c r="DZW908" s="2201"/>
      <c r="DZX908" s="2201"/>
      <c r="DZY908" s="2201"/>
      <c r="DZZ908" s="2201"/>
      <c r="EAA908" s="2201"/>
      <c r="EAB908" s="2201"/>
      <c r="EAC908" s="2201"/>
      <c r="EAD908" s="2201"/>
      <c r="EAE908" s="2201"/>
      <c r="EAF908" s="2201"/>
      <c r="EAG908" s="2201"/>
      <c r="EAH908" s="2201"/>
      <c r="EAI908" s="2201"/>
      <c r="EAJ908" s="2201"/>
      <c r="EAK908" s="2201"/>
      <c r="EAL908" s="2201"/>
      <c r="EAM908" s="2201"/>
      <c r="EAN908" s="2201"/>
      <c r="EAO908" s="2201"/>
      <c r="EAP908" s="2201"/>
      <c r="EAQ908" s="2201"/>
      <c r="EAR908" s="2201"/>
      <c r="EAS908" s="2201"/>
      <c r="EAT908" s="2201"/>
      <c r="EAU908" s="2201"/>
      <c r="EAV908" s="2201"/>
      <c r="EAW908" s="2201"/>
      <c r="EAX908" s="2201"/>
      <c r="EAY908" s="2201"/>
      <c r="EAZ908" s="2201"/>
      <c r="EBA908" s="2201"/>
      <c r="EBB908" s="2201"/>
      <c r="EBC908" s="2201"/>
      <c r="EBD908" s="2201"/>
      <c r="EBE908" s="2201"/>
      <c r="EBF908" s="2201"/>
      <c r="EBG908" s="2201"/>
      <c r="EBH908" s="2201"/>
      <c r="EBI908" s="2201"/>
      <c r="EBJ908" s="2201"/>
      <c r="EBK908" s="2201"/>
      <c r="EBL908" s="2201"/>
      <c r="EBM908" s="2201"/>
      <c r="EBN908" s="2201"/>
      <c r="EBO908" s="2201"/>
      <c r="EBP908" s="2201"/>
      <c r="EBQ908" s="2201"/>
      <c r="EBR908" s="2201"/>
      <c r="EBS908" s="2201"/>
      <c r="EBT908" s="2201"/>
      <c r="EBU908" s="2201"/>
      <c r="EBV908" s="2201"/>
      <c r="EBW908" s="2201"/>
      <c r="EBX908" s="2201"/>
      <c r="EBY908" s="2201"/>
      <c r="EBZ908" s="2201"/>
      <c r="ECA908" s="2201"/>
      <c r="ECB908" s="2201"/>
      <c r="ECC908" s="2201"/>
      <c r="ECD908" s="2201"/>
      <c r="ECE908" s="2201"/>
      <c r="ECF908" s="2201"/>
      <c r="ECG908" s="2201"/>
      <c r="ECH908" s="2201"/>
      <c r="ECI908" s="2201"/>
      <c r="ECJ908" s="2201"/>
      <c r="ECK908" s="2201"/>
      <c r="ECL908" s="2201"/>
      <c r="ECM908" s="2201"/>
      <c r="ECN908" s="2201"/>
      <c r="ECO908" s="2201"/>
      <c r="ECP908" s="2201"/>
      <c r="ECQ908" s="2201"/>
      <c r="ECR908" s="2201"/>
      <c r="ECS908" s="2201"/>
      <c r="ECT908" s="2201"/>
      <c r="ECU908" s="2201"/>
      <c r="ECV908" s="2201"/>
      <c r="ECW908" s="2201"/>
      <c r="ECX908" s="2201"/>
      <c r="ECY908" s="2201"/>
      <c r="ECZ908" s="2201"/>
      <c r="EDA908" s="2201"/>
      <c r="EDB908" s="2201"/>
      <c r="EDC908" s="2201"/>
      <c r="EDD908" s="2201"/>
      <c r="EDE908" s="2201"/>
      <c r="EDF908" s="2201"/>
      <c r="EDG908" s="2201"/>
      <c r="EDH908" s="2201"/>
      <c r="EDI908" s="2201"/>
      <c r="EDJ908" s="2201"/>
      <c r="EDK908" s="2201"/>
      <c r="EDL908" s="2201"/>
      <c r="EDM908" s="2201"/>
      <c r="EDN908" s="2201"/>
      <c r="EDO908" s="2201"/>
      <c r="EDP908" s="2201"/>
      <c r="EDQ908" s="2201"/>
      <c r="EDR908" s="2201"/>
      <c r="EDS908" s="2201"/>
      <c r="EDT908" s="2201"/>
      <c r="EDU908" s="2201"/>
      <c r="EDV908" s="2201"/>
      <c r="EDW908" s="2201"/>
      <c r="EDX908" s="2201"/>
      <c r="EDY908" s="2201"/>
      <c r="EDZ908" s="2201"/>
      <c r="EEA908" s="2201"/>
      <c r="EEB908" s="2201"/>
      <c r="EEC908" s="2201"/>
      <c r="EED908" s="2201"/>
      <c r="EEE908" s="2201"/>
      <c r="EEF908" s="2201"/>
      <c r="EEG908" s="2201"/>
      <c r="EEH908" s="2201"/>
      <c r="EEI908" s="2201"/>
      <c r="EEJ908" s="2201"/>
      <c r="EEK908" s="2201"/>
      <c r="EEL908" s="2201"/>
      <c r="EEM908" s="2201"/>
      <c r="EEN908" s="2201"/>
      <c r="EEO908" s="2201"/>
      <c r="EEP908" s="2201"/>
      <c r="EEQ908" s="2201"/>
      <c r="EER908" s="2201"/>
      <c r="EES908" s="2201"/>
      <c r="EET908" s="2201"/>
      <c r="EEU908" s="2201"/>
      <c r="EEV908" s="2201"/>
      <c r="EEW908" s="2201"/>
      <c r="EEX908" s="2201"/>
      <c r="EEY908" s="2201"/>
      <c r="EEZ908" s="2201"/>
      <c r="EFA908" s="2201"/>
      <c r="EFB908" s="2201"/>
      <c r="EFC908" s="2201"/>
      <c r="EFD908" s="2201"/>
      <c r="EFE908" s="2201"/>
      <c r="EFF908" s="2201"/>
      <c r="EFG908" s="2201"/>
      <c r="EFH908" s="2201"/>
      <c r="EFI908" s="2201"/>
      <c r="EFJ908" s="2201"/>
      <c r="EFK908" s="2201"/>
      <c r="EFL908" s="2201"/>
      <c r="EFM908" s="2201"/>
      <c r="EFN908" s="2201"/>
      <c r="EFO908" s="2201"/>
      <c r="EFP908" s="2201"/>
      <c r="EFQ908" s="2201"/>
      <c r="EFR908" s="2201"/>
      <c r="EFS908" s="2201"/>
      <c r="EFT908" s="2201"/>
      <c r="EFU908" s="2201"/>
      <c r="EFV908" s="2201"/>
      <c r="EFW908" s="2201"/>
      <c r="EFX908" s="2201"/>
      <c r="EFY908" s="2201"/>
      <c r="EFZ908" s="2201"/>
      <c r="EGA908" s="2201"/>
      <c r="EGB908" s="2201"/>
      <c r="EGC908" s="2201"/>
      <c r="EGD908" s="2201"/>
      <c r="EGE908" s="2201"/>
      <c r="EGF908" s="2201"/>
      <c r="EGG908" s="2201"/>
      <c r="EGH908" s="2201"/>
      <c r="EGI908" s="2201"/>
      <c r="EGJ908" s="2201"/>
      <c r="EGK908" s="2201"/>
      <c r="EGL908" s="2201"/>
      <c r="EGM908" s="2201"/>
      <c r="EGN908" s="2201"/>
      <c r="EGO908" s="2201"/>
      <c r="EGP908" s="2201"/>
      <c r="EGQ908" s="2201"/>
      <c r="EGR908" s="2201"/>
      <c r="EGS908" s="2201"/>
      <c r="EGT908" s="2201"/>
      <c r="EGU908" s="2201"/>
      <c r="EGV908" s="2201"/>
      <c r="EGW908" s="2201"/>
      <c r="EGX908" s="2201"/>
      <c r="EGY908" s="2201"/>
      <c r="EHC908" s="2201"/>
      <c r="EHD908" s="2201"/>
      <c r="EHE908" s="2201"/>
      <c r="EHF908" s="2201"/>
      <c r="EHG908" s="2201"/>
      <c r="EHH908" s="2201"/>
      <c r="EHI908" s="2201"/>
      <c r="EHJ908" s="2201"/>
      <c r="EHK908" s="2201"/>
      <c r="EHL908" s="2201"/>
      <c r="EHM908" s="2201"/>
      <c r="EHN908" s="2201"/>
      <c r="EHO908" s="2201"/>
      <c r="EHP908" s="2201"/>
      <c r="EHQ908" s="2201"/>
      <c r="EHR908" s="2201"/>
      <c r="EHS908" s="2201"/>
      <c r="EHT908" s="2201"/>
      <c r="EHU908" s="2201"/>
      <c r="EHV908" s="2201"/>
      <c r="EHW908" s="2201"/>
      <c r="EHX908" s="2201"/>
      <c r="EHY908" s="2201"/>
      <c r="EHZ908" s="2201"/>
      <c r="EIA908" s="2201"/>
      <c r="EIB908" s="2201"/>
      <c r="EIC908" s="2201"/>
      <c r="EID908" s="2201"/>
      <c r="EIE908" s="2201"/>
      <c r="EIF908" s="2201"/>
      <c r="EIG908" s="2201"/>
      <c r="EIH908" s="2201"/>
      <c r="EII908" s="2201"/>
      <c r="EIJ908" s="2201"/>
      <c r="EIK908" s="2201"/>
      <c r="EIL908" s="2201"/>
      <c r="EIM908" s="2201"/>
      <c r="EIN908" s="2201"/>
      <c r="EIO908" s="2201"/>
      <c r="EIP908" s="2201"/>
      <c r="EIQ908" s="2201"/>
      <c r="EIR908" s="2201"/>
      <c r="EIS908" s="2201"/>
      <c r="EIT908" s="2201"/>
      <c r="EIU908" s="2201"/>
      <c r="EIV908" s="2201"/>
      <c r="EIW908" s="2201"/>
      <c r="EIX908" s="2201"/>
      <c r="EIY908" s="2201"/>
      <c r="EIZ908" s="2201"/>
      <c r="EJA908" s="2201"/>
      <c r="EJB908" s="2201"/>
      <c r="EJC908" s="2201"/>
      <c r="EJD908" s="2201"/>
      <c r="EJE908" s="2201"/>
      <c r="EJF908" s="2201"/>
      <c r="EJG908" s="2201"/>
      <c r="EJH908" s="2201"/>
      <c r="EJI908" s="2201"/>
      <c r="EJJ908" s="2201"/>
      <c r="EJK908" s="2201"/>
      <c r="EJL908" s="2201"/>
      <c r="EJM908" s="2201"/>
      <c r="EJN908" s="2201"/>
      <c r="EJO908" s="2201"/>
      <c r="EJP908" s="2201"/>
      <c r="EJQ908" s="2201"/>
      <c r="EJR908" s="2201"/>
      <c r="EJS908" s="2201"/>
      <c r="EJT908" s="2201"/>
      <c r="EJU908" s="2201"/>
      <c r="EJV908" s="2201"/>
      <c r="EJW908" s="2201"/>
      <c r="EJX908" s="2201"/>
      <c r="EJY908" s="2201"/>
      <c r="EJZ908" s="2201"/>
      <c r="EKA908" s="2201"/>
      <c r="EKB908" s="2201"/>
      <c r="EKC908" s="2201"/>
      <c r="EKD908" s="2201"/>
      <c r="EKE908" s="2201"/>
      <c r="EKF908" s="2201"/>
      <c r="EKG908" s="2201"/>
      <c r="EKH908" s="2201"/>
      <c r="EKI908" s="2201"/>
      <c r="EKJ908" s="2201"/>
      <c r="EKK908" s="2201"/>
      <c r="EKL908" s="2201"/>
      <c r="EKM908" s="2201"/>
      <c r="EKN908" s="2201"/>
      <c r="EKO908" s="2201"/>
      <c r="EKP908" s="2201"/>
      <c r="EKQ908" s="2201"/>
      <c r="EKR908" s="2201"/>
      <c r="EKS908" s="2201"/>
      <c r="EKT908" s="2201"/>
      <c r="EKU908" s="2201"/>
      <c r="EKV908" s="2201"/>
      <c r="EKW908" s="2201"/>
      <c r="EKX908" s="2201"/>
      <c r="EKY908" s="2201"/>
      <c r="EKZ908" s="2201"/>
      <c r="ELA908" s="2201"/>
      <c r="ELB908" s="2201"/>
      <c r="ELC908" s="2201"/>
      <c r="ELD908" s="2201"/>
      <c r="ELE908" s="2201"/>
      <c r="ELF908" s="2201"/>
      <c r="ELG908" s="2201"/>
      <c r="ELH908" s="2201"/>
      <c r="ELI908" s="2201"/>
      <c r="ELJ908" s="2201"/>
      <c r="ELK908" s="2201"/>
      <c r="ELL908" s="2201"/>
      <c r="ELM908" s="2201"/>
      <c r="ELN908" s="2201"/>
      <c r="ELO908" s="2201"/>
      <c r="ELP908" s="2201"/>
      <c r="ELQ908" s="2201"/>
      <c r="ELR908" s="2201"/>
      <c r="ELS908" s="2201"/>
      <c r="ELT908" s="2201"/>
      <c r="ELU908" s="2201"/>
      <c r="ELV908" s="2201"/>
      <c r="ELW908" s="2201"/>
      <c r="ELX908" s="2201"/>
      <c r="ELY908" s="2201"/>
      <c r="ELZ908" s="2201"/>
      <c r="EMA908" s="2201"/>
      <c r="EMB908" s="2201"/>
      <c r="EMC908" s="2201"/>
      <c r="EMD908" s="2201"/>
      <c r="EME908" s="2201"/>
      <c r="EMF908" s="2201"/>
      <c r="EMG908" s="2201"/>
      <c r="EMH908" s="2201"/>
      <c r="EMI908" s="2201"/>
      <c r="EMJ908" s="2201"/>
      <c r="EMK908" s="2201"/>
      <c r="EML908" s="2201"/>
      <c r="EMM908" s="2201"/>
      <c r="EMN908" s="2201"/>
      <c r="EMO908" s="2201"/>
      <c r="EMP908" s="2201"/>
      <c r="EMQ908" s="2201"/>
      <c r="EMR908" s="2201"/>
      <c r="EMS908" s="2201"/>
      <c r="EMT908" s="2201"/>
      <c r="EMU908" s="2201"/>
      <c r="EMV908" s="2201"/>
      <c r="EMW908" s="2201"/>
      <c r="EMX908" s="2201"/>
      <c r="EMY908" s="2201"/>
      <c r="EMZ908" s="2201"/>
      <c r="ENA908" s="2201"/>
      <c r="ENB908" s="2201"/>
      <c r="ENC908" s="2201"/>
      <c r="END908" s="2201"/>
      <c r="ENE908" s="2201"/>
      <c r="ENF908" s="2201"/>
      <c r="ENG908" s="2201"/>
      <c r="ENH908" s="2201"/>
      <c r="ENI908" s="2201"/>
      <c r="ENJ908" s="2201"/>
      <c r="ENK908" s="2201"/>
      <c r="ENL908" s="2201"/>
      <c r="ENM908" s="2201"/>
      <c r="ENN908" s="2201"/>
      <c r="ENO908" s="2201"/>
      <c r="ENP908" s="2201"/>
      <c r="ENQ908" s="2201"/>
      <c r="ENR908" s="2201"/>
      <c r="ENS908" s="2201"/>
      <c r="ENT908" s="2201"/>
      <c r="ENU908" s="2201"/>
      <c r="ENV908" s="2201"/>
      <c r="ENW908" s="2201"/>
      <c r="ENX908" s="2201"/>
      <c r="ENY908" s="2201"/>
      <c r="ENZ908" s="2201"/>
      <c r="EOA908" s="2201"/>
      <c r="EOB908" s="2201"/>
      <c r="EOC908" s="2201"/>
      <c r="EOD908" s="2201"/>
      <c r="EOE908" s="2201"/>
      <c r="EOF908" s="2201"/>
      <c r="EOG908" s="2201"/>
      <c r="EOH908" s="2201"/>
      <c r="EOI908" s="2201"/>
      <c r="EOJ908" s="2201"/>
      <c r="EOK908" s="2201"/>
      <c r="EOL908" s="2201"/>
      <c r="EOM908" s="2201"/>
      <c r="EON908" s="2201"/>
      <c r="EOO908" s="2201"/>
      <c r="EOP908" s="2201"/>
      <c r="EOQ908" s="2201"/>
      <c r="EOR908" s="2201"/>
      <c r="EOS908" s="2201"/>
      <c r="EOT908" s="2201"/>
      <c r="EOU908" s="2201"/>
      <c r="EOV908" s="2201"/>
      <c r="EOW908" s="2201"/>
      <c r="EOX908" s="2201"/>
      <c r="EOY908" s="2201"/>
      <c r="EOZ908" s="2201"/>
      <c r="EPA908" s="2201"/>
      <c r="EPB908" s="2201"/>
      <c r="EPC908" s="2201"/>
      <c r="EPD908" s="2201"/>
      <c r="EPE908" s="2201"/>
      <c r="EPF908" s="2201"/>
      <c r="EPG908" s="2201"/>
      <c r="EPH908" s="2201"/>
      <c r="EPI908" s="2201"/>
      <c r="EPJ908" s="2201"/>
      <c r="EPK908" s="2201"/>
      <c r="EPL908" s="2201"/>
      <c r="EPM908" s="2201"/>
      <c r="EPN908" s="2201"/>
      <c r="EPO908" s="2201"/>
      <c r="EPP908" s="2201"/>
      <c r="EPQ908" s="2201"/>
      <c r="EPR908" s="2201"/>
      <c r="EPS908" s="2201"/>
      <c r="EPT908" s="2201"/>
      <c r="EPU908" s="2201"/>
      <c r="EPV908" s="2201"/>
      <c r="EPW908" s="2201"/>
      <c r="EPX908" s="2201"/>
      <c r="EPY908" s="2201"/>
      <c r="EPZ908" s="2201"/>
      <c r="EQA908" s="2201"/>
      <c r="EQB908" s="2201"/>
      <c r="EQC908" s="2201"/>
      <c r="EQD908" s="2201"/>
      <c r="EQE908" s="2201"/>
      <c r="EQF908" s="2201"/>
      <c r="EQG908" s="2201"/>
      <c r="EQH908" s="2201"/>
      <c r="EQI908" s="2201"/>
      <c r="EQJ908" s="2201"/>
      <c r="EQK908" s="2201"/>
      <c r="EQL908" s="2201"/>
      <c r="EQM908" s="2201"/>
      <c r="EQN908" s="2201"/>
      <c r="EQO908" s="2201"/>
      <c r="EQP908" s="2201"/>
      <c r="EQQ908" s="2201"/>
      <c r="EQR908" s="2201"/>
      <c r="EQS908" s="2201"/>
      <c r="EQT908" s="2201"/>
      <c r="EQU908" s="2201"/>
      <c r="EQY908" s="2201"/>
      <c r="EQZ908" s="2201"/>
      <c r="ERA908" s="2201"/>
      <c r="ERB908" s="2201"/>
      <c r="ERC908" s="2201"/>
      <c r="ERD908" s="2201"/>
      <c r="ERE908" s="2201"/>
      <c r="ERF908" s="2201"/>
      <c r="ERG908" s="2201"/>
      <c r="ERH908" s="2201"/>
      <c r="ERI908" s="2201"/>
      <c r="ERJ908" s="2201"/>
      <c r="ERK908" s="2201"/>
      <c r="ERL908" s="2201"/>
      <c r="ERM908" s="2201"/>
      <c r="ERN908" s="2201"/>
      <c r="ERO908" s="2201"/>
      <c r="ERP908" s="2201"/>
      <c r="ERQ908" s="2201"/>
      <c r="ERR908" s="2201"/>
      <c r="ERS908" s="2201"/>
      <c r="ERT908" s="2201"/>
      <c r="ERU908" s="2201"/>
      <c r="ERV908" s="2201"/>
      <c r="ERW908" s="2201"/>
      <c r="ERX908" s="2201"/>
      <c r="ERY908" s="2201"/>
      <c r="ERZ908" s="2201"/>
      <c r="ESA908" s="2201"/>
      <c r="ESB908" s="2201"/>
      <c r="ESC908" s="2201"/>
      <c r="ESD908" s="2201"/>
      <c r="ESE908" s="2201"/>
      <c r="ESF908" s="2201"/>
      <c r="ESG908" s="2201"/>
      <c r="ESH908" s="2201"/>
      <c r="ESI908" s="2201"/>
      <c r="ESJ908" s="2201"/>
      <c r="ESK908" s="2201"/>
      <c r="ESL908" s="2201"/>
      <c r="ESM908" s="2201"/>
      <c r="ESN908" s="2201"/>
      <c r="ESO908" s="2201"/>
      <c r="ESP908" s="2201"/>
      <c r="ESQ908" s="2201"/>
      <c r="ESR908" s="2201"/>
      <c r="ESS908" s="2201"/>
      <c r="EST908" s="2201"/>
      <c r="ESU908" s="2201"/>
      <c r="ESV908" s="2201"/>
      <c r="ESW908" s="2201"/>
      <c r="ESX908" s="2201"/>
      <c r="ESY908" s="2201"/>
      <c r="ESZ908" s="2201"/>
      <c r="ETA908" s="2201"/>
      <c r="ETB908" s="2201"/>
      <c r="ETC908" s="2201"/>
      <c r="ETD908" s="2201"/>
      <c r="ETE908" s="2201"/>
      <c r="ETF908" s="2201"/>
      <c r="ETG908" s="2201"/>
      <c r="ETH908" s="2201"/>
      <c r="ETI908" s="2201"/>
      <c r="ETJ908" s="2201"/>
      <c r="ETK908" s="2201"/>
      <c r="ETL908" s="2201"/>
      <c r="ETM908" s="2201"/>
      <c r="ETN908" s="2201"/>
      <c r="ETO908" s="2201"/>
      <c r="ETP908" s="2201"/>
      <c r="ETQ908" s="2201"/>
      <c r="ETR908" s="2201"/>
      <c r="ETS908" s="2201"/>
      <c r="ETT908" s="2201"/>
      <c r="ETU908" s="2201"/>
      <c r="ETV908" s="2201"/>
      <c r="ETW908" s="2201"/>
      <c r="ETX908" s="2201"/>
      <c r="ETY908" s="2201"/>
      <c r="ETZ908" s="2201"/>
      <c r="EUA908" s="2201"/>
      <c r="EUB908" s="2201"/>
      <c r="EUC908" s="2201"/>
      <c r="EUD908" s="2201"/>
      <c r="EUE908" s="2201"/>
      <c r="EUF908" s="2201"/>
      <c r="EUG908" s="2201"/>
      <c r="EUH908" s="2201"/>
      <c r="EUI908" s="2201"/>
      <c r="EUJ908" s="2201"/>
      <c r="EUK908" s="2201"/>
      <c r="EUL908" s="2201"/>
      <c r="EUM908" s="2201"/>
      <c r="EUN908" s="2201"/>
      <c r="EUO908" s="2201"/>
      <c r="EUP908" s="2201"/>
      <c r="EUQ908" s="2201"/>
      <c r="EUR908" s="2201"/>
      <c r="EUS908" s="2201"/>
      <c r="EUT908" s="2201"/>
      <c r="EUU908" s="2201"/>
      <c r="EUV908" s="2201"/>
      <c r="EUW908" s="2201"/>
      <c r="EUX908" s="2201"/>
      <c r="EUY908" s="2201"/>
      <c r="EUZ908" s="2201"/>
      <c r="EVA908" s="2201"/>
      <c r="EVB908" s="2201"/>
      <c r="EVC908" s="2201"/>
      <c r="EVD908" s="2201"/>
      <c r="EVE908" s="2201"/>
      <c r="EVF908" s="2201"/>
      <c r="EVG908" s="2201"/>
      <c r="EVH908" s="2201"/>
      <c r="EVI908" s="2201"/>
      <c r="EVJ908" s="2201"/>
      <c r="EVK908" s="2201"/>
      <c r="EVL908" s="2201"/>
      <c r="EVM908" s="2201"/>
      <c r="EVN908" s="2201"/>
      <c r="EVO908" s="2201"/>
      <c r="EVP908" s="2201"/>
      <c r="EVQ908" s="2201"/>
      <c r="EVR908" s="2201"/>
      <c r="EVS908" s="2201"/>
      <c r="EVT908" s="2201"/>
      <c r="EVU908" s="2201"/>
      <c r="EVV908" s="2201"/>
      <c r="EVW908" s="2201"/>
      <c r="EVX908" s="2201"/>
      <c r="EVY908" s="2201"/>
      <c r="EVZ908" s="2201"/>
      <c r="EWA908" s="2201"/>
      <c r="EWB908" s="2201"/>
      <c r="EWC908" s="2201"/>
      <c r="EWD908" s="2201"/>
      <c r="EWE908" s="2201"/>
      <c r="EWF908" s="2201"/>
      <c r="EWG908" s="2201"/>
      <c r="EWH908" s="2201"/>
      <c r="EWI908" s="2201"/>
      <c r="EWJ908" s="2201"/>
      <c r="EWK908" s="2201"/>
      <c r="EWL908" s="2201"/>
      <c r="EWM908" s="2201"/>
      <c r="EWN908" s="2201"/>
      <c r="EWO908" s="2201"/>
      <c r="EWP908" s="2201"/>
      <c r="EWQ908" s="2201"/>
      <c r="EWR908" s="2201"/>
      <c r="EWS908" s="2201"/>
      <c r="EWT908" s="2201"/>
      <c r="EWU908" s="2201"/>
      <c r="EWV908" s="2201"/>
      <c r="EWW908" s="2201"/>
      <c r="EWX908" s="2201"/>
      <c r="EWY908" s="2201"/>
      <c r="EWZ908" s="2201"/>
      <c r="EXA908" s="2201"/>
      <c r="EXB908" s="2201"/>
      <c r="EXC908" s="2201"/>
      <c r="EXD908" s="2201"/>
      <c r="EXE908" s="2201"/>
      <c r="EXF908" s="2201"/>
      <c r="EXG908" s="2201"/>
      <c r="EXH908" s="2201"/>
      <c r="EXI908" s="2201"/>
      <c r="EXJ908" s="2201"/>
      <c r="EXK908" s="2201"/>
      <c r="EXL908" s="2201"/>
      <c r="EXM908" s="2201"/>
      <c r="EXN908" s="2201"/>
      <c r="EXO908" s="2201"/>
      <c r="EXP908" s="2201"/>
      <c r="EXQ908" s="2201"/>
      <c r="EXR908" s="2201"/>
      <c r="EXS908" s="2201"/>
      <c r="EXT908" s="2201"/>
      <c r="EXU908" s="2201"/>
      <c r="EXV908" s="2201"/>
      <c r="EXW908" s="2201"/>
      <c r="EXX908" s="2201"/>
      <c r="EXY908" s="2201"/>
      <c r="EXZ908" s="2201"/>
      <c r="EYA908" s="2201"/>
      <c r="EYB908" s="2201"/>
      <c r="EYC908" s="2201"/>
      <c r="EYD908" s="2201"/>
      <c r="EYE908" s="2201"/>
      <c r="EYF908" s="2201"/>
      <c r="EYG908" s="2201"/>
      <c r="EYH908" s="2201"/>
      <c r="EYI908" s="2201"/>
      <c r="EYJ908" s="2201"/>
      <c r="EYK908" s="2201"/>
      <c r="EYL908" s="2201"/>
      <c r="EYM908" s="2201"/>
      <c r="EYN908" s="2201"/>
      <c r="EYO908" s="2201"/>
      <c r="EYP908" s="2201"/>
      <c r="EYQ908" s="2201"/>
      <c r="EYR908" s="2201"/>
      <c r="EYS908" s="2201"/>
      <c r="EYT908" s="2201"/>
      <c r="EYU908" s="2201"/>
      <c r="EYV908" s="2201"/>
      <c r="EYW908" s="2201"/>
      <c r="EYX908" s="2201"/>
      <c r="EYY908" s="2201"/>
      <c r="EYZ908" s="2201"/>
      <c r="EZA908" s="2201"/>
      <c r="EZB908" s="2201"/>
      <c r="EZC908" s="2201"/>
      <c r="EZD908" s="2201"/>
      <c r="EZE908" s="2201"/>
      <c r="EZF908" s="2201"/>
      <c r="EZG908" s="2201"/>
      <c r="EZH908" s="2201"/>
      <c r="EZI908" s="2201"/>
      <c r="EZJ908" s="2201"/>
      <c r="EZK908" s="2201"/>
      <c r="EZL908" s="2201"/>
      <c r="EZM908" s="2201"/>
      <c r="EZN908" s="2201"/>
      <c r="EZO908" s="2201"/>
      <c r="EZP908" s="2201"/>
      <c r="EZQ908" s="2201"/>
      <c r="EZR908" s="2201"/>
      <c r="EZS908" s="2201"/>
      <c r="EZT908" s="2201"/>
      <c r="EZU908" s="2201"/>
      <c r="EZV908" s="2201"/>
      <c r="EZW908" s="2201"/>
      <c r="EZX908" s="2201"/>
      <c r="EZY908" s="2201"/>
      <c r="EZZ908" s="2201"/>
      <c r="FAA908" s="2201"/>
      <c r="FAB908" s="2201"/>
      <c r="FAC908" s="2201"/>
      <c r="FAD908" s="2201"/>
      <c r="FAE908" s="2201"/>
      <c r="FAF908" s="2201"/>
      <c r="FAG908" s="2201"/>
      <c r="FAH908" s="2201"/>
      <c r="FAI908" s="2201"/>
      <c r="FAJ908" s="2201"/>
      <c r="FAK908" s="2201"/>
      <c r="FAL908" s="2201"/>
      <c r="FAM908" s="2201"/>
      <c r="FAN908" s="2201"/>
      <c r="FAO908" s="2201"/>
      <c r="FAP908" s="2201"/>
      <c r="FAQ908" s="2201"/>
      <c r="FAU908" s="2201"/>
      <c r="FAV908" s="2201"/>
      <c r="FAW908" s="2201"/>
      <c r="FAX908" s="2201"/>
      <c r="FAY908" s="2201"/>
      <c r="FAZ908" s="2201"/>
      <c r="FBA908" s="2201"/>
      <c r="FBB908" s="2201"/>
      <c r="FBC908" s="2201"/>
      <c r="FBD908" s="2201"/>
      <c r="FBE908" s="2201"/>
      <c r="FBF908" s="2201"/>
      <c r="FBG908" s="2201"/>
      <c r="FBH908" s="2201"/>
      <c r="FBI908" s="2201"/>
      <c r="FBJ908" s="2201"/>
      <c r="FBK908" s="2201"/>
      <c r="FBL908" s="2201"/>
      <c r="FBM908" s="2201"/>
      <c r="FBN908" s="2201"/>
      <c r="FBO908" s="2201"/>
      <c r="FBP908" s="2201"/>
      <c r="FBQ908" s="2201"/>
      <c r="FBR908" s="2201"/>
      <c r="FBS908" s="2201"/>
      <c r="FBT908" s="2201"/>
      <c r="FBU908" s="2201"/>
      <c r="FBV908" s="2201"/>
      <c r="FBW908" s="2201"/>
      <c r="FBX908" s="2201"/>
      <c r="FBY908" s="2201"/>
      <c r="FBZ908" s="2201"/>
      <c r="FCA908" s="2201"/>
      <c r="FCB908" s="2201"/>
      <c r="FCC908" s="2201"/>
      <c r="FCD908" s="2201"/>
      <c r="FCE908" s="2201"/>
      <c r="FCF908" s="2201"/>
      <c r="FCG908" s="2201"/>
      <c r="FCH908" s="2201"/>
      <c r="FCI908" s="2201"/>
      <c r="FCJ908" s="2201"/>
      <c r="FCK908" s="2201"/>
      <c r="FCL908" s="2201"/>
      <c r="FCM908" s="2201"/>
      <c r="FCN908" s="2201"/>
      <c r="FCO908" s="2201"/>
      <c r="FCP908" s="2201"/>
      <c r="FCQ908" s="2201"/>
      <c r="FCR908" s="2201"/>
      <c r="FCS908" s="2201"/>
      <c r="FCT908" s="2201"/>
      <c r="FCU908" s="2201"/>
      <c r="FCV908" s="2201"/>
      <c r="FCW908" s="2201"/>
      <c r="FCX908" s="2201"/>
      <c r="FCY908" s="2201"/>
      <c r="FCZ908" s="2201"/>
      <c r="FDA908" s="2201"/>
      <c r="FDB908" s="2201"/>
      <c r="FDC908" s="2201"/>
      <c r="FDD908" s="2201"/>
      <c r="FDE908" s="2201"/>
      <c r="FDF908" s="2201"/>
      <c r="FDG908" s="2201"/>
      <c r="FDH908" s="2201"/>
      <c r="FDI908" s="2201"/>
      <c r="FDJ908" s="2201"/>
      <c r="FDK908" s="2201"/>
      <c r="FDL908" s="2201"/>
      <c r="FDM908" s="2201"/>
      <c r="FDN908" s="2201"/>
      <c r="FDO908" s="2201"/>
      <c r="FDP908" s="2201"/>
      <c r="FDQ908" s="2201"/>
      <c r="FDR908" s="2201"/>
      <c r="FDS908" s="2201"/>
      <c r="FDT908" s="2201"/>
      <c r="FDU908" s="2201"/>
      <c r="FDV908" s="2201"/>
      <c r="FDW908" s="2201"/>
      <c r="FDX908" s="2201"/>
      <c r="FDY908" s="2201"/>
      <c r="FDZ908" s="2201"/>
      <c r="FEA908" s="2201"/>
      <c r="FEB908" s="2201"/>
      <c r="FEC908" s="2201"/>
      <c r="FED908" s="2201"/>
      <c r="FEE908" s="2201"/>
      <c r="FEF908" s="2201"/>
      <c r="FEG908" s="2201"/>
      <c r="FEH908" s="2201"/>
      <c r="FEI908" s="2201"/>
      <c r="FEJ908" s="2201"/>
      <c r="FEK908" s="2201"/>
      <c r="FEL908" s="2201"/>
      <c r="FEM908" s="2201"/>
      <c r="FEN908" s="2201"/>
      <c r="FEO908" s="2201"/>
      <c r="FEP908" s="2201"/>
      <c r="FEQ908" s="2201"/>
      <c r="FER908" s="2201"/>
      <c r="FES908" s="2201"/>
      <c r="FET908" s="2201"/>
      <c r="FEU908" s="2201"/>
      <c r="FEV908" s="2201"/>
      <c r="FEW908" s="2201"/>
      <c r="FEX908" s="2201"/>
      <c r="FEY908" s="2201"/>
      <c r="FEZ908" s="2201"/>
      <c r="FFA908" s="2201"/>
      <c r="FFB908" s="2201"/>
      <c r="FFC908" s="2201"/>
      <c r="FFD908" s="2201"/>
      <c r="FFE908" s="2201"/>
      <c r="FFF908" s="2201"/>
      <c r="FFG908" s="2201"/>
      <c r="FFH908" s="2201"/>
      <c r="FFI908" s="2201"/>
      <c r="FFJ908" s="2201"/>
      <c r="FFK908" s="2201"/>
      <c r="FFL908" s="2201"/>
      <c r="FFM908" s="2201"/>
      <c r="FFN908" s="2201"/>
      <c r="FFO908" s="2201"/>
      <c r="FFP908" s="2201"/>
      <c r="FFQ908" s="2201"/>
      <c r="FFR908" s="2201"/>
      <c r="FFS908" s="2201"/>
      <c r="FFT908" s="2201"/>
      <c r="FFU908" s="2201"/>
      <c r="FFV908" s="2201"/>
      <c r="FFW908" s="2201"/>
      <c r="FFX908" s="2201"/>
      <c r="FFY908" s="2201"/>
      <c r="FFZ908" s="2201"/>
      <c r="FGA908" s="2201"/>
      <c r="FGB908" s="2201"/>
      <c r="FGC908" s="2201"/>
      <c r="FGD908" s="2201"/>
      <c r="FGE908" s="2201"/>
      <c r="FGF908" s="2201"/>
      <c r="FGG908" s="2201"/>
      <c r="FGH908" s="2201"/>
      <c r="FGI908" s="2201"/>
      <c r="FGJ908" s="2201"/>
      <c r="FGK908" s="2201"/>
      <c r="FGL908" s="2201"/>
      <c r="FGM908" s="2201"/>
      <c r="FGN908" s="2201"/>
      <c r="FGO908" s="2201"/>
      <c r="FGP908" s="2201"/>
      <c r="FGQ908" s="2201"/>
      <c r="FGR908" s="2201"/>
      <c r="FGS908" s="2201"/>
      <c r="FGT908" s="2201"/>
      <c r="FGU908" s="2201"/>
      <c r="FGV908" s="2201"/>
      <c r="FGW908" s="2201"/>
      <c r="FGX908" s="2201"/>
      <c r="FGY908" s="2201"/>
      <c r="FGZ908" s="2201"/>
      <c r="FHA908" s="2201"/>
      <c r="FHB908" s="2201"/>
      <c r="FHC908" s="2201"/>
      <c r="FHD908" s="2201"/>
      <c r="FHE908" s="2201"/>
      <c r="FHF908" s="2201"/>
      <c r="FHG908" s="2201"/>
      <c r="FHH908" s="2201"/>
      <c r="FHI908" s="2201"/>
      <c r="FHJ908" s="2201"/>
      <c r="FHK908" s="2201"/>
      <c r="FHL908" s="2201"/>
      <c r="FHM908" s="2201"/>
      <c r="FHN908" s="2201"/>
      <c r="FHO908" s="2201"/>
      <c r="FHP908" s="2201"/>
      <c r="FHQ908" s="2201"/>
      <c r="FHR908" s="2201"/>
      <c r="FHS908" s="2201"/>
      <c r="FHT908" s="2201"/>
      <c r="FHU908" s="2201"/>
      <c r="FHV908" s="2201"/>
      <c r="FHW908" s="2201"/>
      <c r="FHX908" s="2201"/>
      <c r="FHY908" s="2201"/>
      <c r="FHZ908" s="2201"/>
      <c r="FIA908" s="2201"/>
      <c r="FIB908" s="2201"/>
      <c r="FIC908" s="2201"/>
      <c r="FID908" s="2201"/>
      <c r="FIE908" s="2201"/>
      <c r="FIF908" s="2201"/>
      <c r="FIG908" s="2201"/>
      <c r="FIH908" s="2201"/>
      <c r="FII908" s="2201"/>
      <c r="FIJ908" s="2201"/>
      <c r="FIK908" s="2201"/>
      <c r="FIL908" s="2201"/>
      <c r="FIM908" s="2201"/>
      <c r="FIN908" s="2201"/>
      <c r="FIO908" s="2201"/>
      <c r="FIP908" s="2201"/>
      <c r="FIQ908" s="2201"/>
      <c r="FIR908" s="2201"/>
      <c r="FIS908" s="2201"/>
      <c r="FIT908" s="2201"/>
      <c r="FIU908" s="2201"/>
      <c r="FIV908" s="2201"/>
      <c r="FIW908" s="2201"/>
      <c r="FIX908" s="2201"/>
      <c r="FIY908" s="2201"/>
      <c r="FIZ908" s="2201"/>
      <c r="FJA908" s="2201"/>
      <c r="FJB908" s="2201"/>
      <c r="FJC908" s="2201"/>
      <c r="FJD908" s="2201"/>
      <c r="FJE908" s="2201"/>
      <c r="FJF908" s="2201"/>
      <c r="FJG908" s="2201"/>
      <c r="FJH908" s="2201"/>
      <c r="FJI908" s="2201"/>
      <c r="FJJ908" s="2201"/>
      <c r="FJK908" s="2201"/>
      <c r="FJL908" s="2201"/>
      <c r="FJM908" s="2201"/>
      <c r="FJN908" s="2201"/>
      <c r="FJO908" s="2201"/>
      <c r="FJP908" s="2201"/>
      <c r="FJQ908" s="2201"/>
      <c r="FJR908" s="2201"/>
      <c r="FJS908" s="2201"/>
      <c r="FJT908" s="2201"/>
      <c r="FJU908" s="2201"/>
      <c r="FJV908" s="2201"/>
      <c r="FJW908" s="2201"/>
      <c r="FJX908" s="2201"/>
      <c r="FJY908" s="2201"/>
      <c r="FJZ908" s="2201"/>
      <c r="FKA908" s="2201"/>
      <c r="FKB908" s="2201"/>
      <c r="FKC908" s="2201"/>
      <c r="FKD908" s="2201"/>
      <c r="FKE908" s="2201"/>
      <c r="FKF908" s="2201"/>
      <c r="FKG908" s="2201"/>
      <c r="FKH908" s="2201"/>
      <c r="FKI908" s="2201"/>
      <c r="FKJ908" s="2201"/>
      <c r="FKK908" s="2201"/>
      <c r="FKL908" s="2201"/>
      <c r="FKM908" s="2201"/>
      <c r="FKQ908" s="2201"/>
      <c r="FKR908" s="2201"/>
      <c r="FKS908" s="2201"/>
      <c r="FKT908" s="2201"/>
      <c r="FKU908" s="2201"/>
      <c r="FKV908" s="2201"/>
      <c r="FKW908" s="2201"/>
      <c r="FKX908" s="2201"/>
      <c r="FKY908" s="2201"/>
      <c r="FKZ908" s="2201"/>
      <c r="FLA908" s="2201"/>
      <c r="FLB908" s="2201"/>
      <c r="FLC908" s="2201"/>
      <c r="FLD908" s="2201"/>
      <c r="FLE908" s="2201"/>
      <c r="FLF908" s="2201"/>
      <c r="FLG908" s="2201"/>
      <c r="FLH908" s="2201"/>
      <c r="FLI908" s="2201"/>
      <c r="FLJ908" s="2201"/>
      <c r="FLK908" s="2201"/>
      <c r="FLL908" s="2201"/>
      <c r="FLM908" s="2201"/>
      <c r="FLN908" s="2201"/>
      <c r="FLO908" s="2201"/>
      <c r="FLP908" s="2201"/>
      <c r="FLQ908" s="2201"/>
      <c r="FLR908" s="2201"/>
      <c r="FLS908" s="2201"/>
      <c r="FLT908" s="2201"/>
      <c r="FLU908" s="2201"/>
      <c r="FLV908" s="2201"/>
      <c r="FLW908" s="2201"/>
      <c r="FLX908" s="2201"/>
      <c r="FLY908" s="2201"/>
      <c r="FLZ908" s="2201"/>
      <c r="FMA908" s="2201"/>
      <c r="FMB908" s="2201"/>
      <c r="FMC908" s="2201"/>
      <c r="FMD908" s="2201"/>
      <c r="FME908" s="2201"/>
      <c r="FMF908" s="2201"/>
      <c r="FMG908" s="2201"/>
      <c r="FMH908" s="2201"/>
      <c r="FMI908" s="2201"/>
      <c r="FMJ908" s="2201"/>
      <c r="FMK908" s="2201"/>
      <c r="FML908" s="2201"/>
      <c r="FMM908" s="2201"/>
      <c r="FMN908" s="2201"/>
      <c r="FMO908" s="2201"/>
      <c r="FMP908" s="2201"/>
      <c r="FMQ908" s="2201"/>
      <c r="FMR908" s="2201"/>
      <c r="FMS908" s="2201"/>
      <c r="FMT908" s="2201"/>
      <c r="FMU908" s="2201"/>
      <c r="FMV908" s="2201"/>
      <c r="FMW908" s="2201"/>
      <c r="FMX908" s="2201"/>
      <c r="FMY908" s="2201"/>
      <c r="FMZ908" s="2201"/>
      <c r="FNA908" s="2201"/>
      <c r="FNB908" s="2201"/>
      <c r="FNC908" s="2201"/>
      <c r="FND908" s="2201"/>
      <c r="FNE908" s="2201"/>
      <c r="FNF908" s="2201"/>
      <c r="FNG908" s="2201"/>
      <c r="FNH908" s="2201"/>
      <c r="FNI908" s="2201"/>
      <c r="FNJ908" s="2201"/>
      <c r="FNK908" s="2201"/>
      <c r="FNL908" s="2201"/>
      <c r="FNM908" s="2201"/>
      <c r="FNN908" s="2201"/>
      <c r="FNO908" s="2201"/>
      <c r="FNP908" s="2201"/>
      <c r="FNQ908" s="2201"/>
      <c r="FNR908" s="2201"/>
      <c r="FNS908" s="2201"/>
      <c r="FNT908" s="2201"/>
      <c r="FNU908" s="2201"/>
      <c r="FNV908" s="2201"/>
      <c r="FNW908" s="2201"/>
      <c r="FNX908" s="2201"/>
      <c r="FNY908" s="2201"/>
      <c r="FNZ908" s="2201"/>
      <c r="FOA908" s="2201"/>
      <c r="FOB908" s="2201"/>
      <c r="FOC908" s="2201"/>
      <c r="FOD908" s="2201"/>
      <c r="FOE908" s="2201"/>
      <c r="FOF908" s="2201"/>
      <c r="FOG908" s="2201"/>
      <c r="FOH908" s="2201"/>
      <c r="FOI908" s="2201"/>
      <c r="FOJ908" s="2201"/>
      <c r="FOK908" s="2201"/>
      <c r="FOL908" s="2201"/>
      <c r="FOM908" s="2201"/>
      <c r="FON908" s="2201"/>
      <c r="FOO908" s="2201"/>
      <c r="FOP908" s="2201"/>
      <c r="FOQ908" s="2201"/>
      <c r="FOR908" s="2201"/>
      <c r="FOS908" s="2201"/>
      <c r="FOT908" s="2201"/>
      <c r="FOU908" s="2201"/>
      <c r="FOV908" s="2201"/>
      <c r="FOW908" s="2201"/>
      <c r="FOX908" s="2201"/>
      <c r="FOY908" s="2201"/>
      <c r="FOZ908" s="2201"/>
      <c r="FPA908" s="2201"/>
      <c r="FPB908" s="2201"/>
      <c r="FPC908" s="2201"/>
      <c r="FPD908" s="2201"/>
      <c r="FPE908" s="2201"/>
      <c r="FPF908" s="2201"/>
      <c r="FPG908" s="2201"/>
      <c r="FPH908" s="2201"/>
      <c r="FPI908" s="2201"/>
      <c r="FPJ908" s="2201"/>
      <c r="FPK908" s="2201"/>
      <c r="FPL908" s="2201"/>
      <c r="FPM908" s="2201"/>
      <c r="FPN908" s="2201"/>
      <c r="FPO908" s="2201"/>
      <c r="FPP908" s="2201"/>
      <c r="FPQ908" s="2201"/>
      <c r="FPR908" s="2201"/>
      <c r="FPS908" s="2201"/>
      <c r="FPT908" s="2201"/>
      <c r="FPU908" s="2201"/>
      <c r="FPV908" s="2201"/>
      <c r="FPW908" s="2201"/>
      <c r="FPX908" s="2201"/>
      <c r="FPY908" s="2201"/>
      <c r="FPZ908" s="2201"/>
      <c r="FQA908" s="2201"/>
      <c r="FQB908" s="2201"/>
      <c r="FQC908" s="2201"/>
      <c r="FQD908" s="2201"/>
      <c r="FQE908" s="2201"/>
      <c r="FQF908" s="2201"/>
      <c r="FQG908" s="2201"/>
      <c r="FQH908" s="2201"/>
      <c r="FQI908" s="2201"/>
      <c r="FQJ908" s="2201"/>
      <c r="FQK908" s="2201"/>
      <c r="FQL908" s="2201"/>
      <c r="FQM908" s="2201"/>
      <c r="FQN908" s="2201"/>
      <c r="FQO908" s="2201"/>
      <c r="FQP908" s="2201"/>
      <c r="FQQ908" s="2201"/>
      <c r="FQR908" s="2201"/>
      <c r="FQS908" s="2201"/>
      <c r="FQT908" s="2201"/>
      <c r="FQU908" s="2201"/>
      <c r="FQV908" s="2201"/>
      <c r="FQW908" s="2201"/>
      <c r="FQX908" s="2201"/>
      <c r="FQY908" s="2201"/>
      <c r="FQZ908" s="2201"/>
      <c r="FRA908" s="2201"/>
      <c r="FRB908" s="2201"/>
      <c r="FRC908" s="2201"/>
      <c r="FRD908" s="2201"/>
      <c r="FRE908" s="2201"/>
      <c r="FRF908" s="2201"/>
      <c r="FRG908" s="2201"/>
      <c r="FRH908" s="2201"/>
      <c r="FRI908" s="2201"/>
      <c r="FRJ908" s="2201"/>
      <c r="FRK908" s="2201"/>
      <c r="FRL908" s="2201"/>
      <c r="FRM908" s="2201"/>
      <c r="FRN908" s="2201"/>
      <c r="FRO908" s="2201"/>
      <c r="FRP908" s="2201"/>
      <c r="FRQ908" s="2201"/>
      <c r="FRR908" s="2201"/>
      <c r="FRS908" s="2201"/>
      <c r="FRT908" s="2201"/>
      <c r="FRU908" s="2201"/>
      <c r="FRV908" s="2201"/>
      <c r="FRW908" s="2201"/>
      <c r="FRX908" s="2201"/>
      <c r="FRY908" s="2201"/>
      <c r="FRZ908" s="2201"/>
      <c r="FSA908" s="2201"/>
      <c r="FSB908" s="2201"/>
      <c r="FSC908" s="2201"/>
      <c r="FSD908" s="2201"/>
      <c r="FSE908" s="2201"/>
      <c r="FSF908" s="2201"/>
      <c r="FSG908" s="2201"/>
      <c r="FSH908" s="2201"/>
      <c r="FSI908" s="2201"/>
      <c r="FSJ908" s="2201"/>
      <c r="FSK908" s="2201"/>
      <c r="FSL908" s="2201"/>
      <c r="FSM908" s="2201"/>
      <c r="FSN908" s="2201"/>
      <c r="FSO908" s="2201"/>
      <c r="FSP908" s="2201"/>
      <c r="FSQ908" s="2201"/>
      <c r="FSR908" s="2201"/>
      <c r="FSS908" s="2201"/>
      <c r="FST908" s="2201"/>
      <c r="FSU908" s="2201"/>
      <c r="FSV908" s="2201"/>
      <c r="FSW908" s="2201"/>
      <c r="FSX908" s="2201"/>
      <c r="FSY908" s="2201"/>
      <c r="FSZ908" s="2201"/>
      <c r="FTA908" s="2201"/>
      <c r="FTB908" s="2201"/>
      <c r="FTC908" s="2201"/>
      <c r="FTD908" s="2201"/>
      <c r="FTE908" s="2201"/>
      <c r="FTF908" s="2201"/>
      <c r="FTG908" s="2201"/>
      <c r="FTH908" s="2201"/>
      <c r="FTI908" s="2201"/>
      <c r="FTJ908" s="2201"/>
      <c r="FTK908" s="2201"/>
      <c r="FTL908" s="2201"/>
      <c r="FTM908" s="2201"/>
      <c r="FTN908" s="2201"/>
      <c r="FTO908" s="2201"/>
      <c r="FTP908" s="2201"/>
      <c r="FTQ908" s="2201"/>
      <c r="FTR908" s="2201"/>
      <c r="FTS908" s="2201"/>
      <c r="FTT908" s="2201"/>
      <c r="FTU908" s="2201"/>
      <c r="FTV908" s="2201"/>
      <c r="FTW908" s="2201"/>
      <c r="FTX908" s="2201"/>
      <c r="FTY908" s="2201"/>
      <c r="FTZ908" s="2201"/>
      <c r="FUA908" s="2201"/>
      <c r="FUB908" s="2201"/>
      <c r="FUC908" s="2201"/>
      <c r="FUD908" s="2201"/>
      <c r="FUE908" s="2201"/>
      <c r="FUF908" s="2201"/>
      <c r="FUG908" s="2201"/>
      <c r="FUH908" s="2201"/>
      <c r="FUI908" s="2201"/>
      <c r="FUM908" s="2201"/>
      <c r="FUN908" s="2201"/>
      <c r="FUO908" s="2201"/>
      <c r="FUP908" s="2201"/>
      <c r="FUQ908" s="2201"/>
      <c r="FUR908" s="2201"/>
      <c r="FUS908" s="2201"/>
      <c r="FUT908" s="2201"/>
      <c r="FUU908" s="2201"/>
      <c r="FUV908" s="2201"/>
      <c r="FUW908" s="2201"/>
      <c r="FUX908" s="2201"/>
      <c r="FUY908" s="2201"/>
      <c r="FUZ908" s="2201"/>
      <c r="FVA908" s="2201"/>
      <c r="FVB908" s="2201"/>
      <c r="FVC908" s="2201"/>
      <c r="FVD908" s="2201"/>
      <c r="FVE908" s="2201"/>
      <c r="FVF908" s="2201"/>
      <c r="FVG908" s="2201"/>
      <c r="FVH908" s="2201"/>
      <c r="FVI908" s="2201"/>
      <c r="FVJ908" s="2201"/>
      <c r="FVK908" s="2201"/>
      <c r="FVL908" s="2201"/>
      <c r="FVM908" s="2201"/>
      <c r="FVN908" s="2201"/>
      <c r="FVO908" s="2201"/>
      <c r="FVP908" s="2201"/>
      <c r="FVQ908" s="2201"/>
      <c r="FVR908" s="2201"/>
      <c r="FVS908" s="2201"/>
      <c r="FVT908" s="2201"/>
      <c r="FVU908" s="2201"/>
      <c r="FVV908" s="2201"/>
      <c r="FVW908" s="2201"/>
      <c r="FVX908" s="2201"/>
      <c r="FVY908" s="2201"/>
      <c r="FVZ908" s="2201"/>
      <c r="FWA908" s="2201"/>
      <c r="FWB908" s="2201"/>
      <c r="FWC908" s="2201"/>
      <c r="FWD908" s="2201"/>
      <c r="FWE908" s="2201"/>
      <c r="FWF908" s="2201"/>
      <c r="FWG908" s="2201"/>
      <c r="FWH908" s="2201"/>
      <c r="FWI908" s="2201"/>
      <c r="FWJ908" s="2201"/>
      <c r="FWK908" s="2201"/>
      <c r="FWL908" s="2201"/>
      <c r="FWM908" s="2201"/>
      <c r="FWN908" s="2201"/>
      <c r="FWO908" s="2201"/>
      <c r="FWP908" s="2201"/>
      <c r="FWQ908" s="2201"/>
      <c r="FWR908" s="2201"/>
      <c r="FWS908" s="2201"/>
      <c r="FWT908" s="2201"/>
      <c r="FWU908" s="2201"/>
      <c r="FWV908" s="2201"/>
      <c r="FWW908" s="2201"/>
      <c r="FWX908" s="2201"/>
      <c r="FWY908" s="2201"/>
      <c r="FWZ908" s="2201"/>
      <c r="FXA908" s="2201"/>
      <c r="FXB908" s="2201"/>
      <c r="FXC908" s="2201"/>
      <c r="FXD908" s="2201"/>
      <c r="FXE908" s="2201"/>
      <c r="FXF908" s="2201"/>
      <c r="FXG908" s="2201"/>
      <c r="FXH908" s="2201"/>
      <c r="FXI908" s="2201"/>
      <c r="FXJ908" s="2201"/>
      <c r="FXK908" s="2201"/>
      <c r="FXL908" s="2201"/>
      <c r="FXM908" s="2201"/>
      <c r="FXN908" s="2201"/>
      <c r="FXO908" s="2201"/>
      <c r="FXP908" s="2201"/>
      <c r="FXQ908" s="2201"/>
      <c r="FXR908" s="2201"/>
      <c r="FXS908" s="2201"/>
      <c r="FXT908" s="2201"/>
      <c r="FXU908" s="2201"/>
      <c r="FXV908" s="2201"/>
      <c r="FXW908" s="2201"/>
      <c r="FXX908" s="2201"/>
      <c r="FXY908" s="2201"/>
      <c r="FXZ908" s="2201"/>
      <c r="FYA908" s="2201"/>
      <c r="FYB908" s="2201"/>
      <c r="FYC908" s="2201"/>
      <c r="FYD908" s="2201"/>
      <c r="FYE908" s="2201"/>
      <c r="FYF908" s="2201"/>
      <c r="FYG908" s="2201"/>
      <c r="FYH908" s="2201"/>
      <c r="FYI908" s="2201"/>
      <c r="FYJ908" s="2201"/>
      <c r="FYK908" s="2201"/>
      <c r="FYL908" s="2201"/>
      <c r="FYM908" s="2201"/>
      <c r="FYN908" s="2201"/>
      <c r="FYO908" s="2201"/>
      <c r="FYP908" s="2201"/>
      <c r="FYQ908" s="2201"/>
      <c r="FYR908" s="2201"/>
      <c r="FYS908" s="2201"/>
      <c r="FYT908" s="2201"/>
      <c r="FYU908" s="2201"/>
      <c r="FYV908" s="2201"/>
      <c r="FYW908" s="2201"/>
      <c r="FYX908" s="2201"/>
      <c r="FYY908" s="2201"/>
      <c r="FYZ908" s="2201"/>
      <c r="FZA908" s="2201"/>
      <c r="FZB908" s="2201"/>
      <c r="FZC908" s="2201"/>
      <c r="FZD908" s="2201"/>
      <c r="FZE908" s="2201"/>
      <c r="FZF908" s="2201"/>
      <c r="FZG908" s="2201"/>
      <c r="FZH908" s="2201"/>
      <c r="FZI908" s="2201"/>
      <c r="FZJ908" s="2201"/>
      <c r="FZK908" s="2201"/>
      <c r="FZL908" s="2201"/>
      <c r="FZM908" s="2201"/>
      <c r="FZN908" s="2201"/>
      <c r="FZO908" s="2201"/>
      <c r="FZP908" s="2201"/>
      <c r="FZQ908" s="2201"/>
      <c r="FZR908" s="2201"/>
      <c r="FZS908" s="2201"/>
      <c r="FZT908" s="2201"/>
      <c r="FZU908" s="2201"/>
      <c r="FZV908" s="2201"/>
      <c r="FZW908" s="2201"/>
      <c r="FZX908" s="2201"/>
      <c r="FZY908" s="2201"/>
      <c r="FZZ908" s="2201"/>
      <c r="GAA908" s="2201"/>
      <c r="GAB908" s="2201"/>
      <c r="GAC908" s="2201"/>
      <c r="GAD908" s="2201"/>
      <c r="GAE908" s="2201"/>
      <c r="GAF908" s="2201"/>
      <c r="GAG908" s="2201"/>
      <c r="GAH908" s="2201"/>
      <c r="GAI908" s="2201"/>
      <c r="GAJ908" s="2201"/>
      <c r="GAK908" s="2201"/>
      <c r="GAL908" s="2201"/>
      <c r="GAM908" s="2201"/>
      <c r="GAN908" s="2201"/>
      <c r="GAO908" s="2201"/>
      <c r="GAP908" s="2201"/>
      <c r="GAQ908" s="2201"/>
      <c r="GAR908" s="2201"/>
      <c r="GAS908" s="2201"/>
      <c r="GAT908" s="2201"/>
      <c r="GAU908" s="2201"/>
      <c r="GAV908" s="2201"/>
      <c r="GAW908" s="2201"/>
      <c r="GAX908" s="2201"/>
      <c r="GAY908" s="2201"/>
      <c r="GAZ908" s="2201"/>
      <c r="GBA908" s="2201"/>
      <c r="GBB908" s="2201"/>
      <c r="GBC908" s="2201"/>
      <c r="GBD908" s="2201"/>
      <c r="GBE908" s="2201"/>
      <c r="GBF908" s="2201"/>
      <c r="GBG908" s="2201"/>
      <c r="GBH908" s="2201"/>
      <c r="GBI908" s="2201"/>
      <c r="GBJ908" s="2201"/>
      <c r="GBK908" s="2201"/>
      <c r="GBL908" s="2201"/>
      <c r="GBM908" s="2201"/>
      <c r="GBN908" s="2201"/>
      <c r="GBO908" s="2201"/>
      <c r="GBP908" s="2201"/>
      <c r="GBQ908" s="2201"/>
      <c r="GBR908" s="2201"/>
      <c r="GBS908" s="2201"/>
      <c r="GBT908" s="2201"/>
      <c r="GBU908" s="2201"/>
      <c r="GBV908" s="2201"/>
      <c r="GBW908" s="2201"/>
      <c r="GBX908" s="2201"/>
      <c r="GBY908" s="2201"/>
      <c r="GBZ908" s="2201"/>
      <c r="GCA908" s="2201"/>
      <c r="GCB908" s="2201"/>
      <c r="GCC908" s="2201"/>
      <c r="GCD908" s="2201"/>
      <c r="GCE908" s="2201"/>
      <c r="GCF908" s="2201"/>
      <c r="GCG908" s="2201"/>
      <c r="GCH908" s="2201"/>
      <c r="GCI908" s="2201"/>
      <c r="GCJ908" s="2201"/>
      <c r="GCK908" s="2201"/>
      <c r="GCL908" s="2201"/>
      <c r="GCM908" s="2201"/>
      <c r="GCN908" s="2201"/>
      <c r="GCO908" s="2201"/>
      <c r="GCP908" s="2201"/>
      <c r="GCQ908" s="2201"/>
      <c r="GCR908" s="2201"/>
      <c r="GCS908" s="2201"/>
      <c r="GCT908" s="2201"/>
      <c r="GCU908" s="2201"/>
      <c r="GCV908" s="2201"/>
      <c r="GCW908" s="2201"/>
      <c r="GCX908" s="2201"/>
      <c r="GCY908" s="2201"/>
      <c r="GCZ908" s="2201"/>
      <c r="GDA908" s="2201"/>
      <c r="GDB908" s="2201"/>
      <c r="GDC908" s="2201"/>
      <c r="GDD908" s="2201"/>
      <c r="GDE908" s="2201"/>
      <c r="GDF908" s="2201"/>
      <c r="GDG908" s="2201"/>
      <c r="GDH908" s="2201"/>
      <c r="GDI908" s="2201"/>
      <c r="GDJ908" s="2201"/>
      <c r="GDK908" s="2201"/>
      <c r="GDL908" s="2201"/>
      <c r="GDM908" s="2201"/>
      <c r="GDN908" s="2201"/>
      <c r="GDO908" s="2201"/>
      <c r="GDP908" s="2201"/>
      <c r="GDQ908" s="2201"/>
      <c r="GDR908" s="2201"/>
      <c r="GDS908" s="2201"/>
      <c r="GDT908" s="2201"/>
      <c r="GDU908" s="2201"/>
      <c r="GDV908" s="2201"/>
      <c r="GDW908" s="2201"/>
      <c r="GDX908" s="2201"/>
      <c r="GDY908" s="2201"/>
      <c r="GDZ908" s="2201"/>
      <c r="GEA908" s="2201"/>
      <c r="GEB908" s="2201"/>
      <c r="GEC908" s="2201"/>
      <c r="GED908" s="2201"/>
      <c r="GEE908" s="2201"/>
      <c r="GEI908" s="2201"/>
      <c r="GEJ908" s="2201"/>
      <c r="GEK908" s="2201"/>
      <c r="GEL908" s="2201"/>
      <c r="GEM908" s="2201"/>
      <c r="GEN908" s="2201"/>
      <c r="GEO908" s="2201"/>
      <c r="GEP908" s="2201"/>
      <c r="GEQ908" s="2201"/>
      <c r="GER908" s="2201"/>
      <c r="GES908" s="2201"/>
      <c r="GET908" s="2201"/>
      <c r="GEU908" s="2201"/>
      <c r="GEV908" s="2201"/>
      <c r="GEW908" s="2201"/>
      <c r="GEX908" s="2201"/>
      <c r="GEY908" s="2201"/>
      <c r="GEZ908" s="2201"/>
      <c r="GFA908" s="2201"/>
      <c r="GFB908" s="2201"/>
      <c r="GFC908" s="2201"/>
      <c r="GFD908" s="2201"/>
      <c r="GFE908" s="2201"/>
      <c r="GFF908" s="2201"/>
      <c r="GFG908" s="2201"/>
      <c r="GFH908" s="2201"/>
      <c r="GFI908" s="2201"/>
      <c r="GFJ908" s="2201"/>
      <c r="GFK908" s="2201"/>
      <c r="GFL908" s="2201"/>
      <c r="GFM908" s="2201"/>
      <c r="GFN908" s="2201"/>
      <c r="GFO908" s="2201"/>
      <c r="GFP908" s="2201"/>
      <c r="GFQ908" s="2201"/>
      <c r="GFR908" s="2201"/>
      <c r="GFS908" s="2201"/>
      <c r="GFT908" s="2201"/>
      <c r="GFU908" s="2201"/>
      <c r="GFV908" s="2201"/>
      <c r="GFW908" s="2201"/>
      <c r="GFX908" s="2201"/>
      <c r="GFY908" s="2201"/>
      <c r="GFZ908" s="2201"/>
      <c r="GGA908" s="2201"/>
      <c r="GGB908" s="2201"/>
      <c r="GGC908" s="2201"/>
      <c r="GGD908" s="2201"/>
      <c r="GGE908" s="2201"/>
      <c r="GGF908" s="2201"/>
      <c r="GGG908" s="2201"/>
      <c r="GGH908" s="2201"/>
      <c r="GGI908" s="2201"/>
      <c r="GGJ908" s="2201"/>
      <c r="GGK908" s="2201"/>
      <c r="GGL908" s="2201"/>
      <c r="GGM908" s="2201"/>
      <c r="GGN908" s="2201"/>
      <c r="GGO908" s="2201"/>
      <c r="GGP908" s="2201"/>
      <c r="GGQ908" s="2201"/>
      <c r="GGR908" s="2201"/>
      <c r="GGS908" s="2201"/>
      <c r="GGT908" s="2201"/>
      <c r="GGU908" s="2201"/>
      <c r="GGV908" s="2201"/>
      <c r="GGW908" s="2201"/>
      <c r="GGX908" s="2201"/>
      <c r="GGY908" s="2201"/>
      <c r="GGZ908" s="2201"/>
      <c r="GHA908" s="2201"/>
      <c r="GHB908" s="2201"/>
      <c r="GHC908" s="2201"/>
      <c r="GHD908" s="2201"/>
      <c r="GHE908" s="2201"/>
      <c r="GHF908" s="2201"/>
      <c r="GHG908" s="2201"/>
      <c r="GHH908" s="2201"/>
      <c r="GHI908" s="2201"/>
      <c r="GHJ908" s="2201"/>
      <c r="GHK908" s="2201"/>
      <c r="GHL908" s="2201"/>
      <c r="GHM908" s="2201"/>
      <c r="GHN908" s="2201"/>
      <c r="GHO908" s="2201"/>
      <c r="GHP908" s="2201"/>
      <c r="GHQ908" s="2201"/>
      <c r="GHR908" s="2201"/>
      <c r="GHS908" s="2201"/>
      <c r="GHT908" s="2201"/>
      <c r="GHU908" s="2201"/>
      <c r="GHV908" s="2201"/>
      <c r="GHW908" s="2201"/>
      <c r="GHX908" s="2201"/>
      <c r="GHY908" s="2201"/>
      <c r="GHZ908" s="2201"/>
      <c r="GIA908" s="2201"/>
      <c r="GIB908" s="2201"/>
      <c r="GIC908" s="2201"/>
      <c r="GID908" s="2201"/>
      <c r="GIE908" s="2201"/>
      <c r="GIF908" s="2201"/>
      <c r="GIG908" s="2201"/>
      <c r="GIH908" s="2201"/>
      <c r="GII908" s="2201"/>
      <c r="GIJ908" s="2201"/>
      <c r="GIK908" s="2201"/>
      <c r="GIL908" s="2201"/>
      <c r="GIM908" s="2201"/>
      <c r="GIN908" s="2201"/>
      <c r="GIO908" s="2201"/>
      <c r="GIP908" s="2201"/>
      <c r="GIQ908" s="2201"/>
      <c r="GIR908" s="2201"/>
      <c r="GIS908" s="2201"/>
      <c r="GIT908" s="2201"/>
      <c r="GIU908" s="2201"/>
      <c r="GIV908" s="2201"/>
      <c r="GIW908" s="2201"/>
      <c r="GIX908" s="2201"/>
      <c r="GIY908" s="2201"/>
      <c r="GIZ908" s="2201"/>
      <c r="GJA908" s="2201"/>
      <c r="GJB908" s="2201"/>
      <c r="GJC908" s="2201"/>
      <c r="GJD908" s="2201"/>
      <c r="GJE908" s="2201"/>
      <c r="GJF908" s="2201"/>
      <c r="GJG908" s="2201"/>
      <c r="GJH908" s="2201"/>
      <c r="GJI908" s="2201"/>
      <c r="GJJ908" s="2201"/>
      <c r="GJK908" s="2201"/>
      <c r="GJL908" s="2201"/>
      <c r="GJM908" s="2201"/>
      <c r="GJN908" s="2201"/>
      <c r="GJO908" s="2201"/>
      <c r="GJP908" s="2201"/>
      <c r="GJQ908" s="2201"/>
      <c r="GJR908" s="2201"/>
      <c r="GJS908" s="2201"/>
      <c r="GJT908" s="2201"/>
      <c r="GJU908" s="2201"/>
      <c r="GJV908" s="2201"/>
      <c r="GJW908" s="2201"/>
      <c r="GJX908" s="2201"/>
      <c r="GJY908" s="2201"/>
      <c r="GJZ908" s="2201"/>
      <c r="GKA908" s="2201"/>
      <c r="GKB908" s="2201"/>
      <c r="GKC908" s="2201"/>
      <c r="GKD908" s="2201"/>
      <c r="GKE908" s="2201"/>
      <c r="GKF908" s="2201"/>
      <c r="GKG908" s="2201"/>
      <c r="GKH908" s="2201"/>
      <c r="GKI908" s="2201"/>
      <c r="GKJ908" s="2201"/>
      <c r="GKK908" s="2201"/>
      <c r="GKL908" s="2201"/>
      <c r="GKM908" s="2201"/>
      <c r="GKN908" s="2201"/>
      <c r="GKO908" s="2201"/>
      <c r="GKP908" s="2201"/>
      <c r="GKQ908" s="2201"/>
      <c r="GKR908" s="2201"/>
      <c r="GKS908" s="2201"/>
      <c r="GKT908" s="2201"/>
      <c r="GKU908" s="2201"/>
      <c r="GKV908" s="2201"/>
      <c r="GKW908" s="2201"/>
      <c r="GKX908" s="2201"/>
      <c r="GKY908" s="2201"/>
      <c r="GKZ908" s="2201"/>
      <c r="GLA908" s="2201"/>
      <c r="GLB908" s="2201"/>
      <c r="GLC908" s="2201"/>
      <c r="GLD908" s="2201"/>
      <c r="GLE908" s="2201"/>
      <c r="GLF908" s="2201"/>
      <c r="GLG908" s="2201"/>
      <c r="GLH908" s="2201"/>
      <c r="GLI908" s="2201"/>
      <c r="GLJ908" s="2201"/>
      <c r="GLK908" s="2201"/>
      <c r="GLL908" s="2201"/>
      <c r="GLM908" s="2201"/>
      <c r="GLN908" s="2201"/>
      <c r="GLO908" s="2201"/>
      <c r="GLP908" s="2201"/>
      <c r="GLQ908" s="2201"/>
      <c r="GLR908" s="2201"/>
      <c r="GLS908" s="2201"/>
      <c r="GLT908" s="2201"/>
      <c r="GLU908" s="2201"/>
      <c r="GLV908" s="2201"/>
      <c r="GLW908" s="2201"/>
      <c r="GLX908" s="2201"/>
      <c r="GLY908" s="2201"/>
      <c r="GLZ908" s="2201"/>
      <c r="GMA908" s="2201"/>
      <c r="GMB908" s="2201"/>
      <c r="GMC908" s="2201"/>
      <c r="GMD908" s="2201"/>
      <c r="GME908" s="2201"/>
      <c r="GMF908" s="2201"/>
      <c r="GMG908" s="2201"/>
      <c r="GMH908" s="2201"/>
      <c r="GMI908" s="2201"/>
      <c r="GMJ908" s="2201"/>
      <c r="GMK908" s="2201"/>
      <c r="GML908" s="2201"/>
      <c r="GMM908" s="2201"/>
      <c r="GMN908" s="2201"/>
      <c r="GMO908" s="2201"/>
      <c r="GMP908" s="2201"/>
      <c r="GMQ908" s="2201"/>
      <c r="GMR908" s="2201"/>
      <c r="GMS908" s="2201"/>
      <c r="GMT908" s="2201"/>
      <c r="GMU908" s="2201"/>
      <c r="GMV908" s="2201"/>
      <c r="GMW908" s="2201"/>
      <c r="GMX908" s="2201"/>
      <c r="GMY908" s="2201"/>
      <c r="GMZ908" s="2201"/>
      <c r="GNA908" s="2201"/>
      <c r="GNB908" s="2201"/>
      <c r="GNC908" s="2201"/>
      <c r="GND908" s="2201"/>
      <c r="GNE908" s="2201"/>
      <c r="GNF908" s="2201"/>
      <c r="GNG908" s="2201"/>
      <c r="GNH908" s="2201"/>
      <c r="GNI908" s="2201"/>
      <c r="GNJ908" s="2201"/>
      <c r="GNK908" s="2201"/>
      <c r="GNL908" s="2201"/>
      <c r="GNM908" s="2201"/>
      <c r="GNN908" s="2201"/>
      <c r="GNO908" s="2201"/>
      <c r="GNP908" s="2201"/>
      <c r="GNQ908" s="2201"/>
      <c r="GNR908" s="2201"/>
      <c r="GNS908" s="2201"/>
      <c r="GNT908" s="2201"/>
      <c r="GNU908" s="2201"/>
      <c r="GNV908" s="2201"/>
      <c r="GNW908" s="2201"/>
      <c r="GNX908" s="2201"/>
      <c r="GNY908" s="2201"/>
      <c r="GNZ908" s="2201"/>
      <c r="GOA908" s="2201"/>
      <c r="GOE908" s="2201"/>
      <c r="GOF908" s="2201"/>
      <c r="GOG908" s="2201"/>
      <c r="GOH908" s="2201"/>
      <c r="GOI908" s="2201"/>
      <c r="GOJ908" s="2201"/>
      <c r="GOK908" s="2201"/>
      <c r="GOL908" s="2201"/>
      <c r="GOM908" s="2201"/>
      <c r="GON908" s="2201"/>
      <c r="GOO908" s="2201"/>
      <c r="GOP908" s="2201"/>
      <c r="GOQ908" s="2201"/>
      <c r="GOR908" s="2201"/>
      <c r="GOS908" s="2201"/>
      <c r="GOT908" s="2201"/>
      <c r="GOU908" s="2201"/>
      <c r="GOV908" s="2201"/>
      <c r="GOW908" s="2201"/>
      <c r="GOX908" s="2201"/>
      <c r="GOY908" s="2201"/>
      <c r="GOZ908" s="2201"/>
      <c r="GPA908" s="2201"/>
      <c r="GPB908" s="2201"/>
      <c r="GPC908" s="2201"/>
      <c r="GPD908" s="2201"/>
      <c r="GPE908" s="2201"/>
      <c r="GPF908" s="2201"/>
      <c r="GPG908" s="2201"/>
      <c r="GPH908" s="2201"/>
      <c r="GPI908" s="2201"/>
      <c r="GPJ908" s="2201"/>
      <c r="GPK908" s="2201"/>
      <c r="GPL908" s="2201"/>
      <c r="GPM908" s="2201"/>
      <c r="GPN908" s="2201"/>
      <c r="GPO908" s="2201"/>
      <c r="GPP908" s="2201"/>
      <c r="GPQ908" s="2201"/>
      <c r="GPR908" s="2201"/>
      <c r="GPS908" s="2201"/>
      <c r="GPT908" s="2201"/>
      <c r="GPU908" s="2201"/>
      <c r="GPV908" s="2201"/>
      <c r="GPW908" s="2201"/>
      <c r="GPX908" s="2201"/>
      <c r="GPY908" s="2201"/>
      <c r="GPZ908" s="2201"/>
      <c r="GQA908" s="2201"/>
      <c r="GQB908" s="2201"/>
      <c r="GQC908" s="2201"/>
      <c r="GQD908" s="2201"/>
      <c r="GQE908" s="2201"/>
      <c r="GQF908" s="2201"/>
      <c r="GQG908" s="2201"/>
      <c r="GQH908" s="2201"/>
      <c r="GQI908" s="2201"/>
      <c r="GQJ908" s="2201"/>
      <c r="GQK908" s="2201"/>
      <c r="GQL908" s="2201"/>
      <c r="GQM908" s="2201"/>
      <c r="GQN908" s="2201"/>
      <c r="GQO908" s="2201"/>
      <c r="GQP908" s="2201"/>
      <c r="GQQ908" s="2201"/>
      <c r="GQR908" s="2201"/>
      <c r="GQS908" s="2201"/>
      <c r="GQT908" s="2201"/>
      <c r="GQU908" s="2201"/>
      <c r="GQV908" s="2201"/>
      <c r="GQW908" s="2201"/>
      <c r="GQX908" s="2201"/>
      <c r="GQY908" s="2201"/>
      <c r="GQZ908" s="2201"/>
      <c r="GRA908" s="2201"/>
      <c r="GRB908" s="2201"/>
      <c r="GRC908" s="2201"/>
      <c r="GRD908" s="2201"/>
      <c r="GRE908" s="2201"/>
      <c r="GRF908" s="2201"/>
      <c r="GRG908" s="2201"/>
      <c r="GRH908" s="2201"/>
      <c r="GRI908" s="2201"/>
      <c r="GRJ908" s="2201"/>
      <c r="GRK908" s="2201"/>
      <c r="GRL908" s="2201"/>
      <c r="GRM908" s="2201"/>
      <c r="GRN908" s="2201"/>
      <c r="GRO908" s="2201"/>
      <c r="GRP908" s="2201"/>
      <c r="GRQ908" s="2201"/>
      <c r="GRR908" s="2201"/>
      <c r="GRS908" s="2201"/>
      <c r="GRT908" s="2201"/>
      <c r="GRU908" s="2201"/>
      <c r="GRV908" s="2201"/>
      <c r="GRW908" s="2201"/>
      <c r="GRX908" s="2201"/>
      <c r="GRY908" s="2201"/>
      <c r="GRZ908" s="2201"/>
      <c r="GSA908" s="2201"/>
      <c r="GSB908" s="2201"/>
      <c r="GSC908" s="2201"/>
      <c r="GSD908" s="2201"/>
      <c r="GSE908" s="2201"/>
      <c r="GSF908" s="2201"/>
      <c r="GSG908" s="2201"/>
      <c r="GSH908" s="2201"/>
      <c r="GSI908" s="2201"/>
      <c r="GSJ908" s="2201"/>
      <c r="GSK908" s="2201"/>
      <c r="GSL908" s="2201"/>
      <c r="GSM908" s="2201"/>
      <c r="GSN908" s="2201"/>
      <c r="GSO908" s="2201"/>
      <c r="GSP908" s="2201"/>
      <c r="GSQ908" s="2201"/>
      <c r="GSR908" s="2201"/>
      <c r="GSS908" s="2201"/>
      <c r="GST908" s="2201"/>
      <c r="GSU908" s="2201"/>
      <c r="GSV908" s="2201"/>
      <c r="GSW908" s="2201"/>
      <c r="GSX908" s="2201"/>
      <c r="GSY908" s="2201"/>
      <c r="GSZ908" s="2201"/>
      <c r="GTA908" s="2201"/>
      <c r="GTB908" s="2201"/>
      <c r="GTC908" s="2201"/>
      <c r="GTD908" s="2201"/>
      <c r="GTE908" s="2201"/>
      <c r="GTF908" s="2201"/>
      <c r="GTG908" s="2201"/>
      <c r="GTH908" s="2201"/>
      <c r="GTI908" s="2201"/>
      <c r="GTJ908" s="2201"/>
      <c r="GTK908" s="2201"/>
      <c r="GTL908" s="2201"/>
      <c r="GTM908" s="2201"/>
      <c r="GTN908" s="2201"/>
      <c r="GTO908" s="2201"/>
      <c r="GTP908" s="2201"/>
      <c r="GTQ908" s="2201"/>
      <c r="GTR908" s="2201"/>
      <c r="GTS908" s="2201"/>
      <c r="GTT908" s="2201"/>
      <c r="GTU908" s="2201"/>
      <c r="GTV908" s="2201"/>
      <c r="GTW908" s="2201"/>
      <c r="GTX908" s="2201"/>
      <c r="GTY908" s="2201"/>
      <c r="GTZ908" s="2201"/>
      <c r="GUA908" s="2201"/>
      <c r="GUB908" s="2201"/>
      <c r="GUC908" s="2201"/>
      <c r="GUD908" s="2201"/>
      <c r="GUE908" s="2201"/>
      <c r="GUF908" s="2201"/>
      <c r="GUG908" s="2201"/>
      <c r="GUH908" s="2201"/>
      <c r="GUI908" s="2201"/>
      <c r="GUJ908" s="2201"/>
      <c r="GUK908" s="2201"/>
      <c r="GUL908" s="2201"/>
      <c r="GUM908" s="2201"/>
      <c r="GUN908" s="2201"/>
      <c r="GUO908" s="2201"/>
      <c r="GUP908" s="2201"/>
      <c r="GUQ908" s="2201"/>
      <c r="GUR908" s="2201"/>
      <c r="GUS908" s="2201"/>
      <c r="GUT908" s="2201"/>
      <c r="GUU908" s="2201"/>
      <c r="GUV908" s="2201"/>
      <c r="GUW908" s="2201"/>
      <c r="GUX908" s="2201"/>
      <c r="GUY908" s="2201"/>
      <c r="GUZ908" s="2201"/>
      <c r="GVA908" s="2201"/>
      <c r="GVB908" s="2201"/>
      <c r="GVC908" s="2201"/>
      <c r="GVD908" s="2201"/>
      <c r="GVE908" s="2201"/>
      <c r="GVF908" s="2201"/>
      <c r="GVG908" s="2201"/>
      <c r="GVH908" s="2201"/>
      <c r="GVI908" s="2201"/>
      <c r="GVJ908" s="2201"/>
      <c r="GVK908" s="2201"/>
      <c r="GVL908" s="2201"/>
      <c r="GVM908" s="2201"/>
      <c r="GVN908" s="2201"/>
      <c r="GVO908" s="2201"/>
      <c r="GVP908" s="2201"/>
      <c r="GVQ908" s="2201"/>
      <c r="GVR908" s="2201"/>
      <c r="GVS908" s="2201"/>
      <c r="GVT908" s="2201"/>
      <c r="GVU908" s="2201"/>
      <c r="GVV908" s="2201"/>
      <c r="GVW908" s="2201"/>
      <c r="GVX908" s="2201"/>
      <c r="GVY908" s="2201"/>
      <c r="GVZ908" s="2201"/>
      <c r="GWA908" s="2201"/>
      <c r="GWB908" s="2201"/>
      <c r="GWC908" s="2201"/>
      <c r="GWD908" s="2201"/>
      <c r="GWE908" s="2201"/>
      <c r="GWF908" s="2201"/>
      <c r="GWG908" s="2201"/>
      <c r="GWH908" s="2201"/>
      <c r="GWI908" s="2201"/>
      <c r="GWJ908" s="2201"/>
      <c r="GWK908" s="2201"/>
      <c r="GWL908" s="2201"/>
      <c r="GWM908" s="2201"/>
      <c r="GWN908" s="2201"/>
      <c r="GWO908" s="2201"/>
      <c r="GWP908" s="2201"/>
      <c r="GWQ908" s="2201"/>
      <c r="GWR908" s="2201"/>
      <c r="GWS908" s="2201"/>
      <c r="GWT908" s="2201"/>
      <c r="GWU908" s="2201"/>
      <c r="GWV908" s="2201"/>
      <c r="GWW908" s="2201"/>
      <c r="GWX908" s="2201"/>
      <c r="GWY908" s="2201"/>
      <c r="GWZ908" s="2201"/>
      <c r="GXA908" s="2201"/>
      <c r="GXB908" s="2201"/>
      <c r="GXC908" s="2201"/>
      <c r="GXD908" s="2201"/>
      <c r="GXE908" s="2201"/>
      <c r="GXF908" s="2201"/>
      <c r="GXG908" s="2201"/>
      <c r="GXH908" s="2201"/>
      <c r="GXI908" s="2201"/>
      <c r="GXJ908" s="2201"/>
      <c r="GXK908" s="2201"/>
      <c r="GXL908" s="2201"/>
      <c r="GXM908" s="2201"/>
      <c r="GXN908" s="2201"/>
      <c r="GXO908" s="2201"/>
      <c r="GXP908" s="2201"/>
      <c r="GXQ908" s="2201"/>
      <c r="GXR908" s="2201"/>
      <c r="GXS908" s="2201"/>
      <c r="GXT908" s="2201"/>
      <c r="GXU908" s="2201"/>
      <c r="GXV908" s="2201"/>
      <c r="GXW908" s="2201"/>
      <c r="GYA908" s="2201"/>
      <c r="GYB908" s="2201"/>
      <c r="GYC908" s="2201"/>
      <c r="GYD908" s="2201"/>
      <c r="GYE908" s="2201"/>
      <c r="GYF908" s="2201"/>
      <c r="GYG908" s="2201"/>
      <c r="GYH908" s="2201"/>
      <c r="GYI908" s="2201"/>
      <c r="GYJ908" s="2201"/>
      <c r="GYK908" s="2201"/>
      <c r="GYL908" s="2201"/>
      <c r="GYM908" s="2201"/>
      <c r="GYN908" s="2201"/>
      <c r="GYO908" s="2201"/>
      <c r="GYP908" s="2201"/>
      <c r="GYQ908" s="2201"/>
      <c r="GYR908" s="2201"/>
      <c r="GYS908" s="2201"/>
      <c r="GYT908" s="2201"/>
      <c r="GYU908" s="2201"/>
      <c r="GYV908" s="2201"/>
      <c r="GYW908" s="2201"/>
      <c r="GYX908" s="2201"/>
      <c r="GYY908" s="2201"/>
      <c r="GYZ908" s="2201"/>
      <c r="GZA908" s="2201"/>
      <c r="GZB908" s="2201"/>
      <c r="GZC908" s="2201"/>
      <c r="GZD908" s="2201"/>
      <c r="GZE908" s="2201"/>
      <c r="GZF908" s="2201"/>
      <c r="GZG908" s="2201"/>
      <c r="GZH908" s="2201"/>
      <c r="GZI908" s="2201"/>
      <c r="GZJ908" s="2201"/>
      <c r="GZK908" s="2201"/>
      <c r="GZL908" s="2201"/>
      <c r="GZM908" s="2201"/>
      <c r="GZN908" s="2201"/>
      <c r="GZO908" s="2201"/>
      <c r="GZP908" s="2201"/>
      <c r="GZQ908" s="2201"/>
      <c r="GZR908" s="2201"/>
      <c r="GZS908" s="2201"/>
      <c r="GZT908" s="2201"/>
      <c r="GZU908" s="2201"/>
      <c r="GZV908" s="2201"/>
      <c r="GZW908" s="2201"/>
      <c r="GZX908" s="2201"/>
      <c r="GZY908" s="2201"/>
      <c r="GZZ908" s="2201"/>
      <c r="HAA908" s="2201"/>
      <c r="HAB908" s="2201"/>
      <c r="HAC908" s="2201"/>
      <c r="HAD908" s="2201"/>
      <c r="HAE908" s="2201"/>
      <c r="HAF908" s="2201"/>
      <c r="HAG908" s="2201"/>
      <c r="HAH908" s="2201"/>
      <c r="HAI908" s="2201"/>
      <c r="HAJ908" s="2201"/>
      <c r="HAK908" s="2201"/>
      <c r="HAL908" s="2201"/>
      <c r="HAM908" s="2201"/>
      <c r="HAN908" s="2201"/>
      <c r="HAO908" s="2201"/>
      <c r="HAP908" s="2201"/>
      <c r="HAQ908" s="2201"/>
      <c r="HAR908" s="2201"/>
      <c r="HAS908" s="2201"/>
      <c r="HAT908" s="2201"/>
      <c r="HAU908" s="2201"/>
      <c r="HAV908" s="2201"/>
      <c r="HAW908" s="2201"/>
      <c r="HAX908" s="2201"/>
      <c r="HAY908" s="2201"/>
      <c r="HAZ908" s="2201"/>
      <c r="HBA908" s="2201"/>
      <c r="HBB908" s="2201"/>
      <c r="HBC908" s="2201"/>
      <c r="HBD908" s="2201"/>
      <c r="HBE908" s="2201"/>
      <c r="HBF908" s="2201"/>
      <c r="HBG908" s="2201"/>
      <c r="HBH908" s="2201"/>
      <c r="HBI908" s="2201"/>
      <c r="HBJ908" s="2201"/>
      <c r="HBK908" s="2201"/>
      <c r="HBL908" s="2201"/>
      <c r="HBM908" s="2201"/>
      <c r="HBN908" s="2201"/>
      <c r="HBO908" s="2201"/>
      <c r="HBP908" s="2201"/>
      <c r="HBQ908" s="2201"/>
      <c r="HBR908" s="2201"/>
      <c r="HBS908" s="2201"/>
      <c r="HBT908" s="2201"/>
      <c r="HBU908" s="2201"/>
      <c r="HBV908" s="2201"/>
      <c r="HBW908" s="2201"/>
      <c r="HBX908" s="2201"/>
      <c r="HBY908" s="2201"/>
      <c r="HBZ908" s="2201"/>
      <c r="HCA908" s="2201"/>
      <c r="HCB908" s="2201"/>
      <c r="HCC908" s="2201"/>
      <c r="HCD908" s="2201"/>
      <c r="HCE908" s="2201"/>
      <c r="HCF908" s="2201"/>
      <c r="HCG908" s="2201"/>
      <c r="HCH908" s="2201"/>
      <c r="HCI908" s="2201"/>
      <c r="HCJ908" s="2201"/>
      <c r="HCK908" s="2201"/>
      <c r="HCL908" s="2201"/>
      <c r="HCM908" s="2201"/>
      <c r="HCN908" s="2201"/>
      <c r="HCO908" s="2201"/>
      <c r="HCP908" s="2201"/>
      <c r="HCQ908" s="2201"/>
      <c r="HCR908" s="2201"/>
      <c r="HCS908" s="2201"/>
      <c r="HCT908" s="2201"/>
      <c r="HCU908" s="2201"/>
      <c r="HCV908" s="2201"/>
      <c r="HCW908" s="2201"/>
      <c r="HCX908" s="2201"/>
      <c r="HCY908" s="2201"/>
      <c r="HCZ908" s="2201"/>
      <c r="HDA908" s="2201"/>
      <c r="HDB908" s="2201"/>
      <c r="HDC908" s="2201"/>
      <c r="HDD908" s="2201"/>
      <c r="HDE908" s="2201"/>
      <c r="HDF908" s="2201"/>
      <c r="HDG908" s="2201"/>
      <c r="HDH908" s="2201"/>
      <c r="HDI908" s="2201"/>
      <c r="HDJ908" s="2201"/>
      <c r="HDK908" s="2201"/>
      <c r="HDL908" s="2201"/>
      <c r="HDM908" s="2201"/>
      <c r="HDN908" s="2201"/>
      <c r="HDO908" s="2201"/>
      <c r="HDP908" s="2201"/>
      <c r="HDQ908" s="2201"/>
      <c r="HDR908" s="2201"/>
      <c r="HDS908" s="2201"/>
      <c r="HDT908" s="2201"/>
      <c r="HDU908" s="2201"/>
      <c r="HDV908" s="2201"/>
      <c r="HDW908" s="2201"/>
      <c r="HDX908" s="2201"/>
      <c r="HDY908" s="2201"/>
      <c r="HDZ908" s="2201"/>
      <c r="HEA908" s="2201"/>
      <c r="HEB908" s="2201"/>
      <c r="HEC908" s="2201"/>
      <c r="HED908" s="2201"/>
      <c r="HEE908" s="2201"/>
      <c r="HEF908" s="2201"/>
      <c r="HEG908" s="2201"/>
      <c r="HEH908" s="2201"/>
      <c r="HEI908" s="2201"/>
      <c r="HEJ908" s="2201"/>
      <c r="HEK908" s="2201"/>
      <c r="HEL908" s="2201"/>
      <c r="HEM908" s="2201"/>
      <c r="HEN908" s="2201"/>
      <c r="HEO908" s="2201"/>
      <c r="HEP908" s="2201"/>
      <c r="HEQ908" s="2201"/>
      <c r="HER908" s="2201"/>
      <c r="HES908" s="2201"/>
      <c r="HET908" s="2201"/>
      <c r="HEU908" s="2201"/>
      <c r="HEV908" s="2201"/>
      <c r="HEW908" s="2201"/>
      <c r="HEX908" s="2201"/>
      <c r="HEY908" s="2201"/>
      <c r="HEZ908" s="2201"/>
      <c r="HFA908" s="2201"/>
      <c r="HFB908" s="2201"/>
      <c r="HFC908" s="2201"/>
      <c r="HFD908" s="2201"/>
      <c r="HFE908" s="2201"/>
      <c r="HFF908" s="2201"/>
      <c r="HFG908" s="2201"/>
      <c r="HFH908" s="2201"/>
      <c r="HFI908" s="2201"/>
      <c r="HFJ908" s="2201"/>
      <c r="HFK908" s="2201"/>
      <c r="HFL908" s="2201"/>
      <c r="HFM908" s="2201"/>
      <c r="HFN908" s="2201"/>
      <c r="HFO908" s="2201"/>
      <c r="HFP908" s="2201"/>
      <c r="HFQ908" s="2201"/>
      <c r="HFR908" s="2201"/>
      <c r="HFS908" s="2201"/>
      <c r="HFT908" s="2201"/>
      <c r="HFU908" s="2201"/>
      <c r="HFV908" s="2201"/>
      <c r="HFW908" s="2201"/>
      <c r="HFX908" s="2201"/>
      <c r="HFY908" s="2201"/>
      <c r="HFZ908" s="2201"/>
      <c r="HGA908" s="2201"/>
      <c r="HGB908" s="2201"/>
      <c r="HGC908" s="2201"/>
      <c r="HGD908" s="2201"/>
      <c r="HGE908" s="2201"/>
      <c r="HGF908" s="2201"/>
      <c r="HGG908" s="2201"/>
      <c r="HGH908" s="2201"/>
      <c r="HGI908" s="2201"/>
      <c r="HGJ908" s="2201"/>
      <c r="HGK908" s="2201"/>
      <c r="HGL908" s="2201"/>
      <c r="HGM908" s="2201"/>
      <c r="HGN908" s="2201"/>
      <c r="HGO908" s="2201"/>
      <c r="HGP908" s="2201"/>
      <c r="HGQ908" s="2201"/>
      <c r="HGR908" s="2201"/>
      <c r="HGS908" s="2201"/>
      <c r="HGT908" s="2201"/>
      <c r="HGU908" s="2201"/>
      <c r="HGV908" s="2201"/>
      <c r="HGW908" s="2201"/>
      <c r="HGX908" s="2201"/>
      <c r="HGY908" s="2201"/>
      <c r="HGZ908" s="2201"/>
      <c r="HHA908" s="2201"/>
      <c r="HHB908" s="2201"/>
      <c r="HHC908" s="2201"/>
      <c r="HHD908" s="2201"/>
      <c r="HHE908" s="2201"/>
      <c r="HHF908" s="2201"/>
      <c r="HHG908" s="2201"/>
      <c r="HHH908" s="2201"/>
      <c r="HHI908" s="2201"/>
      <c r="HHJ908" s="2201"/>
      <c r="HHK908" s="2201"/>
      <c r="HHL908" s="2201"/>
      <c r="HHM908" s="2201"/>
      <c r="HHN908" s="2201"/>
      <c r="HHO908" s="2201"/>
      <c r="HHP908" s="2201"/>
      <c r="HHQ908" s="2201"/>
      <c r="HHR908" s="2201"/>
      <c r="HHS908" s="2201"/>
      <c r="HHW908" s="2201"/>
      <c r="HHX908" s="2201"/>
      <c r="HHY908" s="2201"/>
      <c r="HHZ908" s="2201"/>
      <c r="HIA908" s="2201"/>
      <c r="HIB908" s="2201"/>
      <c r="HIC908" s="2201"/>
      <c r="HID908" s="2201"/>
      <c r="HIE908" s="2201"/>
      <c r="HIF908" s="2201"/>
      <c r="HIG908" s="2201"/>
      <c r="HIH908" s="2201"/>
      <c r="HII908" s="2201"/>
      <c r="HIJ908" s="2201"/>
      <c r="HIK908" s="2201"/>
      <c r="HIL908" s="2201"/>
      <c r="HIM908" s="2201"/>
      <c r="HIN908" s="2201"/>
      <c r="HIO908" s="2201"/>
      <c r="HIP908" s="2201"/>
      <c r="HIQ908" s="2201"/>
      <c r="HIR908" s="2201"/>
      <c r="HIS908" s="2201"/>
      <c r="HIT908" s="2201"/>
      <c r="HIU908" s="2201"/>
      <c r="HIV908" s="2201"/>
      <c r="HIW908" s="2201"/>
      <c r="HIX908" s="2201"/>
      <c r="HIY908" s="2201"/>
      <c r="HIZ908" s="2201"/>
      <c r="HJA908" s="2201"/>
      <c r="HJB908" s="2201"/>
      <c r="HJC908" s="2201"/>
      <c r="HJD908" s="2201"/>
      <c r="HJE908" s="2201"/>
      <c r="HJF908" s="2201"/>
      <c r="HJG908" s="2201"/>
      <c r="HJH908" s="2201"/>
      <c r="HJI908" s="2201"/>
      <c r="HJJ908" s="2201"/>
      <c r="HJK908" s="2201"/>
      <c r="HJL908" s="2201"/>
      <c r="HJM908" s="2201"/>
      <c r="HJN908" s="2201"/>
      <c r="HJO908" s="2201"/>
      <c r="HJP908" s="2201"/>
      <c r="HJQ908" s="2201"/>
      <c r="HJR908" s="2201"/>
      <c r="HJS908" s="2201"/>
      <c r="HJT908" s="2201"/>
      <c r="HJU908" s="2201"/>
      <c r="HJV908" s="2201"/>
      <c r="HJW908" s="2201"/>
      <c r="HJX908" s="2201"/>
      <c r="HJY908" s="2201"/>
      <c r="HJZ908" s="2201"/>
      <c r="HKA908" s="2201"/>
      <c r="HKB908" s="2201"/>
      <c r="HKC908" s="2201"/>
      <c r="HKD908" s="2201"/>
      <c r="HKE908" s="2201"/>
      <c r="HKF908" s="2201"/>
      <c r="HKG908" s="2201"/>
      <c r="HKH908" s="2201"/>
      <c r="HKI908" s="2201"/>
      <c r="HKJ908" s="2201"/>
      <c r="HKK908" s="2201"/>
      <c r="HKL908" s="2201"/>
      <c r="HKM908" s="2201"/>
      <c r="HKN908" s="2201"/>
      <c r="HKO908" s="2201"/>
      <c r="HKP908" s="2201"/>
      <c r="HKQ908" s="2201"/>
      <c r="HKR908" s="2201"/>
      <c r="HKS908" s="2201"/>
      <c r="HKT908" s="2201"/>
      <c r="HKU908" s="2201"/>
      <c r="HKV908" s="2201"/>
      <c r="HKW908" s="2201"/>
      <c r="HKX908" s="2201"/>
      <c r="HKY908" s="2201"/>
      <c r="HKZ908" s="2201"/>
      <c r="HLA908" s="2201"/>
      <c r="HLB908" s="2201"/>
      <c r="HLC908" s="2201"/>
      <c r="HLD908" s="2201"/>
      <c r="HLE908" s="2201"/>
      <c r="HLF908" s="2201"/>
      <c r="HLG908" s="2201"/>
      <c r="HLH908" s="2201"/>
      <c r="HLI908" s="2201"/>
      <c r="HLJ908" s="2201"/>
      <c r="HLK908" s="2201"/>
      <c r="HLL908" s="2201"/>
      <c r="HLM908" s="2201"/>
      <c r="HLN908" s="2201"/>
      <c r="HLO908" s="2201"/>
      <c r="HLP908" s="2201"/>
      <c r="HLQ908" s="2201"/>
      <c r="HLR908" s="2201"/>
      <c r="HLS908" s="2201"/>
      <c r="HLT908" s="2201"/>
      <c r="HLU908" s="2201"/>
      <c r="HLV908" s="2201"/>
      <c r="HLW908" s="2201"/>
      <c r="HLX908" s="2201"/>
      <c r="HLY908" s="2201"/>
      <c r="HLZ908" s="2201"/>
      <c r="HMA908" s="2201"/>
      <c r="HMB908" s="2201"/>
      <c r="HMC908" s="2201"/>
      <c r="HMD908" s="2201"/>
      <c r="HME908" s="2201"/>
      <c r="HMF908" s="2201"/>
      <c r="HMG908" s="2201"/>
      <c r="HMH908" s="2201"/>
      <c r="HMI908" s="2201"/>
      <c r="HMJ908" s="2201"/>
      <c r="HMK908" s="2201"/>
      <c r="HML908" s="2201"/>
      <c r="HMM908" s="2201"/>
      <c r="HMN908" s="2201"/>
      <c r="HMO908" s="2201"/>
      <c r="HMP908" s="2201"/>
      <c r="HMQ908" s="2201"/>
      <c r="HMR908" s="2201"/>
      <c r="HMS908" s="2201"/>
      <c r="HMT908" s="2201"/>
      <c r="HMU908" s="2201"/>
      <c r="HMV908" s="2201"/>
      <c r="HMW908" s="2201"/>
      <c r="HMX908" s="2201"/>
      <c r="HMY908" s="2201"/>
      <c r="HMZ908" s="2201"/>
      <c r="HNA908" s="2201"/>
      <c r="HNB908" s="2201"/>
      <c r="HNC908" s="2201"/>
      <c r="HND908" s="2201"/>
      <c r="HNE908" s="2201"/>
      <c r="HNF908" s="2201"/>
      <c r="HNG908" s="2201"/>
      <c r="HNH908" s="2201"/>
      <c r="HNI908" s="2201"/>
      <c r="HNJ908" s="2201"/>
      <c r="HNK908" s="2201"/>
      <c r="HNL908" s="2201"/>
      <c r="HNM908" s="2201"/>
      <c r="HNN908" s="2201"/>
      <c r="HNO908" s="2201"/>
      <c r="HNP908" s="2201"/>
      <c r="HNQ908" s="2201"/>
      <c r="HNR908" s="2201"/>
      <c r="HNS908" s="2201"/>
      <c r="HNT908" s="2201"/>
      <c r="HNU908" s="2201"/>
      <c r="HNV908" s="2201"/>
      <c r="HNW908" s="2201"/>
      <c r="HNX908" s="2201"/>
      <c r="HNY908" s="2201"/>
      <c r="HNZ908" s="2201"/>
      <c r="HOA908" s="2201"/>
      <c r="HOB908" s="2201"/>
      <c r="HOC908" s="2201"/>
      <c r="HOD908" s="2201"/>
      <c r="HOE908" s="2201"/>
      <c r="HOF908" s="2201"/>
      <c r="HOG908" s="2201"/>
      <c r="HOH908" s="2201"/>
      <c r="HOI908" s="2201"/>
      <c r="HOJ908" s="2201"/>
      <c r="HOK908" s="2201"/>
      <c r="HOL908" s="2201"/>
      <c r="HOM908" s="2201"/>
      <c r="HON908" s="2201"/>
      <c r="HOO908" s="2201"/>
      <c r="HOP908" s="2201"/>
      <c r="HOQ908" s="2201"/>
      <c r="HOR908" s="2201"/>
      <c r="HOS908" s="2201"/>
      <c r="HOT908" s="2201"/>
      <c r="HOU908" s="2201"/>
      <c r="HOV908" s="2201"/>
      <c r="HOW908" s="2201"/>
      <c r="HOX908" s="2201"/>
      <c r="HOY908" s="2201"/>
      <c r="HOZ908" s="2201"/>
      <c r="HPA908" s="2201"/>
      <c r="HPB908" s="2201"/>
      <c r="HPC908" s="2201"/>
      <c r="HPD908" s="2201"/>
      <c r="HPE908" s="2201"/>
      <c r="HPF908" s="2201"/>
      <c r="HPG908" s="2201"/>
      <c r="HPH908" s="2201"/>
      <c r="HPI908" s="2201"/>
      <c r="HPJ908" s="2201"/>
      <c r="HPK908" s="2201"/>
      <c r="HPL908" s="2201"/>
      <c r="HPM908" s="2201"/>
      <c r="HPN908" s="2201"/>
      <c r="HPO908" s="2201"/>
      <c r="HPP908" s="2201"/>
      <c r="HPQ908" s="2201"/>
      <c r="HPR908" s="2201"/>
      <c r="HPS908" s="2201"/>
      <c r="HPT908" s="2201"/>
      <c r="HPU908" s="2201"/>
      <c r="HPV908" s="2201"/>
      <c r="HPW908" s="2201"/>
      <c r="HPX908" s="2201"/>
      <c r="HPY908" s="2201"/>
      <c r="HPZ908" s="2201"/>
      <c r="HQA908" s="2201"/>
      <c r="HQB908" s="2201"/>
      <c r="HQC908" s="2201"/>
      <c r="HQD908" s="2201"/>
      <c r="HQE908" s="2201"/>
      <c r="HQF908" s="2201"/>
      <c r="HQG908" s="2201"/>
      <c r="HQH908" s="2201"/>
      <c r="HQI908" s="2201"/>
      <c r="HQJ908" s="2201"/>
      <c r="HQK908" s="2201"/>
      <c r="HQL908" s="2201"/>
      <c r="HQM908" s="2201"/>
      <c r="HQN908" s="2201"/>
      <c r="HQO908" s="2201"/>
      <c r="HQP908" s="2201"/>
      <c r="HQQ908" s="2201"/>
      <c r="HQR908" s="2201"/>
      <c r="HQS908" s="2201"/>
      <c r="HQT908" s="2201"/>
      <c r="HQU908" s="2201"/>
      <c r="HQV908" s="2201"/>
      <c r="HQW908" s="2201"/>
      <c r="HQX908" s="2201"/>
      <c r="HQY908" s="2201"/>
      <c r="HQZ908" s="2201"/>
      <c r="HRA908" s="2201"/>
      <c r="HRB908" s="2201"/>
      <c r="HRC908" s="2201"/>
      <c r="HRD908" s="2201"/>
      <c r="HRE908" s="2201"/>
      <c r="HRF908" s="2201"/>
      <c r="HRG908" s="2201"/>
      <c r="HRH908" s="2201"/>
      <c r="HRI908" s="2201"/>
      <c r="HRJ908" s="2201"/>
      <c r="HRK908" s="2201"/>
      <c r="HRL908" s="2201"/>
      <c r="HRM908" s="2201"/>
      <c r="HRN908" s="2201"/>
      <c r="HRO908" s="2201"/>
      <c r="HRS908" s="2201"/>
      <c r="HRT908" s="2201"/>
      <c r="HRU908" s="2201"/>
      <c r="HRV908" s="2201"/>
      <c r="HRW908" s="2201"/>
      <c r="HRX908" s="2201"/>
      <c r="HRY908" s="2201"/>
      <c r="HRZ908" s="2201"/>
      <c r="HSA908" s="2201"/>
      <c r="HSB908" s="2201"/>
      <c r="HSC908" s="2201"/>
      <c r="HSD908" s="2201"/>
      <c r="HSE908" s="2201"/>
      <c r="HSF908" s="2201"/>
      <c r="HSG908" s="2201"/>
      <c r="HSH908" s="2201"/>
      <c r="HSI908" s="2201"/>
      <c r="HSJ908" s="2201"/>
      <c r="HSK908" s="2201"/>
      <c r="HSL908" s="2201"/>
      <c r="HSM908" s="2201"/>
      <c r="HSN908" s="2201"/>
      <c r="HSO908" s="2201"/>
      <c r="HSP908" s="2201"/>
      <c r="HSQ908" s="2201"/>
      <c r="HSR908" s="2201"/>
      <c r="HSS908" s="2201"/>
      <c r="HST908" s="2201"/>
      <c r="HSU908" s="2201"/>
      <c r="HSV908" s="2201"/>
      <c r="HSW908" s="2201"/>
      <c r="HSX908" s="2201"/>
      <c r="HSY908" s="2201"/>
      <c r="HSZ908" s="2201"/>
      <c r="HTA908" s="2201"/>
      <c r="HTB908" s="2201"/>
      <c r="HTC908" s="2201"/>
      <c r="HTD908" s="2201"/>
      <c r="HTE908" s="2201"/>
      <c r="HTF908" s="2201"/>
      <c r="HTG908" s="2201"/>
      <c r="HTH908" s="2201"/>
      <c r="HTI908" s="2201"/>
      <c r="HTJ908" s="2201"/>
      <c r="HTK908" s="2201"/>
      <c r="HTL908" s="2201"/>
      <c r="HTM908" s="2201"/>
      <c r="HTN908" s="2201"/>
      <c r="HTO908" s="2201"/>
      <c r="HTP908" s="2201"/>
      <c r="HTQ908" s="2201"/>
      <c r="HTR908" s="2201"/>
      <c r="HTS908" s="2201"/>
      <c r="HTT908" s="2201"/>
      <c r="HTU908" s="2201"/>
      <c r="HTV908" s="2201"/>
      <c r="HTW908" s="2201"/>
      <c r="HTX908" s="2201"/>
      <c r="HTY908" s="2201"/>
      <c r="HTZ908" s="2201"/>
      <c r="HUA908" s="2201"/>
      <c r="HUB908" s="2201"/>
      <c r="HUC908" s="2201"/>
      <c r="HUD908" s="2201"/>
      <c r="HUE908" s="2201"/>
      <c r="HUF908" s="2201"/>
      <c r="HUG908" s="2201"/>
      <c r="HUH908" s="2201"/>
      <c r="HUI908" s="2201"/>
      <c r="HUJ908" s="2201"/>
      <c r="HUK908" s="2201"/>
      <c r="HUL908" s="2201"/>
      <c r="HUM908" s="2201"/>
      <c r="HUN908" s="2201"/>
      <c r="HUO908" s="2201"/>
      <c r="HUP908" s="2201"/>
      <c r="HUQ908" s="2201"/>
      <c r="HUR908" s="2201"/>
      <c r="HUS908" s="2201"/>
      <c r="HUT908" s="2201"/>
      <c r="HUU908" s="2201"/>
      <c r="HUV908" s="2201"/>
      <c r="HUW908" s="2201"/>
      <c r="HUX908" s="2201"/>
      <c r="HUY908" s="2201"/>
      <c r="HUZ908" s="2201"/>
      <c r="HVA908" s="2201"/>
      <c r="HVB908" s="2201"/>
      <c r="HVC908" s="2201"/>
      <c r="HVD908" s="2201"/>
      <c r="HVE908" s="2201"/>
      <c r="HVF908" s="2201"/>
      <c r="HVG908" s="2201"/>
      <c r="HVH908" s="2201"/>
      <c r="HVI908" s="2201"/>
      <c r="HVJ908" s="2201"/>
      <c r="HVK908" s="2201"/>
      <c r="HVL908" s="2201"/>
      <c r="HVM908" s="2201"/>
      <c r="HVN908" s="2201"/>
      <c r="HVO908" s="2201"/>
      <c r="HVP908" s="2201"/>
      <c r="HVQ908" s="2201"/>
      <c r="HVR908" s="2201"/>
      <c r="HVS908" s="2201"/>
      <c r="HVT908" s="2201"/>
      <c r="HVU908" s="2201"/>
      <c r="HVV908" s="2201"/>
      <c r="HVW908" s="2201"/>
      <c r="HVX908" s="2201"/>
      <c r="HVY908" s="2201"/>
      <c r="HVZ908" s="2201"/>
      <c r="HWA908" s="2201"/>
      <c r="HWB908" s="2201"/>
      <c r="HWC908" s="2201"/>
      <c r="HWD908" s="2201"/>
      <c r="HWE908" s="2201"/>
      <c r="HWF908" s="2201"/>
      <c r="HWG908" s="2201"/>
      <c r="HWH908" s="2201"/>
      <c r="HWI908" s="2201"/>
      <c r="HWJ908" s="2201"/>
      <c r="HWK908" s="2201"/>
      <c r="HWL908" s="2201"/>
      <c r="HWM908" s="2201"/>
      <c r="HWN908" s="2201"/>
      <c r="HWO908" s="2201"/>
      <c r="HWP908" s="2201"/>
      <c r="HWQ908" s="2201"/>
      <c r="HWR908" s="2201"/>
      <c r="HWS908" s="2201"/>
      <c r="HWT908" s="2201"/>
      <c r="HWU908" s="2201"/>
      <c r="HWV908" s="2201"/>
      <c r="HWW908" s="2201"/>
      <c r="HWX908" s="2201"/>
      <c r="HWY908" s="2201"/>
      <c r="HWZ908" s="2201"/>
      <c r="HXA908" s="2201"/>
      <c r="HXB908" s="2201"/>
      <c r="HXC908" s="2201"/>
      <c r="HXD908" s="2201"/>
      <c r="HXE908" s="2201"/>
      <c r="HXF908" s="2201"/>
      <c r="HXG908" s="2201"/>
      <c r="HXH908" s="2201"/>
      <c r="HXI908" s="2201"/>
      <c r="HXJ908" s="2201"/>
      <c r="HXK908" s="2201"/>
      <c r="HXL908" s="2201"/>
      <c r="HXM908" s="2201"/>
      <c r="HXN908" s="2201"/>
      <c r="HXO908" s="2201"/>
      <c r="HXP908" s="2201"/>
      <c r="HXQ908" s="2201"/>
      <c r="HXR908" s="2201"/>
      <c r="HXS908" s="2201"/>
      <c r="HXT908" s="2201"/>
      <c r="HXU908" s="2201"/>
      <c r="HXV908" s="2201"/>
      <c r="HXW908" s="2201"/>
      <c r="HXX908" s="2201"/>
      <c r="HXY908" s="2201"/>
      <c r="HXZ908" s="2201"/>
      <c r="HYA908" s="2201"/>
      <c r="HYB908" s="2201"/>
      <c r="HYC908" s="2201"/>
      <c r="HYD908" s="2201"/>
      <c r="HYE908" s="2201"/>
      <c r="HYF908" s="2201"/>
      <c r="HYG908" s="2201"/>
      <c r="HYH908" s="2201"/>
      <c r="HYI908" s="2201"/>
      <c r="HYJ908" s="2201"/>
      <c r="HYK908" s="2201"/>
      <c r="HYL908" s="2201"/>
      <c r="HYM908" s="2201"/>
      <c r="HYN908" s="2201"/>
      <c r="HYO908" s="2201"/>
      <c r="HYP908" s="2201"/>
      <c r="HYQ908" s="2201"/>
      <c r="HYR908" s="2201"/>
      <c r="HYS908" s="2201"/>
      <c r="HYT908" s="2201"/>
      <c r="HYU908" s="2201"/>
      <c r="HYV908" s="2201"/>
      <c r="HYW908" s="2201"/>
      <c r="HYX908" s="2201"/>
      <c r="HYY908" s="2201"/>
      <c r="HYZ908" s="2201"/>
      <c r="HZA908" s="2201"/>
      <c r="HZB908" s="2201"/>
      <c r="HZC908" s="2201"/>
      <c r="HZD908" s="2201"/>
      <c r="HZE908" s="2201"/>
      <c r="HZF908" s="2201"/>
      <c r="HZG908" s="2201"/>
      <c r="HZH908" s="2201"/>
      <c r="HZI908" s="2201"/>
      <c r="HZJ908" s="2201"/>
      <c r="HZK908" s="2201"/>
      <c r="HZL908" s="2201"/>
      <c r="HZM908" s="2201"/>
      <c r="HZN908" s="2201"/>
      <c r="HZO908" s="2201"/>
      <c r="HZP908" s="2201"/>
      <c r="HZQ908" s="2201"/>
      <c r="HZR908" s="2201"/>
      <c r="HZS908" s="2201"/>
      <c r="HZT908" s="2201"/>
      <c r="HZU908" s="2201"/>
      <c r="HZV908" s="2201"/>
      <c r="HZW908" s="2201"/>
      <c r="HZX908" s="2201"/>
      <c r="HZY908" s="2201"/>
      <c r="HZZ908" s="2201"/>
      <c r="IAA908" s="2201"/>
      <c r="IAB908" s="2201"/>
      <c r="IAC908" s="2201"/>
      <c r="IAD908" s="2201"/>
      <c r="IAE908" s="2201"/>
      <c r="IAF908" s="2201"/>
      <c r="IAG908" s="2201"/>
      <c r="IAH908" s="2201"/>
      <c r="IAI908" s="2201"/>
      <c r="IAJ908" s="2201"/>
      <c r="IAK908" s="2201"/>
      <c r="IAL908" s="2201"/>
      <c r="IAM908" s="2201"/>
      <c r="IAN908" s="2201"/>
      <c r="IAO908" s="2201"/>
      <c r="IAP908" s="2201"/>
      <c r="IAQ908" s="2201"/>
      <c r="IAR908" s="2201"/>
      <c r="IAS908" s="2201"/>
      <c r="IAT908" s="2201"/>
      <c r="IAU908" s="2201"/>
      <c r="IAV908" s="2201"/>
      <c r="IAW908" s="2201"/>
      <c r="IAX908" s="2201"/>
      <c r="IAY908" s="2201"/>
      <c r="IAZ908" s="2201"/>
      <c r="IBA908" s="2201"/>
      <c r="IBB908" s="2201"/>
      <c r="IBC908" s="2201"/>
      <c r="IBD908" s="2201"/>
      <c r="IBE908" s="2201"/>
      <c r="IBF908" s="2201"/>
      <c r="IBG908" s="2201"/>
      <c r="IBH908" s="2201"/>
      <c r="IBI908" s="2201"/>
      <c r="IBJ908" s="2201"/>
      <c r="IBK908" s="2201"/>
      <c r="IBO908" s="2201"/>
      <c r="IBP908" s="2201"/>
      <c r="IBQ908" s="2201"/>
      <c r="IBR908" s="2201"/>
      <c r="IBS908" s="2201"/>
      <c r="IBT908" s="2201"/>
      <c r="IBU908" s="2201"/>
      <c r="IBV908" s="2201"/>
      <c r="IBW908" s="2201"/>
      <c r="IBX908" s="2201"/>
      <c r="IBY908" s="2201"/>
      <c r="IBZ908" s="2201"/>
      <c r="ICA908" s="2201"/>
      <c r="ICB908" s="2201"/>
      <c r="ICC908" s="2201"/>
      <c r="ICD908" s="2201"/>
      <c r="ICE908" s="2201"/>
      <c r="ICF908" s="2201"/>
      <c r="ICG908" s="2201"/>
      <c r="ICH908" s="2201"/>
      <c r="ICI908" s="2201"/>
      <c r="ICJ908" s="2201"/>
      <c r="ICK908" s="2201"/>
      <c r="ICL908" s="2201"/>
      <c r="ICM908" s="2201"/>
      <c r="ICN908" s="2201"/>
      <c r="ICO908" s="2201"/>
      <c r="ICP908" s="2201"/>
      <c r="ICQ908" s="2201"/>
      <c r="ICR908" s="2201"/>
      <c r="ICS908" s="2201"/>
      <c r="ICT908" s="2201"/>
      <c r="ICU908" s="2201"/>
      <c r="ICV908" s="2201"/>
      <c r="ICW908" s="2201"/>
      <c r="ICX908" s="2201"/>
      <c r="ICY908" s="2201"/>
      <c r="ICZ908" s="2201"/>
      <c r="IDA908" s="2201"/>
      <c r="IDB908" s="2201"/>
      <c r="IDC908" s="2201"/>
      <c r="IDD908" s="2201"/>
      <c r="IDE908" s="2201"/>
      <c r="IDF908" s="2201"/>
      <c r="IDG908" s="2201"/>
      <c r="IDH908" s="2201"/>
      <c r="IDI908" s="2201"/>
      <c r="IDJ908" s="2201"/>
      <c r="IDK908" s="2201"/>
      <c r="IDL908" s="2201"/>
      <c r="IDM908" s="2201"/>
      <c r="IDN908" s="2201"/>
      <c r="IDO908" s="2201"/>
      <c r="IDP908" s="2201"/>
      <c r="IDQ908" s="2201"/>
      <c r="IDR908" s="2201"/>
      <c r="IDS908" s="2201"/>
      <c r="IDT908" s="2201"/>
      <c r="IDU908" s="2201"/>
      <c r="IDV908" s="2201"/>
      <c r="IDW908" s="2201"/>
      <c r="IDX908" s="2201"/>
      <c r="IDY908" s="2201"/>
      <c r="IDZ908" s="2201"/>
      <c r="IEA908" s="2201"/>
      <c r="IEB908" s="2201"/>
      <c r="IEC908" s="2201"/>
      <c r="IED908" s="2201"/>
      <c r="IEE908" s="2201"/>
      <c r="IEF908" s="2201"/>
      <c r="IEG908" s="2201"/>
      <c r="IEH908" s="2201"/>
      <c r="IEI908" s="2201"/>
      <c r="IEJ908" s="2201"/>
      <c r="IEK908" s="2201"/>
      <c r="IEL908" s="2201"/>
      <c r="IEM908" s="2201"/>
      <c r="IEN908" s="2201"/>
      <c r="IEO908" s="2201"/>
      <c r="IEP908" s="2201"/>
      <c r="IEQ908" s="2201"/>
      <c r="IER908" s="2201"/>
      <c r="IES908" s="2201"/>
      <c r="IET908" s="2201"/>
      <c r="IEU908" s="2201"/>
      <c r="IEV908" s="2201"/>
      <c r="IEW908" s="2201"/>
      <c r="IEX908" s="2201"/>
      <c r="IEY908" s="2201"/>
      <c r="IEZ908" s="2201"/>
      <c r="IFA908" s="2201"/>
      <c r="IFB908" s="2201"/>
      <c r="IFC908" s="2201"/>
      <c r="IFD908" s="2201"/>
      <c r="IFE908" s="2201"/>
      <c r="IFF908" s="2201"/>
      <c r="IFG908" s="2201"/>
      <c r="IFH908" s="2201"/>
      <c r="IFI908" s="2201"/>
      <c r="IFJ908" s="2201"/>
      <c r="IFK908" s="2201"/>
      <c r="IFL908" s="2201"/>
      <c r="IFM908" s="2201"/>
      <c r="IFN908" s="2201"/>
      <c r="IFO908" s="2201"/>
      <c r="IFP908" s="2201"/>
      <c r="IFQ908" s="2201"/>
      <c r="IFR908" s="2201"/>
      <c r="IFS908" s="2201"/>
      <c r="IFT908" s="2201"/>
      <c r="IFU908" s="2201"/>
      <c r="IFV908" s="2201"/>
      <c r="IFW908" s="2201"/>
      <c r="IFX908" s="2201"/>
      <c r="IFY908" s="2201"/>
      <c r="IFZ908" s="2201"/>
      <c r="IGA908" s="2201"/>
      <c r="IGB908" s="2201"/>
      <c r="IGC908" s="2201"/>
      <c r="IGD908" s="2201"/>
      <c r="IGE908" s="2201"/>
      <c r="IGF908" s="2201"/>
      <c r="IGG908" s="2201"/>
      <c r="IGH908" s="2201"/>
      <c r="IGI908" s="2201"/>
      <c r="IGJ908" s="2201"/>
      <c r="IGK908" s="2201"/>
      <c r="IGL908" s="2201"/>
      <c r="IGM908" s="2201"/>
      <c r="IGN908" s="2201"/>
      <c r="IGO908" s="2201"/>
      <c r="IGP908" s="2201"/>
      <c r="IGQ908" s="2201"/>
      <c r="IGR908" s="2201"/>
      <c r="IGS908" s="2201"/>
      <c r="IGT908" s="2201"/>
      <c r="IGU908" s="2201"/>
      <c r="IGV908" s="2201"/>
      <c r="IGW908" s="2201"/>
      <c r="IGX908" s="2201"/>
      <c r="IGY908" s="2201"/>
      <c r="IGZ908" s="2201"/>
      <c r="IHA908" s="2201"/>
      <c r="IHB908" s="2201"/>
      <c r="IHC908" s="2201"/>
      <c r="IHD908" s="2201"/>
      <c r="IHE908" s="2201"/>
      <c r="IHF908" s="2201"/>
      <c r="IHG908" s="2201"/>
      <c r="IHH908" s="2201"/>
      <c r="IHI908" s="2201"/>
      <c r="IHJ908" s="2201"/>
      <c r="IHK908" s="2201"/>
      <c r="IHL908" s="2201"/>
      <c r="IHM908" s="2201"/>
      <c r="IHN908" s="2201"/>
      <c r="IHO908" s="2201"/>
      <c r="IHP908" s="2201"/>
      <c r="IHQ908" s="2201"/>
      <c r="IHR908" s="2201"/>
      <c r="IHS908" s="2201"/>
      <c r="IHT908" s="2201"/>
      <c r="IHU908" s="2201"/>
      <c r="IHV908" s="2201"/>
      <c r="IHW908" s="2201"/>
      <c r="IHX908" s="2201"/>
      <c r="IHY908" s="2201"/>
      <c r="IHZ908" s="2201"/>
      <c r="IIA908" s="2201"/>
      <c r="IIB908" s="2201"/>
      <c r="IIC908" s="2201"/>
      <c r="IID908" s="2201"/>
      <c r="IIE908" s="2201"/>
      <c r="IIF908" s="2201"/>
      <c r="IIG908" s="2201"/>
      <c r="IIH908" s="2201"/>
      <c r="III908" s="2201"/>
      <c r="IIJ908" s="2201"/>
      <c r="IIK908" s="2201"/>
      <c r="IIL908" s="2201"/>
      <c r="IIM908" s="2201"/>
      <c r="IIN908" s="2201"/>
      <c r="IIO908" s="2201"/>
      <c r="IIP908" s="2201"/>
      <c r="IIQ908" s="2201"/>
      <c r="IIR908" s="2201"/>
      <c r="IIS908" s="2201"/>
      <c r="IIT908" s="2201"/>
      <c r="IIU908" s="2201"/>
      <c r="IIV908" s="2201"/>
      <c r="IIW908" s="2201"/>
      <c r="IIX908" s="2201"/>
      <c r="IIY908" s="2201"/>
      <c r="IIZ908" s="2201"/>
      <c r="IJA908" s="2201"/>
      <c r="IJB908" s="2201"/>
      <c r="IJC908" s="2201"/>
      <c r="IJD908" s="2201"/>
      <c r="IJE908" s="2201"/>
      <c r="IJF908" s="2201"/>
      <c r="IJG908" s="2201"/>
      <c r="IJH908" s="2201"/>
      <c r="IJI908" s="2201"/>
      <c r="IJJ908" s="2201"/>
      <c r="IJK908" s="2201"/>
      <c r="IJL908" s="2201"/>
      <c r="IJM908" s="2201"/>
      <c r="IJN908" s="2201"/>
      <c r="IJO908" s="2201"/>
      <c r="IJP908" s="2201"/>
      <c r="IJQ908" s="2201"/>
      <c r="IJR908" s="2201"/>
      <c r="IJS908" s="2201"/>
      <c r="IJT908" s="2201"/>
      <c r="IJU908" s="2201"/>
      <c r="IJV908" s="2201"/>
      <c r="IJW908" s="2201"/>
      <c r="IJX908" s="2201"/>
      <c r="IJY908" s="2201"/>
      <c r="IJZ908" s="2201"/>
      <c r="IKA908" s="2201"/>
      <c r="IKB908" s="2201"/>
      <c r="IKC908" s="2201"/>
      <c r="IKD908" s="2201"/>
      <c r="IKE908" s="2201"/>
      <c r="IKF908" s="2201"/>
      <c r="IKG908" s="2201"/>
      <c r="IKH908" s="2201"/>
      <c r="IKI908" s="2201"/>
      <c r="IKJ908" s="2201"/>
      <c r="IKK908" s="2201"/>
      <c r="IKL908" s="2201"/>
      <c r="IKM908" s="2201"/>
      <c r="IKN908" s="2201"/>
      <c r="IKO908" s="2201"/>
      <c r="IKP908" s="2201"/>
      <c r="IKQ908" s="2201"/>
      <c r="IKR908" s="2201"/>
      <c r="IKS908" s="2201"/>
      <c r="IKT908" s="2201"/>
      <c r="IKU908" s="2201"/>
      <c r="IKV908" s="2201"/>
      <c r="IKW908" s="2201"/>
      <c r="IKX908" s="2201"/>
      <c r="IKY908" s="2201"/>
      <c r="IKZ908" s="2201"/>
      <c r="ILA908" s="2201"/>
      <c r="ILB908" s="2201"/>
      <c r="ILC908" s="2201"/>
      <c r="ILD908" s="2201"/>
      <c r="ILE908" s="2201"/>
      <c r="ILF908" s="2201"/>
      <c r="ILG908" s="2201"/>
      <c r="ILK908" s="2201"/>
      <c r="ILL908" s="2201"/>
      <c r="ILM908" s="2201"/>
      <c r="ILN908" s="2201"/>
      <c r="ILO908" s="2201"/>
      <c r="ILP908" s="2201"/>
      <c r="ILQ908" s="2201"/>
      <c r="ILR908" s="2201"/>
      <c r="ILS908" s="2201"/>
      <c r="ILT908" s="2201"/>
      <c r="ILU908" s="2201"/>
      <c r="ILV908" s="2201"/>
      <c r="ILW908" s="2201"/>
      <c r="ILX908" s="2201"/>
      <c r="ILY908" s="2201"/>
      <c r="ILZ908" s="2201"/>
      <c r="IMA908" s="2201"/>
      <c r="IMB908" s="2201"/>
      <c r="IMC908" s="2201"/>
      <c r="IMD908" s="2201"/>
      <c r="IME908" s="2201"/>
      <c r="IMF908" s="2201"/>
      <c r="IMG908" s="2201"/>
      <c r="IMH908" s="2201"/>
      <c r="IMI908" s="2201"/>
      <c r="IMJ908" s="2201"/>
      <c r="IMK908" s="2201"/>
      <c r="IML908" s="2201"/>
      <c r="IMM908" s="2201"/>
      <c r="IMN908" s="2201"/>
      <c r="IMO908" s="2201"/>
      <c r="IMP908" s="2201"/>
      <c r="IMQ908" s="2201"/>
      <c r="IMR908" s="2201"/>
      <c r="IMS908" s="2201"/>
      <c r="IMT908" s="2201"/>
      <c r="IMU908" s="2201"/>
      <c r="IMV908" s="2201"/>
      <c r="IMW908" s="2201"/>
      <c r="IMX908" s="2201"/>
      <c r="IMY908" s="2201"/>
      <c r="IMZ908" s="2201"/>
      <c r="INA908" s="2201"/>
      <c r="INB908" s="2201"/>
      <c r="INC908" s="2201"/>
      <c r="IND908" s="2201"/>
      <c r="INE908" s="2201"/>
      <c r="INF908" s="2201"/>
      <c r="ING908" s="2201"/>
      <c r="INH908" s="2201"/>
      <c r="INI908" s="2201"/>
      <c r="INJ908" s="2201"/>
      <c r="INK908" s="2201"/>
      <c r="INL908" s="2201"/>
      <c r="INM908" s="2201"/>
      <c r="INN908" s="2201"/>
      <c r="INO908" s="2201"/>
      <c r="INP908" s="2201"/>
      <c r="INQ908" s="2201"/>
      <c r="INR908" s="2201"/>
      <c r="INS908" s="2201"/>
      <c r="INT908" s="2201"/>
      <c r="INU908" s="2201"/>
      <c r="INV908" s="2201"/>
      <c r="INW908" s="2201"/>
      <c r="INX908" s="2201"/>
      <c r="INY908" s="2201"/>
      <c r="INZ908" s="2201"/>
      <c r="IOA908" s="2201"/>
      <c r="IOB908" s="2201"/>
      <c r="IOC908" s="2201"/>
      <c r="IOD908" s="2201"/>
      <c r="IOE908" s="2201"/>
      <c r="IOF908" s="2201"/>
      <c r="IOG908" s="2201"/>
      <c r="IOH908" s="2201"/>
      <c r="IOI908" s="2201"/>
      <c r="IOJ908" s="2201"/>
      <c r="IOK908" s="2201"/>
      <c r="IOL908" s="2201"/>
      <c r="IOM908" s="2201"/>
      <c r="ION908" s="2201"/>
      <c r="IOO908" s="2201"/>
      <c r="IOP908" s="2201"/>
      <c r="IOQ908" s="2201"/>
      <c r="IOR908" s="2201"/>
      <c r="IOS908" s="2201"/>
      <c r="IOT908" s="2201"/>
      <c r="IOU908" s="2201"/>
      <c r="IOV908" s="2201"/>
      <c r="IOW908" s="2201"/>
      <c r="IOX908" s="2201"/>
      <c r="IOY908" s="2201"/>
      <c r="IOZ908" s="2201"/>
      <c r="IPA908" s="2201"/>
      <c r="IPB908" s="2201"/>
      <c r="IPC908" s="2201"/>
      <c r="IPD908" s="2201"/>
      <c r="IPE908" s="2201"/>
      <c r="IPF908" s="2201"/>
      <c r="IPG908" s="2201"/>
      <c r="IPH908" s="2201"/>
      <c r="IPI908" s="2201"/>
      <c r="IPJ908" s="2201"/>
      <c r="IPK908" s="2201"/>
      <c r="IPL908" s="2201"/>
      <c r="IPM908" s="2201"/>
      <c r="IPN908" s="2201"/>
      <c r="IPO908" s="2201"/>
      <c r="IPP908" s="2201"/>
      <c r="IPQ908" s="2201"/>
      <c r="IPR908" s="2201"/>
      <c r="IPS908" s="2201"/>
      <c r="IPT908" s="2201"/>
      <c r="IPU908" s="2201"/>
      <c r="IPV908" s="2201"/>
      <c r="IPW908" s="2201"/>
      <c r="IPX908" s="2201"/>
      <c r="IPY908" s="2201"/>
      <c r="IPZ908" s="2201"/>
      <c r="IQA908" s="2201"/>
      <c r="IQB908" s="2201"/>
      <c r="IQC908" s="2201"/>
      <c r="IQD908" s="2201"/>
      <c r="IQE908" s="2201"/>
      <c r="IQF908" s="2201"/>
      <c r="IQG908" s="2201"/>
      <c r="IQH908" s="2201"/>
      <c r="IQI908" s="2201"/>
      <c r="IQJ908" s="2201"/>
      <c r="IQK908" s="2201"/>
      <c r="IQL908" s="2201"/>
      <c r="IQM908" s="2201"/>
      <c r="IQN908" s="2201"/>
      <c r="IQO908" s="2201"/>
      <c r="IQP908" s="2201"/>
      <c r="IQQ908" s="2201"/>
      <c r="IQR908" s="2201"/>
      <c r="IQS908" s="2201"/>
      <c r="IQT908" s="2201"/>
      <c r="IQU908" s="2201"/>
      <c r="IQV908" s="2201"/>
      <c r="IQW908" s="2201"/>
      <c r="IQX908" s="2201"/>
      <c r="IQY908" s="2201"/>
      <c r="IQZ908" s="2201"/>
      <c r="IRA908" s="2201"/>
      <c r="IRB908" s="2201"/>
      <c r="IRC908" s="2201"/>
      <c r="IRD908" s="2201"/>
      <c r="IRE908" s="2201"/>
      <c r="IRF908" s="2201"/>
      <c r="IRG908" s="2201"/>
      <c r="IRH908" s="2201"/>
      <c r="IRI908" s="2201"/>
      <c r="IRJ908" s="2201"/>
      <c r="IRK908" s="2201"/>
      <c r="IRL908" s="2201"/>
      <c r="IRM908" s="2201"/>
      <c r="IRN908" s="2201"/>
      <c r="IRO908" s="2201"/>
      <c r="IRP908" s="2201"/>
      <c r="IRQ908" s="2201"/>
      <c r="IRR908" s="2201"/>
      <c r="IRS908" s="2201"/>
      <c r="IRT908" s="2201"/>
      <c r="IRU908" s="2201"/>
      <c r="IRV908" s="2201"/>
      <c r="IRW908" s="2201"/>
      <c r="IRX908" s="2201"/>
      <c r="IRY908" s="2201"/>
      <c r="IRZ908" s="2201"/>
      <c r="ISA908" s="2201"/>
      <c r="ISB908" s="2201"/>
      <c r="ISC908" s="2201"/>
      <c r="ISD908" s="2201"/>
      <c r="ISE908" s="2201"/>
      <c r="ISF908" s="2201"/>
      <c r="ISG908" s="2201"/>
      <c r="ISH908" s="2201"/>
      <c r="ISI908" s="2201"/>
      <c r="ISJ908" s="2201"/>
      <c r="ISK908" s="2201"/>
      <c r="ISL908" s="2201"/>
      <c r="ISM908" s="2201"/>
      <c r="ISN908" s="2201"/>
      <c r="ISO908" s="2201"/>
      <c r="ISP908" s="2201"/>
      <c r="ISQ908" s="2201"/>
      <c r="ISR908" s="2201"/>
      <c r="ISS908" s="2201"/>
      <c r="IST908" s="2201"/>
      <c r="ISU908" s="2201"/>
      <c r="ISV908" s="2201"/>
      <c r="ISW908" s="2201"/>
      <c r="ISX908" s="2201"/>
      <c r="ISY908" s="2201"/>
      <c r="ISZ908" s="2201"/>
      <c r="ITA908" s="2201"/>
      <c r="ITB908" s="2201"/>
      <c r="ITC908" s="2201"/>
      <c r="ITD908" s="2201"/>
      <c r="ITE908" s="2201"/>
      <c r="ITF908" s="2201"/>
      <c r="ITG908" s="2201"/>
      <c r="ITH908" s="2201"/>
      <c r="ITI908" s="2201"/>
      <c r="ITJ908" s="2201"/>
      <c r="ITK908" s="2201"/>
      <c r="ITL908" s="2201"/>
      <c r="ITM908" s="2201"/>
      <c r="ITN908" s="2201"/>
      <c r="ITO908" s="2201"/>
      <c r="ITP908" s="2201"/>
      <c r="ITQ908" s="2201"/>
      <c r="ITR908" s="2201"/>
      <c r="ITS908" s="2201"/>
      <c r="ITT908" s="2201"/>
      <c r="ITU908" s="2201"/>
      <c r="ITV908" s="2201"/>
      <c r="ITW908" s="2201"/>
      <c r="ITX908" s="2201"/>
      <c r="ITY908" s="2201"/>
      <c r="ITZ908" s="2201"/>
      <c r="IUA908" s="2201"/>
      <c r="IUB908" s="2201"/>
      <c r="IUC908" s="2201"/>
      <c r="IUD908" s="2201"/>
      <c r="IUE908" s="2201"/>
      <c r="IUF908" s="2201"/>
      <c r="IUG908" s="2201"/>
      <c r="IUH908" s="2201"/>
      <c r="IUI908" s="2201"/>
      <c r="IUJ908" s="2201"/>
      <c r="IUK908" s="2201"/>
      <c r="IUL908" s="2201"/>
      <c r="IUM908" s="2201"/>
      <c r="IUN908" s="2201"/>
      <c r="IUO908" s="2201"/>
      <c r="IUP908" s="2201"/>
      <c r="IUQ908" s="2201"/>
      <c r="IUR908" s="2201"/>
      <c r="IUS908" s="2201"/>
      <c r="IUT908" s="2201"/>
      <c r="IUU908" s="2201"/>
      <c r="IUV908" s="2201"/>
      <c r="IUW908" s="2201"/>
      <c r="IUX908" s="2201"/>
      <c r="IUY908" s="2201"/>
      <c r="IUZ908" s="2201"/>
      <c r="IVA908" s="2201"/>
      <c r="IVB908" s="2201"/>
      <c r="IVC908" s="2201"/>
      <c r="IVG908" s="2201"/>
      <c r="IVH908" s="2201"/>
      <c r="IVI908" s="2201"/>
      <c r="IVJ908" s="2201"/>
      <c r="IVK908" s="2201"/>
      <c r="IVL908" s="2201"/>
      <c r="IVM908" s="2201"/>
      <c r="IVN908" s="2201"/>
      <c r="IVO908" s="2201"/>
      <c r="IVP908" s="2201"/>
      <c r="IVQ908" s="2201"/>
      <c r="IVR908" s="2201"/>
      <c r="IVS908" s="2201"/>
      <c r="IVT908" s="2201"/>
      <c r="IVU908" s="2201"/>
      <c r="IVV908" s="2201"/>
      <c r="IVW908" s="2201"/>
      <c r="IVX908" s="2201"/>
      <c r="IVY908" s="2201"/>
      <c r="IVZ908" s="2201"/>
      <c r="IWA908" s="2201"/>
      <c r="IWB908" s="2201"/>
      <c r="IWC908" s="2201"/>
      <c r="IWD908" s="2201"/>
      <c r="IWE908" s="2201"/>
      <c r="IWF908" s="2201"/>
      <c r="IWG908" s="2201"/>
      <c r="IWH908" s="2201"/>
      <c r="IWI908" s="2201"/>
      <c r="IWJ908" s="2201"/>
      <c r="IWK908" s="2201"/>
      <c r="IWL908" s="2201"/>
      <c r="IWM908" s="2201"/>
      <c r="IWN908" s="2201"/>
      <c r="IWO908" s="2201"/>
      <c r="IWP908" s="2201"/>
      <c r="IWQ908" s="2201"/>
      <c r="IWR908" s="2201"/>
      <c r="IWS908" s="2201"/>
      <c r="IWT908" s="2201"/>
      <c r="IWU908" s="2201"/>
      <c r="IWV908" s="2201"/>
      <c r="IWW908" s="2201"/>
      <c r="IWX908" s="2201"/>
      <c r="IWY908" s="2201"/>
      <c r="IWZ908" s="2201"/>
      <c r="IXA908" s="2201"/>
      <c r="IXB908" s="2201"/>
      <c r="IXC908" s="2201"/>
      <c r="IXD908" s="2201"/>
      <c r="IXE908" s="2201"/>
      <c r="IXF908" s="2201"/>
      <c r="IXG908" s="2201"/>
      <c r="IXH908" s="2201"/>
      <c r="IXI908" s="2201"/>
      <c r="IXJ908" s="2201"/>
      <c r="IXK908" s="2201"/>
      <c r="IXL908" s="2201"/>
      <c r="IXM908" s="2201"/>
      <c r="IXN908" s="2201"/>
      <c r="IXO908" s="2201"/>
      <c r="IXP908" s="2201"/>
      <c r="IXQ908" s="2201"/>
      <c r="IXR908" s="2201"/>
      <c r="IXS908" s="2201"/>
      <c r="IXT908" s="2201"/>
      <c r="IXU908" s="2201"/>
      <c r="IXV908" s="2201"/>
      <c r="IXW908" s="2201"/>
      <c r="IXX908" s="2201"/>
      <c r="IXY908" s="2201"/>
      <c r="IXZ908" s="2201"/>
      <c r="IYA908" s="2201"/>
      <c r="IYB908" s="2201"/>
      <c r="IYC908" s="2201"/>
      <c r="IYD908" s="2201"/>
      <c r="IYE908" s="2201"/>
      <c r="IYF908" s="2201"/>
      <c r="IYG908" s="2201"/>
      <c r="IYH908" s="2201"/>
      <c r="IYI908" s="2201"/>
      <c r="IYJ908" s="2201"/>
      <c r="IYK908" s="2201"/>
      <c r="IYL908" s="2201"/>
      <c r="IYM908" s="2201"/>
      <c r="IYN908" s="2201"/>
      <c r="IYO908" s="2201"/>
      <c r="IYP908" s="2201"/>
      <c r="IYQ908" s="2201"/>
      <c r="IYR908" s="2201"/>
      <c r="IYS908" s="2201"/>
      <c r="IYT908" s="2201"/>
      <c r="IYU908" s="2201"/>
      <c r="IYV908" s="2201"/>
      <c r="IYW908" s="2201"/>
      <c r="IYX908" s="2201"/>
      <c r="IYY908" s="2201"/>
      <c r="IYZ908" s="2201"/>
      <c r="IZA908" s="2201"/>
      <c r="IZB908" s="2201"/>
      <c r="IZC908" s="2201"/>
      <c r="IZD908" s="2201"/>
      <c r="IZE908" s="2201"/>
      <c r="IZF908" s="2201"/>
      <c r="IZG908" s="2201"/>
      <c r="IZH908" s="2201"/>
      <c r="IZI908" s="2201"/>
      <c r="IZJ908" s="2201"/>
      <c r="IZK908" s="2201"/>
      <c r="IZL908" s="2201"/>
      <c r="IZM908" s="2201"/>
      <c r="IZN908" s="2201"/>
      <c r="IZO908" s="2201"/>
      <c r="IZP908" s="2201"/>
      <c r="IZQ908" s="2201"/>
      <c r="IZR908" s="2201"/>
      <c r="IZS908" s="2201"/>
      <c r="IZT908" s="2201"/>
      <c r="IZU908" s="2201"/>
      <c r="IZV908" s="2201"/>
      <c r="IZW908" s="2201"/>
      <c r="IZX908" s="2201"/>
      <c r="IZY908" s="2201"/>
      <c r="IZZ908" s="2201"/>
      <c r="JAA908" s="2201"/>
      <c r="JAB908" s="2201"/>
      <c r="JAC908" s="2201"/>
      <c r="JAD908" s="2201"/>
      <c r="JAE908" s="2201"/>
      <c r="JAF908" s="2201"/>
      <c r="JAG908" s="2201"/>
      <c r="JAH908" s="2201"/>
      <c r="JAI908" s="2201"/>
      <c r="JAJ908" s="2201"/>
      <c r="JAK908" s="2201"/>
      <c r="JAL908" s="2201"/>
      <c r="JAM908" s="2201"/>
      <c r="JAN908" s="2201"/>
      <c r="JAO908" s="2201"/>
      <c r="JAP908" s="2201"/>
      <c r="JAQ908" s="2201"/>
      <c r="JAR908" s="2201"/>
      <c r="JAS908" s="2201"/>
      <c r="JAT908" s="2201"/>
      <c r="JAU908" s="2201"/>
      <c r="JAV908" s="2201"/>
      <c r="JAW908" s="2201"/>
      <c r="JAX908" s="2201"/>
      <c r="JAY908" s="2201"/>
      <c r="JAZ908" s="2201"/>
      <c r="JBA908" s="2201"/>
      <c r="JBB908" s="2201"/>
      <c r="JBC908" s="2201"/>
      <c r="JBD908" s="2201"/>
      <c r="JBE908" s="2201"/>
      <c r="JBF908" s="2201"/>
      <c r="JBG908" s="2201"/>
      <c r="JBH908" s="2201"/>
      <c r="JBI908" s="2201"/>
      <c r="JBJ908" s="2201"/>
      <c r="JBK908" s="2201"/>
      <c r="JBL908" s="2201"/>
      <c r="JBM908" s="2201"/>
      <c r="JBN908" s="2201"/>
      <c r="JBO908" s="2201"/>
      <c r="JBP908" s="2201"/>
      <c r="JBQ908" s="2201"/>
      <c r="JBR908" s="2201"/>
      <c r="JBS908" s="2201"/>
      <c r="JBT908" s="2201"/>
      <c r="JBU908" s="2201"/>
      <c r="JBV908" s="2201"/>
      <c r="JBW908" s="2201"/>
      <c r="JBX908" s="2201"/>
      <c r="JBY908" s="2201"/>
      <c r="JBZ908" s="2201"/>
      <c r="JCA908" s="2201"/>
      <c r="JCB908" s="2201"/>
      <c r="JCC908" s="2201"/>
      <c r="JCD908" s="2201"/>
      <c r="JCE908" s="2201"/>
      <c r="JCF908" s="2201"/>
      <c r="JCG908" s="2201"/>
      <c r="JCH908" s="2201"/>
      <c r="JCI908" s="2201"/>
      <c r="JCJ908" s="2201"/>
      <c r="JCK908" s="2201"/>
      <c r="JCL908" s="2201"/>
      <c r="JCM908" s="2201"/>
      <c r="JCN908" s="2201"/>
      <c r="JCO908" s="2201"/>
      <c r="JCP908" s="2201"/>
      <c r="JCQ908" s="2201"/>
      <c r="JCR908" s="2201"/>
      <c r="JCS908" s="2201"/>
      <c r="JCT908" s="2201"/>
      <c r="JCU908" s="2201"/>
      <c r="JCV908" s="2201"/>
      <c r="JCW908" s="2201"/>
      <c r="JCX908" s="2201"/>
      <c r="JCY908" s="2201"/>
      <c r="JCZ908" s="2201"/>
      <c r="JDA908" s="2201"/>
      <c r="JDB908" s="2201"/>
      <c r="JDC908" s="2201"/>
      <c r="JDD908" s="2201"/>
      <c r="JDE908" s="2201"/>
      <c r="JDF908" s="2201"/>
      <c r="JDG908" s="2201"/>
      <c r="JDH908" s="2201"/>
      <c r="JDI908" s="2201"/>
      <c r="JDJ908" s="2201"/>
      <c r="JDK908" s="2201"/>
      <c r="JDL908" s="2201"/>
      <c r="JDM908" s="2201"/>
      <c r="JDN908" s="2201"/>
      <c r="JDO908" s="2201"/>
      <c r="JDP908" s="2201"/>
      <c r="JDQ908" s="2201"/>
      <c r="JDR908" s="2201"/>
      <c r="JDS908" s="2201"/>
      <c r="JDT908" s="2201"/>
      <c r="JDU908" s="2201"/>
      <c r="JDV908" s="2201"/>
      <c r="JDW908" s="2201"/>
      <c r="JDX908" s="2201"/>
      <c r="JDY908" s="2201"/>
      <c r="JDZ908" s="2201"/>
      <c r="JEA908" s="2201"/>
      <c r="JEB908" s="2201"/>
      <c r="JEC908" s="2201"/>
      <c r="JED908" s="2201"/>
      <c r="JEE908" s="2201"/>
      <c r="JEF908" s="2201"/>
      <c r="JEG908" s="2201"/>
      <c r="JEH908" s="2201"/>
      <c r="JEI908" s="2201"/>
      <c r="JEJ908" s="2201"/>
      <c r="JEK908" s="2201"/>
      <c r="JEL908" s="2201"/>
      <c r="JEM908" s="2201"/>
      <c r="JEN908" s="2201"/>
      <c r="JEO908" s="2201"/>
      <c r="JEP908" s="2201"/>
      <c r="JEQ908" s="2201"/>
      <c r="JER908" s="2201"/>
      <c r="JES908" s="2201"/>
      <c r="JET908" s="2201"/>
      <c r="JEU908" s="2201"/>
      <c r="JEV908" s="2201"/>
      <c r="JEW908" s="2201"/>
      <c r="JEX908" s="2201"/>
      <c r="JEY908" s="2201"/>
      <c r="JFC908" s="2201"/>
      <c r="JFD908" s="2201"/>
      <c r="JFE908" s="2201"/>
      <c r="JFF908" s="2201"/>
      <c r="JFG908" s="2201"/>
      <c r="JFH908" s="2201"/>
      <c r="JFI908" s="2201"/>
      <c r="JFJ908" s="2201"/>
      <c r="JFK908" s="2201"/>
      <c r="JFL908" s="2201"/>
      <c r="JFM908" s="2201"/>
      <c r="JFN908" s="2201"/>
      <c r="JFO908" s="2201"/>
      <c r="JFP908" s="2201"/>
      <c r="JFQ908" s="2201"/>
      <c r="JFR908" s="2201"/>
      <c r="JFS908" s="2201"/>
      <c r="JFT908" s="2201"/>
      <c r="JFU908" s="2201"/>
      <c r="JFV908" s="2201"/>
      <c r="JFW908" s="2201"/>
      <c r="JFX908" s="2201"/>
      <c r="JFY908" s="2201"/>
      <c r="JFZ908" s="2201"/>
      <c r="JGA908" s="2201"/>
      <c r="JGB908" s="2201"/>
      <c r="JGC908" s="2201"/>
      <c r="JGD908" s="2201"/>
      <c r="JGE908" s="2201"/>
      <c r="JGF908" s="2201"/>
      <c r="JGG908" s="2201"/>
      <c r="JGH908" s="2201"/>
      <c r="JGI908" s="2201"/>
      <c r="JGJ908" s="2201"/>
      <c r="JGK908" s="2201"/>
      <c r="JGL908" s="2201"/>
      <c r="JGM908" s="2201"/>
      <c r="JGN908" s="2201"/>
      <c r="JGO908" s="2201"/>
      <c r="JGP908" s="2201"/>
      <c r="JGQ908" s="2201"/>
      <c r="JGR908" s="2201"/>
      <c r="JGS908" s="2201"/>
      <c r="JGT908" s="2201"/>
      <c r="JGU908" s="2201"/>
      <c r="JGV908" s="2201"/>
      <c r="JGW908" s="2201"/>
      <c r="JGX908" s="2201"/>
      <c r="JGY908" s="2201"/>
      <c r="JGZ908" s="2201"/>
      <c r="JHA908" s="2201"/>
      <c r="JHB908" s="2201"/>
      <c r="JHC908" s="2201"/>
      <c r="JHD908" s="2201"/>
      <c r="JHE908" s="2201"/>
      <c r="JHF908" s="2201"/>
      <c r="JHG908" s="2201"/>
      <c r="JHH908" s="2201"/>
      <c r="JHI908" s="2201"/>
      <c r="JHJ908" s="2201"/>
      <c r="JHK908" s="2201"/>
      <c r="JHL908" s="2201"/>
      <c r="JHM908" s="2201"/>
      <c r="JHN908" s="2201"/>
      <c r="JHO908" s="2201"/>
      <c r="JHP908" s="2201"/>
      <c r="JHQ908" s="2201"/>
      <c r="JHR908" s="2201"/>
      <c r="JHS908" s="2201"/>
      <c r="JHT908" s="2201"/>
      <c r="JHU908" s="2201"/>
      <c r="JHV908" s="2201"/>
      <c r="JHW908" s="2201"/>
      <c r="JHX908" s="2201"/>
      <c r="JHY908" s="2201"/>
      <c r="JHZ908" s="2201"/>
      <c r="JIA908" s="2201"/>
      <c r="JIB908" s="2201"/>
      <c r="JIC908" s="2201"/>
      <c r="JID908" s="2201"/>
      <c r="JIE908" s="2201"/>
      <c r="JIF908" s="2201"/>
      <c r="JIG908" s="2201"/>
      <c r="JIH908" s="2201"/>
      <c r="JII908" s="2201"/>
      <c r="JIJ908" s="2201"/>
      <c r="JIK908" s="2201"/>
      <c r="JIL908" s="2201"/>
      <c r="JIM908" s="2201"/>
      <c r="JIN908" s="2201"/>
      <c r="JIO908" s="2201"/>
      <c r="JIP908" s="2201"/>
      <c r="JIQ908" s="2201"/>
      <c r="JIR908" s="2201"/>
      <c r="JIS908" s="2201"/>
      <c r="JIT908" s="2201"/>
      <c r="JIU908" s="2201"/>
      <c r="JIV908" s="2201"/>
      <c r="JIW908" s="2201"/>
      <c r="JIX908" s="2201"/>
      <c r="JIY908" s="2201"/>
      <c r="JIZ908" s="2201"/>
      <c r="JJA908" s="2201"/>
      <c r="JJB908" s="2201"/>
      <c r="JJC908" s="2201"/>
      <c r="JJD908" s="2201"/>
      <c r="JJE908" s="2201"/>
      <c r="JJF908" s="2201"/>
      <c r="JJG908" s="2201"/>
      <c r="JJH908" s="2201"/>
      <c r="JJI908" s="2201"/>
      <c r="JJJ908" s="2201"/>
      <c r="JJK908" s="2201"/>
      <c r="JJL908" s="2201"/>
      <c r="JJM908" s="2201"/>
      <c r="JJN908" s="2201"/>
      <c r="JJO908" s="2201"/>
      <c r="JJP908" s="2201"/>
      <c r="JJQ908" s="2201"/>
      <c r="JJR908" s="2201"/>
      <c r="JJS908" s="2201"/>
      <c r="JJT908" s="2201"/>
      <c r="JJU908" s="2201"/>
      <c r="JJV908" s="2201"/>
      <c r="JJW908" s="2201"/>
      <c r="JJX908" s="2201"/>
      <c r="JJY908" s="2201"/>
      <c r="JJZ908" s="2201"/>
      <c r="JKA908" s="2201"/>
      <c r="JKB908" s="2201"/>
      <c r="JKC908" s="2201"/>
      <c r="JKD908" s="2201"/>
      <c r="JKE908" s="2201"/>
      <c r="JKF908" s="2201"/>
      <c r="JKG908" s="2201"/>
      <c r="JKH908" s="2201"/>
      <c r="JKI908" s="2201"/>
      <c r="JKJ908" s="2201"/>
      <c r="JKK908" s="2201"/>
      <c r="JKL908" s="2201"/>
      <c r="JKM908" s="2201"/>
      <c r="JKN908" s="2201"/>
      <c r="JKO908" s="2201"/>
      <c r="JKP908" s="2201"/>
      <c r="JKQ908" s="2201"/>
      <c r="JKR908" s="2201"/>
      <c r="JKS908" s="2201"/>
      <c r="JKT908" s="2201"/>
      <c r="JKU908" s="2201"/>
      <c r="JKV908" s="2201"/>
      <c r="JKW908" s="2201"/>
      <c r="JKX908" s="2201"/>
      <c r="JKY908" s="2201"/>
      <c r="JKZ908" s="2201"/>
      <c r="JLA908" s="2201"/>
      <c r="JLB908" s="2201"/>
      <c r="JLC908" s="2201"/>
      <c r="JLD908" s="2201"/>
      <c r="JLE908" s="2201"/>
      <c r="JLF908" s="2201"/>
      <c r="JLG908" s="2201"/>
      <c r="JLH908" s="2201"/>
      <c r="JLI908" s="2201"/>
      <c r="JLJ908" s="2201"/>
      <c r="JLK908" s="2201"/>
      <c r="JLL908" s="2201"/>
      <c r="JLM908" s="2201"/>
      <c r="JLN908" s="2201"/>
      <c r="JLO908" s="2201"/>
      <c r="JLP908" s="2201"/>
      <c r="JLQ908" s="2201"/>
      <c r="JLR908" s="2201"/>
      <c r="JLS908" s="2201"/>
      <c r="JLT908" s="2201"/>
      <c r="JLU908" s="2201"/>
      <c r="JLV908" s="2201"/>
      <c r="JLW908" s="2201"/>
      <c r="JLX908" s="2201"/>
      <c r="JLY908" s="2201"/>
      <c r="JLZ908" s="2201"/>
      <c r="JMA908" s="2201"/>
      <c r="JMB908" s="2201"/>
      <c r="JMC908" s="2201"/>
      <c r="JMD908" s="2201"/>
      <c r="JME908" s="2201"/>
      <c r="JMF908" s="2201"/>
      <c r="JMG908" s="2201"/>
      <c r="JMH908" s="2201"/>
      <c r="JMI908" s="2201"/>
      <c r="JMJ908" s="2201"/>
      <c r="JMK908" s="2201"/>
      <c r="JML908" s="2201"/>
      <c r="JMM908" s="2201"/>
      <c r="JMN908" s="2201"/>
      <c r="JMO908" s="2201"/>
      <c r="JMP908" s="2201"/>
      <c r="JMQ908" s="2201"/>
      <c r="JMR908" s="2201"/>
      <c r="JMS908" s="2201"/>
      <c r="JMT908" s="2201"/>
      <c r="JMU908" s="2201"/>
      <c r="JMV908" s="2201"/>
      <c r="JMW908" s="2201"/>
      <c r="JMX908" s="2201"/>
      <c r="JMY908" s="2201"/>
      <c r="JMZ908" s="2201"/>
      <c r="JNA908" s="2201"/>
      <c r="JNB908" s="2201"/>
      <c r="JNC908" s="2201"/>
      <c r="JND908" s="2201"/>
      <c r="JNE908" s="2201"/>
      <c r="JNF908" s="2201"/>
      <c r="JNG908" s="2201"/>
      <c r="JNH908" s="2201"/>
      <c r="JNI908" s="2201"/>
      <c r="JNJ908" s="2201"/>
      <c r="JNK908" s="2201"/>
      <c r="JNL908" s="2201"/>
      <c r="JNM908" s="2201"/>
      <c r="JNN908" s="2201"/>
      <c r="JNO908" s="2201"/>
      <c r="JNP908" s="2201"/>
      <c r="JNQ908" s="2201"/>
      <c r="JNR908" s="2201"/>
      <c r="JNS908" s="2201"/>
      <c r="JNT908" s="2201"/>
      <c r="JNU908" s="2201"/>
      <c r="JNV908" s="2201"/>
      <c r="JNW908" s="2201"/>
      <c r="JNX908" s="2201"/>
      <c r="JNY908" s="2201"/>
      <c r="JNZ908" s="2201"/>
      <c r="JOA908" s="2201"/>
      <c r="JOB908" s="2201"/>
      <c r="JOC908" s="2201"/>
      <c r="JOD908" s="2201"/>
      <c r="JOE908" s="2201"/>
      <c r="JOF908" s="2201"/>
      <c r="JOG908" s="2201"/>
      <c r="JOH908" s="2201"/>
      <c r="JOI908" s="2201"/>
      <c r="JOJ908" s="2201"/>
      <c r="JOK908" s="2201"/>
      <c r="JOL908" s="2201"/>
      <c r="JOM908" s="2201"/>
      <c r="JON908" s="2201"/>
      <c r="JOO908" s="2201"/>
      <c r="JOP908" s="2201"/>
      <c r="JOQ908" s="2201"/>
      <c r="JOR908" s="2201"/>
      <c r="JOS908" s="2201"/>
      <c r="JOT908" s="2201"/>
      <c r="JOU908" s="2201"/>
      <c r="JOY908" s="2201"/>
      <c r="JOZ908" s="2201"/>
      <c r="JPA908" s="2201"/>
      <c r="JPB908" s="2201"/>
      <c r="JPC908" s="2201"/>
      <c r="JPD908" s="2201"/>
      <c r="JPE908" s="2201"/>
      <c r="JPF908" s="2201"/>
      <c r="JPG908" s="2201"/>
      <c r="JPH908" s="2201"/>
      <c r="JPI908" s="2201"/>
      <c r="JPJ908" s="2201"/>
      <c r="JPK908" s="2201"/>
      <c r="JPL908" s="2201"/>
      <c r="JPM908" s="2201"/>
      <c r="JPN908" s="2201"/>
      <c r="JPO908" s="2201"/>
      <c r="JPP908" s="2201"/>
      <c r="JPQ908" s="2201"/>
      <c r="JPR908" s="2201"/>
      <c r="JPS908" s="2201"/>
      <c r="JPT908" s="2201"/>
      <c r="JPU908" s="2201"/>
      <c r="JPV908" s="2201"/>
      <c r="JPW908" s="2201"/>
      <c r="JPX908" s="2201"/>
      <c r="JPY908" s="2201"/>
      <c r="JPZ908" s="2201"/>
      <c r="JQA908" s="2201"/>
      <c r="JQB908" s="2201"/>
      <c r="JQC908" s="2201"/>
      <c r="JQD908" s="2201"/>
      <c r="JQE908" s="2201"/>
      <c r="JQF908" s="2201"/>
      <c r="JQG908" s="2201"/>
      <c r="JQH908" s="2201"/>
      <c r="JQI908" s="2201"/>
      <c r="JQJ908" s="2201"/>
      <c r="JQK908" s="2201"/>
      <c r="JQL908" s="2201"/>
      <c r="JQM908" s="2201"/>
      <c r="JQN908" s="2201"/>
      <c r="JQO908" s="2201"/>
      <c r="JQP908" s="2201"/>
      <c r="JQQ908" s="2201"/>
      <c r="JQR908" s="2201"/>
      <c r="JQS908" s="2201"/>
      <c r="JQT908" s="2201"/>
      <c r="JQU908" s="2201"/>
      <c r="JQV908" s="2201"/>
      <c r="JQW908" s="2201"/>
      <c r="JQX908" s="2201"/>
      <c r="JQY908" s="2201"/>
      <c r="JQZ908" s="2201"/>
      <c r="JRA908" s="2201"/>
      <c r="JRB908" s="2201"/>
      <c r="JRC908" s="2201"/>
      <c r="JRD908" s="2201"/>
      <c r="JRE908" s="2201"/>
      <c r="JRF908" s="2201"/>
      <c r="JRG908" s="2201"/>
      <c r="JRH908" s="2201"/>
      <c r="JRI908" s="2201"/>
      <c r="JRJ908" s="2201"/>
      <c r="JRK908" s="2201"/>
      <c r="JRL908" s="2201"/>
      <c r="JRM908" s="2201"/>
      <c r="JRN908" s="2201"/>
      <c r="JRO908" s="2201"/>
      <c r="JRP908" s="2201"/>
      <c r="JRQ908" s="2201"/>
      <c r="JRR908" s="2201"/>
      <c r="JRS908" s="2201"/>
      <c r="JRT908" s="2201"/>
      <c r="JRU908" s="2201"/>
      <c r="JRV908" s="2201"/>
      <c r="JRW908" s="2201"/>
      <c r="JRX908" s="2201"/>
      <c r="JRY908" s="2201"/>
      <c r="JRZ908" s="2201"/>
      <c r="JSA908" s="2201"/>
      <c r="JSB908" s="2201"/>
      <c r="JSC908" s="2201"/>
      <c r="JSD908" s="2201"/>
      <c r="JSE908" s="2201"/>
      <c r="JSF908" s="2201"/>
      <c r="JSG908" s="2201"/>
      <c r="JSH908" s="2201"/>
      <c r="JSI908" s="2201"/>
      <c r="JSJ908" s="2201"/>
      <c r="JSK908" s="2201"/>
      <c r="JSL908" s="2201"/>
      <c r="JSM908" s="2201"/>
      <c r="JSN908" s="2201"/>
      <c r="JSO908" s="2201"/>
      <c r="JSP908" s="2201"/>
      <c r="JSQ908" s="2201"/>
      <c r="JSR908" s="2201"/>
      <c r="JSS908" s="2201"/>
      <c r="JST908" s="2201"/>
      <c r="JSU908" s="2201"/>
      <c r="JSV908" s="2201"/>
      <c r="JSW908" s="2201"/>
      <c r="JSX908" s="2201"/>
      <c r="JSY908" s="2201"/>
      <c r="JSZ908" s="2201"/>
      <c r="JTA908" s="2201"/>
      <c r="JTB908" s="2201"/>
      <c r="JTC908" s="2201"/>
      <c r="JTD908" s="2201"/>
      <c r="JTE908" s="2201"/>
      <c r="JTF908" s="2201"/>
      <c r="JTG908" s="2201"/>
      <c r="JTH908" s="2201"/>
      <c r="JTI908" s="2201"/>
      <c r="JTJ908" s="2201"/>
      <c r="JTK908" s="2201"/>
      <c r="JTL908" s="2201"/>
      <c r="JTM908" s="2201"/>
      <c r="JTN908" s="2201"/>
      <c r="JTO908" s="2201"/>
      <c r="JTP908" s="2201"/>
      <c r="JTQ908" s="2201"/>
      <c r="JTR908" s="2201"/>
      <c r="JTS908" s="2201"/>
      <c r="JTT908" s="2201"/>
      <c r="JTU908" s="2201"/>
      <c r="JTV908" s="2201"/>
      <c r="JTW908" s="2201"/>
      <c r="JTX908" s="2201"/>
      <c r="JTY908" s="2201"/>
      <c r="JTZ908" s="2201"/>
      <c r="JUA908" s="2201"/>
      <c r="JUB908" s="2201"/>
      <c r="JUC908" s="2201"/>
      <c r="JUD908" s="2201"/>
      <c r="JUE908" s="2201"/>
      <c r="JUF908" s="2201"/>
      <c r="JUG908" s="2201"/>
      <c r="JUH908" s="2201"/>
      <c r="JUI908" s="2201"/>
      <c r="JUJ908" s="2201"/>
      <c r="JUK908" s="2201"/>
      <c r="JUL908" s="2201"/>
      <c r="JUM908" s="2201"/>
      <c r="JUN908" s="2201"/>
      <c r="JUO908" s="2201"/>
      <c r="JUP908" s="2201"/>
      <c r="JUQ908" s="2201"/>
      <c r="JUR908" s="2201"/>
      <c r="JUS908" s="2201"/>
      <c r="JUT908" s="2201"/>
      <c r="JUU908" s="2201"/>
      <c r="JUV908" s="2201"/>
      <c r="JUW908" s="2201"/>
      <c r="JUX908" s="2201"/>
      <c r="JUY908" s="2201"/>
      <c r="JUZ908" s="2201"/>
      <c r="JVA908" s="2201"/>
      <c r="JVB908" s="2201"/>
      <c r="JVC908" s="2201"/>
      <c r="JVD908" s="2201"/>
      <c r="JVE908" s="2201"/>
      <c r="JVF908" s="2201"/>
      <c r="JVG908" s="2201"/>
      <c r="JVH908" s="2201"/>
      <c r="JVI908" s="2201"/>
      <c r="JVJ908" s="2201"/>
      <c r="JVK908" s="2201"/>
      <c r="JVL908" s="2201"/>
      <c r="JVM908" s="2201"/>
      <c r="JVN908" s="2201"/>
      <c r="JVO908" s="2201"/>
      <c r="JVP908" s="2201"/>
      <c r="JVQ908" s="2201"/>
      <c r="JVR908" s="2201"/>
      <c r="JVS908" s="2201"/>
      <c r="JVT908" s="2201"/>
      <c r="JVU908" s="2201"/>
      <c r="JVV908" s="2201"/>
      <c r="JVW908" s="2201"/>
      <c r="JVX908" s="2201"/>
      <c r="JVY908" s="2201"/>
      <c r="JVZ908" s="2201"/>
      <c r="JWA908" s="2201"/>
      <c r="JWB908" s="2201"/>
      <c r="JWC908" s="2201"/>
      <c r="JWD908" s="2201"/>
      <c r="JWE908" s="2201"/>
      <c r="JWF908" s="2201"/>
      <c r="JWG908" s="2201"/>
      <c r="JWH908" s="2201"/>
      <c r="JWI908" s="2201"/>
      <c r="JWJ908" s="2201"/>
      <c r="JWK908" s="2201"/>
      <c r="JWL908" s="2201"/>
      <c r="JWM908" s="2201"/>
      <c r="JWN908" s="2201"/>
      <c r="JWO908" s="2201"/>
      <c r="JWP908" s="2201"/>
      <c r="JWQ908" s="2201"/>
      <c r="JWR908" s="2201"/>
      <c r="JWS908" s="2201"/>
      <c r="JWT908" s="2201"/>
      <c r="JWU908" s="2201"/>
      <c r="JWV908" s="2201"/>
      <c r="JWW908" s="2201"/>
      <c r="JWX908" s="2201"/>
      <c r="JWY908" s="2201"/>
      <c r="JWZ908" s="2201"/>
      <c r="JXA908" s="2201"/>
      <c r="JXB908" s="2201"/>
      <c r="JXC908" s="2201"/>
      <c r="JXD908" s="2201"/>
      <c r="JXE908" s="2201"/>
      <c r="JXF908" s="2201"/>
      <c r="JXG908" s="2201"/>
      <c r="JXH908" s="2201"/>
      <c r="JXI908" s="2201"/>
      <c r="JXJ908" s="2201"/>
      <c r="JXK908" s="2201"/>
      <c r="JXL908" s="2201"/>
      <c r="JXM908" s="2201"/>
      <c r="JXN908" s="2201"/>
      <c r="JXO908" s="2201"/>
      <c r="JXP908" s="2201"/>
      <c r="JXQ908" s="2201"/>
      <c r="JXR908" s="2201"/>
      <c r="JXS908" s="2201"/>
      <c r="JXT908" s="2201"/>
      <c r="JXU908" s="2201"/>
      <c r="JXV908" s="2201"/>
      <c r="JXW908" s="2201"/>
      <c r="JXX908" s="2201"/>
      <c r="JXY908" s="2201"/>
      <c r="JXZ908" s="2201"/>
      <c r="JYA908" s="2201"/>
      <c r="JYB908" s="2201"/>
      <c r="JYC908" s="2201"/>
      <c r="JYD908" s="2201"/>
      <c r="JYE908" s="2201"/>
      <c r="JYF908" s="2201"/>
      <c r="JYG908" s="2201"/>
      <c r="JYH908" s="2201"/>
      <c r="JYI908" s="2201"/>
      <c r="JYJ908" s="2201"/>
      <c r="JYK908" s="2201"/>
      <c r="JYL908" s="2201"/>
      <c r="JYM908" s="2201"/>
      <c r="JYN908" s="2201"/>
      <c r="JYO908" s="2201"/>
      <c r="JYP908" s="2201"/>
      <c r="JYQ908" s="2201"/>
      <c r="JYU908" s="2201"/>
      <c r="JYV908" s="2201"/>
      <c r="JYW908" s="2201"/>
      <c r="JYX908" s="2201"/>
      <c r="JYY908" s="2201"/>
      <c r="JYZ908" s="2201"/>
      <c r="JZA908" s="2201"/>
      <c r="JZB908" s="2201"/>
      <c r="JZC908" s="2201"/>
      <c r="JZD908" s="2201"/>
      <c r="JZE908" s="2201"/>
      <c r="JZF908" s="2201"/>
      <c r="JZG908" s="2201"/>
      <c r="JZH908" s="2201"/>
      <c r="JZI908" s="2201"/>
      <c r="JZJ908" s="2201"/>
      <c r="JZK908" s="2201"/>
      <c r="JZL908" s="2201"/>
      <c r="JZM908" s="2201"/>
      <c r="JZN908" s="2201"/>
      <c r="JZO908" s="2201"/>
      <c r="JZP908" s="2201"/>
      <c r="JZQ908" s="2201"/>
      <c r="JZR908" s="2201"/>
      <c r="JZS908" s="2201"/>
      <c r="JZT908" s="2201"/>
      <c r="JZU908" s="2201"/>
      <c r="JZV908" s="2201"/>
      <c r="JZW908" s="2201"/>
      <c r="JZX908" s="2201"/>
      <c r="JZY908" s="2201"/>
      <c r="JZZ908" s="2201"/>
      <c r="KAA908" s="2201"/>
      <c r="KAB908" s="2201"/>
      <c r="KAC908" s="2201"/>
      <c r="KAD908" s="2201"/>
      <c r="KAE908" s="2201"/>
      <c r="KAF908" s="2201"/>
      <c r="KAG908" s="2201"/>
      <c r="KAH908" s="2201"/>
      <c r="KAI908" s="2201"/>
      <c r="KAJ908" s="2201"/>
      <c r="KAK908" s="2201"/>
      <c r="KAL908" s="2201"/>
      <c r="KAM908" s="2201"/>
      <c r="KAN908" s="2201"/>
      <c r="KAO908" s="2201"/>
      <c r="KAP908" s="2201"/>
      <c r="KAQ908" s="2201"/>
      <c r="KAR908" s="2201"/>
      <c r="KAS908" s="2201"/>
      <c r="KAT908" s="2201"/>
      <c r="KAU908" s="2201"/>
      <c r="KAV908" s="2201"/>
      <c r="KAW908" s="2201"/>
      <c r="KAX908" s="2201"/>
      <c r="KAY908" s="2201"/>
      <c r="KAZ908" s="2201"/>
      <c r="KBA908" s="2201"/>
      <c r="KBB908" s="2201"/>
      <c r="KBC908" s="2201"/>
      <c r="KBD908" s="2201"/>
      <c r="KBE908" s="2201"/>
      <c r="KBF908" s="2201"/>
      <c r="KBG908" s="2201"/>
      <c r="KBH908" s="2201"/>
      <c r="KBI908" s="2201"/>
      <c r="KBJ908" s="2201"/>
      <c r="KBK908" s="2201"/>
      <c r="KBL908" s="2201"/>
      <c r="KBM908" s="2201"/>
      <c r="KBN908" s="2201"/>
      <c r="KBO908" s="2201"/>
      <c r="KBP908" s="2201"/>
      <c r="KBQ908" s="2201"/>
      <c r="KBR908" s="2201"/>
      <c r="KBS908" s="2201"/>
      <c r="KBT908" s="2201"/>
      <c r="KBU908" s="2201"/>
      <c r="KBV908" s="2201"/>
      <c r="KBW908" s="2201"/>
      <c r="KBX908" s="2201"/>
      <c r="KBY908" s="2201"/>
      <c r="KBZ908" s="2201"/>
      <c r="KCA908" s="2201"/>
      <c r="KCB908" s="2201"/>
      <c r="KCC908" s="2201"/>
      <c r="KCD908" s="2201"/>
      <c r="KCE908" s="2201"/>
      <c r="KCF908" s="2201"/>
      <c r="KCG908" s="2201"/>
      <c r="KCH908" s="2201"/>
      <c r="KCI908" s="2201"/>
      <c r="KCJ908" s="2201"/>
      <c r="KCK908" s="2201"/>
      <c r="KCL908" s="2201"/>
      <c r="KCM908" s="2201"/>
      <c r="KCN908" s="2201"/>
      <c r="KCO908" s="2201"/>
      <c r="KCP908" s="2201"/>
      <c r="KCQ908" s="2201"/>
      <c r="KCR908" s="2201"/>
      <c r="KCS908" s="2201"/>
      <c r="KCT908" s="2201"/>
      <c r="KCU908" s="2201"/>
      <c r="KCV908" s="2201"/>
      <c r="KCW908" s="2201"/>
      <c r="KCX908" s="2201"/>
      <c r="KCY908" s="2201"/>
      <c r="KCZ908" s="2201"/>
      <c r="KDA908" s="2201"/>
      <c r="KDB908" s="2201"/>
      <c r="KDC908" s="2201"/>
      <c r="KDD908" s="2201"/>
      <c r="KDE908" s="2201"/>
      <c r="KDF908" s="2201"/>
      <c r="KDG908" s="2201"/>
      <c r="KDH908" s="2201"/>
      <c r="KDI908" s="2201"/>
      <c r="KDJ908" s="2201"/>
      <c r="KDK908" s="2201"/>
      <c r="KDL908" s="2201"/>
      <c r="KDM908" s="2201"/>
      <c r="KDN908" s="2201"/>
      <c r="KDO908" s="2201"/>
      <c r="KDP908" s="2201"/>
      <c r="KDQ908" s="2201"/>
      <c r="KDR908" s="2201"/>
      <c r="KDS908" s="2201"/>
      <c r="KDT908" s="2201"/>
      <c r="KDU908" s="2201"/>
      <c r="KDV908" s="2201"/>
      <c r="KDW908" s="2201"/>
      <c r="KDX908" s="2201"/>
      <c r="KDY908" s="2201"/>
      <c r="KDZ908" s="2201"/>
      <c r="KEA908" s="2201"/>
      <c r="KEB908" s="2201"/>
      <c r="KEC908" s="2201"/>
      <c r="KED908" s="2201"/>
      <c r="KEE908" s="2201"/>
      <c r="KEF908" s="2201"/>
      <c r="KEG908" s="2201"/>
      <c r="KEH908" s="2201"/>
      <c r="KEI908" s="2201"/>
      <c r="KEJ908" s="2201"/>
      <c r="KEK908" s="2201"/>
      <c r="KEL908" s="2201"/>
      <c r="KEM908" s="2201"/>
      <c r="KEN908" s="2201"/>
      <c r="KEO908" s="2201"/>
      <c r="KEP908" s="2201"/>
      <c r="KEQ908" s="2201"/>
      <c r="KER908" s="2201"/>
      <c r="KES908" s="2201"/>
      <c r="KET908" s="2201"/>
      <c r="KEU908" s="2201"/>
      <c r="KEV908" s="2201"/>
      <c r="KEW908" s="2201"/>
      <c r="KEX908" s="2201"/>
      <c r="KEY908" s="2201"/>
      <c r="KEZ908" s="2201"/>
      <c r="KFA908" s="2201"/>
      <c r="KFB908" s="2201"/>
      <c r="KFC908" s="2201"/>
      <c r="KFD908" s="2201"/>
      <c r="KFE908" s="2201"/>
      <c r="KFF908" s="2201"/>
      <c r="KFG908" s="2201"/>
      <c r="KFH908" s="2201"/>
      <c r="KFI908" s="2201"/>
      <c r="KFJ908" s="2201"/>
      <c r="KFK908" s="2201"/>
      <c r="KFL908" s="2201"/>
      <c r="KFM908" s="2201"/>
      <c r="KFN908" s="2201"/>
      <c r="KFO908" s="2201"/>
      <c r="KFP908" s="2201"/>
      <c r="KFQ908" s="2201"/>
      <c r="KFR908" s="2201"/>
      <c r="KFS908" s="2201"/>
      <c r="KFT908" s="2201"/>
      <c r="KFU908" s="2201"/>
      <c r="KFV908" s="2201"/>
      <c r="KFW908" s="2201"/>
      <c r="KFX908" s="2201"/>
      <c r="KFY908" s="2201"/>
      <c r="KFZ908" s="2201"/>
      <c r="KGA908" s="2201"/>
      <c r="KGB908" s="2201"/>
      <c r="KGC908" s="2201"/>
      <c r="KGD908" s="2201"/>
      <c r="KGE908" s="2201"/>
      <c r="KGF908" s="2201"/>
      <c r="KGG908" s="2201"/>
      <c r="KGH908" s="2201"/>
      <c r="KGI908" s="2201"/>
      <c r="KGJ908" s="2201"/>
      <c r="KGK908" s="2201"/>
      <c r="KGL908" s="2201"/>
      <c r="KGM908" s="2201"/>
      <c r="KGN908" s="2201"/>
      <c r="KGO908" s="2201"/>
      <c r="KGP908" s="2201"/>
      <c r="KGQ908" s="2201"/>
      <c r="KGR908" s="2201"/>
      <c r="KGS908" s="2201"/>
      <c r="KGT908" s="2201"/>
      <c r="KGU908" s="2201"/>
      <c r="KGV908" s="2201"/>
      <c r="KGW908" s="2201"/>
      <c r="KGX908" s="2201"/>
      <c r="KGY908" s="2201"/>
      <c r="KGZ908" s="2201"/>
      <c r="KHA908" s="2201"/>
      <c r="KHB908" s="2201"/>
      <c r="KHC908" s="2201"/>
      <c r="KHD908" s="2201"/>
      <c r="KHE908" s="2201"/>
      <c r="KHF908" s="2201"/>
      <c r="KHG908" s="2201"/>
      <c r="KHH908" s="2201"/>
      <c r="KHI908" s="2201"/>
      <c r="KHJ908" s="2201"/>
      <c r="KHK908" s="2201"/>
      <c r="KHL908" s="2201"/>
      <c r="KHM908" s="2201"/>
      <c r="KHN908" s="2201"/>
      <c r="KHO908" s="2201"/>
      <c r="KHP908" s="2201"/>
      <c r="KHQ908" s="2201"/>
      <c r="KHR908" s="2201"/>
      <c r="KHS908" s="2201"/>
      <c r="KHT908" s="2201"/>
      <c r="KHU908" s="2201"/>
      <c r="KHV908" s="2201"/>
      <c r="KHW908" s="2201"/>
      <c r="KHX908" s="2201"/>
      <c r="KHY908" s="2201"/>
      <c r="KHZ908" s="2201"/>
      <c r="KIA908" s="2201"/>
      <c r="KIB908" s="2201"/>
      <c r="KIC908" s="2201"/>
      <c r="KID908" s="2201"/>
      <c r="KIE908" s="2201"/>
      <c r="KIF908" s="2201"/>
      <c r="KIG908" s="2201"/>
      <c r="KIH908" s="2201"/>
      <c r="KII908" s="2201"/>
      <c r="KIJ908" s="2201"/>
      <c r="KIK908" s="2201"/>
      <c r="KIL908" s="2201"/>
      <c r="KIM908" s="2201"/>
      <c r="KIQ908" s="2201"/>
      <c r="KIR908" s="2201"/>
      <c r="KIS908" s="2201"/>
      <c r="KIT908" s="2201"/>
      <c r="KIU908" s="2201"/>
      <c r="KIV908" s="2201"/>
      <c r="KIW908" s="2201"/>
      <c r="KIX908" s="2201"/>
      <c r="KIY908" s="2201"/>
      <c r="KIZ908" s="2201"/>
      <c r="KJA908" s="2201"/>
      <c r="KJB908" s="2201"/>
      <c r="KJC908" s="2201"/>
      <c r="KJD908" s="2201"/>
      <c r="KJE908" s="2201"/>
      <c r="KJF908" s="2201"/>
      <c r="KJG908" s="2201"/>
      <c r="KJH908" s="2201"/>
      <c r="KJI908" s="2201"/>
      <c r="KJJ908" s="2201"/>
      <c r="KJK908" s="2201"/>
      <c r="KJL908" s="2201"/>
      <c r="KJM908" s="2201"/>
      <c r="KJN908" s="2201"/>
      <c r="KJO908" s="2201"/>
      <c r="KJP908" s="2201"/>
      <c r="KJQ908" s="2201"/>
      <c r="KJR908" s="2201"/>
      <c r="KJS908" s="2201"/>
      <c r="KJT908" s="2201"/>
      <c r="KJU908" s="2201"/>
      <c r="KJV908" s="2201"/>
      <c r="KJW908" s="2201"/>
      <c r="KJX908" s="2201"/>
      <c r="KJY908" s="2201"/>
      <c r="KJZ908" s="2201"/>
      <c r="KKA908" s="2201"/>
      <c r="KKB908" s="2201"/>
      <c r="KKC908" s="2201"/>
      <c r="KKD908" s="2201"/>
      <c r="KKE908" s="2201"/>
      <c r="KKF908" s="2201"/>
      <c r="KKG908" s="2201"/>
      <c r="KKH908" s="2201"/>
      <c r="KKI908" s="2201"/>
      <c r="KKJ908" s="2201"/>
      <c r="KKK908" s="2201"/>
      <c r="KKL908" s="2201"/>
      <c r="KKM908" s="2201"/>
      <c r="KKN908" s="2201"/>
      <c r="KKO908" s="2201"/>
      <c r="KKP908" s="2201"/>
      <c r="KKQ908" s="2201"/>
      <c r="KKR908" s="2201"/>
      <c r="KKS908" s="2201"/>
      <c r="KKT908" s="2201"/>
      <c r="KKU908" s="2201"/>
      <c r="KKV908" s="2201"/>
      <c r="KKW908" s="2201"/>
      <c r="KKX908" s="2201"/>
      <c r="KKY908" s="2201"/>
      <c r="KKZ908" s="2201"/>
      <c r="KLA908" s="2201"/>
      <c r="KLB908" s="2201"/>
      <c r="KLC908" s="2201"/>
      <c r="KLD908" s="2201"/>
      <c r="KLE908" s="2201"/>
      <c r="KLF908" s="2201"/>
      <c r="KLG908" s="2201"/>
      <c r="KLH908" s="2201"/>
      <c r="KLI908" s="2201"/>
      <c r="KLJ908" s="2201"/>
      <c r="KLK908" s="2201"/>
      <c r="KLL908" s="2201"/>
      <c r="KLM908" s="2201"/>
      <c r="KLN908" s="2201"/>
      <c r="KLO908" s="2201"/>
      <c r="KLP908" s="2201"/>
      <c r="KLQ908" s="2201"/>
      <c r="KLR908" s="2201"/>
      <c r="KLS908" s="2201"/>
      <c r="KLT908" s="2201"/>
      <c r="KLU908" s="2201"/>
      <c r="KLV908" s="2201"/>
      <c r="KLW908" s="2201"/>
      <c r="KLX908" s="2201"/>
      <c r="KLY908" s="2201"/>
      <c r="KLZ908" s="2201"/>
      <c r="KMA908" s="2201"/>
      <c r="KMB908" s="2201"/>
      <c r="KMC908" s="2201"/>
      <c r="KMD908" s="2201"/>
      <c r="KME908" s="2201"/>
      <c r="KMF908" s="2201"/>
      <c r="KMG908" s="2201"/>
      <c r="KMH908" s="2201"/>
      <c r="KMI908" s="2201"/>
      <c r="KMJ908" s="2201"/>
      <c r="KMK908" s="2201"/>
      <c r="KML908" s="2201"/>
      <c r="KMM908" s="2201"/>
      <c r="KMN908" s="2201"/>
      <c r="KMO908" s="2201"/>
      <c r="KMP908" s="2201"/>
      <c r="KMQ908" s="2201"/>
      <c r="KMR908" s="2201"/>
      <c r="KMS908" s="2201"/>
      <c r="KMT908" s="2201"/>
      <c r="KMU908" s="2201"/>
      <c r="KMV908" s="2201"/>
      <c r="KMW908" s="2201"/>
      <c r="KMX908" s="2201"/>
      <c r="KMY908" s="2201"/>
      <c r="KMZ908" s="2201"/>
      <c r="KNA908" s="2201"/>
      <c r="KNB908" s="2201"/>
      <c r="KNC908" s="2201"/>
      <c r="KND908" s="2201"/>
      <c r="KNE908" s="2201"/>
      <c r="KNF908" s="2201"/>
      <c r="KNG908" s="2201"/>
      <c r="KNH908" s="2201"/>
      <c r="KNI908" s="2201"/>
      <c r="KNJ908" s="2201"/>
      <c r="KNK908" s="2201"/>
      <c r="KNL908" s="2201"/>
      <c r="KNM908" s="2201"/>
      <c r="KNN908" s="2201"/>
      <c r="KNO908" s="2201"/>
      <c r="KNP908" s="2201"/>
      <c r="KNQ908" s="2201"/>
      <c r="KNR908" s="2201"/>
      <c r="KNS908" s="2201"/>
      <c r="KNT908" s="2201"/>
      <c r="KNU908" s="2201"/>
      <c r="KNV908" s="2201"/>
      <c r="KNW908" s="2201"/>
      <c r="KNX908" s="2201"/>
      <c r="KNY908" s="2201"/>
      <c r="KNZ908" s="2201"/>
      <c r="KOA908" s="2201"/>
      <c r="KOB908" s="2201"/>
      <c r="KOC908" s="2201"/>
      <c r="KOD908" s="2201"/>
      <c r="KOE908" s="2201"/>
      <c r="KOF908" s="2201"/>
      <c r="KOG908" s="2201"/>
      <c r="KOH908" s="2201"/>
      <c r="KOI908" s="2201"/>
      <c r="KOJ908" s="2201"/>
      <c r="KOK908" s="2201"/>
      <c r="KOL908" s="2201"/>
      <c r="KOM908" s="2201"/>
      <c r="KON908" s="2201"/>
      <c r="KOO908" s="2201"/>
      <c r="KOP908" s="2201"/>
      <c r="KOQ908" s="2201"/>
      <c r="KOR908" s="2201"/>
      <c r="KOS908" s="2201"/>
      <c r="KOT908" s="2201"/>
      <c r="KOU908" s="2201"/>
      <c r="KOV908" s="2201"/>
      <c r="KOW908" s="2201"/>
      <c r="KOX908" s="2201"/>
      <c r="KOY908" s="2201"/>
      <c r="KOZ908" s="2201"/>
      <c r="KPA908" s="2201"/>
      <c r="KPB908" s="2201"/>
      <c r="KPC908" s="2201"/>
      <c r="KPD908" s="2201"/>
      <c r="KPE908" s="2201"/>
      <c r="KPF908" s="2201"/>
      <c r="KPG908" s="2201"/>
      <c r="KPH908" s="2201"/>
      <c r="KPI908" s="2201"/>
      <c r="KPJ908" s="2201"/>
      <c r="KPK908" s="2201"/>
      <c r="KPL908" s="2201"/>
      <c r="KPM908" s="2201"/>
      <c r="KPN908" s="2201"/>
      <c r="KPO908" s="2201"/>
      <c r="KPP908" s="2201"/>
      <c r="KPQ908" s="2201"/>
      <c r="KPR908" s="2201"/>
      <c r="KPS908" s="2201"/>
      <c r="KPT908" s="2201"/>
      <c r="KPU908" s="2201"/>
      <c r="KPV908" s="2201"/>
      <c r="KPW908" s="2201"/>
      <c r="KPX908" s="2201"/>
      <c r="KPY908" s="2201"/>
      <c r="KPZ908" s="2201"/>
      <c r="KQA908" s="2201"/>
      <c r="KQB908" s="2201"/>
      <c r="KQC908" s="2201"/>
      <c r="KQD908" s="2201"/>
      <c r="KQE908" s="2201"/>
      <c r="KQF908" s="2201"/>
      <c r="KQG908" s="2201"/>
      <c r="KQH908" s="2201"/>
      <c r="KQI908" s="2201"/>
      <c r="KQJ908" s="2201"/>
      <c r="KQK908" s="2201"/>
      <c r="KQL908" s="2201"/>
      <c r="KQM908" s="2201"/>
      <c r="KQN908" s="2201"/>
      <c r="KQO908" s="2201"/>
      <c r="KQP908" s="2201"/>
      <c r="KQQ908" s="2201"/>
      <c r="KQR908" s="2201"/>
      <c r="KQS908" s="2201"/>
      <c r="KQT908" s="2201"/>
      <c r="KQU908" s="2201"/>
      <c r="KQV908" s="2201"/>
      <c r="KQW908" s="2201"/>
      <c r="KQX908" s="2201"/>
      <c r="KQY908" s="2201"/>
      <c r="KQZ908" s="2201"/>
      <c r="KRA908" s="2201"/>
      <c r="KRB908" s="2201"/>
      <c r="KRC908" s="2201"/>
      <c r="KRD908" s="2201"/>
      <c r="KRE908" s="2201"/>
      <c r="KRF908" s="2201"/>
      <c r="KRG908" s="2201"/>
      <c r="KRH908" s="2201"/>
      <c r="KRI908" s="2201"/>
      <c r="KRJ908" s="2201"/>
      <c r="KRK908" s="2201"/>
      <c r="KRL908" s="2201"/>
      <c r="KRM908" s="2201"/>
      <c r="KRN908" s="2201"/>
      <c r="KRO908" s="2201"/>
      <c r="KRP908" s="2201"/>
      <c r="KRQ908" s="2201"/>
      <c r="KRR908" s="2201"/>
      <c r="KRS908" s="2201"/>
      <c r="KRT908" s="2201"/>
      <c r="KRU908" s="2201"/>
      <c r="KRV908" s="2201"/>
      <c r="KRW908" s="2201"/>
      <c r="KRX908" s="2201"/>
      <c r="KRY908" s="2201"/>
      <c r="KRZ908" s="2201"/>
      <c r="KSA908" s="2201"/>
      <c r="KSB908" s="2201"/>
      <c r="KSC908" s="2201"/>
      <c r="KSD908" s="2201"/>
      <c r="KSE908" s="2201"/>
      <c r="KSF908" s="2201"/>
      <c r="KSG908" s="2201"/>
      <c r="KSH908" s="2201"/>
      <c r="KSI908" s="2201"/>
      <c r="KSM908" s="2201"/>
      <c r="KSN908" s="2201"/>
      <c r="KSO908" s="2201"/>
      <c r="KSP908" s="2201"/>
      <c r="KSQ908" s="2201"/>
      <c r="KSR908" s="2201"/>
      <c r="KSS908" s="2201"/>
      <c r="KST908" s="2201"/>
      <c r="KSU908" s="2201"/>
      <c r="KSV908" s="2201"/>
      <c r="KSW908" s="2201"/>
      <c r="KSX908" s="2201"/>
      <c r="KSY908" s="2201"/>
      <c r="KSZ908" s="2201"/>
      <c r="KTA908" s="2201"/>
      <c r="KTB908" s="2201"/>
      <c r="KTC908" s="2201"/>
      <c r="KTD908" s="2201"/>
      <c r="KTE908" s="2201"/>
      <c r="KTF908" s="2201"/>
      <c r="KTG908" s="2201"/>
      <c r="KTH908" s="2201"/>
      <c r="KTI908" s="2201"/>
      <c r="KTJ908" s="2201"/>
      <c r="KTK908" s="2201"/>
      <c r="KTL908" s="2201"/>
      <c r="KTM908" s="2201"/>
      <c r="KTN908" s="2201"/>
      <c r="KTO908" s="2201"/>
      <c r="KTP908" s="2201"/>
      <c r="KTQ908" s="2201"/>
      <c r="KTR908" s="2201"/>
      <c r="KTS908" s="2201"/>
      <c r="KTT908" s="2201"/>
      <c r="KTU908" s="2201"/>
      <c r="KTV908" s="2201"/>
      <c r="KTW908" s="2201"/>
      <c r="KTX908" s="2201"/>
      <c r="KTY908" s="2201"/>
      <c r="KTZ908" s="2201"/>
      <c r="KUA908" s="2201"/>
      <c r="KUB908" s="2201"/>
      <c r="KUC908" s="2201"/>
      <c r="KUD908" s="2201"/>
      <c r="KUE908" s="2201"/>
      <c r="KUF908" s="2201"/>
      <c r="KUG908" s="2201"/>
      <c r="KUH908" s="2201"/>
      <c r="KUI908" s="2201"/>
      <c r="KUJ908" s="2201"/>
      <c r="KUK908" s="2201"/>
      <c r="KUL908" s="2201"/>
      <c r="KUM908" s="2201"/>
      <c r="KUN908" s="2201"/>
      <c r="KUO908" s="2201"/>
      <c r="KUP908" s="2201"/>
      <c r="KUQ908" s="2201"/>
      <c r="KUR908" s="2201"/>
      <c r="KUS908" s="2201"/>
      <c r="KUT908" s="2201"/>
      <c r="KUU908" s="2201"/>
      <c r="KUV908" s="2201"/>
      <c r="KUW908" s="2201"/>
      <c r="KUX908" s="2201"/>
      <c r="KUY908" s="2201"/>
      <c r="KUZ908" s="2201"/>
      <c r="KVA908" s="2201"/>
      <c r="KVB908" s="2201"/>
      <c r="KVC908" s="2201"/>
      <c r="KVD908" s="2201"/>
      <c r="KVE908" s="2201"/>
      <c r="KVF908" s="2201"/>
      <c r="KVG908" s="2201"/>
      <c r="KVH908" s="2201"/>
      <c r="KVI908" s="2201"/>
      <c r="KVJ908" s="2201"/>
      <c r="KVK908" s="2201"/>
      <c r="KVL908" s="2201"/>
      <c r="KVM908" s="2201"/>
      <c r="KVN908" s="2201"/>
      <c r="KVO908" s="2201"/>
      <c r="KVP908" s="2201"/>
      <c r="KVQ908" s="2201"/>
      <c r="KVR908" s="2201"/>
      <c r="KVS908" s="2201"/>
      <c r="KVT908" s="2201"/>
      <c r="KVU908" s="2201"/>
      <c r="KVV908" s="2201"/>
      <c r="KVW908" s="2201"/>
      <c r="KVX908" s="2201"/>
      <c r="KVY908" s="2201"/>
      <c r="KVZ908" s="2201"/>
      <c r="KWA908" s="2201"/>
      <c r="KWB908" s="2201"/>
      <c r="KWC908" s="2201"/>
      <c r="KWD908" s="2201"/>
      <c r="KWE908" s="2201"/>
      <c r="KWF908" s="2201"/>
      <c r="KWG908" s="2201"/>
      <c r="KWH908" s="2201"/>
      <c r="KWI908" s="2201"/>
      <c r="KWJ908" s="2201"/>
      <c r="KWK908" s="2201"/>
      <c r="KWL908" s="2201"/>
      <c r="KWM908" s="2201"/>
      <c r="KWN908" s="2201"/>
      <c r="KWO908" s="2201"/>
      <c r="KWP908" s="2201"/>
      <c r="KWQ908" s="2201"/>
      <c r="KWR908" s="2201"/>
      <c r="KWS908" s="2201"/>
      <c r="KWT908" s="2201"/>
      <c r="KWU908" s="2201"/>
      <c r="KWV908" s="2201"/>
      <c r="KWW908" s="2201"/>
      <c r="KWX908" s="2201"/>
      <c r="KWY908" s="2201"/>
      <c r="KWZ908" s="2201"/>
      <c r="KXA908" s="2201"/>
      <c r="KXB908" s="2201"/>
      <c r="KXC908" s="2201"/>
      <c r="KXD908" s="2201"/>
      <c r="KXE908" s="2201"/>
      <c r="KXF908" s="2201"/>
      <c r="KXG908" s="2201"/>
      <c r="KXH908" s="2201"/>
      <c r="KXI908" s="2201"/>
      <c r="KXJ908" s="2201"/>
      <c r="KXK908" s="2201"/>
      <c r="KXL908" s="2201"/>
      <c r="KXM908" s="2201"/>
      <c r="KXN908" s="2201"/>
      <c r="KXO908" s="2201"/>
      <c r="KXP908" s="2201"/>
      <c r="KXQ908" s="2201"/>
      <c r="KXR908" s="2201"/>
      <c r="KXS908" s="2201"/>
      <c r="KXT908" s="2201"/>
      <c r="KXU908" s="2201"/>
      <c r="KXV908" s="2201"/>
      <c r="KXW908" s="2201"/>
      <c r="KXX908" s="2201"/>
      <c r="KXY908" s="2201"/>
      <c r="KXZ908" s="2201"/>
      <c r="KYA908" s="2201"/>
      <c r="KYB908" s="2201"/>
      <c r="KYC908" s="2201"/>
      <c r="KYD908" s="2201"/>
      <c r="KYE908" s="2201"/>
      <c r="KYF908" s="2201"/>
      <c r="KYG908" s="2201"/>
      <c r="KYH908" s="2201"/>
      <c r="KYI908" s="2201"/>
      <c r="KYJ908" s="2201"/>
      <c r="KYK908" s="2201"/>
      <c r="KYL908" s="2201"/>
      <c r="KYM908" s="2201"/>
      <c r="KYN908" s="2201"/>
      <c r="KYO908" s="2201"/>
      <c r="KYP908" s="2201"/>
      <c r="KYQ908" s="2201"/>
      <c r="KYR908" s="2201"/>
      <c r="KYS908" s="2201"/>
      <c r="KYT908" s="2201"/>
      <c r="KYU908" s="2201"/>
      <c r="KYV908" s="2201"/>
      <c r="KYW908" s="2201"/>
      <c r="KYX908" s="2201"/>
      <c r="KYY908" s="2201"/>
      <c r="KYZ908" s="2201"/>
      <c r="KZA908" s="2201"/>
      <c r="KZB908" s="2201"/>
      <c r="KZC908" s="2201"/>
      <c r="KZD908" s="2201"/>
      <c r="KZE908" s="2201"/>
      <c r="KZF908" s="2201"/>
      <c r="KZG908" s="2201"/>
      <c r="KZH908" s="2201"/>
      <c r="KZI908" s="2201"/>
      <c r="KZJ908" s="2201"/>
      <c r="KZK908" s="2201"/>
      <c r="KZL908" s="2201"/>
      <c r="KZM908" s="2201"/>
      <c r="KZN908" s="2201"/>
      <c r="KZO908" s="2201"/>
      <c r="KZP908" s="2201"/>
      <c r="KZQ908" s="2201"/>
      <c r="KZR908" s="2201"/>
      <c r="KZS908" s="2201"/>
      <c r="KZT908" s="2201"/>
      <c r="KZU908" s="2201"/>
      <c r="KZV908" s="2201"/>
      <c r="KZW908" s="2201"/>
      <c r="KZX908" s="2201"/>
      <c r="KZY908" s="2201"/>
      <c r="KZZ908" s="2201"/>
      <c r="LAA908" s="2201"/>
      <c r="LAB908" s="2201"/>
      <c r="LAC908" s="2201"/>
      <c r="LAD908" s="2201"/>
      <c r="LAE908" s="2201"/>
      <c r="LAF908" s="2201"/>
      <c r="LAG908" s="2201"/>
      <c r="LAH908" s="2201"/>
      <c r="LAI908" s="2201"/>
      <c r="LAJ908" s="2201"/>
      <c r="LAK908" s="2201"/>
      <c r="LAL908" s="2201"/>
      <c r="LAM908" s="2201"/>
      <c r="LAN908" s="2201"/>
      <c r="LAO908" s="2201"/>
      <c r="LAP908" s="2201"/>
      <c r="LAQ908" s="2201"/>
      <c r="LAR908" s="2201"/>
      <c r="LAS908" s="2201"/>
      <c r="LAT908" s="2201"/>
      <c r="LAU908" s="2201"/>
      <c r="LAV908" s="2201"/>
      <c r="LAW908" s="2201"/>
      <c r="LAX908" s="2201"/>
      <c r="LAY908" s="2201"/>
      <c r="LAZ908" s="2201"/>
      <c r="LBA908" s="2201"/>
      <c r="LBB908" s="2201"/>
      <c r="LBC908" s="2201"/>
      <c r="LBD908" s="2201"/>
      <c r="LBE908" s="2201"/>
      <c r="LBF908" s="2201"/>
      <c r="LBG908" s="2201"/>
      <c r="LBH908" s="2201"/>
      <c r="LBI908" s="2201"/>
      <c r="LBJ908" s="2201"/>
      <c r="LBK908" s="2201"/>
      <c r="LBL908" s="2201"/>
      <c r="LBM908" s="2201"/>
      <c r="LBN908" s="2201"/>
      <c r="LBO908" s="2201"/>
      <c r="LBP908" s="2201"/>
      <c r="LBQ908" s="2201"/>
      <c r="LBR908" s="2201"/>
      <c r="LBS908" s="2201"/>
      <c r="LBT908" s="2201"/>
      <c r="LBU908" s="2201"/>
      <c r="LBV908" s="2201"/>
      <c r="LBW908" s="2201"/>
      <c r="LBX908" s="2201"/>
      <c r="LBY908" s="2201"/>
      <c r="LBZ908" s="2201"/>
      <c r="LCA908" s="2201"/>
      <c r="LCB908" s="2201"/>
      <c r="LCC908" s="2201"/>
      <c r="LCD908" s="2201"/>
      <c r="LCE908" s="2201"/>
      <c r="LCI908" s="2201"/>
      <c r="LCJ908" s="2201"/>
      <c r="LCK908" s="2201"/>
      <c r="LCL908" s="2201"/>
      <c r="LCM908" s="2201"/>
      <c r="LCN908" s="2201"/>
      <c r="LCO908" s="2201"/>
      <c r="LCP908" s="2201"/>
      <c r="LCQ908" s="2201"/>
      <c r="LCR908" s="2201"/>
      <c r="LCS908" s="2201"/>
      <c r="LCT908" s="2201"/>
      <c r="LCU908" s="2201"/>
      <c r="LCV908" s="2201"/>
      <c r="LCW908" s="2201"/>
      <c r="LCX908" s="2201"/>
      <c r="LCY908" s="2201"/>
      <c r="LCZ908" s="2201"/>
      <c r="LDA908" s="2201"/>
      <c r="LDB908" s="2201"/>
      <c r="LDC908" s="2201"/>
      <c r="LDD908" s="2201"/>
      <c r="LDE908" s="2201"/>
      <c r="LDF908" s="2201"/>
      <c r="LDG908" s="2201"/>
      <c r="LDH908" s="2201"/>
      <c r="LDI908" s="2201"/>
      <c r="LDJ908" s="2201"/>
      <c r="LDK908" s="2201"/>
      <c r="LDL908" s="2201"/>
      <c r="LDM908" s="2201"/>
      <c r="LDN908" s="2201"/>
      <c r="LDO908" s="2201"/>
      <c r="LDP908" s="2201"/>
      <c r="LDQ908" s="2201"/>
      <c r="LDR908" s="2201"/>
      <c r="LDS908" s="2201"/>
      <c r="LDT908" s="2201"/>
      <c r="LDU908" s="2201"/>
      <c r="LDV908" s="2201"/>
      <c r="LDW908" s="2201"/>
      <c r="LDX908" s="2201"/>
      <c r="LDY908" s="2201"/>
      <c r="LDZ908" s="2201"/>
      <c r="LEA908" s="2201"/>
      <c r="LEB908" s="2201"/>
      <c r="LEC908" s="2201"/>
      <c r="LED908" s="2201"/>
      <c r="LEE908" s="2201"/>
      <c r="LEF908" s="2201"/>
      <c r="LEG908" s="2201"/>
      <c r="LEH908" s="2201"/>
      <c r="LEI908" s="2201"/>
      <c r="LEJ908" s="2201"/>
      <c r="LEK908" s="2201"/>
      <c r="LEL908" s="2201"/>
      <c r="LEM908" s="2201"/>
      <c r="LEN908" s="2201"/>
      <c r="LEO908" s="2201"/>
      <c r="LEP908" s="2201"/>
      <c r="LEQ908" s="2201"/>
      <c r="LER908" s="2201"/>
      <c r="LES908" s="2201"/>
      <c r="LET908" s="2201"/>
      <c r="LEU908" s="2201"/>
      <c r="LEV908" s="2201"/>
      <c r="LEW908" s="2201"/>
      <c r="LEX908" s="2201"/>
      <c r="LEY908" s="2201"/>
      <c r="LEZ908" s="2201"/>
      <c r="LFA908" s="2201"/>
      <c r="LFB908" s="2201"/>
      <c r="LFC908" s="2201"/>
      <c r="LFD908" s="2201"/>
      <c r="LFE908" s="2201"/>
      <c r="LFF908" s="2201"/>
      <c r="LFG908" s="2201"/>
      <c r="LFH908" s="2201"/>
      <c r="LFI908" s="2201"/>
      <c r="LFJ908" s="2201"/>
      <c r="LFK908" s="2201"/>
      <c r="LFL908" s="2201"/>
      <c r="LFM908" s="2201"/>
      <c r="LFN908" s="2201"/>
      <c r="LFO908" s="2201"/>
      <c r="LFP908" s="2201"/>
      <c r="LFQ908" s="2201"/>
      <c r="LFR908" s="2201"/>
      <c r="LFS908" s="2201"/>
      <c r="LFT908" s="2201"/>
      <c r="LFU908" s="2201"/>
      <c r="LFV908" s="2201"/>
      <c r="LFW908" s="2201"/>
      <c r="LFX908" s="2201"/>
      <c r="LFY908" s="2201"/>
      <c r="LFZ908" s="2201"/>
      <c r="LGA908" s="2201"/>
      <c r="LGB908" s="2201"/>
      <c r="LGC908" s="2201"/>
      <c r="LGD908" s="2201"/>
      <c r="LGE908" s="2201"/>
      <c r="LGF908" s="2201"/>
      <c r="LGG908" s="2201"/>
      <c r="LGH908" s="2201"/>
      <c r="LGI908" s="2201"/>
      <c r="LGJ908" s="2201"/>
      <c r="LGK908" s="2201"/>
      <c r="LGL908" s="2201"/>
      <c r="LGM908" s="2201"/>
      <c r="LGN908" s="2201"/>
      <c r="LGO908" s="2201"/>
      <c r="LGP908" s="2201"/>
      <c r="LGQ908" s="2201"/>
      <c r="LGR908" s="2201"/>
      <c r="LGS908" s="2201"/>
      <c r="LGT908" s="2201"/>
      <c r="LGU908" s="2201"/>
      <c r="LGV908" s="2201"/>
      <c r="LGW908" s="2201"/>
      <c r="LGX908" s="2201"/>
      <c r="LGY908" s="2201"/>
      <c r="LGZ908" s="2201"/>
      <c r="LHA908" s="2201"/>
      <c r="LHB908" s="2201"/>
      <c r="LHC908" s="2201"/>
      <c r="LHD908" s="2201"/>
      <c r="LHE908" s="2201"/>
      <c r="LHF908" s="2201"/>
      <c r="LHG908" s="2201"/>
      <c r="LHH908" s="2201"/>
      <c r="LHI908" s="2201"/>
      <c r="LHJ908" s="2201"/>
      <c r="LHK908" s="2201"/>
      <c r="LHL908" s="2201"/>
      <c r="LHM908" s="2201"/>
      <c r="LHN908" s="2201"/>
      <c r="LHO908" s="2201"/>
      <c r="LHP908" s="2201"/>
      <c r="LHQ908" s="2201"/>
      <c r="LHR908" s="2201"/>
      <c r="LHS908" s="2201"/>
      <c r="LHT908" s="2201"/>
      <c r="LHU908" s="2201"/>
      <c r="LHV908" s="2201"/>
      <c r="LHW908" s="2201"/>
      <c r="LHX908" s="2201"/>
      <c r="LHY908" s="2201"/>
      <c r="LHZ908" s="2201"/>
      <c r="LIA908" s="2201"/>
      <c r="LIB908" s="2201"/>
      <c r="LIC908" s="2201"/>
      <c r="LID908" s="2201"/>
      <c r="LIE908" s="2201"/>
      <c r="LIF908" s="2201"/>
      <c r="LIG908" s="2201"/>
      <c r="LIH908" s="2201"/>
      <c r="LII908" s="2201"/>
      <c r="LIJ908" s="2201"/>
      <c r="LIK908" s="2201"/>
      <c r="LIL908" s="2201"/>
      <c r="LIM908" s="2201"/>
      <c r="LIN908" s="2201"/>
      <c r="LIO908" s="2201"/>
      <c r="LIP908" s="2201"/>
      <c r="LIQ908" s="2201"/>
      <c r="LIR908" s="2201"/>
      <c r="LIS908" s="2201"/>
      <c r="LIT908" s="2201"/>
      <c r="LIU908" s="2201"/>
      <c r="LIV908" s="2201"/>
      <c r="LIW908" s="2201"/>
      <c r="LIX908" s="2201"/>
      <c r="LIY908" s="2201"/>
      <c r="LIZ908" s="2201"/>
      <c r="LJA908" s="2201"/>
      <c r="LJB908" s="2201"/>
      <c r="LJC908" s="2201"/>
      <c r="LJD908" s="2201"/>
      <c r="LJE908" s="2201"/>
      <c r="LJF908" s="2201"/>
      <c r="LJG908" s="2201"/>
      <c r="LJH908" s="2201"/>
      <c r="LJI908" s="2201"/>
      <c r="LJJ908" s="2201"/>
      <c r="LJK908" s="2201"/>
      <c r="LJL908" s="2201"/>
      <c r="LJM908" s="2201"/>
      <c r="LJN908" s="2201"/>
      <c r="LJO908" s="2201"/>
      <c r="LJP908" s="2201"/>
      <c r="LJQ908" s="2201"/>
      <c r="LJR908" s="2201"/>
      <c r="LJS908" s="2201"/>
      <c r="LJT908" s="2201"/>
      <c r="LJU908" s="2201"/>
      <c r="LJV908" s="2201"/>
      <c r="LJW908" s="2201"/>
      <c r="LJX908" s="2201"/>
      <c r="LJY908" s="2201"/>
      <c r="LJZ908" s="2201"/>
      <c r="LKA908" s="2201"/>
      <c r="LKB908" s="2201"/>
      <c r="LKC908" s="2201"/>
      <c r="LKD908" s="2201"/>
      <c r="LKE908" s="2201"/>
      <c r="LKF908" s="2201"/>
      <c r="LKG908" s="2201"/>
      <c r="LKH908" s="2201"/>
      <c r="LKI908" s="2201"/>
      <c r="LKJ908" s="2201"/>
      <c r="LKK908" s="2201"/>
      <c r="LKL908" s="2201"/>
      <c r="LKM908" s="2201"/>
      <c r="LKN908" s="2201"/>
      <c r="LKO908" s="2201"/>
      <c r="LKP908" s="2201"/>
      <c r="LKQ908" s="2201"/>
      <c r="LKR908" s="2201"/>
      <c r="LKS908" s="2201"/>
      <c r="LKT908" s="2201"/>
      <c r="LKU908" s="2201"/>
      <c r="LKV908" s="2201"/>
      <c r="LKW908" s="2201"/>
      <c r="LKX908" s="2201"/>
      <c r="LKY908" s="2201"/>
      <c r="LKZ908" s="2201"/>
      <c r="LLA908" s="2201"/>
      <c r="LLB908" s="2201"/>
      <c r="LLC908" s="2201"/>
      <c r="LLD908" s="2201"/>
      <c r="LLE908" s="2201"/>
      <c r="LLF908" s="2201"/>
      <c r="LLG908" s="2201"/>
      <c r="LLH908" s="2201"/>
      <c r="LLI908" s="2201"/>
      <c r="LLJ908" s="2201"/>
      <c r="LLK908" s="2201"/>
      <c r="LLL908" s="2201"/>
      <c r="LLM908" s="2201"/>
      <c r="LLN908" s="2201"/>
      <c r="LLO908" s="2201"/>
      <c r="LLP908" s="2201"/>
      <c r="LLQ908" s="2201"/>
      <c r="LLR908" s="2201"/>
      <c r="LLS908" s="2201"/>
      <c r="LLT908" s="2201"/>
      <c r="LLU908" s="2201"/>
      <c r="LLV908" s="2201"/>
      <c r="LLW908" s="2201"/>
      <c r="LLX908" s="2201"/>
      <c r="LLY908" s="2201"/>
      <c r="LLZ908" s="2201"/>
      <c r="LMA908" s="2201"/>
      <c r="LME908" s="2201"/>
      <c r="LMF908" s="2201"/>
      <c r="LMG908" s="2201"/>
      <c r="LMH908" s="2201"/>
      <c r="LMI908" s="2201"/>
      <c r="LMJ908" s="2201"/>
      <c r="LMK908" s="2201"/>
      <c r="LML908" s="2201"/>
      <c r="LMM908" s="2201"/>
      <c r="LMN908" s="2201"/>
      <c r="LMO908" s="2201"/>
      <c r="LMP908" s="2201"/>
      <c r="LMQ908" s="2201"/>
      <c r="LMR908" s="2201"/>
      <c r="LMS908" s="2201"/>
      <c r="LMT908" s="2201"/>
      <c r="LMU908" s="2201"/>
      <c r="LMV908" s="2201"/>
      <c r="LMW908" s="2201"/>
      <c r="LMX908" s="2201"/>
      <c r="LMY908" s="2201"/>
      <c r="LMZ908" s="2201"/>
      <c r="LNA908" s="2201"/>
      <c r="LNB908" s="2201"/>
      <c r="LNC908" s="2201"/>
      <c r="LND908" s="2201"/>
      <c r="LNE908" s="2201"/>
      <c r="LNF908" s="2201"/>
      <c r="LNG908" s="2201"/>
      <c r="LNH908" s="2201"/>
      <c r="LNI908" s="2201"/>
      <c r="LNJ908" s="2201"/>
      <c r="LNK908" s="2201"/>
      <c r="LNL908" s="2201"/>
      <c r="LNM908" s="2201"/>
      <c r="LNN908" s="2201"/>
      <c r="LNO908" s="2201"/>
      <c r="LNP908" s="2201"/>
      <c r="LNQ908" s="2201"/>
      <c r="LNR908" s="2201"/>
      <c r="LNS908" s="2201"/>
      <c r="LNT908" s="2201"/>
      <c r="LNU908" s="2201"/>
      <c r="LNV908" s="2201"/>
      <c r="LNW908" s="2201"/>
      <c r="LNX908" s="2201"/>
      <c r="LNY908" s="2201"/>
      <c r="LNZ908" s="2201"/>
      <c r="LOA908" s="2201"/>
      <c r="LOB908" s="2201"/>
      <c r="LOC908" s="2201"/>
      <c r="LOD908" s="2201"/>
      <c r="LOE908" s="2201"/>
      <c r="LOF908" s="2201"/>
      <c r="LOG908" s="2201"/>
      <c r="LOH908" s="2201"/>
      <c r="LOI908" s="2201"/>
      <c r="LOJ908" s="2201"/>
      <c r="LOK908" s="2201"/>
      <c r="LOL908" s="2201"/>
      <c r="LOM908" s="2201"/>
      <c r="LON908" s="2201"/>
      <c r="LOO908" s="2201"/>
      <c r="LOP908" s="2201"/>
      <c r="LOQ908" s="2201"/>
      <c r="LOR908" s="2201"/>
      <c r="LOS908" s="2201"/>
      <c r="LOT908" s="2201"/>
      <c r="LOU908" s="2201"/>
      <c r="LOV908" s="2201"/>
      <c r="LOW908" s="2201"/>
      <c r="LOX908" s="2201"/>
      <c r="LOY908" s="2201"/>
      <c r="LOZ908" s="2201"/>
      <c r="LPA908" s="2201"/>
      <c r="LPB908" s="2201"/>
      <c r="LPC908" s="2201"/>
      <c r="LPD908" s="2201"/>
      <c r="LPE908" s="2201"/>
      <c r="LPF908" s="2201"/>
      <c r="LPG908" s="2201"/>
      <c r="LPH908" s="2201"/>
      <c r="LPI908" s="2201"/>
      <c r="LPJ908" s="2201"/>
      <c r="LPK908" s="2201"/>
      <c r="LPL908" s="2201"/>
      <c r="LPM908" s="2201"/>
      <c r="LPN908" s="2201"/>
      <c r="LPO908" s="2201"/>
      <c r="LPP908" s="2201"/>
      <c r="LPQ908" s="2201"/>
      <c r="LPR908" s="2201"/>
      <c r="LPS908" s="2201"/>
      <c r="LPT908" s="2201"/>
      <c r="LPU908" s="2201"/>
      <c r="LPV908" s="2201"/>
      <c r="LPW908" s="2201"/>
      <c r="LPX908" s="2201"/>
      <c r="LPY908" s="2201"/>
      <c r="LPZ908" s="2201"/>
      <c r="LQA908" s="2201"/>
      <c r="LQB908" s="2201"/>
      <c r="LQC908" s="2201"/>
      <c r="LQD908" s="2201"/>
      <c r="LQE908" s="2201"/>
      <c r="LQF908" s="2201"/>
      <c r="LQG908" s="2201"/>
      <c r="LQH908" s="2201"/>
      <c r="LQI908" s="2201"/>
      <c r="LQJ908" s="2201"/>
      <c r="LQK908" s="2201"/>
      <c r="LQL908" s="2201"/>
      <c r="LQM908" s="2201"/>
      <c r="LQN908" s="2201"/>
      <c r="LQO908" s="2201"/>
      <c r="LQP908" s="2201"/>
      <c r="LQQ908" s="2201"/>
      <c r="LQR908" s="2201"/>
      <c r="LQS908" s="2201"/>
      <c r="LQT908" s="2201"/>
      <c r="LQU908" s="2201"/>
      <c r="LQV908" s="2201"/>
      <c r="LQW908" s="2201"/>
      <c r="LQX908" s="2201"/>
      <c r="LQY908" s="2201"/>
      <c r="LQZ908" s="2201"/>
      <c r="LRA908" s="2201"/>
      <c r="LRB908" s="2201"/>
      <c r="LRC908" s="2201"/>
      <c r="LRD908" s="2201"/>
      <c r="LRE908" s="2201"/>
      <c r="LRF908" s="2201"/>
      <c r="LRG908" s="2201"/>
      <c r="LRH908" s="2201"/>
      <c r="LRI908" s="2201"/>
      <c r="LRJ908" s="2201"/>
      <c r="LRK908" s="2201"/>
      <c r="LRL908" s="2201"/>
      <c r="LRM908" s="2201"/>
      <c r="LRN908" s="2201"/>
      <c r="LRO908" s="2201"/>
      <c r="LRP908" s="2201"/>
      <c r="LRQ908" s="2201"/>
      <c r="LRR908" s="2201"/>
      <c r="LRS908" s="2201"/>
      <c r="LRT908" s="2201"/>
      <c r="LRU908" s="2201"/>
      <c r="LRV908" s="2201"/>
      <c r="LRW908" s="2201"/>
      <c r="LRX908" s="2201"/>
      <c r="LRY908" s="2201"/>
      <c r="LRZ908" s="2201"/>
      <c r="LSA908" s="2201"/>
      <c r="LSB908" s="2201"/>
      <c r="LSC908" s="2201"/>
      <c r="LSD908" s="2201"/>
      <c r="LSE908" s="2201"/>
      <c r="LSF908" s="2201"/>
      <c r="LSG908" s="2201"/>
      <c r="LSH908" s="2201"/>
      <c r="LSI908" s="2201"/>
      <c r="LSJ908" s="2201"/>
      <c r="LSK908" s="2201"/>
      <c r="LSL908" s="2201"/>
      <c r="LSM908" s="2201"/>
      <c r="LSN908" s="2201"/>
      <c r="LSO908" s="2201"/>
      <c r="LSP908" s="2201"/>
      <c r="LSQ908" s="2201"/>
      <c r="LSR908" s="2201"/>
      <c r="LSS908" s="2201"/>
      <c r="LST908" s="2201"/>
      <c r="LSU908" s="2201"/>
      <c r="LSV908" s="2201"/>
      <c r="LSW908" s="2201"/>
      <c r="LSX908" s="2201"/>
      <c r="LSY908" s="2201"/>
      <c r="LSZ908" s="2201"/>
      <c r="LTA908" s="2201"/>
      <c r="LTB908" s="2201"/>
      <c r="LTC908" s="2201"/>
      <c r="LTD908" s="2201"/>
      <c r="LTE908" s="2201"/>
      <c r="LTF908" s="2201"/>
      <c r="LTG908" s="2201"/>
      <c r="LTH908" s="2201"/>
      <c r="LTI908" s="2201"/>
      <c r="LTJ908" s="2201"/>
      <c r="LTK908" s="2201"/>
      <c r="LTL908" s="2201"/>
      <c r="LTM908" s="2201"/>
      <c r="LTN908" s="2201"/>
      <c r="LTO908" s="2201"/>
      <c r="LTP908" s="2201"/>
      <c r="LTQ908" s="2201"/>
      <c r="LTR908" s="2201"/>
      <c r="LTS908" s="2201"/>
      <c r="LTT908" s="2201"/>
      <c r="LTU908" s="2201"/>
      <c r="LTV908" s="2201"/>
      <c r="LTW908" s="2201"/>
      <c r="LTX908" s="2201"/>
      <c r="LTY908" s="2201"/>
      <c r="LTZ908" s="2201"/>
      <c r="LUA908" s="2201"/>
      <c r="LUB908" s="2201"/>
      <c r="LUC908" s="2201"/>
      <c r="LUD908" s="2201"/>
      <c r="LUE908" s="2201"/>
      <c r="LUF908" s="2201"/>
      <c r="LUG908" s="2201"/>
      <c r="LUH908" s="2201"/>
      <c r="LUI908" s="2201"/>
      <c r="LUJ908" s="2201"/>
      <c r="LUK908" s="2201"/>
      <c r="LUL908" s="2201"/>
      <c r="LUM908" s="2201"/>
      <c r="LUN908" s="2201"/>
      <c r="LUO908" s="2201"/>
      <c r="LUP908" s="2201"/>
      <c r="LUQ908" s="2201"/>
      <c r="LUR908" s="2201"/>
      <c r="LUS908" s="2201"/>
      <c r="LUT908" s="2201"/>
      <c r="LUU908" s="2201"/>
      <c r="LUV908" s="2201"/>
      <c r="LUW908" s="2201"/>
      <c r="LUX908" s="2201"/>
      <c r="LUY908" s="2201"/>
      <c r="LUZ908" s="2201"/>
      <c r="LVA908" s="2201"/>
      <c r="LVB908" s="2201"/>
      <c r="LVC908" s="2201"/>
      <c r="LVD908" s="2201"/>
      <c r="LVE908" s="2201"/>
      <c r="LVF908" s="2201"/>
      <c r="LVG908" s="2201"/>
      <c r="LVH908" s="2201"/>
      <c r="LVI908" s="2201"/>
      <c r="LVJ908" s="2201"/>
      <c r="LVK908" s="2201"/>
      <c r="LVL908" s="2201"/>
      <c r="LVM908" s="2201"/>
      <c r="LVN908" s="2201"/>
      <c r="LVO908" s="2201"/>
      <c r="LVP908" s="2201"/>
      <c r="LVQ908" s="2201"/>
      <c r="LVR908" s="2201"/>
      <c r="LVS908" s="2201"/>
      <c r="LVT908" s="2201"/>
      <c r="LVU908" s="2201"/>
      <c r="LVV908" s="2201"/>
      <c r="LVW908" s="2201"/>
      <c r="LWA908" s="2201"/>
      <c r="LWB908" s="2201"/>
      <c r="LWC908" s="2201"/>
      <c r="LWD908" s="2201"/>
      <c r="LWE908" s="2201"/>
      <c r="LWF908" s="2201"/>
      <c r="LWG908" s="2201"/>
      <c r="LWH908" s="2201"/>
      <c r="LWI908" s="2201"/>
      <c r="LWJ908" s="2201"/>
      <c r="LWK908" s="2201"/>
      <c r="LWL908" s="2201"/>
      <c r="LWM908" s="2201"/>
      <c r="LWN908" s="2201"/>
      <c r="LWO908" s="2201"/>
      <c r="LWP908" s="2201"/>
      <c r="LWQ908" s="2201"/>
      <c r="LWR908" s="2201"/>
      <c r="LWS908" s="2201"/>
      <c r="LWT908" s="2201"/>
      <c r="LWU908" s="2201"/>
      <c r="LWV908" s="2201"/>
      <c r="LWW908" s="2201"/>
      <c r="LWX908" s="2201"/>
      <c r="LWY908" s="2201"/>
      <c r="LWZ908" s="2201"/>
      <c r="LXA908" s="2201"/>
      <c r="LXB908" s="2201"/>
      <c r="LXC908" s="2201"/>
      <c r="LXD908" s="2201"/>
      <c r="LXE908" s="2201"/>
      <c r="LXF908" s="2201"/>
      <c r="LXG908" s="2201"/>
      <c r="LXH908" s="2201"/>
      <c r="LXI908" s="2201"/>
      <c r="LXJ908" s="2201"/>
      <c r="LXK908" s="2201"/>
      <c r="LXL908" s="2201"/>
      <c r="LXM908" s="2201"/>
      <c r="LXN908" s="2201"/>
      <c r="LXO908" s="2201"/>
      <c r="LXP908" s="2201"/>
      <c r="LXQ908" s="2201"/>
      <c r="LXR908" s="2201"/>
      <c r="LXS908" s="2201"/>
      <c r="LXT908" s="2201"/>
      <c r="LXU908" s="2201"/>
      <c r="LXV908" s="2201"/>
      <c r="LXW908" s="2201"/>
      <c r="LXX908" s="2201"/>
      <c r="LXY908" s="2201"/>
      <c r="LXZ908" s="2201"/>
      <c r="LYA908" s="2201"/>
      <c r="LYB908" s="2201"/>
      <c r="LYC908" s="2201"/>
      <c r="LYD908" s="2201"/>
      <c r="LYE908" s="2201"/>
      <c r="LYF908" s="2201"/>
      <c r="LYG908" s="2201"/>
      <c r="LYH908" s="2201"/>
      <c r="LYI908" s="2201"/>
      <c r="LYJ908" s="2201"/>
      <c r="LYK908" s="2201"/>
      <c r="LYL908" s="2201"/>
      <c r="LYM908" s="2201"/>
      <c r="LYN908" s="2201"/>
      <c r="LYO908" s="2201"/>
      <c r="LYP908" s="2201"/>
      <c r="LYQ908" s="2201"/>
      <c r="LYR908" s="2201"/>
      <c r="LYS908" s="2201"/>
      <c r="LYT908" s="2201"/>
      <c r="LYU908" s="2201"/>
      <c r="LYV908" s="2201"/>
      <c r="LYW908" s="2201"/>
      <c r="LYX908" s="2201"/>
      <c r="LYY908" s="2201"/>
      <c r="LYZ908" s="2201"/>
      <c r="LZA908" s="2201"/>
      <c r="LZB908" s="2201"/>
      <c r="LZC908" s="2201"/>
      <c r="LZD908" s="2201"/>
      <c r="LZE908" s="2201"/>
      <c r="LZF908" s="2201"/>
      <c r="LZG908" s="2201"/>
      <c r="LZH908" s="2201"/>
      <c r="LZI908" s="2201"/>
      <c r="LZJ908" s="2201"/>
      <c r="LZK908" s="2201"/>
      <c r="LZL908" s="2201"/>
      <c r="LZM908" s="2201"/>
      <c r="LZN908" s="2201"/>
      <c r="LZO908" s="2201"/>
      <c r="LZP908" s="2201"/>
      <c r="LZQ908" s="2201"/>
      <c r="LZR908" s="2201"/>
      <c r="LZS908" s="2201"/>
      <c r="LZT908" s="2201"/>
      <c r="LZU908" s="2201"/>
      <c r="LZV908" s="2201"/>
      <c r="LZW908" s="2201"/>
      <c r="LZX908" s="2201"/>
      <c r="LZY908" s="2201"/>
      <c r="LZZ908" s="2201"/>
      <c r="MAA908" s="2201"/>
      <c r="MAB908" s="2201"/>
      <c r="MAC908" s="2201"/>
      <c r="MAD908" s="2201"/>
      <c r="MAE908" s="2201"/>
      <c r="MAF908" s="2201"/>
      <c r="MAG908" s="2201"/>
      <c r="MAH908" s="2201"/>
      <c r="MAI908" s="2201"/>
      <c r="MAJ908" s="2201"/>
      <c r="MAK908" s="2201"/>
      <c r="MAL908" s="2201"/>
      <c r="MAM908" s="2201"/>
      <c r="MAN908" s="2201"/>
      <c r="MAO908" s="2201"/>
      <c r="MAP908" s="2201"/>
      <c r="MAQ908" s="2201"/>
      <c r="MAR908" s="2201"/>
      <c r="MAS908" s="2201"/>
      <c r="MAT908" s="2201"/>
      <c r="MAU908" s="2201"/>
      <c r="MAV908" s="2201"/>
      <c r="MAW908" s="2201"/>
      <c r="MAX908" s="2201"/>
      <c r="MAY908" s="2201"/>
      <c r="MAZ908" s="2201"/>
      <c r="MBA908" s="2201"/>
      <c r="MBB908" s="2201"/>
      <c r="MBC908" s="2201"/>
      <c r="MBD908" s="2201"/>
      <c r="MBE908" s="2201"/>
      <c r="MBF908" s="2201"/>
      <c r="MBG908" s="2201"/>
      <c r="MBH908" s="2201"/>
      <c r="MBI908" s="2201"/>
      <c r="MBJ908" s="2201"/>
      <c r="MBK908" s="2201"/>
      <c r="MBL908" s="2201"/>
      <c r="MBM908" s="2201"/>
      <c r="MBN908" s="2201"/>
      <c r="MBO908" s="2201"/>
      <c r="MBP908" s="2201"/>
      <c r="MBQ908" s="2201"/>
      <c r="MBR908" s="2201"/>
      <c r="MBS908" s="2201"/>
      <c r="MBT908" s="2201"/>
      <c r="MBU908" s="2201"/>
      <c r="MBV908" s="2201"/>
      <c r="MBW908" s="2201"/>
      <c r="MBX908" s="2201"/>
      <c r="MBY908" s="2201"/>
      <c r="MBZ908" s="2201"/>
      <c r="MCA908" s="2201"/>
      <c r="MCB908" s="2201"/>
      <c r="MCC908" s="2201"/>
      <c r="MCD908" s="2201"/>
      <c r="MCE908" s="2201"/>
      <c r="MCF908" s="2201"/>
      <c r="MCG908" s="2201"/>
      <c r="MCH908" s="2201"/>
      <c r="MCI908" s="2201"/>
      <c r="MCJ908" s="2201"/>
      <c r="MCK908" s="2201"/>
      <c r="MCL908" s="2201"/>
      <c r="MCM908" s="2201"/>
      <c r="MCN908" s="2201"/>
      <c r="MCO908" s="2201"/>
      <c r="MCP908" s="2201"/>
      <c r="MCQ908" s="2201"/>
      <c r="MCR908" s="2201"/>
      <c r="MCS908" s="2201"/>
      <c r="MCT908" s="2201"/>
      <c r="MCU908" s="2201"/>
      <c r="MCV908" s="2201"/>
      <c r="MCW908" s="2201"/>
      <c r="MCX908" s="2201"/>
      <c r="MCY908" s="2201"/>
      <c r="MCZ908" s="2201"/>
      <c r="MDA908" s="2201"/>
      <c r="MDB908" s="2201"/>
      <c r="MDC908" s="2201"/>
      <c r="MDD908" s="2201"/>
      <c r="MDE908" s="2201"/>
      <c r="MDF908" s="2201"/>
      <c r="MDG908" s="2201"/>
      <c r="MDH908" s="2201"/>
      <c r="MDI908" s="2201"/>
      <c r="MDJ908" s="2201"/>
      <c r="MDK908" s="2201"/>
      <c r="MDL908" s="2201"/>
      <c r="MDM908" s="2201"/>
      <c r="MDN908" s="2201"/>
      <c r="MDO908" s="2201"/>
      <c r="MDP908" s="2201"/>
      <c r="MDQ908" s="2201"/>
      <c r="MDR908" s="2201"/>
      <c r="MDS908" s="2201"/>
      <c r="MDT908" s="2201"/>
      <c r="MDU908" s="2201"/>
      <c r="MDV908" s="2201"/>
      <c r="MDW908" s="2201"/>
      <c r="MDX908" s="2201"/>
      <c r="MDY908" s="2201"/>
      <c r="MDZ908" s="2201"/>
      <c r="MEA908" s="2201"/>
      <c r="MEB908" s="2201"/>
      <c r="MEC908" s="2201"/>
      <c r="MED908" s="2201"/>
      <c r="MEE908" s="2201"/>
      <c r="MEF908" s="2201"/>
      <c r="MEG908" s="2201"/>
      <c r="MEH908" s="2201"/>
      <c r="MEI908" s="2201"/>
      <c r="MEJ908" s="2201"/>
      <c r="MEK908" s="2201"/>
      <c r="MEL908" s="2201"/>
      <c r="MEM908" s="2201"/>
      <c r="MEN908" s="2201"/>
      <c r="MEO908" s="2201"/>
      <c r="MEP908" s="2201"/>
      <c r="MEQ908" s="2201"/>
      <c r="MER908" s="2201"/>
      <c r="MES908" s="2201"/>
      <c r="MET908" s="2201"/>
      <c r="MEU908" s="2201"/>
      <c r="MEV908" s="2201"/>
      <c r="MEW908" s="2201"/>
      <c r="MEX908" s="2201"/>
      <c r="MEY908" s="2201"/>
      <c r="MEZ908" s="2201"/>
      <c r="MFA908" s="2201"/>
      <c r="MFB908" s="2201"/>
      <c r="MFC908" s="2201"/>
      <c r="MFD908" s="2201"/>
      <c r="MFE908" s="2201"/>
      <c r="MFF908" s="2201"/>
      <c r="MFG908" s="2201"/>
      <c r="MFH908" s="2201"/>
      <c r="MFI908" s="2201"/>
      <c r="MFJ908" s="2201"/>
      <c r="MFK908" s="2201"/>
      <c r="MFL908" s="2201"/>
      <c r="MFM908" s="2201"/>
      <c r="MFN908" s="2201"/>
      <c r="MFO908" s="2201"/>
      <c r="MFP908" s="2201"/>
      <c r="MFQ908" s="2201"/>
      <c r="MFR908" s="2201"/>
      <c r="MFS908" s="2201"/>
      <c r="MFW908" s="2201"/>
      <c r="MFX908" s="2201"/>
      <c r="MFY908" s="2201"/>
      <c r="MFZ908" s="2201"/>
      <c r="MGA908" s="2201"/>
      <c r="MGB908" s="2201"/>
      <c r="MGC908" s="2201"/>
      <c r="MGD908" s="2201"/>
      <c r="MGE908" s="2201"/>
      <c r="MGF908" s="2201"/>
      <c r="MGG908" s="2201"/>
      <c r="MGH908" s="2201"/>
      <c r="MGI908" s="2201"/>
      <c r="MGJ908" s="2201"/>
      <c r="MGK908" s="2201"/>
      <c r="MGL908" s="2201"/>
      <c r="MGM908" s="2201"/>
      <c r="MGN908" s="2201"/>
      <c r="MGO908" s="2201"/>
      <c r="MGP908" s="2201"/>
      <c r="MGQ908" s="2201"/>
      <c r="MGR908" s="2201"/>
      <c r="MGS908" s="2201"/>
      <c r="MGT908" s="2201"/>
      <c r="MGU908" s="2201"/>
      <c r="MGV908" s="2201"/>
      <c r="MGW908" s="2201"/>
      <c r="MGX908" s="2201"/>
      <c r="MGY908" s="2201"/>
      <c r="MGZ908" s="2201"/>
      <c r="MHA908" s="2201"/>
      <c r="MHB908" s="2201"/>
      <c r="MHC908" s="2201"/>
      <c r="MHD908" s="2201"/>
      <c r="MHE908" s="2201"/>
      <c r="MHF908" s="2201"/>
      <c r="MHG908" s="2201"/>
      <c r="MHH908" s="2201"/>
      <c r="MHI908" s="2201"/>
      <c r="MHJ908" s="2201"/>
      <c r="MHK908" s="2201"/>
      <c r="MHL908" s="2201"/>
      <c r="MHM908" s="2201"/>
      <c r="MHN908" s="2201"/>
      <c r="MHO908" s="2201"/>
      <c r="MHP908" s="2201"/>
      <c r="MHQ908" s="2201"/>
      <c r="MHR908" s="2201"/>
      <c r="MHS908" s="2201"/>
      <c r="MHT908" s="2201"/>
      <c r="MHU908" s="2201"/>
      <c r="MHV908" s="2201"/>
      <c r="MHW908" s="2201"/>
      <c r="MHX908" s="2201"/>
      <c r="MHY908" s="2201"/>
      <c r="MHZ908" s="2201"/>
      <c r="MIA908" s="2201"/>
      <c r="MIB908" s="2201"/>
      <c r="MIC908" s="2201"/>
      <c r="MID908" s="2201"/>
      <c r="MIE908" s="2201"/>
      <c r="MIF908" s="2201"/>
      <c r="MIG908" s="2201"/>
      <c r="MIH908" s="2201"/>
      <c r="MII908" s="2201"/>
      <c r="MIJ908" s="2201"/>
      <c r="MIK908" s="2201"/>
      <c r="MIL908" s="2201"/>
      <c r="MIM908" s="2201"/>
      <c r="MIN908" s="2201"/>
      <c r="MIO908" s="2201"/>
      <c r="MIP908" s="2201"/>
      <c r="MIQ908" s="2201"/>
      <c r="MIR908" s="2201"/>
      <c r="MIS908" s="2201"/>
      <c r="MIT908" s="2201"/>
      <c r="MIU908" s="2201"/>
      <c r="MIV908" s="2201"/>
      <c r="MIW908" s="2201"/>
      <c r="MIX908" s="2201"/>
      <c r="MIY908" s="2201"/>
      <c r="MIZ908" s="2201"/>
      <c r="MJA908" s="2201"/>
      <c r="MJB908" s="2201"/>
      <c r="MJC908" s="2201"/>
      <c r="MJD908" s="2201"/>
      <c r="MJE908" s="2201"/>
      <c r="MJF908" s="2201"/>
      <c r="MJG908" s="2201"/>
      <c r="MJH908" s="2201"/>
      <c r="MJI908" s="2201"/>
      <c r="MJJ908" s="2201"/>
      <c r="MJK908" s="2201"/>
      <c r="MJL908" s="2201"/>
      <c r="MJM908" s="2201"/>
      <c r="MJN908" s="2201"/>
      <c r="MJO908" s="2201"/>
      <c r="MJP908" s="2201"/>
      <c r="MJQ908" s="2201"/>
      <c r="MJR908" s="2201"/>
      <c r="MJS908" s="2201"/>
      <c r="MJT908" s="2201"/>
      <c r="MJU908" s="2201"/>
      <c r="MJV908" s="2201"/>
      <c r="MJW908" s="2201"/>
      <c r="MJX908" s="2201"/>
      <c r="MJY908" s="2201"/>
      <c r="MJZ908" s="2201"/>
      <c r="MKA908" s="2201"/>
      <c r="MKB908" s="2201"/>
      <c r="MKC908" s="2201"/>
      <c r="MKD908" s="2201"/>
      <c r="MKE908" s="2201"/>
      <c r="MKF908" s="2201"/>
      <c r="MKG908" s="2201"/>
      <c r="MKH908" s="2201"/>
      <c r="MKI908" s="2201"/>
      <c r="MKJ908" s="2201"/>
      <c r="MKK908" s="2201"/>
      <c r="MKL908" s="2201"/>
      <c r="MKM908" s="2201"/>
      <c r="MKN908" s="2201"/>
      <c r="MKO908" s="2201"/>
      <c r="MKP908" s="2201"/>
      <c r="MKQ908" s="2201"/>
      <c r="MKR908" s="2201"/>
      <c r="MKS908" s="2201"/>
      <c r="MKT908" s="2201"/>
      <c r="MKU908" s="2201"/>
      <c r="MKV908" s="2201"/>
      <c r="MKW908" s="2201"/>
      <c r="MKX908" s="2201"/>
      <c r="MKY908" s="2201"/>
      <c r="MKZ908" s="2201"/>
      <c r="MLA908" s="2201"/>
      <c r="MLB908" s="2201"/>
      <c r="MLC908" s="2201"/>
      <c r="MLD908" s="2201"/>
      <c r="MLE908" s="2201"/>
      <c r="MLF908" s="2201"/>
      <c r="MLG908" s="2201"/>
      <c r="MLH908" s="2201"/>
      <c r="MLI908" s="2201"/>
      <c r="MLJ908" s="2201"/>
      <c r="MLK908" s="2201"/>
      <c r="MLL908" s="2201"/>
      <c r="MLM908" s="2201"/>
      <c r="MLN908" s="2201"/>
      <c r="MLO908" s="2201"/>
      <c r="MLP908" s="2201"/>
      <c r="MLQ908" s="2201"/>
      <c r="MLR908" s="2201"/>
      <c r="MLS908" s="2201"/>
      <c r="MLT908" s="2201"/>
      <c r="MLU908" s="2201"/>
      <c r="MLV908" s="2201"/>
      <c r="MLW908" s="2201"/>
      <c r="MLX908" s="2201"/>
      <c r="MLY908" s="2201"/>
      <c r="MLZ908" s="2201"/>
      <c r="MMA908" s="2201"/>
      <c r="MMB908" s="2201"/>
      <c r="MMC908" s="2201"/>
      <c r="MMD908" s="2201"/>
      <c r="MME908" s="2201"/>
      <c r="MMF908" s="2201"/>
      <c r="MMG908" s="2201"/>
      <c r="MMH908" s="2201"/>
      <c r="MMI908" s="2201"/>
      <c r="MMJ908" s="2201"/>
      <c r="MMK908" s="2201"/>
      <c r="MML908" s="2201"/>
      <c r="MMM908" s="2201"/>
      <c r="MMN908" s="2201"/>
      <c r="MMO908" s="2201"/>
      <c r="MMP908" s="2201"/>
      <c r="MMQ908" s="2201"/>
      <c r="MMR908" s="2201"/>
      <c r="MMS908" s="2201"/>
      <c r="MMT908" s="2201"/>
      <c r="MMU908" s="2201"/>
      <c r="MMV908" s="2201"/>
      <c r="MMW908" s="2201"/>
      <c r="MMX908" s="2201"/>
      <c r="MMY908" s="2201"/>
      <c r="MMZ908" s="2201"/>
      <c r="MNA908" s="2201"/>
      <c r="MNB908" s="2201"/>
      <c r="MNC908" s="2201"/>
      <c r="MND908" s="2201"/>
      <c r="MNE908" s="2201"/>
      <c r="MNF908" s="2201"/>
      <c r="MNG908" s="2201"/>
      <c r="MNH908" s="2201"/>
      <c r="MNI908" s="2201"/>
      <c r="MNJ908" s="2201"/>
      <c r="MNK908" s="2201"/>
      <c r="MNL908" s="2201"/>
      <c r="MNM908" s="2201"/>
      <c r="MNN908" s="2201"/>
      <c r="MNO908" s="2201"/>
      <c r="MNP908" s="2201"/>
      <c r="MNQ908" s="2201"/>
      <c r="MNR908" s="2201"/>
      <c r="MNS908" s="2201"/>
      <c r="MNT908" s="2201"/>
      <c r="MNU908" s="2201"/>
      <c r="MNV908" s="2201"/>
      <c r="MNW908" s="2201"/>
      <c r="MNX908" s="2201"/>
      <c r="MNY908" s="2201"/>
      <c r="MNZ908" s="2201"/>
      <c r="MOA908" s="2201"/>
      <c r="MOB908" s="2201"/>
      <c r="MOC908" s="2201"/>
      <c r="MOD908" s="2201"/>
      <c r="MOE908" s="2201"/>
      <c r="MOF908" s="2201"/>
      <c r="MOG908" s="2201"/>
      <c r="MOH908" s="2201"/>
      <c r="MOI908" s="2201"/>
      <c r="MOJ908" s="2201"/>
      <c r="MOK908" s="2201"/>
      <c r="MOL908" s="2201"/>
      <c r="MOM908" s="2201"/>
      <c r="MON908" s="2201"/>
      <c r="MOO908" s="2201"/>
      <c r="MOP908" s="2201"/>
      <c r="MOQ908" s="2201"/>
      <c r="MOR908" s="2201"/>
      <c r="MOS908" s="2201"/>
      <c r="MOT908" s="2201"/>
      <c r="MOU908" s="2201"/>
      <c r="MOV908" s="2201"/>
      <c r="MOW908" s="2201"/>
      <c r="MOX908" s="2201"/>
      <c r="MOY908" s="2201"/>
      <c r="MOZ908" s="2201"/>
      <c r="MPA908" s="2201"/>
      <c r="MPB908" s="2201"/>
      <c r="MPC908" s="2201"/>
      <c r="MPD908" s="2201"/>
      <c r="MPE908" s="2201"/>
      <c r="MPF908" s="2201"/>
      <c r="MPG908" s="2201"/>
      <c r="MPH908" s="2201"/>
      <c r="MPI908" s="2201"/>
      <c r="MPJ908" s="2201"/>
      <c r="MPK908" s="2201"/>
      <c r="MPL908" s="2201"/>
      <c r="MPM908" s="2201"/>
      <c r="MPN908" s="2201"/>
      <c r="MPO908" s="2201"/>
      <c r="MPS908" s="2201"/>
      <c r="MPT908" s="2201"/>
      <c r="MPU908" s="2201"/>
      <c r="MPV908" s="2201"/>
      <c r="MPW908" s="2201"/>
      <c r="MPX908" s="2201"/>
      <c r="MPY908" s="2201"/>
      <c r="MPZ908" s="2201"/>
      <c r="MQA908" s="2201"/>
      <c r="MQB908" s="2201"/>
      <c r="MQC908" s="2201"/>
      <c r="MQD908" s="2201"/>
      <c r="MQE908" s="2201"/>
      <c r="MQF908" s="2201"/>
      <c r="MQG908" s="2201"/>
      <c r="MQH908" s="2201"/>
      <c r="MQI908" s="2201"/>
      <c r="MQJ908" s="2201"/>
      <c r="MQK908" s="2201"/>
      <c r="MQL908" s="2201"/>
      <c r="MQM908" s="2201"/>
      <c r="MQN908" s="2201"/>
      <c r="MQO908" s="2201"/>
      <c r="MQP908" s="2201"/>
      <c r="MQQ908" s="2201"/>
      <c r="MQR908" s="2201"/>
      <c r="MQS908" s="2201"/>
      <c r="MQT908" s="2201"/>
      <c r="MQU908" s="2201"/>
      <c r="MQV908" s="2201"/>
      <c r="MQW908" s="2201"/>
      <c r="MQX908" s="2201"/>
      <c r="MQY908" s="2201"/>
      <c r="MQZ908" s="2201"/>
      <c r="MRA908" s="2201"/>
      <c r="MRB908" s="2201"/>
      <c r="MRC908" s="2201"/>
      <c r="MRD908" s="2201"/>
      <c r="MRE908" s="2201"/>
      <c r="MRF908" s="2201"/>
      <c r="MRG908" s="2201"/>
      <c r="MRH908" s="2201"/>
      <c r="MRI908" s="2201"/>
      <c r="MRJ908" s="2201"/>
      <c r="MRK908" s="2201"/>
      <c r="MRL908" s="2201"/>
      <c r="MRM908" s="2201"/>
      <c r="MRN908" s="2201"/>
      <c r="MRO908" s="2201"/>
      <c r="MRP908" s="2201"/>
      <c r="MRQ908" s="2201"/>
      <c r="MRR908" s="2201"/>
      <c r="MRS908" s="2201"/>
      <c r="MRT908" s="2201"/>
      <c r="MRU908" s="2201"/>
      <c r="MRV908" s="2201"/>
      <c r="MRW908" s="2201"/>
      <c r="MRX908" s="2201"/>
      <c r="MRY908" s="2201"/>
      <c r="MRZ908" s="2201"/>
      <c r="MSA908" s="2201"/>
      <c r="MSB908" s="2201"/>
      <c r="MSC908" s="2201"/>
      <c r="MSD908" s="2201"/>
      <c r="MSE908" s="2201"/>
      <c r="MSF908" s="2201"/>
      <c r="MSG908" s="2201"/>
      <c r="MSH908" s="2201"/>
      <c r="MSI908" s="2201"/>
      <c r="MSJ908" s="2201"/>
      <c r="MSK908" s="2201"/>
      <c r="MSL908" s="2201"/>
      <c r="MSM908" s="2201"/>
      <c r="MSN908" s="2201"/>
      <c r="MSO908" s="2201"/>
      <c r="MSP908" s="2201"/>
      <c r="MSQ908" s="2201"/>
      <c r="MSR908" s="2201"/>
      <c r="MSS908" s="2201"/>
      <c r="MST908" s="2201"/>
      <c r="MSU908" s="2201"/>
      <c r="MSV908" s="2201"/>
      <c r="MSW908" s="2201"/>
      <c r="MSX908" s="2201"/>
      <c r="MSY908" s="2201"/>
      <c r="MSZ908" s="2201"/>
      <c r="MTA908" s="2201"/>
      <c r="MTB908" s="2201"/>
      <c r="MTC908" s="2201"/>
      <c r="MTD908" s="2201"/>
      <c r="MTE908" s="2201"/>
      <c r="MTF908" s="2201"/>
      <c r="MTG908" s="2201"/>
      <c r="MTH908" s="2201"/>
      <c r="MTI908" s="2201"/>
      <c r="MTJ908" s="2201"/>
      <c r="MTK908" s="2201"/>
      <c r="MTL908" s="2201"/>
      <c r="MTM908" s="2201"/>
      <c r="MTN908" s="2201"/>
      <c r="MTO908" s="2201"/>
      <c r="MTP908" s="2201"/>
      <c r="MTQ908" s="2201"/>
      <c r="MTR908" s="2201"/>
      <c r="MTS908" s="2201"/>
      <c r="MTT908" s="2201"/>
      <c r="MTU908" s="2201"/>
      <c r="MTV908" s="2201"/>
      <c r="MTW908" s="2201"/>
      <c r="MTX908" s="2201"/>
      <c r="MTY908" s="2201"/>
      <c r="MTZ908" s="2201"/>
      <c r="MUA908" s="2201"/>
      <c r="MUB908" s="2201"/>
      <c r="MUC908" s="2201"/>
      <c r="MUD908" s="2201"/>
      <c r="MUE908" s="2201"/>
      <c r="MUF908" s="2201"/>
      <c r="MUG908" s="2201"/>
      <c r="MUH908" s="2201"/>
      <c r="MUI908" s="2201"/>
      <c r="MUJ908" s="2201"/>
      <c r="MUK908" s="2201"/>
      <c r="MUL908" s="2201"/>
      <c r="MUM908" s="2201"/>
      <c r="MUN908" s="2201"/>
      <c r="MUO908" s="2201"/>
      <c r="MUP908" s="2201"/>
      <c r="MUQ908" s="2201"/>
      <c r="MUR908" s="2201"/>
      <c r="MUS908" s="2201"/>
      <c r="MUT908" s="2201"/>
      <c r="MUU908" s="2201"/>
      <c r="MUV908" s="2201"/>
      <c r="MUW908" s="2201"/>
      <c r="MUX908" s="2201"/>
      <c r="MUY908" s="2201"/>
      <c r="MUZ908" s="2201"/>
      <c r="MVA908" s="2201"/>
      <c r="MVB908" s="2201"/>
      <c r="MVC908" s="2201"/>
      <c r="MVD908" s="2201"/>
      <c r="MVE908" s="2201"/>
      <c r="MVF908" s="2201"/>
      <c r="MVG908" s="2201"/>
      <c r="MVH908" s="2201"/>
      <c r="MVI908" s="2201"/>
      <c r="MVJ908" s="2201"/>
      <c r="MVK908" s="2201"/>
      <c r="MVL908" s="2201"/>
      <c r="MVM908" s="2201"/>
      <c r="MVN908" s="2201"/>
      <c r="MVO908" s="2201"/>
      <c r="MVP908" s="2201"/>
      <c r="MVQ908" s="2201"/>
      <c r="MVR908" s="2201"/>
      <c r="MVS908" s="2201"/>
      <c r="MVT908" s="2201"/>
      <c r="MVU908" s="2201"/>
      <c r="MVV908" s="2201"/>
      <c r="MVW908" s="2201"/>
      <c r="MVX908" s="2201"/>
      <c r="MVY908" s="2201"/>
      <c r="MVZ908" s="2201"/>
      <c r="MWA908" s="2201"/>
      <c r="MWB908" s="2201"/>
      <c r="MWC908" s="2201"/>
      <c r="MWD908" s="2201"/>
      <c r="MWE908" s="2201"/>
      <c r="MWF908" s="2201"/>
      <c r="MWG908" s="2201"/>
      <c r="MWH908" s="2201"/>
      <c r="MWI908" s="2201"/>
      <c r="MWJ908" s="2201"/>
      <c r="MWK908" s="2201"/>
      <c r="MWL908" s="2201"/>
      <c r="MWM908" s="2201"/>
      <c r="MWN908" s="2201"/>
      <c r="MWO908" s="2201"/>
      <c r="MWP908" s="2201"/>
      <c r="MWQ908" s="2201"/>
      <c r="MWR908" s="2201"/>
      <c r="MWS908" s="2201"/>
      <c r="MWT908" s="2201"/>
      <c r="MWU908" s="2201"/>
      <c r="MWV908" s="2201"/>
      <c r="MWW908" s="2201"/>
      <c r="MWX908" s="2201"/>
      <c r="MWY908" s="2201"/>
      <c r="MWZ908" s="2201"/>
      <c r="MXA908" s="2201"/>
      <c r="MXB908" s="2201"/>
      <c r="MXC908" s="2201"/>
      <c r="MXD908" s="2201"/>
      <c r="MXE908" s="2201"/>
      <c r="MXF908" s="2201"/>
      <c r="MXG908" s="2201"/>
      <c r="MXH908" s="2201"/>
      <c r="MXI908" s="2201"/>
      <c r="MXJ908" s="2201"/>
      <c r="MXK908" s="2201"/>
      <c r="MXL908" s="2201"/>
      <c r="MXM908" s="2201"/>
      <c r="MXN908" s="2201"/>
      <c r="MXO908" s="2201"/>
      <c r="MXP908" s="2201"/>
      <c r="MXQ908" s="2201"/>
      <c r="MXR908" s="2201"/>
      <c r="MXS908" s="2201"/>
      <c r="MXT908" s="2201"/>
      <c r="MXU908" s="2201"/>
      <c r="MXV908" s="2201"/>
      <c r="MXW908" s="2201"/>
      <c r="MXX908" s="2201"/>
      <c r="MXY908" s="2201"/>
      <c r="MXZ908" s="2201"/>
      <c r="MYA908" s="2201"/>
      <c r="MYB908" s="2201"/>
      <c r="MYC908" s="2201"/>
      <c r="MYD908" s="2201"/>
      <c r="MYE908" s="2201"/>
      <c r="MYF908" s="2201"/>
      <c r="MYG908" s="2201"/>
      <c r="MYH908" s="2201"/>
      <c r="MYI908" s="2201"/>
      <c r="MYJ908" s="2201"/>
      <c r="MYK908" s="2201"/>
      <c r="MYL908" s="2201"/>
      <c r="MYM908" s="2201"/>
      <c r="MYN908" s="2201"/>
      <c r="MYO908" s="2201"/>
      <c r="MYP908" s="2201"/>
      <c r="MYQ908" s="2201"/>
      <c r="MYR908" s="2201"/>
      <c r="MYS908" s="2201"/>
      <c r="MYT908" s="2201"/>
      <c r="MYU908" s="2201"/>
      <c r="MYV908" s="2201"/>
      <c r="MYW908" s="2201"/>
      <c r="MYX908" s="2201"/>
      <c r="MYY908" s="2201"/>
      <c r="MYZ908" s="2201"/>
      <c r="MZA908" s="2201"/>
      <c r="MZB908" s="2201"/>
      <c r="MZC908" s="2201"/>
      <c r="MZD908" s="2201"/>
      <c r="MZE908" s="2201"/>
      <c r="MZF908" s="2201"/>
      <c r="MZG908" s="2201"/>
      <c r="MZH908" s="2201"/>
      <c r="MZI908" s="2201"/>
      <c r="MZJ908" s="2201"/>
      <c r="MZK908" s="2201"/>
      <c r="MZO908" s="2201"/>
      <c r="MZP908" s="2201"/>
      <c r="MZQ908" s="2201"/>
      <c r="MZR908" s="2201"/>
      <c r="MZS908" s="2201"/>
      <c r="MZT908" s="2201"/>
      <c r="MZU908" s="2201"/>
      <c r="MZV908" s="2201"/>
      <c r="MZW908" s="2201"/>
      <c r="MZX908" s="2201"/>
      <c r="MZY908" s="2201"/>
      <c r="MZZ908" s="2201"/>
      <c r="NAA908" s="2201"/>
      <c r="NAB908" s="2201"/>
      <c r="NAC908" s="2201"/>
      <c r="NAD908" s="2201"/>
      <c r="NAE908" s="2201"/>
      <c r="NAF908" s="2201"/>
      <c r="NAG908" s="2201"/>
      <c r="NAH908" s="2201"/>
      <c r="NAI908" s="2201"/>
      <c r="NAJ908" s="2201"/>
      <c r="NAK908" s="2201"/>
      <c r="NAL908" s="2201"/>
      <c r="NAM908" s="2201"/>
      <c r="NAN908" s="2201"/>
      <c r="NAO908" s="2201"/>
      <c r="NAP908" s="2201"/>
      <c r="NAQ908" s="2201"/>
      <c r="NAR908" s="2201"/>
      <c r="NAS908" s="2201"/>
      <c r="NAT908" s="2201"/>
      <c r="NAU908" s="2201"/>
      <c r="NAV908" s="2201"/>
      <c r="NAW908" s="2201"/>
      <c r="NAX908" s="2201"/>
      <c r="NAY908" s="2201"/>
      <c r="NAZ908" s="2201"/>
      <c r="NBA908" s="2201"/>
      <c r="NBB908" s="2201"/>
      <c r="NBC908" s="2201"/>
      <c r="NBD908" s="2201"/>
      <c r="NBE908" s="2201"/>
      <c r="NBF908" s="2201"/>
      <c r="NBG908" s="2201"/>
      <c r="NBH908" s="2201"/>
      <c r="NBI908" s="2201"/>
      <c r="NBJ908" s="2201"/>
      <c r="NBK908" s="2201"/>
      <c r="NBL908" s="2201"/>
      <c r="NBM908" s="2201"/>
      <c r="NBN908" s="2201"/>
      <c r="NBO908" s="2201"/>
      <c r="NBP908" s="2201"/>
      <c r="NBQ908" s="2201"/>
      <c r="NBR908" s="2201"/>
      <c r="NBS908" s="2201"/>
      <c r="NBT908" s="2201"/>
      <c r="NBU908" s="2201"/>
      <c r="NBV908" s="2201"/>
      <c r="NBW908" s="2201"/>
      <c r="NBX908" s="2201"/>
      <c r="NBY908" s="2201"/>
      <c r="NBZ908" s="2201"/>
      <c r="NCA908" s="2201"/>
      <c r="NCB908" s="2201"/>
      <c r="NCC908" s="2201"/>
      <c r="NCD908" s="2201"/>
      <c r="NCE908" s="2201"/>
      <c r="NCF908" s="2201"/>
      <c r="NCG908" s="2201"/>
      <c r="NCH908" s="2201"/>
      <c r="NCI908" s="2201"/>
      <c r="NCJ908" s="2201"/>
      <c r="NCK908" s="2201"/>
      <c r="NCL908" s="2201"/>
      <c r="NCM908" s="2201"/>
      <c r="NCN908" s="2201"/>
      <c r="NCO908" s="2201"/>
      <c r="NCP908" s="2201"/>
      <c r="NCQ908" s="2201"/>
      <c r="NCR908" s="2201"/>
      <c r="NCS908" s="2201"/>
      <c r="NCT908" s="2201"/>
      <c r="NCU908" s="2201"/>
      <c r="NCV908" s="2201"/>
      <c r="NCW908" s="2201"/>
      <c r="NCX908" s="2201"/>
      <c r="NCY908" s="2201"/>
      <c r="NCZ908" s="2201"/>
      <c r="NDA908" s="2201"/>
      <c r="NDB908" s="2201"/>
      <c r="NDC908" s="2201"/>
      <c r="NDD908" s="2201"/>
      <c r="NDE908" s="2201"/>
      <c r="NDF908" s="2201"/>
      <c r="NDG908" s="2201"/>
      <c r="NDH908" s="2201"/>
      <c r="NDI908" s="2201"/>
      <c r="NDJ908" s="2201"/>
      <c r="NDK908" s="2201"/>
      <c r="NDL908" s="2201"/>
      <c r="NDM908" s="2201"/>
      <c r="NDN908" s="2201"/>
      <c r="NDO908" s="2201"/>
      <c r="NDP908" s="2201"/>
      <c r="NDQ908" s="2201"/>
      <c r="NDR908" s="2201"/>
      <c r="NDS908" s="2201"/>
      <c r="NDT908" s="2201"/>
      <c r="NDU908" s="2201"/>
      <c r="NDV908" s="2201"/>
      <c r="NDW908" s="2201"/>
      <c r="NDX908" s="2201"/>
      <c r="NDY908" s="2201"/>
      <c r="NDZ908" s="2201"/>
      <c r="NEA908" s="2201"/>
      <c r="NEB908" s="2201"/>
      <c r="NEC908" s="2201"/>
      <c r="NED908" s="2201"/>
      <c r="NEE908" s="2201"/>
      <c r="NEF908" s="2201"/>
      <c r="NEG908" s="2201"/>
      <c r="NEH908" s="2201"/>
      <c r="NEI908" s="2201"/>
      <c r="NEJ908" s="2201"/>
      <c r="NEK908" s="2201"/>
      <c r="NEL908" s="2201"/>
      <c r="NEM908" s="2201"/>
      <c r="NEN908" s="2201"/>
      <c r="NEO908" s="2201"/>
      <c r="NEP908" s="2201"/>
      <c r="NEQ908" s="2201"/>
      <c r="NER908" s="2201"/>
      <c r="NES908" s="2201"/>
      <c r="NET908" s="2201"/>
      <c r="NEU908" s="2201"/>
      <c r="NEV908" s="2201"/>
      <c r="NEW908" s="2201"/>
      <c r="NEX908" s="2201"/>
      <c r="NEY908" s="2201"/>
      <c r="NEZ908" s="2201"/>
      <c r="NFA908" s="2201"/>
      <c r="NFB908" s="2201"/>
      <c r="NFC908" s="2201"/>
      <c r="NFD908" s="2201"/>
      <c r="NFE908" s="2201"/>
      <c r="NFF908" s="2201"/>
      <c r="NFG908" s="2201"/>
      <c r="NFH908" s="2201"/>
      <c r="NFI908" s="2201"/>
      <c r="NFJ908" s="2201"/>
      <c r="NFK908" s="2201"/>
      <c r="NFL908" s="2201"/>
      <c r="NFM908" s="2201"/>
      <c r="NFN908" s="2201"/>
      <c r="NFO908" s="2201"/>
      <c r="NFP908" s="2201"/>
      <c r="NFQ908" s="2201"/>
      <c r="NFR908" s="2201"/>
      <c r="NFS908" s="2201"/>
      <c r="NFT908" s="2201"/>
      <c r="NFU908" s="2201"/>
      <c r="NFV908" s="2201"/>
      <c r="NFW908" s="2201"/>
      <c r="NFX908" s="2201"/>
      <c r="NFY908" s="2201"/>
      <c r="NFZ908" s="2201"/>
      <c r="NGA908" s="2201"/>
      <c r="NGB908" s="2201"/>
      <c r="NGC908" s="2201"/>
      <c r="NGD908" s="2201"/>
      <c r="NGE908" s="2201"/>
      <c r="NGF908" s="2201"/>
      <c r="NGG908" s="2201"/>
      <c r="NGH908" s="2201"/>
      <c r="NGI908" s="2201"/>
      <c r="NGJ908" s="2201"/>
      <c r="NGK908" s="2201"/>
      <c r="NGL908" s="2201"/>
      <c r="NGM908" s="2201"/>
      <c r="NGN908" s="2201"/>
      <c r="NGO908" s="2201"/>
      <c r="NGP908" s="2201"/>
      <c r="NGQ908" s="2201"/>
      <c r="NGR908" s="2201"/>
      <c r="NGS908" s="2201"/>
      <c r="NGT908" s="2201"/>
      <c r="NGU908" s="2201"/>
      <c r="NGV908" s="2201"/>
      <c r="NGW908" s="2201"/>
      <c r="NGX908" s="2201"/>
      <c r="NGY908" s="2201"/>
      <c r="NGZ908" s="2201"/>
      <c r="NHA908" s="2201"/>
      <c r="NHB908" s="2201"/>
      <c r="NHC908" s="2201"/>
      <c r="NHD908" s="2201"/>
      <c r="NHE908" s="2201"/>
      <c r="NHF908" s="2201"/>
      <c r="NHG908" s="2201"/>
      <c r="NHH908" s="2201"/>
      <c r="NHI908" s="2201"/>
      <c r="NHJ908" s="2201"/>
      <c r="NHK908" s="2201"/>
      <c r="NHL908" s="2201"/>
      <c r="NHM908" s="2201"/>
      <c r="NHN908" s="2201"/>
      <c r="NHO908" s="2201"/>
      <c r="NHP908" s="2201"/>
      <c r="NHQ908" s="2201"/>
      <c r="NHR908" s="2201"/>
      <c r="NHS908" s="2201"/>
      <c r="NHT908" s="2201"/>
      <c r="NHU908" s="2201"/>
      <c r="NHV908" s="2201"/>
      <c r="NHW908" s="2201"/>
      <c r="NHX908" s="2201"/>
      <c r="NHY908" s="2201"/>
      <c r="NHZ908" s="2201"/>
      <c r="NIA908" s="2201"/>
      <c r="NIB908" s="2201"/>
      <c r="NIC908" s="2201"/>
      <c r="NID908" s="2201"/>
      <c r="NIE908" s="2201"/>
      <c r="NIF908" s="2201"/>
      <c r="NIG908" s="2201"/>
      <c r="NIH908" s="2201"/>
      <c r="NII908" s="2201"/>
      <c r="NIJ908" s="2201"/>
      <c r="NIK908" s="2201"/>
      <c r="NIL908" s="2201"/>
      <c r="NIM908" s="2201"/>
      <c r="NIN908" s="2201"/>
      <c r="NIO908" s="2201"/>
      <c r="NIP908" s="2201"/>
      <c r="NIQ908" s="2201"/>
      <c r="NIR908" s="2201"/>
      <c r="NIS908" s="2201"/>
      <c r="NIT908" s="2201"/>
      <c r="NIU908" s="2201"/>
      <c r="NIV908" s="2201"/>
      <c r="NIW908" s="2201"/>
      <c r="NIX908" s="2201"/>
      <c r="NIY908" s="2201"/>
      <c r="NIZ908" s="2201"/>
      <c r="NJA908" s="2201"/>
      <c r="NJB908" s="2201"/>
      <c r="NJC908" s="2201"/>
      <c r="NJD908" s="2201"/>
      <c r="NJE908" s="2201"/>
      <c r="NJF908" s="2201"/>
      <c r="NJG908" s="2201"/>
      <c r="NJK908" s="2201"/>
      <c r="NJL908" s="2201"/>
      <c r="NJM908" s="2201"/>
      <c r="NJN908" s="2201"/>
      <c r="NJO908" s="2201"/>
      <c r="NJP908" s="2201"/>
      <c r="NJQ908" s="2201"/>
      <c r="NJR908" s="2201"/>
      <c r="NJS908" s="2201"/>
      <c r="NJT908" s="2201"/>
      <c r="NJU908" s="2201"/>
      <c r="NJV908" s="2201"/>
      <c r="NJW908" s="2201"/>
      <c r="NJX908" s="2201"/>
      <c r="NJY908" s="2201"/>
      <c r="NJZ908" s="2201"/>
      <c r="NKA908" s="2201"/>
      <c r="NKB908" s="2201"/>
      <c r="NKC908" s="2201"/>
      <c r="NKD908" s="2201"/>
      <c r="NKE908" s="2201"/>
      <c r="NKF908" s="2201"/>
      <c r="NKG908" s="2201"/>
      <c r="NKH908" s="2201"/>
      <c r="NKI908" s="2201"/>
      <c r="NKJ908" s="2201"/>
      <c r="NKK908" s="2201"/>
      <c r="NKL908" s="2201"/>
      <c r="NKM908" s="2201"/>
      <c r="NKN908" s="2201"/>
      <c r="NKO908" s="2201"/>
      <c r="NKP908" s="2201"/>
      <c r="NKQ908" s="2201"/>
      <c r="NKR908" s="2201"/>
      <c r="NKS908" s="2201"/>
      <c r="NKT908" s="2201"/>
      <c r="NKU908" s="2201"/>
      <c r="NKV908" s="2201"/>
      <c r="NKW908" s="2201"/>
      <c r="NKX908" s="2201"/>
      <c r="NKY908" s="2201"/>
      <c r="NKZ908" s="2201"/>
      <c r="NLA908" s="2201"/>
      <c r="NLB908" s="2201"/>
      <c r="NLC908" s="2201"/>
      <c r="NLD908" s="2201"/>
      <c r="NLE908" s="2201"/>
      <c r="NLF908" s="2201"/>
      <c r="NLG908" s="2201"/>
      <c r="NLH908" s="2201"/>
      <c r="NLI908" s="2201"/>
      <c r="NLJ908" s="2201"/>
      <c r="NLK908" s="2201"/>
      <c r="NLL908" s="2201"/>
      <c r="NLM908" s="2201"/>
      <c r="NLN908" s="2201"/>
      <c r="NLO908" s="2201"/>
      <c r="NLP908" s="2201"/>
      <c r="NLQ908" s="2201"/>
      <c r="NLR908" s="2201"/>
      <c r="NLS908" s="2201"/>
      <c r="NLT908" s="2201"/>
      <c r="NLU908" s="2201"/>
      <c r="NLV908" s="2201"/>
      <c r="NLW908" s="2201"/>
      <c r="NLX908" s="2201"/>
      <c r="NLY908" s="2201"/>
      <c r="NLZ908" s="2201"/>
      <c r="NMA908" s="2201"/>
      <c r="NMB908" s="2201"/>
      <c r="NMC908" s="2201"/>
      <c r="NMD908" s="2201"/>
      <c r="NME908" s="2201"/>
      <c r="NMF908" s="2201"/>
      <c r="NMG908" s="2201"/>
      <c r="NMH908" s="2201"/>
      <c r="NMI908" s="2201"/>
      <c r="NMJ908" s="2201"/>
      <c r="NMK908" s="2201"/>
      <c r="NML908" s="2201"/>
      <c r="NMM908" s="2201"/>
      <c r="NMN908" s="2201"/>
      <c r="NMO908" s="2201"/>
      <c r="NMP908" s="2201"/>
      <c r="NMQ908" s="2201"/>
      <c r="NMR908" s="2201"/>
      <c r="NMS908" s="2201"/>
      <c r="NMT908" s="2201"/>
      <c r="NMU908" s="2201"/>
      <c r="NMV908" s="2201"/>
      <c r="NMW908" s="2201"/>
      <c r="NMX908" s="2201"/>
      <c r="NMY908" s="2201"/>
      <c r="NMZ908" s="2201"/>
      <c r="NNA908" s="2201"/>
      <c r="NNB908" s="2201"/>
      <c r="NNC908" s="2201"/>
      <c r="NND908" s="2201"/>
      <c r="NNE908" s="2201"/>
      <c r="NNF908" s="2201"/>
      <c r="NNG908" s="2201"/>
      <c r="NNH908" s="2201"/>
      <c r="NNI908" s="2201"/>
      <c r="NNJ908" s="2201"/>
      <c r="NNK908" s="2201"/>
      <c r="NNL908" s="2201"/>
      <c r="NNM908" s="2201"/>
      <c r="NNN908" s="2201"/>
      <c r="NNO908" s="2201"/>
      <c r="NNP908" s="2201"/>
      <c r="NNQ908" s="2201"/>
      <c r="NNR908" s="2201"/>
      <c r="NNS908" s="2201"/>
      <c r="NNT908" s="2201"/>
      <c r="NNU908" s="2201"/>
      <c r="NNV908" s="2201"/>
      <c r="NNW908" s="2201"/>
      <c r="NNX908" s="2201"/>
      <c r="NNY908" s="2201"/>
      <c r="NNZ908" s="2201"/>
      <c r="NOA908" s="2201"/>
      <c r="NOB908" s="2201"/>
      <c r="NOC908" s="2201"/>
      <c r="NOD908" s="2201"/>
      <c r="NOE908" s="2201"/>
      <c r="NOF908" s="2201"/>
      <c r="NOG908" s="2201"/>
      <c r="NOH908" s="2201"/>
      <c r="NOI908" s="2201"/>
      <c r="NOJ908" s="2201"/>
      <c r="NOK908" s="2201"/>
      <c r="NOL908" s="2201"/>
      <c r="NOM908" s="2201"/>
      <c r="NON908" s="2201"/>
      <c r="NOO908" s="2201"/>
      <c r="NOP908" s="2201"/>
      <c r="NOQ908" s="2201"/>
      <c r="NOR908" s="2201"/>
      <c r="NOS908" s="2201"/>
      <c r="NOT908" s="2201"/>
      <c r="NOU908" s="2201"/>
      <c r="NOV908" s="2201"/>
      <c r="NOW908" s="2201"/>
      <c r="NOX908" s="2201"/>
      <c r="NOY908" s="2201"/>
      <c r="NOZ908" s="2201"/>
      <c r="NPA908" s="2201"/>
      <c r="NPB908" s="2201"/>
      <c r="NPC908" s="2201"/>
      <c r="NPD908" s="2201"/>
      <c r="NPE908" s="2201"/>
      <c r="NPF908" s="2201"/>
      <c r="NPG908" s="2201"/>
      <c r="NPH908" s="2201"/>
      <c r="NPI908" s="2201"/>
      <c r="NPJ908" s="2201"/>
      <c r="NPK908" s="2201"/>
      <c r="NPL908" s="2201"/>
      <c r="NPM908" s="2201"/>
      <c r="NPN908" s="2201"/>
      <c r="NPO908" s="2201"/>
      <c r="NPP908" s="2201"/>
      <c r="NPQ908" s="2201"/>
      <c r="NPR908" s="2201"/>
      <c r="NPS908" s="2201"/>
      <c r="NPT908" s="2201"/>
      <c r="NPU908" s="2201"/>
      <c r="NPV908" s="2201"/>
      <c r="NPW908" s="2201"/>
      <c r="NPX908" s="2201"/>
      <c r="NPY908" s="2201"/>
      <c r="NPZ908" s="2201"/>
      <c r="NQA908" s="2201"/>
      <c r="NQB908" s="2201"/>
      <c r="NQC908" s="2201"/>
      <c r="NQD908" s="2201"/>
      <c r="NQE908" s="2201"/>
      <c r="NQF908" s="2201"/>
      <c r="NQG908" s="2201"/>
      <c r="NQH908" s="2201"/>
      <c r="NQI908" s="2201"/>
      <c r="NQJ908" s="2201"/>
      <c r="NQK908" s="2201"/>
      <c r="NQL908" s="2201"/>
      <c r="NQM908" s="2201"/>
      <c r="NQN908" s="2201"/>
      <c r="NQO908" s="2201"/>
      <c r="NQP908" s="2201"/>
      <c r="NQQ908" s="2201"/>
      <c r="NQR908" s="2201"/>
      <c r="NQS908" s="2201"/>
      <c r="NQT908" s="2201"/>
      <c r="NQU908" s="2201"/>
      <c r="NQV908" s="2201"/>
      <c r="NQW908" s="2201"/>
      <c r="NQX908" s="2201"/>
      <c r="NQY908" s="2201"/>
      <c r="NQZ908" s="2201"/>
      <c r="NRA908" s="2201"/>
      <c r="NRB908" s="2201"/>
      <c r="NRC908" s="2201"/>
      <c r="NRD908" s="2201"/>
      <c r="NRE908" s="2201"/>
      <c r="NRF908" s="2201"/>
      <c r="NRG908" s="2201"/>
      <c r="NRH908" s="2201"/>
      <c r="NRI908" s="2201"/>
      <c r="NRJ908" s="2201"/>
      <c r="NRK908" s="2201"/>
      <c r="NRL908" s="2201"/>
      <c r="NRM908" s="2201"/>
      <c r="NRN908" s="2201"/>
      <c r="NRO908" s="2201"/>
      <c r="NRP908" s="2201"/>
      <c r="NRQ908" s="2201"/>
      <c r="NRR908" s="2201"/>
      <c r="NRS908" s="2201"/>
      <c r="NRT908" s="2201"/>
      <c r="NRU908" s="2201"/>
      <c r="NRV908" s="2201"/>
      <c r="NRW908" s="2201"/>
      <c r="NRX908" s="2201"/>
      <c r="NRY908" s="2201"/>
      <c r="NRZ908" s="2201"/>
      <c r="NSA908" s="2201"/>
      <c r="NSB908" s="2201"/>
      <c r="NSC908" s="2201"/>
      <c r="NSD908" s="2201"/>
      <c r="NSE908" s="2201"/>
      <c r="NSF908" s="2201"/>
      <c r="NSG908" s="2201"/>
      <c r="NSH908" s="2201"/>
      <c r="NSI908" s="2201"/>
      <c r="NSJ908" s="2201"/>
      <c r="NSK908" s="2201"/>
      <c r="NSL908" s="2201"/>
      <c r="NSM908" s="2201"/>
      <c r="NSN908" s="2201"/>
      <c r="NSO908" s="2201"/>
      <c r="NSP908" s="2201"/>
      <c r="NSQ908" s="2201"/>
      <c r="NSR908" s="2201"/>
      <c r="NSS908" s="2201"/>
      <c r="NST908" s="2201"/>
      <c r="NSU908" s="2201"/>
      <c r="NSV908" s="2201"/>
      <c r="NSW908" s="2201"/>
      <c r="NSX908" s="2201"/>
      <c r="NSY908" s="2201"/>
      <c r="NSZ908" s="2201"/>
      <c r="NTA908" s="2201"/>
      <c r="NTB908" s="2201"/>
      <c r="NTC908" s="2201"/>
      <c r="NTG908" s="2201"/>
      <c r="NTH908" s="2201"/>
      <c r="NTI908" s="2201"/>
      <c r="NTJ908" s="2201"/>
      <c r="NTK908" s="2201"/>
      <c r="NTL908" s="2201"/>
      <c r="NTM908" s="2201"/>
      <c r="NTN908" s="2201"/>
      <c r="NTO908" s="2201"/>
      <c r="NTP908" s="2201"/>
      <c r="NTQ908" s="2201"/>
      <c r="NTR908" s="2201"/>
      <c r="NTS908" s="2201"/>
      <c r="NTT908" s="2201"/>
      <c r="NTU908" s="2201"/>
      <c r="NTV908" s="2201"/>
      <c r="NTW908" s="2201"/>
      <c r="NTX908" s="2201"/>
      <c r="NTY908" s="2201"/>
      <c r="NTZ908" s="2201"/>
      <c r="NUA908" s="2201"/>
      <c r="NUB908" s="2201"/>
      <c r="NUC908" s="2201"/>
      <c r="NUD908" s="2201"/>
      <c r="NUE908" s="2201"/>
      <c r="NUF908" s="2201"/>
      <c r="NUG908" s="2201"/>
      <c r="NUH908" s="2201"/>
      <c r="NUI908" s="2201"/>
      <c r="NUJ908" s="2201"/>
      <c r="NUK908" s="2201"/>
      <c r="NUL908" s="2201"/>
      <c r="NUM908" s="2201"/>
      <c r="NUN908" s="2201"/>
      <c r="NUO908" s="2201"/>
      <c r="NUP908" s="2201"/>
      <c r="NUQ908" s="2201"/>
      <c r="NUR908" s="2201"/>
      <c r="NUS908" s="2201"/>
      <c r="NUT908" s="2201"/>
      <c r="NUU908" s="2201"/>
      <c r="NUV908" s="2201"/>
      <c r="NUW908" s="2201"/>
      <c r="NUX908" s="2201"/>
      <c r="NUY908" s="2201"/>
      <c r="NUZ908" s="2201"/>
      <c r="NVA908" s="2201"/>
      <c r="NVB908" s="2201"/>
      <c r="NVC908" s="2201"/>
      <c r="NVD908" s="2201"/>
      <c r="NVE908" s="2201"/>
      <c r="NVF908" s="2201"/>
      <c r="NVG908" s="2201"/>
      <c r="NVH908" s="2201"/>
      <c r="NVI908" s="2201"/>
      <c r="NVJ908" s="2201"/>
      <c r="NVK908" s="2201"/>
      <c r="NVL908" s="2201"/>
      <c r="NVM908" s="2201"/>
      <c r="NVN908" s="2201"/>
      <c r="NVO908" s="2201"/>
      <c r="NVP908" s="2201"/>
      <c r="NVQ908" s="2201"/>
      <c r="NVR908" s="2201"/>
      <c r="NVS908" s="2201"/>
      <c r="NVT908" s="2201"/>
      <c r="NVU908" s="2201"/>
      <c r="NVV908" s="2201"/>
      <c r="NVW908" s="2201"/>
      <c r="NVX908" s="2201"/>
      <c r="NVY908" s="2201"/>
      <c r="NVZ908" s="2201"/>
      <c r="NWA908" s="2201"/>
      <c r="NWB908" s="2201"/>
      <c r="NWC908" s="2201"/>
      <c r="NWD908" s="2201"/>
      <c r="NWE908" s="2201"/>
      <c r="NWF908" s="2201"/>
      <c r="NWG908" s="2201"/>
      <c r="NWH908" s="2201"/>
      <c r="NWI908" s="2201"/>
      <c r="NWJ908" s="2201"/>
      <c r="NWK908" s="2201"/>
      <c r="NWL908" s="2201"/>
      <c r="NWM908" s="2201"/>
      <c r="NWN908" s="2201"/>
      <c r="NWO908" s="2201"/>
      <c r="NWP908" s="2201"/>
      <c r="NWQ908" s="2201"/>
      <c r="NWR908" s="2201"/>
      <c r="NWS908" s="2201"/>
      <c r="NWT908" s="2201"/>
      <c r="NWU908" s="2201"/>
      <c r="NWV908" s="2201"/>
      <c r="NWW908" s="2201"/>
      <c r="NWX908" s="2201"/>
      <c r="NWY908" s="2201"/>
      <c r="NWZ908" s="2201"/>
      <c r="NXA908" s="2201"/>
      <c r="NXB908" s="2201"/>
      <c r="NXC908" s="2201"/>
      <c r="NXD908" s="2201"/>
      <c r="NXE908" s="2201"/>
      <c r="NXF908" s="2201"/>
      <c r="NXG908" s="2201"/>
      <c r="NXH908" s="2201"/>
      <c r="NXI908" s="2201"/>
      <c r="NXJ908" s="2201"/>
      <c r="NXK908" s="2201"/>
      <c r="NXL908" s="2201"/>
      <c r="NXM908" s="2201"/>
      <c r="NXN908" s="2201"/>
      <c r="NXO908" s="2201"/>
      <c r="NXP908" s="2201"/>
      <c r="NXQ908" s="2201"/>
      <c r="NXR908" s="2201"/>
      <c r="NXS908" s="2201"/>
      <c r="NXT908" s="2201"/>
      <c r="NXU908" s="2201"/>
      <c r="NXV908" s="2201"/>
      <c r="NXW908" s="2201"/>
      <c r="NXX908" s="2201"/>
      <c r="NXY908" s="2201"/>
      <c r="NXZ908" s="2201"/>
      <c r="NYA908" s="2201"/>
      <c r="NYB908" s="2201"/>
      <c r="NYC908" s="2201"/>
      <c r="NYD908" s="2201"/>
      <c r="NYE908" s="2201"/>
      <c r="NYF908" s="2201"/>
      <c r="NYG908" s="2201"/>
      <c r="NYH908" s="2201"/>
      <c r="NYI908" s="2201"/>
      <c r="NYJ908" s="2201"/>
      <c r="NYK908" s="2201"/>
      <c r="NYL908" s="2201"/>
      <c r="NYM908" s="2201"/>
      <c r="NYN908" s="2201"/>
      <c r="NYO908" s="2201"/>
      <c r="NYP908" s="2201"/>
      <c r="NYQ908" s="2201"/>
      <c r="NYR908" s="2201"/>
      <c r="NYS908" s="2201"/>
      <c r="NYT908" s="2201"/>
      <c r="NYU908" s="2201"/>
      <c r="NYV908" s="2201"/>
      <c r="NYW908" s="2201"/>
      <c r="NYX908" s="2201"/>
      <c r="NYY908" s="2201"/>
      <c r="NYZ908" s="2201"/>
      <c r="NZA908" s="2201"/>
      <c r="NZB908" s="2201"/>
      <c r="NZC908" s="2201"/>
      <c r="NZD908" s="2201"/>
      <c r="NZE908" s="2201"/>
      <c r="NZF908" s="2201"/>
      <c r="NZG908" s="2201"/>
      <c r="NZH908" s="2201"/>
      <c r="NZI908" s="2201"/>
      <c r="NZJ908" s="2201"/>
      <c r="NZK908" s="2201"/>
      <c r="NZL908" s="2201"/>
      <c r="NZM908" s="2201"/>
      <c r="NZN908" s="2201"/>
      <c r="NZO908" s="2201"/>
      <c r="NZP908" s="2201"/>
      <c r="NZQ908" s="2201"/>
      <c r="NZR908" s="2201"/>
      <c r="NZS908" s="2201"/>
      <c r="NZT908" s="2201"/>
      <c r="NZU908" s="2201"/>
      <c r="NZV908" s="2201"/>
      <c r="NZW908" s="2201"/>
      <c r="NZX908" s="2201"/>
      <c r="NZY908" s="2201"/>
      <c r="NZZ908" s="2201"/>
      <c r="OAA908" s="2201"/>
      <c r="OAB908" s="2201"/>
      <c r="OAC908" s="2201"/>
      <c r="OAD908" s="2201"/>
      <c r="OAE908" s="2201"/>
      <c r="OAF908" s="2201"/>
      <c r="OAG908" s="2201"/>
      <c r="OAH908" s="2201"/>
      <c r="OAI908" s="2201"/>
      <c r="OAJ908" s="2201"/>
      <c r="OAK908" s="2201"/>
      <c r="OAL908" s="2201"/>
      <c r="OAM908" s="2201"/>
      <c r="OAN908" s="2201"/>
      <c r="OAO908" s="2201"/>
      <c r="OAP908" s="2201"/>
      <c r="OAQ908" s="2201"/>
      <c r="OAR908" s="2201"/>
      <c r="OAS908" s="2201"/>
      <c r="OAT908" s="2201"/>
      <c r="OAU908" s="2201"/>
      <c r="OAV908" s="2201"/>
      <c r="OAW908" s="2201"/>
      <c r="OAX908" s="2201"/>
      <c r="OAY908" s="2201"/>
      <c r="OAZ908" s="2201"/>
      <c r="OBA908" s="2201"/>
      <c r="OBB908" s="2201"/>
      <c r="OBC908" s="2201"/>
      <c r="OBD908" s="2201"/>
      <c r="OBE908" s="2201"/>
      <c r="OBF908" s="2201"/>
      <c r="OBG908" s="2201"/>
      <c r="OBH908" s="2201"/>
      <c r="OBI908" s="2201"/>
      <c r="OBJ908" s="2201"/>
      <c r="OBK908" s="2201"/>
      <c r="OBL908" s="2201"/>
      <c r="OBM908" s="2201"/>
      <c r="OBN908" s="2201"/>
      <c r="OBO908" s="2201"/>
      <c r="OBP908" s="2201"/>
      <c r="OBQ908" s="2201"/>
      <c r="OBR908" s="2201"/>
      <c r="OBS908" s="2201"/>
      <c r="OBT908" s="2201"/>
      <c r="OBU908" s="2201"/>
      <c r="OBV908" s="2201"/>
      <c r="OBW908" s="2201"/>
      <c r="OBX908" s="2201"/>
      <c r="OBY908" s="2201"/>
      <c r="OBZ908" s="2201"/>
      <c r="OCA908" s="2201"/>
      <c r="OCB908" s="2201"/>
      <c r="OCC908" s="2201"/>
      <c r="OCD908" s="2201"/>
      <c r="OCE908" s="2201"/>
      <c r="OCF908" s="2201"/>
      <c r="OCG908" s="2201"/>
      <c r="OCH908" s="2201"/>
      <c r="OCI908" s="2201"/>
      <c r="OCJ908" s="2201"/>
      <c r="OCK908" s="2201"/>
      <c r="OCL908" s="2201"/>
      <c r="OCM908" s="2201"/>
      <c r="OCN908" s="2201"/>
      <c r="OCO908" s="2201"/>
      <c r="OCP908" s="2201"/>
      <c r="OCQ908" s="2201"/>
      <c r="OCR908" s="2201"/>
      <c r="OCS908" s="2201"/>
      <c r="OCT908" s="2201"/>
      <c r="OCU908" s="2201"/>
      <c r="OCV908" s="2201"/>
      <c r="OCW908" s="2201"/>
      <c r="OCX908" s="2201"/>
      <c r="OCY908" s="2201"/>
      <c r="ODC908" s="2201"/>
      <c r="ODD908" s="2201"/>
      <c r="ODE908" s="2201"/>
      <c r="ODF908" s="2201"/>
      <c r="ODG908" s="2201"/>
      <c r="ODH908" s="2201"/>
      <c r="ODI908" s="2201"/>
      <c r="ODJ908" s="2201"/>
      <c r="ODK908" s="2201"/>
      <c r="ODL908" s="2201"/>
      <c r="ODM908" s="2201"/>
      <c r="ODN908" s="2201"/>
      <c r="ODO908" s="2201"/>
      <c r="ODP908" s="2201"/>
      <c r="ODQ908" s="2201"/>
      <c r="ODR908" s="2201"/>
      <c r="ODS908" s="2201"/>
      <c r="ODT908" s="2201"/>
      <c r="ODU908" s="2201"/>
      <c r="ODV908" s="2201"/>
      <c r="ODW908" s="2201"/>
      <c r="ODX908" s="2201"/>
      <c r="ODY908" s="2201"/>
      <c r="ODZ908" s="2201"/>
      <c r="OEA908" s="2201"/>
      <c r="OEB908" s="2201"/>
      <c r="OEC908" s="2201"/>
      <c r="OED908" s="2201"/>
      <c r="OEE908" s="2201"/>
      <c r="OEF908" s="2201"/>
      <c r="OEG908" s="2201"/>
      <c r="OEH908" s="2201"/>
      <c r="OEI908" s="2201"/>
      <c r="OEJ908" s="2201"/>
      <c r="OEK908" s="2201"/>
      <c r="OEL908" s="2201"/>
      <c r="OEM908" s="2201"/>
      <c r="OEN908" s="2201"/>
      <c r="OEO908" s="2201"/>
      <c r="OEP908" s="2201"/>
      <c r="OEQ908" s="2201"/>
      <c r="OER908" s="2201"/>
      <c r="OES908" s="2201"/>
      <c r="OET908" s="2201"/>
      <c r="OEU908" s="2201"/>
      <c r="OEV908" s="2201"/>
      <c r="OEW908" s="2201"/>
      <c r="OEX908" s="2201"/>
      <c r="OEY908" s="2201"/>
      <c r="OEZ908" s="2201"/>
      <c r="OFA908" s="2201"/>
      <c r="OFB908" s="2201"/>
      <c r="OFC908" s="2201"/>
      <c r="OFD908" s="2201"/>
      <c r="OFE908" s="2201"/>
      <c r="OFF908" s="2201"/>
      <c r="OFG908" s="2201"/>
      <c r="OFH908" s="2201"/>
      <c r="OFI908" s="2201"/>
      <c r="OFJ908" s="2201"/>
      <c r="OFK908" s="2201"/>
      <c r="OFL908" s="2201"/>
      <c r="OFM908" s="2201"/>
      <c r="OFN908" s="2201"/>
      <c r="OFO908" s="2201"/>
      <c r="OFP908" s="2201"/>
      <c r="OFQ908" s="2201"/>
      <c r="OFR908" s="2201"/>
      <c r="OFS908" s="2201"/>
      <c r="OFT908" s="2201"/>
      <c r="OFU908" s="2201"/>
      <c r="OFV908" s="2201"/>
      <c r="OFW908" s="2201"/>
      <c r="OFX908" s="2201"/>
      <c r="OFY908" s="2201"/>
      <c r="OFZ908" s="2201"/>
      <c r="OGA908" s="2201"/>
      <c r="OGB908" s="2201"/>
      <c r="OGC908" s="2201"/>
      <c r="OGD908" s="2201"/>
      <c r="OGE908" s="2201"/>
      <c r="OGF908" s="2201"/>
      <c r="OGG908" s="2201"/>
      <c r="OGH908" s="2201"/>
      <c r="OGI908" s="2201"/>
      <c r="OGJ908" s="2201"/>
      <c r="OGK908" s="2201"/>
      <c r="OGL908" s="2201"/>
      <c r="OGM908" s="2201"/>
      <c r="OGN908" s="2201"/>
      <c r="OGO908" s="2201"/>
      <c r="OGP908" s="2201"/>
      <c r="OGQ908" s="2201"/>
      <c r="OGR908" s="2201"/>
      <c r="OGS908" s="2201"/>
      <c r="OGT908" s="2201"/>
      <c r="OGU908" s="2201"/>
      <c r="OGV908" s="2201"/>
      <c r="OGW908" s="2201"/>
      <c r="OGX908" s="2201"/>
      <c r="OGY908" s="2201"/>
      <c r="OGZ908" s="2201"/>
      <c r="OHA908" s="2201"/>
      <c r="OHB908" s="2201"/>
      <c r="OHC908" s="2201"/>
      <c r="OHD908" s="2201"/>
      <c r="OHE908" s="2201"/>
      <c r="OHF908" s="2201"/>
      <c r="OHG908" s="2201"/>
      <c r="OHH908" s="2201"/>
      <c r="OHI908" s="2201"/>
      <c r="OHJ908" s="2201"/>
      <c r="OHK908" s="2201"/>
      <c r="OHL908" s="2201"/>
      <c r="OHM908" s="2201"/>
      <c r="OHN908" s="2201"/>
      <c r="OHO908" s="2201"/>
      <c r="OHP908" s="2201"/>
      <c r="OHQ908" s="2201"/>
      <c r="OHR908" s="2201"/>
      <c r="OHS908" s="2201"/>
      <c r="OHT908" s="2201"/>
      <c r="OHU908" s="2201"/>
      <c r="OHV908" s="2201"/>
      <c r="OHW908" s="2201"/>
      <c r="OHX908" s="2201"/>
      <c r="OHY908" s="2201"/>
      <c r="OHZ908" s="2201"/>
      <c r="OIA908" s="2201"/>
      <c r="OIB908" s="2201"/>
      <c r="OIC908" s="2201"/>
      <c r="OID908" s="2201"/>
      <c r="OIE908" s="2201"/>
      <c r="OIF908" s="2201"/>
      <c r="OIG908" s="2201"/>
      <c r="OIH908" s="2201"/>
      <c r="OII908" s="2201"/>
      <c r="OIJ908" s="2201"/>
      <c r="OIK908" s="2201"/>
      <c r="OIL908" s="2201"/>
      <c r="OIM908" s="2201"/>
      <c r="OIN908" s="2201"/>
      <c r="OIO908" s="2201"/>
      <c r="OIP908" s="2201"/>
      <c r="OIQ908" s="2201"/>
      <c r="OIR908" s="2201"/>
      <c r="OIS908" s="2201"/>
      <c r="OIT908" s="2201"/>
      <c r="OIU908" s="2201"/>
      <c r="OIV908" s="2201"/>
      <c r="OIW908" s="2201"/>
      <c r="OIX908" s="2201"/>
      <c r="OIY908" s="2201"/>
      <c r="OIZ908" s="2201"/>
      <c r="OJA908" s="2201"/>
      <c r="OJB908" s="2201"/>
      <c r="OJC908" s="2201"/>
      <c r="OJD908" s="2201"/>
      <c r="OJE908" s="2201"/>
      <c r="OJF908" s="2201"/>
      <c r="OJG908" s="2201"/>
      <c r="OJH908" s="2201"/>
      <c r="OJI908" s="2201"/>
      <c r="OJJ908" s="2201"/>
      <c r="OJK908" s="2201"/>
      <c r="OJL908" s="2201"/>
      <c r="OJM908" s="2201"/>
      <c r="OJN908" s="2201"/>
      <c r="OJO908" s="2201"/>
      <c r="OJP908" s="2201"/>
      <c r="OJQ908" s="2201"/>
      <c r="OJR908" s="2201"/>
      <c r="OJS908" s="2201"/>
      <c r="OJT908" s="2201"/>
      <c r="OJU908" s="2201"/>
      <c r="OJV908" s="2201"/>
      <c r="OJW908" s="2201"/>
      <c r="OJX908" s="2201"/>
      <c r="OJY908" s="2201"/>
      <c r="OJZ908" s="2201"/>
      <c r="OKA908" s="2201"/>
      <c r="OKB908" s="2201"/>
      <c r="OKC908" s="2201"/>
      <c r="OKD908" s="2201"/>
      <c r="OKE908" s="2201"/>
      <c r="OKF908" s="2201"/>
      <c r="OKG908" s="2201"/>
      <c r="OKH908" s="2201"/>
      <c r="OKI908" s="2201"/>
      <c r="OKJ908" s="2201"/>
      <c r="OKK908" s="2201"/>
      <c r="OKL908" s="2201"/>
      <c r="OKM908" s="2201"/>
      <c r="OKN908" s="2201"/>
      <c r="OKO908" s="2201"/>
      <c r="OKP908" s="2201"/>
      <c r="OKQ908" s="2201"/>
      <c r="OKR908" s="2201"/>
      <c r="OKS908" s="2201"/>
      <c r="OKT908" s="2201"/>
      <c r="OKU908" s="2201"/>
      <c r="OKV908" s="2201"/>
      <c r="OKW908" s="2201"/>
      <c r="OKX908" s="2201"/>
      <c r="OKY908" s="2201"/>
      <c r="OKZ908" s="2201"/>
      <c r="OLA908" s="2201"/>
      <c r="OLB908" s="2201"/>
      <c r="OLC908" s="2201"/>
      <c r="OLD908" s="2201"/>
      <c r="OLE908" s="2201"/>
      <c r="OLF908" s="2201"/>
      <c r="OLG908" s="2201"/>
      <c r="OLH908" s="2201"/>
      <c r="OLI908" s="2201"/>
      <c r="OLJ908" s="2201"/>
      <c r="OLK908" s="2201"/>
      <c r="OLL908" s="2201"/>
      <c r="OLM908" s="2201"/>
      <c r="OLN908" s="2201"/>
      <c r="OLO908" s="2201"/>
      <c r="OLP908" s="2201"/>
      <c r="OLQ908" s="2201"/>
      <c r="OLR908" s="2201"/>
      <c r="OLS908" s="2201"/>
      <c r="OLT908" s="2201"/>
      <c r="OLU908" s="2201"/>
      <c r="OLV908" s="2201"/>
      <c r="OLW908" s="2201"/>
      <c r="OLX908" s="2201"/>
      <c r="OLY908" s="2201"/>
      <c r="OLZ908" s="2201"/>
      <c r="OMA908" s="2201"/>
      <c r="OMB908" s="2201"/>
      <c r="OMC908" s="2201"/>
      <c r="OMD908" s="2201"/>
      <c r="OME908" s="2201"/>
      <c r="OMF908" s="2201"/>
      <c r="OMG908" s="2201"/>
      <c r="OMH908" s="2201"/>
      <c r="OMI908" s="2201"/>
      <c r="OMJ908" s="2201"/>
      <c r="OMK908" s="2201"/>
      <c r="OML908" s="2201"/>
      <c r="OMM908" s="2201"/>
      <c r="OMN908" s="2201"/>
      <c r="OMO908" s="2201"/>
      <c r="OMP908" s="2201"/>
      <c r="OMQ908" s="2201"/>
      <c r="OMR908" s="2201"/>
      <c r="OMS908" s="2201"/>
      <c r="OMT908" s="2201"/>
      <c r="OMU908" s="2201"/>
      <c r="OMY908" s="2201"/>
      <c r="OMZ908" s="2201"/>
      <c r="ONA908" s="2201"/>
      <c r="ONB908" s="2201"/>
      <c r="ONC908" s="2201"/>
      <c r="OND908" s="2201"/>
      <c r="ONE908" s="2201"/>
      <c r="ONF908" s="2201"/>
      <c r="ONG908" s="2201"/>
      <c r="ONH908" s="2201"/>
      <c r="ONI908" s="2201"/>
      <c r="ONJ908" s="2201"/>
      <c r="ONK908" s="2201"/>
      <c r="ONL908" s="2201"/>
      <c r="ONM908" s="2201"/>
      <c r="ONN908" s="2201"/>
      <c r="ONO908" s="2201"/>
      <c r="ONP908" s="2201"/>
      <c r="ONQ908" s="2201"/>
      <c r="ONR908" s="2201"/>
      <c r="ONS908" s="2201"/>
      <c r="ONT908" s="2201"/>
      <c r="ONU908" s="2201"/>
      <c r="ONV908" s="2201"/>
      <c r="ONW908" s="2201"/>
      <c r="ONX908" s="2201"/>
      <c r="ONY908" s="2201"/>
      <c r="ONZ908" s="2201"/>
      <c r="OOA908" s="2201"/>
      <c r="OOB908" s="2201"/>
      <c r="OOC908" s="2201"/>
      <c r="OOD908" s="2201"/>
      <c r="OOE908" s="2201"/>
      <c r="OOF908" s="2201"/>
      <c r="OOG908" s="2201"/>
      <c r="OOH908" s="2201"/>
      <c r="OOI908" s="2201"/>
      <c r="OOJ908" s="2201"/>
      <c r="OOK908" s="2201"/>
      <c r="OOL908" s="2201"/>
      <c r="OOM908" s="2201"/>
      <c r="OON908" s="2201"/>
      <c r="OOO908" s="2201"/>
      <c r="OOP908" s="2201"/>
      <c r="OOQ908" s="2201"/>
      <c r="OOR908" s="2201"/>
      <c r="OOS908" s="2201"/>
      <c r="OOT908" s="2201"/>
      <c r="OOU908" s="2201"/>
      <c r="OOV908" s="2201"/>
      <c r="OOW908" s="2201"/>
      <c r="OOX908" s="2201"/>
      <c r="OOY908" s="2201"/>
      <c r="OOZ908" s="2201"/>
      <c r="OPA908" s="2201"/>
      <c r="OPB908" s="2201"/>
      <c r="OPC908" s="2201"/>
      <c r="OPD908" s="2201"/>
      <c r="OPE908" s="2201"/>
      <c r="OPF908" s="2201"/>
      <c r="OPG908" s="2201"/>
      <c r="OPH908" s="2201"/>
      <c r="OPI908" s="2201"/>
      <c r="OPJ908" s="2201"/>
      <c r="OPK908" s="2201"/>
      <c r="OPL908" s="2201"/>
      <c r="OPM908" s="2201"/>
      <c r="OPN908" s="2201"/>
      <c r="OPO908" s="2201"/>
      <c r="OPP908" s="2201"/>
      <c r="OPQ908" s="2201"/>
      <c r="OPR908" s="2201"/>
      <c r="OPS908" s="2201"/>
      <c r="OPT908" s="2201"/>
      <c r="OPU908" s="2201"/>
      <c r="OPV908" s="2201"/>
      <c r="OPW908" s="2201"/>
      <c r="OPX908" s="2201"/>
      <c r="OPY908" s="2201"/>
      <c r="OPZ908" s="2201"/>
      <c r="OQA908" s="2201"/>
      <c r="OQB908" s="2201"/>
      <c r="OQC908" s="2201"/>
      <c r="OQD908" s="2201"/>
      <c r="OQE908" s="2201"/>
      <c r="OQF908" s="2201"/>
      <c r="OQG908" s="2201"/>
      <c r="OQH908" s="2201"/>
      <c r="OQI908" s="2201"/>
      <c r="OQJ908" s="2201"/>
      <c r="OQK908" s="2201"/>
      <c r="OQL908" s="2201"/>
      <c r="OQM908" s="2201"/>
      <c r="OQN908" s="2201"/>
      <c r="OQO908" s="2201"/>
      <c r="OQP908" s="2201"/>
      <c r="OQQ908" s="2201"/>
      <c r="OQR908" s="2201"/>
      <c r="OQS908" s="2201"/>
      <c r="OQT908" s="2201"/>
      <c r="OQU908" s="2201"/>
      <c r="OQV908" s="2201"/>
      <c r="OQW908" s="2201"/>
      <c r="OQX908" s="2201"/>
      <c r="OQY908" s="2201"/>
      <c r="OQZ908" s="2201"/>
      <c r="ORA908" s="2201"/>
      <c r="ORB908" s="2201"/>
      <c r="ORC908" s="2201"/>
      <c r="ORD908" s="2201"/>
      <c r="ORE908" s="2201"/>
      <c r="ORF908" s="2201"/>
      <c r="ORG908" s="2201"/>
      <c r="ORH908" s="2201"/>
      <c r="ORI908" s="2201"/>
      <c r="ORJ908" s="2201"/>
      <c r="ORK908" s="2201"/>
      <c r="ORL908" s="2201"/>
      <c r="ORM908" s="2201"/>
      <c r="ORN908" s="2201"/>
      <c r="ORO908" s="2201"/>
      <c r="ORP908" s="2201"/>
      <c r="ORQ908" s="2201"/>
      <c r="ORR908" s="2201"/>
      <c r="ORS908" s="2201"/>
      <c r="ORT908" s="2201"/>
      <c r="ORU908" s="2201"/>
      <c r="ORV908" s="2201"/>
      <c r="ORW908" s="2201"/>
      <c r="ORX908" s="2201"/>
      <c r="ORY908" s="2201"/>
      <c r="ORZ908" s="2201"/>
      <c r="OSA908" s="2201"/>
      <c r="OSB908" s="2201"/>
      <c r="OSC908" s="2201"/>
      <c r="OSD908" s="2201"/>
      <c r="OSE908" s="2201"/>
      <c r="OSF908" s="2201"/>
      <c r="OSG908" s="2201"/>
      <c r="OSH908" s="2201"/>
      <c r="OSI908" s="2201"/>
      <c r="OSJ908" s="2201"/>
      <c r="OSK908" s="2201"/>
      <c r="OSL908" s="2201"/>
      <c r="OSM908" s="2201"/>
      <c r="OSN908" s="2201"/>
      <c r="OSO908" s="2201"/>
      <c r="OSP908" s="2201"/>
      <c r="OSQ908" s="2201"/>
      <c r="OSR908" s="2201"/>
      <c r="OSS908" s="2201"/>
      <c r="OST908" s="2201"/>
      <c r="OSU908" s="2201"/>
      <c r="OSV908" s="2201"/>
      <c r="OSW908" s="2201"/>
      <c r="OSX908" s="2201"/>
      <c r="OSY908" s="2201"/>
      <c r="OSZ908" s="2201"/>
      <c r="OTA908" s="2201"/>
      <c r="OTB908" s="2201"/>
      <c r="OTC908" s="2201"/>
      <c r="OTD908" s="2201"/>
      <c r="OTE908" s="2201"/>
      <c r="OTF908" s="2201"/>
      <c r="OTG908" s="2201"/>
      <c r="OTH908" s="2201"/>
      <c r="OTI908" s="2201"/>
      <c r="OTJ908" s="2201"/>
      <c r="OTK908" s="2201"/>
      <c r="OTL908" s="2201"/>
      <c r="OTM908" s="2201"/>
      <c r="OTN908" s="2201"/>
      <c r="OTO908" s="2201"/>
      <c r="OTP908" s="2201"/>
      <c r="OTQ908" s="2201"/>
      <c r="OTR908" s="2201"/>
      <c r="OTS908" s="2201"/>
      <c r="OTT908" s="2201"/>
      <c r="OTU908" s="2201"/>
      <c r="OTV908" s="2201"/>
      <c r="OTW908" s="2201"/>
      <c r="OTX908" s="2201"/>
      <c r="OTY908" s="2201"/>
      <c r="OTZ908" s="2201"/>
      <c r="OUA908" s="2201"/>
      <c r="OUB908" s="2201"/>
      <c r="OUC908" s="2201"/>
      <c r="OUD908" s="2201"/>
      <c r="OUE908" s="2201"/>
      <c r="OUF908" s="2201"/>
      <c r="OUG908" s="2201"/>
      <c r="OUH908" s="2201"/>
      <c r="OUI908" s="2201"/>
      <c r="OUJ908" s="2201"/>
      <c r="OUK908" s="2201"/>
      <c r="OUL908" s="2201"/>
      <c r="OUM908" s="2201"/>
      <c r="OUN908" s="2201"/>
      <c r="OUO908" s="2201"/>
      <c r="OUP908" s="2201"/>
      <c r="OUQ908" s="2201"/>
      <c r="OUR908" s="2201"/>
      <c r="OUS908" s="2201"/>
      <c r="OUT908" s="2201"/>
      <c r="OUU908" s="2201"/>
      <c r="OUV908" s="2201"/>
      <c r="OUW908" s="2201"/>
      <c r="OUX908" s="2201"/>
      <c r="OUY908" s="2201"/>
      <c r="OUZ908" s="2201"/>
      <c r="OVA908" s="2201"/>
      <c r="OVB908" s="2201"/>
      <c r="OVC908" s="2201"/>
      <c r="OVD908" s="2201"/>
      <c r="OVE908" s="2201"/>
      <c r="OVF908" s="2201"/>
      <c r="OVG908" s="2201"/>
      <c r="OVH908" s="2201"/>
      <c r="OVI908" s="2201"/>
      <c r="OVJ908" s="2201"/>
      <c r="OVK908" s="2201"/>
      <c r="OVL908" s="2201"/>
      <c r="OVM908" s="2201"/>
      <c r="OVN908" s="2201"/>
      <c r="OVO908" s="2201"/>
      <c r="OVP908" s="2201"/>
      <c r="OVQ908" s="2201"/>
      <c r="OVR908" s="2201"/>
      <c r="OVS908" s="2201"/>
      <c r="OVT908" s="2201"/>
      <c r="OVU908" s="2201"/>
      <c r="OVV908" s="2201"/>
      <c r="OVW908" s="2201"/>
      <c r="OVX908" s="2201"/>
      <c r="OVY908" s="2201"/>
      <c r="OVZ908" s="2201"/>
      <c r="OWA908" s="2201"/>
      <c r="OWB908" s="2201"/>
      <c r="OWC908" s="2201"/>
      <c r="OWD908" s="2201"/>
      <c r="OWE908" s="2201"/>
      <c r="OWF908" s="2201"/>
      <c r="OWG908" s="2201"/>
      <c r="OWH908" s="2201"/>
      <c r="OWI908" s="2201"/>
      <c r="OWJ908" s="2201"/>
      <c r="OWK908" s="2201"/>
      <c r="OWL908" s="2201"/>
      <c r="OWM908" s="2201"/>
      <c r="OWN908" s="2201"/>
      <c r="OWO908" s="2201"/>
      <c r="OWP908" s="2201"/>
      <c r="OWQ908" s="2201"/>
      <c r="OWU908" s="2201"/>
      <c r="OWV908" s="2201"/>
      <c r="OWW908" s="2201"/>
      <c r="OWX908" s="2201"/>
      <c r="OWY908" s="2201"/>
      <c r="OWZ908" s="2201"/>
      <c r="OXA908" s="2201"/>
      <c r="OXB908" s="2201"/>
      <c r="OXC908" s="2201"/>
      <c r="OXD908" s="2201"/>
      <c r="OXE908" s="2201"/>
      <c r="OXF908" s="2201"/>
      <c r="OXG908" s="2201"/>
      <c r="OXH908" s="2201"/>
      <c r="OXI908" s="2201"/>
      <c r="OXJ908" s="2201"/>
      <c r="OXK908" s="2201"/>
      <c r="OXL908" s="2201"/>
      <c r="OXM908" s="2201"/>
      <c r="OXN908" s="2201"/>
      <c r="OXO908" s="2201"/>
      <c r="OXP908" s="2201"/>
      <c r="OXQ908" s="2201"/>
      <c r="OXR908" s="2201"/>
      <c r="OXS908" s="2201"/>
      <c r="OXT908" s="2201"/>
      <c r="OXU908" s="2201"/>
      <c r="OXV908" s="2201"/>
      <c r="OXW908" s="2201"/>
      <c r="OXX908" s="2201"/>
      <c r="OXY908" s="2201"/>
      <c r="OXZ908" s="2201"/>
      <c r="OYA908" s="2201"/>
      <c r="OYB908" s="2201"/>
      <c r="OYC908" s="2201"/>
      <c r="OYD908" s="2201"/>
      <c r="OYE908" s="2201"/>
      <c r="OYF908" s="2201"/>
      <c r="OYG908" s="2201"/>
      <c r="OYH908" s="2201"/>
      <c r="OYI908" s="2201"/>
      <c r="OYJ908" s="2201"/>
      <c r="OYK908" s="2201"/>
      <c r="OYL908" s="2201"/>
      <c r="OYM908" s="2201"/>
      <c r="OYN908" s="2201"/>
      <c r="OYO908" s="2201"/>
      <c r="OYP908" s="2201"/>
      <c r="OYQ908" s="2201"/>
      <c r="OYR908" s="2201"/>
      <c r="OYS908" s="2201"/>
      <c r="OYT908" s="2201"/>
      <c r="OYU908" s="2201"/>
      <c r="OYV908" s="2201"/>
      <c r="OYW908" s="2201"/>
      <c r="OYX908" s="2201"/>
      <c r="OYY908" s="2201"/>
      <c r="OYZ908" s="2201"/>
      <c r="OZA908" s="2201"/>
      <c r="OZB908" s="2201"/>
      <c r="OZC908" s="2201"/>
      <c r="OZD908" s="2201"/>
      <c r="OZE908" s="2201"/>
      <c r="OZF908" s="2201"/>
      <c r="OZG908" s="2201"/>
      <c r="OZH908" s="2201"/>
      <c r="OZI908" s="2201"/>
      <c r="OZJ908" s="2201"/>
      <c r="OZK908" s="2201"/>
      <c r="OZL908" s="2201"/>
      <c r="OZM908" s="2201"/>
      <c r="OZN908" s="2201"/>
      <c r="OZO908" s="2201"/>
      <c r="OZP908" s="2201"/>
      <c r="OZQ908" s="2201"/>
      <c r="OZR908" s="2201"/>
      <c r="OZS908" s="2201"/>
      <c r="OZT908" s="2201"/>
      <c r="OZU908" s="2201"/>
      <c r="OZV908" s="2201"/>
      <c r="OZW908" s="2201"/>
      <c r="OZX908" s="2201"/>
      <c r="OZY908" s="2201"/>
      <c r="OZZ908" s="2201"/>
      <c r="PAA908" s="2201"/>
      <c r="PAB908" s="2201"/>
      <c r="PAC908" s="2201"/>
      <c r="PAD908" s="2201"/>
      <c r="PAE908" s="2201"/>
      <c r="PAF908" s="2201"/>
      <c r="PAG908" s="2201"/>
      <c r="PAH908" s="2201"/>
      <c r="PAI908" s="2201"/>
      <c r="PAJ908" s="2201"/>
      <c r="PAK908" s="2201"/>
      <c r="PAL908" s="2201"/>
      <c r="PAM908" s="2201"/>
      <c r="PAN908" s="2201"/>
      <c r="PAO908" s="2201"/>
      <c r="PAP908" s="2201"/>
      <c r="PAQ908" s="2201"/>
      <c r="PAR908" s="2201"/>
      <c r="PAS908" s="2201"/>
      <c r="PAT908" s="2201"/>
      <c r="PAU908" s="2201"/>
      <c r="PAV908" s="2201"/>
      <c r="PAW908" s="2201"/>
      <c r="PAX908" s="2201"/>
      <c r="PAY908" s="2201"/>
      <c r="PAZ908" s="2201"/>
      <c r="PBA908" s="2201"/>
      <c r="PBB908" s="2201"/>
      <c r="PBC908" s="2201"/>
      <c r="PBD908" s="2201"/>
      <c r="PBE908" s="2201"/>
      <c r="PBF908" s="2201"/>
      <c r="PBG908" s="2201"/>
      <c r="PBH908" s="2201"/>
      <c r="PBI908" s="2201"/>
      <c r="PBJ908" s="2201"/>
      <c r="PBK908" s="2201"/>
      <c r="PBL908" s="2201"/>
      <c r="PBM908" s="2201"/>
      <c r="PBN908" s="2201"/>
      <c r="PBO908" s="2201"/>
      <c r="PBP908" s="2201"/>
      <c r="PBQ908" s="2201"/>
      <c r="PBR908" s="2201"/>
      <c r="PBS908" s="2201"/>
      <c r="PBT908" s="2201"/>
      <c r="PBU908" s="2201"/>
      <c r="PBV908" s="2201"/>
      <c r="PBW908" s="2201"/>
      <c r="PBX908" s="2201"/>
      <c r="PBY908" s="2201"/>
      <c r="PBZ908" s="2201"/>
      <c r="PCA908" s="2201"/>
      <c r="PCB908" s="2201"/>
      <c r="PCC908" s="2201"/>
      <c r="PCD908" s="2201"/>
      <c r="PCE908" s="2201"/>
      <c r="PCF908" s="2201"/>
      <c r="PCG908" s="2201"/>
      <c r="PCH908" s="2201"/>
      <c r="PCI908" s="2201"/>
      <c r="PCJ908" s="2201"/>
      <c r="PCK908" s="2201"/>
      <c r="PCL908" s="2201"/>
      <c r="PCM908" s="2201"/>
      <c r="PCN908" s="2201"/>
      <c r="PCO908" s="2201"/>
      <c r="PCP908" s="2201"/>
      <c r="PCQ908" s="2201"/>
      <c r="PCR908" s="2201"/>
      <c r="PCS908" s="2201"/>
      <c r="PCT908" s="2201"/>
      <c r="PCU908" s="2201"/>
      <c r="PCV908" s="2201"/>
      <c r="PCW908" s="2201"/>
      <c r="PCX908" s="2201"/>
      <c r="PCY908" s="2201"/>
      <c r="PCZ908" s="2201"/>
      <c r="PDA908" s="2201"/>
      <c r="PDB908" s="2201"/>
      <c r="PDC908" s="2201"/>
      <c r="PDD908" s="2201"/>
      <c r="PDE908" s="2201"/>
      <c r="PDF908" s="2201"/>
      <c r="PDG908" s="2201"/>
      <c r="PDH908" s="2201"/>
      <c r="PDI908" s="2201"/>
      <c r="PDJ908" s="2201"/>
      <c r="PDK908" s="2201"/>
      <c r="PDL908" s="2201"/>
      <c r="PDM908" s="2201"/>
      <c r="PDN908" s="2201"/>
      <c r="PDO908" s="2201"/>
      <c r="PDP908" s="2201"/>
      <c r="PDQ908" s="2201"/>
      <c r="PDR908" s="2201"/>
      <c r="PDS908" s="2201"/>
      <c r="PDT908" s="2201"/>
      <c r="PDU908" s="2201"/>
      <c r="PDV908" s="2201"/>
      <c r="PDW908" s="2201"/>
      <c r="PDX908" s="2201"/>
      <c r="PDY908" s="2201"/>
      <c r="PDZ908" s="2201"/>
      <c r="PEA908" s="2201"/>
      <c r="PEB908" s="2201"/>
      <c r="PEC908" s="2201"/>
      <c r="PED908" s="2201"/>
      <c r="PEE908" s="2201"/>
      <c r="PEF908" s="2201"/>
      <c r="PEG908" s="2201"/>
      <c r="PEH908" s="2201"/>
      <c r="PEI908" s="2201"/>
      <c r="PEJ908" s="2201"/>
      <c r="PEK908" s="2201"/>
      <c r="PEL908" s="2201"/>
      <c r="PEM908" s="2201"/>
      <c r="PEN908" s="2201"/>
      <c r="PEO908" s="2201"/>
      <c r="PEP908" s="2201"/>
      <c r="PEQ908" s="2201"/>
      <c r="PER908" s="2201"/>
      <c r="PES908" s="2201"/>
      <c r="PET908" s="2201"/>
      <c r="PEU908" s="2201"/>
      <c r="PEV908" s="2201"/>
      <c r="PEW908" s="2201"/>
      <c r="PEX908" s="2201"/>
      <c r="PEY908" s="2201"/>
      <c r="PEZ908" s="2201"/>
      <c r="PFA908" s="2201"/>
      <c r="PFB908" s="2201"/>
      <c r="PFC908" s="2201"/>
      <c r="PFD908" s="2201"/>
      <c r="PFE908" s="2201"/>
      <c r="PFF908" s="2201"/>
      <c r="PFG908" s="2201"/>
      <c r="PFH908" s="2201"/>
      <c r="PFI908" s="2201"/>
      <c r="PFJ908" s="2201"/>
      <c r="PFK908" s="2201"/>
      <c r="PFL908" s="2201"/>
      <c r="PFM908" s="2201"/>
      <c r="PFN908" s="2201"/>
      <c r="PFO908" s="2201"/>
      <c r="PFP908" s="2201"/>
      <c r="PFQ908" s="2201"/>
      <c r="PFR908" s="2201"/>
      <c r="PFS908" s="2201"/>
      <c r="PFT908" s="2201"/>
      <c r="PFU908" s="2201"/>
      <c r="PFV908" s="2201"/>
      <c r="PFW908" s="2201"/>
      <c r="PFX908" s="2201"/>
      <c r="PFY908" s="2201"/>
      <c r="PFZ908" s="2201"/>
      <c r="PGA908" s="2201"/>
      <c r="PGB908" s="2201"/>
      <c r="PGC908" s="2201"/>
      <c r="PGD908" s="2201"/>
      <c r="PGE908" s="2201"/>
      <c r="PGF908" s="2201"/>
      <c r="PGG908" s="2201"/>
      <c r="PGH908" s="2201"/>
      <c r="PGI908" s="2201"/>
      <c r="PGJ908" s="2201"/>
      <c r="PGK908" s="2201"/>
      <c r="PGL908" s="2201"/>
      <c r="PGM908" s="2201"/>
      <c r="PGQ908" s="2201"/>
      <c r="PGR908" s="2201"/>
      <c r="PGS908" s="2201"/>
      <c r="PGT908" s="2201"/>
      <c r="PGU908" s="2201"/>
      <c r="PGV908" s="2201"/>
      <c r="PGW908" s="2201"/>
      <c r="PGX908" s="2201"/>
      <c r="PGY908" s="2201"/>
      <c r="PGZ908" s="2201"/>
      <c r="PHA908" s="2201"/>
      <c r="PHB908" s="2201"/>
      <c r="PHC908" s="2201"/>
      <c r="PHD908" s="2201"/>
      <c r="PHE908" s="2201"/>
      <c r="PHF908" s="2201"/>
      <c r="PHG908" s="2201"/>
      <c r="PHH908" s="2201"/>
      <c r="PHI908" s="2201"/>
      <c r="PHJ908" s="2201"/>
      <c r="PHK908" s="2201"/>
      <c r="PHL908" s="2201"/>
      <c r="PHM908" s="2201"/>
      <c r="PHN908" s="2201"/>
      <c r="PHO908" s="2201"/>
      <c r="PHP908" s="2201"/>
      <c r="PHQ908" s="2201"/>
      <c r="PHR908" s="2201"/>
      <c r="PHS908" s="2201"/>
      <c r="PHT908" s="2201"/>
      <c r="PHU908" s="2201"/>
      <c r="PHV908" s="2201"/>
      <c r="PHW908" s="2201"/>
      <c r="PHX908" s="2201"/>
      <c r="PHY908" s="2201"/>
      <c r="PHZ908" s="2201"/>
      <c r="PIA908" s="2201"/>
      <c r="PIB908" s="2201"/>
      <c r="PIC908" s="2201"/>
      <c r="PID908" s="2201"/>
      <c r="PIE908" s="2201"/>
      <c r="PIF908" s="2201"/>
      <c r="PIG908" s="2201"/>
      <c r="PIH908" s="2201"/>
      <c r="PII908" s="2201"/>
      <c r="PIJ908" s="2201"/>
      <c r="PIK908" s="2201"/>
      <c r="PIL908" s="2201"/>
      <c r="PIM908" s="2201"/>
      <c r="PIN908" s="2201"/>
      <c r="PIO908" s="2201"/>
      <c r="PIP908" s="2201"/>
      <c r="PIQ908" s="2201"/>
      <c r="PIR908" s="2201"/>
      <c r="PIS908" s="2201"/>
      <c r="PIT908" s="2201"/>
      <c r="PIU908" s="2201"/>
      <c r="PIV908" s="2201"/>
      <c r="PIW908" s="2201"/>
      <c r="PIX908" s="2201"/>
      <c r="PIY908" s="2201"/>
      <c r="PIZ908" s="2201"/>
      <c r="PJA908" s="2201"/>
      <c r="PJB908" s="2201"/>
      <c r="PJC908" s="2201"/>
      <c r="PJD908" s="2201"/>
      <c r="PJE908" s="2201"/>
      <c r="PJF908" s="2201"/>
      <c r="PJG908" s="2201"/>
      <c r="PJH908" s="2201"/>
      <c r="PJI908" s="2201"/>
      <c r="PJJ908" s="2201"/>
      <c r="PJK908" s="2201"/>
      <c r="PJL908" s="2201"/>
      <c r="PJM908" s="2201"/>
      <c r="PJN908" s="2201"/>
      <c r="PJO908" s="2201"/>
      <c r="PJP908" s="2201"/>
      <c r="PJQ908" s="2201"/>
      <c r="PJR908" s="2201"/>
      <c r="PJS908" s="2201"/>
      <c r="PJT908" s="2201"/>
      <c r="PJU908" s="2201"/>
      <c r="PJV908" s="2201"/>
      <c r="PJW908" s="2201"/>
      <c r="PJX908" s="2201"/>
      <c r="PJY908" s="2201"/>
      <c r="PJZ908" s="2201"/>
      <c r="PKA908" s="2201"/>
      <c r="PKB908" s="2201"/>
      <c r="PKC908" s="2201"/>
      <c r="PKD908" s="2201"/>
      <c r="PKE908" s="2201"/>
      <c r="PKF908" s="2201"/>
      <c r="PKG908" s="2201"/>
      <c r="PKH908" s="2201"/>
      <c r="PKI908" s="2201"/>
      <c r="PKJ908" s="2201"/>
      <c r="PKK908" s="2201"/>
      <c r="PKL908" s="2201"/>
      <c r="PKM908" s="2201"/>
      <c r="PKN908" s="2201"/>
      <c r="PKO908" s="2201"/>
      <c r="PKP908" s="2201"/>
      <c r="PKQ908" s="2201"/>
      <c r="PKR908" s="2201"/>
      <c r="PKS908" s="2201"/>
      <c r="PKT908" s="2201"/>
      <c r="PKU908" s="2201"/>
      <c r="PKV908" s="2201"/>
      <c r="PKW908" s="2201"/>
      <c r="PKX908" s="2201"/>
      <c r="PKY908" s="2201"/>
      <c r="PKZ908" s="2201"/>
      <c r="PLA908" s="2201"/>
      <c r="PLB908" s="2201"/>
      <c r="PLC908" s="2201"/>
      <c r="PLD908" s="2201"/>
      <c r="PLE908" s="2201"/>
      <c r="PLF908" s="2201"/>
      <c r="PLG908" s="2201"/>
      <c r="PLH908" s="2201"/>
      <c r="PLI908" s="2201"/>
      <c r="PLJ908" s="2201"/>
      <c r="PLK908" s="2201"/>
      <c r="PLL908" s="2201"/>
      <c r="PLM908" s="2201"/>
      <c r="PLN908" s="2201"/>
      <c r="PLO908" s="2201"/>
      <c r="PLP908" s="2201"/>
      <c r="PLQ908" s="2201"/>
      <c r="PLR908" s="2201"/>
      <c r="PLS908" s="2201"/>
      <c r="PLT908" s="2201"/>
      <c r="PLU908" s="2201"/>
      <c r="PLV908" s="2201"/>
      <c r="PLW908" s="2201"/>
      <c r="PLX908" s="2201"/>
      <c r="PLY908" s="2201"/>
      <c r="PLZ908" s="2201"/>
      <c r="PMA908" s="2201"/>
      <c r="PMB908" s="2201"/>
      <c r="PMC908" s="2201"/>
      <c r="PMD908" s="2201"/>
      <c r="PME908" s="2201"/>
      <c r="PMF908" s="2201"/>
      <c r="PMG908" s="2201"/>
      <c r="PMH908" s="2201"/>
      <c r="PMI908" s="2201"/>
      <c r="PMJ908" s="2201"/>
      <c r="PMK908" s="2201"/>
      <c r="PML908" s="2201"/>
      <c r="PMM908" s="2201"/>
      <c r="PMN908" s="2201"/>
      <c r="PMO908" s="2201"/>
      <c r="PMP908" s="2201"/>
      <c r="PMQ908" s="2201"/>
      <c r="PMR908" s="2201"/>
      <c r="PMS908" s="2201"/>
      <c r="PMT908" s="2201"/>
      <c r="PMU908" s="2201"/>
      <c r="PMV908" s="2201"/>
      <c r="PMW908" s="2201"/>
      <c r="PMX908" s="2201"/>
      <c r="PMY908" s="2201"/>
      <c r="PMZ908" s="2201"/>
      <c r="PNA908" s="2201"/>
      <c r="PNB908" s="2201"/>
      <c r="PNC908" s="2201"/>
      <c r="PND908" s="2201"/>
      <c r="PNE908" s="2201"/>
      <c r="PNF908" s="2201"/>
      <c r="PNG908" s="2201"/>
      <c r="PNH908" s="2201"/>
      <c r="PNI908" s="2201"/>
      <c r="PNJ908" s="2201"/>
      <c r="PNK908" s="2201"/>
      <c r="PNL908" s="2201"/>
      <c r="PNM908" s="2201"/>
      <c r="PNN908" s="2201"/>
      <c r="PNO908" s="2201"/>
      <c r="PNP908" s="2201"/>
      <c r="PNQ908" s="2201"/>
      <c r="PNR908" s="2201"/>
      <c r="PNS908" s="2201"/>
      <c r="PNT908" s="2201"/>
      <c r="PNU908" s="2201"/>
      <c r="PNV908" s="2201"/>
      <c r="PNW908" s="2201"/>
      <c r="PNX908" s="2201"/>
      <c r="PNY908" s="2201"/>
      <c r="PNZ908" s="2201"/>
      <c r="POA908" s="2201"/>
      <c r="POB908" s="2201"/>
      <c r="POC908" s="2201"/>
      <c r="POD908" s="2201"/>
      <c r="POE908" s="2201"/>
      <c r="POF908" s="2201"/>
      <c r="POG908" s="2201"/>
      <c r="POH908" s="2201"/>
      <c r="POI908" s="2201"/>
      <c r="POJ908" s="2201"/>
      <c r="POK908" s="2201"/>
      <c r="POL908" s="2201"/>
      <c r="POM908" s="2201"/>
      <c r="PON908" s="2201"/>
      <c r="POO908" s="2201"/>
      <c r="POP908" s="2201"/>
      <c r="POQ908" s="2201"/>
      <c r="POR908" s="2201"/>
      <c r="POS908" s="2201"/>
      <c r="POT908" s="2201"/>
      <c r="POU908" s="2201"/>
      <c r="POV908" s="2201"/>
      <c r="POW908" s="2201"/>
      <c r="POX908" s="2201"/>
      <c r="POY908" s="2201"/>
      <c r="POZ908" s="2201"/>
      <c r="PPA908" s="2201"/>
      <c r="PPB908" s="2201"/>
      <c r="PPC908" s="2201"/>
      <c r="PPD908" s="2201"/>
      <c r="PPE908" s="2201"/>
      <c r="PPF908" s="2201"/>
      <c r="PPG908" s="2201"/>
      <c r="PPH908" s="2201"/>
      <c r="PPI908" s="2201"/>
      <c r="PPJ908" s="2201"/>
      <c r="PPK908" s="2201"/>
      <c r="PPL908" s="2201"/>
      <c r="PPM908" s="2201"/>
      <c r="PPN908" s="2201"/>
      <c r="PPO908" s="2201"/>
      <c r="PPP908" s="2201"/>
      <c r="PPQ908" s="2201"/>
      <c r="PPR908" s="2201"/>
      <c r="PPS908" s="2201"/>
      <c r="PPT908" s="2201"/>
      <c r="PPU908" s="2201"/>
      <c r="PPV908" s="2201"/>
      <c r="PPW908" s="2201"/>
      <c r="PPX908" s="2201"/>
      <c r="PPY908" s="2201"/>
      <c r="PPZ908" s="2201"/>
      <c r="PQA908" s="2201"/>
      <c r="PQB908" s="2201"/>
      <c r="PQC908" s="2201"/>
      <c r="PQD908" s="2201"/>
      <c r="PQE908" s="2201"/>
      <c r="PQF908" s="2201"/>
      <c r="PQG908" s="2201"/>
      <c r="PQH908" s="2201"/>
      <c r="PQI908" s="2201"/>
      <c r="PQM908" s="2201"/>
      <c r="PQN908" s="2201"/>
      <c r="PQO908" s="2201"/>
      <c r="PQP908" s="2201"/>
      <c r="PQQ908" s="2201"/>
      <c r="PQR908" s="2201"/>
      <c r="PQS908" s="2201"/>
      <c r="PQT908" s="2201"/>
      <c r="PQU908" s="2201"/>
      <c r="PQV908" s="2201"/>
      <c r="PQW908" s="2201"/>
      <c r="PQX908" s="2201"/>
      <c r="PQY908" s="2201"/>
      <c r="PQZ908" s="2201"/>
      <c r="PRA908" s="2201"/>
      <c r="PRB908" s="2201"/>
      <c r="PRC908" s="2201"/>
      <c r="PRD908" s="2201"/>
      <c r="PRE908" s="2201"/>
      <c r="PRF908" s="2201"/>
      <c r="PRG908" s="2201"/>
      <c r="PRH908" s="2201"/>
      <c r="PRI908" s="2201"/>
      <c r="PRJ908" s="2201"/>
      <c r="PRK908" s="2201"/>
      <c r="PRL908" s="2201"/>
      <c r="PRM908" s="2201"/>
      <c r="PRN908" s="2201"/>
      <c r="PRO908" s="2201"/>
      <c r="PRP908" s="2201"/>
      <c r="PRQ908" s="2201"/>
      <c r="PRR908" s="2201"/>
      <c r="PRS908" s="2201"/>
      <c r="PRT908" s="2201"/>
      <c r="PRU908" s="2201"/>
      <c r="PRV908" s="2201"/>
      <c r="PRW908" s="2201"/>
      <c r="PRX908" s="2201"/>
      <c r="PRY908" s="2201"/>
      <c r="PRZ908" s="2201"/>
      <c r="PSA908" s="2201"/>
      <c r="PSB908" s="2201"/>
      <c r="PSC908" s="2201"/>
      <c r="PSD908" s="2201"/>
      <c r="PSE908" s="2201"/>
      <c r="PSF908" s="2201"/>
      <c r="PSG908" s="2201"/>
      <c r="PSH908" s="2201"/>
      <c r="PSI908" s="2201"/>
      <c r="PSJ908" s="2201"/>
      <c r="PSK908" s="2201"/>
      <c r="PSL908" s="2201"/>
      <c r="PSM908" s="2201"/>
      <c r="PSN908" s="2201"/>
      <c r="PSO908" s="2201"/>
      <c r="PSP908" s="2201"/>
      <c r="PSQ908" s="2201"/>
      <c r="PSR908" s="2201"/>
      <c r="PSS908" s="2201"/>
      <c r="PST908" s="2201"/>
      <c r="PSU908" s="2201"/>
      <c r="PSV908" s="2201"/>
      <c r="PSW908" s="2201"/>
      <c r="PSX908" s="2201"/>
      <c r="PSY908" s="2201"/>
      <c r="PSZ908" s="2201"/>
      <c r="PTA908" s="2201"/>
      <c r="PTB908" s="2201"/>
      <c r="PTC908" s="2201"/>
      <c r="PTD908" s="2201"/>
      <c r="PTE908" s="2201"/>
      <c r="PTF908" s="2201"/>
      <c r="PTG908" s="2201"/>
      <c r="PTH908" s="2201"/>
      <c r="PTI908" s="2201"/>
      <c r="PTJ908" s="2201"/>
      <c r="PTK908" s="2201"/>
      <c r="PTL908" s="2201"/>
      <c r="PTM908" s="2201"/>
      <c r="PTN908" s="2201"/>
      <c r="PTO908" s="2201"/>
      <c r="PTP908" s="2201"/>
      <c r="PTQ908" s="2201"/>
      <c r="PTR908" s="2201"/>
      <c r="PTS908" s="2201"/>
      <c r="PTT908" s="2201"/>
      <c r="PTU908" s="2201"/>
      <c r="PTV908" s="2201"/>
      <c r="PTW908" s="2201"/>
      <c r="PTX908" s="2201"/>
      <c r="PTY908" s="2201"/>
      <c r="PTZ908" s="2201"/>
      <c r="PUA908" s="2201"/>
      <c r="PUB908" s="2201"/>
      <c r="PUC908" s="2201"/>
      <c r="PUD908" s="2201"/>
      <c r="PUE908" s="2201"/>
      <c r="PUF908" s="2201"/>
      <c r="PUG908" s="2201"/>
      <c r="PUH908" s="2201"/>
      <c r="PUI908" s="2201"/>
      <c r="PUJ908" s="2201"/>
      <c r="PUK908" s="2201"/>
      <c r="PUL908" s="2201"/>
      <c r="PUM908" s="2201"/>
      <c r="PUN908" s="2201"/>
      <c r="PUO908" s="2201"/>
      <c r="PUP908" s="2201"/>
      <c r="PUQ908" s="2201"/>
      <c r="PUR908" s="2201"/>
      <c r="PUS908" s="2201"/>
      <c r="PUT908" s="2201"/>
      <c r="PUU908" s="2201"/>
      <c r="PUV908" s="2201"/>
      <c r="PUW908" s="2201"/>
      <c r="PUX908" s="2201"/>
      <c r="PUY908" s="2201"/>
      <c r="PUZ908" s="2201"/>
      <c r="PVA908" s="2201"/>
      <c r="PVB908" s="2201"/>
      <c r="PVC908" s="2201"/>
      <c r="PVD908" s="2201"/>
      <c r="PVE908" s="2201"/>
      <c r="PVF908" s="2201"/>
      <c r="PVG908" s="2201"/>
      <c r="PVH908" s="2201"/>
      <c r="PVI908" s="2201"/>
      <c r="PVJ908" s="2201"/>
      <c r="PVK908" s="2201"/>
      <c r="PVL908" s="2201"/>
      <c r="PVM908" s="2201"/>
      <c r="PVN908" s="2201"/>
      <c r="PVO908" s="2201"/>
      <c r="PVP908" s="2201"/>
      <c r="PVQ908" s="2201"/>
      <c r="PVR908" s="2201"/>
      <c r="PVS908" s="2201"/>
      <c r="PVT908" s="2201"/>
      <c r="PVU908" s="2201"/>
      <c r="PVV908" s="2201"/>
      <c r="PVW908" s="2201"/>
      <c r="PVX908" s="2201"/>
      <c r="PVY908" s="2201"/>
      <c r="PVZ908" s="2201"/>
      <c r="PWA908" s="2201"/>
      <c r="PWB908" s="2201"/>
      <c r="PWC908" s="2201"/>
      <c r="PWD908" s="2201"/>
      <c r="PWE908" s="2201"/>
      <c r="PWF908" s="2201"/>
      <c r="PWG908" s="2201"/>
      <c r="PWH908" s="2201"/>
      <c r="PWI908" s="2201"/>
      <c r="PWJ908" s="2201"/>
      <c r="PWK908" s="2201"/>
      <c r="PWL908" s="2201"/>
      <c r="PWM908" s="2201"/>
      <c r="PWN908" s="2201"/>
      <c r="PWO908" s="2201"/>
      <c r="PWP908" s="2201"/>
      <c r="PWQ908" s="2201"/>
      <c r="PWR908" s="2201"/>
      <c r="PWS908" s="2201"/>
      <c r="PWT908" s="2201"/>
      <c r="PWU908" s="2201"/>
      <c r="PWV908" s="2201"/>
      <c r="PWW908" s="2201"/>
      <c r="PWX908" s="2201"/>
      <c r="PWY908" s="2201"/>
      <c r="PWZ908" s="2201"/>
      <c r="PXA908" s="2201"/>
      <c r="PXB908" s="2201"/>
      <c r="PXC908" s="2201"/>
      <c r="PXD908" s="2201"/>
      <c r="PXE908" s="2201"/>
      <c r="PXF908" s="2201"/>
      <c r="PXG908" s="2201"/>
      <c r="PXH908" s="2201"/>
      <c r="PXI908" s="2201"/>
      <c r="PXJ908" s="2201"/>
      <c r="PXK908" s="2201"/>
      <c r="PXL908" s="2201"/>
      <c r="PXM908" s="2201"/>
      <c r="PXN908" s="2201"/>
      <c r="PXO908" s="2201"/>
      <c r="PXP908" s="2201"/>
      <c r="PXQ908" s="2201"/>
      <c r="PXR908" s="2201"/>
      <c r="PXS908" s="2201"/>
      <c r="PXT908" s="2201"/>
      <c r="PXU908" s="2201"/>
      <c r="PXV908" s="2201"/>
      <c r="PXW908" s="2201"/>
      <c r="PXX908" s="2201"/>
      <c r="PXY908" s="2201"/>
      <c r="PXZ908" s="2201"/>
      <c r="PYA908" s="2201"/>
      <c r="PYB908" s="2201"/>
      <c r="PYC908" s="2201"/>
      <c r="PYD908" s="2201"/>
      <c r="PYE908" s="2201"/>
      <c r="PYF908" s="2201"/>
      <c r="PYG908" s="2201"/>
      <c r="PYH908" s="2201"/>
      <c r="PYI908" s="2201"/>
      <c r="PYJ908" s="2201"/>
      <c r="PYK908" s="2201"/>
      <c r="PYL908" s="2201"/>
      <c r="PYM908" s="2201"/>
      <c r="PYN908" s="2201"/>
      <c r="PYO908" s="2201"/>
      <c r="PYP908" s="2201"/>
      <c r="PYQ908" s="2201"/>
      <c r="PYR908" s="2201"/>
      <c r="PYS908" s="2201"/>
      <c r="PYT908" s="2201"/>
      <c r="PYU908" s="2201"/>
      <c r="PYV908" s="2201"/>
      <c r="PYW908" s="2201"/>
      <c r="PYX908" s="2201"/>
      <c r="PYY908" s="2201"/>
      <c r="PYZ908" s="2201"/>
      <c r="PZA908" s="2201"/>
      <c r="PZB908" s="2201"/>
      <c r="PZC908" s="2201"/>
      <c r="PZD908" s="2201"/>
      <c r="PZE908" s="2201"/>
      <c r="PZF908" s="2201"/>
      <c r="PZG908" s="2201"/>
      <c r="PZH908" s="2201"/>
      <c r="PZI908" s="2201"/>
      <c r="PZJ908" s="2201"/>
      <c r="PZK908" s="2201"/>
      <c r="PZL908" s="2201"/>
      <c r="PZM908" s="2201"/>
      <c r="PZN908" s="2201"/>
      <c r="PZO908" s="2201"/>
      <c r="PZP908" s="2201"/>
      <c r="PZQ908" s="2201"/>
      <c r="PZR908" s="2201"/>
      <c r="PZS908" s="2201"/>
      <c r="PZT908" s="2201"/>
      <c r="PZU908" s="2201"/>
      <c r="PZV908" s="2201"/>
      <c r="PZW908" s="2201"/>
      <c r="PZX908" s="2201"/>
      <c r="PZY908" s="2201"/>
      <c r="PZZ908" s="2201"/>
      <c r="QAA908" s="2201"/>
      <c r="QAB908" s="2201"/>
      <c r="QAC908" s="2201"/>
      <c r="QAD908" s="2201"/>
      <c r="QAE908" s="2201"/>
      <c r="QAI908" s="2201"/>
      <c r="QAJ908" s="2201"/>
      <c r="QAK908" s="2201"/>
      <c r="QAL908" s="2201"/>
      <c r="QAM908" s="2201"/>
      <c r="QAN908" s="2201"/>
      <c r="QAO908" s="2201"/>
      <c r="QAP908" s="2201"/>
      <c r="QAQ908" s="2201"/>
      <c r="QAR908" s="2201"/>
      <c r="QAS908" s="2201"/>
      <c r="QAT908" s="2201"/>
      <c r="QAU908" s="2201"/>
      <c r="QAV908" s="2201"/>
      <c r="QAW908" s="2201"/>
      <c r="QAX908" s="2201"/>
      <c r="QAY908" s="2201"/>
      <c r="QAZ908" s="2201"/>
      <c r="QBA908" s="2201"/>
      <c r="QBB908" s="2201"/>
      <c r="QBC908" s="2201"/>
      <c r="QBD908" s="2201"/>
      <c r="QBE908" s="2201"/>
      <c r="QBF908" s="2201"/>
      <c r="QBG908" s="2201"/>
      <c r="QBH908" s="2201"/>
      <c r="QBI908" s="2201"/>
      <c r="QBJ908" s="2201"/>
      <c r="QBK908" s="2201"/>
      <c r="QBL908" s="2201"/>
      <c r="QBM908" s="2201"/>
      <c r="QBN908" s="2201"/>
      <c r="QBO908" s="2201"/>
      <c r="QBP908" s="2201"/>
      <c r="QBQ908" s="2201"/>
      <c r="QBR908" s="2201"/>
      <c r="QBS908" s="2201"/>
      <c r="QBT908" s="2201"/>
      <c r="QBU908" s="2201"/>
      <c r="QBV908" s="2201"/>
      <c r="QBW908" s="2201"/>
      <c r="QBX908" s="2201"/>
      <c r="QBY908" s="2201"/>
      <c r="QBZ908" s="2201"/>
      <c r="QCA908" s="2201"/>
      <c r="QCB908" s="2201"/>
      <c r="QCC908" s="2201"/>
      <c r="QCD908" s="2201"/>
      <c r="QCE908" s="2201"/>
      <c r="QCF908" s="2201"/>
      <c r="QCG908" s="2201"/>
      <c r="QCH908" s="2201"/>
      <c r="QCI908" s="2201"/>
      <c r="QCJ908" s="2201"/>
      <c r="QCK908" s="2201"/>
      <c r="QCL908" s="2201"/>
      <c r="QCM908" s="2201"/>
      <c r="QCN908" s="2201"/>
      <c r="QCO908" s="2201"/>
      <c r="QCP908" s="2201"/>
      <c r="QCQ908" s="2201"/>
      <c r="QCR908" s="2201"/>
      <c r="QCS908" s="2201"/>
      <c r="QCT908" s="2201"/>
      <c r="QCU908" s="2201"/>
      <c r="QCV908" s="2201"/>
      <c r="QCW908" s="2201"/>
      <c r="QCX908" s="2201"/>
      <c r="QCY908" s="2201"/>
      <c r="QCZ908" s="2201"/>
      <c r="QDA908" s="2201"/>
      <c r="QDB908" s="2201"/>
      <c r="QDC908" s="2201"/>
      <c r="QDD908" s="2201"/>
      <c r="QDE908" s="2201"/>
      <c r="QDF908" s="2201"/>
      <c r="QDG908" s="2201"/>
      <c r="QDH908" s="2201"/>
      <c r="QDI908" s="2201"/>
      <c r="QDJ908" s="2201"/>
      <c r="QDK908" s="2201"/>
      <c r="QDL908" s="2201"/>
      <c r="QDM908" s="2201"/>
      <c r="QDN908" s="2201"/>
      <c r="QDO908" s="2201"/>
      <c r="QDP908" s="2201"/>
      <c r="QDQ908" s="2201"/>
      <c r="QDR908" s="2201"/>
      <c r="QDS908" s="2201"/>
      <c r="QDT908" s="2201"/>
      <c r="QDU908" s="2201"/>
      <c r="QDV908" s="2201"/>
      <c r="QDW908" s="2201"/>
      <c r="QDX908" s="2201"/>
      <c r="QDY908" s="2201"/>
      <c r="QDZ908" s="2201"/>
      <c r="QEA908" s="2201"/>
      <c r="QEB908" s="2201"/>
      <c r="QEC908" s="2201"/>
      <c r="QED908" s="2201"/>
      <c r="QEE908" s="2201"/>
      <c r="QEF908" s="2201"/>
      <c r="QEG908" s="2201"/>
      <c r="QEH908" s="2201"/>
      <c r="QEI908" s="2201"/>
      <c r="QEJ908" s="2201"/>
      <c r="QEK908" s="2201"/>
      <c r="QEL908" s="2201"/>
      <c r="QEM908" s="2201"/>
      <c r="QEN908" s="2201"/>
      <c r="QEO908" s="2201"/>
      <c r="QEP908" s="2201"/>
      <c r="QEQ908" s="2201"/>
      <c r="QER908" s="2201"/>
      <c r="QES908" s="2201"/>
      <c r="QET908" s="2201"/>
      <c r="QEU908" s="2201"/>
      <c r="QEV908" s="2201"/>
      <c r="QEW908" s="2201"/>
      <c r="QEX908" s="2201"/>
      <c r="QEY908" s="2201"/>
      <c r="QEZ908" s="2201"/>
      <c r="QFA908" s="2201"/>
      <c r="QFB908" s="2201"/>
      <c r="QFC908" s="2201"/>
      <c r="QFD908" s="2201"/>
      <c r="QFE908" s="2201"/>
      <c r="QFF908" s="2201"/>
      <c r="QFG908" s="2201"/>
      <c r="QFH908" s="2201"/>
      <c r="QFI908" s="2201"/>
      <c r="QFJ908" s="2201"/>
      <c r="QFK908" s="2201"/>
      <c r="QFL908" s="2201"/>
      <c r="QFM908" s="2201"/>
      <c r="QFN908" s="2201"/>
      <c r="QFO908" s="2201"/>
      <c r="QFP908" s="2201"/>
      <c r="QFQ908" s="2201"/>
      <c r="QFR908" s="2201"/>
      <c r="QFS908" s="2201"/>
      <c r="QFT908" s="2201"/>
      <c r="QFU908" s="2201"/>
      <c r="QFV908" s="2201"/>
      <c r="QFW908" s="2201"/>
      <c r="QFX908" s="2201"/>
      <c r="QFY908" s="2201"/>
      <c r="QFZ908" s="2201"/>
      <c r="QGA908" s="2201"/>
      <c r="QGB908" s="2201"/>
      <c r="QGC908" s="2201"/>
      <c r="QGD908" s="2201"/>
      <c r="QGE908" s="2201"/>
      <c r="QGF908" s="2201"/>
      <c r="QGG908" s="2201"/>
      <c r="QGH908" s="2201"/>
      <c r="QGI908" s="2201"/>
      <c r="QGJ908" s="2201"/>
      <c r="QGK908" s="2201"/>
      <c r="QGL908" s="2201"/>
      <c r="QGM908" s="2201"/>
      <c r="QGN908" s="2201"/>
      <c r="QGO908" s="2201"/>
      <c r="QGP908" s="2201"/>
      <c r="QGQ908" s="2201"/>
      <c r="QGR908" s="2201"/>
      <c r="QGS908" s="2201"/>
      <c r="QGT908" s="2201"/>
      <c r="QGU908" s="2201"/>
      <c r="QGV908" s="2201"/>
      <c r="QGW908" s="2201"/>
      <c r="QGX908" s="2201"/>
      <c r="QGY908" s="2201"/>
      <c r="QGZ908" s="2201"/>
      <c r="QHA908" s="2201"/>
      <c r="QHB908" s="2201"/>
      <c r="QHC908" s="2201"/>
      <c r="QHD908" s="2201"/>
      <c r="QHE908" s="2201"/>
      <c r="QHF908" s="2201"/>
      <c r="QHG908" s="2201"/>
      <c r="QHH908" s="2201"/>
      <c r="QHI908" s="2201"/>
      <c r="QHJ908" s="2201"/>
      <c r="QHK908" s="2201"/>
      <c r="QHL908" s="2201"/>
      <c r="QHM908" s="2201"/>
      <c r="QHN908" s="2201"/>
      <c r="QHO908" s="2201"/>
      <c r="QHP908" s="2201"/>
      <c r="QHQ908" s="2201"/>
      <c r="QHR908" s="2201"/>
      <c r="QHS908" s="2201"/>
      <c r="QHT908" s="2201"/>
      <c r="QHU908" s="2201"/>
      <c r="QHV908" s="2201"/>
      <c r="QHW908" s="2201"/>
      <c r="QHX908" s="2201"/>
      <c r="QHY908" s="2201"/>
      <c r="QHZ908" s="2201"/>
      <c r="QIA908" s="2201"/>
      <c r="QIB908" s="2201"/>
      <c r="QIC908" s="2201"/>
      <c r="QID908" s="2201"/>
      <c r="QIE908" s="2201"/>
      <c r="QIF908" s="2201"/>
      <c r="QIG908" s="2201"/>
      <c r="QIH908" s="2201"/>
      <c r="QII908" s="2201"/>
      <c r="QIJ908" s="2201"/>
      <c r="QIK908" s="2201"/>
      <c r="QIL908" s="2201"/>
      <c r="QIM908" s="2201"/>
      <c r="QIN908" s="2201"/>
      <c r="QIO908" s="2201"/>
      <c r="QIP908" s="2201"/>
      <c r="QIQ908" s="2201"/>
      <c r="QIR908" s="2201"/>
      <c r="QIS908" s="2201"/>
      <c r="QIT908" s="2201"/>
      <c r="QIU908" s="2201"/>
      <c r="QIV908" s="2201"/>
      <c r="QIW908" s="2201"/>
      <c r="QIX908" s="2201"/>
      <c r="QIY908" s="2201"/>
      <c r="QIZ908" s="2201"/>
      <c r="QJA908" s="2201"/>
      <c r="QJB908" s="2201"/>
      <c r="QJC908" s="2201"/>
      <c r="QJD908" s="2201"/>
      <c r="QJE908" s="2201"/>
      <c r="QJF908" s="2201"/>
      <c r="QJG908" s="2201"/>
      <c r="QJH908" s="2201"/>
      <c r="QJI908" s="2201"/>
      <c r="QJJ908" s="2201"/>
      <c r="QJK908" s="2201"/>
      <c r="QJL908" s="2201"/>
      <c r="QJM908" s="2201"/>
      <c r="QJN908" s="2201"/>
      <c r="QJO908" s="2201"/>
      <c r="QJP908" s="2201"/>
      <c r="QJQ908" s="2201"/>
      <c r="QJR908" s="2201"/>
      <c r="QJS908" s="2201"/>
      <c r="QJT908" s="2201"/>
      <c r="QJU908" s="2201"/>
      <c r="QJV908" s="2201"/>
      <c r="QJW908" s="2201"/>
      <c r="QJX908" s="2201"/>
      <c r="QJY908" s="2201"/>
      <c r="QJZ908" s="2201"/>
      <c r="QKA908" s="2201"/>
      <c r="QKE908" s="2201"/>
      <c r="QKF908" s="2201"/>
      <c r="QKG908" s="2201"/>
      <c r="QKH908" s="2201"/>
      <c r="QKI908" s="2201"/>
      <c r="QKJ908" s="2201"/>
      <c r="QKK908" s="2201"/>
      <c r="QKL908" s="2201"/>
      <c r="QKM908" s="2201"/>
      <c r="QKN908" s="2201"/>
      <c r="QKO908" s="2201"/>
      <c r="QKP908" s="2201"/>
      <c r="QKQ908" s="2201"/>
      <c r="QKR908" s="2201"/>
      <c r="QKS908" s="2201"/>
      <c r="QKT908" s="2201"/>
      <c r="QKU908" s="2201"/>
      <c r="QKV908" s="2201"/>
      <c r="QKW908" s="2201"/>
      <c r="QKX908" s="2201"/>
      <c r="QKY908" s="2201"/>
      <c r="QKZ908" s="2201"/>
      <c r="QLA908" s="2201"/>
      <c r="QLB908" s="2201"/>
      <c r="QLC908" s="2201"/>
      <c r="QLD908" s="2201"/>
      <c r="QLE908" s="2201"/>
      <c r="QLF908" s="2201"/>
      <c r="QLG908" s="2201"/>
      <c r="QLH908" s="2201"/>
      <c r="QLI908" s="2201"/>
      <c r="QLJ908" s="2201"/>
      <c r="QLK908" s="2201"/>
      <c r="QLL908" s="2201"/>
      <c r="QLM908" s="2201"/>
      <c r="QLN908" s="2201"/>
      <c r="QLO908" s="2201"/>
      <c r="QLP908" s="2201"/>
      <c r="QLQ908" s="2201"/>
      <c r="QLR908" s="2201"/>
      <c r="QLS908" s="2201"/>
      <c r="QLT908" s="2201"/>
      <c r="QLU908" s="2201"/>
      <c r="QLV908" s="2201"/>
      <c r="QLW908" s="2201"/>
      <c r="QLX908" s="2201"/>
      <c r="QLY908" s="2201"/>
      <c r="QLZ908" s="2201"/>
      <c r="QMA908" s="2201"/>
      <c r="QMB908" s="2201"/>
      <c r="QMC908" s="2201"/>
      <c r="QMD908" s="2201"/>
      <c r="QME908" s="2201"/>
      <c r="QMF908" s="2201"/>
      <c r="QMG908" s="2201"/>
      <c r="QMH908" s="2201"/>
      <c r="QMI908" s="2201"/>
      <c r="QMJ908" s="2201"/>
      <c r="QMK908" s="2201"/>
      <c r="QML908" s="2201"/>
      <c r="QMM908" s="2201"/>
      <c r="QMN908" s="2201"/>
      <c r="QMO908" s="2201"/>
      <c r="QMP908" s="2201"/>
      <c r="QMQ908" s="2201"/>
      <c r="QMR908" s="2201"/>
      <c r="QMS908" s="2201"/>
      <c r="QMT908" s="2201"/>
      <c r="QMU908" s="2201"/>
      <c r="QMV908" s="2201"/>
      <c r="QMW908" s="2201"/>
      <c r="QMX908" s="2201"/>
      <c r="QMY908" s="2201"/>
      <c r="QMZ908" s="2201"/>
      <c r="QNA908" s="2201"/>
      <c r="QNB908" s="2201"/>
      <c r="QNC908" s="2201"/>
      <c r="QND908" s="2201"/>
      <c r="QNE908" s="2201"/>
      <c r="QNF908" s="2201"/>
      <c r="QNG908" s="2201"/>
      <c r="QNH908" s="2201"/>
      <c r="QNI908" s="2201"/>
      <c r="QNJ908" s="2201"/>
      <c r="QNK908" s="2201"/>
      <c r="QNL908" s="2201"/>
      <c r="QNM908" s="2201"/>
      <c r="QNN908" s="2201"/>
      <c r="QNO908" s="2201"/>
      <c r="QNP908" s="2201"/>
      <c r="QNQ908" s="2201"/>
      <c r="QNR908" s="2201"/>
      <c r="QNS908" s="2201"/>
      <c r="QNT908" s="2201"/>
      <c r="QNU908" s="2201"/>
      <c r="QNV908" s="2201"/>
      <c r="QNW908" s="2201"/>
      <c r="QNX908" s="2201"/>
      <c r="QNY908" s="2201"/>
      <c r="QNZ908" s="2201"/>
      <c r="QOA908" s="2201"/>
      <c r="QOB908" s="2201"/>
      <c r="QOC908" s="2201"/>
      <c r="QOD908" s="2201"/>
      <c r="QOE908" s="2201"/>
      <c r="QOF908" s="2201"/>
      <c r="QOG908" s="2201"/>
      <c r="QOH908" s="2201"/>
      <c r="QOI908" s="2201"/>
      <c r="QOJ908" s="2201"/>
      <c r="QOK908" s="2201"/>
      <c r="QOL908" s="2201"/>
      <c r="QOM908" s="2201"/>
      <c r="QON908" s="2201"/>
      <c r="QOO908" s="2201"/>
      <c r="QOP908" s="2201"/>
      <c r="QOQ908" s="2201"/>
      <c r="QOR908" s="2201"/>
      <c r="QOS908" s="2201"/>
      <c r="QOT908" s="2201"/>
      <c r="QOU908" s="2201"/>
      <c r="QOV908" s="2201"/>
      <c r="QOW908" s="2201"/>
      <c r="QOX908" s="2201"/>
      <c r="QOY908" s="2201"/>
      <c r="QOZ908" s="2201"/>
      <c r="QPA908" s="2201"/>
      <c r="QPB908" s="2201"/>
      <c r="QPC908" s="2201"/>
      <c r="QPD908" s="2201"/>
      <c r="QPE908" s="2201"/>
      <c r="QPF908" s="2201"/>
      <c r="QPG908" s="2201"/>
      <c r="QPH908" s="2201"/>
      <c r="QPI908" s="2201"/>
      <c r="QPJ908" s="2201"/>
      <c r="QPK908" s="2201"/>
      <c r="QPL908" s="2201"/>
      <c r="QPM908" s="2201"/>
      <c r="QPN908" s="2201"/>
      <c r="QPO908" s="2201"/>
      <c r="QPP908" s="2201"/>
      <c r="QPQ908" s="2201"/>
      <c r="QPR908" s="2201"/>
      <c r="QPS908" s="2201"/>
      <c r="QPT908" s="2201"/>
      <c r="QPU908" s="2201"/>
      <c r="QPV908" s="2201"/>
      <c r="QPW908" s="2201"/>
      <c r="QPX908" s="2201"/>
      <c r="QPY908" s="2201"/>
      <c r="QPZ908" s="2201"/>
      <c r="QQA908" s="2201"/>
      <c r="QQB908" s="2201"/>
      <c r="QQC908" s="2201"/>
      <c r="QQD908" s="2201"/>
      <c r="QQE908" s="2201"/>
      <c r="QQF908" s="2201"/>
      <c r="QQG908" s="2201"/>
      <c r="QQH908" s="2201"/>
      <c r="QQI908" s="2201"/>
      <c r="QQJ908" s="2201"/>
      <c r="QQK908" s="2201"/>
      <c r="QQL908" s="2201"/>
      <c r="QQM908" s="2201"/>
      <c r="QQN908" s="2201"/>
      <c r="QQO908" s="2201"/>
      <c r="QQP908" s="2201"/>
      <c r="QQQ908" s="2201"/>
      <c r="QQR908" s="2201"/>
      <c r="QQS908" s="2201"/>
      <c r="QQT908" s="2201"/>
      <c r="QQU908" s="2201"/>
      <c r="QQV908" s="2201"/>
      <c r="QQW908" s="2201"/>
      <c r="QQX908" s="2201"/>
      <c r="QQY908" s="2201"/>
      <c r="QQZ908" s="2201"/>
      <c r="QRA908" s="2201"/>
      <c r="QRB908" s="2201"/>
      <c r="QRC908" s="2201"/>
      <c r="QRD908" s="2201"/>
      <c r="QRE908" s="2201"/>
      <c r="QRF908" s="2201"/>
      <c r="QRG908" s="2201"/>
      <c r="QRH908" s="2201"/>
      <c r="QRI908" s="2201"/>
      <c r="QRJ908" s="2201"/>
      <c r="QRK908" s="2201"/>
      <c r="QRL908" s="2201"/>
      <c r="QRM908" s="2201"/>
      <c r="QRN908" s="2201"/>
      <c r="QRO908" s="2201"/>
      <c r="QRP908" s="2201"/>
      <c r="QRQ908" s="2201"/>
      <c r="QRR908" s="2201"/>
      <c r="QRS908" s="2201"/>
      <c r="QRT908" s="2201"/>
      <c r="QRU908" s="2201"/>
      <c r="QRV908" s="2201"/>
      <c r="QRW908" s="2201"/>
      <c r="QRX908" s="2201"/>
      <c r="QRY908" s="2201"/>
      <c r="QRZ908" s="2201"/>
      <c r="QSA908" s="2201"/>
      <c r="QSB908" s="2201"/>
      <c r="QSC908" s="2201"/>
      <c r="QSD908" s="2201"/>
      <c r="QSE908" s="2201"/>
      <c r="QSF908" s="2201"/>
      <c r="QSG908" s="2201"/>
      <c r="QSH908" s="2201"/>
      <c r="QSI908" s="2201"/>
      <c r="QSJ908" s="2201"/>
      <c r="QSK908" s="2201"/>
      <c r="QSL908" s="2201"/>
      <c r="QSM908" s="2201"/>
      <c r="QSN908" s="2201"/>
      <c r="QSO908" s="2201"/>
      <c r="QSP908" s="2201"/>
      <c r="QSQ908" s="2201"/>
      <c r="QSR908" s="2201"/>
      <c r="QSS908" s="2201"/>
      <c r="QST908" s="2201"/>
      <c r="QSU908" s="2201"/>
      <c r="QSV908" s="2201"/>
      <c r="QSW908" s="2201"/>
      <c r="QSX908" s="2201"/>
      <c r="QSY908" s="2201"/>
      <c r="QSZ908" s="2201"/>
      <c r="QTA908" s="2201"/>
      <c r="QTB908" s="2201"/>
      <c r="QTC908" s="2201"/>
      <c r="QTD908" s="2201"/>
      <c r="QTE908" s="2201"/>
      <c r="QTF908" s="2201"/>
      <c r="QTG908" s="2201"/>
      <c r="QTH908" s="2201"/>
      <c r="QTI908" s="2201"/>
      <c r="QTJ908" s="2201"/>
      <c r="QTK908" s="2201"/>
      <c r="QTL908" s="2201"/>
      <c r="QTM908" s="2201"/>
      <c r="QTN908" s="2201"/>
      <c r="QTO908" s="2201"/>
      <c r="QTP908" s="2201"/>
      <c r="QTQ908" s="2201"/>
      <c r="QTR908" s="2201"/>
      <c r="QTS908" s="2201"/>
      <c r="QTT908" s="2201"/>
      <c r="QTU908" s="2201"/>
      <c r="QTV908" s="2201"/>
      <c r="QTW908" s="2201"/>
      <c r="QUA908" s="2201"/>
      <c r="QUB908" s="2201"/>
      <c r="QUC908" s="2201"/>
      <c r="QUD908" s="2201"/>
      <c r="QUE908" s="2201"/>
      <c r="QUF908" s="2201"/>
      <c r="QUG908" s="2201"/>
      <c r="QUH908" s="2201"/>
      <c r="QUI908" s="2201"/>
      <c r="QUJ908" s="2201"/>
      <c r="QUK908" s="2201"/>
      <c r="QUL908" s="2201"/>
      <c r="QUM908" s="2201"/>
      <c r="QUN908" s="2201"/>
      <c r="QUO908" s="2201"/>
      <c r="QUP908" s="2201"/>
      <c r="QUQ908" s="2201"/>
      <c r="QUR908" s="2201"/>
      <c r="QUS908" s="2201"/>
      <c r="QUT908" s="2201"/>
      <c r="QUU908" s="2201"/>
      <c r="QUV908" s="2201"/>
      <c r="QUW908" s="2201"/>
      <c r="QUX908" s="2201"/>
      <c r="QUY908" s="2201"/>
      <c r="QUZ908" s="2201"/>
      <c r="QVA908" s="2201"/>
      <c r="QVB908" s="2201"/>
      <c r="QVC908" s="2201"/>
      <c r="QVD908" s="2201"/>
      <c r="QVE908" s="2201"/>
      <c r="QVF908" s="2201"/>
      <c r="QVG908" s="2201"/>
      <c r="QVH908" s="2201"/>
      <c r="QVI908" s="2201"/>
      <c r="QVJ908" s="2201"/>
      <c r="QVK908" s="2201"/>
      <c r="QVL908" s="2201"/>
      <c r="QVM908" s="2201"/>
      <c r="QVN908" s="2201"/>
      <c r="QVO908" s="2201"/>
      <c r="QVP908" s="2201"/>
      <c r="QVQ908" s="2201"/>
      <c r="QVR908" s="2201"/>
      <c r="QVS908" s="2201"/>
      <c r="QVT908" s="2201"/>
      <c r="QVU908" s="2201"/>
      <c r="QVV908" s="2201"/>
      <c r="QVW908" s="2201"/>
      <c r="QVX908" s="2201"/>
      <c r="QVY908" s="2201"/>
      <c r="QVZ908" s="2201"/>
      <c r="QWA908" s="2201"/>
      <c r="QWB908" s="2201"/>
      <c r="QWC908" s="2201"/>
      <c r="QWD908" s="2201"/>
      <c r="QWE908" s="2201"/>
      <c r="QWF908" s="2201"/>
      <c r="QWG908" s="2201"/>
      <c r="QWH908" s="2201"/>
      <c r="QWI908" s="2201"/>
      <c r="QWJ908" s="2201"/>
      <c r="QWK908" s="2201"/>
      <c r="QWL908" s="2201"/>
      <c r="QWM908" s="2201"/>
      <c r="QWN908" s="2201"/>
      <c r="QWO908" s="2201"/>
      <c r="QWP908" s="2201"/>
      <c r="QWQ908" s="2201"/>
      <c r="QWR908" s="2201"/>
      <c r="QWS908" s="2201"/>
      <c r="QWT908" s="2201"/>
      <c r="QWU908" s="2201"/>
      <c r="QWV908" s="2201"/>
      <c r="QWW908" s="2201"/>
      <c r="QWX908" s="2201"/>
      <c r="QWY908" s="2201"/>
      <c r="QWZ908" s="2201"/>
      <c r="QXA908" s="2201"/>
      <c r="QXB908" s="2201"/>
      <c r="QXC908" s="2201"/>
      <c r="QXD908" s="2201"/>
      <c r="QXE908" s="2201"/>
      <c r="QXF908" s="2201"/>
      <c r="QXG908" s="2201"/>
      <c r="QXH908" s="2201"/>
      <c r="QXI908" s="2201"/>
      <c r="QXJ908" s="2201"/>
      <c r="QXK908" s="2201"/>
      <c r="QXL908" s="2201"/>
      <c r="QXM908" s="2201"/>
      <c r="QXN908" s="2201"/>
      <c r="QXO908" s="2201"/>
      <c r="QXP908" s="2201"/>
      <c r="QXQ908" s="2201"/>
      <c r="QXR908" s="2201"/>
      <c r="QXS908" s="2201"/>
      <c r="QXT908" s="2201"/>
      <c r="QXU908" s="2201"/>
      <c r="QXV908" s="2201"/>
      <c r="QXW908" s="2201"/>
      <c r="QXX908" s="2201"/>
      <c r="QXY908" s="2201"/>
      <c r="QXZ908" s="2201"/>
      <c r="QYA908" s="2201"/>
      <c r="QYB908" s="2201"/>
      <c r="QYC908" s="2201"/>
      <c r="QYD908" s="2201"/>
      <c r="QYE908" s="2201"/>
      <c r="QYF908" s="2201"/>
      <c r="QYG908" s="2201"/>
      <c r="QYH908" s="2201"/>
      <c r="QYI908" s="2201"/>
      <c r="QYJ908" s="2201"/>
      <c r="QYK908" s="2201"/>
      <c r="QYL908" s="2201"/>
      <c r="QYM908" s="2201"/>
      <c r="QYN908" s="2201"/>
      <c r="QYO908" s="2201"/>
      <c r="QYP908" s="2201"/>
      <c r="QYQ908" s="2201"/>
      <c r="QYR908" s="2201"/>
      <c r="QYS908" s="2201"/>
      <c r="QYT908" s="2201"/>
      <c r="QYU908" s="2201"/>
      <c r="QYV908" s="2201"/>
      <c r="QYW908" s="2201"/>
      <c r="QYX908" s="2201"/>
      <c r="QYY908" s="2201"/>
      <c r="QYZ908" s="2201"/>
      <c r="QZA908" s="2201"/>
      <c r="QZB908" s="2201"/>
      <c r="QZC908" s="2201"/>
      <c r="QZD908" s="2201"/>
      <c r="QZE908" s="2201"/>
      <c r="QZF908" s="2201"/>
      <c r="QZG908" s="2201"/>
      <c r="QZH908" s="2201"/>
      <c r="QZI908" s="2201"/>
      <c r="QZJ908" s="2201"/>
      <c r="QZK908" s="2201"/>
      <c r="QZL908" s="2201"/>
      <c r="QZM908" s="2201"/>
      <c r="QZN908" s="2201"/>
      <c r="QZO908" s="2201"/>
      <c r="QZP908" s="2201"/>
      <c r="QZQ908" s="2201"/>
      <c r="QZR908" s="2201"/>
      <c r="QZS908" s="2201"/>
      <c r="QZT908" s="2201"/>
      <c r="QZU908" s="2201"/>
      <c r="QZV908" s="2201"/>
      <c r="QZW908" s="2201"/>
      <c r="QZX908" s="2201"/>
      <c r="QZY908" s="2201"/>
      <c r="QZZ908" s="2201"/>
      <c r="RAA908" s="2201"/>
      <c r="RAB908" s="2201"/>
      <c r="RAC908" s="2201"/>
      <c r="RAD908" s="2201"/>
      <c r="RAE908" s="2201"/>
      <c r="RAF908" s="2201"/>
      <c r="RAG908" s="2201"/>
      <c r="RAH908" s="2201"/>
      <c r="RAI908" s="2201"/>
      <c r="RAJ908" s="2201"/>
      <c r="RAK908" s="2201"/>
      <c r="RAL908" s="2201"/>
      <c r="RAM908" s="2201"/>
      <c r="RAN908" s="2201"/>
      <c r="RAO908" s="2201"/>
      <c r="RAP908" s="2201"/>
      <c r="RAQ908" s="2201"/>
      <c r="RAR908" s="2201"/>
      <c r="RAS908" s="2201"/>
      <c r="RAT908" s="2201"/>
      <c r="RAU908" s="2201"/>
      <c r="RAV908" s="2201"/>
      <c r="RAW908" s="2201"/>
      <c r="RAX908" s="2201"/>
      <c r="RAY908" s="2201"/>
      <c r="RAZ908" s="2201"/>
      <c r="RBA908" s="2201"/>
      <c r="RBB908" s="2201"/>
      <c r="RBC908" s="2201"/>
      <c r="RBD908" s="2201"/>
      <c r="RBE908" s="2201"/>
      <c r="RBF908" s="2201"/>
      <c r="RBG908" s="2201"/>
      <c r="RBH908" s="2201"/>
      <c r="RBI908" s="2201"/>
      <c r="RBJ908" s="2201"/>
      <c r="RBK908" s="2201"/>
      <c r="RBL908" s="2201"/>
      <c r="RBM908" s="2201"/>
      <c r="RBN908" s="2201"/>
      <c r="RBO908" s="2201"/>
      <c r="RBP908" s="2201"/>
      <c r="RBQ908" s="2201"/>
      <c r="RBR908" s="2201"/>
      <c r="RBS908" s="2201"/>
      <c r="RBT908" s="2201"/>
      <c r="RBU908" s="2201"/>
      <c r="RBV908" s="2201"/>
      <c r="RBW908" s="2201"/>
      <c r="RBX908" s="2201"/>
      <c r="RBY908" s="2201"/>
      <c r="RBZ908" s="2201"/>
      <c r="RCA908" s="2201"/>
      <c r="RCB908" s="2201"/>
      <c r="RCC908" s="2201"/>
      <c r="RCD908" s="2201"/>
      <c r="RCE908" s="2201"/>
      <c r="RCF908" s="2201"/>
      <c r="RCG908" s="2201"/>
      <c r="RCH908" s="2201"/>
      <c r="RCI908" s="2201"/>
      <c r="RCJ908" s="2201"/>
      <c r="RCK908" s="2201"/>
      <c r="RCL908" s="2201"/>
      <c r="RCM908" s="2201"/>
      <c r="RCN908" s="2201"/>
      <c r="RCO908" s="2201"/>
      <c r="RCP908" s="2201"/>
      <c r="RCQ908" s="2201"/>
      <c r="RCR908" s="2201"/>
      <c r="RCS908" s="2201"/>
      <c r="RCT908" s="2201"/>
      <c r="RCU908" s="2201"/>
      <c r="RCV908" s="2201"/>
      <c r="RCW908" s="2201"/>
      <c r="RCX908" s="2201"/>
      <c r="RCY908" s="2201"/>
      <c r="RCZ908" s="2201"/>
      <c r="RDA908" s="2201"/>
      <c r="RDB908" s="2201"/>
      <c r="RDC908" s="2201"/>
      <c r="RDD908" s="2201"/>
      <c r="RDE908" s="2201"/>
      <c r="RDF908" s="2201"/>
      <c r="RDG908" s="2201"/>
      <c r="RDH908" s="2201"/>
      <c r="RDI908" s="2201"/>
      <c r="RDJ908" s="2201"/>
      <c r="RDK908" s="2201"/>
      <c r="RDL908" s="2201"/>
      <c r="RDM908" s="2201"/>
      <c r="RDN908" s="2201"/>
      <c r="RDO908" s="2201"/>
      <c r="RDP908" s="2201"/>
      <c r="RDQ908" s="2201"/>
      <c r="RDR908" s="2201"/>
      <c r="RDS908" s="2201"/>
      <c r="RDW908" s="2201"/>
      <c r="RDX908" s="2201"/>
      <c r="RDY908" s="2201"/>
      <c r="RDZ908" s="2201"/>
      <c r="REA908" s="2201"/>
      <c r="REB908" s="2201"/>
      <c r="REC908" s="2201"/>
      <c r="RED908" s="2201"/>
      <c r="REE908" s="2201"/>
      <c r="REF908" s="2201"/>
      <c r="REG908" s="2201"/>
      <c r="REH908" s="2201"/>
      <c r="REI908" s="2201"/>
      <c r="REJ908" s="2201"/>
      <c r="REK908" s="2201"/>
      <c r="REL908" s="2201"/>
      <c r="REM908" s="2201"/>
      <c r="REN908" s="2201"/>
      <c r="REO908" s="2201"/>
      <c r="REP908" s="2201"/>
      <c r="REQ908" s="2201"/>
      <c r="RER908" s="2201"/>
      <c r="RES908" s="2201"/>
      <c r="RET908" s="2201"/>
      <c r="REU908" s="2201"/>
      <c r="REV908" s="2201"/>
      <c r="REW908" s="2201"/>
      <c r="REX908" s="2201"/>
      <c r="REY908" s="2201"/>
      <c r="REZ908" s="2201"/>
      <c r="RFA908" s="2201"/>
      <c r="RFB908" s="2201"/>
      <c r="RFC908" s="2201"/>
      <c r="RFD908" s="2201"/>
      <c r="RFE908" s="2201"/>
      <c r="RFF908" s="2201"/>
      <c r="RFG908" s="2201"/>
      <c r="RFH908" s="2201"/>
      <c r="RFI908" s="2201"/>
      <c r="RFJ908" s="2201"/>
      <c r="RFK908" s="2201"/>
      <c r="RFL908" s="2201"/>
      <c r="RFM908" s="2201"/>
      <c r="RFN908" s="2201"/>
      <c r="RFO908" s="2201"/>
      <c r="RFP908" s="2201"/>
      <c r="RFQ908" s="2201"/>
      <c r="RFR908" s="2201"/>
      <c r="RFS908" s="2201"/>
      <c r="RFT908" s="2201"/>
      <c r="RFU908" s="2201"/>
      <c r="RFV908" s="2201"/>
      <c r="RFW908" s="2201"/>
      <c r="RFX908" s="2201"/>
      <c r="RFY908" s="2201"/>
      <c r="RFZ908" s="2201"/>
      <c r="RGA908" s="2201"/>
      <c r="RGB908" s="2201"/>
      <c r="RGC908" s="2201"/>
      <c r="RGD908" s="2201"/>
      <c r="RGE908" s="2201"/>
      <c r="RGF908" s="2201"/>
      <c r="RGG908" s="2201"/>
      <c r="RGH908" s="2201"/>
      <c r="RGI908" s="2201"/>
      <c r="RGJ908" s="2201"/>
      <c r="RGK908" s="2201"/>
      <c r="RGL908" s="2201"/>
      <c r="RGM908" s="2201"/>
      <c r="RGN908" s="2201"/>
      <c r="RGO908" s="2201"/>
      <c r="RGP908" s="2201"/>
      <c r="RGQ908" s="2201"/>
      <c r="RGR908" s="2201"/>
      <c r="RGS908" s="2201"/>
      <c r="RGT908" s="2201"/>
      <c r="RGU908" s="2201"/>
      <c r="RGV908" s="2201"/>
      <c r="RGW908" s="2201"/>
      <c r="RGX908" s="2201"/>
      <c r="RGY908" s="2201"/>
      <c r="RGZ908" s="2201"/>
      <c r="RHA908" s="2201"/>
      <c r="RHB908" s="2201"/>
      <c r="RHC908" s="2201"/>
      <c r="RHD908" s="2201"/>
      <c r="RHE908" s="2201"/>
      <c r="RHF908" s="2201"/>
      <c r="RHG908" s="2201"/>
      <c r="RHH908" s="2201"/>
      <c r="RHI908" s="2201"/>
      <c r="RHJ908" s="2201"/>
      <c r="RHK908" s="2201"/>
      <c r="RHL908" s="2201"/>
      <c r="RHM908" s="2201"/>
      <c r="RHN908" s="2201"/>
      <c r="RHO908" s="2201"/>
      <c r="RHP908" s="2201"/>
      <c r="RHQ908" s="2201"/>
      <c r="RHR908" s="2201"/>
      <c r="RHS908" s="2201"/>
      <c r="RHT908" s="2201"/>
      <c r="RHU908" s="2201"/>
      <c r="RHV908" s="2201"/>
      <c r="RHW908" s="2201"/>
      <c r="RHX908" s="2201"/>
      <c r="RHY908" s="2201"/>
      <c r="RHZ908" s="2201"/>
      <c r="RIA908" s="2201"/>
      <c r="RIB908" s="2201"/>
      <c r="RIC908" s="2201"/>
      <c r="RID908" s="2201"/>
      <c r="RIE908" s="2201"/>
      <c r="RIF908" s="2201"/>
      <c r="RIG908" s="2201"/>
      <c r="RIH908" s="2201"/>
      <c r="RII908" s="2201"/>
      <c r="RIJ908" s="2201"/>
      <c r="RIK908" s="2201"/>
      <c r="RIL908" s="2201"/>
      <c r="RIM908" s="2201"/>
      <c r="RIN908" s="2201"/>
      <c r="RIO908" s="2201"/>
      <c r="RIP908" s="2201"/>
      <c r="RIQ908" s="2201"/>
      <c r="RIR908" s="2201"/>
      <c r="RIS908" s="2201"/>
      <c r="RIT908" s="2201"/>
      <c r="RIU908" s="2201"/>
      <c r="RIV908" s="2201"/>
      <c r="RIW908" s="2201"/>
      <c r="RIX908" s="2201"/>
      <c r="RIY908" s="2201"/>
      <c r="RIZ908" s="2201"/>
      <c r="RJA908" s="2201"/>
      <c r="RJB908" s="2201"/>
      <c r="RJC908" s="2201"/>
      <c r="RJD908" s="2201"/>
      <c r="RJE908" s="2201"/>
      <c r="RJF908" s="2201"/>
      <c r="RJG908" s="2201"/>
      <c r="RJH908" s="2201"/>
      <c r="RJI908" s="2201"/>
      <c r="RJJ908" s="2201"/>
      <c r="RJK908" s="2201"/>
      <c r="RJL908" s="2201"/>
      <c r="RJM908" s="2201"/>
      <c r="RJN908" s="2201"/>
      <c r="RJO908" s="2201"/>
      <c r="RJP908" s="2201"/>
      <c r="RJQ908" s="2201"/>
      <c r="RJR908" s="2201"/>
      <c r="RJS908" s="2201"/>
      <c r="RJT908" s="2201"/>
      <c r="RJU908" s="2201"/>
      <c r="RJV908" s="2201"/>
      <c r="RJW908" s="2201"/>
      <c r="RJX908" s="2201"/>
      <c r="RJY908" s="2201"/>
      <c r="RJZ908" s="2201"/>
      <c r="RKA908" s="2201"/>
      <c r="RKB908" s="2201"/>
      <c r="RKC908" s="2201"/>
      <c r="RKD908" s="2201"/>
      <c r="RKE908" s="2201"/>
      <c r="RKF908" s="2201"/>
      <c r="RKG908" s="2201"/>
      <c r="RKH908" s="2201"/>
      <c r="RKI908" s="2201"/>
      <c r="RKJ908" s="2201"/>
      <c r="RKK908" s="2201"/>
      <c r="RKL908" s="2201"/>
      <c r="RKM908" s="2201"/>
      <c r="RKN908" s="2201"/>
      <c r="RKO908" s="2201"/>
      <c r="RKP908" s="2201"/>
      <c r="RKQ908" s="2201"/>
      <c r="RKR908" s="2201"/>
      <c r="RKS908" s="2201"/>
      <c r="RKT908" s="2201"/>
      <c r="RKU908" s="2201"/>
      <c r="RKV908" s="2201"/>
      <c r="RKW908" s="2201"/>
      <c r="RKX908" s="2201"/>
      <c r="RKY908" s="2201"/>
      <c r="RKZ908" s="2201"/>
      <c r="RLA908" s="2201"/>
      <c r="RLB908" s="2201"/>
      <c r="RLC908" s="2201"/>
      <c r="RLD908" s="2201"/>
      <c r="RLE908" s="2201"/>
      <c r="RLF908" s="2201"/>
      <c r="RLG908" s="2201"/>
      <c r="RLH908" s="2201"/>
      <c r="RLI908" s="2201"/>
      <c r="RLJ908" s="2201"/>
      <c r="RLK908" s="2201"/>
      <c r="RLL908" s="2201"/>
      <c r="RLM908" s="2201"/>
      <c r="RLN908" s="2201"/>
      <c r="RLO908" s="2201"/>
      <c r="RLP908" s="2201"/>
      <c r="RLQ908" s="2201"/>
      <c r="RLR908" s="2201"/>
      <c r="RLS908" s="2201"/>
      <c r="RLT908" s="2201"/>
      <c r="RLU908" s="2201"/>
      <c r="RLV908" s="2201"/>
      <c r="RLW908" s="2201"/>
      <c r="RLX908" s="2201"/>
      <c r="RLY908" s="2201"/>
      <c r="RLZ908" s="2201"/>
      <c r="RMA908" s="2201"/>
      <c r="RMB908" s="2201"/>
      <c r="RMC908" s="2201"/>
      <c r="RMD908" s="2201"/>
      <c r="RME908" s="2201"/>
      <c r="RMF908" s="2201"/>
      <c r="RMG908" s="2201"/>
      <c r="RMH908" s="2201"/>
      <c r="RMI908" s="2201"/>
      <c r="RMJ908" s="2201"/>
      <c r="RMK908" s="2201"/>
      <c r="RML908" s="2201"/>
      <c r="RMM908" s="2201"/>
      <c r="RMN908" s="2201"/>
      <c r="RMO908" s="2201"/>
      <c r="RMP908" s="2201"/>
      <c r="RMQ908" s="2201"/>
      <c r="RMR908" s="2201"/>
      <c r="RMS908" s="2201"/>
      <c r="RMT908" s="2201"/>
      <c r="RMU908" s="2201"/>
      <c r="RMV908" s="2201"/>
      <c r="RMW908" s="2201"/>
      <c r="RMX908" s="2201"/>
      <c r="RMY908" s="2201"/>
      <c r="RMZ908" s="2201"/>
      <c r="RNA908" s="2201"/>
      <c r="RNB908" s="2201"/>
      <c r="RNC908" s="2201"/>
      <c r="RND908" s="2201"/>
      <c r="RNE908" s="2201"/>
      <c r="RNF908" s="2201"/>
      <c r="RNG908" s="2201"/>
      <c r="RNH908" s="2201"/>
      <c r="RNI908" s="2201"/>
      <c r="RNJ908" s="2201"/>
      <c r="RNK908" s="2201"/>
      <c r="RNL908" s="2201"/>
      <c r="RNM908" s="2201"/>
      <c r="RNN908" s="2201"/>
      <c r="RNO908" s="2201"/>
      <c r="RNS908" s="2201"/>
      <c r="RNT908" s="2201"/>
      <c r="RNU908" s="2201"/>
      <c r="RNV908" s="2201"/>
      <c r="RNW908" s="2201"/>
      <c r="RNX908" s="2201"/>
      <c r="RNY908" s="2201"/>
      <c r="RNZ908" s="2201"/>
      <c r="ROA908" s="2201"/>
      <c r="ROB908" s="2201"/>
      <c r="ROC908" s="2201"/>
      <c r="ROD908" s="2201"/>
      <c r="ROE908" s="2201"/>
      <c r="ROF908" s="2201"/>
      <c r="ROG908" s="2201"/>
      <c r="ROH908" s="2201"/>
      <c r="ROI908" s="2201"/>
      <c r="ROJ908" s="2201"/>
      <c r="ROK908" s="2201"/>
      <c r="ROL908" s="2201"/>
      <c r="ROM908" s="2201"/>
      <c r="RON908" s="2201"/>
      <c r="ROO908" s="2201"/>
      <c r="ROP908" s="2201"/>
      <c r="ROQ908" s="2201"/>
      <c r="ROR908" s="2201"/>
      <c r="ROS908" s="2201"/>
      <c r="ROT908" s="2201"/>
      <c r="ROU908" s="2201"/>
      <c r="ROV908" s="2201"/>
      <c r="ROW908" s="2201"/>
      <c r="ROX908" s="2201"/>
      <c r="ROY908" s="2201"/>
      <c r="ROZ908" s="2201"/>
      <c r="RPA908" s="2201"/>
      <c r="RPB908" s="2201"/>
      <c r="RPC908" s="2201"/>
      <c r="RPD908" s="2201"/>
      <c r="RPE908" s="2201"/>
      <c r="RPF908" s="2201"/>
      <c r="RPG908" s="2201"/>
      <c r="RPH908" s="2201"/>
      <c r="RPI908" s="2201"/>
      <c r="RPJ908" s="2201"/>
      <c r="RPK908" s="2201"/>
      <c r="RPL908" s="2201"/>
      <c r="RPM908" s="2201"/>
      <c r="RPN908" s="2201"/>
      <c r="RPO908" s="2201"/>
      <c r="RPP908" s="2201"/>
      <c r="RPQ908" s="2201"/>
      <c r="RPR908" s="2201"/>
      <c r="RPS908" s="2201"/>
      <c r="RPT908" s="2201"/>
      <c r="RPU908" s="2201"/>
      <c r="RPV908" s="2201"/>
      <c r="RPW908" s="2201"/>
      <c r="RPX908" s="2201"/>
      <c r="RPY908" s="2201"/>
      <c r="RPZ908" s="2201"/>
      <c r="RQA908" s="2201"/>
      <c r="RQB908" s="2201"/>
      <c r="RQC908" s="2201"/>
      <c r="RQD908" s="2201"/>
      <c r="RQE908" s="2201"/>
      <c r="RQF908" s="2201"/>
      <c r="RQG908" s="2201"/>
      <c r="RQH908" s="2201"/>
      <c r="RQI908" s="2201"/>
      <c r="RQJ908" s="2201"/>
      <c r="RQK908" s="2201"/>
      <c r="RQL908" s="2201"/>
      <c r="RQM908" s="2201"/>
      <c r="RQN908" s="2201"/>
      <c r="RQO908" s="2201"/>
      <c r="RQP908" s="2201"/>
      <c r="RQQ908" s="2201"/>
      <c r="RQR908" s="2201"/>
      <c r="RQS908" s="2201"/>
      <c r="RQT908" s="2201"/>
      <c r="RQU908" s="2201"/>
      <c r="RQV908" s="2201"/>
      <c r="RQW908" s="2201"/>
      <c r="RQX908" s="2201"/>
      <c r="RQY908" s="2201"/>
      <c r="RQZ908" s="2201"/>
      <c r="RRA908" s="2201"/>
      <c r="RRB908" s="2201"/>
      <c r="RRC908" s="2201"/>
      <c r="RRD908" s="2201"/>
      <c r="RRE908" s="2201"/>
      <c r="RRF908" s="2201"/>
      <c r="RRG908" s="2201"/>
      <c r="RRH908" s="2201"/>
      <c r="RRI908" s="2201"/>
      <c r="RRJ908" s="2201"/>
      <c r="RRK908" s="2201"/>
      <c r="RRL908" s="2201"/>
      <c r="RRM908" s="2201"/>
      <c r="RRN908" s="2201"/>
      <c r="RRO908" s="2201"/>
      <c r="RRP908" s="2201"/>
      <c r="RRQ908" s="2201"/>
      <c r="RRR908" s="2201"/>
      <c r="RRS908" s="2201"/>
      <c r="RRT908" s="2201"/>
      <c r="RRU908" s="2201"/>
      <c r="RRV908" s="2201"/>
      <c r="RRW908" s="2201"/>
      <c r="RRX908" s="2201"/>
      <c r="RRY908" s="2201"/>
      <c r="RRZ908" s="2201"/>
      <c r="RSA908" s="2201"/>
      <c r="RSB908" s="2201"/>
      <c r="RSC908" s="2201"/>
      <c r="RSD908" s="2201"/>
      <c r="RSE908" s="2201"/>
      <c r="RSF908" s="2201"/>
      <c r="RSG908" s="2201"/>
      <c r="RSH908" s="2201"/>
      <c r="RSI908" s="2201"/>
      <c r="RSJ908" s="2201"/>
      <c r="RSK908" s="2201"/>
      <c r="RSL908" s="2201"/>
      <c r="RSM908" s="2201"/>
      <c r="RSN908" s="2201"/>
      <c r="RSO908" s="2201"/>
      <c r="RSP908" s="2201"/>
      <c r="RSQ908" s="2201"/>
      <c r="RSR908" s="2201"/>
      <c r="RSS908" s="2201"/>
      <c r="RST908" s="2201"/>
      <c r="RSU908" s="2201"/>
      <c r="RSV908" s="2201"/>
      <c r="RSW908" s="2201"/>
      <c r="RSX908" s="2201"/>
      <c r="RSY908" s="2201"/>
      <c r="RSZ908" s="2201"/>
      <c r="RTA908" s="2201"/>
      <c r="RTB908" s="2201"/>
      <c r="RTC908" s="2201"/>
      <c r="RTD908" s="2201"/>
      <c r="RTE908" s="2201"/>
      <c r="RTF908" s="2201"/>
      <c r="RTG908" s="2201"/>
      <c r="RTH908" s="2201"/>
      <c r="RTI908" s="2201"/>
      <c r="RTJ908" s="2201"/>
      <c r="RTK908" s="2201"/>
      <c r="RTL908" s="2201"/>
      <c r="RTM908" s="2201"/>
      <c r="RTN908" s="2201"/>
      <c r="RTO908" s="2201"/>
      <c r="RTP908" s="2201"/>
      <c r="RTQ908" s="2201"/>
      <c r="RTR908" s="2201"/>
      <c r="RTS908" s="2201"/>
      <c r="RTT908" s="2201"/>
      <c r="RTU908" s="2201"/>
      <c r="RTV908" s="2201"/>
      <c r="RTW908" s="2201"/>
      <c r="RTX908" s="2201"/>
      <c r="RTY908" s="2201"/>
      <c r="RTZ908" s="2201"/>
      <c r="RUA908" s="2201"/>
      <c r="RUB908" s="2201"/>
      <c r="RUC908" s="2201"/>
      <c r="RUD908" s="2201"/>
      <c r="RUE908" s="2201"/>
      <c r="RUF908" s="2201"/>
      <c r="RUG908" s="2201"/>
      <c r="RUH908" s="2201"/>
      <c r="RUI908" s="2201"/>
      <c r="RUJ908" s="2201"/>
      <c r="RUK908" s="2201"/>
      <c r="RUL908" s="2201"/>
      <c r="RUM908" s="2201"/>
      <c r="RUN908" s="2201"/>
      <c r="RUO908" s="2201"/>
      <c r="RUP908" s="2201"/>
      <c r="RUQ908" s="2201"/>
      <c r="RUR908" s="2201"/>
      <c r="RUS908" s="2201"/>
      <c r="RUT908" s="2201"/>
      <c r="RUU908" s="2201"/>
      <c r="RUV908" s="2201"/>
      <c r="RUW908" s="2201"/>
      <c r="RUX908" s="2201"/>
      <c r="RUY908" s="2201"/>
      <c r="RUZ908" s="2201"/>
      <c r="RVA908" s="2201"/>
      <c r="RVB908" s="2201"/>
      <c r="RVC908" s="2201"/>
      <c r="RVD908" s="2201"/>
      <c r="RVE908" s="2201"/>
      <c r="RVF908" s="2201"/>
      <c r="RVG908" s="2201"/>
      <c r="RVH908" s="2201"/>
      <c r="RVI908" s="2201"/>
      <c r="RVJ908" s="2201"/>
      <c r="RVK908" s="2201"/>
      <c r="RVL908" s="2201"/>
      <c r="RVM908" s="2201"/>
      <c r="RVN908" s="2201"/>
      <c r="RVO908" s="2201"/>
      <c r="RVP908" s="2201"/>
      <c r="RVQ908" s="2201"/>
      <c r="RVR908" s="2201"/>
      <c r="RVS908" s="2201"/>
      <c r="RVT908" s="2201"/>
      <c r="RVU908" s="2201"/>
      <c r="RVV908" s="2201"/>
      <c r="RVW908" s="2201"/>
      <c r="RVX908" s="2201"/>
      <c r="RVY908" s="2201"/>
      <c r="RVZ908" s="2201"/>
      <c r="RWA908" s="2201"/>
      <c r="RWB908" s="2201"/>
      <c r="RWC908" s="2201"/>
      <c r="RWD908" s="2201"/>
      <c r="RWE908" s="2201"/>
      <c r="RWF908" s="2201"/>
      <c r="RWG908" s="2201"/>
      <c r="RWH908" s="2201"/>
      <c r="RWI908" s="2201"/>
      <c r="RWJ908" s="2201"/>
      <c r="RWK908" s="2201"/>
      <c r="RWL908" s="2201"/>
      <c r="RWM908" s="2201"/>
      <c r="RWN908" s="2201"/>
      <c r="RWO908" s="2201"/>
      <c r="RWP908" s="2201"/>
      <c r="RWQ908" s="2201"/>
      <c r="RWR908" s="2201"/>
      <c r="RWS908" s="2201"/>
      <c r="RWT908" s="2201"/>
      <c r="RWU908" s="2201"/>
      <c r="RWV908" s="2201"/>
      <c r="RWW908" s="2201"/>
      <c r="RWX908" s="2201"/>
      <c r="RWY908" s="2201"/>
      <c r="RWZ908" s="2201"/>
      <c r="RXA908" s="2201"/>
      <c r="RXB908" s="2201"/>
      <c r="RXC908" s="2201"/>
      <c r="RXD908" s="2201"/>
      <c r="RXE908" s="2201"/>
      <c r="RXF908" s="2201"/>
      <c r="RXG908" s="2201"/>
      <c r="RXH908" s="2201"/>
      <c r="RXI908" s="2201"/>
      <c r="RXJ908" s="2201"/>
      <c r="RXK908" s="2201"/>
      <c r="RXO908" s="2201"/>
      <c r="RXP908" s="2201"/>
      <c r="RXQ908" s="2201"/>
      <c r="RXR908" s="2201"/>
      <c r="RXS908" s="2201"/>
      <c r="RXT908" s="2201"/>
      <c r="RXU908" s="2201"/>
      <c r="RXV908" s="2201"/>
      <c r="RXW908" s="2201"/>
      <c r="RXX908" s="2201"/>
      <c r="RXY908" s="2201"/>
      <c r="RXZ908" s="2201"/>
      <c r="RYA908" s="2201"/>
      <c r="RYB908" s="2201"/>
      <c r="RYC908" s="2201"/>
      <c r="RYD908" s="2201"/>
      <c r="RYE908" s="2201"/>
      <c r="RYF908" s="2201"/>
      <c r="RYG908" s="2201"/>
      <c r="RYH908" s="2201"/>
      <c r="RYI908" s="2201"/>
      <c r="RYJ908" s="2201"/>
      <c r="RYK908" s="2201"/>
      <c r="RYL908" s="2201"/>
      <c r="RYM908" s="2201"/>
      <c r="RYN908" s="2201"/>
      <c r="RYO908" s="2201"/>
      <c r="RYP908" s="2201"/>
      <c r="RYQ908" s="2201"/>
      <c r="RYR908" s="2201"/>
      <c r="RYS908" s="2201"/>
      <c r="RYT908" s="2201"/>
      <c r="RYU908" s="2201"/>
      <c r="RYV908" s="2201"/>
      <c r="RYW908" s="2201"/>
      <c r="RYX908" s="2201"/>
      <c r="RYY908" s="2201"/>
      <c r="RYZ908" s="2201"/>
      <c r="RZA908" s="2201"/>
      <c r="RZB908" s="2201"/>
      <c r="RZC908" s="2201"/>
      <c r="RZD908" s="2201"/>
      <c r="RZE908" s="2201"/>
      <c r="RZF908" s="2201"/>
      <c r="RZG908" s="2201"/>
      <c r="RZH908" s="2201"/>
      <c r="RZI908" s="2201"/>
      <c r="RZJ908" s="2201"/>
      <c r="RZK908" s="2201"/>
      <c r="RZL908" s="2201"/>
      <c r="RZM908" s="2201"/>
      <c r="RZN908" s="2201"/>
      <c r="RZO908" s="2201"/>
      <c r="RZP908" s="2201"/>
      <c r="RZQ908" s="2201"/>
      <c r="RZR908" s="2201"/>
      <c r="RZS908" s="2201"/>
      <c r="RZT908" s="2201"/>
      <c r="RZU908" s="2201"/>
      <c r="RZV908" s="2201"/>
      <c r="RZW908" s="2201"/>
      <c r="RZX908" s="2201"/>
      <c r="RZY908" s="2201"/>
      <c r="RZZ908" s="2201"/>
      <c r="SAA908" s="2201"/>
      <c r="SAB908" s="2201"/>
      <c r="SAC908" s="2201"/>
      <c r="SAD908" s="2201"/>
      <c r="SAE908" s="2201"/>
      <c r="SAF908" s="2201"/>
      <c r="SAG908" s="2201"/>
      <c r="SAH908" s="2201"/>
      <c r="SAI908" s="2201"/>
      <c r="SAJ908" s="2201"/>
      <c r="SAK908" s="2201"/>
      <c r="SAL908" s="2201"/>
      <c r="SAM908" s="2201"/>
      <c r="SAN908" s="2201"/>
      <c r="SAO908" s="2201"/>
      <c r="SAP908" s="2201"/>
      <c r="SAQ908" s="2201"/>
      <c r="SAR908" s="2201"/>
      <c r="SAS908" s="2201"/>
      <c r="SAT908" s="2201"/>
      <c r="SAU908" s="2201"/>
      <c r="SAV908" s="2201"/>
      <c r="SAW908" s="2201"/>
      <c r="SAX908" s="2201"/>
      <c r="SAY908" s="2201"/>
      <c r="SAZ908" s="2201"/>
      <c r="SBA908" s="2201"/>
      <c r="SBB908" s="2201"/>
      <c r="SBC908" s="2201"/>
      <c r="SBD908" s="2201"/>
      <c r="SBE908" s="2201"/>
      <c r="SBF908" s="2201"/>
      <c r="SBG908" s="2201"/>
      <c r="SBH908" s="2201"/>
      <c r="SBI908" s="2201"/>
      <c r="SBJ908" s="2201"/>
      <c r="SBK908" s="2201"/>
      <c r="SBL908" s="2201"/>
      <c r="SBM908" s="2201"/>
      <c r="SBN908" s="2201"/>
      <c r="SBO908" s="2201"/>
      <c r="SBP908" s="2201"/>
      <c r="SBQ908" s="2201"/>
      <c r="SBR908" s="2201"/>
      <c r="SBS908" s="2201"/>
      <c r="SBT908" s="2201"/>
      <c r="SBU908" s="2201"/>
      <c r="SBV908" s="2201"/>
      <c r="SBW908" s="2201"/>
      <c r="SBX908" s="2201"/>
      <c r="SBY908" s="2201"/>
      <c r="SBZ908" s="2201"/>
      <c r="SCA908" s="2201"/>
      <c r="SCB908" s="2201"/>
      <c r="SCC908" s="2201"/>
      <c r="SCD908" s="2201"/>
      <c r="SCE908" s="2201"/>
      <c r="SCF908" s="2201"/>
      <c r="SCG908" s="2201"/>
      <c r="SCH908" s="2201"/>
      <c r="SCI908" s="2201"/>
      <c r="SCJ908" s="2201"/>
      <c r="SCK908" s="2201"/>
      <c r="SCL908" s="2201"/>
      <c r="SCM908" s="2201"/>
      <c r="SCN908" s="2201"/>
      <c r="SCO908" s="2201"/>
      <c r="SCP908" s="2201"/>
      <c r="SCQ908" s="2201"/>
      <c r="SCR908" s="2201"/>
      <c r="SCS908" s="2201"/>
      <c r="SCT908" s="2201"/>
      <c r="SCU908" s="2201"/>
      <c r="SCV908" s="2201"/>
      <c r="SCW908" s="2201"/>
      <c r="SCX908" s="2201"/>
      <c r="SCY908" s="2201"/>
      <c r="SCZ908" s="2201"/>
      <c r="SDA908" s="2201"/>
      <c r="SDB908" s="2201"/>
      <c r="SDC908" s="2201"/>
      <c r="SDD908" s="2201"/>
      <c r="SDE908" s="2201"/>
      <c r="SDF908" s="2201"/>
      <c r="SDG908" s="2201"/>
      <c r="SDH908" s="2201"/>
      <c r="SDI908" s="2201"/>
      <c r="SDJ908" s="2201"/>
      <c r="SDK908" s="2201"/>
      <c r="SDL908" s="2201"/>
      <c r="SDM908" s="2201"/>
      <c r="SDN908" s="2201"/>
      <c r="SDO908" s="2201"/>
      <c r="SDP908" s="2201"/>
      <c r="SDQ908" s="2201"/>
      <c r="SDR908" s="2201"/>
      <c r="SDS908" s="2201"/>
      <c r="SDT908" s="2201"/>
      <c r="SDU908" s="2201"/>
      <c r="SDV908" s="2201"/>
      <c r="SDW908" s="2201"/>
      <c r="SDX908" s="2201"/>
      <c r="SDY908" s="2201"/>
      <c r="SDZ908" s="2201"/>
      <c r="SEA908" s="2201"/>
      <c r="SEB908" s="2201"/>
      <c r="SEC908" s="2201"/>
      <c r="SED908" s="2201"/>
      <c r="SEE908" s="2201"/>
      <c r="SEF908" s="2201"/>
      <c r="SEG908" s="2201"/>
      <c r="SEH908" s="2201"/>
      <c r="SEI908" s="2201"/>
      <c r="SEJ908" s="2201"/>
      <c r="SEK908" s="2201"/>
      <c r="SEL908" s="2201"/>
      <c r="SEM908" s="2201"/>
      <c r="SEN908" s="2201"/>
      <c r="SEO908" s="2201"/>
      <c r="SEP908" s="2201"/>
      <c r="SEQ908" s="2201"/>
      <c r="SER908" s="2201"/>
      <c r="SES908" s="2201"/>
      <c r="SET908" s="2201"/>
      <c r="SEU908" s="2201"/>
      <c r="SEV908" s="2201"/>
      <c r="SEW908" s="2201"/>
      <c r="SEX908" s="2201"/>
      <c r="SEY908" s="2201"/>
      <c r="SEZ908" s="2201"/>
      <c r="SFA908" s="2201"/>
      <c r="SFB908" s="2201"/>
      <c r="SFC908" s="2201"/>
      <c r="SFD908" s="2201"/>
      <c r="SFE908" s="2201"/>
      <c r="SFF908" s="2201"/>
      <c r="SFG908" s="2201"/>
      <c r="SFH908" s="2201"/>
      <c r="SFI908" s="2201"/>
      <c r="SFJ908" s="2201"/>
      <c r="SFK908" s="2201"/>
      <c r="SFL908" s="2201"/>
      <c r="SFM908" s="2201"/>
      <c r="SFN908" s="2201"/>
      <c r="SFO908" s="2201"/>
      <c r="SFP908" s="2201"/>
      <c r="SFQ908" s="2201"/>
      <c r="SFR908" s="2201"/>
      <c r="SFS908" s="2201"/>
      <c r="SFT908" s="2201"/>
      <c r="SFU908" s="2201"/>
      <c r="SFV908" s="2201"/>
      <c r="SFW908" s="2201"/>
      <c r="SFX908" s="2201"/>
      <c r="SFY908" s="2201"/>
      <c r="SFZ908" s="2201"/>
      <c r="SGA908" s="2201"/>
      <c r="SGB908" s="2201"/>
      <c r="SGC908" s="2201"/>
      <c r="SGD908" s="2201"/>
      <c r="SGE908" s="2201"/>
      <c r="SGF908" s="2201"/>
      <c r="SGG908" s="2201"/>
      <c r="SGH908" s="2201"/>
      <c r="SGI908" s="2201"/>
      <c r="SGJ908" s="2201"/>
      <c r="SGK908" s="2201"/>
      <c r="SGL908" s="2201"/>
      <c r="SGM908" s="2201"/>
      <c r="SGN908" s="2201"/>
      <c r="SGO908" s="2201"/>
      <c r="SGP908" s="2201"/>
      <c r="SGQ908" s="2201"/>
      <c r="SGR908" s="2201"/>
      <c r="SGS908" s="2201"/>
      <c r="SGT908" s="2201"/>
      <c r="SGU908" s="2201"/>
      <c r="SGV908" s="2201"/>
      <c r="SGW908" s="2201"/>
      <c r="SGX908" s="2201"/>
      <c r="SGY908" s="2201"/>
      <c r="SGZ908" s="2201"/>
      <c r="SHA908" s="2201"/>
      <c r="SHB908" s="2201"/>
      <c r="SHC908" s="2201"/>
      <c r="SHD908" s="2201"/>
      <c r="SHE908" s="2201"/>
      <c r="SHF908" s="2201"/>
      <c r="SHG908" s="2201"/>
      <c r="SHK908" s="2201"/>
      <c r="SHL908" s="2201"/>
      <c r="SHM908" s="2201"/>
      <c r="SHN908" s="2201"/>
      <c r="SHO908" s="2201"/>
      <c r="SHP908" s="2201"/>
      <c r="SHQ908" s="2201"/>
      <c r="SHR908" s="2201"/>
      <c r="SHS908" s="2201"/>
      <c r="SHT908" s="2201"/>
      <c r="SHU908" s="2201"/>
      <c r="SHV908" s="2201"/>
      <c r="SHW908" s="2201"/>
      <c r="SHX908" s="2201"/>
      <c r="SHY908" s="2201"/>
      <c r="SHZ908" s="2201"/>
      <c r="SIA908" s="2201"/>
      <c r="SIB908" s="2201"/>
      <c r="SIC908" s="2201"/>
      <c r="SID908" s="2201"/>
      <c r="SIE908" s="2201"/>
      <c r="SIF908" s="2201"/>
      <c r="SIG908" s="2201"/>
      <c r="SIH908" s="2201"/>
      <c r="SII908" s="2201"/>
      <c r="SIJ908" s="2201"/>
      <c r="SIK908" s="2201"/>
      <c r="SIL908" s="2201"/>
      <c r="SIM908" s="2201"/>
      <c r="SIN908" s="2201"/>
      <c r="SIO908" s="2201"/>
      <c r="SIP908" s="2201"/>
      <c r="SIQ908" s="2201"/>
      <c r="SIR908" s="2201"/>
      <c r="SIS908" s="2201"/>
      <c r="SIT908" s="2201"/>
      <c r="SIU908" s="2201"/>
      <c r="SIV908" s="2201"/>
      <c r="SIW908" s="2201"/>
      <c r="SIX908" s="2201"/>
      <c r="SIY908" s="2201"/>
      <c r="SIZ908" s="2201"/>
      <c r="SJA908" s="2201"/>
      <c r="SJB908" s="2201"/>
      <c r="SJC908" s="2201"/>
      <c r="SJD908" s="2201"/>
      <c r="SJE908" s="2201"/>
      <c r="SJF908" s="2201"/>
      <c r="SJG908" s="2201"/>
      <c r="SJH908" s="2201"/>
      <c r="SJI908" s="2201"/>
      <c r="SJJ908" s="2201"/>
      <c r="SJK908" s="2201"/>
      <c r="SJL908" s="2201"/>
      <c r="SJM908" s="2201"/>
      <c r="SJN908" s="2201"/>
      <c r="SJO908" s="2201"/>
      <c r="SJP908" s="2201"/>
      <c r="SJQ908" s="2201"/>
      <c r="SJR908" s="2201"/>
      <c r="SJS908" s="2201"/>
      <c r="SJT908" s="2201"/>
      <c r="SJU908" s="2201"/>
      <c r="SJV908" s="2201"/>
      <c r="SJW908" s="2201"/>
      <c r="SJX908" s="2201"/>
      <c r="SJY908" s="2201"/>
      <c r="SJZ908" s="2201"/>
      <c r="SKA908" s="2201"/>
      <c r="SKB908" s="2201"/>
      <c r="SKC908" s="2201"/>
      <c r="SKD908" s="2201"/>
      <c r="SKE908" s="2201"/>
      <c r="SKF908" s="2201"/>
      <c r="SKG908" s="2201"/>
      <c r="SKH908" s="2201"/>
      <c r="SKI908" s="2201"/>
      <c r="SKJ908" s="2201"/>
      <c r="SKK908" s="2201"/>
      <c r="SKL908" s="2201"/>
      <c r="SKM908" s="2201"/>
      <c r="SKN908" s="2201"/>
      <c r="SKO908" s="2201"/>
      <c r="SKP908" s="2201"/>
      <c r="SKQ908" s="2201"/>
      <c r="SKR908" s="2201"/>
      <c r="SKS908" s="2201"/>
      <c r="SKT908" s="2201"/>
      <c r="SKU908" s="2201"/>
      <c r="SKV908" s="2201"/>
      <c r="SKW908" s="2201"/>
      <c r="SKX908" s="2201"/>
      <c r="SKY908" s="2201"/>
      <c r="SKZ908" s="2201"/>
      <c r="SLA908" s="2201"/>
      <c r="SLB908" s="2201"/>
      <c r="SLC908" s="2201"/>
      <c r="SLD908" s="2201"/>
      <c r="SLE908" s="2201"/>
      <c r="SLF908" s="2201"/>
      <c r="SLG908" s="2201"/>
      <c r="SLH908" s="2201"/>
      <c r="SLI908" s="2201"/>
      <c r="SLJ908" s="2201"/>
      <c r="SLK908" s="2201"/>
      <c r="SLL908" s="2201"/>
      <c r="SLM908" s="2201"/>
      <c r="SLN908" s="2201"/>
      <c r="SLO908" s="2201"/>
      <c r="SLP908" s="2201"/>
      <c r="SLQ908" s="2201"/>
      <c r="SLR908" s="2201"/>
      <c r="SLS908" s="2201"/>
      <c r="SLT908" s="2201"/>
      <c r="SLU908" s="2201"/>
      <c r="SLV908" s="2201"/>
      <c r="SLW908" s="2201"/>
      <c r="SLX908" s="2201"/>
      <c r="SLY908" s="2201"/>
      <c r="SLZ908" s="2201"/>
      <c r="SMA908" s="2201"/>
      <c r="SMB908" s="2201"/>
      <c r="SMC908" s="2201"/>
      <c r="SMD908" s="2201"/>
      <c r="SME908" s="2201"/>
      <c r="SMF908" s="2201"/>
      <c r="SMG908" s="2201"/>
      <c r="SMH908" s="2201"/>
      <c r="SMI908" s="2201"/>
      <c r="SMJ908" s="2201"/>
      <c r="SMK908" s="2201"/>
      <c r="SML908" s="2201"/>
      <c r="SMM908" s="2201"/>
      <c r="SMN908" s="2201"/>
      <c r="SMO908" s="2201"/>
      <c r="SMP908" s="2201"/>
      <c r="SMQ908" s="2201"/>
      <c r="SMR908" s="2201"/>
      <c r="SMS908" s="2201"/>
      <c r="SMT908" s="2201"/>
      <c r="SMU908" s="2201"/>
      <c r="SMV908" s="2201"/>
      <c r="SMW908" s="2201"/>
      <c r="SMX908" s="2201"/>
      <c r="SMY908" s="2201"/>
      <c r="SMZ908" s="2201"/>
      <c r="SNA908" s="2201"/>
      <c r="SNB908" s="2201"/>
      <c r="SNC908" s="2201"/>
      <c r="SND908" s="2201"/>
      <c r="SNE908" s="2201"/>
      <c r="SNF908" s="2201"/>
      <c r="SNG908" s="2201"/>
      <c r="SNH908" s="2201"/>
      <c r="SNI908" s="2201"/>
      <c r="SNJ908" s="2201"/>
      <c r="SNK908" s="2201"/>
      <c r="SNL908" s="2201"/>
      <c r="SNM908" s="2201"/>
      <c r="SNN908" s="2201"/>
      <c r="SNO908" s="2201"/>
      <c r="SNP908" s="2201"/>
      <c r="SNQ908" s="2201"/>
      <c r="SNR908" s="2201"/>
      <c r="SNS908" s="2201"/>
      <c r="SNT908" s="2201"/>
      <c r="SNU908" s="2201"/>
      <c r="SNV908" s="2201"/>
      <c r="SNW908" s="2201"/>
      <c r="SNX908" s="2201"/>
      <c r="SNY908" s="2201"/>
      <c r="SNZ908" s="2201"/>
      <c r="SOA908" s="2201"/>
      <c r="SOB908" s="2201"/>
      <c r="SOC908" s="2201"/>
      <c r="SOD908" s="2201"/>
      <c r="SOE908" s="2201"/>
      <c r="SOF908" s="2201"/>
      <c r="SOG908" s="2201"/>
      <c r="SOH908" s="2201"/>
      <c r="SOI908" s="2201"/>
      <c r="SOJ908" s="2201"/>
      <c r="SOK908" s="2201"/>
      <c r="SOL908" s="2201"/>
      <c r="SOM908" s="2201"/>
      <c r="SON908" s="2201"/>
      <c r="SOO908" s="2201"/>
      <c r="SOP908" s="2201"/>
      <c r="SOQ908" s="2201"/>
      <c r="SOR908" s="2201"/>
      <c r="SOS908" s="2201"/>
      <c r="SOT908" s="2201"/>
      <c r="SOU908" s="2201"/>
      <c r="SOV908" s="2201"/>
      <c r="SOW908" s="2201"/>
      <c r="SOX908" s="2201"/>
      <c r="SOY908" s="2201"/>
      <c r="SOZ908" s="2201"/>
      <c r="SPA908" s="2201"/>
      <c r="SPB908" s="2201"/>
      <c r="SPC908" s="2201"/>
      <c r="SPD908" s="2201"/>
      <c r="SPE908" s="2201"/>
      <c r="SPF908" s="2201"/>
      <c r="SPG908" s="2201"/>
      <c r="SPH908" s="2201"/>
      <c r="SPI908" s="2201"/>
      <c r="SPJ908" s="2201"/>
      <c r="SPK908" s="2201"/>
      <c r="SPL908" s="2201"/>
      <c r="SPM908" s="2201"/>
      <c r="SPN908" s="2201"/>
      <c r="SPO908" s="2201"/>
      <c r="SPP908" s="2201"/>
      <c r="SPQ908" s="2201"/>
      <c r="SPR908" s="2201"/>
      <c r="SPS908" s="2201"/>
      <c r="SPT908" s="2201"/>
      <c r="SPU908" s="2201"/>
      <c r="SPV908" s="2201"/>
      <c r="SPW908" s="2201"/>
      <c r="SPX908" s="2201"/>
      <c r="SPY908" s="2201"/>
      <c r="SPZ908" s="2201"/>
      <c r="SQA908" s="2201"/>
      <c r="SQB908" s="2201"/>
      <c r="SQC908" s="2201"/>
      <c r="SQD908" s="2201"/>
      <c r="SQE908" s="2201"/>
      <c r="SQF908" s="2201"/>
      <c r="SQG908" s="2201"/>
      <c r="SQH908" s="2201"/>
      <c r="SQI908" s="2201"/>
      <c r="SQJ908" s="2201"/>
      <c r="SQK908" s="2201"/>
      <c r="SQL908" s="2201"/>
      <c r="SQM908" s="2201"/>
      <c r="SQN908" s="2201"/>
      <c r="SQO908" s="2201"/>
      <c r="SQP908" s="2201"/>
      <c r="SQQ908" s="2201"/>
      <c r="SQR908" s="2201"/>
      <c r="SQS908" s="2201"/>
      <c r="SQT908" s="2201"/>
      <c r="SQU908" s="2201"/>
      <c r="SQV908" s="2201"/>
      <c r="SQW908" s="2201"/>
      <c r="SQX908" s="2201"/>
      <c r="SQY908" s="2201"/>
      <c r="SQZ908" s="2201"/>
      <c r="SRA908" s="2201"/>
      <c r="SRB908" s="2201"/>
      <c r="SRC908" s="2201"/>
      <c r="SRG908" s="2201"/>
      <c r="SRH908" s="2201"/>
      <c r="SRI908" s="2201"/>
      <c r="SRJ908" s="2201"/>
      <c r="SRK908" s="2201"/>
      <c r="SRL908" s="2201"/>
      <c r="SRM908" s="2201"/>
      <c r="SRN908" s="2201"/>
      <c r="SRO908" s="2201"/>
      <c r="SRP908" s="2201"/>
      <c r="SRQ908" s="2201"/>
      <c r="SRR908" s="2201"/>
      <c r="SRS908" s="2201"/>
      <c r="SRT908" s="2201"/>
      <c r="SRU908" s="2201"/>
      <c r="SRV908" s="2201"/>
      <c r="SRW908" s="2201"/>
      <c r="SRX908" s="2201"/>
      <c r="SRY908" s="2201"/>
      <c r="SRZ908" s="2201"/>
      <c r="SSA908" s="2201"/>
      <c r="SSB908" s="2201"/>
      <c r="SSC908" s="2201"/>
      <c r="SSD908" s="2201"/>
      <c r="SSE908" s="2201"/>
      <c r="SSF908" s="2201"/>
      <c r="SSG908" s="2201"/>
      <c r="SSH908" s="2201"/>
      <c r="SSI908" s="2201"/>
      <c r="SSJ908" s="2201"/>
      <c r="SSK908" s="2201"/>
      <c r="SSL908" s="2201"/>
      <c r="SSM908" s="2201"/>
      <c r="SSN908" s="2201"/>
      <c r="SSO908" s="2201"/>
      <c r="SSP908" s="2201"/>
      <c r="SSQ908" s="2201"/>
      <c r="SSR908" s="2201"/>
      <c r="SSS908" s="2201"/>
      <c r="SST908" s="2201"/>
      <c r="SSU908" s="2201"/>
      <c r="SSV908" s="2201"/>
      <c r="SSW908" s="2201"/>
      <c r="SSX908" s="2201"/>
      <c r="SSY908" s="2201"/>
      <c r="SSZ908" s="2201"/>
      <c r="STA908" s="2201"/>
      <c r="STB908" s="2201"/>
      <c r="STC908" s="2201"/>
      <c r="STD908" s="2201"/>
      <c r="STE908" s="2201"/>
      <c r="STF908" s="2201"/>
      <c r="STG908" s="2201"/>
      <c r="STH908" s="2201"/>
      <c r="STI908" s="2201"/>
      <c r="STJ908" s="2201"/>
      <c r="STK908" s="2201"/>
      <c r="STL908" s="2201"/>
      <c r="STM908" s="2201"/>
      <c r="STN908" s="2201"/>
      <c r="STO908" s="2201"/>
      <c r="STP908" s="2201"/>
      <c r="STQ908" s="2201"/>
      <c r="STR908" s="2201"/>
      <c r="STS908" s="2201"/>
      <c r="STT908" s="2201"/>
      <c r="STU908" s="2201"/>
      <c r="STV908" s="2201"/>
      <c r="STW908" s="2201"/>
      <c r="STX908" s="2201"/>
      <c r="STY908" s="2201"/>
      <c r="STZ908" s="2201"/>
      <c r="SUA908" s="2201"/>
      <c r="SUB908" s="2201"/>
      <c r="SUC908" s="2201"/>
      <c r="SUD908" s="2201"/>
      <c r="SUE908" s="2201"/>
      <c r="SUF908" s="2201"/>
      <c r="SUG908" s="2201"/>
      <c r="SUH908" s="2201"/>
      <c r="SUI908" s="2201"/>
      <c r="SUJ908" s="2201"/>
      <c r="SUK908" s="2201"/>
      <c r="SUL908" s="2201"/>
      <c r="SUM908" s="2201"/>
      <c r="SUN908" s="2201"/>
      <c r="SUO908" s="2201"/>
      <c r="SUP908" s="2201"/>
      <c r="SUQ908" s="2201"/>
      <c r="SUR908" s="2201"/>
      <c r="SUS908" s="2201"/>
      <c r="SUT908" s="2201"/>
      <c r="SUU908" s="2201"/>
      <c r="SUV908" s="2201"/>
      <c r="SUW908" s="2201"/>
      <c r="SUX908" s="2201"/>
      <c r="SUY908" s="2201"/>
      <c r="SUZ908" s="2201"/>
      <c r="SVA908" s="2201"/>
      <c r="SVB908" s="2201"/>
      <c r="SVC908" s="2201"/>
      <c r="SVD908" s="2201"/>
      <c r="SVE908" s="2201"/>
      <c r="SVF908" s="2201"/>
      <c r="SVG908" s="2201"/>
      <c r="SVH908" s="2201"/>
      <c r="SVI908" s="2201"/>
      <c r="SVJ908" s="2201"/>
      <c r="SVK908" s="2201"/>
      <c r="SVL908" s="2201"/>
      <c r="SVM908" s="2201"/>
      <c r="SVN908" s="2201"/>
      <c r="SVO908" s="2201"/>
      <c r="SVP908" s="2201"/>
      <c r="SVQ908" s="2201"/>
      <c r="SVR908" s="2201"/>
      <c r="SVS908" s="2201"/>
      <c r="SVT908" s="2201"/>
      <c r="SVU908" s="2201"/>
      <c r="SVV908" s="2201"/>
      <c r="SVW908" s="2201"/>
      <c r="SVX908" s="2201"/>
      <c r="SVY908" s="2201"/>
      <c r="SVZ908" s="2201"/>
      <c r="SWA908" s="2201"/>
      <c r="SWB908" s="2201"/>
      <c r="SWC908" s="2201"/>
      <c r="SWD908" s="2201"/>
      <c r="SWE908" s="2201"/>
      <c r="SWF908" s="2201"/>
      <c r="SWG908" s="2201"/>
      <c r="SWH908" s="2201"/>
      <c r="SWI908" s="2201"/>
      <c r="SWJ908" s="2201"/>
      <c r="SWK908" s="2201"/>
      <c r="SWL908" s="2201"/>
      <c r="SWM908" s="2201"/>
      <c r="SWN908" s="2201"/>
      <c r="SWO908" s="2201"/>
      <c r="SWP908" s="2201"/>
      <c r="SWQ908" s="2201"/>
      <c r="SWR908" s="2201"/>
      <c r="SWS908" s="2201"/>
      <c r="SWT908" s="2201"/>
      <c r="SWU908" s="2201"/>
      <c r="SWV908" s="2201"/>
      <c r="SWW908" s="2201"/>
      <c r="SWX908" s="2201"/>
      <c r="SWY908" s="2201"/>
      <c r="SWZ908" s="2201"/>
      <c r="SXA908" s="2201"/>
      <c r="SXB908" s="2201"/>
      <c r="SXC908" s="2201"/>
      <c r="SXD908" s="2201"/>
      <c r="SXE908" s="2201"/>
      <c r="SXF908" s="2201"/>
      <c r="SXG908" s="2201"/>
      <c r="SXH908" s="2201"/>
      <c r="SXI908" s="2201"/>
      <c r="SXJ908" s="2201"/>
      <c r="SXK908" s="2201"/>
      <c r="SXL908" s="2201"/>
      <c r="SXM908" s="2201"/>
      <c r="SXN908" s="2201"/>
      <c r="SXO908" s="2201"/>
      <c r="SXP908" s="2201"/>
      <c r="SXQ908" s="2201"/>
      <c r="SXR908" s="2201"/>
      <c r="SXS908" s="2201"/>
      <c r="SXT908" s="2201"/>
      <c r="SXU908" s="2201"/>
      <c r="SXV908" s="2201"/>
      <c r="SXW908" s="2201"/>
      <c r="SXX908" s="2201"/>
      <c r="SXY908" s="2201"/>
      <c r="SXZ908" s="2201"/>
      <c r="SYA908" s="2201"/>
      <c r="SYB908" s="2201"/>
      <c r="SYC908" s="2201"/>
      <c r="SYD908" s="2201"/>
      <c r="SYE908" s="2201"/>
      <c r="SYF908" s="2201"/>
      <c r="SYG908" s="2201"/>
      <c r="SYH908" s="2201"/>
      <c r="SYI908" s="2201"/>
      <c r="SYJ908" s="2201"/>
      <c r="SYK908" s="2201"/>
      <c r="SYL908" s="2201"/>
      <c r="SYM908" s="2201"/>
      <c r="SYN908" s="2201"/>
      <c r="SYO908" s="2201"/>
      <c r="SYP908" s="2201"/>
      <c r="SYQ908" s="2201"/>
      <c r="SYR908" s="2201"/>
      <c r="SYS908" s="2201"/>
      <c r="SYT908" s="2201"/>
      <c r="SYU908" s="2201"/>
      <c r="SYV908" s="2201"/>
      <c r="SYW908" s="2201"/>
      <c r="SYX908" s="2201"/>
      <c r="SYY908" s="2201"/>
      <c r="SYZ908" s="2201"/>
      <c r="SZA908" s="2201"/>
      <c r="SZB908" s="2201"/>
      <c r="SZC908" s="2201"/>
      <c r="SZD908" s="2201"/>
      <c r="SZE908" s="2201"/>
      <c r="SZF908" s="2201"/>
      <c r="SZG908" s="2201"/>
      <c r="SZH908" s="2201"/>
      <c r="SZI908" s="2201"/>
      <c r="SZJ908" s="2201"/>
      <c r="SZK908" s="2201"/>
      <c r="SZL908" s="2201"/>
      <c r="SZM908" s="2201"/>
      <c r="SZN908" s="2201"/>
      <c r="SZO908" s="2201"/>
      <c r="SZP908" s="2201"/>
      <c r="SZQ908" s="2201"/>
      <c r="SZR908" s="2201"/>
      <c r="SZS908" s="2201"/>
      <c r="SZT908" s="2201"/>
      <c r="SZU908" s="2201"/>
      <c r="SZV908" s="2201"/>
      <c r="SZW908" s="2201"/>
      <c r="SZX908" s="2201"/>
      <c r="SZY908" s="2201"/>
      <c r="SZZ908" s="2201"/>
      <c r="TAA908" s="2201"/>
      <c r="TAB908" s="2201"/>
      <c r="TAC908" s="2201"/>
      <c r="TAD908" s="2201"/>
      <c r="TAE908" s="2201"/>
      <c r="TAF908" s="2201"/>
      <c r="TAG908" s="2201"/>
      <c r="TAH908" s="2201"/>
      <c r="TAI908" s="2201"/>
      <c r="TAJ908" s="2201"/>
      <c r="TAK908" s="2201"/>
      <c r="TAL908" s="2201"/>
      <c r="TAM908" s="2201"/>
      <c r="TAN908" s="2201"/>
      <c r="TAO908" s="2201"/>
      <c r="TAP908" s="2201"/>
      <c r="TAQ908" s="2201"/>
      <c r="TAR908" s="2201"/>
      <c r="TAS908" s="2201"/>
      <c r="TAT908" s="2201"/>
      <c r="TAU908" s="2201"/>
      <c r="TAV908" s="2201"/>
      <c r="TAW908" s="2201"/>
      <c r="TAX908" s="2201"/>
      <c r="TAY908" s="2201"/>
      <c r="TBC908" s="2201"/>
      <c r="TBD908" s="2201"/>
      <c r="TBE908" s="2201"/>
      <c r="TBF908" s="2201"/>
      <c r="TBG908" s="2201"/>
      <c r="TBH908" s="2201"/>
      <c r="TBI908" s="2201"/>
      <c r="TBJ908" s="2201"/>
      <c r="TBK908" s="2201"/>
      <c r="TBL908" s="2201"/>
      <c r="TBM908" s="2201"/>
      <c r="TBN908" s="2201"/>
      <c r="TBO908" s="2201"/>
      <c r="TBP908" s="2201"/>
      <c r="TBQ908" s="2201"/>
      <c r="TBR908" s="2201"/>
      <c r="TBS908" s="2201"/>
      <c r="TBT908" s="2201"/>
      <c r="TBU908" s="2201"/>
      <c r="TBV908" s="2201"/>
      <c r="TBW908" s="2201"/>
      <c r="TBX908" s="2201"/>
      <c r="TBY908" s="2201"/>
      <c r="TBZ908" s="2201"/>
      <c r="TCA908" s="2201"/>
      <c r="TCB908" s="2201"/>
      <c r="TCC908" s="2201"/>
      <c r="TCD908" s="2201"/>
      <c r="TCE908" s="2201"/>
      <c r="TCF908" s="2201"/>
      <c r="TCG908" s="2201"/>
      <c r="TCH908" s="2201"/>
      <c r="TCI908" s="2201"/>
      <c r="TCJ908" s="2201"/>
      <c r="TCK908" s="2201"/>
      <c r="TCL908" s="2201"/>
      <c r="TCM908" s="2201"/>
      <c r="TCN908" s="2201"/>
      <c r="TCO908" s="2201"/>
      <c r="TCP908" s="2201"/>
      <c r="TCQ908" s="2201"/>
      <c r="TCR908" s="2201"/>
      <c r="TCS908" s="2201"/>
      <c r="TCT908" s="2201"/>
      <c r="TCU908" s="2201"/>
      <c r="TCV908" s="2201"/>
      <c r="TCW908" s="2201"/>
      <c r="TCX908" s="2201"/>
      <c r="TCY908" s="2201"/>
      <c r="TCZ908" s="2201"/>
      <c r="TDA908" s="2201"/>
      <c r="TDB908" s="2201"/>
      <c r="TDC908" s="2201"/>
      <c r="TDD908" s="2201"/>
      <c r="TDE908" s="2201"/>
      <c r="TDF908" s="2201"/>
      <c r="TDG908" s="2201"/>
      <c r="TDH908" s="2201"/>
      <c r="TDI908" s="2201"/>
      <c r="TDJ908" s="2201"/>
      <c r="TDK908" s="2201"/>
      <c r="TDL908" s="2201"/>
      <c r="TDM908" s="2201"/>
      <c r="TDN908" s="2201"/>
      <c r="TDO908" s="2201"/>
      <c r="TDP908" s="2201"/>
      <c r="TDQ908" s="2201"/>
      <c r="TDR908" s="2201"/>
      <c r="TDS908" s="2201"/>
      <c r="TDT908" s="2201"/>
      <c r="TDU908" s="2201"/>
      <c r="TDV908" s="2201"/>
      <c r="TDW908" s="2201"/>
      <c r="TDX908" s="2201"/>
      <c r="TDY908" s="2201"/>
      <c r="TDZ908" s="2201"/>
      <c r="TEA908" s="2201"/>
      <c r="TEB908" s="2201"/>
      <c r="TEC908" s="2201"/>
      <c r="TED908" s="2201"/>
      <c r="TEE908" s="2201"/>
      <c r="TEF908" s="2201"/>
      <c r="TEG908" s="2201"/>
      <c r="TEH908" s="2201"/>
      <c r="TEI908" s="2201"/>
      <c r="TEJ908" s="2201"/>
      <c r="TEK908" s="2201"/>
      <c r="TEL908" s="2201"/>
      <c r="TEM908" s="2201"/>
      <c r="TEN908" s="2201"/>
      <c r="TEO908" s="2201"/>
      <c r="TEP908" s="2201"/>
      <c r="TEQ908" s="2201"/>
      <c r="TER908" s="2201"/>
      <c r="TES908" s="2201"/>
      <c r="TET908" s="2201"/>
      <c r="TEU908" s="2201"/>
      <c r="TEV908" s="2201"/>
      <c r="TEW908" s="2201"/>
      <c r="TEX908" s="2201"/>
      <c r="TEY908" s="2201"/>
      <c r="TEZ908" s="2201"/>
      <c r="TFA908" s="2201"/>
      <c r="TFB908" s="2201"/>
      <c r="TFC908" s="2201"/>
      <c r="TFD908" s="2201"/>
      <c r="TFE908" s="2201"/>
      <c r="TFF908" s="2201"/>
      <c r="TFG908" s="2201"/>
      <c r="TFH908" s="2201"/>
      <c r="TFI908" s="2201"/>
      <c r="TFJ908" s="2201"/>
      <c r="TFK908" s="2201"/>
      <c r="TFL908" s="2201"/>
      <c r="TFM908" s="2201"/>
      <c r="TFN908" s="2201"/>
      <c r="TFO908" s="2201"/>
      <c r="TFP908" s="2201"/>
      <c r="TFQ908" s="2201"/>
      <c r="TFR908" s="2201"/>
      <c r="TFS908" s="2201"/>
      <c r="TFT908" s="2201"/>
      <c r="TFU908" s="2201"/>
      <c r="TFV908" s="2201"/>
      <c r="TFW908" s="2201"/>
      <c r="TFX908" s="2201"/>
      <c r="TFY908" s="2201"/>
      <c r="TFZ908" s="2201"/>
      <c r="TGA908" s="2201"/>
      <c r="TGB908" s="2201"/>
      <c r="TGC908" s="2201"/>
      <c r="TGD908" s="2201"/>
      <c r="TGE908" s="2201"/>
      <c r="TGF908" s="2201"/>
      <c r="TGG908" s="2201"/>
      <c r="TGH908" s="2201"/>
      <c r="TGI908" s="2201"/>
      <c r="TGJ908" s="2201"/>
      <c r="TGK908" s="2201"/>
      <c r="TGL908" s="2201"/>
      <c r="TGM908" s="2201"/>
      <c r="TGN908" s="2201"/>
      <c r="TGO908" s="2201"/>
      <c r="TGP908" s="2201"/>
      <c r="TGQ908" s="2201"/>
      <c r="TGR908" s="2201"/>
      <c r="TGS908" s="2201"/>
      <c r="TGT908" s="2201"/>
      <c r="TGU908" s="2201"/>
      <c r="TGV908" s="2201"/>
      <c r="TGW908" s="2201"/>
      <c r="TGX908" s="2201"/>
      <c r="TGY908" s="2201"/>
      <c r="TGZ908" s="2201"/>
      <c r="THA908" s="2201"/>
      <c r="THB908" s="2201"/>
      <c r="THC908" s="2201"/>
      <c r="THD908" s="2201"/>
      <c r="THE908" s="2201"/>
      <c r="THF908" s="2201"/>
      <c r="THG908" s="2201"/>
      <c r="THH908" s="2201"/>
      <c r="THI908" s="2201"/>
      <c r="THJ908" s="2201"/>
      <c r="THK908" s="2201"/>
      <c r="THL908" s="2201"/>
      <c r="THM908" s="2201"/>
      <c r="THN908" s="2201"/>
      <c r="THO908" s="2201"/>
      <c r="THP908" s="2201"/>
      <c r="THQ908" s="2201"/>
      <c r="THR908" s="2201"/>
      <c r="THS908" s="2201"/>
      <c r="THT908" s="2201"/>
      <c r="THU908" s="2201"/>
      <c r="THV908" s="2201"/>
      <c r="THW908" s="2201"/>
      <c r="THX908" s="2201"/>
      <c r="THY908" s="2201"/>
      <c r="THZ908" s="2201"/>
      <c r="TIA908" s="2201"/>
      <c r="TIB908" s="2201"/>
      <c r="TIC908" s="2201"/>
      <c r="TID908" s="2201"/>
      <c r="TIE908" s="2201"/>
      <c r="TIF908" s="2201"/>
      <c r="TIG908" s="2201"/>
      <c r="TIH908" s="2201"/>
      <c r="TII908" s="2201"/>
      <c r="TIJ908" s="2201"/>
      <c r="TIK908" s="2201"/>
      <c r="TIL908" s="2201"/>
      <c r="TIM908" s="2201"/>
      <c r="TIN908" s="2201"/>
      <c r="TIO908" s="2201"/>
      <c r="TIP908" s="2201"/>
      <c r="TIQ908" s="2201"/>
      <c r="TIR908" s="2201"/>
      <c r="TIS908" s="2201"/>
      <c r="TIT908" s="2201"/>
      <c r="TIU908" s="2201"/>
      <c r="TIV908" s="2201"/>
      <c r="TIW908" s="2201"/>
      <c r="TIX908" s="2201"/>
      <c r="TIY908" s="2201"/>
      <c r="TIZ908" s="2201"/>
      <c r="TJA908" s="2201"/>
      <c r="TJB908" s="2201"/>
      <c r="TJC908" s="2201"/>
      <c r="TJD908" s="2201"/>
      <c r="TJE908" s="2201"/>
      <c r="TJF908" s="2201"/>
      <c r="TJG908" s="2201"/>
      <c r="TJH908" s="2201"/>
      <c r="TJI908" s="2201"/>
      <c r="TJJ908" s="2201"/>
      <c r="TJK908" s="2201"/>
      <c r="TJL908" s="2201"/>
      <c r="TJM908" s="2201"/>
      <c r="TJN908" s="2201"/>
      <c r="TJO908" s="2201"/>
      <c r="TJP908" s="2201"/>
      <c r="TJQ908" s="2201"/>
      <c r="TJR908" s="2201"/>
      <c r="TJS908" s="2201"/>
      <c r="TJT908" s="2201"/>
      <c r="TJU908" s="2201"/>
      <c r="TJV908" s="2201"/>
      <c r="TJW908" s="2201"/>
      <c r="TJX908" s="2201"/>
      <c r="TJY908" s="2201"/>
      <c r="TJZ908" s="2201"/>
      <c r="TKA908" s="2201"/>
      <c r="TKB908" s="2201"/>
      <c r="TKC908" s="2201"/>
      <c r="TKD908" s="2201"/>
      <c r="TKE908" s="2201"/>
      <c r="TKF908" s="2201"/>
      <c r="TKG908" s="2201"/>
      <c r="TKH908" s="2201"/>
      <c r="TKI908" s="2201"/>
      <c r="TKJ908" s="2201"/>
      <c r="TKK908" s="2201"/>
      <c r="TKL908" s="2201"/>
      <c r="TKM908" s="2201"/>
      <c r="TKN908" s="2201"/>
      <c r="TKO908" s="2201"/>
      <c r="TKP908" s="2201"/>
      <c r="TKQ908" s="2201"/>
      <c r="TKR908" s="2201"/>
      <c r="TKS908" s="2201"/>
      <c r="TKT908" s="2201"/>
      <c r="TKU908" s="2201"/>
      <c r="TKY908" s="2201"/>
      <c r="TKZ908" s="2201"/>
      <c r="TLA908" s="2201"/>
      <c r="TLB908" s="2201"/>
      <c r="TLC908" s="2201"/>
      <c r="TLD908" s="2201"/>
      <c r="TLE908" s="2201"/>
      <c r="TLF908" s="2201"/>
      <c r="TLG908" s="2201"/>
      <c r="TLH908" s="2201"/>
      <c r="TLI908" s="2201"/>
      <c r="TLJ908" s="2201"/>
      <c r="TLK908" s="2201"/>
      <c r="TLL908" s="2201"/>
      <c r="TLM908" s="2201"/>
      <c r="TLN908" s="2201"/>
      <c r="TLO908" s="2201"/>
      <c r="TLP908" s="2201"/>
      <c r="TLQ908" s="2201"/>
      <c r="TLR908" s="2201"/>
      <c r="TLS908" s="2201"/>
      <c r="TLT908" s="2201"/>
      <c r="TLU908" s="2201"/>
      <c r="TLV908" s="2201"/>
      <c r="TLW908" s="2201"/>
      <c r="TLX908" s="2201"/>
      <c r="TLY908" s="2201"/>
      <c r="TLZ908" s="2201"/>
      <c r="TMA908" s="2201"/>
      <c r="TMB908" s="2201"/>
      <c r="TMC908" s="2201"/>
      <c r="TMD908" s="2201"/>
      <c r="TME908" s="2201"/>
      <c r="TMF908" s="2201"/>
      <c r="TMG908" s="2201"/>
      <c r="TMH908" s="2201"/>
      <c r="TMI908" s="2201"/>
      <c r="TMJ908" s="2201"/>
      <c r="TMK908" s="2201"/>
      <c r="TML908" s="2201"/>
      <c r="TMM908" s="2201"/>
      <c r="TMN908" s="2201"/>
      <c r="TMO908" s="2201"/>
      <c r="TMP908" s="2201"/>
      <c r="TMQ908" s="2201"/>
      <c r="TMR908" s="2201"/>
      <c r="TMS908" s="2201"/>
      <c r="TMT908" s="2201"/>
      <c r="TMU908" s="2201"/>
      <c r="TMV908" s="2201"/>
      <c r="TMW908" s="2201"/>
      <c r="TMX908" s="2201"/>
      <c r="TMY908" s="2201"/>
      <c r="TMZ908" s="2201"/>
      <c r="TNA908" s="2201"/>
      <c r="TNB908" s="2201"/>
      <c r="TNC908" s="2201"/>
      <c r="TND908" s="2201"/>
      <c r="TNE908" s="2201"/>
      <c r="TNF908" s="2201"/>
      <c r="TNG908" s="2201"/>
      <c r="TNH908" s="2201"/>
      <c r="TNI908" s="2201"/>
      <c r="TNJ908" s="2201"/>
      <c r="TNK908" s="2201"/>
      <c r="TNL908" s="2201"/>
      <c r="TNM908" s="2201"/>
      <c r="TNN908" s="2201"/>
      <c r="TNO908" s="2201"/>
      <c r="TNP908" s="2201"/>
      <c r="TNQ908" s="2201"/>
      <c r="TNR908" s="2201"/>
      <c r="TNS908" s="2201"/>
      <c r="TNT908" s="2201"/>
      <c r="TNU908" s="2201"/>
      <c r="TNV908" s="2201"/>
      <c r="TNW908" s="2201"/>
      <c r="TNX908" s="2201"/>
      <c r="TNY908" s="2201"/>
      <c r="TNZ908" s="2201"/>
      <c r="TOA908" s="2201"/>
      <c r="TOB908" s="2201"/>
      <c r="TOC908" s="2201"/>
      <c r="TOD908" s="2201"/>
      <c r="TOE908" s="2201"/>
      <c r="TOF908" s="2201"/>
      <c r="TOG908" s="2201"/>
      <c r="TOH908" s="2201"/>
      <c r="TOI908" s="2201"/>
      <c r="TOJ908" s="2201"/>
      <c r="TOK908" s="2201"/>
      <c r="TOL908" s="2201"/>
      <c r="TOM908" s="2201"/>
      <c r="TON908" s="2201"/>
      <c r="TOO908" s="2201"/>
      <c r="TOP908" s="2201"/>
      <c r="TOQ908" s="2201"/>
      <c r="TOR908" s="2201"/>
      <c r="TOS908" s="2201"/>
      <c r="TOT908" s="2201"/>
      <c r="TOU908" s="2201"/>
      <c r="TOV908" s="2201"/>
      <c r="TOW908" s="2201"/>
      <c r="TOX908" s="2201"/>
      <c r="TOY908" s="2201"/>
      <c r="TOZ908" s="2201"/>
      <c r="TPA908" s="2201"/>
      <c r="TPB908" s="2201"/>
      <c r="TPC908" s="2201"/>
      <c r="TPD908" s="2201"/>
      <c r="TPE908" s="2201"/>
      <c r="TPF908" s="2201"/>
      <c r="TPG908" s="2201"/>
      <c r="TPH908" s="2201"/>
      <c r="TPI908" s="2201"/>
      <c r="TPJ908" s="2201"/>
      <c r="TPK908" s="2201"/>
      <c r="TPL908" s="2201"/>
      <c r="TPM908" s="2201"/>
      <c r="TPN908" s="2201"/>
      <c r="TPO908" s="2201"/>
      <c r="TPP908" s="2201"/>
      <c r="TPQ908" s="2201"/>
      <c r="TPR908" s="2201"/>
      <c r="TPS908" s="2201"/>
      <c r="TPT908" s="2201"/>
      <c r="TPU908" s="2201"/>
      <c r="TPV908" s="2201"/>
      <c r="TPW908" s="2201"/>
      <c r="TPX908" s="2201"/>
      <c r="TPY908" s="2201"/>
      <c r="TPZ908" s="2201"/>
      <c r="TQA908" s="2201"/>
      <c r="TQB908" s="2201"/>
      <c r="TQC908" s="2201"/>
      <c r="TQD908" s="2201"/>
      <c r="TQE908" s="2201"/>
      <c r="TQF908" s="2201"/>
      <c r="TQG908" s="2201"/>
      <c r="TQH908" s="2201"/>
      <c r="TQI908" s="2201"/>
      <c r="TQJ908" s="2201"/>
      <c r="TQK908" s="2201"/>
      <c r="TQL908" s="2201"/>
      <c r="TQM908" s="2201"/>
      <c r="TQN908" s="2201"/>
      <c r="TQO908" s="2201"/>
      <c r="TQP908" s="2201"/>
      <c r="TQQ908" s="2201"/>
      <c r="TQR908" s="2201"/>
      <c r="TQS908" s="2201"/>
      <c r="TQT908" s="2201"/>
      <c r="TQU908" s="2201"/>
      <c r="TQV908" s="2201"/>
      <c r="TQW908" s="2201"/>
      <c r="TQX908" s="2201"/>
      <c r="TQY908" s="2201"/>
      <c r="TQZ908" s="2201"/>
      <c r="TRA908" s="2201"/>
      <c r="TRB908" s="2201"/>
      <c r="TRC908" s="2201"/>
      <c r="TRD908" s="2201"/>
      <c r="TRE908" s="2201"/>
      <c r="TRF908" s="2201"/>
      <c r="TRG908" s="2201"/>
      <c r="TRH908" s="2201"/>
      <c r="TRI908" s="2201"/>
      <c r="TRJ908" s="2201"/>
      <c r="TRK908" s="2201"/>
      <c r="TRL908" s="2201"/>
      <c r="TRM908" s="2201"/>
      <c r="TRN908" s="2201"/>
      <c r="TRO908" s="2201"/>
      <c r="TRP908" s="2201"/>
      <c r="TRQ908" s="2201"/>
      <c r="TRR908" s="2201"/>
      <c r="TRS908" s="2201"/>
      <c r="TRT908" s="2201"/>
      <c r="TRU908" s="2201"/>
      <c r="TRV908" s="2201"/>
      <c r="TRW908" s="2201"/>
      <c r="TRX908" s="2201"/>
      <c r="TRY908" s="2201"/>
      <c r="TRZ908" s="2201"/>
      <c r="TSA908" s="2201"/>
      <c r="TSB908" s="2201"/>
      <c r="TSC908" s="2201"/>
      <c r="TSD908" s="2201"/>
      <c r="TSE908" s="2201"/>
      <c r="TSF908" s="2201"/>
      <c r="TSG908" s="2201"/>
      <c r="TSH908" s="2201"/>
      <c r="TSI908" s="2201"/>
      <c r="TSJ908" s="2201"/>
      <c r="TSK908" s="2201"/>
      <c r="TSL908" s="2201"/>
      <c r="TSM908" s="2201"/>
      <c r="TSN908" s="2201"/>
      <c r="TSO908" s="2201"/>
      <c r="TSP908" s="2201"/>
      <c r="TSQ908" s="2201"/>
      <c r="TSR908" s="2201"/>
      <c r="TSS908" s="2201"/>
      <c r="TST908" s="2201"/>
      <c r="TSU908" s="2201"/>
      <c r="TSV908" s="2201"/>
      <c r="TSW908" s="2201"/>
      <c r="TSX908" s="2201"/>
      <c r="TSY908" s="2201"/>
      <c r="TSZ908" s="2201"/>
      <c r="TTA908" s="2201"/>
      <c r="TTB908" s="2201"/>
      <c r="TTC908" s="2201"/>
      <c r="TTD908" s="2201"/>
      <c r="TTE908" s="2201"/>
      <c r="TTF908" s="2201"/>
      <c r="TTG908" s="2201"/>
      <c r="TTH908" s="2201"/>
      <c r="TTI908" s="2201"/>
      <c r="TTJ908" s="2201"/>
      <c r="TTK908" s="2201"/>
      <c r="TTL908" s="2201"/>
      <c r="TTM908" s="2201"/>
      <c r="TTN908" s="2201"/>
      <c r="TTO908" s="2201"/>
      <c r="TTP908" s="2201"/>
      <c r="TTQ908" s="2201"/>
      <c r="TTR908" s="2201"/>
      <c r="TTS908" s="2201"/>
      <c r="TTT908" s="2201"/>
      <c r="TTU908" s="2201"/>
      <c r="TTV908" s="2201"/>
      <c r="TTW908" s="2201"/>
      <c r="TTX908" s="2201"/>
      <c r="TTY908" s="2201"/>
      <c r="TTZ908" s="2201"/>
      <c r="TUA908" s="2201"/>
      <c r="TUB908" s="2201"/>
      <c r="TUC908" s="2201"/>
      <c r="TUD908" s="2201"/>
      <c r="TUE908" s="2201"/>
      <c r="TUF908" s="2201"/>
      <c r="TUG908" s="2201"/>
      <c r="TUH908" s="2201"/>
      <c r="TUI908" s="2201"/>
      <c r="TUJ908" s="2201"/>
      <c r="TUK908" s="2201"/>
      <c r="TUL908" s="2201"/>
      <c r="TUM908" s="2201"/>
      <c r="TUN908" s="2201"/>
      <c r="TUO908" s="2201"/>
      <c r="TUP908" s="2201"/>
      <c r="TUQ908" s="2201"/>
      <c r="TUU908" s="2201"/>
      <c r="TUV908" s="2201"/>
      <c r="TUW908" s="2201"/>
      <c r="TUX908" s="2201"/>
      <c r="TUY908" s="2201"/>
      <c r="TUZ908" s="2201"/>
      <c r="TVA908" s="2201"/>
      <c r="TVB908" s="2201"/>
      <c r="TVC908" s="2201"/>
      <c r="TVD908" s="2201"/>
      <c r="TVE908" s="2201"/>
      <c r="TVF908" s="2201"/>
      <c r="TVG908" s="2201"/>
      <c r="TVH908" s="2201"/>
      <c r="TVI908" s="2201"/>
      <c r="TVJ908" s="2201"/>
      <c r="TVK908" s="2201"/>
      <c r="TVL908" s="2201"/>
      <c r="TVM908" s="2201"/>
      <c r="TVN908" s="2201"/>
      <c r="TVO908" s="2201"/>
      <c r="TVP908" s="2201"/>
      <c r="TVQ908" s="2201"/>
      <c r="TVR908" s="2201"/>
      <c r="TVS908" s="2201"/>
      <c r="TVT908" s="2201"/>
      <c r="TVU908" s="2201"/>
      <c r="TVV908" s="2201"/>
      <c r="TVW908" s="2201"/>
      <c r="TVX908" s="2201"/>
      <c r="TVY908" s="2201"/>
      <c r="TVZ908" s="2201"/>
      <c r="TWA908" s="2201"/>
      <c r="TWB908" s="2201"/>
      <c r="TWC908" s="2201"/>
      <c r="TWD908" s="2201"/>
      <c r="TWE908" s="2201"/>
      <c r="TWF908" s="2201"/>
      <c r="TWG908" s="2201"/>
      <c r="TWH908" s="2201"/>
      <c r="TWI908" s="2201"/>
      <c r="TWJ908" s="2201"/>
      <c r="TWK908" s="2201"/>
      <c r="TWL908" s="2201"/>
      <c r="TWM908" s="2201"/>
      <c r="TWN908" s="2201"/>
      <c r="TWO908" s="2201"/>
      <c r="TWP908" s="2201"/>
      <c r="TWQ908" s="2201"/>
      <c r="TWR908" s="2201"/>
      <c r="TWS908" s="2201"/>
      <c r="TWT908" s="2201"/>
      <c r="TWU908" s="2201"/>
      <c r="TWV908" s="2201"/>
      <c r="TWW908" s="2201"/>
      <c r="TWX908" s="2201"/>
      <c r="TWY908" s="2201"/>
      <c r="TWZ908" s="2201"/>
      <c r="TXA908" s="2201"/>
      <c r="TXB908" s="2201"/>
      <c r="TXC908" s="2201"/>
      <c r="TXD908" s="2201"/>
      <c r="TXE908" s="2201"/>
      <c r="TXF908" s="2201"/>
      <c r="TXG908" s="2201"/>
      <c r="TXH908" s="2201"/>
      <c r="TXI908" s="2201"/>
      <c r="TXJ908" s="2201"/>
      <c r="TXK908" s="2201"/>
      <c r="TXL908" s="2201"/>
      <c r="TXM908" s="2201"/>
      <c r="TXN908" s="2201"/>
      <c r="TXO908" s="2201"/>
      <c r="TXP908" s="2201"/>
      <c r="TXQ908" s="2201"/>
      <c r="TXR908" s="2201"/>
      <c r="TXS908" s="2201"/>
      <c r="TXT908" s="2201"/>
      <c r="TXU908" s="2201"/>
      <c r="TXV908" s="2201"/>
      <c r="TXW908" s="2201"/>
      <c r="TXX908" s="2201"/>
      <c r="TXY908" s="2201"/>
      <c r="TXZ908" s="2201"/>
      <c r="TYA908" s="2201"/>
      <c r="TYB908" s="2201"/>
      <c r="TYC908" s="2201"/>
      <c r="TYD908" s="2201"/>
      <c r="TYE908" s="2201"/>
      <c r="TYF908" s="2201"/>
      <c r="TYG908" s="2201"/>
      <c r="TYH908" s="2201"/>
      <c r="TYI908" s="2201"/>
      <c r="TYJ908" s="2201"/>
      <c r="TYK908" s="2201"/>
      <c r="TYL908" s="2201"/>
      <c r="TYM908" s="2201"/>
      <c r="TYN908" s="2201"/>
      <c r="TYO908" s="2201"/>
      <c r="TYP908" s="2201"/>
      <c r="TYQ908" s="2201"/>
      <c r="TYR908" s="2201"/>
      <c r="TYS908" s="2201"/>
      <c r="TYT908" s="2201"/>
      <c r="TYU908" s="2201"/>
      <c r="TYV908" s="2201"/>
      <c r="TYW908" s="2201"/>
      <c r="TYX908" s="2201"/>
      <c r="TYY908" s="2201"/>
      <c r="TYZ908" s="2201"/>
      <c r="TZA908" s="2201"/>
      <c r="TZB908" s="2201"/>
      <c r="TZC908" s="2201"/>
      <c r="TZD908" s="2201"/>
      <c r="TZE908" s="2201"/>
      <c r="TZF908" s="2201"/>
      <c r="TZG908" s="2201"/>
      <c r="TZH908" s="2201"/>
      <c r="TZI908" s="2201"/>
      <c r="TZJ908" s="2201"/>
      <c r="TZK908" s="2201"/>
      <c r="TZL908" s="2201"/>
      <c r="TZM908" s="2201"/>
      <c r="TZN908" s="2201"/>
      <c r="TZO908" s="2201"/>
      <c r="TZP908" s="2201"/>
      <c r="TZQ908" s="2201"/>
      <c r="TZR908" s="2201"/>
      <c r="TZS908" s="2201"/>
      <c r="TZT908" s="2201"/>
      <c r="TZU908" s="2201"/>
      <c r="TZV908" s="2201"/>
      <c r="TZW908" s="2201"/>
      <c r="TZX908" s="2201"/>
      <c r="TZY908" s="2201"/>
      <c r="TZZ908" s="2201"/>
      <c r="UAA908" s="2201"/>
      <c r="UAB908" s="2201"/>
      <c r="UAC908" s="2201"/>
      <c r="UAD908" s="2201"/>
      <c r="UAE908" s="2201"/>
      <c r="UAF908" s="2201"/>
      <c r="UAG908" s="2201"/>
      <c r="UAH908" s="2201"/>
      <c r="UAI908" s="2201"/>
      <c r="UAJ908" s="2201"/>
      <c r="UAK908" s="2201"/>
      <c r="UAL908" s="2201"/>
      <c r="UAM908" s="2201"/>
      <c r="UAN908" s="2201"/>
      <c r="UAO908" s="2201"/>
      <c r="UAP908" s="2201"/>
      <c r="UAQ908" s="2201"/>
      <c r="UAR908" s="2201"/>
      <c r="UAS908" s="2201"/>
      <c r="UAT908" s="2201"/>
      <c r="UAU908" s="2201"/>
      <c r="UAV908" s="2201"/>
      <c r="UAW908" s="2201"/>
      <c r="UAX908" s="2201"/>
      <c r="UAY908" s="2201"/>
      <c r="UAZ908" s="2201"/>
      <c r="UBA908" s="2201"/>
      <c r="UBB908" s="2201"/>
      <c r="UBC908" s="2201"/>
      <c r="UBD908" s="2201"/>
      <c r="UBE908" s="2201"/>
      <c r="UBF908" s="2201"/>
      <c r="UBG908" s="2201"/>
      <c r="UBH908" s="2201"/>
      <c r="UBI908" s="2201"/>
      <c r="UBJ908" s="2201"/>
      <c r="UBK908" s="2201"/>
      <c r="UBL908" s="2201"/>
      <c r="UBM908" s="2201"/>
      <c r="UBN908" s="2201"/>
      <c r="UBO908" s="2201"/>
      <c r="UBP908" s="2201"/>
      <c r="UBQ908" s="2201"/>
      <c r="UBR908" s="2201"/>
      <c r="UBS908" s="2201"/>
      <c r="UBT908" s="2201"/>
      <c r="UBU908" s="2201"/>
      <c r="UBV908" s="2201"/>
      <c r="UBW908" s="2201"/>
      <c r="UBX908" s="2201"/>
      <c r="UBY908" s="2201"/>
      <c r="UBZ908" s="2201"/>
      <c r="UCA908" s="2201"/>
      <c r="UCB908" s="2201"/>
      <c r="UCC908" s="2201"/>
      <c r="UCD908" s="2201"/>
      <c r="UCE908" s="2201"/>
      <c r="UCF908" s="2201"/>
      <c r="UCG908" s="2201"/>
      <c r="UCH908" s="2201"/>
      <c r="UCI908" s="2201"/>
      <c r="UCJ908" s="2201"/>
      <c r="UCK908" s="2201"/>
      <c r="UCL908" s="2201"/>
      <c r="UCM908" s="2201"/>
      <c r="UCN908" s="2201"/>
      <c r="UCO908" s="2201"/>
      <c r="UCP908" s="2201"/>
      <c r="UCQ908" s="2201"/>
      <c r="UCR908" s="2201"/>
      <c r="UCS908" s="2201"/>
      <c r="UCT908" s="2201"/>
      <c r="UCU908" s="2201"/>
      <c r="UCV908" s="2201"/>
      <c r="UCW908" s="2201"/>
      <c r="UCX908" s="2201"/>
      <c r="UCY908" s="2201"/>
      <c r="UCZ908" s="2201"/>
      <c r="UDA908" s="2201"/>
      <c r="UDB908" s="2201"/>
      <c r="UDC908" s="2201"/>
      <c r="UDD908" s="2201"/>
      <c r="UDE908" s="2201"/>
      <c r="UDF908" s="2201"/>
      <c r="UDG908" s="2201"/>
      <c r="UDH908" s="2201"/>
      <c r="UDI908" s="2201"/>
      <c r="UDJ908" s="2201"/>
      <c r="UDK908" s="2201"/>
      <c r="UDL908" s="2201"/>
      <c r="UDM908" s="2201"/>
      <c r="UDN908" s="2201"/>
      <c r="UDO908" s="2201"/>
      <c r="UDP908" s="2201"/>
      <c r="UDQ908" s="2201"/>
      <c r="UDR908" s="2201"/>
      <c r="UDS908" s="2201"/>
      <c r="UDT908" s="2201"/>
      <c r="UDU908" s="2201"/>
      <c r="UDV908" s="2201"/>
      <c r="UDW908" s="2201"/>
      <c r="UDX908" s="2201"/>
      <c r="UDY908" s="2201"/>
      <c r="UDZ908" s="2201"/>
      <c r="UEA908" s="2201"/>
      <c r="UEB908" s="2201"/>
      <c r="UEC908" s="2201"/>
      <c r="UED908" s="2201"/>
      <c r="UEE908" s="2201"/>
      <c r="UEF908" s="2201"/>
      <c r="UEG908" s="2201"/>
      <c r="UEH908" s="2201"/>
      <c r="UEI908" s="2201"/>
      <c r="UEJ908" s="2201"/>
      <c r="UEK908" s="2201"/>
      <c r="UEL908" s="2201"/>
      <c r="UEM908" s="2201"/>
      <c r="UEQ908" s="2201"/>
      <c r="UER908" s="2201"/>
      <c r="UES908" s="2201"/>
      <c r="UET908" s="2201"/>
      <c r="UEU908" s="2201"/>
      <c r="UEV908" s="2201"/>
      <c r="UEW908" s="2201"/>
      <c r="UEX908" s="2201"/>
      <c r="UEY908" s="2201"/>
      <c r="UEZ908" s="2201"/>
      <c r="UFA908" s="2201"/>
      <c r="UFB908" s="2201"/>
      <c r="UFC908" s="2201"/>
      <c r="UFD908" s="2201"/>
      <c r="UFE908" s="2201"/>
      <c r="UFF908" s="2201"/>
      <c r="UFG908" s="2201"/>
      <c r="UFH908" s="2201"/>
      <c r="UFI908" s="2201"/>
      <c r="UFJ908" s="2201"/>
      <c r="UFK908" s="2201"/>
      <c r="UFL908" s="2201"/>
      <c r="UFM908" s="2201"/>
      <c r="UFN908" s="2201"/>
      <c r="UFO908" s="2201"/>
      <c r="UFP908" s="2201"/>
      <c r="UFQ908" s="2201"/>
      <c r="UFR908" s="2201"/>
      <c r="UFS908" s="2201"/>
      <c r="UFT908" s="2201"/>
      <c r="UFU908" s="2201"/>
      <c r="UFV908" s="2201"/>
      <c r="UFW908" s="2201"/>
      <c r="UFX908" s="2201"/>
      <c r="UFY908" s="2201"/>
      <c r="UFZ908" s="2201"/>
      <c r="UGA908" s="2201"/>
      <c r="UGB908" s="2201"/>
      <c r="UGC908" s="2201"/>
      <c r="UGD908" s="2201"/>
      <c r="UGE908" s="2201"/>
      <c r="UGF908" s="2201"/>
      <c r="UGG908" s="2201"/>
      <c r="UGH908" s="2201"/>
      <c r="UGI908" s="2201"/>
      <c r="UGJ908" s="2201"/>
      <c r="UGK908" s="2201"/>
      <c r="UGL908" s="2201"/>
      <c r="UGM908" s="2201"/>
      <c r="UGN908" s="2201"/>
      <c r="UGO908" s="2201"/>
      <c r="UGP908" s="2201"/>
      <c r="UGQ908" s="2201"/>
      <c r="UGR908" s="2201"/>
      <c r="UGS908" s="2201"/>
      <c r="UGT908" s="2201"/>
      <c r="UGU908" s="2201"/>
      <c r="UGV908" s="2201"/>
      <c r="UGW908" s="2201"/>
      <c r="UGX908" s="2201"/>
      <c r="UGY908" s="2201"/>
      <c r="UGZ908" s="2201"/>
      <c r="UHA908" s="2201"/>
      <c r="UHB908" s="2201"/>
      <c r="UHC908" s="2201"/>
      <c r="UHD908" s="2201"/>
      <c r="UHE908" s="2201"/>
      <c r="UHF908" s="2201"/>
      <c r="UHG908" s="2201"/>
      <c r="UHH908" s="2201"/>
      <c r="UHI908" s="2201"/>
      <c r="UHJ908" s="2201"/>
      <c r="UHK908" s="2201"/>
      <c r="UHL908" s="2201"/>
      <c r="UHM908" s="2201"/>
      <c r="UHN908" s="2201"/>
      <c r="UHO908" s="2201"/>
      <c r="UHP908" s="2201"/>
      <c r="UHQ908" s="2201"/>
      <c r="UHR908" s="2201"/>
      <c r="UHS908" s="2201"/>
      <c r="UHT908" s="2201"/>
      <c r="UHU908" s="2201"/>
      <c r="UHV908" s="2201"/>
      <c r="UHW908" s="2201"/>
      <c r="UHX908" s="2201"/>
      <c r="UHY908" s="2201"/>
      <c r="UHZ908" s="2201"/>
      <c r="UIA908" s="2201"/>
      <c r="UIB908" s="2201"/>
      <c r="UIC908" s="2201"/>
      <c r="UID908" s="2201"/>
      <c r="UIE908" s="2201"/>
      <c r="UIF908" s="2201"/>
      <c r="UIG908" s="2201"/>
      <c r="UIH908" s="2201"/>
      <c r="UII908" s="2201"/>
      <c r="UIJ908" s="2201"/>
      <c r="UIK908" s="2201"/>
      <c r="UIL908" s="2201"/>
      <c r="UIM908" s="2201"/>
      <c r="UIN908" s="2201"/>
      <c r="UIO908" s="2201"/>
      <c r="UIP908" s="2201"/>
      <c r="UIQ908" s="2201"/>
      <c r="UIR908" s="2201"/>
      <c r="UIS908" s="2201"/>
      <c r="UIT908" s="2201"/>
      <c r="UIU908" s="2201"/>
      <c r="UIV908" s="2201"/>
      <c r="UIW908" s="2201"/>
      <c r="UIX908" s="2201"/>
      <c r="UIY908" s="2201"/>
      <c r="UIZ908" s="2201"/>
      <c r="UJA908" s="2201"/>
      <c r="UJB908" s="2201"/>
      <c r="UJC908" s="2201"/>
      <c r="UJD908" s="2201"/>
      <c r="UJE908" s="2201"/>
      <c r="UJF908" s="2201"/>
      <c r="UJG908" s="2201"/>
      <c r="UJH908" s="2201"/>
      <c r="UJI908" s="2201"/>
      <c r="UJJ908" s="2201"/>
      <c r="UJK908" s="2201"/>
      <c r="UJL908" s="2201"/>
      <c r="UJM908" s="2201"/>
      <c r="UJN908" s="2201"/>
      <c r="UJO908" s="2201"/>
      <c r="UJP908" s="2201"/>
      <c r="UJQ908" s="2201"/>
      <c r="UJR908" s="2201"/>
      <c r="UJS908" s="2201"/>
      <c r="UJT908" s="2201"/>
      <c r="UJU908" s="2201"/>
      <c r="UJV908" s="2201"/>
      <c r="UJW908" s="2201"/>
      <c r="UJX908" s="2201"/>
      <c r="UJY908" s="2201"/>
      <c r="UJZ908" s="2201"/>
      <c r="UKA908" s="2201"/>
      <c r="UKB908" s="2201"/>
      <c r="UKC908" s="2201"/>
      <c r="UKD908" s="2201"/>
      <c r="UKE908" s="2201"/>
      <c r="UKF908" s="2201"/>
      <c r="UKG908" s="2201"/>
      <c r="UKH908" s="2201"/>
      <c r="UKI908" s="2201"/>
      <c r="UKJ908" s="2201"/>
      <c r="UKK908" s="2201"/>
      <c r="UKL908" s="2201"/>
      <c r="UKM908" s="2201"/>
      <c r="UKN908" s="2201"/>
      <c r="UKO908" s="2201"/>
      <c r="UKP908" s="2201"/>
      <c r="UKQ908" s="2201"/>
      <c r="UKR908" s="2201"/>
      <c r="UKS908" s="2201"/>
      <c r="UKT908" s="2201"/>
      <c r="UKU908" s="2201"/>
      <c r="UKV908" s="2201"/>
      <c r="UKW908" s="2201"/>
      <c r="UKX908" s="2201"/>
      <c r="UKY908" s="2201"/>
      <c r="UKZ908" s="2201"/>
      <c r="ULA908" s="2201"/>
      <c r="ULB908" s="2201"/>
      <c r="ULC908" s="2201"/>
      <c r="ULD908" s="2201"/>
      <c r="ULE908" s="2201"/>
      <c r="ULF908" s="2201"/>
      <c r="ULG908" s="2201"/>
      <c r="ULH908" s="2201"/>
      <c r="ULI908" s="2201"/>
      <c r="ULJ908" s="2201"/>
      <c r="ULK908" s="2201"/>
      <c r="ULL908" s="2201"/>
      <c r="ULM908" s="2201"/>
      <c r="ULN908" s="2201"/>
      <c r="ULO908" s="2201"/>
      <c r="ULP908" s="2201"/>
      <c r="ULQ908" s="2201"/>
      <c r="ULR908" s="2201"/>
      <c r="ULS908" s="2201"/>
      <c r="ULT908" s="2201"/>
      <c r="ULU908" s="2201"/>
      <c r="ULV908" s="2201"/>
      <c r="ULW908" s="2201"/>
      <c r="ULX908" s="2201"/>
      <c r="ULY908" s="2201"/>
      <c r="ULZ908" s="2201"/>
      <c r="UMA908" s="2201"/>
      <c r="UMB908" s="2201"/>
      <c r="UMC908" s="2201"/>
      <c r="UMD908" s="2201"/>
      <c r="UME908" s="2201"/>
      <c r="UMF908" s="2201"/>
      <c r="UMG908" s="2201"/>
      <c r="UMH908" s="2201"/>
      <c r="UMI908" s="2201"/>
      <c r="UMJ908" s="2201"/>
      <c r="UMK908" s="2201"/>
      <c r="UML908" s="2201"/>
      <c r="UMM908" s="2201"/>
      <c r="UMN908" s="2201"/>
      <c r="UMO908" s="2201"/>
      <c r="UMP908" s="2201"/>
      <c r="UMQ908" s="2201"/>
      <c r="UMR908" s="2201"/>
      <c r="UMS908" s="2201"/>
      <c r="UMT908" s="2201"/>
      <c r="UMU908" s="2201"/>
      <c r="UMV908" s="2201"/>
      <c r="UMW908" s="2201"/>
      <c r="UMX908" s="2201"/>
      <c r="UMY908" s="2201"/>
      <c r="UMZ908" s="2201"/>
      <c r="UNA908" s="2201"/>
      <c r="UNB908" s="2201"/>
      <c r="UNC908" s="2201"/>
      <c r="UND908" s="2201"/>
      <c r="UNE908" s="2201"/>
      <c r="UNF908" s="2201"/>
      <c r="UNG908" s="2201"/>
      <c r="UNH908" s="2201"/>
      <c r="UNI908" s="2201"/>
      <c r="UNJ908" s="2201"/>
      <c r="UNK908" s="2201"/>
      <c r="UNL908" s="2201"/>
      <c r="UNM908" s="2201"/>
      <c r="UNN908" s="2201"/>
      <c r="UNO908" s="2201"/>
      <c r="UNP908" s="2201"/>
      <c r="UNQ908" s="2201"/>
      <c r="UNR908" s="2201"/>
      <c r="UNS908" s="2201"/>
      <c r="UNT908" s="2201"/>
      <c r="UNU908" s="2201"/>
      <c r="UNV908" s="2201"/>
      <c r="UNW908" s="2201"/>
      <c r="UNX908" s="2201"/>
      <c r="UNY908" s="2201"/>
      <c r="UNZ908" s="2201"/>
      <c r="UOA908" s="2201"/>
      <c r="UOB908" s="2201"/>
      <c r="UOC908" s="2201"/>
      <c r="UOD908" s="2201"/>
      <c r="UOE908" s="2201"/>
      <c r="UOF908" s="2201"/>
      <c r="UOG908" s="2201"/>
      <c r="UOH908" s="2201"/>
      <c r="UOI908" s="2201"/>
      <c r="UOM908" s="2201"/>
      <c r="UON908" s="2201"/>
      <c r="UOO908" s="2201"/>
      <c r="UOP908" s="2201"/>
      <c r="UOQ908" s="2201"/>
      <c r="UOR908" s="2201"/>
      <c r="UOS908" s="2201"/>
      <c r="UOT908" s="2201"/>
      <c r="UOU908" s="2201"/>
      <c r="UOV908" s="2201"/>
      <c r="UOW908" s="2201"/>
      <c r="UOX908" s="2201"/>
      <c r="UOY908" s="2201"/>
      <c r="UOZ908" s="2201"/>
      <c r="UPA908" s="2201"/>
      <c r="UPB908" s="2201"/>
      <c r="UPC908" s="2201"/>
      <c r="UPD908" s="2201"/>
      <c r="UPE908" s="2201"/>
      <c r="UPF908" s="2201"/>
      <c r="UPG908" s="2201"/>
      <c r="UPH908" s="2201"/>
      <c r="UPI908" s="2201"/>
      <c r="UPJ908" s="2201"/>
      <c r="UPK908" s="2201"/>
      <c r="UPL908" s="2201"/>
      <c r="UPM908" s="2201"/>
      <c r="UPN908" s="2201"/>
      <c r="UPO908" s="2201"/>
      <c r="UPP908" s="2201"/>
      <c r="UPQ908" s="2201"/>
      <c r="UPR908" s="2201"/>
      <c r="UPS908" s="2201"/>
      <c r="UPT908" s="2201"/>
      <c r="UPU908" s="2201"/>
      <c r="UPV908" s="2201"/>
      <c r="UPW908" s="2201"/>
      <c r="UPX908" s="2201"/>
      <c r="UPY908" s="2201"/>
      <c r="UPZ908" s="2201"/>
      <c r="UQA908" s="2201"/>
      <c r="UQB908" s="2201"/>
      <c r="UQC908" s="2201"/>
      <c r="UQD908" s="2201"/>
      <c r="UQE908" s="2201"/>
      <c r="UQF908" s="2201"/>
      <c r="UQG908" s="2201"/>
      <c r="UQH908" s="2201"/>
      <c r="UQI908" s="2201"/>
      <c r="UQJ908" s="2201"/>
      <c r="UQK908" s="2201"/>
      <c r="UQL908" s="2201"/>
      <c r="UQM908" s="2201"/>
      <c r="UQN908" s="2201"/>
      <c r="UQO908" s="2201"/>
      <c r="UQP908" s="2201"/>
      <c r="UQQ908" s="2201"/>
      <c r="UQR908" s="2201"/>
      <c r="UQS908" s="2201"/>
      <c r="UQT908" s="2201"/>
      <c r="UQU908" s="2201"/>
      <c r="UQV908" s="2201"/>
      <c r="UQW908" s="2201"/>
      <c r="UQX908" s="2201"/>
      <c r="UQY908" s="2201"/>
      <c r="UQZ908" s="2201"/>
      <c r="URA908" s="2201"/>
      <c r="URB908" s="2201"/>
      <c r="URC908" s="2201"/>
      <c r="URD908" s="2201"/>
      <c r="URE908" s="2201"/>
      <c r="URF908" s="2201"/>
      <c r="URG908" s="2201"/>
      <c r="URH908" s="2201"/>
      <c r="URI908" s="2201"/>
      <c r="URJ908" s="2201"/>
      <c r="URK908" s="2201"/>
      <c r="URL908" s="2201"/>
      <c r="URM908" s="2201"/>
      <c r="URN908" s="2201"/>
      <c r="URO908" s="2201"/>
      <c r="URP908" s="2201"/>
      <c r="URQ908" s="2201"/>
      <c r="URR908" s="2201"/>
      <c r="URS908" s="2201"/>
      <c r="URT908" s="2201"/>
      <c r="URU908" s="2201"/>
      <c r="URV908" s="2201"/>
      <c r="URW908" s="2201"/>
      <c r="URX908" s="2201"/>
      <c r="URY908" s="2201"/>
      <c r="URZ908" s="2201"/>
      <c r="USA908" s="2201"/>
      <c r="USB908" s="2201"/>
      <c r="USC908" s="2201"/>
      <c r="USD908" s="2201"/>
      <c r="USE908" s="2201"/>
      <c r="USF908" s="2201"/>
      <c r="USG908" s="2201"/>
      <c r="USH908" s="2201"/>
      <c r="USI908" s="2201"/>
      <c r="USJ908" s="2201"/>
      <c r="USK908" s="2201"/>
      <c r="USL908" s="2201"/>
      <c r="USM908" s="2201"/>
      <c r="USN908" s="2201"/>
      <c r="USO908" s="2201"/>
      <c r="USP908" s="2201"/>
      <c r="USQ908" s="2201"/>
      <c r="USR908" s="2201"/>
      <c r="USS908" s="2201"/>
      <c r="UST908" s="2201"/>
      <c r="USU908" s="2201"/>
      <c r="USV908" s="2201"/>
      <c r="USW908" s="2201"/>
      <c r="USX908" s="2201"/>
      <c r="USY908" s="2201"/>
      <c r="USZ908" s="2201"/>
      <c r="UTA908" s="2201"/>
      <c r="UTB908" s="2201"/>
      <c r="UTC908" s="2201"/>
      <c r="UTD908" s="2201"/>
      <c r="UTE908" s="2201"/>
      <c r="UTF908" s="2201"/>
      <c r="UTG908" s="2201"/>
      <c r="UTH908" s="2201"/>
      <c r="UTI908" s="2201"/>
      <c r="UTJ908" s="2201"/>
      <c r="UTK908" s="2201"/>
      <c r="UTL908" s="2201"/>
      <c r="UTM908" s="2201"/>
      <c r="UTN908" s="2201"/>
      <c r="UTO908" s="2201"/>
      <c r="UTP908" s="2201"/>
      <c r="UTQ908" s="2201"/>
      <c r="UTR908" s="2201"/>
      <c r="UTS908" s="2201"/>
      <c r="UTT908" s="2201"/>
      <c r="UTU908" s="2201"/>
      <c r="UTV908" s="2201"/>
      <c r="UTW908" s="2201"/>
      <c r="UTX908" s="2201"/>
      <c r="UTY908" s="2201"/>
      <c r="UTZ908" s="2201"/>
      <c r="UUA908" s="2201"/>
      <c r="UUB908" s="2201"/>
      <c r="UUC908" s="2201"/>
      <c r="UUD908" s="2201"/>
      <c r="UUE908" s="2201"/>
      <c r="UUF908" s="2201"/>
      <c r="UUG908" s="2201"/>
      <c r="UUH908" s="2201"/>
      <c r="UUI908" s="2201"/>
      <c r="UUJ908" s="2201"/>
      <c r="UUK908" s="2201"/>
      <c r="UUL908" s="2201"/>
      <c r="UUM908" s="2201"/>
      <c r="UUN908" s="2201"/>
      <c r="UUO908" s="2201"/>
      <c r="UUP908" s="2201"/>
      <c r="UUQ908" s="2201"/>
      <c r="UUR908" s="2201"/>
      <c r="UUS908" s="2201"/>
      <c r="UUT908" s="2201"/>
      <c r="UUU908" s="2201"/>
      <c r="UUV908" s="2201"/>
      <c r="UUW908" s="2201"/>
      <c r="UUX908" s="2201"/>
      <c r="UUY908" s="2201"/>
      <c r="UUZ908" s="2201"/>
      <c r="UVA908" s="2201"/>
      <c r="UVB908" s="2201"/>
      <c r="UVC908" s="2201"/>
      <c r="UVD908" s="2201"/>
      <c r="UVE908" s="2201"/>
      <c r="UVF908" s="2201"/>
      <c r="UVG908" s="2201"/>
      <c r="UVH908" s="2201"/>
      <c r="UVI908" s="2201"/>
      <c r="UVJ908" s="2201"/>
      <c r="UVK908" s="2201"/>
      <c r="UVL908" s="2201"/>
      <c r="UVM908" s="2201"/>
      <c r="UVN908" s="2201"/>
      <c r="UVO908" s="2201"/>
      <c r="UVP908" s="2201"/>
      <c r="UVQ908" s="2201"/>
      <c r="UVR908" s="2201"/>
      <c r="UVS908" s="2201"/>
      <c r="UVT908" s="2201"/>
      <c r="UVU908" s="2201"/>
      <c r="UVV908" s="2201"/>
      <c r="UVW908" s="2201"/>
      <c r="UVX908" s="2201"/>
      <c r="UVY908" s="2201"/>
      <c r="UVZ908" s="2201"/>
      <c r="UWA908" s="2201"/>
      <c r="UWB908" s="2201"/>
      <c r="UWC908" s="2201"/>
      <c r="UWD908" s="2201"/>
      <c r="UWE908" s="2201"/>
      <c r="UWF908" s="2201"/>
      <c r="UWG908" s="2201"/>
      <c r="UWH908" s="2201"/>
      <c r="UWI908" s="2201"/>
      <c r="UWJ908" s="2201"/>
      <c r="UWK908" s="2201"/>
      <c r="UWL908" s="2201"/>
      <c r="UWM908" s="2201"/>
      <c r="UWN908" s="2201"/>
      <c r="UWO908" s="2201"/>
      <c r="UWP908" s="2201"/>
      <c r="UWQ908" s="2201"/>
      <c r="UWR908" s="2201"/>
      <c r="UWS908" s="2201"/>
      <c r="UWT908" s="2201"/>
      <c r="UWU908" s="2201"/>
      <c r="UWV908" s="2201"/>
      <c r="UWW908" s="2201"/>
      <c r="UWX908" s="2201"/>
      <c r="UWY908" s="2201"/>
      <c r="UWZ908" s="2201"/>
      <c r="UXA908" s="2201"/>
      <c r="UXB908" s="2201"/>
      <c r="UXC908" s="2201"/>
      <c r="UXD908" s="2201"/>
      <c r="UXE908" s="2201"/>
      <c r="UXF908" s="2201"/>
      <c r="UXG908" s="2201"/>
      <c r="UXH908" s="2201"/>
      <c r="UXI908" s="2201"/>
      <c r="UXJ908" s="2201"/>
      <c r="UXK908" s="2201"/>
      <c r="UXL908" s="2201"/>
      <c r="UXM908" s="2201"/>
      <c r="UXN908" s="2201"/>
      <c r="UXO908" s="2201"/>
      <c r="UXP908" s="2201"/>
      <c r="UXQ908" s="2201"/>
      <c r="UXR908" s="2201"/>
      <c r="UXS908" s="2201"/>
      <c r="UXT908" s="2201"/>
      <c r="UXU908" s="2201"/>
      <c r="UXV908" s="2201"/>
      <c r="UXW908" s="2201"/>
      <c r="UXX908" s="2201"/>
      <c r="UXY908" s="2201"/>
      <c r="UXZ908" s="2201"/>
      <c r="UYA908" s="2201"/>
      <c r="UYB908" s="2201"/>
      <c r="UYC908" s="2201"/>
      <c r="UYD908" s="2201"/>
      <c r="UYE908" s="2201"/>
      <c r="UYI908" s="2201"/>
      <c r="UYJ908" s="2201"/>
      <c r="UYK908" s="2201"/>
      <c r="UYL908" s="2201"/>
      <c r="UYM908" s="2201"/>
      <c r="UYN908" s="2201"/>
      <c r="UYO908" s="2201"/>
      <c r="UYP908" s="2201"/>
      <c r="UYQ908" s="2201"/>
      <c r="UYR908" s="2201"/>
      <c r="UYS908" s="2201"/>
      <c r="UYT908" s="2201"/>
      <c r="UYU908" s="2201"/>
      <c r="UYV908" s="2201"/>
      <c r="UYW908" s="2201"/>
      <c r="UYX908" s="2201"/>
      <c r="UYY908" s="2201"/>
      <c r="UYZ908" s="2201"/>
      <c r="UZA908" s="2201"/>
      <c r="UZB908" s="2201"/>
      <c r="UZC908" s="2201"/>
      <c r="UZD908" s="2201"/>
      <c r="UZE908" s="2201"/>
      <c r="UZF908" s="2201"/>
      <c r="UZG908" s="2201"/>
      <c r="UZH908" s="2201"/>
      <c r="UZI908" s="2201"/>
      <c r="UZJ908" s="2201"/>
      <c r="UZK908" s="2201"/>
      <c r="UZL908" s="2201"/>
      <c r="UZM908" s="2201"/>
      <c r="UZN908" s="2201"/>
      <c r="UZO908" s="2201"/>
      <c r="UZP908" s="2201"/>
      <c r="UZQ908" s="2201"/>
      <c r="UZR908" s="2201"/>
      <c r="UZS908" s="2201"/>
      <c r="UZT908" s="2201"/>
      <c r="UZU908" s="2201"/>
      <c r="UZV908" s="2201"/>
      <c r="UZW908" s="2201"/>
      <c r="UZX908" s="2201"/>
      <c r="UZY908" s="2201"/>
      <c r="UZZ908" s="2201"/>
      <c r="VAA908" s="2201"/>
      <c r="VAB908" s="2201"/>
      <c r="VAC908" s="2201"/>
      <c r="VAD908" s="2201"/>
      <c r="VAE908" s="2201"/>
      <c r="VAF908" s="2201"/>
      <c r="VAG908" s="2201"/>
      <c r="VAH908" s="2201"/>
      <c r="VAI908" s="2201"/>
      <c r="VAJ908" s="2201"/>
      <c r="VAK908" s="2201"/>
      <c r="VAL908" s="2201"/>
      <c r="VAM908" s="2201"/>
      <c r="VAN908" s="2201"/>
      <c r="VAO908" s="2201"/>
      <c r="VAP908" s="2201"/>
      <c r="VAQ908" s="2201"/>
      <c r="VAR908" s="2201"/>
      <c r="VAS908" s="2201"/>
      <c r="VAT908" s="2201"/>
      <c r="VAU908" s="2201"/>
      <c r="VAV908" s="2201"/>
      <c r="VAW908" s="2201"/>
      <c r="VAX908" s="2201"/>
      <c r="VAY908" s="2201"/>
      <c r="VAZ908" s="2201"/>
      <c r="VBA908" s="2201"/>
      <c r="VBB908" s="2201"/>
      <c r="VBC908" s="2201"/>
      <c r="VBD908" s="2201"/>
      <c r="VBE908" s="2201"/>
      <c r="VBF908" s="2201"/>
      <c r="VBG908" s="2201"/>
      <c r="VBH908" s="2201"/>
      <c r="VBI908" s="2201"/>
      <c r="VBJ908" s="2201"/>
      <c r="VBK908" s="2201"/>
      <c r="VBL908" s="2201"/>
      <c r="VBM908" s="2201"/>
      <c r="VBN908" s="2201"/>
      <c r="VBO908" s="2201"/>
      <c r="VBP908" s="2201"/>
      <c r="VBQ908" s="2201"/>
      <c r="VBR908" s="2201"/>
      <c r="VBS908" s="2201"/>
      <c r="VBT908" s="2201"/>
      <c r="VBU908" s="2201"/>
      <c r="VBV908" s="2201"/>
      <c r="VBW908" s="2201"/>
      <c r="VBX908" s="2201"/>
      <c r="VBY908" s="2201"/>
      <c r="VBZ908" s="2201"/>
      <c r="VCA908" s="2201"/>
      <c r="VCB908" s="2201"/>
      <c r="VCC908" s="2201"/>
      <c r="VCD908" s="2201"/>
      <c r="VCE908" s="2201"/>
      <c r="VCF908" s="2201"/>
      <c r="VCG908" s="2201"/>
      <c r="VCH908" s="2201"/>
      <c r="VCI908" s="2201"/>
      <c r="VCJ908" s="2201"/>
      <c r="VCK908" s="2201"/>
      <c r="VCL908" s="2201"/>
      <c r="VCM908" s="2201"/>
      <c r="VCN908" s="2201"/>
      <c r="VCO908" s="2201"/>
      <c r="VCP908" s="2201"/>
      <c r="VCQ908" s="2201"/>
      <c r="VCR908" s="2201"/>
      <c r="VCS908" s="2201"/>
      <c r="VCT908" s="2201"/>
      <c r="VCU908" s="2201"/>
      <c r="VCV908" s="2201"/>
      <c r="VCW908" s="2201"/>
      <c r="VCX908" s="2201"/>
      <c r="VCY908" s="2201"/>
      <c r="VCZ908" s="2201"/>
      <c r="VDA908" s="2201"/>
      <c r="VDB908" s="2201"/>
      <c r="VDC908" s="2201"/>
      <c r="VDD908" s="2201"/>
      <c r="VDE908" s="2201"/>
      <c r="VDF908" s="2201"/>
      <c r="VDG908" s="2201"/>
      <c r="VDH908" s="2201"/>
      <c r="VDI908" s="2201"/>
      <c r="VDJ908" s="2201"/>
      <c r="VDK908" s="2201"/>
      <c r="VDL908" s="2201"/>
      <c r="VDM908" s="2201"/>
      <c r="VDN908" s="2201"/>
      <c r="VDO908" s="2201"/>
      <c r="VDP908" s="2201"/>
      <c r="VDQ908" s="2201"/>
      <c r="VDR908" s="2201"/>
      <c r="VDS908" s="2201"/>
      <c r="VDT908" s="2201"/>
      <c r="VDU908" s="2201"/>
      <c r="VDV908" s="2201"/>
      <c r="VDW908" s="2201"/>
      <c r="VDX908" s="2201"/>
      <c r="VDY908" s="2201"/>
      <c r="VDZ908" s="2201"/>
      <c r="VEA908" s="2201"/>
      <c r="VEB908" s="2201"/>
      <c r="VEC908" s="2201"/>
      <c r="VED908" s="2201"/>
      <c r="VEE908" s="2201"/>
      <c r="VEF908" s="2201"/>
      <c r="VEG908" s="2201"/>
      <c r="VEH908" s="2201"/>
      <c r="VEI908" s="2201"/>
      <c r="VEJ908" s="2201"/>
      <c r="VEK908" s="2201"/>
      <c r="VEL908" s="2201"/>
      <c r="VEM908" s="2201"/>
      <c r="VEN908" s="2201"/>
      <c r="VEO908" s="2201"/>
      <c r="VEP908" s="2201"/>
      <c r="VEQ908" s="2201"/>
      <c r="VER908" s="2201"/>
      <c r="VES908" s="2201"/>
      <c r="VET908" s="2201"/>
      <c r="VEU908" s="2201"/>
      <c r="VEV908" s="2201"/>
      <c r="VEW908" s="2201"/>
      <c r="VEX908" s="2201"/>
      <c r="VEY908" s="2201"/>
      <c r="VEZ908" s="2201"/>
      <c r="VFA908" s="2201"/>
      <c r="VFB908" s="2201"/>
      <c r="VFC908" s="2201"/>
      <c r="VFD908" s="2201"/>
      <c r="VFE908" s="2201"/>
      <c r="VFF908" s="2201"/>
      <c r="VFG908" s="2201"/>
      <c r="VFH908" s="2201"/>
      <c r="VFI908" s="2201"/>
      <c r="VFJ908" s="2201"/>
      <c r="VFK908" s="2201"/>
      <c r="VFL908" s="2201"/>
      <c r="VFM908" s="2201"/>
      <c r="VFN908" s="2201"/>
      <c r="VFO908" s="2201"/>
      <c r="VFP908" s="2201"/>
      <c r="VFQ908" s="2201"/>
      <c r="VFR908" s="2201"/>
      <c r="VFS908" s="2201"/>
      <c r="VFT908" s="2201"/>
      <c r="VFU908" s="2201"/>
      <c r="VFV908" s="2201"/>
      <c r="VFW908" s="2201"/>
      <c r="VFX908" s="2201"/>
      <c r="VFY908" s="2201"/>
      <c r="VFZ908" s="2201"/>
      <c r="VGA908" s="2201"/>
      <c r="VGB908" s="2201"/>
      <c r="VGC908" s="2201"/>
      <c r="VGD908" s="2201"/>
      <c r="VGE908" s="2201"/>
      <c r="VGF908" s="2201"/>
      <c r="VGG908" s="2201"/>
      <c r="VGH908" s="2201"/>
      <c r="VGI908" s="2201"/>
      <c r="VGJ908" s="2201"/>
      <c r="VGK908" s="2201"/>
      <c r="VGL908" s="2201"/>
      <c r="VGM908" s="2201"/>
      <c r="VGN908" s="2201"/>
      <c r="VGO908" s="2201"/>
      <c r="VGP908" s="2201"/>
      <c r="VGQ908" s="2201"/>
      <c r="VGR908" s="2201"/>
      <c r="VGS908" s="2201"/>
      <c r="VGT908" s="2201"/>
      <c r="VGU908" s="2201"/>
      <c r="VGV908" s="2201"/>
      <c r="VGW908" s="2201"/>
      <c r="VGX908" s="2201"/>
      <c r="VGY908" s="2201"/>
      <c r="VGZ908" s="2201"/>
      <c r="VHA908" s="2201"/>
      <c r="VHB908" s="2201"/>
      <c r="VHC908" s="2201"/>
      <c r="VHD908" s="2201"/>
      <c r="VHE908" s="2201"/>
      <c r="VHF908" s="2201"/>
      <c r="VHG908" s="2201"/>
      <c r="VHH908" s="2201"/>
      <c r="VHI908" s="2201"/>
      <c r="VHJ908" s="2201"/>
      <c r="VHK908" s="2201"/>
      <c r="VHL908" s="2201"/>
      <c r="VHM908" s="2201"/>
      <c r="VHN908" s="2201"/>
      <c r="VHO908" s="2201"/>
      <c r="VHP908" s="2201"/>
      <c r="VHQ908" s="2201"/>
      <c r="VHR908" s="2201"/>
      <c r="VHS908" s="2201"/>
      <c r="VHT908" s="2201"/>
      <c r="VHU908" s="2201"/>
      <c r="VHV908" s="2201"/>
      <c r="VHW908" s="2201"/>
      <c r="VHX908" s="2201"/>
      <c r="VHY908" s="2201"/>
      <c r="VHZ908" s="2201"/>
      <c r="VIA908" s="2201"/>
      <c r="VIE908" s="2201"/>
      <c r="VIF908" s="2201"/>
      <c r="VIG908" s="2201"/>
      <c r="VIH908" s="2201"/>
      <c r="VII908" s="2201"/>
      <c r="VIJ908" s="2201"/>
      <c r="VIK908" s="2201"/>
      <c r="VIL908" s="2201"/>
      <c r="VIM908" s="2201"/>
      <c r="VIN908" s="2201"/>
      <c r="VIO908" s="2201"/>
      <c r="VIP908" s="2201"/>
      <c r="VIQ908" s="2201"/>
      <c r="VIR908" s="2201"/>
      <c r="VIS908" s="2201"/>
      <c r="VIT908" s="2201"/>
      <c r="VIU908" s="2201"/>
      <c r="VIV908" s="2201"/>
      <c r="VIW908" s="2201"/>
      <c r="VIX908" s="2201"/>
      <c r="VIY908" s="2201"/>
      <c r="VIZ908" s="2201"/>
      <c r="VJA908" s="2201"/>
      <c r="VJB908" s="2201"/>
      <c r="VJC908" s="2201"/>
      <c r="VJD908" s="2201"/>
      <c r="VJE908" s="2201"/>
      <c r="VJF908" s="2201"/>
      <c r="VJG908" s="2201"/>
      <c r="VJH908" s="2201"/>
      <c r="VJI908" s="2201"/>
      <c r="VJJ908" s="2201"/>
      <c r="VJK908" s="2201"/>
      <c r="VJL908" s="2201"/>
      <c r="VJM908" s="2201"/>
      <c r="VJN908" s="2201"/>
      <c r="VJO908" s="2201"/>
      <c r="VJP908" s="2201"/>
      <c r="VJQ908" s="2201"/>
      <c r="VJR908" s="2201"/>
      <c r="VJS908" s="2201"/>
      <c r="VJT908" s="2201"/>
      <c r="VJU908" s="2201"/>
      <c r="VJV908" s="2201"/>
      <c r="VJW908" s="2201"/>
      <c r="VJX908" s="2201"/>
      <c r="VJY908" s="2201"/>
      <c r="VJZ908" s="2201"/>
      <c r="VKA908" s="2201"/>
      <c r="VKB908" s="2201"/>
      <c r="VKC908" s="2201"/>
      <c r="VKD908" s="2201"/>
      <c r="VKE908" s="2201"/>
      <c r="VKF908" s="2201"/>
      <c r="VKG908" s="2201"/>
      <c r="VKH908" s="2201"/>
      <c r="VKI908" s="2201"/>
      <c r="VKJ908" s="2201"/>
      <c r="VKK908" s="2201"/>
      <c r="VKL908" s="2201"/>
      <c r="VKM908" s="2201"/>
      <c r="VKN908" s="2201"/>
      <c r="VKO908" s="2201"/>
      <c r="VKP908" s="2201"/>
      <c r="VKQ908" s="2201"/>
      <c r="VKR908" s="2201"/>
      <c r="VKS908" s="2201"/>
      <c r="VKT908" s="2201"/>
      <c r="VKU908" s="2201"/>
      <c r="VKV908" s="2201"/>
      <c r="VKW908" s="2201"/>
      <c r="VKX908" s="2201"/>
      <c r="VKY908" s="2201"/>
      <c r="VKZ908" s="2201"/>
      <c r="VLA908" s="2201"/>
      <c r="VLB908" s="2201"/>
      <c r="VLC908" s="2201"/>
      <c r="VLD908" s="2201"/>
      <c r="VLE908" s="2201"/>
      <c r="VLF908" s="2201"/>
      <c r="VLG908" s="2201"/>
      <c r="VLH908" s="2201"/>
      <c r="VLI908" s="2201"/>
      <c r="VLJ908" s="2201"/>
      <c r="VLK908" s="2201"/>
      <c r="VLL908" s="2201"/>
      <c r="VLM908" s="2201"/>
      <c r="VLN908" s="2201"/>
      <c r="VLO908" s="2201"/>
      <c r="VLP908" s="2201"/>
      <c r="VLQ908" s="2201"/>
      <c r="VLR908" s="2201"/>
      <c r="VLS908" s="2201"/>
      <c r="VLT908" s="2201"/>
      <c r="VLU908" s="2201"/>
      <c r="VLV908" s="2201"/>
      <c r="VLW908" s="2201"/>
      <c r="VLX908" s="2201"/>
      <c r="VLY908" s="2201"/>
      <c r="VLZ908" s="2201"/>
      <c r="VMA908" s="2201"/>
      <c r="VMB908" s="2201"/>
      <c r="VMC908" s="2201"/>
      <c r="VMD908" s="2201"/>
      <c r="VME908" s="2201"/>
      <c r="VMF908" s="2201"/>
      <c r="VMG908" s="2201"/>
      <c r="VMH908" s="2201"/>
      <c r="VMI908" s="2201"/>
      <c r="VMJ908" s="2201"/>
      <c r="VMK908" s="2201"/>
      <c r="VML908" s="2201"/>
      <c r="VMM908" s="2201"/>
      <c r="VMN908" s="2201"/>
      <c r="VMO908" s="2201"/>
      <c r="VMP908" s="2201"/>
      <c r="VMQ908" s="2201"/>
      <c r="VMR908" s="2201"/>
      <c r="VMS908" s="2201"/>
      <c r="VMT908" s="2201"/>
      <c r="VMU908" s="2201"/>
      <c r="VMV908" s="2201"/>
      <c r="VMW908" s="2201"/>
      <c r="VMX908" s="2201"/>
      <c r="VMY908" s="2201"/>
      <c r="VMZ908" s="2201"/>
      <c r="VNA908" s="2201"/>
      <c r="VNB908" s="2201"/>
      <c r="VNC908" s="2201"/>
      <c r="VND908" s="2201"/>
      <c r="VNE908" s="2201"/>
      <c r="VNF908" s="2201"/>
      <c r="VNG908" s="2201"/>
      <c r="VNH908" s="2201"/>
      <c r="VNI908" s="2201"/>
      <c r="VNJ908" s="2201"/>
      <c r="VNK908" s="2201"/>
      <c r="VNL908" s="2201"/>
      <c r="VNM908" s="2201"/>
      <c r="VNN908" s="2201"/>
      <c r="VNO908" s="2201"/>
      <c r="VNP908" s="2201"/>
      <c r="VNQ908" s="2201"/>
      <c r="VNR908" s="2201"/>
      <c r="VNS908" s="2201"/>
      <c r="VNT908" s="2201"/>
      <c r="VNU908" s="2201"/>
      <c r="VNV908" s="2201"/>
      <c r="VNW908" s="2201"/>
      <c r="VNX908" s="2201"/>
      <c r="VNY908" s="2201"/>
      <c r="VNZ908" s="2201"/>
      <c r="VOA908" s="2201"/>
      <c r="VOB908" s="2201"/>
      <c r="VOC908" s="2201"/>
      <c r="VOD908" s="2201"/>
      <c r="VOE908" s="2201"/>
      <c r="VOF908" s="2201"/>
      <c r="VOG908" s="2201"/>
      <c r="VOH908" s="2201"/>
      <c r="VOI908" s="2201"/>
      <c r="VOJ908" s="2201"/>
      <c r="VOK908" s="2201"/>
      <c r="VOL908" s="2201"/>
      <c r="VOM908" s="2201"/>
      <c r="VON908" s="2201"/>
      <c r="VOO908" s="2201"/>
      <c r="VOP908" s="2201"/>
      <c r="VOQ908" s="2201"/>
      <c r="VOR908" s="2201"/>
      <c r="VOS908" s="2201"/>
      <c r="VOT908" s="2201"/>
      <c r="VOU908" s="2201"/>
      <c r="VOV908" s="2201"/>
      <c r="VOW908" s="2201"/>
      <c r="VOX908" s="2201"/>
      <c r="VOY908" s="2201"/>
      <c r="VOZ908" s="2201"/>
      <c r="VPA908" s="2201"/>
      <c r="VPB908" s="2201"/>
      <c r="VPC908" s="2201"/>
      <c r="VPD908" s="2201"/>
      <c r="VPE908" s="2201"/>
      <c r="VPF908" s="2201"/>
      <c r="VPG908" s="2201"/>
      <c r="VPH908" s="2201"/>
      <c r="VPI908" s="2201"/>
      <c r="VPJ908" s="2201"/>
      <c r="VPK908" s="2201"/>
      <c r="VPL908" s="2201"/>
      <c r="VPM908" s="2201"/>
      <c r="VPN908" s="2201"/>
      <c r="VPO908" s="2201"/>
      <c r="VPP908" s="2201"/>
      <c r="VPQ908" s="2201"/>
      <c r="VPR908" s="2201"/>
      <c r="VPS908" s="2201"/>
      <c r="VPT908" s="2201"/>
      <c r="VPU908" s="2201"/>
      <c r="VPV908" s="2201"/>
      <c r="VPW908" s="2201"/>
      <c r="VPX908" s="2201"/>
      <c r="VPY908" s="2201"/>
      <c r="VPZ908" s="2201"/>
      <c r="VQA908" s="2201"/>
      <c r="VQB908" s="2201"/>
      <c r="VQC908" s="2201"/>
      <c r="VQD908" s="2201"/>
      <c r="VQE908" s="2201"/>
      <c r="VQF908" s="2201"/>
      <c r="VQG908" s="2201"/>
      <c r="VQH908" s="2201"/>
      <c r="VQI908" s="2201"/>
      <c r="VQJ908" s="2201"/>
      <c r="VQK908" s="2201"/>
      <c r="VQL908" s="2201"/>
      <c r="VQM908" s="2201"/>
      <c r="VQN908" s="2201"/>
      <c r="VQO908" s="2201"/>
      <c r="VQP908" s="2201"/>
      <c r="VQQ908" s="2201"/>
      <c r="VQR908" s="2201"/>
      <c r="VQS908" s="2201"/>
      <c r="VQT908" s="2201"/>
      <c r="VQU908" s="2201"/>
      <c r="VQV908" s="2201"/>
      <c r="VQW908" s="2201"/>
      <c r="VQX908" s="2201"/>
      <c r="VQY908" s="2201"/>
      <c r="VQZ908" s="2201"/>
      <c r="VRA908" s="2201"/>
      <c r="VRB908" s="2201"/>
      <c r="VRC908" s="2201"/>
      <c r="VRD908" s="2201"/>
      <c r="VRE908" s="2201"/>
      <c r="VRF908" s="2201"/>
      <c r="VRG908" s="2201"/>
      <c r="VRH908" s="2201"/>
      <c r="VRI908" s="2201"/>
      <c r="VRJ908" s="2201"/>
      <c r="VRK908" s="2201"/>
      <c r="VRL908" s="2201"/>
      <c r="VRM908" s="2201"/>
      <c r="VRN908" s="2201"/>
      <c r="VRO908" s="2201"/>
      <c r="VRP908" s="2201"/>
      <c r="VRQ908" s="2201"/>
      <c r="VRR908" s="2201"/>
      <c r="VRS908" s="2201"/>
      <c r="VRT908" s="2201"/>
      <c r="VRU908" s="2201"/>
      <c r="VRV908" s="2201"/>
      <c r="VRW908" s="2201"/>
      <c r="VSA908" s="2201"/>
      <c r="VSB908" s="2201"/>
      <c r="VSC908" s="2201"/>
      <c r="VSD908" s="2201"/>
      <c r="VSE908" s="2201"/>
      <c r="VSF908" s="2201"/>
      <c r="VSG908" s="2201"/>
      <c r="VSH908" s="2201"/>
      <c r="VSI908" s="2201"/>
      <c r="VSJ908" s="2201"/>
      <c r="VSK908" s="2201"/>
      <c r="VSL908" s="2201"/>
      <c r="VSM908" s="2201"/>
      <c r="VSN908" s="2201"/>
      <c r="VSO908" s="2201"/>
      <c r="VSP908" s="2201"/>
      <c r="VSQ908" s="2201"/>
      <c r="VSR908" s="2201"/>
      <c r="VSS908" s="2201"/>
      <c r="VST908" s="2201"/>
      <c r="VSU908" s="2201"/>
      <c r="VSV908" s="2201"/>
      <c r="VSW908" s="2201"/>
      <c r="VSX908" s="2201"/>
      <c r="VSY908" s="2201"/>
      <c r="VSZ908" s="2201"/>
      <c r="VTA908" s="2201"/>
      <c r="VTB908" s="2201"/>
      <c r="VTC908" s="2201"/>
      <c r="VTD908" s="2201"/>
      <c r="VTE908" s="2201"/>
      <c r="VTF908" s="2201"/>
      <c r="VTG908" s="2201"/>
      <c r="VTH908" s="2201"/>
      <c r="VTI908" s="2201"/>
      <c r="VTJ908" s="2201"/>
      <c r="VTK908" s="2201"/>
      <c r="VTL908" s="2201"/>
      <c r="VTM908" s="2201"/>
      <c r="VTN908" s="2201"/>
      <c r="VTO908" s="2201"/>
      <c r="VTP908" s="2201"/>
      <c r="VTQ908" s="2201"/>
      <c r="VTR908" s="2201"/>
      <c r="VTS908" s="2201"/>
      <c r="VTT908" s="2201"/>
      <c r="VTU908" s="2201"/>
      <c r="VTV908" s="2201"/>
      <c r="VTW908" s="2201"/>
      <c r="VTX908" s="2201"/>
      <c r="VTY908" s="2201"/>
      <c r="VTZ908" s="2201"/>
      <c r="VUA908" s="2201"/>
      <c r="VUB908" s="2201"/>
      <c r="VUC908" s="2201"/>
      <c r="VUD908" s="2201"/>
      <c r="VUE908" s="2201"/>
      <c r="VUF908" s="2201"/>
      <c r="VUG908" s="2201"/>
      <c r="VUH908" s="2201"/>
      <c r="VUI908" s="2201"/>
      <c r="VUJ908" s="2201"/>
      <c r="VUK908" s="2201"/>
      <c r="VUL908" s="2201"/>
      <c r="VUM908" s="2201"/>
      <c r="VUN908" s="2201"/>
      <c r="VUO908" s="2201"/>
      <c r="VUP908" s="2201"/>
      <c r="VUQ908" s="2201"/>
      <c r="VUR908" s="2201"/>
      <c r="VUS908" s="2201"/>
      <c r="VUT908" s="2201"/>
      <c r="VUU908" s="2201"/>
      <c r="VUV908" s="2201"/>
      <c r="VUW908" s="2201"/>
      <c r="VUX908" s="2201"/>
      <c r="VUY908" s="2201"/>
      <c r="VUZ908" s="2201"/>
      <c r="VVA908" s="2201"/>
      <c r="VVB908" s="2201"/>
      <c r="VVC908" s="2201"/>
      <c r="VVD908" s="2201"/>
      <c r="VVE908" s="2201"/>
      <c r="VVF908" s="2201"/>
      <c r="VVG908" s="2201"/>
      <c r="VVH908" s="2201"/>
      <c r="VVI908" s="2201"/>
      <c r="VVJ908" s="2201"/>
      <c r="VVK908" s="2201"/>
      <c r="VVL908" s="2201"/>
      <c r="VVM908" s="2201"/>
      <c r="VVN908" s="2201"/>
      <c r="VVO908" s="2201"/>
      <c r="VVP908" s="2201"/>
      <c r="VVQ908" s="2201"/>
      <c r="VVR908" s="2201"/>
      <c r="VVS908" s="2201"/>
      <c r="VVT908" s="2201"/>
      <c r="VVU908" s="2201"/>
      <c r="VVV908" s="2201"/>
      <c r="VVW908" s="2201"/>
      <c r="VVX908" s="2201"/>
      <c r="VVY908" s="2201"/>
      <c r="VVZ908" s="2201"/>
      <c r="VWA908" s="2201"/>
      <c r="VWB908" s="2201"/>
      <c r="VWC908" s="2201"/>
      <c r="VWD908" s="2201"/>
      <c r="VWE908" s="2201"/>
      <c r="VWF908" s="2201"/>
      <c r="VWG908" s="2201"/>
      <c r="VWH908" s="2201"/>
      <c r="VWI908" s="2201"/>
      <c r="VWJ908" s="2201"/>
      <c r="VWK908" s="2201"/>
      <c r="VWL908" s="2201"/>
      <c r="VWM908" s="2201"/>
      <c r="VWN908" s="2201"/>
      <c r="VWO908" s="2201"/>
      <c r="VWP908" s="2201"/>
      <c r="VWQ908" s="2201"/>
      <c r="VWR908" s="2201"/>
      <c r="VWS908" s="2201"/>
      <c r="VWT908" s="2201"/>
      <c r="VWU908" s="2201"/>
      <c r="VWV908" s="2201"/>
      <c r="VWW908" s="2201"/>
      <c r="VWX908" s="2201"/>
      <c r="VWY908" s="2201"/>
      <c r="VWZ908" s="2201"/>
      <c r="VXA908" s="2201"/>
      <c r="VXB908" s="2201"/>
      <c r="VXC908" s="2201"/>
      <c r="VXD908" s="2201"/>
      <c r="VXE908" s="2201"/>
      <c r="VXF908" s="2201"/>
      <c r="VXG908" s="2201"/>
      <c r="VXH908" s="2201"/>
      <c r="VXI908" s="2201"/>
      <c r="VXJ908" s="2201"/>
      <c r="VXK908" s="2201"/>
      <c r="VXL908" s="2201"/>
      <c r="VXM908" s="2201"/>
      <c r="VXN908" s="2201"/>
      <c r="VXO908" s="2201"/>
      <c r="VXP908" s="2201"/>
      <c r="VXQ908" s="2201"/>
      <c r="VXR908" s="2201"/>
      <c r="VXS908" s="2201"/>
      <c r="VXT908" s="2201"/>
      <c r="VXU908" s="2201"/>
      <c r="VXV908" s="2201"/>
      <c r="VXW908" s="2201"/>
      <c r="VXX908" s="2201"/>
      <c r="VXY908" s="2201"/>
      <c r="VXZ908" s="2201"/>
      <c r="VYA908" s="2201"/>
      <c r="VYB908" s="2201"/>
      <c r="VYC908" s="2201"/>
      <c r="VYD908" s="2201"/>
      <c r="VYE908" s="2201"/>
      <c r="VYF908" s="2201"/>
      <c r="VYG908" s="2201"/>
      <c r="VYH908" s="2201"/>
      <c r="VYI908" s="2201"/>
      <c r="VYJ908" s="2201"/>
      <c r="VYK908" s="2201"/>
      <c r="VYL908" s="2201"/>
      <c r="VYM908" s="2201"/>
      <c r="VYN908" s="2201"/>
      <c r="VYO908" s="2201"/>
      <c r="VYP908" s="2201"/>
      <c r="VYQ908" s="2201"/>
      <c r="VYR908" s="2201"/>
      <c r="VYS908" s="2201"/>
      <c r="VYT908" s="2201"/>
      <c r="VYU908" s="2201"/>
      <c r="VYV908" s="2201"/>
      <c r="VYW908" s="2201"/>
      <c r="VYX908" s="2201"/>
      <c r="VYY908" s="2201"/>
      <c r="VYZ908" s="2201"/>
      <c r="VZA908" s="2201"/>
      <c r="VZB908" s="2201"/>
      <c r="VZC908" s="2201"/>
      <c r="VZD908" s="2201"/>
      <c r="VZE908" s="2201"/>
      <c r="VZF908" s="2201"/>
      <c r="VZG908" s="2201"/>
      <c r="VZH908" s="2201"/>
      <c r="VZI908" s="2201"/>
      <c r="VZJ908" s="2201"/>
      <c r="VZK908" s="2201"/>
      <c r="VZL908" s="2201"/>
      <c r="VZM908" s="2201"/>
      <c r="VZN908" s="2201"/>
      <c r="VZO908" s="2201"/>
      <c r="VZP908" s="2201"/>
      <c r="VZQ908" s="2201"/>
      <c r="VZR908" s="2201"/>
      <c r="VZS908" s="2201"/>
      <c r="VZT908" s="2201"/>
      <c r="VZU908" s="2201"/>
      <c r="VZV908" s="2201"/>
      <c r="VZW908" s="2201"/>
      <c r="VZX908" s="2201"/>
      <c r="VZY908" s="2201"/>
      <c r="VZZ908" s="2201"/>
      <c r="WAA908" s="2201"/>
      <c r="WAB908" s="2201"/>
      <c r="WAC908" s="2201"/>
      <c r="WAD908" s="2201"/>
      <c r="WAE908" s="2201"/>
      <c r="WAF908" s="2201"/>
      <c r="WAG908" s="2201"/>
      <c r="WAH908" s="2201"/>
      <c r="WAI908" s="2201"/>
      <c r="WAJ908" s="2201"/>
      <c r="WAK908" s="2201"/>
      <c r="WAL908" s="2201"/>
      <c r="WAM908" s="2201"/>
      <c r="WAN908" s="2201"/>
      <c r="WAO908" s="2201"/>
      <c r="WAP908" s="2201"/>
      <c r="WAQ908" s="2201"/>
      <c r="WAR908" s="2201"/>
      <c r="WAS908" s="2201"/>
      <c r="WAT908" s="2201"/>
      <c r="WAU908" s="2201"/>
      <c r="WAV908" s="2201"/>
      <c r="WAW908" s="2201"/>
      <c r="WAX908" s="2201"/>
      <c r="WAY908" s="2201"/>
      <c r="WAZ908" s="2201"/>
      <c r="WBA908" s="2201"/>
      <c r="WBB908" s="2201"/>
      <c r="WBC908" s="2201"/>
      <c r="WBD908" s="2201"/>
      <c r="WBE908" s="2201"/>
      <c r="WBF908" s="2201"/>
      <c r="WBG908" s="2201"/>
      <c r="WBH908" s="2201"/>
      <c r="WBI908" s="2201"/>
      <c r="WBJ908" s="2201"/>
      <c r="WBK908" s="2201"/>
      <c r="WBL908" s="2201"/>
      <c r="WBM908" s="2201"/>
      <c r="WBN908" s="2201"/>
      <c r="WBO908" s="2201"/>
      <c r="WBP908" s="2201"/>
      <c r="WBQ908" s="2201"/>
      <c r="WBR908" s="2201"/>
      <c r="WBS908" s="2201"/>
      <c r="WBW908" s="2201"/>
      <c r="WBX908" s="2201"/>
      <c r="WBY908" s="2201"/>
      <c r="WBZ908" s="2201"/>
      <c r="WCA908" s="2201"/>
      <c r="WCB908" s="2201"/>
      <c r="WCC908" s="2201"/>
      <c r="WCD908" s="2201"/>
      <c r="WCE908" s="2201"/>
      <c r="WCF908" s="2201"/>
      <c r="WCG908" s="2201"/>
      <c r="WCH908" s="2201"/>
      <c r="WCI908" s="2201"/>
      <c r="WCJ908" s="2201"/>
      <c r="WCK908" s="2201"/>
      <c r="WCL908" s="2201"/>
      <c r="WCM908" s="2201"/>
      <c r="WCN908" s="2201"/>
      <c r="WCO908" s="2201"/>
      <c r="WCP908" s="2201"/>
      <c r="WCQ908" s="2201"/>
      <c r="WCR908" s="2201"/>
      <c r="WCS908" s="2201"/>
      <c r="WCT908" s="2201"/>
      <c r="WCU908" s="2201"/>
      <c r="WCV908" s="2201"/>
      <c r="WCW908" s="2201"/>
      <c r="WCX908" s="2201"/>
      <c r="WCY908" s="2201"/>
      <c r="WCZ908" s="2201"/>
      <c r="WDA908" s="2201"/>
      <c r="WDB908" s="2201"/>
      <c r="WDC908" s="2201"/>
      <c r="WDD908" s="2201"/>
      <c r="WDE908" s="2201"/>
      <c r="WDF908" s="2201"/>
      <c r="WDG908" s="2201"/>
      <c r="WDH908" s="2201"/>
      <c r="WDI908" s="2201"/>
      <c r="WDJ908" s="2201"/>
      <c r="WDK908" s="2201"/>
      <c r="WDL908" s="2201"/>
      <c r="WDM908" s="2201"/>
      <c r="WDN908" s="2201"/>
      <c r="WDO908" s="2201"/>
      <c r="WDP908" s="2201"/>
      <c r="WDQ908" s="2201"/>
      <c r="WDR908" s="2201"/>
      <c r="WDS908" s="2201"/>
      <c r="WDT908" s="2201"/>
      <c r="WDU908" s="2201"/>
      <c r="WDV908" s="2201"/>
      <c r="WDW908" s="2201"/>
      <c r="WDX908" s="2201"/>
      <c r="WDY908" s="2201"/>
      <c r="WDZ908" s="2201"/>
      <c r="WEA908" s="2201"/>
      <c r="WEB908" s="2201"/>
      <c r="WEC908" s="2201"/>
      <c r="WED908" s="2201"/>
      <c r="WEE908" s="2201"/>
      <c r="WEF908" s="2201"/>
      <c r="WEG908" s="2201"/>
      <c r="WEH908" s="2201"/>
      <c r="WEI908" s="2201"/>
      <c r="WEJ908" s="2201"/>
      <c r="WEK908" s="2201"/>
      <c r="WEL908" s="2201"/>
      <c r="WEM908" s="2201"/>
      <c r="WEN908" s="2201"/>
      <c r="WEO908" s="2201"/>
      <c r="WEP908" s="2201"/>
      <c r="WEQ908" s="2201"/>
      <c r="WER908" s="2201"/>
      <c r="WES908" s="2201"/>
      <c r="WET908" s="2201"/>
      <c r="WEU908" s="2201"/>
      <c r="WEV908" s="2201"/>
      <c r="WEW908" s="2201"/>
      <c r="WEX908" s="2201"/>
      <c r="WEY908" s="2201"/>
      <c r="WEZ908" s="2201"/>
      <c r="WFA908" s="2201"/>
      <c r="WFB908" s="2201"/>
      <c r="WFC908" s="2201"/>
      <c r="WFD908" s="2201"/>
      <c r="WFE908" s="2201"/>
      <c r="WFF908" s="2201"/>
      <c r="WFG908" s="2201"/>
      <c r="WFH908" s="2201"/>
      <c r="WFI908" s="2201"/>
      <c r="WFJ908" s="2201"/>
      <c r="WFK908" s="2201"/>
      <c r="WFL908" s="2201"/>
      <c r="WFM908" s="2201"/>
      <c r="WFN908" s="2201"/>
      <c r="WFO908" s="2201"/>
      <c r="WFP908" s="2201"/>
      <c r="WFQ908" s="2201"/>
      <c r="WFR908" s="2201"/>
      <c r="WFS908" s="2201"/>
      <c r="WFT908" s="2201"/>
      <c r="WFU908" s="2201"/>
      <c r="WFV908" s="2201"/>
      <c r="WFW908" s="2201"/>
      <c r="WFX908" s="2201"/>
      <c r="WFY908" s="2201"/>
      <c r="WFZ908" s="2201"/>
      <c r="WGA908" s="2201"/>
      <c r="WGB908" s="2201"/>
      <c r="WGC908" s="2201"/>
      <c r="WGD908" s="2201"/>
      <c r="WGE908" s="2201"/>
      <c r="WGF908" s="2201"/>
      <c r="WGG908" s="2201"/>
      <c r="WGH908" s="2201"/>
      <c r="WGI908" s="2201"/>
      <c r="WGJ908" s="2201"/>
      <c r="WGK908" s="2201"/>
      <c r="WGL908" s="2201"/>
      <c r="WGM908" s="2201"/>
      <c r="WGN908" s="2201"/>
      <c r="WGO908" s="2201"/>
      <c r="WGP908" s="2201"/>
      <c r="WGQ908" s="2201"/>
      <c r="WGR908" s="2201"/>
      <c r="WGS908" s="2201"/>
      <c r="WGT908" s="2201"/>
      <c r="WGU908" s="2201"/>
      <c r="WGV908" s="2201"/>
      <c r="WGW908" s="2201"/>
      <c r="WGX908" s="2201"/>
      <c r="WGY908" s="2201"/>
      <c r="WGZ908" s="2201"/>
      <c r="WHA908" s="2201"/>
      <c r="WHB908" s="2201"/>
      <c r="WHC908" s="2201"/>
      <c r="WHD908" s="2201"/>
      <c r="WHE908" s="2201"/>
      <c r="WHF908" s="2201"/>
      <c r="WHG908" s="2201"/>
      <c r="WHH908" s="2201"/>
      <c r="WHI908" s="2201"/>
      <c r="WHJ908" s="2201"/>
      <c r="WHK908" s="2201"/>
      <c r="WHL908" s="2201"/>
      <c r="WHM908" s="2201"/>
      <c r="WHN908" s="2201"/>
      <c r="WHO908" s="2201"/>
      <c r="WHP908" s="2201"/>
      <c r="WHQ908" s="2201"/>
      <c r="WHR908" s="2201"/>
      <c r="WHS908" s="2201"/>
      <c r="WHT908" s="2201"/>
      <c r="WHU908" s="2201"/>
      <c r="WHV908" s="2201"/>
      <c r="WHW908" s="2201"/>
      <c r="WHX908" s="2201"/>
      <c r="WHY908" s="2201"/>
      <c r="WHZ908" s="2201"/>
      <c r="WIA908" s="2201"/>
      <c r="WIB908" s="2201"/>
      <c r="WIC908" s="2201"/>
      <c r="WID908" s="2201"/>
      <c r="WIE908" s="2201"/>
      <c r="WIF908" s="2201"/>
      <c r="WIG908" s="2201"/>
      <c r="WIH908" s="2201"/>
      <c r="WII908" s="2201"/>
      <c r="WIJ908" s="2201"/>
      <c r="WIK908" s="2201"/>
      <c r="WIL908" s="2201"/>
      <c r="WIM908" s="2201"/>
      <c r="WIN908" s="2201"/>
      <c r="WIO908" s="2201"/>
      <c r="WIP908" s="2201"/>
      <c r="WIQ908" s="2201"/>
      <c r="WIR908" s="2201"/>
      <c r="WIS908" s="2201"/>
      <c r="WIT908" s="2201"/>
      <c r="WIU908" s="2201"/>
      <c r="WIV908" s="2201"/>
      <c r="WIW908" s="2201"/>
      <c r="WIX908" s="2201"/>
      <c r="WIY908" s="2201"/>
      <c r="WIZ908" s="2201"/>
      <c r="WJA908" s="2201"/>
      <c r="WJB908" s="2201"/>
      <c r="WJC908" s="2201"/>
      <c r="WJD908" s="2201"/>
      <c r="WJE908" s="2201"/>
      <c r="WJF908" s="2201"/>
      <c r="WJG908" s="2201"/>
      <c r="WJH908" s="2201"/>
      <c r="WJI908" s="2201"/>
      <c r="WJJ908" s="2201"/>
      <c r="WJK908" s="2201"/>
      <c r="WJL908" s="2201"/>
      <c r="WJM908" s="2201"/>
      <c r="WJN908" s="2201"/>
      <c r="WJO908" s="2201"/>
      <c r="WJP908" s="2201"/>
      <c r="WJQ908" s="2201"/>
      <c r="WJR908" s="2201"/>
      <c r="WJS908" s="2201"/>
      <c r="WJT908" s="2201"/>
      <c r="WJU908" s="2201"/>
      <c r="WJV908" s="2201"/>
      <c r="WJW908" s="2201"/>
      <c r="WJX908" s="2201"/>
      <c r="WJY908" s="2201"/>
      <c r="WJZ908" s="2201"/>
      <c r="WKA908" s="2201"/>
      <c r="WKB908" s="2201"/>
      <c r="WKC908" s="2201"/>
      <c r="WKD908" s="2201"/>
      <c r="WKE908" s="2201"/>
      <c r="WKF908" s="2201"/>
      <c r="WKG908" s="2201"/>
      <c r="WKH908" s="2201"/>
      <c r="WKI908" s="2201"/>
      <c r="WKJ908" s="2201"/>
      <c r="WKK908" s="2201"/>
      <c r="WKL908" s="2201"/>
      <c r="WKM908" s="2201"/>
      <c r="WKN908" s="2201"/>
      <c r="WKO908" s="2201"/>
      <c r="WKP908" s="2201"/>
      <c r="WKQ908" s="2201"/>
      <c r="WKR908" s="2201"/>
      <c r="WKS908" s="2201"/>
      <c r="WKT908" s="2201"/>
      <c r="WKU908" s="2201"/>
      <c r="WKV908" s="2201"/>
      <c r="WKW908" s="2201"/>
      <c r="WKX908" s="2201"/>
      <c r="WKY908" s="2201"/>
      <c r="WKZ908" s="2201"/>
      <c r="WLA908" s="2201"/>
      <c r="WLB908" s="2201"/>
      <c r="WLC908" s="2201"/>
      <c r="WLD908" s="2201"/>
      <c r="WLE908" s="2201"/>
      <c r="WLF908" s="2201"/>
      <c r="WLG908" s="2201"/>
      <c r="WLH908" s="2201"/>
      <c r="WLI908" s="2201"/>
      <c r="WLJ908" s="2201"/>
      <c r="WLK908" s="2201"/>
      <c r="WLL908" s="2201"/>
      <c r="WLM908" s="2201"/>
      <c r="WLN908" s="2201"/>
      <c r="WLO908" s="2201"/>
      <c r="WLS908" s="2201"/>
      <c r="WLT908" s="2201"/>
      <c r="WLU908" s="2201"/>
      <c r="WLV908" s="2201"/>
      <c r="WLW908" s="2201"/>
      <c r="WLX908" s="2201"/>
      <c r="WLY908" s="2201"/>
      <c r="WLZ908" s="2201"/>
      <c r="WMA908" s="2201"/>
      <c r="WMB908" s="2201"/>
      <c r="WMC908" s="2201"/>
      <c r="WMD908" s="2201"/>
      <c r="WME908" s="2201"/>
      <c r="WMF908" s="2201"/>
      <c r="WMG908" s="2201"/>
      <c r="WMH908" s="2201"/>
      <c r="WMI908" s="2201"/>
      <c r="WMJ908" s="2201"/>
      <c r="WMK908" s="2201"/>
      <c r="WML908" s="2201"/>
      <c r="WMM908" s="2201"/>
      <c r="WMN908" s="2201"/>
      <c r="WMO908" s="2201"/>
      <c r="WMP908" s="2201"/>
      <c r="WMQ908" s="2201"/>
      <c r="WMR908" s="2201"/>
      <c r="WMS908" s="2201"/>
      <c r="WMT908" s="2201"/>
      <c r="WMU908" s="2201"/>
      <c r="WMV908" s="2201"/>
      <c r="WMW908" s="2201"/>
      <c r="WMX908" s="2201"/>
      <c r="WMY908" s="2201"/>
      <c r="WMZ908" s="2201"/>
      <c r="WNA908" s="2201"/>
      <c r="WNB908" s="2201"/>
      <c r="WNC908" s="2201"/>
      <c r="WND908" s="2201"/>
      <c r="WNE908" s="2201"/>
      <c r="WNF908" s="2201"/>
      <c r="WNG908" s="2201"/>
      <c r="WNH908" s="2201"/>
      <c r="WNI908" s="2201"/>
      <c r="WNJ908" s="2201"/>
      <c r="WNK908" s="2201"/>
      <c r="WNL908" s="2201"/>
      <c r="WNM908" s="2201"/>
      <c r="WNN908" s="2201"/>
      <c r="WNO908" s="2201"/>
      <c r="WNP908" s="2201"/>
      <c r="WNQ908" s="2201"/>
      <c r="WNR908" s="2201"/>
      <c r="WNS908" s="2201"/>
      <c r="WNT908" s="2201"/>
      <c r="WNU908" s="2201"/>
      <c r="WNV908" s="2201"/>
      <c r="WNW908" s="2201"/>
      <c r="WNX908" s="2201"/>
      <c r="WNY908" s="2201"/>
      <c r="WNZ908" s="2201"/>
      <c r="WOA908" s="2201"/>
      <c r="WOB908" s="2201"/>
      <c r="WOC908" s="2201"/>
      <c r="WOD908" s="2201"/>
      <c r="WOE908" s="2201"/>
      <c r="WOF908" s="2201"/>
      <c r="WOG908" s="2201"/>
      <c r="WOH908" s="2201"/>
      <c r="WOI908" s="2201"/>
      <c r="WOJ908" s="2201"/>
      <c r="WOK908" s="2201"/>
      <c r="WOL908" s="2201"/>
      <c r="WOM908" s="2201"/>
      <c r="WON908" s="2201"/>
      <c r="WOO908" s="2201"/>
      <c r="WOP908" s="2201"/>
      <c r="WOQ908" s="2201"/>
      <c r="WOR908" s="2201"/>
      <c r="WOS908" s="2201"/>
      <c r="WOT908" s="2201"/>
      <c r="WOU908" s="2201"/>
      <c r="WOV908" s="2201"/>
      <c r="WOW908" s="2201"/>
      <c r="WOX908" s="2201"/>
      <c r="WOY908" s="2201"/>
      <c r="WOZ908" s="2201"/>
      <c r="WPA908" s="2201"/>
      <c r="WPB908" s="2201"/>
      <c r="WPC908" s="2201"/>
      <c r="WPD908" s="2201"/>
      <c r="WPE908" s="2201"/>
      <c r="WPF908" s="2201"/>
      <c r="WPG908" s="2201"/>
      <c r="WPH908" s="2201"/>
      <c r="WPI908" s="2201"/>
      <c r="WPJ908" s="2201"/>
      <c r="WPK908" s="2201"/>
      <c r="WPL908" s="2201"/>
      <c r="WPM908" s="2201"/>
      <c r="WPN908" s="2201"/>
      <c r="WPO908" s="2201"/>
      <c r="WPP908" s="2201"/>
      <c r="WPQ908" s="2201"/>
      <c r="WPR908" s="2201"/>
      <c r="WPS908" s="2201"/>
      <c r="WPT908" s="2201"/>
      <c r="WPU908" s="2201"/>
      <c r="WPV908" s="2201"/>
      <c r="WPW908" s="2201"/>
      <c r="WPX908" s="2201"/>
      <c r="WPY908" s="2201"/>
      <c r="WPZ908" s="2201"/>
      <c r="WQA908" s="2201"/>
      <c r="WQB908" s="2201"/>
      <c r="WQC908" s="2201"/>
      <c r="WQD908" s="2201"/>
      <c r="WQE908" s="2201"/>
      <c r="WQF908" s="2201"/>
      <c r="WQG908" s="2201"/>
      <c r="WQH908" s="2201"/>
      <c r="WQI908" s="2201"/>
      <c r="WQJ908" s="2201"/>
      <c r="WQK908" s="2201"/>
      <c r="WQL908" s="2201"/>
      <c r="WQM908" s="2201"/>
      <c r="WQN908" s="2201"/>
      <c r="WQO908" s="2201"/>
      <c r="WQP908" s="2201"/>
      <c r="WQQ908" s="2201"/>
      <c r="WQR908" s="2201"/>
      <c r="WQS908" s="2201"/>
      <c r="WQT908" s="2201"/>
      <c r="WQU908" s="2201"/>
      <c r="WQV908" s="2201"/>
      <c r="WQW908" s="2201"/>
      <c r="WQX908" s="2201"/>
      <c r="WQY908" s="2201"/>
      <c r="WQZ908" s="2201"/>
      <c r="WRA908" s="2201"/>
      <c r="WRB908" s="2201"/>
      <c r="WRC908" s="2201"/>
      <c r="WRD908" s="2201"/>
      <c r="WRE908" s="2201"/>
      <c r="WRF908" s="2201"/>
      <c r="WRG908" s="2201"/>
      <c r="WRH908" s="2201"/>
      <c r="WRI908" s="2201"/>
      <c r="WRJ908" s="2201"/>
      <c r="WRK908" s="2201"/>
      <c r="WRL908" s="2201"/>
      <c r="WRM908" s="2201"/>
      <c r="WRN908" s="2201"/>
      <c r="WRO908" s="2201"/>
      <c r="WRP908" s="2201"/>
      <c r="WRQ908" s="2201"/>
      <c r="WRR908" s="2201"/>
      <c r="WRS908" s="2201"/>
      <c r="WRT908" s="2201"/>
      <c r="WRU908" s="2201"/>
      <c r="WRV908" s="2201"/>
      <c r="WRW908" s="2201"/>
      <c r="WRX908" s="2201"/>
      <c r="WRY908" s="2201"/>
      <c r="WRZ908" s="2201"/>
      <c r="WSA908" s="2201"/>
      <c r="WSB908" s="2201"/>
      <c r="WSC908" s="2201"/>
      <c r="WSD908" s="2201"/>
      <c r="WSE908" s="2201"/>
      <c r="WSF908" s="2201"/>
      <c r="WSG908" s="2201"/>
      <c r="WSH908" s="2201"/>
      <c r="WSI908" s="2201"/>
      <c r="WSJ908" s="2201"/>
      <c r="WSK908" s="2201"/>
      <c r="WSL908" s="2201"/>
      <c r="WSM908" s="2201"/>
      <c r="WSN908" s="2201"/>
      <c r="WSO908" s="2201"/>
      <c r="WSP908" s="2201"/>
      <c r="WSQ908" s="2201"/>
      <c r="WSR908" s="2201"/>
      <c r="WSS908" s="2201"/>
      <c r="WST908" s="2201"/>
      <c r="WSU908" s="2201"/>
      <c r="WSV908" s="2201"/>
      <c r="WSW908" s="2201"/>
      <c r="WSX908" s="2201"/>
      <c r="WSY908" s="2201"/>
      <c r="WSZ908" s="2201"/>
      <c r="WTA908" s="2201"/>
      <c r="WTB908" s="2201"/>
      <c r="WTC908" s="2201"/>
      <c r="WTD908" s="2201"/>
      <c r="WTE908" s="2201"/>
      <c r="WTF908" s="2201"/>
      <c r="WTG908" s="2201"/>
      <c r="WTH908" s="2201"/>
      <c r="WTI908" s="2201"/>
      <c r="WTJ908" s="2201"/>
      <c r="WTK908" s="2201"/>
      <c r="WTL908" s="2201"/>
      <c r="WTM908" s="2201"/>
      <c r="WTN908" s="2201"/>
      <c r="WTO908" s="2201"/>
      <c r="WTP908" s="2201"/>
      <c r="WTQ908" s="2201"/>
      <c r="WTR908" s="2201"/>
      <c r="WTS908" s="2201"/>
      <c r="WTT908" s="2201"/>
      <c r="WTU908" s="2201"/>
      <c r="WTV908" s="2201"/>
      <c r="WTW908" s="2201"/>
      <c r="WTX908" s="2201"/>
      <c r="WTY908" s="2201"/>
      <c r="WTZ908" s="2201"/>
      <c r="WUA908" s="2201"/>
      <c r="WUB908" s="2201"/>
      <c r="WUC908" s="2201"/>
      <c r="WUD908" s="2201"/>
      <c r="WUE908" s="2201"/>
      <c r="WUF908" s="2201"/>
      <c r="WUG908" s="2201"/>
      <c r="WUH908" s="2201"/>
      <c r="WUI908" s="2201"/>
      <c r="WUJ908" s="2201"/>
      <c r="WUK908" s="2201"/>
      <c r="WUL908" s="2201"/>
      <c r="WUM908" s="2201"/>
      <c r="WUN908" s="2201"/>
      <c r="WUO908" s="2201"/>
      <c r="WUP908" s="2201"/>
      <c r="WUQ908" s="2201"/>
      <c r="WUR908" s="2201"/>
      <c r="WUS908" s="2201"/>
      <c r="WUT908" s="2201"/>
      <c r="WUU908" s="2201"/>
      <c r="WUV908" s="2201"/>
      <c r="WUW908" s="2201"/>
      <c r="WUX908" s="2201"/>
      <c r="WUY908" s="2201"/>
      <c r="WUZ908" s="2201"/>
      <c r="WVA908" s="2201"/>
      <c r="WVB908" s="2201"/>
      <c r="WVC908" s="2201"/>
      <c r="WVD908" s="2201"/>
      <c r="WVE908" s="2201"/>
      <c r="WVF908" s="2201"/>
      <c r="WVG908" s="2201"/>
      <c r="WVH908" s="2201"/>
      <c r="WVI908" s="2201"/>
      <c r="WVJ908" s="2201"/>
      <c r="WVK908" s="2201"/>
      <c r="WVO908" s="2201"/>
      <c r="WVP908" s="2201"/>
      <c r="WVQ908" s="2201"/>
      <c r="WVR908" s="2201"/>
      <c r="WVS908" s="2201"/>
      <c r="WVT908" s="2201"/>
      <c r="WVU908" s="2201"/>
      <c r="WVV908" s="2201"/>
      <c r="WVW908" s="2201"/>
      <c r="WVX908" s="2201"/>
      <c r="WVY908" s="2201"/>
      <c r="WVZ908" s="2201"/>
      <c r="WWA908" s="2201"/>
      <c r="WWB908" s="2201"/>
      <c r="WWC908" s="2201"/>
      <c r="WWD908" s="2201"/>
      <c r="WWE908" s="2201"/>
      <c r="WWF908" s="2201"/>
      <c r="WWG908" s="2201"/>
      <c r="WWH908" s="2201"/>
      <c r="WWI908" s="2201"/>
      <c r="WWJ908" s="2201"/>
      <c r="WWK908" s="2201"/>
      <c r="WWL908" s="2201"/>
      <c r="WWM908" s="2201"/>
      <c r="WWN908" s="2201"/>
      <c r="WWO908" s="2201"/>
      <c r="WWP908" s="2201"/>
      <c r="WWQ908" s="2201"/>
      <c r="WWR908" s="2201"/>
      <c r="WWS908" s="2201"/>
      <c r="WWT908" s="2201"/>
      <c r="WWU908" s="2201"/>
      <c r="WWV908" s="2201"/>
      <c r="WWW908" s="2201"/>
      <c r="WWX908" s="2201"/>
      <c r="WWY908" s="2201"/>
      <c r="WWZ908" s="2201"/>
      <c r="WXA908" s="2201"/>
      <c r="WXB908" s="2201"/>
      <c r="WXC908" s="2201"/>
      <c r="WXD908" s="2201"/>
      <c r="WXE908" s="2201"/>
      <c r="WXF908" s="2201"/>
      <c r="WXG908" s="2201"/>
      <c r="WXH908" s="2201"/>
      <c r="WXI908" s="2201"/>
      <c r="WXJ908" s="2201"/>
      <c r="WXK908" s="2201"/>
      <c r="WXL908" s="2201"/>
      <c r="WXM908" s="2201"/>
      <c r="WXN908" s="2201"/>
      <c r="WXO908" s="2201"/>
      <c r="WXP908" s="2201"/>
      <c r="WXQ908" s="2201"/>
      <c r="WXR908" s="2201"/>
      <c r="WXS908" s="2201"/>
      <c r="WXT908" s="2201"/>
      <c r="WXU908" s="2201"/>
      <c r="WXV908" s="2201"/>
      <c r="WXW908" s="2201"/>
      <c r="WXX908" s="2201"/>
      <c r="WXY908" s="2201"/>
      <c r="WXZ908" s="2201"/>
      <c r="WYA908" s="2201"/>
      <c r="WYB908" s="2201"/>
      <c r="WYC908" s="2201"/>
      <c r="WYD908" s="2201"/>
      <c r="WYE908" s="2201"/>
      <c r="WYF908" s="2201"/>
      <c r="WYG908" s="2201"/>
      <c r="WYH908" s="2201"/>
      <c r="WYI908" s="2201"/>
      <c r="WYJ908" s="2201"/>
      <c r="WYK908" s="2201"/>
      <c r="WYL908" s="2201"/>
      <c r="WYM908" s="2201"/>
      <c r="WYN908" s="2201"/>
      <c r="WYO908" s="2201"/>
      <c r="WYP908" s="2201"/>
      <c r="WYQ908" s="2201"/>
      <c r="WYR908" s="2201"/>
      <c r="WYS908" s="2201"/>
      <c r="WYT908" s="2201"/>
      <c r="WYU908" s="2201"/>
      <c r="WYV908" s="2201"/>
      <c r="WYW908" s="2201"/>
      <c r="WYX908" s="2201"/>
      <c r="WYY908" s="2201"/>
      <c r="WYZ908" s="2201"/>
      <c r="WZA908" s="2201"/>
      <c r="WZB908" s="2201"/>
      <c r="WZC908" s="2201"/>
      <c r="WZD908" s="2201"/>
      <c r="WZE908" s="2201"/>
      <c r="WZF908" s="2201"/>
      <c r="WZG908" s="2201"/>
      <c r="WZH908" s="2201"/>
      <c r="WZI908" s="2201"/>
      <c r="WZJ908" s="2201"/>
      <c r="WZK908" s="2201"/>
      <c r="WZL908" s="2201"/>
      <c r="WZM908" s="2201"/>
      <c r="WZN908" s="2201"/>
      <c r="WZO908" s="2201"/>
      <c r="WZP908" s="2201"/>
      <c r="WZQ908" s="2201"/>
      <c r="WZR908" s="2201"/>
      <c r="WZS908" s="2201"/>
      <c r="WZT908" s="2201"/>
      <c r="WZU908" s="2201"/>
      <c r="WZV908" s="2201"/>
      <c r="WZW908" s="2201"/>
      <c r="WZX908" s="2201"/>
      <c r="WZY908" s="2201"/>
      <c r="WZZ908" s="2201"/>
      <c r="XAA908" s="2201"/>
      <c r="XAB908" s="2201"/>
      <c r="XAC908" s="2201"/>
      <c r="XAD908" s="2201"/>
      <c r="XAE908" s="2201"/>
      <c r="XAF908" s="2201"/>
      <c r="XAG908" s="2201"/>
      <c r="XAH908" s="2201"/>
      <c r="XAI908" s="2201"/>
      <c r="XAJ908" s="2201"/>
      <c r="XAK908" s="2201"/>
      <c r="XAL908" s="2201"/>
      <c r="XAM908" s="2201"/>
      <c r="XAN908" s="2201"/>
      <c r="XAO908" s="2201"/>
      <c r="XAP908" s="2201"/>
      <c r="XAQ908" s="2201"/>
      <c r="XAR908" s="2201"/>
      <c r="XAS908" s="2201"/>
      <c r="XAT908" s="2201"/>
      <c r="XAU908" s="2201"/>
      <c r="XAV908" s="2201"/>
      <c r="XAW908" s="2201"/>
      <c r="XAX908" s="2201"/>
      <c r="XAY908" s="2201"/>
      <c r="XAZ908" s="2201"/>
      <c r="XBA908" s="2201"/>
      <c r="XBB908" s="2201"/>
      <c r="XBC908" s="2201"/>
      <c r="XBD908" s="2201"/>
      <c r="XBE908" s="2201"/>
      <c r="XBF908" s="2201"/>
      <c r="XBG908" s="2201"/>
      <c r="XBH908" s="2201"/>
      <c r="XBI908" s="2201"/>
      <c r="XBJ908" s="2201"/>
      <c r="XBK908" s="2201"/>
      <c r="XBL908" s="2201"/>
      <c r="XBM908" s="2201"/>
      <c r="XBN908" s="2201"/>
      <c r="XBO908" s="2201"/>
      <c r="XBP908" s="2201"/>
      <c r="XBQ908" s="2201"/>
      <c r="XBR908" s="2201"/>
      <c r="XBS908" s="2201"/>
      <c r="XBT908" s="2201"/>
      <c r="XBU908" s="2201"/>
      <c r="XBV908" s="2201"/>
      <c r="XBW908" s="2201"/>
      <c r="XBX908" s="2201"/>
      <c r="XBY908" s="2201"/>
      <c r="XBZ908" s="2201"/>
      <c r="XCA908" s="2201"/>
      <c r="XCB908" s="2201"/>
      <c r="XCC908" s="2201"/>
      <c r="XCD908" s="2201"/>
      <c r="XCE908" s="2201"/>
      <c r="XCF908" s="2201"/>
      <c r="XCG908" s="2201"/>
      <c r="XCH908" s="2201"/>
      <c r="XCI908" s="2201"/>
      <c r="XCJ908" s="2201"/>
      <c r="XCK908" s="2201"/>
      <c r="XCL908" s="2201"/>
      <c r="XCM908" s="2201"/>
      <c r="XCN908" s="2201"/>
      <c r="XCO908" s="2201"/>
      <c r="XCP908" s="2201"/>
      <c r="XCQ908" s="2201"/>
      <c r="XCR908" s="2201"/>
      <c r="XCS908" s="2201"/>
      <c r="XCT908" s="2201"/>
      <c r="XCU908" s="2201"/>
      <c r="XCV908" s="2201"/>
      <c r="XCW908" s="2201"/>
      <c r="XCX908" s="2201"/>
      <c r="XCY908" s="2201"/>
      <c r="XCZ908" s="2201"/>
      <c r="XDA908" s="2201"/>
      <c r="XDB908" s="2201"/>
      <c r="XDC908" s="2201"/>
      <c r="XDD908" s="2201"/>
      <c r="XDE908" s="2201"/>
      <c r="XDF908" s="2201"/>
      <c r="XDG908" s="2201"/>
      <c r="XDH908" s="2201"/>
      <c r="XDI908" s="2201"/>
      <c r="XDJ908" s="2201"/>
      <c r="XDK908" s="2201"/>
      <c r="XDL908" s="2201"/>
      <c r="XDM908" s="2201"/>
      <c r="XDN908" s="2201"/>
      <c r="XDO908" s="2201"/>
      <c r="XDP908" s="2201"/>
      <c r="XDQ908" s="2201"/>
      <c r="XDR908" s="2201"/>
      <c r="XDS908" s="2201"/>
      <c r="XDT908" s="2201"/>
      <c r="XDU908" s="2201"/>
      <c r="XDV908" s="2201"/>
      <c r="XDW908" s="2201"/>
      <c r="XDX908" s="2201"/>
      <c r="XDY908" s="2201"/>
      <c r="XDZ908" s="2201"/>
      <c r="XEA908" s="2201"/>
      <c r="XEB908" s="2201"/>
      <c r="XEC908" s="2201"/>
      <c r="XED908" s="2201"/>
      <c r="XEE908" s="2201"/>
      <c r="XEF908" s="2201"/>
      <c r="XEG908" s="2201"/>
      <c r="XEH908" s="2201"/>
      <c r="XEI908" s="2201"/>
      <c r="XEJ908" s="2201"/>
      <c r="XEK908" s="2201"/>
      <c r="XEL908" s="2201"/>
      <c r="XEM908" s="2201"/>
      <c r="XEN908" s="2201"/>
      <c r="XEO908" s="2201"/>
      <c r="XEP908" s="2201"/>
      <c r="XEQ908" s="2201"/>
      <c r="XER908" s="2201"/>
      <c r="XES908" s="2201"/>
      <c r="XET908" s="2201"/>
      <c r="XEU908" s="2201"/>
      <c r="XEV908" s="2201"/>
      <c r="XEW908" s="2201"/>
      <c r="XEX908" s="2201"/>
      <c r="XEY908" s="2201"/>
      <c r="XEZ908" s="2201"/>
      <c r="XFA908" s="2201"/>
      <c r="XFB908" s="2201"/>
      <c r="XFC908" s="2201"/>
    </row>
    <row r="909" spans="1:16383">
      <c r="A909" s="2204" t="s">
        <v>4577</v>
      </c>
      <c r="B909" s="2209" t="s">
        <v>1077</v>
      </c>
      <c r="C909" s="2204" t="s">
        <v>48</v>
      </c>
      <c r="D909" s="2208">
        <v>0.05</v>
      </c>
      <c r="E909" s="2225"/>
      <c r="F909" s="2210">
        <v>0.05</v>
      </c>
      <c r="G909" s="2211" t="s">
        <v>85</v>
      </c>
      <c r="H909" s="2207" t="s">
        <v>2361</v>
      </c>
      <c r="I909" s="2203">
        <v>1</v>
      </c>
      <c r="K909" s="2209" t="s">
        <v>1077</v>
      </c>
    </row>
    <row r="910" spans="1:16383" ht="24">
      <c r="A910" s="2204" t="s">
        <v>4578</v>
      </c>
      <c r="B910" s="2209" t="s">
        <v>1078</v>
      </c>
      <c r="C910" s="2204" t="s">
        <v>48</v>
      </c>
      <c r="D910" s="2208">
        <v>6.9999999999999993E-2</v>
      </c>
      <c r="E910" s="2225"/>
      <c r="F910" s="2210">
        <v>6.9999999999999993E-2</v>
      </c>
      <c r="G910" s="2211" t="s">
        <v>85</v>
      </c>
      <c r="H910" s="2207" t="s">
        <v>2361</v>
      </c>
      <c r="I910" s="2203">
        <v>1</v>
      </c>
      <c r="K910" s="2209" t="s">
        <v>1078</v>
      </c>
    </row>
    <row r="911" spans="1:16383" ht="24">
      <c r="A911" s="2204" t="s">
        <v>4579</v>
      </c>
      <c r="B911" s="2209" t="s">
        <v>1079</v>
      </c>
      <c r="C911" s="2204" t="s">
        <v>48</v>
      </c>
      <c r="D911" s="2208">
        <v>0.09</v>
      </c>
      <c r="E911" s="2225"/>
      <c r="F911" s="2210">
        <v>0.09</v>
      </c>
      <c r="G911" s="2211" t="s">
        <v>85</v>
      </c>
      <c r="H911" s="2207" t="s">
        <v>2361</v>
      </c>
      <c r="I911" s="2203">
        <v>1</v>
      </c>
      <c r="K911" s="2209" t="s">
        <v>1079</v>
      </c>
    </row>
    <row r="912" spans="1:16383">
      <c r="A912" s="2204" t="s">
        <v>4580</v>
      </c>
      <c r="B912" s="2253" t="s">
        <v>1080</v>
      </c>
      <c r="C912" s="2204" t="s">
        <v>48</v>
      </c>
      <c r="D912" s="2208">
        <v>0.12</v>
      </c>
      <c r="E912" s="2225"/>
      <c r="F912" s="2210">
        <v>0.12</v>
      </c>
      <c r="G912" s="2206" t="s">
        <v>79</v>
      </c>
      <c r="H912" s="2226" t="s">
        <v>2357</v>
      </c>
      <c r="I912" s="2203">
        <v>1</v>
      </c>
      <c r="K912" s="2253" t="s">
        <v>1080</v>
      </c>
    </row>
    <row r="913" spans="1:11" ht="24">
      <c r="A913" s="2204" t="s">
        <v>4581</v>
      </c>
      <c r="B913" s="2253" t="s">
        <v>4347</v>
      </c>
      <c r="C913" s="2204" t="s">
        <v>48</v>
      </c>
      <c r="D913" s="2208">
        <f>F913+E913</f>
        <v>0.17</v>
      </c>
      <c r="E913" s="2225"/>
      <c r="F913" s="2210">
        <v>0.17</v>
      </c>
      <c r="G913" s="2206" t="s">
        <v>79</v>
      </c>
      <c r="H913" s="2226" t="s">
        <v>2361</v>
      </c>
      <c r="I913" s="2203">
        <v>1</v>
      </c>
      <c r="K913" s="2253" t="s">
        <v>4347</v>
      </c>
    </row>
    <row r="914" spans="1:11">
      <c r="A914" s="2204" t="s">
        <v>4582</v>
      </c>
      <c r="B914" s="2253" t="s">
        <v>4348</v>
      </c>
      <c r="C914" s="2204" t="s">
        <v>48</v>
      </c>
      <c r="D914" s="2208">
        <f>F914+E914</f>
        <v>9.9999999999999992E-2</v>
      </c>
      <c r="E914" s="2225"/>
      <c r="F914" s="2210">
        <v>9.9999999999999992E-2</v>
      </c>
      <c r="G914" s="2206" t="s">
        <v>79</v>
      </c>
      <c r="H914" s="2226" t="s">
        <v>2361</v>
      </c>
      <c r="I914" s="2203">
        <v>1</v>
      </c>
      <c r="K914" s="2253" t="s">
        <v>4348</v>
      </c>
    </row>
    <row r="915" spans="1:11" ht="24">
      <c r="A915" s="2204" t="s">
        <v>4583</v>
      </c>
      <c r="B915" s="2253" t="s">
        <v>1081</v>
      </c>
      <c r="C915" s="2204" t="s">
        <v>48</v>
      </c>
      <c r="D915" s="2208">
        <v>0.04</v>
      </c>
      <c r="E915" s="2225"/>
      <c r="F915" s="2210">
        <v>0.04</v>
      </c>
      <c r="G915" s="2206" t="s">
        <v>79</v>
      </c>
      <c r="H915" s="2207" t="s">
        <v>2361</v>
      </c>
      <c r="I915" s="2203">
        <v>1</v>
      </c>
      <c r="K915" s="2253" t="s">
        <v>1081</v>
      </c>
    </row>
    <row r="916" spans="1:11">
      <c r="A916" s="2204" t="s">
        <v>4584</v>
      </c>
      <c r="B916" s="2253" t="s">
        <v>1082</v>
      </c>
      <c r="C916" s="2204" t="s">
        <v>48</v>
      </c>
      <c r="D916" s="2208">
        <v>0.12</v>
      </c>
      <c r="E916" s="2225"/>
      <c r="F916" s="2210">
        <v>0.12</v>
      </c>
      <c r="G916" s="2206" t="s">
        <v>79</v>
      </c>
      <c r="H916" s="2207" t="s">
        <v>2361</v>
      </c>
      <c r="I916" s="2203">
        <v>1</v>
      </c>
      <c r="K916" s="2253" t="s">
        <v>1082</v>
      </c>
    </row>
    <row r="917" spans="1:11" ht="24">
      <c r="A917" s="2204" t="s">
        <v>4585</v>
      </c>
      <c r="B917" s="2230" t="s">
        <v>1083</v>
      </c>
      <c r="C917" s="2204" t="s">
        <v>48</v>
      </c>
      <c r="D917" s="2208">
        <v>0.03</v>
      </c>
      <c r="E917" s="2225"/>
      <c r="F917" s="2210">
        <v>0.03</v>
      </c>
      <c r="G917" s="2206" t="s">
        <v>79</v>
      </c>
      <c r="H917" s="2207" t="s">
        <v>2361</v>
      </c>
      <c r="I917" s="2203">
        <v>1</v>
      </c>
      <c r="K917" s="2230" t="s">
        <v>1083</v>
      </c>
    </row>
    <row r="918" spans="1:11" ht="36">
      <c r="A918" s="2204" t="s">
        <v>4586</v>
      </c>
      <c r="B918" s="2230" t="s">
        <v>4925</v>
      </c>
      <c r="C918" s="2204" t="s">
        <v>48</v>
      </c>
      <c r="D918" s="2208">
        <v>0.05</v>
      </c>
      <c r="E918" s="2225"/>
      <c r="F918" s="2210">
        <v>0.05</v>
      </c>
      <c r="G918" s="2206" t="s">
        <v>79</v>
      </c>
      <c r="H918" s="2207" t="s">
        <v>2361</v>
      </c>
      <c r="I918" s="2203">
        <v>1</v>
      </c>
      <c r="K918" s="2230" t="s">
        <v>1084</v>
      </c>
    </row>
    <row r="919" spans="1:11" ht="36">
      <c r="A919" s="2204" t="s">
        <v>4587</v>
      </c>
      <c r="B919" s="2230" t="s">
        <v>4889</v>
      </c>
      <c r="C919" s="2204" t="s">
        <v>48</v>
      </c>
      <c r="D919" s="2210">
        <v>0.08</v>
      </c>
      <c r="E919" s="2225"/>
      <c r="F919" s="2210">
        <v>0.08</v>
      </c>
      <c r="G919" s="2206" t="s">
        <v>79</v>
      </c>
      <c r="H919" s="2207" t="s">
        <v>2361</v>
      </c>
      <c r="I919" s="2203">
        <v>1</v>
      </c>
      <c r="K919" s="2230" t="s">
        <v>4889</v>
      </c>
    </row>
    <row r="920" spans="1:11" ht="24">
      <c r="A920" s="2204" t="s">
        <v>4588</v>
      </c>
      <c r="B920" s="2209" t="s">
        <v>1085</v>
      </c>
      <c r="C920" s="2204" t="s">
        <v>48</v>
      </c>
      <c r="D920" s="2208">
        <v>0.01</v>
      </c>
      <c r="E920" s="2225"/>
      <c r="F920" s="2210">
        <v>0.01</v>
      </c>
      <c r="G920" s="2211" t="s">
        <v>2444</v>
      </c>
      <c r="H920" s="2207" t="s">
        <v>2361</v>
      </c>
      <c r="I920" s="2203">
        <v>1</v>
      </c>
      <c r="K920" s="2209" t="s">
        <v>1085</v>
      </c>
    </row>
    <row r="921" spans="1:11" ht="24">
      <c r="A921" s="2204" t="s">
        <v>4589</v>
      </c>
      <c r="B921" s="2209" t="s">
        <v>1086</v>
      </c>
      <c r="C921" s="2204" t="s">
        <v>48</v>
      </c>
      <c r="D921" s="2208">
        <v>6.0000000000000005E-2</v>
      </c>
      <c r="E921" s="2225"/>
      <c r="F921" s="2210">
        <v>6.0000000000000005E-2</v>
      </c>
      <c r="G921" s="2211" t="s">
        <v>2642</v>
      </c>
      <c r="H921" s="2226" t="s">
        <v>2357</v>
      </c>
      <c r="I921" s="2203">
        <v>1</v>
      </c>
      <c r="K921" s="2209" t="s">
        <v>1086</v>
      </c>
    </row>
    <row r="922" spans="1:11">
      <c r="A922" s="2204" t="s">
        <v>4590</v>
      </c>
      <c r="B922" s="2213" t="s">
        <v>1087</v>
      </c>
      <c r="C922" s="2204" t="s">
        <v>48</v>
      </c>
      <c r="D922" s="2208">
        <v>0.05</v>
      </c>
      <c r="E922" s="2225"/>
      <c r="F922" s="2210">
        <v>0.05</v>
      </c>
      <c r="G922" s="2214" t="s">
        <v>581</v>
      </c>
      <c r="H922" s="2207" t="s">
        <v>2361</v>
      </c>
      <c r="I922" s="2203">
        <v>1</v>
      </c>
      <c r="K922" s="2213" t="s">
        <v>1087</v>
      </c>
    </row>
    <row r="923" spans="1:11">
      <c r="A923" s="2204" t="s">
        <v>4591</v>
      </c>
      <c r="B923" s="2219" t="s">
        <v>1088</v>
      </c>
      <c r="C923" s="2204" t="s">
        <v>48</v>
      </c>
      <c r="D923" s="2208">
        <v>0.04</v>
      </c>
      <c r="E923" s="2225"/>
      <c r="F923" s="2210">
        <v>0.04</v>
      </c>
      <c r="G923" s="2214" t="s">
        <v>581</v>
      </c>
      <c r="H923" s="2207" t="s">
        <v>2361</v>
      </c>
      <c r="I923" s="2203">
        <v>1</v>
      </c>
      <c r="K923" s="2219" t="s">
        <v>1088</v>
      </c>
    </row>
    <row r="924" spans="1:11">
      <c r="A924" s="2204" t="s">
        <v>4592</v>
      </c>
      <c r="B924" s="2219" t="s">
        <v>1089</v>
      </c>
      <c r="C924" s="2204" t="s">
        <v>48</v>
      </c>
      <c r="D924" s="2208">
        <v>0.03</v>
      </c>
      <c r="E924" s="2225"/>
      <c r="F924" s="2210">
        <v>0.03</v>
      </c>
      <c r="G924" s="2214" t="s">
        <v>581</v>
      </c>
      <c r="H924" s="2207" t="s">
        <v>2361</v>
      </c>
      <c r="I924" s="2203">
        <v>1</v>
      </c>
      <c r="K924" s="2219" t="s">
        <v>1089</v>
      </c>
    </row>
    <row r="925" spans="1:11">
      <c r="A925" s="2204" t="s">
        <v>4593</v>
      </c>
      <c r="B925" s="2209" t="s">
        <v>1090</v>
      </c>
      <c r="C925" s="2204" t="s">
        <v>48</v>
      </c>
      <c r="D925" s="2208">
        <v>0.15</v>
      </c>
      <c r="E925" s="2225"/>
      <c r="F925" s="2210">
        <v>0.15</v>
      </c>
      <c r="G925" s="2211" t="s">
        <v>332</v>
      </c>
      <c r="H925" s="2207" t="s">
        <v>2361</v>
      </c>
      <c r="I925" s="2203">
        <v>1</v>
      </c>
      <c r="K925" s="2209" t="s">
        <v>1090</v>
      </c>
    </row>
    <row r="926" spans="1:11">
      <c r="A926" s="2204" t="s">
        <v>4594</v>
      </c>
      <c r="B926" s="2209" t="s">
        <v>1091</v>
      </c>
      <c r="C926" s="2204" t="s">
        <v>48</v>
      </c>
      <c r="D926" s="2208">
        <v>0.05</v>
      </c>
      <c r="E926" s="2225"/>
      <c r="F926" s="2210">
        <v>0.05</v>
      </c>
      <c r="G926" s="2211" t="s">
        <v>332</v>
      </c>
      <c r="H926" s="2207" t="s">
        <v>2361</v>
      </c>
      <c r="I926" s="2203">
        <v>1</v>
      </c>
      <c r="K926" s="2209" t="s">
        <v>1091</v>
      </c>
    </row>
    <row r="927" spans="1:11" ht="48">
      <c r="A927" s="2204" t="s">
        <v>4595</v>
      </c>
      <c r="B927" s="2213" t="s">
        <v>1092</v>
      </c>
      <c r="C927" s="2204" t="s">
        <v>48</v>
      </c>
      <c r="D927" s="2208">
        <v>0.12</v>
      </c>
      <c r="E927" s="2225"/>
      <c r="F927" s="2210">
        <v>0.12</v>
      </c>
      <c r="G927" s="2215" t="s">
        <v>93</v>
      </c>
      <c r="H927" s="2207" t="s">
        <v>2361</v>
      </c>
      <c r="I927" s="2203">
        <v>1</v>
      </c>
      <c r="K927" s="2213" t="s">
        <v>1092</v>
      </c>
    </row>
    <row r="928" spans="1:11">
      <c r="A928" s="2204" t="s">
        <v>4596</v>
      </c>
      <c r="B928" s="2213" t="s">
        <v>4349</v>
      </c>
      <c r="C928" s="2204" t="s">
        <v>48</v>
      </c>
      <c r="D928" s="2208">
        <f>E928+F928</f>
        <v>0.25</v>
      </c>
      <c r="E928" s="2225"/>
      <c r="F928" s="2210">
        <v>0.25</v>
      </c>
      <c r="G928" s="2215" t="s">
        <v>155</v>
      </c>
      <c r="H928" s="2207" t="s">
        <v>2361</v>
      </c>
      <c r="I928" s="2203">
        <v>1</v>
      </c>
      <c r="K928" s="2213" t="s">
        <v>4349</v>
      </c>
    </row>
    <row r="929" spans="1:11">
      <c r="A929" s="2204" t="s">
        <v>4597</v>
      </c>
      <c r="B929" s="2213" t="s">
        <v>4350</v>
      </c>
      <c r="C929" s="2204" t="s">
        <v>48</v>
      </c>
      <c r="D929" s="2208">
        <f>E929+F929</f>
        <v>0.31</v>
      </c>
      <c r="E929" s="2225"/>
      <c r="F929" s="2210">
        <v>0.31</v>
      </c>
      <c r="G929" s="2215" t="s">
        <v>155</v>
      </c>
      <c r="H929" s="2207" t="s">
        <v>2361</v>
      </c>
      <c r="I929" s="2203">
        <v>1</v>
      </c>
      <c r="K929" s="2213" t="s">
        <v>4350</v>
      </c>
    </row>
    <row r="930" spans="1:11">
      <c r="A930" s="2204" t="s">
        <v>4598</v>
      </c>
      <c r="B930" s="2236" t="s">
        <v>1093</v>
      </c>
      <c r="C930" s="2204" t="s">
        <v>48</v>
      </c>
      <c r="D930" s="2208">
        <v>0.25</v>
      </c>
      <c r="E930" s="2225"/>
      <c r="F930" s="2210">
        <v>0.25</v>
      </c>
      <c r="G930" s="2211" t="s">
        <v>155</v>
      </c>
      <c r="H930" s="2226" t="s">
        <v>2357</v>
      </c>
      <c r="I930" s="2203">
        <v>1</v>
      </c>
      <c r="K930" s="2236" t="s">
        <v>1093</v>
      </c>
    </row>
    <row r="931" spans="1:11" ht="24">
      <c r="A931" s="2204" t="s">
        <v>4599</v>
      </c>
      <c r="B931" s="2217" t="s">
        <v>1094</v>
      </c>
      <c r="C931" s="2204" t="s">
        <v>48</v>
      </c>
      <c r="D931" s="2208">
        <v>2.1</v>
      </c>
      <c r="E931" s="2225"/>
      <c r="F931" s="2210">
        <v>2.1</v>
      </c>
      <c r="G931" s="2211" t="s">
        <v>155</v>
      </c>
      <c r="H931" s="2207" t="s">
        <v>2361</v>
      </c>
      <c r="I931" s="2203">
        <v>1</v>
      </c>
      <c r="K931" s="2217" t="s">
        <v>1094</v>
      </c>
    </row>
    <row r="932" spans="1:11" ht="24">
      <c r="A932" s="2204" t="s">
        <v>4600</v>
      </c>
      <c r="B932" s="2209" t="s">
        <v>1095</v>
      </c>
      <c r="C932" s="2204" t="s">
        <v>48</v>
      </c>
      <c r="D932" s="2208">
        <v>0.02</v>
      </c>
      <c r="E932" s="2225"/>
      <c r="F932" s="2210">
        <v>0.02</v>
      </c>
      <c r="G932" s="2211" t="s">
        <v>2404</v>
      </c>
      <c r="H932" s="2207" t="s">
        <v>2361</v>
      </c>
      <c r="I932" s="2203">
        <v>1</v>
      </c>
      <c r="K932" s="2209" t="s">
        <v>1095</v>
      </c>
    </row>
    <row r="933" spans="1:11" ht="24">
      <c r="A933" s="2204" t="s">
        <v>4601</v>
      </c>
      <c r="B933" s="2209" t="s">
        <v>1096</v>
      </c>
      <c r="C933" s="2204" t="s">
        <v>48</v>
      </c>
      <c r="D933" s="2208">
        <v>0.15</v>
      </c>
      <c r="E933" s="2225"/>
      <c r="F933" s="2210">
        <v>0.15</v>
      </c>
      <c r="G933" s="2211" t="s">
        <v>2404</v>
      </c>
      <c r="H933" s="2207" t="s">
        <v>2361</v>
      </c>
      <c r="I933" s="2203">
        <v>1</v>
      </c>
      <c r="K933" s="2209" t="s">
        <v>1096</v>
      </c>
    </row>
    <row r="934" spans="1:11">
      <c r="A934" s="2204" t="s">
        <v>4602</v>
      </c>
      <c r="B934" s="2233" t="s">
        <v>1097</v>
      </c>
      <c r="C934" s="2204" t="s">
        <v>48</v>
      </c>
      <c r="D934" s="2208">
        <v>0.03</v>
      </c>
      <c r="E934" s="2225"/>
      <c r="F934" s="2210">
        <v>0.03</v>
      </c>
      <c r="G934" s="2211" t="s">
        <v>2678</v>
      </c>
      <c r="H934" s="2207" t="s">
        <v>2361</v>
      </c>
      <c r="I934" s="2203">
        <v>1</v>
      </c>
      <c r="K934" s="2233" t="s">
        <v>1097</v>
      </c>
    </row>
    <row r="935" spans="1:11" ht="48">
      <c r="A935" s="2204" t="s">
        <v>4603</v>
      </c>
      <c r="B935" s="2228" t="s">
        <v>1098</v>
      </c>
      <c r="C935" s="2204" t="s">
        <v>48</v>
      </c>
      <c r="D935" s="2208">
        <v>0.09</v>
      </c>
      <c r="E935" s="2225"/>
      <c r="F935" s="2210">
        <v>0.09</v>
      </c>
      <c r="G935" s="2206" t="s">
        <v>2355</v>
      </c>
      <c r="H935" s="2207" t="s">
        <v>2361</v>
      </c>
      <c r="I935" s="2203">
        <v>1</v>
      </c>
      <c r="K935" s="2228" t="s">
        <v>1098</v>
      </c>
    </row>
    <row r="936" spans="1:11">
      <c r="A936" s="2204" t="s">
        <v>4604</v>
      </c>
      <c r="B936" s="2205" t="s">
        <v>1099</v>
      </c>
      <c r="C936" s="2204" t="s">
        <v>48</v>
      </c>
      <c r="D936" s="2208">
        <v>0.25</v>
      </c>
      <c r="E936" s="2225"/>
      <c r="F936" s="2210">
        <v>0.25</v>
      </c>
      <c r="G936" s="2211" t="s">
        <v>431</v>
      </c>
      <c r="H936" s="2226" t="s">
        <v>2358</v>
      </c>
      <c r="I936" s="2203">
        <v>1</v>
      </c>
      <c r="K936" s="2205" t="s">
        <v>1099</v>
      </c>
    </row>
    <row r="937" spans="1:11" ht="37.5" customHeight="1">
      <c r="A937" s="2204" t="s">
        <v>4605</v>
      </c>
      <c r="B937" s="2209" t="s">
        <v>4926</v>
      </c>
      <c r="C937" s="2204" t="s">
        <v>48</v>
      </c>
      <c r="D937" s="2208">
        <v>0.12</v>
      </c>
      <c r="E937" s="2225"/>
      <c r="F937" s="2210">
        <v>0.12</v>
      </c>
      <c r="G937" s="2211" t="s">
        <v>431</v>
      </c>
      <c r="H937" s="2226" t="s">
        <v>2358</v>
      </c>
      <c r="I937" s="2203">
        <v>1</v>
      </c>
      <c r="K937" s="2209" t="s">
        <v>1100</v>
      </c>
    </row>
    <row r="938" spans="1:11" ht="36">
      <c r="A938" s="2204" t="s">
        <v>4606</v>
      </c>
      <c r="B938" s="2233" t="s">
        <v>1101</v>
      </c>
      <c r="C938" s="2204" t="s">
        <v>48</v>
      </c>
      <c r="D938" s="2208">
        <v>7.0000000000000007E-2</v>
      </c>
      <c r="E938" s="2225"/>
      <c r="F938" s="2210">
        <v>7.0000000000000007E-2</v>
      </c>
      <c r="G938" s="2215" t="s">
        <v>2675</v>
      </c>
      <c r="H938" s="2207" t="s">
        <v>2361</v>
      </c>
      <c r="I938" s="2203">
        <v>1</v>
      </c>
      <c r="K938" s="2233" t="s">
        <v>1101</v>
      </c>
    </row>
    <row r="939" spans="1:11" ht="36">
      <c r="A939" s="2204" t="s">
        <v>4607</v>
      </c>
      <c r="B939" s="2205" t="s">
        <v>1102</v>
      </c>
      <c r="C939" s="2204" t="s">
        <v>48</v>
      </c>
      <c r="D939" s="2208">
        <v>0.16</v>
      </c>
      <c r="E939" s="2225"/>
      <c r="F939" s="2210">
        <v>0.16</v>
      </c>
      <c r="G939" s="2211" t="s">
        <v>446</v>
      </c>
      <c r="H939" s="2207" t="s">
        <v>2361</v>
      </c>
      <c r="I939" s="2203">
        <v>1</v>
      </c>
      <c r="K939" s="2205" t="s">
        <v>1102</v>
      </c>
    </row>
    <row r="940" spans="1:11" ht="24">
      <c r="A940" s="2204" t="s">
        <v>4608</v>
      </c>
      <c r="B940" s="2263" t="s">
        <v>1103</v>
      </c>
      <c r="C940" s="2204" t="s">
        <v>48</v>
      </c>
      <c r="D940" s="2208">
        <v>0.43</v>
      </c>
      <c r="E940" s="2225"/>
      <c r="F940" s="2210">
        <v>0.43</v>
      </c>
      <c r="G940" s="2218" t="s">
        <v>2654</v>
      </c>
      <c r="H940" s="2207" t="s">
        <v>2361</v>
      </c>
      <c r="I940" s="2203">
        <v>1</v>
      </c>
      <c r="K940" s="2263" t="s">
        <v>1103</v>
      </c>
    </row>
    <row r="941" spans="1:11" ht="24">
      <c r="A941" s="2204" t="s">
        <v>4609</v>
      </c>
      <c r="B941" s="2217" t="s">
        <v>1104</v>
      </c>
      <c r="C941" s="2204" t="s">
        <v>48</v>
      </c>
      <c r="D941" s="2208">
        <v>0.08</v>
      </c>
      <c r="E941" s="2225">
        <v>0.02</v>
      </c>
      <c r="F941" s="2210">
        <v>0.08</v>
      </c>
      <c r="G941" s="2218" t="s">
        <v>2654</v>
      </c>
      <c r="H941" s="2207" t="s">
        <v>2361</v>
      </c>
      <c r="I941" s="2203">
        <v>1</v>
      </c>
      <c r="K941" s="2217" t="s">
        <v>1104</v>
      </c>
    </row>
    <row r="942" spans="1:11" ht="24">
      <c r="A942" s="2204" t="s">
        <v>4610</v>
      </c>
      <c r="B942" s="2217" t="s">
        <v>1105</v>
      </c>
      <c r="C942" s="2204" t="s">
        <v>48</v>
      </c>
      <c r="D942" s="2208">
        <v>0.03</v>
      </c>
      <c r="E942" s="2225"/>
      <c r="F942" s="2210">
        <v>0.03</v>
      </c>
      <c r="G942" s="2218" t="s">
        <v>2654</v>
      </c>
      <c r="H942" s="2207" t="s">
        <v>2361</v>
      </c>
      <c r="I942" s="2203">
        <v>1</v>
      </c>
      <c r="K942" s="2217" t="s">
        <v>1105</v>
      </c>
    </row>
    <row r="943" spans="1:11">
      <c r="A943" s="2204" t="s">
        <v>4611</v>
      </c>
      <c r="B943" s="2263" t="s">
        <v>1106</v>
      </c>
      <c r="C943" s="2204" t="s">
        <v>48</v>
      </c>
      <c r="D943" s="2208">
        <v>0.03</v>
      </c>
      <c r="E943" s="2225">
        <v>7.0000000000000007E-2</v>
      </c>
      <c r="F943" s="2210">
        <v>0.03</v>
      </c>
      <c r="G943" s="2218" t="s">
        <v>2654</v>
      </c>
      <c r="H943" s="2207" t="s">
        <v>2361</v>
      </c>
      <c r="I943" s="2203">
        <v>1</v>
      </c>
      <c r="K943" s="2263" t="s">
        <v>1106</v>
      </c>
    </row>
    <row r="944" spans="1:11" ht="24">
      <c r="A944" s="2204" t="s">
        <v>4612</v>
      </c>
      <c r="B944" s="2223" t="s">
        <v>1107</v>
      </c>
      <c r="C944" s="2204" t="s">
        <v>48</v>
      </c>
      <c r="D944" s="2208">
        <v>0.15</v>
      </c>
      <c r="E944" s="2225"/>
      <c r="F944" s="2210">
        <v>0.15</v>
      </c>
      <c r="G944" s="2218" t="s">
        <v>2654</v>
      </c>
      <c r="H944" s="2207" t="s">
        <v>2361</v>
      </c>
      <c r="I944" s="2203">
        <v>1</v>
      </c>
      <c r="K944" s="2223" t="s">
        <v>1107</v>
      </c>
    </row>
    <row r="945" spans="1:11">
      <c r="A945" s="2204" t="s">
        <v>4613</v>
      </c>
      <c r="B945" s="2232" t="s">
        <v>1108</v>
      </c>
      <c r="C945" s="2204" t="s">
        <v>48</v>
      </c>
      <c r="D945" s="2208">
        <v>0.05</v>
      </c>
      <c r="E945" s="2225"/>
      <c r="F945" s="2210">
        <v>0.05</v>
      </c>
      <c r="G945" s="2218" t="s">
        <v>2654</v>
      </c>
      <c r="H945" s="2207" t="s">
        <v>2361</v>
      </c>
      <c r="I945" s="2203">
        <v>1</v>
      </c>
      <c r="K945" s="2232" t="s">
        <v>1108</v>
      </c>
    </row>
    <row r="946" spans="1:11">
      <c r="A946" s="2204" t="s">
        <v>4614</v>
      </c>
      <c r="B946" s="2219" t="s">
        <v>1109</v>
      </c>
      <c r="C946" s="2204" t="s">
        <v>48</v>
      </c>
      <c r="D946" s="2208">
        <v>0.09</v>
      </c>
      <c r="E946" s="2225">
        <v>0.02</v>
      </c>
      <c r="F946" s="2210">
        <v>0.09</v>
      </c>
      <c r="G946" s="2211" t="s">
        <v>2434</v>
      </c>
      <c r="H946" s="2207" t="s">
        <v>2361</v>
      </c>
      <c r="I946" s="2203">
        <v>1</v>
      </c>
      <c r="K946" s="2219" t="s">
        <v>1109</v>
      </c>
    </row>
    <row r="947" spans="1:11">
      <c r="A947" s="2204" t="s">
        <v>4615</v>
      </c>
      <c r="B947" s="2219" t="s">
        <v>1110</v>
      </c>
      <c r="C947" s="2204" t="s">
        <v>48</v>
      </c>
      <c r="D947" s="2208">
        <v>0.03</v>
      </c>
      <c r="E947" s="2225"/>
      <c r="F947" s="2210">
        <v>0.03</v>
      </c>
      <c r="G947" s="2211" t="s">
        <v>2434</v>
      </c>
      <c r="H947" s="2207" t="s">
        <v>2361</v>
      </c>
      <c r="I947" s="2203">
        <v>1</v>
      </c>
      <c r="K947" s="2219" t="s">
        <v>1110</v>
      </c>
    </row>
    <row r="948" spans="1:11">
      <c r="A948" s="2204" t="s">
        <v>4616</v>
      </c>
      <c r="B948" s="2209" t="s">
        <v>1111</v>
      </c>
      <c r="C948" s="2204" t="s">
        <v>48</v>
      </c>
      <c r="D948" s="2208">
        <v>0.14000000000000001</v>
      </c>
      <c r="E948" s="2225">
        <v>0.03</v>
      </c>
      <c r="F948" s="2210">
        <v>0.14000000000000001</v>
      </c>
      <c r="G948" s="2211" t="s">
        <v>2434</v>
      </c>
      <c r="H948" s="2207" t="s">
        <v>2361</v>
      </c>
      <c r="I948" s="2203">
        <v>1</v>
      </c>
      <c r="K948" s="2209" t="s">
        <v>1111</v>
      </c>
    </row>
    <row r="949" spans="1:11">
      <c r="A949" s="2204" t="s">
        <v>4617</v>
      </c>
      <c r="B949" s="2209" t="s">
        <v>1112</v>
      </c>
      <c r="C949" s="2204" t="s">
        <v>48</v>
      </c>
      <c r="D949" s="2208">
        <v>0.08</v>
      </c>
      <c r="E949" s="2225"/>
      <c r="F949" s="2210">
        <v>0.08</v>
      </c>
      <c r="G949" s="2211" t="s">
        <v>2434</v>
      </c>
      <c r="H949" s="2226" t="s">
        <v>2357</v>
      </c>
      <c r="I949" s="2203">
        <v>1</v>
      </c>
      <c r="K949" s="2209" t="s">
        <v>1112</v>
      </c>
    </row>
    <row r="950" spans="1:11">
      <c r="A950" s="2204" t="s">
        <v>4618</v>
      </c>
      <c r="B950" s="2233" t="s">
        <v>1113</v>
      </c>
      <c r="C950" s="2204" t="s">
        <v>48</v>
      </c>
      <c r="D950" s="2208">
        <v>0.1</v>
      </c>
      <c r="E950" s="2225"/>
      <c r="F950" s="2210">
        <v>0.1</v>
      </c>
      <c r="G950" s="2211" t="s">
        <v>2672</v>
      </c>
      <c r="H950" s="2207" t="s">
        <v>2361</v>
      </c>
      <c r="I950" s="2203">
        <v>1</v>
      </c>
      <c r="K950" s="2233" t="s">
        <v>1113</v>
      </c>
    </row>
    <row r="951" spans="1:11">
      <c r="A951" s="2204" t="s">
        <v>4619</v>
      </c>
      <c r="B951" s="2233" t="s">
        <v>1114</v>
      </c>
      <c r="C951" s="2204" t="s">
        <v>48</v>
      </c>
      <c r="D951" s="2208">
        <v>0.04</v>
      </c>
      <c r="E951" s="2225"/>
      <c r="F951" s="2210">
        <v>0.04</v>
      </c>
      <c r="G951" s="2211" t="s">
        <v>2672</v>
      </c>
      <c r="H951" s="2207" t="s">
        <v>2361</v>
      </c>
      <c r="I951" s="2203">
        <v>1</v>
      </c>
      <c r="K951" s="2233" t="s">
        <v>1114</v>
      </c>
    </row>
    <row r="952" spans="1:11" ht="36">
      <c r="A952" s="2204" t="s">
        <v>4620</v>
      </c>
      <c r="B952" s="2248" t="s">
        <v>1115</v>
      </c>
      <c r="C952" s="2204" t="s">
        <v>48</v>
      </c>
      <c r="D952" s="2208">
        <v>0.09</v>
      </c>
      <c r="E952" s="2225"/>
      <c r="F952" s="2210">
        <v>0.09</v>
      </c>
      <c r="G952" s="2211" t="s">
        <v>2672</v>
      </c>
      <c r="H952" s="2207" t="s">
        <v>2361</v>
      </c>
      <c r="I952" s="2203">
        <v>1</v>
      </c>
      <c r="K952" s="2248" t="s">
        <v>1115</v>
      </c>
    </row>
    <row r="953" spans="1:11">
      <c r="A953" s="2204" t="s">
        <v>4621</v>
      </c>
      <c r="B953" s="2236" t="s">
        <v>1116</v>
      </c>
      <c r="C953" s="2204" t="s">
        <v>48</v>
      </c>
      <c r="D953" s="2208">
        <v>0.05</v>
      </c>
      <c r="E953" s="2225"/>
      <c r="F953" s="2210">
        <v>0.05</v>
      </c>
      <c r="G953" s="2211" t="s">
        <v>489</v>
      </c>
      <c r="H953" s="2226" t="s">
        <v>2358</v>
      </c>
      <c r="I953" s="2203">
        <v>1</v>
      </c>
      <c r="K953" s="2236" t="s">
        <v>1116</v>
      </c>
    </row>
    <row r="954" spans="1:11" ht="24">
      <c r="A954" s="2204" t="s">
        <v>4622</v>
      </c>
      <c r="B954" s="2236" t="s">
        <v>1119</v>
      </c>
      <c r="C954" s="2204" t="s">
        <v>48</v>
      </c>
      <c r="D954" s="2208">
        <f>E954+F954</f>
        <v>0.19</v>
      </c>
      <c r="E954" s="2225"/>
      <c r="F954" s="2210">
        <v>0.19</v>
      </c>
      <c r="G954" s="2211" t="s">
        <v>100</v>
      </c>
      <c r="H954" s="2226" t="s">
        <v>2361</v>
      </c>
      <c r="I954" s="2203">
        <v>1</v>
      </c>
      <c r="K954" s="2236" t="s">
        <v>1119</v>
      </c>
    </row>
    <row r="955" spans="1:11">
      <c r="A955" s="2204" t="s">
        <v>4623</v>
      </c>
      <c r="B955" s="2236" t="s">
        <v>4364</v>
      </c>
      <c r="C955" s="2204" t="s">
        <v>48</v>
      </c>
      <c r="D955" s="2208">
        <f t="shared" ref="D955:D957" si="41">E955+F955</f>
        <v>0.19</v>
      </c>
      <c r="E955" s="2225"/>
      <c r="F955" s="2210">
        <v>0.19</v>
      </c>
      <c r="G955" s="2211" t="s">
        <v>100</v>
      </c>
      <c r="H955" s="2226" t="s">
        <v>2361</v>
      </c>
      <c r="I955" s="2203">
        <v>1</v>
      </c>
      <c r="K955" s="2236" t="s">
        <v>4364</v>
      </c>
    </row>
    <row r="956" spans="1:11">
      <c r="A956" s="2204" t="s">
        <v>4624</v>
      </c>
      <c r="B956" s="2236" t="s">
        <v>4366</v>
      </c>
      <c r="C956" s="2204" t="s">
        <v>48</v>
      </c>
      <c r="D956" s="2208">
        <f t="shared" si="41"/>
        <v>0.2</v>
      </c>
      <c r="E956" s="2225"/>
      <c r="F956" s="2210">
        <v>0.2</v>
      </c>
      <c r="G956" s="2211" t="s">
        <v>100</v>
      </c>
      <c r="H956" s="2226" t="s">
        <v>2361</v>
      </c>
      <c r="I956" s="2203">
        <v>1</v>
      </c>
      <c r="K956" s="2236" t="s">
        <v>4366</v>
      </c>
    </row>
    <row r="957" spans="1:11" ht="35.25" customHeight="1">
      <c r="A957" s="2204" t="s">
        <v>4625</v>
      </c>
      <c r="B957" s="2236" t="s">
        <v>4899</v>
      </c>
      <c r="C957" s="2204" t="s">
        <v>48</v>
      </c>
      <c r="D957" s="2208">
        <f t="shared" si="41"/>
        <v>3.84</v>
      </c>
      <c r="E957" s="2225"/>
      <c r="F957" s="2210">
        <v>3.84</v>
      </c>
      <c r="G957" s="2211" t="s">
        <v>100</v>
      </c>
      <c r="H957" s="2226" t="s">
        <v>2361</v>
      </c>
      <c r="I957" s="2203">
        <v>1</v>
      </c>
      <c r="K957" s="2236" t="s">
        <v>4368</v>
      </c>
    </row>
    <row r="958" spans="1:11" ht="24">
      <c r="A958" s="2204" t="s">
        <v>4626</v>
      </c>
      <c r="B958" s="2217" t="s">
        <v>1117</v>
      </c>
      <c r="C958" s="2204" t="s">
        <v>48</v>
      </c>
      <c r="D958" s="2208">
        <v>0.55000000000000004</v>
      </c>
      <c r="E958" s="2225"/>
      <c r="F958" s="2210">
        <v>0.55000000000000004</v>
      </c>
      <c r="G958" s="2211" t="s">
        <v>100</v>
      </c>
      <c r="H958" s="2207" t="s">
        <v>2361</v>
      </c>
      <c r="I958" s="2203">
        <v>1</v>
      </c>
      <c r="K958" s="2217" t="s">
        <v>1117</v>
      </c>
    </row>
    <row r="959" spans="1:11" ht="24">
      <c r="A959" s="2204" t="s">
        <v>4627</v>
      </c>
      <c r="B959" s="2205" t="s">
        <v>1118</v>
      </c>
      <c r="C959" s="2204" t="s">
        <v>48</v>
      </c>
      <c r="D959" s="2208">
        <v>0.23</v>
      </c>
      <c r="E959" s="2225"/>
      <c r="F959" s="2210">
        <v>0.23</v>
      </c>
      <c r="G959" s="2211" t="s">
        <v>100</v>
      </c>
      <c r="H959" s="2207" t="s">
        <v>2361</v>
      </c>
      <c r="I959" s="2203">
        <v>1</v>
      </c>
      <c r="K959" s="2205" t="s">
        <v>1118</v>
      </c>
    </row>
    <row r="960" spans="1:11" ht="24">
      <c r="A960" s="2204" t="s">
        <v>4628</v>
      </c>
      <c r="B960" s="2205" t="s">
        <v>1119</v>
      </c>
      <c r="C960" s="2204" t="s">
        <v>48</v>
      </c>
      <c r="D960" s="2208">
        <v>0.4</v>
      </c>
      <c r="E960" s="2225"/>
      <c r="F960" s="2210">
        <v>0.4</v>
      </c>
      <c r="G960" s="2211" t="s">
        <v>100</v>
      </c>
      <c r="H960" s="2207" t="s">
        <v>2361</v>
      </c>
      <c r="I960" s="2203">
        <v>1</v>
      </c>
      <c r="K960" s="2205" t="s">
        <v>1119</v>
      </c>
    </row>
    <row r="961" spans="1:16383" ht="36">
      <c r="A961" s="2204" t="s">
        <v>4629</v>
      </c>
      <c r="B961" s="2235" t="s">
        <v>1121</v>
      </c>
      <c r="C961" s="2204" t="s">
        <v>48</v>
      </c>
      <c r="D961" s="2208">
        <v>0.1</v>
      </c>
      <c r="E961" s="2225"/>
      <c r="F961" s="2210">
        <v>0.1</v>
      </c>
      <c r="G961" s="2211" t="s">
        <v>100</v>
      </c>
      <c r="H961" s="2207" t="s">
        <v>2361</v>
      </c>
      <c r="I961" s="2203">
        <v>1</v>
      </c>
      <c r="K961" s="2235" t="s">
        <v>1121</v>
      </c>
    </row>
    <row r="962" spans="1:16383" ht="24">
      <c r="A962" s="2204" t="s">
        <v>4914</v>
      </c>
      <c r="B962" s="2228" t="s">
        <v>1122</v>
      </c>
      <c r="C962" s="2204" t="s">
        <v>48</v>
      </c>
      <c r="D962" s="2208">
        <v>0.18</v>
      </c>
      <c r="E962" s="2225"/>
      <c r="F962" s="2210">
        <v>0.18</v>
      </c>
      <c r="G962" s="2206" t="s">
        <v>79</v>
      </c>
      <c r="H962" s="2207" t="s">
        <v>2361</v>
      </c>
      <c r="I962" s="2203">
        <v>1</v>
      </c>
      <c r="K962" s="2228" t="s">
        <v>1122</v>
      </c>
    </row>
    <row r="963" spans="1:16383" s="2203" customFormat="1">
      <c r="A963" s="2202">
        <v>19</v>
      </c>
      <c r="B963" s="2408" t="s">
        <v>1237</v>
      </c>
      <c r="C963" s="2408"/>
      <c r="D963" s="2408"/>
      <c r="E963" s="2408"/>
      <c r="F963" s="2408"/>
      <c r="G963" s="2408"/>
      <c r="H963" s="2408"/>
      <c r="I963" s="2203">
        <v>1</v>
      </c>
    </row>
    <row r="964" spans="1:16383" s="2203" customFormat="1">
      <c r="A964" s="2204" t="s">
        <v>3557</v>
      </c>
      <c r="B964" s="2205" t="s">
        <v>4371</v>
      </c>
      <c r="C964" s="2222" t="s">
        <v>49</v>
      </c>
      <c r="D964" s="2222">
        <f>E964+F964</f>
        <v>0.14000000000000001</v>
      </c>
      <c r="E964" s="2222"/>
      <c r="F964" s="2222">
        <v>0.14000000000000001</v>
      </c>
      <c r="G964" s="2222" t="s">
        <v>85</v>
      </c>
      <c r="H964" s="2222" t="s">
        <v>2361</v>
      </c>
      <c r="I964" s="2203">
        <v>1</v>
      </c>
      <c r="J964" s="2198"/>
      <c r="K964" s="2205" t="s">
        <v>4371</v>
      </c>
      <c r="L964" s="2198"/>
      <c r="M964" s="2198"/>
      <c r="N964" s="2198"/>
      <c r="O964" s="2198"/>
      <c r="P964" s="2198"/>
      <c r="Q964" s="2198"/>
      <c r="R964" s="2198"/>
      <c r="S964" s="2198"/>
      <c r="T964" s="2198"/>
      <c r="U964" s="2198"/>
      <c r="V964" s="2198"/>
      <c r="W964" s="2198"/>
      <c r="X964" s="2198"/>
      <c r="Y964" s="2198"/>
      <c r="Z964" s="2198"/>
      <c r="AA964" s="2198"/>
      <c r="AB964" s="2198"/>
      <c r="AC964" s="2198"/>
      <c r="AD964" s="2198"/>
      <c r="AE964" s="2198"/>
      <c r="AF964" s="2198"/>
      <c r="AG964" s="2198"/>
      <c r="AH964" s="2198"/>
      <c r="AI964" s="2198"/>
      <c r="AJ964" s="2198"/>
      <c r="AK964" s="2198"/>
      <c r="AL964" s="2198"/>
      <c r="AM964" s="2198"/>
      <c r="AN964" s="2198"/>
      <c r="AO964" s="2198"/>
      <c r="AP964" s="2198"/>
      <c r="AQ964" s="2198"/>
      <c r="AR964" s="2198"/>
      <c r="AS964" s="2198"/>
      <c r="AT964" s="2198"/>
      <c r="AU964" s="2198"/>
      <c r="AV964" s="2198"/>
      <c r="AW964" s="2198"/>
      <c r="AX964" s="2198"/>
      <c r="AY964" s="2198"/>
      <c r="AZ964" s="2198"/>
      <c r="BA964" s="2198"/>
      <c r="BB964" s="2198"/>
      <c r="BC964" s="2198"/>
      <c r="BD964" s="2198"/>
      <c r="BE964" s="2198"/>
      <c r="BF964" s="2198"/>
      <c r="BG964" s="2198"/>
      <c r="BH964" s="2198"/>
      <c r="BI964" s="2198"/>
      <c r="BJ964" s="2198"/>
      <c r="BK964" s="2198"/>
      <c r="BL964" s="2198"/>
      <c r="BM964" s="2198"/>
      <c r="BN964" s="2198"/>
      <c r="BO964" s="2198"/>
      <c r="BP964" s="2198"/>
      <c r="BQ964" s="2198"/>
      <c r="BR964" s="2198"/>
      <c r="BS964" s="2198"/>
      <c r="BT964" s="2198"/>
      <c r="BU964" s="2198"/>
      <c r="BV964" s="2198"/>
      <c r="BW964" s="2198"/>
      <c r="BX964" s="2198"/>
      <c r="BY964" s="2198"/>
      <c r="BZ964" s="2198"/>
      <c r="CA964" s="2198"/>
      <c r="CB964" s="2198"/>
      <c r="CC964" s="2198"/>
      <c r="CD964" s="2198"/>
      <c r="CE964" s="2198"/>
      <c r="CF964" s="2198"/>
      <c r="CG964" s="2198"/>
      <c r="CH964" s="2198"/>
      <c r="CI964" s="2198"/>
      <c r="CJ964" s="2198"/>
      <c r="CK964" s="2198"/>
      <c r="CL964" s="2198"/>
      <c r="CM964" s="2198"/>
      <c r="CN964" s="2198"/>
      <c r="CO964" s="2198"/>
      <c r="CP964" s="2198"/>
      <c r="CQ964" s="2198"/>
      <c r="CR964" s="2198"/>
      <c r="CS964" s="2198"/>
      <c r="CT964" s="2198"/>
      <c r="CU964" s="2198"/>
      <c r="CV964" s="2198"/>
      <c r="CW964" s="2198"/>
      <c r="CX964" s="2198"/>
      <c r="CY964" s="2198"/>
      <c r="CZ964" s="2198"/>
      <c r="DA964" s="2198"/>
      <c r="DB964" s="2198"/>
      <c r="DC964" s="2198"/>
      <c r="DD964" s="2198"/>
      <c r="DE964" s="2198"/>
      <c r="DF964" s="2198"/>
      <c r="DG964" s="2198"/>
      <c r="DH964" s="2198"/>
      <c r="DI964" s="2198"/>
      <c r="DJ964" s="2198"/>
      <c r="DK964" s="2198"/>
      <c r="DL964" s="2198"/>
      <c r="DM964" s="2198"/>
      <c r="DN964" s="2198"/>
      <c r="DO964" s="2198"/>
      <c r="DP964" s="2198"/>
      <c r="DQ964" s="2198"/>
      <c r="DR964" s="2198"/>
      <c r="DS964" s="2198"/>
      <c r="DT964" s="2198"/>
      <c r="DU964" s="2198"/>
      <c r="DV964" s="2198"/>
      <c r="DW964" s="2198"/>
      <c r="DX964" s="2198"/>
      <c r="DY964" s="2198"/>
      <c r="DZ964" s="2198"/>
      <c r="EA964" s="2198"/>
      <c r="EB964" s="2198"/>
      <c r="EC964" s="2198"/>
      <c r="ED964" s="2198"/>
      <c r="EE964" s="2198"/>
      <c r="EF964" s="2198"/>
      <c r="EG964" s="2198"/>
      <c r="EH964" s="2198"/>
      <c r="EI964" s="2198"/>
      <c r="EJ964" s="2198"/>
      <c r="EK964" s="2198"/>
      <c r="EL964" s="2198"/>
      <c r="EM964" s="2198"/>
      <c r="EN964" s="2198"/>
      <c r="EO964" s="2198"/>
      <c r="EP964" s="2198"/>
      <c r="EQ964" s="2198"/>
      <c r="ER964" s="2198"/>
      <c r="ES964" s="2198"/>
      <c r="ET964" s="2198"/>
      <c r="EU964" s="2198"/>
      <c r="EV964" s="2198"/>
      <c r="EW964" s="2198"/>
      <c r="EX964" s="2198"/>
      <c r="EY964" s="2198"/>
      <c r="EZ964" s="2198"/>
      <c r="FA964" s="2198"/>
      <c r="FB964" s="2198"/>
      <c r="FC964" s="2198"/>
      <c r="FD964" s="2198"/>
      <c r="FE964" s="2198"/>
      <c r="FF964" s="2198"/>
      <c r="FG964" s="2198"/>
      <c r="FH964" s="2198"/>
      <c r="FI964" s="2198"/>
      <c r="FJ964" s="2198"/>
      <c r="FK964" s="2198"/>
      <c r="FL964" s="2198"/>
      <c r="FM964" s="2198"/>
      <c r="FN964" s="2198"/>
      <c r="FO964" s="2198"/>
      <c r="FP964" s="2198"/>
      <c r="FQ964" s="2198"/>
      <c r="FR964" s="2198"/>
      <c r="FS964" s="2198"/>
      <c r="FT964" s="2198"/>
      <c r="FU964" s="2198"/>
      <c r="FV964" s="2198"/>
      <c r="FW964" s="2198"/>
      <c r="FX964" s="2198"/>
      <c r="FY964" s="2198"/>
      <c r="FZ964" s="2198"/>
      <c r="GA964" s="2198"/>
      <c r="GB964" s="2198"/>
      <c r="GC964" s="2198"/>
      <c r="GD964" s="2198"/>
      <c r="GE964" s="2198"/>
      <c r="GF964" s="2198"/>
      <c r="GG964" s="2198"/>
      <c r="GH964" s="2198"/>
      <c r="GI964" s="2198"/>
      <c r="GJ964" s="2198"/>
      <c r="GK964" s="2198"/>
      <c r="GL964" s="2198"/>
      <c r="GM964" s="2198"/>
      <c r="GN964" s="2198"/>
      <c r="GO964" s="2198"/>
      <c r="GP964" s="2198"/>
      <c r="GQ964" s="2198"/>
      <c r="GR964" s="2198"/>
      <c r="GS964" s="2198"/>
      <c r="GT964" s="2198"/>
      <c r="GU964" s="2198"/>
      <c r="GV964" s="2198"/>
      <c r="GW964" s="2198"/>
      <c r="GX964" s="2198"/>
      <c r="GY964" s="2198"/>
      <c r="GZ964" s="2198"/>
      <c r="HA964" s="2198"/>
      <c r="HB964" s="2198"/>
      <c r="HC964" s="2198"/>
      <c r="HD964" s="2198"/>
      <c r="HE964" s="2198"/>
      <c r="HF964" s="2198"/>
      <c r="HG964" s="2198"/>
      <c r="HH964" s="2198"/>
      <c r="HI964" s="2198"/>
      <c r="HJ964" s="2198"/>
      <c r="HK964" s="2198"/>
      <c r="HL964" s="2198"/>
      <c r="HM964" s="2198"/>
      <c r="HN964" s="2198"/>
      <c r="HO964" s="2198"/>
      <c r="HP964" s="2198"/>
      <c r="HQ964" s="2198"/>
      <c r="HR964" s="2198"/>
      <c r="HS964" s="2198"/>
      <c r="HT964" s="2198"/>
      <c r="HU964" s="2198"/>
      <c r="HV964" s="2198"/>
      <c r="HW964" s="2198"/>
      <c r="HX964" s="2198"/>
      <c r="HY964" s="2198"/>
      <c r="HZ964" s="2198"/>
      <c r="IA964" s="2198"/>
      <c r="IB964" s="2198"/>
      <c r="IC964" s="2198"/>
      <c r="ID964" s="2198"/>
      <c r="IE964" s="2198"/>
      <c r="IF964" s="2198"/>
      <c r="IG964" s="2198"/>
      <c r="IH964" s="2198"/>
      <c r="II964" s="2198"/>
      <c r="IJ964" s="2198"/>
      <c r="IK964" s="2198"/>
      <c r="IL964" s="2198"/>
      <c r="IM964" s="2198"/>
      <c r="IN964" s="2198"/>
      <c r="IO964" s="2198"/>
      <c r="IP964" s="2198"/>
      <c r="IQ964" s="2198"/>
      <c r="IR964" s="2198"/>
      <c r="IS964" s="2198"/>
      <c r="IT964" s="2198"/>
      <c r="IU964" s="2198"/>
      <c r="IV964" s="2198"/>
      <c r="IW964" s="2198"/>
      <c r="IX964" s="2198"/>
      <c r="IY964" s="2198"/>
      <c r="JC964" s="2198"/>
      <c r="JD964" s="2198"/>
      <c r="JE964" s="2198"/>
      <c r="JF964" s="2198"/>
      <c r="JG964" s="2198"/>
      <c r="JH964" s="2198"/>
      <c r="JI964" s="2198"/>
      <c r="JJ964" s="2198"/>
      <c r="JK964" s="2198"/>
      <c r="JL964" s="2198"/>
      <c r="JM964" s="2198"/>
      <c r="JN964" s="2198"/>
      <c r="JO964" s="2198"/>
      <c r="JP964" s="2198"/>
      <c r="JQ964" s="2198"/>
      <c r="JR964" s="2198"/>
      <c r="JS964" s="2198"/>
      <c r="JT964" s="2198"/>
      <c r="JU964" s="2198"/>
      <c r="JV964" s="2198"/>
      <c r="JW964" s="2198"/>
      <c r="JX964" s="2198"/>
      <c r="JY964" s="2198"/>
      <c r="JZ964" s="2198"/>
      <c r="KA964" s="2198"/>
      <c r="KB964" s="2198"/>
      <c r="KC964" s="2198"/>
      <c r="KD964" s="2198"/>
      <c r="KE964" s="2198"/>
      <c r="KF964" s="2198"/>
      <c r="KG964" s="2198"/>
      <c r="KH964" s="2198"/>
      <c r="KI964" s="2198"/>
      <c r="KJ964" s="2198"/>
      <c r="KK964" s="2198"/>
      <c r="KL964" s="2198"/>
      <c r="KM964" s="2198"/>
      <c r="KN964" s="2198"/>
      <c r="KO964" s="2198"/>
      <c r="KP964" s="2198"/>
      <c r="KQ964" s="2198"/>
      <c r="KR964" s="2198"/>
      <c r="KS964" s="2198"/>
      <c r="KT964" s="2198"/>
      <c r="KU964" s="2198"/>
      <c r="KV964" s="2198"/>
      <c r="KW964" s="2198"/>
      <c r="KX964" s="2198"/>
      <c r="KY964" s="2198"/>
      <c r="KZ964" s="2198"/>
      <c r="LA964" s="2198"/>
      <c r="LB964" s="2198"/>
      <c r="LC964" s="2198"/>
      <c r="LD964" s="2198"/>
      <c r="LE964" s="2198"/>
      <c r="LF964" s="2198"/>
      <c r="LG964" s="2198"/>
      <c r="LH964" s="2198"/>
      <c r="LI964" s="2198"/>
      <c r="LJ964" s="2198"/>
      <c r="LK964" s="2198"/>
      <c r="LL964" s="2198"/>
      <c r="LM964" s="2198"/>
      <c r="LN964" s="2198"/>
      <c r="LO964" s="2198"/>
      <c r="LP964" s="2198"/>
      <c r="LQ964" s="2198"/>
      <c r="LR964" s="2198"/>
      <c r="LS964" s="2198"/>
      <c r="LT964" s="2198"/>
      <c r="LU964" s="2198"/>
      <c r="LV964" s="2198"/>
      <c r="LW964" s="2198"/>
      <c r="LX964" s="2198"/>
      <c r="LY964" s="2198"/>
      <c r="LZ964" s="2198"/>
      <c r="MA964" s="2198"/>
      <c r="MB964" s="2198"/>
      <c r="MC964" s="2198"/>
      <c r="MD964" s="2198"/>
      <c r="ME964" s="2198"/>
      <c r="MF964" s="2198"/>
      <c r="MG964" s="2198"/>
      <c r="MH964" s="2198"/>
      <c r="MI964" s="2198"/>
      <c r="MJ964" s="2198"/>
      <c r="MK964" s="2198"/>
      <c r="ML964" s="2198"/>
      <c r="MM964" s="2198"/>
      <c r="MN964" s="2198"/>
      <c r="MO964" s="2198"/>
      <c r="MP964" s="2198"/>
      <c r="MQ964" s="2198"/>
      <c r="MR964" s="2198"/>
      <c r="MS964" s="2198"/>
      <c r="MT964" s="2198"/>
      <c r="MU964" s="2198"/>
      <c r="MV964" s="2198"/>
      <c r="MW964" s="2198"/>
      <c r="MX964" s="2198"/>
      <c r="MY964" s="2198"/>
      <c r="MZ964" s="2198"/>
      <c r="NA964" s="2198"/>
      <c r="NB964" s="2198"/>
      <c r="NC964" s="2198"/>
      <c r="ND964" s="2198"/>
      <c r="NE964" s="2198"/>
      <c r="NF964" s="2198"/>
      <c r="NG964" s="2198"/>
      <c r="NH964" s="2198"/>
      <c r="NI964" s="2198"/>
      <c r="NJ964" s="2198"/>
      <c r="NK964" s="2198"/>
      <c r="NL964" s="2198"/>
      <c r="NM964" s="2198"/>
      <c r="NN964" s="2198"/>
      <c r="NO964" s="2198"/>
      <c r="NP964" s="2198"/>
      <c r="NQ964" s="2198"/>
      <c r="NR964" s="2198"/>
      <c r="NS964" s="2198"/>
      <c r="NT964" s="2198"/>
      <c r="NU964" s="2198"/>
      <c r="NV964" s="2198"/>
      <c r="NW964" s="2198"/>
      <c r="NX964" s="2198"/>
      <c r="NY964" s="2198"/>
      <c r="NZ964" s="2198"/>
      <c r="OA964" s="2198"/>
      <c r="OB964" s="2198"/>
      <c r="OC964" s="2198"/>
      <c r="OD964" s="2198"/>
      <c r="OE964" s="2198"/>
      <c r="OF964" s="2198"/>
      <c r="OG964" s="2198"/>
      <c r="OH964" s="2198"/>
      <c r="OI964" s="2198"/>
      <c r="OJ964" s="2198"/>
      <c r="OK964" s="2198"/>
      <c r="OL964" s="2198"/>
      <c r="OM964" s="2198"/>
      <c r="ON964" s="2198"/>
      <c r="OO964" s="2198"/>
      <c r="OP964" s="2198"/>
      <c r="OQ964" s="2198"/>
      <c r="OR964" s="2198"/>
      <c r="OS964" s="2198"/>
      <c r="OT964" s="2198"/>
      <c r="OU964" s="2198"/>
      <c r="OV964" s="2198"/>
      <c r="OW964" s="2198"/>
      <c r="OX964" s="2198"/>
      <c r="OY964" s="2198"/>
      <c r="OZ964" s="2198"/>
      <c r="PA964" s="2198"/>
      <c r="PB964" s="2198"/>
      <c r="PC964" s="2198"/>
      <c r="PD964" s="2198"/>
      <c r="PE964" s="2198"/>
      <c r="PF964" s="2198"/>
      <c r="PG964" s="2198"/>
      <c r="PH964" s="2198"/>
      <c r="PI964" s="2198"/>
      <c r="PJ964" s="2198"/>
      <c r="PK964" s="2198"/>
      <c r="PL964" s="2198"/>
      <c r="PM964" s="2198"/>
      <c r="PN964" s="2198"/>
      <c r="PO964" s="2198"/>
      <c r="PP964" s="2198"/>
      <c r="PQ964" s="2198"/>
      <c r="PR964" s="2198"/>
      <c r="PS964" s="2198"/>
      <c r="PT964" s="2198"/>
      <c r="PU964" s="2198"/>
      <c r="PV964" s="2198"/>
      <c r="PW964" s="2198"/>
      <c r="PX964" s="2198"/>
      <c r="PY964" s="2198"/>
      <c r="PZ964" s="2198"/>
      <c r="QA964" s="2198"/>
      <c r="QB964" s="2198"/>
      <c r="QC964" s="2198"/>
      <c r="QD964" s="2198"/>
      <c r="QE964" s="2198"/>
      <c r="QF964" s="2198"/>
      <c r="QG964" s="2198"/>
      <c r="QH964" s="2198"/>
      <c r="QI964" s="2198"/>
      <c r="QJ964" s="2198"/>
      <c r="QK964" s="2198"/>
      <c r="QL964" s="2198"/>
      <c r="QM964" s="2198"/>
      <c r="QN964" s="2198"/>
      <c r="QO964" s="2198"/>
      <c r="QP964" s="2198"/>
      <c r="QQ964" s="2198"/>
      <c r="QR964" s="2198"/>
      <c r="QS964" s="2198"/>
      <c r="QT964" s="2198"/>
      <c r="QU964" s="2198"/>
      <c r="QV964" s="2198"/>
      <c r="QW964" s="2198"/>
      <c r="QX964" s="2198"/>
      <c r="QY964" s="2198"/>
      <c r="QZ964" s="2198"/>
      <c r="RA964" s="2198"/>
      <c r="RB964" s="2198"/>
      <c r="RC964" s="2198"/>
      <c r="RD964" s="2198"/>
      <c r="RE964" s="2198"/>
      <c r="RF964" s="2198"/>
      <c r="RG964" s="2198"/>
      <c r="RH964" s="2198"/>
      <c r="RI964" s="2198"/>
      <c r="RJ964" s="2198"/>
      <c r="RK964" s="2198"/>
      <c r="RL964" s="2198"/>
      <c r="RM964" s="2198"/>
      <c r="RN964" s="2198"/>
      <c r="RO964" s="2198"/>
      <c r="RP964" s="2198"/>
      <c r="RQ964" s="2198"/>
      <c r="RR964" s="2198"/>
      <c r="RS964" s="2198"/>
      <c r="RT964" s="2198"/>
      <c r="RU964" s="2198"/>
      <c r="RV964" s="2198"/>
      <c r="RW964" s="2198"/>
      <c r="RX964" s="2198"/>
      <c r="RY964" s="2198"/>
      <c r="RZ964" s="2198"/>
      <c r="SA964" s="2198"/>
      <c r="SB964" s="2198"/>
      <c r="SC964" s="2198"/>
      <c r="SD964" s="2198"/>
      <c r="SE964" s="2198"/>
      <c r="SF964" s="2198"/>
      <c r="SG964" s="2198"/>
      <c r="SH964" s="2198"/>
      <c r="SI964" s="2198"/>
      <c r="SJ964" s="2198"/>
      <c r="SK964" s="2198"/>
      <c r="SL964" s="2198"/>
      <c r="SM964" s="2198"/>
      <c r="SN964" s="2198"/>
      <c r="SO964" s="2198"/>
      <c r="SP964" s="2198"/>
      <c r="SQ964" s="2198"/>
      <c r="SR964" s="2198"/>
      <c r="SS964" s="2198"/>
      <c r="ST964" s="2198"/>
      <c r="SU964" s="2198"/>
      <c r="SY964" s="2198"/>
      <c r="SZ964" s="2198"/>
      <c r="TA964" s="2198"/>
      <c r="TB964" s="2198"/>
      <c r="TC964" s="2198"/>
      <c r="TD964" s="2198"/>
      <c r="TE964" s="2198"/>
      <c r="TF964" s="2198"/>
      <c r="TG964" s="2198"/>
      <c r="TH964" s="2198"/>
      <c r="TI964" s="2198"/>
      <c r="TJ964" s="2198"/>
      <c r="TK964" s="2198"/>
      <c r="TL964" s="2198"/>
      <c r="TM964" s="2198"/>
      <c r="TN964" s="2198"/>
      <c r="TO964" s="2198"/>
      <c r="TP964" s="2198"/>
      <c r="TQ964" s="2198"/>
      <c r="TR964" s="2198"/>
      <c r="TS964" s="2198"/>
      <c r="TT964" s="2198"/>
      <c r="TU964" s="2198"/>
      <c r="TV964" s="2198"/>
      <c r="TW964" s="2198"/>
      <c r="TX964" s="2198"/>
      <c r="TY964" s="2198"/>
      <c r="TZ964" s="2198"/>
      <c r="UA964" s="2198"/>
      <c r="UB964" s="2198"/>
      <c r="UC964" s="2198"/>
      <c r="UD964" s="2198"/>
      <c r="UE964" s="2198"/>
      <c r="UF964" s="2198"/>
      <c r="UG964" s="2198"/>
      <c r="UH964" s="2198"/>
      <c r="UI964" s="2198"/>
      <c r="UJ964" s="2198"/>
      <c r="UK964" s="2198"/>
      <c r="UL964" s="2198"/>
      <c r="UM964" s="2198"/>
      <c r="UN964" s="2198"/>
      <c r="UO964" s="2198"/>
      <c r="UP964" s="2198"/>
      <c r="UQ964" s="2198"/>
      <c r="UR964" s="2198"/>
      <c r="US964" s="2198"/>
      <c r="UT964" s="2198"/>
      <c r="UU964" s="2198"/>
      <c r="UV964" s="2198"/>
      <c r="UW964" s="2198"/>
      <c r="UX964" s="2198"/>
      <c r="UY964" s="2198"/>
      <c r="UZ964" s="2198"/>
      <c r="VA964" s="2198"/>
      <c r="VB964" s="2198"/>
      <c r="VC964" s="2198"/>
      <c r="VD964" s="2198"/>
      <c r="VE964" s="2198"/>
      <c r="VF964" s="2198"/>
      <c r="VG964" s="2198"/>
      <c r="VH964" s="2198"/>
      <c r="VI964" s="2198"/>
      <c r="VJ964" s="2198"/>
      <c r="VK964" s="2198"/>
      <c r="VL964" s="2198"/>
      <c r="VM964" s="2198"/>
      <c r="VN964" s="2198"/>
      <c r="VO964" s="2198"/>
      <c r="VP964" s="2198"/>
      <c r="VQ964" s="2198"/>
      <c r="VR964" s="2198"/>
      <c r="VS964" s="2198"/>
      <c r="VT964" s="2198"/>
      <c r="VU964" s="2198"/>
      <c r="VV964" s="2198"/>
      <c r="VW964" s="2198"/>
      <c r="VX964" s="2198"/>
      <c r="VY964" s="2198"/>
      <c r="VZ964" s="2198"/>
      <c r="WA964" s="2198"/>
      <c r="WB964" s="2198"/>
      <c r="WC964" s="2198"/>
      <c r="WD964" s="2198"/>
      <c r="WE964" s="2198"/>
      <c r="WF964" s="2198"/>
      <c r="WG964" s="2198"/>
      <c r="WH964" s="2198"/>
      <c r="WI964" s="2198"/>
      <c r="WJ964" s="2198"/>
      <c r="WK964" s="2198"/>
      <c r="WL964" s="2198"/>
      <c r="WM964" s="2198"/>
      <c r="WN964" s="2198"/>
      <c r="WO964" s="2198"/>
      <c r="WP964" s="2198"/>
      <c r="WQ964" s="2198"/>
      <c r="WR964" s="2198"/>
      <c r="WS964" s="2198"/>
      <c r="WT964" s="2198"/>
      <c r="WU964" s="2198"/>
      <c r="WV964" s="2198"/>
      <c r="WW964" s="2198"/>
      <c r="WX964" s="2198"/>
      <c r="WY964" s="2198"/>
      <c r="WZ964" s="2198"/>
      <c r="XA964" s="2198"/>
      <c r="XB964" s="2198"/>
      <c r="XC964" s="2198"/>
      <c r="XD964" s="2198"/>
      <c r="XE964" s="2198"/>
      <c r="XF964" s="2198"/>
      <c r="XG964" s="2198"/>
      <c r="XH964" s="2198"/>
      <c r="XI964" s="2198"/>
      <c r="XJ964" s="2198"/>
      <c r="XK964" s="2198"/>
      <c r="XL964" s="2198"/>
      <c r="XM964" s="2198"/>
      <c r="XN964" s="2198"/>
      <c r="XO964" s="2198"/>
      <c r="XP964" s="2198"/>
      <c r="XQ964" s="2198"/>
      <c r="XR964" s="2198"/>
      <c r="XS964" s="2198"/>
      <c r="XT964" s="2198"/>
      <c r="XU964" s="2198"/>
      <c r="XV964" s="2198"/>
      <c r="XW964" s="2198"/>
      <c r="XX964" s="2198"/>
      <c r="XY964" s="2198"/>
      <c r="XZ964" s="2198"/>
      <c r="YA964" s="2198"/>
      <c r="YB964" s="2198"/>
      <c r="YC964" s="2198"/>
      <c r="YD964" s="2198"/>
      <c r="YE964" s="2198"/>
      <c r="YF964" s="2198"/>
      <c r="YG964" s="2198"/>
      <c r="YH964" s="2198"/>
      <c r="YI964" s="2198"/>
      <c r="YJ964" s="2198"/>
      <c r="YK964" s="2198"/>
      <c r="YL964" s="2198"/>
      <c r="YM964" s="2198"/>
      <c r="YN964" s="2198"/>
      <c r="YO964" s="2198"/>
      <c r="YP964" s="2198"/>
      <c r="YQ964" s="2198"/>
      <c r="YR964" s="2198"/>
      <c r="YS964" s="2198"/>
      <c r="YT964" s="2198"/>
      <c r="YU964" s="2198"/>
      <c r="YV964" s="2198"/>
      <c r="YW964" s="2198"/>
      <c r="YX964" s="2198"/>
      <c r="YY964" s="2198"/>
      <c r="YZ964" s="2198"/>
      <c r="ZA964" s="2198"/>
      <c r="ZB964" s="2198"/>
      <c r="ZC964" s="2198"/>
      <c r="ZD964" s="2198"/>
      <c r="ZE964" s="2198"/>
      <c r="ZF964" s="2198"/>
      <c r="ZG964" s="2198"/>
      <c r="ZH964" s="2198"/>
      <c r="ZI964" s="2198"/>
      <c r="ZJ964" s="2198"/>
      <c r="ZK964" s="2198"/>
      <c r="ZL964" s="2198"/>
      <c r="ZM964" s="2198"/>
      <c r="ZN964" s="2198"/>
      <c r="ZO964" s="2198"/>
      <c r="ZP964" s="2198"/>
      <c r="ZQ964" s="2198"/>
      <c r="ZR964" s="2198"/>
      <c r="ZS964" s="2198"/>
      <c r="ZT964" s="2198"/>
      <c r="ZU964" s="2198"/>
      <c r="ZV964" s="2198"/>
      <c r="ZW964" s="2198"/>
      <c r="ZX964" s="2198"/>
      <c r="ZY964" s="2198"/>
      <c r="ZZ964" s="2198"/>
      <c r="AAA964" s="2198"/>
      <c r="AAB964" s="2198"/>
      <c r="AAC964" s="2198"/>
      <c r="AAD964" s="2198"/>
      <c r="AAE964" s="2198"/>
      <c r="AAF964" s="2198"/>
      <c r="AAG964" s="2198"/>
      <c r="AAH964" s="2198"/>
      <c r="AAI964" s="2198"/>
      <c r="AAJ964" s="2198"/>
      <c r="AAK964" s="2198"/>
      <c r="AAL964" s="2198"/>
      <c r="AAM964" s="2198"/>
      <c r="AAN964" s="2198"/>
      <c r="AAO964" s="2198"/>
      <c r="AAP964" s="2198"/>
      <c r="AAQ964" s="2198"/>
      <c r="AAR964" s="2198"/>
      <c r="AAS964" s="2198"/>
      <c r="AAT964" s="2198"/>
      <c r="AAU964" s="2198"/>
      <c r="AAV964" s="2198"/>
      <c r="AAW964" s="2198"/>
      <c r="AAX964" s="2198"/>
      <c r="AAY964" s="2198"/>
      <c r="AAZ964" s="2198"/>
      <c r="ABA964" s="2198"/>
      <c r="ABB964" s="2198"/>
      <c r="ABC964" s="2198"/>
      <c r="ABD964" s="2198"/>
      <c r="ABE964" s="2198"/>
      <c r="ABF964" s="2198"/>
      <c r="ABG964" s="2198"/>
      <c r="ABH964" s="2198"/>
      <c r="ABI964" s="2198"/>
      <c r="ABJ964" s="2198"/>
      <c r="ABK964" s="2198"/>
      <c r="ABL964" s="2198"/>
      <c r="ABM964" s="2198"/>
      <c r="ABN964" s="2198"/>
      <c r="ABO964" s="2198"/>
      <c r="ABP964" s="2198"/>
      <c r="ABQ964" s="2198"/>
      <c r="ABR964" s="2198"/>
      <c r="ABS964" s="2198"/>
      <c r="ABT964" s="2198"/>
      <c r="ABU964" s="2198"/>
      <c r="ABV964" s="2198"/>
      <c r="ABW964" s="2198"/>
      <c r="ABX964" s="2198"/>
      <c r="ABY964" s="2198"/>
      <c r="ABZ964" s="2198"/>
      <c r="ACA964" s="2198"/>
      <c r="ACB964" s="2198"/>
      <c r="ACC964" s="2198"/>
      <c r="ACD964" s="2198"/>
      <c r="ACE964" s="2198"/>
      <c r="ACF964" s="2198"/>
      <c r="ACG964" s="2198"/>
      <c r="ACH964" s="2198"/>
      <c r="ACI964" s="2198"/>
      <c r="ACJ964" s="2198"/>
      <c r="ACK964" s="2198"/>
      <c r="ACL964" s="2198"/>
      <c r="ACM964" s="2198"/>
      <c r="ACN964" s="2198"/>
      <c r="ACO964" s="2198"/>
      <c r="ACP964" s="2198"/>
      <c r="ACQ964" s="2198"/>
      <c r="ACU964" s="2198"/>
      <c r="ACV964" s="2198"/>
      <c r="ACW964" s="2198"/>
      <c r="ACX964" s="2198"/>
      <c r="ACY964" s="2198"/>
      <c r="ACZ964" s="2198"/>
      <c r="ADA964" s="2198"/>
      <c r="ADB964" s="2198"/>
      <c r="ADC964" s="2198"/>
      <c r="ADD964" s="2198"/>
      <c r="ADE964" s="2198"/>
      <c r="ADF964" s="2198"/>
      <c r="ADG964" s="2198"/>
      <c r="ADH964" s="2198"/>
      <c r="ADI964" s="2198"/>
      <c r="ADJ964" s="2198"/>
      <c r="ADK964" s="2198"/>
      <c r="ADL964" s="2198"/>
      <c r="ADM964" s="2198"/>
      <c r="ADN964" s="2198"/>
      <c r="ADO964" s="2198"/>
      <c r="ADP964" s="2198"/>
      <c r="ADQ964" s="2198"/>
      <c r="ADR964" s="2198"/>
      <c r="ADS964" s="2198"/>
      <c r="ADT964" s="2198"/>
      <c r="ADU964" s="2198"/>
      <c r="ADV964" s="2198"/>
      <c r="ADW964" s="2198"/>
      <c r="ADX964" s="2198"/>
      <c r="ADY964" s="2198"/>
      <c r="ADZ964" s="2198"/>
      <c r="AEA964" s="2198"/>
      <c r="AEB964" s="2198"/>
      <c r="AEC964" s="2198"/>
      <c r="AED964" s="2198"/>
      <c r="AEE964" s="2198"/>
      <c r="AEF964" s="2198"/>
      <c r="AEG964" s="2198"/>
      <c r="AEH964" s="2198"/>
      <c r="AEI964" s="2198"/>
      <c r="AEJ964" s="2198"/>
      <c r="AEK964" s="2198"/>
      <c r="AEL964" s="2198"/>
      <c r="AEM964" s="2198"/>
      <c r="AEN964" s="2198"/>
      <c r="AEO964" s="2198"/>
      <c r="AEP964" s="2198"/>
      <c r="AEQ964" s="2198"/>
      <c r="AER964" s="2198"/>
      <c r="AES964" s="2198"/>
      <c r="AET964" s="2198"/>
      <c r="AEU964" s="2198"/>
      <c r="AEV964" s="2198"/>
      <c r="AEW964" s="2198"/>
      <c r="AEX964" s="2198"/>
      <c r="AEY964" s="2198"/>
      <c r="AEZ964" s="2198"/>
      <c r="AFA964" s="2198"/>
      <c r="AFB964" s="2198"/>
      <c r="AFC964" s="2198"/>
      <c r="AFD964" s="2198"/>
      <c r="AFE964" s="2198"/>
      <c r="AFF964" s="2198"/>
      <c r="AFG964" s="2198"/>
      <c r="AFH964" s="2198"/>
      <c r="AFI964" s="2198"/>
      <c r="AFJ964" s="2198"/>
      <c r="AFK964" s="2198"/>
      <c r="AFL964" s="2198"/>
      <c r="AFM964" s="2198"/>
      <c r="AFN964" s="2198"/>
      <c r="AFO964" s="2198"/>
      <c r="AFP964" s="2198"/>
      <c r="AFQ964" s="2198"/>
      <c r="AFR964" s="2198"/>
      <c r="AFS964" s="2198"/>
      <c r="AFT964" s="2198"/>
      <c r="AFU964" s="2198"/>
      <c r="AFV964" s="2198"/>
      <c r="AFW964" s="2198"/>
      <c r="AFX964" s="2198"/>
      <c r="AFY964" s="2198"/>
      <c r="AFZ964" s="2198"/>
      <c r="AGA964" s="2198"/>
      <c r="AGB964" s="2198"/>
      <c r="AGC964" s="2198"/>
      <c r="AGD964" s="2198"/>
      <c r="AGE964" s="2198"/>
      <c r="AGF964" s="2198"/>
      <c r="AGG964" s="2198"/>
      <c r="AGH964" s="2198"/>
      <c r="AGI964" s="2198"/>
      <c r="AGJ964" s="2198"/>
      <c r="AGK964" s="2198"/>
      <c r="AGL964" s="2198"/>
      <c r="AGM964" s="2198"/>
      <c r="AGN964" s="2198"/>
      <c r="AGO964" s="2198"/>
      <c r="AGP964" s="2198"/>
      <c r="AGQ964" s="2198"/>
      <c r="AGR964" s="2198"/>
      <c r="AGS964" s="2198"/>
      <c r="AGT964" s="2198"/>
      <c r="AGU964" s="2198"/>
      <c r="AGV964" s="2198"/>
      <c r="AGW964" s="2198"/>
      <c r="AGX964" s="2198"/>
      <c r="AGY964" s="2198"/>
      <c r="AGZ964" s="2198"/>
      <c r="AHA964" s="2198"/>
      <c r="AHB964" s="2198"/>
      <c r="AHC964" s="2198"/>
      <c r="AHD964" s="2198"/>
      <c r="AHE964" s="2198"/>
      <c r="AHF964" s="2198"/>
      <c r="AHG964" s="2198"/>
      <c r="AHH964" s="2198"/>
      <c r="AHI964" s="2198"/>
      <c r="AHJ964" s="2198"/>
      <c r="AHK964" s="2198"/>
      <c r="AHL964" s="2198"/>
      <c r="AHM964" s="2198"/>
      <c r="AHN964" s="2198"/>
      <c r="AHO964" s="2198"/>
      <c r="AHP964" s="2198"/>
      <c r="AHQ964" s="2198"/>
      <c r="AHR964" s="2198"/>
      <c r="AHS964" s="2198"/>
      <c r="AHT964" s="2198"/>
      <c r="AHU964" s="2198"/>
      <c r="AHV964" s="2198"/>
      <c r="AHW964" s="2198"/>
      <c r="AHX964" s="2198"/>
      <c r="AHY964" s="2198"/>
      <c r="AHZ964" s="2198"/>
      <c r="AIA964" s="2198"/>
      <c r="AIB964" s="2198"/>
      <c r="AIC964" s="2198"/>
      <c r="AID964" s="2198"/>
      <c r="AIE964" s="2198"/>
      <c r="AIF964" s="2198"/>
      <c r="AIG964" s="2198"/>
      <c r="AIH964" s="2198"/>
      <c r="AII964" s="2198"/>
      <c r="AIJ964" s="2198"/>
      <c r="AIK964" s="2198"/>
      <c r="AIL964" s="2198"/>
      <c r="AIM964" s="2198"/>
      <c r="AIN964" s="2198"/>
      <c r="AIO964" s="2198"/>
      <c r="AIP964" s="2198"/>
      <c r="AIQ964" s="2198"/>
      <c r="AIR964" s="2198"/>
      <c r="AIS964" s="2198"/>
      <c r="AIT964" s="2198"/>
      <c r="AIU964" s="2198"/>
      <c r="AIV964" s="2198"/>
      <c r="AIW964" s="2198"/>
      <c r="AIX964" s="2198"/>
      <c r="AIY964" s="2198"/>
      <c r="AIZ964" s="2198"/>
      <c r="AJA964" s="2198"/>
      <c r="AJB964" s="2198"/>
      <c r="AJC964" s="2198"/>
      <c r="AJD964" s="2198"/>
      <c r="AJE964" s="2198"/>
      <c r="AJF964" s="2198"/>
      <c r="AJG964" s="2198"/>
      <c r="AJH964" s="2198"/>
      <c r="AJI964" s="2198"/>
      <c r="AJJ964" s="2198"/>
      <c r="AJK964" s="2198"/>
      <c r="AJL964" s="2198"/>
      <c r="AJM964" s="2198"/>
      <c r="AJN964" s="2198"/>
      <c r="AJO964" s="2198"/>
      <c r="AJP964" s="2198"/>
      <c r="AJQ964" s="2198"/>
      <c r="AJR964" s="2198"/>
      <c r="AJS964" s="2198"/>
      <c r="AJT964" s="2198"/>
      <c r="AJU964" s="2198"/>
      <c r="AJV964" s="2198"/>
      <c r="AJW964" s="2198"/>
      <c r="AJX964" s="2198"/>
      <c r="AJY964" s="2198"/>
      <c r="AJZ964" s="2198"/>
      <c r="AKA964" s="2198"/>
      <c r="AKB964" s="2198"/>
      <c r="AKC964" s="2198"/>
      <c r="AKD964" s="2198"/>
      <c r="AKE964" s="2198"/>
      <c r="AKF964" s="2198"/>
      <c r="AKG964" s="2198"/>
      <c r="AKH964" s="2198"/>
      <c r="AKI964" s="2198"/>
      <c r="AKJ964" s="2198"/>
      <c r="AKK964" s="2198"/>
      <c r="AKL964" s="2198"/>
      <c r="AKM964" s="2198"/>
      <c r="AKN964" s="2198"/>
      <c r="AKO964" s="2198"/>
      <c r="AKP964" s="2198"/>
      <c r="AKQ964" s="2198"/>
      <c r="AKR964" s="2198"/>
      <c r="AKS964" s="2198"/>
      <c r="AKT964" s="2198"/>
      <c r="AKU964" s="2198"/>
      <c r="AKV964" s="2198"/>
      <c r="AKW964" s="2198"/>
      <c r="AKX964" s="2198"/>
      <c r="AKY964" s="2198"/>
      <c r="AKZ964" s="2198"/>
      <c r="ALA964" s="2198"/>
      <c r="ALB964" s="2198"/>
      <c r="ALC964" s="2198"/>
      <c r="ALD964" s="2198"/>
      <c r="ALE964" s="2198"/>
      <c r="ALF964" s="2198"/>
      <c r="ALG964" s="2198"/>
      <c r="ALH964" s="2198"/>
      <c r="ALI964" s="2198"/>
      <c r="ALJ964" s="2198"/>
      <c r="ALK964" s="2198"/>
      <c r="ALL964" s="2198"/>
      <c r="ALM964" s="2198"/>
      <c r="ALN964" s="2198"/>
      <c r="ALO964" s="2198"/>
      <c r="ALP964" s="2198"/>
      <c r="ALQ964" s="2198"/>
      <c r="ALR964" s="2198"/>
      <c r="ALS964" s="2198"/>
      <c r="ALT964" s="2198"/>
      <c r="ALU964" s="2198"/>
      <c r="ALV964" s="2198"/>
      <c r="ALW964" s="2198"/>
      <c r="ALX964" s="2198"/>
      <c r="ALY964" s="2198"/>
      <c r="ALZ964" s="2198"/>
      <c r="AMA964" s="2198"/>
      <c r="AMB964" s="2198"/>
      <c r="AMC964" s="2198"/>
      <c r="AMD964" s="2198"/>
      <c r="AME964" s="2198"/>
      <c r="AMF964" s="2198"/>
      <c r="AMG964" s="2198"/>
      <c r="AMH964" s="2198"/>
      <c r="AMI964" s="2198"/>
      <c r="AMJ964" s="2198"/>
      <c r="AMK964" s="2198"/>
      <c r="AML964" s="2198"/>
      <c r="AMM964" s="2198"/>
      <c r="AMQ964" s="2198"/>
      <c r="AMR964" s="2198"/>
      <c r="AMS964" s="2198"/>
      <c r="AMT964" s="2198"/>
      <c r="AMU964" s="2198"/>
      <c r="AMV964" s="2198"/>
      <c r="AMW964" s="2198"/>
      <c r="AMX964" s="2198"/>
      <c r="AMY964" s="2198"/>
      <c r="AMZ964" s="2198"/>
      <c r="ANA964" s="2198"/>
      <c r="ANB964" s="2198"/>
      <c r="ANC964" s="2198"/>
      <c r="AND964" s="2198"/>
      <c r="ANE964" s="2198"/>
      <c r="ANF964" s="2198"/>
      <c r="ANG964" s="2198"/>
      <c r="ANH964" s="2198"/>
      <c r="ANI964" s="2198"/>
      <c r="ANJ964" s="2198"/>
      <c r="ANK964" s="2198"/>
      <c r="ANL964" s="2198"/>
      <c r="ANM964" s="2198"/>
      <c r="ANN964" s="2198"/>
      <c r="ANO964" s="2198"/>
      <c r="ANP964" s="2198"/>
      <c r="ANQ964" s="2198"/>
      <c r="ANR964" s="2198"/>
      <c r="ANS964" s="2198"/>
      <c r="ANT964" s="2198"/>
      <c r="ANU964" s="2198"/>
      <c r="ANV964" s="2198"/>
      <c r="ANW964" s="2198"/>
      <c r="ANX964" s="2198"/>
      <c r="ANY964" s="2198"/>
      <c r="ANZ964" s="2198"/>
      <c r="AOA964" s="2198"/>
      <c r="AOB964" s="2198"/>
      <c r="AOC964" s="2198"/>
      <c r="AOD964" s="2198"/>
      <c r="AOE964" s="2198"/>
      <c r="AOF964" s="2198"/>
      <c r="AOG964" s="2198"/>
      <c r="AOH964" s="2198"/>
      <c r="AOI964" s="2198"/>
      <c r="AOJ964" s="2198"/>
      <c r="AOK964" s="2198"/>
      <c r="AOL964" s="2198"/>
      <c r="AOM964" s="2198"/>
      <c r="AON964" s="2198"/>
      <c r="AOO964" s="2198"/>
      <c r="AOP964" s="2198"/>
      <c r="AOQ964" s="2198"/>
      <c r="AOR964" s="2198"/>
      <c r="AOS964" s="2198"/>
      <c r="AOT964" s="2198"/>
      <c r="AOU964" s="2198"/>
      <c r="AOV964" s="2198"/>
      <c r="AOW964" s="2198"/>
      <c r="AOX964" s="2198"/>
      <c r="AOY964" s="2198"/>
      <c r="AOZ964" s="2198"/>
      <c r="APA964" s="2198"/>
      <c r="APB964" s="2198"/>
      <c r="APC964" s="2198"/>
      <c r="APD964" s="2198"/>
      <c r="APE964" s="2198"/>
      <c r="APF964" s="2198"/>
      <c r="APG964" s="2198"/>
      <c r="APH964" s="2198"/>
      <c r="API964" s="2198"/>
      <c r="APJ964" s="2198"/>
      <c r="APK964" s="2198"/>
      <c r="APL964" s="2198"/>
      <c r="APM964" s="2198"/>
      <c r="APN964" s="2198"/>
      <c r="APO964" s="2198"/>
      <c r="APP964" s="2198"/>
      <c r="APQ964" s="2198"/>
      <c r="APR964" s="2198"/>
      <c r="APS964" s="2198"/>
      <c r="APT964" s="2198"/>
      <c r="APU964" s="2198"/>
      <c r="APV964" s="2198"/>
      <c r="APW964" s="2198"/>
      <c r="APX964" s="2198"/>
      <c r="APY964" s="2198"/>
      <c r="APZ964" s="2198"/>
      <c r="AQA964" s="2198"/>
      <c r="AQB964" s="2198"/>
      <c r="AQC964" s="2198"/>
      <c r="AQD964" s="2198"/>
      <c r="AQE964" s="2198"/>
      <c r="AQF964" s="2198"/>
      <c r="AQG964" s="2198"/>
      <c r="AQH964" s="2198"/>
      <c r="AQI964" s="2198"/>
      <c r="AQJ964" s="2198"/>
      <c r="AQK964" s="2198"/>
      <c r="AQL964" s="2198"/>
      <c r="AQM964" s="2198"/>
      <c r="AQN964" s="2198"/>
      <c r="AQO964" s="2198"/>
      <c r="AQP964" s="2198"/>
      <c r="AQQ964" s="2198"/>
      <c r="AQR964" s="2198"/>
      <c r="AQS964" s="2198"/>
      <c r="AQT964" s="2198"/>
      <c r="AQU964" s="2198"/>
      <c r="AQV964" s="2198"/>
      <c r="AQW964" s="2198"/>
      <c r="AQX964" s="2198"/>
      <c r="AQY964" s="2198"/>
      <c r="AQZ964" s="2198"/>
      <c r="ARA964" s="2198"/>
      <c r="ARB964" s="2198"/>
      <c r="ARC964" s="2198"/>
      <c r="ARD964" s="2198"/>
      <c r="ARE964" s="2198"/>
      <c r="ARF964" s="2198"/>
      <c r="ARG964" s="2198"/>
      <c r="ARH964" s="2198"/>
      <c r="ARI964" s="2198"/>
      <c r="ARJ964" s="2198"/>
      <c r="ARK964" s="2198"/>
      <c r="ARL964" s="2198"/>
      <c r="ARM964" s="2198"/>
      <c r="ARN964" s="2198"/>
      <c r="ARO964" s="2198"/>
      <c r="ARP964" s="2198"/>
      <c r="ARQ964" s="2198"/>
      <c r="ARR964" s="2198"/>
      <c r="ARS964" s="2198"/>
      <c r="ART964" s="2198"/>
      <c r="ARU964" s="2198"/>
      <c r="ARV964" s="2198"/>
      <c r="ARW964" s="2198"/>
      <c r="ARX964" s="2198"/>
      <c r="ARY964" s="2198"/>
      <c r="ARZ964" s="2198"/>
      <c r="ASA964" s="2198"/>
      <c r="ASB964" s="2198"/>
      <c r="ASC964" s="2198"/>
      <c r="ASD964" s="2198"/>
      <c r="ASE964" s="2198"/>
      <c r="ASF964" s="2198"/>
      <c r="ASG964" s="2198"/>
      <c r="ASH964" s="2198"/>
      <c r="ASI964" s="2198"/>
      <c r="ASJ964" s="2198"/>
      <c r="ASK964" s="2198"/>
      <c r="ASL964" s="2198"/>
      <c r="ASM964" s="2198"/>
      <c r="ASN964" s="2198"/>
      <c r="ASO964" s="2198"/>
      <c r="ASP964" s="2198"/>
      <c r="ASQ964" s="2198"/>
      <c r="ASR964" s="2198"/>
      <c r="ASS964" s="2198"/>
      <c r="AST964" s="2198"/>
      <c r="ASU964" s="2198"/>
      <c r="ASV964" s="2198"/>
      <c r="ASW964" s="2198"/>
      <c r="ASX964" s="2198"/>
      <c r="ASY964" s="2198"/>
      <c r="ASZ964" s="2198"/>
      <c r="ATA964" s="2198"/>
      <c r="ATB964" s="2198"/>
      <c r="ATC964" s="2198"/>
      <c r="ATD964" s="2198"/>
      <c r="ATE964" s="2198"/>
      <c r="ATF964" s="2198"/>
      <c r="ATG964" s="2198"/>
      <c r="ATH964" s="2198"/>
      <c r="ATI964" s="2198"/>
      <c r="ATJ964" s="2198"/>
      <c r="ATK964" s="2198"/>
      <c r="ATL964" s="2198"/>
      <c r="ATM964" s="2198"/>
      <c r="ATN964" s="2198"/>
      <c r="ATO964" s="2198"/>
      <c r="ATP964" s="2198"/>
      <c r="ATQ964" s="2198"/>
      <c r="ATR964" s="2198"/>
      <c r="ATS964" s="2198"/>
      <c r="ATT964" s="2198"/>
      <c r="ATU964" s="2198"/>
      <c r="ATV964" s="2198"/>
      <c r="ATW964" s="2198"/>
      <c r="ATX964" s="2198"/>
      <c r="ATY964" s="2198"/>
      <c r="ATZ964" s="2198"/>
      <c r="AUA964" s="2198"/>
      <c r="AUB964" s="2198"/>
      <c r="AUC964" s="2198"/>
      <c r="AUD964" s="2198"/>
      <c r="AUE964" s="2198"/>
      <c r="AUF964" s="2198"/>
      <c r="AUG964" s="2198"/>
      <c r="AUH964" s="2198"/>
      <c r="AUI964" s="2198"/>
      <c r="AUJ964" s="2198"/>
      <c r="AUK964" s="2198"/>
      <c r="AUL964" s="2198"/>
      <c r="AUM964" s="2198"/>
      <c r="AUN964" s="2198"/>
      <c r="AUO964" s="2198"/>
      <c r="AUP964" s="2198"/>
      <c r="AUQ964" s="2198"/>
      <c r="AUR964" s="2198"/>
      <c r="AUS964" s="2198"/>
      <c r="AUT964" s="2198"/>
      <c r="AUU964" s="2198"/>
      <c r="AUV964" s="2198"/>
      <c r="AUW964" s="2198"/>
      <c r="AUX964" s="2198"/>
      <c r="AUY964" s="2198"/>
      <c r="AUZ964" s="2198"/>
      <c r="AVA964" s="2198"/>
      <c r="AVB964" s="2198"/>
      <c r="AVC964" s="2198"/>
      <c r="AVD964" s="2198"/>
      <c r="AVE964" s="2198"/>
      <c r="AVF964" s="2198"/>
      <c r="AVG964" s="2198"/>
      <c r="AVH964" s="2198"/>
      <c r="AVI964" s="2198"/>
      <c r="AVJ964" s="2198"/>
      <c r="AVK964" s="2198"/>
      <c r="AVL964" s="2198"/>
      <c r="AVM964" s="2198"/>
      <c r="AVN964" s="2198"/>
      <c r="AVO964" s="2198"/>
      <c r="AVP964" s="2198"/>
      <c r="AVQ964" s="2198"/>
      <c r="AVR964" s="2198"/>
      <c r="AVS964" s="2198"/>
      <c r="AVT964" s="2198"/>
      <c r="AVU964" s="2198"/>
      <c r="AVV964" s="2198"/>
      <c r="AVW964" s="2198"/>
      <c r="AVX964" s="2198"/>
      <c r="AVY964" s="2198"/>
      <c r="AVZ964" s="2198"/>
      <c r="AWA964" s="2198"/>
      <c r="AWB964" s="2198"/>
      <c r="AWC964" s="2198"/>
      <c r="AWD964" s="2198"/>
      <c r="AWE964" s="2198"/>
      <c r="AWF964" s="2198"/>
      <c r="AWG964" s="2198"/>
      <c r="AWH964" s="2198"/>
      <c r="AWI964" s="2198"/>
      <c r="AWM964" s="2198"/>
      <c r="AWN964" s="2198"/>
      <c r="AWO964" s="2198"/>
      <c r="AWP964" s="2198"/>
      <c r="AWQ964" s="2198"/>
      <c r="AWR964" s="2198"/>
      <c r="AWS964" s="2198"/>
      <c r="AWT964" s="2198"/>
      <c r="AWU964" s="2198"/>
      <c r="AWV964" s="2198"/>
      <c r="AWW964" s="2198"/>
      <c r="AWX964" s="2198"/>
      <c r="AWY964" s="2198"/>
      <c r="AWZ964" s="2198"/>
      <c r="AXA964" s="2198"/>
      <c r="AXB964" s="2198"/>
      <c r="AXC964" s="2198"/>
      <c r="AXD964" s="2198"/>
      <c r="AXE964" s="2198"/>
      <c r="AXF964" s="2198"/>
      <c r="AXG964" s="2198"/>
      <c r="AXH964" s="2198"/>
      <c r="AXI964" s="2198"/>
      <c r="AXJ964" s="2198"/>
      <c r="AXK964" s="2198"/>
      <c r="AXL964" s="2198"/>
      <c r="AXM964" s="2198"/>
      <c r="AXN964" s="2198"/>
      <c r="AXO964" s="2198"/>
      <c r="AXP964" s="2198"/>
      <c r="AXQ964" s="2198"/>
      <c r="AXR964" s="2198"/>
      <c r="AXS964" s="2198"/>
      <c r="AXT964" s="2198"/>
      <c r="AXU964" s="2198"/>
      <c r="AXV964" s="2198"/>
      <c r="AXW964" s="2198"/>
      <c r="AXX964" s="2198"/>
      <c r="AXY964" s="2198"/>
      <c r="AXZ964" s="2198"/>
      <c r="AYA964" s="2198"/>
      <c r="AYB964" s="2198"/>
      <c r="AYC964" s="2198"/>
      <c r="AYD964" s="2198"/>
      <c r="AYE964" s="2198"/>
      <c r="AYF964" s="2198"/>
      <c r="AYG964" s="2198"/>
      <c r="AYH964" s="2198"/>
      <c r="AYI964" s="2198"/>
      <c r="AYJ964" s="2198"/>
      <c r="AYK964" s="2198"/>
      <c r="AYL964" s="2198"/>
      <c r="AYM964" s="2198"/>
      <c r="AYN964" s="2198"/>
      <c r="AYO964" s="2198"/>
      <c r="AYP964" s="2198"/>
      <c r="AYQ964" s="2198"/>
      <c r="AYR964" s="2198"/>
      <c r="AYS964" s="2198"/>
      <c r="AYT964" s="2198"/>
      <c r="AYU964" s="2198"/>
      <c r="AYV964" s="2198"/>
      <c r="AYW964" s="2198"/>
      <c r="AYX964" s="2198"/>
      <c r="AYY964" s="2198"/>
      <c r="AYZ964" s="2198"/>
      <c r="AZA964" s="2198"/>
      <c r="AZB964" s="2198"/>
      <c r="AZC964" s="2198"/>
      <c r="AZD964" s="2198"/>
      <c r="AZE964" s="2198"/>
      <c r="AZF964" s="2198"/>
      <c r="AZG964" s="2198"/>
      <c r="AZH964" s="2198"/>
      <c r="AZI964" s="2198"/>
      <c r="AZJ964" s="2198"/>
      <c r="AZK964" s="2198"/>
      <c r="AZL964" s="2198"/>
      <c r="AZM964" s="2198"/>
      <c r="AZN964" s="2198"/>
      <c r="AZO964" s="2198"/>
      <c r="AZP964" s="2198"/>
      <c r="AZQ964" s="2198"/>
      <c r="AZR964" s="2198"/>
      <c r="AZS964" s="2198"/>
      <c r="AZT964" s="2198"/>
      <c r="AZU964" s="2198"/>
      <c r="AZV964" s="2198"/>
      <c r="AZW964" s="2198"/>
      <c r="AZX964" s="2198"/>
      <c r="AZY964" s="2198"/>
      <c r="AZZ964" s="2198"/>
      <c r="BAA964" s="2198"/>
      <c r="BAB964" s="2198"/>
      <c r="BAC964" s="2198"/>
      <c r="BAD964" s="2198"/>
      <c r="BAE964" s="2198"/>
      <c r="BAF964" s="2198"/>
      <c r="BAG964" s="2198"/>
      <c r="BAH964" s="2198"/>
      <c r="BAI964" s="2198"/>
      <c r="BAJ964" s="2198"/>
      <c r="BAK964" s="2198"/>
      <c r="BAL964" s="2198"/>
      <c r="BAM964" s="2198"/>
      <c r="BAN964" s="2198"/>
      <c r="BAO964" s="2198"/>
      <c r="BAP964" s="2198"/>
      <c r="BAQ964" s="2198"/>
      <c r="BAR964" s="2198"/>
      <c r="BAS964" s="2198"/>
      <c r="BAT964" s="2198"/>
      <c r="BAU964" s="2198"/>
      <c r="BAV964" s="2198"/>
      <c r="BAW964" s="2198"/>
      <c r="BAX964" s="2198"/>
      <c r="BAY964" s="2198"/>
      <c r="BAZ964" s="2198"/>
      <c r="BBA964" s="2198"/>
      <c r="BBB964" s="2198"/>
      <c r="BBC964" s="2198"/>
      <c r="BBD964" s="2198"/>
      <c r="BBE964" s="2198"/>
      <c r="BBF964" s="2198"/>
      <c r="BBG964" s="2198"/>
      <c r="BBH964" s="2198"/>
      <c r="BBI964" s="2198"/>
      <c r="BBJ964" s="2198"/>
      <c r="BBK964" s="2198"/>
      <c r="BBL964" s="2198"/>
      <c r="BBM964" s="2198"/>
      <c r="BBN964" s="2198"/>
      <c r="BBO964" s="2198"/>
      <c r="BBP964" s="2198"/>
      <c r="BBQ964" s="2198"/>
      <c r="BBR964" s="2198"/>
      <c r="BBS964" s="2198"/>
      <c r="BBT964" s="2198"/>
      <c r="BBU964" s="2198"/>
      <c r="BBV964" s="2198"/>
      <c r="BBW964" s="2198"/>
      <c r="BBX964" s="2198"/>
      <c r="BBY964" s="2198"/>
      <c r="BBZ964" s="2198"/>
      <c r="BCA964" s="2198"/>
      <c r="BCB964" s="2198"/>
      <c r="BCC964" s="2198"/>
      <c r="BCD964" s="2198"/>
      <c r="BCE964" s="2198"/>
      <c r="BCF964" s="2198"/>
      <c r="BCG964" s="2198"/>
      <c r="BCH964" s="2198"/>
      <c r="BCI964" s="2198"/>
      <c r="BCJ964" s="2198"/>
      <c r="BCK964" s="2198"/>
      <c r="BCL964" s="2198"/>
      <c r="BCM964" s="2198"/>
      <c r="BCN964" s="2198"/>
      <c r="BCO964" s="2198"/>
      <c r="BCP964" s="2198"/>
      <c r="BCQ964" s="2198"/>
      <c r="BCR964" s="2198"/>
      <c r="BCS964" s="2198"/>
      <c r="BCT964" s="2198"/>
      <c r="BCU964" s="2198"/>
      <c r="BCV964" s="2198"/>
      <c r="BCW964" s="2198"/>
      <c r="BCX964" s="2198"/>
      <c r="BCY964" s="2198"/>
      <c r="BCZ964" s="2198"/>
      <c r="BDA964" s="2198"/>
      <c r="BDB964" s="2198"/>
      <c r="BDC964" s="2198"/>
      <c r="BDD964" s="2198"/>
      <c r="BDE964" s="2198"/>
      <c r="BDF964" s="2198"/>
      <c r="BDG964" s="2198"/>
      <c r="BDH964" s="2198"/>
      <c r="BDI964" s="2198"/>
      <c r="BDJ964" s="2198"/>
      <c r="BDK964" s="2198"/>
      <c r="BDL964" s="2198"/>
      <c r="BDM964" s="2198"/>
      <c r="BDN964" s="2198"/>
      <c r="BDO964" s="2198"/>
      <c r="BDP964" s="2198"/>
      <c r="BDQ964" s="2198"/>
      <c r="BDR964" s="2198"/>
      <c r="BDS964" s="2198"/>
      <c r="BDT964" s="2198"/>
      <c r="BDU964" s="2198"/>
      <c r="BDV964" s="2198"/>
      <c r="BDW964" s="2198"/>
      <c r="BDX964" s="2198"/>
      <c r="BDY964" s="2198"/>
      <c r="BDZ964" s="2198"/>
      <c r="BEA964" s="2198"/>
      <c r="BEB964" s="2198"/>
      <c r="BEC964" s="2198"/>
      <c r="BED964" s="2198"/>
      <c r="BEE964" s="2198"/>
      <c r="BEF964" s="2198"/>
      <c r="BEG964" s="2198"/>
      <c r="BEH964" s="2198"/>
      <c r="BEI964" s="2198"/>
      <c r="BEJ964" s="2198"/>
      <c r="BEK964" s="2198"/>
      <c r="BEL964" s="2198"/>
      <c r="BEM964" s="2198"/>
      <c r="BEN964" s="2198"/>
      <c r="BEO964" s="2198"/>
      <c r="BEP964" s="2198"/>
      <c r="BEQ964" s="2198"/>
      <c r="BER964" s="2198"/>
      <c r="BES964" s="2198"/>
      <c r="BET964" s="2198"/>
      <c r="BEU964" s="2198"/>
      <c r="BEV964" s="2198"/>
      <c r="BEW964" s="2198"/>
      <c r="BEX964" s="2198"/>
      <c r="BEY964" s="2198"/>
      <c r="BEZ964" s="2198"/>
      <c r="BFA964" s="2198"/>
      <c r="BFB964" s="2198"/>
      <c r="BFC964" s="2198"/>
      <c r="BFD964" s="2198"/>
      <c r="BFE964" s="2198"/>
      <c r="BFF964" s="2198"/>
      <c r="BFG964" s="2198"/>
      <c r="BFH964" s="2198"/>
      <c r="BFI964" s="2198"/>
      <c r="BFJ964" s="2198"/>
      <c r="BFK964" s="2198"/>
      <c r="BFL964" s="2198"/>
      <c r="BFM964" s="2198"/>
      <c r="BFN964" s="2198"/>
      <c r="BFO964" s="2198"/>
      <c r="BFP964" s="2198"/>
      <c r="BFQ964" s="2198"/>
      <c r="BFR964" s="2198"/>
      <c r="BFS964" s="2198"/>
      <c r="BFT964" s="2198"/>
      <c r="BFU964" s="2198"/>
      <c r="BFV964" s="2198"/>
      <c r="BFW964" s="2198"/>
      <c r="BFX964" s="2198"/>
      <c r="BFY964" s="2198"/>
      <c r="BFZ964" s="2198"/>
      <c r="BGA964" s="2198"/>
      <c r="BGB964" s="2198"/>
      <c r="BGC964" s="2198"/>
      <c r="BGD964" s="2198"/>
      <c r="BGE964" s="2198"/>
      <c r="BGI964" s="2198"/>
      <c r="BGJ964" s="2198"/>
      <c r="BGK964" s="2198"/>
      <c r="BGL964" s="2198"/>
      <c r="BGM964" s="2198"/>
      <c r="BGN964" s="2198"/>
      <c r="BGO964" s="2198"/>
      <c r="BGP964" s="2198"/>
      <c r="BGQ964" s="2198"/>
      <c r="BGR964" s="2198"/>
      <c r="BGS964" s="2198"/>
      <c r="BGT964" s="2198"/>
      <c r="BGU964" s="2198"/>
      <c r="BGV964" s="2198"/>
      <c r="BGW964" s="2198"/>
      <c r="BGX964" s="2198"/>
      <c r="BGY964" s="2198"/>
      <c r="BGZ964" s="2198"/>
      <c r="BHA964" s="2198"/>
      <c r="BHB964" s="2198"/>
      <c r="BHC964" s="2198"/>
      <c r="BHD964" s="2198"/>
      <c r="BHE964" s="2198"/>
      <c r="BHF964" s="2198"/>
      <c r="BHG964" s="2198"/>
      <c r="BHH964" s="2198"/>
      <c r="BHI964" s="2198"/>
      <c r="BHJ964" s="2198"/>
      <c r="BHK964" s="2198"/>
      <c r="BHL964" s="2198"/>
      <c r="BHM964" s="2198"/>
      <c r="BHN964" s="2198"/>
      <c r="BHO964" s="2198"/>
      <c r="BHP964" s="2198"/>
      <c r="BHQ964" s="2198"/>
      <c r="BHR964" s="2198"/>
      <c r="BHS964" s="2198"/>
      <c r="BHT964" s="2198"/>
      <c r="BHU964" s="2198"/>
      <c r="BHV964" s="2198"/>
      <c r="BHW964" s="2198"/>
      <c r="BHX964" s="2198"/>
      <c r="BHY964" s="2198"/>
      <c r="BHZ964" s="2198"/>
      <c r="BIA964" s="2198"/>
      <c r="BIB964" s="2198"/>
      <c r="BIC964" s="2198"/>
      <c r="BID964" s="2198"/>
      <c r="BIE964" s="2198"/>
      <c r="BIF964" s="2198"/>
      <c r="BIG964" s="2198"/>
      <c r="BIH964" s="2198"/>
      <c r="BII964" s="2198"/>
      <c r="BIJ964" s="2198"/>
      <c r="BIK964" s="2198"/>
      <c r="BIL964" s="2198"/>
      <c r="BIM964" s="2198"/>
      <c r="BIN964" s="2198"/>
      <c r="BIO964" s="2198"/>
      <c r="BIP964" s="2198"/>
      <c r="BIQ964" s="2198"/>
      <c r="BIR964" s="2198"/>
      <c r="BIS964" s="2198"/>
      <c r="BIT964" s="2198"/>
      <c r="BIU964" s="2198"/>
      <c r="BIV964" s="2198"/>
      <c r="BIW964" s="2198"/>
      <c r="BIX964" s="2198"/>
      <c r="BIY964" s="2198"/>
      <c r="BIZ964" s="2198"/>
      <c r="BJA964" s="2198"/>
      <c r="BJB964" s="2198"/>
      <c r="BJC964" s="2198"/>
      <c r="BJD964" s="2198"/>
      <c r="BJE964" s="2198"/>
      <c r="BJF964" s="2198"/>
      <c r="BJG964" s="2198"/>
      <c r="BJH964" s="2198"/>
      <c r="BJI964" s="2198"/>
      <c r="BJJ964" s="2198"/>
      <c r="BJK964" s="2198"/>
      <c r="BJL964" s="2198"/>
      <c r="BJM964" s="2198"/>
      <c r="BJN964" s="2198"/>
      <c r="BJO964" s="2198"/>
      <c r="BJP964" s="2198"/>
      <c r="BJQ964" s="2198"/>
      <c r="BJR964" s="2198"/>
      <c r="BJS964" s="2198"/>
      <c r="BJT964" s="2198"/>
      <c r="BJU964" s="2198"/>
      <c r="BJV964" s="2198"/>
      <c r="BJW964" s="2198"/>
      <c r="BJX964" s="2198"/>
      <c r="BJY964" s="2198"/>
      <c r="BJZ964" s="2198"/>
      <c r="BKA964" s="2198"/>
      <c r="BKB964" s="2198"/>
      <c r="BKC964" s="2198"/>
      <c r="BKD964" s="2198"/>
      <c r="BKE964" s="2198"/>
      <c r="BKF964" s="2198"/>
      <c r="BKG964" s="2198"/>
      <c r="BKH964" s="2198"/>
      <c r="BKI964" s="2198"/>
      <c r="BKJ964" s="2198"/>
      <c r="BKK964" s="2198"/>
      <c r="BKL964" s="2198"/>
      <c r="BKM964" s="2198"/>
      <c r="BKN964" s="2198"/>
      <c r="BKO964" s="2198"/>
      <c r="BKP964" s="2198"/>
      <c r="BKQ964" s="2198"/>
      <c r="BKR964" s="2198"/>
      <c r="BKS964" s="2198"/>
      <c r="BKT964" s="2198"/>
      <c r="BKU964" s="2198"/>
      <c r="BKV964" s="2198"/>
      <c r="BKW964" s="2198"/>
      <c r="BKX964" s="2198"/>
      <c r="BKY964" s="2198"/>
      <c r="BKZ964" s="2198"/>
      <c r="BLA964" s="2198"/>
      <c r="BLB964" s="2198"/>
      <c r="BLC964" s="2198"/>
      <c r="BLD964" s="2198"/>
      <c r="BLE964" s="2198"/>
      <c r="BLF964" s="2198"/>
      <c r="BLG964" s="2198"/>
      <c r="BLH964" s="2198"/>
      <c r="BLI964" s="2198"/>
      <c r="BLJ964" s="2198"/>
      <c r="BLK964" s="2198"/>
      <c r="BLL964" s="2198"/>
      <c r="BLM964" s="2198"/>
      <c r="BLN964" s="2198"/>
      <c r="BLO964" s="2198"/>
      <c r="BLP964" s="2198"/>
      <c r="BLQ964" s="2198"/>
      <c r="BLR964" s="2198"/>
      <c r="BLS964" s="2198"/>
      <c r="BLT964" s="2198"/>
      <c r="BLU964" s="2198"/>
      <c r="BLV964" s="2198"/>
      <c r="BLW964" s="2198"/>
      <c r="BLX964" s="2198"/>
      <c r="BLY964" s="2198"/>
      <c r="BLZ964" s="2198"/>
      <c r="BMA964" s="2198"/>
      <c r="BMB964" s="2198"/>
      <c r="BMC964" s="2198"/>
      <c r="BMD964" s="2198"/>
      <c r="BME964" s="2198"/>
      <c r="BMF964" s="2198"/>
      <c r="BMG964" s="2198"/>
      <c r="BMH964" s="2198"/>
      <c r="BMI964" s="2198"/>
      <c r="BMJ964" s="2198"/>
      <c r="BMK964" s="2198"/>
      <c r="BML964" s="2198"/>
      <c r="BMM964" s="2198"/>
      <c r="BMN964" s="2198"/>
      <c r="BMO964" s="2198"/>
      <c r="BMP964" s="2198"/>
      <c r="BMQ964" s="2198"/>
      <c r="BMR964" s="2198"/>
      <c r="BMS964" s="2198"/>
      <c r="BMT964" s="2198"/>
      <c r="BMU964" s="2198"/>
      <c r="BMV964" s="2198"/>
      <c r="BMW964" s="2198"/>
      <c r="BMX964" s="2198"/>
      <c r="BMY964" s="2198"/>
      <c r="BMZ964" s="2198"/>
      <c r="BNA964" s="2198"/>
      <c r="BNB964" s="2198"/>
      <c r="BNC964" s="2198"/>
      <c r="BND964" s="2198"/>
      <c r="BNE964" s="2198"/>
      <c r="BNF964" s="2198"/>
      <c r="BNG964" s="2198"/>
      <c r="BNH964" s="2198"/>
      <c r="BNI964" s="2198"/>
      <c r="BNJ964" s="2198"/>
      <c r="BNK964" s="2198"/>
      <c r="BNL964" s="2198"/>
      <c r="BNM964" s="2198"/>
      <c r="BNN964" s="2198"/>
      <c r="BNO964" s="2198"/>
      <c r="BNP964" s="2198"/>
      <c r="BNQ964" s="2198"/>
      <c r="BNR964" s="2198"/>
      <c r="BNS964" s="2198"/>
      <c r="BNT964" s="2198"/>
      <c r="BNU964" s="2198"/>
      <c r="BNV964" s="2198"/>
      <c r="BNW964" s="2198"/>
      <c r="BNX964" s="2198"/>
      <c r="BNY964" s="2198"/>
      <c r="BNZ964" s="2198"/>
      <c r="BOA964" s="2198"/>
      <c r="BOB964" s="2198"/>
      <c r="BOC964" s="2198"/>
      <c r="BOD964" s="2198"/>
      <c r="BOE964" s="2198"/>
      <c r="BOF964" s="2198"/>
      <c r="BOG964" s="2198"/>
      <c r="BOH964" s="2198"/>
      <c r="BOI964" s="2198"/>
      <c r="BOJ964" s="2198"/>
      <c r="BOK964" s="2198"/>
      <c r="BOL964" s="2198"/>
      <c r="BOM964" s="2198"/>
      <c r="BON964" s="2198"/>
      <c r="BOO964" s="2198"/>
      <c r="BOP964" s="2198"/>
      <c r="BOQ964" s="2198"/>
      <c r="BOR964" s="2198"/>
      <c r="BOS964" s="2198"/>
      <c r="BOT964" s="2198"/>
      <c r="BOU964" s="2198"/>
      <c r="BOV964" s="2198"/>
      <c r="BOW964" s="2198"/>
      <c r="BOX964" s="2198"/>
      <c r="BOY964" s="2198"/>
      <c r="BOZ964" s="2198"/>
      <c r="BPA964" s="2198"/>
      <c r="BPB964" s="2198"/>
      <c r="BPC964" s="2198"/>
      <c r="BPD964" s="2198"/>
      <c r="BPE964" s="2198"/>
      <c r="BPF964" s="2198"/>
      <c r="BPG964" s="2198"/>
      <c r="BPH964" s="2198"/>
      <c r="BPI964" s="2198"/>
      <c r="BPJ964" s="2198"/>
      <c r="BPK964" s="2198"/>
      <c r="BPL964" s="2198"/>
      <c r="BPM964" s="2198"/>
      <c r="BPN964" s="2198"/>
      <c r="BPO964" s="2198"/>
      <c r="BPP964" s="2198"/>
      <c r="BPQ964" s="2198"/>
      <c r="BPR964" s="2198"/>
      <c r="BPS964" s="2198"/>
      <c r="BPT964" s="2198"/>
      <c r="BPU964" s="2198"/>
      <c r="BPV964" s="2198"/>
      <c r="BPW964" s="2198"/>
      <c r="BPX964" s="2198"/>
      <c r="BPY964" s="2198"/>
      <c r="BPZ964" s="2198"/>
      <c r="BQA964" s="2198"/>
      <c r="BQE964" s="2198"/>
      <c r="BQF964" s="2198"/>
      <c r="BQG964" s="2198"/>
      <c r="BQH964" s="2198"/>
      <c r="BQI964" s="2198"/>
      <c r="BQJ964" s="2198"/>
      <c r="BQK964" s="2198"/>
      <c r="BQL964" s="2198"/>
      <c r="BQM964" s="2198"/>
      <c r="BQN964" s="2198"/>
      <c r="BQO964" s="2198"/>
      <c r="BQP964" s="2198"/>
      <c r="BQQ964" s="2198"/>
      <c r="BQR964" s="2198"/>
      <c r="BQS964" s="2198"/>
      <c r="BQT964" s="2198"/>
      <c r="BQU964" s="2198"/>
      <c r="BQV964" s="2198"/>
      <c r="BQW964" s="2198"/>
      <c r="BQX964" s="2198"/>
      <c r="BQY964" s="2198"/>
      <c r="BQZ964" s="2198"/>
      <c r="BRA964" s="2198"/>
      <c r="BRB964" s="2198"/>
      <c r="BRC964" s="2198"/>
      <c r="BRD964" s="2198"/>
      <c r="BRE964" s="2198"/>
      <c r="BRF964" s="2198"/>
      <c r="BRG964" s="2198"/>
      <c r="BRH964" s="2198"/>
      <c r="BRI964" s="2198"/>
      <c r="BRJ964" s="2198"/>
      <c r="BRK964" s="2198"/>
      <c r="BRL964" s="2198"/>
      <c r="BRM964" s="2198"/>
      <c r="BRN964" s="2198"/>
      <c r="BRO964" s="2198"/>
      <c r="BRP964" s="2198"/>
      <c r="BRQ964" s="2198"/>
      <c r="BRR964" s="2198"/>
      <c r="BRS964" s="2198"/>
      <c r="BRT964" s="2198"/>
      <c r="BRU964" s="2198"/>
      <c r="BRV964" s="2198"/>
      <c r="BRW964" s="2198"/>
      <c r="BRX964" s="2198"/>
      <c r="BRY964" s="2198"/>
      <c r="BRZ964" s="2198"/>
      <c r="BSA964" s="2198"/>
      <c r="BSB964" s="2198"/>
      <c r="BSC964" s="2198"/>
      <c r="BSD964" s="2198"/>
      <c r="BSE964" s="2198"/>
      <c r="BSF964" s="2198"/>
      <c r="BSG964" s="2198"/>
      <c r="BSH964" s="2198"/>
      <c r="BSI964" s="2198"/>
      <c r="BSJ964" s="2198"/>
      <c r="BSK964" s="2198"/>
      <c r="BSL964" s="2198"/>
      <c r="BSM964" s="2198"/>
      <c r="BSN964" s="2198"/>
      <c r="BSO964" s="2198"/>
      <c r="BSP964" s="2198"/>
      <c r="BSQ964" s="2198"/>
      <c r="BSR964" s="2198"/>
      <c r="BSS964" s="2198"/>
      <c r="BST964" s="2198"/>
      <c r="BSU964" s="2198"/>
      <c r="BSV964" s="2198"/>
      <c r="BSW964" s="2198"/>
      <c r="BSX964" s="2198"/>
      <c r="BSY964" s="2198"/>
      <c r="BSZ964" s="2198"/>
      <c r="BTA964" s="2198"/>
      <c r="BTB964" s="2198"/>
      <c r="BTC964" s="2198"/>
      <c r="BTD964" s="2198"/>
      <c r="BTE964" s="2198"/>
      <c r="BTF964" s="2198"/>
      <c r="BTG964" s="2198"/>
      <c r="BTH964" s="2198"/>
      <c r="BTI964" s="2198"/>
      <c r="BTJ964" s="2198"/>
      <c r="BTK964" s="2198"/>
      <c r="BTL964" s="2198"/>
      <c r="BTM964" s="2198"/>
      <c r="BTN964" s="2198"/>
      <c r="BTO964" s="2198"/>
      <c r="BTP964" s="2198"/>
      <c r="BTQ964" s="2198"/>
      <c r="BTR964" s="2198"/>
      <c r="BTS964" s="2198"/>
      <c r="BTT964" s="2198"/>
      <c r="BTU964" s="2198"/>
      <c r="BTV964" s="2198"/>
      <c r="BTW964" s="2198"/>
      <c r="BTX964" s="2198"/>
      <c r="BTY964" s="2198"/>
      <c r="BTZ964" s="2198"/>
      <c r="BUA964" s="2198"/>
      <c r="BUB964" s="2198"/>
      <c r="BUC964" s="2198"/>
      <c r="BUD964" s="2198"/>
      <c r="BUE964" s="2198"/>
      <c r="BUF964" s="2198"/>
      <c r="BUG964" s="2198"/>
      <c r="BUH964" s="2198"/>
      <c r="BUI964" s="2198"/>
      <c r="BUJ964" s="2198"/>
      <c r="BUK964" s="2198"/>
      <c r="BUL964" s="2198"/>
      <c r="BUM964" s="2198"/>
      <c r="BUN964" s="2198"/>
      <c r="BUO964" s="2198"/>
      <c r="BUP964" s="2198"/>
      <c r="BUQ964" s="2198"/>
      <c r="BUR964" s="2198"/>
      <c r="BUS964" s="2198"/>
      <c r="BUT964" s="2198"/>
      <c r="BUU964" s="2198"/>
      <c r="BUV964" s="2198"/>
      <c r="BUW964" s="2198"/>
      <c r="BUX964" s="2198"/>
      <c r="BUY964" s="2198"/>
      <c r="BUZ964" s="2198"/>
      <c r="BVA964" s="2198"/>
      <c r="BVB964" s="2198"/>
      <c r="BVC964" s="2198"/>
      <c r="BVD964" s="2198"/>
      <c r="BVE964" s="2198"/>
      <c r="BVF964" s="2198"/>
      <c r="BVG964" s="2198"/>
      <c r="BVH964" s="2198"/>
      <c r="BVI964" s="2198"/>
      <c r="BVJ964" s="2198"/>
      <c r="BVK964" s="2198"/>
      <c r="BVL964" s="2198"/>
      <c r="BVM964" s="2198"/>
      <c r="BVN964" s="2198"/>
      <c r="BVO964" s="2198"/>
      <c r="BVP964" s="2198"/>
      <c r="BVQ964" s="2198"/>
      <c r="BVR964" s="2198"/>
      <c r="BVS964" s="2198"/>
      <c r="BVT964" s="2198"/>
      <c r="BVU964" s="2198"/>
      <c r="BVV964" s="2198"/>
      <c r="BVW964" s="2198"/>
      <c r="BVX964" s="2198"/>
      <c r="BVY964" s="2198"/>
      <c r="BVZ964" s="2198"/>
      <c r="BWA964" s="2198"/>
      <c r="BWB964" s="2198"/>
      <c r="BWC964" s="2198"/>
      <c r="BWD964" s="2198"/>
      <c r="BWE964" s="2198"/>
      <c r="BWF964" s="2198"/>
      <c r="BWG964" s="2198"/>
      <c r="BWH964" s="2198"/>
      <c r="BWI964" s="2198"/>
      <c r="BWJ964" s="2198"/>
      <c r="BWK964" s="2198"/>
      <c r="BWL964" s="2198"/>
      <c r="BWM964" s="2198"/>
      <c r="BWN964" s="2198"/>
      <c r="BWO964" s="2198"/>
      <c r="BWP964" s="2198"/>
      <c r="BWQ964" s="2198"/>
      <c r="BWR964" s="2198"/>
      <c r="BWS964" s="2198"/>
      <c r="BWT964" s="2198"/>
      <c r="BWU964" s="2198"/>
      <c r="BWV964" s="2198"/>
      <c r="BWW964" s="2198"/>
      <c r="BWX964" s="2198"/>
      <c r="BWY964" s="2198"/>
      <c r="BWZ964" s="2198"/>
      <c r="BXA964" s="2198"/>
      <c r="BXB964" s="2198"/>
      <c r="BXC964" s="2198"/>
      <c r="BXD964" s="2198"/>
      <c r="BXE964" s="2198"/>
      <c r="BXF964" s="2198"/>
      <c r="BXG964" s="2198"/>
      <c r="BXH964" s="2198"/>
      <c r="BXI964" s="2198"/>
      <c r="BXJ964" s="2198"/>
      <c r="BXK964" s="2198"/>
      <c r="BXL964" s="2198"/>
      <c r="BXM964" s="2198"/>
      <c r="BXN964" s="2198"/>
      <c r="BXO964" s="2198"/>
      <c r="BXP964" s="2198"/>
      <c r="BXQ964" s="2198"/>
      <c r="BXR964" s="2198"/>
      <c r="BXS964" s="2198"/>
      <c r="BXT964" s="2198"/>
      <c r="BXU964" s="2198"/>
      <c r="BXV964" s="2198"/>
      <c r="BXW964" s="2198"/>
      <c r="BXX964" s="2198"/>
      <c r="BXY964" s="2198"/>
      <c r="BXZ964" s="2198"/>
      <c r="BYA964" s="2198"/>
      <c r="BYB964" s="2198"/>
      <c r="BYC964" s="2198"/>
      <c r="BYD964" s="2198"/>
      <c r="BYE964" s="2198"/>
      <c r="BYF964" s="2198"/>
      <c r="BYG964" s="2198"/>
      <c r="BYH964" s="2198"/>
      <c r="BYI964" s="2198"/>
      <c r="BYJ964" s="2198"/>
      <c r="BYK964" s="2198"/>
      <c r="BYL964" s="2198"/>
      <c r="BYM964" s="2198"/>
      <c r="BYN964" s="2198"/>
      <c r="BYO964" s="2198"/>
      <c r="BYP964" s="2198"/>
      <c r="BYQ964" s="2198"/>
      <c r="BYR964" s="2198"/>
      <c r="BYS964" s="2198"/>
      <c r="BYT964" s="2198"/>
      <c r="BYU964" s="2198"/>
      <c r="BYV964" s="2198"/>
      <c r="BYW964" s="2198"/>
      <c r="BYX964" s="2198"/>
      <c r="BYY964" s="2198"/>
      <c r="BYZ964" s="2198"/>
      <c r="BZA964" s="2198"/>
      <c r="BZB964" s="2198"/>
      <c r="BZC964" s="2198"/>
      <c r="BZD964" s="2198"/>
      <c r="BZE964" s="2198"/>
      <c r="BZF964" s="2198"/>
      <c r="BZG964" s="2198"/>
      <c r="BZH964" s="2198"/>
      <c r="BZI964" s="2198"/>
      <c r="BZJ964" s="2198"/>
      <c r="BZK964" s="2198"/>
      <c r="BZL964" s="2198"/>
      <c r="BZM964" s="2198"/>
      <c r="BZN964" s="2198"/>
      <c r="BZO964" s="2198"/>
      <c r="BZP964" s="2198"/>
      <c r="BZQ964" s="2198"/>
      <c r="BZR964" s="2198"/>
      <c r="BZS964" s="2198"/>
      <c r="BZT964" s="2198"/>
      <c r="BZU964" s="2198"/>
      <c r="BZV964" s="2198"/>
      <c r="BZW964" s="2198"/>
      <c r="CAA964" s="2198"/>
      <c r="CAB964" s="2198"/>
      <c r="CAC964" s="2198"/>
      <c r="CAD964" s="2198"/>
      <c r="CAE964" s="2198"/>
      <c r="CAF964" s="2198"/>
      <c r="CAG964" s="2198"/>
      <c r="CAH964" s="2198"/>
      <c r="CAI964" s="2198"/>
      <c r="CAJ964" s="2198"/>
      <c r="CAK964" s="2198"/>
      <c r="CAL964" s="2198"/>
      <c r="CAM964" s="2198"/>
      <c r="CAN964" s="2198"/>
      <c r="CAO964" s="2198"/>
      <c r="CAP964" s="2198"/>
      <c r="CAQ964" s="2198"/>
      <c r="CAR964" s="2198"/>
      <c r="CAS964" s="2198"/>
      <c r="CAT964" s="2198"/>
      <c r="CAU964" s="2198"/>
      <c r="CAV964" s="2198"/>
      <c r="CAW964" s="2198"/>
      <c r="CAX964" s="2198"/>
      <c r="CAY964" s="2198"/>
      <c r="CAZ964" s="2198"/>
      <c r="CBA964" s="2198"/>
      <c r="CBB964" s="2198"/>
      <c r="CBC964" s="2198"/>
      <c r="CBD964" s="2198"/>
      <c r="CBE964" s="2198"/>
      <c r="CBF964" s="2198"/>
      <c r="CBG964" s="2198"/>
      <c r="CBH964" s="2198"/>
      <c r="CBI964" s="2198"/>
      <c r="CBJ964" s="2198"/>
      <c r="CBK964" s="2198"/>
      <c r="CBL964" s="2198"/>
      <c r="CBM964" s="2198"/>
      <c r="CBN964" s="2198"/>
      <c r="CBO964" s="2198"/>
      <c r="CBP964" s="2198"/>
      <c r="CBQ964" s="2198"/>
      <c r="CBR964" s="2198"/>
      <c r="CBS964" s="2198"/>
      <c r="CBT964" s="2198"/>
      <c r="CBU964" s="2198"/>
      <c r="CBV964" s="2198"/>
      <c r="CBW964" s="2198"/>
      <c r="CBX964" s="2198"/>
      <c r="CBY964" s="2198"/>
      <c r="CBZ964" s="2198"/>
      <c r="CCA964" s="2198"/>
      <c r="CCB964" s="2198"/>
      <c r="CCC964" s="2198"/>
      <c r="CCD964" s="2198"/>
      <c r="CCE964" s="2198"/>
      <c r="CCF964" s="2198"/>
      <c r="CCG964" s="2198"/>
      <c r="CCH964" s="2198"/>
      <c r="CCI964" s="2198"/>
      <c r="CCJ964" s="2198"/>
      <c r="CCK964" s="2198"/>
      <c r="CCL964" s="2198"/>
      <c r="CCM964" s="2198"/>
      <c r="CCN964" s="2198"/>
      <c r="CCO964" s="2198"/>
      <c r="CCP964" s="2198"/>
      <c r="CCQ964" s="2198"/>
      <c r="CCR964" s="2198"/>
      <c r="CCS964" s="2198"/>
      <c r="CCT964" s="2198"/>
      <c r="CCU964" s="2198"/>
      <c r="CCV964" s="2198"/>
      <c r="CCW964" s="2198"/>
      <c r="CCX964" s="2198"/>
      <c r="CCY964" s="2198"/>
      <c r="CCZ964" s="2198"/>
      <c r="CDA964" s="2198"/>
      <c r="CDB964" s="2198"/>
      <c r="CDC964" s="2198"/>
      <c r="CDD964" s="2198"/>
      <c r="CDE964" s="2198"/>
      <c r="CDF964" s="2198"/>
      <c r="CDG964" s="2198"/>
      <c r="CDH964" s="2198"/>
      <c r="CDI964" s="2198"/>
      <c r="CDJ964" s="2198"/>
      <c r="CDK964" s="2198"/>
      <c r="CDL964" s="2198"/>
      <c r="CDM964" s="2198"/>
      <c r="CDN964" s="2198"/>
      <c r="CDO964" s="2198"/>
      <c r="CDP964" s="2198"/>
      <c r="CDQ964" s="2198"/>
      <c r="CDR964" s="2198"/>
      <c r="CDS964" s="2198"/>
      <c r="CDT964" s="2198"/>
      <c r="CDU964" s="2198"/>
      <c r="CDV964" s="2198"/>
      <c r="CDW964" s="2198"/>
      <c r="CDX964" s="2198"/>
      <c r="CDY964" s="2198"/>
      <c r="CDZ964" s="2198"/>
      <c r="CEA964" s="2198"/>
      <c r="CEB964" s="2198"/>
      <c r="CEC964" s="2198"/>
      <c r="CED964" s="2198"/>
      <c r="CEE964" s="2198"/>
      <c r="CEF964" s="2198"/>
      <c r="CEG964" s="2198"/>
      <c r="CEH964" s="2198"/>
      <c r="CEI964" s="2198"/>
      <c r="CEJ964" s="2198"/>
      <c r="CEK964" s="2198"/>
      <c r="CEL964" s="2198"/>
      <c r="CEM964" s="2198"/>
      <c r="CEN964" s="2198"/>
      <c r="CEO964" s="2198"/>
      <c r="CEP964" s="2198"/>
      <c r="CEQ964" s="2198"/>
      <c r="CER964" s="2198"/>
      <c r="CES964" s="2198"/>
      <c r="CET964" s="2198"/>
      <c r="CEU964" s="2198"/>
      <c r="CEV964" s="2198"/>
      <c r="CEW964" s="2198"/>
      <c r="CEX964" s="2198"/>
      <c r="CEY964" s="2198"/>
      <c r="CEZ964" s="2198"/>
      <c r="CFA964" s="2198"/>
      <c r="CFB964" s="2198"/>
      <c r="CFC964" s="2198"/>
      <c r="CFD964" s="2198"/>
      <c r="CFE964" s="2198"/>
      <c r="CFF964" s="2198"/>
      <c r="CFG964" s="2198"/>
      <c r="CFH964" s="2198"/>
      <c r="CFI964" s="2198"/>
      <c r="CFJ964" s="2198"/>
      <c r="CFK964" s="2198"/>
      <c r="CFL964" s="2198"/>
      <c r="CFM964" s="2198"/>
      <c r="CFN964" s="2198"/>
      <c r="CFO964" s="2198"/>
      <c r="CFP964" s="2198"/>
      <c r="CFQ964" s="2198"/>
      <c r="CFR964" s="2198"/>
      <c r="CFS964" s="2198"/>
      <c r="CFT964" s="2198"/>
      <c r="CFU964" s="2198"/>
      <c r="CFV964" s="2198"/>
      <c r="CFW964" s="2198"/>
      <c r="CFX964" s="2198"/>
      <c r="CFY964" s="2198"/>
      <c r="CFZ964" s="2198"/>
      <c r="CGA964" s="2198"/>
      <c r="CGB964" s="2198"/>
      <c r="CGC964" s="2198"/>
      <c r="CGD964" s="2198"/>
      <c r="CGE964" s="2198"/>
      <c r="CGF964" s="2198"/>
      <c r="CGG964" s="2198"/>
      <c r="CGH964" s="2198"/>
      <c r="CGI964" s="2198"/>
      <c r="CGJ964" s="2198"/>
      <c r="CGK964" s="2198"/>
      <c r="CGL964" s="2198"/>
      <c r="CGM964" s="2198"/>
      <c r="CGN964" s="2198"/>
      <c r="CGO964" s="2198"/>
      <c r="CGP964" s="2198"/>
      <c r="CGQ964" s="2198"/>
      <c r="CGR964" s="2198"/>
      <c r="CGS964" s="2198"/>
      <c r="CGT964" s="2198"/>
      <c r="CGU964" s="2198"/>
      <c r="CGV964" s="2198"/>
      <c r="CGW964" s="2198"/>
      <c r="CGX964" s="2198"/>
      <c r="CGY964" s="2198"/>
      <c r="CGZ964" s="2198"/>
      <c r="CHA964" s="2198"/>
      <c r="CHB964" s="2198"/>
      <c r="CHC964" s="2198"/>
      <c r="CHD964" s="2198"/>
      <c r="CHE964" s="2198"/>
      <c r="CHF964" s="2198"/>
      <c r="CHG964" s="2198"/>
      <c r="CHH964" s="2198"/>
      <c r="CHI964" s="2198"/>
      <c r="CHJ964" s="2198"/>
      <c r="CHK964" s="2198"/>
      <c r="CHL964" s="2198"/>
      <c r="CHM964" s="2198"/>
      <c r="CHN964" s="2198"/>
      <c r="CHO964" s="2198"/>
      <c r="CHP964" s="2198"/>
      <c r="CHQ964" s="2198"/>
      <c r="CHR964" s="2198"/>
      <c r="CHS964" s="2198"/>
      <c r="CHT964" s="2198"/>
      <c r="CHU964" s="2198"/>
      <c r="CHV964" s="2198"/>
      <c r="CHW964" s="2198"/>
      <c r="CHX964" s="2198"/>
      <c r="CHY964" s="2198"/>
      <c r="CHZ964" s="2198"/>
      <c r="CIA964" s="2198"/>
      <c r="CIB964" s="2198"/>
      <c r="CIC964" s="2198"/>
      <c r="CID964" s="2198"/>
      <c r="CIE964" s="2198"/>
      <c r="CIF964" s="2198"/>
      <c r="CIG964" s="2198"/>
      <c r="CIH964" s="2198"/>
      <c r="CII964" s="2198"/>
      <c r="CIJ964" s="2198"/>
      <c r="CIK964" s="2198"/>
      <c r="CIL964" s="2198"/>
      <c r="CIM964" s="2198"/>
      <c r="CIN964" s="2198"/>
      <c r="CIO964" s="2198"/>
      <c r="CIP964" s="2198"/>
      <c r="CIQ964" s="2198"/>
      <c r="CIR964" s="2198"/>
      <c r="CIS964" s="2198"/>
      <c r="CIT964" s="2198"/>
      <c r="CIU964" s="2198"/>
      <c r="CIV964" s="2198"/>
      <c r="CIW964" s="2198"/>
      <c r="CIX964" s="2198"/>
      <c r="CIY964" s="2198"/>
      <c r="CIZ964" s="2198"/>
      <c r="CJA964" s="2198"/>
      <c r="CJB964" s="2198"/>
      <c r="CJC964" s="2198"/>
      <c r="CJD964" s="2198"/>
      <c r="CJE964" s="2198"/>
      <c r="CJF964" s="2198"/>
      <c r="CJG964" s="2198"/>
      <c r="CJH964" s="2198"/>
      <c r="CJI964" s="2198"/>
      <c r="CJJ964" s="2198"/>
      <c r="CJK964" s="2198"/>
      <c r="CJL964" s="2198"/>
      <c r="CJM964" s="2198"/>
      <c r="CJN964" s="2198"/>
      <c r="CJO964" s="2198"/>
      <c r="CJP964" s="2198"/>
      <c r="CJQ964" s="2198"/>
      <c r="CJR964" s="2198"/>
      <c r="CJS964" s="2198"/>
      <c r="CJW964" s="2198"/>
      <c r="CJX964" s="2198"/>
      <c r="CJY964" s="2198"/>
      <c r="CJZ964" s="2198"/>
      <c r="CKA964" s="2198"/>
      <c r="CKB964" s="2198"/>
      <c r="CKC964" s="2198"/>
      <c r="CKD964" s="2198"/>
      <c r="CKE964" s="2198"/>
      <c r="CKF964" s="2198"/>
      <c r="CKG964" s="2198"/>
      <c r="CKH964" s="2198"/>
      <c r="CKI964" s="2198"/>
      <c r="CKJ964" s="2198"/>
      <c r="CKK964" s="2198"/>
      <c r="CKL964" s="2198"/>
      <c r="CKM964" s="2198"/>
      <c r="CKN964" s="2198"/>
      <c r="CKO964" s="2198"/>
      <c r="CKP964" s="2198"/>
      <c r="CKQ964" s="2198"/>
      <c r="CKR964" s="2198"/>
      <c r="CKS964" s="2198"/>
      <c r="CKT964" s="2198"/>
      <c r="CKU964" s="2198"/>
      <c r="CKV964" s="2198"/>
      <c r="CKW964" s="2198"/>
      <c r="CKX964" s="2198"/>
      <c r="CKY964" s="2198"/>
      <c r="CKZ964" s="2198"/>
      <c r="CLA964" s="2198"/>
      <c r="CLB964" s="2198"/>
      <c r="CLC964" s="2198"/>
      <c r="CLD964" s="2198"/>
      <c r="CLE964" s="2198"/>
      <c r="CLF964" s="2198"/>
      <c r="CLG964" s="2198"/>
      <c r="CLH964" s="2198"/>
      <c r="CLI964" s="2198"/>
      <c r="CLJ964" s="2198"/>
      <c r="CLK964" s="2198"/>
      <c r="CLL964" s="2198"/>
      <c r="CLM964" s="2198"/>
      <c r="CLN964" s="2198"/>
      <c r="CLO964" s="2198"/>
      <c r="CLP964" s="2198"/>
      <c r="CLQ964" s="2198"/>
      <c r="CLR964" s="2198"/>
      <c r="CLS964" s="2198"/>
      <c r="CLT964" s="2198"/>
      <c r="CLU964" s="2198"/>
      <c r="CLV964" s="2198"/>
      <c r="CLW964" s="2198"/>
      <c r="CLX964" s="2198"/>
      <c r="CLY964" s="2198"/>
      <c r="CLZ964" s="2198"/>
      <c r="CMA964" s="2198"/>
      <c r="CMB964" s="2198"/>
      <c r="CMC964" s="2198"/>
      <c r="CMD964" s="2198"/>
      <c r="CME964" s="2198"/>
      <c r="CMF964" s="2198"/>
      <c r="CMG964" s="2198"/>
      <c r="CMH964" s="2198"/>
      <c r="CMI964" s="2198"/>
      <c r="CMJ964" s="2198"/>
      <c r="CMK964" s="2198"/>
      <c r="CML964" s="2198"/>
      <c r="CMM964" s="2198"/>
      <c r="CMN964" s="2198"/>
      <c r="CMO964" s="2198"/>
      <c r="CMP964" s="2198"/>
      <c r="CMQ964" s="2198"/>
      <c r="CMR964" s="2198"/>
      <c r="CMS964" s="2198"/>
      <c r="CMT964" s="2198"/>
      <c r="CMU964" s="2198"/>
      <c r="CMV964" s="2198"/>
      <c r="CMW964" s="2198"/>
      <c r="CMX964" s="2198"/>
      <c r="CMY964" s="2198"/>
      <c r="CMZ964" s="2198"/>
      <c r="CNA964" s="2198"/>
      <c r="CNB964" s="2198"/>
      <c r="CNC964" s="2198"/>
      <c r="CND964" s="2198"/>
      <c r="CNE964" s="2198"/>
      <c r="CNF964" s="2198"/>
      <c r="CNG964" s="2198"/>
      <c r="CNH964" s="2198"/>
      <c r="CNI964" s="2198"/>
      <c r="CNJ964" s="2198"/>
      <c r="CNK964" s="2198"/>
      <c r="CNL964" s="2198"/>
      <c r="CNM964" s="2198"/>
      <c r="CNN964" s="2198"/>
      <c r="CNO964" s="2198"/>
      <c r="CNP964" s="2198"/>
      <c r="CNQ964" s="2198"/>
      <c r="CNR964" s="2198"/>
      <c r="CNS964" s="2198"/>
      <c r="CNT964" s="2198"/>
      <c r="CNU964" s="2198"/>
      <c r="CNV964" s="2198"/>
      <c r="CNW964" s="2198"/>
      <c r="CNX964" s="2198"/>
      <c r="CNY964" s="2198"/>
      <c r="CNZ964" s="2198"/>
      <c r="COA964" s="2198"/>
      <c r="COB964" s="2198"/>
      <c r="COC964" s="2198"/>
      <c r="COD964" s="2198"/>
      <c r="COE964" s="2198"/>
      <c r="COF964" s="2198"/>
      <c r="COG964" s="2198"/>
      <c r="COH964" s="2198"/>
      <c r="COI964" s="2198"/>
      <c r="COJ964" s="2198"/>
      <c r="COK964" s="2198"/>
      <c r="COL964" s="2198"/>
      <c r="COM964" s="2198"/>
      <c r="CON964" s="2198"/>
      <c r="COO964" s="2198"/>
      <c r="COP964" s="2198"/>
      <c r="COQ964" s="2198"/>
      <c r="COR964" s="2198"/>
      <c r="COS964" s="2198"/>
      <c r="COT964" s="2198"/>
      <c r="COU964" s="2198"/>
      <c r="COV964" s="2198"/>
      <c r="COW964" s="2198"/>
      <c r="COX964" s="2198"/>
      <c r="COY964" s="2198"/>
      <c r="COZ964" s="2198"/>
      <c r="CPA964" s="2198"/>
      <c r="CPB964" s="2198"/>
      <c r="CPC964" s="2198"/>
      <c r="CPD964" s="2198"/>
      <c r="CPE964" s="2198"/>
      <c r="CPF964" s="2198"/>
      <c r="CPG964" s="2198"/>
      <c r="CPH964" s="2198"/>
      <c r="CPI964" s="2198"/>
      <c r="CPJ964" s="2198"/>
      <c r="CPK964" s="2198"/>
      <c r="CPL964" s="2198"/>
      <c r="CPM964" s="2198"/>
      <c r="CPN964" s="2198"/>
      <c r="CPO964" s="2198"/>
      <c r="CPP964" s="2198"/>
      <c r="CPQ964" s="2198"/>
      <c r="CPR964" s="2198"/>
      <c r="CPS964" s="2198"/>
      <c r="CPT964" s="2198"/>
      <c r="CPU964" s="2198"/>
      <c r="CPV964" s="2198"/>
      <c r="CPW964" s="2198"/>
      <c r="CPX964" s="2198"/>
      <c r="CPY964" s="2198"/>
      <c r="CPZ964" s="2198"/>
      <c r="CQA964" s="2198"/>
      <c r="CQB964" s="2198"/>
      <c r="CQC964" s="2198"/>
      <c r="CQD964" s="2198"/>
      <c r="CQE964" s="2198"/>
      <c r="CQF964" s="2198"/>
      <c r="CQG964" s="2198"/>
      <c r="CQH964" s="2198"/>
      <c r="CQI964" s="2198"/>
      <c r="CQJ964" s="2198"/>
      <c r="CQK964" s="2198"/>
      <c r="CQL964" s="2198"/>
      <c r="CQM964" s="2198"/>
      <c r="CQN964" s="2198"/>
      <c r="CQO964" s="2198"/>
      <c r="CQP964" s="2198"/>
      <c r="CQQ964" s="2198"/>
      <c r="CQR964" s="2198"/>
      <c r="CQS964" s="2198"/>
      <c r="CQT964" s="2198"/>
      <c r="CQU964" s="2198"/>
      <c r="CQV964" s="2198"/>
      <c r="CQW964" s="2198"/>
      <c r="CQX964" s="2198"/>
      <c r="CQY964" s="2198"/>
      <c r="CQZ964" s="2198"/>
      <c r="CRA964" s="2198"/>
      <c r="CRB964" s="2198"/>
      <c r="CRC964" s="2198"/>
      <c r="CRD964" s="2198"/>
      <c r="CRE964" s="2198"/>
      <c r="CRF964" s="2198"/>
      <c r="CRG964" s="2198"/>
      <c r="CRH964" s="2198"/>
      <c r="CRI964" s="2198"/>
      <c r="CRJ964" s="2198"/>
      <c r="CRK964" s="2198"/>
      <c r="CRL964" s="2198"/>
      <c r="CRM964" s="2198"/>
      <c r="CRN964" s="2198"/>
      <c r="CRO964" s="2198"/>
      <c r="CRP964" s="2198"/>
      <c r="CRQ964" s="2198"/>
      <c r="CRR964" s="2198"/>
      <c r="CRS964" s="2198"/>
      <c r="CRT964" s="2198"/>
      <c r="CRU964" s="2198"/>
      <c r="CRV964" s="2198"/>
      <c r="CRW964" s="2198"/>
      <c r="CRX964" s="2198"/>
      <c r="CRY964" s="2198"/>
      <c r="CRZ964" s="2198"/>
      <c r="CSA964" s="2198"/>
      <c r="CSB964" s="2198"/>
      <c r="CSC964" s="2198"/>
      <c r="CSD964" s="2198"/>
      <c r="CSE964" s="2198"/>
      <c r="CSF964" s="2198"/>
      <c r="CSG964" s="2198"/>
      <c r="CSH964" s="2198"/>
      <c r="CSI964" s="2198"/>
      <c r="CSJ964" s="2198"/>
      <c r="CSK964" s="2198"/>
      <c r="CSL964" s="2198"/>
      <c r="CSM964" s="2198"/>
      <c r="CSN964" s="2198"/>
      <c r="CSO964" s="2198"/>
      <c r="CSP964" s="2198"/>
      <c r="CSQ964" s="2198"/>
      <c r="CSR964" s="2198"/>
      <c r="CSS964" s="2198"/>
      <c r="CST964" s="2198"/>
      <c r="CSU964" s="2198"/>
      <c r="CSV964" s="2198"/>
      <c r="CSW964" s="2198"/>
      <c r="CSX964" s="2198"/>
      <c r="CSY964" s="2198"/>
      <c r="CSZ964" s="2198"/>
      <c r="CTA964" s="2198"/>
      <c r="CTB964" s="2198"/>
      <c r="CTC964" s="2198"/>
      <c r="CTD964" s="2198"/>
      <c r="CTE964" s="2198"/>
      <c r="CTF964" s="2198"/>
      <c r="CTG964" s="2198"/>
      <c r="CTH964" s="2198"/>
      <c r="CTI964" s="2198"/>
      <c r="CTJ964" s="2198"/>
      <c r="CTK964" s="2198"/>
      <c r="CTL964" s="2198"/>
      <c r="CTM964" s="2198"/>
      <c r="CTN964" s="2198"/>
      <c r="CTO964" s="2198"/>
      <c r="CTS964" s="2198"/>
      <c r="CTT964" s="2198"/>
      <c r="CTU964" s="2198"/>
      <c r="CTV964" s="2198"/>
      <c r="CTW964" s="2198"/>
      <c r="CTX964" s="2198"/>
      <c r="CTY964" s="2198"/>
      <c r="CTZ964" s="2198"/>
      <c r="CUA964" s="2198"/>
      <c r="CUB964" s="2198"/>
      <c r="CUC964" s="2198"/>
      <c r="CUD964" s="2198"/>
      <c r="CUE964" s="2198"/>
      <c r="CUF964" s="2198"/>
      <c r="CUG964" s="2198"/>
      <c r="CUH964" s="2198"/>
      <c r="CUI964" s="2198"/>
      <c r="CUJ964" s="2198"/>
      <c r="CUK964" s="2198"/>
      <c r="CUL964" s="2198"/>
      <c r="CUM964" s="2198"/>
      <c r="CUN964" s="2198"/>
      <c r="CUO964" s="2198"/>
      <c r="CUP964" s="2198"/>
      <c r="CUQ964" s="2198"/>
      <c r="CUR964" s="2198"/>
      <c r="CUS964" s="2198"/>
      <c r="CUT964" s="2198"/>
      <c r="CUU964" s="2198"/>
      <c r="CUV964" s="2198"/>
      <c r="CUW964" s="2198"/>
      <c r="CUX964" s="2198"/>
      <c r="CUY964" s="2198"/>
      <c r="CUZ964" s="2198"/>
      <c r="CVA964" s="2198"/>
      <c r="CVB964" s="2198"/>
      <c r="CVC964" s="2198"/>
      <c r="CVD964" s="2198"/>
      <c r="CVE964" s="2198"/>
      <c r="CVF964" s="2198"/>
      <c r="CVG964" s="2198"/>
      <c r="CVH964" s="2198"/>
      <c r="CVI964" s="2198"/>
      <c r="CVJ964" s="2198"/>
      <c r="CVK964" s="2198"/>
      <c r="CVL964" s="2198"/>
      <c r="CVM964" s="2198"/>
      <c r="CVN964" s="2198"/>
      <c r="CVO964" s="2198"/>
      <c r="CVP964" s="2198"/>
      <c r="CVQ964" s="2198"/>
      <c r="CVR964" s="2198"/>
      <c r="CVS964" s="2198"/>
      <c r="CVT964" s="2198"/>
      <c r="CVU964" s="2198"/>
      <c r="CVV964" s="2198"/>
      <c r="CVW964" s="2198"/>
      <c r="CVX964" s="2198"/>
      <c r="CVY964" s="2198"/>
      <c r="CVZ964" s="2198"/>
      <c r="CWA964" s="2198"/>
      <c r="CWB964" s="2198"/>
      <c r="CWC964" s="2198"/>
      <c r="CWD964" s="2198"/>
      <c r="CWE964" s="2198"/>
      <c r="CWF964" s="2198"/>
      <c r="CWG964" s="2198"/>
      <c r="CWH964" s="2198"/>
      <c r="CWI964" s="2198"/>
      <c r="CWJ964" s="2198"/>
      <c r="CWK964" s="2198"/>
      <c r="CWL964" s="2198"/>
      <c r="CWM964" s="2198"/>
      <c r="CWN964" s="2198"/>
      <c r="CWO964" s="2198"/>
      <c r="CWP964" s="2198"/>
      <c r="CWQ964" s="2198"/>
      <c r="CWR964" s="2198"/>
      <c r="CWS964" s="2198"/>
      <c r="CWT964" s="2198"/>
      <c r="CWU964" s="2198"/>
      <c r="CWV964" s="2198"/>
      <c r="CWW964" s="2198"/>
      <c r="CWX964" s="2198"/>
      <c r="CWY964" s="2198"/>
      <c r="CWZ964" s="2198"/>
      <c r="CXA964" s="2198"/>
      <c r="CXB964" s="2198"/>
      <c r="CXC964" s="2198"/>
      <c r="CXD964" s="2198"/>
      <c r="CXE964" s="2198"/>
      <c r="CXF964" s="2198"/>
      <c r="CXG964" s="2198"/>
      <c r="CXH964" s="2198"/>
      <c r="CXI964" s="2198"/>
      <c r="CXJ964" s="2198"/>
      <c r="CXK964" s="2198"/>
      <c r="CXL964" s="2198"/>
      <c r="CXM964" s="2198"/>
      <c r="CXN964" s="2198"/>
      <c r="CXO964" s="2198"/>
      <c r="CXP964" s="2198"/>
      <c r="CXQ964" s="2198"/>
      <c r="CXR964" s="2198"/>
      <c r="CXS964" s="2198"/>
      <c r="CXT964" s="2198"/>
      <c r="CXU964" s="2198"/>
      <c r="CXV964" s="2198"/>
      <c r="CXW964" s="2198"/>
      <c r="CXX964" s="2198"/>
      <c r="CXY964" s="2198"/>
      <c r="CXZ964" s="2198"/>
      <c r="CYA964" s="2198"/>
      <c r="CYB964" s="2198"/>
      <c r="CYC964" s="2198"/>
      <c r="CYD964" s="2198"/>
      <c r="CYE964" s="2198"/>
      <c r="CYF964" s="2198"/>
      <c r="CYG964" s="2198"/>
      <c r="CYH964" s="2198"/>
      <c r="CYI964" s="2198"/>
      <c r="CYJ964" s="2198"/>
      <c r="CYK964" s="2198"/>
      <c r="CYL964" s="2198"/>
      <c r="CYM964" s="2198"/>
      <c r="CYN964" s="2198"/>
      <c r="CYO964" s="2198"/>
      <c r="CYP964" s="2198"/>
      <c r="CYQ964" s="2198"/>
      <c r="CYR964" s="2198"/>
      <c r="CYS964" s="2198"/>
      <c r="CYT964" s="2198"/>
      <c r="CYU964" s="2198"/>
      <c r="CYV964" s="2198"/>
      <c r="CYW964" s="2198"/>
      <c r="CYX964" s="2198"/>
      <c r="CYY964" s="2198"/>
      <c r="CYZ964" s="2198"/>
      <c r="CZA964" s="2198"/>
      <c r="CZB964" s="2198"/>
      <c r="CZC964" s="2198"/>
      <c r="CZD964" s="2198"/>
      <c r="CZE964" s="2198"/>
      <c r="CZF964" s="2198"/>
      <c r="CZG964" s="2198"/>
      <c r="CZH964" s="2198"/>
      <c r="CZI964" s="2198"/>
      <c r="CZJ964" s="2198"/>
      <c r="CZK964" s="2198"/>
      <c r="CZL964" s="2198"/>
      <c r="CZM964" s="2198"/>
      <c r="CZN964" s="2198"/>
      <c r="CZO964" s="2198"/>
      <c r="CZP964" s="2198"/>
      <c r="CZQ964" s="2198"/>
      <c r="CZR964" s="2198"/>
      <c r="CZS964" s="2198"/>
      <c r="CZT964" s="2198"/>
      <c r="CZU964" s="2198"/>
      <c r="CZV964" s="2198"/>
      <c r="CZW964" s="2198"/>
      <c r="CZX964" s="2198"/>
      <c r="CZY964" s="2198"/>
      <c r="CZZ964" s="2198"/>
      <c r="DAA964" s="2198"/>
      <c r="DAB964" s="2198"/>
      <c r="DAC964" s="2198"/>
      <c r="DAD964" s="2198"/>
      <c r="DAE964" s="2198"/>
      <c r="DAF964" s="2198"/>
      <c r="DAG964" s="2198"/>
      <c r="DAH964" s="2198"/>
      <c r="DAI964" s="2198"/>
      <c r="DAJ964" s="2198"/>
      <c r="DAK964" s="2198"/>
      <c r="DAL964" s="2198"/>
      <c r="DAM964" s="2198"/>
      <c r="DAN964" s="2198"/>
      <c r="DAO964" s="2198"/>
      <c r="DAP964" s="2198"/>
      <c r="DAQ964" s="2198"/>
      <c r="DAR964" s="2198"/>
      <c r="DAS964" s="2198"/>
      <c r="DAT964" s="2198"/>
      <c r="DAU964" s="2198"/>
      <c r="DAV964" s="2198"/>
      <c r="DAW964" s="2198"/>
      <c r="DAX964" s="2198"/>
      <c r="DAY964" s="2198"/>
      <c r="DAZ964" s="2198"/>
      <c r="DBA964" s="2198"/>
      <c r="DBB964" s="2198"/>
      <c r="DBC964" s="2198"/>
      <c r="DBD964" s="2198"/>
      <c r="DBE964" s="2198"/>
      <c r="DBF964" s="2198"/>
      <c r="DBG964" s="2198"/>
      <c r="DBH964" s="2198"/>
      <c r="DBI964" s="2198"/>
      <c r="DBJ964" s="2198"/>
      <c r="DBK964" s="2198"/>
      <c r="DBL964" s="2198"/>
      <c r="DBM964" s="2198"/>
      <c r="DBN964" s="2198"/>
      <c r="DBO964" s="2198"/>
      <c r="DBP964" s="2198"/>
      <c r="DBQ964" s="2198"/>
      <c r="DBR964" s="2198"/>
      <c r="DBS964" s="2198"/>
      <c r="DBT964" s="2198"/>
      <c r="DBU964" s="2198"/>
      <c r="DBV964" s="2198"/>
      <c r="DBW964" s="2198"/>
      <c r="DBX964" s="2198"/>
      <c r="DBY964" s="2198"/>
      <c r="DBZ964" s="2198"/>
      <c r="DCA964" s="2198"/>
      <c r="DCB964" s="2198"/>
      <c r="DCC964" s="2198"/>
      <c r="DCD964" s="2198"/>
      <c r="DCE964" s="2198"/>
      <c r="DCF964" s="2198"/>
      <c r="DCG964" s="2198"/>
      <c r="DCH964" s="2198"/>
      <c r="DCI964" s="2198"/>
      <c r="DCJ964" s="2198"/>
      <c r="DCK964" s="2198"/>
      <c r="DCL964" s="2198"/>
      <c r="DCM964" s="2198"/>
      <c r="DCN964" s="2198"/>
      <c r="DCO964" s="2198"/>
      <c r="DCP964" s="2198"/>
      <c r="DCQ964" s="2198"/>
      <c r="DCR964" s="2198"/>
      <c r="DCS964" s="2198"/>
      <c r="DCT964" s="2198"/>
      <c r="DCU964" s="2198"/>
      <c r="DCV964" s="2198"/>
      <c r="DCW964" s="2198"/>
      <c r="DCX964" s="2198"/>
      <c r="DCY964" s="2198"/>
      <c r="DCZ964" s="2198"/>
      <c r="DDA964" s="2198"/>
      <c r="DDB964" s="2198"/>
      <c r="DDC964" s="2198"/>
      <c r="DDD964" s="2198"/>
      <c r="DDE964" s="2198"/>
      <c r="DDF964" s="2198"/>
      <c r="DDG964" s="2198"/>
      <c r="DDH964" s="2198"/>
      <c r="DDI964" s="2198"/>
      <c r="DDJ964" s="2198"/>
      <c r="DDK964" s="2198"/>
      <c r="DDO964" s="2198"/>
      <c r="DDP964" s="2198"/>
      <c r="DDQ964" s="2198"/>
      <c r="DDR964" s="2198"/>
      <c r="DDS964" s="2198"/>
      <c r="DDT964" s="2198"/>
      <c r="DDU964" s="2198"/>
      <c r="DDV964" s="2198"/>
      <c r="DDW964" s="2198"/>
      <c r="DDX964" s="2198"/>
      <c r="DDY964" s="2198"/>
      <c r="DDZ964" s="2198"/>
      <c r="DEA964" s="2198"/>
      <c r="DEB964" s="2198"/>
      <c r="DEC964" s="2198"/>
      <c r="DED964" s="2198"/>
      <c r="DEE964" s="2198"/>
      <c r="DEF964" s="2198"/>
      <c r="DEG964" s="2198"/>
      <c r="DEH964" s="2198"/>
      <c r="DEI964" s="2198"/>
      <c r="DEJ964" s="2198"/>
      <c r="DEK964" s="2198"/>
      <c r="DEL964" s="2198"/>
      <c r="DEM964" s="2198"/>
      <c r="DEN964" s="2198"/>
      <c r="DEO964" s="2198"/>
      <c r="DEP964" s="2198"/>
      <c r="DEQ964" s="2198"/>
      <c r="DER964" s="2198"/>
      <c r="DES964" s="2198"/>
      <c r="DET964" s="2198"/>
      <c r="DEU964" s="2198"/>
      <c r="DEV964" s="2198"/>
      <c r="DEW964" s="2198"/>
      <c r="DEX964" s="2198"/>
      <c r="DEY964" s="2198"/>
      <c r="DEZ964" s="2198"/>
      <c r="DFA964" s="2198"/>
      <c r="DFB964" s="2198"/>
      <c r="DFC964" s="2198"/>
      <c r="DFD964" s="2198"/>
      <c r="DFE964" s="2198"/>
      <c r="DFF964" s="2198"/>
      <c r="DFG964" s="2198"/>
      <c r="DFH964" s="2198"/>
      <c r="DFI964" s="2198"/>
      <c r="DFJ964" s="2198"/>
      <c r="DFK964" s="2198"/>
      <c r="DFL964" s="2198"/>
      <c r="DFM964" s="2198"/>
      <c r="DFN964" s="2198"/>
      <c r="DFO964" s="2198"/>
      <c r="DFP964" s="2198"/>
      <c r="DFQ964" s="2198"/>
      <c r="DFR964" s="2198"/>
      <c r="DFS964" s="2198"/>
      <c r="DFT964" s="2198"/>
      <c r="DFU964" s="2198"/>
      <c r="DFV964" s="2198"/>
      <c r="DFW964" s="2198"/>
      <c r="DFX964" s="2198"/>
      <c r="DFY964" s="2198"/>
      <c r="DFZ964" s="2198"/>
      <c r="DGA964" s="2198"/>
      <c r="DGB964" s="2198"/>
      <c r="DGC964" s="2198"/>
      <c r="DGD964" s="2198"/>
      <c r="DGE964" s="2198"/>
      <c r="DGF964" s="2198"/>
      <c r="DGG964" s="2198"/>
      <c r="DGH964" s="2198"/>
      <c r="DGI964" s="2198"/>
      <c r="DGJ964" s="2198"/>
      <c r="DGK964" s="2198"/>
      <c r="DGL964" s="2198"/>
      <c r="DGM964" s="2198"/>
      <c r="DGN964" s="2198"/>
      <c r="DGO964" s="2198"/>
      <c r="DGP964" s="2198"/>
      <c r="DGQ964" s="2198"/>
      <c r="DGR964" s="2198"/>
      <c r="DGS964" s="2198"/>
      <c r="DGT964" s="2198"/>
      <c r="DGU964" s="2198"/>
      <c r="DGV964" s="2198"/>
      <c r="DGW964" s="2198"/>
      <c r="DGX964" s="2198"/>
      <c r="DGY964" s="2198"/>
      <c r="DGZ964" s="2198"/>
      <c r="DHA964" s="2198"/>
      <c r="DHB964" s="2198"/>
      <c r="DHC964" s="2198"/>
      <c r="DHD964" s="2198"/>
      <c r="DHE964" s="2198"/>
      <c r="DHF964" s="2198"/>
      <c r="DHG964" s="2198"/>
      <c r="DHH964" s="2198"/>
      <c r="DHI964" s="2198"/>
      <c r="DHJ964" s="2198"/>
      <c r="DHK964" s="2198"/>
      <c r="DHL964" s="2198"/>
      <c r="DHM964" s="2198"/>
      <c r="DHN964" s="2198"/>
      <c r="DHO964" s="2198"/>
      <c r="DHP964" s="2198"/>
      <c r="DHQ964" s="2198"/>
      <c r="DHR964" s="2198"/>
      <c r="DHS964" s="2198"/>
      <c r="DHT964" s="2198"/>
      <c r="DHU964" s="2198"/>
      <c r="DHV964" s="2198"/>
      <c r="DHW964" s="2198"/>
      <c r="DHX964" s="2198"/>
      <c r="DHY964" s="2198"/>
      <c r="DHZ964" s="2198"/>
      <c r="DIA964" s="2198"/>
      <c r="DIB964" s="2198"/>
      <c r="DIC964" s="2198"/>
      <c r="DID964" s="2198"/>
      <c r="DIE964" s="2198"/>
      <c r="DIF964" s="2198"/>
      <c r="DIG964" s="2198"/>
      <c r="DIH964" s="2198"/>
      <c r="DII964" s="2198"/>
      <c r="DIJ964" s="2198"/>
      <c r="DIK964" s="2198"/>
      <c r="DIL964" s="2198"/>
      <c r="DIM964" s="2198"/>
      <c r="DIN964" s="2198"/>
      <c r="DIO964" s="2198"/>
      <c r="DIP964" s="2198"/>
      <c r="DIQ964" s="2198"/>
      <c r="DIR964" s="2198"/>
      <c r="DIS964" s="2198"/>
      <c r="DIT964" s="2198"/>
      <c r="DIU964" s="2198"/>
      <c r="DIV964" s="2198"/>
      <c r="DIW964" s="2198"/>
      <c r="DIX964" s="2198"/>
      <c r="DIY964" s="2198"/>
      <c r="DIZ964" s="2198"/>
      <c r="DJA964" s="2198"/>
      <c r="DJB964" s="2198"/>
      <c r="DJC964" s="2198"/>
      <c r="DJD964" s="2198"/>
      <c r="DJE964" s="2198"/>
      <c r="DJF964" s="2198"/>
      <c r="DJG964" s="2198"/>
      <c r="DJH964" s="2198"/>
      <c r="DJI964" s="2198"/>
      <c r="DJJ964" s="2198"/>
      <c r="DJK964" s="2198"/>
      <c r="DJL964" s="2198"/>
      <c r="DJM964" s="2198"/>
      <c r="DJN964" s="2198"/>
      <c r="DJO964" s="2198"/>
      <c r="DJP964" s="2198"/>
      <c r="DJQ964" s="2198"/>
      <c r="DJR964" s="2198"/>
      <c r="DJS964" s="2198"/>
      <c r="DJT964" s="2198"/>
      <c r="DJU964" s="2198"/>
      <c r="DJV964" s="2198"/>
      <c r="DJW964" s="2198"/>
      <c r="DJX964" s="2198"/>
      <c r="DJY964" s="2198"/>
      <c r="DJZ964" s="2198"/>
      <c r="DKA964" s="2198"/>
      <c r="DKB964" s="2198"/>
      <c r="DKC964" s="2198"/>
      <c r="DKD964" s="2198"/>
      <c r="DKE964" s="2198"/>
      <c r="DKF964" s="2198"/>
      <c r="DKG964" s="2198"/>
      <c r="DKH964" s="2198"/>
      <c r="DKI964" s="2198"/>
      <c r="DKJ964" s="2198"/>
      <c r="DKK964" s="2198"/>
      <c r="DKL964" s="2198"/>
      <c r="DKM964" s="2198"/>
      <c r="DKN964" s="2198"/>
      <c r="DKO964" s="2198"/>
      <c r="DKP964" s="2198"/>
      <c r="DKQ964" s="2198"/>
      <c r="DKR964" s="2198"/>
      <c r="DKS964" s="2198"/>
      <c r="DKT964" s="2198"/>
      <c r="DKU964" s="2198"/>
      <c r="DKV964" s="2198"/>
      <c r="DKW964" s="2198"/>
      <c r="DKX964" s="2198"/>
      <c r="DKY964" s="2198"/>
      <c r="DKZ964" s="2198"/>
      <c r="DLA964" s="2198"/>
      <c r="DLB964" s="2198"/>
      <c r="DLC964" s="2198"/>
      <c r="DLD964" s="2198"/>
      <c r="DLE964" s="2198"/>
      <c r="DLF964" s="2198"/>
      <c r="DLG964" s="2198"/>
      <c r="DLH964" s="2198"/>
      <c r="DLI964" s="2198"/>
      <c r="DLJ964" s="2198"/>
      <c r="DLK964" s="2198"/>
      <c r="DLL964" s="2198"/>
      <c r="DLM964" s="2198"/>
      <c r="DLN964" s="2198"/>
      <c r="DLO964" s="2198"/>
      <c r="DLP964" s="2198"/>
      <c r="DLQ964" s="2198"/>
      <c r="DLR964" s="2198"/>
      <c r="DLS964" s="2198"/>
      <c r="DLT964" s="2198"/>
      <c r="DLU964" s="2198"/>
      <c r="DLV964" s="2198"/>
      <c r="DLW964" s="2198"/>
      <c r="DLX964" s="2198"/>
      <c r="DLY964" s="2198"/>
      <c r="DLZ964" s="2198"/>
      <c r="DMA964" s="2198"/>
      <c r="DMB964" s="2198"/>
      <c r="DMC964" s="2198"/>
      <c r="DMD964" s="2198"/>
      <c r="DME964" s="2198"/>
      <c r="DMF964" s="2198"/>
      <c r="DMG964" s="2198"/>
      <c r="DMH964" s="2198"/>
      <c r="DMI964" s="2198"/>
      <c r="DMJ964" s="2198"/>
      <c r="DMK964" s="2198"/>
      <c r="DML964" s="2198"/>
      <c r="DMM964" s="2198"/>
      <c r="DMN964" s="2198"/>
      <c r="DMO964" s="2198"/>
      <c r="DMP964" s="2198"/>
      <c r="DMQ964" s="2198"/>
      <c r="DMR964" s="2198"/>
      <c r="DMS964" s="2198"/>
      <c r="DMT964" s="2198"/>
      <c r="DMU964" s="2198"/>
      <c r="DMV964" s="2198"/>
      <c r="DMW964" s="2198"/>
      <c r="DMX964" s="2198"/>
      <c r="DMY964" s="2198"/>
      <c r="DMZ964" s="2198"/>
      <c r="DNA964" s="2198"/>
      <c r="DNB964" s="2198"/>
      <c r="DNC964" s="2198"/>
      <c r="DND964" s="2198"/>
      <c r="DNE964" s="2198"/>
      <c r="DNF964" s="2198"/>
      <c r="DNG964" s="2198"/>
      <c r="DNK964" s="2198"/>
      <c r="DNL964" s="2198"/>
      <c r="DNM964" s="2198"/>
      <c r="DNN964" s="2198"/>
      <c r="DNO964" s="2198"/>
      <c r="DNP964" s="2198"/>
      <c r="DNQ964" s="2198"/>
      <c r="DNR964" s="2198"/>
      <c r="DNS964" s="2198"/>
      <c r="DNT964" s="2198"/>
      <c r="DNU964" s="2198"/>
      <c r="DNV964" s="2198"/>
      <c r="DNW964" s="2198"/>
      <c r="DNX964" s="2198"/>
      <c r="DNY964" s="2198"/>
      <c r="DNZ964" s="2198"/>
      <c r="DOA964" s="2198"/>
      <c r="DOB964" s="2198"/>
      <c r="DOC964" s="2198"/>
      <c r="DOD964" s="2198"/>
      <c r="DOE964" s="2198"/>
      <c r="DOF964" s="2198"/>
      <c r="DOG964" s="2198"/>
      <c r="DOH964" s="2198"/>
      <c r="DOI964" s="2198"/>
      <c r="DOJ964" s="2198"/>
      <c r="DOK964" s="2198"/>
      <c r="DOL964" s="2198"/>
      <c r="DOM964" s="2198"/>
      <c r="DON964" s="2198"/>
      <c r="DOO964" s="2198"/>
      <c r="DOP964" s="2198"/>
      <c r="DOQ964" s="2198"/>
      <c r="DOR964" s="2198"/>
      <c r="DOS964" s="2198"/>
      <c r="DOT964" s="2198"/>
      <c r="DOU964" s="2198"/>
      <c r="DOV964" s="2198"/>
      <c r="DOW964" s="2198"/>
      <c r="DOX964" s="2198"/>
      <c r="DOY964" s="2198"/>
      <c r="DOZ964" s="2198"/>
      <c r="DPA964" s="2198"/>
      <c r="DPB964" s="2198"/>
      <c r="DPC964" s="2198"/>
      <c r="DPD964" s="2198"/>
      <c r="DPE964" s="2198"/>
      <c r="DPF964" s="2198"/>
      <c r="DPG964" s="2198"/>
      <c r="DPH964" s="2198"/>
      <c r="DPI964" s="2198"/>
      <c r="DPJ964" s="2198"/>
      <c r="DPK964" s="2198"/>
      <c r="DPL964" s="2198"/>
      <c r="DPM964" s="2198"/>
      <c r="DPN964" s="2198"/>
      <c r="DPO964" s="2198"/>
      <c r="DPP964" s="2198"/>
      <c r="DPQ964" s="2198"/>
      <c r="DPR964" s="2198"/>
      <c r="DPS964" s="2198"/>
      <c r="DPT964" s="2198"/>
      <c r="DPU964" s="2198"/>
      <c r="DPV964" s="2198"/>
      <c r="DPW964" s="2198"/>
      <c r="DPX964" s="2198"/>
      <c r="DPY964" s="2198"/>
      <c r="DPZ964" s="2198"/>
      <c r="DQA964" s="2198"/>
      <c r="DQB964" s="2198"/>
      <c r="DQC964" s="2198"/>
      <c r="DQD964" s="2198"/>
      <c r="DQE964" s="2198"/>
      <c r="DQF964" s="2198"/>
      <c r="DQG964" s="2198"/>
      <c r="DQH964" s="2198"/>
      <c r="DQI964" s="2198"/>
      <c r="DQJ964" s="2198"/>
      <c r="DQK964" s="2198"/>
      <c r="DQL964" s="2198"/>
      <c r="DQM964" s="2198"/>
      <c r="DQN964" s="2198"/>
      <c r="DQO964" s="2198"/>
      <c r="DQP964" s="2198"/>
      <c r="DQQ964" s="2198"/>
      <c r="DQR964" s="2198"/>
      <c r="DQS964" s="2198"/>
      <c r="DQT964" s="2198"/>
      <c r="DQU964" s="2198"/>
      <c r="DQV964" s="2198"/>
      <c r="DQW964" s="2198"/>
      <c r="DQX964" s="2198"/>
      <c r="DQY964" s="2198"/>
      <c r="DQZ964" s="2198"/>
      <c r="DRA964" s="2198"/>
      <c r="DRB964" s="2198"/>
      <c r="DRC964" s="2198"/>
      <c r="DRD964" s="2198"/>
      <c r="DRE964" s="2198"/>
      <c r="DRF964" s="2198"/>
      <c r="DRG964" s="2198"/>
      <c r="DRH964" s="2198"/>
      <c r="DRI964" s="2198"/>
      <c r="DRJ964" s="2198"/>
      <c r="DRK964" s="2198"/>
      <c r="DRL964" s="2198"/>
      <c r="DRM964" s="2198"/>
      <c r="DRN964" s="2198"/>
      <c r="DRO964" s="2198"/>
      <c r="DRP964" s="2198"/>
      <c r="DRQ964" s="2198"/>
      <c r="DRR964" s="2198"/>
      <c r="DRS964" s="2198"/>
      <c r="DRT964" s="2198"/>
      <c r="DRU964" s="2198"/>
      <c r="DRV964" s="2198"/>
      <c r="DRW964" s="2198"/>
      <c r="DRX964" s="2198"/>
      <c r="DRY964" s="2198"/>
      <c r="DRZ964" s="2198"/>
      <c r="DSA964" s="2198"/>
      <c r="DSB964" s="2198"/>
      <c r="DSC964" s="2198"/>
      <c r="DSD964" s="2198"/>
      <c r="DSE964" s="2198"/>
      <c r="DSF964" s="2198"/>
      <c r="DSG964" s="2198"/>
      <c r="DSH964" s="2198"/>
      <c r="DSI964" s="2198"/>
      <c r="DSJ964" s="2198"/>
      <c r="DSK964" s="2198"/>
      <c r="DSL964" s="2198"/>
      <c r="DSM964" s="2198"/>
      <c r="DSN964" s="2198"/>
      <c r="DSO964" s="2198"/>
      <c r="DSP964" s="2198"/>
      <c r="DSQ964" s="2198"/>
      <c r="DSR964" s="2198"/>
      <c r="DSS964" s="2198"/>
      <c r="DST964" s="2198"/>
      <c r="DSU964" s="2198"/>
      <c r="DSV964" s="2198"/>
      <c r="DSW964" s="2198"/>
      <c r="DSX964" s="2198"/>
      <c r="DSY964" s="2198"/>
      <c r="DSZ964" s="2198"/>
      <c r="DTA964" s="2198"/>
      <c r="DTB964" s="2198"/>
      <c r="DTC964" s="2198"/>
      <c r="DTD964" s="2198"/>
      <c r="DTE964" s="2198"/>
      <c r="DTF964" s="2198"/>
      <c r="DTG964" s="2198"/>
      <c r="DTH964" s="2198"/>
      <c r="DTI964" s="2198"/>
      <c r="DTJ964" s="2198"/>
      <c r="DTK964" s="2198"/>
      <c r="DTL964" s="2198"/>
      <c r="DTM964" s="2198"/>
      <c r="DTN964" s="2198"/>
      <c r="DTO964" s="2198"/>
      <c r="DTP964" s="2198"/>
      <c r="DTQ964" s="2198"/>
      <c r="DTR964" s="2198"/>
      <c r="DTS964" s="2198"/>
      <c r="DTT964" s="2198"/>
      <c r="DTU964" s="2198"/>
      <c r="DTV964" s="2198"/>
      <c r="DTW964" s="2198"/>
      <c r="DTX964" s="2198"/>
      <c r="DTY964" s="2198"/>
      <c r="DTZ964" s="2198"/>
      <c r="DUA964" s="2198"/>
      <c r="DUB964" s="2198"/>
      <c r="DUC964" s="2198"/>
      <c r="DUD964" s="2198"/>
      <c r="DUE964" s="2198"/>
      <c r="DUF964" s="2198"/>
      <c r="DUG964" s="2198"/>
      <c r="DUH964" s="2198"/>
      <c r="DUI964" s="2198"/>
      <c r="DUJ964" s="2198"/>
      <c r="DUK964" s="2198"/>
      <c r="DUL964" s="2198"/>
      <c r="DUM964" s="2198"/>
      <c r="DUN964" s="2198"/>
      <c r="DUO964" s="2198"/>
      <c r="DUP964" s="2198"/>
      <c r="DUQ964" s="2198"/>
      <c r="DUR964" s="2198"/>
      <c r="DUS964" s="2198"/>
      <c r="DUT964" s="2198"/>
      <c r="DUU964" s="2198"/>
      <c r="DUV964" s="2198"/>
      <c r="DUW964" s="2198"/>
      <c r="DUX964" s="2198"/>
      <c r="DUY964" s="2198"/>
      <c r="DUZ964" s="2198"/>
      <c r="DVA964" s="2198"/>
      <c r="DVB964" s="2198"/>
      <c r="DVC964" s="2198"/>
      <c r="DVD964" s="2198"/>
      <c r="DVE964" s="2198"/>
      <c r="DVF964" s="2198"/>
      <c r="DVG964" s="2198"/>
      <c r="DVH964" s="2198"/>
      <c r="DVI964" s="2198"/>
      <c r="DVJ964" s="2198"/>
      <c r="DVK964" s="2198"/>
      <c r="DVL964" s="2198"/>
      <c r="DVM964" s="2198"/>
      <c r="DVN964" s="2198"/>
      <c r="DVO964" s="2198"/>
      <c r="DVP964" s="2198"/>
      <c r="DVQ964" s="2198"/>
      <c r="DVR964" s="2198"/>
      <c r="DVS964" s="2198"/>
      <c r="DVT964" s="2198"/>
      <c r="DVU964" s="2198"/>
      <c r="DVV964" s="2198"/>
      <c r="DVW964" s="2198"/>
      <c r="DVX964" s="2198"/>
      <c r="DVY964" s="2198"/>
      <c r="DVZ964" s="2198"/>
      <c r="DWA964" s="2198"/>
      <c r="DWB964" s="2198"/>
      <c r="DWC964" s="2198"/>
      <c r="DWD964" s="2198"/>
      <c r="DWE964" s="2198"/>
      <c r="DWF964" s="2198"/>
      <c r="DWG964" s="2198"/>
      <c r="DWH964" s="2198"/>
      <c r="DWI964" s="2198"/>
      <c r="DWJ964" s="2198"/>
      <c r="DWK964" s="2198"/>
      <c r="DWL964" s="2198"/>
      <c r="DWM964" s="2198"/>
      <c r="DWN964" s="2198"/>
      <c r="DWO964" s="2198"/>
      <c r="DWP964" s="2198"/>
      <c r="DWQ964" s="2198"/>
      <c r="DWR964" s="2198"/>
      <c r="DWS964" s="2198"/>
      <c r="DWT964" s="2198"/>
      <c r="DWU964" s="2198"/>
      <c r="DWV964" s="2198"/>
      <c r="DWW964" s="2198"/>
      <c r="DWX964" s="2198"/>
      <c r="DWY964" s="2198"/>
      <c r="DWZ964" s="2198"/>
      <c r="DXA964" s="2198"/>
      <c r="DXB964" s="2198"/>
      <c r="DXC964" s="2198"/>
      <c r="DXG964" s="2198"/>
      <c r="DXH964" s="2198"/>
      <c r="DXI964" s="2198"/>
      <c r="DXJ964" s="2198"/>
      <c r="DXK964" s="2198"/>
      <c r="DXL964" s="2198"/>
      <c r="DXM964" s="2198"/>
      <c r="DXN964" s="2198"/>
      <c r="DXO964" s="2198"/>
      <c r="DXP964" s="2198"/>
      <c r="DXQ964" s="2198"/>
      <c r="DXR964" s="2198"/>
      <c r="DXS964" s="2198"/>
      <c r="DXT964" s="2198"/>
      <c r="DXU964" s="2198"/>
      <c r="DXV964" s="2198"/>
      <c r="DXW964" s="2198"/>
      <c r="DXX964" s="2198"/>
      <c r="DXY964" s="2198"/>
      <c r="DXZ964" s="2198"/>
      <c r="DYA964" s="2198"/>
      <c r="DYB964" s="2198"/>
      <c r="DYC964" s="2198"/>
      <c r="DYD964" s="2198"/>
      <c r="DYE964" s="2198"/>
      <c r="DYF964" s="2198"/>
      <c r="DYG964" s="2198"/>
      <c r="DYH964" s="2198"/>
      <c r="DYI964" s="2198"/>
      <c r="DYJ964" s="2198"/>
      <c r="DYK964" s="2198"/>
      <c r="DYL964" s="2198"/>
      <c r="DYM964" s="2198"/>
      <c r="DYN964" s="2198"/>
      <c r="DYO964" s="2198"/>
      <c r="DYP964" s="2198"/>
      <c r="DYQ964" s="2198"/>
      <c r="DYR964" s="2198"/>
      <c r="DYS964" s="2198"/>
      <c r="DYT964" s="2198"/>
      <c r="DYU964" s="2198"/>
      <c r="DYV964" s="2198"/>
      <c r="DYW964" s="2198"/>
      <c r="DYX964" s="2198"/>
      <c r="DYY964" s="2198"/>
      <c r="DYZ964" s="2198"/>
      <c r="DZA964" s="2198"/>
      <c r="DZB964" s="2198"/>
      <c r="DZC964" s="2198"/>
      <c r="DZD964" s="2198"/>
      <c r="DZE964" s="2198"/>
      <c r="DZF964" s="2198"/>
      <c r="DZG964" s="2198"/>
      <c r="DZH964" s="2198"/>
      <c r="DZI964" s="2198"/>
      <c r="DZJ964" s="2198"/>
      <c r="DZK964" s="2198"/>
      <c r="DZL964" s="2198"/>
      <c r="DZM964" s="2198"/>
      <c r="DZN964" s="2198"/>
      <c r="DZO964" s="2198"/>
      <c r="DZP964" s="2198"/>
      <c r="DZQ964" s="2198"/>
      <c r="DZR964" s="2198"/>
      <c r="DZS964" s="2198"/>
      <c r="DZT964" s="2198"/>
      <c r="DZU964" s="2198"/>
      <c r="DZV964" s="2198"/>
      <c r="DZW964" s="2198"/>
      <c r="DZX964" s="2198"/>
      <c r="DZY964" s="2198"/>
      <c r="DZZ964" s="2198"/>
      <c r="EAA964" s="2198"/>
      <c r="EAB964" s="2198"/>
      <c r="EAC964" s="2198"/>
      <c r="EAD964" s="2198"/>
      <c r="EAE964" s="2198"/>
      <c r="EAF964" s="2198"/>
      <c r="EAG964" s="2198"/>
      <c r="EAH964" s="2198"/>
      <c r="EAI964" s="2198"/>
      <c r="EAJ964" s="2198"/>
      <c r="EAK964" s="2198"/>
      <c r="EAL964" s="2198"/>
      <c r="EAM964" s="2198"/>
      <c r="EAN964" s="2198"/>
      <c r="EAO964" s="2198"/>
      <c r="EAP964" s="2198"/>
      <c r="EAQ964" s="2198"/>
      <c r="EAR964" s="2198"/>
      <c r="EAS964" s="2198"/>
      <c r="EAT964" s="2198"/>
      <c r="EAU964" s="2198"/>
      <c r="EAV964" s="2198"/>
      <c r="EAW964" s="2198"/>
      <c r="EAX964" s="2198"/>
      <c r="EAY964" s="2198"/>
      <c r="EAZ964" s="2198"/>
      <c r="EBA964" s="2198"/>
      <c r="EBB964" s="2198"/>
      <c r="EBC964" s="2198"/>
      <c r="EBD964" s="2198"/>
      <c r="EBE964" s="2198"/>
      <c r="EBF964" s="2198"/>
      <c r="EBG964" s="2198"/>
      <c r="EBH964" s="2198"/>
      <c r="EBI964" s="2198"/>
      <c r="EBJ964" s="2198"/>
      <c r="EBK964" s="2198"/>
      <c r="EBL964" s="2198"/>
      <c r="EBM964" s="2198"/>
      <c r="EBN964" s="2198"/>
      <c r="EBO964" s="2198"/>
      <c r="EBP964" s="2198"/>
      <c r="EBQ964" s="2198"/>
      <c r="EBR964" s="2198"/>
      <c r="EBS964" s="2198"/>
      <c r="EBT964" s="2198"/>
      <c r="EBU964" s="2198"/>
      <c r="EBV964" s="2198"/>
      <c r="EBW964" s="2198"/>
      <c r="EBX964" s="2198"/>
      <c r="EBY964" s="2198"/>
      <c r="EBZ964" s="2198"/>
      <c r="ECA964" s="2198"/>
      <c r="ECB964" s="2198"/>
      <c r="ECC964" s="2198"/>
      <c r="ECD964" s="2198"/>
      <c r="ECE964" s="2198"/>
      <c r="ECF964" s="2198"/>
      <c r="ECG964" s="2198"/>
      <c r="ECH964" s="2198"/>
      <c r="ECI964" s="2198"/>
      <c r="ECJ964" s="2198"/>
      <c r="ECK964" s="2198"/>
      <c r="ECL964" s="2198"/>
      <c r="ECM964" s="2198"/>
      <c r="ECN964" s="2198"/>
      <c r="ECO964" s="2198"/>
      <c r="ECP964" s="2198"/>
      <c r="ECQ964" s="2198"/>
      <c r="ECR964" s="2198"/>
      <c r="ECS964" s="2198"/>
      <c r="ECT964" s="2198"/>
      <c r="ECU964" s="2198"/>
      <c r="ECV964" s="2198"/>
      <c r="ECW964" s="2198"/>
      <c r="ECX964" s="2198"/>
      <c r="ECY964" s="2198"/>
      <c r="ECZ964" s="2198"/>
      <c r="EDA964" s="2198"/>
      <c r="EDB964" s="2198"/>
      <c r="EDC964" s="2198"/>
      <c r="EDD964" s="2198"/>
      <c r="EDE964" s="2198"/>
      <c r="EDF964" s="2198"/>
      <c r="EDG964" s="2198"/>
      <c r="EDH964" s="2198"/>
      <c r="EDI964" s="2198"/>
      <c r="EDJ964" s="2198"/>
      <c r="EDK964" s="2198"/>
      <c r="EDL964" s="2198"/>
      <c r="EDM964" s="2198"/>
      <c r="EDN964" s="2198"/>
      <c r="EDO964" s="2198"/>
      <c r="EDP964" s="2198"/>
      <c r="EDQ964" s="2198"/>
      <c r="EDR964" s="2198"/>
      <c r="EDS964" s="2198"/>
      <c r="EDT964" s="2198"/>
      <c r="EDU964" s="2198"/>
      <c r="EDV964" s="2198"/>
      <c r="EDW964" s="2198"/>
      <c r="EDX964" s="2198"/>
      <c r="EDY964" s="2198"/>
      <c r="EDZ964" s="2198"/>
      <c r="EEA964" s="2198"/>
      <c r="EEB964" s="2198"/>
      <c r="EEC964" s="2198"/>
      <c r="EED964" s="2198"/>
      <c r="EEE964" s="2198"/>
      <c r="EEF964" s="2198"/>
      <c r="EEG964" s="2198"/>
      <c r="EEH964" s="2198"/>
      <c r="EEI964" s="2198"/>
      <c r="EEJ964" s="2198"/>
      <c r="EEK964" s="2198"/>
      <c r="EEL964" s="2198"/>
      <c r="EEM964" s="2198"/>
      <c r="EEN964" s="2198"/>
      <c r="EEO964" s="2198"/>
      <c r="EEP964" s="2198"/>
      <c r="EEQ964" s="2198"/>
      <c r="EER964" s="2198"/>
      <c r="EES964" s="2198"/>
      <c r="EET964" s="2198"/>
      <c r="EEU964" s="2198"/>
      <c r="EEV964" s="2198"/>
      <c r="EEW964" s="2198"/>
      <c r="EEX964" s="2198"/>
      <c r="EEY964" s="2198"/>
      <c r="EEZ964" s="2198"/>
      <c r="EFA964" s="2198"/>
      <c r="EFB964" s="2198"/>
      <c r="EFC964" s="2198"/>
      <c r="EFD964" s="2198"/>
      <c r="EFE964" s="2198"/>
      <c r="EFF964" s="2198"/>
      <c r="EFG964" s="2198"/>
      <c r="EFH964" s="2198"/>
      <c r="EFI964" s="2198"/>
      <c r="EFJ964" s="2198"/>
      <c r="EFK964" s="2198"/>
      <c r="EFL964" s="2198"/>
      <c r="EFM964" s="2198"/>
      <c r="EFN964" s="2198"/>
      <c r="EFO964" s="2198"/>
      <c r="EFP964" s="2198"/>
      <c r="EFQ964" s="2198"/>
      <c r="EFR964" s="2198"/>
      <c r="EFS964" s="2198"/>
      <c r="EFT964" s="2198"/>
      <c r="EFU964" s="2198"/>
      <c r="EFV964" s="2198"/>
      <c r="EFW964" s="2198"/>
      <c r="EFX964" s="2198"/>
      <c r="EFY964" s="2198"/>
      <c r="EFZ964" s="2198"/>
      <c r="EGA964" s="2198"/>
      <c r="EGB964" s="2198"/>
      <c r="EGC964" s="2198"/>
      <c r="EGD964" s="2198"/>
      <c r="EGE964" s="2198"/>
      <c r="EGF964" s="2198"/>
      <c r="EGG964" s="2198"/>
      <c r="EGH964" s="2198"/>
      <c r="EGI964" s="2198"/>
      <c r="EGJ964" s="2198"/>
      <c r="EGK964" s="2198"/>
      <c r="EGL964" s="2198"/>
      <c r="EGM964" s="2198"/>
      <c r="EGN964" s="2198"/>
      <c r="EGO964" s="2198"/>
      <c r="EGP964" s="2198"/>
      <c r="EGQ964" s="2198"/>
      <c r="EGR964" s="2198"/>
      <c r="EGS964" s="2198"/>
      <c r="EGT964" s="2198"/>
      <c r="EGU964" s="2198"/>
      <c r="EGV964" s="2198"/>
      <c r="EGW964" s="2198"/>
      <c r="EGX964" s="2198"/>
      <c r="EGY964" s="2198"/>
      <c r="EHC964" s="2198"/>
      <c r="EHD964" s="2198"/>
      <c r="EHE964" s="2198"/>
      <c r="EHF964" s="2198"/>
      <c r="EHG964" s="2198"/>
      <c r="EHH964" s="2198"/>
      <c r="EHI964" s="2198"/>
      <c r="EHJ964" s="2198"/>
      <c r="EHK964" s="2198"/>
      <c r="EHL964" s="2198"/>
      <c r="EHM964" s="2198"/>
      <c r="EHN964" s="2198"/>
      <c r="EHO964" s="2198"/>
      <c r="EHP964" s="2198"/>
      <c r="EHQ964" s="2198"/>
      <c r="EHR964" s="2198"/>
      <c r="EHS964" s="2198"/>
      <c r="EHT964" s="2198"/>
      <c r="EHU964" s="2198"/>
      <c r="EHV964" s="2198"/>
      <c r="EHW964" s="2198"/>
      <c r="EHX964" s="2198"/>
      <c r="EHY964" s="2198"/>
      <c r="EHZ964" s="2198"/>
      <c r="EIA964" s="2198"/>
      <c r="EIB964" s="2198"/>
      <c r="EIC964" s="2198"/>
      <c r="EID964" s="2198"/>
      <c r="EIE964" s="2198"/>
      <c r="EIF964" s="2198"/>
      <c r="EIG964" s="2198"/>
      <c r="EIH964" s="2198"/>
      <c r="EII964" s="2198"/>
      <c r="EIJ964" s="2198"/>
      <c r="EIK964" s="2198"/>
      <c r="EIL964" s="2198"/>
      <c r="EIM964" s="2198"/>
      <c r="EIN964" s="2198"/>
      <c r="EIO964" s="2198"/>
      <c r="EIP964" s="2198"/>
      <c r="EIQ964" s="2198"/>
      <c r="EIR964" s="2198"/>
      <c r="EIS964" s="2198"/>
      <c r="EIT964" s="2198"/>
      <c r="EIU964" s="2198"/>
      <c r="EIV964" s="2198"/>
      <c r="EIW964" s="2198"/>
      <c r="EIX964" s="2198"/>
      <c r="EIY964" s="2198"/>
      <c r="EIZ964" s="2198"/>
      <c r="EJA964" s="2198"/>
      <c r="EJB964" s="2198"/>
      <c r="EJC964" s="2198"/>
      <c r="EJD964" s="2198"/>
      <c r="EJE964" s="2198"/>
      <c r="EJF964" s="2198"/>
      <c r="EJG964" s="2198"/>
      <c r="EJH964" s="2198"/>
      <c r="EJI964" s="2198"/>
      <c r="EJJ964" s="2198"/>
      <c r="EJK964" s="2198"/>
      <c r="EJL964" s="2198"/>
      <c r="EJM964" s="2198"/>
      <c r="EJN964" s="2198"/>
      <c r="EJO964" s="2198"/>
      <c r="EJP964" s="2198"/>
      <c r="EJQ964" s="2198"/>
      <c r="EJR964" s="2198"/>
      <c r="EJS964" s="2198"/>
      <c r="EJT964" s="2198"/>
      <c r="EJU964" s="2198"/>
      <c r="EJV964" s="2198"/>
      <c r="EJW964" s="2198"/>
      <c r="EJX964" s="2198"/>
      <c r="EJY964" s="2198"/>
      <c r="EJZ964" s="2198"/>
      <c r="EKA964" s="2198"/>
      <c r="EKB964" s="2198"/>
      <c r="EKC964" s="2198"/>
      <c r="EKD964" s="2198"/>
      <c r="EKE964" s="2198"/>
      <c r="EKF964" s="2198"/>
      <c r="EKG964" s="2198"/>
      <c r="EKH964" s="2198"/>
      <c r="EKI964" s="2198"/>
      <c r="EKJ964" s="2198"/>
      <c r="EKK964" s="2198"/>
      <c r="EKL964" s="2198"/>
      <c r="EKM964" s="2198"/>
      <c r="EKN964" s="2198"/>
      <c r="EKO964" s="2198"/>
      <c r="EKP964" s="2198"/>
      <c r="EKQ964" s="2198"/>
      <c r="EKR964" s="2198"/>
      <c r="EKS964" s="2198"/>
      <c r="EKT964" s="2198"/>
      <c r="EKU964" s="2198"/>
      <c r="EKV964" s="2198"/>
      <c r="EKW964" s="2198"/>
      <c r="EKX964" s="2198"/>
      <c r="EKY964" s="2198"/>
      <c r="EKZ964" s="2198"/>
      <c r="ELA964" s="2198"/>
      <c r="ELB964" s="2198"/>
      <c r="ELC964" s="2198"/>
      <c r="ELD964" s="2198"/>
      <c r="ELE964" s="2198"/>
      <c r="ELF964" s="2198"/>
      <c r="ELG964" s="2198"/>
      <c r="ELH964" s="2198"/>
      <c r="ELI964" s="2198"/>
      <c r="ELJ964" s="2198"/>
      <c r="ELK964" s="2198"/>
      <c r="ELL964" s="2198"/>
      <c r="ELM964" s="2198"/>
      <c r="ELN964" s="2198"/>
      <c r="ELO964" s="2198"/>
      <c r="ELP964" s="2198"/>
      <c r="ELQ964" s="2198"/>
      <c r="ELR964" s="2198"/>
      <c r="ELS964" s="2198"/>
      <c r="ELT964" s="2198"/>
      <c r="ELU964" s="2198"/>
      <c r="ELV964" s="2198"/>
      <c r="ELW964" s="2198"/>
      <c r="ELX964" s="2198"/>
      <c r="ELY964" s="2198"/>
      <c r="ELZ964" s="2198"/>
      <c r="EMA964" s="2198"/>
      <c r="EMB964" s="2198"/>
      <c r="EMC964" s="2198"/>
      <c r="EMD964" s="2198"/>
      <c r="EME964" s="2198"/>
      <c r="EMF964" s="2198"/>
      <c r="EMG964" s="2198"/>
      <c r="EMH964" s="2198"/>
      <c r="EMI964" s="2198"/>
      <c r="EMJ964" s="2198"/>
      <c r="EMK964" s="2198"/>
      <c r="EML964" s="2198"/>
      <c r="EMM964" s="2198"/>
      <c r="EMN964" s="2198"/>
      <c r="EMO964" s="2198"/>
      <c r="EMP964" s="2198"/>
      <c r="EMQ964" s="2198"/>
      <c r="EMR964" s="2198"/>
      <c r="EMS964" s="2198"/>
      <c r="EMT964" s="2198"/>
      <c r="EMU964" s="2198"/>
      <c r="EMV964" s="2198"/>
      <c r="EMW964" s="2198"/>
      <c r="EMX964" s="2198"/>
      <c r="EMY964" s="2198"/>
      <c r="EMZ964" s="2198"/>
      <c r="ENA964" s="2198"/>
      <c r="ENB964" s="2198"/>
      <c r="ENC964" s="2198"/>
      <c r="END964" s="2198"/>
      <c r="ENE964" s="2198"/>
      <c r="ENF964" s="2198"/>
      <c r="ENG964" s="2198"/>
      <c r="ENH964" s="2198"/>
      <c r="ENI964" s="2198"/>
      <c r="ENJ964" s="2198"/>
      <c r="ENK964" s="2198"/>
      <c r="ENL964" s="2198"/>
      <c r="ENM964" s="2198"/>
      <c r="ENN964" s="2198"/>
      <c r="ENO964" s="2198"/>
      <c r="ENP964" s="2198"/>
      <c r="ENQ964" s="2198"/>
      <c r="ENR964" s="2198"/>
      <c r="ENS964" s="2198"/>
      <c r="ENT964" s="2198"/>
      <c r="ENU964" s="2198"/>
      <c r="ENV964" s="2198"/>
      <c r="ENW964" s="2198"/>
      <c r="ENX964" s="2198"/>
      <c r="ENY964" s="2198"/>
      <c r="ENZ964" s="2198"/>
      <c r="EOA964" s="2198"/>
      <c r="EOB964" s="2198"/>
      <c r="EOC964" s="2198"/>
      <c r="EOD964" s="2198"/>
      <c r="EOE964" s="2198"/>
      <c r="EOF964" s="2198"/>
      <c r="EOG964" s="2198"/>
      <c r="EOH964" s="2198"/>
      <c r="EOI964" s="2198"/>
      <c r="EOJ964" s="2198"/>
      <c r="EOK964" s="2198"/>
      <c r="EOL964" s="2198"/>
      <c r="EOM964" s="2198"/>
      <c r="EON964" s="2198"/>
      <c r="EOO964" s="2198"/>
      <c r="EOP964" s="2198"/>
      <c r="EOQ964" s="2198"/>
      <c r="EOR964" s="2198"/>
      <c r="EOS964" s="2198"/>
      <c r="EOT964" s="2198"/>
      <c r="EOU964" s="2198"/>
      <c r="EOV964" s="2198"/>
      <c r="EOW964" s="2198"/>
      <c r="EOX964" s="2198"/>
      <c r="EOY964" s="2198"/>
      <c r="EOZ964" s="2198"/>
      <c r="EPA964" s="2198"/>
      <c r="EPB964" s="2198"/>
      <c r="EPC964" s="2198"/>
      <c r="EPD964" s="2198"/>
      <c r="EPE964" s="2198"/>
      <c r="EPF964" s="2198"/>
      <c r="EPG964" s="2198"/>
      <c r="EPH964" s="2198"/>
      <c r="EPI964" s="2198"/>
      <c r="EPJ964" s="2198"/>
      <c r="EPK964" s="2198"/>
      <c r="EPL964" s="2198"/>
      <c r="EPM964" s="2198"/>
      <c r="EPN964" s="2198"/>
      <c r="EPO964" s="2198"/>
      <c r="EPP964" s="2198"/>
      <c r="EPQ964" s="2198"/>
      <c r="EPR964" s="2198"/>
      <c r="EPS964" s="2198"/>
      <c r="EPT964" s="2198"/>
      <c r="EPU964" s="2198"/>
      <c r="EPV964" s="2198"/>
      <c r="EPW964" s="2198"/>
      <c r="EPX964" s="2198"/>
      <c r="EPY964" s="2198"/>
      <c r="EPZ964" s="2198"/>
      <c r="EQA964" s="2198"/>
      <c r="EQB964" s="2198"/>
      <c r="EQC964" s="2198"/>
      <c r="EQD964" s="2198"/>
      <c r="EQE964" s="2198"/>
      <c r="EQF964" s="2198"/>
      <c r="EQG964" s="2198"/>
      <c r="EQH964" s="2198"/>
      <c r="EQI964" s="2198"/>
      <c r="EQJ964" s="2198"/>
      <c r="EQK964" s="2198"/>
      <c r="EQL964" s="2198"/>
      <c r="EQM964" s="2198"/>
      <c r="EQN964" s="2198"/>
      <c r="EQO964" s="2198"/>
      <c r="EQP964" s="2198"/>
      <c r="EQQ964" s="2198"/>
      <c r="EQR964" s="2198"/>
      <c r="EQS964" s="2198"/>
      <c r="EQT964" s="2198"/>
      <c r="EQU964" s="2198"/>
      <c r="EQY964" s="2198"/>
      <c r="EQZ964" s="2198"/>
      <c r="ERA964" s="2198"/>
      <c r="ERB964" s="2198"/>
      <c r="ERC964" s="2198"/>
      <c r="ERD964" s="2198"/>
      <c r="ERE964" s="2198"/>
      <c r="ERF964" s="2198"/>
      <c r="ERG964" s="2198"/>
      <c r="ERH964" s="2198"/>
      <c r="ERI964" s="2198"/>
      <c r="ERJ964" s="2198"/>
      <c r="ERK964" s="2198"/>
      <c r="ERL964" s="2198"/>
      <c r="ERM964" s="2198"/>
      <c r="ERN964" s="2198"/>
      <c r="ERO964" s="2198"/>
      <c r="ERP964" s="2198"/>
      <c r="ERQ964" s="2198"/>
      <c r="ERR964" s="2198"/>
      <c r="ERS964" s="2198"/>
      <c r="ERT964" s="2198"/>
      <c r="ERU964" s="2198"/>
      <c r="ERV964" s="2198"/>
      <c r="ERW964" s="2198"/>
      <c r="ERX964" s="2198"/>
      <c r="ERY964" s="2198"/>
      <c r="ERZ964" s="2198"/>
      <c r="ESA964" s="2198"/>
      <c r="ESB964" s="2198"/>
      <c r="ESC964" s="2198"/>
      <c r="ESD964" s="2198"/>
      <c r="ESE964" s="2198"/>
      <c r="ESF964" s="2198"/>
      <c r="ESG964" s="2198"/>
      <c r="ESH964" s="2198"/>
      <c r="ESI964" s="2198"/>
      <c r="ESJ964" s="2198"/>
      <c r="ESK964" s="2198"/>
      <c r="ESL964" s="2198"/>
      <c r="ESM964" s="2198"/>
      <c r="ESN964" s="2198"/>
      <c r="ESO964" s="2198"/>
      <c r="ESP964" s="2198"/>
      <c r="ESQ964" s="2198"/>
      <c r="ESR964" s="2198"/>
      <c r="ESS964" s="2198"/>
      <c r="EST964" s="2198"/>
      <c r="ESU964" s="2198"/>
      <c r="ESV964" s="2198"/>
      <c r="ESW964" s="2198"/>
      <c r="ESX964" s="2198"/>
      <c r="ESY964" s="2198"/>
      <c r="ESZ964" s="2198"/>
      <c r="ETA964" s="2198"/>
      <c r="ETB964" s="2198"/>
      <c r="ETC964" s="2198"/>
      <c r="ETD964" s="2198"/>
      <c r="ETE964" s="2198"/>
      <c r="ETF964" s="2198"/>
      <c r="ETG964" s="2198"/>
      <c r="ETH964" s="2198"/>
      <c r="ETI964" s="2198"/>
      <c r="ETJ964" s="2198"/>
      <c r="ETK964" s="2198"/>
      <c r="ETL964" s="2198"/>
      <c r="ETM964" s="2198"/>
      <c r="ETN964" s="2198"/>
      <c r="ETO964" s="2198"/>
      <c r="ETP964" s="2198"/>
      <c r="ETQ964" s="2198"/>
      <c r="ETR964" s="2198"/>
      <c r="ETS964" s="2198"/>
      <c r="ETT964" s="2198"/>
      <c r="ETU964" s="2198"/>
      <c r="ETV964" s="2198"/>
      <c r="ETW964" s="2198"/>
      <c r="ETX964" s="2198"/>
      <c r="ETY964" s="2198"/>
      <c r="ETZ964" s="2198"/>
      <c r="EUA964" s="2198"/>
      <c r="EUB964" s="2198"/>
      <c r="EUC964" s="2198"/>
      <c r="EUD964" s="2198"/>
      <c r="EUE964" s="2198"/>
      <c r="EUF964" s="2198"/>
      <c r="EUG964" s="2198"/>
      <c r="EUH964" s="2198"/>
      <c r="EUI964" s="2198"/>
      <c r="EUJ964" s="2198"/>
      <c r="EUK964" s="2198"/>
      <c r="EUL964" s="2198"/>
      <c r="EUM964" s="2198"/>
      <c r="EUN964" s="2198"/>
      <c r="EUO964" s="2198"/>
      <c r="EUP964" s="2198"/>
      <c r="EUQ964" s="2198"/>
      <c r="EUR964" s="2198"/>
      <c r="EUS964" s="2198"/>
      <c r="EUT964" s="2198"/>
      <c r="EUU964" s="2198"/>
      <c r="EUV964" s="2198"/>
      <c r="EUW964" s="2198"/>
      <c r="EUX964" s="2198"/>
      <c r="EUY964" s="2198"/>
      <c r="EUZ964" s="2198"/>
      <c r="EVA964" s="2198"/>
      <c r="EVB964" s="2198"/>
      <c r="EVC964" s="2198"/>
      <c r="EVD964" s="2198"/>
      <c r="EVE964" s="2198"/>
      <c r="EVF964" s="2198"/>
      <c r="EVG964" s="2198"/>
      <c r="EVH964" s="2198"/>
      <c r="EVI964" s="2198"/>
      <c r="EVJ964" s="2198"/>
      <c r="EVK964" s="2198"/>
      <c r="EVL964" s="2198"/>
      <c r="EVM964" s="2198"/>
      <c r="EVN964" s="2198"/>
      <c r="EVO964" s="2198"/>
      <c r="EVP964" s="2198"/>
      <c r="EVQ964" s="2198"/>
      <c r="EVR964" s="2198"/>
      <c r="EVS964" s="2198"/>
      <c r="EVT964" s="2198"/>
      <c r="EVU964" s="2198"/>
      <c r="EVV964" s="2198"/>
      <c r="EVW964" s="2198"/>
      <c r="EVX964" s="2198"/>
      <c r="EVY964" s="2198"/>
      <c r="EVZ964" s="2198"/>
      <c r="EWA964" s="2198"/>
      <c r="EWB964" s="2198"/>
      <c r="EWC964" s="2198"/>
      <c r="EWD964" s="2198"/>
      <c r="EWE964" s="2198"/>
      <c r="EWF964" s="2198"/>
      <c r="EWG964" s="2198"/>
      <c r="EWH964" s="2198"/>
      <c r="EWI964" s="2198"/>
      <c r="EWJ964" s="2198"/>
      <c r="EWK964" s="2198"/>
      <c r="EWL964" s="2198"/>
      <c r="EWM964" s="2198"/>
      <c r="EWN964" s="2198"/>
      <c r="EWO964" s="2198"/>
      <c r="EWP964" s="2198"/>
      <c r="EWQ964" s="2198"/>
      <c r="EWR964" s="2198"/>
      <c r="EWS964" s="2198"/>
      <c r="EWT964" s="2198"/>
      <c r="EWU964" s="2198"/>
      <c r="EWV964" s="2198"/>
      <c r="EWW964" s="2198"/>
      <c r="EWX964" s="2198"/>
      <c r="EWY964" s="2198"/>
      <c r="EWZ964" s="2198"/>
      <c r="EXA964" s="2198"/>
      <c r="EXB964" s="2198"/>
      <c r="EXC964" s="2198"/>
      <c r="EXD964" s="2198"/>
      <c r="EXE964" s="2198"/>
      <c r="EXF964" s="2198"/>
      <c r="EXG964" s="2198"/>
      <c r="EXH964" s="2198"/>
      <c r="EXI964" s="2198"/>
      <c r="EXJ964" s="2198"/>
      <c r="EXK964" s="2198"/>
      <c r="EXL964" s="2198"/>
      <c r="EXM964" s="2198"/>
      <c r="EXN964" s="2198"/>
      <c r="EXO964" s="2198"/>
      <c r="EXP964" s="2198"/>
      <c r="EXQ964" s="2198"/>
      <c r="EXR964" s="2198"/>
      <c r="EXS964" s="2198"/>
      <c r="EXT964" s="2198"/>
      <c r="EXU964" s="2198"/>
      <c r="EXV964" s="2198"/>
      <c r="EXW964" s="2198"/>
      <c r="EXX964" s="2198"/>
      <c r="EXY964" s="2198"/>
      <c r="EXZ964" s="2198"/>
      <c r="EYA964" s="2198"/>
      <c r="EYB964" s="2198"/>
      <c r="EYC964" s="2198"/>
      <c r="EYD964" s="2198"/>
      <c r="EYE964" s="2198"/>
      <c r="EYF964" s="2198"/>
      <c r="EYG964" s="2198"/>
      <c r="EYH964" s="2198"/>
      <c r="EYI964" s="2198"/>
      <c r="EYJ964" s="2198"/>
      <c r="EYK964" s="2198"/>
      <c r="EYL964" s="2198"/>
      <c r="EYM964" s="2198"/>
      <c r="EYN964" s="2198"/>
      <c r="EYO964" s="2198"/>
      <c r="EYP964" s="2198"/>
      <c r="EYQ964" s="2198"/>
      <c r="EYR964" s="2198"/>
      <c r="EYS964" s="2198"/>
      <c r="EYT964" s="2198"/>
      <c r="EYU964" s="2198"/>
      <c r="EYV964" s="2198"/>
      <c r="EYW964" s="2198"/>
      <c r="EYX964" s="2198"/>
      <c r="EYY964" s="2198"/>
      <c r="EYZ964" s="2198"/>
      <c r="EZA964" s="2198"/>
      <c r="EZB964" s="2198"/>
      <c r="EZC964" s="2198"/>
      <c r="EZD964" s="2198"/>
      <c r="EZE964" s="2198"/>
      <c r="EZF964" s="2198"/>
      <c r="EZG964" s="2198"/>
      <c r="EZH964" s="2198"/>
      <c r="EZI964" s="2198"/>
      <c r="EZJ964" s="2198"/>
      <c r="EZK964" s="2198"/>
      <c r="EZL964" s="2198"/>
      <c r="EZM964" s="2198"/>
      <c r="EZN964" s="2198"/>
      <c r="EZO964" s="2198"/>
      <c r="EZP964" s="2198"/>
      <c r="EZQ964" s="2198"/>
      <c r="EZR964" s="2198"/>
      <c r="EZS964" s="2198"/>
      <c r="EZT964" s="2198"/>
      <c r="EZU964" s="2198"/>
      <c r="EZV964" s="2198"/>
      <c r="EZW964" s="2198"/>
      <c r="EZX964" s="2198"/>
      <c r="EZY964" s="2198"/>
      <c r="EZZ964" s="2198"/>
      <c r="FAA964" s="2198"/>
      <c r="FAB964" s="2198"/>
      <c r="FAC964" s="2198"/>
      <c r="FAD964" s="2198"/>
      <c r="FAE964" s="2198"/>
      <c r="FAF964" s="2198"/>
      <c r="FAG964" s="2198"/>
      <c r="FAH964" s="2198"/>
      <c r="FAI964" s="2198"/>
      <c r="FAJ964" s="2198"/>
      <c r="FAK964" s="2198"/>
      <c r="FAL964" s="2198"/>
      <c r="FAM964" s="2198"/>
      <c r="FAN964" s="2198"/>
      <c r="FAO964" s="2198"/>
      <c r="FAP964" s="2198"/>
      <c r="FAQ964" s="2198"/>
      <c r="FAU964" s="2198"/>
      <c r="FAV964" s="2198"/>
      <c r="FAW964" s="2198"/>
      <c r="FAX964" s="2198"/>
      <c r="FAY964" s="2198"/>
      <c r="FAZ964" s="2198"/>
      <c r="FBA964" s="2198"/>
      <c r="FBB964" s="2198"/>
      <c r="FBC964" s="2198"/>
      <c r="FBD964" s="2198"/>
      <c r="FBE964" s="2198"/>
      <c r="FBF964" s="2198"/>
      <c r="FBG964" s="2198"/>
      <c r="FBH964" s="2198"/>
      <c r="FBI964" s="2198"/>
      <c r="FBJ964" s="2198"/>
      <c r="FBK964" s="2198"/>
      <c r="FBL964" s="2198"/>
      <c r="FBM964" s="2198"/>
      <c r="FBN964" s="2198"/>
      <c r="FBO964" s="2198"/>
      <c r="FBP964" s="2198"/>
      <c r="FBQ964" s="2198"/>
      <c r="FBR964" s="2198"/>
      <c r="FBS964" s="2198"/>
      <c r="FBT964" s="2198"/>
      <c r="FBU964" s="2198"/>
      <c r="FBV964" s="2198"/>
      <c r="FBW964" s="2198"/>
      <c r="FBX964" s="2198"/>
      <c r="FBY964" s="2198"/>
      <c r="FBZ964" s="2198"/>
      <c r="FCA964" s="2198"/>
      <c r="FCB964" s="2198"/>
      <c r="FCC964" s="2198"/>
      <c r="FCD964" s="2198"/>
      <c r="FCE964" s="2198"/>
      <c r="FCF964" s="2198"/>
      <c r="FCG964" s="2198"/>
      <c r="FCH964" s="2198"/>
      <c r="FCI964" s="2198"/>
      <c r="FCJ964" s="2198"/>
      <c r="FCK964" s="2198"/>
      <c r="FCL964" s="2198"/>
      <c r="FCM964" s="2198"/>
      <c r="FCN964" s="2198"/>
      <c r="FCO964" s="2198"/>
      <c r="FCP964" s="2198"/>
      <c r="FCQ964" s="2198"/>
      <c r="FCR964" s="2198"/>
      <c r="FCS964" s="2198"/>
      <c r="FCT964" s="2198"/>
      <c r="FCU964" s="2198"/>
      <c r="FCV964" s="2198"/>
      <c r="FCW964" s="2198"/>
      <c r="FCX964" s="2198"/>
      <c r="FCY964" s="2198"/>
      <c r="FCZ964" s="2198"/>
      <c r="FDA964" s="2198"/>
      <c r="FDB964" s="2198"/>
      <c r="FDC964" s="2198"/>
      <c r="FDD964" s="2198"/>
      <c r="FDE964" s="2198"/>
      <c r="FDF964" s="2198"/>
      <c r="FDG964" s="2198"/>
      <c r="FDH964" s="2198"/>
      <c r="FDI964" s="2198"/>
      <c r="FDJ964" s="2198"/>
      <c r="FDK964" s="2198"/>
      <c r="FDL964" s="2198"/>
      <c r="FDM964" s="2198"/>
      <c r="FDN964" s="2198"/>
      <c r="FDO964" s="2198"/>
      <c r="FDP964" s="2198"/>
      <c r="FDQ964" s="2198"/>
      <c r="FDR964" s="2198"/>
      <c r="FDS964" s="2198"/>
      <c r="FDT964" s="2198"/>
      <c r="FDU964" s="2198"/>
      <c r="FDV964" s="2198"/>
      <c r="FDW964" s="2198"/>
      <c r="FDX964" s="2198"/>
      <c r="FDY964" s="2198"/>
      <c r="FDZ964" s="2198"/>
      <c r="FEA964" s="2198"/>
      <c r="FEB964" s="2198"/>
      <c r="FEC964" s="2198"/>
      <c r="FED964" s="2198"/>
      <c r="FEE964" s="2198"/>
      <c r="FEF964" s="2198"/>
      <c r="FEG964" s="2198"/>
      <c r="FEH964" s="2198"/>
      <c r="FEI964" s="2198"/>
      <c r="FEJ964" s="2198"/>
      <c r="FEK964" s="2198"/>
      <c r="FEL964" s="2198"/>
      <c r="FEM964" s="2198"/>
      <c r="FEN964" s="2198"/>
      <c r="FEO964" s="2198"/>
      <c r="FEP964" s="2198"/>
      <c r="FEQ964" s="2198"/>
      <c r="FER964" s="2198"/>
      <c r="FES964" s="2198"/>
      <c r="FET964" s="2198"/>
      <c r="FEU964" s="2198"/>
      <c r="FEV964" s="2198"/>
      <c r="FEW964" s="2198"/>
      <c r="FEX964" s="2198"/>
      <c r="FEY964" s="2198"/>
      <c r="FEZ964" s="2198"/>
      <c r="FFA964" s="2198"/>
      <c r="FFB964" s="2198"/>
      <c r="FFC964" s="2198"/>
      <c r="FFD964" s="2198"/>
      <c r="FFE964" s="2198"/>
      <c r="FFF964" s="2198"/>
      <c r="FFG964" s="2198"/>
      <c r="FFH964" s="2198"/>
      <c r="FFI964" s="2198"/>
      <c r="FFJ964" s="2198"/>
      <c r="FFK964" s="2198"/>
      <c r="FFL964" s="2198"/>
      <c r="FFM964" s="2198"/>
      <c r="FFN964" s="2198"/>
      <c r="FFO964" s="2198"/>
      <c r="FFP964" s="2198"/>
      <c r="FFQ964" s="2198"/>
      <c r="FFR964" s="2198"/>
      <c r="FFS964" s="2198"/>
      <c r="FFT964" s="2198"/>
      <c r="FFU964" s="2198"/>
      <c r="FFV964" s="2198"/>
      <c r="FFW964" s="2198"/>
      <c r="FFX964" s="2198"/>
      <c r="FFY964" s="2198"/>
      <c r="FFZ964" s="2198"/>
      <c r="FGA964" s="2198"/>
      <c r="FGB964" s="2198"/>
      <c r="FGC964" s="2198"/>
      <c r="FGD964" s="2198"/>
      <c r="FGE964" s="2198"/>
      <c r="FGF964" s="2198"/>
      <c r="FGG964" s="2198"/>
      <c r="FGH964" s="2198"/>
      <c r="FGI964" s="2198"/>
      <c r="FGJ964" s="2198"/>
      <c r="FGK964" s="2198"/>
      <c r="FGL964" s="2198"/>
      <c r="FGM964" s="2198"/>
      <c r="FGN964" s="2198"/>
      <c r="FGO964" s="2198"/>
      <c r="FGP964" s="2198"/>
      <c r="FGQ964" s="2198"/>
      <c r="FGR964" s="2198"/>
      <c r="FGS964" s="2198"/>
      <c r="FGT964" s="2198"/>
      <c r="FGU964" s="2198"/>
      <c r="FGV964" s="2198"/>
      <c r="FGW964" s="2198"/>
      <c r="FGX964" s="2198"/>
      <c r="FGY964" s="2198"/>
      <c r="FGZ964" s="2198"/>
      <c r="FHA964" s="2198"/>
      <c r="FHB964" s="2198"/>
      <c r="FHC964" s="2198"/>
      <c r="FHD964" s="2198"/>
      <c r="FHE964" s="2198"/>
      <c r="FHF964" s="2198"/>
      <c r="FHG964" s="2198"/>
      <c r="FHH964" s="2198"/>
      <c r="FHI964" s="2198"/>
      <c r="FHJ964" s="2198"/>
      <c r="FHK964" s="2198"/>
      <c r="FHL964" s="2198"/>
      <c r="FHM964" s="2198"/>
      <c r="FHN964" s="2198"/>
      <c r="FHO964" s="2198"/>
      <c r="FHP964" s="2198"/>
      <c r="FHQ964" s="2198"/>
      <c r="FHR964" s="2198"/>
      <c r="FHS964" s="2198"/>
      <c r="FHT964" s="2198"/>
      <c r="FHU964" s="2198"/>
      <c r="FHV964" s="2198"/>
      <c r="FHW964" s="2198"/>
      <c r="FHX964" s="2198"/>
      <c r="FHY964" s="2198"/>
      <c r="FHZ964" s="2198"/>
      <c r="FIA964" s="2198"/>
      <c r="FIB964" s="2198"/>
      <c r="FIC964" s="2198"/>
      <c r="FID964" s="2198"/>
      <c r="FIE964" s="2198"/>
      <c r="FIF964" s="2198"/>
      <c r="FIG964" s="2198"/>
      <c r="FIH964" s="2198"/>
      <c r="FII964" s="2198"/>
      <c r="FIJ964" s="2198"/>
      <c r="FIK964" s="2198"/>
      <c r="FIL964" s="2198"/>
      <c r="FIM964" s="2198"/>
      <c r="FIN964" s="2198"/>
      <c r="FIO964" s="2198"/>
      <c r="FIP964" s="2198"/>
      <c r="FIQ964" s="2198"/>
      <c r="FIR964" s="2198"/>
      <c r="FIS964" s="2198"/>
      <c r="FIT964" s="2198"/>
      <c r="FIU964" s="2198"/>
      <c r="FIV964" s="2198"/>
      <c r="FIW964" s="2198"/>
      <c r="FIX964" s="2198"/>
      <c r="FIY964" s="2198"/>
      <c r="FIZ964" s="2198"/>
      <c r="FJA964" s="2198"/>
      <c r="FJB964" s="2198"/>
      <c r="FJC964" s="2198"/>
      <c r="FJD964" s="2198"/>
      <c r="FJE964" s="2198"/>
      <c r="FJF964" s="2198"/>
      <c r="FJG964" s="2198"/>
      <c r="FJH964" s="2198"/>
      <c r="FJI964" s="2198"/>
      <c r="FJJ964" s="2198"/>
      <c r="FJK964" s="2198"/>
      <c r="FJL964" s="2198"/>
      <c r="FJM964" s="2198"/>
      <c r="FJN964" s="2198"/>
      <c r="FJO964" s="2198"/>
      <c r="FJP964" s="2198"/>
      <c r="FJQ964" s="2198"/>
      <c r="FJR964" s="2198"/>
      <c r="FJS964" s="2198"/>
      <c r="FJT964" s="2198"/>
      <c r="FJU964" s="2198"/>
      <c r="FJV964" s="2198"/>
      <c r="FJW964" s="2198"/>
      <c r="FJX964" s="2198"/>
      <c r="FJY964" s="2198"/>
      <c r="FJZ964" s="2198"/>
      <c r="FKA964" s="2198"/>
      <c r="FKB964" s="2198"/>
      <c r="FKC964" s="2198"/>
      <c r="FKD964" s="2198"/>
      <c r="FKE964" s="2198"/>
      <c r="FKF964" s="2198"/>
      <c r="FKG964" s="2198"/>
      <c r="FKH964" s="2198"/>
      <c r="FKI964" s="2198"/>
      <c r="FKJ964" s="2198"/>
      <c r="FKK964" s="2198"/>
      <c r="FKL964" s="2198"/>
      <c r="FKM964" s="2198"/>
      <c r="FKQ964" s="2198"/>
      <c r="FKR964" s="2198"/>
      <c r="FKS964" s="2198"/>
      <c r="FKT964" s="2198"/>
      <c r="FKU964" s="2198"/>
      <c r="FKV964" s="2198"/>
      <c r="FKW964" s="2198"/>
      <c r="FKX964" s="2198"/>
      <c r="FKY964" s="2198"/>
      <c r="FKZ964" s="2198"/>
      <c r="FLA964" s="2198"/>
      <c r="FLB964" s="2198"/>
      <c r="FLC964" s="2198"/>
      <c r="FLD964" s="2198"/>
      <c r="FLE964" s="2198"/>
      <c r="FLF964" s="2198"/>
      <c r="FLG964" s="2198"/>
      <c r="FLH964" s="2198"/>
      <c r="FLI964" s="2198"/>
      <c r="FLJ964" s="2198"/>
      <c r="FLK964" s="2198"/>
      <c r="FLL964" s="2198"/>
      <c r="FLM964" s="2198"/>
      <c r="FLN964" s="2198"/>
      <c r="FLO964" s="2198"/>
      <c r="FLP964" s="2198"/>
      <c r="FLQ964" s="2198"/>
      <c r="FLR964" s="2198"/>
      <c r="FLS964" s="2198"/>
      <c r="FLT964" s="2198"/>
      <c r="FLU964" s="2198"/>
      <c r="FLV964" s="2198"/>
      <c r="FLW964" s="2198"/>
      <c r="FLX964" s="2198"/>
      <c r="FLY964" s="2198"/>
      <c r="FLZ964" s="2198"/>
      <c r="FMA964" s="2198"/>
      <c r="FMB964" s="2198"/>
      <c r="FMC964" s="2198"/>
      <c r="FMD964" s="2198"/>
      <c r="FME964" s="2198"/>
      <c r="FMF964" s="2198"/>
      <c r="FMG964" s="2198"/>
      <c r="FMH964" s="2198"/>
      <c r="FMI964" s="2198"/>
      <c r="FMJ964" s="2198"/>
      <c r="FMK964" s="2198"/>
      <c r="FML964" s="2198"/>
      <c r="FMM964" s="2198"/>
      <c r="FMN964" s="2198"/>
      <c r="FMO964" s="2198"/>
      <c r="FMP964" s="2198"/>
      <c r="FMQ964" s="2198"/>
      <c r="FMR964" s="2198"/>
      <c r="FMS964" s="2198"/>
      <c r="FMT964" s="2198"/>
      <c r="FMU964" s="2198"/>
      <c r="FMV964" s="2198"/>
      <c r="FMW964" s="2198"/>
      <c r="FMX964" s="2198"/>
      <c r="FMY964" s="2198"/>
      <c r="FMZ964" s="2198"/>
      <c r="FNA964" s="2198"/>
      <c r="FNB964" s="2198"/>
      <c r="FNC964" s="2198"/>
      <c r="FND964" s="2198"/>
      <c r="FNE964" s="2198"/>
      <c r="FNF964" s="2198"/>
      <c r="FNG964" s="2198"/>
      <c r="FNH964" s="2198"/>
      <c r="FNI964" s="2198"/>
      <c r="FNJ964" s="2198"/>
      <c r="FNK964" s="2198"/>
      <c r="FNL964" s="2198"/>
      <c r="FNM964" s="2198"/>
      <c r="FNN964" s="2198"/>
      <c r="FNO964" s="2198"/>
      <c r="FNP964" s="2198"/>
      <c r="FNQ964" s="2198"/>
      <c r="FNR964" s="2198"/>
      <c r="FNS964" s="2198"/>
      <c r="FNT964" s="2198"/>
      <c r="FNU964" s="2198"/>
      <c r="FNV964" s="2198"/>
      <c r="FNW964" s="2198"/>
      <c r="FNX964" s="2198"/>
      <c r="FNY964" s="2198"/>
      <c r="FNZ964" s="2198"/>
      <c r="FOA964" s="2198"/>
      <c r="FOB964" s="2198"/>
      <c r="FOC964" s="2198"/>
      <c r="FOD964" s="2198"/>
      <c r="FOE964" s="2198"/>
      <c r="FOF964" s="2198"/>
      <c r="FOG964" s="2198"/>
      <c r="FOH964" s="2198"/>
      <c r="FOI964" s="2198"/>
      <c r="FOJ964" s="2198"/>
      <c r="FOK964" s="2198"/>
      <c r="FOL964" s="2198"/>
      <c r="FOM964" s="2198"/>
      <c r="FON964" s="2198"/>
      <c r="FOO964" s="2198"/>
      <c r="FOP964" s="2198"/>
      <c r="FOQ964" s="2198"/>
      <c r="FOR964" s="2198"/>
      <c r="FOS964" s="2198"/>
      <c r="FOT964" s="2198"/>
      <c r="FOU964" s="2198"/>
      <c r="FOV964" s="2198"/>
      <c r="FOW964" s="2198"/>
      <c r="FOX964" s="2198"/>
      <c r="FOY964" s="2198"/>
      <c r="FOZ964" s="2198"/>
      <c r="FPA964" s="2198"/>
      <c r="FPB964" s="2198"/>
      <c r="FPC964" s="2198"/>
      <c r="FPD964" s="2198"/>
      <c r="FPE964" s="2198"/>
      <c r="FPF964" s="2198"/>
      <c r="FPG964" s="2198"/>
      <c r="FPH964" s="2198"/>
      <c r="FPI964" s="2198"/>
      <c r="FPJ964" s="2198"/>
      <c r="FPK964" s="2198"/>
      <c r="FPL964" s="2198"/>
      <c r="FPM964" s="2198"/>
      <c r="FPN964" s="2198"/>
      <c r="FPO964" s="2198"/>
      <c r="FPP964" s="2198"/>
      <c r="FPQ964" s="2198"/>
      <c r="FPR964" s="2198"/>
      <c r="FPS964" s="2198"/>
      <c r="FPT964" s="2198"/>
      <c r="FPU964" s="2198"/>
      <c r="FPV964" s="2198"/>
      <c r="FPW964" s="2198"/>
      <c r="FPX964" s="2198"/>
      <c r="FPY964" s="2198"/>
      <c r="FPZ964" s="2198"/>
      <c r="FQA964" s="2198"/>
      <c r="FQB964" s="2198"/>
      <c r="FQC964" s="2198"/>
      <c r="FQD964" s="2198"/>
      <c r="FQE964" s="2198"/>
      <c r="FQF964" s="2198"/>
      <c r="FQG964" s="2198"/>
      <c r="FQH964" s="2198"/>
      <c r="FQI964" s="2198"/>
      <c r="FQJ964" s="2198"/>
      <c r="FQK964" s="2198"/>
      <c r="FQL964" s="2198"/>
      <c r="FQM964" s="2198"/>
      <c r="FQN964" s="2198"/>
      <c r="FQO964" s="2198"/>
      <c r="FQP964" s="2198"/>
      <c r="FQQ964" s="2198"/>
      <c r="FQR964" s="2198"/>
      <c r="FQS964" s="2198"/>
      <c r="FQT964" s="2198"/>
      <c r="FQU964" s="2198"/>
      <c r="FQV964" s="2198"/>
      <c r="FQW964" s="2198"/>
      <c r="FQX964" s="2198"/>
      <c r="FQY964" s="2198"/>
      <c r="FQZ964" s="2198"/>
      <c r="FRA964" s="2198"/>
      <c r="FRB964" s="2198"/>
      <c r="FRC964" s="2198"/>
      <c r="FRD964" s="2198"/>
      <c r="FRE964" s="2198"/>
      <c r="FRF964" s="2198"/>
      <c r="FRG964" s="2198"/>
      <c r="FRH964" s="2198"/>
      <c r="FRI964" s="2198"/>
      <c r="FRJ964" s="2198"/>
      <c r="FRK964" s="2198"/>
      <c r="FRL964" s="2198"/>
      <c r="FRM964" s="2198"/>
      <c r="FRN964" s="2198"/>
      <c r="FRO964" s="2198"/>
      <c r="FRP964" s="2198"/>
      <c r="FRQ964" s="2198"/>
      <c r="FRR964" s="2198"/>
      <c r="FRS964" s="2198"/>
      <c r="FRT964" s="2198"/>
      <c r="FRU964" s="2198"/>
      <c r="FRV964" s="2198"/>
      <c r="FRW964" s="2198"/>
      <c r="FRX964" s="2198"/>
      <c r="FRY964" s="2198"/>
      <c r="FRZ964" s="2198"/>
      <c r="FSA964" s="2198"/>
      <c r="FSB964" s="2198"/>
      <c r="FSC964" s="2198"/>
      <c r="FSD964" s="2198"/>
      <c r="FSE964" s="2198"/>
      <c r="FSF964" s="2198"/>
      <c r="FSG964" s="2198"/>
      <c r="FSH964" s="2198"/>
      <c r="FSI964" s="2198"/>
      <c r="FSJ964" s="2198"/>
      <c r="FSK964" s="2198"/>
      <c r="FSL964" s="2198"/>
      <c r="FSM964" s="2198"/>
      <c r="FSN964" s="2198"/>
      <c r="FSO964" s="2198"/>
      <c r="FSP964" s="2198"/>
      <c r="FSQ964" s="2198"/>
      <c r="FSR964" s="2198"/>
      <c r="FSS964" s="2198"/>
      <c r="FST964" s="2198"/>
      <c r="FSU964" s="2198"/>
      <c r="FSV964" s="2198"/>
      <c r="FSW964" s="2198"/>
      <c r="FSX964" s="2198"/>
      <c r="FSY964" s="2198"/>
      <c r="FSZ964" s="2198"/>
      <c r="FTA964" s="2198"/>
      <c r="FTB964" s="2198"/>
      <c r="FTC964" s="2198"/>
      <c r="FTD964" s="2198"/>
      <c r="FTE964" s="2198"/>
      <c r="FTF964" s="2198"/>
      <c r="FTG964" s="2198"/>
      <c r="FTH964" s="2198"/>
      <c r="FTI964" s="2198"/>
      <c r="FTJ964" s="2198"/>
      <c r="FTK964" s="2198"/>
      <c r="FTL964" s="2198"/>
      <c r="FTM964" s="2198"/>
      <c r="FTN964" s="2198"/>
      <c r="FTO964" s="2198"/>
      <c r="FTP964" s="2198"/>
      <c r="FTQ964" s="2198"/>
      <c r="FTR964" s="2198"/>
      <c r="FTS964" s="2198"/>
      <c r="FTT964" s="2198"/>
      <c r="FTU964" s="2198"/>
      <c r="FTV964" s="2198"/>
      <c r="FTW964" s="2198"/>
      <c r="FTX964" s="2198"/>
      <c r="FTY964" s="2198"/>
      <c r="FTZ964" s="2198"/>
      <c r="FUA964" s="2198"/>
      <c r="FUB964" s="2198"/>
      <c r="FUC964" s="2198"/>
      <c r="FUD964" s="2198"/>
      <c r="FUE964" s="2198"/>
      <c r="FUF964" s="2198"/>
      <c r="FUG964" s="2198"/>
      <c r="FUH964" s="2198"/>
      <c r="FUI964" s="2198"/>
      <c r="FUM964" s="2198"/>
      <c r="FUN964" s="2198"/>
      <c r="FUO964" s="2198"/>
      <c r="FUP964" s="2198"/>
      <c r="FUQ964" s="2198"/>
      <c r="FUR964" s="2198"/>
      <c r="FUS964" s="2198"/>
      <c r="FUT964" s="2198"/>
      <c r="FUU964" s="2198"/>
      <c r="FUV964" s="2198"/>
      <c r="FUW964" s="2198"/>
      <c r="FUX964" s="2198"/>
      <c r="FUY964" s="2198"/>
      <c r="FUZ964" s="2198"/>
      <c r="FVA964" s="2198"/>
      <c r="FVB964" s="2198"/>
      <c r="FVC964" s="2198"/>
      <c r="FVD964" s="2198"/>
      <c r="FVE964" s="2198"/>
      <c r="FVF964" s="2198"/>
      <c r="FVG964" s="2198"/>
      <c r="FVH964" s="2198"/>
      <c r="FVI964" s="2198"/>
      <c r="FVJ964" s="2198"/>
      <c r="FVK964" s="2198"/>
      <c r="FVL964" s="2198"/>
      <c r="FVM964" s="2198"/>
      <c r="FVN964" s="2198"/>
      <c r="FVO964" s="2198"/>
      <c r="FVP964" s="2198"/>
      <c r="FVQ964" s="2198"/>
      <c r="FVR964" s="2198"/>
      <c r="FVS964" s="2198"/>
      <c r="FVT964" s="2198"/>
      <c r="FVU964" s="2198"/>
      <c r="FVV964" s="2198"/>
      <c r="FVW964" s="2198"/>
      <c r="FVX964" s="2198"/>
      <c r="FVY964" s="2198"/>
      <c r="FVZ964" s="2198"/>
      <c r="FWA964" s="2198"/>
      <c r="FWB964" s="2198"/>
      <c r="FWC964" s="2198"/>
      <c r="FWD964" s="2198"/>
      <c r="FWE964" s="2198"/>
      <c r="FWF964" s="2198"/>
      <c r="FWG964" s="2198"/>
      <c r="FWH964" s="2198"/>
      <c r="FWI964" s="2198"/>
      <c r="FWJ964" s="2198"/>
      <c r="FWK964" s="2198"/>
      <c r="FWL964" s="2198"/>
      <c r="FWM964" s="2198"/>
      <c r="FWN964" s="2198"/>
      <c r="FWO964" s="2198"/>
      <c r="FWP964" s="2198"/>
      <c r="FWQ964" s="2198"/>
      <c r="FWR964" s="2198"/>
      <c r="FWS964" s="2198"/>
      <c r="FWT964" s="2198"/>
      <c r="FWU964" s="2198"/>
      <c r="FWV964" s="2198"/>
      <c r="FWW964" s="2198"/>
      <c r="FWX964" s="2198"/>
      <c r="FWY964" s="2198"/>
      <c r="FWZ964" s="2198"/>
      <c r="FXA964" s="2198"/>
      <c r="FXB964" s="2198"/>
      <c r="FXC964" s="2198"/>
      <c r="FXD964" s="2198"/>
      <c r="FXE964" s="2198"/>
      <c r="FXF964" s="2198"/>
      <c r="FXG964" s="2198"/>
      <c r="FXH964" s="2198"/>
      <c r="FXI964" s="2198"/>
      <c r="FXJ964" s="2198"/>
      <c r="FXK964" s="2198"/>
      <c r="FXL964" s="2198"/>
      <c r="FXM964" s="2198"/>
      <c r="FXN964" s="2198"/>
      <c r="FXO964" s="2198"/>
      <c r="FXP964" s="2198"/>
      <c r="FXQ964" s="2198"/>
      <c r="FXR964" s="2198"/>
      <c r="FXS964" s="2198"/>
      <c r="FXT964" s="2198"/>
      <c r="FXU964" s="2198"/>
      <c r="FXV964" s="2198"/>
      <c r="FXW964" s="2198"/>
      <c r="FXX964" s="2198"/>
      <c r="FXY964" s="2198"/>
      <c r="FXZ964" s="2198"/>
      <c r="FYA964" s="2198"/>
      <c r="FYB964" s="2198"/>
      <c r="FYC964" s="2198"/>
      <c r="FYD964" s="2198"/>
      <c r="FYE964" s="2198"/>
      <c r="FYF964" s="2198"/>
      <c r="FYG964" s="2198"/>
      <c r="FYH964" s="2198"/>
      <c r="FYI964" s="2198"/>
      <c r="FYJ964" s="2198"/>
      <c r="FYK964" s="2198"/>
      <c r="FYL964" s="2198"/>
      <c r="FYM964" s="2198"/>
      <c r="FYN964" s="2198"/>
      <c r="FYO964" s="2198"/>
      <c r="FYP964" s="2198"/>
      <c r="FYQ964" s="2198"/>
      <c r="FYR964" s="2198"/>
      <c r="FYS964" s="2198"/>
      <c r="FYT964" s="2198"/>
      <c r="FYU964" s="2198"/>
      <c r="FYV964" s="2198"/>
      <c r="FYW964" s="2198"/>
      <c r="FYX964" s="2198"/>
      <c r="FYY964" s="2198"/>
      <c r="FYZ964" s="2198"/>
      <c r="FZA964" s="2198"/>
      <c r="FZB964" s="2198"/>
      <c r="FZC964" s="2198"/>
      <c r="FZD964" s="2198"/>
      <c r="FZE964" s="2198"/>
      <c r="FZF964" s="2198"/>
      <c r="FZG964" s="2198"/>
      <c r="FZH964" s="2198"/>
      <c r="FZI964" s="2198"/>
      <c r="FZJ964" s="2198"/>
      <c r="FZK964" s="2198"/>
      <c r="FZL964" s="2198"/>
      <c r="FZM964" s="2198"/>
      <c r="FZN964" s="2198"/>
      <c r="FZO964" s="2198"/>
      <c r="FZP964" s="2198"/>
      <c r="FZQ964" s="2198"/>
      <c r="FZR964" s="2198"/>
      <c r="FZS964" s="2198"/>
      <c r="FZT964" s="2198"/>
      <c r="FZU964" s="2198"/>
      <c r="FZV964" s="2198"/>
      <c r="FZW964" s="2198"/>
      <c r="FZX964" s="2198"/>
      <c r="FZY964" s="2198"/>
      <c r="FZZ964" s="2198"/>
      <c r="GAA964" s="2198"/>
      <c r="GAB964" s="2198"/>
      <c r="GAC964" s="2198"/>
      <c r="GAD964" s="2198"/>
      <c r="GAE964" s="2198"/>
      <c r="GAF964" s="2198"/>
      <c r="GAG964" s="2198"/>
      <c r="GAH964" s="2198"/>
      <c r="GAI964" s="2198"/>
      <c r="GAJ964" s="2198"/>
      <c r="GAK964" s="2198"/>
      <c r="GAL964" s="2198"/>
      <c r="GAM964" s="2198"/>
      <c r="GAN964" s="2198"/>
      <c r="GAO964" s="2198"/>
      <c r="GAP964" s="2198"/>
      <c r="GAQ964" s="2198"/>
      <c r="GAR964" s="2198"/>
      <c r="GAS964" s="2198"/>
      <c r="GAT964" s="2198"/>
      <c r="GAU964" s="2198"/>
      <c r="GAV964" s="2198"/>
      <c r="GAW964" s="2198"/>
      <c r="GAX964" s="2198"/>
      <c r="GAY964" s="2198"/>
      <c r="GAZ964" s="2198"/>
      <c r="GBA964" s="2198"/>
      <c r="GBB964" s="2198"/>
      <c r="GBC964" s="2198"/>
      <c r="GBD964" s="2198"/>
      <c r="GBE964" s="2198"/>
      <c r="GBF964" s="2198"/>
      <c r="GBG964" s="2198"/>
      <c r="GBH964" s="2198"/>
      <c r="GBI964" s="2198"/>
      <c r="GBJ964" s="2198"/>
      <c r="GBK964" s="2198"/>
      <c r="GBL964" s="2198"/>
      <c r="GBM964" s="2198"/>
      <c r="GBN964" s="2198"/>
      <c r="GBO964" s="2198"/>
      <c r="GBP964" s="2198"/>
      <c r="GBQ964" s="2198"/>
      <c r="GBR964" s="2198"/>
      <c r="GBS964" s="2198"/>
      <c r="GBT964" s="2198"/>
      <c r="GBU964" s="2198"/>
      <c r="GBV964" s="2198"/>
      <c r="GBW964" s="2198"/>
      <c r="GBX964" s="2198"/>
      <c r="GBY964" s="2198"/>
      <c r="GBZ964" s="2198"/>
      <c r="GCA964" s="2198"/>
      <c r="GCB964" s="2198"/>
      <c r="GCC964" s="2198"/>
      <c r="GCD964" s="2198"/>
      <c r="GCE964" s="2198"/>
      <c r="GCF964" s="2198"/>
      <c r="GCG964" s="2198"/>
      <c r="GCH964" s="2198"/>
      <c r="GCI964" s="2198"/>
      <c r="GCJ964" s="2198"/>
      <c r="GCK964" s="2198"/>
      <c r="GCL964" s="2198"/>
      <c r="GCM964" s="2198"/>
      <c r="GCN964" s="2198"/>
      <c r="GCO964" s="2198"/>
      <c r="GCP964" s="2198"/>
      <c r="GCQ964" s="2198"/>
      <c r="GCR964" s="2198"/>
      <c r="GCS964" s="2198"/>
      <c r="GCT964" s="2198"/>
      <c r="GCU964" s="2198"/>
      <c r="GCV964" s="2198"/>
      <c r="GCW964" s="2198"/>
      <c r="GCX964" s="2198"/>
      <c r="GCY964" s="2198"/>
      <c r="GCZ964" s="2198"/>
      <c r="GDA964" s="2198"/>
      <c r="GDB964" s="2198"/>
      <c r="GDC964" s="2198"/>
      <c r="GDD964" s="2198"/>
      <c r="GDE964" s="2198"/>
      <c r="GDF964" s="2198"/>
      <c r="GDG964" s="2198"/>
      <c r="GDH964" s="2198"/>
      <c r="GDI964" s="2198"/>
      <c r="GDJ964" s="2198"/>
      <c r="GDK964" s="2198"/>
      <c r="GDL964" s="2198"/>
      <c r="GDM964" s="2198"/>
      <c r="GDN964" s="2198"/>
      <c r="GDO964" s="2198"/>
      <c r="GDP964" s="2198"/>
      <c r="GDQ964" s="2198"/>
      <c r="GDR964" s="2198"/>
      <c r="GDS964" s="2198"/>
      <c r="GDT964" s="2198"/>
      <c r="GDU964" s="2198"/>
      <c r="GDV964" s="2198"/>
      <c r="GDW964" s="2198"/>
      <c r="GDX964" s="2198"/>
      <c r="GDY964" s="2198"/>
      <c r="GDZ964" s="2198"/>
      <c r="GEA964" s="2198"/>
      <c r="GEB964" s="2198"/>
      <c r="GEC964" s="2198"/>
      <c r="GED964" s="2198"/>
      <c r="GEE964" s="2198"/>
      <c r="GEI964" s="2198"/>
      <c r="GEJ964" s="2198"/>
      <c r="GEK964" s="2198"/>
      <c r="GEL964" s="2198"/>
      <c r="GEM964" s="2198"/>
      <c r="GEN964" s="2198"/>
      <c r="GEO964" s="2198"/>
      <c r="GEP964" s="2198"/>
      <c r="GEQ964" s="2198"/>
      <c r="GER964" s="2198"/>
      <c r="GES964" s="2198"/>
      <c r="GET964" s="2198"/>
      <c r="GEU964" s="2198"/>
      <c r="GEV964" s="2198"/>
      <c r="GEW964" s="2198"/>
      <c r="GEX964" s="2198"/>
      <c r="GEY964" s="2198"/>
      <c r="GEZ964" s="2198"/>
      <c r="GFA964" s="2198"/>
      <c r="GFB964" s="2198"/>
      <c r="GFC964" s="2198"/>
      <c r="GFD964" s="2198"/>
      <c r="GFE964" s="2198"/>
      <c r="GFF964" s="2198"/>
      <c r="GFG964" s="2198"/>
      <c r="GFH964" s="2198"/>
      <c r="GFI964" s="2198"/>
      <c r="GFJ964" s="2198"/>
      <c r="GFK964" s="2198"/>
      <c r="GFL964" s="2198"/>
      <c r="GFM964" s="2198"/>
      <c r="GFN964" s="2198"/>
      <c r="GFO964" s="2198"/>
      <c r="GFP964" s="2198"/>
      <c r="GFQ964" s="2198"/>
      <c r="GFR964" s="2198"/>
      <c r="GFS964" s="2198"/>
      <c r="GFT964" s="2198"/>
      <c r="GFU964" s="2198"/>
      <c r="GFV964" s="2198"/>
      <c r="GFW964" s="2198"/>
      <c r="GFX964" s="2198"/>
      <c r="GFY964" s="2198"/>
      <c r="GFZ964" s="2198"/>
      <c r="GGA964" s="2198"/>
      <c r="GGB964" s="2198"/>
      <c r="GGC964" s="2198"/>
      <c r="GGD964" s="2198"/>
      <c r="GGE964" s="2198"/>
      <c r="GGF964" s="2198"/>
      <c r="GGG964" s="2198"/>
      <c r="GGH964" s="2198"/>
      <c r="GGI964" s="2198"/>
      <c r="GGJ964" s="2198"/>
      <c r="GGK964" s="2198"/>
      <c r="GGL964" s="2198"/>
      <c r="GGM964" s="2198"/>
      <c r="GGN964" s="2198"/>
      <c r="GGO964" s="2198"/>
      <c r="GGP964" s="2198"/>
      <c r="GGQ964" s="2198"/>
      <c r="GGR964" s="2198"/>
      <c r="GGS964" s="2198"/>
      <c r="GGT964" s="2198"/>
      <c r="GGU964" s="2198"/>
      <c r="GGV964" s="2198"/>
      <c r="GGW964" s="2198"/>
      <c r="GGX964" s="2198"/>
      <c r="GGY964" s="2198"/>
      <c r="GGZ964" s="2198"/>
      <c r="GHA964" s="2198"/>
      <c r="GHB964" s="2198"/>
      <c r="GHC964" s="2198"/>
      <c r="GHD964" s="2198"/>
      <c r="GHE964" s="2198"/>
      <c r="GHF964" s="2198"/>
      <c r="GHG964" s="2198"/>
      <c r="GHH964" s="2198"/>
      <c r="GHI964" s="2198"/>
      <c r="GHJ964" s="2198"/>
      <c r="GHK964" s="2198"/>
      <c r="GHL964" s="2198"/>
      <c r="GHM964" s="2198"/>
      <c r="GHN964" s="2198"/>
      <c r="GHO964" s="2198"/>
      <c r="GHP964" s="2198"/>
      <c r="GHQ964" s="2198"/>
      <c r="GHR964" s="2198"/>
      <c r="GHS964" s="2198"/>
      <c r="GHT964" s="2198"/>
      <c r="GHU964" s="2198"/>
      <c r="GHV964" s="2198"/>
      <c r="GHW964" s="2198"/>
      <c r="GHX964" s="2198"/>
      <c r="GHY964" s="2198"/>
      <c r="GHZ964" s="2198"/>
      <c r="GIA964" s="2198"/>
      <c r="GIB964" s="2198"/>
      <c r="GIC964" s="2198"/>
      <c r="GID964" s="2198"/>
      <c r="GIE964" s="2198"/>
      <c r="GIF964" s="2198"/>
      <c r="GIG964" s="2198"/>
      <c r="GIH964" s="2198"/>
      <c r="GII964" s="2198"/>
      <c r="GIJ964" s="2198"/>
      <c r="GIK964" s="2198"/>
      <c r="GIL964" s="2198"/>
      <c r="GIM964" s="2198"/>
      <c r="GIN964" s="2198"/>
      <c r="GIO964" s="2198"/>
      <c r="GIP964" s="2198"/>
      <c r="GIQ964" s="2198"/>
      <c r="GIR964" s="2198"/>
      <c r="GIS964" s="2198"/>
      <c r="GIT964" s="2198"/>
      <c r="GIU964" s="2198"/>
      <c r="GIV964" s="2198"/>
      <c r="GIW964" s="2198"/>
      <c r="GIX964" s="2198"/>
      <c r="GIY964" s="2198"/>
      <c r="GIZ964" s="2198"/>
      <c r="GJA964" s="2198"/>
      <c r="GJB964" s="2198"/>
      <c r="GJC964" s="2198"/>
      <c r="GJD964" s="2198"/>
      <c r="GJE964" s="2198"/>
      <c r="GJF964" s="2198"/>
      <c r="GJG964" s="2198"/>
      <c r="GJH964" s="2198"/>
      <c r="GJI964" s="2198"/>
      <c r="GJJ964" s="2198"/>
      <c r="GJK964" s="2198"/>
      <c r="GJL964" s="2198"/>
      <c r="GJM964" s="2198"/>
      <c r="GJN964" s="2198"/>
      <c r="GJO964" s="2198"/>
      <c r="GJP964" s="2198"/>
      <c r="GJQ964" s="2198"/>
      <c r="GJR964" s="2198"/>
      <c r="GJS964" s="2198"/>
      <c r="GJT964" s="2198"/>
      <c r="GJU964" s="2198"/>
      <c r="GJV964" s="2198"/>
      <c r="GJW964" s="2198"/>
      <c r="GJX964" s="2198"/>
      <c r="GJY964" s="2198"/>
      <c r="GJZ964" s="2198"/>
      <c r="GKA964" s="2198"/>
      <c r="GKB964" s="2198"/>
      <c r="GKC964" s="2198"/>
      <c r="GKD964" s="2198"/>
      <c r="GKE964" s="2198"/>
      <c r="GKF964" s="2198"/>
      <c r="GKG964" s="2198"/>
      <c r="GKH964" s="2198"/>
      <c r="GKI964" s="2198"/>
      <c r="GKJ964" s="2198"/>
      <c r="GKK964" s="2198"/>
      <c r="GKL964" s="2198"/>
      <c r="GKM964" s="2198"/>
      <c r="GKN964" s="2198"/>
      <c r="GKO964" s="2198"/>
      <c r="GKP964" s="2198"/>
      <c r="GKQ964" s="2198"/>
      <c r="GKR964" s="2198"/>
      <c r="GKS964" s="2198"/>
      <c r="GKT964" s="2198"/>
      <c r="GKU964" s="2198"/>
      <c r="GKV964" s="2198"/>
      <c r="GKW964" s="2198"/>
      <c r="GKX964" s="2198"/>
      <c r="GKY964" s="2198"/>
      <c r="GKZ964" s="2198"/>
      <c r="GLA964" s="2198"/>
      <c r="GLB964" s="2198"/>
      <c r="GLC964" s="2198"/>
      <c r="GLD964" s="2198"/>
      <c r="GLE964" s="2198"/>
      <c r="GLF964" s="2198"/>
      <c r="GLG964" s="2198"/>
      <c r="GLH964" s="2198"/>
      <c r="GLI964" s="2198"/>
      <c r="GLJ964" s="2198"/>
      <c r="GLK964" s="2198"/>
      <c r="GLL964" s="2198"/>
      <c r="GLM964" s="2198"/>
      <c r="GLN964" s="2198"/>
      <c r="GLO964" s="2198"/>
      <c r="GLP964" s="2198"/>
      <c r="GLQ964" s="2198"/>
      <c r="GLR964" s="2198"/>
      <c r="GLS964" s="2198"/>
      <c r="GLT964" s="2198"/>
      <c r="GLU964" s="2198"/>
      <c r="GLV964" s="2198"/>
      <c r="GLW964" s="2198"/>
      <c r="GLX964" s="2198"/>
      <c r="GLY964" s="2198"/>
      <c r="GLZ964" s="2198"/>
      <c r="GMA964" s="2198"/>
      <c r="GMB964" s="2198"/>
      <c r="GMC964" s="2198"/>
      <c r="GMD964" s="2198"/>
      <c r="GME964" s="2198"/>
      <c r="GMF964" s="2198"/>
      <c r="GMG964" s="2198"/>
      <c r="GMH964" s="2198"/>
      <c r="GMI964" s="2198"/>
      <c r="GMJ964" s="2198"/>
      <c r="GMK964" s="2198"/>
      <c r="GML964" s="2198"/>
      <c r="GMM964" s="2198"/>
      <c r="GMN964" s="2198"/>
      <c r="GMO964" s="2198"/>
      <c r="GMP964" s="2198"/>
      <c r="GMQ964" s="2198"/>
      <c r="GMR964" s="2198"/>
      <c r="GMS964" s="2198"/>
      <c r="GMT964" s="2198"/>
      <c r="GMU964" s="2198"/>
      <c r="GMV964" s="2198"/>
      <c r="GMW964" s="2198"/>
      <c r="GMX964" s="2198"/>
      <c r="GMY964" s="2198"/>
      <c r="GMZ964" s="2198"/>
      <c r="GNA964" s="2198"/>
      <c r="GNB964" s="2198"/>
      <c r="GNC964" s="2198"/>
      <c r="GND964" s="2198"/>
      <c r="GNE964" s="2198"/>
      <c r="GNF964" s="2198"/>
      <c r="GNG964" s="2198"/>
      <c r="GNH964" s="2198"/>
      <c r="GNI964" s="2198"/>
      <c r="GNJ964" s="2198"/>
      <c r="GNK964" s="2198"/>
      <c r="GNL964" s="2198"/>
      <c r="GNM964" s="2198"/>
      <c r="GNN964" s="2198"/>
      <c r="GNO964" s="2198"/>
      <c r="GNP964" s="2198"/>
      <c r="GNQ964" s="2198"/>
      <c r="GNR964" s="2198"/>
      <c r="GNS964" s="2198"/>
      <c r="GNT964" s="2198"/>
      <c r="GNU964" s="2198"/>
      <c r="GNV964" s="2198"/>
      <c r="GNW964" s="2198"/>
      <c r="GNX964" s="2198"/>
      <c r="GNY964" s="2198"/>
      <c r="GNZ964" s="2198"/>
      <c r="GOA964" s="2198"/>
      <c r="GOE964" s="2198"/>
      <c r="GOF964" s="2198"/>
      <c r="GOG964" s="2198"/>
      <c r="GOH964" s="2198"/>
      <c r="GOI964" s="2198"/>
      <c r="GOJ964" s="2198"/>
      <c r="GOK964" s="2198"/>
      <c r="GOL964" s="2198"/>
      <c r="GOM964" s="2198"/>
      <c r="GON964" s="2198"/>
      <c r="GOO964" s="2198"/>
      <c r="GOP964" s="2198"/>
      <c r="GOQ964" s="2198"/>
      <c r="GOR964" s="2198"/>
      <c r="GOS964" s="2198"/>
      <c r="GOT964" s="2198"/>
      <c r="GOU964" s="2198"/>
      <c r="GOV964" s="2198"/>
      <c r="GOW964" s="2198"/>
      <c r="GOX964" s="2198"/>
      <c r="GOY964" s="2198"/>
      <c r="GOZ964" s="2198"/>
      <c r="GPA964" s="2198"/>
      <c r="GPB964" s="2198"/>
      <c r="GPC964" s="2198"/>
      <c r="GPD964" s="2198"/>
      <c r="GPE964" s="2198"/>
      <c r="GPF964" s="2198"/>
      <c r="GPG964" s="2198"/>
      <c r="GPH964" s="2198"/>
      <c r="GPI964" s="2198"/>
      <c r="GPJ964" s="2198"/>
      <c r="GPK964" s="2198"/>
      <c r="GPL964" s="2198"/>
      <c r="GPM964" s="2198"/>
      <c r="GPN964" s="2198"/>
      <c r="GPO964" s="2198"/>
      <c r="GPP964" s="2198"/>
      <c r="GPQ964" s="2198"/>
      <c r="GPR964" s="2198"/>
      <c r="GPS964" s="2198"/>
      <c r="GPT964" s="2198"/>
      <c r="GPU964" s="2198"/>
      <c r="GPV964" s="2198"/>
      <c r="GPW964" s="2198"/>
      <c r="GPX964" s="2198"/>
      <c r="GPY964" s="2198"/>
      <c r="GPZ964" s="2198"/>
      <c r="GQA964" s="2198"/>
      <c r="GQB964" s="2198"/>
      <c r="GQC964" s="2198"/>
      <c r="GQD964" s="2198"/>
      <c r="GQE964" s="2198"/>
      <c r="GQF964" s="2198"/>
      <c r="GQG964" s="2198"/>
      <c r="GQH964" s="2198"/>
      <c r="GQI964" s="2198"/>
      <c r="GQJ964" s="2198"/>
      <c r="GQK964" s="2198"/>
      <c r="GQL964" s="2198"/>
      <c r="GQM964" s="2198"/>
      <c r="GQN964" s="2198"/>
      <c r="GQO964" s="2198"/>
      <c r="GQP964" s="2198"/>
      <c r="GQQ964" s="2198"/>
      <c r="GQR964" s="2198"/>
      <c r="GQS964" s="2198"/>
      <c r="GQT964" s="2198"/>
      <c r="GQU964" s="2198"/>
      <c r="GQV964" s="2198"/>
      <c r="GQW964" s="2198"/>
      <c r="GQX964" s="2198"/>
      <c r="GQY964" s="2198"/>
      <c r="GQZ964" s="2198"/>
      <c r="GRA964" s="2198"/>
      <c r="GRB964" s="2198"/>
      <c r="GRC964" s="2198"/>
      <c r="GRD964" s="2198"/>
      <c r="GRE964" s="2198"/>
      <c r="GRF964" s="2198"/>
      <c r="GRG964" s="2198"/>
      <c r="GRH964" s="2198"/>
      <c r="GRI964" s="2198"/>
      <c r="GRJ964" s="2198"/>
      <c r="GRK964" s="2198"/>
      <c r="GRL964" s="2198"/>
      <c r="GRM964" s="2198"/>
      <c r="GRN964" s="2198"/>
      <c r="GRO964" s="2198"/>
      <c r="GRP964" s="2198"/>
      <c r="GRQ964" s="2198"/>
      <c r="GRR964" s="2198"/>
      <c r="GRS964" s="2198"/>
      <c r="GRT964" s="2198"/>
      <c r="GRU964" s="2198"/>
      <c r="GRV964" s="2198"/>
      <c r="GRW964" s="2198"/>
      <c r="GRX964" s="2198"/>
      <c r="GRY964" s="2198"/>
      <c r="GRZ964" s="2198"/>
      <c r="GSA964" s="2198"/>
      <c r="GSB964" s="2198"/>
      <c r="GSC964" s="2198"/>
      <c r="GSD964" s="2198"/>
      <c r="GSE964" s="2198"/>
      <c r="GSF964" s="2198"/>
      <c r="GSG964" s="2198"/>
      <c r="GSH964" s="2198"/>
      <c r="GSI964" s="2198"/>
      <c r="GSJ964" s="2198"/>
      <c r="GSK964" s="2198"/>
      <c r="GSL964" s="2198"/>
      <c r="GSM964" s="2198"/>
      <c r="GSN964" s="2198"/>
      <c r="GSO964" s="2198"/>
      <c r="GSP964" s="2198"/>
      <c r="GSQ964" s="2198"/>
      <c r="GSR964" s="2198"/>
      <c r="GSS964" s="2198"/>
      <c r="GST964" s="2198"/>
      <c r="GSU964" s="2198"/>
      <c r="GSV964" s="2198"/>
      <c r="GSW964" s="2198"/>
      <c r="GSX964" s="2198"/>
      <c r="GSY964" s="2198"/>
      <c r="GSZ964" s="2198"/>
      <c r="GTA964" s="2198"/>
      <c r="GTB964" s="2198"/>
      <c r="GTC964" s="2198"/>
      <c r="GTD964" s="2198"/>
      <c r="GTE964" s="2198"/>
      <c r="GTF964" s="2198"/>
      <c r="GTG964" s="2198"/>
      <c r="GTH964" s="2198"/>
      <c r="GTI964" s="2198"/>
      <c r="GTJ964" s="2198"/>
      <c r="GTK964" s="2198"/>
      <c r="GTL964" s="2198"/>
      <c r="GTM964" s="2198"/>
      <c r="GTN964" s="2198"/>
      <c r="GTO964" s="2198"/>
      <c r="GTP964" s="2198"/>
      <c r="GTQ964" s="2198"/>
      <c r="GTR964" s="2198"/>
      <c r="GTS964" s="2198"/>
      <c r="GTT964" s="2198"/>
      <c r="GTU964" s="2198"/>
      <c r="GTV964" s="2198"/>
      <c r="GTW964" s="2198"/>
      <c r="GTX964" s="2198"/>
      <c r="GTY964" s="2198"/>
      <c r="GTZ964" s="2198"/>
      <c r="GUA964" s="2198"/>
      <c r="GUB964" s="2198"/>
      <c r="GUC964" s="2198"/>
      <c r="GUD964" s="2198"/>
      <c r="GUE964" s="2198"/>
      <c r="GUF964" s="2198"/>
      <c r="GUG964" s="2198"/>
      <c r="GUH964" s="2198"/>
      <c r="GUI964" s="2198"/>
      <c r="GUJ964" s="2198"/>
      <c r="GUK964" s="2198"/>
      <c r="GUL964" s="2198"/>
      <c r="GUM964" s="2198"/>
      <c r="GUN964" s="2198"/>
      <c r="GUO964" s="2198"/>
      <c r="GUP964" s="2198"/>
      <c r="GUQ964" s="2198"/>
      <c r="GUR964" s="2198"/>
      <c r="GUS964" s="2198"/>
      <c r="GUT964" s="2198"/>
      <c r="GUU964" s="2198"/>
      <c r="GUV964" s="2198"/>
      <c r="GUW964" s="2198"/>
      <c r="GUX964" s="2198"/>
      <c r="GUY964" s="2198"/>
      <c r="GUZ964" s="2198"/>
      <c r="GVA964" s="2198"/>
      <c r="GVB964" s="2198"/>
      <c r="GVC964" s="2198"/>
      <c r="GVD964" s="2198"/>
      <c r="GVE964" s="2198"/>
      <c r="GVF964" s="2198"/>
      <c r="GVG964" s="2198"/>
      <c r="GVH964" s="2198"/>
      <c r="GVI964" s="2198"/>
      <c r="GVJ964" s="2198"/>
      <c r="GVK964" s="2198"/>
      <c r="GVL964" s="2198"/>
      <c r="GVM964" s="2198"/>
      <c r="GVN964" s="2198"/>
      <c r="GVO964" s="2198"/>
      <c r="GVP964" s="2198"/>
      <c r="GVQ964" s="2198"/>
      <c r="GVR964" s="2198"/>
      <c r="GVS964" s="2198"/>
      <c r="GVT964" s="2198"/>
      <c r="GVU964" s="2198"/>
      <c r="GVV964" s="2198"/>
      <c r="GVW964" s="2198"/>
      <c r="GVX964" s="2198"/>
      <c r="GVY964" s="2198"/>
      <c r="GVZ964" s="2198"/>
      <c r="GWA964" s="2198"/>
      <c r="GWB964" s="2198"/>
      <c r="GWC964" s="2198"/>
      <c r="GWD964" s="2198"/>
      <c r="GWE964" s="2198"/>
      <c r="GWF964" s="2198"/>
      <c r="GWG964" s="2198"/>
      <c r="GWH964" s="2198"/>
      <c r="GWI964" s="2198"/>
      <c r="GWJ964" s="2198"/>
      <c r="GWK964" s="2198"/>
      <c r="GWL964" s="2198"/>
      <c r="GWM964" s="2198"/>
      <c r="GWN964" s="2198"/>
      <c r="GWO964" s="2198"/>
      <c r="GWP964" s="2198"/>
      <c r="GWQ964" s="2198"/>
      <c r="GWR964" s="2198"/>
      <c r="GWS964" s="2198"/>
      <c r="GWT964" s="2198"/>
      <c r="GWU964" s="2198"/>
      <c r="GWV964" s="2198"/>
      <c r="GWW964" s="2198"/>
      <c r="GWX964" s="2198"/>
      <c r="GWY964" s="2198"/>
      <c r="GWZ964" s="2198"/>
      <c r="GXA964" s="2198"/>
      <c r="GXB964" s="2198"/>
      <c r="GXC964" s="2198"/>
      <c r="GXD964" s="2198"/>
      <c r="GXE964" s="2198"/>
      <c r="GXF964" s="2198"/>
      <c r="GXG964" s="2198"/>
      <c r="GXH964" s="2198"/>
      <c r="GXI964" s="2198"/>
      <c r="GXJ964" s="2198"/>
      <c r="GXK964" s="2198"/>
      <c r="GXL964" s="2198"/>
      <c r="GXM964" s="2198"/>
      <c r="GXN964" s="2198"/>
      <c r="GXO964" s="2198"/>
      <c r="GXP964" s="2198"/>
      <c r="GXQ964" s="2198"/>
      <c r="GXR964" s="2198"/>
      <c r="GXS964" s="2198"/>
      <c r="GXT964" s="2198"/>
      <c r="GXU964" s="2198"/>
      <c r="GXV964" s="2198"/>
      <c r="GXW964" s="2198"/>
      <c r="GYA964" s="2198"/>
      <c r="GYB964" s="2198"/>
      <c r="GYC964" s="2198"/>
      <c r="GYD964" s="2198"/>
      <c r="GYE964" s="2198"/>
      <c r="GYF964" s="2198"/>
      <c r="GYG964" s="2198"/>
      <c r="GYH964" s="2198"/>
      <c r="GYI964" s="2198"/>
      <c r="GYJ964" s="2198"/>
      <c r="GYK964" s="2198"/>
      <c r="GYL964" s="2198"/>
      <c r="GYM964" s="2198"/>
      <c r="GYN964" s="2198"/>
      <c r="GYO964" s="2198"/>
      <c r="GYP964" s="2198"/>
      <c r="GYQ964" s="2198"/>
      <c r="GYR964" s="2198"/>
      <c r="GYS964" s="2198"/>
      <c r="GYT964" s="2198"/>
      <c r="GYU964" s="2198"/>
      <c r="GYV964" s="2198"/>
      <c r="GYW964" s="2198"/>
      <c r="GYX964" s="2198"/>
      <c r="GYY964" s="2198"/>
      <c r="GYZ964" s="2198"/>
      <c r="GZA964" s="2198"/>
      <c r="GZB964" s="2198"/>
      <c r="GZC964" s="2198"/>
      <c r="GZD964" s="2198"/>
      <c r="GZE964" s="2198"/>
      <c r="GZF964" s="2198"/>
      <c r="GZG964" s="2198"/>
      <c r="GZH964" s="2198"/>
      <c r="GZI964" s="2198"/>
      <c r="GZJ964" s="2198"/>
      <c r="GZK964" s="2198"/>
      <c r="GZL964" s="2198"/>
      <c r="GZM964" s="2198"/>
      <c r="GZN964" s="2198"/>
      <c r="GZO964" s="2198"/>
      <c r="GZP964" s="2198"/>
      <c r="GZQ964" s="2198"/>
      <c r="GZR964" s="2198"/>
      <c r="GZS964" s="2198"/>
      <c r="GZT964" s="2198"/>
      <c r="GZU964" s="2198"/>
      <c r="GZV964" s="2198"/>
      <c r="GZW964" s="2198"/>
      <c r="GZX964" s="2198"/>
      <c r="GZY964" s="2198"/>
      <c r="GZZ964" s="2198"/>
      <c r="HAA964" s="2198"/>
      <c r="HAB964" s="2198"/>
      <c r="HAC964" s="2198"/>
      <c r="HAD964" s="2198"/>
      <c r="HAE964" s="2198"/>
      <c r="HAF964" s="2198"/>
      <c r="HAG964" s="2198"/>
      <c r="HAH964" s="2198"/>
      <c r="HAI964" s="2198"/>
      <c r="HAJ964" s="2198"/>
      <c r="HAK964" s="2198"/>
      <c r="HAL964" s="2198"/>
      <c r="HAM964" s="2198"/>
      <c r="HAN964" s="2198"/>
      <c r="HAO964" s="2198"/>
      <c r="HAP964" s="2198"/>
      <c r="HAQ964" s="2198"/>
      <c r="HAR964" s="2198"/>
      <c r="HAS964" s="2198"/>
      <c r="HAT964" s="2198"/>
      <c r="HAU964" s="2198"/>
      <c r="HAV964" s="2198"/>
      <c r="HAW964" s="2198"/>
      <c r="HAX964" s="2198"/>
      <c r="HAY964" s="2198"/>
      <c r="HAZ964" s="2198"/>
      <c r="HBA964" s="2198"/>
      <c r="HBB964" s="2198"/>
      <c r="HBC964" s="2198"/>
      <c r="HBD964" s="2198"/>
      <c r="HBE964" s="2198"/>
      <c r="HBF964" s="2198"/>
      <c r="HBG964" s="2198"/>
      <c r="HBH964" s="2198"/>
      <c r="HBI964" s="2198"/>
      <c r="HBJ964" s="2198"/>
      <c r="HBK964" s="2198"/>
      <c r="HBL964" s="2198"/>
      <c r="HBM964" s="2198"/>
      <c r="HBN964" s="2198"/>
      <c r="HBO964" s="2198"/>
      <c r="HBP964" s="2198"/>
      <c r="HBQ964" s="2198"/>
      <c r="HBR964" s="2198"/>
      <c r="HBS964" s="2198"/>
      <c r="HBT964" s="2198"/>
      <c r="HBU964" s="2198"/>
      <c r="HBV964" s="2198"/>
      <c r="HBW964" s="2198"/>
      <c r="HBX964" s="2198"/>
      <c r="HBY964" s="2198"/>
      <c r="HBZ964" s="2198"/>
      <c r="HCA964" s="2198"/>
      <c r="HCB964" s="2198"/>
      <c r="HCC964" s="2198"/>
      <c r="HCD964" s="2198"/>
      <c r="HCE964" s="2198"/>
      <c r="HCF964" s="2198"/>
      <c r="HCG964" s="2198"/>
      <c r="HCH964" s="2198"/>
      <c r="HCI964" s="2198"/>
      <c r="HCJ964" s="2198"/>
      <c r="HCK964" s="2198"/>
      <c r="HCL964" s="2198"/>
      <c r="HCM964" s="2198"/>
      <c r="HCN964" s="2198"/>
      <c r="HCO964" s="2198"/>
      <c r="HCP964" s="2198"/>
      <c r="HCQ964" s="2198"/>
      <c r="HCR964" s="2198"/>
      <c r="HCS964" s="2198"/>
      <c r="HCT964" s="2198"/>
      <c r="HCU964" s="2198"/>
      <c r="HCV964" s="2198"/>
      <c r="HCW964" s="2198"/>
      <c r="HCX964" s="2198"/>
      <c r="HCY964" s="2198"/>
      <c r="HCZ964" s="2198"/>
      <c r="HDA964" s="2198"/>
      <c r="HDB964" s="2198"/>
      <c r="HDC964" s="2198"/>
      <c r="HDD964" s="2198"/>
      <c r="HDE964" s="2198"/>
      <c r="HDF964" s="2198"/>
      <c r="HDG964" s="2198"/>
      <c r="HDH964" s="2198"/>
      <c r="HDI964" s="2198"/>
      <c r="HDJ964" s="2198"/>
      <c r="HDK964" s="2198"/>
      <c r="HDL964" s="2198"/>
      <c r="HDM964" s="2198"/>
      <c r="HDN964" s="2198"/>
      <c r="HDO964" s="2198"/>
      <c r="HDP964" s="2198"/>
      <c r="HDQ964" s="2198"/>
      <c r="HDR964" s="2198"/>
      <c r="HDS964" s="2198"/>
      <c r="HDT964" s="2198"/>
      <c r="HDU964" s="2198"/>
      <c r="HDV964" s="2198"/>
      <c r="HDW964" s="2198"/>
      <c r="HDX964" s="2198"/>
      <c r="HDY964" s="2198"/>
      <c r="HDZ964" s="2198"/>
      <c r="HEA964" s="2198"/>
      <c r="HEB964" s="2198"/>
      <c r="HEC964" s="2198"/>
      <c r="HED964" s="2198"/>
      <c r="HEE964" s="2198"/>
      <c r="HEF964" s="2198"/>
      <c r="HEG964" s="2198"/>
      <c r="HEH964" s="2198"/>
      <c r="HEI964" s="2198"/>
      <c r="HEJ964" s="2198"/>
      <c r="HEK964" s="2198"/>
      <c r="HEL964" s="2198"/>
      <c r="HEM964" s="2198"/>
      <c r="HEN964" s="2198"/>
      <c r="HEO964" s="2198"/>
      <c r="HEP964" s="2198"/>
      <c r="HEQ964" s="2198"/>
      <c r="HER964" s="2198"/>
      <c r="HES964" s="2198"/>
      <c r="HET964" s="2198"/>
      <c r="HEU964" s="2198"/>
      <c r="HEV964" s="2198"/>
      <c r="HEW964" s="2198"/>
      <c r="HEX964" s="2198"/>
      <c r="HEY964" s="2198"/>
      <c r="HEZ964" s="2198"/>
      <c r="HFA964" s="2198"/>
      <c r="HFB964" s="2198"/>
      <c r="HFC964" s="2198"/>
      <c r="HFD964" s="2198"/>
      <c r="HFE964" s="2198"/>
      <c r="HFF964" s="2198"/>
      <c r="HFG964" s="2198"/>
      <c r="HFH964" s="2198"/>
      <c r="HFI964" s="2198"/>
      <c r="HFJ964" s="2198"/>
      <c r="HFK964" s="2198"/>
      <c r="HFL964" s="2198"/>
      <c r="HFM964" s="2198"/>
      <c r="HFN964" s="2198"/>
      <c r="HFO964" s="2198"/>
      <c r="HFP964" s="2198"/>
      <c r="HFQ964" s="2198"/>
      <c r="HFR964" s="2198"/>
      <c r="HFS964" s="2198"/>
      <c r="HFT964" s="2198"/>
      <c r="HFU964" s="2198"/>
      <c r="HFV964" s="2198"/>
      <c r="HFW964" s="2198"/>
      <c r="HFX964" s="2198"/>
      <c r="HFY964" s="2198"/>
      <c r="HFZ964" s="2198"/>
      <c r="HGA964" s="2198"/>
      <c r="HGB964" s="2198"/>
      <c r="HGC964" s="2198"/>
      <c r="HGD964" s="2198"/>
      <c r="HGE964" s="2198"/>
      <c r="HGF964" s="2198"/>
      <c r="HGG964" s="2198"/>
      <c r="HGH964" s="2198"/>
      <c r="HGI964" s="2198"/>
      <c r="HGJ964" s="2198"/>
      <c r="HGK964" s="2198"/>
      <c r="HGL964" s="2198"/>
      <c r="HGM964" s="2198"/>
      <c r="HGN964" s="2198"/>
      <c r="HGO964" s="2198"/>
      <c r="HGP964" s="2198"/>
      <c r="HGQ964" s="2198"/>
      <c r="HGR964" s="2198"/>
      <c r="HGS964" s="2198"/>
      <c r="HGT964" s="2198"/>
      <c r="HGU964" s="2198"/>
      <c r="HGV964" s="2198"/>
      <c r="HGW964" s="2198"/>
      <c r="HGX964" s="2198"/>
      <c r="HGY964" s="2198"/>
      <c r="HGZ964" s="2198"/>
      <c r="HHA964" s="2198"/>
      <c r="HHB964" s="2198"/>
      <c r="HHC964" s="2198"/>
      <c r="HHD964" s="2198"/>
      <c r="HHE964" s="2198"/>
      <c r="HHF964" s="2198"/>
      <c r="HHG964" s="2198"/>
      <c r="HHH964" s="2198"/>
      <c r="HHI964" s="2198"/>
      <c r="HHJ964" s="2198"/>
      <c r="HHK964" s="2198"/>
      <c r="HHL964" s="2198"/>
      <c r="HHM964" s="2198"/>
      <c r="HHN964" s="2198"/>
      <c r="HHO964" s="2198"/>
      <c r="HHP964" s="2198"/>
      <c r="HHQ964" s="2198"/>
      <c r="HHR964" s="2198"/>
      <c r="HHS964" s="2198"/>
      <c r="HHW964" s="2198"/>
      <c r="HHX964" s="2198"/>
      <c r="HHY964" s="2198"/>
      <c r="HHZ964" s="2198"/>
      <c r="HIA964" s="2198"/>
      <c r="HIB964" s="2198"/>
      <c r="HIC964" s="2198"/>
      <c r="HID964" s="2198"/>
      <c r="HIE964" s="2198"/>
      <c r="HIF964" s="2198"/>
      <c r="HIG964" s="2198"/>
      <c r="HIH964" s="2198"/>
      <c r="HII964" s="2198"/>
      <c r="HIJ964" s="2198"/>
      <c r="HIK964" s="2198"/>
      <c r="HIL964" s="2198"/>
      <c r="HIM964" s="2198"/>
      <c r="HIN964" s="2198"/>
      <c r="HIO964" s="2198"/>
      <c r="HIP964" s="2198"/>
      <c r="HIQ964" s="2198"/>
      <c r="HIR964" s="2198"/>
      <c r="HIS964" s="2198"/>
      <c r="HIT964" s="2198"/>
      <c r="HIU964" s="2198"/>
      <c r="HIV964" s="2198"/>
      <c r="HIW964" s="2198"/>
      <c r="HIX964" s="2198"/>
      <c r="HIY964" s="2198"/>
      <c r="HIZ964" s="2198"/>
      <c r="HJA964" s="2198"/>
      <c r="HJB964" s="2198"/>
      <c r="HJC964" s="2198"/>
      <c r="HJD964" s="2198"/>
      <c r="HJE964" s="2198"/>
      <c r="HJF964" s="2198"/>
      <c r="HJG964" s="2198"/>
      <c r="HJH964" s="2198"/>
      <c r="HJI964" s="2198"/>
      <c r="HJJ964" s="2198"/>
      <c r="HJK964" s="2198"/>
      <c r="HJL964" s="2198"/>
      <c r="HJM964" s="2198"/>
      <c r="HJN964" s="2198"/>
      <c r="HJO964" s="2198"/>
      <c r="HJP964" s="2198"/>
      <c r="HJQ964" s="2198"/>
      <c r="HJR964" s="2198"/>
      <c r="HJS964" s="2198"/>
      <c r="HJT964" s="2198"/>
      <c r="HJU964" s="2198"/>
      <c r="HJV964" s="2198"/>
      <c r="HJW964" s="2198"/>
      <c r="HJX964" s="2198"/>
      <c r="HJY964" s="2198"/>
      <c r="HJZ964" s="2198"/>
      <c r="HKA964" s="2198"/>
      <c r="HKB964" s="2198"/>
      <c r="HKC964" s="2198"/>
      <c r="HKD964" s="2198"/>
      <c r="HKE964" s="2198"/>
      <c r="HKF964" s="2198"/>
      <c r="HKG964" s="2198"/>
      <c r="HKH964" s="2198"/>
      <c r="HKI964" s="2198"/>
      <c r="HKJ964" s="2198"/>
      <c r="HKK964" s="2198"/>
      <c r="HKL964" s="2198"/>
      <c r="HKM964" s="2198"/>
      <c r="HKN964" s="2198"/>
      <c r="HKO964" s="2198"/>
      <c r="HKP964" s="2198"/>
      <c r="HKQ964" s="2198"/>
      <c r="HKR964" s="2198"/>
      <c r="HKS964" s="2198"/>
      <c r="HKT964" s="2198"/>
      <c r="HKU964" s="2198"/>
      <c r="HKV964" s="2198"/>
      <c r="HKW964" s="2198"/>
      <c r="HKX964" s="2198"/>
      <c r="HKY964" s="2198"/>
      <c r="HKZ964" s="2198"/>
      <c r="HLA964" s="2198"/>
      <c r="HLB964" s="2198"/>
      <c r="HLC964" s="2198"/>
      <c r="HLD964" s="2198"/>
      <c r="HLE964" s="2198"/>
      <c r="HLF964" s="2198"/>
      <c r="HLG964" s="2198"/>
      <c r="HLH964" s="2198"/>
      <c r="HLI964" s="2198"/>
      <c r="HLJ964" s="2198"/>
      <c r="HLK964" s="2198"/>
      <c r="HLL964" s="2198"/>
      <c r="HLM964" s="2198"/>
      <c r="HLN964" s="2198"/>
      <c r="HLO964" s="2198"/>
      <c r="HLP964" s="2198"/>
      <c r="HLQ964" s="2198"/>
      <c r="HLR964" s="2198"/>
      <c r="HLS964" s="2198"/>
      <c r="HLT964" s="2198"/>
      <c r="HLU964" s="2198"/>
      <c r="HLV964" s="2198"/>
      <c r="HLW964" s="2198"/>
      <c r="HLX964" s="2198"/>
      <c r="HLY964" s="2198"/>
      <c r="HLZ964" s="2198"/>
      <c r="HMA964" s="2198"/>
      <c r="HMB964" s="2198"/>
      <c r="HMC964" s="2198"/>
      <c r="HMD964" s="2198"/>
      <c r="HME964" s="2198"/>
      <c r="HMF964" s="2198"/>
      <c r="HMG964" s="2198"/>
      <c r="HMH964" s="2198"/>
      <c r="HMI964" s="2198"/>
      <c r="HMJ964" s="2198"/>
      <c r="HMK964" s="2198"/>
      <c r="HML964" s="2198"/>
      <c r="HMM964" s="2198"/>
      <c r="HMN964" s="2198"/>
      <c r="HMO964" s="2198"/>
      <c r="HMP964" s="2198"/>
      <c r="HMQ964" s="2198"/>
      <c r="HMR964" s="2198"/>
      <c r="HMS964" s="2198"/>
      <c r="HMT964" s="2198"/>
      <c r="HMU964" s="2198"/>
      <c r="HMV964" s="2198"/>
      <c r="HMW964" s="2198"/>
      <c r="HMX964" s="2198"/>
      <c r="HMY964" s="2198"/>
      <c r="HMZ964" s="2198"/>
      <c r="HNA964" s="2198"/>
      <c r="HNB964" s="2198"/>
      <c r="HNC964" s="2198"/>
      <c r="HND964" s="2198"/>
      <c r="HNE964" s="2198"/>
      <c r="HNF964" s="2198"/>
      <c r="HNG964" s="2198"/>
      <c r="HNH964" s="2198"/>
      <c r="HNI964" s="2198"/>
      <c r="HNJ964" s="2198"/>
      <c r="HNK964" s="2198"/>
      <c r="HNL964" s="2198"/>
      <c r="HNM964" s="2198"/>
      <c r="HNN964" s="2198"/>
      <c r="HNO964" s="2198"/>
      <c r="HNP964" s="2198"/>
      <c r="HNQ964" s="2198"/>
      <c r="HNR964" s="2198"/>
      <c r="HNS964" s="2198"/>
      <c r="HNT964" s="2198"/>
      <c r="HNU964" s="2198"/>
      <c r="HNV964" s="2198"/>
      <c r="HNW964" s="2198"/>
      <c r="HNX964" s="2198"/>
      <c r="HNY964" s="2198"/>
      <c r="HNZ964" s="2198"/>
      <c r="HOA964" s="2198"/>
      <c r="HOB964" s="2198"/>
      <c r="HOC964" s="2198"/>
      <c r="HOD964" s="2198"/>
      <c r="HOE964" s="2198"/>
      <c r="HOF964" s="2198"/>
      <c r="HOG964" s="2198"/>
      <c r="HOH964" s="2198"/>
      <c r="HOI964" s="2198"/>
      <c r="HOJ964" s="2198"/>
      <c r="HOK964" s="2198"/>
      <c r="HOL964" s="2198"/>
      <c r="HOM964" s="2198"/>
      <c r="HON964" s="2198"/>
      <c r="HOO964" s="2198"/>
      <c r="HOP964" s="2198"/>
      <c r="HOQ964" s="2198"/>
      <c r="HOR964" s="2198"/>
      <c r="HOS964" s="2198"/>
      <c r="HOT964" s="2198"/>
      <c r="HOU964" s="2198"/>
      <c r="HOV964" s="2198"/>
      <c r="HOW964" s="2198"/>
      <c r="HOX964" s="2198"/>
      <c r="HOY964" s="2198"/>
      <c r="HOZ964" s="2198"/>
      <c r="HPA964" s="2198"/>
      <c r="HPB964" s="2198"/>
      <c r="HPC964" s="2198"/>
      <c r="HPD964" s="2198"/>
      <c r="HPE964" s="2198"/>
      <c r="HPF964" s="2198"/>
      <c r="HPG964" s="2198"/>
      <c r="HPH964" s="2198"/>
      <c r="HPI964" s="2198"/>
      <c r="HPJ964" s="2198"/>
      <c r="HPK964" s="2198"/>
      <c r="HPL964" s="2198"/>
      <c r="HPM964" s="2198"/>
      <c r="HPN964" s="2198"/>
      <c r="HPO964" s="2198"/>
      <c r="HPP964" s="2198"/>
      <c r="HPQ964" s="2198"/>
      <c r="HPR964" s="2198"/>
      <c r="HPS964" s="2198"/>
      <c r="HPT964" s="2198"/>
      <c r="HPU964" s="2198"/>
      <c r="HPV964" s="2198"/>
      <c r="HPW964" s="2198"/>
      <c r="HPX964" s="2198"/>
      <c r="HPY964" s="2198"/>
      <c r="HPZ964" s="2198"/>
      <c r="HQA964" s="2198"/>
      <c r="HQB964" s="2198"/>
      <c r="HQC964" s="2198"/>
      <c r="HQD964" s="2198"/>
      <c r="HQE964" s="2198"/>
      <c r="HQF964" s="2198"/>
      <c r="HQG964" s="2198"/>
      <c r="HQH964" s="2198"/>
      <c r="HQI964" s="2198"/>
      <c r="HQJ964" s="2198"/>
      <c r="HQK964" s="2198"/>
      <c r="HQL964" s="2198"/>
      <c r="HQM964" s="2198"/>
      <c r="HQN964" s="2198"/>
      <c r="HQO964" s="2198"/>
      <c r="HQP964" s="2198"/>
      <c r="HQQ964" s="2198"/>
      <c r="HQR964" s="2198"/>
      <c r="HQS964" s="2198"/>
      <c r="HQT964" s="2198"/>
      <c r="HQU964" s="2198"/>
      <c r="HQV964" s="2198"/>
      <c r="HQW964" s="2198"/>
      <c r="HQX964" s="2198"/>
      <c r="HQY964" s="2198"/>
      <c r="HQZ964" s="2198"/>
      <c r="HRA964" s="2198"/>
      <c r="HRB964" s="2198"/>
      <c r="HRC964" s="2198"/>
      <c r="HRD964" s="2198"/>
      <c r="HRE964" s="2198"/>
      <c r="HRF964" s="2198"/>
      <c r="HRG964" s="2198"/>
      <c r="HRH964" s="2198"/>
      <c r="HRI964" s="2198"/>
      <c r="HRJ964" s="2198"/>
      <c r="HRK964" s="2198"/>
      <c r="HRL964" s="2198"/>
      <c r="HRM964" s="2198"/>
      <c r="HRN964" s="2198"/>
      <c r="HRO964" s="2198"/>
      <c r="HRS964" s="2198"/>
      <c r="HRT964" s="2198"/>
      <c r="HRU964" s="2198"/>
      <c r="HRV964" s="2198"/>
      <c r="HRW964" s="2198"/>
      <c r="HRX964" s="2198"/>
      <c r="HRY964" s="2198"/>
      <c r="HRZ964" s="2198"/>
      <c r="HSA964" s="2198"/>
      <c r="HSB964" s="2198"/>
      <c r="HSC964" s="2198"/>
      <c r="HSD964" s="2198"/>
      <c r="HSE964" s="2198"/>
      <c r="HSF964" s="2198"/>
      <c r="HSG964" s="2198"/>
      <c r="HSH964" s="2198"/>
      <c r="HSI964" s="2198"/>
      <c r="HSJ964" s="2198"/>
      <c r="HSK964" s="2198"/>
      <c r="HSL964" s="2198"/>
      <c r="HSM964" s="2198"/>
      <c r="HSN964" s="2198"/>
      <c r="HSO964" s="2198"/>
      <c r="HSP964" s="2198"/>
      <c r="HSQ964" s="2198"/>
      <c r="HSR964" s="2198"/>
      <c r="HSS964" s="2198"/>
      <c r="HST964" s="2198"/>
      <c r="HSU964" s="2198"/>
      <c r="HSV964" s="2198"/>
      <c r="HSW964" s="2198"/>
      <c r="HSX964" s="2198"/>
      <c r="HSY964" s="2198"/>
      <c r="HSZ964" s="2198"/>
      <c r="HTA964" s="2198"/>
      <c r="HTB964" s="2198"/>
      <c r="HTC964" s="2198"/>
      <c r="HTD964" s="2198"/>
      <c r="HTE964" s="2198"/>
      <c r="HTF964" s="2198"/>
      <c r="HTG964" s="2198"/>
      <c r="HTH964" s="2198"/>
      <c r="HTI964" s="2198"/>
      <c r="HTJ964" s="2198"/>
      <c r="HTK964" s="2198"/>
      <c r="HTL964" s="2198"/>
      <c r="HTM964" s="2198"/>
      <c r="HTN964" s="2198"/>
      <c r="HTO964" s="2198"/>
      <c r="HTP964" s="2198"/>
      <c r="HTQ964" s="2198"/>
      <c r="HTR964" s="2198"/>
      <c r="HTS964" s="2198"/>
      <c r="HTT964" s="2198"/>
      <c r="HTU964" s="2198"/>
      <c r="HTV964" s="2198"/>
      <c r="HTW964" s="2198"/>
      <c r="HTX964" s="2198"/>
      <c r="HTY964" s="2198"/>
      <c r="HTZ964" s="2198"/>
      <c r="HUA964" s="2198"/>
      <c r="HUB964" s="2198"/>
      <c r="HUC964" s="2198"/>
      <c r="HUD964" s="2198"/>
      <c r="HUE964" s="2198"/>
      <c r="HUF964" s="2198"/>
      <c r="HUG964" s="2198"/>
      <c r="HUH964" s="2198"/>
      <c r="HUI964" s="2198"/>
      <c r="HUJ964" s="2198"/>
      <c r="HUK964" s="2198"/>
      <c r="HUL964" s="2198"/>
      <c r="HUM964" s="2198"/>
      <c r="HUN964" s="2198"/>
      <c r="HUO964" s="2198"/>
      <c r="HUP964" s="2198"/>
      <c r="HUQ964" s="2198"/>
      <c r="HUR964" s="2198"/>
      <c r="HUS964" s="2198"/>
      <c r="HUT964" s="2198"/>
      <c r="HUU964" s="2198"/>
      <c r="HUV964" s="2198"/>
      <c r="HUW964" s="2198"/>
      <c r="HUX964" s="2198"/>
      <c r="HUY964" s="2198"/>
      <c r="HUZ964" s="2198"/>
      <c r="HVA964" s="2198"/>
      <c r="HVB964" s="2198"/>
      <c r="HVC964" s="2198"/>
      <c r="HVD964" s="2198"/>
      <c r="HVE964" s="2198"/>
      <c r="HVF964" s="2198"/>
      <c r="HVG964" s="2198"/>
      <c r="HVH964" s="2198"/>
      <c r="HVI964" s="2198"/>
      <c r="HVJ964" s="2198"/>
      <c r="HVK964" s="2198"/>
      <c r="HVL964" s="2198"/>
      <c r="HVM964" s="2198"/>
      <c r="HVN964" s="2198"/>
      <c r="HVO964" s="2198"/>
      <c r="HVP964" s="2198"/>
      <c r="HVQ964" s="2198"/>
      <c r="HVR964" s="2198"/>
      <c r="HVS964" s="2198"/>
      <c r="HVT964" s="2198"/>
      <c r="HVU964" s="2198"/>
      <c r="HVV964" s="2198"/>
      <c r="HVW964" s="2198"/>
      <c r="HVX964" s="2198"/>
      <c r="HVY964" s="2198"/>
      <c r="HVZ964" s="2198"/>
      <c r="HWA964" s="2198"/>
      <c r="HWB964" s="2198"/>
      <c r="HWC964" s="2198"/>
      <c r="HWD964" s="2198"/>
      <c r="HWE964" s="2198"/>
      <c r="HWF964" s="2198"/>
      <c r="HWG964" s="2198"/>
      <c r="HWH964" s="2198"/>
      <c r="HWI964" s="2198"/>
      <c r="HWJ964" s="2198"/>
      <c r="HWK964" s="2198"/>
      <c r="HWL964" s="2198"/>
      <c r="HWM964" s="2198"/>
      <c r="HWN964" s="2198"/>
      <c r="HWO964" s="2198"/>
      <c r="HWP964" s="2198"/>
      <c r="HWQ964" s="2198"/>
      <c r="HWR964" s="2198"/>
      <c r="HWS964" s="2198"/>
      <c r="HWT964" s="2198"/>
      <c r="HWU964" s="2198"/>
      <c r="HWV964" s="2198"/>
      <c r="HWW964" s="2198"/>
      <c r="HWX964" s="2198"/>
      <c r="HWY964" s="2198"/>
      <c r="HWZ964" s="2198"/>
      <c r="HXA964" s="2198"/>
      <c r="HXB964" s="2198"/>
      <c r="HXC964" s="2198"/>
      <c r="HXD964" s="2198"/>
      <c r="HXE964" s="2198"/>
      <c r="HXF964" s="2198"/>
      <c r="HXG964" s="2198"/>
      <c r="HXH964" s="2198"/>
      <c r="HXI964" s="2198"/>
      <c r="HXJ964" s="2198"/>
      <c r="HXK964" s="2198"/>
      <c r="HXL964" s="2198"/>
      <c r="HXM964" s="2198"/>
      <c r="HXN964" s="2198"/>
      <c r="HXO964" s="2198"/>
      <c r="HXP964" s="2198"/>
      <c r="HXQ964" s="2198"/>
      <c r="HXR964" s="2198"/>
      <c r="HXS964" s="2198"/>
      <c r="HXT964" s="2198"/>
      <c r="HXU964" s="2198"/>
      <c r="HXV964" s="2198"/>
      <c r="HXW964" s="2198"/>
      <c r="HXX964" s="2198"/>
      <c r="HXY964" s="2198"/>
      <c r="HXZ964" s="2198"/>
      <c r="HYA964" s="2198"/>
      <c r="HYB964" s="2198"/>
      <c r="HYC964" s="2198"/>
      <c r="HYD964" s="2198"/>
      <c r="HYE964" s="2198"/>
      <c r="HYF964" s="2198"/>
      <c r="HYG964" s="2198"/>
      <c r="HYH964" s="2198"/>
      <c r="HYI964" s="2198"/>
      <c r="HYJ964" s="2198"/>
      <c r="HYK964" s="2198"/>
      <c r="HYL964" s="2198"/>
      <c r="HYM964" s="2198"/>
      <c r="HYN964" s="2198"/>
      <c r="HYO964" s="2198"/>
      <c r="HYP964" s="2198"/>
      <c r="HYQ964" s="2198"/>
      <c r="HYR964" s="2198"/>
      <c r="HYS964" s="2198"/>
      <c r="HYT964" s="2198"/>
      <c r="HYU964" s="2198"/>
      <c r="HYV964" s="2198"/>
      <c r="HYW964" s="2198"/>
      <c r="HYX964" s="2198"/>
      <c r="HYY964" s="2198"/>
      <c r="HYZ964" s="2198"/>
      <c r="HZA964" s="2198"/>
      <c r="HZB964" s="2198"/>
      <c r="HZC964" s="2198"/>
      <c r="HZD964" s="2198"/>
      <c r="HZE964" s="2198"/>
      <c r="HZF964" s="2198"/>
      <c r="HZG964" s="2198"/>
      <c r="HZH964" s="2198"/>
      <c r="HZI964" s="2198"/>
      <c r="HZJ964" s="2198"/>
      <c r="HZK964" s="2198"/>
      <c r="HZL964" s="2198"/>
      <c r="HZM964" s="2198"/>
      <c r="HZN964" s="2198"/>
      <c r="HZO964" s="2198"/>
      <c r="HZP964" s="2198"/>
      <c r="HZQ964" s="2198"/>
      <c r="HZR964" s="2198"/>
      <c r="HZS964" s="2198"/>
      <c r="HZT964" s="2198"/>
      <c r="HZU964" s="2198"/>
      <c r="HZV964" s="2198"/>
      <c r="HZW964" s="2198"/>
      <c r="HZX964" s="2198"/>
      <c r="HZY964" s="2198"/>
      <c r="HZZ964" s="2198"/>
      <c r="IAA964" s="2198"/>
      <c r="IAB964" s="2198"/>
      <c r="IAC964" s="2198"/>
      <c r="IAD964" s="2198"/>
      <c r="IAE964" s="2198"/>
      <c r="IAF964" s="2198"/>
      <c r="IAG964" s="2198"/>
      <c r="IAH964" s="2198"/>
      <c r="IAI964" s="2198"/>
      <c r="IAJ964" s="2198"/>
      <c r="IAK964" s="2198"/>
      <c r="IAL964" s="2198"/>
      <c r="IAM964" s="2198"/>
      <c r="IAN964" s="2198"/>
      <c r="IAO964" s="2198"/>
      <c r="IAP964" s="2198"/>
      <c r="IAQ964" s="2198"/>
      <c r="IAR964" s="2198"/>
      <c r="IAS964" s="2198"/>
      <c r="IAT964" s="2198"/>
      <c r="IAU964" s="2198"/>
      <c r="IAV964" s="2198"/>
      <c r="IAW964" s="2198"/>
      <c r="IAX964" s="2198"/>
      <c r="IAY964" s="2198"/>
      <c r="IAZ964" s="2198"/>
      <c r="IBA964" s="2198"/>
      <c r="IBB964" s="2198"/>
      <c r="IBC964" s="2198"/>
      <c r="IBD964" s="2198"/>
      <c r="IBE964" s="2198"/>
      <c r="IBF964" s="2198"/>
      <c r="IBG964" s="2198"/>
      <c r="IBH964" s="2198"/>
      <c r="IBI964" s="2198"/>
      <c r="IBJ964" s="2198"/>
      <c r="IBK964" s="2198"/>
      <c r="IBO964" s="2198"/>
      <c r="IBP964" s="2198"/>
      <c r="IBQ964" s="2198"/>
      <c r="IBR964" s="2198"/>
      <c r="IBS964" s="2198"/>
      <c r="IBT964" s="2198"/>
      <c r="IBU964" s="2198"/>
      <c r="IBV964" s="2198"/>
      <c r="IBW964" s="2198"/>
      <c r="IBX964" s="2198"/>
      <c r="IBY964" s="2198"/>
      <c r="IBZ964" s="2198"/>
      <c r="ICA964" s="2198"/>
      <c r="ICB964" s="2198"/>
      <c r="ICC964" s="2198"/>
      <c r="ICD964" s="2198"/>
      <c r="ICE964" s="2198"/>
      <c r="ICF964" s="2198"/>
      <c r="ICG964" s="2198"/>
      <c r="ICH964" s="2198"/>
      <c r="ICI964" s="2198"/>
      <c r="ICJ964" s="2198"/>
      <c r="ICK964" s="2198"/>
      <c r="ICL964" s="2198"/>
      <c r="ICM964" s="2198"/>
      <c r="ICN964" s="2198"/>
      <c r="ICO964" s="2198"/>
      <c r="ICP964" s="2198"/>
      <c r="ICQ964" s="2198"/>
      <c r="ICR964" s="2198"/>
      <c r="ICS964" s="2198"/>
      <c r="ICT964" s="2198"/>
      <c r="ICU964" s="2198"/>
      <c r="ICV964" s="2198"/>
      <c r="ICW964" s="2198"/>
      <c r="ICX964" s="2198"/>
      <c r="ICY964" s="2198"/>
      <c r="ICZ964" s="2198"/>
      <c r="IDA964" s="2198"/>
      <c r="IDB964" s="2198"/>
      <c r="IDC964" s="2198"/>
      <c r="IDD964" s="2198"/>
      <c r="IDE964" s="2198"/>
      <c r="IDF964" s="2198"/>
      <c r="IDG964" s="2198"/>
      <c r="IDH964" s="2198"/>
      <c r="IDI964" s="2198"/>
      <c r="IDJ964" s="2198"/>
      <c r="IDK964" s="2198"/>
      <c r="IDL964" s="2198"/>
      <c r="IDM964" s="2198"/>
      <c r="IDN964" s="2198"/>
      <c r="IDO964" s="2198"/>
      <c r="IDP964" s="2198"/>
      <c r="IDQ964" s="2198"/>
      <c r="IDR964" s="2198"/>
      <c r="IDS964" s="2198"/>
      <c r="IDT964" s="2198"/>
      <c r="IDU964" s="2198"/>
      <c r="IDV964" s="2198"/>
      <c r="IDW964" s="2198"/>
      <c r="IDX964" s="2198"/>
      <c r="IDY964" s="2198"/>
      <c r="IDZ964" s="2198"/>
      <c r="IEA964" s="2198"/>
      <c r="IEB964" s="2198"/>
      <c r="IEC964" s="2198"/>
      <c r="IED964" s="2198"/>
      <c r="IEE964" s="2198"/>
      <c r="IEF964" s="2198"/>
      <c r="IEG964" s="2198"/>
      <c r="IEH964" s="2198"/>
      <c r="IEI964" s="2198"/>
      <c r="IEJ964" s="2198"/>
      <c r="IEK964" s="2198"/>
      <c r="IEL964" s="2198"/>
      <c r="IEM964" s="2198"/>
      <c r="IEN964" s="2198"/>
      <c r="IEO964" s="2198"/>
      <c r="IEP964" s="2198"/>
      <c r="IEQ964" s="2198"/>
      <c r="IER964" s="2198"/>
      <c r="IES964" s="2198"/>
      <c r="IET964" s="2198"/>
      <c r="IEU964" s="2198"/>
      <c r="IEV964" s="2198"/>
      <c r="IEW964" s="2198"/>
      <c r="IEX964" s="2198"/>
      <c r="IEY964" s="2198"/>
      <c r="IEZ964" s="2198"/>
      <c r="IFA964" s="2198"/>
      <c r="IFB964" s="2198"/>
      <c r="IFC964" s="2198"/>
      <c r="IFD964" s="2198"/>
      <c r="IFE964" s="2198"/>
      <c r="IFF964" s="2198"/>
      <c r="IFG964" s="2198"/>
      <c r="IFH964" s="2198"/>
      <c r="IFI964" s="2198"/>
      <c r="IFJ964" s="2198"/>
      <c r="IFK964" s="2198"/>
      <c r="IFL964" s="2198"/>
      <c r="IFM964" s="2198"/>
      <c r="IFN964" s="2198"/>
      <c r="IFO964" s="2198"/>
      <c r="IFP964" s="2198"/>
      <c r="IFQ964" s="2198"/>
      <c r="IFR964" s="2198"/>
      <c r="IFS964" s="2198"/>
      <c r="IFT964" s="2198"/>
      <c r="IFU964" s="2198"/>
      <c r="IFV964" s="2198"/>
      <c r="IFW964" s="2198"/>
      <c r="IFX964" s="2198"/>
      <c r="IFY964" s="2198"/>
      <c r="IFZ964" s="2198"/>
      <c r="IGA964" s="2198"/>
      <c r="IGB964" s="2198"/>
      <c r="IGC964" s="2198"/>
      <c r="IGD964" s="2198"/>
      <c r="IGE964" s="2198"/>
      <c r="IGF964" s="2198"/>
      <c r="IGG964" s="2198"/>
      <c r="IGH964" s="2198"/>
      <c r="IGI964" s="2198"/>
      <c r="IGJ964" s="2198"/>
      <c r="IGK964" s="2198"/>
      <c r="IGL964" s="2198"/>
      <c r="IGM964" s="2198"/>
      <c r="IGN964" s="2198"/>
      <c r="IGO964" s="2198"/>
      <c r="IGP964" s="2198"/>
      <c r="IGQ964" s="2198"/>
      <c r="IGR964" s="2198"/>
      <c r="IGS964" s="2198"/>
      <c r="IGT964" s="2198"/>
      <c r="IGU964" s="2198"/>
      <c r="IGV964" s="2198"/>
      <c r="IGW964" s="2198"/>
      <c r="IGX964" s="2198"/>
      <c r="IGY964" s="2198"/>
      <c r="IGZ964" s="2198"/>
      <c r="IHA964" s="2198"/>
      <c r="IHB964" s="2198"/>
      <c r="IHC964" s="2198"/>
      <c r="IHD964" s="2198"/>
      <c r="IHE964" s="2198"/>
      <c r="IHF964" s="2198"/>
      <c r="IHG964" s="2198"/>
      <c r="IHH964" s="2198"/>
      <c r="IHI964" s="2198"/>
      <c r="IHJ964" s="2198"/>
      <c r="IHK964" s="2198"/>
      <c r="IHL964" s="2198"/>
      <c r="IHM964" s="2198"/>
      <c r="IHN964" s="2198"/>
      <c r="IHO964" s="2198"/>
      <c r="IHP964" s="2198"/>
      <c r="IHQ964" s="2198"/>
      <c r="IHR964" s="2198"/>
      <c r="IHS964" s="2198"/>
      <c r="IHT964" s="2198"/>
      <c r="IHU964" s="2198"/>
      <c r="IHV964" s="2198"/>
      <c r="IHW964" s="2198"/>
      <c r="IHX964" s="2198"/>
      <c r="IHY964" s="2198"/>
      <c r="IHZ964" s="2198"/>
      <c r="IIA964" s="2198"/>
      <c r="IIB964" s="2198"/>
      <c r="IIC964" s="2198"/>
      <c r="IID964" s="2198"/>
      <c r="IIE964" s="2198"/>
      <c r="IIF964" s="2198"/>
      <c r="IIG964" s="2198"/>
      <c r="IIH964" s="2198"/>
      <c r="III964" s="2198"/>
      <c r="IIJ964" s="2198"/>
      <c r="IIK964" s="2198"/>
      <c r="IIL964" s="2198"/>
      <c r="IIM964" s="2198"/>
      <c r="IIN964" s="2198"/>
      <c r="IIO964" s="2198"/>
      <c r="IIP964" s="2198"/>
      <c r="IIQ964" s="2198"/>
      <c r="IIR964" s="2198"/>
      <c r="IIS964" s="2198"/>
      <c r="IIT964" s="2198"/>
      <c r="IIU964" s="2198"/>
      <c r="IIV964" s="2198"/>
      <c r="IIW964" s="2198"/>
      <c r="IIX964" s="2198"/>
      <c r="IIY964" s="2198"/>
      <c r="IIZ964" s="2198"/>
      <c r="IJA964" s="2198"/>
      <c r="IJB964" s="2198"/>
      <c r="IJC964" s="2198"/>
      <c r="IJD964" s="2198"/>
      <c r="IJE964" s="2198"/>
      <c r="IJF964" s="2198"/>
      <c r="IJG964" s="2198"/>
      <c r="IJH964" s="2198"/>
      <c r="IJI964" s="2198"/>
      <c r="IJJ964" s="2198"/>
      <c r="IJK964" s="2198"/>
      <c r="IJL964" s="2198"/>
      <c r="IJM964" s="2198"/>
      <c r="IJN964" s="2198"/>
      <c r="IJO964" s="2198"/>
      <c r="IJP964" s="2198"/>
      <c r="IJQ964" s="2198"/>
      <c r="IJR964" s="2198"/>
      <c r="IJS964" s="2198"/>
      <c r="IJT964" s="2198"/>
      <c r="IJU964" s="2198"/>
      <c r="IJV964" s="2198"/>
      <c r="IJW964" s="2198"/>
      <c r="IJX964" s="2198"/>
      <c r="IJY964" s="2198"/>
      <c r="IJZ964" s="2198"/>
      <c r="IKA964" s="2198"/>
      <c r="IKB964" s="2198"/>
      <c r="IKC964" s="2198"/>
      <c r="IKD964" s="2198"/>
      <c r="IKE964" s="2198"/>
      <c r="IKF964" s="2198"/>
      <c r="IKG964" s="2198"/>
      <c r="IKH964" s="2198"/>
      <c r="IKI964" s="2198"/>
      <c r="IKJ964" s="2198"/>
      <c r="IKK964" s="2198"/>
      <c r="IKL964" s="2198"/>
      <c r="IKM964" s="2198"/>
      <c r="IKN964" s="2198"/>
      <c r="IKO964" s="2198"/>
      <c r="IKP964" s="2198"/>
      <c r="IKQ964" s="2198"/>
      <c r="IKR964" s="2198"/>
      <c r="IKS964" s="2198"/>
      <c r="IKT964" s="2198"/>
      <c r="IKU964" s="2198"/>
      <c r="IKV964" s="2198"/>
      <c r="IKW964" s="2198"/>
      <c r="IKX964" s="2198"/>
      <c r="IKY964" s="2198"/>
      <c r="IKZ964" s="2198"/>
      <c r="ILA964" s="2198"/>
      <c r="ILB964" s="2198"/>
      <c r="ILC964" s="2198"/>
      <c r="ILD964" s="2198"/>
      <c r="ILE964" s="2198"/>
      <c r="ILF964" s="2198"/>
      <c r="ILG964" s="2198"/>
      <c r="ILK964" s="2198"/>
      <c r="ILL964" s="2198"/>
      <c r="ILM964" s="2198"/>
      <c r="ILN964" s="2198"/>
      <c r="ILO964" s="2198"/>
      <c r="ILP964" s="2198"/>
      <c r="ILQ964" s="2198"/>
      <c r="ILR964" s="2198"/>
      <c r="ILS964" s="2198"/>
      <c r="ILT964" s="2198"/>
      <c r="ILU964" s="2198"/>
      <c r="ILV964" s="2198"/>
      <c r="ILW964" s="2198"/>
      <c r="ILX964" s="2198"/>
      <c r="ILY964" s="2198"/>
      <c r="ILZ964" s="2198"/>
      <c r="IMA964" s="2198"/>
      <c r="IMB964" s="2198"/>
      <c r="IMC964" s="2198"/>
      <c r="IMD964" s="2198"/>
      <c r="IME964" s="2198"/>
      <c r="IMF964" s="2198"/>
      <c r="IMG964" s="2198"/>
      <c r="IMH964" s="2198"/>
      <c r="IMI964" s="2198"/>
      <c r="IMJ964" s="2198"/>
      <c r="IMK964" s="2198"/>
      <c r="IML964" s="2198"/>
      <c r="IMM964" s="2198"/>
      <c r="IMN964" s="2198"/>
      <c r="IMO964" s="2198"/>
      <c r="IMP964" s="2198"/>
      <c r="IMQ964" s="2198"/>
      <c r="IMR964" s="2198"/>
      <c r="IMS964" s="2198"/>
      <c r="IMT964" s="2198"/>
      <c r="IMU964" s="2198"/>
      <c r="IMV964" s="2198"/>
      <c r="IMW964" s="2198"/>
      <c r="IMX964" s="2198"/>
      <c r="IMY964" s="2198"/>
      <c r="IMZ964" s="2198"/>
      <c r="INA964" s="2198"/>
      <c r="INB964" s="2198"/>
      <c r="INC964" s="2198"/>
      <c r="IND964" s="2198"/>
      <c r="INE964" s="2198"/>
      <c r="INF964" s="2198"/>
      <c r="ING964" s="2198"/>
      <c r="INH964" s="2198"/>
      <c r="INI964" s="2198"/>
      <c r="INJ964" s="2198"/>
      <c r="INK964" s="2198"/>
      <c r="INL964" s="2198"/>
      <c r="INM964" s="2198"/>
      <c r="INN964" s="2198"/>
      <c r="INO964" s="2198"/>
      <c r="INP964" s="2198"/>
      <c r="INQ964" s="2198"/>
      <c r="INR964" s="2198"/>
      <c r="INS964" s="2198"/>
      <c r="INT964" s="2198"/>
      <c r="INU964" s="2198"/>
      <c r="INV964" s="2198"/>
      <c r="INW964" s="2198"/>
      <c r="INX964" s="2198"/>
      <c r="INY964" s="2198"/>
      <c r="INZ964" s="2198"/>
      <c r="IOA964" s="2198"/>
      <c r="IOB964" s="2198"/>
      <c r="IOC964" s="2198"/>
      <c r="IOD964" s="2198"/>
      <c r="IOE964" s="2198"/>
      <c r="IOF964" s="2198"/>
      <c r="IOG964" s="2198"/>
      <c r="IOH964" s="2198"/>
      <c r="IOI964" s="2198"/>
      <c r="IOJ964" s="2198"/>
      <c r="IOK964" s="2198"/>
      <c r="IOL964" s="2198"/>
      <c r="IOM964" s="2198"/>
      <c r="ION964" s="2198"/>
      <c r="IOO964" s="2198"/>
      <c r="IOP964" s="2198"/>
      <c r="IOQ964" s="2198"/>
      <c r="IOR964" s="2198"/>
      <c r="IOS964" s="2198"/>
      <c r="IOT964" s="2198"/>
      <c r="IOU964" s="2198"/>
      <c r="IOV964" s="2198"/>
      <c r="IOW964" s="2198"/>
      <c r="IOX964" s="2198"/>
      <c r="IOY964" s="2198"/>
      <c r="IOZ964" s="2198"/>
      <c r="IPA964" s="2198"/>
      <c r="IPB964" s="2198"/>
      <c r="IPC964" s="2198"/>
      <c r="IPD964" s="2198"/>
      <c r="IPE964" s="2198"/>
      <c r="IPF964" s="2198"/>
      <c r="IPG964" s="2198"/>
      <c r="IPH964" s="2198"/>
      <c r="IPI964" s="2198"/>
      <c r="IPJ964" s="2198"/>
      <c r="IPK964" s="2198"/>
      <c r="IPL964" s="2198"/>
      <c r="IPM964" s="2198"/>
      <c r="IPN964" s="2198"/>
      <c r="IPO964" s="2198"/>
      <c r="IPP964" s="2198"/>
      <c r="IPQ964" s="2198"/>
      <c r="IPR964" s="2198"/>
      <c r="IPS964" s="2198"/>
      <c r="IPT964" s="2198"/>
      <c r="IPU964" s="2198"/>
      <c r="IPV964" s="2198"/>
      <c r="IPW964" s="2198"/>
      <c r="IPX964" s="2198"/>
      <c r="IPY964" s="2198"/>
      <c r="IPZ964" s="2198"/>
      <c r="IQA964" s="2198"/>
      <c r="IQB964" s="2198"/>
      <c r="IQC964" s="2198"/>
      <c r="IQD964" s="2198"/>
      <c r="IQE964" s="2198"/>
      <c r="IQF964" s="2198"/>
      <c r="IQG964" s="2198"/>
      <c r="IQH964" s="2198"/>
      <c r="IQI964" s="2198"/>
      <c r="IQJ964" s="2198"/>
      <c r="IQK964" s="2198"/>
      <c r="IQL964" s="2198"/>
      <c r="IQM964" s="2198"/>
      <c r="IQN964" s="2198"/>
      <c r="IQO964" s="2198"/>
      <c r="IQP964" s="2198"/>
      <c r="IQQ964" s="2198"/>
      <c r="IQR964" s="2198"/>
      <c r="IQS964" s="2198"/>
      <c r="IQT964" s="2198"/>
      <c r="IQU964" s="2198"/>
      <c r="IQV964" s="2198"/>
      <c r="IQW964" s="2198"/>
      <c r="IQX964" s="2198"/>
      <c r="IQY964" s="2198"/>
      <c r="IQZ964" s="2198"/>
      <c r="IRA964" s="2198"/>
      <c r="IRB964" s="2198"/>
      <c r="IRC964" s="2198"/>
      <c r="IRD964" s="2198"/>
      <c r="IRE964" s="2198"/>
      <c r="IRF964" s="2198"/>
      <c r="IRG964" s="2198"/>
      <c r="IRH964" s="2198"/>
      <c r="IRI964" s="2198"/>
      <c r="IRJ964" s="2198"/>
      <c r="IRK964" s="2198"/>
      <c r="IRL964" s="2198"/>
      <c r="IRM964" s="2198"/>
      <c r="IRN964" s="2198"/>
      <c r="IRO964" s="2198"/>
      <c r="IRP964" s="2198"/>
      <c r="IRQ964" s="2198"/>
      <c r="IRR964" s="2198"/>
      <c r="IRS964" s="2198"/>
      <c r="IRT964" s="2198"/>
      <c r="IRU964" s="2198"/>
      <c r="IRV964" s="2198"/>
      <c r="IRW964" s="2198"/>
      <c r="IRX964" s="2198"/>
      <c r="IRY964" s="2198"/>
      <c r="IRZ964" s="2198"/>
      <c r="ISA964" s="2198"/>
      <c r="ISB964" s="2198"/>
      <c r="ISC964" s="2198"/>
      <c r="ISD964" s="2198"/>
      <c r="ISE964" s="2198"/>
      <c r="ISF964" s="2198"/>
      <c r="ISG964" s="2198"/>
      <c r="ISH964" s="2198"/>
      <c r="ISI964" s="2198"/>
      <c r="ISJ964" s="2198"/>
      <c r="ISK964" s="2198"/>
      <c r="ISL964" s="2198"/>
      <c r="ISM964" s="2198"/>
      <c r="ISN964" s="2198"/>
      <c r="ISO964" s="2198"/>
      <c r="ISP964" s="2198"/>
      <c r="ISQ964" s="2198"/>
      <c r="ISR964" s="2198"/>
      <c r="ISS964" s="2198"/>
      <c r="IST964" s="2198"/>
      <c r="ISU964" s="2198"/>
      <c r="ISV964" s="2198"/>
      <c r="ISW964" s="2198"/>
      <c r="ISX964" s="2198"/>
      <c r="ISY964" s="2198"/>
      <c r="ISZ964" s="2198"/>
      <c r="ITA964" s="2198"/>
      <c r="ITB964" s="2198"/>
      <c r="ITC964" s="2198"/>
      <c r="ITD964" s="2198"/>
      <c r="ITE964" s="2198"/>
      <c r="ITF964" s="2198"/>
      <c r="ITG964" s="2198"/>
      <c r="ITH964" s="2198"/>
      <c r="ITI964" s="2198"/>
      <c r="ITJ964" s="2198"/>
      <c r="ITK964" s="2198"/>
      <c r="ITL964" s="2198"/>
      <c r="ITM964" s="2198"/>
      <c r="ITN964" s="2198"/>
      <c r="ITO964" s="2198"/>
      <c r="ITP964" s="2198"/>
      <c r="ITQ964" s="2198"/>
      <c r="ITR964" s="2198"/>
      <c r="ITS964" s="2198"/>
      <c r="ITT964" s="2198"/>
      <c r="ITU964" s="2198"/>
      <c r="ITV964" s="2198"/>
      <c r="ITW964" s="2198"/>
      <c r="ITX964" s="2198"/>
      <c r="ITY964" s="2198"/>
      <c r="ITZ964" s="2198"/>
      <c r="IUA964" s="2198"/>
      <c r="IUB964" s="2198"/>
      <c r="IUC964" s="2198"/>
      <c r="IUD964" s="2198"/>
      <c r="IUE964" s="2198"/>
      <c r="IUF964" s="2198"/>
      <c r="IUG964" s="2198"/>
      <c r="IUH964" s="2198"/>
      <c r="IUI964" s="2198"/>
      <c r="IUJ964" s="2198"/>
      <c r="IUK964" s="2198"/>
      <c r="IUL964" s="2198"/>
      <c r="IUM964" s="2198"/>
      <c r="IUN964" s="2198"/>
      <c r="IUO964" s="2198"/>
      <c r="IUP964" s="2198"/>
      <c r="IUQ964" s="2198"/>
      <c r="IUR964" s="2198"/>
      <c r="IUS964" s="2198"/>
      <c r="IUT964" s="2198"/>
      <c r="IUU964" s="2198"/>
      <c r="IUV964" s="2198"/>
      <c r="IUW964" s="2198"/>
      <c r="IUX964" s="2198"/>
      <c r="IUY964" s="2198"/>
      <c r="IUZ964" s="2198"/>
      <c r="IVA964" s="2198"/>
      <c r="IVB964" s="2198"/>
      <c r="IVC964" s="2198"/>
      <c r="IVG964" s="2198"/>
      <c r="IVH964" s="2198"/>
      <c r="IVI964" s="2198"/>
      <c r="IVJ964" s="2198"/>
      <c r="IVK964" s="2198"/>
      <c r="IVL964" s="2198"/>
      <c r="IVM964" s="2198"/>
      <c r="IVN964" s="2198"/>
      <c r="IVO964" s="2198"/>
      <c r="IVP964" s="2198"/>
      <c r="IVQ964" s="2198"/>
      <c r="IVR964" s="2198"/>
      <c r="IVS964" s="2198"/>
      <c r="IVT964" s="2198"/>
      <c r="IVU964" s="2198"/>
      <c r="IVV964" s="2198"/>
      <c r="IVW964" s="2198"/>
      <c r="IVX964" s="2198"/>
      <c r="IVY964" s="2198"/>
      <c r="IVZ964" s="2198"/>
      <c r="IWA964" s="2198"/>
      <c r="IWB964" s="2198"/>
      <c r="IWC964" s="2198"/>
      <c r="IWD964" s="2198"/>
      <c r="IWE964" s="2198"/>
      <c r="IWF964" s="2198"/>
      <c r="IWG964" s="2198"/>
      <c r="IWH964" s="2198"/>
      <c r="IWI964" s="2198"/>
      <c r="IWJ964" s="2198"/>
      <c r="IWK964" s="2198"/>
      <c r="IWL964" s="2198"/>
      <c r="IWM964" s="2198"/>
      <c r="IWN964" s="2198"/>
      <c r="IWO964" s="2198"/>
      <c r="IWP964" s="2198"/>
      <c r="IWQ964" s="2198"/>
      <c r="IWR964" s="2198"/>
      <c r="IWS964" s="2198"/>
      <c r="IWT964" s="2198"/>
      <c r="IWU964" s="2198"/>
      <c r="IWV964" s="2198"/>
      <c r="IWW964" s="2198"/>
      <c r="IWX964" s="2198"/>
      <c r="IWY964" s="2198"/>
      <c r="IWZ964" s="2198"/>
      <c r="IXA964" s="2198"/>
      <c r="IXB964" s="2198"/>
      <c r="IXC964" s="2198"/>
      <c r="IXD964" s="2198"/>
      <c r="IXE964" s="2198"/>
      <c r="IXF964" s="2198"/>
      <c r="IXG964" s="2198"/>
      <c r="IXH964" s="2198"/>
      <c r="IXI964" s="2198"/>
      <c r="IXJ964" s="2198"/>
      <c r="IXK964" s="2198"/>
      <c r="IXL964" s="2198"/>
      <c r="IXM964" s="2198"/>
      <c r="IXN964" s="2198"/>
      <c r="IXO964" s="2198"/>
      <c r="IXP964" s="2198"/>
      <c r="IXQ964" s="2198"/>
      <c r="IXR964" s="2198"/>
      <c r="IXS964" s="2198"/>
      <c r="IXT964" s="2198"/>
      <c r="IXU964" s="2198"/>
      <c r="IXV964" s="2198"/>
      <c r="IXW964" s="2198"/>
      <c r="IXX964" s="2198"/>
      <c r="IXY964" s="2198"/>
      <c r="IXZ964" s="2198"/>
      <c r="IYA964" s="2198"/>
      <c r="IYB964" s="2198"/>
      <c r="IYC964" s="2198"/>
      <c r="IYD964" s="2198"/>
      <c r="IYE964" s="2198"/>
      <c r="IYF964" s="2198"/>
      <c r="IYG964" s="2198"/>
      <c r="IYH964" s="2198"/>
      <c r="IYI964" s="2198"/>
      <c r="IYJ964" s="2198"/>
      <c r="IYK964" s="2198"/>
      <c r="IYL964" s="2198"/>
      <c r="IYM964" s="2198"/>
      <c r="IYN964" s="2198"/>
      <c r="IYO964" s="2198"/>
      <c r="IYP964" s="2198"/>
      <c r="IYQ964" s="2198"/>
      <c r="IYR964" s="2198"/>
      <c r="IYS964" s="2198"/>
      <c r="IYT964" s="2198"/>
      <c r="IYU964" s="2198"/>
      <c r="IYV964" s="2198"/>
      <c r="IYW964" s="2198"/>
      <c r="IYX964" s="2198"/>
      <c r="IYY964" s="2198"/>
      <c r="IYZ964" s="2198"/>
      <c r="IZA964" s="2198"/>
      <c r="IZB964" s="2198"/>
      <c r="IZC964" s="2198"/>
      <c r="IZD964" s="2198"/>
      <c r="IZE964" s="2198"/>
      <c r="IZF964" s="2198"/>
      <c r="IZG964" s="2198"/>
      <c r="IZH964" s="2198"/>
      <c r="IZI964" s="2198"/>
      <c r="IZJ964" s="2198"/>
      <c r="IZK964" s="2198"/>
      <c r="IZL964" s="2198"/>
      <c r="IZM964" s="2198"/>
      <c r="IZN964" s="2198"/>
      <c r="IZO964" s="2198"/>
      <c r="IZP964" s="2198"/>
      <c r="IZQ964" s="2198"/>
      <c r="IZR964" s="2198"/>
      <c r="IZS964" s="2198"/>
      <c r="IZT964" s="2198"/>
      <c r="IZU964" s="2198"/>
      <c r="IZV964" s="2198"/>
      <c r="IZW964" s="2198"/>
      <c r="IZX964" s="2198"/>
      <c r="IZY964" s="2198"/>
      <c r="IZZ964" s="2198"/>
      <c r="JAA964" s="2198"/>
      <c r="JAB964" s="2198"/>
      <c r="JAC964" s="2198"/>
      <c r="JAD964" s="2198"/>
      <c r="JAE964" s="2198"/>
      <c r="JAF964" s="2198"/>
      <c r="JAG964" s="2198"/>
      <c r="JAH964" s="2198"/>
      <c r="JAI964" s="2198"/>
      <c r="JAJ964" s="2198"/>
      <c r="JAK964" s="2198"/>
      <c r="JAL964" s="2198"/>
      <c r="JAM964" s="2198"/>
      <c r="JAN964" s="2198"/>
      <c r="JAO964" s="2198"/>
      <c r="JAP964" s="2198"/>
      <c r="JAQ964" s="2198"/>
      <c r="JAR964" s="2198"/>
      <c r="JAS964" s="2198"/>
      <c r="JAT964" s="2198"/>
      <c r="JAU964" s="2198"/>
      <c r="JAV964" s="2198"/>
      <c r="JAW964" s="2198"/>
      <c r="JAX964" s="2198"/>
      <c r="JAY964" s="2198"/>
      <c r="JAZ964" s="2198"/>
      <c r="JBA964" s="2198"/>
      <c r="JBB964" s="2198"/>
      <c r="JBC964" s="2198"/>
      <c r="JBD964" s="2198"/>
      <c r="JBE964" s="2198"/>
      <c r="JBF964" s="2198"/>
      <c r="JBG964" s="2198"/>
      <c r="JBH964" s="2198"/>
      <c r="JBI964" s="2198"/>
      <c r="JBJ964" s="2198"/>
      <c r="JBK964" s="2198"/>
      <c r="JBL964" s="2198"/>
      <c r="JBM964" s="2198"/>
      <c r="JBN964" s="2198"/>
      <c r="JBO964" s="2198"/>
      <c r="JBP964" s="2198"/>
      <c r="JBQ964" s="2198"/>
      <c r="JBR964" s="2198"/>
      <c r="JBS964" s="2198"/>
      <c r="JBT964" s="2198"/>
      <c r="JBU964" s="2198"/>
      <c r="JBV964" s="2198"/>
      <c r="JBW964" s="2198"/>
      <c r="JBX964" s="2198"/>
      <c r="JBY964" s="2198"/>
      <c r="JBZ964" s="2198"/>
      <c r="JCA964" s="2198"/>
      <c r="JCB964" s="2198"/>
      <c r="JCC964" s="2198"/>
      <c r="JCD964" s="2198"/>
      <c r="JCE964" s="2198"/>
      <c r="JCF964" s="2198"/>
      <c r="JCG964" s="2198"/>
      <c r="JCH964" s="2198"/>
      <c r="JCI964" s="2198"/>
      <c r="JCJ964" s="2198"/>
      <c r="JCK964" s="2198"/>
      <c r="JCL964" s="2198"/>
      <c r="JCM964" s="2198"/>
      <c r="JCN964" s="2198"/>
      <c r="JCO964" s="2198"/>
      <c r="JCP964" s="2198"/>
      <c r="JCQ964" s="2198"/>
      <c r="JCR964" s="2198"/>
      <c r="JCS964" s="2198"/>
      <c r="JCT964" s="2198"/>
      <c r="JCU964" s="2198"/>
      <c r="JCV964" s="2198"/>
      <c r="JCW964" s="2198"/>
      <c r="JCX964" s="2198"/>
      <c r="JCY964" s="2198"/>
      <c r="JCZ964" s="2198"/>
      <c r="JDA964" s="2198"/>
      <c r="JDB964" s="2198"/>
      <c r="JDC964" s="2198"/>
      <c r="JDD964" s="2198"/>
      <c r="JDE964" s="2198"/>
      <c r="JDF964" s="2198"/>
      <c r="JDG964" s="2198"/>
      <c r="JDH964" s="2198"/>
      <c r="JDI964" s="2198"/>
      <c r="JDJ964" s="2198"/>
      <c r="JDK964" s="2198"/>
      <c r="JDL964" s="2198"/>
      <c r="JDM964" s="2198"/>
      <c r="JDN964" s="2198"/>
      <c r="JDO964" s="2198"/>
      <c r="JDP964" s="2198"/>
      <c r="JDQ964" s="2198"/>
      <c r="JDR964" s="2198"/>
      <c r="JDS964" s="2198"/>
      <c r="JDT964" s="2198"/>
      <c r="JDU964" s="2198"/>
      <c r="JDV964" s="2198"/>
      <c r="JDW964" s="2198"/>
      <c r="JDX964" s="2198"/>
      <c r="JDY964" s="2198"/>
      <c r="JDZ964" s="2198"/>
      <c r="JEA964" s="2198"/>
      <c r="JEB964" s="2198"/>
      <c r="JEC964" s="2198"/>
      <c r="JED964" s="2198"/>
      <c r="JEE964" s="2198"/>
      <c r="JEF964" s="2198"/>
      <c r="JEG964" s="2198"/>
      <c r="JEH964" s="2198"/>
      <c r="JEI964" s="2198"/>
      <c r="JEJ964" s="2198"/>
      <c r="JEK964" s="2198"/>
      <c r="JEL964" s="2198"/>
      <c r="JEM964" s="2198"/>
      <c r="JEN964" s="2198"/>
      <c r="JEO964" s="2198"/>
      <c r="JEP964" s="2198"/>
      <c r="JEQ964" s="2198"/>
      <c r="JER964" s="2198"/>
      <c r="JES964" s="2198"/>
      <c r="JET964" s="2198"/>
      <c r="JEU964" s="2198"/>
      <c r="JEV964" s="2198"/>
      <c r="JEW964" s="2198"/>
      <c r="JEX964" s="2198"/>
      <c r="JEY964" s="2198"/>
      <c r="JFC964" s="2198"/>
      <c r="JFD964" s="2198"/>
      <c r="JFE964" s="2198"/>
      <c r="JFF964" s="2198"/>
      <c r="JFG964" s="2198"/>
      <c r="JFH964" s="2198"/>
      <c r="JFI964" s="2198"/>
      <c r="JFJ964" s="2198"/>
      <c r="JFK964" s="2198"/>
      <c r="JFL964" s="2198"/>
      <c r="JFM964" s="2198"/>
      <c r="JFN964" s="2198"/>
      <c r="JFO964" s="2198"/>
      <c r="JFP964" s="2198"/>
      <c r="JFQ964" s="2198"/>
      <c r="JFR964" s="2198"/>
      <c r="JFS964" s="2198"/>
      <c r="JFT964" s="2198"/>
      <c r="JFU964" s="2198"/>
      <c r="JFV964" s="2198"/>
      <c r="JFW964" s="2198"/>
      <c r="JFX964" s="2198"/>
      <c r="JFY964" s="2198"/>
      <c r="JFZ964" s="2198"/>
      <c r="JGA964" s="2198"/>
      <c r="JGB964" s="2198"/>
      <c r="JGC964" s="2198"/>
      <c r="JGD964" s="2198"/>
      <c r="JGE964" s="2198"/>
      <c r="JGF964" s="2198"/>
      <c r="JGG964" s="2198"/>
      <c r="JGH964" s="2198"/>
      <c r="JGI964" s="2198"/>
      <c r="JGJ964" s="2198"/>
      <c r="JGK964" s="2198"/>
      <c r="JGL964" s="2198"/>
      <c r="JGM964" s="2198"/>
      <c r="JGN964" s="2198"/>
      <c r="JGO964" s="2198"/>
      <c r="JGP964" s="2198"/>
      <c r="JGQ964" s="2198"/>
      <c r="JGR964" s="2198"/>
      <c r="JGS964" s="2198"/>
      <c r="JGT964" s="2198"/>
      <c r="JGU964" s="2198"/>
      <c r="JGV964" s="2198"/>
      <c r="JGW964" s="2198"/>
      <c r="JGX964" s="2198"/>
      <c r="JGY964" s="2198"/>
      <c r="JGZ964" s="2198"/>
      <c r="JHA964" s="2198"/>
      <c r="JHB964" s="2198"/>
      <c r="JHC964" s="2198"/>
      <c r="JHD964" s="2198"/>
      <c r="JHE964" s="2198"/>
      <c r="JHF964" s="2198"/>
      <c r="JHG964" s="2198"/>
      <c r="JHH964" s="2198"/>
      <c r="JHI964" s="2198"/>
      <c r="JHJ964" s="2198"/>
      <c r="JHK964" s="2198"/>
      <c r="JHL964" s="2198"/>
      <c r="JHM964" s="2198"/>
      <c r="JHN964" s="2198"/>
      <c r="JHO964" s="2198"/>
      <c r="JHP964" s="2198"/>
      <c r="JHQ964" s="2198"/>
      <c r="JHR964" s="2198"/>
      <c r="JHS964" s="2198"/>
      <c r="JHT964" s="2198"/>
      <c r="JHU964" s="2198"/>
      <c r="JHV964" s="2198"/>
      <c r="JHW964" s="2198"/>
      <c r="JHX964" s="2198"/>
      <c r="JHY964" s="2198"/>
      <c r="JHZ964" s="2198"/>
      <c r="JIA964" s="2198"/>
      <c r="JIB964" s="2198"/>
      <c r="JIC964" s="2198"/>
      <c r="JID964" s="2198"/>
      <c r="JIE964" s="2198"/>
      <c r="JIF964" s="2198"/>
      <c r="JIG964" s="2198"/>
      <c r="JIH964" s="2198"/>
      <c r="JII964" s="2198"/>
      <c r="JIJ964" s="2198"/>
      <c r="JIK964" s="2198"/>
      <c r="JIL964" s="2198"/>
      <c r="JIM964" s="2198"/>
      <c r="JIN964" s="2198"/>
      <c r="JIO964" s="2198"/>
      <c r="JIP964" s="2198"/>
      <c r="JIQ964" s="2198"/>
      <c r="JIR964" s="2198"/>
      <c r="JIS964" s="2198"/>
      <c r="JIT964" s="2198"/>
      <c r="JIU964" s="2198"/>
      <c r="JIV964" s="2198"/>
      <c r="JIW964" s="2198"/>
      <c r="JIX964" s="2198"/>
      <c r="JIY964" s="2198"/>
      <c r="JIZ964" s="2198"/>
      <c r="JJA964" s="2198"/>
      <c r="JJB964" s="2198"/>
      <c r="JJC964" s="2198"/>
      <c r="JJD964" s="2198"/>
      <c r="JJE964" s="2198"/>
      <c r="JJF964" s="2198"/>
      <c r="JJG964" s="2198"/>
      <c r="JJH964" s="2198"/>
      <c r="JJI964" s="2198"/>
      <c r="JJJ964" s="2198"/>
      <c r="JJK964" s="2198"/>
      <c r="JJL964" s="2198"/>
      <c r="JJM964" s="2198"/>
      <c r="JJN964" s="2198"/>
      <c r="JJO964" s="2198"/>
      <c r="JJP964" s="2198"/>
      <c r="JJQ964" s="2198"/>
      <c r="JJR964" s="2198"/>
      <c r="JJS964" s="2198"/>
      <c r="JJT964" s="2198"/>
      <c r="JJU964" s="2198"/>
      <c r="JJV964" s="2198"/>
      <c r="JJW964" s="2198"/>
      <c r="JJX964" s="2198"/>
      <c r="JJY964" s="2198"/>
      <c r="JJZ964" s="2198"/>
      <c r="JKA964" s="2198"/>
      <c r="JKB964" s="2198"/>
      <c r="JKC964" s="2198"/>
      <c r="JKD964" s="2198"/>
      <c r="JKE964" s="2198"/>
      <c r="JKF964" s="2198"/>
      <c r="JKG964" s="2198"/>
      <c r="JKH964" s="2198"/>
      <c r="JKI964" s="2198"/>
      <c r="JKJ964" s="2198"/>
      <c r="JKK964" s="2198"/>
      <c r="JKL964" s="2198"/>
      <c r="JKM964" s="2198"/>
      <c r="JKN964" s="2198"/>
      <c r="JKO964" s="2198"/>
      <c r="JKP964" s="2198"/>
      <c r="JKQ964" s="2198"/>
      <c r="JKR964" s="2198"/>
      <c r="JKS964" s="2198"/>
      <c r="JKT964" s="2198"/>
      <c r="JKU964" s="2198"/>
      <c r="JKV964" s="2198"/>
      <c r="JKW964" s="2198"/>
      <c r="JKX964" s="2198"/>
      <c r="JKY964" s="2198"/>
      <c r="JKZ964" s="2198"/>
      <c r="JLA964" s="2198"/>
      <c r="JLB964" s="2198"/>
      <c r="JLC964" s="2198"/>
      <c r="JLD964" s="2198"/>
      <c r="JLE964" s="2198"/>
      <c r="JLF964" s="2198"/>
      <c r="JLG964" s="2198"/>
      <c r="JLH964" s="2198"/>
      <c r="JLI964" s="2198"/>
      <c r="JLJ964" s="2198"/>
      <c r="JLK964" s="2198"/>
      <c r="JLL964" s="2198"/>
      <c r="JLM964" s="2198"/>
      <c r="JLN964" s="2198"/>
      <c r="JLO964" s="2198"/>
      <c r="JLP964" s="2198"/>
      <c r="JLQ964" s="2198"/>
      <c r="JLR964" s="2198"/>
      <c r="JLS964" s="2198"/>
      <c r="JLT964" s="2198"/>
      <c r="JLU964" s="2198"/>
      <c r="JLV964" s="2198"/>
      <c r="JLW964" s="2198"/>
      <c r="JLX964" s="2198"/>
      <c r="JLY964" s="2198"/>
      <c r="JLZ964" s="2198"/>
      <c r="JMA964" s="2198"/>
      <c r="JMB964" s="2198"/>
      <c r="JMC964" s="2198"/>
      <c r="JMD964" s="2198"/>
      <c r="JME964" s="2198"/>
      <c r="JMF964" s="2198"/>
      <c r="JMG964" s="2198"/>
      <c r="JMH964" s="2198"/>
      <c r="JMI964" s="2198"/>
      <c r="JMJ964" s="2198"/>
      <c r="JMK964" s="2198"/>
      <c r="JML964" s="2198"/>
      <c r="JMM964" s="2198"/>
      <c r="JMN964" s="2198"/>
      <c r="JMO964" s="2198"/>
      <c r="JMP964" s="2198"/>
      <c r="JMQ964" s="2198"/>
      <c r="JMR964" s="2198"/>
      <c r="JMS964" s="2198"/>
      <c r="JMT964" s="2198"/>
      <c r="JMU964" s="2198"/>
      <c r="JMV964" s="2198"/>
      <c r="JMW964" s="2198"/>
      <c r="JMX964" s="2198"/>
      <c r="JMY964" s="2198"/>
      <c r="JMZ964" s="2198"/>
      <c r="JNA964" s="2198"/>
      <c r="JNB964" s="2198"/>
      <c r="JNC964" s="2198"/>
      <c r="JND964" s="2198"/>
      <c r="JNE964" s="2198"/>
      <c r="JNF964" s="2198"/>
      <c r="JNG964" s="2198"/>
      <c r="JNH964" s="2198"/>
      <c r="JNI964" s="2198"/>
      <c r="JNJ964" s="2198"/>
      <c r="JNK964" s="2198"/>
      <c r="JNL964" s="2198"/>
      <c r="JNM964" s="2198"/>
      <c r="JNN964" s="2198"/>
      <c r="JNO964" s="2198"/>
      <c r="JNP964" s="2198"/>
      <c r="JNQ964" s="2198"/>
      <c r="JNR964" s="2198"/>
      <c r="JNS964" s="2198"/>
      <c r="JNT964" s="2198"/>
      <c r="JNU964" s="2198"/>
      <c r="JNV964" s="2198"/>
      <c r="JNW964" s="2198"/>
      <c r="JNX964" s="2198"/>
      <c r="JNY964" s="2198"/>
      <c r="JNZ964" s="2198"/>
      <c r="JOA964" s="2198"/>
      <c r="JOB964" s="2198"/>
      <c r="JOC964" s="2198"/>
      <c r="JOD964" s="2198"/>
      <c r="JOE964" s="2198"/>
      <c r="JOF964" s="2198"/>
      <c r="JOG964" s="2198"/>
      <c r="JOH964" s="2198"/>
      <c r="JOI964" s="2198"/>
      <c r="JOJ964" s="2198"/>
      <c r="JOK964" s="2198"/>
      <c r="JOL964" s="2198"/>
      <c r="JOM964" s="2198"/>
      <c r="JON964" s="2198"/>
      <c r="JOO964" s="2198"/>
      <c r="JOP964" s="2198"/>
      <c r="JOQ964" s="2198"/>
      <c r="JOR964" s="2198"/>
      <c r="JOS964" s="2198"/>
      <c r="JOT964" s="2198"/>
      <c r="JOU964" s="2198"/>
      <c r="JOY964" s="2198"/>
      <c r="JOZ964" s="2198"/>
      <c r="JPA964" s="2198"/>
      <c r="JPB964" s="2198"/>
      <c r="JPC964" s="2198"/>
      <c r="JPD964" s="2198"/>
      <c r="JPE964" s="2198"/>
      <c r="JPF964" s="2198"/>
      <c r="JPG964" s="2198"/>
      <c r="JPH964" s="2198"/>
      <c r="JPI964" s="2198"/>
      <c r="JPJ964" s="2198"/>
      <c r="JPK964" s="2198"/>
      <c r="JPL964" s="2198"/>
      <c r="JPM964" s="2198"/>
      <c r="JPN964" s="2198"/>
      <c r="JPO964" s="2198"/>
      <c r="JPP964" s="2198"/>
      <c r="JPQ964" s="2198"/>
      <c r="JPR964" s="2198"/>
      <c r="JPS964" s="2198"/>
      <c r="JPT964" s="2198"/>
      <c r="JPU964" s="2198"/>
      <c r="JPV964" s="2198"/>
      <c r="JPW964" s="2198"/>
      <c r="JPX964" s="2198"/>
      <c r="JPY964" s="2198"/>
      <c r="JPZ964" s="2198"/>
      <c r="JQA964" s="2198"/>
      <c r="JQB964" s="2198"/>
      <c r="JQC964" s="2198"/>
      <c r="JQD964" s="2198"/>
      <c r="JQE964" s="2198"/>
      <c r="JQF964" s="2198"/>
      <c r="JQG964" s="2198"/>
      <c r="JQH964" s="2198"/>
      <c r="JQI964" s="2198"/>
      <c r="JQJ964" s="2198"/>
      <c r="JQK964" s="2198"/>
      <c r="JQL964" s="2198"/>
      <c r="JQM964" s="2198"/>
      <c r="JQN964" s="2198"/>
      <c r="JQO964" s="2198"/>
      <c r="JQP964" s="2198"/>
      <c r="JQQ964" s="2198"/>
      <c r="JQR964" s="2198"/>
      <c r="JQS964" s="2198"/>
      <c r="JQT964" s="2198"/>
      <c r="JQU964" s="2198"/>
      <c r="JQV964" s="2198"/>
      <c r="JQW964" s="2198"/>
      <c r="JQX964" s="2198"/>
      <c r="JQY964" s="2198"/>
      <c r="JQZ964" s="2198"/>
      <c r="JRA964" s="2198"/>
      <c r="JRB964" s="2198"/>
      <c r="JRC964" s="2198"/>
      <c r="JRD964" s="2198"/>
      <c r="JRE964" s="2198"/>
      <c r="JRF964" s="2198"/>
      <c r="JRG964" s="2198"/>
      <c r="JRH964" s="2198"/>
      <c r="JRI964" s="2198"/>
      <c r="JRJ964" s="2198"/>
      <c r="JRK964" s="2198"/>
      <c r="JRL964" s="2198"/>
      <c r="JRM964" s="2198"/>
      <c r="JRN964" s="2198"/>
      <c r="JRO964" s="2198"/>
      <c r="JRP964" s="2198"/>
      <c r="JRQ964" s="2198"/>
      <c r="JRR964" s="2198"/>
      <c r="JRS964" s="2198"/>
      <c r="JRT964" s="2198"/>
      <c r="JRU964" s="2198"/>
      <c r="JRV964" s="2198"/>
      <c r="JRW964" s="2198"/>
      <c r="JRX964" s="2198"/>
      <c r="JRY964" s="2198"/>
      <c r="JRZ964" s="2198"/>
      <c r="JSA964" s="2198"/>
      <c r="JSB964" s="2198"/>
      <c r="JSC964" s="2198"/>
      <c r="JSD964" s="2198"/>
      <c r="JSE964" s="2198"/>
      <c r="JSF964" s="2198"/>
      <c r="JSG964" s="2198"/>
      <c r="JSH964" s="2198"/>
      <c r="JSI964" s="2198"/>
      <c r="JSJ964" s="2198"/>
      <c r="JSK964" s="2198"/>
      <c r="JSL964" s="2198"/>
      <c r="JSM964" s="2198"/>
      <c r="JSN964" s="2198"/>
      <c r="JSO964" s="2198"/>
      <c r="JSP964" s="2198"/>
      <c r="JSQ964" s="2198"/>
      <c r="JSR964" s="2198"/>
      <c r="JSS964" s="2198"/>
      <c r="JST964" s="2198"/>
      <c r="JSU964" s="2198"/>
      <c r="JSV964" s="2198"/>
      <c r="JSW964" s="2198"/>
      <c r="JSX964" s="2198"/>
      <c r="JSY964" s="2198"/>
      <c r="JSZ964" s="2198"/>
      <c r="JTA964" s="2198"/>
      <c r="JTB964" s="2198"/>
      <c r="JTC964" s="2198"/>
      <c r="JTD964" s="2198"/>
      <c r="JTE964" s="2198"/>
      <c r="JTF964" s="2198"/>
      <c r="JTG964" s="2198"/>
      <c r="JTH964" s="2198"/>
      <c r="JTI964" s="2198"/>
      <c r="JTJ964" s="2198"/>
      <c r="JTK964" s="2198"/>
      <c r="JTL964" s="2198"/>
      <c r="JTM964" s="2198"/>
      <c r="JTN964" s="2198"/>
      <c r="JTO964" s="2198"/>
      <c r="JTP964" s="2198"/>
      <c r="JTQ964" s="2198"/>
      <c r="JTR964" s="2198"/>
      <c r="JTS964" s="2198"/>
      <c r="JTT964" s="2198"/>
      <c r="JTU964" s="2198"/>
      <c r="JTV964" s="2198"/>
      <c r="JTW964" s="2198"/>
      <c r="JTX964" s="2198"/>
      <c r="JTY964" s="2198"/>
      <c r="JTZ964" s="2198"/>
      <c r="JUA964" s="2198"/>
      <c r="JUB964" s="2198"/>
      <c r="JUC964" s="2198"/>
      <c r="JUD964" s="2198"/>
      <c r="JUE964" s="2198"/>
      <c r="JUF964" s="2198"/>
      <c r="JUG964" s="2198"/>
      <c r="JUH964" s="2198"/>
      <c r="JUI964" s="2198"/>
      <c r="JUJ964" s="2198"/>
      <c r="JUK964" s="2198"/>
      <c r="JUL964" s="2198"/>
      <c r="JUM964" s="2198"/>
      <c r="JUN964" s="2198"/>
      <c r="JUO964" s="2198"/>
      <c r="JUP964" s="2198"/>
      <c r="JUQ964" s="2198"/>
      <c r="JUR964" s="2198"/>
      <c r="JUS964" s="2198"/>
      <c r="JUT964" s="2198"/>
      <c r="JUU964" s="2198"/>
      <c r="JUV964" s="2198"/>
      <c r="JUW964" s="2198"/>
      <c r="JUX964" s="2198"/>
      <c r="JUY964" s="2198"/>
      <c r="JUZ964" s="2198"/>
      <c r="JVA964" s="2198"/>
      <c r="JVB964" s="2198"/>
      <c r="JVC964" s="2198"/>
      <c r="JVD964" s="2198"/>
      <c r="JVE964" s="2198"/>
      <c r="JVF964" s="2198"/>
      <c r="JVG964" s="2198"/>
      <c r="JVH964" s="2198"/>
      <c r="JVI964" s="2198"/>
      <c r="JVJ964" s="2198"/>
      <c r="JVK964" s="2198"/>
      <c r="JVL964" s="2198"/>
      <c r="JVM964" s="2198"/>
      <c r="JVN964" s="2198"/>
      <c r="JVO964" s="2198"/>
      <c r="JVP964" s="2198"/>
      <c r="JVQ964" s="2198"/>
      <c r="JVR964" s="2198"/>
      <c r="JVS964" s="2198"/>
      <c r="JVT964" s="2198"/>
      <c r="JVU964" s="2198"/>
      <c r="JVV964" s="2198"/>
      <c r="JVW964" s="2198"/>
      <c r="JVX964" s="2198"/>
      <c r="JVY964" s="2198"/>
      <c r="JVZ964" s="2198"/>
      <c r="JWA964" s="2198"/>
      <c r="JWB964" s="2198"/>
      <c r="JWC964" s="2198"/>
      <c r="JWD964" s="2198"/>
      <c r="JWE964" s="2198"/>
      <c r="JWF964" s="2198"/>
      <c r="JWG964" s="2198"/>
      <c r="JWH964" s="2198"/>
      <c r="JWI964" s="2198"/>
      <c r="JWJ964" s="2198"/>
      <c r="JWK964" s="2198"/>
      <c r="JWL964" s="2198"/>
      <c r="JWM964" s="2198"/>
      <c r="JWN964" s="2198"/>
      <c r="JWO964" s="2198"/>
      <c r="JWP964" s="2198"/>
      <c r="JWQ964" s="2198"/>
      <c r="JWR964" s="2198"/>
      <c r="JWS964" s="2198"/>
      <c r="JWT964" s="2198"/>
      <c r="JWU964" s="2198"/>
      <c r="JWV964" s="2198"/>
      <c r="JWW964" s="2198"/>
      <c r="JWX964" s="2198"/>
      <c r="JWY964" s="2198"/>
      <c r="JWZ964" s="2198"/>
      <c r="JXA964" s="2198"/>
      <c r="JXB964" s="2198"/>
      <c r="JXC964" s="2198"/>
      <c r="JXD964" s="2198"/>
      <c r="JXE964" s="2198"/>
      <c r="JXF964" s="2198"/>
      <c r="JXG964" s="2198"/>
      <c r="JXH964" s="2198"/>
      <c r="JXI964" s="2198"/>
      <c r="JXJ964" s="2198"/>
      <c r="JXK964" s="2198"/>
      <c r="JXL964" s="2198"/>
      <c r="JXM964" s="2198"/>
      <c r="JXN964" s="2198"/>
      <c r="JXO964" s="2198"/>
      <c r="JXP964" s="2198"/>
      <c r="JXQ964" s="2198"/>
      <c r="JXR964" s="2198"/>
      <c r="JXS964" s="2198"/>
      <c r="JXT964" s="2198"/>
      <c r="JXU964" s="2198"/>
      <c r="JXV964" s="2198"/>
      <c r="JXW964" s="2198"/>
      <c r="JXX964" s="2198"/>
      <c r="JXY964" s="2198"/>
      <c r="JXZ964" s="2198"/>
      <c r="JYA964" s="2198"/>
      <c r="JYB964" s="2198"/>
      <c r="JYC964" s="2198"/>
      <c r="JYD964" s="2198"/>
      <c r="JYE964" s="2198"/>
      <c r="JYF964" s="2198"/>
      <c r="JYG964" s="2198"/>
      <c r="JYH964" s="2198"/>
      <c r="JYI964" s="2198"/>
      <c r="JYJ964" s="2198"/>
      <c r="JYK964" s="2198"/>
      <c r="JYL964" s="2198"/>
      <c r="JYM964" s="2198"/>
      <c r="JYN964" s="2198"/>
      <c r="JYO964" s="2198"/>
      <c r="JYP964" s="2198"/>
      <c r="JYQ964" s="2198"/>
      <c r="JYU964" s="2198"/>
      <c r="JYV964" s="2198"/>
      <c r="JYW964" s="2198"/>
      <c r="JYX964" s="2198"/>
      <c r="JYY964" s="2198"/>
      <c r="JYZ964" s="2198"/>
      <c r="JZA964" s="2198"/>
      <c r="JZB964" s="2198"/>
      <c r="JZC964" s="2198"/>
      <c r="JZD964" s="2198"/>
      <c r="JZE964" s="2198"/>
      <c r="JZF964" s="2198"/>
      <c r="JZG964" s="2198"/>
      <c r="JZH964" s="2198"/>
      <c r="JZI964" s="2198"/>
      <c r="JZJ964" s="2198"/>
      <c r="JZK964" s="2198"/>
      <c r="JZL964" s="2198"/>
      <c r="JZM964" s="2198"/>
      <c r="JZN964" s="2198"/>
      <c r="JZO964" s="2198"/>
      <c r="JZP964" s="2198"/>
      <c r="JZQ964" s="2198"/>
      <c r="JZR964" s="2198"/>
      <c r="JZS964" s="2198"/>
      <c r="JZT964" s="2198"/>
      <c r="JZU964" s="2198"/>
      <c r="JZV964" s="2198"/>
      <c r="JZW964" s="2198"/>
      <c r="JZX964" s="2198"/>
      <c r="JZY964" s="2198"/>
      <c r="JZZ964" s="2198"/>
      <c r="KAA964" s="2198"/>
      <c r="KAB964" s="2198"/>
      <c r="KAC964" s="2198"/>
      <c r="KAD964" s="2198"/>
      <c r="KAE964" s="2198"/>
      <c r="KAF964" s="2198"/>
      <c r="KAG964" s="2198"/>
      <c r="KAH964" s="2198"/>
      <c r="KAI964" s="2198"/>
      <c r="KAJ964" s="2198"/>
      <c r="KAK964" s="2198"/>
      <c r="KAL964" s="2198"/>
      <c r="KAM964" s="2198"/>
      <c r="KAN964" s="2198"/>
      <c r="KAO964" s="2198"/>
      <c r="KAP964" s="2198"/>
      <c r="KAQ964" s="2198"/>
      <c r="KAR964" s="2198"/>
      <c r="KAS964" s="2198"/>
      <c r="KAT964" s="2198"/>
      <c r="KAU964" s="2198"/>
      <c r="KAV964" s="2198"/>
      <c r="KAW964" s="2198"/>
      <c r="KAX964" s="2198"/>
      <c r="KAY964" s="2198"/>
      <c r="KAZ964" s="2198"/>
      <c r="KBA964" s="2198"/>
      <c r="KBB964" s="2198"/>
      <c r="KBC964" s="2198"/>
      <c r="KBD964" s="2198"/>
      <c r="KBE964" s="2198"/>
      <c r="KBF964" s="2198"/>
      <c r="KBG964" s="2198"/>
      <c r="KBH964" s="2198"/>
      <c r="KBI964" s="2198"/>
      <c r="KBJ964" s="2198"/>
      <c r="KBK964" s="2198"/>
      <c r="KBL964" s="2198"/>
      <c r="KBM964" s="2198"/>
      <c r="KBN964" s="2198"/>
      <c r="KBO964" s="2198"/>
      <c r="KBP964" s="2198"/>
      <c r="KBQ964" s="2198"/>
      <c r="KBR964" s="2198"/>
      <c r="KBS964" s="2198"/>
      <c r="KBT964" s="2198"/>
      <c r="KBU964" s="2198"/>
      <c r="KBV964" s="2198"/>
      <c r="KBW964" s="2198"/>
      <c r="KBX964" s="2198"/>
      <c r="KBY964" s="2198"/>
      <c r="KBZ964" s="2198"/>
      <c r="KCA964" s="2198"/>
      <c r="KCB964" s="2198"/>
      <c r="KCC964" s="2198"/>
      <c r="KCD964" s="2198"/>
      <c r="KCE964" s="2198"/>
      <c r="KCF964" s="2198"/>
      <c r="KCG964" s="2198"/>
      <c r="KCH964" s="2198"/>
      <c r="KCI964" s="2198"/>
      <c r="KCJ964" s="2198"/>
      <c r="KCK964" s="2198"/>
      <c r="KCL964" s="2198"/>
      <c r="KCM964" s="2198"/>
      <c r="KCN964" s="2198"/>
      <c r="KCO964" s="2198"/>
      <c r="KCP964" s="2198"/>
      <c r="KCQ964" s="2198"/>
      <c r="KCR964" s="2198"/>
      <c r="KCS964" s="2198"/>
      <c r="KCT964" s="2198"/>
      <c r="KCU964" s="2198"/>
      <c r="KCV964" s="2198"/>
      <c r="KCW964" s="2198"/>
      <c r="KCX964" s="2198"/>
      <c r="KCY964" s="2198"/>
      <c r="KCZ964" s="2198"/>
      <c r="KDA964" s="2198"/>
      <c r="KDB964" s="2198"/>
      <c r="KDC964" s="2198"/>
      <c r="KDD964" s="2198"/>
      <c r="KDE964" s="2198"/>
      <c r="KDF964" s="2198"/>
      <c r="KDG964" s="2198"/>
      <c r="KDH964" s="2198"/>
      <c r="KDI964" s="2198"/>
      <c r="KDJ964" s="2198"/>
      <c r="KDK964" s="2198"/>
      <c r="KDL964" s="2198"/>
      <c r="KDM964" s="2198"/>
      <c r="KDN964" s="2198"/>
      <c r="KDO964" s="2198"/>
      <c r="KDP964" s="2198"/>
      <c r="KDQ964" s="2198"/>
      <c r="KDR964" s="2198"/>
      <c r="KDS964" s="2198"/>
      <c r="KDT964" s="2198"/>
      <c r="KDU964" s="2198"/>
      <c r="KDV964" s="2198"/>
      <c r="KDW964" s="2198"/>
      <c r="KDX964" s="2198"/>
      <c r="KDY964" s="2198"/>
      <c r="KDZ964" s="2198"/>
      <c r="KEA964" s="2198"/>
      <c r="KEB964" s="2198"/>
      <c r="KEC964" s="2198"/>
      <c r="KED964" s="2198"/>
      <c r="KEE964" s="2198"/>
      <c r="KEF964" s="2198"/>
      <c r="KEG964" s="2198"/>
      <c r="KEH964" s="2198"/>
      <c r="KEI964" s="2198"/>
      <c r="KEJ964" s="2198"/>
      <c r="KEK964" s="2198"/>
      <c r="KEL964" s="2198"/>
      <c r="KEM964" s="2198"/>
      <c r="KEN964" s="2198"/>
      <c r="KEO964" s="2198"/>
      <c r="KEP964" s="2198"/>
      <c r="KEQ964" s="2198"/>
      <c r="KER964" s="2198"/>
      <c r="KES964" s="2198"/>
      <c r="KET964" s="2198"/>
      <c r="KEU964" s="2198"/>
      <c r="KEV964" s="2198"/>
      <c r="KEW964" s="2198"/>
      <c r="KEX964" s="2198"/>
      <c r="KEY964" s="2198"/>
      <c r="KEZ964" s="2198"/>
      <c r="KFA964" s="2198"/>
      <c r="KFB964" s="2198"/>
      <c r="KFC964" s="2198"/>
      <c r="KFD964" s="2198"/>
      <c r="KFE964" s="2198"/>
      <c r="KFF964" s="2198"/>
      <c r="KFG964" s="2198"/>
      <c r="KFH964" s="2198"/>
      <c r="KFI964" s="2198"/>
      <c r="KFJ964" s="2198"/>
      <c r="KFK964" s="2198"/>
      <c r="KFL964" s="2198"/>
      <c r="KFM964" s="2198"/>
      <c r="KFN964" s="2198"/>
      <c r="KFO964" s="2198"/>
      <c r="KFP964" s="2198"/>
      <c r="KFQ964" s="2198"/>
      <c r="KFR964" s="2198"/>
      <c r="KFS964" s="2198"/>
      <c r="KFT964" s="2198"/>
      <c r="KFU964" s="2198"/>
      <c r="KFV964" s="2198"/>
      <c r="KFW964" s="2198"/>
      <c r="KFX964" s="2198"/>
      <c r="KFY964" s="2198"/>
      <c r="KFZ964" s="2198"/>
      <c r="KGA964" s="2198"/>
      <c r="KGB964" s="2198"/>
      <c r="KGC964" s="2198"/>
      <c r="KGD964" s="2198"/>
      <c r="KGE964" s="2198"/>
      <c r="KGF964" s="2198"/>
      <c r="KGG964" s="2198"/>
      <c r="KGH964" s="2198"/>
      <c r="KGI964" s="2198"/>
      <c r="KGJ964" s="2198"/>
      <c r="KGK964" s="2198"/>
      <c r="KGL964" s="2198"/>
      <c r="KGM964" s="2198"/>
      <c r="KGN964" s="2198"/>
      <c r="KGO964" s="2198"/>
      <c r="KGP964" s="2198"/>
      <c r="KGQ964" s="2198"/>
      <c r="KGR964" s="2198"/>
      <c r="KGS964" s="2198"/>
      <c r="KGT964" s="2198"/>
      <c r="KGU964" s="2198"/>
      <c r="KGV964" s="2198"/>
      <c r="KGW964" s="2198"/>
      <c r="KGX964" s="2198"/>
      <c r="KGY964" s="2198"/>
      <c r="KGZ964" s="2198"/>
      <c r="KHA964" s="2198"/>
      <c r="KHB964" s="2198"/>
      <c r="KHC964" s="2198"/>
      <c r="KHD964" s="2198"/>
      <c r="KHE964" s="2198"/>
      <c r="KHF964" s="2198"/>
      <c r="KHG964" s="2198"/>
      <c r="KHH964" s="2198"/>
      <c r="KHI964" s="2198"/>
      <c r="KHJ964" s="2198"/>
      <c r="KHK964" s="2198"/>
      <c r="KHL964" s="2198"/>
      <c r="KHM964" s="2198"/>
      <c r="KHN964" s="2198"/>
      <c r="KHO964" s="2198"/>
      <c r="KHP964" s="2198"/>
      <c r="KHQ964" s="2198"/>
      <c r="KHR964" s="2198"/>
      <c r="KHS964" s="2198"/>
      <c r="KHT964" s="2198"/>
      <c r="KHU964" s="2198"/>
      <c r="KHV964" s="2198"/>
      <c r="KHW964" s="2198"/>
      <c r="KHX964" s="2198"/>
      <c r="KHY964" s="2198"/>
      <c r="KHZ964" s="2198"/>
      <c r="KIA964" s="2198"/>
      <c r="KIB964" s="2198"/>
      <c r="KIC964" s="2198"/>
      <c r="KID964" s="2198"/>
      <c r="KIE964" s="2198"/>
      <c r="KIF964" s="2198"/>
      <c r="KIG964" s="2198"/>
      <c r="KIH964" s="2198"/>
      <c r="KII964" s="2198"/>
      <c r="KIJ964" s="2198"/>
      <c r="KIK964" s="2198"/>
      <c r="KIL964" s="2198"/>
      <c r="KIM964" s="2198"/>
      <c r="KIQ964" s="2198"/>
      <c r="KIR964" s="2198"/>
      <c r="KIS964" s="2198"/>
      <c r="KIT964" s="2198"/>
      <c r="KIU964" s="2198"/>
      <c r="KIV964" s="2198"/>
      <c r="KIW964" s="2198"/>
      <c r="KIX964" s="2198"/>
      <c r="KIY964" s="2198"/>
      <c r="KIZ964" s="2198"/>
      <c r="KJA964" s="2198"/>
      <c r="KJB964" s="2198"/>
      <c r="KJC964" s="2198"/>
      <c r="KJD964" s="2198"/>
      <c r="KJE964" s="2198"/>
      <c r="KJF964" s="2198"/>
      <c r="KJG964" s="2198"/>
      <c r="KJH964" s="2198"/>
      <c r="KJI964" s="2198"/>
      <c r="KJJ964" s="2198"/>
      <c r="KJK964" s="2198"/>
      <c r="KJL964" s="2198"/>
      <c r="KJM964" s="2198"/>
      <c r="KJN964" s="2198"/>
      <c r="KJO964" s="2198"/>
      <c r="KJP964" s="2198"/>
      <c r="KJQ964" s="2198"/>
      <c r="KJR964" s="2198"/>
      <c r="KJS964" s="2198"/>
      <c r="KJT964" s="2198"/>
      <c r="KJU964" s="2198"/>
      <c r="KJV964" s="2198"/>
      <c r="KJW964" s="2198"/>
      <c r="KJX964" s="2198"/>
      <c r="KJY964" s="2198"/>
      <c r="KJZ964" s="2198"/>
      <c r="KKA964" s="2198"/>
      <c r="KKB964" s="2198"/>
      <c r="KKC964" s="2198"/>
      <c r="KKD964" s="2198"/>
      <c r="KKE964" s="2198"/>
      <c r="KKF964" s="2198"/>
      <c r="KKG964" s="2198"/>
      <c r="KKH964" s="2198"/>
      <c r="KKI964" s="2198"/>
      <c r="KKJ964" s="2198"/>
      <c r="KKK964" s="2198"/>
      <c r="KKL964" s="2198"/>
      <c r="KKM964" s="2198"/>
      <c r="KKN964" s="2198"/>
      <c r="KKO964" s="2198"/>
      <c r="KKP964" s="2198"/>
      <c r="KKQ964" s="2198"/>
      <c r="KKR964" s="2198"/>
      <c r="KKS964" s="2198"/>
      <c r="KKT964" s="2198"/>
      <c r="KKU964" s="2198"/>
      <c r="KKV964" s="2198"/>
      <c r="KKW964" s="2198"/>
      <c r="KKX964" s="2198"/>
      <c r="KKY964" s="2198"/>
      <c r="KKZ964" s="2198"/>
      <c r="KLA964" s="2198"/>
      <c r="KLB964" s="2198"/>
      <c r="KLC964" s="2198"/>
      <c r="KLD964" s="2198"/>
      <c r="KLE964" s="2198"/>
      <c r="KLF964" s="2198"/>
      <c r="KLG964" s="2198"/>
      <c r="KLH964" s="2198"/>
      <c r="KLI964" s="2198"/>
      <c r="KLJ964" s="2198"/>
      <c r="KLK964" s="2198"/>
      <c r="KLL964" s="2198"/>
      <c r="KLM964" s="2198"/>
      <c r="KLN964" s="2198"/>
      <c r="KLO964" s="2198"/>
      <c r="KLP964" s="2198"/>
      <c r="KLQ964" s="2198"/>
      <c r="KLR964" s="2198"/>
      <c r="KLS964" s="2198"/>
      <c r="KLT964" s="2198"/>
      <c r="KLU964" s="2198"/>
      <c r="KLV964" s="2198"/>
      <c r="KLW964" s="2198"/>
      <c r="KLX964" s="2198"/>
      <c r="KLY964" s="2198"/>
      <c r="KLZ964" s="2198"/>
      <c r="KMA964" s="2198"/>
      <c r="KMB964" s="2198"/>
      <c r="KMC964" s="2198"/>
      <c r="KMD964" s="2198"/>
      <c r="KME964" s="2198"/>
      <c r="KMF964" s="2198"/>
      <c r="KMG964" s="2198"/>
      <c r="KMH964" s="2198"/>
      <c r="KMI964" s="2198"/>
      <c r="KMJ964" s="2198"/>
      <c r="KMK964" s="2198"/>
      <c r="KML964" s="2198"/>
      <c r="KMM964" s="2198"/>
      <c r="KMN964" s="2198"/>
      <c r="KMO964" s="2198"/>
      <c r="KMP964" s="2198"/>
      <c r="KMQ964" s="2198"/>
      <c r="KMR964" s="2198"/>
      <c r="KMS964" s="2198"/>
      <c r="KMT964" s="2198"/>
      <c r="KMU964" s="2198"/>
      <c r="KMV964" s="2198"/>
      <c r="KMW964" s="2198"/>
      <c r="KMX964" s="2198"/>
      <c r="KMY964" s="2198"/>
      <c r="KMZ964" s="2198"/>
      <c r="KNA964" s="2198"/>
      <c r="KNB964" s="2198"/>
      <c r="KNC964" s="2198"/>
      <c r="KND964" s="2198"/>
      <c r="KNE964" s="2198"/>
      <c r="KNF964" s="2198"/>
      <c r="KNG964" s="2198"/>
      <c r="KNH964" s="2198"/>
      <c r="KNI964" s="2198"/>
      <c r="KNJ964" s="2198"/>
      <c r="KNK964" s="2198"/>
      <c r="KNL964" s="2198"/>
      <c r="KNM964" s="2198"/>
      <c r="KNN964" s="2198"/>
      <c r="KNO964" s="2198"/>
      <c r="KNP964" s="2198"/>
      <c r="KNQ964" s="2198"/>
      <c r="KNR964" s="2198"/>
      <c r="KNS964" s="2198"/>
      <c r="KNT964" s="2198"/>
      <c r="KNU964" s="2198"/>
      <c r="KNV964" s="2198"/>
      <c r="KNW964" s="2198"/>
      <c r="KNX964" s="2198"/>
      <c r="KNY964" s="2198"/>
      <c r="KNZ964" s="2198"/>
      <c r="KOA964" s="2198"/>
      <c r="KOB964" s="2198"/>
      <c r="KOC964" s="2198"/>
      <c r="KOD964" s="2198"/>
      <c r="KOE964" s="2198"/>
      <c r="KOF964" s="2198"/>
      <c r="KOG964" s="2198"/>
      <c r="KOH964" s="2198"/>
      <c r="KOI964" s="2198"/>
      <c r="KOJ964" s="2198"/>
      <c r="KOK964" s="2198"/>
      <c r="KOL964" s="2198"/>
      <c r="KOM964" s="2198"/>
      <c r="KON964" s="2198"/>
      <c r="KOO964" s="2198"/>
      <c r="KOP964" s="2198"/>
      <c r="KOQ964" s="2198"/>
      <c r="KOR964" s="2198"/>
      <c r="KOS964" s="2198"/>
      <c r="KOT964" s="2198"/>
      <c r="KOU964" s="2198"/>
      <c r="KOV964" s="2198"/>
      <c r="KOW964" s="2198"/>
      <c r="KOX964" s="2198"/>
      <c r="KOY964" s="2198"/>
      <c r="KOZ964" s="2198"/>
      <c r="KPA964" s="2198"/>
      <c r="KPB964" s="2198"/>
      <c r="KPC964" s="2198"/>
      <c r="KPD964" s="2198"/>
      <c r="KPE964" s="2198"/>
      <c r="KPF964" s="2198"/>
      <c r="KPG964" s="2198"/>
      <c r="KPH964" s="2198"/>
      <c r="KPI964" s="2198"/>
      <c r="KPJ964" s="2198"/>
      <c r="KPK964" s="2198"/>
      <c r="KPL964" s="2198"/>
      <c r="KPM964" s="2198"/>
      <c r="KPN964" s="2198"/>
      <c r="KPO964" s="2198"/>
      <c r="KPP964" s="2198"/>
      <c r="KPQ964" s="2198"/>
      <c r="KPR964" s="2198"/>
      <c r="KPS964" s="2198"/>
      <c r="KPT964" s="2198"/>
      <c r="KPU964" s="2198"/>
      <c r="KPV964" s="2198"/>
      <c r="KPW964" s="2198"/>
      <c r="KPX964" s="2198"/>
      <c r="KPY964" s="2198"/>
      <c r="KPZ964" s="2198"/>
      <c r="KQA964" s="2198"/>
      <c r="KQB964" s="2198"/>
      <c r="KQC964" s="2198"/>
      <c r="KQD964" s="2198"/>
      <c r="KQE964" s="2198"/>
      <c r="KQF964" s="2198"/>
      <c r="KQG964" s="2198"/>
      <c r="KQH964" s="2198"/>
      <c r="KQI964" s="2198"/>
      <c r="KQJ964" s="2198"/>
      <c r="KQK964" s="2198"/>
      <c r="KQL964" s="2198"/>
      <c r="KQM964" s="2198"/>
      <c r="KQN964" s="2198"/>
      <c r="KQO964" s="2198"/>
      <c r="KQP964" s="2198"/>
      <c r="KQQ964" s="2198"/>
      <c r="KQR964" s="2198"/>
      <c r="KQS964" s="2198"/>
      <c r="KQT964" s="2198"/>
      <c r="KQU964" s="2198"/>
      <c r="KQV964" s="2198"/>
      <c r="KQW964" s="2198"/>
      <c r="KQX964" s="2198"/>
      <c r="KQY964" s="2198"/>
      <c r="KQZ964" s="2198"/>
      <c r="KRA964" s="2198"/>
      <c r="KRB964" s="2198"/>
      <c r="KRC964" s="2198"/>
      <c r="KRD964" s="2198"/>
      <c r="KRE964" s="2198"/>
      <c r="KRF964" s="2198"/>
      <c r="KRG964" s="2198"/>
      <c r="KRH964" s="2198"/>
      <c r="KRI964" s="2198"/>
      <c r="KRJ964" s="2198"/>
      <c r="KRK964" s="2198"/>
      <c r="KRL964" s="2198"/>
      <c r="KRM964" s="2198"/>
      <c r="KRN964" s="2198"/>
      <c r="KRO964" s="2198"/>
      <c r="KRP964" s="2198"/>
      <c r="KRQ964" s="2198"/>
      <c r="KRR964" s="2198"/>
      <c r="KRS964" s="2198"/>
      <c r="KRT964" s="2198"/>
      <c r="KRU964" s="2198"/>
      <c r="KRV964" s="2198"/>
      <c r="KRW964" s="2198"/>
      <c r="KRX964" s="2198"/>
      <c r="KRY964" s="2198"/>
      <c r="KRZ964" s="2198"/>
      <c r="KSA964" s="2198"/>
      <c r="KSB964" s="2198"/>
      <c r="KSC964" s="2198"/>
      <c r="KSD964" s="2198"/>
      <c r="KSE964" s="2198"/>
      <c r="KSF964" s="2198"/>
      <c r="KSG964" s="2198"/>
      <c r="KSH964" s="2198"/>
      <c r="KSI964" s="2198"/>
      <c r="KSM964" s="2198"/>
      <c r="KSN964" s="2198"/>
      <c r="KSO964" s="2198"/>
      <c r="KSP964" s="2198"/>
      <c r="KSQ964" s="2198"/>
      <c r="KSR964" s="2198"/>
      <c r="KSS964" s="2198"/>
      <c r="KST964" s="2198"/>
      <c r="KSU964" s="2198"/>
      <c r="KSV964" s="2198"/>
      <c r="KSW964" s="2198"/>
      <c r="KSX964" s="2198"/>
      <c r="KSY964" s="2198"/>
      <c r="KSZ964" s="2198"/>
      <c r="KTA964" s="2198"/>
      <c r="KTB964" s="2198"/>
      <c r="KTC964" s="2198"/>
      <c r="KTD964" s="2198"/>
      <c r="KTE964" s="2198"/>
      <c r="KTF964" s="2198"/>
      <c r="KTG964" s="2198"/>
      <c r="KTH964" s="2198"/>
      <c r="KTI964" s="2198"/>
      <c r="KTJ964" s="2198"/>
      <c r="KTK964" s="2198"/>
      <c r="KTL964" s="2198"/>
      <c r="KTM964" s="2198"/>
      <c r="KTN964" s="2198"/>
      <c r="KTO964" s="2198"/>
      <c r="KTP964" s="2198"/>
      <c r="KTQ964" s="2198"/>
      <c r="KTR964" s="2198"/>
      <c r="KTS964" s="2198"/>
      <c r="KTT964" s="2198"/>
      <c r="KTU964" s="2198"/>
      <c r="KTV964" s="2198"/>
      <c r="KTW964" s="2198"/>
      <c r="KTX964" s="2198"/>
      <c r="KTY964" s="2198"/>
      <c r="KTZ964" s="2198"/>
      <c r="KUA964" s="2198"/>
      <c r="KUB964" s="2198"/>
      <c r="KUC964" s="2198"/>
      <c r="KUD964" s="2198"/>
      <c r="KUE964" s="2198"/>
      <c r="KUF964" s="2198"/>
      <c r="KUG964" s="2198"/>
      <c r="KUH964" s="2198"/>
      <c r="KUI964" s="2198"/>
      <c r="KUJ964" s="2198"/>
      <c r="KUK964" s="2198"/>
      <c r="KUL964" s="2198"/>
      <c r="KUM964" s="2198"/>
      <c r="KUN964" s="2198"/>
      <c r="KUO964" s="2198"/>
      <c r="KUP964" s="2198"/>
      <c r="KUQ964" s="2198"/>
      <c r="KUR964" s="2198"/>
      <c r="KUS964" s="2198"/>
      <c r="KUT964" s="2198"/>
      <c r="KUU964" s="2198"/>
      <c r="KUV964" s="2198"/>
      <c r="KUW964" s="2198"/>
      <c r="KUX964" s="2198"/>
      <c r="KUY964" s="2198"/>
      <c r="KUZ964" s="2198"/>
      <c r="KVA964" s="2198"/>
      <c r="KVB964" s="2198"/>
      <c r="KVC964" s="2198"/>
      <c r="KVD964" s="2198"/>
      <c r="KVE964" s="2198"/>
      <c r="KVF964" s="2198"/>
      <c r="KVG964" s="2198"/>
      <c r="KVH964" s="2198"/>
      <c r="KVI964" s="2198"/>
      <c r="KVJ964" s="2198"/>
      <c r="KVK964" s="2198"/>
      <c r="KVL964" s="2198"/>
      <c r="KVM964" s="2198"/>
      <c r="KVN964" s="2198"/>
      <c r="KVO964" s="2198"/>
      <c r="KVP964" s="2198"/>
      <c r="KVQ964" s="2198"/>
      <c r="KVR964" s="2198"/>
      <c r="KVS964" s="2198"/>
      <c r="KVT964" s="2198"/>
      <c r="KVU964" s="2198"/>
      <c r="KVV964" s="2198"/>
      <c r="KVW964" s="2198"/>
      <c r="KVX964" s="2198"/>
      <c r="KVY964" s="2198"/>
      <c r="KVZ964" s="2198"/>
      <c r="KWA964" s="2198"/>
      <c r="KWB964" s="2198"/>
      <c r="KWC964" s="2198"/>
      <c r="KWD964" s="2198"/>
      <c r="KWE964" s="2198"/>
      <c r="KWF964" s="2198"/>
      <c r="KWG964" s="2198"/>
      <c r="KWH964" s="2198"/>
      <c r="KWI964" s="2198"/>
      <c r="KWJ964" s="2198"/>
      <c r="KWK964" s="2198"/>
      <c r="KWL964" s="2198"/>
      <c r="KWM964" s="2198"/>
      <c r="KWN964" s="2198"/>
      <c r="KWO964" s="2198"/>
      <c r="KWP964" s="2198"/>
      <c r="KWQ964" s="2198"/>
      <c r="KWR964" s="2198"/>
      <c r="KWS964" s="2198"/>
      <c r="KWT964" s="2198"/>
      <c r="KWU964" s="2198"/>
      <c r="KWV964" s="2198"/>
      <c r="KWW964" s="2198"/>
      <c r="KWX964" s="2198"/>
      <c r="KWY964" s="2198"/>
      <c r="KWZ964" s="2198"/>
      <c r="KXA964" s="2198"/>
      <c r="KXB964" s="2198"/>
      <c r="KXC964" s="2198"/>
      <c r="KXD964" s="2198"/>
      <c r="KXE964" s="2198"/>
      <c r="KXF964" s="2198"/>
      <c r="KXG964" s="2198"/>
      <c r="KXH964" s="2198"/>
      <c r="KXI964" s="2198"/>
      <c r="KXJ964" s="2198"/>
      <c r="KXK964" s="2198"/>
      <c r="KXL964" s="2198"/>
      <c r="KXM964" s="2198"/>
      <c r="KXN964" s="2198"/>
      <c r="KXO964" s="2198"/>
      <c r="KXP964" s="2198"/>
      <c r="KXQ964" s="2198"/>
      <c r="KXR964" s="2198"/>
      <c r="KXS964" s="2198"/>
      <c r="KXT964" s="2198"/>
      <c r="KXU964" s="2198"/>
      <c r="KXV964" s="2198"/>
      <c r="KXW964" s="2198"/>
      <c r="KXX964" s="2198"/>
      <c r="KXY964" s="2198"/>
      <c r="KXZ964" s="2198"/>
      <c r="KYA964" s="2198"/>
      <c r="KYB964" s="2198"/>
      <c r="KYC964" s="2198"/>
      <c r="KYD964" s="2198"/>
      <c r="KYE964" s="2198"/>
      <c r="KYF964" s="2198"/>
      <c r="KYG964" s="2198"/>
      <c r="KYH964" s="2198"/>
      <c r="KYI964" s="2198"/>
      <c r="KYJ964" s="2198"/>
      <c r="KYK964" s="2198"/>
      <c r="KYL964" s="2198"/>
      <c r="KYM964" s="2198"/>
      <c r="KYN964" s="2198"/>
      <c r="KYO964" s="2198"/>
      <c r="KYP964" s="2198"/>
      <c r="KYQ964" s="2198"/>
      <c r="KYR964" s="2198"/>
      <c r="KYS964" s="2198"/>
      <c r="KYT964" s="2198"/>
      <c r="KYU964" s="2198"/>
      <c r="KYV964" s="2198"/>
      <c r="KYW964" s="2198"/>
      <c r="KYX964" s="2198"/>
      <c r="KYY964" s="2198"/>
      <c r="KYZ964" s="2198"/>
      <c r="KZA964" s="2198"/>
      <c r="KZB964" s="2198"/>
      <c r="KZC964" s="2198"/>
      <c r="KZD964" s="2198"/>
      <c r="KZE964" s="2198"/>
      <c r="KZF964" s="2198"/>
      <c r="KZG964" s="2198"/>
      <c r="KZH964" s="2198"/>
      <c r="KZI964" s="2198"/>
      <c r="KZJ964" s="2198"/>
      <c r="KZK964" s="2198"/>
      <c r="KZL964" s="2198"/>
      <c r="KZM964" s="2198"/>
      <c r="KZN964" s="2198"/>
      <c r="KZO964" s="2198"/>
      <c r="KZP964" s="2198"/>
      <c r="KZQ964" s="2198"/>
      <c r="KZR964" s="2198"/>
      <c r="KZS964" s="2198"/>
      <c r="KZT964" s="2198"/>
      <c r="KZU964" s="2198"/>
      <c r="KZV964" s="2198"/>
      <c r="KZW964" s="2198"/>
      <c r="KZX964" s="2198"/>
      <c r="KZY964" s="2198"/>
      <c r="KZZ964" s="2198"/>
      <c r="LAA964" s="2198"/>
      <c r="LAB964" s="2198"/>
      <c r="LAC964" s="2198"/>
      <c r="LAD964" s="2198"/>
      <c r="LAE964" s="2198"/>
      <c r="LAF964" s="2198"/>
      <c r="LAG964" s="2198"/>
      <c r="LAH964" s="2198"/>
      <c r="LAI964" s="2198"/>
      <c r="LAJ964" s="2198"/>
      <c r="LAK964" s="2198"/>
      <c r="LAL964" s="2198"/>
      <c r="LAM964" s="2198"/>
      <c r="LAN964" s="2198"/>
      <c r="LAO964" s="2198"/>
      <c r="LAP964" s="2198"/>
      <c r="LAQ964" s="2198"/>
      <c r="LAR964" s="2198"/>
      <c r="LAS964" s="2198"/>
      <c r="LAT964" s="2198"/>
      <c r="LAU964" s="2198"/>
      <c r="LAV964" s="2198"/>
      <c r="LAW964" s="2198"/>
      <c r="LAX964" s="2198"/>
      <c r="LAY964" s="2198"/>
      <c r="LAZ964" s="2198"/>
      <c r="LBA964" s="2198"/>
      <c r="LBB964" s="2198"/>
      <c r="LBC964" s="2198"/>
      <c r="LBD964" s="2198"/>
      <c r="LBE964" s="2198"/>
      <c r="LBF964" s="2198"/>
      <c r="LBG964" s="2198"/>
      <c r="LBH964" s="2198"/>
      <c r="LBI964" s="2198"/>
      <c r="LBJ964" s="2198"/>
      <c r="LBK964" s="2198"/>
      <c r="LBL964" s="2198"/>
      <c r="LBM964" s="2198"/>
      <c r="LBN964" s="2198"/>
      <c r="LBO964" s="2198"/>
      <c r="LBP964" s="2198"/>
      <c r="LBQ964" s="2198"/>
      <c r="LBR964" s="2198"/>
      <c r="LBS964" s="2198"/>
      <c r="LBT964" s="2198"/>
      <c r="LBU964" s="2198"/>
      <c r="LBV964" s="2198"/>
      <c r="LBW964" s="2198"/>
      <c r="LBX964" s="2198"/>
      <c r="LBY964" s="2198"/>
      <c r="LBZ964" s="2198"/>
      <c r="LCA964" s="2198"/>
      <c r="LCB964" s="2198"/>
      <c r="LCC964" s="2198"/>
      <c r="LCD964" s="2198"/>
      <c r="LCE964" s="2198"/>
      <c r="LCI964" s="2198"/>
      <c r="LCJ964" s="2198"/>
      <c r="LCK964" s="2198"/>
      <c r="LCL964" s="2198"/>
      <c r="LCM964" s="2198"/>
      <c r="LCN964" s="2198"/>
      <c r="LCO964" s="2198"/>
      <c r="LCP964" s="2198"/>
      <c r="LCQ964" s="2198"/>
      <c r="LCR964" s="2198"/>
      <c r="LCS964" s="2198"/>
      <c r="LCT964" s="2198"/>
      <c r="LCU964" s="2198"/>
      <c r="LCV964" s="2198"/>
      <c r="LCW964" s="2198"/>
      <c r="LCX964" s="2198"/>
      <c r="LCY964" s="2198"/>
      <c r="LCZ964" s="2198"/>
      <c r="LDA964" s="2198"/>
      <c r="LDB964" s="2198"/>
      <c r="LDC964" s="2198"/>
      <c r="LDD964" s="2198"/>
      <c r="LDE964" s="2198"/>
      <c r="LDF964" s="2198"/>
      <c r="LDG964" s="2198"/>
      <c r="LDH964" s="2198"/>
      <c r="LDI964" s="2198"/>
      <c r="LDJ964" s="2198"/>
      <c r="LDK964" s="2198"/>
      <c r="LDL964" s="2198"/>
      <c r="LDM964" s="2198"/>
      <c r="LDN964" s="2198"/>
      <c r="LDO964" s="2198"/>
      <c r="LDP964" s="2198"/>
      <c r="LDQ964" s="2198"/>
      <c r="LDR964" s="2198"/>
      <c r="LDS964" s="2198"/>
      <c r="LDT964" s="2198"/>
      <c r="LDU964" s="2198"/>
      <c r="LDV964" s="2198"/>
      <c r="LDW964" s="2198"/>
      <c r="LDX964" s="2198"/>
      <c r="LDY964" s="2198"/>
      <c r="LDZ964" s="2198"/>
      <c r="LEA964" s="2198"/>
      <c r="LEB964" s="2198"/>
      <c r="LEC964" s="2198"/>
      <c r="LED964" s="2198"/>
      <c r="LEE964" s="2198"/>
      <c r="LEF964" s="2198"/>
      <c r="LEG964" s="2198"/>
      <c r="LEH964" s="2198"/>
      <c r="LEI964" s="2198"/>
      <c r="LEJ964" s="2198"/>
      <c r="LEK964" s="2198"/>
      <c r="LEL964" s="2198"/>
      <c r="LEM964" s="2198"/>
      <c r="LEN964" s="2198"/>
      <c r="LEO964" s="2198"/>
      <c r="LEP964" s="2198"/>
      <c r="LEQ964" s="2198"/>
      <c r="LER964" s="2198"/>
      <c r="LES964" s="2198"/>
      <c r="LET964" s="2198"/>
      <c r="LEU964" s="2198"/>
      <c r="LEV964" s="2198"/>
      <c r="LEW964" s="2198"/>
      <c r="LEX964" s="2198"/>
      <c r="LEY964" s="2198"/>
      <c r="LEZ964" s="2198"/>
      <c r="LFA964" s="2198"/>
      <c r="LFB964" s="2198"/>
      <c r="LFC964" s="2198"/>
      <c r="LFD964" s="2198"/>
      <c r="LFE964" s="2198"/>
      <c r="LFF964" s="2198"/>
      <c r="LFG964" s="2198"/>
      <c r="LFH964" s="2198"/>
      <c r="LFI964" s="2198"/>
      <c r="LFJ964" s="2198"/>
      <c r="LFK964" s="2198"/>
      <c r="LFL964" s="2198"/>
      <c r="LFM964" s="2198"/>
      <c r="LFN964" s="2198"/>
      <c r="LFO964" s="2198"/>
      <c r="LFP964" s="2198"/>
      <c r="LFQ964" s="2198"/>
      <c r="LFR964" s="2198"/>
      <c r="LFS964" s="2198"/>
      <c r="LFT964" s="2198"/>
      <c r="LFU964" s="2198"/>
      <c r="LFV964" s="2198"/>
      <c r="LFW964" s="2198"/>
      <c r="LFX964" s="2198"/>
      <c r="LFY964" s="2198"/>
      <c r="LFZ964" s="2198"/>
      <c r="LGA964" s="2198"/>
      <c r="LGB964" s="2198"/>
      <c r="LGC964" s="2198"/>
      <c r="LGD964" s="2198"/>
      <c r="LGE964" s="2198"/>
      <c r="LGF964" s="2198"/>
      <c r="LGG964" s="2198"/>
      <c r="LGH964" s="2198"/>
      <c r="LGI964" s="2198"/>
      <c r="LGJ964" s="2198"/>
      <c r="LGK964" s="2198"/>
      <c r="LGL964" s="2198"/>
      <c r="LGM964" s="2198"/>
      <c r="LGN964" s="2198"/>
      <c r="LGO964" s="2198"/>
      <c r="LGP964" s="2198"/>
      <c r="LGQ964" s="2198"/>
      <c r="LGR964" s="2198"/>
      <c r="LGS964" s="2198"/>
      <c r="LGT964" s="2198"/>
      <c r="LGU964" s="2198"/>
      <c r="LGV964" s="2198"/>
      <c r="LGW964" s="2198"/>
      <c r="LGX964" s="2198"/>
      <c r="LGY964" s="2198"/>
      <c r="LGZ964" s="2198"/>
      <c r="LHA964" s="2198"/>
      <c r="LHB964" s="2198"/>
      <c r="LHC964" s="2198"/>
      <c r="LHD964" s="2198"/>
      <c r="LHE964" s="2198"/>
      <c r="LHF964" s="2198"/>
      <c r="LHG964" s="2198"/>
      <c r="LHH964" s="2198"/>
      <c r="LHI964" s="2198"/>
      <c r="LHJ964" s="2198"/>
      <c r="LHK964" s="2198"/>
      <c r="LHL964" s="2198"/>
      <c r="LHM964" s="2198"/>
      <c r="LHN964" s="2198"/>
      <c r="LHO964" s="2198"/>
      <c r="LHP964" s="2198"/>
      <c r="LHQ964" s="2198"/>
      <c r="LHR964" s="2198"/>
      <c r="LHS964" s="2198"/>
      <c r="LHT964" s="2198"/>
      <c r="LHU964" s="2198"/>
      <c r="LHV964" s="2198"/>
      <c r="LHW964" s="2198"/>
      <c r="LHX964" s="2198"/>
      <c r="LHY964" s="2198"/>
      <c r="LHZ964" s="2198"/>
      <c r="LIA964" s="2198"/>
      <c r="LIB964" s="2198"/>
      <c r="LIC964" s="2198"/>
      <c r="LID964" s="2198"/>
      <c r="LIE964" s="2198"/>
      <c r="LIF964" s="2198"/>
      <c r="LIG964" s="2198"/>
      <c r="LIH964" s="2198"/>
      <c r="LII964" s="2198"/>
      <c r="LIJ964" s="2198"/>
      <c r="LIK964" s="2198"/>
      <c r="LIL964" s="2198"/>
      <c r="LIM964" s="2198"/>
      <c r="LIN964" s="2198"/>
      <c r="LIO964" s="2198"/>
      <c r="LIP964" s="2198"/>
      <c r="LIQ964" s="2198"/>
      <c r="LIR964" s="2198"/>
      <c r="LIS964" s="2198"/>
      <c r="LIT964" s="2198"/>
      <c r="LIU964" s="2198"/>
      <c r="LIV964" s="2198"/>
      <c r="LIW964" s="2198"/>
      <c r="LIX964" s="2198"/>
      <c r="LIY964" s="2198"/>
      <c r="LIZ964" s="2198"/>
      <c r="LJA964" s="2198"/>
      <c r="LJB964" s="2198"/>
      <c r="LJC964" s="2198"/>
      <c r="LJD964" s="2198"/>
      <c r="LJE964" s="2198"/>
      <c r="LJF964" s="2198"/>
      <c r="LJG964" s="2198"/>
      <c r="LJH964" s="2198"/>
      <c r="LJI964" s="2198"/>
      <c r="LJJ964" s="2198"/>
      <c r="LJK964" s="2198"/>
      <c r="LJL964" s="2198"/>
      <c r="LJM964" s="2198"/>
      <c r="LJN964" s="2198"/>
      <c r="LJO964" s="2198"/>
      <c r="LJP964" s="2198"/>
      <c r="LJQ964" s="2198"/>
      <c r="LJR964" s="2198"/>
      <c r="LJS964" s="2198"/>
      <c r="LJT964" s="2198"/>
      <c r="LJU964" s="2198"/>
      <c r="LJV964" s="2198"/>
      <c r="LJW964" s="2198"/>
      <c r="LJX964" s="2198"/>
      <c r="LJY964" s="2198"/>
      <c r="LJZ964" s="2198"/>
      <c r="LKA964" s="2198"/>
      <c r="LKB964" s="2198"/>
      <c r="LKC964" s="2198"/>
      <c r="LKD964" s="2198"/>
      <c r="LKE964" s="2198"/>
      <c r="LKF964" s="2198"/>
      <c r="LKG964" s="2198"/>
      <c r="LKH964" s="2198"/>
      <c r="LKI964" s="2198"/>
      <c r="LKJ964" s="2198"/>
      <c r="LKK964" s="2198"/>
      <c r="LKL964" s="2198"/>
      <c r="LKM964" s="2198"/>
      <c r="LKN964" s="2198"/>
      <c r="LKO964" s="2198"/>
      <c r="LKP964" s="2198"/>
      <c r="LKQ964" s="2198"/>
      <c r="LKR964" s="2198"/>
      <c r="LKS964" s="2198"/>
      <c r="LKT964" s="2198"/>
      <c r="LKU964" s="2198"/>
      <c r="LKV964" s="2198"/>
      <c r="LKW964" s="2198"/>
      <c r="LKX964" s="2198"/>
      <c r="LKY964" s="2198"/>
      <c r="LKZ964" s="2198"/>
      <c r="LLA964" s="2198"/>
      <c r="LLB964" s="2198"/>
      <c r="LLC964" s="2198"/>
      <c r="LLD964" s="2198"/>
      <c r="LLE964" s="2198"/>
      <c r="LLF964" s="2198"/>
      <c r="LLG964" s="2198"/>
      <c r="LLH964" s="2198"/>
      <c r="LLI964" s="2198"/>
      <c r="LLJ964" s="2198"/>
      <c r="LLK964" s="2198"/>
      <c r="LLL964" s="2198"/>
      <c r="LLM964" s="2198"/>
      <c r="LLN964" s="2198"/>
      <c r="LLO964" s="2198"/>
      <c r="LLP964" s="2198"/>
      <c r="LLQ964" s="2198"/>
      <c r="LLR964" s="2198"/>
      <c r="LLS964" s="2198"/>
      <c r="LLT964" s="2198"/>
      <c r="LLU964" s="2198"/>
      <c r="LLV964" s="2198"/>
      <c r="LLW964" s="2198"/>
      <c r="LLX964" s="2198"/>
      <c r="LLY964" s="2198"/>
      <c r="LLZ964" s="2198"/>
      <c r="LMA964" s="2198"/>
      <c r="LME964" s="2198"/>
      <c r="LMF964" s="2198"/>
      <c r="LMG964" s="2198"/>
      <c r="LMH964" s="2198"/>
      <c r="LMI964" s="2198"/>
      <c r="LMJ964" s="2198"/>
      <c r="LMK964" s="2198"/>
      <c r="LML964" s="2198"/>
      <c r="LMM964" s="2198"/>
      <c r="LMN964" s="2198"/>
      <c r="LMO964" s="2198"/>
      <c r="LMP964" s="2198"/>
      <c r="LMQ964" s="2198"/>
      <c r="LMR964" s="2198"/>
      <c r="LMS964" s="2198"/>
      <c r="LMT964" s="2198"/>
      <c r="LMU964" s="2198"/>
      <c r="LMV964" s="2198"/>
      <c r="LMW964" s="2198"/>
      <c r="LMX964" s="2198"/>
      <c r="LMY964" s="2198"/>
      <c r="LMZ964" s="2198"/>
      <c r="LNA964" s="2198"/>
      <c r="LNB964" s="2198"/>
      <c r="LNC964" s="2198"/>
      <c r="LND964" s="2198"/>
      <c r="LNE964" s="2198"/>
      <c r="LNF964" s="2198"/>
      <c r="LNG964" s="2198"/>
      <c r="LNH964" s="2198"/>
      <c r="LNI964" s="2198"/>
      <c r="LNJ964" s="2198"/>
      <c r="LNK964" s="2198"/>
      <c r="LNL964" s="2198"/>
      <c r="LNM964" s="2198"/>
      <c r="LNN964" s="2198"/>
      <c r="LNO964" s="2198"/>
      <c r="LNP964" s="2198"/>
      <c r="LNQ964" s="2198"/>
      <c r="LNR964" s="2198"/>
      <c r="LNS964" s="2198"/>
      <c r="LNT964" s="2198"/>
      <c r="LNU964" s="2198"/>
      <c r="LNV964" s="2198"/>
      <c r="LNW964" s="2198"/>
      <c r="LNX964" s="2198"/>
      <c r="LNY964" s="2198"/>
      <c r="LNZ964" s="2198"/>
      <c r="LOA964" s="2198"/>
      <c r="LOB964" s="2198"/>
      <c r="LOC964" s="2198"/>
      <c r="LOD964" s="2198"/>
      <c r="LOE964" s="2198"/>
      <c r="LOF964" s="2198"/>
      <c r="LOG964" s="2198"/>
      <c r="LOH964" s="2198"/>
      <c r="LOI964" s="2198"/>
      <c r="LOJ964" s="2198"/>
      <c r="LOK964" s="2198"/>
      <c r="LOL964" s="2198"/>
      <c r="LOM964" s="2198"/>
      <c r="LON964" s="2198"/>
      <c r="LOO964" s="2198"/>
      <c r="LOP964" s="2198"/>
      <c r="LOQ964" s="2198"/>
      <c r="LOR964" s="2198"/>
      <c r="LOS964" s="2198"/>
      <c r="LOT964" s="2198"/>
      <c r="LOU964" s="2198"/>
      <c r="LOV964" s="2198"/>
      <c r="LOW964" s="2198"/>
      <c r="LOX964" s="2198"/>
      <c r="LOY964" s="2198"/>
      <c r="LOZ964" s="2198"/>
      <c r="LPA964" s="2198"/>
      <c r="LPB964" s="2198"/>
      <c r="LPC964" s="2198"/>
      <c r="LPD964" s="2198"/>
      <c r="LPE964" s="2198"/>
      <c r="LPF964" s="2198"/>
      <c r="LPG964" s="2198"/>
      <c r="LPH964" s="2198"/>
      <c r="LPI964" s="2198"/>
      <c r="LPJ964" s="2198"/>
      <c r="LPK964" s="2198"/>
      <c r="LPL964" s="2198"/>
      <c r="LPM964" s="2198"/>
      <c r="LPN964" s="2198"/>
      <c r="LPO964" s="2198"/>
      <c r="LPP964" s="2198"/>
      <c r="LPQ964" s="2198"/>
      <c r="LPR964" s="2198"/>
      <c r="LPS964" s="2198"/>
      <c r="LPT964" s="2198"/>
      <c r="LPU964" s="2198"/>
      <c r="LPV964" s="2198"/>
      <c r="LPW964" s="2198"/>
      <c r="LPX964" s="2198"/>
      <c r="LPY964" s="2198"/>
      <c r="LPZ964" s="2198"/>
      <c r="LQA964" s="2198"/>
      <c r="LQB964" s="2198"/>
      <c r="LQC964" s="2198"/>
      <c r="LQD964" s="2198"/>
      <c r="LQE964" s="2198"/>
      <c r="LQF964" s="2198"/>
      <c r="LQG964" s="2198"/>
      <c r="LQH964" s="2198"/>
      <c r="LQI964" s="2198"/>
      <c r="LQJ964" s="2198"/>
      <c r="LQK964" s="2198"/>
      <c r="LQL964" s="2198"/>
      <c r="LQM964" s="2198"/>
      <c r="LQN964" s="2198"/>
      <c r="LQO964" s="2198"/>
      <c r="LQP964" s="2198"/>
      <c r="LQQ964" s="2198"/>
      <c r="LQR964" s="2198"/>
      <c r="LQS964" s="2198"/>
      <c r="LQT964" s="2198"/>
      <c r="LQU964" s="2198"/>
      <c r="LQV964" s="2198"/>
      <c r="LQW964" s="2198"/>
      <c r="LQX964" s="2198"/>
      <c r="LQY964" s="2198"/>
      <c r="LQZ964" s="2198"/>
      <c r="LRA964" s="2198"/>
      <c r="LRB964" s="2198"/>
      <c r="LRC964" s="2198"/>
      <c r="LRD964" s="2198"/>
      <c r="LRE964" s="2198"/>
      <c r="LRF964" s="2198"/>
      <c r="LRG964" s="2198"/>
      <c r="LRH964" s="2198"/>
      <c r="LRI964" s="2198"/>
      <c r="LRJ964" s="2198"/>
      <c r="LRK964" s="2198"/>
      <c r="LRL964" s="2198"/>
      <c r="LRM964" s="2198"/>
      <c r="LRN964" s="2198"/>
      <c r="LRO964" s="2198"/>
      <c r="LRP964" s="2198"/>
      <c r="LRQ964" s="2198"/>
      <c r="LRR964" s="2198"/>
      <c r="LRS964" s="2198"/>
      <c r="LRT964" s="2198"/>
      <c r="LRU964" s="2198"/>
      <c r="LRV964" s="2198"/>
      <c r="LRW964" s="2198"/>
      <c r="LRX964" s="2198"/>
      <c r="LRY964" s="2198"/>
      <c r="LRZ964" s="2198"/>
      <c r="LSA964" s="2198"/>
      <c r="LSB964" s="2198"/>
      <c r="LSC964" s="2198"/>
      <c r="LSD964" s="2198"/>
      <c r="LSE964" s="2198"/>
      <c r="LSF964" s="2198"/>
      <c r="LSG964" s="2198"/>
      <c r="LSH964" s="2198"/>
      <c r="LSI964" s="2198"/>
      <c r="LSJ964" s="2198"/>
      <c r="LSK964" s="2198"/>
      <c r="LSL964" s="2198"/>
      <c r="LSM964" s="2198"/>
      <c r="LSN964" s="2198"/>
      <c r="LSO964" s="2198"/>
      <c r="LSP964" s="2198"/>
      <c r="LSQ964" s="2198"/>
      <c r="LSR964" s="2198"/>
      <c r="LSS964" s="2198"/>
      <c r="LST964" s="2198"/>
      <c r="LSU964" s="2198"/>
      <c r="LSV964" s="2198"/>
      <c r="LSW964" s="2198"/>
      <c r="LSX964" s="2198"/>
      <c r="LSY964" s="2198"/>
      <c r="LSZ964" s="2198"/>
      <c r="LTA964" s="2198"/>
      <c r="LTB964" s="2198"/>
      <c r="LTC964" s="2198"/>
      <c r="LTD964" s="2198"/>
      <c r="LTE964" s="2198"/>
      <c r="LTF964" s="2198"/>
      <c r="LTG964" s="2198"/>
      <c r="LTH964" s="2198"/>
      <c r="LTI964" s="2198"/>
      <c r="LTJ964" s="2198"/>
      <c r="LTK964" s="2198"/>
      <c r="LTL964" s="2198"/>
      <c r="LTM964" s="2198"/>
      <c r="LTN964" s="2198"/>
      <c r="LTO964" s="2198"/>
      <c r="LTP964" s="2198"/>
      <c r="LTQ964" s="2198"/>
      <c r="LTR964" s="2198"/>
      <c r="LTS964" s="2198"/>
      <c r="LTT964" s="2198"/>
      <c r="LTU964" s="2198"/>
      <c r="LTV964" s="2198"/>
      <c r="LTW964" s="2198"/>
      <c r="LTX964" s="2198"/>
      <c r="LTY964" s="2198"/>
      <c r="LTZ964" s="2198"/>
      <c r="LUA964" s="2198"/>
      <c r="LUB964" s="2198"/>
      <c r="LUC964" s="2198"/>
      <c r="LUD964" s="2198"/>
      <c r="LUE964" s="2198"/>
      <c r="LUF964" s="2198"/>
      <c r="LUG964" s="2198"/>
      <c r="LUH964" s="2198"/>
      <c r="LUI964" s="2198"/>
      <c r="LUJ964" s="2198"/>
      <c r="LUK964" s="2198"/>
      <c r="LUL964" s="2198"/>
      <c r="LUM964" s="2198"/>
      <c r="LUN964" s="2198"/>
      <c r="LUO964" s="2198"/>
      <c r="LUP964" s="2198"/>
      <c r="LUQ964" s="2198"/>
      <c r="LUR964" s="2198"/>
      <c r="LUS964" s="2198"/>
      <c r="LUT964" s="2198"/>
      <c r="LUU964" s="2198"/>
      <c r="LUV964" s="2198"/>
      <c r="LUW964" s="2198"/>
      <c r="LUX964" s="2198"/>
      <c r="LUY964" s="2198"/>
      <c r="LUZ964" s="2198"/>
      <c r="LVA964" s="2198"/>
      <c r="LVB964" s="2198"/>
      <c r="LVC964" s="2198"/>
      <c r="LVD964" s="2198"/>
      <c r="LVE964" s="2198"/>
      <c r="LVF964" s="2198"/>
      <c r="LVG964" s="2198"/>
      <c r="LVH964" s="2198"/>
      <c r="LVI964" s="2198"/>
      <c r="LVJ964" s="2198"/>
      <c r="LVK964" s="2198"/>
      <c r="LVL964" s="2198"/>
      <c r="LVM964" s="2198"/>
      <c r="LVN964" s="2198"/>
      <c r="LVO964" s="2198"/>
      <c r="LVP964" s="2198"/>
      <c r="LVQ964" s="2198"/>
      <c r="LVR964" s="2198"/>
      <c r="LVS964" s="2198"/>
      <c r="LVT964" s="2198"/>
      <c r="LVU964" s="2198"/>
      <c r="LVV964" s="2198"/>
      <c r="LVW964" s="2198"/>
      <c r="LWA964" s="2198"/>
      <c r="LWB964" s="2198"/>
      <c r="LWC964" s="2198"/>
      <c r="LWD964" s="2198"/>
      <c r="LWE964" s="2198"/>
      <c r="LWF964" s="2198"/>
      <c r="LWG964" s="2198"/>
      <c r="LWH964" s="2198"/>
      <c r="LWI964" s="2198"/>
      <c r="LWJ964" s="2198"/>
      <c r="LWK964" s="2198"/>
      <c r="LWL964" s="2198"/>
      <c r="LWM964" s="2198"/>
      <c r="LWN964" s="2198"/>
      <c r="LWO964" s="2198"/>
      <c r="LWP964" s="2198"/>
      <c r="LWQ964" s="2198"/>
      <c r="LWR964" s="2198"/>
      <c r="LWS964" s="2198"/>
      <c r="LWT964" s="2198"/>
      <c r="LWU964" s="2198"/>
      <c r="LWV964" s="2198"/>
      <c r="LWW964" s="2198"/>
      <c r="LWX964" s="2198"/>
      <c r="LWY964" s="2198"/>
      <c r="LWZ964" s="2198"/>
      <c r="LXA964" s="2198"/>
      <c r="LXB964" s="2198"/>
      <c r="LXC964" s="2198"/>
      <c r="LXD964" s="2198"/>
      <c r="LXE964" s="2198"/>
      <c r="LXF964" s="2198"/>
      <c r="LXG964" s="2198"/>
      <c r="LXH964" s="2198"/>
      <c r="LXI964" s="2198"/>
      <c r="LXJ964" s="2198"/>
      <c r="LXK964" s="2198"/>
      <c r="LXL964" s="2198"/>
      <c r="LXM964" s="2198"/>
      <c r="LXN964" s="2198"/>
      <c r="LXO964" s="2198"/>
      <c r="LXP964" s="2198"/>
      <c r="LXQ964" s="2198"/>
      <c r="LXR964" s="2198"/>
      <c r="LXS964" s="2198"/>
      <c r="LXT964" s="2198"/>
      <c r="LXU964" s="2198"/>
      <c r="LXV964" s="2198"/>
      <c r="LXW964" s="2198"/>
      <c r="LXX964" s="2198"/>
      <c r="LXY964" s="2198"/>
      <c r="LXZ964" s="2198"/>
      <c r="LYA964" s="2198"/>
      <c r="LYB964" s="2198"/>
      <c r="LYC964" s="2198"/>
      <c r="LYD964" s="2198"/>
      <c r="LYE964" s="2198"/>
      <c r="LYF964" s="2198"/>
      <c r="LYG964" s="2198"/>
      <c r="LYH964" s="2198"/>
      <c r="LYI964" s="2198"/>
      <c r="LYJ964" s="2198"/>
      <c r="LYK964" s="2198"/>
      <c r="LYL964" s="2198"/>
      <c r="LYM964" s="2198"/>
      <c r="LYN964" s="2198"/>
      <c r="LYO964" s="2198"/>
      <c r="LYP964" s="2198"/>
      <c r="LYQ964" s="2198"/>
      <c r="LYR964" s="2198"/>
      <c r="LYS964" s="2198"/>
      <c r="LYT964" s="2198"/>
      <c r="LYU964" s="2198"/>
      <c r="LYV964" s="2198"/>
      <c r="LYW964" s="2198"/>
      <c r="LYX964" s="2198"/>
      <c r="LYY964" s="2198"/>
      <c r="LYZ964" s="2198"/>
      <c r="LZA964" s="2198"/>
      <c r="LZB964" s="2198"/>
      <c r="LZC964" s="2198"/>
      <c r="LZD964" s="2198"/>
      <c r="LZE964" s="2198"/>
      <c r="LZF964" s="2198"/>
      <c r="LZG964" s="2198"/>
      <c r="LZH964" s="2198"/>
      <c r="LZI964" s="2198"/>
      <c r="LZJ964" s="2198"/>
      <c r="LZK964" s="2198"/>
      <c r="LZL964" s="2198"/>
      <c r="LZM964" s="2198"/>
      <c r="LZN964" s="2198"/>
      <c r="LZO964" s="2198"/>
      <c r="LZP964" s="2198"/>
      <c r="LZQ964" s="2198"/>
      <c r="LZR964" s="2198"/>
      <c r="LZS964" s="2198"/>
      <c r="LZT964" s="2198"/>
      <c r="LZU964" s="2198"/>
      <c r="LZV964" s="2198"/>
      <c r="LZW964" s="2198"/>
      <c r="LZX964" s="2198"/>
      <c r="LZY964" s="2198"/>
      <c r="LZZ964" s="2198"/>
      <c r="MAA964" s="2198"/>
      <c r="MAB964" s="2198"/>
      <c r="MAC964" s="2198"/>
      <c r="MAD964" s="2198"/>
      <c r="MAE964" s="2198"/>
      <c r="MAF964" s="2198"/>
      <c r="MAG964" s="2198"/>
      <c r="MAH964" s="2198"/>
      <c r="MAI964" s="2198"/>
      <c r="MAJ964" s="2198"/>
      <c r="MAK964" s="2198"/>
      <c r="MAL964" s="2198"/>
      <c r="MAM964" s="2198"/>
      <c r="MAN964" s="2198"/>
      <c r="MAO964" s="2198"/>
      <c r="MAP964" s="2198"/>
      <c r="MAQ964" s="2198"/>
      <c r="MAR964" s="2198"/>
      <c r="MAS964" s="2198"/>
      <c r="MAT964" s="2198"/>
      <c r="MAU964" s="2198"/>
      <c r="MAV964" s="2198"/>
      <c r="MAW964" s="2198"/>
      <c r="MAX964" s="2198"/>
      <c r="MAY964" s="2198"/>
      <c r="MAZ964" s="2198"/>
      <c r="MBA964" s="2198"/>
      <c r="MBB964" s="2198"/>
      <c r="MBC964" s="2198"/>
      <c r="MBD964" s="2198"/>
      <c r="MBE964" s="2198"/>
      <c r="MBF964" s="2198"/>
      <c r="MBG964" s="2198"/>
      <c r="MBH964" s="2198"/>
      <c r="MBI964" s="2198"/>
      <c r="MBJ964" s="2198"/>
      <c r="MBK964" s="2198"/>
      <c r="MBL964" s="2198"/>
      <c r="MBM964" s="2198"/>
      <c r="MBN964" s="2198"/>
      <c r="MBO964" s="2198"/>
      <c r="MBP964" s="2198"/>
      <c r="MBQ964" s="2198"/>
      <c r="MBR964" s="2198"/>
      <c r="MBS964" s="2198"/>
      <c r="MBT964" s="2198"/>
      <c r="MBU964" s="2198"/>
      <c r="MBV964" s="2198"/>
      <c r="MBW964" s="2198"/>
      <c r="MBX964" s="2198"/>
      <c r="MBY964" s="2198"/>
      <c r="MBZ964" s="2198"/>
      <c r="MCA964" s="2198"/>
      <c r="MCB964" s="2198"/>
      <c r="MCC964" s="2198"/>
      <c r="MCD964" s="2198"/>
      <c r="MCE964" s="2198"/>
      <c r="MCF964" s="2198"/>
      <c r="MCG964" s="2198"/>
      <c r="MCH964" s="2198"/>
      <c r="MCI964" s="2198"/>
      <c r="MCJ964" s="2198"/>
      <c r="MCK964" s="2198"/>
      <c r="MCL964" s="2198"/>
      <c r="MCM964" s="2198"/>
      <c r="MCN964" s="2198"/>
      <c r="MCO964" s="2198"/>
      <c r="MCP964" s="2198"/>
      <c r="MCQ964" s="2198"/>
      <c r="MCR964" s="2198"/>
      <c r="MCS964" s="2198"/>
      <c r="MCT964" s="2198"/>
      <c r="MCU964" s="2198"/>
      <c r="MCV964" s="2198"/>
      <c r="MCW964" s="2198"/>
      <c r="MCX964" s="2198"/>
      <c r="MCY964" s="2198"/>
      <c r="MCZ964" s="2198"/>
      <c r="MDA964" s="2198"/>
      <c r="MDB964" s="2198"/>
      <c r="MDC964" s="2198"/>
      <c r="MDD964" s="2198"/>
      <c r="MDE964" s="2198"/>
      <c r="MDF964" s="2198"/>
      <c r="MDG964" s="2198"/>
      <c r="MDH964" s="2198"/>
      <c r="MDI964" s="2198"/>
      <c r="MDJ964" s="2198"/>
      <c r="MDK964" s="2198"/>
      <c r="MDL964" s="2198"/>
      <c r="MDM964" s="2198"/>
      <c r="MDN964" s="2198"/>
      <c r="MDO964" s="2198"/>
      <c r="MDP964" s="2198"/>
      <c r="MDQ964" s="2198"/>
      <c r="MDR964" s="2198"/>
      <c r="MDS964" s="2198"/>
      <c r="MDT964" s="2198"/>
      <c r="MDU964" s="2198"/>
      <c r="MDV964" s="2198"/>
      <c r="MDW964" s="2198"/>
      <c r="MDX964" s="2198"/>
      <c r="MDY964" s="2198"/>
      <c r="MDZ964" s="2198"/>
      <c r="MEA964" s="2198"/>
      <c r="MEB964" s="2198"/>
      <c r="MEC964" s="2198"/>
      <c r="MED964" s="2198"/>
      <c r="MEE964" s="2198"/>
      <c r="MEF964" s="2198"/>
      <c r="MEG964" s="2198"/>
      <c r="MEH964" s="2198"/>
      <c r="MEI964" s="2198"/>
      <c r="MEJ964" s="2198"/>
      <c r="MEK964" s="2198"/>
      <c r="MEL964" s="2198"/>
      <c r="MEM964" s="2198"/>
      <c r="MEN964" s="2198"/>
      <c r="MEO964" s="2198"/>
      <c r="MEP964" s="2198"/>
      <c r="MEQ964" s="2198"/>
      <c r="MER964" s="2198"/>
      <c r="MES964" s="2198"/>
      <c r="MET964" s="2198"/>
      <c r="MEU964" s="2198"/>
      <c r="MEV964" s="2198"/>
      <c r="MEW964" s="2198"/>
      <c r="MEX964" s="2198"/>
      <c r="MEY964" s="2198"/>
      <c r="MEZ964" s="2198"/>
      <c r="MFA964" s="2198"/>
      <c r="MFB964" s="2198"/>
      <c r="MFC964" s="2198"/>
      <c r="MFD964" s="2198"/>
      <c r="MFE964" s="2198"/>
      <c r="MFF964" s="2198"/>
      <c r="MFG964" s="2198"/>
      <c r="MFH964" s="2198"/>
      <c r="MFI964" s="2198"/>
      <c r="MFJ964" s="2198"/>
      <c r="MFK964" s="2198"/>
      <c r="MFL964" s="2198"/>
      <c r="MFM964" s="2198"/>
      <c r="MFN964" s="2198"/>
      <c r="MFO964" s="2198"/>
      <c r="MFP964" s="2198"/>
      <c r="MFQ964" s="2198"/>
      <c r="MFR964" s="2198"/>
      <c r="MFS964" s="2198"/>
      <c r="MFW964" s="2198"/>
      <c r="MFX964" s="2198"/>
      <c r="MFY964" s="2198"/>
      <c r="MFZ964" s="2198"/>
      <c r="MGA964" s="2198"/>
      <c r="MGB964" s="2198"/>
      <c r="MGC964" s="2198"/>
      <c r="MGD964" s="2198"/>
      <c r="MGE964" s="2198"/>
      <c r="MGF964" s="2198"/>
      <c r="MGG964" s="2198"/>
      <c r="MGH964" s="2198"/>
      <c r="MGI964" s="2198"/>
      <c r="MGJ964" s="2198"/>
      <c r="MGK964" s="2198"/>
      <c r="MGL964" s="2198"/>
      <c r="MGM964" s="2198"/>
      <c r="MGN964" s="2198"/>
      <c r="MGO964" s="2198"/>
      <c r="MGP964" s="2198"/>
      <c r="MGQ964" s="2198"/>
      <c r="MGR964" s="2198"/>
      <c r="MGS964" s="2198"/>
      <c r="MGT964" s="2198"/>
      <c r="MGU964" s="2198"/>
      <c r="MGV964" s="2198"/>
      <c r="MGW964" s="2198"/>
      <c r="MGX964" s="2198"/>
      <c r="MGY964" s="2198"/>
      <c r="MGZ964" s="2198"/>
      <c r="MHA964" s="2198"/>
      <c r="MHB964" s="2198"/>
      <c r="MHC964" s="2198"/>
      <c r="MHD964" s="2198"/>
      <c r="MHE964" s="2198"/>
      <c r="MHF964" s="2198"/>
      <c r="MHG964" s="2198"/>
      <c r="MHH964" s="2198"/>
      <c r="MHI964" s="2198"/>
      <c r="MHJ964" s="2198"/>
      <c r="MHK964" s="2198"/>
      <c r="MHL964" s="2198"/>
      <c r="MHM964" s="2198"/>
      <c r="MHN964" s="2198"/>
      <c r="MHO964" s="2198"/>
      <c r="MHP964" s="2198"/>
      <c r="MHQ964" s="2198"/>
      <c r="MHR964" s="2198"/>
      <c r="MHS964" s="2198"/>
      <c r="MHT964" s="2198"/>
      <c r="MHU964" s="2198"/>
      <c r="MHV964" s="2198"/>
      <c r="MHW964" s="2198"/>
      <c r="MHX964" s="2198"/>
      <c r="MHY964" s="2198"/>
      <c r="MHZ964" s="2198"/>
      <c r="MIA964" s="2198"/>
      <c r="MIB964" s="2198"/>
      <c r="MIC964" s="2198"/>
      <c r="MID964" s="2198"/>
      <c r="MIE964" s="2198"/>
      <c r="MIF964" s="2198"/>
      <c r="MIG964" s="2198"/>
      <c r="MIH964" s="2198"/>
      <c r="MII964" s="2198"/>
      <c r="MIJ964" s="2198"/>
      <c r="MIK964" s="2198"/>
      <c r="MIL964" s="2198"/>
      <c r="MIM964" s="2198"/>
      <c r="MIN964" s="2198"/>
      <c r="MIO964" s="2198"/>
      <c r="MIP964" s="2198"/>
      <c r="MIQ964" s="2198"/>
      <c r="MIR964" s="2198"/>
      <c r="MIS964" s="2198"/>
      <c r="MIT964" s="2198"/>
      <c r="MIU964" s="2198"/>
      <c r="MIV964" s="2198"/>
      <c r="MIW964" s="2198"/>
      <c r="MIX964" s="2198"/>
      <c r="MIY964" s="2198"/>
      <c r="MIZ964" s="2198"/>
      <c r="MJA964" s="2198"/>
      <c r="MJB964" s="2198"/>
      <c r="MJC964" s="2198"/>
      <c r="MJD964" s="2198"/>
      <c r="MJE964" s="2198"/>
      <c r="MJF964" s="2198"/>
      <c r="MJG964" s="2198"/>
      <c r="MJH964" s="2198"/>
      <c r="MJI964" s="2198"/>
      <c r="MJJ964" s="2198"/>
      <c r="MJK964" s="2198"/>
      <c r="MJL964" s="2198"/>
      <c r="MJM964" s="2198"/>
      <c r="MJN964" s="2198"/>
      <c r="MJO964" s="2198"/>
      <c r="MJP964" s="2198"/>
      <c r="MJQ964" s="2198"/>
      <c r="MJR964" s="2198"/>
      <c r="MJS964" s="2198"/>
      <c r="MJT964" s="2198"/>
      <c r="MJU964" s="2198"/>
      <c r="MJV964" s="2198"/>
      <c r="MJW964" s="2198"/>
      <c r="MJX964" s="2198"/>
      <c r="MJY964" s="2198"/>
      <c r="MJZ964" s="2198"/>
      <c r="MKA964" s="2198"/>
      <c r="MKB964" s="2198"/>
      <c r="MKC964" s="2198"/>
      <c r="MKD964" s="2198"/>
      <c r="MKE964" s="2198"/>
      <c r="MKF964" s="2198"/>
      <c r="MKG964" s="2198"/>
      <c r="MKH964" s="2198"/>
      <c r="MKI964" s="2198"/>
      <c r="MKJ964" s="2198"/>
      <c r="MKK964" s="2198"/>
      <c r="MKL964" s="2198"/>
      <c r="MKM964" s="2198"/>
      <c r="MKN964" s="2198"/>
      <c r="MKO964" s="2198"/>
      <c r="MKP964" s="2198"/>
      <c r="MKQ964" s="2198"/>
      <c r="MKR964" s="2198"/>
      <c r="MKS964" s="2198"/>
      <c r="MKT964" s="2198"/>
      <c r="MKU964" s="2198"/>
      <c r="MKV964" s="2198"/>
      <c r="MKW964" s="2198"/>
      <c r="MKX964" s="2198"/>
      <c r="MKY964" s="2198"/>
      <c r="MKZ964" s="2198"/>
      <c r="MLA964" s="2198"/>
      <c r="MLB964" s="2198"/>
      <c r="MLC964" s="2198"/>
      <c r="MLD964" s="2198"/>
      <c r="MLE964" s="2198"/>
      <c r="MLF964" s="2198"/>
      <c r="MLG964" s="2198"/>
      <c r="MLH964" s="2198"/>
      <c r="MLI964" s="2198"/>
      <c r="MLJ964" s="2198"/>
      <c r="MLK964" s="2198"/>
      <c r="MLL964" s="2198"/>
      <c r="MLM964" s="2198"/>
      <c r="MLN964" s="2198"/>
      <c r="MLO964" s="2198"/>
      <c r="MLP964" s="2198"/>
      <c r="MLQ964" s="2198"/>
      <c r="MLR964" s="2198"/>
      <c r="MLS964" s="2198"/>
      <c r="MLT964" s="2198"/>
      <c r="MLU964" s="2198"/>
      <c r="MLV964" s="2198"/>
      <c r="MLW964" s="2198"/>
      <c r="MLX964" s="2198"/>
      <c r="MLY964" s="2198"/>
      <c r="MLZ964" s="2198"/>
      <c r="MMA964" s="2198"/>
      <c r="MMB964" s="2198"/>
      <c r="MMC964" s="2198"/>
      <c r="MMD964" s="2198"/>
      <c r="MME964" s="2198"/>
      <c r="MMF964" s="2198"/>
      <c r="MMG964" s="2198"/>
      <c r="MMH964" s="2198"/>
      <c r="MMI964" s="2198"/>
      <c r="MMJ964" s="2198"/>
      <c r="MMK964" s="2198"/>
      <c r="MML964" s="2198"/>
      <c r="MMM964" s="2198"/>
      <c r="MMN964" s="2198"/>
      <c r="MMO964" s="2198"/>
      <c r="MMP964" s="2198"/>
      <c r="MMQ964" s="2198"/>
      <c r="MMR964" s="2198"/>
      <c r="MMS964" s="2198"/>
      <c r="MMT964" s="2198"/>
      <c r="MMU964" s="2198"/>
      <c r="MMV964" s="2198"/>
      <c r="MMW964" s="2198"/>
      <c r="MMX964" s="2198"/>
      <c r="MMY964" s="2198"/>
      <c r="MMZ964" s="2198"/>
      <c r="MNA964" s="2198"/>
      <c r="MNB964" s="2198"/>
      <c r="MNC964" s="2198"/>
      <c r="MND964" s="2198"/>
      <c r="MNE964" s="2198"/>
      <c r="MNF964" s="2198"/>
      <c r="MNG964" s="2198"/>
      <c r="MNH964" s="2198"/>
      <c r="MNI964" s="2198"/>
      <c r="MNJ964" s="2198"/>
      <c r="MNK964" s="2198"/>
      <c r="MNL964" s="2198"/>
      <c r="MNM964" s="2198"/>
      <c r="MNN964" s="2198"/>
      <c r="MNO964" s="2198"/>
      <c r="MNP964" s="2198"/>
      <c r="MNQ964" s="2198"/>
      <c r="MNR964" s="2198"/>
      <c r="MNS964" s="2198"/>
      <c r="MNT964" s="2198"/>
      <c r="MNU964" s="2198"/>
      <c r="MNV964" s="2198"/>
      <c r="MNW964" s="2198"/>
      <c r="MNX964" s="2198"/>
      <c r="MNY964" s="2198"/>
      <c r="MNZ964" s="2198"/>
      <c r="MOA964" s="2198"/>
      <c r="MOB964" s="2198"/>
      <c r="MOC964" s="2198"/>
      <c r="MOD964" s="2198"/>
      <c r="MOE964" s="2198"/>
      <c r="MOF964" s="2198"/>
      <c r="MOG964" s="2198"/>
      <c r="MOH964" s="2198"/>
      <c r="MOI964" s="2198"/>
      <c r="MOJ964" s="2198"/>
      <c r="MOK964" s="2198"/>
      <c r="MOL964" s="2198"/>
      <c r="MOM964" s="2198"/>
      <c r="MON964" s="2198"/>
      <c r="MOO964" s="2198"/>
      <c r="MOP964" s="2198"/>
      <c r="MOQ964" s="2198"/>
      <c r="MOR964" s="2198"/>
      <c r="MOS964" s="2198"/>
      <c r="MOT964" s="2198"/>
      <c r="MOU964" s="2198"/>
      <c r="MOV964" s="2198"/>
      <c r="MOW964" s="2198"/>
      <c r="MOX964" s="2198"/>
      <c r="MOY964" s="2198"/>
      <c r="MOZ964" s="2198"/>
      <c r="MPA964" s="2198"/>
      <c r="MPB964" s="2198"/>
      <c r="MPC964" s="2198"/>
      <c r="MPD964" s="2198"/>
      <c r="MPE964" s="2198"/>
      <c r="MPF964" s="2198"/>
      <c r="MPG964" s="2198"/>
      <c r="MPH964" s="2198"/>
      <c r="MPI964" s="2198"/>
      <c r="MPJ964" s="2198"/>
      <c r="MPK964" s="2198"/>
      <c r="MPL964" s="2198"/>
      <c r="MPM964" s="2198"/>
      <c r="MPN964" s="2198"/>
      <c r="MPO964" s="2198"/>
      <c r="MPS964" s="2198"/>
      <c r="MPT964" s="2198"/>
      <c r="MPU964" s="2198"/>
      <c r="MPV964" s="2198"/>
      <c r="MPW964" s="2198"/>
      <c r="MPX964" s="2198"/>
      <c r="MPY964" s="2198"/>
      <c r="MPZ964" s="2198"/>
      <c r="MQA964" s="2198"/>
      <c r="MQB964" s="2198"/>
      <c r="MQC964" s="2198"/>
      <c r="MQD964" s="2198"/>
      <c r="MQE964" s="2198"/>
      <c r="MQF964" s="2198"/>
      <c r="MQG964" s="2198"/>
      <c r="MQH964" s="2198"/>
      <c r="MQI964" s="2198"/>
      <c r="MQJ964" s="2198"/>
      <c r="MQK964" s="2198"/>
      <c r="MQL964" s="2198"/>
      <c r="MQM964" s="2198"/>
      <c r="MQN964" s="2198"/>
      <c r="MQO964" s="2198"/>
      <c r="MQP964" s="2198"/>
      <c r="MQQ964" s="2198"/>
      <c r="MQR964" s="2198"/>
      <c r="MQS964" s="2198"/>
      <c r="MQT964" s="2198"/>
      <c r="MQU964" s="2198"/>
      <c r="MQV964" s="2198"/>
      <c r="MQW964" s="2198"/>
      <c r="MQX964" s="2198"/>
      <c r="MQY964" s="2198"/>
      <c r="MQZ964" s="2198"/>
      <c r="MRA964" s="2198"/>
      <c r="MRB964" s="2198"/>
      <c r="MRC964" s="2198"/>
      <c r="MRD964" s="2198"/>
      <c r="MRE964" s="2198"/>
      <c r="MRF964" s="2198"/>
      <c r="MRG964" s="2198"/>
      <c r="MRH964" s="2198"/>
      <c r="MRI964" s="2198"/>
      <c r="MRJ964" s="2198"/>
      <c r="MRK964" s="2198"/>
      <c r="MRL964" s="2198"/>
      <c r="MRM964" s="2198"/>
      <c r="MRN964" s="2198"/>
      <c r="MRO964" s="2198"/>
      <c r="MRP964" s="2198"/>
      <c r="MRQ964" s="2198"/>
      <c r="MRR964" s="2198"/>
      <c r="MRS964" s="2198"/>
      <c r="MRT964" s="2198"/>
      <c r="MRU964" s="2198"/>
      <c r="MRV964" s="2198"/>
      <c r="MRW964" s="2198"/>
      <c r="MRX964" s="2198"/>
      <c r="MRY964" s="2198"/>
      <c r="MRZ964" s="2198"/>
      <c r="MSA964" s="2198"/>
      <c r="MSB964" s="2198"/>
      <c r="MSC964" s="2198"/>
      <c r="MSD964" s="2198"/>
      <c r="MSE964" s="2198"/>
      <c r="MSF964" s="2198"/>
      <c r="MSG964" s="2198"/>
      <c r="MSH964" s="2198"/>
      <c r="MSI964" s="2198"/>
      <c r="MSJ964" s="2198"/>
      <c r="MSK964" s="2198"/>
      <c r="MSL964" s="2198"/>
      <c r="MSM964" s="2198"/>
      <c r="MSN964" s="2198"/>
      <c r="MSO964" s="2198"/>
      <c r="MSP964" s="2198"/>
      <c r="MSQ964" s="2198"/>
      <c r="MSR964" s="2198"/>
      <c r="MSS964" s="2198"/>
      <c r="MST964" s="2198"/>
      <c r="MSU964" s="2198"/>
      <c r="MSV964" s="2198"/>
      <c r="MSW964" s="2198"/>
      <c r="MSX964" s="2198"/>
      <c r="MSY964" s="2198"/>
      <c r="MSZ964" s="2198"/>
      <c r="MTA964" s="2198"/>
      <c r="MTB964" s="2198"/>
      <c r="MTC964" s="2198"/>
      <c r="MTD964" s="2198"/>
      <c r="MTE964" s="2198"/>
      <c r="MTF964" s="2198"/>
      <c r="MTG964" s="2198"/>
      <c r="MTH964" s="2198"/>
      <c r="MTI964" s="2198"/>
      <c r="MTJ964" s="2198"/>
      <c r="MTK964" s="2198"/>
      <c r="MTL964" s="2198"/>
      <c r="MTM964" s="2198"/>
      <c r="MTN964" s="2198"/>
      <c r="MTO964" s="2198"/>
      <c r="MTP964" s="2198"/>
      <c r="MTQ964" s="2198"/>
      <c r="MTR964" s="2198"/>
      <c r="MTS964" s="2198"/>
      <c r="MTT964" s="2198"/>
      <c r="MTU964" s="2198"/>
      <c r="MTV964" s="2198"/>
      <c r="MTW964" s="2198"/>
      <c r="MTX964" s="2198"/>
      <c r="MTY964" s="2198"/>
      <c r="MTZ964" s="2198"/>
      <c r="MUA964" s="2198"/>
      <c r="MUB964" s="2198"/>
      <c r="MUC964" s="2198"/>
      <c r="MUD964" s="2198"/>
      <c r="MUE964" s="2198"/>
      <c r="MUF964" s="2198"/>
      <c r="MUG964" s="2198"/>
      <c r="MUH964" s="2198"/>
      <c r="MUI964" s="2198"/>
      <c r="MUJ964" s="2198"/>
      <c r="MUK964" s="2198"/>
      <c r="MUL964" s="2198"/>
      <c r="MUM964" s="2198"/>
      <c r="MUN964" s="2198"/>
      <c r="MUO964" s="2198"/>
      <c r="MUP964" s="2198"/>
      <c r="MUQ964" s="2198"/>
      <c r="MUR964" s="2198"/>
      <c r="MUS964" s="2198"/>
      <c r="MUT964" s="2198"/>
      <c r="MUU964" s="2198"/>
      <c r="MUV964" s="2198"/>
      <c r="MUW964" s="2198"/>
      <c r="MUX964" s="2198"/>
      <c r="MUY964" s="2198"/>
      <c r="MUZ964" s="2198"/>
      <c r="MVA964" s="2198"/>
      <c r="MVB964" s="2198"/>
      <c r="MVC964" s="2198"/>
      <c r="MVD964" s="2198"/>
      <c r="MVE964" s="2198"/>
      <c r="MVF964" s="2198"/>
      <c r="MVG964" s="2198"/>
      <c r="MVH964" s="2198"/>
      <c r="MVI964" s="2198"/>
      <c r="MVJ964" s="2198"/>
      <c r="MVK964" s="2198"/>
      <c r="MVL964" s="2198"/>
      <c r="MVM964" s="2198"/>
      <c r="MVN964" s="2198"/>
      <c r="MVO964" s="2198"/>
      <c r="MVP964" s="2198"/>
      <c r="MVQ964" s="2198"/>
      <c r="MVR964" s="2198"/>
      <c r="MVS964" s="2198"/>
      <c r="MVT964" s="2198"/>
      <c r="MVU964" s="2198"/>
      <c r="MVV964" s="2198"/>
      <c r="MVW964" s="2198"/>
      <c r="MVX964" s="2198"/>
      <c r="MVY964" s="2198"/>
      <c r="MVZ964" s="2198"/>
      <c r="MWA964" s="2198"/>
      <c r="MWB964" s="2198"/>
      <c r="MWC964" s="2198"/>
      <c r="MWD964" s="2198"/>
      <c r="MWE964" s="2198"/>
      <c r="MWF964" s="2198"/>
      <c r="MWG964" s="2198"/>
      <c r="MWH964" s="2198"/>
      <c r="MWI964" s="2198"/>
      <c r="MWJ964" s="2198"/>
      <c r="MWK964" s="2198"/>
      <c r="MWL964" s="2198"/>
      <c r="MWM964" s="2198"/>
      <c r="MWN964" s="2198"/>
      <c r="MWO964" s="2198"/>
      <c r="MWP964" s="2198"/>
      <c r="MWQ964" s="2198"/>
      <c r="MWR964" s="2198"/>
      <c r="MWS964" s="2198"/>
      <c r="MWT964" s="2198"/>
      <c r="MWU964" s="2198"/>
      <c r="MWV964" s="2198"/>
      <c r="MWW964" s="2198"/>
      <c r="MWX964" s="2198"/>
      <c r="MWY964" s="2198"/>
      <c r="MWZ964" s="2198"/>
      <c r="MXA964" s="2198"/>
      <c r="MXB964" s="2198"/>
      <c r="MXC964" s="2198"/>
      <c r="MXD964" s="2198"/>
      <c r="MXE964" s="2198"/>
      <c r="MXF964" s="2198"/>
      <c r="MXG964" s="2198"/>
      <c r="MXH964" s="2198"/>
      <c r="MXI964" s="2198"/>
      <c r="MXJ964" s="2198"/>
      <c r="MXK964" s="2198"/>
      <c r="MXL964" s="2198"/>
      <c r="MXM964" s="2198"/>
      <c r="MXN964" s="2198"/>
      <c r="MXO964" s="2198"/>
      <c r="MXP964" s="2198"/>
      <c r="MXQ964" s="2198"/>
      <c r="MXR964" s="2198"/>
      <c r="MXS964" s="2198"/>
      <c r="MXT964" s="2198"/>
      <c r="MXU964" s="2198"/>
      <c r="MXV964" s="2198"/>
      <c r="MXW964" s="2198"/>
      <c r="MXX964" s="2198"/>
      <c r="MXY964" s="2198"/>
      <c r="MXZ964" s="2198"/>
      <c r="MYA964" s="2198"/>
      <c r="MYB964" s="2198"/>
      <c r="MYC964" s="2198"/>
      <c r="MYD964" s="2198"/>
      <c r="MYE964" s="2198"/>
      <c r="MYF964" s="2198"/>
      <c r="MYG964" s="2198"/>
      <c r="MYH964" s="2198"/>
      <c r="MYI964" s="2198"/>
      <c r="MYJ964" s="2198"/>
      <c r="MYK964" s="2198"/>
      <c r="MYL964" s="2198"/>
      <c r="MYM964" s="2198"/>
      <c r="MYN964" s="2198"/>
      <c r="MYO964" s="2198"/>
      <c r="MYP964" s="2198"/>
      <c r="MYQ964" s="2198"/>
      <c r="MYR964" s="2198"/>
      <c r="MYS964" s="2198"/>
      <c r="MYT964" s="2198"/>
      <c r="MYU964" s="2198"/>
      <c r="MYV964" s="2198"/>
      <c r="MYW964" s="2198"/>
      <c r="MYX964" s="2198"/>
      <c r="MYY964" s="2198"/>
      <c r="MYZ964" s="2198"/>
      <c r="MZA964" s="2198"/>
      <c r="MZB964" s="2198"/>
      <c r="MZC964" s="2198"/>
      <c r="MZD964" s="2198"/>
      <c r="MZE964" s="2198"/>
      <c r="MZF964" s="2198"/>
      <c r="MZG964" s="2198"/>
      <c r="MZH964" s="2198"/>
      <c r="MZI964" s="2198"/>
      <c r="MZJ964" s="2198"/>
      <c r="MZK964" s="2198"/>
      <c r="MZO964" s="2198"/>
      <c r="MZP964" s="2198"/>
      <c r="MZQ964" s="2198"/>
      <c r="MZR964" s="2198"/>
      <c r="MZS964" s="2198"/>
      <c r="MZT964" s="2198"/>
      <c r="MZU964" s="2198"/>
      <c r="MZV964" s="2198"/>
      <c r="MZW964" s="2198"/>
      <c r="MZX964" s="2198"/>
      <c r="MZY964" s="2198"/>
      <c r="MZZ964" s="2198"/>
      <c r="NAA964" s="2198"/>
      <c r="NAB964" s="2198"/>
      <c r="NAC964" s="2198"/>
      <c r="NAD964" s="2198"/>
      <c r="NAE964" s="2198"/>
      <c r="NAF964" s="2198"/>
      <c r="NAG964" s="2198"/>
      <c r="NAH964" s="2198"/>
      <c r="NAI964" s="2198"/>
      <c r="NAJ964" s="2198"/>
      <c r="NAK964" s="2198"/>
      <c r="NAL964" s="2198"/>
      <c r="NAM964" s="2198"/>
      <c r="NAN964" s="2198"/>
      <c r="NAO964" s="2198"/>
      <c r="NAP964" s="2198"/>
      <c r="NAQ964" s="2198"/>
      <c r="NAR964" s="2198"/>
      <c r="NAS964" s="2198"/>
      <c r="NAT964" s="2198"/>
      <c r="NAU964" s="2198"/>
      <c r="NAV964" s="2198"/>
      <c r="NAW964" s="2198"/>
      <c r="NAX964" s="2198"/>
      <c r="NAY964" s="2198"/>
      <c r="NAZ964" s="2198"/>
      <c r="NBA964" s="2198"/>
      <c r="NBB964" s="2198"/>
      <c r="NBC964" s="2198"/>
      <c r="NBD964" s="2198"/>
      <c r="NBE964" s="2198"/>
      <c r="NBF964" s="2198"/>
      <c r="NBG964" s="2198"/>
      <c r="NBH964" s="2198"/>
      <c r="NBI964" s="2198"/>
      <c r="NBJ964" s="2198"/>
      <c r="NBK964" s="2198"/>
      <c r="NBL964" s="2198"/>
      <c r="NBM964" s="2198"/>
      <c r="NBN964" s="2198"/>
      <c r="NBO964" s="2198"/>
      <c r="NBP964" s="2198"/>
      <c r="NBQ964" s="2198"/>
      <c r="NBR964" s="2198"/>
      <c r="NBS964" s="2198"/>
      <c r="NBT964" s="2198"/>
      <c r="NBU964" s="2198"/>
      <c r="NBV964" s="2198"/>
      <c r="NBW964" s="2198"/>
      <c r="NBX964" s="2198"/>
      <c r="NBY964" s="2198"/>
      <c r="NBZ964" s="2198"/>
      <c r="NCA964" s="2198"/>
      <c r="NCB964" s="2198"/>
      <c r="NCC964" s="2198"/>
      <c r="NCD964" s="2198"/>
      <c r="NCE964" s="2198"/>
      <c r="NCF964" s="2198"/>
      <c r="NCG964" s="2198"/>
      <c r="NCH964" s="2198"/>
      <c r="NCI964" s="2198"/>
      <c r="NCJ964" s="2198"/>
      <c r="NCK964" s="2198"/>
      <c r="NCL964" s="2198"/>
      <c r="NCM964" s="2198"/>
      <c r="NCN964" s="2198"/>
      <c r="NCO964" s="2198"/>
      <c r="NCP964" s="2198"/>
      <c r="NCQ964" s="2198"/>
      <c r="NCR964" s="2198"/>
      <c r="NCS964" s="2198"/>
      <c r="NCT964" s="2198"/>
      <c r="NCU964" s="2198"/>
      <c r="NCV964" s="2198"/>
      <c r="NCW964" s="2198"/>
      <c r="NCX964" s="2198"/>
      <c r="NCY964" s="2198"/>
      <c r="NCZ964" s="2198"/>
      <c r="NDA964" s="2198"/>
      <c r="NDB964" s="2198"/>
      <c r="NDC964" s="2198"/>
      <c r="NDD964" s="2198"/>
      <c r="NDE964" s="2198"/>
      <c r="NDF964" s="2198"/>
      <c r="NDG964" s="2198"/>
      <c r="NDH964" s="2198"/>
      <c r="NDI964" s="2198"/>
      <c r="NDJ964" s="2198"/>
      <c r="NDK964" s="2198"/>
      <c r="NDL964" s="2198"/>
      <c r="NDM964" s="2198"/>
      <c r="NDN964" s="2198"/>
      <c r="NDO964" s="2198"/>
      <c r="NDP964" s="2198"/>
      <c r="NDQ964" s="2198"/>
      <c r="NDR964" s="2198"/>
      <c r="NDS964" s="2198"/>
      <c r="NDT964" s="2198"/>
      <c r="NDU964" s="2198"/>
      <c r="NDV964" s="2198"/>
      <c r="NDW964" s="2198"/>
      <c r="NDX964" s="2198"/>
      <c r="NDY964" s="2198"/>
      <c r="NDZ964" s="2198"/>
      <c r="NEA964" s="2198"/>
      <c r="NEB964" s="2198"/>
      <c r="NEC964" s="2198"/>
      <c r="NED964" s="2198"/>
      <c r="NEE964" s="2198"/>
      <c r="NEF964" s="2198"/>
      <c r="NEG964" s="2198"/>
      <c r="NEH964" s="2198"/>
      <c r="NEI964" s="2198"/>
      <c r="NEJ964" s="2198"/>
      <c r="NEK964" s="2198"/>
      <c r="NEL964" s="2198"/>
      <c r="NEM964" s="2198"/>
      <c r="NEN964" s="2198"/>
      <c r="NEO964" s="2198"/>
      <c r="NEP964" s="2198"/>
      <c r="NEQ964" s="2198"/>
      <c r="NER964" s="2198"/>
      <c r="NES964" s="2198"/>
      <c r="NET964" s="2198"/>
      <c r="NEU964" s="2198"/>
      <c r="NEV964" s="2198"/>
      <c r="NEW964" s="2198"/>
      <c r="NEX964" s="2198"/>
      <c r="NEY964" s="2198"/>
      <c r="NEZ964" s="2198"/>
      <c r="NFA964" s="2198"/>
      <c r="NFB964" s="2198"/>
      <c r="NFC964" s="2198"/>
      <c r="NFD964" s="2198"/>
      <c r="NFE964" s="2198"/>
      <c r="NFF964" s="2198"/>
      <c r="NFG964" s="2198"/>
      <c r="NFH964" s="2198"/>
      <c r="NFI964" s="2198"/>
      <c r="NFJ964" s="2198"/>
      <c r="NFK964" s="2198"/>
      <c r="NFL964" s="2198"/>
      <c r="NFM964" s="2198"/>
      <c r="NFN964" s="2198"/>
      <c r="NFO964" s="2198"/>
      <c r="NFP964" s="2198"/>
      <c r="NFQ964" s="2198"/>
      <c r="NFR964" s="2198"/>
      <c r="NFS964" s="2198"/>
      <c r="NFT964" s="2198"/>
      <c r="NFU964" s="2198"/>
      <c r="NFV964" s="2198"/>
      <c r="NFW964" s="2198"/>
      <c r="NFX964" s="2198"/>
      <c r="NFY964" s="2198"/>
      <c r="NFZ964" s="2198"/>
      <c r="NGA964" s="2198"/>
      <c r="NGB964" s="2198"/>
      <c r="NGC964" s="2198"/>
      <c r="NGD964" s="2198"/>
      <c r="NGE964" s="2198"/>
      <c r="NGF964" s="2198"/>
      <c r="NGG964" s="2198"/>
      <c r="NGH964" s="2198"/>
      <c r="NGI964" s="2198"/>
      <c r="NGJ964" s="2198"/>
      <c r="NGK964" s="2198"/>
      <c r="NGL964" s="2198"/>
      <c r="NGM964" s="2198"/>
      <c r="NGN964" s="2198"/>
      <c r="NGO964" s="2198"/>
      <c r="NGP964" s="2198"/>
      <c r="NGQ964" s="2198"/>
      <c r="NGR964" s="2198"/>
      <c r="NGS964" s="2198"/>
      <c r="NGT964" s="2198"/>
      <c r="NGU964" s="2198"/>
      <c r="NGV964" s="2198"/>
      <c r="NGW964" s="2198"/>
      <c r="NGX964" s="2198"/>
      <c r="NGY964" s="2198"/>
      <c r="NGZ964" s="2198"/>
      <c r="NHA964" s="2198"/>
      <c r="NHB964" s="2198"/>
      <c r="NHC964" s="2198"/>
      <c r="NHD964" s="2198"/>
      <c r="NHE964" s="2198"/>
      <c r="NHF964" s="2198"/>
      <c r="NHG964" s="2198"/>
      <c r="NHH964" s="2198"/>
      <c r="NHI964" s="2198"/>
      <c r="NHJ964" s="2198"/>
      <c r="NHK964" s="2198"/>
      <c r="NHL964" s="2198"/>
      <c r="NHM964" s="2198"/>
      <c r="NHN964" s="2198"/>
      <c r="NHO964" s="2198"/>
      <c r="NHP964" s="2198"/>
      <c r="NHQ964" s="2198"/>
      <c r="NHR964" s="2198"/>
      <c r="NHS964" s="2198"/>
      <c r="NHT964" s="2198"/>
      <c r="NHU964" s="2198"/>
      <c r="NHV964" s="2198"/>
      <c r="NHW964" s="2198"/>
      <c r="NHX964" s="2198"/>
      <c r="NHY964" s="2198"/>
      <c r="NHZ964" s="2198"/>
      <c r="NIA964" s="2198"/>
      <c r="NIB964" s="2198"/>
      <c r="NIC964" s="2198"/>
      <c r="NID964" s="2198"/>
      <c r="NIE964" s="2198"/>
      <c r="NIF964" s="2198"/>
      <c r="NIG964" s="2198"/>
      <c r="NIH964" s="2198"/>
      <c r="NII964" s="2198"/>
      <c r="NIJ964" s="2198"/>
      <c r="NIK964" s="2198"/>
      <c r="NIL964" s="2198"/>
      <c r="NIM964" s="2198"/>
      <c r="NIN964" s="2198"/>
      <c r="NIO964" s="2198"/>
      <c r="NIP964" s="2198"/>
      <c r="NIQ964" s="2198"/>
      <c r="NIR964" s="2198"/>
      <c r="NIS964" s="2198"/>
      <c r="NIT964" s="2198"/>
      <c r="NIU964" s="2198"/>
      <c r="NIV964" s="2198"/>
      <c r="NIW964" s="2198"/>
      <c r="NIX964" s="2198"/>
      <c r="NIY964" s="2198"/>
      <c r="NIZ964" s="2198"/>
      <c r="NJA964" s="2198"/>
      <c r="NJB964" s="2198"/>
      <c r="NJC964" s="2198"/>
      <c r="NJD964" s="2198"/>
      <c r="NJE964" s="2198"/>
      <c r="NJF964" s="2198"/>
      <c r="NJG964" s="2198"/>
      <c r="NJK964" s="2198"/>
      <c r="NJL964" s="2198"/>
      <c r="NJM964" s="2198"/>
      <c r="NJN964" s="2198"/>
      <c r="NJO964" s="2198"/>
      <c r="NJP964" s="2198"/>
      <c r="NJQ964" s="2198"/>
      <c r="NJR964" s="2198"/>
      <c r="NJS964" s="2198"/>
      <c r="NJT964" s="2198"/>
      <c r="NJU964" s="2198"/>
      <c r="NJV964" s="2198"/>
      <c r="NJW964" s="2198"/>
      <c r="NJX964" s="2198"/>
      <c r="NJY964" s="2198"/>
      <c r="NJZ964" s="2198"/>
      <c r="NKA964" s="2198"/>
      <c r="NKB964" s="2198"/>
      <c r="NKC964" s="2198"/>
      <c r="NKD964" s="2198"/>
      <c r="NKE964" s="2198"/>
      <c r="NKF964" s="2198"/>
      <c r="NKG964" s="2198"/>
      <c r="NKH964" s="2198"/>
      <c r="NKI964" s="2198"/>
      <c r="NKJ964" s="2198"/>
      <c r="NKK964" s="2198"/>
      <c r="NKL964" s="2198"/>
      <c r="NKM964" s="2198"/>
      <c r="NKN964" s="2198"/>
      <c r="NKO964" s="2198"/>
      <c r="NKP964" s="2198"/>
      <c r="NKQ964" s="2198"/>
      <c r="NKR964" s="2198"/>
      <c r="NKS964" s="2198"/>
      <c r="NKT964" s="2198"/>
      <c r="NKU964" s="2198"/>
      <c r="NKV964" s="2198"/>
      <c r="NKW964" s="2198"/>
      <c r="NKX964" s="2198"/>
      <c r="NKY964" s="2198"/>
      <c r="NKZ964" s="2198"/>
      <c r="NLA964" s="2198"/>
      <c r="NLB964" s="2198"/>
      <c r="NLC964" s="2198"/>
      <c r="NLD964" s="2198"/>
      <c r="NLE964" s="2198"/>
      <c r="NLF964" s="2198"/>
      <c r="NLG964" s="2198"/>
      <c r="NLH964" s="2198"/>
      <c r="NLI964" s="2198"/>
      <c r="NLJ964" s="2198"/>
      <c r="NLK964" s="2198"/>
      <c r="NLL964" s="2198"/>
      <c r="NLM964" s="2198"/>
      <c r="NLN964" s="2198"/>
      <c r="NLO964" s="2198"/>
      <c r="NLP964" s="2198"/>
      <c r="NLQ964" s="2198"/>
      <c r="NLR964" s="2198"/>
      <c r="NLS964" s="2198"/>
      <c r="NLT964" s="2198"/>
      <c r="NLU964" s="2198"/>
      <c r="NLV964" s="2198"/>
      <c r="NLW964" s="2198"/>
      <c r="NLX964" s="2198"/>
      <c r="NLY964" s="2198"/>
      <c r="NLZ964" s="2198"/>
      <c r="NMA964" s="2198"/>
      <c r="NMB964" s="2198"/>
      <c r="NMC964" s="2198"/>
      <c r="NMD964" s="2198"/>
      <c r="NME964" s="2198"/>
      <c r="NMF964" s="2198"/>
      <c r="NMG964" s="2198"/>
      <c r="NMH964" s="2198"/>
      <c r="NMI964" s="2198"/>
      <c r="NMJ964" s="2198"/>
      <c r="NMK964" s="2198"/>
      <c r="NML964" s="2198"/>
      <c r="NMM964" s="2198"/>
      <c r="NMN964" s="2198"/>
      <c r="NMO964" s="2198"/>
      <c r="NMP964" s="2198"/>
      <c r="NMQ964" s="2198"/>
      <c r="NMR964" s="2198"/>
      <c r="NMS964" s="2198"/>
      <c r="NMT964" s="2198"/>
      <c r="NMU964" s="2198"/>
      <c r="NMV964" s="2198"/>
      <c r="NMW964" s="2198"/>
      <c r="NMX964" s="2198"/>
      <c r="NMY964" s="2198"/>
      <c r="NMZ964" s="2198"/>
      <c r="NNA964" s="2198"/>
      <c r="NNB964" s="2198"/>
      <c r="NNC964" s="2198"/>
      <c r="NND964" s="2198"/>
      <c r="NNE964" s="2198"/>
      <c r="NNF964" s="2198"/>
      <c r="NNG964" s="2198"/>
      <c r="NNH964" s="2198"/>
      <c r="NNI964" s="2198"/>
      <c r="NNJ964" s="2198"/>
      <c r="NNK964" s="2198"/>
      <c r="NNL964" s="2198"/>
      <c r="NNM964" s="2198"/>
      <c r="NNN964" s="2198"/>
      <c r="NNO964" s="2198"/>
      <c r="NNP964" s="2198"/>
      <c r="NNQ964" s="2198"/>
      <c r="NNR964" s="2198"/>
      <c r="NNS964" s="2198"/>
      <c r="NNT964" s="2198"/>
      <c r="NNU964" s="2198"/>
      <c r="NNV964" s="2198"/>
      <c r="NNW964" s="2198"/>
      <c r="NNX964" s="2198"/>
      <c r="NNY964" s="2198"/>
      <c r="NNZ964" s="2198"/>
      <c r="NOA964" s="2198"/>
      <c r="NOB964" s="2198"/>
      <c r="NOC964" s="2198"/>
      <c r="NOD964" s="2198"/>
      <c r="NOE964" s="2198"/>
      <c r="NOF964" s="2198"/>
      <c r="NOG964" s="2198"/>
      <c r="NOH964" s="2198"/>
      <c r="NOI964" s="2198"/>
      <c r="NOJ964" s="2198"/>
      <c r="NOK964" s="2198"/>
      <c r="NOL964" s="2198"/>
      <c r="NOM964" s="2198"/>
      <c r="NON964" s="2198"/>
      <c r="NOO964" s="2198"/>
      <c r="NOP964" s="2198"/>
      <c r="NOQ964" s="2198"/>
      <c r="NOR964" s="2198"/>
      <c r="NOS964" s="2198"/>
      <c r="NOT964" s="2198"/>
      <c r="NOU964" s="2198"/>
      <c r="NOV964" s="2198"/>
      <c r="NOW964" s="2198"/>
      <c r="NOX964" s="2198"/>
      <c r="NOY964" s="2198"/>
      <c r="NOZ964" s="2198"/>
      <c r="NPA964" s="2198"/>
      <c r="NPB964" s="2198"/>
      <c r="NPC964" s="2198"/>
      <c r="NPD964" s="2198"/>
      <c r="NPE964" s="2198"/>
      <c r="NPF964" s="2198"/>
      <c r="NPG964" s="2198"/>
      <c r="NPH964" s="2198"/>
      <c r="NPI964" s="2198"/>
      <c r="NPJ964" s="2198"/>
      <c r="NPK964" s="2198"/>
      <c r="NPL964" s="2198"/>
      <c r="NPM964" s="2198"/>
      <c r="NPN964" s="2198"/>
      <c r="NPO964" s="2198"/>
      <c r="NPP964" s="2198"/>
      <c r="NPQ964" s="2198"/>
      <c r="NPR964" s="2198"/>
      <c r="NPS964" s="2198"/>
      <c r="NPT964" s="2198"/>
      <c r="NPU964" s="2198"/>
      <c r="NPV964" s="2198"/>
      <c r="NPW964" s="2198"/>
      <c r="NPX964" s="2198"/>
      <c r="NPY964" s="2198"/>
      <c r="NPZ964" s="2198"/>
      <c r="NQA964" s="2198"/>
      <c r="NQB964" s="2198"/>
      <c r="NQC964" s="2198"/>
      <c r="NQD964" s="2198"/>
      <c r="NQE964" s="2198"/>
      <c r="NQF964" s="2198"/>
      <c r="NQG964" s="2198"/>
      <c r="NQH964" s="2198"/>
      <c r="NQI964" s="2198"/>
      <c r="NQJ964" s="2198"/>
      <c r="NQK964" s="2198"/>
      <c r="NQL964" s="2198"/>
      <c r="NQM964" s="2198"/>
      <c r="NQN964" s="2198"/>
      <c r="NQO964" s="2198"/>
      <c r="NQP964" s="2198"/>
      <c r="NQQ964" s="2198"/>
      <c r="NQR964" s="2198"/>
      <c r="NQS964" s="2198"/>
      <c r="NQT964" s="2198"/>
      <c r="NQU964" s="2198"/>
      <c r="NQV964" s="2198"/>
      <c r="NQW964" s="2198"/>
      <c r="NQX964" s="2198"/>
      <c r="NQY964" s="2198"/>
      <c r="NQZ964" s="2198"/>
      <c r="NRA964" s="2198"/>
      <c r="NRB964" s="2198"/>
      <c r="NRC964" s="2198"/>
      <c r="NRD964" s="2198"/>
      <c r="NRE964" s="2198"/>
      <c r="NRF964" s="2198"/>
      <c r="NRG964" s="2198"/>
      <c r="NRH964" s="2198"/>
      <c r="NRI964" s="2198"/>
      <c r="NRJ964" s="2198"/>
      <c r="NRK964" s="2198"/>
      <c r="NRL964" s="2198"/>
      <c r="NRM964" s="2198"/>
      <c r="NRN964" s="2198"/>
      <c r="NRO964" s="2198"/>
      <c r="NRP964" s="2198"/>
      <c r="NRQ964" s="2198"/>
      <c r="NRR964" s="2198"/>
      <c r="NRS964" s="2198"/>
      <c r="NRT964" s="2198"/>
      <c r="NRU964" s="2198"/>
      <c r="NRV964" s="2198"/>
      <c r="NRW964" s="2198"/>
      <c r="NRX964" s="2198"/>
      <c r="NRY964" s="2198"/>
      <c r="NRZ964" s="2198"/>
      <c r="NSA964" s="2198"/>
      <c r="NSB964" s="2198"/>
      <c r="NSC964" s="2198"/>
      <c r="NSD964" s="2198"/>
      <c r="NSE964" s="2198"/>
      <c r="NSF964" s="2198"/>
      <c r="NSG964" s="2198"/>
      <c r="NSH964" s="2198"/>
      <c r="NSI964" s="2198"/>
      <c r="NSJ964" s="2198"/>
      <c r="NSK964" s="2198"/>
      <c r="NSL964" s="2198"/>
      <c r="NSM964" s="2198"/>
      <c r="NSN964" s="2198"/>
      <c r="NSO964" s="2198"/>
      <c r="NSP964" s="2198"/>
      <c r="NSQ964" s="2198"/>
      <c r="NSR964" s="2198"/>
      <c r="NSS964" s="2198"/>
      <c r="NST964" s="2198"/>
      <c r="NSU964" s="2198"/>
      <c r="NSV964" s="2198"/>
      <c r="NSW964" s="2198"/>
      <c r="NSX964" s="2198"/>
      <c r="NSY964" s="2198"/>
      <c r="NSZ964" s="2198"/>
      <c r="NTA964" s="2198"/>
      <c r="NTB964" s="2198"/>
      <c r="NTC964" s="2198"/>
      <c r="NTG964" s="2198"/>
      <c r="NTH964" s="2198"/>
      <c r="NTI964" s="2198"/>
      <c r="NTJ964" s="2198"/>
      <c r="NTK964" s="2198"/>
      <c r="NTL964" s="2198"/>
      <c r="NTM964" s="2198"/>
      <c r="NTN964" s="2198"/>
      <c r="NTO964" s="2198"/>
      <c r="NTP964" s="2198"/>
      <c r="NTQ964" s="2198"/>
      <c r="NTR964" s="2198"/>
      <c r="NTS964" s="2198"/>
      <c r="NTT964" s="2198"/>
      <c r="NTU964" s="2198"/>
      <c r="NTV964" s="2198"/>
      <c r="NTW964" s="2198"/>
      <c r="NTX964" s="2198"/>
      <c r="NTY964" s="2198"/>
      <c r="NTZ964" s="2198"/>
      <c r="NUA964" s="2198"/>
      <c r="NUB964" s="2198"/>
      <c r="NUC964" s="2198"/>
      <c r="NUD964" s="2198"/>
      <c r="NUE964" s="2198"/>
      <c r="NUF964" s="2198"/>
      <c r="NUG964" s="2198"/>
      <c r="NUH964" s="2198"/>
      <c r="NUI964" s="2198"/>
      <c r="NUJ964" s="2198"/>
      <c r="NUK964" s="2198"/>
      <c r="NUL964" s="2198"/>
      <c r="NUM964" s="2198"/>
      <c r="NUN964" s="2198"/>
      <c r="NUO964" s="2198"/>
      <c r="NUP964" s="2198"/>
      <c r="NUQ964" s="2198"/>
      <c r="NUR964" s="2198"/>
      <c r="NUS964" s="2198"/>
      <c r="NUT964" s="2198"/>
      <c r="NUU964" s="2198"/>
      <c r="NUV964" s="2198"/>
      <c r="NUW964" s="2198"/>
      <c r="NUX964" s="2198"/>
      <c r="NUY964" s="2198"/>
      <c r="NUZ964" s="2198"/>
      <c r="NVA964" s="2198"/>
      <c r="NVB964" s="2198"/>
      <c r="NVC964" s="2198"/>
      <c r="NVD964" s="2198"/>
      <c r="NVE964" s="2198"/>
      <c r="NVF964" s="2198"/>
      <c r="NVG964" s="2198"/>
      <c r="NVH964" s="2198"/>
      <c r="NVI964" s="2198"/>
      <c r="NVJ964" s="2198"/>
      <c r="NVK964" s="2198"/>
      <c r="NVL964" s="2198"/>
      <c r="NVM964" s="2198"/>
      <c r="NVN964" s="2198"/>
      <c r="NVO964" s="2198"/>
      <c r="NVP964" s="2198"/>
      <c r="NVQ964" s="2198"/>
      <c r="NVR964" s="2198"/>
      <c r="NVS964" s="2198"/>
      <c r="NVT964" s="2198"/>
      <c r="NVU964" s="2198"/>
      <c r="NVV964" s="2198"/>
      <c r="NVW964" s="2198"/>
      <c r="NVX964" s="2198"/>
      <c r="NVY964" s="2198"/>
      <c r="NVZ964" s="2198"/>
      <c r="NWA964" s="2198"/>
      <c r="NWB964" s="2198"/>
      <c r="NWC964" s="2198"/>
      <c r="NWD964" s="2198"/>
      <c r="NWE964" s="2198"/>
      <c r="NWF964" s="2198"/>
      <c r="NWG964" s="2198"/>
      <c r="NWH964" s="2198"/>
      <c r="NWI964" s="2198"/>
      <c r="NWJ964" s="2198"/>
      <c r="NWK964" s="2198"/>
      <c r="NWL964" s="2198"/>
      <c r="NWM964" s="2198"/>
      <c r="NWN964" s="2198"/>
      <c r="NWO964" s="2198"/>
      <c r="NWP964" s="2198"/>
      <c r="NWQ964" s="2198"/>
      <c r="NWR964" s="2198"/>
      <c r="NWS964" s="2198"/>
      <c r="NWT964" s="2198"/>
      <c r="NWU964" s="2198"/>
      <c r="NWV964" s="2198"/>
      <c r="NWW964" s="2198"/>
      <c r="NWX964" s="2198"/>
      <c r="NWY964" s="2198"/>
      <c r="NWZ964" s="2198"/>
      <c r="NXA964" s="2198"/>
      <c r="NXB964" s="2198"/>
      <c r="NXC964" s="2198"/>
      <c r="NXD964" s="2198"/>
      <c r="NXE964" s="2198"/>
      <c r="NXF964" s="2198"/>
      <c r="NXG964" s="2198"/>
      <c r="NXH964" s="2198"/>
      <c r="NXI964" s="2198"/>
      <c r="NXJ964" s="2198"/>
      <c r="NXK964" s="2198"/>
      <c r="NXL964" s="2198"/>
      <c r="NXM964" s="2198"/>
      <c r="NXN964" s="2198"/>
      <c r="NXO964" s="2198"/>
      <c r="NXP964" s="2198"/>
      <c r="NXQ964" s="2198"/>
      <c r="NXR964" s="2198"/>
      <c r="NXS964" s="2198"/>
      <c r="NXT964" s="2198"/>
      <c r="NXU964" s="2198"/>
      <c r="NXV964" s="2198"/>
      <c r="NXW964" s="2198"/>
      <c r="NXX964" s="2198"/>
      <c r="NXY964" s="2198"/>
      <c r="NXZ964" s="2198"/>
      <c r="NYA964" s="2198"/>
      <c r="NYB964" s="2198"/>
      <c r="NYC964" s="2198"/>
      <c r="NYD964" s="2198"/>
      <c r="NYE964" s="2198"/>
      <c r="NYF964" s="2198"/>
      <c r="NYG964" s="2198"/>
      <c r="NYH964" s="2198"/>
      <c r="NYI964" s="2198"/>
      <c r="NYJ964" s="2198"/>
      <c r="NYK964" s="2198"/>
      <c r="NYL964" s="2198"/>
      <c r="NYM964" s="2198"/>
      <c r="NYN964" s="2198"/>
      <c r="NYO964" s="2198"/>
      <c r="NYP964" s="2198"/>
      <c r="NYQ964" s="2198"/>
      <c r="NYR964" s="2198"/>
      <c r="NYS964" s="2198"/>
      <c r="NYT964" s="2198"/>
      <c r="NYU964" s="2198"/>
      <c r="NYV964" s="2198"/>
      <c r="NYW964" s="2198"/>
      <c r="NYX964" s="2198"/>
      <c r="NYY964" s="2198"/>
      <c r="NYZ964" s="2198"/>
      <c r="NZA964" s="2198"/>
      <c r="NZB964" s="2198"/>
      <c r="NZC964" s="2198"/>
      <c r="NZD964" s="2198"/>
      <c r="NZE964" s="2198"/>
      <c r="NZF964" s="2198"/>
      <c r="NZG964" s="2198"/>
      <c r="NZH964" s="2198"/>
      <c r="NZI964" s="2198"/>
      <c r="NZJ964" s="2198"/>
      <c r="NZK964" s="2198"/>
      <c r="NZL964" s="2198"/>
      <c r="NZM964" s="2198"/>
      <c r="NZN964" s="2198"/>
      <c r="NZO964" s="2198"/>
      <c r="NZP964" s="2198"/>
      <c r="NZQ964" s="2198"/>
      <c r="NZR964" s="2198"/>
      <c r="NZS964" s="2198"/>
      <c r="NZT964" s="2198"/>
      <c r="NZU964" s="2198"/>
      <c r="NZV964" s="2198"/>
      <c r="NZW964" s="2198"/>
      <c r="NZX964" s="2198"/>
      <c r="NZY964" s="2198"/>
      <c r="NZZ964" s="2198"/>
      <c r="OAA964" s="2198"/>
      <c r="OAB964" s="2198"/>
      <c r="OAC964" s="2198"/>
      <c r="OAD964" s="2198"/>
      <c r="OAE964" s="2198"/>
      <c r="OAF964" s="2198"/>
      <c r="OAG964" s="2198"/>
      <c r="OAH964" s="2198"/>
      <c r="OAI964" s="2198"/>
      <c r="OAJ964" s="2198"/>
      <c r="OAK964" s="2198"/>
      <c r="OAL964" s="2198"/>
      <c r="OAM964" s="2198"/>
      <c r="OAN964" s="2198"/>
      <c r="OAO964" s="2198"/>
      <c r="OAP964" s="2198"/>
      <c r="OAQ964" s="2198"/>
      <c r="OAR964" s="2198"/>
      <c r="OAS964" s="2198"/>
      <c r="OAT964" s="2198"/>
      <c r="OAU964" s="2198"/>
      <c r="OAV964" s="2198"/>
      <c r="OAW964" s="2198"/>
      <c r="OAX964" s="2198"/>
      <c r="OAY964" s="2198"/>
      <c r="OAZ964" s="2198"/>
      <c r="OBA964" s="2198"/>
      <c r="OBB964" s="2198"/>
      <c r="OBC964" s="2198"/>
      <c r="OBD964" s="2198"/>
      <c r="OBE964" s="2198"/>
      <c r="OBF964" s="2198"/>
      <c r="OBG964" s="2198"/>
      <c r="OBH964" s="2198"/>
      <c r="OBI964" s="2198"/>
      <c r="OBJ964" s="2198"/>
      <c r="OBK964" s="2198"/>
      <c r="OBL964" s="2198"/>
      <c r="OBM964" s="2198"/>
      <c r="OBN964" s="2198"/>
      <c r="OBO964" s="2198"/>
      <c r="OBP964" s="2198"/>
      <c r="OBQ964" s="2198"/>
      <c r="OBR964" s="2198"/>
      <c r="OBS964" s="2198"/>
      <c r="OBT964" s="2198"/>
      <c r="OBU964" s="2198"/>
      <c r="OBV964" s="2198"/>
      <c r="OBW964" s="2198"/>
      <c r="OBX964" s="2198"/>
      <c r="OBY964" s="2198"/>
      <c r="OBZ964" s="2198"/>
      <c r="OCA964" s="2198"/>
      <c r="OCB964" s="2198"/>
      <c r="OCC964" s="2198"/>
      <c r="OCD964" s="2198"/>
      <c r="OCE964" s="2198"/>
      <c r="OCF964" s="2198"/>
      <c r="OCG964" s="2198"/>
      <c r="OCH964" s="2198"/>
      <c r="OCI964" s="2198"/>
      <c r="OCJ964" s="2198"/>
      <c r="OCK964" s="2198"/>
      <c r="OCL964" s="2198"/>
      <c r="OCM964" s="2198"/>
      <c r="OCN964" s="2198"/>
      <c r="OCO964" s="2198"/>
      <c r="OCP964" s="2198"/>
      <c r="OCQ964" s="2198"/>
      <c r="OCR964" s="2198"/>
      <c r="OCS964" s="2198"/>
      <c r="OCT964" s="2198"/>
      <c r="OCU964" s="2198"/>
      <c r="OCV964" s="2198"/>
      <c r="OCW964" s="2198"/>
      <c r="OCX964" s="2198"/>
      <c r="OCY964" s="2198"/>
      <c r="ODC964" s="2198"/>
      <c r="ODD964" s="2198"/>
      <c r="ODE964" s="2198"/>
      <c r="ODF964" s="2198"/>
      <c r="ODG964" s="2198"/>
      <c r="ODH964" s="2198"/>
      <c r="ODI964" s="2198"/>
      <c r="ODJ964" s="2198"/>
      <c r="ODK964" s="2198"/>
      <c r="ODL964" s="2198"/>
      <c r="ODM964" s="2198"/>
      <c r="ODN964" s="2198"/>
      <c r="ODO964" s="2198"/>
      <c r="ODP964" s="2198"/>
      <c r="ODQ964" s="2198"/>
      <c r="ODR964" s="2198"/>
      <c r="ODS964" s="2198"/>
      <c r="ODT964" s="2198"/>
      <c r="ODU964" s="2198"/>
      <c r="ODV964" s="2198"/>
      <c r="ODW964" s="2198"/>
      <c r="ODX964" s="2198"/>
      <c r="ODY964" s="2198"/>
      <c r="ODZ964" s="2198"/>
      <c r="OEA964" s="2198"/>
      <c r="OEB964" s="2198"/>
      <c r="OEC964" s="2198"/>
      <c r="OED964" s="2198"/>
      <c r="OEE964" s="2198"/>
      <c r="OEF964" s="2198"/>
      <c r="OEG964" s="2198"/>
      <c r="OEH964" s="2198"/>
      <c r="OEI964" s="2198"/>
      <c r="OEJ964" s="2198"/>
      <c r="OEK964" s="2198"/>
      <c r="OEL964" s="2198"/>
      <c r="OEM964" s="2198"/>
      <c r="OEN964" s="2198"/>
      <c r="OEO964" s="2198"/>
      <c r="OEP964" s="2198"/>
      <c r="OEQ964" s="2198"/>
      <c r="OER964" s="2198"/>
      <c r="OES964" s="2198"/>
      <c r="OET964" s="2198"/>
      <c r="OEU964" s="2198"/>
      <c r="OEV964" s="2198"/>
      <c r="OEW964" s="2198"/>
      <c r="OEX964" s="2198"/>
      <c r="OEY964" s="2198"/>
      <c r="OEZ964" s="2198"/>
      <c r="OFA964" s="2198"/>
      <c r="OFB964" s="2198"/>
      <c r="OFC964" s="2198"/>
      <c r="OFD964" s="2198"/>
      <c r="OFE964" s="2198"/>
      <c r="OFF964" s="2198"/>
      <c r="OFG964" s="2198"/>
      <c r="OFH964" s="2198"/>
      <c r="OFI964" s="2198"/>
      <c r="OFJ964" s="2198"/>
      <c r="OFK964" s="2198"/>
      <c r="OFL964" s="2198"/>
      <c r="OFM964" s="2198"/>
      <c r="OFN964" s="2198"/>
      <c r="OFO964" s="2198"/>
      <c r="OFP964" s="2198"/>
      <c r="OFQ964" s="2198"/>
      <c r="OFR964" s="2198"/>
      <c r="OFS964" s="2198"/>
      <c r="OFT964" s="2198"/>
      <c r="OFU964" s="2198"/>
      <c r="OFV964" s="2198"/>
      <c r="OFW964" s="2198"/>
      <c r="OFX964" s="2198"/>
      <c r="OFY964" s="2198"/>
      <c r="OFZ964" s="2198"/>
      <c r="OGA964" s="2198"/>
      <c r="OGB964" s="2198"/>
      <c r="OGC964" s="2198"/>
      <c r="OGD964" s="2198"/>
      <c r="OGE964" s="2198"/>
      <c r="OGF964" s="2198"/>
      <c r="OGG964" s="2198"/>
      <c r="OGH964" s="2198"/>
      <c r="OGI964" s="2198"/>
      <c r="OGJ964" s="2198"/>
      <c r="OGK964" s="2198"/>
      <c r="OGL964" s="2198"/>
      <c r="OGM964" s="2198"/>
      <c r="OGN964" s="2198"/>
      <c r="OGO964" s="2198"/>
      <c r="OGP964" s="2198"/>
      <c r="OGQ964" s="2198"/>
      <c r="OGR964" s="2198"/>
      <c r="OGS964" s="2198"/>
      <c r="OGT964" s="2198"/>
      <c r="OGU964" s="2198"/>
      <c r="OGV964" s="2198"/>
      <c r="OGW964" s="2198"/>
      <c r="OGX964" s="2198"/>
      <c r="OGY964" s="2198"/>
      <c r="OGZ964" s="2198"/>
      <c r="OHA964" s="2198"/>
      <c r="OHB964" s="2198"/>
      <c r="OHC964" s="2198"/>
      <c r="OHD964" s="2198"/>
      <c r="OHE964" s="2198"/>
      <c r="OHF964" s="2198"/>
      <c r="OHG964" s="2198"/>
      <c r="OHH964" s="2198"/>
      <c r="OHI964" s="2198"/>
      <c r="OHJ964" s="2198"/>
      <c r="OHK964" s="2198"/>
      <c r="OHL964" s="2198"/>
      <c r="OHM964" s="2198"/>
      <c r="OHN964" s="2198"/>
      <c r="OHO964" s="2198"/>
      <c r="OHP964" s="2198"/>
      <c r="OHQ964" s="2198"/>
      <c r="OHR964" s="2198"/>
      <c r="OHS964" s="2198"/>
      <c r="OHT964" s="2198"/>
      <c r="OHU964" s="2198"/>
      <c r="OHV964" s="2198"/>
      <c r="OHW964" s="2198"/>
      <c r="OHX964" s="2198"/>
      <c r="OHY964" s="2198"/>
      <c r="OHZ964" s="2198"/>
      <c r="OIA964" s="2198"/>
      <c r="OIB964" s="2198"/>
      <c r="OIC964" s="2198"/>
      <c r="OID964" s="2198"/>
      <c r="OIE964" s="2198"/>
      <c r="OIF964" s="2198"/>
      <c r="OIG964" s="2198"/>
      <c r="OIH964" s="2198"/>
      <c r="OII964" s="2198"/>
      <c r="OIJ964" s="2198"/>
      <c r="OIK964" s="2198"/>
      <c r="OIL964" s="2198"/>
      <c r="OIM964" s="2198"/>
      <c r="OIN964" s="2198"/>
      <c r="OIO964" s="2198"/>
      <c r="OIP964" s="2198"/>
      <c r="OIQ964" s="2198"/>
      <c r="OIR964" s="2198"/>
      <c r="OIS964" s="2198"/>
      <c r="OIT964" s="2198"/>
      <c r="OIU964" s="2198"/>
      <c r="OIV964" s="2198"/>
      <c r="OIW964" s="2198"/>
      <c r="OIX964" s="2198"/>
      <c r="OIY964" s="2198"/>
      <c r="OIZ964" s="2198"/>
      <c r="OJA964" s="2198"/>
      <c r="OJB964" s="2198"/>
      <c r="OJC964" s="2198"/>
      <c r="OJD964" s="2198"/>
      <c r="OJE964" s="2198"/>
      <c r="OJF964" s="2198"/>
      <c r="OJG964" s="2198"/>
      <c r="OJH964" s="2198"/>
      <c r="OJI964" s="2198"/>
      <c r="OJJ964" s="2198"/>
      <c r="OJK964" s="2198"/>
      <c r="OJL964" s="2198"/>
      <c r="OJM964" s="2198"/>
      <c r="OJN964" s="2198"/>
      <c r="OJO964" s="2198"/>
      <c r="OJP964" s="2198"/>
      <c r="OJQ964" s="2198"/>
      <c r="OJR964" s="2198"/>
      <c r="OJS964" s="2198"/>
      <c r="OJT964" s="2198"/>
      <c r="OJU964" s="2198"/>
      <c r="OJV964" s="2198"/>
      <c r="OJW964" s="2198"/>
      <c r="OJX964" s="2198"/>
      <c r="OJY964" s="2198"/>
      <c r="OJZ964" s="2198"/>
      <c r="OKA964" s="2198"/>
      <c r="OKB964" s="2198"/>
      <c r="OKC964" s="2198"/>
      <c r="OKD964" s="2198"/>
      <c r="OKE964" s="2198"/>
      <c r="OKF964" s="2198"/>
      <c r="OKG964" s="2198"/>
      <c r="OKH964" s="2198"/>
      <c r="OKI964" s="2198"/>
      <c r="OKJ964" s="2198"/>
      <c r="OKK964" s="2198"/>
      <c r="OKL964" s="2198"/>
      <c r="OKM964" s="2198"/>
      <c r="OKN964" s="2198"/>
      <c r="OKO964" s="2198"/>
      <c r="OKP964" s="2198"/>
      <c r="OKQ964" s="2198"/>
      <c r="OKR964" s="2198"/>
      <c r="OKS964" s="2198"/>
      <c r="OKT964" s="2198"/>
      <c r="OKU964" s="2198"/>
      <c r="OKV964" s="2198"/>
      <c r="OKW964" s="2198"/>
      <c r="OKX964" s="2198"/>
      <c r="OKY964" s="2198"/>
      <c r="OKZ964" s="2198"/>
      <c r="OLA964" s="2198"/>
      <c r="OLB964" s="2198"/>
      <c r="OLC964" s="2198"/>
      <c r="OLD964" s="2198"/>
      <c r="OLE964" s="2198"/>
      <c r="OLF964" s="2198"/>
      <c r="OLG964" s="2198"/>
      <c r="OLH964" s="2198"/>
      <c r="OLI964" s="2198"/>
      <c r="OLJ964" s="2198"/>
      <c r="OLK964" s="2198"/>
      <c r="OLL964" s="2198"/>
      <c r="OLM964" s="2198"/>
      <c r="OLN964" s="2198"/>
      <c r="OLO964" s="2198"/>
      <c r="OLP964" s="2198"/>
      <c r="OLQ964" s="2198"/>
      <c r="OLR964" s="2198"/>
      <c r="OLS964" s="2198"/>
      <c r="OLT964" s="2198"/>
      <c r="OLU964" s="2198"/>
      <c r="OLV964" s="2198"/>
      <c r="OLW964" s="2198"/>
      <c r="OLX964" s="2198"/>
      <c r="OLY964" s="2198"/>
      <c r="OLZ964" s="2198"/>
      <c r="OMA964" s="2198"/>
      <c r="OMB964" s="2198"/>
      <c r="OMC964" s="2198"/>
      <c r="OMD964" s="2198"/>
      <c r="OME964" s="2198"/>
      <c r="OMF964" s="2198"/>
      <c r="OMG964" s="2198"/>
      <c r="OMH964" s="2198"/>
      <c r="OMI964" s="2198"/>
      <c r="OMJ964" s="2198"/>
      <c r="OMK964" s="2198"/>
      <c r="OML964" s="2198"/>
      <c r="OMM964" s="2198"/>
      <c r="OMN964" s="2198"/>
      <c r="OMO964" s="2198"/>
      <c r="OMP964" s="2198"/>
      <c r="OMQ964" s="2198"/>
      <c r="OMR964" s="2198"/>
      <c r="OMS964" s="2198"/>
      <c r="OMT964" s="2198"/>
      <c r="OMU964" s="2198"/>
      <c r="OMY964" s="2198"/>
      <c r="OMZ964" s="2198"/>
      <c r="ONA964" s="2198"/>
      <c r="ONB964" s="2198"/>
      <c r="ONC964" s="2198"/>
      <c r="OND964" s="2198"/>
      <c r="ONE964" s="2198"/>
      <c r="ONF964" s="2198"/>
      <c r="ONG964" s="2198"/>
      <c r="ONH964" s="2198"/>
      <c r="ONI964" s="2198"/>
      <c r="ONJ964" s="2198"/>
      <c r="ONK964" s="2198"/>
      <c r="ONL964" s="2198"/>
      <c r="ONM964" s="2198"/>
      <c r="ONN964" s="2198"/>
      <c r="ONO964" s="2198"/>
      <c r="ONP964" s="2198"/>
      <c r="ONQ964" s="2198"/>
      <c r="ONR964" s="2198"/>
      <c r="ONS964" s="2198"/>
      <c r="ONT964" s="2198"/>
      <c r="ONU964" s="2198"/>
      <c r="ONV964" s="2198"/>
      <c r="ONW964" s="2198"/>
      <c r="ONX964" s="2198"/>
      <c r="ONY964" s="2198"/>
      <c r="ONZ964" s="2198"/>
      <c r="OOA964" s="2198"/>
      <c r="OOB964" s="2198"/>
      <c r="OOC964" s="2198"/>
      <c r="OOD964" s="2198"/>
      <c r="OOE964" s="2198"/>
      <c r="OOF964" s="2198"/>
      <c r="OOG964" s="2198"/>
      <c r="OOH964" s="2198"/>
      <c r="OOI964" s="2198"/>
      <c r="OOJ964" s="2198"/>
      <c r="OOK964" s="2198"/>
      <c r="OOL964" s="2198"/>
      <c r="OOM964" s="2198"/>
      <c r="OON964" s="2198"/>
      <c r="OOO964" s="2198"/>
      <c r="OOP964" s="2198"/>
      <c r="OOQ964" s="2198"/>
      <c r="OOR964" s="2198"/>
      <c r="OOS964" s="2198"/>
      <c r="OOT964" s="2198"/>
      <c r="OOU964" s="2198"/>
      <c r="OOV964" s="2198"/>
      <c r="OOW964" s="2198"/>
      <c r="OOX964" s="2198"/>
      <c r="OOY964" s="2198"/>
      <c r="OOZ964" s="2198"/>
      <c r="OPA964" s="2198"/>
      <c r="OPB964" s="2198"/>
      <c r="OPC964" s="2198"/>
      <c r="OPD964" s="2198"/>
      <c r="OPE964" s="2198"/>
      <c r="OPF964" s="2198"/>
      <c r="OPG964" s="2198"/>
      <c r="OPH964" s="2198"/>
      <c r="OPI964" s="2198"/>
      <c r="OPJ964" s="2198"/>
      <c r="OPK964" s="2198"/>
      <c r="OPL964" s="2198"/>
      <c r="OPM964" s="2198"/>
      <c r="OPN964" s="2198"/>
      <c r="OPO964" s="2198"/>
      <c r="OPP964" s="2198"/>
      <c r="OPQ964" s="2198"/>
      <c r="OPR964" s="2198"/>
      <c r="OPS964" s="2198"/>
      <c r="OPT964" s="2198"/>
      <c r="OPU964" s="2198"/>
      <c r="OPV964" s="2198"/>
      <c r="OPW964" s="2198"/>
      <c r="OPX964" s="2198"/>
      <c r="OPY964" s="2198"/>
      <c r="OPZ964" s="2198"/>
      <c r="OQA964" s="2198"/>
      <c r="OQB964" s="2198"/>
      <c r="OQC964" s="2198"/>
      <c r="OQD964" s="2198"/>
      <c r="OQE964" s="2198"/>
      <c r="OQF964" s="2198"/>
      <c r="OQG964" s="2198"/>
      <c r="OQH964" s="2198"/>
      <c r="OQI964" s="2198"/>
      <c r="OQJ964" s="2198"/>
      <c r="OQK964" s="2198"/>
      <c r="OQL964" s="2198"/>
      <c r="OQM964" s="2198"/>
      <c r="OQN964" s="2198"/>
      <c r="OQO964" s="2198"/>
      <c r="OQP964" s="2198"/>
      <c r="OQQ964" s="2198"/>
      <c r="OQR964" s="2198"/>
      <c r="OQS964" s="2198"/>
      <c r="OQT964" s="2198"/>
      <c r="OQU964" s="2198"/>
      <c r="OQV964" s="2198"/>
      <c r="OQW964" s="2198"/>
      <c r="OQX964" s="2198"/>
      <c r="OQY964" s="2198"/>
      <c r="OQZ964" s="2198"/>
      <c r="ORA964" s="2198"/>
      <c r="ORB964" s="2198"/>
      <c r="ORC964" s="2198"/>
      <c r="ORD964" s="2198"/>
      <c r="ORE964" s="2198"/>
      <c r="ORF964" s="2198"/>
      <c r="ORG964" s="2198"/>
      <c r="ORH964" s="2198"/>
      <c r="ORI964" s="2198"/>
      <c r="ORJ964" s="2198"/>
      <c r="ORK964" s="2198"/>
      <c r="ORL964" s="2198"/>
      <c r="ORM964" s="2198"/>
      <c r="ORN964" s="2198"/>
      <c r="ORO964" s="2198"/>
      <c r="ORP964" s="2198"/>
      <c r="ORQ964" s="2198"/>
      <c r="ORR964" s="2198"/>
      <c r="ORS964" s="2198"/>
      <c r="ORT964" s="2198"/>
      <c r="ORU964" s="2198"/>
      <c r="ORV964" s="2198"/>
      <c r="ORW964" s="2198"/>
      <c r="ORX964" s="2198"/>
      <c r="ORY964" s="2198"/>
      <c r="ORZ964" s="2198"/>
      <c r="OSA964" s="2198"/>
      <c r="OSB964" s="2198"/>
      <c r="OSC964" s="2198"/>
      <c r="OSD964" s="2198"/>
      <c r="OSE964" s="2198"/>
      <c r="OSF964" s="2198"/>
      <c r="OSG964" s="2198"/>
      <c r="OSH964" s="2198"/>
      <c r="OSI964" s="2198"/>
      <c r="OSJ964" s="2198"/>
      <c r="OSK964" s="2198"/>
      <c r="OSL964" s="2198"/>
      <c r="OSM964" s="2198"/>
      <c r="OSN964" s="2198"/>
      <c r="OSO964" s="2198"/>
      <c r="OSP964" s="2198"/>
      <c r="OSQ964" s="2198"/>
      <c r="OSR964" s="2198"/>
      <c r="OSS964" s="2198"/>
      <c r="OST964" s="2198"/>
      <c r="OSU964" s="2198"/>
      <c r="OSV964" s="2198"/>
      <c r="OSW964" s="2198"/>
      <c r="OSX964" s="2198"/>
      <c r="OSY964" s="2198"/>
      <c r="OSZ964" s="2198"/>
      <c r="OTA964" s="2198"/>
      <c r="OTB964" s="2198"/>
      <c r="OTC964" s="2198"/>
      <c r="OTD964" s="2198"/>
      <c r="OTE964" s="2198"/>
      <c r="OTF964" s="2198"/>
      <c r="OTG964" s="2198"/>
      <c r="OTH964" s="2198"/>
      <c r="OTI964" s="2198"/>
      <c r="OTJ964" s="2198"/>
      <c r="OTK964" s="2198"/>
      <c r="OTL964" s="2198"/>
      <c r="OTM964" s="2198"/>
      <c r="OTN964" s="2198"/>
      <c r="OTO964" s="2198"/>
      <c r="OTP964" s="2198"/>
      <c r="OTQ964" s="2198"/>
      <c r="OTR964" s="2198"/>
      <c r="OTS964" s="2198"/>
      <c r="OTT964" s="2198"/>
      <c r="OTU964" s="2198"/>
      <c r="OTV964" s="2198"/>
      <c r="OTW964" s="2198"/>
      <c r="OTX964" s="2198"/>
      <c r="OTY964" s="2198"/>
      <c r="OTZ964" s="2198"/>
      <c r="OUA964" s="2198"/>
      <c r="OUB964" s="2198"/>
      <c r="OUC964" s="2198"/>
      <c r="OUD964" s="2198"/>
      <c r="OUE964" s="2198"/>
      <c r="OUF964" s="2198"/>
      <c r="OUG964" s="2198"/>
      <c r="OUH964" s="2198"/>
      <c r="OUI964" s="2198"/>
      <c r="OUJ964" s="2198"/>
      <c r="OUK964" s="2198"/>
      <c r="OUL964" s="2198"/>
      <c r="OUM964" s="2198"/>
      <c r="OUN964" s="2198"/>
      <c r="OUO964" s="2198"/>
      <c r="OUP964" s="2198"/>
      <c r="OUQ964" s="2198"/>
      <c r="OUR964" s="2198"/>
      <c r="OUS964" s="2198"/>
      <c r="OUT964" s="2198"/>
      <c r="OUU964" s="2198"/>
      <c r="OUV964" s="2198"/>
      <c r="OUW964" s="2198"/>
      <c r="OUX964" s="2198"/>
      <c r="OUY964" s="2198"/>
      <c r="OUZ964" s="2198"/>
      <c r="OVA964" s="2198"/>
      <c r="OVB964" s="2198"/>
      <c r="OVC964" s="2198"/>
      <c r="OVD964" s="2198"/>
      <c r="OVE964" s="2198"/>
      <c r="OVF964" s="2198"/>
      <c r="OVG964" s="2198"/>
      <c r="OVH964" s="2198"/>
      <c r="OVI964" s="2198"/>
      <c r="OVJ964" s="2198"/>
      <c r="OVK964" s="2198"/>
      <c r="OVL964" s="2198"/>
      <c r="OVM964" s="2198"/>
      <c r="OVN964" s="2198"/>
      <c r="OVO964" s="2198"/>
      <c r="OVP964" s="2198"/>
      <c r="OVQ964" s="2198"/>
      <c r="OVR964" s="2198"/>
      <c r="OVS964" s="2198"/>
      <c r="OVT964" s="2198"/>
      <c r="OVU964" s="2198"/>
      <c r="OVV964" s="2198"/>
      <c r="OVW964" s="2198"/>
      <c r="OVX964" s="2198"/>
      <c r="OVY964" s="2198"/>
      <c r="OVZ964" s="2198"/>
      <c r="OWA964" s="2198"/>
      <c r="OWB964" s="2198"/>
      <c r="OWC964" s="2198"/>
      <c r="OWD964" s="2198"/>
      <c r="OWE964" s="2198"/>
      <c r="OWF964" s="2198"/>
      <c r="OWG964" s="2198"/>
      <c r="OWH964" s="2198"/>
      <c r="OWI964" s="2198"/>
      <c r="OWJ964" s="2198"/>
      <c r="OWK964" s="2198"/>
      <c r="OWL964" s="2198"/>
      <c r="OWM964" s="2198"/>
      <c r="OWN964" s="2198"/>
      <c r="OWO964" s="2198"/>
      <c r="OWP964" s="2198"/>
      <c r="OWQ964" s="2198"/>
      <c r="OWU964" s="2198"/>
      <c r="OWV964" s="2198"/>
      <c r="OWW964" s="2198"/>
      <c r="OWX964" s="2198"/>
      <c r="OWY964" s="2198"/>
      <c r="OWZ964" s="2198"/>
      <c r="OXA964" s="2198"/>
      <c r="OXB964" s="2198"/>
      <c r="OXC964" s="2198"/>
      <c r="OXD964" s="2198"/>
      <c r="OXE964" s="2198"/>
      <c r="OXF964" s="2198"/>
      <c r="OXG964" s="2198"/>
      <c r="OXH964" s="2198"/>
      <c r="OXI964" s="2198"/>
      <c r="OXJ964" s="2198"/>
      <c r="OXK964" s="2198"/>
      <c r="OXL964" s="2198"/>
      <c r="OXM964" s="2198"/>
      <c r="OXN964" s="2198"/>
      <c r="OXO964" s="2198"/>
      <c r="OXP964" s="2198"/>
      <c r="OXQ964" s="2198"/>
      <c r="OXR964" s="2198"/>
      <c r="OXS964" s="2198"/>
      <c r="OXT964" s="2198"/>
      <c r="OXU964" s="2198"/>
      <c r="OXV964" s="2198"/>
      <c r="OXW964" s="2198"/>
      <c r="OXX964" s="2198"/>
      <c r="OXY964" s="2198"/>
      <c r="OXZ964" s="2198"/>
      <c r="OYA964" s="2198"/>
      <c r="OYB964" s="2198"/>
      <c r="OYC964" s="2198"/>
      <c r="OYD964" s="2198"/>
      <c r="OYE964" s="2198"/>
      <c r="OYF964" s="2198"/>
      <c r="OYG964" s="2198"/>
      <c r="OYH964" s="2198"/>
      <c r="OYI964" s="2198"/>
      <c r="OYJ964" s="2198"/>
      <c r="OYK964" s="2198"/>
      <c r="OYL964" s="2198"/>
      <c r="OYM964" s="2198"/>
      <c r="OYN964" s="2198"/>
      <c r="OYO964" s="2198"/>
      <c r="OYP964" s="2198"/>
      <c r="OYQ964" s="2198"/>
      <c r="OYR964" s="2198"/>
      <c r="OYS964" s="2198"/>
      <c r="OYT964" s="2198"/>
      <c r="OYU964" s="2198"/>
      <c r="OYV964" s="2198"/>
      <c r="OYW964" s="2198"/>
      <c r="OYX964" s="2198"/>
      <c r="OYY964" s="2198"/>
      <c r="OYZ964" s="2198"/>
      <c r="OZA964" s="2198"/>
      <c r="OZB964" s="2198"/>
      <c r="OZC964" s="2198"/>
      <c r="OZD964" s="2198"/>
      <c r="OZE964" s="2198"/>
      <c r="OZF964" s="2198"/>
      <c r="OZG964" s="2198"/>
      <c r="OZH964" s="2198"/>
      <c r="OZI964" s="2198"/>
      <c r="OZJ964" s="2198"/>
      <c r="OZK964" s="2198"/>
      <c r="OZL964" s="2198"/>
      <c r="OZM964" s="2198"/>
      <c r="OZN964" s="2198"/>
      <c r="OZO964" s="2198"/>
      <c r="OZP964" s="2198"/>
      <c r="OZQ964" s="2198"/>
      <c r="OZR964" s="2198"/>
      <c r="OZS964" s="2198"/>
      <c r="OZT964" s="2198"/>
      <c r="OZU964" s="2198"/>
      <c r="OZV964" s="2198"/>
      <c r="OZW964" s="2198"/>
      <c r="OZX964" s="2198"/>
      <c r="OZY964" s="2198"/>
      <c r="OZZ964" s="2198"/>
      <c r="PAA964" s="2198"/>
      <c r="PAB964" s="2198"/>
      <c r="PAC964" s="2198"/>
      <c r="PAD964" s="2198"/>
      <c r="PAE964" s="2198"/>
      <c r="PAF964" s="2198"/>
      <c r="PAG964" s="2198"/>
      <c r="PAH964" s="2198"/>
      <c r="PAI964" s="2198"/>
      <c r="PAJ964" s="2198"/>
      <c r="PAK964" s="2198"/>
      <c r="PAL964" s="2198"/>
      <c r="PAM964" s="2198"/>
      <c r="PAN964" s="2198"/>
      <c r="PAO964" s="2198"/>
      <c r="PAP964" s="2198"/>
      <c r="PAQ964" s="2198"/>
      <c r="PAR964" s="2198"/>
      <c r="PAS964" s="2198"/>
      <c r="PAT964" s="2198"/>
      <c r="PAU964" s="2198"/>
      <c r="PAV964" s="2198"/>
      <c r="PAW964" s="2198"/>
      <c r="PAX964" s="2198"/>
      <c r="PAY964" s="2198"/>
      <c r="PAZ964" s="2198"/>
      <c r="PBA964" s="2198"/>
      <c r="PBB964" s="2198"/>
      <c r="PBC964" s="2198"/>
      <c r="PBD964" s="2198"/>
      <c r="PBE964" s="2198"/>
      <c r="PBF964" s="2198"/>
      <c r="PBG964" s="2198"/>
      <c r="PBH964" s="2198"/>
      <c r="PBI964" s="2198"/>
      <c r="PBJ964" s="2198"/>
      <c r="PBK964" s="2198"/>
      <c r="PBL964" s="2198"/>
      <c r="PBM964" s="2198"/>
      <c r="PBN964" s="2198"/>
      <c r="PBO964" s="2198"/>
      <c r="PBP964" s="2198"/>
      <c r="PBQ964" s="2198"/>
      <c r="PBR964" s="2198"/>
      <c r="PBS964" s="2198"/>
      <c r="PBT964" s="2198"/>
      <c r="PBU964" s="2198"/>
      <c r="PBV964" s="2198"/>
      <c r="PBW964" s="2198"/>
      <c r="PBX964" s="2198"/>
      <c r="PBY964" s="2198"/>
      <c r="PBZ964" s="2198"/>
      <c r="PCA964" s="2198"/>
      <c r="PCB964" s="2198"/>
      <c r="PCC964" s="2198"/>
      <c r="PCD964" s="2198"/>
      <c r="PCE964" s="2198"/>
      <c r="PCF964" s="2198"/>
      <c r="PCG964" s="2198"/>
      <c r="PCH964" s="2198"/>
      <c r="PCI964" s="2198"/>
      <c r="PCJ964" s="2198"/>
      <c r="PCK964" s="2198"/>
      <c r="PCL964" s="2198"/>
      <c r="PCM964" s="2198"/>
      <c r="PCN964" s="2198"/>
      <c r="PCO964" s="2198"/>
      <c r="PCP964" s="2198"/>
      <c r="PCQ964" s="2198"/>
      <c r="PCR964" s="2198"/>
      <c r="PCS964" s="2198"/>
      <c r="PCT964" s="2198"/>
      <c r="PCU964" s="2198"/>
      <c r="PCV964" s="2198"/>
      <c r="PCW964" s="2198"/>
      <c r="PCX964" s="2198"/>
      <c r="PCY964" s="2198"/>
      <c r="PCZ964" s="2198"/>
      <c r="PDA964" s="2198"/>
      <c r="PDB964" s="2198"/>
      <c r="PDC964" s="2198"/>
      <c r="PDD964" s="2198"/>
      <c r="PDE964" s="2198"/>
      <c r="PDF964" s="2198"/>
      <c r="PDG964" s="2198"/>
      <c r="PDH964" s="2198"/>
      <c r="PDI964" s="2198"/>
      <c r="PDJ964" s="2198"/>
      <c r="PDK964" s="2198"/>
      <c r="PDL964" s="2198"/>
      <c r="PDM964" s="2198"/>
      <c r="PDN964" s="2198"/>
      <c r="PDO964" s="2198"/>
      <c r="PDP964" s="2198"/>
      <c r="PDQ964" s="2198"/>
      <c r="PDR964" s="2198"/>
      <c r="PDS964" s="2198"/>
      <c r="PDT964" s="2198"/>
      <c r="PDU964" s="2198"/>
      <c r="PDV964" s="2198"/>
      <c r="PDW964" s="2198"/>
      <c r="PDX964" s="2198"/>
      <c r="PDY964" s="2198"/>
      <c r="PDZ964" s="2198"/>
      <c r="PEA964" s="2198"/>
      <c r="PEB964" s="2198"/>
      <c r="PEC964" s="2198"/>
      <c r="PED964" s="2198"/>
      <c r="PEE964" s="2198"/>
      <c r="PEF964" s="2198"/>
      <c r="PEG964" s="2198"/>
      <c r="PEH964" s="2198"/>
      <c r="PEI964" s="2198"/>
      <c r="PEJ964" s="2198"/>
      <c r="PEK964" s="2198"/>
      <c r="PEL964" s="2198"/>
      <c r="PEM964" s="2198"/>
      <c r="PEN964" s="2198"/>
      <c r="PEO964" s="2198"/>
      <c r="PEP964" s="2198"/>
      <c r="PEQ964" s="2198"/>
      <c r="PER964" s="2198"/>
      <c r="PES964" s="2198"/>
      <c r="PET964" s="2198"/>
      <c r="PEU964" s="2198"/>
      <c r="PEV964" s="2198"/>
      <c r="PEW964" s="2198"/>
      <c r="PEX964" s="2198"/>
      <c r="PEY964" s="2198"/>
      <c r="PEZ964" s="2198"/>
      <c r="PFA964" s="2198"/>
      <c r="PFB964" s="2198"/>
      <c r="PFC964" s="2198"/>
      <c r="PFD964" s="2198"/>
      <c r="PFE964" s="2198"/>
      <c r="PFF964" s="2198"/>
      <c r="PFG964" s="2198"/>
      <c r="PFH964" s="2198"/>
      <c r="PFI964" s="2198"/>
      <c r="PFJ964" s="2198"/>
      <c r="PFK964" s="2198"/>
      <c r="PFL964" s="2198"/>
      <c r="PFM964" s="2198"/>
      <c r="PFN964" s="2198"/>
      <c r="PFO964" s="2198"/>
      <c r="PFP964" s="2198"/>
      <c r="PFQ964" s="2198"/>
      <c r="PFR964" s="2198"/>
      <c r="PFS964" s="2198"/>
      <c r="PFT964" s="2198"/>
      <c r="PFU964" s="2198"/>
      <c r="PFV964" s="2198"/>
      <c r="PFW964" s="2198"/>
      <c r="PFX964" s="2198"/>
      <c r="PFY964" s="2198"/>
      <c r="PFZ964" s="2198"/>
      <c r="PGA964" s="2198"/>
      <c r="PGB964" s="2198"/>
      <c r="PGC964" s="2198"/>
      <c r="PGD964" s="2198"/>
      <c r="PGE964" s="2198"/>
      <c r="PGF964" s="2198"/>
      <c r="PGG964" s="2198"/>
      <c r="PGH964" s="2198"/>
      <c r="PGI964" s="2198"/>
      <c r="PGJ964" s="2198"/>
      <c r="PGK964" s="2198"/>
      <c r="PGL964" s="2198"/>
      <c r="PGM964" s="2198"/>
      <c r="PGQ964" s="2198"/>
      <c r="PGR964" s="2198"/>
      <c r="PGS964" s="2198"/>
      <c r="PGT964" s="2198"/>
      <c r="PGU964" s="2198"/>
      <c r="PGV964" s="2198"/>
      <c r="PGW964" s="2198"/>
      <c r="PGX964" s="2198"/>
      <c r="PGY964" s="2198"/>
      <c r="PGZ964" s="2198"/>
      <c r="PHA964" s="2198"/>
      <c r="PHB964" s="2198"/>
      <c r="PHC964" s="2198"/>
      <c r="PHD964" s="2198"/>
      <c r="PHE964" s="2198"/>
      <c r="PHF964" s="2198"/>
      <c r="PHG964" s="2198"/>
      <c r="PHH964" s="2198"/>
      <c r="PHI964" s="2198"/>
      <c r="PHJ964" s="2198"/>
      <c r="PHK964" s="2198"/>
      <c r="PHL964" s="2198"/>
      <c r="PHM964" s="2198"/>
      <c r="PHN964" s="2198"/>
      <c r="PHO964" s="2198"/>
      <c r="PHP964" s="2198"/>
      <c r="PHQ964" s="2198"/>
      <c r="PHR964" s="2198"/>
      <c r="PHS964" s="2198"/>
      <c r="PHT964" s="2198"/>
      <c r="PHU964" s="2198"/>
      <c r="PHV964" s="2198"/>
      <c r="PHW964" s="2198"/>
      <c r="PHX964" s="2198"/>
      <c r="PHY964" s="2198"/>
      <c r="PHZ964" s="2198"/>
      <c r="PIA964" s="2198"/>
      <c r="PIB964" s="2198"/>
      <c r="PIC964" s="2198"/>
      <c r="PID964" s="2198"/>
      <c r="PIE964" s="2198"/>
      <c r="PIF964" s="2198"/>
      <c r="PIG964" s="2198"/>
      <c r="PIH964" s="2198"/>
      <c r="PII964" s="2198"/>
      <c r="PIJ964" s="2198"/>
      <c r="PIK964" s="2198"/>
      <c r="PIL964" s="2198"/>
      <c r="PIM964" s="2198"/>
      <c r="PIN964" s="2198"/>
      <c r="PIO964" s="2198"/>
      <c r="PIP964" s="2198"/>
      <c r="PIQ964" s="2198"/>
      <c r="PIR964" s="2198"/>
      <c r="PIS964" s="2198"/>
      <c r="PIT964" s="2198"/>
      <c r="PIU964" s="2198"/>
      <c r="PIV964" s="2198"/>
      <c r="PIW964" s="2198"/>
      <c r="PIX964" s="2198"/>
      <c r="PIY964" s="2198"/>
      <c r="PIZ964" s="2198"/>
      <c r="PJA964" s="2198"/>
      <c r="PJB964" s="2198"/>
      <c r="PJC964" s="2198"/>
      <c r="PJD964" s="2198"/>
      <c r="PJE964" s="2198"/>
      <c r="PJF964" s="2198"/>
      <c r="PJG964" s="2198"/>
      <c r="PJH964" s="2198"/>
      <c r="PJI964" s="2198"/>
      <c r="PJJ964" s="2198"/>
      <c r="PJK964" s="2198"/>
      <c r="PJL964" s="2198"/>
      <c r="PJM964" s="2198"/>
      <c r="PJN964" s="2198"/>
      <c r="PJO964" s="2198"/>
      <c r="PJP964" s="2198"/>
      <c r="PJQ964" s="2198"/>
      <c r="PJR964" s="2198"/>
      <c r="PJS964" s="2198"/>
      <c r="PJT964" s="2198"/>
      <c r="PJU964" s="2198"/>
      <c r="PJV964" s="2198"/>
      <c r="PJW964" s="2198"/>
      <c r="PJX964" s="2198"/>
      <c r="PJY964" s="2198"/>
      <c r="PJZ964" s="2198"/>
      <c r="PKA964" s="2198"/>
      <c r="PKB964" s="2198"/>
      <c r="PKC964" s="2198"/>
      <c r="PKD964" s="2198"/>
      <c r="PKE964" s="2198"/>
      <c r="PKF964" s="2198"/>
      <c r="PKG964" s="2198"/>
      <c r="PKH964" s="2198"/>
      <c r="PKI964" s="2198"/>
      <c r="PKJ964" s="2198"/>
      <c r="PKK964" s="2198"/>
      <c r="PKL964" s="2198"/>
      <c r="PKM964" s="2198"/>
      <c r="PKN964" s="2198"/>
      <c r="PKO964" s="2198"/>
      <c r="PKP964" s="2198"/>
      <c r="PKQ964" s="2198"/>
      <c r="PKR964" s="2198"/>
      <c r="PKS964" s="2198"/>
      <c r="PKT964" s="2198"/>
      <c r="PKU964" s="2198"/>
      <c r="PKV964" s="2198"/>
      <c r="PKW964" s="2198"/>
      <c r="PKX964" s="2198"/>
      <c r="PKY964" s="2198"/>
      <c r="PKZ964" s="2198"/>
      <c r="PLA964" s="2198"/>
      <c r="PLB964" s="2198"/>
      <c r="PLC964" s="2198"/>
      <c r="PLD964" s="2198"/>
      <c r="PLE964" s="2198"/>
      <c r="PLF964" s="2198"/>
      <c r="PLG964" s="2198"/>
      <c r="PLH964" s="2198"/>
      <c r="PLI964" s="2198"/>
      <c r="PLJ964" s="2198"/>
      <c r="PLK964" s="2198"/>
      <c r="PLL964" s="2198"/>
      <c r="PLM964" s="2198"/>
      <c r="PLN964" s="2198"/>
      <c r="PLO964" s="2198"/>
      <c r="PLP964" s="2198"/>
      <c r="PLQ964" s="2198"/>
      <c r="PLR964" s="2198"/>
      <c r="PLS964" s="2198"/>
      <c r="PLT964" s="2198"/>
      <c r="PLU964" s="2198"/>
      <c r="PLV964" s="2198"/>
      <c r="PLW964" s="2198"/>
      <c r="PLX964" s="2198"/>
      <c r="PLY964" s="2198"/>
      <c r="PLZ964" s="2198"/>
      <c r="PMA964" s="2198"/>
      <c r="PMB964" s="2198"/>
      <c r="PMC964" s="2198"/>
      <c r="PMD964" s="2198"/>
      <c r="PME964" s="2198"/>
      <c r="PMF964" s="2198"/>
      <c r="PMG964" s="2198"/>
      <c r="PMH964" s="2198"/>
      <c r="PMI964" s="2198"/>
      <c r="PMJ964" s="2198"/>
      <c r="PMK964" s="2198"/>
      <c r="PML964" s="2198"/>
      <c r="PMM964" s="2198"/>
      <c r="PMN964" s="2198"/>
      <c r="PMO964" s="2198"/>
      <c r="PMP964" s="2198"/>
      <c r="PMQ964" s="2198"/>
      <c r="PMR964" s="2198"/>
      <c r="PMS964" s="2198"/>
      <c r="PMT964" s="2198"/>
      <c r="PMU964" s="2198"/>
      <c r="PMV964" s="2198"/>
      <c r="PMW964" s="2198"/>
      <c r="PMX964" s="2198"/>
      <c r="PMY964" s="2198"/>
      <c r="PMZ964" s="2198"/>
      <c r="PNA964" s="2198"/>
      <c r="PNB964" s="2198"/>
      <c r="PNC964" s="2198"/>
      <c r="PND964" s="2198"/>
      <c r="PNE964" s="2198"/>
      <c r="PNF964" s="2198"/>
      <c r="PNG964" s="2198"/>
      <c r="PNH964" s="2198"/>
      <c r="PNI964" s="2198"/>
      <c r="PNJ964" s="2198"/>
      <c r="PNK964" s="2198"/>
      <c r="PNL964" s="2198"/>
      <c r="PNM964" s="2198"/>
      <c r="PNN964" s="2198"/>
      <c r="PNO964" s="2198"/>
      <c r="PNP964" s="2198"/>
      <c r="PNQ964" s="2198"/>
      <c r="PNR964" s="2198"/>
      <c r="PNS964" s="2198"/>
      <c r="PNT964" s="2198"/>
      <c r="PNU964" s="2198"/>
      <c r="PNV964" s="2198"/>
      <c r="PNW964" s="2198"/>
      <c r="PNX964" s="2198"/>
      <c r="PNY964" s="2198"/>
      <c r="PNZ964" s="2198"/>
      <c r="POA964" s="2198"/>
      <c r="POB964" s="2198"/>
      <c r="POC964" s="2198"/>
      <c r="POD964" s="2198"/>
      <c r="POE964" s="2198"/>
      <c r="POF964" s="2198"/>
      <c r="POG964" s="2198"/>
      <c r="POH964" s="2198"/>
      <c r="POI964" s="2198"/>
      <c r="POJ964" s="2198"/>
      <c r="POK964" s="2198"/>
      <c r="POL964" s="2198"/>
      <c r="POM964" s="2198"/>
      <c r="PON964" s="2198"/>
      <c r="POO964" s="2198"/>
      <c r="POP964" s="2198"/>
      <c r="POQ964" s="2198"/>
      <c r="POR964" s="2198"/>
      <c r="POS964" s="2198"/>
      <c r="POT964" s="2198"/>
      <c r="POU964" s="2198"/>
      <c r="POV964" s="2198"/>
      <c r="POW964" s="2198"/>
      <c r="POX964" s="2198"/>
      <c r="POY964" s="2198"/>
      <c r="POZ964" s="2198"/>
      <c r="PPA964" s="2198"/>
      <c r="PPB964" s="2198"/>
      <c r="PPC964" s="2198"/>
      <c r="PPD964" s="2198"/>
      <c r="PPE964" s="2198"/>
      <c r="PPF964" s="2198"/>
      <c r="PPG964" s="2198"/>
      <c r="PPH964" s="2198"/>
      <c r="PPI964" s="2198"/>
      <c r="PPJ964" s="2198"/>
      <c r="PPK964" s="2198"/>
      <c r="PPL964" s="2198"/>
      <c r="PPM964" s="2198"/>
      <c r="PPN964" s="2198"/>
      <c r="PPO964" s="2198"/>
      <c r="PPP964" s="2198"/>
      <c r="PPQ964" s="2198"/>
      <c r="PPR964" s="2198"/>
      <c r="PPS964" s="2198"/>
      <c r="PPT964" s="2198"/>
      <c r="PPU964" s="2198"/>
      <c r="PPV964" s="2198"/>
      <c r="PPW964" s="2198"/>
      <c r="PPX964" s="2198"/>
      <c r="PPY964" s="2198"/>
      <c r="PPZ964" s="2198"/>
      <c r="PQA964" s="2198"/>
      <c r="PQB964" s="2198"/>
      <c r="PQC964" s="2198"/>
      <c r="PQD964" s="2198"/>
      <c r="PQE964" s="2198"/>
      <c r="PQF964" s="2198"/>
      <c r="PQG964" s="2198"/>
      <c r="PQH964" s="2198"/>
      <c r="PQI964" s="2198"/>
      <c r="PQM964" s="2198"/>
      <c r="PQN964" s="2198"/>
      <c r="PQO964" s="2198"/>
      <c r="PQP964" s="2198"/>
      <c r="PQQ964" s="2198"/>
      <c r="PQR964" s="2198"/>
      <c r="PQS964" s="2198"/>
      <c r="PQT964" s="2198"/>
      <c r="PQU964" s="2198"/>
      <c r="PQV964" s="2198"/>
      <c r="PQW964" s="2198"/>
      <c r="PQX964" s="2198"/>
      <c r="PQY964" s="2198"/>
      <c r="PQZ964" s="2198"/>
      <c r="PRA964" s="2198"/>
      <c r="PRB964" s="2198"/>
      <c r="PRC964" s="2198"/>
      <c r="PRD964" s="2198"/>
      <c r="PRE964" s="2198"/>
      <c r="PRF964" s="2198"/>
      <c r="PRG964" s="2198"/>
      <c r="PRH964" s="2198"/>
      <c r="PRI964" s="2198"/>
      <c r="PRJ964" s="2198"/>
      <c r="PRK964" s="2198"/>
      <c r="PRL964" s="2198"/>
      <c r="PRM964" s="2198"/>
      <c r="PRN964" s="2198"/>
      <c r="PRO964" s="2198"/>
      <c r="PRP964" s="2198"/>
      <c r="PRQ964" s="2198"/>
      <c r="PRR964" s="2198"/>
      <c r="PRS964" s="2198"/>
      <c r="PRT964" s="2198"/>
      <c r="PRU964" s="2198"/>
      <c r="PRV964" s="2198"/>
      <c r="PRW964" s="2198"/>
      <c r="PRX964" s="2198"/>
      <c r="PRY964" s="2198"/>
      <c r="PRZ964" s="2198"/>
      <c r="PSA964" s="2198"/>
      <c r="PSB964" s="2198"/>
      <c r="PSC964" s="2198"/>
      <c r="PSD964" s="2198"/>
      <c r="PSE964" s="2198"/>
      <c r="PSF964" s="2198"/>
      <c r="PSG964" s="2198"/>
      <c r="PSH964" s="2198"/>
      <c r="PSI964" s="2198"/>
      <c r="PSJ964" s="2198"/>
      <c r="PSK964" s="2198"/>
      <c r="PSL964" s="2198"/>
      <c r="PSM964" s="2198"/>
      <c r="PSN964" s="2198"/>
      <c r="PSO964" s="2198"/>
      <c r="PSP964" s="2198"/>
      <c r="PSQ964" s="2198"/>
      <c r="PSR964" s="2198"/>
      <c r="PSS964" s="2198"/>
      <c r="PST964" s="2198"/>
      <c r="PSU964" s="2198"/>
      <c r="PSV964" s="2198"/>
      <c r="PSW964" s="2198"/>
      <c r="PSX964" s="2198"/>
      <c r="PSY964" s="2198"/>
      <c r="PSZ964" s="2198"/>
      <c r="PTA964" s="2198"/>
      <c r="PTB964" s="2198"/>
      <c r="PTC964" s="2198"/>
      <c r="PTD964" s="2198"/>
      <c r="PTE964" s="2198"/>
      <c r="PTF964" s="2198"/>
      <c r="PTG964" s="2198"/>
      <c r="PTH964" s="2198"/>
      <c r="PTI964" s="2198"/>
      <c r="PTJ964" s="2198"/>
      <c r="PTK964" s="2198"/>
      <c r="PTL964" s="2198"/>
      <c r="PTM964" s="2198"/>
      <c r="PTN964" s="2198"/>
      <c r="PTO964" s="2198"/>
      <c r="PTP964" s="2198"/>
      <c r="PTQ964" s="2198"/>
      <c r="PTR964" s="2198"/>
      <c r="PTS964" s="2198"/>
      <c r="PTT964" s="2198"/>
      <c r="PTU964" s="2198"/>
      <c r="PTV964" s="2198"/>
      <c r="PTW964" s="2198"/>
      <c r="PTX964" s="2198"/>
      <c r="PTY964" s="2198"/>
      <c r="PTZ964" s="2198"/>
      <c r="PUA964" s="2198"/>
      <c r="PUB964" s="2198"/>
      <c r="PUC964" s="2198"/>
      <c r="PUD964" s="2198"/>
      <c r="PUE964" s="2198"/>
      <c r="PUF964" s="2198"/>
      <c r="PUG964" s="2198"/>
      <c r="PUH964" s="2198"/>
      <c r="PUI964" s="2198"/>
      <c r="PUJ964" s="2198"/>
      <c r="PUK964" s="2198"/>
      <c r="PUL964" s="2198"/>
      <c r="PUM964" s="2198"/>
      <c r="PUN964" s="2198"/>
      <c r="PUO964" s="2198"/>
      <c r="PUP964" s="2198"/>
      <c r="PUQ964" s="2198"/>
      <c r="PUR964" s="2198"/>
      <c r="PUS964" s="2198"/>
      <c r="PUT964" s="2198"/>
      <c r="PUU964" s="2198"/>
      <c r="PUV964" s="2198"/>
      <c r="PUW964" s="2198"/>
      <c r="PUX964" s="2198"/>
      <c r="PUY964" s="2198"/>
      <c r="PUZ964" s="2198"/>
      <c r="PVA964" s="2198"/>
      <c r="PVB964" s="2198"/>
      <c r="PVC964" s="2198"/>
      <c r="PVD964" s="2198"/>
      <c r="PVE964" s="2198"/>
      <c r="PVF964" s="2198"/>
      <c r="PVG964" s="2198"/>
      <c r="PVH964" s="2198"/>
      <c r="PVI964" s="2198"/>
      <c r="PVJ964" s="2198"/>
      <c r="PVK964" s="2198"/>
      <c r="PVL964" s="2198"/>
      <c r="PVM964" s="2198"/>
      <c r="PVN964" s="2198"/>
      <c r="PVO964" s="2198"/>
      <c r="PVP964" s="2198"/>
      <c r="PVQ964" s="2198"/>
      <c r="PVR964" s="2198"/>
      <c r="PVS964" s="2198"/>
      <c r="PVT964" s="2198"/>
      <c r="PVU964" s="2198"/>
      <c r="PVV964" s="2198"/>
      <c r="PVW964" s="2198"/>
      <c r="PVX964" s="2198"/>
      <c r="PVY964" s="2198"/>
      <c r="PVZ964" s="2198"/>
      <c r="PWA964" s="2198"/>
      <c r="PWB964" s="2198"/>
      <c r="PWC964" s="2198"/>
      <c r="PWD964" s="2198"/>
      <c r="PWE964" s="2198"/>
      <c r="PWF964" s="2198"/>
      <c r="PWG964" s="2198"/>
      <c r="PWH964" s="2198"/>
      <c r="PWI964" s="2198"/>
      <c r="PWJ964" s="2198"/>
      <c r="PWK964" s="2198"/>
      <c r="PWL964" s="2198"/>
      <c r="PWM964" s="2198"/>
      <c r="PWN964" s="2198"/>
      <c r="PWO964" s="2198"/>
      <c r="PWP964" s="2198"/>
      <c r="PWQ964" s="2198"/>
      <c r="PWR964" s="2198"/>
      <c r="PWS964" s="2198"/>
      <c r="PWT964" s="2198"/>
      <c r="PWU964" s="2198"/>
      <c r="PWV964" s="2198"/>
      <c r="PWW964" s="2198"/>
      <c r="PWX964" s="2198"/>
      <c r="PWY964" s="2198"/>
      <c r="PWZ964" s="2198"/>
      <c r="PXA964" s="2198"/>
      <c r="PXB964" s="2198"/>
      <c r="PXC964" s="2198"/>
      <c r="PXD964" s="2198"/>
      <c r="PXE964" s="2198"/>
      <c r="PXF964" s="2198"/>
      <c r="PXG964" s="2198"/>
      <c r="PXH964" s="2198"/>
      <c r="PXI964" s="2198"/>
      <c r="PXJ964" s="2198"/>
      <c r="PXK964" s="2198"/>
      <c r="PXL964" s="2198"/>
      <c r="PXM964" s="2198"/>
      <c r="PXN964" s="2198"/>
      <c r="PXO964" s="2198"/>
      <c r="PXP964" s="2198"/>
      <c r="PXQ964" s="2198"/>
      <c r="PXR964" s="2198"/>
      <c r="PXS964" s="2198"/>
      <c r="PXT964" s="2198"/>
      <c r="PXU964" s="2198"/>
      <c r="PXV964" s="2198"/>
      <c r="PXW964" s="2198"/>
      <c r="PXX964" s="2198"/>
      <c r="PXY964" s="2198"/>
      <c r="PXZ964" s="2198"/>
      <c r="PYA964" s="2198"/>
      <c r="PYB964" s="2198"/>
      <c r="PYC964" s="2198"/>
      <c r="PYD964" s="2198"/>
      <c r="PYE964" s="2198"/>
      <c r="PYF964" s="2198"/>
      <c r="PYG964" s="2198"/>
      <c r="PYH964" s="2198"/>
      <c r="PYI964" s="2198"/>
      <c r="PYJ964" s="2198"/>
      <c r="PYK964" s="2198"/>
      <c r="PYL964" s="2198"/>
      <c r="PYM964" s="2198"/>
      <c r="PYN964" s="2198"/>
      <c r="PYO964" s="2198"/>
      <c r="PYP964" s="2198"/>
      <c r="PYQ964" s="2198"/>
      <c r="PYR964" s="2198"/>
      <c r="PYS964" s="2198"/>
      <c r="PYT964" s="2198"/>
      <c r="PYU964" s="2198"/>
      <c r="PYV964" s="2198"/>
      <c r="PYW964" s="2198"/>
      <c r="PYX964" s="2198"/>
      <c r="PYY964" s="2198"/>
      <c r="PYZ964" s="2198"/>
      <c r="PZA964" s="2198"/>
      <c r="PZB964" s="2198"/>
      <c r="PZC964" s="2198"/>
      <c r="PZD964" s="2198"/>
      <c r="PZE964" s="2198"/>
      <c r="PZF964" s="2198"/>
      <c r="PZG964" s="2198"/>
      <c r="PZH964" s="2198"/>
      <c r="PZI964" s="2198"/>
      <c r="PZJ964" s="2198"/>
      <c r="PZK964" s="2198"/>
      <c r="PZL964" s="2198"/>
      <c r="PZM964" s="2198"/>
      <c r="PZN964" s="2198"/>
      <c r="PZO964" s="2198"/>
      <c r="PZP964" s="2198"/>
      <c r="PZQ964" s="2198"/>
      <c r="PZR964" s="2198"/>
      <c r="PZS964" s="2198"/>
      <c r="PZT964" s="2198"/>
      <c r="PZU964" s="2198"/>
      <c r="PZV964" s="2198"/>
      <c r="PZW964" s="2198"/>
      <c r="PZX964" s="2198"/>
      <c r="PZY964" s="2198"/>
      <c r="PZZ964" s="2198"/>
      <c r="QAA964" s="2198"/>
      <c r="QAB964" s="2198"/>
      <c r="QAC964" s="2198"/>
      <c r="QAD964" s="2198"/>
      <c r="QAE964" s="2198"/>
      <c r="QAI964" s="2198"/>
      <c r="QAJ964" s="2198"/>
      <c r="QAK964" s="2198"/>
      <c r="QAL964" s="2198"/>
      <c r="QAM964" s="2198"/>
      <c r="QAN964" s="2198"/>
      <c r="QAO964" s="2198"/>
      <c r="QAP964" s="2198"/>
      <c r="QAQ964" s="2198"/>
      <c r="QAR964" s="2198"/>
      <c r="QAS964" s="2198"/>
      <c r="QAT964" s="2198"/>
      <c r="QAU964" s="2198"/>
      <c r="QAV964" s="2198"/>
      <c r="QAW964" s="2198"/>
      <c r="QAX964" s="2198"/>
      <c r="QAY964" s="2198"/>
      <c r="QAZ964" s="2198"/>
      <c r="QBA964" s="2198"/>
      <c r="QBB964" s="2198"/>
      <c r="QBC964" s="2198"/>
      <c r="QBD964" s="2198"/>
      <c r="QBE964" s="2198"/>
      <c r="QBF964" s="2198"/>
      <c r="QBG964" s="2198"/>
      <c r="QBH964" s="2198"/>
      <c r="QBI964" s="2198"/>
      <c r="QBJ964" s="2198"/>
      <c r="QBK964" s="2198"/>
      <c r="QBL964" s="2198"/>
      <c r="QBM964" s="2198"/>
      <c r="QBN964" s="2198"/>
      <c r="QBO964" s="2198"/>
      <c r="QBP964" s="2198"/>
      <c r="QBQ964" s="2198"/>
      <c r="QBR964" s="2198"/>
      <c r="QBS964" s="2198"/>
      <c r="QBT964" s="2198"/>
      <c r="QBU964" s="2198"/>
      <c r="QBV964" s="2198"/>
      <c r="QBW964" s="2198"/>
      <c r="QBX964" s="2198"/>
      <c r="QBY964" s="2198"/>
      <c r="QBZ964" s="2198"/>
      <c r="QCA964" s="2198"/>
      <c r="QCB964" s="2198"/>
      <c r="QCC964" s="2198"/>
      <c r="QCD964" s="2198"/>
      <c r="QCE964" s="2198"/>
      <c r="QCF964" s="2198"/>
      <c r="QCG964" s="2198"/>
      <c r="QCH964" s="2198"/>
      <c r="QCI964" s="2198"/>
      <c r="QCJ964" s="2198"/>
      <c r="QCK964" s="2198"/>
      <c r="QCL964" s="2198"/>
      <c r="QCM964" s="2198"/>
      <c r="QCN964" s="2198"/>
      <c r="QCO964" s="2198"/>
      <c r="QCP964" s="2198"/>
      <c r="QCQ964" s="2198"/>
      <c r="QCR964" s="2198"/>
      <c r="QCS964" s="2198"/>
      <c r="QCT964" s="2198"/>
      <c r="QCU964" s="2198"/>
      <c r="QCV964" s="2198"/>
      <c r="QCW964" s="2198"/>
      <c r="QCX964" s="2198"/>
      <c r="QCY964" s="2198"/>
      <c r="QCZ964" s="2198"/>
      <c r="QDA964" s="2198"/>
      <c r="QDB964" s="2198"/>
      <c r="QDC964" s="2198"/>
      <c r="QDD964" s="2198"/>
      <c r="QDE964" s="2198"/>
      <c r="QDF964" s="2198"/>
      <c r="QDG964" s="2198"/>
      <c r="QDH964" s="2198"/>
      <c r="QDI964" s="2198"/>
      <c r="QDJ964" s="2198"/>
      <c r="QDK964" s="2198"/>
      <c r="QDL964" s="2198"/>
      <c r="QDM964" s="2198"/>
      <c r="QDN964" s="2198"/>
      <c r="QDO964" s="2198"/>
      <c r="QDP964" s="2198"/>
      <c r="QDQ964" s="2198"/>
      <c r="QDR964" s="2198"/>
      <c r="QDS964" s="2198"/>
      <c r="QDT964" s="2198"/>
      <c r="QDU964" s="2198"/>
      <c r="QDV964" s="2198"/>
      <c r="QDW964" s="2198"/>
      <c r="QDX964" s="2198"/>
      <c r="QDY964" s="2198"/>
      <c r="QDZ964" s="2198"/>
      <c r="QEA964" s="2198"/>
      <c r="QEB964" s="2198"/>
      <c r="QEC964" s="2198"/>
      <c r="QED964" s="2198"/>
      <c r="QEE964" s="2198"/>
      <c r="QEF964" s="2198"/>
      <c r="QEG964" s="2198"/>
      <c r="QEH964" s="2198"/>
      <c r="QEI964" s="2198"/>
      <c r="QEJ964" s="2198"/>
      <c r="QEK964" s="2198"/>
      <c r="QEL964" s="2198"/>
      <c r="QEM964" s="2198"/>
      <c r="QEN964" s="2198"/>
      <c r="QEO964" s="2198"/>
      <c r="QEP964" s="2198"/>
      <c r="QEQ964" s="2198"/>
      <c r="QER964" s="2198"/>
      <c r="QES964" s="2198"/>
      <c r="QET964" s="2198"/>
      <c r="QEU964" s="2198"/>
      <c r="QEV964" s="2198"/>
      <c r="QEW964" s="2198"/>
      <c r="QEX964" s="2198"/>
      <c r="QEY964" s="2198"/>
      <c r="QEZ964" s="2198"/>
      <c r="QFA964" s="2198"/>
      <c r="QFB964" s="2198"/>
      <c r="QFC964" s="2198"/>
      <c r="QFD964" s="2198"/>
      <c r="QFE964" s="2198"/>
      <c r="QFF964" s="2198"/>
      <c r="QFG964" s="2198"/>
      <c r="QFH964" s="2198"/>
      <c r="QFI964" s="2198"/>
      <c r="QFJ964" s="2198"/>
      <c r="QFK964" s="2198"/>
      <c r="QFL964" s="2198"/>
      <c r="QFM964" s="2198"/>
      <c r="QFN964" s="2198"/>
      <c r="QFO964" s="2198"/>
      <c r="QFP964" s="2198"/>
      <c r="QFQ964" s="2198"/>
      <c r="QFR964" s="2198"/>
      <c r="QFS964" s="2198"/>
      <c r="QFT964" s="2198"/>
      <c r="QFU964" s="2198"/>
      <c r="QFV964" s="2198"/>
      <c r="QFW964" s="2198"/>
      <c r="QFX964" s="2198"/>
      <c r="QFY964" s="2198"/>
      <c r="QFZ964" s="2198"/>
      <c r="QGA964" s="2198"/>
      <c r="QGB964" s="2198"/>
      <c r="QGC964" s="2198"/>
      <c r="QGD964" s="2198"/>
      <c r="QGE964" s="2198"/>
      <c r="QGF964" s="2198"/>
      <c r="QGG964" s="2198"/>
      <c r="QGH964" s="2198"/>
      <c r="QGI964" s="2198"/>
      <c r="QGJ964" s="2198"/>
      <c r="QGK964" s="2198"/>
      <c r="QGL964" s="2198"/>
      <c r="QGM964" s="2198"/>
      <c r="QGN964" s="2198"/>
      <c r="QGO964" s="2198"/>
      <c r="QGP964" s="2198"/>
      <c r="QGQ964" s="2198"/>
      <c r="QGR964" s="2198"/>
      <c r="QGS964" s="2198"/>
      <c r="QGT964" s="2198"/>
      <c r="QGU964" s="2198"/>
      <c r="QGV964" s="2198"/>
      <c r="QGW964" s="2198"/>
      <c r="QGX964" s="2198"/>
      <c r="QGY964" s="2198"/>
      <c r="QGZ964" s="2198"/>
      <c r="QHA964" s="2198"/>
      <c r="QHB964" s="2198"/>
      <c r="QHC964" s="2198"/>
      <c r="QHD964" s="2198"/>
      <c r="QHE964" s="2198"/>
      <c r="QHF964" s="2198"/>
      <c r="QHG964" s="2198"/>
      <c r="QHH964" s="2198"/>
      <c r="QHI964" s="2198"/>
      <c r="QHJ964" s="2198"/>
      <c r="QHK964" s="2198"/>
      <c r="QHL964" s="2198"/>
      <c r="QHM964" s="2198"/>
      <c r="QHN964" s="2198"/>
      <c r="QHO964" s="2198"/>
      <c r="QHP964" s="2198"/>
      <c r="QHQ964" s="2198"/>
      <c r="QHR964" s="2198"/>
      <c r="QHS964" s="2198"/>
      <c r="QHT964" s="2198"/>
      <c r="QHU964" s="2198"/>
      <c r="QHV964" s="2198"/>
      <c r="QHW964" s="2198"/>
      <c r="QHX964" s="2198"/>
      <c r="QHY964" s="2198"/>
      <c r="QHZ964" s="2198"/>
      <c r="QIA964" s="2198"/>
      <c r="QIB964" s="2198"/>
      <c r="QIC964" s="2198"/>
      <c r="QID964" s="2198"/>
      <c r="QIE964" s="2198"/>
      <c r="QIF964" s="2198"/>
      <c r="QIG964" s="2198"/>
      <c r="QIH964" s="2198"/>
      <c r="QII964" s="2198"/>
      <c r="QIJ964" s="2198"/>
      <c r="QIK964" s="2198"/>
      <c r="QIL964" s="2198"/>
      <c r="QIM964" s="2198"/>
      <c r="QIN964" s="2198"/>
      <c r="QIO964" s="2198"/>
      <c r="QIP964" s="2198"/>
      <c r="QIQ964" s="2198"/>
      <c r="QIR964" s="2198"/>
      <c r="QIS964" s="2198"/>
      <c r="QIT964" s="2198"/>
      <c r="QIU964" s="2198"/>
      <c r="QIV964" s="2198"/>
      <c r="QIW964" s="2198"/>
      <c r="QIX964" s="2198"/>
      <c r="QIY964" s="2198"/>
      <c r="QIZ964" s="2198"/>
      <c r="QJA964" s="2198"/>
      <c r="QJB964" s="2198"/>
      <c r="QJC964" s="2198"/>
      <c r="QJD964" s="2198"/>
      <c r="QJE964" s="2198"/>
      <c r="QJF964" s="2198"/>
      <c r="QJG964" s="2198"/>
      <c r="QJH964" s="2198"/>
      <c r="QJI964" s="2198"/>
      <c r="QJJ964" s="2198"/>
      <c r="QJK964" s="2198"/>
      <c r="QJL964" s="2198"/>
      <c r="QJM964" s="2198"/>
      <c r="QJN964" s="2198"/>
      <c r="QJO964" s="2198"/>
      <c r="QJP964" s="2198"/>
      <c r="QJQ964" s="2198"/>
      <c r="QJR964" s="2198"/>
      <c r="QJS964" s="2198"/>
      <c r="QJT964" s="2198"/>
      <c r="QJU964" s="2198"/>
      <c r="QJV964" s="2198"/>
      <c r="QJW964" s="2198"/>
      <c r="QJX964" s="2198"/>
      <c r="QJY964" s="2198"/>
      <c r="QJZ964" s="2198"/>
      <c r="QKA964" s="2198"/>
      <c r="QKE964" s="2198"/>
      <c r="QKF964" s="2198"/>
      <c r="QKG964" s="2198"/>
      <c r="QKH964" s="2198"/>
      <c r="QKI964" s="2198"/>
      <c r="QKJ964" s="2198"/>
      <c r="QKK964" s="2198"/>
      <c r="QKL964" s="2198"/>
      <c r="QKM964" s="2198"/>
      <c r="QKN964" s="2198"/>
      <c r="QKO964" s="2198"/>
      <c r="QKP964" s="2198"/>
      <c r="QKQ964" s="2198"/>
      <c r="QKR964" s="2198"/>
      <c r="QKS964" s="2198"/>
      <c r="QKT964" s="2198"/>
      <c r="QKU964" s="2198"/>
      <c r="QKV964" s="2198"/>
      <c r="QKW964" s="2198"/>
      <c r="QKX964" s="2198"/>
      <c r="QKY964" s="2198"/>
      <c r="QKZ964" s="2198"/>
      <c r="QLA964" s="2198"/>
      <c r="QLB964" s="2198"/>
      <c r="QLC964" s="2198"/>
      <c r="QLD964" s="2198"/>
      <c r="QLE964" s="2198"/>
      <c r="QLF964" s="2198"/>
      <c r="QLG964" s="2198"/>
      <c r="QLH964" s="2198"/>
      <c r="QLI964" s="2198"/>
      <c r="QLJ964" s="2198"/>
      <c r="QLK964" s="2198"/>
      <c r="QLL964" s="2198"/>
      <c r="QLM964" s="2198"/>
      <c r="QLN964" s="2198"/>
      <c r="QLO964" s="2198"/>
      <c r="QLP964" s="2198"/>
      <c r="QLQ964" s="2198"/>
      <c r="QLR964" s="2198"/>
      <c r="QLS964" s="2198"/>
      <c r="QLT964" s="2198"/>
      <c r="QLU964" s="2198"/>
      <c r="QLV964" s="2198"/>
      <c r="QLW964" s="2198"/>
      <c r="QLX964" s="2198"/>
      <c r="QLY964" s="2198"/>
      <c r="QLZ964" s="2198"/>
      <c r="QMA964" s="2198"/>
      <c r="QMB964" s="2198"/>
      <c r="QMC964" s="2198"/>
      <c r="QMD964" s="2198"/>
      <c r="QME964" s="2198"/>
      <c r="QMF964" s="2198"/>
      <c r="QMG964" s="2198"/>
      <c r="QMH964" s="2198"/>
      <c r="QMI964" s="2198"/>
      <c r="QMJ964" s="2198"/>
      <c r="QMK964" s="2198"/>
      <c r="QML964" s="2198"/>
      <c r="QMM964" s="2198"/>
      <c r="QMN964" s="2198"/>
      <c r="QMO964" s="2198"/>
      <c r="QMP964" s="2198"/>
      <c r="QMQ964" s="2198"/>
      <c r="QMR964" s="2198"/>
      <c r="QMS964" s="2198"/>
      <c r="QMT964" s="2198"/>
      <c r="QMU964" s="2198"/>
      <c r="QMV964" s="2198"/>
      <c r="QMW964" s="2198"/>
      <c r="QMX964" s="2198"/>
      <c r="QMY964" s="2198"/>
      <c r="QMZ964" s="2198"/>
      <c r="QNA964" s="2198"/>
      <c r="QNB964" s="2198"/>
      <c r="QNC964" s="2198"/>
      <c r="QND964" s="2198"/>
      <c r="QNE964" s="2198"/>
      <c r="QNF964" s="2198"/>
      <c r="QNG964" s="2198"/>
      <c r="QNH964" s="2198"/>
      <c r="QNI964" s="2198"/>
      <c r="QNJ964" s="2198"/>
      <c r="QNK964" s="2198"/>
      <c r="QNL964" s="2198"/>
      <c r="QNM964" s="2198"/>
      <c r="QNN964" s="2198"/>
      <c r="QNO964" s="2198"/>
      <c r="QNP964" s="2198"/>
      <c r="QNQ964" s="2198"/>
      <c r="QNR964" s="2198"/>
      <c r="QNS964" s="2198"/>
      <c r="QNT964" s="2198"/>
      <c r="QNU964" s="2198"/>
      <c r="QNV964" s="2198"/>
      <c r="QNW964" s="2198"/>
      <c r="QNX964" s="2198"/>
      <c r="QNY964" s="2198"/>
      <c r="QNZ964" s="2198"/>
      <c r="QOA964" s="2198"/>
      <c r="QOB964" s="2198"/>
      <c r="QOC964" s="2198"/>
      <c r="QOD964" s="2198"/>
      <c r="QOE964" s="2198"/>
      <c r="QOF964" s="2198"/>
      <c r="QOG964" s="2198"/>
      <c r="QOH964" s="2198"/>
      <c r="QOI964" s="2198"/>
      <c r="QOJ964" s="2198"/>
      <c r="QOK964" s="2198"/>
      <c r="QOL964" s="2198"/>
      <c r="QOM964" s="2198"/>
      <c r="QON964" s="2198"/>
      <c r="QOO964" s="2198"/>
      <c r="QOP964" s="2198"/>
      <c r="QOQ964" s="2198"/>
      <c r="QOR964" s="2198"/>
      <c r="QOS964" s="2198"/>
      <c r="QOT964" s="2198"/>
      <c r="QOU964" s="2198"/>
      <c r="QOV964" s="2198"/>
      <c r="QOW964" s="2198"/>
      <c r="QOX964" s="2198"/>
      <c r="QOY964" s="2198"/>
      <c r="QOZ964" s="2198"/>
      <c r="QPA964" s="2198"/>
      <c r="QPB964" s="2198"/>
      <c r="QPC964" s="2198"/>
      <c r="QPD964" s="2198"/>
      <c r="QPE964" s="2198"/>
      <c r="QPF964" s="2198"/>
      <c r="QPG964" s="2198"/>
      <c r="QPH964" s="2198"/>
      <c r="QPI964" s="2198"/>
      <c r="QPJ964" s="2198"/>
      <c r="QPK964" s="2198"/>
      <c r="QPL964" s="2198"/>
      <c r="QPM964" s="2198"/>
      <c r="QPN964" s="2198"/>
      <c r="QPO964" s="2198"/>
      <c r="QPP964" s="2198"/>
      <c r="QPQ964" s="2198"/>
      <c r="QPR964" s="2198"/>
      <c r="QPS964" s="2198"/>
      <c r="QPT964" s="2198"/>
      <c r="QPU964" s="2198"/>
      <c r="QPV964" s="2198"/>
      <c r="QPW964" s="2198"/>
      <c r="QPX964" s="2198"/>
      <c r="QPY964" s="2198"/>
      <c r="QPZ964" s="2198"/>
      <c r="QQA964" s="2198"/>
      <c r="QQB964" s="2198"/>
      <c r="QQC964" s="2198"/>
      <c r="QQD964" s="2198"/>
      <c r="QQE964" s="2198"/>
      <c r="QQF964" s="2198"/>
      <c r="QQG964" s="2198"/>
      <c r="QQH964" s="2198"/>
      <c r="QQI964" s="2198"/>
      <c r="QQJ964" s="2198"/>
      <c r="QQK964" s="2198"/>
      <c r="QQL964" s="2198"/>
      <c r="QQM964" s="2198"/>
      <c r="QQN964" s="2198"/>
      <c r="QQO964" s="2198"/>
      <c r="QQP964" s="2198"/>
      <c r="QQQ964" s="2198"/>
      <c r="QQR964" s="2198"/>
      <c r="QQS964" s="2198"/>
      <c r="QQT964" s="2198"/>
      <c r="QQU964" s="2198"/>
      <c r="QQV964" s="2198"/>
      <c r="QQW964" s="2198"/>
      <c r="QQX964" s="2198"/>
      <c r="QQY964" s="2198"/>
      <c r="QQZ964" s="2198"/>
      <c r="QRA964" s="2198"/>
      <c r="QRB964" s="2198"/>
      <c r="QRC964" s="2198"/>
      <c r="QRD964" s="2198"/>
      <c r="QRE964" s="2198"/>
      <c r="QRF964" s="2198"/>
      <c r="QRG964" s="2198"/>
      <c r="QRH964" s="2198"/>
      <c r="QRI964" s="2198"/>
      <c r="QRJ964" s="2198"/>
      <c r="QRK964" s="2198"/>
      <c r="QRL964" s="2198"/>
      <c r="QRM964" s="2198"/>
      <c r="QRN964" s="2198"/>
      <c r="QRO964" s="2198"/>
      <c r="QRP964" s="2198"/>
      <c r="QRQ964" s="2198"/>
      <c r="QRR964" s="2198"/>
      <c r="QRS964" s="2198"/>
      <c r="QRT964" s="2198"/>
      <c r="QRU964" s="2198"/>
      <c r="QRV964" s="2198"/>
      <c r="QRW964" s="2198"/>
      <c r="QRX964" s="2198"/>
      <c r="QRY964" s="2198"/>
      <c r="QRZ964" s="2198"/>
      <c r="QSA964" s="2198"/>
      <c r="QSB964" s="2198"/>
      <c r="QSC964" s="2198"/>
      <c r="QSD964" s="2198"/>
      <c r="QSE964" s="2198"/>
      <c r="QSF964" s="2198"/>
      <c r="QSG964" s="2198"/>
      <c r="QSH964" s="2198"/>
      <c r="QSI964" s="2198"/>
      <c r="QSJ964" s="2198"/>
      <c r="QSK964" s="2198"/>
      <c r="QSL964" s="2198"/>
      <c r="QSM964" s="2198"/>
      <c r="QSN964" s="2198"/>
      <c r="QSO964" s="2198"/>
      <c r="QSP964" s="2198"/>
      <c r="QSQ964" s="2198"/>
      <c r="QSR964" s="2198"/>
      <c r="QSS964" s="2198"/>
      <c r="QST964" s="2198"/>
      <c r="QSU964" s="2198"/>
      <c r="QSV964" s="2198"/>
      <c r="QSW964" s="2198"/>
      <c r="QSX964" s="2198"/>
      <c r="QSY964" s="2198"/>
      <c r="QSZ964" s="2198"/>
      <c r="QTA964" s="2198"/>
      <c r="QTB964" s="2198"/>
      <c r="QTC964" s="2198"/>
      <c r="QTD964" s="2198"/>
      <c r="QTE964" s="2198"/>
      <c r="QTF964" s="2198"/>
      <c r="QTG964" s="2198"/>
      <c r="QTH964" s="2198"/>
      <c r="QTI964" s="2198"/>
      <c r="QTJ964" s="2198"/>
      <c r="QTK964" s="2198"/>
      <c r="QTL964" s="2198"/>
      <c r="QTM964" s="2198"/>
      <c r="QTN964" s="2198"/>
      <c r="QTO964" s="2198"/>
      <c r="QTP964" s="2198"/>
      <c r="QTQ964" s="2198"/>
      <c r="QTR964" s="2198"/>
      <c r="QTS964" s="2198"/>
      <c r="QTT964" s="2198"/>
      <c r="QTU964" s="2198"/>
      <c r="QTV964" s="2198"/>
      <c r="QTW964" s="2198"/>
      <c r="QUA964" s="2198"/>
      <c r="QUB964" s="2198"/>
      <c r="QUC964" s="2198"/>
      <c r="QUD964" s="2198"/>
      <c r="QUE964" s="2198"/>
      <c r="QUF964" s="2198"/>
      <c r="QUG964" s="2198"/>
      <c r="QUH964" s="2198"/>
      <c r="QUI964" s="2198"/>
      <c r="QUJ964" s="2198"/>
      <c r="QUK964" s="2198"/>
      <c r="QUL964" s="2198"/>
      <c r="QUM964" s="2198"/>
      <c r="QUN964" s="2198"/>
      <c r="QUO964" s="2198"/>
      <c r="QUP964" s="2198"/>
      <c r="QUQ964" s="2198"/>
      <c r="QUR964" s="2198"/>
      <c r="QUS964" s="2198"/>
      <c r="QUT964" s="2198"/>
      <c r="QUU964" s="2198"/>
      <c r="QUV964" s="2198"/>
      <c r="QUW964" s="2198"/>
      <c r="QUX964" s="2198"/>
      <c r="QUY964" s="2198"/>
      <c r="QUZ964" s="2198"/>
      <c r="QVA964" s="2198"/>
      <c r="QVB964" s="2198"/>
      <c r="QVC964" s="2198"/>
      <c r="QVD964" s="2198"/>
      <c r="QVE964" s="2198"/>
      <c r="QVF964" s="2198"/>
      <c r="QVG964" s="2198"/>
      <c r="QVH964" s="2198"/>
      <c r="QVI964" s="2198"/>
      <c r="QVJ964" s="2198"/>
      <c r="QVK964" s="2198"/>
      <c r="QVL964" s="2198"/>
      <c r="QVM964" s="2198"/>
      <c r="QVN964" s="2198"/>
      <c r="QVO964" s="2198"/>
      <c r="QVP964" s="2198"/>
      <c r="QVQ964" s="2198"/>
      <c r="QVR964" s="2198"/>
      <c r="QVS964" s="2198"/>
      <c r="QVT964" s="2198"/>
      <c r="QVU964" s="2198"/>
      <c r="QVV964" s="2198"/>
      <c r="QVW964" s="2198"/>
      <c r="QVX964" s="2198"/>
      <c r="QVY964" s="2198"/>
      <c r="QVZ964" s="2198"/>
      <c r="QWA964" s="2198"/>
      <c r="QWB964" s="2198"/>
      <c r="QWC964" s="2198"/>
      <c r="QWD964" s="2198"/>
      <c r="QWE964" s="2198"/>
      <c r="QWF964" s="2198"/>
      <c r="QWG964" s="2198"/>
      <c r="QWH964" s="2198"/>
      <c r="QWI964" s="2198"/>
      <c r="QWJ964" s="2198"/>
      <c r="QWK964" s="2198"/>
      <c r="QWL964" s="2198"/>
      <c r="QWM964" s="2198"/>
      <c r="QWN964" s="2198"/>
      <c r="QWO964" s="2198"/>
      <c r="QWP964" s="2198"/>
      <c r="QWQ964" s="2198"/>
      <c r="QWR964" s="2198"/>
      <c r="QWS964" s="2198"/>
      <c r="QWT964" s="2198"/>
      <c r="QWU964" s="2198"/>
      <c r="QWV964" s="2198"/>
      <c r="QWW964" s="2198"/>
      <c r="QWX964" s="2198"/>
      <c r="QWY964" s="2198"/>
      <c r="QWZ964" s="2198"/>
      <c r="QXA964" s="2198"/>
      <c r="QXB964" s="2198"/>
      <c r="QXC964" s="2198"/>
      <c r="QXD964" s="2198"/>
      <c r="QXE964" s="2198"/>
      <c r="QXF964" s="2198"/>
      <c r="QXG964" s="2198"/>
      <c r="QXH964" s="2198"/>
      <c r="QXI964" s="2198"/>
      <c r="QXJ964" s="2198"/>
      <c r="QXK964" s="2198"/>
      <c r="QXL964" s="2198"/>
      <c r="QXM964" s="2198"/>
      <c r="QXN964" s="2198"/>
      <c r="QXO964" s="2198"/>
      <c r="QXP964" s="2198"/>
      <c r="QXQ964" s="2198"/>
      <c r="QXR964" s="2198"/>
      <c r="QXS964" s="2198"/>
      <c r="QXT964" s="2198"/>
      <c r="QXU964" s="2198"/>
      <c r="QXV964" s="2198"/>
      <c r="QXW964" s="2198"/>
      <c r="QXX964" s="2198"/>
      <c r="QXY964" s="2198"/>
      <c r="QXZ964" s="2198"/>
      <c r="QYA964" s="2198"/>
      <c r="QYB964" s="2198"/>
      <c r="QYC964" s="2198"/>
      <c r="QYD964" s="2198"/>
      <c r="QYE964" s="2198"/>
      <c r="QYF964" s="2198"/>
      <c r="QYG964" s="2198"/>
      <c r="QYH964" s="2198"/>
      <c r="QYI964" s="2198"/>
      <c r="QYJ964" s="2198"/>
      <c r="QYK964" s="2198"/>
      <c r="QYL964" s="2198"/>
      <c r="QYM964" s="2198"/>
      <c r="QYN964" s="2198"/>
      <c r="QYO964" s="2198"/>
      <c r="QYP964" s="2198"/>
      <c r="QYQ964" s="2198"/>
      <c r="QYR964" s="2198"/>
      <c r="QYS964" s="2198"/>
      <c r="QYT964" s="2198"/>
      <c r="QYU964" s="2198"/>
      <c r="QYV964" s="2198"/>
      <c r="QYW964" s="2198"/>
      <c r="QYX964" s="2198"/>
      <c r="QYY964" s="2198"/>
      <c r="QYZ964" s="2198"/>
      <c r="QZA964" s="2198"/>
      <c r="QZB964" s="2198"/>
      <c r="QZC964" s="2198"/>
      <c r="QZD964" s="2198"/>
      <c r="QZE964" s="2198"/>
      <c r="QZF964" s="2198"/>
      <c r="QZG964" s="2198"/>
      <c r="QZH964" s="2198"/>
      <c r="QZI964" s="2198"/>
      <c r="QZJ964" s="2198"/>
      <c r="QZK964" s="2198"/>
      <c r="QZL964" s="2198"/>
      <c r="QZM964" s="2198"/>
      <c r="QZN964" s="2198"/>
      <c r="QZO964" s="2198"/>
      <c r="QZP964" s="2198"/>
      <c r="QZQ964" s="2198"/>
      <c r="QZR964" s="2198"/>
      <c r="QZS964" s="2198"/>
      <c r="QZT964" s="2198"/>
      <c r="QZU964" s="2198"/>
      <c r="QZV964" s="2198"/>
      <c r="QZW964" s="2198"/>
      <c r="QZX964" s="2198"/>
      <c r="QZY964" s="2198"/>
      <c r="QZZ964" s="2198"/>
      <c r="RAA964" s="2198"/>
      <c r="RAB964" s="2198"/>
      <c r="RAC964" s="2198"/>
      <c r="RAD964" s="2198"/>
      <c r="RAE964" s="2198"/>
      <c r="RAF964" s="2198"/>
      <c r="RAG964" s="2198"/>
      <c r="RAH964" s="2198"/>
      <c r="RAI964" s="2198"/>
      <c r="RAJ964" s="2198"/>
      <c r="RAK964" s="2198"/>
      <c r="RAL964" s="2198"/>
      <c r="RAM964" s="2198"/>
      <c r="RAN964" s="2198"/>
      <c r="RAO964" s="2198"/>
      <c r="RAP964" s="2198"/>
      <c r="RAQ964" s="2198"/>
      <c r="RAR964" s="2198"/>
      <c r="RAS964" s="2198"/>
      <c r="RAT964" s="2198"/>
      <c r="RAU964" s="2198"/>
      <c r="RAV964" s="2198"/>
      <c r="RAW964" s="2198"/>
      <c r="RAX964" s="2198"/>
      <c r="RAY964" s="2198"/>
      <c r="RAZ964" s="2198"/>
      <c r="RBA964" s="2198"/>
      <c r="RBB964" s="2198"/>
      <c r="RBC964" s="2198"/>
      <c r="RBD964" s="2198"/>
      <c r="RBE964" s="2198"/>
      <c r="RBF964" s="2198"/>
      <c r="RBG964" s="2198"/>
      <c r="RBH964" s="2198"/>
      <c r="RBI964" s="2198"/>
      <c r="RBJ964" s="2198"/>
      <c r="RBK964" s="2198"/>
      <c r="RBL964" s="2198"/>
      <c r="RBM964" s="2198"/>
      <c r="RBN964" s="2198"/>
      <c r="RBO964" s="2198"/>
      <c r="RBP964" s="2198"/>
      <c r="RBQ964" s="2198"/>
      <c r="RBR964" s="2198"/>
      <c r="RBS964" s="2198"/>
      <c r="RBT964" s="2198"/>
      <c r="RBU964" s="2198"/>
      <c r="RBV964" s="2198"/>
      <c r="RBW964" s="2198"/>
      <c r="RBX964" s="2198"/>
      <c r="RBY964" s="2198"/>
      <c r="RBZ964" s="2198"/>
      <c r="RCA964" s="2198"/>
      <c r="RCB964" s="2198"/>
      <c r="RCC964" s="2198"/>
      <c r="RCD964" s="2198"/>
      <c r="RCE964" s="2198"/>
      <c r="RCF964" s="2198"/>
      <c r="RCG964" s="2198"/>
      <c r="RCH964" s="2198"/>
      <c r="RCI964" s="2198"/>
      <c r="RCJ964" s="2198"/>
      <c r="RCK964" s="2198"/>
      <c r="RCL964" s="2198"/>
      <c r="RCM964" s="2198"/>
      <c r="RCN964" s="2198"/>
      <c r="RCO964" s="2198"/>
      <c r="RCP964" s="2198"/>
      <c r="RCQ964" s="2198"/>
      <c r="RCR964" s="2198"/>
      <c r="RCS964" s="2198"/>
      <c r="RCT964" s="2198"/>
      <c r="RCU964" s="2198"/>
      <c r="RCV964" s="2198"/>
      <c r="RCW964" s="2198"/>
      <c r="RCX964" s="2198"/>
      <c r="RCY964" s="2198"/>
      <c r="RCZ964" s="2198"/>
      <c r="RDA964" s="2198"/>
      <c r="RDB964" s="2198"/>
      <c r="RDC964" s="2198"/>
      <c r="RDD964" s="2198"/>
      <c r="RDE964" s="2198"/>
      <c r="RDF964" s="2198"/>
      <c r="RDG964" s="2198"/>
      <c r="RDH964" s="2198"/>
      <c r="RDI964" s="2198"/>
      <c r="RDJ964" s="2198"/>
      <c r="RDK964" s="2198"/>
      <c r="RDL964" s="2198"/>
      <c r="RDM964" s="2198"/>
      <c r="RDN964" s="2198"/>
      <c r="RDO964" s="2198"/>
      <c r="RDP964" s="2198"/>
      <c r="RDQ964" s="2198"/>
      <c r="RDR964" s="2198"/>
      <c r="RDS964" s="2198"/>
      <c r="RDW964" s="2198"/>
      <c r="RDX964" s="2198"/>
      <c r="RDY964" s="2198"/>
      <c r="RDZ964" s="2198"/>
      <c r="REA964" s="2198"/>
      <c r="REB964" s="2198"/>
      <c r="REC964" s="2198"/>
      <c r="RED964" s="2198"/>
      <c r="REE964" s="2198"/>
      <c r="REF964" s="2198"/>
      <c r="REG964" s="2198"/>
      <c r="REH964" s="2198"/>
      <c r="REI964" s="2198"/>
      <c r="REJ964" s="2198"/>
      <c r="REK964" s="2198"/>
      <c r="REL964" s="2198"/>
      <c r="REM964" s="2198"/>
      <c r="REN964" s="2198"/>
      <c r="REO964" s="2198"/>
      <c r="REP964" s="2198"/>
      <c r="REQ964" s="2198"/>
      <c r="RER964" s="2198"/>
      <c r="RES964" s="2198"/>
      <c r="RET964" s="2198"/>
      <c r="REU964" s="2198"/>
      <c r="REV964" s="2198"/>
      <c r="REW964" s="2198"/>
      <c r="REX964" s="2198"/>
      <c r="REY964" s="2198"/>
      <c r="REZ964" s="2198"/>
      <c r="RFA964" s="2198"/>
      <c r="RFB964" s="2198"/>
      <c r="RFC964" s="2198"/>
      <c r="RFD964" s="2198"/>
      <c r="RFE964" s="2198"/>
      <c r="RFF964" s="2198"/>
      <c r="RFG964" s="2198"/>
      <c r="RFH964" s="2198"/>
      <c r="RFI964" s="2198"/>
      <c r="RFJ964" s="2198"/>
      <c r="RFK964" s="2198"/>
      <c r="RFL964" s="2198"/>
      <c r="RFM964" s="2198"/>
      <c r="RFN964" s="2198"/>
      <c r="RFO964" s="2198"/>
      <c r="RFP964" s="2198"/>
      <c r="RFQ964" s="2198"/>
      <c r="RFR964" s="2198"/>
      <c r="RFS964" s="2198"/>
      <c r="RFT964" s="2198"/>
      <c r="RFU964" s="2198"/>
      <c r="RFV964" s="2198"/>
      <c r="RFW964" s="2198"/>
      <c r="RFX964" s="2198"/>
      <c r="RFY964" s="2198"/>
      <c r="RFZ964" s="2198"/>
      <c r="RGA964" s="2198"/>
      <c r="RGB964" s="2198"/>
      <c r="RGC964" s="2198"/>
      <c r="RGD964" s="2198"/>
      <c r="RGE964" s="2198"/>
      <c r="RGF964" s="2198"/>
      <c r="RGG964" s="2198"/>
      <c r="RGH964" s="2198"/>
      <c r="RGI964" s="2198"/>
      <c r="RGJ964" s="2198"/>
      <c r="RGK964" s="2198"/>
      <c r="RGL964" s="2198"/>
      <c r="RGM964" s="2198"/>
      <c r="RGN964" s="2198"/>
      <c r="RGO964" s="2198"/>
      <c r="RGP964" s="2198"/>
      <c r="RGQ964" s="2198"/>
      <c r="RGR964" s="2198"/>
      <c r="RGS964" s="2198"/>
      <c r="RGT964" s="2198"/>
      <c r="RGU964" s="2198"/>
      <c r="RGV964" s="2198"/>
      <c r="RGW964" s="2198"/>
      <c r="RGX964" s="2198"/>
      <c r="RGY964" s="2198"/>
      <c r="RGZ964" s="2198"/>
      <c r="RHA964" s="2198"/>
      <c r="RHB964" s="2198"/>
      <c r="RHC964" s="2198"/>
      <c r="RHD964" s="2198"/>
      <c r="RHE964" s="2198"/>
      <c r="RHF964" s="2198"/>
      <c r="RHG964" s="2198"/>
      <c r="RHH964" s="2198"/>
      <c r="RHI964" s="2198"/>
      <c r="RHJ964" s="2198"/>
      <c r="RHK964" s="2198"/>
      <c r="RHL964" s="2198"/>
      <c r="RHM964" s="2198"/>
      <c r="RHN964" s="2198"/>
      <c r="RHO964" s="2198"/>
      <c r="RHP964" s="2198"/>
      <c r="RHQ964" s="2198"/>
      <c r="RHR964" s="2198"/>
      <c r="RHS964" s="2198"/>
      <c r="RHT964" s="2198"/>
      <c r="RHU964" s="2198"/>
      <c r="RHV964" s="2198"/>
      <c r="RHW964" s="2198"/>
      <c r="RHX964" s="2198"/>
      <c r="RHY964" s="2198"/>
      <c r="RHZ964" s="2198"/>
      <c r="RIA964" s="2198"/>
      <c r="RIB964" s="2198"/>
      <c r="RIC964" s="2198"/>
      <c r="RID964" s="2198"/>
      <c r="RIE964" s="2198"/>
      <c r="RIF964" s="2198"/>
      <c r="RIG964" s="2198"/>
      <c r="RIH964" s="2198"/>
      <c r="RII964" s="2198"/>
      <c r="RIJ964" s="2198"/>
      <c r="RIK964" s="2198"/>
      <c r="RIL964" s="2198"/>
      <c r="RIM964" s="2198"/>
      <c r="RIN964" s="2198"/>
      <c r="RIO964" s="2198"/>
      <c r="RIP964" s="2198"/>
      <c r="RIQ964" s="2198"/>
      <c r="RIR964" s="2198"/>
      <c r="RIS964" s="2198"/>
      <c r="RIT964" s="2198"/>
      <c r="RIU964" s="2198"/>
      <c r="RIV964" s="2198"/>
      <c r="RIW964" s="2198"/>
      <c r="RIX964" s="2198"/>
      <c r="RIY964" s="2198"/>
      <c r="RIZ964" s="2198"/>
      <c r="RJA964" s="2198"/>
      <c r="RJB964" s="2198"/>
      <c r="RJC964" s="2198"/>
      <c r="RJD964" s="2198"/>
      <c r="RJE964" s="2198"/>
      <c r="RJF964" s="2198"/>
      <c r="RJG964" s="2198"/>
      <c r="RJH964" s="2198"/>
      <c r="RJI964" s="2198"/>
      <c r="RJJ964" s="2198"/>
      <c r="RJK964" s="2198"/>
      <c r="RJL964" s="2198"/>
      <c r="RJM964" s="2198"/>
      <c r="RJN964" s="2198"/>
      <c r="RJO964" s="2198"/>
      <c r="RJP964" s="2198"/>
      <c r="RJQ964" s="2198"/>
      <c r="RJR964" s="2198"/>
      <c r="RJS964" s="2198"/>
      <c r="RJT964" s="2198"/>
      <c r="RJU964" s="2198"/>
      <c r="RJV964" s="2198"/>
      <c r="RJW964" s="2198"/>
      <c r="RJX964" s="2198"/>
      <c r="RJY964" s="2198"/>
      <c r="RJZ964" s="2198"/>
      <c r="RKA964" s="2198"/>
      <c r="RKB964" s="2198"/>
      <c r="RKC964" s="2198"/>
      <c r="RKD964" s="2198"/>
      <c r="RKE964" s="2198"/>
      <c r="RKF964" s="2198"/>
      <c r="RKG964" s="2198"/>
      <c r="RKH964" s="2198"/>
      <c r="RKI964" s="2198"/>
      <c r="RKJ964" s="2198"/>
      <c r="RKK964" s="2198"/>
      <c r="RKL964" s="2198"/>
      <c r="RKM964" s="2198"/>
      <c r="RKN964" s="2198"/>
      <c r="RKO964" s="2198"/>
      <c r="RKP964" s="2198"/>
      <c r="RKQ964" s="2198"/>
      <c r="RKR964" s="2198"/>
      <c r="RKS964" s="2198"/>
      <c r="RKT964" s="2198"/>
      <c r="RKU964" s="2198"/>
      <c r="RKV964" s="2198"/>
      <c r="RKW964" s="2198"/>
      <c r="RKX964" s="2198"/>
      <c r="RKY964" s="2198"/>
      <c r="RKZ964" s="2198"/>
      <c r="RLA964" s="2198"/>
      <c r="RLB964" s="2198"/>
      <c r="RLC964" s="2198"/>
      <c r="RLD964" s="2198"/>
      <c r="RLE964" s="2198"/>
      <c r="RLF964" s="2198"/>
      <c r="RLG964" s="2198"/>
      <c r="RLH964" s="2198"/>
      <c r="RLI964" s="2198"/>
      <c r="RLJ964" s="2198"/>
      <c r="RLK964" s="2198"/>
      <c r="RLL964" s="2198"/>
      <c r="RLM964" s="2198"/>
      <c r="RLN964" s="2198"/>
      <c r="RLO964" s="2198"/>
      <c r="RLP964" s="2198"/>
      <c r="RLQ964" s="2198"/>
      <c r="RLR964" s="2198"/>
      <c r="RLS964" s="2198"/>
      <c r="RLT964" s="2198"/>
      <c r="RLU964" s="2198"/>
      <c r="RLV964" s="2198"/>
      <c r="RLW964" s="2198"/>
      <c r="RLX964" s="2198"/>
      <c r="RLY964" s="2198"/>
      <c r="RLZ964" s="2198"/>
      <c r="RMA964" s="2198"/>
      <c r="RMB964" s="2198"/>
      <c r="RMC964" s="2198"/>
      <c r="RMD964" s="2198"/>
      <c r="RME964" s="2198"/>
      <c r="RMF964" s="2198"/>
      <c r="RMG964" s="2198"/>
      <c r="RMH964" s="2198"/>
      <c r="RMI964" s="2198"/>
      <c r="RMJ964" s="2198"/>
      <c r="RMK964" s="2198"/>
      <c r="RML964" s="2198"/>
      <c r="RMM964" s="2198"/>
      <c r="RMN964" s="2198"/>
      <c r="RMO964" s="2198"/>
      <c r="RMP964" s="2198"/>
      <c r="RMQ964" s="2198"/>
      <c r="RMR964" s="2198"/>
      <c r="RMS964" s="2198"/>
      <c r="RMT964" s="2198"/>
      <c r="RMU964" s="2198"/>
      <c r="RMV964" s="2198"/>
      <c r="RMW964" s="2198"/>
      <c r="RMX964" s="2198"/>
      <c r="RMY964" s="2198"/>
      <c r="RMZ964" s="2198"/>
      <c r="RNA964" s="2198"/>
      <c r="RNB964" s="2198"/>
      <c r="RNC964" s="2198"/>
      <c r="RND964" s="2198"/>
      <c r="RNE964" s="2198"/>
      <c r="RNF964" s="2198"/>
      <c r="RNG964" s="2198"/>
      <c r="RNH964" s="2198"/>
      <c r="RNI964" s="2198"/>
      <c r="RNJ964" s="2198"/>
      <c r="RNK964" s="2198"/>
      <c r="RNL964" s="2198"/>
      <c r="RNM964" s="2198"/>
      <c r="RNN964" s="2198"/>
      <c r="RNO964" s="2198"/>
      <c r="RNS964" s="2198"/>
      <c r="RNT964" s="2198"/>
      <c r="RNU964" s="2198"/>
      <c r="RNV964" s="2198"/>
      <c r="RNW964" s="2198"/>
      <c r="RNX964" s="2198"/>
      <c r="RNY964" s="2198"/>
      <c r="RNZ964" s="2198"/>
      <c r="ROA964" s="2198"/>
      <c r="ROB964" s="2198"/>
      <c r="ROC964" s="2198"/>
      <c r="ROD964" s="2198"/>
      <c r="ROE964" s="2198"/>
      <c r="ROF964" s="2198"/>
      <c r="ROG964" s="2198"/>
      <c r="ROH964" s="2198"/>
      <c r="ROI964" s="2198"/>
      <c r="ROJ964" s="2198"/>
      <c r="ROK964" s="2198"/>
      <c r="ROL964" s="2198"/>
      <c r="ROM964" s="2198"/>
      <c r="RON964" s="2198"/>
      <c r="ROO964" s="2198"/>
      <c r="ROP964" s="2198"/>
      <c r="ROQ964" s="2198"/>
      <c r="ROR964" s="2198"/>
      <c r="ROS964" s="2198"/>
      <c r="ROT964" s="2198"/>
      <c r="ROU964" s="2198"/>
      <c r="ROV964" s="2198"/>
      <c r="ROW964" s="2198"/>
      <c r="ROX964" s="2198"/>
      <c r="ROY964" s="2198"/>
      <c r="ROZ964" s="2198"/>
      <c r="RPA964" s="2198"/>
      <c r="RPB964" s="2198"/>
      <c r="RPC964" s="2198"/>
      <c r="RPD964" s="2198"/>
      <c r="RPE964" s="2198"/>
      <c r="RPF964" s="2198"/>
      <c r="RPG964" s="2198"/>
      <c r="RPH964" s="2198"/>
      <c r="RPI964" s="2198"/>
      <c r="RPJ964" s="2198"/>
      <c r="RPK964" s="2198"/>
      <c r="RPL964" s="2198"/>
      <c r="RPM964" s="2198"/>
      <c r="RPN964" s="2198"/>
      <c r="RPO964" s="2198"/>
      <c r="RPP964" s="2198"/>
      <c r="RPQ964" s="2198"/>
      <c r="RPR964" s="2198"/>
      <c r="RPS964" s="2198"/>
      <c r="RPT964" s="2198"/>
      <c r="RPU964" s="2198"/>
      <c r="RPV964" s="2198"/>
      <c r="RPW964" s="2198"/>
      <c r="RPX964" s="2198"/>
      <c r="RPY964" s="2198"/>
      <c r="RPZ964" s="2198"/>
      <c r="RQA964" s="2198"/>
      <c r="RQB964" s="2198"/>
      <c r="RQC964" s="2198"/>
      <c r="RQD964" s="2198"/>
      <c r="RQE964" s="2198"/>
      <c r="RQF964" s="2198"/>
      <c r="RQG964" s="2198"/>
      <c r="RQH964" s="2198"/>
      <c r="RQI964" s="2198"/>
      <c r="RQJ964" s="2198"/>
      <c r="RQK964" s="2198"/>
      <c r="RQL964" s="2198"/>
      <c r="RQM964" s="2198"/>
      <c r="RQN964" s="2198"/>
      <c r="RQO964" s="2198"/>
      <c r="RQP964" s="2198"/>
      <c r="RQQ964" s="2198"/>
      <c r="RQR964" s="2198"/>
      <c r="RQS964" s="2198"/>
      <c r="RQT964" s="2198"/>
      <c r="RQU964" s="2198"/>
      <c r="RQV964" s="2198"/>
      <c r="RQW964" s="2198"/>
      <c r="RQX964" s="2198"/>
      <c r="RQY964" s="2198"/>
      <c r="RQZ964" s="2198"/>
      <c r="RRA964" s="2198"/>
      <c r="RRB964" s="2198"/>
      <c r="RRC964" s="2198"/>
      <c r="RRD964" s="2198"/>
      <c r="RRE964" s="2198"/>
      <c r="RRF964" s="2198"/>
      <c r="RRG964" s="2198"/>
      <c r="RRH964" s="2198"/>
      <c r="RRI964" s="2198"/>
      <c r="RRJ964" s="2198"/>
      <c r="RRK964" s="2198"/>
      <c r="RRL964" s="2198"/>
      <c r="RRM964" s="2198"/>
      <c r="RRN964" s="2198"/>
      <c r="RRO964" s="2198"/>
      <c r="RRP964" s="2198"/>
      <c r="RRQ964" s="2198"/>
      <c r="RRR964" s="2198"/>
      <c r="RRS964" s="2198"/>
      <c r="RRT964" s="2198"/>
      <c r="RRU964" s="2198"/>
      <c r="RRV964" s="2198"/>
      <c r="RRW964" s="2198"/>
      <c r="RRX964" s="2198"/>
      <c r="RRY964" s="2198"/>
      <c r="RRZ964" s="2198"/>
      <c r="RSA964" s="2198"/>
      <c r="RSB964" s="2198"/>
      <c r="RSC964" s="2198"/>
      <c r="RSD964" s="2198"/>
      <c r="RSE964" s="2198"/>
      <c r="RSF964" s="2198"/>
      <c r="RSG964" s="2198"/>
      <c r="RSH964" s="2198"/>
      <c r="RSI964" s="2198"/>
      <c r="RSJ964" s="2198"/>
      <c r="RSK964" s="2198"/>
      <c r="RSL964" s="2198"/>
      <c r="RSM964" s="2198"/>
      <c r="RSN964" s="2198"/>
      <c r="RSO964" s="2198"/>
      <c r="RSP964" s="2198"/>
      <c r="RSQ964" s="2198"/>
      <c r="RSR964" s="2198"/>
      <c r="RSS964" s="2198"/>
      <c r="RST964" s="2198"/>
      <c r="RSU964" s="2198"/>
      <c r="RSV964" s="2198"/>
      <c r="RSW964" s="2198"/>
      <c r="RSX964" s="2198"/>
      <c r="RSY964" s="2198"/>
      <c r="RSZ964" s="2198"/>
      <c r="RTA964" s="2198"/>
      <c r="RTB964" s="2198"/>
      <c r="RTC964" s="2198"/>
      <c r="RTD964" s="2198"/>
      <c r="RTE964" s="2198"/>
      <c r="RTF964" s="2198"/>
      <c r="RTG964" s="2198"/>
      <c r="RTH964" s="2198"/>
      <c r="RTI964" s="2198"/>
      <c r="RTJ964" s="2198"/>
      <c r="RTK964" s="2198"/>
      <c r="RTL964" s="2198"/>
      <c r="RTM964" s="2198"/>
      <c r="RTN964" s="2198"/>
      <c r="RTO964" s="2198"/>
      <c r="RTP964" s="2198"/>
      <c r="RTQ964" s="2198"/>
      <c r="RTR964" s="2198"/>
      <c r="RTS964" s="2198"/>
      <c r="RTT964" s="2198"/>
      <c r="RTU964" s="2198"/>
      <c r="RTV964" s="2198"/>
      <c r="RTW964" s="2198"/>
      <c r="RTX964" s="2198"/>
      <c r="RTY964" s="2198"/>
      <c r="RTZ964" s="2198"/>
      <c r="RUA964" s="2198"/>
      <c r="RUB964" s="2198"/>
      <c r="RUC964" s="2198"/>
      <c r="RUD964" s="2198"/>
      <c r="RUE964" s="2198"/>
      <c r="RUF964" s="2198"/>
      <c r="RUG964" s="2198"/>
      <c r="RUH964" s="2198"/>
      <c r="RUI964" s="2198"/>
      <c r="RUJ964" s="2198"/>
      <c r="RUK964" s="2198"/>
      <c r="RUL964" s="2198"/>
      <c r="RUM964" s="2198"/>
      <c r="RUN964" s="2198"/>
      <c r="RUO964" s="2198"/>
      <c r="RUP964" s="2198"/>
      <c r="RUQ964" s="2198"/>
      <c r="RUR964" s="2198"/>
      <c r="RUS964" s="2198"/>
      <c r="RUT964" s="2198"/>
      <c r="RUU964" s="2198"/>
      <c r="RUV964" s="2198"/>
      <c r="RUW964" s="2198"/>
      <c r="RUX964" s="2198"/>
      <c r="RUY964" s="2198"/>
      <c r="RUZ964" s="2198"/>
      <c r="RVA964" s="2198"/>
      <c r="RVB964" s="2198"/>
      <c r="RVC964" s="2198"/>
      <c r="RVD964" s="2198"/>
      <c r="RVE964" s="2198"/>
      <c r="RVF964" s="2198"/>
      <c r="RVG964" s="2198"/>
      <c r="RVH964" s="2198"/>
      <c r="RVI964" s="2198"/>
      <c r="RVJ964" s="2198"/>
      <c r="RVK964" s="2198"/>
      <c r="RVL964" s="2198"/>
      <c r="RVM964" s="2198"/>
      <c r="RVN964" s="2198"/>
      <c r="RVO964" s="2198"/>
      <c r="RVP964" s="2198"/>
      <c r="RVQ964" s="2198"/>
      <c r="RVR964" s="2198"/>
      <c r="RVS964" s="2198"/>
      <c r="RVT964" s="2198"/>
      <c r="RVU964" s="2198"/>
      <c r="RVV964" s="2198"/>
      <c r="RVW964" s="2198"/>
      <c r="RVX964" s="2198"/>
      <c r="RVY964" s="2198"/>
      <c r="RVZ964" s="2198"/>
      <c r="RWA964" s="2198"/>
      <c r="RWB964" s="2198"/>
      <c r="RWC964" s="2198"/>
      <c r="RWD964" s="2198"/>
      <c r="RWE964" s="2198"/>
      <c r="RWF964" s="2198"/>
      <c r="RWG964" s="2198"/>
      <c r="RWH964" s="2198"/>
      <c r="RWI964" s="2198"/>
      <c r="RWJ964" s="2198"/>
      <c r="RWK964" s="2198"/>
      <c r="RWL964" s="2198"/>
      <c r="RWM964" s="2198"/>
      <c r="RWN964" s="2198"/>
      <c r="RWO964" s="2198"/>
      <c r="RWP964" s="2198"/>
      <c r="RWQ964" s="2198"/>
      <c r="RWR964" s="2198"/>
      <c r="RWS964" s="2198"/>
      <c r="RWT964" s="2198"/>
      <c r="RWU964" s="2198"/>
      <c r="RWV964" s="2198"/>
      <c r="RWW964" s="2198"/>
      <c r="RWX964" s="2198"/>
      <c r="RWY964" s="2198"/>
      <c r="RWZ964" s="2198"/>
      <c r="RXA964" s="2198"/>
      <c r="RXB964" s="2198"/>
      <c r="RXC964" s="2198"/>
      <c r="RXD964" s="2198"/>
      <c r="RXE964" s="2198"/>
      <c r="RXF964" s="2198"/>
      <c r="RXG964" s="2198"/>
      <c r="RXH964" s="2198"/>
      <c r="RXI964" s="2198"/>
      <c r="RXJ964" s="2198"/>
      <c r="RXK964" s="2198"/>
      <c r="RXO964" s="2198"/>
      <c r="RXP964" s="2198"/>
      <c r="RXQ964" s="2198"/>
      <c r="RXR964" s="2198"/>
      <c r="RXS964" s="2198"/>
      <c r="RXT964" s="2198"/>
      <c r="RXU964" s="2198"/>
      <c r="RXV964" s="2198"/>
      <c r="RXW964" s="2198"/>
      <c r="RXX964" s="2198"/>
      <c r="RXY964" s="2198"/>
      <c r="RXZ964" s="2198"/>
      <c r="RYA964" s="2198"/>
      <c r="RYB964" s="2198"/>
      <c r="RYC964" s="2198"/>
      <c r="RYD964" s="2198"/>
      <c r="RYE964" s="2198"/>
      <c r="RYF964" s="2198"/>
      <c r="RYG964" s="2198"/>
      <c r="RYH964" s="2198"/>
      <c r="RYI964" s="2198"/>
      <c r="RYJ964" s="2198"/>
      <c r="RYK964" s="2198"/>
      <c r="RYL964" s="2198"/>
      <c r="RYM964" s="2198"/>
      <c r="RYN964" s="2198"/>
      <c r="RYO964" s="2198"/>
      <c r="RYP964" s="2198"/>
      <c r="RYQ964" s="2198"/>
      <c r="RYR964" s="2198"/>
      <c r="RYS964" s="2198"/>
      <c r="RYT964" s="2198"/>
      <c r="RYU964" s="2198"/>
      <c r="RYV964" s="2198"/>
      <c r="RYW964" s="2198"/>
      <c r="RYX964" s="2198"/>
      <c r="RYY964" s="2198"/>
      <c r="RYZ964" s="2198"/>
      <c r="RZA964" s="2198"/>
      <c r="RZB964" s="2198"/>
      <c r="RZC964" s="2198"/>
      <c r="RZD964" s="2198"/>
      <c r="RZE964" s="2198"/>
      <c r="RZF964" s="2198"/>
      <c r="RZG964" s="2198"/>
      <c r="RZH964" s="2198"/>
      <c r="RZI964" s="2198"/>
      <c r="RZJ964" s="2198"/>
      <c r="RZK964" s="2198"/>
      <c r="RZL964" s="2198"/>
      <c r="RZM964" s="2198"/>
      <c r="RZN964" s="2198"/>
      <c r="RZO964" s="2198"/>
      <c r="RZP964" s="2198"/>
      <c r="RZQ964" s="2198"/>
      <c r="RZR964" s="2198"/>
      <c r="RZS964" s="2198"/>
      <c r="RZT964" s="2198"/>
      <c r="RZU964" s="2198"/>
      <c r="RZV964" s="2198"/>
      <c r="RZW964" s="2198"/>
      <c r="RZX964" s="2198"/>
      <c r="RZY964" s="2198"/>
      <c r="RZZ964" s="2198"/>
      <c r="SAA964" s="2198"/>
      <c r="SAB964" s="2198"/>
      <c r="SAC964" s="2198"/>
      <c r="SAD964" s="2198"/>
      <c r="SAE964" s="2198"/>
      <c r="SAF964" s="2198"/>
      <c r="SAG964" s="2198"/>
      <c r="SAH964" s="2198"/>
      <c r="SAI964" s="2198"/>
      <c r="SAJ964" s="2198"/>
      <c r="SAK964" s="2198"/>
      <c r="SAL964" s="2198"/>
      <c r="SAM964" s="2198"/>
      <c r="SAN964" s="2198"/>
      <c r="SAO964" s="2198"/>
      <c r="SAP964" s="2198"/>
      <c r="SAQ964" s="2198"/>
      <c r="SAR964" s="2198"/>
      <c r="SAS964" s="2198"/>
      <c r="SAT964" s="2198"/>
      <c r="SAU964" s="2198"/>
      <c r="SAV964" s="2198"/>
      <c r="SAW964" s="2198"/>
      <c r="SAX964" s="2198"/>
      <c r="SAY964" s="2198"/>
      <c r="SAZ964" s="2198"/>
      <c r="SBA964" s="2198"/>
      <c r="SBB964" s="2198"/>
      <c r="SBC964" s="2198"/>
      <c r="SBD964" s="2198"/>
      <c r="SBE964" s="2198"/>
      <c r="SBF964" s="2198"/>
      <c r="SBG964" s="2198"/>
      <c r="SBH964" s="2198"/>
      <c r="SBI964" s="2198"/>
      <c r="SBJ964" s="2198"/>
      <c r="SBK964" s="2198"/>
      <c r="SBL964" s="2198"/>
      <c r="SBM964" s="2198"/>
      <c r="SBN964" s="2198"/>
      <c r="SBO964" s="2198"/>
      <c r="SBP964" s="2198"/>
      <c r="SBQ964" s="2198"/>
      <c r="SBR964" s="2198"/>
      <c r="SBS964" s="2198"/>
      <c r="SBT964" s="2198"/>
      <c r="SBU964" s="2198"/>
      <c r="SBV964" s="2198"/>
      <c r="SBW964" s="2198"/>
      <c r="SBX964" s="2198"/>
      <c r="SBY964" s="2198"/>
      <c r="SBZ964" s="2198"/>
      <c r="SCA964" s="2198"/>
      <c r="SCB964" s="2198"/>
      <c r="SCC964" s="2198"/>
      <c r="SCD964" s="2198"/>
      <c r="SCE964" s="2198"/>
      <c r="SCF964" s="2198"/>
      <c r="SCG964" s="2198"/>
      <c r="SCH964" s="2198"/>
      <c r="SCI964" s="2198"/>
      <c r="SCJ964" s="2198"/>
      <c r="SCK964" s="2198"/>
      <c r="SCL964" s="2198"/>
      <c r="SCM964" s="2198"/>
      <c r="SCN964" s="2198"/>
      <c r="SCO964" s="2198"/>
      <c r="SCP964" s="2198"/>
      <c r="SCQ964" s="2198"/>
      <c r="SCR964" s="2198"/>
      <c r="SCS964" s="2198"/>
      <c r="SCT964" s="2198"/>
      <c r="SCU964" s="2198"/>
      <c r="SCV964" s="2198"/>
      <c r="SCW964" s="2198"/>
      <c r="SCX964" s="2198"/>
      <c r="SCY964" s="2198"/>
      <c r="SCZ964" s="2198"/>
      <c r="SDA964" s="2198"/>
      <c r="SDB964" s="2198"/>
      <c r="SDC964" s="2198"/>
      <c r="SDD964" s="2198"/>
      <c r="SDE964" s="2198"/>
      <c r="SDF964" s="2198"/>
      <c r="SDG964" s="2198"/>
      <c r="SDH964" s="2198"/>
      <c r="SDI964" s="2198"/>
      <c r="SDJ964" s="2198"/>
      <c r="SDK964" s="2198"/>
      <c r="SDL964" s="2198"/>
      <c r="SDM964" s="2198"/>
      <c r="SDN964" s="2198"/>
      <c r="SDO964" s="2198"/>
      <c r="SDP964" s="2198"/>
      <c r="SDQ964" s="2198"/>
      <c r="SDR964" s="2198"/>
      <c r="SDS964" s="2198"/>
      <c r="SDT964" s="2198"/>
      <c r="SDU964" s="2198"/>
      <c r="SDV964" s="2198"/>
      <c r="SDW964" s="2198"/>
      <c r="SDX964" s="2198"/>
      <c r="SDY964" s="2198"/>
      <c r="SDZ964" s="2198"/>
      <c r="SEA964" s="2198"/>
      <c r="SEB964" s="2198"/>
      <c r="SEC964" s="2198"/>
      <c r="SED964" s="2198"/>
      <c r="SEE964" s="2198"/>
      <c r="SEF964" s="2198"/>
      <c r="SEG964" s="2198"/>
      <c r="SEH964" s="2198"/>
      <c r="SEI964" s="2198"/>
      <c r="SEJ964" s="2198"/>
      <c r="SEK964" s="2198"/>
      <c r="SEL964" s="2198"/>
      <c r="SEM964" s="2198"/>
      <c r="SEN964" s="2198"/>
      <c r="SEO964" s="2198"/>
      <c r="SEP964" s="2198"/>
      <c r="SEQ964" s="2198"/>
      <c r="SER964" s="2198"/>
      <c r="SES964" s="2198"/>
      <c r="SET964" s="2198"/>
      <c r="SEU964" s="2198"/>
      <c r="SEV964" s="2198"/>
      <c r="SEW964" s="2198"/>
      <c r="SEX964" s="2198"/>
      <c r="SEY964" s="2198"/>
      <c r="SEZ964" s="2198"/>
      <c r="SFA964" s="2198"/>
      <c r="SFB964" s="2198"/>
      <c r="SFC964" s="2198"/>
      <c r="SFD964" s="2198"/>
      <c r="SFE964" s="2198"/>
      <c r="SFF964" s="2198"/>
      <c r="SFG964" s="2198"/>
      <c r="SFH964" s="2198"/>
      <c r="SFI964" s="2198"/>
      <c r="SFJ964" s="2198"/>
      <c r="SFK964" s="2198"/>
      <c r="SFL964" s="2198"/>
      <c r="SFM964" s="2198"/>
      <c r="SFN964" s="2198"/>
      <c r="SFO964" s="2198"/>
      <c r="SFP964" s="2198"/>
      <c r="SFQ964" s="2198"/>
      <c r="SFR964" s="2198"/>
      <c r="SFS964" s="2198"/>
      <c r="SFT964" s="2198"/>
      <c r="SFU964" s="2198"/>
      <c r="SFV964" s="2198"/>
      <c r="SFW964" s="2198"/>
      <c r="SFX964" s="2198"/>
      <c r="SFY964" s="2198"/>
      <c r="SFZ964" s="2198"/>
      <c r="SGA964" s="2198"/>
      <c r="SGB964" s="2198"/>
      <c r="SGC964" s="2198"/>
      <c r="SGD964" s="2198"/>
      <c r="SGE964" s="2198"/>
      <c r="SGF964" s="2198"/>
      <c r="SGG964" s="2198"/>
      <c r="SGH964" s="2198"/>
      <c r="SGI964" s="2198"/>
      <c r="SGJ964" s="2198"/>
      <c r="SGK964" s="2198"/>
      <c r="SGL964" s="2198"/>
      <c r="SGM964" s="2198"/>
      <c r="SGN964" s="2198"/>
      <c r="SGO964" s="2198"/>
      <c r="SGP964" s="2198"/>
      <c r="SGQ964" s="2198"/>
      <c r="SGR964" s="2198"/>
      <c r="SGS964" s="2198"/>
      <c r="SGT964" s="2198"/>
      <c r="SGU964" s="2198"/>
      <c r="SGV964" s="2198"/>
      <c r="SGW964" s="2198"/>
      <c r="SGX964" s="2198"/>
      <c r="SGY964" s="2198"/>
      <c r="SGZ964" s="2198"/>
      <c r="SHA964" s="2198"/>
      <c r="SHB964" s="2198"/>
      <c r="SHC964" s="2198"/>
      <c r="SHD964" s="2198"/>
      <c r="SHE964" s="2198"/>
      <c r="SHF964" s="2198"/>
      <c r="SHG964" s="2198"/>
      <c r="SHK964" s="2198"/>
      <c r="SHL964" s="2198"/>
      <c r="SHM964" s="2198"/>
      <c r="SHN964" s="2198"/>
      <c r="SHO964" s="2198"/>
      <c r="SHP964" s="2198"/>
      <c r="SHQ964" s="2198"/>
      <c r="SHR964" s="2198"/>
      <c r="SHS964" s="2198"/>
      <c r="SHT964" s="2198"/>
      <c r="SHU964" s="2198"/>
      <c r="SHV964" s="2198"/>
      <c r="SHW964" s="2198"/>
      <c r="SHX964" s="2198"/>
      <c r="SHY964" s="2198"/>
      <c r="SHZ964" s="2198"/>
      <c r="SIA964" s="2198"/>
      <c r="SIB964" s="2198"/>
      <c r="SIC964" s="2198"/>
      <c r="SID964" s="2198"/>
      <c r="SIE964" s="2198"/>
      <c r="SIF964" s="2198"/>
      <c r="SIG964" s="2198"/>
      <c r="SIH964" s="2198"/>
      <c r="SII964" s="2198"/>
      <c r="SIJ964" s="2198"/>
      <c r="SIK964" s="2198"/>
      <c r="SIL964" s="2198"/>
      <c r="SIM964" s="2198"/>
      <c r="SIN964" s="2198"/>
      <c r="SIO964" s="2198"/>
      <c r="SIP964" s="2198"/>
      <c r="SIQ964" s="2198"/>
      <c r="SIR964" s="2198"/>
      <c r="SIS964" s="2198"/>
      <c r="SIT964" s="2198"/>
      <c r="SIU964" s="2198"/>
      <c r="SIV964" s="2198"/>
      <c r="SIW964" s="2198"/>
      <c r="SIX964" s="2198"/>
      <c r="SIY964" s="2198"/>
      <c r="SIZ964" s="2198"/>
      <c r="SJA964" s="2198"/>
      <c r="SJB964" s="2198"/>
      <c r="SJC964" s="2198"/>
      <c r="SJD964" s="2198"/>
      <c r="SJE964" s="2198"/>
      <c r="SJF964" s="2198"/>
      <c r="SJG964" s="2198"/>
      <c r="SJH964" s="2198"/>
      <c r="SJI964" s="2198"/>
      <c r="SJJ964" s="2198"/>
      <c r="SJK964" s="2198"/>
      <c r="SJL964" s="2198"/>
      <c r="SJM964" s="2198"/>
      <c r="SJN964" s="2198"/>
      <c r="SJO964" s="2198"/>
      <c r="SJP964" s="2198"/>
      <c r="SJQ964" s="2198"/>
      <c r="SJR964" s="2198"/>
      <c r="SJS964" s="2198"/>
      <c r="SJT964" s="2198"/>
      <c r="SJU964" s="2198"/>
      <c r="SJV964" s="2198"/>
      <c r="SJW964" s="2198"/>
      <c r="SJX964" s="2198"/>
      <c r="SJY964" s="2198"/>
      <c r="SJZ964" s="2198"/>
      <c r="SKA964" s="2198"/>
      <c r="SKB964" s="2198"/>
      <c r="SKC964" s="2198"/>
      <c r="SKD964" s="2198"/>
      <c r="SKE964" s="2198"/>
      <c r="SKF964" s="2198"/>
      <c r="SKG964" s="2198"/>
      <c r="SKH964" s="2198"/>
      <c r="SKI964" s="2198"/>
      <c r="SKJ964" s="2198"/>
      <c r="SKK964" s="2198"/>
      <c r="SKL964" s="2198"/>
      <c r="SKM964" s="2198"/>
      <c r="SKN964" s="2198"/>
      <c r="SKO964" s="2198"/>
      <c r="SKP964" s="2198"/>
      <c r="SKQ964" s="2198"/>
      <c r="SKR964" s="2198"/>
      <c r="SKS964" s="2198"/>
      <c r="SKT964" s="2198"/>
      <c r="SKU964" s="2198"/>
      <c r="SKV964" s="2198"/>
      <c r="SKW964" s="2198"/>
      <c r="SKX964" s="2198"/>
      <c r="SKY964" s="2198"/>
      <c r="SKZ964" s="2198"/>
      <c r="SLA964" s="2198"/>
      <c r="SLB964" s="2198"/>
      <c r="SLC964" s="2198"/>
      <c r="SLD964" s="2198"/>
      <c r="SLE964" s="2198"/>
      <c r="SLF964" s="2198"/>
      <c r="SLG964" s="2198"/>
      <c r="SLH964" s="2198"/>
      <c r="SLI964" s="2198"/>
      <c r="SLJ964" s="2198"/>
      <c r="SLK964" s="2198"/>
      <c r="SLL964" s="2198"/>
      <c r="SLM964" s="2198"/>
      <c r="SLN964" s="2198"/>
      <c r="SLO964" s="2198"/>
      <c r="SLP964" s="2198"/>
      <c r="SLQ964" s="2198"/>
      <c r="SLR964" s="2198"/>
      <c r="SLS964" s="2198"/>
      <c r="SLT964" s="2198"/>
      <c r="SLU964" s="2198"/>
      <c r="SLV964" s="2198"/>
      <c r="SLW964" s="2198"/>
      <c r="SLX964" s="2198"/>
      <c r="SLY964" s="2198"/>
      <c r="SLZ964" s="2198"/>
      <c r="SMA964" s="2198"/>
      <c r="SMB964" s="2198"/>
      <c r="SMC964" s="2198"/>
      <c r="SMD964" s="2198"/>
      <c r="SME964" s="2198"/>
      <c r="SMF964" s="2198"/>
      <c r="SMG964" s="2198"/>
      <c r="SMH964" s="2198"/>
      <c r="SMI964" s="2198"/>
      <c r="SMJ964" s="2198"/>
      <c r="SMK964" s="2198"/>
      <c r="SML964" s="2198"/>
      <c r="SMM964" s="2198"/>
      <c r="SMN964" s="2198"/>
      <c r="SMO964" s="2198"/>
      <c r="SMP964" s="2198"/>
      <c r="SMQ964" s="2198"/>
      <c r="SMR964" s="2198"/>
      <c r="SMS964" s="2198"/>
      <c r="SMT964" s="2198"/>
      <c r="SMU964" s="2198"/>
      <c r="SMV964" s="2198"/>
      <c r="SMW964" s="2198"/>
      <c r="SMX964" s="2198"/>
      <c r="SMY964" s="2198"/>
      <c r="SMZ964" s="2198"/>
      <c r="SNA964" s="2198"/>
      <c r="SNB964" s="2198"/>
      <c r="SNC964" s="2198"/>
      <c r="SND964" s="2198"/>
      <c r="SNE964" s="2198"/>
      <c r="SNF964" s="2198"/>
      <c r="SNG964" s="2198"/>
      <c r="SNH964" s="2198"/>
      <c r="SNI964" s="2198"/>
      <c r="SNJ964" s="2198"/>
      <c r="SNK964" s="2198"/>
      <c r="SNL964" s="2198"/>
      <c r="SNM964" s="2198"/>
      <c r="SNN964" s="2198"/>
      <c r="SNO964" s="2198"/>
      <c r="SNP964" s="2198"/>
      <c r="SNQ964" s="2198"/>
      <c r="SNR964" s="2198"/>
      <c r="SNS964" s="2198"/>
      <c r="SNT964" s="2198"/>
      <c r="SNU964" s="2198"/>
      <c r="SNV964" s="2198"/>
      <c r="SNW964" s="2198"/>
      <c r="SNX964" s="2198"/>
      <c r="SNY964" s="2198"/>
      <c r="SNZ964" s="2198"/>
      <c r="SOA964" s="2198"/>
      <c r="SOB964" s="2198"/>
      <c r="SOC964" s="2198"/>
      <c r="SOD964" s="2198"/>
      <c r="SOE964" s="2198"/>
      <c r="SOF964" s="2198"/>
      <c r="SOG964" s="2198"/>
      <c r="SOH964" s="2198"/>
      <c r="SOI964" s="2198"/>
      <c r="SOJ964" s="2198"/>
      <c r="SOK964" s="2198"/>
      <c r="SOL964" s="2198"/>
      <c r="SOM964" s="2198"/>
      <c r="SON964" s="2198"/>
      <c r="SOO964" s="2198"/>
      <c r="SOP964" s="2198"/>
      <c r="SOQ964" s="2198"/>
      <c r="SOR964" s="2198"/>
      <c r="SOS964" s="2198"/>
      <c r="SOT964" s="2198"/>
      <c r="SOU964" s="2198"/>
      <c r="SOV964" s="2198"/>
      <c r="SOW964" s="2198"/>
      <c r="SOX964" s="2198"/>
      <c r="SOY964" s="2198"/>
      <c r="SOZ964" s="2198"/>
      <c r="SPA964" s="2198"/>
      <c r="SPB964" s="2198"/>
      <c r="SPC964" s="2198"/>
      <c r="SPD964" s="2198"/>
      <c r="SPE964" s="2198"/>
      <c r="SPF964" s="2198"/>
      <c r="SPG964" s="2198"/>
      <c r="SPH964" s="2198"/>
      <c r="SPI964" s="2198"/>
      <c r="SPJ964" s="2198"/>
      <c r="SPK964" s="2198"/>
      <c r="SPL964" s="2198"/>
      <c r="SPM964" s="2198"/>
      <c r="SPN964" s="2198"/>
      <c r="SPO964" s="2198"/>
      <c r="SPP964" s="2198"/>
      <c r="SPQ964" s="2198"/>
      <c r="SPR964" s="2198"/>
      <c r="SPS964" s="2198"/>
      <c r="SPT964" s="2198"/>
      <c r="SPU964" s="2198"/>
      <c r="SPV964" s="2198"/>
      <c r="SPW964" s="2198"/>
      <c r="SPX964" s="2198"/>
      <c r="SPY964" s="2198"/>
      <c r="SPZ964" s="2198"/>
      <c r="SQA964" s="2198"/>
      <c r="SQB964" s="2198"/>
      <c r="SQC964" s="2198"/>
      <c r="SQD964" s="2198"/>
      <c r="SQE964" s="2198"/>
      <c r="SQF964" s="2198"/>
      <c r="SQG964" s="2198"/>
      <c r="SQH964" s="2198"/>
      <c r="SQI964" s="2198"/>
      <c r="SQJ964" s="2198"/>
      <c r="SQK964" s="2198"/>
      <c r="SQL964" s="2198"/>
      <c r="SQM964" s="2198"/>
      <c r="SQN964" s="2198"/>
      <c r="SQO964" s="2198"/>
      <c r="SQP964" s="2198"/>
      <c r="SQQ964" s="2198"/>
      <c r="SQR964" s="2198"/>
      <c r="SQS964" s="2198"/>
      <c r="SQT964" s="2198"/>
      <c r="SQU964" s="2198"/>
      <c r="SQV964" s="2198"/>
      <c r="SQW964" s="2198"/>
      <c r="SQX964" s="2198"/>
      <c r="SQY964" s="2198"/>
      <c r="SQZ964" s="2198"/>
      <c r="SRA964" s="2198"/>
      <c r="SRB964" s="2198"/>
      <c r="SRC964" s="2198"/>
      <c r="SRG964" s="2198"/>
      <c r="SRH964" s="2198"/>
      <c r="SRI964" s="2198"/>
      <c r="SRJ964" s="2198"/>
      <c r="SRK964" s="2198"/>
      <c r="SRL964" s="2198"/>
      <c r="SRM964" s="2198"/>
      <c r="SRN964" s="2198"/>
      <c r="SRO964" s="2198"/>
      <c r="SRP964" s="2198"/>
      <c r="SRQ964" s="2198"/>
      <c r="SRR964" s="2198"/>
      <c r="SRS964" s="2198"/>
      <c r="SRT964" s="2198"/>
      <c r="SRU964" s="2198"/>
      <c r="SRV964" s="2198"/>
      <c r="SRW964" s="2198"/>
      <c r="SRX964" s="2198"/>
      <c r="SRY964" s="2198"/>
      <c r="SRZ964" s="2198"/>
      <c r="SSA964" s="2198"/>
      <c r="SSB964" s="2198"/>
      <c r="SSC964" s="2198"/>
      <c r="SSD964" s="2198"/>
      <c r="SSE964" s="2198"/>
      <c r="SSF964" s="2198"/>
      <c r="SSG964" s="2198"/>
      <c r="SSH964" s="2198"/>
      <c r="SSI964" s="2198"/>
      <c r="SSJ964" s="2198"/>
      <c r="SSK964" s="2198"/>
      <c r="SSL964" s="2198"/>
      <c r="SSM964" s="2198"/>
      <c r="SSN964" s="2198"/>
      <c r="SSO964" s="2198"/>
      <c r="SSP964" s="2198"/>
      <c r="SSQ964" s="2198"/>
      <c r="SSR964" s="2198"/>
      <c r="SSS964" s="2198"/>
      <c r="SST964" s="2198"/>
      <c r="SSU964" s="2198"/>
      <c r="SSV964" s="2198"/>
      <c r="SSW964" s="2198"/>
      <c r="SSX964" s="2198"/>
      <c r="SSY964" s="2198"/>
      <c r="SSZ964" s="2198"/>
      <c r="STA964" s="2198"/>
      <c r="STB964" s="2198"/>
      <c r="STC964" s="2198"/>
      <c r="STD964" s="2198"/>
      <c r="STE964" s="2198"/>
      <c r="STF964" s="2198"/>
      <c r="STG964" s="2198"/>
      <c r="STH964" s="2198"/>
      <c r="STI964" s="2198"/>
      <c r="STJ964" s="2198"/>
      <c r="STK964" s="2198"/>
      <c r="STL964" s="2198"/>
      <c r="STM964" s="2198"/>
      <c r="STN964" s="2198"/>
      <c r="STO964" s="2198"/>
      <c r="STP964" s="2198"/>
      <c r="STQ964" s="2198"/>
      <c r="STR964" s="2198"/>
      <c r="STS964" s="2198"/>
      <c r="STT964" s="2198"/>
      <c r="STU964" s="2198"/>
      <c r="STV964" s="2198"/>
      <c r="STW964" s="2198"/>
      <c r="STX964" s="2198"/>
      <c r="STY964" s="2198"/>
      <c r="STZ964" s="2198"/>
      <c r="SUA964" s="2198"/>
      <c r="SUB964" s="2198"/>
      <c r="SUC964" s="2198"/>
      <c r="SUD964" s="2198"/>
      <c r="SUE964" s="2198"/>
      <c r="SUF964" s="2198"/>
      <c r="SUG964" s="2198"/>
      <c r="SUH964" s="2198"/>
      <c r="SUI964" s="2198"/>
      <c r="SUJ964" s="2198"/>
      <c r="SUK964" s="2198"/>
      <c r="SUL964" s="2198"/>
      <c r="SUM964" s="2198"/>
      <c r="SUN964" s="2198"/>
      <c r="SUO964" s="2198"/>
      <c r="SUP964" s="2198"/>
      <c r="SUQ964" s="2198"/>
      <c r="SUR964" s="2198"/>
      <c r="SUS964" s="2198"/>
      <c r="SUT964" s="2198"/>
      <c r="SUU964" s="2198"/>
      <c r="SUV964" s="2198"/>
      <c r="SUW964" s="2198"/>
      <c r="SUX964" s="2198"/>
      <c r="SUY964" s="2198"/>
      <c r="SUZ964" s="2198"/>
      <c r="SVA964" s="2198"/>
      <c r="SVB964" s="2198"/>
      <c r="SVC964" s="2198"/>
      <c r="SVD964" s="2198"/>
      <c r="SVE964" s="2198"/>
      <c r="SVF964" s="2198"/>
      <c r="SVG964" s="2198"/>
      <c r="SVH964" s="2198"/>
      <c r="SVI964" s="2198"/>
      <c r="SVJ964" s="2198"/>
      <c r="SVK964" s="2198"/>
      <c r="SVL964" s="2198"/>
      <c r="SVM964" s="2198"/>
      <c r="SVN964" s="2198"/>
      <c r="SVO964" s="2198"/>
      <c r="SVP964" s="2198"/>
      <c r="SVQ964" s="2198"/>
      <c r="SVR964" s="2198"/>
      <c r="SVS964" s="2198"/>
      <c r="SVT964" s="2198"/>
      <c r="SVU964" s="2198"/>
      <c r="SVV964" s="2198"/>
      <c r="SVW964" s="2198"/>
      <c r="SVX964" s="2198"/>
      <c r="SVY964" s="2198"/>
      <c r="SVZ964" s="2198"/>
      <c r="SWA964" s="2198"/>
      <c r="SWB964" s="2198"/>
      <c r="SWC964" s="2198"/>
      <c r="SWD964" s="2198"/>
      <c r="SWE964" s="2198"/>
      <c r="SWF964" s="2198"/>
      <c r="SWG964" s="2198"/>
      <c r="SWH964" s="2198"/>
      <c r="SWI964" s="2198"/>
      <c r="SWJ964" s="2198"/>
      <c r="SWK964" s="2198"/>
      <c r="SWL964" s="2198"/>
      <c r="SWM964" s="2198"/>
      <c r="SWN964" s="2198"/>
      <c r="SWO964" s="2198"/>
      <c r="SWP964" s="2198"/>
      <c r="SWQ964" s="2198"/>
      <c r="SWR964" s="2198"/>
      <c r="SWS964" s="2198"/>
      <c r="SWT964" s="2198"/>
      <c r="SWU964" s="2198"/>
      <c r="SWV964" s="2198"/>
      <c r="SWW964" s="2198"/>
      <c r="SWX964" s="2198"/>
      <c r="SWY964" s="2198"/>
      <c r="SWZ964" s="2198"/>
      <c r="SXA964" s="2198"/>
      <c r="SXB964" s="2198"/>
      <c r="SXC964" s="2198"/>
      <c r="SXD964" s="2198"/>
      <c r="SXE964" s="2198"/>
      <c r="SXF964" s="2198"/>
      <c r="SXG964" s="2198"/>
      <c r="SXH964" s="2198"/>
      <c r="SXI964" s="2198"/>
      <c r="SXJ964" s="2198"/>
      <c r="SXK964" s="2198"/>
      <c r="SXL964" s="2198"/>
      <c r="SXM964" s="2198"/>
      <c r="SXN964" s="2198"/>
      <c r="SXO964" s="2198"/>
      <c r="SXP964" s="2198"/>
      <c r="SXQ964" s="2198"/>
      <c r="SXR964" s="2198"/>
      <c r="SXS964" s="2198"/>
      <c r="SXT964" s="2198"/>
      <c r="SXU964" s="2198"/>
      <c r="SXV964" s="2198"/>
      <c r="SXW964" s="2198"/>
      <c r="SXX964" s="2198"/>
      <c r="SXY964" s="2198"/>
      <c r="SXZ964" s="2198"/>
      <c r="SYA964" s="2198"/>
      <c r="SYB964" s="2198"/>
      <c r="SYC964" s="2198"/>
      <c r="SYD964" s="2198"/>
      <c r="SYE964" s="2198"/>
      <c r="SYF964" s="2198"/>
      <c r="SYG964" s="2198"/>
      <c r="SYH964" s="2198"/>
      <c r="SYI964" s="2198"/>
      <c r="SYJ964" s="2198"/>
      <c r="SYK964" s="2198"/>
      <c r="SYL964" s="2198"/>
      <c r="SYM964" s="2198"/>
      <c r="SYN964" s="2198"/>
      <c r="SYO964" s="2198"/>
      <c r="SYP964" s="2198"/>
      <c r="SYQ964" s="2198"/>
      <c r="SYR964" s="2198"/>
      <c r="SYS964" s="2198"/>
      <c r="SYT964" s="2198"/>
      <c r="SYU964" s="2198"/>
      <c r="SYV964" s="2198"/>
      <c r="SYW964" s="2198"/>
      <c r="SYX964" s="2198"/>
      <c r="SYY964" s="2198"/>
      <c r="SYZ964" s="2198"/>
      <c r="SZA964" s="2198"/>
      <c r="SZB964" s="2198"/>
      <c r="SZC964" s="2198"/>
      <c r="SZD964" s="2198"/>
      <c r="SZE964" s="2198"/>
      <c r="SZF964" s="2198"/>
      <c r="SZG964" s="2198"/>
      <c r="SZH964" s="2198"/>
      <c r="SZI964" s="2198"/>
      <c r="SZJ964" s="2198"/>
      <c r="SZK964" s="2198"/>
      <c r="SZL964" s="2198"/>
      <c r="SZM964" s="2198"/>
      <c r="SZN964" s="2198"/>
      <c r="SZO964" s="2198"/>
      <c r="SZP964" s="2198"/>
      <c r="SZQ964" s="2198"/>
      <c r="SZR964" s="2198"/>
      <c r="SZS964" s="2198"/>
      <c r="SZT964" s="2198"/>
      <c r="SZU964" s="2198"/>
      <c r="SZV964" s="2198"/>
      <c r="SZW964" s="2198"/>
      <c r="SZX964" s="2198"/>
      <c r="SZY964" s="2198"/>
      <c r="SZZ964" s="2198"/>
      <c r="TAA964" s="2198"/>
      <c r="TAB964" s="2198"/>
      <c r="TAC964" s="2198"/>
      <c r="TAD964" s="2198"/>
      <c r="TAE964" s="2198"/>
      <c r="TAF964" s="2198"/>
      <c r="TAG964" s="2198"/>
      <c r="TAH964" s="2198"/>
      <c r="TAI964" s="2198"/>
      <c r="TAJ964" s="2198"/>
      <c r="TAK964" s="2198"/>
      <c r="TAL964" s="2198"/>
      <c r="TAM964" s="2198"/>
      <c r="TAN964" s="2198"/>
      <c r="TAO964" s="2198"/>
      <c r="TAP964" s="2198"/>
      <c r="TAQ964" s="2198"/>
      <c r="TAR964" s="2198"/>
      <c r="TAS964" s="2198"/>
      <c r="TAT964" s="2198"/>
      <c r="TAU964" s="2198"/>
      <c r="TAV964" s="2198"/>
      <c r="TAW964" s="2198"/>
      <c r="TAX964" s="2198"/>
      <c r="TAY964" s="2198"/>
      <c r="TBC964" s="2198"/>
      <c r="TBD964" s="2198"/>
      <c r="TBE964" s="2198"/>
      <c r="TBF964" s="2198"/>
      <c r="TBG964" s="2198"/>
      <c r="TBH964" s="2198"/>
      <c r="TBI964" s="2198"/>
      <c r="TBJ964" s="2198"/>
      <c r="TBK964" s="2198"/>
      <c r="TBL964" s="2198"/>
      <c r="TBM964" s="2198"/>
      <c r="TBN964" s="2198"/>
      <c r="TBO964" s="2198"/>
      <c r="TBP964" s="2198"/>
      <c r="TBQ964" s="2198"/>
      <c r="TBR964" s="2198"/>
      <c r="TBS964" s="2198"/>
      <c r="TBT964" s="2198"/>
      <c r="TBU964" s="2198"/>
      <c r="TBV964" s="2198"/>
      <c r="TBW964" s="2198"/>
      <c r="TBX964" s="2198"/>
      <c r="TBY964" s="2198"/>
      <c r="TBZ964" s="2198"/>
      <c r="TCA964" s="2198"/>
      <c r="TCB964" s="2198"/>
      <c r="TCC964" s="2198"/>
      <c r="TCD964" s="2198"/>
      <c r="TCE964" s="2198"/>
      <c r="TCF964" s="2198"/>
      <c r="TCG964" s="2198"/>
      <c r="TCH964" s="2198"/>
      <c r="TCI964" s="2198"/>
      <c r="TCJ964" s="2198"/>
      <c r="TCK964" s="2198"/>
      <c r="TCL964" s="2198"/>
      <c r="TCM964" s="2198"/>
      <c r="TCN964" s="2198"/>
      <c r="TCO964" s="2198"/>
      <c r="TCP964" s="2198"/>
      <c r="TCQ964" s="2198"/>
      <c r="TCR964" s="2198"/>
      <c r="TCS964" s="2198"/>
      <c r="TCT964" s="2198"/>
      <c r="TCU964" s="2198"/>
      <c r="TCV964" s="2198"/>
      <c r="TCW964" s="2198"/>
      <c r="TCX964" s="2198"/>
      <c r="TCY964" s="2198"/>
      <c r="TCZ964" s="2198"/>
      <c r="TDA964" s="2198"/>
      <c r="TDB964" s="2198"/>
      <c r="TDC964" s="2198"/>
      <c r="TDD964" s="2198"/>
      <c r="TDE964" s="2198"/>
      <c r="TDF964" s="2198"/>
      <c r="TDG964" s="2198"/>
      <c r="TDH964" s="2198"/>
      <c r="TDI964" s="2198"/>
      <c r="TDJ964" s="2198"/>
      <c r="TDK964" s="2198"/>
      <c r="TDL964" s="2198"/>
      <c r="TDM964" s="2198"/>
      <c r="TDN964" s="2198"/>
      <c r="TDO964" s="2198"/>
      <c r="TDP964" s="2198"/>
      <c r="TDQ964" s="2198"/>
      <c r="TDR964" s="2198"/>
      <c r="TDS964" s="2198"/>
      <c r="TDT964" s="2198"/>
      <c r="TDU964" s="2198"/>
      <c r="TDV964" s="2198"/>
      <c r="TDW964" s="2198"/>
      <c r="TDX964" s="2198"/>
      <c r="TDY964" s="2198"/>
      <c r="TDZ964" s="2198"/>
      <c r="TEA964" s="2198"/>
      <c r="TEB964" s="2198"/>
      <c r="TEC964" s="2198"/>
      <c r="TED964" s="2198"/>
      <c r="TEE964" s="2198"/>
      <c r="TEF964" s="2198"/>
      <c r="TEG964" s="2198"/>
      <c r="TEH964" s="2198"/>
      <c r="TEI964" s="2198"/>
      <c r="TEJ964" s="2198"/>
      <c r="TEK964" s="2198"/>
      <c r="TEL964" s="2198"/>
      <c r="TEM964" s="2198"/>
      <c r="TEN964" s="2198"/>
      <c r="TEO964" s="2198"/>
      <c r="TEP964" s="2198"/>
      <c r="TEQ964" s="2198"/>
      <c r="TER964" s="2198"/>
      <c r="TES964" s="2198"/>
      <c r="TET964" s="2198"/>
      <c r="TEU964" s="2198"/>
      <c r="TEV964" s="2198"/>
      <c r="TEW964" s="2198"/>
      <c r="TEX964" s="2198"/>
      <c r="TEY964" s="2198"/>
      <c r="TEZ964" s="2198"/>
      <c r="TFA964" s="2198"/>
      <c r="TFB964" s="2198"/>
      <c r="TFC964" s="2198"/>
      <c r="TFD964" s="2198"/>
      <c r="TFE964" s="2198"/>
      <c r="TFF964" s="2198"/>
      <c r="TFG964" s="2198"/>
      <c r="TFH964" s="2198"/>
      <c r="TFI964" s="2198"/>
      <c r="TFJ964" s="2198"/>
      <c r="TFK964" s="2198"/>
      <c r="TFL964" s="2198"/>
      <c r="TFM964" s="2198"/>
      <c r="TFN964" s="2198"/>
      <c r="TFO964" s="2198"/>
      <c r="TFP964" s="2198"/>
      <c r="TFQ964" s="2198"/>
      <c r="TFR964" s="2198"/>
      <c r="TFS964" s="2198"/>
      <c r="TFT964" s="2198"/>
      <c r="TFU964" s="2198"/>
      <c r="TFV964" s="2198"/>
      <c r="TFW964" s="2198"/>
      <c r="TFX964" s="2198"/>
      <c r="TFY964" s="2198"/>
      <c r="TFZ964" s="2198"/>
      <c r="TGA964" s="2198"/>
      <c r="TGB964" s="2198"/>
      <c r="TGC964" s="2198"/>
      <c r="TGD964" s="2198"/>
      <c r="TGE964" s="2198"/>
      <c r="TGF964" s="2198"/>
      <c r="TGG964" s="2198"/>
      <c r="TGH964" s="2198"/>
      <c r="TGI964" s="2198"/>
      <c r="TGJ964" s="2198"/>
      <c r="TGK964" s="2198"/>
      <c r="TGL964" s="2198"/>
      <c r="TGM964" s="2198"/>
      <c r="TGN964" s="2198"/>
      <c r="TGO964" s="2198"/>
      <c r="TGP964" s="2198"/>
      <c r="TGQ964" s="2198"/>
      <c r="TGR964" s="2198"/>
      <c r="TGS964" s="2198"/>
      <c r="TGT964" s="2198"/>
      <c r="TGU964" s="2198"/>
      <c r="TGV964" s="2198"/>
      <c r="TGW964" s="2198"/>
      <c r="TGX964" s="2198"/>
      <c r="TGY964" s="2198"/>
      <c r="TGZ964" s="2198"/>
      <c r="THA964" s="2198"/>
      <c r="THB964" s="2198"/>
      <c r="THC964" s="2198"/>
      <c r="THD964" s="2198"/>
      <c r="THE964" s="2198"/>
      <c r="THF964" s="2198"/>
      <c r="THG964" s="2198"/>
      <c r="THH964" s="2198"/>
      <c r="THI964" s="2198"/>
      <c r="THJ964" s="2198"/>
      <c r="THK964" s="2198"/>
      <c r="THL964" s="2198"/>
      <c r="THM964" s="2198"/>
      <c r="THN964" s="2198"/>
      <c r="THO964" s="2198"/>
      <c r="THP964" s="2198"/>
      <c r="THQ964" s="2198"/>
      <c r="THR964" s="2198"/>
      <c r="THS964" s="2198"/>
      <c r="THT964" s="2198"/>
      <c r="THU964" s="2198"/>
      <c r="THV964" s="2198"/>
      <c r="THW964" s="2198"/>
      <c r="THX964" s="2198"/>
      <c r="THY964" s="2198"/>
      <c r="THZ964" s="2198"/>
      <c r="TIA964" s="2198"/>
      <c r="TIB964" s="2198"/>
      <c r="TIC964" s="2198"/>
      <c r="TID964" s="2198"/>
      <c r="TIE964" s="2198"/>
      <c r="TIF964" s="2198"/>
      <c r="TIG964" s="2198"/>
      <c r="TIH964" s="2198"/>
      <c r="TII964" s="2198"/>
      <c r="TIJ964" s="2198"/>
      <c r="TIK964" s="2198"/>
      <c r="TIL964" s="2198"/>
      <c r="TIM964" s="2198"/>
      <c r="TIN964" s="2198"/>
      <c r="TIO964" s="2198"/>
      <c r="TIP964" s="2198"/>
      <c r="TIQ964" s="2198"/>
      <c r="TIR964" s="2198"/>
      <c r="TIS964" s="2198"/>
      <c r="TIT964" s="2198"/>
      <c r="TIU964" s="2198"/>
      <c r="TIV964" s="2198"/>
      <c r="TIW964" s="2198"/>
      <c r="TIX964" s="2198"/>
      <c r="TIY964" s="2198"/>
      <c r="TIZ964" s="2198"/>
      <c r="TJA964" s="2198"/>
      <c r="TJB964" s="2198"/>
      <c r="TJC964" s="2198"/>
      <c r="TJD964" s="2198"/>
      <c r="TJE964" s="2198"/>
      <c r="TJF964" s="2198"/>
      <c r="TJG964" s="2198"/>
      <c r="TJH964" s="2198"/>
      <c r="TJI964" s="2198"/>
      <c r="TJJ964" s="2198"/>
      <c r="TJK964" s="2198"/>
      <c r="TJL964" s="2198"/>
      <c r="TJM964" s="2198"/>
      <c r="TJN964" s="2198"/>
      <c r="TJO964" s="2198"/>
      <c r="TJP964" s="2198"/>
      <c r="TJQ964" s="2198"/>
      <c r="TJR964" s="2198"/>
      <c r="TJS964" s="2198"/>
      <c r="TJT964" s="2198"/>
      <c r="TJU964" s="2198"/>
      <c r="TJV964" s="2198"/>
      <c r="TJW964" s="2198"/>
      <c r="TJX964" s="2198"/>
      <c r="TJY964" s="2198"/>
      <c r="TJZ964" s="2198"/>
      <c r="TKA964" s="2198"/>
      <c r="TKB964" s="2198"/>
      <c r="TKC964" s="2198"/>
      <c r="TKD964" s="2198"/>
      <c r="TKE964" s="2198"/>
      <c r="TKF964" s="2198"/>
      <c r="TKG964" s="2198"/>
      <c r="TKH964" s="2198"/>
      <c r="TKI964" s="2198"/>
      <c r="TKJ964" s="2198"/>
      <c r="TKK964" s="2198"/>
      <c r="TKL964" s="2198"/>
      <c r="TKM964" s="2198"/>
      <c r="TKN964" s="2198"/>
      <c r="TKO964" s="2198"/>
      <c r="TKP964" s="2198"/>
      <c r="TKQ964" s="2198"/>
      <c r="TKR964" s="2198"/>
      <c r="TKS964" s="2198"/>
      <c r="TKT964" s="2198"/>
      <c r="TKU964" s="2198"/>
      <c r="TKY964" s="2198"/>
      <c r="TKZ964" s="2198"/>
      <c r="TLA964" s="2198"/>
      <c r="TLB964" s="2198"/>
      <c r="TLC964" s="2198"/>
      <c r="TLD964" s="2198"/>
      <c r="TLE964" s="2198"/>
      <c r="TLF964" s="2198"/>
      <c r="TLG964" s="2198"/>
      <c r="TLH964" s="2198"/>
      <c r="TLI964" s="2198"/>
      <c r="TLJ964" s="2198"/>
      <c r="TLK964" s="2198"/>
      <c r="TLL964" s="2198"/>
      <c r="TLM964" s="2198"/>
      <c r="TLN964" s="2198"/>
      <c r="TLO964" s="2198"/>
      <c r="TLP964" s="2198"/>
      <c r="TLQ964" s="2198"/>
      <c r="TLR964" s="2198"/>
      <c r="TLS964" s="2198"/>
      <c r="TLT964" s="2198"/>
      <c r="TLU964" s="2198"/>
      <c r="TLV964" s="2198"/>
      <c r="TLW964" s="2198"/>
      <c r="TLX964" s="2198"/>
      <c r="TLY964" s="2198"/>
      <c r="TLZ964" s="2198"/>
      <c r="TMA964" s="2198"/>
      <c r="TMB964" s="2198"/>
      <c r="TMC964" s="2198"/>
      <c r="TMD964" s="2198"/>
      <c r="TME964" s="2198"/>
      <c r="TMF964" s="2198"/>
      <c r="TMG964" s="2198"/>
      <c r="TMH964" s="2198"/>
      <c r="TMI964" s="2198"/>
      <c r="TMJ964" s="2198"/>
      <c r="TMK964" s="2198"/>
      <c r="TML964" s="2198"/>
      <c r="TMM964" s="2198"/>
      <c r="TMN964" s="2198"/>
      <c r="TMO964" s="2198"/>
      <c r="TMP964" s="2198"/>
      <c r="TMQ964" s="2198"/>
      <c r="TMR964" s="2198"/>
      <c r="TMS964" s="2198"/>
      <c r="TMT964" s="2198"/>
      <c r="TMU964" s="2198"/>
      <c r="TMV964" s="2198"/>
      <c r="TMW964" s="2198"/>
      <c r="TMX964" s="2198"/>
      <c r="TMY964" s="2198"/>
      <c r="TMZ964" s="2198"/>
      <c r="TNA964" s="2198"/>
      <c r="TNB964" s="2198"/>
      <c r="TNC964" s="2198"/>
      <c r="TND964" s="2198"/>
      <c r="TNE964" s="2198"/>
      <c r="TNF964" s="2198"/>
      <c r="TNG964" s="2198"/>
      <c r="TNH964" s="2198"/>
      <c r="TNI964" s="2198"/>
      <c r="TNJ964" s="2198"/>
      <c r="TNK964" s="2198"/>
      <c r="TNL964" s="2198"/>
      <c r="TNM964" s="2198"/>
      <c r="TNN964" s="2198"/>
      <c r="TNO964" s="2198"/>
      <c r="TNP964" s="2198"/>
      <c r="TNQ964" s="2198"/>
      <c r="TNR964" s="2198"/>
      <c r="TNS964" s="2198"/>
      <c r="TNT964" s="2198"/>
      <c r="TNU964" s="2198"/>
      <c r="TNV964" s="2198"/>
      <c r="TNW964" s="2198"/>
      <c r="TNX964" s="2198"/>
      <c r="TNY964" s="2198"/>
      <c r="TNZ964" s="2198"/>
      <c r="TOA964" s="2198"/>
      <c r="TOB964" s="2198"/>
      <c r="TOC964" s="2198"/>
      <c r="TOD964" s="2198"/>
      <c r="TOE964" s="2198"/>
      <c r="TOF964" s="2198"/>
      <c r="TOG964" s="2198"/>
      <c r="TOH964" s="2198"/>
      <c r="TOI964" s="2198"/>
      <c r="TOJ964" s="2198"/>
      <c r="TOK964" s="2198"/>
      <c r="TOL964" s="2198"/>
      <c r="TOM964" s="2198"/>
      <c r="TON964" s="2198"/>
      <c r="TOO964" s="2198"/>
      <c r="TOP964" s="2198"/>
      <c r="TOQ964" s="2198"/>
      <c r="TOR964" s="2198"/>
      <c r="TOS964" s="2198"/>
      <c r="TOT964" s="2198"/>
      <c r="TOU964" s="2198"/>
      <c r="TOV964" s="2198"/>
      <c r="TOW964" s="2198"/>
      <c r="TOX964" s="2198"/>
      <c r="TOY964" s="2198"/>
      <c r="TOZ964" s="2198"/>
      <c r="TPA964" s="2198"/>
      <c r="TPB964" s="2198"/>
      <c r="TPC964" s="2198"/>
      <c r="TPD964" s="2198"/>
      <c r="TPE964" s="2198"/>
      <c r="TPF964" s="2198"/>
      <c r="TPG964" s="2198"/>
      <c r="TPH964" s="2198"/>
      <c r="TPI964" s="2198"/>
      <c r="TPJ964" s="2198"/>
      <c r="TPK964" s="2198"/>
      <c r="TPL964" s="2198"/>
      <c r="TPM964" s="2198"/>
      <c r="TPN964" s="2198"/>
      <c r="TPO964" s="2198"/>
      <c r="TPP964" s="2198"/>
      <c r="TPQ964" s="2198"/>
      <c r="TPR964" s="2198"/>
      <c r="TPS964" s="2198"/>
      <c r="TPT964" s="2198"/>
      <c r="TPU964" s="2198"/>
      <c r="TPV964" s="2198"/>
      <c r="TPW964" s="2198"/>
      <c r="TPX964" s="2198"/>
      <c r="TPY964" s="2198"/>
      <c r="TPZ964" s="2198"/>
      <c r="TQA964" s="2198"/>
      <c r="TQB964" s="2198"/>
      <c r="TQC964" s="2198"/>
      <c r="TQD964" s="2198"/>
      <c r="TQE964" s="2198"/>
      <c r="TQF964" s="2198"/>
      <c r="TQG964" s="2198"/>
      <c r="TQH964" s="2198"/>
      <c r="TQI964" s="2198"/>
      <c r="TQJ964" s="2198"/>
      <c r="TQK964" s="2198"/>
      <c r="TQL964" s="2198"/>
      <c r="TQM964" s="2198"/>
      <c r="TQN964" s="2198"/>
      <c r="TQO964" s="2198"/>
      <c r="TQP964" s="2198"/>
      <c r="TQQ964" s="2198"/>
      <c r="TQR964" s="2198"/>
      <c r="TQS964" s="2198"/>
      <c r="TQT964" s="2198"/>
      <c r="TQU964" s="2198"/>
      <c r="TQV964" s="2198"/>
      <c r="TQW964" s="2198"/>
      <c r="TQX964" s="2198"/>
      <c r="TQY964" s="2198"/>
      <c r="TQZ964" s="2198"/>
      <c r="TRA964" s="2198"/>
      <c r="TRB964" s="2198"/>
      <c r="TRC964" s="2198"/>
      <c r="TRD964" s="2198"/>
      <c r="TRE964" s="2198"/>
      <c r="TRF964" s="2198"/>
      <c r="TRG964" s="2198"/>
      <c r="TRH964" s="2198"/>
      <c r="TRI964" s="2198"/>
      <c r="TRJ964" s="2198"/>
      <c r="TRK964" s="2198"/>
      <c r="TRL964" s="2198"/>
      <c r="TRM964" s="2198"/>
      <c r="TRN964" s="2198"/>
      <c r="TRO964" s="2198"/>
      <c r="TRP964" s="2198"/>
      <c r="TRQ964" s="2198"/>
      <c r="TRR964" s="2198"/>
      <c r="TRS964" s="2198"/>
      <c r="TRT964" s="2198"/>
      <c r="TRU964" s="2198"/>
      <c r="TRV964" s="2198"/>
      <c r="TRW964" s="2198"/>
      <c r="TRX964" s="2198"/>
      <c r="TRY964" s="2198"/>
      <c r="TRZ964" s="2198"/>
      <c r="TSA964" s="2198"/>
      <c r="TSB964" s="2198"/>
      <c r="TSC964" s="2198"/>
      <c r="TSD964" s="2198"/>
      <c r="TSE964" s="2198"/>
      <c r="TSF964" s="2198"/>
      <c r="TSG964" s="2198"/>
      <c r="TSH964" s="2198"/>
      <c r="TSI964" s="2198"/>
      <c r="TSJ964" s="2198"/>
      <c r="TSK964" s="2198"/>
      <c r="TSL964" s="2198"/>
      <c r="TSM964" s="2198"/>
      <c r="TSN964" s="2198"/>
      <c r="TSO964" s="2198"/>
      <c r="TSP964" s="2198"/>
      <c r="TSQ964" s="2198"/>
      <c r="TSR964" s="2198"/>
      <c r="TSS964" s="2198"/>
      <c r="TST964" s="2198"/>
      <c r="TSU964" s="2198"/>
      <c r="TSV964" s="2198"/>
      <c r="TSW964" s="2198"/>
      <c r="TSX964" s="2198"/>
      <c r="TSY964" s="2198"/>
      <c r="TSZ964" s="2198"/>
      <c r="TTA964" s="2198"/>
      <c r="TTB964" s="2198"/>
      <c r="TTC964" s="2198"/>
      <c r="TTD964" s="2198"/>
      <c r="TTE964" s="2198"/>
      <c r="TTF964" s="2198"/>
      <c r="TTG964" s="2198"/>
      <c r="TTH964" s="2198"/>
      <c r="TTI964" s="2198"/>
      <c r="TTJ964" s="2198"/>
      <c r="TTK964" s="2198"/>
      <c r="TTL964" s="2198"/>
      <c r="TTM964" s="2198"/>
      <c r="TTN964" s="2198"/>
      <c r="TTO964" s="2198"/>
      <c r="TTP964" s="2198"/>
      <c r="TTQ964" s="2198"/>
      <c r="TTR964" s="2198"/>
      <c r="TTS964" s="2198"/>
      <c r="TTT964" s="2198"/>
      <c r="TTU964" s="2198"/>
      <c r="TTV964" s="2198"/>
      <c r="TTW964" s="2198"/>
      <c r="TTX964" s="2198"/>
      <c r="TTY964" s="2198"/>
      <c r="TTZ964" s="2198"/>
      <c r="TUA964" s="2198"/>
      <c r="TUB964" s="2198"/>
      <c r="TUC964" s="2198"/>
      <c r="TUD964" s="2198"/>
      <c r="TUE964" s="2198"/>
      <c r="TUF964" s="2198"/>
      <c r="TUG964" s="2198"/>
      <c r="TUH964" s="2198"/>
      <c r="TUI964" s="2198"/>
      <c r="TUJ964" s="2198"/>
      <c r="TUK964" s="2198"/>
      <c r="TUL964" s="2198"/>
      <c r="TUM964" s="2198"/>
      <c r="TUN964" s="2198"/>
      <c r="TUO964" s="2198"/>
      <c r="TUP964" s="2198"/>
      <c r="TUQ964" s="2198"/>
      <c r="TUU964" s="2198"/>
      <c r="TUV964" s="2198"/>
      <c r="TUW964" s="2198"/>
      <c r="TUX964" s="2198"/>
      <c r="TUY964" s="2198"/>
      <c r="TUZ964" s="2198"/>
      <c r="TVA964" s="2198"/>
      <c r="TVB964" s="2198"/>
      <c r="TVC964" s="2198"/>
      <c r="TVD964" s="2198"/>
      <c r="TVE964" s="2198"/>
      <c r="TVF964" s="2198"/>
      <c r="TVG964" s="2198"/>
      <c r="TVH964" s="2198"/>
      <c r="TVI964" s="2198"/>
      <c r="TVJ964" s="2198"/>
      <c r="TVK964" s="2198"/>
      <c r="TVL964" s="2198"/>
      <c r="TVM964" s="2198"/>
      <c r="TVN964" s="2198"/>
      <c r="TVO964" s="2198"/>
      <c r="TVP964" s="2198"/>
      <c r="TVQ964" s="2198"/>
      <c r="TVR964" s="2198"/>
      <c r="TVS964" s="2198"/>
      <c r="TVT964" s="2198"/>
      <c r="TVU964" s="2198"/>
      <c r="TVV964" s="2198"/>
      <c r="TVW964" s="2198"/>
      <c r="TVX964" s="2198"/>
      <c r="TVY964" s="2198"/>
      <c r="TVZ964" s="2198"/>
      <c r="TWA964" s="2198"/>
      <c r="TWB964" s="2198"/>
      <c r="TWC964" s="2198"/>
      <c r="TWD964" s="2198"/>
      <c r="TWE964" s="2198"/>
      <c r="TWF964" s="2198"/>
      <c r="TWG964" s="2198"/>
      <c r="TWH964" s="2198"/>
      <c r="TWI964" s="2198"/>
      <c r="TWJ964" s="2198"/>
      <c r="TWK964" s="2198"/>
      <c r="TWL964" s="2198"/>
      <c r="TWM964" s="2198"/>
      <c r="TWN964" s="2198"/>
      <c r="TWO964" s="2198"/>
      <c r="TWP964" s="2198"/>
      <c r="TWQ964" s="2198"/>
      <c r="TWR964" s="2198"/>
      <c r="TWS964" s="2198"/>
      <c r="TWT964" s="2198"/>
      <c r="TWU964" s="2198"/>
      <c r="TWV964" s="2198"/>
      <c r="TWW964" s="2198"/>
      <c r="TWX964" s="2198"/>
      <c r="TWY964" s="2198"/>
      <c r="TWZ964" s="2198"/>
      <c r="TXA964" s="2198"/>
      <c r="TXB964" s="2198"/>
      <c r="TXC964" s="2198"/>
      <c r="TXD964" s="2198"/>
      <c r="TXE964" s="2198"/>
      <c r="TXF964" s="2198"/>
      <c r="TXG964" s="2198"/>
      <c r="TXH964" s="2198"/>
      <c r="TXI964" s="2198"/>
      <c r="TXJ964" s="2198"/>
      <c r="TXK964" s="2198"/>
      <c r="TXL964" s="2198"/>
      <c r="TXM964" s="2198"/>
      <c r="TXN964" s="2198"/>
      <c r="TXO964" s="2198"/>
      <c r="TXP964" s="2198"/>
      <c r="TXQ964" s="2198"/>
      <c r="TXR964" s="2198"/>
      <c r="TXS964" s="2198"/>
      <c r="TXT964" s="2198"/>
      <c r="TXU964" s="2198"/>
      <c r="TXV964" s="2198"/>
      <c r="TXW964" s="2198"/>
      <c r="TXX964" s="2198"/>
      <c r="TXY964" s="2198"/>
      <c r="TXZ964" s="2198"/>
      <c r="TYA964" s="2198"/>
      <c r="TYB964" s="2198"/>
      <c r="TYC964" s="2198"/>
      <c r="TYD964" s="2198"/>
      <c r="TYE964" s="2198"/>
      <c r="TYF964" s="2198"/>
      <c r="TYG964" s="2198"/>
      <c r="TYH964" s="2198"/>
      <c r="TYI964" s="2198"/>
      <c r="TYJ964" s="2198"/>
      <c r="TYK964" s="2198"/>
      <c r="TYL964" s="2198"/>
      <c r="TYM964" s="2198"/>
      <c r="TYN964" s="2198"/>
      <c r="TYO964" s="2198"/>
      <c r="TYP964" s="2198"/>
      <c r="TYQ964" s="2198"/>
      <c r="TYR964" s="2198"/>
      <c r="TYS964" s="2198"/>
      <c r="TYT964" s="2198"/>
      <c r="TYU964" s="2198"/>
      <c r="TYV964" s="2198"/>
      <c r="TYW964" s="2198"/>
      <c r="TYX964" s="2198"/>
      <c r="TYY964" s="2198"/>
      <c r="TYZ964" s="2198"/>
      <c r="TZA964" s="2198"/>
      <c r="TZB964" s="2198"/>
      <c r="TZC964" s="2198"/>
      <c r="TZD964" s="2198"/>
      <c r="TZE964" s="2198"/>
      <c r="TZF964" s="2198"/>
      <c r="TZG964" s="2198"/>
      <c r="TZH964" s="2198"/>
      <c r="TZI964" s="2198"/>
      <c r="TZJ964" s="2198"/>
      <c r="TZK964" s="2198"/>
      <c r="TZL964" s="2198"/>
      <c r="TZM964" s="2198"/>
      <c r="TZN964" s="2198"/>
      <c r="TZO964" s="2198"/>
      <c r="TZP964" s="2198"/>
      <c r="TZQ964" s="2198"/>
      <c r="TZR964" s="2198"/>
      <c r="TZS964" s="2198"/>
      <c r="TZT964" s="2198"/>
      <c r="TZU964" s="2198"/>
      <c r="TZV964" s="2198"/>
      <c r="TZW964" s="2198"/>
      <c r="TZX964" s="2198"/>
      <c r="TZY964" s="2198"/>
      <c r="TZZ964" s="2198"/>
      <c r="UAA964" s="2198"/>
      <c r="UAB964" s="2198"/>
      <c r="UAC964" s="2198"/>
      <c r="UAD964" s="2198"/>
      <c r="UAE964" s="2198"/>
      <c r="UAF964" s="2198"/>
      <c r="UAG964" s="2198"/>
      <c r="UAH964" s="2198"/>
      <c r="UAI964" s="2198"/>
      <c r="UAJ964" s="2198"/>
      <c r="UAK964" s="2198"/>
      <c r="UAL964" s="2198"/>
      <c r="UAM964" s="2198"/>
      <c r="UAN964" s="2198"/>
      <c r="UAO964" s="2198"/>
      <c r="UAP964" s="2198"/>
      <c r="UAQ964" s="2198"/>
      <c r="UAR964" s="2198"/>
      <c r="UAS964" s="2198"/>
      <c r="UAT964" s="2198"/>
      <c r="UAU964" s="2198"/>
      <c r="UAV964" s="2198"/>
      <c r="UAW964" s="2198"/>
      <c r="UAX964" s="2198"/>
      <c r="UAY964" s="2198"/>
      <c r="UAZ964" s="2198"/>
      <c r="UBA964" s="2198"/>
      <c r="UBB964" s="2198"/>
      <c r="UBC964" s="2198"/>
      <c r="UBD964" s="2198"/>
      <c r="UBE964" s="2198"/>
      <c r="UBF964" s="2198"/>
      <c r="UBG964" s="2198"/>
      <c r="UBH964" s="2198"/>
      <c r="UBI964" s="2198"/>
      <c r="UBJ964" s="2198"/>
      <c r="UBK964" s="2198"/>
      <c r="UBL964" s="2198"/>
      <c r="UBM964" s="2198"/>
      <c r="UBN964" s="2198"/>
      <c r="UBO964" s="2198"/>
      <c r="UBP964" s="2198"/>
      <c r="UBQ964" s="2198"/>
      <c r="UBR964" s="2198"/>
      <c r="UBS964" s="2198"/>
      <c r="UBT964" s="2198"/>
      <c r="UBU964" s="2198"/>
      <c r="UBV964" s="2198"/>
      <c r="UBW964" s="2198"/>
      <c r="UBX964" s="2198"/>
      <c r="UBY964" s="2198"/>
      <c r="UBZ964" s="2198"/>
      <c r="UCA964" s="2198"/>
      <c r="UCB964" s="2198"/>
      <c r="UCC964" s="2198"/>
      <c r="UCD964" s="2198"/>
      <c r="UCE964" s="2198"/>
      <c r="UCF964" s="2198"/>
      <c r="UCG964" s="2198"/>
      <c r="UCH964" s="2198"/>
      <c r="UCI964" s="2198"/>
      <c r="UCJ964" s="2198"/>
      <c r="UCK964" s="2198"/>
      <c r="UCL964" s="2198"/>
      <c r="UCM964" s="2198"/>
      <c r="UCN964" s="2198"/>
      <c r="UCO964" s="2198"/>
      <c r="UCP964" s="2198"/>
      <c r="UCQ964" s="2198"/>
      <c r="UCR964" s="2198"/>
      <c r="UCS964" s="2198"/>
      <c r="UCT964" s="2198"/>
      <c r="UCU964" s="2198"/>
      <c r="UCV964" s="2198"/>
      <c r="UCW964" s="2198"/>
      <c r="UCX964" s="2198"/>
      <c r="UCY964" s="2198"/>
      <c r="UCZ964" s="2198"/>
      <c r="UDA964" s="2198"/>
      <c r="UDB964" s="2198"/>
      <c r="UDC964" s="2198"/>
      <c r="UDD964" s="2198"/>
      <c r="UDE964" s="2198"/>
      <c r="UDF964" s="2198"/>
      <c r="UDG964" s="2198"/>
      <c r="UDH964" s="2198"/>
      <c r="UDI964" s="2198"/>
      <c r="UDJ964" s="2198"/>
      <c r="UDK964" s="2198"/>
      <c r="UDL964" s="2198"/>
      <c r="UDM964" s="2198"/>
      <c r="UDN964" s="2198"/>
      <c r="UDO964" s="2198"/>
      <c r="UDP964" s="2198"/>
      <c r="UDQ964" s="2198"/>
      <c r="UDR964" s="2198"/>
      <c r="UDS964" s="2198"/>
      <c r="UDT964" s="2198"/>
      <c r="UDU964" s="2198"/>
      <c r="UDV964" s="2198"/>
      <c r="UDW964" s="2198"/>
      <c r="UDX964" s="2198"/>
      <c r="UDY964" s="2198"/>
      <c r="UDZ964" s="2198"/>
      <c r="UEA964" s="2198"/>
      <c r="UEB964" s="2198"/>
      <c r="UEC964" s="2198"/>
      <c r="UED964" s="2198"/>
      <c r="UEE964" s="2198"/>
      <c r="UEF964" s="2198"/>
      <c r="UEG964" s="2198"/>
      <c r="UEH964" s="2198"/>
      <c r="UEI964" s="2198"/>
      <c r="UEJ964" s="2198"/>
      <c r="UEK964" s="2198"/>
      <c r="UEL964" s="2198"/>
      <c r="UEM964" s="2198"/>
      <c r="UEQ964" s="2198"/>
      <c r="UER964" s="2198"/>
      <c r="UES964" s="2198"/>
      <c r="UET964" s="2198"/>
      <c r="UEU964" s="2198"/>
      <c r="UEV964" s="2198"/>
      <c r="UEW964" s="2198"/>
      <c r="UEX964" s="2198"/>
      <c r="UEY964" s="2198"/>
      <c r="UEZ964" s="2198"/>
      <c r="UFA964" s="2198"/>
      <c r="UFB964" s="2198"/>
      <c r="UFC964" s="2198"/>
      <c r="UFD964" s="2198"/>
      <c r="UFE964" s="2198"/>
      <c r="UFF964" s="2198"/>
      <c r="UFG964" s="2198"/>
      <c r="UFH964" s="2198"/>
      <c r="UFI964" s="2198"/>
      <c r="UFJ964" s="2198"/>
      <c r="UFK964" s="2198"/>
      <c r="UFL964" s="2198"/>
      <c r="UFM964" s="2198"/>
      <c r="UFN964" s="2198"/>
      <c r="UFO964" s="2198"/>
      <c r="UFP964" s="2198"/>
      <c r="UFQ964" s="2198"/>
      <c r="UFR964" s="2198"/>
      <c r="UFS964" s="2198"/>
      <c r="UFT964" s="2198"/>
      <c r="UFU964" s="2198"/>
      <c r="UFV964" s="2198"/>
      <c r="UFW964" s="2198"/>
      <c r="UFX964" s="2198"/>
      <c r="UFY964" s="2198"/>
      <c r="UFZ964" s="2198"/>
      <c r="UGA964" s="2198"/>
      <c r="UGB964" s="2198"/>
      <c r="UGC964" s="2198"/>
      <c r="UGD964" s="2198"/>
      <c r="UGE964" s="2198"/>
      <c r="UGF964" s="2198"/>
      <c r="UGG964" s="2198"/>
      <c r="UGH964" s="2198"/>
      <c r="UGI964" s="2198"/>
      <c r="UGJ964" s="2198"/>
      <c r="UGK964" s="2198"/>
      <c r="UGL964" s="2198"/>
      <c r="UGM964" s="2198"/>
      <c r="UGN964" s="2198"/>
      <c r="UGO964" s="2198"/>
      <c r="UGP964" s="2198"/>
      <c r="UGQ964" s="2198"/>
      <c r="UGR964" s="2198"/>
      <c r="UGS964" s="2198"/>
      <c r="UGT964" s="2198"/>
      <c r="UGU964" s="2198"/>
      <c r="UGV964" s="2198"/>
      <c r="UGW964" s="2198"/>
      <c r="UGX964" s="2198"/>
      <c r="UGY964" s="2198"/>
      <c r="UGZ964" s="2198"/>
      <c r="UHA964" s="2198"/>
      <c r="UHB964" s="2198"/>
      <c r="UHC964" s="2198"/>
      <c r="UHD964" s="2198"/>
      <c r="UHE964" s="2198"/>
      <c r="UHF964" s="2198"/>
      <c r="UHG964" s="2198"/>
      <c r="UHH964" s="2198"/>
      <c r="UHI964" s="2198"/>
      <c r="UHJ964" s="2198"/>
      <c r="UHK964" s="2198"/>
      <c r="UHL964" s="2198"/>
      <c r="UHM964" s="2198"/>
      <c r="UHN964" s="2198"/>
      <c r="UHO964" s="2198"/>
      <c r="UHP964" s="2198"/>
      <c r="UHQ964" s="2198"/>
      <c r="UHR964" s="2198"/>
      <c r="UHS964" s="2198"/>
      <c r="UHT964" s="2198"/>
      <c r="UHU964" s="2198"/>
      <c r="UHV964" s="2198"/>
      <c r="UHW964" s="2198"/>
      <c r="UHX964" s="2198"/>
      <c r="UHY964" s="2198"/>
      <c r="UHZ964" s="2198"/>
      <c r="UIA964" s="2198"/>
      <c r="UIB964" s="2198"/>
      <c r="UIC964" s="2198"/>
      <c r="UID964" s="2198"/>
      <c r="UIE964" s="2198"/>
      <c r="UIF964" s="2198"/>
      <c r="UIG964" s="2198"/>
      <c r="UIH964" s="2198"/>
      <c r="UII964" s="2198"/>
      <c r="UIJ964" s="2198"/>
      <c r="UIK964" s="2198"/>
      <c r="UIL964" s="2198"/>
      <c r="UIM964" s="2198"/>
      <c r="UIN964" s="2198"/>
      <c r="UIO964" s="2198"/>
      <c r="UIP964" s="2198"/>
      <c r="UIQ964" s="2198"/>
      <c r="UIR964" s="2198"/>
      <c r="UIS964" s="2198"/>
      <c r="UIT964" s="2198"/>
      <c r="UIU964" s="2198"/>
      <c r="UIV964" s="2198"/>
      <c r="UIW964" s="2198"/>
      <c r="UIX964" s="2198"/>
      <c r="UIY964" s="2198"/>
      <c r="UIZ964" s="2198"/>
      <c r="UJA964" s="2198"/>
      <c r="UJB964" s="2198"/>
      <c r="UJC964" s="2198"/>
      <c r="UJD964" s="2198"/>
      <c r="UJE964" s="2198"/>
      <c r="UJF964" s="2198"/>
      <c r="UJG964" s="2198"/>
      <c r="UJH964" s="2198"/>
      <c r="UJI964" s="2198"/>
      <c r="UJJ964" s="2198"/>
      <c r="UJK964" s="2198"/>
      <c r="UJL964" s="2198"/>
      <c r="UJM964" s="2198"/>
      <c r="UJN964" s="2198"/>
      <c r="UJO964" s="2198"/>
      <c r="UJP964" s="2198"/>
      <c r="UJQ964" s="2198"/>
      <c r="UJR964" s="2198"/>
      <c r="UJS964" s="2198"/>
      <c r="UJT964" s="2198"/>
      <c r="UJU964" s="2198"/>
      <c r="UJV964" s="2198"/>
      <c r="UJW964" s="2198"/>
      <c r="UJX964" s="2198"/>
      <c r="UJY964" s="2198"/>
      <c r="UJZ964" s="2198"/>
      <c r="UKA964" s="2198"/>
      <c r="UKB964" s="2198"/>
      <c r="UKC964" s="2198"/>
      <c r="UKD964" s="2198"/>
      <c r="UKE964" s="2198"/>
      <c r="UKF964" s="2198"/>
      <c r="UKG964" s="2198"/>
      <c r="UKH964" s="2198"/>
      <c r="UKI964" s="2198"/>
      <c r="UKJ964" s="2198"/>
      <c r="UKK964" s="2198"/>
      <c r="UKL964" s="2198"/>
      <c r="UKM964" s="2198"/>
      <c r="UKN964" s="2198"/>
      <c r="UKO964" s="2198"/>
      <c r="UKP964" s="2198"/>
      <c r="UKQ964" s="2198"/>
      <c r="UKR964" s="2198"/>
      <c r="UKS964" s="2198"/>
      <c r="UKT964" s="2198"/>
      <c r="UKU964" s="2198"/>
      <c r="UKV964" s="2198"/>
      <c r="UKW964" s="2198"/>
      <c r="UKX964" s="2198"/>
      <c r="UKY964" s="2198"/>
      <c r="UKZ964" s="2198"/>
      <c r="ULA964" s="2198"/>
      <c r="ULB964" s="2198"/>
      <c r="ULC964" s="2198"/>
      <c r="ULD964" s="2198"/>
      <c r="ULE964" s="2198"/>
      <c r="ULF964" s="2198"/>
      <c r="ULG964" s="2198"/>
      <c r="ULH964" s="2198"/>
      <c r="ULI964" s="2198"/>
      <c r="ULJ964" s="2198"/>
      <c r="ULK964" s="2198"/>
      <c r="ULL964" s="2198"/>
      <c r="ULM964" s="2198"/>
      <c r="ULN964" s="2198"/>
      <c r="ULO964" s="2198"/>
      <c r="ULP964" s="2198"/>
      <c r="ULQ964" s="2198"/>
      <c r="ULR964" s="2198"/>
      <c r="ULS964" s="2198"/>
      <c r="ULT964" s="2198"/>
      <c r="ULU964" s="2198"/>
      <c r="ULV964" s="2198"/>
      <c r="ULW964" s="2198"/>
      <c r="ULX964" s="2198"/>
      <c r="ULY964" s="2198"/>
      <c r="ULZ964" s="2198"/>
      <c r="UMA964" s="2198"/>
      <c r="UMB964" s="2198"/>
      <c r="UMC964" s="2198"/>
      <c r="UMD964" s="2198"/>
      <c r="UME964" s="2198"/>
      <c r="UMF964" s="2198"/>
      <c r="UMG964" s="2198"/>
      <c r="UMH964" s="2198"/>
      <c r="UMI964" s="2198"/>
      <c r="UMJ964" s="2198"/>
      <c r="UMK964" s="2198"/>
      <c r="UML964" s="2198"/>
      <c r="UMM964" s="2198"/>
      <c r="UMN964" s="2198"/>
      <c r="UMO964" s="2198"/>
      <c r="UMP964" s="2198"/>
      <c r="UMQ964" s="2198"/>
      <c r="UMR964" s="2198"/>
      <c r="UMS964" s="2198"/>
      <c r="UMT964" s="2198"/>
      <c r="UMU964" s="2198"/>
      <c r="UMV964" s="2198"/>
      <c r="UMW964" s="2198"/>
      <c r="UMX964" s="2198"/>
      <c r="UMY964" s="2198"/>
      <c r="UMZ964" s="2198"/>
      <c r="UNA964" s="2198"/>
      <c r="UNB964" s="2198"/>
      <c r="UNC964" s="2198"/>
      <c r="UND964" s="2198"/>
      <c r="UNE964" s="2198"/>
      <c r="UNF964" s="2198"/>
      <c r="UNG964" s="2198"/>
      <c r="UNH964" s="2198"/>
      <c r="UNI964" s="2198"/>
      <c r="UNJ964" s="2198"/>
      <c r="UNK964" s="2198"/>
      <c r="UNL964" s="2198"/>
      <c r="UNM964" s="2198"/>
      <c r="UNN964" s="2198"/>
      <c r="UNO964" s="2198"/>
      <c r="UNP964" s="2198"/>
      <c r="UNQ964" s="2198"/>
      <c r="UNR964" s="2198"/>
      <c r="UNS964" s="2198"/>
      <c r="UNT964" s="2198"/>
      <c r="UNU964" s="2198"/>
      <c r="UNV964" s="2198"/>
      <c r="UNW964" s="2198"/>
      <c r="UNX964" s="2198"/>
      <c r="UNY964" s="2198"/>
      <c r="UNZ964" s="2198"/>
      <c r="UOA964" s="2198"/>
      <c r="UOB964" s="2198"/>
      <c r="UOC964" s="2198"/>
      <c r="UOD964" s="2198"/>
      <c r="UOE964" s="2198"/>
      <c r="UOF964" s="2198"/>
      <c r="UOG964" s="2198"/>
      <c r="UOH964" s="2198"/>
      <c r="UOI964" s="2198"/>
      <c r="UOM964" s="2198"/>
      <c r="UON964" s="2198"/>
      <c r="UOO964" s="2198"/>
      <c r="UOP964" s="2198"/>
      <c r="UOQ964" s="2198"/>
      <c r="UOR964" s="2198"/>
      <c r="UOS964" s="2198"/>
      <c r="UOT964" s="2198"/>
      <c r="UOU964" s="2198"/>
      <c r="UOV964" s="2198"/>
      <c r="UOW964" s="2198"/>
      <c r="UOX964" s="2198"/>
      <c r="UOY964" s="2198"/>
      <c r="UOZ964" s="2198"/>
      <c r="UPA964" s="2198"/>
      <c r="UPB964" s="2198"/>
      <c r="UPC964" s="2198"/>
      <c r="UPD964" s="2198"/>
      <c r="UPE964" s="2198"/>
      <c r="UPF964" s="2198"/>
      <c r="UPG964" s="2198"/>
      <c r="UPH964" s="2198"/>
      <c r="UPI964" s="2198"/>
      <c r="UPJ964" s="2198"/>
      <c r="UPK964" s="2198"/>
      <c r="UPL964" s="2198"/>
      <c r="UPM964" s="2198"/>
      <c r="UPN964" s="2198"/>
      <c r="UPO964" s="2198"/>
      <c r="UPP964" s="2198"/>
      <c r="UPQ964" s="2198"/>
      <c r="UPR964" s="2198"/>
      <c r="UPS964" s="2198"/>
      <c r="UPT964" s="2198"/>
      <c r="UPU964" s="2198"/>
      <c r="UPV964" s="2198"/>
      <c r="UPW964" s="2198"/>
      <c r="UPX964" s="2198"/>
      <c r="UPY964" s="2198"/>
      <c r="UPZ964" s="2198"/>
      <c r="UQA964" s="2198"/>
      <c r="UQB964" s="2198"/>
      <c r="UQC964" s="2198"/>
      <c r="UQD964" s="2198"/>
      <c r="UQE964" s="2198"/>
      <c r="UQF964" s="2198"/>
      <c r="UQG964" s="2198"/>
      <c r="UQH964" s="2198"/>
      <c r="UQI964" s="2198"/>
      <c r="UQJ964" s="2198"/>
      <c r="UQK964" s="2198"/>
      <c r="UQL964" s="2198"/>
      <c r="UQM964" s="2198"/>
      <c r="UQN964" s="2198"/>
      <c r="UQO964" s="2198"/>
      <c r="UQP964" s="2198"/>
      <c r="UQQ964" s="2198"/>
      <c r="UQR964" s="2198"/>
      <c r="UQS964" s="2198"/>
      <c r="UQT964" s="2198"/>
      <c r="UQU964" s="2198"/>
      <c r="UQV964" s="2198"/>
      <c r="UQW964" s="2198"/>
      <c r="UQX964" s="2198"/>
      <c r="UQY964" s="2198"/>
      <c r="UQZ964" s="2198"/>
      <c r="URA964" s="2198"/>
      <c r="URB964" s="2198"/>
      <c r="URC964" s="2198"/>
      <c r="URD964" s="2198"/>
      <c r="URE964" s="2198"/>
      <c r="URF964" s="2198"/>
      <c r="URG964" s="2198"/>
      <c r="URH964" s="2198"/>
      <c r="URI964" s="2198"/>
      <c r="URJ964" s="2198"/>
      <c r="URK964" s="2198"/>
      <c r="URL964" s="2198"/>
      <c r="URM964" s="2198"/>
      <c r="URN964" s="2198"/>
      <c r="URO964" s="2198"/>
      <c r="URP964" s="2198"/>
      <c r="URQ964" s="2198"/>
      <c r="URR964" s="2198"/>
      <c r="URS964" s="2198"/>
      <c r="URT964" s="2198"/>
      <c r="URU964" s="2198"/>
      <c r="URV964" s="2198"/>
      <c r="URW964" s="2198"/>
      <c r="URX964" s="2198"/>
      <c r="URY964" s="2198"/>
      <c r="URZ964" s="2198"/>
      <c r="USA964" s="2198"/>
      <c r="USB964" s="2198"/>
      <c r="USC964" s="2198"/>
      <c r="USD964" s="2198"/>
      <c r="USE964" s="2198"/>
      <c r="USF964" s="2198"/>
      <c r="USG964" s="2198"/>
      <c r="USH964" s="2198"/>
      <c r="USI964" s="2198"/>
      <c r="USJ964" s="2198"/>
      <c r="USK964" s="2198"/>
      <c r="USL964" s="2198"/>
      <c r="USM964" s="2198"/>
      <c r="USN964" s="2198"/>
      <c r="USO964" s="2198"/>
      <c r="USP964" s="2198"/>
      <c r="USQ964" s="2198"/>
      <c r="USR964" s="2198"/>
      <c r="USS964" s="2198"/>
      <c r="UST964" s="2198"/>
      <c r="USU964" s="2198"/>
      <c r="USV964" s="2198"/>
      <c r="USW964" s="2198"/>
      <c r="USX964" s="2198"/>
      <c r="USY964" s="2198"/>
      <c r="USZ964" s="2198"/>
      <c r="UTA964" s="2198"/>
      <c r="UTB964" s="2198"/>
      <c r="UTC964" s="2198"/>
      <c r="UTD964" s="2198"/>
      <c r="UTE964" s="2198"/>
      <c r="UTF964" s="2198"/>
      <c r="UTG964" s="2198"/>
      <c r="UTH964" s="2198"/>
      <c r="UTI964" s="2198"/>
      <c r="UTJ964" s="2198"/>
      <c r="UTK964" s="2198"/>
      <c r="UTL964" s="2198"/>
      <c r="UTM964" s="2198"/>
      <c r="UTN964" s="2198"/>
      <c r="UTO964" s="2198"/>
      <c r="UTP964" s="2198"/>
      <c r="UTQ964" s="2198"/>
      <c r="UTR964" s="2198"/>
      <c r="UTS964" s="2198"/>
      <c r="UTT964" s="2198"/>
      <c r="UTU964" s="2198"/>
      <c r="UTV964" s="2198"/>
      <c r="UTW964" s="2198"/>
      <c r="UTX964" s="2198"/>
      <c r="UTY964" s="2198"/>
      <c r="UTZ964" s="2198"/>
      <c r="UUA964" s="2198"/>
      <c r="UUB964" s="2198"/>
      <c r="UUC964" s="2198"/>
      <c r="UUD964" s="2198"/>
      <c r="UUE964" s="2198"/>
      <c r="UUF964" s="2198"/>
      <c r="UUG964" s="2198"/>
      <c r="UUH964" s="2198"/>
      <c r="UUI964" s="2198"/>
      <c r="UUJ964" s="2198"/>
      <c r="UUK964" s="2198"/>
      <c r="UUL964" s="2198"/>
      <c r="UUM964" s="2198"/>
      <c r="UUN964" s="2198"/>
      <c r="UUO964" s="2198"/>
      <c r="UUP964" s="2198"/>
      <c r="UUQ964" s="2198"/>
      <c r="UUR964" s="2198"/>
      <c r="UUS964" s="2198"/>
      <c r="UUT964" s="2198"/>
      <c r="UUU964" s="2198"/>
      <c r="UUV964" s="2198"/>
      <c r="UUW964" s="2198"/>
      <c r="UUX964" s="2198"/>
      <c r="UUY964" s="2198"/>
      <c r="UUZ964" s="2198"/>
      <c r="UVA964" s="2198"/>
      <c r="UVB964" s="2198"/>
      <c r="UVC964" s="2198"/>
      <c r="UVD964" s="2198"/>
      <c r="UVE964" s="2198"/>
      <c r="UVF964" s="2198"/>
      <c r="UVG964" s="2198"/>
      <c r="UVH964" s="2198"/>
      <c r="UVI964" s="2198"/>
      <c r="UVJ964" s="2198"/>
      <c r="UVK964" s="2198"/>
      <c r="UVL964" s="2198"/>
      <c r="UVM964" s="2198"/>
      <c r="UVN964" s="2198"/>
      <c r="UVO964" s="2198"/>
      <c r="UVP964" s="2198"/>
      <c r="UVQ964" s="2198"/>
      <c r="UVR964" s="2198"/>
      <c r="UVS964" s="2198"/>
      <c r="UVT964" s="2198"/>
      <c r="UVU964" s="2198"/>
      <c r="UVV964" s="2198"/>
      <c r="UVW964" s="2198"/>
      <c r="UVX964" s="2198"/>
      <c r="UVY964" s="2198"/>
      <c r="UVZ964" s="2198"/>
      <c r="UWA964" s="2198"/>
      <c r="UWB964" s="2198"/>
      <c r="UWC964" s="2198"/>
      <c r="UWD964" s="2198"/>
      <c r="UWE964" s="2198"/>
      <c r="UWF964" s="2198"/>
      <c r="UWG964" s="2198"/>
      <c r="UWH964" s="2198"/>
      <c r="UWI964" s="2198"/>
      <c r="UWJ964" s="2198"/>
      <c r="UWK964" s="2198"/>
      <c r="UWL964" s="2198"/>
      <c r="UWM964" s="2198"/>
      <c r="UWN964" s="2198"/>
      <c r="UWO964" s="2198"/>
      <c r="UWP964" s="2198"/>
      <c r="UWQ964" s="2198"/>
      <c r="UWR964" s="2198"/>
      <c r="UWS964" s="2198"/>
      <c r="UWT964" s="2198"/>
      <c r="UWU964" s="2198"/>
      <c r="UWV964" s="2198"/>
      <c r="UWW964" s="2198"/>
      <c r="UWX964" s="2198"/>
      <c r="UWY964" s="2198"/>
      <c r="UWZ964" s="2198"/>
      <c r="UXA964" s="2198"/>
      <c r="UXB964" s="2198"/>
      <c r="UXC964" s="2198"/>
      <c r="UXD964" s="2198"/>
      <c r="UXE964" s="2198"/>
      <c r="UXF964" s="2198"/>
      <c r="UXG964" s="2198"/>
      <c r="UXH964" s="2198"/>
      <c r="UXI964" s="2198"/>
      <c r="UXJ964" s="2198"/>
      <c r="UXK964" s="2198"/>
      <c r="UXL964" s="2198"/>
      <c r="UXM964" s="2198"/>
      <c r="UXN964" s="2198"/>
      <c r="UXO964" s="2198"/>
      <c r="UXP964" s="2198"/>
      <c r="UXQ964" s="2198"/>
      <c r="UXR964" s="2198"/>
      <c r="UXS964" s="2198"/>
      <c r="UXT964" s="2198"/>
      <c r="UXU964" s="2198"/>
      <c r="UXV964" s="2198"/>
      <c r="UXW964" s="2198"/>
      <c r="UXX964" s="2198"/>
      <c r="UXY964" s="2198"/>
      <c r="UXZ964" s="2198"/>
      <c r="UYA964" s="2198"/>
      <c r="UYB964" s="2198"/>
      <c r="UYC964" s="2198"/>
      <c r="UYD964" s="2198"/>
      <c r="UYE964" s="2198"/>
      <c r="UYI964" s="2198"/>
      <c r="UYJ964" s="2198"/>
      <c r="UYK964" s="2198"/>
      <c r="UYL964" s="2198"/>
      <c r="UYM964" s="2198"/>
      <c r="UYN964" s="2198"/>
      <c r="UYO964" s="2198"/>
      <c r="UYP964" s="2198"/>
      <c r="UYQ964" s="2198"/>
      <c r="UYR964" s="2198"/>
      <c r="UYS964" s="2198"/>
      <c r="UYT964" s="2198"/>
      <c r="UYU964" s="2198"/>
      <c r="UYV964" s="2198"/>
      <c r="UYW964" s="2198"/>
      <c r="UYX964" s="2198"/>
      <c r="UYY964" s="2198"/>
      <c r="UYZ964" s="2198"/>
      <c r="UZA964" s="2198"/>
      <c r="UZB964" s="2198"/>
      <c r="UZC964" s="2198"/>
      <c r="UZD964" s="2198"/>
      <c r="UZE964" s="2198"/>
      <c r="UZF964" s="2198"/>
      <c r="UZG964" s="2198"/>
      <c r="UZH964" s="2198"/>
      <c r="UZI964" s="2198"/>
      <c r="UZJ964" s="2198"/>
      <c r="UZK964" s="2198"/>
      <c r="UZL964" s="2198"/>
      <c r="UZM964" s="2198"/>
      <c r="UZN964" s="2198"/>
      <c r="UZO964" s="2198"/>
      <c r="UZP964" s="2198"/>
      <c r="UZQ964" s="2198"/>
      <c r="UZR964" s="2198"/>
      <c r="UZS964" s="2198"/>
      <c r="UZT964" s="2198"/>
      <c r="UZU964" s="2198"/>
      <c r="UZV964" s="2198"/>
      <c r="UZW964" s="2198"/>
      <c r="UZX964" s="2198"/>
      <c r="UZY964" s="2198"/>
      <c r="UZZ964" s="2198"/>
      <c r="VAA964" s="2198"/>
      <c r="VAB964" s="2198"/>
      <c r="VAC964" s="2198"/>
      <c r="VAD964" s="2198"/>
      <c r="VAE964" s="2198"/>
      <c r="VAF964" s="2198"/>
      <c r="VAG964" s="2198"/>
      <c r="VAH964" s="2198"/>
      <c r="VAI964" s="2198"/>
      <c r="VAJ964" s="2198"/>
      <c r="VAK964" s="2198"/>
      <c r="VAL964" s="2198"/>
      <c r="VAM964" s="2198"/>
      <c r="VAN964" s="2198"/>
      <c r="VAO964" s="2198"/>
      <c r="VAP964" s="2198"/>
      <c r="VAQ964" s="2198"/>
      <c r="VAR964" s="2198"/>
      <c r="VAS964" s="2198"/>
      <c r="VAT964" s="2198"/>
      <c r="VAU964" s="2198"/>
      <c r="VAV964" s="2198"/>
      <c r="VAW964" s="2198"/>
      <c r="VAX964" s="2198"/>
      <c r="VAY964" s="2198"/>
      <c r="VAZ964" s="2198"/>
      <c r="VBA964" s="2198"/>
      <c r="VBB964" s="2198"/>
      <c r="VBC964" s="2198"/>
      <c r="VBD964" s="2198"/>
      <c r="VBE964" s="2198"/>
      <c r="VBF964" s="2198"/>
      <c r="VBG964" s="2198"/>
      <c r="VBH964" s="2198"/>
      <c r="VBI964" s="2198"/>
      <c r="VBJ964" s="2198"/>
      <c r="VBK964" s="2198"/>
      <c r="VBL964" s="2198"/>
      <c r="VBM964" s="2198"/>
      <c r="VBN964" s="2198"/>
      <c r="VBO964" s="2198"/>
      <c r="VBP964" s="2198"/>
      <c r="VBQ964" s="2198"/>
      <c r="VBR964" s="2198"/>
      <c r="VBS964" s="2198"/>
      <c r="VBT964" s="2198"/>
      <c r="VBU964" s="2198"/>
      <c r="VBV964" s="2198"/>
      <c r="VBW964" s="2198"/>
      <c r="VBX964" s="2198"/>
      <c r="VBY964" s="2198"/>
      <c r="VBZ964" s="2198"/>
      <c r="VCA964" s="2198"/>
      <c r="VCB964" s="2198"/>
      <c r="VCC964" s="2198"/>
      <c r="VCD964" s="2198"/>
      <c r="VCE964" s="2198"/>
      <c r="VCF964" s="2198"/>
      <c r="VCG964" s="2198"/>
      <c r="VCH964" s="2198"/>
      <c r="VCI964" s="2198"/>
      <c r="VCJ964" s="2198"/>
      <c r="VCK964" s="2198"/>
      <c r="VCL964" s="2198"/>
      <c r="VCM964" s="2198"/>
      <c r="VCN964" s="2198"/>
      <c r="VCO964" s="2198"/>
      <c r="VCP964" s="2198"/>
      <c r="VCQ964" s="2198"/>
      <c r="VCR964" s="2198"/>
      <c r="VCS964" s="2198"/>
      <c r="VCT964" s="2198"/>
      <c r="VCU964" s="2198"/>
      <c r="VCV964" s="2198"/>
      <c r="VCW964" s="2198"/>
      <c r="VCX964" s="2198"/>
      <c r="VCY964" s="2198"/>
      <c r="VCZ964" s="2198"/>
      <c r="VDA964" s="2198"/>
      <c r="VDB964" s="2198"/>
      <c r="VDC964" s="2198"/>
      <c r="VDD964" s="2198"/>
      <c r="VDE964" s="2198"/>
      <c r="VDF964" s="2198"/>
      <c r="VDG964" s="2198"/>
      <c r="VDH964" s="2198"/>
      <c r="VDI964" s="2198"/>
      <c r="VDJ964" s="2198"/>
      <c r="VDK964" s="2198"/>
      <c r="VDL964" s="2198"/>
      <c r="VDM964" s="2198"/>
      <c r="VDN964" s="2198"/>
      <c r="VDO964" s="2198"/>
      <c r="VDP964" s="2198"/>
      <c r="VDQ964" s="2198"/>
      <c r="VDR964" s="2198"/>
      <c r="VDS964" s="2198"/>
      <c r="VDT964" s="2198"/>
      <c r="VDU964" s="2198"/>
      <c r="VDV964" s="2198"/>
      <c r="VDW964" s="2198"/>
      <c r="VDX964" s="2198"/>
      <c r="VDY964" s="2198"/>
      <c r="VDZ964" s="2198"/>
      <c r="VEA964" s="2198"/>
      <c r="VEB964" s="2198"/>
      <c r="VEC964" s="2198"/>
      <c r="VED964" s="2198"/>
      <c r="VEE964" s="2198"/>
      <c r="VEF964" s="2198"/>
      <c r="VEG964" s="2198"/>
      <c r="VEH964" s="2198"/>
      <c r="VEI964" s="2198"/>
      <c r="VEJ964" s="2198"/>
      <c r="VEK964" s="2198"/>
      <c r="VEL964" s="2198"/>
      <c r="VEM964" s="2198"/>
      <c r="VEN964" s="2198"/>
      <c r="VEO964" s="2198"/>
      <c r="VEP964" s="2198"/>
      <c r="VEQ964" s="2198"/>
      <c r="VER964" s="2198"/>
      <c r="VES964" s="2198"/>
      <c r="VET964" s="2198"/>
      <c r="VEU964" s="2198"/>
      <c r="VEV964" s="2198"/>
      <c r="VEW964" s="2198"/>
      <c r="VEX964" s="2198"/>
      <c r="VEY964" s="2198"/>
      <c r="VEZ964" s="2198"/>
      <c r="VFA964" s="2198"/>
      <c r="VFB964" s="2198"/>
      <c r="VFC964" s="2198"/>
      <c r="VFD964" s="2198"/>
      <c r="VFE964" s="2198"/>
      <c r="VFF964" s="2198"/>
      <c r="VFG964" s="2198"/>
      <c r="VFH964" s="2198"/>
      <c r="VFI964" s="2198"/>
      <c r="VFJ964" s="2198"/>
      <c r="VFK964" s="2198"/>
      <c r="VFL964" s="2198"/>
      <c r="VFM964" s="2198"/>
      <c r="VFN964" s="2198"/>
      <c r="VFO964" s="2198"/>
      <c r="VFP964" s="2198"/>
      <c r="VFQ964" s="2198"/>
      <c r="VFR964" s="2198"/>
      <c r="VFS964" s="2198"/>
      <c r="VFT964" s="2198"/>
      <c r="VFU964" s="2198"/>
      <c r="VFV964" s="2198"/>
      <c r="VFW964" s="2198"/>
      <c r="VFX964" s="2198"/>
      <c r="VFY964" s="2198"/>
      <c r="VFZ964" s="2198"/>
      <c r="VGA964" s="2198"/>
      <c r="VGB964" s="2198"/>
      <c r="VGC964" s="2198"/>
      <c r="VGD964" s="2198"/>
      <c r="VGE964" s="2198"/>
      <c r="VGF964" s="2198"/>
      <c r="VGG964" s="2198"/>
      <c r="VGH964" s="2198"/>
      <c r="VGI964" s="2198"/>
      <c r="VGJ964" s="2198"/>
      <c r="VGK964" s="2198"/>
      <c r="VGL964" s="2198"/>
      <c r="VGM964" s="2198"/>
      <c r="VGN964" s="2198"/>
      <c r="VGO964" s="2198"/>
      <c r="VGP964" s="2198"/>
      <c r="VGQ964" s="2198"/>
      <c r="VGR964" s="2198"/>
      <c r="VGS964" s="2198"/>
      <c r="VGT964" s="2198"/>
      <c r="VGU964" s="2198"/>
      <c r="VGV964" s="2198"/>
      <c r="VGW964" s="2198"/>
      <c r="VGX964" s="2198"/>
      <c r="VGY964" s="2198"/>
      <c r="VGZ964" s="2198"/>
      <c r="VHA964" s="2198"/>
      <c r="VHB964" s="2198"/>
      <c r="VHC964" s="2198"/>
      <c r="VHD964" s="2198"/>
      <c r="VHE964" s="2198"/>
      <c r="VHF964" s="2198"/>
      <c r="VHG964" s="2198"/>
      <c r="VHH964" s="2198"/>
      <c r="VHI964" s="2198"/>
      <c r="VHJ964" s="2198"/>
      <c r="VHK964" s="2198"/>
      <c r="VHL964" s="2198"/>
      <c r="VHM964" s="2198"/>
      <c r="VHN964" s="2198"/>
      <c r="VHO964" s="2198"/>
      <c r="VHP964" s="2198"/>
      <c r="VHQ964" s="2198"/>
      <c r="VHR964" s="2198"/>
      <c r="VHS964" s="2198"/>
      <c r="VHT964" s="2198"/>
      <c r="VHU964" s="2198"/>
      <c r="VHV964" s="2198"/>
      <c r="VHW964" s="2198"/>
      <c r="VHX964" s="2198"/>
      <c r="VHY964" s="2198"/>
      <c r="VHZ964" s="2198"/>
      <c r="VIA964" s="2198"/>
      <c r="VIE964" s="2198"/>
      <c r="VIF964" s="2198"/>
      <c r="VIG964" s="2198"/>
      <c r="VIH964" s="2198"/>
      <c r="VII964" s="2198"/>
      <c r="VIJ964" s="2198"/>
      <c r="VIK964" s="2198"/>
      <c r="VIL964" s="2198"/>
      <c r="VIM964" s="2198"/>
      <c r="VIN964" s="2198"/>
      <c r="VIO964" s="2198"/>
      <c r="VIP964" s="2198"/>
      <c r="VIQ964" s="2198"/>
      <c r="VIR964" s="2198"/>
      <c r="VIS964" s="2198"/>
      <c r="VIT964" s="2198"/>
      <c r="VIU964" s="2198"/>
      <c r="VIV964" s="2198"/>
      <c r="VIW964" s="2198"/>
      <c r="VIX964" s="2198"/>
      <c r="VIY964" s="2198"/>
      <c r="VIZ964" s="2198"/>
      <c r="VJA964" s="2198"/>
      <c r="VJB964" s="2198"/>
      <c r="VJC964" s="2198"/>
      <c r="VJD964" s="2198"/>
      <c r="VJE964" s="2198"/>
      <c r="VJF964" s="2198"/>
      <c r="VJG964" s="2198"/>
      <c r="VJH964" s="2198"/>
      <c r="VJI964" s="2198"/>
      <c r="VJJ964" s="2198"/>
      <c r="VJK964" s="2198"/>
      <c r="VJL964" s="2198"/>
      <c r="VJM964" s="2198"/>
      <c r="VJN964" s="2198"/>
      <c r="VJO964" s="2198"/>
      <c r="VJP964" s="2198"/>
      <c r="VJQ964" s="2198"/>
      <c r="VJR964" s="2198"/>
      <c r="VJS964" s="2198"/>
      <c r="VJT964" s="2198"/>
      <c r="VJU964" s="2198"/>
      <c r="VJV964" s="2198"/>
      <c r="VJW964" s="2198"/>
      <c r="VJX964" s="2198"/>
      <c r="VJY964" s="2198"/>
      <c r="VJZ964" s="2198"/>
      <c r="VKA964" s="2198"/>
      <c r="VKB964" s="2198"/>
      <c r="VKC964" s="2198"/>
      <c r="VKD964" s="2198"/>
      <c r="VKE964" s="2198"/>
      <c r="VKF964" s="2198"/>
      <c r="VKG964" s="2198"/>
      <c r="VKH964" s="2198"/>
      <c r="VKI964" s="2198"/>
      <c r="VKJ964" s="2198"/>
      <c r="VKK964" s="2198"/>
      <c r="VKL964" s="2198"/>
      <c r="VKM964" s="2198"/>
      <c r="VKN964" s="2198"/>
      <c r="VKO964" s="2198"/>
      <c r="VKP964" s="2198"/>
      <c r="VKQ964" s="2198"/>
      <c r="VKR964" s="2198"/>
      <c r="VKS964" s="2198"/>
      <c r="VKT964" s="2198"/>
      <c r="VKU964" s="2198"/>
      <c r="VKV964" s="2198"/>
      <c r="VKW964" s="2198"/>
      <c r="VKX964" s="2198"/>
      <c r="VKY964" s="2198"/>
      <c r="VKZ964" s="2198"/>
      <c r="VLA964" s="2198"/>
      <c r="VLB964" s="2198"/>
      <c r="VLC964" s="2198"/>
      <c r="VLD964" s="2198"/>
      <c r="VLE964" s="2198"/>
      <c r="VLF964" s="2198"/>
      <c r="VLG964" s="2198"/>
      <c r="VLH964" s="2198"/>
      <c r="VLI964" s="2198"/>
      <c r="VLJ964" s="2198"/>
      <c r="VLK964" s="2198"/>
      <c r="VLL964" s="2198"/>
      <c r="VLM964" s="2198"/>
      <c r="VLN964" s="2198"/>
      <c r="VLO964" s="2198"/>
      <c r="VLP964" s="2198"/>
      <c r="VLQ964" s="2198"/>
      <c r="VLR964" s="2198"/>
      <c r="VLS964" s="2198"/>
      <c r="VLT964" s="2198"/>
      <c r="VLU964" s="2198"/>
      <c r="VLV964" s="2198"/>
      <c r="VLW964" s="2198"/>
      <c r="VLX964" s="2198"/>
      <c r="VLY964" s="2198"/>
      <c r="VLZ964" s="2198"/>
      <c r="VMA964" s="2198"/>
      <c r="VMB964" s="2198"/>
      <c r="VMC964" s="2198"/>
      <c r="VMD964" s="2198"/>
      <c r="VME964" s="2198"/>
      <c r="VMF964" s="2198"/>
      <c r="VMG964" s="2198"/>
      <c r="VMH964" s="2198"/>
      <c r="VMI964" s="2198"/>
      <c r="VMJ964" s="2198"/>
      <c r="VMK964" s="2198"/>
      <c r="VML964" s="2198"/>
      <c r="VMM964" s="2198"/>
      <c r="VMN964" s="2198"/>
      <c r="VMO964" s="2198"/>
      <c r="VMP964" s="2198"/>
      <c r="VMQ964" s="2198"/>
      <c r="VMR964" s="2198"/>
      <c r="VMS964" s="2198"/>
      <c r="VMT964" s="2198"/>
      <c r="VMU964" s="2198"/>
      <c r="VMV964" s="2198"/>
      <c r="VMW964" s="2198"/>
      <c r="VMX964" s="2198"/>
      <c r="VMY964" s="2198"/>
      <c r="VMZ964" s="2198"/>
      <c r="VNA964" s="2198"/>
      <c r="VNB964" s="2198"/>
      <c r="VNC964" s="2198"/>
      <c r="VND964" s="2198"/>
      <c r="VNE964" s="2198"/>
      <c r="VNF964" s="2198"/>
      <c r="VNG964" s="2198"/>
      <c r="VNH964" s="2198"/>
      <c r="VNI964" s="2198"/>
      <c r="VNJ964" s="2198"/>
      <c r="VNK964" s="2198"/>
      <c r="VNL964" s="2198"/>
      <c r="VNM964" s="2198"/>
      <c r="VNN964" s="2198"/>
      <c r="VNO964" s="2198"/>
      <c r="VNP964" s="2198"/>
      <c r="VNQ964" s="2198"/>
      <c r="VNR964" s="2198"/>
      <c r="VNS964" s="2198"/>
      <c r="VNT964" s="2198"/>
      <c r="VNU964" s="2198"/>
      <c r="VNV964" s="2198"/>
      <c r="VNW964" s="2198"/>
      <c r="VNX964" s="2198"/>
      <c r="VNY964" s="2198"/>
      <c r="VNZ964" s="2198"/>
      <c r="VOA964" s="2198"/>
      <c r="VOB964" s="2198"/>
      <c r="VOC964" s="2198"/>
      <c r="VOD964" s="2198"/>
      <c r="VOE964" s="2198"/>
      <c r="VOF964" s="2198"/>
      <c r="VOG964" s="2198"/>
      <c r="VOH964" s="2198"/>
      <c r="VOI964" s="2198"/>
      <c r="VOJ964" s="2198"/>
      <c r="VOK964" s="2198"/>
      <c r="VOL964" s="2198"/>
      <c r="VOM964" s="2198"/>
      <c r="VON964" s="2198"/>
      <c r="VOO964" s="2198"/>
      <c r="VOP964" s="2198"/>
      <c r="VOQ964" s="2198"/>
      <c r="VOR964" s="2198"/>
      <c r="VOS964" s="2198"/>
      <c r="VOT964" s="2198"/>
      <c r="VOU964" s="2198"/>
      <c r="VOV964" s="2198"/>
      <c r="VOW964" s="2198"/>
      <c r="VOX964" s="2198"/>
      <c r="VOY964" s="2198"/>
      <c r="VOZ964" s="2198"/>
      <c r="VPA964" s="2198"/>
      <c r="VPB964" s="2198"/>
      <c r="VPC964" s="2198"/>
      <c r="VPD964" s="2198"/>
      <c r="VPE964" s="2198"/>
      <c r="VPF964" s="2198"/>
      <c r="VPG964" s="2198"/>
      <c r="VPH964" s="2198"/>
      <c r="VPI964" s="2198"/>
      <c r="VPJ964" s="2198"/>
      <c r="VPK964" s="2198"/>
      <c r="VPL964" s="2198"/>
      <c r="VPM964" s="2198"/>
      <c r="VPN964" s="2198"/>
      <c r="VPO964" s="2198"/>
      <c r="VPP964" s="2198"/>
      <c r="VPQ964" s="2198"/>
      <c r="VPR964" s="2198"/>
      <c r="VPS964" s="2198"/>
      <c r="VPT964" s="2198"/>
      <c r="VPU964" s="2198"/>
      <c r="VPV964" s="2198"/>
      <c r="VPW964" s="2198"/>
      <c r="VPX964" s="2198"/>
      <c r="VPY964" s="2198"/>
      <c r="VPZ964" s="2198"/>
      <c r="VQA964" s="2198"/>
      <c r="VQB964" s="2198"/>
      <c r="VQC964" s="2198"/>
      <c r="VQD964" s="2198"/>
      <c r="VQE964" s="2198"/>
      <c r="VQF964" s="2198"/>
      <c r="VQG964" s="2198"/>
      <c r="VQH964" s="2198"/>
      <c r="VQI964" s="2198"/>
      <c r="VQJ964" s="2198"/>
      <c r="VQK964" s="2198"/>
      <c r="VQL964" s="2198"/>
      <c r="VQM964" s="2198"/>
      <c r="VQN964" s="2198"/>
      <c r="VQO964" s="2198"/>
      <c r="VQP964" s="2198"/>
      <c r="VQQ964" s="2198"/>
      <c r="VQR964" s="2198"/>
      <c r="VQS964" s="2198"/>
      <c r="VQT964" s="2198"/>
      <c r="VQU964" s="2198"/>
      <c r="VQV964" s="2198"/>
      <c r="VQW964" s="2198"/>
      <c r="VQX964" s="2198"/>
      <c r="VQY964" s="2198"/>
      <c r="VQZ964" s="2198"/>
      <c r="VRA964" s="2198"/>
      <c r="VRB964" s="2198"/>
      <c r="VRC964" s="2198"/>
      <c r="VRD964" s="2198"/>
      <c r="VRE964" s="2198"/>
      <c r="VRF964" s="2198"/>
      <c r="VRG964" s="2198"/>
      <c r="VRH964" s="2198"/>
      <c r="VRI964" s="2198"/>
      <c r="VRJ964" s="2198"/>
      <c r="VRK964" s="2198"/>
      <c r="VRL964" s="2198"/>
      <c r="VRM964" s="2198"/>
      <c r="VRN964" s="2198"/>
      <c r="VRO964" s="2198"/>
      <c r="VRP964" s="2198"/>
      <c r="VRQ964" s="2198"/>
      <c r="VRR964" s="2198"/>
      <c r="VRS964" s="2198"/>
      <c r="VRT964" s="2198"/>
      <c r="VRU964" s="2198"/>
      <c r="VRV964" s="2198"/>
      <c r="VRW964" s="2198"/>
      <c r="VSA964" s="2198"/>
      <c r="VSB964" s="2198"/>
      <c r="VSC964" s="2198"/>
      <c r="VSD964" s="2198"/>
      <c r="VSE964" s="2198"/>
      <c r="VSF964" s="2198"/>
      <c r="VSG964" s="2198"/>
      <c r="VSH964" s="2198"/>
      <c r="VSI964" s="2198"/>
      <c r="VSJ964" s="2198"/>
      <c r="VSK964" s="2198"/>
      <c r="VSL964" s="2198"/>
      <c r="VSM964" s="2198"/>
      <c r="VSN964" s="2198"/>
      <c r="VSO964" s="2198"/>
      <c r="VSP964" s="2198"/>
      <c r="VSQ964" s="2198"/>
      <c r="VSR964" s="2198"/>
      <c r="VSS964" s="2198"/>
      <c r="VST964" s="2198"/>
      <c r="VSU964" s="2198"/>
      <c r="VSV964" s="2198"/>
      <c r="VSW964" s="2198"/>
      <c r="VSX964" s="2198"/>
      <c r="VSY964" s="2198"/>
      <c r="VSZ964" s="2198"/>
      <c r="VTA964" s="2198"/>
      <c r="VTB964" s="2198"/>
      <c r="VTC964" s="2198"/>
      <c r="VTD964" s="2198"/>
      <c r="VTE964" s="2198"/>
      <c r="VTF964" s="2198"/>
      <c r="VTG964" s="2198"/>
      <c r="VTH964" s="2198"/>
      <c r="VTI964" s="2198"/>
      <c r="VTJ964" s="2198"/>
      <c r="VTK964" s="2198"/>
      <c r="VTL964" s="2198"/>
      <c r="VTM964" s="2198"/>
      <c r="VTN964" s="2198"/>
      <c r="VTO964" s="2198"/>
      <c r="VTP964" s="2198"/>
      <c r="VTQ964" s="2198"/>
      <c r="VTR964" s="2198"/>
      <c r="VTS964" s="2198"/>
      <c r="VTT964" s="2198"/>
      <c r="VTU964" s="2198"/>
      <c r="VTV964" s="2198"/>
      <c r="VTW964" s="2198"/>
      <c r="VTX964" s="2198"/>
      <c r="VTY964" s="2198"/>
      <c r="VTZ964" s="2198"/>
      <c r="VUA964" s="2198"/>
      <c r="VUB964" s="2198"/>
      <c r="VUC964" s="2198"/>
      <c r="VUD964" s="2198"/>
      <c r="VUE964" s="2198"/>
      <c r="VUF964" s="2198"/>
      <c r="VUG964" s="2198"/>
      <c r="VUH964" s="2198"/>
      <c r="VUI964" s="2198"/>
      <c r="VUJ964" s="2198"/>
      <c r="VUK964" s="2198"/>
      <c r="VUL964" s="2198"/>
      <c r="VUM964" s="2198"/>
      <c r="VUN964" s="2198"/>
      <c r="VUO964" s="2198"/>
      <c r="VUP964" s="2198"/>
      <c r="VUQ964" s="2198"/>
      <c r="VUR964" s="2198"/>
      <c r="VUS964" s="2198"/>
      <c r="VUT964" s="2198"/>
      <c r="VUU964" s="2198"/>
      <c r="VUV964" s="2198"/>
      <c r="VUW964" s="2198"/>
      <c r="VUX964" s="2198"/>
      <c r="VUY964" s="2198"/>
      <c r="VUZ964" s="2198"/>
      <c r="VVA964" s="2198"/>
      <c r="VVB964" s="2198"/>
      <c r="VVC964" s="2198"/>
      <c r="VVD964" s="2198"/>
      <c r="VVE964" s="2198"/>
      <c r="VVF964" s="2198"/>
      <c r="VVG964" s="2198"/>
      <c r="VVH964" s="2198"/>
      <c r="VVI964" s="2198"/>
      <c r="VVJ964" s="2198"/>
      <c r="VVK964" s="2198"/>
      <c r="VVL964" s="2198"/>
      <c r="VVM964" s="2198"/>
      <c r="VVN964" s="2198"/>
      <c r="VVO964" s="2198"/>
      <c r="VVP964" s="2198"/>
      <c r="VVQ964" s="2198"/>
      <c r="VVR964" s="2198"/>
      <c r="VVS964" s="2198"/>
      <c r="VVT964" s="2198"/>
      <c r="VVU964" s="2198"/>
      <c r="VVV964" s="2198"/>
      <c r="VVW964" s="2198"/>
      <c r="VVX964" s="2198"/>
      <c r="VVY964" s="2198"/>
      <c r="VVZ964" s="2198"/>
      <c r="VWA964" s="2198"/>
      <c r="VWB964" s="2198"/>
      <c r="VWC964" s="2198"/>
      <c r="VWD964" s="2198"/>
      <c r="VWE964" s="2198"/>
      <c r="VWF964" s="2198"/>
      <c r="VWG964" s="2198"/>
      <c r="VWH964" s="2198"/>
      <c r="VWI964" s="2198"/>
      <c r="VWJ964" s="2198"/>
      <c r="VWK964" s="2198"/>
      <c r="VWL964" s="2198"/>
      <c r="VWM964" s="2198"/>
      <c r="VWN964" s="2198"/>
      <c r="VWO964" s="2198"/>
      <c r="VWP964" s="2198"/>
      <c r="VWQ964" s="2198"/>
      <c r="VWR964" s="2198"/>
      <c r="VWS964" s="2198"/>
      <c r="VWT964" s="2198"/>
      <c r="VWU964" s="2198"/>
      <c r="VWV964" s="2198"/>
      <c r="VWW964" s="2198"/>
      <c r="VWX964" s="2198"/>
      <c r="VWY964" s="2198"/>
      <c r="VWZ964" s="2198"/>
      <c r="VXA964" s="2198"/>
      <c r="VXB964" s="2198"/>
      <c r="VXC964" s="2198"/>
      <c r="VXD964" s="2198"/>
      <c r="VXE964" s="2198"/>
      <c r="VXF964" s="2198"/>
      <c r="VXG964" s="2198"/>
      <c r="VXH964" s="2198"/>
      <c r="VXI964" s="2198"/>
      <c r="VXJ964" s="2198"/>
      <c r="VXK964" s="2198"/>
      <c r="VXL964" s="2198"/>
      <c r="VXM964" s="2198"/>
      <c r="VXN964" s="2198"/>
      <c r="VXO964" s="2198"/>
      <c r="VXP964" s="2198"/>
      <c r="VXQ964" s="2198"/>
      <c r="VXR964" s="2198"/>
      <c r="VXS964" s="2198"/>
      <c r="VXT964" s="2198"/>
      <c r="VXU964" s="2198"/>
      <c r="VXV964" s="2198"/>
      <c r="VXW964" s="2198"/>
      <c r="VXX964" s="2198"/>
      <c r="VXY964" s="2198"/>
      <c r="VXZ964" s="2198"/>
      <c r="VYA964" s="2198"/>
      <c r="VYB964" s="2198"/>
      <c r="VYC964" s="2198"/>
      <c r="VYD964" s="2198"/>
      <c r="VYE964" s="2198"/>
      <c r="VYF964" s="2198"/>
      <c r="VYG964" s="2198"/>
      <c r="VYH964" s="2198"/>
      <c r="VYI964" s="2198"/>
      <c r="VYJ964" s="2198"/>
      <c r="VYK964" s="2198"/>
      <c r="VYL964" s="2198"/>
      <c r="VYM964" s="2198"/>
      <c r="VYN964" s="2198"/>
      <c r="VYO964" s="2198"/>
      <c r="VYP964" s="2198"/>
      <c r="VYQ964" s="2198"/>
      <c r="VYR964" s="2198"/>
      <c r="VYS964" s="2198"/>
      <c r="VYT964" s="2198"/>
      <c r="VYU964" s="2198"/>
      <c r="VYV964" s="2198"/>
      <c r="VYW964" s="2198"/>
      <c r="VYX964" s="2198"/>
      <c r="VYY964" s="2198"/>
      <c r="VYZ964" s="2198"/>
      <c r="VZA964" s="2198"/>
      <c r="VZB964" s="2198"/>
      <c r="VZC964" s="2198"/>
      <c r="VZD964" s="2198"/>
      <c r="VZE964" s="2198"/>
      <c r="VZF964" s="2198"/>
      <c r="VZG964" s="2198"/>
      <c r="VZH964" s="2198"/>
      <c r="VZI964" s="2198"/>
      <c r="VZJ964" s="2198"/>
      <c r="VZK964" s="2198"/>
      <c r="VZL964" s="2198"/>
      <c r="VZM964" s="2198"/>
      <c r="VZN964" s="2198"/>
      <c r="VZO964" s="2198"/>
      <c r="VZP964" s="2198"/>
      <c r="VZQ964" s="2198"/>
      <c r="VZR964" s="2198"/>
      <c r="VZS964" s="2198"/>
      <c r="VZT964" s="2198"/>
      <c r="VZU964" s="2198"/>
      <c r="VZV964" s="2198"/>
      <c r="VZW964" s="2198"/>
      <c r="VZX964" s="2198"/>
      <c r="VZY964" s="2198"/>
      <c r="VZZ964" s="2198"/>
      <c r="WAA964" s="2198"/>
      <c r="WAB964" s="2198"/>
      <c r="WAC964" s="2198"/>
      <c r="WAD964" s="2198"/>
      <c r="WAE964" s="2198"/>
      <c r="WAF964" s="2198"/>
      <c r="WAG964" s="2198"/>
      <c r="WAH964" s="2198"/>
      <c r="WAI964" s="2198"/>
      <c r="WAJ964" s="2198"/>
      <c r="WAK964" s="2198"/>
      <c r="WAL964" s="2198"/>
      <c r="WAM964" s="2198"/>
      <c r="WAN964" s="2198"/>
      <c r="WAO964" s="2198"/>
      <c r="WAP964" s="2198"/>
      <c r="WAQ964" s="2198"/>
      <c r="WAR964" s="2198"/>
      <c r="WAS964" s="2198"/>
      <c r="WAT964" s="2198"/>
      <c r="WAU964" s="2198"/>
      <c r="WAV964" s="2198"/>
      <c r="WAW964" s="2198"/>
      <c r="WAX964" s="2198"/>
      <c r="WAY964" s="2198"/>
      <c r="WAZ964" s="2198"/>
      <c r="WBA964" s="2198"/>
      <c r="WBB964" s="2198"/>
      <c r="WBC964" s="2198"/>
      <c r="WBD964" s="2198"/>
      <c r="WBE964" s="2198"/>
      <c r="WBF964" s="2198"/>
      <c r="WBG964" s="2198"/>
      <c r="WBH964" s="2198"/>
      <c r="WBI964" s="2198"/>
      <c r="WBJ964" s="2198"/>
      <c r="WBK964" s="2198"/>
      <c r="WBL964" s="2198"/>
      <c r="WBM964" s="2198"/>
      <c r="WBN964" s="2198"/>
      <c r="WBO964" s="2198"/>
      <c r="WBP964" s="2198"/>
      <c r="WBQ964" s="2198"/>
      <c r="WBR964" s="2198"/>
      <c r="WBS964" s="2198"/>
      <c r="WBW964" s="2198"/>
      <c r="WBX964" s="2198"/>
      <c r="WBY964" s="2198"/>
      <c r="WBZ964" s="2198"/>
      <c r="WCA964" s="2198"/>
      <c r="WCB964" s="2198"/>
      <c r="WCC964" s="2198"/>
      <c r="WCD964" s="2198"/>
      <c r="WCE964" s="2198"/>
      <c r="WCF964" s="2198"/>
      <c r="WCG964" s="2198"/>
      <c r="WCH964" s="2198"/>
      <c r="WCI964" s="2198"/>
      <c r="WCJ964" s="2198"/>
      <c r="WCK964" s="2198"/>
      <c r="WCL964" s="2198"/>
      <c r="WCM964" s="2198"/>
      <c r="WCN964" s="2198"/>
      <c r="WCO964" s="2198"/>
      <c r="WCP964" s="2198"/>
      <c r="WCQ964" s="2198"/>
      <c r="WCR964" s="2198"/>
      <c r="WCS964" s="2198"/>
      <c r="WCT964" s="2198"/>
      <c r="WCU964" s="2198"/>
      <c r="WCV964" s="2198"/>
      <c r="WCW964" s="2198"/>
      <c r="WCX964" s="2198"/>
      <c r="WCY964" s="2198"/>
      <c r="WCZ964" s="2198"/>
      <c r="WDA964" s="2198"/>
      <c r="WDB964" s="2198"/>
      <c r="WDC964" s="2198"/>
      <c r="WDD964" s="2198"/>
      <c r="WDE964" s="2198"/>
      <c r="WDF964" s="2198"/>
      <c r="WDG964" s="2198"/>
      <c r="WDH964" s="2198"/>
      <c r="WDI964" s="2198"/>
      <c r="WDJ964" s="2198"/>
      <c r="WDK964" s="2198"/>
      <c r="WDL964" s="2198"/>
      <c r="WDM964" s="2198"/>
      <c r="WDN964" s="2198"/>
      <c r="WDO964" s="2198"/>
      <c r="WDP964" s="2198"/>
      <c r="WDQ964" s="2198"/>
      <c r="WDR964" s="2198"/>
      <c r="WDS964" s="2198"/>
      <c r="WDT964" s="2198"/>
      <c r="WDU964" s="2198"/>
      <c r="WDV964" s="2198"/>
      <c r="WDW964" s="2198"/>
      <c r="WDX964" s="2198"/>
      <c r="WDY964" s="2198"/>
      <c r="WDZ964" s="2198"/>
      <c r="WEA964" s="2198"/>
      <c r="WEB964" s="2198"/>
      <c r="WEC964" s="2198"/>
      <c r="WED964" s="2198"/>
      <c r="WEE964" s="2198"/>
      <c r="WEF964" s="2198"/>
      <c r="WEG964" s="2198"/>
      <c r="WEH964" s="2198"/>
      <c r="WEI964" s="2198"/>
      <c r="WEJ964" s="2198"/>
      <c r="WEK964" s="2198"/>
      <c r="WEL964" s="2198"/>
      <c r="WEM964" s="2198"/>
      <c r="WEN964" s="2198"/>
      <c r="WEO964" s="2198"/>
      <c r="WEP964" s="2198"/>
      <c r="WEQ964" s="2198"/>
      <c r="WER964" s="2198"/>
      <c r="WES964" s="2198"/>
      <c r="WET964" s="2198"/>
      <c r="WEU964" s="2198"/>
      <c r="WEV964" s="2198"/>
      <c r="WEW964" s="2198"/>
      <c r="WEX964" s="2198"/>
      <c r="WEY964" s="2198"/>
      <c r="WEZ964" s="2198"/>
      <c r="WFA964" s="2198"/>
      <c r="WFB964" s="2198"/>
      <c r="WFC964" s="2198"/>
      <c r="WFD964" s="2198"/>
      <c r="WFE964" s="2198"/>
      <c r="WFF964" s="2198"/>
      <c r="WFG964" s="2198"/>
      <c r="WFH964" s="2198"/>
      <c r="WFI964" s="2198"/>
      <c r="WFJ964" s="2198"/>
      <c r="WFK964" s="2198"/>
      <c r="WFL964" s="2198"/>
      <c r="WFM964" s="2198"/>
      <c r="WFN964" s="2198"/>
      <c r="WFO964" s="2198"/>
      <c r="WFP964" s="2198"/>
      <c r="WFQ964" s="2198"/>
      <c r="WFR964" s="2198"/>
      <c r="WFS964" s="2198"/>
      <c r="WFT964" s="2198"/>
      <c r="WFU964" s="2198"/>
      <c r="WFV964" s="2198"/>
      <c r="WFW964" s="2198"/>
      <c r="WFX964" s="2198"/>
      <c r="WFY964" s="2198"/>
      <c r="WFZ964" s="2198"/>
      <c r="WGA964" s="2198"/>
      <c r="WGB964" s="2198"/>
      <c r="WGC964" s="2198"/>
      <c r="WGD964" s="2198"/>
      <c r="WGE964" s="2198"/>
      <c r="WGF964" s="2198"/>
      <c r="WGG964" s="2198"/>
      <c r="WGH964" s="2198"/>
      <c r="WGI964" s="2198"/>
      <c r="WGJ964" s="2198"/>
      <c r="WGK964" s="2198"/>
      <c r="WGL964" s="2198"/>
      <c r="WGM964" s="2198"/>
      <c r="WGN964" s="2198"/>
      <c r="WGO964" s="2198"/>
      <c r="WGP964" s="2198"/>
      <c r="WGQ964" s="2198"/>
      <c r="WGR964" s="2198"/>
      <c r="WGS964" s="2198"/>
      <c r="WGT964" s="2198"/>
      <c r="WGU964" s="2198"/>
      <c r="WGV964" s="2198"/>
      <c r="WGW964" s="2198"/>
      <c r="WGX964" s="2198"/>
      <c r="WGY964" s="2198"/>
      <c r="WGZ964" s="2198"/>
      <c r="WHA964" s="2198"/>
      <c r="WHB964" s="2198"/>
      <c r="WHC964" s="2198"/>
      <c r="WHD964" s="2198"/>
      <c r="WHE964" s="2198"/>
      <c r="WHF964" s="2198"/>
      <c r="WHG964" s="2198"/>
      <c r="WHH964" s="2198"/>
      <c r="WHI964" s="2198"/>
      <c r="WHJ964" s="2198"/>
      <c r="WHK964" s="2198"/>
      <c r="WHL964" s="2198"/>
      <c r="WHM964" s="2198"/>
      <c r="WHN964" s="2198"/>
      <c r="WHO964" s="2198"/>
      <c r="WHP964" s="2198"/>
      <c r="WHQ964" s="2198"/>
      <c r="WHR964" s="2198"/>
      <c r="WHS964" s="2198"/>
      <c r="WHT964" s="2198"/>
      <c r="WHU964" s="2198"/>
      <c r="WHV964" s="2198"/>
      <c r="WHW964" s="2198"/>
      <c r="WHX964" s="2198"/>
      <c r="WHY964" s="2198"/>
      <c r="WHZ964" s="2198"/>
      <c r="WIA964" s="2198"/>
      <c r="WIB964" s="2198"/>
      <c r="WIC964" s="2198"/>
      <c r="WID964" s="2198"/>
      <c r="WIE964" s="2198"/>
      <c r="WIF964" s="2198"/>
      <c r="WIG964" s="2198"/>
      <c r="WIH964" s="2198"/>
      <c r="WII964" s="2198"/>
      <c r="WIJ964" s="2198"/>
      <c r="WIK964" s="2198"/>
      <c r="WIL964" s="2198"/>
      <c r="WIM964" s="2198"/>
      <c r="WIN964" s="2198"/>
      <c r="WIO964" s="2198"/>
      <c r="WIP964" s="2198"/>
      <c r="WIQ964" s="2198"/>
      <c r="WIR964" s="2198"/>
      <c r="WIS964" s="2198"/>
      <c r="WIT964" s="2198"/>
      <c r="WIU964" s="2198"/>
      <c r="WIV964" s="2198"/>
      <c r="WIW964" s="2198"/>
      <c r="WIX964" s="2198"/>
      <c r="WIY964" s="2198"/>
      <c r="WIZ964" s="2198"/>
      <c r="WJA964" s="2198"/>
      <c r="WJB964" s="2198"/>
      <c r="WJC964" s="2198"/>
      <c r="WJD964" s="2198"/>
      <c r="WJE964" s="2198"/>
      <c r="WJF964" s="2198"/>
      <c r="WJG964" s="2198"/>
      <c r="WJH964" s="2198"/>
      <c r="WJI964" s="2198"/>
      <c r="WJJ964" s="2198"/>
      <c r="WJK964" s="2198"/>
      <c r="WJL964" s="2198"/>
      <c r="WJM964" s="2198"/>
      <c r="WJN964" s="2198"/>
      <c r="WJO964" s="2198"/>
      <c r="WJP964" s="2198"/>
      <c r="WJQ964" s="2198"/>
      <c r="WJR964" s="2198"/>
      <c r="WJS964" s="2198"/>
      <c r="WJT964" s="2198"/>
      <c r="WJU964" s="2198"/>
      <c r="WJV964" s="2198"/>
      <c r="WJW964" s="2198"/>
      <c r="WJX964" s="2198"/>
      <c r="WJY964" s="2198"/>
      <c r="WJZ964" s="2198"/>
      <c r="WKA964" s="2198"/>
      <c r="WKB964" s="2198"/>
      <c r="WKC964" s="2198"/>
      <c r="WKD964" s="2198"/>
      <c r="WKE964" s="2198"/>
      <c r="WKF964" s="2198"/>
      <c r="WKG964" s="2198"/>
      <c r="WKH964" s="2198"/>
      <c r="WKI964" s="2198"/>
      <c r="WKJ964" s="2198"/>
      <c r="WKK964" s="2198"/>
      <c r="WKL964" s="2198"/>
      <c r="WKM964" s="2198"/>
      <c r="WKN964" s="2198"/>
      <c r="WKO964" s="2198"/>
      <c r="WKP964" s="2198"/>
      <c r="WKQ964" s="2198"/>
      <c r="WKR964" s="2198"/>
      <c r="WKS964" s="2198"/>
      <c r="WKT964" s="2198"/>
      <c r="WKU964" s="2198"/>
      <c r="WKV964" s="2198"/>
      <c r="WKW964" s="2198"/>
      <c r="WKX964" s="2198"/>
      <c r="WKY964" s="2198"/>
      <c r="WKZ964" s="2198"/>
      <c r="WLA964" s="2198"/>
      <c r="WLB964" s="2198"/>
      <c r="WLC964" s="2198"/>
      <c r="WLD964" s="2198"/>
      <c r="WLE964" s="2198"/>
      <c r="WLF964" s="2198"/>
      <c r="WLG964" s="2198"/>
      <c r="WLH964" s="2198"/>
      <c r="WLI964" s="2198"/>
      <c r="WLJ964" s="2198"/>
      <c r="WLK964" s="2198"/>
      <c r="WLL964" s="2198"/>
      <c r="WLM964" s="2198"/>
      <c r="WLN964" s="2198"/>
      <c r="WLO964" s="2198"/>
      <c r="WLS964" s="2198"/>
      <c r="WLT964" s="2198"/>
      <c r="WLU964" s="2198"/>
      <c r="WLV964" s="2198"/>
      <c r="WLW964" s="2198"/>
      <c r="WLX964" s="2198"/>
      <c r="WLY964" s="2198"/>
      <c r="WLZ964" s="2198"/>
      <c r="WMA964" s="2198"/>
      <c r="WMB964" s="2198"/>
      <c r="WMC964" s="2198"/>
      <c r="WMD964" s="2198"/>
      <c r="WME964" s="2198"/>
      <c r="WMF964" s="2198"/>
      <c r="WMG964" s="2198"/>
      <c r="WMH964" s="2198"/>
      <c r="WMI964" s="2198"/>
      <c r="WMJ964" s="2198"/>
      <c r="WMK964" s="2198"/>
      <c r="WML964" s="2198"/>
      <c r="WMM964" s="2198"/>
      <c r="WMN964" s="2198"/>
      <c r="WMO964" s="2198"/>
      <c r="WMP964" s="2198"/>
      <c r="WMQ964" s="2198"/>
      <c r="WMR964" s="2198"/>
      <c r="WMS964" s="2198"/>
      <c r="WMT964" s="2198"/>
      <c r="WMU964" s="2198"/>
      <c r="WMV964" s="2198"/>
      <c r="WMW964" s="2198"/>
      <c r="WMX964" s="2198"/>
      <c r="WMY964" s="2198"/>
      <c r="WMZ964" s="2198"/>
      <c r="WNA964" s="2198"/>
      <c r="WNB964" s="2198"/>
      <c r="WNC964" s="2198"/>
      <c r="WND964" s="2198"/>
      <c r="WNE964" s="2198"/>
      <c r="WNF964" s="2198"/>
      <c r="WNG964" s="2198"/>
      <c r="WNH964" s="2198"/>
      <c r="WNI964" s="2198"/>
      <c r="WNJ964" s="2198"/>
      <c r="WNK964" s="2198"/>
      <c r="WNL964" s="2198"/>
      <c r="WNM964" s="2198"/>
      <c r="WNN964" s="2198"/>
      <c r="WNO964" s="2198"/>
      <c r="WNP964" s="2198"/>
      <c r="WNQ964" s="2198"/>
      <c r="WNR964" s="2198"/>
      <c r="WNS964" s="2198"/>
      <c r="WNT964" s="2198"/>
      <c r="WNU964" s="2198"/>
      <c r="WNV964" s="2198"/>
      <c r="WNW964" s="2198"/>
      <c r="WNX964" s="2198"/>
      <c r="WNY964" s="2198"/>
      <c r="WNZ964" s="2198"/>
      <c r="WOA964" s="2198"/>
      <c r="WOB964" s="2198"/>
      <c r="WOC964" s="2198"/>
      <c r="WOD964" s="2198"/>
      <c r="WOE964" s="2198"/>
      <c r="WOF964" s="2198"/>
      <c r="WOG964" s="2198"/>
      <c r="WOH964" s="2198"/>
      <c r="WOI964" s="2198"/>
      <c r="WOJ964" s="2198"/>
      <c r="WOK964" s="2198"/>
      <c r="WOL964" s="2198"/>
      <c r="WOM964" s="2198"/>
      <c r="WON964" s="2198"/>
      <c r="WOO964" s="2198"/>
      <c r="WOP964" s="2198"/>
      <c r="WOQ964" s="2198"/>
      <c r="WOR964" s="2198"/>
      <c r="WOS964" s="2198"/>
      <c r="WOT964" s="2198"/>
      <c r="WOU964" s="2198"/>
      <c r="WOV964" s="2198"/>
      <c r="WOW964" s="2198"/>
      <c r="WOX964" s="2198"/>
      <c r="WOY964" s="2198"/>
      <c r="WOZ964" s="2198"/>
      <c r="WPA964" s="2198"/>
      <c r="WPB964" s="2198"/>
      <c r="WPC964" s="2198"/>
      <c r="WPD964" s="2198"/>
      <c r="WPE964" s="2198"/>
      <c r="WPF964" s="2198"/>
      <c r="WPG964" s="2198"/>
      <c r="WPH964" s="2198"/>
      <c r="WPI964" s="2198"/>
      <c r="WPJ964" s="2198"/>
      <c r="WPK964" s="2198"/>
      <c r="WPL964" s="2198"/>
      <c r="WPM964" s="2198"/>
      <c r="WPN964" s="2198"/>
      <c r="WPO964" s="2198"/>
      <c r="WPP964" s="2198"/>
      <c r="WPQ964" s="2198"/>
      <c r="WPR964" s="2198"/>
      <c r="WPS964" s="2198"/>
      <c r="WPT964" s="2198"/>
      <c r="WPU964" s="2198"/>
      <c r="WPV964" s="2198"/>
      <c r="WPW964" s="2198"/>
      <c r="WPX964" s="2198"/>
      <c r="WPY964" s="2198"/>
      <c r="WPZ964" s="2198"/>
      <c r="WQA964" s="2198"/>
      <c r="WQB964" s="2198"/>
      <c r="WQC964" s="2198"/>
      <c r="WQD964" s="2198"/>
      <c r="WQE964" s="2198"/>
      <c r="WQF964" s="2198"/>
      <c r="WQG964" s="2198"/>
      <c r="WQH964" s="2198"/>
      <c r="WQI964" s="2198"/>
      <c r="WQJ964" s="2198"/>
      <c r="WQK964" s="2198"/>
      <c r="WQL964" s="2198"/>
      <c r="WQM964" s="2198"/>
      <c r="WQN964" s="2198"/>
      <c r="WQO964" s="2198"/>
      <c r="WQP964" s="2198"/>
      <c r="WQQ964" s="2198"/>
      <c r="WQR964" s="2198"/>
      <c r="WQS964" s="2198"/>
      <c r="WQT964" s="2198"/>
      <c r="WQU964" s="2198"/>
      <c r="WQV964" s="2198"/>
      <c r="WQW964" s="2198"/>
      <c r="WQX964" s="2198"/>
      <c r="WQY964" s="2198"/>
      <c r="WQZ964" s="2198"/>
      <c r="WRA964" s="2198"/>
      <c r="WRB964" s="2198"/>
      <c r="WRC964" s="2198"/>
      <c r="WRD964" s="2198"/>
      <c r="WRE964" s="2198"/>
      <c r="WRF964" s="2198"/>
      <c r="WRG964" s="2198"/>
      <c r="WRH964" s="2198"/>
      <c r="WRI964" s="2198"/>
      <c r="WRJ964" s="2198"/>
      <c r="WRK964" s="2198"/>
      <c r="WRL964" s="2198"/>
      <c r="WRM964" s="2198"/>
      <c r="WRN964" s="2198"/>
      <c r="WRO964" s="2198"/>
      <c r="WRP964" s="2198"/>
      <c r="WRQ964" s="2198"/>
      <c r="WRR964" s="2198"/>
      <c r="WRS964" s="2198"/>
      <c r="WRT964" s="2198"/>
      <c r="WRU964" s="2198"/>
      <c r="WRV964" s="2198"/>
      <c r="WRW964" s="2198"/>
      <c r="WRX964" s="2198"/>
      <c r="WRY964" s="2198"/>
      <c r="WRZ964" s="2198"/>
      <c r="WSA964" s="2198"/>
      <c r="WSB964" s="2198"/>
      <c r="WSC964" s="2198"/>
      <c r="WSD964" s="2198"/>
      <c r="WSE964" s="2198"/>
      <c r="WSF964" s="2198"/>
      <c r="WSG964" s="2198"/>
      <c r="WSH964" s="2198"/>
      <c r="WSI964" s="2198"/>
      <c r="WSJ964" s="2198"/>
      <c r="WSK964" s="2198"/>
      <c r="WSL964" s="2198"/>
      <c r="WSM964" s="2198"/>
      <c r="WSN964" s="2198"/>
      <c r="WSO964" s="2198"/>
      <c r="WSP964" s="2198"/>
      <c r="WSQ964" s="2198"/>
      <c r="WSR964" s="2198"/>
      <c r="WSS964" s="2198"/>
      <c r="WST964" s="2198"/>
      <c r="WSU964" s="2198"/>
      <c r="WSV964" s="2198"/>
      <c r="WSW964" s="2198"/>
      <c r="WSX964" s="2198"/>
      <c r="WSY964" s="2198"/>
      <c r="WSZ964" s="2198"/>
      <c r="WTA964" s="2198"/>
      <c r="WTB964" s="2198"/>
      <c r="WTC964" s="2198"/>
      <c r="WTD964" s="2198"/>
      <c r="WTE964" s="2198"/>
      <c r="WTF964" s="2198"/>
      <c r="WTG964" s="2198"/>
      <c r="WTH964" s="2198"/>
      <c r="WTI964" s="2198"/>
      <c r="WTJ964" s="2198"/>
      <c r="WTK964" s="2198"/>
      <c r="WTL964" s="2198"/>
      <c r="WTM964" s="2198"/>
      <c r="WTN964" s="2198"/>
      <c r="WTO964" s="2198"/>
      <c r="WTP964" s="2198"/>
      <c r="WTQ964" s="2198"/>
      <c r="WTR964" s="2198"/>
      <c r="WTS964" s="2198"/>
      <c r="WTT964" s="2198"/>
      <c r="WTU964" s="2198"/>
      <c r="WTV964" s="2198"/>
      <c r="WTW964" s="2198"/>
      <c r="WTX964" s="2198"/>
      <c r="WTY964" s="2198"/>
      <c r="WTZ964" s="2198"/>
      <c r="WUA964" s="2198"/>
      <c r="WUB964" s="2198"/>
      <c r="WUC964" s="2198"/>
      <c r="WUD964" s="2198"/>
      <c r="WUE964" s="2198"/>
      <c r="WUF964" s="2198"/>
      <c r="WUG964" s="2198"/>
      <c r="WUH964" s="2198"/>
      <c r="WUI964" s="2198"/>
      <c r="WUJ964" s="2198"/>
      <c r="WUK964" s="2198"/>
      <c r="WUL964" s="2198"/>
      <c r="WUM964" s="2198"/>
      <c r="WUN964" s="2198"/>
      <c r="WUO964" s="2198"/>
      <c r="WUP964" s="2198"/>
      <c r="WUQ964" s="2198"/>
      <c r="WUR964" s="2198"/>
      <c r="WUS964" s="2198"/>
      <c r="WUT964" s="2198"/>
      <c r="WUU964" s="2198"/>
      <c r="WUV964" s="2198"/>
      <c r="WUW964" s="2198"/>
      <c r="WUX964" s="2198"/>
      <c r="WUY964" s="2198"/>
      <c r="WUZ964" s="2198"/>
      <c r="WVA964" s="2198"/>
      <c r="WVB964" s="2198"/>
      <c r="WVC964" s="2198"/>
      <c r="WVD964" s="2198"/>
      <c r="WVE964" s="2198"/>
      <c r="WVF964" s="2198"/>
      <c r="WVG964" s="2198"/>
      <c r="WVH964" s="2198"/>
      <c r="WVI964" s="2198"/>
      <c r="WVJ964" s="2198"/>
      <c r="WVK964" s="2198"/>
      <c r="WVO964" s="2198"/>
      <c r="WVP964" s="2198"/>
      <c r="WVQ964" s="2198"/>
      <c r="WVR964" s="2198"/>
      <c r="WVS964" s="2198"/>
      <c r="WVT964" s="2198"/>
      <c r="WVU964" s="2198"/>
      <c r="WVV964" s="2198"/>
      <c r="WVW964" s="2198"/>
      <c r="WVX964" s="2198"/>
      <c r="WVY964" s="2198"/>
      <c r="WVZ964" s="2198"/>
      <c r="WWA964" s="2198"/>
      <c r="WWB964" s="2198"/>
      <c r="WWC964" s="2198"/>
      <c r="WWD964" s="2198"/>
      <c r="WWE964" s="2198"/>
      <c r="WWF964" s="2198"/>
      <c r="WWG964" s="2198"/>
      <c r="WWH964" s="2198"/>
      <c r="WWI964" s="2198"/>
      <c r="WWJ964" s="2198"/>
      <c r="WWK964" s="2198"/>
      <c r="WWL964" s="2198"/>
      <c r="WWM964" s="2198"/>
      <c r="WWN964" s="2198"/>
      <c r="WWO964" s="2198"/>
      <c r="WWP964" s="2198"/>
      <c r="WWQ964" s="2198"/>
      <c r="WWR964" s="2198"/>
      <c r="WWS964" s="2198"/>
      <c r="WWT964" s="2198"/>
      <c r="WWU964" s="2198"/>
      <c r="WWV964" s="2198"/>
      <c r="WWW964" s="2198"/>
      <c r="WWX964" s="2198"/>
      <c r="WWY964" s="2198"/>
      <c r="WWZ964" s="2198"/>
      <c r="WXA964" s="2198"/>
      <c r="WXB964" s="2198"/>
      <c r="WXC964" s="2198"/>
      <c r="WXD964" s="2198"/>
      <c r="WXE964" s="2198"/>
      <c r="WXF964" s="2198"/>
      <c r="WXG964" s="2198"/>
      <c r="WXH964" s="2198"/>
      <c r="WXI964" s="2198"/>
      <c r="WXJ964" s="2198"/>
      <c r="WXK964" s="2198"/>
      <c r="WXL964" s="2198"/>
      <c r="WXM964" s="2198"/>
      <c r="WXN964" s="2198"/>
      <c r="WXO964" s="2198"/>
      <c r="WXP964" s="2198"/>
      <c r="WXQ964" s="2198"/>
      <c r="WXR964" s="2198"/>
      <c r="WXS964" s="2198"/>
      <c r="WXT964" s="2198"/>
      <c r="WXU964" s="2198"/>
      <c r="WXV964" s="2198"/>
      <c r="WXW964" s="2198"/>
      <c r="WXX964" s="2198"/>
      <c r="WXY964" s="2198"/>
      <c r="WXZ964" s="2198"/>
      <c r="WYA964" s="2198"/>
      <c r="WYB964" s="2198"/>
      <c r="WYC964" s="2198"/>
      <c r="WYD964" s="2198"/>
      <c r="WYE964" s="2198"/>
      <c r="WYF964" s="2198"/>
      <c r="WYG964" s="2198"/>
      <c r="WYH964" s="2198"/>
      <c r="WYI964" s="2198"/>
      <c r="WYJ964" s="2198"/>
      <c r="WYK964" s="2198"/>
      <c r="WYL964" s="2198"/>
      <c r="WYM964" s="2198"/>
      <c r="WYN964" s="2198"/>
      <c r="WYO964" s="2198"/>
      <c r="WYP964" s="2198"/>
      <c r="WYQ964" s="2198"/>
      <c r="WYR964" s="2198"/>
      <c r="WYS964" s="2198"/>
      <c r="WYT964" s="2198"/>
      <c r="WYU964" s="2198"/>
      <c r="WYV964" s="2198"/>
      <c r="WYW964" s="2198"/>
      <c r="WYX964" s="2198"/>
      <c r="WYY964" s="2198"/>
      <c r="WYZ964" s="2198"/>
      <c r="WZA964" s="2198"/>
      <c r="WZB964" s="2198"/>
      <c r="WZC964" s="2198"/>
      <c r="WZD964" s="2198"/>
      <c r="WZE964" s="2198"/>
      <c r="WZF964" s="2198"/>
      <c r="WZG964" s="2198"/>
      <c r="WZH964" s="2198"/>
      <c r="WZI964" s="2198"/>
      <c r="WZJ964" s="2198"/>
      <c r="WZK964" s="2198"/>
      <c r="WZL964" s="2198"/>
      <c r="WZM964" s="2198"/>
      <c r="WZN964" s="2198"/>
      <c r="WZO964" s="2198"/>
      <c r="WZP964" s="2198"/>
      <c r="WZQ964" s="2198"/>
      <c r="WZR964" s="2198"/>
      <c r="WZS964" s="2198"/>
      <c r="WZT964" s="2198"/>
      <c r="WZU964" s="2198"/>
      <c r="WZV964" s="2198"/>
      <c r="WZW964" s="2198"/>
      <c r="WZX964" s="2198"/>
      <c r="WZY964" s="2198"/>
      <c r="WZZ964" s="2198"/>
      <c r="XAA964" s="2198"/>
      <c r="XAB964" s="2198"/>
      <c r="XAC964" s="2198"/>
      <c r="XAD964" s="2198"/>
      <c r="XAE964" s="2198"/>
      <c r="XAF964" s="2198"/>
      <c r="XAG964" s="2198"/>
      <c r="XAH964" s="2198"/>
      <c r="XAI964" s="2198"/>
      <c r="XAJ964" s="2198"/>
      <c r="XAK964" s="2198"/>
      <c r="XAL964" s="2198"/>
      <c r="XAM964" s="2198"/>
      <c r="XAN964" s="2198"/>
      <c r="XAO964" s="2198"/>
      <c r="XAP964" s="2198"/>
      <c r="XAQ964" s="2198"/>
      <c r="XAR964" s="2198"/>
      <c r="XAS964" s="2198"/>
      <c r="XAT964" s="2198"/>
      <c r="XAU964" s="2198"/>
      <c r="XAV964" s="2198"/>
      <c r="XAW964" s="2198"/>
      <c r="XAX964" s="2198"/>
      <c r="XAY964" s="2198"/>
      <c r="XAZ964" s="2198"/>
      <c r="XBA964" s="2198"/>
      <c r="XBB964" s="2198"/>
      <c r="XBC964" s="2198"/>
      <c r="XBD964" s="2198"/>
      <c r="XBE964" s="2198"/>
      <c r="XBF964" s="2198"/>
      <c r="XBG964" s="2198"/>
      <c r="XBH964" s="2198"/>
      <c r="XBI964" s="2198"/>
      <c r="XBJ964" s="2198"/>
      <c r="XBK964" s="2198"/>
      <c r="XBL964" s="2198"/>
      <c r="XBM964" s="2198"/>
      <c r="XBN964" s="2198"/>
      <c r="XBO964" s="2198"/>
      <c r="XBP964" s="2198"/>
      <c r="XBQ964" s="2198"/>
      <c r="XBR964" s="2198"/>
      <c r="XBS964" s="2198"/>
      <c r="XBT964" s="2198"/>
      <c r="XBU964" s="2198"/>
      <c r="XBV964" s="2198"/>
      <c r="XBW964" s="2198"/>
      <c r="XBX964" s="2198"/>
      <c r="XBY964" s="2198"/>
      <c r="XBZ964" s="2198"/>
      <c r="XCA964" s="2198"/>
      <c r="XCB964" s="2198"/>
      <c r="XCC964" s="2198"/>
      <c r="XCD964" s="2198"/>
      <c r="XCE964" s="2198"/>
      <c r="XCF964" s="2198"/>
      <c r="XCG964" s="2198"/>
      <c r="XCH964" s="2198"/>
      <c r="XCI964" s="2198"/>
      <c r="XCJ964" s="2198"/>
      <c r="XCK964" s="2198"/>
      <c r="XCL964" s="2198"/>
      <c r="XCM964" s="2198"/>
      <c r="XCN964" s="2198"/>
      <c r="XCO964" s="2198"/>
      <c r="XCP964" s="2198"/>
      <c r="XCQ964" s="2198"/>
      <c r="XCR964" s="2198"/>
      <c r="XCS964" s="2198"/>
      <c r="XCT964" s="2198"/>
      <c r="XCU964" s="2198"/>
      <c r="XCV964" s="2198"/>
      <c r="XCW964" s="2198"/>
      <c r="XCX964" s="2198"/>
      <c r="XCY964" s="2198"/>
      <c r="XCZ964" s="2198"/>
      <c r="XDA964" s="2198"/>
      <c r="XDB964" s="2198"/>
      <c r="XDC964" s="2198"/>
      <c r="XDD964" s="2198"/>
      <c r="XDE964" s="2198"/>
      <c r="XDF964" s="2198"/>
      <c r="XDG964" s="2198"/>
      <c r="XDH964" s="2198"/>
      <c r="XDI964" s="2198"/>
      <c r="XDJ964" s="2198"/>
      <c r="XDK964" s="2198"/>
      <c r="XDL964" s="2198"/>
      <c r="XDM964" s="2198"/>
      <c r="XDN964" s="2198"/>
      <c r="XDO964" s="2198"/>
      <c r="XDP964" s="2198"/>
      <c r="XDQ964" s="2198"/>
      <c r="XDR964" s="2198"/>
      <c r="XDS964" s="2198"/>
      <c r="XDT964" s="2198"/>
      <c r="XDU964" s="2198"/>
      <c r="XDV964" s="2198"/>
      <c r="XDW964" s="2198"/>
      <c r="XDX964" s="2198"/>
      <c r="XDY964" s="2198"/>
      <c r="XDZ964" s="2198"/>
      <c r="XEA964" s="2198"/>
      <c r="XEB964" s="2198"/>
      <c r="XEC964" s="2198"/>
      <c r="XED964" s="2198"/>
      <c r="XEE964" s="2198"/>
      <c r="XEF964" s="2198"/>
      <c r="XEG964" s="2198"/>
      <c r="XEH964" s="2198"/>
      <c r="XEI964" s="2198"/>
      <c r="XEJ964" s="2198"/>
      <c r="XEK964" s="2198"/>
      <c r="XEL964" s="2198"/>
      <c r="XEM964" s="2198"/>
      <c r="XEN964" s="2198"/>
      <c r="XEO964" s="2198"/>
      <c r="XEP964" s="2198"/>
      <c r="XEQ964" s="2198"/>
      <c r="XER964" s="2198"/>
      <c r="XES964" s="2198"/>
      <c r="XET964" s="2198"/>
      <c r="XEU964" s="2198"/>
      <c r="XEV964" s="2198"/>
      <c r="XEW964" s="2198"/>
      <c r="XEX964" s="2198"/>
      <c r="XEY964" s="2198"/>
      <c r="XEZ964" s="2198"/>
      <c r="XFA964" s="2198"/>
      <c r="XFB964" s="2198"/>
      <c r="XFC964" s="2198"/>
    </row>
    <row r="965" spans="1:16383" s="2203" customFormat="1">
      <c r="A965" s="2204" t="s">
        <v>3558</v>
      </c>
      <c r="B965" s="2205" t="s">
        <v>4372</v>
      </c>
      <c r="C965" s="2222" t="s">
        <v>49</v>
      </c>
      <c r="D965" s="2222">
        <f>E965+F965</f>
        <v>0.67999999999999994</v>
      </c>
      <c r="E965" s="2222"/>
      <c r="F965" s="2222">
        <v>0.67999999999999994</v>
      </c>
      <c r="G965" s="2222" t="s">
        <v>85</v>
      </c>
      <c r="H965" s="2222" t="s">
        <v>2361</v>
      </c>
      <c r="I965" s="2203">
        <v>1</v>
      </c>
      <c r="J965" s="2198"/>
      <c r="K965" s="2205" t="s">
        <v>4372</v>
      </c>
      <c r="L965" s="2198"/>
      <c r="M965" s="2198"/>
      <c r="N965" s="2198"/>
      <c r="O965" s="2198"/>
      <c r="P965" s="2198"/>
      <c r="Q965" s="2198"/>
      <c r="R965" s="2198"/>
      <c r="S965" s="2198"/>
      <c r="T965" s="2198"/>
      <c r="U965" s="2198"/>
      <c r="V965" s="2198"/>
      <c r="W965" s="2198"/>
      <c r="X965" s="2198"/>
      <c r="Y965" s="2198"/>
      <c r="Z965" s="2198"/>
      <c r="AA965" s="2198"/>
      <c r="AB965" s="2198"/>
      <c r="AC965" s="2198"/>
      <c r="AD965" s="2198"/>
      <c r="AE965" s="2198"/>
      <c r="AF965" s="2198"/>
      <c r="AG965" s="2198"/>
      <c r="AH965" s="2198"/>
      <c r="AI965" s="2198"/>
      <c r="AJ965" s="2198"/>
      <c r="AK965" s="2198"/>
      <c r="AL965" s="2198"/>
      <c r="AM965" s="2198"/>
      <c r="AN965" s="2198"/>
      <c r="AO965" s="2198"/>
      <c r="AP965" s="2198"/>
      <c r="AQ965" s="2198"/>
      <c r="AR965" s="2198"/>
      <c r="AS965" s="2198"/>
      <c r="AT965" s="2198"/>
      <c r="AU965" s="2198"/>
      <c r="AV965" s="2198"/>
      <c r="AW965" s="2198"/>
      <c r="AX965" s="2198"/>
      <c r="AY965" s="2198"/>
      <c r="AZ965" s="2198"/>
      <c r="BA965" s="2198"/>
      <c r="BB965" s="2198"/>
      <c r="BC965" s="2198"/>
      <c r="BD965" s="2198"/>
      <c r="BE965" s="2198"/>
      <c r="BF965" s="2198"/>
      <c r="BG965" s="2198"/>
      <c r="BH965" s="2198"/>
      <c r="BI965" s="2198"/>
      <c r="BJ965" s="2198"/>
      <c r="BK965" s="2198"/>
      <c r="BL965" s="2198"/>
      <c r="BM965" s="2198"/>
      <c r="BN965" s="2198"/>
      <c r="BO965" s="2198"/>
      <c r="BP965" s="2198"/>
      <c r="BQ965" s="2198"/>
      <c r="BR965" s="2198"/>
      <c r="BS965" s="2198"/>
      <c r="BT965" s="2198"/>
      <c r="BU965" s="2198"/>
      <c r="BV965" s="2198"/>
      <c r="BW965" s="2198"/>
      <c r="BX965" s="2198"/>
      <c r="BY965" s="2198"/>
      <c r="BZ965" s="2198"/>
      <c r="CA965" s="2198"/>
      <c r="CB965" s="2198"/>
      <c r="CC965" s="2198"/>
      <c r="CD965" s="2198"/>
      <c r="CE965" s="2198"/>
      <c r="CF965" s="2198"/>
      <c r="CG965" s="2198"/>
      <c r="CH965" s="2198"/>
      <c r="CI965" s="2198"/>
      <c r="CJ965" s="2198"/>
      <c r="CK965" s="2198"/>
      <c r="CL965" s="2198"/>
      <c r="CM965" s="2198"/>
      <c r="CN965" s="2198"/>
      <c r="CO965" s="2198"/>
      <c r="CP965" s="2198"/>
      <c r="CQ965" s="2198"/>
      <c r="CR965" s="2198"/>
      <c r="CS965" s="2198"/>
      <c r="CT965" s="2198"/>
      <c r="CU965" s="2198"/>
      <c r="CV965" s="2198"/>
      <c r="CW965" s="2198"/>
      <c r="CX965" s="2198"/>
      <c r="CY965" s="2198"/>
      <c r="CZ965" s="2198"/>
      <c r="DA965" s="2198"/>
      <c r="DB965" s="2198"/>
      <c r="DC965" s="2198"/>
      <c r="DD965" s="2198"/>
      <c r="DE965" s="2198"/>
      <c r="DF965" s="2198"/>
      <c r="DG965" s="2198"/>
      <c r="DH965" s="2198"/>
      <c r="DI965" s="2198"/>
      <c r="DJ965" s="2198"/>
      <c r="DK965" s="2198"/>
      <c r="DL965" s="2198"/>
      <c r="DM965" s="2198"/>
      <c r="DN965" s="2198"/>
      <c r="DO965" s="2198"/>
      <c r="DP965" s="2198"/>
      <c r="DQ965" s="2198"/>
      <c r="DR965" s="2198"/>
      <c r="DS965" s="2198"/>
      <c r="DT965" s="2198"/>
      <c r="DU965" s="2198"/>
      <c r="DV965" s="2198"/>
      <c r="DW965" s="2198"/>
      <c r="DX965" s="2198"/>
      <c r="DY965" s="2198"/>
      <c r="DZ965" s="2198"/>
      <c r="EA965" s="2198"/>
      <c r="EB965" s="2198"/>
      <c r="EC965" s="2198"/>
      <c r="ED965" s="2198"/>
      <c r="EE965" s="2198"/>
      <c r="EF965" s="2198"/>
      <c r="EG965" s="2198"/>
      <c r="EH965" s="2198"/>
      <c r="EI965" s="2198"/>
      <c r="EJ965" s="2198"/>
      <c r="EK965" s="2198"/>
      <c r="EL965" s="2198"/>
      <c r="EM965" s="2198"/>
      <c r="EN965" s="2198"/>
      <c r="EO965" s="2198"/>
      <c r="EP965" s="2198"/>
      <c r="EQ965" s="2198"/>
      <c r="ER965" s="2198"/>
      <c r="ES965" s="2198"/>
      <c r="ET965" s="2198"/>
      <c r="EU965" s="2198"/>
      <c r="EV965" s="2198"/>
      <c r="EW965" s="2198"/>
      <c r="EX965" s="2198"/>
      <c r="EY965" s="2198"/>
      <c r="EZ965" s="2198"/>
      <c r="FA965" s="2198"/>
      <c r="FB965" s="2198"/>
      <c r="FC965" s="2198"/>
      <c r="FD965" s="2198"/>
      <c r="FE965" s="2198"/>
      <c r="FF965" s="2198"/>
      <c r="FG965" s="2198"/>
      <c r="FH965" s="2198"/>
      <c r="FI965" s="2198"/>
      <c r="FJ965" s="2198"/>
      <c r="FK965" s="2198"/>
      <c r="FL965" s="2198"/>
      <c r="FM965" s="2198"/>
      <c r="FN965" s="2198"/>
      <c r="FO965" s="2198"/>
      <c r="FP965" s="2198"/>
      <c r="FQ965" s="2198"/>
      <c r="FR965" s="2198"/>
      <c r="FS965" s="2198"/>
      <c r="FT965" s="2198"/>
      <c r="FU965" s="2198"/>
      <c r="FV965" s="2198"/>
      <c r="FW965" s="2198"/>
      <c r="FX965" s="2198"/>
      <c r="FY965" s="2198"/>
      <c r="FZ965" s="2198"/>
      <c r="GA965" s="2198"/>
      <c r="GB965" s="2198"/>
      <c r="GC965" s="2198"/>
      <c r="GD965" s="2198"/>
      <c r="GE965" s="2198"/>
      <c r="GF965" s="2198"/>
      <c r="GG965" s="2198"/>
      <c r="GH965" s="2198"/>
      <c r="GI965" s="2198"/>
      <c r="GJ965" s="2198"/>
      <c r="GK965" s="2198"/>
      <c r="GL965" s="2198"/>
      <c r="GM965" s="2198"/>
      <c r="GN965" s="2198"/>
      <c r="GO965" s="2198"/>
      <c r="GP965" s="2198"/>
      <c r="GQ965" s="2198"/>
      <c r="GR965" s="2198"/>
      <c r="GS965" s="2198"/>
      <c r="GT965" s="2198"/>
      <c r="GU965" s="2198"/>
      <c r="GV965" s="2198"/>
      <c r="GW965" s="2198"/>
      <c r="GX965" s="2198"/>
      <c r="GY965" s="2198"/>
      <c r="GZ965" s="2198"/>
      <c r="HA965" s="2198"/>
      <c r="HB965" s="2198"/>
      <c r="HC965" s="2198"/>
      <c r="HD965" s="2198"/>
      <c r="HE965" s="2198"/>
      <c r="HF965" s="2198"/>
      <c r="HG965" s="2198"/>
      <c r="HH965" s="2198"/>
      <c r="HI965" s="2198"/>
      <c r="HJ965" s="2198"/>
      <c r="HK965" s="2198"/>
      <c r="HL965" s="2198"/>
      <c r="HM965" s="2198"/>
      <c r="HN965" s="2198"/>
      <c r="HO965" s="2198"/>
      <c r="HP965" s="2198"/>
      <c r="HQ965" s="2198"/>
      <c r="HR965" s="2198"/>
      <c r="HS965" s="2198"/>
      <c r="HT965" s="2198"/>
      <c r="HU965" s="2198"/>
      <c r="HV965" s="2198"/>
      <c r="HW965" s="2198"/>
      <c r="HX965" s="2198"/>
      <c r="HY965" s="2198"/>
      <c r="HZ965" s="2198"/>
      <c r="IA965" s="2198"/>
      <c r="IB965" s="2198"/>
      <c r="IC965" s="2198"/>
      <c r="ID965" s="2198"/>
      <c r="IE965" s="2198"/>
      <c r="IF965" s="2198"/>
      <c r="IG965" s="2198"/>
      <c r="IH965" s="2198"/>
      <c r="II965" s="2198"/>
      <c r="IJ965" s="2198"/>
      <c r="IK965" s="2198"/>
      <c r="IL965" s="2198"/>
      <c r="IM965" s="2198"/>
      <c r="IN965" s="2198"/>
      <c r="IO965" s="2198"/>
      <c r="IP965" s="2198"/>
      <c r="IQ965" s="2198"/>
      <c r="IR965" s="2198"/>
      <c r="IS965" s="2198"/>
      <c r="IT965" s="2198"/>
      <c r="IU965" s="2198"/>
      <c r="IV965" s="2198"/>
      <c r="IW965" s="2198"/>
      <c r="IX965" s="2198"/>
      <c r="IY965" s="2198"/>
      <c r="JC965" s="2198"/>
      <c r="JD965" s="2198"/>
      <c r="JE965" s="2198"/>
      <c r="JF965" s="2198"/>
      <c r="JG965" s="2198"/>
      <c r="JH965" s="2198"/>
      <c r="JI965" s="2198"/>
      <c r="JJ965" s="2198"/>
      <c r="JK965" s="2198"/>
      <c r="JL965" s="2198"/>
      <c r="JM965" s="2198"/>
      <c r="JN965" s="2198"/>
      <c r="JO965" s="2198"/>
      <c r="JP965" s="2198"/>
      <c r="JQ965" s="2198"/>
      <c r="JR965" s="2198"/>
      <c r="JS965" s="2198"/>
      <c r="JT965" s="2198"/>
      <c r="JU965" s="2198"/>
      <c r="JV965" s="2198"/>
      <c r="JW965" s="2198"/>
      <c r="JX965" s="2198"/>
      <c r="JY965" s="2198"/>
      <c r="JZ965" s="2198"/>
      <c r="KA965" s="2198"/>
      <c r="KB965" s="2198"/>
      <c r="KC965" s="2198"/>
      <c r="KD965" s="2198"/>
      <c r="KE965" s="2198"/>
      <c r="KF965" s="2198"/>
      <c r="KG965" s="2198"/>
      <c r="KH965" s="2198"/>
      <c r="KI965" s="2198"/>
      <c r="KJ965" s="2198"/>
      <c r="KK965" s="2198"/>
      <c r="KL965" s="2198"/>
      <c r="KM965" s="2198"/>
      <c r="KN965" s="2198"/>
      <c r="KO965" s="2198"/>
      <c r="KP965" s="2198"/>
      <c r="KQ965" s="2198"/>
      <c r="KR965" s="2198"/>
      <c r="KS965" s="2198"/>
      <c r="KT965" s="2198"/>
      <c r="KU965" s="2198"/>
      <c r="KV965" s="2198"/>
      <c r="KW965" s="2198"/>
      <c r="KX965" s="2198"/>
      <c r="KY965" s="2198"/>
      <c r="KZ965" s="2198"/>
      <c r="LA965" s="2198"/>
      <c r="LB965" s="2198"/>
      <c r="LC965" s="2198"/>
      <c r="LD965" s="2198"/>
      <c r="LE965" s="2198"/>
      <c r="LF965" s="2198"/>
      <c r="LG965" s="2198"/>
      <c r="LH965" s="2198"/>
      <c r="LI965" s="2198"/>
      <c r="LJ965" s="2198"/>
      <c r="LK965" s="2198"/>
      <c r="LL965" s="2198"/>
      <c r="LM965" s="2198"/>
      <c r="LN965" s="2198"/>
      <c r="LO965" s="2198"/>
      <c r="LP965" s="2198"/>
      <c r="LQ965" s="2198"/>
      <c r="LR965" s="2198"/>
      <c r="LS965" s="2198"/>
      <c r="LT965" s="2198"/>
      <c r="LU965" s="2198"/>
      <c r="LV965" s="2198"/>
      <c r="LW965" s="2198"/>
      <c r="LX965" s="2198"/>
      <c r="LY965" s="2198"/>
      <c r="LZ965" s="2198"/>
      <c r="MA965" s="2198"/>
      <c r="MB965" s="2198"/>
      <c r="MC965" s="2198"/>
      <c r="MD965" s="2198"/>
      <c r="ME965" s="2198"/>
      <c r="MF965" s="2198"/>
      <c r="MG965" s="2198"/>
      <c r="MH965" s="2198"/>
      <c r="MI965" s="2198"/>
      <c r="MJ965" s="2198"/>
      <c r="MK965" s="2198"/>
      <c r="ML965" s="2198"/>
      <c r="MM965" s="2198"/>
      <c r="MN965" s="2198"/>
      <c r="MO965" s="2198"/>
      <c r="MP965" s="2198"/>
      <c r="MQ965" s="2198"/>
      <c r="MR965" s="2198"/>
      <c r="MS965" s="2198"/>
      <c r="MT965" s="2198"/>
      <c r="MU965" s="2198"/>
      <c r="MV965" s="2198"/>
      <c r="MW965" s="2198"/>
      <c r="MX965" s="2198"/>
      <c r="MY965" s="2198"/>
      <c r="MZ965" s="2198"/>
      <c r="NA965" s="2198"/>
      <c r="NB965" s="2198"/>
      <c r="NC965" s="2198"/>
      <c r="ND965" s="2198"/>
      <c r="NE965" s="2198"/>
      <c r="NF965" s="2198"/>
      <c r="NG965" s="2198"/>
      <c r="NH965" s="2198"/>
      <c r="NI965" s="2198"/>
      <c r="NJ965" s="2198"/>
      <c r="NK965" s="2198"/>
      <c r="NL965" s="2198"/>
      <c r="NM965" s="2198"/>
      <c r="NN965" s="2198"/>
      <c r="NO965" s="2198"/>
      <c r="NP965" s="2198"/>
      <c r="NQ965" s="2198"/>
      <c r="NR965" s="2198"/>
      <c r="NS965" s="2198"/>
      <c r="NT965" s="2198"/>
      <c r="NU965" s="2198"/>
      <c r="NV965" s="2198"/>
      <c r="NW965" s="2198"/>
      <c r="NX965" s="2198"/>
      <c r="NY965" s="2198"/>
      <c r="NZ965" s="2198"/>
      <c r="OA965" s="2198"/>
      <c r="OB965" s="2198"/>
      <c r="OC965" s="2198"/>
      <c r="OD965" s="2198"/>
      <c r="OE965" s="2198"/>
      <c r="OF965" s="2198"/>
      <c r="OG965" s="2198"/>
      <c r="OH965" s="2198"/>
      <c r="OI965" s="2198"/>
      <c r="OJ965" s="2198"/>
      <c r="OK965" s="2198"/>
      <c r="OL965" s="2198"/>
      <c r="OM965" s="2198"/>
      <c r="ON965" s="2198"/>
      <c r="OO965" s="2198"/>
      <c r="OP965" s="2198"/>
      <c r="OQ965" s="2198"/>
      <c r="OR965" s="2198"/>
      <c r="OS965" s="2198"/>
      <c r="OT965" s="2198"/>
      <c r="OU965" s="2198"/>
      <c r="OV965" s="2198"/>
      <c r="OW965" s="2198"/>
      <c r="OX965" s="2198"/>
      <c r="OY965" s="2198"/>
      <c r="OZ965" s="2198"/>
      <c r="PA965" s="2198"/>
      <c r="PB965" s="2198"/>
      <c r="PC965" s="2198"/>
      <c r="PD965" s="2198"/>
      <c r="PE965" s="2198"/>
      <c r="PF965" s="2198"/>
      <c r="PG965" s="2198"/>
      <c r="PH965" s="2198"/>
      <c r="PI965" s="2198"/>
      <c r="PJ965" s="2198"/>
      <c r="PK965" s="2198"/>
      <c r="PL965" s="2198"/>
      <c r="PM965" s="2198"/>
      <c r="PN965" s="2198"/>
      <c r="PO965" s="2198"/>
      <c r="PP965" s="2198"/>
      <c r="PQ965" s="2198"/>
      <c r="PR965" s="2198"/>
      <c r="PS965" s="2198"/>
      <c r="PT965" s="2198"/>
      <c r="PU965" s="2198"/>
      <c r="PV965" s="2198"/>
      <c r="PW965" s="2198"/>
      <c r="PX965" s="2198"/>
      <c r="PY965" s="2198"/>
      <c r="PZ965" s="2198"/>
      <c r="QA965" s="2198"/>
      <c r="QB965" s="2198"/>
      <c r="QC965" s="2198"/>
      <c r="QD965" s="2198"/>
      <c r="QE965" s="2198"/>
      <c r="QF965" s="2198"/>
      <c r="QG965" s="2198"/>
      <c r="QH965" s="2198"/>
      <c r="QI965" s="2198"/>
      <c r="QJ965" s="2198"/>
      <c r="QK965" s="2198"/>
      <c r="QL965" s="2198"/>
      <c r="QM965" s="2198"/>
      <c r="QN965" s="2198"/>
      <c r="QO965" s="2198"/>
      <c r="QP965" s="2198"/>
      <c r="QQ965" s="2198"/>
      <c r="QR965" s="2198"/>
      <c r="QS965" s="2198"/>
      <c r="QT965" s="2198"/>
      <c r="QU965" s="2198"/>
      <c r="QV965" s="2198"/>
      <c r="QW965" s="2198"/>
      <c r="QX965" s="2198"/>
      <c r="QY965" s="2198"/>
      <c r="QZ965" s="2198"/>
      <c r="RA965" s="2198"/>
      <c r="RB965" s="2198"/>
      <c r="RC965" s="2198"/>
      <c r="RD965" s="2198"/>
      <c r="RE965" s="2198"/>
      <c r="RF965" s="2198"/>
      <c r="RG965" s="2198"/>
      <c r="RH965" s="2198"/>
      <c r="RI965" s="2198"/>
      <c r="RJ965" s="2198"/>
      <c r="RK965" s="2198"/>
      <c r="RL965" s="2198"/>
      <c r="RM965" s="2198"/>
      <c r="RN965" s="2198"/>
      <c r="RO965" s="2198"/>
      <c r="RP965" s="2198"/>
      <c r="RQ965" s="2198"/>
      <c r="RR965" s="2198"/>
      <c r="RS965" s="2198"/>
      <c r="RT965" s="2198"/>
      <c r="RU965" s="2198"/>
      <c r="RV965" s="2198"/>
      <c r="RW965" s="2198"/>
      <c r="RX965" s="2198"/>
      <c r="RY965" s="2198"/>
      <c r="RZ965" s="2198"/>
      <c r="SA965" s="2198"/>
      <c r="SB965" s="2198"/>
      <c r="SC965" s="2198"/>
      <c r="SD965" s="2198"/>
      <c r="SE965" s="2198"/>
      <c r="SF965" s="2198"/>
      <c r="SG965" s="2198"/>
      <c r="SH965" s="2198"/>
      <c r="SI965" s="2198"/>
      <c r="SJ965" s="2198"/>
      <c r="SK965" s="2198"/>
      <c r="SL965" s="2198"/>
      <c r="SM965" s="2198"/>
      <c r="SN965" s="2198"/>
      <c r="SO965" s="2198"/>
      <c r="SP965" s="2198"/>
      <c r="SQ965" s="2198"/>
      <c r="SR965" s="2198"/>
      <c r="SS965" s="2198"/>
      <c r="ST965" s="2198"/>
      <c r="SU965" s="2198"/>
      <c r="SY965" s="2198"/>
      <c r="SZ965" s="2198"/>
      <c r="TA965" s="2198"/>
      <c r="TB965" s="2198"/>
      <c r="TC965" s="2198"/>
      <c r="TD965" s="2198"/>
      <c r="TE965" s="2198"/>
      <c r="TF965" s="2198"/>
      <c r="TG965" s="2198"/>
      <c r="TH965" s="2198"/>
      <c r="TI965" s="2198"/>
      <c r="TJ965" s="2198"/>
      <c r="TK965" s="2198"/>
      <c r="TL965" s="2198"/>
      <c r="TM965" s="2198"/>
      <c r="TN965" s="2198"/>
      <c r="TO965" s="2198"/>
      <c r="TP965" s="2198"/>
      <c r="TQ965" s="2198"/>
      <c r="TR965" s="2198"/>
      <c r="TS965" s="2198"/>
      <c r="TT965" s="2198"/>
      <c r="TU965" s="2198"/>
      <c r="TV965" s="2198"/>
      <c r="TW965" s="2198"/>
      <c r="TX965" s="2198"/>
      <c r="TY965" s="2198"/>
      <c r="TZ965" s="2198"/>
      <c r="UA965" s="2198"/>
      <c r="UB965" s="2198"/>
      <c r="UC965" s="2198"/>
      <c r="UD965" s="2198"/>
      <c r="UE965" s="2198"/>
      <c r="UF965" s="2198"/>
      <c r="UG965" s="2198"/>
      <c r="UH965" s="2198"/>
      <c r="UI965" s="2198"/>
      <c r="UJ965" s="2198"/>
      <c r="UK965" s="2198"/>
      <c r="UL965" s="2198"/>
      <c r="UM965" s="2198"/>
      <c r="UN965" s="2198"/>
      <c r="UO965" s="2198"/>
      <c r="UP965" s="2198"/>
      <c r="UQ965" s="2198"/>
      <c r="UR965" s="2198"/>
      <c r="US965" s="2198"/>
      <c r="UT965" s="2198"/>
      <c r="UU965" s="2198"/>
      <c r="UV965" s="2198"/>
      <c r="UW965" s="2198"/>
      <c r="UX965" s="2198"/>
      <c r="UY965" s="2198"/>
      <c r="UZ965" s="2198"/>
      <c r="VA965" s="2198"/>
      <c r="VB965" s="2198"/>
      <c r="VC965" s="2198"/>
      <c r="VD965" s="2198"/>
      <c r="VE965" s="2198"/>
      <c r="VF965" s="2198"/>
      <c r="VG965" s="2198"/>
      <c r="VH965" s="2198"/>
      <c r="VI965" s="2198"/>
      <c r="VJ965" s="2198"/>
      <c r="VK965" s="2198"/>
      <c r="VL965" s="2198"/>
      <c r="VM965" s="2198"/>
      <c r="VN965" s="2198"/>
      <c r="VO965" s="2198"/>
      <c r="VP965" s="2198"/>
      <c r="VQ965" s="2198"/>
      <c r="VR965" s="2198"/>
      <c r="VS965" s="2198"/>
      <c r="VT965" s="2198"/>
      <c r="VU965" s="2198"/>
      <c r="VV965" s="2198"/>
      <c r="VW965" s="2198"/>
      <c r="VX965" s="2198"/>
      <c r="VY965" s="2198"/>
      <c r="VZ965" s="2198"/>
      <c r="WA965" s="2198"/>
      <c r="WB965" s="2198"/>
      <c r="WC965" s="2198"/>
      <c r="WD965" s="2198"/>
      <c r="WE965" s="2198"/>
      <c r="WF965" s="2198"/>
      <c r="WG965" s="2198"/>
      <c r="WH965" s="2198"/>
      <c r="WI965" s="2198"/>
      <c r="WJ965" s="2198"/>
      <c r="WK965" s="2198"/>
      <c r="WL965" s="2198"/>
      <c r="WM965" s="2198"/>
      <c r="WN965" s="2198"/>
      <c r="WO965" s="2198"/>
      <c r="WP965" s="2198"/>
      <c r="WQ965" s="2198"/>
      <c r="WR965" s="2198"/>
      <c r="WS965" s="2198"/>
      <c r="WT965" s="2198"/>
      <c r="WU965" s="2198"/>
      <c r="WV965" s="2198"/>
      <c r="WW965" s="2198"/>
      <c r="WX965" s="2198"/>
      <c r="WY965" s="2198"/>
      <c r="WZ965" s="2198"/>
      <c r="XA965" s="2198"/>
      <c r="XB965" s="2198"/>
      <c r="XC965" s="2198"/>
      <c r="XD965" s="2198"/>
      <c r="XE965" s="2198"/>
      <c r="XF965" s="2198"/>
      <c r="XG965" s="2198"/>
      <c r="XH965" s="2198"/>
      <c r="XI965" s="2198"/>
      <c r="XJ965" s="2198"/>
      <c r="XK965" s="2198"/>
      <c r="XL965" s="2198"/>
      <c r="XM965" s="2198"/>
      <c r="XN965" s="2198"/>
      <c r="XO965" s="2198"/>
      <c r="XP965" s="2198"/>
      <c r="XQ965" s="2198"/>
      <c r="XR965" s="2198"/>
      <c r="XS965" s="2198"/>
      <c r="XT965" s="2198"/>
      <c r="XU965" s="2198"/>
      <c r="XV965" s="2198"/>
      <c r="XW965" s="2198"/>
      <c r="XX965" s="2198"/>
      <c r="XY965" s="2198"/>
      <c r="XZ965" s="2198"/>
      <c r="YA965" s="2198"/>
      <c r="YB965" s="2198"/>
      <c r="YC965" s="2198"/>
      <c r="YD965" s="2198"/>
      <c r="YE965" s="2198"/>
      <c r="YF965" s="2198"/>
      <c r="YG965" s="2198"/>
      <c r="YH965" s="2198"/>
      <c r="YI965" s="2198"/>
      <c r="YJ965" s="2198"/>
      <c r="YK965" s="2198"/>
      <c r="YL965" s="2198"/>
      <c r="YM965" s="2198"/>
      <c r="YN965" s="2198"/>
      <c r="YO965" s="2198"/>
      <c r="YP965" s="2198"/>
      <c r="YQ965" s="2198"/>
      <c r="YR965" s="2198"/>
      <c r="YS965" s="2198"/>
      <c r="YT965" s="2198"/>
      <c r="YU965" s="2198"/>
      <c r="YV965" s="2198"/>
      <c r="YW965" s="2198"/>
      <c r="YX965" s="2198"/>
      <c r="YY965" s="2198"/>
      <c r="YZ965" s="2198"/>
      <c r="ZA965" s="2198"/>
      <c r="ZB965" s="2198"/>
      <c r="ZC965" s="2198"/>
      <c r="ZD965" s="2198"/>
      <c r="ZE965" s="2198"/>
      <c r="ZF965" s="2198"/>
      <c r="ZG965" s="2198"/>
      <c r="ZH965" s="2198"/>
      <c r="ZI965" s="2198"/>
      <c r="ZJ965" s="2198"/>
      <c r="ZK965" s="2198"/>
      <c r="ZL965" s="2198"/>
      <c r="ZM965" s="2198"/>
      <c r="ZN965" s="2198"/>
      <c r="ZO965" s="2198"/>
      <c r="ZP965" s="2198"/>
      <c r="ZQ965" s="2198"/>
      <c r="ZR965" s="2198"/>
      <c r="ZS965" s="2198"/>
      <c r="ZT965" s="2198"/>
      <c r="ZU965" s="2198"/>
      <c r="ZV965" s="2198"/>
      <c r="ZW965" s="2198"/>
      <c r="ZX965" s="2198"/>
      <c r="ZY965" s="2198"/>
      <c r="ZZ965" s="2198"/>
      <c r="AAA965" s="2198"/>
      <c r="AAB965" s="2198"/>
      <c r="AAC965" s="2198"/>
      <c r="AAD965" s="2198"/>
      <c r="AAE965" s="2198"/>
      <c r="AAF965" s="2198"/>
      <c r="AAG965" s="2198"/>
      <c r="AAH965" s="2198"/>
      <c r="AAI965" s="2198"/>
      <c r="AAJ965" s="2198"/>
      <c r="AAK965" s="2198"/>
      <c r="AAL965" s="2198"/>
      <c r="AAM965" s="2198"/>
      <c r="AAN965" s="2198"/>
      <c r="AAO965" s="2198"/>
      <c r="AAP965" s="2198"/>
      <c r="AAQ965" s="2198"/>
      <c r="AAR965" s="2198"/>
      <c r="AAS965" s="2198"/>
      <c r="AAT965" s="2198"/>
      <c r="AAU965" s="2198"/>
      <c r="AAV965" s="2198"/>
      <c r="AAW965" s="2198"/>
      <c r="AAX965" s="2198"/>
      <c r="AAY965" s="2198"/>
      <c r="AAZ965" s="2198"/>
      <c r="ABA965" s="2198"/>
      <c r="ABB965" s="2198"/>
      <c r="ABC965" s="2198"/>
      <c r="ABD965" s="2198"/>
      <c r="ABE965" s="2198"/>
      <c r="ABF965" s="2198"/>
      <c r="ABG965" s="2198"/>
      <c r="ABH965" s="2198"/>
      <c r="ABI965" s="2198"/>
      <c r="ABJ965" s="2198"/>
      <c r="ABK965" s="2198"/>
      <c r="ABL965" s="2198"/>
      <c r="ABM965" s="2198"/>
      <c r="ABN965" s="2198"/>
      <c r="ABO965" s="2198"/>
      <c r="ABP965" s="2198"/>
      <c r="ABQ965" s="2198"/>
      <c r="ABR965" s="2198"/>
      <c r="ABS965" s="2198"/>
      <c r="ABT965" s="2198"/>
      <c r="ABU965" s="2198"/>
      <c r="ABV965" s="2198"/>
      <c r="ABW965" s="2198"/>
      <c r="ABX965" s="2198"/>
      <c r="ABY965" s="2198"/>
      <c r="ABZ965" s="2198"/>
      <c r="ACA965" s="2198"/>
      <c r="ACB965" s="2198"/>
      <c r="ACC965" s="2198"/>
      <c r="ACD965" s="2198"/>
      <c r="ACE965" s="2198"/>
      <c r="ACF965" s="2198"/>
      <c r="ACG965" s="2198"/>
      <c r="ACH965" s="2198"/>
      <c r="ACI965" s="2198"/>
      <c r="ACJ965" s="2198"/>
      <c r="ACK965" s="2198"/>
      <c r="ACL965" s="2198"/>
      <c r="ACM965" s="2198"/>
      <c r="ACN965" s="2198"/>
      <c r="ACO965" s="2198"/>
      <c r="ACP965" s="2198"/>
      <c r="ACQ965" s="2198"/>
      <c r="ACU965" s="2198"/>
      <c r="ACV965" s="2198"/>
      <c r="ACW965" s="2198"/>
      <c r="ACX965" s="2198"/>
      <c r="ACY965" s="2198"/>
      <c r="ACZ965" s="2198"/>
      <c r="ADA965" s="2198"/>
      <c r="ADB965" s="2198"/>
      <c r="ADC965" s="2198"/>
      <c r="ADD965" s="2198"/>
      <c r="ADE965" s="2198"/>
      <c r="ADF965" s="2198"/>
      <c r="ADG965" s="2198"/>
      <c r="ADH965" s="2198"/>
      <c r="ADI965" s="2198"/>
      <c r="ADJ965" s="2198"/>
      <c r="ADK965" s="2198"/>
      <c r="ADL965" s="2198"/>
      <c r="ADM965" s="2198"/>
      <c r="ADN965" s="2198"/>
      <c r="ADO965" s="2198"/>
      <c r="ADP965" s="2198"/>
      <c r="ADQ965" s="2198"/>
      <c r="ADR965" s="2198"/>
      <c r="ADS965" s="2198"/>
      <c r="ADT965" s="2198"/>
      <c r="ADU965" s="2198"/>
      <c r="ADV965" s="2198"/>
      <c r="ADW965" s="2198"/>
      <c r="ADX965" s="2198"/>
      <c r="ADY965" s="2198"/>
      <c r="ADZ965" s="2198"/>
      <c r="AEA965" s="2198"/>
      <c r="AEB965" s="2198"/>
      <c r="AEC965" s="2198"/>
      <c r="AED965" s="2198"/>
      <c r="AEE965" s="2198"/>
      <c r="AEF965" s="2198"/>
      <c r="AEG965" s="2198"/>
      <c r="AEH965" s="2198"/>
      <c r="AEI965" s="2198"/>
      <c r="AEJ965" s="2198"/>
      <c r="AEK965" s="2198"/>
      <c r="AEL965" s="2198"/>
      <c r="AEM965" s="2198"/>
      <c r="AEN965" s="2198"/>
      <c r="AEO965" s="2198"/>
      <c r="AEP965" s="2198"/>
      <c r="AEQ965" s="2198"/>
      <c r="AER965" s="2198"/>
      <c r="AES965" s="2198"/>
      <c r="AET965" s="2198"/>
      <c r="AEU965" s="2198"/>
      <c r="AEV965" s="2198"/>
      <c r="AEW965" s="2198"/>
      <c r="AEX965" s="2198"/>
      <c r="AEY965" s="2198"/>
      <c r="AEZ965" s="2198"/>
      <c r="AFA965" s="2198"/>
      <c r="AFB965" s="2198"/>
      <c r="AFC965" s="2198"/>
      <c r="AFD965" s="2198"/>
      <c r="AFE965" s="2198"/>
      <c r="AFF965" s="2198"/>
      <c r="AFG965" s="2198"/>
      <c r="AFH965" s="2198"/>
      <c r="AFI965" s="2198"/>
      <c r="AFJ965" s="2198"/>
      <c r="AFK965" s="2198"/>
      <c r="AFL965" s="2198"/>
      <c r="AFM965" s="2198"/>
      <c r="AFN965" s="2198"/>
      <c r="AFO965" s="2198"/>
      <c r="AFP965" s="2198"/>
      <c r="AFQ965" s="2198"/>
      <c r="AFR965" s="2198"/>
      <c r="AFS965" s="2198"/>
      <c r="AFT965" s="2198"/>
      <c r="AFU965" s="2198"/>
      <c r="AFV965" s="2198"/>
      <c r="AFW965" s="2198"/>
      <c r="AFX965" s="2198"/>
      <c r="AFY965" s="2198"/>
      <c r="AFZ965" s="2198"/>
      <c r="AGA965" s="2198"/>
      <c r="AGB965" s="2198"/>
      <c r="AGC965" s="2198"/>
      <c r="AGD965" s="2198"/>
      <c r="AGE965" s="2198"/>
      <c r="AGF965" s="2198"/>
      <c r="AGG965" s="2198"/>
      <c r="AGH965" s="2198"/>
      <c r="AGI965" s="2198"/>
      <c r="AGJ965" s="2198"/>
      <c r="AGK965" s="2198"/>
      <c r="AGL965" s="2198"/>
      <c r="AGM965" s="2198"/>
      <c r="AGN965" s="2198"/>
      <c r="AGO965" s="2198"/>
      <c r="AGP965" s="2198"/>
      <c r="AGQ965" s="2198"/>
      <c r="AGR965" s="2198"/>
      <c r="AGS965" s="2198"/>
      <c r="AGT965" s="2198"/>
      <c r="AGU965" s="2198"/>
      <c r="AGV965" s="2198"/>
      <c r="AGW965" s="2198"/>
      <c r="AGX965" s="2198"/>
      <c r="AGY965" s="2198"/>
      <c r="AGZ965" s="2198"/>
      <c r="AHA965" s="2198"/>
      <c r="AHB965" s="2198"/>
      <c r="AHC965" s="2198"/>
      <c r="AHD965" s="2198"/>
      <c r="AHE965" s="2198"/>
      <c r="AHF965" s="2198"/>
      <c r="AHG965" s="2198"/>
      <c r="AHH965" s="2198"/>
      <c r="AHI965" s="2198"/>
      <c r="AHJ965" s="2198"/>
      <c r="AHK965" s="2198"/>
      <c r="AHL965" s="2198"/>
      <c r="AHM965" s="2198"/>
      <c r="AHN965" s="2198"/>
      <c r="AHO965" s="2198"/>
      <c r="AHP965" s="2198"/>
      <c r="AHQ965" s="2198"/>
      <c r="AHR965" s="2198"/>
      <c r="AHS965" s="2198"/>
      <c r="AHT965" s="2198"/>
      <c r="AHU965" s="2198"/>
      <c r="AHV965" s="2198"/>
      <c r="AHW965" s="2198"/>
      <c r="AHX965" s="2198"/>
      <c r="AHY965" s="2198"/>
      <c r="AHZ965" s="2198"/>
      <c r="AIA965" s="2198"/>
      <c r="AIB965" s="2198"/>
      <c r="AIC965" s="2198"/>
      <c r="AID965" s="2198"/>
      <c r="AIE965" s="2198"/>
      <c r="AIF965" s="2198"/>
      <c r="AIG965" s="2198"/>
      <c r="AIH965" s="2198"/>
      <c r="AII965" s="2198"/>
      <c r="AIJ965" s="2198"/>
      <c r="AIK965" s="2198"/>
      <c r="AIL965" s="2198"/>
      <c r="AIM965" s="2198"/>
      <c r="AIN965" s="2198"/>
      <c r="AIO965" s="2198"/>
      <c r="AIP965" s="2198"/>
      <c r="AIQ965" s="2198"/>
      <c r="AIR965" s="2198"/>
      <c r="AIS965" s="2198"/>
      <c r="AIT965" s="2198"/>
      <c r="AIU965" s="2198"/>
      <c r="AIV965" s="2198"/>
      <c r="AIW965" s="2198"/>
      <c r="AIX965" s="2198"/>
      <c r="AIY965" s="2198"/>
      <c r="AIZ965" s="2198"/>
      <c r="AJA965" s="2198"/>
      <c r="AJB965" s="2198"/>
      <c r="AJC965" s="2198"/>
      <c r="AJD965" s="2198"/>
      <c r="AJE965" s="2198"/>
      <c r="AJF965" s="2198"/>
      <c r="AJG965" s="2198"/>
      <c r="AJH965" s="2198"/>
      <c r="AJI965" s="2198"/>
      <c r="AJJ965" s="2198"/>
      <c r="AJK965" s="2198"/>
      <c r="AJL965" s="2198"/>
      <c r="AJM965" s="2198"/>
      <c r="AJN965" s="2198"/>
      <c r="AJO965" s="2198"/>
      <c r="AJP965" s="2198"/>
      <c r="AJQ965" s="2198"/>
      <c r="AJR965" s="2198"/>
      <c r="AJS965" s="2198"/>
      <c r="AJT965" s="2198"/>
      <c r="AJU965" s="2198"/>
      <c r="AJV965" s="2198"/>
      <c r="AJW965" s="2198"/>
      <c r="AJX965" s="2198"/>
      <c r="AJY965" s="2198"/>
      <c r="AJZ965" s="2198"/>
      <c r="AKA965" s="2198"/>
      <c r="AKB965" s="2198"/>
      <c r="AKC965" s="2198"/>
      <c r="AKD965" s="2198"/>
      <c r="AKE965" s="2198"/>
      <c r="AKF965" s="2198"/>
      <c r="AKG965" s="2198"/>
      <c r="AKH965" s="2198"/>
      <c r="AKI965" s="2198"/>
      <c r="AKJ965" s="2198"/>
      <c r="AKK965" s="2198"/>
      <c r="AKL965" s="2198"/>
      <c r="AKM965" s="2198"/>
      <c r="AKN965" s="2198"/>
      <c r="AKO965" s="2198"/>
      <c r="AKP965" s="2198"/>
      <c r="AKQ965" s="2198"/>
      <c r="AKR965" s="2198"/>
      <c r="AKS965" s="2198"/>
      <c r="AKT965" s="2198"/>
      <c r="AKU965" s="2198"/>
      <c r="AKV965" s="2198"/>
      <c r="AKW965" s="2198"/>
      <c r="AKX965" s="2198"/>
      <c r="AKY965" s="2198"/>
      <c r="AKZ965" s="2198"/>
      <c r="ALA965" s="2198"/>
      <c r="ALB965" s="2198"/>
      <c r="ALC965" s="2198"/>
      <c r="ALD965" s="2198"/>
      <c r="ALE965" s="2198"/>
      <c r="ALF965" s="2198"/>
      <c r="ALG965" s="2198"/>
      <c r="ALH965" s="2198"/>
      <c r="ALI965" s="2198"/>
      <c r="ALJ965" s="2198"/>
      <c r="ALK965" s="2198"/>
      <c r="ALL965" s="2198"/>
      <c r="ALM965" s="2198"/>
      <c r="ALN965" s="2198"/>
      <c r="ALO965" s="2198"/>
      <c r="ALP965" s="2198"/>
      <c r="ALQ965" s="2198"/>
      <c r="ALR965" s="2198"/>
      <c r="ALS965" s="2198"/>
      <c r="ALT965" s="2198"/>
      <c r="ALU965" s="2198"/>
      <c r="ALV965" s="2198"/>
      <c r="ALW965" s="2198"/>
      <c r="ALX965" s="2198"/>
      <c r="ALY965" s="2198"/>
      <c r="ALZ965" s="2198"/>
      <c r="AMA965" s="2198"/>
      <c r="AMB965" s="2198"/>
      <c r="AMC965" s="2198"/>
      <c r="AMD965" s="2198"/>
      <c r="AME965" s="2198"/>
      <c r="AMF965" s="2198"/>
      <c r="AMG965" s="2198"/>
      <c r="AMH965" s="2198"/>
      <c r="AMI965" s="2198"/>
      <c r="AMJ965" s="2198"/>
      <c r="AMK965" s="2198"/>
      <c r="AML965" s="2198"/>
      <c r="AMM965" s="2198"/>
      <c r="AMQ965" s="2198"/>
      <c r="AMR965" s="2198"/>
      <c r="AMS965" s="2198"/>
      <c r="AMT965" s="2198"/>
      <c r="AMU965" s="2198"/>
      <c r="AMV965" s="2198"/>
      <c r="AMW965" s="2198"/>
      <c r="AMX965" s="2198"/>
      <c r="AMY965" s="2198"/>
      <c r="AMZ965" s="2198"/>
      <c r="ANA965" s="2198"/>
      <c r="ANB965" s="2198"/>
      <c r="ANC965" s="2198"/>
      <c r="AND965" s="2198"/>
      <c r="ANE965" s="2198"/>
      <c r="ANF965" s="2198"/>
      <c r="ANG965" s="2198"/>
      <c r="ANH965" s="2198"/>
      <c r="ANI965" s="2198"/>
      <c r="ANJ965" s="2198"/>
      <c r="ANK965" s="2198"/>
      <c r="ANL965" s="2198"/>
      <c r="ANM965" s="2198"/>
      <c r="ANN965" s="2198"/>
      <c r="ANO965" s="2198"/>
      <c r="ANP965" s="2198"/>
      <c r="ANQ965" s="2198"/>
      <c r="ANR965" s="2198"/>
      <c r="ANS965" s="2198"/>
      <c r="ANT965" s="2198"/>
      <c r="ANU965" s="2198"/>
      <c r="ANV965" s="2198"/>
      <c r="ANW965" s="2198"/>
      <c r="ANX965" s="2198"/>
      <c r="ANY965" s="2198"/>
      <c r="ANZ965" s="2198"/>
      <c r="AOA965" s="2198"/>
      <c r="AOB965" s="2198"/>
      <c r="AOC965" s="2198"/>
      <c r="AOD965" s="2198"/>
      <c r="AOE965" s="2198"/>
      <c r="AOF965" s="2198"/>
      <c r="AOG965" s="2198"/>
      <c r="AOH965" s="2198"/>
      <c r="AOI965" s="2198"/>
      <c r="AOJ965" s="2198"/>
      <c r="AOK965" s="2198"/>
      <c r="AOL965" s="2198"/>
      <c r="AOM965" s="2198"/>
      <c r="AON965" s="2198"/>
      <c r="AOO965" s="2198"/>
      <c r="AOP965" s="2198"/>
      <c r="AOQ965" s="2198"/>
      <c r="AOR965" s="2198"/>
      <c r="AOS965" s="2198"/>
      <c r="AOT965" s="2198"/>
      <c r="AOU965" s="2198"/>
      <c r="AOV965" s="2198"/>
      <c r="AOW965" s="2198"/>
      <c r="AOX965" s="2198"/>
      <c r="AOY965" s="2198"/>
      <c r="AOZ965" s="2198"/>
      <c r="APA965" s="2198"/>
      <c r="APB965" s="2198"/>
      <c r="APC965" s="2198"/>
      <c r="APD965" s="2198"/>
      <c r="APE965" s="2198"/>
      <c r="APF965" s="2198"/>
      <c r="APG965" s="2198"/>
      <c r="APH965" s="2198"/>
      <c r="API965" s="2198"/>
      <c r="APJ965" s="2198"/>
      <c r="APK965" s="2198"/>
      <c r="APL965" s="2198"/>
      <c r="APM965" s="2198"/>
      <c r="APN965" s="2198"/>
      <c r="APO965" s="2198"/>
      <c r="APP965" s="2198"/>
      <c r="APQ965" s="2198"/>
      <c r="APR965" s="2198"/>
      <c r="APS965" s="2198"/>
      <c r="APT965" s="2198"/>
      <c r="APU965" s="2198"/>
      <c r="APV965" s="2198"/>
      <c r="APW965" s="2198"/>
      <c r="APX965" s="2198"/>
      <c r="APY965" s="2198"/>
      <c r="APZ965" s="2198"/>
      <c r="AQA965" s="2198"/>
      <c r="AQB965" s="2198"/>
      <c r="AQC965" s="2198"/>
      <c r="AQD965" s="2198"/>
      <c r="AQE965" s="2198"/>
      <c r="AQF965" s="2198"/>
      <c r="AQG965" s="2198"/>
      <c r="AQH965" s="2198"/>
      <c r="AQI965" s="2198"/>
      <c r="AQJ965" s="2198"/>
      <c r="AQK965" s="2198"/>
      <c r="AQL965" s="2198"/>
      <c r="AQM965" s="2198"/>
      <c r="AQN965" s="2198"/>
      <c r="AQO965" s="2198"/>
      <c r="AQP965" s="2198"/>
      <c r="AQQ965" s="2198"/>
      <c r="AQR965" s="2198"/>
      <c r="AQS965" s="2198"/>
      <c r="AQT965" s="2198"/>
      <c r="AQU965" s="2198"/>
      <c r="AQV965" s="2198"/>
      <c r="AQW965" s="2198"/>
      <c r="AQX965" s="2198"/>
      <c r="AQY965" s="2198"/>
      <c r="AQZ965" s="2198"/>
      <c r="ARA965" s="2198"/>
      <c r="ARB965" s="2198"/>
      <c r="ARC965" s="2198"/>
      <c r="ARD965" s="2198"/>
      <c r="ARE965" s="2198"/>
      <c r="ARF965" s="2198"/>
      <c r="ARG965" s="2198"/>
      <c r="ARH965" s="2198"/>
      <c r="ARI965" s="2198"/>
      <c r="ARJ965" s="2198"/>
      <c r="ARK965" s="2198"/>
      <c r="ARL965" s="2198"/>
      <c r="ARM965" s="2198"/>
      <c r="ARN965" s="2198"/>
      <c r="ARO965" s="2198"/>
      <c r="ARP965" s="2198"/>
      <c r="ARQ965" s="2198"/>
      <c r="ARR965" s="2198"/>
      <c r="ARS965" s="2198"/>
      <c r="ART965" s="2198"/>
      <c r="ARU965" s="2198"/>
      <c r="ARV965" s="2198"/>
      <c r="ARW965" s="2198"/>
      <c r="ARX965" s="2198"/>
      <c r="ARY965" s="2198"/>
      <c r="ARZ965" s="2198"/>
      <c r="ASA965" s="2198"/>
      <c r="ASB965" s="2198"/>
      <c r="ASC965" s="2198"/>
      <c r="ASD965" s="2198"/>
      <c r="ASE965" s="2198"/>
      <c r="ASF965" s="2198"/>
      <c r="ASG965" s="2198"/>
      <c r="ASH965" s="2198"/>
      <c r="ASI965" s="2198"/>
      <c r="ASJ965" s="2198"/>
      <c r="ASK965" s="2198"/>
      <c r="ASL965" s="2198"/>
      <c r="ASM965" s="2198"/>
      <c r="ASN965" s="2198"/>
      <c r="ASO965" s="2198"/>
      <c r="ASP965" s="2198"/>
      <c r="ASQ965" s="2198"/>
      <c r="ASR965" s="2198"/>
      <c r="ASS965" s="2198"/>
      <c r="AST965" s="2198"/>
      <c r="ASU965" s="2198"/>
      <c r="ASV965" s="2198"/>
      <c r="ASW965" s="2198"/>
      <c r="ASX965" s="2198"/>
      <c r="ASY965" s="2198"/>
      <c r="ASZ965" s="2198"/>
      <c r="ATA965" s="2198"/>
      <c r="ATB965" s="2198"/>
      <c r="ATC965" s="2198"/>
      <c r="ATD965" s="2198"/>
      <c r="ATE965" s="2198"/>
      <c r="ATF965" s="2198"/>
      <c r="ATG965" s="2198"/>
      <c r="ATH965" s="2198"/>
      <c r="ATI965" s="2198"/>
      <c r="ATJ965" s="2198"/>
      <c r="ATK965" s="2198"/>
      <c r="ATL965" s="2198"/>
      <c r="ATM965" s="2198"/>
      <c r="ATN965" s="2198"/>
      <c r="ATO965" s="2198"/>
      <c r="ATP965" s="2198"/>
      <c r="ATQ965" s="2198"/>
      <c r="ATR965" s="2198"/>
      <c r="ATS965" s="2198"/>
      <c r="ATT965" s="2198"/>
      <c r="ATU965" s="2198"/>
      <c r="ATV965" s="2198"/>
      <c r="ATW965" s="2198"/>
      <c r="ATX965" s="2198"/>
      <c r="ATY965" s="2198"/>
      <c r="ATZ965" s="2198"/>
      <c r="AUA965" s="2198"/>
      <c r="AUB965" s="2198"/>
      <c r="AUC965" s="2198"/>
      <c r="AUD965" s="2198"/>
      <c r="AUE965" s="2198"/>
      <c r="AUF965" s="2198"/>
      <c r="AUG965" s="2198"/>
      <c r="AUH965" s="2198"/>
      <c r="AUI965" s="2198"/>
      <c r="AUJ965" s="2198"/>
      <c r="AUK965" s="2198"/>
      <c r="AUL965" s="2198"/>
      <c r="AUM965" s="2198"/>
      <c r="AUN965" s="2198"/>
      <c r="AUO965" s="2198"/>
      <c r="AUP965" s="2198"/>
      <c r="AUQ965" s="2198"/>
      <c r="AUR965" s="2198"/>
      <c r="AUS965" s="2198"/>
      <c r="AUT965" s="2198"/>
      <c r="AUU965" s="2198"/>
      <c r="AUV965" s="2198"/>
      <c r="AUW965" s="2198"/>
      <c r="AUX965" s="2198"/>
      <c r="AUY965" s="2198"/>
      <c r="AUZ965" s="2198"/>
      <c r="AVA965" s="2198"/>
      <c r="AVB965" s="2198"/>
      <c r="AVC965" s="2198"/>
      <c r="AVD965" s="2198"/>
      <c r="AVE965" s="2198"/>
      <c r="AVF965" s="2198"/>
      <c r="AVG965" s="2198"/>
      <c r="AVH965" s="2198"/>
      <c r="AVI965" s="2198"/>
      <c r="AVJ965" s="2198"/>
      <c r="AVK965" s="2198"/>
      <c r="AVL965" s="2198"/>
      <c r="AVM965" s="2198"/>
      <c r="AVN965" s="2198"/>
      <c r="AVO965" s="2198"/>
      <c r="AVP965" s="2198"/>
      <c r="AVQ965" s="2198"/>
      <c r="AVR965" s="2198"/>
      <c r="AVS965" s="2198"/>
      <c r="AVT965" s="2198"/>
      <c r="AVU965" s="2198"/>
      <c r="AVV965" s="2198"/>
      <c r="AVW965" s="2198"/>
      <c r="AVX965" s="2198"/>
      <c r="AVY965" s="2198"/>
      <c r="AVZ965" s="2198"/>
      <c r="AWA965" s="2198"/>
      <c r="AWB965" s="2198"/>
      <c r="AWC965" s="2198"/>
      <c r="AWD965" s="2198"/>
      <c r="AWE965" s="2198"/>
      <c r="AWF965" s="2198"/>
      <c r="AWG965" s="2198"/>
      <c r="AWH965" s="2198"/>
      <c r="AWI965" s="2198"/>
      <c r="AWM965" s="2198"/>
      <c r="AWN965" s="2198"/>
      <c r="AWO965" s="2198"/>
      <c r="AWP965" s="2198"/>
      <c r="AWQ965" s="2198"/>
      <c r="AWR965" s="2198"/>
      <c r="AWS965" s="2198"/>
      <c r="AWT965" s="2198"/>
      <c r="AWU965" s="2198"/>
      <c r="AWV965" s="2198"/>
      <c r="AWW965" s="2198"/>
      <c r="AWX965" s="2198"/>
      <c r="AWY965" s="2198"/>
      <c r="AWZ965" s="2198"/>
      <c r="AXA965" s="2198"/>
      <c r="AXB965" s="2198"/>
      <c r="AXC965" s="2198"/>
      <c r="AXD965" s="2198"/>
      <c r="AXE965" s="2198"/>
      <c r="AXF965" s="2198"/>
      <c r="AXG965" s="2198"/>
      <c r="AXH965" s="2198"/>
      <c r="AXI965" s="2198"/>
      <c r="AXJ965" s="2198"/>
      <c r="AXK965" s="2198"/>
      <c r="AXL965" s="2198"/>
      <c r="AXM965" s="2198"/>
      <c r="AXN965" s="2198"/>
      <c r="AXO965" s="2198"/>
      <c r="AXP965" s="2198"/>
      <c r="AXQ965" s="2198"/>
      <c r="AXR965" s="2198"/>
      <c r="AXS965" s="2198"/>
      <c r="AXT965" s="2198"/>
      <c r="AXU965" s="2198"/>
      <c r="AXV965" s="2198"/>
      <c r="AXW965" s="2198"/>
      <c r="AXX965" s="2198"/>
      <c r="AXY965" s="2198"/>
      <c r="AXZ965" s="2198"/>
      <c r="AYA965" s="2198"/>
      <c r="AYB965" s="2198"/>
      <c r="AYC965" s="2198"/>
      <c r="AYD965" s="2198"/>
      <c r="AYE965" s="2198"/>
      <c r="AYF965" s="2198"/>
      <c r="AYG965" s="2198"/>
      <c r="AYH965" s="2198"/>
      <c r="AYI965" s="2198"/>
      <c r="AYJ965" s="2198"/>
      <c r="AYK965" s="2198"/>
      <c r="AYL965" s="2198"/>
      <c r="AYM965" s="2198"/>
      <c r="AYN965" s="2198"/>
      <c r="AYO965" s="2198"/>
      <c r="AYP965" s="2198"/>
      <c r="AYQ965" s="2198"/>
      <c r="AYR965" s="2198"/>
      <c r="AYS965" s="2198"/>
      <c r="AYT965" s="2198"/>
      <c r="AYU965" s="2198"/>
      <c r="AYV965" s="2198"/>
      <c r="AYW965" s="2198"/>
      <c r="AYX965" s="2198"/>
      <c r="AYY965" s="2198"/>
      <c r="AYZ965" s="2198"/>
      <c r="AZA965" s="2198"/>
      <c r="AZB965" s="2198"/>
      <c r="AZC965" s="2198"/>
      <c r="AZD965" s="2198"/>
      <c r="AZE965" s="2198"/>
      <c r="AZF965" s="2198"/>
      <c r="AZG965" s="2198"/>
      <c r="AZH965" s="2198"/>
      <c r="AZI965" s="2198"/>
      <c r="AZJ965" s="2198"/>
      <c r="AZK965" s="2198"/>
      <c r="AZL965" s="2198"/>
      <c r="AZM965" s="2198"/>
      <c r="AZN965" s="2198"/>
      <c r="AZO965" s="2198"/>
      <c r="AZP965" s="2198"/>
      <c r="AZQ965" s="2198"/>
      <c r="AZR965" s="2198"/>
      <c r="AZS965" s="2198"/>
      <c r="AZT965" s="2198"/>
      <c r="AZU965" s="2198"/>
      <c r="AZV965" s="2198"/>
      <c r="AZW965" s="2198"/>
      <c r="AZX965" s="2198"/>
      <c r="AZY965" s="2198"/>
      <c r="AZZ965" s="2198"/>
      <c r="BAA965" s="2198"/>
      <c r="BAB965" s="2198"/>
      <c r="BAC965" s="2198"/>
      <c r="BAD965" s="2198"/>
      <c r="BAE965" s="2198"/>
      <c r="BAF965" s="2198"/>
      <c r="BAG965" s="2198"/>
      <c r="BAH965" s="2198"/>
      <c r="BAI965" s="2198"/>
      <c r="BAJ965" s="2198"/>
      <c r="BAK965" s="2198"/>
      <c r="BAL965" s="2198"/>
      <c r="BAM965" s="2198"/>
      <c r="BAN965" s="2198"/>
      <c r="BAO965" s="2198"/>
      <c r="BAP965" s="2198"/>
      <c r="BAQ965" s="2198"/>
      <c r="BAR965" s="2198"/>
      <c r="BAS965" s="2198"/>
      <c r="BAT965" s="2198"/>
      <c r="BAU965" s="2198"/>
      <c r="BAV965" s="2198"/>
      <c r="BAW965" s="2198"/>
      <c r="BAX965" s="2198"/>
      <c r="BAY965" s="2198"/>
      <c r="BAZ965" s="2198"/>
      <c r="BBA965" s="2198"/>
      <c r="BBB965" s="2198"/>
      <c r="BBC965" s="2198"/>
      <c r="BBD965" s="2198"/>
      <c r="BBE965" s="2198"/>
      <c r="BBF965" s="2198"/>
      <c r="BBG965" s="2198"/>
      <c r="BBH965" s="2198"/>
      <c r="BBI965" s="2198"/>
      <c r="BBJ965" s="2198"/>
      <c r="BBK965" s="2198"/>
      <c r="BBL965" s="2198"/>
      <c r="BBM965" s="2198"/>
      <c r="BBN965" s="2198"/>
      <c r="BBO965" s="2198"/>
      <c r="BBP965" s="2198"/>
      <c r="BBQ965" s="2198"/>
      <c r="BBR965" s="2198"/>
      <c r="BBS965" s="2198"/>
      <c r="BBT965" s="2198"/>
      <c r="BBU965" s="2198"/>
      <c r="BBV965" s="2198"/>
      <c r="BBW965" s="2198"/>
      <c r="BBX965" s="2198"/>
      <c r="BBY965" s="2198"/>
      <c r="BBZ965" s="2198"/>
      <c r="BCA965" s="2198"/>
      <c r="BCB965" s="2198"/>
      <c r="BCC965" s="2198"/>
      <c r="BCD965" s="2198"/>
      <c r="BCE965" s="2198"/>
      <c r="BCF965" s="2198"/>
      <c r="BCG965" s="2198"/>
      <c r="BCH965" s="2198"/>
      <c r="BCI965" s="2198"/>
      <c r="BCJ965" s="2198"/>
      <c r="BCK965" s="2198"/>
      <c r="BCL965" s="2198"/>
      <c r="BCM965" s="2198"/>
      <c r="BCN965" s="2198"/>
      <c r="BCO965" s="2198"/>
      <c r="BCP965" s="2198"/>
      <c r="BCQ965" s="2198"/>
      <c r="BCR965" s="2198"/>
      <c r="BCS965" s="2198"/>
      <c r="BCT965" s="2198"/>
      <c r="BCU965" s="2198"/>
      <c r="BCV965" s="2198"/>
      <c r="BCW965" s="2198"/>
      <c r="BCX965" s="2198"/>
      <c r="BCY965" s="2198"/>
      <c r="BCZ965" s="2198"/>
      <c r="BDA965" s="2198"/>
      <c r="BDB965" s="2198"/>
      <c r="BDC965" s="2198"/>
      <c r="BDD965" s="2198"/>
      <c r="BDE965" s="2198"/>
      <c r="BDF965" s="2198"/>
      <c r="BDG965" s="2198"/>
      <c r="BDH965" s="2198"/>
      <c r="BDI965" s="2198"/>
      <c r="BDJ965" s="2198"/>
      <c r="BDK965" s="2198"/>
      <c r="BDL965" s="2198"/>
      <c r="BDM965" s="2198"/>
      <c r="BDN965" s="2198"/>
      <c r="BDO965" s="2198"/>
      <c r="BDP965" s="2198"/>
      <c r="BDQ965" s="2198"/>
      <c r="BDR965" s="2198"/>
      <c r="BDS965" s="2198"/>
      <c r="BDT965" s="2198"/>
      <c r="BDU965" s="2198"/>
      <c r="BDV965" s="2198"/>
      <c r="BDW965" s="2198"/>
      <c r="BDX965" s="2198"/>
      <c r="BDY965" s="2198"/>
      <c r="BDZ965" s="2198"/>
      <c r="BEA965" s="2198"/>
      <c r="BEB965" s="2198"/>
      <c r="BEC965" s="2198"/>
      <c r="BED965" s="2198"/>
      <c r="BEE965" s="2198"/>
      <c r="BEF965" s="2198"/>
      <c r="BEG965" s="2198"/>
      <c r="BEH965" s="2198"/>
      <c r="BEI965" s="2198"/>
      <c r="BEJ965" s="2198"/>
      <c r="BEK965" s="2198"/>
      <c r="BEL965" s="2198"/>
      <c r="BEM965" s="2198"/>
      <c r="BEN965" s="2198"/>
      <c r="BEO965" s="2198"/>
      <c r="BEP965" s="2198"/>
      <c r="BEQ965" s="2198"/>
      <c r="BER965" s="2198"/>
      <c r="BES965" s="2198"/>
      <c r="BET965" s="2198"/>
      <c r="BEU965" s="2198"/>
      <c r="BEV965" s="2198"/>
      <c r="BEW965" s="2198"/>
      <c r="BEX965" s="2198"/>
      <c r="BEY965" s="2198"/>
      <c r="BEZ965" s="2198"/>
      <c r="BFA965" s="2198"/>
      <c r="BFB965" s="2198"/>
      <c r="BFC965" s="2198"/>
      <c r="BFD965" s="2198"/>
      <c r="BFE965" s="2198"/>
      <c r="BFF965" s="2198"/>
      <c r="BFG965" s="2198"/>
      <c r="BFH965" s="2198"/>
      <c r="BFI965" s="2198"/>
      <c r="BFJ965" s="2198"/>
      <c r="BFK965" s="2198"/>
      <c r="BFL965" s="2198"/>
      <c r="BFM965" s="2198"/>
      <c r="BFN965" s="2198"/>
      <c r="BFO965" s="2198"/>
      <c r="BFP965" s="2198"/>
      <c r="BFQ965" s="2198"/>
      <c r="BFR965" s="2198"/>
      <c r="BFS965" s="2198"/>
      <c r="BFT965" s="2198"/>
      <c r="BFU965" s="2198"/>
      <c r="BFV965" s="2198"/>
      <c r="BFW965" s="2198"/>
      <c r="BFX965" s="2198"/>
      <c r="BFY965" s="2198"/>
      <c r="BFZ965" s="2198"/>
      <c r="BGA965" s="2198"/>
      <c r="BGB965" s="2198"/>
      <c r="BGC965" s="2198"/>
      <c r="BGD965" s="2198"/>
      <c r="BGE965" s="2198"/>
      <c r="BGI965" s="2198"/>
      <c r="BGJ965" s="2198"/>
      <c r="BGK965" s="2198"/>
      <c r="BGL965" s="2198"/>
      <c r="BGM965" s="2198"/>
      <c r="BGN965" s="2198"/>
      <c r="BGO965" s="2198"/>
      <c r="BGP965" s="2198"/>
      <c r="BGQ965" s="2198"/>
      <c r="BGR965" s="2198"/>
      <c r="BGS965" s="2198"/>
      <c r="BGT965" s="2198"/>
      <c r="BGU965" s="2198"/>
      <c r="BGV965" s="2198"/>
      <c r="BGW965" s="2198"/>
      <c r="BGX965" s="2198"/>
      <c r="BGY965" s="2198"/>
      <c r="BGZ965" s="2198"/>
      <c r="BHA965" s="2198"/>
      <c r="BHB965" s="2198"/>
      <c r="BHC965" s="2198"/>
      <c r="BHD965" s="2198"/>
      <c r="BHE965" s="2198"/>
      <c r="BHF965" s="2198"/>
      <c r="BHG965" s="2198"/>
      <c r="BHH965" s="2198"/>
      <c r="BHI965" s="2198"/>
      <c r="BHJ965" s="2198"/>
      <c r="BHK965" s="2198"/>
      <c r="BHL965" s="2198"/>
      <c r="BHM965" s="2198"/>
      <c r="BHN965" s="2198"/>
      <c r="BHO965" s="2198"/>
      <c r="BHP965" s="2198"/>
      <c r="BHQ965" s="2198"/>
      <c r="BHR965" s="2198"/>
      <c r="BHS965" s="2198"/>
      <c r="BHT965" s="2198"/>
      <c r="BHU965" s="2198"/>
      <c r="BHV965" s="2198"/>
      <c r="BHW965" s="2198"/>
      <c r="BHX965" s="2198"/>
      <c r="BHY965" s="2198"/>
      <c r="BHZ965" s="2198"/>
      <c r="BIA965" s="2198"/>
      <c r="BIB965" s="2198"/>
      <c r="BIC965" s="2198"/>
      <c r="BID965" s="2198"/>
      <c r="BIE965" s="2198"/>
      <c r="BIF965" s="2198"/>
      <c r="BIG965" s="2198"/>
      <c r="BIH965" s="2198"/>
      <c r="BII965" s="2198"/>
      <c r="BIJ965" s="2198"/>
      <c r="BIK965" s="2198"/>
      <c r="BIL965" s="2198"/>
      <c r="BIM965" s="2198"/>
      <c r="BIN965" s="2198"/>
      <c r="BIO965" s="2198"/>
      <c r="BIP965" s="2198"/>
      <c r="BIQ965" s="2198"/>
      <c r="BIR965" s="2198"/>
      <c r="BIS965" s="2198"/>
      <c r="BIT965" s="2198"/>
      <c r="BIU965" s="2198"/>
      <c r="BIV965" s="2198"/>
      <c r="BIW965" s="2198"/>
      <c r="BIX965" s="2198"/>
      <c r="BIY965" s="2198"/>
      <c r="BIZ965" s="2198"/>
      <c r="BJA965" s="2198"/>
      <c r="BJB965" s="2198"/>
      <c r="BJC965" s="2198"/>
      <c r="BJD965" s="2198"/>
      <c r="BJE965" s="2198"/>
      <c r="BJF965" s="2198"/>
      <c r="BJG965" s="2198"/>
      <c r="BJH965" s="2198"/>
      <c r="BJI965" s="2198"/>
      <c r="BJJ965" s="2198"/>
      <c r="BJK965" s="2198"/>
      <c r="BJL965" s="2198"/>
      <c r="BJM965" s="2198"/>
      <c r="BJN965" s="2198"/>
      <c r="BJO965" s="2198"/>
      <c r="BJP965" s="2198"/>
      <c r="BJQ965" s="2198"/>
      <c r="BJR965" s="2198"/>
      <c r="BJS965" s="2198"/>
      <c r="BJT965" s="2198"/>
      <c r="BJU965" s="2198"/>
      <c r="BJV965" s="2198"/>
      <c r="BJW965" s="2198"/>
      <c r="BJX965" s="2198"/>
      <c r="BJY965" s="2198"/>
      <c r="BJZ965" s="2198"/>
      <c r="BKA965" s="2198"/>
      <c r="BKB965" s="2198"/>
      <c r="BKC965" s="2198"/>
      <c r="BKD965" s="2198"/>
      <c r="BKE965" s="2198"/>
      <c r="BKF965" s="2198"/>
      <c r="BKG965" s="2198"/>
      <c r="BKH965" s="2198"/>
      <c r="BKI965" s="2198"/>
      <c r="BKJ965" s="2198"/>
      <c r="BKK965" s="2198"/>
      <c r="BKL965" s="2198"/>
      <c r="BKM965" s="2198"/>
      <c r="BKN965" s="2198"/>
      <c r="BKO965" s="2198"/>
      <c r="BKP965" s="2198"/>
      <c r="BKQ965" s="2198"/>
      <c r="BKR965" s="2198"/>
      <c r="BKS965" s="2198"/>
      <c r="BKT965" s="2198"/>
      <c r="BKU965" s="2198"/>
      <c r="BKV965" s="2198"/>
      <c r="BKW965" s="2198"/>
      <c r="BKX965" s="2198"/>
      <c r="BKY965" s="2198"/>
      <c r="BKZ965" s="2198"/>
      <c r="BLA965" s="2198"/>
      <c r="BLB965" s="2198"/>
      <c r="BLC965" s="2198"/>
      <c r="BLD965" s="2198"/>
      <c r="BLE965" s="2198"/>
      <c r="BLF965" s="2198"/>
      <c r="BLG965" s="2198"/>
      <c r="BLH965" s="2198"/>
      <c r="BLI965" s="2198"/>
      <c r="BLJ965" s="2198"/>
      <c r="BLK965" s="2198"/>
      <c r="BLL965" s="2198"/>
      <c r="BLM965" s="2198"/>
      <c r="BLN965" s="2198"/>
      <c r="BLO965" s="2198"/>
      <c r="BLP965" s="2198"/>
      <c r="BLQ965" s="2198"/>
      <c r="BLR965" s="2198"/>
      <c r="BLS965" s="2198"/>
      <c r="BLT965" s="2198"/>
      <c r="BLU965" s="2198"/>
      <c r="BLV965" s="2198"/>
      <c r="BLW965" s="2198"/>
      <c r="BLX965" s="2198"/>
      <c r="BLY965" s="2198"/>
      <c r="BLZ965" s="2198"/>
      <c r="BMA965" s="2198"/>
      <c r="BMB965" s="2198"/>
      <c r="BMC965" s="2198"/>
      <c r="BMD965" s="2198"/>
      <c r="BME965" s="2198"/>
      <c r="BMF965" s="2198"/>
      <c r="BMG965" s="2198"/>
      <c r="BMH965" s="2198"/>
      <c r="BMI965" s="2198"/>
      <c r="BMJ965" s="2198"/>
      <c r="BMK965" s="2198"/>
      <c r="BML965" s="2198"/>
      <c r="BMM965" s="2198"/>
      <c r="BMN965" s="2198"/>
      <c r="BMO965" s="2198"/>
      <c r="BMP965" s="2198"/>
      <c r="BMQ965" s="2198"/>
      <c r="BMR965" s="2198"/>
      <c r="BMS965" s="2198"/>
      <c r="BMT965" s="2198"/>
      <c r="BMU965" s="2198"/>
      <c r="BMV965" s="2198"/>
      <c r="BMW965" s="2198"/>
      <c r="BMX965" s="2198"/>
      <c r="BMY965" s="2198"/>
      <c r="BMZ965" s="2198"/>
      <c r="BNA965" s="2198"/>
      <c r="BNB965" s="2198"/>
      <c r="BNC965" s="2198"/>
      <c r="BND965" s="2198"/>
      <c r="BNE965" s="2198"/>
      <c r="BNF965" s="2198"/>
      <c r="BNG965" s="2198"/>
      <c r="BNH965" s="2198"/>
      <c r="BNI965" s="2198"/>
      <c r="BNJ965" s="2198"/>
      <c r="BNK965" s="2198"/>
      <c r="BNL965" s="2198"/>
      <c r="BNM965" s="2198"/>
      <c r="BNN965" s="2198"/>
      <c r="BNO965" s="2198"/>
      <c r="BNP965" s="2198"/>
      <c r="BNQ965" s="2198"/>
      <c r="BNR965" s="2198"/>
      <c r="BNS965" s="2198"/>
      <c r="BNT965" s="2198"/>
      <c r="BNU965" s="2198"/>
      <c r="BNV965" s="2198"/>
      <c r="BNW965" s="2198"/>
      <c r="BNX965" s="2198"/>
      <c r="BNY965" s="2198"/>
      <c r="BNZ965" s="2198"/>
      <c r="BOA965" s="2198"/>
      <c r="BOB965" s="2198"/>
      <c r="BOC965" s="2198"/>
      <c r="BOD965" s="2198"/>
      <c r="BOE965" s="2198"/>
      <c r="BOF965" s="2198"/>
      <c r="BOG965" s="2198"/>
      <c r="BOH965" s="2198"/>
      <c r="BOI965" s="2198"/>
      <c r="BOJ965" s="2198"/>
      <c r="BOK965" s="2198"/>
      <c r="BOL965" s="2198"/>
      <c r="BOM965" s="2198"/>
      <c r="BON965" s="2198"/>
      <c r="BOO965" s="2198"/>
      <c r="BOP965" s="2198"/>
      <c r="BOQ965" s="2198"/>
      <c r="BOR965" s="2198"/>
      <c r="BOS965" s="2198"/>
      <c r="BOT965" s="2198"/>
      <c r="BOU965" s="2198"/>
      <c r="BOV965" s="2198"/>
      <c r="BOW965" s="2198"/>
      <c r="BOX965" s="2198"/>
      <c r="BOY965" s="2198"/>
      <c r="BOZ965" s="2198"/>
      <c r="BPA965" s="2198"/>
      <c r="BPB965" s="2198"/>
      <c r="BPC965" s="2198"/>
      <c r="BPD965" s="2198"/>
      <c r="BPE965" s="2198"/>
      <c r="BPF965" s="2198"/>
      <c r="BPG965" s="2198"/>
      <c r="BPH965" s="2198"/>
      <c r="BPI965" s="2198"/>
      <c r="BPJ965" s="2198"/>
      <c r="BPK965" s="2198"/>
      <c r="BPL965" s="2198"/>
      <c r="BPM965" s="2198"/>
      <c r="BPN965" s="2198"/>
      <c r="BPO965" s="2198"/>
      <c r="BPP965" s="2198"/>
      <c r="BPQ965" s="2198"/>
      <c r="BPR965" s="2198"/>
      <c r="BPS965" s="2198"/>
      <c r="BPT965" s="2198"/>
      <c r="BPU965" s="2198"/>
      <c r="BPV965" s="2198"/>
      <c r="BPW965" s="2198"/>
      <c r="BPX965" s="2198"/>
      <c r="BPY965" s="2198"/>
      <c r="BPZ965" s="2198"/>
      <c r="BQA965" s="2198"/>
      <c r="BQE965" s="2198"/>
      <c r="BQF965" s="2198"/>
      <c r="BQG965" s="2198"/>
      <c r="BQH965" s="2198"/>
      <c r="BQI965" s="2198"/>
      <c r="BQJ965" s="2198"/>
      <c r="BQK965" s="2198"/>
      <c r="BQL965" s="2198"/>
      <c r="BQM965" s="2198"/>
      <c r="BQN965" s="2198"/>
      <c r="BQO965" s="2198"/>
      <c r="BQP965" s="2198"/>
      <c r="BQQ965" s="2198"/>
      <c r="BQR965" s="2198"/>
      <c r="BQS965" s="2198"/>
      <c r="BQT965" s="2198"/>
      <c r="BQU965" s="2198"/>
      <c r="BQV965" s="2198"/>
      <c r="BQW965" s="2198"/>
      <c r="BQX965" s="2198"/>
      <c r="BQY965" s="2198"/>
      <c r="BQZ965" s="2198"/>
      <c r="BRA965" s="2198"/>
      <c r="BRB965" s="2198"/>
      <c r="BRC965" s="2198"/>
      <c r="BRD965" s="2198"/>
      <c r="BRE965" s="2198"/>
      <c r="BRF965" s="2198"/>
      <c r="BRG965" s="2198"/>
      <c r="BRH965" s="2198"/>
      <c r="BRI965" s="2198"/>
      <c r="BRJ965" s="2198"/>
      <c r="BRK965" s="2198"/>
      <c r="BRL965" s="2198"/>
      <c r="BRM965" s="2198"/>
      <c r="BRN965" s="2198"/>
      <c r="BRO965" s="2198"/>
      <c r="BRP965" s="2198"/>
      <c r="BRQ965" s="2198"/>
      <c r="BRR965" s="2198"/>
      <c r="BRS965" s="2198"/>
      <c r="BRT965" s="2198"/>
      <c r="BRU965" s="2198"/>
      <c r="BRV965" s="2198"/>
      <c r="BRW965" s="2198"/>
      <c r="BRX965" s="2198"/>
      <c r="BRY965" s="2198"/>
      <c r="BRZ965" s="2198"/>
      <c r="BSA965" s="2198"/>
      <c r="BSB965" s="2198"/>
      <c r="BSC965" s="2198"/>
      <c r="BSD965" s="2198"/>
      <c r="BSE965" s="2198"/>
      <c r="BSF965" s="2198"/>
      <c r="BSG965" s="2198"/>
      <c r="BSH965" s="2198"/>
      <c r="BSI965" s="2198"/>
      <c r="BSJ965" s="2198"/>
      <c r="BSK965" s="2198"/>
      <c r="BSL965" s="2198"/>
      <c r="BSM965" s="2198"/>
      <c r="BSN965" s="2198"/>
      <c r="BSO965" s="2198"/>
      <c r="BSP965" s="2198"/>
      <c r="BSQ965" s="2198"/>
      <c r="BSR965" s="2198"/>
      <c r="BSS965" s="2198"/>
      <c r="BST965" s="2198"/>
      <c r="BSU965" s="2198"/>
      <c r="BSV965" s="2198"/>
      <c r="BSW965" s="2198"/>
      <c r="BSX965" s="2198"/>
      <c r="BSY965" s="2198"/>
      <c r="BSZ965" s="2198"/>
      <c r="BTA965" s="2198"/>
      <c r="BTB965" s="2198"/>
      <c r="BTC965" s="2198"/>
      <c r="BTD965" s="2198"/>
      <c r="BTE965" s="2198"/>
      <c r="BTF965" s="2198"/>
      <c r="BTG965" s="2198"/>
      <c r="BTH965" s="2198"/>
      <c r="BTI965" s="2198"/>
      <c r="BTJ965" s="2198"/>
      <c r="BTK965" s="2198"/>
      <c r="BTL965" s="2198"/>
      <c r="BTM965" s="2198"/>
      <c r="BTN965" s="2198"/>
      <c r="BTO965" s="2198"/>
      <c r="BTP965" s="2198"/>
      <c r="BTQ965" s="2198"/>
      <c r="BTR965" s="2198"/>
      <c r="BTS965" s="2198"/>
      <c r="BTT965" s="2198"/>
      <c r="BTU965" s="2198"/>
      <c r="BTV965" s="2198"/>
      <c r="BTW965" s="2198"/>
      <c r="BTX965" s="2198"/>
      <c r="BTY965" s="2198"/>
      <c r="BTZ965" s="2198"/>
      <c r="BUA965" s="2198"/>
      <c r="BUB965" s="2198"/>
      <c r="BUC965" s="2198"/>
      <c r="BUD965" s="2198"/>
      <c r="BUE965" s="2198"/>
      <c r="BUF965" s="2198"/>
      <c r="BUG965" s="2198"/>
      <c r="BUH965" s="2198"/>
      <c r="BUI965" s="2198"/>
      <c r="BUJ965" s="2198"/>
      <c r="BUK965" s="2198"/>
      <c r="BUL965" s="2198"/>
      <c r="BUM965" s="2198"/>
      <c r="BUN965" s="2198"/>
      <c r="BUO965" s="2198"/>
      <c r="BUP965" s="2198"/>
      <c r="BUQ965" s="2198"/>
      <c r="BUR965" s="2198"/>
      <c r="BUS965" s="2198"/>
      <c r="BUT965" s="2198"/>
      <c r="BUU965" s="2198"/>
      <c r="BUV965" s="2198"/>
      <c r="BUW965" s="2198"/>
      <c r="BUX965" s="2198"/>
      <c r="BUY965" s="2198"/>
      <c r="BUZ965" s="2198"/>
      <c r="BVA965" s="2198"/>
      <c r="BVB965" s="2198"/>
      <c r="BVC965" s="2198"/>
      <c r="BVD965" s="2198"/>
      <c r="BVE965" s="2198"/>
      <c r="BVF965" s="2198"/>
      <c r="BVG965" s="2198"/>
      <c r="BVH965" s="2198"/>
      <c r="BVI965" s="2198"/>
      <c r="BVJ965" s="2198"/>
      <c r="BVK965" s="2198"/>
      <c r="BVL965" s="2198"/>
      <c r="BVM965" s="2198"/>
      <c r="BVN965" s="2198"/>
      <c r="BVO965" s="2198"/>
      <c r="BVP965" s="2198"/>
      <c r="BVQ965" s="2198"/>
      <c r="BVR965" s="2198"/>
      <c r="BVS965" s="2198"/>
      <c r="BVT965" s="2198"/>
      <c r="BVU965" s="2198"/>
      <c r="BVV965" s="2198"/>
      <c r="BVW965" s="2198"/>
      <c r="BVX965" s="2198"/>
      <c r="BVY965" s="2198"/>
      <c r="BVZ965" s="2198"/>
      <c r="BWA965" s="2198"/>
      <c r="BWB965" s="2198"/>
      <c r="BWC965" s="2198"/>
      <c r="BWD965" s="2198"/>
      <c r="BWE965" s="2198"/>
      <c r="BWF965" s="2198"/>
      <c r="BWG965" s="2198"/>
      <c r="BWH965" s="2198"/>
      <c r="BWI965" s="2198"/>
      <c r="BWJ965" s="2198"/>
      <c r="BWK965" s="2198"/>
      <c r="BWL965" s="2198"/>
      <c r="BWM965" s="2198"/>
      <c r="BWN965" s="2198"/>
      <c r="BWO965" s="2198"/>
      <c r="BWP965" s="2198"/>
      <c r="BWQ965" s="2198"/>
      <c r="BWR965" s="2198"/>
      <c r="BWS965" s="2198"/>
      <c r="BWT965" s="2198"/>
      <c r="BWU965" s="2198"/>
      <c r="BWV965" s="2198"/>
      <c r="BWW965" s="2198"/>
      <c r="BWX965" s="2198"/>
      <c r="BWY965" s="2198"/>
      <c r="BWZ965" s="2198"/>
      <c r="BXA965" s="2198"/>
      <c r="BXB965" s="2198"/>
      <c r="BXC965" s="2198"/>
      <c r="BXD965" s="2198"/>
      <c r="BXE965" s="2198"/>
      <c r="BXF965" s="2198"/>
      <c r="BXG965" s="2198"/>
      <c r="BXH965" s="2198"/>
      <c r="BXI965" s="2198"/>
      <c r="BXJ965" s="2198"/>
      <c r="BXK965" s="2198"/>
      <c r="BXL965" s="2198"/>
      <c r="BXM965" s="2198"/>
      <c r="BXN965" s="2198"/>
      <c r="BXO965" s="2198"/>
      <c r="BXP965" s="2198"/>
      <c r="BXQ965" s="2198"/>
      <c r="BXR965" s="2198"/>
      <c r="BXS965" s="2198"/>
      <c r="BXT965" s="2198"/>
      <c r="BXU965" s="2198"/>
      <c r="BXV965" s="2198"/>
      <c r="BXW965" s="2198"/>
      <c r="BXX965" s="2198"/>
      <c r="BXY965" s="2198"/>
      <c r="BXZ965" s="2198"/>
      <c r="BYA965" s="2198"/>
      <c r="BYB965" s="2198"/>
      <c r="BYC965" s="2198"/>
      <c r="BYD965" s="2198"/>
      <c r="BYE965" s="2198"/>
      <c r="BYF965" s="2198"/>
      <c r="BYG965" s="2198"/>
      <c r="BYH965" s="2198"/>
      <c r="BYI965" s="2198"/>
      <c r="BYJ965" s="2198"/>
      <c r="BYK965" s="2198"/>
      <c r="BYL965" s="2198"/>
      <c r="BYM965" s="2198"/>
      <c r="BYN965" s="2198"/>
      <c r="BYO965" s="2198"/>
      <c r="BYP965" s="2198"/>
      <c r="BYQ965" s="2198"/>
      <c r="BYR965" s="2198"/>
      <c r="BYS965" s="2198"/>
      <c r="BYT965" s="2198"/>
      <c r="BYU965" s="2198"/>
      <c r="BYV965" s="2198"/>
      <c r="BYW965" s="2198"/>
      <c r="BYX965" s="2198"/>
      <c r="BYY965" s="2198"/>
      <c r="BYZ965" s="2198"/>
      <c r="BZA965" s="2198"/>
      <c r="BZB965" s="2198"/>
      <c r="BZC965" s="2198"/>
      <c r="BZD965" s="2198"/>
      <c r="BZE965" s="2198"/>
      <c r="BZF965" s="2198"/>
      <c r="BZG965" s="2198"/>
      <c r="BZH965" s="2198"/>
      <c r="BZI965" s="2198"/>
      <c r="BZJ965" s="2198"/>
      <c r="BZK965" s="2198"/>
      <c r="BZL965" s="2198"/>
      <c r="BZM965" s="2198"/>
      <c r="BZN965" s="2198"/>
      <c r="BZO965" s="2198"/>
      <c r="BZP965" s="2198"/>
      <c r="BZQ965" s="2198"/>
      <c r="BZR965" s="2198"/>
      <c r="BZS965" s="2198"/>
      <c r="BZT965" s="2198"/>
      <c r="BZU965" s="2198"/>
      <c r="BZV965" s="2198"/>
      <c r="BZW965" s="2198"/>
      <c r="CAA965" s="2198"/>
      <c r="CAB965" s="2198"/>
      <c r="CAC965" s="2198"/>
      <c r="CAD965" s="2198"/>
      <c r="CAE965" s="2198"/>
      <c r="CAF965" s="2198"/>
      <c r="CAG965" s="2198"/>
      <c r="CAH965" s="2198"/>
      <c r="CAI965" s="2198"/>
      <c r="CAJ965" s="2198"/>
      <c r="CAK965" s="2198"/>
      <c r="CAL965" s="2198"/>
      <c r="CAM965" s="2198"/>
      <c r="CAN965" s="2198"/>
      <c r="CAO965" s="2198"/>
      <c r="CAP965" s="2198"/>
      <c r="CAQ965" s="2198"/>
      <c r="CAR965" s="2198"/>
      <c r="CAS965" s="2198"/>
      <c r="CAT965" s="2198"/>
      <c r="CAU965" s="2198"/>
      <c r="CAV965" s="2198"/>
      <c r="CAW965" s="2198"/>
      <c r="CAX965" s="2198"/>
      <c r="CAY965" s="2198"/>
      <c r="CAZ965" s="2198"/>
      <c r="CBA965" s="2198"/>
      <c r="CBB965" s="2198"/>
      <c r="CBC965" s="2198"/>
      <c r="CBD965" s="2198"/>
      <c r="CBE965" s="2198"/>
      <c r="CBF965" s="2198"/>
      <c r="CBG965" s="2198"/>
      <c r="CBH965" s="2198"/>
      <c r="CBI965" s="2198"/>
      <c r="CBJ965" s="2198"/>
      <c r="CBK965" s="2198"/>
      <c r="CBL965" s="2198"/>
      <c r="CBM965" s="2198"/>
      <c r="CBN965" s="2198"/>
      <c r="CBO965" s="2198"/>
      <c r="CBP965" s="2198"/>
      <c r="CBQ965" s="2198"/>
      <c r="CBR965" s="2198"/>
      <c r="CBS965" s="2198"/>
      <c r="CBT965" s="2198"/>
      <c r="CBU965" s="2198"/>
      <c r="CBV965" s="2198"/>
      <c r="CBW965" s="2198"/>
      <c r="CBX965" s="2198"/>
      <c r="CBY965" s="2198"/>
      <c r="CBZ965" s="2198"/>
      <c r="CCA965" s="2198"/>
      <c r="CCB965" s="2198"/>
      <c r="CCC965" s="2198"/>
      <c r="CCD965" s="2198"/>
      <c r="CCE965" s="2198"/>
      <c r="CCF965" s="2198"/>
      <c r="CCG965" s="2198"/>
      <c r="CCH965" s="2198"/>
      <c r="CCI965" s="2198"/>
      <c r="CCJ965" s="2198"/>
      <c r="CCK965" s="2198"/>
      <c r="CCL965" s="2198"/>
      <c r="CCM965" s="2198"/>
      <c r="CCN965" s="2198"/>
      <c r="CCO965" s="2198"/>
      <c r="CCP965" s="2198"/>
      <c r="CCQ965" s="2198"/>
      <c r="CCR965" s="2198"/>
      <c r="CCS965" s="2198"/>
      <c r="CCT965" s="2198"/>
      <c r="CCU965" s="2198"/>
      <c r="CCV965" s="2198"/>
      <c r="CCW965" s="2198"/>
      <c r="CCX965" s="2198"/>
      <c r="CCY965" s="2198"/>
      <c r="CCZ965" s="2198"/>
      <c r="CDA965" s="2198"/>
      <c r="CDB965" s="2198"/>
      <c r="CDC965" s="2198"/>
      <c r="CDD965" s="2198"/>
      <c r="CDE965" s="2198"/>
      <c r="CDF965" s="2198"/>
      <c r="CDG965" s="2198"/>
      <c r="CDH965" s="2198"/>
      <c r="CDI965" s="2198"/>
      <c r="CDJ965" s="2198"/>
      <c r="CDK965" s="2198"/>
      <c r="CDL965" s="2198"/>
      <c r="CDM965" s="2198"/>
      <c r="CDN965" s="2198"/>
      <c r="CDO965" s="2198"/>
      <c r="CDP965" s="2198"/>
      <c r="CDQ965" s="2198"/>
      <c r="CDR965" s="2198"/>
      <c r="CDS965" s="2198"/>
      <c r="CDT965" s="2198"/>
      <c r="CDU965" s="2198"/>
      <c r="CDV965" s="2198"/>
      <c r="CDW965" s="2198"/>
      <c r="CDX965" s="2198"/>
      <c r="CDY965" s="2198"/>
      <c r="CDZ965" s="2198"/>
      <c r="CEA965" s="2198"/>
      <c r="CEB965" s="2198"/>
      <c r="CEC965" s="2198"/>
      <c r="CED965" s="2198"/>
      <c r="CEE965" s="2198"/>
      <c r="CEF965" s="2198"/>
      <c r="CEG965" s="2198"/>
      <c r="CEH965" s="2198"/>
      <c r="CEI965" s="2198"/>
      <c r="CEJ965" s="2198"/>
      <c r="CEK965" s="2198"/>
      <c r="CEL965" s="2198"/>
      <c r="CEM965" s="2198"/>
      <c r="CEN965" s="2198"/>
      <c r="CEO965" s="2198"/>
      <c r="CEP965" s="2198"/>
      <c r="CEQ965" s="2198"/>
      <c r="CER965" s="2198"/>
      <c r="CES965" s="2198"/>
      <c r="CET965" s="2198"/>
      <c r="CEU965" s="2198"/>
      <c r="CEV965" s="2198"/>
      <c r="CEW965" s="2198"/>
      <c r="CEX965" s="2198"/>
      <c r="CEY965" s="2198"/>
      <c r="CEZ965" s="2198"/>
      <c r="CFA965" s="2198"/>
      <c r="CFB965" s="2198"/>
      <c r="CFC965" s="2198"/>
      <c r="CFD965" s="2198"/>
      <c r="CFE965" s="2198"/>
      <c r="CFF965" s="2198"/>
      <c r="CFG965" s="2198"/>
      <c r="CFH965" s="2198"/>
      <c r="CFI965" s="2198"/>
      <c r="CFJ965" s="2198"/>
      <c r="CFK965" s="2198"/>
      <c r="CFL965" s="2198"/>
      <c r="CFM965" s="2198"/>
      <c r="CFN965" s="2198"/>
      <c r="CFO965" s="2198"/>
      <c r="CFP965" s="2198"/>
      <c r="CFQ965" s="2198"/>
      <c r="CFR965" s="2198"/>
      <c r="CFS965" s="2198"/>
      <c r="CFT965" s="2198"/>
      <c r="CFU965" s="2198"/>
      <c r="CFV965" s="2198"/>
      <c r="CFW965" s="2198"/>
      <c r="CFX965" s="2198"/>
      <c r="CFY965" s="2198"/>
      <c r="CFZ965" s="2198"/>
      <c r="CGA965" s="2198"/>
      <c r="CGB965" s="2198"/>
      <c r="CGC965" s="2198"/>
      <c r="CGD965" s="2198"/>
      <c r="CGE965" s="2198"/>
      <c r="CGF965" s="2198"/>
      <c r="CGG965" s="2198"/>
      <c r="CGH965" s="2198"/>
      <c r="CGI965" s="2198"/>
      <c r="CGJ965" s="2198"/>
      <c r="CGK965" s="2198"/>
      <c r="CGL965" s="2198"/>
      <c r="CGM965" s="2198"/>
      <c r="CGN965" s="2198"/>
      <c r="CGO965" s="2198"/>
      <c r="CGP965" s="2198"/>
      <c r="CGQ965" s="2198"/>
      <c r="CGR965" s="2198"/>
      <c r="CGS965" s="2198"/>
      <c r="CGT965" s="2198"/>
      <c r="CGU965" s="2198"/>
      <c r="CGV965" s="2198"/>
      <c r="CGW965" s="2198"/>
      <c r="CGX965" s="2198"/>
      <c r="CGY965" s="2198"/>
      <c r="CGZ965" s="2198"/>
      <c r="CHA965" s="2198"/>
      <c r="CHB965" s="2198"/>
      <c r="CHC965" s="2198"/>
      <c r="CHD965" s="2198"/>
      <c r="CHE965" s="2198"/>
      <c r="CHF965" s="2198"/>
      <c r="CHG965" s="2198"/>
      <c r="CHH965" s="2198"/>
      <c r="CHI965" s="2198"/>
      <c r="CHJ965" s="2198"/>
      <c r="CHK965" s="2198"/>
      <c r="CHL965" s="2198"/>
      <c r="CHM965" s="2198"/>
      <c r="CHN965" s="2198"/>
      <c r="CHO965" s="2198"/>
      <c r="CHP965" s="2198"/>
      <c r="CHQ965" s="2198"/>
      <c r="CHR965" s="2198"/>
      <c r="CHS965" s="2198"/>
      <c r="CHT965" s="2198"/>
      <c r="CHU965" s="2198"/>
      <c r="CHV965" s="2198"/>
      <c r="CHW965" s="2198"/>
      <c r="CHX965" s="2198"/>
      <c r="CHY965" s="2198"/>
      <c r="CHZ965" s="2198"/>
      <c r="CIA965" s="2198"/>
      <c r="CIB965" s="2198"/>
      <c r="CIC965" s="2198"/>
      <c r="CID965" s="2198"/>
      <c r="CIE965" s="2198"/>
      <c r="CIF965" s="2198"/>
      <c r="CIG965" s="2198"/>
      <c r="CIH965" s="2198"/>
      <c r="CII965" s="2198"/>
      <c r="CIJ965" s="2198"/>
      <c r="CIK965" s="2198"/>
      <c r="CIL965" s="2198"/>
      <c r="CIM965" s="2198"/>
      <c r="CIN965" s="2198"/>
      <c r="CIO965" s="2198"/>
      <c r="CIP965" s="2198"/>
      <c r="CIQ965" s="2198"/>
      <c r="CIR965" s="2198"/>
      <c r="CIS965" s="2198"/>
      <c r="CIT965" s="2198"/>
      <c r="CIU965" s="2198"/>
      <c r="CIV965" s="2198"/>
      <c r="CIW965" s="2198"/>
      <c r="CIX965" s="2198"/>
      <c r="CIY965" s="2198"/>
      <c r="CIZ965" s="2198"/>
      <c r="CJA965" s="2198"/>
      <c r="CJB965" s="2198"/>
      <c r="CJC965" s="2198"/>
      <c r="CJD965" s="2198"/>
      <c r="CJE965" s="2198"/>
      <c r="CJF965" s="2198"/>
      <c r="CJG965" s="2198"/>
      <c r="CJH965" s="2198"/>
      <c r="CJI965" s="2198"/>
      <c r="CJJ965" s="2198"/>
      <c r="CJK965" s="2198"/>
      <c r="CJL965" s="2198"/>
      <c r="CJM965" s="2198"/>
      <c r="CJN965" s="2198"/>
      <c r="CJO965" s="2198"/>
      <c r="CJP965" s="2198"/>
      <c r="CJQ965" s="2198"/>
      <c r="CJR965" s="2198"/>
      <c r="CJS965" s="2198"/>
      <c r="CJW965" s="2198"/>
      <c r="CJX965" s="2198"/>
      <c r="CJY965" s="2198"/>
      <c r="CJZ965" s="2198"/>
      <c r="CKA965" s="2198"/>
      <c r="CKB965" s="2198"/>
      <c r="CKC965" s="2198"/>
      <c r="CKD965" s="2198"/>
      <c r="CKE965" s="2198"/>
      <c r="CKF965" s="2198"/>
      <c r="CKG965" s="2198"/>
      <c r="CKH965" s="2198"/>
      <c r="CKI965" s="2198"/>
      <c r="CKJ965" s="2198"/>
      <c r="CKK965" s="2198"/>
      <c r="CKL965" s="2198"/>
      <c r="CKM965" s="2198"/>
      <c r="CKN965" s="2198"/>
      <c r="CKO965" s="2198"/>
      <c r="CKP965" s="2198"/>
      <c r="CKQ965" s="2198"/>
      <c r="CKR965" s="2198"/>
      <c r="CKS965" s="2198"/>
      <c r="CKT965" s="2198"/>
      <c r="CKU965" s="2198"/>
      <c r="CKV965" s="2198"/>
      <c r="CKW965" s="2198"/>
      <c r="CKX965" s="2198"/>
      <c r="CKY965" s="2198"/>
      <c r="CKZ965" s="2198"/>
      <c r="CLA965" s="2198"/>
      <c r="CLB965" s="2198"/>
      <c r="CLC965" s="2198"/>
      <c r="CLD965" s="2198"/>
      <c r="CLE965" s="2198"/>
      <c r="CLF965" s="2198"/>
      <c r="CLG965" s="2198"/>
      <c r="CLH965" s="2198"/>
      <c r="CLI965" s="2198"/>
      <c r="CLJ965" s="2198"/>
      <c r="CLK965" s="2198"/>
      <c r="CLL965" s="2198"/>
      <c r="CLM965" s="2198"/>
      <c r="CLN965" s="2198"/>
      <c r="CLO965" s="2198"/>
      <c r="CLP965" s="2198"/>
      <c r="CLQ965" s="2198"/>
      <c r="CLR965" s="2198"/>
      <c r="CLS965" s="2198"/>
      <c r="CLT965" s="2198"/>
      <c r="CLU965" s="2198"/>
      <c r="CLV965" s="2198"/>
      <c r="CLW965" s="2198"/>
      <c r="CLX965" s="2198"/>
      <c r="CLY965" s="2198"/>
      <c r="CLZ965" s="2198"/>
      <c r="CMA965" s="2198"/>
      <c r="CMB965" s="2198"/>
      <c r="CMC965" s="2198"/>
      <c r="CMD965" s="2198"/>
      <c r="CME965" s="2198"/>
      <c r="CMF965" s="2198"/>
      <c r="CMG965" s="2198"/>
      <c r="CMH965" s="2198"/>
      <c r="CMI965" s="2198"/>
      <c r="CMJ965" s="2198"/>
      <c r="CMK965" s="2198"/>
      <c r="CML965" s="2198"/>
      <c r="CMM965" s="2198"/>
      <c r="CMN965" s="2198"/>
      <c r="CMO965" s="2198"/>
      <c r="CMP965" s="2198"/>
      <c r="CMQ965" s="2198"/>
      <c r="CMR965" s="2198"/>
      <c r="CMS965" s="2198"/>
      <c r="CMT965" s="2198"/>
      <c r="CMU965" s="2198"/>
      <c r="CMV965" s="2198"/>
      <c r="CMW965" s="2198"/>
      <c r="CMX965" s="2198"/>
      <c r="CMY965" s="2198"/>
      <c r="CMZ965" s="2198"/>
      <c r="CNA965" s="2198"/>
      <c r="CNB965" s="2198"/>
      <c r="CNC965" s="2198"/>
      <c r="CND965" s="2198"/>
      <c r="CNE965" s="2198"/>
      <c r="CNF965" s="2198"/>
      <c r="CNG965" s="2198"/>
      <c r="CNH965" s="2198"/>
      <c r="CNI965" s="2198"/>
      <c r="CNJ965" s="2198"/>
      <c r="CNK965" s="2198"/>
      <c r="CNL965" s="2198"/>
      <c r="CNM965" s="2198"/>
      <c r="CNN965" s="2198"/>
      <c r="CNO965" s="2198"/>
      <c r="CNP965" s="2198"/>
      <c r="CNQ965" s="2198"/>
      <c r="CNR965" s="2198"/>
      <c r="CNS965" s="2198"/>
      <c r="CNT965" s="2198"/>
      <c r="CNU965" s="2198"/>
      <c r="CNV965" s="2198"/>
      <c r="CNW965" s="2198"/>
      <c r="CNX965" s="2198"/>
      <c r="CNY965" s="2198"/>
      <c r="CNZ965" s="2198"/>
      <c r="COA965" s="2198"/>
      <c r="COB965" s="2198"/>
      <c r="COC965" s="2198"/>
      <c r="COD965" s="2198"/>
      <c r="COE965" s="2198"/>
      <c r="COF965" s="2198"/>
      <c r="COG965" s="2198"/>
      <c r="COH965" s="2198"/>
      <c r="COI965" s="2198"/>
      <c r="COJ965" s="2198"/>
      <c r="COK965" s="2198"/>
      <c r="COL965" s="2198"/>
      <c r="COM965" s="2198"/>
      <c r="CON965" s="2198"/>
      <c r="COO965" s="2198"/>
      <c r="COP965" s="2198"/>
      <c r="COQ965" s="2198"/>
      <c r="COR965" s="2198"/>
      <c r="COS965" s="2198"/>
      <c r="COT965" s="2198"/>
      <c r="COU965" s="2198"/>
      <c r="COV965" s="2198"/>
      <c r="COW965" s="2198"/>
      <c r="COX965" s="2198"/>
      <c r="COY965" s="2198"/>
      <c r="COZ965" s="2198"/>
      <c r="CPA965" s="2198"/>
      <c r="CPB965" s="2198"/>
      <c r="CPC965" s="2198"/>
      <c r="CPD965" s="2198"/>
      <c r="CPE965" s="2198"/>
      <c r="CPF965" s="2198"/>
      <c r="CPG965" s="2198"/>
      <c r="CPH965" s="2198"/>
      <c r="CPI965" s="2198"/>
      <c r="CPJ965" s="2198"/>
      <c r="CPK965" s="2198"/>
      <c r="CPL965" s="2198"/>
      <c r="CPM965" s="2198"/>
      <c r="CPN965" s="2198"/>
      <c r="CPO965" s="2198"/>
      <c r="CPP965" s="2198"/>
      <c r="CPQ965" s="2198"/>
      <c r="CPR965" s="2198"/>
      <c r="CPS965" s="2198"/>
      <c r="CPT965" s="2198"/>
      <c r="CPU965" s="2198"/>
      <c r="CPV965" s="2198"/>
      <c r="CPW965" s="2198"/>
      <c r="CPX965" s="2198"/>
      <c r="CPY965" s="2198"/>
      <c r="CPZ965" s="2198"/>
      <c r="CQA965" s="2198"/>
      <c r="CQB965" s="2198"/>
      <c r="CQC965" s="2198"/>
      <c r="CQD965" s="2198"/>
      <c r="CQE965" s="2198"/>
      <c r="CQF965" s="2198"/>
      <c r="CQG965" s="2198"/>
      <c r="CQH965" s="2198"/>
      <c r="CQI965" s="2198"/>
      <c r="CQJ965" s="2198"/>
      <c r="CQK965" s="2198"/>
      <c r="CQL965" s="2198"/>
      <c r="CQM965" s="2198"/>
      <c r="CQN965" s="2198"/>
      <c r="CQO965" s="2198"/>
      <c r="CQP965" s="2198"/>
      <c r="CQQ965" s="2198"/>
      <c r="CQR965" s="2198"/>
      <c r="CQS965" s="2198"/>
      <c r="CQT965" s="2198"/>
      <c r="CQU965" s="2198"/>
      <c r="CQV965" s="2198"/>
      <c r="CQW965" s="2198"/>
      <c r="CQX965" s="2198"/>
      <c r="CQY965" s="2198"/>
      <c r="CQZ965" s="2198"/>
      <c r="CRA965" s="2198"/>
      <c r="CRB965" s="2198"/>
      <c r="CRC965" s="2198"/>
      <c r="CRD965" s="2198"/>
      <c r="CRE965" s="2198"/>
      <c r="CRF965" s="2198"/>
      <c r="CRG965" s="2198"/>
      <c r="CRH965" s="2198"/>
      <c r="CRI965" s="2198"/>
      <c r="CRJ965" s="2198"/>
      <c r="CRK965" s="2198"/>
      <c r="CRL965" s="2198"/>
      <c r="CRM965" s="2198"/>
      <c r="CRN965" s="2198"/>
      <c r="CRO965" s="2198"/>
      <c r="CRP965" s="2198"/>
      <c r="CRQ965" s="2198"/>
      <c r="CRR965" s="2198"/>
      <c r="CRS965" s="2198"/>
      <c r="CRT965" s="2198"/>
      <c r="CRU965" s="2198"/>
      <c r="CRV965" s="2198"/>
      <c r="CRW965" s="2198"/>
      <c r="CRX965" s="2198"/>
      <c r="CRY965" s="2198"/>
      <c r="CRZ965" s="2198"/>
      <c r="CSA965" s="2198"/>
      <c r="CSB965" s="2198"/>
      <c r="CSC965" s="2198"/>
      <c r="CSD965" s="2198"/>
      <c r="CSE965" s="2198"/>
      <c r="CSF965" s="2198"/>
      <c r="CSG965" s="2198"/>
      <c r="CSH965" s="2198"/>
      <c r="CSI965" s="2198"/>
      <c r="CSJ965" s="2198"/>
      <c r="CSK965" s="2198"/>
      <c r="CSL965" s="2198"/>
      <c r="CSM965" s="2198"/>
      <c r="CSN965" s="2198"/>
      <c r="CSO965" s="2198"/>
      <c r="CSP965" s="2198"/>
      <c r="CSQ965" s="2198"/>
      <c r="CSR965" s="2198"/>
      <c r="CSS965" s="2198"/>
      <c r="CST965" s="2198"/>
      <c r="CSU965" s="2198"/>
      <c r="CSV965" s="2198"/>
      <c r="CSW965" s="2198"/>
      <c r="CSX965" s="2198"/>
      <c r="CSY965" s="2198"/>
      <c r="CSZ965" s="2198"/>
      <c r="CTA965" s="2198"/>
      <c r="CTB965" s="2198"/>
      <c r="CTC965" s="2198"/>
      <c r="CTD965" s="2198"/>
      <c r="CTE965" s="2198"/>
      <c r="CTF965" s="2198"/>
      <c r="CTG965" s="2198"/>
      <c r="CTH965" s="2198"/>
      <c r="CTI965" s="2198"/>
      <c r="CTJ965" s="2198"/>
      <c r="CTK965" s="2198"/>
      <c r="CTL965" s="2198"/>
      <c r="CTM965" s="2198"/>
      <c r="CTN965" s="2198"/>
      <c r="CTO965" s="2198"/>
      <c r="CTS965" s="2198"/>
      <c r="CTT965" s="2198"/>
      <c r="CTU965" s="2198"/>
      <c r="CTV965" s="2198"/>
      <c r="CTW965" s="2198"/>
      <c r="CTX965" s="2198"/>
      <c r="CTY965" s="2198"/>
      <c r="CTZ965" s="2198"/>
      <c r="CUA965" s="2198"/>
      <c r="CUB965" s="2198"/>
      <c r="CUC965" s="2198"/>
      <c r="CUD965" s="2198"/>
      <c r="CUE965" s="2198"/>
      <c r="CUF965" s="2198"/>
      <c r="CUG965" s="2198"/>
      <c r="CUH965" s="2198"/>
      <c r="CUI965" s="2198"/>
      <c r="CUJ965" s="2198"/>
      <c r="CUK965" s="2198"/>
      <c r="CUL965" s="2198"/>
      <c r="CUM965" s="2198"/>
      <c r="CUN965" s="2198"/>
      <c r="CUO965" s="2198"/>
      <c r="CUP965" s="2198"/>
      <c r="CUQ965" s="2198"/>
      <c r="CUR965" s="2198"/>
      <c r="CUS965" s="2198"/>
      <c r="CUT965" s="2198"/>
      <c r="CUU965" s="2198"/>
      <c r="CUV965" s="2198"/>
      <c r="CUW965" s="2198"/>
      <c r="CUX965" s="2198"/>
      <c r="CUY965" s="2198"/>
      <c r="CUZ965" s="2198"/>
      <c r="CVA965" s="2198"/>
      <c r="CVB965" s="2198"/>
      <c r="CVC965" s="2198"/>
      <c r="CVD965" s="2198"/>
      <c r="CVE965" s="2198"/>
      <c r="CVF965" s="2198"/>
      <c r="CVG965" s="2198"/>
      <c r="CVH965" s="2198"/>
      <c r="CVI965" s="2198"/>
      <c r="CVJ965" s="2198"/>
      <c r="CVK965" s="2198"/>
      <c r="CVL965" s="2198"/>
      <c r="CVM965" s="2198"/>
      <c r="CVN965" s="2198"/>
      <c r="CVO965" s="2198"/>
      <c r="CVP965" s="2198"/>
      <c r="CVQ965" s="2198"/>
      <c r="CVR965" s="2198"/>
      <c r="CVS965" s="2198"/>
      <c r="CVT965" s="2198"/>
      <c r="CVU965" s="2198"/>
      <c r="CVV965" s="2198"/>
      <c r="CVW965" s="2198"/>
      <c r="CVX965" s="2198"/>
      <c r="CVY965" s="2198"/>
      <c r="CVZ965" s="2198"/>
      <c r="CWA965" s="2198"/>
      <c r="CWB965" s="2198"/>
      <c r="CWC965" s="2198"/>
      <c r="CWD965" s="2198"/>
      <c r="CWE965" s="2198"/>
      <c r="CWF965" s="2198"/>
      <c r="CWG965" s="2198"/>
      <c r="CWH965" s="2198"/>
      <c r="CWI965" s="2198"/>
      <c r="CWJ965" s="2198"/>
      <c r="CWK965" s="2198"/>
      <c r="CWL965" s="2198"/>
      <c r="CWM965" s="2198"/>
      <c r="CWN965" s="2198"/>
      <c r="CWO965" s="2198"/>
      <c r="CWP965" s="2198"/>
      <c r="CWQ965" s="2198"/>
      <c r="CWR965" s="2198"/>
      <c r="CWS965" s="2198"/>
      <c r="CWT965" s="2198"/>
      <c r="CWU965" s="2198"/>
      <c r="CWV965" s="2198"/>
      <c r="CWW965" s="2198"/>
      <c r="CWX965" s="2198"/>
      <c r="CWY965" s="2198"/>
      <c r="CWZ965" s="2198"/>
      <c r="CXA965" s="2198"/>
      <c r="CXB965" s="2198"/>
      <c r="CXC965" s="2198"/>
      <c r="CXD965" s="2198"/>
      <c r="CXE965" s="2198"/>
      <c r="CXF965" s="2198"/>
      <c r="CXG965" s="2198"/>
      <c r="CXH965" s="2198"/>
      <c r="CXI965" s="2198"/>
      <c r="CXJ965" s="2198"/>
      <c r="CXK965" s="2198"/>
      <c r="CXL965" s="2198"/>
      <c r="CXM965" s="2198"/>
      <c r="CXN965" s="2198"/>
      <c r="CXO965" s="2198"/>
      <c r="CXP965" s="2198"/>
      <c r="CXQ965" s="2198"/>
      <c r="CXR965" s="2198"/>
      <c r="CXS965" s="2198"/>
      <c r="CXT965" s="2198"/>
      <c r="CXU965" s="2198"/>
      <c r="CXV965" s="2198"/>
      <c r="CXW965" s="2198"/>
      <c r="CXX965" s="2198"/>
      <c r="CXY965" s="2198"/>
      <c r="CXZ965" s="2198"/>
      <c r="CYA965" s="2198"/>
      <c r="CYB965" s="2198"/>
      <c r="CYC965" s="2198"/>
      <c r="CYD965" s="2198"/>
      <c r="CYE965" s="2198"/>
      <c r="CYF965" s="2198"/>
      <c r="CYG965" s="2198"/>
      <c r="CYH965" s="2198"/>
      <c r="CYI965" s="2198"/>
      <c r="CYJ965" s="2198"/>
      <c r="CYK965" s="2198"/>
      <c r="CYL965" s="2198"/>
      <c r="CYM965" s="2198"/>
      <c r="CYN965" s="2198"/>
      <c r="CYO965" s="2198"/>
      <c r="CYP965" s="2198"/>
      <c r="CYQ965" s="2198"/>
      <c r="CYR965" s="2198"/>
      <c r="CYS965" s="2198"/>
      <c r="CYT965" s="2198"/>
      <c r="CYU965" s="2198"/>
      <c r="CYV965" s="2198"/>
      <c r="CYW965" s="2198"/>
      <c r="CYX965" s="2198"/>
      <c r="CYY965" s="2198"/>
      <c r="CYZ965" s="2198"/>
      <c r="CZA965" s="2198"/>
      <c r="CZB965" s="2198"/>
      <c r="CZC965" s="2198"/>
      <c r="CZD965" s="2198"/>
      <c r="CZE965" s="2198"/>
      <c r="CZF965" s="2198"/>
      <c r="CZG965" s="2198"/>
      <c r="CZH965" s="2198"/>
      <c r="CZI965" s="2198"/>
      <c r="CZJ965" s="2198"/>
      <c r="CZK965" s="2198"/>
      <c r="CZL965" s="2198"/>
      <c r="CZM965" s="2198"/>
      <c r="CZN965" s="2198"/>
      <c r="CZO965" s="2198"/>
      <c r="CZP965" s="2198"/>
      <c r="CZQ965" s="2198"/>
      <c r="CZR965" s="2198"/>
      <c r="CZS965" s="2198"/>
      <c r="CZT965" s="2198"/>
      <c r="CZU965" s="2198"/>
      <c r="CZV965" s="2198"/>
      <c r="CZW965" s="2198"/>
      <c r="CZX965" s="2198"/>
      <c r="CZY965" s="2198"/>
      <c r="CZZ965" s="2198"/>
      <c r="DAA965" s="2198"/>
      <c r="DAB965" s="2198"/>
      <c r="DAC965" s="2198"/>
      <c r="DAD965" s="2198"/>
      <c r="DAE965" s="2198"/>
      <c r="DAF965" s="2198"/>
      <c r="DAG965" s="2198"/>
      <c r="DAH965" s="2198"/>
      <c r="DAI965" s="2198"/>
      <c r="DAJ965" s="2198"/>
      <c r="DAK965" s="2198"/>
      <c r="DAL965" s="2198"/>
      <c r="DAM965" s="2198"/>
      <c r="DAN965" s="2198"/>
      <c r="DAO965" s="2198"/>
      <c r="DAP965" s="2198"/>
      <c r="DAQ965" s="2198"/>
      <c r="DAR965" s="2198"/>
      <c r="DAS965" s="2198"/>
      <c r="DAT965" s="2198"/>
      <c r="DAU965" s="2198"/>
      <c r="DAV965" s="2198"/>
      <c r="DAW965" s="2198"/>
      <c r="DAX965" s="2198"/>
      <c r="DAY965" s="2198"/>
      <c r="DAZ965" s="2198"/>
      <c r="DBA965" s="2198"/>
      <c r="DBB965" s="2198"/>
      <c r="DBC965" s="2198"/>
      <c r="DBD965" s="2198"/>
      <c r="DBE965" s="2198"/>
      <c r="DBF965" s="2198"/>
      <c r="DBG965" s="2198"/>
      <c r="DBH965" s="2198"/>
      <c r="DBI965" s="2198"/>
      <c r="DBJ965" s="2198"/>
      <c r="DBK965" s="2198"/>
      <c r="DBL965" s="2198"/>
      <c r="DBM965" s="2198"/>
      <c r="DBN965" s="2198"/>
      <c r="DBO965" s="2198"/>
      <c r="DBP965" s="2198"/>
      <c r="DBQ965" s="2198"/>
      <c r="DBR965" s="2198"/>
      <c r="DBS965" s="2198"/>
      <c r="DBT965" s="2198"/>
      <c r="DBU965" s="2198"/>
      <c r="DBV965" s="2198"/>
      <c r="DBW965" s="2198"/>
      <c r="DBX965" s="2198"/>
      <c r="DBY965" s="2198"/>
      <c r="DBZ965" s="2198"/>
      <c r="DCA965" s="2198"/>
      <c r="DCB965" s="2198"/>
      <c r="DCC965" s="2198"/>
      <c r="DCD965" s="2198"/>
      <c r="DCE965" s="2198"/>
      <c r="DCF965" s="2198"/>
      <c r="DCG965" s="2198"/>
      <c r="DCH965" s="2198"/>
      <c r="DCI965" s="2198"/>
      <c r="DCJ965" s="2198"/>
      <c r="DCK965" s="2198"/>
      <c r="DCL965" s="2198"/>
      <c r="DCM965" s="2198"/>
      <c r="DCN965" s="2198"/>
      <c r="DCO965" s="2198"/>
      <c r="DCP965" s="2198"/>
      <c r="DCQ965" s="2198"/>
      <c r="DCR965" s="2198"/>
      <c r="DCS965" s="2198"/>
      <c r="DCT965" s="2198"/>
      <c r="DCU965" s="2198"/>
      <c r="DCV965" s="2198"/>
      <c r="DCW965" s="2198"/>
      <c r="DCX965" s="2198"/>
      <c r="DCY965" s="2198"/>
      <c r="DCZ965" s="2198"/>
      <c r="DDA965" s="2198"/>
      <c r="DDB965" s="2198"/>
      <c r="DDC965" s="2198"/>
      <c r="DDD965" s="2198"/>
      <c r="DDE965" s="2198"/>
      <c r="DDF965" s="2198"/>
      <c r="DDG965" s="2198"/>
      <c r="DDH965" s="2198"/>
      <c r="DDI965" s="2198"/>
      <c r="DDJ965" s="2198"/>
      <c r="DDK965" s="2198"/>
      <c r="DDO965" s="2198"/>
      <c r="DDP965" s="2198"/>
      <c r="DDQ965" s="2198"/>
      <c r="DDR965" s="2198"/>
      <c r="DDS965" s="2198"/>
      <c r="DDT965" s="2198"/>
      <c r="DDU965" s="2198"/>
      <c r="DDV965" s="2198"/>
      <c r="DDW965" s="2198"/>
      <c r="DDX965" s="2198"/>
      <c r="DDY965" s="2198"/>
      <c r="DDZ965" s="2198"/>
      <c r="DEA965" s="2198"/>
      <c r="DEB965" s="2198"/>
      <c r="DEC965" s="2198"/>
      <c r="DED965" s="2198"/>
      <c r="DEE965" s="2198"/>
      <c r="DEF965" s="2198"/>
      <c r="DEG965" s="2198"/>
      <c r="DEH965" s="2198"/>
      <c r="DEI965" s="2198"/>
      <c r="DEJ965" s="2198"/>
      <c r="DEK965" s="2198"/>
      <c r="DEL965" s="2198"/>
      <c r="DEM965" s="2198"/>
      <c r="DEN965" s="2198"/>
      <c r="DEO965" s="2198"/>
      <c r="DEP965" s="2198"/>
      <c r="DEQ965" s="2198"/>
      <c r="DER965" s="2198"/>
      <c r="DES965" s="2198"/>
      <c r="DET965" s="2198"/>
      <c r="DEU965" s="2198"/>
      <c r="DEV965" s="2198"/>
      <c r="DEW965" s="2198"/>
      <c r="DEX965" s="2198"/>
      <c r="DEY965" s="2198"/>
      <c r="DEZ965" s="2198"/>
      <c r="DFA965" s="2198"/>
      <c r="DFB965" s="2198"/>
      <c r="DFC965" s="2198"/>
      <c r="DFD965" s="2198"/>
      <c r="DFE965" s="2198"/>
      <c r="DFF965" s="2198"/>
      <c r="DFG965" s="2198"/>
      <c r="DFH965" s="2198"/>
      <c r="DFI965" s="2198"/>
      <c r="DFJ965" s="2198"/>
      <c r="DFK965" s="2198"/>
      <c r="DFL965" s="2198"/>
      <c r="DFM965" s="2198"/>
      <c r="DFN965" s="2198"/>
      <c r="DFO965" s="2198"/>
      <c r="DFP965" s="2198"/>
      <c r="DFQ965" s="2198"/>
      <c r="DFR965" s="2198"/>
      <c r="DFS965" s="2198"/>
      <c r="DFT965" s="2198"/>
      <c r="DFU965" s="2198"/>
      <c r="DFV965" s="2198"/>
      <c r="DFW965" s="2198"/>
      <c r="DFX965" s="2198"/>
      <c r="DFY965" s="2198"/>
      <c r="DFZ965" s="2198"/>
      <c r="DGA965" s="2198"/>
      <c r="DGB965" s="2198"/>
      <c r="DGC965" s="2198"/>
      <c r="DGD965" s="2198"/>
      <c r="DGE965" s="2198"/>
      <c r="DGF965" s="2198"/>
      <c r="DGG965" s="2198"/>
      <c r="DGH965" s="2198"/>
      <c r="DGI965" s="2198"/>
      <c r="DGJ965" s="2198"/>
      <c r="DGK965" s="2198"/>
      <c r="DGL965" s="2198"/>
      <c r="DGM965" s="2198"/>
      <c r="DGN965" s="2198"/>
      <c r="DGO965" s="2198"/>
      <c r="DGP965" s="2198"/>
      <c r="DGQ965" s="2198"/>
      <c r="DGR965" s="2198"/>
      <c r="DGS965" s="2198"/>
      <c r="DGT965" s="2198"/>
      <c r="DGU965" s="2198"/>
      <c r="DGV965" s="2198"/>
      <c r="DGW965" s="2198"/>
      <c r="DGX965" s="2198"/>
      <c r="DGY965" s="2198"/>
      <c r="DGZ965" s="2198"/>
      <c r="DHA965" s="2198"/>
      <c r="DHB965" s="2198"/>
      <c r="DHC965" s="2198"/>
      <c r="DHD965" s="2198"/>
      <c r="DHE965" s="2198"/>
      <c r="DHF965" s="2198"/>
      <c r="DHG965" s="2198"/>
      <c r="DHH965" s="2198"/>
      <c r="DHI965" s="2198"/>
      <c r="DHJ965" s="2198"/>
      <c r="DHK965" s="2198"/>
      <c r="DHL965" s="2198"/>
      <c r="DHM965" s="2198"/>
      <c r="DHN965" s="2198"/>
      <c r="DHO965" s="2198"/>
      <c r="DHP965" s="2198"/>
      <c r="DHQ965" s="2198"/>
      <c r="DHR965" s="2198"/>
      <c r="DHS965" s="2198"/>
      <c r="DHT965" s="2198"/>
      <c r="DHU965" s="2198"/>
      <c r="DHV965" s="2198"/>
      <c r="DHW965" s="2198"/>
      <c r="DHX965" s="2198"/>
      <c r="DHY965" s="2198"/>
      <c r="DHZ965" s="2198"/>
      <c r="DIA965" s="2198"/>
      <c r="DIB965" s="2198"/>
      <c r="DIC965" s="2198"/>
      <c r="DID965" s="2198"/>
      <c r="DIE965" s="2198"/>
      <c r="DIF965" s="2198"/>
      <c r="DIG965" s="2198"/>
      <c r="DIH965" s="2198"/>
      <c r="DII965" s="2198"/>
      <c r="DIJ965" s="2198"/>
      <c r="DIK965" s="2198"/>
      <c r="DIL965" s="2198"/>
      <c r="DIM965" s="2198"/>
      <c r="DIN965" s="2198"/>
      <c r="DIO965" s="2198"/>
      <c r="DIP965" s="2198"/>
      <c r="DIQ965" s="2198"/>
      <c r="DIR965" s="2198"/>
      <c r="DIS965" s="2198"/>
      <c r="DIT965" s="2198"/>
      <c r="DIU965" s="2198"/>
      <c r="DIV965" s="2198"/>
      <c r="DIW965" s="2198"/>
      <c r="DIX965" s="2198"/>
      <c r="DIY965" s="2198"/>
      <c r="DIZ965" s="2198"/>
      <c r="DJA965" s="2198"/>
      <c r="DJB965" s="2198"/>
      <c r="DJC965" s="2198"/>
      <c r="DJD965" s="2198"/>
      <c r="DJE965" s="2198"/>
      <c r="DJF965" s="2198"/>
      <c r="DJG965" s="2198"/>
      <c r="DJH965" s="2198"/>
      <c r="DJI965" s="2198"/>
      <c r="DJJ965" s="2198"/>
      <c r="DJK965" s="2198"/>
      <c r="DJL965" s="2198"/>
      <c r="DJM965" s="2198"/>
      <c r="DJN965" s="2198"/>
      <c r="DJO965" s="2198"/>
      <c r="DJP965" s="2198"/>
      <c r="DJQ965" s="2198"/>
      <c r="DJR965" s="2198"/>
      <c r="DJS965" s="2198"/>
      <c r="DJT965" s="2198"/>
      <c r="DJU965" s="2198"/>
      <c r="DJV965" s="2198"/>
      <c r="DJW965" s="2198"/>
      <c r="DJX965" s="2198"/>
      <c r="DJY965" s="2198"/>
      <c r="DJZ965" s="2198"/>
      <c r="DKA965" s="2198"/>
      <c r="DKB965" s="2198"/>
      <c r="DKC965" s="2198"/>
      <c r="DKD965" s="2198"/>
      <c r="DKE965" s="2198"/>
      <c r="DKF965" s="2198"/>
      <c r="DKG965" s="2198"/>
      <c r="DKH965" s="2198"/>
      <c r="DKI965" s="2198"/>
      <c r="DKJ965" s="2198"/>
      <c r="DKK965" s="2198"/>
      <c r="DKL965" s="2198"/>
      <c r="DKM965" s="2198"/>
      <c r="DKN965" s="2198"/>
      <c r="DKO965" s="2198"/>
      <c r="DKP965" s="2198"/>
      <c r="DKQ965" s="2198"/>
      <c r="DKR965" s="2198"/>
      <c r="DKS965" s="2198"/>
      <c r="DKT965" s="2198"/>
      <c r="DKU965" s="2198"/>
      <c r="DKV965" s="2198"/>
      <c r="DKW965" s="2198"/>
      <c r="DKX965" s="2198"/>
      <c r="DKY965" s="2198"/>
      <c r="DKZ965" s="2198"/>
      <c r="DLA965" s="2198"/>
      <c r="DLB965" s="2198"/>
      <c r="DLC965" s="2198"/>
      <c r="DLD965" s="2198"/>
      <c r="DLE965" s="2198"/>
      <c r="DLF965" s="2198"/>
      <c r="DLG965" s="2198"/>
      <c r="DLH965" s="2198"/>
      <c r="DLI965" s="2198"/>
      <c r="DLJ965" s="2198"/>
      <c r="DLK965" s="2198"/>
      <c r="DLL965" s="2198"/>
      <c r="DLM965" s="2198"/>
      <c r="DLN965" s="2198"/>
      <c r="DLO965" s="2198"/>
      <c r="DLP965" s="2198"/>
      <c r="DLQ965" s="2198"/>
      <c r="DLR965" s="2198"/>
      <c r="DLS965" s="2198"/>
      <c r="DLT965" s="2198"/>
      <c r="DLU965" s="2198"/>
      <c r="DLV965" s="2198"/>
      <c r="DLW965" s="2198"/>
      <c r="DLX965" s="2198"/>
      <c r="DLY965" s="2198"/>
      <c r="DLZ965" s="2198"/>
      <c r="DMA965" s="2198"/>
      <c r="DMB965" s="2198"/>
      <c r="DMC965" s="2198"/>
      <c r="DMD965" s="2198"/>
      <c r="DME965" s="2198"/>
      <c r="DMF965" s="2198"/>
      <c r="DMG965" s="2198"/>
      <c r="DMH965" s="2198"/>
      <c r="DMI965" s="2198"/>
      <c r="DMJ965" s="2198"/>
      <c r="DMK965" s="2198"/>
      <c r="DML965" s="2198"/>
      <c r="DMM965" s="2198"/>
      <c r="DMN965" s="2198"/>
      <c r="DMO965" s="2198"/>
      <c r="DMP965" s="2198"/>
      <c r="DMQ965" s="2198"/>
      <c r="DMR965" s="2198"/>
      <c r="DMS965" s="2198"/>
      <c r="DMT965" s="2198"/>
      <c r="DMU965" s="2198"/>
      <c r="DMV965" s="2198"/>
      <c r="DMW965" s="2198"/>
      <c r="DMX965" s="2198"/>
      <c r="DMY965" s="2198"/>
      <c r="DMZ965" s="2198"/>
      <c r="DNA965" s="2198"/>
      <c r="DNB965" s="2198"/>
      <c r="DNC965" s="2198"/>
      <c r="DND965" s="2198"/>
      <c r="DNE965" s="2198"/>
      <c r="DNF965" s="2198"/>
      <c r="DNG965" s="2198"/>
      <c r="DNK965" s="2198"/>
      <c r="DNL965" s="2198"/>
      <c r="DNM965" s="2198"/>
      <c r="DNN965" s="2198"/>
      <c r="DNO965" s="2198"/>
      <c r="DNP965" s="2198"/>
      <c r="DNQ965" s="2198"/>
      <c r="DNR965" s="2198"/>
      <c r="DNS965" s="2198"/>
      <c r="DNT965" s="2198"/>
      <c r="DNU965" s="2198"/>
      <c r="DNV965" s="2198"/>
      <c r="DNW965" s="2198"/>
      <c r="DNX965" s="2198"/>
      <c r="DNY965" s="2198"/>
      <c r="DNZ965" s="2198"/>
      <c r="DOA965" s="2198"/>
      <c r="DOB965" s="2198"/>
      <c r="DOC965" s="2198"/>
      <c r="DOD965" s="2198"/>
      <c r="DOE965" s="2198"/>
      <c r="DOF965" s="2198"/>
      <c r="DOG965" s="2198"/>
      <c r="DOH965" s="2198"/>
      <c r="DOI965" s="2198"/>
      <c r="DOJ965" s="2198"/>
      <c r="DOK965" s="2198"/>
      <c r="DOL965" s="2198"/>
      <c r="DOM965" s="2198"/>
      <c r="DON965" s="2198"/>
      <c r="DOO965" s="2198"/>
      <c r="DOP965" s="2198"/>
      <c r="DOQ965" s="2198"/>
      <c r="DOR965" s="2198"/>
      <c r="DOS965" s="2198"/>
      <c r="DOT965" s="2198"/>
      <c r="DOU965" s="2198"/>
      <c r="DOV965" s="2198"/>
      <c r="DOW965" s="2198"/>
      <c r="DOX965" s="2198"/>
      <c r="DOY965" s="2198"/>
      <c r="DOZ965" s="2198"/>
      <c r="DPA965" s="2198"/>
      <c r="DPB965" s="2198"/>
      <c r="DPC965" s="2198"/>
      <c r="DPD965" s="2198"/>
      <c r="DPE965" s="2198"/>
      <c r="DPF965" s="2198"/>
      <c r="DPG965" s="2198"/>
      <c r="DPH965" s="2198"/>
      <c r="DPI965" s="2198"/>
      <c r="DPJ965" s="2198"/>
      <c r="DPK965" s="2198"/>
      <c r="DPL965" s="2198"/>
      <c r="DPM965" s="2198"/>
      <c r="DPN965" s="2198"/>
      <c r="DPO965" s="2198"/>
      <c r="DPP965" s="2198"/>
      <c r="DPQ965" s="2198"/>
      <c r="DPR965" s="2198"/>
      <c r="DPS965" s="2198"/>
      <c r="DPT965" s="2198"/>
      <c r="DPU965" s="2198"/>
      <c r="DPV965" s="2198"/>
      <c r="DPW965" s="2198"/>
      <c r="DPX965" s="2198"/>
      <c r="DPY965" s="2198"/>
      <c r="DPZ965" s="2198"/>
      <c r="DQA965" s="2198"/>
      <c r="DQB965" s="2198"/>
      <c r="DQC965" s="2198"/>
      <c r="DQD965" s="2198"/>
      <c r="DQE965" s="2198"/>
      <c r="DQF965" s="2198"/>
      <c r="DQG965" s="2198"/>
      <c r="DQH965" s="2198"/>
      <c r="DQI965" s="2198"/>
      <c r="DQJ965" s="2198"/>
      <c r="DQK965" s="2198"/>
      <c r="DQL965" s="2198"/>
      <c r="DQM965" s="2198"/>
      <c r="DQN965" s="2198"/>
      <c r="DQO965" s="2198"/>
      <c r="DQP965" s="2198"/>
      <c r="DQQ965" s="2198"/>
      <c r="DQR965" s="2198"/>
      <c r="DQS965" s="2198"/>
      <c r="DQT965" s="2198"/>
      <c r="DQU965" s="2198"/>
      <c r="DQV965" s="2198"/>
      <c r="DQW965" s="2198"/>
      <c r="DQX965" s="2198"/>
      <c r="DQY965" s="2198"/>
      <c r="DQZ965" s="2198"/>
      <c r="DRA965" s="2198"/>
      <c r="DRB965" s="2198"/>
      <c r="DRC965" s="2198"/>
      <c r="DRD965" s="2198"/>
      <c r="DRE965" s="2198"/>
      <c r="DRF965" s="2198"/>
      <c r="DRG965" s="2198"/>
      <c r="DRH965" s="2198"/>
      <c r="DRI965" s="2198"/>
      <c r="DRJ965" s="2198"/>
      <c r="DRK965" s="2198"/>
      <c r="DRL965" s="2198"/>
      <c r="DRM965" s="2198"/>
      <c r="DRN965" s="2198"/>
      <c r="DRO965" s="2198"/>
      <c r="DRP965" s="2198"/>
      <c r="DRQ965" s="2198"/>
      <c r="DRR965" s="2198"/>
      <c r="DRS965" s="2198"/>
      <c r="DRT965" s="2198"/>
      <c r="DRU965" s="2198"/>
      <c r="DRV965" s="2198"/>
      <c r="DRW965" s="2198"/>
      <c r="DRX965" s="2198"/>
      <c r="DRY965" s="2198"/>
      <c r="DRZ965" s="2198"/>
      <c r="DSA965" s="2198"/>
      <c r="DSB965" s="2198"/>
      <c r="DSC965" s="2198"/>
      <c r="DSD965" s="2198"/>
      <c r="DSE965" s="2198"/>
      <c r="DSF965" s="2198"/>
      <c r="DSG965" s="2198"/>
      <c r="DSH965" s="2198"/>
      <c r="DSI965" s="2198"/>
      <c r="DSJ965" s="2198"/>
      <c r="DSK965" s="2198"/>
      <c r="DSL965" s="2198"/>
      <c r="DSM965" s="2198"/>
      <c r="DSN965" s="2198"/>
      <c r="DSO965" s="2198"/>
      <c r="DSP965" s="2198"/>
      <c r="DSQ965" s="2198"/>
      <c r="DSR965" s="2198"/>
      <c r="DSS965" s="2198"/>
      <c r="DST965" s="2198"/>
      <c r="DSU965" s="2198"/>
      <c r="DSV965" s="2198"/>
      <c r="DSW965" s="2198"/>
      <c r="DSX965" s="2198"/>
      <c r="DSY965" s="2198"/>
      <c r="DSZ965" s="2198"/>
      <c r="DTA965" s="2198"/>
      <c r="DTB965" s="2198"/>
      <c r="DTC965" s="2198"/>
      <c r="DTD965" s="2198"/>
      <c r="DTE965" s="2198"/>
      <c r="DTF965" s="2198"/>
      <c r="DTG965" s="2198"/>
      <c r="DTH965" s="2198"/>
      <c r="DTI965" s="2198"/>
      <c r="DTJ965" s="2198"/>
      <c r="DTK965" s="2198"/>
      <c r="DTL965" s="2198"/>
      <c r="DTM965" s="2198"/>
      <c r="DTN965" s="2198"/>
      <c r="DTO965" s="2198"/>
      <c r="DTP965" s="2198"/>
      <c r="DTQ965" s="2198"/>
      <c r="DTR965" s="2198"/>
      <c r="DTS965" s="2198"/>
      <c r="DTT965" s="2198"/>
      <c r="DTU965" s="2198"/>
      <c r="DTV965" s="2198"/>
      <c r="DTW965" s="2198"/>
      <c r="DTX965" s="2198"/>
      <c r="DTY965" s="2198"/>
      <c r="DTZ965" s="2198"/>
      <c r="DUA965" s="2198"/>
      <c r="DUB965" s="2198"/>
      <c r="DUC965" s="2198"/>
      <c r="DUD965" s="2198"/>
      <c r="DUE965" s="2198"/>
      <c r="DUF965" s="2198"/>
      <c r="DUG965" s="2198"/>
      <c r="DUH965" s="2198"/>
      <c r="DUI965" s="2198"/>
      <c r="DUJ965" s="2198"/>
      <c r="DUK965" s="2198"/>
      <c r="DUL965" s="2198"/>
      <c r="DUM965" s="2198"/>
      <c r="DUN965" s="2198"/>
      <c r="DUO965" s="2198"/>
      <c r="DUP965" s="2198"/>
      <c r="DUQ965" s="2198"/>
      <c r="DUR965" s="2198"/>
      <c r="DUS965" s="2198"/>
      <c r="DUT965" s="2198"/>
      <c r="DUU965" s="2198"/>
      <c r="DUV965" s="2198"/>
      <c r="DUW965" s="2198"/>
      <c r="DUX965" s="2198"/>
      <c r="DUY965" s="2198"/>
      <c r="DUZ965" s="2198"/>
      <c r="DVA965" s="2198"/>
      <c r="DVB965" s="2198"/>
      <c r="DVC965" s="2198"/>
      <c r="DVD965" s="2198"/>
      <c r="DVE965" s="2198"/>
      <c r="DVF965" s="2198"/>
      <c r="DVG965" s="2198"/>
      <c r="DVH965" s="2198"/>
      <c r="DVI965" s="2198"/>
      <c r="DVJ965" s="2198"/>
      <c r="DVK965" s="2198"/>
      <c r="DVL965" s="2198"/>
      <c r="DVM965" s="2198"/>
      <c r="DVN965" s="2198"/>
      <c r="DVO965" s="2198"/>
      <c r="DVP965" s="2198"/>
      <c r="DVQ965" s="2198"/>
      <c r="DVR965" s="2198"/>
      <c r="DVS965" s="2198"/>
      <c r="DVT965" s="2198"/>
      <c r="DVU965" s="2198"/>
      <c r="DVV965" s="2198"/>
      <c r="DVW965" s="2198"/>
      <c r="DVX965" s="2198"/>
      <c r="DVY965" s="2198"/>
      <c r="DVZ965" s="2198"/>
      <c r="DWA965" s="2198"/>
      <c r="DWB965" s="2198"/>
      <c r="DWC965" s="2198"/>
      <c r="DWD965" s="2198"/>
      <c r="DWE965" s="2198"/>
      <c r="DWF965" s="2198"/>
      <c r="DWG965" s="2198"/>
      <c r="DWH965" s="2198"/>
      <c r="DWI965" s="2198"/>
      <c r="DWJ965" s="2198"/>
      <c r="DWK965" s="2198"/>
      <c r="DWL965" s="2198"/>
      <c r="DWM965" s="2198"/>
      <c r="DWN965" s="2198"/>
      <c r="DWO965" s="2198"/>
      <c r="DWP965" s="2198"/>
      <c r="DWQ965" s="2198"/>
      <c r="DWR965" s="2198"/>
      <c r="DWS965" s="2198"/>
      <c r="DWT965" s="2198"/>
      <c r="DWU965" s="2198"/>
      <c r="DWV965" s="2198"/>
      <c r="DWW965" s="2198"/>
      <c r="DWX965" s="2198"/>
      <c r="DWY965" s="2198"/>
      <c r="DWZ965" s="2198"/>
      <c r="DXA965" s="2198"/>
      <c r="DXB965" s="2198"/>
      <c r="DXC965" s="2198"/>
      <c r="DXG965" s="2198"/>
      <c r="DXH965" s="2198"/>
      <c r="DXI965" s="2198"/>
      <c r="DXJ965" s="2198"/>
      <c r="DXK965" s="2198"/>
      <c r="DXL965" s="2198"/>
      <c r="DXM965" s="2198"/>
      <c r="DXN965" s="2198"/>
      <c r="DXO965" s="2198"/>
      <c r="DXP965" s="2198"/>
      <c r="DXQ965" s="2198"/>
      <c r="DXR965" s="2198"/>
      <c r="DXS965" s="2198"/>
      <c r="DXT965" s="2198"/>
      <c r="DXU965" s="2198"/>
      <c r="DXV965" s="2198"/>
      <c r="DXW965" s="2198"/>
      <c r="DXX965" s="2198"/>
      <c r="DXY965" s="2198"/>
      <c r="DXZ965" s="2198"/>
      <c r="DYA965" s="2198"/>
      <c r="DYB965" s="2198"/>
      <c r="DYC965" s="2198"/>
      <c r="DYD965" s="2198"/>
      <c r="DYE965" s="2198"/>
      <c r="DYF965" s="2198"/>
      <c r="DYG965" s="2198"/>
      <c r="DYH965" s="2198"/>
      <c r="DYI965" s="2198"/>
      <c r="DYJ965" s="2198"/>
      <c r="DYK965" s="2198"/>
      <c r="DYL965" s="2198"/>
      <c r="DYM965" s="2198"/>
      <c r="DYN965" s="2198"/>
      <c r="DYO965" s="2198"/>
      <c r="DYP965" s="2198"/>
      <c r="DYQ965" s="2198"/>
      <c r="DYR965" s="2198"/>
      <c r="DYS965" s="2198"/>
      <c r="DYT965" s="2198"/>
      <c r="DYU965" s="2198"/>
      <c r="DYV965" s="2198"/>
      <c r="DYW965" s="2198"/>
      <c r="DYX965" s="2198"/>
      <c r="DYY965" s="2198"/>
      <c r="DYZ965" s="2198"/>
      <c r="DZA965" s="2198"/>
      <c r="DZB965" s="2198"/>
      <c r="DZC965" s="2198"/>
      <c r="DZD965" s="2198"/>
      <c r="DZE965" s="2198"/>
      <c r="DZF965" s="2198"/>
      <c r="DZG965" s="2198"/>
      <c r="DZH965" s="2198"/>
      <c r="DZI965" s="2198"/>
      <c r="DZJ965" s="2198"/>
      <c r="DZK965" s="2198"/>
      <c r="DZL965" s="2198"/>
      <c r="DZM965" s="2198"/>
      <c r="DZN965" s="2198"/>
      <c r="DZO965" s="2198"/>
      <c r="DZP965" s="2198"/>
      <c r="DZQ965" s="2198"/>
      <c r="DZR965" s="2198"/>
      <c r="DZS965" s="2198"/>
      <c r="DZT965" s="2198"/>
      <c r="DZU965" s="2198"/>
      <c r="DZV965" s="2198"/>
      <c r="DZW965" s="2198"/>
      <c r="DZX965" s="2198"/>
      <c r="DZY965" s="2198"/>
      <c r="DZZ965" s="2198"/>
      <c r="EAA965" s="2198"/>
      <c r="EAB965" s="2198"/>
      <c r="EAC965" s="2198"/>
      <c r="EAD965" s="2198"/>
      <c r="EAE965" s="2198"/>
      <c r="EAF965" s="2198"/>
      <c r="EAG965" s="2198"/>
      <c r="EAH965" s="2198"/>
      <c r="EAI965" s="2198"/>
      <c r="EAJ965" s="2198"/>
      <c r="EAK965" s="2198"/>
      <c r="EAL965" s="2198"/>
      <c r="EAM965" s="2198"/>
      <c r="EAN965" s="2198"/>
      <c r="EAO965" s="2198"/>
      <c r="EAP965" s="2198"/>
      <c r="EAQ965" s="2198"/>
      <c r="EAR965" s="2198"/>
      <c r="EAS965" s="2198"/>
      <c r="EAT965" s="2198"/>
      <c r="EAU965" s="2198"/>
      <c r="EAV965" s="2198"/>
      <c r="EAW965" s="2198"/>
      <c r="EAX965" s="2198"/>
      <c r="EAY965" s="2198"/>
      <c r="EAZ965" s="2198"/>
      <c r="EBA965" s="2198"/>
      <c r="EBB965" s="2198"/>
      <c r="EBC965" s="2198"/>
      <c r="EBD965" s="2198"/>
      <c r="EBE965" s="2198"/>
      <c r="EBF965" s="2198"/>
      <c r="EBG965" s="2198"/>
      <c r="EBH965" s="2198"/>
      <c r="EBI965" s="2198"/>
      <c r="EBJ965" s="2198"/>
      <c r="EBK965" s="2198"/>
      <c r="EBL965" s="2198"/>
      <c r="EBM965" s="2198"/>
      <c r="EBN965" s="2198"/>
      <c r="EBO965" s="2198"/>
      <c r="EBP965" s="2198"/>
      <c r="EBQ965" s="2198"/>
      <c r="EBR965" s="2198"/>
      <c r="EBS965" s="2198"/>
      <c r="EBT965" s="2198"/>
      <c r="EBU965" s="2198"/>
      <c r="EBV965" s="2198"/>
      <c r="EBW965" s="2198"/>
      <c r="EBX965" s="2198"/>
      <c r="EBY965" s="2198"/>
      <c r="EBZ965" s="2198"/>
      <c r="ECA965" s="2198"/>
      <c r="ECB965" s="2198"/>
      <c r="ECC965" s="2198"/>
      <c r="ECD965" s="2198"/>
      <c r="ECE965" s="2198"/>
      <c r="ECF965" s="2198"/>
      <c r="ECG965" s="2198"/>
      <c r="ECH965" s="2198"/>
      <c r="ECI965" s="2198"/>
      <c r="ECJ965" s="2198"/>
      <c r="ECK965" s="2198"/>
      <c r="ECL965" s="2198"/>
      <c r="ECM965" s="2198"/>
      <c r="ECN965" s="2198"/>
      <c r="ECO965" s="2198"/>
      <c r="ECP965" s="2198"/>
      <c r="ECQ965" s="2198"/>
      <c r="ECR965" s="2198"/>
      <c r="ECS965" s="2198"/>
      <c r="ECT965" s="2198"/>
      <c r="ECU965" s="2198"/>
      <c r="ECV965" s="2198"/>
      <c r="ECW965" s="2198"/>
      <c r="ECX965" s="2198"/>
      <c r="ECY965" s="2198"/>
      <c r="ECZ965" s="2198"/>
      <c r="EDA965" s="2198"/>
      <c r="EDB965" s="2198"/>
      <c r="EDC965" s="2198"/>
      <c r="EDD965" s="2198"/>
      <c r="EDE965" s="2198"/>
      <c r="EDF965" s="2198"/>
      <c r="EDG965" s="2198"/>
      <c r="EDH965" s="2198"/>
      <c r="EDI965" s="2198"/>
      <c r="EDJ965" s="2198"/>
      <c r="EDK965" s="2198"/>
      <c r="EDL965" s="2198"/>
      <c r="EDM965" s="2198"/>
      <c r="EDN965" s="2198"/>
      <c r="EDO965" s="2198"/>
      <c r="EDP965" s="2198"/>
      <c r="EDQ965" s="2198"/>
      <c r="EDR965" s="2198"/>
      <c r="EDS965" s="2198"/>
      <c r="EDT965" s="2198"/>
      <c r="EDU965" s="2198"/>
      <c r="EDV965" s="2198"/>
      <c r="EDW965" s="2198"/>
      <c r="EDX965" s="2198"/>
      <c r="EDY965" s="2198"/>
      <c r="EDZ965" s="2198"/>
      <c r="EEA965" s="2198"/>
      <c r="EEB965" s="2198"/>
      <c r="EEC965" s="2198"/>
      <c r="EED965" s="2198"/>
      <c r="EEE965" s="2198"/>
      <c r="EEF965" s="2198"/>
      <c r="EEG965" s="2198"/>
      <c r="EEH965" s="2198"/>
      <c r="EEI965" s="2198"/>
      <c r="EEJ965" s="2198"/>
      <c r="EEK965" s="2198"/>
      <c r="EEL965" s="2198"/>
      <c r="EEM965" s="2198"/>
      <c r="EEN965" s="2198"/>
      <c r="EEO965" s="2198"/>
      <c r="EEP965" s="2198"/>
      <c r="EEQ965" s="2198"/>
      <c r="EER965" s="2198"/>
      <c r="EES965" s="2198"/>
      <c r="EET965" s="2198"/>
      <c r="EEU965" s="2198"/>
      <c r="EEV965" s="2198"/>
      <c r="EEW965" s="2198"/>
      <c r="EEX965" s="2198"/>
      <c r="EEY965" s="2198"/>
      <c r="EEZ965" s="2198"/>
      <c r="EFA965" s="2198"/>
      <c r="EFB965" s="2198"/>
      <c r="EFC965" s="2198"/>
      <c r="EFD965" s="2198"/>
      <c r="EFE965" s="2198"/>
      <c r="EFF965" s="2198"/>
      <c r="EFG965" s="2198"/>
      <c r="EFH965" s="2198"/>
      <c r="EFI965" s="2198"/>
      <c r="EFJ965" s="2198"/>
      <c r="EFK965" s="2198"/>
      <c r="EFL965" s="2198"/>
      <c r="EFM965" s="2198"/>
      <c r="EFN965" s="2198"/>
      <c r="EFO965" s="2198"/>
      <c r="EFP965" s="2198"/>
      <c r="EFQ965" s="2198"/>
      <c r="EFR965" s="2198"/>
      <c r="EFS965" s="2198"/>
      <c r="EFT965" s="2198"/>
      <c r="EFU965" s="2198"/>
      <c r="EFV965" s="2198"/>
      <c r="EFW965" s="2198"/>
      <c r="EFX965" s="2198"/>
      <c r="EFY965" s="2198"/>
      <c r="EFZ965" s="2198"/>
      <c r="EGA965" s="2198"/>
      <c r="EGB965" s="2198"/>
      <c r="EGC965" s="2198"/>
      <c r="EGD965" s="2198"/>
      <c r="EGE965" s="2198"/>
      <c r="EGF965" s="2198"/>
      <c r="EGG965" s="2198"/>
      <c r="EGH965" s="2198"/>
      <c r="EGI965" s="2198"/>
      <c r="EGJ965" s="2198"/>
      <c r="EGK965" s="2198"/>
      <c r="EGL965" s="2198"/>
      <c r="EGM965" s="2198"/>
      <c r="EGN965" s="2198"/>
      <c r="EGO965" s="2198"/>
      <c r="EGP965" s="2198"/>
      <c r="EGQ965" s="2198"/>
      <c r="EGR965" s="2198"/>
      <c r="EGS965" s="2198"/>
      <c r="EGT965" s="2198"/>
      <c r="EGU965" s="2198"/>
      <c r="EGV965" s="2198"/>
      <c r="EGW965" s="2198"/>
      <c r="EGX965" s="2198"/>
      <c r="EGY965" s="2198"/>
      <c r="EHC965" s="2198"/>
      <c r="EHD965" s="2198"/>
      <c r="EHE965" s="2198"/>
      <c r="EHF965" s="2198"/>
      <c r="EHG965" s="2198"/>
      <c r="EHH965" s="2198"/>
      <c r="EHI965" s="2198"/>
      <c r="EHJ965" s="2198"/>
      <c r="EHK965" s="2198"/>
      <c r="EHL965" s="2198"/>
      <c r="EHM965" s="2198"/>
      <c r="EHN965" s="2198"/>
      <c r="EHO965" s="2198"/>
      <c r="EHP965" s="2198"/>
      <c r="EHQ965" s="2198"/>
      <c r="EHR965" s="2198"/>
      <c r="EHS965" s="2198"/>
      <c r="EHT965" s="2198"/>
      <c r="EHU965" s="2198"/>
      <c r="EHV965" s="2198"/>
      <c r="EHW965" s="2198"/>
      <c r="EHX965" s="2198"/>
      <c r="EHY965" s="2198"/>
      <c r="EHZ965" s="2198"/>
      <c r="EIA965" s="2198"/>
      <c r="EIB965" s="2198"/>
      <c r="EIC965" s="2198"/>
      <c r="EID965" s="2198"/>
      <c r="EIE965" s="2198"/>
      <c r="EIF965" s="2198"/>
      <c r="EIG965" s="2198"/>
      <c r="EIH965" s="2198"/>
      <c r="EII965" s="2198"/>
      <c r="EIJ965" s="2198"/>
      <c r="EIK965" s="2198"/>
      <c r="EIL965" s="2198"/>
      <c r="EIM965" s="2198"/>
      <c r="EIN965" s="2198"/>
      <c r="EIO965" s="2198"/>
      <c r="EIP965" s="2198"/>
      <c r="EIQ965" s="2198"/>
      <c r="EIR965" s="2198"/>
      <c r="EIS965" s="2198"/>
      <c r="EIT965" s="2198"/>
      <c r="EIU965" s="2198"/>
      <c r="EIV965" s="2198"/>
      <c r="EIW965" s="2198"/>
      <c r="EIX965" s="2198"/>
      <c r="EIY965" s="2198"/>
      <c r="EIZ965" s="2198"/>
      <c r="EJA965" s="2198"/>
      <c r="EJB965" s="2198"/>
      <c r="EJC965" s="2198"/>
      <c r="EJD965" s="2198"/>
      <c r="EJE965" s="2198"/>
      <c r="EJF965" s="2198"/>
      <c r="EJG965" s="2198"/>
      <c r="EJH965" s="2198"/>
      <c r="EJI965" s="2198"/>
      <c r="EJJ965" s="2198"/>
      <c r="EJK965" s="2198"/>
      <c r="EJL965" s="2198"/>
      <c r="EJM965" s="2198"/>
      <c r="EJN965" s="2198"/>
      <c r="EJO965" s="2198"/>
      <c r="EJP965" s="2198"/>
      <c r="EJQ965" s="2198"/>
      <c r="EJR965" s="2198"/>
      <c r="EJS965" s="2198"/>
      <c r="EJT965" s="2198"/>
      <c r="EJU965" s="2198"/>
      <c r="EJV965" s="2198"/>
      <c r="EJW965" s="2198"/>
      <c r="EJX965" s="2198"/>
      <c r="EJY965" s="2198"/>
      <c r="EJZ965" s="2198"/>
      <c r="EKA965" s="2198"/>
      <c r="EKB965" s="2198"/>
      <c r="EKC965" s="2198"/>
      <c r="EKD965" s="2198"/>
      <c r="EKE965" s="2198"/>
      <c r="EKF965" s="2198"/>
      <c r="EKG965" s="2198"/>
      <c r="EKH965" s="2198"/>
      <c r="EKI965" s="2198"/>
      <c r="EKJ965" s="2198"/>
      <c r="EKK965" s="2198"/>
      <c r="EKL965" s="2198"/>
      <c r="EKM965" s="2198"/>
      <c r="EKN965" s="2198"/>
      <c r="EKO965" s="2198"/>
      <c r="EKP965" s="2198"/>
      <c r="EKQ965" s="2198"/>
      <c r="EKR965" s="2198"/>
      <c r="EKS965" s="2198"/>
      <c r="EKT965" s="2198"/>
      <c r="EKU965" s="2198"/>
      <c r="EKV965" s="2198"/>
      <c r="EKW965" s="2198"/>
      <c r="EKX965" s="2198"/>
      <c r="EKY965" s="2198"/>
      <c r="EKZ965" s="2198"/>
      <c r="ELA965" s="2198"/>
      <c r="ELB965" s="2198"/>
      <c r="ELC965" s="2198"/>
      <c r="ELD965" s="2198"/>
      <c r="ELE965" s="2198"/>
      <c r="ELF965" s="2198"/>
      <c r="ELG965" s="2198"/>
      <c r="ELH965" s="2198"/>
      <c r="ELI965" s="2198"/>
      <c r="ELJ965" s="2198"/>
      <c r="ELK965" s="2198"/>
      <c r="ELL965" s="2198"/>
      <c r="ELM965" s="2198"/>
      <c r="ELN965" s="2198"/>
      <c r="ELO965" s="2198"/>
      <c r="ELP965" s="2198"/>
      <c r="ELQ965" s="2198"/>
      <c r="ELR965" s="2198"/>
      <c r="ELS965" s="2198"/>
      <c r="ELT965" s="2198"/>
      <c r="ELU965" s="2198"/>
      <c r="ELV965" s="2198"/>
      <c r="ELW965" s="2198"/>
      <c r="ELX965" s="2198"/>
      <c r="ELY965" s="2198"/>
      <c r="ELZ965" s="2198"/>
      <c r="EMA965" s="2198"/>
      <c r="EMB965" s="2198"/>
      <c r="EMC965" s="2198"/>
      <c r="EMD965" s="2198"/>
      <c r="EME965" s="2198"/>
      <c r="EMF965" s="2198"/>
      <c r="EMG965" s="2198"/>
      <c r="EMH965" s="2198"/>
      <c r="EMI965" s="2198"/>
      <c r="EMJ965" s="2198"/>
      <c r="EMK965" s="2198"/>
      <c r="EML965" s="2198"/>
      <c r="EMM965" s="2198"/>
      <c r="EMN965" s="2198"/>
      <c r="EMO965" s="2198"/>
      <c r="EMP965" s="2198"/>
      <c r="EMQ965" s="2198"/>
      <c r="EMR965" s="2198"/>
      <c r="EMS965" s="2198"/>
      <c r="EMT965" s="2198"/>
      <c r="EMU965" s="2198"/>
      <c r="EMV965" s="2198"/>
      <c r="EMW965" s="2198"/>
      <c r="EMX965" s="2198"/>
      <c r="EMY965" s="2198"/>
      <c r="EMZ965" s="2198"/>
      <c r="ENA965" s="2198"/>
      <c r="ENB965" s="2198"/>
      <c r="ENC965" s="2198"/>
      <c r="END965" s="2198"/>
      <c r="ENE965" s="2198"/>
      <c r="ENF965" s="2198"/>
      <c r="ENG965" s="2198"/>
      <c r="ENH965" s="2198"/>
      <c r="ENI965" s="2198"/>
      <c r="ENJ965" s="2198"/>
      <c r="ENK965" s="2198"/>
      <c r="ENL965" s="2198"/>
      <c r="ENM965" s="2198"/>
      <c r="ENN965" s="2198"/>
      <c r="ENO965" s="2198"/>
      <c r="ENP965" s="2198"/>
      <c r="ENQ965" s="2198"/>
      <c r="ENR965" s="2198"/>
      <c r="ENS965" s="2198"/>
      <c r="ENT965" s="2198"/>
      <c r="ENU965" s="2198"/>
      <c r="ENV965" s="2198"/>
      <c r="ENW965" s="2198"/>
      <c r="ENX965" s="2198"/>
      <c r="ENY965" s="2198"/>
      <c r="ENZ965" s="2198"/>
      <c r="EOA965" s="2198"/>
      <c r="EOB965" s="2198"/>
      <c r="EOC965" s="2198"/>
      <c r="EOD965" s="2198"/>
      <c r="EOE965" s="2198"/>
      <c r="EOF965" s="2198"/>
      <c r="EOG965" s="2198"/>
      <c r="EOH965" s="2198"/>
      <c r="EOI965" s="2198"/>
      <c r="EOJ965" s="2198"/>
      <c r="EOK965" s="2198"/>
      <c r="EOL965" s="2198"/>
      <c r="EOM965" s="2198"/>
      <c r="EON965" s="2198"/>
      <c r="EOO965" s="2198"/>
      <c r="EOP965" s="2198"/>
      <c r="EOQ965" s="2198"/>
      <c r="EOR965" s="2198"/>
      <c r="EOS965" s="2198"/>
      <c r="EOT965" s="2198"/>
      <c r="EOU965" s="2198"/>
      <c r="EOV965" s="2198"/>
      <c r="EOW965" s="2198"/>
      <c r="EOX965" s="2198"/>
      <c r="EOY965" s="2198"/>
      <c r="EOZ965" s="2198"/>
      <c r="EPA965" s="2198"/>
      <c r="EPB965" s="2198"/>
      <c r="EPC965" s="2198"/>
      <c r="EPD965" s="2198"/>
      <c r="EPE965" s="2198"/>
      <c r="EPF965" s="2198"/>
      <c r="EPG965" s="2198"/>
      <c r="EPH965" s="2198"/>
      <c r="EPI965" s="2198"/>
      <c r="EPJ965" s="2198"/>
      <c r="EPK965" s="2198"/>
      <c r="EPL965" s="2198"/>
      <c r="EPM965" s="2198"/>
      <c r="EPN965" s="2198"/>
      <c r="EPO965" s="2198"/>
      <c r="EPP965" s="2198"/>
      <c r="EPQ965" s="2198"/>
      <c r="EPR965" s="2198"/>
      <c r="EPS965" s="2198"/>
      <c r="EPT965" s="2198"/>
      <c r="EPU965" s="2198"/>
      <c r="EPV965" s="2198"/>
      <c r="EPW965" s="2198"/>
      <c r="EPX965" s="2198"/>
      <c r="EPY965" s="2198"/>
      <c r="EPZ965" s="2198"/>
      <c r="EQA965" s="2198"/>
      <c r="EQB965" s="2198"/>
      <c r="EQC965" s="2198"/>
      <c r="EQD965" s="2198"/>
      <c r="EQE965" s="2198"/>
      <c r="EQF965" s="2198"/>
      <c r="EQG965" s="2198"/>
      <c r="EQH965" s="2198"/>
      <c r="EQI965" s="2198"/>
      <c r="EQJ965" s="2198"/>
      <c r="EQK965" s="2198"/>
      <c r="EQL965" s="2198"/>
      <c r="EQM965" s="2198"/>
      <c r="EQN965" s="2198"/>
      <c r="EQO965" s="2198"/>
      <c r="EQP965" s="2198"/>
      <c r="EQQ965" s="2198"/>
      <c r="EQR965" s="2198"/>
      <c r="EQS965" s="2198"/>
      <c r="EQT965" s="2198"/>
      <c r="EQU965" s="2198"/>
      <c r="EQY965" s="2198"/>
      <c r="EQZ965" s="2198"/>
      <c r="ERA965" s="2198"/>
      <c r="ERB965" s="2198"/>
      <c r="ERC965" s="2198"/>
      <c r="ERD965" s="2198"/>
      <c r="ERE965" s="2198"/>
      <c r="ERF965" s="2198"/>
      <c r="ERG965" s="2198"/>
      <c r="ERH965" s="2198"/>
      <c r="ERI965" s="2198"/>
      <c r="ERJ965" s="2198"/>
      <c r="ERK965" s="2198"/>
      <c r="ERL965" s="2198"/>
      <c r="ERM965" s="2198"/>
      <c r="ERN965" s="2198"/>
      <c r="ERO965" s="2198"/>
      <c r="ERP965" s="2198"/>
      <c r="ERQ965" s="2198"/>
      <c r="ERR965" s="2198"/>
      <c r="ERS965" s="2198"/>
      <c r="ERT965" s="2198"/>
      <c r="ERU965" s="2198"/>
      <c r="ERV965" s="2198"/>
      <c r="ERW965" s="2198"/>
      <c r="ERX965" s="2198"/>
      <c r="ERY965" s="2198"/>
      <c r="ERZ965" s="2198"/>
      <c r="ESA965" s="2198"/>
      <c r="ESB965" s="2198"/>
      <c r="ESC965" s="2198"/>
      <c r="ESD965" s="2198"/>
      <c r="ESE965" s="2198"/>
      <c r="ESF965" s="2198"/>
      <c r="ESG965" s="2198"/>
      <c r="ESH965" s="2198"/>
      <c r="ESI965" s="2198"/>
      <c r="ESJ965" s="2198"/>
      <c r="ESK965" s="2198"/>
      <c r="ESL965" s="2198"/>
      <c r="ESM965" s="2198"/>
      <c r="ESN965" s="2198"/>
      <c r="ESO965" s="2198"/>
      <c r="ESP965" s="2198"/>
      <c r="ESQ965" s="2198"/>
      <c r="ESR965" s="2198"/>
      <c r="ESS965" s="2198"/>
      <c r="EST965" s="2198"/>
      <c r="ESU965" s="2198"/>
      <c r="ESV965" s="2198"/>
      <c r="ESW965" s="2198"/>
      <c r="ESX965" s="2198"/>
      <c r="ESY965" s="2198"/>
      <c r="ESZ965" s="2198"/>
      <c r="ETA965" s="2198"/>
      <c r="ETB965" s="2198"/>
      <c r="ETC965" s="2198"/>
      <c r="ETD965" s="2198"/>
      <c r="ETE965" s="2198"/>
      <c r="ETF965" s="2198"/>
      <c r="ETG965" s="2198"/>
      <c r="ETH965" s="2198"/>
      <c r="ETI965" s="2198"/>
      <c r="ETJ965" s="2198"/>
      <c r="ETK965" s="2198"/>
      <c r="ETL965" s="2198"/>
      <c r="ETM965" s="2198"/>
      <c r="ETN965" s="2198"/>
      <c r="ETO965" s="2198"/>
      <c r="ETP965" s="2198"/>
      <c r="ETQ965" s="2198"/>
      <c r="ETR965" s="2198"/>
      <c r="ETS965" s="2198"/>
      <c r="ETT965" s="2198"/>
      <c r="ETU965" s="2198"/>
      <c r="ETV965" s="2198"/>
      <c r="ETW965" s="2198"/>
      <c r="ETX965" s="2198"/>
      <c r="ETY965" s="2198"/>
      <c r="ETZ965" s="2198"/>
      <c r="EUA965" s="2198"/>
      <c r="EUB965" s="2198"/>
      <c r="EUC965" s="2198"/>
      <c r="EUD965" s="2198"/>
      <c r="EUE965" s="2198"/>
      <c r="EUF965" s="2198"/>
      <c r="EUG965" s="2198"/>
      <c r="EUH965" s="2198"/>
      <c r="EUI965" s="2198"/>
      <c r="EUJ965" s="2198"/>
      <c r="EUK965" s="2198"/>
      <c r="EUL965" s="2198"/>
      <c r="EUM965" s="2198"/>
      <c r="EUN965" s="2198"/>
      <c r="EUO965" s="2198"/>
      <c r="EUP965" s="2198"/>
      <c r="EUQ965" s="2198"/>
      <c r="EUR965" s="2198"/>
      <c r="EUS965" s="2198"/>
      <c r="EUT965" s="2198"/>
      <c r="EUU965" s="2198"/>
      <c r="EUV965" s="2198"/>
      <c r="EUW965" s="2198"/>
      <c r="EUX965" s="2198"/>
      <c r="EUY965" s="2198"/>
      <c r="EUZ965" s="2198"/>
      <c r="EVA965" s="2198"/>
      <c r="EVB965" s="2198"/>
      <c r="EVC965" s="2198"/>
      <c r="EVD965" s="2198"/>
      <c r="EVE965" s="2198"/>
      <c r="EVF965" s="2198"/>
      <c r="EVG965" s="2198"/>
      <c r="EVH965" s="2198"/>
      <c r="EVI965" s="2198"/>
      <c r="EVJ965" s="2198"/>
      <c r="EVK965" s="2198"/>
      <c r="EVL965" s="2198"/>
      <c r="EVM965" s="2198"/>
      <c r="EVN965" s="2198"/>
      <c r="EVO965" s="2198"/>
      <c r="EVP965" s="2198"/>
      <c r="EVQ965" s="2198"/>
      <c r="EVR965" s="2198"/>
      <c r="EVS965" s="2198"/>
      <c r="EVT965" s="2198"/>
      <c r="EVU965" s="2198"/>
      <c r="EVV965" s="2198"/>
      <c r="EVW965" s="2198"/>
      <c r="EVX965" s="2198"/>
      <c r="EVY965" s="2198"/>
      <c r="EVZ965" s="2198"/>
      <c r="EWA965" s="2198"/>
      <c r="EWB965" s="2198"/>
      <c r="EWC965" s="2198"/>
      <c r="EWD965" s="2198"/>
      <c r="EWE965" s="2198"/>
      <c r="EWF965" s="2198"/>
      <c r="EWG965" s="2198"/>
      <c r="EWH965" s="2198"/>
      <c r="EWI965" s="2198"/>
      <c r="EWJ965" s="2198"/>
      <c r="EWK965" s="2198"/>
      <c r="EWL965" s="2198"/>
      <c r="EWM965" s="2198"/>
      <c r="EWN965" s="2198"/>
      <c r="EWO965" s="2198"/>
      <c r="EWP965" s="2198"/>
      <c r="EWQ965" s="2198"/>
      <c r="EWR965" s="2198"/>
      <c r="EWS965" s="2198"/>
      <c r="EWT965" s="2198"/>
      <c r="EWU965" s="2198"/>
      <c r="EWV965" s="2198"/>
      <c r="EWW965" s="2198"/>
      <c r="EWX965" s="2198"/>
      <c r="EWY965" s="2198"/>
      <c r="EWZ965" s="2198"/>
      <c r="EXA965" s="2198"/>
      <c r="EXB965" s="2198"/>
      <c r="EXC965" s="2198"/>
      <c r="EXD965" s="2198"/>
      <c r="EXE965" s="2198"/>
      <c r="EXF965" s="2198"/>
      <c r="EXG965" s="2198"/>
      <c r="EXH965" s="2198"/>
      <c r="EXI965" s="2198"/>
      <c r="EXJ965" s="2198"/>
      <c r="EXK965" s="2198"/>
      <c r="EXL965" s="2198"/>
      <c r="EXM965" s="2198"/>
      <c r="EXN965" s="2198"/>
      <c r="EXO965" s="2198"/>
      <c r="EXP965" s="2198"/>
      <c r="EXQ965" s="2198"/>
      <c r="EXR965" s="2198"/>
      <c r="EXS965" s="2198"/>
      <c r="EXT965" s="2198"/>
      <c r="EXU965" s="2198"/>
      <c r="EXV965" s="2198"/>
      <c r="EXW965" s="2198"/>
      <c r="EXX965" s="2198"/>
      <c r="EXY965" s="2198"/>
      <c r="EXZ965" s="2198"/>
      <c r="EYA965" s="2198"/>
      <c r="EYB965" s="2198"/>
      <c r="EYC965" s="2198"/>
      <c r="EYD965" s="2198"/>
      <c r="EYE965" s="2198"/>
      <c r="EYF965" s="2198"/>
      <c r="EYG965" s="2198"/>
      <c r="EYH965" s="2198"/>
      <c r="EYI965" s="2198"/>
      <c r="EYJ965" s="2198"/>
      <c r="EYK965" s="2198"/>
      <c r="EYL965" s="2198"/>
      <c r="EYM965" s="2198"/>
      <c r="EYN965" s="2198"/>
      <c r="EYO965" s="2198"/>
      <c r="EYP965" s="2198"/>
      <c r="EYQ965" s="2198"/>
      <c r="EYR965" s="2198"/>
      <c r="EYS965" s="2198"/>
      <c r="EYT965" s="2198"/>
      <c r="EYU965" s="2198"/>
      <c r="EYV965" s="2198"/>
      <c r="EYW965" s="2198"/>
      <c r="EYX965" s="2198"/>
      <c r="EYY965" s="2198"/>
      <c r="EYZ965" s="2198"/>
      <c r="EZA965" s="2198"/>
      <c r="EZB965" s="2198"/>
      <c r="EZC965" s="2198"/>
      <c r="EZD965" s="2198"/>
      <c r="EZE965" s="2198"/>
      <c r="EZF965" s="2198"/>
      <c r="EZG965" s="2198"/>
      <c r="EZH965" s="2198"/>
      <c r="EZI965" s="2198"/>
      <c r="EZJ965" s="2198"/>
      <c r="EZK965" s="2198"/>
      <c r="EZL965" s="2198"/>
      <c r="EZM965" s="2198"/>
      <c r="EZN965" s="2198"/>
      <c r="EZO965" s="2198"/>
      <c r="EZP965" s="2198"/>
      <c r="EZQ965" s="2198"/>
      <c r="EZR965" s="2198"/>
      <c r="EZS965" s="2198"/>
      <c r="EZT965" s="2198"/>
      <c r="EZU965" s="2198"/>
      <c r="EZV965" s="2198"/>
      <c r="EZW965" s="2198"/>
      <c r="EZX965" s="2198"/>
      <c r="EZY965" s="2198"/>
      <c r="EZZ965" s="2198"/>
      <c r="FAA965" s="2198"/>
      <c r="FAB965" s="2198"/>
      <c r="FAC965" s="2198"/>
      <c r="FAD965" s="2198"/>
      <c r="FAE965" s="2198"/>
      <c r="FAF965" s="2198"/>
      <c r="FAG965" s="2198"/>
      <c r="FAH965" s="2198"/>
      <c r="FAI965" s="2198"/>
      <c r="FAJ965" s="2198"/>
      <c r="FAK965" s="2198"/>
      <c r="FAL965" s="2198"/>
      <c r="FAM965" s="2198"/>
      <c r="FAN965" s="2198"/>
      <c r="FAO965" s="2198"/>
      <c r="FAP965" s="2198"/>
      <c r="FAQ965" s="2198"/>
      <c r="FAU965" s="2198"/>
      <c r="FAV965" s="2198"/>
      <c r="FAW965" s="2198"/>
      <c r="FAX965" s="2198"/>
      <c r="FAY965" s="2198"/>
      <c r="FAZ965" s="2198"/>
      <c r="FBA965" s="2198"/>
      <c r="FBB965" s="2198"/>
      <c r="FBC965" s="2198"/>
      <c r="FBD965" s="2198"/>
      <c r="FBE965" s="2198"/>
      <c r="FBF965" s="2198"/>
      <c r="FBG965" s="2198"/>
      <c r="FBH965" s="2198"/>
      <c r="FBI965" s="2198"/>
      <c r="FBJ965" s="2198"/>
      <c r="FBK965" s="2198"/>
      <c r="FBL965" s="2198"/>
      <c r="FBM965" s="2198"/>
      <c r="FBN965" s="2198"/>
      <c r="FBO965" s="2198"/>
      <c r="FBP965" s="2198"/>
      <c r="FBQ965" s="2198"/>
      <c r="FBR965" s="2198"/>
      <c r="FBS965" s="2198"/>
      <c r="FBT965" s="2198"/>
      <c r="FBU965" s="2198"/>
      <c r="FBV965" s="2198"/>
      <c r="FBW965" s="2198"/>
      <c r="FBX965" s="2198"/>
      <c r="FBY965" s="2198"/>
      <c r="FBZ965" s="2198"/>
      <c r="FCA965" s="2198"/>
      <c r="FCB965" s="2198"/>
      <c r="FCC965" s="2198"/>
      <c r="FCD965" s="2198"/>
      <c r="FCE965" s="2198"/>
      <c r="FCF965" s="2198"/>
      <c r="FCG965" s="2198"/>
      <c r="FCH965" s="2198"/>
      <c r="FCI965" s="2198"/>
      <c r="FCJ965" s="2198"/>
      <c r="FCK965" s="2198"/>
      <c r="FCL965" s="2198"/>
      <c r="FCM965" s="2198"/>
      <c r="FCN965" s="2198"/>
      <c r="FCO965" s="2198"/>
      <c r="FCP965" s="2198"/>
      <c r="FCQ965" s="2198"/>
      <c r="FCR965" s="2198"/>
      <c r="FCS965" s="2198"/>
      <c r="FCT965" s="2198"/>
      <c r="FCU965" s="2198"/>
      <c r="FCV965" s="2198"/>
      <c r="FCW965" s="2198"/>
      <c r="FCX965" s="2198"/>
      <c r="FCY965" s="2198"/>
      <c r="FCZ965" s="2198"/>
      <c r="FDA965" s="2198"/>
      <c r="FDB965" s="2198"/>
      <c r="FDC965" s="2198"/>
      <c r="FDD965" s="2198"/>
      <c r="FDE965" s="2198"/>
      <c r="FDF965" s="2198"/>
      <c r="FDG965" s="2198"/>
      <c r="FDH965" s="2198"/>
      <c r="FDI965" s="2198"/>
      <c r="FDJ965" s="2198"/>
      <c r="FDK965" s="2198"/>
      <c r="FDL965" s="2198"/>
      <c r="FDM965" s="2198"/>
      <c r="FDN965" s="2198"/>
      <c r="FDO965" s="2198"/>
      <c r="FDP965" s="2198"/>
      <c r="FDQ965" s="2198"/>
      <c r="FDR965" s="2198"/>
      <c r="FDS965" s="2198"/>
      <c r="FDT965" s="2198"/>
      <c r="FDU965" s="2198"/>
      <c r="FDV965" s="2198"/>
      <c r="FDW965" s="2198"/>
      <c r="FDX965" s="2198"/>
      <c r="FDY965" s="2198"/>
      <c r="FDZ965" s="2198"/>
      <c r="FEA965" s="2198"/>
      <c r="FEB965" s="2198"/>
      <c r="FEC965" s="2198"/>
      <c r="FED965" s="2198"/>
      <c r="FEE965" s="2198"/>
      <c r="FEF965" s="2198"/>
      <c r="FEG965" s="2198"/>
      <c r="FEH965" s="2198"/>
      <c r="FEI965" s="2198"/>
      <c r="FEJ965" s="2198"/>
      <c r="FEK965" s="2198"/>
      <c r="FEL965" s="2198"/>
      <c r="FEM965" s="2198"/>
      <c r="FEN965" s="2198"/>
      <c r="FEO965" s="2198"/>
      <c r="FEP965" s="2198"/>
      <c r="FEQ965" s="2198"/>
      <c r="FER965" s="2198"/>
      <c r="FES965" s="2198"/>
      <c r="FET965" s="2198"/>
      <c r="FEU965" s="2198"/>
      <c r="FEV965" s="2198"/>
      <c r="FEW965" s="2198"/>
      <c r="FEX965" s="2198"/>
      <c r="FEY965" s="2198"/>
      <c r="FEZ965" s="2198"/>
      <c r="FFA965" s="2198"/>
      <c r="FFB965" s="2198"/>
      <c r="FFC965" s="2198"/>
      <c r="FFD965" s="2198"/>
      <c r="FFE965" s="2198"/>
      <c r="FFF965" s="2198"/>
      <c r="FFG965" s="2198"/>
      <c r="FFH965" s="2198"/>
      <c r="FFI965" s="2198"/>
      <c r="FFJ965" s="2198"/>
      <c r="FFK965" s="2198"/>
      <c r="FFL965" s="2198"/>
      <c r="FFM965" s="2198"/>
      <c r="FFN965" s="2198"/>
      <c r="FFO965" s="2198"/>
      <c r="FFP965" s="2198"/>
      <c r="FFQ965" s="2198"/>
      <c r="FFR965" s="2198"/>
      <c r="FFS965" s="2198"/>
      <c r="FFT965" s="2198"/>
      <c r="FFU965" s="2198"/>
      <c r="FFV965" s="2198"/>
      <c r="FFW965" s="2198"/>
      <c r="FFX965" s="2198"/>
      <c r="FFY965" s="2198"/>
      <c r="FFZ965" s="2198"/>
      <c r="FGA965" s="2198"/>
      <c r="FGB965" s="2198"/>
      <c r="FGC965" s="2198"/>
      <c r="FGD965" s="2198"/>
      <c r="FGE965" s="2198"/>
      <c r="FGF965" s="2198"/>
      <c r="FGG965" s="2198"/>
      <c r="FGH965" s="2198"/>
      <c r="FGI965" s="2198"/>
      <c r="FGJ965" s="2198"/>
      <c r="FGK965" s="2198"/>
      <c r="FGL965" s="2198"/>
      <c r="FGM965" s="2198"/>
      <c r="FGN965" s="2198"/>
      <c r="FGO965" s="2198"/>
      <c r="FGP965" s="2198"/>
      <c r="FGQ965" s="2198"/>
      <c r="FGR965" s="2198"/>
      <c r="FGS965" s="2198"/>
      <c r="FGT965" s="2198"/>
      <c r="FGU965" s="2198"/>
      <c r="FGV965" s="2198"/>
      <c r="FGW965" s="2198"/>
      <c r="FGX965" s="2198"/>
      <c r="FGY965" s="2198"/>
      <c r="FGZ965" s="2198"/>
      <c r="FHA965" s="2198"/>
      <c r="FHB965" s="2198"/>
      <c r="FHC965" s="2198"/>
      <c r="FHD965" s="2198"/>
      <c r="FHE965" s="2198"/>
      <c r="FHF965" s="2198"/>
      <c r="FHG965" s="2198"/>
      <c r="FHH965" s="2198"/>
      <c r="FHI965" s="2198"/>
      <c r="FHJ965" s="2198"/>
      <c r="FHK965" s="2198"/>
      <c r="FHL965" s="2198"/>
      <c r="FHM965" s="2198"/>
      <c r="FHN965" s="2198"/>
      <c r="FHO965" s="2198"/>
      <c r="FHP965" s="2198"/>
      <c r="FHQ965" s="2198"/>
      <c r="FHR965" s="2198"/>
      <c r="FHS965" s="2198"/>
      <c r="FHT965" s="2198"/>
      <c r="FHU965" s="2198"/>
      <c r="FHV965" s="2198"/>
      <c r="FHW965" s="2198"/>
      <c r="FHX965" s="2198"/>
      <c r="FHY965" s="2198"/>
      <c r="FHZ965" s="2198"/>
      <c r="FIA965" s="2198"/>
      <c r="FIB965" s="2198"/>
      <c r="FIC965" s="2198"/>
      <c r="FID965" s="2198"/>
      <c r="FIE965" s="2198"/>
      <c r="FIF965" s="2198"/>
      <c r="FIG965" s="2198"/>
      <c r="FIH965" s="2198"/>
      <c r="FII965" s="2198"/>
      <c r="FIJ965" s="2198"/>
      <c r="FIK965" s="2198"/>
      <c r="FIL965" s="2198"/>
      <c r="FIM965" s="2198"/>
      <c r="FIN965" s="2198"/>
      <c r="FIO965" s="2198"/>
      <c r="FIP965" s="2198"/>
      <c r="FIQ965" s="2198"/>
      <c r="FIR965" s="2198"/>
      <c r="FIS965" s="2198"/>
      <c r="FIT965" s="2198"/>
      <c r="FIU965" s="2198"/>
      <c r="FIV965" s="2198"/>
      <c r="FIW965" s="2198"/>
      <c r="FIX965" s="2198"/>
      <c r="FIY965" s="2198"/>
      <c r="FIZ965" s="2198"/>
      <c r="FJA965" s="2198"/>
      <c r="FJB965" s="2198"/>
      <c r="FJC965" s="2198"/>
      <c r="FJD965" s="2198"/>
      <c r="FJE965" s="2198"/>
      <c r="FJF965" s="2198"/>
      <c r="FJG965" s="2198"/>
      <c r="FJH965" s="2198"/>
      <c r="FJI965" s="2198"/>
      <c r="FJJ965" s="2198"/>
      <c r="FJK965" s="2198"/>
      <c r="FJL965" s="2198"/>
      <c r="FJM965" s="2198"/>
      <c r="FJN965" s="2198"/>
      <c r="FJO965" s="2198"/>
      <c r="FJP965" s="2198"/>
      <c r="FJQ965" s="2198"/>
      <c r="FJR965" s="2198"/>
      <c r="FJS965" s="2198"/>
      <c r="FJT965" s="2198"/>
      <c r="FJU965" s="2198"/>
      <c r="FJV965" s="2198"/>
      <c r="FJW965" s="2198"/>
      <c r="FJX965" s="2198"/>
      <c r="FJY965" s="2198"/>
      <c r="FJZ965" s="2198"/>
      <c r="FKA965" s="2198"/>
      <c r="FKB965" s="2198"/>
      <c r="FKC965" s="2198"/>
      <c r="FKD965" s="2198"/>
      <c r="FKE965" s="2198"/>
      <c r="FKF965" s="2198"/>
      <c r="FKG965" s="2198"/>
      <c r="FKH965" s="2198"/>
      <c r="FKI965" s="2198"/>
      <c r="FKJ965" s="2198"/>
      <c r="FKK965" s="2198"/>
      <c r="FKL965" s="2198"/>
      <c r="FKM965" s="2198"/>
      <c r="FKQ965" s="2198"/>
      <c r="FKR965" s="2198"/>
      <c r="FKS965" s="2198"/>
      <c r="FKT965" s="2198"/>
      <c r="FKU965" s="2198"/>
      <c r="FKV965" s="2198"/>
      <c r="FKW965" s="2198"/>
      <c r="FKX965" s="2198"/>
      <c r="FKY965" s="2198"/>
      <c r="FKZ965" s="2198"/>
      <c r="FLA965" s="2198"/>
      <c r="FLB965" s="2198"/>
      <c r="FLC965" s="2198"/>
      <c r="FLD965" s="2198"/>
      <c r="FLE965" s="2198"/>
      <c r="FLF965" s="2198"/>
      <c r="FLG965" s="2198"/>
      <c r="FLH965" s="2198"/>
      <c r="FLI965" s="2198"/>
      <c r="FLJ965" s="2198"/>
      <c r="FLK965" s="2198"/>
      <c r="FLL965" s="2198"/>
      <c r="FLM965" s="2198"/>
      <c r="FLN965" s="2198"/>
      <c r="FLO965" s="2198"/>
      <c r="FLP965" s="2198"/>
      <c r="FLQ965" s="2198"/>
      <c r="FLR965" s="2198"/>
      <c r="FLS965" s="2198"/>
      <c r="FLT965" s="2198"/>
      <c r="FLU965" s="2198"/>
      <c r="FLV965" s="2198"/>
      <c r="FLW965" s="2198"/>
      <c r="FLX965" s="2198"/>
      <c r="FLY965" s="2198"/>
      <c r="FLZ965" s="2198"/>
      <c r="FMA965" s="2198"/>
      <c r="FMB965" s="2198"/>
      <c r="FMC965" s="2198"/>
      <c r="FMD965" s="2198"/>
      <c r="FME965" s="2198"/>
      <c r="FMF965" s="2198"/>
      <c r="FMG965" s="2198"/>
      <c r="FMH965" s="2198"/>
      <c r="FMI965" s="2198"/>
      <c r="FMJ965" s="2198"/>
      <c r="FMK965" s="2198"/>
      <c r="FML965" s="2198"/>
      <c r="FMM965" s="2198"/>
      <c r="FMN965" s="2198"/>
      <c r="FMO965" s="2198"/>
      <c r="FMP965" s="2198"/>
      <c r="FMQ965" s="2198"/>
      <c r="FMR965" s="2198"/>
      <c r="FMS965" s="2198"/>
      <c r="FMT965" s="2198"/>
      <c r="FMU965" s="2198"/>
      <c r="FMV965" s="2198"/>
      <c r="FMW965" s="2198"/>
      <c r="FMX965" s="2198"/>
      <c r="FMY965" s="2198"/>
      <c r="FMZ965" s="2198"/>
      <c r="FNA965" s="2198"/>
      <c r="FNB965" s="2198"/>
      <c r="FNC965" s="2198"/>
      <c r="FND965" s="2198"/>
      <c r="FNE965" s="2198"/>
      <c r="FNF965" s="2198"/>
      <c r="FNG965" s="2198"/>
      <c r="FNH965" s="2198"/>
      <c r="FNI965" s="2198"/>
      <c r="FNJ965" s="2198"/>
      <c r="FNK965" s="2198"/>
      <c r="FNL965" s="2198"/>
      <c r="FNM965" s="2198"/>
      <c r="FNN965" s="2198"/>
      <c r="FNO965" s="2198"/>
      <c r="FNP965" s="2198"/>
      <c r="FNQ965" s="2198"/>
      <c r="FNR965" s="2198"/>
      <c r="FNS965" s="2198"/>
      <c r="FNT965" s="2198"/>
      <c r="FNU965" s="2198"/>
      <c r="FNV965" s="2198"/>
      <c r="FNW965" s="2198"/>
      <c r="FNX965" s="2198"/>
      <c r="FNY965" s="2198"/>
      <c r="FNZ965" s="2198"/>
      <c r="FOA965" s="2198"/>
      <c r="FOB965" s="2198"/>
      <c r="FOC965" s="2198"/>
      <c r="FOD965" s="2198"/>
      <c r="FOE965" s="2198"/>
      <c r="FOF965" s="2198"/>
      <c r="FOG965" s="2198"/>
      <c r="FOH965" s="2198"/>
      <c r="FOI965" s="2198"/>
      <c r="FOJ965" s="2198"/>
      <c r="FOK965" s="2198"/>
      <c r="FOL965" s="2198"/>
      <c r="FOM965" s="2198"/>
      <c r="FON965" s="2198"/>
      <c r="FOO965" s="2198"/>
      <c r="FOP965" s="2198"/>
      <c r="FOQ965" s="2198"/>
      <c r="FOR965" s="2198"/>
      <c r="FOS965" s="2198"/>
      <c r="FOT965" s="2198"/>
      <c r="FOU965" s="2198"/>
      <c r="FOV965" s="2198"/>
      <c r="FOW965" s="2198"/>
      <c r="FOX965" s="2198"/>
      <c r="FOY965" s="2198"/>
      <c r="FOZ965" s="2198"/>
      <c r="FPA965" s="2198"/>
      <c r="FPB965" s="2198"/>
      <c r="FPC965" s="2198"/>
      <c r="FPD965" s="2198"/>
      <c r="FPE965" s="2198"/>
      <c r="FPF965" s="2198"/>
      <c r="FPG965" s="2198"/>
      <c r="FPH965" s="2198"/>
      <c r="FPI965" s="2198"/>
      <c r="FPJ965" s="2198"/>
      <c r="FPK965" s="2198"/>
      <c r="FPL965" s="2198"/>
      <c r="FPM965" s="2198"/>
      <c r="FPN965" s="2198"/>
      <c r="FPO965" s="2198"/>
      <c r="FPP965" s="2198"/>
      <c r="FPQ965" s="2198"/>
      <c r="FPR965" s="2198"/>
      <c r="FPS965" s="2198"/>
      <c r="FPT965" s="2198"/>
      <c r="FPU965" s="2198"/>
      <c r="FPV965" s="2198"/>
      <c r="FPW965" s="2198"/>
      <c r="FPX965" s="2198"/>
      <c r="FPY965" s="2198"/>
      <c r="FPZ965" s="2198"/>
      <c r="FQA965" s="2198"/>
      <c r="FQB965" s="2198"/>
      <c r="FQC965" s="2198"/>
      <c r="FQD965" s="2198"/>
      <c r="FQE965" s="2198"/>
      <c r="FQF965" s="2198"/>
      <c r="FQG965" s="2198"/>
      <c r="FQH965" s="2198"/>
      <c r="FQI965" s="2198"/>
      <c r="FQJ965" s="2198"/>
      <c r="FQK965" s="2198"/>
      <c r="FQL965" s="2198"/>
      <c r="FQM965" s="2198"/>
      <c r="FQN965" s="2198"/>
      <c r="FQO965" s="2198"/>
      <c r="FQP965" s="2198"/>
      <c r="FQQ965" s="2198"/>
      <c r="FQR965" s="2198"/>
      <c r="FQS965" s="2198"/>
      <c r="FQT965" s="2198"/>
      <c r="FQU965" s="2198"/>
      <c r="FQV965" s="2198"/>
      <c r="FQW965" s="2198"/>
      <c r="FQX965" s="2198"/>
      <c r="FQY965" s="2198"/>
      <c r="FQZ965" s="2198"/>
      <c r="FRA965" s="2198"/>
      <c r="FRB965" s="2198"/>
      <c r="FRC965" s="2198"/>
      <c r="FRD965" s="2198"/>
      <c r="FRE965" s="2198"/>
      <c r="FRF965" s="2198"/>
      <c r="FRG965" s="2198"/>
      <c r="FRH965" s="2198"/>
      <c r="FRI965" s="2198"/>
      <c r="FRJ965" s="2198"/>
      <c r="FRK965" s="2198"/>
      <c r="FRL965" s="2198"/>
      <c r="FRM965" s="2198"/>
      <c r="FRN965" s="2198"/>
      <c r="FRO965" s="2198"/>
      <c r="FRP965" s="2198"/>
      <c r="FRQ965" s="2198"/>
      <c r="FRR965" s="2198"/>
      <c r="FRS965" s="2198"/>
      <c r="FRT965" s="2198"/>
      <c r="FRU965" s="2198"/>
      <c r="FRV965" s="2198"/>
      <c r="FRW965" s="2198"/>
      <c r="FRX965" s="2198"/>
      <c r="FRY965" s="2198"/>
      <c r="FRZ965" s="2198"/>
      <c r="FSA965" s="2198"/>
      <c r="FSB965" s="2198"/>
      <c r="FSC965" s="2198"/>
      <c r="FSD965" s="2198"/>
      <c r="FSE965" s="2198"/>
      <c r="FSF965" s="2198"/>
      <c r="FSG965" s="2198"/>
      <c r="FSH965" s="2198"/>
      <c r="FSI965" s="2198"/>
      <c r="FSJ965" s="2198"/>
      <c r="FSK965" s="2198"/>
      <c r="FSL965" s="2198"/>
      <c r="FSM965" s="2198"/>
      <c r="FSN965" s="2198"/>
      <c r="FSO965" s="2198"/>
      <c r="FSP965" s="2198"/>
      <c r="FSQ965" s="2198"/>
      <c r="FSR965" s="2198"/>
      <c r="FSS965" s="2198"/>
      <c r="FST965" s="2198"/>
      <c r="FSU965" s="2198"/>
      <c r="FSV965" s="2198"/>
      <c r="FSW965" s="2198"/>
      <c r="FSX965" s="2198"/>
      <c r="FSY965" s="2198"/>
      <c r="FSZ965" s="2198"/>
      <c r="FTA965" s="2198"/>
      <c r="FTB965" s="2198"/>
      <c r="FTC965" s="2198"/>
      <c r="FTD965" s="2198"/>
      <c r="FTE965" s="2198"/>
      <c r="FTF965" s="2198"/>
      <c r="FTG965" s="2198"/>
      <c r="FTH965" s="2198"/>
      <c r="FTI965" s="2198"/>
      <c r="FTJ965" s="2198"/>
      <c r="FTK965" s="2198"/>
      <c r="FTL965" s="2198"/>
      <c r="FTM965" s="2198"/>
      <c r="FTN965" s="2198"/>
      <c r="FTO965" s="2198"/>
      <c r="FTP965" s="2198"/>
      <c r="FTQ965" s="2198"/>
      <c r="FTR965" s="2198"/>
      <c r="FTS965" s="2198"/>
      <c r="FTT965" s="2198"/>
      <c r="FTU965" s="2198"/>
      <c r="FTV965" s="2198"/>
      <c r="FTW965" s="2198"/>
      <c r="FTX965" s="2198"/>
      <c r="FTY965" s="2198"/>
      <c r="FTZ965" s="2198"/>
      <c r="FUA965" s="2198"/>
      <c r="FUB965" s="2198"/>
      <c r="FUC965" s="2198"/>
      <c r="FUD965" s="2198"/>
      <c r="FUE965" s="2198"/>
      <c r="FUF965" s="2198"/>
      <c r="FUG965" s="2198"/>
      <c r="FUH965" s="2198"/>
      <c r="FUI965" s="2198"/>
      <c r="FUM965" s="2198"/>
      <c r="FUN965" s="2198"/>
      <c r="FUO965" s="2198"/>
      <c r="FUP965" s="2198"/>
      <c r="FUQ965" s="2198"/>
      <c r="FUR965" s="2198"/>
      <c r="FUS965" s="2198"/>
      <c r="FUT965" s="2198"/>
      <c r="FUU965" s="2198"/>
      <c r="FUV965" s="2198"/>
      <c r="FUW965" s="2198"/>
      <c r="FUX965" s="2198"/>
      <c r="FUY965" s="2198"/>
      <c r="FUZ965" s="2198"/>
      <c r="FVA965" s="2198"/>
      <c r="FVB965" s="2198"/>
      <c r="FVC965" s="2198"/>
      <c r="FVD965" s="2198"/>
      <c r="FVE965" s="2198"/>
      <c r="FVF965" s="2198"/>
      <c r="FVG965" s="2198"/>
      <c r="FVH965" s="2198"/>
      <c r="FVI965" s="2198"/>
      <c r="FVJ965" s="2198"/>
      <c r="FVK965" s="2198"/>
      <c r="FVL965" s="2198"/>
      <c r="FVM965" s="2198"/>
      <c r="FVN965" s="2198"/>
      <c r="FVO965" s="2198"/>
      <c r="FVP965" s="2198"/>
      <c r="FVQ965" s="2198"/>
      <c r="FVR965" s="2198"/>
      <c r="FVS965" s="2198"/>
      <c r="FVT965" s="2198"/>
      <c r="FVU965" s="2198"/>
      <c r="FVV965" s="2198"/>
      <c r="FVW965" s="2198"/>
      <c r="FVX965" s="2198"/>
      <c r="FVY965" s="2198"/>
      <c r="FVZ965" s="2198"/>
      <c r="FWA965" s="2198"/>
      <c r="FWB965" s="2198"/>
      <c r="FWC965" s="2198"/>
      <c r="FWD965" s="2198"/>
      <c r="FWE965" s="2198"/>
      <c r="FWF965" s="2198"/>
      <c r="FWG965" s="2198"/>
      <c r="FWH965" s="2198"/>
      <c r="FWI965" s="2198"/>
      <c r="FWJ965" s="2198"/>
      <c r="FWK965" s="2198"/>
      <c r="FWL965" s="2198"/>
      <c r="FWM965" s="2198"/>
      <c r="FWN965" s="2198"/>
      <c r="FWO965" s="2198"/>
      <c r="FWP965" s="2198"/>
      <c r="FWQ965" s="2198"/>
      <c r="FWR965" s="2198"/>
      <c r="FWS965" s="2198"/>
      <c r="FWT965" s="2198"/>
      <c r="FWU965" s="2198"/>
      <c r="FWV965" s="2198"/>
      <c r="FWW965" s="2198"/>
      <c r="FWX965" s="2198"/>
      <c r="FWY965" s="2198"/>
      <c r="FWZ965" s="2198"/>
      <c r="FXA965" s="2198"/>
      <c r="FXB965" s="2198"/>
      <c r="FXC965" s="2198"/>
      <c r="FXD965" s="2198"/>
      <c r="FXE965" s="2198"/>
      <c r="FXF965" s="2198"/>
      <c r="FXG965" s="2198"/>
      <c r="FXH965" s="2198"/>
      <c r="FXI965" s="2198"/>
      <c r="FXJ965" s="2198"/>
      <c r="FXK965" s="2198"/>
      <c r="FXL965" s="2198"/>
      <c r="FXM965" s="2198"/>
      <c r="FXN965" s="2198"/>
      <c r="FXO965" s="2198"/>
      <c r="FXP965" s="2198"/>
      <c r="FXQ965" s="2198"/>
      <c r="FXR965" s="2198"/>
      <c r="FXS965" s="2198"/>
      <c r="FXT965" s="2198"/>
      <c r="FXU965" s="2198"/>
      <c r="FXV965" s="2198"/>
      <c r="FXW965" s="2198"/>
      <c r="FXX965" s="2198"/>
      <c r="FXY965" s="2198"/>
      <c r="FXZ965" s="2198"/>
      <c r="FYA965" s="2198"/>
      <c r="FYB965" s="2198"/>
      <c r="FYC965" s="2198"/>
      <c r="FYD965" s="2198"/>
      <c r="FYE965" s="2198"/>
      <c r="FYF965" s="2198"/>
      <c r="FYG965" s="2198"/>
      <c r="FYH965" s="2198"/>
      <c r="FYI965" s="2198"/>
      <c r="FYJ965" s="2198"/>
      <c r="FYK965" s="2198"/>
      <c r="FYL965" s="2198"/>
      <c r="FYM965" s="2198"/>
      <c r="FYN965" s="2198"/>
      <c r="FYO965" s="2198"/>
      <c r="FYP965" s="2198"/>
      <c r="FYQ965" s="2198"/>
      <c r="FYR965" s="2198"/>
      <c r="FYS965" s="2198"/>
      <c r="FYT965" s="2198"/>
      <c r="FYU965" s="2198"/>
      <c r="FYV965" s="2198"/>
      <c r="FYW965" s="2198"/>
      <c r="FYX965" s="2198"/>
      <c r="FYY965" s="2198"/>
      <c r="FYZ965" s="2198"/>
      <c r="FZA965" s="2198"/>
      <c r="FZB965" s="2198"/>
      <c r="FZC965" s="2198"/>
      <c r="FZD965" s="2198"/>
      <c r="FZE965" s="2198"/>
      <c r="FZF965" s="2198"/>
      <c r="FZG965" s="2198"/>
      <c r="FZH965" s="2198"/>
      <c r="FZI965" s="2198"/>
      <c r="FZJ965" s="2198"/>
      <c r="FZK965" s="2198"/>
      <c r="FZL965" s="2198"/>
      <c r="FZM965" s="2198"/>
      <c r="FZN965" s="2198"/>
      <c r="FZO965" s="2198"/>
      <c r="FZP965" s="2198"/>
      <c r="FZQ965" s="2198"/>
      <c r="FZR965" s="2198"/>
      <c r="FZS965" s="2198"/>
      <c r="FZT965" s="2198"/>
      <c r="FZU965" s="2198"/>
      <c r="FZV965" s="2198"/>
      <c r="FZW965" s="2198"/>
      <c r="FZX965" s="2198"/>
      <c r="FZY965" s="2198"/>
      <c r="FZZ965" s="2198"/>
      <c r="GAA965" s="2198"/>
      <c r="GAB965" s="2198"/>
      <c r="GAC965" s="2198"/>
      <c r="GAD965" s="2198"/>
      <c r="GAE965" s="2198"/>
      <c r="GAF965" s="2198"/>
      <c r="GAG965" s="2198"/>
      <c r="GAH965" s="2198"/>
      <c r="GAI965" s="2198"/>
      <c r="GAJ965" s="2198"/>
      <c r="GAK965" s="2198"/>
      <c r="GAL965" s="2198"/>
      <c r="GAM965" s="2198"/>
      <c r="GAN965" s="2198"/>
      <c r="GAO965" s="2198"/>
      <c r="GAP965" s="2198"/>
      <c r="GAQ965" s="2198"/>
      <c r="GAR965" s="2198"/>
      <c r="GAS965" s="2198"/>
      <c r="GAT965" s="2198"/>
      <c r="GAU965" s="2198"/>
      <c r="GAV965" s="2198"/>
      <c r="GAW965" s="2198"/>
      <c r="GAX965" s="2198"/>
      <c r="GAY965" s="2198"/>
      <c r="GAZ965" s="2198"/>
      <c r="GBA965" s="2198"/>
      <c r="GBB965" s="2198"/>
      <c r="GBC965" s="2198"/>
      <c r="GBD965" s="2198"/>
      <c r="GBE965" s="2198"/>
      <c r="GBF965" s="2198"/>
      <c r="GBG965" s="2198"/>
      <c r="GBH965" s="2198"/>
      <c r="GBI965" s="2198"/>
      <c r="GBJ965" s="2198"/>
      <c r="GBK965" s="2198"/>
      <c r="GBL965" s="2198"/>
      <c r="GBM965" s="2198"/>
      <c r="GBN965" s="2198"/>
      <c r="GBO965" s="2198"/>
      <c r="GBP965" s="2198"/>
      <c r="GBQ965" s="2198"/>
      <c r="GBR965" s="2198"/>
      <c r="GBS965" s="2198"/>
      <c r="GBT965" s="2198"/>
      <c r="GBU965" s="2198"/>
      <c r="GBV965" s="2198"/>
      <c r="GBW965" s="2198"/>
      <c r="GBX965" s="2198"/>
      <c r="GBY965" s="2198"/>
      <c r="GBZ965" s="2198"/>
      <c r="GCA965" s="2198"/>
      <c r="GCB965" s="2198"/>
      <c r="GCC965" s="2198"/>
      <c r="GCD965" s="2198"/>
      <c r="GCE965" s="2198"/>
      <c r="GCF965" s="2198"/>
      <c r="GCG965" s="2198"/>
      <c r="GCH965" s="2198"/>
      <c r="GCI965" s="2198"/>
      <c r="GCJ965" s="2198"/>
      <c r="GCK965" s="2198"/>
      <c r="GCL965" s="2198"/>
      <c r="GCM965" s="2198"/>
      <c r="GCN965" s="2198"/>
      <c r="GCO965" s="2198"/>
      <c r="GCP965" s="2198"/>
      <c r="GCQ965" s="2198"/>
      <c r="GCR965" s="2198"/>
      <c r="GCS965" s="2198"/>
      <c r="GCT965" s="2198"/>
      <c r="GCU965" s="2198"/>
      <c r="GCV965" s="2198"/>
      <c r="GCW965" s="2198"/>
      <c r="GCX965" s="2198"/>
      <c r="GCY965" s="2198"/>
      <c r="GCZ965" s="2198"/>
      <c r="GDA965" s="2198"/>
      <c r="GDB965" s="2198"/>
      <c r="GDC965" s="2198"/>
      <c r="GDD965" s="2198"/>
      <c r="GDE965" s="2198"/>
      <c r="GDF965" s="2198"/>
      <c r="GDG965" s="2198"/>
      <c r="GDH965" s="2198"/>
      <c r="GDI965" s="2198"/>
      <c r="GDJ965" s="2198"/>
      <c r="GDK965" s="2198"/>
      <c r="GDL965" s="2198"/>
      <c r="GDM965" s="2198"/>
      <c r="GDN965" s="2198"/>
      <c r="GDO965" s="2198"/>
      <c r="GDP965" s="2198"/>
      <c r="GDQ965" s="2198"/>
      <c r="GDR965" s="2198"/>
      <c r="GDS965" s="2198"/>
      <c r="GDT965" s="2198"/>
      <c r="GDU965" s="2198"/>
      <c r="GDV965" s="2198"/>
      <c r="GDW965" s="2198"/>
      <c r="GDX965" s="2198"/>
      <c r="GDY965" s="2198"/>
      <c r="GDZ965" s="2198"/>
      <c r="GEA965" s="2198"/>
      <c r="GEB965" s="2198"/>
      <c r="GEC965" s="2198"/>
      <c r="GED965" s="2198"/>
      <c r="GEE965" s="2198"/>
      <c r="GEI965" s="2198"/>
      <c r="GEJ965" s="2198"/>
      <c r="GEK965" s="2198"/>
      <c r="GEL965" s="2198"/>
      <c r="GEM965" s="2198"/>
      <c r="GEN965" s="2198"/>
      <c r="GEO965" s="2198"/>
      <c r="GEP965" s="2198"/>
      <c r="GEQ965" s="2198"/>
      <c r="GER965" s="2198"/>
      <c r="GES965" s="2198"/>
      <c r="GET965" s="2198"/>
      <c r="GEU965" s="2198"/>
      <c r="GEV965" s="2198"/>
      <c r="GEW965" s="2198"/>
      <c r="GEX965" s="2198"/>
      <c r="GEY965" s="2198"/>
      <c r="GEZ965" s="2198"/>
      <c r="GFA965" s="2198"/>
      <c r="GFB965" s="2198"/>
      <c r="GFC965" s="2198"/>
      <c r="GFD965" s="2198"/>
      <c r="GFE965" s="2198"/>
      <c r="GFF965" s="2198"/>
      <c r="GFG965" s="2198"/>
      <c r="GFH965" s="2198"/>
      <c r="GFI965" s="2198"/>
      <c r="GFJ965" s="2198"/>
      <c r="GFK965" s="2198"/>
      <c r="GFL965" s="2198"/>
      <c r="GFM965" s="2198"/>
      <c r="GFN965" s="2198"/>
      <c r="GFO965" s="2198"/>
      <c r="GFP965" s="2198"/>
      <c r="GFQ965" s="2198"/>
      <c r="GFR965" s="2198"/>
      <c r="GFS965" s="2198"/>
      <c r="GFT965" s="2198"/>
      <c r="GFU965" s="2198"/>
      <c r="GFV965" s="2198"/>
      <c r="GFW965" s="2198"/>
      <c r="GFX965" s="2198"/>
      <c r="GFY965" s="2198"/>
      <c r="GFZ965" s="2198"/>
      <c r="GGA965" s="2198"/>
      <c r="GGB965" s="2198"/>
      <c r="GGC965" s="2198"/>
      <c r="GGD965" s="2198"/>
      <c r="GGE965" s="2198"/>
      <c r="GGF965" s="2198"/>
      <c r="GGG965" s="2198"/>
      <c r="GGH965" s="2198"/>
      <c r="GGI965" s="2198"/>
      <c r="GGJ965" s="2198"/>
      <c r="GGK965" s="2198"/>
      <c r="GGL965" s="2198"/>
      <c r="GGM965" s="2198"/>
      <c r="GGN965" s="2198"/>
      <c r="GGO965" s="2198"/>
      <c r="GGP965" s="2198"/>
      <c r="GGQ965" s="2198"/>
      <c r="GGR965" s="2198"/>
      <c r="GGS965" s="2198"/>
      <c r="GGT965" s="2198"/>
      <c r="GGU965" s="2198"/>
      <c r="GGV965" s="2198"/>
      <c r="GGW965" s="2198"/>
      <c r="GGX965" s="2198"/>
      <c r="GGY965" s="2198"/>
      <c r="GGZ965" s="2198"/>
      <c r="GHA965" s="2198"/>
      <c r="GHB965" s="2198"/>
      <c r="GHC965" s="2198"/>
      <c r="GHD965" s="2198"/>
      <c r="GHE965" s="2198"/>
      <c r="GHF965" s="2198"/>
      <c r="GHG965" s="2198"/>
      <c r="GHH965" s="2198"/>
      <c r="GHI965" s="2198"/>
      <c r="GHJ965" s="2198"/>
      <c r="GHK965" s="2198"/>
      <c r="GHL965" s="2198"/>
      <c r="GHM965" s="2198"/>
      <c r="GHN965" s="2198"/>
      <c r="GHO965" s="2198"/>
      <c r="GHP965" s="2198"/>
      <c r="GHQ965" s="2198"/>
      <c r="GHR965" s="2198"/>
      <c r="GHS965" s="2198"/>
      <c r="GHT965" s="2198"/>
      <c r="GHU965" s="2198"/>
      <c r="GHV965" s="2198"/>
      <c r="GHW965" s="2198"/>
      <c r="GHX965" s="2198"/>
      <c r="GHY965" s="2198"/>
      <c r="GHZ965" s="2198"/>
      <c r="GIA965" s="2198"/>
      <c r="GIB965" s="2198"/>
      <c r="GIC965" s="2198"/>
      <c r="GID965" s="2198"/>
      <c r="GIE965" s="2198"/>
      <c r="GIF965" s="2198"/>
      <c r="GIG965" s="2198"/>
      <c r="GIH965" s="2198"/>
      <c r="GII965" s="2198"/>
      <c r="GIJ965" s="2198"/>
      <c r="GIK965" s="2198"/>
      <c r="GIL965" s="2198"/>
      <c r="GIM965" s="2198"/>
      <c r="GIN965" s="2198"/>
      <c r="GIO965" s="2198"/>
      <c r="GIP965" s="2198"/>
      <c r="GIQ965" s="2198"/>
      <c r="GIR965" s="2198"/>
      <c r="GIS965" s="2198"/>
      <c r="GIT965" s="2198"/>
      <c r="GIU965" s="2198"/>
      <c r="GIV965" s="2198"/>
      <c r="GIW965" s="2198"/>
      <c r="GIX965" s="2198"/>
      <c r="GIY965" s="2198"/>
      <c r="GIZ965" s="2198"/>
      <c r="GJA965" s="2198"/>
      <c r="GJB965" s="2198"/>
      <c r="GJC965" s="2198"/>
      <c r="GJD965" s="2198"/>
      <c r="GJE965" s="2198"/>
      <c r="GJF965" s="2198"/>
      <c r="GJG965" s="2198"/>
      <c r="GJH965" s="2198"/>
      <c r="GJI965" s="2198"/>
      <c r="GJJ965" s="2198"/>
      <c r="GJK965" s="2198"/>
      <c r="GJL965" s="2198"/>
      <c r="GJM965" s="2198"/>
      <c r="GJN965" s="2198"/>
      <c r="GJO965" s="2198"/>
      <c r="GJP965" s="2198"/>
      <c r="GJQ965" s="2198"/>
      <c r="GJR965" s="2198"/>
      <c r="GJS965" s="2198"/>
      <c r="GJT965" s="2198"/>
      <c r="GJU965" s="2198"/>
      <c r="GJV965" s="2198"/>
      <c r="GJW965" s="2198"/>
      <c r="GJX965" s="2198"/>
      <c r="GJY965" s="2198"/>
      <c r="GJZ965" s="2198"/>
      <c r="GKA965" s="2198"/>
      <c r="GKB965" s="2198"/>
      <c r="GKC965" s="2198"/>
      <c r="GKD965" s="2198"/>
      <c r="GKE965" s="2198"/>
      <c r="GKF965" s="2198"/>
      <c r="GKG965" s="2198"/>
      <c r="GKH965" s="2198"/>
      <c r="GKI965" s="2198"/>
      <c r="GKJ965" s="2198"/>
      <c r="GKK965" s="2198"/>
      <c r="GKL965" s="2198"/>
      <c r="GKM965" s="2198"/>
      <c r="GKN965" s="2198"/>
      <c r="GKO965" s="2198"/>
      <c r="GKP965" s="2198"/>
      <c r="GKQ965" s="2198"/>
      <c r="GKR965" s="2198"/>
      <c r="GKS965" s="2198"/>
      <c r="GKT965" s="2198"/>
      <c r="GKU965" s="2198"/>
      <c r="GKV965" s="2198"/>
      <c r="GKW965" s="2198"/>
      <c r="GKX965" s="2198"/>
      <c r="GKY965" s="2198"/>
      <c r="GKZ965" s="2198"/>
      <c r="GLA965" s="2198"/>
      <c r="GLB965" s="2198"/>
      <c r="GLC965" s="2198"/>
      <c r="GLD965" s="2198"/>
      <c r="GLE965" s="2198"/>
      <c r="GLF965" s="2198"/>
      <c r="GLG965" s="2198"/>
      <c r="GLH965" s="2198"/>
      <c r="GLI965" s="2198"/>
      <c r="GLJ965" s="2198"/>
      <c r="GLK965" s="2198"/>
      <c r="GLL965" s="2198"/>
      <c r="GLM965" s="2198"/>
      <c r="GLN965" s="2198"/>
      <c r="GLO965" s="2198"/>
      <c r="GLP965" s="2198"/>
      <c r="GLQ965" s="2198"/>
      <c r="GLR965" s="2198"/>
      <c r="GLS965" s="2198"/>
      <c r="GLT965" s="2198"/>
      <c r="GLU965" s="2198"/>
      <c r="GLV965" s="2198"/>
      <c r="GLW965" s="2198"/>
      <c r="GLX965" s="2198"/>
      <c r="GLY965" s="2198"/>
      <c r="GLZ965" s="2198"/>
      <c r="GMA965" s="2198"/>
      <c r="GMB965" s="2198"/>
      <c r="GMC965" s="2198"/>
      <c r="GMD965" s="2198"/>
      <c r="GME965" s="2198"/>
      <c r="GMF965" s="2198"/>
      <c r="GMG965" s="2198"/>
      <c r="GMH965" s="2198"/>
      <c r="GMI965" s="2198"/>
      <c r="GMJ965" s="2198"/>
      <c r="GMK965" s="2198"/>
      <c r="GML965" s="2198"/>
      <c r="GMM965" s="2198"/>
      <c r="GMN965" s="2198"/>
      <c r="GMO965" s="2198"/>
      <c r="GMP965" s="2198"/>
      <c r="GMQ965" s="2198"/>
      <c r="GMR965" s="2198"/>
      <c r="GMS965" s="2198"/>
      <c r="GMT965" s="2198"/>
      <c r="GMU965" s="2198"/>
      <c r="GMV965" s="2198"/>
      <c r="GMW965" s="2198"/>
      <c r="GMX965" s="2198"/>
      <c r="GMY965" s="2198"/>
      <c r="GMZ965" s="2198"/>
      <c r="GNA965" s="2198"/>
      <c r="GNB965" s="2198"/>
      <c r="GNC965" s="2198"/>
      <c r="GND965" s="2198"/>
      <c r="GNE965" s="2198"/>
      <c r="GNF965" s="2198"/>
      <c r="GNG965" s="2198"/>
      <c r="GNH965" s="2198"/>
      <c r="GNI965" s="2198"/>
      <c r="GNJ965" s="2198"/>
      <c r="GNK965" s="2198"/>
      <c r="GNL965" s="2198"/>
      <c r="GNM965" s="2198"/>
      <c r="GNN965" s="2198"/>
      <c r="GNO965" s="2198"/>
      <c r="GNP965" s="2198"/>
      <c r="GNQ965" s="2198"/>
      <c r="GNR965" s="2198"/>
      <c r="GNS965" s="2198"/>
      <c r="GNT965" s="2198"/>
      <c r="GNU965" s="2198"/>
      <c r="GNV965" s="2198"/>
      <c r="GNW965" s="2198"/>
      <c r="GNX965" s="2198"/>
      <c r="GNY965" s="2198"/>
      <c r="GNZ965" s="2198"/>
      <c r="GOA965" s="2198"/>
      <c r="GOE965" s="2198"/>
      <c r="GOF965" s="2198"/>
      <c r="GOG965" s="2198"/>
      <c r="GOH965" s="2198"/>
      <c r="GOI965" s="2198"/>
      <c r="GOJ965" s="2198"/>
      <c r="GOK965" s="2198"/>
      <c r="GOL965" s="2198"/>
      <c r="GOM965" s="2198"/>
      <c r="GON965" s="2198"/>
      <c r="GOO965" s="2198"/>
      <c r="GOP965" s="2198"/>
      <c r="GOQ965" s="2198"/>
      <c r="GOR965" s="2198"/>
      <c r="GOS965" s="2198"/>
      <c r="GOT965" s="2198"/>
      <c r="GOU965" s="2198"/>
      <c r="GOV965" s="2198"/>
      <c r="GOW965" s="2198"/>
      <c r="GOX965" s="2198"/>
      <c r="GOY965" s="2198"/>
      <c r="GOZ965" s="2198"/>
      <c r="GPA965" s="2198"/>
      <c r="GPB965" s="2198"/>
      <c r="GPC965" s="2198"/>
      <c r="GPD965" s="2198"/>
      <c r="GPE965" s="2198"/>
      <c r="GPF965" s="2198"/>
      <c r="GPG965" s="2198"/>
      <c r="GPH965" s="2198"/>
      <c r="GPI965" s="2198"/>
      <c r="GPJ965" s="2198"/>
      <c r="GPK965" s="2198"/>
      <c r="GPL965" s="2198"/>
      <c r="GPM965" s="2198"/>
      <c r="GPN965" s="2198"/>
      <c r="GPO965" s="2198"/>
      <c r="GPP965" s="2198"/>
      <c r="GPQ965" s="2198"/>
      <c r="GPR965" s="2198"/>
      <c r="GPS965" s="2198"/>
      <c r="GPT965" s="2198"/>
      <c r="GPU965" s="2198"/>
      <c r="GPV965" s="2198"/>
      <c r="GPW965" s="2198"/>
      <c r="GPX965" s="2198"/>
      <c r="GPY965" s="2198"/>
      <c r="GPZ965" s="2198"/>
      <c r="GQA965" s="2198"/>
      <c r="GQB965" s="2198"/>
      <c r="GQC965" s="2198"/>
      <c r="GQD965" s="2198"/>
      <c r="GQE965" s="2198"/>
      <c r="GQF965" s="2198"/>
      <c r="GQG965" s="2198"/>
      <c r="GQH965" s="2198"/>
      <c r="GQI965" s="2198"/>
      <c r="GQJ965" s="2198"/>
      <c r="GQK965" s="2198"/>
      <c r="GQL965" s="2198"/>
      <c r="GQM965" s="2198"/>
      <c r="GQN965" s="2198"/>
      <c r="GQO965" s="2198"/>
      <c r="GQP965" s="2198"/>
      <c r="GQQ965" s="2198"/>
      <c r="GQR965" s="2198"/>
      <c r="GQS965" s="2198"/>
      <c r="GQT965" s="2198"/>
      <c r="GQU965" s="2198"/>
      <c r="GQV965" s="2198"/>
      <c r="GQW965" s="2198"/>
      <c r="GQX965" s="2198"/>
      <c r="GQY965" s="2198"/>
      <c r="GQZ965" s="2198"/>
      <c r="GRA965" s="2198"/>
      <c r="GRB965" s="2198"/>
      <c r="GRC965" s="2198"/>
      <c r="GRD965" s="2198"/>
      <c r="GRE965" s="2198"/>
      <c r="GRF965" s="2198"/>
      <c r="GRG965" s="2198"/>
      <c r="GRH965" s="2198"/>
      <c r="GRI965" s="2198"/>
      <c r="GRJ965" s="2198"/>
      <c r="GRK965" s="2198"/>
      <c r="GRL965" s="2198"/>
      <c r="GRM965" s="2198"/>
      <c r="GRN965" s="2198"/>
      <c r="GRO965" s="2198"/>
      <c r="GRP965" s="2198"/>
      <c r="GRQ965" s="2198"/>
      <c r="GRR965" s="2198"/>
      <c r="GRS965" s="2198"/>
      <c r="GRT965" s="2198"/>
      <c r="GRU965" s="2198"/>
      <c r="GRV965" s="2198"/>
      <c r="GRW965" s="2198"/>
      <c r="GRX965" s="2198"/>
      <c r="GRY965" s="2198"/>
      <c r="GRZ965" s="2198"/>
      <c r="GSA965" s="2198"/>
      <c r="GSB965" s="2198"/>
      <c r="GSC965" s="2198"/>
      <c r="GSD965" s="2198"/>
      <c r="GSE965" s="2198"/>
      <c r="GSF965" s="2198"/>
      <c r="GSG965" s="2198"/>
      <c r="GSH965" s="2198"/>
      <c r="GSI965" s="2198"/>
      <c r="GSJ965" s="2198"/>
      <c r="GSK965" s="2198"/>
      <c r="GSL965" s="2198"/>
      <c r="GSM965" s="2198"/>
      <c r="GSN965" s="2198"/>
      <c r="GSO965" s="2198"/>
      <c r="GSP965" s="2198"/>
      <c r="GSQ965" s="2198"/>
      <c r="GSR965" s="2198"/>
      <c r="GSS965" s="2198"/>
      <c r="GST965" s="2198"/>
      <c r="GSU965" s="2198"/>
      <c r="GSV965" s="2198"/>
      <c r="GSW965" s="2198"/>
      <c r="GSX965" s="2198"/>
      <c r="GSY965" s="2198"/>
      <c r="GSZ965" s="2198"/>
      <c r="GTA965" s="2198"/>
      <c r="GTB965" s="2198"/>
      <c r="GTC965" s="2198"/>
      <c r="GTD965" s="2198"/>
      <c r="GTE965" s="2198"/>
      <c r="GTF965" s="2198"/>
      <c r="GTG965" s="2198"/>
      <c r="GTH965" s="2198"/>
      <c r="GTI965" s="2198"/>
      <c r="GTJ965" s="2198"/>
      <c r="GTK965" s="2198"/>
      <c r="GTL965" s="2198"/>
      <c r="GTM965" s="2198"/>
      <c r="GTN965" s="2198"/>
      <c r="GTO965" s="2198"/>
      <c r="GTP965" s="2198"/>
      <c r="GTQ965" s="2198"/>
      <c r="GTR965" s="2198"/>
      <c r="GTS965" s="2198"/>
      <c r="GTT965" s="2198"/>
      <c r="GTU965" s="2198"/>
      <c r="GTV965" s="2198"/>
      <c r="GTW965" s="2198"/>
      <c r="GTX965" s="2198"/>
      <c r="GTY965" s="2198"/>
      <c r="GTZ965" s="2198"/>
      <c r="GUA965" s="2198"/>
      <c r="GUB965" s="2198"/>
      <c r="GUC965" s="2198"/>
      <c r="GUD965" s="2198"/>
      <c r="GUE965" s="2198"/>
      <c r="GUF965" s="2198"/>
      <c r="GUG965" s="2198"/>
      <c r="GUH965" s="2198"/>
      <c r="GUI965" s="2198"/>
      <c r="GUJ965" s="2198"/>
      <c r="GUK965" s="2198"/>
      <c r="GUL965" s="2198"/>
      <c r="GUM965" s="2198"/>
      <c r="GUN965" s="2198"/>
      <c r="GUO965" s="2198"/>
      <c r="GUP965" s="2198"/>
      <c r="GUQ965" s="2198"/>
      <c r="GUR965" s="2198"/>
      <c r="GUS965" s="2198"/>
      <c r="GUT965" s="2198"/>
      <c r="GUU965" s="2198"/>
      <c r="GUV965" s="2198"/>
      <c r="GUW965" s="2198"/>
      <c r="GUX965" s="2198"/>
      <c r="GUY965" s="2198"/>
      <c r="GUZ965" s="2198"/>
      <c r="GVA965" s="2198"/>
      <c r="GVB965" s="2198"/>
      <c r="GVC965" s="2198"/>
      <c r="GVD965" s="2198"/>
      <c r="GVE965" s="2198"/>
      <c r="GVF965" s="2198"/>
      <c r="GVG965" s="2198"/>
      <c r="GVH965" s="2198"/>
      <c r="GVI965" s="2198"/>
      <c r="GVJ965" s="2198"/>
      <c r="GVK965" s="2198"/>
      <c r="GVL965" s="2198"/>
      <c r="GVM965" s="2198"/>
      <c r="GVN965" s="2198"/>
      <c r="GVO965" s="2198"/>
      <c r="GVP965" s="2198"/>
      <c r="GVQ965" s="2198"/>
      <c r="GVR965" s="2198"/>
      <c r="GVS965" s="2198"/>
      <c r="GVT965" s="2198"/>
      <c r="GVU965" s="2198"/>
      <c r="GVV965" s="2198"/>
      <c r="GVW965" s="2198"/>
      <c r="GVX965" s="2198"/>
      <c r="GVY965" s="2198"/>
      <c r="GVZ965" s="2198"/>
      <c r="GWA965" s="2198"/>
      <c r="GWB965" s="2198"/>
      <c r="GWC965" s="2198"/>
      <c r="GWD965" s="2198"/>
      <c r="GWE965" s="2198"/>
      <c r="GWF965" s="2198"/>
      <c r="GWG965" s="2198"/>
      <c r="GWH965" s="2198"/>
      <c r="GWI965" s="2198"/>
      <c r="GWJ965" s="2198"/>
      <c r="GWK965" s="2198"/>
      <c r="GWL965" s="2198"/>
      <c r="GWM965" s="2198"/>
      <c r="GWN965" s="2198"/>
      <c r="GWO965" s="2198"/>
      <c r="GWP965" s="2198"/>
      <c r="GWQ965" s="2198"/>
      <c r="GWR965" s="2198"/>
      <c r="GWS965" s="2198"/>
      <c r="GWT965" s="2198"/>
      <c r="GWU965" s="2198"/>
      <c r="GWV965" s="2198"/>
      <c r="GWW965" s="2198"/>
      <c r="GWX965" s="2198"/>
      <c r="GWY965" s="2198"/>
      <c r="GWZ965" s="2198"/>
      <c r="GXA965" s="2198"/>
      <c r="GXB965" s="2198"/>
      <c r="GXC965" s="2198"/>
      <c r="GXD965" s="2198"/>
      <c r="GXE965" s="2198"/>
      <c r="GXF965" s="2198"/>
      <c r="GXG965" s="2198"/>
      <c r="GXH965" s="2198"/>
      <c r="GXI965" s="2198"/>
      <c r="GXJ965" s="2198"/>
      <c r="GXK965" s="2198"/>
      <c r="GXL965" s="2198"/>
      <c r="GXM965" s="2198"/>
      <c r="GXN965" s="2198"/>
      <c r="GXO965" s="2198"/>
      <c r="GXP965" s="2198"/>
      <c r="GXQ965" s="2198"/>
      <c r="GXR965" s="2198"/>
      <c r="GXS965" s="2198"/>
      <c r="GXT965" s="2198"/>
      <c r="GXU965" s="2198"/>
      <c r="GXV965" s="2198"/>
      <c r="GXW965" s="2198"/>
      <c r="GYA965" s="2198"/>
      <c r="GYB965" s="2198"/>
      <c r="GYC965" s="2198"/>
      <c r="GYD965" s="2198"/>
      <c r="GYE965" s="2198"/>
      <c r="GYF965" s="2198"/>
      <c r="GYG965" s="2198"/>
      <c r="GYH965" s="2198"/>
      <c r="GYI965" s="2198"/>
      <c r="GYJ965" s="2198"/>
      <c r="GYK965" s="2198"/>
      <c r="GYL965" s="2198"/>
      <c r="GYM965" s="2198"/>
      <c r="GYN965" s="2198"/>
      <c r="GYO965" s="2198"/>
      <c r="GYP965" s="2198"/>
      <c r="GYQ965" s="2198"/>
      <c r="GYR965" s="2198"/>
      <c r="GYS965" s="2198"/>
      <c r="GYT965" s="2198"/>
      <c r="GYU965" s="2198"/>
      <c r="GYV965" s="2198"/>
      <c r="GYW965" s="2198"/>
      <c r="GYX965" s="2198"/>
      <c r="GYY965" s="2198"/>
      <c r="GYZ965" s="2198"/>
      <c r="GZA965" s="2198"/>
      <c r="GZB965" s="2198"/>
      <c r="GZC965" s="2198"/>
      <c r="GZD965" s="2198"/>
      <c r="GZE965" s="2198"/>
      <c r="GZF965" s="2198"/>
      <c r="GZG965" s="2198"/>
      <c r="GZH965" s="2198"/>
      <c r="GZI965" s="2198"/>
      <c r="GZJ965" s="2198"/>
      <c r="GZK965" s="2198"/>
      <c r="GZL965" s="2198"/>
      <c r="GZM965" s="2198"/>
      <c r="GZN965" s="2198"/>
      <c r="GZO965" s="2198"/>
      <c r="GZP965" s="2198"/>
      <c r="GZQ965" s="2198"/>
      <c r="GZR965" s="2198"/>
      <c r="GZS965" s="2198"/>
      <c r="GZT965" s="2198"/>
      <c r="GZU965" s="2198"/>
      <c r="GZV965" s="2198"/>
      <c r="GZW965" s="2198"/>
      <c r="GZX965" s="2198"/>
      <c r="GZY965" s="2198"/>
      <c r="GZZ965" s="2198"/>
      <c r="HAA965" s="2198"/>
      <c r="HAB965" s="2198"/>
      <c r="HAC965" s="2198"/>
      <c r="HAD965" s="2198"/>
      <c r="HAE965" s="2198"/>
      <c r="HAF965" s="2198"/>
      <c r="HAG965" s="2198"/>
      <c r="HAH965" s="2198"/>
      <c r="HAI965" s="2198"/>
      <c r="HAJ965" s="2198"/>
      <c r="HAK965" s="2198"/>
      <c r="HAL965" s="2198"/>
      <c r="HAM965" s="2198"/>
      <c r="HAN965" s="2198"/>
      <c r="HAO965" s="2198"/>
      <c r="HAP965" s="2198"/>
      <c r="HAQ965" s="2198"/>
      <c r="HAR965" s="2198"/>
      <c r="HAS965" s="2198"/>
      <c r="HAT965" s="2198"/>
      <c r="HAU965" s="2198"/>
      <c r="HAV965" s="2198"/>
      <c r="HAW965" s="2198"/>
      <c r="HAX965" s="2198"/>
      <c r="HAY965" s="2198"/>
      <c r="HAZ965" s="2198"/>
      <c r="HBA965" s="2198"/>
      <c r="HBB965" s="2198"/>
      <c r="HBC965" s="2198"/>
      <c r="HBD965" s="2198"/>
      <c r="HBE965" s="2198"/>
      <c r="HBF965" s="2198"/>
      <c r="HBG965" s="2198"/>
      <c r="HBH965" s="2198"/>
      <c r="HBI965" s="2198"/>
      <c r="HBJ965" s="2198"/>
      <c r="HBK965" s="2198"/>
      <c r="HBL965" s="2198"/>
      <c r="HBM965" s="2198"/>
      <c r="HBN965" s="2198"/>
      <c r="HBO965" s="2198"/>
      <c r="HBP965" s="2198"/>
      <c r="HBQ965" s="2198"/>
      <c r="HBR965" s="2198"/>
      <c r="HBS965" s="2198"/>
      <c r="HBT965" s="2198"/>
      <c r="HBU965" s="2198"/>
      <c r="HBV965" s="2198"/>
      <c r="HBW965" s="2198"/>
      <c r="HBX965" s="2198"/>
      <c r="HBY965" s="2198"/>
      <c r="HBZ965" s="2198"/>
      <c r="HCA965" s="2198"/>
      <c r="HCB965" s="2198"/>
      <c r="HCC965" s="2198"/>
      <c r="HCD965" s="2198"/>
      <c r="HCE965" s="2198"/>
      <c r="HCF965" s="2198"/>
      <c r="HCG965" s="2198"/>
      <c r="HCH965" s="2198"/>
      <c r="HCI965" s="2198"/>
      <c r="HCJ965" s="2198"/>
      <c r="HCK965" s="2198"/>
      <c r="HCL965" s="2198"/>
      <c r="HCM965" s="2198"/>
      <c r="HCN965" s="2198"/>
      <c r="HCO965" s="2198"/>
      <c r="HCP965" s="2198"/>
      <c r="HCQ965" s="2198"/>
      <c r="HCR965" s="2198"/>
      <c r="HCS965" s="2198"/>
      <c r="HCT965" s="2198"/>
      <c r="HCU965" s="2198"/>
      <c r="HCV965" s="2198"/>
      <c r="HCW965" s="2198"/>
      <c r="HCX965" s="2198"/>
      <c r="HCY965" s="2198"/>
      <c r="HCZ965" s="2198"/>
      <c r="HDA965" s="2198"/>
      <c r="HDB965" s="2198"/>
      <c r="HDC965" s="2198"/>
      <c r="HDD965" s="2198"/>
      <c r="HDE965" s="2198"/>
      <c r="HDF965" s="2198"/>
      <c r="HDG965" s="2198"/>
      <c r="HDH965" s="2198"/>
      <c r="HDI965" s="2198"/>
      <c r="HDJ965" s="2198"/>
      <c r="HDK965" s="2198"/>
      <c r="HDL965" s="2198"/>
      <c r="HDM965" s="2198"/>
      <c r="HDN965" s="2198"/>
      <c r="HDO965" s="2198"/>
      <c r="HDP965" s="2198"/>
      <c r="HDQ965" s="2198"/>
      <c r="HDR965" s="2198"/>
      <c r="HDS965" s="2198"/>
      <c r="HDT965" s="2198"/>
      <c r="HDU965" s="2198"/>
      <c r="HDV965" s="2198"/>
      <c r="HDW965" s="2198"/>
      <c r="HDX965" s="2198"/>
      <c r="HDY965" s="2198"/>
      <c r="HDZ965" s="2198"/>
      <c r="HEA965" s="2198"/>
      <c r="HEB965" s="2198"/>
      <c r="HEC965" s="2198"/>
      <c r="HED965" s="2198"/>
      <c r="HEE965" s="2198"/>
      <c r="HEF965" s="2198"/>
      <c r="HEG965" s="2198"/>
      <c r="HEH965" s="2198"/>
      <c r="HEI965" s="2198"/>
      <c r="HEJ965" s="2198"/>
      <c r="HEK965" s="2198"/>
      <c r="HEL965" s="2198"/>
      <c r="HEM965" s="2198"/>
      <c r="HEN965" s="2198"/>
      <c r="HEO965" s="2198"/>
      <c r="HEP965" s="2198"/>
      <c r="HEQ965" s="2198"/>
      <c r="HER965" s="2198"/>
      <c r="HES965" s="2198"/>
      <c r="HET965" s="2198"/>
      <c r="HEU965" s="2198"/>
      <c r="HEV965" s="2198"/>
      <c r="HEW965" s="2198"/>
      <c r="HEX965" s="2198"/>
      <c r="HEY965" s="2198"/>
      <c r="HEZ965" s="2198"/>
      <c r="HFA965" s="2198"/>
      <c r="HFB965" s="2198"/>
      <c r="HFC965" s="2198"/>
      <c r="HFD965" s="2198"/>
      <c r="HFE965" s="2198"/>
      <c r="HFF965" s="2198"/>
      <c r="HFG965" s="2198"/>
      <c r="HFH965" s="2198"/>
      <c r="HFI965" s="2198"/>
      <c r="HFJ965" s="2198"/>
      <c r="HFK965" s="2198"/>
      <c r="HFL965" s="2198"/>
      <c r="HFM965" s="2198"/>
      <c r="HFN965" s="2198"/>
      <c r="HFO965" s="2198"/>
      <c r="HFP965" s="2198"/>
      <c r="HFQ965" s="2198"/>
      <c r="HFR965" s="2198"/>
      <c r="HFS965" s="2198"/>
      <c r="HFT965" s="2198"/>
      <c r="HFU965" s="2198"/>
      <c r="HFV965" s="2198"/>
      <c r="HFW965" s="2198"/>
      <c r="HFX965" s="2198"/>
      <c r="HFY965" s="2198"/>
      <c r="HFZ965" s="2198"/>
      <c r="HGA965" s="2198"/>
      <c r="HGB965" s="2198"/>
      <c r="HGC965" s="2198"/>
      <c r="HGD965" s="2198"/>
      <c r="HGE965" s="2198"/>
      <c r="HGF965" s="2198"/>
      <c r="HGG965" s="2198"/>
      <c r="HGH965" s="2198"/>
      <c r="HGI965" s="2198"/>
      <c r="HGJ965" s="2198"/>
      <c r="HGK965" s="2198"/>
      <c r="HGL965" s="2198"/>
      <c r="HGM965" s="2198"/>
      <c r="HGN965" s="2198"/>
      <c r="HGO965" s="2198"/>
      <c r="HGP965" s="2198"/>
      <c r="HGQ965" s="2198"/>
      <c r="HGR965" s="2198"/>
      <c r="HGS965" s="2198"/>
      <c r="HGT965" s="2198"/>
      <c r="HGU965" s="2198"/>
      <c r="HGV965" s="2198"/>
      <c r="HGW965" s="2198"/>
      <c r="HGX965" s="2198"/>
      <c r="HGY965" s="2198"/>
      <c r="HGZ965" s="2198"/>
      <c r="HHA965" s="2198"/>
      <c r="HHB965" s="2198"/>
      <c r="HHC965" s="2198"/>
      <c r="HHD965" s="2198"/>
      <c r="HHE965" s="2198"/>
      <c r="HHF965" s="2198"/>
      <c r="HHG965" s="2198"/>
      <c r="HHH965" s="2198"/>
      <c r="HHI965" s="2198"/>
      <c r="HHJ965" s="2198"/>
      <c r="HHK965" s="2198"/>
      <c r="HHL965" s="2198"/>
      <c r="HHM965" s="2198"/>
      <c r="HHN965" s="2198"/>
      <c r="HHO965" s="2198"/>
      <c r="HHP965" s="2198"/>
      <c r="HHQ965" s="2198"/>
      <c r="HHR965" s="2198"/>
      <c r="HHS965" s="2198"/>
      <c r="HHW965" s="2198"/>
      <c r="HHX965" s="2198"/>
      <c r="HHY965" s="2198"/>
      <c r="HHZ965" s="2198"/>
      <c r="HIA965" s="2198"/>
      <c r="HIB965" s="2198"/>
      <c r="HIC965" s="2198"/>
      <c r="HID965" s="2198"/>
      <c r="HIE965" s="2198"/>
      <c r="HIF965" s="2198"/>
      <c r="HIG965" s="2198"/>
      <c r="HIH965" s="2198"/>
      <c r="HII965" s="2198"/>
      <c r="HIJ965" s="2198"/>
      <c r="HIK965" s="2198"/>
      <c r="HIL965" s="2198"/>
      <c r="HIM965" s="2198"/>
      <c r="HIN965" s="2198"/>
      <c r="HIO965" s="2198"/>
      <c r="HIP965" s="2198"/>
      <c r="HIQ965" s="2198"/>
      <c r="HIR965" s="2198"/>
      <c r="HIS965" s="2198"/>
      <c r="HIT965" s="2198"/>
      <c r="HIU965" s="2198"/>
      <c r="HIV965" s="2198"/>
      <c r="HIW965" s="2198"/>
      <c r="HIX965" s="2198"/>
      <c r="HIY965" s="2198"/>
      <c r="HIZ965" s="2198"/>
      <c r="HJA965" s="2198"/>
      <c r="HJB965" s="2198"/>
      <c r="HJC965" s="2198"/>
      <c r="HJD965" s="2198"/>
      <c r="HJE965" s="2198"/>
      <c r="HJF965" s="2198"/>
      <c r="HJG965" s="2198"/>
      <c r="HJH965" s="2198"/>
      <c r="HJI965" s="2198"/>
      <c r="HJJ965" s="2198"/>
      <c r="HJK965" s="2198"/>
      <c r="HJL965" s="2198"/>
      <c r="HJM965" s="2198"/>
      <c r="HJN965" s="2198"/>
      <c r="HJO965" s="2198"/>
      <c r="HJP965" s="2198"/>
      <c r="HJQ965" s="2198"/>
      <c r="HJR965" s="2198"/>
      <c r="HJS965" s="2198"/>
      <c r="HJT965" s="2198"/>
      <c r="HJU965" s="2198"/>
      <c r="HJV965" s="2198"/>
      <c r="HJW965" s="2198"/>
      <c r="HJX965" s="2198"/>
      <c r="HJY965" s="2198"/>
      <c r="HJZ965" s="2198"/>
      <c r="HKA965" s="2198"/>
      <c r="HKB965" s="2198"/>
      <c r="HKC965" s="2198"/>
      <c r="HKD965" s="2198"/>
      <c r="HKE965" s="2198"/>
      <c r="HKF965" s="2198"/>
      <c r="HKG965" s="2198"/>
      <c r="HKH965" s="2198"/>
      <c r="HKI965" s="2198"/>
      <c r="HKJ965" s="2198"/>
      <c r="HKK965" s="2198"/>
      <c r="HKL965" s="2198"/>
      <c r="HKM965" s="2198"/>
      <c r="HKN965" s="2198"/>
      <c r="HKO965" s="2198"/>
      <c r="HKP965" s="2198"/>
      <c r="HKQ965" s="2198"/>
      <c r="HKR965" s="2198"/>
      <c r="HKS965" s="2198"/>
      <c r="HKT965" s="2198"/>
      <c r="HKU965" s="2198"/>
      <c r="HKV965" s="2198"/>
      <c r="HKW965" s="2198"/>
      <c r="HKX965" s="2198"/>
      <c r="HKY965" s="2198"/>
      <c r="HKZ965" s="2198"/>
      <c r="HLA965" s="2198"/>
      <c r="HLB965" s="2198"/>
      <c r="HLC965" s="2198"/>
      <c r="HLD965" s="2198"/>
      <c r="HLE965" s="2198"/>
      <c r="HLF965" s="2198"/>
      <c r="HLG965" s="2198"/>
      <c r="HLH965" s="2198"/>
      <c r="HLI965" s="2198"/>
      <c r="HLJ965" s="2198"/>
      <c r="HLK965" s="2198"/>
      <c r="HLL965" s="2198"/>
      <c r="HLM965" s="2198"/>
      <c r="HLN965" s="2198"/>
      <c r="HLO965" s="2198"/>
      <c r="HLP965" s="2198"/>
      <c r="HLQ965" s="2198"/>
      <c r="HLR965" s="2198"/>
      <c r="HLS965" s="2198"/>
      <c r="HLT965" s="2198"/>
      <c r="HLU965" s="2198"/>
      <c r="HLV965" s="2198"/>
      <c r="HLW965" s="2198"/>
      <c r="HLX965" s="2198"/>
      <c r="HLY965" s="2198"/>
      <c r="HLZ965" s="2198"/>
      <c r="HMA965" s="2198"/>
      <c r="HMB965" s="2198"/>
      <c r="HMC965" s="2198"/>
      <c r="HMD965" s="2198"/>
      <c r="HME965" s="2198"/>
      <c r="HMF965" s="2198"/>
      <c r="HMG965" s="2198"/>
      <c r="HMH965" s="2198"/>
      <c r="HMI965" s="2198"/>
      <c r="HMJ965" s="2198"/>
      <c r="HMK965" s="2198"/>
      <c r="HML965" s="2198"/>
      <c r="HMM965" s="2198"/>
      <c r="HMN965" s="2198"/>
      <c r="HMO965" s="2198"/>
      <c r="HMP965" s="2198"/>
      <c r="HMQ965" s="2198"/>
      <c r="HMR965" s="2198"/>
      <c r="HMS965" s="2198"/>
      <c r="HMT965" s="2198"/>
      <c r="HMU965" s="2198"/>
      <c r="HMV965" s="2198"/>
      <c r="HMW965" s="2198"/>
      <c r="HMX965" s="2198"/>
      <c r="HMY965" s="2198"/>
      <c r="HMZ965" s="2198"/>
      <c r="HNA965" s="2198"/>
      <c r="HNB965" s="2198"/>
      <c r="HNC965" s="2198"/>
      <c r="HND965" s="2198"/>
      <c r="HNE965" s="2198"/>
      <c r="HNF965" s="2198"/>
      <c r="HNG965" s="2198"/>
      <c r="HNH965" s="2198"/>
      <c r="HNI965" s="2198"/>
      <c r="HNJ965" s="2198"/>
      <c r="HNK965" s="2198"/>
      <c r="HNL965" s="2198"/>
      <c r="HNM965" s="2198"/>
      <c r="HNN965" s="2198"/>
      <c r="HNO965" s="2198"/>
      <c r="HNP965" s="2198"/>
      <c r="HNQ965" s="2198"/>
      <c r="HNR965" s="2198"/>
      <c r="HNS965" s="2198"/>
      <c r="HNT965" s="2198"/>
      <c r="HNU965" s="2198"/>
      <c r="HNV965" s="2198"/>
      <c r="HNW965" s="2198"/>
      <c r="HNX965" s="2198"/>
      <c r="HNY965" s="2198"/>
      <c r="HNZ965" s="2198"/>
      <c r="HOA965" s="2198"/>
      <c r="HOB965" s="2198"/>
      <c r="HOC965" s="2198"/>
      <c r="HOD965" s="2198"/>
      <c r="HOE965" s="2198"/>
      <c r="HOF965" s="2198"/>
      <c r="HOG965" s="2198"/>
      <c r="HOH965" s="2198"/>
      <c r="HOI965" s="2198"/>
      <c r="HOJ965" s="2198"/>
      <c r="HOK965" s="2198"/>
      <c r="HOL965" s="2198"/>
      <c r="HOM965" s="2198"/>
      <c r="HON965" s="2198"/>
      <c r="HOO965" s="2198"/>
      <c r="HOP965" s="2198"/>
      <c r="HOQ965" s="2198"/>
      <c r="HOR965" s="2198"/>
      <c r="HOS965" s="2198"/>
      <c r="HOT965" s="2198"/>
      <c r="HOU965" s="2198"/>
      <c r="HOV965" s="2198"/>
      <c r="HOW965" s="2198"/>
      <c r="HOX965" s="2198"/>
      <c r="HOY965" s="2198"/>
      <c r="HOZ965" s="2198"/>
      <c r="HPA965" s="2198"/>
      <c r="HPB965" s="2198"/>
      <c r="HPC965" s="2198"/>
      <c r="HPD965" s="2198"/>
      <c r="HPE965" s="2198"/>
      <c r="HPF965" s="2198"/>
      <c r="HPG965" s="2198"/>
      <c r="HPH965" s="2198"/>
      <c r="HPI965" s="2198"/>
      <c r="HPJ965" s="2198"/>
      <c r="HPK965" s="2198"/>
      <c r="HPL965" s="2198"/>
      <c r="HPM965" s="2198"/>
      <c r="HPN965" s="2198"/>
      <c r="HPO965" s="2198"/>
      <c r="HPP965" s="2198"/>
      <c r="HPQ965" s="2198"/>
      <c r="HPR965" s="2198"/>
      <c r="HPS965" s="2198"/>
      <c r="HPT965" s="2198"/>
      <c r="HPU965" s="2198"/>
      <c r="HPV965" s="2198"/>
      <c r="HPW965" s="2198"/>
      <c r="HPX965" s="2198"/>
      <c r="HPY965" s="2198"/>
      <c r="HPZ965" s="2198"/>
      <c r="HQA965" s="2198"/>
      <c r="HQB965" s="2198"/>
      <c r="HQC965" s="2198"/>
      <c r="HQD965" s="2198"/>
      <c r="HQE965" s="2198"/>
      <c r="HQF965" s="2198"/>
      <c r="HQG965" s="2198"/>
      <c r="HQH965" s="2198"/>
      <c r="HQI965" s="2198"/>
      <c r="HQJ965" s="2198"/>
      <c r="HQK965" s="2198"/>
      <c r="HQL965" s="2198"/>
      <c r="HQM965" s="2198"/>
      <c r="HQN965" s="2198"/>
      <c r="HQO965" s="2198"/>
      <c r="HQP965" s="2198"/>
      <c r="HQQ965" s="2198"/>
      <c r="HQR965" s="2198"/>
      <c r="HQS965" s="2198"/>
      <c r="HQT965" s="2198"/>
      <c r="HQU965" s="2198"/>
      <c r="HQV965" s="2198"/>
      <c r="HQW965" s="2198"/>
      <c r="HQX965" s="2198"/>
      <c r="HQY965" s="2198"/>
      <c r="HQZ965" s="2198"/>
      <c r="HRA965" s="2198"/>
      <c r="HRB965" s="2198"/>
      <c r="HRC965" s="2198"/>
      <c r="HRD965" s="2198"/>
      <c r="HRE965" s="2198"/>
      <c r="HRF965" s="2198"/>
      <c r="HRG965" s="2198"/>
      <c r="HRH965" s="2198"/>
      <c r="HRI965" s="2198"/>
      <c r="HRJ965" s="2198"/>
      <c r="HRK965" s="2198"/>
      <c r="HRL965" s="2198"/>
      <c r="HRM965" s="2198"/>
      <c r="HRN965" s="2198"/>
      <c r="HRO965" s="2198"/>
      <c r="HRS965" s="2198"/>
      <c r="HRT965" s="2198"/>
      <c r="HRU965" s="2198"/>
      <c r="HRV965" s="2198"/>
      <c r="HRW965" s="2198"/>
      <c r="HRX965" s="2198"/>
      <c r="HRY965" s="2198"/>
      <c r="HRZ965" s="2198"/>
      <c r="HSA965" s="2198"/>
      <c r="HSB965" s="2198"/>
      <c r="HSC965" s="2198"/>
      <c r="HSD965" s="2198"/>
      <c r="HSE965" s="2198"/>
      <c r="HSF965" s="2198"/>
      <c r="HSG965" s="2198"/>
      <c r="HSH965" s="2198"/>
      <c r="HSI965" s="2198"/>
      <c r="HSJ965" s="2198"/>
      <c r="HSK965" s="2198"/>
      <c r="HSL965" s="2198"/>
      <c r="HSM965" s="2198"/>
      <c r="HSN965" s="2198"/>
      <c r="HSO965" s="2198"/>
      <c r="HSP965" s="2198"/>
      <c r="HSQ965" s="2198"/>
      <c r="HSR965" s="2198"/>
      <c r="HSS965" s="2198"/>
      <c r="HST965" s="2198"/>
      <c r="HSU965" s="2198"/>
      <c r="HSV965" s="2198"/>
      <c r="HSW965" s="2198"/>
      <c r="HSX965" s="2198"/>
      <c r="HSY965" s="2198"/>
      <c r="HSZ965" s="2198"/>
      <c r="HTA965" s="2198"/>
      <c r="HTB965" s="2198"/>
      <c r="HTC965" s="2198"/>
      <c r="HTD965" s="2198"/>
      <c r="HTE965" s="2198"/>
      <c r="HTF965" s="2198"/>
      <c r="HTG965" s="2198"/>
      <c r="HTH965" s="2198"/>
      <c r="HTI965" s="2198"/>
      <c r="HTJ965" s="2198"/>
      <c r="HTK965" s="2198"/>
      <c r="HTL965" s="2198"/>
      <c r="HTM965" s="2198"/>
      <c r="HTN965" s="2198"/>
      <c r="HTO965" s="2198"/>
      <c r="HTP965" s="2198"/>
      <c r="HTQ965" s="2198"/>
      <c r="HTR965" s="2198"/>
      <c r="HTS965" s="2198"/>
      <c r="HTT965" s="2198"/>
      <c r="HTU965" s="2198"/>
      <c r="HTV965" s="2198"/>
      <c r="HTW965" s="2198"/>
      <c r="HTX965" s="2198"/>
      <c r="HTY965" s="2198"/>
      <c r="HTZ965" s="2198"/>
      <c r="HUA965" s="2198"/>
      <c r="HUB965" s="2198"/>
      <c r="HUC965" s="2198"/>
      <c r="HUD965" s="2198"/>
      <c r="HUE965" s="2198"/>
      <c r="HUF965" s="2198"/>
      <c r="HUG965" s="2198"/>
      <c r="HUH965" s="2198"/>
      <c r="HUI965" s="2198"/>
      <c r="HUJ965" s="2198"/>
      <c r="HUK965" s="2198"/>
      <c r="HUL965" s="2198"/>
      <c r="HUM965" s="2198"/>
      <c r="HUN965" s="2198"/>
      <c r="HUO965" s="2198"/>
      <c r="HUP965" s="2198"/>
      <c r="HUQ965" s="2198"/>
      <c r="HUR965" s="2198"/>
      <c r="HUS965" s="2198"/>
      <c r="HUT965" s="2198"/>
      <c r="HUU965" s="2198"/>
      <c r="HUV965" s="2198"/>
      <c r="HUW965" s="2198"/>
      <c r="HUX965" s="2198"/>
      <c r="HUY965" s="2198"/>
      <c r="HUZ965" s="2198"/>
      <c r="HVA965" s="2198"/>
      <c r="HVB965" s="2198"/>
      <c r="HVC965" s="2198"/>
      <c r="HVD965" s="2198"/>
      <c r="HVE965" s="2198"/>
      <c r="HVF965" s="2198"/>
      <c r="HVG965" s="2198"/>
      <c r="HVH965" s="2198"/>
      <c r="HVI965" s="2198"/>
      <c r="HVJ965" s="2198"/>
      <c r="HVK965" s="2198"/>
      <c r="HVL965" s="2198"/>
      <c r="HVM965" s="2198"/>
      <c r="HVN965" s="2198"/>
      <c r="HVO965" s="2198"/>
      <c r="HVP965" s="2198"/>
      <c r="HVQ965" s="2198"/>
      <c r="HVR965" s="2198"/>
      <c r="HVS965" s="2198"/>
      <c r="HVT965" s="2198"/>
      <c r="HVU965" s="2198"/>
      <c r="HVV965" s="2198"/>
      <c r="HVW965" s="2198"/>
      <c r="HVX965" s="2198"/>
      <c r="HVY965" s="2198"/>
      <c r="HVZ965" s="2198"/>
      <c r="HWA965" s="2198"/>
      <c r="HWB965" s="2198"/>
      <c r="HWC965" s="2198"/>
      <c r="HWD965" s="2198"/>
      <c r="HWE965" s="2198"/>
      <c r="HWF965" s="2198"/>
      <c r="HWG965" s="2198"/>
      <c r="HWH965" s="2198"/>
      <c r="HWI965" s="2198"/>
      <c r="HWJ965" s="2198"/>
      <c r="HWK965" s="2198"/>
      <c r="HWL965" s="2198"/>
      <c r="HWM965" s="2198"/>
      <c r="HWN965" s="2198"/>
      <c r="HWO965" s="2198"/>
      <c r="HWP965" s="2198"/>
      <c r="HWQ965" s="2198"/>
      <c r="HWR965" s="2198"/>
      <c r="HWS965" s="2198"/>
      <c r="HWT965" s="2198"/>
      <c r="HWU965" s="2198"/>
      <c r="HWV965" s="2198"/>
      <c r="HWW965" s="2198"/>
      <c r="HWX965" s="2198"/>
      <c r="HWY965" s="2198"/>
      <c r="HWZ965" s="2198"/>
      <c r="HXA965" s="2198"/>
      <c r="HXB965" s="2198"/>
      <c r="HXC965" s="2198"/>
      <c r="HXD965" s="2198"/>
      <c r="HXE965" s="2198"/>
      <c r="HXF965" s="2198"/>
      <c r="HXG965" s="2198"/>
      <c r="HXH965" s="2198"/>
      <c r="HXI965" s="2198"/>
      <c r="HXJ965" s="2198"/>
      <c r="HXK965" s="2198"/>
      <c r="HXL965" s="2198"/>
      <c r="HXM965" s="2198"/>
      <c r="HXN965" s="2198"/>
      <c r="HXO965" s="2198"/>
      <c r="HXP965" s="2198"/>
      <c r="HXQ965" s="2198"/>
      <c r="HXR965" s="2198"/>
      <c r="HXS965" s="2198"/>
      <c r="HXT965" s="2198"/>
      <c r="HXU965" s="2198"/>
      <c r="HXV965" s="2198"/>
      <c r="HXW965" s="2198"/>
      <c r="HXX965" s="2198"/>
      <c r="HXY965" s="2198"/>
      <c r="HXZ965" s="2198"/>
      <c r="HYA965" s="2198"/>
      <c r="HYB965" s="2198"/>
      <c r="HYC965" s="2198"/>
      <c r="HYD965" s="2198"/>
      <c r="HYE965" s="2198"/>
      <c r="HYF965" s="2198"/>
      <c r="HYG965" s="2198"/>
      <c r="HYH965" s="2198"/>
      <c r="HYI965" s="2198"/>
      <c r="HYJ965" s="2198"/>
      <c r="HYK965" s="2198"/>
      <c r="HYL965" s="2198"/>
      <c r="HYM965" s="2198"/>
      <c r="HYN965" s="2198"/>
      <c r="HYO965" s="2198"/>
      <c r="HYP965" s="2198"/>
      <c r="HYQ965" s="2198"/>
      <c r="HYR965" s="2198"/>
      <c r="HYS965" s="2198"/>
      <c r="HYT965" s="2198"/>
      <c r="HYU965" s="2198"/>
      <c r="HYV965" s="2198"/>
      <c r="HYW965" s="2198"/>
      <c r="HYX965" s="2198"/>
      <c r="HYY965" s="2198"/>
      <c r="HYZ965" s="2198"/>
      <c r="HZA965" s="2198"/>
      <c r="HZB965" s="2198"/>
      <c r="HZC965" s="2198"/>
      <c r="HZD965" s="2198"/>
      <c r="HZE965" s="2198"/>
      <c r="HZF965" s="2198"/>
      <c r="HZG965" s="2198"/>
      <c r="HZH965" s="2198"/>
      <c r="HZI965" s="2198"/>
      <c r="HZJ965" s="2198"/>
      <c r="HZK965" s="2198"/>
      <c r="HZL965" s="2198"/>
      <c r="HZM965" s="2198"/>
      <c r="HZN965" s="2198"/>
      <c r="HZO965" s="2198"/>
      <c r="HZP965" s="2198"/>
      <c r="HZQ965" s="2198"/>
      <c r="HZR965" s="2198"/>
      <c r="HZS965" s="2198"/>
      <c r="HZT965" s="2198"/>
      <c r="HZU965" s="2198"/>
      <c r="HZV965" s="2198"/>
      <c r="HZW965" s="2198"/>
      <c r="HZX965" s="2198"/>
      <c r="HZY965" s="2198"/>
      <c r="HZZ965" s="2198"/>
      <c r="IAA965" s="2198"/>
      <c r="IAB965" s="2198"/>
      <c r="IAC965" s="2198"/>
      <c r="IAD965" s="2198"/>
      <c r="IAE965" s="2198"/>
      <c r="IAF965" s="2198"/>
      <c r="IAG965" s="2198"/>
      <c r="IAH965" s="2198"/>
      <c r="IAI965" s="2198"/>
      <c r="IAJ965" s="2198"/>
      <c r="IAK965" s="2198"/>
      <c r="IAL965" s="2198"/>
      <c r="IAM965" s="2198"/>
      <c r="IAN965" s="2198"/>
      <c r="IAO965" s="2198"/>
      <c r="IAP965" s="2198"/>
      <c r="IAQ965" s="2198"/>
      <c r="IAR965" s="2198"/>
      <c r="IAS965" s="2198"/>
      <c r="IAT965" s="2198"/>
      <c r="IAU965" s="2198"/>
      <c r="IAV965" s="2198"/>
      <c r="IAW965" s="2198"/>
      <c r="IAX965" s="2198"/>
      <c r="IAY965" s="2198"/>
      <c r="IAZ965" s="2198"/>
      <c r="IBA965" s="2198"/>
      <c r="IBB965" s="2198"/>
      <c r="IBC965" s="2198"/>
      <c r="IBD965" s="2198"/>
      <c r="IBE965" s="2198"/>
      <c r="IBF965" s="2198"/>
      <c r="IBG965" s="2198"/>
      <c r="IBH965" s="2198"/>
      <c r="IBI965" s="2198"/>
      <c r="IBJ965" s="2198"/>
      <c r="IBK965" s="2198"/>
      <c r="IBO965" s="2198"/>
      <c r="IBP965" s="2198"/>
      <c r="IBQ965" s="2198"/>
      <c r="IBR965" s="2198"/>
      <c r="IBS965" s="2198"/>
      <c r="IBT965" s="2198"/>
      <c r="IBU965" s="2198"/>
      <c r="IBV965" s="2198"/>
      <c r="IBW965" s="2198"/>
      <c r="IBX965" s="2198"/>
      <c r="IBY965" s="2198"/>
      <c r="IBZ965" s="2198"/>
      <c r="ICA965" s="2198"/>
      <c r="ICB965" s="2198"/>
      <c r="ICC965" s="2198"/>
      <c r="ICD965" s="2198"/>
      <c r="ICE965" s="2198"/>
      <c r="ICF965" s="2198"/>
      <c r="ICG965" s="2198"/>
      <c r="ICH965" s="2198"/>
      <c r="ICI965" s="2198"/>
      <c r="ICJ965" s="2198"/>
      <c r="ICK965" s="2198"/>
      <c r="ICL965" s="2198"/>
      <c r="ICM965" s="2198"/>
      <c r="ICN965" s="2198"/>
      <c r="ICO965" s="2198"/>
      <c r="ICP965" s="2198"/>
      <c r="ICQ965" s="2198"/>
      <c r="ICR965" s="2198"/>
      <c r="ICS965" s="2198"/>
      <c r="ICT965" s="2198"/>
      <c r="ICU965" s="2198"/>
      <c r="ICV965" s="2198"/>
      <c r="ICW965" s="2198"/>
      <c r="ICX965" s="2198"/>
      <c r="ICY965" s="2198"/>
      <c r="ICZ965" s="2198"/>
      <c r="IDA965" s="2198"/>
      <c r="IDB965" s="2198"/>
      <c r="IDC965" s="2198"/>
      <c r="IDD965" s="2198"/>
      <c r="IDE965" s="2198"/>
      <c r="IDF965" s="2198"/>
      <c r="IDG965" s="2198"/>
      <c r="IDH965" s="2198"/>
      <c r="IDI965" s="2198"/>
      <c r="IDJ965" s="2198"/>
      <c r="IDK965" s="2198"/>
      <c r="IDL965" s="2198"/>
      <c r="IDM965" s="2198"/>
      <c r="IDN965" s="2198"/>
      <c r="IDO965" s="2198"/>
      <c r="IDP965" s="2198"/>
      <c r="IDQ965" s="2198"/>
      <c r="IDR965" s="2198"/>
      <c r="IDS965" s="2198"/>
      <c r="IDT965" s="2198"/>
      <c r="IDU965" s="2198"/>
      <c r="IDV965" s="2198"/>
      <c r="IDW965" s="2198"/>
      <c r="IDX965" s="2198"/>
      <c r="IDY965" s="2198"/>
      <c r="IDZ965" s="2198"/>
      <c r="IEA965" s="2198"/>
      <c r="IEB965" s="2198"/>
      <c r="IEC965" s="2198"/>
      <c r="IED965" s="2198"/>
      <c r="IEE965" s="2198"/>
      <c r="IEF965" s="2198"/>
      <c r="IEG965" s="2198"/>
      <c r="IEH965" s="2198"/>
      <c r="IEI965" s="2198"/>
      <c r="IEJ965" s="2198"/>
      <c r="IEK965" s="2198"/>
      <c r="IEL965" s="2198"/>
      <c r="IEM965" s="2198"/>
      <c r="IEN965" s="2198"/>
      <c r="IEO965" s="2198"/>
      <c r="IEP965" s="2198"/>
      <c r="IEQ965" s="2198"/>
      <c r="IER965" s="2198"/>
      <c r="IES965" s="2198"/>
      <c r="IET965" s="2198"/>
      <c r="IEU965" s="2198"/>
      <c r="IEV965" s="2198"/>
      <c r="IEW965" s="2198"/>
      <c r="IEX965" s="2198"/>
      <c r="IEY965" s="2198"/>
      <c r="IEZ965" s="2198"/>
      <c r="IFA965" s="2198"/>
      <c r="IFB965" s="2198"/>
      <c r="IFC965" s="2198"/>
      <c r="IFD965" s="2198"/>
      <c r="IFE965" s="2198"/>
      <c r="IFF965" s="2198"/>
      <c r="IFG965" s="2198"/>
      <c r="IFH965" s="2198"/>
      <c r="IFI965" s="2198"/>
      <c r="IFJ965" s="2198"/>
      <c r="IFK965" s="2198"/>
      <c r="IFL965" s="2198"/>
      <c r="IFM965" s="2198"/>
      <c r="IFN965" s="2198"/>
      <c r="IFO965" s="2198"/>
      <c r="IFP965" s="2198"/>
      <c r="IFQ965" s="2198"/>
      <c r="IFR965" s="2198"/>
      <c r="IFS965" s="2198"/>
      <c r="IFT965" s="2198"/>
      <c r="IFU965" s="2198"/>
      <c r="IFV965" s="2198"/>
      <c r="IFW965" s="2198"/>
      <c r="IFX965" s="2198"/>
      <c r="IFY965" s="2198"/>
      <c r="IFZ965" s="2198"/>
      <c r="IGA965" s="2198"/>
      <c r="IGB965" s="2198"/>
      <c r="IGC965" s="2198"/>
      <c r="IGD965" s="2198"/>
      <c r="IGE965" s="2198"/>
      <c r="IGF965" s="2198"/>
      <c r="IGG965" s="2198"/>
      <c r="IGH965" s="2198"/>
      <c r="IGI965" s="2198"/>
      <c r="IGJ965" s="2198"/>
      <c r="IGK965" s="2198"/>
      <c r="IGL965" s="2198"/>
      <c r="IGM965" s="2198"/>
      <c r="IGN965" s="2198"/>
      <c r="IGO965" s="2198"/>
      <c r="IGP965" s="2198"/>
      <c r="IGQ965" s="2198"/>
      <c r="IGR965" s="2198"/>
      <c r="IGS965" s="2198"/>
      <c r="IGT965" s="2198"/>
      <c r="IGU965" s="2198"/>
      <c r="IGV965" s="2198"/>
      <c r="IGW965" s="2198"/>
      <c r="IGX965" s="2198"/>
      <c r="IGY965" s="2198"/>
      <c r="IGZ965" s="2198"/>
      <c r="IHA965" s="2198"/>
      <c r="IHB965" s="2198"/>
      <c r="IHC965" s="2198"/>
      <c r="IHD965" s="2198"/>
      <c r="IHE965" s="2198"/>
      <c r="IHF965" s="2198"/>
      <c r="IHG965" s="2198"/>
      <c r="IHH965" s="2198"/>
      <c r="IHI965" s="2198"/>
      <c r="IHJ965" s="2198"/>
      <c r="IHK965" s="2198"/>
      <c r="IHL965" s="2198"/>
      <c r="IHM965" s="2198"/>
      <c r="IHN965" s="2198"/>
      <c r="IHO965" s="2198"/>
      <c r="IHP965" s="2198"/>
      <c r="IHQ965" s="2198"/>
      <c r="IHR965" s="2198"/>
      <c r="IHS965" s="2198"/>
      <c r="IHT965" s="2198"/>
      <c r="IHU965" s="2198"/>
      <c r="IHV965" s="2198"/>
      <c r="IHW965" s="2198"/>
      <c r="IHX965" s="2198"/>
      <c r="IHY965" s="2198"/>
      <c r="IHZ965" s="2198"/>
      <c r="IIA965" s="2198"/>
      <c r="IIB965" s="2198"/>
      <c r="IIC965" s="2198"/>
      <c r="IID965" s="2198"/>
      <c r="IIE965" s="2198"/>
      <c r="IIF965" s="2198"/>
      <c r="IIG965" s="2198"/>
      <c r="IIH965" s="2198"/>
      <c r="III965" s="2198"/>
      <c r="IIJ965" s="2198"/>
      <c r="IIK965" s="2198"/>
      <c r="IIL965" s="2198"/>
      <c r="IIM965" s="2198"/>
      <c r="IIN965" s="2198"/>
      <c r="IIO965" s="2198"/>
      <c r="IIP965" s="2198"/>
      <c r="IIQ965" s="2198"/>
      <c r="IIR965" s="2198"/>
      <c r="IIS965" s="2198"/>
      <c r="IIT965" s="2198"/>
      <c r="IIU965" s="2198"/>
      <c r="IIV965" s="2198"/>
      <c r="IIW965" s="2198"/>
      <c r="IIX965" s="2198"/>
      <c r="IIY965" s="2198"/>
      <c r="IIZ965" s="2198"/>
      <c r="IJA965" s="2198"/>
      <c r="IJB965" s="2198"/>
      <c r="IJC965" s="2198"/>
      <c r="IJD965" s="2198"/>
      <c r="IJE965" s="2198"/>
      <c r="IJF965" s="2198"/>
      <c r="IJG965" s="2198"/>
      <c r="IJH965" s="2198"/>
      <c r="IJI965" s="2198"/>
      <c r="IJJ965" s="2198"/>
      <c r="IJK965" s="2198"/>
      <c r="IJL965" s="2198"/>
      <c r="IJM965" s="2198"/>
      <c r="IJN965" s="2198"/>
      <c r="IJO965" s="2198"/>
      <c r="IJP965" s="2198"/>
      <c r="IJQ965" s="2198"/>
      <c r="IJR965" s="2198"/>
      <c r="IJS965" s="2198"/>
      <c r="IJT965" s="2198"/>
      <c r="IJU965" s="2198"/>
      <c r="IJV965" s="2198"/>
      <c r="IJW965" s="2198"/>
      <c r="IJX965" s="2198"/>
      <c r="IJY965" s="2198"/>
      <c r="IJZ965" s="2198"/>
      <c r="IKA965" s="2198"/>
      <c r="IKB965" s="2198"/>
      <c r="IKC965" s="2198"/>
      <c r="IKD965" s="2198"/>
      <c r="IKE965" s="2198"/>
      <c r="IKF965" s="2198"/>
      <c r="IKG965" s="2198"/>
      <c r="IKH965" s="2198"/>
      <c r="IKI965" s="2198"/>
      <c r="IKJ965" s="2198"/>
      <c r="IKK965" s="2198"/>
      <c r="IKL965" s="2198"/>
      <c r="IKM965" s="2198"/>
      <c r="IKN965" s="2198"/>
      <c r="IKO965" s="2198"/>
      <c r="IKP965" s="2198"/>
      <c r="IKQ965" s="2198"/>
      <c r="IKR965" s="2198"/>
      <c r="IKS965" s="2198"/>
      <c r="IKT965" s="2198"/>
      <c r="IKU965" s="2198"/>
      <c r="IKV965" s="2198"/>
      <c r="IKW965" s="2198"/>
      <c r="IKX965" s="2198"/>
      <c r="IKY965" s="2198"/>
      <c r="IKZ965" s="2198"/>
      <c r="ILA965" s="2198"/>
      <c r="ILB965" s="2198"/>
      <c r="ILC965" s="2198"/>
      <c r="ILD965" s="2198"/>
      <c r="ILE965" s="2198"/>
      <c r="ILF965" s="2198"/>
      <c r="ILG965" s="2198"/>
      <c r="ILK965" s="2198"/>
      <c r="ILL965" s="2198"/>
      <c r="ILM965" s="2198"/>
      <c r="ILN965" s="2198"/>
      <c r="ILO965" s="2198"/>
      <c r="ILP965" s="2198"/>
      <c r="ILQ965" s="2198"/>
      <c r="ILR965" s="2198"/>
      <c r="ILS965" s="2198"/>
      <c r="ILT965" s="2198"/>
      <c r="ILU965" s="2198"/>
      <c r="ILV965" s="2198"/>
      <c r="ILW965" s="2198"/>
      <c r="ILX965" s="2198"/>
      <c r="ILY965" s="2198"/>
      <c r="ILZ965" s="2198"/>
      <c r="IMA965" s="2198"/>
      <c r="IMB965" s="2198"/>
      <c r="IMC965" s="2198"/>
      <c r="IMD965" s="2198"/>
      <c r="IME965" s="2198"/>
      <c r="IMF965" s="2198"/>
      <c r="IMG965" s="2198"/>
      <c r="IMH965" s="2198"/>
      <c r="IMI965" s="2198"/>
      <c r="IMJ965" s="2198"/>
      <c r="IMK965" s="2198"/>
      <c r="IML965" s="2198"/>
      <c r="IMM965" s="2198"/>
      <c r="IMN965" s="2198"/>
      <c r="IMO965" s="2198"/>
      <c r="IMP965" s="2198"/>
      <c r="IMQ965" s="2198"/>
      <c r="IMR965" s="2198"/>
      <c r="IMS965" s="2198"/>
      <c r="IMT965" s="2198"/>
      <c r="IMU965" s="2198"/>
      <c r="IMV965" s="2198"/>
      <c r="IMW965" s="2198"/>
      <c r="IMX965" s="2198"/>
      <c r="IMY965" s="2198"/>
      <c r="IMZ965" s="2198"/>
      <c r="INA965" s="2198"/>
      <c r="INB965" s="2198"/>
      <c r="INC965" s="2198"/>
      <c r="IND965" s="2198"/>
      <c r="INE965" s="2198"/>
      <c r="INF965" s="2198"/>
      <c r="ING965" s="2198"/>
      <c r="INH965" s="2198"/>
      <c r="INI965" s="2198"/>
      <c r="INJ965" s="2198"/>
      <c r="INK965" s="2198"/>
      <c r="INL965" s="2198"/>
      <c r="INM965" s="2198"/>
      <c r="INN965" s="2198"/>
      <c r="INO965" s="2198"/>
      <c r="INP965" s="2198"/>
      <c r="INQ965" s="2198"/>
      <c r="INR965" s="2198"/>
      <c r="INS965" s="2198"/>
      <c r="INT965" s="2198"/>
      <c r="INU965" s="2198"/>
      <c r="INV965" s="2198"/>
      <c r="INW965" s="2198"/>
      <c r="INX965" s="2198"/>
      <c r="INY965" s="2198"/>
      <c r="INZ965" s="2198"/>
      <c r="IOA965" s="2198"/>
      <c r="IOB965" s="2198"/>
      <c r="IOC965" s="2198"/>
      <c r="IOD965" s="2198"/>
      <c r="IOE965" s="2198"/>
      <c r="IOF965" s="2198"/>
      <c r="IOG965" s="2198"/>
      <c r="IOH965" s="2198"/>
      <c r="IOI965" s="2198"/>
      <c r="IOJ965" s="2198"/>
      <c r="IOK965" s="2198"/>
      <c r="IOL965" s="2198"/>
      <c r="IOM965" s="2198"/>
      <c r="ION965" s="2198"/>
      <c r="IOO965" s="2198"/>
      <c r="IOP965" s="2198"/>
      <c r="IOQ965" s="2198"/>
      <c r="IOR965" s="2198"/>
      <c r="IOS965" s="2198"/>
      <c r="IOT965" s="2198"/>
      <c r="IOU965" s="2198"/>
      <c r="IOV965" s="2198"/>
      <c r="IOW965" s="2198"/>
      <c r="IOX965" s="2198"/>
      <c r="IOY965" s="2198"/>
      <c r="IOZ965" s="2198"/>
      <c r="IPA965" s="2198"/>
      <c r="IPB965" s="2198"/>
      <c r="IPC965" s="2198"/>
      <c r="IPD965" s="2198"/>
      <c r="IPE965" s="2198"/>
      <c r="IPF965" s="2198"/>
      <c r="IPG965" s="2198"/>
      <c r="IPH965" s="2198"/>
      <c r="IPI965" s="2198"/>
      <c r="IPJ965" s="2198"/>
      <c r="IPK965" s="2198"/>
      <c r="IPL965" s="2198"/>
      <c r="IPM965" s="2198"/>
      <c r="IPN965" s="2198"/>
      <c r="IPO965" s="2198"/>
      <c r="IPP965" s="2198"/>
      <c r="IPQ965" s="2198"/>
      <c r="IPR965" s="2198"/>
      <c r="IPS965" s="2198"/>
      <c r="IPT965" s="2198"/>
      <c r="IPU965" s="2198"/>
      <c r="IPV965" s="2198"/>
      <c r="IPW965" s="2198"/>
      <c r="IPX965" s="2198"/>
      <c r="IPY965" s="2198"/>
      <c r="IPZ965" s="2198"/>
      <c r="IQA965" s="2198"/>
      <c r="IQB965" s="2198"/>
      <c r="IQC965" s="2198"/>
      <c r="IQD965" s="2198"/>
      <c r="IQE965" s="2198"/>
      <c r="IQF965" s="2198"/>
      <c r="IQG965" s="2198"/>
      <c r="IQH965" s="2198"/>
      <c r="IQI965" s="2198"/>
      <c r="IQJ965" s="2198"/>
      <c r="IQK965" s="2198"/>
      <c r="IQL965" s="2198"/>
      <c r="IQM965" s="2198"/>
      <c r="IQN965" s="2198"/>
      <c r="IQO965" s="2198"/>
      <c r="IQP965" s="2198"/>
      <c r="IQQ965" s="2198"/>
      <c r="IQR965" s="2198"/>
      <c r="IQS965" s="2198"/>
      <c r="IQT965" s="2198"/>
      <c r="IQU965" s="2198"/>
      <c r="IQV965" s="2198"/>
      <c r="IQW965" s="2198"/>
      <c r="IQX965" s="2198"/>
      <c r="IQY965" s="2198"/>
      <c r="IQZ965" s="2198"/>
      <c r="IRA965" s="2198"/>
      <c r="IRB965" s="2198"/>
      <c r="IRC965" s="2198"/>
      <c r="IRD965" s="2198"/>
      <c r="IRE965" s="2198"/>
      <c r="IRF965" s="2198"/>
      <c r="IRG965" s="2198"/>
      <c r="IRH965" s="2198"/>
      <c r="IRI965" s="2198"/>
      <c r="IRJ965" s="2198"/>
      <c r="IRK965" s="2198"/>
      <c r="IRL965" s="2198"/>
      <c r="IRM965" s="2198"/>
      <c r="IRN965" s="2198"/>
      <c r="IRO965" s="2198"/>
      <c r="IRP965" s="2198"/>
      <c r="IRQ965" s="2198"/>
      <c r="IRR965" s="2198"/>
      <c r="IRS965" s="2198"/>
      <c r="IRT965" s="2198"/>
      <c r="IRU965" s="2198"/>
      <c r="IRV965" s="2198"/>
      <c r="IRW965" s="2198"/>
      <c r="IRX965" s="2198"/>
      <c r="IRY965" s="2198"/>
      <c r="IRZ965" s="2198"/>
      <c r="ISA965" s="2198"/>
      <c r="ISB965" s="2198"/>
      <c r="ISC965" s="2198"/>
      <c r="ISD965" s="2198"/>
      <c r="ISE965" s="2198"/>
      <c r="ISF965" s="2198"/>
      <c r="ISG965" s="2198"/>
      <c r="ISH965" s="2198"/>
      <c r="ISI965" s="2198"/>
      <c r="ISJ965" s="2198"/>
      <c r="ISK965" s="2198"/>
      <c r="ISL965" s="2198"/>
      <c r="ISM965" s="2198"/>
      <c r="ISN965" s="2198"/>
      <c r="ISO965" s="2198"/>
      <c r="ISP965" s="2198"/>
      <c r="ISQ965" s="2198"/>
      <c r="ISR965" s="2198"/>
      <c r="ISS965" s="2198"/>
      <c r="IST965" s="2198"/>
      <c r="ISU965" s="2198"/>
      <c r="ISV965" s="2198"/>
      <c r="ISW965" s="2198"/>
      <c r="ISX965" s="2198"/>
      <c r="ISY965" s="2198"/>
      <c r="ISZ965" s="2198"/>
      <c r="ITA965" s="2198"/>
      <c r="ITB965" s="2198"/>
      <c r="ITC965" s="2198"/>
      <c r="ITD965" s="2198"/>
      <c r="ITE965" s="2198"/>
      <c r="ITF965" s="2198"/>
      <c r="ITG965" s="2198"/>
      <c r="ITH965" s="2198"/>
      <c r="ITI965" s="2198"/>
      <c r="ITJ965" s="2198"/>
      <c r="ITK965" s="2198"/>
      <c r="ITL965" s="2198"/>
      <c r="ITM965" s="2198"/>
      <c r="ITN965" s="2198"/>
      <c r="ITO965" s="2198"/>
      <c r="ITP965" s="2198"/>
      <c r="ITQ965" s="2198"/>
      <c r="ITR965" s="2198"/>
      <c r="ITS965" s="2198"/>
      <c r="ITT965" s="2198"/>
      <c r="ITU965" s="2198"/>
      <c r="ITV965" s="2198"/>
      <c r="ITW965" s="2198"/>
      <c r="ITX965" s="2198"/>
      <c r="ITY965" s="2198"/>
      <c r="ITZ965" s="2198"/>
      <c r="IUA965" s="2198"/>
      <c r="IUB965" s="2198"/>
      <c r="IUC965" s="2198"/>
      <c r="IUD965" s="2198"/>
      <c r="IUE965" s="2198"/>
      <c r="IUF965" s="2198"/>
      <c r="IUG965" s="2198"/>
      <c r="IUH965" s="2198"/>
      <c r="IUI965" s="2198"/>
      <c r="IUJ965" s="2198"/>
      <c r="IUK965" s="2198"/>
      <c r="IUL965" s="2198"/>
      <c r="IUM965" s="2198"/>
      <c r="IUN965" s="2198"/>
      <c r="IUO965" s="2198"/>
      <c r="IUP965" s="2198"/>
      <c r="IUQ965" s="2198"/>
      <c r="IUR965" s="2198"/>
      <c r="IUS965" s="2198"/>
      <c r="IUT965" s="2198"/>
      <c r="IUU965" s="2198"/>
      <c r="IUV965" s="2198"/>
      <c r="IUW965" s="2198"/>
      <c r="IUX965" s="2198"/>
      <c r="IUY965" s="2198"/>
      <c r="IUZ965" s="2198"/>
      <c r="IVA965" s="2198"/>
      <c r="IVB965" s="2198"/>
      <c r="IVC965" s="2198"/>
      <c r="IVG965" s="2198"/>
      <c r="IVH965" s="2198"/>
      <c r="IVI965" s="2198"/>
      <c r="IVJ965" s="2198"/>
      <c r="IVK965" s="2198"/>
      <c r="IVL965" s="2198"/>
      <c r="IVM965" s="2198"/>
      <c r="IVN965" s="2198"/>
      <c r="IVO965" s="2198"/>
      <c r="IVP965" s="2198"/>
      <c r="IVQ965" s="2198"/>
      <c r="IVR965" s="2198"/>
      <c r="IVS965" s="2198"/>
      <c r="IVT965" s="2198"/>
      <c r="IVU965" s="2198"/>
      <c r="IVV965" s="2198"/>
      <c r="IVW965" s="2198"/>
      <c r="IVX965" s="2198"/>
      <c r="IVY965" s="2198"/>
      <c r="IVZ965" s="2198"/>
      <c r="IWA965" s="2198"/>
      <c r="IWB965" s="2198"/>
      <c r="IWC965" s="2198"/>
      <c r="IWD965" s="2198"/>
      <c r="IWE965" s="2198"/>
      <c r="IWF965" s="2198"/>
      <c r="IWG965" s="2198"/>
      <c r="IWH965" s="2198"/>
      <c r="IWI965" s="2198"/>
      <c r="IWJ965" s="2198"/>
      <c r="IWK965" s="2198"/>
      <c r="IWL965" s="2198"/>
      <c r="IWM965" s="2198"/>
      <c r="IWN965" s="2198"/>
      <c r="IWO965" s="2198"/>
      <c r="IWP965" s="2198"/>
      <c r="IWQ965" s="2198"/>
      <c r="IWR965" s="2198"/>
      <c r="IWS965" s="2198"/>
      <c r="IWT965" s="2198"/>
      <c r="IWU965" s="2198"/>
      <c r="IWV965" s="2198"/>
      <c r="IWW965" s="2198"/>
      <c r="IWX965" s="2198"/>
      <c r="IWY965" s="2198"/>
      <c r="IWZ965" s="2198"/>
      <c r="IXA965" s="2198"/>
      <c r="IXB965" s="2198"/>
      <c r="IXC965" s="2198"/>
      <c r="IXD965" s="2198"/>
      <c r="IXE965" s="2198"/>
      <c r="IXF965" s="2198"/>
      <c r="IXG965" s="2198"/>
      <c r="IXH965" s="2198"/>
      <c r="IXI965" s="2198"/>
      <c r="IXJ965" s="2198"/>
      <c r="IXK965" s="2198"/>
      <c r="IXL965" s="2198"/>
      <c r="IXM965" s="2198"/>
      <c r="IXN965" s="2198"/>
      <c r="IXO965" s="2198"/>
      <c r="IXP965" s="2198"/>
      <c r="IXQ965" s="2198"/>
      <c r="IXR965" s="2198"/>
      <c r="IXS965" s="2198"/>
      <c r="IXT965" s="2198"/>
      <c r="IXU965" s="2198"/>
      <c r="IXV965" s="2198"/>
      <c r="IXW965" s="2198"/>
      <c r="IXX965" s="2198"/>
      <c r="IXY965" s="2198"/>
      <c r="IXZ965" s="2198"/>
      <c r="IYA965" s="2198"/>
      <c r="IYB965" s="2198"/>
      <c r="IYC965" s="2198"/>
      <c r="IYD965" s="2198"/>
      <c r="IYE965" s="2198"/>
      <c r="IYF965" s="2198"/>
      <c r="IYG965" s="2198"/>
      <c r="IYH965" s="2198"/>
      <c r="IYI965" s="2198"/>
      <c r="IYJ965" s="2198"/>
      <c r="IYK965" s="2198"/>
      <c r="IYL965" s="2198"/>
      <c r="IYM965" s="2198"/>
      <c r="IYN965" s="2198"/>
      <c r="IYO965" s="2198"/>
      <c r="IYP965" s="2198"/>
      <c r="IYQ965" s="2198"/>
      <c r="IYR965" s="2198"/>
      <c r="IYS965" s="2198"/>
      <c r="IYT965" s="2198"/>
      <c r="IYU965" s="2198"/>
      <c r="IYV965" s="2198"/>
      <c r="IYW965" s="2198"/>
      <c r="IYX965" s="2198"/>
      <c r="IYY965" s="2198"/>
      <c r="IYZ965" s="2198"/>
      <c r="IZA965" s="2198"/>
      <c r="IZB965" s="2198"/>
      <c r="IZC965" s="2198"/>
      <c r="IZD965" s="2198"/>
      <c r="IZE965" s="2198"/>
      <c r="IZF965" s="2198"/>
      <c r="IZG965" s="2198"/>
      <c r="IZH965" s="2198"/>
      <c r="IZI965" s="2198"/>
      <c r="IZJ965" s="2198"/>
      <c r="IZK965" s="2198"/>
      <c r="IZL965" s="2198"/>
      <c r="IZM965" s="2198"/>
      <c r="IZN965" s="2198"/>
      <c r="IZO965" s="2198"/>
      <c r="IZP965" s="2198"/>
      <c r="IZQ965" s="2198"/>
      <c r="IZR965" s="2198"/>
      <c r="IZS965" s="2198"/>
      <c r="IZT965" s="2198"/>
      <c r="IZU965" s="2198"/>
      <c r="IZV965" s="2198"/>
      <c r="IZW965" s="2198"/>
      <c r="IZX965" s="2198"/>
      <c r="IZY965" s="2198"/>
      <c r="IZZ965" s="2198"/>
      <c r="JAA965" s="2198"/>
      <c r="JAB965" s="2198"/>
      <c r="JAC965" s="2198"/>
      <c r="JAD965" s="2198"/>
      <c r="JAE965" s="2198"/>
      <c r="JAF965" s="2198"/>
      <c r="JAG965" s="2198"/>
      <c r="JAH965" s="2198"/>
      <c r="JAI965" s="2198"/>
      <c r="JAJ965" s="2198"/>
      <c r="JAK965" s="2198"/>
      <c r="JAL965" s="2198"/>
      <c r="JAM965" s="2198"/>
      <c r="JAN965" s="2198"/>
      <c r="JAO965" s="2198"/>
      <c r="JAP965" s="2198"/>
      <c r="JAQ965" s="2198"/>
      <c r="JAR965" s="2198"/>
      <c r="JAS965" s="2198"/>
      <c r="JAT965" s="2198"/>
      <c r="JAU965" s="2198"/>
      <c r="JAV965" s="2198"/>
      <c r="JAW965" s="2198"/>
      <c r="JAX965" s="2198"/>
      <c r="JAY965" s="2198"/>
      <c r="JAZ965" s="2198"/>
      <c r="JBA965" s="2198"/>
      <c r="JBB965" s="2198"/>
      <c r="JBC965" s="2198"/>
      <c r="JBD965" s="2198"/>
      <c r="JBE965" s="2198"/>
      <c r="JBF965" s="2198"/>
      <c r="JBG965" s="2198"/>
      <c r="JBH965" s="2198"/>
      <c r="JBI965" s="2198"/>
      <c r="JBJ965" s="2198"/>
      <c r="JBK965" s="2198"/>
      <c r="JBL965" s="2198"/>
      <c r="JBM965" s="2198"/>
      <c r="JBN965" s="2198"/>
      <c r="JBO965" s="2198"/>
      <c r="JBP965" s="2198"/>
      <c r="JBQ965" s="2198"/>
      <c r="JBR965" s="2198"/>
      <c r="JBS965" s="2198"/>
      <c r="JBT965" s="2198"/>
      <c r="JBU965" s="2198"/>
      <c r="JBV965" s="2198"/>
      <c r="JBW965" s="2198"/>
      <c r="JBX965" s="2198"/>
      <c r="JBY965" s="2198"/>
      <c r="JBZ965" s="2198"/>
      <c r="JCA965" s="2198"/>
      <c r="JCB965" s="2198"/>
      <c r="JCC965" s="2198"/>
      <c r="JCD965" s="2198"/>
      <c r="JCE965" s="2198"/>
      <c r="JCF965" s="2198"/>
      <c r="JCG965" s="2198"/>
      <c r="JCH965" s="2198"/>
      <c r="JCI965" s="2198"/>
      <c r="JCJ965" s="2198"/>
      <c r="JCK965" s="2198"/>
      <c r="JCL965" s="2198"/>
      <c r="JCM965" s="2198"/>
      <c r="JCN965" s="2198"/>
      <c r="JCO965" s="2198"/>
      <c r="JCP965" s="2198"/>
      <c r="JCQ965" s="2198"/>
      <c r="JCR965" s="2198"/>
      <c r="JCS965" s="2198"/>
      <c r="JCT965" s="2198"/>
      <c r="JCU965" s="2198"/>
      <c r="JCV965" s="2198"/>
      <c r="JCW965" s="2198"/>
      <c r="JCX965" s="2198"/>
      <c r="JCY965" s="2198"/>
      <c r="JCZ965" s="2198"/>
      <c r="JDA965" s="2198"/>
      <c r="JDB965" s="2198"/>
      <c r="JDC965" s="2198"/>
      <c r="JDD965" s="2198"/>
      <c r="JDE965" s="2198"/>
      <c r="JDF965" s="2198"/>
      <c r="JDG965" s="2198"/>
      <c r="JDH965" s="2198"/>
      <c r="JDI965" s="2198"/>
      <c r="JDJ965" s="2198"/>
      <c r="JDK965" s="2198"/>
      <c r="JDL965" s="2198"/>
      <c r="JDM965" s="2198"/>
      <c r="JDN965" s="2198"/>
      <c r="JDO965" s="2198"/>
      <c r="JDP965" s="2198"/>
      <c r="JDQ965" s="2198"/>
      <c r="JDR965" s="2198"/>
      <c r="JDS965" s="2198"/>
      <c r="JDT965" s="2198"/>
      <c r="JDU965" s="2198"/>
      <c r="JDV965" s="2198"/>
      <c r="JDW965" s="2198"/>
      <c r="JDX965" s="2198"/>
      <c r="JDY965" s="2198"/>
      <c r="JDZ965" s="2198"/>
      <c r="JEA965" s="2198"/>
      <c r="JEB965" s="2198"/>
      <c r="JEC965" s="2198"/>
      <c r="JED965" s="2198"/>
      <c r="JEE965" s="2198"/>
      <c r="JEF965" s="2198"/>
      <c r="JEG965" s="2198"/>
      <c r="JEH965" s="2198"/>
      <c r="JEI965" s="2198"/>
      <c r="JEJ965" s="2198"/>
      <c r="JEK965" s="2198"/>
      <c r="JEL965" s="2198"/>
      <c r="JEM965" s="2198"/>
      <c r="JEN965" s="2198"/>
      <c r="JEO965" s="2198"/>
      <c r="JEP965" s="2198"/>
      <c r="JEQ965" s="2198"/>
      <c r="JER965" s="2198"/>
      <c r="JES965" s="2198"/>
      <c r="JET965" s="2198"/>
      <c r="JEU965" s="2198"/>
      <c r="JEV965" s="2198"/>
      <c r="JEW965" s="2198"/>
      <c r="JEX965" s="2198"/>
      <c r="JEY965" s="2198"/>
      <c r="JFC965" s="2198"/>
      <c r="JFD965" s="2198"/>
      <c r="JFE965" s="2198"/>
      <c r="JFF965" s="2198"/>
      <c r="JFG965" s="2198"/>
      <c r="JFH965" s="2198"/>
      <c r="JFI965" s="2198"/>
      <c r="JFJ965" s="2198"/>
      <c r="JFK965" s="2198"/>
      <c r="JFL965" s="2198"/>
      <c r="JFM965" s="2198"/>
      <c r="JFN965" s="2198"/>
      <c r="JFO965" s="2198"/>
      <c r="JFP965" s="2198"/>
      <c r="JFQ965" s="2198"/>
      <c r="JFR965" s="2198"/>
      <c r="JFS965" s="2198"/>
      <c r="JFT965" s="2198"/>
      <c r="JFU965" s="2198"/>
      <c r="JFV965" s="2198"/>
      <c r="JFW965" s="2198"/>
      <c r="JFX965" s="2198"/>
      <c r="JFY965" s="2198"/>
      <c r="JFZ965" s="2198"/>
      <c r="JGA965" s="2198"/>
      <c r="JGB965" s="2198"/>
      <c r="JGC965" s="2198"/>
      <c r="JGD965" s="2198"/>
      <c r="JGE965" s="2198"/>
      <c r="JGF965" s="2198"/>
      <c r="JGG965" s="2198"/>
      <c r="JGH965" s="2198"/>
      <c r="JGI965" s="2198"/>
      <c r="JGJ965" s="2198"/>
      <c r="JGK965" s="2198"/>
      <c r="JGL965" s="2198"/>
      <c r="JGM965" s="2198"/>
      <c r="JGN965" s="2198"/>
      <c r="JGO965" s="2198"/>
      <c r="JGP965" s="2198"/>
      <c r="JGQ965" s="2198"/>
      <c r="JGR965" s="2198"/>
      <c r="JGS965" s="2198"/>
      <c r="JGT965" s="2198"/>
      <c r="JGU965" s="2198"/>
      <c r="JGV965" s="2198"/>
      <c r="JGW965" s="2198"/>
      <c r="JGX965" s="2198"/>
      <c r="JGY965" s="2198"/>
      <c r="JGZ965" s="2198"/>
      <c r="JHA965" s="2198"/>
      <c r="JHB965" s="2198"/>
      <c r="JHC965" s="2198"/>
      <c r="JHD965" s="2198"/>
      <c r="JHE965" s="2198"/>
      <c r="JHF965" s="2198"/>
      <c r="JHG965" s="2198"/>
      <c r="JHH965" s="2198"/>
      <c r="JHI965" s="2198"/>
      <c r="JHJ965" s="2198"/>
      <c r="JHK965" s="2198"/>
      <c r="JHL965" s="2198"/>
      <c r="JHM965" s="2198"/>
      <c r="JHN965" s="2198"/>
      <c r="JHO965" s="2198"/>
      <c r="JHP965" s="2198"/>
      <c r="JHQ965" s="2198"/>
      <c r="JHR965" s="2198"/>
      <c r="JHS965" s="2198"/>
      <c r="JHT965" s="2198"/>
      <c r="JHU965" s="2198"/>
      <c r="JHV965" s="2198"/>
      <c r="JHW965" s="2198"/>
      <c r="JHX965" s="2198"/>
      <c r="JHY965" s="2198"/>
      <c r="JHZ965" s="2198"/>
      <c r="JIA965" s="2198"/>
      <c r="JIB965" s="2198"/>
      <c r="JIC965" s="2198"/>
      <c r="JID965" s="2198"/>
      <c r="JIE965" s="2198"/>
      <c r="JIF965" s="2198"/>
      <c r="JIG965" s="2198"/>
      <c r="JIH965" s="2198"/>
      <c r="JII965" s="2198"/>
      <c r="JIJ965" s="2198"/>
      <c r="JIK965" s="2198"/>
      <c r="JIL965" s="2198"/>
      <c r="JIM965" s="2198"/>
      <c r="JIN965" s="2198"/>
      <c r="JIO965" s="2198"/>
      <c r="JIP965" s="2198"/>
      <c r="JIQ965" s="2198"/>
      <c r="JIR965" s="2198"/>
      <c r="JIS965" s="2198"/>
      <c r="JIT965" s="2198"/>
      <c r="JIU965" s="2198"/>
      <c r="JIV965" s="2198"/>
      <c r="JIW965" s="2198"/>
      <c r="JIX965" s="2198"/>
      <c r="JIY965" s="2198"/>
      <c r="JIZ965" s="2198"/>
      <c r="JJA965" s="2198"/>
      <c r="JJB965" s="2198"/>
      <c r="JJC965" s="2198"/>
      <c r="JJD965" s="2198"/>
      <c r="JJE965" s="2198"/>
      <c r="JJF965" s="2198"/>
      <c r="JJG965" s="2198"/>
      <c r="JJH965" s="2198"/>
      <c r="JJI965" s="2198"/>
      <c r="JJJ965" s="2198"/>
      <c r="JJK965" s="2198"/>
      <c r="JJL965" s="2198"/>
      <c r="JJM965" s="2198"/>
      <c r="JJN965" s="2198"/>
      <c r="JJO965" s="2198"/>
      <c r="JJP965" s="2198"/>
      <c r="JJQ965" s="2198"/>
      <c r="JJR965" s="2198"/>
      <c r="JJS965" s="2198"/>
      <c r="JJT965" s="2198"/>
      <c r="JJU965" s="2198"/>
      <c r="JJV965" s="2198"/>
      <c r="JJW965" s="2198"/>
      <c r="JJX965" s="2198"/>
      <c r="JJY965" s="2198"/>
      <c r="JJZ965" s="2198"/>
      <c r="JKA965" s="2198"/>
      <c r="JKB965" s="2198"/>
      <c r="JKC965" s="2198"/>
      <c r="JKD965" s="2198"/>
      <c r="JKE965" s="2198"/>
      <c r="JKF965" s="2198"/>
      <c r="JKG965" s="2198"/>
      <c r="JKH965" s="2198"/>
      <c r="JKI965" s="2198"/>
      <c r="JKJ965" s="2198"/>
      <c r="JKK965" s="2198"/>
      <c r="JKL965" s="2198"/>
      <c r="JKM965" s="2198"/>
      <c r="JKN965" s="2198"/>
      <c r="JKO965" s="2198"/>
      <c r="JKP965" s="2198"/>
      <c r="JKQ965" s="2198"/>
      <c r="JKR965" s="2198"/>
      <c r="JKS965" s="2198"/>
      <c r="JKT965" s="2198"/>
      <c r="JKU965" s="2198"/>
      <c r="JKV965" s="2198"/>
      <c r="JKW965" s="2198"/>
      <c r="JKX965" s="2198"/>
      <c r="JKY965" s="2198"/>
      <c r="JKZ965" s="2198"/>
      <c r="JLA965" s="2198"/>
      <c r="JLB965" s="2198"/>
      <c r="JLC965" s="2198"/>
      <c r="JLD965" s="2198"/>
      <c r="JLE965" s="2198"/>
      <c r="JLF965" s="2198"/>
      <c r="JLG965" s="2198"/>
      <c r="JLH965" s="2198"/>
      <c r="JLI965" s="2198"/>
      <c r="JLJ965" s="2198"/>
      <c r="JLK965" s="2198"/>
      <c r="JLL965" s="2198"/>
      <c r="JLM965" s="2198"/>
      <c r="JLN965" s="2198"/>
      <c r="JLO965" s="2198"/>
      <c r="JLP965" s="2198"/>
      <c r="JLQ965" s="2198"/>
      <c r="JLR965" s="2198"/>
      <c r="JLS965" s="2198"/>
      <c r="JLT965" s="2198"/>
      <c r="JLU965" s="2198"/>
      <c r="JLV965" s="2198"/>
      <c r="JLW965" s="2198"/>
      <c r="JLX965" s="2198"/>
      <c r="JLY965" s="2198"/>
      <c r="JLZ965" s="2198"/>
      <c r="JMA965" s="2198"/>
      <c r="JMB965" s="2198"/>
      <c r="JMC965" s="2198"/>
      <c r="JMD965" s="2198"/>
      <c r="JME965" s="2198"/>
      <c r="JMF965" s="2198"/>
      <c r="JMG965" s="2198"/>
      <c r="JMH965" s="2198"/>
      <c r="JMI965" s="2198"/>
      <c r="JMJ965" s="2198"/>
      <c r="JMK965" s="2198"/>
      <c r="JML965" s="2198"/>
      <c r="JMM965" s="2198"/>
      <c r="JMN965" s="2198"/>
      <c r="JMO965" s="2198"/>
      <c r="JMP965" s="2198"/>
      <c r="JMQ965" s="2198"/>
      <c r="JMR965" s="2198"/>
      <c r="JMS965" s="2198"/>
      <c r="JMT965" s="2198"/>
      <c r="JMU965" s="2198"/>
      <c r="JMV965" s="2198"/>
      <c r="JMW965" s="2198"/>
      <c r="JMX965" s="2198"/>
      <c r="JMY965" s="2198"/>
      <c r="JMZ965" s="2198"/>
      <c r="JNA965" s="2198"/>
      <c r="JNB965" s="2198"/>
      <c r="JNC965" s="2198"/>
      <c r="JND965" s="2198"/>
      <c r="JNE965" s="2198"/>
      <c r="JNF965" s="2198"/>
      <c r="JNG965" s="2198"/>
      <c r="JNH965" s="2198"/>
      <c r="JNI965" s="2198"/>
      <c r="JNJ965" s="2198"/>
      <c r="JNK965" s="2198"/>
      <c r="JNL965" s="2198"/>
      <c r="JNM965" s="2198"/>
      <c r="JNN965" s="2198"/>
      <c r="JNO965" s="2198"/>
      <c r="JNP965" s="2198"/>
      <c r="JNQ965" s="2198"/>
      <c r="JNR965" s="2198"/>
      <c r="JNS965" s="2198"/>
      <c r="JNT965" s="2198"/>
      <c r="JNU965" s="2198"/>
      <c r="JNV965" s="2198"/>
      <c r="JNW965" s="2198"/>
      <c r="JNX965" s="2198"/>
      <c r="JNY965" s="2198"/>
      <c r="JNZ965" s="2198"/>
      <c r="JOA965" s="2198"/>
      <c r="JOB965" s="2198"/>
      <c r="JOC965" s="2198"/>
      <c r="JOD965" s="2198"/>
      <c r="JOE965" s="2198"/>
      <c r="JOF965" s="2198"/>
      <c r="JOG965" s="2198"/>
      <c r="JOH965" s="2198"/>
      <c r="JOI965" s="2198"/>
      <c r="JOJ965" s="2198"/>
      <c r="JOK965" s="2198"/>
      <c r="JOL965" s="2198"/>
      <c r="JOM965" s="2198"/>
      <c r="JON965" s="2198"/>
      <c r="JOO965" s="2198"/>
      <c r="JOP965" s="2198"/>
      <c r="JOQ965" s="2198"/>
      <c r="JOR965" s="2198"/>
      <c r="JOS965" s="2198"/>
      <c r="JOT965" s="2198"/>
      <c r="JOU965" s="2198"/>
      <c r="JOY965" s="2198"/>
      <c r="JOZ965" s="2198"/>
      <c r="JPA965" s="2198"/>
      <c r="JPB965" s="2198"/>
      <c r="JPC965" s="2198"/>
      <c r="JPD965" s="2198"/>
      <c r="JPE965" s="2198"/>
      <c r="JPF965" s="2198"/>
      <c r="JPG965" s="2198"/>
      <c r="JPH965" s="2198"/>
      <c r="JPI965" s="2198"/>
      <c r="JPJ965" s="2198"/>
      <c r="JPK965" s="2198"/>
      <c r="JPL965" s="2198"/>
      <c r="JPM965" s="2198"/>
      <c r="JPN965" s="2198"/>
      <c r="JPO965" s="2198"/>
      <c r="JPP965" s="2198"/>
      <c r="JPQ965" s="2198"/>
      <c r="JPR965" s="2198"/>
      <c r="JPS965" s="2198"/>
      <c r="JPT965" s="2198"/>
      <c r="JPU965" s="2198"/>
      <c r="JPV965" s="2198"/>
      <c r="JPW965" s="2198"/>
      <c r="JPX965" s="2198"/>
      <c r="JPY965" s="2198"/>
      <c r="JPZ965" s="2198"/>
      <c r="JQA965" s="2198"/>
      <c r="JQB965" s="2198"/>
      <c r="JQC965" s="2198"/>
      <c r="JQD965" s="2198"/>
      <c r="JQE965" s="2198"/>
      <c r="JQF965" s="2198"/>
      <c r="JQG965" s="2198"/>
      <c r="JQH965" s="2198"/>
      <c r="JQI965" s="2198"/>
      <c r="JQJ965" s="2198"/>
      <c r="JQK965" s="2198"/>
      <c r="JQL965" s="2198"/>
      <c r="JQM965" s="2198"/>
      <c r="JQN965" s="2198"/>
      <c r="JQO965" s="2198"/>
      <c r="JQP965" s="2198"/>
      <c r="JQQ965" s="2198"/>
      <c r="JQR965" s="2198"/>
      <c r="JQS965" s="2198"/>
      <c r="JQT965" s="2198"/>
      <c r="JQU965" s="2198"/>
      <c r="JQV965" s="2198"/>
      <c r="JQW965" s="2198"/>
      <c r="JQX965" s="2198"/>
      <c r="JQY965" s="2198"/>
      <c r="JQZ965" s="2198"/>
      <c r="JRA965" s="2198"/>
      <c r="JRB965" s="2198"/>
      <c r="JRC965" s="2198"/>
      <c r="JRD965" s="2198"/>
      <c r="JRE965" s="2198"/>
      <c r="JRF965" s="2198"/>
      <c r="JRG965" s="2198"/>
      <c r="JRH965" s="2198"/>
      <c r="JRI965" s="2198"/>
      <c r="JRJ965" s="2198"/>
      <c r="JRK965" s="2198"/>
      <c r="JRL965" s="2198"/>
      <c r="JRM965" s="2198"/>
      <c r="JRN965" s="2198"/>
      <c r="JRO965" s="2198"/>
      <c r="JRP965" s="2198"/>
      <c r="JRQ965" s="2198"/>
      <c r="JRR965" s="2198"/>
      <c r="JRS965" s="2198"/>
      <c r="JRT965" s="2198"/>
      <c r="JRU965" s="2198"/>
      <c r="JRV965" s="2198"/>
      <c r="JRW965" s="2198"/>
      <c r="JRX965" s="2198"/>
      <c r="JRY965" s="2198"/>
      <c r="JRZ965" s="2198"/>
      <c r="JSA965" s="2198"/>
      <c r="JSB965" s="2198"/>
      <c r="JSC965" s="2198"/>
      <c r="JSD965" s="2198"/>
      <c r="JSE965" s="2198"/>
      <c r="JSF965" s="2198"/>
      <c r="JSG965" s="2198"/>
      <c r="JSH965" s="2198"/>
      <c r="JSI965" s="2198"/>
      <c r="JSJ965" s="2198"/>
      <c r="JSK965" s="2198"/>
      <c r="JSL965" s="2198"/>
      <c r="JSM965" s="2198"/>
      <c r="JSN965" s="2198"/>
      <c r="JSO965" s="2198"/>
      <c r="JSP965" s="2198"/>
      <c r="JSQ965" s="2198"/>
      <c r="JSR965" s="2198"/>
      <c r="JSS965" s="2198"/>
      <c r="JST965" s="2198"/>
      <c r="JSU965" s="2198"/>
      <c r="JSV965" s="2198"/>
      <c r="JSW965" s="2198"/>
      <c r="JSX965" s="2198"/>
      <c r="JSY965" s="2198"/>
      <c r="JSZ965" s="2198"/>
      <c r="JTA965" s="2198"/>
      <c r="JTB965" s="2198"/>
      <c r="JTC965" s="2198"/>
      <c r="JTD965" s="2198"/>
      <c r="JTE965" s="2198"/>
      <c r="JTF965" s="2198"/>
      <c r="JTG965" s="2198"/>
      <c r="JTH965" s="2198"/>
      <c r="JTI965" s="2198"/>
      <c r="JTJ965" s="2198"/>
      <c r="JTK965" s="2198"/>
      <c r="JTL965" s="2198"/>
      <c r="JTM965" s="2198"/>
      <c r="JTN965" s="2198"/>
      <c r="JTO965" s="2198"/>
      <c r="JTP965" s="2198"/>
      <c r="JTQ965" s="2198"/>
      <c r="JTR965" s="2198"/>
      <c r="JTS965" s="2198"/>
      <c r="JTT965" s="2198"/>
      <c r="JTU965" s="2198"/>
      <c r="JTV965" s="2198"/>
      <c r="JTW965" s="2198"/>
      <c r="JTX965" s="2198"/>
      <c r="JTY965" s="2198"/>
      <c r="JTZ965" s="2198"/>
      <c r="JUA965" s="2198"/>
      <c r="JUB965" s="2198"/>
      <c r="JUC965" s="2198"/>
      <c r="JUD965" s="2198"/>
      <c r="JUE965" s="2198"/>
      <c r="JUF965" s="2198"/>
      <c r="JUG965" s="2198"/>
      <c r="JUH965" s="2198"/>
      <c r="JUI965" s="2198"/>
      <c r="JUJ965" s="2198"/>
      <c r="JUK965" s="2198"/>
      <c r="JUL965" s="2198"/>
      <c r="JUM965" s="2198"/>
      <c r="JUN965" s="2198"/>
      <c r="JUO965" s="2198"/>
      <c r="JUP965" s="2198"/>
      <c r="JUQ965" s="2198"/>
      <c r="JUR965" s="2198"/>
      <c r="JUS965" s="2198"/>
      <c r="JUT965" s="2198"/>
      <c r="JUU965" s="2198"/>
      <c r="JUV965" s="2198"/>
      <c r="JUW965" s="2198"/>
      <c r="JUX965" s="2198"/>
      <c r="JUY965" s="2198"/>
      <c r="JUZ965" s="2198"/>
      <c r="JVA965" s="2198"/>
      <c r="JVB965" s="2198"/>
      <c r="JVC965" s="2198"/>
      <c r="JVD965" s="2198"/>
      <c r="JVE965" s="2198"/>
      <c r="JVF965" s="2198"/>
      <c r="JVG965" s="2198"/>
      <c r="JVH965" s="2198"/>
      <c r="JVI965" s="2198"/>
      <c r="JVJ965" s="2198"/>
      <c r="JVK965" s="2198"/>
      <c r="JVL965" s="2198"/>
      <c r="JVM965" s="2198"/>
      <c r="JVN965" s="2198"/>
      <c r="JVO965" s="2198"/>
      <c r="JVP965" s="2198"/>
      <c r="JVQ965" s="2198"/>
      <c r="JVR965" s="2198"/>
      <c r="JVS965" s="2198"/>
      <c r="JVT965" s="2198"/>
      <c r="JVU965" s="2198"/>
      <c r="JVV965" s="2198"/>
      <c r="JVW965" s="2198"/>
      <c r="JVX965" s="2198"/>
      <c r="JVY965" s="2198"/>
      <c r="JVZ965" s="2198"/>
      <c r="JWA965" s="2198"/>
      <c r="JWB965" s="2198"/>
      <c r="JWC965" s="2198"/>
      <c r="JWD965" s="2198"/>
      <c r="JWE965" s="2198"/>
      <c r="JWF965" s="2198"/>
      <c r="JWG965" s="2198"/>
      <c r="JWH965" s="2198"/>
      <c r="JWI965" s="2198"/>
      <c r="JWJ965" s="2198"/>
      <c r="JWK965" s="2198"/>
      <c r="JWL965" s="2198"/>
      <c r="JWM965" s="2198"/>
      <c r="JWN965" s="2198"/>
      <c r="JWO965" s="2198"/>
      <c r="JWP965" s="2198"/>
      <c r="JWQ965" s="2198"/>
      <c r="JWR965" s="2198"/>
      <c r="JWS965" s="2198"/>
      <c r="JWT965" s="2198"/>
      <c r="JWU965" s="2198"/>
      <c r="JWV965" s="2198"/>
      <c r="JWW965" s="2198"/>
      <c r="JWX965" s="2198"/>
      <c r="JWY965" s="2198"/>
      <c r="JWZ965" s="2198"/>
      <c r="JXA965" s="2198"/>
      <c r="JXB965" s="2198"/>
      <c r="JXC965" s="2198"/>
      <c r="JXD965" s="2198"/>
      <c r="JXE965" s="2198"/>
      <c r="JXF965" s="2198"/>
      <c r="JXG965" s="2198"/>
      <c r="JXH965" s="2198"/>
      <c r="JXI965" s="2198"/>
      <c r="JXJ965" s="2198"/>
      <c r="JXK965" s="2198"/>
      <c r="JXL965" s="2198"/>
      <c r="JXM965" s="2198"/>
      <c r="JXN965" s="2198"/>
      <c r="JXO965" s="2198"/>
      <c r="JXP965" s="2198"/>
      <c r="JXQ965" s="2198"/>
      <c r="JXR965" s="2198"/>
      <c r="JXS965" s="2198"/>
      <c r="JXT965" s="2198"/>
      <c r="JXU965" s="2198"/>
      <c r="JXV965" s="2198"/>
      <c r="JXW965" s="2198"/>
      <c r="JXX965" s="2198"/>
      <c r="JXY965" s="2198"/>
      <c r="JXZ965" s="2198"/>
      <c r="JYA965" s="2198"/>
      <c r="JYB965" s="2198"/>
      <c r="JYC965" s="2198"/>
      <c r="JYD965" s="2198"/>
      <c r="JYE965" s="2198"/>
      <c r="JYF965" s="2198"/>
      <c r="JYG965" s="2198"/>
      <c r="JYH965" s="2198"/>
      <c r="JYI965" s="2198"/>
      <c r="JYJ965" s="2198"/>
      <c r="JYK965" s="2198"/>
      <c r="JYL965" s="2198"/>
      <c r="JYM965" s="2198"/>
      <c r="JYN965" s="2198"/>
      <c r="JYO965" s="2198"/>
      <c r="JYP965" s="2198"/>
      <c r="JYQ965" s="2198"/>
      <c r="JYU965" s="2198"/>
      <c r="JYV965" s="2198"/>
      <c r="JYW965" s="2198"/>
      <c r="JYX965" s="2198"/>
      <c r="JYY965" s="2198"/>
      <c r="JYZ965" s="2198"/>
      <c r="JZA965" s="2198"/>
      <c r="JZB965" s="2198"/>
      <c r="JZC965" s="2198"/>
      <c r="JZD965" s="2198"/>
      <c r="JZE965" s="2198"/>
      <c r="JZF965" s="2198"/>
      <c r="JZG965" s="2198"/>
      <c r="JZH965" s="2198"/>
      <c r="JZI965" s="2198"/>
      <c r="JZJ965" s="2198"/>
      <c r="JZK965" s="2198"/>
      <c r="JZL965" s="2198"/>
      <c r="JZM965" s="2198"/>
      <c r="JZN965" s="2198"/>
      <c r="JZO965" s="2198"/>
      <c r="JZP965" s="2198"/>
      <c r="JZQ965" s="2198"/>
      <c r="JZR965" s="2198"/>
      <c r="JZS965" s="2198"/>
      <c r="JZT965" s="2198"/>
      <c r="JZU965" s="2198"/>
      <c r="JZV965" s="2198"/>
      <c r="JZW965" s="2198"/>
      <c r="JZX965" s="2198"/>
      <c r="JZY965" s="2198"/>
      <c r="JZZ965" s="2198"/>
      <c r="KAA965" s="2198"/>
      <c r="KAB965" s="2198"/>
      <c r="KAC965" s="2198"/>
      <c r="KAD965" s="2198"/>
      <c r="KAE965" s="2198"/>
      <c r="KAF965" s="2198"/>
      <c r="KAG965" s="2198"/>
      <c r="KAH965" s="2198"/>
      <c r="KAI965" s="2198"/>
      <c r="KAJ965" s="2198"/>
      <c r="KAK965" s="2198"/>
      <c r="KAL965" s="2198"/>
      <c r="KAM965" s="2198"/>
      <c r="KAN965" s="2198"/>
      <c r="KAO965" s="2198"/>
      <c r="KAP965" s="2198"/>
      <c r="KAQ965" s="2198"/>
      <c r="KAR965" s="2198"/>
      <c r="KAS965" s="2198"/>
      <c r="KAT965" s="2198"/>
      <c r="KAU965" s="2198"/>
      <c r="KAV965" s="2198"/>
      <c r="KAW965" s="2198"/>
      <c r="KAX965" s="2198"/>
      <c r="KAY965" s="2198"/>
      <c r="KAZ965" s="2198"/>
      <c r="KBA965" s="2198"/>
      <c r="KBB965" s="2198"/>
      <c r="KBC965" s="2198"/>
      <c r="KBD965" s="2198"/>
      <c r="KBE965" s="2198"/>
      <c r="KBF965" s="2198"/>
      <c r="KBG965" s="2198"/>
      <c r="KBH965" s="2198"/>
      <c r="KBI965" s="2198"/>
      <c r="KBJ965" s="2198"/>
      <c r="KBK965" s="2198"/>
      <c r="KBL965" s="2198"/>
      <c r="KBM965" s="2198"/>
      <c r="KBN965" s="2198"/>
      <c r="KBO965" s="2198"/>
      <c r="KBP965" s="2198"/>
      <c r="KBQ965" s="2198"/>
      <c r="KBR965" s="2198"/>
      <c r="KBS965" s="2198"/>
      <c r="KBT965" s="2198"/>
      <c r="KBU965" s="2198"/>
      <c r="KBV965" s="2198"/>
      <c r="KBW965" s="2198"/>
      <c r="KBX965" s="2198"/>
      <c r="KBY965" s="2198"/>
      <c r="KBZ965" s="2198"/>
      <c r="KCA965" s="2198"/>
      <c r="KCB965" s="2198"/>
      <c r="KCC965" s="2198"/>
      <c r="KCD965" s="2198"/>
      <c r="KCE965" s="2198"/>
      <c r="KCF965" s="2198"/>
      <c r="KCG965" s="2198"/>
      <c r="KCH965" s="2198"/>
      <c r="KCI965" s="2198"/>
      <c r="KCJ965" s="2198"/>
      <c r="KCK965" s="2198"/>
      <c r="KCL965" s="2198"/>
      <c r="KCM965" s="2198"/>
      <c r="KCN965" s="2198"/>
      <c r="KCO965" s="2198"/>
      <c r="KCP965" s="2198"/>
      <c r="KCQ965" s="2198"/>
      <c r="KCR965" s="2198"/>
      <c r="KCS965" s="2198"/>
      <c r="KCT965" s="2198"/>
      <c r="KCU965" s="2198"/>
      <c r="KCV965" s="2198"/>
      <c r="KCW965" s="2198"/>
      <c r="KCX965" s="2198"/>
      <c r="KCY965" s="2198"/>
      <c r="KCZ965" s="2198"/>
      <c r="KDA965" s="2198"/>
      <c r="KDB965" s="2198"/>
      <c r="KDC965" s="2198"/>
      <c r="KDD965" s="2198"/>
      <c r="KDE965" s="2198"/>
      <c r="KDF965" s="2198"/>
      <c r="KDG965" s="2198"/>
      <c r="KDH965" s="2198"/>
      <c r="KDI965" s="2198"/>
      <c r="KDJ965" s="2198"/>
      <c r="KDK965" s="2198"/>
      <c r="KDL965" s="2198"/>
      <c r="KDM965" s="2198"/>
      <c r="KDN965" s="2198"/>
      <c r="KDO965" s="2198"/>
      <c r="KDP965" s="2198"/>
      <c r="KDQ965" s="2198"/>
      <c r="KDR965" s="2198"/>
      <c r="KDS965" s="2198"/>
      <c r="KDT965" s="2198"/>
      <c r="KDU965" s="2198"/>
      <c r="KDV965" s="2198"/>
      <c r="KDW965" s="2198"/>
      <c r="KDX965" s="2198"/>
      <c r="KDY965" s="2198"/>
      <c r="KDZ965" s="2198"/>
      <c r="KEA965" s="2198"/>
      <c r="KEB965" s="2198"/>
      <c r="KEC965" s="2198"/>
      <c r="KED965" s="2198"/>
      <c r="KEE965" s="2198"/>
      <c r="KEF965" s="2198"/>
      <c r="KEG965" s="2198"/>
      <c r="KEH965" s="2198"/>
      <c r="KEI965" s="2198"/>
      <c r="KEJ965" s="2198"/>
      <c r="KEK965" s="2198"/>
      <c r="KEL965" s="2198"/>
      <c r="KEM965" s="2198"/>
      <c r="KEN965" s="2198"/>
      <c r="KEO965" s="2198"/>
      <c r="KEP965" s="2198"/>
      <c r="KEQ965" s="2198"/>
      <c r="KER965" s="2198"/>
      <c r="KES965" s="2198"/>
      <c r="KET965" s="2198"/>
      <c r="KEU965" s="2198"/>
      <c r="KEV965" s="2198"/>
      <c r="KEW965" s="2198"/>
      <c r="KEX965" s="2198"/>
      <c r="KEY965" s="2198"/>
      <c r="KEZ965" s="2198"/>
      <c r="KFA965" s="2198"/>
      <c r="KFB965" s="2198"/>
      <c r="KFC965" s="2198"/>
      <c r="KFD965" s="2198"/>
      <c r="KFE965" s="2198"/>
      <c r="KFF965" s="2198"/>
      <c r="KFG965" s="2198"/>
      <c r="KFH965" s="2198"/>
      <c r="KFI965" s="2198"/>
      <c r="KFJ965" s="2198"/>
      <c r="KFK965" s="2198"/>
      <c r="KFL965" s="2198"/>
      <c r="KFM965" s="2198"/>
      <c r="KFN965" s="2198"/>
      <c r="KFO965" s="2198"/>
      <c r="KFP965" s="2198"/>
      <c r="KFQ965" s="2198"/>
      <c r="KFR965" s="2198"/>
      <c r="KFS965" s="2198"/>
      <c r="KFT965" s="2198"/>
      <c r="KFU965" s="2198"/>
      <c r="KFV965" s="2198"/>
      <c r="KFW965" s="2198"/>
      <c r="KFX965" s="2198"/>
      <c r="KFY965" s="2198"/>
      <c r="KFZ965" s="2198"/>
      <c r="KGA965" s="2198"/>
      <c r="KGB965" s="2198"/>
      <c r="KGC965" s="2198"/>
      <c r="KGD965" s="2198"/>
      <c r="KGE965" s="2198"/>
      <c r="KGF965" s="2198"/>
      <c r="KGG965" s="2198"/>
      <c r="KGH965" s="2198"/>
      <c r="KGI965" s="2198"/>
      <c r="KGJ965" s="2198"/>
      <c r="KGK965" s="2198"/>
      <c r="KGL965" s="2198"/>
      <c r="KGM965" s="2198"/>
      <c r="KGN965" s="2198"/>
      <c r="KGO965" s="2198"/>
      <c r="KGP965" s="2198"/>
      <c r="KGQ965" s="2198"/>
      <c r="KGR965" s="2198"/>
      <c r="KGS965" s="2198"/>
      <c r="KGT965" s="2198"/>
      <c r="KGU965" s="2198"/>
      <c r="KGV965" s="2198"/>
      <c r="KGW965" s="2198"/>
      <c r="KGX965" s="2198"/>
      <c r="KGY965" s="2198"/>
      <c r="KGZ965" s="2198"/>
      <c r="KHA965" s="2198"/>
      <c r="KHB965" s="2198"/>
      <c r="KHC965" s="2198"/>
      <c r="KHD965" s="2198"/>
      <c r="KHE965" s="2198"/>
      <c r="KHF965" s="2198"/>
      <c r="KHG965" s="2198"/>
      <c r="KHH965" s="2198"/>
      <c r="KHI965" s="2198"/>
      <c r="KHJ965" s="2198"/>
      <c r="KHK965" s="2198"/>
      <c r="KHL965" s="2198"/>
      <c r="KHM965" s="2198"/>
      <c r="KHN965" s="2198"/>
      <c r="KHO965" s="2198"/>
      <c r="KHP965" s="2198"/>
      <c r="KHQ965" s="2198"/>
      <c r="KHR965" s="2198"/>
      <c r="KHS965" s="2198"/>
      <c r="KHT965" s="2198"/>
      <c r="KHU965" s="2198"/>
      <c r="KHV965" s="2198"/>
      <c r="KHW965" s="2198"/>
      <c r="KHX965" s="2198"/>
      <c r="KHY965" s="2198"/>
      <c r="KHZ965" s="2198"/>
      <c r="KIA965" s="2198"/>
      <c r="KIB965" s="2198"/>
      <c r="KIC965" s="2198"/>
      <c r="KID965" s="2198"/>
      <c r="KIE965" s="2198"/>
      <c r="KIF965" s="2198"/>
      <c r="KIG965" s="2198"/>
      <c r="KIH965" s="2198"/>
      <c r="KII965" s="2198"/>
      <c r="KIJ965" s="2198"/>
      <c r="KIK965" s="2198"/>
      <c r="KIL965" s="2198"/>
      <c r="KIM965" s="2198"/>
      <c r="KIQ965" s="2198"/>
      <c r="KIR965" s="2198"/>
      <c r="KIS965" s="2198"/>
      <c r="KIT965" s="2198"/>
      <c r="KIU965" s="2198"/>
      <c r="KIV965" s="2198"/>
      <c r="KIW965" s="2198"/>
      <c r="KIX965" s="2198"/>
      <c r="KIY965" s="2198"/>
      <c r="KIZ965" s="2198"/>
      <c r="KJA965" s="2198"/>
      <c r="KJB965" s="2198"/>
      <c r="KJC965" s="2198"/>
      <c r="KJD965" s="2198"/>
      <c r="KJE965" s="2198"/>
      <c r="KJF965" s="2198"/>
      <c r="KJG965" s="2198"/>
      <c r="KJH965" s="2198"/>
      <c r="KJI965" s="2198"/>
      <c r="KJJ965" s="2198"/>
      <c r="KJK965" s="2198"/>
      <c r="KJL965" s="2198"/>
      <c r="KJM965" s="2198"/>
      <c r="KJN965" s="2198"/>
      <c r="KJO965" s="2198"/>
      <c r="KJP965" s="2198"/>
      <c r="KJQ965" s="2198"/>
      <c r="KJR965" s="2198"/>
      <c r="KJS965" s="2198"/>
      <c r="KJT965" s="2198"/>
      <c r="KJU965" s="2198"/>
      <c r="KJV965" s="2198"/>
      <c r="KJW965" s="2198"/>
      <c r="KJX965" s="2198"/>
      <c r="KJY965" s="2198"/>
      <c r="KJZ965" s="2198"/>
      <c r="KKA965" s="2198"/>
      <c r="KKB965" s="2198"/>
      <c r="KKC965" s="2198"/>
      <c r="KKD965" s="2198"/>
      <c r="KKE965" s="2198"/>
      <c r="KKF965" s="2198"/>
      <c r="KKG965" s="2198"/>
      <c r="KKH965" s="2198"/>
      <c r="KKI965" s="2198"/>
      <c r="KKJ965" s="2198"/>
      <c r="KKK965" s="2198"/>
      <c r="KKL965" s="2198"/>
      <c r="KKM965" s="2198"/>
      <c r="KKN965" s="2198"/>
      <c r="KKO965" s="2198"/>
      <c r="KKP965" s="2198"/>
      <c r="KKQ965" s="2198"/>
      <c r="KKR965" s="2198"/>
      <c r="KKS965" s="2198"/>
      <c r="KKT965" s="2198"/>
      <c r="KKU965" s="2198"/>
      <c r="KKV965" s="2198"/>
      <c r="KKW965" s="2198"/>
      <c r="KKX965" s="2198"/>
      <c r="KKY965" s="2198"/>
      <c r="KKZ965" s="2198"/>
      <c r="KLA965" s="2198"/>
      <c r="KLB965" s="2198"/>
      <c r="KLC965" s="2198"/>
      <c r="KLD965" s="2198"/>
      <c r="KLE965" s="2198"/>
      <c r="KLF965" s="2198"/>
      <c r="KLG965" s="2198"/>
      <c r="KLH965" s="2198"/>
      <c r="KLI965" s="2198"/>
      <c r="KLJ965" s="2198"/>
      <c r="KLK965" s="2198"/>
      <c r="KLL965" s="2198"/>
      <c r="KLM965" s="2198"/>
      <c r="KLN965" s="2198"/>
      <c r="KLO965" s="2198"/>
      <c r="KLP965" s="2198"/>
      <c r="KLQ965" s="2198"/>
      <c r="KLR965" s="2198"/>
      <c r="KLS965" s="2198"/>
      <c r="KLT965" s="2198"/>
      <c r="KLU965" s="2198"/>
      <c r="KLV965" s="2198"/>
      <c r="KLW965" s="2198"/>
      <c r="KLX965" s="2198"/>
      <c r="KLY965" s="2198"/>
      <c r="KLZ965" s="2198"/>
      <c r="KMA965" s="2198"/>
      <c r="KMB965" s="2198"/>
      <c r="KMC965" s="2198"/>
      <c r="KMD965" s="2198"/>
      <c r="KME965" s="2198"/>
      <c r="KMF965" s="2198"/>
      <c r="KMG965" s="2198"/>
      <c r="KMH965" s="2198"/>
      <c r="KMI965" s="2198"/>
      <c r="KMJ965" s="2198"/>
      <c r="KMK965" s="2198"/>
      <c r="KML965" s="2198"/>
      <c r="KMM965" s="2198"/>
      <c r="KMN965" s="2198"/>
      <c r="KMO965" s="2198"/>
      <c r="KMP965" s="2198"/>
      <c r="KMQ965" s="2198"/>
      <c r="KMR965" s="2198"/>
      <c r="KMS965" s="2198"/>
      <c r="KMT965" s="2198"/>
      <c r="KMU965" s="2198"/>
      <c r="KMV965" s="2198"/>
      <c r="KMW965" s="2198"/>
      <c r="KMX965" s="2198"/>
      <c r="KMY965" s="2198"/>
      <c r="KMZ965" s="2198"/>
      <c r="KNA965" s="2198"/>
      <c r="KNB965" s="2198"/>
      <c r="KNC965" s="2198"/>
      <c r="KND965" s="2198"/>
      <c r="KNE965" s="2198"/>
      <c r="KNF965" s="2198"/>
      <c r="KNG965" s="2198"/>
      <c r="KNH965" s="2198"/>
      <c r="KNI965" s="2198"/>
      <c r="KNJ965" s="2198"/>
      <c r="KNK965" s="2198"/>
      <c r="KNL965" s="2198"/>
      <c r="KNM965" s="2198"/>
      <c r="KNN965" s="2198"/>
      <c r="KNO965" s="2198"/>
      <c r="KNP965" s="2198"/>
      <c r="KNQ965" s="2198"/>
      <c r="KNR965" s="2198"/>
      <c r="KNS965" s="2198"/>
      <c r="KNT965" s="2198"/>
      <c r="KNU965" s="2198"/>
      <c r="KNV965" s="2198"/>
      <c r="KNW965" s="2198"/>
      <c r="KNX965" s="2198"/>
      <c r="KNY965" s="2198"/>
      <c r="KNZ965" s="2198"/>
      <c r="KOA965" s="2198"/>
      <c r="KOB965" s="2198"/>
      <c r="KOC965" s="2198"/>
      <c r="KOD965" s="2198"/>
      <c r="KOE965" s="2198"/>
      <c r="KOF965" s="2198"/>
      <c r="KOG965" s="2198"/>
      <c r="KOH965" s="2198"/>
      <c r="KOI965" s="2198"/>
      <c r="KOJ965" s="2198"/>
      <c r="KOK965" s="2198"/>
      <c r="KOL965" s="2198"/>
      <c r="KOM965" s="2198"/>
      <c r="KON965" s="2198"/>
      <c r="KOO965" s="2198"/>
      <c r="KOP965" s="2198"/>
      <c r="KOQ965" s="2198"/>
      <c r="KOR965" s="2198"/>
      <c r="KOS965" s="2198"/>
      <c r="KOT965" s="2198"/>
      <c r="KOU965" s="2198"/>
      <c r="KOV965" s="2198"/>
      <c r="KOW965" s="2198"/>
      <c r="KOX965" s="2198"/>
      <c r="KOY965" s="2198"/>
      <c r="KOZ965" s="2198"/>
      <c r="KPA965" s="2198"/>
      <c r="KPB965" s="2198"/>
      <c r="KPC965" s="2198"/>
      <c r="KPD965" s="2198"/>
      <c r="KPE965" s="2198"/>
      <c r="KPF965" s="2198"/>
      <c r="KPG965" s="2198"/>
      <c r="KPH965" s="2198"/>
      <c r="KPI965" s="2198"/>
      <c r="KPJ965" s="2198"/>
      <c r="KPK965" s="2198"/>
      <c r="KPL965" s="2198"/>
      <c r="KPM965" s="2198"/>
      <c r="KPN965" s="2198"/>
      <c r="KPO965" s="2198"/>
      <c r="KPP965" s="2198"/>
      <c r="KPQ965" s="2198"/>
      <c r="KPR965" s="2198"/>
      <c r="KPS965" s="2198"/>
      <c r="KPT965" s="2198"/>
      <c r="KPU965" s="2198"/>
      <c r="KPV965" s="2198"/>
      <c r="KPW965" s="2198"/>
      <c r="KPX965" s="2198"/>
      <c r="KPY965" s="2198"/>
      <c r="KPZ965" s="2198"/>
      <c r="KQA965" s="2198"/>
      <c r="KQB965" s="2198"/>
      <c r="KQC965" s="2198"/>
      <c r="KQD965" s="2198"/>
      <c r="KQE965" s="2198"/>
      <c r="KQF965" s="2198"/>
      <c r="KQG965" s="2198"/>
      <c r="KQH965" s="2198"/>
      <c r="KQI965" s="2198"/>
      <c r="KQJ965" s="2198"/>
      <c r="KQK965" s="2198"/>
      <c r="KQL965" s="2198"/>
      <c r="KQM965" s="2198"/>
      <c r="KQN965" s="2198"/>
      <c r="KQO965" s="2198"/>
      <c r="KQP965" s="2198"/>
      <c r="KQQ965" s="2198"/>
      <c r="KQR965" s="2198"/>
      <c r="KQS965" s="2198"/>
      <c r="KQT965" s="2198"/>
      <c r="KQU965" s="2198"/>
      <c r="KQV965" s="2198"/>
      <c r="KQW965" s="2198"/>
      <c r="KQX965" s="2198"/>
      <c r="KQY965" s="2198"/>
      <c r="KQZ965" s="2198"/>
      <c r="KRA965" s="2198"/>
      <c r="KRB965" s="2198"/>
      <c r="KRC965" s="2198"/>
      <c r="KRD965" s="2198"/>
      <c r="KRE965" s="2198"/>
      <c r="KRF965" s="2198"/>
      <c r="KRG965" s="2198"/>
      <c r="KRH965" s="2198"/>
      <c r="KRI965" s="2198"/>
      <c r="KRJ965" s="2198"/>
      <c r="KRK965" s="2198"/>
      <c r="KRL965" s="2198"/>
      <c r="KRM965" s="2198"/>
      <c r="KRN965" s="2198"/>
      <c r="KRO965" s="2198"/>
      <c r="KRP965" s="2198"/>
      <c r="KRQ965" s="2198"/>
      <c r="KRR965" s="2198"/>
      <c r="KRS965" s="2198"/>
      <c r="KRT965" s="2198"/>
      <c r="KRU965" s="2198"/>
      <c r="KRV965" s="2198"/>
      <c r="KRW965" s="2198"/>
      <c r="KRX965" s="2198"/>
      <c r="KRY965" s="2198"/>
      <c r="KRZ965" s="2198"/>
      <c r="KSA965" s="2198"/>
      <c r="KSB965" s="2198"/>
      <c r="KSC965" s="2198"/>
      <c r="KSD965" s="2198"/>
      <c r="KSE965" s="2198"/>
      <c r="KSF965" s="2198"/>
      <c r="KSG965" s="2198"/>
      <c r="KSH965" s="2198"/>
      <c r="KSI965" s="2198"/>
      <c r="KSM965" s="2198"/>
      <c r="KSN965" s="2198"/>
      <c r="KSO965" s="2198"/>
      <c r="KSP965" s="2198"/>
      <c r="KSQ965" s="2198"/>
      <c r="KSR965" s="2198"/>
      <c r="KSS965" s="2198"/>
      <c r="KST965" s="2198"/>
      <c r="KSU965" s="2198"/>
      <c r="KSV965" s="2198"/>
      <c r="KSW965" s="2198"/>
      <c r="KSX965" s="2198"/>
      <c r="KSY965" s="2198"/>
      <c r="KSZ965" s="2198"/>
      <c r="KTA965" s="2198"/>
      <c r="KTB965" s="2198"/>
      <c r="KTC965" s="2198"/>
      <c r="KTD965" s="2198"/>
      <c r="KTE965" s="2198"/>
      <c r="KTF965" s="2198"/>
      <c r="KTG965" s="2198"/>
      <c r="KTH965" s="2198"/>
      <c r="KTI965" s="2198"/>
      <c r="KTJ965" s="2198"/>
      <c r="KTK965" s="2198"/>
      <c r="KTL965" s="2198"/>
      <c r="KTM965" s="2198"/>
      <c r="KTN965" s="2198"/>
      <c r="KTO965" s="2198"/>
      <c r="KTP965" s="2198"/>
      <c r="KTQ965" s="2198"/>
      <c r="KTR965" s="2198"/>
      <c r="KTS965" s="2198"/>
      <c r="KTT965" s="2198"/>
      <c r="KTU965" s="2198"/>
      <c r="KTV965" s="2198"/>
      <c r="KTW965" s="2198"/>
      <c r="KTX965" s="2198"/>
      <c r="KTY965" s="2198"/>
      <c r="KTZ965" s="2198"/>
      <c r="KUA965" s="2198"/>
      <c r="KUB965" s="2198"/>
      <c r="KUC965" s="2198"/>
      <c r="KUD965" s="2198"/>
      <c r="KUE965" s="2198"/>
      <c r="KUF965" s="2198"/>
      <c r="KUG965" s="2198"/>
      <c r="KUH965" s="2198"/>
      <c r="KUI965" s="2198"/>
      <c r="KUJ965" s="2198"/>
      <c r="KUK965" s="2198"/>
      <c r="KUL965" s="2198"/>
      <c r="KUM965" s="2198"/>
      <c r="KUN965" s="2198"/>
      <c r="KUO965" s="2198"/>
      <c r="KUP965" s="2198"/>
      <c r="KUQ965" s="2198"/>
      <c r="KUR965" s="2198"/>
      <c r="KUS965" s="2198"/>
      <c r="KUT965" s="2198"/>
      <c r="KUU965" s="2198"/>
      <c r="KUV965" s="2198"/>
      <c r="KUW965" s="2198"/>
      <c r="KUX965" s="2198"/>
      <c r="KUY965" s="2198"/>
      <c r="KUZ965" s="2198"/>
      <c r="KVA965" s="2198"/>
      <c r="KVB965" s="2198"/>
      <c r="KVC965" s="2198"/>
      <c r="KVD965" s="2198"/>
      <c r="KVE965" s="2198"/>
      <c r="KVF965" s="2198"/>
      <c r="KVG965" s="2198"/>
      <c r="KVH965" s="2198"/>
      <c r="KVI965" s="2198"/>
      <c r="KVJ965" s="2198"/>
      <c r="KVK965" s="2198"/>
      <c r="KVL965" s="2198"/>
      <c r="KVM965" s="2198"/>
      <c r="KVN965" s="2198"/>
      <c r="KVO965" s="2198"/>
      <c r="KVP965" s="2198"/>
      <c r="KVQ965" s="2198"/>
      <c r="KVR965" s="2198"/>
      <c r="KVS965" s="2198"/>
      <c r="KVT965" s="2198"/>
      <c r="KVU965" s="2198"/>
      <c r="KVV965" s="2198"/>
      <c r="KVW965" s="2198"/>
      <c r="KVX965" s="2198"/>
      <c r="KVY965" s="2198"/>
      <c r="KVZ965" s="2198"/>
      <c r="KWA965" s="2198"/>
      <c r="KWB965" s="2198"/>
      <c r="KWC965" s="2198"/>
      <c r="KWD965" s="2198"/>
      <c r="KWE965" s="2198"/>
      <c r="KWF965" s="2198"/>
      <c r="KWG965" s="2198"/>
      <c r="KWH965" s="2198"/>
      <c r="KWI965" s="2198"/>
      <c r="KWJ965" s="2198"/>
      <c r="KWK965" s="2198"/>
      <c r="KWL965" s="2198"/>
      <c r="KWM965" s="2198"/>
      <c r="KWN965" s="2198"/>
      <c r="KWO965" s="2198"/>
      <c r="KWP965" s="2198"/>
      <c r="KWQ965" s="2198"/>
      <c r="KWR965" s="2198"/>
      <c r="KWS965" s="2198"/>
      <c r="KWT965" s="2198"/>
      <c r="KWU965" s="2198"/>
      <c r="KWV965" s="2198"/>
      <c r="KWW965" s="2198"/>
      <c r="KWX965" s="2198"/>
      <c r="KWY965" s="2198"/>
      <c r="KWZ965" s="2198"/>
      <c r="KXA965" s="2198"/>
      <c r="KXB965" s="2198"/>
      <c r="KXC965" s="2198"/>
      <c r="KXD965" s="2198"/>
      <c r="KXE965" s="2198"/>
      <c r="KXF965" s="2198"/>
      <c r="KXG965" s="2198"/>
      <c r="KXH965" s="2198"/>
      <c r="KXI965" s="2198"/>
      <c r="KXJ965" s="2198"/>
      <c r="KXK965" s="2198"/>
      <c r="KXL965" s="2198"/>
      <c r="KXM965" s="2198"/>
      <c r="KXN965" s="2198"/>
      <c r="KXO965" s="2198"/>
      <c r="KXP965" s="2198"/>
      <c r="KXQ965" s="2198"/>
      <c r="KXR965" s="2198"/>
      <c r="KXS965" s="2198"/>
      <c r="KXT965" s="2198"/>
      <c r="KXU965" s="2198"/>
      <c r="KXV965" s="2198"/>
      <c r="KXW965" s="2198"/>
      <c r="KXX965" s="2198"/>
      <c r="KXY965" s="2198"/>
      <c r="KXZ965" s="2198"/>
      <c r="KYA965" s="2198"/>
      <c r="KYB965" s="2198"/>
      <c r="KYC965" s="2198"/>
      <c r="KYD965" s="2198"/>
      <c r="KYE965" s="2198"/>
      <c r="KYF965" s="2198"/>
      <c r="KYG965" s="2198"/>
      <c r="KYH965" s="2198"/>
      <c r="KYI965" s="2198"/>
      <c r="KYJ965" s="2198"/>
      <c r="KYK965" s="2198"/>
      <c r="KYL965" s="2198"/>
      <c r="KYM965" s="2198"/>
      <c r="KYN965" s="2198"/>
      <c r="KYO965" s="2198"/>
      <c r="KYP965" s="2198"/>
      <c r="KYQ965" s="2198"/>
      <c r="KYR965" s="2198"/>
      <c r="KYS965" s="2198"/>
      <c r="KYT965" s="2198"/>
      <c r="KYU965" s="2198"/>
      <c r="KYV965" s="2198"/>
      <c r="KYW965" s="2198"/>
      <c r="KYX965" s="2198"/>
      <c r="KYY965" s="2198"/>
      <c r="KYZ965" s="2198"/>
      <c r="KZA965" s="2198"/>
      <c r="KZB965" s="2198"/>
      <c r="KZC965" s="2198"/>
      <c r="KZD965" s="2198"/>
      <c r="KZE965" s="2198"/>
      <c r="KZF965" s="2198"/>
      <c r="KZG965" s="2198"/>
      <c r="KZH965" s="2198"/>
      <c r="KZI965" s="2198"/>
      <c r="KZJ965" s="2198"/>
      <c r="KZK965" s="2198"/>
      <c r="KZL965" s="2198"/>
      <c r="KZM965" s="2198"/>
      <c r="KZN965" s="2198"/>
      <c r="KZO965" s="2198"/>
      <c r="KZP965" s="2198"/>
      <c r="KZQ965" s="2198"/>
      <c r="KZR965" s="2198"/>
      <c r="KZS965" s="2198"/>
      <c r="KZT965" s="2198"/>
      <c r="KZU965" s="2198"/>
      <c r="KZV965" s="2198"/>
      <c r="KZW965" s="2198"/>
      <c r="KZX965" s="2198"/>
      <c r="KZY965" s="2198"/>
      <c r="KZZ965" s="2198"/>
      <c r="LAA965" s="2198"/>
      <c r="LAB965" s="2198"/>
      <c r="LAC965" s="2198"/>
      <c r="LAD965" s="2198"/>
      <c r="LAE965" s="2198"/>
      <c r="LAF965" s="2198"/>
      <c r="LAG965" s="2198"/>
      <c r="LAH965" s="2198"/>
      <c r="LAI965" s="2198"/>
      <c r="LAJ965" s="2198"/>
      <c r="LAK965" s="2198"/>
      <c r="LAL965" s="2198"/>
      <c r="LAM965" s="2198"/>
      <c r="LAN965" s="2198"/>
      <c r="LAO965" s="2198"/>
      <c r="LAP965" s="2198"/>
      <c r="LAQ965" s="2198"/>
      <c r="LAR965" s="2198"/>
      <c r="LAS965" s="2198"/>
      <c r="LAT965" s="2198"/>
      <c r="LAU965" s="2198"/>
      <c r="LAV965" s="2198"/>
      <c r="LAW965" s="2198"/>
      <c r="LAX965" s="2198"/>
      <c r="LAY965" s="2198"/>
      <c r="LAZ965" s="2198"/>
      <c r="LBA965" s="2198"/>
      <c r="LBB965" s="2198"/>
      <c r="LBC965" s="2198"/>
      <c r="LBD965" s="2198"/>
      <c r="LBE965" s="2198"/>
      <c r="LBF965" s="2198"/>
      <c r="LBG965" s="2198"/>
      <c r="LBH965" s="2198"/>
      <c r="LBI965" s="2198"/>
      <c r="LBJ965" s="2198"/>
      <c r="LBK965" s="2198"/>
      <c r="LBL965" s="2198"/>
      <c r="LBM965" s="2198"/>
      <c r="LBN965" s="2198"/>
      <c r="LBO965" s="2198"/>
      <c r="LBP965" s="2198"/>
      <c r="LBQ965" s="2198"/>
      <c r="LBR965" s="2198"/>
      <c r="LBS965" s="2198"/>
      <c r="LBT965" s="2198"/>
      <c r="LBU965" s="2198"/>
      <c r="LBV965" s="2198"/>
      <c r="LBW965" s="2198"/>
      <c r="LBX965" s="2198"/>
      <c r="LBY965" s="2198"/>
      <c r="LBZ965" s="2198"/>
      <c r="LCA965" s="2198"/>
      <c r="LCB965" s="2198"/>
      <c r="LCC965" s="2198"/>
      <c r="LCD965" s="2198"/>
      <c r="LCE965" s="2198"/>
      <c r="LCI965" s="2198"/>
      <c r="LCJ965" s="2198"/>
      <c r="LCK965" s="2198"/>
      <c r="LCL965" s="2198"/>
      <c r="LCM965" s="2198"/>
      <c r="LCN965" s="2198"/>
      <c r="LCO965" s="2198"/>
      <c r="LCP965" s="2198"/>
      <c r="LCQ965" s="2198"/>
      <c r="LCR965" s="2198"/>
      <c r="LCS965" s="2198"/>
      <c r="LCT965" s="2198"/>
      <c r="LCU965" s="2198"/>
      <c r="LCV965" s="2198"/>
      <c r="LCW965" s="2198"/>
      <c r="LCX965" s="2198"/>
      <c r="LCY965" s="2198"/>
      <c r="LCZ965" s="2198"/>
      <c r="LDA965" s="2198"/>
      <c r="LDB965" s="2198"/>
      <c r="LDC965" s="2198"/>
      <c r="LDD965" s="2198"/>
      <c r="LDE965" s="2198"/>
      <c r="LDF965" s="2198"/>
      <c r="LDG965" s="2198"/>
      <c r="LDH965" s="2198"/>
      <c r="LDI965" s="2198"/>
      <c r="LDJ965" s="2198"/>
      <c r="LDK965" s="2198"/>
      <c r="LDL965" s="2198"/>
      <c r="LDM965" s="2198"/>
      <c r="LDN965" s="2198"/>
      <c r="LDO965" s="2198"/>
      <c r="LDP965" s="2198"/>
      <c r="LDQ965" s="2198"/>
      <c r="LDR965" s="2198"/>
      <c r="LDS965" s="2198"/>
      <c r="LDT965" s="2198"/>
      <c r="LDU965" s="2198"/>
      <c r="LDV965" s="2198"/>
      <c r="LDW965" s="2198"/>
      <c r="LDX965" s="2198"/>
      <c r="LDY965" s="2198"/>
      <c r="LDZ965" s="2198"/>
      <c r="LEA965" s="2198"/>
      <c r="LEB965" s="2198"/>
      <c r="LEC965" s="2198"/>
      <c r="LED965" s="2198"/>
      <c r="LEE965" s="2198"/>
      <c r="LEF965" s="2198"/>
      <c r="LEG965" s="2198"/>
      <c r="LEH965" s="2198"/>
      <c r="LEI965" s="2198"/>
      <c r="LEJ965" s="2198"/>
      <c r="LEK965" s="2198"/>
      <c r="LEL965" s="2198"/>
      <c r="LEM965" s="2198"/>
      <c r="LEN965" s="2198"/>
      <c r="LEO965" s="2198"/>
      <c r="LEP965" s="2198"/>
      <c r="LEQ965" s="2198"/>
      <c r="LER965" s="2198"/>
      <c r="LES965" s="2198"/>
      <c r="LET965" s="2198"/>
      <c r="LEU965" s="2198"/>
      <c r="LEV965" s="2198"/>
      <c r="LEW965" s="2198"/>
      <c r="LEX965" s="2198"/>
      <c r="LEY965" s="2198"/>
      <c r="LEZ965" s="2198"/>
      <c r="LFA965" s="2198"/>
      <c r="LFB965" s="2198"/>
      <c r="LFC965" s="2198"/>
      <c r="LFD965" s="2198"/>
      <c r="LFE965" s="2198"/>
      <c r="LFF965" s="2198"/>
      <c r="LFG965" s="2198"/>
      <c r="LFH965" s="2198"/>
      <c r="LFI965" s="2198"/>
      <c r="LFJ965" s="2198"/>
      <c r="LFK965" s="2198"/>
      <c r="LFL965" s="2198"/>
      <c r="LFM965" s="2198"/>
      <c r="LFN965" s="2198"/>
      <c r="LFO965" s="2198"/>
      <c r="LFP965" s="2198"/>
      <c r="LFQ965" s="2198"/>
      <c r="LFR965" s="2198"/>
      <c r="LFS965" s="2198"/>
      <c r="LFT965" s="2198"/>
      <c r="LFU965" s="2198"/>
      <c r="LFV965" s="2198"/>
      <c r="LFW965" s="2198"/>
      <c r="LFX965" s="2198"/>
      <c r="LFY965" s="2198"/>
      <c r="LFZ965" s="2198"/>
      <c r="LGA965" s="2198"/>
      <c r="LGB965" s="2198"/>
      <c r="LGC965" s="2198"/>
      <c r="LGD965" s="2198"/>
      <c r="LGE965" s="2198"/>
      <c r="LGF965" s="2198"/>
      <c r="LGG965" s="2198"/>
      <c r="LGH965" s="2198"/>
      <c r="LGI965" s="2198"/>
      <c r="LGJ965" s="2198"/>
      <c r="LGK965" s="2198"/>
      <c r="LGL965" s="2198"/>
      <c r="LGM965" s="2198"/>
      <c r="LGN965" s="2198"/>
      <c r="LGO965" s="2198"/>
      <c r="LGP965" s="2198"/>
      <c r="LGQ965" s="2198"/>
      <c r="LGR965" s="2198"/>
      <c r="LGS965" s="2198"/>
      <c r="LGT965" s="2198"/>
      <c r="LGU965" s="2198"/>
      <c r="LGV965" s="2198"/>
      <c r="LGW965" s="2198"/>
      <c r="LGX965" s="2198"/>
      <c r="LGY965" s="2198"/>
      <c r="LGZ965" s="2198"/>
      <c r="LHA965" s="2198"/>
      <c r="LHB965" s="2198"/>
      <c r="LHC965" s="2198"/>
      <c r="LHD965" s="2198"/>
      <c r="LHE965" s="2198"/>
      <c r="LHF965" s="2198"/>
      <c r="LHG965" s="2198"/>
      <c r="LHH965" s="2198"/>
      <c r="LHI965" s="2198"/>
      <c r="LHJ965" s="2198"/>
      <c r="LHK965" s="2198"/>
      <c r="LHL965" s="2198"/>
      <c r="LHM965" s="2198"/>
      <c r="LHN965" s="2198"/>
      <c r="LHO965" s="2198"/>
      <c r="LHP965" s="2198"/>
      <c r="LHQ965" s="2198"/>
      <c r="LHR965" s="2198"/>
      <c r="LHS965" s="2198"/>
      <c r="LHT965" s="2198"/>
      <c r="LHU965" s="2198"/>
      <c r="LHV965" s="2198"/>
      <c r="LHW965" s="2198"/>
      <c r="LHX965" s="2198"/>
      <c r="LHY965" s="2198"/>
      <c r="LHZ965" s="2198"/>
      <c r="LIA965" s="2198"/>
      <c r="LIB965" s="2198"/>
      <c r="LIC965" s="2198"/>
      <c r="LID965" s="2198"/>
      <c r="LIE965" s="2198"/>
      <c r="LIF965" s="2198"/>
      <c r="LIG965" s="2198"/>
      <c r="LIH965" s="2198"/>
      <c r="LII965" s="2198"/>
      <c r="LIJ965" s="2198"/>
      <c r="LIK965" s="2198"/>
      <c r="LIL965" s="2198"/>
      <c r="LIM965" s="2198"/>
      <c r="LIN965" s="2198"/>
      <c r="LIO965" s="2198"/>
      <c r="LIP965" s="2198"/>
      <c r="LIQ965" s="2198"/>
      <c r="LIR965" s="2198"/>
      <c r="LIS965" s="2198"/>
      <c r="LIT965" s="2198"/>
      <c r="LIU965" s="2198"/>
      <c r="LIV965" s="2198"/>
      <c r="LIW965" s="2198"/>
      <c r="LIX965" s="2198"/>
      <c r="LIY965" s="2198"/>
      <c r="LIZ965" s="2198"/>
      <c r="LJA965" s="2198"/>
      <c r="LJB965" s="2198"/>
      <c r="LJC965" s="2198"/>
      <c r="LJD965" s="2198"/>
      <c r="LJE965" s="2198"/>
      <c r="LJF965" s="2198"/>
      <c r="LJG965" s="2198"/>
      <c r="LJH965" s="2198"/>
      <c r="LJI965" s="2198"/>
      <c r="LJJ965" s="2198"/>
      <c r="LJK965" s="2198"/>
      <c r="LJL965" s="2198"/>
      <c r="LJM965" s="2198"/>
      <c r="LJN965" s="2198"/>
      <c r="LJO965" s="2198"/>
      <c r="LJP965" s="2198"/>
      <c r="LJQ965" s="2198"/>
      <c r="LJR965" s="2198"/>
      <c r="LJS965" s="2198"/>
      <c r="LJT965" s="2198"/>
      <c r="LJU965" s="2198"/>
      <c r="LJV965" s="2198"/>
      <c r="LJW965" s="2198"/>
      <c r="LJX965" s="2198"/>
      <c r="LJY965" s="2198"/>
      <c r="LJZ965" s="2198"/>
      <c r="LKA965" s="2198"/>
      <c r="LKB965" s="2198"/>
      <c r="LKC965" s="2198"/>
      <c r="LKD965" s="2198"/>
      <c r="LKE965" s="2198"/>
      <c r="LKF965" s="2198"/>
      <c r="LKG965" s="2198"/>
      <c r="LKH965" s="2198"/>
      <c r="LKI965" s="2198"/>
      <c r="LKJ965" s="2198"/>
      <c r="LKK965" s="2198"/>
      <c r="LKL965" s="2198"/>
      <c r="LKM965" s="2198"/>
      <c r="LKN965" s="2198"/>
      <c r="LKO965" s="2198"/>
      <c r="LKP965" s="2198"/>
      <c r="LKQ965" s="2198"/>
      <c r="LKR965" s="2198"/>
      <c r="LKS965" s="2198"/>
      <c r="LKT965" s="2198"/>
      <c r="LKU965" s="2198"/>
      <c r="LKV965" s="2198"/>
      <c r="LKW965" s="2198"/>
      <c r="LKX965" s="2198"/>
      <c r="LKY965" s="2198"/>
      <c r="LKZ965" s="2198"/>
      <c r="LLA965" s="2198"/>
      <c r="LLB965" s="2198"/>
      <c r="LLC965" s="2198"/>
      <c r="LLD965" s="2198"/>
      <c r="LLE965" s="2198"/>
      <c r="LLF965" s="2198"/>
      <c r="LLG965" s="2198"/>
      <c r="LLH965" s="2198"/>
      <c r="LLI965" s="2198"/>
      <c r="LLJ965" s="2198"/>
      <c r="LLK965" s="2198"/>
      <c r="LLL965" s="2198"/>
      <c r="LLM965" s="2198"/>
      <c r="LLN965" s="2198"/>
      <c r="LLO965" s="2198"/>
      <c r="LLP965" s="2198"/>
      <c r="LLQ965" s="2198"/>
      <c r="LLR965" s="2198"/>
      <c r="LLS965" s="2198"/>
      <c r="LLT965" s="2198"/>
      <c r="LLU965" s="2198"/>
      <c r="LLV965" s="2198"/>
      <c r="LLW965" s="2198"/>
      <c r="LLX965" s="2198"/>
      <c r="LLY965" s="2198"/>
      <c r="LLZ965" s="2198"/>
      <c r="LMA965" s="2198"/>
      <c r="LME965" s="2198"/>
      <c r="LMF965" s="2198"/>
      <c r="LMG965" s="2198"/>
      <c r="LMH965" s="2198"/>
      <c r="LMI965" s="2198"/>
      <c r="LMJ965" s="2198"/>
      <c r="LMK965" s="2198"/>
      <c r="LML965" s="2198"/>
      <c r="LMM965" s="2198"/>
      <c r="LMN965" s="2198"/>
      <c r="LMO965" s="2198"/>
      <c r="LMP965" s="2198"/>
      <c r="LMQ965" s="2198"/>
      <c r="LMR965" s="2198"/>
      <c r="LMS965" s="2198"/>
      <c r="LMT965" s="2198"/>
      <c r="LMU965" s="2198"/>
      <c r="LMV965" s="2198"/>
      <c r="LMW965" s="2198"/>
      <c r="LMX965" s="2198"/>
      <c r="LMY965" s="2198"/>
      <c r="LMZ965" s="2198"/>
      <c r="LNA965" s="2198"/>
      <c r="LNB965" s="2198"/>
      <c r="LNC965" s="2198"/>
      <c r="LND965" s="2198"/>
      <c r="LNE965" s="2198"/>
      <c r="LNF965" s="2198"/>
      <c r="LNG965" s="2198"/>
      <c r="LNH965" s="2198"/>
      <c r="LNI965" s="2198"/>
      <c r="LNJ965" s="2198"/>
      <c r="LNK965" s="2198"/>
      <c r="LNL965" s="2198"/>
      <c r="LNM965" s="2198"/>
      <c r="LNN965" s="2198"/>
      <c r="LNO965" s="2198"/>
      <c r="LNP965" s="2198"/>
      <c r="LNQ965" s="2198"/>
      <c r="LNR965" s="2198"/>
      <c r="LNS965" s="2198"/>
      <c r="LNT965" s="2198"/>
      <c r="LNU965" s="2198"/>
      <c r="LNV965" s="2198"/>
      <c r="LNW965" s="2198"/>
      <c r="LNX965" s="2198"/>
      <c r="LNY965" s="2198"/>
      <c r="LNZ965" s="2198"/>
      <c r="LOA965" s="2198"/>
      <c r="LOB965" s="2198"/>
      <c r="LOC965" s="2198"/>
      <c r="LOD965" s="2198"/>
      <c r="LOE965" s="2198"/>
      <c r="LOF965" s="2198"/>
      <c r="LOG965" s="2198"/>
      <c r="LOH965" s="2198"/>
      <c r="LOI965" s="2198"/>
      <c r="LOJ965" s="2198"/>
      <c r="LOK965" s="2198"/>
      <c r="LOL965" s="2198"/>
      <c r="LOM965" s="2198"/>
      <c r="LON965" s="2198"/>
      <c r="LOO965" s="2198"/>
      <c r="LOP965" s="2198"/>
      <c r="LOQ965" s="2198"/>
      <c r="LOR965" s="2198"/>
      <c r="LOS965" s="2198"/>
      <c r="LOT965" s="2198"/>
      <c r="LOU965" s="2198"/>
      <c r="LOV965" s="2198"/>
      <c r="LOW965" s="2198"/>
      <c r="LOX965" s="2198"/>
      <c r="LOY965" s="2198"/>
      <c r="LOZ965" s="2198"/>
      <c r="LPA965" s="2198"/>
      <c r="LPB965" s="2198"/>
      <c r="LPC965" s="2198"/>
      <c r="LPD965" s="2198"/>
      <c r="LPE965" s="2198"/>
      <c r="LPF965" s="2198"/>
      <c r="LPG965" s="2198"/>
      <c r="LPH965" s="2198"/>
      <c r="LPI965" s="2198"/>
      <c r="LPJ965" s="2198"/>
      <c r="LPK965" s="2198"/>
      <c r="LPL965" s="2198"/>
      <c r="LPM965" s="2198"/>
      <c r="LPN965" s="2198"/>
      <c r="LPO965" s="2198"/>
      <c r="LPP965" s="2198"/>
      <c r="LPQ965" s="2198"/>
      <c r="LPR965" s="2198"/>
      <c r="LPS965" s="2198"/>
      <c r="LPT965" s="2198"/>
      <c r="LPU965" s="2198"/>
      <c r="LPV965" s="2198"/>
      <c r="LPW965" s="2198"/>
      <c r="LPX965" s="2198"/>
      <c r="LPY965" s="2198"/>
      <c r="LPZ965" s="2198"/>
      <c r="LQA965" s="2198"/>
      <c r="LQB965" s="2198"/>
      <c r="LQC965" s="2198"/>
      <c r="LQD965" s="2198"/>
      <c r="LQE965" s="2198"/>
      <c r="LQF965" s="2198"/>
      <c r="LQG965" s="2198"/>
      <c r="LQH965" s="2198"/>
      <c r="LQI965" s="2198"/>
      <c r="LQJ965" s="2198"/>
      <c r="LQK965" s="2198"/>
      <c r="LQL965" s="2198"/>
      <c r="LQM965" s="2198"/>
      <c r="LQN965" s="2198"/>
      <c r="LQO965" s="2198"/>
      <c r="LQP965" s="2198"/>
      <c r="LQQ965" s="2198"/>
      <c r="LQR965" s="2198"/>
      <c r="LQS965" s="2198"/>
      <c r="LQT965" s="2198"/>
      <c r="LQU965" s="2198"/>
      <c r="LQV965" s="2198"/>
      <c r="LQW965" s="2198"/>
      <c r="LQX965" s="2198"/>
      <c r="LQY965" s="2198"/>
      <c r="LQZ965" s="2198"/>
      <c r="LRA965" s="2198"/>
      <c r="LRB965" s="2198"/>
      <c r="LRC965" s="2198"/>
      <c r="LRD965" s="2198"/>
      <c r="LRE965" s="2198"/>
      <c r="LRF965" s="2198"/>
      <c r="LRG965" s="2198"/>
      <c r="LRH965" s="2198"/>
      <c r="LRI965" s="2198"/>
      <c r="LRJ965" s="2198"/>
      <c r="LRK965" s="2198"/>
      <c r="LRL965" s="2198"/>
      <c r="LRM965" s="2198"/>
      <c r="LRN965" s="2198"/>
      <c r="LRO965" s="2198"/>
      <c r="LRP965" s="2198"/>
      <c r="LRQ965" s="2198"/>
      <c r="LRR965" s="2198"/>
      <c r="LRS965" s="2198"/>
      <c r="LRT965" s="2198"/>
      <c r="LRU965" s="2198"/>
      <c r="LRV965" s="2198"/>
      <c r="LRW965" s="2198"/>
      <c r="LRX965" s="2198"/>
      <c r="LRY965" s="2198"/>
      <c r="LRZ965" s="2198"/>
      <c r="LSA965" s="2198"/>
      <c r="LSB965" s="2198"/>
      <c r="LSC965" s="2198"/>
      <c r="LSD965" s="2198"/>
      <c r="LSE965" s="2198"/>
      <c r="LSF965" s="2198"/>
      <c r="LSG965" s="2198"/>
      <c r="LSH965" s="2198"/>
      <c r="LSI965" s="2198"/>
      <c r="LSJ965" s="2198"/>
      <c r="LSK965" s="2198"/>
      <c r="LSL965" s="2198"/>
      <c r="LSM965" s="2198"/>
      <c r="LSN965" s="2198"/>
      <c r="LSO965" s="2198"/>
      <c r="LSP965" s="2198"/>
      <c r="LSQ965" s="2198"/>
      <c r="LSR965" s="2198"/>
      <c r="LSS965" s="2198"/>
      <c r="LST965" s="2198"/>
      <c r="LSU965" s="2198"/>
      <c r="LSV965" s="2198"/>
      <c r="LSW965" s="2198"/>
      <c r="LSX965" s="2198"/>
      <c r="LSY965" s="2198"/>
      <c r="LSZ965" s="2198"/>
      <c r="LTA965" s="2198"/>
      <c r="LTB965" s="2198"/>
      <c r="LTC965" s="2198"/>
      <c r="LTD965" s="2198"/>
      <c r="LTE965" s="2198"/>
      <c r="LTF965" s="2198"/>
      <c r="LTG965" s="2198"/>
      <c r="LTH965" s="2198"/>
      <c r="LTI965" s="2198"/>
      <c r="LTJ965" s="2198"/>
      <c r="LTK965" s="2198"/>
      <c r="LTL965" s="2198"/>
      <c r="LTM965" s="2198"/>
      <c r="LTN965" s="2198"/>
      <c r="LTO965" s="2198"/>
      <c r="LTP965" s="2198"/>
      <c r="LTQ965" s="2198"/>
      <c r="LTR965" s="2198"/>
      <c r="LTS965" s="2198"/>
      <c r="LTT965" s="2198"/>
      <c r="LTU965" s="2198"/>
      <c r="LTV965" s="2198"/>
      <c r="LTW965" s="2198"/>
      <c r="LTX965" s="2198"/>
      <c r="LTY965" s="2198"/>
      <c r="LTZ965" s="2198"/>
      <c r="LUA965" s="2198"/>
      <c r="LUB965" s="2198"/>
      <c r="LUC965" s="2198"/>
      <c r="LUD965" s="2198"/>
      <c r="LUE965" s="2198"/>
      <c r="LUF965" s="2198"/>
      <c r="LUG965" s="2198"/>
      <c r="LUH965" s="2198"/>
      <c r="LUI965" s="2198"/>
      <c r="LUJ965" s="2198"/>
      <c r="LUK965" s="2198"/>
      <c r="LUL965" s="2198"/>
      <c r="LUM965" s="2198"/>
      <c r="LUN965" s="2198"/>
      <c r="LUO965" s="2198"/>
      <c r="LUP965" s="2198"/>
      <c r="LUQ965" s="2198"/>
      <c r="LUR965" s="2198"/>
      <c r="LUS965" s="2198"/>
      <c r="LUT965" s="2198"/>
      <c r="LUU965" s="2198"/>
      <c r="LUV965" s="2198"/>
      <c r="LUW965" s="2198"/>
      <c r="LUX965" s="2198"/>
      <c r="LUY965" s="2198"/>
      <c r="LUZ965" s="2198"/>
      <c r="LVA965" s="2198"/>
      <c r="LVB965" s="2198"/>
      <c r="LVC965" s="2198"/>
      <c r="LVD965" s="2198"/>
      <c r="LVE965" s="2198"/>
      <c r="LVF965" s="2198"/>
      <c r="LVG965" s="2198"/>
      <c r="LVH965" s="2198"/>
      <c r="LVI965" s="2198"/>
      <c r="LVJ965" s="2198"/>
      <c r="LVK965" s="2198"/>
      <c r="LVL965" s="2198"/>
      <c r="LVM965" s="2198"/>
      <c r="LVN965" s="2198"/>
      <c r="LVO965" s="2198"/>
      <c r="LVP965" s="2198"/>
      <c r="LVQ965" s="2198"/>
      <c r="LVR965" s="2198"/>
      <c r="LVS965" s="2198"/>
      <c r="LVT965" s="2198"/>
      <c r="LVU965" s="2198"/>
      <c r="LVV965" s="2198"/>
      <c r="LVW965" s="2198"/>
      <c r="LWA965" s="2198"/>
      <c r="LWB965" s="2198"/>
      <c r="LWC965" s="2198"/>
      <c r="LWD965" s="2198"/>
      <c r="LWE965" s="2198"/>
      <c r="LWF965" s="2198"/>
      <c r="LWG965" s="2198"/>
      <c r="LWH965" s="2198"/>
      <c r="LWI965" s="2198"/>
      <c r="LWJ965" s="2198"/>
      <c r="LWK965" s="2198"/>
      <c r="LWL965" s="2198"/>
      <c r="LWM965" s="2198"/>
      <c r="LWN965" s="2198"/>
      <c r="LWO965" s="2198"/>
      <c r="LWP965" s="2198"/>
      <c r="LWQ965" s="2198"/>
      <c r="LWR965" s="2198"/>
      <c r="LWS965" s="2198"/>
      <c r="LWT965" s="2198"/>
      <c r="LWU965" s="2198"/>
      <c r="LWV965" s="2198"/>
      <c r="LWW965" s="2198"/>
      <c r="LWX965" s="2198"/>
      <c r="LWY965" s="2198"/>
      <c r="LWZ965" s="2198"/>
      <c r="LXA965" s="2198"/>
      <c r="LXB965" s="2198"/>
      <c r="LXC965" s="2198"/>
      <c r="LXD965" s="2198"/>
      <c r="LXE965" s="2198"/>
      <c r="LXF965" s="2198"/>
      <c r="LXG965" s="2198"/>
      <c r="LXH965" s="2198"/>
      <c r="LXI965" s="2198"/>
      <c r="LXJ965" s="2198"/>
      <c r="LXK965" s="2198"/>
      <c r="LXL965" s="2198"/>
      <c r="LXM965" s="2198"/>
      <c r="LXN965" s="2198"/>
      <c r="LXO965" s="2198"/>
      <c r="LXP965" s="2198"/>
      <c r="LXQ965" s="2198"/>
      <c r="LXR965" s="2198"/>
      <c r="LXS965" s="2198"/>
      <c r="LXT965" s="2198"/>
      <c r="LXU965" s="2198"/>
      <c r="LXV965" s="2198"/>
      <c r="LXW965" s="2198"/>
      <c r="LXX965" s="2198"/>
      <c r="LXY965" s="2198"/>
      <c r="LXZ965" s="2198"/>
      <c r="LYA965" s="2198"/>
      <c r="LYB965" s="2198"/>
      <c r="LYC965" s="2198"/>
      <c r="LYD965" s="2198"/>
      <c r="LYE965" s="2198"/>
      <c r="LYF965" s="2198"/>
      <c r="LYG965" s="2198"/>
      <c r="LYH965" s="2198"/>
      <c r="LYI965" s="2198"/>
      <c r="LYJ965" s="2198"/>
      <c r="LYK965" s="2198"/>
      <c r="LYL965" s="2198"/>
      <c r="LYM965" s="2198"/>
      <c r="LYN965" s="2198"/>
      <c r="LYO965" s="2198"/>
      <c r="LYP965" s="2198"/>
      <c r="LYQ965" s="2198"/>
      <c r="LYR965" s="2198"/>
      <c r="LYS965" s="2198"/>
      <c r="LYT965" s="2198"/>
      <c r="LYU965" s="2198"/>
      <c r="LYV965" s="2198"/>
      <c r="LYW965" s="2198"/>
      <c r="LYX965" s="2198"/>
      <c r="LYY965" s="2198"/>
      <c r="LYZ965" s="2198"/>
      <c r="LZA965" s="2198"/>
      <c r="LZB965" s="2198"/>
      <c r="LZC965" s="2198"/>
      <c r="LZD965" s="2198"/>
      <c r="LZE965" s="2198"/>
      <c r="LZF965" s="2198"/>
      <c r="LZG965" s="2198"/>
      <c r="LZH965" s="2198"/>
      <c r="LZI965" s="2198"/>
      <c r="LZJ965" s="2198"/>
      <c r="LZK965" s="2198"/>
      <c r="LZL965" s="2198"/>
      <c r="LZM965" s="2198"/>
      <c r="LZN965" s="2198"/>
      <c r="LZO965" s="2198"/>
      <c r="LZP965" s="2198"/>
      <c r="LZQ965" s="2198"/>
      <c r="LZR965" s="2198"/>
      <c r="LZS965" s="2198"/>
      <c r="LZT965" s="2198"/>
      <c r="LZU965" s="2198"/>
      <c r="LZV965" s="2198"/>
      <c r="LZW965" s="2198"/>
      <c r="LZX965" s="2198"/>
      <c r="LZY965" s="2198"/>
      <c r="LZZ965" s="2198"/>
      <c r="MAA965" s="2198"/>
      <c r="MAB965" s="2198"/>
      <c r="MAC965" s="2198"/>
      <c r="MAD965" s="2198"/>
      <c r="MAE965" s="2198"/>
      <c r="MAF965" s="2198"/>
      <c r="MAG965" s="2198"/>
      <c r="MAH965" s="2198"/>
      <c r="MAI965" s="2198"/>
      <c r="MAJ965" s="2198"/>
      <c r="MAK965" s="2198"/>
      <c r="MAL965" s="2198"/>
      <c r="MAM965" s="2198"/>
      <c r="MAN965" s="2198"/>
      <c r="MAO965" s="2198"/>
      <c r="MAP965" s="2198"/>
      <c r="MAQ965" s="2198"/>
      <c r="MAR965" s="2198"/>
      <c r="MAS965" s="2198"/>
      <c r="MAT965" s="2198"/>
      <c r="MAU965" s="2198"/>
      <c r="MAV965" s="2198"/>
      <c r="MAW965" s="2198"/>
      <c r="MAX965" s="2198"/>
      <c r="MAY965" s="2198"/>
      <c r="MAZ965" s="2198"/>
      <c r="MBA965" s="2198"/>
      <c r="MBB965" s="2198"/>
      <c r="MBC965" s="2198"/>
      <c r="MBD965" s="2198"/>
      <c r="MBE965" s="2198"/>
      <c r="MBF965" s="2198"/>
      <c r="MBG965" s="2198"/>
      <c r="MBH965" s="2198"/>
      <c r="MBI965" s="2198"/>
      <c r="MBJ965" s="2198"/>
      <c r="MBK965" s="2198"/>
      <c r="MBL965" s="2198"/>
      <c r="MBM965" s="2198"/>
      <c r="MBN965" s="2198"/>
      <c r="MBO965" s="2198"/>
      <c r="MBP965" s="2198"/>
      <c r="MBQ965" s="2198"/>
      <c r="MBR965" s="2198"/>
      <c r="MBS965" s="2198"/>
      <c r="MBT965" s="2198"/>
      <c r="MBU965" s="2198"/>
      <c r="MBV965" s="2198"/>
      <c r="MBW965" s="2198"/>
      <c r="MBX965" s="2198"/>
      <c r="MBY965" s="2198"/>
      <c r="MBZ965" s="2198"/>
      <c r="MCA965" s="2198"/>
      <c r="MCB965" s="2198"/>
      <c r="MCC965" s="2198"/>
      <c r="MCD965" s="2198"/>
      <c r="MCE965" s="2198"/>
      <c r="MCF965" s="2198"/>
      <c r="MCG965" s="2198"/>
      <c r="MCH965" s="2198"/>
      <c r="MCI965" s="2198"/>
      <c r="MCJ965" s="2198"/>
      <c r="MCK965" s="2198"/>
      <c r="MCL965" s="2198"/>
      <c r="MCM965" s="2198"/>
      <c r="MCN965" s="2198"/>
      <c r="MCO965" s="2198"/>
      <c r="MCP965" s="2198"/>
      <c r="MCQ965" s="2198"/>
      <c r="MCR965" s="2198"/>
      <c r="MCS965" s="2198"/>
      <c r="MCT965" s="2198"/>
      <c r="MCU965" s="2198"/>
      <c r="MCV965" s="2198"/>
      <c r="MCW965" s="2198"/>
      <c r="MCX965" s="2198"/>
      <c r="MCY965" s="2198"/>
      <c r="MCZ965" s="2198"/>
      <c r="MDA965" s="2198"/>
      <c r="MDB965" s="2198"/>
      <c r="MDC965" s="2198"/>
      <c r="MDD965" s="2198"/>
      <c r="MDE965" s="2198"/>
      <c r="MDF965" s="2198"/>
      <c r="MDG965" s="2198"/>
      <c r="MDH965" s="2198"/>
      <c r="MDI965" s="2198"/>
      <c r="MDJ965" s="2198"/>
      <c r="MDK965" s="2198"/>
      <c r="MDL965" s="2198"/>
      <c r="MDM965" s="2198"/>
      <c r="MDN965" s="2198"/>
      <c r="MDO965" s="2198"/>
      <c r="MDP965" s="2198"/>
      <c r="MDQ965" s="2198"/>
      <c r="MDR965" s="2198"/>
      <c r="MDS965" s="2198"/>
      <c r="MDT965" s="2198"/>
      <c r="MDU965" s="2198"/>
      <c r="MDV965" s="2198"/>
      <c r="MDW965" s="2198"/>
      <c r="MDX965" s="2198"/>
      <c r="MDY965" s="2198"/>
      <c r="MDZ965" s="2198"/>
      <c r="MEA965" s="2198"/>
      <c r="MEB965" s="2198"/>
      <c r="MEC965" s="2198"/>
      <c r="MED965" s="2198"/>
      <c r="MEE965" s="2198"/>
      <c r="MEF965" s="2198"/>
      <c r="MEG965" s="2198"/>
      <c r="MEH965" s="2198"/>
      <c r="MEI965" s="2198"/>
      <c r="MEJ965" s="2198"/>
      <c r="MEK965" s="2198"/>
      <c r="MEL965" s="2198"/>
      <c r="MEM965" s="2198"/>
      <c r="MEN965" s="2198"/>
      <c r="MEO965" s="2198"/>
      <c r="MEP965" s="2198"/>
      <c r="MEQ965" s="2198"/>
      <c r="MER965" s="2198"/>
      <c r="MES965" s="2198"/>
      <c r="MET965" s="2198"/>
      <c r="MEU965" s="2198"/>
      <c r="MEV965" s="2198"/>
      <c r="MEW965" s="2198"/>
      <c r="MEX965" s="2198"/>
      <c r="MEY965" s="2198"/>
      <c r="MEZ965" s="2198"/>
      <c r="MFA965" s="2198"/>
      <c r="MFB965" s="2198"/>
      <c r="MFC965" s="2198"/>
      <c r="MFD965" s="2198"/>
      <c r="MFE965" s="2198"/>
      <c r="MFF965" s="2198"/>
      <c r="MFG965" s="2198"/>
      <c r="MFH965" s="2198"/>
      <c r="MFI965" s="2198"/>
      <c r="MFJ965" s="2198"/>
      <c r="MFK965" s="2198"/>
      <c r="MFL965" s="2198"/>
      <c r="MFM965" s="2198"/>
      <c r="MFN965" s="2198"/>
      <c r="MFO965" s="2198"/>
      <c r="MFP965" s="2198"/>
      <c r="MFQ965" s="2198"/>
      <c r="MFR965" s="2198"/>
      <c r="MFS965" s="2198"/>
      <c r="MFW965" s="2198"/>
      <c r="MFX965" s="2198"/>
      <c r="MFY965" s="2198"/>
      <c r="MFZ965" s="2198"/>
      <c r="MGA965" s="2198"/>
      <c r="MGB965" s="2198"/>
      <c r="MGC965" s="2198"/>
      <c r="MGD965" s="2198"/>
      <c r="MGE965" s="2198"/>
      <c r="MGF965" s="2198"/>
      <c r="MGG965" s="2198"/>
      <c r="MGH965" s="2198"/>
      <c r="MGI965" s="2198"/>
      <c r="MGJ965" s="2198"/>
      <c r="MGK965" s="2198"/>
      <c r="MGL965" s="2198"/>
      <c r="MGM965" s="2198"/>
      <c r="MGN965" s="2198"/>
      <c r="MGO965" s="2198"/>
      <c r="MGP965" s="2198"/>
      <c r="MGQ965" s="2198"/>
      <c r="MGR965" s="2198"/>
      <c r="MGS965" s="2198"/>
      <c r="MGT965" s="2198"/>
      <c r="MGU965" s="2198"/>
      <c r="MGV965" s="2198"/>
      <c r="MGW965" s="2198"/>
      <c r="MGX965" s="2198"/>
      <c r="MGY965" s="2198"/>
      <c r="MGZ965" s="2198"/>
      <c r="MHA965" s="2198"/>
      <c r="MHB965" s="2198"/>
      <c r="MHC965" s="2198"/>
      <c r="MHD965" s="2198"/>
      <c r="MHE965" s="2198"/>
      <c r="MHF965" s="2198"/>
      <c r="MHG965" s="2198"/>
      <c r="MHH965" s="2198"/>
      <c r="MHI965" s="2198"/>
      <c r="MHJ965" s="2198"/>
      <c r="MHK965" s="2198"/>
      <c r="MHL965" s="2198"/>
      <c r="MHM965" s="2198"/>
      <c r="MHN965" s="2198"/>
      <c r="MHO965" s="2198"/>
      <c r="MHP965" s="2198"/>
      <c r="MHQ965" s="2198"/>
      <c r="MHR965" s="2198"/>
      <c r="MHS965" s="2198"/>
      <c r="MHT965" s="2198"/>
      <c r="MHU965" s="2198"/>
      <c r="MHV965" s="2198"/>
      <c r="MHW965" s="2198"/>
      <c r="MHX965" s="2198"/>
      <c r="MHY965" s="2198"/>
      <c r="MHZ965" s="2198"/>
      <c r="MIA965" s="2198"/>
      <c r="MIB965" s="2198"/>
      <c r="MIC965" s="2198"/>
      <c r="MID965" s="2198"/>
      <c r="MIE965" s="2198"/>
      <c r="MIF965" s="2198"/>
      <c r="MIG965" s="2198"/>
      <c r="MIH965" s="2198"/>
      <c r="MII965" s="2198"/>
      <c r="MIJ965" s="2198"/>
      <c r="MIK965" s="2198"/>
      <c r="MIL965" s="2198"/>
      <c r="MIM965" s="2198"/>
      <c r="MIN965" s="2198"/>
      <c r="MIO965" s="2198"/>
      <c r="MIP965" s="2198"/>
      <c r="MIQ965" s="2198"/>
      <c r="MIR965" s="2198"/>
      <c r="MIS965" s="2198"/>
      <c r="MIT965" s="2198"/>
      <c r="MIU965" s="2198"/>
      <c r="MIV965" s="2198"/>
      <c r="MIW965" s="2198"/>
      <c r="MIX965" s="2198"/>
      <c r="MIY965" s="2198"/>
      <c r="MIZ965" s="2198"/>
      <c r="MJA965" s="2198"/>
      <c r="MJB965" s="2198"/>
      <c r="MJC965" s="2198"/>
      <c r="MJD965" s="2198"/>
      <c r="MJE965" s="2198"/>
      <c r="MJF965" s="2198"/>
      <c r="MJG965" s="2198"/>
      <c r="MJH965" s="2198"/>
      <c r="MJI965" s="2198"/>
      <c r="MJJ965" s="2198"/>
      <c r="MJK965" s="2198"/>
      <c r="MJL965" s="2198"/>
      <c r="MJM965" s="2198"/>
      <c r="MJN965" s="2198"/>
      <c r="MJO965" s="2198"/>
      <c r="MJP965" s="2198"/>
      <c r="MJQ965" s="2198"/>
      <c r="MJR965" s="2198"/>
      <c r="MJS965" s="2198"/>
      <c r="MJT965" s="2198"/>
      <c r="MJU965" s="2198"/>
      <c r="MJV965" s="2198"/>
      <c r="MJW965" s="2198"/>
      <c r="MJX965" s="2198"/>
      <c r="MJY965" s="2198"/>
      <c r="MJZ965" s="2198"/>
      <c r="MKA965" s="2198"/>
      <c r="MKB965" s="2198"/>
      <c r="MKC965" s="2198"/>
      <c r="MKD965" s="2198"/>
      <c r="MKE965" s="2198"/>
      <c r="MKF965" s="2198"/>
      <c r="MKG965" s="2198"/>
      <c r="MKH965" s="2198"/>
      <c r="MKI965" s="2198"/>
      <c r="MKJ965" s="2198"/>
      <c r="MKK965" s="2198"/>
      <c r="MKL965" s="2198"/>
      <c r="MKM965" s="2198"/>
      <c r="MKN965" s="2198"/>
      <c r="MKO965" s="2198"/>
      <c r="MKP965" s="2198"/>
      <c r="MKQ965" s="2198"/>
      <c r="MKR965" s="2198"/>
      <c r="MKS965" s="2198"/>
      <c r="MKT965" s="2198"/>
      <c r="MKU965" s="2198"/>
      <c r="MKV965" s="2198"/>
      <c r="MKW965" s="2198"/>
      <c r="MKX965" s="2198"/>
      <c r="MKY965" s="2198"/>
      <c r="MKZ965" s="2198"/>
      <c r="MLA965" s="2198"/>
      <c r="MLB965" s="2198"/>
      <c r="MLC965" s="2198"/>
      <c r="MLD965" s="2198"/>
      <c r="MLE965" s="2198"/>
      <c r="MLF965" s="2198"/>
      <c r="MLG965" s="2198"/>
      <c r="MLH965" s="2198"/>
      <c r="MLI965" s="2198"/>
      <c r="MLJ965" s="2198"/>
      <c r="MLK965" s="2198"/>
      <c r="MLL965" s="2198"/>
      <c r="MLM965" s="2198"/>
      <c r="MLN965" s="2198"/>
      <c r="MLO965" s="2198"/>
      <c r="MLP965" s="2198"/>
      <c r="MLQ965" s="2198"/>
      <c r="MLR965" s="2198"/>
      <c r="MLS965" s="2198"/>
      <c r="MLT965" s="2198"/>
      <c r="MLU965" s="2198"/>
      <c r="MLV965" s="2198"/>
      <c r="MLW965" s="2198"/>
      <c r="MLX965" s="2198"/>
      <c r="MLY965" s="2198"/>
      <c r="MLZ965" s="2198"/>
      <c r="MMA965" s="2198"/>
      <c r="MMB965" s="2198"/>
      <c r="MMC965" s="2198"/>
      <c r="MMD965" s="2198"/>
      <c r="MME965" s="2198"/>
      <c r="MMF965" s="2198"/>
      <c r="MMG965" s="2198"/>
      <c r="MMH965" s="2198"/>
      <c r="MMI965" s="2198"/>
      <c r="MMJ965" s="2198"/>
      <c r="MMK965" s="2198"/>
      <c r="MML965" s="2198"/>
      <c r="MMM965" s="2198"/>
      <c r="MMN965" s="2198"/>
      <c r="MMO965" s="2198"/>
      <c r="MMP965" s="2198"/>
      <c r="MMQ965" s="2198"/>
      <c r="MMR965" s="2198"/>
      <c r="MMS965" s="2198"/>
      <c r="MMT965" s="2198"/>
      <c r="MMU965" s="2198"/>
      <c r="MMV965" s="2198"/>
      <c r="MMW965" s="2198"/>
      <c r="MMX965" s="2198"/>
      <c r="MMY965" s="2198"/>
      <c r="MMZ965" s="2198"/>
      <c r="MNA965" s="2198"/>
      <c r="MNB965" s="2198"/>
      <c r="MNC965" s="2198"/>
      <c r="MND965" s="2198"/>
      <c r="MNE965" s="2198"/>
      <c r="MNF965" s="2198"/>
      <c r="MNG965" s="2198"/>
      <c r="MNH965" s="2198"/>
      <c r="MNI965" s="2198"/>
      <c r="MNJ965" s="2198"/>
      <c r="MNK965" s="2198"/>
      <c r="MNL965" s="2198"/>
      <c r="MNM965" s="2198"/>
      <c r="MNN965" s="2198"/>
      <c r="MNO965" s="2198"/>
      <c r="MNP965" s="2198"/>
      <c r="MNQ965" s="2198"/>
      <c r="MNR965" s="2198"/>
      <c r="MNS965" s="2198"/>
      <c r="MNT965" s="2198"/>
      <c r="MNU965" s="2198"/>
      <c r="MNV965" s="2198"/>
      <c r="MNW965" s="2198"/>
      <c r="MNX965" s="2198"/>
      <c r="MNY965" s="2198"/>
      <c r="MNZ965" s="2198"/>
      <c r="MOA965" s="2198"/>
      <c r="MOB965" s="2198"/>
      <c r="MOC965" s="2198"/>
      <c r="MOD965" s="2198"/>
      <c r="MOE965" s="2198"/>
      <c r="MOF965" s="2198"/>
      <c r="MOG965" s="2198"/>
      <c r="MOH965" s="2198"/>
      <c r="MOI965" s="2198"/>
      <c r="MOJ965" s="2198"/>
      <c r="MOK965" s="2198"/>
      <c r="MOL965" s="2198"/>
      <c r="MOM965" s="2198"/>
      <c r="MON965" s="2198"/>
      <c r="MOO965" s="2198"/>
      <c r="MOP965" s="2198"/>
      <c r="MOQ965" s="2198"/>
      <c r="MOR965" s="2198"/>
      <c r="MOS965" s="2198"/>
      <c r="MOT965" s="2198"/>
      <c r="MOU965" s="2198"/>
      <c r="MOV965" s="2198"/>
      <c r="MOW965" s="2198"/>
      <c r="MOX965" s="2198"/>
      <c r="MOY965" s="2198"/>
      <c r="MOZ965" s="2198"/>
      <c r="MPA965" s="2198"/>
      <c r="MPB965" s="2198"/>
      <c r="MPC965" s="2198"/>
      <c r="MPD965" s="2198"/>
      <c r="MPE965" s="2198"/>
      <c r="MPF965" s="2198"/>
      <c r="MPG965" s="2198"/>
      <c r="MPH965" s="2198"/>
      <c r="MPI965" s="2198"/>
      <c r="MPJ965" s="2198"/>
      <c r="MPK965" s="2198"/>
      <c r="MPL965" s="2198"/>
      <c r="MPM965" s="2198"/>
      <c r="MPN965" s="2198"/>
      <c r="MPO965" s="2198"/>
      <c r="MPS965" s="2198"/>
      <c r="MPT965" s="2198"/>
      <c r="MPU965" s="2198"/>
      <c r="MPV965" s="2198"/>
      <c r="MPW965" s="2198"/>
      <c r="MPX965" s="2198"/>
      <c r="MPY965" s="2198"/>
      <c r="MPZ965" s="2198"/>
      <c r="MQA965" s="2198"/>
      <c r="MQB965" s="2198"/>
      <c r="MQC965" s="2198"/>
      <c r="MQD965" s="2198"/>
      <c r="MQE965" s="2198"/>
      <c r="MQF965" s="2198"/>
      <c r="MQG965" s="2198"/>
      <c r="MQH965" s="2198"/>
      <c r="MQI965" s="2198"/>
      <c r="MQJ965" s="2198"/>
      <c r="MQK965" s="2198"/>
      <c r="MQL965" s="2198"/>
      <c r="MQM965" s="2198"/>
      <c r="MQN965" s="2198"/>
      <c r="MQO965" s="2198"/>
      <c r="MQP965" s="2198"/>
      <c r="MQQ965" s="2198"/>
      <c r="MQR965" s="2198"/>
      <c r="MQS965" s="2198"/>
      <c r="MQT965" s="2198"/>
      <c r="MQU965" s="2198"/>
      <c r="MQV965" s="2198"/>
      <c r="MQW965" s="2198"/>
      <c r="MQX965" s="2198"/>
      <c r="MQY965" s="2198"/>
      <c r="MQZ965" s="2198"/>
      <c r="MRA965" s="2198"/>
      <c r="MRB965" s="2198"/>
      <c r="MRC965" s="2198"/>
      <c r="MRD965" s="2198"/>
      <c r="MRE965" s="2198"/>
      <c r="MRF965" s="2198"/>
      <c r="MRG965" s="2198"/>
      <c r="MRH965" s="2198"/>
      <c r="MRI965" s="2198"/>
      <c r="MRJ965" s="2198"/>
      <c r="MRK965" s="2198"/>
      <c r="MRL965" s="2198"/>
      <c r="MRM965" s="2198"/>
      <c r="MRN965" s="2198"/>
      <c r="MRO965" s="2198"/>
      <c r="MRP965" s="2198"/>
      <c r="MRQ965" s="2198"/>
      <c r="MRR965" s="2198"/>
      <c r="MRS965" s="2198"/>
      <c r="MRT965" s="2198"/>
      <c r="MRU965" s="2198"/>
      <c r="MRV965" s="2198"/>
      <c r="MRW965" s="2198"/>
      <c r="MRX965" s="2198"/>
      <c r="MRY965" s="2198"/>
      <c r="MRZ965" s="2198"/>
      <c r="MSA965" s="2198"/>
      <c r="MSB965" s="2198"/>
      <c r="MSC965" s="2198"/>
      <c r="MSD965" s="2198"/>
      <c r="MSE965" s="2198"/>
      <c r="MSF965" s="2198"/>
      <c r="MSG965" s="2198"/>
      <c r="MSH965" s="2198"/>
      <c r="MSI965" s="2198"/>
      <c r="MSJ965" s="2198"/>
      <c r="MSK965" s="2198"/>
      <c r="MSL965" s="2198"/>
      <c r="MSM965" s="2198"/>
      <c r="MSN965" s="2198"/>
      <c r="MSO965" s="2198"/>
      <c r="MSP965" s="2198"/>
      <c r="MSQ965" s="2198"/>
      <c r="MSR965" s="2198"/>
      <c r="MSS965" s="2198"/>
      <c r="MST965" s="2198"/>
      <c r="MSU965" s="2198"/>
      <c r="MSV965" s="2198"/>
      <c r="MSW965" s="2198"/>
      <c r="MSX965" s="2198"/>
      <c r="MSY965" s="2198"/>
      <c r="MSZ965" s="2198"/>
      <c r="MTA965" s="2198"/>
      <c r="MTB965" s="2198"/>
      <c r="MTC965" s="2198"/>
      <c r="MTD965" s="2198"/>
      <c r="MTE965" s="2198"/>
      <c r="MTF965" s="2198"/>
      <c r="MTG965" s="2198"/>
      <c r="MTH965" s="2198"/>
      <c r="MTI965" s="2198"/>
      <c r="MTJ965" s="2198"/>
      <c r="MTK965" s="2198"/>
      <c r="MTL965" s="2198"/>
      <c r="MTM965" s="2198"/>
      <c r="MTN965" s="2198"/>
      <c r="MTO965" s="2198"/>
      <c r="MTP965" s="2198"/>
      <c r="MTQ965" s="2198"/>
      <c r="MTR965" s="2198"/>
      <c r="MTS965" s="2198"/>
      <c r="MTT965" s="2198"/>
      <c r="MTU965" s="2198"/>
      <c r="MTV965" s="2198"/>
      <c r="MTW965" s="2198"/>
      <c r="MTX965" s="2198"/>
      <c r="MTY965" s="2198"/>
      <c r="MTZ965" s="2198"/>
      <c r="MUA965" s="2198"/>
      <c r="MUB965" s="2198"/>
      <c r="MUC965" s="2198"/>
      <c r="MUD965" s="2198"/>
      <c r="MUE965" s="2198"/>
      <c r="MUF965" s="2198"/>
      <c r="MUG965" s="2198"/>
      <c r="MUH965" s="2198"/>
      <c r="MUI965" s="2198"/>
      <c r="MUJ965" s="2198"/>
      <c r="MUK965" s="2198"/>
      <c r="MUL965" s="2198"/>
      <c r="MUM965" s="2198"/>
      <c r="MUN965" s="2198"/>
      <c r="MUO965" s="2198"/>
      <c r="MUP965" s="2198"/>
      <c r="MUQ965" s="2198"/>
      <c r="MUR965" s="2198"/>
      <c r="MUS965" s="2198"/>
      <c r="MUT965" s="2198"/>
      <c r="MUU965" s="2198"/>
      <c r="MUV965" s="2198"/>
      <c r="MUW965" s="2198"/>
      <c r="MUX965" s="2198"/>
      <c r="MUY965" s="2198"/>
      <c r="MUZ965" s="2198"/>
      <c r="MVA965" s="2198"/>
      <c r="MVB965" s="2198"/>
      <c r="MVC965" s="2198"/>
      <c r="MVD965" s="2198"/>
      <c r="MVE965" s="2198"/>
      <c r="MVF965" s="2198"/>
      <c r="MVG965" s="2198"/>
      <c r="MVH965" s="2198"/>
      <c r="MVI965" s="2198"/>
      <c r="MVJ965" s="2198"/>
      <c r="MVK965" s="2198"/>
      <c r="MVL965" s="2198"/>
      <c r="MVM965" s="2198"/>
      <c r="MVN965" s="2198"/>
      <c r="MVO965" s="2198"/>
      <c r="MVP965" s="2198"/>
      <c r="MVQ965" s="2198"/>
      <c r="MVR965" s="2198"/>
      <c r="MVS965" s="2198"/>
      <c r="MVT965" s="2198"/>
      <c r="MVU965" s="2198"/>
      <c r="MVV965" s="2198"/>
      <c r="MVW965" s="2198"/>
      <c r="MVX965" s="2198"/>
      <c r="MVY965" s="2198"/>
      <c r="MVZ965" s="2198"/>
      <c r="MWA965" s="2198"/>
      <c r="MWB965" s="2198"/>
      <c r="MWC965" s="2198"/>
      <c r="MWD965" s="2198"/>
      <c r="MWE965" s="2198"/>
      <c r="MWF965" s="2198"/>
      <c r="MWG965" s="2198"/>
      <c r="MWH965" s="2198"/>
      <c r="MWI965" s="2198"/>
      <c r="MWJ965" s="2198"/>
      <c r="MWK965" s="2198"/>
      <c r="MWL965" s="2198"/>
      <c r="MWM965" s="2198"/>
      <c r="MWN965" s="2198"/>
      <c r="MWO965" s="2198"/>
      <c r="MWP965" s="2198"/>
      <c r="MWQ965" s="2198"/>
      <c r="MWR965" s="2198"/>
      <c r="MWS965" s="2198"/>
      <c r="MWT965" s="2198"/>
      <c r="MWU965" s="2198"/>
      <c r="MWV965" s="2198"/>
      <c r="MWW965" s="2198"/>
      <c r="MWX965" s="2198"/>
      <c r="MWY965" s="2198"/>
      <c r="MWZ965" s="2198"/>
      <c r="MXA965" s="2198"/>
      <c r="MXB965" s="2198"/>
      <c r="MXC965" s="2198"/>
      <c r="MXD965" s="2198"/>
      <c r="MXE965" s="2198"/>
      <c r="MXF965" s="2198"/>
      <c r="MXG965" s="2198"/>
      <c r="MXH965" s="2198"/>
      <c r="MXI965" s="2198"/>
      <c r="MXJ965" s="2198"/>
      <c r="MXK965" s="2198"/>
      <c r="MXL965" s="2198"/>
      <c r="MXM965" s="2198"/>
      <c r="MXN965" s="2198"/>
      <c r="MXO965" s="2198"/>
      <c r="MXP965" s="2198"/>
      <c r="MXQ965" s="2198"/>
      <c r="MXR965" s="2198"/>
      <c r="MXS965" s="2198"/>
      <c r="MXT965" s="2198"/>
      <c r="MXU965" s="2198"/>
      <c r="MXV965" s="2198"/>
      <c r="MXW965" s="2198"/>
      <c r="MXX965" s="2198"/>
      <c r="MXY965" s="2198"/>
      <c r="MXZ965" s="2198"/>
      <c r="MYA965" s="2198"/>
      <c r="MYB965" s="2198"/>
      <c r="MYC965" s="2198"/>
      <c r="MYD965" s="2198"/>
      <c r="MYE965" s="2198"/>
      <c r="MYF965" s="2198"/>
      <c r="MYG965" s="2198"/>
      <c r="MYH965" s="2198"/>
      <c r="MYI965" s="2198"/>
      <c r="MYJ965" s="2198"/>
      <c r="MYK965" s="2198"/>
      <c r="MYL965" s="2198"/>
      <c r="MYM965" s="2198"/>
      <c r="MYN965" s="2198"/>
      <c r="MYO965" s="2198"/>
      <c r="MYP965" s="2198"/>
      <c r="MYQ965" s="2198"/>
      <c r="MYR965" s="2198"/>
      <c r="MYS965" s="2198"/>
      <c r="MYT965" s="2198"/>
      <c r="MYU965" s="2198"/>
      <c r="MYV965" s="2198"/>
      <c r="MYW965" s="2198"/>
      <c r="MYX965" s="2198"/>
      <c r="MYY965" s="2198"/>
      <c r="MYZ965" s="2198"/>
      <c r="MZA965" s="2198"/>
      <c r="MZB965" s="2198"/>
      <c r="MZC965" s="2198"/>
      <c r="MZD965" s="2198"/>
      <c r="MZE965" s="2198"/>
      <c r="MZF965" s="2198"/>
      <c r="MZG965" s="2198"/>
      <c r="MZH965" s="2198"/>
      <c r="MZI965" s="2198"/>
      <c r="MZJ965" s="2198"/>
      <c r="MZK965" s="2198"/>
      <c r="MZO965" s="2198"/>
      <c r="MZP965" s="2198"/>
      <c r="MZQ965" s="2198"/>
      <c r="MZR965" s="2198"/>
      <c r="MZS965" s="2198"/>
      <c r="MZT965" s="2198"/>
      <c r="MZU965" s="2198"/>
      <c r="MZV965" s="2198"/>
      <c r="MZW965" s="2198"/>
      <c r="MZX965" s="2198"/>
      <c r="MZY965" s="2198"/>
      <c r="MZZ965" s="2198"/>
      <c r="NAA965" s="2198"/>
      <c r="NAB965" s="2198"/>
      <c r="NAC965" s="2198"/>
      <c r="NAD965" s="2198"/>
      <c r="NAE965" s="2198"/>
      <c r="NAF965" s="2198"/>
      <c r="NAG965" s="2198"/>
      <c r="NAH965" s="2198"/>
      <c r="NAI965" s="2198"/>
      <c r="NAJ965" s="2198"/>
      <c r="NAK965" s="2198"/>
      <c r="NAL965" s="2198"/>
      <c r="NAM965" s="2198"/>
      <c r="NAN965" s="2198"/>
      <c r="NAO965" s="2198"/>
      <c r="NAP965" s="2198"/>
      <c r="NAQ965" s="2198"/>
      <c r="NAR965" s="2198"/>
      <c r="NAS965" s="2198"/>
      <c r="NAT965" s="2198"/>
      <c r="NAU965" s="2198"/>
      <c r="NAV965" s="2198"/>
      <c r="NAW965" s="2198"/>
      <c r="NAX965" s="2198"/>
      <c r="NAY965" s="2198"/>
      <c r="NAZ965" s="2198"/>
      <c r="NBA965" s="2198"/>
      <c r="NBB965" s="2198"/>
      <c r="NBC965" s="2198"/>
      <c r="NBD965" s="2198"/>
      <c r="NBE965" s="2198"/>
      <c r="NBF965" s="2198"/>
      <c r="NBG965" s="2198"/>
      <c r="NBH965" s="2198"/>
      <c r="NBI965" s="2198"/>
      <c r="NBJ965" s="2198"/>
      <c r="NBK965" s="2198"/>
      <c r="NBL965" s="2198"/>
      <c r="NBM965" s="2198"/>
      <c r="NBN965" s="2198"/>
      <c r="NBO965" s="2198"/>
      <c r="NBP965" s="2198"/>
      <c r="NBQ965" s="2198"/>
      <c r="NBR965" s="2198"/>
      <c r="NBS965" s="2198"/>
      <c r="NBT965" s="2198"/>
      <c r="NBU965" s="2198"/>
      <c r="NBV965" s="2198"/>
      <c r="NBW965" s="2198"/>
      <c r="NBX965" s="2198"/>
      <c r="NBY965" s="2198"/>
      <c r="NBZ965" s="2198"/>
      <c r="NCA965" s="2198"/>
      <c r="NCB965" s="2198"/>
      <c r="NCC965" s="2198"/>
      <c r="NCD965" s="2198"/>
      <c r="NCE965" s="2198"/>
      <c r="NCF965" s="2198"/>
      <c r="NCG965" s="2198"/>
      <c r="NCH965" s="2198"/>
      <c r="NCI965" s="2198"/>
      <c r="NCJ965" s="2198"/>
      <c r="NCK965" s="2198"/>
      <c r="NCL965" s="2198"/>
      <c r="NCM965" s="2198"/>
      <c r="NCN965" s="2198"/>
      <c r="NCO965" s="2198"/>
      <c r="NCP965" s="2198"/>
      <c r="NCQ965" s="2198"/>
      <c r="NCR965" s="2198"/>
      <c r="NCS965" s="2198"/>
      <c r="NCT965" s="2198"/>
      <c r="NCU965" s="2198"/>
      <c r="NCV965" s="2198"/>
      <c r="NCW965" s="2198"/>
      <c r="NCX965" s="2198"/>
      <c r="NCY965" s="2198"/>
      <c r="NCZ965" s="2198"/>
      <c r="NDA965" s="2198"/>
      <c r="NDB965" s="2198"/>
      <c r="NDC965" s="2198"/>
      <c r="NDD965" s="2198"/>
      <c r="NDE965" s="2198"/>
      <c r="NDF965" s="2198"/>
      <c r="NDG965" s="2198"/>
      <c r="NDH965" s="2198"/>
      <c r="NDI965" s="2198"/>
      <c r="NDJ965" s="2198"/>
      <c r="NDK965" s="2198"/>
      <c r="NDL965" s="2198"/>
      <c r="NDM965" s="2198"/>
      <c r="NDN965" s="2198"/>
      <c r="NDO965" s="2198"/>
      <c r="NDP965" s="2198"/>
      <c r="NDQ965" s="2198"/>
      <c r="NDR965" s="2198"/>
      <c r="NDS965" s="2198"/>
      <c r="NDT965" s="2198"/>
      <c r="NDU965" s="2198"/>
      <c r="NDV965" s="2198"/>
      <c r="NDW965" s="2198"/>
      <c r="NDX965" s="2198"/>
      <c r="NDY965" s="2198"/>
      <c r="NDZ965" s="2198"/>
      <c r="NEA965" s="2198"/>
      <c r="NEB965" s="2198"/>
      <c r="NEC965" s="2198"/>
      <c r="NED965" s="2198"/>
      <c r="NEE965" s="2198"/>
      <c r="NEF965" s="2198"/>
      <c r="NEG965" s="2198"/>
      <c r="NEH965" s="2198"/>
      <c r="NEI965" s="2198"/>
      <c r="NEJ965" s="2198"/>
      <c r="NEK965" s="2198"/>
      <c r="NEL965" s="2198"/>
      <c r="NEM965" s="2198"/>
      <c r="NEN965" s="2198"/>
      <c r="NEO965" s="2198"/>
      <c r="NEP965" s="2198"/>
      <c r="NEQ965" s="2198"/>
      <c r="NER965" s="2198"/>
      <c r="NES965" s="2198"/>
      <c r="NET965" s="2198"/>
      <c r="NEU965" s="2198"/>
      <c r="NEV965" s="2198"/>
      <c r="NEW965" s="2198"/>
      <c r="NEX965" s="2198"/>
      <c r="NEY965" s="2198"/>
      <c r="NEZ965" s="2198"/>
      <c r="NFA965" s="2198"/>
      <c r="NFB965" s="2198"/>
      <c r="NFC965" s="2198"/>
      <c r="NFD965" s="2198"/>
      <c r="NFE965" s="2198"/>
      <c r="NFF965" s="2198"/>
      <c r="NFG965" s="2198"/>
      <c r="NFH965" s="2198"/>
      <c r="NFI965" s="2198"/>
      <c r="NFJ965" s="2198"/>
      <c r="NFK965" s="2198"/>
      <c r="NFL965" s="2198"/>
      <c r="NFM965" s="2198"/>
      <c r="NFN965" s="2198"/>
      <c r="NFO965" s="2198"/>
      <c r="NFP965" s="2198"/>
      <c r="NFQ965" s="2198"/>
      <c r="NFR965" s="2198"/>
      <c r="NFS965" s="2198"/>
      <c r="NFT965" s="2198"/>
      <c r="NFU965" s="2198"/>
      <c r="NFV965" s="2198"/>
      <c r="NFW965" s="2198"/>
      <c r="NFX965" s="2198"/>
      <c r="NFY965" s="2198"/>
      <c r="NFZ965" s="2198"/>
      <c r="NGA965" s="2198"/>
      <c r="NGB965" s="2198"/>
      <c r="NGC965" s="2198"/>
      <c r="NGD965" s="2198"/>
      <c r="NGE965" s="2198"/>
      <c r="NGF965" s="2198"/>
      <c r="NGG965" s="2198"/>
      <c r="NGH965" s="2198"/>
      <c r="NGI965" s="2198"/>
      <c r="NGJ965" s="2198"/>
      <c r="NGK965" s="2198"/>
      <c r="NGL965" s="2198"/>
      <c r="NGM965" s="2198"/>
      <c r="NGN965" s="2198"/>
      <c r="NGO965" s="2198"/>
      <c r="NGP965" s="2198"/>
      <c r="NGQ965" s="2198"/>
      <c r="NGR965" s="2198"/>
      <c r="NGS965" s="2198"/>
      <c r="NGT965" s="2198"/>
      <c r="NGU965" s="2198"/>
      <c r="NGV965" s="2198"/>
      <c r="NGW965" s="2198"/>
      <c r="NGX965" s="2198"/>
      <c r="NGY965" s="2198"/>
      <c r="NGZ965" s="2198"/>
      <c r="NHA965" s="2198"/>
      <c r="NHB965" s="2198"/>
      <c r="NHC965" s="2198"/>
      <c r="NHD965" s="2198"/>
      <c r="NHE965" s="2198"/>
      <c r="NHF965" s="2198"/>
      <c r="NHG965" s="2198"/>
      <c r="NHH965" s="2198"/>
      <c r="NHI965" s="2198"/>
      <c r="NHJ965" s="2198"/>
      <c r="NHK965" s="2198"/>
      <c r="NHL965" s="2198"/>
      <c r="NHM965" s="2198"/>
      <c r="NHN965" s="2198"/>
      <c r="NHO965" s="2198"/>
      <c r="NHP965" s="2198"/>
      <c r="NHQ965" s="2198"/>
      <c r="NHR965" s="2198"/>
      <c r="NHS965" s="2198"/>
      <c r="NHT965" s="2198"/>
      <c r="NHU965" s="2198"/>
      <c r="NHV965" s="2198"/>
      <c r="NHW965" s="2198"/>
      <c r="NHX965" s="2198"/>
      <c r="NHY965" s="2198"/>
      <c r="NHZ965" s="2198"/>
      <c r="NIA965" s="2198"/>
      <c r="NIB965" s="2198"/>
      <c r="NIC965" s="2198"/>
      <c r="NID965" s="2198"/>
      <c r="NIE965" s="2198"/>
      <c r="NIF965" s="2198"/>
      <c r="NIG965" s="2198"/>
      <c r="NIH965" s="2198"/>
      <c r="NII965" s="2198"/>
      <c r="NIJ965" s="2198"/>
      <c r="NIK965" s="2198"/>
      <c r="NIL965" s="2198"/>
      <c r="NIM965" s="2198"/>
      <c r="NIN965" s="2198"/>
      <c r="NIO965" s="2198"/>
      <c r="NIP965" s="2198"/>
      <c r="NIQ965" s="2198"/>
      <c r="NIR965" s="2198"/>
      <c r="NIS965" s="2198"/>
      <c r="NIT965" s="2198"/>
      <c r="NIU965" s="2198"/>
      <c r="NIV965" s="2198"/>
      <c r="NIW965" s="2198"/>
      <c r="NIX965" s="2198"/>
      <c r="NIY965" s="2198"/>
      <c r="NIZ965" s="2198"/>
      <c r="NJA965" s="2198"/>
      <c r="NJB965" s="2198"/>
      <c r="NJC965" s="2198"/>
      <c r="NJD965" s="2198"/>
      <c r="NJE965" s="2198"/>
      <c r="NJF965" s="2198"/>
      <c r="NJG965" s="2198"/>
      <c r="NJK965" s="2198"/>
      <c r="NJL965" s="2198"/>
      <c r="NJM965" s="2198"/>
      <c r="NJN965" s="2198"/>
      <c r="NJO965" s="2198"/>
      <c r="NJP965" s="2198"/>
      <c r="NJQ965" s="2198"/>
      <c r="NJR965" s="2198"/>
      <c r="NJS965" s="2198"/>
      <c r="NJT965" s="2198"/>
      <c r="NJU965" s="2198"/>
      <c r="NJV965" s="2198"/>
      <c r="NJW965" s="2198"/>
      <c r="NJX965" s="2198"/>
      <c r="NJY965" s="2198"/>
      <c r="NJZ965" s="2198"/>
      <c r="NKA965" s="2198"/>
      <c r="NKB965" s="2198"/>
      <c r="NKC965" s="2198"/>
      <c r="NKD965" s="2198"/>
      <c r="NKE965" s="2198"/>
      <c r="NKF965" s="2198"/>
      <c r="NKG965" s="2198"/>
      <c r="NKH965" s="2198"/>
      <c r="NKI965" s="2198"/>
      <c r="NKJ965" s="2198"/>
      <c r="NKK965" s="2198"/>
      <c r="NKL965" s="2198"/>
      <c r="NKM965" s="2198"/>
      <c r="NKN965" s="2198"/>
      <c r="NKO965" s="2198"/>
      <c r="NKP965" s="2198"/>
      <c r="NKQ965" s="2198"/>
      <c r="NKR965" s="2198"/>
      <c r="NKS965" s="2198"/>
      <c r="NKT965" s="2198"/>
      <c r="NKU965" s="2198"/>
      <c r="NKV965" s="2198"/>
      <c r="NKW965" s="2198"/>
      <c r="NKX965" s="2198"/>
      <c r="NKY965" s="2198"/>
      <c r="NKZ965" s="2198"/>
      <c r="NLA965" s="2198"/>
      <c r="NLB965" s="2198"/>
      <c r="NLC965" s="2198"/>
      <c r="NLD965" s="2198"/>
      <c r="NLE965" s="2198"/>
      <c r="NLF965" s="2198"/>
      <c r="NLG965" s="2198"/>
      <c r="NLH965" s="2198"/>
      <c r="NLI965" s="2198"/>
      <c r="NLJ965" s="2198"/>
      <c r="NLK965" s="2198"/>
      <c r="NLL965" s="2198"/>
      <c r="NLM965" s="2198"/>
      <c r="NLN965" s="2198"/>
      <c r="NLO965" s="2198"/>
      <c r="NLP965" s="2198"/>
      <c r="NLQ965" s="2198"/>
      <c r="NLR965" s="2198"/>
      <c r="NLS965" s="2198"/>
      <c r="NLT965" s="2198"/>
      <c r="NLU965" s="2198"/>
      <c r="NLV965" s="2198"/>
      <c r="NLW965" s="2198"/>
      <c r="NLX965" s="2198"/>
      <c r="NLY965" s="2198"/>
      <c r="NLZ965" s="2198"/>
      <c r="NMA965" s="2198"/>
      <c r="NMB965" s="2198"/>
      <c r="NMC965" s="2198"/>
      <c r="NMD965" s="2198"/>
      <c r="NME965" s="2198"/>
      <c r="NMF965" s="2198"/>
      <c r="NMG965" s="2198"/>
      <c r="NMH965" s="2198"/>
      <c r="NMI965" s="2198"/>
      <c r="NMJ965" s="2198"/>
      <c r="NMK965" s="2198"/>
      <c r="NML965" s="2198"/>
      <c r="NMM965" s="2198"/>
      <c r="NMN965" s="2198"/>
      <c r="NMO965" s="2198"/>
      <c r="NMP965" s="2198"/>
      <c r="NMQ965" s="2198"/>
      <c r="NMR965" s="2198"/>
      <c r="NMS965" s="2198"/>
      <c r="NMT965" s="2198"/>
      <c r="NMU965" s="2198"/>
      <c r="NMV965" s="2198"/>
      <c r="NMW965" s="2198"/>
      <c r="NMX965" s="2198"/>
      <c r="NMY965" s="2198"/>
      <c r="NMZ965" s="2198"/>
      <c r="NNA965" s="2198"/>
      <c r="NNB965" s="2198"/>
      <c r="NNC965" s="2198"/>
      <c r="NND965" s="2198"/>
      <c r="NNE965" s="2198"/>
      <c r="NNF965" s="2198"/>
      <c r="NNG965" s="2198"/>
      <c r="NNH965" s="2198"/>
      <c r="NNI965" s="2198"/>
      <c r="NNJ965" s="2198"/>
      <c r="NNK965" s="2198"/>
      <c r="NNL965" s="2198"/>
      <c r="NNM965" s="2198"/>
      <c r="NNN965" s="2198"/>
      <c r="NNO965" s="2198"/>
      <c r="NNP965" s="2198"/>
      <c r="NNQ965" s="2198"/>
      <c r="NNR965" s="2198"/>
      <c r="NNS965" s="2198"/>
      <c r="NNT965" s="2198"/>
      <c r="NNU965" s="2198"/>
      <c r="NNV965" s="2198"/>
      <c r="NNW965" s="2198"/>
      <c r="NNX965" s="2198"/>
      <c r="NNY965" s="2198"/>
      <c r="NNZ965" s="2198"/>
      <c r="NOA965" s="2198"/>
      <c r="NOB965" s="2198"/>
      <c r="NOC965" s="2198"/>
      <c r="NOD965" s="2198"/>
      <c r="NOE965" s="2198"/>
      <c r="NOF965" s="2198"/>
      <c r="NOG965" s="2198"/>
      <c r="NOH965" s="2198"/>
      <c r="NOI965" s="2198"/>
      <c r="NOJ965" s="2198"/>
      <c r="NOK965" s="2198"/>
      <c r="NOL965" s="2198"/>
      <c r="NOM965" s="2198"/>
      <c r="NON965" s="2198"/>
      <c r="NOO965" s="2198"/>
      <c r="NOP965" s="2198"/>
      <c r="NOQ965" s="2198"/>
      <c r="NOR965" s="2198"/>
      <c r="NOS965" s="2198"/>
      <c r="NOT965" s="2198"/>
      <c r="NOU965" s="2198"/>
      <c r="NOV965" s="2198"/>
      <c r="NOW965" s="2198"/>
      <c r="NOX965" s="2198"/>
      <c r="NOY965" s="2198"/>
      <c r="NOZ965" s="2198"/>
      <c r="NPA965" s="2198"/>
      <c r="NPB965" s="2198"/>
      <c r="NPC965" s="2198"/>
      <c r="NPD965" s="2198"/>
      <c r="NPE965" s="2198"/>
      <c r="NPF965" s="2198"/>
      <c r="NPG965" s="2198"/>
      <c r="NPH965" s="2198"/>
      <c r="NPI965" s="2198"/>
      <c r="NPJ965" s="2198"/>
      <c r="NPK965" s="2198"/>
      <c r="NPL965" s="2198"/>
      <c r="NPM965" s="2198"/>
      <c r="NPN965" s="2198"/>
      <c r="NPO965" s="2198"/>
      <c r="NPP965" s="2198"/>
      <c r="NPQ965" s="2198"/>
      <c r="NPR965" s="2198"/>
      <c r="NPS965" s="2198"/>
      <c r="NPT965" s="2198"/>
      <c r="NPU965" s="2198"/>
      <c r="NPV965" s="2198"/>
      <c r="NPW965" s="2198"/>
      <c r="NPX965" s="2198"/>
      <c r="NPY965" s="2198"/>
      <c r="NPZ965" s="2198"/>
      <c r="NQA965" s="2198"/>
      <c r="NQB965" s="2198"/>
      <c r="NQC965" s="2198"/>
      <c r="NQD965" s="2198"/>
      <c r="NQE965" s="2198"/>
      <c r="NQF965" s="2198"/>
      <c r="NQG965" s="2198"/>
      <c r="NQH965" s="2198"/>
      <c r="NQI965" s="2198"/>
      <c r="NQJ965" s="2198"/>
      <c r="NQK965" s="2198"/>
      <c r="NQL965" s="2198"/>
      <c r="NQM965" s="2198"/>
      <c r="NQN965" s="2198"/>
      <c r="NQO965" s="2198"/>
      <c r="NQP965" s="2198"/>
      <c r="NQQ965" s="2198"/>
      <c r="NQR965" s="2198"/>
      <c r="NQS965" s="2198"/>
      <c r="NQT965" s="2198"/>
      <c r="NQU965" s="2198"/>
      <c r="NQV965" s="2198"/>
      <c r="NQW965" s="2198"/>
      <c r="NQX965" s="2198"/>
      <c r="NQY965" s="2198"/>
      <c r="NQZ965" s="2198"/>
      <c r="NRA965" s="2198"/>
      <c r="NRB965" s="2198"/>
      <c r="NRC965" s="2198"/>
      <c r="NRD965" s="2198"/>
      <c r="NRE965" s="2198"/>
      <c r="NRF965" s="2198"/>
      <c r="NRG965" s="2198"/>
      <c r="NRH965" s="2198"/>
      <c r="NRI965" s="2198"/>
      <c r="NRJ965" s="2198"/>
      <c r="NRK965" s="2198"/>
      <c r="NRL965" s="2198"/>
      <c r="NRM965" s="2198"/>
      <c r="NRN965" s="2198"/>
      <c r="NRO965" s="2198"/>
      <c r="NRP965" s="2198"/>
      <c r="NRQ965" s="2198"/>
      <c r="NRR965" s="2198"/>
      <c r="NRS965" s="2198"/>
      <c r="NRT965" s="2198"/>
      <c r="NRU965" s="2198"/>
      <c r="NRV965" s="2198"/>
      <c r="NRW965" s="2198"/>
      <c r="NRX965" s="2198"/>
      <c r="NRY965" s="2198"/>
      <c r="NRZ965" s="2198"/>
      <c r="NSA965" s="2198"/>
      <c r="NSB965" s="2198"/>
      <c r="NSC965" s="2198"/>
      <c r="NSD965" s="2198"/>
      <c r="NSE965" s="2198"/>
      <c r="NSF965" s="2198"/>
      <c r="NSG965" s="2198"/>
      <c r="NSH965" s="2198"/>
      <c r="NSI965" s="2198"/>
      <c r="NSJ965" s="2198"/>
      <c r="NSK965" s="2198"/>
      <c r="NSL965" s="2198"/>
      <c r="NSM965" s="2198"/>
      <c r="NSN965" s="2198"/>
      <c r="NSO965" s="2198"/>
      <c r="NSP965" s="2198"/>
      <c r="NSQ965" s="2198"/>
      <c r="NSR965" s="2198"/>
      <c r="NSS965" s="2198"/>
      <c r="NST965" s="2198"/>
      <c r="NSU965" s="2198"/>
      <c r="NSV965" s="2198"/>
      <c r="NSW965" s="2198"/>
      <c r="NSX965" s="2198"/>
      <c r="NSY965" s="2198"/>
      <c r="NSZ965" s="2198"/>
      <c r="NTA965" s="2198"/>
      <c r="NTB965" s="2198"/>
      <c r="NTC965" s="2198"/>
      <c r="NTG965" s="2198"/>
      <c r="NTH965" s="2198"/>
      <c r="NTI965" s="2198"/>
      <c r="NTJ965" s="2198"/>
      <c r="NTK965" s="2198"/>
      <c r="NTL965" s="2198"/>
      <c r="NTM965" s="2198"/>
      <c r="NTN965" s="2198"/>
      <c r="NTO965" s="2198"/>
      <c r="NTP965" s="2198"/>
      <c r="NTQ965" s="2198"/>
      <c r="NTR965" s="2198"/>
      <c r="NTS965" s="2198"/>
      <c r="NTT965" s="2198"/>
      <c r="NTU965" s="2198"/>
      <c r="NTV965" s="2198"/>
      <c r="NTW965" s="2198"/>
      <c r="NTX965" s="2198"/>
      <c r="NTY965" s="2198"/>
      <c r="NTZ965" s="2198"/>
      <c r="NUA965" s="2198"/>
      <c r="NUB965" s="2198"/>
      <c r="NUC965" s="2198"/>
      <c r="NUD965" s="2198"/>
      <c r="NUE965" s="2198"/>
      <c r="NUF965" s="2198"/>
      <c r="NUG965" s="2198"/>
      <c r="NUH965" s="2198"/>
      <c r="NUI965" s="2198"/>
      <c r="NUJ965" s="2198"/>
      <c r="NUK965" s="2198"/>
      <c r="NUL965" s="2198"/>
      <c r="NUM965" s="2198"/>
      <c r="NUN965" s="2198"/>
      <c r="NUO965" s="2198"/>
      <c r="NUP965" s="2198"/>
      <c r="NUQ965" s="2198"/>
      <c r="NUR965" s="2198"/>
      <c r="NUS965" s="2198"/>
      <c r="NUT965" s="2198"/>
      <c r="NUU965" s="2198"/>
      <c r="NUV965" s="2198"/>
      <c r="NUW965" s="2198"/>
      <c r="NUX965" s="2198"/>
      <c r="NUY965" s="2198"/>
      <c r="NUZ965" s="2198"/>
      <c r="NVA965" s="2198"/>
      <c r="NVB965" s="2198"/>
      <c r="NVC965" s="2198"/>
      <c r="NVD965" s="2198"/>
      <c r="NVE965" s="2198"/>
      <c r="NVF965" s="2198"/>
      <c r="NVG965" s="2198"/>
      <c r="NVH965" s="2198"/>
      <c r="NVI965" s="2198"/>
      <c r="NVJ965" s="2198"/>
      <c r="NVK965" s="2198"/>
      <c r="NVL965" s="2198"/>
      <c r="NVM965" s="2198"/>
      <c r="NVN965" s="2198"/>
      <c r="NVO965" s="2198"/>
      <c r="NVP965" s="2198"/>
      <c r="NVQ965" s="2198"/>
      <c r="NVR965" s="2198"/>
      <c r="NVS965" s="2198"/>
      <c r="NVT965" s="2198"/>
      <c r="NVU965" s="2198"/>
      <c r="NVV965" s="2198"/>
      <c r="NVW965" s="2198"/>
      <c r="NVX965" s="2198"/>
      <c r="NVY965" s="2198"/>
      <c r="NVZ965" s="2198"/>
      <c r="NWA965" s="2198"/>
      <c r="NWB965" s="2198"/>
      <c r="NWC965" s="2198"/>
      <c r="NWD965" s="2198"/>
      <c r="NWE965" s="2198"/>
      <c r="NWF965" s="2198"/>
      <c r="NWG965" s="2198"/>
      <c r="NWH965" s="2198"/>
      <c r="NWI965" s="2198"/>
      <c r="NWJ965" s="2198"/>
      <c r="NWK965" s="2198"/>
      <c r="NWL965" s="2198"/>
      <c r="NWM965" s="2198"/>
      <c r="NWN965" s="2198"/>
      <c r="NWO965" s="2198"/>
      <c r="NWP965" s="2198"/>
      <c r="NWQ965" s="2198"/>
      <c r="NWR965" s="2198"/>
      <c r="NWS965" s="2198"/>
      <c r="NWT965" s="2198"/>
      <c r="NWU965" s="2198"/>
      <c r="NWV965" s="2198"/>
      <c r="NWW965" s="2198"/>
      <c r="NWX965" s="2198"/>
      <c r="NWY965" s="2198"/>
      <c r="NWZ965" s="2198"/>
      <c r="NXA965" s="2198"/>
      <c r="NXB965" s="2198"/>
      <c r="NXC965" s="2198"/>
      <c r="NXD965" s="2198"/>
      <c r="NXE965" s="2198"/>
      <c r="NXF965" s="2198"/>
      <c r="NXG965" s="2198"/>
      <c r="NXH965" s="2198"/>
      <c r="NXI965" s="2198"/>
      <c r="NXJ965" s="2198"/>
      <c r="NXK965" s="2198"/>
      <c r="NXL965" s="2198"/>
      <c r="NXM965" s="2198"/>
      <c r="NXN965" s="2198"/>
      <c r="NXO965" s="2198"/>
      <c r="NXP965" s="2198"/>
      <c r="NXQ965" s="2198"/>
      <c r="NXR965" s="2198"/>
      <c r="NXS965" s="2198"/>
      <c r="NXT965" s="2198"/>
      <c r="NXU965" s="2198"/>
      <c r="NXV965" s="2198"/>
      <c r="NXW965" s="2198"/>
      <c r="NXX965" s="2198"/>
      <c r="NXY965" s="2198"/>
      <c r="NXZ965" s="2198"/>
      <c r="NYA965" s="2198"/>
      <c r="NYB965" s="2198"/>
      <c r="NYC965" s="2198"/>
      <c r="NYD965" s="2198"/>
      <c r="NYE965" s="2198"/>
      <c r="NYF965" s="2198"/>
      <c r="NYG965" s="2198"/>
      <c r="NYH965" s="2198"/>
      <c r="NYI965" s="2198"/>
      <c r="NYJ965" s="2198"/>
      <c r="NYK965" s="2198"/>
      <c r="NYL965" s="2198"/>
      <c r="NYM965" s="2198"/>
      <c r="NYN965" s="2198"/>
      <c r="NYO965" s="2198"/>
      <c r="NYP965" s="2198"/>
      <c r="NYQ965" s="2198"/>
      <c r="NYR965" s="2198"/>
      <c r="NYS965" s="2198"/>
      <c r="NYT965" s="2198"/>
      <c r="NYU965" s="2198"/>
      <c r="NYV965" s="2198"/>
      <c r="NYW965" s="2198"/>
      <c r="NYX965" s="2198"/>
      <c r="NYY965" s="2198"/>
      <c r="NYZ965" s="2198"/>
      <c r="NZA965" s="2198"/>
      <c r="NZB965" s="2198"/>
      <c r="NZC965" s="2198"/>
      <c r="NZD965" s="2198"/>
      <c r="NZE965" s="2198"/>
      <c r="NZF965" s="2198"/>
      <c r="NZG965" s="2198"/>
      <c r="NZH965" s="2198"/>
      <c r="NZI965" s="2198"/>
      <c r="NZJ965" s="2198"/>
      <c r="NZK965" s="2198"/>
      <c r="NZL965" s="2198"/>
      <c r="NZM965" s="2198"/>
      <c r="NZN965" s="2198"/>
      <c r="NZO965" s="2198"/>
      <c r="NZP965" s="2198"/>
      <c r="NZQ965" s="2198"/>
      <c r="NZR965" s="2198"/>
      <c r="NZS965" s="2198"/>
      <c r="NZT965" s="2198"/>
      <c r="NZU965" s="2198"/>
      <c r="NZV965" s="2198"/>
      <c r="NZW965" s="2198"/>
      <c r="NZX965" s="2198"/>
      <c r="NZY965" s="2198"/>
      <c r="NZZ965" s="2198"/>
      <c r="OAA965" s="2198"/>
      <c r="OAB965" s="2198"/>
      <c r="OAC965" s="2198"/>
      <c r="OAD965" s="2198"/>
      <c r="OAE965" s="2198"/>
      <c r="OAF965" s="2198"/>
      <c r="OAG965" s="2198"/>
      <c r="OAH965" s="2198"/>
      <c r="OAI965" s="2198"/>
      <c r="OAJ965" s="2198"/>
      <c r="OAK965" s="2198"/>
      <c r="OAL965" s="2198"/>
      <c r="OAM965" s="2198"/>
      <c r="OAN965" s="2198"/>
      <c r="OAO965" s="2198"/>
      <c r="OAP965" s="2198"/>
      <c r="OAQ965" s="2198"/>
      <c r="OAR965" s="2198"/>
      <c r="OAS965" s="2198"/>
      <c r="OAT965" s="2198"/>
      <c r="OAU965" s="2198"/>
      <c r="OAV965" s="2198"/>
      <c r="OAW965" s="2198"/>
      <c r="OAX965" s="2198"/>
      <c r="OAY965" s="2198"/>
      <c r="OAZ965" s="2198"/>
      <c r="OBA965" s="2198"/>
      <c r="OBB965" s="2198"/>
      <c r="OBC965" s="2198"/>
      <c r="OBD965" s="2198"/>
      <c r="OBE965" s="2198"/>
      <c r="OBF965" s="2198"/>
      <c r="OBG965" s="2198"/>
      <c r="OBH965" s="2198"/>
      <c r="OBI965" s="2198"/>
      <c r="OBJ965" s="2198"/>
      <c r="OBK965" s="2198"/>
      <c r="OBL965" s="2198"/>
      <c r="OBM965" s="2198"/>
      <c r="OBN965" s="2198"/>
      <c r="OBO965" s="2198"/>
      <c r="OBP965" s="2198"/>
      <c r="OBQ965" s="2198"/>
      <c r="OBR965" s="2198"/>
      <c r="OBS965" s="2198"/>
      <c r="OBT965" s="2198"/>
      <c r="OBU965" s="2198"/>
      <c r="OBV965" s="2198"/>
      <c r="OBW965" s="2198"/>
      <c r="OBX965" s="2198"/>
      <c r="OBY965" s="2198"/>
      <c r="OBZ965" s="2198"/>
      <c r="OCA965" s="2198"/>
      <c r="OCB965" s="2198"/>
      <c r="OCC965" s="2198"/>
      <c r="OCD965" s="2198"/>
      <c r="OCE965" s="2198"/>
      <c r="OCF965" s="2198"/>
      <c r="OCG965" s="2198"/>
      <c r="OCH965" s="2198"/>
      <c r="OCI965" s="2198"/>
      <c r="OCJ965" s="2198"/>
      <c r="OCK965" s="2198"/>
      <c r="OCL965" s="2198"/>
      <c r="OCM965" s="2198"/>
      <c r="OCN965" s="2198"/>
      <c r="OCO965" s="2198"/>
      <c r="OCP965" s="2198"/>
      <c r="OCQ965" s="2198"/>
      <c r="OCR965" s="2198"/>
      <c r="OCS965" s="2198"/>
      <c r="OCT965" s="2198"/>
      <c r="OCU965" s="2198"/>
      <c r="OCV965" s="2198"/>
      <c r="OCW965" s="2198"/>
      <c r="OCX965" s="2198"/>
      <c r="OCY965" s="2198"/>
      <c r="ODC965" s="2198"/>
      <c r="ODD965" s="2198"/>
      <c r="ODE965" s="2198"/>
      <c r="ODF965" s="2198"/>
      <c r="ODG965" s="2198"/>
      <c r="ODH965" s="2198"/>
      <c r="ODI965" s="2198"/>
      <c r="ODJ965" s="2198"/>
      <c r="ODK965" s="2198"/>
      <c r="ODL965" s="2198"/>
      <c r="ODM965" s="2198"/>
      <c r="ODN965" s="2198"/>
      <c r="ODO965" s="2198"/>
      <c r="ODP965" s="2198"/>
      <c r="ODQ965" s="2198"/>
      <c r="ODR965" s="2198"/>
      <c r="ODS965" s="2198"/>
      <c r="ODT965" s="2198"/>
      <c r="ODU965" s="2198"/>
      <c r="ODV965" s="2198"/>
      <c r="ODW965" s="2198"/>
      <c r="ODX965" s="2198"/>
      <c r="ODY965" s="2198"/>
      <c r="ODZ965" s="2198"/>
      <c r="OEA965" s="2198"/>
      <c r="OEB965" s="2198"/>
      <c r="OEC965" s="2198"/>
      <c r="OED965" s="2198"/>
      <c r="OEE965" s="2198"/>
      <c r="OEF965" s="2198"/>
      <c r="OEG965" s="2198"/>
      <c r="OEH965" s="2198"/>
      <c r="OEI965" s="2198"/>
      <c r="OEJ965" s="2198"/>
      <c r="OEK965" s="2198"/>
      <c r="OEL965" s="2198"/>
      <c r="OEM965" s="2198"/>
      <c r="OEN965" s="2198"/>
      <c r="OEO965" s="2198"/>
      <c r="OEP965" s="2198"/>
      <c r="OEQ965" s="2198"/>
      <c r="OER965" s="2198"/>
      <c r="OES965" s="2198"/>
      <c r="OET965" s="2198"/>
      <c r="OEU965" s="2198"/>
      <c r="OEV965" s="2198"/>
      <c r="OEW965" s="2198"/>
      <c r="OEX965" s="2198"/>
      <c r="OEY965" s="2198"/>
      <c r="OEZ965" s="2198"/>
      <c r="OFA965" s="2198"/>
      <c r="OFB965" s="2198"/>
      <c r="OFC965" s="2198"/>
      <c r="OFD965" s="2198"/>
      <c r="OFE965" s="2198"/>
      <c r="OFF965" s="2198"/>
      <c r="OFG965" s="2198"/>
      <c r="OFH965" s="2198"/>
      <c r="OFI965" s="2198"/>
      <c r="OFJ965" s="2198"/>
      <c r="OFK965" s="2198"/>
      <c r="OFL965" s="2198"/>
      <c r="OFM965" s="2198"/>
      <c r="OFN965" s="2198"/>
      <c r="OFO965" s="2198"/>
      <c r="OFP965" s="2198"/>
      <c r="OFQ965" s="2198"/>
      <c r="OFR965" s="2198"/>
      <c r="OFS965" s="2198"/>
      <c r="OFT965" s="2198"/>
      <c r="OFU965" s="2198"/>
      <c r="OFV965" s="2198"/>
      <c r="OFW965" s="2198"/>
      <c r="OFX965" s="2198"/>
      <c r="OFY965" s="2198"/>
      <c r="OFZ965" s="2198"/>
      <c r="OGA965" s="2198"/>
      <c r="OGB965" s="2198"/>
      <c r="OGC965" s="2198"/>
      <c r="OGD965" s="2198"/>
      <c r="OGE965" s="2198"/>
      <c r="OGF965" s="2198"/>
      <c r="OGG965" s="2198"/>
      <c r="OGH965" s="2198"/>
      <c r="OGI965" s="2198"/>
      <c r="OGJ965" s="2198"/>
      <c r="OGK965" s="2198"/>
      <c r="OGL965" s="2198"/>
      <c r="OGM965" s="2198"/>
      <c r="OGN965" s="2198"/>
      <c r="OGO965" s="2198"/>
      <c r="OGP965" s="2198"/>
      <c r="OGQ965" s="2198"/>
      <c r="OGR965" s="2198"/>
      <c r="OGS965" s="2198"/>
      <c r="OGT965" s="2198"/>
      <c r="OGU965" s="2198"/>
      <c r="OGV965" s="2198"/>
      <c r="OGW965" s="2198"/>
      <c r="OGX965" s="2198"/>
      <c r="OGY965" s="2198"/>
      <c r="OGZ965" s="2198"/>
      <c r="OHA965" s="2198"/>
      <c r="OHB965" s="2198"/>
      <c r="OHC965" s="2198"/>
      <c r="OHD965" s="2198"/>
      <c r="OHE965" s="2198"/>
      <c r="OHF965" s="2198"/>
      <c r="OHG965" s="2198"/>
      <c r="OHH965" s="2198"/>
      <c r="OHI965" s="2198"/>
      <c r="OHJ965" s="2198"/>
      <c r="OHK965" s="2198"/>
      <c r="OHL965" s="2198"/>
      <c r="OHM965" s="2198"/>
      <c r="OHN965" s="2198"/>
      <c r="OHO965" s="2198"/>
      <c r="OHP965" s="2198"/>
      <c r="OHQ965" s="2198"/>
      <c r="OHR965" s="2198"/>
      <c r="OHS965" s="2198"/>
      <c r="OHT965" s="2198"/>
      <c r="OHU965" s="2198"/>
      <c r="OHV965" s="2198"/>
      <c r="OHW965" s="2198"/>
      <c r="OHX965" s="2198"/>
      <c r="OHY965" s="2198"/>
      <c r="OHZ965" s="2198"/>
      <c r="OIA965" s="2198"/>
      <c r="OIB965" s="2198"/>
      <c r="OIC965" s="2198"/>
      <c r="OID965" s="2198"/>
      <c r="OIE965" s="2198"/>
      <c r="OIF965" s="2198"/>
      <c r="OIG965" s="2198"/>
      <c r="OIH965" s="2198"/>
      <c r="OII965" s="2198"/>
      <c r="OIJ965" s="2198"/>
      <c r="OIK965" s="2198"/>
      <c r="OIL965" s="2198"/>
      <c r="OIM965" s="2198"/>
      <c r="OIN965" s="2198"/>
      <c r="OIO965" s="2198"/>
      <c r="OIP965" s="2198"/>
      <c r="OIQ965" s="2198"/>
      <c r="OIR965" s="2198"/>
      <c r="OIS965" s="2198"/>
      <c r="OIT965" s="2198"/>
      <c r="OIU965" s="2198"/>
      <c r="OIV965" s="2198"/>
      <c r="OIW965" s="2198"/>
      <c r="OIX965" s="2198"/>
      <c r="OIY965" s="2198"/>
      <c r="OIZ965" s="2198"/>
      <c r="OJA965" s="2198"/>
      <c r="OJB965" s="2198"/>
      <c r="OJC965" s="2198"/>
      <c r="OJD965" s="2198"/>
      <c r="OJE965" s="2198"/>
      <c r="OJF965" s="2198"/>
      <c r="OJG965" s="2198"/>
      <c r="OJH965" s="2198"/>
      <c r="OJI965" s="2198"/>
      <c r="OJJ965" s="2198"/>
      <c r="OJK965" s="2198"/>
      <c r="OJL965" s="2198"/>
      <c r="OJM965" s="2198"/>
      <c r="OJN965" s="2198"/>
      <c r="OJO965" s="2198"/>
      <c r="OJP965" s="2198"/>
      <c r="OJQ965" s="2198"/>
      <c r="OJR965" s="2198"/>
      <c r="OJS965" s="2198"/>
      <c r="OJT965" s="2198"/>
      <c r="OJU965" s="2198"/>
      <c r="OJV965" s="2198"/>
      <c r="OJW965" s="2198"/>
      <c r="OJX965" s="2198"/>
      <c r="OJY965" s="2198"/>
      <c r="OJZ965" s="2198"/>
      <c r="OKA965" s="2198"/>
      <c r="OKB965" s="2198"/>
      <c r="OKC965" s="2198"/>
      <c r="OKD965" s="2198"/>
      <c r="OKE965" s="2198"/>
      <c r="OKF965" s="2198"/>
      <c r="OKG965" s="2198"/>
      <c r="OKH965" s="2198"/>
      <c r="OKI965" s="2198"/>
      <c r="OKJ965" s="2198"/>
      <c r="OKK965" s="2198"/>
      <c r="OKL965" s="2198"/>
      <c r="OKM965" s="2198"/>
      <c r="OKN965" s="2198"/>
      <c r="OKO965" s="2198"/>
      <c r="OKP965" s="2198"/>
      <c r="OKQ965" s="2198"/>
      <c r="OKR965" s="2198"/>
      <c r="OKS965" s="2198"/>
      <c r="OKT965" s="2198"/>
      <c r="OKU965" s="2198"/>
      <c r="OKV965" s="2198"/>
      <c r="OKW965" s="2198"/>
      <c r="OKX965" s="2198"/>
      <c r="OKY965" s="2198"/>
      <c r="OKZ965" s="2198"/>
      <c r="OLA965" s="2198"/>
      <c r="OLB965" s="2198"/>
      <c r="OLC965" s="2198"/>
      <c r="OLD965" s="2198"/>
      <c r="OLE965" s="2198"/>
      <c r="OLF965" s="2198"/>
      <c r="OLG965" s="2198"/>
      <c r="OLH965" s="2198"/>
      <c r="OLI965" s="2198"/>
      <c r="OLJ965" s="2198"/>
      <c r="OLK965" s="2198"/>
      <c r="OLL965" s="2198"/>
      <c r="OLM965" s="2198"/>
      <c r="OLN965" s="2198"/>
      <c r="OLO965" s="2198"/>
      <c r="OLP965" s="2198"/>
      <c r="OLQ965" s="2198"/>
      <c r="OLR965" s="2198"/>
      <c r="OLS965" s="2198"/>
      <c r="OLT965" s="2198"/>
      <c r="OLU965" s="2198"/>
      <c r="OLV965" s="2198"/>
      <c r="OLW965" s="2198"/>
      <c r="OLX965" s="2198"/>
      <c r="OLY965" s="2198"/>
      <c r="OLZ965" s="2198"/>
      <c r="OMA965" s="2198"/>
      <c r="OMB965" s="2198"/>
      <c r="OMC965" s="2198"/>
      <c r="OMD965" s="2198"/>
      <c r="OME965" s="2198"/>
      <c r="OMF965" s="2198"/>
      <c r="OMG965" s="2198"/>
      <c r="OMH965" s="2198"/>
      <c r="OMI965" s="2198"/>
      <c r="OMJ965" s="2198"/>
      <c r="OMK965" s="2198"/>
      <c r="OML965" s="2198"/>
      <c r="OMM965" s="2198"/>
      <c r="OMN965" s="2198"/>
      <c r="OMO965" s="2198"/>
      <c r="OMP965" s="2198"/>
      <c r="OMQ965" s="2198"/>
      <c r="OMR965" s="2198"/>
      <c r="OMS965" s="2198"/>
      <c r="OMT965" s="2198"/>
      <c r="OMU965" s="2198"/>
      <c r="OMY965" s="2198"/>
      <c r="OMZ965" s="2198"/>
      <c r="ONA965" s="2198"/>
      <c r="ONB965" s="2198"/>
      <c r="ONC965" s="2198"/>
      <c r="OND965" s="2198"/>
      <c r="ONE965" s="2198"/>
      <c r="ONF965" s="2198"/>
      <c r="ONG965" s="2198"/>
      <c r="ONH965" s="2198"/>
      <c r="ONI965" s="2198"/>
      <c r="ONJ965" s="2198"/>
      <c r="ONK965" s="2198"/>
      <c r="ONL965" s="2198"/>
      <c r="ONM965" s="2198"/>
      <c r="ONN965" s="2198"/>
      <c r="ONO965" s="2198"/>
      <c r="ONP965" s="2198"/>
      <c r="ONQ965" s="2198"/>
      <c r="ONR965" s="2198"/>
      <c r="ONS965" s="2198"/>
      <c r="ONT965" s="2198"/>
      <c r="ONU965" s="2198"/>
      <c r="ONV965" s="2198"/>
      <c r="ONW965" s="2198"/>
      <c r="ONX965" s="2198"/>
      <c r="ONY965" s="2198"/>
      <c r="ONZ965" s="2198"/>
      <c r="OOA965" s="2198"/>
      <c r="OOB965" s="2198"/>
      <c r="OOC965" s="2198"/>
      <c r="OOD965" s="2198"/>
      <c r="OOE965" s="2198"/>
      <c r="OOF965" s="2198"/>
      <c r="OOG965" s="2198"/>
      <c r="OOH965" s="2198"/>
      <c r="OOI965" s="2198"/>
      <c r="OOJ965" s="2198"/>
      <c r="OOK965" s="2198"/>
      <c r="OOL965" s="2198"/>
      <c r="OOM965" s="2198"/>
      <c r="OON965" s="2198"/>
      <c r="OOO965" s="2198"/>
      <c r="OOP965" s="2198"/>
      <c r="OOQ965" s="2198"/>
      <c r="OOR965" s="2198"/>
      <c r="OOS965" s="2198"/>
      <c r="OOT965" s="2198"/>
      <c r="OOU965" s="2198"/>
      <c r="OOV965" s="2198"/>
      <c r="OOW965" s="2198"/>
      <c r="OOX965" s="2198"/>
      <c r="OOY965" s="2198"/>
      <c r="OOZ965" s="2198"/>
      <c r="OPA965" s="2198"/>
      <c r="OPB965" s="2198"/>
      <c r="OPC965" s="2198"/>
      <c r="OPD965" s="2198"/>
      <c r="OPE965" s="2198"/>
      <c r="OPF965" s="2198"/>
      <c r="OPG965" s="2198"/>
      <c r="OPH965" s="2198"/>
      <c r="OPI965" s="2198"/>
      <c r="OPJ965" s="2198"/>
      <c r="OPK965" s="2198"/>
      <c r="OPL965" s="2198"/>
      <c r="OPM965" s="2198"/>
      <c r="OPN965" s="2198"/>
      <c r="OPO965" s="2198"/>
      <c r="OPP965" s="2198"/>
      <c r="OPQ965" s="2198"/>
      <c r="OPR965" s="2198"/>
      <c r="OPS965" s="2198"/>
      <c r="OPT965" s="2198"/>
      <c r="OPU965" s="2198"/>
      <c r="OPV965" s="2198"/>
      <c r="OPW965" s="2198"/>
      <c r="OPX965" s="2198"/>
      <c r="OPY965" s="2198"/>
      <c r="OPZ965" s="2198"/>
      <c r="OQA965" s="2198"/>
      <c r="OQB965" s="2198"/>
      <c r="OQC965" s="2198"/>
      <c r="OQD965" s="2198"/>
      <c r="OQE965" s="2198"/>
      <c r="OQF965" s="2198"/>
      <c r="OQG965" s="2198"/>
      <c r="OQH965" s="2198"/>
      <c r="OQI965" s="2198"/>
      <c r="OQJ965" s="2198"/>
      <c r="OQK965" s="2198"/>
      <c r="OQL965" s="2198"/>
      <c r="OQM965" s="2198"/>
      <c r="OQN965" s="2198"/>
      <c r="OQO965" s="2198"/>
      <c r="OQP965" s="2198"/>
      <c r="OQQ965" s="2198"/>
      <c r="OQR965" s="2198"/>
      <c r="OQS965" s="2198"/>
      <c r="OQT965" s="2198"/>
      <c r="OQU965" s="2198"/>
      <c r="OQV965" s="2198"/>
      <c r="OQW965" s="2198"/>
      <c r="OQX965" s="2198"/>
      <c r="OQY965" s="2198"/>
      <c r="OQZ965" s="2198"/>
      <c r="ORA965" s="2198"/>
      <c r="ORB965" s="2198"/>
      <c r="ORC965" s="2198"/>
      <c r="ORD965" s="2198"/>
      <c r="ORE965" s="2198"/>
      <c r="ORF965" s="2198"/>
      <c r="ORG965" s="2198"/>
      <c r="ORH965" s="2198"/>
      <c r="ORI965" s="2198"/>
      <c r="ORJ965" s="2198"/>
      <c r="ORK965" s="2198"/>
      <c r="ORL965" s="2198"/>
      <c r="ORM965" s="2198"/>
      <c r="ORN965" s="2198"/>
      <c r="ORO965" s="2198"/>
      <c r="ORP965" s="2198"/>
      <c r="ORQ965" s="2198"/>
      <c r="ORR965" s="2198"/>
      <c r="ORS965" s="2198"/>
      <c r="ORT965" s="2198"/>
      <c r="ORU965" s="2198"/>
      <c r="ORV965" s="2198"/>
      <c r="ORW965" s="2198"/>
      <c r="ORX965" s="2198"/>
      <c r="ORY965" s="2198"/>
      <c r="ORZ965" s="2198"/>
      <c r="OSA965" s="2198"/>
      <c r="OSB965" s="2198"/>
      <c r="OSC965" s="2198"/>
      <c r="OSD965" s="2198"/>
      <c r="OSE965" s="2198"/>
      <c r="OSF965" s="2198"/>
      <c r="OSG965" s="2198"/>
      <c r="OSH965" s="2198"/>
      <c r="OSI965" s="2198"/>
      <c r="OSJ965" s="2198"/>
      <c r="OSK965" s="2198"/>
      <c r="OSL965" s="2198"/>
      <c r="OSM965" s="2198"/>
      <c r="OSN965" s="2198"/>
      <c r="OSO965" s="2198"/>
      <c r="OSP965" s="2198"/>
      <c r="OSQ965" s="2198"/>
      <c r="OSR965" s="2198"/>
      <c r="OSS965" s="2198"/>
      <c r="OST965" s="2198"/>
      <c r="OSU965" s="2198"/>
      <c r="OSV965" s="2198"/>
      <c r="OSW965" s="2198"/>
      <c r="OSX965" s="2198"/>
      <c r="OSY965" s="2198"/>
      <c r="OSZ965" s="2198"/>
      <c r="OTA965" s="2198"/>
      <c r="OTB965" s="2198"/>
      <c r="OTC965" s="2198"/>
      <c r="OTD965" s="2198"/>
      <c r="OTE965" s="2198"/>
      <c r="OTF965" s="2198"/>
      <c r="OTG965" s="2198"/>
      <c r="OTH965" s="2198"/>
      <c r="OTI965" s="2198"/>
      <c r="OTJ965" s="2198"/>
      <c r="OTK965" s="2198"/>
      <c r="OTL965" s="2198"/>
      <c r="OTM965" s="2198"/>
      <c r="OTN965" s="2198"/>
      <c r="OTO965" s="2198"/>
      <c r="OTP965" s="2198"/>
      <c r="OTQ965" s="2198"/>
      <c r="OTR965" s="2198"/>
      <c r="OTS965" s="2198"/>
      <c r="OTT965" s="2198"/>
      <c r="OTU965" s="2198"/>
      <c r="OTV965" s="2198"/>
      <c r="OTW965" s="2198"/>
      <c r="OTX965" s="2198"/>
      <c r="OTY965" s="2198"/>
      <c r="OTZ965" s="2198"/>
      <c r="OUA965" s="2198"/>
      <c r="OUB965" s="2198"/>
      <c r="OUC965" s="2198"/>
      <c r="OUD965" s="2198"/>
      <c r="OUE965" s="2198"/>
      <c r="OUF965" s="2198"/>
      <c r="OUG965" s="2198"/>
      <c r="OUH965" s="2198"/>
      <c r="OUI965" s="2198"/>
      <c r="OUJ965" s="2198"/>
      <c r="OUK965" s="2198"/>
      <c r="OUL965" s="2198"/>
      <c r="OUM965" s="2198"/>
      <c r="OUN965" s="2198"/>
      <c r="OUO965" s="2198"/>
      <c r="OUP965" s="2198"/>
      <c r="OUQ965" s="2198"/>
      <c r="OUR965" s="2198"/>
      <c r="OUS965" s="2198"/>
      <c r="OUT965" s="2198"/>
      <c r="OUU965" s="2198"/>
      <c r="OUV965" s="2198"/>
      <c r="OUW965" s="2198"/>
      <c r="OUX965" s="2198"/>
      <c r="OUY965" s="2198"/>
      <c r="OUZ965" s="2198"/>
      <c r="OVA965" s="2198"/>
      <c r="OVB965" s="2198"/>
      <c r="OVC965" s="2198"/>
      <c r="OVD965" s="2198"/>
      <c r="OVE965" s="2198"/>
      <c r="OVF965" s="2198"/>
      <c r="OVG965" s="2198"/>
      <c r="OVH965" s="2198"/>
      <c r="OVI965" s="2198"/>
      <c r="OVJ965" s="2198"/>
      <c r="OVK965" s="2198"/>
      <c r="OVL965" s="2198"/>
      <c r="OVM965" s="2198"/>
      <c r="OVN965" s="2198"/>
      <c r="OVO965" s="2198"/>
      <c r="OVP965" s="2198"/>
      <c r="OVQ965" s="2198"/>
      <c r="OVR965" s="2198"/>
      <c r="OVS965" s="2198"/>
      <c r="OVT965" s="2198"/>
      <c r="OVU965" s="2198"/>
      <c r="OVV965" s="2198"/>
      <c r="OVW965" s="2198"/>
      <c r="OVX965" s="2198"/>
      <c r="OVY965" s="2198"/>
      <c r="OVZ965" s="2198"/>
      <c r="OWA965" s="2198"/>
      <c r="OWB965" s="2198"/>
      <c r="OWC965" s="2198"/>
      <c r="OWD965" s="2198"/>
      <c r="OWE965" s="2198"/>
      <c r="OWF965" s="2198"/>
      <c r="OWG965" s="2198"/>
      <c r="OWH965" s="2198"/>
      <c r="OWI965" s="2198"/>
      <c r="OWJ965" s="2198"/>
      <c r="OWK965" s="2198"/>
      <c r="OWL965" s="2198"/>
      <c r="OWM965" s="2198"/>
      <c r="OWN965" s="2198"/>
      <c r="OWO965" s="2198"/>
      <c r="OWP965" s="2198"/>
      <c r="OWQ965" s="2198"/>
      <c r="OWU965" s="2198"/>
      <c r="OWV965" s="2198"/>
      <c r="OWW965" s="2198"/>
      <c r="OWX965" s="2198"/>
      <c r="OWY965" s="2198"/>
      <c r="OWZ965" s="2198"/>
      <c r="OXA965" s="2198"/>
      <c r="OXB965" s="2198"/>
      <c r="OXC965" s="2198"/>
      <c r="OXD965" s="2198"/>
      <c r="OXE965" s="2198"/>
      <c r="OXF965" s="2198"/>
      <c r="OXG965" s="2198"/>
      <c r="OXH965" s="2198"/>
      <c r="OXI965" s="2198"/>
      <c r="OXJ965" s="2198"/>
      <c r="OXK965" s="2198"/>
      <c r="OXL965" s="2198"/>
      <c r="OXM965" s="2198"/>
      <c r="OXN965" s="2198"/>
      <c r="OXO965" s="2198"/>
      <c r="OXP965" s="2198"/>
      <c r="OXQ965" s="2198"/>
      <c r="OXR965" s="2198"/>
      <c r="OXS965" s="2198"/>
      <c r="OXT965" s="2198"/>
      <c r="OXU965" s="2198"/>
      <c r="OXV965" s="2198"/>
      <c r="OXW965" s="2198"/>
      <c r="OXX965" s="2198"/>
      <c r="OXY965" s="2198"/>
      <c r="OXZ965" s="2198"/>
      <c r="OYA965" s="2198"/>
      <c r="OYB965" s="2198"/>
      <c r="OYC965" s="2198"/>
      <c r="OYD965" s="2198"/>
      <c r="OYE965" s="2198"/>
      <c r="OYF965" s="2198"/>
      <c r="OYG965" s="2198"/>
      <c r="OYH965" s="2198"/>
      <c r="OYI965" s="2198"/>
      <c r="OYJ965" s="2198"/>
      <c r="OYK965" s="2198"/>
      <c r="OYL965" s="2198"/>
      <c r="OYM965" s="2198"/>
      <c r="OYN965" s="2198"/>
      <c r="OYO965" s="2198"/>
      <c r="OYP965" s="2198"/>
      <c r="OYQ965" s="2198"/>
      <c r="OYR965" s="2198"/>
      <c r="OYS965" s="2198"/>
      <c r="OYT965" s="2198"/>
      <c r="OYU965" s="2198"/>
      <c r="OYV965" s="2198"/>
      <c r="OYW965" s="2198"/>
      <c r="OYX965" s="2198"/>
      <c r="OYY965" s="2198"/>
      <c r="OYZ965" s="2198"/>
      <c r="OZA965" s="2198"/>
      <c r="OZB965" s="2198"/>
      <c r="OZC965" s="2198"/>
      <c r="OZD965" s="2198"/>
      <c r="OZE965" s="2198"/>
      <c r="OZF965" s="2198"/>
      <c r="OZG965" s="2198"/>
      <c r="OZH965" s="2198"/>
      <c r="OZI965" s="2198"/>
      <c r="OZJ965" s="2198"/>
      <c r="OZK965" s="2198"/>
      <c r="OZL965" s="2198"/>
      <c r="OZM965" s="2198"/>
      <c r="OZN965" s="2198"/>
      <c r="OZO965" s="2198"/>
      <c r="OZP965" s="2198"/>
      <c r="OZQ965" s="2198"/>
      <c r="OZR965" s="2198"/>
      <c r="OZS965" s="2198"/>
      <c r="OZT965" s="2198"/>
      <c r="OZU965" s="2198"/>
      <c r="OZV965" s="2198"/>
      <c r="OZW965" s="2198"/>
      <c r="OZX965" s="2198"/>
      <c r="OZY965" s="2198"/>
      <c r="OZZ965" s="2198"/>
      <c r="PAA965" s="2198"/>
      <c r="PAB965" s="2198"/>
      <c r="PAC965" s="2198"/>
      <c r="PAD965" s="2198"/>
      <c r="PAE965" s="2198"/>
      <c r="PAF965" s="2198"/>
      <c r="PAG965" s="2198"/>
      <c r="PAH965" s="2198"/>
      <c r="PAI965" s="2198"/>
      <c r="PAJ965" s="2198"/>
      <c r="PAK965" s="2198"/>
      <c r="PAL965" s="2198"/>
      <c r="PAM965" s="2198"/>
      <c r="PAN965" s="2198"/>
      <c r="PAO965" s="2198"/>
      <c r="PAP965" s="2198"/>
      <c r="PAQ965" s="2198"/>
      <c r="PAR965" s="2198"/>
      <c r="PAS965" s="2198"/>
      <c r="PAT965" s="2198"/>
      <c r="PAU965" s="2198"/>
      <c r="PAV965" s="2198"/>
      <c r="PAW965" s="2198"/>
      <c r="PAX965" s="2198"/>
      <c r="PAY965" s="2198"/>
      <c r="PAZ965" s="2198"/>
      <c r="PBA965" s="2198"/>
      <c r="PBB965" s="2198"/>
      <c r="PBC965" s="2198"/>
      <c r="PBD965" s="2198"/>
      <c r="PBE965" s="2198"/>
      <c r="PBF965" s="2198"/>
      <c r="PBG965" s="2198"/>
      <c r="PBH965" s="2198"/>
      <c r="PBI965" s="2198"/>
      <c r="PBJ965" s="2198"/>
      <c r="PBK965" s="2198"/>
      <c r="PBL965" s="2198"/>
      <c r="PBM965" s="2198"/>
      <c r="PBN965" s="2198"/>
      <c r="PBO965" s="2198"/>
      <c r="PBP965" s="2198"/>
      <c r="PBQ965" s="2198"/>
      <c r="PBR965" s="2198"/>
      <c r="PBS965" s="2198"/>
      <c r="PBT965" s="2198"/>
      <c r="PBU965" s="2198"/>
      <c r="PBV965" s="2198"/>
      <c r="PBW965" s="2198"/>
      <c r="PBX965" s="2198"/>
      <c r="PBY965" s="2198"/>
      <c r="PBZ965" s="2198"/>
      <c r="PCA965" s="2198"/>
      <c r="PCB965" s="2198"/>
      <c r="PCC965" s="2198"/>
      <c r="PCD965" s="2198"/>
      <c r="PCE965" s="2198"/>
      <c r="PCF965" s="2198"/>
      <c r="PCG965" s="2198"/>
      <c r="PCH965" s="2198"/>
      <c r="PCI965" s="2198"/>
      <c r="PCJ965" s="2198"/>
      <c r="PCK965" s="2198"/>
      <c r="PCL965" s="2198"/>
      <c r="PCM965" s="2198"/>
      <c r="PCN965" s="2198"/>
      <c r="PCO965" s="2198"/>
      <c r="PCP965" s="2198"/>
      <c r="PCQ965" s="2198"/>
      <c r="PCR965" s="2198"/>
      <c r="PCS965" s="2198"/>
      <c r="PCT965" s="2198"/>
      <c r="PCU965" s="2198"/>
      <c r="PCV965" s="2198"/>
      <c r="PCW965" s="2198"/>
      <c r="PCX965" s="2198"/>
      <c r="PCY965" s="2198"/>
      <c r="PCZ965" s="2198"/>
      <c r="PDA965" s="2198"/>
      <c r="PDB965" s="2198"/>
      <c r="PDC965" s="2198"/>
      <c r="PDD965" s="2198"/>
      <c r="PDE965" s="2198"/>
      <c r="PDF965" s="2198"/>
      <c r="PDG965" s="2198"/>
      <c r="PDH965" s="2198"/>
      <c r="PDI965" s="2198"/>
      <c r="PDJ965" s="2198"/>
      <c r="PDK965" s="2198"/>
      <c r="PDL965" s="2198"/>
      <c r="PDM965" s="2198"/>
      <c r="PDN965" s="2198"/>
      <c r="PDO965" s="2198"/>
      <c r="PDP965" s="2198"/>
      <c r="PDQ965" s="2198"/>
      <c r="PDR965" s="2198"/>
      <c r="PDS965" s="2198"/>
      <c r="PDT965" s="2198"/>
      <c r="PDU965" s="2198"/>
      <c r="PDV965" s="2198"/>
      <c r="PDW965" s="2198"/>
      <c r="PDX965" s="2198"/>
      <c r="PDY965" s="2198"/>
      <c r="PDZ965" s="2198"/>
      <c r="PEA965" s="2198"/>
      <c r="PEB965" s="2198"/>
      <c r="PEC965" s="2198"/>
      <c r="PED965" s="2198"/>
      <c r="PEE965" s="2198"/>
      <c r="PEF965" s="2198"/>
      <c r="PEG965" s="2198"/>
      <c r="PEH965" s="2198"/>
      <c r="PEI965" s="2198"/>
      <c r="PEJ965" s="2198"/>
      <c r="PEK965" s="2198"/>
      <c r="PEL965" s="2198"/>
      <c r="PEM965" s="2198"/>
      <c r="PEN965" s="2198"/>
      <c r="PEO965" s="2198"/>
      <c r="PEP965" s="2198"/>
      <c r="PEQ965" s="2198"/>
      <c r="PER965" s="2198"/>
      <c r="PES965" s="2198"/>
      <c r="PET965" s="2198"/>
      <c r="PEU965" s="2198"/>
      <c r="PEV965" s="2198"/>
      <c r="PEW965" s="2198"/>
      <c r="PEX965" s="2198"/>
      <c r="PEY965" s="2198"/>
      <c r="PEZ965" s="2198"/>
      <c r="PFA965" s="2198"/>
      <c r="PFB965" s="2198"/>
      <c r="PFC965" s="2198"/>
      <c r="PFD965" s="2198"/>
      <c r="PFE965" s="2198"/>
      <c r="PFF965" s="2198"/>
      <c r="PFG965" s="2198"/>
      <c r="PFH965" s="2198"/>
      <c r="PFI965" s="2198"/>
      <c r="PFJ965" s="2198"/>
      <c r="PFK965" s="2198"/>
      <c r="PFL965" s="2198"/>
      <c r="PFM965" s="2198"/>
      <c r="PFN965" s="2198"/>
      <c r="PFO965" s="2198"/>
      <c r="PFP965" s="2198"/>
      <c r="PFQ965" s="2198"/>
      <c r="PFR965" s="2198"/>
      <c r="PFS965" s="2198"/>
      <c r="PFT965" s="2198"/>
      <c r="PFU965" s="2198"/>
      <c r="PFV965" s="2198"/>
      <c r="PFW965" s="2198"/>
      <c r="PFX965" s="2198"/>
      <c r="PFY965" s="2198"/>
      <c r="PFZ965" s="2198"/>
      <c r="PGA965" s="2198"/>
      <c r="PGB965" s="2198"/>
      <c r="PGC965" s="2198"/>
      <c r="PGD965" s="2198"/>
      <c r="PGE965" s="2198"/>
      <c r="PGF965" s="2198"/>
      <c r="PGG965" s="2198"/>
      <c r="PGH965" s="2198"/>
      <c r="PGI965" s="2198"/>
      <c r="PGJ965" s="2198"/>
      <c r="PGK965" s="2198"/>
      <c r="PGL965" s="2198"/>
      <c r="PGM965" s="2198"/>
      <c r="PGQ965" s="2198"/>
      <c r="PGR965" s="2198"/>
      <c r="PGS965" s="2198"/>
      <c r="PGT965" s="2198"/>
      <c r="PGU965" s="2198"/>
      <c r="PGV965" s="2198"/>
      <c r="PGW965" s="2198"/>
      <c r="PGX965" s="2198"/>
      <c r="PGY965" s="2198"/>
      <c r="PGZ965" s="2198"/>
      <c r="PHA965" s="2198"/>
      <c r="PHB965" s="2198"/>
      <c r="PHC965" s="2198"/>
      <c r="PHD965" s="2198"/>
      <c r="PHE965" s="2198"/>
      <c r="PHF965" s="2198"/>
      <c r="PHG965" s="2198"/>
      <c r="PHH965" s="2198"/>
      <c r="PHI965" s="2198"/>
      <c r="PHJ965" s="2198"/>
      <c r="PHK965" s="2198"/>
      <c r="PHL965" s="2198"/>
      <c r="PHM965" s="2198"/>
      <c r="PHN965" s="2198"/>
      <c r="PHO965" s="2198"/>
      <c r="PHP965" s="2198"/>
      <c r="PHQ965" s="2198"/>
      <c r="PHR965" s="2198"/>
      <c r="PHS965" s="2198"/>
      <c r="PHT965" s="2198"/>
      <c r="PHU965" s="2198"/>
      <c r="PHV965" s="2198"/>
      <c r="PHW965" s="2198"/>
      <c r="PHX965" s="2198"/>
      <c r="PHY965" s="2198"/>
      <c r="PHZ965" s="2198"/>
      <c r="PIA965" s="2198"/>
      <c r="PIB965" s="2198"/>
      <c r="PIC965" s="2198"/>
      <c r="PID965" s="2198"/>
      <c r="PIE965" s="2198"/>
      <c r="PIF965" s="2198"/>
      <c r="PIG965" s="2198"/>
      <c r="PIH965" s="2198"/>
      <c r="PII965" s="2198"/>
      <c r="PIJ965" s="2198"/>
      <c r="PIK965" s="2198"/>
      <c r="PIL965" s="2198"/>
      <c r="PIM965" s="2198"/>
      <c r="PIN965" s="2198"/>
      <c r="PIO965" s="2198"/>
      <c r="PIP965" s="2198"/>
      <c r="PIQ965" s="2198"/>
      <c r="PIR965" s="2198"/>
      <c r="PIS965" s="2198"/>
      <c r="PIT965" s="2198"/>
      <c r="PIU965" s="2198"/>
      <c r="PIV965" s="2198"/>
      <c r="PIW965" s="2198"/>
      <c r="PIX965" s="2198"/>
      <c r="PIY965" s="2198"/>
      <c r="PIZ965" s="2198"/>
      <c r="PJA965" s="2198"/>
      <c r="PJB965" s="2198"/>
      <c r="PJC965" s="2198"/>
      <c r="PJD965" s="2198"/>
      <c r="PJE965" s="2198"/>
      <c r="PJF965" s="2198"/>
      <c r="PJG965" s="2198"/>
      <c r="PJH965" s="2198"/>
      <c r="PJI965" s="2198"/>
      <c r="PJJ965" s="2198"/>
      <c r="PJK965" s="2198"/>
      <c r="PJL965" s="2198"/>
      <c r="PJM965" s="2198"/>
      <c r="PJN965" s="2198"/>
      <c r="PJO965" s="2198"/>
      <c r="PJP965" s="2198"/>
      <c r="PJQ965" s="2198"/>
      <c r="PJR965" s="2198"/>
      <c r="PJS965" s="2198"/>
      <c r="PJT965" s="2198"/>
      <c r="PJU965" s="2198"/>
      <c r="PJV965" s="2198"/>
      <c r="PJW965" s="2198"/>
      <c r="PJX965" s="2198"/>
      <c r="PJY965" s="2198"/>
      <c r="PJZ965" s="2198"/>
      <c r="PKA965" s="2198"/>
      <c r="PKB965" s="2198"/>
      <c r="PKC965" s="2198"/>
      <c r="PKD965" s="2198"/>
      <c r="PKE965" s="2198"/>
      <c r="PKF965" s="2198"/>
      <c r="PKG965" s="2198"/>
      <c r="PKH965" s="2198"/>
      <c r="PKI965" s="2198"/>
      <c r="PKJ965" s="2198"/>
      <c r="PKK965" s="2198"/>
      <c r="PKL965" s="2198"/>
      <c r="PKM965" s="2198"/>
      <c r="PKN965" s="2198"/>
      <c r="PKO965" s="2198"/>
      <c r="PKP965" s="2198"/>
      <c r="PKQ965" s="2198"/>
      <c r="PKR965" s="2198"/>
      <c r="PKS965" s="2198"/>
      <c r="PKT965" s="2198"/>
      <c r="PKU965" s="2198"/>
      <c r="PKV965" s="2198"/>
      <c r="PKW965" s="2198"/>
      <c r="PKX965" s="2198"/>
      <c r="PKY965" s="2198"/>
      <c r="PKZ965" s="2198"/>
      <c r="PLA965" s="2198"/>
      <c r="PLB965" s="2198"/>
      <c r="PLC965" s="2198"/>
      <c r="PLD965" s="2198"/>
      <c r="PLE965" s="2198"/>
      <c r="PLF965" s="2198"/>
      <c r="PLG965" s="2198"/>
      <c r="PLH965" s="2198"/>
      <c r="PLI965" s="2198"/>
      <c r="PLJ965" s="2198"/>
      <c r="PLK965" s="2198"/>
      <c r="PLL965" s="2198"/>
      <c r="PLM965" s="2198"/>
      <c r="PLN965" s="2198"/>
      <c r="PLO965" s="2198"/>
      <c r="PLP965" s="2198"/>
      <c r="PLQ965" s="2198"/>
      <c r="PLR965" s="2198"/>
      <c r="PLS965" s="2198"/>
      <c r="PLT965" s="2198"/>
      <c r="PLU965" s="2198"/>
      <c r="PLV965" s="2198"/>
      <c r="PLW965" s="2198"/>
      <c r="PLX965" s="2198"/>
      <c r="PLY965" s="2198"/>
      <c r="PLZ965" s="2198"/>
      <c r="PMA965" s="2198"/>
      <c r="PMB965" s="2198"/>
      <c r="PMC965" s="2198"/>
      <c r="PMD965" s="2198"/>
      <c r="PME965" s="2198"/>
      <c r="PMF965" s="2198"/>
      <c r="PMG965" s="2198"/>
      <c r="PMH965" s="2198"/>
      <c r="PMI965" s="2198"/>
      <c r="PMJ965" s="2198"/>
      <c r="PMK965" s="2198"/>
      <c r="PML965" s="2198"/>
      <c r="PMM965" s="2198"/>
      <c r="PMN965" s="2198"/>
      <c r="PMO965" s="2198"/>
      <c r="PMP965" s="2198"/>
      <c r="PMQ965" s="2198"/>
      <c r="PMR965" s="2198"/>
      <c r="PMS965" s="2198"/>
      <c r="PMT965" s="2198"/>
      <c r="PMU965" s="2198"/>
      <c r="PMV965" s="2198"/>
      <c r="PMW965" s="2198"/>
      <c r="PMX965" s="2198"/>
      <c r="PMY965" s="2198"/>
      <c r="PMZ965" s="2198"/>
      <c r="PNA965" s="2198"/>
      <c r="PNB965" s="2198"/>
      <c r="PNC965" s="2198"/>
      <c r="PND965" s="2198"/>
      <c r="PNE965" s="2198"/>
      <c r="PNF965" s="2198"/>
      <c r="PNG965" s="2198"/>
      <c r="PNH965" s="2198"/>
      <c r="PNI965" s="2198"/>
      <c r="PNJ965" s="2198"/>
      <c r="PNK965" s="2198"/>
      <c r="PNL965" s="2198"/>
      <c r="PNM965" s="2198"/>
      <c r="PNN965" s="2198"/>
      <c r="PNO965" s="2198"/>
      <c r="PNP965" s="2198"/>
      <c r="PNQ965" s="2198"/>
      <c r="PNR965" s="2198"/>
      <c r="PNS965" s="2198"/>
      <c r="PNT965" s="2198"/>
      <c r="PNU965" s="2198"/>
      <c r="PNV965" s="2198"/>
      <c r="PNW965" s="2198"/>
      <c r="PNX965" s="2198"/>
      <c r="PNY965" s="2198"/>
      <c r="PNZ965" s="2198"/>
      <c r="POA965" s="2198"/>
      <c r="POB965" s="2198"/>
      <c r="POC965" s="2198"/>
      <c r="POD965" s="2198"/>
      <c r="POE965" s="2198"/>
      <c r="POF965" s="2198"/>
      <c r="POG965" s="2198"/>
      <c r="POH965" s="2198"/>
      <c r="POI965" s="2198"/>
      <c r="POJ965" s="2198"/>
      <c r="POK965" s="2198"/>
      <c r="POL965" s="2198"/>
      <c r="POM965" s="2198"/>
      <c r="PON965" s="2198"/>
      <c r="POO965" s="2198"/>
      <c r="POP965" s="2198"/>
      <c r="POQ965" s="2198"/>
      <c r="POR965" s="2198"/>
      <c r="POS965" s="2198"/>
      <c r="POT965" s="2198"/>
      <c r="POU965" s="2198"/>
      <c r="POV965" s="2198"/>
      <c r="POW965" s="2198"/>
      <c r="POX965" s="2198"/>
      <c r="POY965" s="2198"/>
      <c r="POZ965" s="2198"/>
      <c r="PPA965" s="2198"/>
      <c r="PPB965" s="2198"/>
      <c r="PPC965" s="2198"/>
      <c r="PPD965" s="2198"/>
      <c r="PPE965" s="2198"/>
      <c r="PPF965" s="2198"/>
      <c r="PPG965" s="2198"/>
      <c r="PPH965" s="2198"/>
      <c r="PPI965" s="2198"/>
      <c r="PPJ965" s="2198"/>
      <c r="PPK965" s="2198"/>
      <c r="PPL965" s="2198"/>
      <c r="PPM965" s="2198"/>
      <c r="PPN965" s="2198"/>
      <c r="PPO965" s="2198"/>
      <c r="PPP965" s="2198"/>
      <c r="PPQ965" s="2198"/>
      <c r="PPR965" s="2198"/>
      <c r="PPS965" s="2198"/>
      <c r="PPT965" s="2198"/>
      <c r="PPU965" s="2198"/>
      <c r="PPV965" s="2198"/>
      <c r="PPW965" s="2198"/>
      <c r="PPX965" s="2198"/>
      <c r="PPY965" s="2198"/>
      <c r="PPZ965" s="2198"/>
      <c r="PQA965" s="2198"/>
      <c r="PQB965" s="2198"/>
      <c r="PQC965" s="2198"/>
      <c r="PQD965" s="2198"/>
      <c r="PQE965" s="2198"/>
      <c r="PQF965" s="2198"/>
      <c r="PQG965" s="2198"/>
      <c r="PQH965" s="2198"/>
      <c r="PQI965" s="2198"/>
      <c r="PQM965" s="2198"/>
      <c r="PQN965" s="2198"/>
      <c r="PQO965" s="2198"/>
      <c r="PQP965" s="2198"/>
      <c r="PQQ965" s="2198"/>
      <c r="PQR965" s="2198"/>
      <c r="PQS965" s="2198"/>
      <c r="PQT965" s="2198"/>
      <c r="PQU965" s="2198"/>
      <c r="PQV965" s="2198"/>
      <c r="PQW965" s="2198"/>
      <c r="PQX965" s="2198"/>
      <c r="PQY965" s="2198"/>
      <c r="PQZ965" s="2198"/>
      <c r="PRA965" s="2198"/>
      <c r="PRB965" s="2198"/>
      <c r="PRC965" s="2198"/>
      <c r="PRD965" s="2198"/>
      <c r="PRE965" s="2198"/>
      <c r="PRF965" s="2198"/>
      <c r="PRG965" s="2198"/>
      <c r="PRH965" s="2198"/>
      <c r="PRI965" s="2198"/>
      <c r="PRJ965" s="2198"/>
      <c r="PRK965" s="2198"/>
      <c r="PRL965" s="2198"/>
      <c r="PRM965" s="2198"/>
      <c r="PRN965" s="2198"/>
      <c r="PRO965" s="2198"/>
      <c r="PRP965" s="2198"/>
      <c r="PRQ965" s="2198"/>
      <c r="PRR965" s="2198"/>
      <c r="PRS965" s="2198"/>
      <c r="PRT965" s="2198"/>
      <c r="PRU965" s="2198"/>
      <c r="PRV965" s="2198"/>
      <c r="PRW965" s="2198"/>
      <c r="PRX965" s="2198"/>
      <c r="PRY965" s="2198"/>
      <c r="PRZ965" s="2198"/>
      <c r="PSA965" s="2198"/>
      <c r="PSB965" s="2198"/>
      <c r="PSC965" s="2198"/>
      <c r="PSD965" s="2198"/>
      <c r="PSE965" s="2198"/>
      <c r="PSF965" s="2198"/>
      <c r="PSG965" s="2198"/>
      <c r="PSH965" s="2198"/>
      <c r="PSI965" s="2198"/>
      <c r="PSJ965" s="2198"/>
      <c r="PSK965" s="2198"/>
      <c r="PSL965" s="2198"/>
      <c r="PSM965" s="2198"/>
      <c r="PSN965" s="2198"/>
      <c r="PSO965" s="2198"/>
      <c r="PSP965" s="2198"/>
      <c r="PSQ965" s="2198"/>
      <c r="PSR965" s="2198"/>
      <c r="PSS965" s="2198"/>
      <c r="PST965" s="2198"/>
      <c r="PSU965" s="2198"/>
      <c r="PSV965" s="2198"/>
      <c r="PSW965" s="2198"/>
      <c r="PSX965" s="2198"/>
      <c r="PSY965" s="2198"/>
      <c r="PSZ965" s="2198"/>
      <c r="PTA965" s="2198"/>
      <c r="PTB965" s="2198"/>
      <c r="PTC965" s="2198"/>
      <c r="PTD965" s="2198"/>
      <c r="PTE965" s="2198"/>
      <c r="PTF965" s="2198"/>
      <c r="PTG965" s="2198"/>
      <c r="PTH965" s="2198"/>
      <c r="PTI965" s="2198"/>
      <c r="PTJ965" s="2198"/>
      <c r="PTK965" s="2198"/>
      <c r="PTL965" s="2198"/>
      <c r="PTM965" s="2198"/>
      <c r="PTN965" s="2198"/>
      <c r="PTO965" s="2198"/>
      <c r="PTP965" s="2198"/>
      <c r="PTQ965" s="2198"/>
      <c r="PTR965" s="2198"/>
      <c r="PTS965" s="2198"/>
      <c r="PTT965" s="2198"/>
      <c r="PTU965" s="2198"/>
      <c r="PTV965" s="2198"/>
      <c r="PTW965" s="2198"/>
      <c r="PTX965" s="2198"/>
      <c r="PTY965" s="2198"/>
      <c r="PTZ965" s="2198"/>
      <c r="PUA965" s="2198"/>
      <c r="PUB965" s="2198"/>
      <c r="PUC965" s="2198"/>
      <c r="PUD965" s="2198"/>
      <c r="PUE965" s="2198"/>
      <c r="PUF965" s="2198"/>
      <c r="PUG965" s="2198"/>
      <c r="PUH965" s="2198"/>
      <c r="PUI965" s="2198"/>
      <c r="PUJ965" s="2198"/>
      <c r="PUK965" s="2198"/>
      <c r="PUL965" s="2198"/>
      <c r="PUM965" s="2198"/>
      <c r="PUN965" s="2198"/>
      <c r="PUO965" s="2198"/>
      <c r="PUP965" s="2198"/>
      <c r="PUQ965" s="2198"/>
      <c r="PUR965" s="2198"/>
      <c r="PUS965" s="2198"/>
      <c r="PUT965" s="2198"/>
      <c r="PUU965" s="2198"/>
      <c r="PUV965" s="2198"/>
      <c r="PUW965" s="2198"/>
      <c r="PUX965" s="2198"/>
      <c r="PUY965" s="2198"/>
      <c r="PUZ965" s="2198"/>
      <c r="PVA965" s="2198"/>
      <c r="PVB965" s="2198"/>
      <c r="PVC965" s="2198"/>
      <c r="PVD965" s="2198"/>
      <c r="PVE965" s="2198"/>
      <c r="PVF965" s="2198"/>
      <c r="PVG965" s="2198"/>
      <c r="PVH965" s="2198"/>
      <c r="PVI965" s="2198"/>
      <c r="PVJ965" s="2198"/>
      <c r="PVK965" s="2198"/>
      <c r="PVL965" s="2198"/>
      <c r="PVM965" s="2198"/>
      <c r="PVN965" s="2198"/>
      <c r="PVO965" s="2198"/>
      <c r="PVP965" s="2198"/>
      <c r="PVQ965" s="2198"/>
      <c r="PVR965" s="2198"/>
      <c r="PVS965" s="2198"/>
      <c r="PVT965" s="2198"/>
      <c r="PVU965" s="2198"/>
      <c r="PVV965" s="2198"/>
      <c r="PVW965" s="2198"/>
      <c r="PVX965" s="2198"/>
      <c r="PVY965" s="2198"/>
      <c r="PVZ965" s="2198"/>
      <c r="PWA965" s="2198"/>
      <c r="PWB965" s="2198"/>
      <c r="PWC965" s="2198"/>
      <c r="PWD965" s="2198"/>
      <c r="PWE965" s="2198"/>
      <c r="PWF965" s="2198"/>
      <c r="PWG965" s="2198"/>
      <c r="PWH965" s="2198"/>
      <c r="PWI965" s="2198"/>
      <c r="PWJ965" s="2198"/>
      <c r="PWK965" s="2198"/>
      <c r="PWL965" s="2198"/>
      <c r="PWM965" s="2198"/>
      <c r="PWN965" s="2198"/>
      <c r="PWO965" s="2198"/>
      <c r="PWP965" s="2198"/>
      <c r="PWQ965" s="2198"/>
      <c r="PWR965" s="2198"/>
      <c r="PWS965" s="2198"/>
      <c r="PWT965" s="2198"/>
      <c r="PWU965" s="2198"/>
      <c r="PWV965" s="2198"/>
      <c r="PWW965" s="2198"/>
      <c r="PWX965" s="2198"/>
      <c r="PWY965" s="2198"/>
      <c r="PWZ965" s="2198"/>
      <c r="PXA965" s="2198"/>
      <c r="PXB965" s="2198"/>
      <c r="PXC965" s="2198"/>
      <c r="PXD965" s="2198"/>
      <c r="PXE965" s="2198"/>
      <c r="PXF965" s="2198"/>
      <c r="PXG965" s="2198"/>
      <c r="PXH965" s="2198"/>
      <c r="PXI965" s="2198"/>
      <c r="PXJ965" s="2198"/>
      <c r="PXK965" s="2198"/>
      <c r="PXL965" s="2198"/>
      <c r="PXM965" s="2198"/>
      <c r="PXN965" s="2198"/>
      <c r="PXO965" s="2198"/>
      <c r="PXP965" s="2198"/>
      <c r="PXQ965" s="2198"/>
      <c r="PXR965" s="2198"/>
      <c r="PXS965" s="2198"/>
      <c r="PXT965" s="2198"/>
      <c r="PXU965" s="2198"/>
      <c r="PXV965" s="2198"/>
      <c r="PXW965" s="2198"/>
      <c r="PXX965" s="2198"/>
      <c r="PXY965" s="2198"/>
      <c r="PXZ965" s="2198"/>
      <c r="PYA965" s="2198"/>
      <c r="PYB965" s="2198"/>
      <c r="PYC965" s="2198"/>
      <c r="PYD965" s="2198"/>
      <c r="PYE965" s="2198"/>
      <c r="PYF965" s="2198"/>
      <c r="PYG965" s="2198"/>
      <c r="PYH965" s="2198"/>
      <c r="PYI965" s="2198"/>
      <c r="PYJ965" s="2198"/>
      <c r="PYK965" s="2198"/>
      <c r="PYL965" s="2198"/>
      <c r="PYM965" s="2198"/>
      <c r="PYN965" s="2198"/>
      <c r="PYO965" s="2198"/>
      <c r="PYP965" s="2198"/>
      <c r="PYQ965" s="2198"/>
      <c r="PYR965" s="2198"/>
      <c r="PYS965" s="2198"/>
      <c r="PYT965" s="2198"/>
      <c r="PYU965" s="2198"/>
      <c r="PYV965" s="2198"/>
      <c r="PYW965" s="2198"/>
      <c r="PYX965" s="2198"/>
      <c r="PYY965" s="2198"/>
      <c r="PYZ965" s="2198"/>
      <c r="PZA965" s="2198"/>
      <c r="PZB965" s="2198"/>
      <c r="PZC965" s="2198"/>
      <c r="PZD965" s="2198"/>
      <c r="PZE965" s="2198"/>
      <c r="PZF965" s="2198"/>
      <c r="PZG965" s="2198"/>
      <c r="PZH965" s="2198"/>
      <c r="PZI965" s="2198"/>
      <c r="PZJ965" s="2198"/>
      <c r="PZK965" s="2198"/>
      <c r="PZL965" s="2198"/>
      <c r="PZM965" s="2198"/>
      <c r="PZN965" s="2198"/>
      <c r="PZO965" s="2198"/>
      <c r="PZP965" s="2198"/>
      <c r="PZQ965" s="2198"/>
      <c r="PZR965" s="2198"/>
      <c r="PZS965" s="2198"/>
      <c r="PZT965" s="2198"/>
      <c r="PZU965" s="2198"/>
      <c r="PZV965" s="2198"/>
      <c r="PZW965" s="2198"/>
      <c r="PZX965" s="2198"/>
      <c r="PZY965" s="2198"/>
      <c r="PZZ965" s="2198"/>
      <c r="QAA965" s="2198"/>
      <c r="QAB965" s="2198"/>
      <c r="QAC965" s="2198"/>
      <c r="QAD965" s="2198"/>
      <c r="QAE965" s="2198"/>
      <c r="QAI965" s="2198"/>
      <c r="QAJ965" s="2198"/>
      <c r="QAK965" s="2198"/>
      <c r="QAL965" s="2198"/>
      <c r="QAM965" s="2198"/>
      <c r="QAN965" s="2198"/>
      <c r="QAO965" s="2198"/>
      <c r="QAP965" s="2198"/>
      <c r="QAQ965" s="2198"/>
      <c r="QAR965" s="2198"/>
      <c r="QAS965" s="2198"/>
      <c r="QAT965" s="2198"/>
      <c r="QAU965" s="2198"/>
      <c r="QAV965" s="2198"/>
      <c r="QAW965" s="2198"/>
      <c r="QAX965" s="2198"/>
      <c r="QAY965" s="2198"/>
      <c r="QAZ965" s="2198"/>
      <c r="QBA965" s="2198"/>
      <c r="QBB965" s="2198"/>
      <c r="QBC965" s="2198"/>
      <c r="QBD965" s="2198"/>
      <c r="QBE965" s="2198"/>
      <c r="QBF965" s="2198"/>
      <c r="QBG965" s="2198"/>
      <c r="QBH965" s="2198"/>
      <c r="QBI965" s="2198"/>
      <c r="QBJ965" s="2198"/>
      <c r="QBK965" s="2198"/>
      <c r="QBL965" s="2198"/>
      <c r="QBM965" s="2198"/>
      <c r="QBN965" s="2198"/>
      <c r="QBO965" s="2198"/>
      <c r="QBP965" s="2198"/>
      <c r="QBQ965" s="2198"/>
      <c r="QBR965" s="2198"/>
      <c r="QBS965" s="2198"/>
      <c r="QBT965" s="2198"/>
      <c r="QBU965" s="2198"/>
      <c r="QBV965" s="2198"/>
      <c r="QBW965" s="2198"/>
      <c r="QBX965" s="2198"/>
      <c r="QBY965" s="2198"/>
      <c r="QBZ965" s="2198"/>
      <c r="QCA965" s="2198"/>
      <c r="QCB965" s="2198"/>
      <c r="QCC965" s="2198"/>
      <c r="QCD965" s="2198"/>
      <c r="QCE965" s="2198"/>
      <c r="QCF965" s="2198"/>
      <c r="QCG965" s="2198"/>
      <c r="QCH965" s="2198"/>
      <c r="QCI965" s="2198"/>
      <c r="QCJ965" s="2198"/>
      <c r="QCK965" s="2198"/>
      <c r="QCL965" s="2198"/>
      <c r="QCM965" s="2198"/>
      <c r="QCN965" s="2198"/>
      <c r="QCO965" s="2198"/>
      <c r="QCP965" s="2198"/>
      <c r="QCQ965" s="2198"/>
      <c r="QCR965" s="2198"/>
      <c r="QCS965" s="2198"/>
      <c r="QCT965" s="2198"/>
      <c r="QCU965" s="2198"/>
      <c r="QCV965" s="2198"/>
      <c r="QCW965" s="2198"/>
      <c r="QCX965" s="2198"/>
      <c r="QCY965" s="2198"/>
      <c r="QCZ965" s="2198"/>
      <c r="QDA965" s="2198"/>
      <c r="QDB965" s="2198"/>
      <c r="QDC965" s="2198"/>
      <c r="QDD965" s="2198"/>
      <c r="QDE965" s="2198"/>
      <c r="QDF965" s="2198"/>
      <c r="QDG965" s="2198"/>
      <c r="QDH965" s="2198"/>
      <c r="QDI965" s="2198"/>
      <c r="QDJ965" s="2198"/>
      <c r="QDK965" s="2198"/>
      <c r="QDL965" s="2198"/>
      <c r="QDM965" s="2198"/>
      <c r="QDN965" s="2198"/>
      <c r="QDO965" s="2198"/>
      <c r="QDP965" s="2198"/>
      <c r="QDQ965" s="2198"/>
      <c r="QDR965" s="2198"/>
      <c r="QDS965" s="2198"/>
      <c r="QDT965" s="2198"/>
      <c r="QDU965" s="2198"/>
      <c r="QDV965" s="2198"/>
      <c r="QDW965" s="2198"/>
      <c r="QDX965" s="2198"/>
      <c r="QDY965" s="2198"/>
      <c r="QDZ965" s="2198"/>
      <c r="QEA965" s="2198"/>
      <c r="QEB965" s="2198"/>
      <c r="QEC965" s="2198"/>
      <c r="QED965" s="2198"/>
      <c r="QEE965" s="2198"/>
      <c r="QEF965" s="2198"/>
      <c r="QEG965" s="2198"/>
      <c r="QEH965" s="2198"/>
      <c r="QEI965" s="2198"/>
      <c r="QEJ965" s="2198"/>
      <c r="QEK965" s="2198"/>
      <c r="QEL965" s="2198"/>
      <c r="QEM965" s="2198"/>
      <c r="QEN965" s="2198"/>
      <c r="QEO965" s="2198"/>
      <c r="QEP965" s="2198"/>
      <c r="QEQ965" s="2198"/>
      <c r="QER965" s="2198"/>
      <c r="QES965" s="2198"/>
      <c r="QET965" s="2198"/>
      <c r="QEU965" s="2198"/>
      <c r="QEV965" s="2198"/>
      <c r="QEW965" s="2198"/>
      <c r="QEX965" s="2198"/>
      <c r="QEY965" s="2198"/>
      <c r="QEZ965" s="2198"/>
      <c r="QFA965" s="2198"/>
      <c r="QFB965" s="2198"/>
      <c r="QFC965" s="2198"/>
      <c r="QFD965" s="2198"/>
      <c r="QFE965" s="2198"/>
      <c r="QFF965" s="2198"/>
      <c r="QFG965" s="2198"/>
      <c r="QFH965" s="2198"/>
      <c r="QFI965" s="2198"/>
      <c r="QFJ965" s="2198"/>
      <c r="QFK965" s="2198"/>
      <c r="QFL965" s="2198"/>
      <c r="QFM965" s="2198"/>
      <c r="QFN965" s="2198"/>
      <c r="QFO965" s="2198"/>
      <c r="QFP965" s="2198"/>
      <c r="QFQ965" s="2198"/>
      <c r="QFR965" s="2198"/>
      <c r="QFS965" s="2198"/>
      <c r="QFT965" s="2198"/>
      <c r="QFU965" s="2198"/>
      <c r="QFV965" s="2198"/>
      <c r="QFW965" s="2198"/>
      <c r="QFX965" s="2198"/>
      <c r="QFY965" s="2198"/>
      <c r="QFZ965" s="2198"/>
      <c r="QGA965" s="2198"/>
      <c r="QGB965" s="2198"/>
      <c r="QGC965" s="2198"/>
      <c r="QGD965" s="2198"/>
      <c r="QGE965" s="2198"/>
      <c r="QGF965" s="2198"/>
      <c r="QGG965" s="2198"/>
      <c r="QGH965" s="2198"/>
      <c r="QGI965" s="2198"/>
      <c r="QGJ965" s="2198"/>
      <c r="QGK965" s="2198"/>
      <c r="QGL965" s="2198"/>
      <c r="QGM965" s="2198"/>
      <c r="QGN965" s="2198"/>
      <c r="QGO965" s="2198"/>
      <c r="QGP965" s="2198"/>
      <c r="QGQ965" s="2198"/>
      <c r="QGR965" s="2198"/>
      <c r="QGS965" s="2198"/>
      <c r="QGT965" s="2198"/>
      <c r="QGU965" s="2198"/>
      <c r="QGV965" s="2198"/>
      <c r="QGW965" s="2198"/>
      <c r="QGX965" s="2198"/>
      <c r="QGY965" s="2198"/>
      <c r="QGZ965" s="2198"/>
      <c r="QHA965" s="2198"/>
      <c r="QHB965" s="2198"/>
      <c r="QHC965" s="2198"/>
      <c r="QHD965" s="2198"/>
      <c r="QHE965" s="2198"/>
      <c r="QHF965" s="2198"/>
      <c r="QHG965" s="2198"/>
      <c r="QHH965" s="2198"/>
      <c r="QHI965" s="2198"/>
      <c r="QHJ965" s="2198"/>
      <c r="QHK965" s="2198"/>
      <c r="QHL965" s="2198"/>
      <c r="QHM965" s="2198"/>
      <c r="QHN965" s="2198"/>
      <c r="QHO965" s="2198"/>
      <c r="QHP965" s="2198"/>
      <c r="QHQ965" s="2198"/>
      <c r="QHR965" s="2198"/>
      <c r="QHS965" s="2198"/>
      <c r="QHT965" s="2198"/>
      <c r="QHU965" s="2198"/>
      <c r="QHV965" s="2198"/>
      <c r="QHW965" s="2198"/>
      <c r="QHX965" s="2198"/>
      <c r="QHY965" s="2198"/>
      <c r="QHZ965" s="2198"/>
      <c r="QIA965" s="2198"/>
      <c r="QIB965" s="2198"/>
      <c r="QIC965" s="2198"/>
      <c r="QID965" s="2198"/>
      <c r="QIE965" s="2198"/>
      <c r="QIF965" s="2198"/>
      <c r="QIG965" s="2198"/>
      <c r="QIH965" s="2198"/>
      <c r="QII965" s="2198"/>
      <c r="QIJ965" s="2198"/>
      <c r="QIK965" s="2198"/>
      <c r="QIL965" s="2198"/>
      <c r="QIM965" s="2198"/>
      <c r="QIN965" s="2198"/>
      <c r="QIO965" s="2198"/>
      <c r="QIP965" s="2198"/>
      <c r="QIQ965" s="2198"/>
      <c r="QIR965" s="2198"/>
      <c r="QIS965" s="2198"/>
      <c r="QIT965" s="2198"/>
      <c r="QIU965" s="2198"/>
      <c r="QIV965" s="2198"/>
      <c r="QIW965" s="2198"/>
      <c r="QIX965" s="2198"/>
      <c r="QIY965" s="2198"/>
      <c r="QIZ965" s="2198"/>
      <c r="QJA965" s="2198"/>
      <c r="QJB965" s="2198"/>
      <c r="QJC965" s="2198"/>
      <c r="QJD965" s="2198"/>
      <c r="QJE965" s="2198"/>
      <c r="QJF965" s="2198"/>
      <c r="QJG965" s="2198"/>
      <c r="QJH965" s="2198"/>
      <c r="QJI965" s="2198"/>
      <c r="QJJ965" s="2198"/>
      <c r="QJK965" s="2198"/>
      <c r="QJL965" s="2198"/>
      <c r="QJM965" s="2198"/>
      <c r="QJN965" s="2198"/>
      <c r="QJO965" s="2198"/>
      <c r="QJP965" s="2198"/>
      <c r="QJQ965" s="2198"/>
      <c r="QJR965" s="2198"/>
      <c r="QJS965" s="2198"/>
      <c r="QJT965" s="2198"/>
      <c r="QJU965" s="2198"/>
      <c r="QJV965" s="2198"/>
      <c r="QJW965" s="2198"/>
      <c r="QJX965" s="2198"/>
      <c r="QJY965" s="2198"/>
      <c r="QJZ965" s="2198"/>
      <c r="QKA965" s="2198"/>
      <c r="QKE965" s="2198"/>
      <c r="QKF965" s="2198"/>
      <c r="QKG965" s="2198"/>
      <c r="QKH965" s="2198"/>
      <c r="QKI965" s="2198"/>
      <c r="QKJ965" s="2198"/>
      <c r="QKK965" s="2198"/>
      <c r="QKL965" s="2198"/>
      <c r="QKM965" s="2198"/>
      <c r="QKN965" s="2198"/>
      <c r="QKO965" s="2198"/>
      <c r="QKP965" s="2198"/>
      <c r="QKQ965" s="2198"/>
      <c r="QKR965" s="2198"/>
      <c r="QKS965" s="2198"/>
      <c r="QKT965" s="2198"/>
      <c r="QKU965" s="2198"/>
      <c r="QKV965" s="2198"/>
      <c r="QKW965" s="2198"/>
      <c r="QKX965" s="2198"/>
      <c r="QKY965" s="2198"/>
      <c r="QKZ965" s="2198"/>
      <c r="QLA965" s="2198"/>
      <c r="QLB965" s="2198"/>
      <c r="QLC965" s="2198"/>
      <c r="QLD965" s="2198"/>
      <c r="QLE965" s="2198"/>
      <c r="QLF965" s="2198"/>
      <c r="QLG965" s="2198"/>
      <c r="QLH965" s="2198"/>
      <c r="QLI965" s="2198"/>
      <c r="QLJ965" s="2198"/>
      <c r="QLK965" s="2198"/>
      <c r="QLL965" s="2198"/>
      <c r="QLM965" s="2198"/>
      <c r="QLN965" s="2198"/>
      <c r="QLO965" s="2198"/>
      <c r="QLP965" s="2198"/>
      <c r="QLQ965" s="2198"/>
      <c r="QLR965" s="2198"/>
      <c r="QLS965" s="2198"/>
      <c r="QLT965" s="2198"/>
      <c r="QLU965" s="2198"/>
      <c r="QLV965" s="2198"/>
      <c r="QLW965" s="2198"/>
      <c r="QLX965" s="2198"/>
      <c r="QLY965" s="2198"/>
      <c r="QLZ965" s="2198"/>
      <c r="QMA965" s="2198"/>
      <c r="QMB965" s="2198"/>
      <c r="QMC965" s="2198"/>
      <c r="QMD965" s="2198"/>
      <c r="QME965" s="2198"/>
      <c r="QMF965" s="2198"/>
      <c r="QMG965" s="2198"/>
      <c r="QMH965" s="2198"/>
      <c r="QMI965" s="2198"/>
      <c r="QMJ965" s="2198"/>
      <c r="QMK965" s="2198"/>
      <c r="QML965" s="2198"/>
      <c r="QMM965" s="2198"/>
      <c r="QMN965" s="2198"/>
      <c r="QMO965" s="2198"/>
      <c r="QMP965" s="2198"/>
      <c r="QMQ965" s="2198"/>
      <c r="QMR965" s="2198"/>
      <c r="QMS965" s="2198"/>
      <c r="QMT965" s="2198"/>
      <c r="QMU965" s="2198"/>
      <c r="QMV965" s="2198"/>
      <c r="QMW965" s="2198"/>
      <c r="QMX965" s="2198"/>
      <c r="QMY965" s="2198"/>
      <c r="QMZ965" s="2198"/>
      <c r="QNA965" s="2198"/>
      <c r="QNB965" s="2198"/>
      <c r="QNC965" s="2198"/>
      <c r="QND965" s="2198"/>
      <c r="QNE965" s="2198"/>
      <c r="QNF965" s="2198"/>
      <c r="QNG965" s="2198"/>
      <c r="QNH965" s="2198"/>
      <c r="QNI965" s="2198"/>
      <c r="QNJ965" s="2198"/>
      <c r="QNK965" s="2198"/>
      <c r="QNL965" s="2198"/>
      <c r="QNM965" s="2198"/>
      <c r="QNN965" s="2198"/>
      <c r="QNO965" s="2198"/>
      <c r="QNP965" s="2198"/>
      <c r="QNQ965" s="2198"/>
      <c r="QNR965" s="2198"/>
      <c r="QNS965" s="2198"/>
      <c r="QNT965" s="2198"/>
      <c r="QNU965" s="2198"/>
      <c r="QNV965" s="2198"/>
      <c r="QNW965" s="2198"/>
      <c r="QNX965" s="2198"/>
      <c r="QNY965" s="2198"/>
      <c r="QNZ965" s="2198"/>
      <c r="QOA965" s="2198"/>
      <c r="QOB965" s="2198"/>
      <c r="QOC965" s="2198"/>
      <c r="QOD965" s="2198"/>
      <c r="QOE965" s="2198"/>
      <c r="QOF965" s="2198"/>
      <c r="QOG965" s="2198"/>
      <c r="QOH965" s="2198"/>
      <c r="QOI965" s="2198"/>
      <c r="QOJ965" s="2198"/>
      <c r="QOK965" s="2198"/>
      <c r="QOL965" s="2198"/>
      <c r="QOM965" s="2198"/>
      <c r="QON965" s="2198"/>
      <c r="QOO965" s="2198"/>
      <c r="QOP965" s="2198"/>
      <c r="QOQ965" s="2198"/>
      <c r="QOR965" s="2198"/>
      <c r="QOS965" s="2198"/>
      <c r="QOT965" s="2198"/>
      <c r="QOU965" s="2198"/>
      <c r="QOV965" s="2198"/>
      <c r="QOW965" s="2198"/>
      <c r="QOX965" s="2198"/>
      <c r="QOY965" s="2198"/>
      <c r="QOZ965" s="2198"/>
      <c r="QPA965" s="2198"/>
      <c r="QPB965" s="2198"/>
      <c r="QPC965" s="2198"/>
      <c r="QPD965" s="2198"/>
      <c r="QPE965" s="2198"/>
      <c r="QPF965" s="2198"/>
      <c r="QPG965" s="2198"/>
      <c r="QPH965" s="2198"/>
      <c r="QPI965" s="2198"/>
      <c r="QPJ965" s="2198"/>
      <c r="QPK965" s="2198"/>
      <c r="QPL965" s="2198"/>
      <c r="QPM965" s="2198"/>
      <c r="QPN965" s="2198"/>
      <c r="QPO965" s="2198"/>
      <c r="QPP965" s="2198"/>
      <c r="QPQ965" s="2198"/>
      <c r="QPR965" s="2198"/>
      <c r="QPS965" s="2198"/>
      <c r="QPT965" s="2198"/>
      <c r="QPU965" s="2198"/>
      <c r="QPV965" s="2198"/>
      <c r="QPW965" s="2198"/>
      <c r="QPX965" s="2198"/>
      <c r="QPY965" s="2198"/>
      <c r="QPZ965" s="2198"/>
      <c r="QQA965" s="2198"/>
      <c r="QQB965" s="2198"/>
      <c r="QQC965" s="2198"/>
      <c r="QQD965" s="2198"/>
      <c r="QQE965" s="2198"/>
      <c r="QQF965" s="2198"/>
      <c r="QQG965" s="2198"/>
      <c r="QQH965" s="2198"/>
      <c r="QQI965" s="2198"/>
      <c r="QQJ965" s="2198"/>
      <c r="QQK965" s="2198"/>
      <c r="QQL965" s="2198"/>
      <c r="QQM965" s="2198"/>
      <c r="QQN965" s="2198"/>
      <c r="QQO965" s="2198"/>
      <c r="QQP965" s="2198"/>
      <c r="QQQ965" s="2198"/>
      <c r="QQR965" s="2198"/>
      <c r="QQS965" s="2198"/>
      <c r="QQT965" s="2198"/>
      <c r="QQU965" s="2198"/>
      <c r="QQV965" s="2198"/>
      <c r="QQW965" s="2198"/>
      <c r="QQX965" s="2198"/>
      <c r="QQY965" s="2198"/>
      <c r="QQZ965" s="2198"/>
      <c r="QRA965" s="2198"/>
      <c r="QRB965" s="2198"/>
      <c r="QRC965" s="2198"/>
      <c r="QRD965" s="2198"/>
      <c r="QRE965" s="2198"/>
      <c r="QRF965" s="2198"/>
      <c r="QRG965" s="2198"/>
      <c r="QRH965" s="2198"/>
      <c r="QRI965" s="2198"/>
      <c r="QRJ965" s="2198"/>
      <c r="QRK965" s="2198"/>
      <c r="QRL965" s="2198"/>
      <c r="QRM965" s="2198"/>
      <c r="QRN965" s="2198"/>
      <c r="QRO965" s="2198"/>
      <c r="QRP965" s="2198"/>
      <c r="QRQ965" s="2198"/>
      <c r="QRR965" s="2198"/>
      <c r="QRS965" s="2198"/>
      <c r="QRT965" s="2198"/>
      <c r="QRU965" s="2198"/>
      <c r="QRV965" s="2198"/>
      <c r="QRW965" s="2198"/>
      <c r="QRX965" s="2198"/>
      <c r="QRY965" s="2198"/>
      <c r="QRZ965" s="2198"/>
      <c r="QSA965" s="2198"/>
      <c r="QSB965" s="2198"/>
      <c r="QSC965" s="2198"/>
      <c r="QSD965" s="2198"/>
      <c r="QSE965" s="2198"/>
      <c r="QSF965" s="2198"/>
      <c r="QSG965" s="2198"/>
      <c r="QSH965" s="2198"/>
      <c r="QSI965" s="2198"/>
      <c r="QSJ965" s="2198"/>
      <c r="QSK965" s="2198"/>
      <c r="QSL965" s="2198"/>
      <c r="QSM965" s="2198"/>
      <c r="QSN965" s="2198"/>
      <c r="QSO965" s="2198"/>
      <c r="QSP965" s="2198"/>
      <c r="QSQ965" s="2198"/>
      <c r="QSR965" s="2198"/>
      <c r="QSS965" s="2198"/>
      <c r="QST965" s="2198"/>
      <c r="QSU965" s="2198"/>
      <c r="QSV965" s="2198"/>
      <c r="QSW965" s="2198"/>
      <c r="QSX965" s="2198"/>
      <c r="QSY965" s="2198"/>
      <c r="QSZ965" s="2198"/>
      <c r="QTA965" s="2198"/>
      <c r="QTB965" s="2198"/>
      <c r="QTC965" s="2198"/>
      <c r="QTD965" s="2198"/>
      <c r="QTE965" s="2198"/>
      <c r="QTF965" s="2198"/>
      <c r="QTG965" s="2198"/>
      <c r="QTH965" s="2198"/>
      <c r="QTI965" s="2198"/>
      <c r="QTJ965" s="2198"/>
      <c r="QTK965" s="2198"/>
      <c r="QTL965" s="2198"/>
      <c r="QTM965" s="2198"/>
      <c r="QTN965" s="2198"/>
      <c r="QTO965" s="2198"/>
      <c r="QTP965" s="2198"/>
      <c r="QTQ965" s="2198"/>
      <c r="QTR965" s="2198"/>
      <c r="QTS965" s="2198"/>
      <c r="QTT965" s="2198"/>
      <c r="QTU965" s="2198"/>
      <c r="QTV965" s="2198"/>
      <c r="QTW965" s="2198"/>
      <c r="QUA965" s="2198"/>
      <c r="QUB965" s="2198"/>
      <c r="QUC965" s="2198"/>
      <c r="QUD965" s="2198"/>
      <c r="QUE965" s="2198"/>
      <c r="QUF965" s="2198"/>
      <c r="QUG965" s="2198"/>
      <c r="QUH965" s="2198"/>
      <c r="QUI965" s="2198"/>
      <c r="QUJ965" s="2198"/>
      <c r="QUK965" s="2198"/>
      <c r="QUL965" s="2198"/>
      <c r="QUM965" s="2198"/>
      <c r="QUN965" s="2198"/>
      <c r="QUO965" s="2198"/>
      <c r="QUP965" s="2198"/>
      <c r="QUQ965" s="2198"/>
      <c r="QUR965" s="2198"/>
      <c r="QUS965" s="2198"/>
      <c r="QUT965" s="2198"/>
      <c r="QUU965" s="2198"/>
      <c r="QUV965" s="2198"/>
      <c r="QUW965" s="2198"/>
      <c r="QUX965" s="2198"/>
      <c r="QUY965" s="2198"/>
      <c r="QUZ965" s="2198"/>
      <c r="QVA965" s="2198"/>
      <c r="QVB965" s="2198"/>
      <c r="QVC965" s="2198"/>
      <c r="QVD965" s="2198"/>
      <c r="QVE965" s="2198"/>
      <c r="QVF965" s="2198"/>
      <c r="QVG965" s="2198"/>
      <c r="QVH965" s="2198"/>
      <c r="QVI965" s="2198"/>
      <c r="QVJ965" s="2198"/>
      <c r="QVK965" s="2198"/>
      <c r="QVL965" s="2198"/>
      <c r="QVM965" s="2198"/>
      <c r="QVN965" s="2198"/>
      <c r="QVO965" s="2198"/>
      <c r="QVP965" s="2198"/>
      <c r="QVQ965" s="2198"/>
      <c r="QVR965" s="2198"/>
      <c r="QVS965" s="2198"/>
      <c r="QVT965" s="2198"/>
      <c r="QVU965" s="2198"/>
      <c r="QVV965" s="2198"/>
      <c r="QVW965" s="2198"/>
      <c r="QVX965" s="2198"/>
      <c r="QVY965" s="2198"/>
      <c r="QVZ965" s="2198"/>
      <c r="QWA965" s="2198"/>
      <c r="QWB965" s="2198"/>
      <c r="QWC965" s="2198"/>
      <c r="QWD965" s="2198"/>
      <c r="QWE965" s="2198"/>
      <c r="QWF965" s="2198"/>
      <c r="QWG965" s="2198"/>
      <c r="QWH965" s="2198"/>
      <c r="QWI965" s="2198"/>
      <c r="QWJ965" s="2198"/>
      <c r="QWK965" s="2198"/>
      <c r="QWL965" s="2198"/>
      <c r="QWM965" s="2198"/>
      <c r="QWN965" s="2198"/>
      <c r="QWO965" s="2198"/>
      <c r="QWP965" s="2198"/>
      <c r="QWQ965" s="2198"/>
      <c r="QWR965" s="2198"/>
      <c r="QWS965" s="2198"/>
      <c r="QWT965" s="2198"/>
      <c r="QWU965" s="2198"/>
      <c r="QWV965" s="2198"/>
      <c r="QWW965" s="2198"/>
      <c r="QWX965" s="2198"/>
      <c r="QWY965" s="2198"/>
      <c r="QWZ965" s="2198"/>
      <c r="QXA965" s="2198"/>
      <c r="QXB965" s="2198"/>
      <c r="QXC965" s="2198"/>
      <c r="QXD965" s="2198"/>
      <c r="QXE965" s="2198"/>
      <c r="QXF965" s="2198"/>
      <c r="QXG965" s="2198"/>
      <c r="QXH965" s="2198"/>
      <c r="QXI965" s="2198"/>
      <c r="QXJ965" s="2198"/>
      <c r="QXK965" s="2198"/>
      <c r="QXL965" s="2198"/>
      <c r="QXM965" s="2198"/>
      <c r="QXN965" s="2198"/>
      <c r="QXO965" s="2198"/>
      <c r="QXP965" s="2198"/>
      <c r="QXQ965" s="2198"/>
      <c r="QXR965" s="2198"/>
      <c r="QXS965" s="2198"/>
      <c r="QXT965" s="2198"/>
      <c r="QXU965" s="2198"/>
      <c r="QXV965" s="2198"/>
      <c r="QXW965" s="2198"/>
      <c r="QXX965" s="2198"/>
      <c r="QXY965" s="2198"/>
      <c r="QXZ965" s="2198"/>
      <c r="QYA965" s="2198"/>
      <c r="QYB965" s="2198"/>
      <c r="QYC965" s="2198"/>
      <c r="QYD965" s="2198"/>
      <c r="QYE965" s="2198"/>
      <c r="QYF965" s="2198"/>
      <c r="QYG965" s="2198"/>
      <c r="QYH965" s="2198"/>
      <c r="QYI965" s="2198"/>
      <c r="QYJ965" s="2198"/>
      <c r="QYK965" s="2198"/>
      <c r="QYL965" s="2198"/>
      <c r="QYM965" s="2198"/>
      <c r="QYN965" s="2198"/>
      <c r="QYO965" s="2198"/>
      <c r="QYP965" s="2198"/>
      <c r="QYQ965" s="2198"/>
      <c r="QYR965" s="2198"/>
      <c r="QYS965" s="2198"/>
      <c r="QYT965" s="2198"/>
      <c r="QYU965" s="2198"/>
      <c r="QYV965" s="2198"/>
      <c r="QYW965" s="2198"/>
      <c r="QYX965" s="2198"/>
      <c r="QYY965" s="2198"/>
      <c r="QYZ965" s="2198"/>
      <c r="QZA965" s="2198"/>
      <c r="QZB965" s="2198"/>
      <c r="QZC965" s="2198"/>
      <c r="QZD965" s="2198"/>
      <c r="QZE965" s="2198"/>
      <c r="QZF965" s="2198"/>
      <c r="QZG965" s="2198"/>
      <c r="QZH965" s="2198"/>
      <c r="QZI965" s="2198"/>
      <c r="QZJ965" s="2198"/>
      <c r="QZK965" s="2198"/>
      <c r="QZL965" s="2198"/>
      <c r="QZM965" s="2198"/>
      <c r="QZN965" s="2198"/>
      <c r="QZO965" s="2198"/>
      <c r="QZP965" s="2198"/>
      <c r="QZQ965" s="2198"/>
      <c r="QZR965" s="2198"/>
      <c r="QZS965" s="2198"/>
      <c r="QZT965" s="2198"/>
      <c r="QZU965" s="2198"/>
      <c r="QZV965" s="2198"/>
      <c r="QZW965" s="2198"/>
      <c r="QZX965" s="2198"/>
      <c r="QZY965" s="2198"/>
      <c r="QZZ965" s="2198"/>
      <c r="RAA965" s="2198"/>
      <c r="RAB965" s="2198"/>
      <c r="RAC965" s="2198"/>
      <c r="RAD965" s="2198"/>
      <c r="RAE965" s="2198"/>
      <c r="RAF965" s="2198"/>
      <c r="RAG965" s="2198"/>
      <c r="RAH965" s="2198"/>
      <c r="RAI965" s="2198"/>
      <c r="RAJ965" s="2198"/>
      <c r="RAK965" s="2198"/>
      <c r="RAL965" s="2198"/>
      <c r="RAM965" s="2198"/>
      <c r="RAN965" s="2198"/>
      <c r="RAO965" s="2198"/>
      <c r="RAP965" s="2198"/>
      <c r="RAQ965" s="2198"/>
      <c r="RAR965" s="2198"/>
      <c r="RAS965" s="2198"/>
      <c r="RAT965" s="2198"/>
      <c r="RAU965" s="2198"/>
      <c r="RAV965" s="2198"/>
      <c r="RAW965" s="2198"/>
      <c r="RAX965" s="2198"/>
      <c r="RAY965" s="2198"/>
      <c r="RAZ965" s="2198"/>
      <c r="RBA965" s="2198"/>
      <c r="RBB965" s="2198"/>
      <c r="RBC965" s="2198"/>
      <c r="RBD965" s="2198"/>
      <c r="RBE965" s="2198"/>
      <c r="RBF965" s="2198"/>
      <c r="RBG965" s="2198"/>
      <c r="RBH965" s="2198"/>
      <c r="RBI965" s="2198"/>
      <c r="RBJ965" s="2198"/>
      <c r="RBK965" s="2198"/>
      <c r="RBL965" s="2198"/>
      <c r="RBM965" s="2198"/>
      <c r="RBN965" s="2198"/>
      <c r="RBO965" s="2198"/>
      <c r="RBP965" s="2198"/>
      <c r="RBQ965" s="2198"/>
      <c r="RBR965" s="2198"/>
      <c r="RBS965" s="2198"/>
      <c r="RBT965" s="2198"/>
      <c r="RBU965" s="2198"/>
      <c r="RBV965" s="2198"/>
      <c r="RBW965" s="2198"/>
      <c r="RBX965" s="2198"/>
      <c r="RBY965" s="2198"/>
      <c r="RBZ965" s="2198"/>
      <c r="RCA965" s="2198"/>
      <c r="RCB965" s="2198"/>
      <c r="RCC965" s="2198"/>
      <c r="RCD965" s="2198"/>
      <c r="RCE965" s="2198"/>
      <c r="RCF965" s="2198"/>
      <c r="RCG965" s="2198"/>
      <c r="RCH965" s="2198"/>
      <c r="RCI965" s="2198"/>
      <c r="RCJ965" s="2198"/>
      <c r="RCK965" s="2198"/>
      <c r="RCL965" s="2198"/>
      <c r="RCM965" s="2198"/>
      <c r="RCN965" s="2198"/>
      <c r="RCO965" s="2198"/>
      <c r="RCP965" s="2198"/>
      <c r="RCQ965" s="2198"/>
      <c r="RCR965" s="2198"/>
      <c r="RCS965" s="2198"/>
      <c r="RCT965" s="2198"/>
      <c r="RCU965" s="2198"/>
      <c r="RCV965" s="2198"/>
      <c r="RCW965" s="2198"/>
      <c r="RCX965" s="2198"/>
      <c r="RCY965" s="2198"/>
      <c r="RCZ965" s="2198"/>
      <c r="RDA965" s="2198"/>
      <c r="RDB965" s="2198"/>
      <c r="RDC965" s="2198"/>
      <c r="RDD965" s="2198"/>
      <c r="RDE965" s="2198"/>
      <c r="RDF965" s="2198"/>
      <c r="RDG965" s="2198"/>
      <c r="RDH965" s="2198"/>
      <c r="RDI965" s="2198"/>
      <c r="RDJ965" s="2198"/>
      <c r="RDK965" s="2198"/>
      <c r="RDL965" s="2198"/>
      <c r="RDM965" s="2198"/>
      <c r="RDN965" s="2198"/>
      <c r="RDO965" s="2198"/>
      <c r="RDP965" s="2198"/>
      <c r="RDQ965" s="2198"/>
      <c r="RDR965" s="2198"/>
      <c r="RDS965" s="2198"/>
      <c r="RDW965" s="2198"/>
      <c r="RDX965" s="2198"/>
      <c r="RDY965" s="2198"/>
      <c r="RDZ965" s="2198"/>
      <c r="REA965" s="2198"/>
      <c r="REB965" s="2198"/>
      <c r="REC965" s="2198"/>
      <c r="RED965" s="2198"/>
      <c r="REE965" s="2198"/>
      <c r="REF965" s="2198"/>
      <c r="REG965" s="2198"/>
      <c r="REH965" s="2198"/>
      <c r="REI965" s="2198"/>
      <c r="REJ965" s="2198"/>
      <c r="REK965" s="2198"/>
      <c r="REL965" s="2198"/>
      <c r="REM965" s="2198"/>
      <c r="REN965" s="2198"/>
      <c r="REO965" s="2198"/>
      <c r="REP965" s="2198"/>
      <c r="REQ965" s="2198"/>
      <c r="RER965" s="2198"/>
      <c r="RES965" s="2198"/>
      <c r="RET965" s="2198"/>
      <c r="REU965" s="2198"/>
      <c r="REV965" s="2198"/>
      <c r="REW965" s="2198"/>
      <c r="REX965" s="2198"/>
      <c r="REY965" s="2198"/>
      <c r="REZ965" s="2198"/>
      <c r="RFA965" s="2198"/>
      <c r="RFB965" s="2198"/>
      <c r="RFC965" s="2198"/>
      <c r="RFD965" s="2198"/>
      <c r="RFE965" s="2198"/>
      <c r="RFF965" s="2198"/>
      <c r="RFG965" s="2198"/>
      <c r="RFH965" s="2198"/>
      <c r="RFI965" s="2198"/>
      <c r="RFJ965" s="2198"/>
      <c r="RFK965" s="2198"/>
      <c r="RFL965" s="2198"/>
      <c r="RFM965" s="2198"/>
      <c r="RFN965" s="2198"/>
      <c r="RFO965" s="2198"/>
      <c r="RFP965" s="2198"/>
      <c r="RFQ965" s="2198"/>
      <c r="RFR965" s="2198"/>
      <c r="RFS965" s="2198"/>
      <c r="RFT965" s="2198"/>
      <c r="RFU965" s="2198"/>
      <c r="RFV965" s="2198"/>
      <c r="RFW965" s="2198"/>
      <c r="RFX965" s="2198"/>
      <c r="RFY965" s="2198"/>
      <c r="RFZ965" s="2198"/>
      <c r="RGA965" s="2198"/>
      <c r="RGB965" s="2198"/>
      <c r="RGC965" s="2198"/>
      <c r="RGD965" s="2198"/>
      <c r="RGE965" s="2198"/>
      <c r="RGF965" s="2198"/>
      <c r="RGG965" s="2198"/>
      <c r="RGH965" s="2198"/>
      <c r="RGI965" s="2198"/>
      <c r="RGJ965" s="2198"/>
      <c r="RGK965" s="2198"/>
      <c r="RGL965" s="2198"/>
      <c r="RGM965" s="2198"/>
      <c r="RGN965" s="2198"/>
      <c r="RGO965" s="2198"/>
      <c r="RGP965" s="2198"/>
      <c r="RGQ965" s="2198"/>
      <c r="RGR965" s="2198"/>
      <c r="RGS965" s="2198"/>
      <c r="RGT965" s="2198"/>
      <c r="RGU965" s="2198"/>
      <c r="RGV965" s="2198"/>
      <c r="RGW965" s="2198"/>
      <c r="RGX965" s="2198"/>
      <c r="RGY965" s="2198"/>
      <c r="RGZ965" s="2198"/>
      <c r="RHA965" s="2198"/>
      <c r="RHB965" s="2198"/>
      <c r="RHC965" s="2198"/>
      <c r="RHD965" s="2198"/>
      <c r="RHE965" s="2198"/>
      <c r="RHF965" s="2198"/>
      <c r="RHG965" s="2198"/>
      <c r="RHH965" s="2198"/>
      <c r="RHI965" s="2198"/>
      <c r="RHJ965" s="2198"/>
      <c r="RHK965" s="2198"/>
      <c r="RHL965" s="2198"/>
      <c r="RHM965" s="2198"/>
      <c r="RHN965" s="2198"/>
      <c r="RHO965" s="2198"/>
      <c r="RHP965" s="2198"/>
      <c r="RHQ965" s="2198"/>
      <c r="RHR965" s="2198"/>
      <c r="RHS965" s="2198"/>
      <c r="RHT965" s="2198"/>
      <c r="RHU965" s="2198"/>
      <c r="RHV965" s="2198"/>
      <c r="RHW965" s="2198"/>
      <c r="RHX965" s="2198"/>
      <c r="RHY965" s="2198"/>
      <c r="RHZ965" s="2198"/>
      <c r="RIA965" s="2198"/>
      <c r="RIB965" s="2198"/>
      <c r="RIC965" s="2198"/>
      <c r="RID965" s="2198"/>
      <c r="RIE965" s="2198"/>
      <c r="RIF965" s="2198"/>
      <c r="RIG965" s="2198"/>
      <c r="RIH965" s="2198"/>
      <c r="RII965" s="2198"/>
      <c r="RIJ965" s="2198"/>
      <c r="RIK965" s="2198"/>
      <c r="RIL965" s="2198"/>
      <c r="RIM965" s="2198"/>
      <c r="RIN965" s="2198"/>
      <c r="RIO965" s="2198"/>
      <c r="RIP965" s="2198"/>
      <c r="RIQ965" s="2198"/>
      <c r="RIR965" s="2198"/>
      <c r="RIS965" s="2198"/>
      <c r="RIT965" s="2198"/>
      <c r="RIU965" s="2198"/>
      <c r="RIV965" s="2198"/>
      <c r="RIW965" s="2198"/>
      <c r="RIX965" s="2198"/>
      <c r="RIY965" s="2198"/>
      <c r="RIZ965" s="2198"/>
      <c r="RJA965" s="2198"/>
      <c r="RJB965" s="2198"/>
      <c r="RJC965" s="2198"/>
      <c r="RJD965" s="2198"/>
      <c r="RJE965" s="2198"/>
      <c r="RJF965" s="2198"/>
      <c r="RJG965" s="2198"/>
      <c r="RJH965" s="2198"/>
      <c r="RJI965" s="2198"/>
      <c r="RJJ965" s="2198"/>
      <c r="RJK965" s="2198"/>
      <c r="RJL965" s="2198"/>
      <c r="RJM965" s="2198"/>
      <c r="RJN965" s="2198"/>
      <c r="RJO965" s="2198"/>
      <c r="RJP965" s="2198"/>
      <c r="RJQ965" s="2198"/>
      <c r="RJR965" s="2198"/>
      <c r="RJS965" s="2198"/>
      <c r="RJT965" s="2198"/>
      <c r="RJU965" s="2198"/>
      <c r="RJV965" s="2198"/>
      <c r="RJW965" s="2198"/>
      <c r="RJX965" s="2198"/>
      <c r="RJY965" s="2198"/>
      <c r="RJZ965" s="2198"/>
      <c r="RKA965" s="2198"/>
      <c r="RKB965" s="2198"/>
      <c r="RKC965" s="2198"/>
      <c r="RKD965" s="2198"/>
      <c r="RKE965" s="2198"/>
      <c r="RKF965" s="2198"/>
      <c r="RKG965" s="2198"/>
      <c r="RKH965" s="2198"/>
      <c r="RKI965" s="2198"/>
      <c r="RKJ965" s="2198"/>
      <c r="RKK965" s="2198"/>
      <c r="RKL965" s="2198"/>
      <c r="RKM965" s="2198"/>
      <c r="RKN965" s="2198"/>
      <c r="RKO965" s="2198"/>
      <c r="RKP965" s="2198"/>
      <c r="RKQ965" s="2198"/>
      <c r="RKR965" s="2198"/>
      <c r="RKS965" s="2198"/>
      <c r="RKT965" s="2198"/>
      <c r="RKU965" s="2198"/>
      <c r="RKV965" s="2198"/>
      <c r="RKW965" s="2198"/>
      <c r="RKX965" s="2198"/>
      <c r="RKY965" s="2198"/>
      <c r="RKZ965" s="2198"/>
      <c r="RLA965" s="2198"/>
      <c r="RLB965" s="2198"/>
      <c r="RLC965" s="2198"/>
      <c r="RLD965" s="2198"/>
      <c r="RLE965" s="2198"/>
      <c r="RLF965" s="2198"/>
      <c r="RLG965" s="2198"/>
      <c r="RLH965" s="2198"/>
      <c r="RLI965" s="2198"/>
      <c r="RLJ965" s="2198"/>
      <c r="RLK965" s="2198"/>
      <c r="RLL965" s="2198"/>
      <c r="RLM965" s="2198"/>
      <c r="RLN965" s="2198"/>
      <c r="RLO965" s="2198"/>
      <c r="RLP965" s="2198"/>
      <c r="RLQ965" s="2198"/>
      <c r="RLR965" s="2198"/>
      <c r="RLS965" s="2198"/>
      <c r="RLT965" s="2198"/>
      <c r="RLU965" s="2198"/>
      <c r="RLV965" s="2198"/>
      <c r="RLW965" s="2198"/>
      <c r="RLX965" s="2198"/>
      <c r="RLY965" s="2198"/>
      <c r="RLZ965" s="2198"/>
      <c r="RMA965" s="2198"/>
      <c r="RMB965" s="2198"/>
      <c r="RMC965" s="2198"/>
      <c r="RMD965" s="2198"/>
      <c r="RME965" s="2198"/>
      <c r="RMF965" s="2198"/>
      <c r="RMG965" s="2198"/>
      <c r="RMH965" s="2198"/>
      <c r="RMI965" s="2198"/>
      <c r="RMJ965" s="2198"/>
      <c r="RMK965" s="2198"/>
      <c r="RML965" s="2198"/>
      <c r="RMM965" s="2198"/>
      <c r="RMN965" s="2198"/>
      <c r="RMO965" s="2198"/>
      <c r="RMP965" s="2198"/>
      <c r="RMQ965" s="2198"/>
      <c r="RMR965" s="2198"/>
      <c r="RMS965" s="2198"/>
      <c r="RMT965" s="2198"/>
      <c r="RMU965" s="2198"/>
      <c r="RMV965" s="2198"/>
      <c r="RMW965" s="2198"/>
      <c r="RMX965" s="2198"/>
      <c r="RMY965" s="2198"/>
      <c r="RMZ965" s="2198"/>
      <c r="RNA965" s="2198"/>
      <c r="RNB965" s="2198"/>
      <c r="RNC965" s="2198"/>
      <c r="RND965" s="2198"/>
      <c r="RNE965" s="2198"/>
      <c r="RNF965" s="2198"/>
      <c r="RNG965" s="2198"/>
      <c r="RNH965" s="2198"/>
      <c r="RNI965" s="2198"/>
      <c r="RNJ965" s="2198"/>
      <c r="RNK965" s="2198"/>
      <c r="RNL965" s="2198"/>
      <c r="RNM965" s="2198"/>
      <c r="RNN965" s="2198"/>
      <c r="RNO965" s="2198"/>
      <c r="RNS965" s="2198"/>
      <c r="RNT965" s="2198"/>
      <c r="RNU965" s="2198"/>
      <c r="RNV965" s="2198"/>
      <c r="RNW965" s="2198"/>
      <c r="RNX965" s="2198"/>
      <c r="RNY965" s="2198"/>
      <c r="RNZ965" s="2198"/>
      <c r="ROA965" s="2198"/>
      <c r="ROB965" s="2198"/>
      <c r="ROC965" s="2198"/>
      <c r="ROD965" s="2198"/>
      <c r="ROE965" s="2198"/>
      <c r="ROF965" s="2198"/>
      <c r="ROG965" s="2198"/>
      <c r="ROH965" s="2198"/>
      <c r="ROI965" s="2198"/>
      <c r="ROJ965" s="2198"/>
      <c r="ROK965" s="2198"/>
      <c r="ROL965" s="2198"/>
      <c r="ROM965" s="2198"/>
      <c r="RON965" s="2198"/>
      <c r="ROO965" s="2198"/>
      <c r="ROP965" s="2198"/>
      <c r="ROQ965" s="2198"/>
      <c r="ROR965" s="2198"/>
      <c r="ROS965" s="2198"/>
      <c r="ROT965" s="2198"/>
      <c r="ROU965" s="2198"/>
      <c r="ROV965" s="2198"/>
      <c r="ROW965" s="2198"/>
      <c r="ROX965" s="2198"/>
      <c r="ROY965" s="2198"/>
      <c r="ROZ965" s="2198"/>
      <c r="RPA965" s="2198"/>
      <c r="RPB965" s="2198"/>
      <c r="RPC965" s="2198"/>
      <c r="RPD965" s="2198"/>
      <c r="RPE965" s="2198"/>
      <c r="RPF965" s="2198"/>
      <c r="RPG965" s="2198"/>
      <c r="RPH965" s="2198"/>
      <c r="RPI965" s="2198"/>
      <c r="RPJ965" s="2198"/>
      <c r="RPK965" s="2198"/>
      <c r="RPL965" s="2198"/>
      <c r="RPM965" s="2198"/>
      <c r="RPN965" s="2198"/>
      <c r="RPO965" s="2198"/>
      <c r="RPP965" s="2198"/>
      <c r="RPQ965" s="2198"/>
      <c r="RPR965" s="2198"/>
      <c r="RPS965" s="2198"/>
      <c r="RPT965" s="2198"/>
      <c r="RPU965" s="2198"/>
      <c r="RPV965" s="2198"/>
      <c r="RPW965" s="2198"/>
      <c r="RPX965" s="2198"/>
      <c r="RPY965" s="2198"/>
      <c r="RPZ965" s="2198"/>
      <c r="RQA965" s="2198"/>
      <c r="RQB965" s="2198"/>
      <c r="RQC965" s="2198"/>
      <c r="RQD965" s="2198"/>
      <c r="RQE965" s="2198"/>
      <c r="RQF965" s="2198"/>
      <c r="RQG965" s="2198"/>
      <c r="RQH965" s="2198"/>
      <c r="RQI965" s="2198"/>
      <c r="RQJ965" s="2198"/>
      <c r="RQK965" s="2198"/>
      <c r="RQL965" s="2198"/>
      <c r="RQM965" s="2198"/>
      <c r="RQN965" s="2198"/>
      <c r="RQO965" s="2198"/>
      <c r="RQP965" s="2198"/>
      <c r="RQQ965" s="2198"/>
      <c r="RQR965" s="2198"/>
      <c r="RQS965" s="2198"/>
      <c r="RQT965" s="2198"/>
      <c r="RQU965" s="2198"/>
      <c r="RQV965" s="2198"/>
      <c r="RQW965" s="2198"/>
      <c r="RQX965" s="2198"/>
      <c r="RQY965" s="2198"/>
      <c r="RQZ965" s="2198"/>
      <c r="RRA965" s="2198"/>
      <c r="RRB965" s="2198"/>
      <c r="RRC965" s="2198"/>
      <c r="RRD965" s="2198"/>
      <c r="RRE965" s="2198"/>
      <c r="RRF965" s="2198"/>
      <c r="RRG965" s="2198"/>
      <c r="RRH965" s="2198"/>
      <c r="RRI965" s="2198"/>
      <c r="RRJ965" s="2198"/>
      <c r="RRK965" s="2198"/>
      <c r="RRL965" s="2198"/>
      <c r="RRM965" s="2198"/>
      <c r="RRN965" s="2198"/>
      <c r="RRO965" s="2198"/>
      <c r="RRP965" s="2198"/>
      <c r="RRQ965" s="2198"/>
      <c r="RRR965" s="2198"/>
      <c r="RRS965" s="2198"/>
      <c r="RRT965" s="2198"/>
      <c r="RRU965" s="2198"/>
      <c r="RRV965" s="2198"/>
      <c r="RRW965" s="2198"/>
      <c r="RRX965" s="2198"/>
      <c r="RRY965" s="2198"/>
      <c r="RRZ965" s="2198"/>
      <c r="RSA965" s="2198"/>
      <c r="RSB965" s="2198"/>
      <c r="RSC965" s="2198"/>
      <c r="RSD965" s="2198"/>
      <c r="RSE965" s="2198"/>
      <c r="RSF965" s="2198"/>
      <c r="RSG965" s="2198"/>
      <c r="RSH965" s="2198"/>
      <c r="RSI965" s="2198"/>
      <c r="RSJ965" s="2198"/>
      <c r="RSK965" s="2198"/>
      <c r="RSL965" s="2198"/>
      <c r="RSM965" s="2198"/>
      <c r="RSN965" s="2198"/>
      <c r="RSO965" s="2198"/>
      <c r="RSP965" s="2198"/>
      <c r="RSQ965" s="2198"/>
      <c r="RSR965" s="2198"/>
      <c r="RSS965" s="2198"/>
      <c r="RST965" s="2198"/>
      <c r="RSU965" s="2198"/>
      <c r="RSV965" s="2198"/>
      <c r="RSW965" s="2198"/>
      <c r="RSX965" s="2198"/>
      <c r="RSY965" s="2198"/>
      <c r="RSZ965" s="2198"/>
      <c r="RTA965" s="2198"/>
      <c r="RTB965" s="2198"/>
      <c r="RTC965" s="2198"/>
      <c r="RTD965" s="2198"/>
      <c r="RTE965" s="2198"/>
      <c r="RTF965" s="2198"/>
      <c r="RTG965" s="2198"/>
      <c r="RTH965" s="2198"/>
      <c r="RTI965" s="2198"/>
      <c r="RTJ965" s="2198"/>
      <c r="RTK965" s="2198"/>
      <c r="RTL965" s="2198"/>
      <c r="RTM965" s="2198"/>
      <c r="RTN965" s="2198"/>
      <c r="RTO965" s="2198"/>
      <c r="RTP965" s="2198"/>
      <c r="RTQ965" s="2198"/>
      <c r="RTR965" s="2198"/>
      <c r="RTS965" s="2198"/>
      <c r="RTT965" s="2198"/>
      <c r="RTU965" s="2198"/>
      <c r="RTV965" s="2198"/>
      <c r="RTW965" s="2198"/>
      <c r="RTX965" s="2198"/>
      <c r="RTY965" s="2198"/>
      <c r="RTZ965" s="2198"/>
      <c r="RUA965" s="2198"/>
      <c r="RUB965" s="2198"/>
      <c r="RUC965" s="2198"/>
      <c r="RUD965" s="2198"/>
      <c r="RUE965" s="2198"/>
      <c r="RUF965" s="2198"/>
      <c r="RUG965" s="2198"/>
      <c r="RUH965" s="2198"/>
      <c r="RUI965" s="2198"/>
      <c r="RUJ965" s="2198"/>
      <c r="RUK965" s="2198"/>
      <c r="RUL965" s="2198"/>
      <c r="RUM965" s="2198"/>
      <c r="RUN965" s="2198"/>
      <c r="RUO965" s="2198"/>
      <c r="RUP965" s="2198"/>
      <c r="RUQ965" s="2198"/>
      <c r="RUR965" s="2198"/>
      <c r="RUS965" s="2198"/>
      <c r="RUT965" s="2198"/>
      <c r="RUU965" s="2198"/>
      <c r="RUV965" s="2198"/>
      <c r="RUW965" s="2198"/>
      <c r="RUX965" s="2198"/>
      <c r="RUY965" s="2198"/>
      <c r="RUZ965" s="2198"/>
      <c r="RVA965" s="2198"/>
      <c r="RVB965" s="2198"/>
      <c r="RVC965" s="2198"/>
      <c r="RVD965" s="2198"/>
      <c r="RVE965" s="2198"/>
      <c r="RVF965" s="2198"/>
      <c r="RVG965" s="2198"/>
      <c r="RVH965" s="2198"/>
      <c r="RVI965" s="2198"/>
      <c r="RVJ965" s="2198"/>
      <c r="RVK965" s="2198"/>
      <c r="RVL965" s="2198"/>
      <c r="RVM965" s="2198"/>
      <c r="RVN965" s="2198"/>
      <c r="RVO965" s="2198"/>
      <c r="RVP965" s="2198"/>
      <c r="RVQ965" s="2198"/>
      <c r="RVR965" s="2198"/>
      <c r="RVS965" s="2198"/>
      <c r="RVT965" s="2198"/>
      <c r="RVU965" s="2198"/>
      <c r="RVV965" s="2198"/>
      <c r="RVW965" s="2198"/>
      <c r="RVX965" s="2198"/>
      <c r="RVY965" s="2198"/>
      <c r="RVZ965" s="2198"/>
      <c r="RWA965" s="2198"/>
      <c r="RWB965" s="2198"/>
      <c r="RWC965" s="2198"/>
      <c r="RWD965" s="2198"/>
      <c r="RWE965" s="2198"/>
      <c r="RWF965" s="2198"/>
      <c r="RWG965" s="2198"/>
      <c r="RWH965" s="2198"/>
      <c r="RWI965" s="2198"/>
      <c r="RWJ965" s="2198"/>
      <c r="RWK965" s="2198"/>
      <c r="RWL965" s="2198"/>
      <c r="RWM965" s="2198"/>
      <c r="RWN965" s="2198"/>
      <c r="RWO965" s="2198"/>
      <c r="RWP965" s="2198"/>
      <c r="RWQ965" s="2198"/>
      <c r="RWR965" s="2198"/>
      <c r="RWS965" s="2198"/>
      <c r="RWT965" s="2198"/>
      <c r="RWU965" s="2198"/>
      <c r="RWV965" s="2198"/>
      <c r="RWW965" s="2198"/>
      <c r="RWX965" s="2198"/>
      <c r="RWY965" s="2198"/>
      <c r="RWZ965" s="2198"/>
      <c r="RXA965" s="2198"/>
      <c r="RXB965" s="2198"/>
      <c r="RXC965" s="2198"/>
      <c r="RXD965" s="2198"/>
      <c r="RXE965" s="2198"/>
      <c r="RXF965" s="2198"/>
      <c r="RXG965" s="2198"/>
      <c r="RXH965" s="2198"/>
      <c r="RXI965" s="2198"/>
      <c r="RXJ965" s="2198"/>
      <c r="RXK965" s="2198"/>
      <c r="RXO965" s="2198"/>
      <c r="RXP965" s="2198"/>
      <c r="RXQ965" s="2198"/>
      <c r="RXR965" s="2198"/>
      <c r="RXS965" s="2198"/>
      <c r="RXT965" s="2198"/>
      <c r="RXU965" s="2198"/>
      <c r="RXV965" s="2198"/>
      <c r="RXW965" s="2198"/>
      <c r="RXX965" s="2198"/>
      <c r="RXY965" s="2198"/>
      <c r="RXZ965" s="2198"/>
      <c r="RYA965" s="2198"/>
      <c r="RYB965" s="2198"/>
      <c r="RYC965" s="2198"/>
      <c r="RYD965" s="2198"/>
      <c r="RYE965" s="2198"/>
      <c r="RYF965" s="2198"/>
      <c r="RYG965" s="2198"/>
      <c r="RYH965" s="2198"/>
      <c r="RYI965" s="2198"/>
      <c r="RYJ965" s="2198"/>
      <c r="RYK965" s="2198"/>
      <c r="RYL965" s="2198"/>
      <c r="RYM965" s="2198"/>
      <c r="RYN965" s="2198"/>
      <c r="RYO965" s="2198"/>
      <c r="RYP965" s="2198"/>
      <c r="RYQ965" s="2198"/>
      <c r="RYR965" s="2198"/>
      <c r="RYS965" s="2198"/>
      <c r="RYT965" s="2198"/>
      <c r="RYU965" s="2198"/>
      <c r="RYV965" s="2198"/>
      <c r="RYW965" s="2198"/>
      <c r="RYX965" s="2198"/>
      <c r="RYY965" s="2198"/>
      <c r="RYZ965" s="2198"/>
      <c r="RZA965" s="2198"/>
      <c r="RZB965" s="2198"/>
      <c r="RZC965" s="2198"/>
      <c r="RZD965" s="2198"/>
      <c r="RZE965" s="2198"/>
      <c r="RZF965" s="2198"/>
      <c r="RZG965" s="2198"/>
      <c r="RZH965" s="2198"/>
      <c r="RZI965" s="2198"/>
      <c r="RZJ965" s="2198"/>
      <c r="RZK965" s="2198"/>
      <c r="RZL965" s="2198"/>
      <c r="RZM965" s="2198"/>
      <c r="RZN965" s="2198"/>
      <c r="RZO965" s="2198"/>
      <c r="RZP965" s="2198"/>
      <c r="RZQ965" s="2198"/>
      <c r="RZR965" s="2198"/>
      <c r="RZS965" s="2198"/>
      <c r="RZT965" s="2198"/>
      <c r="RZU965" s="2198"/>
      <c r="RZV965" s="2198"/>
      <c r="RZW965" s="2198"/>
      <c r="RZX965" s="2198"/>
      <c r="RZY965" s="2198"/>
      <c r="RZZ965" s="2198"/>
      <c r="SAA965" s="2198"/>
      <c r="SAB965" s="2198"/>
      <c r="SAC965" s="2198"/>
      <c r="SAD965" s="2198"/>
      <c r="SAE965" s="2198"/>
      <c r="SAF965" s="2198"/>
      <c r="SAG965" s="2198"/>
      <c r="SAH965" s="2198"/>
      <c r="SAI965" s="2198"/>
      <c r="SAJ965" s="2198"/>
      <c r="SAK965" s="2198"/>
      <c r="SAL965" s="2198"/>
      <c r="SAM965" s="2198"/>
      <c r="SAN965" s="2198"/>
      <c r="SAO965" s="2198"/>
      <c r="SAP965" s="2198"/>
      <c r="SAQ965" s="2198"/>
      <c r="SAR965" s="2198"/>
      <c r="SAS965" s="2198"/>
      <c r="SAT965" s="2198"/>
      <c r="SAU965" s="2198"/>
      <c r="SAV965" s="2198"/>
      <c r="SAW965" s="2198"/>
      <c r="SAX965" s="2198"/>
      <c r="SAY965" s="2198"/>
      <c r="SAZ965" s="2198"/>
      <c r="SBA965" s="2198"/>
      <c r="SBB965" s="2198"/>
      <c r="SBC965" s="2198"/>
      <c r="SBD965" s="2198"/>
      <c r="SBE965" s="2198"/>
      <c r="SBF965" s="2198"/>
      <c r="SBG965" s="2198"/>
      <c r="SBH965" s="2198"/>
      <c r="SBI965" s="2198"/>
      <c r="SBJ965" s="2198"/>
      <c r="SBK965" s="2198"/>
      <c r="SBL965" s="2198"/>
      <c r="SBM965" s="2198"/>
      <c r="SBN965" s="2198"/>
      <c r="SBO965" s="2198"/>
      <c r="SBP965" s="2198"/>
      <c r="SBQ965" s="2198"/>
      <c r="SBR965" s="2198"/>
      <c r="SBS965" s="2198"/>
      <c r="SBT965" s="2198"/>
      <c r="SBU965" s="2198"/>
      <c r="SBV965" s="2198"/>
      <c r="SBW965" s="2198"/>
      <c r="SBX965" s="2198"/>
      <c r="SBY965" s="2198"/>
      <c r="SBZ965" s="2198"/>
      <c r="SCA965" s="2198"/>
      <c r="SCB965" s="2198"/>
      <c r="SCC965" s="2198"/>
      <c r="SCD965" s="2198"/>
      <c r="SCE965" s="2198"/>
      <c r="SCF965" s="2198"/>
      <c r="SCG965" s="2198"/>
      <c r="SCH965" s="2198"/>
      <c r="SCI965" s="2198"/>
      <c r="SCJ965" s="2198"/>
      <c r="SCK965" s="2198"/>
      <c r="SCL965" s="2198"/>
      <c r="SCM965" s="2198"/>
      <c r="SCN965" s="2198"/>
      <c r="SCO965" s="2198"/>
      <c r="SCP965" s="2198"/>
      <c r="SCQ965" s="2198"/>
      <c r="SCR965" s="2198"/>
      <c r="SCS965" s="2198"/>
      <c r="SCT965" s="2198"/>
      <c r="SCU965" s="2198"/>
      <c r="SCV965" s="2198"/>
      <c r="SCW965" s="2198"/>
      <c r="SCX965" s="2198"/>
      <c r="SCY965" s="2198"/>
      <c r="SCZ965" s="2198"/>
      <c r="SDA965" s="2198"/>
      <c r="SDB965" s="2198"/>
      <c r="SDC965" s="2198"/>
      <c r="SDD965" s="2198"/>
      <c r="SDE965" s="2198"/>
      <c r="SDF965" s="2198"/>
      <c r="SDG965" s="2198"/>
      <c r="SDH965" s="2198"/>
      <c r="SDI965" s="2198"/>
      <c r="SDJ965" s="2198"/>
      <c r="SDK965" s="2198"/>
      <c r="SDL965" s="2198"/>
      <c r="SDM965" s="2198"/>
      <c r="SDN965" s="2198"/>
      <c r="SDO965" s="2198"/>
      <c r="SDP965" s="2198"/>
      <c r="SDQ965" s="2198"/>
      <c r="SDR965" s="2198"/>
      <c r="SDS965" s="2198"/>
      <c r="SDT965" s="2198"/>
      <c r="SDU965" s="2198"/>
      <c r="SDV965" s="2198"/>
      <c r="SDW965" s="2198"/>
      <c r="SDX965" s="2198"/>
      <c r="SDY965" s="2198"/>
      <c r="SDZ965" s="2198"/>
      <c r="SEA965" s="2198"/>
      <c r="SEB965" s="2198"/>
      <c r="SEC965" s="2198"/>
      <c r="SED965" s="2198"/>
      <c r="SEE965" s="2198"/>
      <c r="SEF965" s="2198"/>
      <c r="SEG965" s="2198"/>
      <c r="SEH965" s="2198"/>
      <c r="SEI965" s="2198"/>
      <c r="SEJ965" s="2198"/>
      <c r="SEK965" s="2198"/>
      <c r="SEL965" s="2198"/>
      <c r="SEM965" s="2198"/>
      <c r="SEN965" s="2198"/>
      <c r="SEO965" s="2198"/>
      <c r="SEP965" s="2198"/>
      <c r="SEQ965" s="2198"/>
      <c r="SER965" s="2198"/>
      <c r="SES965" s="2198"/>
      <c r="SET965" s="2198"/>
      <c r="SEU965" s="2198"/>
      <c r="SEV965" s="2198"/>
      <c r="SEW965" s="2198"/>
      <c r="SEX965" s="2198"/>
      <c r="SEY965" s="2198"/>
      <c r="SEZ965" s="2198"/>
      <c r="SFA965" s="2198"/>
      <c r="SFB965" s="2198"/>
      <c r="SFC965" s="2198"/>
      <c r="SFD965" s="2198"/>
      <c r="SFE965" s="2198"/>
      <c r="SFF965" s="2198"/>
      <c r="SFG965" s="2198"/>
      <c r="SFH965" s="2198"/>
      <c r="SFI965" s="2198"/>
      <c r="SFJ965" s="2198"/>
      <c r="SFK965" s="2198"/>
      <c r="SFL965" s="2198"/>
      <c r="SFM965" s="2198"/>
      <c r="SFN965" s="2198"/>
      <c r="SFO965" s="2198"/>
      <c r="SFP965" s="2198"/>
      <c r="SFQ965" s="2198"/>
      <c r="SFR965" s="2198"/>
      <c r="SFS965" s="2198"/>
      <c r="SFT965" s="2198"/>
      <c r="SFU965" s="2198"/>
      <c r="SFV965" s="2198"/>
      <c r="SFW965" s="2198"/>
      <c r="SFX965" s="2198"/>
      <c r="SFY965" s="2198"/>
      <c r="SFZ965" s="2198"/>
      <c r="SGA965" s="2198"/>
      <c r="SGB965" s="2198"/>
      <c r="SGC965" s="2198"/>
      <c r="SGD965" s="2198"/>
      <c r="SGE965" s="2198"/>
      <c r="SGF965" s="2198"/>
      <c r="SGG965" s="2198"/>
      <c r="SGH965" s="2198"/>
      <c r="SGI965" s="2198"/>
      <c r="SGJ965" s="2198"/>
      <c r="SGK965" s="2198"/>
      <c r="SGL965" s="2198"/>
      <c r="SGM965" s="2198"/>
      <c r="SGN965" s="2198"/>
      <c r="SGO965" s="2198"/>
      <c r="SGP965" s="2198"/>
      <c r="SGQ965" s="2198"/>
      <c r="SGR965" s="2198"/>
      <c r="SGS965" s="2198"/>
      <c r="SGT965" s="2198"/>
      <c r="SGU965" s="2198"/>
      <c r="SGV965" s="2198"/>
      <c r="SGW965" s="2198"/>
      <c r="SGX965" s="2198"/>
      <c r="SGY965" s="2198"/>
      <c r="SGZ965" s="2198"/>
      <c r="SHA965" s="2198"/>
      <c r="SHB965" s="2198"/>
      <c r="SHC965" s="2198"/>
      <c r="SHD965" s="2198"/>
      <c r="SHE965" s="2198"/>
      <c r="SHF965" s="2198"/>
      <c r="SHG965" s="2198"/>
      <c r="SHK965" s="2198"/>
      <c r="SHL965" s="2198"/>
      <c r="SHM965" s="2198"/>
      <c r="SHN965" s="2198"/>
      <c r="SHO965" s="2198"/>
      <c r="SHP965" s="2198"/>
      <c r="SHQ965" s="2198"/>
      <c r="SHR965" s="2198"/>
      <c r="SHS965" s="2198"/>
      <c r="SHT965" s="2198"/>
      <c r="SHU965" s="2198"/>
      <c r="SHV965" s="2198"/>
      <c r="SHW965" s="2198"/>
      <c r="SHX965" s="2198"/>
      <c r="SHY965" s="2198"/>
      <c r="SHZ965" s="2198"/>
      <c r="SIA965" s="2198"/>
      <c r="SIB965" s="2198"/>
      <c r="SIC965" s="2198"/>
      <c r="SID965" s="2198"/>
      <c r="SIE965" s="2198"/>
      <c r="SIF965" s="2198"/>
      <c r="SIG965" s="2198"/>
      <c r="SIH965" s="2198"/>
      <c r="SII965" s="2198"/>
      <c r="SIJ965" s="2198"/>
      <c r="SIK965" s="2198"/>
      <c r="SIL965" s="2198"/>
      <c r="SIM965" s="2198"/>
      <c r="SIN965" s="2198"/>
      <c r="SIO965" s="2198"/>
      <c r="SIP965" s="2198"/>
      <c r="SIQ965" s="2198"/>
      <c r="SIR965" s="2198"/>
      <c r="SIS965" s="2198"/>
      <c r="SIT965" s="2198"/>
      <c r="SIU965" s="2198"/>
      <c r="SIV965" s="2198"/>
      <c r="SIW965" s="2198"/>
      <c r="SIX965" s="2198"/>
      <c r="SIY965" s="2198"/>
      <c r="SIZ965" s="2198"/>
      <c r="SJA965" s="2198"/>
      <c r="SJB965" s="2198"/>
      <c r="SJC965" s="2198"/>
      <c r="SJD965" s="2198"/>
      <c r="SJE965" s="2198"/>
      <c r="SJF965" s="2198"/>
      <c r="SJG965" s="2198"/>
      <c r="SJH965" s="2198"/>
      <c r="SJI965" s="2198"/>
      <c r="SJJ965" s="2198"/>
      <c r="SJK965" s="2198"/>
      <c r="SJL965" s="2198"/>
      <c r="SJM965" s="2198"/>
      <c r="SJN965" s="2198"/>
      <c r="SJO965" s="2198"/>
      <c r="SJP965" s="2198"/>
      <c r="SJQ965" s="2198"/>
      <c r="SJR965" s="2198"/>
      <c r="SJS965" s="2198"/>
      <c r="SJT965" s="2198"/>
      <c r="SJU965" s="2198"/>
      <c r="SJV965" s="2198"/>
      <c r="SJW965" s="2198"/>
      <c r="SJX965" s="2198"/>
      <c r="SJY965" s="2198"/>
      <c r="SJZ965" s="2198"/>
      <c r="SKA965" s="2198"/>
      <c r="SKB965" s="2198"/>
      <c r="SKC965" s="2198"/>
      <c r="SKD965" s="2198"/>
      <c r="SKE965" s="2198"/>
      <c r="SKF965" s="2198"/>
      <c r="SKG965" s="2198"/>
      <c r="SKH965" s="2198"/>
      <c r="SKI965" s="2198"/>
      <c r="SKJ965" s="2198"/>
      <c r="SKK965" s="2198"/>
      <c r="SKL965" s="2198"/>
      <c r="SKM965" s="2198"/>
      <c r="SKN965" s="2198"/>
      <c r="SKO965" s="2198"/>
      <c r="SKP965" s="2198"/>
      <c r="SKQ965" s="2198"/>
      <c r="SKR965" s="2198"/>
      <c r="SKS965" s="2198"/>
      <c r="SKT965" s="2198"/>
      <c r="SKU965" s="2198"/>
      <c r="SKV965" s="2198"/>
      <c r="SKW965" s="2198"/>
      <c r="SKX965" s="2198"/>
      <c r="SKY965" s="2198"/>
      <c r="SKZ965" s="2198"/>
      <c r="SLA965" s="2198"/>
      <c r="SLB965" s="2198"/>
      <c r="SLC965" s="2198"/>
      <c r="SLD965" s="2198"/>
      <c r="SLE965" s="2198"/>
      <c r="SLF965" s="2198"/>
      <c r="SLG965" s="2198"/>
      <c r="SLH965" s="2198"/>
      <c r="SLI965" s="2198"/>
      <c r="SLJ965" s="2198"/>
      <c r="SLK965" s="2198"/>
      <c r="SLL965" s="2198"/>
      <c r="SLM965" s="2198"/>
      <c r="SLN965" s="2198"/>
      <c r="SLO965" s="2198"/>
      <c r="SLP965" s="2198"/>
      <c r="SLQ965" s="2198"/>
      <c r="SLR965" s="2198"/>
      <c r="SLS965" s="2198"/>
      <c r="SLT965" s="2198"/>
      <c r="SLU965" s="2198"/>
      <c r="SLV965" s="2198"/>
      <c r="SLW965" s="2198"/>
      <c r="SLX965" s="2198"/>
      <c r="SLY965" s="2198"/>
      <c r="SLZ965" s="2198"/>
      <c r="SMA965" s="2198"/>
      <c r="SMB965" s="2198"/>
      <c r="SMC965" s="2198"/>
      <c r="SMD965" s="2198"/>
      <c r="SME965" s="2198"/>
      <c r="SMF965" s="2198"/>
      <c r="SMG965" s="2198"/>
      <c r="SMH965" s="2198"/>
      <c r="SMI965" s="2198"/>
      <c r="SMJ965" s="2198"/>
      <c r="SMK965" s="2198"/>
      <c r="SML965" s="2198"/>
      <c r="SMM965" s="2198"/>
      <c r="SMN965" s="2198"/>
      <c r="SMO965" s="2198"/>
      <c r="SMP965" s="2198"/>
      <c r="SMQ965" s="2198"/>
      <c r="SMR965" s="2198"/>
      <c r="SMS965" s="2198"/>
      <c r="SMT965" s="2198"/>
      <c r="SMU965" s="2198"/>
      <c r="SMV965" s="2198"/>
      <c r="SMW965" s="2198"/>
      <c r="SMX965" s="2198"/>
      <c r="SMY965" s="2198"/>
      <c r="SMZ965" s="2198"/>
      <c r="SNA965" s="2198"/>
      <c r="SNB965" s="2198"/>
      <c r="SNC965" s="2198"/>
      <c r="SND965" s="2198"/>
      <c r="SNE965" s="2198"/>
      <c r="SNF965" s="2198"/>
      <c r="SNG965" s="2198"/>
      <c r="SNH965" s="2198"/>
      <c r="SNI965" s="2198"/>
      <c r="SNJ965" s="2198"/>
      <c r="SNK965" s="2198"/>
      <c r="SNL965" s="2198"/>
      <c r="SNM965" s="2198"/>
      <c r="SNN965" s="2198"/>
      <c r="SNO965" s="2198"/>
      <c r="SNP965" s="2198"/>
      <c r="SNQ965" s="2198"/>
      <c r="SNR965" s="2198"/>
      <c r="SNS965" s="2198"/>
      <c r="SNT965" s="2198"/>
      <c r="SNU965" s="2198"/>
      <c r="SNV965" s="2198"/>
      <c r="SNW965" s="2198"/>
      <c r="SNX965" s="2198"/>
      <c r="SNY965" s="2198"/>
      <c r="SNZ965" s="2198"/>
      <c r="SOA965" s="2198"/>
      <c r="SOB965" s="2198"/>
      <c r="SOC965" s="2198"/>
      <c r="SOD965" s="2198"/>
      <c r="SOE965" s="2198"/>
      <c r="SOF965" s="2198"/>
      <c r="SOG965" s="2198"/>
      <c r="SOH965" s="2198"/>
      <c r="SOI965" s="2198"/>
      <c r="SOJ965" s="2198"/>
      <c r="SOK965" s="2198"/>
      <c r="SOL965" s="2198"/>
      <c r="SOM965" s="2198"/>
      <c r="SON965" s="2198"/>
      <c r="SOO965" s="2198"/>
      <c r="SOP965" s="2198"/>
      <c r="SOQ965" s="2198"/>
      <c r="SOR965" s="2198"/>
      <c r="SOS965" s="2198"/>
      <c r="SOT965" s="2198"/>
      <c r="SOU965" s="2198"/>
      <c r="SOV965" s="2198"/>
      <c r="SOW965" s="2198"/>
      <c r="SOX965" s="2198"/>
      <c r="SOY965" s="2198"/>
      <c r="SOZ965" s="2198"/>
      <c r="SPA965" s="2198"/>
      <c r="SPB965" s="2198"/>
      <c r="SPC965" s="2198"/>
      <c r="SPD965" s="2198"/>
      <c r="SPE965" s="2198"/>
      <c r="SPF965" s="2198"/>
      <c r="SPG965" s="2198"/>
      <c r="SPH965" s="2198"/>
      <c r="SPI965" s="2198"/>
      <c r="SPJ965" s="2198"/>
      <c r="SPK965" s="2198"/>
      <c r="SPL965" s="2198"/>
      <c r="SPM965" s="2198"/>
      <c r="SPN965" s="2198"/>
      <c r="SPO965" s="2198"/>
      <c r="SPP965" s="2198"/>
      <c r="SPQ965" s="2198"/>
      <c r="SPR965" s="2198"/>
      <c r="SPS965" s="2198"/>
      <c r="SPT965" s="2198"/>
      <c r="SPU965" s="2198"/>
      <c r="SPV965" s="2198"/>
      <c r="SPW965" s="2198"/>
      <c r="SPX965" s="2198"/>
      <c r="SPY965" s="2198"/>
      <c r="SPZ965" s="2198"/>
      <c r="SQA965" s="2198"/>
      <c r="SQB965" s="2198"/>
      <c r="SQC965" s="2198"/>
      <c r="SQD965" s="2198"/>
      <c r="SQE965" s="2198"/>
      <c r="SQF965" s="2198"/>
      <c r="SQG965" s="2198"/>
      <c r="SQH965" s="2198"/>
      <c r="SQI965" s="2198"/>
      <c r="SQJ965" s="2198"/>
      <c r="SQK965" s="2198"/>
      <c r="SQL965" s="2198"/>
      <c r="SQM965" s="2198"/>
      <c r="SQN965" s="2198"/>
      <c r="SQO965" s="2198"/>
      <c r="SQP965" s="2198"/>
      <c r="SQQ965" s="2198"/>
      <c r="SQR965" s="2198"/>
      <c r="SQS965" s="2198"/>
      <c r="SQT965" s="2198"/>
      <c r="SQU965" s="2198"/>
      <c r="SQV965" s="2198"/>
      <c r="SQW965" s="2198"/>
      <c r="SQX965" s="2198"/>
      <c r="SQY965" s="2198"/>
      <c r="SQZ965" s="2198"/>
      <c r="SRA965" s="2198"/>
      <c r="SRB965" s="2198"/>
      <c r="SRC965" s="2198"/>
      <c r="SRG965" s="2198"/>
      <c r="SRH965" s="2198"/>
      <c r="SRI965" s="2198"/>
      <c r="SRJ965" s="2198"/>
      <c r="SRK965" s="2198"/>
      <c r="SRL965" s="2198"/>
      <c r="SRM965" s="2198"/>
      <c r="SRN965" s="2198"/>
      <c r="SRO965" s="2198"/>
      <c r="SRP965" s="2198"/>
      <c r="SRQ965" s="2198"/>
      <c r="SRR965" s="2198"/>
      <c r="SRS965" s="2198"/>
      <c r="SRT965" s="2198"/>
      <c r="SRU965" s="2198"/>
      <c r="SRV965" s="2198"/>
      <c r="SRW965" s="2198"/>
      <c r="SRX965" s="2198"/>
      <c r="SRY965" s="2198"/>
      <c r="SRZ965" s="2198"/>
      <c r="SSA965" s="2198"/>
      <c r="SSB965" s="2198"/>
      <c r="SSC965" s="2198"/>
      <c r="SSD965" s="2198"/>
      <c r="SSE965" s="2198"/>
      <c r="SSF965" s="2198"/>
      <c r="SSG965" s="2198"/>
      <c r="SSH965" s="2198"/>
      <c r="SSI965" s="2198"/>
      <c r="SSJ965" s="2198"/>
      <c r="SSK965" s="2198"/>
      <c r="SSL965" s="2198"/>
      <c r="SSM965" s="2198"/>
      <c r="SSN965" s="2198"/>
      <c r="SSO965" s="2198"/>
      <c r="SSP965" s="2198"/>
      <c r="SSQ965" s="2198"/>
      <c r="SSR965" s="2198"/>
      <c r="SSS965" s="2198"/>
      <c r="SST965" s="2198"/>
      <c r="SSU965" s="2198"/>
      <c r="SSV965" s="2198"/>
      <c r="SSW965" s="2198"/>
      <c r="SSX965" s="2198"/>
      <c r="SSY965" s="2198"/>
      <c r="SSZ965" s="2198"/>
      <c r="STA965" s="2198"/>
      <c r="STB965" s="2198"/>
      <c r="STC965" s="2198"/>
      <c r="STD965" s="2198"/>
      <c r="STE965" s="2198"/>
      <c r="STF965" s="2198"/>
      <c r="STG965" s="2198"/>
      <c r="STH965" s="2198"/>
      <c r="STI965" s="2198"/>
      <c r="STJ965" s="2198"/>
      <c r="STK965" s="2198"/>
      <c r="STL965" s="2198"/>
      <c r="STM965" s="2198"/>
      <c r="STN965" s="2198"/>
      <c r="STO965" s="2198"/>
      <c r="STP965" s="2198"/>
      <c r="STQ965" s="2198"/>
      <c r="STR965" s="2198"/>
      <c r="STS965" s="2198"/>
      <c r="STT965" s="2198"/>
      <c r="STU965" s="2198"/>
      <c r="STV965" s="2198"/>
      <c r="STW965" s="2198"/>
      <c r="STX965" s="2198"/>
      <c r="STY965" s="2198"/>
      <c r="STZ965" s="2198"/>
      <c r="SUA965" s="2198"/>
      <c r="SUB965" s="2198"/>
      <c r="SUC965" s="2198"/>
      <c r="SUD965" s="2198"/>
      <c r="SUE965" s="2198"/>
      <c r="SUF965" s="2198"/>
      <c r="SUG965" s="2198"/>
      <c r="SUH965" s="2198"/>
      <c r="SUI965" s="2198"/>
      <c r="SUJ965" s="2198"/>
      <c r="SUK965" s="2198"/>
      <c r="SUL965" s="2198"/>
      <c r="SUM965" s="2198"/>
      <c r="SUN965" s="2198"/>
      <c r="SUO965" s="2198"/>
      <c r="SUP965" s="2198"/>
      <c r="SUQ965" s="2198"/>
      <c r="SUR965" s="2198"/>
      <c r="SUS965" s="2198"/>
      <c r="SUT965" s="2198"/>
      <c r="SUU965" s="2198"/>
      <c r="SUV965" s="2198"/>
      <c r="SUW965" s="2198"/>
      <c r="SUX965" s="2198"/>
      <c r="SUY965" s="2198"/>
      <c r="SUZ965" s="2198"/>
      <c r="SVA965" s="2198"/>
      <c r="SVB965" s="2198"/>
      <c r="SVC965" s="2198"/>
      <c r="SVD965" s="2198"/>
      <c r="SVE965" s="2198"/>
      <c r="SVF965" s="2198"/>
      <c r="SVG965" s="2198"/>
      <c r="SVH965" s="2198"/>
      <c r="SVI965" s="2198"/>
      <c r="SVJ965" s="2198"/>
      <c r="SVK965" s="2198"/>
      <c r="SVL965" s="2198"/>
      <c r="SVM965" s="2198"/>
      <c r="SVN965" s="2198"/>
      <c r="SVO965" s="2198"/>
      <c r="SVP965" s="2198"/>
      <c r="SVQ965" s="2198"/>
      <c r="SVR965" s="2198"/>
      <c r="SVS965" s="2198"/>
      <c r="SVT965" s="2198"/>
      <c r="SVU965" s="2198"/>
      <c r="SVV965" s="2198"/>
      <c r="SVW965" s="2198"/>
      <c r="SVX965" s="2198"/>
      <c r="SVY965" s="2198"/>
      <c r="SVZ965" s="2198"/>
      <c r="SWA965" s="2198"/>
      <c r="SWB965" s="2198"/>
      <c r="SWC965" s="2198"/>
      <c r="SWD965" s="2198"/>
      <c r="SWE965" s="2198"/>
      <c r="SWF965" s="2198"/>
      <c r="SWG965" s="2198"/>
      <c r="SWH965" s="2198"/>
      <c r="SWI965" s="2198"/>
      <c r="SWJ965" s="2198"/>
      <c r="SWK965" s="2198"/>
      <c r="SWL965" s="2198"/>
      <c r="SWM965" s="2198"/>
      <c r="SWN965" s="2198"/>
      <c r="SWO965" s="2198"/>
      <c r="SWP965" s="2198"/>
      <c r="SWQ965" s="2198"/>
      <c r="SWR965" s="2198"/>
      <c r="SWS965" s="2198"/>
      <c r="SWT965" s="2198"/>
      <c r="SWU965" s="2198"/>
      <c r="SWV965" s="2198"/>
      <c r="SWW965" s="2198"/>
      <c r="SWX965" s="2198"/>
      <c r="SWY965" s="2198"/>
      <c r="SWZ965" s="2198"/>
      <c r="SXA965" s="2198"/>
      <c r="SXB965" s="2198"/>
      <c r="SXC965" s="2198"/>
      <c r="SXD965" s="2198"/>
      <c r="SXE965" s="2198"/>
      <c r="SXF965" s="2198"/>
      <c r="SXG965" s="2198"/>
      <c r="SXH965" s="2198"/>
      <c r="SXI965" s="2198"/>
      <c r="SXJ965" s="2198"/>
      <c r="SXK965" s="2198"/>
      <c r="SXL965" s="2198"/>
      <c r="SXM965" s="2198"/>
      <c r="SXN965" s="2198"/>
      <c r="SXO965" s="2198"/>
      <c r="SXP965" s="2198"/>
      <c r="SXQ965" s="2198"/>
      <c r="SXR965" s="2198"/>
      <c r="SXS965" s="2198"/>
      <c r="SXT965" s="2198"/>
      <c r="SXU965" s="2198"/>
      <c r="SXV965" s="2198"/>
      <c r="SXW965" s="2198"/>
      <c r="SXX965" s="2198"/>
      <c r="SXY965" s="2198"/>
      <c r="SXZ965" s="2198"/>
      <c r="SYA965" s="2198"/>
      <c r="SYB965" s="2198"/>
      <c r="SYC965" s="2198"/>
      <c r="SYD965" s="2198"/>
      <c r="SYE965" s="2198"/>
      <c r="SYF965" s="2198"/>
      <c r="SYG965" s="2198"/>
      <c r="SYH965" s="2198"/>
      <c r="SYI965" s="2198"/>
      <c r="SYJ965" s="2198"/>
      <c r="SYK965" s="2198"/>
      <c r="SYL965" s="2198"/>
      <c r="SYM965" s="2198"/>
      <c r="SYN965" s="2198"/>
      <c r="SYO965" s="2198"/>
      <c r="SYP965" s="2198"/>
      <c r="SYQ965" s="2198"/>
      <c r="SYR965" s="2198"/>
      <c r="SYS965" s="2198"/>
      <c r="SYT965" s="2198"/>
      <c r="SYU965" s="2198"/>
      <c r="SYV965" s="2198"/>
      <c r="SYW965" s="2198"/>
      <c r="SYX965" s="2198"/>
      <c r="SYY965" s="2198"/>
      <c r="SYZ965" s="2198"/>
      <c r="SZA965" s="2198"/>
      <c r="SZB965" s="2198"/>
      <c r="SZC965" s="2198"/>
      <c r="SZD965" s="2198"/>
      <c r="SZE965" s="2198"/>
      <c r="SZF965" s="2198"/>
      <c r="SZG965" s="2198"/>
      <c r="SZH965" s="2198"/>
      <c r="SZI965" s="2198"/>
      <c r="SZJ965" s="2198"/>
      <c r="SZK965" s="2198"/>
      <c r="SZL965" s="2198"/>
      <c r="SZM965" s="2198"/>
      <c r="SZN965" s="2198"/>
      <c r="SZO965" s="2198"/>
      <c r="SZP965" s="2198"/>
      <c r="SZQ965" s="2198"/>
      <c r="SZR965" s="2198"/>
      <c r="SZS965" s="2198"/>
      <c r="SZT965" s="2198"/>
      <c r="SZU965" s="2198"/>
      <c r="SZV965" s="2198"/>
      <c r="SZW965" s="2198"/>
      <c r="SZX965" s="2198"/>
      <c r="SZY965" s="2198"/>
      <c r="SZZ965" s="2198"/>
      <c r="TAA965" s="2198"/>
      <c r="TAB965" s="2198"/>
      <c r="TAC965" s="2198"/>
      <c r="TAD965" s="2198"/>
      <c r="TAE965" s="2198"/>
      <c r="TAF965" s="2198"/>
      <c r="TAG965" s="2198"/>
      <c r="TAH965" s="2198"/>
      <c r="TAI965" s="2198"/>
      <c r="TAJ965" s="2198"/>
      <c r="TAK965" s="2198"/>
      <c r="TAL965" s="2198"/>
      <c r="TAM965" s="2198"/>
      <c r="TAN965" s="2198"/>
      <c r="TAO965" s="2198"/>
      <c r="TAP965" s="2198"/>
      <c r="TAQ965" s="2198"/>
      <c r="TAR965" s="2198"/>
      <c r="TAS965" s="2198"/>
      <c r="TAT965" s="2198"/>
      <c r="TAU965" s="2198"/>
      <c r="TAV965" s="2198"/>
      <c r="TAW965" s="2198"/>
      <c r="TAX965" s="2198"/>
      <c r="TAY965" s="2198"/>
      <c r="TBC965" s="2198"/>
      <c r="TBD965" s="2198"/>
      <c r="TBE965" s="2198"/>
      <c r="TBF965" s="2198"/>
      <c r="TBG965" s="2198"/>
      <c r="TBH965" s="2198"/>
      <c r="TBI965" s="2198"/>
      <c r="TBJ965" s="2198"/>
      <c r="TBK965" s="2198"/>
      <c r="TBL965" s="2198"/>
      <c r="TBM965" s="2198"/>
      <c r="TBN965" s="2198"/>
      <c r="TBO965" s="2198"/>
      <c r="TBP965" s="2198"/>
      <c r="TBQ965" s="2198"/>
      <c r="TBR965" s="2198"/>
      <c r="TBS965" s="2198"/>
      <c r="TBT965" s="2198"/>
      <c r="TBU965" s="2198"/>
      <c r="TBV965" s="2198"/>
      <c r="TBW965" s="2198"/>
      <c r="TBX965" s="2198"/>
      <c r="TBY965" s="2198"/>
      <c r="TBZ965" s="2198"/>
      <c r="TCA965" s="2198"/>
      <c r="TCB965" s="2198"/>
      <c r="TCC965" s="2198"/>
      <c r="TCD965" s="2198"/>
      <c r="TCE965" s="2198"/>
      <c r="TCF965" s="2198"/>
      <c r="TCG965" s="2198"/>
      <c r="TCH965" s="2198"/>
      <c r="TCI965" s="2198"/>
      <c r="TCJ965" s="2198"/>
      <c r="TCK965" s="2198"/>
      <c r="TCL965" s="2198"/>
      <c r="TCM965" s="2198"/>
      <c r="TCN965" s="2198"/>
      <c r="TCO965" s="2198"/>
      <c r="TCP965" s="2198"/>
      <c r="TCQ965" s="2198"/>
      <c r="TCR965" s="2198"/>
      <c r="TCS965" s="2198"/>
      <c r="TCT965" s="2198"/>
      <c r="TCU965" s="2198"/>
      <c r="TCV965" s="2198"/>
      <c r="TCW965" s="2198"/>
      <c r="TCX965" s="2198"/>
      <c r="TCY965" s="2198"/>
      <c r="TCZ965" s="2198"/>
      <c r="TDA965" s="2198"/>
      <c r="TDB965" s="2198"/>
      <c r="TDC965" s="2198"/>
      <c r="TDD965" s="2198"/>
      <c r="TDE965" s="2198"/>
      <c r="TDF965" s="2198"/>
      <c r="TDG965" s="2198"/>
      <c r="TDH965" s="2198"/>
      <c r="TDI965" s="2198"/>
      <c r="TDJ965" s="2198"/>
      <c r="TDK965" s="2198"/>
      <c r="TDL965" s="2198"/>
      <c r="TDM965" s="2198"/>
      <c r="TDN965" s="2198"/>
      <c r="TDO965" s="2198"/>
      <c r="TDP965" s="2198"/>
      <c r="TDQ965" s="2198"/>
      <c r="TDR965" s="2198"/>
      <c r="TDS965" s="2198"/>
      <c r="TDT965" s="2198"/>
      <c r="TDU965" s="2198"/>
      <c r="TDV965" s="2198"/>
      <c r="TDW965" s="2198"/>
      <c r="TDX965" s="2198"/>
      <c r="TDY965" s="2198"/>
      <c r="TDZ965" s="2198"/>
      <c r="TEA965" s="2198"/>
      <c r="TEB965" s="2198"/>
      <c r="TEC965" s="2198"/>
      <c r="TED965" s="2198"/>
      <c r="TEE965" s="2198"/>
      <c r="TEF965" s="2198"/>
      <c r="TEG965" s="2198"/>
      <c r="TEH965" s="2198"/>
      <c r="TEI965" s="2198"/>
      <c r="TEJ965" s="2198"/>
      <c r="TEK965" s="2198"/>
      <c r="TEL965" s="2198"/>
      <c r="TEM965" s="2198"/>
      <c r="TEN965" s="2198"/>
      <c r="TEO965" s="2198"/>
      <c r="TEP965" s="2198"/>
      <c r="TEQ965" s="2198"/>
      <c r="TER965" s="2198"/>
      <c r="TES965" s="2198"/>
      <c r="TET965" s="2198"/>
      <c r="TEU965" s="2198"/>
      <c r="TEV965" s="2198"/>
      <c r="TEW965" s="2198"/>
      <c r="TEX965" s="2198"/>
      <c r="TEY965" s="2198"/>
      <c r="TEZ965" s="2198"/>
      <c r="TFA965" s="2198"/>
      <c r="TFB965" s="2198"/>
      <c r="TFC965" s="2198"/>
      <c r="TFD965" s="2198"/>
      <c r="TFE965" s="2198"/>
      <c r="TFF965" s="2198"/>
      <c r="TFG965" s="2198"/>
      <c r="TFH965" s="2198"/>
      <c r="TFI965" s="2198"/>
      <c r="TFJ965" s="2198"/>
      <c r="TFK965" s="2198"/>
      <c r="TFL965" s="2198"/>
      <c r="TFM965" s="2198"/>
      <c r="TFN965" s="2198"/>
      <c r="TFO965" s="2198"/>
      <c r="TFP965" s="2198"/>
      <c r="TFQ965" s="2198"/>
      <c r="TFR965" s="2198"/>
      <c r="TFS965" s="2198"/>
      <c r="TFT965" s="2198"/>
      <c r="TFU965" s="2198"/>
      <c r="TFV965" s="2198"/>
      <c r="TFW965" s="2198"/>
      <c r="TFX965" s="2198"/>
      <c r="TFY965" s="2198"/>
      <c r="TFZ965" s="2198"/>
      <c r="TGA965" s="2198"/>
      <c r="TGB965" s="2198"/>
      <c r="TGC965" s="2198"/>
      <c r="TGD965" s="2198"/>
      <c r="TGE965" s="2198"/>
      <c r="TGF965" s="2198"/>
      <c r="TGG965" s="2198"/>
      <c r="TGH965" s="2198"/>
      <c r="TGI965" s="2198"/>
      <c r="TGJ965" s="2198"/>
      <c r="TGK965" s="2198"/>
      <c r="TGL965" s="2198"/>
      <c r="TGM965" s="2198"/>
      <c r="TGN965" s="2198"/>
      <c r="TGO965" s="2198"/>
      <c r="TGP965" s="2198"/>
      <c r="TGQ965" s="2198"/>
      <c r="TGR965" s="2198"/>
      <c r="TGS965" s="2198"/>
      <c r="TGT965" s="2198"/>
      <c r="TGU965" s="2198"/>
      <c r="TGV965" s="2198"/>
      <c r="TGW965" s="2198"/>
      <c r="TGX965" s="2198"/>
      <c r="TGY965" s="2198"/>
      <c r="TGZ965" s="2198"/>
      <c r="THA965" s="2198"/>
      <c r="THB965" s="2198"/>
      <c r="THC965" s="2198"/>
      <c r="THD965" s="2198"/>
      <c r="THE965" s="2198"/>
      <c r="THF965" s="2198"/>
      <c r="THG965" s="2198"/>
      <c r="THH965" s="2198"/>
      <c r="THI965" s="2198"/>
      <c r="THJ965" s="2198"/>
      <c r="THK965" s="2198"/>
      <c r="THL965" s="2198"/>
      <c r="THM965" s="2198"/>
      <c r="THN965" s="2198"/>
      <c r="THO965" s="2198"/>
      <c r="THP965" s="2198"/>
      <c r="THQ965" s="2198"/>
      <c r="THR965" s="2198"/>
      <c r="THS965" s="2198"/>
      <c r="THT965" s="2198"/>
      <c r="THU965" s="2198"/>
      <c r="THV965" s="2198"/>
      <c r="THW965" s="2198"/>
      <c r="THX965" s="2198"/>
      <c r="THY965" s="2198"/>
      <c r="THZ965" s="2198"/>
      <c r="TIA965" s="2198"/>
      <c r="TIB965" s="2198"/>
      <c r="TIC965" s="2198"/>
      <c r="TID965" s="2198"/>
      <c r="TIE965" s="2198"/>
      <c r="TIF965" s="2198"/>
      <c r="TIG965" s="2198"/>
      <c r="TIH965" s="2198"/>
      <c r="TII965" s="2198"/>
      <c r="TIJ965" s="2198"/>
      <c r="TIK965" s="2198"/>
      <c r="TIL965" s="2198"/>
      <c r="TIM965" s="2198"/>
      <c r="TIN965" s="2198"/>
      <c r="TIO965" s="2198"/>
      <c r="TIP965" s="2198"/>
      <c r="TIQ965" s="2198"/>
      <c r="TIR965" s="2198"/>
      <c r="TIS965" s="2198"/>
      <c r="TIT965" s="2198"/>
      <c r="TIU965" s="2198"/>
      <c r="TIV965" s="2198"/>
      <c r="TIW965" s="2198"/>
      <c r="TIX965" s="2198"/>
      <c r="TIY965" s="2198"/>
      <c r="TIZ965" s="2198"/>
      <c r="TJA965" s="2198"/>
      <c r="TJB965" s="2198"/>
      <c r="TJC965" s="2198"/>
      <c r="TJD965" s="2198"/>
      <c r="TJE965" s="2198"/>
      <c r="TJF965" s="2198"/>
      <c r="TJG965" s="2198"/>
      <c r="TJH965" s="2198"/>
      <c r="TJI965" s="2198"/>
      <c r="TJJ965" s="2198"/>
      <c r="TJK965" s="2198"/>
      <c r="TJL965" s="2198"/>
      <c r="TJM965" s="2198"/>
      <c r="TJN965" s="2198"/>
      <c r="TJO965" s="2198"/>
      <c r="TJP965" s="2198"/>
      <c r="TJQ965" s="2198"/>
      <c r="TJR965" s="2198"/>
      <c r="TJS965" s="2198"/>
      <c r="TJT965" s="2198"/>
      <c r="TJU965" s="2198"/>
      <c r="TJV965" s="2198"/>
      <c r="TJW965" s="2198"/>
      <c r="TJX965" s="2198"/>
      <c r="TJY965" s="2198"/>
      <c r="TJZ965" s="2198"/>
      <c r="TKA965" s="2198"/>
      <c r="TKB965" s="2198"/>
      <c r="TKC965" s="2198"/>
      <c r="TKD965" s="2198"/>
      <c r="TKE965" s="2198"/>
      <c r="TKF965" s="2198"/>
      <c r="TKG965" s="2198"/>
      <c r="TKH965" s="2198"/>
      <c r="TKI965" s="2198"/>
      <c r="TKJ965" s="2198"/>
      <c r="TKK965" s="2198"/>
      <c r="TKL965" s="2198"/>
      <c r="TKM965" s="2198"/>
      <c r="TKN965" s="2198"/>
      <c r="TKO965" s="2198"/>
      <c r="TKP965" s="2198"/>
      <c r="TKQ965" s="2198"/>
      <c r="TKR965" s="2198"/>
      <c r="TKS965" s="2198"/>
      <c r="TKT965" s="2198"/>
      <c r="TKU965" s="2198"/>
      <c r="TKY965" s="2198"/>
      <c r="TKZ965" s="2198"/>
      <c r="TLA965" s="2198"/>
      <c r="TLB965" s="2198"/>
      <c r="TLC965" s="2198"/>
      <c r="TLD965" s="2198"/>
      <c r="TLE965" s="2198"/>
      <c r="TLF965" s="2198"/>
      <c r="TLG965" s="2198"/>
      <c r="TLH965" s="2198"/>
      <c r="TLI965" s="2198"/>
      <c r="TLJ965" s="2198"/>
      <c r="TLK965" s="2198"/>
      <c r="TLL965" s="2198"/>
      <c r="TLM965" s="2198"/>
      <c r="TLN965" s="2198"/>
      <c r="TLO965" s="2198"/>
      <c r="TLP965" s="2198"/>
      <c r="TLQ965" s="2198"/>
      <c r="TLR965" s="2198"/>
      <c r="TLS965" s="2198"/>
      <c r="TLT965" s="2198"/>
      <c r="TLU965" s="2198"/>
      <c r="TLV965" s="2198"/>
      <c r="TLW965" s="2198"/>
      <c r="TLX965" s="2198"/>
      <c r="TLY965" s="2198"/>
      <c r="TLZ965" s="2198"/>
      <c r="TMA965" s="2198"/>
      <c r="TMB965" s="2198"/>
      <c r="TMC965" s="2198"/>
      <c r="TMD965" s="2198"/>
      <c r="TME965" s="2198"/>
      <c r="TMF965" s="2198"/>
      <c r="TMG965" s="2198"/>
      <c r="TMH965" s="2198"/>
      <c r="TMI965" s="2198"/>
      <c r="TMJ965" s="2198"/>
      <c r="TMK965" s="2198"/>
      <c r="TML965" s="2198"/>
      <c r="TMM965" s="2198"/>
      <c r="TMN965" s="2198"/>
      <c r="TMO965" s="2198"/>
      <c r="TMP965" s="2198"/>
      <c r="TMQ965" s="2198"/>
      <c r="TMR965" s="2198"/>
      <c r="TMS965" s="2198"/>
      <c r="TMT965" s="2198"/>
      <c r="TMU965" s="2198"/>
      <c r="TMV965" s="2198"/>
      <c r="TMW965" s="2198"/>
      <c r="TMX965" s="2198"/>
      <c r="TMY965" s="2198"/>
      <c r="TMZ965" s="2198"/>
      <c r="TNA965" s="2198"/>
      <c r="TNB965" s="2198"/>
      <c r="TNC965" s="2198"/>
      <c r="TND965" s="2198"/>
      <c r="TNE965" s="2198"/>
      <c r="TNF965" s="2198"/>
      <c r="TNG965" s="2198"/>
      <c r="TNH965" s="2198"/>
      <c r="TNI965" s="2198"/>
      <c r="TNJ965" s="2198"/>
      <c r="TNK965" s="2198"/>
      <c r="TNL965" s="2198"/>
      <c r="TNM965" s="2198"/>
      <c r="TNN965" s="2198"/>
      <c r="TNO965" s="2198"/>
      <c r="TNP965" s="2198"/>
      <c r="TNQ965" s="2198"/>
      <c r="TNR965" s="2198"/>
      <c r="TNS965" s="2198"/>
      <c r="TNT965" s="2198"/>
      <c r="TNU965" s="2198"/>
      <c r="TNV965" s="2198"/>
      <c r="TNW965" s="2198"/>
      <c r="TNX965" s="2198"/>
      <c r="TNY965" s="2198"/>
      <c r="TNZ965" s="2198"/>
      <c r="TOA965" s="2198"/>
      <c r="TOB965" s="2198"/>
      <c r="TOC965" s="2198"/>
      <c r="TOD965" s="2198"/>
      <c r="TOE965" s="2198"/>
      <c r="TOF965" s="2198"/>
      <c r="TOG965" s="2198"/>
      <c r="TOH965" s="2198"/>
      <c r="TOI965" s="2198"/>
      <c r="TOJ965" s="2198"/>
      <c r="TOK965" s="2198"/>
      <c r="TOL965" s="2198"/>
      <c r="TOM965" s="2198"/>
      <c r="TON965" s="2198"/>
      <c r="TOO965" s="2198"/>
      <c r="TOP965" s="2198"/>
      <c r="TOQ965" s="2198"/>
      <c r="TOR965" s="2198"/>
      <c r="TOS965" s="2198"/>
      <c r="TOT965" s="2198"/>
      <c r="TOU965" s="2198"/>
      <c r="TOV965" s="2198"/>
      <c r="TOW965" s="2198"/>
      <c r="TOX965" s="2198"/>
      <c r="TOY965" s="2198"/>
      <c r="TOZ965" s="2198"/>
      <c r="TPA965" s="2198"/>
      <c r="TPB965" s="2198"/>
      <c r="TPC965" s="2198"/>
      <c r="TPD965" s="2198"/>
      <c r="TPE965" s="2198"/>
      <c r="TPF965" s="2198"/>
      <c r="TPG965" s="2198"/>
      <c r="TPH965" s="2198"/>
      <c r="TPI965" s="2198"/>
      <c r="TPJ965" s="2198"/>
      <c r="TPK965" s="2198"/>
      <c r="TPL965" s="2198"/>
      <c r="TPM965" s="2198"/>
      <c r="TPN965" s="2198"/>
      <c r="TPO965" s="2198"/>
      <c r="TPP965" s="2198"/>
      <c r="TPQ965" s="2198"/>
      <c r="TPR965" s="2198"/>
      <c r="TPS965" s="2198"/>
      <c r="TPT965" s="2198"/>
      <c r="TPU965" s="2198"/>
      <c r="TPV965" s="2198"/>
      <c r="TPW965" s="2198"/>
      <c r="TPX965" s="2198"/>
      <c r="TPY965" s="2198"/>
      <c r="TPZ965" s="2198"/>
      <c r="TQA965" s="2198"/>
      <c r="TQB965" s="2198"/>
      <c r="TQC965" s="2198"/>
      <c r="TQD965" s="2198"/>
      <c r="TQE965" s="2198"/>
      <c r="TQF965" s="2198"/>
      <c r="TQG965" s="2198"/>
      <c r="TQH965" s="2198"/>
      <c r="TQI965" s="2198"/>
      <c r="TQJ965" s="2198"/>
      <c r="TQK965" s="2198"/>
      <c r="TQL965" s="2198"/>
      <c r="TQM965" s="2198"/>
      <c r="TQN965" s="2198"/>
      <c r="TQO965" s="2198"/>
      <c r="TQP965" s="2198"/>
      <c r="TQQ965" s="2198"/>
      <c r="TQR965" s="2198"/>
      <c r="TQS965" s="2198"/>
      <c r="TQT965" s="2198"/>
      <c r="TQU965" s="2198"/>
      <c r="TQV965" s="2198"/>
      <c r="TQW965" s="2198"/>
      <c r="TQX965" s="2198"/>
      <c r="TQY965" s="2198"/>
      <c r="TQZ965" s="2198"/>
      <c r="TRA965" s="2198"/>
      <c r="TRB965" s="2198"/>
      <c r="TRC965" s="2198"/>
      <c r="TRD965" s="2198"/>
      <c r="TRE965" s="2198"/>
      <c r="TRF965" s="2198"/>
      <c r="TRG965" s="2198"/>
      <c r="TRH965" s="2198"/>
      <c r="TRI965" s="2198"/>
      <c r="TRJ965" s="2198"/>
      <c r="TRK965" s="2198"/>
      <c r="TRL965" s="2198"/>
      <c r="TRM965" s="2198"/>
      <c r="TRN965" s="2198"/>
      <c r="TRO965" s="2198"/>
      <c r="TRP965" s="2198"/>
      <c r="TRQ965" s="2198"/>
      <c r="TRR965" s="2198"/>
      <c r="TRS965" s="2198"/>
      <c r="TRT965" s="2198"/>
      <c r="TRU965" s="2198"/>
      <c r="TRV965" s="2198"/>
      <c r="TRW965" s="2198"/>
      <c r="TRX965" s="2198"/>
      <c r="TRY965" s="2198"/>
      <c r="TRZ965" s="2198"/>
      <c r="TSA965" s="2198"/>
      <c r="TSB965" s="2198"/>
      <c r="TSC965" s="2198"/>
      <c r="TSD965" s="2198"/>
      <c r="TSE965" s="2198"/>
      <c r="TSF965" s="2198"/>
      <c r="TSG965" s="2198"/>
      <c r="TSH965" s="2198"/>
      <c r="TSI965" s="2198"/>
      <c r="TSJ965" s="2198"/>
      <c r="TSK965" s="2198"/>
      <c r="TSL965" s="2198"/>
      <c r="TSM965" s="2198"/>
      <c r="TSN965" s="2198"/>
      <c r="TSO965" s="2198"/>
      <c r="TSP965" s="2198"/>
      <c r="TSQ965" s="2198"/>
      <c r="TSR965" s="2198"/>
      <c r="TSS965" s="2198"/>
      <c r="TST965" s="2198"/>
      <c r="TSU965" s="2198"/>
      <c r="TSV965" s="2198"/>
      <c r="TSW965" s="2198"/>
      <c r="TSX965" s="2198"/>
      <c r="TSY965" s="2198"/>
      <c r="TSZ965" s="2198"/>
      <c r="TTA965" s="2198"/>
      <c r="TTB965" s="2198"/>
      <c r="TTC965" s="2198"/>
      <c r="TTD965" s="2198"/>
      <c r="TTE965" s="2198"/>
      <c r="TTF965" s="2198"/>
      <c r="TTG965" s="2198"/>
      <c r="TTH965" s="2198"/>
      <c r="TTI965" s="2198"/>
      <c r="TTJ965" s="2198"/>
      <c r="TTK965" s="2198"/>
      <c r="TTL965" s="2198"/>
      <c r="TTM965" s="2198"/>
      <c r="TTN965" s="2198"/>
      <c r="TTO965" s="2198"/>
      <c r="TTP965" s="2198"/>
      <c r="TTQ965" s="2198"/>
      <c r="TTR965" s="2198"/>
      <c r="TTS965" s="2198"/>
      <c r="TTT965" s="2198"/>
      <c r="TTU965" s="2198"/>
      <c r="TTV965" s="2198"/>
      <c r="TTW965" s="2198"/>
      <c r="TTX965" s="2198"/>
      <c r="TTY965" s="2198"/>
      <c r="TTZ965" s="2198"/>
      <c r="TUA965" s="2198"/>
      <c r="TUB965" s="2198"/>
      <c r="TUC965" s="2198"/>
      <c r="TUD965" s="2198"/>
      <c r="TUE965" s="2198"/>
      <c r="TUF965" s="2198"/>
      <c r="TUG965" s="2198"/>
      <c r="TUH965" s="2198"/>
      <c r="TUI965" s="2198"/>
      <c r="TUJ965" s="2198"/>
      <c r="TUK965" s="2198"/>
      <c r="TUL965" s="2198"/>
      <c r="TUM965" s="2198"/>
      <c r="TUN965" s="2198"/>
      <c r="TUO965" s="2198"/>
      <c r="TUP965" s="2198"/>
      <c r="TUQ965" s="2198"/>
      <c r="TUU965" s="2198"/>
      <c r="TUV965" s="2198"/>
      <c r="TUW965" s="2198"/>
      <c r="TUX965" s="2198"/>
      <c r="TUY965" s="2198"/>
      <c r="TUZ965" s="2198"/>
      <c r="TVA965" s="2198"/>
      <c r="TVB965" s="2198"/>
      <c r="TVC965" s="2198"/>
      <c r="TVD965" s="2198"/>
      <c r="TVE965" s="2198"/>
      <c r="TVF965" s="2198"/>
      <c r="TVG965" s="2198"/>
      <c r="TVH965" s="2198"/>
      <c r="TVI965" s="2198"/>
      <c r="TVJ965" s="2198"/>
      <c r="TVK965" s="2198"/>
      <c r="TVL965" s="2198"/>
      <c r="TVM965" s="2198"/>
      <c r="TVN965" s="2198"/>
      <c r="TVO965" s="2198"/>
      <c r="TVP965" s="2198"/>
      <c r="TVQ965" s="2198"/>
      <c r="TVR965" s="2198"/>
      <c r="TVS965" s="2198"/>
      <c r="TVT965" s="2198"/>
      <c r="TVU965" s="2198"/>
      <c r="TVV965" s="2198"/>
      <c r="TVW965" s="2198"/>
      <c r="TVX965" s="2198"/>
      <c r="TVY965" s="2198"/>
      <c r="TVZ965" s="2198"/>
      <c r="TWA965" s="2198"/>
      <c r="TWB965" s="2198"/>
      <c r="TWC965" s="2198"/>
      <c r="TWD965" s="2198"/>
      <c r="TWE965" s="2198"/>
      <c r="TWF965" s="2198"/>
      <c r="TWG965" s="2198"/>
      <c r="TWH965" s="2198"/>
      <c r="TWI965" s="2198"/>
      <c r="TWJ965" s="2198"/>
      <c r="TWK965" s="2198"/>
      <c r="TWL965" s="2198"/>
      <c r="TWM965" s="2198"/>
      <c r="TWN965" s="2198"/>
      <c r="TWO965" s="2198"/>
      <c r="TWP965" s="2198"/>
      <c r="TWQ965" s="2198"/>
      <c r="TWR965" s="2198"/>
      <c r="TWS965" s="2198"/>
      <c r="TWT965" s="2198"/>
      <c r="TWU965" s="2198"/>
      <c r="TWV965" s="2198"/>
      <c r="TWW965" s="2198"/>
      <c r="TWX965" s="2198"/>
      <c r="TWY965" s="2198"/>
      <c r="TWZ965" s="2198"/>
      <c r="TXA965" s="2198"/>
      <c r="TXB965" s="2198"/>
      <c r="TXC965" s="2198"/>
      <c r="TXD965" s="2198"/>
      <c r="TXE965" s="2198"/>
      <c r="TXF965" s="2198"/>
      <c r="TXG965" s="2198"/>
      <c r="TXH965" s="2198"/>
      <c r="TXI965" s="2198"/>
      <c r="TXJ965" s="2198"/>
      <c r="TXK965" s="2198"/>
      <c r="TXL965" s="2198"/>
      <c r="TXM965" s="2198"/>
      <c r="TXN965" s="2198"/>
      <c r="TXO965" s="2198"/>
      <c r="TXP965" s="2198"/>
      <c r="TXQ965" s="2198"/>
      <c r="TXR965" s="2198"/>
      <c r="TXS965" s="2198"/>
      <c r="TXT965" s="2198"/>
      <c r="TXU965" s="2198"/>
      <c r="TXV965" s="2198"/>
      <c r="TXW965" s="2198"/>
      <c r="TXX965" s="2198"/>
      <c r="TXY965" s="2198"/>
      <c r="TXZ965" s="2198"/>
      <c r="TYA965" s="2198"/>
      <c r="TYB965" s="2198"/>
      <c r="TYC965" s="2198"/>
      <c r="TYD965" s="2198"/>
      <c r="TYE965" s="2198"/>
      <c r="TYF965" s="2198"/>
      <c r="TYG965" s="2198"/>
      <c r="TYH965" s="2198"/>
      <c r="TYI965" s="2198"/>
      <c r="TYJ965" s="2198"/>
      <c r="TYK965" s="2198"/>
      <c r="TYL965" s="2198"/>
      <c r="TYM965" s="2198"/>
      <c r="TYN965" s="2198"/>
      <c r="TYO965" s="2198"/>
      <c r="TYP965" s="2198"/>
      <c r="TYQ965" s="2198"/>
      <c r="TYR965" s="2198"/>
      <c r="TYS965" s="2198"/>
      <c r="TYT965" s="2198"/>
      <c r="TYU965" s="2198"/>
      <c r="TYV965" s="2198"/>
      <c r="TYW965" s="2198"/>
      <c r="TYX965" s="2198"/>
      <c r="TYY965" s="2198"/>
      <c r="TYZ965" s="2198"/>
      <c r="TZA965" s="2198"/>
      <c r="TZB965" s="2198"/>
      <c r="TZC965" s="2198"/>
      <c r="TZD965" s="2198"/>
      <c r="TZE965" s="2198"/>
      <c r="TZF965" s="2198"/>
      <c r="TZG965" s="2198"/>
      <c r="TZH965" s="2198"/>
      <c r="TZI965" s="2198"/>
      <c r="TZJ965" s="2198"/>
      <c r="TZK965" s="2198"/>
      <c r="TZL965" s="2198"/>
      <c r="TZM965" s="2198"/>
      <c r="TZN965" s="2198"/>
      <c r="TZO965" s="2198"/>
      <c r="TZP965" s="2198"/>
      <c r="TZQ965" s="2198"/>
      <c r="TZR965" s="2198"/>
      <c r="TZS965" s="2198"/>
      <c r="TZT965" s="2198"/>
      <c r="TZU965" s="2198"/>
      <c r="TZV965" s="2198"/>
      <c r="TZW965" s="2198"/>
      <c r="TZX965" s="2198"/>
      <c r="TZY965" s="2198"/>
      <c r="TZZ965" s="2198"/>
      <c r="UAA965" s="2198"/>
      <c r="UAB965" s="2198"/>
      <c r="UAC965" s="2198"/>
      <c r="UAD965" s="2198"/>
      <c r="UAE965" s="2198"/>
      <c r="UAF965" s="2198"/>
      <c r="UAG965" s="2198"/>
      <c r="UAH965" s="2198"/>
      <c r="UAI965" s="2198"/>
      <c r="UAJ965" s="2198"/>
      <c r="UAK965" s="2198"/>
      <c r="UAL965" s="2198"/>
      <c r="UAM965" s="2198"/>
      <c r="UAN965" s="2198"/>
      <c r="UAO965" s="2198"/>
      <c r="UAP965" s="2198"/>
      <c r="UAQ965" s="2198"/>
      <c r="UAR965" s="2198"/>
      <c r="UAS965" s="2198"/>
      <c r="UAT965" s="2198"/>
      <c r="UAU965" s="2198"/>
      <c r="UAV965" s="2198"/>
      <c r="UAW965" s="2198"/>
      <c r="UAX965" s="2198"/>
      <c r="UAY965" s="2198"/>
      <c r="UAZ965" s="2198"/>
      <c r="UBA965" s="2198"/>
      <c r="UBB965" s="2198"/>
      <c r="UBC965" s="2198"/>
      <c r="UBD965" s="2198"/>
      <c r="UBE965" s="2198"/>
      <c r="UBF965" s="2198"/>
      <c r="UBG965" s="2198"/>
      <c r="UBH965" s="2198"/>
      <c r="UBI965" s="2198"/>
      <c r="UBJ965" s="2198"/>
      <c r="UBK965" s="2198"/>
      <c r="UBL965" s="2198"/>
      <c r="UBM965" s="2198"/>
      <c r="UBN965" s="2198"/>
      <c r="UBO965" s="2198"/>
      <c r="UBP965" s="2198"/>
      <c r="UBQ965" s="2198"/>
      <c r="UBR965" s="2198"/>
      <c r="UBS965" s="2198"/>
      <c r="UBT965" s="2198"/>
      <c r="UBU965" s="2198"/>
      <c r="UBV965" s="2198"/>
      <c r="UBW965" s="2198"/>
      <c r="UBX965" s="2198"/>
      <c r="UBY965" s="2198"/>
      <c r="UBZ965" s="2198"/>
      <c r="UCA965" s="2198"/>
      <c r="UCB965" s="2198"/>
      <c r="UCC965" s="2198"/>
      <c r="UCD965" s="2198"/>
      <c r="UCE965" s="2198"/>
      <c r="UCF965" s="2198"/>
      <c r="UCG965" s="2198"/>
      <c r="UCH965" s="2198"/>
      <c r="UCI965" s="2198"/>
      <c r="UCJ965" s="2198"/>
      <c r="UCK965" s="2198"/>
      <c r="UCL965" s="2198"/>
      <c r="UCM965" s="2198"/>
      <c r="UCN965" s="2198"/>
      <c r="UCO965" s="2198"/>
      <c r="UCP965" s="2198"/>
      <c r="UCQ965" s="2198"/>
      <c r="UCR965" s="2198"/>
      <c r="UCS965" s="2198"/>
      <c r="UCT965" s="2198"/>
      <c r="UCU965" s="2198"/>
      <c r="UCV965" s="2198"/>
      <c r="UCW965" s="2198"/>
      <c r="UCX965" s="2198"/>
      <c r="UCY965" s="2198"/>
      <c r="UCZ965" s="2198"/>
      <c r="UDA965" s="2198"/>
      <c r="UDB965" s="2198"/>
      <c r="UDC965" s="2198"/>
      <c r="UDD965" s="2198"/>
      <c r="UDE965" s="2198"/>
      <c r="UDF965" s="2198"/>
      <c r="UDG965" s="2198"/>
      <c r="UDH965" s="2198"/>
      <c r="UDI965" s="2198"/>
      <c r="UDJ965" s="2198"/>
      <c r="UDK965" s="2198"/>
      <c r="UDL965" s="2198"/>
      <c r="UDM965" s="2198"/>
      <c r="UDN965" s="2198"/>
      <c r="UDO965" s="2198"/>
      <c r="UDP965" s="2198"/>
      <c r="UDQ965" s="2198"/>
      <c r="UDR965" s="2198"/>
      <c r="UDS965" s="2198"/>
      <c r="UDT965" s="2198"/>
      <c r="UDU965" s="2198"/>
      <c r="UDV965" s="2198"/>
      <c r="UDW965" s="2198"/>
      <c r="UDX965" s="2198"/>
      <c r="UDY965" s="2198"/>
      <c r="UDZ965" s="2198"/>
      <c r="UEA965" s="2198"/>
      <c r="UEB965" s="2198"/>
      <c r="UEC965" s="2198"/>
      <c r="UED965" s="2198"/>
      <c r="UEE965" s="2198"/>
      <c r="UEF965" s="2198"/>
      <c r="UEG965" s="2198"/>
      <c r="UEH965" s="2198"/>
      <c r="UEI965" s="2198"/>
      <c r="UEJ965" s="2198"/>
      <c r="UEK965" s="2198"/>
      <c r="UEL965" s="2198"/>
      <c r="UEM965" s="2198"/>
      <c r="UEQ965" s="2198"/>
      <c r="UER965" s="2198"/>
      <c r="UES965" s="2198"/>
      <c r="UET965" s="2198"/>
      <c r="UEU965" s="2198"/>
      <c r="UEV965" s="2198"/>
      <c r="UEW965" s="2198"/>
      <c r="UEX965" s="2198"/>
      <c r="UEY965" s="2198"/>
      <c r="UEZ965" s="2198"/>
      <c r="UFA965" s="2198"/>
      <c r="UFB965" s="2198"/>
      <c r="UFC965" s="2198"/>
      <c r="UFD965" s="2198"/>
      <c r="UFE965" s="2198"/>
      <c r="UFF965" s="2198"/>
      <c r="UFG965" s="2198"/>
      <c r="UFH965" s="2198"/>
      <c r="UFI965" s="2198"/>
      <c r="UFJ965" s="2198"/>
      <c r="UFK965" s="2198"/>
      <c r="UFL965" s="2198"/>
      <c r="UFM965" s="2198"/>
      <c r="UFN965" s="2198"/>
      <c r="UFO965" s="2198"/>
      <c r="UFP965" s="2198"/>
      <c r="UFQ965" s="2198"/>
      <c r="UFR965" s="2198"/>
      <c r="UFS965" s="2198"/>
      <c r="UFT965" s="2198"/>
      <c r="UFU965" s="2198"/>
      <c r="UFV965" s="2198"/>
      <c r="UFW965" s="2198"/>
      <c r="UFX965" s="2198"/>
      <c r="UFY965" s="2198"/>
      <c r="UFZ965" s="2198"/>
      <c r="UGA965" s="2198"/>
      <c r="UGB965" s="2198"/>
      <c r="UGC965" s="2198"/>
      <c r="UGD965" s="2198"/>
      <c r="UGE965" s="2198"/>
      <c r="UGF965" s="2198"/>
      <c r="UGG965" s="2198"/>
      <c r="UGH965" s="2198"/>
      <c r="UGI965" s="2198"/>
      <c r="UGJ965" s="2198"/>
      <c r="UGK965" s="2198"/>
      <c r="UGL965" s="2198"/>
      <c r="UGM965" s="2198"/>
      <c r="UGN965" s="2198"/>
      <c r="UGO965" s="2198"/>
      <c r="UGP965" s="2198"/>
      <c r="UGQ965" s="2198"/>
      <c r="UGR965" s="2198"/>
      <c r="UGS965" s="2198"/>
      <c r="UGT965" s="2198"/>
      <c r="UGU965" s="2198"/>
      <c r="UGV965" s="2198"/>
      <c r="UGW965" s="2198"/>
      <c r="UGX965" s="2198"/>
      <c r="UGY965" s="2198"/>
      <c r="UGZ965" s="2198"/>
      <c r="UHA965" s="2198"/>
      <c r="UHB965" s="2198"/>
      <c r="UHC965" s="2198"/>
      <c r="UHD965" s="2198"/>
      <c r="UHE965" s="2198"/>
      <c r="UHF965" s="2198"/>
      <c r="UHG965" s="2198"/>
      <c r="UHH965" s="2198"/>
      <c r="UHI965" s="2198"/>
      <c r="UHJ965" s="2198"/>
      <c r="UHK965" s="2198"/>
      <c r="UHL965" s="2198"/>
      <c r="UHM965" s="2198"/>
      <c r="UHN965" s="2198"/>
      <c r="UHO965" s="2198"/>
      <c r="UHP965" s="2198"/>
      <c r="UHQ965" s="2198"/>
      <c r="UHR965" s="2198"/>
      <c r="UHS965" s="2198"/>
      <c r="UHT965" s="2198"/>
      <c r="UHU965" s="2198"/>
      <c r="UHV965" s="2198"/>
      <c r="UHW965" s="2198"/>
      <c r="UHX965" s="2198"/>
      <c r="UHY965" s="2198"/>
      <c r="UHZ965" s="2198"/>
      <c r="UIA965" s="2198"/>
      <c r="UIB965" s="2198"/>
      <c r="UIC965" s="2198"/>
      <c r="UID965" s="2198"/>
      <c r="UIE965" s="2198"/>
      <c r="UIF965" s="2198"/>
      <c r="UIG965" s="2198"/>
      <c r="UIH965" s="2198"/>
      <c r="UII965" s="2198"/>
      <c r="UIJ965" s="2198"/>
      <c r="UIK965" s="2198"/>
      <c r="UIL965" s="2198"/>
      <c r="UIM965" s="2198"/>
      <c r="UIN965" s="2198"/>
      <c r="UIO965" s="2198"/>
      <c r="UIP965" s="2198"/>
      <c r="UIQ965" s="2198"/>
      <c r="UIR965" s="2198"/>
      <c r="UIS965" s="2198"/>
      <c r="UIT965" s="2198"/>
      <c r="UIU965" s="2198"/>
      <c r="UIV965" s="2198"/>
      <c r="UIW965" s="2198"/>
      <c r="UIX965" s="2198"/>
      <c r="UIY965" s="2198"/>
      <c r="UIZ965" s="2198"/>
      <c r="UJA965" s="2198"/>
      <c r="UJB965" s="2198"/>
      <c r="UJC965" s="2198"/>
      <c r="UJD965" s="2198"/>
      <c r="UJE965" s="2198"/>
      <c r="UJF965" s="2198"/>
      <c r="UJG965" s="2198"/>
      <c r="UJH965" s="2198"/>
      <c r="UJI965" s="2198"/>
      <c r="UJJ965" s="2198"/>
      <c r="UJK965" s="2198"/>
      <c r="UJL965" s="2198"/>
      <c r="UJM965" s="2198"/>
      <c r="UJN965" s="2198"/>
      <c r="UJO965" s="2198"/>
      <c r="UJP965" s="2198"/>
      <c r="UJQ965" s="2198"/>
      <c r="UJR965" s="2198"/>
      <c r="UJS965" s="2198"/>
      <c r="UJT965" s="2198"/>
      <c r="UJU965" s="2198"/>
      <c r="UJV965" s="2198"/>
      <c r="UJW965" s="2198"/>
      <c r="UJX965" s="2198"/>
      <c r="UJY965" s="2198"/>
      <c r="UJZ965" s="2198"/>
      <c r="UKA965" s="2198"/>
      <c r="UKB965" s="2198"/>
      <c r="UKC965" s="2198"/>
      <c r="UKD965" s="2198"/>
      <c r="UKE965" s="2198"/>
      <c r="UKF965" s="2198"/>
      <c r="UKG965" s="2198"/>
      <c r="UKH965" s="2198"/>
      <c r="UKI965" s="2198"/>
      <c r="UKJ965" s="2198"/>
      <c r="UKK965" s="2198"/>
      <c r="UKL965" s="2198"/>
      <c r="UKM965" s="2198"/>
      <c r="UKN965" s="2198"/>
      <c r="UKO965" s="2198"/>
      <c r="UKP965" s="2198"/>
      <c r="UKQ965" s="2198"/>
      <c r="UKR965" s="2198"/>
      <c r="UKS965" s="2198"/>
      <c r="UKT965" s="2198"/>
      <c r="UKU965" s="2198"/>
      <c r="UKV965" s="2198"/>
      <c r="UKW965" s="2198"/>
      <c r="UKX965" s="2198"/>
      <c r="UKY965" s="2198"/>
      <c r="UKZ965" s="2198"/>
      <c r="ULA965" s="2198"/>
      <c r="ULB965" s="2198"/>
      <c r="ULC965" s="2198"/>
      <c r="ULD965" s="2198"/>
      <c r="ULE965" s="2198"/>
      <c r="ULF965" s="2198"/>
      <c r="ULG965" s="2198"/>
      <c r="ULH965" s="2198"/>
      <c r="ULI965" s="2198"/>
      <c r="ULJ965" s="2198"/>
      <c r="ULK965" s="2198"/>
      <c r="ULL965" s="2198"/>
      <c r="ULM965" s="2198"/>
      <c r="ULN965" s="2198"/>
      <c r="ULO965" s="2198"/>
      <c r="ULP965" s="2198"/>
      <c r="ULQ965" s="2198"/>
      <c r="ULR965" s="2198"/>
      <c r="ULS965" s="2198"/>
      <c r="ULT965" s="2198"/>
      <c r="ULU965" s="2198"/>
      <c r="ULV965" s="2198"/>
      <c r="ULW965" s="2198"/>
      <c r="ULX965" s="2198"/>
      <c r="ULY965" s="2198"/>
      <c r="ULZ965" s="2198"/>
      <c r="UMA965" s="2198"/>
      <c r="UMB965" s="2198"/>
      <c r="UMC965" s="2198"/>
      <c r="UMD965" s="2198"/>
      <c r="UME965" s="2198"/>
      <c r="UMF965" s="2198"/>
      <c r="UMG965" s="2198"/>
      <c r="UMH965" s="2198"/>
      <c r="UMI965" s="2198"/>
      <c r="UMJ965" s="2198"/>
      <c r="UMK965" s="2198"/>
      <c r="UML965" s="2198"/>
      <c r="UMM965" s="2198"/>
      <c r="UMN965" s="2198"/>
      <c r="UMO965" s="2198"/>
      <c r="UMP965" s="2198"/>
      <c r="UMQ965" s="2198"/>
      <c r="UMR965" s="2198"/>
      <c r="UMS965" s="2198"/>
      <c r="UMT965" s="2198"/>
      <c r="UMU965" s="2198"/>
      <c r="UMV965" s="2198"/>
      <c r="UMW965" s="2198"/>
      <c r="UMX965" s="2198"/>
      <c r="UMY965" s="2198"/>
      <c r="UMZ965" s="2198"/>
      <c r="UNA965" s="2198"/>
      <c r="UNB965" s="2198"/>
      <c r="UNC965" s="2198"/>
      <c r="UND965" s="2198"/>
      <c r="UNE965" s="2198"/>
      <c r="UNF965" s="2198"/>
      <c r="UNG965" s="2198"/>
      <c r="UNH965" s="2198"/>
      <c r="UNI965" s="2198"/>
      <c r="UNJ965" s="2198"/>
      <c r="UNK965" s="2198"/>
      <c r="UNL965" s="2198"/>
      <c r="UNM965" s="2198"/>
      <c r="UNN965" s="2198"/>
      <c r="UNO965" s="2198"/>
      <c r="UNP965" s="2198"/>
      <c r="UNQ965" s="2198"/>
      <c r="UNR965" s="2198"/>
      <c r="UNS965" s="2198"/>
      <c r="UNT965" s="2198"/>
      <c r="UNU965" s="2198"/>
      <c r="UNV965" s="2198"/>
      <c r="UNW965" s="2198"/>
      <c r="UNX965" s="2198"/>
      <c r="UNY965" s="2198"/>
      <c r="UNZ965" s="2198"/>
      <c r="UOA965" s="2198"/>
      <c r="UOB965" s="2198"/>
      <c r="UOC965" s="2198"/>
      <c r="UOD965" s="2198"/>
      <c r="UOE965" s="2198"/>
      <c r="UOF965" s="2198"/>
      <c r="UOG965" s="2198"/>
      <c r="UOH965" s="2198"/>
      <c r="UOI965" s="2198"/>
      <c r="UOM965" s="2198"/>
      <c r="UON965" s="2198"/>
      <c r="UOO965" s="2198"/>
      <c r="UOP965" s="2198"/>
      <c r="UOQ965" s="2198"/>
      <c r="UOR965" s="2198"/>
      <c r="UOS965" s="2198"/>
      <c r="UOT965" s="2198"/>
      <c r="UOU965" s="2198"/>
      <c r="UOV965" s="2198"/>
      <c r="UOW965" s="2198"/>
      <c r="UOX965" s="2198"/>
      <c r="UOY965" s="2198"/>
      <c r="UOZ965" s="2198"/>
      <c r="UPA965" s="2198"/>
      <c r="UPB965" s="2198"/>
      <c r="UPC965" s="2198"/>
      <c r="UPD965" s="2198"/>
      <c r="UPE965" s="2198"/>
      <c r="UPF965" s="2198"/>
      <c r="UPG965" s="2198"/>
      <c r="UPH965" s="2198"/>
      <c r="UPI965" s="2198"/>
      <c r="UPJ965" s="2198"/>
      <c r="UPK965" s="2198"/>
      <c r="UPL965" s="2198"/>
      <c r="UPM965" s="2198"/>
      <c r="UPN965" s="2198"/>
      <c r="UPO965" s="2198"/>
      <c r="UPP965" s="2198"/>
      <c r="UPQ965" s="2198"/>
      <c r="UPR965" s="2198"/>
      <c r="UPS965" s="2198"/>
      <c r="UPT965" s="2198"/>
      <c r="UPU965" s="2198"/>
      <c r="UPV965" s="2198"/>
      <c r="UPW965" s="2198"/>
      <c r="UPX965" s="2198"/>
      <c r="UPY965" s="2198"/>
      <c r="UPZ965" s="2198"/>
      <c r="UQA965" s="2198"/>
      <c r="UQB965" s="2198"/>
      <c r="UQC965" s="2198"/>
      <c r="UQD965" s="2198"/>
      <c r="UQE965" s="2198"/>
      <c r="UQF965" s="2198"/>
      <c r="UQG965" s="2198"/>
      <c r="UQH965" s="2198"/>
      <c r="UQI965" s="2198"/>
      <c r="UQJ965" s="2198"/>
      <c r="UQK965" s="2198"/>
      <c r="UQL965" s="2198"/>
      <c r="UQM965" s="2198"/>
      <c r="UQN965" s="2198"/>
      <c r="UQO965" s="2198"/>
      <c r="UQP965" s="2198"/>
      <c r="UQQ965" s="2198"/>
      <c r="UQR965" s="2198"/>
      <c r="UQS965" s="2198"/>
      <c r="UQT965" s="2198"/>
      <c r="UQU965" s="2198"/>
      <c r="UQV965" s="2198"/>
      <c r="UQW965" s="2198"/>
      <c r="UQX965" s="2198"/>
      <c r="UQY965" s="2198"/>
      <c r="UQZ965" s="2198"/>
      <c r="URA965" s="2198"/>
      <c r="URB965" s="2198"/>
      <c r="URC965" s="2198"/>
      <c r="URD965" s="2198"/>
      <c r="URE965" s="2198"/>
      <c r="URF965" s="2198"/>
      <c r="URG965" s="2198"/>
      <c r="URH965" s="2198"/>
      <c r="URI965" s="2198"/>
      <c r="URJ965" s="2198"/>
      <c r="URK965" s="2198"/>
      <c r="URL965" s="2198"/>
      <c r="URM965" s="2198"/>
      <c r="URN965" s="2198"/>
      <c r="URO965" s="2198"/>
      <c r="URP965" s="2198"/>
      <c r="URQ965" s="2198"/>
      <c r="URR965" s="2198"/>
      <c r="URS965" s="2198"/>
      <c r="URT965" s="2198"/>
      <c r="URU965" s="2198"/>
      <c r="URV965" s="2198"/>
      <c r="URW965" s="2198"/>
      <c r="URX965" s="2198"/>
      <c r="URY965" s="2198"/>
      <c r="URZ965" s="2198"/>
      <c r="USA965" s="2198"/>
      <c r="USB965" s="2198"/>
      <c r="USC965" s="2198"/>
      <c r="USD965" s="2198"/>
      <c r="USE965" s="2198"/>
      <c r="USF965" s="2198"/>
      <c r="USG965" s="2198"/>
      <c r="USH965" s="2198"/>
      <c r="USI965" s="2198"/>
      <c r="USJ965" s="2198"/>
      <c r="USK965" s="2198"/>
      <c r="USL965" s="2198"/>
      <c r="USM965" s="2198"/>
      <c r="USN965" s="2198"/>
      <c r="USO965" s="2198"/>
      <c r="USP965" s="2198"/>
      <c r="USQ965" s="2198"/>
      <c r="USR965" s="2198"/>
      <c r="USS965" s="2198"/>
      <c r="UST965" s="2198"/>
      <c r="USU965" s="2198"/>
      <c r="USV965" s="2198"/>
      <c r="USW965" s="2198"/>
      <c r="USX965" s="2198"/>
      <c r="USY965" s="2198"/>
      <c r="USZ965" s="2198"/>
      <c r="UTA965" s="2198"/>
      <c r="UTB965" s="2198"/>
      <c r="UTC965" s="2198"/>
      <c r="UTD965" s="2198"/>
      <c r="UTE965" s="2198"/>
      <c r="UTF965" s="2198"/>
      <c r="UTG965" s="2198"/>
      <c r="UTH965" s="2198"/>
      <c r="UTI965" s="2198"/>
      <c r="UTJ965" s="2198"/>
      <c r="UTK965" s="2198"/>
      <c r="UTL965" s="2198"/>
      <c r="UTM965" s="2198"/>
      <c r="UTN965" s="2198"/>
      <c r="UTO965" s="2198"/>
      <c r="UTP965" s="2198"/>
      <c r="UTQ965" s="2198"/>
      <c r="UTR965" s="2198"/>
      <c r="UTS965" s="2198"/>
      <c r="UTT965" s="2198"/>
      <c r="UTU965" s="2198"/>
      <c r="UTV965" s="2198"/>
      <c r="UTW965" s="2198"/>
      <c r="UTX965" s="2198"/>
      <c r="UTY965" s="2198"/>
      <c r="UTZ965" s="2198"/>
      <c r="UUA965" s="2198"/>
      <c r="UUB965" s="2198"/>
      <c r="UUC965" s="2198"/>
      <c r="UUD965" s="2198"/>
      <c r="UUE965" s="2198"/>
      <c r="UUF965" s="2198"/>
      <c r="UUG965" s="2198"/>
      <c r="UUH965" s="2198"/>
      <c r="UUI965" s="2198"/>
      <c r="UUJ965" s="2198"/>
      <c r="UUK965" s="2198"/>
      <c r="UUL965" s="2198"/>
      <c r="UUM965" s="2198"/>
      <c r="UUN965" s="2198"/>
      <c r="UUO965" s="2198"/>
      <c r="UUP965" s="2198"/>
      <c r="UUQ965" s="2198"/>
      <c r="UUR965" s="2198"/>
      <c r="UUS965" s="2198"/>
      <c r="UUT965" s="2198"/>
      <c r="UUU965" s="2198"/>
      <c r="UUV965" s="2198"/>
      <c r="UUW965" s="2198"/>
      <c r="UUX965" s="2198"/>
      <c r="UUY965" s="2198"/>
      <c r="UUZ965" s="2198"/>
      <c r="UVA965" s="2198"/>
      <c r="UVB965" s="2198"/>
      <c r="UVC965" s="2198"/>
      <c r="UVD965" s="2198"/>
      <c r="UVE965" s="2198"/>
      <c r="UVF965" s="2198"/>
      <c r="UVG965" s="2198"/>
      <c r="UVH965" s="2198"/>
      <c r="UVI965" s="2198"/>
      <c r="UVJ965" s="2198"/>
      <c r="UVK965" s="2198"/>
      <c r="UVL965" s="2198"/>
      <c r="UVM965" s="2198"/>
      <c r="UVN965" s="2198"/>
      <c r="UVO965" s="2198"/>
      <c r="UVP965" s="2198"/>
      <c r="UVQ965" s="2198"/>
      <c r="UVR965" s="2198"/>
      <c r="UVS965" s="2198"/>
      <c r="UVT965" s="2198"/>
      <c r="UVU965" s="2198"/>
      <c r="UVV965" s="2198"/>
      <c r="UVW965" s="2198"/>
      <c r="UVX965" s="2198"/>
      <c r="UVY965" s="2198"/>
      <c r="UVZ965" s="2198"/>
      <c r="UWA965" s="2198"/>
      <c r="UWB965" s="2198"/>
      <c r="UWC965" s="2198"/>
      <c r="UWD965" s="2198"/>
      <c r="UWE965" s="2198"/>
      <c r="UWF965" s="2198"/>
      <c r="UWG965" s="2198"/>
      <c r="UWH965" s="2198"/>
      <c r="UWI965" s="2198"/>
      <c r="UWJ965" s="2198"/>
      <c r="UWK965" s="2198"/>
      <c r="UWL965" s="2198"/>
      <c r="UWM965" s="2198"/>
      <c r="UWN965" s="2198"/>
      <c r="UWO965" s="2198"/>
      <c r="UWP965" s="2198"/>
      <c r="UWQ965" s="2198"/>
      <c r="UWR965" s="2198"/>
      <c r="UWS965" s="2198"/>
      <c r="UWT965" s="2198"/>
      <c r="UWU965" s="2198"/>
      <c r="UWV965" s="2198"/>
      <c r="UWW965" s="2198"/>
      <c r="UWX965" s="2198"/>
      <c r="UWY965" s="2198"/>
      <c r="UWZ965" s="2198"/>
      <c r="UXA965" s="2198"/>
      <c r="UXB965" s="2198"/>
      <c r="UXC965" s="2198"/>
      <c r="UXD965" s="2198"/>
      <c r="UXE965" s="2198"/>
      <c r="UXF965" s="2198"/>
      <c r="UXG965" s="2198"/>
      <c r="UXH965" s="2198"/>
      <c r="UXI965" s="2198"/>
      <c r="UXJ965" s="2198"/>
      <c r="UXK965" s="2198"/>
      <c r="UXL965" s="2198"/>
      <c r="UXM965" s="2198"/>
      <c r="UXN965" s="2198"/>
      <c r="UXO965" s="2198"/>
      <c r="UXP965" s="2198"/>
      <c r="UXQ965" s="2198"/>
      <c r="UXR965" s="2198"/>
      <c r="UXS965" s="2198"/>
      <c r="UXT965" s="2198"/>
      <c r="UXU965" s="2198"/>
      <c r="UXV965" s="2198"/>
      <c r="UXW965" s="2198"/>
      <c r="UXX965" s="2198"/>
      <c r="UXY965" s="2198"/>
      <c r="UXZ965" s="2198"/>
      <c r="UYA965" s="2198"/>
      <c r="UYB965" s="2198"/>
      <c r="UYC965" s="2198"/>
      <c r="UYD965" s="2198"/>
      <c r="UYE965" s="2198"/>
      <c r="UYI965" s="2198"/>
      <c r="UYJ965" s="2198"/>
      <c r="UYK965" s="2198"/>
      <c r="UYL965" s="2198"/>
      <c r="UYM965" s="2198"/>
      <c r="UYN965" s="2198"/>
      <c r="UYO965" s="2198"/>
      <c r="UYP965" s="2198"/>
      <c r="UYQ965" s="2198"/>
      <c r="UYR965" s="2198"/>
      <c r="UYS965" s="2198"/>
      <c r="UYT965" s="2198"/>
      <c r="UYU965" s="2198"/>
      <c r="UYV965" s="2198"/>
      <c r="UYW965" s="2198"/>
      <c r="UYX965" s="2198"/>
      <c r="UYY965" s="2198"/>
      <c r="UYZ965" s="2198"/>
      <c r="UZA965" s="2198"/>
      <c r="UZB965" s="2198"/>
      <c r="UZC965" s="2198"/>
      <c r="UZD965" s="2198"/>
      <c r="UZE965" s="2198"/>
      <c r="UZF965" s="2198"/>
      <c r="UZG965" s="2198"/>
      <c r="UZH965" s="2198"/>
      <c r="UZI965" s="2198"/>
      <c r="UZJ965" s="2198"/>
      <c r="UZK965" s="2198"/>
      <c r="UZL965" s="2198"/>
      <c r="UZM965" s="2198"/>
      <c r="UZN965" s="2198"/>
      <c r="UZO965" s="2198"/>
      <c r="UZP965" s="2198"/>
      <c r="UZQ965" s="2198"/>
      <c r="UZR965" s="2198"/>
      <c r="UZS965" s="2198"/>
      <c r="UZT965" s="2198"/>
      <c r="UZU965" s="2198"/>
      <c r="UZV965" s="2198"/>
      <c r="UZW965" s="2198"/>
      <c r="UZX965" s="2198"/>
      <c r="UZY965" s="2198"/>
      <c r="UZZ965" s="2198"/>
      <c r="VAA965" s="2198"/>
      <c r="VAB965" s="2198"/>
      <c r="VAC965" s="2198"/>
      <c r="VAD965" s="2198"/>
      <c r="VAE965" s="2198"/>
      <c r="VAF965" s="2198"/>
      <c r="VAG965" s="2198"/>
      <c r="VAH965" s="2198"/>
      <c r="VAI965" s="2198"/>
      <c r="VAJ965" s="2198"/>
      <c r="VAK965" s="2198"/>
      <c r="VAL965" s="2198"/>
      <c r="VAM965" s="2198"/>
      <c r="VAN965" s="2198"/>
      <c r="VAO965" s="2198"/>
      <c r="VAP965" s="2198"/>
      <c r="VAQ965" s="2198"/>
      <c r="VAR965" s="2198"/>
      <c r="VAS965" s="2198"/>
      <c r="VAT965" s="2198"/>
      <c r="VAU965" s="2198"/>
      <c r="VAV965" s="2198"/>
      <c r="VAW965" s="2198"/>
      <c r="VAX965" s="2198"/>
      <c r="VAY965" s="2198"/>
      <c r="VAZ965" s="2198"/>
      <c r="VBA965" s="2198"/>
      <c r="VBB965" s="2198"/>
      <c r="VBC965" s="2198"/>
      <c r="VBD965" s="2198"/>
      <c r="VBE965" s="2198"/>
      <c r="VBF965" s="2198"/>
      <c r="VBG965" s="2198"/>
      <c r="VBH965" s="2198"/>
      <c r="VBI965" s="2198"/>
      <c r="VBJ965" s="2198"/>
      <c r="VBK965" s="2198"/>
      <c r="VBL965" s="2198"/>
      <c r="VBM965" s="2198"/>
      <c r="VBN965" s="2198"/>
      <c r="VBO965" s="2198"/>
      <c r="VBP965" s="2198"/>
      <c r="VBQ965" s="2198"/>
      <c r="VBR965" s="2198"/>
      <c r="VBS965" s="2198"/>
      <c r="VBT965" s="2198"/>
      <c r="VBU965" s="2198"/>
      <c r="VBV965" s="2198"/>
      <c r="VBW965" s="2198"/>
      <c r="VBX965" s="2198"/>
      <c r="VBY965" s="2198"/>
      <c r="VBZ965" s="2198"/>
      <c r="VCA965" s="2198"/>
      <c r="VCB965" s="2198"/>
      <c r="VCC965" s="2198"/>
      <c r="VCD965" s="2198"/>
      <c r="VCE965" s="2198"/>
      <c r="VCF965" s="2198"/>
      <c r="VCG965" s="2198"/>
      <c r="VCH965" s="2198"/>
      <c r="VCI965" s="2198"/>
      <c r="VCJ965" s="2198"/>
      <c r="VCK965" s="2198"/>
      <c r="VCL965" s="2198"/>
      <c r="VCM965" s="2198"/>
      <c r="VCN965" s="2198"/>
      <c r="VCO965" s="2198"/>
      <c r="VCP965" s="2198"/>
      <c r="VCQ965" s="2198"/>
      <c r="VCR965" s="2198"/>
      <c r="VCS965" s="2198"/>
      <c r="VCT965" s="2198"/>
      <c r="VCU965" s="2198"/>
      <c r="VCV965" s="2198"/>
      <c r="VCW965" s="2198"/>
      <c r="VCX965" s="2198"/>
      <c r="VCY965" s="2198"/>
      <c r="VCZ965" s="2198"/>
      <c r="VDA965" s="2198"/>
      <c r="VDB965" s="2198"/>
      <c r="VDC965" s="2198"/>
      <c r="VDD965" s="2198"/>
      <c r="VDE965" s="2198"/>
      <c r="VDF965" s="2198"/>
      <c r="VDG965" s="2198"/>
      <c r="VDH965" s="2198"/>
      <c r="VDI965" s="2198"/>
      <c r="VDJ965" s="2198"/>
      <c r="VDK965" s="2198"/>
      <c r="VDL965" s="2198"/>
      <c r="VDM965" s="2198"/>
      <c r="VDN965" s="2198"/>
      <c r="VDO965" s="2198"/>
      <c r="VDP965" s="2198"/>
      <c r="VDQ965" s="2198"/>
      <c r="VDR965" s="2198"/>
      <c r="VDS965" s="2198"/>
      <c r="VDT965" s="2198"/>
      <c r="VDU965" s="2198"/>
      <c r="VDV965" s="2198"/>
      <c r="VDW965" s="2198"/>
      <c r="VDX965" s="2198"/>
      <c r="VDY965" s="2198"/>
      <c r="VDZ965" s="2198"/>
      <c r="VEA965" s="2198"/>
      <c r="VEB965" s="2198"/>
      <c r="VEC965" s="2198"/>
      <c r="VED965" s="2198"/>
      <c r="VEE965" s="2198"/>
      <c r="VEF965" s="2198"/>
      <c r="VEG965" s="2198"/>
      <c r="VEH965" s="2198"/>
      <c r="VEI965" s="2198"/>
      <c r="VEJ965" s="2198"/>
      <c r="VEK965" s="2198"/>
      <c r="VEL965" s="2198"/>
      <c r="VEM965" s="2198"/>
      <c r="VEN965" s="2198"/>
      <c r="VEO965" s="2198"/>
      <c r="VEP965" s="2198"/>
      <c r="VEQ965" s="2198"/>
      <c r="VER965" s="2198"/>
      <c r="VES965" s="2198"/>
      <c r="VET965" s="2198"/>
      <c r="VEU965" s="2198"/>
      <c r="VEV965" s="2198"/>
      <c r="VEW965" s="2198"/>
      <c r="VEX965" s="2198"/>
      <c r="VEY965" s="2198"/>
      <c r="VEZ965" s="2198"/>
      <c r="VFA965" s="2198"/>
      <c r="VFB965" s="2198"/>
      <c r="VFC965" s="2198"/>
      <c r="VFD965" s="2198"/>
      <c r="VFE965" s="2198"/>
      <c r="VFF965" s="2198"/>
      <c r="VFG965" s="2198"/>
      <c r="VFH965" s="2198"/>
      <c r="VFI965" s="2198"/>
      <c r="VFJ965" s="2198"/>
      <c r="VFK965" s="2198"/>
      <c r="VFL965" s="2198"/>
      <c r="VFM965" s="2198"/>
      <c r="VFN965" s="2198"/>
      <c r="VFO965" s="2198"/>
      <c r="VFP965" s="2198"/>
      <c r="VFQ965" s="2198"/>
      <c r="VFR965" s="2198"/>
      <c r="VFS965" s="2198"/>
      <c r="VFT965" s="2198"/>
      <c r="VFU965" s="2198"/>
      <c r="VFV965" s="2198"/>
      <c r="VFW965" s="2198"/>
      <c r="VFX965" s="2198"/>
      <c r="VFY965" s="2198"/>
      <c r="VFZ965" s="2198"/>
      <c r="VGA965" s="2198"/>
      <c r="VGB965" s="2198"/>
      <c r="VGC965" s="2198"/>
      <c r="VGD965" s="2198"/>
      <c r="VGE965" s="2198"/>
      <c r="VGF965" s="2198"/>
      <c r="VGG965" s="2198"/>
      <c r="VGH965" s="2198"/>
      <c r="VGI965" s="2198"/>
      <c r="VGJ965" s="2198"/>
      <c r="VGK965" s="2198"/>
      <c r="VGL965" s="2198"/>
      <c r="VGM965" s="2198"/>
      <c r="VGN965" s="2198"/>
      <c r="VGO965" s="2198"/>
      <c r="VGP965" s="2198"/>
      <c r="VGQ965" s="2198"/>
      <c r="VGR965" s="2198"/>
      <c r="VGS965" s="2198"/>
      <c r="VGT965" s="2198"/>
      <c r="VGU965" s="2198"/>
      <c r="VGV965" s="2198"/>
      <c r="VGW965" s="2198"/>
      <c r="VGX965" s="2198"/>
      <c r="VGY965" s="2198"/>
      <c r="VGZ965" s="2198"/>
      <c r="VHA965" s="2198"/>
      <c r="VHB965" s="2198"/>
      <c r="VHC965" s="2198"/>
      <c r="VHD965" s="2198"/>
      <c r="VHE965" s="2198"/>
      <c r="VHF965" s="2198"/>
      <c r="VHG965" s="2198"/>
      <c r="VHH965" s="2198"/>
      <c r="VHI965" s="2198"/>
      <c r="VHJ965" s="2198"/>
      <c r="VHK965" s="2198"/>
      <c r="VHL965" s="2198"/>
      <c r="VHM965" s="2198"/>
      <c r="VHN965" s="2198"/>
      <c r="VHO965" s="2198"/>
      <c r="VHP965" s="2198"/>
      <c r="VHQ965" s="2198"/>
      <c r="VHR965" s="2198"/>
      <c r="VHS965" s="2198"/>
      <c r="VHT965" s="2198"/>
      <c r="VHU965" s="2198"/>
      <c r="VHV965" s="2198"/>
      <c r="VHW965" s="2198"/>
      <c r="VHX965" s="2198"/>
      <c r="VHY965" s="2198"/>
      <c r="VHZ965" s="2198"/>
      <c r="VIA965" s="2198"/>
      <c r="VIE965" s="2198"/>
      <c r="VIF965" s="2198"/>
      <c r="VIG965" s="2198"/>
      <c r="VIH965" s="2198"/>
      <c r="VII965" s="2198"/>
      <c r="VIJ965" s="2198"/>
      <c r="VIK965" s="2198"/>
      <c r="VIL965" s="2198"/>
      <c r="VIM965" s="2198"/>
      <c r="VIN965" s="2198"/>
      <c r="VIO965" s="2198"/>
      <c r="VIP965" s="2198"/>
      <c r="VIQ965" s="2198"/>
      <c r="VIR965" s="2198"/>
      <c r="VIS965" s="2198"/>
      <c r="VIT965" s="2198"/>
      <c r="VIU965" s="2198"/>
      <c r="VIV965" s="2198"/>
      <c r="VIW965" s="2198"/>
      <c r="VIX965" s="2198"/>
      <c r="VIY965" s="2198"/>
      <c r="VIZ965" s="2198"/>
      <c r="VJA965" s="2198"/>
      <c r="VJB965" s="2198"/>
      <c r="VJC965" s="2198"/>
      <c r="VJD965" s="2198"/>
      <c r="VJE965" s="2198"/>
      <c r="VJF965" s="2198"/>
      <c r="VJG965" s="2198"/>
      <c r="VJH965" s="2198"/>
      <c r="VJI965" s="2198"/>
      <c r="VJJ965" s="2198"/>
      <c r="VJK965" s="2198"/>
      <c r="VJL965" s="2198"/>
      <c r="VJM965" s="2198"/>
      <c r="VJN965" s="2198"/>
      <c r="VJO965" s="2198"/>
      <c r="VJP965" s="2198"/>
      <c r="VJQ965" s="2198"/>
      <c r="VJR965" s="2198"/>
      <c r="VJS965" s="2198"/>
      <c r="VJT965" s="2198"/>
      <c r="VJU965" s="2198"/>
      <c r="VJV965" s="2198"/>
      <c r="VJW965" s="2198"/>
      <c r="VJX965" s="2198"/>
      <c r="VJY965" s="2198"/>
      <c r="VJZ965" s="2198"/>
      <c r="VKA965" s="2198"/>
      <c r="VKB965" s="2198"/>
      <c r="VKC965" s="2198"/>
      <c r="VKD965" s="2198"/>
      <c r="VKE965" s="2198"/>
      <c r="VKF965" s="2198"/>
      <c r="VKG965" s="2198"/>
      <c r="VKH965" s="2198"/>
      <c r="VKI965" s="2198"/>
      <c r="VKJ965" s="2198"/>
      <c r="VKK965" s="2198"/>
      <c r="VKL965" s="2198"/>
      <c r="VKM965" s="2198"/>
      <c r="VKN965" s="2198"/>
      <c r="VKO965" s="2198"/>
      <c r="VKP965" s="2198"/>
      <c r="VKQ965" s="2198"/>
      <c r="VKR965" s="2198"/>
      <c r="VKS965" s="2198"/>
      <c r="VKT965" s="2198"/>
      <c r="VKU965" s="2198"/>
      <c r="VKV965" s="2198"/>
      <c r="VKW965" s="2198"/>
      <c r="VKX965" s="2198"/>
      <c r="VKY965" s="2198"/>
      <c r="VKZ965" s="2198"/>
      <c r="VLA965" s="2198"/>
      <c r="VLB965" s="2198"/>
      <c r="VLC965" s="2198"/>
      <c r="VLD965" s="2198"/>
      <c r="VLE965" s="2198"/>
      <c r="VLF965" s="2198"/>
      <c r="VLG965" s="2198"/>
      <c r="VLH965" s="2198"/>
      <c r="VLI965" s="2198"/>
      <c r="VLJ965" s="2198"/>
      <c r="VLK965" s="2198"/>
      <c r="VLL965" s="2198"/>
      <c r="VLM965" s="2198"/>
      <c r="VLN965" s="2198"/>
      <c r="VLO965" s="2198"/>
      <c r="VLP965" s="2198"/>
      <c r="VLQ965" s="2198"/>
      <c r="VLR965" s="2198"/>
      <c r="VLS965" s="2198"/>
      <c r="VLT965" s="2198"/>
      <c r="VLU965" s="2198"/>
      <c r="VLV965" s="2198"/>
      <c r="VLW965" s="2198"/>
      <c r="VLX965" s="2198"/>
      <c r="VLY965" s="2198"/>
      <c r="VLZ965" s="2198"/>
      <c r="VMA965" s="2198"/>
      <c r="VMB965" s="2198"/>
      <c r="VMC965" s="2198"/>
      <c r="VMD965" s="2198"/>
      <c r="VME965" s="2198"/>
      <c r="VMF965" s="2198"/>
      <c r="VMG965" s="2198"/>
      <c r="VMH965" s="2198"/>
      <c r="VMI965" s="2198"/>
      <c r="VMJ965" s="2198"/>
      <c r="VMK965" s="2198"/>
      <c r="VML965" s="2198"/>
      <c r="VMM965" s="2198"/>
      <c r="VMN965" s="2198"/>
      <c r="VMO965" s="2198"/>
      <c r="VMP965" s="2198"/>
      <c r="VMQ965" s="2198"/>
      <c r="VMR965" s="2198"/>
      <c r="VMS965" s="2198"/>
      <c r="VMT965" s="2198"/>
      <c r="VMU965" s="2198"/>
      <c r="VMV965" s="2198"/>
      <c r="VMW965" s="2198"/>
      <c r="VMX965" s="2198"/>
      <c r="VMY965" s="2198"/>
      <c r="VMZ965" s="2198"/>
      <c r="VNA965" s="2198"/>
      <c r="VNB965" s="2198"/>
      <c r="VNC965" s="2198"/>
      <c r="VND965" s="2198"/>
      <c r="VNE965" s="2198"/>
      <c r="VNF965" s="2198"/>
      <c r="VNG965" s="2198"/>
      <c r="VNH965" s="2198"/>
      <c r="VNI965" s="2198"/>
      <c r="VNJ965" s="2198"/>
      <c r="VNK965" s="2198"/>
      <c r="VNL965" s="2198"/>
      <c r="VNM965" s="2198"/>
      <c r="VNN965" s="2198"/>
      <c r="VNO965" s="2198"/>
      <c r="VNP965" s="2198"/>
      <c r="VNQ965" s="2198"/>
      <c r="VNR965" s="2198"/>
      <c r="VNS965" s="2198"/>
      <c r="VNT965" s="2198"/>
      <c r="VNU965" s="2198"/>
      <c r="VNV965" s="2198"/>
      <c r="VNW965" s="2198"/>
      <c r="VNX965" s="2198"/>
      <c r="VNY965" s="2198"/>
      <c r="VNZ965" s="2198"/>
      <c r="VOA965" s="2198"/>
      <c r="VOB965" s="2198"/>
      <c r="VOC965" s="2198"/>
      <c r="VOD965" s="2198"/>
      <c r="VOE965" s="2198"/>
      <c r="VOF965" s="2198"/>
      <c r="VOG965" s="2198"/>
      <c r="VOH965" s="2198"/>
      <c r="VOI965" s="2198"/>
      <c r="VOJ965" s="2198"/>
      <c r="VOK965" s="2198"/>
      <c r="VOL965" s="2198"/>
      <c r="VOM965" s="2198"/>
      <c r="VON965" s="2198"/>
      <c r="VOO965" s="2198"/>
      <c r="VOP965" s="2198"/>
      <c r="VOQ965" s="2198"/>
      <c r="VOR965" s="2198"/>
      <c r="VOS965" s="2198"/>
      <c r="VOT965" s="2198"/>
      <c r="VOU965" s="2198"/>
      <c r="VOV965" s="2198"/>
      <c r="VOW965" s="2198"/>
      <c r="VOX965" s="2198"/>
      <c r="VOY965" s="2198"/>
      <c r="VOZ965" s="2198"/>
      <c r="VPA965" s="2198"/>
      <c r="VPB965" s="2198"/>
      <c r="VPC965" s="2198"/>
      <c r="VPD965" s="2198"/>
      <c r="VPE965" s="2198"/>
      <c r="VPF965" s="2198"/>
      <c r="VPG965" s="2198"/>
      <c r="VPH965" s="2198"/>
      <c r="VPI965" s="2198"/>
      <c r="VPJ965" s="2198"/>
      <c r="VPK965" s="2198"/>
      <c r="VPL965" s="2198"/>
      <c r="VPM965" s="2198"/>
      <c r="VPN965" s="2198"/>
      <c r="VPO965" s="2198"/>
      <c r="VPP965" s="2198"/>
      <c r="VPQ965" s="2198"/>
      <c r="VPR965" s="2198"/>
      <c r="VPS965" s="2198"/>
      <c r="VPT965" s="2198"/>
      <c r="VPU965" s="2198"/>
      <c r="VPV965" s="2198"/>
      <c r="VPW965" s="2198"/>
      <c r="VPX965" s="2198"/>
      <c r="VPY965" s="2198"/>
      <c r="VPZ965" s="2198"/>
      <c r="VQA965" s="2198"/>
      <c r="VQB965" s="2198"/>
      <c r="VQC965" s="2198"/>
      <c r="VQD965" s="2198"/>
      <c r="VQE965" s="2198"/>
      <c r="VQF965" s="2198"/>
      <c r="VQG965" s="2198"/>
      <c r="VQH965" s="2198"/>
      <c r="VQI965" s="2198"/>
      <c r="VQJ965" s="2198"/>
      <c r="VQK965" s="2198"/>
      <c r="VQL965" s="2198"/>
      <c r="VQM965" s="2198"/>
      <c r="VQN965" s="2198"/>
      <c r="VQO965" s="2198"/>
      <c r="VQP965" s="2198"/>
      <c r="VQQ965" s="2198"/>
      <c r="VQR965" s="2198"/>
      <c r="VQS965" s="2198"/>
      <c r="VQT965" s="2198"/>
      <c r="VQU965" s="2198"/>
      <c r="VQV965" s="2198"/>
      <c r="VQW965" s="2198"/>
      <c r="VQX965" s="2198"/>
      <c r="VQY965" s="2198"/>
      <c r="VQZ965" s="2198"/>
      <c r="VRA965" s="2198"/>
      <c r="VRB965" s="2198"/>
      <c r="VRC965" s="2198"/>
      <c r="VRD965" s="2198"/>
      <c r="VRE965" s="2198"/>
      <c r="VRF965" s="2198"/>
      <c r="VRG965" s="2198"/>
      <c r="VRH965" s="2198"/>
      <c r="VRI965" s="2198"/>
      <c r="VRJ965" s="2198"/>
      <c r="VRK965" s="2198"/>
      <c r="VRL965" s="2198"/>
      <c r="VRM965" s="2198"/>
      <c r="VRN965" s="2198"/>
      <c r="VRO965" s="2198"/>
      <c r="VRP965" s="2198"/>
      <c r="VRQ965" s="2198"/>
      <c r="VRR965" s="2198"/>
      <c r="VRS965" s="2198"/>
      <c r="VRT965" s="2198"/>
      <c r="VRU965" s="2198"/>
      <c r="VRV965" s="2198"/>
      <c r="VRW965" s="2198"/>
      <c r="VSA965" s="2198"/>
      <c r="VSB965" s="2198"/>
      <c r="VSC965" s="2198"/>
      <c r="VSD965" s="2198"/>
      <c r="VSE965" s="2198"/>
      <c r="VSF965" s="2198"/>
      <c r="VSG965" s="2198"/>
      <c r="VSH965" s="2198"/>
      <c r="VSI965" s="2198"/>
      <c r="VSJ965" s="2198"/>
      <c r="VSK965" s="2198"/>
      <c r="VSL965" s="2198"/>
      <c r="VSM965" s="2198"/>
      <c r="VSN965" s="2198"/>
      <c r="VSO965" s="2198"/>
      <c r="VSP965" s="2198"/>
      <c r="VSQ965" s="2198"/>
      <c r="VSR965" s="2198"/>
      <c r="VSS965" s="2198"/>
      <c r="VST965" s="2198"/>
      <c r="VSU965" s="2198"/>
      <c r="VSV965" s="2198"/>
      <c r="VSW965" s="2198"/>
      <c r="VSX965" s="2198"/>
      <c r="VSY965" s="2198"/>
      <c r="VSZ965" s="2198"/>
      <c r="VTA965" s="2198"/>
      <c r="VTB965" s="2198"/>
      <c r="VTC965" s="2198"/>
      <c r="VTD965" s="2198"/>
      <c r="VTE965" s="2198"/>
      <c r="VTF965" s="2198"/>
      <c r="VTG965" s="2198"/>
      <c r="VTH965" s="2198"/>
      <c r="VTI965" s="2198"/>
      <c r="VTJ965" s="2198"/>
      <c r="VTK965" s="2198"/>
      <c r="VTL965" s="2198"/>
      <c r="VTM965" s="2198"/>
      <c r="VTN965" s="2198"/>
      <c r="VTO965" s="2198"/>
      <c r="VTP965" s="2198"/>
      <c r="VTQ965" s="2198"/>
      <c r="VTR965" s="2198"/>
      <c r="VTS965" s="2198"/>
      <c r="VTT965" s="2198"/>
      <c r="VTU965" s="2198"/>
      <c r="VTV965" s="2198"/>
      <c r="VTW965" s="2198"/>
      <c r="VTX965" s="2198"/>
      <c r="VTY965" s="2198"/>
      <c r="VTZ965" s="2198"/>
      <c r="VUA965" s="2198"/>
      <c r="VUB965" s="2198"/>
      <c r="VUC965" s="2198"/>
      <c r="VUD965" s="2198"/>
      <c r="VUE965" s="2198"/>
      <c r="VUF965" s="2198"/>
      <c r="VUG965" s="2198"/>
      <c r="VUH965" s="2198"/>
      <c r="VUI965" s="2198"/>
      <c r="VUJ965" s="2198"/>
      <c r="VUK965" s="2198"/>
      <c r="VUL965" s="2198"/>
      <c r="VUM965" s="2198"/>
      <c r="VUN965" s="2198"/>
      <c r="VUO965" s="2198"/>
      <c r="VUP965" s="2198"/>
      <c r="VUQ965" s="2198"/>
      <c r="VUR965" s="2198"/>
      <c r="VUS965" s="2198"/>
      <c r="VUT965" s="2198"/>
      <c r="VUU965" s="2198"/>
      <c r="VUV965" s="2198"/>
      <c r="VUW965" s="2198"/>
      <c r="VUX965" s="2198"/>
      <c r="VUY965" s="2198"/>
      <c r="VUZ965" s="2198"/>
      <c r="VVA965" s="2198"/>
      <c r="VVB965" s="2198"/>
      <c r="VVC965" s="2198"/>
      <c r="VVD965" s="2198"/>
      <c r="VVE965" s="2198"/>
      <c r="VVF965" s="2198"/>
      <c r="VVG965" s="2198"/>
      <c r="VVH965" s="2198"/>
      <c r="VVI965" s="2198"/>
      <c r="VVJ965" s="2198"/>
      <c r="VVK965" s="2198"/>
      <c r="VVL965" s="2198"/>
      <c r="VVM965" s="2198"/>
      <c r="VVN965" s="2198"/>
      <c r="VVO965" s="2198"/>
      <c r="VVP965" s="2198"/>
      <c r="VVQ965" s="2198"/>
      <c r="VVR965" s="2198"/>
      <c r="VVS965" s="2198"/>
      <c r="VVT965" s="2198"/>
      <c r="VVU965" s="2198"/>
      <c r="VVV965" s="2198"/>
      <c r="VVW965" s="2198"/>
      <c r="VVX965" s="2198"/>
      <c r="VVY965" s="2198"/>
      <c r="VVZ965" s="2198"/>
      <c r="VWA965" s="2198"/>
      <c r="VWB965" s="2198"/>
      <c r="VWC965" s="2198"/>
      <c r="VWD965" s="2198"/>
      <c r="VWE965" s="2198"/>
      <c r="VWF965" s="2198"/>
      <c r="VWG965" s="2198"/>
      <c r="VWH965" s="2198"/>
      <c r="VWI965" s="2198"/>
      <c r="VWJ965" s="2198"/>
      <c r="VWK965" s="2198"/>
      <c r="VWL965" s="2198"/>
      <c r="VWM965" s="2198"/>
      <c r="VWN965" s="2198"/>
      <c r="VWO965" s="2198"/>
      <c r="VWP965" s="2198"/>
      <c r="VWQ965" s="2198"/>
      <c r="VWR965" s="2198"/>
      <c r="VWS965" s="2198"/>
      <c r="VWT965" s="2198"/>
      <c r="VWU965" s="2198"/>
      <c r="VWV965" s="2198"/>
      <c r="VWW965" s="2198"/>
      <c r="VWX965" s="2198"/>
      <c r="VWY965" s="2198"/>
      <c r="VWZ965" s="2198"/>
      <c r="VXA965" s="2198"/>
      <c r="VXB965" s="2198"/>
      <c r="VXC965" s="2198"/>
      <c r="VXD965" s="2198"/>
      <c r="VXE965" s="2198"/>
      <c r="VXF965" s="2198"/>
      <c r="VXG965" s="2198"/>
      <c r="VXH965" s="2198"/>
      <c r="VXI965" s="2198"/>
      <c r="VXJ965" s="2198"/>
      <c r="VXK965" s="2198"/>
      <c r="VXL965" s="2198"/>
      <c r="VXM965" s="2198"/>
      <c r="VXN965" s="2198"/>
      <c r="VXO965" s="2198"/>
      <c r="VXP965" s="2198"/>
      <c r="VXQ965" s="2198"/>
      <c r="VXR965" s="2198"/>
      <c r="VXS965" s="2198"/>
      <c r="VXT965" s="2198"/>
      <c r="VXU965" s="2198"/>
      <c r="VXV965" s="2198"/>
      <c r="VXW965" s="2198"/>
      <c r="VXX965" s="2198"/>
      <c r="VXY965" s="2198"/>
      <c r="VXZ965" s="2198"/>
      <c r="VYA965" s="2198"/>
      <c r="VYB965" s="2198"/>
      <c r="VYC965" s="2198"/>
      <c r="VYD965" s="2198"/>
      <c r="VYE965" s="2198"/>
      <c r="VYF965" s="2198"/>
      <c r="VYG965" s="2198"/>
      <c r="VYH965" s="2198"/>
      <c r="VYI965" s="2198"/>
      <c r="VYJ965" s="2198"/>
      <c r="VYK965" s="2198"/>
      <c r="VYL965" s="2198"/>
      <c r="VYM965" s="2198"/>
      <c r="VYN965" s="2198"/>
      <c r="VYO965" s="2198"/>
      <c r="VYP965" s="2198"/>
      <c r="VYQ965" s="2198"/>
      <c r="VYR965" s="2198"/>
      <c r="VYS965" s="2198"/>
      <c r="VYT965" s="2198"/>
      <c r="VYU965" s="2198"/>
      <c r="VYV965" s="2198"/>
      <c r="VYW965" s="2198"/>
      <c r="VYX965" s="2198"/>
      <c r="VYY965" s="2198"/>
      <c r="VYZ965" s="2198"/>
      <c r="VZA965" s="2198"/>
      <c r="VZB965" s="2198"/>
      <c r="VZC965" s="2198"/>
      <c r="VZD965" s="2198"/>
      <c r="VZE965" s="2198"/>
      <c r="VZF965" s="2198"/>
      <c r="VZG965" s="2198"/>
      <c r="VZH965" s="2198"/>
      <c r="VZI965" s="2198"/>
      <c r="VZJ965" s="2198"/>
      <c r="VZK965" s="2198"/>
      <c r="VZL965" s="2198"/>
      <c r="VZM965" s="2198"/>
      <c r="VZN965" s="2198"/>
      <c r="VZO965" s="2198"/>
      <c r="VZP965" s="2198"/>
      <c r="VZQ965" s="2198"/>
      <c r="VZR965" s="2198"/>
      <c r="VZS965" s="2198"/>
      <c r="VZT965" s="2198"/>
      <c r="VZU965" s="2198"/>
      <c r="VZV965" s="2198"/>
      <c r="VZW965" s="2198"/>
      <c r="VZX965" s="2198"/>
      <c r="VZY965" s="2198"/>
      <c r="VZZ965" s="2198"/>
      <c r="WAA965" s="2198"/>
      <c r="WAB965" s="2198"/>
      <c r="WAC965" s="2198"/>
      <c r="WAD965" s="2198"/>
      <c r="WAE965" s="2198"/>
      <c r="WAF965" s="2198"/>
      <c r="WAG965" s="2198"/>
      <c r="WAH965" s="2198"/>
      <c r="WAI965" s="2198"/>
      <c r="WAJ965" s="2198"/>
      <c r="WAK965" s="2198"/>
      <c r="WAL965" s="2198"/>
      <c r="WAM965" s="2198"/>
      <c r="WAN965" s="2198"/>
      <c r="WAO965" s="2198"/>
      <c r="WAP965" s="2198"/>
      <c r="WAQ965" s="2198"/>
      <c r="WAR965" s="2198"/>
      <c r="WAS965" s="2198"/>
      <c r="WAT965" s="2198"/>
      <c r="WAU965" s="2198"/>
      <c r="WAV965" s="2198"/>
      <c r="WAW965" s="2198"/>
      <c r="WAX965" s="2198"/>
      <c r="WAY965" s="2198"/>
      <c r="WAZ965" s="2198"/>
      <c r="WBA965" s="2198"/>
      <c r="WBB965" s="2198"/>
      <c r="WBC965" s="2198"/>
      <c r="WBD965" s="2198"/>
      <c r="WBE965" s="2198"/>
      <c r="WBF965" s="2198"/>
      <c r="WBG965" s="2198"/>
      <c r="WBH965" s="2198"/>
      <c r="WBI965" s="2198"/>
      <c r="WBJ965" s="2198"/>
      <c r="WBK965" s="2198"/>
      <c r="WBL965" s="2198"/>
      <c r="WBM965" s="2198"/>
      <c r="WBN965" s="2198"/>
      <c r="WBO965" s="2198"/>
      <c r="WBP965" s="2198"/>
      <c r="WBQ965" s="2198"/>
      <c r="WBR965" s="2198"/>
      <c r="WBS965" s="2198"/>
      <c r="WBW965" s="2198"/>
      <c r="WBX965" s="2198"/>
      <c r="WBY965" s="2198"/>
      <c r="WBZ965" s="2198"/>
      <c r="WCA965" s="2198"/>
      <c r="WCB965" s="2198"/>
      <c r="WCC965" s="2198"/>
      <c r="WCD965" s="2198"/>
      <c r="WCE965" s="2198"/>
      <c r="WCF965" s="2198"/>
      <c r="WCG965" s="2198"/>
      <c r="WCH965" s="2198"/>
      <c r="WCI965" s="2198"/>
      <c r="WCJ965" s="2198"/>
      <c r="WCK965" s="2198"/>
      <c r="WCL965" s="2198"/>
      <c r="WCM965" s="2198"/>
      <c r="WCN965" s="2198"/>
      <c r="WCO965" s="2198"/>
      <c r="WCP965" s="2198"/>
      <c r="WCQ965" s="2198"/>
      <c r="WCR965" s="2198"/>
      <c r="WCS965" s="2198"/>
      <c r="WCT965" s="2198"/>
      <c r="WCU965" s="2198"/>
      <c r="WCV965" s="2198"/>
      <c r="WCW965" s="2198"/>
      <c r="WCX965" s="2198"/>
      <c r="WCY965" s="2198"/>
      <c r="WCZ965" s="2198"/>
      <c r="WDA965" s="2198"/>
      <c r="WDB965" s="2198"/>
      <c r="WDC965" s="2198"/>
      <c r="WDD965" s="2198"/>
      <c r="WDE965" s="2198"/>
      <c r="WDF965" s="2198"/>
      <c r="WDG965" s="2198"/>
      <c r="WDH965" s="2198"/>
      <c r="WDI965" s="2198"/>
      <c r="WDJ965" s="2198"/>
      <c r="WDK965" s="2198"/>
      <c r="WDL965" s="2198"/>
      <c r="WDM965" s="2198"/>
      <c r="WDN965" s="2198"/>
      <c r="WDO965" s="2198"/>
      <c r="WDP965" s="2198"/>
      <c r="WDQ965" s="2198"/>
      <c r="WDR965" s="2198"/>
      <c r="WDS965" s="2198"/>
      <c r="WDT965" s="2198"/>
      <c r="WDU965" s="2198"/>
      <c r="WDV965" s="2198"/>
      <c r="WDW965" s="2198"/>
      <c r="WDX965" s="2198"/>
      <c r="WDY965" s="2198"/>
      <c r="WDZ965" s="2198"/>
      <c r="WEA965" s="2198"/>
      <c r="WEB965" s="2198"/>
      <c r="WEC965" s="2198"/>
      <c r="WED965" s="2198"/>
      <c r="WEE965" s="2198"/>
      <c r="WEF965" s="2198"/>
      <c r="WEG965" s="2198"/>
      <c r="WEH965" s="2198"/>
      <c r="WEI965" s="2198"/>
      <c r="WEJ965" s="2198"/>
      <c r="WEK965" s="2198"/>
      <c r="WEL965" s="2198"/>
      <c r="WEM965" s="2198"/>
      <c r="WEN965" s="2198"/>
      <c r="WEO965" s="2198"/>
      <c r="WEP965" s="2198"/>
      <c r="WEQ965" s="2198"/>
      <c r="WER965" s="2198"/>
      <c r="WES965" s="2198"/>
      <c r="WET965" s="2198"/>
      <c r="WEU965" s="2198"/>
      <c r="WEV965" s="2198"/>
      <c r="WEW965" s="2198"/>
      <c r="WEX965" s="2198"/>
      <c r="WEY965" s="2198"/>
      <c r="WEZ965" s="2198"/>
      <c r="WFA965" s="2198"/>
      <c r="WFB965" s="2198"/>
      <c r="WFC965" s="2198"/>
      <c r="WFD965" s="2198"/>
      <c r="WFE965" s="2198"/>
      <c r="WFF965" s="2198"/>
      <c r="WFG965" s="2198"/>
      <c r="WFH965" s="2198"/>
      <c r="WFI965" s="2198"/>
      <c r="WFJ965" s="2198"/>
      <c r="WFK965" s="2198"/>
      <c r="WFL965" s="2198"/>
      <c r="WFM965" s="2198"/>
      <c r="WFN965" s="2198"/>
      <c r="WFO965" s="2198"/>
      <c r="WFP965" s="2198"/>
      <c r="WFQ965" s="2198"/>
      <c r="WFR965" s="2198"/>
      <c r="WFS965" s="2198"/>
      <c r="WFT965" s="2198"/>
      <c r="WFU965" s="2198"/>
      <c r="WFV965" s="2198"/>
      <c r="WFW965" s="2198"/>
      <c r="WFX965" s="2198"/>
      <c r="WFY965" s="2198"/>
      <c r="WFZ965" s="2198"/>
      <c r="WGA965" s="2198"/>
      <c r="WGB965" s="2198"/>
      <c r="WGC965" s="2198"/>
      <c r="WGD965" s="2198"/>
      <c r="WGE965" s="2198"/>
      <c r="WGF965" s="2198"/>
      <c r="WGG965" s="2198"/>
      <c r="WGH965" s="2198"/>
      <c r="WGI965" s="2198"/>
      <c r="WGJ965" s="2198"/>
      <c r="WGK965" s="2198"/>
      <c r="WGL965" s="2198"/>
      <c r="WGM965" s="2198"/>
      <c r="WGN965" s="2198"/>
      <c r="WGO965" s="2198"/>
      <c r="WGP965" s="2198"/>
      <c r="WGQ965" s="2198"/>
      <c r="WGR965" s="2198"/>
      <c r="WGS965" s="2198"/>
      <c r="WGT965" s="2198"/>
      <c r="WGU965" s="2198"/>
      <c r="WGV965" s="2198"/>
      <c r="WGW965" s="2198"/>
      <c r="WGX965" s="2198"/>
      <c r="WGY965" s="2198"/>
      <c r="WGZ965" s="2198"/>
      <c r="WHA965" s="2198"/>
      <c r="WHB965" s="2198"/>
      <c r="WHC965" s="2198"/>
      <c r="WHD965" s="2198"/>
      <c r="WHE965" s="2198"/>
      <c r="WHF965" s="2198"/>
      <c r="WHG965" s="2198"/>
      <c r="WHH965" s="2198"/>
      <c r="WHI965" s="2198"/>
      <c r="WHJ965" s="2198"/>
      <c r="WHK965" s="2198"/>
      <c r="WHL965" s="2198"/>
      <c r="WHM965" s="2198"/>
      <c r="WHN965" s="2198"/>
      <c r="WHO965" s="2198"/>
      <c r="WHP965" s="2198"/>
      <c r="WHQ965" s="2198"/>
      <c r="WHR965" s="2198"/>
      <c r="WHS965" s="2198"/>
      <c r="WHT965" s="2198"/>
      <c r="WHU965" s="2198"/>
      <c r="WHV965" s="2198"/>
      <c r="WHW965" s="2198"/>
      <c r="WHX965" s="2198"/>
      <c r="WHY965" s="2198"/>
      <c r="WHZ965" s="2198"/>
      <c r="WIA965" s="2198"/>
      <c r="WIB965" s="2198"/>
      <c r="WIC965" s="2198"/>
      <c r="WID965" s="2198"/>
      <c r="WIE965" s="2198"/>
      <c r="WIF965" s="2198"/>
      <c r="WIG965" s="2198"/>
      <c r="WIH965" s="2198"/>
      <c r="WII965" s="2198"/>
      <c r="WIJ965" s="2198"/>
      <c r="WIK965" s="2198"/>
      <c r="WIL965" s="2198"/>
      <c r="WIM965" s="2198"/>
      <c r="WIN965" s="2198"/>
      <c r="WIO965" s="2198"/>
      <c r="WIP965" s="2198"/>
      <c r="WIQ965" s="2198"/>
      <c r="WIR965" s="2198"/>
      <c r="WIS965" s="2198"/>
      <c r="WIT965" s="2198"/>
      <c r="WIU965" s="2198"/>
      <c r="WIV965" s="2198"/>
      <c r="WIW965" s="2198"/>
      <c r="WIX965" s="2198"/>
      <c r="WIY965" s="2198"/>
      <c r="WIZ965" s="2198"/>
      <c r="WJA965" s="2198"/>
      <c r="WJB965" s="2198"/>
      <c r="WJC965" s="2198"/>
      <c r="WJD965" s="2198"/>
      <c r="WJE965" s="2198"/>
      <c r="WJF965" s="2198"/>
      <c r="WJG965" s="2198"/>
      <c r="WJH965" s="2198"/>
      <c r="WJI965" s="2198"/>
      <c r="WJJ965" s="2198"/>
      <c r="WJK965" s="2198"/>
      <c r="WJL965" s="2198"/>
      <c r="WJM965" s="2198"/>
      <c r="WJN965" s="2198"/>
      <c r="WJO965" s="2198"/>
      <c r="WJP965" s="2198"/>
      <c r="WJQ965" s="2198"/>
      <c r="WJR965" s="2198"/>
      <c r="WJS965" s="2198"/>
      <c r="WJT965" s="2198"/>
      <c r="WJU965" s="2198"/>
      <c r="WJV965" s="2198"/>
      <c r="WJW965" s="2198"/>
      <c r="WJX965" s="2198"/>
      <c r="WJY965" s="2198"/>
      <c r="WJZ965" s="2198"/>
      <c r="WKA965" s="2198"/>
      <c r="WKB965" s="2198"/>
      <c r="WKC965" s="2198"/>
      <c r="WKD965" s="2198"/>
      <c r="WKE965" s="2198"/>
      <c r="WKF965" s="2198"/>
      <c r="WKG965" s="2198"/>
      <c r="WKH965" s="2198"/>
      <c r="WKI965" s="2198"/>
      <c r="WKJ965" s="2198"/>
      <c r="WKK965" s="2198"/>
      <c r="WKL965" s="2198"/>
      <c r="WKM965" s="2198"/>
      <c r="WKN965" s="2198"/>
      <c r="WKO965" s="2198"/>
      <c r="WKP965" s="2198"/>
      <c r="WKQ965" s="2198"/>
      <c r="WKR965" s="2198"/>
      <c r="WKS965" s="2198"/>
      <c r="WKT965" s="2198"/>
      <c r="WKU965" s="2198"/>
      <c r="WKV965" s="2198"/>
      <c r="WKW965" s="2198"/>
      <c r="WKX965" s="2198"/>
      <c r="WKY965" s="2198"/>
      <c r="WKZ965" s="2198"/>
      <c r="WLA965" s="2198"/>
      <c r="WLB965" s="2198"/>
      <c r="WLC965" s="2198"/>
      <c r="WLD965" s="2198"/>
      <c r="WLE965" s="2198"/>
      <c r="WLF965" s="2198"/>
      <c r="WLG965" s="2198"/>
      <c r="WLH965" s="2198"/>
      <c r="WLI965" s="2198"/>
      <c r="WLJ965" s="2198"/>
      <c r="WLK965" s="2198"/>
      <c r="WLL965" s="2198"/>
      <c r="WLM965" s="2198"/>
      <c r="WLN965" s="2198"/>
      <c r="WLO965" s="2198"/>
      <c r="WLS965" s="2198"/>
      <c r="WLT965" s="2198"/>
      <c r="WLU965" s="2198"/>
      <c r="WLV965" s="2198"/>
      <c r="WLW965" s="2198"/>
      <c r="WLX965" s="2198"/>
      <c r="WLY965" s="2198"/>
      <c r="WLZ965" s="2198"/>
      <c r="WMA965" s="2198"/>
      <c r="WMB965" s="2198"/>
      <c r="WMC965" s="2198"/>
      <c r="WMD965" s="2198"/>
      <c r="WME965" s="2198"/>
      <c r="WMF965" s="2198"/>
      <c r="WMG965" s="2198"/>
      <c r="WMH965" s="2198"/>
      <c r="WMI965" s="2198"/>
      <c r="WMJ965" s="2198"/>
      <c r="WMK965" s="2198"/>
      <c r="WML965" s="2198"/>
      <c r="WMM965" s="2198"/>
      <c r="WMN965" s="2198"/>
      <c r="WMO965" s="2198"/>
      <c r="WMP965" s="2198"/>
      <c r="WMQ965" s="2198"/>
      <c r="WMR965" s="2198"/>
      <c r="WMS965" s="2198"/>
      <c r="WMT965" s="2198"/>
      <c r="WMU965" s="2198"/>
      <c r="WMV965" s="2198"/>
      <c r="WMW965" s="2198"/>
      <c r="WMX965" s="2198"/>
      <c r="WMY965" s="2198"/>
      <c r="WMZ965" s="2198"/>
      <c r="WNA965" s="2198"/>
      <c r="WNB965" s="2198"/>
      <c r="WNC965" s="2198"/>
      <c r="WND965" s="2198"/>
      <c r="WNE965" s="2198"/>
      <c r="WNF965" s="2198"/>
      <c r="WNG965" s="2198"/>
      <c r="WNH965" s="2198"/>
      <c r="WNI965" s="2198"/>
      <c r="WNJ965" s="2198"/>
      <c r="WNK965" s="2198"/>
      <c r="WNL965" s="2198"/>
      <c r="WNM965" s="2198"/>
      <c r="WNN965" s="2198"/>
      <c r="WNO965" s="2198"/>
      <c r="WNP965" s="2198"/>
      <c r="WNQ965" s="2198"/>
      <c r="WNR965" s="2198"/>
      <c r="WNS965" s="2198"/>
      <c r="WNT965" s="2198"/>
      <c r="WNU965" s="2198"/>
      <c r="WNV965" s="2198"/>
      <c r="WNW965" s="2198"/>
      <c r="WNX965" s="2198"/>
      <c r="WNY965" s="2198"/>
      <c r="WNZ965" s="2198"/>
      <c r="WOA965" s="2198"/>
      <c r="WOB965" s="2198"/>
      <c r="WOC965" s="2198"/>
      <c r="WOD965" s="2198"/>
      <c r="WOE965" s="2198"/>
      <c r="WOF965" s="2198"/>
      <c r="WOG965" s="2198"/>
      <c r="WOH965" s="2198"/>
      <c r="WOI965" s="2198"/>
      <c r="WOJ965" s="2198"/>
      <c r="WOK965" s="2198"/>
      <c r="WOL965" s="2198"/>
      <c r="WOM965" s="2198"/>
      <c r="WON965" s="2198"/>
      <c r="WOO965" s="2198"/>
      <c r="WOP965" s="2198"/>
      <c r="WOQ965" s="2198"/>
      <c r="WOR965" s="2198"/>
      <c r="WOS965" s="2198"/>
      <c r="WOT965" s="2198"/>
      <c r="WOU965" s="2198"/>
      <c r="WOV965" s="2198"/>
      <c r="WOW965" s="2198"/>
      <c r="WOX965" s="2198"/>
      <c r="WOY965" s="2198"/>
      <c r="WOZ965" s="2198"/>
      <c r="WPA965" s="2198"/>
      <c r="WPB965" s="2198"/>
      <c r="WPC965" s="2198"/>
      <c r="WPD965" s="2198"/>
      <c r="WPE965" s="2198"/>
      <c r="WPF965" s="2198"/>
      <c r="WPG965" s="2198"/>
      <c r="WPH965" s="2198"/>
      <c r="WPI965" s="2198"/>
      <c r="WPJ965" s="2198"/>
      <c r="WPK965" s="2198"/>
      <c r="WPL965" s="2198"/>
      <c r="WPM965" s="2198"/>
      <c r="WPN965" s="2198"/>
      <c r="WPO965" s="2198"/>
      <c r="WPP965" s="2198"/>
      <c r="WPQ965" s="2198"/>
      <c r="WPR965" s="2198"/>
      <c r="WPS965" s="2198"/>
      <c r="WPT965" s="2198"/>
      <c r="WPU965" s="2198"/>
      <c r="WPV965" s="2198"/>
      <c r="WPW965" s="2198"/>
      <c r="WPX965" s="2198"/>
      <c r="WPY965" s="2198"/>
      <c r="WPZ965" s="2198"/>
      <c r="WQA965" s="2198"/>
      <c r="WQB965" s="2198"/>
      <c r="WQC965" s="2198"/>
      <c r="WQD965" s="2198"/>
      <c r="WQE965" s="2198"/>
      <c r="WQF965" s="2198"/>
      <c r="WQG965" s="2198"/>
      <c r="WQH965" s="2198"/>
      <c r="WQI965" s="2198"/>
      <c r="WQJ965" s="2198"/>
      <c r="WQK965" s="2198"/>
      <c r="WQL965" s="2198"/>
      <c r="WQM965" s="2198"/>
      <c r="WQN965" s="2198"/>
      <c r="WQO965" s="2198"/>
      <c r="WQP965" s="2198"/>
      <c r="WQQ965" s="2198"/>
      <c r="WQR965" s="2198"/>
      <c r="WQS965" s="2198"/>
      <c r="WQT965" s="2198"/>
      <c r="WQU965" s="2198"/>
      <c r="WQV965" s="2198"/>
      <c r="WQW965" s="2198"/>
      <c r="WQX965" s="2198"/>
      <c r="WQY965" s="2198"/>
      <c r="WQZ965" s="2198"/>
      <c r="WRA965" s="2198"/>
      <c r="WRB965" s="2198"/>
      <c r="WRC965" s="2198"/>
      <c r="WRD965" s="2198"/>
      <c r="WRE965" s="2198"/>
      <c r="WRF965" s="2198"/>
      <c r="WRG965" s="2198"/>
      <c r="WRH965" s="2198"/>
      <c r="WRI965" s="2198"/>
      <c r="WRJ965" s="2198"/>
      <c r="WRK965" s="2198"/>
      <c r="WRL965" s="2198"/>
      <c r="WRM965" s="2198"/>
      <c r="WRN965" s="2198"/>
      <c r="WRO965" s="2198"/>
      <c r="WRP965" s="2198"/>
      <c r="WRQ965" s="2198"/>
      <c r="WRR965" s="2198"/>
      <c r="WRS965" s="2198"/>
      <c r="WRT965" s="2198"/>
      <c r="WRU965" s="2198"/>
      <c r="WRV965" s="2198"/>
      <c r="WRW965" s="2198"/>
      <c r="WRX965" s="2198"/>
      <c r="WRY965" s="2198"/>
      <c r="WRZ965" s="2198"/>
      <c r="WSA965" s="2198"/>
      <c r="WSB965" s="2198"/>
      <c r="WSC965" s="2198"/>
      <c r="WSD965" s="2198"/>
      <c r="WSE965" s="2198"/>
      <c r="WSF965" s="2198"/>
      <c r="WSG965" s="2198"/>
      <c r="WSH965" s="2198"/>
      <c r="WSI965" s="2198"/>
      <c r="WSJ965" s="2198"/>
      <c r="WSK965" s="2198"/>
      <c r="WSL965" s="2198"/>
      <c r="WSM965" s="2198"/>
      <c r="WSN965" s="2198"/>
      <c r="WSO965" s="2198"/>
      <c r="WSP965" s="2198"/>
      <c r="WSQ965" s="2198"/>
      <c r="WSR965" s="2198"/>
      <c r="WSS965" s="2198"/>
      <c r="WST965" s="2198"/>
      <c r="WSU965" s="2198"/>
      <c r="WSV965" s="2198"/>
      <c r="WSW965" s="2198"/>
      <c r="WSX965" s="2198"/>
      <c r="WSY965" s="2198"/>
      <c r="WSZ965" s="2198"/>
      <c r="WTA965" s="2198"/>
      <c r="WTB965" s="2198"/>
      <c r="WTC965" s="2198"/>
      <c r="WTD965" s="2198"/>
      <c r="WTE965" s="2198"/>
      <c r="WTF965" s="2198"/>
      <c r="WTG965" s="2198"/>
      <c r="WTH965" s="2198"/>
      <c r="WTI965" s="2198"/>
      <c r="WTJ965" s="2198"/>
      <c r="WTK965" s="2198"/>
      <c r="WTL965" s="2198"/>
      <c r="WTM965" s="2198"/>
      <c r="WTN965" s="2198"/>
      <c r="WTO965" s="2198"/>
      <c r="WTP965" s="2198"/>
      <c r="WTQ965" s="2198"/>
      <c r="WTR965" s="2198"/>
      <c r="WTS965" s="2198"/>
      <c r="WTT965" s="2198"/>
      <c r="WTU965" s="2198"/>
      <c r="WTV965" s="2198"/>
      <c r="WTW965" s="2198"/>
      <c r="WTX965" s="2198"/>
      <c r="WTY965" s="2198"/>
      <c r="WTZ965" s="2198"/>
      <c r="WUA965" s="2198"/>
      <c r="WUB965" s="2198"/>
      <c r="WUC965" s="2198"/>
      <c r="WUD965" s="2198"/>
      <c r="WUE965" s="2198"/>
      <c r="WUF965" s="2198"/>
      <c r="WUG965" s="2198"/>
      <c r="WUH965" s="2198"/>
      <c r="WUI965" s="2198"/>
      <c r="WUJ965" s="2198"/>
      <c r="WUK965" s="2198"/>
      <c r="WUL965" s="2198"/>
      <c r="WUM965" s="2198"/>
      <c r="WUN965" s="2198"/>
      <c r="WUO965" s="2198"/>
      <c r="WUP965" s="2198"/>
      <c r="WUQ965" s="2198"/>
      <c r="WUR965" s="2198"/>
      <c r="WUS965" s="2198"/>
      <c r="WUT965" s="2198"/>
      <c r="WUU965" s="2198"/>
      <c r="WUV965" s="2198"/>
      <c r="WUW965" s="2198"/>
      <c r="WUX965" s="2198"/>
      <c r="WUY965" s="2198"/>
      <c r="WUZ965" s="2198"/>
      <c r="WVA965" s="2198"/>
      <c r="WVB965" s="2198"/>
      <c r="WVC965" s="2198"/>
      <c r="WVD965" s="2198"/>
      <c r="WVE965" s="2198"/>
      <c r="WVF965" s="2198"/>
      <c r="WVG965" s="2198"/>
      <c r="WVH965" s="2198"/>
      <c r="WVI965" s="2198"/>
      <c r="WVJ965" s="2198"/>
      <c r="WVK965" s="2198"/>
      <c r="WVO965" s="2198"/>
      <c r="WVP965" s="2198"/>
      <c r="WVQ965" s="2198"/>
      <c r="WVR965" s="2198"/>
      <c r="WVS965" s="2198"/>
      <c r="WVT965" s="2198"/>
      <c r="WVU965" s="2198"/>
      <c r="WVV965" s="2198"/>
      <c r="WVW965" s="2198"/>
      <c r="WVX965" s="2198"/>
      <c r="WVY965" s="2198"/>
      <c r="WVZ965" s="2198"/>
      <c r="WWA965" s="2198"/>
      <c r="WWB965" s="2198"/>
      <c r="WWC965" s="2198"/>
      <c r="WWD965" s="2198"/>
      <c r="WWE965" s="2198"/>
      <c r="WWF965" s="2198"/>
      <c r="WWG965" s="2198"/>
      <c r="WWH965" s="2198"/>
      <c r="WWI965" s="2198"/>
      <c r="WWJ965" s="2198"/>
      <c r="WWK965" s="2198"/>
      <c r="WWL965" s="2198"/>
      <c r="WWM965" s="2198"/>
      <c r="WWN965" s="2198"/>
      <c r="WWO965" s="2198"/>
      <c r="WWP965" s="2198"/>
      <c r="WWQ965" s="2198"/>
      <c r="WWR965" s="2198"/>
      <c r="WWS965" s="2198"/>
      <c r="WWT965" s="2198"/>
      <c r="WWU965" s="2198"/>
      <c r="WWV965" s="2198"/>
      <c r="WWW965" s="2198"/>
      <c r="WWX965" s="2198"/>
      <c r="WWY965" s="2198"/>
      <c r="WWZ965" s="2198"/>
      <c r="WXA965" s="2198"/>
      <c r="WXB965" s="2198"/>
      <c r="WXC965" s="2198"/>
      <c r="WXD965" s="2198"/>
      <c r="WXE965" s="2198"/>
      <c r="WXF965" s="2198"/>
      <c r="WXG965" s="2198"/>
      <c r="WXH965" s="2198"/>
      <c r="WXI965" s="2198"/>
      <c r="WXJ965" s="2198"/>
      <c r="WXK965" s="2198"/>
      <c r="WXL965" s="2198"/>
      <c r="WXM965" s="2198"/>
      <c r="WXN965" s="2198"/>
      <c r="WXO965" s="2198"/>
      <c r="WXP965" s="2198"/>
      <c r="WXQ965" s="2198"/>
      <c r="WXR965" s="2198"/>
      <c r="WXS965" s="2198"/>
      <c r="WXT965" s="2198"/>
      <c r="WXU965" s="2198"/>
      <c r="WXV965" s="2198"/>
      <c r="WXW965" s="2198"/>
      <c r="WXX965" s="2198"/>
      <c r="WXY965" s="2198"/>
      <c r="WXZ965" s="2198"/>
      <c r="WYA965" s="2198"/>
      <c r="WYB965" s="2198"/>
      <c r="WYC965" s="2198"/>
      <c r="WYD965" s="2198"/>
      <c r="WYE965" s="2198"/>
      <c r="WYF965" s="2198"/>
      <c r="WYG965" s="2198"/>
      <c r="WYH965" s="2198"/>
      <c r="WYI965" s="2198"/>
      <c r="WYJ965" s="2198"/>
      <c r="WYK965" s="2198"/>
      <c r="WYL965" s="2198"/>
      <c r="WYM965" s="2198"/>
      <c r="WYN965" s="2198"/>
      <c r="WYO965" s="2198"/>
      <c r="WYP965" s="2198"/>
      <c r="WYQ965" s="2198"/>
      <c r="WYR965" s="2198"/>
      <c r="WYS965" s="2198"/>
      <c r="WYT965" s="2198"/>
      <c r="WYU965" s="2198"/>
      <c r="WYV965" s="2198"/>
      <c r="WYW965" s="2198"/>
      <c r="WYX965" s="2198"/>
      <c r="WYY965" s="2198"/>
      <c r="WYZ965" s="2198"/>
      <c r="WZA965" s="2198"/>
      <c r="WZB965" s="2198"/>
      <c r="WZC965" s="2198"/>
      <c r="WZD965" s="2198"/>
      <c r="WZE965" s="2198"/>
      <c r="WZF965" s="2198"/>
      <c r="WZG965" s="2198"/>
      <c r="WZH965" s="2198"/>
      <c r="WZI965" s="2198"/>
      <c r="WZJ965" s="2198"/>
      <c r="WZK965" s="2198"/>
      <c r="WZL965" s="2198"/>
      <c r="WZM965" s="2198"/>
      <c r="WZN965" s="2198"/>
      <c r="WZO965" s="2198"/>
      <c r="WZP965" s="2198"/>
      <c r="WZQ965" s="2198"/>
      <c r="WZR965" s="2198"/>
      <c r="WZS965" s="2198"/>
      <c r="WZT965" s="2198"/>
      <c r="WZU965" s="2198"/>
      <c r="WZV965" s="2198"/>
      <c r="WZW965" s="2198"/>
      <c r="WZX965" s="2198"/>
      <c r="WZY965" s="2198"/>
      <c r="WZZ965" s="2198"/>
      <c r="XAA965" s="2198"/>
      <c r="XAB965" s="2198"/>
      <c r="XAC965" s="2198"/>
      <c r="XAD965" s="2198"/>
      <c r="XAE965" s="2198"/>
      <c r="XAF965" s="2198"/>
      <c r="XAG965" s="2198"/>
      <c r="XAH965" s="2198"/>
      <c r="XAI965" s="2198"/>
      <c r="XAJ965" s="2198"/>
      <c r="XAK965" s="2198"/>
      <c r="XAL965" s="2198"/>
      <c r="XAM965" s="2198"/>
      <c r="XAN965" s="2198"/>
      <c r="XAO965" s="2198"/>
      <c r="XAP965" s="2198"/>
      <c r="XAQ965" s="2198"/>
      <c r="XAR965" s="2198"/>
      <c r="XAS965" s="2198"/>
      <c r="XAT965" s="2198"/>
      <c r="XAU965" s="2198"/>
      <c r="XAV965" s="2198"/>
      <c r="XAW965" s="2198"/>
      <c r="XAX965" s="2198"/>
      <c r="XAY965" s="2198"/>
      <c r="XAZ965" s="2198"/>
      <c r="XBA965" s="2198"/>
      <c r="XBB965" s="2198"/>
      <c r="XBC965" s="2198"/>
      <c r="XBD965" s="2198"/>
      <c r="XBE965" s="2198"/>
      <c r="XBF965" s="2198"/>
      <c r="XBG965" s="2198"/>
      <c r="XBH965" s="2198"/>
      <c r="XBI965" s="2198"/>
      <c r="XBJ965" s="2198"/>
      <c r="XBK965" s="2198"/>
      <c r="XBL965" s="2198"/>
      <c r="XBM965" s="2198"/>
      <c r="XBN965" s="2198"/>
      <c r="XBO965" s="2198"/>
      <c r="XBP965" s="2198"/>
      <c r="XBQ965" s="2198"/>
      <c r="XBR965" s="2198"/>
      <c r="XBS965" s="2198"/>
      <c r="XBT965" s="2198"/>
      <c r="XBU965" s="2198"/>
      <c r="XBV965" s="2198"/>
      <c r="XBW965" s="2198"/>
      <c r="XBX965" s="2198"/>
      <c r="XBY965" s="2198"/>
      <c r="XBZ965" s="2198"/>
      <c r="XCA965" s="2198"/>
      <c r="XCB965" s="2198"/>
      <c r="XCC965" s="2198"/>
      <c r="XCD965" s="2198"/>
      <c r="XCE965" s="2198"/>
      <c r="XCF965" s="2198"/>
      <c r="XCG965" s="2198"/>
      <c r="XCH965" s="2198"/>
      <c r="XCI965" s="2198"/>
      <c r="XCJ965" s="2198"/>
      <c r="XCK965" s="2198"/>
      <c r="XCL965" s="2198"/>
      <c r="XCM965" s="2198"/>
      <c r="XCN965" s="2198"/>
      <c r="XCO965" s="2198"/>
      <c r="XCP965" s="2198"/>
      <c r="XCQ965" s="2198"/>
      <c r="XCR965" s="2198"/>
      <c r="XCS965" s="2198"/>
      <c r="XCT965" s="2198"/>
      <c r="XCU965" s="2198"/>
      <c r="XCV965" s="2198"/>
      <c r="XCW965" s="2198"/>
      <c r="XCX965" s="2198"/>
      <c r="XCY965" s="2198"/>
      <c r="XCZ965" s="2198"/>
      <c r="XDA965" s="2198"/>
      <c r="XDB965" s="2198"/>
      <c r="XDC965" s="2198"/>
      <c r="XDD965" s="2198"/>
      <c r="XDE965" s="2198"/>
      <c r="XDF965" s="2198"/>
      <c r="XDG965" s="2198"/>
      <c r="XDH965" s="2198"/>
      <c r="XDI965" s="2198"/>
      <c r="XDJ965" s="2198"/>
      <c r="XDK965" s="2198"/>
      <c r="XDL965" s="2198"/>
      <c r="XDM965" s="2198"/>
      <c r="XDN965" s="2198"/>
      <c r="XDO965" s="2198"/>
      <c r="XDP965" s="2198"/>
      <c r="XDQ965" s="2198"/>
      <c r="XDR965" s="2198"/>
      <c r="XDS965" s="2198"/>
      <c r="XDT965" s="2198"/>
      <c r="XDU965" s="2198"/>
      <c r="XDV965" s="2198"/>
      <c r="XDW965" s="2198"/>
      <c r="XDX965" s="2198"/>
      <c r="XDY965" s="2198"/>
      <c r="XDZ965" s="2198"/>
      <c r="XEA965" s="2198"/>
      <c r="XEB965" s="2198"/>
      <c r="XEC965" s="2198"/>
      <c r="XED965" s="2198"/>
      <c r="XEE965" s="2198"/>
      <c r="XEF965" s="2198"/>
      <c r="XEG965" s="2198"/>
      <c r="XEH965" s="2198"/>
      <c r="XEI965" s="2198"/>
      <c r="XEJ965" s="2198"/>
      <c r="XEK965" s="2198"/>
      <c r="XEL965" s="2198"/>
      <c r="XEM965" s="2198"/>
      <c r="XEN965" s="2198"/>
      <c r="XEO965" s="2198"/>
      <c r="XEP965" s="2198"/>
      <c r="XEQ965" s="2198"/>
      <c r="XER965" s="2198"/>
      <c r="XES965" s="2198"/>
      <c r="XET965" s="2198"/>
      <c r="XEU965" s="2198"/>
      <c r="XEV965" s="2198"/>
      <c r="XEW965" s="2198"/>
      <c r="XEX965" s="2198"/>
      <c r="XEY965" s="2198"/>
      <c r="XEZ965" s="2198"/>
      <c r="XFA965" s="2198"/>
      <c r="XFB965" s="2198"/>
      <c r="XFC965" s="2198"/>
    </row>
    <row r="966" spans="1:16383">
      <c r="A966" s="2204" t="s">
        <v>3559</v>
      </c>
      <c r="B966" s="2209" t="s">
        <v>1125</v>
      </c>
      <c r="C966" s="2204" t="s">
        <v>49</v>
      </c>
      <c r="D966" s="2208">
        <f>E966+F966</f>
        <v>5.8299999999999992</v>
      </c>
      <c r="E966" s="2225"/>
      <c r="F966" s="2210">
        <v>5.8299999999999992</v>
      </c>
      <c r="G966" s="2211" t="s">
        <v>85</v>
      </c>
      <c r="H966" s="2207" t="s">
        <v>2361</v>
      </c>
      <c r="I966" s="2203">
        <v>1</v>
      </c>
      <c r="K966" s="2209" t="s">
        <v>1125</v>
      </c>
    </row>
    <row r="967" spans="1:16383" ht="24">
      <c r="A967" s="2204" t="s">
        <v>3560</v>
      </c>
      <c r="B967" s="2209" t="s">
        <v>1126</v>
      </c>
      <c r="C967" s="2204" t="s">
        <v>49</v>
      </c>
      <c r="D967" s="2208">
        <v>0.24</v>
      </c>
      <c r="E967" s="2225"/>
      <c r="F967" s="2210">
        <v>0.24</v>
      </c>
      <c r="G967" s="2211" t="s">
        <v>85</v>
      </c>
      <c r="H967" s="2207" t="s">
        <v>2361</v>
      </c>
      <c r="I967" s="2203">
        <v>1</v>
      </c>
      <c r="K967" s="2209" t="s">
        <v>1126</v>
      </c>
    </row>
    <row r="968" spans="1:16383" ht="24">
      <c r="A968" s="2204" t="s">
        <v>3561</v>
      </c>
      <c r="B968" s="2209" t="s">
        <v>1127</v>
      </c>
      <c r="C968" s="2204" t="s">
        <v>49</v>
      </c>
      <c r="D968" s="2208">
        <v>0.12</v>
      </c>
      <c r="E968" s="2225"/>
      <c r="F968" s="2210">
        <v>0.12</v>
      </c>
      <c r="G968" s="2211" t="s">
        <v>85</v>
      </c>
      <c r="H968" s="2207" t="s">
        <v>2361</v>
      </c>
      <c r="I968" s="2203">
        <v>1</v>
      </c>
      <c r="K968" s="2209" t="s">
        <v>1127</v>
      </c>
    </row>
    <row r="969" spans="1:16383" ht="36">
      <c r="A969" s="2204" t="s">
        <v>3562</v>
      </c>
      <c r="B969" s="2227" t="s">
        <v>1128</v>
      </c>
      <c r="C969" s="2204" t="s">
        <v>49</v>
      </c>
      <c r="D969" s="2208">
        <v>0.12</v>
      </c>
      <c r="E969" s="2225"/>
      <c r="F969" s="2210">
        <v>0.12</v>
      </c>
      <c r="G969" s="2211" t="s">
        <v>85</v>
      </c>
      <c r="H969" s="2207" t="s">
        <v>2361</v>
      </c>
      <c r="I969" s="2203">
        <v>1</v>
      </c>
      <c r="K969" s="2227" t="s">
        <v>1128</v>
      </c>
    </row>
    <row r="970" spans="1:16383" ht="24">
      <c r="A970" s="2204" t="s">
        <v>3563</v>
      </c>
      <c r="B970" s="2264" t="s">
        <v>1129</v>
      </c>
      <c r="C970" s="2204" t="s">
        <v>49</v>
      </c>
      <c r="D970" s="2208">
        <v>3.73</v>
      </c>
      <c r="E970" s="2225"/>
      <c r="F970" s="2210">
        <v>3.73</v>
      </c>
      <c r="G970" s="2211" t="s">
        <v>85</v>
      </c>
      <c r="H970" s="2207" t="s">
        <v>2361</v>
      </c>
      <c r="I970" s="2203">
        <v>1</v>
      </c>
      <c r="K970" s="2264" t="s">
        <v>1129</v>
      </c>
    </row>
    <row r="971" spans="1:16383" ht="24">
      <c r="A971" s="2204" t="s">
        <v>3564</v>
      </c>
      <c r="B971" s="2264" t="s">
        <v>4373</v>
      </c>
      <c r="C971" s="2204" t="s">
        <v>49</v>
      </c>
      <c r="D971" s="2208">
        <f>E971+F971</f>
        <v>0.29000000000000004</v>
      </c>
      <c r="E971" s="2225"/>
      <c r="F971" s="2210">
        <v>0.29000000000000004</v>
      </c>
      <c r="G971" s="2211" t="s">
        <v>79</v>
      </c>
      <c r="H971" s="2207" t="s">
        <v>2361</v>
      </c>
      <c r="I971" s="2203">
        <v>1</v>
      </c>
      <c r="K971" s="2264" t="s">
        <v>4373</v>
      </c>
    </row>
    <row r="972" spans="1:16383" ht="24">
      <c r="A972" s="2204" t="s">
        <v>3565</v>
      </c>
      <c r="B972" s="2264" t="s">
        <v>4374</v>
      </c>
      <c r="C972" s="2204" t="s">
        <v>49</v>
      </c>
      <c r="D972" s="2208">
        <f>E972+F972</f>
        <v>1.81</v>
      </c>
      <c r="E972" s="2225"/>
      <c r="F972" s="2210">
        <v>1.81</v>
      </c>
      <c r="G972" s="2211" t="s">
        <v>79</v>
      </c>
      <c r="H972" s="2207" t="s">
        <v>2361</v>
      </c>
      <c r="I972" s="2203">
        <v>1</v>
      </c>
      <c r="K972" s="2264" t="s">
        <v>4374</v>
      </c>
    </row>
    <row r="973" spans="1:16383">
      <c r="A973" s="2204" t="s">
        <v>3566</v>
      </c>
      <c r="B973" s="2237" t="s">
        <v>1130</v>
      </c>
      <c r="C973" s="2204" t="s">
        <v>49</v>
      </c>
      <c r="D973" s="2208">
        <v>0.56000000000000005</v>
      </c>
      <c r="E973" s="2225"/>
      <c r="F973" s="2210">
        <v>0.56000000000000005</v>
      </c>
      <c r="G973" s="2206" t="s">
        <v>79</v>
      </c>
      <c r="H973" s="2207" t="s">
        <v>2361</v>
      </c>
      <c r="I973" s="2203">
        <v>1</v>
      </c>
      <c r="K973" s="2237" t="s">
        <v>1130</v>
      </c>
    </row>
    <row r="974" spans="1:16383">
      <c r="A974" s="2204" t="s">
        <v>3567</v>
      </c>
      <c r="B974" s="2237" t="s">
        <v>1131</v>
      </c>
      <c r="C974" s="2204" t="s">
        <v>49</v>
      </c>
      <c r="D974" s="2208">
        <v>0.35000000000000003</v>
      </c>
      <c r="E974" s="2225"/>
      <c r="F974" s="2210">
        <v>0.35000000000000003</v>
      </c>
      <c r="G974" s="2206" t="s">
        <v>79</v>
      </c>
      <c r="H974" s="2207" t="s">
        <v>2361</v>
      </c>
      <c r="I974" s="2203">
        <v>1</v>
      </c>
      <c r="K974" s="2237" t="s">
        <v>1131</v>
      </c>
    </row>
    <row r="975" spans="1:16383">
      <c r="A975" s="2204" t="s">
        <v>3568</v>
      </c>
      <c r="B975" s="2237" t="s">
        <v>1132</v>
      </c>
      <c r="C975" s="2204" t="s">
        <v>49</v>
      </c>
      <c r="D975" s="2208">
        <v>0.6</v>
      </c>
      <c r="E975" s="2225"/>
      <c r="F975" s="2210">
        <v>0.6</v>
      </c>
      <c r="G975" s="2206" t="s">
        <v>79</v>
      </c>
      <c r="H975" s="2207" t="s">
        <v>2361</v>
      </c>
      <c r="I975" s="2203">
        <v>1</v>
      </c>
      <c r="K975" s="2237" t="s">
        <v>1132</v>
      </c>
    </row>
    <row r="976" spans="1:16383">
      <c r="A976" s="2204" t="s">
        <v>3569</v>
      </c>
      <c r="B976" s="2237" t="s">
        <v>1133</v>
      </c>
      <c r="C976" s="2204" t="s">
        <v>49</v>
      </c>
      <c r="D976" s="2208">
        <v>0.67</v>
      </c>
      <c r="E976" s="2225"/>
      <c r="F976" s="2210">
        <v>0.67</v>
      </c>
      <c r="G976" s="2206" t="s">
        <v>79</v>
      </c>
      <c r="H976" s="2207" t="s">
        <v>2361</v>
      </c>
      <c r="I976" s="2203">
        <v>1</v>
      </c>
      <c r="K976" s="2237" t="s">
        <v>1133</v>
      </c>
    </row>
    <row r="977" spans="1:11">
      <c r="A977" s="2204" t="s">
        <v>3570</v>
      </c>
      <c r="B977" s="2237" t="s">
        <v>1134</v>
      </c>
      <c r="C977" s="2204" t="s">
        <v>49</v>
      </c>
      <c r="D977" s="2208">
        <v>0.21</v>
      </c>
      <c r="E977" s="2225"/>
      <c r="F977" s="2210">
        <v>0.21</v>
      </c>
      <c r="G977" s="2206" t="s">
        <v>79</v>
      </c>
      <c r="H977" s="2207" t="s">
        <v>2361</v>
      </c>
      <c r="I977" s="2203">
        <v>1</v>
      </c>
      <c r="K977" s="2237" t="s">
        <v>1134</v>
      </c>
    </row>
    <row r="978" spans="1:11">
      <c r="A978" s="2204" t="s">
        <v>3571</v>
      </c>
      <c r="B978" s="2237" t="s">
        <v>1135</v>
      </c>
      <c r="C978" s="2204" t="s">
        <v>49</v>
      </c>
      <c r="D978" s="2208">
        <v>0.36000000000000004</v>
      </c>
      <c r="E978" s="2225"/>
      <c r="F978" s="2210">
        <v>0.36000000000000004</v>
      </c>
      <c r="G978" s="2206" t="s">
        <v>79</v>
      </c>
      <c r="H978" s="2207" t="s">
        <v>2361</v>
      </c>
      <c r="I978" s="2203">
        <v>1</v>
      </c>
      <c r="K978" s="2237" t="s">
        <v>1135</v>
      </c>
    </row>
    <row r="979" spans="1:11" ht="24">
      <c r="A979" s="2204" t="s">
        <v>3572</v>
      </c>
      <c r="B979" s="2237" t="s">
        <v>1136</v>
      </c>
      <c r="C979" s="2204" t="s">
        <v>49</v>
      </c>
      <c r="D979" s="2208">
        <v>1.04</v>
      </c>
      <c r="E979" s="2225"/>
      <c r="F979" s="2210">
        <v>1.04</v>
      </c>
      <c r="G979" s="2206" t="s">
        <v>79</v>
      </c>
      <c r="H979" s="2207" t="s">
        <v>2361</v>
      </c>
      <c r="I979" s="2203">
        <v>1</v>
      </c>
      <c r="K979" s="2237" t="s">
        <v>1136</v>
      </c>
    </row>
    <row r="980" spans="1:11">
      <c r="A980" s="2204" t="s">
        <v>3573</v>
      </c>
      <c r="B980" s="2237" t="s">
        <v>1137</v>
      </c>
      <c r="C980" s="2204" t="s">
        <v>49</v>
      </c>
      <c r="D980" s="2208">
        <v>0.28000000000000003</v>
      </c>
      <c r="E980" s="2225"/>
      <c r="F980" s="2210">
        <v>0.28000000000000003</v>
      </c>
      <c r="G980" s="2206" t="s">
        <v>79</v>
      </c>
      <c r="H980" s="2207" t="s">
        <v>2361</v>
      </c>
      <c r="I980" s="2203">
        <v>1</v>
      </c>
      <c r="K980" s="2237" t="s">
        <v>1137</v>
      </c>
    </row>
    <row r="981" spans="1:11">
      <c r="A981" s="2204" t="s">
        <v>3574</v>
      </c>
      <c r="B981" s="2237" t="s">
        <v>1138</v>
      </c>
      <c r="C981" s="2204" t="s">
        <v>49</v>
      </c>
      <c r="D981" s="2208">
        <v>0.32</v>
      </c>
      <c r="E981" s="2225"/>
      <c r="F981" s="2210">
        <v>0.32</v>
      </c>
      <c r="G981" s="2206" t="s">
        <v>79</v>
      </c>
      <c r="H981" s="2207" t="s">
        <v>2361</v>
      </c>
      <c r="I981" s="2203">
        <v>1</v>
      </c>
      <c r="K981" s="2237" t="s">
        <v>1138</v>
      </c>
    </row>
    <row r="982" spans="1:11">
      <c r="A982" s="2204" t="s">
        <v>3575</v>
      </c>
      <c r="B982" s="2237" t="s">
        <v>1139</v>
      </c>
      <c r="C982" s="2204" t="s">
        <v>49</v>
      </c>
      <c r="D982" s="2208">
        <v>0.53</v>
      </c>
      <c r="E982" s="2225"/>
      <c r="F982" s="2210">
        <v>0.53</v>
      </c>
      <c r="G982" s="2206" t="s">
        <v>79</v>
      </c>
      <c r="H982" s="2207" t="s">
        <v>2361</v>
      </c>
      <c r="I982" s="2203">
        <v>1</v>
      </c>
      <c r="K982" s="2237" t="s">
        <v>1139</v>
      </c>
    </row>
    <row r="983" spans="1:11" ht="24">
      <c r="A983" s="2204" t="s">
        <v>3576</v>
      </c>
      <c r="B983" s="2230" t="s">
        <v>1140</v>
      </c>
      <c r="C983" s="2204" t="s">
        <v>49</v>
      </c>
      <c r="D983" s="2208">
        <v>1.4100000000000001</v>
      </c>
      <c r="E983" s="2225"/>
      <c r="F983" s="2210">
        <v>1.4100000000000001</v>
      </c>
      <c r="G983" s="2206" t="s">
        <v>79</v>
      </c>
      <c r="H983" s="2207" t="s">
        <v>2361</v>
      </c>
      <c r="I983" s="2203">
        <v>1</v>
      </c>
      <c r="K983" s="2230" t="s">
        <v>1140</v>
      </c>
    </row>
    <row r="984" spans="1:11" ht="24">
      <c r="A984" s="2204" t="s">
        <v>3577</v>
      </c>
      <c r="B984" s="2230" t="s">
        <v>1141</v>
      </c>
      <c r="C984" s="2204" t="s">
        <v>49</v>
      </c>
      <c r="D984" s="2208">
        <v>0.2</v>
      </c>
      <c r="E984" s="2225"/>
      <c r="F984" s="2210">
        <v>0.2</v>
      </c>
      <c r="G984" s="2206" t="s">
        <v>79</v>
      </c>
      <c r="H984" s="2207" t="s">
        <v>2361</v>
      </c>
      <c r="I984" s="2203">
        <v>1</v>
      </c>
      <c r="K984" s="2230" t="s">
        <v>1141</v>
      </c>
    </row>
    <row r="985" spans="1:11" ht="24">
      <c r="A985" s="2204" t="s">
        <v>3578</v>
      </c>
      <c r="B985" s="2213" t="s">
        <v>1142</v>
      </c>
      <c r="C985" s="2204" t="s">
        <v>49</v>
      </c>
      <c r="D985" s="2208">
        <f>E985+F985</f>
        <v>0.56000000000000005</v>
      </c>
      <c r="E985" s="2225">
        <v>0.49</v>
      </c>
      <c r="F985" s="2210">
        <v>7.0000000000000007E-2</v>
      </c>
      <c r="G985" s="2214" t="s">
        <v>2673</v>
      </c>
      <c r="H985" s="2207" t="s">
        <v>2361</v>
      </c>
      <c r="I985" s="2203">
        <v>1</v>
      </c>
      <c r="K985" s="2213" t="s">
        <v>1142</v>
      </c>
    </row>
    <row r="986" spans="1:11">
      <c r="A986" s="2204" t="s">
        <v>3579</v>
      </c>
      <c r="B986" s="2213" t="s">
        <v>4375</v>
      </c>
      <c r="C986" s="2204" t="s">
        <v>49</v>
      </c>
      <c r="D986" s="2208">
        <f>E986+F986</f>
        <v>19.259999999999998</v>
      </c>
      <c r="E986" s="2225"/>
      <c r="F986" s="2210">
        <v>19.259999999999998</v>
      </c>
      <c r="G986" s="2214" t="s">
        <v>93</v>
      </c>
      <c r="H986" s="2207" t="s">
        <v>2361</v>
      </c>
      <c r="I986" s="2203">
        <v>1</v>
      </c>
      <c r="K986" s="2213" t="s">
        <v>4375</v>
      </c>
    </row>
    <row r="987" spans="1:11" ht="36">
      <c r="A987" s="2204" t="s">
        <v>3580</v>
      </c>
      <c r="B987" s="2219" t="s">
        <v>1143</v>
      </c>
      <c r="C987" s="2204" t="s">
        <v>49</v>
      </c>
      <c r="D987" s="2208">
        <v>0.74</v>
      </c>
      <c r="E987" s="2225"/>
      <c r="F987" s="2210">
        <v>0.74</v>
      </c>
      <c r="G987" s="2215" t="s">
        <v>93</v>
      </c>
      <c r="H987" s="2207" t="s">
        <v>2361</v>
      </c>
      <c r="I987" s="2203">
        <v>1</v>
      </c>
      <c r="K987" s="2219" t="s">
        <v>1143</v>
      </c>
    </row>
    <row r="988" spans="1:11" ht="36">
      <c r="A988" s="2204" t="s">
        <v>3581</v>
      </c>
      <c r="B988" s="2236" t="s">
        <v>1144</v>
      </c>
      <c r="C988" s="2204" t="s">
        <v>49</v>
      </c>
      <c r="D988" s="2208">
        <v>0.15</v>
      </c>
      <c r="E988" s="2225"/>
      <c r="F988" s="2210">
        <v>0.15</v>
      </c>
      <c r="G988" s="2215" t="s">
        <v>93</v>
      </c>
      <c r="H988" s="2207" t="s">
        <v>2361</v>
      </c>
      <c r="I988" s="2203">
        <v>1</v>
      </c>
      <c r="K988" s="2236" t="s">
        <v>1144</v>
      </c>
    </row>
    <row r="989" spans="1:11" ht="24">
      <c r="A989" s="2204" t="s">
        <v>3582</v>
      </c>
      <c r="B989" s="2205" t="s">
        <v>1145</v>
      </c>
      <c r="C989" s="2204" t="s">
        <v>49</v>
      </c>
      <c r="D989" s="2208">
        <v>0.4</v>
      </c>
      <c r="E989" s="2225"/>
      <c r="F989" s="2210">
        <v>0.4</v>
      </c>
      <c r="G989" s="2215" t="s">
        <v>93</v>
      </c>
      <c r="H989" s="2207" t="s">
        <v>2361</v>
      </c>
      <c r="I989" s="2203">
        <v>1</v>
      </c>
      <c r="K989" s="2205" t="s">
        <v>1145</v>
      </c>
    </row>
    <row r="990" spans="1:11" ht="24">
      <c r="A990" s="2204" t="s">
        <v>3583</v>
      </c>
      <c r="B990" s="2205" t="s">
        <v>1146</v>
      </c>
      <c r="C990" s="2204" t="s">
        <v>49</v>
      </c>
      <c r="D990" s="2208">
        <v>0.19</v>
      </c>
      <c r="E990" s="2225"/>
      <c r="F990" s="2210">
        <v>0.19</v>
      </c>
      <c r="G990" s="2215" t="s">
        <v>93</v>
      </c>
      <c r="H990" s="2207" t="s">
        <v>2361</v>
      </c>
      <c r="I990" s="2203">
        <v>1</v>
      </c>
      <c r="K990" s="2205" t="s">
        <v>1146</v>
      </c>
    </row>
    <row r="991" spans="1:11" ht="36">
      <c r="A991" s="2204" t="s">
        <v>3584</v>
      </c>
      <c r="B991" s="2219" t="s">
        <v>1147</v>
      </c>
      <c r="C991" s="2204" t="s">
        <v>49</v>
      </c>
      <c r="D991" s="2208">
        <v>2.2199999999999998</v>
      </c>
      <c r="E991" s="2225"/>
      <c r="F991" s="2210">
        <v>2.2199999999999998</v>
      </c>
      <c r="G991" s="2215" t="s">
        <v>93</v>
      </c>
      <c r="H991" s="2207" t="s">
        <v>2361</v>
      </c>
      <c r="I991" s="2203">
        <v>1</v>
      </c>
      <c r="K991" s="2219" t="s">
        <v>1147</v>
      </c>
    </row>
    <row r="992" spans="1:11" ht="48">
      <c r="A992" s="2204" t="s">
        <v>3585</v>
      </c>
      <c r="B992" s="2213" t="s">
        <v>1148</v>
      </c>
      <c r="C992" s="2204" t="s">
        <v>49</v>
      </c>
      <c r="D992" s="2208">
        <v>2.41</v>
      </c>
      <c r="E992" s="2225"/>
      <c r="F992" s="2210">
        <v>2.41</v>
      </c>
      <c r="G992" s="2215" t="s">
        <v>93</v>
      </c>
      <c r="H992" s="2207" t="s">
        <v>2361</v>
      </c>
      <c r="I992" s="2203">
        <v>1</v>
      </c>
      <c r="K992" s="2213" t="s">
        <v>1148</v>
      </c>
    </row>
    <row r="993" spans="1:11">
      <c r="A993" s="2204" t="s">
        <v>3586</v>
      </c>
      <c r="B993" s="2213" t="s">
        <v>4376</v>
      </c>
      <c r="C993" s="2204" t="s">
        <v>49</v>
      </c>
      <c r="D993" s="2208">
        <f>E993+F993</f>
        <v>0.06</v>
      </c>
      <c r="E993" s="2225"/>
      <c r="F993" s="2210">
        <v>0.06</v>
      </c>
      <c r="G993" s="2215" t="s">
        <v>2678</v>
      </c>
      <c r="H993" s="2207" t="s">
        <v>2361</v>
      </c>
      <c r="I993" s="2203">
        <v>1</v>
      </c>
      <c r="K993" s="2213" t="s">
        <v>4376</v>
      </c>
    </row>
    <row r="994" spans="1:11" ht="24">
      <c r="A994" s="2204" t="s">
        <v>3587</v>
      </c>
      <c r="B994" s="2213" t="s">
        <v>4377</v>
      </c>
      <c r="C994" s="2204" t="s">
        <v>49</v>
      </c>
      <c r="D994" s="2208">
        <f>E994+F994</f>
        <v>1.65</v>
      </c>
      <c r="E994" s="2225"/>
      <c r="F994" s="2210">
        <v>1.65</v>
      </c>
      <c r="G994" s="2215" t="s">
        <v>155</v>
      </c>
      <c r="H994" s="2207" t="s">
        <v>2361</v>
      </c>
      <c r="I994" s="2203">
        <v>1</v>
      </c>
      <c r="K994" s="2213" t="s">
        <v>4377</v>
      </c>
    </row>
    <row r="995" spans="1:11" ht="24">
      <c r="A995" s="2204" t="s">
        <v>3588</v>
      </c>
      <c r="B995" s="2213" t="s">
        <v>4378</v>
      </c>
      <c r="C995" s="2204" t="s">
        <v>49</v>
      </c>
      <c r="D995" s="2208">
        <f>E995+F995</f>
        <v>0.26</v>
      </c>
      <c r="E995" s="2225"/>
      <c r="F995" s="2210">
        <v>0.26</v>
      </c>
      <c r="G995" s="2215" t="s">
        <v>155</v>
      </c>
      <c r="H995" s="2207" t="s">
        <v>2361</v>
      </c>
      <c r="I995" s="2203">
        <v>1</v>
      </c>
      <c r="K995" s="2213" t="s">
        <v>4378</v>
      </c>
    </row>
    <row r="996" spans="1:11" ht="36">
      <c r="A996" s="2204" t="s">
        <v>3589</v>
      </c>
      <c r="B996" s="2219" t="s">
        <v>4878</v>
      </c>
      <c r="C996" s="2204" t="s">
        <v>49</v>
      </c>
      <c r="D996" s="2208">
        <v>9.1</v>
      </c>
      <c r="E996" s="2225"/>
      <c r="F996" s="2210">
        <v>9.1</v>
      </c>
      <c r="G996" s="2211" t="s">
        <v>155</v>
      </c>
      <c r="H996" s="2207" t="s">
        <v>2361</v>
      </c>
      <c r="I996" s="2203">
        <v>1</v>
      </c>
      <c r="K996" s="2219" t="s">
        <v>1149</v>
      </c>
    </row>
    <row r="997" spans="1:11">
      <c r="A997" s="2204" t="s">
        <v>3590</v>
      </c>
      <c r="B997" s="2219" t="s">
        <v>4379</v>
      </c>
      <c r="C997" s="2204" t="s">
        <v>49</v>
      </c>
      <c r="D997" s="2208">
        <f>E997+F997</f>
        <v>0.3</v>
      </c>
      <c r="E997" s="2225"/>
      <c r="F997" s="2210">
        <v>0.3</v>
      </c>
      <c r="G997" s="2211" t="s">
        <v>2355</v>
      </c>
      <c r="H997" s="2207" t="s">
        <v>2361</v>
      </c>
      <c r="I997" s="2203">
        <v>1</v>
      </c>
      <c r="K997" s="2219" t="s">
        <v>4379</v>
      </c>
    </row>
    <row r="998" spans="1:11" ht="24">
      <c r="A998" s="2204" t="s">
        <v>3591</v>
      </c>
      <c r="B998" s="2205" t="s">
        <v>1150</v>
      </c>
      <c r="C998" s="2204" t="s">
        <v>49</v>
      </c>
      <c r="D998" s="2208">
        <v>0.37</v>
      </c>
      <c r="E998" s="2225"/>
      <c r="F998" s="2210">
        <v>0.37</v>
      </c>
      <c r="G998" s="2206" t="s">
        <v>2355</v>
      </c>
      <c r="H998" s="2207" t="s">
        <v>2361</v>
      </c>
      <c r="I998" s="2203">
        <v>1</v>
      </c>
      <c r="K998" s="2205" t="s">
        <v>1150</v>
      </c>
    </row>
    <row r="999" spans="1:11" ht="24">
      <c r="A999" s="2204" t="s">
        <v>3592</v>
      </c>
      <c r="B999" s="2216" t="s">
        <v>1151</v>
      </c>
      <c r="C999" s="2204" t="s">
        <v>49</v>
      </c>
      <c r="D999" s="2208">
        <v>5.65</v>
      </c>
      <c r="E999" s="2225"/>
      <c r="F999" s="2210">
        <v>5.65</v>
      </c>
      <c r="G999" s="2211" t="s">
        <v>414</v>
      </c>
      <c r="H999" s="2207" t="s">
        <v>2361</v>
      </c>
      <c r="I999" s="2203">
        <v>1</v>
      </c>
      <c r="K999" s="2216" t="s">
        <v>1151</v>
      </c>
    </row>
    <row r="1000" spans="1:11" ht="36">
      <c r="A1000" s="2204" t="s">
        <v>3593</v>
      </c>
      <c r="B1000" s="2243" t="s">
        <v>1152</v>
      </c>
      <c r="C1000" s="2204" t="s">
        <v>49</v>
      </c>
      <c r="D1000" s="2208">
        <v>2.96</v>
      </c>
      <c r="E1000" s="2225"/>
      <c r="F1000" s="2210">
        <v>2.96</v>
      </c>
      <c r="G1000" s="2211" t="s">
        <v>414</v>
      </c>
      <c r="H1000" s="2207" t="s">
        <v>2361</v>
      </c>
      <c r="I1000" s="2203">
        <v>1</v>
      </c>
      <c r="K1000" s="2243" t="s">
        <v>1152</v>
      </c>
    </row>
    <row r="1001" spans="1:11" ht="24">
      <c r="A1001" s="2204" t="s">
        <v>3594</v>
      </c>
      <c r="B1001" s="2205" t="s">
        <v>1153</v>
      </c>
      <c r="C1001" s="2204" t="s">
        <v>49</v>
      </c>
      <c r="D1001" s="2208">
        <v>0.6</v>
      </c>
      <c r="E1001" s="2225"/>
      <c r="F1001" s="2210">
        <v>0.6</v>
      </c>
      <c r="G1001" s="2211" t="s">
        <v>431</v>
      </c>
      <c r="H1001" s="2226" t="s">
        <v>2358</v>
      </c>
      <c r="I1001" s="2203">
        <v>1</v>
      </c>
      <c r="K1001" s="2205" t="s">
        <v>1153</v>
      </c>
    </row>
    <row r="1002" spans="1:11" ht="24">
      <c r="A1002" s="2204" t="s">
        <v>3595</v>
      </c>
      <c r="B1002" s="2205" t="s">
        <v>1154</v>
      </c>
      <c r="C1002" s="2204" t="s">
        <v>49</v>
      </c>
      <c r="D1002" s="2208">
        <v>0.55000000000000004</v>
      </c>
      <c r="E1002" s="2225"/>
      <c r="F1002" s="2210">
        <v>0.55000000000000004</v>
      </c>
      <c r="G1002" s="2211" t="s">
        <v>431</v>
      </c>
      <c r="H1002" s="2226" t="s">
        <v>2358</v>
      </c>
      <c r="I1002" s="2203">
        <v>1</v>
      </c>
      <c r="K1002" s="2205" t="s">
        <v>1154</v>
      </c>
    </row>
    <row r="1003" spans="1:11" ht="36.75" customHeight="1">
      <c r="A1003" s="2204" t="s">
        <v>3596</v>
      </c>
      <c r="B1003" s="2209" t="s">
        <v>4927</v>
      </c>
      <c r="C1003" s="2204" t="s">
        <v>49</v>
      </c>
      <c r="D1003" s="2208">
        <v>1.1700000000000002</v>
      </c>
      <c r="E1003" s="2225"/>
      <c r="F1003" s="2210">
        <v>1.1700000000000002</v>
      </c>
      <c r="G1003" s="2211" t="s">
        <v>431</v>
      </c>
      <c r="H1003" s="2226" t="s">
        <v>2358</v>
      </c>
      <c r="I1003" s="2203">
        <v>1</v>
      </c>
      <c r="K1003" s="2209" t="s">
        <v>1155</v>
      </c>
    </row>
    <row r="1004" spans="1:11">
      <c r="A1004" s="2204" t="s">
        <v>3597</v>
      </c>
      <c r="B1004" s="2209" t="s">
        <v>1156</v>
      </c>
      <c r="C1004" s="2204" t="s">
        <v>49</v>
      </c>
      <c r="D1004" s="2208">
        <v>0.49</v>
      </c>
      <c r="E1004" s="2225"/>
      <c r="F1004" s="2210">
        <v>0.49</v>
      </c>
      <c r="G1004" s="2211" t="s">
        <v>431</v>
      </c>
      <c r="H1004" s="2226" t="s">
        <v>2358</v>
      </c>
      <c r="I1004" s="2203">
        <v>1</v>
      </c>
      <c r="K1004" s="2209" t="s">
        <v>1156</v>
      </c>
    </row>
    <row r="1005" spans="1:11" ht="24">
      <c r="A1005" s="2204" t="s">
        <v>3598</v>
      </c>
      <c r="B1005" s="2213" t="s">
        <v>1157</v>
      </c>
      <c r="C1005" s="2204" t="s">
        <v>49</v>
      </c>
      <c r="D1005" s="2208">
        <v>1.06</v>
      </c>
      <c r="E1005" s="2225"/>
      <c r="F1005" s="2210">
        <v>1.06</v>
      </c>
      <c r="G1005" s="2211" t="s">
        <v>2616</v>
      </c>
      <c r="H1005" s="2207" t="s">
        <v>2361</v>
      </c>
      <c r="I1005" s="2203">
        <v>1</v>
      </c>
      <c r="K1005" s="2213" t="s">
        <v>1157</v>
      </c>
    </row>
    <row r="1006" spans="1:11" ht="24">
      <c r="A1006" s="2204" t="s">
        <v>3599</v>
      </c>
      <c r="B1006" s="2219" t="s">
        <v>1158</v>
      </c>
      <c r="C1006" s="2204" t="s">
        <v>49</v>
      </c>
      <c r="D1006" s="2208">
        <v>19.21</v>
      </c>
      <c r="E1006" s="2225"/>
      <c r="F1006" s="2210">
        <v>19.21</v>
      </c>
      <c r="G1006" s="2211" t="s">
        <v>446</v>
      </c>
      <c r="H1006" s="2207" t="s">
        <v>2361</v>
      </c>
      <c r="I1006" s="2203">
        <v>1</v>
      </c>
      <c r="K1006" s="2219" t="s">
        <v>1158</v>
      </c>
    </row>
    <row r="1007" spans="1:11" ht="24">
      <c r="A1007" s="2204" t="s">
        <v>3600</v>
      </c>
      <c r="B1007" s="2223" t="s">
        <v>1159</v>
      </c>
      <c r="C1007" s="2204" t="s">
        <v>49</v>
      </c>
      <c r="D1007" s="2208">
        <v>4.92</v>
      </c>
      <c r="E1007" s="2225"/>
      <c r="F1007" s="2210">
        <v>4.92</v>
      </c>
      <c r="G1007" s="2218" t="s">
        <v>2654</v>
      </c>
      <c r="H1007" s="2207" t="s">
        <v>2361</v>
      </c>
      <c r="I1007" s="2203">
        <v>1</v>
      </c>
      <c r="K1007" s="2223" t="s">
        <v>1159</v>
      </c>
    </row>
    <row r="1008" spans="1:11">
      <c r="A1008" s="2204" t="s">
        <v>3601</v>
      </c>
      <c r="B1008" s="2232" t="s">
        <v>1160</v>
      </c>
      <c r="C1008" s="2204" t="s">
        <v>49</v>
      </c>
      <c r="D1008" s="2208">
        <v>4.12</v>
      </c>
      <c r="E1008" s="2225"/>
      <c r="F1008" s="2210">
        <v>4.12</v>
      </c>
      <c r="G1008" s="2218" t="s">
        <v>2654</v>
      </c>
      <c r="H1008" s="2207" t="s">
        <v>2361</v>
      </c>
      <c r="I1008" s="2203">
        <v>1</v>
      </c>
      <c r="K1008" s="2232" t="s">
        <v>1160</v>
      </c>
    </row>
    <row r="1009" spans="1:11" ht="24">
      <c r="A1009" s="2204" t="s">
        <v>3602</v>
      </c>
      <c r="B1009" s="2232" t="s">
        <v>1161</v>
      </c>
      <c r="C1009" s="2204" t="s">
        <v>49</v>
      </c>
      <c r="D1009" s="2208">
        <v>0.43</v>
      </c>
      <c r="E1009" s="2225"/>
      <c r="F1009" s="2210">
        <v>0.43</v>
      </c>
      <c r="G1009" s="2211" t="s">
        <v>2672</v>
      </c>
      <c r="H1009" s="2207" t="s">
        <v>2361</v>
      </c>
      <c r="I1009" s="2203">
        <v>1</v>
      </c>
      <c r="K1009" s="2232" t="s">
        <v>1161</v>
      </c>
    </row>
    <row r="1010" spans="1:11" ht="24">
      <c r="A1010" s="2204" t="s">
        <v>4351</v>
      </c>
      <c r="B1010" s="2233" t="s">
        <v>1162</v>
      </c>
      <c r="C1010" s="2204" t="s">
        <v>49</v>
      </c>
      <c r="D1010" s="2208">
        <v>0.26</v>
      </c>
      <c r="E1010" s="2225"/>
      <c r="F1010" s="2210">
        <v>0.26</v>
      </c>
      <c r="G1010" s="2211" t="s">
        <v>2672</v>
      </c>
      <c r="H1010" s="2207" t="s">
        <v>2361</v>
      </c>
      <c r="I1010" s="2203">
        <v>1</v>
      </c>
      <c r="K1010" s="2233" t="s">
        <v>1162</v>
      </c>
    </row>
    <row r="1011" spans="1:11" ht="24">
      <c r="A1011" s="2204" t="s">
        <v>4352</v>
      </c>
      <c r="B1011" s="2232" t="s">
        <v>1163</v>
      </c>
      <c r="C1011" s="2204" t="s">
        <v>49</v>
      </c>
      <c r="D1011" s="2208">
        <v>0.42</v>
      </c>
      <c r="E1011" s="2225"/>
      <c r="F1011" s="2210">
        <v>0.42</v>
      </c>
      <c r="G1011" s="2211" t="s">
        <v>2672</v>
      </c>
      <c r="H1011" s="2207" t="s">
        <v>2361</v>
      </c>
      <c r="I1011" s="2203">
        <v>1</v>
      </c>
      <c r="K1011" s="2232" t="s">
        <v>1163</v>
      </c>
    </row>
    <row r="1012" spans="1:11" ht="36">
      <c r="A1012" s="2204" t="s">
        <v>4353</v>
      </c>
      <c r="B1012" s="2248" t="s">
        <v>1164</v>
      </c>
      <c r="C1012" s="2204" t="s">
        <v>49</v>
      </c>
      <c r="D1012" s="2208">
        <v>11.12</v>
      </c>
      <c r="E1012" s="2225"/>
      <c r="F1012" s="2210">
        <v>11.12</v>
      </c>
      <c r="G1012" s="2211" t="s">
        <v>2672</v>
      </c>
      <c r="H1012" s="2207" t="s">
        <v>2361</v>
      </c>
      <c r="I1012" s="2203">
        <v>1</v>
      </c>
      <c r="K1012" s="2248" t="s">
        <v>1164</v>
      </c>
    </row>
    <row r="1013" spans="1:11">
      <c r="A1013" s="2204" t="s">
        <v>4354</v>
      </c>
      <c r="B1013" s="2248" t="s">
        <v>4385</v>
      </c>
      <c r="C1013" s="2204" t="s">
        <v>49</v>
      </c>
      <c r="D1013" s="2208">
        <f>E1013+F1013</f>
        <v>0.25</v>
      </c>
      <c r="E1013" s="2225"/>
      <c r="F1013" s="2210">
        <v>0.25</v>
      </c>
      <c r="G1013" s="2211" t="s">
        <v>100</v>
      </c>
      <c r="H1013" s="2207" t="s">
        <v>2361</v>
      </c>
      <c r="I1013" s="2203">
        <v>1</v>
      </c>
      <c r="K1013" s="2248" t="s">
        <v>4385</v>
      </c>
    </row>
    <row r="1014" spans="1:11">
      <c r="A1014" s="2204" t="s">
        <v>4355</v>
      </c>
      <c r="B1014" s="2248" t="s">
        <v>4387</v>
      </c>
      <c r="C1014" s="2204" t="s">
        <v>49</v>
      </c>
      <c r="D1014" s="2208">
        <f t="shared" ref="D1014:D1018" si="42">E1014+F1014</f>
        <v>2.4900000000000002</v>
      </c>
      <c r="E1014" s="2225"/>
      <c r="F1014" s="2210">
        <v>2.4900000000000002</v>
      </c>
      <c r="G1014" s="2211" t="s">
        <v>100</v>
      </c>
      <c r="H1014" s="2207" t="s">
        <v>2361</v>
      </c>
      <c r="I1014" s="2203">
        <v>1</v>
      </c>
      <c r="K1014" s="2248" t="s">
        <v>4387</v>
      </c>
    </row>
    <row r="1015" spans="1:11">
      <c r="A1015" s="2204" t="s">
        <v>4356</v>
      </c>
      <c r="B1015" s="2248" t="s">
        <v>4389</v>
      </c>
      <c r="C1015" s="2204" t="s">
        <v>49</v>
      </c>
      <c r="D1015" s="2208">
        <f t="shared" si="42"/>
        <v>0.56000000000000005</v>
      </c>
      <c r="E1015" s="2225"/>
      <c r="F1015" s="2210">
        <v>0.56000000000000005</v>
      </c>
      <c r="G1015" s="2211" t="s">
        <v>100</v>
      </c>
      <c r="H1015" s="2207" t="s">
        <v>2361</v>
      </c>
      <c r="I1015" s="2203">
        <v>1</v>
      </c>
      <c r="K1015" s="2248" t="s">
        <v>4389</v>
      </c>
    </row>
    <row r="1016" spans="1:11">
      <c r="A1016" s="2204" t="s">
        <v>4357</v>
      </c>
      <c r="B1016" s="2248" t="s">
        <v>4391</v>
      </c>
      <c r="C1016" s="2204" t="s">
        <v>49</v>
      </c>
      <c r="D1016" s="2208">
        <f t="shared" si="42"/>
        <v>1.48</v>
      </c>
      <c r="E1016" s="2225"/>
      <c r="F1016" s="2210">
        <v>1.48</v>
      </c>
      <c r="G1016" s="2211" t="s">
        <v>100</v>
      </c>
      <c r="H1016" s="2207" t="s">
        <v>2361</v>
      </c>
      <c r="I1016" s="2203">
        <v>1</v>
      </c>
      <c r="K1016" s="2248" t="s">
        <v>4391</v>
      </c>
    </row>
    <row r="1017" spans="1:11">
      <c r="A1017" s="2204" t="s">
        <v>4358</v>
      </c>
      <c r="B1017" s="2248" t="s">
        <v>4393</v>
      </c>
      <c r="C1017" s="2204" t="s">
        <v>49</v>
      </c>
      <c r="D1017" s="2208">
        <f t="shared" si="42"/>
        <v>76.87</v>
      </c>
      <c r="E1017" s="2225"/>
      <c r="F1017" s="2210">
        <v>76.87</v>
      </c>
      <c r="G1017" s="2211" t="s">
        <v>100</v>
      </c>
      <c r="H1017" s="2207" t="s">
        <v>2361</v>
      </c>
      <c r="I1017" s="2203">
        <v>1</v>
      </c>
      <c r="K1017" s="2248" t="s">
        <v>4393</v>
      </c>
    </row>
    <row r="1018" spans="1:11" ht="35.25" customHeight="1">
      <c r="A1018" s="2204" t="s">
        <v>4359</v>
      </c>
      <c r="B1018" s="2248" t="s">
        <v>4900</v>
      </c>
      <c r="C1018" s="2204" t="s">
        <v>49</v>
      </c>
      <c r="D1018" s="2208">
        <f t="shared" si="42"/>
        <v>18.529999999999998</v>
      </c>
      <c r="E1018" s="2225"/>
      <c r="F1018" s="2210">
        <v>18.529999999999998</v>
      </c>
      <c r="G1018" s="2211" t="s">
        <v>100</v>
      </c>
      <c r="H1018" s="2207" t="s">
        <v>2361</v>
      </c>
      <c r="I1018" s="2203">
        <v>1</v>
      </c>
      <c r="K1018" s="2248" t="s">
        <v>4395</v>
      </c>
    </row>
    <row r="1019" spans="1:11" ht="24">
      <c r="A1019" s="2204" t="s">
        <v>4360</v>
      </c>
      <c r="B1019" s="2205" t="s">
        <v>1167</v>
      </c>
      <c r="C1019" s="2204" t="s">
        <v>49</v>
      </c>
      <c r="D1019" s="2208">
        <v>6.92</v>
      </c>
      <c r="E1019" s="2225"/>
      <c r="F1019" s="2210">
        <v>6.92</v>
      </c>
      <c r="G1019" s="2211" t="s">
        <v>100</v>
      </c>
      <c r="H1019" s="2207" t="s">
        <v>2361</v>
      </c>
      <c r="I1019" s="2203">
        <v>1</v>
      </c>
      <c r="K1019" s="2205" t="s">
        <v>1167</v>
      </c>
    </row>
    <row r="1020" spans="1:11" ht="36">
      <c r="A1020" s="2204" t="s">
        <v>4361</v>
      </c>
      <c r="B1020" s="2235" t="s">
        <v>1169</v>
      </c>
      <c r="C1020" s="2204" t="s">
        <v>49</v>
      </c>
      <c r="D1020" s="2208">
        <v>0.22</v>
      </c>
      <c r="E1020" s="2225"/>
      <c r="F1020" s="2210">
        <v>0.22</v>
      </c>
      <c r="G1020" s="2211" t="s">
        <v>100</v>
      </c>
      <c r="H1020" s="2207" t="s">
        <v>2361</v>
      </c>
      <c r="I1020" s="2203">
        <v>1</v>
      </c>
      <c r="K1020" s="2235" t="s">
        <v>1169</v>
      </c>
    </row>
    <row r="1021" spans="1:11">
      <c r="A1021" s="2204" t="s">
        <v>4362</v>
      </c>
      <c r="B1021" s="2235" t="s">
        <v>4399</v>
      </c>
      <c r="C1021" s="2204" t="s">
        <v>49</v>
      </c>
      <c r="D1021" s="2208">
        <f>F1021+E1021</f>
        <v>0.24</v>
      </c>
      <c r="E1021" s="2225"/>
      <c r="F1021" s="2210">
        <v>0.24</v>
      </c>
      <c r="G1021" s="2211" t="s">
        <v>75</v>
      </c>
      <c r="H1021" s="2207" t="s">
        <v>2361</v>
      </c>
      <c r="I1021" s="2203">
        <v>1</v>
      </c>
      <c r="K1021" s="2235" t="s">
        <v>4399</v>
      </c>
    </row>
    <row r="1022" spans="1:11">
      <c r="A1022" s="2204" t="s">
        <v>4363</v>
      </c>
      <c r="B1022" s="2235" t="s">
        <v>4401</v>
      </c>
      <c r="C1022" s="2204" t="s">
        <v>49</v>
      </c>
      <c r="D1022" s="2208">
        <f t="shared" ref="D1022:D1025" si="43">F1022+E1022</f>
        <v>0.6</v>
      </c>
      <c r="E1022" s="2225"/>
      <c r="F1022" s="2210">
        <v>0.6</v>
      </c>
      <c r="G1022" s="2211" t="s">
        <v>75</v>
      </c>
      <c r="H1022" s="2207" t="s">
        <v>2361</v>
      </c>
      <c r="I1022" s="2203">
        <v>1</v>
      </c>
      <c r="K1022" s="2235" t="s">
        <v>4401</v>
      </c>
    </row>
    <row r="1023" spans="1:11">
      <c r="A1023" s="2204" t="s">
        <v>4365</v>
      </c>
      <c r="B1023" s="2235" t="s">
        <v>4403</v>
      </c>
      <c r="C1023" s="2204" t="s">
        <v>49</v>
      </c>
      <c r="D1023" s="2208">
        <f t="shared" si="43"/>
        <v>0.54</v>
      </c>
      <c r="E1023" s="2225"/>
      <c r="F1023" s="2210">
        <v>0.54</v>
      </c>
      <c r="G1023" s="2211" t="s">
        <v>75</v>
      </c>
      <c r="H1023" s="2207" t="s">
        <v>2361</v>
      </c>
      <c r="I1023" s="2203">
        <v>1</v>
      </c>
      <c r="K1023" s="2235" t="s">
        <v>4403</v>
      </c>
    </row>
    <row r="1024" spans="1:11">
      <c r="A1024" s="2204" t="s">
        <v>4367</v>
      </c>
      <c r="B1024" s="2235" t="s">
        <v>4405</v>
      </c>
      <c r="C1024" s="2204" t="s">
        <v>49</v>
      </c>
      <c r="D1024" s="2208">
        <f t="shared" si="43"/>
        <v>0.45999999999999996</v>
      </c>
      <c r="E1024" s="2225"/>
      <c r="F1024" s="2210">
        <v>0.45999999999999996</v>
      </c>
      <c r="G1024" s="2211" t="s">
        <v>75</v>
      </c>
      <c r="H1024" s="2207" t="s">
        <v>2361</v>
      </c>
      <c r="I1024" s="2203">
        <v>1</v>
      </c>
      <c r="K1024" s="2235" t="s">
        <v>4405</v>
      </c>
    </row>
    <row r="1025" spans="1:11" ht="24">
      <c r="A1025" s="2204" t="s">
        <v>4369</v>
      </c>
      <c r="B1025" s="2235" t="s">
        <v>4407</v>
      </c>
      <c r="C1025" s="2204" t="s">
        <v>49</v>
      </c>
      <c r="D1025" s="2208">
        <f t="shared" si="43"/>
        <v>12.09</v>
      </c>
      <c r="E1025" s="2225"/>
      <c r="F1025" s="2210">
        <v>12.09</v>
      </c>
      <c r="G1025" s="2211" t="s">
        <v>75</v>
      </c>
      <c r="H1025" s="2207" t="s">
        <v>2361</v>
      </c>
      <c r="I1025" s="2203">
        <v>1</v>
      </c>
      <c r="K1025" s="2235" t="s">
        <v>4407</v>
      </c>
    </row>
    <row r="1026" spans="1:11" ht="24">
      <c r="A1026" s="2204" t="s">
        <v>4370</v>
      </c>
      <c r="B1026" s="2235" t="s">
        <v>507</v>
      </c>
      <c r="C1026" s="2204" t="s">
        <v>49</v>
      </c>
      <c r="D1026" s="2208">
        <v>0.56999999999999995</v>
      </c>
      <c r="E1026" s="2225"/>
      <c r="F1026" s="2210">
        <v>0.56999999999999995</v>
      </c>
      <c r="G1026" s="2211" t="s">
        <v>75</v>
      </c>
      <c r="H1026" s="2207" t="s">
        <v>2361</v>
      </c>
      <c r="I1026" s="2203">
        <v>1</v>
      </c>
      <c r="K1026" s="2235" t="s">
        <v>507</v>
      </c>
    </row>
    <row r="1027" spans="1:11" s="2203" customFormat="1">
      <c r="A1027" s="2202">
        <v>20</v>
      </c>
      <c r="B1027" s="2408" t="s">
        <v>2359</v>
      </c>
      <c r="C1027" s="2408"/>
      <c r="D1027" s="2408"/>
      <c r="E1027" s="2408"/>
      <c r="F1027" s="2408"/>
      <c r="G1027" s="2408"/>
      <c r="H1027" s="2408"/>
      <c r="I1027" s="2203">
        <v>1</v>
      </c>
    </row>
    <row r="1028" spans="1:11">
      <c r="A1028" s="2204" t="s">
        <v>3603</v>
      </c>
      <c r="B1028" s="2209" t="s">
        <v>721</v>
      </c>
      <c r="C1028" s="2204" t="s">
        <v>40</v>
      </c>
      <c r="D1028" s="2208">
        <v>1.72</v>
      </c>
      <c r="E1028" s="2225"/>
      <c r="F1028" s="2210">
        <v>1.72</v>
      </c>
      <c r="G1028" s="2211" t="s">
        <v>85</v>
      </c>
      <c r="H1028" s="2226" t="s">
        <v>2357</v>
      </c>
      <c r="I1028" s="2203">
        <v>1</v>
      </c>
      <c r="K1028" s="2209" t="s">
        <v>721</v>
      </c>
    </row>
    <row r="1029" spans="1:11" ht="24">
      <c r="A1029" s="2204" t="s">
        <v>3604</v>
      </c>
      <c r="B1029" s="2209" t="s">
        <v>722</v>
      </c>
      <c r="C1029" s="2204" t="s">
        <v>40</v>
      </c>
      <c r="D1029" s="2208">
        <v>4.3100000000000005</v>
      </c>
      <c r="E1029" s="2225"/>
      <c r="F1029" s="2210">
        <v>4.3100000000000005</v>
      </c>
      <c r="G1029" s="2211" t="s">
        <v>85</v>
      </c>
      <c r="H1029" s="2226" t="s">
        <v>2357</v>
      </c>
      <c r="I1029" s="2203">
        <v>1</v>
      </c>
      <c r="K1029" s="2209" t="s">
        <v>722</v>
      </c>
    </row>
    <row r="1030" spans="1:11" ht="24">
      <c r="A1030" s="2204" t="s">
        <v>3605</v>
      </c>
      <c r="B1030" s="2209" t="s">
        <v>723</v>
      </c>
      <c r="C1030" s="2204" t="s">
        <v>40</v>
      </c>
      <c r="D1030" s="2208">
        <v>5.4600000000000009</v>
      </c>
      <c r="E1030" s="2225"/>
      <c r="F1030" s="2210">
        <v>5.4600000000000009</v>
      </c>
      <c r="G1030" s="2211" t="s">
        <v>85</v>
      </c>
      <c r="H1030" s="2226" t="s">
        <v>2357</v>
      </c>
      <c r="I1030" s="2203">
        <v>1</v>
      </c>
      <c r="K1030" s="2209" t="s">
        <v>723</v>
      </c>
    </row>
    <row r="1031" spans="1:11">
      <c r="A1031" s="2204" t="s">
        <v>3606</v>
      </c>
      <c r="B1031" s="2209" t="s">
        <v>724</v>
      </c>
      <c r="C1031" s="2204" t="s">
        <v>40</v>
      </c>
      <c r="D1031" s="2208">
        <v>0.05</v>
      </c>
      <c r="E1031" s="2225"/>
      <c r="F1031" s="2210">
        <v>0.05</v>
      </c>
      <c r="G1031" s="2211" t="s">
        <v>85</v>
      </c>
      <c r="H1031" s="2207" t="s">
        <v>2361</v>
      </c>
      <c r="I1031" s="2203">
        <v>1</v>
      </c>
      <c r="K1031" s="2209" t="s">
        <v>724</v>
      </c>
    </row>
    <row r="1032" spans="1:11">
      <c r="A1032" s="2204" t="s">
        <v>3607</v>
      </c>
      <c r="B1032" s="2209" t="s">
        <v>725</v>
      </c>
      <c r="C1032" s="2204" t="s">
        <v>40</v>
      </c>
      <c r="D1032" s="2208">
        <v>4.41</v>
      </c>
      <c r="E1032" s="2225"/>
      <c r="F1032" s="2210">
        <v>4.41</v>
      </c>
      <c r="G1032" s="2211" t="s">
        <v>85</v>
      </c>
      <c r="H1032" s="2207" t="s">
        <v>2361</v>
      </c>
      <c r="I1032" s="2203">
        <v>1</v>
      </c>
      <c r="K1032" s="2209" t="s">
        <v>725</v>
      </c>
    </row>
    <row r="1033" spans="1:11" ht="18" customHeight="1">
      <c r="A1033" s="2204" t="s">
        <v>3608</v>
      </c>
      <c r="B1033" s="2209" t="s">
        <v>726</v>
      </c>
      <c r="C1033" s="2204" t="s">
        <v>40</v>
      </c>
      <c r="D1033" s="2208">
        <v>4.2299999999999995</v>
      </c>
      <c r="E1033" s="2225"/>
      <c r="F1033" s="2210">
        <v>4.2299999999999995</v>
      </c>
      <c r="G1033" s="2211" t="s">
        <v>85</v>
      </c>
      <c r="H1033" s="2207" t="s">
        <v>2361</v>
      </c>
      <c r="I1033" s="2203">
        <v>1</v>
      </c>
      <c r="K1033" s="2209" t="s">
        <v>726</v>
      </c>
    </row>
    <row r="1034" spans="1:11" ht="24">
      <c r="A1034" s="2204" t="s">
        <v>3609</v>
      </c>
      <c r="B1034" s="2209" t="s">
        <v>727</v>
      </c>
      <c r="C1034" s="2204" t="s">
        <v>40</v>
      </c>
      <c r="D1034" s="2208">
        <v>2.6999999999999997</v>
      </c>
      <c r="E1034" s="2225"/>
      <c r="F1034" s="2210">
        <v>2.6999999999999997</v>
      </c>
      <c r="G1034" s="2211" t="s">
        <v>85</v>
      </c>
      <c r="H1034" s="2207" t="s">
        <v>2361</v>
      </c>
      <c r="I1034" s="2203">
        <v>1</v>
      </c>
      <c r="K1034" s="2209" t="s">
        <v>727</v>
      </c>
    </row>
    <row r="1035" spans="1:11">
      <c r="A1035" s="2204" t="s">
        <v>3610</v>
      </c>
      <c r="B1035" s="2209" t="s">
        <v>728</v>
      </c>
      <c r="C1035" s="2204" t="s">
        <v>40</v>
      </c>
      <c r="D1035" s="2208">
        <v>1.05</v>
      </c>
      <c r="E1035" s="2225"/>
      <c r="F1035" s="2210">
        <v>1.05</v>
      </c>
      <c r="G1035" s="2211" t="s">
        <v>85</v>
      </c>
      <c r="H1035" s="2207" t="s">
        <v>2361</v>
      </c>
      <c r="I1035" s="2203">
        <v>1</v>
      </c>
      <c r="K1035" s="2209" t="s">
        <v>728</v>
      </c>
    </row>
    <row r="1036" spans="1:11">
      <c r="A1036" s="2204" t="s">
        <v>3611</v>
      </c>
      <c r="B1036" s="2209" t="s">
        <v>729</v>
      </c>
      <c r="C1036" s="2204" t="s">
        <v>40</v>
      </c>
      <c r="D1036" s="2208">
        <v>0.13</v>
      </c>
      <c r="E1036" s="2225"/>
      <c r="F1036" s="2210">
        <v>0.13</v>
      </c>
      <c r="G1036" s="2211" t="s">
        <v>85</v>
      </c>
      <c r="H1036" s="2207" t="s">
        <v>2361</v>
      </c>
      <c r="I1036" s="2203">
        <v>1</v>
      </c>
      <c r="K1036" s="2209" t="s">
        <v>729</v>
      </c>
    </row>
    <row r="1037" spans="1:11" ht="24">
      <c r="A1037" s="2204" t="s">
        <v>3612</v>
      </c>
      <c r="B1037" s="2209" t="s">
        <v>730</v>
      </c>
      <c r="C1037" s="2204" t="s">
        <v>40</v>
      </c>
      <c r="D1037" s="2208">
        <v>3.1500000000000004</v>
      </c>
      <c r="E1037" s="2225"/>
      <c r="F1037" s="2210">
        <v>3.1500000000000004</v>
      </c>
      <c r="G1037" s="2211" t="s">
        <v>85</v>
      </c>
      <c r="H1037" s="2207" t="s">
        <v>2361</v>
      </c>
      <c r="I1037" s="2203">
        <v>1</v>
      </c>
      <c r="K1037" s="2209" t="s">
        <v>730</v>
      </c>
    </row>
    <row r="1038" spans="1:11">
      <c r="A1038" s="2204" t="s">
        <v>3613</v>
      </c>
      <c r="B1038" s="2209" t="s">
        <v>731</v>
      </c>
      <c r="C1038" s="2204" t="s">
        <v>40</v>
      </c>
      <c r="D1038" s="2208">
        <v>2.9400000000000004</v>
      </c>
      <c r="E1038" s="2225"/>
      <c r="F1038" s="2210">
        <v>2.9400000000000004</v>
      </c>
      <c r="G1038" s="2211" t="s">
        <v>85</v>
      </c>
      <c r="H1038" s="2207" t="s">
        <v>2361</v>
      </c>
      <c r="I1038" s="2203">
        <v>1</v>
      </c>
      <c r="K1038" s="2209" t="s">
        <v>731</v>
      </c>
    </row>
    <row r="1039" spans="1:11">
      <c r="A1039" s="2204" t="s">
        <v>3614</v>
      </c>
      <c r="B1039" s="2209" t="s">
        <v>732</v>
      </c>
      <c r="C1039" s="2204" t="s">
        <v>40</v>
      </c>
      <c r="D1039" s="2208">
        <v>0.34</v>
      </c>
      <c r="E1039" s="2225"/>
      <c r="F1039" s="2210">
        <v>0.34</v>
      </c>
      <c r="G1039" s="2211" t="s">
        <v>85</v>
      </c>
      <c r="H1039" s="2207" t="s">
        <v>2361</v>
      </c>
      <c r="I1039" s="2203">
        <v>1</v>
      </c>
      <c r="K1039" s="2209" t="s">
        <v>732</v>
      </c>
    </row>
    <row r="1040" spans="1:11" ht="24">
      <c r="A1040" s="2204" t="s">
        <v>3615</v>
      </c>
      <c r="B1040" s="2209" t="s">
        <v>733</v>
      </c>
      <c r="C1040" s="2204" t="s">
        <v>40</v>
      </c>
      <c r="D1040" s="2208">
        <v>0.68</v>
      </c>
      <c r="E1040" s="2225"/>
      <c r="F1040" s="2210">
        <v>0.68</v>
      </c>
      <c r="G1040" s="2211" t="s">
        <v>85</v>
      </c>
      <c r="H1040" s="2207" t="s">
        <v>2361</v>
      </c>
      <c r="I1040" s="2203">
        <v>1</v>
      </c>
      <c r="K1040" s="2209" t="s">
        <v>733</v>
      </c>
    </row>
    <row r="1041" spans="1:11">
      <c r="A1041" s="2204" t="s">
        <v>3616</v>
      </c>
      <c r="B1041" s="2209" t="s">
        <v>734</v>
      </c>
      <c r="C1041" s="2204" t="s">
        <v>40</v>
      </c>
      <c r="D1041" s="2208">
        <v>0.02</v>
      </c>
      <c r="E1041" s="2225"/>
      <c r="F1041" s="2210">
        <v>0.02</v>
      </c>
      <c r="G1041" s="2211" t="s">
        <v>85</v>
      </c>
      <c r="H1041" s="2207" t="s">
        <v>2361</v>
      </c>
      <c r="I1041" s="2203">
        <v>1</v>
      </c>
      <c r="K1041" s="2209" t="s">
        <v>734</v>
      </c>
    </row>
    <row r="1042" spans="1:11">
      <c r="A1042" s="2204" t="s">
        <v>3617</v>
      </c>
      <c r="B1042" s="2209" t="s">
        <v>735</v>
      </c>
      <c r="C1042" s="2204" t="s">
        <v>40</v>
      </c>
      <c r="D1042" s="2208">
        <v>3.35</v>
      </c>
      <c r="E1042" s="2225"/>
      <c r="F1042" s="2210">
        <v>3.35</v>
      </c>
      <c r="G1042" s="2211" t="s">
        <v>85</v>
      </c>
      <c r="H1042" s="2207" t="s">
        <v>2361</v>
      </c>
      <c r="I1042" s="2203">
        <v>1</v>
      </c>
      <c r="K1042" s="2209" t="s">
        <v>735</v>
      </c>
    </row>
    <row r="1043" spans="1:11">
      <c r="A1043" s="2204" t="s">
        <v>3618</v>
      </c>
      <c r="B1043" s="2209" t="s">
        <v>736</v>
      </c>
      <c r="C1043" s="2204" t="s">
        <v>40</v>
      </c>
      <c r="D1043" s="2208">
        <v>1.07</v>
      </c>
      <c r="E1043" s="2225"/>
      <c r="F1043" s="2210">
        <v>1.07</v>
      </c>
      <c r="G1043" s="2211" t="s">
        <v>85</v>
      </c>
      <c r="H1043" s="2207" t="s">
        <v>2361</v>
      </c>
      <c r="I1043" s="2203">
        <v>1</v>
      </c>
      <c r="K1043" s="2209" t="s">
        <v>736</v>
      </c>
    </row>
    <row r="1044" spans="1:11">
      <c r="A1044" s="2204" t="s">
        <v>3619</v>
      </c>
      <c r="B1044" s="2209" t="s">
        <v>737</v>
      </c>
      <c r="C1044" s="2204" t="s">
        <v>40</v>
      </c>
      <c r="D1044" s="2208">
        <v>0.02</v>
      </c>
      <c r="E1044" s="2225"/>
      <c r="F1044" s="2210">
        <v>0.02</v>
      </c>
      <c r="G1044" s="2211" t="s">
        <v>85</v>
      </c>
      <c r="H1044" s="2207" t="s">
        <v>2361</v>
      </c>
      <c r="I1044" s="2203">
        <v>1</v>
      </c>
      <c r="K1044" s="2209" t="s">
        <v>737</v>
      </c>
    </row>
    <row r="1045" spans="1:11" ht="24">
      <c r="A1045" s="2204" t="s">
        <v>3620</v>
      </c>
      <c r="B1045" s="2209" t="s">
        <v>738</v>
      </c>
      <c r="C1045" s="2204" t="s">
        <v>40</v>
      </c>
      <c r="D1045" s="2208">
        <v>0.23</v>
      </c>
      <c r="E1045" s="2225"/>
      <c r="F1045" s="2210">
        <v>0.23</v>
      </c>
      <c r="G1045" s="2211" t="s">
        <v>85</v>
      </c>
      <c r="H1045" s="2207" t="s">
        <v>2361</v>
      </c>
      <c r="I1045" s="2203">
        <v>1</v>
      </c>
      <c r="K1045" s="2209" t="s">
        <v>738</v>
      </c>
    </row>
    <row r="1046" spans="1:11">
      <c r="A1046" s="2204" t="s">
        <v>3621</v>
      </c>
      <c r="B1046" s="2209" t="s">
        <v>739</v>
      </c>
      <c r="C1046" s="2204" t="s">
        <v>40</v>
      </c>
      <c r="D1046" s="2208">
        <v>0.24</v>
      </c>
      <c r="E1046" s="2225"/>
      <c r="F1046" s="2210">
        <v>0.24</v>
      </c>
      <c r="G1046" s="2211" t="s">
        <v>85</v>
      </c>
      <c r="H1046" s="2226" t="s">
        <v>2357</v>
      </c>
      <c r="I1046" s="2203">
        <v>1</v>
      </c>
      <c r="K1046" s="2209" t="s">
        <v>739</v>
      </c>
    </row>
    <row r="1047" spans="1:11">
      <c r="A1047" s="2204" t="s">
        <v>3622</v>
      </c>
      <c r="B1047" s="2209" t="s">
        <v>740</v>
      </c>
      <c r="C1047" s="2204" t="s">
        <v>40</v>
      </c>
      <c r="D1047" s="2208">
        <v>0.98</v>
      </c>
      <c r="E1047" s="2225"/>
      <c r="F1047" s="2210">
        <v>0.98</v>
      </c>
      <c r="G1047" s="2211" t="s">
        <v>85</v>
      </c>
      <c r="H1047" s="2207" t="s">
        <v>2361</v>
      </c>
      <c r="I1047" s="2203">
        <v>1</v>
      </c>
      <c r="K1047" s="2209" t="s">
        <v>740</v>
      </c>
    </row>
    <row r="1048" spans="1:11" ht="24">
      <c r="A1048" s="2204" t="s">
        <v>3623</v>
      </c>
      <c r="B1048" s="2209" t="s">
        <v>741</v>
      </c>
      <c r="C1048" s="2204" t="s">
        <v>40</v>
      </c>
      <c r="D1048" s="2208">
        <v>4.43</v>
      </c>
      <c r="E1048" s="2225"/>
      <c r="F1048" s="2210">
        <v>4.43</v>
      </c>
      <c r="G1048" s="2211" t="s">
        <v>85</v>
      </c>
      <c r="H1048" s="2207" t="s">
        <v>2361</v>
      </c>
      <c r="I1048" s="2203">
        <v>1</v>
      </c>
      <c r="K1048" s="2209" t="s">
        <v>741</v>
      </c>
    </row>
    <row r="1049" spans="1:11" ht="24">
      <c r="A1049" s="2204" t="s">
        <v>3624</v>
      </c>
      <c r="B1049" s="2209" t="s">
        <v>742</v>
      </c>
      <c r="C1049" s="2204" t="s">
        <v>40</v>
      </c>
      <c r="D1049" s="2208">
        <v>1.61</v>
      </c>
      <c r="E1049" s="2225"/>
      <c r="F1049" s="2210">
        <v>1.61</v>
      </c>
      <c r="G1049" s="2211" t="s">
        <v>85</v>
      </c>
      <c r="H1049" s="2207" t="s">
        <v>2361</v>
      </c>
      <c r="I1049" s="2203">
        <v>1</v>
      </c>
      <c r="K1049" s="2209" t="s">
        <v>742</v>
      </c>
    </row>
    <row r="1050" spans="1:11">
      <c r="A1050" s="2204" t="s">
        <v>3625</v>
      </c>
      <c r="B1050" s="2209" t="s">
        <v>743</v>
      </c>
      <c r="C1050" s="2204" t="s">
        <v>40</v>
      </c>
      <c r="D1050" s="2208">
        <v>1.36</v>
      </c>
      <c r="E1050" s="2225"/>
      <c r="F1050" s="2210">
        <v>1.36</v>
      </c>
      <c r="G1050" s="2211" t="s">
        <v>85</v>
      </c>
      <c r="H1050" s="2207" t="s">
        <v>2361</v>
      </c>
      <c r="I1050" s="2203">
        <v>1</v>
      </c>
      <c r="K1050" s="2209" t="s">
        <v>743</v>
      </c>
    </row>
    <row r="1051" spans="1:11">
      <c r="A1051" s="2204" t="s">
        <v>3626</v>
      </c>
      <c r="B1051" s="2209" t="s">
        <v>4409</v>
      </c>
      <c r="C1051" s="2204" t="s">
        <v>40</v>
      </c>
      <c r="D1051" s="2208">
        <f>E1051+F1051</f>
        <v>0.4</v>
      </c>
      <c r="E1051" s="2225"/>
      <c r="F1051" s="2210">
        <v>0.4</v>
      </c>
      <c r="G1051" s="2211" t="s">
        <v>85</v>
      </c>
      <c r="H1051" s="2207" t="s">
        <v>2361</v>
      </c>
      <c r="I1051" s="2203">
        <v>1</v>
      </c>
      <c r="K1051" s="2209" t="s">
        <v>4409</v>
      </c>
    </row>
    <row r="1052" spans="1:11">
      <c r="A1052" s="2204" t="s">
        <v>3627</v>
      </c>
      <c r="B1052" s="2209" t="s">
        <v>4410</v>
      </c>
      <c r="C1052" s="2204" t="s">
        <v>40</v>
      </c>
      <c r="D1052" s="2208">
        <f t="shared" ref="D1052:D1064" si="44">E1052+F1052</f>
        <v>0.4</v>
      </c>
      <c r="E1052" s="2225"/>
      <c r="F1052" s="2210">
        <v>0.4</v>
      </c>
      <c r="G1052" s="2211" t="s">
        <v>85</v>
      </c>
      <c r="H1052" s="2207" t="s">
        <v>2361</v>
      </c>
      <c r="I1052" s="2203">
        <v>1</v>
      </c>
      <c r="K1052" s="2209" t="s">
        <v>4410</v>
      </c>
    </row>
    <row r="1053" spans="1:11">
      <c r="A1053" s="2204" t="s">
        <v>3628</v>
      </c>
      <c r="B1053" s="2209" t="s">
        <v>4411</v>
      </c>
      <c r="C1053" s="2204" t="s">
        <v>40</v>
      </c>
      <c r="D1053" s="2208">
        <f t="shared" si="44"/>
        <v>0.71</v>
      </c>
      <c r="E1053" s="2225"/>
      <c r="F1053" s="2210">
        <v>0.71</v>
      </c>
      <c r="G1053" s="2211" t="s">
        <v>85</v>
      </c>
      <c r="H1053" s="2207" t="s">
        <v>2361</v>
      </c>
      <c r="I1053" s="2203">
        <v>1</v>
      </c>
      <c r="K1053" s="2209" t="s">
        <v>4411</v>
      </c>
    </row>
    <row r="1054" spans="1:11">
      <c r="A1054" s="2204" t="s">
        <v>3629</v>
      </c>
      <c r="B1054" s="2209" t="s">
        <v>4412</v>
      </c>
      <c r="C1054" s="2204" t="s">
        <v>40</v>
      </c>
      <c r="D1054" s="2208">
        <f t="shared" si="44"/>
        <v>0.68</v>
      </c>
      <c r="E1054" s="2225"/>
      <c r="F1054" s="2210">
        <v>0.68</v>
      </c>
      <c r="G1054" s="2211" t="s">
        <v>85</v>
      </c>
      <c r="H1054" s="2207" t="s">
        <v>2361</v>
      </c>
      <c r="I1054" s="2203">
        <v>1</v>
      </c>
      <c r="K1054" s="2209" t="s">
        <v>4412</v>
      </c>
    </row>
    <row r="1055" spans="1:11">
      <c r="A1055" s="2204" t="s">
        <v>3630</v>
      </c>
      <c r="B1055" s="2209" t="s">
        <v>4413</v>
      </c>
      <c r="C1055" s="2204" t="s">
        <v>40</v>
      </c>
      <c r="D1055" s="2208">
        <f t="shared" si="44"/>
        <v>0.41000000000000003</v>
      </c>
      <c r="E1055" s="2225"/>
      <c r="F1055" s="2210">
        <v>0.41000000000000003</v>
      </c>
      <c r="G1055" s="2211" t="s">
        <v>85</v>
      </c>
      <c r="H1055" s="2207" t="s">
        <v>2361</v>
      </c>
      <c r="I1055" s="2203">
        <v>1</v>
      </c>
      <c r="K1055" s="2209" t="s">
        <v>4413</v>
      </c>
    </row>
    <row r="1056" spans="1:11">
      <c r="A1056" s="2204" t="s">
        <v>3631</v>
      </c>
      <c r="B1056" s="2209" t="s">
        <v>4414</v>
      </c>
      <c r="C1056" s="2204" t="s">
        <v>40</v>
      </c>
      <c r="D1056" s="2208">
        <f t="shared" si="44"/>
        <v>0.22999999999999998</v>
      </c>
      <c r="E1056" s="2225"/>
      <c r="F1056" s="2210">
        <v>0.22999999999999998</v>
      </c>
      <c r="G1056" s="2211" t="s">
        <v>85</v>
      </c>
      <c r="H1056" s="2207" t="s">
        <v>2361</v>
      </c>
      <c r="I1056" s="2203">
        <v>1</v>
      </c>
      <c r="K1056" s="2209" t="s">
        <v>4414</v>
      </c>
    </row>
    <row r="1057" spans="1:11">
      <c r="A1057" s="2204" t="s">
        <v>3632</v>
      </c>
      <c r="B1057" s="2209" t="s">
        <v>4415</v>
      </c>
      <c r="C1057" s="2204" t="s">
        <v>40</v>
      </c>
      <c r="D1057" s="2208">
        <f t="shared" si="44"/>
        <v>1.1500000000000001</v>
      </c>
      <c r="E1057" s="2225"/>
      <c r="F1057" s="2210">
        <v>1.1500000000000001</v>
      </c>
      <c r="G1057" s="2211" t="s">
        <v>85</v>
      </c>
      <c r="H1057" s="2207" t="s">
        <v>2361</v>
      </c>
      <c r="I1057" s="2203">
        <v>1</v>
      </c>
      <c r="K1057" s="2209" t="s">
        <v>4415</v>
      </c>
    </row>
    <row r="1058" spans="1:11">
      <c r="A1058" s="2204" t="s">
        <v>3633</v>
      </c>
      <c r="B1058" s="2209" t="s">
        <v>4416</v>
      </c>
      <c r="C1058" s="2204" t="s">
        <v>40</v>
      </c>
      <c r="D1058" s="2208">
        <f t="shared" si="44"/>
        <v>1.95</v>
      </c>
      <c r="E1058" s="2225"/>
      <c r="F1058" s="2210">
        <v>1.95</v>
      </c>
      <c r="G1058" s="2211" t="s">
        <v>85</v>
      </c>
      <c r="H1058" s="2207" t="s">
        <v>2361</v>
      </c>
      <c r="I1058" s="2203">
        <v>1</v>
      </c>
      <c r="K1058" s="2209" t="s">
        <v>4416</v>
      </c>
    </row>
    <row r="1059" spans="1:11">
      <c r="A1059" s="2204" t="s">
        <v>3634</v>
      </c>
      <c r="B1059" s="2209" t="s">
        <v>4417</v>
      </c>
      <c r="C1059" s="2204" t="s">
        <v>40</v>
      </c>
      <c r="D1059" s="2208">
        <f t="shared" si="44"/>
        <v>2.67</v>
      </c>
      <c r="E1059" s="2225"/>
      <c r="F1059" s="2210">
        <v>2.67</v>
      </c>
      <c r="G1059" s="2211" t="s">
        <v>85</v>
      </c>
      <c r="H1059" s="2207" t="s">
        <v>2361</v>
      </c>
      <c r="I1059" s="2203">
        <v>1</v>
      </c>
      <c r="K1059" s="2209" t="s">
        <v>4417</v>
      </c>
    </row>
    <row r="1060" spans="1:11">
      <c r="A1060" s="2204" t="s">
        <v>3635</v>
      </c>
      <c r="B1060" s="2209" t="s">
        <v>4418</v>
      </c>
      <c r="C1060" s="2204" t="s">
        <v>40</v>
      </c>
      <c r="D1060" s="2208">
        <f t="shared" si="44"/>
        <v>2.62</v>
      </c>
      <c r="E1060" s="2225"/>
      <c r="F1060" s="2210">
        <v>2.62</v>
      </c>
      <c r="G1060" s="2211" t="s">
        <v>85</v>
      </c>
      <c r="H1060" s="2207" t="s">
        <v>2361</v>
      </c>
      <c r="I1060" s="2203">
        <v>1</v>
      </c>
      <c r="K1060" s="2209" t="s">
        <v>4418</v>
      </c>
    </row>
    <row r="1061" spans="1:11">
      <c r="A1061" s="2204" t="s">
        <v>3636</v>
      </c>
      <c r="B1061" s="2209" t="s">
        <v>4419</v>
      </c>
      <c r="C1061" s="2204" t="s">
        <v>40</v>
      </c>
      <c r="D1061" s="2208">
        <f t="shared" si="44"/>
        <v>3.47</v>
      </c>
      <c r="E1061" s="2225"/>
      <c r="F1061" s="2210">
        <v>3.47</v>
      </c>
      <c r="G1061" s="2211" t="s">
        <v>85</v>
      </c>
      <c r="H1061" s="2207" t="s">
        <v>2361</v>
      </c>
      <c r="I1061" s="2203">
        <v>1</v>
      </c>
      <c r="K1061" s="2209" t="s">
        <v>4419</v>
      </c>
    </row>
    <row r="1062" spans="1:11">
      <c r="A1062" s="2204" t="s">
        <v>3637</v>
      </c>
      <c r="B1062" s="2209" t="s">
        <v>4420</v>
      </c>
      <c r="C1062" s="2204" t="s">
        <v>40</v>
      </c>
      <c r="D1062" s="2208">
        <f t="shared" si="44"/>
        <v>0.62</v>
      </c>
      <c r="E1062" s="2225"/>
      <c r="F1062" s="2210">
        <v>0.62</v>
      </c>
      <c r="G1062" s="2211" t="s">
        <v>85</v>
      </c>
      <c r="H1062" s="2207" t="s">
        <v>2361</v>
      </c>
      <c r="I1062" s="2203">
        <v>1</v>
      </c>
      <c r="K1062" s="2209" t="s">
        <v>4420</v>
      </c>
    </row>
    <row r="1063" spans="1:11">
      <c r="A1063" s="2204" t="s">
        <v>3638</v>
      </c>
      <c r="B1063" s="2209" t="s">
        <v>4421</v>
      </c>
      <c r="C1063" s="2204" t="s">
        <v>40</v>
      </c>
      <c r="D1063" s="2208">
        <f t="shared" si="44"/>
        <v>2.3600000000000003</v>
      </c>
      <c r="E1063" s="2225"/>
      <c r="F1063" s="2210">
        <v>2.3600000000000003</v>
      </c>
      <c r="G1063" s="2211" t="s">
        <v>85</v>
      </c>
      <c r="H1063" s="2207" t="s">
        <v>2361</v>
      </c>
      <c r="I1063" s="2203">
        <v>1</v>
      </c>
      <c r="K1063" s="2209" t="s">
        <v>4421</v>
      </c>
    </row>
    <row r="1064" spans="1:11">
      <c r="A1064" s="2204" t="s">
        <v>3639</v>
      </c>
      <c r="B1064" s="2209" t="s">
        <v>4422</v>
      </c>
      <c r="C1064" s="2204" t="s">
        <v>40</v>
      </c>
      <c r="D1064" s="2208">
        <f t="shared" si="44"/>
        <v>1.03</v>
      </c>
      <c r="E1064" s="2225"/>
      <c r="F1064" s="2210">
        <v>1.03</v>
      </c>
      <c r="G1064" s="2211" t="s">
        <v>85</v>
      </c>
      <c r="H1064" s="2207" t="s">
        <v>2361</v>
      </c>
      <c r="I1064" s="2203">
        <v>1</v>
      </c>
      <c r="K1064" s="2209" t="s">
        <v>4422</v>
      </c>
    </row>
    <row r="1065" spans="1:11" ht="36">
      <c r="A1065" s="2204" t="s">
        <v>3640</v>
      </c>
      <c r="B1065" s="2227" t="s">
        <v>744</v>
      </c>
      <c r="C1065" s="2204" t="s">
        <v>40</v>
      </c>
      <c r="D1065" s="2208">
        <v>3.27</v>
      </c>
      <c r="E1065" s="2225"/>
      <c r="F1065" s="2210">
        <v>3.27</v>
      </c>
      <c r="G1065" s="2211" t="s">
        <v>85</v>
      </c>
      <c r="H1065" s="2207" t="s">
        <v>2361</v>
      </c>
      <c r="I1065" s="2203">
        <v>1</v>
      </c>
      <c r="K1065" s="2227" t="s">
        <v>744</v>
      </c>
    </row>
    <row r="1066" spans="1:11" ht="36">
      <c r="A1066" s="2204" t="s">
        <v>3641</v>
      </c>
      <c r="B1066" s="2217" t="s">
        <v>745</v>
      </c>
      <c r="C1066" s="2204" t="s">
        <v>40</v>
      </c>
      <c r="D1066" s="2208">
        <v>4.2</v>
      </c>
      <c r="E1066" s="2225"/>
      <c r="F1066" s="2210">
        <v>4.2</v>
      </c>
      <c r="G1066" s="2212" t="s">
        <v>87</v>
      </c>
      <c r="H1066" s="2207" t="s">
        <v>2361</v>
      </c>
      <c r="I1066" s="2203">
        <v>1</v>
      </c>
      <c r="K1066" s="2217" t="s">
        <v>745</v>
      </c>
    </row>
    <row r="1067" spans="1:11" ht="24">
      <c r="A1067" s="2204" t="s">
        <v>3642</v>
      </c>
      <c r="B1067" s="2217" t="s">
        <v>746</v>
      </c>
      <c r="C1067" s="2204" t="s">
        <v>40</v>
      </c>
      <c r="D1067" s="2208">
        <v>0.72</v>
      </c>
      <c r="E1067" s="2225"/>
      <c r="F1067" s="2210">
        <v>0.72</v>
      </c>
      <c r="G1067" s="2212" t="s">
        <v>87</v>
      </c>
      <c r="H1067" s="2207" t="s">
        <v>2361</v>
      </c>
      <c r="I1067" s="2203">
        <v>1</v>
      </c>
      <c r="K1067" s="2217" t="s">
        <v>746</v>
      </c>
    </row>
    <row r="1068" spans="1:11" ht="24">
      <c r="A1068" s="2204" t="s">
        <v>3643</v>
      </c>
      <c r="B1068" s="2217" t="s">
        <v>747</v>
      </c>
      <c r="C1068" s="2204" t="s">
        <v>40</v>
      </c>
      <c r="D1068" s="2208">
        <v>1.94</v>
      </c>
      <c r="E1068" s="2225"/>
      <c r="F1068" s="2210">
        <v>1.94</v>
      </c>
      <c r="G1068" s="2212" t="s">
        <v>87</v>
      </c>
      <c r="H1068" s="2207" t="s">
        <v>2361</v>
      </c>
      <c r="I1068" s="2203">
        <v>1</v>
      </c>
      <c r="K1068" s="2217" t="s">
        <v>747</v>
      </c>
    </row>
    <row r="1069" spans="1:11">
      <c r="A1069" s="2204" t="s">
        <v>3644</v>
      </c>
      <c r="B1069" s="2217" t="s">
        <v>748</v>
      </c>
      <c r="C1069" s="2204" t="s">
        <v>40</v>
      </c>
      <c r="D1069" s="2208">
        <v>0.1</v>
      </c>
      <c r="E1069" s="2225"/>
      <c r="F1069" s="2210">
        <v>0.1</v>
      </c>
      <c r="G1069" s="2212" t="s">
        <v>87</v>
      </c>
      <c r="H1069" s="2207" t="s">
        <v>2361</v>
      </c>
      <c r="I1069" s="2203">
        <v>1</v>
      </c>
      <c r="K1069" s="2217" t="s">
        <v>748</v>
      </c>
    </row>
    <row r="1070" spans="1:11">
      <c r="A1070" s="2204" t="s">
        <v>3645</v>
      </c>
      <c r="B1070" s="2217" t="s">
        <v>749</v>
      </c>
      <c r="C1070" s="2204" t="s">
        <v>40</v>
      </c>
      <c r="D1070" s="2208">
        <v>1.8699999999999999</v>
      </c>
      <c r="E1070" s="2225"/>
      <c r="F1070" s="2210">
        <v>1.8699999999999999</v>
      </c>
      <c r="G1070" s="2212" t="s">
        <v>87</v>
      </c>
      <c r="H1070" s="2207" t="s">
        <v>2361</v>
      </c>
      <c r="I1070" s="2203">
        <v>1</v>
      </c>
      <c r="K1070" s="2217" t="s">
        <v>749</v>
      </c>
    </row>
    <row r="1071" spans="1:11">
      <c r="A1071" s="2204" t="s">
        <v>3646</v>
      </c>
      <c r="B1071" s="2217" t="s">
        <v>750</v>
      </c>
      <c r="C1071" s="2204" t="s">
        <v>40</v>
      </c>
      <c r="D1071" s="2208">
        <v>4.07</v>
      </c>
      <c r="E1071" s="2225"/>
      <c r="F1071" s="2210">
        <v>4.07</v>
      </c>
      <c r="G1071" s="2212" t="s">
        <v>87</v>
      </c>
      <c r="H1071" s="2207" t="s">
        <v>2361</v>
      </c>
      <c r="I1071" s="2203">
        <v>1</v>
      </c>
      <c r="K1071" s="2217" t="s">
        <v>750</v>
      </c>
    </row>
    <row r="1072" spans="1:11" ht="36">
      <c r="A1072" s="2204" t="s">
        <v>3647</v>
      </c>
      <c r="B1072" s="2217" t="s">
        <v>751</v>
      </c>
      <c r="C1072" s="2204" t="s">
        <v>40</v>
      </c>
      <c r="D1072" s="2208">
        <v>6.14</v>
      </c>
      <c r="E1072" s="2225"/>
      <c r="F1072" s="2210">
        <v>6.14</v>
      </c>
      <c r="G1072" s="2212" t="s">
        <v>87</v>
      </c>
      <c r="H1072" s="2207" t="s">
        <v>2361</v>
      </c>
      <c r="I1072" s="2203">
        <v>1</v>
      </c>
      <c r="K1072" s="2217" t="s">
        <v>751</v>
      </c>
    </row>
    <row r="1073" spans="1:11" ht="24">
      <c r="A1073" s="2204" t="s">
        <v>4380</v>
      </c>
      <c r="B1073" s="2217" t="s">
        <v>752</v>
      </c>
      <c r="C1073" s="2204" t="s">
        <v>40</v>
      </c>
      <c r="D1073" s="2208">
        <v>0.69</v>
      </c>
      <c r="E1073" s="2225"/>
      <c r="F1073" s="2210">
        <v>0.69</v>
      </c>
      <c r="G1073" s="2212" t="s">
        <v>87</v>
      </c>
      <c r="H1073" s="2207" t="s">
        <v>2361</v>
      </c>
      <c r="I1073" s="2203">
        <v>1</v>
      </c>
      <c r="K1073" s="2217" t="s">
        <v>752</v>
      </c>
    </row>
    <row r="1074" spans="1:11" ht="24">
      <c r="A1074" s="2204" t="s">
        <v>4381</v>
      </c>
      <c r="B1074" s="2217" t="s">
        <v>753</v>
      </c>
      <c r="C1074" s="2204" t="s">
        <v>40</v>
      </c>
      <c r="D1074" s="2208">
        <v>2.73</v>
      </c>
      <c r="E1074" s="2225"/>
      <c r="F1074" s="2210">
        <v>2.73</v>
      </c>
      <c r="G1074" s="2212" t="s">
        <v>87</v>
      </c>
      <c r="H1074" s="2207" t="s">
        <v>2361</v>
      </c>
      <c r="I1074" s="2203">
        <v>1</v>
      </c>
      <c r="K1074" s="2217" t="s">
        <v>753</v>
      </c>
    </row>
    <row r="1075" spans="1:11" ht="24">
      <c r="A1075" s="2204" t="s">
        <v>4382</v>
      </c>
      <c r="B1075" s="2217" t="s">
        <v>754</v>
      </c>
      <c r="C1075" s="2204" t="s">
        <v>40</v>
      </c>
      <c r="D1075" s="2208">
        <v>2.1799999999999997</v>
      </c>
      <c r="E1075" s="2225"/>
      <c r="F1075" s="2210">
        <v>2.1799999999999997</v>
      </c>
      <c r="G1075" s="2212" t="s">
        <v>87</v>
      </c>
      <c r="H1075" s="2207" t="s">
        <v>2361</v>
      </c>
      <c r="I1075" s="2203">
        <v>1</v>
      </c>
      <c r="K1075" s="2217" t="s">
        <v>754</v>
      </c>
    </row>
    <row r="1076" spans="1:11" ht="24">
      <c r="A1076" s="2204" t="s">
        <v>4383</v>
      </c>
      <c r="B1076" s="2217" t="s">
        <v>755</v>
      </c>
      <c r="C1076" s="2204" t="s">
        <v>40</v>
      </c>
      <c r="D1076" s="2208">
        <v>2.9699999999999998</v>
      </c>
      <c r="E1076" s="2225"/>
      <c r="F1076" s="2210">
        <v>2.9699999999999998</v>
      </c>
      <c r="G1076" s="2212" t="s">
        <v>87</v>
      </c>
      <c r="H1076" s="2207" t="s">
        <v>2361</v>
      </c>
      <c r="I1076" s="2203">
        <v>1</v>
      </c>
      <c r="K1076" s="2217" t="s">
        <v>755</v>
      </c>
    </row>
    <row r="1077" spans="1:11">
      <c r="A1077" s="2204" t="s">
        <v>4384</v>
      </c>
      <c r="B1077" s="2217" t="s">
        <v>756</v>
      </c>
      <c r="C1077" s="2204" t="s">
        <v>40</v>
      </c>
      <c r="D1077" s="2208">
        <v>2.71</v>
      </c>
      <c r="E1077" s="2225"/>
      <c r="F1077" s="2210">
        <v>2.71</v>
      </c>
      <c r="G1077" s="2212" t="s">
        <v>87</v>
      </c>
      <c r="H1077" s="2207" t="s">
        <v>2361</v>
      </c>
      <c r="I1077" s="2203">
        <v>1</v>
      </c>
      <c r="K1077" s="2217" t="s">
        <v>756</v>
      </c>
    </row>
    <row r="1078" spans="1:11" ht="24">
      <c r="A1078" s="2204" t="s">
        <v>4386</v>
      </c>
      <c r="B1078" s="2217" t="s">
        <v>757</v>
      </c>
      <c r="C1078" s="2204" t="s">
        <v>40</v>
      </c>
      <c r="D1078" s="2208">
        <v>2.15</v>
      </c>
      <c r="E1078" s="2225"/>
      <c r="F1078" s="2210">
        <v>2.15</v>
      </c>
      <c r="G1078" s="2212" t="s">
        <v>87</v>
      </c>
      <c r="H1078" s="2207" t="s">
        <v>2361</v>
      </c>
      <c r="I1078" s="2203">
        <v>1</v>
      </c>
      <c r="K1078" s="2217" t="s">
        <v>757</v>
      </c>
    </row>
    <row r="1079" spans="1:11" ht="24">
      <c r="A1079" s="2204" t="s">
        <v>4388</v>
      </c>
      <c r="B1079" s="2217" t="s">
        <v>758</v>
      </c>
      <c r="C1079" s="2204" t="s">
        <v>40</v>
      </c>
      <c r="D1079" s="2208">
        <v>0.94</v>
      </c>
      <c r="E1079" s="2225"/>
      <c r="F1079" s="2210">
        <v>0.94</v>
      </c>
      <c r="G1079" s="2212" t="s">
        <v>87</v>
      </c>
      <c r="H1079" s="2207" t="s">
        <v>2361</v>
      </c>
      <c r="I1079" s="2203">
        <v>1</v>
      </c>
      <c r="K1079" s="2217" t="s">
        <v>758</v>
      </c>
    </row>
    <row r="1080" spans="1:11" ht="24">
      <c r="A1080" s="2204" t="s">
        <v>4390</v>
      </c>
      <c r="B1080" s="2217" t="s">
        <v>759</v>
      </c>
      <c r="C1080" s="2204" t="s">
        <v>40</v>
      </c>
      <c r="D1080" s="2208">
        <v>3.19</v>
      </c>
      <c r="E1080" s="2225"/>
      <c r="F1080" s="2210">
        <v>3.19</v>
      </c>
      <c r="G1080" s="2212" t="s">
        <v>87</v>
      </c>
      <c r="H1080" s="2207" t="s">
        <v>2361</v>
      </c>
      <c r="I1080" s="2203">
        <v>1</v>
      </c>
      <c r="K1080" s="2217" t="s">
        <v>759</v>
      </c>
    </row>
    <row r="1081" spans="1:11" ht="24">
      <c r="A1081" s="2204" t="s">
        <v>4392</v>
      </c>
      <c r="B1081" s="2217" t="s">
        <v>760</v>
      </c>
      <c r="C1081" s="2204" t="s">
        <v>40</v>
      </c>
      <c r="D1081" s="2208">
        <v>0.9</v>
      </c>
      <c r="E1081" s="2225"/>
      <c r="F1081" s="2210">
        <v>0.9</v>
      </c>
      <c r="G1081" s="2212" t="s">
        <v>87</v>
      </c>
      <c r="H1081" s="2207" t="s">
        <v>2361</v>
      </c>
      <c r="I1081" s="2203">
        <v>1</v>
      </c>
      <c r="K1081" s="2217" t="s">
        <v>760</v>
      </c>
    </row>
    <row r="1082" spans="1:11" ht="24">
      <c r="A1082" s="2204" t="s">
        <v>4394</v>
      </c>
      <c r="B1082" s="2217" t="s">
        <v>761</v>
      </c>
      <c r="C1082" s="2204" t="s">
        <v>40</v>
      </c>
      <c r="D1082" s="2208">
        <v>0.74</v>
      </c>
      <c r="E1082" s="2225"/>
      <c r="F1082" s="2210">
        <v>0.74</v>
      </c>
      <c r="G1082" s="2212" t="s">
        <v>87</v>
      </c>
      <c r="H1082" s="2207" t="s">
        <v>2361</v>
      </c>
      <c r="I1082" s="2203">
        <v>1</v>
      </c>
      <c r="K1082" s="2217" t="s">
        <v>761</v>
      </c>
    </row>
    <row r="1083" spans="1:11" ht="24">
      <c r="A1083" s="2204" t="s">
        <v>4396</v>
      </c>
      <c r="B1083" s="2217" t="s">
        <v>762</v>
      </c>
      <c r="C1083" s="2204" t="s">
        <v>40</v>
      </c>
      <c r="D1083" s="2208">
        <v>1.5000000000000002</v>
      </c>
      <c r="E1083" s="2225"/>
      <c r="F1083" s="2210">
        <v>1.5000000000000002</v>
      </c>
      <c r="G1083" s="2212" t="s">
        <v>87</v>
      </c>
      <c r="H1083" s="2207" t="s">
        <v>2361</v>
      </c>
      <c r="I1083" s="2203">
        <v>1</v>
      </c>
      <c r="K1083" s="2217" t="s">
        <v>762</v>
      </c>
    </row>
    <row r="1084" spans="1:11" ht="24">
      <c r="A1084" s="2204" t="s">
        <v>4397</v>
      </c>
      <c r="B1084" s="2217" t="s">
        <v>763</v>
      </c>
      <c r="C1084" s="2204" t="s">
        <v>40</v>
      </c>
      <c r="D1084" s="2208">
        <v>1.86</v>
      </c>
      <c r="E1084" s="2225"/>
      <c r="F1084" s="2210">
        <v>1.86</v>
      </c>
      <c r="G1084" s="2212" t="s">
        <v>87</v>
      </c>
      <c r="H1084" s="2207" t="s">
        <v>2361</v>
      </c>
      <c r="I1084" s="2203">
        <v>1</v>
      </c>
      <c r="K1084" s="2217" t="s">
        <v>763</v>
      </c>
    </row>
    <row r="1085" spans="1:11">
      <c r="A1085" s="2204" t="s">
        <v>4398</v>
      </c>
      <c r="B1085" s="2217" t="s">
        <v>764</v>
      </c>
      <c r="C1085" s="2204" t="s">
        <v>40</v>
      </c>
      <c r="D1085" s="2208">
        <v>0.88</v>
      </c>
      <c r="E1085" s="2225"/>
      <c r="F1085" s="2210">
        <v>0.88</v>
      </c>
      <c r="G1085" s="2212" t="s">
        <v>87</v>
      </c>
      <c r="H1085" s="2207" t="s">
        <v>2361</v>
      </c>
      <c r="I1085" s="2203">
        <v>1</v>
      </c>
      <c r="K1085" s="2217" t="s">
        <v>764</v>
      </c>
    </row>
    <row r="1086" spans="1:11">
      <c r="A1086" s="2204" t="s">
        <v>4400</v>
      </c>
      <c r="B1086" s="2217" t="s">
        <v>765</v>
      </c>
      <c r="C1086" s="2204" t="s">
        <v>40</v>
      </c>
      <c r="D1086" s="2208">
        <v>0.6</v>
      </c>
      <c r="E1086" s="2225"/>
      <c r="F1086" s="2210">
        <v>0.6</v>
      </c>
      <c r="G1086" s="2212" t="s">
        <v>87</v>
      </c>
      <c r="H1086" s="2207" t="s">
        <v>2361</v>
      </c>
      <c r="I1086" s="2203">
        <v>1</v>
      </c>
      <c r="K1086" s="2217" t="s">
        <v>765</v>
      </c>
    </row>
    <row r="1087" spans="1:11">
      <c r="A1087" s="2204" t="s">
        <v>4402</v>
      </c>
      <c r="B1087" s="2217" t="s">
        <v>766</v>
      </c>
      <c r="C1087" s="2204" t="s">
        <v>40</v>
      </c>
      <c r="D1087" s="2208">
        <v>0.78</v>
      </c>
      <c r="E1087" s="2225"/>
      <c r="F1087" s="2210">
        <v>0.78</v>
      </c>
      <c r="G1087" s="2212" t="s">
        <v>87</v>
      </c>
      <c r="H1087" s="2207" t="s">
        <v>2361</v>
      </c>
      <c r="I1087" s="2203">
        <v>1</v>
      </c>
      <c r="K1087" s="2217" t="s">
        <v>766</v>
      </c>
    </row>
    <row r="1088" spans="1:11" ht="24">
      <c r="A1088" s="2204" t="s">
        <v>4404</v>
      </c>
      <c r="B1088" s="2217" t="s">
        <v>767</v>
      </c>
      <c r="C1088" s="2204" t="s">
        <v>40</v>
      </c>
      <c r="D1088" s="2208">
        <v>0.97</v>
      </c>
      <c r="E1088" s="2225"/>
      <c r="F1088" s="2210">
        <v>0.97</v>
      </c>
      <c r="G1088" s="2212" t="s">
        <v>87</v>
      </c>
      <c r="H1088" s="2207" t="s">
        <v>2361</v>
      </c>
      <c r="I1088" s="2203">
        <v>1</v>
      </c>
      <c r="K1088" s="2217" t="s">
        <v>767</v>
      </c>
    </row>
    <row r="1089" spans="1:11">
      <c r="A1089" s="2204" t="s">
        <v>4406</v>
      </c>
      <c r="B1089" s="2217" t="s">
        <v>768</v>
      </c>
      <c r="C1089" s="2204" t="s">
        <v>40</v>
      </c>
      <c r="D1089" s="2208">
        <v>0.44999999999999996</v>
      </c>
      <c r="E1089" s="2225"/>
      <c r="F1089" s="2210">
        <v>0.44999999999999996</v>
      </c>
      <c r="G1089" s="2212" t="s">
        <v>87</v>
      </c>
      <c r="H1089" s="2207" t="s">
        <v>2361</v>
      </c>
      <c r="I1089" s="2203">
        <v>1</v>
      </c>
      <c r="K1089" s="2217" t="s">
        <v>768</v>
      </c>
    </row>
    <row r="1090" spans="1:11">
      <c r="A1090" s="2204" t="s">
        <v>4408</v>
      </c>
      <c r="B1090" s="2217" t="s">
        <v>769</v>
      </c>
      <c r="C1090" s="2204" t="s">
        <v>40</v>
      </c>
      <c r="D1090" s="2208">
        <v>0.70000000000000007</v>
      </c>
      <c r="E1090" s="2225"/>
      <c r="F1090" s="2210">
        <v>0.70000000000000007</v>
      </c>
      <c r="G1090" s="2212" t="s">
        <v>87</v>
      </c>
      <c r="H1090" s="2207" t="s">
        <v>2361</v>
      </c>
      <c r="I1090" s="2203">
        <v>1</v>
      </c>
      <c r="K1090" s="2217" t="s">
        <v>769</v>
      </c>
    </row>
    <row r="1091" spans="1:11">
      <c r="A1091" s="2204" t="s">
        <v>4630</v>
      </c>
      <c r="B1091" s="2217" t="s">
        <v>770</v>
      </c>
      <c r="C1091" s="2204" t="s">
        <v>40</v>
      </c>
      <c r="D1091" s="2208">
        <v>1.08</v>
      </c>
      <c r="E1091" s="2225"/>
      <c r="F1091" s="2210">
        <v>1.08</v>
      </c>
      <c r="G1091" s="2212" t="s">
        <v>87</v>
      </c>
      <c r="H1091" s="2207" t="s">
        <v>2361</v>
      </c>
      <c r="I1091" s="2203">
        <v>1</v>
      </c>
      <c r="K1091" s="2217" t="s">
        <v>770</v>
      </c>
    </row>
    <row r="1092" spans="1:11">
      <c r="A1092" s="2204" t="s">
        <v>4631</v>
      </c>
      <c r="B1092" s="2217" t="s">
        <v>771</v>
      </c>
      <c r="C1092" s="2204" t="s">
        <v>40</v>
      </c>
      <c r="D1092" s="2208">
        <v>1.33</v>
      </c>
      <c r="E1092" s="2225"/>
      <c r="F1092" s="2210">
        <v>1.33</v>
      </c>
      <c r="G1092" s="2212" t="s">
        <v>87</v>
      </c>
      <c r="H1092" s="2207" t="s">
        <v>2361</v>
      </c>
      <c r="I1092" s="2203">
        <v>1</v>
      </c>
      <c r="K1092" s="2217" t="s">
        <v>771</v>
      </c>
    </row>
    <row r="1093" spans="1:11" ht="36">
      <c r="A1093" s="2204" t="s">
        <v>4632</v>
      </c>
      <c r="B1093" s="2217" t="s">
        <v>772</v>
      </c>
      <c r="C1093" s="2204" t="s">
        <v>40</v>
      </c>
      <c r="D1093" s="2208">
        <v>1.18</v>
      </c>
      <c r="E1093" s="2225"/>
      <c r="F1093" s="2210">
        <v>1.18</v>
      </c>
      <c r="G1093" s="2212" t="s">
        <v>87</v>
      </c>
      <c r="H1093" s="2207" t="s">
        <v>2361</v>
      </c>
      <c r="I1093" s="2203">
        <v>1</v>
      </c>
      <c r="K1093" s="2217" t="s">
        <v>772</v>
      </c>
    </row>
    <row r="1094" spans="1:11" ht="24">
      <c r="A1094" s="2204" t="s">
        <v>4633</v>
      </c>
      <c r="B1094" s="2217" t="s">
        <v>773</v>
      </c>
      <c r="C1094" s="2204" t="s">
        <v>40</v>
      </c>
      <c r="D1094" s="2208">
        <v>1.07</v>
      </c>
      <c r="E1094" s="2225"/>
      <c r="F1094" s="2210">
        <v>1.07</v>
      </c>
      <c r="G1094" s="2212" t="s">
        <v>87</v>
      </c>
      <c r="H1094" s="2207" t="s">
        <v>2361</v>
      </c>
      <c r="I1094" s="2203">
        <v>1</v>
      </c>
      <c r="K1094" s="2217" t="s">
        <v>773</v>
      </c>
    </row>
    <row r="1095" spans="1:11" ht="24">
      <c r="A1095" s="2204" t="s">
        <v>4634</v>
      </c>
      <c r="B1095" s="2217" t="s">
        <v>774</v>
      </c>
      <c r="C1095" s="2204" t="s">
        <v>40</v>
      </c>
      <c r="D1095" s="2208">
        <v>2.4699999999999998</v>
      </c>
      <c r="E1095" s="2225"/>
      <c r="F1095" s="2210">
        <v>2.4699999999999998</v>
      </c>
      <c r="G1095" s="2212" t="s">
        <v>87</v>
      </c>
      <c r="H1095" s="2207" t="s">
        <v>2361</v>
      </c>
      <c r="I1095" s="2203">
        <v>1</v>
      </c>
      <c r="K1095" s="2217" t="s">
        <v>774</v>
      </c>
    </row>
    <row r="1096" spans="1:11" ht="24">
      <c r="A1096" s="2204" t="s">
        <v>4635</v>
      </c>
      <c r="B1096" s="2217" t="s">
        <v>775</v>
      </c>
      <c r="C1096" s="2204" t="s">
        <v>40</v>
      </c>
      <c r="D1096" s="2208">
        <v>2.4299999999999997</v>
      </c>
      <c r="E1096" s="2225"/>
      <c r="F1096" s="2210">
        <v>2.4299999999999997</v>
      </c>
      <c r="G1096" s="2212" t="s">
        <v>87</v>
      </c>
      <c r="H1096" s="2207" t="s">
        <v>2361</v>
      </c>
      <c r="I1096" s="2203">
        <v>1</v>
      </c>
      <c r="K1096" s="2217" t="s">
        <v>775</v>
      </c>
    </row>
    <row r="1097" spans="1:11">
      <c r="A1097" s="2204" t="s">
        <v>4636</v>
      </c>
      <c r="B1097" s="2217" t="s">
        <v>4423</v>
      </c>
      <c r="C1097" s="2204" t="s">
        <v>40</v>
      </c>
      <c r="D1097" s="2208">
        <f>F1097+E1097</f>
        <v>1.02</v>
      </c>
      <c r="E1097" s="2225"/>
      <c r="F1097" s="2210">
        <v>1.02</v>
      </c>
      <c r="G1097" s="2212" t="s">
        <v>87</v>
      </c>
      <c r="H1097" s="2207" t="s">
        <v>2361</v>
      </c>
      <c r="I1097" s="2203">
        <v>1</v>
      </c>
      <c r="K1097" s="2217" t="s">
        <v>4423</v>
      </c>
    </row>
    <row r="1098" spans="1:11">
      <c r="A1098" s="2204" t="s">
        <v>4637</v>
      </c>
      <c r="B1098" s="2217" t="s">
        <v>4424</v>
      </c>
      <c r="C1098" s="2204" t="s">
        <v>40</v>
      </c>
      <c r="D1098" s="2208">
        <f t="shared" ref="D1098:D1110" si="45">F1098+E1098</f>
        <v>1.3599999999999999</v>
      </c>
      <c r="E1098" s="2225"/>
      <c r="F1098" s="2210">
        <v>1.3599999999999999</v>
      </c>
      <c r="G1098" s="2212" t="s">
        <v>87</v>
      </c>
      <c r="H1098" s="2207" t="s">
        <v>2361</v>
      </c>
      <c r="I1098" s="2203">
        <v>1</v>
      </c>
      <c r="K1098" s="2217" t="s">
        <v>4424</v>
      </c>
    </row>
    <row r="1099" spans="1:11">
      <c r="A1099" s="2204" t="s">
        <v>4638</v>
      </c>
      <c r="B1099" s="2217" t="s">
        <v>4425</v>
      </c>
      <c r="C1099" s="2204" t="s">
        <v>40</v>
      </c>
      <c r="D1099" s="2208">
        <f t="shared" si="45"/>
        <v>0.33999999999999997</v>
      </c>
      <c r="E1099" s="2225"/>
      <c r="F1099" s="2210">
        <v>0.33999999999999997</v>
      </c>
      <c r="G1099" s="2212" t="s">
        <v>87</v>
      </c>
      <c r="H1099" s="2207" t="s">
        <v>2361</v>
      </c>
      <c r="I1099" s="2203">
        <v>1</v>
      </c>
      <c r="K1099" s="2217" t="s">
        <v>4425</v>
      </c>
    </row>
    <row r="1100" spans="1:11">
      <c r="A1100" s="2204" t="s">
        <v>4639</v>
      </c>
      <c r="B1100" s="2217" t="s">
        <v>4426</v>
      </c>
      <c r="C1100" s="2204" t="s">
        <v>40</v>
      </c>
      <c r="D1100" s="2208">
        <f t="shared" si="45"/>
        <v>0.75</v>
      </c>
      <c r="E1100" s="2225"/>
      <c r="F1100" s="2210">
        <v>0.75</v>
      </c>
      <c r="G1100" s="2212" t="s">
        <v>87</v>
      </c>
      <c r="H1100" s="2207" t="s">
        <v>2361</v>
      </c>
      <c r="I1100" s="2203">
        <v>1</v>
      </c>
      <c r="K1100" s="2217" t="s">
        <v>4426</v>
      </c>
    </row>
    <row r="1101" spans="1:11">
      <c r="A1101" s="2204" t="s">
        <v>4640</v>
      </c>
      <c r="B1101" s="2217" t="s">
        <v>4427</v>
      </c>
      <c r="C1101" s="2204" t="s">
        <v>40</v>
      </c>
      <c r="D1101" s="2208">
        <f t="shared" si="45"/>
        <v>0.85999999999999988</v>
      </c>
      <c r="E1101" s="2225">
        <v>7.0000000000000007E-2</v>
      </c>
      <c r="F1101" s="2210">
        <v>0.78999999999999992</v>
      </c>
      <c r="G1101" s="2212" t="s">
        <v>87</v>
      </c>
      <c r="H1101" s="2207" t="s">
        <v>2361</v>
      </c>
      <c r="I1101" s="2203">
        <v>1</v>
      </c>
      <c r="K1101" s="2217" t="s">
        <v>4427</v>
      </c>
    </row>
    <row r="1102" spans="1:11">
      <c r="A1102" s="2204" t="s">
        <v>4641</v>
      </c>
      <c r="B1102" s="2217" t="s">
        <v>4428</v>
      </c>
      <c r="C1102" s="2204" t="s">
        <v>40</v>
      </c>
      <c r="D1102" s="2208">
        <f t="shared" si="45"/>
        <v>0.16</v>
      </c>
      <c r="E1102" s="2225"/>
      <c r="F1102" s="2210">
        <v>0.16</v>
      </c>
      <c r="G1102" s="2212" t="s">
        <v>87</v>
      </c>
      <c r="H1102" s="2207" t="s">
        <v>2361</v>
      </c>
      <c r="I1102" s="2203">
        <v>1</v>
      </c>
      <c r="K1102" s="2217" t="s">
        <v>4428</v>
      </c>
    </row>
    <row r="1103" spans="1:11">
      <c r="A1103" s="2204" t="s">
        <v>4642</v>
      </c>
      <c r="B1103" s="2217" t="s">
        <v>4429</v>
      </c>
      <c r="C1103" s="2204" t="s">
        <v>40</v>
      </c>
      <c r="D1103" s="2208">
        <f t="shared" si="45"/>
        <v>1.99</v>
      </c>
      <c r="E1103" s="2225"/>
      <c r="F1103" s="2210">
        <v>1.99</v>
      </c>
      <c r="G1103" s="2212" t="s">
        <v>87</v>
      </c>
      <c r="H1103" s="2207" t="s">
        <v>2361</v>
      </c>
      <c r="I1103" s="2203">
        <v>1</v>
      </c>
      <c r="K1103" s="2217" t="s">
        <v>4429</v>
      </c>
    </row>
    <row r="1104" spans="1:11">
      <c r="A1104" s="2204" t="s">
        <v>4643</v>
      </c>
      <c r="B1104" s="2217" t="s">
        <v>4430</v>
      </c>
      <c r="C1104" s="2204" t="s">
        <v>40</v>
      </c>
      <c r="D1104" s="2208">
        <f t="shared" si="45"/>
        <v>0.27</v>
      </c>
      <c r="E1104" s="2225"/>
      <c r="F1104" s="2210">
        <v>0.27</v>
      </c>
      <c r="G1104" s="2212" t="s">
        <v>87</v>
      </c>
      <c r="H1104" s="2207" t="s">
        <v>2361</v>
      </c>
      <c r="I1104" s="2203">
        <v>1</v>
      </c>
      <c r="K1104" s="2217" t="s">
        <v>4430</v>
      </c>
    </row>
    <row r="1105" spans="1:11" ht="24">
      <c r="A1105" s="2204" t="s">
        <v>4644</v>
      </c>
      <c r="B1105" s="2217" t="s">
        <v>4431</v>
      </c>
      <c r="C1105" s="2204" t="s">
        <v>40</v>
      </c>
      <c r="D1105" s="2208">
        <f t="shared" si="45"/>
        <v>1.77</v>
      </c>
      <c r="E1105" s="2225"/>
      <c r="F1105" s="2210">
        <v>1.77</v>
      </c>
      <c r="G1105" s="2212" t="s">
        <v>87</v>
      </c>
      <c r="H1105" s="2207" t="s">
        <v>2361</v>
      </c>
      <c r="I1105" s="2203">
        <v>1</v>
      </c>
      <c r="K1105" s="2217" t="s">
        <v>4431</v>
      </c>
    </row>
    <row r="1106" spans="1:11" ht="24">
      <c r="A1106" s="2204" t="s">
        <v>4645</v>
      </c>
      <c r="B1106" s="2217" t="s">
        <v>4432</v>
      </c>
      <c r="C1106" s="2204" t="s">
        <v>40</v>
      </c>
      <c r="D1106" s="2208">
        <f t="shared" si="45"/>
        <v>1.41</v>
      </c>
      <c r="E1106" s="2225"/>
      <c r="F1106" s="2210">
        <v>1.41</v>
      </c>
      <c r="G1106" s="2212" t="s">
        <v>87</v>
      </c>
      <c r="H1106" s="2207" t="s">
        <v>2361</v>
      </c>
      <c r="I1106" s="2203">
        <v>1</v>
      </c>
      <c r="K1106" s="2217" t="s">
        <v>4432</v>
      </c>
    </row>
    <row r="1107" spans="1:11">
      <c r="A1107" s="2204" t="s">
        <v>4646</v>
      </c>
      <c r="B1107" s="2217" t="s">
        <v>4433</v>
      </c>
      <c r="C1107" s="2204" t="s">
        <v>40</v>
      </c>
      <c r="D1107" s="2208">
        <f t="shared" si="45"/>
        <v>1.04</v>
      </c>
      <c r="E1107" s="2225"/>
      <c r="F1107" s="2210">
        <v>1.04</v>
      </c>
      <c r="G1107" s="2212" t="s">
        <v>87</v>
      </c>
      <c r="H1107" s="2207" t="s">
        <v>2361</v>
      </c>
      <c r="I1107" s="2203">
        <v>1</v>
      </c>
      <c r="K1107" s="2217" t="s">
        <v>4433</v>
      </c>
    </row>
    <row r="1108" spans="1:11">
      <c r="A1108" s="2204" t="s">
        <v>4647</v>
      </c>
      <c r="B1108" s="2217" t="s">
        <v>4434</v>
      </c>
      <c r="C1108" s="2204" t="s">
        <v>40</v>
      </c>
      <c r="D1108" s="2208">
        <f t="shared" si="45"/>
        <v>0.14000000000000001</v>
      </c>
      <c r="E1108" s="2225"/>
      <c r="F1108" s="2210">
        <v>0.14000000000000001</v>
      </c>
      <c r="G1108" s="2212" t="s">
        <v>87</v>
      </c>
      <c r="H1108" s="2207" t="s">
        <v>2361</v>
      </c>
      <c r="I1108" s="2203">
        <v>1</v>
      </c>
      <c r="K1108" s="2217" t="s">
        <v>4434</v>
      </c>
    </row>
    <row r="1109" spans="1:11">
      <c r="A1109" s="2204" t="s">
        <v>4648</v>
      </c>
      <c r="B1109" s="2217" t="s">
        <v>4435</v>
      </c>
      <c r="C1109" s="2204" t="s">
        <v>40</v>
      </c>
      <c r="D1109" s="2208">
        <f t="shared" si="45"/>
        <v>0.93</v>
      </c>
      <c r="E1109" s="2225"/>
      <c r="F1109" s="2210">
        <v>0.93</v>
      </c>
      <c r="G1109" s="2212" t="s">
        <v>87</v>
      </c>
      <c r="H1109" s="2207" t="s">
        <v>2361</v>
      </c>
      <c r="I1109" s="2203">
        <v>1</v>
      </c>
      <c r="K1109" s="2217" t="s">
        <v>4435</v>
      </c>
    </row>
    <row r="1110" spans="1:11" ht="24">
      <c r="A1110" s="2204" t="s">
        <v>4649</v>
      </c>
      <c r="B1110" s="2217" t="s">
        <v>4436</v>
      </c>
      <c r="C1110" s="2204" t="s">
        <v>40</v>
      </c>
      <c r="D1110" s="2208">
        <f t="shared" si="45"/>
        <v>1.83</v>
      </c>
      <c r="E1110" s="2225"/>
      <c r="F1110" s="2210">
        <v>1.83</v>
      </c>
      <c r="G1110" s="2212" t="s">
        <v>87</v>
      </c>
      <c r="H1110" s="2207" t="s">
        <v>2361</v>
      </c>
      <c r="I1110" s="2203">
        <v>1</v>
      </c>
      <c r="K1110" s="2217" t="s">
        <v>4436</v>
      </c>
    </row>
    <row r="1111" spans="1:11" ht="24">
      <c r="A1111" s="2204" t="s">
        <v>4650</v>
      </c>
      <c r="B1111" s="2217" t="s">
        <v>851</v>
      </c>
      <c r="C1111" s="2204" t="s">
        <v>40</v>
      </c>
      <c r="D1111" s="2208">
        <v>5</v>
      </c>
      <c r="E1111" s="2225"/>
      <c r="F1111" s="2210">
        <v>5</v>
      </c>
      <c r="G1111" s="2206" t="s">
        <v>87</v>
      </c>
      <c r="H1111" s="2207" t="s">
        <v>2361</v>
      </c>
      <c r="I1111" s="2203">
        <v>1</v>
      </c>
      <c r="K1111" s="2217" t="s">
        <v>851</v>
      </c>
    </row>
    <row r="1112" spans="1:11" ht="36">
      <c r="A1112" s="2204" t="s">
        <v>4651</v>
      </c>
      <c r="B1112" s="2231" t="s">
        <v>776</v>
      </c>
      <c r="C1112" s="2204" t="s">
        <v>40</v>
      </c>
      <c r="D1112" s="2208">
        <v>1.4</v>
      </c>
      <c r="E1112" s="2225"/>
      <c r="F1112" s="2210">
        <v>1.4</v>
      </c>
      <c r="G1112" s="2206" t="s">
        <v>79</v>
      </c>
      <c r="H1112" s="2207" t="s">
        <v>2361</v>
      </c>
      <c r="I1112" s="2203">
        <v>1</v>
      </c>
      <c r="K1112" s="2231" t="s">
        <v>776</v>
      </c>
    </row>
    <row r="1113" spans="1:11">
      <c r="A1113" s="2204" t="s">
        <v>4652</v>
      </c>
      <c r="B1113" s="2231" t="s">
        <v>777</v>
      </c>
      <c r="C1113" s="2204" t="s">
        <v>40</v>
      </c>
      <c r="D1113" s="2208">
        <v>0.31</v>
      </c>
      <c r="E1113" s="2225"/>
      <c r="F1113" s="2210">
        <v>0.31</v>
      </c>
      <c r="G1113" s="2206" t="s">
        <v>79</v>
      </c>
      <c r="H1113" s="2207" t="s">
        <v>2361</v>
      </c>
      <c r="I1113" s="2203">
        <v>1</v>
      </c>
      <c r="K1113" s="2231" t="s">
        <v>777</v>
      </c>
    </row>
    <row r="1114" spans="1:11" ht="24">
      <c r="A1114" s="2204" t="s">
        <v>4653</v>
      </c>
      <c r="B1114" s="2231" t="s">
        <v>778</v>
      </c>
      <c r="C1114" s="2204" t="s">
        <v>40</v>
      </c>
      <c r="D1114" s="2208">
        <v>0.38</v>
      </c>
      <c r="E1114" s="2225"/>
      <c r="F1114" s="2210">
        <v>0.38</v>
      </c>
      <c r="G1114" s="2206" t="s">
        <v>79</v>
      </c>
      <c r="H1114" s="2226" t="s">
        <v>2357</v>
      </c>
      <c r="I1114" s="2203">
        <v>1</v>
      </c>
      <c r="K1114" s="2231" t="s">
        <v>778</v>
      </c>
    </row>
    <row r="1115" spans="1:11">
      <c r="A1115" s="2204" t="s">
        <v>4654</v>
      </c>
      <c r="B1115" s="2231" t="s">
        <v>780</v>
      </c>
      <c r="C1115" s="2204" t="s">
        <v>40</v>
      </c>
      <c r="D1115" s="2208">
        <v>0.01</v>
      </c>
      <c r="E1115" s="2225"/>
      <c r="F1115" s="2210">
        <v>0.01</v>
      </c>
      <c r="G1115" s="2206" t="s">
        <v>79</v>
      </c>
      <c r="H1115" s="2207" t="s">
        <v>2361</v>
      </c>
      <c r="I1115" s="2203">
        <v>1</v>
      </c>
      <c r="K1115" s="2231" t="s">
        <v>780</v>
      </c>
    </row>
    <row r="1116" spans="1:11" ht="24">
      <c r="A1116" s="2204" t="s">
        <v>4655</v>
      </c>
      <c r="B1116" s="2231" t="s">
        <v>781</v>
      </c>
      <c r="C1116" s="2204" t="s">
        <v>40</v>
      </c>
      <c r="D1116" s="2208">
        <v>1.68</v>
      </c>
      <c r="E1116" s="2225"/>
      <c r="F1116" s="2210">
        <v>1.68</v>
      </c>
      <c r="G1116" s="2206" t="s">
        <v>79</v>
      </c>
      <c r="H1116" s="2207" t="s">
        <v>2361</v>
      </c>
      <c r="I1116" s="2203">
        <v>1</v>
      </c>
      <c r="K1116" s="2231" t="s">
        <v>781</v>
      </c>
    </row>
    <row r="1117" spans="1:11" ht="48">
      <c r="A1117" s="2204" t="s">
        <v>4656</v>
      </c>
      <c r="B1117" s="2231" t="s">
        <v>782</v>
      </c>
      <c r="C1117" s="2204" t="s">
        <v>40</v>
      </c>
      <c r="D1117" s="2208">
        <v>4.71</v>
      </c>
      <c r="E1117" s="2225"/>
      <c r="F1117" s="2210">
        <v>4.71</v>
      </c>
      <c r="G1117" s="2206" t="s">
        <v>79</v>
      </c>
      <c r="H1117" s="2207" t="s">
        <v>2361</v>
      </c>
      <c r="I1117" s="2203">
        <v>1</v>
      </c>
      <c r="K1117" s="2231" t="s">
        <v>782</v>
      </c>
    </row>
    <row r="1118" spans="1:11" ht="48">
      <c r="A1118" s="2204" t="s">
        <v>4657</v>
      </c>
      <c r="B1118" s="2231" t="s">
        <v>783</v>
      </c>
      <c r="C1118" s="2204" t="s">
        <v>40</v>
      </c>
      <c r="D1118" s="2208">
        <v>2.9899999999999998</v>
      </c>
      <c r="E1118" s="2225"/>
      <c r="F1118" s="2210">
        <v>2.9899999999999998</v>
      </c>
      <c r="G1118" s="2206" t="s">
        <v>79</v>
      </c>
      <c r="H1118" s="2226" t="s">
        <v>2357</v>
      </c>
      <c r="I1118" s="2203">
        <v>1</v>
      </c>
      <c r="K1118" s="2231" t="s">
        <v>783</v>
      </c>
    </row>
    <row r="1119" spans="1:11" ht="24">
      <c r="A1119" s="2204" t="s">
        <v>4658</v>
      </c>
      <c r="B1119" s="2231" t="s">
        <v>784</v>
      </c>
      <c r="C1119" s="2204" t="s">
        <v>40</v>
      </c>
      <c r="D1119" s="2208">
        <v>0.75</v>
      </c>
      <c r="E1119" s="2225"/>
      <c r="F1119" s="2210">
        <v>0.75</v>
      </c>
      <c r="G1119" s="2206" t="s">
        <v>79</v>
      </c>
      <c r="H1119" s="2207" t="s">
        <v>2361</v>
      </c>
      <c r="I1119" s="2203">
        <v>1</v>
      </c>
      <c r="K1119" s="2231" t="s">
        <v>784</v>
      </c>
    </row>
    <row r="1120" spans="1:11" ht="24">
      <c r="A1120" s="2204" t="s">
        <v>4659</v>
      </c>
      <c r="B1120" s="2231" t="s">
        <v>785</v>
      </c>
      <c r="C1120" s="2204" t="s">
        <v>40</v>
      </c>
      <c r="D1120" s="2208">
        <v>0.38</v>
      </c>
      <c r="E1120" s="2225"/>
      <c r="F1120" s="2210">
        <v>0.38</v>
      </c>
      <c r="G1120" s="2206" t="s">
        <v>79</v>
      </c>
      <c r="H1120" s="2207" t="s">
        <v>2361</v>
      </c>
      <c r="I1120" s="2203">
        <v>1</v>
      </c>
      <c r="K1120" s="2231" t="s">
        <v>785</v>
      </c>
    </row>
    <row r="1121" spans="1:11" ht="24">
      <c r="A1121" s="2204" t="s">
        <v>4660</v>
      </c>
      <c r="B1121" s="2231" t="s">
        <v>786</v>
      </c>
      <c r="C1121" s="2204" t="s">
        <v>40</v>
      </c>
      <c r="D1121" s="2208">
        <v>0.68</v>
      </c>
      <c r="E1121" s="2225"/>
      <c r="F1121" s="2210">
        <v>0.68</v>
      </c>
      <c r="G1121" s="2206" t="s">
        <v>79</v>
      </c>
      <c r="H1121" s="2207" t="s">
        <v>2361</v>
      </c>
      <c r="I1121" s="2203">
        <v>1</v>
      </c>
      <c r="K1121" s="2231" t="s">
        <v>786</v>
      </c>
    </row>
    <row r="1122" spans="1:11" ht="24">
      <c r="A1122" s="2204" t="s">
        <v>4661</v>
      </c>
      <c r="B1122" s="2231" t="s">
        <v>787</v>
      </c>
      <c r="C1122" s="2204" t="s">
        <v>40</v>
      </c>
      <c r="D1122" s="2208">
        <v>0.81</v>
      </c>
      <c r="E1122" s="2225"/>
      <c r="F1122" s="2210">
        <v>0.81</v>
      </c>
      <c r="G1122" s="2206" t="s">
        <v>79</v>
      </c>
      <c r="H1122" s="2207" t="s">
        <v>2361</v>
      </c>
      <c r="I1122" s="2203">
        <v>1</v>
      </c>
      <c r="K1122" s="2231" t="s">
        <v>787</v>
      </c>
    </row>
    <row r="1123" spans="1:11" ht="24">
      <c r="A1123" s="2204" t="s">
        <v>4662</v>
      </c>
      <c r="B1123" s="2231" t="s">
        <v>788</v>
      </c>
      <c r="C1123" s="2204" t="s">
        <v>40</v>
      </c>
      <c r="D1123" s="2208">
        <v>1.2</v>
      </c>
      <c r="E1123" s="2225"/>
      <c r="F1123" s="2210">
        <v>1.2</v>
      </c>
      <c r="G1123" s="2206" t="s">
        <v>79</v>
      </c>
      <c r="H1123" s="2207" t="s">
        <v>2361</v>
      </c>
      <c r="I1123" s="2203">
        <v>1</v>
      </c>
      <c r="K1123" s="2231" t="s">
        <v>788</v>
      </c>
    </row>
    <row r="1124" spans="1:11">
      <c r="A1124" s="2204" t="s">
        <v>4663</v>
      </c>
      <c r="B1124" s="2231" t="s">
        <v>789</v>
      </c>
      <c r="C1124" s="2204" t="s">
        <v>40</v>
      </c>
      <c r="D1124" s="2208">
        <v>4.2</v>
      </c>
      <c r="E1124" s="2225"/>
      <c r="F1124" s="2210">
        <v>4.2</v>
      </c>
      <c r="G1124" s="2206" t="s">
        <v>79</v>
      </c>
      <c r="H1124" s="2207" t="s">
        <v>2361</v>
      </c>
      <c r="I1124" s="2203">
        <v>1</v>
      </c>
      <c r="K1124" s="2231" t="s">
        <v>789</v>
      </c>
    </row>
    <row r="1125" spans="1:11" ht="36">
      <c r="A1125" s="2204" t="s">
        <v>4664</v>
      </c>
      <c r="B1125" s="2258" t="s">
        <v>791</v>
      </c>
      <c r="C1125" s="2204" t="s">
        <v>40</v>
      </c>
      <c r="D1125" s="2208">
        <v>0.24</v>
      </c>
      <c r="E1125" s="2225"/>
      <c r="F1125" s="2210">
        <v>0.24</v>
      </c>
      <c r="G1125" s="2206" t="s">
        <v>79</v>
      </c>
      <c r="H1125" s="2207" t="s">
        <v>2361</v>
      </c>
      <c r="I1125" s="2203">
        <v>1</v>
      </c>
      <c r="K1125" s="2258" t="s">
        <v>791</v>
      </c>
    </row>
    <row r="1126" spans="1:11">
      <c r="A1126" s="2204" t="s">
        <v>4665</v>
      </c>
      <c r="B1126" s="2230" t="s">
        <v>792</v>
      </c>
      <c r="C1126" s="2204" t="s">
        <v>40</v>
      </c>
      <c r="D1126" s="2208">
        <v>1.36</v>
      </c>
      <c r="E1126" s="2225"/>
      <c r="F1126" s="2210">
        <v>1.36</v>
      </c>
      <c r="G1126" s="2206" t="s">
        <v>79</v>
      </c>
      <c r="H1126" s="2207" t="s">
        <v>2361</v>
      </c>
      <c r="I1126" s="2203">
        <v>1</v>
      </c>
      <c r="K1126" s="2230" t="s">
        <v>792</v>
      </c>
    </row>
    <row r="1127" spans="1:11">
      <c r="A1127" s="2204" t="s">
        <v>4666</v>
      </c>
      <c r="B1127" s="2230" t="s">
        <v>793</v>
      </c>
      <c r="C1127" s="2204" t="s">
        <v>40</v>
      </c>
      <c r="D1127" s="2208">
        <v>1.22</v>
      </c>
      <c r="E1127" s="2225"/>
      <c r="F1127" s="2210">
        <v>1.22</v>
      </c>
      <c r="G1127" s="2206" t="s">
        <v>79</v>
      </c>
      <c r="H1127" s="2207" t="s">
        <v>2361</v>
      </c>
      <c r="I1127" s="2203">
        <v>1</v>
      </c>
      <c r="K1127" s="2230" t="s">
        <v>793</v>
      </c>
    </row>
    <row r="1128" spans="1:11">
      <c r="A1128" s="2204" t="s">
        <v>4667</v>
      </c>
      <c r="B1128" s="2230" t="s">
        <v>794</v>
      </c>
      <c r="C1128" s="2204" t="s">
        <v>40</v>
      </c>
      <c r="D1128" s="2208">
        <v>0.35</v>
      </c>
      <c r="E1128" s="2225"/>
      <c r="F1128" s="2210">
        <v>0.35</v>
      </c>
      <c r="G1128" s="2206" t="s">
        <v>79</v>
      </c>
      <c r="H1128" s="2207" t="s">
        <v>2361</v>
      </c>
      <c r="I1128" s="2203">
        <v>1</v>
      </c>
      <c r="K1128" s="2230" t="s">
        <v>794</v>
      </c>
    </row>
    <row r="1129" spans="1:11">
      <c r="A1129" s="2204" t="s">
        <v>4668</v>
      </c>
      <c r="B1129" s="2231" t="s">
        <v>795</v>
      </c>
      <c r="C1129" s="2204" t="s">
        <v>40</v>
      </c>
      <c r="D1129" s="2208">
        <v>2.5599999999999996</v>
      </c>
      <c r="E1129" s="2225"/>
      <c r="F1129" s="2210">
        <v>2.5599999999999996</v>
      </c>
      <c r="G1129" s="2206" t="s">
        <v>79</v>
      </c>
      <c r="H1129" s="2207" t="s">
        <v>2361</v>
      </c>
      <c r="I1129" s="2203">
        <v>1</v>
      </c>
      <c r="K1129" s="2231" t="s">
        <v>795</v>
      </c>
    </row>
    <row r="1130" spans="1:11">
      <c r="A1130" s="2204" t="s">
        <v>4669</v>
      </c>
      <c r="B1130" s="2237" t="s">
        <v>797</v>
      </c>
      <c r="C1130" s="2204" t="s">
        <v>40</v>
      </c>
      <c r="D1130" s="2208">
        <v>0.23</v>
      </c>
      <c r="E1130" s="2225"/>
      <c r="F1130" s="2210">
        <v>0.23</v>
      </c>
      <c r="G1130" s="2206" t="s">
        <v>79</v>
      </c>
      <c r="H1130" s="2207" t="s">
        <v>2361</v>
      </c>
      <c r="I1130" s="2203">
        <v>1</v>
      </c>
      <c r="K1130" s="2237" t="s">
        <v>797</v>
      </c>
    </row>
    <row r="1131" spans="1:11">
      <c r="A1131" s="2204" t="s">
        <v>4670</v>
      </c>
      <c r="B1131" s="2237" t="s">
        <v>798</v>
      </c>
      <c r="C1131" s="2204" t="s">
        <v>40</v>
      </c>
      <c r="D1131" s="2208">
        <v>0.35</v>
      </c>
      <c r="E1131" s="2225"/>
      <c r="F1131" s="2210">
        <v>0.35</v>
      </c>
      <c r="G1131" s="2206" t="s">
        <v>79</v>
      </c>
      <c r="H1131" s="2207" t="s">
        <v>2361</v>
      </c>
      <c r="I1131" s="2203">
        <v>1</v>
      </c>
      <c r="K1131" s="2237" t="s">
        <v>798</v>
      </c>
    </row>
    <row r="1132" spans="1:11">
      <c r="A1132" s="2204" t="s">
        <v>4671</v>
      </c>
      <c r="B1132" s="2231" t="s">
        <v>799</v>
      </c>
      <c r="C1132" s="2204" t="s">
        <v>40</v>
      </c>
      <c r="D1132" s="2208">
        <v>0.71</v>
      </c>
      <c r="E1132" s="2225"/>
      <c r="F1132" s="2210">
        <v>0.71</v>
      </c>
      <c r="G1132" s="2206" t="s">
        <v>79</v>
      </c>
      <c r="H1132" s="2207" t="s">
        <v>2361</v>
      </c>
      <c r="I1132" s="2203">
        <v>1</v>
      </c>
      <c r="K1132" s="2231" t="s">
        <v>799</v>
      </c>
    </row>
    <row r="1133" spans="1:11">
      <c r="A1133" s="2204" t="s">
        <v>4672</v>
      </c>
      <c r="B1133" s="2237" t="s">
        <v>800</v>
      </c>
      <c r="C1133" s="2204" t="s">
        <v>40</v>
      </c>
      <c r="D1133" s="2208">
        <v>0.52</v>
      </c>
      <c r="E1133" s="2225"/>
      <c r="F1133" s="2210">
        <v>0.52</v>
      </c>
      <c r="G1133" s="2206" t="s">
        <v>79</v>
      </c>
      <c r="H1133" s="2207" t="s">
        <v>2361</v>
      </c>
      <c r="I1133" s="2203">
        <v>1</v>
      </c>
      <c r="K1133" s="2237" t="s">
        <v>800</v>
      </c>
    </row>
    <row r="1134" spans="1:11">
      <c r="A1134" s="2204" t="s">
        <v>4673</v>
      </c>
      <c r="B1134" s="2237" t="s">
        <v>801</v>
      </c>
      <c r="C1134" s="2204" t="s">
        <v>40</v>
      </c>
      <c r="D1134" s="2208">
        <v>0.98</v>
      </c>
      <c r="E1134" s="2225"/>
      <c r="F1134" s="2210">
        <v>0.98</v>
      </c>
      <c r="G1134" s="2206" t="s">
        <v>79</v>
      </c>
      <c r="H1134" s="2207" t="s">
        <v>2361</v>
      </c>
      <c r="I1134" s="2203">
        <v>1</v>
      </c>
      <c r="K1134" s="2237" t="s">
        <v>801</v>
      </c>
    </row>
    <row r="1135" spans="1:11">
      <c r="A1135" s="2204" t="s">
        <v>4674</v>
      </c>
      <c r="B1135" s="2231" t="s">
        <v>802</v>
      </c>
      <c r="C1135" s="2204" t="s">
        <v>40</v>
      </c>
      <c r="D1135" s="2208">
        <v>0.65</v>
      </c>
      <c r="E1135" s="2225"/>
      <c r="F1135" s="2210">
        <v>0.65</v>
      </c>
      <c r="G1135" s="2206" t="s">
        <v>79</v>
      </c>
      <c r="H1135" s="2207" t="s">
        <v>2361</v>
      </c>
      <c r="I1135" s="2203">
        <v>1</v>
      </c>
      <c r="K1135" s="2231" t="s">
        <v>802</v>
      </c>
    </row>
    <row r="1136" spans="1:11" ht="24">
      <c r="A1136" s="2204" t="s">
        <v>4675</v>
      </c>
      <c r="B1136" s="2230" t="s">
        <v>803</v>
      </c>
      <c r="C1136" s="2204" t="s">
        <v>40</v>
      </c>
      <c r="D1136" s="2208">
        <v>0.06</v>
      </c>
      <c r="E1136" s="2225"/>
      <c r="F1136" s="2210">
        <v>0.06</v>
      </c>
      <c r="G1136" s="2206" t="s">
        <v>79</v>
      </c>
      <c r="H1136" s="2207" t="s">
        <v>2361</v>
      </c>
      <c r="I1136" s="2203">
        <v>1</v>
      </c>
      <c r="K1136" s="2230" t="s">
        <v>803</v>
      </c>
    </row>
    <row r="1137" spans="1:11" ht="24">
      <c r="A1137" s="2204" t="s">
        <v>4676</v>
      </c>
      <c r="B1137" s="2228" t="s">
        <v>804</v>
      </c>
      <c r="C1137" s="2204" t="s">
        <v>40</v>
      </c>
      <c r="D1137" s="2208">
        <v>7.34</v>
      </c>
      <c r="E1137" s="2225"/>
      <c r="F1137" s="2210">
        <v>7.34</v>
      </c>
      <c r="G1137" s="2206" t="s">
        <v>79</v>
      </c>
      <c r="H1137" s="2207" t="s">
        <v>2361</v>
      </c>
      <c r="I1137" s="2203">
        <v>1</v>
      </c>
      <c r="K1137" s="2228" t="s">
        <v>804</v>
      </c>
    </row>
    <row r="1138" spans="1:11">
      <c r="A1138" s="2204" t="s">
        <v>4677</v>
      </c>
      <c r="B1138" s="2228" t="s">
        <v>4437</v>
      </c>
      <c r="C1138" s="2204" t="s">
        <v>40</v>
      </c>
      <c r="D1138" s="2208">
        <f>E1138+F1138</f>
        <v>1.3800000000000001</v>
      </c>
      <c r="E1138" s="2225"/>
      <c r="F1138" s="2210">
        <v>1.3800000000000001</v>
      </c>
      <c r="G1138" s="2206" t="s">
        <v>79</v>
      </c>
      <c r="H1138" s="2207" t="s">
        <v>2361</v>
      </c>
      <c r="I1138" s="2203">
        <v>1</v>
      </c>
      <c r="K1138" s="2228" t="s">
        <v>4437</v>
      </c>
    </row>
    <row r="1139" spans="1:11" ht="24">
      <c r="A1139" s="2204" t="s">
        <v>4678</v>
      </c>
      <c r="B1139" s="2228" t="s">
        <v>4438</v>
      </c>
      <c r="C1139" s="2204" t="s">
        <v>40</v>
      </c>
      <c r="D1139" s="2208">
        <f t="shared" ref="D1139:D1152" si="46">E1139+F1139</f>
        <v>2.66</v>
      </c>
      <c r="E1139" s="2225"/>
      <c r="F1139" s="2210">
        <v>2.66</v>
      </c>
      <c r="G1139" s="2206" t="s">
        <v>79</v>
      </c>
      <c r="H1139" s="2207" t="s">
        <v>2361</v>
      </c>
      <c r="I1139" s="2203">
        <v>1</v>
      </c>
      <c r="K1139" s="2228" t="s">
        <v>4438</v>
      </c>
    </row>
    <row r="1140" spans="1:11" ht="24">
      <c r="A1140" s="2204" t="s">
        <v>4679</v>
      </c>
      <c r="B1140" s="2228" t="s">
        <v>4439</v>
      </c>
      <c r="C1140" s="2204" t="s">
        <v>40</v>
      </c>
      <c r="D1140" s="2208">
        <f t="shared" si="46"/>
        <v>0.42000000000000004</v>
      </c>
      <c r="E1140" s="2225"/>
      <c r="F1140" s="2210">
        <v>0.42000000000000004</v>
      </c>
      <c r="G1140" s="2206" t="s">
        <v>79</v>
      </c>
      <c r="H1140" s="2207" t="s">
        <v>2361</v>
      </c>
      <c r="I1140" s="2203">
        <v>1</v>
      </c>
      <c r="K1140" s="2228" t="s">
        <v>4439</v>
      </c>
    </row>
    <row r="1141" spans="1:11">
      <c r="A1141" s="2204" t="s">
        <v>4680</v>
      </c>
      <c r="B1141" s="2228" t="s">
        <v>4440</v>
      </c>
      <c r="C1141" s="2204" t="s">
        <v>40</v>
      </c>
      <c r="D1141" s="2208">
        <f t="shared" si="46"/>
        <v>1.72</v>
      </c>
      <c r="E1141" s="2225"/>
      <c r="F1141" s="2210">
        <v>1.72</v>
      </c>
      <c r="G1141" s="2206" t="s">
        <v>79</v>
      </c>
      <c r="H1141" s="2207" t="s">
        <v>2361</v>
      </c>
      <c r="I1141" s="2203">
        <v>1</v>
      </c>
      <c r="K1141" s="2228" t="s">
        <v>4440</v>
      </c>
    </row>
    <row r="1142" spans="1:11" ht="24">
      <c r="A1142" s="2204" t="s">
        <v>4681</v>
      </c>
      <c r="B1142" s="2228" t="s">
        <v>4441</v>
      </c>
      <c r="C1142" s="2204" t="s">
        <v>40</v>
      </c>
      <c r="D1142" s="2208">
        <f t="shared" si="46"/>
        <v>0.77</v>
      </c>
      <c r="E1142" s="2225"/>
      <c r="F1142" s="2210">
        <v>0.77</v>
      </c>
      <c r="G1142" s="2206" t="s">
        <v>79</v>
      </c>
      <c r="H1142" s="2207" t="s">
        <v>2361</v>
      </c>
      <c r="I1142" s="2203">
        <v>1</v>
      </c>
      <c r="K1142" s="2228" t="s">
        <v>4441</v>
      </c>
    </row>
    <row r="1143" spans="1:11" ht="24">
      <c r="A1143" s="2204" t="s">
        <v>4682</v>
      </c>
      <c r="B1143" s="2228" t="s">
        <v>4442</v>
      </c>
      <c r="C1143" s="2204" t="s">
        <v>40</v>
      </c>
      <c r="D1143" s="2208">
        <f t="shared" si="46"/>
        <v>1.34</v>
      </c>
      <c r="E1143" s="2225"/>
      <c r="F1143" s="2210">
        <v>1.34</v>
      </c>
      <c r="G1143" s="2206" t="s">
        <v>79</v>
      </c>
      <c r="H1143" s="2207" t="s">
        <v>2361</v>
      </c>
      <c r="I1143" s="2203">
        <v>1</v>
      </c>
      <c r="K1143" s="2228" t="s">
        <v>4442</v>
      </c>
    </row>
    <row r="1144" spans="1:11">
      <c r="A1144" s="2204" t="s">
        <v>4683</v>
      </c>
      <c r="B1144" s="2228" t="s">
        <v>4443</v>
      </c>
      <c r="C1144" s="2204" t="s">
        <v>40</v>
      </c>
      <c r="D1144" s="2208">
        <f t="shared" si="46"/>
        <v>0.05</v>
      </c>
      <c r="E1144" s="2225"/>
      <c r="F1144" s="2210">
        <v>0.05</v>
      </c>
      <c r="G1144" s="2206" t="s">
        <v>79</v>
      </c>
      <c r="H1144" s="2207" t="s">
        <v>2361</v>
      </c>
      <c r="I1144" s="2203">
        <v>1</v>
      </c>
      <c r="K1144" s="2228" t="s">
        <v>4443</v>
      </c>
    </row>
    <row r="1145" spans="1:11">
      <c r="A1145" s="2204" t="s">
        <v>4684</v>
      </c>
      <c r="B1145" s="2228" t="s">
        <v>4444</v>
      </c>
      <c r="C1145" s="2204" t="s">
        <v>40</v>
      </c>
      <c r="D1145" s="2208">
        <f t="shared" si="46"/>
        <v>0.61</v>
      </c>
      <c r="E1145" s="2225"/>
      <c r="F1145" s="2210">
        <v>0.61</v>
      </c>
      <c r="G1145" s="2206" t="s">
        <v>79</v>
      </c>
      <c r="H1145" s="2207" t="s">
        <v>2361</v>
      </c>
      <c r="I1145" s="2203">
        <v>1</v>
      </c>
      <c r="K1145" s="2228" t="s">
        <v>4444</v>
      </c>
    </row>
    <row r="1146" spans="1:11">
      <c r="A1146" s="2204" t="s">
        <v>4685</v>
      </c>
      <c r="B1146" s="2228" t="s">
        <v>4445</v>
      </c>
      <c r="C1146" s="2204" t="s">
        <v>40</v>
      </c>
      <c r="D1146" s="2208">
        <f t="shared" si="46"/>
        <v>0.13</v>
      </c>
      <c r="E1146" s="2225"/>
      <c r="F1146" s="2210">
        <v>0.13</v>
      </c>
      <c r="G1146" s="2206" t="s">
        <v>79</v>
      </c>
      <c r="H1146" s="2207" t="s">
        <v>2361</v>
      </c>
      <c r="I1146" s="2203">
        <v>1</v>
      </c>
      <c r="K1146" s="2228" t="s">
        <v>4445</v>
      </c>
    </row>
    <row r="1147" spans="1:11">
      <c r="A1147" s="2204" t="s">
        <v>4686</v>
      </c>
      <c r="B1147" s="2228" t="s">
        <v>4446</v>
      </c>
      <c r="C1147" s="2204" t="s">
        <v>40</v>
      </c>
      <c r="D1147" s="2208">
        <f t="shared" si="46"/>
        <v>0.53</v>
      </c>
      <c r="E1147" s="2225"/>
      <c r="F1147" s="2210">
        <v>0.53</v>
      </c>
      <c r="G1147" s="2206" t="s">
        <v>79</v>
      </c>
      <c r="H1147" s="2207" t="s">
        <v>2361</v>
      </c>
      <c r="I1147" s="2203">
        <v>1</v>
      </c>
      <c r="K1147" s="2228" t="s">
        <v>4446</v>
      </c>
    </row>
    <row r="1148" spans="1:11">
      <c r="A1148" s="2204" t="s">
        <v>4687</v>
      </c>
      <c r="B1148" s="2228" t="s">
        <v>4447</v>
      </c>
      <c r="C1148" s="2204" t="s">
        <v>40</v>
      </c>
      <c r="D1148" s="2208">
        <f t="shared" si="46"/>
        <v>0.72</v>
      </c>
      <c r="E1148" s="2225"/>
      <c r="F1148" s="2210">
        <v>0.72</v>
      </c>
      <c r="G1148" s="2206" t="s">
        <v>79</v>
      </c>
      <c r="H1148" s="2207" t="s">
        <v>2361</v>
      </c>
      <c r="I1148" s="2203">
        <v>1</v>
      </c>
      <c r="K1148" s="2228" t="s">
        <v>4447</v>
      </c>
    </row>
    <row r="1149" spans="1:11">
      <c r="A1149" s="2204" t="s">
        <v>4688</v>
      </c>
      <c r="B1149" s="2228" t="s">
        <v>4448</v>
      </c>
      <c r="C1149" s="2204" t="s">
        <v>40</v>
      </c>
      <c r="D1149" s="2208">
        <f t="shared" si="46"/>
        <v>0.46</v>
      </c>
      <c r="E1149" s="2225"/>
      <c r="F1149" s="2210">
        <v>0.46</v>
      </c>
      <c r="G1149" s="2206" t="s">
        <v>79</v>
      </c>
      <c r="H1149" s="2207" t="s">
        <v>2361</v>
      </c>
      <c r="I1149" s="2203">
        <v>1</v>
      </c>
      <c r="K1149" s="2228" t="s">
        <v>4448</v>
      </c>
    </row>
    <row r="1150" spans="1:11">
      <c r="A1150" s="2204" t="s">
        <v>4689</v>
      </c>
      <c r="B1150" s="2228" t="s">
        <v>4449</v>
      </c>
      <c r="C1150" s="2204" t="s">
        <v>40</v>
      </c>
      <c r="D1150" s="2208">
        <f t="shared" si="46"/>
        <v>0.35</v>
      </c>
      <c r="E1150" s="2225"/>
      <c r="F1150" s="2210">
        <v>0.35</v>
      </c>
      <c r="G1150" s="2206" t="s">
        <v>79</v>
      </c>
      <c r="H1150" s="2207" t="s">
        <v>2361</v>
      </c>
      <c r="I1150" s="2203">
        <v>1</v>
      </c>
      <c r="K1150" s="2228" t="s">
        <v>4449</v>
      </c>
    </row>
    <row r="1151" spans="1:11">
      <c r="A1151" s="2204" t="s">
        <v>4690</v>
      </c>
      <c r="B1151" s="2228" t="s">
        <v>4450</v>
      </c>
      <c r="C1151" s="2204" t="s">
        <v>40</v>
      </c>
      <c r="D1151" s="2208">
        <f t="shared" si="46"/>
        <v>0.35</v>
      </c>
      <c r="E1151" s="2225"/>
      <c r="F1151" s="2210">
        <v>0.35</v>
      </c>
      <c r="G1151" s="2206" t="s">
        <v>79</v>
      </c>
      <c r="H1151" s="2207" t="s">
        <v>2361</v>
      </c>
      <c r="I1151" s="2203">
        <v>1</v>
      </c>
      <c r="K1151" s="2228" t="s">
        <v>4450</v>
      </c>
    </row>
    <row r="1152" spans="1:11">
      <c r="A1152" s="2204" t="s">
        <v>4691</v>
      </c>
      <c r="B1152" s="2228" t="s">
        <v>4451</v>
      </c>
      <c r="C1152" s="2204" t="s">
        <v>40</v>
      </c>
      <c r="D1152" s="2208">
        <f t="shared" si="46"/>
        <v>0.16</v>
      </c>
      <c r="E1152" s="2225"/>
      <c r="F1152" s="2210">
        <v>0.16</v>
      </c>
      <c r="G1152" s="2206" t="s">
        <v>79</v>
      </c>
      <c r="H1152" s="2207" t="s">
        <v>2361</v>
      </c>
      <c r="I1152" s="2203">
        <v>1</v>
      </c>
      <c r="K1152" s="2228" t="s">
        <v>4451</v>
      </c>
    </row>
    <row r="1153" spans="1:11" ht="24">
      <c r="A1153" s="2204" t="s">
        <v>4692</v>
      </c>
      <c r="B1153" s="2228" t="s">
        <v>851</v>
      </c>
      <c r="C1153" s="2204" t="s">
        <v>40</v>
      </c>
      <c r="D1153" s="2208">
        <v>5</v>
      </c>
      <c r="E1153" s="2225"/>
      <c r="F1153" s="2210">
        <v>5</v>
      </c>
      <c r="G1153" s="2206" t="s">
        <v>79</v>
      </c>
      <c r="H1153" s="2207" t="s">
        <v>2361</v>
      </c>
      <c r="I1153" s="2203">
        <v>1</v>
      </c>
      <c r="K1153" s="2228" t="s">
        <v>851</v>
      </c>
    </row>
    <row r="1154" spans="1:11" ht="36">
      <c r="A1154" s="2204" t="s">
        <v>4693</v>
      </c>
      <c r="B1154" s="2235" t="s">
        <v>805</v>
      </c>
      <c r="C1154" s="2204" t="s">
        <v>40</v>
      </c>
      <c r="D1154" s="2208">
        <v>1.73</v>
      </c>
      <c r="E1154" s="2225"/>
      <c r="F1154" s="2210">
        <v>1.73</v>
      </c>
      <c r="G1154" s="2215" t="s">
        <v>93</v>
      </c>
      <c r="H1154" s="2226" t="s">
        <v>2357</v>
      </c>
      <c r="I1154" s="2203">
        <v>1</v>
      </c>
      <c r="K1154" s="2235" t="s">
        <v>805</v>
      </c>
    </row>
    <row r="1155" spans="1:11" ht="24">
      <c r="A1155" s="2204" t="s">
        <v>4694</v>
      </c>
      <c r="B1155" s="2209" t="s">
        <v>806</v>
      </c>
      <c r="C1155" s="2204" t="s">
        <v>40</v>
      </c>
      <c r="D1155" s="2208">
        <v>1.1399999999999999</v>
      </c>
      <c r="E1155" s="2225"/>
      <c r="F1155" s="2210">
        <v>1.1399999999999999</v>
      </c>
      <c r="G1155" s="2215" t="s">
        <v>93</v>
      </c>
      <c r="H1155" s="2226" t="s">
        <v>2357</v>
      </c>
      <c r="I1155" s="2203">
        <v>1</v>
      </c>
      <c r="K1155" s="2209" t="s">
        <v>806</v>
      </c>
    </row>
    <row r="1156" spans="1:11" ht="24">
      <c r="A1156" s="2204" t="s">
        <v>4695</v>
      </c>
      <c r="B1156" s="2231" t="s">
        <v>807</v>
      </c>
      <c r="C1156" s="2204" t="s">
        <v>40</v>
      </c>
      <c r="D1156" s="2208">
        <v>0.75</v>
      </c>
      <c r="E1156" s="2225"/>
      <c r="F1156" s="2210">
        <v>0.75</v>
      </c>
      <c r="G1156" s="2215" t="s">
        <v>93</v>
      </c>
      <c r="H1156" s="2207" t="s">
        <v>2361</v>
      </c>
      <c r="I1156" s="2203">
        <v>1</v>
      </c>
      <c r="K1156" s="2231" t="s">
        <v>807</v>
      </c>
    </row>
    <row r="1157" spans="1:11" ht="24">
      <c r="A1157" s="2204" t="s">
        <v>4696</v>
      </c>
      <c r="B1157" s="2231" t="s">
        <v>808</v>
      </c>
      <c r="C1157" s="2204" t="s">
        <v>40</v>
      </c>
      <c r="D1157" s="2208">
        <f>E1157+F1157</f>
        <v>1.9200000000000004</v>
      </c>
      <c r="E1157" s="2225">
        <v>0.04</v>
      </c>
      <c r="F1157" s="2210">
        <v>1.8800000000000003</v>
      </c>
      <c r="G1157" s="2215" t="s">
        <v>93</v>
      </c>
      <c r="H1157" s="2207" t="s">
        <v>2361</v>
      </c>
      <c r="I1157" s="2203">
        <v>1</v>
      </c>
      <c r="K1157" s="2231" t="s">
        <v>808</v>
      </c>
    </row>
    <row r="1158" spans="1:11" ht="24">
      <c r="A1158" s="2204" t="s">
        <v>4697</v>
      </c>
      <c r="B1158" s="2219" t="s">
        <v>809</v>
      </c>
      <c r="C1158" s="2204" t="s">
        <v>40</v>
      </c>
      <c r="D1158" s="2208">
        <v>1.23</v>
      </c>
      <c r="E1158" s="2225"/>
      <c r="F1158" s="2210">
        <v>1.23</v>
      </c>
      <c r="G1158" s="2215" t="s">
        <v>93</v>
      </c>
      <c r="H1158" s="2207" t="s">
        <v>2361</v>
      </c>
      <c r="I1158" s="2203">
        <v>1</v>
      </c>
      <c r="K1158" s="2219" t="s">
        <v>809</v>
      </c>
    </row>
    <row r="1159" spans="1:11" ht="36">
      <c r="A1159" s="2204" t="s">
        <v>4698</v>
      </c>
      <c r="B1159" s="2236" t="s">
        <v>810</v>
      </c>
      <c r="C1159" s="2204" t="s">
        <v>40</v>
      </c>
      <c r="D1159" s="2208">
        <v>1.7</v>
      </c>
      <c r="E1159" s="2225"/>
      <c r="F1159" s="2210">
        <v>1.7</v>
      </c>
      <c r="G1159" s="2215" t="s">
        <v>93</v>
      </c>
      <c r="H1159" s="2226" t="s">
        <v>2357</v>
      </c>
      <c r="I1159" s="2203">
        <v>1</v>
      </c>
      <c r="K1159" s="2236" t="s">
        <v>810</v>
      </c>
    </row>
    <row r="1160" spans="1:11">
      <c r="A1160" s="2204" t="s">
        <v>4699</v>
      </c>
      <c r="B1160" s="2209" t="s">
        <v>811</v>
      </c>
      <c r="C1160" s="2204" t="s">
        <v>40</v>
      </c>
      <c r="D1160" s="2208">
        <v>0.3</v>
      </c>
      <c r="E1160" s="2225">
        <v>0.3</v>
      </c>
      <c r="F1160" s="2210">
        <v>0</v>
      </c>
      <c r="G1160" s="2215" t="s">
        <v>93</v>
      </c>
      <c r="H1160" s="2226" t="s">
        <v>2357</v>
      </c>
      <c r="I1160" s="2203">
        <v>1</v>
      </c>
      <c r="K1160" s="2209" t="s">
        <v>811</v>
      </c>
    </row>
    <row r="1161" spans="1:11" ht="24">
      <c r="A1161" s="2204" t="s">
        <v>4700</v>
      </c>
      <c r="B1161" s="2205" t="s">
        <v>812</v>
      </c>
      <c r="C1161" s="2204" t="s">
        <v>40</v>
      </c>
      <c r="D1161" s="2208">
        <v>2.2399999999999998</v>
      </c>
      <c r="E1161" s="2225"/>
      <c r="F1161" s="2210">
        <v>2.2399999999999998</v>
      </c>
      <c r="G1161" s="2215" t="s">
        <v>93</v>
      </c>
      <c r="H1161" s="2226" t="s">
        <v>2357</v>
      </c>
      <c r="I1161" s="2203">
        <v>1</v>
      </c>
      <c r="K1161" s="2205" t="s">
        <v>812</v>
      </c>
    </row>
    <row r="1162" spans="1:11" ht="24">
      <c r="A1162" s="2204" t="s">
        <v>4701</v>
      </c>
      <c r="B1162" s="2219" t="s">
        <v>813</v>
      </c>
      <c r="C1162" s="2204" t="s">
        <v>40</v>
      </c>
      <c r="D1162" s="2208">
        <f>E1162+F1162</f>
        <v>3.6</v>
      </c>
      <c r="E1162" s="2225"/>
      <c r="F1162" s="2210">
        <v>3.6</v>
      </c>
      <c r="G1162" s="2215" t="s">
        <v>93</v>
      </c>
      <c r="H1162" s="2207" t="s">
        <v>2361</v>
      </c>
      <c r="I1162" s="2203">
        <v>1</v>
      </c>
      <c r="K1162" s="2219" t="s">
        <v>813</v>
      </c>
    </row>
    <row r="1163" spans="1:11">
      <c r="A1163" s="2204" t="s">
        <v>4702</v>
      </c>
      <c r="B1163" s="2219" t="s">
        <v>814</v>
      </c>
      <c r="C1163" s="2204" t="s">
        <v>40</v>
      </c>
      <c r="D1163" s="2208">
        <v>0.4</v>
      </c>
      <c r="E1163" s="2225"/>
      <c r="F1163" s="2210">
        <v>0.4</v>
      </c>
      <c r="G1163" s="2215" t="s">
        <v>93</v>
      </c>
      <c r="H1163" s="2207" t="s">
        <v>2361</v>
      </c>
      <c r="I1163" s="2203">
        <v>1</v>
      </c>
      <c r="K1163" s="2219" t="s">
        <v>814</v>
      </c>
    </row>
    <row r="1164" spans="1:11" ht="24">
      <c r="A1164" s="2204" t="s">
        <v>4703</v>
      </c>
      <c r="B1164" s="2209" t="s">
        <v>815</v>
      </c>
      <c r="C1164" s="2204" t="s">
        <v>40</v>
      </c>
      <c r="D1164" s="2208">
        <v>1.6800000000000002</v>
      </c>
      <c r="E1164" s="2225"/>
      <c r="F1164" s="2210">
        <v>1.6800000000000002</v>
      </c>
      <c r="G1164" s="2215" t="s">
        <v>93</v>
      </c>
      <c r="H1164" s="2207" t="s">
        <v>2361</v>
      </c>
      <c r="I1164" s="2203">
        <v>1</v>
      </c>
      <c r="K1164" s="2209" t="s">
        <v>815</v>
      </c>
    </row>
    <row r="1165" spans="1:11" ht="24">
      <c r="A1165" s="2204" t="s">
        <v>4704</v>
      </c>
      <c r="B1165" s="2205" t="s">
        <v>816</v>
      </c>
      <c r="C1165" s="2204" t="s">
        <v>40</v>
      </c>
      <c r="D1165" s="2208">
        <v>1.93</v>
      </c>
      <c r="E1165" s="2225"/>
      <c r="F1165" s="2210">
        <v>1.93</v>
      </c>
      <c r="G1165" s="2215" t="s">
        <v>93</v>
      </c>
      <c r="H1165" s="2207" t="s">
        <v>2361</v>
      </c>
      <c r="I1165" s="2203">
        <v>1</v>
      </c>
      <c r="K1165" s="2205" t="s">
        <v>816</v>
      </c>
    </row>
    <row r="1166" spans="1:11">
      <c r="A1166" s="2204" t="s">
        <v>4705</v>
      </c>
      <c r="B1166" s="2205" t="s">
        <v>817</v>
      </c>
      <c r="C1166" s="2204" t="s">
        <v>40</v>
      </c>
      <c r="D1166" s="2208">
        <v>10.58</v>
      </c>
      <c r="E1166" s="2225"/>
      <c r="F1166" s="2210">
        <v>10.58</v>
      </c>
      <c r="G1166" s="2215" t="s">
        <v>93</v>
      </c>
      <c r="H1166" s="2207" t="s">
        <v>2361</v>
      </c>
      <c r="I1166" s="2203">
        <v>1</v>
      </c>
      <c r="K1166" s="2205" t="s">
        <v>817</v>
      </c>
    </row>
    <row r="1167" spans="1:11">
      <c r="A1167" s="2204" t="s">
        <v>4706</v>
      </c>
      <c r="B1167" s="2205" t="s">
        <v>818</v>
      </c>
      <c r="C1167" s="2204" t="s">
        <v>40</v>
      </c>
      <c r="D1167" s="2208">
        <v>0.3</v>
      </c>
      <c r="E1167" s="2225"/>
      <c r="F1167" s="2210">
        <v>0.3</v>
      </c>
      <c r="G1167" s="2215" t="s">
        <v>93</v>
      </c>
      <c r="H1167" s="2207" t="s">
        <v>2361</v>
      </c>
      <c r="I1167" s="2203">
        <v>1</v>
      </c>
      <c r="K1167" s="2205" t="s">
        <v>818</v>
      </c>
    </row>
    <row r="1168" spans="1:11" ht="24">
      <c r="A1168" s="2204" t="s">
        <v>4707</v>
      </c>
      <c r="B1168" s="2205" t="s">
        <v>819</v>
      </c>
      <c r="C1168" s="2204" t="s">
        <v>40</v>
      </c>
      <c r="D1168" s="2208">
        <f>E1168+F1168</f>
        <v>1.7500000000000002</v>
      </c>
      <c r="E1168" s="2225">
        <v>0.03</v>
      </c>
      <c r="F1168" s="2210">
        <v>1.7200000000000002</v>
      </c>
      <c r="G1168" s="2215" t="s">
        <v>93</v>
      </c>
      <c r="H1168" s="2207" t="s">
        <v>2361</v>
      </c>
      <c r="I1168" s="2203">
        <v>1</v>
      </c>
      <c r="K1168" s="2205" t="s">
        <v>819</v>
      </c>
    </row>
    <row r="1169" spans="1:11" ht="24">
      <c r="A1169" s="2204" t="s">
        <v>4708</v>
      </c>
      <c r="B1169" s="2237" t="s">
        <v>820</v>
      </c>
      <c r="C1169" s="2204" t="s">
        <v>40</v>
      </c>
      <c r="D1169" s="2208">
        <v>0.57000000000000006</v>
      </c>
      <c r="E1169" s="2225"/>
      <c r="F1169" s="2210">
        <v>0.57000000000000006</v>
      </c>
      <c r="G1169" s="2215" t="s">
        <v>93</v>
      </c>
      <c r="H1169" s="2207" t="s">
        <v>2361</v>
      </c>
      <c r="I1169" s="2203">
        <v>1</v>
      </c>
      <c r="K1169" s="2237" t="s">
        <v>820</v>
      </c>
    </row>
    <row r="1170" spans="1:11">
      <c r="A1170" s="2204" t="s">
        <v>4709</v>
      </c>
      <c r="B1170" s="2237" t="s">
        <v>821</v>
      </c>
      <c r="C1170" s="2204" t="s">
        <v>40</v>
      </c>
      <c r="D1170" s="2208">
        <v>0.68</v>
      </c>
      <c r="E1170" s="2225"/>
      <c r="F1170" s="2210">
        <v>0.68</v>
      </c>
      <c r="G1170" s="2215" t="s">
        <v>93</v>
      </c>
      <c r="H1170" s="2207" t="s">
        <v>2361</v>
      </c>
      <c r="I1170" s="2203">
        <v>1</v>
      </c>
      <c r="K1170" s="2237" t="s">
        <v>821</v>
      </c>
    </row>
    <row r="1171" spans="1:11">
      <c r="A1171" s="2204" t="s">
        <v>4710</v>
      </c>
      <c r="B1171" s="2237" t="s">
        <v>4452</v>
      </c>
      <c r="C1171" s="2204" t="s">
        <v>40</v>
      </c>
      <c r="D1171" s="2208">
        <f>E1171+F1171</f>
        <v>0.21</v>
      </c>
      <c r="E1171" s="2225"/>
      <c r="F1171" s="2210">
        <v>0.21</v>
      </c>
      <c r="G1171" s="2215" t="s">
        <v>93</v>
      </c>
      <c r="H1171" s="2207" t="s">
        <v>2361</v>
      </c>
      <c r="I1171" s="2203">
        <v>1</v>
      </c>
      <c r="K1171" s="2237" t="s">
        <v>4452</v>
      </c>
    </row>
    <row r="1172" spans="1:11" ht="24">
      <c r="A1172" s="2204" t="s">
        <v>4711</v>
      </c>
      <c r="B1172" s="2237" t="s">
        <v>4453</v>
      </c>
      <c r="C1172" s="2204" t="s">
        <v>40</v>
      </c>
      <c r="D1172" s="2208">
        <f t="shared" ref="D1172:D1178" si="47">E1172+F1172</f>
        <v>2.8099999999999996</v>
      </c>
      <c r="E1172" s="2225"/>
      <c r="F1172" s="2210">
        <v>2.8099999999999996</v>
      </c>
      <c r="G1172" s="2215" t="s">
        <v>93</v>
      </c>
      <c r="H1172" s="2207" t="s">
        <v>2361</v>
      </c>
      <c r="I1172" s="2203">
        <v>1</v>
      </c>
      <c r="K1172" s="2237" t="s">
        <v>4453</v>
      </c>
    </row>
    <row r="1173" spans="1:11" ht="24">
      <c r="A1173" s="2204" t="s">
        <v>4712</v>
      </c>
      <c r="B1173" s="2237" t="s">
        <v>4454</v>
      </c>
      <c r="C1173" s="2204" t="s">
        <v>40</v>
      </c>
      <c r="D1173" s="2208">
        <f t="shared" si="47"/>
        <v>2.5799999999999996</v>
      </c>
      <c r="E1173" s="2225"/>
      <c r="F1173" s="2210">
        <v>2.5799999999999996</v>
      </c>
      <c r="G1173" s="2215" t="s">
        <v>4455</v>
      </c>
      <c r="H1173" s="2207" t="s">
        <v>2361</v>
      </c>
      <c r="I1173" s="2203">
        <v>1</v>
      </c>
      <c r="K1173" s="2237" t="s">
        <v>4454</v>
      </c>
    </row>
    <row r="1174" spans="1:11" ht="24">
      <c r="A1174" s="2204" t="s">
        <v>4713</v>
      </c>
      <c r="B1174" s="2237" t="s">
        <v>4456</v>
      </c>
      <c r="C1174" s="2204" t="s">
        <v>40</v>
      </c>
      <c r="D1174" s="2208">
        <f t="shared" si="47"/>
        <v>16.09</v>
      </c>
      <c r="E1174" s="2225"/>
      <c r="F1174" s="2210">
        <v>16.09</v>
      </c>
      <c r="G1174" s="2215" t="s">
        <v>93</v>
      </c>
      <c r="H1174" s="2207" t="s">
        <v>2361</v>
      </c>
      <c r="I1174" s="2203">
        <v>1</v>
      </c>
      <c r="K1174" s="2237" t="s">
        <v>4456</v>
      </c>
    </row>
    <row r="1175" spans="1:11">
      <c r="A1175" s="2204" t="s">
        <v>4714</v>
      </c>
      <c r="B1175" s="2237" t="s">
        <v>4457</v>
      </c>
      <c r="C1175" s="2204" t="s">
        <v>40</v>
      </c>
      <c r="D1175" s="2208">
        <f t="shared" si="47"/>
        <v>0.85000000000000009</v>
      </c>
      <c r="E1175" s="2225"/>
      <c r="F1175" s="2210">
        <v>0.85000000000000009</v>
      </c>
      <c r="G1175" s="2215" t="s">
        <v>93</v>
      </c>
      <c r="H1175" s="2207" t="s">
        <v>2361</v>
      </c>
      <c r="I1175" s="2203">
        <v>1</v>
      </c>
      <c r="K1175" s="2237" t="s">
        <v>4457</v>
      </c>
    </row>
    <row r="1176" spans="1:11">
      <c r="A1176" s="2204" t="s">
        <v>4715</v>
      </c>
      <c r="B1176" s="2237" t="s">
        <v>4458</v>
      </c>
      <c r="C1176" s="2204" t="s">
        <v>40</v>
      </c>
      <c r="D1176" s="2208">
        <f t="shared" si="47"/>
        <v>0.21</v>
      </c>
      <c r="E1176" s="2225"/>
      <c r="F1176" s="2210">
        <v>0.21</v>
      </c>
      <c r="G1176" s="2215" t="s">
        <v>93</v>
      </c>
      <c r="H1176" s="2207" t="s">
        <v>2361</v>
      </c>
      <c r="I1176" s="2203">
        <v>1</v>
      </c>
      <c r="K1176" s="2237" t="s">
        <v>4458</v>
      </c>
    </row>
    <row r="1177" spans="1:11">
      <c r="A1177" s="2204" t="s">
        <v>4716</v>
      </c>
      <c r="B1177" s="2237" t="s">
        <v>4459</v>
      </c>
      <c r="C1177" s="2204" t="s">
        <v>40</v>
      </c>
      <c r="D1177" s="2208">
        <f t="shared" si="47"/>
        <v>1.01</v>
      </c>
      <c r="E1177" s="2225"/>
      <c r="F1177" s="2210">
        <v>1.01</v>
      </c>
      <c r="G1177" s="2215" t="s">
        <v>93</v>
      </c>
      <c r="H1177" s="2207" t="s">
        <v>2361</v>
      </c>
      <c r="I1177" s="2203">
        <v>1</v>
      </c>
      <c r="K1177" s="2237" t="s">
        <v>4459</v>
      </c>
    </row>
    <row r="1178" spans="1:11">
      <c r="A1178" s="2204" t="s">
        <v>4717</v>
      </c>
      <c r="B1178" s="2237" t="s">
        <v>4460</v>
      </c>
      <c r="C1178" s="2204" t="s">
        <v>40</v>
      </c>
      <c r="D1178" s="2208">
        <f t="shared" si="47"/>
        <v>1.1700000000000002</v>
      </c>
      <c r="E1178" s="2225"/>
      <c r="F1178" s="2210">
        <v>1.1700000000000002</v>
      </c>
      <c r="G1178" s="2215" t="s">
        <v>93</v>
      </c>
      <c r="H1178" s="2207" t="s">
        <v>2361</v>
      </c>
      <c r="I1178" s="2203">
        <v>1</v>
      </c>
      <c r="K1178" s="2237" t="s">
        <v>4460</v>
      </c>
    </row>
    <row r="1179" spans="1:11" ht="48">
      <c r="A1179" s="2204" t="s">
        <v>4718</v>
      </c>
      <c r="B1179" s="2213" t="s">
        <v>822</v>
      </c>
      <c r="C1179" s="2204" t="s">
        <v>40</v>
      </c>
      <c r="D1179" s="2208">
        <v>8.61</v>
      </c>
      <c r="E1179" s="2225">
        <v>0.04</v>
      </c>
      <c r="F1179" s="2210">
        <v>8.61</v>
      </c>
      <c r="G1179" s="2215" t="s">
        <v>93</v>
      </c>
      <c r="H1179" s="2226" t="s">
        <v>2357</v>
      </c>
      <c r="I1179" s="2203">
        <v>1</v>
      </c>
      <c r="K1179" s="2213" t="s">
        <v>822</v>
      </c>
    </row>
    <row r="1180" spans="1:11" ht="24">
      <c r="A1180" s="2204" t="s">
        <v>4719</v>
      </c>
      <c r="B1180" s="2241" t="s">
        <v>823</v>
      </c>
      <c r="C1180" s="2204" t="s">
        <v>40</v>
      </c>
      <c r="D1180" s="2208">
        <f>E1180+F1180</f>
        <v>1.5</v>
      </c>
      <c r="E1180" s="2225">
        <v>1.26</v>
      </c>
      <c r="F1180" s="2210">
        <v>0.24</v>
      </c>
      <c r="G1180" s="2206" t="s">
        <v>2355</v>
      </c>
      <c r="H1180" s="2226" t="s">
        <v>2357</v>
      </c>
      <c r="I1180" s="2203">
        <v>1</v>
      </c>
      <c r="K1180" s="2241" t="s">
        <v>823</v>
      </c>
    </row>
    <row r="1181" spans="1:11" ht="24">
      <c r="A1181" s="2204" t="s">
        <v>4720</v>
      </c>
      <c r="B1181" s="2241" t="s">
        <v>824</v>
      </c>
      <c r="C1181" s="2204" t="s">
        <v>40</v>
      </c>
      <c r="D1181" s="2208">
        <v>3.04</v>
      </c>
      <c r="E1181" s="2225"/>
      <c r="F1181" s="2210">
        <v>3.04</v>
      </c>
      <c r="G1181" s="2206" t="s">
        <v>2355</v>
      </c>
      <c r="H1181" s="2226" t="s">
        <v>2357</v>
      </c>
      <c r="I1181" s="2203">
        <v>1</v>
      </c>
      <c r="K1181" s="2241" t="s">
        <v>824</v>
      </c>
    </row>
    <row r="1182" spans="1:11" ht="24">
      <c r="A1182" s="2204" t="s">
        <v>4721</v>
      </c>
      <c r="B1182" s="2241" t="s">
        <v>825</v>
      </c>
      <c r="C1182" s="2204" t="s">
        <v>40</v>
      </c>
      <c r="D1182" s="2208">
        <v>1.52</v>
      </c>
      <c r="E1182" s="2225"/>
      <c r="F1182" s="2210">
        <v>1.52</v>
      </c>
      <c r="G1182" s="2206" t="s">
        <v>2355</v>
      </c>
      <c r="H1182" s="2226" t="s">
        <v>2357</v>
      </c>
      <c r="I1182" s="2203">
        <v>1</v>
      </c>
      <c r="K1182" s="2241" t="s">
        <v>825</v>
      </c>
    </row>
    <row r="1183" spans="1:11">
      <c r="A1183" s="2204" t="s">
        <v>4722</v>
      </c>
      <c r="B1183" s="2241" t="s">
        <v>826</v>
      </c>
      <c r="C1183" s="2204" t="s">
        <v>40</v>
      </c>
      <c r="D1183" s="2208">
        <v>1.4</v>
      </c>
      <c r="E1183" s="2225"/>
      <c r="F1183" s="2210">
        <v>1.4</v>
      </c>
      <c r="G1183" s="2206" t="s">
        <v>2355</v>
      </c>
      <c r="H1183" s="2226" t="s">
        <v>2357</v>
      </c>
      <c r="I1183" s="2203">
        <v>1</v>
      </c>
      <c r="K1183" s="2241" t="s">
        <v>826</v>
      </c>
    </row>
    <row r="1184" spans="1:11" ht="24">
      <c r="A1184" s="2204" t="s">
        <v>4723</v>
      </c>
      <c r="B1184" s="2241" t="s">
        <v>827</v>
      </c>
      <c r="C1184" s="2204" t="s">
        <v>40</v>
      </c>
      <c r="D1184" s="2208">
        <v>0.83</v>
      </c>
      <c r="E1184" s="2225"/>
      <c r="F1184" s="2210">
        <v>0.83</v>
      </c>
      <c r="G1184" s="2206" t="s">
        <v>2355</v>
      </c>
      <c r="H1184" s="2226" t="s">
        <v>2357</v>
      </c>
      <c r="I1184" s="2203">
        <v>1</v>
      </c>
      <c r="K1184" s="2241" t="s">
        <v>827</v>
      </c>
    </row>
    <row r="1185" spans="1:11" ht="24">
      <c r="A1185" s="2204" t="s">
        <v>4724</v>
      </c>
      <c r="B1185" s="2241" t="s">
        <v>828</v>
      </c>
      <c r="C1185" s="2204" t="s">
        <v>40</v>
      </c>
      <c r="D1185" s="2208">
        <v>1.38</v>
      </c>
      <c r="E1185" s="2225"/>
      <c r="F1185" s="2210">
        <v>1.38</v>
      </c>
      <c r="G1185" s="2206" t="s">
        <v>2355</v>
      </c>
      <c r="H1185" s="2226" t="s">
        <v>2357</v>
      </c>
      <c r="I1185" s="2203">
        <v>1</v>
      </c>
      <c r="K1185" s="2241" t="s">
        <v>828</v>
      </c>
    </row>
    <row r="1186" spans="1:11" ht="24">
      <c r="A1186" s="2204" t="s">
        <v>4725</v>
      </c>
      <c r="B1186" s="2241" t="s">
        <v>829</v>
      </c>
      <c r="C1186" s="2204" t="s">
        <v>40</v>
      </c>
      <c r="D1186" s="2208">
        <v>2.23</v>
      </c>
      <c r="E1186" s="2225"/>
      <c r="F1186" s="2210">
        <v>2.23</v>
      </c>
      <c r="G1186" s="2206" t="s">
        <v>2355</v>
      </c>
      <c r="H1186" s="2226" t="s">
        <v>2357</v>
      </c>
      <c r="I1186" s="2203">
        <v>1</v>
      </c>
      <c r="K1186" s="2241" t="s">
        <v>829</v>
      </c>
    </row>
    <row r="1187" spans="1:11" ht="24">
      <c r="A1187" s="2204" t="s">
        <v>4726</v>
      </c>
      <c r="B1187" s="2241" t="s">
        <v>830</v>
      </c>
      <c r="C1187" s="2204" t="s">
        <v>40</v>
      </c>
      <c r="D1187" s="2208">
        <v>2.2200000000000002</v>
      </c>
      <c r="E1187" s="2225"/>
      <c r="F1187" s="2210">
        <v>2.2200000000000002</v>
      </c>
      <c r="G1187" s="2206" t="s">
        <v>2355</v>
      </c>
      <c r="H1187" s="2226" t="s">
        <v>2357</v>
      </c>
      <c r="I1187" s="2203">
        <v>1</v>
      </c>
      <c r="K1187" s="2241" t="s">
        <v>830</v>
      </c>
    </row>
    <row r="1188" spans="1:11" ht="24">
      <c r="A1188" s="2204" t="s">
        <v>4727</v>
      </c>
      <c r="B1188" s="2241" t="s">
        <v>831</v>
      </c>
      <c r="C1188" s="2204" t="s">
        <v>40</v>
      </c>
      <c r="D1188" s="2208">
        <v>1.07</v>
      </c>
      <c r="E1188" s="2225"/>
      <c r="F1188" s="2210">
        <v>1.07</v>
      </c>
      <c r="G1188" s="2206" t="s">
        <v>2355</v>
      </c>
      <c r="H1188" s="2226" t="s">
        <v>2357</v>
      </c>
      <c r="I1188" s="2203">
        <v>1</v>
      </c>
      <c r="K1188" s="2241" t="s">
        <v>831</v>
      </c>
    </row>
    <row r="1189" spans="1:11" ht="24">
      <c r="A1189" s="2204" t="s">
        <v>4728</v>
      </c>
      <c r="B1189" s="2275" t="s">
        <v>832</v>
      </c>
      <c r="C1189" s="2204" t="s">
        <v>40</v>
      </c>
      <c r="D1189" s="2208">
        <v>1.6099999999999999</v>
      </c>
      <c r="E1189" s="2225"/>
      <c r="F1189" s="2210">
        <v>1.6099999999999999</v>
      </c>
      <c r="G1189" s="2206" t="s">
        <v>2355</v>
      </c>
      <c r="H1189" s="2226" t="s">
        <v>2357</v>
      </c>
      <c r="I1189" s="2203">
        <v>1</v>
      </c>
      <c r="K1189" s="2275" t="s">
        <v>832</v>
      </c>
    </row>
    <row r="1190" spans="1:11" ht="24">
      <c r="A1190" s="2204" t="s">
        <v>4729</v>
      </c>
      <c r="B1190" s="2275" t="s">
        <v>833</v>
      </c>
      <c r="C1190" s="2204" t="s">
        <v>40</v>
      </c>
      <c r="D1190" s="2208">
        <v>1.36</v>
      </c>
      <c r="E1190" s="2225"/>
      <c r="F1190" s="2210">
        <v>1.36</v>
      </c>
      <c r="G1190" s="2206" t="s">
        <v>2355</v>
      </c>
      <c r="H1190" s="2226" t="s">
        <v>2357</v>
      </c>
      <c r="I1190" s="2203">
        <v>1</v>
      </c>
      <c r="K1190" s="2275" t="s">
        <v>833</v>
      </c>
    </row>
    <row r="1191" spans="1:11">
      <c r="A1191" s="2204" t="s">
        <v>4730</v>
      </c>
      <c r="B1191" s="2275" t="s">
        <v>4461</v>
      </c>
      <c r="C1191" s="2204" t="s">
        <v>40</v>
      </c>
      <c r="D1191" s="2208">
        <f>F1191+E1191</f>
        <v>0.85</v>
      </c>
      <c r="E1191" s="2225"/>
      <c r="F1191" s="2210">
        <v>0.85</v>
      </c>
      <c r="G1191" s="2206" t="s">
        <v>2355</v>
      </c>
      <c r="H1191" s="2226" t="s">
        <v>2361</v>
      </c>
      <c r="I1191" s="2203">
        <v>1</v>
      </c>
      <c r="K1191" s="2275" t="s">
        <v>4461</v>
      </c>
    </row>
    <row r="1192" spans="1:11">
      <c r="A1192" s="2204" t="s">
        <v>4731</v>
      </c>
      <c r="B1192" s="2275" t="s">
        <v>4462</v>
      </c>
      <c r="C1192" s="2204" t="s">
        <v>40</v>
      </c>
      <c r="D1192" s="2208">
        <f t="shared" ref="D1192:D1195" si="48">F1192+E1192</f>
        <v>0.19</v>
      </c>
      <c r="E1192" s="2225"/>
      <c r="F1192" s="2210">
        <v>0.19</v>
      </c>
      <c r="G1192" s="2206" t="s">
        <v>2355</v>
      </c>
      <c r="H1192" s="2226" t="s">
        <v>2361</v>
      </c>
      <c r="I1192" s="2203">
        <v>1</v>
      </c>
      <c r="K1192" s="2275" t="s">
        <v>4462</v>
      </c>
    </row>
    <row r="1193" spans="1:11">
      <c r="A1193" s="2204" t="s">
        <v>4732</v>
      </c>
      <c r="B1193" s="2275" t="s">
        <v>4463</v>
      </c>
      <c r="C1193" s="2204" t="s">
        <v>40</v>
      </c>
      <c r="D1193" s="2208">
        <f t="shared" si="48"/>
        <v>0.28999999999999998</v>
      </c>
      <c r="E1193" s="2225"/>
      <c r="F1193" s="2210">
        <v>0.28999999999999998</v>
      </c>
      <c r="G1193" s="2206" t="s">
        <v>2355</v>
      </c>
      <c r="H1193" s="2226" t="s">
        <v>2361</v>
      </c>
      <c r="I1193" s="2203">
        <v>1</v>
      </c>
      <c r="K1193" s="2275" t="s">
        <v>4463</v>
      </c>
    </row>
    <row r="1194" spans="1:11">
      <c r="A1194" s="2204" t="s">
        <v>4733</v>
      </c>
      <c r="B1194" s="2275" t="s">
        <v>4464</v>
      </c>
      <c r="C1194" s="2204" t="s">
        <v>40</v>
      </c>
      <c r="D1194" s="2208">
        <f t="shared" si="48"/>
        <v>0.5</v>
      </c>
      <c r="E1194" s="2225"/>
      <c r="F1194" s="2210">
        <v>0.5</v>
      </c>
      <c r="G1194" s="2206" t="s">
        <v>2355</v>
      </c>
      <c r="H1194" s="2226" t="s">
        <v>2361</v>
      </c>
      <c r="I1194" s="2203">
        <v>1</v>
      </c>
      <c r="K1194" s="2275" t="s">
        <v>4464</v>
      </c>
    </row>
    <row r="1195" spans="1:11">
      <c r="A1195" s="2204" t="s">
        <v>4734</v>
      </c>
      <c r="B1195" s="2275" t="s">
        <v>4465</v>
      </c>
      <c r="C1195" s="2204" t="s">
        <v>40</v>
      </c>
      <c r="D1195" s="2208">
        <f t="shared" si="48"/>
        <v>0.54999999999999993</v>
      </c>
      <c r="E1195" s="2225"/>
      <c r="F1195" s="2210">
        <v>0.54999999999999993</v>
      </c>
      <c r="G1195" s="2206" t="s">
        <v>2355</v>
      </c>
      <c r="H1195" s="2226" t="s">
        <v>2361</v>
      </c>
      <c r="I1195" s="2203">
        <v>1</v>
      </c>
      <c r="K1195" s="2275" t="s">
        <v>4465</v>
      </c>
    </row>
    <row r="1196" spans="1:11">
      <c r="A1196" s="2204" t="s">
        <v>4735</v>
      </c>
      <c r="B1196" s="2205" t="s">
        <v>834</v>
      </c>
      <c r="C1196" s="2204" t="s">
        <v>40</v>
      </c>
      <c r="D1196" s="2208">
        <v>0.83</v>
      </c>
      <c r="E1196" s="2225"/>
      <c r="F1196" s="2210">
        <v>0.83</v>
      </c>
      <c r="G1196" s="2206" t="s">
        <v>2355</v>
      </c>
      <c r="H1196" s="2207" t="s">
        <v>2361</v>
      </c>
      <c r="I1196" s="2203">
        <v>1</v>
      </c>
      <c r="K1196" s="2205" t="s">
        <v>834</v>
      </c>
    </row>
    <row r="1197" spans="1:11" ht="24">
      <c r="A1197" s="2204" t="s">
        <v>4736</v>
      </c>
      <c r="B1197" s="2241" t="s">
        <v>835</v>
      </c>
      <c r="C1197" s="2204" t="s">
        <v>40</v>
      </c>
      <c r="D1197" s="2208">
        <v>4.24</v>
      </c>
      <c r="E1197" s="2225"/>
      <c r="F1197" s="2210">
        <v>4.24</v>
      </c>
      <c r="G1197" s="2206" t="s">
        <v>2355</v>
      </c>
      <c r="H1197" s="2207" t="s">
        <v>2361</v>
      </c>
      <c r="I1197" s="2203">
        <v>1</v>
      </c>
      <c r="K1197" s="2241" t="s">
        <v>835</v>
      </c>
    </row>
    <row r="1198" spans="1:11" ht="24">
      <c r="A1198" s="2204" t="s">
        <v>4737</v>
      </c>
      <c r="B1198" s="2241" t="s">
        <v>836</v>
      </c>
      <c r="C1198" s="2204" t="s">
        <v>40</v>
      </c>
      <c r="D1198" s="2208">
        <v>1.3</v>
      </c>
      <c r="E1198" s="2225"/>
      <c r="F1198" s="2210">
        <v>1.3</v>
      </c>
      <c r="G1198" s="2206" t="s">
        <v>2355</v>
      </c>
      <c r="H1198" s="2207" t="s">
        <v>2361</v>
      </c>
      <c r="I1198" s="2203">
        <v>1</v>
      </c>
      <c r="K1198" s="2241" t="s">
        <v>836</v>
      </c>
    </row>
    <row r="1199" spans="1:11" ht="24">
      <c r="A1199" s="2204" t="s">
        <v>4738</v>
      </c>
      <c r="B1199" s="2205" t="s">
        <v>837</v>
      </c>
      <c r="C1199" s="2204" t="s">
        <v>40</v>
      </c>
      <c r="D1199" s="2208">
        <v>1.23</v>
      </c>
      <c r="E1199" s="2225"/>
      <c r="F1199" s="2210">
        <v>1.23</v>
      </c>
      <c r="G1199" s="2206" t="s">
        <v>2355</v>
      </c>
      <c r="H1199" s="2207" t="s">
        <v>2361</v>
      </c>
      <c r="I1199" s="2203">
        <v>1</v>
      </c>
      <c r="K1199" s="2205" t="s">
        <v>837</v>
      </c>
    </row>
    <row r="1200" spans="1:11" ht="24">
      <c r="A1200" s="2204" t="s">
        <v>4739</v>
      </c>
      <c r="B1200" s="2205" t="s">
        <v>838</v>
      </c>
      <c r="C1200" s="2204" t="s">
        <v>40</v>
      </c>
      <c r="D1200" s="2208">
        <v>1.26</v>
      </c>
      <c r="E1200" s="2225"/>
      <c r="F1200" s="2210">
        <v>1.26</v>
      </c>
      <c r="G1200" s="2206" t="s">
        <v>2355</v>
      </c>
      <c r="H1200" s="2207" t="s">
        <v>2361</v>
      </c>
      <c r="I1200" s="2203">
        <v>1</v>
      </c>
      <c r="K1200" s="2205" t="s">
        <v>838</v>
      </c>
    </row>
    <row r="1201" spans="1:11" ht="24">
      <c r="A1201" s="2204" t="s">
        <v>4740</v>
      </c>
      <c r="B1201" s="2205" t="s">
        <v>839</v>
      </c>
      <c r="C1201" s="2204" t="s">
        <v>40</v>
      </c>
      <c r="D1201" s="2208">
        <v>1.6099999999999999</v>
      </c>
      <c r="E1201" s="2225"/>
      <c r="F1201" s="2210">
        <v>1.6099999999999999</v>
      </c>
      <c r="G1201" s="2206" t="s">
        <v>2355</v>
      </c>
      <c r="H1201" s="2207" t="s">
        <v>2361</v>
      </c>
      <c r="I1201" s="2203">
        <v>1</v>
      </c>
      <c r="K1201" s="2205" t="s">
        <v>839</v>
      </c>
    </row>
    <row r="1202" spans="1:11" ht="24">
      <c r="A1202" s="2204" t="s">
        <v>4741</v>
      </c>
      <c r="B1202" s="2205" t="s">
        <v>840</v>
      </c>
      <c r="C1202" s="2204" t="s">
        <v>40</v>
      </c>
      <c r="D1202" s="2208">
        <v>1.56</v>
      </c>
      <c r="E1202" s="2225"/>
      <c r="F1202" s="2210">
        <v>1.56</v>
      </c>
      <c r="G1202" s="2206" t="s">
        <v>2355</v>
      </c>
      <c r="H1202" s="2207" t="s">
        <v>2361</v>
      </c>
      <c r="I1202" s="2203">
        <v>1</v>
      </c>
      <c r="K1202" s="2205" t="s">
        <v>840</v>
      </c>
    </row>
    <row r="1203" spans="1:11" ht="24">
      <c r="A1203" s="2204" t="s">
        <v>4742</v>
      </c>
      <c r="B1203" s="2205" t="s">
        <v>841</v>
      </c>
      <c r="C1203" s="2204" t="s">
        <v>40</v>
      </c>
      <c r="D1203" s="2208">
        <v>1</v>
      </c>
      <c r="E1203" s="2225"/>
      <c r="F1203" s="2210">
        <v>1</v>
      </c>
      <c r="G1203" s="2206" t="s">
        <v>2355</v>
      </c>
      <c r="H1203" s="2207" t="s">
        <v>2361</v>
      </c>
      <c r="I1203" s="2203">
        <v>1</v>
      </c>
      <c r="K1203" s="2205" t="s">
        <v>841</v>
      </c>
    </row>
    <row r="1204" spans="1:11">
      <c r="A1204" s="2204" t="s">
        <v>4743</v>
      </c>
      <c r="B1204" s="2205" t="s">
        <v>842</v>
      </c>
      <c r="C1204" s="2204" t="s">
        <v>40</v>
      </c>
      <c r="D1204" s="2208">
        <v>2</v>
      </c>
      <c r="E1204" s="2225"/>
      <c r="F1204" s="2210">
        <v>2</v>
      </c>
      <c r="G1204" s="2206" t="s">
        <v>2355</v>
      </c>
      <c r="H1204" s="2207" t="s">
        <v>2361</v>
      </c>
      <c r="I1204" s="2203">
        <v>1</v>
      </c>
      <c r="K1204" s="2205" t="s">
        <v>842</v>
      </c>
    </row>
    <row r="1205" spans="1:11">
      <c r="A1205" s="2204" t="s">
        <v>4744</v>
      </c>
      <c r="B1205" s="2205" t="s">
        <v>843</v>
      </c>
      <c r="C1205" s="2204" t="s">
        <v>40</v>
      </c>
      <c r="D1205" s="2208">
        <v>0.86</v>
      </c>
      <c r="E1205" s="2225"/>
      <c r="F1205" s="2210">
        <v>0.86</v>
      </c>
      <c r="G1205" s="2206" t="s">
        <v>2355</v>
      </c>
      <c r="H1205" s="2207" t="s">
        <v>2361</v>
      </c>
      <c r="I1205" s="2203">
        <v>1</v>
      </c>
      <c r="K1205" s="2205" t="s">
        <v>843</v>
      </c>
    </row>
    <row r="1206" spans="1:11" ht="24">
      <c r="A1206" s="2204" t="s">
        <v>4745</v>
      </c>
      <c r="B1206" s="2205" t="s">
        <v>844</v>
      </c>
      <c r="C1206" s="2204" t="s">
        <v>40</v>
      </c>
      <c r="D1206" s="2208">
        <v>0.78</v>
      </c>
      <c r="E1206" s="2225"/>
      <c r="F1206" s="2210">
        <v>0.78</v>
      </c>
      <c r="G1206" s="2206" t="s">
        <v>2355</v>
      </c>
      <c r="H1206" s="2207" t="s">
        <v>2361</v>
      </c>
      <c r="I1206" s="2203">
        <v>1</v>
      </c>
      <c r="K1206" s="2205" t="s">
        <v>844</v>
      </c>
    </row>
    <row r="1207" spans="1:11" ht="36">
      <c r="A1207" s="2204" t="s">
        <v>4746</v>
      </c>
      <c r="B1207" s="2228" t="s">
        <v>845</v>
      </c>
      <c r="C1207" s="2204" t="s">
        <v>40</v>
      </c>
      <c r="D1207" s="2208">
        <v>6.47</v>
      </c>
      <c r="E1207" s="2225"/>
      <c r="F1207" s="2210">
        <v>6.47</v>
      </c>
      <c r="G1207" s="2206" t="s">
        <v>2355</v>
      </c>
      <c r="H1207" s="2207" t="s">
        <v>2361</v>
      </c>
      <c r="I1207" s="2203">
        <v>1</v>
      </c>
      <c r="K1207" s="2228" t="s">
        <v>845</v>
      </c>
    </row>
    <row r="1208" spans="1:11" ht="24">
      <c r="A1208" s="2204" t="s">
        <v>4747</v>
      </c>
      <c r="B1208" s="2228" t="s">
        <v>851</v>
      </c>
      <c r="C1208" s="2204" t="s">
        <v>40</v>
      </c>
      <c r="D1208" s="2208">
        <v>5</v>
      </c>
      <c r="E1208" s="2225"/>
      <c r="F1208" s="2210">
        <v>5</v>
      </c>
      <c r="G1208" s="2206" t="s">
        <v>2355</v>
      </c>
      <c r="H1208" s="2207" t="s">
        <v>2361</v>
      </c>
      <c r="I1208" s="2203">
        <v>1</v>
      </c>
      <c r="K1208" s="2228" t="s">
        <v>851</v>
      </c>
    </row>
    <row r="1209" spans="1:11" ht="24">
      <c r="A1209" s="2204" t="s">
        <v>4748</v>
      </c>
      <c r="B1209" s="2243" t="s">
        <v>846</v>
      </c>
      <c r="C1209" s="2204" t="s">
        <v>40</v>
      </c>
      <c r="D1209" s="2208">
        <v>4.22</v>
      </c>
      <c r="E1209" s="2225"/>
      <c r="F1209" s="2210">
        <v>4.22</v>
      </c>
      <c r="G1209" s="2211" t="s">
        <v>414</v>
      </c>
      <c r="H1209" s="2226" t="s">
        <v>2357</v>
      </c>
      <c r="I1209" s="2203">
        <v>1</v>
      </c>
      <c r="K1209" s="2243" t="s">
        <v>846</v>
      </c>
    </row>
    <row r="1210" spans="1:11" ht="24">
      <c r="A1210" s="2204" t="s">
        <v>4749</v>
      </c>
      <c r="B1210" s="2275" t="s">
        <v>847</v>
      </c>
      <c r="C1210" s="2204" t="s">
        <v>40</v>
      </c>
      <c r="D1210" s="2208">
        <v>2.33</v>
      </c>
      <c r="E1210" s="2225"/>
      <c r="F1210" s="2210">
        <v>2.33</v>
      </c>
      <c r="G1210" s="2211" t="s">
        <v>414</v>
      </c>
      <c r="H1210" s="2226" t="s">
        <v>2357</v>
      </c>
      <c r="I1210" s="2203">
        <v>1</v>
      </c>
      <c r="K1210" s="2275" t="s">
        <v>847</v>
      </c>
    </row>
    <row r="1211" spans="1:11">
      <c r="A1211" s="2204" t="s">
        <v>4750</v>
      </c>
      <c r="B1211" s="2275" t="s">
        <v>4466</v>
      </c>
      <c r="C1211" s="2204" t="s">
        <v>40</v>
      </c>
      <c r="D1211" s="2208">
        <f>F1211+E1211</f>
        <v>0.23</v>
      </c>
      <c r="E1211" s="2225"/>
      <c r="F1211" s="2210">
        <v>0.23</v>
      </c>
      <c r="G1211" s="2211" t="s">
        <v>414</v>
      </c>
      <c r="H1211" s="2226" t="s">
        <v>2361</v>
      </c>
      <c r="I1211" s="2203">
        <v>1</v>
      </c>
      <c r="K1211" s="2275" t="s">
        <v>4466</v>
      </c>
    </row>
    <row r="1212" spans="1:11">
      <c r="A1212" s="2204" t="s">
        <v>4751</v>
      </c>
      <c r="B1212" s="2275" t="s">
        <v>4467</v>
      </c>
      <c r="C1212" s="2204" t="s">
        <v>40</v>
      </c>
      <c r="D1212" s="2208">
        <f t="shared" ref="D1212:D1216" si="49">F1212+E1212</f>
        <v>2.04</v>
      </c>
      <c r="E1212" s="2225"/>
      <c r="F1212" s="2210">
        <v>2.04</v>
      </c>
      <c r="G1212" s="2211" t="s">
        <v>414</v>
      </c>
      <c r="H1212" s="2226" t="s">
        <v>2361</v>
      </c>
      <c r="I1212" s="2203">
        <v>1</v>
      </c>
      <c r="K1212" s="2275" t="s">
        <v>4467</v>
      </c>
    </row>
    <row r="1213" spans="1:11">
      <c r="A1213" s="2204" t="s">
        <v>4752</v>
      </c>
      <c r="B1213" s="2275" t="s">
        <v>4468</v>
      </c>
      <c r="C1213" s="2204" t="s">
        <v>40</v>
      </c>
      <c r="D1213" s="2208">
        <f t="shared" si="49"/>
        <v>0.26999999999999996</v>
      </c>
      <c r="E1213" s="2225"/>
      <c r="F1213" s="2210">
        <v>0.26999999999999996</v>
      </c>
      <c r="G1213" s="2211" t="s">
        <v>414</v>
      </c>
      <c r="H1213" s="2226" t="s">
        <v>2361</v>
      </c>
      <c r="I1213" s="2203">
        <v>1</v>
      </c>
      <c r="K1213" s="2275" t="s">
        <v>4468</v>
      </c>
    </row>
    <row r="1214" spans="1:11" ht="24">
      <c r="A1214" s="2204" t="s">
        <v>4753</v>
      </c>
      <c r="B1214" s="2275" t="s">
        <v>4469</v>
      </c>
      <c r="C1214" s="2204" t="s">
        <v>40</v>
      </c>
      <c r="D1214" s="2208">
        <f t="shared" si="49"/>
        <v>14.45</v>
      </c>
      <c r="E1214" s="2225"/>
      <c r="F1214" s="2210">
        <v>14.45</v>
      </c>
      <c r="G1214" s="2211" t="s">
        <v>414</v>
      </c>
      <c r="H1214" s="2226" t="s">
        <v>2361</v>
      </c>
      <c r="I1214" s="2203">
        <v>1</v>
      </c>
      <c r="K1214" s="2275" t="s">
        <v>4469</v>
      </c>
    </row>
    <row r="1215" spans="1:11">
      <c r="A1215" s="2204" t="s">
        <v>4754</v>
      </c>
      <c r="B1215" s="2275" t="s">
        <v>850</v>
      </c>
      <c r="C1215" s="2204" t="s">
        <v>40</v>
      </c>
      <c r="D1215" s="2208">
        <f t="shared" si="49"/>
        <v>5.43</v>
      </c>
      <c r="E1215" s="2225"/>
      <c r="F1215" s="2210">
        <v>5.43</v>
      </c>
      <c r="G1215" s="2211" t="s">
        <v>414</v>
      </c>
      <c r="H1215" s="2226" t="s">
        <v>2361</v>
      </c>
      <c r="I1215" s="2203">
        <v>1</v>
      </c>
      <c r="K1215" s="2275" t="s">
        <v>850</v>
      </c>
    </row>
    <row r="1216" spans="1:11">
      <c r="A1216" s="2204" t="s">
        <v>4755</v>
      </c>
      <c r="B1216" s="2275" t="s">
        <v>4470</v>
      </c>
      <c r="C1216" s="2204" t="s">
        <v>40</v>
      </c>
      <c r="D1216" s="2208">
        <f t="shared" si="49"/>
        <v>8.9799999999999986</v>
      </c>
      <c r="E1216" s="2225"/>
      <c r="F1216" s="2210">
        <v>8.9799999999999986</v>
      </c>
      <c r="G1216" s="2211" t="s">
        <v>414</v>
      </c>
      <c r="H1216" s="2226" t="s">
        <v>2361</v>
      </c>
      <c r="I1216" s="2203">
        <v>1</v>
      </c>
      <c r="K1216" s="2275" t="s">
        <v>4470</v>
      </c>
    </row>
    <row r="1217" spans="1:11" ht="36">
      <c r="A1217" s="2204" t="s">
        <v>4756</v>
      </c>
      <c r="B1217" s="2243" t="s">
        <v>848</v>
      </c>
      <c r="C1217" s="2204" t="s">
        <v>40</v>
      </c>
      <c r="D1217" s="2208">
        <v>0.94</v>
      </c>
      <c r="E1217" s="2225"/>
      <c r="F1217" s="2210">
        <v>0.94</v>
      </c>
      <c r="G1217" s="2211" t="s">
        <v>414</v>
      </c>
      <c r="H1217" s="2207" t="s">
        <v>2361</v>
      </c>
      <c r="I1217" s="2203">
        <v>1</v>
      </c>
      <c r="K1217" s="2243" t="s">
        <v>848</v>
      </c>
    </row>
    <row r="1218" spans="1:11">
      <c r="A1218" s="2204" t="s">
        <v>4757</v>
      </c>
      <c r="B1218" s="2205" t="s">
        <v>849</v>
      </c>
      <c r="C1218" s="2204" t="s">
        <v>40</v>
      </c>
      <c r="D1218" s="2208">
        <v>1</v>
      </c>
      <c r="E1218" s="2225"/>
      <c r="F1218" s="2210">
        <v>1</v>
      </c>
      <c r="G1218" s="2211" t="s">
        <v>414</v>
      </c>
      <c r="H1218" s="2207" t="s">
        <v>2361</v>
      </c>
      <c r="I1218" s="2203">
        <v>1</v>
      </c>
      <c r="K1218" s="2205" t="s">
        <v>849</v>
      </c>
    </row>
    <row r="1219" spans="1:11">
      <c r="A1219" s="2204" t="s">
        <v>4758</v>
      </c>
      <c r="B1219" s="2205" t="s">
        <v>850</v>
      </c>
      <c r="C1219" s="2204" t="s">
        <v>40</v>
      </c>
      <c r="D1219" s="2208">
        <v>7.55</v>
      </c>
      <c r="E1219" s="2225"/>
      <c r="F1219" s="2210">
        <v>7.55</v>
      </c>
      <c r="G1219" s="2211" t="s">
        <v>414</v>
      </c>
      <c r="H1219" s="2207" t="s">
        <v>2361</v>
      </c>
      <c r="I1219" s="2203">
        <v>1</v>
      </c>
      <c r="K1219" s="2205" t="s">
        <v>850</v>
      </c>
    </row>
    <row r="1220" spans="1:11" ht="24">
      <c r="A1220" s="2204" t="s">
        <v>4759</v>
      </c>
      <c r="B1220" s="2243" t="s">
        <v>851</v>
      </c>
      <c r="C1220" s="2204" t="s">
        <v>40</v>
      </c>
      <c r="D1220" s="2208">
        <v>2</v>
      </c>
      <c r="E1220" s="2225"/>
      <c r="F1220" s="2210">
        <v>2</v>
      </c>
      <c r="G1220" s="2211" t="s">
        <v>414</v>
      </c>
      <c r="H1220" s="2207" t="s">
        <v>2361</v>
      </c>
      <c r="I1220" s="2203">
        <v>1</v>
      </c>
      <c r="K1220" s="2243" t="s">
        <v>851</v>
      </c>
    </row>
    <row r="1221" spans="1:11" ht="24">
      <c r="A1221" s="2204" t="s">
        <v>4760</v>
      </c>
      <c r="B1221" s="2247" t="s">
        <v>852</v>
      </c>
      <c r="C1221" s="2204" t="s">
        <v>40</v>
      </c>
      <c r="D1221" s="2208">
        <v>5.0900000000000007</v>
      </c>
      <c r="E1221" s="2225"/>
      <c r="F1221" s="2210">
        <v>5.0900000000000007</v>
      </c>
      <c r="G1221" s="2211" t="s">
        <v>431</v>
      </c>
      <c r="H1221" s="2207" t="s">
        <v>2361</v>
      </c>
      <c r="I1221" s="2203">
        <v>1</v>
      </c>
      <c r="K1221" s="2247" t="s">
        <v>852</v>
      </c>
    </row>
    <row r="1222" spans="1:11">
      <c r="A1222" s="2204" t="s">
        <v>4761</v>
      </c>
      <c r="B1222" s="2259" t="s">
        <v>853</v>
      </c>
      <c r="C1222" s="2204" t="s">
        <v>40</v>
      </c>
      <c r="D1222" s="2208">
        <v>5.0199999999999996</v>
      </c>
      <c r="E1222" s="2225"/>
      <c r="F1222" s="2210">
        <v>5.0199999999999996</v>
      </c>
      <c r="G1222" s="2211" t="s">
        <v>431</v>
      </c>
      <c r="H1222" s="2207" t="s">
        <v>2361</v>
      </c>
      <c r="I1222" s="2203">
        <v>1</v>
      </c>
      <c r="K1222" s="2259" t="s">
        <v>853</v>
      </c>
    </row>
    <row r="1223" spans="1:11" ht="24">
      <c r="A1223" s="2204" t="s">
        <v>4762</v>
      </c>
      <c r="B1223" s="2245" t="s">
        <v>854</v>
      </c>
      <c r="C1223" s="2204" t="s">
        <v>40</v>
      </c>
      <c r="D1223" s="2208">
        <v>0.56999999999999995</v>
      </c>
      <c r="E1223" s="2225"/>
      <c r="F1223" s="2210">
        <v>0.56999999999999995</v>
      </c>
      <c r="G1223" s="2211" t="s">
        <v>431</v>
      </c>
      <c r="H1223" s="2207" t="s">
        <v>2361</v>
      </c>
      <c r="I1223" s="2203">
        <v>1</v>
      </c>
      <c r="K1223" s="2245" t="s">
        <v>854</v>
      </c>
    </row>
    <row r="1224" spans="1:11" ht="24">
      <c r="A1224" s="2204" t="s">
        <v>4763</v>
      </c>
      <c r="B1224" s="2245" t="s">
        <v>855</v>
      </c>
      <c r="C1224" s="2204" t="s">
        <v>40</v>
      </c>
      <c r="D1224" s="2208">
        <v>2.68</v>
      </c>
      <c r="E1224" s="2225"/>
      <c r="F1224" s="2210">
        <v>2.68</v>
      </c>
      <c r="G1224" s="2211" t="s">
        <v>431</v>
      </c>
      <c r="H1224" s="2207" t="s">
        <v>2361</v>
      </c>
      <c r="I1224" s="2203">
        <v>1</v>
      </c>
      <c r="K1224" s="2245" t="s">
        <v>855</v>
      </c>
    </row>
    <row r="1225" spans="1:11" ht="24">
      <c r="A1225" s="2204" t="s">
        <v>4764</v>
      </c>
      <c r="B1225" s="2213" t="s">
        <v>856</v>
      </c>
      <c r="C1225" s="2204" t="s">
        <v>40</v>
      </c>
      <c r="D1225" s="2208">
        <v>1.31</v>
      </c>
      <c r="E1225" s="2225"/>
      <c r="F1225" s="2210">
        <v>1.31</v>
      </c>
      <c r="G1225" s="2211" t="s">
        <v>431</v>
      </c>
      <c r="H1225" s="2207" t="s">
        <v>2361</v>
      </c>
      <c r="I1225" s="2203">
        <v>1</v>
      </c>
      <c r="K1225" s="2213" t="s">
        <v>856</v>
      </c>
    </row>
    <row r="1226" spans="1:11" ht="24">
      <c r="A1226" s="2204" t="s">
        <v>4765</v>
      </c>
      <c r="B1226" s="2213" t="s">
        <v>857</v>
      </c>
      <c r="C1226" s="2204" t="s">
        <v>40</v>
      </c>
      <c r="D1226" s="2208">
        <v>0.9</v>
      </c>
      <c r="E1226" s="2225"/>
      <c r="F1226" s="2210">
        <v>0.9</v>
      </c>
      <c r="G1226" s="2211" t="s">
        <v>431</v>
      </c>
      <c r="H1226" s="2207" t="s">
        <v>2361</v>
      </c>
      <c r="I1226" s="2203">
        <v>1</v>
      </c>
      <c r="K1226" s="2213" t="s">
        <v>857</v>
      </c>
    </row>
    <row r="1227" spans="1:11" ht="24">
      <c r="A1227" s="2204" t="s">
        <v>4766</v>
      </c>
      <c r="B1227" s="2231" t="s">
        <v>858</v>
      </c>
      <c r="C1227" s="2204" t="s">
        <v>40</v>
      </c>
      <c r="D1227" s="2208">
        <v>0.48000000000000004</v>
      </c>
      <c r="E1227" s="2225"/>
      <c r="F1227" s="2210">
        <v>0.48000000000000004</v>
      </c>
      <c r="G1227" s="2211" t="s">
        <v>431</v>
      </c>
      <c r="H1227" s="2207" t="s">
        <v>2361</v>
      </c>
      <c r="I1227" s="2203">
        <v>1</v>
      </c>
      <c r="K1227" s="2231" t="s">
        <v>858</v>
      </c>
    </row>
    <row r="1228" spans="1:11" ht="24">
      <c r="A1228" s="2204" t="s">
        <v>4767</v>
      </c>
      <c r="B1228" s="2205" t="s">
        <v>859</v>
      </c>
      <c r="C1228" s="2204" t="s">
        <v>40</v>
      </c>
      <c r="D1228" s="2208">
        <v>0.2</v>
      </c>
      <c r="E1228" s="2225"/>
      <c r="F1228" s="2210">
        <v>0.2</v>
      </c>
      <c r="G1228" s="2211" t="s">
        <v>431</v>
      </c>
      <c r="H1228" s="2207" t="s">
        <v>2361</v>
      </c>
      <c r="I1228" s="2203">
        <v>1</v>
      </c>
      <c r="K1228" s="2205" t="s">
        <v>859</v>
      </c>
    </row>
    <row r="1229" spans="1:11" ht="24">
      <c r="A1229" s="2204" t="s">
        <v>4768</v>
      </c>
      <c r="B1229" s="2205" t="s">
        <v>860</v>
      </c>
      <c r="C1229" s="2204" t="s">
        <v>40</v>
      </c>
      <c r="D1229" s="2208">
        <v>0.67</v>
      </c>
      <c r="E1229" s="2225"/>
      <c r="F1229" s="2210">
        <v>0.67</v>
      </c>
      <c r="G1229" s="2211" t="s">
        <v>431</v>
      </c>
      <c r="H1229" s="2207" t="s">
        <v>2361</v>
      </c>
      <c r="I1229" s="2203">
        <v>1</v>
      </c>
      <c r="K1229" s="2205" t="s">
        <v>860</v>
      </c>
    </row>
    <row r="1230" spans="1:11" ht="24">
      <c r="A1230" s="2204" t="s">
        <v>4769</v>
      </c>
      <c r="B1230" s="2236" t="s">
        <v>861</v>
      </c>
      <c r="C1230" s="2204" t="s">
        <v>40</v>
      </c>
      <c r="D1230" s="2208">
        <v>2.5</v>
      </c>
      <c r="E1230" s="2225"/>
      <c r="F1230" s="2210">
        <v>2.5</v>
      </c>
      <c r="G1230" s="2211" t="s">
        <v>431</v>
      </c>
      <c r="H1230" s="2207" t="s">
        <v>2361</v>
      </c>
      <c r="I1230" s="2203">
        <v>1</v>
      </c>
      <c r="K1230" s="2236" t="s">
        <v>861</v>
      </c>
    </row>
    <row r="1231" spans="1:11">
      <c r="A1231" s="2204" t="s">
        <v>4770</v>
      </c>
      <c r="B1231" s="2219" t="s">
        <v>862</v>
      </c>
      <c r="C1231" s="2204" t="s">
        <v>40</v>
      </c>
      <c r="D1231" s="2208">
        <v>0.45</v>
      </c>
      <c r="E1231" s="2225"/>
      <c r="F1231" s="2210">
        <v>0.45</v>
      </c>
      <c r="G1231" s="2211" t="s">
        <v>431</v>
      </c>
      <c r="H1231" s="2207" t="s">
        <v>2361</v>
      </c>
      <c r="I1231" s="2203">
        <v>1</v>
      </c>
      <c r="K1231" s="2219" t="s">
        <v>862</v>
      </c>
    </row>
    <row r="1232" spans="1:11">
      <c r="A1232" s="2204" t="s">
        <v>4771</v>
      </c>
      <c r="B1232" s="2213" t="s">
        <v>863</v>
      </c>
      <c r="C1232" s="2204" t="s">
        <v>40</v>
      </c>
      <c r="D1232" s="2208">
        <v>1.26</v>
      </c>
      <c r="E1232" s="2225"/>
      <c r="F1232" s="2210">
        <v>1.26</v>
      </c>
      <c r="G1232" s="2211" t="s">
        <v>431</v>
      </c>
      <c r="H1232" s="2207" t="s">
        <v>2361</v>
      </c>
      <c r="I1232" s="2203">
        <v>1</v>
      </c>
      <c r="K1232" s="2213" t="s">
        <v>863</v>
      </c>
    </row>
    <row r="1233" spans="1:11" ht="24">
      <c r="A1233" s="2204" t="s">
        <v>4772</v>
      </c>
      <c r="B1233" s="2205" t="s">
        <v>2838</v>
      </c>
      <c r="C1233" s="2204" t="s">
        <v>40</v>
      </c>
      <c r="D1233" s="2208">
        <v>6.68</v>
      </c>
      <c r="E1233" s="2225"/>
      <c r="F1233" s="2210">
        <f>D1233</f>
        <v>6.68</v>
      </c>
      <c r="G1233" s="2211" t="s">
        <v>431</v>
      </c>
      <c r="H1233" s="2207" t="s">
        <v>2361</v>
      </c>
      <c r="I1233" s="2203">
        <v>1</v>
      </c>
      <c r="K1233" s="2205" t="s">
        <v>2838</v>
      </c>
    </row>
    <row r="1234" spans="1:11" ht="24">
      <c r="A1234" s="2204" t="s">
        <v>4773</v>
      </c>
      <c r="B1234" s="2205" t="s">
        <v>2841</v>
      </c>
      <c r="C1234" s="2204" t="s">
        <v>40</v>
      </c>
      <c r="D1234" s="2208">
        <v>4.26</v>
      </c>
      <c r="E1234" s="2225"/>
      <c r="F1234" s="2210">
        <v>4.26</v>
      </c>
      <c r="G1234" s="2211" t="s">
        <v>431</v>
      </c>
      <c r="H1234" s="2207" t="s">
        <v>2361</v>
      </c>
      <c r="I1234" s="2203">
        <v>1</v>
      </c>
      <c r="K1234" s="2205" t="s">
        <v>2841</v>
      </c>
    </row>
    <row r="1235" spans="1:11">
      <c r="A1235" s="2204" t="s">
        <v>4774</v>
      </c>
      <c r="B1235" s="2209" t="s">
        <v>864</v>
      </c>
      <c r="C1235" s="2204" t="s">
        <v>40</v>
      </c>
      <c r="D1235" s="2208">
        <v>2.4499999999999997</v>
      </c>
      <c r="E1235" s="2225"/>
      <c r="F1235" s="2210">
        <v>2.4499999999999997</v>
      </c>
      <c r="G1235" s="2211" t="s">
        <v>431</v>
      </c>
      <c r="H1235" s="2226" t="s">
        <v>2358</v>
      </c>
      <c r="I1235" s="2203">
        <v>1</v>
      </c>
      <c r="K1235" s="2209" t="s">
        <v>864</v>
      </c>
    </row>
    <row r="1236" spans="1:11" ht="24">
      <c r="A1236" s="2204" t="s">
        <v>4775</v>
      </c>
      <c r="B1236" s="2205" t="s">
        <v>865</v>
      </c>
      <c r="C1236" s="2204" t="s">
        <v>40</v>
      </c>
      <c r="D1236" s="2208">
        <f>E1236+F1236</f>
        <v>4.4899999999999993</v>
      </c>
      <c r="E1236" s="2225">
        <v>0.22</v>
      </c>
      <c r="F1236" s="2210">
        <v>4.2699999999999996</v>
      </c>
      <c r="G1236" s="2211" t="s">
        <v>431</v>
      </c>
      <c r="H1236" s="2226" t="s">
        <v>2358</v>
      </c>
      <c r="I1236" s="2203">
        <v>1</v>
      </c>
      <c r="K1236" s="2205" t="s">
        <v>865</v>
      </c>
    </row>
    <row r="1237" spans="1:11">
      <c r="A1237" s="2204" t="s">
        <v>4776</v>
      </c>
      <c r="B1237" s="2234" t="s">
        <v>866</v>
      </c>
      <c r="C1237" s="2204" t="s">
        <v>40</v>
      </c>
      <c r="D1237" s="2208">
        <v>0.24</v>
      </c>
      <c r="E1237" s="2225"/>
      <c r="F1237" s="2210">
        <v>0.24</v>
      </c>
      <c r="G1237" s="2211" t="s">
        <v>431</v>
      </c>
      <c r="H1237" s="2226" t="s">
        <v>2358</v>
      </c>
      <c r="I1237" s="2203">
        <v>1</v>
      </c>
      <c r="K1237" s="2234" t="s">
        <v>866</v>
      </c>
    </row>
    <row r="1238" spans="1:11" ht="24">
      <c r="A1238" s="2204" t="s">
        <v>4777</v>
      </c>
      <c r="B1238" s="2205" t="s">
        <v>868</v>
      </c>
      <c r="C1238" s="2204" t="s">
        <v>40</v>
      </c>
      <c r="D1238" s="2208">
        <v>5.35</v>
      </c>
      <c r="E1238" s="2225"/>
      <c r="F1238" s="2210">
        <v>5.35</v>
      </c>
      <c r="G1238" s="2211" t="s">
        <v>431</v>
      </c>
      <c r="H1238" s="2226" t="s">
        <v>2358</v>
      </c>
      <c r="I1238" s="2203">
        <v>1</v>
      </c>
      <c r="K1238" s="2205" t="s">
        <v>868</v>
      </c>
    </row>
    <row r="1239" spans="1:11">
      <c r="A1239" s="2204" t="s">
        <v>4778</v>
      </c>
      <c r="B1239" s="2205" t="s">
        <v>869</v>
      </c>
      <c r="C1239" s="2204" t="s">
        <v>40</v>
      </c>
      <c r="D1239" s="2208">
        <v>2.59</v>
      </c>
      <c r="E1239" s="2225"/>
      <c r="F1239" s="2210">
        <v>2.59</v>
      </c>
      <c r="G1239" s="2211" t="s">
        <v>431</v>
      </c>
      <c r="H1239" s="2226" t="s">
        <v>2358</v>
      </c>
      <c r="I1239" s="2203">
        <v>1</v>
      </c>
      <c r="K1239" s="2205" t="s">
        <v>869</v>
      </c>
    </row>
    <row r="1240" spans="1:11" ht="24">
      <c r="A1240" s="2204" t="s">
        <v>4779</v>
      </c>
      <c r="B1240" s="2205" t="s">
        <v>870</v>
      </c>
      <c r="C1240" s="2204" t="s">
        <v>40</v>
      </c>
      <c r="D1240" s="2208">
        <v>2.89</v>
      </c>
      <c r="E1240" s="2225"/>
      <c r="F1240" s="2210">
        <v>2.89</v>
      </c>
      <c r="G1240" s="2211" t="s">
        <v>431</v>
      </c>
      <c r="H1240" s="2226" t="s">
        <v>2358</v>
      </c>
      <c r="I1240" s="2203">
        <v>1</v>
      </c>
      <c r="K1240" s="2205" t="s">
        <v>870</v>
      </c>
    </row>
    <row r="1241" spans="1:11" ht="24">
      <c r="A1241" s="2204" t="s">
        <v>4780</v>
      </c>
      <c r="B1241" s="2205" t="s">
        <v>871</v>
      </c>
      <c r="C1241" s="2204" t="s">
        <v>40</v>
      </c>
      <c r="D1241" s="2208">
        <v>3.9699999999999998</v>
      </c>
      <c r="E1241" s="2225"/>
      <c r="F1241" s="2210">
        <v>3.9699999999999998</v>
      </c>
      <c r="G1241" s="2211" t="s">
        <v>431</v>
      </c>
      <c r="H1241" s="2226" t="s">
        <v>2358</v>
      </c>
      <c r="I1241" s="2203">
        <v>1</v>
      </c>
      <c r="K1241" s="2205" t="s">
        <v>871</v>
      </c>
    </row>
    <row r="1242" spans="1:11">
      <c r="A1242" s="2204" t="s">
        <v>4781</v>
      </c>
      <c r="B1242" s="2205" t="s">
        <v>872</v>
      </c>
      <c r="C1242" s="2204" t="s">
        <v>40</v>
      </c>
      <c r="D1242" s="2208">
        <v>3.2299999999999995</v>
      </c>
      <c r="E1242" s="2225"/>
      <c r="F1242" s="2210">
        <v>3.2299999999999995</v>
      </c>
      <c r="G1242" s="2211" t="s">
        <v>431</v>
      </c>
      <c r="H1242" s="2226" t="s">
        <v>2358</v>
      </c>
      <c r="I1242" s="2203">
        <v>1</v>
      </c>
      <c r="K1242" s="2205" t="s">
        <v>872</v>
      </c>
    </row>
    <row r="1243" spans="1:11">
      <c r="A1243" s="2204" t="s">
        <v>4782</v>
      </c>
      <c r="B1243" s="2205" t="s">
        <v>4471</v>
      </c>
      <c r="C1243" s="2204" t="s">
        <v>40</v>
      </c>
      <c r="D1243" s="2208">
        <f>E1243+F1243</f>
        <v>1.6500000000000001</v>
      </c>
      <c r="E1243" s="2225"/>
      <c r="F1243" s="2210">
        <v>1.6500000000000001</v>
      </c>
      <c r="G1243" s="2211" t="s">
        <v>431</v>
      </c>
      <c r="H1243" s="2226" t="s">
        <v>2361</v>
      </c>
      <c r="I1243" s="2203">
        <v>1</v>
      </c>
      <c r="K1243" s="2205" t="s">
        <v>4471</v>
      </c>
    </row>
    <row r="1244" spans="1:11">
      <c r="A1244" s="2204" t="s">
        <v>4783</v>
      </c>
      <c r="B1244" s="2205" t="s">
        <v>4472</v>
      </c>
      <c r="C1244" s="2204" t="s">
        <v>40</v>
      </c>
      <c r="D1244" s="2208">
        <f t="shared" ref="D1244:D1250" si="50">E1244+F1244</f>
        <v>4.1500000000000004</v>
      </c>
      <c r="E1244" s="2225"/>
      <c r="F1244" s="2210">
        <v>4.1500000000000004</v>
      </c>
      <c r="G1244" s="2211" t="s">
        <v>431</v>
      </c>
      <c r="H1244" s="2226" t="s">
        <v>2361</v>
      </c>
      <c r="I1244" s="2203">
        <v>1</v>
      </c>
      <c r="K1244" s="2205" t="s">
        <v>4472</v>
      </c>
    </row>
    <row r="1245" spans="1:11">
      <c r="A1245" s="2204" t="s">
        <v>4784</v>
      </c>
      <c r="B1245" s="2205" t="s">
        <v>4473</v>
      </c>
      <c r="C1245" s="2204" t="s">
        <v>40</v>
      </c>
      <c r="D1245" s="2208">
        <f t="shared" si="50"/>
        <v>0.92999999999999994</v>
      </c>
      <c r="E1245" s="2225"/>
      <c r="F1245" s="2210">
        <v>0.92999999999999994</v>
      </c>
      <c r="G1245" s="2211" t="s">
        <v>431</v>
      </c>
      <c r="H1245" s="2226" t="s">
        <v>2361</v>
      </c>
      <c r="I1245" s="2203">
        <v>1</v>
      </c>
      <c r="K1245" s="2205" t="s">
        <v>4473</v>
      </c>
    </row>
    <row r="1246" spans="1:11">
      <c r="A1246" s="2204" t="s">
        <v>4785</v>
      </c>
      <c r="B1246" s="2205" t="s">
        <v>4474</v>
      </c>
      <c r="C1246" s="2204" t="s">
        <v>40</v>
      </c>
      <c r="D1246" s="2208">
        <f t="shared" si="50"/>
        <v>9.25</v>
      </c>
      <c r="E1246" s="2225"/>
      <c r="F1246" s="2210">
        <v>9.25</v>
      </c>
      <c r="G1246" s="2211" t="s">
        <v>431</v>
      </c>
      <c r="H1246" s="2226" t="s">
        <v>2361</v>
      </c>
      <c r="I1246" s="2203">
        <v>1</v>
      </c>
      <c r="K1246" s="2205" t="s">
        <v>4474</v>
      </c>
    </row>
    <row r="1247" spans="1:11">
      <c r="A1247" s="2204" t="s">
        <v>4786</v>
      </c>
      <c r="B1247" s="2205" t="s">
        <v>4475</v>
      </c>
      <c r="C1247" s="2204" t="s">
        <v>40</v>
      </c>
      <c r="D1247" s="2208">
        <f t="shared" si="50"/>
        <v>0.83</v>
      </c>
      <c r="E1247" s="2225"/>
      <c r="F1247" s="2210">
        <v>0.83</v>
      </c>
      <c r="G1247" s="2211" t="s">
        <v>431</v>
      </c>
      <c r="H1247" s="2226" t="s">
        <v>2361</v>
      </c>
      <c r="I1247" s="2203">
        <v>1</v>
      </c>
      <c r="K1247" s="2205" t="s">
        <v>4475</v>
      </c>
    </row>
    <row r="1248" spans="1:11" ht="24">
      <c r="A1248" s="2204" t="s">
        <v>4787</v>
      </c>
      <c r="B1248" s="2205" t="s">
        <v>4476</v>
      </c>
      <c r="C1248" s="2204" t="s">
        <v>40</v>
      </c>
      <c r="D1248" s="2208">
        <f t="shared" si="50"/>
        <v>1.54</v>
      </c>
      <c r="E1248" s="2225"/>
      <c r="F1248" s="2210">
        <v>1.54</v>
      </c>
      <c r="G1248" s="2211" t="s">
        <v>431</v>
      </c>
      <c r="H1248" s="2226" t="s">
        <v>2361</v>
      </c>
      <c r="I1248" s="2203">
        <v>1</v>
      </c>
      <c r="K1248" s="2205" t="s">
        <v>4476</v>
      </c>
    </row>
    <row r="1249" spans="1:11">
      <c r="A1249" s="2204" t="s">
        <v>4788</v>
      </c>
      <c r="B1249" s="2205" t="s">
        <v>4477</v>
      </c>
      <c r="C1249" s="2204" t="s">
        <v>40</v>
      </c>
      <c r="D1249" s="2208">
        <f t="shared" si="50"/>
        <v>4.0999999999999996</v>
      </c>
      <c r="E1249" s="2225"/>
      <c r="F1249" s="2210">
        <v>4.0999999999999996</v>
      </c>
      <c r="G1249" s="2211" t="s">
        <v>431</v>
      </c>
      <c r="H1249" s="2226" t="s">
        <v>2361</v>
      </c>
      <c r="I1249" s="2203">
        <v>1</v>
      </c>
      <c r="K1249" s="2205" t="s">
        <v>4477</v>
      </c>
    </row>
    <row r="1250" spans="1:11">
      <c r="A1250" s="2204" t="s">
        <v>4789</v>
      </c>
      <c r="B1250" s="2205" t="s">
        <v>4478</v>
      </c>
      <c r="C1250" s="2204" t="s">
        <v>40</v>
      </c>
      <c r="D1250" s="2208">
        <f t="shared" si="50"/>
        <v>2.0700000000000003</v>
      </c>
      <c r="E1250" s="2225"/>
      <c r="F1250" s="2210">
        <v>2.0700000000000003</v>
      </c>
      <c r="G1250" s="2211" t="s">
        <v>431</v>
      </c>
      <c r="H1250" s="2226" t="s">
        <v>2361</v>
      </c>
      <c r="I1250" s="2203">
        <v>1</v>
      </c>
      <c r="K1250" s="2205" t="s">
        <v>4478</v>
      </c>
    </row>
    <row r="1251" spans="1:11" ht="24">
      <c r="A1251" s="2204" t="s">
        <v>4790</v>
      </c>
      <c r="B1251" s="2205" t="s">
        <v>2836</v>
      </c>
      <c r="C1251" s="2204" t="s">
        <v>40</v>
      </c>
      <c r="D1251" s="2208">
        <v>1.77</v>
      </c>
      <c r="E1251" s="2225"/>
      <c r="F1251" s="2210">
        <v>1.77</v>
      </c>
      <c r="G1251" s="2211" t="s">
        <v>431</v>
      </c>
      <c r="H1251" s="2226" t="s">
        <v>2361</v>
      </c>
      <c r="I1251" s="2203">
        <v>1</v>
      </c>
      <c r="K1251" s="2205" t="s">
        <v>2836</v>
      </c>
    </row>
    <row r="1252" spans="1:11" ht="24">
      <c r="A1252" s="2204" t="s">
        <v>4791</v>
      </c>
      <c r="B1252" s="2205" t="s">
        <v>851</v>
      </c>
      <c r="C1252" s="2204" t="s">
        <v>40</v>
      </c>
      <c r="D1252" s="2208">
        <v>5</v>
      </c>
      <c r="E1252" s="2225"/>
      <c r="F1252" s="2210">
        <v>5</v>
      </c>
      <c r="G1252" s="2211" t="s">
        <v>431</v>
      </c>
      <c r="H1252" s="2226" t="s">
        <v>2361</v>
      </c>
      <c r="I1252" s="2203">
        <v>1</v>
      </c>
      <c r="K1252" s="2205" t="s">
        <v>851</v>
      </c>
    </row>
    <row r="1253" spans="1:11" ht="24">
      <c r="A1253" s="2204" t="s">
        <v>4792</v>
      </c>
      <c r="B1253" s="2228" t="s">
        <v>873</v>
      </c>
      <c r="C1253" s="2204" t="s">
        <v>40</v>
      </c>
      <c r="D1253" s="2208">
        <v>2.27</v>
      </c>
      <c r="E1253" s="2225"/>
      <c r="F1253" s="2210">
        <v>2.27</v>
      </c>
      <c r="G1253" s="2221" t="s">
        <v>75</v>
      </c>
      <c r="H1253" s="2207" t="s">
        <v>2361</v>
      </c>
      <c r="I1253" s="2203">
        <v>1</v>
      </c>
      <c r="K1253" s="2228" t="s">
        <v>873</v>
      </c>
    </row>
    <row r="1254" spans="1:11" ht="36">
      <c r="A1254" s="2204" t="s">
        <v>4793</v>
      </c>
      <c r="B1254" s="2228" t="s">
        <v>874</v>
      </c>
      <c r="C1254" s="2204" t="s">
        <v>40</v>
      </c>
      <c r="D1254" s="2208">
        <v>3.93</v>
      </c>
      <c r="E1254" s="2225"/>
      <c r="F1254" s="2210">
        <v>3.93</v>
      </c>
      <c r="G1254" s="2221" t="s">
        <v>75</v>
      </c>
      <c r="H1254" s="2207" t="s">
        <v>2361</v>
      </c>
      <c r="I1254" s="2203">
        <v>1</v>
      </c>
      <c r="K1254" s="2228" t="s">
        <v>874</v>
      </c>
    </row>
    <row r="1255" spans="1:11" ht="24">
      <c r="A1255" s="2204" t="s">
        <v>4794</v>
      </c>
      <c r="B1255" s="2228" t="s">
        <v>875</v>
      </c>
      <c r="C1255" s="2204" t="s">
        <v>40</v>
      </c>
      <c r="D1255" s="2208">
        <v>4.93</v>
      </c>
      <c r="E1255" s="2225"/>
      <c r="F1255" s="2210">
        <v>4.93</v>
      </c>
      <c r="G1255" s="2221" t="s">
        <v>75</v>
      </c>
      <c r="H1255" s="2207" t="s">
        <v>2361</v>
      </c>
      <c r="I1255" s="2203">
        <v>1</v>
      </c>
      <c r="K1255" s="2228" t="s">
        <v>875</v>
      </c>
    </row>
    <row r="1256" spans="1:11">
      <c r="A1256" s="2204" t="s">
        <v>4795</v>
      </c>
      <c r="B1256" s="2248" t="s">
        <v>876</v>
      </c>
      <c r="C1256" s="2204" t="s">
        <v>40</v>
      </c>
      <c r="D1256" s="2208">
        <v>6.7600000000000007</v>
      </c>
      <c r="E1256" s="2225"/>
      <c r="F1256" s="2210">
        <v>6.7600000000000007</v>
      </c>
      <c r="G1256" s="2218" t="s">
        <v>75</v>
      </c>
      <c r="H1256" s="2207" t="s">
        <v>2361</v>
      </c>
      <c r="I1256" s="2203">
        <v>1</v>
      </c>
      <c r="K1256" s="2248" t="s">
        <v>876</v>
      </c>
    </row>
    <row r="1257" spans="1:11">
      <c r="A1257" s="2204" t="s">
        <v>4796</v>
      </c>
      <c r="B1257" s="2217" t="s">
        <v>877</v>
      </c>
      <c r="C1257" s="2204" t="s">
        <v>40</v>
      </c>
      <c r="D1257" s="2208">
        <v>3.3</v>
      </c>
      <c r="E1257" s="2225"/>
      <c r="F1257" s="2210">
        <v>3.3</v>
      </c>
      <c r="G1257" s="2211" t="s">
        <v>75</v>
      </c>
      <c r="H1257" s="2207" t="s">
        <v>2361</v>
      </c>
      <c r="I1257" s="2203">
        <v>1</v>
      </c>
      <c r="K1257" s="2217" t="s">
        <v>877</v>
      </c>
    </row>
    <row r="1258" spans="1:11">
      <c r="A1258" s="2204" t="s">
        <v>4797</v>
      </c>
      <c r="B1258" s="2232" t="s">
        <v>878</v>
      </c>
      <c r="C1258" s="2204" t="s">
        <v>40</v>
      </c>
      <c r="D1258" s="2208">
        <v>0.04</v>
      </c>
      <c r="E1258" s="2225"/>
      <c r="F1258" s="2210">
        <v>0.04</v>
      </c>
      <c r="G1258" s="2260" t="s">
        <v>75</v>
      </c>
      <c r="H1258" s="2207" t="s">
        <v>2361</v>
      </c>
      <c r="I1258" s="2203">
        <v>1</v>
      </c>
      <c r="K1258" s="2232" t="s">
        <v>878</v>
      </c>
    </row>
    <row r="1259" spans="1:11">
      <c r="A1259" s="2204" t="s">
        <v>4798</v>
      </c>
      <c r="B1259" s="2232" t="s">
        <v>880</v>
      </c>
      <c r="C1259" s="2204" t="s">
        <v>40</v>
      </c>
      <c r="D1259" s="2208">
        <v>0.11</v>
      </c>
      <c r="E1259" s="2225"/>
      <c r="F1259" s="2210">
        <v>0.11</v>
      </c>
      <c r="G1259" s="2218" t="s">
        <v>75</v>
      </c>
      <c r="H1259" s="2207" t="s">
        <v>2361</v>
      </c>
      <c r="I1259" s="2203">
        <v>1</v>
      </c>
      <c r="K1259" s="2232" t="s">
        <v>880</v>
      </c>
    </row>
    <row r="1260" spans="1:11">
      <c r="A1260" s="2204" t="s">
        <v>4799</v>
      </c>
      <c r="B1260" s="2238" t="s">
        <v>881</v>
      </c>
      <c r="C1260" s="2204" t="s">
        <v>40</v>
      </c>
      <c r="D1260" s="2208">
        <v>0.05</v>
      </c>
      <c r="E1260" s="2225"/>
      <c r="F1260" s="2210">
        <v>0.05</v>
      </c>
      <c r="G1260" s="2265" t="s">
        <v>75</v>
      </c>
      <c r="H1260" s="2207" t="s">
        <v>2361</v>
      </c>
      <c r="I1260" s="2203">
        <v>1</v>
      </c>
      <c r="K1260" s="2238" t="s">
        <v>881</v>
      </c>
    </row>
    <row r="1261" spans="1:11">
      <c r="A1261" s="2204" t="s">
        <v>4800</v>
      </c>
      <c r="B1261" s="2217" t="s">
        <v>882</v>
      </c>
      <c r="C1261" s="2204" t="s">
        <v>40</v>
      </c>
      <c r="D1261" s="2208">
        <v>0.12</v>
      </c>
      <c r="E1261" s="2225"/>
      <c r="F1261" s="2210">
        <v>0.12</v>
      </c>
      <c r="G1261" s="2218" t="s">
        <v>75</v>
      </c>
      <c r="H1261" s="2207" t="s">
        <v>2361</v>
      </c>
      <c r="I1261" s="2203">
        <v>1</v>
      </c>
      <c r="K1261" s="2217" t="s">
        <v>882</v>
      </c>
    </row>
    <row r="1262" spans="1:11">
      <c r="A1262" s="2204" t="s">
        <v>4801</v>
      </c>
      <c r="B1262" s="2217" t="s">
        <v>883</v>
      </c>
      <c r="C1262" s="2204" t="s">
        <v>40</v>
      </c>
      <c r="D1262" s="2208">
        <v>0.06</v>
      </c>
      <c r="E1262" s="2225"/>
      <c r="F1262" s="2210">
        <v>0.06</v>
      </c>
      <c r="G1262" s="2214" t="s">
        <v>75</v>
      </c>
      <c r="H1262" s="2207" t="s">
        <v>2361</v>
      </c>
      <c r="I1262" s="2203">
        <v>1</v>
      </c>
      <c r="K1262" s="2217" t="s">
        <v>883</v>
      </c>
    </row>
    <row r="1263" spans="1:11" ht="24">
      <c r="A1263" s="2204" t="s">
        <v>4802</v>
      </c>
      <c r="B1263" s="2217" t="s">
        <v>884</v>
      </c>
      <c r="C1263" s="2204" t="s">
        <v>40</v>
      </c>
      <c r="D1263" s="2208">
        <v>0.04</v>
      </c>
      <c r="E1263" s="2225"/>
      <c r="F1263" s="2210">
        <v>0.04</v>
      </c>
      <c r="G1263" s="2214" t="s">
        <v>75</v>
      </c>
      <c r="H1263" s="2207" t="s">
        <v>2361</v>
      </c>
      <c r="I1263" s="2203">
        <v>1</v>
      </c>
      <c r="K1263" s="2217" t="s">
        <v>884</v>
      </c>
    </row>
    <row r="1264" spans="1:11">
      <c r="A1264" s="2204" t="s">
        <v>4803</v>
      </c>
      <c r="B1264" s="2217" t="s">
        <v>885</v>
      </c>
      <c r="C1264" s="2204" t="s">
        <v>40</v>
      </c>
      <c r="D1264" s="2208">
        <v>0.03</v>
      </c>
      <c r="E1264" s="2225"/>
      <c r="F1264" s="2210">
        <v>0.03</v>
      </c>
      <c r="G1264" s="2260" t="s">
        <v>75</v>
      </c>
      <c r="H1264" s="2207" t="s">
        <v>2361</v>
      </c>
      <c r="I1264" s="2203">
        <v>1</v>
      </c>
      <c r="K1264" s="2217" t="s">
        <v>885</v>
      </c>
    </row>
    <row r="1265" spans="1:11">
      <c r="A1265" s="2204" t="s">
        <v>4804</v>
      </c>
      <c r="B1265" s="2232" t="s">
        <v>886</v>
      </c>
      <c r="C1265" s="2204" t="s">
        <v>40</v>
      </c>
      <c r="D1265" s="2208">
        <v>0.2</v>
      </c>
      <c r="E1265" s="2225"/>
      <c r="F1265" s="2210">
        <v>0.2</v>
      </c>
      <c r="G1265" s="2218" t="s">
        <v>75</v>
      </c>
      <c r="H1265" s="2207" t="s">
        <v>2361</v>
      </c>
      <c r="I1265" s="2203">
        <v>1</v>
      </c>
      <c r="K1265" s="2232" t="s">
        <v>886</v>
      </c>
    </row>
    <row r="1266" spans="1:11">
      <c r="A1266" s="2204" t="s">
        <v>4805</v>
      </c>
      <c r="B1266" s="2217" t="s">
        <v>886</v>
      </c>
      <c r="C1266" s="2204" t="s">
        <v>40</v>
      </c>
      <c r="D1266" s="2208">
        <v>0.03</v>
      </c>
      <c r="E1266" s="2225"/>
      <c r="F1266" s="2210">
        <v>0.03</v>
      </c>
      <c r="G1266" s="2260" t="s">
        <v>75</v>
      </c>
      <c r="H1266" s="2207" t="s">
        <v>2361</v>
      </c>
      <c r="I1266" s="2203">
        <v>1</v>
      </c>
      <c r="K1266" s="2217" t="s">
        <v>886</v>
      </c>
    </row>
    <row r="1267" spans="1:11">
      <c r="A1267" s="2204" t="s">
        <v>4806</v>
      </c>
      <c r="B1267" s="2217" t="s">
        <v>887</v>
      </c>
      <c r="C1267" s="2204" t="s">
        <v>40</v>
      </c>
      <c r="D1267" s="2208">
        <v>0.06</v>
      </c>
      <c r="E1267" s="2225"/>
      <c r="F1267" s="2210">
        <v>0.06</v>
      </c>
      <c r="G1267" s="2260" t="s">
        <v>75</v>
      </c>
      <c r="H1267" s="2207" t="s">
        <v>2361</v>
      </c>
      <c r="I1267" s="2203">
        <v>1</v>
      </c>
      <c r="K1267" s="2217" t="s">
        <v>887</v>
      </c>
    </row>
    <row r="1268" spans="1:11">
      <c r="A1268" s="2204" t="s">
        <v>4807</v>
      </c>
      <c r="B1268" s="2217" t="s">
        <v>888</v>
      </c>
      <c r="C1268" s="2204" t="s">
        <v>40</v>
      </c>
      <c r="D1268" s="2208">
        <v>0.05</v>
      </c>
      <c r="E1268" s="2225"/>
      <c r="F1268" s="2210">
        <v>0.05</v>
      </c>
      <c r="G1268" s="2260" t="s">
        <v>75</v>
      </c>
      <c r="H1268" s="2207" t="s">
        <v>2361</v>
      </c>
      <c r="I1268" s="2203">
        <v>1</v>
      </c>
      <c r="K1268" s="2217" t="s">
        <v>888</v>
      </c>
    </row>
    <row r="1269" spans="1:11">
      <c r="A1269" s="2204" t="s">
        <v>4808</v>
      </c>
      <c r="B1269" s="2217" t="s">
        <v>889</v>
      </c>
      <c r="C1269" s="2204" t="s">
        <v>40</v>
      </c>
      <c r="D1269" s="2208">
        <v>0.03</v>
      </c>
      <c r="E1269" s="2225"/>
      <c r="F1269" s="2210">
        <v>0.03</v>
      </c>
      <c r="G1269" s="2260" t="s">
        <v>75</v>
      </c>
      <c r="H1269" s="2207" t="s">
        <v>2361</v>
      </c>
      <c r="I1269" s="2203">
        <v>1</v>
      </c>
      <c r="K1269" s="2217" t="s">
        <v>889</v>
      </c>
    </row>
    <row r="1270" spans="1:11">
      <c r="A1270" s="2204" t="s">
        <v>4809</v>
      </c>
      <c r="B1270" s="2217" t="s">
        <v>890</v>
      </c>
      <c r="C1270" s="2204" t="s">
        <v>40</v>
      </c>
      <c r="D1270" s="2208">
        <v>0.06</v>
      </c>
      <c r="E1270" s="2225"/>
      <c r="F1270" s="2210">
        <v>0.06</v>
      </c>
      <c r="G1270" s="2260" t="s">
        <v>75</v>
      </c>
      <c r="H1270" s="2207" t="s">
        <v>2361</v>
      </c>
      <c r="I1270" s="2203">
        <v>1</v>
      </c>
      <c r="K1270" s="2217" t="s">
        <v>890</v>
      </c>
    </row>
    <row r="1271" spans="1:11">
      <c r="A1271" s="2204" t="s">
        <v>4810</v>
      </c>
      <c r="B1271" s="2217" t="s">
        <v>891</v>
      </c>
      <c r="C1271" s="2204" t="s">
        <v>40</v>
      </c>
      <c r="D1271" s="2208">
        <v>0.02</v>
      </c>
      <c r="E1271" s="2225"/>
      <c r="F1271" s="2210">
        <v>0.02</v>
      </c>
      <c r="G1271" s="2260" t="s">
        <v>75</v>
      </c>
      <c r="H1271" s="2207" t="s">
        <v>2361</v>
      </c>
      <c r="I1271" s="2203">
        <v>1</v>
      </c>
      <c r="K1271" s="2217" t="s">
        <v>891</v>
      </c>
    </row>
    <row r="1272" spans="1:11">
      <c r="A1272" s="2204" t="s">
        <v>4811</v>
      </c>
      <c r="B1272" s="2217" t="s">
        <v>892</v>
      </c>
      <c r="C1272" s="2204" t="s">
        <v>40</v>
      </c>
      <c r="D1272" s="2208">
        <v>0.05</v>
      </c>
      <c r="E1272" s="2225"/>
      <c r="F1272" s="2210">
        <v>0.05</v>
      </c>
      <c r="G1272" s="2260" t="s">
        <v>75</v>
      </c>
      <c r="H1272" s="2207" t="s">
        <v>2361</v>
      </c>
      <c r="I1272" s="2203">
        <v>1</v>
      </c>
      <c r="K1272" s="2217" t="s">
        <v>892</v>
      </c>
    </row>
    <row r="1273" spans="1:11">
      <c r="A1273" s="2204" t="s">
        <v>4812</v>
      </c>
      <c r="B1273" s="2217" t="s">
        <v>886</v>
      </c>
      <c r="C1273" s="2204" t="s">
        <v>40</v>
      </c>
      <c r="D1273" s="2208">
        <v>0.02</v>
      </c>
      <c r="E1273" s="2225"/>
      <c r="F1273" s="2210">
        <v>0.02</v>
      </c>
      <c r="G1273" s="2260" t="s">
        <v>75</v>
      </c>
      <c r="H1273" s="2207" t="s">
        <v>2361</v>
      </c>
      <c r="I1273" s="2203">
        <v>1</v>
      </c>
      <c r="K1273" s="2217" t="s">
        <v>886</v>
      </c>
    </row>
    <row r="1274" spans="1:11">
      <c r="A1274" s="2204" t="s">
        <v>4813</v>
      </c>
      <c r="B1274" s="2217" t="s">
        <v>886</v>
      </c>
      <c r="C1274" s="2204" t="s">
        <v>40</v>
      </c>
      <c r="D1274" s="2208">
        <v>0.06</v>
      </c>
      <c r="E1274" s="2225"/>
      <c r="F1274" s="2210">
        <v>0.06</v>
      </c>
      <c r="G1274" s="2260" t="s">
        <v>75</v>
      </c>
      <c r="H1274" s="2207" t="s">
        <v>2361</v>
      </c>
      <c r="I1274" s="2203">
        <v>1</v>
      </c>
      <c r="K1274" s="2217" t="s">
        <v>886</v>
      </c>
    </row>
    <row r="1275" spans="1:11" ht="24">
      <c r="A1275" s="2204" t="s">
        <v>4814</v>
      </c>
      <c r="B1275" s="2228" t="s">
        <v>893</v>
      </c>
      <c r="C1275" s="2204" t="s">
        <v>40</v>
      </c>
      <c r="D1275" s="2208">
        <v>4.12</v>
      </c>
      <c r="E1275" s="2225"/>
      <c r="F1275" s="2210">
        <v>4.12</v>
      </c>
      <c r="G1275" s="2221" t="s">
        <v>75</v>
      </c>
      <c r="H1275" s="2207" t="s">
        <v>2361</v>
      </c>
      <c r="I1275" s="2203">
        <v>1</v>
      </c>
      <c r="K1275" s="2228" t="s">
        <v>893</v>
      </c>
    </row>
    <row r="1276" spans="1:11" ht="24">
      <c r="A1276" s="2204" t="s">
        <v>4815</v>
      </c>
      <c r="B1276" s="2228" t="s">
        <v>894</v>
      </c>
      <c r="C1276" s="2204" t="s">
        <v>40</v>
      </c>
      <c r="D1276" s="2208">
        <v>1.34</v>
      </c>
      <c r="E1276" s="2225"/>
      <c r="F1276" s="2210">
        <v>1.34</v>
      </c>
      <c r="G1276" s="2221" t="s">
        <v>75</v>
      </c>
      <c r="H1276" s="2207" t="s">
        <v>2361</v>
      </c>
      <c r="I1276" s="2203">
        <v>1</v>
      </c>
      <c r="K1276" s="2228" t="s">
        <v>894</v>
      </c>
    </row>
    <row r="1277" spans="1:11" ht="24">
      <c r="A1277" s="2204" t="s">
        <v>4816</v>
      </c>
      <c r="B1277" s="2228" t="s">
        <v>895</v>
      </c>
      <c r="C1277" s="2204" t="s">
        <v>40</v>
      </c>
      <c r="D1277" s="2208">
        <v>3.15</v>
      </c>
      <c r="E1277" s="2225"/>
      <c r="F1277" s="2210">
        <v>3.15</v>
      </c>
      <c r="G1277" s="2221" t="s">
        <v>75</v>
      </c>
      <c r="H1277" s="2207" t="s">
        <v>2361</v>
      </c>
      <c r="I1277" s="2203">
        <v>1</v>
      </c>
      <c r="K1277" s="2228" t="s">
        <v>895</v>
      </c>
    </row>
    <row r="1278" spans="1:11">
      <c r="A1278" s="2204" t="s">
        <v>4817</v>
      </c>
      <c r="B1278" s="2228" t="s">
        <v>4479</v>
      </c>
      <c r="C1278" s="2204" t="s">
        <v>40</v>
      </c>
      <c r="D1278" s="2208">
        <f>E1278+F1278</f>
        <v>3.38</v>
      </c>
      <c r="E1278" s="2225">
        <v>0.88</v>
      </c>
      <c r="F1278" s="2210">
        <v>2.5</v>
      </c>
      <c r="G1278" s="2221" t="s">
        <v>75</v>
      </c>
      <c r="H1278" s="2207" t="s">
        <v>2361</v>
      </c>
      <c r="I1278" s="2203">
        <v>1</v>
      </c>
      <c r="K1278" s="2228" t="s">
        <v>4479</v>
      </c>
    </row>
    <row r="1279" spans="1:11">
      <c r="A1279" s="2204" t="s">
        <v>4818</v>
      </c>
      <c r="B1279" s="2228" t="s">
        <v>4480</v>
      </c>
      <c r="C1279" s="2204" t="s">
        <v>40</v>
      </c>
      <c r="D1279" s="2208">
        <f t="shared" ref="D1279:D1301" si="51">E1279+F1279</f>
        <v>2.0299999999999998</v>
      </c>
      <c r="E1279" s="2225"/>
      <c r="F1279" s="2210">
        <v>2.0299999999999998</v>
      </c>
      <c r="G1279" s="2221" t="s">
        <v>75</v>
      </c>
      <c r="H1279" s="2207" t="s">
        <v>2361</v>
      </c>
      <c r="I1279" s="2203">
        <v>1</v>
      </c>
      <c r="K1279" s="2228" t="s">
        <v>4480</v>
      </c>
    </row>
    <row r="1280" spans="1:11" ht="24">
      <c r="A1280" s="2204" t="s">
        <v>4819</v>
      </c>
      <c r="B1280" s="2228" t="s">
        <v>4481</v>
      </c>
      <c r="C1280" s="2204" t="s">
        <v>40</v>
      </c>
      <c r="D1280" s="2208">
        <f t="shared" si="51"/>
        <v>3.79</v>
      </c>
      <c r="E1280" s="2225"/>
      <c r="F1280" s="2210">
        <v>3.79</v>
      </c>
      <c r="G1280" s="2221" t="s">
        <v>75</v>
      </c>
      <c r="H1280" s="2207" t="s">
        <v>2361</v>
      </c>
      <c r="I1280" s="2203">
        <v>1</v>
      </c>
      <c r="K1280" s="2228" t="s">
        <v>4481</v>
      </c>
    </row>
    <row r="1281" spans="1:11">
      <c r="A1281" s="2204" t="s">
        <v>4820</v>
      </c>
      <c r="B1281" s="2228" t="s">
        <v>4482</v>
      </c>
      <c r="C1281" s="2204" t="s">
        <v>40</v>
      </c>
      <c r="D1281" s="2208">
        <f t="shared" si="51"/>
        <v>6.77</v>
      </c>
      <c r="E1281" s="2225"/>
      <c r="F1281" s="2210">
        <v>6.77</v>
      </c>
      <c r="G1281" s="2221" t="s">
        <v>75</v>
      </c>
      <c r="H1281" s="2207" t="s">
        <v>2361</v>
      </c>
      <c r="I1281" s="2203">
        <v>1</v>
      </c>
      <c r="K1281" s="2228" t="s">
        <v>4482</v>
      </c>
    </row>
    <row r="1282" spans="1:11">
      <c r="A1282" s="2204" t="s">
        <v>4821</v>
      </c>
      <c r="B1282" s="2228" t="s">
        <v>4483</v>
      </c>
      <c r="C1282" s="2204" t="s">
        <v>40</v>
      </c>
      <c r="D1282" s="2208">
        <f t="shared" si="51"/>
        <v>3.92</v>
      </c>
      <c r="E1282" s="2225"/>
      <c r="F1282" s="2210">
        <v>3.92</v>
      </c>
      <c r="G1282" s="2221" t="s">
        <v>75</v>
      </c>
      <c r="H1282" s="2207" t="s">
        <v>2361</v>
      </c>
      <c r="I1282" s="2203">
        <v>1</v>
      </c>
      <c r="K1282" s="2228" t="s">
        <v>4483</v>
      </c>
    </row>
    <row r="1283" spans="1:11">
      <c r="A1283" s="2204" t="s">
        <v>4822</v>
      </c>
      <c r="B1283" s="2228" t="s">
        <v>4484</v>
      </c>
      <c r="C1283" s="2204" t="s">
        <v>40</v>
      </c>
      <c r="D1283" s="2208">
        <f t="shared" si="51"/>
        <v>3.24</v>
      </c>
      <c r="E1283" s="2225"/>
      <c r="F1283" s="2210">
        <v>3.24</v>
      </c>
      <c r="G1283" s="2221" t="s">
        <v>75</v>
      </c>
      <c r="H1283" s="2207" t="s">
        <v>2361</v>
      </c>
      <c r="I1283" s="2203">
        <v>1</v>
      </c>
      <c r="K1283" s="2228" t="s">
        <v>4484</v>
      </c>
    </row>
    <row r="1284" spans="1:11">
      <c r="A1284" s="2204" t="s">
        <v>4823</v>
      </c>
      <c r="B1284" s="2228" t="s">
        <v>4485</v>
      </c>
      <c r="C1284" s="2204" t="s">
        <v>40</v>
      </c>
      <c r="D1284" s="2208">
        <f t="shared" si="51"/>
        <v>2.0900000000000003</v>
      </c>
      <c r="E1284" s="2225"/>
      <c r="F1284" s="2210">
        <v>2.0900000000000003</v>
      </c>
      <c r="G1284" s="2221" t="s">
        <v>75</v>
      </c>
      <c r="H1284" s="2207" t="s">
        <v>2361</v>
      </c>
      <c r="I1284" s="2203">
        <v>1</v>
      </c>
      <c r="K1284" s="2228" t="s">
        <v>4485</v>
      </c>
    </row>
    <row r="1285" spans="1:11">
      <c r="A1285" s="2204" t="s">
        <v>4824</v>
      </c>
      <c r="B1285" s="2228" t="s">
        <v>4486</v>
      </c>
      <c r="C1285" s="2204" t="s">
        <v>40</v>
      </c>
      <c r="D1285" s="2208">
        <f t="shared" si="51"/>
        <v>0.94000000000000017</v>
      </c>
      <c r="E1285" s="2225"/>
      <c r="F1285" s="2210">
        <v>0.94000000000000017</v>
      </c>
      <c r="G1285" s="2221" t="s">
        <v>75</v>
      </c>
      <c r="H1285" s="2207" t="s">
        <v>2361</v>
      </c>
      <c r="I1285" s="2203">
        <v>1</v>
      </c>
      <c r="K1285" s="2228" t="s">
        <v>4486</v>
      </c>
    </row>
    <row r="1286" spans="1:11">
      <c r="A1286" s="2204" t="s">
        <v>4825</v>
      </c>
      <c r="B1286" s="2228" t="s">
        <v>4487</v>
      </c>
      <c r="C1286" s="2204" t="s">
        <v>40</v>
      </c>
      <c r="D1286" s="2208">
        <f t="shared" si="51"/>
        <v>9.6999999999999993</v>
      </c>
      <c r="E1286" s="2225"/>
      <c r="F1286" s="2210">
        <v>9.6999999999999993</v>
      </c>
      <c r="G1286" s="2221" t="s">
        <v>75</v>
      </c>
      <c r="H1286" s="2207" t="s">
        <v>2361</v>
      </c>
      <c r="I1286" s="2203">
        <v>1</v>
      </c>
      <c r="K1286" s="2228" t="s">
        <v>4487</v>
      </c>
    </row>
    <row r="1287" spans="1:11">
      <c r="A1287" s="2204" t="s">
        <v>4826</v>
      </c>
      <c r="B1287" s="2228" t="s">
        <v>4488</v>
      </c>
      <c r="C1287" s="2204" t="s">
        <v>40</v>
      </c>
      <c r="D1287" s="2208">
        <f t="shared" si="51"/>
        <v>1.2000000000000002</v>
      </c>
      <c r="E1287" s="2225"/>
      <c r="F1287" s="2210">
        <v>1.2000000000000002</v>
      </c>
      <c r="G1287" s="2221" t="s">
        <v>75</v>
      </c>
      <c r="H1287" s="2207" t="s">
        <v>2361</v>
      </c>
      <c r="I1287" s="2203">
        <v>1</v>
      </c>
      <c r="K1287" s="2228" t="s">
        <v>4488</v>
      </c>
    </row>
    <row r="1288" spans="1:11">
      <c r="A1288" s="2204" t="s">
        <v>4827</v>
      </c>
      <c r="B1288" s="2228" t="s">
        <v>4489</v>
      </c>
      <c r="C1288" s="2204" t="s">
        <v>40</v>
      </c>
      <c r="D1288" s="2208">
        <f t="shared" si="51"/>
        <v>0.31999999999999995</v>
      </c>
      <c r="E1288" s="2225"/>
      <c r="F1288" s="2210">
        <v>0.31999999999999995</v>
      </c>
      <c r="G1288" s="2221" t="s">
        <v>75</v>
      </c>
      <c r="H1288" s="2207" t="s">
        <v>2361</v>
      </c>
      <c r="I1288" s="2203">
        <v>1</v>
      </c>
      <c r="K1288" s="2228" t="s">
        <v>4489</v>
      </c>
    </row>
    <row r="1289" spans="1:11">
      <c r="A1289" s="2204" t="s">
        <v>4828</v>
      </c>
      <c r="B1289" s="2228" t="s">
        <v>4490</v>
      </c>
      <c r="C1289" s="2204" t="s">
        <v>40</v>
      </c>
      <c r="D1289" s="2208">
        <f t="shared" si="51"/>
        <v>0.62000000000000011</v>
      </c>
      <c r="E1289" s="2225"/>
      <c r="F1289" s="2210">
        <v>0.62000000000000011</v>
      </c>
      <c r="G1289" s="2221" t="s">
        <v>75</v>
      </c>
      <c r="H1289" s="2207" t="s">
        <v>2361</v>
      </c>
      <c r="I1289" s="2203">
        <v>1</v>
      </c>
      <c r="K1289" s="2228" t="s">
        <v>4490</v>
      </c>
    </row>
    <row r="1290" spans="1:11">
      <c r="A1290" s="2204" t="s">
        <v>4829</v>
      </c>
      <c r="B1290" s="2228" t="s">
        <v>4491</v>
      </c>
      <c r="C1290" s="2204" t="s">
        <v>40</v>
      </c>
      <c r="D1290" s="2208">
        <f t="shared" si="51"/>
        <v>2.46</v>
      </c>
      <c r="E1290" s="2225"/>
      <c r="F1290" s="2210">
        <v>2.46</v>
      </c>
      <c r="G1290" s="2221" t="s">
        <v>75</v>
      </c>
      <c r="H1290" s="2207" t="s">
        <v>2361</v>
      </c>
      <c r="I1290" s="2203">
        <v>1</v>
      </c>
      <c r="K1290" s="2228" t="s">
        <v>4491</v>
      </c>
    </row>
    <row r="1291" spans="1:11">
      <c r="A1291" s="2204" t="s">
        <v>4830</v>
      </c>
      <c r="B1291" s="2228" t="s">
        <v>4492</v>
      </c>
      <c r="C1291" s="2204" t="s">
        <v>40</v>
      </c>
      <c r="D1291" s="2208">
        <f t="shared" si="51"/>
        <v>0.24</v>
      </c>
      <c r="E1291" s="2225"/>
      <c r="F1291" s="2210">
        <v>0.24</v>
      </c>
      <c r="G1291" s="2221" t="s">
        <v>75</v>
      </c>
      <c r="H1291" s="2207" t="s">
        <v>2361</v>
      </c>
      <c r="I1291" s="2203">
        <v>1</v>
      </c>
      <c r="K1291" s="2228" t="s">
        <v>4492</v>
      </c>
    </row>
    <row r="1292" spans="1:11">
      <c r="A1292" s="2204" t="s">
        <v>4831</v>
      </c>
      <c r="B1292" s="2228" t="s">
        <v>4493</v>
      </c>
      <c r="C1292" s="2204" t="s">
        <v>40</v>
      </c>
      <c r="D1292" s="2208">
        <f t="shared" si="51"/>
        <v>2.6799999999999997</v>
      </c>
      <c r="E1292" s="2225"/>
      <c r="F1292" s="2210">
        <v>2.6799999999999997</v>
      </c>
      <c r="G1292" s="2221" t="s">
        <v>75</v>
      </c>
      <c r="H1292" s="2207" t="s">
        <v>2361</v>
      </c>
      <c r="I1292" s="2203">
        <v>1</v>
      </c>
      <c r="K1292" s="2228" t="s">
        <v>4493</v>
      </c>
    </row>
    <row r="1293" spans="1:11">
      <c r="A1293" s="2204" t="s">
        <v>4832</v>
      </c>
      <c r="B1293" s="2228" t="s">
        <v>4494</v>
      </c>
      <c r="C1293" s="2204" t="s">
        <v>40</v>
      </c>
      <c r="D1293" s="2208">
        <f t="shared" si="51"/>
        <v>2.75</v>
      </c>
      <c r="E1293" s="2225"/>
      <c r="F1293" s="2210">
        <v>2.75</v>
      </c>
      <c r="G1293" s="2221" t="s">
        <v>75</v>
      </c>
      <c r="H1293" s="2207" t="s">
        <v>2361</v>
      </c>
      <c r="I1293" s="2203">
        <v>1</v>
      </c>
      <c r="K1293" s="2228" t="s">
        <v>4494</v>
      </c>
    </row>
    <row r="1294" spans="1:11">
      <c r="A1294" s="2204" t="s">
        <v>4833</v>
      </c>
      <c r="B1294" s="2228" t="s">
        <v>4495</v>
      </c>
      <c r="C1294" s="2204" t="s">
        <v>40</v>
      </c>
      <c r="D1294" s="2208">
        <f t="shared" si="51"/>
        <v>6.2400000000000011</v>
      </c>
      <c r="E1294" s="2225"/>
      <c r="F1294" s="2210">
        <v>6.2400000000000011</v>
      </c>
      <c r="G1294" s="2221" t="s">
        <v>75</v>
      </c>
      <c r="H1294" s="2207" t="s">
        <v>2361</v>
      </c>
      <c r="I1294" s="2203">
        <v>1</v>
      </c>
      <c r="K1294" s="2228" t="s">
        <v>4495</v>
      </c>
    </row>
    <row r="1295" spans="1:11">
      <c r="A1295" s="2204" t="s">
        <v>4834</v>
      </c>
      <c r="B1295" s="2228" t="s">
        <v>4496</v>
      </c>
      <c r="C1295" s="2204" t="s">
        <v>40</v>
      </c>
      <c r="D1295" s="2208">
        <f t="shared" si="51"/>
        <v>2.2199999999999998</v>
      </c>
      <c r="E1295" s="2225"/>
      <c r="F1295" s="2210">
        <v>2.2199999999999998</v>
      </c>
      <c r="G1295" s="2221" t="s">
        <v>75</v>
      </c>
      <c r="H1295" s="2207" t="s">
        <v>2361</v>
      </c>
      <c r="I1295" s="2203">
        <v>1</v>
      </c>
      <c r="K1295" s="2228" t="s">
        <v>4496</v>
      </c>
    </row>
    <row r="1296" spans="1:11" ht="36">
      <c r="A1296" s="2204" t="s">
        <v>4835</v>
      </c>
      <c r="B1296" s="2228" t="s">
        <v>4497</v>
      </c>
      <c r="C1296" s="2204" t="s">
        <v>40</v>
      </c>
      <c r="D1296" s="2208">
        <f t="shared" si="51"/>
        <v>2.91</v>
      </c>
      <c r="E1296" s="2225"/>
      <c r="F1296" s="2210">
        <v>2.91</v>
      </c>
      <c r="G1296" s="2221" t="s">
        <v>75</v>
      </c>
      <c r="H1296" s="2207" t="s">
        <v>2361</v>
      </c>
      <c r="I1296" s="2203">
        <v>1</v>
      </c>
      <c r="K1296" s="2228" t="s">
        <v>4497</v>
      </c>
    </row>
    <row r="1297" spans="1:11">
      <c r="A1297" s="2204" t="s">
        <v>4836</v>
      </c>
      <c r="B1297" s="2228" t="s">
        <v>4498</v>
      </c>
      <c r="C1297" s="2204" t="s">
        <v>40</v>
      </c>
      <c r="D1297" s="2208">
        <f t="shared" si="51"/>
        <v>4.1000000000000005</v>
      </c>
      <c r="E1297" s="2225"/>
      <c r="F1297" s="2210">
        <v>4.1000000000000005</v>
      </c>
      <c r="G1297" s="2221" t="s">
        <v>75</v>
      </c>
      <c r="H1297" s="2207" t="s">
        <v>2361</v>
      </c>
      <c r="I1297" s="2203">
        <v>1</v>
      </c>
      <c r="K1297" s="2228" t="s">
        <v>4498</v>
      </c>
    </row>
    <row r="1298" spans="1:11">
      <c r="A1298" s="2204" t="s">
        <v>4837</v>
      </c>
      <c r="B1298" s="2228" t="s">
        <v>4499</v>
      </c>
      <c r="C1298" s="2204" t="s">
        <v>40</v>
      </c>
      <c r="D1298" s="2208">
        <f t="shared" si="51"/>
        <v>1.72</v>
      </c>
      <c r="E1298" s="2225">
        <v>0.18</v>
      </c>
      <c r="F1298" s="2210">
        <v>1.54</v>
      </c>
      <c r="G1298" s="2221" t="s">
        <v>75</v>
      </c>
      <c r="H1298" s="2207" t="s">
        <v>2361</v>
      </c>
      <c r="I1298" s="2203">
        <v>1</v>
      </c>
      <c r="K1298" s="2228" t="s">
        <v>4499</v>
      </c>
    </row>
    <row r="1299" spans="1:11">
      <c r="A1299" s="2204" t="s">
        <v>4838</v>
      </c>
      <c r="B1299" s="2228" t="s">
        <v>4500</v>
      </c>
      <c r="C1299" s="2204" t="s">
        <v>40</v>
      </c>
      <c r="D1299" s="2208">
        <f t="shared" si="51"/>
        <v>0.97</v>
      </c>
      <c r="E1299" s="2225"/>
      <c r="F1299" s="2210">
        <v>0.97</v>
      </c>
      <c r="G1299" s="2221" t="s">
        <v>75</v>
      </c>
      <c r="H1299" s="2207" t="s">
        <v>2361</v>
      </c>
      <c r="I1299" s="2203">
        <v>1</v>
      </c>
      <c r="K1299" s="2228" t="s">
        <v>4500</v>
      </c>
    </row>
    <row r="1300" spans="1:11">
      <c r="A1300" s="2204" t="s">
        <v>4839</v>
      </c>
      <c r="B1300" s="2228" t="s">
        <v>4501</v>
      </c>
      <c r="C1300" s="2204" t="s">
        <v>40</v>
      </c>
      <c r="D1300" s="2208">
        <f t="shared" si="51"/>
        <v>2.0300000000000002</v>
      </c>
      <c r="E1300" s="2225"/>
      <c r="F1300" s="2210">
        <v>2.0300000000000002</v>
      </c>
      <c r="G1300" s="2221" t="s">
        <v>75</v>
      </c>
      <c r="H1300" s="2207" t="s">
        <v>2361</v>
      </c>
      <c r="I1300" s="2203">
        <v>1</v>
      </c>
      <c r="K1300" s="2228" t="s">
        <v>4501</v>
      </c>
    </row>
    <row r="1301" spans="1:11" ht="24">
      <c r="A1301" s="2204" t="s">
        <v>4840</v>
      </c>
      <c r="B1301" s="2228" t="s">
        <v>4502</v>
      </c>
      <c r="C1301" s="2204" t="s">
        <v>40</v>
      </c>
      <c r="D1301" s="2208">
        <f t="shared" si="51"/>
        <v>2.98</v>
      </c>
      <c r="E1301" s="2225"/>
      <c r="F1301" s="2210">
        <v>2.98</v>
      </c>
      <c r="G1301" s="2221" t="s">
        <v>75</v>
      </c>
      <c r="H1301" s="2207" t="s">
        <v>2361</v>
      </c>
      <c r="I1301" s="2203">
        <v>1</v>
      </c>
      <c r="K1301" s="2228" t="s">
        <v>4502</v>
      </c>
    </row>
    <row r="1302" spans="1:11" ht="24">
      <c r="A1302" s="2204" t="s">
        <v>4841</v>
      </c>
      <c r="B1302" s="2228" t="s">
        <v>851</v>
      </c>
      <c r="C1302" s="2204" t="s">
        <v>40</v>
      </c>
      <c r="D1302" s="2208">
        <v>5</v>
      </c>
      <c r="E1302" s="2225"/>
      <c r="F1302" s="2210">
        <v>5</v>
      </c>
      <c r="G1302" s="2221" t="s">
        <v>75</v>
      </c>
      <c r="H1302" s="2207" t="s">
        <v>2361</v>
      </c>
      <c r="I1302" s="2203">
        <v>1</v>
      </c>
      <c r="K1302" s="2228" t="s">
        <v>851</v>
      </c>
    </row>
    <row r="1303" spans="1:11">
      <c r="A1303" s="2204" t="s">
        <v>4842</v>
      </c>
      <c r="B1303" s="2248" t="s">
        <v>897</v>
      </c>
      <c r="C1303" s="2204" t="s">
        <v>40</v>
      </c>
      <c r="D1303" s="2208">
        <v>1.43</v>
      </c>
      <c r="E1303" s="2225"/>
      <c r="F1303" s="2210">
        <v>1.43</v>
      </c>
      <c r="G1303" s="2211" t="s">
        <v>100</v>
      </c>
      <c r="H1303" s="2207" t="s">
        <v>2361</v>
      </c>
      <c r="I1303" s="2203">
        <v>1</v>
      </c>
      <c r="K1303" s="2248" t="s">
        <v>897</v>
      </c>
    </row>
    <row r="1304" spans="1:11" ht="33.75" customHeight="1">
      <c r="A1304" s="2204" t="s">
        <v>4843</v>
      </c>
      <c r="B1304" s="2234" t="s">
        <v>900</v>
      </c>
      <c r="C1304" s="2204" t="s">
        <v>40</v>
      </c>
      <c r="D1304" s="2208">
        <v>5.98</v>
      </c>
      <c r="E1304" s="2225"/>
      <c r="F1304" s="2210">
        <v>5.98</v>
      </c>
      <c r="G1304" s="2211" t="s">
        <v>100</v>
      </c>
      <c r="H1304" s="2207" t="s">
        <v>2361</v>
      </c>
      <c r="I1304" s="2203">
        <v>1</v>
      </c>
      <c r="K1304" s="2234" t="s">
        <v>900</v>
      </c>
    </row>
    <row r="1305" spans="1:11" ht="24">
      <c r="A1305" s="2204" t="s">
        <v>4844</v>
      </c>
      <c r="B1305" s="2234" t="s">
        <v>902</v>
      </c>
      <c r="C1305" s="2204" t="s">
        <v>40</v>
      </c>
      <c r="D1305" s="2208">
        <v>6.87</v>
      </c>
      <c r="E1305" s="2225"/>
      <c r="F1305" s="2210">
        <v>6.87</v>
      </c>
      <c r="G1305" s="2211" t="s">
        <v>100</v>
      </c>
      <c r="H1305" s="2207" t="s">
        <v>2361</v>
      </c>
      <c r="I1305" s="2203">
        <v>1</v>
      </c>
      <c r="K1305" s="2234" t="s">
        <v>902</v>
      </c>
    </row>
    <row r="1306" spans="1:11">
      <c r="A1306" s="2204" t="s">
        <v>4845</v>
      </c>
      <c r="B1306" s="2234" t="s">
        <v>903</v>
      </c>
      <c r="C1306" s="2204" t="s">
        <v>40</v>
      </c>
      <c r="D1306" s="2208">
        <v>0.51</v>
      </c>
      <c r="E1306" s="2225"/>
      <c r="F1306" s="2210">
        <v>0.51</v>
      </c>
      <c r="G1306" s="2211" t="s">
        <v>100</v>
      </c>
      <c r="H1306" s="2207" t="s">
        <v>2361</v>
      </c>
      <c r="I1306" s="2203">
        <v>1</v>
      </c>
      <c r="K1306" s="2234" t="s">
        <v>903</v>
      </c>
    </row>
    <row r="1307" spans="1:11">
      <c r="A1307" s="2204" t="s">
        <v>4846</v>
      </c>
      <c r="B1307" s="2234" t="s">
        <v>904</v>
      </c>
      <c r="C1307" s="2204" t="s">
        <v>40</v>
      </c>
      <c r="D1307" s="2208">
        <v>0.71000000000000008</v>
      </c>
      <c r="E1307" s="2225"/>
      <c r="F1307" s="2210">
        <v>0.71000000000000008</v>
      </c>
      <c r="G1307" s="2211" t="s">
        <v>100</v>
      </c>
      <c r="H1307" s="2207" t="s">
        <v>2361</v>
      </c>
      <c r="I1307" s="2203">
        <v>1</v>
      </c>
      <c r="K1307" s="2234" t="s">
        <v>904</v>
      </c>
    </row>
    <row r="1308" spans="1:11">
      <c r="A1308" s="2204" t="s">
        <v>4847</v>
      </c>
      <c r="B1308" s="2234" t="s">
        <v>905</v>
      </c>
      <c r="C1308" s="2204" t="s">
        <v>40</v>
      </c>
      <c r="D1308" s="2208">
        <v>1.82</v>
      </c>
      <c r="E1308" s="2225"/>
      <c r="F1308" s="2210">
        <v>1.82</v>
      </c>
      <c r="G1308" s="2211" t="s">
        <v>100</v>
      </c>
      <c r="H1308" s="2207" t="s">
        <v>2361</v>
      </c>
      <c r="I1308" s="2203">
        <v>1</v>
      </c>
      <c r="K1308" s="2234" t="s">
        <v>905</v>
      </c>
    </row>
    <row r="1309" spans="1:11" ht="24">
      <c r="A1309" s="2204" t="s">
        <v>4848</v>
      </c>
      <c r="B1309" s="2234" t="s">
        <v>906</v>
      </c>
      <c r="C1309" s="2204" t="s">
        <v>40</v>
      </c>
      <c r="D1309" s="2208">
        <v>4.88</v>
      </c>
      <c r="E1309" s="2225"/>
      <c r="F1309" s="2210">
        <v>4.88</v>
      </c>
      <c r="G1309" s="2211" t="s">
        <v>100</v>
      </c>
      <c r="H1309" s="2207" t="s">
        <v>2361</v>
      </c>
      <c r="I1309" s="2203">
        <v>1</v>
      </c>
      <c r="K1309" s="2234" t="s">
        <v>906</v>
      </c>
    </row>
    <row r="1310" spans="1:11">
      <c r="A1310" s="2204" t="s">
        <v>4849</v>
      </c>
      <c r="B1310" s="2205" t="s">
        <v>907</v>
      </c>
      <c r="C1310" s="2204" t="s">
        <v>40</v>
      </c>
      <c r="D1310" s="2208">
        <v>1.62</v>
      </c>
      <c r="E1310" s="2225"/>
      <c r="F1310" s="2210">
        <v>1.62</v>
      </c>
      <c r="G1310" s="2211" t="s">
        <v>100</v>
      </c>
      <c r="H1310" s="2207" t="s">
        <v>2361</v>
      </c>
      <c r="I1310" s="2203">
        <v>1</v>
      </c>
      <c r="K1310" s="2205" t="s">
        <v>907</v>
      </c>
    </row>
    <row r="1311" spans="1:11" ht="24">
      <c r="A1311" s="2204" t="s">
        <v>4850</v>
      </c>
      <c r="B1311" s="2235" t="s">
        <v>909</v>
      </c>
      <c r="C1311" s="2204" t="s">
        <v>40</v>
      </c>
      <c r="D1311" s="2208">
        <v>5.0600000000000005</v>
      </c>
      <c r="E1311" s="2225"/>
      <c r="F1311" s="2210">
        <v>5.0600000000000005</v>
      </c>
      <c r="G1311" s="2211" t="s">
        <v>100</v>
      </c>
      <c r="H1311" s="2207" t="s">
        <v>2361</v>
      </c>
      <c r="I1311" s="2203">
        <v>1</v>
      </c>
      <c r="K1311" s="2235" t="s">
        <v>909</v>
      </c>
    </row>
    <row r="1312" spans="1:11">
      <c r="A1312" s="2204" t="s">
        <v>4851</v>
      </c>
      <c r="B1312" s="2228" t="s">
        <v>2862</v>
      </c>
      <c r="C1312" s="2204" t="s">
        <v>40</v>
      </c>
      <c r="D1312" s="2208">
        <f>E1312+F1312</f>
        <v>0.45999999999999996</v>
      </c>
      <c r="E1312" s="2225"/>
      <c r="F1312" s="2210">
        <v>0.45999999999999996</v>
      </c>
      <c r="G1312" s="2211" t="s">
        <v>100</v>
      </c>
      <c r="H1312" s="2207" t="s">
        <v>2361</v>
      </c>
      <c r="I1312" s="2203">
        <v>1</v>
      </c>
      <c r="K1312" s="2228" t="s">
        <v>2862</v>
      </c>
    </row>
    <row r="1313" spans="1:11" ht="24">
      <c r="A1313" s="2204" t="s">
        <v>4852</v>
      </c>
      <c r="B1313" s="2228" t="s">
        <v>908</v>
      </c>
      <c r="C1313" s="2204" t="s">
        <v>40</v>
      </c>
      <c r="D1313" s="2208">
        <f t="shared" ref="D1313:D1320" si="52">E1313+F1313</f>
        <v>3.11</v>
      </c>
      <c r="E1313" s="2225"/>
      <c r="F1313" s="2210">
        <v>3.11</v>
      </c>
      <c r="G1313" s="2211" t="s">
        <v>100</v>
      </c>
      <c r="H1313" s="2207" t="s">
        <v>2361</v>
      </c>
      <c r="I1313" s="2203">
        <v>1</v>
      </c>
      <c r="K1313" s="2228" t="s">
        <v>908</v>
      </c>
    </row>
    <row r="1314" spans="1:11" ht="24">
      <c r="A1314" s="2204" t="s">
        <v>4853</v>
      </c>
      <c r="B1314" s="2228" t="s">
        <v>910</v>
      </c>
      <c r="C1314" s="2204" t="s">
        <v>40</v>
      </c>
      <c r="D1314" s="2208">
        <f t="shared" si="52"/>
        <v>3.1</v>
      </c>
      <c r="E1314" s="2225"/>
      <c r="F1314" s="2210">
        <v>3.1</v>
      </c>
      <c r="G1314" s="2211" t="s">
        <v>100</v>
      </c>
      <c r="H1314" s="2207" t="s">
        <v>2361</v>
      </c>
      <c r="I1314" s="2203">
        <v>1</v>
      </c>
      <c r="K1314" s="2228" t="s">
        <v>910</v>
      </c>
    </row>
    <row r="1315" spans="1:11">
      <c r="A1315" s="2204" t="s">
        <v>4854</v>
      </c>
      <c r="B1315" s="2228" t="s">
        <v>4503</v>
      </c>
      <c r="C1315" s="2204" t="s">
        <v>40</v>
      </c>
      <c r="D1315" s="2208">
        <f t="shared" si="52"/>
        <v>0.42</v>
      </c>
      <c r="E1315" s="2225"/>
      <c r="F1315" s="2210">
        <v>0.42</v>
      </c>
      <c r="G1315" s="2211" t="s">
        <v>100</v>
      </c>
      <c r="H1315" s="2207" t="s">
        <v>2361</v>
      </c>
      <c r="I1315" s="2203">
        <v>1</v>
      </c>
      <c r="K1315" s="2228" t="s">
        <v>4503</v>
      </c>
    </row>
    <row r="1316" spans="1:11">
      <c r="A1316" s="2204" t="s">
        <v>4855</v>
      </c>
      <c r="B1316" s="2228" t="s">
        <v>4504</v>
      </c>
      <c r="C1316" s="2204" t="s">
        <v>40</v>
      </c>
      <c r="D1316" s="2208">
        <f t="shared" si="52"/>
        <v>9.1999999999999993</v>
      </c>
      <c r="E1316" s="2225"/>
      <c r="F1316" s="2210">
        <v>9.1999999999999993</v>
      </c>
      <c r="G1316" s="2211" t="s">
        <v>100</v>
      </c>
      <c r="H1316" s="2207" t="s">
        <v>2361</v>
      </c>
      <c r="I1316" s="2203">
        <v>1</v>
      </c>
      <c r="K1316" s="2228" t="s">
        <v>4504</v>
      </c>
    </row>
    <row r="1317" spans="1:11">
      <c r="A1317" s="2204" t="s">
        <v>4856</v>
      </c>
      <c r="B1317" s="2228" t="s">
        <v>4505</v>
      </c>
      <c r="C1317" s="2204" t="s">
        <v>40</v>
      </c>
      <c r="D1317" s="2208">
        <f t="shared" si="52"/>
        <v>1.03</v>
      </c>
      <c r="E1317" s="2225"/>
      <c r="F1317" s="2210">
        <v>1.03</v>
      </c>
      <c r="G1317" s="2211" t="s">
        <v>100</v>
      </c>
      <c r="H1317" s="2207" t="s">
        <v>2361</v>
      </c>
      <c r="I1317" s="2203">
        <v>1</v>
      </c>
      <c r="K1317" s="2228" t="s">
        <v>4505</v>
      </c>
    </row>
    <row r="1318" spans="1:11">
      <c r="A1318" s="2204" t="s">
        <v>4857</v>
      </c>
      <c r="B1318" s="2228" t="s">
        <v>4506</v>
      </c>
      <c r="C1318" s="2204" t="s">
        <v>40</v>
      </c>
      <c r="D1318" s="2208">
        <f t="shared" si="52"/>
        <v>20.919999999999998</v>
      </c>
      <c r="E1318" s="2225">
        <v>0.28999999999999998</v>
      </c>
      <c r="F1318" s="2210">
        <v>20.63</v>
      </c>
      <c r="G1318" s="2211" t="s">
        <v>100</v>
      </c>
      <c r="H1318" s="2207" t="s">
        <v>2361</v>
      </c>
      <c r="I1318" s="2203">
        <v>1</v>
      </c>
      <c r="K1318" s="2228" t="s">
        <v>4506</v>
      </c>
    </row>
    <row r="1319" spans="1:11">
      <c r="A1319" s="2204" t="s">
        <v>4858</v>
      </c>
      <c r="B1319" s="2228" t="s">
        <v>4507</v>
      </c>
      <c r="C1319" s="2204" t="s">
        <v>40</v>
      </c>
      <c r="D1319" s="2208">
        <f t="shared" si="52"/>
        <v>5.24</v>
      </c>
      <c r="E1319" s="2225"/>
      <c r="F1319" s="2210">
        <v>5.24</v>
      </c>
      <c r="G1319" s="2211" t="s">
        <v>100</v>
      </c>
      <c r="H1319" s="2207" t="s">
        <v>2361</v>
      </c>
      <c r="I1319" s="2203">
        <v>1</v>
      </c>
      <c r="K1319" s="2228" t="s">
        <v>4507</v>
      </c>
    </row>
    <row r="1320" spans="1:11">
      <c r="A1320" s="2204" t="s">
        <v>4859</v>
      </c>
      <c r="B1320" s="2228" t="s">
        <v>4508</v>
      </c>
      <c r="C1320" s="2204" t="s">
        <v>40</v>
      </c>
      <c r="D1320" s="2208">
        <f t="shared" si="52"/>
        <v>0.24</v>
      </c>
      <c r="E1320" s="2225"/>
      <c r="F1320" s="2210">
        <v>0.24</v>
      </c>
      <c r="G1320" s="2211" t="s">
        <v>100</v>
      </c>
      <c r="H1320" s="2207" t="s">
        <v>2361</v>
      </c>
      <c r="I1320" s="2203">
        <v>1</v>
      </c>
      <c r="K1320" s="2228" t="s">
        <v>4508</v>
      </c>
    </row>
    <row r="1321" spans="1:11" ht="24">
      <c r="A1321" s="2204" t="s">
        <v>4860</v>
      </c>
      <c r="B1321" s="2228" t="s">
        <v>851</v>
      </c>
      <c r="C1321" s="2204" t="s">
        <v>40</v>
      </c>
      <c r="D1321" s="2208">
        <v>5</v>
      </c>
      <c r="E1321" s="2225"/>
      <c r="F1321" s="2210">
        <v>5</v>
      </c>
      <c r="G1321" s="2211" t="s">
        <v>100</v>
      </c>
      <c r="H1321" s="2207" t="s">
        <v>2361</v>
      </c>
      <c r="I1321" s="2203">
        <v>1</v>
      </c>
      <c r="K1321" s="2228" t="s">
        <v>851</v>
      </c>
    </row>
    <row r="1322" spans="1:11" s="2203" customFormat="1">
      <c r="A1322" s="2202">
        <v>21</v>
      </c>
      <c r="B1322" s="2408" t="s">
        <v>912</v>
      </c>
      <c r="C1322" s="2408"/>
      <c r="D1322" s="2408"/>
      <c r="E1322" s="2408"/>
      <c r="F1322" s="2408"/>
      <c r="G1322" s="2408"/>
      <c r="H1322" s="2408"/>
      <c r="I1322" s="2203">
        <v>1</v>
      </c>
    </row>
    <row r="1323" spans="1:11" ht="24">
      <c r="A1323" s="2204" t="s">
        <v>3648</v>
      </c>
      <c r="B1323" s="2231" t="s">
        <v>779</v>
      </c>
      <c r="C1323" s="2204" t="s">
        <v>41</v>
      </c>
      <c r="D1323" s="2208">
        <f>E1323+F1323</f>
        <v>0.64</v>
      </c>
      <c r="E1323" s="2225"/>
      <c r="F1323" s="2210">
        <v>0.64</v>
      </c>
      <c r="G1323" s="2206" t="s">
        <v>79</v>
      </c>
      <c r="H1323" s="2207" t="s">
        <v>2361</v>
      </c>
      <c r="I1323" s="2203">
        <v>1</v>
      </c>
      <c r="K1323" s="2231" t="s">
        <v>779</v>
      </c>
    </row>
    <row r="1324" spans="1:11" ht="24">
      <c r="A1324" s="2204" t="s">
        <v>3649</v>
      </c>
      <c r="B1324" s="2209" t="s">
        <v>913</v>
      </c>
      <c r="C1324" s="2204" t="s">
        <v>41</v>
      </c>
      <c r="D1324" s="2208">
        <f t="shared" ref="D1324:D1415" si="53">E1324+F1324</f>
        <v>0.72</v>
      </c>
      <c r="E1324" s="2225"/>
      <c r="F1324" s="2210">
        <v>0.72</v>
      </c>
      <c r="G1324" s="2211" t="s">
        <v>85</v>
      </c>
      <c r="H1324" s="2207" t="s">
        <v>2361</v>
      </c>
      <c r="I1324" s="2203">
        <v>1</v>
      </c>
      <c r="K1324" s="2209" t="s">
        <v>913</v>
      </c>
    </row>
    <row r="1325" spans="1:11" ht="24">
      <c r="A1325" s="2204" t="s">
        <v>3650</v>
      </c>
      <c r="B1325" s="2209" t="s">
        <v>914</v>
      </c>
      <c r="C1325" s="2204" t="s">
        <v>41</v>
      </c>
      <c r="D1325" s="2208">
        <f t="shared" si="53"/>
        <v>0.74</v>
      </c>
      <c r="E1325" s="2225"/>
      <c r="F1325" s="2210">
        <v>0.74</v>
      </c>
      <c r="G1325" s="2211" t="s">
        <v>85</v>
      </c>
      <c r="H1325" s="2207" t="s">
        <v>2361</v>
      </c>
      <c r="I1325" s="2203">
        <v>1</v>
      </c>
      <c r="K1325" s="2209" t="s">
        <v>914</v>
      </c>
    </row>
    <row r="1326" spans="1:11">
      <c r="A1326" s="2204" t="s">
        <v>3651</v>
      </c>
      <c r="B1326" s="2209" t="s">
        <v>915</v>
      </c>
      <c r="C1326" s="2204" t="s">
        <v>41</v>
      </c>
      <c r="D1326" s="2208">
        <f t="shared" si="53"/>
        <v>7.62</v>
      </c>
      <c r="E1326" s="2225"/>
      <c r="F1326" s="2210">
        <v>7.62</v>
      </c>
      <c r="G1326" s="2211" t="s">
        <v>85</v>
      </c>
      <c r="H1326" s="2226" t="s">
        <v>2357</v>
      </c>
      <c r="I1326" s="2203">
        <v>1</v>
      </c>
      <c r="K1326" s="2209" t="s">
        <v>915</v>
      </c>
    </row>
    <row r="1327" spans="1:11" ht="24">
      <c r="A1327" s="2204" t="s">
        <v>3652</v>
      </c>
      <c r="B1327" s="2209" t="s">
        <v>4509</v>
      </c>
      <c r="C1327" s="2204" t="s">
        <v>41</v>
      </c>
      <c r="D1327" s="2208">
        <f>E1327+F1327</f>
        <v>4.26</v>
      </c>
      <c r="E1327" s="2225"/>
      <c r="F1327" s="2210">
        <v>4.26</v>
      </c>
      <c r="G1327" s="2211" t="s">
        <v>87</v>
      </c>
      <c r="H1327" s="2226" t="s">
        <v>2361</v>
      </c>
      <c r="I1327" s="2203">
        <v>1</v>
      </c>
      <c r="K1327" s="2209" t="s">
        <v>4509</v>
      </c>
    </row>
    <row r="1328" spans="1:11" ht="24">
      <c r="A1328" s="2204" t="s">
        <v>3653</v>
      </c>
      <c r="B1328" s="2230" t="s">
        <v>4928</v>
      </c>
      <c r="C1328" s="2204" t="s">
        <v>41</v>
      </c>
      <c r="D1328" s="2208">
        <f t="shared" si="53"/>
        <v>0.52</v>
      </c>
      <c r="E1328" s="2225"/>
      <c r="F1328" s="2210">
        <v>0.52</v>
      </c>
      <c r="G1328" s="2212" t="s">
        <v>87</v>
      </c>
      <c r="H1328" s="2207" t="s">
        <v>2361</v>
      </c>
      <c r="I1328" s="2203">
        <v>1</v>
      </c>
      <c r="K1328" s="2230" t="s">
        <v>916</v>
      </c>
    </row>
    <row r="1329" spans="1:11" ht="24">
      <c r="A1329" s="2204" t="s">
        <v>3654</v>
      </c>
      <c r="B1329" s="2230" t="s">
        <v>917</v>
      </c>
      <c r="C1329" s="2204" t="s">
        <v>41</v>
      </c>
      <c r="D1329" s="2208">
        <f t="shared" si="53"/>
        <v>2.63</v>
      </c>
      <c r="E1329" s="2225"/>
      <c r="F1329" s="2210">
        <v>2.63</v>
      </c>
      <c r="G1329" s="2206" t="s">
        <v>79</v>
      </c>
      <c r="H1329" s="2207" t="s">
        <v>2361</v>
      </c>
      <c r="I1329" s="2203">
        <v>1</v>
      </c>
      <c r="K1329" s="2230" t="s">
        <v>917</v>
      </c>
    </row>
    <row r="1330" spans="1:11" ht="24">
      <c r="A1330" s="2204" t="s">
        <v>3655</v>
      </c>
      <c r="B1330" s="2230" t="s">
        <v>918</v>
      </c>
      <c r="C1330" s="2204" t="s">
        <v>41</v>
      </c>
      <c r="D1330" s="2208">
        <f t="shared" si="53"/>
        <v>0.59</v>
      </c>
      <c r="E1330" s="2225"/>
      <c r="F1330" s="2210">
        <v>0.59</v>
      </c>
      <c r="G1330" s="2206" t="s">
        <v>79</v>
      </c>
      <c r="H1330" s="2207" t="s">
        <v>2361</v>
      </c>
      <c r="I1330" s="2203">
        <v>1</v>
      </c>
      <c r="K1330" s="2230" t="s">
        <v>918</v>
      </c>
    </row>
    <row r="1331" spans="1:11" ht="24">
      <c r="A1331" s="2204" t="s">
        <v>3656</v>
      </c>
      <c r="B1331" s="2230" t="s">
        <v>919</v>
      </c>
      <c r="C1331" s="2204" t="s">
        <v>41</v>
      </c>
      <c r="D1331" s="2208">
        <f t="shared" si="53"/>
        <v>2.59</v>
      </c>
      <c r="E1331" s="2225"/>
      <c r="F1331" s="2210">
        <v>2.59</v>
      </c>
      <c r="G1331" s="2206" t="s">
        <v>79</v>
      </c>
      <c r="H1331" s="2207" t="s">
        <v>2361</v>
      </c>
      <c r="I1331" s="2203">
        <v>1</v>
      </c>
      <c r="K1331" s="2230" t="s">
        <v>919</v>
      </c>
    </row>
    <row r="1332" spans="1:11" ht="24">
      <c r="A1332" s="2204" t="s">
        <v>3657</v>
      </c>
      <c r="B1332" s="2230" t="s">
        <v>4928</v>
      </c>
      <c r="C1332" s="2204" t="s">
        <v>41</v>
      </c>
      <c r="D1332" s="2208">
        <f t="shared" si="53"/>
        <v>1.92</v>
      </c>
      <c r="E1332" s="2225"/>
      <c r="F1332" s="2210">
        <v>1.92</v>
      </c>
      <c r="G1332" s="2206" t="s">
        <v>79</v>
      </c>
      <c r="H1332" s="2207" t="s">
        <v>2361</v>
      </c>
      <c r="I1332" s="2203">
        <v>1</v>
      </c>
      <c r="K1332" s="2230" t="s">
        <v>920</v>
      </c>
    </row>
    <row r="1333" spans="1:11" ht="24">
      <c r="A1333" s="2204" t="s">
        <v>3658</v>
      </c>
      <c r="B1333" s="2230" t="s">
        <v>4891</v>
      </c>
      <c r="C1333" s="2204" t="s">
        <v>41</v>
      </c>
      <c r="D1333" s="2208">
        <f>E1333+F1333</f>
        <v>6.2</v>
      </c>
      <c r="E1333" s="2225">
        <v>0.31</v>
      </c>
      <c r="F1333" s="2210">
        <v>5.8900000000000006</v>
      </c>
      <c r="G1333" s="2206" t="s">
        <v>79</v>
      </c>
      <c r="H1333" s="2207" t="s">
        <v>2361</v>
      </c>
      <c r="I1333" s="2203">
        <v>1</v>
      </c>
      <c r="K1333" s="2230" t="s">
        <v>4891</v>
      </c>
    </row>
    <row r="1334" spans="1:11" ht="24">
      <c r="A1334" s="2204" t="s">
        <v>3659</v>
      </c>
      <c r="B1334" s="2230" t="s">
        <v>4892</v>
      </c>
      <c r="C1334" s="2204" t="s">
        <v>41</v>
      </c>
      <c r="D1334" s="2208">
        <f t="shared" ref="D1334" si="54">E1334+F1334</f>
        <v>1.64</v>
      </c>
      <c r="E1334" s="2225"/>
      <c r="F1334" s="2210">
        <v>1.64</v>
      </c>
      <c r="G1334" s="2206" t="s">
        <v>79</v>
      </c>
      <c r="H1334" s="2207" t="s">
        <v>2361</v>
      </c>
      <c r="I1334" s="2203">
        <v>1</v>
      </c>
      <c r="K1334" s="2230" t="s">
        <v>4891</v>
      </c>
    </row>
    <row r="1335" spans="1:11" ht="36">
      <c r="A1335" s="2204" t="s">
        <v>3660</v>
      </c>
      <c r="B1335" s="2213" t="s">
        <v>921</v>
      </c>
      <c r="C1335" s="2204" t="s">
        <v>41</v>
      </c>
      <c r="D1335" s="2208">
        <f t="shared" si="53"/>
        <v>0.12</v>
      </c>
      <c r="E1335" s="2225"/>
      <c r="F1335" s="2210">
        <v>0.12</v>
      </c>
      <c r="G1335" s="2214" t="s">
        <v>2673</v>
      </c>
      <c r="H1335" s="2207" t="s">
        <v>2361</v>
      </c>
      <c r="I1335" s="2203">
        <v>1</v>
      </c>
      <c r="K1335" s="2213" t="s">
        <v>921</v>
      </c>
    </row>
    <row r="1336" spans="1:11" ht="36">
      <c r="A1336" s="2204" t="s">
        <v>3661</v>
      </c>
      <c r="B1336" s="2213" t="s">
        <v>922</v>
      </c>
      <c r="C1336" s="2204" t="s">
        <v>41</v>
      </c>
      <c r="D1336" s="2208">
        <f t="shared" si="53"/>
        <v>7.0000000000000007E-2</v>
      </c>
      <c r="E1336" s="2225"/>
      <c r="F1336" s="2210">
        <v>7.0000000000000007E-2</v>
      </c>
      <c r="G1336" s="2214" t="s">
        <v>2673</v>
      </c>
      <c r="H1336" s="2226" t="s">
        <v>2357</v>
      </c>
      <c r="I1336" s="2203">
        <v>1</v>
      </c>
      <c r="K1336" s="2213" t="s">
        <v>922</v>
      </c>
    </row>
    <row r="1337" spans="1:11" ht="24">
      <c r="A1337" s="2204" t="s">
        <v>3662</v>
      </c>
      <c r="B1337" s="2213" t="s">
        <v>923</v>
      </c>
      <c r="C1337" s="2204" t="s">
        <v>41</v>
      </c>
      <c r="D1337" s="2208">
        <f t="shared" si="53"/>
        <v>0.01</v>
      </c>
      <c r="E1337" s="2225"/>
      <c r="F1337" s="2210">
        <v>0.01</v>
      </c>
      <c r="G1337" s="2214" t="s">
        <v>2673</v>
      </c>
      <c r="H1337" s="2207" t="s">
        <v>2361</v>
      </c>
      <c r="I1337" s="2203">
        <v>1</v>
      </c>
      <c r="K1337" s="2213" t="s">
        <v>923</v>
      </c>
    </row>
    <row r="1338" spans="1:11">
      <c r="A1338" s="2204" t="s">
        <v>3663</v>
      </c>
      <c r="B1338" s="2213" t="s">
        <v>924</v>
      </c>
      <c r="C1338" s="2204" t="s">
        <v>41</v>
      </c>
      <c r="D1338" s="2208">
        <f t="shared" si="53"/>
        <v>0.27</v>
      </c>
      <c r="E1338" s="2225">
        <v>7.0000000000000007E-2</v>
      </c>
      <c r="F1338" s="2210">
        <v>0.2</v>
      </c>
      <c r="G1338" s="2214" t="s">
        <v>2673</v>
      </c>
      <c r="H1338" s="2207" t="s">
        <v>2361</v>
      </c>
      <c r="I1338" s="2203">
        <v>1</v>
      </c>
      <c r="K1338" s="2213" t="s">
        <v>924</v>
      </c>
    </row>
    <row r="1339" spans="1:11" ht="24">
      <c r="A1339" s="2204" t="s">
        <v>3664</v>
      </c>
      <c r="B1339" s="2213" t="s">
        <v>813</v>
      </c>
      <c r="C1339" s="2204" t="s">
        <v>41</v>
      </c>
      <c r="D1339" s="2208">
        <f t="shared" si="53"/>
        <v>0.6</v>
      </c>
      <c r="E1339" s="2225">
        <v>0.1</v>
      </c>
      <c r="F1339" s="2210">
        <v>0.5</v>
      </c>
      <c r="G1339" s="2214" t="s">
        <v>2673</v>
      </c>
      <c r="H1339" s="2207" t="s">
        <v>2361</v>
      </c>
      <c r="I1339" s="2203">
        <v>1</v>
      </c>
      <c r="K1339" s="2213" t="s">
        <v>813</v>
      </c>
    </row>
    <row r="1340" spans="1:11" ht="24">
      <c r="A1340" s="2204" t="s">
        <v>3665</v>
      </c>
      <c r="B1340" s="2213" t="s">
        <v>925</v>
      </c>
      <c r="C1340" s="2204" t="s">
        <v>41</v>
      </c>
      <c r="D1340" s="2208">
        <f t="shared" si="53"/>
        <v>1.44</v>
      </c>
      <c r="E1340" s="2225">
        <v>0.4</v>
      </c>
      <c r="F1340" s="2210">
        <v>1.04</v>
      </c>
      <c r="G1340" s="2214" t="s">
        <v>2673</v>
      </c>
      <c r="H1340" s="2226" t="s">
        <v>2357</v>
      </c>
      <c r="I1340" s="2203">
        <v>1</v>
      </c>
      <c r="K1340" s="2213" t="s">
        <v>925</v>
      </c>
    </row>
    <row r="1341" spans="1:11" ht="24">
      <c r="A1341" s="2204" t="s">
        <v>3666</v>
      </c>
      <c r="B1341" s="2213" t="s">
        <v>926</v>
      </c>
      <c r="C1341" s="2204" t="s">
        <v>41</v>
      </c>
      <c r="D1341" s="2208">
        <f t="shared" si="53"/>
        <v>1.73</v>
      </c>
      <c r="E1341" s="2225">
        <v>1.01</v>
      </c>
      <c r="F1341" s="2210">
        <v>0.72</v>
      </c>
      <c r="G1341" s="2214" t="s">
        <v>2673</v>
      </c>
      <c r="H1341" s="2226" t="s">
        <v>2357</v>
      </c>
      <c r="I1341" s="2203">
        <v>1</v>
      </c>
      <c r="K1341" s="2213" t="s">
        <v>926</v>
      </c>
    </row>
    <row r="1342" spans="1:11" ht="24">
      <c r="A1342" s="2204" t="s">
        <v>3667</v>
      </c>
      <c r="B1342" s="2213" t="s">
        <v>927</v>
      </c>
      <c r="C1342" s="2204" t="s">
        <v>41</v>
      </c>
      <c r="D1342" s="2208">
        <f t="shared" si="53"/>
        <v>1.2200000000000002</v>
      </c>
      <c r="E1342" s="2225"/>
      <c r="F1342" s="2210">
        <v>1.2200000000000002</v>
      </c>
      <c r="G1342" s="2214" t="s">
        <v>2673</v>
      </c>
      <c r="H1342" s="2226" t="s">
        <v>2357</v>
      </c>
      <c r="I1342" s="2203">
        <v>1</v>
      </c>
      <c r="K1342" s="2213" t="s">
        <v>927</v>
      </c>
    </row>
    <row r="1343" spans="1:11" ht="24">
      <c r="A1343" s="2204" t="s">
        <v>3668</v>
      </c>
      <c r="B1343" s="2238" t="s">
        <v>928</v>
      </c>
      <c r="C1343" s="2204" t="s">
        <v>41</v>
      </c>
      <c r="D1343" s="2208">
        <f t="shared" si="53"/>
        <v>0.09</v>
      </c>
      <c r="E1343" s="2225"/>
      <c r="F1343" s="2210">
        <v>0.09</v>
      </c>
      <c r="G1343" s="2214" t="s">
        <v>2673</v>
      </c>
      <c r="H1343" s="2207" t="s">
        <v>2361</v>
      </c>
      <c r="I1343" s="2203">
        <v>1</v>
      </c>
      <c r="K1343" s="2238" t="s">
        <v>928</v>
      </c>
    </row>
    <row r="1344" spans="1:11" ht="24">
      <c r="A1344" s="2204" t="s">
        <v>3669</v>
      </c>
      <c r="B1344" s="2209" t="s">
        <v>929</v>
      </c>
      <c r="C1344" s="2204" t="s">
        <v>41</v>
      </c>
      <c r="D1344" s="2208">
        <f t="shared" si="53"/>
        <v>0.01</v>
      </c>
      <c r="E1344" s="2225"/>
      <c r="F1344" s="2210">
        <v>0.01</v>
      </c>
      <c r="G1344" s="2211" t="s">
        <v>2444</v>
      </c>
      <c r="H1344" s="2207" t="s">
        <v>2361</v>
      </c>
      <c r="I1344" s="2203">
        <v>1</v>
      </c>
      <c r="K1344" s="2209" t="s">
        <v>929</v>
      </c>
    </row>
    <row r="1345" spans="1:11">
      <c r="A1345" s="2204" t="s">
        <v>3670</v>
      </c>
      <c r="B1345" s="2209" t="s">
        <v>930</v>
      </c>
      <c r="C1345" s="2204" t="s">
        <v>41</v>
      </c>
      <c r="D1345" s="2208">
        <f t="shared" si="53"/>
        <v>0.01</v>
      </c>
      <c r="E1345" s="2225"/>
      <c r="F1345" s="2210">
        <v>0.01</v>
      </c>
      <c r="G1345" s="2211" t="s">
        <v>2444</v>
      </c>
      <c r="H1345" s="2207" t="s">
        <v>2361</v>
      </c>
      <c r="I1345" s="2203">
        <v>1</v>
      </c>
      <c r="K1345" s="2209" t="s">
        <v>930</v>
      </c>
    </row>
    <row r="1346" spans="1:11" ht="24">
      <c r="A1346" s="2204" t="s">
        <v>3671</v>
      </c>
      <c r="B1346" s="2209" t="s">
        <v>813</v>
      </c>
      <c r="C1346" s="2204" t="s">
        <v>41</v>
      </c>
      <c r="D1346" s="2208">
        <f t="shared" si="53"/>
        <v>2.5</v>
      </c>
      <c r="E1346" s="2225"/>
      <c r="F1346" s="2210">
        <v>2.5</v>
      </c>
      <c r="G1346" s="2211" t="s">
        <v>2444</v>
      </c>
      <c r="H1346" s="2207" t="s">
        <v>2361</v>
      </c>
      <c r="I1346" s="2203">
        <v>1</v>
      </c>
      <c r="K1346" s="2209" t="s">
        <v>813</v>
      </c>
    </row>
    <row r="1347" spans="1:11">
      <c r="A1347" s="2204" t="s">
        <v>3672</v>
      </c>
      <c r="B1347" s="2209" t="s">
        <v>931</v>
      </c>
      <c r="C1347" s="2204" t="s">
        <v>41</v>
      </c>
      <c r="D1347" s="2208">
        <f t="shared" si="53"/>
        <v>0.02</v>
      </c>
      <c r="E1347" s="2225"/>
      <c r="F1347" s="2210">
        <v>0.02</v>
      </c>
      <c r="G1347" s="2211" t="s">
        <v>2642</v>
      </c>
      <c r="H1347" s="2226" t="s">
        <v>2357</v>
      </c>
      <c r="I1347" s="2203">
        <v>1</v>
      </c>
      <c r="K1347" s="2209" t="s">
        <v>931</v>
      </c>
    </row>
    <row r="1348" spans="1:11" ht="24">
      <c r="A1348" s="2204" t="s">
        <v>3673</v>
      </c>
      <c r="B1348" s="2209" t="s">
        <v>932</v>
      </c>
      <c r="C1348" s="2204" t="s">
        <v>41</v>
      </c>
      <c r="D1348" s="2208">
        <f t="shared" si="53"/>
        <v>0.27</v>
      </c>
      <c r="E1348" s="2225"/>
      <c r="F1348" s="2210">
        <v>0.27</v>
      </c>
      <c r="G1348" s="2211" t="s">
        <v>2642</v>
      </c>
      <c r="H1348" s="2207" t="s">
        <v>2361</v>
      </c>
      <c r="I1348" s="2203">
        <v>1</v>
      </c>
      <c r="K1348" s="2209" t="s">
        <v>932</v>
      </c>
    </row>
    <row r="1349" spans="1:11">
      <c r="A1349" s="2204" t="s">
        <v>3674</v>
      </c>
      <c r="B1349" s="2209" t="s">
        <v>933</v>
      </c>
      <c r="C1349" s="2204" t="s">
        <v>41</v>
      </c>
      <c r="D1349" s="2208">
        <f t="shared" si="53"/>
        <v>0.03</v>
      </c>
      <c r="E1349" s="2225"/>
      <c r="F1349" s="2210">
        <v>0.03</v>
      </c>
      <c r="G1349" s="2211" t="s">
        <v>2642</v>
      </c>
      <c r="H1349" s="2207" t="s">
        <v>2361</v>
      </c>
      <c r="I1349" s="2203">
        <v>1</v>
      </c>
      <c r="K1349" s="2209" t="s">
        <v>933</v>
      </c>
    </row>
    <row r="1350" spans="1:11">
      <c r="A1350" s="2204" t="s">
        <v>3675</v>
      </c>
      <c r="B1350" s="2209" t="s">
        <v>934</v>
      </c>
      <c r="C1350" s="2204" t="s">
        <v>41</v>
      </c>
      <c r="D1350" s="2208">
        <f t="shared" si="53"/>
        <v>0.14000000000000001</v>
      </c>
      <c r="E1350" s="2225"/>
      <c r="F1350" s="2210">
        <v>0.14000000000000001</v>
      </c>
      <c r="G1350" s="2211" t="s">
        <v>2642</v>
      </c>
      <c r="H1350" s="2207" t="s">
        <v>2361</v>
      </c>
      <c r="I1350" s="2203">
        <v>1</v>
      </c>
      <c r="K1350" s="2209" t="s">
        <v>934</v>
      </c>
    </row>
    <row r="1351" spans="1:11" ht="24">
      <c r="A1351" s="2204" t="s">
        <v>3676</v>
      </c>
      <c r="B1351" s="2209" t="s">
        <v>813</v>
      </c>
      <c r="C1351" s="2204" t="s">
        <v>41</v>
      </c>
      <c r="D1351" s="2208">
        <v>2</v>
      </c>
      <c r="E1351" s="2225"/>
      <c r="F1351" s="2210">
        <v>2</v>
      </c>
      <c r="G1351" s="2211" t="s">
        <v>2642</v>
      </c>
      <c r="H1351" s="2207" t="s">
        <v>2361</v>
      </c>
      <c r="I1351" s="2203">
        <v>1</v>
      </c>
      <c r="K1351" s="2209" t="s">
        <v>813</v>
      </c>
    </row>
    <row r="1352" spans="1:11" ht="24">
      <c r="A1352" s="2204" t="s">
        <v>3677</v>
      </c>
      <c r="B1352" s="2228" t="s">
        <v>935</v>
      </c>
      <c r="C1352" s="2204" t="s">
        <v>41</v>
      </c>
      <c r="D1352" s="2208">
        <f t="shared" si="53"/>
        <v>0.01</v>
      </c>
      <c r="E1352" s="2225"/>
      <c r="F1352" s="2210">
        <v>0.01</v>
      </c>
      <c r="G1352" s="2221" t="s">
        <v>2677</v>
      </c>
      <c r="H1352" s="2226" t="s">
        <v>2357</v>
      </c>
      <c r="I1352" s="2203">
        <v>1</v>
      </c>
      <c r="K1352" s="2228" t="s">
        <v>935</v>
      </c>
    </row>
    <row r="1353" spans="1:11" ht="24">
      <c r="A1353" s="2204" t="s">
        <v>3678</v>
      </c>
      <c r="B1353" s="2219" t="s">
        <v>936</v>
      </c>
      <c r="C1353" s="2204" t="s">
        <v>41</v>
      </c>
      <c r="D1353" s="2208">
        <f t="shared" si="53"/>
        <v>0.03</v>
      </c>
      <c r="E1353" s="2225"/>
      <c r="F1353" s="2210">
        <v>0.03</v>
      </c>
      <c r="G1353" s="2214" t="s">
        <v>581</v>
      </c>
      <c r="H1353" s="2207" t="s">
        <v>2361</v>
      </c>
      <c r="I1353" s="2203">
        <v>1</v>
      </c>
      <c r="K1353" s="2219" t="s">
        <v>936</v>
      </c>
    </row>
    <row r="1354" spans="1:11">
      <c r="A1354" s="2204" t="s">
        <v>3679</v>
      </c>
      <c r="B1354" s="2217" t="s">
        <v>937</v>
      </c>
      <c r="C1354" s="2204" t="s">
        <v>41</v>
      </c>
      <c r="D1354" s="2208">
        <f t="shared" si="53"/>
        <v>0.04</v>
      </c>
      <c r="E1354" s="2225"/>
      <c r="F1354" s="2210">
        <v>0.04</v>
      </c>
      <c r="G1354" s="2211" t="s">
        <v>581</v>
      </c>
      <c r="H1354" s="2207" t="s">
        <v>2361</v>
      </c>
      <c r="I1354" s="2203">
        <v>1</v>
      </c>
      <c r="K1354" s="2217" t="s">
        <v>937</v>
      </c>
    </row>
    <row r="1355" spans="1:11">
      <c r="A1355" s="2204" t="s">
        <v>3680</v>
      </c>
      <c r="B1355" s="2217" t="s">
        <v>938</v>
      </c>
      <c r="C1355" s="2204" t="s">
        <v>41</v>
      </c>
      <c r="D1355" s="2208">
        <f t="shared" si="53"/>
        <v>0.14000000000000001</v>
      </c>
      <c r="E1355" s="2225"/>
      <c r="F1355" s="2210">
        <v>0.14000000000000001</v>
      </c>
      <c r="G1355" s="2211" t="s">
        <v>581</v>
      </c>
      <c r="H1355" s="2207" t="s">
        <v>2361</v>
      </c>
      <c r="I1355" s="2203">
        <v>1</v>
      </c>
      <c r="K1355" s="2217" t="s">
        <v>938</v>
      </c>
    </row>
    <row r="1356" spans="1:11">
      <c r="A1356" s="2204" t="s">
        <v>3681</v>
      </c>
      <c r="B1356" s="2217" t="s">
        <v>939</v>
      </c>
      <c r="C1356" s="2204" t="s">
        <v>41</v>
      </c>
      <c r="D1356" s="2208">
        <f t="shared" si="53"/>
        <v>0.01</v>
      </c>
      <c r="E1356" s="2225"/>
      <c r="F1356" s="2210">
        <v>0.01</v>
      </c>
      <c r="G1356" s="2211" t="s">
        <v>581</v>
      </c>
      <c r="H1356" s="2207" t="s">
        <v>2361</v>
      </c>
      <c r="I1356" s="2203">
        <v>1</v>
      </c>
      <c r="K1356" s="2217" t="s">
        <v>939</v>
      </c>
    </row>
    <row r="1357" spans="1:11">
      <c r="A1357" s="2204" t="s">
        <v>3682</v>
      </c>
      <c r="B1357" s="2217" t="s">
        <v>940</v>
      </c>
      <c r="C1357" s="2204" t="s">
        <v>41</v>
      </c>
      <c r="D1357" s="2208">
        <f t="shared" si="53"/>
        <v>0.01</v>
      </c>
      <c r="E1357" s="2225"/>
      <c r="F1357" s="2210">
        <v>0.01</v>
      </c>
      <c r="G1357" s="2211" t="s">
        <v>581</v>
      </c>
      <c r="H1357" s="2207" t="s">
        <v>2361</v>
      </c>
      <c r="I1357" s="2203">
        <v>1</v>
      </c>
      <c r="K1357" s="2217" t="s">
        <v>940</v>
      </c>
    </row>
    <row r="1358" spans="1:11">
      <c r="A1358" s="2204" t="s">
        <v>3683</v>
      </c>
      <c r="B1358" s="2217" t="s">
        <v>941</v>
      </c>
      <c r="C1358" s="2204" t="s">
        <v>41</v>
      </c>
      <c r="D1358" s="2208">
        <f t="shared" si="53"/>
        <v>0.05</v>
      </c>
      <c r="E1358" s="2225">
        <v>0.01</v>
      </c>
      <c r="F1358" s="2210">
        <v>0.04</v>
      </c>
      <c r="G1358" s="2211" t="s">
        <v>581</v>
      </c>
      <c r="H1358" s="2207" t="s">
        <v>2361</v>
      </c>
      <c r="I1358" s="2203">
        <v>1</v>
      </c>
      <c r="K1358" s="2217" t="s">
        <v>941</v>
      </c>
    </row>
    <row r="1359" spans="1:11" ht="24">
      <c r="A1359" s="2204" t="s">
        <v>3684</v>
      </c>
      <c r="B1359" s="2217" t="s">
        <v>813</v>
      </c>
      <c r="C1359" s="2204" t="s">
        <v>41</v>
      </c>
      <c r="D1359" s="2208">
        <v>2</v>
      </c>
      <c r="E1359" s="2225"/>
      <c r="F1359" s="2210">
        <v>2</v>
      </c>
      <c r="G1359" s="2211" t="s">
        <v>581</v>
      </c>
      <c r="H1359" s="2207" t="s">
        <v>2361</v>
      </c>
      <c r="I1359" s="2203">
        <v>1</v>
      </c>
      <c r="K1359" s="2217" t="s">
        <v>813</v>
      </c>
    </row>
    <row r="1360" spans="1:11">
      <c r="A1360" s="2204" t="s">
        <v>3685</v>
      </c>
      <c r="B1360" s="2217" t="s">
        <v>4510</v>
      </c>
      <c r="C1360" s="2204" t="s">
        <v>41</v>
      </c>
      <c r="D1360" s="2208">
        <f>E1360+F1360</f>
        <v>1.98</v>
      </c>
      <c r="E1360" s="2225"/>
      <c r="F1360" s="2210">
        <v>1.98</v>
      </c>
      <c r="G1360" s="2211" t="s">
        <v>332</v>
      </c>
      <c r="H1360" s="2207" t="s">
        <v>2361</v>
      </c>
      <c r="I1360" s="2203">
        <v>1</v>
      </c>
      <c r="K1360" s="2217" t="s">
        <v>4510</v>
      </c>
    </row>
    <row r="1361" spans="1:11">
      <c r="A1361" s="2204" t="s">
        <v>3686</v>
      </c>
      <c r="B1361" s="2217" t="s">
        <v>4511</v>
      </c>
      <c r="C1361" s="2204" t="s">
        <v>41</v>
      </c>
      <c r="D1361" s="2208">
        <f>E1361+F1361</f>
        <v>0.2</v>
      </c>
      <c r="E1361" s="2225"/>
      <c r="F1361" s="2210">
        <v>0.2</v>
      </c>
      <c r="G1361" s="2211" t="s">
        <v>332</v>
      </c>
      <c r="H1361" s="2207" t="s">
        <v>2361</v>
      </c>
      <c r="I1361" s="2203">
        <v>1</v>
      </c>
      <c r="K1361" s="2217" t="s">
        <v>4511</v>
      </c>
    </row>
    <row r="1362" spans="1:11">
      <c r="A1362" s="2204" t="s">
        <v>3687</v>
      </c>
      <c r="B1362" s="2219" t="s">
        <v>942</v>
      </c>
      <c r="C1362" s="2204" t="s">
        <v>41</v>
      </c>
      <c r="D1362" s="2208">
        <f t="shared" si="53"/>
        <v>0.1</v>
      </c>
      <c r="E1362" s="2225"/>
      <c r="F1362" s="2210">
        <v>0.1</v>
      </c>
      <c r="G1362" s="2211" t="s">
        <v>332</v>
      </c>
      <c r="H1362" s="2207" t="s">
        <v>2361</v>
      </c>
      <c r="I1362" s="2203">
        <v>1</v>
      </c>
      <c r="K1362" s="2219" t="s">
        <v>942</v>
      </c>
    </row>
    <row r="1363" spans="1:11">
      <c r="A1363" s="2204" t="s">
        <v>3688</v>
      </c>
      <c r="B1363" s="2219" t="s">
        <v>943</v>
      </c>
      <c r="C1363" s="2204" t="s">
        <v>41</v>
      </c>
      <c r="D1363" s="2208">
        <f t="shared" si="53"/>
        <v>0.36</v>
      </c>
      <c r="E1363" s="2225"/>
      <c r="F1363" s="2210">
        <v>0.36</v>
      </c>
      <c r="G1363" s="2211" t="s">
        <v>332</v>
      </c>
      <c r="H1363" s="2207" t="s">
        <v>2361</v>
      </c>
      <c r="I1363" s="2203">
        <v>1</v>
      </c>
      <c r="K1363" s="2219" t="s">
        <v>943</v>
      </c>
    </row>
    <row r="1364" spans="1:11">
      <c r="A1364" s="2204" t="s">
        <v>3689</v>
      </c>
      <c r="B1364" s="2219" t="s">
        <v>944</v>
      </c>
      <c r="C1364" s="2204" t="s">
        <v>41</v>
      </c>
      <c r="D1364" s="2208">
        <f t="shared" si="53"/>
        <v>0.15</v>
      </c>
      <c r="E1364" s="2225">
        <v>0.04</v>
      </c>
      <c r="F1364" s="2210">
        <v>0.11</v>
      </c>
      <c r="G1364" s="2211" t="s">
        <v>332</v>
      </c>
      <c r="H1364" s="2207" t="s">
        <v>2361</v>
      </c>
      <c r="I1364" s="2203">
        <v>1</v>
      </c>
      <c r="K1364" s="2219" t="s">
        <v>944</v>
      </c>
    </row>
    <row r="1365" spans="1:11">
      <c r="A1365" s="2204" t="s">
        <v>3690</v>
      </c>
      <c r="B1365" s="2219" t="s">
        <v>945</v>
      </c>
      <c r="C1365" s="2204" t="s">
        <v>41</v>
      </c>
      <c r="D1365" s="2208">
        <f t="shared" si="53"/>
        <v>0.21</v>
      </c>
      <c r="E1365" s="2225"/>
      <c r="F1365" s="2210">
        <v>0.21</v>
      </c>
      <c r="G1365" s="2211" t="s">
        <v>332</v>
      </c>
      <c r="H1365" s="2207" t="s">
        <v>2361</v>
      </c>
      <c r="I1365" s="2203">
        <v>1</v>
      </c>
      <c r="K1365" s="2219" t="s">
        <v>945</v>
      </c>
    </row>
    <row r="1366" spans="1:11">
      <c r="A1366" s="2204" t="s">
        <v>3691</v>
      </c>
      <c r="B1366" s="2209" t="s">
        <v>946</v>
      </c>
      <c r="C1366" s="2204" t="s">
        <v>41</v>
      </c>
      <c r="D1366" s="2208">
        <f t="shared" si="53"/>
        <v>0.03</v>
      </c>
      <c r="E1366" s="2225"/>
      <c r="F1366" s="2210">
        <v>0.03</v>
      </c>
      <c r="G1366" s="2211" t="s">
        <v>332</v>
      </c>
      <c r="H1366" s="2207" t="s">
        <v>2361</v>
      </c>
      <c r="I1366" s="2203">
        <v>1</v>
      </c>
      <c r="K1366" s="2209" t="s">
        <v>946</v>
      </c>
    </row>
    <row r="1367" spans="1:11" ht="36">
      <c r="A1367" s="2204" t="s">
        <v>3692</v>
      </c>
      <c r="B1367" s="2227" t="s">
        <v>947</v>
      </c>
      <c r="C1367" s="2204" t="s">
        <v>41</v>
      </c>
      <c r="D1367" s="2208">
        <f t="shared" si="53"/>
        <v>4.3</v>
      </c>
      <c r="E1367" s="2225"/>
      <c r="F1367" s="2210">
        <v>4.3</v>
      </c>
      <c r="G1367" s="2211" t="s">
        <v>332</v>
      </c>
      <c r="H1367" s="2207" t="s">
        <v>2361</v>
      </c>
      <c r="I1367" s="2203">
        <v>1</v>
      </c>
      <c r="K1367" s="2227" t="s">
        <v>947</v>
      </c>
    </row>
    <row r="1368" spans="1:11">
      <c r="A1368" s="2204" t="s">
        <v>3693</v>
      </c>
      <c r="B1368" s="2213" t="s">
        <v>948</v>
      </c>
      <c r="C1368" s="2204" t="s">
        <v>41</v>
      </c>
      <c r="D1368" s="2208">
        <f t="shared" si="53"/>
        <v>0.31</v>
      </c>
      <c r="E1368" s="2225"/>
      <c r="F1368" s="2210">
        <v>0.31</v>
      </c>
      <c r="G1368" s="2211" t="s">
        <v>332</v>
      </c>
      <c r="H1368" s="2207" t="s">
        <v>2361</v>
      </c>
      <c r="I1368" s="2203">
        <v>1</v>
      </c>
      <c r="K1368" s="2213" t="s">
        <v>948</v>
      </c>
    </row>
    <row r="1369" spans="1:11">
      <c r="A1369" s="2204" t="s">
        <v>3694</v>
      </c>
      <c r="B1369" s="2209" t="s">
        <v>949</v>
      </c>
      <c r="C1369" s="2204" t="s">
        <v>41</v>
      </c>
      <c r="D1369" s="2208">
        <f t="shared" si="53"/>
        <v>0.3</v>
      </c>
      <c r="E1369" s="2225"/>
      <c r="F1369" s="2210">
        <v>0.3</v>
      </c>
      <c r="G1369" s="2211" t="s">
        <v>332</v>
      </c>
      <c r="H1369" s="2207" t="s">
        <v>2361</v>
      </c>
      <c r="I1369" s="2203">
        <v>1</v>
      </c>
      <c r="K1369" s="2209" t="s">
        <v>949</v>
      </c>
    </row>
    <row r="1370" spans="1:11">
      <c r="A1370" s="2204" t="s">
        <v>3695</v>
      </c>
      <c r="B1370" s="2209" t="s">
        <v>950</v>
      </c>
      <c r="C1370" s="2204" t="s">
        <v>41</v>
      </c>
      <c r="D1370" s="2208">
        <f t="shared" si="53"/>
        <v>0.05</v>
      </c>
      <c r="E1370" s="2225"/>
      <c r="F1370" s="2210">
        <v>0.05</v>
      </c>
      <c r="G1370" s="2211" t="s">
        <v>332</v>
      </c>
      <c r="H1370" s="2207" t="s">
        <v>2361</v>
      </c>
      <c r="I1370" s="2203">
        <v>1</v>
      </c>
      <c r="K1370" s="2209" t="s">
        <v>950</v>
      </c>
    </row>
    <row r="1371" spans="1:11">
      <c r="A1371" s="2204" t="s">
        <v>3696</v>
      </c>
      <c r="B1371" s="2247" t="s">
        <v>951</v>
      </c>
      <c r="C1371" s="2204" t="s">
        <v>41</v>
      </c>
      <c r="D1371" s="2208">
        <f t="shared" si="53"/>
        <v>3.06</v>
      </c>
      <c r="E1371" s="2225"/>
      <c r="F1371" s="2210">
        <v>3.06</v>
      </c>
      <c r="G1371" s="2211" t="s">
        <v>332</v>
      </c>
      <c r="H1371" s="2207" t="s">
        <v>2361</v>
      </c>
      <c r="I1371" s="2203">
        <v>1</v>
      </c>
      <c r="K1371" s="2247" t="s">
        <v>951</v>
      </c>
    </row>
    <row r="1372" spans="1:11">
      <c r="A1372" s="2204" t="s">
        <v>3697</v>
      </c>
      <c r="B1372" s="2209" t="s">
        <v>952</v>
      </c>
      <c r="C1372" s="2204" t="s">
        <v>41</v>
      </c>
      <c r="D1372" s="2208">
        <f t="shared" si="53"/>
        <v>0.63</v>
      </c>
      <c r="E1372" s="2225"/>
      <c r="F1372" s="2210">
        <v>0.63</v>
      </c>
      <c r="G1372" s="2211" t="s">
        <v>332</v>
      </c>
      <c r="H1372" s="2207" t="s">
        <v>2361</v>
      </c>
      <c r="I1372" s="2203">
        <v>1</v>
      </c>
      <c r="K1372" s="2209" t="s">
        <v>952</v>
      </c>
    </row>
    <row r="1373" spans="1:11">
      <c r="A1373" s="2204" t="s">
        <v>3698</v>
      </c>
      <c r="B1373" s="2209" t="s">
        <v>953</v>
      </c>
      <c r="C1373" s="2204" t="s">
        <v>41</v>
      </c>
      <c r="D1373" s="2208">
        <f t="shared" si="53"/>
        <v>0.23</v>
      </c>
      <c r="E1373" s="2225"/>
      <c r="F1373" s="2210">
        <v>0.23</v>
      </c>
      <c r="G1373" s="2211" t="s">
        <v>332</v>
      </c>
      <c r="H1373" s="2207" t="s">
        <v>2361</v>
      </c>
      <c r="I1373" s="2203">
        <v>1</v>
      </c>
      <c r="K1373" s="2209" t="s">
        <v>953</v>
      </c>
    </row>
    <row r="1374" spans="1:11">
      <c r="A1374" s="2204" t="s">
        <v>3699</v>
      </c>
      <c r="B1374" s="2247" t="s">
        <v>954</v>
      </c>
      <c r="C1374" s="2204" t="s">
        <v>41</v>
      </c>
      <c r="D1374" s="2208">
        <f t="shared" si="53"/>
        <v>0.35</v>
      </c>
      <c r="E1374" s="2225"/>
      <c r="F1374" s="2210">
        <v>0.35</v>
      </c>
      <c r="G1374" s="2211" t="s">
        <v>332</v>
      </c>
      <c r="H1374" s="2207" t="s">
        <v>2361</v>
      </c>
      <c r="I1374" s="2203">
        <v>1</v>
      </c>
      <c r="K1374" s="2247" t="s">
        <v>954</v>
      </c>
    </row>
    <row r="1375" spans="1:11">
      <c r="A1375" s="2204" t="s">
        <v>3700</v>
      </c>
      <c r="B1375" s="2209" t="s">
        <v>955</v>
      </c>
      <c r="C1375" s="2204" t="s">
        <v>41</v>
      </c>
      <c r="D1375" s="2208">
        <f t="shared" si="53"/>
        <v>0.21000000000000002</v>
      </c>
      <c r="E1375" s="2225"/>
      <c r="F1375" s="2210">
        <v>0.21000000000000002</v>
      </c>
      <c r="G1375" s="2211" t="s">
        <v>332</v>
      </c>
      <c r="H1375" s="2207" t="s">
        <v>2361</v>
      </c>
      <c r="I1375" s="2203">
        <v>1</v>
      </c>
      <c r="K1375" s="2209" t="s">
        <v>955</v>
      </c>
    </row>
    <row r="1376" spans="1:11" ht="36">
      <c r="A1376" s="2204" t="s">
        <v>3701</v>
      </c>
      <c r="B1376" s="2209" t="s">
        <v>956</v>
      </c>
      <c r="C1376" s="2204" t="s">
        <v>41</v>
      </c>
      <c r="D1376" s="2208">
        <f t="shared" si="53"/>
        <v>0.04</v>
      </c>
      <c r="E1376" s="2225"/>
      <c r="F1376" s="2210">
        <v>0.04</v>
      </c>
      <c r="G1376" s="2211" t="s">
        <v>332</v>
      </c>
      <c r="H1376" s="2207" t="s">
        <v>2361</v>
      </c>
      <c r="I1376" s="2203">
        <v>1</v>
      </c>
      <c r="K1376" s="2209" t="s">
        <v>956</v>
      </c>
    </row>
    <row r="1377" spans="1:11">
      <c r="A1377" s="2204" t="s">
        <v>3702</v>
      </c>
      <c r="B1377" s="2209" t="s">
        <v>957</v>
      </c>
      <c r="C1377" s="2204" t="s">
        <v>41</v>
      </c>
      <c r="D1377" s="2208">
        <f t="shared" si="53"/>
        <v>0.1</v>
      </c>
      <c r="E1377" s="2225"/>
      <c r="F1377" s="2210">
        <v>0.1</v>
      </c>
      <c r="G1377" s="2211" t="s">
        <v>332</v>
      </c>
      <c r="H1377" s="2207" t="s">
        <v>2361</v>
      </c>
      <c r="I1377" s="2203">
        <v>1</v>
      </c>
      <c r="K1377" s="2209" t="s">
        <v>957</v>
      </c>
    </row>
    <row r="1378" spans="1:11" ht="24">
      <c r="A1378" s="2204" t="s">
        <v>3703</v>
      </c>
      <c r="B1378" s="2209" t="s">
        <v>813</v>
      </c>
      <c r="C1378" s="2204" t="s">
        <v>41</v>
      </c>
      <c r="D1378" s="2208">
        <v>2</v>
      </c>
      <c r="E1378" s="2225"/>
      <c r="F1378" s="2210">
        <v>2</v>
      </c>
      <c r="G1378" s="2211" t="s">
        <v>332</v>
      </c>
      <c r="H1378" s="2207" t="s">
        <v>2361</v>
      </c>
      <c r="I1378" s="2203">
        <v>1</v>
      </c>
      <c r="K1378" s="2209" t="s">
        <v>813</v>
      </c>
    </row>
    <row r="1379" spans="1:11" ht="24">
      <c r="A1379" s="2204" t="s">
        <v>3704</v>
      </c>
      <c r="B1379" s="2209" t="s">
        <v>4512</v>
      </c>
      <c r="C1379" s="2204" t="s">
        <v>41</v>
      </c>
      <c r="D1379" s="2208">
        <f>E1379+F1379</f>
        <v>10.66</v>
      </c>
      <c r="E1379" s="2225"/>
      <c r="F1379" s="2210">
        <v>10.66</v>
      </c>
      <c r="G1379" s="2211" t="s">
        <v>93</v>
      </c>
      <c r="H1379" s="2207" t="s">
        <v>2361</v>
      </c>
      <c r="I1379" s="2203">
        <v>1</v>
      </c>
      <c r="K1379" s="2209" t="s">
        <v>4512</v>
      </c>
    </row>
    <row r="1380" spans="1:11" ht="24">
      <c r="A1380" s="2204" t="s">
        <v>3705</v>
      </c>
      <c r="B1380" s="2230" t="s">
        <v>4891</v>
      </c>
      <c r="C1380" s="2204" t="s">
        <v>41</v>
      </c>
      <c r="D1380" s="2208">
        <f t="shared" ref="D1380:D1381" si="55">E1380+F1380</f>
        <v>0.5</v>
      </c>
      <c r="E1380" s="2225"/>
      <c r="F1380" s="2210">
        <v>0.5</v>
      </c>
      <c r="G1380" s="2206" t="s">
        <v>93</v>
      </c>
      <c r="H1380" s="2207" t="s">
        <v>2361</v>
      </c>
      <c r="I1380" s="2203">
        <v>1</v>
      </c>
      <c r="K1380" s="2230" t="s">
        <v>4891</v>
      </c>
    </row>
    <row r="1381" spans="1:11" ht="24">
      <c r="A1381" s="2204" t="s">
        <v>3706</v>
      </c>
      <c r="B1381" s="2230" t="s">
        <v>4892</v>
      </c>
      <c r="C1381" s="2204" t="s">
        <v>41</v>
      </c>
      <c r="D1381" s="2208">
        <f t="shared" si="55"/>
        <v>0.23</v>
      </c>
      <c r="E1381" s="2225"/>
      <c r="F1381" s="2210">
        <v>0.23</v>
      </c>
      <c r="G1381" s="2206" t="s">
        <v>93</v>
      </c>
      <c r="H1381" s="2207" t="s">
        <v>2361</v>
      </c>
      <c r="I1381" s="2203">
        <v>1</v>
      </c>
      <c r="K1381" s="2230" t="s">
        <v>4891</v>
      </c>
    </row>
    <row r="1382" spans="1:11" ht="24">
      <c r="A1382" s="2204" t="s">
        <v>3707</v>
      </c>
      <c r="B1382" s="2209" t="s">
        <v>958</v>
      </c>
      <c r="C1382" s="2204" t="s">
        <v>41</v>
      </c>
      <c r="D1382" s="2208">
        <f t="shared" si="53"/>
        <v>2.8</v>
      </c>
      <c r="E1382" s="2225"/>
      <c r="F1382" s="2210">
        <v>2.8</v>
      </c>
      <c r="G1382" s="2215" t="s">
        <v>93</v>
      </c>
      <c r="H1382" s="2207" t="s">
        <v>2361</v>
      </c>
      <c r="I1382" s="2203">
        <v>1</v>
      </c>
      <c r="K1382" s="2209" t="s">
        <v>958</v>
      </c>
    </row>
    <row r="1383" spans="1:11" ht="36">
      <c r="A1383" s="2204" t="s">
        <v>3708</v>
      </c>
      <c r="B1383" s="2213" t="s">
        <v>947</v>
      </c>
      <c r="C1383" s="2204" t="s">
        <v>41</v>
      </c>
      <c r="D1383" s="2208">
        <f t="shared" si="53"/>
        <v>3.27</v>
      </c>
      <c r="E1383" s="2225"/>
      <c r="F1383" s="2210">
        <v>3.27</v>
      </c>
      <c r="G1383" s="2211" t="s">
        <v>155</v>
      </c>
      <c r="H1383" s="2226" t="s">
        <v>2357</v>
      </c>
      <c r="I1383" s="2203">
        <v>1</v>
      </c>
      <c r="K1383" s="2213" t="s">
        <v>947</v>
      </c>
    </row>
    <row r="1384" spans="1:11" ht="24">
      <c r="A1384" s="2204" t="s">
        <v>3709</v>
      </c>
      <c r="B1384" s="2209" t="s">
        <v>959</v>
      </c>
      <c r="C1384" s="2204" t="s">
        <v>41</v>
      </c>
      <c r="D1384" s="2208">
        <f t="shared" si="53"/>
        <v>1.32</v>
      </c>
      <c r="E1384" s="2225"/>
      <c r="F1384" s="2210">
        <v>1.32</v>
      </c>
      <c r="G1384" s="2211" t="s">
        <v>155</v>
      </c>
      <c r="H1384" s="2226" t="s">
        <v>2357</v>
      </c>
      <c r="I1384" s="2203">
        <v>1</v>
      </c>
      <c r="K1384" s="2209" t="s">
        <v>959</v>
      </c>
    </row>
    <row r="1385" spans="1:11" ht="24">
      <c r="A1385" s="2204" t="s">
        <v>3710</v>
      </c>
      <c r="B1385" s="2259" t="s">
        <v>960</v>
      </c>
      <c r="C1385" s="2204" t="s">
        <v>41</v>
      </c>
      <c r="D1385" s="2208">
        <f t="shared" si="53"/>
        <v>0.74</v>
      </c>
      <c r="E1385" s="2225">
        <v>0.03</v>
      </c>
      <c r="F1385" s="2210">
        <v>0.71</v>
      </c>
      <c r="G1385" s="2211" t="s">
        <v>155</v>
      </c>
      <c r="H1385" s="2226" t="s">
        <v>2357</v>
      </c>
      <c r="I1385" s="2203">
        <v>1</v>
      </c>
      <c r="K1385" s="2259" t="s">
        <v>960</v>
      </c>
    </row>
    <row r="1386" spans="1:11" ht="24">
      <c r="A1386" s="2204" t="s">
        <v>3711</v>
      </c>
      <c r="B1386" s="2274" t="s">
        <v>961</v>
      </c>
      <c r="C1386" s="2204" t="s">
        <v>41</v>
      </c>
      <c r="D1386" s="2208">
        <f t="shared" si="53"/>
        <v>1.9900000000000002</v>
      </c>
      <c r="E1386" s="2225">
        <v>0.13</v>
      </c>
      <c r="F1386" s="2210">
        <v>1.86</v>
      </c>
      <c r="G1386" s="2211" t="s">
        <v>155</v>
      </c>
      <c r="H1386" s="2226" t="s">
        <v>2357</v>
      </c>
      <c r="I1386" s="2203">
        <v>1</v>
      </c>
      <c r="K1386" s="2274" t="s">
        <v>961</v>
      </c>
    </row>
    <row r="1387" spans="1:11" ht="24">
      <c r="A1387" s="2204" t="s">
        <v>3712</v>
      </c>
      <c r="B1387" s="2274" t="s">
        <v>962</v>
      </c>
      <c r="C1387" s="2204" t="s">
        <v>41</v>
      </c>
      <c r="D1387" s="2208">
        <f t="shared" si="53"/>
        <v>1.65</v>
      </c>
      <c r="E1387" s="2225"/>
      <c r="F1387" s="2210">
        <v>1.65</v>
      </c>
      <c r="G1387" s="2211" t="s">
        <v>155</v>
      </c>
      <c r="H1387" s="2226" t="s">
        <v>2357</v>
      </c>
      <c r="I1387" s="2203">
        <v>1</v>
      </c>
      <c r="K1387" s="2274" t="s">
        <v>962</v>
      </c>
    </row>
    <row r="1388" spans="1:11" ht="24">
      <c r="A1388" s="2204" t="s">
        <v>3713</v>
      </c>
      <c r="B1388" s="2274" t="s">
        <v>963</v>
      </c>
      <c r="C1388" s="2204" t="s">
        <v>41</v>
      </c>
      <c r="D1388" s="2208">
        <f t="shared" si="53"/>
        <v>0.85000000000000009</v>
      </c>
      <c r="E1388" s="2225"/>
      <c r="F1388" s="2210">
        <v>0.85000000000000009</v>
      </c>
      <c r="G1388" s="2211" t="s">
        <v>155</v>
      </c>
      <c r="H1388" s="2226" t="s">
        <v>2357</v>
      </c>
      <c r="I1388" s="2203">
        <v>1</v>
      </c>
      <c r="K1388" s="2274" t="s">
        <v>963</v>
      </c>
    </row>
    <row r="1389" spans="1:11" ht="24">
      <c r="A1389" s="2204" t="s">
        <v>3714</v>
      </c>
      <c r="B1389" s="2274" t="s">
        <v>964</v>
      </c>
      <c r="C1389" s="2204" t="s">
        <v>41</v>
      </c>
      <c r="D1389" s="2208">
        <f t="shared" si="53"/>
        <v>3.8299999999999996</v>
      </c>
      <c r="E1389" s="2225">
        <v>0.17</v>
      </c>
      <c r="F1389" s="2210">
        <v>3.6599999999999997</v>
      </c>
      <c r="G1389" s="2211" t="s">
        <v>155</v>
      </c>
      <c r="H1389" s="2207" t="s">
        <v>2361</v>
      </c>
      <c r="I1389" s="2203">
        <v>1</v>
      </c>
      <c r="K1389" s="2274" t="s">
        <v>964</v>
      </c>
    </row>
    <row r="1390" spans="1:11" ht="24">
      <c r="A1390" s="2204" t="s">
        <v>3715</v>
      </c>
      <c r="B1390" s="2274" t="s">
        <v>965</v>
      </c>
      <c r="C1390" s="2204" t="s">
        <v>41</v>
      </c>
      <c r="D1390" s="2208">
        <f t="shared" si="53"/>
        <v>3.4699999999999998</v>
      </c>
      <c r="E1390" s="2225">
        <v>0.15</v>
      </c>
      <c r="F1390" s="2210">
        <v>3.32</v>
      </c>
      <c r="G1390" s="2211" t="s">
        <v>155</v>
      </c>
      <c r="H1390" s="2207" t="s">
        <v>2361</v>
      </c>
      <c r="I1390" s="2203">
        <v>1</v>
      </c>
      <c r="K1390" s="2274" t="s">
        <v>965</v>
      </c>
    </row>
    <row r="1391" spans="1:11" ht="24">
      <c r="A1391" s="2204" t="s">
        <v>3716</v>
      </c>
      <c r="B1391" s="2219" t="s">
        <v>966</v>
      </c>
      <c r="C1391" s="2204" t="s">
        <v>41</v>
      </c>
      <c r="D1391" s="2208">
        <f t="shared" si="53"/>
        <v>0.88000000000000012</v>
      </c>
      <c r="E1391" s="2225"/>
      <c r="F1391" s="2210">
        <v>0.88000000000000012</v>
      </c>
      <c r="G1391" s="2211" t="s">
        <v>155</v>
      </c>
      <c r="H1391" s="2226" t="s">
        <v>2357</v>
      </c>
      <c r="I1391" s="2203">
        <v>1</v>
      </c>
      <c r="K1391" s="2219" t="s">
        <v>966</v>
      </c>
    </row>
    <row r="1392" spans="1:11" ht="24">
      <c r="A1392" s="2204" t="s">
        <v>3717</v>
      </c>
      <c r="B1392" s="2217" t="s">
        <v>967</v>
      </c>
      <c r="C1392" s="2204" t="s">
        <v>41</v>
      </c>
      <c r="D1392" s="2208">
        <f t="shared" si="53"/>
        <v>0.88</v>
      </c>
      <c r="E1392" s="2225"/>
      <c r="F1392" s="2210">
        <v>0.88</v>
      </c>
      <c r="G1392" s="2211" t="s">
        <v>155</v>
      </c>
      <c r="H1392" s="2226" t="s">
        <v>2357</v>
      </c>
      <c r="I1392" s="2203">
        <v>1</v>
      </c>
      <c r="K1392" s="2217" t="s">
        <v>967</v>
      </c>
    </row>
    <row r="1393" spans="1:11" ht="24">
      <c r="A1393" s="2204" t="s">
        <v>3718</v>
      </c>
      <c r="B1393" s="2217" t="s">
        <v>968</v>
      </c>
      <c r="C1393" s="2204" t="s">
        <v>41</v>
      </c>
      <c r="D1393" s="2208">
        <f t="shared" si="53"/>
        <v>1.1200000000000001</v>
      </c>
      <c r="E1393" s="2225"/>
      <c r="F1393" s="2210">
        <v>1.1200000000000001</v>
      </c>
      <c r="G1393" s="2211" t="s">
        <v>155</v>
      </c>
      <c r="H1393" s="2226" t="s">
        <v>2357</v>
      </c>
      <c r="I1393" s="2203">
        <v>1</v>
      </c>
      <c r="K1393" s="2217" t="s">
        <v>968</v>
      </c>
    </row>
    <row r="1394" spans="1:11" ht="24">
      <c r="A1394" s="2204" t="s">
        <v>3719</v>
      </c>
      <c r="B1394" s="2217" t="s">
        <v>969</v>
      </c>
      <c r="C1394" s="2204" t="s">
        <v>41</v>
      </c>
      <c r="D1394" s="2208">
        <f t="shared" si="53"/>
        <v>20.790000000000003</v>
      </c>
      <c r="E1394" s="2225"/>
      <c r="F1394" s="2210">
        <v>20.790000000000003</v>
      </c>
      <c r="G1394" s="2211" t="s">
        <v>155</v>
      </c>
      <c r="H1394" s="2207" t="s">
        <v>2361</v>
      </c>
      <c r="I1394" s="2203">
        <v>1</v>
      </c>
      <c r="K1394" s="2217" t="s">
        <v>969</v>
      </c>
    </row>
    <row r="1395" spans="1:11" ht="36">
      <c r="A1395" s="2204" t="s">
        <v>3720</v>
      </c>
      <c r="B1395" s="2219" t="s">
        <v>4879</v>
      </c>
      <c r="C1395" s="2204" t="s">
        <v>41</v>
      </c>
      <c r="D1395" s="2208">
        <f t="shared" si="53"/>
        <v>20.969999999999995</v>
      </c>
      <c r="E1395" s="2225"/>
      <c r="F1395" s="2210">
        <v>20.969999999999995</v>
      </c>
      <c r="G1395" s="2211" t="s">
        <v>155</v>
      </c>
      <c r="H1395" s="2207" t="s">
        <v>2361</v>
      </c>
      <c r="I1395" s="2203">
        <v>1</v>
      </c>
      <c r="K1395" s="2219" t="s">
        <v>970</v>
      </c>
    </row>
    <row r="1396" spans="1:11">
      <c r="A1396" s="2204" t="s">
        <v>3721</v>
      </c>
      <c r="B1396" s="2219" t="s">
        <v>4513</v>
      </c>
      <c r="C1396" s="2204" t="s">
        <v>41</v>
      </c>
      <c r="D1396" s="2208">
        <f>F1396+E1396</f>
        <v>1.1600000000000001</v>
      </c>
      <c r="E1396" s="2225"/>
      <c r="F1396" s="2210">
        <v>1.1600000000000001</v>
      </c>
      <c r="G1396" s="2211" t="s">
        <v>155</v>
      </c>
      <c r="H1396" s="2207" t="s">
        <v>2361</v>
      </c>
      <c r="I1396" s="2203">
        <v>1</v>
      </c>
      <c r="K1396" s="2219" t="s">
        <v>4513</v>
      </c>
    </row>
    <row r="1397" spans="1:11" ht="24">
      <c r="A1397" s="2204" t="s">
        <v>3722</v>
      </c>
      <c r="B1397" s="2219" t="s">
        <v>4514</v>
      </c>
      <c r="C1397" s="2204" t="s">
        <v>41</v>
      </c>
      <c r="D1397" s="2208">
        <f t="shared" ref="D1397:D1411" si="56">F1397+E1397</f>
        <v>2.7600000000000002</v>
      </c>
      <c r="E1397" s="2225"/>
      <c r="F1397" s="2210">
        <v>2.7600000000000002</v>
      </c>
      <c r="G1397" s="2211" t="s">
        <v>155</v>
      </c>
      <c r="H1397" s="2207" t="s">
        <v>2361</v>
      </c>
      <c r="I1397" s="2203">
        <v>1</v>
      </c>
      <c r="K1397" s="2219" t="s">
        <v>4514</v>
      </c>
    </row>
    <row r="1398" spans="1:11">
      <c r="A1398" s="2204" t="s">
        <v>3723</v>
      </c>
      <c r="B1398" s="2219" t="s">
        <v>4515</v>
      </c>
      <c r="C1398" s="2204" t="s">
        <v>41</v>
      </c>
      <c r="D1398" s="2208">
        <f t="shared" si="56"/>
        <v>0.60000000000000009</v>
      </c>
      <c r="E1398" s="2225"/>
      <c r="F1398" s="2210">
        <v>0.60000000000000009</v>
      </c>
      <c r="G1398" s="2211" t="s">
        <v>155</v>
      </c>
      <c r="H1398" s="2207" t="s">
        <v>2361</v>
      </c>
      <c r="I1398" s="2203">
        <v>1</v>
      </c>
      <c r="K1398" s="2219" t="s">
        <v>4515</v>
      </c>
    </row>
    <row r="1399" spans="1:11">
      <c r="A1399" s="2204" t="s">
        <v>3724</v>
      </c>
      <c r="B1399" s="2219" t="s">
        <v>4516</v>
      </c>
      <c r="C1399" s="2204" t="s">
        <v>41</v>
      </c>
      <c r="D1399" s="2208">
        <f t="shared" si="56"/>
        <v>0.19</v>
      </c>
      <c r="E1399" s="2225"/>
      <c r="F1399" s="2210">
        <v>0.19</v>
      </c>
      <c r="G1399" s="2211" t="s">
        <v>155</v>
      </c>
      <c r="H1399" s="2207" t="s">
        <v>2361</v>
      </c>
      <c r="I1399" s="2203">
        <v>1</v>
      </c>
      <c r="K1399" s="2219" t="s">
        <v>4516</v>
      </c>
    </row>
    <row r="1400" spans="1:11" ht="24">
      <c r="A1400" s="2204" t="s">
        <v>3725</v>
      </c>
      <c r="B1400" s="2219" t="s">
        <v>4517</v>
      </c>
      <c r="C1400" s="2204" t="s">
        <v>41</v>
      </c>
      <c r="D1400" s="2208">
        <f t="shared" si="56"/>
        <v>0.29000000000000004</v>
      </c>
      <c r="E1400" s="2225"/>
      <c r="F1400" s="2210">
        <v>0.29000000000000004</v>
      </c>
      <c r="G1400" s="2211" t="s">
        <v>155</v>
      </c>
      <c r="H1400" s="2207" t="s">
        <v>2361</v>
      </c>
      <c r="I1400" s="2203">
        <v>1</v>
      </c>
      <c r="K1400" s="2219" t="s">
        <v>4517</v>
      </c>
    </row>
    <row r="1401" spans="1:11">
      <c r="A1401" s="2204" t="s">
        <v>3726</v>
      </c>
      <c r="B1401" s="2219" t="s">
        <v>4518</v>
      </c>
      <c r="C1401" s="2204" t="s">
        <v>41</v>
      </c>
      <c r="D1401" s="2208">
        <f t="shared" si="56"/>
        <v>0.66</v>
      </c>
      <c r="E1401" s="2225"/>
      <c r="F1401" s="2210">
        <v>0.66</v>
      </c>
      <c r="G1401" s="2211" t="s">
        <v>155</v>
      </c>
      <c r="H1401" s="2207" t="s">
        <v>2361</v>
      </c>
      <c r="I1401" s="2203">
        <v>1</v>
      </c>
      <c r="K1401" s="2219" t="s">
        <v>4518</v>
      </c>
    </row>
    <row r="1402" spans="1:11">
      <c r="A1402" s="2204" t="s">
        <v>3727</v>
      </c>
      <c r="B1402" s="2219" t="s">
        <v>4519</v>
      </c>
      <c r="C1402" s="2204" t="s">
        <v>41</v>
      </c>
      <c r="D1402" s="2208">
        <f t="shared" si="56"/>
        <v>0.41</v>
      </c>
      <c r="E1402" s="2225"/>
      <c r="F1402" s="2210">
        <v>0.41</v>
      </c>
      <c r="G1402" s="2211" t="s">
        <v>155</v>
      </c>
      <c r="H1402" s="2207" t="s">
        <v>2361</v>
      </c>
      <c r="I1402" s="2203">
        <v>1</v>
      </c>
      <c r="K1402" s="2219" t="s">
        <v>4519</v>
      </c>
    </row>
    <row r="1403" spans="1:11" ht="24">
      <c r="A1403" s="2204" t="s">
        <v>3728</v>
      </c>
      <c r="B1403" s="2219" t="s">
        <v>4520</v>
      </c>
      <c r="C1403" s="2204" t="s">
        <v>41</v>
      </c>
      <c r="D1403" s="2208">
        <f t="shared" si="56"/>
        <v>1.6500000000000001</v>
      </c>
      <c r="E1403" s="2225"/>
      <c r="F1403" s="2210">
        <v>1.6500000000000001</v>
      </c>
      <c r="G1403" s="2211" t="s">
        <v>155</v>
      </c>
      <c r="H1403" s="2207" t="s">
        <v>2361</v>
      </c>
      <c r="I1403" s="2203">
        <v>1</v>
      </c>
      <c r="K1403" s="2219" t="s">
        <v>4520</v>
      </c>
    </row>
    <row r="1404" spans="1:11" ht="24">
      <c r="A1404" s="2204" t="s">
        <v>3729</v>
      </c>
      <c r="B1404" s="2219" t="s">
        <v>4521</v>
      </c>
      <c r="C1404" s="2204" t="s">
        <v>41</v>
      </c>
      <c r="D1404" s="2208">
        <f t="shared" si="56"/>
        <v>3.32</v>
      </c>
      <c r="E1404" s="2225"/>
      <c r="F1404" s="2210">
        <v>3.32</v>
      </c>
      <c r="G1404" s="2211" t="s">
        <v>155</v>
      </c>
      <c r="H1404" s="2207" t="s">
        <v>2361</v>
      </c>
      <c r="I1404" s="2203">
        <v>1</v>
      </c>
      <c r="K1404" s="2219" t="s">
        <v>4521</v>
      </c>
    </row>
    <row r="1405" spans="1:11" ht="24">
      <c r="A1405" s="2204" t="s">
        <v>3730</v>
      </c>
      <c r="B1405" s="2219" t="s">
        <v>4522</v>
      </c>
      <c r="C1405" s="2204" t="s">
        <v>41</v>
      </c>
      <c r="D1405" s="2208">
        <f t="shared" si="56"/>
        <v>0.53</v>
      </c>
      <c r="E1405" s="2225"/>
      <c r="F1405" s="2210">
        <v>0.53</v>
      </c>
      <c r="G1405" s="2211" t="s">
        <v>155</v>
      </c>
      <c r="H1405" s="2207" t="s">
        <v>2361</v>
      </c>
      <c r="I1405" s="2203">
        <v>1</v>
      </c>
      <c r="K1405" s="2219" t="s">
        <v>4522</v>
      </c>
    </row>
    <row r="1406" spans="1:11" ht="24">
      <c r="A1406" s="2204" t="s">
        <v>3731</v>
      </c>
      <c r="B1406" s="2219" t="s">
        <v>4523</v>
      </c>
      <c r="C1406" s="2204" t="s">
        <v>41</v>
      </c>
      <c r="D1406" s="2208">
        <f t="shared" si="56"/>
        <v>0.48</v>
      </c>
      <c r="E1406" s="2225"/>
      <c r="F1406" s="2210">
        <v>0.48</v>
      </c>
      <c r="G1406" s="2211" t="s">
        <v>155</v>
      </c>
      <c r="H1406" s="2207" t="s">
        <v>2361</v>
      </c>
      <c r="I1406" s="2203">
        <v>1</v>
      </c>
      <c r="K1406" s="2219" t="s">
        <v>4523</v>
      </c>
    </row>
    <row r="1407" spans="1:11" ht="24">
      <c r="A1407" s="2204" t="s">
        <v>3732</v>
      </c>
      <c r="B1407" s="2219" t="s">
        <v>4524</v>
      </c>
      <c r="C1407" s="2204" t="s">
        <v>41</v>
      </c>
      <c r="D1407" s="2208">
        <f t="shared" si="56"/>
        <v>2.0300000000000002</v>
      </c>
      <c r="E1407" s="2225"/>
      <c r="F1407" s="2210">
        <v>2.0300000000000002</v>
      </c>
      <c r="G1407" s="2211" t="s">
        <v>155</v>
      </c>
      <c r="H1407" s="2207" t="s">
        <v>2361</v>
      </c>
      <c r="I1407" s="2203">
        <v>1</v>
      </c>
      <c r="K1407" s="2219" t="s">
        <v>4524</v>
      </c>
    </row>
    <row r="1408" spans="1:11" ht="24">
      <c r="A1408" s="2204" t="s">
        <v>3733</v>
      </c>
      <c r="B1408" s="2219" t="s">
        <v>4525</v>
      </c>
      <c r="C1408" s="2204" t="s">
        <v>41</v>
      </c>
      <c r="D1408" s="2208">
        <f t="shared" si="56"/>
        <v>2.16</v>
      </c>
      <c r="E1408" s="2225"/>
      <c r="F1408" s="2210">
        <v>2.16</v>
      </c>
      <c r="G1408" s="2211" t="s">
        <v>155</v>
      </c>
      <c r="H1408" s="2207" t="s">
        <v>2361</v>
      </c>
      <c r="I1408" s="2203">
        <v>1</v>
      </c>
      <c r="K1408" s="2219" t="s">
        <v>4525</v>
      </c>
    </row>
    <row r="1409" spans="1:11" ht="36">
      <c r="A1409" s="2204" t="s">
        <v>3734</v>
      </c>
      <c r="B1409" s="2219" t="s">
        <v>4526</v>
      </c>
      <c r="C1409" s="2204" t="s">
        <v>41</v>
      </c>
      <c r="D1409" s="2208">
        <f t="shared" si="56"/>
        <v>1.8399999999999999</v>
      </c>
      <c r="E1409" s="2225"/>
      <c r="F1409" s="2210">
        <v>1.8399999999999999</v>
      </c>
      <c r="G1409" s="2211" t="s">
        <v>155</v>
      </c>
      <c r="H1409" s="2207" t="s">
        <v>2361</v>
      </c>
      <c r="I1409" s="2203">
        <v>1</v>
      </c>
      <c r="K1409" s="2219" t="s">
        <v>4526</v>
      </c>
    </row>
    <row r="1410" spans="1:11" ht="24">
      <c r="A1410" s="2204" t="s">
        <v>3735</v>
      </c>
      <c r="B1410" s="2219" t="s">
        <v>4527</v>
      </c>
      <c r="C1410" s="2204" t="s">
        <v>41</v>
      </c>
      <c r="D1410" s="2208">
        <f t="shared" si="56"/>
        <v>0.59000000000000008</v>
      </c>
      <c r="E1410" s="2225"/>
      <c r="F1410" s="2210">
        <v>0.59000000000000008</v>
      </c>
      <c r="G1410" s="2211" t="s">
        <v>155</v>
      </c>
      <c r="H1410" s="2207" t="s">
        <v>2361</v>
      </c>
      <c r="I1410" s="2203">
        <v>1</v>
      </c>
      <c r="K1410" s="2219" t="s">
        <v>4527</v>
      </c>
    </row>
    <row r="1411" spans="1:11" ht="24">
      <c r="A1411" s="2204" t="s">
        <v>3736</v>
      </c>
      <c r="B1411" s="2219" t="s">
        <v>4528</v>
      </c>
      <c r="C1411" s="2204" t="s">
        <v>41</v>
      </c>
      <c r="D1411" s="2208">
        <f t="shared" si="56"/>
        <v>0.16</v>
      </c>
      <c r="E1411" s="2225"/>
      <c r="F1411" s="2210">
        <v>0.16</v>
      </c>
      <c r="G1411" s="2211" t="s">
        <v>155</v>
      </c>
      <c r="H1411" s="2207" t="s">
        <v>2361</v>
      </c>
      <c r="I1411" s="2203">
        <v>1</v>
      </c>
      <c r="K1411" s="2219" t="s">
        <v>4528</v>
      </c>
    </row>
    <row r="1412" spans="1:11" ht="24">
      <c r="A1412" s="2204" t="s">
        <v>3737</v>
      </c>
      <c r="B1412" s="2217" t="s">
        <v>813</v>
      </c>
      <c r="C1412" s="2204" t="s">
        <v>41</v>
      </c>
      <c r="D1412" s="2208">
        <v>4</v>
      </c>
      <c r="E1412" s="2225"/>
      <c r="F1412" s="2210">
        <v>4</v>
      </c>
      <c r="G1412" s="2211" t="s">
        <v>155</v>
      </c>
      <c r="H1412" s="2207" t="s">
        <v>2361</v>
      </c>
      <c r="I1412" s="2203">
        <v>1</v>
      </c>
      <c r="K1412" s="2217" t="s">
        <v>813</v>
      </c>
    </row>
    <row r="1413" spans="1:11" ht="36">
      <c r="A1413" s="2204" t="s">
        <v>3738</v>
      </c>
      <c r="B1413" s="2209" t="s">
        <v>971</v>
      </c>
      <c r="C1413" s="2204" t="s">
        <v>41</v>
      </c>
      <c r="D1413" s="2208">
        <f t="shared" si="53"/>
        <v>0.47</v>
      </c>
      <c r="E1413" s="2225"/>
      <c r="F1413" s="2210">
        <v>0.47</v>
      </c>
      <c r="G1413" s="2211" t="s">
        <v>2404</v>
      </c>
      <c r="H1413" s="2207" t="s">
        <v>2361</v>
      </c>
      <c r="I1413" s="2203">
        <v>1</v>
      </c>
      <c r="K1413" s="2209" t="s">
        <v>971</v>
      </c>
    </row>
    <row r="1414" spans="1:11" ht="24">
      <c r="A1414" s="2204" t="s">
        <v>3739</v>
      </c>
      <c r="B1414" s="2209" t="s">
        <v>972</v>
      </c>
      <c r="C1414" s="2204" t="s">
        <v>41</v>
      </c>
      <c r="D1414" s="2208">
        <f t="shared" si="53"/>
        <v>0.13</v>
      </c>
      <c r="E1414" s="2225"/>
      <c r="F1414" s="2210">
        <v>0.13</v>
      </c>
      <c r="G1414" s="2211" t="s">
        <v>2404</v>
      </c>
      <c r="H1414" s="2207" t="s">
        <v>2361</v>
      </c>
      <c r="I1414" s="2203">
        <v>1</v>
      </c>
      <c r="K1414" s="2209" t="s">
        <v>972</v>
      </c>
    </row>
    <row r="1415" spans="1:11">
      <c r="A1415" s="2204" t="s">
        <v>3740</v>
      </c>
      <c r="B1415" s="2209" t="s">
        <v>973</v>
      </c>
      <c r="C1415" s="2204" t="s">
        <v>41</v>
      </c>
      <c r="D1415" s="2208">
        <f t="shared" si="53"/>
        <v>0.42</v>
      </c>
      <c r="E1415" s="2225"/>
      <c r="F1415" s="2210">
        <v>0.42</v>
      </c>
      <c r="G1415" s="2211" t="s">
        <v>2404</v>
      </c>
      <c r="H1415" s="2207" t="s">
        <v>2361</v>
      </c>
      <c r="I1415" s="2203">
        <v>1</v>
      </c>
      <c r="K1415" s="2209" t="s">
        <v>973</v>
      </c>
    </row>
    <row r="1416" spans="1:11" ht="36">
      <c r="A1416" s="2204" t="s">
        <v>3741</v>
      </c>
      <c r="B1416" s="2209" t="s">
        <v>974</v>
      </c>
      <c r="C1416" s="2204" t="s">
        <v>41</v>
      </c>
      <c r="D1416" s="2208">
        <f t="shared" ref="D1416:D1493" si="57">E1416+F1416</f>
        <v>0.34</v>
      </c>
      <c r="E1416" s="2225"/>
      <c r="F1416" s="2210">
        <v>0.34</v>
      </c>
      <c r="G1416" s="2211" t="s">
        <v>2404</v>
      </c>
      <c r="H1416" s="2207" t="s">
        <v>2361</v>
      </c>
      <c r="I1416" s="2203">
        <v>1</v>
      </c>
      <c r="K1416" s="2209" t="s">
        <v>974</v>
      </c>
    </row>
    <row r="1417" spans="1:11" ht="36">
      <c r="A1417" s="2204" t="s">
        <v>3742</v>
      </c>
      <c r="B1417" s="2213" t="s">
        <v>975</v>
      </c>
      <c r="C1417" s="2204" t="s">
        <v>41</v>
      </c>
      <c r="D1417" s="2208">
        <f t="shared" si="57"/>
        <v>0.16</v>
      </c>
      <c r="E1417" s="2225"/>
      <c r="F1417" s="2210">
        <v>0.16</v>
      </c>
      <c r="G1417" s="2211" t="s">
        <v>2404</v>
      </c>
      <c r="H1417" s="2207" t="s">
        <v>2361</v>
      </c>
      <c r="I1417" s="2203">
        <v>1</v>
      </c>
      <c r="K1417" s="2213" t="s">
        <v>975</v>
      </c>
    </row>
    <row r="1418" spans="1:11">
      <c r="A1418" s="2204" t="s">
        <v>3743</v>
      </c>
      <c r="B1418" s="2209" t="s">
        <v>976</v>
      </c>
      <c r="C1418" s="2204" t="s">
        <v>41</v>
      </c>
      <c r="D1418" s="2208">
        <f t="shared" si="57"/>
        <v>0.06</v>
      </c>
      <c r="E1418" s="2225"/>
      <c r="F1418" s="2210">
        <v>0.06</v>
      </c>
      <c r="G1418" s="2211" t="s">
        <v>2404</v>
      </c>
      <c r="H1418" s="2207" t="s">
        <v>2361</v>
      </c>
      <c r="I1418" s="2203">
        <v>1</v>
      </c>
      <c r="K1418" s="2209" t="s">
        <v>976</v>
      </c>
    </row>
    <row r="1419" spans="1:11" ht="24">
      <c r="A1419" s="2204" t="s">
        <v>3744</v>
      </c>
      <c r="B1419" s="2209" t="s">
        <v>977</v>
      </c>
      <c r="C1419" s="2204" t="s">
        <v>41</v>
      </c>
      <c r="D1419" s="2208">
        <f t="shared" si="57"/>
        <v>0.26</v>
      </c>
      <c r="E1419" s="2225"/>
      <c r="F1419" s="2210">
        <v>0.26</v>
      </c>
      <c r="G1419" s="2211" t="s">
        <v>2404</v>
      </c>
      <c r="H1419" s="2207" t="s">
        <v>2361</v>
      </c>
      <c r="I1419" s="2203">
        <v>1</v>
      </c>
      <c r="K1419" s="2209" t="s">
        <v>977</v>
      </c>
    </row>
    <row r="1420" spans="1:11" ht="24">
      <c r="A1420" s="2204" t="s">
        <v>3745</v>
      </c>
      <c r="B1420" s="2209" t="s">
        <v>813</v>
      </c>
      <c r="C1420" s="2204" t="s">
        <v>41</v>
      </c>
      <c r="D1420" s="2208">
        <v>4</v>
      </c>
      <c r="E1420" s="2225"/>
      <c r="F1420" s="2210">
        <v>4</v>
      </c>
      <c r="G1420" s="2211" t="s">
        <v>2404</v>
      </c>
      <c r="H1420" s="2207" t="s">
        <v>2361</v>
      </c>
      <c r="I1420" s="2203">
        <v>1</v>
      </c>
      <c r="K1420" s="2209" t="s">
        <v>813</v>
      </c>
    </row>
    <row r="1421" spans="1:11" ht="24">
      <c r="A1421" s="2204" t="s">
        <v>3746</v>
      </c>
      <c r="B1421" s="2209" t="s">
        <v>4529</v>
      </c>
      <c r="C1421" s="2204" t="s">
        <v>41</v>
      </c>
      <c r="D1421" s="2208">
        <f>E1421+F1421</f>
        <v>0.28999999999999998</v>
      </c>
      <c r="E1421" s="2225"/>
      <c r="F1421" s="2210">
        <v>0.28999999999999998</v>
      </c>
      <c r="G1421" s="2211" t="s">
        <v>2674</v>
      </c>
      <c r="H1421" s="2207" t="s">
        <v>2361</v>
      </c>
      <c r="I1421" s="2203">
        <v>1</v>
      </c>
      <c r="K1421" s="2209" t="s">
        <v>4529</v>
      </c>
    </row>
    <row r="1422" spans="1:11">
      <c r="A1422" s="2204" t="s">
        <v>3747</v>
      </c>
      <c r="B1422" s="2209" t="s">
        <v>978</v>
      </c>
      <c r="C1422" s="2204" t="s">
        <v>41</v>
      </c>
      <c r="D1422" s="2208">
        <f t="shared" si="57"/>
        <v>0.57999999999999996</v>
      </c>
      <c r="E1422" s="2225"/>
      <c r="F1422" s="2210">
        <v>0.57999999999999996</v>
      </c>
      <c r="G1422" s="2211" t="s">
        <v>2674</v>
      </c>
      <c r="H1422" s="2207" t="s">
        <v>2361</v>
      </c>
      <c r="I1422" s="2203">
        <v>1</v>
      </c>
      <c r="K1422" s="2209" t="s">
        <v>978</v>
      </c>
    </row>
    <row r="1423" spans="1:11" ht="36">
      <c r="A1423" s="2204" t="s">
        <v>3748</v>
      </c>
      <c r="B1423" s="2209" t="s">
        <v>979</v>
      </c>
      <c r="C1423" s="2204" t="s">
        <v>41</v>
      </c>
      <c r="D1423" s="2208">
        <f t="shared" si="57"/>
        <v>0.82</v>
      </c>
      <c r="E1423" s="2225"/>
      <c r="F1423" s="2210">
        <v>0.82</v>
      </c>
      <c r="G1423" s="2211" t="s">
        <v>2674</v>
      </c>
      <c r="H1423" s="2207" t="s">
        <v>2361</v>
      </c>
      <c r="I1423" s="2203">
        <v>1</v>
      </c>
      <c r="K1423" s="2209" t="s">
        <v>979</v>
      </c>
    </row>
    <row r="1424" spans="1:11" ht="36">
      <c r="A1424" s="2204" t="s">
        <v>3749</v>
      </c>
      <c r="B1424" s="2209" t="s">
        <v>980</v>
      </c>
      <c r="C1424" s="2204" t="s">
        <v>41</v>
      </c>
      <c r="D1424" s="2208">
        <f t="shared" si="57"/>
        <v>1.1599999999999999</v>
      </c>
      <c r="E1424" s="2225"/>
      <c r="F1424" s="2210">
        <v>1.1599999999999999</v>
      </c>
      <c r="G1424" s="2211" t="s">
        <v>2674</v>
      </c>
      <c r="H1424" s="2207" t="s">
        <v>2361</v>
      </c>
      <c r="I1424" s="2203">
        <v>1</v>
      </c>
      <c r="K1424" s="2209" t="s">
        <v>980</v>
      </c>
    </row>
    <row r="1425" spans="1:16383">
      <c r="A1425" s="2204" t="s">
        <v>3750</v>
      </c>
      <c r="B1425" s="2209" t="s">
        <v>981</v>
      </c>
      <c r="C1425" s="2204" t="s">
        <v>41</v>
      </c>
      <c r="D1425" s="2208">
        <f t="shared" si="57"/>
        <v>0.27</v>
      </c>
      <c r="E1425" s="2225"/>
      <c r="F1425" s="2210">
        <v>0.27</v>
      </c>
      <c r="G1425" s="2211" t="s">
        <v>2674</v>
      </c>
      <c r="H1425" s="2207" t="s">
        <v>2361</v>
      </c>
      <c r="I1425" s="2203">
        <v>1</v>
      </c>
      <c r="K1425" s="2209" t="s">
        <v>981</v>
      </c>
    </row>
    <row r="1426" spans="1:16383" ht="24">
      <c r="A1426" s="2204" t="s">
        <v>3751</v>
      </c>
      <c r="B1426" s="2209" t="s">
        <v>982</v>
      </c>
      <c r="C1426" s="2204" t="s">
        <v>41</v>
      </c>
      <c r="D1426" s="2208">
        <f t="shared" si="57"/>
        <v>2.52</v>
      </c>
      <c r="E1426" s="2225"/>
      <c r="F1426" s="2210">
        <v>2.52</v>
      </c>
      <c r="G1426" s="2211" t="s">
        <v>2674</v>
      </c>
      <c r="H1426" s="2207" t="s">
        <v>2361</v>
      </c>
      <c r="I1426" s="2203">
        <v>1</v>
      </c>
      <c r="K1426" s="2209" t="s">
        <v>982</v>
      </c>
    </row>
    <row r="1427" spans="1:16383">
      <c r="A1427" s="2204" t="s">
        <v>3752</v>
      </c>
      <c r="B1427" s="2266" t="s">
        <v>983</v>
      </c>
      <c r="C1427" s="2204" t="s">
        <v>41</v>
      </c>
      <c r="D1427" s="2208">
        <f t="shared" si="57"/>
        <v>0.36</v>
      </c>
      <c r="E1427" s="2225"/>
      <c r="F1427" s="2210">
        <v>0.36</v>
      </c>
      <c r="G1427" s="2211" t="s">
        <v>2674</v>
      </c>
      <c r="H1427" s="2207" t="s">
        <v>2361</v>
      </c>
      <c r="I1427" s="2203">
        <v>1</v>
      </c>
      <c r="K1427" s="2266" t="s">
        <v>983</v>
      </c>
    </row>
    <row r="1428" spans="1:16383" ht="33" customHeight="1">
      <c r="A1428" s="2204" t="s">
        <v>3753</v>
      </c>
      <c r="B1428" s="2263" t="s">
        <v>984</v>
      </c>
      <c r="C1428" s="2204" t="s">
        <v>41</v>
      </c>
      <c r="D1428" s="2208">
        <f t="shared" si="57"/>
        <v>0.54</v>
      </c>
      <c r="E1428" s="2225"/>
      <c r="F1428" s="2210">
        <v>0.54</v>
      </c>
      <c r="G1428" s="2211" t="s">
        <v>2674</v>
      </c>
      <c r="H1428" s="2207" t="s">
        <v>2361</v>
      </c>
      <c r="I1428" s="2203">
        <v>1</v>
      </c>
      <c r="K1428" s="2266" t="s">
        <v>984</v>
      </c>
    </row>
    <row r="1429" spans="1:16383" ht="24">
      <c r="A1429" s="2204" t="s">
        <v>3754</v>
      </c>
      <c r="B1429" s="2263" t="s">
        <v>813</v>
      </c>
      <c r="C1429" s="2267" t="s">
        <v>41</v>
      </c>
      <c r="D1429" s="2233">
        <v>4</v>
      </c>
      <c r="E1429" s="2268"/>
      <c r="F1429" s="2233">
        <v>4</v>
      </c>
      <c r="G1429" s="2211" t="s">
        <v>2562</v>
      </c>
      <c r="H1429" s="2207" t="s">
        <v>2361</v>
      </c>
      <c r="I1429" s="2203">
        <v>1</v>
      </c>
      <c r="J1429" s="2269"/>
      <c r="K1429" s="2263" t="s">
        <v>813</v>
      </c>
      <c r="L1429" s="2269"/>
      <c r="M1429" s="2269"/>
      <c r="N1429" s="2269"/>
      <c r="O1429" s="2269"/>
      <c r="P1429" s="2269"/>
      <c r="Q1429" s="2269"/>
      <c r="R1429" s="2269"/>
      <c r="S1429" s="2269"/>
      <c r="T1429" s="2269"/>
      <c r="U1429" s="2269"/>
      <c r="V1429" s="2269"/>
      <c r="W1429" s="2269"/>
      <c r="X1429" s="2269"/>
      <c r="Y1429" s="2269"/>
      <c r="Z1429" s="2269"/>
      <c r="AA1429" s="2269"/>
      <c r="AB1429" s="2269"/>
      <c r="AC1429" s="2269"/>
      <c r="AD1429" s="2269"/>
      <c r="AE1429" s="2269"/>
      <c r="AF1429" s="2269"/>
      <c r="AG1429" s="2269"/>
      <c r="AH1429" s="2269"/>
      <c r="AI1429" s="2269"/>
      <c r="AJ1429" s="2269"/>
      <c r="AK1429" s="2269"/>
      <c r="AL1429" s="2269"/>
      <c r="AM1429" s="2269"/>
      <c r="AN1429" s="2269"/>
      <c r="AO1429" s="2269"/>
      <c r="AP1429" s="2269"/>
      <c r="AQ1429" s="2269"/>
      <c r="AR1429" s="2269"/>
      <c r="AS1429" s="2269"/>
      <c r="AT1429" s="2269"/>
      <c r="AU1429" s="2269"/>
      <c r="AV1429" s="2269"/>
      <c r="AW1429" s="2269"/>
      <c r="AX1429" s="2269"/>
      <c r="AY1429" s="2269"/>
      <c r="AZ1429" s="2269"/>
      <c r="BA1429" s="2269"/>
      <c r="BB1429" s="2269"/>
      <c r="BC1429" s="2269"/>
      <c r="BD1429" s="2269"/>
      <c r="BE1429" s="2269"/>
      <c r="BF1429" s="2269"/>
      <c r="BG1429" s="2269"/>
      <c r="BH1429" s="2269"/>
      <c r="BI1429" s="2269"/>
      <c r="BJ1429" s="2269"/>
      <c r="BK1429" s="2269"/>
      <c r="BL1429" s="2269"/>
      <c r="BM1429" s="2269"/>
      <c r="BN1429" s="2269"/>
      <c r="BO1429" s="2269"/>
      <c r="BP1429" s="2269"/>
      <c r="BQ1429" s="2269"/>
      <c r="BR1429" s="2269"/>
      <c r="BS1429" s="2269"/>
      <c r="BT1429" s="2269"/>
      <c r="BU1429" s="2269"/>
      <c r="BV1429" s="2269"/>
      <c r="BW1429" s="2269"/>
      <c r="BX1429" s="2269"/>
      <c r="BY1429" s="2269"/>
      <c r="BZ1429" s="2269"/>
      <c r="CA1429" s="2269"/>
      <c r="CB1429" s="2269"/>
      <c r="CC1429" s="2269"/>
      <c r="CD1429" s="2269"/>
      <c r="CE1429" s="2269"/>
      <c r="CF1429" s="2269"/>
      <c r="CG1429" s="2269"/>
      <c r="CH1429" s="2269"/>
      <c r="CI1429" s="2269"/>
      <c r="CJ1429" s="2269"/>
      <c r="CK1429" s="2269"/>
      <c r="CL1429" s="2269"/>
      <c r="CM1429" s="2269"/>
      <c r="CN1429" s="2269"/>
      <c r="CO1429" s="2269"/>
      <c r="CP1429" s="2269"/>
      <c r="CQ1429" s="2269"/>
      <c r="CR1429" s="2269"/>
      <c r="CS1429" s="2269"/>
      <c r="CT1429" s="2269"/>
      <c r="CU1429" s="2269"/>
      <c r="CV1429" s="2269"/>
      <c r="CW1429" s="2269"/>
      <c r="CX1429" s="2269"/>
      <c r="CY1429" s="2269"/>
      <c r="CZ1429" s="2269"/>
      <c r="DA1429" s="2269"/>
      <c r="DB1429" s="2269"/>
      <c r="DC1429" s="2269"/>
      <c r="DD1429" s="2269"/>
      <c r="DE1429" s="2269"/>
      <c r="DF1429" s="2269"/>
      <c r="DG1429" s="2269"/>
      <c r="DH1429" s="2269"/>
      <c r="DI1429" s="2269"/>
      <c r="DJ1429" s="2269"/>
      <c r="DK1429" s="2269"/>
      <c r="DL1429" s="2269"/>
      <c r="DM1429" s="2269"/>
      <c r="DN1429" s="2269"/>
      <c r="DO1429" s="2269"/>
      <c r="DP1429" s="2269"/>
      <c r="DQ1429" s="2269"/>
      <c r="DR1429" s="2269"/>
      <c r="DS1429" s="2269"/>
      <c r="DT1429" s="2269"/>
      <c r="DU1429" s="2269"/>
      <c r="DV1429" s="2269"/>
      <c r="DW1429" s="2269"/>
      <c r="DX1429" s="2269"/>
      <c r="DY1429" s="2269"/>
      <c r="DZ1429" s="2269"/>
      <c r="EA1429" s="2269"/>
      <c r="EB1429" s="2269"/>
      <c r="EC1429" s="2269"/>
      <c r="ED1429" s="2269"/>
      <c r="EE1429" s="2269"/>
      <c r="EF1429" s="2269"/>
      <c r="EG1429" s="2269"/>
      <c r="EH1429" s="2269"/>
      <c r="EI1429" s="2269"/>
      <c r="EJ1429" s="2269"/>
      <c r="EK1429" s="2269"/>
      <c r="EL1429" s="2269"/>
      <c r="EM1429" s="2269"/>
      <c r="EN1429" s="2269"/>
      <c r="EO1429" s="2269"/>
      <c r="EP1429" s="2269"/>
      <c r="EQ1429" s="2269"/>
      <c r="ER1429" s="2269"/>
      <c r="ES1429" s="2269"/>
      <c r="ET1429" s="2269"/>
      <c r="EU1429" s="2269"/>
      <c r="EV1429" s="2269"/>
      <c r="EW1429" s="2269"/>
      <c r="EX1429" s="2269"/>
      <c r="EY1429" s="2269"/>
      <c r="EZ1429" s="2269"/>
      <c r="FA1429" s="2269"/>
      <c r="FB1429" s="2269"/>
      <c r="FC1429" s="2269"/>
      <c r="FD1429" s="2269"/>
      <c r="FE1429" s="2269"/>
      <c r="FF1429" s="2269"/>
      <c r="FG1429" s="2269"/>
      <c r="FH1429" s="2269"/>
      <c r="FI1429" s="2269"/>
      <c r="FJ1429" s="2269"/>
      <c r="FK1429" s="2269"/>
      <c r="FL1429" s="2269"/>
      <c r="FM1429" s="2269"/>
      <c r="FN1429" s="2269"/>
      <c r="FO1429" s="2269"/>
      <c r="FP1429" s="2269"/>
      <c r="FQ1429" s="2269"/>
      <c r="FR1429" s="2269"/>
      <c r="FS1429" s="2269"/>
      <c r="FT1429" s="2269"/>
      <c r="FU1429" s="2269"/>
      <c r="FV1429" s="2269"/>
      <c r="FW1429" s="2269"/>
      <c r="FX1429" s="2269"/>
      <c r="FY1429" s="2269"/>
      <c r="FZ1429" s="2269"/>
      <c r="GA1429" s="2269"/>
      <c r="GB1429" s="2269"/>
      <c r="GC1429" s="2269"/>
      <c r="GD1429" s="2269"/>
      <c r="GE1429" s="2269"/>
      <c r="GF1429" s="2269"/>
      <c r="GG1429" s="2269"/>
      <c r="GH1429" s="2269"/>
      <c r="GI1429" s="2269"/>
      <c r="GJ1429" s="2269"/>
      <c r="GK1429" s="2269"/>
      <c r="GL1429" s="2269"/>
      <c r="GM1429" s="2269"/>
      <c r="GN1429" s="2269"/>
      <c r="GO1429" s="2269"/>
      <c r="GP1429" s="2269"/>
      <c r="GQ1429" s="2269"/>
      <c r="GR1429" s="2269"/>
      <c r="GS1429" s="2269"/>
      <c r="GT1429" s="2269"/>
      <c r="GU1429" s="2269"/>
      <c r="GV1429" s="2269"/>
      <c r="GW1429" s="2269"/>
      <c r="GX1429" s="2269"/>
      <c r="GY1429" s="2269"/>
      <c r="GZ1429" s="2269"/>
      <c r="HA1429" s="2269"/>
      <c r="HB1429" s="2269"/>
      <c r="HC1429" s="2269"/>
      <c r="HD1429" s="2269"/>
      <c r="HE1429" s="2269"/>
      <c r="HF1429" s="2269"/>
      <c r="HG1429" s="2269"/>
      <c r="HH1429" s="2269"/>
      <c r="HI1429" s="2269"/>
      <c r="HJ1429" s="2269"/>
      <c r="HK1429" s="2269"/>
      <c r="HL1429" s="2269"/>
      <c r="HM1429" s="2269"/>
      <c r="HN1429" s="2269"/>
      <c r="HO1429" s="2269"/>
      <c r="HP1429" s="2269"/>
      <c r="HQ1429" s="2269"/>
      <c r="HR1429" s="2269"/>
      <c r="HS1429" s="2269"/>
      <c r="HT1429" s="2269"/>
      <c r="HU1429" s="2269"/>
      <c r="HV1429" s="2269"/>
      <c r="HW1429" s="2269"/>
      <c r="HX1429" s="2269"/>
      <c r="HY1429" s="2269"/>
      <c r="HZ1429" s="2269"/>
      <c r="IA1429" s="2269"/>
      <c r="IB1429" s="2269"/>
      <c r="IC1429" s="2269"/>
      <c r="ID1429" s="2269"/>
      <c r="IE1429" s="2269"/>
      <c r="IF1429" s="2269"/>
      <c r="IG1429" s="2269"/>
      <c r="IH1429" s="2269"/>
      <c r="II1429" s="2269"/>
      <c r="IJ1429" s="2269"/>
      <c r="IK1429" s="2269"/>
      <c r="IL1429" s="2269"/>
      <c r="IM1429" s="2269"/>
      <c r="IN1429" s="2269"/>
      <c r="IO1429" s="2269"/>
      <c r="IP1429" s="2269"/>
      <c r="IQ1429" s="2269"/>
      <c r="IR1429" s="2269"/>
      <c r="IS1429" s="2269"/>
      <c r="IT1429" s="2269"/>
      <c r="IU1429" s="2269"/>
      <c r="IV1429" s="2269"/>
      <c r="IW1429" s="2269"/>
      <c r="IX1429" s="2269"/>
      <c r="IY1429" s="2269"/>
      <c r="JC1429" s="2269"/>
      <c r="JD1429" s="2269"/>
      <c r="JE1429" s="2269"/>
      <c r="JF1429" s="2269"/>
      <c r="JG1429" s="2269"/>
      <c r="JH1429" s="2269"/>
      <c r="JI1429" s="2269"/>
      <c r="JJ1429" s="2269"/>
      <c r="JK1429" s="2269"/>
      <c r="JL1429" s="2269"/>
      <c r="JM1429" s="2269"/>
      <c r="JN1429" s="2269"/>
      <c r="JO1429" s="2269"/>
      <c r="JP1429" s="2269"/>
      <c r="JQ1429" s="2269"/>
      <c r="JR1429" s="2269"/>
      <c r="JS1429" s="2269"/>
      <c r="JT1429" s="2269"/>
      <c r="JU1429" s="2269"/>
      <c r="JV1429" s="2269"/>
      <c r="JW1429" s="2269"/>
      <c r="JX1429" s="2269"/>
      <c r="JY1429" s="2269"/>
      <c r="JZ1429" s="2269"/>
      <c r="KA1429" s="2269"/>
      <c r="KB1429" s="2269"/>
      <c r="KC1429" s="2269"/>
      <c r="KD1429" s="2269"/>
      <c r="KE1429" s="2269"/>
      <c r="KF1429" s="2269"/>
      <c r="KG1429" s="2269"/>
      <c r="KH1429" s="2269"/>
      <c r="KI1429" s="2269"/>
      <c r="KJ1429" s="2269"/>
      <c r="KK1429" s="2269"/>
      <c r="KL1429" s="2269"/>
      <c r="KM1429" s="2269"/>
      <c r="KN1429" s="2269"/>
      <c r="KO1429" s="2269"/>
      <c r="KP1429" s="2269"/>
      <c r="KQ1429" s="2269"/>
      <c r="KR1429" s="2269"/>
      <c r="KS1429" s="2269"/>
      <c r="KT1429" s="2269"/>
      <c r="KU1429" s="2269"/>
      <c r="KV1429" s="2269"/>
      <c r="KW1429" s="2269"/>
      <c r="KX1429" s="2269"/>
      <c r="KY1429" s="2269"/>
      <c r="KZ1429" s="2269"/>
      <c r="LA1429" s="2269"/>
      <c r="LB1429" s="2269"/>
      <c r="LC1429" s="2269"/>
      <c r="LD1429" s="2269"/>
      <c r="LE1429" s="2269"/>
      <c r="LF1429" s="2269"/>
      <c r="LG1429" s="2269"/>
      <c r="LH1429" s="2269"/>
      <c r="LI1429" s="2269"/>
      <c r="LJ1429" s="2269"/>
      <c r="LK1429" s="2269"/>
      <c r="LL1429" s="2269"/>
      <c r="LM1429" s="2269"/>
      <c r="LN1429" s="2269"/>
      <c r="LO1429" s="2269"/>
      <c r="LP1429" s="2269"/>
      <c r="LQ1429" s="2269"/>
      <c r="LR1429" s="2269"/>
      <c r="LS1429" s="2269"/>
      <c r="LT1429" s="2269"/>
      <c r="LU1429" s="2269"/>
      <c r="LV1429" s="2269"/>
      <c r="LW1429" s="2269"/>
      <c r="LX1429" s="2269"/>
      <c r="LY1429" s="2269"/>
      <c r="LZ1429" s="2269"/>
      <c r="MA1429" s="2269"/>
      <c r="MB1429" s="2269"/>
      <c r="MC1429" s="2269"/>
      <c r="MD1429" s="2269"/>
      <c r="ME1429" s="2269"/>
      <c r="MF1429" s="2269"/>
      <c r="MG1429" s="2269"/>
      <c r="MH1429" s="2269"/>
      <c r="MI1429" s="2269"/>
      <c r="MJ1429" s="2269"/>
      <c r="MK1429" s="2269"/>
      <c r="ML1429" s="2269"/>
      <c r="MM1429" s="2269"/>
      <c r="MN1429" s="2269"/>
      <c r="MO1429" s="2269"/>
      <c r="MP1429" s="2269"/>
      <c r="MQ1429" s="2269"/>
      <c r="MR1429" s="2269"/>
      <c r="MS1429" s="2269"/>
      <c r="MT1429" s="2269"/>
      <c r="MU1429" s="2269"/>
      <c r="MV1429" s="2269"/>
      <c r="MW1429" s="2269"/>
      <c r="MX1429" s="2269"/>
      <c r="MY1429" s="2269"/>
      <c r="MZ1429" s="2269"/>
      <c r="NA1429" s="2269"/>
      <c r="NB1429" s="2269"/>
      <c r="NC1429" s="2269"/>
      <c r="ND1429" s="2269"/>
      <c r="NE1429" s="2269"/>
      <c r="NF1429" s="2269"/>
      <c r="NG1429" s="2269"/>
      <c r="NH1429" s="2269"/>
      <c r="NI1429" s="2269"/>
      <c r="NJ1429" s="2269"/>
      <c r="NK1429" s="2269"/>
      <c r="NL1429" s="2269"/>
      <c r="NM1429" s="2269"/>
      <c r="NN1429" s="2269"/>
      <c r="NO1429" s="2269"/>
      <c r="NP1429" s="2269"/>
      <c r="NQ1429" s="2269"/>
      <c r="NR1429" s="2269"/>
      <c r="NS1429" s="2269"/>
      <c r="NT1429" s="2269"/>
      <c r="NU1429" s="2269"/>
      <c r="NV1429" s="2269"/>
      <c r="NW1429" s="2269"/>
      <c r="NX1429" s="2269"/>
      <c r="NY1429" s="2269"/>
      <c r="NZ1429" s="2269"/>
      <c r="OA1429" s="2269"/>
      <c r="OB1429" s="2269"/>
      <c r="OC1429" s="2269"/>
      <c r="OD1429" s="2269"/>
      <c r="OE1429" s="2269"/>
      <c r="OF1429" s="2269"/>
      <c r="OG1429" s="2269"/>
      <c r="OH1429" s="2269"/>
      <c r="OI1429" s="2269"/>
      <c r="OJ1429" s="2269"/>
      <c r="OK1429" s="2269"/>
      <c r="OL1429" s="2269"/>
      <c r="OM1429" s="2269"/>
      <c r="ON1429" s="2269"/>
      <c r="OO1429" s="2269"/>
      <c r="OP1429" s="2269"/>
      <c r="OQ1429" s="2269"/>
      <c r="OR1429" s="2269"/>
      <c r="OS1429" s="2269"/>
      <c r="OT1429" s="2269"/>
      <c r="OU1429" s="2269"/>
      <c r="OV1429" s="2269"/>
      <c r="OW1429" s="2269"/>
      <c r="OX1429" s="2269"/>
      <c r="OY1429" s="2269"/>
      <c r="OZ1429" s="2269"/>
      <c r="PA1429" s="2269"/>
      <c r="PB1429" s="2269"/>
      <c r="PC1429" s="2269"/>
      <c r="PD1429" s="2269"/>
      <c r="PE1429" s="2269"/>
      <c r="PF1429" s="2269"/>
      <c r="PG1429" s="2269"/>
      <c r="PH1429" s="2269"/>
      <c r="PI1429" s="2269"/>
      <c r="PJ1429" s="2269"/>
      <c r="PK1429" s="2269"/>
      <c r="PL1429" s="2269"/>
      <c r="PM1429" s="2269"/>
      <c r="PN1429" s="2269"/>
      <c r="PO1429" s="2269"/>
      <c r="PP1429" s="2269"/>
      <c r="PQ1429" s="2269"/>
      <c r="PR1429" s="2269"/>
      <c r="PS1429" s="2269"/>
      <c r="PT1429" s="2269"/>
      <c r="PU1429" s="2269"/>
      <c r="PV1429" s="2269"/>
      <c r="PW1429" s="2269"/>
      <c r="PX1429" s="2269"/>
      <c r="PY1429" s="2269"/>
      <c r="PZ1429" s="2269"/>
      <c r="QA1429" s="2269"/>
      <c r="QB1429" s="2269"/>
      <c r="QC1429" s="2269"/>
      <c r="QD1429" s="2269"/>
      <c r="QE1429" s="2269"/>
      <c r="QF1429" s="2269"/>
      <c r="QG1429" s="2269"/>
      <c r="QH1429" s="2269"/>
      <c r="QI1429" s="2269"/>
      <c r="QJ1429" s="2269"/>
      <c r="QK1429" s="2269"/>
      <c r="QL1429" s="2269"/>
      <c r="QM1429" s="2269"/>
      <c r="QN1429" s="2269"/>
      <c r="QO1429" s="2269"/>
      <c r="QP1429" s="2269"/>
      <c r="QQ1429" s="2269"/>
      <c r="QR1429" s="2269"/>
      <c r="QS1429" s="2269"/>
      <c r="QT1429" s="2269"/>
      <c r="QU1429" s="2269"/>
      <c r="QV1429" s="2269"/>
      <c r="QW1429" s="2269"/>
      <c r="QX1429" s="2269"/>
      <c r="QY1429" s="2269"/>
      <c r="QZ1429" s="2269"/>
      <c r="RA1429" s="2269"/>
      <c r="RB1429" s="2269"/>
      <c r="RC1429" s="2269"/>
      <c r="RD1429" s="2269"/>
      <c r="RE1429" s="2269"/>
      <c r="RF1429" s="2269"/>
      <c r="RG1429" s="2269"/>
      <c r="RH1429" s="2269"/>
      <c r="RI1429" s="2269"/>
      <c r="RJ1429" s="2269"/>
      <c r="RK1429" s="2269"/>
      <c r="RL1429" s="2269"/>
      <c r="RM1429" s="2269"/>
      <c r="RN1429" s="2269"/>
      <c r="RO1429" s="2269"/>
      <c r="RP1429" s="2269"/>
      <c r="RQ1429" s="2269"/>
      <c r="RR1429" s="2269"/>
      <c r="RS1429" s="2269"/>
      <c r="RT1429" s="2269"/>
      <c r="RU1429" s="2269"/>
      <c r="RV1429" s="2269"/>
      <c r="RW1429" s="2269"/>
      <c r="RX1429" s="2269"/>
      <c r="RY1429" s="2269"/>
      <c r="RZ1429" s="2269"/>
      <c r="SA1429" s="2269"/>
      <c r="SB1429" s="2269"/>
      <c r="SC1429" s="2269"/>
      <c r="SD1429" s="2269"/>
      <c r="SE1429" s="2269"/>
      <c r="SF1429" s="2269"/>
      <c r="SG1429" s="2269"/>
      <c r="SH1429" s="2269"/>
      <c r="SI1429" s="2269"/>
      <c r="SJ1429" s="2269"/>
      <c r="SK1429" s="2269"/>
      <c r="SL1429" s="2269"/>
      <c r="SM1429" s="2269"/>
      <c r="SN1429" s="2269"/>
      <c r="SO1429" s="2269"/>
      <c r="SP1429" s="2269"/>
      <c r="SQ1429" s="2269"/>
      <c r="SR1429" s="2269"/>
      <c r="SS1429" s="2269"/>
      <c r="ST1429" s="2269"/>
      <c r="SU1429" s="2269"/>
      <c r="SY1429" s="2269"/>
      <c r="SZ1429" s="2269"/>
      <c r="TA1429" s="2269"/>
      <c r="TB1429" s="2269"/>
      <c r="TC1429" s="2269"/>
      <c r="TD1429" s="2269"/>
      <c r="TE1429" s="2269"/>
      <c r="TF1429" s="2269"/>
      <c r="TG1429" s="2269"/>
      <c r="TH1429" s="2269"/>
      <c r="TI1429" s="2269"/>
      <c r="TJ1429" s="2269"/>
      <c r="TK1429" s="2269"/>
      <c r="TL1429" s="2269"/>
      <c r="TM1429" s="2269"/>
      <c r="TN1429" s="2269"/>
      <c r="TO1429" s="2269"/>
      <c r="TP1429" s="2269"/>
      <c r="TQ1429" s="2269"/>
      <c r="TR1429" s="2269"/>
      <c r="TS1429" s="2269"/>
      <c r="TT1429" s="2269"/>
      <c r="TU1429" s="2269"/>
      <c r="TV1429" s="2269"/>
      <c r="TW1429" s="2269"/>
      <c r="TX1429" s="2269"/>
      <c r="TY1429" s="2269"/>
      <c r="TZ1429" s="2269"/>
      <c r="UA1429" s="2269"/>
      <c r="UB1429" s="2269"/>
      <c r="UC1429" s="2269"/>
      <c r="UD1429" s="2269"/>
      <c r="UE1429" s="2269"/>
      <c r="UF1429" s="2269"/>
      <c r="UG1429" s="2269"/>
      <c r="UH1429" s="2269"/>
      <c r="UI1429" s="2269"/>
      <c r="UJ1429" s="2269"/>
      <c r="UK1429" s="2269"/>
      <c r="UL1429" s="2269"/>
      <c r="UM1429" s="2269"/>
      <c r="UN1429" s="2269"/>
      <c r="UO1429" s="2269"/>
      <c r="UP1429" s="2269"/>
      <c r="UQ1429" s="2269"/>
      <c r="UR1429" s="2269"/>
      <c r="US1429" s="2269"/>
      <c r="UT1429" s="2269"/>
      <c r="UU1429" s="2269"/>
      <c r="UV1429" s="2269"/>
      <c r="UW1429" s="2269"/>
      <c r="UX1429" s="2269"/>
      <c r="UY1429" s="2269"/>
      <c r="UZ1429" s="2269"/>
      <c r="VA1429" s="2269"/>
      <c r="VB1429" s="2269"/>
      <c r="VC1429" s="2269"/>
      <c r="VD1429" s="2269"/>
      <c r="VE1429" s="2269"/>
      <c r="VF1429" s="2269"/>
      <c r="VG1429" s="2269"/>
      <c r="VH1429" s="2269"/>
      <c r="VI1429" s="2269"/>
      <c r="VJ1429" s="2269"/>
      <c r="VK1429" s="2269"/>
      <c r="VL1429" s="2269"/>
      <c r="VM1429" s="2269"/>
      <c r="VN1429" s="2269"/>
      <c r="VO1429" s="2269"/>
      <c r="VP1429" s="2269"/>
      <c r="VQ1429" s="2269"/>
      <c r="VR1429" s="2269"/>
      <c r="VS1429" s="2269"/>
      <c r="VT1429" s="2269"/>
      <c r="VU1429" s="2269"/>
      <c r="VV1429" s="2269"/>
      <c r="VW1429" s="2269"/>
      <c r="VX1429" s="2269"/>
      <c r="VY1429" s="2269"/>
      <c r="VZ1429" s="2269"/>
      <c r="WA1429" s="2269"/>
      <c r="WB1429" s="2269"/>
      <c r="WC1429" s="2269"/>
      <c r="WD1429" s="2269"/>
      <c r="WE1429" s="2269"/>
      <c r="WF1429" s="2269"/>
      <c r="WG1429" s="2269"/>
      <c r="WH1429" s="2269"/>
      <c r="WI1429" s="2269"/>
      <c r="WJ1429" s="2269"/>
      <c r="WK1429" s="2269"/>
      <c r="WL1429" s="2269"/>
      <c r="WM1429" s="2269"/>
      <c r="WN1429" s="2269"/>
      <c r="WO1429" s="2269"/>
      <c r="WP1429" s="2269"/>
      <c r="WQ1429" s="2269"/>
      <c r="WR1429" s="2269"/>
      <c r="WS1429" s="2269"/>
      <c r="WT1429" s="2269"/>
      <c r="WU1429" s="2269"/>
      <c r="WV1429" s="2269"/>
      <c r="WW1429" s="2269"/>
      <c r="WX1429" s="2269"/>
      <c r="WY1429" s="2269"/>
      <c r="WZ1429" s="2269"/>
      <c r="XA1429" s="2269"/>
      <c r="XB1429" s="2269"/>
      <c r="XC1429" s="2269"/>
      <c r="XD1429" s="2269"/>
      <c r="XE1429" s="2269"/>
      <c r="XF1429" s="2269"/>
      <c r="XG1429" s="2269"/>
      <c r="XH1429" s="2269"/>
      <c r="XI1429" s="2269"/>
      <c r="XJ1429" s="2269"/>
      <c r="XK1429" s="2269"/>
      <c r="XL1429" s="2269"/>
      <c r="XM1429" s="2269"/>
      <c r="XN1429" s="2269"/>
      <c r="XO1429" s="2269"/>
      <c r="XP1429" s="2269"/>
      <c r="XQ1429" s="2269"/>
      <c r="XR1429" s="2269"/>
      <c r="XS1429" s="2269"/>
      <c r="XT1429" s="2269"/>
      <c r="XU1429" s="2269"/>
      <c r="XV1429" s="2269"/>
      <c r="XW1429" s="2269"/>
      <c r="XX1429" s="2269"/>
      <c r="XY1429" s="2269"/>
      <c r="XZ1429" s="2269"/>
      <c r="YA1429" s="2269"/>
      <c r="YB1429" s="2269"/>
      <c r="YC1429" s="2269"/>
      <c r="YD1429" s="2269"/>
      <c r="YE1429" s="2269"/>
      <c r="YF1429" s="2269"/>
      <c r="YG1429" s="2269"/>
      <c r="YH1429" s="2269"/>
      <c r="YI1429" s="2269"/>
      <c r="YJ1429" s="2269"/>
      <c r="YK1429" s="2269"/>
      <c r="YL1429" s="2269"/>
      <c r="YM1429" s="2269"/>
      <c r="YN1429" s="2269"/>
      <c r="YO1429" s="2269"/>
      <c r="YP1429" s="2269"/>
      <c r="YQ1429" s="2269"/>
      <c r="YR1429" s="2269"/>
      <c r="YS1429" s="2269"/>
      <c r="YT1429" s="2269"/>
      <c r="YU1429" s="2269"/>
      <c r="YV1429" s="2269"/>
      <c r="YW1429" s="2269"/>
      <c r="YX1429" s="2269"/>
      <c r="YY1429" s="2269"/>
      <c r="YZ1429" s="2269"/>
      <c r="ZA1429" s="2269"/>
      <c r="ZB1429" s="2269"/>
      <c r="ZC1429" s="2269"/>
      <c r="ZD1429" s="2269"/>
      <c r="ZE1429" s="2269"/>
      <c r="ZF1429" s="2269"/>
      <c r="ZG1429" s="2269"/>
      <c r="ZH1429" s="2269"/>
      <c r="ZI1429" s="2269"/>
      <c r="ZJ1429" s="2269"/>
      <c r="ZK1429" s="2269"/>
      <c r="ZL1429" s="2269"/>
      <c r="ZM1429" s="2269"/>
      <c r="ZN1429" s="2269"/>
      <c r="ZO1429" s="2269"/>
      <c r="ZP1429" s="2269"/>
      <c r="ZQ1429" s="2269"/>
      <c r="ZR1429" s="2269"/>
      <c r="ZS1429" s="2269"/>
      <c r="ZT1429" s="2269"/>
      <c r="ZU1429" s="2269"/>
      <c r="ZV1429" s="2269"/>
      <c r="ZW1429" s="2269"/>
      <c r="ZX1429" s="2269"/>
      <c r="ZY1429" s="2269"/>
      <c r="ZZ1429" s="2269"/>
      <c r="AAA1429" s="2269"/>
      <c r="AAB1429" s="2269"/>
      <c r="AAC1429" s="2269"/>
      <c r="AAD1429" s="2269"/>
      <c r="AAE1429" s="2269"/>
      <c r="AAF1429" s="2269"/>
      <c r="AAG1429" s="2269"/>
      <c r="AAH1429" s="2269"/>
      <c r="AAI1429" s="2269"/>
      <c r="AAJ1429" s="2269"/>
      <c r="AAK1429" s="2269"/>
      <c r="AAL1429" s="2269"/>
      <c r="AAM1429" s="2269"/>
      <c r="AAN1429" s="2269"/>
      <c r="AAO1429" s="2269"/>
      <c r="AAP1429" s="2269"/>
      <c r="AAQ1429" s="2269"/>
      <c r="AAR1429" s="2269"/>
      <c r="AAS1429" s="2269"/>
      <c r="AAT1429" s="2269"/>
      <c r="AAU1429" s="2269"/>
      <c r="AAV1429" s="2269"/>
      <c r="AAW1429" s="2269"/>
      <c r="AAX1429" s="2269"/>
      <c r="AAY1429" s="2269"/>
      <c r="AAZ1429" s="2269"/>
      <c r="ABA1429" s="2269"/>
      <c r="ABB1429" s="2269"/>
      <c r="ABC1429" s="2269"/>
      <c r="ABD1429" s="2269"/>
      <c r="ABE1429" s="2269"/>
      <c r="ABF1429" s="2269"/>
      <c r="ABG1429" s="2269"/>
      <c r="ABH1429" s="2269"/>
      <c r="ABI1429" s="2269"/>
      <c r="ABJ1429" s="2269"/>
      <c r="ABK1429" s="2269"/>
      <c r="ABL1429" s="2269"/>
      <c r="ABM1429" s="2269"/>
      <c r="ABN1429" s="2269"/>
      <c r="ABO1429" s="2269"/>
      <c r="ABP1429" s="2269"/>
      <c r="ABQ1429" s="2269"/>
      <c r="ABR1429" s="2269"/>
      <c r="ABS1429" s="2269"/>
      <c r="ABT1429" s="2269"/>
      <c r="ABU1429" s="2269"/>
      <c r="ABV1429" s="2269"/>
      <c r="ABW1429" s="2269"/>
      <c r="ABX1429" s="2269"/>
      <c r="ABY1429" s="2269"/>
      <c r="ABZ1429" s="2269"/>
      <c r="ACA1429" s="2269"/>
      <c r="ACB1429" s="2269"/>
      <c r="ACC1429" s="2269"/>
      <c r="ACD1429" s="2269"/>
      <c r="ACE1429" s="2269"/>
      <c r="ACF1429" s="2269"/>
      <c r="ACG1429" s="2269"/>
      <c r="ACH1429" s="2269"/>
      <c r="ACI1429" s="2269"/>
      <c r="ACJ1429" s="2269"/>
      <c r="ACK1429" s="2269"/>
      <c r="ACL1429" s="2269"/>
      <c r="ACM1429" s="2269"/>
      <c r="ACN1429" s="2269"/>
      <c r="ACO1429" s="2269"/>
      <c r="ACP1429" s="2269"/>
      <c r="ACQ1429" s="2269"/>
      <c r="ACU1429" s="2269"/>
      <c r="ACV1429" s="2269"/>
      <c r="ACW1429" s="2269"/>
      <c r="ACX1429" s="2269"/>
      <c r="ACY1429" s="2269"/>
      <c r="ACZ1429" s="2269"/>
      <c r="ADA1429" s="2269"/>
      <c r="ADB1429" s="2269"/>
      <c r="ADC1429" s="2269"/>
      <c r="ADD1429" s="2269"/>
      <c r="ADE1429" s="2269"/>
      <c r="ADF1429" s="2269"/>
      <c r="ADG1429" s="2269"/>
      <c r="ADH1429" s="2269"/>
      <c r="ADI1429" s="2269"/>
      <c r="ADJ1429" s="2269"/>
      <c r="ADK1429" s="2269"/>
      <c r="ADL1429" s="2269"/>
      <c r="ADM1429" s="2269"/>
      <c r="ADN1429" s="2269"/>
      <c r="ADO1429" s="2269"/>
      <c r="ADP1429" s="2269"/>
      <c r="ADQ1429" s="2269"/>
      <c r="ADR1429" s="2269"/>
      <c r="ADS1429" s="2269"/>
      <c r="ADT1429" s="2269"/>
      <c r="ADU1429" s="2269"/>
      <c r="ADV1429" s="2269"/>
      <c r="ADW1429" s="2269"/>
      <c r="ADX1429" s="2269"/>
      <c r="ADY1429" s="2269"/>
      <c r="ADZ1429" s="2269"/>
      <c r="AEA1429" s="2269"/>
      <c r="AEB1429" s="2269"/>
      <c r="AEC1429" s="2269"/>
      <c r="AED1429" s="2269"/>
      <c r="AEE1429" s="2269"/>
      <c r="AEF1429" s="2269"/>
      <c r="AEG1429" s="2269"/>
      <c r="AEH1429" s="2269"/>
      <c r="AEI1429" s="2269"/>
      <c r="AEJ1429" s="2269"/>
      <c r="AEK1429" s="2269"/>
      <c r="AEL1429" s="2269"/>
      <c r="AEM1429" s="2269"/>
      <c r="AEN1429" s="2269"/>
      <c r="AEO1429" s="2269"/>
      <c r="AEP1429" s="2269"/>
      <c r="AEQ1429" s="2269"/>
      <c r="AER1429" s="2269"/>
      <c r="AES1429" s="2269"/>
      <c r="AET1429" s="2269"/>
      <c r="AEU1429" s="2269"/>
      <c r="AEV1429" s="2269"/>
      <c r="AEW1429" s="2269"/>
      <c r="AEX1429" s="2269"/>
      <c r="AEY1429" s="2269"/>
      <c r="AEZ1429" s="2269"/>
      <c r="AFA1429" s="2269"/>
      <c r="AFB1429" s="2269"/>
      <c r="AFC1429" s="2269"/>
      <c r="AFD1429" s="2269"/>
      <c r="AFE1429" s="2269"/>
      <c r="AFF1429" s="2269"/>
      <c r="AFG1429" s="2269"/>
      <c r="AFH1429" s="2269"/>
      <c r="AFI1429" s="2269"/>
      <c r="AFJ1429" s="2269"/>
      <c r="AFK1429" s="2269"/>
      <c r="AFL1429" s="2269"/>
      <c r="AFM1429" s="2269"/>
      <c r="AFN1429" s="2269"/>
      <c r="AFO1429" s="2269"/>
      <c r="AFP1429" s="2269"/>
      <c r="AFQ1429" s="2269"/>
      <c r="AFR1429" s="2269"/>
      <c r="AFS1429" s="2269"/>
      <c r="AFT1429" s="2269"/>
      <c r="AFU1429" s="2269"/>
      <c r="AFV1429" s="2269"/>
      <c r="AFW1429" s="2269"/>
      <c r="AFX1429" s="2269"/>
      <c r="AFY1429" s="2269"/>
      <c r="AFZ1429" s="2269"/>
      <c r="AGA1429" s="2269"/>
      <c r="AGB1429" s="2269"/>
      <c r="AGC1429" s="2269"/>
      <c r="AGD1429" s="2269"/>
      <c r="AGE1429" s="2269"/>
      <c r="AGF1429" s="2269"/>
      <c r="AGG1429" s="2269"/>
      <c r="AGH1429" s="2269"/>
      <c r="AGI1429" s="2269"/>
      <c r="AGJ1429" s="2269"/>
      <c r="AGK1429" s="2269"/>
      <c r="AGL1429" s="2269"/>
      <c r="AGM1429" s="2269"/>
      <c r="AGN1429" s="2269"/>
      <c r="AGO1429" s="2269"/>
      <c r="AGP1429" s="2269"/>
      <c r="AGQ1429" s="2269"/>
      <c r="AGR1429" s="2269"/>
      <c r="AGS1429" s="2269"/>
      <c r="AGT1429" s="2269"/>
      <c r="AGU1429" s="2269"/>
      <c r="AGV1429" s="2269"/>
      <c r="AGW1429" s="2269"/>
      <c r="AGX1429" s="2269"/>
      <c r="AGY1429" s="2269"/>
      <c r="AGZ1429" s="2269"/>
      <c r="AHA1429" s="2269"/>
      <c r="AHB1429" s="2269"/>
      <c r="AHC1429" s="2269"/>
      <c r="AHD1429" s="2269"/>
      <c r="AHE1429" s="2269"/>
      <c r="AHF1429" s="2269"/>
      <c r="AHG1429" s="2269"/>
      <c r="AHH1429" s="2269"/>
      <c r="AHI1429" s="2269"/>
      <c r="AHJ1429" s="2269"/>
      <c r="AHK1429" s="2269"/>
      <c r="AHL1429" s="2269"/>
      <c r="AHM1429" s="2269"/>
      <c r="AHN1429" s="2269"/>
      <c r="AHO1429" s="2269"/>
      <c r="AHP1429" s="2269"/>
      <c r="AHQ1429" s="2269"/>
      <c r="AHR1429" s="2269"/>
      <c r="AHS1429" s="2269"/>
      <c r="AHT1429" s="2269"/>
      <c r="AHU1429" s="2269"/>
      <c r="AHV1429" s="2269"/>
      <c r="AHW1429" s="2269"/>
      <c r="AHX1429" s="2269"/>
      <c r="AHY1429" s="2269"/>
      <c r="AHZ1429" s="2269"/>
      <c r="AIA1429" s="2269"/>
      <c r="AIB1429" s="2269"/>
      <c r="AIC1429" s="2269"/>
      <c r="AID1429" s="2269"/>
      <c r="AIE1429" s="2269"/>
      <c r="AIF1429" s="2269"/>
      <c r="AIG1429" s="2269"/>
      <c r="AIH1429" s="2269"/>
      <c r="AII1429" s="2269"/>
      <c r="AIJ1429" s="2269"/>
      <c r="AIK1429" s="2269"/>
      <c r="AIL1429" s="2269"/>
      <c r="AIM1429" s="2269"/>
      <c r="AIN1429" s="2269"/>
      <c r="AIO1429" s="2269"/>
      <c r="AIP1429" s="2269"/>
      <c r="AIQ1429" s="2269"/>
      <c r="AIR1429" s="2269"/>
      <c r="AIS1429" s="2269"/>
      <c r="AIT1429" s="2269"/>
      <c r="AIU1429" s="2269"/>
      <c r="AIV1429" s="2269"/>
      <c r="AIW1429" s="2269"/>
      <c r="AIX1429" s="2269"/>
      <c r="AIY1429" s="2269"/>
      <c r="AIZ1429" s="2269"/>
      <c r="AJA1429" s="2269"/>
      <c r="AJB1429" s="2269"/>
      <c r="AJC1429" s="2269"/>
      <c r="AJD1429" s="2269"/>
      <c r="AJE1429" s="2269"/>
      <c r="AJF1429" s="2269"/>
      <c r="AJG1429" s="2269"/>
      <c r="AJH1429" s="2269"/>
      <c r="AJI1429" s="2269"/>
      <c r="AJJ1429" s="2269"/>
      <c r="AJK1429" s="2269"/>
      <c r="AJL1429" s="2269"/>
      <c r="AJM1429" s="2269"/>
      <c r="AJN1429" s="2269"/>
      <c r="AJO1429" s="2269"/>
      <c r="AJP1429" s="2269"/>
      <c r="AJQ1429" s="2269"/>
      <c r="AJR1429" s="2269"/>
      <c r="AJS1429" s="2269"/>
      <c r="AJT1429" s="2269"/>
      <c r="AJU1429" s="2269"/>
      <c r="AJV1429" s="2269"/>
      <c r="AJW1429" s="2269"/>
      <c r="AJX1429" s="2269"/>
      <c r="AJY1429" s="2269"/>
      <c r="AJZ1429" s="2269"/>
      <c r="AKA1429" s="2269"/>
      <c r="AKB1429" s="2269"/>
      <c r="AKC1429" s="2269"/>
      <c r="AKD1429" s="2269"/>
      <c r="AKE1429" s="2269"/>
      <c r="AKF1429" s="2269"/>
      <c r="AKG1429" s="2269"/>
      <c r="AKH1429" s="2269"/>
      <c r="AKI1429" s="2269"/>
      <c r="AKJ1429" s="2269"/>
      <c r="AKK1429" s="2269"/>
      <c r="AKL1429" s="2269"/>
      <c r="AKM1429" s="2269"/>
      <c r="AKN1429" s="2269"/>
      <c r="AKO1429" s="2269"/>
      <c r="AKP1429" s="2269"/>
      <c r="AKQ1429" s="2269"/>
      <c r="AKR1429" s="2269"/>
      <c r="AKS1429" s="2269"/>
      <c r="AKT1429" s="2269"/>
      <c r="AKU1429" s="2269"/>
      <c r="AKV1429" s="2269"/>
      <c r="AKW1429" s="2269"/>
      <c r="AKX1429" s="2269"/>
      <c r="AKY1429" s="2269"/>
      <c r="AKZ1429" s="2269"/>
      <c r="ALA1429" s="2269"/>
      <c r="ALB1429" s="2269"/>
      <c r="ALC1429" s="2269"/>
      <c r="ALD1429" s="2269"/>
      <c r="ALE1429" s="2269"/>
      <c r="ALF1429" s="2269"/>
      <c r="ALG1429" s="2269"/>
      <c r="ALH1429" s="2269"/>
      <c r="ALI1429" s="2269"/>
      <c r="ALJ1429" s="2269"/>
      <c r="ALK1429" s="2269"/>
      <c r="ALL1429" s="2269"/>
      <c r="ALM1429" s="2269"/>
      <c r="ALN1429" s="2269"/>
      <c r="ALO1429" s="2269"/>
      <c r="ALP1429" s="2269"/>
      <c r="ALQ1429" s="2269"/>
      <c r="ALR1429" s="2269"/>
      <c r="ALS1429" s="2269"/>
      <c r="ALT1429" s="2269"/>
      <c r="ALU1429" s="2269"/>
      <c r="ALV1429" s="2269"/>
      <c r="ALW1429" s="2269"/>
      <c r="ALX1429" s="2269"/>
      <c r="ALY1429" s="2269"/>
      <c r="ALZ1429" s="2269"/>
      <c r="AMA1429" s="2269"/>
      <c r="AMB1429" s="2269"/>
      <c r="AMC1429" s="2269"/>
      <c r="AMD1429" s="2269"/>
      <c r="AME1429" s="2269"/>
      <c r="AMF1429" s="2269"/>
      <c r="AMG1429" s="2269"/>
      <c r="AMH1429" s="2269"/>
      <c r="AMI1429" s="2269"/>
      <c r="AMJ1429" s="2269"/>
      <c r="AMK1429" s="2269"/>
      <c r="AML1429" s="2269"/>
      <c r="AMM1429" s="2269"/>
      <c r="AMQ1429" s="2269"/>
      <c r="AMR1429" s="2269"/>
      <c r="AMS1429" s="2269"/>
      <c r="AMT1429" s="2269"/>
      <c r="AMU1429" s="2269"/>
      <c r="AMV1429" s="2269"/>
      <c r="AMW1429" s="2269"/>
      <c r="AMX1429" s="2269"/>
      <c r="AMY1429" s="2269"/>
      <c r="AMZ1429" s="2269"/>
      <c r="ANA1429" s="2269"/>
      <c r="ANB1429" s="2269"/>
      <c r="ANC1429" s="2269"/>
      <c r="AND1429" s="2269"/>
      <c r="ANE1429" s="2269"/>
      <c r="ANF1429" s="2269"/>
      <c r="ANG1429" s="2269"/>
      <c r="ANH1429" s="2269"/>
      <c r="ANI1429" s="2269"/>
      <c r="ANJ1429" s="2269"/>
      <c r="ANK1429" s="2269"/>
      <c r="ANL1429" s="2269"/>
      <c r="ANM1429" s="2269"/>
      <c r="ANN1429" s="2269"/>
      <c r="ANO1429" s="2269"/>
      <c r="ANP1429" s="2269"/>
      <c r="ANQ1429" s="2269"/>
      <c r="ANR1429" s="2269"/>
      <c r="ANS1429" s="2269"/>
      <c r="ANT1429" s="2269"/>
      <c r="ANU1429" s="2269"/>
      <c r="ANV1429" s="2269"/>
      <c r="ANW1429" s="2269"/>
      <c r="ANX1429" s="2269"/>
      <c r="ANY1429" s="2269"/>
      <c r="ANZ1429" s="2269"/>
      <c r="AOA1429" s="2269"/>
      <c r="AOB1429" s="2269"/>
      <c r="AOC1429" s="2269"/>
      <c r="AOD1429" s="2269"/>
      <c r="AOE1429" s="2269"/>
      <c r="AOF1429" s="2269"/>
      <c r="AOG1429" s="2269"/>
      <c r="AOH1429" s="2269"/>
      <c r="AOI1429" s="2269"/>
      <c r="AOJ1429" s="2269"/>
      <c r="AOK1429" s="2269"/>
      <c r="AOL1429" s="2269"/>
      <c r="AOM1429" s="2269"/>
      <c r="AON1429" s="2269"/>
      <c r="AOO1429" s="2269"/>
      <c r="AOP1429" s="2269"/>
      <c r="AOQ1429" s="2269"/>
      <c r="AOR1429" s="2269"/>
      <c r="AOS1429" s="2269"/>
      <c r="AOT1429" s="2269"/>
      <c r="AOU1429" s="2269"/>
      <c r="AOV1429" s="2269"/>
      <c r="AOW1429" s="2269"/>
      <c r="AOX1429" s="2269"/>
      <c r="AOY1429" s="2269"/>
      <c r="AOZ1429" s="2269"/>
      <c r="APA1429" s="2269"/>
      <c r="APB1429" s="2269"/>
      <c r="APC1429" s="2269"/>
      <c r="APD1429" s="2269"/>
      <c r="APE1429" s="2269"/>
      <c r="APF1429" s="2269"/>
      <c r="APG1429" s="2269"/>
      <c r="APH1429" s="2269"/>
      <c r="API1429" s="2269"/>
      <c r="APJ1429" s="2269"/>
      <c r="APK1429" s="2269"/>
      <c r="APL1429" s="2269"/>
      <c r="APM1429" s="2269"/>
      <c r="APN1429" s="2269"/>
      <c r="APO1429" s="2269"/>
      <c r="APP1429" s="2269"/>
      <c r="APQ1429" s="2269"/>
      <c r="APR1429" s="2269"/>
      <c r="APS1429" s="2269"/>
      <c r="APT1429" s="2269"/>
      <c r="APU1429" s="2269"/>
      <c r="APV1429" s="2269"/>
      <c r="APW1429" s="2269"/>
      <c r="APX1429" s="2269"/>
      <c r="APY1429" s="2269"/>
      <c r="APZ1429" s="2269"/>
      <c r="AQA1429" s="2269"/>
      <c r="AQB1429" s="2269"/>
      <c r="AQC1429" s="2269"/>
      <c r="AQD1429" s="2269"/>
      <c r="AQE1429" s="2269"/>
      <c r="AQF1429" s="2269"/>
      <c r="AQG1429" s="2269"/>
      <c r="AQH1429" s="2269"/>
      <c r="AQI1429" s="2269"/>
      <c r="AQJ1429" s="2269"/>
      <c r="AQK1429" s="2269"/>
      <c r="AQL1429" s="2269"/>
      <c r="AQM1429" s="2269"/>
      <c r="AQN1429" s="2269"/>
      <c r="AQO1429" s="2269"/>
      <c r="AQP1429" s="2269"/>
      <c r="AQQ1429" s="2269"/>
      <c r="AQR1429" s="2269"/>
      <c r="AQS1429" s="2269"/>
      <c r="AQT1429" s="2269"/>
      <c r="AQU1429" s="2269"/>
      <c r="AQV1429" s="2269"/>
      <c r="AQW1429" s="2269"/>
      <c r="AQX1429" s="2269"/>
      <c r="AQY1429" s="2269"/>
      <c r="AQZ1429" s="2269"/>
      <c r="ARA1429" s="2269"/>
      <c r="ARB1429" s="2269"/>
      <c r="ARC1429" s="2269"/>
      <c r="ARD1429" s="2269"/>
      <c r="ARE1429" s="2269"/>
      <c r="ARF1429" s="2269"/>
      <c r="ARG1429" s="2269"/>
      <c r="ARH1429" s="2269"/>
      <c r="ARI1429" s="2269"/>
      <c r="ARJ1429" s="2269"/>
      <c r="ARK1429" s="2269"/>
      <c r="ARL1429" s="2269"/>
      <c r="ARM1429" s="2269"/>
      <c r="ARN1429" s="2269"/>
      <c r="ARO1429" s="2269"/>
      <c r="ARP1429" s="2269"/>
      <c r="ARQ1429" s="2269"/>
      <c r="ARR1429" s="2269"/>
      <c r="ARS1429" s="2269"/>
      <c r="ART1429" s="2269"/>
      <c r="ARU1429" s="2269"/>
      <c r="ARV1429" s="2269"/>
      <c r="ARW1429" s="2269"/>
      <c r="ARX1429" s="2269"/>
      <c r="ARY1429" s="2269"/>
      <c r="ARZ1429" s="2269"/>
      <c r="ASA1429" s="2269"/>
      <c r="ASB1429" s="2269"/>
      <c r="ASC1429" s="2269"/>
      <c r="ASD1429" s="2269"/>
      <c r="ASE1429" s="2269"/>
      <c r="ASF1429" s="2269"/>
      <c r="ASG1429" s="2269"/>
      <c r="ASH1429" s="2269"/>
      <c r="ASI1429" s="2269"/>
      <c r="ASJ1429" s="2269"/>
      <c r="ASK1429" s="2269"/>
      <c r="ASL1429" s="2269"/>
      <c r="ASM1429" s="2269"/>
      <c r="ASN1429" s="2269"/>
      <c r="ASO1429" s="2269"/>
      <c r="ASP1429" s="2269"/>
      <c r="ASQ1429" s="2269"/>
      <c r="ASR1429" s="2269"/>
      <c r="ASS1429" s="2269"/>
      <c r="AST1429" s="2269"/>
      <c r="ASU1429" s="2269"/>
      <c r="ASV1429" s="2269"/>
      <c r="ASW1429" s="2269"/>
      <c r="ASX1429" s="2269"/>
      <c r="ASY1429" s="2269"/>
      <c r="ASZ1429" s="2269"/>
      <c r="ATA1429" s="2269"/>
      <c r="ATB1429" s="2269"/>
      <c r="ATC1429" s="2269"/>
      <c r="ATD1429" s="2269"/>
      <c r="ATE1429" s="2269"/>
      <c r="ATF1429" s="2269"/>
      <c r="ATG1429" s="2269"/>
      <c r="ATH1429" s="2269"/>
      <c r="ATI1429" s="2269"/>
      <c r="ATJ1429" s="2269"/>
      <c r="ATK1429" s="2269"/>
      <c r="ATL1429" s="2269"/>
      <c r="ATM1429" s="2269"/>
      <c r="ATN1429" s="2269"/>
      <c r="ATO1429" s="2269"/>
      <c r="ATP1429" s="2269"/>
      <c r="ATQ1429" s="2269"/>
      <c r="ATR1429" s="2269"/>
      <c r="ATS1429" s="2269"/>
      <c r="ATT1429" s="2269"/>
      <c r="ATU1429" s="2269"/>
      <c r="ATV1429" s="2269"/>
      <c r="ATW1429" s="2269"/>
      <c r="ATX1429" s="2269"/>
      <c r="ATY1429" s="2269"/>
      <c r="ATZ1429" s="2269"/>
      <c r="AUA1429" s="2269"/>
      <c r="AUB1429" s="2269"/>
      <c r="AUC1429" s="2269"/>
      <c r="AUD1429" s="2269"/>
      <c r="AUE1429" s="2269"/>
      <c r="AUF1429" s="2269"/>
      <c r="AUG1429" s="2269"/>
      <c r="AUH1429" s="2269"/>
      <c r="AUI1429" s="2269"/>
      <c r="AUJ1429" s="2269"/>
      <c r="AUK1429" s="2269"/>
      <c r="AUL1429" s="2269"/>
      <c r="AUM1429" s="2269"/>
      <c r="AUN1429" s="2269"/>
      <c r="AUO1429" s="2269"/>
      <c r="AUP1429" s="2269"/>
      <c r="AUQ1429" s="2269"/>
      <c r="AUR1429" s="2269"/>
      <c r="AUS1429" s="2269"/>
      <c r="AUT1429" s="2269"/>
      <c r="AUU1429" s="2269"/>
      <c r="AUV1429" s="2269"/>
      <c r="AUW1429" s="2269"/>
      <c r="AUX1429" s="2269"/>
      <c r="AUY1429" s="2269"/>
      <c r="AUZ1429" s="2269"/>
      <c r="AVA1429" s="2269"/>
      <c r="AVB1429" s="2269"/>
      <c r="AVC1429" s="2269"/>
      <c r="AVD1429" s="2269"/>
      <c r="AVE1429" s="2269"/>
      <c r="AVF1429" s="2269"/>
      <c r="AVG1429" s="2269"/>
      <c r="AVH1429" s="2269"/>
      <c r="AVI1429" s="2269"/>
      <c r="AVJ1429" s="2269"/>
      <c r="AVK1429" s="2269"/>
      <c r="AVL1429" s="2269"/>
      <c r="AVM1429" s="2269"/>
      <c r="AVN1429" s="2269"/>
      <c r="AVO1429" s="2269"/>
      <c r="AVP1429" s="2269"/>
      <c r="AVQ1429" s="2269"/>
      <c r="AVR1429" s="2269"/>
      <c r="AVS1429" s="2269"/>
      <c r="AVT1429" s="2269"/>
      <c r="AVU1429" s="2269"/>
      <c r="AVV1429" s="2269"/>
      <c r="AVW1429" s="2269"/>
      <c r="AVX1429" s="2269"/>
      <c r="AVY1429" s="2269"/>
      <c r="AVZ1429" s="2269"/>
      <c r="AWA1429" s="2269"/>
      <c r="AWB1429" s="2269"/>
      <c r="AWC1429" s="2269"/>
      <c r="AWD1429" s="2269"/>
      <c r="AWE1429" s="2269"/>
      <c r="AWF1429" s="2269"/>
      <c r="AWG1429" s="2269"/>
      <c r="AWH1429" s="2269"/>
      <c r="AWI1429" s="2269"/>
      <c r="AWM1429" s="2269"/>
      <c r="AWN1429" s="2269"/>
      <c r="AWO1429" s="2269"/>
      <c r="AWP1429" s="2269"/>
      <c r="AWQ1429" s="2269"/>
      <c r="AWR1429" s="2269"/>
      <c r="AWS1429" s="2269"/>
      <c r="AWT1429" s="2269"/>
      <c r="AWU1429" s="2269"/>
      <c r="AWV1429" s="2269"/>
      <c r="AWW1429" s="2269"/>
      <c r="AWX1429" s="2269"/>
      <c r="AWY1429" s="2269"/>
      <c r="AWZ1429" s="2269"/>
      <c r="AXA1429" s="2269"/>
      <c r="AXB1429" s="2269"/>
      <c r="AXC1429" s="2269"/>
      <c r="AXD1429" s="2269"/>
      <c r="AXE1429" s="2269"/>
      <c r="AXF1429" s="2269"/>
      <c r="AXG1429" s="2269"/>
      <c r="AXH1429" s="2269"/>
      <c r="AXI1429" s="2269"/>
      <c r="AXJ1429" s="2269"/>
      <c r="AXK1429" s="2269"/>
      <c r="AXL1429" s="2269"/>
      <c r="AXM1429" s="2269"/>
      <c r="AXN1429" s="2269"/>
      <c r="AXO1429" s="2269"/>
      <c r="AXP1429" s="2269"/>
      <c r="AXQ1429" s="2269"/>
      <c r="AXR1429" s="2269"/>
      <c r="AXS1429" s="2269"/>
      <c r="AXT1429" s="2269"/>
      <c r="AXU1429" s="2269"/>
      <c r="AXV1429" s="2269"/>
      <c r="AXW1429" s="2269"/>
      <c r="AXX1429" s="2269"/>
      <c r="AXY1429" s="2269"/>
      <c r="AXZ1429" s="2269"/>
      <c r="AYA1429" s="2269"/>
      <c r="AYB1429" s="2269"/>
      <c r="AYC1429" s="2269"/>
      <c r="AYD1429" s="2269"/>
      <c r="AYE1429" s="2269"/>
      <c r="AYF1429" s="2269"/>
      <c r="AYG1429" s="2269"/>
      <c r="AYH1429" s="2269"/>
      <c r="AYI1429" s="2269"/>
      <c r="AYJ1429" s="2269"/>
      <c r="AYK1429" s="2269"/>
      <c r="AYL1429" s="2269"/>
      <c r="AYM1429" s="2269"/>
      <c r="AYN1429" s="2269"/>
      <c r="AYO1429" s="2269"/>
      <c r="AYP1429" s="2269"/>
      <c r="AYQ1429" s="2269"/>
      <c r="AYR1429" s="2269"/>
      <c r="AYS1429" s="2269"/>
      <c r="AYT1429" s="2269"/>
      <c r="AYU1429" s="2269"/>
      <c r="AYV1429" s="2269"/>
      <c r="AYW1429" s="2269"/>
      <c r="AYX1429" s="2269"/>
      <c r="AYY1429" s="2269"/>
      <c r="AYZ1429" s="2269"/>
      <c r="AZA1429" s="2269"/>
      <c r="AZB1429" s="2269"/>
      <c r="AZC1429" s="2269"/>
      <c r="AZD1429" s="2269"/>
      <c r="AZE1429" s="2269"/>
      <c r="AZF1429" s="2269"/>
      <c r="AZG1429" s="2269"/>
      <c r="AZH1429" s="2269"/>
      <c r="AZI1429" s="2269"/>
      <c r="AZJ1429" s="2269"/>
      <c r="AZK1429" s="2269"/>
      <c r="AZL1429" s="2269"/>
      <c r="AZM1429" s="2269"/>
      <c r="AZN1429" s="2269"/>
      <c r="AZO1429" s="2269"/>
      <c r="AZP1429" s="2269"/>
      <c r="AZQ1429" s="2269"/>
      <c r="AZR1429" s="2269"/>
      <c r="AZS1429" s="2269"/>
      <c r="AZT1429" s="2269"/>
      <c r="AZU1429" s="2269"/>
      <c r="AZV1429" s="2269"/>
      <c r="AZW1429" s="2269"/>
      <c r="AZX1429" s="2269"/>
      <c r="AZY1429" s="2269"/>
      <c r="AZZ1429" s="2269"/>
      <c r="BAA1429" s="2269"/>
      <c r="BAB1429" s="2269"/>
      <c r="BAC1429" s="2269"/>
      <c r="BAD1429" s="2269"/>
      <c r="BAE1429" s="2269"/>
      <c r="BAF1429" s="2269"/>
      <c r="BAG1429" s="2269"/>
      <c r="BAH1429" s="2269"/>
      <c r="BAI1429" s="2269"/>
      <c r="BAJ1429" s="2269"/>
      <c r="BAK1429" s="2269"/>
      <c r="BAL1429" s="2269"/>
      <c r="BAM1429" s="2269"/>
      <c r="BAN1429" s="2269"/>
      <c r="BAO1429" s="2269"/>
      <c r="BAP1429" s="2269"/>
      <c r="BAQ1429" s="2269"/>
      <c r="BAR1429" s="2269"/>
      <c r="BAS1429" s="2269"/>
      <c r="BAT1429" s="2269"/>
      <c r="BAU1429" s="2269"/>
      <c r="BAV1429" s="2269"/>
      <c r="BAW1429" s="2269"/>
      <c r="BAX1429" s="2269"/>
      <c r="BAY1429" s="2269"/>
      <c r="BAZ1429" s="2269"/>
      <c r="BBA1429" s="2269"/>
      <c r="BBB1429" s="2269"/>
      <c r="BBC1429" s="2269"/>
      <c r="BBD1429" s="2269"/>
      <c r="BBE1429" s="2269"/>
      <c r="BBF1429" s="2269"/>
      <c r="BBG1429" s="2269"/>
      <c r="BBH1429" s="2269"/>
      <c r="BBI1429" s="2269"/>
      <c r="BBJ1429" s="2269"/>
      <c r="BBK1429" s="2269"/>
      <c r="BBL1429" s="2269"/>
      <c r="BBM1429" s="2269"/>
      <c r="BBN1429" s="2269"/>
      <c r="BBO1429" s="2269"/>
      <c r="BBP1429" s="2269"/>
      <c r="BBQ1429" s="2269"/>
      <c r="BBR1429" s="2269"/>
      <c r="BBS1429" s="2269"/>
      <c r="BBT1429" s="2269"/>
      <c r="BBU1429" s="2269"/>
      <c r="BBV1429" s="2269"/>
      <c r="BBW1429" s="2269"/>
      <c r="BBX1429" s="2269"/>
      <c r="BBY1429" s="2269"/>
      <c r="BBZ1429" s="2269"/>
      <c r="BCA1429" s="2269"/>
      <c r="BCB1429" s="2269"/>
      <c r="BCC1429" s="2269"/>
      <c r="BCD1429" s="2269"/>
      <c r="BCE1429" s="2269"/>
      <c r="BCF1429" s="2269"/>
      <c r="BCG1429" s="2269"/>
      <c r="BCH1429" s="2269"/>
      <c r="BCI1429" s="2269"/>
      <c r="BCJ1429" s="2269"/>
      <c r="BCK1429" s="2269"/>
      <c r="BCL1429" s="2269"/>
      <c r="BCM1429" s="2269"/>
      <c r="BCN1429" s="2269"/>
      <c r="BCO1429" s="2269"/>
      <c r="BCP1429" s="2269"/>
      <c r="BCQ1429" s="2269"/>
      <c r="BCR1429" s="2269"/>
      <c r="BCS1429" s="2269"/>
      <c r="BCT1429" s="2269"/>
      <c r="BCU1429" s="2269"/>
      <c r="BCV1429" s="2269"/>
      <c r="BCW1429" s="2269"/>
      <c r="BCX1429" s="2269"/>
      <c r="BCY1429" s="2269"/>
      <c r="BCZ1429" s="2269"/>
      <c r="BDA1429" s="2269"/>
      <c r="BDB1429" s="2269"/>
      <c r="BDC1429" s="2269"/>
      <c r="BDD1429" s="2269"/>
      <c r="BDE1429" s="2269"/>
      <c r="BDF1429" s="2269"/>
      <c r="BDG1429" s="2269"/>
      <c r="BDH1429" s="2269"/>
      <c r="BDI1429" s="2269"/>
      <c r="BDJ1429" s="2269"/>
      <c r="BDK1429" s="2269"/>
      <c r="BDL1429" s="2269"/>
      <c r="BDM1429" s="2269"/>
      <c r="BDN1429" s="2269"/>
      <c r="BDO1429" s="2269"/>
      <c r="BDP1429" s="2269"/>
      <c r="BDQ1429" s="2269"/>
      <c r="BDR1429" s="2269"/>
      <c r="BDS1429" s="2269"/>
      <c r="BDT1429" s="2269"/>
      <c r="BDU1429" s="2269"/>
      <c r="BDV1429" s="2269"/>
      <c r="BDW1429" s="2269"/>
      <c r="BDX1429" s="2269"/>
      <c r="BDY1429" s="2269"/>
      <c r="BDZ1429" s="2269"/>
      <c r="BEA1429" s="2269"/>
      <c r="BEB1429" s="2269"/>
      <c r="BEC1429" s="2269"/>
      <c r="BED1429" s="2269"/>
      <c r="BEE1429" s="2269"/>
      <c r="BEF1429" s="2269"/>
      <c r="BEG1429" s="2269"/>
      <c r="BEH1429" s="2269"/>
      <c r="BEI1429" s="2269"/>
      <c r="BEJ1429" s="2269"/>
      <c r="BEK1429" s="2269"/>
      <c r="BEL1429" s="2269"/>
      <c r="BEM1429" s="2269"/>
      <c r="BEN1429" s="2269"/>
      <c r="BEO1429" s="2269"/>
      <c r="BEP1429" s="2269"/>
      <c r="BEQ1429" s="2269"/>
      <c r="BER1429" s="2269"/>
      <c r="BES1429" s="2269"/>
      <c r="BET1429" s="2269"/>
      <c r="BEU1429" s="2269"/>
      <c r="BEV1429" s="2269"/>
      <c r="BEW1429" s="2269"/>
      <c r="BEX1429" s="2269"/>
      <c r="BEY1429" s="2269"/>
      <c r="BEZ1429" s="2269"/>
      <c r="BFA1429" s="2269"/>
      <c r="BFB1429" s="2269"/>
      <c r="BFC1429" s="2269"/>
      <c r="BFD1429" s="2269"/>
      <c r="BFE1429" s="2269"/>
      <c r="BFF1429" s="2269"/>
      <c r="BFG1429" s="2269"/>
      <c r="BFH1429" s="2269"/>
      <c r="BFI1429" s="2269"/>
      <c r="BFJ1429" s="2269"/>
      <c r="BFK1429" s="2269"/>
      <c r="BFL1429" s="2269"/>
      <c r="BFM1429" s="2269"/>
      <c r="BFN1429" s="2269"/>
      <c r="BFO1429" s="2269"/>
      <c r="BFP1429" s="2269"/>
      <c r="BFQ1429" s="2269"/>
      <c r="BFR1429" s="2269"/>
      <c r="BFS1429" s="2269"/>
      <c r="BFT1429" s="2269"/>
      <c r="BFU1429" s="2269"/>
      <c r="BFV1429" s="2269"/>
      <c r="BFW1429" s="2269"/>
      <c r="BFX1429" s="2269"/>
      <c r="BFY1429" s="2269"/>
      <c r="BFZ1429" s="2269"/>
      <c r="BGA1429" s="2269"/>
      <c r="BGB1429" s="2269"/>
      <c r="BGC1429" s="2269"/>
      <c r="BGD1429" s="2269"/>
      <c r="BGE1429" s="2269"/>
      <c r="BGI1429" s="2269"/>
      <c r="BGJ1429" s="2269"/>
      <c r="BGK1429" s="2269"/>
      <c r="BGL1429" s="2269"/>
      <c r="BGM1429" s="2269"/>
      <c r="BGN1429" s="2269"/>
      <c r="BGO1429" s="2269"/>
      <c r="BGP1429" s="2269"/>
      <c r="BGQ1429" s="2269"/>
      <c r="BGR1429" s="2269"/>
      <c r="BGS1429" s="2269"/>
      <c r="BGT1429" s="2269"/>
      <c r="BGU1429" s="2269"/>
      <c r="BGV1429" s="2269"/>
      <c r="BGW1429" s="2269"/>
      <c r="BGX1429" s="2269"/>
      <c r="BGY1429" s="2269"/>
      <c r="BGZ1429" s="2269"/>
      <c r="BHA1429" s="2269"/>
      <c r="BHB1429" s="2269"/>
      <c r="BHC1429" s="2269"/>
      <c r="BHD1429" s="2269"/>
      <c r="BHE1429" s="2269"/>
      <c r="BHF1429" s="2269"/>
      <c r="BHG1429" s="2269"/>
      <c r="BHH1429" s="2269"/>
      <c r="BHI1429" s="2269"/>
      <c r="BHJ1429" s="2269"/>
      <c r="BHK1429" s="2269"/>
      <c r="BHL1429" s="2269"/>
      <c r="BHM1429" s="2269"/>
      <c r="BHN1429" s="2269"/>
      <c r="BHO1429" s="2269"/>
      <c r="BHP1429" s="2269"/>
      <c r="BHQ1429" s="2269"/>
      <c r="BHR1429" s="2269"/>
      <c r="BHS1429" s="2269"/>
      <c r="BHT1429" s="2269"/>
      <c r="BHU1429" s="2269"/>
      <c r="BHV1429" s="2269"/>
      <c r="BHW1429" s="2269"/>
      <c r="BHX1429" s="2269"/>
      <c r="BHY1429" s="2269"/>
      <c r="BHZ1429" s="2269"/>
      <c r="BIA1429" s="2269"/>
      <c r="BIB1429" s="2269"/>
      <c r="BIC1429" s="2269"/>
      <c r="BID1429" s="2269"/>
      <c r="BIE1429" s="2269"/>
      <c r="BIF1429" s="2269"/>
      <c r="BIG1429" s="2269"/>
      <c r="BIH1429" s="2269"/>
      <c r="BII1429" s="2269"/>
      <c r="BIJ1429" s="2269"/>
      <c r="BIK1429" s="2269"/>
      <c r="BIL1429" s="2269"/>
      <c r="BIM1429" s="2269"/>
      <c r="BIN1429" s="2269"/>
      <c r="BIO1429" s="2269"/>
      <c r="BIP1429" s="2269"/>
      <c r="BIQ1429" s="2269"/>
      <c r="BIR1429" s="2269"/>
      <c r="BIS1429" s="2269"/>
      <c r="BIT1429" s="2269"/>
      <c r="BIU1429" s="2269"/>
      <c r="BIV1429" s="2269"/>
      <c r="BIW1429" s="2269"/>
      <c r="BIX1429" s="2269"/>
      <c r="BIY1429" s="2269"/>
      <c r="BIZ1429" s="2269"/>
      <c r="BJA1429" s="2269"/>
      <c r="BJB1429" s="2269"/>
      <c r="BJC1429" s="2269"/>
      <c r="BJD1429" s="2269"/>
      <c r="BJE1429" s="2269"/>
      <c r="BJF1429" s="2269"/>
      <c r="BJG1429" s="2269"/>
      <c r="BJH1429" s="2269"/>
      <c r="BJI1429" s="2269"/>
      <c r="BJJ1429" s="2269"/>
      <c r="BJK1429" s="2269"/>
      <c r="BJL1429" s="2269"/>
      <c r="BJM1429" s="2269"/>
      <c r="BJN1429" s="2269"/>
      <c r="BJO1429" s="2269"/>
      <c r="BJP1429" s="2269"/>
      <c r="BJQ1429" s="2269"/>
      <c r="BJR1429" s="2269"/>
      <c r="BJS1429" s="2269"/>
      <c r="BJT1429" s="2269"/>
      <c r="BJU1429" s="2269"/>
      <c r="BJV1429" s="2269"/>
      <c r="BJW1429" s="2269"/>
      <c r="BJX1429" s="2269"/>
      <c r="BJY1429" s="2269"/>
      <c r="BJZ1429" s="2269"/>
      <c r="BKA1429" s="2269"/>
      <c r="BKB1429" s="2269"/>
      <c r="BKC1429" s="2269"/>
      <c r="BKD1429" s="2269"/>
      <c r="BKE1429" s="2269"/>
      <c r="BKF1429" s="2269"/>
      <c r="BKG1429" s="2269"/>
      <c r="BKH1429" s="2269"/>
      <c r="BKI1429" s="2269"/>
      <c r="BKJ1429" s="2269"/>
      <c r="BKK1429" s="2269"/>
      <c r="BKL1429" s="2269"/>
      <c r="BKM1429" s="2269"/>
      <c r="BKN1429" s="2269"/>
      <c r="BKO1429" s="2269"/>
      <c r="BKP1429" s="2269"/>
      <c r="BKQ1429" s="2269"/>
      <c r="BKR1429" s="2269"/>
      <c r="BKS1429" s="2269"/>
      <c r="BKT1429" s="2269"/>
      <c r="BKU1429" s="2269"/>
      <c r="BKV1429" s="2269"/>
      <c r="BKW1429" s="2269"/>
      <c r="BKX1429" s="2269"/>
      <c r="BKY1429" s="2269"/>
      <c r="BKZ1429" s="2269"/>
      <c r="BLA1429" s="2269"/>
      <c r="BLB1429" s="2269"/>
      <c r="BLC1429" s="2269"/>
      <c r="BLD1429" s="2269"/>
      <c r="BLE1429" s="2269"/>
      <c r="BLF1429" s="2269"/>
      <c r="BLG1429" s="2269"/>
      <c r="BLH1429" s="2269"/>
      <c r="BLI1429" s="2269"/>
      <c r="BLJ1429" s="2269"/>
      <c r="BLK1429" s="2269"/>
      <c r="BLL1429" s="2269"/>
      <c r="BLM1429" s="2269"/>
      <c r="BLN1429" s="2269"/>
      <c r="BLO1429" s="2269"/>
      <c r="BLP1429" s="2269"/>
      <c r="BLQ1429" s="2269"/>
      <c r="BLR1429" s="2269"/>
      <c r="BLS1429" s="2269"/>
      <c r="BLT1429" s="2269"/>
      <c r="BLU1429" s="2269"/>
      <c r="BLV1429" s="2269"/>
      <c r="BLW1429" s="2269"/>
      <c r="BLX1429" s="2269"/>
      <c r="BLY1429" s="2269"/>
      <c r="BLZ1429" s="2269"/>
      <c r="BMA1429" s="2269"/>
      <c r="BMB1429" s="2269"/>
      <c r="BMC1429" s="2269"/>
      <c r="BMD1429" s="2269"/>
      <c r="BME1429" s="2269"/>
      <c r="BMF1429" s="2269"/>
      <c r="BMG1429" s="2269"/>
      <c r="BMH1429" s="2269"/>
      <c r="BMI1429" s="2269"/>
      <c r="BMJ1429" s="2269"/>
      <c r="BMK1429" s="2269"/>
      <c r="BML1429" s="2269"/>
      <c r="BMM1429" s="2269"/>
      <c r="BMN1429" s="2269"/>
      <c r="BMO1429" s="2269"/>
      <c r="BMP1429" s="2269"/>
      <c r="BMQ1429" s="2269"/>
      <c r="BMR1429" s="2269"/>
      <c r="BMS1429" s="2269"/>
      <c r="BMT1429" s="2269"/>
      <c r="BMU1429" s="2269"/>
      <c r="BMV1429" s="2269"/>
      <c r="BMW1429" s="2269"/>
      <c r="BMX1429" s="2269"/>
      <c r="BMY1429" s="2269"/>
      <c r="BMZ1429" s="2269"/>
      <c r="BNA1429" s="2269"/>
      <c r="BNB1429" s="2269"/>
      <c r="BNC1429" s="2269"/>
      <c r="BND1429" s="2269"/>
      <c r="BNE1429" s="2269"/>
      <c r="BNF1429" s="2269"/>
      <c r="BNG1429" s="2269"/>
      <c r="BNH1429" s="2269"/>
      <c r="BNI1429" s="2269"/>
      <c r="BNJ1429" s="2269"/>
      <c r="BNK1429" s="2269"/>
      <c r="BNL1429" s="2269"/>
      <c r="BNM1429" s="2269"/>
      <c r="BNN1429" s="2269"/>
      <c r="BNO1429" s="2269"/>
      <c r="BNP1429" s="2269"/>
      <c r="BNQ1429" s="2269"/>
      <c r="BNR1429" s="2269"/>
      <c r="BNS1429" s="2269"/>
      <c r="BNT1429" s="2269"/>
      <c r="BNU1429" s="2269"/>
      <c r="BNV1429" s="2269"/>
      <c r="BNW1429" s="2269"/>
      <c r="BNX1429" s="2269"/>
      <c r="BNY1429" s="2269"/>
      <c r="BNZ1429" s="2269"/>
      <c r="BOA1429" s="2269"/>
      <c r="BOB1429" s="2269"/>
      <c r="BOC1429" s="2269"/>
      <c r="BOD1429" s="2269"/>
      <c r="BOE1429" s="2269"/>
      <c r="BOF1429" s="2269"/>
      <c r="BOG1429" s="2269"/>
      <c r="BOH1429" s="2269"/>
      <c r="BOI1429" s="2269"/>
      <c r="BOJ1429" s="2269"/>
      <c r="BOK1429" s="2269"/>
      <c r="BOL1429" s="2269"/>
      <c r="BOM1429" s="2269"/>
      <c r="BON1429" s="2269"/>
      <c r="BOO1429" s="2269"/>
      <c r="BOP1429" s="2269"/>
      <c r="BOQ1429" s="2269"/>
      <c r="BOR1429" s="2269"/>
      <c r="BOS1429" s="2269"/>
      <c r="BOT1429" s="2269"/>
      <c r="BOU1429" s="2269"/>
      <c r="BOV1429" s="2269"/>
      <c r="BOW1429" s="2269"/>
      <c r="BOX1429" s="2269"/>
      <c r="BOY1429" s="2269"/>
      <c r="BOZ1429" s="2269"/>
      <c r="BPA1429" s="2269"/>
      <c r="BPB1429" s="2269"/>
      <c r="BPC1429" s="2269"/>
      <c r="BPD1429" s="2269"/>
      <c r="BPE1429" s="2269"/>
      <c r="BPF1429" s="2269"/>
      <c r="BPG1429" s="2269"/>
      <c r="BPH1429" s="2269"/>
      <c r="BPI1429" s="2269"/>
      <c r="BPJ1429" s="2269"/>
      <c r="BPK1429" s="2269"/>
      <c r="BPL1429" s="2269"/>
      <c r="BPM1429" s="2269"/>
      <c r="BPN1429" s="2269"/>
      <c r="BPO1429" s="2269"/>
      <c r="BPP1429" s="2269"/>
      <c r="BPQ1429" s="2269"/>
      <c r="BPR1429" s="2269"/>
      <c r="BPS1429" s="2269"/>
      <c r="BPT1429" s="2269"/>
      <c r="BPU1429" s="2269"/>
      <c r="BPV1429" s="2269"/>
      <c r="BPW1429" s="2269"/>
      <c r="BPX1429" s="2269"/>
      <c r="BPY1429" s="2269"/>
      <c r="BPZ1429" s="2269"/>
      <c r="BQA1429" s="2269"/>
      <c r="BQE1429" s="2269"/>
      <c r="BQF1429" s="2269"/>
      <c r="BQG1429" s="2269"/>
      <c r="BQH1429" s="2269"/>
      <c r="BQI1429" s="2269"/>
      <c r="BQJ1429" s="2269"/>
      <c r="BQK1429" s="2269"/>
      <c r="BQL1429" s="2269"/>
      <c r="BQM1429" s="2269"/>
      <c r="BQN1429" s="2269"/>
      <c r="BQO1429" s="2269"/>
      <c r="BQP1429" s="2269"/>
      <c r="BQQ1429" s="2269"/>
      <c r="BQR1429" s="2269"/>
      <c r="BQS1429" s="2269"/>
      <c r="BQT1429" s="2269"/>
      <c r="BQU1429" s="2269"/>
      <c r="BQV1429" s="2269"/>
      <c r="BQW1429" s="2269"/>
      <c r="BQX1429" s="2269"/>
      <c r="BQY1429" s="2269"/>
      <c r="BQZ1429" s="2269"/>
      <c r="BRA1429" s="2269"/>
      <c r="BRB1429" s="2269"/>
      <c r="BRC1429" s="2269"/>
      <c r="BRD1429" s="2269"/>
      <c r="BRE1429" s="2269"/>
      <c r="BRF1429" s="2269"/>
      <c r="BRG1429" s="2269"/>
      <c r="BRH1429" s="2269"/>
      <c r="BRI1429" s="2269"/>
      <c r="BRJ1429" s="2269"/>
      <c r="BRK1429" s="2269"/>
      <c r="BRL1429" s="2269"/>
      <c r="BRM1429" s="2269"/>
      <c r="BRN1429" s="2269"/>
      <c r="BRO1429" s="2269"/>
      <c r="BRP1429" s="2269"/>
      <c r="BRQ1429" s="2269"/>
      <c r="BRR1429" s="2269"/>
      <c r="BRS1429" s="2269"/>
      <c r="BRT1429" s="2269"/>
      <c r="BRU1429" s="2269"/>
      <c r="BRV1429" s="2269"/>
      <c r="BRW1429" s="2269"/>
      <c r="BRX1429" s="2269"/>
      <c r="BRY1429" s="2269"/>
      <c r="BRZ1429" s="2269"/>
      <c r="BSA1429" s="2269"/>
      <c r="BSB1429" s="2269"/>
      <c r="BSC1429" s="2269"/>
      <c r="BSD1429" s="2269"/>
      <c r="BSE1429" s="2269"/>
      <c r="BSF1429" s="2269"/>
      <c r="BSG1429" s="2269"/>
      <c r="BSH1429" s="2269"/>
      <c r="BSI1429" s="2269"/>
      <c r="BSJ1429" s="2269"/>
      <c r="BSK1429" s="2269"/>
      <c r="BSL1429" s="2269"/>
      <c r="BSM1429" s="2269"/>
      <c r="BSN1429" s="2269"/>
      <c r="BSO1429" s="2269"/>
      <c r="BSP1429" s="2269"/>
      <c r="BSQ1429" s="2269"/>
      <c r="BSR1429" s="2269"/>
      <c r="BSS1429" s="2269"/>
      <c r="BST1429" s="2269"/>
      <c r="BSU1429" s="2269"/>
      <c r="BSV1429" s="2269"/>
      <c r="BSW1429" s="2269"/>
      <c r="BSX1429" s="2269"/>
      <c r="BSY1429" s="2269"/>
      <c r="BSZ1429" s="2269"/>
      <c r="BTA1429" s="2269"/>
      <c r="BTB1429" s="2269"/>
      <c r="BTC1429" s="2269"/>
      <c r="BTD1429" s="2269"/>
      <c r="BTE1429" s="2269"/>
      <c r="BTF1429" s="2269"/>
      <c r="BTG1429" s="2269"/>
      <c r="BTH1429" s="2269"/>
      <c r="BTI1429" s="2269"/>
      <c r="BTJ1429" s="2269"/>
      <c r="BTK1429" s="2269"/>
      <c r="BTL1429" s="2269"/>
      <c r="BTM1429" s="2269"/>
      <c r="BTN1429" s="2269"/>
      <c r="BTO1429" s="2269"/>
      <c r="BTP1429" s="2269"/>
      <c r="BTQ1429" s="2269"/>
      <c r="BTR1429" s="2269"/>
      <c r="BTS1429" s="2269"/>
      <c r="BTT1429" s="2269"/>
      <c r="BTU1429" s="2269"/>
      <c r="BTV1429" s="2269"/>
      <c r="BTW1429" s="2269"/>
      <c r="BTX1429" s="2269"/>
      <c r="BTY1429" s="2269"/>
      <c r="BTZ1429" s="2269"/>
      <c r="BUA1429" s="2269"/>
      <c r="BUB1429" s="2269"/>
      <c r="BUC1429" s="2269"/>
      <c r="BUD1429" s="2269"/>
      <c r="BUE1429" s="2269"/>
      <c r="BUF1429" s="2269"/>
      <c r="BUG1429" s="2269"/>
      <c r="BUH1429" s="2269"/>
      <c r="BUI1429" s="2269"/>
      <c r="BUJ1429" s="2269"/>
      <c r="BUK1429" s="2269"/>
      <c r="BUL1429" s="2269"/>
      <c r="BUM1429" s="2269"/>
      <c r="BUN1429" s="2269"/>
      <c r="BUO1429" s="2269"/>
      <c r="BUP1429" s="2269"/>
      <c r="BUQ1429" s="2269"/>
      <c r="BUR1429" s="2269"/>
      <c r="BUS1429" s="2269"/>
      <c r="BUT1429" s="2269"/>
      <c r="BUU1429" s="2269"/>
      <c r="BUV1429" s="2269"/>
      <c r="BUW1429" s="2269"/>
      <c r="BUX1429" s="2269"/>
      <c r="BUY1429" s="2269"/>
      <c r="BUZ1429" s="2269"/>
      <c r="BVA1429" s="2269"/>
      <c r="BVB1429" s="2269"/>
      <c r="BVC1429" s="2269"/>
      <c r="BVD1429" s="2269"/>
      <c r="BVE1429" s="2269"/>
      <c r="BVF1429" s="2269"/>
      <c r="BVG1429" s="2269"/>
      <c r="BVH1429" s="2269"/>
      <c r="BVI1429" s="2269"/>
      <c r="BVJ1429" s="2269"/>
      <c r="BVK1429" s="2269"/>
      <c r="BVL1429" s="2269"/>
      <c r="BVM1429" s="2269"/>
      <c r="BVN1429" s="2269"/>
      <c r="BVO1429" s="2269"/>
      <c r="BVP1429" s="2269"/>
      <c r="BVQ1429" s="2269"/>
      <c r="BVR1429" s="2269"/>
      <c r="BVS1429" s="2269"/>
      <c r="BVT1429" s="2269"/>
      <c r="BVU1429" s="2269"/>
      <c r="BVV1429" s="2269"/>
      <c r="BVW1429" s="2269"/>
      <c r="BVX1429" s="2269"/>
      <c r="BVY1429" s="2269"/>
      <c r="BVZ1429" s="2269"/>
      <c r="BWA1429" s="2269"/>
      <c r="BWB1429" s="2269"/>
      <c r="BWC1429" s="2269"/>
      <c r="BWD1429" s="2269"/>
      <c r="BWE1429" s="2269"/>
      <c r="BWF1429" s="2269"/>
      <c r="BWG1429" s="2269"/>
      <c r="BWH1429" s="2269"/>
      <c r="BWI1429" s="2269"/>
      <c r="BWJ1429" s="2269"/>
      <c r="BWK1429" s="2269"/>
      <c r="BWL1429" s="2269"/>
      <c r="BWM1429" s="2269"/>
      <c r="BWN1429" s="2269"/>
      <c r="BWO1429" s="2269"/>
      <c r="BWP1429" s="2269"/>
      <c r="BWQ1429" s="2269"/>
      <c r="BWR1429" s="2269"/>
      <c r="BWS1429" s="2269"/>
      <c r="BWT1429" s="2269"/>
      <c r="BWU1429" s="2269"/>
      <c r="BWV1429" s="2269"/>
      <c r="BWW1429" s="2269"/>
      <c r="BWX1429" s="2269"/>
      <c r="BWY1429" s="2269"/>
      <c r="BWZ1429" s="2269"/>
      <c r="BXA1429" s="2269"/>
      <c r="BXB1429" s="2269"/>
      <c r="BXC1429" s="2269"/>
      <c r="BXD1429" s="2269"/>
      <c r="BXE1429" s="2269"/>
      <c r="BXF1429" s="2269"/>
      <c r="BXG1429" s="2269"/>
      <c r="BXH1429" s="2269"/>
      <c r="BXI1429" s="2269"/>
      <c r="BXJ1429" s="2269"/>
      <c r="BXK1429" s="2269"/>
      <c r="BXL1429" s="2269"/>
      <c r="BXM1429" s="2269"/>
      <c r="BXN1429" s="2269"/>
      <c r="BXO1429" s="2269"/>
      <c r="BXP1429" s="2269"/>
      <c r="BXQ1429" s="2269"/>
      <c r="BXR1429" s="2269"/>
      <c r="BXS1429" s="2269"/>
      <c r="BXT1429" s="2269"/>
      <c r="BXU1429" s="2269"/>
      <c r="BXV1429" s="2269"/>
      <c r="BXW1429" s="2269"/>
      <c r="BXX1429" s="2269"/>
      <c r="BXY1429" s="2269"/>
      <c r="BXZ1429" s="2269"/>
      <c r="BYA1429" s="2269"/>
      <c r="BYB1429" s="2269"/>
      <c r="BYC1429" s="2269"/>
      <c r="BYD1429" s="2269"/>
      <c r="BYE1429" s="2269"/>
      <c r="BYF1429" s="2269"/>
      <c r="BYG1429" s="2269"/>
      <c r="BYH1429" s="2269"/>
      <c r="BYI1429" s="2269"/>
      <c r="BYJ1429" s="2269"/>
      <c r="BYK1429" s="2269"/>
      <c r="BYL1429" s="2269"/>
      <c r="BYM1429" s="2269"/>
      <c r="BYN1429" s="2269"/>
      <c r="BYO1429" s="2269"/>
      <c r="BYP1429" s="2269"/>
      <c r="BYQ1429" s="2269"/>
      <c r="BYR1429" s="2269"/>
      <c r="BYS1429" s="2269"/>
      <c r="BYT1429" s="2269"/>
      <c r="BYU1429" s="2269"/>
      <c r="BYV1429" s="2269"/>
      <c r="BYW1429" s="2269"/>
      <c r="BYX1429" s="2269"/>
      <c r="BYY1429" s="2269"/>
      <c r="BYZ1429" s="2269"/>
      <c r="BZA1429" s="2269"/>
      <c r="BZB1429" s="2269"/>
      <c r="BZC1429" s="2269"/>
      <c r="BZD1429" s="2269"/>
      <c r="BZE1429" s="2269"/>
      <c r="BZF1429" s="2269"/>
      <c r="BZG1429" s="2269"/>
      <c r="BZH1429" s="2269"/>
      <c r="BZI1429" s="2269"/>
      <c r="BZJ1429" s="2269"/>
      <c r="BZK1429" s="2269"/>
      <c r="BZL1429" s="2269"/>
      <c r="BZM1429" s="2269"/>
      <c r="BZN1429" s="2269"/>
      <c r="BZO1429" s="2269"/>
      <c r="BZP1429" s="2269"/>
      <c r="BZQ1429" s="2269"/>
      <c r="BZR1429" s="2269"/>
      <c r="BZS1429" s="2269"/>
      <c r="BZT1429" s="2269"/>
      <c r="BZU1429" s="2269"/>
      <c r="BZV1429" s="2269"/>
      <c r="BZW1429" s="2269"/>
      <c r="CAA1429" s="2269"/>
      <c r="CAB1429" s="2269"/>
      <c r="CAC1429" s="2269"/>
      <c r="CAD1429" s="2269"/>
      <c r="CAE1429" s="2269"/>
      <c r="CAF1429" s="2269"/>
      <c r="CAG1429" s="2269"/>
      <c r="CAH1429" s="2269"/>
      <c r="CAI1429" s="2269"/>
      <c r="CAJ1429" s="2269"/>
      <c r="CAK1429" s="2269"/>
      <c r="CAL1429" s="2269"/>
      <c r="CAM1429" s="2269"/>
      <c r="CAN1429" s="2269"/>
      <c r="CAO1429" s="2269"/>
      <c r="CAP1429" s="2269"/>
      <c r="CAQ1429" s="2269"/>
      <c r="CAR1429" s="2269"/>
      <c r="CAS1429" s="2269"/>
      <c r="CAT1429" s="2269"/>
      <c r="CAU1429" s="2269"/>
      <c r="CAV1429" s="2269"/>
      <c r="CAW1429" s="2269"/>
      <c r="CAX1429" s="2269"/>
      <c r="CAY1429" s="2269"/>
      <c r="CAZ1429" s="2269"/>
      <c r="CBA1429" s="2269"/>
      <c r="CBB1429" s="2269"/>
      <c r="CBC1429" s="2269"/>
      <c r="CBD1429" s="2269"/>
      <c r="CBE1429" s="2269"/>
      <c r="CBF1429" s="2269"/>
      <c r="CBG1429" s="2269"/>
      <c r="CBH1429" s="2269"/>
      <c r="CBI1429" s="2269"/>
      <c r="CBJ1429" s="2269"/>
      <c r="CBK1429" s="2269"/>
      <c r="CBL1429" s="2269"/>
      <c r="CBM1429" s="2269"/>
      <c r="CBN1429" s="2269"/>
      <c r="CBO1429" s="2269"/>
      <c r="CBP1429" s="2269"/>
      <c r="CBQ1429" s="2269"/>
      <c r="CBR1429" s="2269"/>
      <c r="CBS1429" s="2269"/>
      <c r="CBT1429" s="2269"/>
      <c r="CBU1429" s="2269"/>
      <c r="CBV1429" s="2269"/>
      <c r="CBW1429" s="2269"/>
      <c r="CBX1429" s="2269"/>
      <c r="CBY1429" s="2269"/>
      <c r="CBZ1429" s="2269"/>
      <c r="CCA1429" s="2269"/>
      <c r="CCB1429" s="2269"/>
      <c r="CCC1429" s="2269"/>
      <c r="CCD1429" s="2269"/>
      <c r="CCE1429" s="2269"/>
      <c r="CCF1429" s="2269"/>
      <c r="CCG1429" s="2269"/>
      <c r="CCH1429" s="2269"/>
      <c r="CCI1429" s="2269"/>
      <c r="CCJ1429" s="2269"/>
      <c r="CCK1429" s="2269"/>
      <c r="CCL1429" s="2269"/>
      <c r="CCM1429" s="2269"/>
      <c r="CCN1429" s="2269"/>
      <c r="CCO1429" s="2269"/>
      <c r="CCP1429" s="2269"/>
      <c r="CCQ1429" s="2269"/>
      <c r="CCR1429" s="2269"/>
      <c r="CCS1429" s="2269"/>
      <c r="CCT1429" s="2269"/>
      <c r="CCU1429" s="2269"/>
      <c r="CCV1429" s="2269"/>
      <c r="CCW1429" s="2269"/>
      <c r="CCX1429" s="2269"/>
      <c r="CCY1429" s="2269"/>
      <c r="CCZ1429" s="2269"/>
      <c r="CDA1429" s="2269"/>
      <c r="CDB1429" s="2269"/>
      <c r="CDC1429" s="2269"/>
      <c r="CDD1429" s="2269"/>
      <c r="CDE1429" s="2269"/>
      <c r="CDF1429" s="2269"/>
      <c r="CDG1429" s="2269"/>
      <c r="CDH1429" s="2269"/>
      <c r="CDI1429" s="2269"/>
      <c r="CDJ1429" s="2269"/>
      <c r="CDK1429" s="2269"/>
      <c r="CDL1429" s="2269"/>
      <c r="CDM1429" s="2269"/>
      <c r="CDN1429" s="2269"/>
      <c r="CDO1429" s="2269"/>
      <c r="CDP1429" s="2269"/>
      <c r="CDQ1429" s="2269"/>
      <c r="CDR1429" s="2269"/>
      <c r="CDS1429" s="2269"/>
      <c r="CDT1429" s="2269"/>
      <c r="CDU1429" s="2269"/>
      <c r="CDV1429" s="2269"/>
      <c r="CDW1429" s="2269"/>
      <c r="CDX1429" s="2269"/>
      <c r="CDY1429" s="2269"/>
      <c r="CDZ1429" s="2269"/>
      <c r="CEA1429" s="2269"/>
      <c r="CEB1429" s="2269"/>
      <c r="CEC1429" s="2269"/>
      <c r="CED1429" s="2269"/>
      <c r="CEE1429" s="2269"/>
      <c r="CEF1429" s="2269"/>
      <c r="CEG1429" s="2269"/>
      <c r="CEH1429" s="2269"/>
      <c r="CEI1429" s="2269"/>
      <c r="CEJ1429" s="2269"/>
      <c r="CEK1429" s="2269"/>
      <c r="CEL1429" s="2269"/>
      <c r="CEM1429" s="2269"/>
      <c r="CEN1429" s="2269"/>
      <c r="CEO1429" s="2269"/>
      <c r="CEP1429" s="2269"/>
      <c r="CEQ1429" s="2269"/>
      <c r="CER1429" s="2269"/>
      <c r="CES1429" s="2269"/>
      <c r="CET1429" s="2269"/>
      <c r="CEU1429" s="2269"/>
      <c r="CEV1429" s="2269"/>
      <c r="CEW1429" s="2269"/>
      <c r="CEX1429" s="2269"/>
      <c r="CEY1429" s="2269"/>
      <c r="CEZ1429" s="2269"/>
      <c r="CFA1429" s="2269"/>
      <c r="CFB1429" s="2269"/>
      <c r="CFC1429" s="2269"/>
      <c r="CFD1429" s="2269"/>
      <c r="CFE1429" s="2269"/>
      <c r="CFF1429" s="2269"/>
      <c r="CFG1429" s="2269"/>
      <c r="CFH1429" s="2269"/>
      <c r="CFI1429" s="2269"/>
      <c r="CFJ1429" s="2269"/>
      <c r="CFK1429" s="2269"/>
      <c r="CFL1429" s="2269"/>
      <c r="CFM1429" s="2269"/>
      <c r="CFN1429" s="2269"/>
      <c r="CFO1429" s="2269"/>
      <c r="CFP1429" s="2269"/>
      <c r="CFQ1429" s="2269"/>
      <c r="CFR1429" s="2269"/>
      <c r="CFS1429" s="2269"/>
      <c r="CFT1429" s="2269"/>
      <c r="CFU1429" s="2269"/>
      <c r="CFV1429" s="2269"/>
      <c r="CFW1429" s="2269"/>
      <c r="CFX1429" s="2269"/>
      <c r="CFY1429" s="2269"/>
      <c r="CFZ1429" s="2269"/>
      <c r="CGA1429" s="2269"/>
      <c r="CGB1429" s="2269"/>
      <c r="CGC1429" s="2269"/>
      <c r="CGD1429" s="2269"/>
      <c r="CGE1429" s="2269"/>
      <c r="CGF1429" s="2269"/>
      <c r="CGG1429" s="2269"/>
      <c r="CGH1429" s="2269"/>
      <c r="CGI1429" s="2269"/>
      <c r="CGJ1429" s="2269"/>
      <c r="CGK1429" s="2269"/>
      <c r="CGL1429" s="2269"/>
      <c r="CGM1429" s="2269"/>
      <c r="CGN1429" s="2269"/>
      <c r="CGO1429" s="2269"/>
      <c r="CGP1429" s="2269"/>
      <c r="CGQ1429" s="2269"/>
      <c r="CGR1429" s="2269"/>
      <c r="CGS1429" s="2269"/>
      <c r="CGT1429" s="2269"/>
      <c r="CGU1429" s="2269"/>
      <c r="CGV1429" s="2269"/>
      <c r="CGW1429" s="2269"/>
      <c r="CGX1429" s="2269"/>
      <c r="CGY1429" s="2269"/>
      <c r="CGZ1429" s="2269"/>
      <c r="CHA1429" s="2269"/>
      <c r="CHB1429" s="2269"/>
      <c r="CHC1429" s="2269"/>
      <c r="CHD1429" s="2269"/>
      <c r="CHE1429" s="2269"/>
      <c r="CHF1429" s="2269"/>
      <c r="CHG1429" s="2269"/>
      <c r="CHH1429" s="2269"/>
      <c r="CHI1429" s="2269"/>
      <c r="CHJ1429" s="2269"/>
      <c r="CHK1429" s="2269"/>
      <c r="CHL1429" s="2269"/>
      <c r="CHM1429" s="2269"/>
      <c r="CHN1429" s="2269"/>
      <c r="CHO1429" s="2269"/>
      <c r="CHP1429" s="2269"/>
      <c r="CHQ1429" s="2269"/>
      <c r="CHR1429" s="2269"/>
      <c r="CHS1429" s="2269"/>
      <c r="CHT1429" s="2269"/>
      <c r="CHU1429" s="2269"/>
      <c r="CHV1429" s="2269"/>
      <c r="CHW1429" s="2269"/>
      <c r="CHX1429" s="2269"/>
      <c r="CHY1429" s="2269"/>
      <c r="CHZ1429" s="2269"/>
      <c r="CIA1429" s="2269"/>
      <c r="CIB1429" s="2269"/>
      <c r="CIC1429" s="2269"/>
      <c r="CID1429" s="2269"/>
      <c r="CIE1429" s="2269"/>
      <c r="CIF1429" s="2269"/>
      <c r="CIG1429" s="2269"/>
      <c r="CIH1429" s="2269"/>
      <c r="CII1429" s="2269"/>
      <c r="CIJ1429" s="2269"/>
      <c r="CIK1429" s="2269"/>
      <c r="CIL1429" s="2269"/>
      <c r="CIM1429" s="2269"/>
      <c r="CIN1429" s="2269"/>
      <c r="CIO1429" s="2269"/>
      <c r="CIP1429" s="2269"/>
      <c r="CIQ1429" s="2269"/>
      <c r="CIR1429" s="2269"/>
      <c r="CIS1429" s="2269"/>
      <c r="CIT1429" s="2269"/>
      <c r="CIU1429" s="2269"/>
      <c r="CIV1429" s="2269"/>
      <c r="CIW1429" s="2269"/>
      <c r="CIX1429" s="2269"/>
      <c r="CIY1429" s="2269"/>
      <c r="CIZ1429" s="2269"/>
      <c r="CJA1429" s="2269"/>
      <c r="CJB1429" s="2269"/>
      <c r="CJC1429" s="2269"/>
      <c r="CJD1429" s="2269"/>
      <c r="CJE1429" s="2269"/>
      <c r="CJF1429" s="2269"/>
      <c r="CJG1429" s="2269"/>
      <c r="CJH1429" s="2269"/>
      <c r="CJI1429" s="2269"/>
      <c r="CJJ1429" s="2269"/>
      <c r="CJK1429" s="2269"/>
      <c r="CJL1429" s="2269"/>
      <c r="CJM1429" s="2269"/>
      <c r="CJN1429" s="2269"/>
      <c r="CJO1429" s="2269"/>
      <c r="CJP1429" s="2269"/>
      <c r="CJQ1429" s="2269"/>
      <c r="CJR1429" s="2269"/>
      <c r="CJS1429" s="2269"/>
      <c r="CJW1429" s="2269"/>
      <c r="CJX1429" s="2269"/>
      <c r="CJY1429" s="2269"/>
      <c r="CJZ1429" s="2269"/>
      <c r="CKA1429" s="2269"/>
      <c r="CKB1429" s="2269"/>
      <c r="CKC1429" s="2269"/>
      <c r="CKD1429" s="2269"/>
      <c r="CKE1429" s="2269"/>
      <c r="CKF1429" s="2269"/>
      <c r="CKG1429" s="2269"/>
      <c r="CKH1429" s="2269"/>
      <c r="CKI1429" s="2269"/>
      <c r="CKJ1429" s="2269"/>
      <c r="CKK1429" s="2269"/>
      <c r="CKL1429" s="2269"/>
      <c r="CKM1429" s="2269"/>
      <c r="CKN1429" s="2269"/>
      <c r="CKO1429" s="2269"/>
      <c r="CKP1429" s="2269"/>
      <c r="CKQ1429" s="2269"/>
      <c r="CKR1429" s="2269"/>
      <c r="CKS1429" s="2269"/>
      <c r="CKT1429" s="2269"/>
      <c r="CKU1429" s="2269"/>
      <c r="CKV1429" s="2269"/>
      <c r="CKW1429" s="2269"/>
      <c r="CKX1429" s="2269"/>
      <c r="CKY1429" s="2269"/>
      <c r="CKZ1429" s="2269"/>
      <c r="CLA1429" s="2269"/>
      <c r="CLB1429" s="2269"/>
      <c r="CLC1429" s="2269"/>
      <c r="CLD1429" s="2269"/>
      <c r="CLE1429" s="2269"/>
      <c r="CLF1429" s="2269"/>
      <c r="CLG1429" s="2269"/>
      <c r="CLH1429" s="2269"/>
      <c r="CLI1429" s="2269"/>
      <c r="CLJ1429" s="2269"/>
      <c r="CLK1429" s="2269"/>
      <c r="CLL1429" s="2269"/>
      <c r="CLM1429" s="2269"/>
      <c r="CLN1429" s="2269"/>
      <c r="CLO1429" s="2269"/>
      <c r="CLP1429" s="2269"/>
      <c r="CLQ1429" s="2269"/>
      <c r="CLR1429" s="2269"/>
      <c r="CLS1429" s="2269"/>
      <c r="CLT1429" s="2269"/>
      <c r="CLU1429" s="2269"/>
      <c r="CLV1429" s="2269"/>
      <c r="CLW1429" s="2269"/>
      <c r="CLX1429" s="2269"/>
      <c r="CLY1429" s="2269"/>
      <c r="CLZ1429" s="2269"/>
      <c r="CMA1429" s="2269"/>
      <c r="CMB1429" s="2269"/>
      <c r="CMC1429" s="2269"/>
      <c r="CMD1429" s="2269"/>
      <c r="CME1429" s="2269"/>
      <c r="CMF1429" s="2269"/>
      <c r="CMG1429" s="2269"/>
      <c r="CMH1429" s="2269"/>
      <c r="CMI1429" s="2269"/>
      <c r="CMJ1429" s="2269"/>
      <c r="CMK1429" s="2269"/>
      <c r="CML1429" s="2269"/>
      <c r="CMM1429" s="2269"/>
      <c r="CMN1429" s="2269"/>
      <c r="CMO1429" s="2269"/>
      <c r="CMP1429" s="2269"/>
      <c r="CMQ1429" s="2269"/>
      <c r="CMR1429" s="2269"/>
      <c r="CMS1429" s="2269"/>
      <c r="CMT1429" s="2269"/>
      <c r="CMU1429" s="2269"/>
      <c r="CMV1429" s="2269"/>
      <c r="CMW1429" s="2269"/>
      <c r="CMX1429" s="2269"/>
      <c r="CMY1429" s="2269"/>
      <c r="CMZ1429" s="2269"/>
      <c r="CNA1429" s="2269"/>
      <c r="CNB1429" s="2269"/>
      <c r="CNC1429" s="2269"/>
      <c r="CND1429" s="2269"/>
      <c r="CNE1429" s="2269"/>
      <c r="CNF1429" s="2269"/>
      <c r="CNG1429" s="2269"/>
      <c r="CNH1429" s="2269"/>
      <c r="CNI1429" s="2269"/>
      <c r="CNJ1429" s="2269"/>
      <c r="CNK1429" s="2269"/>
      <c r="CNL1429" s="2269"/>
      <c r="CNM1429" s="2269"/>
      <c r="CNN1429" s="2269"/>
      <c r="CNO1429" s="2269"/>
      <c r="CNP1429" s="2269"/>
      <c r="CNQ1429" s="2269"/>
      <c r="CNR1429" s="2269"/>
      <c r="CNS1429" s="2269"/>
      <c r="CNT1429" s="2269"/>
      <c r="CNU1429" s="2269"/>
      <c r="CNV1429" s="2269"/>
      <c r="CNW1429" s="2269"/>
      <c r="CNX1429" s="2269"/>
      <c r="CNY1429" s="2269"/>
      <c r="CNZ1429" s="2269"/>
      <c r="COA1429" s="2269"/>
      <c r="COB1429" s="2269"/>
      <c r="COC1429" s="2269"/>
      <c r="COD1429" s="2269"/>
      <c r="COE1429" s="2269"/>
      <c r="COF1429" s="2269"/>
      <c r="COG1429" s="2269"/>
      <c r="COH1429" s="2269"/>
      <c r="COI1429" s="2269"/>
      <c r="COJ1429" s="2269"/>
      <c r="COK1429" s="2269"/>
      <c r="COL1429" s="2269"/>
      <c r="COM1429" s="2269"/>
      <c r="CON1429" s="2269"/>
      <c r="COO1429" s="2269"/>
      <c r="COP1429" s="2269"/>
      <c r="COQ1429" s="2269"/>
      <c r="COR1429" s="2269"/>
      <c r="COS1429" s="2269"/>
      <c r="COT1429" s="2269"/>
      <c r="COU1429" s="2269"/>
      <c r="COV1429" s="2269"/>
      <c r="COW1429" s="2269"/>
      <c r="COX1429" s="2269"/>
      <c r="COY1429" s="2269"/>
      <c r="COZ1429" s="2269"/>
      <c r="CPA1429" s="2269"/>
      <c r="CPB1429" s="2269"/>
      <c r="CPC1429" s="2269"/>
      <c r="CPD1429" s="2269"/>
      <c r="CPE1429" s="2269"/>
      <c r="CPF1429" s="2269"/>
      <c r="CPG1429" s="2269"/>
      <c r="CPH1429" s="2269"/>
      <c r="CPI1429" s="2269"/>
      <c r="CPJ1429" s="2269"/>
      <c r="CPK1429" s="2269"/>
      <c r="CPL1429" s="2269"/>
      <c r="CPM1429" s="2269"/>
      <c r="CPN1429" s="2269"/>
      <c r="CPO1429" s="2269"/>
      <c r="CPP1429" s="2269"/>
      <c r="CPQ1429" s="2269"/>
      <c r="CPR1429" s="2269"/>
      <c r="CPS1429" s="2269"/>
      <c r="CPT1429" s="2269"/>
      <c r="CPU1429" s="2269"/>
      <c r="CPV1429" s="2269"/>
      <c r="CPW1429" s="2269"/>
      <c r="CPX1429" s="2269"/>
      <c r="CPY1429" s="2269"/>
      <c r="CPZ1429" s="2269"/>
      <c r="CQA1429" s="2269"/>
      <c r="CQB1429" s="2269"/>
      <c r="CQC1429" s="2269"/>
      <c r="CQD1429" s="2269"/>
      <c r="CQE1429" s="2269"/>
      <c r="CQF1429" s="2269"/>
      <c r="CQG1429" s="2269"/>
      <c r="CQH1429" s="2269"/>
      <c r="CQI1429" s="2269"/>
      <c r="CQJ1429" s="2269"/>
      <c r="CQK1429" s="2269"/>
      <c r="CQL1429" s="2269"/>
      <c r="CQM1429" s="2269"/>
      <c r="CQN1429" s="2269"/>
      <c r="CQO1429" s="2269"/>
      <c r="CQP1429" s="2269"/>
      <c r="CQQ1429" s="2269"/>
      <c r="CQR1429" s="2269"/>
      <c r="CQS1429" s="2269"/>
      <c r="CQT1429" s="2269"/>
      <c r="CQU1429" s="2269"/>
      <c r="CQV1429" s="2269"/>
      <c r="CQW1429" s="2269"/>
      <c r="CQX1429" s="2269"/>
      <c r="CQY1429" s="2269"/>
      <c r="CQZ1429" s="2269"/>
      <c r="CRA1429" s="2269"/>
      <c r="CRB1429" s="2269"/>
      <c r="CRC1429" s="2269"/>
      <c r="CRD1429" s="2269"/>
      <c r="CRE1429" s="2269"/>
      <c r="CRF1429" s="2269"/>
      <c r="CRG1429" s="2269"/>
      <c r="CRH1429" s="2269"/>
      <c r="CRI1429" s="2269"/>
      <c r="CRJ1429" s="2269"/>
      <c r="CRK1429" s="2269"/>
      <c r="CRL1429" s="2269"/>
      <c r="CRM1429" s="2269"/>
      <c r="CRN1429" s="2269"/>
      <c r="CRO1429" s="2269"/>
      <c r="CRP1429" s="2269"/>
      <c r="CRQ1429" s="2269"/>
      <c r="CRR1429" s="2269"/>
      <c r="CRS1429" s="2269"/>
      <c r="CRT1429" s="2269"/>
      <c r="CRU1429" s="2269"/>
      <c r="CRV1429" s="2269"/>
      <c r="CRW1429" s="2269"/>
      <c r="CRX1429" s="2269"/>
      <c r="CRY1429" s="2269"/>
      <c r="CRZ1429" s="2269"/>
      <c r="CSA1429" s="2269"/>
      <c r="CSB1429" s="2269"/>
      <c r="CSC1429" s="2269"/>
      <c r="CSD1429" s="2269"/>
      <c r="CSE1429" s="2269"/>
      <c r="CSF1429" s="2269"/>
      <c r="CSG1429" s="2269"/>
      <c r="CSH1429" s="2269"/>
      <c r="CSI1429" s="2269"/>
      <c r="CSJ1429" s="2269"/>
      <c r="CSK1429" s="2269"/>
      <c r="CSL1429" s="2269"/>
      <c r="CSM1429" s="2269"/>
      <c r="CSN1429" s="2269"/>
      <c r="CSO1429" s="2269"/>
      <c r="CSP1429" s="2269"/>
      <c r="CSQ1429" s="2269"/>
      <c r="CSR1429" s="2269"/>
      <c r="CSS1429" s="2269"/>
      <c r="CST1429" s="2269"/>
      <c r="CSU1429" s="2269"/>
      <c r="CSV1429" s="2269"/>
      <c r="CSW1429" s="2269"/>
      <c r="CSX1429" s="2269"/>
      <c r="CSY1429" s="2269"/>
      <c r="CSZ1429" s="2269"/>
      <c r="CTA1429" s="2269"/>
      <c r="CTB1429" s="2269"/>
      <c r="CTC1429" s="2269"/>
      <c r="CTD1429" s="2269"/>
      <c r="CTE1429" s="2269"/>
      <c r="CTF1429" s="2269"/>
      <c r="CTG1429" s="2269"/>
      <c r="CTH1429" s="2269"/>
      <c r="CTI1429" s="2269"/>
      <c r="CTJ1429" s="2269"/>
      <c r="CTK1429" s="2269"/>
      <c r="CTL1429" s="2269"/>
      <c r="CTM1429" s="2269"/>
      <c r="CTN1429" s="2269"/>
      <c r="CTO1429" s="2269"/>
      <c r="CTS1429" s="2269"/>
      <c r="CTT1429" s="2269"/>
      <c r="CTU1429" s="2269"/>
      <c r="CTV1429" s="2269"/>
      <c r="CTW1429" s="2269"/>
      <c r="CTX1429" s="2269"/>
      <c r="CTY1429" s="2269"/>
      <c r="CTZ1429" s="2269"/>
      <c r="CUA1429" s="2269"/>
      <c r="CUB1429" s="2269"/>
      <c r="CUC1429" s="2269"/>
      <c r="CUD1429" s="2269"/>
      <c r="CUE1429" s="2269"/>
      <c r="CUF1429" s="2269"/>
      <c r="CUG1429" s="2269"/>
      <c r="CUH1429" s="2269"/>
      <c r="CUI1429" s="2269"/>
      <c r="CUJ1429" s="2269"/>
      <c r="CUK1429" s="2269"/>
      <c r="CUL1429" s="2269"/>
      <c r="CUM1429" s="2269"/>
      <c r="CUN1429" s="2269"/>
      <c r="CUO1429" s="2269"/>
      <c r="CUP1429" s="2269"/>
      <c r="CUQ1429" s="2269"/>
      <c r="CUR1429" s="2269"/>
      <c r="CUS1429" s="2269"/>
      <c r="CUT1429" s="2269"/>
      <c r="CUU1429" s="2269"/>
      <c r="CUV1429" s="2269"/>
      <c r="CUW1429" s="2269"/>
      <c r="CUX1429" s="2269"/>
      <c r="CUY1429" s="2269"/>
      <c r="CUZ1429" s="2269"/>
      <c r="CVA1429" s="2269"/>
      <c r="CVB1429" s="2269"/>
      <c r="CVC1429" s="2269"/>
      <c r="CVD1429" s="2269"/>
      <c r="CVE1429" s="2269"/>
      <c r="CVF1429" s="2269"/>
      <c r="CVG1429" s="2269"/>
      <c r="CVH1429" s="2269"/>
      <c r="CVI1429" s="2269"/>
      <c r="CVJ1429" s="2269"/>
      <c r="CVK1429" s="2269"/>
      <c r="CVL1429" s="2269"/>
      <c r="CVM1429" s="2269"/>
      <c r="CVN1429" s="2269"/>
      <c r="CVO1429" s="2269"/>
      <c r="CVP1429" s="2269"/>
      <c r="CVQ1429" s="2269"/>
      <c r="CVR1429" s="2269"/>
      <c r="CVS1429" s="2269"/>
      <c r="CVT1429" s="2269"/>
      <c r="CVU1429" s="2269"/>
      <c r="CVV1429" s="2269"/>
      <c r="CVW1429" s="2269"/>
      <c r="CVX1429" s="2269"/>
      <c r="CVY1429" s="2269"/>
      <c r="CVZ1429" s="2269"/>
      <c r="CWA1429" s="2269"/>
      <c r="CWB1429" s="2269"/>
      <c r="CWC1429" s="2269"/>
      <c r="CWD1429" s="2269"/>
      <c r="CWE1429" s="2269"/>
      <c r="CWF1429" s="2269"/>
      <c r="CWG1429" s="2269"/>
      <c r="CWH1429" s="2269"/>
      <c r="CWI1429" s="2269"/>
      <c r="CWJ1429" s="2269"/>
      <c r="CWK1429" s="2269"/>
      <c r="CWL1429" s="2269"/>
      <c r="CWM1429" s="2269"/>
      <c r="CWN1429" s="2269"/>
      <c r="CWO1429" s="2269"/>
      <c r="CWP1429" s="2269"/>
      <c r="CWQ1429" s="2269"/>
      <c r="CWR1429" s="2269"/>
      <c r="CWS1429" s="2269"/>
      <c r="CWT1429" s="2269"/>
      <c r="CWU1429" s="2269"/>
      <c r="CWV1429" s="2269"/>
      <c r="CWW1429" s="2269"/>
      <c r="CWX1429" s="2269"/>
      <c r="CWY1429" s="2269"/>
      <c r="CWZ1429" s="2269"/>
      <c r="CXA1429" s="2269"/>
      <c r="CXB1429" s="2269"/>
      <c r="CXC1429" s="2269"/>
      <c r="CXD1429" s="2269"/>
      <c r="CXE1429" s="2269"/>
      <c r="CXF1429" s="2269"/>
      <c r="CXG1429" s="2269"/>
      <c r="CXH1429" s="2269"/>
      <c r="CXI1429" s="2269"/>
      <c r="CXJ1429" s="2269"/>
      <c r="CXK1429" s="2269"/>
      <c r="CXL1429" s="2269"/>
      <c r="CXM1429" s="2269"/>
      <c r="CXN1429" s="2269"/>
      <c r="CXO1429" s="2269"/>
      <c r="CXP1429" s="2269"/>
      <c r="CXQ1429" s="2269"/>
      <c r="CXR1429" s="2269"/>
      <c r="CXS1429" s="2269"/>
      <c r="CXT1429" s="2269"/>
      <c r="CXU1429" s="2269"/>
      <c r="CXV1429" s="2269"/>
      <c r="CXW1429" s="2269"/>
      <c r="CXX1429" s="2269"/>
      <c r="CXY1429" s="2269"/>
      <c r="CXZ1429" s="2269"/>
      <c r="CYA1429" s="2269"/>
      <c r="CYB1429" s="2269"/>
      <c r="CYC1429" s="2269"/>
      <c r="CYD1429" s="2269"/>
      <c r="CYE1429" s="2269"/>
      <c r="CYF1429" s="2269"/>
      <c r="CYG1429" s="2269"/>
      <c r="CYH1429" s="2269"/>
      <c r="CYI1429" s="2269"/>
      <c r="CYJ1429" s="2269"/>
      <c r="CYK1429" s="2269"/>
      <c r="CYL1429" s="2269"/>
      <c r="CYM1429" s="2269"/>
      <c r="CYN1429" s="2269"/>
      <c r="CYO1429" s="2269"/>
      <c r="CYP1429" s="2269"/>
      <c r="CYQ1429" s="2269"/>
      <c r="CYR1429" s="2269"/>
      <c r="CYS1429" s="2269"/>
      <c r="CYT1429" s="2269"/>
      <c r="CYU1429" s="2269"/>
      <c r="CYV1429" s="2269"/>
      <c r="CYW1429" s="2269"/>
      <c r="CYX1429" s="2269"/>
      <c r="CYY1429" s="2269"/>
      <c r="CYZ1429" s="2269"/>
      <c r="CZA1429" s="2269"/>
      <c r="CZB1429" s="2269"/>
      <c r="CZC1429" s="2269"/>
      <c r="CZD1429" s="2269"/>
      <c r="CZE1429" s="2269"/>
      <c r="CZF1429" s="2269"/>
      <c r="CZG1429" s="2269"/>
      <c r="CZH1429" s="2269"/>
      <c r="CZI1429" s="2269"/>
      <c r="CZJ1429" s="2269"/>
      <c r="CZK1429" s="2269"/>
      <c r="CZL1429" s="2269"/>
      <c r="CZM1429" s="2269"/>
      <c r="CZN1429" s="2269"/>
      <c r="CZO1429" s="2269"/>
      <c r="CZP1429" s="2269"/>
      <c r="CZQ1429" s="2269"/>
      <c r="CZR1429" s="2269"/>
      <c r="CZS1429" s="2269"/>
      <c r="CZT1429" s="2269"/>
      <c r="CZU1429" s="2269"/>
      <c r="CZV1429" s="2269"/>
      <c r="CZW1429" s="2269"/>
      <c r="CZX1429" s="2269"/>
      <c r="CZY1429" s="2269"/>
      <c r="CZZ1429" s="2269"/>
      <c r="DAA1429" s="2269"/>
      <c r="DAB1429" s="2269"/>
      <c r="DAC1429" s="2269"/>
      <c r="DAD1429" s="2269"/>
      <c r="DAE1429" s="2269"/>
      <c r="DAF1429" s="2269"/>
      <c r="DAG1429" s="2269"/>
      <c r="DAH1429" s="2269"/>
      <c r="DAI1429" s="2269"/>
      <c r="DAJ1429" s="2269"/>
      <c r="DAK1429" s="2269"/>
      <c r="DAL1429" s="2269"/>
      <c r="DAM1429" s="2269"/>
      <c r="DAN1429" s="2269"/>
      <c r="DAO1429" s="2269"/>
      <c r="DAP1429" s="2269"/>
      <c r="DAQ1429" s="2269"/>
      <c r="DAR1429" s="2269"/>
      <c r="DAS1429" s="2269"/>
      <c r="DAT1429" s="2269"/>
      <c r="DAU1429" s="2269"/>
      <c r="DAV1429" s="2269"/>
      <c r="DAW1429" s="2269"/>
      <c r="DAX1429" s="2269"/>
      <c r="DAY1429" s="2269"/>
      <c r="DAZ1429" s="2269"/>
      <c r="DBA1429" s="2269"/>
      <c r="DBB1429" s="2269"/>
      <c r="DBC1429" s="2269"/>
      <c r="DBD1429" s="2269"/>
      <c r="DBE1429" s="2269"/>
      <c r="DBF1429" s="2269"/>
      <c r="DBG1429" s="2269"/>
      <c r="DBH1429" s="2269"/>
      <c r="DBI1429" s="2269"/>
      <c r="DBJ1429" s="2269"/>
      <c r="DBK1429" s="2269"/>
      <c r="DBL1429" s="2269"/>
      <c r="DBM1429" s="2269"/>
      <c r="DBN1429" s="2269"/>
      <c r="DBO1429" s="2269"/>
      <c r="DBP1429" s="2269"/>
      <c r="DBQ1429" s="2269"/>
      <c r="DBR1429" s="2269"/>
      <c r="DBS1429" s="2269"/>
      <c r="DBT1429" s="2269"/>
      <c r="DBU1429" s="2269"/>
      <c r="DBV1429" s="2269"/>
      <c r="DBW1429" s="2269"/>
      <c r="DBX1429" s="2269"/>
      <c r="DBY1429" s="2269"/>
      <c r="DBZ1429" s="2269"/>
      <c r="DCA1429" s="2269"/>
      <c r="DCB1429" s="2269"/>
      <c r="DCC1429" s="2269"/>
      <c r="DCD1429" s="2269"/>
      <c r="DCE1429" s="2269"/>
      <c r="DCF1429" s="2269"/>
      <c r="DCG1429" s="2269"/>
      <c r="DCH1429" s="2269"/>
      <c r="DCI1429" s="2269"/>
      <c r="DCJ1429" s="2269"/>
      <c r="DCK1429" s="2269"/>
      <c r="DCL1429" s="2269"/>
      <c r="DCM1429" s="2269"/>
      <c r="DCN1429" s="2269"/>
      <c r="DCO1429" s="2269"/>
      <c r="DCP1429" s="2269"/>
      <c r="DCQ1429" s="2269"/>
      <c r="DCR1429" s="2269"/>
      <c r="DCS1429" s="2269"/>
      <c r="DCT1429" s="2269"/>
      <c r="DCU1429" s="2269"/>
      <c r="DCV1429" s="2269"/>
      <c r="DCW1429" s="2269"/>
      <c r="DCX1429" s="2269"/>
      <c r="DCY1429" s="2269"/>
      <c r="DCZ1429" s="2269"/>
      <c r="DDA1429" s="2269"/>
      <c r="DDB1429" s="2269"/>
      <c r="DDC1429" s="2269"/>
      <c r="DDD1429" s="2269"/>
      <c r="DDE1429" s="2269"/>
      <c r="DDF1429" s="2269"/>
      <c r="DDG1429" s="2269"/>
      <c r="DDH1429" s="2269"/>
      <c r="DDI1429" s="2269"/>
      <c r="DDJ1429" s="2269"/>
      <c r="DDK1429" s="2269"/>
      <c r="DDO1429" s="2269"/>
      <c r="DDP1429" s="2269"/>
      <c r="DDQ1429" s="2269"/>
      <c r="DDR1429" s="2269"/>
      <c r="DDS1429" s="2269"/>
      <c r="DDT1429" s="2269"/>
      <c r="DDU1429" s="2269"/>
      <c r="DDV1429" s="2269"/>
      <c r="DDW1429" s="2269"/>
      <c r="DDX1429" s="2269"/>
      <c r="DDY1429" s="2269"/>
      <c r="DDZ1429" s="2269"/>
      <c r="DEA1429" s="2269"/>
      <c r="DEB1429" s="2269"/>
      <c r="DEC1429" s="2269"/>
      <c r="DED1429" s="2269"/>
      <c r="DEE1429" s="2269"/>
      <c r="DEF1429" s="2269"/>
      <c r="DEG1429" s="2269"/>
      <c r="DEH1429" s="2269"/>
      <c r="DEI1429" s="2269"/>
      <c r="DEJ1429" s="2269"/>
      <c r="DEK1429" s="2269"/>
      <c r="DEL1429" s="2269"/>
      <c r="DEM1429" s="2269"/>
      <c r="DEN1429" s="2269"/>
      <c r="DEO1429" s="2269"/>
      <c r="DEP1429" s="2269"/>
      <c r="DEQ1429" s="2269"/>
      <c r="DER1429" s="2269"/>
      <c r="DES1429" s="2269"/>
      <c r="DET1429" s="2269"/>
      <c r="DEU1429" s="2269"/>
      <c r="DEV1429" s="2269"/>
      <c r="DEW1429" s="2269"/>
      <c r="DEX1429" s="2269"/>
      <c r="DEY1429" s="2269"/>
      <c r="DEZ1429" s="2269"/>
      <c r="DFA1429" s="2269"/>
      <c r="DFB1429" s="2269"/>
      <c r="DFC1429" s="2269"/>
      <c r="DFD1429" s="2269"/>
      <c r="DFE1429" s="2269"/>
      <c r="DFF1429" s="2269"/>
      <c r="DFG1429" s="2269"/>
      <c r="DFH1429" s="2269"/>
      <c r="DFI1429" s="2269"/>
      <c r="DFJ1429" s="2269"/>
      <c r="DFK1429" s="2269"/>
      <c r="DFL1429" s="2269"/>
      <c r="DFM1429" s="2269"/>
      <c r="DFN1429" s="2269"/>
      <c r="DFO1429" s="2269"/>
      <c r="DFP1429" s="2269"/>
      <c r="DFQ1429" s="2269"/>
      <c r="DFR1429" s="2269"/>
      <c r="DFS1429" s="2269"/>
      <c r="DFT1429" s="2269"/>
      <c r="DFU1429" s="2269"/>
      <c r="DFV1429" s="2269"/>
      <c r="DFW1429" s="2269"/>
      <c r="DFX1429" s="2269"/>
      <c r="DFY1429" s="2269"/>
      <c r="DFZ1429" s="2269"/>
      <c r="DGA1429" s="2269"/>
      <c r="DGB1429" s="2269"/>
      <c r="DGC1429" s="2269"/>
      <c r="DGD1429" s="2269"/>
      <c r="DGE1429" s="2269"/>
      <c r="DGF1429" s="2269"/>
      <c r="DGG1429" s="2269"/>
      <c r="DGH1429" s="2269"/>
      <c r="DGI1429" s="2269"/>
      <c r="DGJ1429" s="2269"/>
      <c r="DGK1429" s="2269"/>
      <c r="DGL1429" s="2269"/>
      <c r="DGM1429" s="2269"/>
      <c r="DGN1429" s="2269"/>
      <c r="DGO1429" s="2269"/>
      <c r="DGP1429" s="2269"/>
      <c r="DGQ1429" s="2269"/>
      <c r="DGR1429" s="2269"/>
      <c r="DGS1429" s="2269"/>
      <c r="DGT1429" s="2269"/>
      <c r="DGU1429" s="2269"/>
      <c r="DGV1429" s="2269"/>
      <c r="DGW1429" s="2269"/>
      <c r="DGX1429" s="2269"/>
      <c r="DGY1429" s="2269"/>
      <c r="DGZ1429" s="2269"/>
      <c r="DHA1429" s="2269"/>
      <c r="DHB1429" s="2269"/>
      <c r="DHC1429" s="2269"/>
      <c r="DHD1429" s="2269"/>
      <c r="DHE1429" s="2269"/>
      <c r="DHF1429" s="2269"/>
      <c r="DHG1429" s="2269"/>
      <c r="DHH1429" s="2269"/>
      <c r="DHI1429" s="2269"/>
      <c r="DHJ1429" s="2269"/>
      <c r="DHK1429" s="2269"/>
      <c r="DHL1429" s="2269"/>
      <c r="DHM1429" s="2269"/>
      <c r="DHN1429" s="2269"/>
      <c r="DHO1429" s="2269"/>
      <c r="DHP1429" s="2269"/>
      <c r="DHQ1429" s="2269"/>
      <c r="DHR1429" s="2269"/>
      <c r="DHS1429" s="2269"/>
      <c r="DHT1429" s="2269"/>
      <c r="DHU1429" s="2269"/>
      <c r="DHV1429" s="2269"/>
      <c r="DHW1429" s="2269"/>
      <c r="DHX1429" s="2269"/>
      <c r="DHY1429" s="2269"/>
      <c r="DHZ1429" s="2269"/>
      <c r="DIA1429" s="2269"/>
      <c r="DIB1429" s="2269"/>
      <c r="DIC1429" s="2269"/>
      <c r="DID1429" s="2269"/>
      <c r="DIE1429" s="2269"/>
      <c r="DIF1429" s="2269"/>
      <c r="DIG1429" s="2269"/>
      <c r="DIH1429" s="2269"/>
      <c r="DII1429" s="2269"/>
      <c r="DIJ1429" s="2269"/>
      <c r="DIK1429" s="2269"/>
      <c r="DIL1429" s="2269"/>
      <c r="DIM1429" s="2269"/>
      <c r="DIN1429" s="2269"/>
      <c r="DIO1429" s="2269"/>
      <c r="DIP1429" s="2269"/>
      <c r="DIQ1429" s="2269"/>
      <c r="DIR1429" s="2269"/>
      <c r="DIS1429" s="2269"/>
      <c r="DIT1429" s="2269"/>
      <c r="DIU1429" s="2269"/>
      <c r="DIV1429" s="2269"/>
      <c r="DIW1429" s="2269"/>
      <c r="DIX1429" s="2269"/>
      <c r="DIY1429" s="2269"/>
      <c r="DIZ1429" s="2269"/>
      <c r="DJA1429" s="2269"/>
      <c r="DJB1429" s="2269"/>
      <c r="DJC1429" s="2269"/>
      <c r="DJD1429" s="2269"/>
      <c r="DJE1429" s="2269"/>
      <c r="DJF1429" s="2269"/>
      <c r="DJG1429" s="2269"/>
      <c r="DJH1429" s="2269"/>
      <c r="DJI1429" s="2269"/>
      <c r="DJJ1429" s="2269"/>
      <c r="DJK1429" s="2269"/>
      <c r="DJL1429" s="2269"/>
      <c r="DJM1429" s="2269"/>
      <c r="DJN1429" s="2269"/>
      <c r="DJO1429" s="2269"/>
      <c r="DJP1429" s="2269"/>
      <c r="DJQ1429" s="2269"/>
      <c r="DJR1429" s="2269"/>
      <c r="DJS1429" s="2269"/>
      <c r="DJT1429" s="2269"/>
      <c r="DJU1429" s="2269"/>
      <c r="DJV1429" s="2269"/>
      <c r="DJW1429" s="2269"/>
      <c r="DJX1429" s="2269"/>
      <c r="DJY1429" s="2269"/>
      <c r="DJZ1429" s="2269"/>
      <c r="DKA1429" s="2269"/>
      <c r="DKB1429" s="2269"/>
      <c r="DKC1429" s="2269"/>
      <c r="DKD1429" s="2269"/>
      <c r="DKE1429" s="2269"/>
      <c r="DKF1429" s="2269"/>
      <c r="DKG1429" s="2269"/>
      <c r="DKH1429" s="2269"/>
      <c r="DKI1429" s="2269"/>
      <c r="DKJ1429" s="2269"/>
      <c r="DKK1429" s="2269"/>
      <c r="DKL1429" s="2269"/>
      <c r="DKM1429" s="2269"/>
      <c r="DKN1429" s="2269"/>
      <c r="DKO1429" s="2269"/>
      <c r="DKP1429" s="2269"/>
      <c r="DKQ1429" s="2269"/>
      <c r="DKR1429" s="2269"/>
      <c r="DKS1429" s="2269"/>
      <c r="DKT1429" s="2269"/>
      <c r="DKU1429" s="2269"/>
      <c r="DKV1429" s="2269"/>
      <c r="DKW1429" s="2269"/>
      <c r="DKX1429" s="2269"/>
      <c r="DKY1429" s="2269"/>
      <c r="DKZ1429" s="2269"/>
      <c r="DLA1429" s="2269"/>
      <c r="DLB1429" s="2269"/>
      <c r="DLC1429" s="2269"/>
      <c r="DLD1429" s="2269"/>
      <c r="DLE1429" s="2269"/>
      <c r="DLF1429" s="2269"/>
      <c r="DLG1429" s="2269"/>
      <c r="DLH1429" s="2269"/>
      <c r="DLI1429" s="2269"/>
      <c r="DLJ1429" s="2269"/>
      <c r="DLK1429" s="2269"/>
      <c r="DLL1429" s="2269"/>
      <c r="DLM1429" s="2269"/>
      <c r="DLN1429" s="2269"/>
      <c r="DLO1429" s="2269"/>
      <c r="DLP1429" s="2269"/>
      <c r="DLQ1429" s="2269"/>
      <c r="DLR1429" s="2269"/>
      <c r="DLS1429" s="2269"/>
      <c r="DLT1429" s="2269"/>
      <c r="DLU1429" s="2269"/>
      <c r="DLV1429" s="2269"/>
      <c r="DLW1429" s="2269"/>
      <c r="DLX1429" s="2269"/>
      <c r="DLY1429" s="2269"/>
      <c r="DLZ1429" s="2269"/>
      <c r="DMA1429" s="2269"/>
      <c r="DMB1429" s="2269"/>
      <c r="DMC1429" s="2269"/>
      <c r="DMD1429" s="2269"/>
      <c r="DME1429" s="2269"/>
      <c r="DMF1429" s="2269"/>
      <c r="DMG1429" s="2269"/>
      <c r="DMH1429" s="2269"/>
      <c r="DMI1429" s="2269"/>
      <c r="DMJ1429" s="2269"/>
      <c r="DMK1429" s="2269"/>
      <c r="DML1429" s="2269"/>
      <c r="DMM1429" s="2269"/>
      <c r="DMN1429" s="2269"/>
      <c r="DMO1429" s="2269"/>
      <c r="DMP1429" s="2269"/>
      <c r="DMQ1429" s="2269"/>
      <c r="DMR1429" s="2269"/>
      <c r="DMS1429" s="2269"/>
      <c r="DMT1429" s="2269"/>
      <c r="DMU1429" s="2269"/>
      <c r="DMV1429" s="2269"/>
      <c r="DMW1429" s="2269"/>
      <c r="DMX1429" s="2269"/>
      <c r="DMY1429" s="2269"/>
      <c r="DMZ1429" s="2269"/>
      <c r="DNA1429" s="2269"/>
      <c r="DNB1429" s="2269"/>
      <c r="DNC1429" s="2269"/>
      <c r="DND1429" s="2269"/>
      <c r="DNE1429" s="2269"/>
      <c r="DNF1429" s="2269"/>
      <c r="DNG1429" s="2269"/>
      <c r="DNK1429" s="2269"/>
      <c r="DNL1429" s="2269"/>
      <c r="DNM1429" s="2269"/>
      <c r="DNN1429" s="2269"/>
      <c r="DNO1429" s="2269"/>
      <c r="DNP1429" s="2269"/>
      <c r="DNQ1429" s="2269"/>
      <c r="DNR1429" s="2269"/>
      <c r="DNS1429" s="2269"/>
      <c r="DNT1429" s="2269"/>
      <c r="DNU1429" s="2269"/>
      <c r="DNV1429" s="2269"/>
      <c r="DNW1429" s="2269"/>
      <c r="DNX1429" s="2269"/>
      <c r="DNY1429" s="2269"/>
      <c r="DNZ1429" s="2269"/>
      <c r="DOA1429" s="2269"/>
      <c r="DOB1429" s="2269"/>
      <c r="DOC1429" s="2269"/>
      <c r="DOD1429" s="2269"/>
      <c r="DOE1429" s="2269"/>
      <c r="DOF1429" s="2269"/>
      <c r="DOG1429" s="2269"/>
      <c r="DOH1429" s="2269"/>
      <c r="DOI1429" s="2269"/>
      <c r="DOJ1429" s="2269"/>
      <c r="DOK1429" s="2269"/>
      <c r="DOL1429" s="2269"/>
      <c r="DOM1429" s="2269"/>
      <c r="DON1429" s="2269"/>
      <c r="DOO1429" s="2269"/>
      <c r="DOP1429" s="2269"/>
      <c r="DOQ1429" s="2269"/>
      <c r="DOR1429" s="2269"/>
      <c r="DOS1429" s="2269"/>
      <c r="DOT1429" s="2269"/>
      <c r="DOU1429" s="2269"/>
      <c r="DOV1429" s="2269"/>
      <c r="DOW1429" s="2269"/>
      <c r="DOX1429" s="2269"/>
      <c r="DOY1429" s="2269"/>
      <c r="DOZ1429" s="2269"/>
      <c r="DPA1429" s="2269"/>
      <c r="DPB1429" s="2269"/>
      <c r="DPC1429" s="2269"/>
      <c r="DPD1429" s="2269"/>
      <c r="DPE1429" s="2269"/>
      <c r="DPF1429" s="2269"/>
      <c r="DPG1429" s="2269"/>
      <c r="DPH1429" s="2269"/>
      <c r="DPI1429" s="2269"/>
      <c r="DPJ1429" s="2269"/>
      <c r="DPK1429" s="2269"/>
      <c r="DPL1429" s="2269"/>
      <c r="DPM1429" s="2269"/>
      <c r="DPN1429" s="2269"/>
      <c r="DPO1429" s="2269"/>
      <c r="DPP1429" s="2269"/>
      <c r="DPQ1429" s="2269"/>
      <c r="DPR1429" s="2269"/>
      <c r="DPS1429" s="2269"/>
      <c r="DPT1429" s="2269"/>
      <c r="DPU1429" s="2269"/>
      <c r="DPV1429" s="2269"/>
      <c r="DPW1429" s="2269"/>
      <c r="DPX1429" s="2269"/>
      <c r="DPY1429" s="2269"/>
      <c r="DPZ1429" s="2269"/>
      <c r="DQA1429" s="2269"/>
      <c r="DQB1429" s="2269"/>
      <c r="DQC1429" s="2269"/>
      <c r="DQD1429" s="2269"/>
      <c r="DQE1429" s="2269"/>
      <c r="DQF1429" s="2269"/>
      <c r="DQG1429" s="2269"/>
      <c r="DQH1429" s="2269"/>
      <c r="DQI1429" s="2269"/>
      <c r="DQJ1429" s="2269"/>
      <c r="DQK1429" s="2269"/>
      <c r="DQL1429" s="2269"/>
      <c r="DQM1429" s="2269"/>
      <c r="DQN1429" s="2269"/>
      <c r="DQO1429" s="2269"/>
      <c r="DQP1429" s="2269"/>
      <c r="DQQ1429" s="2269"/>
      <c r="DQR1429" s="2269"/>
      <c r="DQS1429" s="2269"/>
      <c r="DQT1429" s="2269"/>
      <c r="DQU1429" s="2269"/>
      <c r="DQV1429" s="2269"/>
      <c r="DQW1429" s="2269"/>
      <c r="DQX1429" s="2269"/>
      <c r="DQY1429" s="2269"/>
      <c r="DQZ1429" s="2269"/>
      <c r="DRA1429" s="2269"/>
      <c r="DRB1429" s="2269"/>
      <c r="DRC1429" s="2269"/>
      <c r="DRD1429" s="2269"/>
      <c r="DRE1429" s="2269"/>
      <c r="DRF1429" s="2269"/>
      <c r="DRG1429" s="2269"/>
      <c r="DRH1429" s="2269"/>
      <c r="DRI1429" s="2269"/>
      <c r="DRJ1429" s="2269"/>
      <c r="DRK1429" s="2269"/>
      <c r="DRL1429" s="2269"/>
      <c r="DRM1429" s="2269"/>
      <c r="DRN1429" s="2269"/>
      <c r="DRO1429" s="2269"/>
      <c r="DRP1429" s="2269"/>
      <c r="DRQ1429" s="2269"/>
      <c r="DRR1429" s="2269"/>
      <c r="DRS1429" s="2269"/>
      <c r="DRT1429" s="2269"/>
      <c r="DRU1429" s="2269"/>
      <c r="DRV1429" s="2269"/>
      <c r="DRW1429" s="2269"/>
      <c r="DRX1429" s="2269"/>
      <c r="DRY1429" s="2269"/>
      <c r="DRZ1429" s="2269"/>
      <c r="DSA1429" s="2269"/>
      <c r="DSB1429" s="2269"/>
      <c r="DSC1429" s="2269"/>
      <c r="DSD1429" s="2269"/>
      <c r="DSE1429" s="2269"/>
      <c r="DSF1429" s="2269"/>
      <c r="DSG1429" s="2269"/>
      <c r="DSH1429" s="2269"/>
      <c r="DSI1429" s="2269"/>
      <c r="DSJ1429" s="2269"/>
      <c r="DSK1429" s="2269"/>
      <c r="DSL1429" s="2269"/>
      <c r="DSM1429" s="2269"/>
      <c r="DSN1429" s="2269"/>
      <c r="DSO1429" s="2269"/>
      <c r="DSP1429" s="2269"/>
      <c r="DSQ1429" s="2269"/>
      <c r="DSR1429" s="2269"/>
      <c r="DSS1429" s="2269"/>
      <c r="DST1429" s="2269"/>
      <c r="DSU1429" s="2269"/>
      <c r="DSV1429" s="2269"/>
      <c r="DSW1429" s="2269"/>
      <c r="DSX1429" s="2269"/>
      <c r="DSY1429" s="2269"/>
      <c r="DSZ1429" s="2269"/>
      <c r="DTA1429" s="2269"/>
      <c r="DTB1429" s="2269"/>
      <c r="DTC1429" s="2269"/>
      <c r="DTD1429" s="2269"/>
      <c r="DTE1429" s="2269"/>
      <c r="DTF1429" s="2269"/>
      <c r="DTG1429" s="2269"/>
      <c r="DTH1429" s="2269"/>
      <c r="DTI1429" s="2269"/>
      <c r="DTJ1429" s="2269"/>
      <c r="DTK1429" s="2269"/>
      <c r="DTL1429" s="2269"/>
      <c r="DTM1429" s="2269"/>
      <c r="DTN1429" s="2269"/>
      <c r="DTO1429" s="2269"/>
      <c r="DTP1429" s="2269"/>
      <c r="DTQ1429" s="2269"/>
      <c r="DTR1429" s="2269"/>
      <c r="DTS1429" s="2269"/>
      <c r="DTT1429" s="2269"/>
      <c r="DTU1429" s="2269"/>
      <c r="DTV1429" s="2269"/>
      <c r="DTW1429" s="2269"/>
      <c r="DTX1429" s="2269"/>
      <c r="DTY1429" s="2269"/>
      <c r="DTZ1429" s="2269"/>
      <c r="DUA1429" s="2269"/>
      <c r="DUB1429" s="2269"/>
      <c r="DUC1429" s="2269"/>
      <c r="DUD1429" s="2269"/>
      <c r="DUE1429" s="2269"/>
      <c r="DUF1429" s="2269"/>
      <c r="DUG1429" s="2269"/>
      <c r="DUH1429" s="2269"/>
      <c r="DUI1429" s="2269"/>
      <c r="DUJ1429" s="2269"/>
      <c r="DUK1429" s="2269"/>
      <c r="DUL1429" s="2269"/>
      <c r="DUM1429" s="2269"/>
      <c r="DUN1429" s="2269"/>
      <c r="DUO1429" s="2269"/>
      <c r="DUP1429" s="2269"/>
      <c r="DUQ1429" s="2269"/>
      <c r="DUR1429" s="2269"/>
      <c r="DUS1429" s="2269"/>
      <c r="DUT1429" s="2269"/>
      <c r="DUU1429" s="2269"/>
      <c r="DUV1429" s="2269"/>
      <c r="DUW1429" s="2269"/>
      <c r="DUX1429" s="2269"/>
      <c r="DUY1429" s="2269"/>
      <c r="DUZ1429" s="2269"/>
      <c r="DVA1429" s="2269"/>
      <c r="DVB1429" s="2269"/>
      <c r="DVC1429" s="2269"/>
      <c r="DVD1429" s="2269"/>
      <c r="DVE1429" s="2269"/>
      <c r="DVF1429" s="2269"/>
      <c r="DVG1429" s="2269"/>
      <c r="DVH1429" s="2269"/>
      <c r="DVI1429" s="2269"/>
      <c r="DVJ1429" s="2269"/>
      <c r="DVK1429" s="2269"/>
      <c r="DVL1429" s="2269"/>
      <c r="DVM1429" s="2269"/>
      <c r="DVN1429" s="2269"/>
      <c r="DVO1429" s="2269"/>
      <c r="DVP1429" s="2269"/>
      <c r="DVQ1429" s="2269"/>
      <c r="DVR1429" s="2269"/>
      <c r="DVS1429" s="2269"/>
      <c r="DVT1429" s="2269"/>
      <c r="DVU1429" s="2269"/>
      <c r="DVV1429" s="2269"/>
      <c r="DVW1429" s="2269"/>
      <c r="DVX1429" s="2269"/>
      <c r="DVY1429" s="2269"/>
      <c r="DVZ1429" s="2269"/>
      <c r="DWA1429" s="2269"/>
      <c r="DWB1429" s="2269"/>
      <c r="DWC1429" s="2269"/>
      <c r="DWD1429" s="2269"/>
      <c r="DWE1429" s="2269"/>
      <c r="DWF1429" s="2269"/>
      <c r="DWG1429" s="2269"/>
      <c r="DWH1429" s="2269"/>
      <c r="DWI1429" s="2269"/>
      <c r="DWJ1429" s="2269"/>
      <c r="DWK1429" s="2269"/>
      <c r="DWL1429" s="2269"/>
      <c r="DWM1429" s="2269"/>
      <c r="DWN1429" s="2269"/>
      <c r="DWO1429" s="2269"/>
      <c r="DWP1429" s="2269"/>
      <c r="DWQ1429" s="2269"/>
      <c r="DWR1429" s="2269"/>
      <c r="DWS1429" s="2269"/>
      <c r="DWT1429" s="2269"/>
      <c r="DWU1429" s="2269"/>
      <c r="DWV1429" s="2269"/>
      <c r="DWW1429" s="2269"/>
      <c r="DWX1429" s="2269"/>
      <c r="DWY1429" s="2269"/>
      <c r="DWZ1429" s="2269"/>
      <c r="DXA1429" s="2269"/>
      <c r="DXB1429" s="2269"/>
      <c r="DXC1429" s="2269"/>
      <c r="DXG1429" s="2269"/>
      <c r="DXH1429" s="2269"/>
      <c r="DXI1429" s="2269"/>
      <c r="DXJ1429" s="2269"/>
      <c r="DXK1429" s="2269"/>
      <c r="DXL1429" s="2269"/>
      <c r="DXM1429" s="2269"/>
      <c r="DXN1429" s="2269"/>
      <c r="DXO1429" s="2269"/>
      <c r="DXP1429" s="2269"/>
      <c r="DXQ1429" s="2269"/>
      <c r="DXR1429" s="2269"/>
      <c r="DXS1429" s="2269"/>
      <c r="DXT1429" s="2269"/>
      <c r="DXU1429" s="2269"/>
      <c r="DXV1429" s="2269"/>
      <c r="DXW1429" s="2269"/>
      <c r="DXX1429" s="2269"/>
      <c r="DXY1429" s="2269"/>
      <c r="DXZ1429" s="2269"/>
      <c r="DYA1429" s="2269"/>
      <c r="DYB1429" s="2269"/>
      <c r="DYC1429" s="2269"/>
      <c r="DYD1429" s="2269"/>
      <c r="DYE1429" s="2269"/>
      <c r="DYF1429" s="2269"/>
      <c r="DYG1429" s="2269"/>
      <c r="DYH1429" s="2269"/>
      <c r="DYI1429" s="2269"/>
      <c r="DYJ1429" s="2269"/>
      <c r="DYK1429" s="2269"/>
      <c r="DYL1429" s="2269"/>
      <c r="DYM1429" s="2269"/>
      <c r="DYN1429" s="2269"/>
      <c r="DYO1429" s="2269"/>
      <c r="DYP1429" s="2269"/>
      <c r="DYQ1429" s="2269"/>
      <c r="DYR1429" s="2269"/>
      <c r="DYS1429" s="2269"/>
      <c r="DYT1429" s="2269"/>
      <c r="DYU1429" s="2269"/>
      <c r="DYV1429" s="2269"/>
      <c r="DYW1429" s="2269"/>
      <c r="DYX1429" s="2269"/>
      <c r="DYY1429" s="2269"/>
      <c r="DYZ1429" s="2269"/>
      <c r="DZA1429" s="2269"/>
      <c r="DZB1429" s="2269"/>
      <c r="DZC1429" s="2269"/>
      <c r="DZD1429" s="2269"/>
      <c r="DZE1429" s="2269"/>
      <c r="DZF1429" s="2269"/>
      <c r="DZG1429" s="2269"/>
      <c r="DZH1429" s="2269"/>
      <c r="DZI1429" s="2269"/>
      <c r="DZJ1429" s="2269"/>
      <c r="DZK1429" s="2269"/>
      <c r="DZL1429" s="2269"/>
      <c r="DZM1429" s="2269"/>
      <c r="DZN1429" s="2269"/>
      <c r="DZO1429" s="2269"/>
      <c r="DZP1429" s="2269"/>
      <c r="DZQ1429" s="2269"/>
      <c r="DZR1429" s="2269"/>
      <c r="DZS1429" s="2269"/>
      <c r="DZT1429" s="2269"/>
      <c r="DZU1429" s="2269"/>
      <c r="DZV1429" s="2269"/>
      <c r="DZW1429" s="2269"/>
      <c r="DZX1429" s="2269"/>
      <c r="DZY1429" s="2269"/>
      <c r="DZZ1429" s="2269"/>
      <c r="EAA1429" s="2269"/>
      <c r="EAB1429" s="2269"/>
      <c r="EAC1429" s="2269"/>
      <c r="EAD1429" s="2269"/>
      <c r="EAE1429" s="2269"/>
      <c r="EAF1429" s="2269"/>
      <c r="EAG1429" s="2269"/>
      <c r="EAH1429" s="2269"/>
      <c r="EAI1429" s="2269"/>
      <c r="EAJ1429" s="2269"/>
      <c r="EAK1429" s="2269"/>
      <c r="EAL1429" s="2269"/>
      <c r="EAM1429" s="2269"/>
      <c r="EAN1429" s="2269"/>
      <c r="EAO1429" s="2269"/>
      <c r="EAP1429" s="2269"/>
      <c r="EAQ1429" s="2269"/>
      <c r="EAR1429" s="2269"/>
      <c r="EAS1429" s="2269"/>
      <c r="EAT1429" s="2269"/>
      <c r="EAU1429" s="2269"/>
      <c r="EAV1429" s="2269"/>
      <c r="EAW1429" s="2269"/>
      <c r="EAX1429" s="2269"/>
      <c r="EAY1429" s="2269"/>
      <c r="EAZ1429" s="2269"/>
      <c r="EBA1429" s="2269"/>
      <c r="EBB1429" s="2269"/>
      <c r="EBC1429" s="2269"/>
      <c r="EBD1429" s="2269"/>
      <c r="EBE1429" s="2269"/>
      <c r="EBF1429" s="2269"/>
      <c r="EBG1429" s="2269"/>
      <c r="EBH1429" s="2269"/>
      <c r="EBI1429" s="2269"/>
      <c r="EBJ1429" s="2269"/>
      <c r="EBK1429" s="2269"/>
      <c r="EBL1429" s="2269"/>
      <c r="EBM1429" s="2269"/>
      <c r="EBN1429" s="2269"/>
      <c r="EBO1429" s="2269"/>
      <c r="EBP1429" s="2269"/>
      <c r="EBQ1429" s="2269"/>
      <c r="EBR1429" s="2269"/>
      <c r="EBS1429" s="2269"/>
      <c r="EBT1429" s="2269"/>
      <c r="EBU1429" s="2269"/>
      <c r="EBV1429" s="2269"/>
      <c r="EBW1429" s="2269"/>
      <c r="EBX1429" s="2269"/>
      <c r="EBY1429" s="2269"/>
      <c r="EBZ1429" s="2269"/>
      <c r="ECA1429" s="2269"/>
      <c r="ECB1429" s="2269"/>
      <c r="ECC1429" s="2269"/>
      <c r="ECD1429" s="2269"/>
      <c r="ECE1429" s="2269"/>
      <c r="ECF1429" s="2269"/>
      <c r="ECG1429" s="2269"/>
      <c r="ECH1429" s="2269"/>
      <c r="ECI1429" s="2269"/>
      <c r="ECJ1429" s="2269"/>
      <c r="ECK1429" s="2269"/>
      <c r="ECL1429" s="2269"/>
      <c r="ECM1429" s="2269"/>
      <c r="ECN1429" s="2269"/>
      <c r="ECO1429" s="2269"/>
      <c r="ECP1429" s="2269"/>
      <c r="ECQ1429" s="2269"/>
      <c r="ECR1429" s="2269"/>
      <c r="ECS1429" s="2269"/>
      <c r="ECT1429" s="2269"/>
      <c r="ECU1429" s="2269"/>
      <c r="ECV1429" s="2269"/>
      <c r="ECW1429" s="2269"/>
      <c r="ECX1429" s="2269"/>
      <c r="ECY1429" s="2269"/>
      <c r="ECZ1429" s="2269"/>
      <c r="EDA1429" s="2269"/>
      <c r="EDB1429" s="2269"/>
      <c r="EDC1429" s="2269"/>
      <c r="EDD1429" s="2269"/>
      <c r="EDE1429" s="2269"/>
      <c r="EDF1429" s="2269"/>
      <c r="EDG1429" s="2269"/>
      <c r="EDH1429" s="2269"/>
      <c r="EDI1429" s="2269"/>
      <c r="EDJ1429" s="2269"/>
      <c r="EDK1429" s="2269"/>
      <c r="EDL1429" s="2269"/>
      <c r="EDM1429" s="2269"/>
      <c r="EDN1429" s="2269"/>
      <c r="EDO1429" s="2269"/>
      <c r="EDP1429" s="2269"/>
      <c r="EDQ1429" s="2269"/>
      <c r="EDR1429" s="2269"/>
      <c r="EDS1429" s="2269"/>
      <c r="EDT1429" s="2269"/>
      <c r="EDU1429" s="2269"/>
      <c r="EDV1429" s="2269"/>
      <c r="EDW1429" s="2269"/>
      <c r="EDX1429" s="2269"/>
      <c r="EDY1429" s="2269"/>
      <c r="EDZ1429" s="2269"/>
      <c r="EEA1429" s="2269"/>
      <c r="EEB1429" s="2269"/>
      <c r="EEC1429" s="2269"/>
      <c r="EED1429" s="2269"/>
      <c r="EEE1429" s="2269"/>
      <c r="EEF1429" s="2269"/>
      <c r="EEG1429" s="2269"/>
      <c r="EEH1429" s="2269"/>
      <c r="EEI1429" s="2269"/>
      <c r="EEJ1429" s="2269"/>
      <c r="EEK1429" s="2269"/>
      <c r="EEL1429" s="2269"/>
      <c r="EEM1429" s="2269"/>
      <c r="EEN1429" s="2269"/>
      <c r="EEO1429" s="2269"/>
      <c r="EEP1429" s="2269"/>
      <c r="EEQ1429" s="2269"/>
      <c r="EER1429" s="2269"/>
      <c r="EES1429" s="2269"/>
      <c r="EET1429" s="2269"/>
      <c r="EEU1429" s="2269"/>
      <c r="EEV1429" s="2269"/>
      <c r="EEW1429" s="2269"/>
      <c r="EEX1429" s="2269"/>
      <c r="EEY1429" s="2269"/>
      <c r="EEZ1429" s="2269"/>
      <c r="EFA1429" s="2269"/>
      <c r="EFB1429" s="2269"/>
      <c r="EFC1429" s="2269"/>
      <c r="EFD1429" s="2269"/>
      <c r="EFE1429" s="2269"/>
      <c r="EFF1429" s="2269"/>
      <c r="EFG1429" s="2269"/>
      <c r="EFH1429" s="2269"/>
      <c r="EFI1429" s="2269"/>
      <c r="EFJ1429" s="2269"/>
      <c r="EFK1429" s="2269"/>
      <c r="EFL1429" s="2269"/>
      <c r="EFM1429" s="2269"/>
      <c r="EFN1429" s="2269"/>
      <c r="EFO1429" s="2269"/>
      <c r="EFP1429" s="2269"/>
      <c r="EFQ1429" s="2269"/>
      <c r="EFR1429" s="2269"/>
      <c r="EFS1429" s="2269"/>
      <c r="EFT1429" s="2269"/>
      <c r="EFU1429" s="2269"/>
      <c r="EFV1429" s="2269"/>
      <c r="EFW1429" s="2269"/>
      <c r="EFX1429" s="2269"/>
      <c r="EFY1429" s="2269"/>
      <c r="EFZ1429" s="2269"/>
      <c r="EGA1429" s="2269"/>
      <c r="EGB1429" s="2269"/>
      <c r="EGC1429" s="2269"/>
      <c r="EGD1429" s="2269"/>
      <c r="EGE1429" s="2269"/>
      <c r="EGF1429" s="2269"/>
      <c r="EGG1429" s="2269"/>
      <c r="EGH1429" s="2269"/>
      <c r="EGI1429" s="2269"/>
      <c r="EGJ1429" s="2269"/>
      <c r="EGK1429" s="2269"/>
      <c r="EGL1429" s="2269"/>
      <c r="EGM1429" s="2269"/>
      <c r="EGN1429" s="2269"/>
      <c r="EGO1429" s="2269"/>
      <c r="EGP1429" s="2269"/>
      <c r="EGQ1429" s="2269"/>
      <c r="EGR1429" s="2269"/>
      <c r="EGS1429" s="2269"/>
      <c r="EGT1429" s="2269"/>
      <c r="EGU1429" s="2269"/>
      <c r="EGV1429" s="2269"/>
      <c r="EGW1429" s="2269"/>
      <c r="EGX1429" s="2269"/>
      <c r="EGY1429" s="2269"/>
      <c r="EHC1429" s="2269"/>
      <c r="EHD1429" s="2269"/>
      <c r="EHE1429" s="2269"/>
      <c r="EHF1429" s="2269"/>
      <c r="EHG1429" s="2269"/>
      <c r="EHH1429" s="2269"/>
      <c r="EHI1429" s="2269"/>
      <c r="EHJ1429" s="2269"/>
      <c r="EHK1429" s="2269"/>
      <c r="EHL1429" s="2269"/>
      <c r="EHM1429" s="2269"/>
      <c r="EHN1429" s="2269"/>
      <c r="EHO1429" s="2269"/>
      <c r="EHP1429" s="2269"/>
      <c r="EHQ1429" s="2269"/>
      <c r="EHR1429" s="2269"/>
      <c r="EHS1429" s="2269"/>
      <c r="EHT1429" s="2269"/>
      <c r="EHU1429" s="2269"/>
      <c r="EHV1429" s="2269"/>
      <c r="EHW1429" s="2269"/>
      <c r="EHX1429" s="2269"/>
      <c r="EHY1429" s="2269"/>
      <c r="EHZ1429" s="2269"/>
      <c r="EIA1429" s="2269"/>
      <c r="EIB1429" s="2269"/>
      <c r="EIC1429" s="2269"/>
      <c r="EID1429" s="2269"/>
      <c r="EIE1429" s="2269"/>
      <c r="EIF1429" s="2269"/>
      <c r="EIG1429" s="2269"/>
      <c r="EIH1429" s="2269"/>
      <c r="EII1429" s="2269"/>
      <c r="EIJ1429" s="2269"/>
      <c r="EIK1429" s="2269"/>
      <c r="EIL1429" s="2269"/>
      <c r="EIM1429" s="2269"/>
      <c r="EIN1429" s="2269"/>
      <c r="EIO1429" s="2269"/>
      <c r="EIP1429" s="2269"/>
      <c r="EIQ1429" s="2269"/>
      <c r="EIR1429" s="2269"/>
      <c r="EIS1429" s="2269"/>
      <c r="EIT1429" s="2269"/>
      <c r="EIU1429" s="2269"/>
      <c r="EIV1429" s="2269"/>
      <c r="EIW1429" s="2269"/>
      <c r="EIX1429" s="2269"/>
      <c r="EIY1429" s="2269"/>
      <c r="EIZ1429" s="2269"/>
      <c r="EJA1429" s="2269"/>
      <c r="EJB1429" s="2269"/>
      <c r="EJC1429" s="2269"/>
      <c r="EJD1429" s="2269"/>
      <c r="EJE1429" s="2269"/>
      <c r="EJF1429" s="2269"/>
      <c r="EJG1429" s="2269"/>
      <c r="EJH1429" s="2269"/>
      <c r="EJI1429" s="2269"/>
      <c r="EJJ1429" s="2269"/>
      <c r="EJK1429" s="2269"/>
      <c r="EJL1429" s="2269"/>
      <c r="EJM1429" s="2269"/>
      <c r="EJN1429" s="2269"/>
      <c r="EJO1429" s="2269"/>
      <c r="EJP1429" s="2269"/>
      <c r="EJQ1429" s="2269"/>
      <c r="EJR1429" s="2269"/>
      <c r="EJS1429" s="2269"/>
      <c r="EJT1429" s="2269"/>
      <c r="EJU1429" s="2269"/>
      <c r="EJV1429" s="2269"/>
      <c r="EJW1429" s="2269"/>
      <c r="EJX1429" s="2269"/>
      <c r="EJY1429" s="2269"/>
      <c r="EJZ1429" s="2269"/>
      <c r="EKA1429" s="2269"/>
      <c r="EKB1429" s="2269"/>
      <c r="EKC1429" s="2269"/>
      <c r="EKD1429" s="2269"/>
      <c r="EKE1429" s="2269"/>
      <c r="EKF1429" s="2269"/>
      <c r="EKG1429" s="2269"/>
      <c r="EKH1429" s="2269"/>
      <c r="EKI1429" s="2269"/>
      <c r="EKJ1429" s="2269"/>
      <c r="EKK1429" s="2269"/>
      <c r="EKL1429" s="2269"/>
      <c r="EKM1429" s="2269"/>
      <c r="EKN1429" s="2269"/>
      <c r="EKO1429" s="2269"/>
      <c r="EKP1429" s="2269"/>
      <c r="EKQ1429" s="2269"/>
      <c r="EKR1429" s="2269"/>
      <c r="EKS1429" s="2269"/>
      <c r="EKT1429" s="2269"/>
      <c r="EKU1429" s="2269"/>
      <c r="EKV1429" s="2269"/>
      <c r="EKW1429" s="2269"/>
      <c r="EKX1429" s="2269"/>
      <c r="EKY1429" s="2269"/>
      <c r="EKZ1429" s="2269"/>
      <c r="ELA1429" s="2269"/>
      <c r="ELB1429" s="2269"/>
      <c r="ELC1429" s="2269"/>
      <c r="ELD1429" s="2269"/>
      <c r="ELE1429" s="2269"/>
      <c r="ELF1429" s="2269"/>
      <c r="ELG1429" s="2269"/>
      <c r="ELH1429" s="2269"/>
      <c r="ELI1429" s="2269"/>
      <c r="ELJ1429" s="2269"/>
      <c r="ELK1429" s="2269"/>
      <c r="ELL1429" s="2269"/>
      <c r="ELM1429" s="2269"/>
      <c r="ELN1429" s="2269"/>
      <c r="ELO1429" s="2269"/>
      <c r="ELP1429" s="2269"/>
      <c r="ELQ1429" s="2269"/>
      <c r="ELR1429" s="2269"/>
      <c r="ELS1429" s="2269"/>
      <c r="ELT1429" s="2269"/>
      <c r="ELU1429" s="2269"/>
      <c r="ELV1429" s="2269"/>
      <c r="ELW1429" s="2269"/>
      <c r="ELX1429" s="2269"/>
      <c r="ELY1429" s="2269"/>
      <c r="ELZ1429" s="2269"/>
      <c r="EMA1429" s="2269"/>
      <c r="EMB1429" s="2269"/>
      <c r="EMC1429" s="2269"/>
      <c r="EMD1429" s="2269"/>
      <c r="EME1429" s="2269"/>
      <c r="EMF1429" s="2269"/>
      <c r="EMG1429" s="2269"/>
      <c r="EMH1429" s="2269"/>
      <c r="EMI1429" s="2269"/>
      <c r="EMJ1429" s="2269"/>
      <c r="EMK1429" s="2269"/>
      <c r="EML1429" s="2269"/>
      <c r="EMM1429" s="2269"/>
      <c r="EMN1429" s="2269"/>
      <c r="EMO1429" s="2269"/>
      <c r="EMP1429" s="2269"/>
      <c r="EMQ1429" s="2269"/>
      <c r="EMR1429" s="2269"/>
      <c r="EMS1429" s="2269"/>
      <c r="EMT1429" s="2269"/>
      <c r="EMU1429" s="2269"/>
      <c r="EMV1429" s="2269"/>
      <c r="EMW1429" s="2269"/>
      <c r="EMX1429" s="2269"/>
      <c r="EMY1429" s="2269"/>
      <c r="EMZ1429" s="2269"/>
      <c r="ENA1429" s="2269"/>
      <c r="ENB1429" s="2269"/>
      <c r="ENC1429" s="2269"/>
      <c r="END1429" s="2269"/>
      <c r="ENE1429" s="2269"/>
      <c r="ENF1429" s="2269"/>
      <c r="ENG1429" s="2269"/>
      <c r="ENH1429" s="2269"/>
      <c r="ENI1429" s="2269"/>
      <c r="ENJ1429" s="2269"/>
      <c r="ENK1429" s="2269"/>
      <c r="ENL1429" s="2269"/>
      <c r="ENM1429" s="2269"/>
      <c r="ENN1429" s="2269"/>
      <c r="ENO1429" s="2269"/>
      <c r="ENP1429" s="2269"/>
      <c r="ENQ1429" s="2269"/>
      <c r="ENR1429" s="2269"/>
      <c r="ENS1429" s="2269"/>
      <c r="ENT1429" s="2269"/>
      <c r="ENU1429" s="2269"/>
      <c r="ENV1429" s="2269"/>
      <c r="ENW1429" s="2269"/>
      <c r="ENX1429" s="2269"/>
      <c r="ENY1429" s="2269"/>
      <c r="ENZ1429" s="2269"/>
      <c r="EOA1429" s="2269"/>
      <c r="EOB1429" s="2269"/>
      <c r="EOC1429" s="2269"/>
      <c r="EOD1429" s="2269"/>
      <c r="EOE1429" s="2269"/>
      <c r="EOF1429" s="2269"/>
      <c r="EOG1429" s="2269"/>
      <c r="EOH1429" s="2269"/>
      <c r="EOI1429" s="2269"/>
      <c r="EOJ1429" s="2269"/>
      <c r="EOK1429" s="2269"/>
      <c r="EOL1429" s="2269"/>
      <c r="EOM1429" s="2269"/>
      <c r="EON1429" s="2269"/>
      <c r="EOO1429" s="2269"/>
      <c r="EOP1429" s="2269"/>
      <c r="EOQ1429" s="2269"/>
      <c r="EOR1429" s="2269"/>
      <c r="EOS1429" s="2269"/>
      <c r="EOT1429" s="2269"/>
      <c r="EOU1429" s="2269"/>
      <c r="EOV1429" s="2269"/>
      <c r="EOW1429" s="2269"/>
      <c r="EOX1429" s="2269"/>
      <c r="EOY1429" s="2269"/>
      <c r="EOZ1429" s="2269"/>
      <c r="EPA1429" s="2269"/>
      <c r="EPB1429" s="2269"/>
      <c r="EPC1429" s="2269"/>
      <c r="EPD1429" s="2269"/>
      <c r="EPE1429" s="2269"/>
      <c r="EPF1429" s="2269"/>
      <c r="EPG1429" s="2269"/>
      <c r="EPH1429" s="2269"/>
      <c r="EPI1429" s="2269"/>
      <c r="EPJ1429" s="2269"/>
      <c r="EPK1429" s="2269"/>
      <c r="EPL1429" s="2269"/>
      <c r="EPM1429" s="2269"/>
      <c r="EPN1429" s="2269"/>
      <c r="EPO1429" s="2269"/>
      <c r="EPP1429" s="2269"/>
      <c r="EPQ1429" s="2269"/>
      <c r="EPR1429" s="2269"/>
      <c r="EPS1429" s="2269"/>
      <c r="EPT1429" s="2269"/>
      <c r="EPU1429" s="2269"/>
      <c r="EPV1429" s="2269"/>
      <c r="EPW1429" s="2269"/>
      <c r="EPX1429" s="2269"/>
      <c r="EPY1429" s="2269"/>
      <c r="EPZ1429" s="2269"/>
      <c r="EQA1429" s="2269"/>
      <c r="EQB1429" s="2269"/>
      <c r="EQC1429" s="2269"/>
      <c r="EQD1429" s="2269"/>
      <c r="EQE1429" s="2269"/>
      <c r="EQF1429" s="2269"/>
      <c r="EQG1429" s="2269"/>
      <c r="EQH1429" s="2269"/>
      <c r="EQI1429" s="2269"/>
      <c r="EQJ1429" s="2269"/>
      <c r="EQK1429" s="2269"/>
      <c r="EQL1429" s="2269"/>
      <c r="EQM1429" s="2269"/>
      <c r="EQN1429" s="2269"/>
      <c r="EQO1429" s="2269"/>
      <c r="EQP1429" s="2269"/>
      <c r="EQQ1429" s="2269"/>
      <c r="EQR1429" s="2269"/>
      <c r="EQS1429" s="2269"/>
      <c r="EQT1429" s="2269"/>
      <c r="EQU1429" s="2269"/>
      <c r="EQY1429" s="2269"/>
      <c r="EQZ1429" s="2269"/>
      <c r="ERA1429" s="2269"/>
      <c r="ERB1429" s="2269"/>
      <c r="ERC1429" s="2269"/>
      <c r="ERD1429" s="2269"/>
      <c r="ERE1429" s="2269"/>
      <c r="ERF1429" s="2269"/>
      <c r="ERG1429" s="2269"/>
      <c r="ERH1429" s="2269"/>
      <c r="ERI1429" s="2269"/>
      <c r="ERJ1429" s="2269"/>
      <c r="ERK1429" s="2269"/>
      <c r="ERL1429" s="2269"/>
      <c r="ERM1429" s="2269"/>
      <c r="ERN1429" s="2269"/>
      <c r="ERO1429" s="2269"/>
      <c r="ERP1429" s="2269"/>
      <c r="ERQ1429" s="2269"/>
      <c r="ERR1429" s="2269"/>
      <c r="ERS1429" s="2269"/>
      <c r="ERT1429" s="2269"/>
      <c r="ERU1429" s="2269"/>
      <c r="ERV1429" s="2269"/>
      <c r="ERW1429" s="2269"/>
      <c r="ERX1429" s="2269"/>
      <c r="ERY1429" s="2269"/>
      <c r="ERZ1429" s="2269"/>
      <c r="ESA1429" s="2269"/>
      <c r="ESB1429" s="2269"/>
      <c r="ESC1429" s="2269"/>
      <c r="ESD1429" s="2269"/>
      <c r="ESE1429" s="2269"/>
      <c r="ESF1429" s="2269"/>
      <c r="ESG1429" s="2269"/>
      <c r="ESH1429" s="2269"/>
      <c r="ESI1429" s="2269"/>
      <c r="ESJ1429" s="2269"/>
      <c r="ESK1429" s="2269"/>
      <c r="ESL1429" s="2269"/>
      <c r="ESM1429" s="2269"/>
      <c r="ESN1429" s="2269"/>
      <c r="ESO1429" s="2269"/>
      <c r="ESP1429" s="2269"/>
      <c r="ESQ1429" s="2269"/>
      <c r="ESR1429" s="2269"/>
      <c r="ESS1429" s="2269"/>
      <c r="EST1429" s="2269"/>
      <c r="ESU1429" s="2269"/>
      <c r="ESV1429" s="2269"/>
      <c r="ESW1429" s="2269"/>
      <c r="ESX1429" s="2269"/>
      <c r="ESY1429" s="2269"/>
      <c r="ESZ1429" s="2269"/>
      <c r="ETA1429" s="2269"/>
      <c r="ETB1429" s="2269"/>
      <c r="ETC1429" s="2269"/>
      <c r="ETD1429" s="2269"/>
      <c r="ETE1429" s="2269"/>
      <c r="ETF1429" s="2269"/>
      <c r="ETG1429" s="2269"/>
      <c r="ETH1429" s="2269"/>
      <c r="ETI1429" s="2269"/>
      <c r="ETJ1429" s="2269"/>
      <c r="ETK1429" s="2269"/>
      <c r="ETL1429" s="2269"/>
      <c r="ETM1429" s="2269"/>
      <c r="ETN1429" s="2269"/>
      <c r="ETO1429" s="2269"/>
      <c r="ETP1429" s="2269"/>
      <c r="ETQ1429" s="2269"/>
      <c r="ETR1429" s="2269"/>
      <c r="ETS1429" s="2269"/>
      <c r="ETT1429" s="2269"/>
      <c r="ETU1429" s="2269"/>
      <c r="ETV1429" s="2269"/>
      <c r="ETW1429" s="2269"/>
      <c r="ETX1429" s="2269"/>
      <c r="ETY1429" s="2269"/>
      <c r="ETZ1429" s="2269"/>
      <c r="EUA1429" s="2269"/>
      <c r="EUB1429" s="2269"/>
      <c r="EUC1429" s="2269"/>
      <c r="EUD1429" s="2269"/>
      <c r="EUE1429" s="2269"/>
      <c r="EUF1429" s="2269"/>
      <c r="EUG1429" s="2269"/>
      <c r="EUH1429" s="2269"/>
      <c r="EUI1429" s="2269"/>
      <c r="EUJ1429" s="2269"/>
      <c r="EUK1429" s="2269"/>
      <c r="EUL1429" s="2269"/>
      <c r="EUM1429" s="2269"/>
      <c r="EUN1429" s="2269"/>
      <c r="EUO1429" s="2269"/>
      <c r="EUP1429" s="2269"/>
      <c r="EUQ1429" s="2269"/>
      <c r="EUR1429" s="2269"/>
      <c r="EUS1429" s="2269"/>
      <c r="EUT1429" s="2269"/>
      <c r="EUU1429" s="2269"/>
      <c r="EUV1429" s="2269"/>
      <c r="EUW1429" s="2269"/>
      <c r="EUX1429" s="2269"/>
      <c r="EUY1429" s="2269"/>
      <c r="EUZ1429" s="2269"/>
      <c r="EVA1429" s="2269"/>
      <c r="EVB1429" s="2269"/>
      <c r="EVC1429" s="2269"/>
      <c r="EVD1429" s="2269"/>
      <c r="EVE1429" s="2269"/>
      <c r="EVF1429" s="2269"/>
      <c r="EVG1429" s="2269"/>
      <c r="EVH1429" s="2269"/>
      <c r="EVI1429" s="2269"/>
      <c r="EVJ1429" s="2269"/>
      <c r="EVK1429" s="2269"/>
      <c r="EVL1429" s="2269"/>
      <c r="EVM1429" s="2269"/>
      <c r="EVN1429" s="2269"/>
      <c r="EVO1429" s="2269"/>
      <c r="EVP1429" s="2269"/>
      <c r="EVQ1429" s="2269"/>
      <c r="EVR1429" s="2269"/>
      <c r="EVS1429" s="2269"/>
      <c r="EVT1429" s="2269"/>
      <c r="EVU1429" s="2269"/>
      <c r="EVV1429" s="2269"/>
      <c r="EVW1429" s="2269"/>
      <c r="EVX1429" s="2269"/>
      <c r="EVY1429" s="2269"/>
      <c r="EVZ1429" s="2269"/>
      <c r="EWA1429" s="2269"/>
      <c r="EWB1429" s="2269"/>
      <c r="EWC1429" s="2269"/>
      <c r="EWD1429" s="2269"/>
      <c r="EWE1429" s="2269"/>
      <c r="EWF1429" s="2269"/>
      <c r="EWG1429" s="2269"/>
      <c r="EWH1429" s="2269"/>
      <c r="EWI1429" s="2269"/>
      <c r="EWJ1429" s="2269"/>
      <c r="EWK1429" s="2269"/>
      <c r="EWL1429" s="2269"/>
      <c r="EWM1429" s="2269"/>
      <c r="EWN1429" s="2269"/>
      <c r="EWO1429" s="2269"/>
      <c r="EWP1429" s="2269"/>
      <c r="EWQ1429" s="2269"/>
      <c r="EWR1429" s="2269"/>
      <c r="EWS1429" s="2269"/>
      <c r="EWT1429" s="2269"/>
      <c r="EWU1429" s="2269"/>
      <c r="EWV1429" s="2269"/>
      <c r="EWW1429" s="2269"/>
      <c r="EWX1429" s="2269"/>
      <c r="EWY1429" s="2269"/>
      <c r="EWZ1429" s="2269"/>
      <c r="EXA1429" s="2269"/>
      <c r="EXB1429" s="2269"/>
      <c r="EXC1429" s="2269"/>
      <c r="EXD1429" s="2269"/>
      <c r="EXE1429" s="2269"/>
      <c r="EXF1429" s="2269"/>
      <c r="EXG1429" s="2269"/>
      <c r="EXH1429" s="2269"/>
      <c r="EXI1429" s="2269"/>
      <c r="EXJ1429" s="2269"/>
      <c r="EXK1429" s="2269"/>
      <c r="EXL1429" s="2269"/>
      <c r="EXM1429" s="2269"/>
      <c r="EXN1429" s="2269"/>
      <c r="EXO1429" s="2269"/>
      <c r="EXP1429" s="2269"/>
      <c r="EXQ1429" s="2269"/>
      <c r="EXR1429" s="2269"/>
      <c r="EXS1429" s="2269"/>
      <c r="EXT1429" s="2269"/>
      <c r="EXU1429" s="2269"/>
      <c r="EXV1429" s="2269"/>
      <c r="EXW1429" s="2269"/>
      <c r="EXX1429" s="2269"/>
      <c r="EXY1429" s="2269"/>
      <c r="EXZ1429" s="2269"/>
      <c r="EYA1429" s="2269"/>
      <c r="EYB1429" s="2269"/>
      <c r="EYC1429" s="2269"/>
      <c r="EYD1429" s="2269"/>
      <c r="EYE1429" s="2269"/>
      <c r="EYF1429" s="2269"/>
      <c r="EYG1429" s="2269"/>
      <c r="EYH1429" s="2269"/>
      <c r="EYI1429" s="2269"/>
      <c r="EYJ1429" s="2269"/>
      <c r="EYK1429" s="2269"/>
      <c r="EYL1429" s="2269"/>
      <c r="EYM1429" s="2269"/>
      <c r="EYN1429" s="2269"/>
      <c r="EYO1429" s="2269"/>
      <c r="EYP1429" s="2269"/>
      <c r="EYQ1429" s="2269"/>
      <c r="EYR1429" s="2269"/>
      <c r="EYS1429" s="2269"/>
      <c r="EYT1429" s="2269"/>
      <c r="EYU1429" s="2269"/>
      <c r="EYV1429" s="2269"/>
      <c r="EYW1429" s="2269"/>
      <c r="EYX1429" s="2269"/>
      <c r="EYY1429" s="2269"/>
      <c r="EYZ1429" s="2269"/>
      <c r="EZA1429" s="2269"/>
      <c r="EZB1429" s="2269"/>
      <c r="EZC1429" s="2269"/>
      <c r="EZD1429" s="2269"/>
      <c r="EZE1429" s="2269"/>
      <c r="EZF1429" s="2269"/>
      <c r="EZG1429" s="2269"/>
      <c r="EZH1429" s="2269"/>
      <c r="EZI1429" s="2269"/>
      <c r="EZJ1429" s="2269"/>
      <c r="EZK1429" s="2269"/>
      <c r="EZL1429" s="2269"/>
      <c r="EZM1429" s="2269"/>
      <c r="EZN1429" s="2269"/>
      <c r="EZO1429" s="2269"/>
      <c r="EZP1429" s="2269"/>
      <c r="EZQ1429" s="2269"/>
      <c r="EZR1429" s="2269"/>
      <c r="EZS1429" s="2269"/>
      <c r="EZT1429" s="2269"/>
      <c r="EZU1429" s="2269"/>
      <c r="EZV1429" s="2269"/>
      <c r="EZW1429" s="2269"/>
      <c r="EZX1429" s="2269"/>
      <c r="EZY1429" s="2269"/>
      <c r="EZZ1429" s="2269"/>
      <c r="FAA1429" s="2269"/>
      <c r="FAB1429" s="2269"/>
      <c r="FAC1429" s="2269"/>
      <c r="FAD1429" s="2269"/>
      <c r="FAE1429" s="2269"/>
      <c r="FAF1429" s="2269"/>
      <c r="FAG1429" s="2269"/>
      <c r="FAH1429" s="2269"/>
      <c r="FAI1429" s="2269"/>
      <c r="FAJ1429" s="2269"/>
      <c r="FAK1429" s="2269"/>
      <c r="FAL1429" s="2269"/>
      <c r="FAM1429" s="2269"/>
      <c r="FAN1429" s="2269"/>
      <c r="FAO1429" s="2269"/>
      <c r="FAP1429" s="2269"/>
      <c r="FAQ1429" s="2269"/>
      <c r="FAU1429" s="2269"/>
      <c r="FAV1429" s="2269"/>
      <c r="FAW1429" s="2269"/>
      <c r="FAX1429" s="2269"/>
      <c r="FAY1429" s="2269"/>
      <c r="FAZ1429" s="2269"/>
      <c r="FBA1429" s="2269"/>
      <c r="FBB1429" s="2269"/>
      <c r="FBC1429" s="2269"/>
      <c r="FBD1429" s="2269"/>
      <c r="FBE1429" s="2269"/>
      <c r="FBF1429" s="2269"/>
      <c r="FBG1429" s="2269"/>
      <c r="FBH1429" s="2269"/>
      <c r="FBI1429" s="2269"/>
      <c r="FBJ1429" s="2269"/>
      <c r="FBK1429" s="2269"/>
      <c r="FBL1429" s="2269"/>
      <c r="FBM1429" s="2269"/>
      <c r="FBN1429" s="2269"/>
      <c r="FBO1429" s="2269"/>
      <c r="FBP1429" s="2269"/>
      <c r="FBQ1429" s="2269"/>
      <c r="FBR1429" s="2269"/>
      <c r="FBS1429" s="2269"/>
      <c r="FBT1429" s="2269"/>
      <c r="FBU1429" s="2269"/>
      <c r="FBV1429" s="2269"/>
      <c r="FBW1429" s="2269"/>
      <c r="FBX1429" s="2269"/>
      <c r="FBY1429" s="2269"/>
      <c r="FBZ1429" s="2269"/>
      <c r="FCA1429" s="2269"/>
      <c r="FCB1429" s="2269"/>
      <c r="FCC1429" s="2269"/>
      <c r="FCD1429" s="2269"/>
      <c r="FCE1429" s="2269"/>
      <c r="FCF1429" s="2269"/>
      <c r="FCG1429" s="2269"/>
      <c r="FCH1429" s="2269"/>
      <c r="FCI1429" s="2269"/>
      <c r="FCJ1429" s="2269"/>
      <c r="FCK1429" s="2269"/>
      <c r="FCL1429" s="2269"/>
      <c r="FCM1429" s="2269"/>
      <c r="FCN1429" s="2269"/>
      <c r="FCO1429" s="2269"/>
      <c r="FCP1429" s="2269"/>
      <c r="FCQ1429" s="2269"/>
      <c r="FCR1429" s="2269"/>
      <c r="FCS1429" s="2269"/>
      <c r="FCT1429" s="2269"/>
      <c r="FCU1429" s="2269"/>
      <c r="FCV1429" s="2269"/>
      <c r="FCW1429" s="2269"/>
      <c r="FCX1429" s="2269"/>
      <c r="FCY1429" s="2269"/>
      <c r="FCZ1429" s="2269"/>
      <c r="FDA1429" s="2269"/>
      <c r="FDB1429" s="2269"/>
      <c r="FDC1429" s="2269"/>
      <c r="FDD1429" s="2269"/>
      <c r="FDE1429" s="2269"/>
      <c r="FDF1429" s="2269"/>
      <c r="FDG1429" s="2269"/>
      <c r="FDH1429" s="2269"/>
      <c r="FDI1429" s="2269"/>
      <c r="FDJ1429" s="2269"/>
      <c r="FDK1429" s="2269"/>
      <c r="FDL1429" s="2269"/>
      <c r="FDM1429" s="2269"/>
      <c r="FDN1429" s="2269"/>
      <c r="FDO1429" s="2269"/>
      <c r="FDP1429" s="2269"/>
      <c r="FDQ1429" s="2269"/>
      <c r="FDR1429" s="2269"/>
      <c r="FDS1429" s="2269"/>
      <c r="FDT1429" s="2269"/>
      <c r="FDU1429" s="2269"/>
      <c r="FDV1429" s="2269"/>
      <c r="FDW1429" s="2269"/>
      <c r="FDX1429" s="2269"/>
      <c r="FDY1429" s="2269"/>
      <c r="FDZ1429" s="2269"/>
      <c r="FEA1429" s="2269"/>
      <c r="FEB1429" s="2269"/>
      <c r="FEC1429" s="2269"/>
      <c r="FED1429" s="2269"/>
      <c r="FEE1429" s="2269"/>
      <c r="FEF1429" s="2269"/>
      <c r="FEG1429" s="2269"/>
      <c r="FEH1429" s="2269"/>
      <c r="FEI1429" s="2269"/>
      <c r="FEJ1429" s="2269"/>
      <c r="FEK1429" s="2269"/>
      <c r="FEL1429" s="2269"/>
      <c r="FEM1429" s="2269"/>
      <c r="FEN1429" s="2269"/>
      <c r="FEO1429" s="2269"/>
      <c r="FEP1429" s="2269"/>
      <c r="FEQ1429" s="2269"/>
      <c r="FER1429" s="2269"/>
      <c r="FES1429" s="2269"/>
      <c r="FET1429" s="2269"/>
      <c r="FEU1429" s="2269"/>
      <c r="FEV1429" s="2269"/>
      <c r="FEW1429" s="2269"/>
      <c r="FEX1429" s="2269"/>
      <c r="FEY1429" s="2269"/>
      <c r="FEZ1429" s="2269"/>
      <c r="FFA1429" s="2269"/>
      <c r="FFB1429" s="2269"/>
      <c r="FFC1429" s="2269"/>
      <c r="FFD1429" s="2269"/>
      <c r="FFE1429" s="2269"/>
      <c r="FFF1429" s="2269"/>
      <c r="FFG1429" s="2269"/>
      <c r="FFH1429" s="2269"/>
      <c r="FFI1429" s="2269"/>
      <c r="FFJ1429" s="2269"/>
      <c r="FFK1429" s="2269"/>
      <c r="FFL1429" s="2269"/>
      <c r="FFM1429" s="2269"/>
      <c r="FFN1429" s="2269"/>
      <c r="FFO1429" s="2269"/>
      <c r="FFP1429" s="2269"/>
      <c r="FFQ1429" s="2269"/>
      <c r="FFR1429" s="2269"/>
      <c r="FFS1429" s="2269"/>
      <c r="FFT1429" s="2269"/>
      <c r="FFU1429" s="2269"/>
      <c r="FFV1429" s="2269"/>
      <c r="FFW1429" s="2269"/>
      <c r="FFX1429" s="2269"/>
      <c r="FFY1429" s="2269"/>
      <c r="FFZ1429" s="2269"/>
      <c r="FGA1429" s="2269"/>
      <c r="FGB1429" s="2269"/>
      <c r="FGC1429" s="2269"/>
      <c r="FGD1429" s="2269"/>
      <c r="FGE1429" s="2269"/>
      <c r="FGF1429" s="2269"/>
      <c r="FGG1429" s="2269"/>
      <c r="FGH1429" s="2269"/>
      <c r="FGI1429" s="2269"/>
      <c r="FGJ1429" s="2269"/>
      <c r="FGK1429" s="2269"/>
      <c r="FGL1429" s="2269"/>
      <c r="FGM1429" s="2269"/>
      <c r="FGN1429" s="2269"/>
      <c r="FGO1429" s="2269"/>
      <c r="FGP1429" s="2269"/>
      <c r="FGQ1429" s="2269"/>
      <c r="FGR1429" s="2269"/>
      <c r="FGS1429" s="2269"/>
      <c r="FGT1429" s="2269"/>
      <c r="FGU1429" s="2269"/>
      <c r="FGV1429" s="2269"/>
      <c r="FGW1429" s="2269"/>
      <c r="FGX1429" s="2269"/>
      <c r="FGY1429" s="2269"/>
      <c r="FGZ1429" s="2269"/>
      <c r="FHA1429" s="2269"/>
      <c r="FHB1429" s="2269"/>
      <c r="FHC1429" s="2269"/>
      <c r="FHD1429" s="2269"/>
      <c r="FHE1429" s="2269"/>
      <c r="FHF1429" s="2269"/>
      <c r="FHG1429" s="2269"/>
      <c r="FHH1429" s="2269"/>
      <c r="FHI1429" s="2269"/>
      <c r="FHJ1429" s="2269"/>
      <c r="FHK1429" s="2269"/>
      <c r="FHL1429" s="2269"/>
      <c r="FHM1429" s="2269"/>
      <c r="FHN1429" s="2269"/>
      <c r="FHO1429" s="2269"/>
      <c r="FHP1429" s="2269"/>
      <c r="FHQ1429" s="2269"/>
      <c r="FHR1429" s="2269"/>
      <c r="FHS1429" s="2269"/>
      <c r="FHT1429" s="2269"/>
      <c r="FHU1429" s="2269"/>
      <c r="FHV1429" s="2269"/>
      <c r="FHW1429" s="2269"/>
      <c r="FHX1429" s="2269"/>
      <c r="FHY1429" s="2269"/>
      <c r="FHZ1429" s="2269"/>
      <c r="FIA1429" s="2269"/>
      <c r="FIB1429" s="2269"/>
      <c r="FIC1429" s="2269"/>
      <c r="FID1429" s="2269"/>
      <c r="FIE1429" s="2269"/>
      <c r="FIF1429" s="2269"/>
      <c r="FIG1429" s="2269"/>
      <c r="FIH1429" s="2269"/>
      <c r="FII1429" s="2269"/>
      <c r="FIJ1429" s="2269"/>
      <c r="FIK1429" s="2269"/>
      <c r="FIL1429" s="2269"/>
      <c r="FIM1429" s="2269"/>
      <c r="FIN1429" s="2269"/>
      <c r="FIO1429" s="2269"/>
      <c r="FIP1429" s="2269"/>
      <c r="FIQ1429" s="2269"/>
      <c r="FIR1429" s="2269"/>
      <c r="FIS1429" s="2269"/>
      <c r="FIT1429" s="2269"/>
      <c r="FIU1429" s="2269"/>
      <c r="FIV1429" s="2269"/>
      <c r="FIW1429" s="2269"/>
      <c r="FIX1429" s="2269"/>
      <c r="FIY1429" s="2269"/>
      <c r="FIZ1429" s="2269"/>
      <c r="FJA1429" s="2269"/>
      <c r="FJB1429" s="2269"/>
      <c r="FJC1429" s="2269"/>
      <c r="FJD1429" s="2269"/>
      <c r="FJE1429" s="2269"/>
      <c r="FJF1429" s="2269"/>
      <c r="FJG1429" s="2269"/>
      <c r="FJH1429" s="2269"/>
      <c r="FJI1429" s="2269"/>
      <c r="FJJ1429" s="2269"/>
      <c r="FJK1429" s="2269"/>
      <c r="FJL1429" s="2269"/>
      <c r="FJM1429" s="2269"/>
      <c r="FJN1429" s="2269"/>
      <c r="FJO1429" s="2269"/>
      <c r="FJP1429" s="2269"/>
      <c r="FJQ1429" s="2269"/>
      <c r="FJR1429" s="2269"/>
      <c r="FJS1429" s="2269"/>
      <c r="FJT1429" s="2269"/>
      <c r="FJU1429" s="2269"/>
      <c r="FJV1429" s="2269"/>
      <c r="FJW1429" s="2269"/>
      <c r="FJX1429" s="2269"/>
      <c r="FJY1429" s="2269"/>
      <c r="FJZ1429" s="2269"/>
      <c r="FKA1429" s="2269"/>
      <c r="FKB1429" s="2269"/>
      <c r="FKC1429" s="2269"/>
      <c r="FKD1429" s="2269"/>
      <c r="FKE1429" s="2269"/>
      <c r="FKF1429" s="2269"/>
      <c r="FKG1429" s="2269"/>
      <c r="FKH1429" s="2269"/>
      <c r="FKI1429" s="2269"/>
      <c r="FKJ1429" s="2269"/>
      <c r="FKK1429" s="2269"/>
      <c r="FKL1429" s="2269"/>
      <c r="FKM1429" s="2269"/>
      <c r="FKQ1429" s="2269"/>
      <c r="FKR1429" s="2269"/>
      <c r="FKS1429" s="2269"/>
      <c r="FKT1429" s="2269"/>
      <c r="FKU1429" s="2269"/>
      <c r="FKV1429" s="2269"/>
      <c r="FKW1429" s="2269"/>
      <c r="FKX1429" s="2269"/>
      <c r="FKY1429" s="2269"/>
      <c r="FKZ1429" s="2269"/>
      <c r="FLA1429" s="2269"/>
      <c r="FLB1429" s="2269"/>
      <c r="FLC1429" s="2269"/>
      <c r="FLD1429" s="2269"/>
      <c r="FLE1429" s="2269"/>
      <c r="FLF1429" s="2269"/>
      <c r="FLG1429" s="2269"/>
      <c r="FLH1429" s="2269"/>
      <c r="FLI1429" s="2269"/>
      <c r="FLJ1429" s="2269"/>
      <c r="FLK1429" s="2269"/>
      <c r="FLL1429" s="2269"/>
      <c r="FLM1429" s="2269"/>
      <c r="FLN1429" s="2269"/>
      <c r="FLO1429" s="2269"/>
      <c r="FLP1429" s="2269"/>
      <c r="FLQ1429" s="2269"/>
      <c r="FLR1429" s="2269"/>
      <c r="FLS1429" s="2269"/>
      <c r="FLT1429" s="2269"/>
      <c r="FLU1429" s="2269"/>
      <c r="FLV1429" s="2269"/>
      <c r="FLW1429" s="2269"/>
      <c r="FLX1429" s="2269"/>
      <c r="FLY1429" s="2269"/>
      <c r="FLZ1429" s="2269"/>
      <c r="FMA1429" s="2269"/>
      <c r="FMB1429" s="2269"/>
      <c r="FMC1429" s="2269"/>
      <c r="FMD1429" s="2269"/>
      <c r="FME1429" s="2269"/>
      <c r="FMF1429" s="2269"/>
      <c r="FMG1429" s="2269"/>
      <c r="FMH1429" s="2269"/>
      <c r="FMI1429" s="2269"/>
      <c r="FMJ1429" s="2269"/>
      <c r="FMK1429" s="2269"/>
      <c r="FML1429" s="2269"/>
      <c r="FMM1429" s="2269"/>
      <c r="FMN1429" s="2269"/>
      <c r="FMO1429" s="2269"/>
      <c r="FMP1429" s="2269"/>
      <c r="FMQ1429" s="2269"/>
      <c r="FMR1429" s="2269"/>
      <c r="FMS1429" s="2269"/>
      <c r="FMT1429" s="2269"/>
      <c r="FMU1429" s="2269"/>
      <c r="FMV1429" s="2269"/>
      <c r="FMW1429" s="2269"/>
      <c r="FMX1429" s="2269"/>
      <c r="FMY1429" s="2269"/>
      <c r="FMZ1429" s="2269"/>
      <c r="FNA1429" s="2269"/>
      <c r="FNB1429" s="2269"/>
      <c r="FNC1429" s="2269"/>
      <c r="FND1429" s="2269"/>
      <c r="FNE1429" s="2269"/>
      <c r="FNF1429" s="2269"/>
      <c r="FNG1429" s="2269"/>
      <c r="FNH1429" s="2269"/>
      <c r="FNI1429" s="2269"/>
      <c r="FNJ1429" s="2269"/>
      <c r="FNK1429" s="2269"/>
      <c r="FNL1429" s="2269"/>
      <c r="FNM1429" s="2269"/>
      <c r="FNN1429" s="2269"/>
      <c r="FNO1429" s="2269"/>
      <c r="FNP1429" s="2269"/>
      <c r="FNQ1429" s="2269"/>
      <c r="FNR1429" s="2269"/>
      <c r="FNS1429" s="2269"/>
      <c r="FNT1429" s="2269"/>
      <c r="FNU1429" s="2269"/>
      <c r="FNV1429" s="2269"/>
      <c r="FNW1429" s="2269"/>
      <c r="FNX1429" s="2269"/>
      <c r="FNY1429" s="2269"/>
      <c r="FNZ1429" s="2269"/>
      <c r="FOA1429" s="2269"/>
      <c r="FOB1429" s="2269"/>
      <c r="FOC1429" s="2269"/>
      <c r="FOD1429" s="2269"/>
      <c r="FOE1429" s="2269"/>
      <c r="FOF1429" s="2269"/>
      <c r="FOG1429" s="2269"/>
      <c r="FOH1429" s="2269"/>
      <c r="FOI1429" s="2269"/>
      <c r="FOJ1429" s="2269"/>
      <c r="FOK1429" s="2269"/>
      <c r="FOL1429" s="2269"/>
      <c r="FOM1429" s="2269"/>
      <c r="FON1429" s="2269"/>
      <c r="FOO1429" s="2269"/>
      <c r="FOP1429" s="2269"/>
      <c r="FOQ1429" s="2269"/>
      <c r="FOR1429" s="2269"/>
      <c r="FOS1429" s="2269"/>
      <c r="FOT1429" s="2269"/>
      <c r="FOU1429" s="2269"/>
      <c r="FOV1429" s="2269"/>
      <c r="FOW1429" s="2269"/>
      <c r="FOX1429" s="2269"/>
      <c r="FOY1429" s="2269"/>
      <c r="FOZ1429" s="2269"/>
      <c r="FPA1429" s="2269"/>
      <c r="FPB1429" s="2269"/>
      <c r="FPC1429" s="2269"/>
      <c r="FPD1429" s="2269"/>
      <c r="FPE1429" s="2269"/>
      <c r="FPF1429" s="2269"/>
      <c r="FPG1429" s="2269"/>
      <c r="FPH1429" s="2269"/>
      <c r="FPI1429" s="2269"/>
      <c r="FPJ1429" s="2269"/>
      <c r="FPK1429" s="2269"/>
      <c r="FPL1429" s="2269"/>
      <c r="FPM1429" s="2269"/>
      <c r="FPN1429" s="2269"/>
      <c r="FPO1429" s="2269"/>
      <c r="FPP1429" s="2269"/>
      <c r="FPQ1429" s="2269"/>
      <c r="FPR1429" s="2269"/>
      <c r="FPS1429" s="2269"/>
      <c r="FPT1429" s="2269"/>
      <c r="FPU1429" s="2269"/>
      <c r="FPV1429" s="2269"/>
      <c r="FPW1429" s="2269"/>
      <c r="FPX1429" s="2269"/>
      <c r="FPY1429" s="2269"/>
      <c r="FPZ1429" s="2269"/>
      <c r="FQA1429" s="2269"/>
      <c r="FQB1429" s="2269"/>
      <c r="FQC1429" s="2269"/>
      <c r="FQD1429" s="2269"/>
      <c r="FQE1429" s="2269"/>
      <c r="FQF1429" s="2269"/>
      <c r="FQG1429" s="2269"/>
      <c r="FQH1429" s="2269"/>
      <c r="FQI1429" s="2269"/>
      <c r="FQJ1429" s="2269"/>
      <c r="FQK1429" s="2269"/>
      <c r="FQL1429" s="2269"/>
      <c r="FQM1429" s="2269"/>
      <c r="FQN1429" s="2269"/>
      <c r="FQO1429" s="2269"/>
      <c r="FQP1429" s="2269"/>
      <c r="FQQ1429" s="2269"/>
      <c r="FQR1429" s="2269"/>
      <c r="FQS1429" s="2269"/>
      <c r="FQT1429" s="2269"/>
      <c r="FQU1429" s="2269"/>
      <c r="FQV1429" s="2269"/>
      <c r="FQW1429" s="2269"/>
      <c r="FQX1429" s="2269"/>
      <c r="FQY1429" s="2269"/>
      <c r="FQZ1429" s="2269"/>
      <c r="FRA1429" s="2269"/>
      <c r="FRB1429" s="2269"/>
      <c r="FRC1429" s="2269"/>
      <c r="FRD1429" s="2269"/>
      <c r="FRE1429" s="2269"/>
      <c r="FRF1429" s="2269"/>
      <c r="FRG1429" s="2269"/>
      <c r="FRH1429" s="2269"/>
      <c r="FRI1429" s="2269"/>
      <c r="FRJ1429" s="2269"/>
      <c r="FRK1429" s="2269"/>
      <c r="FRL1429" s="2269"/>
      <c r="FRM1429" s="2269"/>
      <c r="FRN1429" s="2269"/>
      <c r="FRO1429" s="2269"/>
      <c r="FRP1429" s="2269"/>
      <c r="FRQ1429" s="2269"/>
      <c r="FRR1429" s="2269"/>
      <c r="FRS1429" s="2269"/>
      <c r="FRT1429" s="2269"/>
      <c r="FRU1429" s="2269"/>
      <c r="FRV1429" s="2269"/>
      <c r="FRW1429" s="2269"/>
      <c r="FRX1429" s="2269"/>
      <c r="FRY1429" s="2269"/>
      <c r="FRZ1429" s="2269"/>
      <c r="FSA1429" s="2269"/>
      <c r="FSB1429" s="2269"/>
      <c r="FSC1429" s="2269"/>
      <c r="FSD1429" s="2269"/>
      <c r="FSE1429" s="2269"/>
      <c r="FSF1429" s="2269"/>
      <c r="FSG1429" s="2269"/>
      <c r="FSH1429" s="2269"/>
      <c r="FSI1429" s="2269"/>
      <c r="FSJ1429" s="2269"/>
      <c r="FSK1429" s="2269"/>
      <c r="FSL1429" s="2269"/>
      <c r="FSM1429" s="2269"/>
      <c r="FSN1429" s="2269"/>
      <c r="FSO1429" s="2269"/>
      <c r="FSP1429" s="2269"/>
      <c r="FSQ1429" s="2269"/>
      <c r="FSR1429" s="2269"/>
      <c r="FSS1429" s="2269"/>
      <c r="FST1429" s="2269"/>
      <c r="FSU1429" s="2269"/>
      <c r="FSV1429" s="2269"/>
      <c r="FSW1429" s="2269"/>
      <c r="FSX1429" s="2269"/>
      <c r="FSY1429" s="2269"/>
      <c r="FSZ1429" s="2269"/>
      <c r="FTA1429" s="2269"/>
      <c r="FTB1429" s="2269"/>
      <c r="FTC1429" s="2269"/>
      <c r="FTD1429" s="2269"/>
      <c r="FTE1429" s="2269"/>
      <c r="FTF1429" s="2269"/>
      <c r="FTG1429" s="2269"/>
      <c r="FTH1429" s="2269"/>
      <c r="FTI1429" s="2269"/>
      <c r="FTJ1429" s="2269"/>
      <c r="FTK1429" s="2269"/>
      <c r="FTL1429" s="2269"/>
      <c r="FTM1429" s="2269"/>
      <c r="FTN1429" s="2269"/>
      <c r="FTO1429" s="2269"/>
      <c r="FTP1429" s="2269"/>
      <c r="FTQ1429" s="2269"/>
      <c r="FTR1429" s="2269"/>
      <c r="FTS1429" s="2269"/>
      <c r="FTT1429" s="2269"/>
      <c r="FTU1429" s="2269"/>
      <c r="FTV1429" s="2269"/>
      <c r="FTW1429" s="2269"/>
      <c r="FTX1429" s="2269"/>
      <c r="FTY1429" s="2269"/>
      <c r="FTZ1429" s="2269"/>
      <c r="FUA1429" s="2269"/>
      <c r="FUB1429" s="2269"/>
      <c r="FUC1429" s="2269"/>
      <c r="FUD1429" s="2269"/>
      <c r="FUE1429" s="2269"/>
      <c r="FUF1429" s="2269"/>
      <c r="FUG1429" s="2269"/>
      <c r="FUH1429" s="2269"/>
      <c r="FUI1429" s="2269"/>
      <c r="FUM1429" s="2269"/>
      <c r="FUN1429" s="2269"/>
      <c r="FUO1429" s="2269"/>
      <c r="FUP1429" s="2269"/>
      <c r="FUQ1429" s="2269"/>
      <c r="FUR1429" s="2269"/>
      <c r="FUS1429" s="2269"/>
      <c r="FUT1429" s="2269"/>
      <c r="FUU1429" s="2269"/>
      <c r="FUV1429" s="2269"/>
      <c r="FUW1429" s="2269"/>
      <c r="FUX1429" s="2269"/>
      <c r="FUY1429" s="2269"/>
      <c r="FUZ1429" s="2269"/>
      <c r="FVA1429" s="2269"/>
      <c r="FVB1429" s="2269"/>
      <c r="FVC1429" s="2269"/>
      <c r="FVD1429" s="2269"/>
      <c r="FVE1429" s="2269"/>
      <c r="FVF1429" s="2269"/>
      <c r="FVG1429" s="2269"/>
      <c r="FVH1429" s="2269"/>
      <c r="FVI1429" s="2269"/>
      <c r="FVJ1429" s="2269"/>
      <c r="FVK1429" s="2269"/>
      <c r="FVL1429" s="2269"/>
      <c r="FVM1429" s="2269"/>
      <c r="FVN1429" s="2269"/>
      <c r="FVO1429" s="2269"/>
      <c r="FVP1429" s="2269"/>
      <c r="FVQ1429" s="2269"/>
      <c r="FVR1429" s="2269"/>
      <c r="FVS1429" s="2269"/>
      <c r="FVT1429" s="2269"/>
      <c r="FVU1429" s="2269"/>
      <c r="FVV1429" s="2269"/>
      <c r="FVW1429" s="2269"/>
      <c r="FVX1429" s="2269"/>
      <c r="FVY1429" s="2269"/>
      <c r="FVZ1429" s="2269"/>
      <c r="FWA1429" s="2269"/>
      <c r="FWB1429" s="2269"/>
      <c r="FWC1429" s="2269"/>
      <c r="FWD1429" s="2269"/>
      <c r="FWE1429" s="2269"/>
      <c r="FWF1429" s="2269"/>
      <c r="FWG1429" s="2269"/>
      <c r="FWH1429" s="2269"/>
      <c r="FWI1429" s="2269"/>
      <c r="FWJ1429" s="2269"/>
      <c r="FWK1429" s="2269"/>
      <c r="FWL1429" s="2269"/>
      <c r="FWM1429" s="2269"/>
      <c r="FWN1429" s="2269"/>
      <c r="FWO1429" s="2269"/>
      <c r="FWP1429" s="2269"/>
      <c r="FWQ1429" s="2269"/>
      <c r="FWR1429" s="2269"/>
      <c r="FWS1429" s="2269"/>
      <c r="FWT1429" s="2269"/>
      <c r="FWU1429" s="2269"/>
      <c r="FWV1429" s="2269"/>
      <c r="FWW1429" s="2269"/>
      <c r="FWX1429" s="2269"/>
      <c r="FWY1429" s="2269"/>
      <c r="FWZ1429" s="2269"/>
      <c r="FXA1429" s="2269"/>
      <c r="FXB1429" s="2269"/>
      <c r="FXC1429" s="2269"/>
      <c r="FXD1429" s="2269"/>
      <c r="FXE1429" s="2269"/>
      <c r="FXF1429" s="2269"/>
      <c r="FXG1429" s="2269"/>
      <c r="FXH1429" s="2269"/>
      <c r="FXI1429" s="2269"/>
      <c r="FXJ1429" s="2269"/>
      <c r="FXK1429" s="2269"/>
      <c r="FXL1429" s="2269"/>
      <c r="FXM1429" s="2269"/>
      <c r="FXN1429" s="2269"/>
      <c r="FXO1429" s="2269"/>
      <c r="FXP1429" s="2269"/>
      <c r="FXQ1429" s="2269"/>
      <c r="FXR1429" s="2269"/>
      <c r="FXS1429" s="2269"/>
      <c r="FXT1429" s="2269"/>
      <c r="FXU1429" s="2269"/>
      <c r="FXV1429" s="2269"/>
      <c r="FXW1429" s="2269"/>
      <c r="FXX1429" s="2269"/>
      <c r="FXY1429" s="2269"/>
      <c r="FXZ1429" s="2269"/>
      <c r="FYA1429" s="2269"/>
      <c r="FYB1429" s="2269"/>
      <c r="FYC1429" s="2269"/>
      <c r="FYD1429" s="2269"/>
      <c r="FYE1429" s="2269"/>
      <c r="FYF1429" s="2269"/>
      <c r="FYG1429" s="2269"/>
      <c r="FYH1429" s="2269"/>
      <c r="FYI1429" s="2269"/>
      <c r="FYJ1429" s="2269"/>
      <c r="FYK1429" s="2269"/>
      <c r="FYL1429" s="2269"/>
      <c r="FYM1429" s="2269"/>
      <c r="FYN1429" s="2269"/>
      <c r="FYO1429" s="2269"/>
      <c r="FYP1429" s="2269"/>
      <c r="FYQ1429" s="2269"/>
      <c r="FYR1429" s="2269"/>
      <c r="FYS1429" s="2269"/>
      <c r="FYT1429" s="2269"/>
      <c r="FYU1429" s="2269"/>
      <c r="FYV1429" s="2269"/>
      <c r="FYW1429" s="2269"/>
      <c r="FYX1429" s="2269"/>
      <c r="FYY1429" s="2269"/>
      <c r="FYZ1429" s="2269"/>
      <c r="FZA1429" s="2269"/>
      <c r="FZB1429" s="2269"/>
      <c r="FZC1429" s="2269"/>
      <c r="FZD1429" s="2269"/>
      <c r="FZE1429" s="2269"/>
      <c r="FZF1429" s="2269"/>
      <c r="FZG1429" s="2269"/>
      <c r="FZH1429" s="2269"/>
      <c r="FZI1429" s="2269"/>
      <c r="FZJ1429" s="2269"/>
      <c r="FZK1429" s="2269"/>
      <c r="FZL1429" s="2269"/>
      <c r="FZM1429" s="2269"/>
      <c r="FZN1429" s="2269"/>
      <c r="FZO1429" s="2269"/>
      <c r="FZP1429" s="2269"/>
      <c r="FZQ1429" s="2269"/>
      <c r="FZR1429" s="2269"/>
      <c r="FZS1429" s="2269"/>
      <c r="FZT1429" s="2269"/>
      <c r="FZU1429" s="2269"/>
      <c r="FZV1429" s="2269"/>
      <c r="FZW1429" s="2269"/>
      <c r="FZX1429" s="2269"/>
      <c r="FZY1429" s="2269"/>
      <c r="FZZ1429" s="2269"/>
      <c r="GAA1429" s="2269"/>
      <c r="GAB1429" s="2269"/>
      <c r="GAC1429" s="2269"/>
      <c r="GAD1429" s="2269"/>
      <c r="GAE1429" s="2269"/>
      <c r="GAF1429" s="2269"/>
      <c r="GAG1429" s="2269"/>
      <c r="GAH1429" s="2269"/>
      <c r="GAI1429" s="2269"/>
      <c r="GAJ1429" s="2269"/>
      <c r="GAK1429" s="2269"/>
      <c r="GAL1429" s="2269"/>
      <c r="GAM1429" s="2269"/>
      <c r="GAN1429" s="2269"/>
      <c r="GAO1429" s="2269"/>
      <c r="GAP1429" s="2269"/>
      <c r="GAQ1429" s="2269"/>
      <c r="GAR1429" s="2269"/>
      <c r="GAS1429" s="2269"/>
      <c r="GAT1429" s="2269"/>
      <c r="GAU1429" s="2269"/>
      <c r="GAV1429" s="2269"/>
      <c r="GAW1429" s="2269"/>
      <c r="GAX1429" s="2269"/>
      <c r="GAY1429" s="2269"/>
      <c r="GAZ1429" s="2269"/>
      <c r="GBA1429" s="2269"/>
      <c r="GBB1429" s="2269"/>
      <c r="GBC1429" s="2269"/>
      <c r="GBD1429" s="2269"/>
      <c r="GBE1429" s="2269"/>
      <c r="GBF1429" s="2269"/>
      <c r="GBG1429" s="2269"/>
      <c r="GBH1429" s="2269"/>
      <c r="GBI1429" s="2269"/>
      <c r="GBJ1429" s="2269"/>
      <c r="GBK1429" s="2269"/>
      <c r="GBL1429" s="2269"/>
      <c r="GBM1429" s="2269"/>
      <c r="GBN1429" s="2269"/>
      <c r="GBO1429" s="2269"/>
      <c r="GBP1429" s="2269"/>
      <c r="GBQ1429" s="2269"/>
      <c r="GBR1429" s="2269"/>
      <c r="GBS1429" s="2269"/>
      <c r="GBT1429" s="2269"/>
      <c r="GBU1429" s="2269"/>
      <c r="GBV1429" s="2269"/>
      <c r="GBW1429" s="2269"/>
      <c r="GBX1429" s="2269"/>
      <c r="GBY1429" s="2269"/>
      <c r="GBZ1429" s="2269"/>
      <c r="GCA1429" s="2269"/>
      <c r="GCB1429" s="2269"/>
      <c r="GCC1429" s="2269"/>
      <c r="GCD1429" s="2269"/>
      <c r="GCE1429" s="2269"/>
      <c r="GCF1429" s="2269"/>
      <c r="GCG1429" s="2269"/>
      <c r="GCH1429" s="2269"/>
      <c r="GCI1429" s="2269"/>
      <c r="GCJ1429" s="2269"/>
      <c r="GCK1429" s="2269"/>
      <c r="GCL1429" s="2269"/>
      <c r="GCM1429" s="2269"/>
      <c r="GCN1429" s="2269"/>
      <c r="GCO1429" s="2269"/>
      <c r="GCP1429" s="2269"/>
      <c r="GCQ1429" s="2269"/>
      <c r="GCR1429" s="2269"/>
      <c r="GCS1429" s="2269"/>
      <c r="GCT1429" s="2269"/>
      <c r="GCU1429" s="2269"/>
      <c r="GCV1429" s="2269"/>
      <c r="GCW1429" s="2269"/>
      <c r="GCX1429" s="2269"/>
      <c r="GCY1429" s="2269"/>
      <c r="GCZ1429" s="2269"/>
      <c r="GDA1429" s="2269"/>
      <c r="GDB1429" s="2269"/>
      <c r="GDC1429" s="2269"/>
      <c r="GDD1429" s="2269"/>
      <c r="GDE1429" s="2269"/>
      <c r="GDF1429" s="2269"/>
      <c r="GDG1429" s="2269"/>
      <c r="GDH1429" s="2269"/>
      <c r="GDI1429" s="2269"/>
      <c r="GDJ1429" s="2269"/>
      <c r="GDK1429" s="2269"/>
      <c r="GDL1429" s="2269"/>
      <c r="GDM1429" s="2269"/>
      <c r="GDN1429" s="2269"/>
      <c r="GDO1429" s="2269"/>
      <c r="GDP1429" s="2269"/>
      <c r="GDQ1429" s="2269"/>
      <c r="GDR1429" s="2269"/>
      <c r="GDS1429" s="2269"/>
      <c r="GDT1429" s="2269"/>
      <c r="GDU1429" s="2269"/>
      <c r="GDV1429" s="2269"/>
      <c r="GDW1429" s="2269"/>
      <c r="GDX1429" s="2269"/>
      <c r="GDY1429" s="2269"/>
      <c r="GDZ1429" s="2269"/>
      <c r="GEA1429" s="2269"/>
      <c r="GEB1429" s="2269"/>
      <c r="GEC1429" s="2269"/>
      <c r="GED1429" s="2269"/>
      <c r="GEE1429" s="2269"/>
      <c r="GEI1429" s="2269"/>
      <c r="GEJ1429" s="2269"/>
      <c r="GEK1429" s="2269"/>
      <c r="GEL1429" s="2269"/>
      <c r="GEM1429" s="2269"/>
      <c r="GEN1429" s="2269"/>
      <c r="GEO1429" s="2269"/>
      <c r="GEP1429" s="2269"/>
      <c r="GEQ1429" s="2269"/>
      <c r="GER1429" s="2269"/>
      <c r="GES1429" s="2269"/>
      <c r="GET1429" s="2269"/>
      <c r="GEU1429" s="2269"/>
      <c r="GEV1429" s="2269"/>
      <c r="GEW1429" s="2269"/>
      <c r="GEX1429" s="2269"/>
      <c r="GEY1429" s="2269"/>
      <c r="GEZ1429" s="2269"/>
      <c r="GFA1429" s="2269"/>
      <c r="GFB1429" s="2269"/>
      <c r="GFC1429" s="2269"/>
      <c r="GFD1429" s="2269"/>
      <c r="GFE1429" s="2269"/>
      <c r="GFF1429" s="2269"/>
      <c r="GFG1429" s="2269"/>
      <c r="GFH1429" s="2269"/>
      <c r="GFI1429" s="2269"/>
      <c r="GFJ1429" s="2269"/>
      <c r="GFK1429" s="2269"/>
      <c r="GFL1429" s="2269"/>
      <c r="GFM1429" s="2269"/>
      <c r="GFN1429" s="2269"/>
      <c r="GFO1429" s="2269"/>
      <c r="GFP1429" s="2269"/>
      <c r="GFQ1429" s="2269"/>
      <c r="GFR1429" s="2269"/>
      <c r="GFS1429" s="2269"/>
      <c r="GFT1429" s="2269"/>
      <c r="GFU1429" s="2269"/>
      <c r="GFV1429" s="2269"/>
      <c r="GFW1429" s="2269"/>
      <c r="GFX1429" s="2269"/>
      <c r="GFY1429" s="2269"/>
      <c r="GFZ1429" s="2269"/>
      <c r="GGA1429" s="2269"/>
      <c r="GGB1429" s="2269"/>
      <c r="GGC1429" s="2269"/>
      <c r="GGD1429" s="2269"/>
      <c r="GGE1429" s="2269"/>
      <c r="GGF1429" s="2269"/>
      <c r="GGG1429" s="2269"/>
      <c r="GGH1429" s="2269"/>
      <c r="GGI1429" s="2269"/>
      <c r="GGJ1429" s="2269"/>
      <c r="GGK1429" s="2269"/>
      <c r="GGL1429" s="2269"/>
      <c r="GGM1429" s="2269"/>
      <c r="GGN1429" s="2269"/>
      <c r="GGO1429" s="2269"/>
      <c r="GGP1429" s="2269"/>
      <c r="GGQ1429" s="2269"/>
      <c r="GGR1429" s="2269"/>
      <c r="GGS1429" s="2269"/>
      <c r="GGT1429" s="2269"/>
      <c r="GGU1429" s="2269"/>
      <c r="GGV1429" s="2269"/>
      <c r="GGW1429" s="2269"/>
      <c r="GGX1429" s="2269"/>
      <c r="GGY1429" s="2269"/>
      <c r="GGZ1429" s="2269"/>
      <c r="GHA1429" s="2269"/>
      <c r="GHB1429" s="2269"/>
      <c r="GHC1429" s="2269"/>
      <c r="GHD1429" s="2269"/>
      <c r="GHE1429" s="2269"/>
      <c r="GHF1429" s="2269"/>
      <c r="GHG1429" s="2269"/>
      <c r="GHH1429" s="2269"/>
      <c r="GHI1429" s="2269"/>
      <c r="GHJ1429" s="2269"/>
      <c r="GHK1429" s="2269"/>
      <c r="GHL1429" s="2269"/>
      <c r="GHM1429" s="2269"/>
      <c r="GHN1429" s="2269"/>
      <c r="GHO1429" s="2269"/>
      <c r="GHP1429" s="2269"/>
      <c r="GHQ1429" s="2269"/>
      <c r="GHR1429" s="2269"/>
      <c r="GHS1429" s="2269"/>
      <c r="GHT1429" s="2269"/>
      <c r="GHU1429" s="2269"/>
      <c r="GHV1429" s="2269"/>
      <c r="GHW1429" s="2269"/>
      <c r="GHX1429" s="2269"/>
      <c r="GHY1429" s="2269"/>
      <c r="GHZ1429" s="2269"/>
      <c r="GIA1429" s="2269"/>
      <c r="GIB1429" s="2269"/>
      <c r="GIC1429" s="2269"/>
      <c r="GID1429" s="2269"/>
      <c r="GIE1429" s="2269"/>
      <c r="GIF1429" s="2269"/>
      <c r="GIG1429" s="2269"/>
      <c r="GIH1429" s="2269"/>
      <c r="GII1429" s="2269"/>
      <c r="GIJ1429" s="2269"/>
      <c r="GIK1429" s="2269"/>
      <c r="GIL1429" s="2269"/>
      <c r="GIM1429" s="2269"/>
      <c r="GIN1429" s="2269"/>
      <c r="GIO1429" s="2269"/>
      <c r="GIP1429" s="2269"/>
      <c r="GIQ1429" s="2269"/>
      <c r="GIR1429" s="2269"/>
      <c r="GIS1429" s="2269"/>
      <c r="GIT1429" s="2269"/>
      <c r="GIU1429" s="2269"/>
      <c r="GIV1429" s="2269"/>
      <c r="GIW1429" s="2269"/>
      <c r="GIX1429" s="2269"/>
      <c r="GIY1429" s="2269"/>
      <c r="GIZ1429" s="2269"/>
      <c r="GJA1429" s="2269"/>
      <c r="GJB1429" s="2269"/>
      <c r="GJC1429" s="2269"/>
      <c r="GJD1429" s="2269"/>
      <c r="GJE1429" s="2269"/>
      <c r="GJF1429" s="2269"/>
      <c r="GJG1429" s="2269"/>
      <c r="GJH1429" s="2269"/>
      <c r="GJI1429" s="2269"/>
      <c r="GJJ1429" s="2269"/>
      <c r="GJK1429" s="2269"/>
      <c r="GJL1429" s="2269"/>
      <c r="GJM1429" s="2269"/>
      <c r="GJN1429" s="2269"/>
      <c r="GJO1429" s="2269"/>
      <c r="GJP1429" s="2269"/>
      <c r="GJQ1429" s="2269"/>
      <c r="GJR1429" s="2269"/>
      <c r="GJS1429" s="2269"/>
      <c r="GJT1429" s="2269"/>
      <c r="GJU1429" s="2269"/>
      <c r="GJV1429" s="2269"/>
      <c r="GJW1429" s="2269"/>
      <c r="GJX1429" s="2269"/>
      <c r="GJY1429" s="2269"/>
      <c r="GJZ1429" s="2269"/>
      <c r="GKA1429" s="2269"/>
      <c r="GKB1429" s="2269"/>
      <c r="GKC1429" s="2269"/>
      <c r="GKD1429" s="2269"/>
      <c r="GKE1429" s="2269"/>
      <c r="GKF1429" s="2269"/>
      <c r="GKG1429" s="2269"/>
      <c r="GKH1429" s="2269"/>
      <c r="GKI1429" s="2269"/>
      <c r="GKJ1429" s="2269"/>
      <c r="GKK1429" s="2269"/>
      <c r="GKL1429" s="2269"/>
      <c r="GKM1429" s="2269"/>
      <c r="GKN1429" s="2269"/>
      <c r="GKO1429" s="2269"/>
      <c r="GKP1429" s="2269"/>
      <c r="GKQ1429" s="2269"/>
      <c r="GKR1429" s="2269"/>
      <c r="GKS1429" s="2269"/>
      <c r="GKT1429" s="2269"/>
      <c r="GKU1429" s="2269"/>
      <c r="GKV1429" s="2269"/>
      <c r="GKW1429" s="2269"/>
      <c r="GKX1429" s="2269"/>
      <c r="GKY1429" s="2269"/>
      <c r="GKZ1429" s="2269"/>
      <c r="GLA1429" s="2269"/>
      <c r="GLB1429" s="2269"/>
      <c r="GLC1429" s="2269"/>
      <c r="GLD1429" s="2269"/>
      <c r="GLE1429" s="2269"/>
      <c r="GLF1429" s="2269"/>
      <c r="GLG1429" s="2269"/>
      <c r="GLH1429" s="2269"/>
      <c r="GLI1429" s="2269"/>
      <c r="GLJ1429" s="2269"/>
      <c r="GLK1429" s="2269"/>
      <c r="GLL1429" s="2269"/>
      <c r="GLM1429" s="2269"/>
      <c r="GLN1429" s="2269"/>
      <c r="GLO1429" s="2269"/>
      <c r="GLP1429" s="2269"/>
      <c r="GLQ1429" s="2269"/>
      <c r="GLR1429" s="2269"/>
      <c r="GLS1429" s="2269"/>
      <c r="GLT1429" s="2269"/>
      <c r="GLU1429" s="2269"/>
      <c r="GLV1429" s="2269"/>
      <c r="GLW1429" s="2269"/>
      <c r="GLX1429" s="2269"/>
      <c r="GLY1429" s="2269"/>
      <c r="GLZ1429" s="2269"/>
      <c r="GMA1429" s="2269"/>
      <c r="GMB1429" s="2269"/>
      <c r="GMC1429" s="2269"/>
      <c r="GMD1429" s="2269"/>
      <c r="GME1429" s="2269"/>
      <c r="GMF1429" s="2269"/>
      <c r="GMG1429" s="2269"/>
      <c r="GMH1429" s="2269"/>
      <c r="GMI1429" s="2269"/>
      <c r="GMJ1429" s="2269"/>
      <c r="GMK1429" s="2269"/>
      <c r="GML1429" s="2269"/>
      <c r="GMM1429" s="2269"/>
      <c r="GMN1429" s="2269"/>
      <c r="GMO1429" s="2269"/>
      <c r="GMP1429" s="2269"/>
      <c r="GMQ1429" s="2269"/>
      <c r="GMR1429" s="2269"/>
      <c r="GMS1429" s="2269"/>
      <c r="GMT1429" s="2269"/>
      <c r="GMU1429" s="2269"/>
      <c r="GMV1429" s="2269"/>
      <c r="GMW1429" s="2269"/>
      <c r="GMX1429" s="2269"/>
      <c r="GMY1429" s="2269"/>
      <c r="GMZ1429" s="2269"/>
      <c r="GNA1429" s="2269"/>
      <c r="GNB1429" s="2269"/>
      <c r="GNC1429" s="2269"/>
      <c r="GND1429" s="2269"/>
      <c r="GNE1429" s="2269"/>
      <c r="GNF1429" s="2269"/>
      <c r="GNG1429" s="2269"/>
      <c r="GNH1429" s="2269"/>
      <c r="GNI1429" s="2269"/>
      <c r="GNJ1429" s="2269"/>
      <c r="GNK1429" s="2269"/>
      <c r="GNL1429" s="2269"/>
      <c r="GNM1429" s="2269"/>
      <c r="GNN1429" s="2269"/>
      <c r="GNO1429" s="2269"/>
      <c r="GNP1429" s="2269"/>
      <c r="GNQ1429" s="2269"/>
      <c r="GNR1429" s="2269"/>
      <c r="GNS1429" s="2269"/>
      <c r="GNT1429" s="2269"/>
      <c r="GNU1429" s="2269"/>
      <c r="GNV1429" s="2269"/>
      <c r="GNW1429" s="2269"/>
      <c r="GNX1429" s="2269"/>
      <c r="GNY1429" s="2269"/>
      <c r="GNZ1429" s="2269"/>
      <c r="GOA1429" s="2269"/>
      <c r="GOE1429" s="2269"/>
      <c r="GOF1429" s="2269"/>
      <c r="GOG1429" s="2269"/>
      <c r="GOH1429" s="2269"/>
      <c r="GOI1429" s="2269"/>
      <c r="GOJ1429" s="2269"/>
      <c r="GOK1429" s="2269"/>
      <c r="GOL1429" s="2269"/>
      <c r="GOM1429" s="2269"/>
      <c r="GON1429" s="2269"/>
      <c r="GOO1429" s="2269"/>
      <c r="GOP1429" s="2269"/>
      <c r="GOQ1429" s="2269"/>
      <c r="GOR1429" s="2269"/>
      <c r="GOS1429" s="2269"/>
      <c r="GOT1429" s="2269"/>
      <c r="GOU1429" s="2269"/>
      <c r="GOV1429" s="2269"/>
      <c r="GOW1429" s="2269"/>
      <c r="GOX1429" s="2269"/>
      <c r="GOY1429" s="2269"/>
      <c r="GOZ1429" s="2269"/>
      <c r="GPA1429" s="2269"/>
      <c r="GPB1429" s="2269"/>
      <c r="GPC1429" s="2269"/>
      <c r="GPD1429" s="2269"/>
      <c r="GPE1429" s="2269"/>
      <c r="GPF1429" s="2269"/>
      <c r="GPG1429" s="2269"/>
      <c r="GPH1429" s="2269"/>
      <c r="GPI1429" s="2269"/>
      <c r="GPJ1429" s="2269"/>
      <c r="GPK1429" s="2269"/>
      <c r="GPL1429" s="2269"/>
      <c r="GPM1429" s="2269"/>
      <c r="GPN1429" s="2269"/>
      <c r="GPO1429" s="2269"/>
      <c r="GPP1429" s="2269"/>
      <c r="GPQ1429" s="2269"/>
      <c r="GPR1429" s="2269"/>
      <c r="GPS1429" s="2269"/>
      <c r="GPT1429" s="2269"/>
      <c r="GPU1429" s="2269"/>
      <c r="GPV1429" s="2269"/>
      <c r="GPW1429" s="2269"/>
      <c r="GPX1429" s="2269"/>
      <c r="GPY1429" s="2269"/>
      <c r="GPZ1429" s="2269"/>
      <c r="GQA1429" s="2269"/>
      <c r="GQB1429" s="2269"/>
      <c r="GQC1429" s="2269"/>
      <c r="GQD1429" s="2269"/>
      <c r="GQE1429" s="2269"/>
      <c r="GQF1429" s="2269"/>
      <c r="GQG1429" s="2269"/>
      <c r="GQH1429" s="2269"/>
      <c r="GQI1429" s="2269"/>
      <c r="GQJ1429" s="2269"/>
      <c r="GQK1429" s="2269"/>
      <c r="GQL1429" s="2269"/>
      <c r="GQM1429" s="2269"/>
      <c r="GQN1429" s="2269"/>
      <c r="GQO1429" s="2269"/>
      <c r="GQP1429" s="2269"/>
      <c r="GQQ1429" s="2269"/>
      <c r="GQR1429" s="2269"/>
      <c r="GQS1429" s="2269"/>
      <c r="GQT1429" s="2269"/>
      <c r="GQU1429" s="2269"/>
      <c r="GQV1429" s="2269"/>
      <c r="GQW1429" s="2269"/>
      <c r="GQX1429" s="2269"/>
      <c r="GQY1429" s="2269"/>
      <c r="GQZ1429" s="2269"/>
      <c r="GRA1429" s="2269"/>
      <c r="GRB1429" s="2269"/>
      <c r="GRC1429" s="2269"/>
      <c r="GRD1429" s="2269"/>
      <c r="GRE1429" s="2269"/>
      <c r="GRF1429" s="2269"/>
      <c r="GRG1429" s="2269"/>
      <c r="GRH1429" s="2269"/>
      <c r="GRI1429" s="2269"/>
      <c r="GRJ1429" s="2269"/>
      <c r="GRK1429" s="2269"/>
      <c r="GRL1429" s="2269"/>
      <c r="GRM1429" s="2269"/>
      <c r="GRN1429" s="2269"/>
      <c r="GRO1429" s="2269"/>
      <c r="GRP1429" s="2269"/>
      <c r="GRQ1429" s="2269"/>
      <c r="GRR1429" s="2269"/>
      <c r="GRS1429" s="2269"/>
      <c r="GRT1429" s="2269"/>
      <c r="GRU1429" s="2269"/>
      <c r="GRV1429" s="2269"/>
      <c r="GRW1429" s="2269"/>
      <c r="GRX1429" s="2269"/>
      <c r="GRY1429" s="2269"/>
      <c r="GRZ1429" s="2269"/>
      <c r="GSA1429" s="2269"/>
      <c r="GSB1429" s="2269"/>
      <c r="GSC1429" s="2269"/>
      <c r="GSD1429" s="2269"/>
      <c r="GSE1429" s="2269"/>
      <c r="GSF1429" s="2269"/>
      <c r="GSG1429" s="2269"/>
      <c r="GSH1429" s="2269"/>
      <c r="GSI1429" s="2269"/>
      <c r="GSJ1429" s="2269"/>
      <c r="GSK1429" s="2269"/>
      <c r="GSL1429" s="2269"/>
      <c r="GSM1429" s="2269"/>
      <c r="GSN1429" s="2269"/>
      <c r="GSO1429" s="2269"/>
      <c r="GSP1429" s="2269"/>
      <c r="GSQ1429" s="2269"/>
      <c r="GSR1429" s="2269"/>
      <c r="GSS1429" s="2269"/>
      <c r="GST1429" s="2269"/>
      <c r="GSU1429" s="2269"/>
      <c r="GSV1429" s="2269"/>
      <c r="GSW1429" s="2269"/>
      <c r="GSX1429" s="2269"/>
      <c r="GSY1429" s="2269"/>
      <c r="GSZ1429" s="2269"/>
      <c r="GTA1429" s="2269"/>
      <c r="GTB1429" s="2269"/>
      <c r="GTC1429" s="2269"/>
      <c r="GTD1429" s="2269"/>
      <c r="GTE1429" s="2269"/>
      <c r="GTF1429" s="2269"/>
      <c r="GTG1429" s="2269"/>
      <c r="GTH1429" s="2269"/>
      <c r="GTI1429" s="2269"/>
      <c r="GTJ1429" s="2269"/>
      <c r="GTK1429" s="2269"/>
      <c r="GTL1429" s="2269"/>
      <c r="GTM1429" s="2269"/>
      <c r="GTN1429" s="2269"/>
      <c r="GTO1429" s="2269"/>
      <c r="GTP1429" s="2269"/>
      <c r="GTQ1429" s="2269"/>
      <c r="GTR1429" s="2269"/>
      <c r="GTS1429" s="2269"/>
      <c r="GTT1429" s="2269"/>
      <c r="GTU1429" s="2269"/>
      <c r="GTV1429" s="2269"/>
      <c r="GTW1429" s="2269"/>
      <c r="GTX1429" s="2269"/>
      <c r="GTY1429" s="2269"/>
      <c r="GTZ1429" s="2269"/>
      <c r="GUA1429" s="2269"/>
      <c r="GUB1429" s="2269"/>
      <c r="GUC1429" s="2269"/>
      <c r="GUD1429" s="2269"/>
      <c r="GUE1429" s="2269"/>
      <c r="GUF1429" s="2269"/>
      <c r="GUG1429" s="2269"/>
      <c r="GUH1429" s="2269"/>
      <c r="GUI1429" s="2269"/>
      <c r="GUJ1429" s="2269"/>
      <c r="GUK1429" s="2269"/>
      <c r="GUL1429" s="2269"/>
      <c r="GUM1429" s="2269"/>
      <c r="GUN1429" s="2269"/>
      <c r="GUO1429" s="2269"/>
      <c r="GUP1429" s="2269"/>
      <c r="GUQ1429" s="2269"/>
      <c r="GUR1429" s="2269"/>
      <c r="GUS1429" s="2269"/>
      <c r="GUT1429" s="2269"/>
      <c r="GUU1429" s="2269"/>
      <c r="GUV1429" s="2269"/>
      <c r="GUW1429" s="2269"/>
      <c r="GUX1429" s="2269"/>
      <c r="GUY1429" s="2269"/>
      <c r="GUZ1429" s="2269"/>
      <c r="GVA1429" s="2269"/>
      <c r="GVB1429" s="2269"/>
      <c r="GVC1429" s="2269"/>
      <c r="GVD1429" s="2269"/>
      <c r="GVE1429" s="2269"/>
      <c r="GVF1429" s="2269"/>
      <c r="GVG1429" s="2269"/>
      <c r="GVH1429" s="2269"/>
      <c r="GVI1429" s="2269"/>
      <c r="GVJ1429" s="2269"/>
      <c r="GVK1429" s="2269"/>
      <c r="GVL1429" s="2269"/>
      <c r="GVM1429" s="2269"/>
      <c r="GVN1429" s="2269"/>
      <c r="GVO1429" s="2269"/>
      <c r="GVP1429" s="2269"/>
      <c r="GVQ1429" s="2269"/>
      <c r="GVR1429" s="2269"/>
      <c r="GVS1429" s="2269"/>
      <c r="GVT1429" s="2269"/>
      <c r="GVU1429" s="2269"/>
      <c r="GVV1429" s="2269"/>
      <c r="GVW1429" s="2269"/>
      <c r="GVX1429" s="2269"/>
      <c r="GVY1429" s="2269"/>
      <c r="GVZ1429" s="2269"/>
      <c r="GWA1429" s="2269"/>
      <c r="GWB1429" s="2269"/>
      <c r="GWC1429" s="2269"/>
      <c r="GWD1429" s="2269"/>
      <c r="GWE1429" s="2269"/>
      <c r="GWF1429" s="2269"/>
      <c r="GWG1429" s="2269"/>
      <c r="GWH1429" s="2269"/>
      <c r="GWI1429" s="2269"/>
      <c r="GWJ1429" s="2269"/>
      <c r="GWK1429" s="2269"/>
      <c r="GWL1429" s="2269"/>
      <c r="GWM1429" s="2269"/>
      <c r="GWN1429" s="2269"/>
      <c r="GWO1429" s="2269"/>
      <c r="GWP1429" s="2269"/>
      <c r="GWQ1429" s="2269"/>
      <c r="GWR1429" s="2269"/>
      <c r="GWS1429" s="2269"/>
      <c r="GWT1429" s="2269"/>
      <c r="GWU1429" s="2269"/>
      <c r="GWV1429" s="2269"/>
      <c r="GWW1429" s="2269"/>
      <c r="GWX1429" s="2269"/>
      <c r="GWY1429" s="2269"/>
      <c r="GWZ1429" s="2269"/>
      <c r="GXA1429" s="2269"/>
      <c r="GXB1429" s="2269"/>
      <c r="GXC1429" s="2269"/>
      <c r="GXD1429" s="2269"/>
      <c r="GXE1429" s="2269"/>
      <c r="GXF1429" s="2269"/>
      <c r="GXG1429" s="2269"/>
      <c r="GXH1429" s="2269"/>
      <c r="GXI1429" s="2269"/>
      <c r="GXJ1429" s="2269"/>
      <c r="GXK1429" s="2269"/>
      <c r="GXL1429" s="2269"/>
      <c r="GXM1429" s="2269"/>
      <c r="GXN1429" s="2269"/>
      <c r="GXO1429" s="2269"/>
      <c r="GXP1429" s="2269"/>
      <c r="GXQ1429" s="2269"/>
      <c r="GXR1429" s="2269"/>
      <c r="GXS1429" s="2269"/>
      <c r="GXT1429" s="2269"/>
      <c r="GXU1429" s="2269"/>
      <c r="GXV1429" s="2269"/>
      <c r="GXW1429" s="2269"/>
      <c r="GYA1429" s="2269"/>
      <c r="GYB1429" s="2269"/>
      <c r="GYC1429" s="2269"/>
      <c r="GYD1429" s="2269"/>
      <c r="GYE1429" s="2269"/>
      <c r="GYF1429" s="2269"/>
      <c r="GYG1429" s="2269"/>
      <c r="GYH1429" s="2269"/>
      <c r="GYI1429" s="2269"/>
      <c r="GYJ1429" s="2269"/>
      <c r="GYK1429" s="2269"/>
      <c r="GYL1429" s="2269"/>
      <c r="GYM1429" s="2269"/>
      <c r="GYN1429" s="2269"/>
      <c r="GYO1429" s="2269"/>
      <c r="GYP1429" s="2269"/>
      <c r="GYQ1429" s="2269"/>
      <c r="GYR1429" s="2269"/>
      <c r="GYS1429" s="2269"/>
      <c r="GYT1429" s="2269"/>
      <c r="GYU1429" s="2269"/>
      <c r="GYV1429" s="2269"/>
      <c r="GYW1429" s="2269"/>
      <c r="GYX1429" s="2269"/>
      <c r="GYY1429" s="2269"/>
      <c r="GYZ1429" s="2269"/>
      <c r="GZA1429" s="2269"/>
      <c r="GZB1429" s="2269"/>
      <c r="GZC1429" s="2269"/>
      <c r="GZD1429" s="2269"/>
      <c r="GZE1429" s="2269"/>
      <c r="GZF1429" s="2269"/>
      <c r="GZG1429" s="2269"/>
      <c r="GZH1429" s="2269"/>
      <c r="GZI1429" s="2269"/>
      <c r="GZJ1429" s="2269"/>
      <c r="GZK1429" s="2269"/>
      <c r="GZL1429" s="2269"/>
      <c r="GZM1429" s="2269"/>
      <c r="GZN1429" s="2269"/>
      <c r="GZO1429" s="2269"/>
      <c r="GZP1429" s="2269"/>
      <c r="GZQ1429" s="2269"/>
      <c r="GZR1429" s="2269"/>
      <c r="GZS1429" s="2269"/>
      <c r="GZT1429" s="2269"/>
      <c r="GZU1429" s="2269"/>
      <c r="GZV1429" s="2269"/>
      <c r="GZW1429" s="2269"/>
      <c r="GZX1429" s="2269"/>
      <c r="GZY1429" s="2269"/>
      <c r="GZZ1429" s="2269"/>
      <c r="HAA1429" s="2269"/>
      <c r="HAB1429" s="2269"/>
      <c r="HAC1429" s="2269"/>
      <c r="HAD1429" s="2269"/>
      <c r="HAE1429" s="2269"/>
      <c r="HAF1429" s="2269"/>
      <c r="HAG1429" s="2269"/>
      <c r="HAH1429" s="2269"/>
      <c r="HAI1429" s="2269"/>
      <c r="HAJ1429" s="2269"/>
      <c r="HAK1429" s="2269"/>
      <c r="HAL1429" s="2269"/>
      <c r="HAM1429" s="2269"/>
      <c r="HAN1429" s="2269"/>
      <c r="HAO1429" s="2269"/>
      <c r="HAP1429" s="2269"/>
      <c r="HAQ1429" s="2269"/>
      <c r="HAR1429" s="2269"/>
      <c r="HAS1429" s="2269"/>
      <c r="HAT1429" s="2269"/>
      <c r="HAU1429" s="2269"/>
      <c r="HAV1429" s="2269"/>
      <c r="HAW1429" s="2269"/>
      <c r="HAX1429" s="2269"/>
      <c r="HAY1429" s="2269"/>
      <c r="HAZ1429" s="2269"/>
      <c r="HBA1429" s="2269"/>
      <c r="HBB1429" s="2269"/>
      <c r="HBC1429" s="2269"/>
      <c r="HBD1429" s="2269"/>
      <c r="HBE1429" s="2269"/>
      <c r="HBF1429" s="2269"/>
      <c r="HBG1429" s="2269"/>
      <c r="HBH1429" s="2269"/>
      <c r="HBI1429" s="2269"/>
      <c r="HBJ1429" s="2269"/>
      <c r="HBK1429" s="2269"/>
      <c r="HBL1429" s="2269"/>
      <c r="HBM1429" s="2269"/>
      <c r="HBN1429" s="2269"/>
      <c r="HBO1429" s="2269"/>
      <c r="HBP1429" s="2269"/>
      <c r="HBQ1429" s="2269"/>
      <c r="HBR1429" s="2269"/>
      <c r="HBS1429" s="2269"/>
      <c r="HBT1429" s="2269"/>
      <c r="HBU1429" s="2269"/>
      <c r="HBV1429" s="2269"/>
      <c r="HBW1429" s="2269"/>
      <c r="HBX1429" s="2269"/>
      <c r="HBY1429" s="2269"/>
      <c r="HBZ1429" s="2269"/>
      <c r="HCA1429" s="2269"/>
      <c r="HCB1429" s="2269"/>
      <c r="HCC1429" s="2269"/>
      <c r="HCD1429" s="2269"/>
      <c r="HCE1429" s="2269"/>
      <c r="HCF1429" s="2269"/>
      <c r="HCG1429" s="2269"/>
      <c r="HCH1429" s="2269"/>
      <c r="HCI1429" s="2269"/>
      <c r="HCJ1429" s="2269"/>
      <c r="HCK1429" s="2269"/>
      <c r="HCL1429" s="2269"/>
      <c r="HCM1429" s="2269"/>
      <c r="HCN1429" s="2269"/>
      <c r="HCO1429" s="2269"/>
      <c r="HCP1429" s="2269"/>
      <c r="HCQ1429" s="2269"/>
      <c r="HCR1429" s="2269"/>
      <c r="HCS1429" s="2269"/>
      <c r="HCT1429" s="2269"/>
      <c r="HCU1429" s="2269"/>
      <c r="HCV1429" s="2269"/>
      <c r="HCW1429" s="2269"/>
      <c r="HCX1429" s="2269"/>
      <c r="HCY1429" s="2269"/>
      <c r="HCZ1429" s="2269"/>
      <c r="HDA1429" s="2269"/>
      <c r="HDB1429" s="2269"/>
      <c r="HDC1429" s="2269"/>
      <c r="HDD1429" s="2269"/>
      <c r="HDE1429" s="2269"/>
      <c r="HDF1429" s="2269"/>
      <c r="HDG1429" s="2269"/>
      <c r="HDH1429" s="2269"/>
      <c r="HDI1429" s="2269"/>
      <c r="HDJ1429" s="2269"/>
      <c r="HDK1429" s="2269"/>
      <c r="HDL1429" s="2269"/>
      <c r="HDM1429" s="2269"/>
      <c r="HDN1429" s="2269"/>
      <c r="HDO1429" s="2269"/>
      <c r="HDP1429" s="2269"/>
      <c r="HDQ1429" s="2269"/>
      <c r="HDR1429" s="2269"/>
      <c r="HDS1429" s="2269"/>
      <c r="HDT1429" s="2269"/>
      <c r="HDU1429" s="2269"/>
      <c r="HDV1429" s="2269"/>
      <c r="HDW1429" s="2269"/>
      <c r="HDX1429" s="2269"/>
      <c r="HDY1429" s="2269"/>
      <c r="HDZ1429" s="2269"/>
      <c r="HEA1429" s="2269"/>
      <c r="HEB1429" s="2269"/>
      <c r="HEC1429" s="2269"/>
      <c r="HED1429" s="2269"/>
      <c r="HEE1429" s="2269"/>
      <c r="HEF1429" s="2269"/>
      <c r="HEG1429" s="2269"/>
      <c r="HEH1429" s="2269"/>
      <c r="HEI1429" s="2269"/>
      <c r="HEJ1429" s="2269"/>
      <c r="HEK1429" s="2269"/>
      <c r="HEL1429" s="2269"/>
      <c r="HEM1429" s="2269"/>
      <c r="HEN1429" s="2269"/>
      <c r="HEO1429" s="2269"/>
      <c r="HEP1429" s="2269"/>
      <c r="HEQ1429" s="2269"/>
      <c r="HER1429" s="2269"/>
      <c r="HES1429" s="2269"/>
      <c r="HET1429" s="2269"/>
      <c r="HEU1429" s="2269"/>
      <c r="HEV1429" s="2269"/>
      <c r="HEW1429" s="2269"/>
      <c r="HEX1429" s="2269"/>
      <c r="HEY1429" s="2269"/>
      <c r="HEZ1429" s="2269"/>
      <c r="HFA1429" s="2269"/>
      <c r="HFB1429" s="2269"/>
      <c r="HFC1429" s="2269"/>
      <c r="HFD1429" s="2269"/>
      <c r="HFE1429" s="2269"/>
      <c r="HFF1429" s="2269"/>
      <c r="HFG1429" s="2269"/>
      <c r="HFH1429" s="2269"/>
      <c r="HFI1429" s="2269"/>
      <c r="HFJ1429" s="2269"/>
      <c r="HFK1429" s="2269"/>
      <c r="HFL1429" s="2269"/>
      <c r="HFM1429" s="2269"/>
      <c r="HFN1429" s="2269"/>
      <c r="HFO1429" s="2269"/>
      <c r="HFP1429" s="2269"/>
      <c r="HFQ1429" s="2269"/>
      <c r="HFR1429" s="2269"/>
      <c r="HFS1429" s="2269"/>
      <c r="HFT1429" s="2269"/>
      <c r="HFU1429" s="2269"/>
      <c r="HFV1429" s="2269"/>
      <c r="HFW1429" s="2269"/>
      <c r="HFX1429" s="2269"/>
      <c r="HFY1429" s="2269"/>
      <c r="HFZ1429" s="2269"/>
      <c r="HGA1429" s="2269"/>
      <c r="HGB1429" s="2269"/>
      <c r="HGC1429" s="2269"/>
      <c r="HGD1429" s="2269"/>
      <c r="HGE1429" s="2269"/>
      <c r="HGF1429" s="2269"/>
      <c r="HGG1429" s="2269"/>
      <c r="HGH1429" s="2269"/>
      <c r="HGI1429" s="2269"/>
      <c r="HGJ1429" s="2269"/>
      <c r="HGK1429" s="2269"/>
      <c r="HGL1429" s="2269"/>
      <c r="HGM1429" s="2269"/>
      <c r="HGN1429" s="2269"/>
      <c r="HGO1429" s="2269"/>
      <c r="HGP1429" s="2269"/>
      <c r="HGQ1429" s="2269"/>
      <c r="HGR1429" s="2269"/>
      <c r="HGS1429" s="2269"/>
      <c r="HGT1429" s="2269"/>
      <c r="HGU1429" s="2269"/>
      <c r="HGV1429" s="2269"/>
      <c r="HGW1429" s="2269"/>
      <c r="HGX1429" s="2269"/>
      <c r="HGY1429" s="2269"/>
      <c r="HGZ1429" s="2269"/>
      <c r="HHA1429" s="2269"/>
      <c r="HHB1429" s="2269"/>
      <c r="HHC1429" s="2269"/>
      <c r="HHD1429" s="2269"/>
      <c r="HHE1429" s="2269"/>
      <c r="HHF1429" s="2269"/>
      <c r="HHG1429" s="2269"/>
      <c r="HHH1429" s="2269"/>
      <c r="HHI1429" s="2269"/>
      <c r="HHJ1429" s="2269"/>
      <c r="HHK1429" s="2269"/>
      <c r="HHL1429" s="2269"/>
      <c r="HHM1429" s="2269"/>
      <c r="HHN1429" s="2269"/>
      <c r="HHO1429" s="2269"/>
      <c r="HHP1429" s="2269"/>
      <c r="HHQ1429" s="2269"/>
      <c r="HHR1429" s="2269"/>
      <c r="HHS1429" s="2269"/>
      <c r="HHW1429" s="2269"/>
      <c r="HHX1429" s="2269"/>
      <c r="HHY1429" s="2269"/>
      <c r="HHZ1429" s="2269"/>
      <c r="HIA1429" s="2269"/>
      <c r="HIB1429" s="2269"/>
      <c r="HIC1429" s="2269"/>
      <c r="HID1429" s="2269"/>
      <c r="HIE1429" s="2269"/>
      <c r="HIF1429" s="2269"/>
      <c r="HIG1429" s="2269"/>
      <c r="HIH1429" s="2269"/>
      <c r="HII1429" s="2269"/>
      <c r="HIJ1429" s="2269"/>
      <c r="HIK1429" s="2269"/>
      <c r="HIL1429" s="2269"/>
      <c r="HIM1429" s="2269"/>
      <c r="HIN1429" s="2269"/>
      <c r="HIO1429" s="2269"/>
      <c r="HIP1429" s="2269"/>
      <c r="HIQ1429" s="2269"/>
      <c r="HIR1429" s="2269"/>
      <c r="HIS1429" s="2269"/>
      <c r="HIT1429" s="2269"/>
      <c r="HIU1429" s="2269"/>
      <c r="HIV1429" s="2269"/>
      <c r="HIW1429" s="2269"/>
      <c r="HIX1429" s="2269"/>
      <c r="HIY1429" s="2269"/>
      <c r="HIZ1429" s="2269"/>
      <c r="HJA1429" s="2269"/>
      <c r="HJB1429" s="2269"/>
      <c r="HJC1429" s="2269"/>
      <c r="HJD1429" s="2269"/>
      <c r="HJE1429" s="2269"/>
      <c r="HJF1429" s="2269"/>
      <c r="HJG1429" s="2269"/>
      <c r="HJH1429" s="2269"/>
      <c r="HJI1429" s="2269"/>
      <c r="HJJ1429" s="2269"/>
      <c r="HJK1429" s="2269"/>
      <c r="HJL1429" s="2269"/>
      <c r="HJM1429" s="2269"/>
      <c r="HJN1429" s="2269"/>
      <c r="HJO1429" s="2269"/>
      <c r="HJP1429" s="2269"/>
      <c r="HJQ1429" s="2269"/>
      <c r="HJR1429" s="2269"/>
      <c r="HJS1429" s="2269"/>
      <c r="HJT1429" s="2269"/>
      <c r="HJU1429" s="2269"/>
      <c r="HJV1429" s="2269"/>
      <c r="HJW1429" s="2269"/>
      <c r="HJX1429" s="2269"/>
      <c r="HJY1429" s="2269"/>
      <c r="HJZ1429" s="2269"/>
      <c r="HKA1429" s="2269"/>
      <c r="HKB1429" s="2269"/>
      <c r="HKC1429" s="2269"/>
      <c r="HKD1429" s="2269"/>
      <c r="HKE1429" s="2269"/>
      <c r="HKF1429" s="2269"/>
      <c r="HKG1429" s="2269"/>
      <c r="HKH1429" s="2269"/>
      <c r="HKI1429" s="2269"/>
      <c r="HKJ1429" s="2269"/>
      <c r="HKK1429" s="2269"/>
      <c r="HKL1429" s="2269"/>
      <c r="HKM1429" s="2269"/>
      <c r="HKN1429" s="2269"/>
      <c r="HKO1429" s="2269"/>
      <c r="HKP1429" s="2269"/>
      <c r="HKQ1429" s="2269"/>
      <c r="HKR1429" s="2269"/>
      <c r="HKS1429" s="2269"/>
      <c r="HKT1429" s="2269"/>
      <c r="HKU1429" s="2269"/>
      <c r="HKV1429" s="2269"/>
      <c r="HKW1429" s="2269"/>
      <c r="HKX1429" s="2269"/>
      <c r="HKY1429" s="2269"/>
      <c r="HKZ1429" s="2269"/>
      <c r="HLA1429" s="2269"/>
      <c r="HLB1429" s="2269"/>
      <c r="HLC1429" s="2269"/>
      <c r="HLD1429" s="2269"/>
      <c r="HLE1429" s="2269"/>
      <c r="HLF1429" s="2269"/>
      <c r="HLG1429" s="2269"/>
      <c r="HLH1429" s="2269"/>
      <c r="HLI1429" s="2269"/>
      <c r="HLJ1429" s="2269"/>
      <c r="HLK1429" s="2269"/>
      <c r="HLL1429" s="2269"/>
      <c r="HLM1429" s="2269"/>
      <c r="HLN1429" s="2269"/>
      <c r="HLO1429" s="2269"/>
      <c r="HLP1429" s="2269"/>
      <c r="HLQ1429" s="2269"/>
      <c r="HLR1429" s="2269"/>
      <c r="HLS1429" s="2269"/>
      <c r="HLT1429" s="2269"/>
      <c r="HLU1429" s="2269"/>
      <c r="HLV1429" s="2269"/>
      <c r="HLW1429" s="2269"/>
      <c r="HLX1429" s="2269"/>
      <c r="HLY1429" s="2269"/>
      <c r="HLZ1429" s="2269"/>
      <c r="HMA1429" s="2269"/>
      <c r="HMB1429" s="2269"/>
      <c r="HMC1429" s="2269"/>
      <c r="HMD1429" s="2269"/>
      <c r="HME1429" s="2269"/>
      <c r="HMF1429" s="2269"/>
      <c r="HMG1429" s="2269"/>
      <c r="HMH1429" s="2269"/>
      <c r="HMI1429" s="2269"/>
      <c r="HMJ1429" s="2269"/>
      <c r="HMK1429" s="2269"/>
      <c r="HML1429" s="2269"/>
      <c r="HMM1429" s="2269"/>
      <c r="HMN1429" s="2269"/>
      <c r="HMO1429" s="2269"/>
      <c r="HMP1429" s="2269"/>
      <c r="HMQ1429" s="2269"/>
      <c r="HMR1429" s="2269"/>
      <c r="HMS1429" s="2269"/>
      <c r="HMT1429" s="2269"/>
      <c r="HMU1429" s="2269"/>
      <c r="HMV1429" s="2269"/>
      <c r="HMW1429" s="2269"/>
      <c r="HMX1429" s="2269"/>
      <c r="HMY1429" s="2269"/>
      <c r="HMZ1429" s="2269"/>
      <c r="HNA1429" s="2269"/>
      <c r="HNB1429" s="2269"/>
      <c r="HNC1429" s="2269"/>
      <c r="HND1429" s="2269"/>
      <c r="HNE1429" s="2269"/>
      <c r="HNF1429" s="2269"/>
      <c r="HNG1429" s="2269"/>
      <c r="HNH1429" s="2269"/>
      <c r="HNI1429" s="2269"/>
      <c r="HNJ1429" s="2269"/>
      <c r="HNK1429" s="2269"/>
      <c r="HNL1429" s="2269"/>
      <c r="HNM1429" s="2269"/>
      <c r="HNN1429" s="2269"/>
      <c r="HNO1429" s="2269"/>
      <c r="HNP1429" s="2269"/>
      <c r="HNQ1429" s="2269"/>
      <c r="HNR1429" s="2269"/>
      <c r="HNS1429" s="2269"/>
      <c r="HNT1429" s="2269"/>
      <c r="HNU1429" s="2269"/>
      <c r="HNV1429" s="2269"/>
      <c r="HNW1429" s="2269"/>
      <c r="HNX1429" s="2269"/>
      <c r="HNY1429" s="2269"/>
      <c r="HNZ1429" s="2269"/>
      <c r="HOA1429" s="2269"/>
      <c r="HOB1429" s="2269"/>
      <c r="HOC1429" s="2269"/>
      <c r="HOD1429" s="2269"/>
      <c r="HOE1429" s="2269"/>
      <c r="HOF1429" s="2269"/>
      <c r="HOG1429" s="2269"/>
      <c r="HOH1429" s="2269"/>
      <c r="HOI1429" s="2269"/>
      <c r="HOJ1429" s="2269"/>
      <c r="HOK1429" s="2269"/>
      <c r="HOL1429" s="2269"/>
      <c r="HOM1429" s="2269"/>
      <c r="HON1429" s="2269"/>
      <c r="HOO1429" s="2269"/>
      <c r="HOP1429" s="2269"/>
      <c r="HOQ1429" s="2269"/>
      <c r="HOR1429" s="2269"/>
      <c r="HOS1429" s="2269"/>
      <c r="HOT1429" s="2269"/>
      <c r="HOU1429" s="2269"/>
      <c r="HOV1429" s="2269"/>
      <c r="HOW1429" s="2269"/>
      <c r="HOX1429" s="2269"/>
      <c r="HOY1429" s="2269"/>
      <c r="HOZ1429" s="2269"/>
      <c r="HPA1429" s="2269"/>
      <c r="HPB1429" s="2269"/>
      <c r="HPC1429" s="2269"/>
      <c r="HPD1429" s="2269"/>
      <c r="HPE1429" s="2269"/>
      <c r="HPF1429" s="2269"/>
      <c r="HPG1429" s="2269"/>
      <c r="HPH1429" s="2269"/>
      <c r="HPI1429" s="2269"/>
      <c r="HPJ1429" s="2269"/>
      <c r="HPK1429" s="2269"/>
      <c r="HPL1429" s="2269"/>
      <c r="HPM1429" s="2269"/>
      <c r="HPN1429" s="2269"/>
      <c r="HPO1429" s="2269"/>
      <c r="HPP1429" s="2269"/>
      <c r="HPQ1429" s="2269"/>
      <c r="HPR1429" s="2269"/>
      <c r="HPS1429" s="2269"/>
      <c r="HPT1429" s="2269"/>
      <c r="HPU1429" s="2269"/>
      <c r="HPV1429" s="2269"/>
      <c r="HPW1429" s="2269"/>
      <c r="HPX1429" s="2269"/>
      <c r="HPY1429" s="2269"/>
      <c r="HPZ1429" s="2269"/>
      <c r="HQA1429" s="2269"/>
      <c r="HQB1429" s="2269"/>
      <c r="HQC1429" s="2269"/>
      <c r="HQD1429" s="2269"/>
      <c r="HQE1429" s="2269"/>
      <c r="HQF1429" s="2269"/>
      <c r="HQG1429" s="2269"/>
      <c r="HQH1429" s="2269"/>
      <c r="HQI1429" s="2269"/>
      <c r="HQJ1429" s="2269"/>
      <c r="HQK1429" s="2269"/>
      <c r="HQL1429" s="2269"/>
      <c r="HQM1429" s="2269"/>
      <c r="HQN1429" s="2269"/>
      <c r="HQO1429" s="2269"/>
      <c r="HQP1429" s="2269"/>
      <c r="HQQ1429" s="2269"/>
      <c r="HQR1429" s="2269"/>
      <c r="HQS1429" s="2269"/>
      <c r="HQT1429" s="2269"/>
      <c r="HQU1429" s="2269"/>
      <c r="HQV1429" s="2269"/>
      <c r="HQW1429" s="2269"/>
      <c r="HQX1429" s="2269"/>
      <c r="HQY1429" s="2269"/>
      <c r="HQZ1429" s="2269"/>
      <c r="HRA1429" s="2269"/>
      <c r="HRB1429" s="2269"/>
      <c r="HRC1429" s="2269"/>
      <c r="HRD1429" s="2269"/>
      <c r="HRE1429" s="2269"/>
      <c r="HRF1429" s="2269"/>
      <c r="HRG1429" s="2269"/>
      <c r="HRH1429" s="2269"/>
      <c r="HRI1429" s="2269"/>
      <c r="HRJ1429" s="2269"/>
      <c r="HRK1429" s="2269"/>
      <c r="HRL1429" s="2269"/>
      <c r="HRM1429" s="2269"/>
      <c r="HRN1429" s="2269"/>
      <c r="HRO1429" s="2269"/>
      <c r="HRS1429" s="2269"/>
      <c r="HRT1429" s="2269"/>
      <c r="HRU1429" s="2269"/>
      <c r="HRV1429" s="2269"/>
      <c r="HRW1429" s="2269"/>
      <c r="HRX1429" s="2269"/>
      <c r="HRY1429" s="2269"/>
      <c r="HRZ1429" s="2269"/>
      <c r="HSA1429" s="2269"/>
      <c r="HSB1429" s="2269"/>
      <c r="HSC1429" s="2269"/>
      <c r="HSD1429" s="2269"/>
      <c r="HSE1429" s="2269"/>
      <c r="HSF1429" s="2269"/>
      <c r="HSG1429" s="2269"/>
      <c r="HSH1429" s="2269"/>
      <c r="HSI1429" s="2269"/>
      <c r="HSJ1429" s="2269"/>
      <c r="HSK1429" s="2269"/>
      <c r="HSL1429" s="2269"/>
      <c r="HSM1429" s="2269"/>
      <c r="HSN1429" s="2269"/>
      <c r="HSO1429" s="2269"/>
      <c r="HSP1429" s="2269"/>
      <c r="HSQ1429" s="2269"/>
      <c r="HSR1429" s="2269"/>
      <c r="HSS1429" s="2269"/>
      <c r="HST1429" s="2269"/>
      <c r="HSU1429" s="2269"/>
      <c r="HSV1429" s="2269"/>
      <c r="HSW1429" s="2269"/>
      <c r="HSX1429" s="2269"/>
      <c r="HSY1429" s="2269"/>
      <c r="HSZ1429" s="2269"/>
      <c r="HTA1429" s="2269"/>
      <c r="HTB1429" s="2269"/>
      <c r="HTC1429" s="2269"/>
      <c r="HTD1429" s="2269"/>
      <c r="HTE1429" s="2269"/>
      <c r="HTF1429" s="2269"/>
      <c r="HTG1429" s="2269"/>
      <c r="HTH1429" s="2269"/>
      <c r="HTI1429" s="2269"/>
      <c r="HTJ1429" s="2269"/>
      <c r="HTK1429" s="2269"/>
      <c r="HTL1429" s="2269"/>
      <c r="HTM1429" s="2269"/>
      <c r="HTN1429" s="2269"/>
      <c r="HTO1429" s="2269"/>
      <c r="HTP1429" s="2269"/>
      <c r="HTQ1429" s="2269"/>
      <c r="HTR1429" s="2269"/>
      <c r="HTS1429" s="2269"/>
      <c r="HTT1429" s="2269"/>
      <c r="HTU1429" s="2269"/>
      <c r="HTV1429" s="2269"/>
      <c r="HTW1429" s="2269"/>
      <c r="HTX1429" s="2269"/>
      <c r="HTY1429" s="2269"/>
      <c r="HTZ1429" s="2269"/>
      <c r="HUA1429" s="2269"/>
      <c r="HUB1429" s="2269"/>
      <c r="HUC1429" s="2269"/>
      <c r="HUD1429" s="2269"/>
      <c r="HUE1429" s="2269"/>
      <c r="HUF1429" s="2269"/>
      <c r="HUG1429" s="2269"/>
      <c r="HUH1429" s="2269"/>
      <c r="HUI1429" s="2269"/>
      <c r="HUJ1429" s="2269"/>
      <c r="HUK1429" s="2269"/>
      <c r="HUL1429" s="2269"/>
      <c r="HUM1429" s="2269"/>
      <c r="HUN1429" s="2269"/>
      <c r="HUO1429" s="2269"/>
      <c r="HUP1429" s="2269"/>
      <c r="HUQ1429" s="2269"/>
      <c r="HUR1429" s="2269"/>
      <c r="HUS1429" s="2269"/>
      <c r="HUT1429" s="2269"/>
      <c r="HUU1429" s="2269"/>
      <c r="HUV1429" s="2269"/>
      <c r="HUW1429" s="2269"/>
      <c r="HUX1429" s="2269"/>
      <c r="HUY1429" s="2269"/>
      <c r="HUZ1429" s="2269"/>
      <c r="HVA1429" s="2269"/>
      <c r="HVB1429" s="2269"/>
      <c r="HVC1429" s="2269"/>
      <c r="HVD1429" s="2269"/>
      <c r="HVE1429" s="2269"/>
      <c r="HVF1429" s="2269"/>
      <c r="HVG1429" s="2269"/>
      <c r="HVH1429" s="2269"/>
      <c r="HVI1429" s="2269"/>
      <c r="HVJ1429" s="2269"/>
      <c r="HVK1429" s="2269"/>
      <c r="HVL1429" s="2269"/>
      <c r="HVM1429" s="2269"/>
      <c r="HVN1429" s="2269"/>
      <c r="HVO1429" s="2269"/>
      <c r="HVP1429" s="2269"/>
      <c r="HVQ1429" s="2269"/>
      <c r="HVR1429" s="2269"/>
      <c r="HVS1429" s="2269"/>
      <c r="HVT1429" s="2269"/>
      <c r="HVU1429" s="2269"/>
      <c r="HVV1429" s="2269"/>
      <c r="HVW1429" s="2269"/>
      <c r="HVX1429" s="2269"/>
      <c r="HVY1429" s="2269"/>
      <c r="HVZ1429" s="2269"/>
      <c r="HWA1429" s="2269"/>
      <c r="HWB1429" s="2269"/>
      <c r="HWC1429" s="2269"/>
      <c r="HWD1429" s="2269"/>
      <c r="HWE1429" s="2269"/>
      <c r="HWF1429" s="2269"/>
      <c r="HWG1429" s="2269"/>
      <c r="HWH1429" s="2269"/>
      <c r="HWI1429" s="2269"/>
      <c r="HWJ1429" s="2269"/>
      <c r="HWK1429" s="2269"/>
      <c r="HWL1429" s="2269"/>
      <c r="HWM1429" s="2269"/>
      <c r="HWN1429" s="2269"/>
      <c r="HWO1429" s="2269"/>
      <c r="HWP1429" s="2269"/>
      <c r="HWQ1429" s="2269"/>
      <c r="HWR1429" s="2269"/>
      <c r="HWS1429" s="2269"/>
      <c r="HWT1429" s="2269"/>
      <c r="HWU1429" s="2269"/>
      <c r="HWV1429" s="2269"/>
      <c r="HWW1429" s="2269"/>
      <c r="HWX1429" s="2269"/>
      <c r="HWY1429" s="2269"/>
      <c r="HWZ1429" s="2269"/>
      <c r="HXA1429" s="2269"/>
      <c r="HXB1429" s="2269"/>
      <c r="HXC1429" s="2269"/>
      <c r="HXD1429" s="2269"/>
      <c r="HXE1429" s="2269"/>
      <c r="HXF1429" s="2269"/>
      <c r="HXG1429" s="2269"/>
      <c r="HXH1429" s="2269"/>
      <c r="HXI1429" s="2269"/>
      <c r="HXJ1429" s="2269"/>
      <c r="HXK1429" s="2269"/>
      <c r="HXL1429" s="2269"/>
      <c r="HXM1429" s="2269"/>
      <c r="HXN1429" s="2269"/>
      <c r="HXO1429" s="2269"/>
      <c r="HXP1429" s="2269"/>
      <c r="HXQ1429" s="2269"/>
      <c r="HXR1429" s="2269"/>
      <c r="HXS1429" s="2269"/>
      <c r="HXT1429" s="2269"/>
      <c r="HXU1429" s="2269"/>
      <c r="HXV1429" s="2269"/>
      <c r="HXW1429" s="2269"/>
      <c r="HXX1429" s="2269"/>
      <c r="HXY1429" s="2269"/>
      <c r="HXZ1429" s="2269"/>
      <c r="HYA1429" s="2269"/>
      <c r="HYB1429" s="2269"/>
      <c r="HYC1429" s="2269"/>
      <c r="HYD1429" s="2269"/>
      <c r="HYE1429" s="2269"/>
      <c r="HYF1429" s="2269"/>
      <c r="HYG1429" s="2269"/>
      <c r="HYH1429" s="2269"/>
      <c r="HYI1429" s="2269"/>
      <c r="HYJ1429" s="2269"/>
      <c r="HYK1429" s="2269"/>
      <c r="HYL1429" s="2269"/>
      <c r="HYM1429" s="2269"/>
      <c r="HYN1429" s="2269"/>
      <c r="HYO1429" s="2269"/>
      <c r="HYP1429" s="2269"/>
      <c r="HYQ1429" s="2269"/>
      <c r="HYR1429" s="2269"/>
      <c r="HYS1429" s="2269"/>
      <c r="HYT1429" s="2269"/>
      <c r="HYU1429" s="2269"/>
      <c r="HYV1429" s="2269"/>
      <c r="HYW1429" s="2269"/>
      <c r="HYX1429" s="2269"/>
      <c r="HYY1429" s="2269"/>
      <c r="HYZ1429" s="2269"/>
      <c r="HZA1429" s="2269"/>
      <c r="HZB1429" s="2269"/>
      <c r="HZC1429" s="2269"/>
      <c r="HZD1429" s="2269"/>
      <c r="HZE1429" s="2269"/>
      <c r="HZF1429" s="2269"/>
      <c r="HZG1429" s="2269"/>
      <c r="HZH1429" s="2269"/>
      <c r="HZI1429" s="2269"/>
      <c r="HZJ1429" s="2269"/>
      <c r="HZK1429" s="2269"/>
      <c r="HZL1429" s="2269"/>
      <c r="HZM1429" s="2269"/>
      <c r="HZN1429" s="2269"/>
      <c r="HZO1429" s="2269"/>
      <c r="HZP1429" s="2269"/>
      <c r="HZQ1429" s="2269"/>
      <c r="HZR1429" s="2269"/>
      <c r="HZS1429" s="2269"/>
      <c r="HZT1429" s="2269"/>
      <c r="HZU1429" s="2269"/>
      <c r="HZV1429" s="2269"/>
      <c r="HZW1429" s="2269"/>
      <c r="HZX1429" s="2269"/>
      <c r="HZY1429" s="2269"/>
      <c r="HZZ1429" s="2269"/>
      <c r="IAA1429" s="2269"/>
      <c r="IAB1429" s="2269"/>
      <c r="IAC1429" s="2269"/>
      <c r="IAD1429" s="2269"/>
      <c r="IAE1429" s="2269"/>
      <c r="IAF1429" s="2269"/>
      <c r="IAG1429" s="2269"/>
      <c r="IAH1429" s="2269"/>
      <c r="IAI1429" s="2269"/>
      <c r="IAJ1429" s="2269"/>
      <c r="IAK1429" s="2269"/>
      <c r="IAL1429" s="2269"/>
      <c r="IAM1429" s="2269"/>
      <c r="IAN1429" s="2269"/>
      <c r="IAO1429" s="2269"/>
      <c r="IAP1429" s="2269"/>
      <c r="IAQ1429" s="2269"/>
      <c r="IAR1429" s="2269"/>
      <c r="IAS1429" s="2269"/>
      <c r="IAT1429" s="2269"/>
      <c r="IAU1429" s="2269"/>
      <c r="IAV1429" s="2269"/>
      <c r="IAW1429" s="2269"/>
      <c r="IAX1429" s="2269"/>
      <c r="IAY1429" s="2269"/>
      <c r="IAZ1429" s="2269"/>
      <c r="IBA1429" s="2269"/>
      <c r="IBB1429" s="2269"/>
      <c r="IBC1429" s="2269"/>
      <c r="IBD1429" s="2269"/>
      <c r="IBE1429" s="2269"/>
      <c r="IBF1429" s="2269"/>
      <c r="IBG1429" s="2269"/>
      <c r="IBH1429" s="2269"/>
      <c r="IBI1429" s="2269"/>
      <c r="IBJ1429" s="2269"/>
      <c r="IBK1429" s="2269"/>
      <c r="IBO1429" s="2269"/>
      <c r="IBP1429" s="2269"/>
      <c r="IBQ1429" s="2269"/>
      <c r="IBR1429" s="2269"/>
      <c r="IBS1429" s="2269"/>
      <c r="IBT1429" s="2269"/>
      <c r="IBU1429" s="2269"/>
      <c r="IBV1429" s="2269"/>
      <c r="IBW1429" s="2269"/>
      <c r="IBX1429" s="2269"/>
      <c r="IBY1429" s="2269"/>
      <c r="IBZ1429" s="2269"/>
      <c r="ICA1429" s="2269"/>
      <c r="ICB1429" s="2269"/>
      <c r="ICC1429" s="2269"/>
      <c r="ICD1429" s="2269"/>
      <c r="ICE1429" s="2269"/>
      <c r="ICF1429" s="2269"/>
      <c r="ICG1429" s="2269"/>
      <c r="ICH1429" s="2269"/>
      <c r="ICI1429" s="2269"/>
      <c r="ICJ1429" s="2269"/>
      <c r="ICK1429" s="2269"/>
      <c r="ICL1429" s="2269"/>
      <c r="ICM1429" s="2269"/>
      <c r="ICN1429" s="2269"/>
      <c r="ICO1429" s="2269"/>
      <c r="ICP1429" s="2269"/>
      <c r="ICQ1429" s="2269"/>
      <c r="ICR1429" s="2269"/>
      <c r="ICS1429" s="2269"/>
      <c r="ICT1429" s="2269"/>
      <c r="ICU1429" s="2269"/>
      <c r="ICV1429" s="2269"/>
      <c r="ICW1429" s="2269"/>
      <c r="ICX1429" s="2269"/>
      <c r="ICY1429" s="2269"/>
      <c r="ICZ1429" s="2269"/>
      <c r="IDA1429" s="2269"/>
      <c r="IDB1429" s="2269"/>
      <c r="IDC1429" s="2269"/>
      <c r="IDD1429" s="2269"/>
      <c r="IDE1429" s="2269"/>
      <c r="IDF1429" s="2269"/>
      <c r="IDG1429" s="2269"/>
      <c r="IDH1429" s="2269"/>
      <c r="IDI1429" s="2269"/>
      <c r="IDJ1429" s="2269"/>
      <c r="IDK1429" s="2269"/>
      <c r="IDL1429" s="2269"/>
      <c r="IDM1429" s="2269"/>
      <c r="IDN1429" s="2269"/>
      <c r="IDO1429" s="2269"/>
      <c r="IDP1429" s="2269"/>
      <c r="IDQ1429" s="2269"/>
      <c r="IDR1429" s="2269"/>
      <c r="IDS1429" s="2269"/>
      <c r="IDT1429" s="2269"/>
      <c r="IDU1429" s="2269"/>
      <c r="IDV1429" s="2269"/>
      <c r="IDW1429" s="2269"/>
      <c r="IDX1429" s="2269"/>
      <c r="IDY1429" s="2269"/>
      <c r="IDZ1429" s="2269"/>
      <c r="IEA1429" s="2269"/>
      <c r="IEB1429" s="2269"/>
      <c r="IEC1429" s="2269"/>
      <c r="IED1429" s="2269"/>
      <c r="IEE1429" s="2269"/>
      <c r="IEF1429" s="2269"/>
      <c r="IEG1429" s="2269"/>
      <c r="IEH1429" s="2269"/>
      <c r="IEI1429" s="2269"/>
      <c r="IEJ1429" s="2269"/>
      <c r="IEK1429" s="2269"/>
      <c r="IEL1429" s="2269"/>
      <c r="IEM1429" s="2269"/>
      <c r="IEN1429" s="2269"/>
      <c r="IEO1429" s="2269"/>
      <c r="IEP1429" s="2269"/>
      <c r="IEQ1429" s="2269"/>
      <c r="IER1429" s="2269"/>
      <c r="IES1429" s="2269"/>
      <c r="IET1429" s="2269"/>
      <c r="IEU1429" s="2269"/>
      <c r="IEV1429" s="2269"/>
      <c r="IEW1429" s="2269"/>
      <c r="IEX1429" s="2269"/>
      <c r="IEY1429" s="2269"/>
      <c r="IEZ1429" s="2269"/>
      <c r="IFA1429" s="2269"/>
      <c r="IFB1429" s="2269"/>
      <c r="IFC1429" s="2269"/>
      <c r="IFD1429" s="2269"/>
      <c r="IFE1429" s="2269"/>
      <c r="IFF1429" s="2269"/>
      <c r="IFG1429" s="2269"/>
      <c r="IFH1429" s="2269"/>
      <c r="IFI1429" s="2269"/>
      <c r="IFJ1429" s="2269"/>
      <c r="IFK1429" s="2269"/>
      <c r="IFL1429" s="2269"/>
      <c r="IFM1429" s="2269"/>
      <c r="IFN1429" s="2269"/>
      <c r="IFO1429" s="2269"/>
      <c r="IFP1429" s="2269"/>
      <c r="IFQ1429" s="2269"/>
      <c r="IFR1429" s="2269"/>
      <c r="IFS1429" s="2269"/>
      <c r="IFT1429" s="2269"/>
      <c r="IFU1429" s="2269"/>
      <c r="IFV1429" s="2269"/>
      <c r="IFW1429" s="2269"/>
      <c r="IFX1429" s="2269"/>
      <c r="IFY1429" s="2269"/>
      <c r="IFZ1429" s="2269"/>
      <c r="IGA1429" s="2269"/>
      <c r="IGB1429" s="2269"/>
      <c r="IGC1429" s="2269"/>
      <c r="IGD1429" s="2269"/>
      <c r="IGE1429" s="2269"/>
      <c r="IGF1429" s="2269"/>
      <c r="IGG1429" s="2269"/>
      <c r="IGH1429" s="2269"/>
      <c r="IGI1429" s="2269"/>
      <c r="IGJ1429" s="2269"/>
      <c r="IGK1429" s="2269"/>
      <c r="IGL1429" s="2269"/>
      <c r="IGM1429" s="2269"/>
      <c r="IGN1429" s="2269"/>
      <c r="IGO1429" s="2269"/>
      <c r="IGP1429" s="2269"/>
      <c r="IGQ1429" s="2269"/>
      <c r="IGR1429" s="2269"/>
      <c r="IGS1429" s="2269"/>
      <c r="IGT1429" s="2269"/>
      <c r="IGU1429" s="2269"/>
      <c r="IGV1429" s="2269"/>
      <c r="IGW1429" s="2269"/>
      <c r="IGX1429" s="2269"/>
      <c r="IGY1429" s="2269"/>
      <c r="IGZ1429" s="2269"/>
      <c r="IHA1429" s="2269"/>
      <c r="IHB1429" s="2269"/>
      <c r="IHC1429" s="2269"/>
      <c r="IHD1429" s="2269"/>
      <c r="IHE1429" s="2269"/>
      <c r="IHF1429" s="2269"/>
      <c r="IHG1429" s="2269"/>
      <c r="IHH1429" s="2269"/>
      <c r="IHI1429" s="2269"/>
      <c r="IHJ1429" s="2269"/>
      <c r="IHK1429" s="2269"/>
      <c r="IHL1429" s="2269"/>
      <c r="IHM1429" s="2269"/>
      <c r="IHN1429" s="2269"/>
      <c r="IHO1429" s="2269"/>
      <c r="IHP1429" s="2269"/>
      <c r="IHQ1429" s="2269"/>
      <c r="IHR1429" s="2269"/>
      <c r="IHS1429" s="2269"/>
      <c r="IHT1429" s="2269"/>
      <c r="IHU1429" s="2269"/>
      <c r="IHV1429" s="2269"/>
      <c r="IHW1429" s="2269"/>
      <c r="IHX1429" s="2269"/>
      <c r="IHY1429" s="2269"/>
      <c r="IHZ1429" s="2269"/>
      <c r="IIA1429" s="2269"/>
      <c r="IIB1429" s="2269"/>
      <c r="IIC1429" s="2269"/>
      <c r="IID1429" s="2269"/>
      <c r="IIE1429" s="2269"/>
      <c r="IIF1429" s="2269"/>
      <c r="IIG1429" s="2269"/>
      <c r="IIH1429" s="2269"/>
      <c r="III1429" s="2269"/>
      <c r="IIJ1429" s="2269"/>
      <c r="IIK1429" s="2269"/>
      <c r="IIL1429" s="2269"/>
      <c r="IIM1429" s="2269"/>
      <c r="IIN1429" s="2269"/>
      <c r="IIO1429" s="2269"/>
      <c r="IIP1429" s="2269"/>
      <c r="IIQ1429" s="2269"/>
      <c r="IIR1429" s="2269"/>
      <c r="IIS1429" s="2269"/>
      <c r="IIT1429" s="2269"/>
      <c r="IIU1429" s="2269"/>
      <c r="IIV1429" s="2269"/>
      <c r="IIW1429" s="2269"/>
      <c r="IIX1429" s="2269"/>
      <c r="IIY1429" s="2269"/>
      <c r="IIZ1429" s="2269"/>
      <c r="IJA1429" s="2269"/>
      <c r="IJB1429" s="2269"/>
      <c r="IJC1429" s="2269"/>
      <c r="IJD1429" s="2269"/>
      <c r="IJE1429" s="2269"/>
      <c r="IJF1429" s="2269"/>
      <c r="IJG1429" s="2269"/>
      <c r="IJH1429" s="2269"/>
      <c r="IJI1429" s="2269"/>
      <c r="IJJ1429" s="2269"/>
      <c r="IJK1429" s="2269"/>
      <c r="IJL1429" s="2269"/>
      <c r="IJM1429" s="2269"/>
      <c r="IJN1429" s="2269"/>
      <c r="IJO1429" s="2269"/>
      <c r="IJP1429" s="2269"/>
      <c r="IJQ1429" s="2269"/>
      <c r="IJR1429" s="2269"/>
      <c r="IJS1429" s="2269"/>
      <c r="IJT1429" s="2269"/>
      <c r="IJU1429" s="2269"/>
      <c r="IJV1429" s="2269"/>
      <c r="IJW1429" s="2269"/>
      <c r="IJX1429" s="2269"/>
      <c r="IJY1429" s="2269"/>
      <c r="IJZ1429" s="2269"/>
      <c r="IKA1429" s="2269"/>
      <c r="IKB1429" s="2269"/>
      <c r="IKC1429" s="2269"/>
      <c r="IKD1429" s="2269"/>
      <c r="IKE1429" s="2269"/>
      <c r="IKF1429" s="2269"/>
      <c r="IKG1429" s="2269"/>
      <c r="IKH1429" s="2269"/>
      <c r="IKI1429" s="2269"/>
      <c r="IKJ1429" s="2269"/>
      <c r="IKK1429" s="2269"/>
      <c r="IKL1429" s="2269"/>
      <c r="IKM1429" s="2269"/>
      <c r="IKN1429" s="2269"/>
      <c r="IKO1429" s="2269"/>
      <c r="IKP1429" s="2269"/>
      <c r="IKQ1429" s="2269"/>
      <c r="IKR1429" s="2269"/>
      <c r="IKS1429" s="2269"/>
      <c r="IKT1429" s="2269"/>
      <c r="IKU1429" s="2269"/>
      <c r="IKV1429" s="2269"/>
      <c r="IKW1429" s="2269"/>
      <c r="IKX1429" s="2269"/>
      <c r="IKY1429" s="2269"/>
      <c r="IKZ1429" s="2269"/>
      <c r="ILA1429" s="2269"/>
      <c r="ILB1429" s="2269"/>
      <c r="ILC1429" s="2269"/>
      <c r="ILD1429" s="2269"/>
      <c r="ILE1429" s="2269"/>
      <c r="ILF1429" s="2269"/>
      <c r="ILG1429" s="2269"/>
      <c r="ILK1429" s="2269"/>
      <c r="ILL1429" s="2269"/>
      <c r="ILM1429" s="2269"/>
      <c r="ILN1429" s="2269"/>
      <c r="ILO1429" s="2269"/>
      <c r="ILP1429" s="2269"/>
      <c r="ILQ1429" s="2269"/>
      <c r="ILR1429" s="2269"/>
      <c r="ILS1429" s="2269"/>
      <c r="ILT1429" s="2269"/>
      <c r="ILU1429" s="2269"/>
      <c r="ILV1429" s="2269"/>
      <c r="ILW1429" s="2269"/>
      <c r="ILX1429" s="2269"/>
      <c r="ILY1429" s="2269"/>
      <c r="ILZ1429" s="2269"/>
      <c r="IMA1429" s="2269"/>
      <c r="IMB1429" s="2269"/>
      <c r="IMC1429" s="2269"/>
      <c r="IMD1429" s="2269"/>
      <c r="IME1429" s="2269"/>
      <c r="IMF1429" s="2269"/>
      <c r="IMG1429" s="2269"/>
      <c r="IMH1429" s="2269"/>
      <c r="IMI1429" s="2269"/>
      <c r="IMJ1429" s="2269"/>
      <c r="IMK1429" s="2269"/>
      <c r="IML1429" s="2269"/>
      <c r="IMM1429" s="2269"/>
      <c r="IMN1429" s="2269"/>
      <c r="IMO1429" s="2269"/>
      <c r="IMP1429" s="2269"/>
      <c r="IMQ1429" s="2269"/>
      <c r="IMR1429" s="2269"/>
      <c r="IMS1429" s="2269"/>
      <c r="IMT1429" s="2269"/>
      <c r="IMU1429" s="2269"/>
      <c r="IMV1429" s="2269"/>
      <c r="IMW1429" s="2269"/>
      <c r="IMX1429" s="2269"/>
      <c r="IMY1429" s="2269"/>
      <c r="IMZ1429" s="2269"/>
      <c r="INA1429" s="2269"/>
      <c r="INB1429" s="2269"/>
      <c r="INC1429" s="2269"/>
      <c r="IND1429" s="2269"/>
      <c r="INE1429" s="2269"/>
      <c r="INF1429" s="2269"/>
      <c r="ING1429" s="2269"/>
      <c r="INH1429" s="2269"/>
      <c r="INI1429" s="2269"/>
      <c r="INJ1429" s="2269"/>
      <c r="INK1429" s="2269"/>
      <c r="INL1429" s="2269"/>
      <c r="INM1429" s="2269"/>
      <c r="INN1429" s="2269"/>
      <c r="INO1429" s="2269"/>
      <c r="INP1429" s="2269"/>
      <c r="INQ1429" s="2269"/>
      <c r="INR1429" s="2269"/>
      <c r="INS1429" s="2269"/>
      <c r="INT1429" s="2269"/>
      <c r="INU1429" s="2269"/>
      <c r="INV1429" s="2269"/>
      <c r="INW1429" s="2269"/>
      <c r="INX1429" s="2269"/>
      <c r="INY1429" s="2269"/>
      <c r="INZ1429" s="2269"/>
      <c r="IOA1429" s="2269"/>
      <c r="IOB1429" s="2269"/>
      <c r="IOC1429" s="2269"/>
      <c r="IOD1429" s="2269"/>
      <c r="IOE1429" s="2269"/>
      <c r="IOF1429" s="2269"/>
      <c r="IOG1429" s="2269"/>
      <c r="IOH1429" s="2269"/>
      <c r="IOI1429" s="2269"/>
      <c r="IOJ1429" s="2269"/>
      <c r="IOK1429" s="2269"/>
      <c r="IOL1429" s="2269"/>
      <c r="IOM1429" s="2269"/>
      <c r="ION1429" s="2269"/>
      <c r="IOO1429" s="2269"/>
      <c r="IOP1429" s="2269"/>
      <c r="IOQ1429" s="2269"/>
      <c r="IOR1429" s="2269"/>
      <c r="IOS1429" s="2269"/>
      <c r="IOT1429" s="2269"/>
      <c r="IOU1429" s="2269"/>
      <c r="IOV1429" s="2269"/>
      <c r="IOW1429" s="2269"/>
      <c r="IOX1429" s="2269"/>
      <c r="IOY1429" s="2269"/>
      <c r="IOZ1429" s="2269"/>
      <c r="IPA1429" s="2269"/>
      <c r="IPB1429" s="2269"/>
      <c r="IPC1429" s="2269"/>
      <c r="IPD1429" s="2269"/>
      <c r="IPE1429" s="2269"/>
      <c r="IPF1429" s="2269"/>
      <c r="IPG1429" s="2269"/>
      <c r="IPH1429" s="2269"/>
      <c r="IPI1429" s="2269"/>
      <c r="IPJ1429" s="2269"/>
      <c r="IPK1429" s="2269"/>
      <c r="IPL1429" s="2269"/>
      <c r="IPM1429" s="2269"/>
      <c r="IPN1429" s="2269"/>
      <c r="IPO1429" s="2269"/>
      <c r="IPP1429" s="2269"/>
      <c r="IPQ1429" s="2269"/>
      <c r="IPR1429" s="2269"/>
      <c r="IPS1429" s="2269"/>
      <c r="IPT1429" s="2269"/>
      <c r="IPU1429" s="2269"/>
      <c r="IPV1429" s="2269"/>
      <c r="IPW1429" s="2269"/>
      <c r="IPX1429" s="2269"/>
      <c r="IPY1429" s="2269"/>
      <c r="IPZ1429" s="2269"/>
      <c r="IQA1429" s="2269"/>
      <c r="IQB1429" s="2269"/>
      <c r="IQC1429" s="2269"/>
      <c r="IQD1429" s="2269"/>
      <c r="IQE1429" s="2269"/>
      <c r="IQF1429" s="2269"/>
      <c r="IQG1429" s="2269"/>
      <c r="IQH1429" s="2269"/>
      <c r="IQI1429" s="2269"/>
      <c r="IQJ1429" s="2269"/>
      <c r="IQK1429" s="2269"/>
      <c r="IQL1429" s="2269"/>
      <c r="IQM1429" s="2269"/>
      <c r="IQN1429" s="2269"/>
      <c r="IQO1429" s="2269"/>
      <c r="IQP1429" s="2269"/>
      <c r="IQQ1429" s="2269"/>
      <c r="IQR1429" s="2269"/>
      <c r="IQS1429" s="2269"/>
      <c r="IQT1429" s="2269"/>
      <c r="IQU1429" s="2269"/>
      <c r="IQV1429" s="2269"/>
      <c r="IQW1429" s="2269"/>
      <c r="IQX1429" s="2269"/>
      <c r="IQY1429" s="2269"/>
      <c r="IQZ1429" s="2269"/>
      <c r="IRA1429" s="2269"/>
      <c r="IRB1429" s="2269"/>
      <c r="IRC1429" s="2269"/>
      <c r="IRD1429" s="2269"/>
      <c r="IRE1429" s="2269"/>
      <c r="IRF1429" s="2269"/>
      <c r="IRG1429" s="2269"/>
      <c r="IRH1429" s="2269"/>
      <c r="IRI1429" s="2269"/>
      <c r="IRJ1429" s="2269"/>
      <c r="IRK1429" s="2269"/>
      <c r="IRL1429" s="2269"/>
      <c r="IRM1429" s="2269"/>
      <c r="IRN1429" s="2269"/>
      <c r="IRO1429" s="2269"/>
      <c r="IRP1429" s="2269"/>
      <c r="IRQ1429" s="2269"/>
      <c r="IRR1429" s="2269"/>
      <c r="IRS1429" s="2269"/>
      <c r="IRT1429" s="2269"/>
      <c r="IRU1429" s="2269"/>
      <c r="IRV1429" s="2269"/>
      <c r="IRW1429" s="2269"/>
      <c r="IRX1429" s="2269"/>
      <c r="IRY1429" s="2269"/>
      <c r="IRZ1429" s="2269"/>
      <c r="ISA1429" s="2269"/>
      <c r="ISB1429" s="2269"/>
      <c r="ISC1429" s="2269"/>
      <c r="ISD1429" s="2269"/>
      <c r="ISE1429" s="2269"/>
      <c r="ISF1429" s="2269"/>
      <c r="ISG1429" s="2269"/>
      <c r="ISH1429" s="2269"/>
      <c r="ISI1429" s="2269"/>
      <c r="ISJ1429" s="2269"/>
      <c r="ISK1429" s="2269"/>
      <c r="ISL1429" s="2269"/>
      <c r="ISM1429" s="2269"/>
      <c r="ISN1429" s="2269"/>
      <c r="ISO1429" s="2269"/>
      <c r="ISP1429" s="2269"/>
      <c r="ISQ1429" s="2269"/>
      <c r="ISR1429" s="2269"/>
      <c r="ISS1429" s="2269"/>
      <c r="IST1429" s="2269"/>
      <c r="ISU1429" s="2269"/>
      <c r="ISV1429" s="2269"/>
      <c r="ISW1429" s="2269"/>
      <c r="ISX1429" s="2269"/>
      <c r="ISY1429" s="2269"/>
      <c r="ISZ1429" s="2269"/>
      <c r="ITA1429" s="2269"/>
      <c r="ITB1429" s="2269"/>
      <c r="ITC1429" s="2269"/>
      <c r="ITD1429" s="2269"/>
      <c r="ITE1429" s="2269"/>
      <c r="ITF1429" s="2269"/>
      <c r="ITG1429" s="2269"/>
      <c r="ITH1429" s="2269"/>
      <c r="ITI1429" s="2269"/>
      <c r="ITJ1429" s="2269"/>
      <c r="ITK1429" s="2269"/>
      <c r="ITL1429" s="2269"/>
      <c r="ITM1429" s="2269"/>
      <c r="ITN1429" s="2269"/>
      <c r="ITO1429" s="2269"/>
      <c r="ITP1429" s="2269"/>
      <c r="ITQ1429" s="2269"/>
      <c r="ITR1429" s="2269"/>
      <c r="ITS1429" s="2269"/>
      <c r="ITT1429" s="2269"/>
      <c r="ITU1429" s="2269"/>
      <c r="ITV1429" s="2269"/>
      <c r="ITW1429" s="2269"/>
      <c r="ITX1429" s="2269"/>
      <c r="ITY1429" s="2269"/>
      <c r="ITZ1429" s="2269"/>
      <c r="IUA1429" s="2269"/>
      <c r="IUB1429" s="2269"/>
      <c r="IUC1429" s="2269"/>
      <c r="IUD1429" s="2269"/>
      <c r="IUE1429" s="2269"/>
      <c r="IUF1429" s="2269"/>
      <c r="IUG1429" s="2269"/>
      <c r="IUH1429" s="2269"/>
      <c r="IUI1429" s="2269"/>
      <c r="IUJ1429" s="2269"/>
      <c r="IUK1429" s="2269"/>
      <c r="IUL1429" s="2269"/>
      <c r="IUM1429" s="2269"/>
      <c r="IUN1429" s="2269"/>
      <c r="IUO1429" s="2269"/>
      <c r="IUP1429" s="2269"/>
      <c r="IUQ1429" s="2269"/>
      <c r="IUR1429" s="2269"/>
      <c r="IUS1429" s="2269"/>
      <c r="IUT1429" s="2269"/>
      <c r="IUU1429" s="2269"/>
      <c r="IUV1429" s="2269"/>
      <c r="IUW1429" s="2269"/>
      <c r="IUX1429" s="2269"/>
      <c r="IUY1429" s="2269"/>
      <c r="IUZ1429" s="2269"/>
      <c r="IVA1429" s="2269"/>
      <c r="IVB1429" s="2269"/>
      <c r="IVC1429" s="2269"/>
      <c r="IVG1429" s="2269"/>
      <c r="IVH1429" s="2269"/>
      <c r="IVI1429" s="2269"/>
      <c r="IVJ1429" s="2269"/>
      <c r="IVK1429" s="2269"/>
      <c r="IVL1429" s="2269"/>
      <c r="IVM1429" s="2269"/>
      <c r="IVN1429" s="2269"/>
      <c r="IVO1429" s="2269"/>
      <c r="IVP1429" s="2269"/>
      <c r="IVQ1429" s="2269"/>
      <c r="IVR1429" s="2269"/>
      <c r="IVS1429" s="2269"/>
      <c r="IVT1429" s="2269"/>
      <c r="IVU1429" s="2269"/>
      <c r="IVV1429" s="2269"/>
      <c r="IVW1429" s="2269"/>
      <c r="IVX1429" s="2269"/>
      <c r="IVY1429" s="2269"/>
      <c r="IVZ1429" s="2269"/>
      <c r="IWA1429" s="2269"/>
      <c r="IWB1429" s="2269"/>
      <c r="IWC1429" s="2269"/>
      <c r="IWD1429" s="2269"/>
      <c r="IWE1429" s="2269"/>
      <c r="IWF1429" s="2269"/>
      <c r="IWG1429" s="2269"/>
      <c r="IWH1429" s="2269"/>
      <c r="IWI1429" s="2269"/>
      <c r="IWJ1429" s="2269"/>
      <c r="IWK1429" s="2269"/>
      <c r="IWL1429" s="2269"/>
      <c r="IWM1429" s="2269"/>
      <c r="IWN1429" s="2269"/>
      <c r="IWO1429" s="2269"/>
      <c r="IWP1429" s="2269"/>
      <c r="IWQ1429" s="2269"/>
      <c r="IWR1429" s="2269"/>
      <c r="IWS1429" s="2269"/>
      <c r="IWT1429" s="2269"/>
      <c r="IWU1429" s="2269"/>
      <c r="IWV1429" s="2269"/>
      <c r="IWW1429" s="2269"/>
      <c r="IWX1429" s="2269"/>
      <c r="IWY1429" s="2269"/>
      <c r="IWZ1429" s="2269"/>
      <c r="IXA1429" s="2269"/>
      <c r="IXB1429" s="2269"/>
      <c r="IXC1429" s="2269"/>
      <c r="IXD1429" s="2269"/>
      <c r="IXE1429" s="2269"/>
      <c r="IXF1429" s="2269"/>
      <c r="IXG1429" s="2269"/>
      <c r="IXH1429" s="2269"/>
      <c r="IXI1429" s="2269"/>
      <c r="IXJ1429" s="2269"/>
      <c r="IXK1429" s="2269"/>
      <c r="IXL1429" s="2269"/>
      <c r="IXM1429" s="2269"/>
      <c r="IXN1429" s="2269"/>
      <c r="IXO1429" s="2269"/>
      <c r="IXP1429" s="2269"/>
      <c r="IXQ1429" s="2269"/>
      <c r="IXR1429" s="2269"/>
      <c r="IXS1429" s="2269"/>
      <c r="IXT1429" s="2269"/>
      <c r="IXU1429" s="2269"/>
      <c r="IXV1429" s="2269"/>
      <c r="IXW1429" s="2269"/>
      <c r="IXX1429" s="2269"/>
      <c r="IXY1429" s="2269"/>
      <c r="IXZ1429" s="2269"/>
      <c r="IYA1429" s="2269"/>
      <c r="IYB1429" s="2269"/>
      <c r="IYC1429" s="2269"/>
      <c r="IYD1429" s="2269"/>
      <c r="IYE1429" s="2269"/>
      <c r="IYF1429" s="2269"/>
      <c r="IYG1429" s="2269"/>
      <c r="IYH1429" s="2269"/>
      <c r="IYI1429" s="2269"/>
      <c r="IYJ1429" s="2269"/>
      <c r="IYK1429" s="2269"/>
      <c r="IYL1429" s="2269"/>
      <c r="IYM1429" s="2269"/>
      <c r="IYN1429" s="2269"/>
      <c r="IYO1429" s="2269"/>
      <c r="IYP1429" s="2269"/>
      <c r="IYQ1429" s="2269"/>
      <c r="IYR1429" s="2269"/>
      <c r="IYS1429" s="2269"/>
      <c r="IYT1429" s="2269"/>
      <c r="IYU1429" s="2269"/>
      <c r="IYV1429" s="2269"/>
      <c r="IYW1429" s="2269"/>
      <c r="IYX1429" s="2269"/>
      <c r="IYY1429" s="2269"/>
      <c r="IYZ1429" s="2269"/>
      <c r="IZA1429" s="2269"/>
      <c r="IZB1429" s="2269"/>
      <c r="IZC1429" s="2269"/>
      <c r="IZD1429" s="2269"/>
      <c r="IZE1429" s="2269"/>
      <c r="IZF1429" s="2269"/>
      <c r="IZG1429" s="2269"/>
      <c r="IZH1429" s="2269"/>
      <c r="IZI1429" s="2269"/>
      <c r="IZJ1429" s="2269"/>
      <c r="IZK1429" s="2269"/>
      <c r="IZL1429" s="2269"/>
      <c r="IZM1429" s="2269"/>
      <c r="IZN1429" s="2269"/>
      <c r="IZO1429" s="2269"/>
      <c r="IZP1429" s="2269"/>
      <c r="IZQ1429" s="2269"/>
      <c r="IZR1429" s="2269"/>
      <c r="IZS1429" s="2269"/>
      <c r="IZT1429" s="2269"/>
      <c r="IZU1429" s="2269"/>
      <c r="IZV1429" s="2269"/>
      <c r="IZW1429" s="2269"/>
      <c r="IZX1429" s="2269"/>
      <c r="IZY1429" s="2269"/>
      <c r="IZZ1429" s="2269"/>
      <c r="JAA1429" s="2269"/>
      <c r="JAB1429" s="2269"/>
      <c r="JAC1429" s="2269"/>
      <c r="JAD1429" s="2269"/>
      <c r="JAE1429" s="2269"/>
      <c r="JAF1429" s="2269"/>
      <c r="JAG1429" s="2269"/>
      <c r="JAH1429" s="2269"/>
      <c r="JAI1429" s="2269"/>
      <c r="JAJ1429" s="2269"/>
      <c r="JAK1429" s="2269"/>
      <c r="JAL1429" s="2269"/>
      <c r="JAM1429" s="2269"/>
      <c r="JAN1429" s="2269"/>
      <c r="JAO1429" s="2269"/>
      <c r="JAP1429" s="2269"/>
      <c r="JAQ1429" s="2269"/>
      <c r="JAR1429" s="2269"/>
      <c r="JAS1429" s="2269"/>
      <c r="JAT1429" s="2269"/>
      <c r="JAU1429" s="2269"/>
      <c r="JAV1429" s="2269"/>
      <c r="JAW1429" s="2269"/>
      <c r="JAX1429" s="2269"/>
      <c r="JAY1429" s="2269"/>
      <c r="JAZ1429" s="2269"/>
      <c r="JBA1429" s="2269"/>
      <c r="JBB1429" s="2269"/>
      <c r="JBC1429" s="2269"/>
      <c r="JBD1429" s="2269"/>
      <c r="JBE1429" s="2269"/>
      <c r="JBF1429" s="2269"/>
      <c r="JBG1429" s="2269"/>
      <c r="JBH1429" s="2269"/>
      <c r="JBI1429" s="2269"/>
      <c r="JBJ1429" s="2269"/>
      <c r="JBK1429" s="2269"/>
      <c r="JBL1429" s="2269"/>
      <c r="JBM1429" s="2269"/>
      <c r="JBN1429" s="2269"/>
      <c r="JBO1429" s="2269"/>
      <c r="JBP1429" s="2269"/>
      <c r="JBQ1429" s="2269"/>
      <c r="JBR1429" s="2269"/>
      <c r="JBS1429" s="2269"/>
      <c r="JBT1429" s="2269"/>
      <c r="JBU1429" s="2269"/>
      <c r="JBV1429" s="2269"/>
      <c r="JBW1429" s="2269"/>
      <c r="JBX1429" s="2269"/>
      <c r="JBY1429" s="2269"/>
      <c r="JBZ1429" s="2269"/>
      <c r="JCA1429" s="2269"/>
      <c r="JCB1429" s="2269"/>
      <c r="JCC1429" s="2269"/>
      <c r="JCD1429" s="2269"/>
      <c r="JCE1429" s="2269"/>
      <c r="JCF1429" s="2269"/>
      <c r="JCG1429" s="2269"/>
      <c r="JCH1429" s="2269"/>
      <c r="JCI1429" s="2269"/>
      <c r="JCJ1429" s="2269"/>
      <c r="JCK1429" s="2269"/>
      <c r="JCL1429" s="2269"/>
      <c r="JCM1429" s="2269"/>
      <c r="JCN1429" s="2269"/>
      <c r="JCO1429" s="2269"/>
      <c r="JCP1429" s="2269"/>
      <c r="JCQ1429" s="2269"/>
      <c r="JCR1429" s="2269"/>
      <c r="JCS1429" s="2269"/>
      <c r="JCT1429" s="2269"/>
      <c r="JCU1429" s="2269"/>
      <c r="JCV1429" s="2269"/>
      <c r="JCW1429" s="2269"/>
      <c r="JCX1429" s="2269"/>
      <c r="JCY1429" s="2269"/>
      <c r="JCZ1429" s="2269"/>
      <c r="JDA1429" s="2269"/>
      <c r="JDB1429" s="2269"/>
      <c r="JDC1429" s="2269"/>
      <c r="JDD1429" s="2269"/>
      <c r="JDE1429" s="2269"/>
      <c r="JDF1429" s="2269"/>
      <c r="JDG1429" s="2269"/>
      <c r="JDH1429" s="2269"/>
      <c r="JDI1429" s="2269"/>
      <c r="JDJ1429" s="2269"/>
      <c r="JDK1429" s="2269"/>
      <c r="JDL1429" s="2269"/>
      <c r="JDM1429" s="2269"/>
      <c r="JDN1429" s="2269"/>
      <c r="JDO1429" s="2269"/>
      <c r="JDP1429" s="2269"/>
      <c r="JDQ1429" s="2269"/>
      <c r="JDR1429" s="2269"/>
      <c r="JDS1429" s="2269"/>
      <c r="JDT1429" s="2269"/>
      <c r="JDU1429" s="2269"/>
      <c r="JDV1429" s="2269"/>
      <c r="JDW1429" s="2269"/>
      <c r="JDX1429" s="2269"/>
      <c r="JDY1429" s="2269"/>
      <c r="JDZ1429" s="2269"/>
      <c r="JEA1429" s="2269"/>
      <c r="JEB1429" s="2269"/>
      <c r="JEC1429" s="2269"/>
      <c r="JED1429" s="2269"/>
      <c r="JEE1429" s="2269"/>
      <c r="JEF1429" s="2269"/>
      <c r="JEG1429" s="2269"/>
      <c r="JEH1429" s="2269"/>
      <c r="JEI1429" s="2269"/>
      <c r="JEJ1429" s="2269"/>
      <c r="JEK1429" s="2269"/>
      <c r="JEL1429" s="2269"/>
      <c r="JEM1429" s="2269"/>
      <c r="JEN1429" s="2269"/>
      <c r="JEO1429" s="2269"/>
      <c r="JEP1429" s="2269"/>
      <c r="JEQ1429" s="2269"/>
      <c r="JER1429" s="2269"/>
      <c r="JES1429" s="2269"/>
      <c r="JET1429" s="2269"/>
      <c r="JEU1429" s="2269"/>
      <c r="JEV1429" s="2269"/>
      <c r="JEW1429" s="2269"/>
      <c r="JEX1429" s="2269"/>
      <c r="JEY1429" s="2269"/>
      <c r="JFC1429" s="2269"/>
      <c r="JFD1429" s="2269"/>
      <c r="JFE1429" s="2269"/>
      <c r="JFF1429" s="2269"/>
      <c r="JFG1429" s="2269"/>
      <c r="JFH1429" s="2269"/>
      <c r="JFI1429" s="2269"/>
      <c r="JFJ1429" s="2269"/>
      <c r="JFK1429" s="2269"/>
      <c r="JFL1429" s="2269"/>
      <c r="JFM1429" s="2269"/>
      <c r="JFN1429" s="2269"/>
      <c r="JFO1429" s="2269"/>
      <c r="JFP1429" s="2269"/>
      <c r="JFQ1429" s="2269"/>
      <c r="JFR1429" s="2269"/>
      <c r="JFS1429" s="2269"/>
      <c r="JFT1429" s="2269"/>
      <c r="JFU1429" s="2269"/>
      <c r="JFV1429" s="2269"/>
      <c r="JFW1429" s="2269"/>
      <c r="JFX1429" s="2269"/>
      <c r="JFY1429" s="2269"/>
      <c r="JFZ1429" s="2269"/>
      <c r="JGA1429" s="2269"/>
      <c r="JGB1429" s="2269"/>
      <c r="JGC1429" s="2269"/>
      <c r="JGD1429" s="2269"/>
      <c r="JGE1429" s="2269"/>
      <c r="JGF1429" s="2269"/>
      <c r="JGG1429" s="2269"/>
      <c r="JGH1429" s="2269"/>
      <c r="JGI1429" s="2269"/>
      <c r="JGJ1429" s="2269"/>
      <c r="JGK1429" s="2269"/>
      <c r="JGL1429" s="2269"/>
      <c r="JGM1429" s="2269"/>
      <c r="JGN1429" s="2269"/>
      <c r="JGO1429" s="2269"/>
      <c r="JGP1429" s="2269"/>
      <c r="JGQ1429" s="2269"/>
      <c r="JGR1429" s="2269"/>
      <c r="JGS1429" s="2269"/>
      <c r="JGT1429" s="2269"/>
      <c r="JGU1429" s="2269"/>
      <c r="JGV1429" s="2269"/>
      <c r="JGW1429" s="2269"/>
      <c r="JGX1429" s="2269"/>
      <c r="JGY1429" s="2269"/>
      <c r="JGZ1429" s="2269"/>
      <c r="JHA1429" s="2269"/>
      <c r="JHB1429" s="2269"/>
      <c r="JHC1429" s="2269"/>
      <c r="JHD1429" s="2269"/>
      <c r="JHE1429" s="2269"/>
      <c r="JHF1429" s="2269"/>
      <c r="JHG1429" s="2269"/>
      <c r="JHH1429" s="2269"/>
      <c r="JHI1429" s="2269"/>
      <c r="JHJ1429" s="2269"/>
      <c r="JHK1429" s="2269"/>
      <c r="JHL1429" s="2269"/>
      <c r="JHM1429" s="2269"/>
      <c r="JHN1429" s="2269"/>
      <c r="JHO1429" s="2269"/>
      <c r="JHP1429" s="2269"/>
      <c r="JHQ1429" s="2269"/>
      <c r="JHR1429" s="2269"/>
      <c r="JHS1429" s="2269"/>
      <c r="JHT1429" s="2269"/>
      <c r="JHU1429" s="2269"/>
      <c r="JHV1429" s="2269"/>
      <c r="JHW1429" s="2269"/>
      <c r="JHX1429" s="2269"/>
      <c r="JHY1429" s="2269"/>
      <c r="JHZ1429" s="2269"/>
      <c r="JIA1429" s="2269"/>
      <c r="JIB1429" s="2269"/>
      <c r="JIC1429" s="2269"/>
      <c r="JID1429" s="2269"/>
      <c r="JIE1429" s="2269"/>
      <c r="JIF1429" s="2269"/>
      <c r="JIG1429" s="2269"/>
      <c r="JIH1429" s="2269"/>
      <c r="JII1429" s="2269"/>
      <c r="JIJ1429" s="2269"/>
      <c r="JIK1429" s="2269"/>
      <c r="JIL1429" s="2269"/>
      <c r="JIM1429" s="2269"/>
      <c r="JIN1429" s="2269"/>
      <c r="JIO1429" s="2269"/>
      <c r="JIP1429" s="2269"/>
      <c r="JIQ1429" s="2269"/>
      <c r="JIR1429" s="2269"/>
      <c r="JIS1429" s="2269"/>
      <c r="JIT1429" s="2269"/>
      <c r="JIU1429" s="2269"/>
      <c r="JIV1429" s="2269"/>
      <c r="JIW1429" s="2269"/>
      <c r="JIX1429" s="2269"/>
      <c r="JIY1429" s="2269"/>
      <c r="JIZ1429" s="2269"/>
      <c r="JJA1429" s="2269"/>
      <c r="JJB1429" s="2269"/>
      <c r="JJC1429" s="2269"/>
      <c r="JJD1429" s="2269"/>
      <c r="JJE1429" s="2269"/>
      <c r="JJF1429" s="2269"/>
      <c r="JJG1429" s="2269"/>
      <c r="JJH1429" s="2269"/>
      <c r="JJI1429" s="2269"/>
      <c r="JJJ1429" s="2269"/>
      <c r="JJK1429" s="2269"/>
      <c r="JJL1429" s="2269"/>
      <c r="JJM1429" s="2269"/>
      <c r="JJN1429" s="2269"/>
      <c r="JJO1429" s="2269"/>
      <c r="JJP1429" s="2269"/>
      <c r="JJQ1429" s="2269"/>
      <c r="JJR1429" s="2269"/>
      <c r="JJS1429" s="2269"/>
      <c r="JJT1429" s="2269"/>
      <c r="JJU1429" s="2269"/>
      <c r="JJV1429" s="2269"/>
      <c r="JJW1429" s="2269"/>
      <c r="JJX1429" s="2269"/>
      <c r="JJY1429" s="2269"/>
      <c r="JJZ1429" s="2269"/>
      <c r="JKA1429" s="2269"/>
      <c r="JKB1429" s="2269"/>
      <c r="JKC1429" s="2269"/>
      <c r="JKD1429" s="2269"/>
      <c r="JKE1429" s="2269"/>
      <c r="JKF1429" s="2269"/>
      <c r="JKG1429" s="2269"/>
      <c r="JKH1429" s="2269"/>
      <c r="JKI1429" s="2269"/>
      <c r="JKJ1429" s="2269"/>
      <c r="JKK1429" s="2269"/>
      <c r="JKL1429" s="2269"/>
      <c r="JKM1429" s="2269"/>
      <c r="JKN1429" s="2269"/>
      <c r="JKO1429" s="2269"/>
      <c r="JKP1429" s="2269"/>
      <c r="JKQ1429" s="2269"/>
      <c r="JKR1429" s="2269"/>
      <c r="JKS1429" s="2269"/>
      <c r="JKT1429" s="2269"/>
      <c r="JKU1429" s="2269"/>
      <c r="JKV1429" s="2269"/>
      <c r="JKW1429" s="2269"/>
      <c r="JKX1429" s="2269"/>
      <c r="JKY1429" s="2269"/>
      <c r="JKZ1429" s="2269"/>
      <c r="JLA1429" s="2269"/>
      <c r="JLB1429" s="2269"/>
      <c r="JLC1429" s="2269"/>
      <c r="JLD1429" s="2269"/>
      <c r="JLE1429" s="2269"/>
      <c r="JLF1429" s="2269"/>
      <c r="JLG1429" s="2269"/>
      <c r="JLH1429" s="2269"/>
      <c r="JLI1429" s="2269"/>
      <c r="JLJ1429" s="2269"/>
      <c r="JLK1429" s="2269"/>
      <c r="JLL1429" s="2269"/>
      <c r="JLM1429" s="2269"/>
      <c r="JLN1429" s="2269"/>
      <c r="JLO1429" s="2269"/>
      <c r="JLP1429" s="2269"/>
      <c r="JLQ1429" s="2269"/>
      <c r="JLR1429" s="2269"/>
      <c r="JLS1429" s="2269"/>
      <c r="JLT1429" s="2269"/>
      <c r="JLU1429" s="2269"/>
      <c r="JLV1429" s="2269"/>
      <c r="JLW1429" s="2269"/>
      <c r="JLX1429" s="2269"/>
      <c r="JLY1429" s="2269"/>
      <c r="JLZ1429" s="2269"/>
      <c r="JMA1429" s="2269"/>
      <c r="JMB1429" s="2269"/>
      <c r="JMC1429" s="2269"/>
      <c r="JMD1429" s="2269"/>
      <c r="JME1429" s="2269"/>
      <c r="JMF1429" s="2269"/>
      <c r="JMG1429" s="2269"/>
      <c r="JMH1429" s="2269"/>
      <c r="JMI1429" s="2269"/>
      <c r="JMJ1429" s="2269"/>
      <c r="JMK1429" s="2269"/>
      <c r="JML1429" s="2269"/>
      <c r="JMM1429" s="2269"/>
      <c r="JMN1429" s="2269"/>
      <c r="JMO1429" s="2269"/>
      <c r="JMP1429" s="2269"/>
      <c r="JMQ1429" s="2269"/>
      <c r="JMR1429" s="2269"/>
      <c r="JMS1429" s="2269"/>
      <c r="JMT1429" s="2269"/>
      <c r="JMU1429" s="2269"/>
      <c r="JMV1429" s="2269"/>
      <c r="JMW1429" s="2269"/>
      <c r="JMX1429" s="2269"/>
      <c r="JMY1429" s="2269"/>
      <c r="JMZ1429" s="2269"/>
      <c r="JNA1429" s="2269"/>
      <c r="JNB1429" s="2269"/>
      <c r="JNC1429" s="2269"/>
      <c r="JND1429" s="2269"/>
      <c r="JNE1429" s="2269"/>
      <c r="JNF1429" s="2269"/>
      <c r="JNG1429" s="2269"/>
      <c r="JNH1429" s="2269"/>
      <c r="JNI1429" s="2269"/>
      <c r="JNJ1429" s="2269"/>
      <c r="JNK1429" s="2269"/>
      <c r="JNL1429" s="2269"/>
      <c r="JNM1429" s="2269"/>
      <c r="JNN1429" s="2269"/>
      <c r="JNO1429" s="2269"/>
      <c r="JNP1429" s="2269"/>
      <c r="JNQ1429" s="2269"/>
      <c r="JNR1429" s="2269"/>
      <c r="JNS1429" s="2269"/>
      <c r="JNT1429" s="2269"/>
      <c r="JNU1429" s="2269"/>
      <c r="JNV1429" s="2269"/>
      <c r="JNW1429" s="2269"/>
      <c r="JNX1429" s="2269"/>
      <c r="JNY1429" s="2269"/>
      <c r="JNZ1429" s="2269"/>
      <c r="JOA1429" s="2269"/>
      <c r="JOB1429" s="2269"/>
      <c r="JOC1429" s="2269"/>
      <c r="JOD1429" s="2269"/>
      <c r="JOE1429" s="2269"/>
      <c r="JOF1429" s="2269"/>
      <c r="JOG1429" s="2269"/>
      <c r="JOH1429" s="2269"/>
      <c r="JOI1429" s="2269"/>
      <c r="JOJ1429" s="2269"/>
      <c r="JOK1429" s="2269"/>
      <c r="JOL1429" s="2269"/>
      <c r="JOM1429" s="2269"/>
      <c r="JON1429" s="2269"/>
      <c r="JOO1429" s="2269"/>
      <c r="JOP1429" s="2269"/>
      <c r="JOQ1429" s="2269"/>
      <c r="JOR1429" s="2269"/>
      <c r="JOS1429" s="2269"/>
      <c r="JOT1429" s="2269"/>
      <c r="JOU1429" s="2269"/>
      <c r="JOY1429" s="2269"/>
      <c r="JOZ1429" s="2269"/>
      <c r="JPA1429" s="2269"/>
      <c r="JPB1429" s="2269"/>
      <c r="JPC1429" s="2269"/>
      <c r="JPD1429" s="2269"/>
      <c r="JPE1429" s="2269"/>
      <c r="JPF1429" s="2269"/>
      <c r="JPG1429" s="2269"/>
      <c r="JPH1429" s="2269"/>
      <c r="JPI1429" s="2269"/>
      <c r="JPJ1429" s="2269"/>
      <c r="JPK1429" s="2269"/>
      <c r="JPL1429" s="2269"/>
      <c r="JPM1429" s="2269"/>
      <c r="JPN1429" s="2269"/>
      <c r="JPO1429" s="2269"/>
      <c r="JPP1429" s="2269"/>
      <c r="JPQ1429" s="2269"/>
      <c r="JPR1429" s="2269"/>
      <c r="JPS1429" s="2269"/>
      <c r="JPT1429" s="2269"/>
      <c r="JPU1429" s="2269"/>
      <c r="JPV1429" s="2269"/>
      <c r="JPW1429" s="2269"/>
      <c r="JPX1429" s="2269"/>
      <c r="JPY1429" s="2269"/>
      <c r="JPZ1429" s="2269"/>
      <c r="JQA1429" s="2269"/>
      <c r="JQB1429" s="2269"/>
      <c r="JQC1429" s="2269"/>
      <c r="JQD1429" s="2269"/>
      <c r="JQE1429" s="2269"/>
      <c r="JQF1429" s="2269"/>
      <c r="JQG1429" s="2269"/>
      <c r="JQH1429" s="2269"/>
      <c r="JQI1429" s="2269"/>
      <c r="JQJ1429" s="2269"/>
      <c r="JQK1429" s="2269"/>
      <c r="JQL1429" s="2269"/>
      <c r="JQM1429" s="2269"/>
      <c r="JQN1429" s="2269"/>
      <c r="JQO1429" s="2269"/>
      <c r="JQP1429" s="2269"/>
      <c r="JQQ1429" s="2269"/>
      <c r="JQR1429" s="2269"/>
      <c r="JQS1429" s="2269"/>
      <c r="JQT1429" s="2269"/>
      <c r="JQU1429" s="2269"/>
      <c r="JQV1429" s="2269"/>
      <c r="JQW1429" s="2269"/>
      <c r="JQX1429" s="2269"/>
      <c r="JQY1429" s="2269"/>
      <c r="JQZ1429" s="2269"/>
      <c r="JRA1429" s="2269"/>
      <c r="JRB1429" s="2269"/>
      <c r="JRC1429" s="2269"/>
      <c r="JRD1429" s="2269"/>
      <c r="JRE1429" s="2269"/>
      <c r="JRF1429" s="2269"/>
      <c r="JRG1429" s="2269"/>
      <c r="JRH1429" s="2269"/>
      <c r="JRI1429" s="2269"/>
      <c r="JRJ1429" s="2269"/>
      <c r="JRK1429" s="2269"/>
      <c r="JRL1429" s="2269"/>
      <c r="JRM1429" s="2269"/>
      <c r="JRN1429" s="2269"/>
      <c r="JRO1429" s="2269"/>
      <c r="JRP1429" s="2269"/>
      <c r="JRQ1429" s="2269"/>
      <c r="JRR1429" s="2269"/>
      <c r="JRS1429" s="2269"/>
      <c r="JRT1429" s="2269"/>
      <c r="JRU1429" s="2269"/>
      <c r="JRV1429" s="2269"/>
      <c r="JRW1429" s="2269"/>
      <c r="JRX1429" s="2269"/>
      <c r="JRY1429" s="2269"/>
      <c r="JRZ1429" s="2269"/>
      <c r="JSA1429" s="2269"/>
      <c r="JSB1429" s="2269"/>
      <c r="JSC1429" s="2269"/>
      <c r="JSD1429" s="2269"/>
      <c r="JSE1429" s="2269"/>
      <c r="JSF1429" s="2269"/>
      <c r="JSG1429" s="2269"/>
      <c r="JSH1429" s="2269"/>
      <c r="JSI1429" s="2269"/>
      <c r="JSJ1429" s="2269"/>
      <c r="JSK1429" s="2269"/>
      <c r="JSL1429" s="2269"/>
      <c r="JSM1429" s="2269"/>
      <c r="JSN1429" s="2269"/>
      <c r="JSO1429" s="2269"/>
      <c r="JSP1429" s="2269"/>
      <c r="JSQ1429" s="2269"/>
      <c r="JSR1429" s="2269"/>
      <c r="JSS1429" s="2269"/>
      <c r="JST1429" s="2269"/>
      <c r="JSU1429" s="2269"/>
      <c r="JSV1429" s="2269"/>
      <c r="JSW1429" s="2269"/>
      <c r="JSX1429" s="2269"/>
      <c r="JSY1429" s="2269"/>
      <c r="JSZ1429" s="2269"/>
      <c r="JTA1429" s="2269"/>
      <c r="JTB1429" s="2269"/>
      <c r="JTC1429" s="2269"/>
      <c r="JTD1429" s="2269"/>
      <c r="JTE1429" s="2269"/>
      <c r="JTF1429" s="2269"/>
      <c r="JTG1429" s="2269"/>
      <c r="JTH1429" s="2269"/>
      <c r="JTI1429" s="2269"/>
      <c r="JTJ1429" s="2269"/>
      <c r="JTK1429" s="2269"/>
      <c r="JTL1429" s="2269"/>
      <c r="JTM1429" s="2269"/>
      <c r="JTN1429" s="2269"/>
      <c r="JTO1429" s="2269"/>
      <c r="JTP1429" s="2269"/>
      <c r="JTQ1429" s="2269"/>
      <c r="JTR1429" s="2269"/>
      <c r="JTS1429" s="2269"/>
      <c r="JTT1429" s="2269"/>
      <c r="JTU1429" s="2269"/>
      <c r="JTV1429" s="2269"/>
      <c r="JTW1429" s="2269"/>
      <c r="JTX1429" s="2269"/>
      <c r="JTY1429" s="2269"/>
      <c r="JTZ1429" s="2269"/>
      <c r="JUA1429" s="2269"/>
      <c r="JUB1429" s="2269"/>
      <c r="JUC1429" s="2269"/>
      <c r="JUD1429" s="2269"/>
      <c r="JUE1429" s="2269"/>
      <c r="JUF1429" s="2269"/>
      <c r="JUG1429" s="2269"/>
      <c r="JUH1429" s="2269"/>
      <c r="JUI1429" s="2269"/>
      <c r="JUJ1429" s="2269"/>
      <c r="JUK1429" s="2269"/>
      <c r="JUL1429" s="2269"/>
      <c r="JUM1429" s="2269"/>
      <c r="JUN1429" s="2269"/>
      <c r="JUO1429" s="2269"/>
      <c r="JUP1429" s="2269"/>
      <c r="JUQ1429" s="2269"/>
      <c r="JUR1429" s="2269"/>
      <c r="JUS1429" s="2269"/>
      <c r="JUT1429" s="2269"/>
      <c r="JUU1429" s="2269"/>
      <c r="JUV1429" s="2269"/>
      <c r="JUW1429" s="2269"/>
      <c r="JUX1429" s="2269"/>
      <c r="JUY1429" s="2269"/>
      <c r="JUZ1429" s="2269"/>
      <c r="JVA1429" s="2269"/>
      <c r="JVB1429" s="2269"/>
      <c r="JVC1429" s="2269"/>
      <c r="JVD1429" s="2269"/>
      <c r="JVE1429" s="2269"/>
      <c r="JVF1429" s="2269"/>
      <c r="JVG1429" s="2269"/>
      <c r="JVH1429" s="2269"/>
      <c r="JVI1429" s="2269"/>
      <c r="JVJ1429" s="2269"/>
      <c r="JVK1429" s="2269"/>
      <c r="JVL1429" s="2269"/>
      <c r="JVM1429" s="2269"/>
      <c r="JVN1429" s="2269"/>
      <c r="JVO1429" s="2269"/>
      <c r="JVP1429" s="2269"/>
      <c r="JVQ1429" s="2269"/>
      <c r="JVR1429" s="2269"/>
      <c r="JVS1429" s="2269"/>
      <c r="JVT1429" s="2269"/>
      <c r="JVU1429" s="2269"/>
      <c r="JVV1429" s="2269"/>
      <c r="JVW1429" s="2269"/>
      <c r="JVX1429" s="2269"/>
      <c r="JVY1429" s="2269"/>
      <c r="JVZ1429" s="2269"/>
      <c r="JWA1429" s="2269"/>
      <c r="JWB1429" s="2269"/>
      <c r="JWC1429" s="2269"/>
      <c r="JWD1429" s="2269"/>
      <c r="JWE1429" s="2269"/>
      <c r="JWF1429" s="2269"/>
      <c r="JWG1429" s="2269"/>
      <c r="JWH1429" s="2269"/>
      <c r="JWI1429" s="2269"/>
      <c r="JWJ1429" s="2269"/>
      <c r="JWK1429" s="2269"/>
      <c r="JWL1429" s="2269"/>
      <c r="JWM1429" s="2269"/>
      <c r="JWN1429" s="2269"/>
      <c r="JWO1429" s="2269"/>
      <c r="JWP1429" s="2269"/>
      <c r="JWQ1429" s="2269"/>
      <c r="JWR1429" s="2269"/>
      <c r="JWS1429" s="2269"/>
      <c r="JWT1429" s="2269"/>
      <c r="JWU1429" s="2269"/>
      <c r="JWV1429" s="2269"/>
      <c r="JWW1429" s="2269"/>
      <c r="JWX1429" s="2269"/>
      <c r="JWY1429" s="2269"/>
      <c r="JWZ1429" s="2269"/>
      <c r="JXA1429" s="2269"/>
      <c r="JXB1429" s="2269"/>
      <c r="JXC1429" s="2269"/>
      <c r="JXD1429" s="2269"/>
      <c r="JXE1429" s="2269"/>
      <c r="JXF1429" s="2269"/>
      <c r="JXG1429" s="2269"/>
      <c r="JXH1429" s="2269"/>
      <c r="JXI1429" s="2269"/>
      <c r="JXJ1429" s="2269"/>
      <c r="JXK1429" s="2269"/>
      <c r="JXL1429" s="2269"/>
      <c r="JXM1429" s="2269"/>
      <c r="JXN1429" s="2269"/>
      <c r="JXO1429" s="2269"/>
      <c r="JXP1429" s="2269"/>
      <c r="JXQ1429" s="2269"/>
      <c r="JXR1429" s="2269"/>
      <c r="JXS1429" s="2269"/>
      <c r="JXT1429" s="2269"/>
      <c r="JXU1429" s="2269"/>
      <c r="JXV1429" s="2269"/>
      <c r="JXW1429" s="2269"/>
      <c r="JXX1429" s="2269"/>
      <c r="JXY1429" s="2269"/>
      <c r="JXZ1429" s="2269"/>
      <c r="JYA1429" s="2269"/>
      <c r="JYB1429" s="2269"/>
      <c r="JYC1429" s="2269"/>
      <c r="JYD1429" s="2269"/>
      <c r="JYE1429" s="2269"/>
      <c r="JYF1429" s="2269"/>
      <c r="JYG1429" s="2269"/>
      <c r="JYH1429" s="2269"/>
      <c r="JYI1429" s="2269"/>
      <c r="JYJ1429" s="2269"/>
      <c r="JYK1429" s="2269"/>
      <c r="JYL1429" s="2269"/>
      <c r="JYM1429" s="2269"/>
      <c r="JYN1429" s="2269"/>
      <c r="JYO1429" s="2269"/>
      <c r="JYP1429" s="2269"/>
      <c r="JYQ1429" s="2269"/>
      <c r="JYU1429" s="2269"/>
      <c r="JYV1429" s="2269"/>
      <c r="JYW1429" s="2269"/>
      <c r="JYX1429" s="2269"/>
      <c r="JYY1429" s="2269"/>
      <c r="JYZ1429" s="2269"/>
      <c r="JZA1429" s="2269"/>
      <c r="JZB1429" s="2269"/>
      <c r="JZC1429" s="2269"/>
      <c r="JZD1429" s="2269"/>
      <c r="JZE1429" s="2269"/>
      <c r="JZF1429" s="2269"/>
      <c r="JZG1429" s="2269"/>
      <c r="JZH1429" s="2269"/>
      <c r="JZI1429" s="2269"/>
      <c r="JZJ1429" s="2269"/>
      <c r="JZK1429" s="2269"/>
      <c r="JZL1429" s="2269"/>
      <c r="JZM1429" s="2269"/>
      <c r="JZN1429" s="2269"/>
      <c r="JZO1429" s="2269"/>
      <c r="JZP1429" s="2269"/>
      <c r="JZQ1429" s="2269"/>
      <c r="JZR1429" s="2269"/>
      <c r="JZS1429" s="2269"/>
      <c r="JZT1429" s="2269"/>
      <c r="JZU1429" s="2269"/>
      <c r="JZV1429" s="2269"/>
      <c r="JZW1429" s="2269"/>
      <c r="JZX1429" s="2269"/>
      <c r="JZY1429" s="2269"/>
      <c r="JZZ1429" s="2269"/>
      <c r="KAA1429" s="2269"/>
      <c r="KAB1429" s="2269"/>
      <c r="KAC1429" s="2269"/>
      <c r="KAD1429" s="2269"/>
      <c r="KAE1429" s="2269"/>
      <c r="KAF1429" s="2269"/>
      <c r="KAG1429" s="2269"/>
      <c r="KAH1429" s="2269"/>
      <c r="KAI1429" s="2269"/>
      <c r="KAJ1429" s="2269"/>
      <c r="KAK1429" s="2269"/>
      <c r="KAL1429" s="2269"/>
      <c r="KAM1429" s="2269"/>
      <c r="KAN1429" s="2269"/>
      <c r="KAO1429" s="2269"/>
      <c r="KAP1429" s="2269"/>
      <c r="KAQ1429" s="2269"/>
      <c r="KAR1429" s="2269"/>
      <c r="KAS1429" s="2269"/>
      <c r="KAT1429" s="2269"/>
      <c r="KAU1429" s="2269"/>
      <c r="KAV1429" s="2269"/>
      <c r="KAW1429" s="2269"/>
      <c r="KAX1429" s="2269"/>
      <c r="KAY1429" s="2269"/>
      <c r="KAZ1429" s="2269"/>
      <c r="KBA1429" s="2269"/>
      <c r="KBB1429" s="2269"/>
      <c r="KBC1429" s="2269"/>
      <c r="KBD1429" s="2269"/>
      <c r="KBE1429" s="2269"/>
      <c r="KBF1429" s="2269"/>
      <c r="KBG1429" s="2269"/>
      <c r="KBH1429" s="2269"/>
      <c r="KBI1429" s="2269"/>
      <c r="KBJ1429" s="2269"/>
      <c r="KBK1429" s="2269"/>
      <c r="KBL1429" s="2269"/>
      <c r="KBM1429" s="2269"/>
      <c r="KBN1429" s="2269"/>
      <c r="KBO1429" s="2269"/>
      <c r="KBP1429" s="2269"/>
      <c r="KBQ1429" s="2269"/>
      <c r="KBR1429" s="2269"/>
      <c r="KBS1429" s="2269"/>
      <c r="KBT1429" s="2269"/>
      <c r="KBU1429" s="2269"/>
      <c r="KBV1429" s="2269"/>
      <c r="KBW1429" s="2269"/>
      <c r="KBX1429" s="2269"/>
      <c r="KBY1429" s="2269"/>
      <c r="KBZ1429" s="2269"/>
      <c r="KCA1429" s="2269"/>
      <c r="KCB1429" s="2269"/>
      <c r="KCC1429" s="2269"/>
      <c r="KCD1429" s="2269"/>
      <c r="KCE1429" s="2269"/>
      <c r="KCF1429" s="2269"/>
      <c r="KCG1429" s="2269"/>
      <c r="KCH1429" s="2269"/>
      <c r="KCI1429" s="2269"/>
      <c r="KCJ1429" s="2269"/>
      <c r="KCK1429" s="2269"/>
      <c r="KCL1429" s="2269"/>
      <c r="KCM1429" s="2269"/>
      <c r="KCN1429" s="2269"/>
      <c r="KCO1429" s="2269"/>
      <c r="KCP1429" s="2269"/>
      <c r="KCQ1429" s="2269"/>
      <c r="KCR1429" s="2269"/>
      <c r="KCS1429" s="2269"/>
      <c r="KCT1429" s="2269"/>
      <c r="KCU1429" s="2269"/>
      <c r="KCV1429" s="2269"/>
      <c r="KCW1429" s="2269"/>
      <c r="KCX1429" s="2269"/>
      <c r="KCY1429" s="2269"/>
      <c r="KCZ1429" s="2269"/>
      <c r="KDA1429" s="2269"/>
      <c r="KDB1429" s="2269"/>
      <c r="KDC1429" s="2269"/>
      <c r="KDD1429" s="2269"/>
      <c r="KDE1429" s="2269"/>
      <c r="KDF1429" s="2269"/>
      <c r="KDG1429" s="2269"/>
      <c r="KDH1429" s="2269"/>
      <c r="KDI1429" s="2269"/>
      <c r="KDJ1429" s="2269"/>
      <c r="KDK1429" s="2269"/>
      <c r="KDL1429" s="2269"/>
      <c r="KDM1429" s="2269"/>
      <c r="KDN1429" s="2269"/>
      <c r="KDO1429" s="2269"/>
      <c r="KDP1429" s="2269"/>
      <c r="KDQ1429" s="2269"/>
      <c r="KDR1429" s="2269"/>
      <c r="KDS1429" s="2269"/>
      <c r="KDT1429" s="2269"/>
      <c r="KDU1429" s="2269"/>
      <c r="KDV1429" s="2269"/>
      <c r="KDW1429" s="2269"/>
      <c r="KDX1429" s="2269"/>
      <c r="KDY1429" s="2269"/>
      <c r="KDZ1429" s="2269"/>
      <c r="KEA1429" s="2269"/>
      <c r="KEB1429" s="2269"/>
      <c r="KEC1429" s="2269"/>
      <c r="KED1429" s="2269"/>
      <c r="KEE1429" s="2269"/>
      <c r="KEF1429" s="2269"/>
      <c r="KEG1429" s="2269"/>
      <c r="KEH1429" s="2269"/>
      <c r="KEI1429" s="2269"/>
      <c r="KEJ1429" s="2269"/>
      <c r="KEK1429" s="2269"/>
      <c r="KEL1429" s="2269"/>
      <c r="KEM1429" s="2269"/>
      <c r="KEN1429" s="2269"/>
      <c r="KEO1429" s="2269"/>
      <c r="KEP1429" s="2269"/>
      <c r="KEQ1429" s="2269"/>
      <c r="KER1429" s="2269"/>
      <c r="KES1429" s="2269"/>
      <c r="KET1429" s="2269"/>
      <c r="KEU1429" s="2269"/>
      <c r="KEV1429" s="2269"/>
      <c r="KEW1429" s="2269"/>
      <c r="KEX1429" s="2269"/>
      <c r="KEY1429" s="2269"/>
      <c r="KEZ1429" s="2269"/>
      <c r="KFA1429" s="2269"/>
      <c r="KFB1429" s="2269"/>
      <c r="KFC1429" s="2269"/>
      <c r="KFD1429" s="2269"/>
      <c r="KFE1429" s="2269"/>
      <c r="KFF1429" s="2269"/>
      <c r="KFG1429" s="2269"/>
      <c r="KFH1429" s="2269"/>
      <c r="KFI1429" s="2269"/>
      <c r="KFJ1429" s="2269"/>
      <c r="KFK1429" s="2269"/>
      <c r="KFL1429" s="2269"/>
      <c r="KFM1429" s="2269"/>
      <c r="KFN1429" s="2269"/>
      <c r="KFO1429" s="2269"/>
      <c r="KFP1429" s="2269"/>
      <c r="KFQ1429" s="2269"/>
      <c r="KFR1429" s="2269"/>
      <c r="KFS1429" s="2269"/>
      <c r="KFT1429" s="2269"/>
      <c r="KFU1429" s="2269"/>
      <c r="KFV1429" s="2269"/>
      <c r="KFW1429" s="2269"/>
      <c r="KFX1429" s="2269"/>
      <c r="KFY1429" s="2269"/>
      <c r="KFZ1429" s="2269"/>
      <c r="KGA1429" s="2269"/>
      <c r="KGB1429" s="2269"/>
      <c r="KGC1429" s="2269"/>
      <c r="KGD1429" s="2269"/>
      <c r="KGE1429" s="2269"/>
      <c r="KGF1429" s="2269"/>
      <c r="KGG1429" s="2269"/>
      <c r="KGH1429" s="2269"/>
      <c r="KGI1429" s="2269"/>
      <c r="KGJ1429" s="2269"/>
      <c r="KGK1429" s="2269"/>
      <c r="KGL1429" s="2269"/>
      <c r="KGM1429" s="2269"/>
      <c r="KGN1429" s="2269"/>
      <c r="KGO1429" s="2269"/>
      <c r="KGP1429" s="2269"/>
      <c r="KGQ1429" s="2269"/>
      <c r="KGR1429" s="2269"/>
      <c r="KGS1429" s="2269"/>
      <c r="KGT1429" s="2269"/>
      <c r="KGU1429" s="2269"/>
      <c r="KGV1429" s="2269"/>
      <c r="KGW1429" s="2269"/>
      <c r="KGX1429" s="2269"/>
      <c r="KGY1429" s="2269"/>
      <c r="KGZ1429" s="2269"/>
      <c r="KHA1429" s="2269"/>
      <c r="KHB1429" s="2269"/>
      <c r="KHC1429" s="2269"/>
      <c r="KHD1429" s="2269"/>
      <c r="KHE1429" s="2269"/>
      <c r="KHF1429" s="2269"/>
      <c r="KHG1429" s="2269"/>
      <c r="KHH1429" s="2269"/>
      <c r="KHI1429" s="2269"/>
      <c r="KHJ1429" s="2269"/>
      <c r="KHK1429" s="2269"/>
      <c r="KHL1429" s="2269"/>
      <c r="KHM1429" s="2269"/>
      <c r="KHN1429" s="2269"/>
      <c r="KHO1429" s="2269"/>
      <c r="KHP1429" s="2269"/>
      <c r="KHQ1429" s="2269"/>
      <c r="KHR1429" s="2269"/>
      <c r="KHS1429" s="2269"/>
      <c r="KHT1429" s="2269"/>
      <c r="KHU1429" s="2269"/>
      <c r="KHV1429" s="2269"/>
      <c r="KHW1429" s="2269"/>
      <c r="KHX1429" s="2269"/>
      <c r="KHY1429" s="2269"/>
      <c r="KHZ1429" s="2269"/>
      <c r="KIA1429" s="2269"/>
      <c r="KIB1429" s="2269"/>
      <c r="KIC1429" s="2269"/>
      <c r="KID1429" s="2269"/>
      <c r="KIE1429" s="2269"/>
      <c r="KIF1429" s="2269"/>
      <c r="KIG1429" s="2269"/>
      <c r="KIH1429" s="2269"/>
      <c r="KII1429" s="2269"/>
      <c r="KIJ1429" s="2269"/>
      <c r="KIK1429" s="2269"/>
      <c r="KIL1429" s="2269"/>
      <c r="KIM1429" s="2269"/>
      <c r="KIQ1429" s="2269"/>
      <c r="KIR1429" s="2269"/>
      <c r="KIS1429" s="2269"/>
      <c r="KIT1429" s="2269"/>
      <c r="KIU1429" s="2269"/>
      <c r="KIV1429" s="2269"/>
      <c r="KIW1429" s="2269"/>
      <c r="KIX1429" s="2269"/>
      <c r="KIY1429" s="2269"/>
      <c r="KIZ1429" s="2269"/>
      <c r="KJA1429" s="2269"/>
      <c r="KJB1429" s="2269"/>
      <c r="KJC1429" s="2269"/>
      <c r="KJD1429" s="2269"/>
      <c r="KJE1429" s="2269"/>
      <c r="KJF1429" s="2269"/>
      <c r="KJG1429" s="2269"/>
      <c r="KJH1429" s="2269"/>
      <c r="KJI1429" s="2269"/>
      <c r="KJJ1429" s="2269"/>
      <c r="KJK1429" s="2269"/>
      <c r="KJL1429" s="2269"/>
      <c r="KJM1429" s="2269"/>
      <c r="KJN1429" s="2269"/>
      <c r="KJO1429" s="2269"/>
      <c r="KJP1429" s="2269"/>
      <c r="KJQ1429" s="2269"/>
      <c r="KJR1429" s="2269"/>
      <c r="KJS1429" s="2269"/>
      <c r="KJT1429" s="2269"/>
      <c r="KJU1429" s="2269"/>
      <c r="KJV1429" s="2269"/>
      <c r="KJW1429" s="2269"/>
      <c r="KJX1429" s="2269"/>
      <c r="KJY1429" s="2269"/>
      <c r="KJZ1429" s="2269"/>
      <c r="KKA1429" s="2269"/>
      <c r="KKB1429" s="2269"/>
      <c r="KKC1429" s="2269"/>
      <c r="KKD1429" s="2269"/>
      <c r="KKE1429" s="2269"/>
      <c r="KKF1429" s="2269"/>
      <c r="KKG1429" s="2269"/>
      <c r="KKH1429" s="2269"/>
      <c r="KKI1429" s="2269"/>
      <c r="KKJ1429" s="2269"/>
      <c r="KKK1429" s="2269"/>
      <c r="KKL1429" s="2269"/>
      <c r="KKM1429" s="2269"/>
      <c r="KKN1429" s="2269"/>
      <c r="KKO1429" s="2269"/>
      <c r="KKP1429" s="2269"/>
      <c r="KKQ1429" s="2269"/>
      <c r="KKR1429" s="2269"/>
      <c r="KKS1429" s="2269"/>
      <c r="KKT1429" s="2269"/>
      <c r="KKU1429" s="2269"/>
      <c r="KKV1429" s="2269"/>
      <c r="KKW1429" s="2269"/>
      <c r="KKX1429" s="2269"/>
      <c r="KKY1429" s="2269"/>
      <c r="KKZ1429" s="2269"/>
      <c r="KLA1429" s="2269"/>
      <c r="KLB1429" s="2269"/>
      <c r="KLC1429" s="2269"/>
      <c r="KLD1429" s="2269"/>
      <c r="KLE1429" s="2269"/>
      <c r="KLF1429" s="2269"/>
      <c r="KLG1429" s="2269"/>
      <c r="KLH1429" s="2269"/>
      <c r="KLI1429" s="2269"/>
      <c r="KLJ1429" s="2269"/>
      <c r="KLK1429" s="2269"/>
      <c r="KLL1429" s="2269"/>
      <c r="KLM1429" s="2269"/>
      <c r="KLN1429" s="2269"/>
      <c r="KLO1429" s="2269"/>
      <c r="KLP1429" s="2269"/>
      <c r="KLQ1429" s="2269"/>
      <c r="KLR1429" s="2269"/>
      <c r="KLS1429" s="2269"/>
      <c r="KLT1429" s="2269"/>
      <c r="KLU1429" s="2269"/>
      <c r="KLV1429" s="2269"/>
      <c r="KLW1429" s="2269"/>
      <c r="KLX1429" s="2269"/>
      <c r="KLY1429" s="2269"/>
      <c r="KLZ1429" s="2269"/>
      <c r="KMA1429" s="2269"/>
      <c r="KMB1429" s="2269"/>
      <c r="KMC1429" s="2269"/>
      <c r="KMD1429" s="2269"/>
      <c r="KME1429" s="2269"/>
      <c r="KMF1429" s="2269"/>
      <c r="KMG1429" s="2269"/>
      <c r="KMH1429" s="2269"/>
      <c r="KMI1429" s="2269"/>
      <c r="KMJ1429" s="2269"/>
      <c r="KMK1429" s="2269"/>
      <c r="KML1429" s="2269"/>
      <c r="KMM1429" s="2269"/>
      <c r="KMN1429" s="2269"/>
      <c r="KMO1429" s="2269"/>
      <c r="KMP1429" s="2269"/>
      <c r="KMQ1429" s="2269"/>
      <c r="KMR1429" s="2269"/>
      <c r="KMS1429" s="2269"/>
      <c r="KMT1429" s="2269"/>
      <c r="KMU1429" s="2269"/>
      <c r="KMV1429" s="2269"/>
      <c r="KMW1429" s="2269"/>
      <c r="KMX1429" s="2269"/>
      <c r="KMY1429" s="2269"/>
      <c r="KMZ1429" s="2269"/>
      <c r="KNA1429" s="2269"/>
      <c r="KNB1429" s="2269"/>
      <c r="KNC1429" s="2269"/>
      <c r="KND1429" s="2269"/>
      <c r="KNE1429" s="2269"/>
      <c r="KNF1429" s="2269"/>
      <c r="KNG1429" s="2269"/>
      <c r="KNH1429" s="2269"/>
      <c r="KNI1429" s="2269"/>
      <c r="KNJ1429" s="2269"/>
      <c r="KNK1429" s="2269"/>
      <c r="KNL1429" s="2269"/>
      <c r="KNM1429" s="2269"/>
      <c r="KNN1429" s="2269"/>
      <c r="KNO1429" s="2269"/>
      <c r="KNP1429" s="2269"/>
      <c r="KNQ1429" s="2269"/>
      <c r="KNR1429" s="2269"/>
      <c r="KNS1429" s="2269"/>
      <c r="KNT1429" s="2269"/>
      <c r="KNU1429" s="2269"/>
      <c r="KNV1429" s="2269"/>
      <c r="KNW1429" s="2269"/>
      <c r="KNX1429" s="2269"/>
      <c r="KNY1429" s="2269"/>
      <c r="KNZ1429" s="2269"/>
      <c r="KOA1429" s="2269"/>
      <c r="KOB1429" s="2269"/>
      <c r="KOC1429" s="2269"/>
      <c r="KOD1429" s="2269"/>
      <c r="KOE1429" s="2269"/>
      <c r="KOF1429" s="2269"/>
      <c r="KOG1429" s="2269"/>
      <c r="KOH1429" s="2269"/>
      <c r="KOI1429" s="2269"/>
      <c r="KOJ1429" s="2269"/>
      <c r="KOK1429" s="2269"/>
      <c r="KOL1429" s="2269"/>
      <c r="KOM1429" s="2269"/>
      <c r="KON1429" s="2269"/>
      <c r="KOO1429" s="2269"/>
      <c r="KOP1429" s="2269"/>
      <c r="KOQ1429" s="2269"/>
      <c r="KOR1429" s="2269"/>
      <c r="KOS1429" s="2269"/>
      <c r="KOT1429" s="2269"/>
      <c r="KOU1429" s="2269"/>
      <c r="KOV1429" s="2269"/>
      <c r="KOW1429" s="2269"/>
      <c r="KOX1429" s="2269"/>
      <c r="KOY1429" s="2269"/>
      <c r="KOZ1429" s="2269"/>
      <c r="KPA1429" s="2269"/>
      <c r="KPB1429" s="2269"/>
      <c r="KPC1429" s="2269"/>
      <c r="KPD1429" s="2269"/>
      <c r="KPE1429" s="2269"/>
      <c r="KPF1429" s="2269"/>
      <c r="KPG1429" s="2269"/>
      <c r="KPH1429" s="2269"/>
      <c r="KPI1429" s="2269"/>
      <c r="KPJ1429" s="2269"/>
      <c r="KPK1429" s="2269"/>
      <c r="KPL1429" s="2269"/>
      <c r="KPM1429" s="2269"/>
      <c r="KPN1429" s="2269"/>
      <c r="KPO1429" s="2269"/>
      <c r="KPP1429" s="2269"/>
      <c r="KPQ1429" s="2269"/>
      <c r="KPR1429" s="2269"/>
      <c r="KPS1429" s="2269"/>
      <c r="KPT1429" s="2269"/>
      <c r="KPU1429" s="2269"/>
      <c r="KPV1429" s="2269"/>
      <c r="KPW1429" s="2269"/>
      <c r="KPX1429" s="2269"/>
      <c r="KPY1429" s="2269"/>
      <c r="KPZ1429" s="2269"/>
      <c r="KQA1429" s="2269"/>
      <c r="KQB1429" s="2269"/>
      <c r="KQC1429" s="2269"/>
      <c r="KQD1429" s="2269"/>
      <c r="KQE1429" s="2269"/>
      <c r="KQF1429" s="2269"/>
      <c r="KQG1429" s="2269"/>
      <c r="KQH1429" s="2269"/>
      <c r="KQI1429" s="2269"/>
      <c r="KQJ1429" s="2269"/>
      <c r="KQK1429" s="2269"/>
      <c r="KQL1429" s="2269"/>
      <c r="KQM1429" s="2269"/>
      <c r="KQN1429" s="2269"/>
      <c r="KQO1429" s="2269"/>
      <c r="KQP1429" s="2269"/>
      <c r="KQQ1429" s="2269"/>
      <c r="KQR1429" s="2269"/>
      <c r="KQS1429" s="2269"/>
      <c r="KQT1429" s="2269"/>
      <c r="KQU1429" s="2269"/>
      <c r="KQV1429" s="2269"/>
      <c r="KQW1429" s="2269"/>
      <c r="KQX1429" s="2269"/>
      <c r="KQY1429" s="2269"/>
      <c r="KQZ1429" s="2269"/>
      <c r="KRA1429" s="2269"/>
      <c r="KRB1429" s="2269"/>
      <c r="KRC1429" s="2269"/>
      <c r="KRD1429" s="2269"/>
      <c r="KRE1429" s="2269"/>
      <c r="KRF1429" s="2269"/>
      <c r="KRG1429" s="2269"/>
      <c r="KRH1429" s="2269"/>
      <c r="KRI1429" s="2269"/>
      <c r="KRJ1429" s="2269"/>
      <c r="KRK1429" s="2269"/>
      <c r="KRL1429" s="2269"/>
      <c r="KRM1429" s="2269"/>
      <c r="KRN1429" s="2269"/>
      <c r="KRO1429" s="2269"/>
      <c r="KRP1429" s="2269"/>
      <c r="KRQ1429" s="2269"/>
      <c r="KRR1429" s="2269"/>
      <c r="KRS1429" s="2269"/>
      <c r="KRT1429" s="2269"/>
      <c r="KRU1429" s="2269"/>
      <c r="KRV1429" s="2269"/>
      <c r="KRW1429" s="2269"/>
      <c r="KRX1429" s="2269"/>
      <c r="KRY1429" s="2269"/>
      <c r="KRZ1429" s="2269"/>
      <c r="KSA1429" s="2269"/>
      <c r="KSB1429" s="2269"/>
      <c r="KSC1429" s="2269"/>
      <c r="KSD1429" s="2269"/>
      <c r="KSE1429" s="2269"/>
      <c r="KSF1429" s="2269"/>
      <c r="KSG1429" s="2269"/>
      <c r="KSH1429" s="2269"/>
      <c r="KSI1429" s="2269"/>
      <c r="KSM1429" s="2269"/>
      <c r="KSN1429" s="2269"/>
      <c r="KSO1429" s="2269"/>
      <c r="KSP1429" s="2269"/>
      <c r="KSQ1429" s="2269"/>
      <c r="KSR1429" s="2269"/>
      <c r="KSS1429" s="2269"/>
      <c r="KST1429" s="2269"/>
      <c r="KSU1429" s="2269"/>
      <c r="KSV1429" s="2269"/>
      <c r="KSW1429" s="2269"/>
      <c r="KSX1429" s="2269"/>
      <c r="KSY1429" s="2269"/>
      <c r="KSZ1429" s="2269"/>
      <c r="KTA1429" s="2269"/>
      <c r="KTB1429" s="2269"/>
      <c r="KTC1429" s="2269"/>
      <c r="KTD1429" s="2269"/>
      <c r="KTE1429" s="2269"/>
      <c r="KTF1429" s="2269"/>
      <c r="KTG1429" s="2269"/>
      <c r="KTH1429" s="2269"/>
      <c r="KTI1429" s="2269"/>
      <c r="KTJ1429" s="2269"/>
      <c r="KTK1429" s="2269"/>
      <c r="KTL1429" s="2269"/>
      <c r="KTM1429" s="2269"/>
      <c r="KTN1429" s="2269"/>
      <c r="KTO1429" s="2269"/>
      <c r="KTP1429" s="2269"/>
      <c r="KTQ1429" s="2269"/>
      <c r="KTR1429" s="2269"/>
      <c r="KTS1429" s="2269"/>
      <c r="KTT1429" s="2269"/>
      <c r="KTU1429" s="2269"/>
      <c r="KTV1429" s="2269"/>
      <c r="KTW1429" s="2269"/>
      <c r="KTX1429" s="2269"/>
      <c r="KTY1429" s="2269"/>
      <c r="KTZ1429" s="2269"/>
      <c r="KUA1429" s="2269"/>
      <c r="KUB1429" s="2269"/>
      <c r="KUC1429" s="2269"/>
      <c r="KUD1429" s="2269"/>
      <c r="KUE1429" s="2269"/>
      <c r="KUF1429" s="2269"/>
      <c r="KUG1429" s="2269"/>
      <c r="KUH1429" s="2269"/>
      <c r="KUI1429" s="2269"/>
      <c r="KUJ1429" s="2269"/>
      <c r="KUK1429" s="2269"/>
      <c r="KUL1429" s="2269"/>
      <c r="KUM1429" s="2269"/>
      <c r="KUN1429" s="2269"/>
      <c r="KUO1429" s="2269"/>
      <c r="KUP1429" s="2269"/>
      <c r="KUQ1429" s="2269"/>
      <c r="KUR1429" s="2269"/>
      <c r="KUS1429" s="2269"/>
      <c r="KUT1429" s="2269"/>
      <c r="KUU1429" s="2269"/>
      <c r="KUV1429" s="2269"/>
      <c r="KUW1429" s="2269"/>
      <c r="KUX1429" s="2269"/>
      <c r="KUY1429" s="2269"/>
      <c r="KUZ1429" s="2269"/>
      <c r="KVA1429" s="2269"/>
      <c r="KVB1429" s="2269"/>
      <c r="KVC1429" s="2269"/>
      <c r="KVD1429" s="2269"/>
      <c r="KVE1429" s="2269"/>
      <c r="KVF1429" s="2269"/>
      <c r="KVG1429" s="2269"/>
      <c r="KVH1429" s="2269"/>
      <c r="KVI1429" s="2269"/>
      <c r="KVJ1429" s="2269"/>
      <c r="KVK1429" s="2269"/>
      <c r="KVL1429" s="2269"/>
      <c r="KVM1429" s="2269"/>
      <c r="KVN1429" s="2269"/>
      <c r="KVO1429" s="2269"/>
      <c r="KVP1429" s="2269"/>
      <c r="KVQ1429" s="2269"/>
      <c r="KVR1429" s="2269"/>
      <c r="KVS1429" s="2269"/>
      <c r="KVT1429" s="2269"/>
      <c r="KVU1429" s="2269"/>
      <c r="KVV1429" s="2269"/>
      <c r="KVW1429" s="2269"/>
      <c r="KVX1429" s="2269"/>
      <c r="KVY1429" s="2269"/>
      <c r="KVZ1429" s="2269"/>
      <c r="KWA1429" s="2269"/>
      <c r="KWB1429" s="2269"/>
      <c r="KWC1429" s="2269"/>
      <c r="KWD1429" s="2269"/>
      <c r="KWE1429" s="2269"/>
      <c r="KWF1429" s="2269"/>
      <c r="KWG1429" s="2269"/>
      <c r="KWH1429" s="2269"/>
      <c r="KWI1429" s="2269"/>
      <c r="KWJ1429" s="2269"/>
      <c r="KWK1429" s="2269"/>
      <c r="KWL1429" s="2269"/>
      <c r="KWM1429" s="2269"/>
      <c r="KWN1429" s="2269"/>
      <c r="KWO1429" s="2269"/>
      <c r="KWP1429" s="2269"/>
      <c r="KWQ1429" s="2269"/>
      <c r="KWR1429" s="2269"/>
      <c r="KWS1429" s="2269"/>
      <c r="KWT1429" s="2269"/>
      <c r="KWU1429" s="2269"/>
      <c r="KWV1429" s="2269"/>
      <c r="KWW1429" s="2269"/>
      <c r="KWX1429" s="2269"/>
      <c r="KWY1429" s="2269"/>
      <c r="KWZ1429" s="2269"/>
      <c r="KXA1429" s="2269"/>
      <c r="KXB1429" s="2269"/>
      <c r="KXC1429" s="2269"/>
      <c r="KXD1429" s="2269"/>
      <c r="KXE1429" s="2269"/>
      <c r="KXF1429" s="2269"/>
      <c r="KXG1429" s="2269"/>
      <c r="KXH1429" s="2269"/>
      <c r="KXI1429" s="2269"/>
      <c r="KXJ1429" s="2269"/>
      <c r="KXK1429" s="2269"/>
      <c r="KXL1429" s="2269"/>
      <c r="KXM1429" s="2269"/>
      <c r="KXN1429" s="2269"/>
      <c r="KXO1429" s="2269"/>
      <c r="KXP1429" s="2269"/>
      <c r="KXQ1429" s="2269"/>
      <c r="KXR1429" s="2269"/>
      <c r="KXS1429" s="2269"/>
      <c r="KXT1429" s="2269"/>
      <c r="KXU1429" s="2269"/>
      <c r="KXV1429" s="2269"/>
      <c r="KXW1429" s="2269"/>
      <c r="KXX1429" s="2269"/>
      <c r="KXY1429" s="2269"/>
      <c r="KXZ1429" s="2269"/>
      <c r="KYA1429" s="2269"/>
      <c r="KYB1429" s="2269"/>
      <c r="KYC1429" s="2269"/>
      <c r="KYD1429" s="2269"/>
      <c r="KYE1429" s="2269"/>
      <c r="KYF1429" s="2269"/>
      <c r="KYG1429" s="2269"/>
      <c r="KYH1429" s="2269"/>
      <c r="KYI1429" s="2269"/>
      <c r="KYJ1429" s="2269"/>
      <c r="KYK1429" s="2269"/>
      <c r="KYL1429" s="2269"/>
      <c r="KYM1429" s="2269"/>
      <c r="KYN1429" s="2269"/>
      <c r="KYO1429" s="2269"/>
      <c r="KYP1429" s="2269"/>
      <c r="KYQ1429" s="2269"/>
      <c r="KYR1429" s="2269"/>
      <c r="KYS1429" s="2269"/>
      <c r="KYT1429" s="2269"/>
      <c r="KYU1429" s="2269"/>
      <c r="KYV1429" s="2269"/>
      <c r="KYW1429" s="2269"/>
      <c r="KYX1429" s="2269"/>
      <c r="KYY1429" s="2269"/>
      <c r="KYZ1429" s="2269"/>
      <c r="KZA1429" s="2269"/>
      <c r="KZB1429" s="2269"/>
      <c r="KZC1429" s="2269"/>
      <c r="KZD1429" s="2269"/>
      <c r="KZE1429" s="2269"/>
      <c r="KZF1429" s="2269"/>
      <c r="KZG1429" s="2269"/>
      <c r="KZH1429" s="2269"/>
      <c r="KZI1429" s="2269"/>
      <c r="KZJ1429" s="2269"/>
      <c r="KZK1429" s="2269"/>
      <c r="KZL1429" s="2269"/>
      <c r="KZM1429" s="2269"/>
      <c r="KZN1429" s="2269"/>
      <c r="KZO1429" s="2269"/>
      <c r="KZP1429" s="2269"/>
      <c r="KZQ1429" s="2269"/>
      <c r="KZR1429" s="2269"/>
      <c r="KZS1429" s="2269"/>
      <c r="KZT1429" s="2269"/>
      <c r="KZU1429" s="2269"/>
      <c r="KZV1429" s="2269"/>
      <c r="KZW1429" s="2269"/>
      <c r="KZX1429" s="2269"/>
      <c r="KZY1429" s="2269"/>
      <c r="KZZ1429" s="2269"/>
      <c r="LAA1429" s="2269"/>
      <c r="LAB1429" s="2269"/>
      <c r="LAC1429" s="2269"/>
      <c r="LAD1429" s="2269"/>
      <c r="LAE1429" s="2269"/>
      <c r="LAF1429" s="2269"/>
      <c r="LAG1429" s="2269"/>
      <c r="LAH1429" s="2269"/>
      <c r="LAI1429" s="2269"/>
      <c r="LAJ1429" s="2269"/>
      <c r="LAK1429" s="2269"/>
      <c r="LAL1429" s="2269"/>
      <c r="LAM1429" s="2269"/>
      <c r="LAN1429" s="2269"/>
      <c r="LAO1429" s="2269"/>
      <c r="LAP1429" s="2269"/>
      <c r="LAQ1429" s="2269"/>
      <c r="LAR1429" s="2269"/>
      <c r="LAS1429" s="2269"/>
      <c r="LAT1429" s="2269"/>
      <c r="LAU1429" s="2269"/>
      <c r="LAV1429" s="2269"/>
      <c r="LAW1429" s="2269"/>
      <c r="LAX1429" s="2269"/>
      <c r="LAY1429" s="2269"/>
      <c r="LAZ1429" s="2269"/>
      <c r="LBA1429" s="2269"/>
      <c r="LBB1429" s="2269"/>
      <c r="LBC1429" s="2269"/>
      <c r="LBD1429" s="2269"/>
      <c r="LBE1429" s="2269"/>
      <c r="LBF1429" s="2269"/>
      <c r="LBG1429" s="2269"/>
      <c r="LBH1429" s="2269"/>
      <c r="LBI1429" s="2269"/>
      <c r="LBJ1429" s="2269"/>
      <c r="LBK1429" s="2269"/>
      <c r="LBL1429" s="2269"/>
      <c r="LBM1429" s="2269"/>
      <c r="LBN1429" s="2269"/>
      <c r="LBO1429" s="2269"/>
      <c r="LBP1429" s="2269"/>
      <c r="LBQ1429" s="2269"/>
      <c r="LBR1429" s="2269"/>
      <c r="LBS1429" s="2269"/>
      <c r="LBT1429" s="2269"/>
      <c r="LBU1429" s="2269"/>
      <c r="LBV1429" s="2269"/>
      <c r="LBW1429" s="2269"/>
      <c r="LBX1429" s="2269"/>
      <c r="LBY1429" s="2269"/>
      <c r="LBZ1429" s="2269"/>
      <c r="LCA1429" s="2269"/>
      <c r="LCB1429" s="2269"/>
      <c r="LCC1429" s="2269"/>
      <c r="LCD1429" s="2269"/>
      <c r="LCE1429" s="2269"/>
      <c r="LCI1429" s="2269"/>
      <c r="LCJ1429" s="2269"/>
      <c r="LCK1429" s="2269"/>
      <c r="LCL1429" s="2269"/>
      <c r="LCM1429" s="2269"/>
      <c r="LCN1429" s="2269"/>
      <c r="LCO1429" s="2269"/>
      <c r="LCP1429" s="2269"/>
      <c r="LCQ1429" s="2269"/>
      <c r="LCR1429" s="2269"/>
      <c r="LCS1429" s="2269"/>
      <c r="LCT1429" s="2269"/>
      <c r="LCU1429" s="2269"/>
      <c r="LCV1429" s="2269"/>
      <c r="LCW1429" s="2269"/>
      <c r="LCX1429" s="2269"/>
      <c r="LCY1429" s="2269"/>
      <c r="LCZ1429" s="2269"/>
      <c r="LDA1429" s="2269"/>
      <c r="LDB1429" s="2269"/>
      <c r="LDC1429" s="2269"/>
      <c r="LDD1429" s="2269"/>
      <c r="LDE1429" s="2269"/>
      <c r="LDF1429" s="2269"/>
      <c r="LDG1429" s="2269"/>
      <c r="LDH1429" s="2269"/>
      <c r="LDI1429" s="2269"/>
      <c r="LDJ1429" s="2269"/>
      <c r="LDK1429" s="2269"/>
      <c r="LDL1429" s="2269"/>
      <c r="LDM1429" s="2269"/>
      <c r="LDN1429" s="2269"/>
      <c r="LDO1429" s="2269"/>
      <c r="LDP1429" s="2269"/>
      <c r="LDQ1429" s="2269"/>
      <c r="LDR1429" s="2269"/>
      <c r="LDS1429" s="2269"/>
      <c r="LDT1429" s="2269"/>
      <c r="LDU1429" s="2269"/>
      <c r="LDV1429" s="2269"/>
      <c r="LDW1429" s="2269"/>
      <c r="LDX1429" s="2269"/>
      <c r="LDY1429" s="2269"/>
      <c r="LDZ1429" s="2269"/>
      <c r="LEA1429" s="2269"/>
      <c r="LEB1429" s="2269"/>
      <c r="LEC1429" s="2269"/>
      <c r="LED1429" s="2269"/>
      <c r="LEE1429" s="2269"/>
      <c r="LEF1429" s="2269"/>
      <c r="LEG1429" s="2269"/>
      <c r="LEH1429" s="2269"/>
      <c r="LEI1429" s="2269"/>
      <c r="LEJ1429" s="2269"/>
      <c r="LEK1429" s="2269"/>
      <c r="LEL1429" s="2269"/>
      <c r="LEM1429" s="2269"/>
      <c r="LEN1429" s="2269"/>
      <c r="LEO1429" s="2269"/>
      <c r="LEP1429" s="2269"/>
      <c r="LEQ1429" s="2269"/>
      <c r="LER1429" s="2269"/>
      <c r="LES1429" s="2269"/>
      <c r="LET1429" s="2269"/>
      <c r="LEU1429" s="2269"/>
      <c r="LEV1429" s="2269"/>
      <c r="LEW1429" s="2269"/>
      <c r="LEX1429" s="2269"/>
      <c r="LEY1429" s="2269"/>
      <c r="LEZ1429" s="2269"/>
      <c r="LFA1429" s="2269"/>
      <c r="LFB1429" s="2269"/>
      <c r="LFC1429" s="2269"/>
      <c r="LFD1429" s="2269"/>
      <c r="LFE1429" s="2269"/>
      <c r="LFF1429" s="2269"/>
      <c r="LFG1429" s="2269"/>
      <c r="LFH1429" s="2269"/>
      <c r="LFI1429" s="2269"/>
      <c r="LFJ1429" s="2269"/>
      <c r="LFK1429" s="2269"/>
      <c r="LFL1429" s="2269"/>
      <c r="LFM1429" s="2269"/>
      <c r="LFN1429" s="2269"/>
      <c r="LFO1429" s="2269"/>
      <c r="LFP1429" s="2269"/>
      <c r="LFQ1429" s="2269"/>
      <c r="LFR1429" s="2269"/>
      <c r="LFS1429" s="2269"/>
      <c r="LFT1429" s="2269"/>
      <c r="LFU1429" s="2269"/>
      <c r="LFV1429" s="2269"/>
      <c r="LFW1429" s="2269"/>
      <c r="LFX1429" s="2269"/>
      <c r="LFY1429" s="2269"/>
      <c r="LFZ1429" s="2269"/>
      <c r="LGA1429" s="2269"/>
      <c r="LGB1429" s="2269"/>
      <c r="LGC1429" s="2269"/>
      <c r="LGD1429" s="2269"/>
      <c r="LGE1429" s="2269"/>
      <c r="LGF1429" s="2269"/>
      <c r="LGG1429" s="2269"/>
      <c r="LGH1429" s="2269"/>
      <c r="LGI1429" s="2269"/>
      <c r="LGJ1429" s="2269"/>
      <c r="LGK1429" s="2269"/>
      <c r="LGL1429" s="2269"/>
      <c r="LGM1429" s="2269"/>
      <c r="LGN1429" s="2269"/>
      <c r="LGO1429" s="2269"/>
      <c r="LGP1429" s="2269"/>
      <c r="LGQ1429" s="2269"/>
      <c r="LGR1429" s="2269"/>
      <c r="LGS1429" s="2269"/>
      <c r="LGT1429" s="2269"/>
      <c r="LGU1429" s="2269"/>
      <c r="LGV1429" s="2269"/>
      <c r="LGW1429" s="2269"/>
      <c r="LGX1429" s="2269"/>
      <c r="LGY1429" s="2269"/>
      <c r="LGZ1429" s="2269"/>
      <c r="LHA1429" s="2269"/>
      <c r="LHB1429" s="2269"/>
      <c r="LHC1429" s="2269"/>
      <c r="LHD1429" s="2269"/>
      <c r="LHE1429" s="2269"/>
      <c r="LHF1429" s="2269"/>
      <c r="LHG1429" s="2269"/>
      <c r="LHH1429" s="2269"/>
      <c r="LHI1429" s="2269"/>
      <c r="LHJ1429" s="2269"/>
      <c r="LHK1429" s="2269"/>
      <c r="LHL1429" s="2269"/>
      <c r="LHM1429" s="2269"/>
      <c r="LHN1429" s="2269"/>
      <c r="LHO1429" s="2269"/>
      <c r="LHP1429" s="2269"/>
      <c r="LHQ1429" s="2269"/>
      <c r="LHR1429" s="2269"/>
      <c r="LHS1429" s="2269"/>
      <c r="LHT1429" s="2269"/>
      <c r="LHU1429" s="2269"/>
      <c r="LHV1429" s="2269"/>
      <c r="LHW1429" s="2269"/>
      <c r="LHX1429" s="2269"/>
      <c r="LHY1429" s="2269"/>
      <c r="LHZ1429" s="2269"/>
      <c r="LIA1429" s="2269"/>
      <c r="LIB1429" s="2269"/>
      <c r="LIC1429" s="2269"/>
      <c r="LID1429" s="2269"/>
      <c r="LIE1429" s="2269"/>
      <c r="LIF1429" s="2269"/>
      <c r="LIG1429" s="2269"/>
      <c r="LIH1429" s="2269"/>
      <c r="LII1429" s="2269"/>
      <c r="LIJ1429" s="2269"/>
      <c r="LIK1429" s="2269"/>
      <c r="LIL1429" s="2269"/>
      <c r="LIM1429" s="2269"/>
      <c r="LIN1429" s="2269"/>
      <c r="LIO1429" s="2269"/>
      <c r="LIP1429" s="2269"/>
      <c r="LIQ1429" s="2269"/>
      <c r="LIR1429" s="2269"/>
      <c r="LIS1429" s="2269"/>
      <c r="LIT1429" s="2269"/>
      <c r="LIU1429" s="2269"/>
      <c r="LIV1429" s="2269"/>
      <c r="LIW1429" s="2269"/>
      <c r="LIX1429" s="2269"/>
      <c r="LIY1429" s="2269"/>
      <c r="LIZ1429" s="2269"/>
      <c r="LJA1429" s="2269"/>
      <c r="LJB1429" s="2269"/>
      <c r="LJC1429" s="2269"/>
      <c r="LJD1429" s="2269"/>
      <c r="LJE1429" s="2269"/>
      <c r="LJF1429" s="2269"/>
      <c r="LJG1429" s="2269"/>
      <c r="LJH1429" s="2269"/>
      <c r="LJI1429" s="2269"/>
      <c r="LJJ1429" s="2269"/>
      <c r="LJK1429" s="2269"/>
      <c r="LJL1429" s="2269"/>
      <c r="LJM1429" s="2269"/>
      <c r="LJN1429" s="2269"/>
      <c r="LJO1429" s="2269"/>
      <c r="LJP1429" s="2269"/>
      <c r="LJQ1429" s="2269"/>
      <c r="LJR1429" s="2269"/>
      <c r="LJS1429" s="2269"/>
      <c r="LJT1429" s="2269"/>
      <c r="LJU1429" s="2269"/>
      <c r="LJV1429" s="2269"/>
      <c r="LJW1429" s="2269"/>
      <c r="LJX1429" s="2269"/>
      <c r="LJY1429" s="2269"/>
      <c r="LJZ1429" s="2269"/>
      <c r="LKA1429" s="2269"/>
      <c r="LKB1429" s="2269"/>
      <c r="LKC1429" s="2269"/>
      <c r="LKD1429" s="2269"/>
      <c r="LKE1429" s="2269"/>
      <c r="LKF1429" s="2269"/>
      <c r="LKG1429" s="2269"/>
      <c r="LKH1429" s="2269"/>
      <c r="LKI1429" s="2269"/>
      <c r="LKJ1429" s="2269"/>
      <c r="LKK1429" s="2269"/>
      <c r="LKL1429" s="2269"/>
      <c r="LKM1429" s="2269"/>
      <c r="LKN1429" s="2269"/>
      <c r="LKO1429" s="2269"/>
      <c r="LKP1429" s="2269"/>
      <c r="LKQ1429" s="2269"/>
      <c r="LKR1429" s="2269"/>
      <c r="LKS1429" s="2269"/>
      <c r="LKT1429" s="2269"/>
      <c r="LKU1429" s="2269"/>
      <c r="LKV1429" s="2269"/>
      <c r="LKW1429" s="2269"/>
      <c r="LKX1429" s="2269"/>
      <c r="LKY1429" s="2269"/>
      <c r="LKZ1429" s="2269"/>
      <c r="LLA1429" s="2269"/>
      <c r="LLB1429" s="2269"/>
      <c r="LLC1429" s="2269"/>
      <c r="LLD1429" s="2269"/>
      <c r="LLE1429" s="2269"/>
      <c r="LLF1429" s="2269"/>
      <c r="LLG1429" s="2269"/>
      <c r="LLH1429" s="2269"/>
      <c r="LLI1429" s="2269"/>
      <c r="LLJ1429" s="2269"/>
      <c r="LLK1429" s="2269"/>
      <c r="LLL1429" s="2269"/>
      <c r="LLM1429" s="2269"/>
      <c r="LLN1429" s="2269"/>
      <c r="LLO1429" s="2269"/>
      <c r="LLP1429" s="2269"/>
      <c r="LLQ1429" s="2269"/>
      <c r="LLR1429" s="2269"/>
      <c r="LLS1429" s="2269"/>
      <c r="LLT1429" s="2269"/>
      <c r="LLU1429" s="2269"/>
      <c r="LLV1429" s="2269"/>
      <c r="LLW1429" s="2269"/>
      <c r="LLX1429" s="2269"/>
      <c r="LLY1429" s="2269"/>
      <c r="LLZ1429" s="2269"/>
      <c r="LMA1429" s="2269"/>
      <c r="LME1429" s="2269"/>
      <c r="LMF1429" s="2269"/>
      <c r="LMG1429" s="2269"/>
      <c r="LMH1429" s="2269"/>
      <c r="LMI1429" s="2269"/>
      <c r="LMJ1429" s="2269"/>
      <c r="LMK1429" s="2269"/>
      <c r="LML1429" s="2269"/>
      <c r="LMM1429" s="2269"/>
      <c r="LMN1429" s="2269"/>
      <c r="LMO1429" s="2269"/>
      <c r="LMP1429" s="2269"/>
      <c r="LMQ1429" s="2269"/>
      <c r="LMR1429" s="2269"/>
      <c r="LMS1429" s="2269"/>
      <c r="LMT1429" s="2269"/>
      <c r="LMU1429" s="2269"/>
      <c r="LMV1429" s="2269"/>
      <c r="LMW1429" s="2269"/>
      <c r="LMX1429" s="2269"/>
      <c r="LMY1429" s="2269"/>
      <c r="LMZ1429" s="2269"/>
      <c r="LNA1429" s="2269"/>
      <c r="LNB1429" s="2269"/>
      <c r="LNC1429" s="2269"/>
      <c r="LND1429" s="2269"/>
      <c r="LNE1429" s="2269"/>
      <c r="LNF1429" s="2269"/>
      <c r="LNG1429" s="2269"/>
      <c r="LNH1429" s="2269"/>
      <c r="LNI1429" s="2269"/>
      <c r="LNJ1429" s="2269"/>
      <c r="LNK1429" s="2269"/>
      <c r="LNL1429" s="2269"/>
      <c r="LNM1429" s="2269"/>
      <c r="LNN1429" s="2269"/>
      <c r="LNO1429" s="2269"/>
      <c r="LNP1429" s="2269"/>
      <c r="LNQ1429" s="2269"/>
      <c r="LNR1429" s="2269"/>
      <c r="LNS1429" s="2269"/>
      <c r="LNT1429" s="2269"/>
      <c r="LNU1429" s="2269"/>
      <c r="LNV1429" s="2269"/>
      <c r="LNW1429" s="2269"/>
      <c r="LNX1429" s="2269"/>
      <c r="LNY1429" s="2269"/>
      <c r="LNZ1429" s="2269"/>
      <c r="LOA1429" s="2269"/>
      <c r="LOB1429" s="2269"/>
      <c r="LOC1429" s="2269"/>
      <c r="LOD1429" s="2269"/>
      <c r="LOE1429" s="2269"/>
      <c r="LOF1429" s="2269"/>
      <c r="LOG1429" s="2269"/>
      <c r="LOH1429" s="2269"/>
      <c r="LOI1429" s="2269"/>
      <c r="LOJ1429" s="2269"/>
      <c r="LOK1429" s="2269"/>
      <c r="LOL1429" s="2269"/>
      <c r="LOM1429" s="2269"/>
      <c r="LON1429" s="2269"/>
      <c r="LOO1429" s="2269"/>
      <c r="LOP1429" s="2269"/>
      <c r="LOQ1429" s="2269"/>
      <c r="LOR1429" s="2269"/>
      <c r="LOS1429" s="2269"/>
      <c r="LOT1429" s="2269"/>
      <c r="LOU1429" s="2269"/>
      <c r="LOV1429" s="2269"/>
      <c r="LOW1429" s="2269"/>
      <c r="LOX1429" s="2269"/>
      <c r="LOY1429" s="2269"/>
      <c r="LOZ1429" s="2269"/>
      <c r="LPA1429" s="2269"/>
      <c r="LPB1429" s="2269"/>
      <c r="LPC1429" s="2269"/>
      <c r="LPD1429" s="2269"/>
      <c r="LPE1429" s="2269"/>
      <c r="LPF1429" s="2269"/>
      <c r="LPG1429" s="2269"/>
      <c r="LPH1429" s="2269"/>
      <c r="LPI1429" s="2269"/>
      <c r="LPJ1429" s="2269"/>
      <c r="LPK1429" s="2269"/>
      <c r="LPL1429" s="2269"/>
      <c r="LPM1429" s="2269"/>
      <c r="LPN1429" s="2269"/>
      <c r="LPO1429" s="2269"/>
      <c r="LPP1429" s="2269"/>
      <c r="LPQ1429" s="2269"/>
      <c r="LPR1429" s="2269"/>
      <c r="LPS1429" s="2269"/>
      <c r="LPT1429" s="2269"/>
      <c r="LPU1429" s="2269"/>
      <c r="LPV1429" s="2269"/>
      <c r="LPW1429" s="2269"/>
      <c r="LPX1429" s="2269"/>
      <c r="LPY1429" s="2269"/>
      <c r="LPZ1429" s="2269"/>
      <c r="LQA1429" s="2269"/>
      <c r="LQB1429" s="2269"/>
      <c r="LQC1429" s="2269"/>
      <c r="LQD1429" s="2269"/>
      <c r="LQE1429" s="2269"/>
      <c r="LQF1429" s="2269"/>
      <c r="LQG1429" s="2269"/>
      <c r="LQH1429" s="2269"/>
      <c r="LQI1429" s="2269"/>
      <c r="LQJ1429" s="2269"/>
      <c r="LQK1429" s="2269"/>
      <c r="LQL1429" s="2269"/>
      <c r="LQM1429" s="2269"/>
      <c r="LQN1429" s="2269"/>
      <c r="LQO1429" s="2269"/>
      <c r="LQP1429" s="2269"/>
      <c r="LQQ1429" s="2269"/>
      <c r="LQR1429" s="2269"/>
      <c r="LQS1429" s="2269"/>
      <c r="LQT1429" s="2269"/>
      <c r="LQU1429" s="2269"/>
      <c r="LQV1429" s="2269"/>
      <c r="LQW1429" s="2269"/>
      <c r="LQX1429" s="2269"/>
      <c r="LQY1429" s="2269"/>
      <c r="LQZ1429" s="2269"/>
      <c r="LRA1429" s="2269"/>
      <c r="LRB1429" s="2269"/>
      <c r="LRC1429" s="2269"/>
      <c r="LRD1429" s="2269"/>
      <c r="LRE1429" s="2269"/>
      <c r="LRF1429" s="2269"/>
      <c r="LRG1429" s="2269"/>
      <c r="LRH1429" s="2269"/>
      <c r="LRI1429" s="2269"/>
      <c r="LRJ1429" s="2269"/>
      <c r="LRK1429" s="2269"/>
      <c r="LRL1429" s="2269"/>
      <c r="LRM1429" s="2269"/>
      <c r="LRN1429" s="2269"/>
      <c r="LRO1429" s="2269"/>
      <c r="LRP1429" s="2269"/>
      <c r="LRQ1429" s="2269"/>
      <c r="LRR1429" s="2269"/>
      <c r="LRS1429" s="2269"/>
      <c r="LRT1429" s="2269"/>
      <c r="LRU1429" s="2269"/>
      <c r="LRV1429" s="2269"/>
      <c r="LRW1429" s="2269"/>
      <c r="LRX1429" s="2269"/>
      <c r="LRY1429" s="2269"/>
      <c r="LRZ1429" s="2269"/>
      <c r="LSA1429" s="2269"/>
      <c r="LSB1429" s="2269"/>
      <c r="LSC1429" s="2269"/>
      <c r="LSD1429" s="2269"/>
      <c r="LSE1429" s="2269"/>
      <c r="LSF1429" s="2269"/>
      <c r="LSG1429" s="2269"/>
      <c r="LSH1429" s="2269"/>
      <c r="LSI1429" s="2269"/>
      <c r="LSJ1429" s="2269"/>
      <c r="LSK1429" s="2269"/>
      <c r="LSL1429" s="2269"/>
      <c r="LSM1429" s="2269"/>
      <c r="LSN1429" s="2269"/>
      <c r="LSO1429" s="2269"/>
      <c r="LSP1429" s="2269"/>
      <c r="LSQ1429" s="2269"/>
      <c r="LSR1429" s="2269"/>
      <c r="LSS1429" s="2269"/>
      <c r="LST1429" s="2269"/>
      <c r="LSU1429" s="2269"/>
      <c r="LSV1429" s="2269"/>
      <c r="LSW1429" s="2269"/>
      <c r="LSX1429" s="2269"/>
      <c r="LSY1429" s="2269"/>
      <c r="LSZ1429" s="2269"/>
      <c r="LTA1429" s="2269"/>
      <c r="LTB1429" s="2269"/>
      <c r="LTC1429" s="2269"/>
      <c r="LTD1429" s="2269"/>
      <c r="LTE1429" s="2269"/>
      <c r="LTF1429" s="2269"/>
      <c r="LTG1429" s="2269"/>
      <c r="LTH1429" s="2269"/>
      <c r="LTI1429" s="2269"/>
      <c r="LTJ1429" s="2269"/>
      <c r="LTK1429" s="2269"/>
      <c r="LTL1429" s="2269"/>
      <c r="LTM1429" s="2269"/>
      <c r="LTN1429" s="2269"/>
      <c r="LTO1429" s="2269"/>
      <c r="LTP1429" s="2269"/>
      <c r="LTQ1429" s="2269"/>
      <c r="LTR1429" s="2269"/>
      <c r="LTS1429" s="2269"/>
      <c r="LTT1429" s="2269"/>
      <c r="LTU1429" s="2269"/>
      <c r="LTV1429" s="2269"/>
      <c r="LTW1429" s="2269"/>
      <c r="LTX1429" s="2269"/>
      <c r="LTY1429" s="2269"/>
      <c r="LTZ1429" s="2269"/>
      <c r="LUA1429" s="2269"/>
      <c r="LUB1429" s="2269"/>
      <c r="LUC1429" s="2269"/>
      <c r="LUD1429" s="2269"/>
      <c r="LUE1429" s="2269"/>
      <c r="LUF1429" s="2269"/>
      <c r="LUG1429" s="2269"/>
      <c r="LUH1429" s="2269"/>
      <c r="LUI1429" s="2269"/>
      <c r="LUJ1429" s="2269"/>
      <c r="LUK1429" s="2269"/>
      <c r="LUL1429" s="2269"/>
      <c r="LUM1429" s="2269"/>
      <c r="LUN1429" s="2269"/>
      <c r="LUO1429" s="2269"/>
      <c r="LUP1429" s="2269"/>
      <c r="LUQ1429" s="2269"/>
      <c r="LUR1429" s="2269"/>
      <c r="LUS1429" s="2269"/>
      <c r="LUT1429" s="2269"/>
      <c r="LUU1429" s="2269"/>
      <c r="LUV1429" s="2269"/>
      <c r="LUW1429" s="2269"/>
      <c r="LUX1429" s="2269"/>
      <c r="LUY1429" s="2269"/>
      <c r="LUZ1429" s="2269"/>
      <c r="LVA1429" s="2269"/>
      <c r="LVB1429" s="2269"/>
      <c r="LVC1429" s="2269"/>
      <c r="LVD1429" s="2269"/>
      <c r="LVE1429" s="2269"/>
      <c r="LVF1429" s="2269"/>
      <c r="LVG1429" s="2269"/>
      <c r="LVH1429" s="2269"/>
      <c r="LVI1429" s="2269"/>
      <c r="LVJ1429" s="2269"/>
      <c r="LVK1429" s="2269"/>
      <c r="LVL1429" s="2269"/>
      <c r="LVM1429" s="2269"/>
      <c r="LVN1429" s="2269"/>
      <c r="LVO1429" s="2269"/>
      <c r="LVP1429" s="2269"/>
      <c r="LVQ1429" s="2269"/>
      <c r="LVR1429" s="2269"/>
      <c r="LVS1429" s="2269"/>
      <c r="LVT1429" s="2269"/>
      <c r="LVU1429" s="2269"/>
      <c r="LVV1429" s="2269"/>
      <c r="LVW1429" s="2269"/>
      <c r="LWA1429" s="2269"/>
      <c r="LWB1429" s="2269"/>
      <c r="LWC1429" s="2269"/>
      <c r="LWD1429" s="2269"/>
      <c r="LWE1429" s="2269"/>
      <c r="LWF1429" s="2269"/>
      <c r="LWG1429" s="2269"/>
      <c r="LWH1429" s="2269"/>
      <c r="LWI1429" s="2269"/>
      <c r="LWJ1429" s="2269"/>
      <c r="LWK1429" s="2269"/>
      <c r="LWL1429" s="2269"/>
      <c r="LWM1429" s="2269"/>
      <c r="LWN1429" s="2269"/>
      <c r="LWO1429" s="2269"/>
      <c r="LWP1429" s="2269"/>
      <c r="LWQ1429" s="2269"/>
      <c r="LWR1429" s="2269"/>
      <c r="LWS1429" s="2269"/>
      <c r="LWT1429" s="2269"/>
      <c r="LWU1429" s="2269"/>
      <c r="LWV1429" s="2269"/>
      <c r="LWW1429" s="2269"/>
      <c r="LWX1429" s="2269"/>
      <c r="LWY1429" s="2269"/>
      <c r="LWZ1429" s="2269"/>
      <c r="LXA1429" s="2269"/>
      <c r="LXB1429" s="2269"/>
      <c r="LXC1429" s="2269"/>
      <c r="LXD1429" s="2269"/>
      <c r="LXE1429" s="2269"/>
      <c r="LXF1429" s="2269"/>
      <c r="LXG1429" s="2269"/>
      <c r="LXH1429" s="2269"/>
      <c r="LXI1429" s="2269"/>
      <c r="LXJ1429" s="2269"/>
      <c r="LXK1429" s="2269"/>
      <c r="LXL1429" s="2269"/>
      <c r="LXM1429" s="2269"/>
      <c r="LXN1429" s="2269"/>
      <c r="LXO1429" s="2269"/>
      <c r="LXP1429" s="2269"/>
      <c r="LXQ1429" s="2269"/>
      <c r="LXR1429" s="2269"/>
      <c r="LXS1429" s="2269"/>
      <c r="LXT1429" s="2269"/>
      <c r="LXU1429" s="2269"/>
      <c r="LXV1429" s="2269"/>
      <c r="LXW1429" s="2269"/>
      <c r="LXX1429" s="2269"/>
      <c r="LXY1429" s="2269"/>
      <c r="LXZ1429" s="2269"/>
      <c r="LYA1429" s="2269"/>
      <c r="LYB1429" s="2269"/>
      <c r="LYC1429" s="2269"/>
      <c r="LYD1429" s="2269"/>
      <c r="LYE1429" s="2269"/>
      <c r="LYF1429" s="2269"/>
      <c r="LYG1429" s="2269"/>
      <c r="LYH1429" s="2269"/>
      <c r="LYI1429" s="2269"/>
      <c r="LYJ1429" s="2269"/>
      <c r="LYK1429" s="2269"/>
      <c r="LYL1429" s="2269"/>
      <c r="LYM1429" s="2269"/>
      <c r="LYN1429" s="2269"/>
      <c r="LYO1429" s="2269"/>
      <c r="LYP1429" s="2269"/>
      <c r="LYQ1429" s="2269"/>
      <c r="LYR1429" s="2269"/>
      <c r="LYS1429" s="2269"/>
      <c r="LYT1429" s="2269"/>
      <c r="LYU1429" s="2269"/>
      <c r="LYV1429" s="2269"/>
      <c r="LYW1429" s="2269"/>
      <c r="LYX1429" s="2269"/>
      <c r="LYY1429" s="2269"/>
      <c r="LYZ1429" s="2269"/>
      <c r="LZA1429" s="2269"/>
      <c r="LZB1429" s="2269"/>
      <c r="LZC1429" s="2269"/>
      <c r="LZD1429" s="2269"/>
      <c r="LZE1429" s="2269"/>
      <c r="LZF1429" s="2269"/>
      <c r="LZG1429" s="2269"/>
      <c r="LZH1429" s="2269"/>
      <c r="LZI1429" s="2269"/>
      <c r="LZJ1429" s="2269"/>
      <c r="LZK1429" s="2269"/>
      <c r="LZL1429" s="2269"/>
      <c r="LZM1429" s="2269"/>
      <c r="LZN1429" s="2269"/>
      <c r="LZO1429" s="2269"/>
      <c r="LZP1429" s="2269"/>
      <c r="LZQ1429" s="2269"/>
      <c r="LZR1429" s="2269"/>
      <c r="LZS1429" s="2269"/>
      <c r="LZT1429" s="2269"/>
      <c r="LZU1429" s="2269"/>
      <c r="LZV1429" s="2269"/>
      <c r="LZW1429" s="2269"/>
      <c r="LZX1429" s="2269"/>
      <c r="LZY1429" s="2269"/>
      <c r="LZZ1429" s="2269"/>
      <c r="MAA1429" s="2269"/>
      <c r="MAB1429" s="2269"/>
      <c r="MAC1429" s="2269"/>
      <c r="MAD1429" s="2269"/>
      <c r="MAE1429" s="2269"/>
      <c r="MAF1429" s="2269"/>
      <c r="MAG1429" s="2269"/>
      <c r="MAH1429" s="2269"/>
      <c r="MAI1429" s="2269"/>
      <c r="MAJ1429" s="2269"/>
      <c r="MAK1429" s="2269"/>
      <c r="MAL1429" s="2269"/>
      <c r="MAM1429" s="2269"/>
      <c r="MAN1429" s="2269"/>
      <c r="MAO1429" s="2269"/>
      <c r="MAP1429" s="2269"/>
      <c r="MAQ1429" s="2269"/>
      <c r="MAR1429" s="2269"/>
      <c r="MAS1429" s="2269"/>
      <c r="MAT1429" s="2269"/>
      <c r="MAU1429" s="2269"/>
      <c r="MAV1429" s="2269"/>
      <c r="MAW1429" s="2269"/>
      <c r="MAX1429" s="2269"/>
      <c r="MAY1429" s="2269"/>
      <c r="MAZ1429" s="2269"/>
      <c r="MBA1429" s="2269"/>
      <c r="MBB1429" s="2269"/>
      <c r="MBC1429" s="2269"/>
      <c r="MBD1429" s="2269"/>
      <c r="MBE1429" s="2269"/>
      <c r="MBF1429" s="2269"/>
      <c r="MBG1429" s="2269"/>
      <c r="MBH1429" s="2269"/>
      <c r="MBI1429" s="2269"/>
      <c r="MBJ1429" s="2269"/>
      <c r="MBK1429" s="2269"/>
      <c r="MBL1429" s="2269"/>
      <c r="MBM1429" s="2269"/>
      <c r="MBN1429" s="2269"/>
      <c r="MBO1429" s="2269"/>
      <c r="MBP1429" s="2269"/>
      <c r="MBQ1429" s="2269"/>
      <c r="MBR1429" s="2269"/>
      <c r="MBS1429" s="2269"/>
      <c r="MBT1429" s="2269"/>
      <c r="MBU1429" s="2269"/>
      <c r="MBV1429" s="2269"/>
      <c r="MBW1429" s="2269"/>
      <c r="MBX1429" s="2269"/>
      <c r="MBY1429" s="2269"/>
      <c r="MBZ1429" s="2269"/>
      <c r="MCA1429" s="2269"/>
      <c r="MCB1429" s="2269"/>
      <c r="MCC1429" s="2269"/>
      <c r="MCD1429" s="2269"/>
      <c r="MCE1429" s="2269"/>
      <c r="MCF1429" s="2269"/>
      <c r="MCG1429" s="2269"/>
      <c r="MCH1429" s="2269"/>
      <c r="MCI1429" s="2269"/>
      <c r="MCJ1429" s="2269"/>
      <c r="MCK1429" s="2269"/>
      <c r="MCL1429" s="2269"/>
      <c r="MCM1429" s="2269"/>
      <c r="MCN1429" s="2269"/>
      <c r="MCO1429" s="2269"/>
      <c r="MCP1429" s="2269"/>
      <c r="MCQ1429" s="2269"/>
      <c r="MCR1429" s="2269"/>
      <c r="MCS1429" s="2269"/>
      <c r="MCT1429" s="2269"/>
      <c r="MCU1429" s="2269"/>
      <c r="MCV1429" s="2269"/>
      <c r="MCW1429" s="2269"/>
      <c r="MCX1429" s="2269"/>
      <c r="MCY1429" s="2269"/>
      <c r="MCZ1429" s="2269"/>
      <c r="MDA1429" s="2269"/>
      <c r="MDB1429" s="2269"/>
      <c r="MDC1429" s="2269"/>
      <c r="MDD1429" s="2269"/>
      <c r="MDE1429" s="2269"/>
      <c r="MDF1429" s="2269"/>
      <c r="MDG1429" s="2269"/>
      <c r="MDH1429" s="2269"/>
      <c r="MDI1429" s="2269"/>
      <c r="MDJ1429" s="2269"/>
      <c r="MDK1429" s="2269"/>
      <c r="MDL1429" s="2269"/>
      <c r="MDM1429" s="2269"/>
      <c r="MDN1429" s="2269"/>
      <c r="MDO1429" s="2269"/>
      <c r="MDP1429" s="2269"/>
      <c r="MDQ1429" s="2269"/>
      <c r="MDR1429" s="2269"/>
      <c r="MDS1429" s="2269"/>
      <c r="MDT1429" s="2269"/>
      <c r="MDU1429" s="2269"/>
      <c r="MDV1429" s="2269"/>
      <c r="MDW1429" s="2269"/>
      <c r="MDX1429" s="2269"/>
      <c r="MDY1429" s="2269"/>
      <c r="MDZ1429" s="2269"/>
      <c r="MEA1429" s="2269"/>
      <c r="MEB1429" s="2269"/>
      <c r="MEC1429" s="2269"/>
      <c r="MED1429" s="2269"/>
      <c r="MEE1429" s="2269"/>
      <c r="MEF1429" s="2269"/>
      <c r="MEG1429" s="2269"/>
      <c r="MEH1429" s="2269"/>
      <c r="MEI1429" s="2269"/>
      <c r="MEJ1429" s="2269"/>
      <c r="MEK1429" s="2269"/>
      <c r="MEL1429" s="2269"/>
      <c r="MEM1429" s="2269"/>
      <c r="MEN1429" s="2269"/>
      <c r="MEO1429" s="2269"/>
      <c r="MEP1429" s="2269"/>
      <c r="MEQ1429" s="2269"/>
      <c r="MER1429" s="2269"/>
      <c r="MES1429" s="2269"/>
      <c r="MET1429" s="2269"/>
      <c r="MEU1429" s="2269"/>
      <c r="MEV1429" s="2269"/>
      <c r="MEW1429" s="2269"/>
      <c r="MEX1429" s="2269"/>
      <c r="MEY1429" s="2269"/>
      <c r="MEZ1429" s="2269"/>
      <c r="MFA1429" s="2269"/>
      <c r="MFB1429" s="2269"/>
      <c r="MFC1429" s="2269"/>
      <c r="MFD1429" s="2269"/>
      <c r="MFE1429" s="2269"/>
      <c r="MFF1429" s="2269"/>
      <c r="MFG1429" s="2269"/>
      <c r="MFH1429" s="2269"/>
      <c r="MFI1429" s="2269"/>
      <c r="MFJ1429" s="2269"/>
      <c r="MFK1429" s="2269"/>
      <c r="MFL1429" s="2269"/>
      <c r="MFM1429" s="2269"/>
      <c r="MFN1429" s="2269"/>
      <c r="MFO1429" s="2269"/>
      <c r="MFP1429" s="2269"/>
      <c r="MFQ1429" s="2269"/>
      <c r="MFR1429" s="2269"/>
      <c r="MFS1429" s="2269"/>
      <c r="MFW1429" s="2269"/>
      <c r="MFX1429" s="2269"/>
      <c r="MFY1429" s="2269"/>
      <c r="MFZ1429" s="2269"/>
      <c r="MGA1429" s="2269"/>
      <c r="MGB1429" s="2269"/>
      <c r="MGC1429" s="2269"/>
      <c r="MGD1429" s="2269"/>
      <c r="MGE1429" s="2269"/>
      <c r="MGF1429" s="2269"/>
      <c r="MGG1429" s="2269"/>
      <c r="MGH1429" s="2269"/>
      <c r="MGI1429" s="2269"/>
      <c r="MGJ1429" s="2269"/>
      <c r="MGK1429" s="2269"/>
      <c r="MGL1429" s="2269"/>
      <c r="MGM1429" s="2269"/>
      <c r="MGN1429" s="2269"/>
      <c r="MGO1429" s="2269"/>
      <c r="MGP1429" s="2269"/>
      <c r="MGQ1429" s="2269"/>
      <c r="MGR1429" s="2269"/>
      <c r="MGS1429" s="2269"/>
      <c r="MGT1429" s="2269"/>
      <c r="MGU1429" s="2269"/>
      <c r="MGV1429" s="2269"/>
      <c r="MGW1429" s="2269"/>
      <c r="MGX1429" s="2269"/>
      <c r="MGY1429" s="2269"/>
      <c r="MGZ1429" s="2269"/>
      <c r="MHA1429" s="2269"/>
      <c r="MHB1429" s="2269"/>
      <c r="MHC1429" s="2269"/>
      <c r="MHD1429" s="2269"/>
      <c r="MHE1429" s="2269"/>
      <c r="MHF1429" s="2269"/>
      <c r="MHG1429" s="2269"/>
      <c r="MHH1429" s="2269"/>
      <c r="MHI1429" s="2269"/>
      <c r="MHJ1429" s="2269"/>
      <c r="MHK1429" s="2269"/>
      <c r="MHL1429" s="2269"/>
      <c r="MHM1429" s="2269"/>
      <c r="MHN1429" s="2269"/>
      <c r="MHO1429" s="2269"/>
      <c r="MHP1429" s="2269"/>
      <c r="MHQ1429" s="2269"/>
      <c r="MHR1429" s="2269"/>
      <c r="MHS1429" s="2269"/>
      <c r="MHT1429" s="2269"/>
      <c r="MHU1429" s="2269"/>
      <c r="MHV1429" s="2269"/>
      <c r="MHW1429" s="2269"/>
      <c r="MHX1429" s="2269"/>
      <c r="MHY1429" s="2269"/>
      <c r="MHZ1429" s="2269"/>
      <c r="MIA1429" s="2269"/>
      <c r="MIB1429" s="2269"/>
      <c r="MIC1429" s="2269"/>
      <c r="MID1429" s="2269"/>
      <c r="MIE1429" s="2269"/>
      <c r="MIF1429" s="2269"/>
      <c r="MIG1429" s="2269"/>
      <c r="MIH1429" s="2269"/>
      <c r="MII1429" s="2269"/>
      <c r="MIJ1429" s="2269"/>
      <c r="MIK1429" s="2269"/>
      <c r="MIL1429" s="2269"/>
      <c r="MIM1429" s="2269"/>
      <c r="MIN1429" s="2269"/>
      <c r="MIO1429" s="2269"/>
      <c r="MIP1429" s="2269"/>
      <c r="MIQ1429" s="2269"/>
      <c r="MIR1429" s="2269"/>
      <c r="MIS1429" s="2269"/>
      <c r="MIT1429" s="2269"/>
      <c r="MIU1429" s="2269"/>
      <c r="MIV1429" s="2269"/>
      <c r="MIW1429" s="2269"/>
      <c r="MIX1429" s="2269"/>
      <c r="MIY1429" s="2269"/>
      <c r="MIZ1429" s="2269"/>
      <c r="MJA1429" s="2269"/>
      <c r="MJB1429" s="2269"/>
      <c r="MJC1429" s="2269"/>
      <c r="MJD1429" s="2269"/>
      <c r="MJE1429" s="2269"/>
      <c r="MJF1429" s="2269"/>
      <c r="MJG1429" s="2269"/>
      <c r="MJH1429" s="2269"/>
      <c r="MJI1429" s="2269"/>
      <c r="MJJ1429" s="2269"/>
      <c r="MJK1429" s="2269"/>
      <c r="MJL1429" s="2269"/>
      <c r="MJM1429" s="2269"/>
      <c r="MJN1429" s="2269"/>
      <c r="MJO1429" s="2269"/>
      <c r="MJP1429" s="2269"/>
      <c r="MJQ1429" s="2269"/>
      <c r="MJR1429" s="2269"/>
      <c r="MJS1429" s="2269"/>
      <c r="MJT1429" s="2269"/>
      <c r="MJU1429" s="2269"/>
      <c r="MJV1429" s="2269"/>
      <c r="MJW1429" s="2269"/>
      <c r="MJX1429" s="2269"/>
      <c r="MJY1429" s="2269"/>
      <c r="MJZ1429" s="2269"/>
      <c r="MKA1429" s="2269"/>
      <c r="MKB1429" s="2269"/>
      <c r="MKC1429" s="2269"/>
      <c r="MKD1429" s="2269"/>
      <c r="MKE1429" s="2269"/>
      <c r="MKF1429" s="2269"/>
      <c r="MKG1429" s="2269"/>
      <c r="MKH1429" s="2269"/>
      <c r="MKI1429" s="2269"/>
      <c r="MKJ1429" s="2269"/>
      <c r="MKK1429" s="2269"/>
      <c r="MKL1429" s="2269"/>
      <c r="MKM1429" s="2269"/>
      <c r="MKN1429" s="2269"/>
      <c r="MKO1429" s="2269"/>
      <c r="MKP1429" s="2269"/>
      <c r="MKQ1429" s="2269"/>
      <c r="MKR1429" s="2269"/>
      <c r="MKS1429" s="2269"/>
      <c r="MKT1429" s="2269"/>
      <c r="MKU1429" s="2269"/>
      <c r="MKV1429" s="2269"/>
      <c r="MKW1429" s="2269"/>
      <c r="MKX1429" s="2269"/>
      <c r="MKY1429" s="2269"/>
      <c r="MKZ1429" s="2269"/>
      <c r="MLA1429" s="2269"/>
      <c r="MLB1429" s="2269"/>
      <c r="MLC1429" s="2269"/>
      <c r="MLD1429" s="2269"/>
      <c r="MLE1429" s="2269"/>
      <c r="MLF1429" s="2269"/>
      <c r="MLG1429" s="2269"/>
      <c r="MLH1429" s="2269"/>
      <c r="MLI1429" s="2269"/>
      <c r="MLJ1429" s="2269"/>
      <c r="MLK1429" s="2269"/>
      <c r="MLL1429" s="2269"/>
      <c r="MLM1429" s="2269"/>
      <c r="MLN1429" s="2269"/>
      <c r="MLO1429" s="2269"/>
      <c r="MLP1429" s="2269"/>
      <c r="MLQ1429" s="2269"/>
      <c r="MLR1429" s="2269"/>
      <c r="MLS1429" s="2269"/>
      <c r="MLT1429" s="2269"/>
      <c r="MLU1429" s="2269"/>
      <c r="MLV1429" s="2269"/>
      <c r="MLW1429" s="2269"/>
      <c r="MLX1429" s="2269"/>
      <c r="MLY1429" s="2269"/>
      <c r="MLZ1429" s="2269"/>
      <c r="MMA1429" s="2269"/>
      <c r="MMB1429" s="2269"/>
      <c r="MMC1429" s="2269"/>
      <c r="MMD1429" s="2269"/>
      <c r="MME1429" s="2269"/>
      <c r="MMF1429" s="2269"/>
      <c r="MMG1429" s="2269"/>
      <c r="MMH1429" s="2269"/>
      <c r="MMI1429" s="2269"/>
      <c r="MMJ1429" s="2269"/>
      <c r="MMK1429" s="2269"/>
      <c r="MML1429" s="2269"/>
      <c r="MMM1429" s="2269"/>
      <c r="MMN1429" s="2269"/>
      <c r="MMO1429" s="2269"/>
      <c r="MMP1429" s="2269"/>
      <c r="MMQ1429" s="2269"/>
      <c r="MMR1429" s="2269"/>
      <c r="MMS1429" s="2269"/>
      <c r="MMT1429" s="2269"/>
      <c r="MMU1429" s="2269"/>
      <c r="MMV1429" s="2269"/>
      <c r="MMW1429" s="2269"/>
      <c r="MMX1429" s="2269"/>
      <c r="MMY1429" s="2269"/>
      <c r="MMZ1429" s="2269"/>
      <c r="MNA1429" s="2269"/>
      <c r="MNB1429" s="2269"/>
      <c r="MNC1429" s="2269"/>
      <c r="MND1429" s="2269"/>
      <c r="MNE1429" s="2269"/>
      <c r="MNF1429" s="2269"/>
      <c r="MNG1429" s="2269"/>
      <c r="MNH1429" s="2269"/>
      <c r="MNI1429" s="2269"/>
      <c r="MNJ1429" s="2269"/>
      <c r="MNK1429" s="2269"/>
      <c r="MNL1429" s="2269"/>
      <c r="MNM1429" s="2269"/>
      <c r="MNN1429" s="2269"/>
      <c r="MNO1429" s="2269"/>
      <c r="MNP1429" s="2269"/>
      <c r="MNQ1429" s="2269"/>
      <c r="MNR1429" s="2269"/>
      <c r="MNS1429" s="2269"/>
      <c r="MNT1429" s="2269"/>
      <c r="MNU1429" s="2269"/>
      <c r="MNV1429" s="2269"/>
      <c r="MNW1429" s="2269"/>
      <c r="MNX1429" s="2269"/>
      <c r="MNY1429" s="2269"/>
      <c r="MNZ1429" s="2269"/>
      <c r="MOA1429" s="2269"/>
      <c r="MOB1429" s="2269"/>
      <c r="MOC1429" s="2269"/>
      <c r="MOD1429" s="2269"/>
      <c r="MOE1429" s="2269"/>
      <c r="MOF1429" s="2269"/>
      <c r="MOG1429" s="2269"/>
      <c r="MOH1429" s="2269"/>
      <c r="MOI1429" s="2269"/>
      <c r="MOJ1429" s="2269"/>
      <c r="MOK1429" s="2269"/>
      <c r="MOL1429" s="2269"/>
      <c r="MOM1429" s="2269"/>
      <c r="MON1429" s="2269"/>
      <c r="MOO1429" s="2269"/>
      <c r="MOP1429" s="2269"/>
      <c r="MOQ1429" s="2269"/>
      <c r="MOR1429" s="2269"/>
      <c r="MOS1429" s="2269"/>
      <c r="MOT1429" s="2269"/>
      <c r="MOU1429" s="2269"/>
      <c r="MOV1429" s="2269"/>
      <c r="MOW1429" s="2269"/>
      <c r="MOX1429" s="2269"/>
      <c r="MOY1429" s="2269"/>
      <c r="MOZ1429" s="2269"/>
      <c r="MPA1429" s="2269"/>
      <c r="MPB1429" s="2269"/>
      <c r="MPC1429" s="2269"/>
      <c r="MPD1429" s="2269"/>
      <c r="MPE1429" s="2269"/>
      <c r="MPF1429" s="2269"/>
      <c r="MPG1429" s="2269"/>
      <c r="MPH1429" s="2269"/>
      <c r="MPI1429" s="2269"/>
      <c r="MPJ1429" s="2269"/>
      <c r="MPK1429" s="2269"/>
      <c r="MPL1429" s="2269"/>
      <c r="MPM1429" s="2269"/>
      <c r="MPN1429" s="2269"/>
      <c r="MPO1429" s="2269"/>
      <c r="MPS1429" s="2269"/>
      <c r="MPT1429" s="2269"/>
      <c r="MPU1429" s="2269"/>
      <c r="MPV1429" s="2269"/>
      <c r="MPW1429" s="2269"/>
      <c r="MPX1429" s="2269"/>
      <c r="MPY1429" s="2269"/>
      <c r="MPZ1429" s="2269"/>
      <c r="MQA1429" s="2269"/>
      <c r="MQB1429" s="2269"/>
      <c r="MQC1429" s="2269"/>
      <c r="MQD1429" s="2269"/>
      <c r="MQE1429" s="2269"/>
      <c r="MQF1429" s="2269"/>
      <c r="MQG1429" s="2269"/>
      <c r="MQH1429" s="2269"/>
      <c r="MQI1429" s="2269"/>
      <c r="MQJ1429" s="2269"/>
      <c r="MQK1429" s="2269"/>
      <c r="MQL1429" s="2269"/>
      <c r="MQM1429" s="2269"/>
      <c r="MQN1429" s="2269"/>
      <c r="MQO1429" s="2269"/>
      <c r="MQP1429" s="2269"/>
      <c r="MQQ1429" s="2269"/>
      <c r="MQR1429" s="2269"/>
      <c r="MQS1429" s="2269"/>
      <c r="MQT1429" s="2269"/>
      <c r="MQU1429" s="2269"/>
      <c r="MQV1429" s="2269"/>
      <c r="MQW1429" s="2269"/>
      <c r="MQX1429" s="2269"/>
      <c r="MQY1429" s="2269"/>
      <c r="MQZ1429" s="2269"/>
      <c r="MRA1429" s="2269"/>
      <c r="MRB1429" s="2269"/>
      <c r="MRC1429" s="2269"/>
      <c r="MRD1429" s="2269"/>
      <c r="MRE1429" s="2269"/>
      <c r="MRF1429" s="2269"/>
      <c r="MRG1429" s="2269"/>
      <c r="MRH1429" s="2269"/>
      <c r="MRI1429" s="2269"/>
      <c r="MRJ1429" s="2269"/>
      <c r="MRK1429" s="2269"/>
      <c r="MRL1429" s="2269"/>
      <c r="MRM1429" s="2269"/>
      <c r="MRN1429" s="2269"/>
      <c r="MRO1429" s="2269"/>
      <c r="MRP1429" s="2269"/>
      <c r="MRQ1429" s="2269"/>
      <c r="MRR1429" s="2269"/>
      <c r="MRS1429" s="2269"/>
      <c r="MRT1429" s="2269"/>
      <c r="MRU1429" s="2269"/>
      <c r="MRV1429" s="2269"/>
      <c r="MRW1429" s="2269"/>
      <c r="MRX1429" s="2269"/>
      <c r="MRY1429" s="2269"/>
      <c r="MRZ1429" s="2269"/>
      <c r="MSA1429" s="2269"/>
      <c r="MSB1429" s="2269"/>
      <c r="MSC1429" s="2269"/>
      <c r="MSD1429" s="2269"/>
      <c r="MSE1429" s="2269"/>
      <c r="MSF1429" s="2269"/>
      <c r="MSG1429" s="2269"/>
      <c r="MSH1429" s="2269"/>
      <c r="MSI1429" s="2269"/>
      <c r="MSJ1429" s="2269"/>
      <c r="MSK1429" s="2269"/>
      <c r="MSL1429" s="2269"/>
      <c r="MSM1429" s="2269"/>
      <c r="MSN1429" s="2269"/>
      <c r="MSO1429" s="2269"/>
      <c r="MSP1429" s="2269"/>
      <c r="MSQ1429" s="2269"/>
      <c r="MSR1429" s="2269"/>
      <c r="MSS1429" s="2269"/>
      <c r="MST1429" s="2269"/>
      <c r="MSU1429" s="2269"/>
      <c r="MSV1429" s="2269"/>
      <c r="MSW1429" s="2269"/>
      <c r="MSX1429" s="2269"/>
      <c r="MSY1429" s="2269"/>
      <c r="MSZ1429" s="2269"/>
      <c r="MTA1429" s="2269"/>
      <c r="MTB1429" s="2269"/>
      <c r="MTC1429" s="2269"/>
      <c r="MTD1429" s="2269"/>
      <c r="MTE1429" s="2269"/>
      <c r="MTF1429" s="2269"/>
      <c r="MTG1429" s="2269"/>
      <c r="MTH1429" s="2269"/>
      <c r="MTI1429" s="2269"/>
      <c r="MTJ1429" s="2269"/>
      <c r="MTK1429" s="2269"/>
      <c r="MTL1429" s="2269"/>
      <c r="MTM1429" s="2269"/>
      <c r="MTN1429" s="2269"/>
      <c r="MTO1429" s="2269"/>
      <c r="MTP1429" s="2269"/>
      <c r="MTQ1429" s="2269"/>
      <c r="MTR1429" s="2269"/>
      <c r="MTS1429" s="2269"/>
      <c r="MTT1429" s="2269"/>
      <c r="MTU1429" s="2269"/>
      <c r="MTV1429" s="2269"/>
      <c r="MTW1429" s="2269"/>
      <c r="MTX1429" s="2269"/>
      <c r="MTY1429" s="2269"/>
      <c r="MTZ1429" s="2269"/>
      <c r="MUA1429" s="2269"/>
      <c r="MUB1429" s="2269"/>
      <c r="MUC1429" s="2269"/>
      <c r="MUD1429" s="2269"/>
      <c r="MUE1429" s="2269"/>
      <c r="MUF1429" s="2269"/>
      <c r="MUG1429" s="2269"/>
      <c r="MUH1429" s="2269"/>
      <c r="MUI1429" s="2269"/>
      <c r="MUJ1429" s="2269"/>
      <c r="MUK1429" s="2269"/>
      <c r="MUL1429" s="2269"/>
      <c r="MUM1429" s="2269"/>
      <c r="MUN1429" s="2269"/>
      <c r="MUO1429" s="2269"/>
      <c r="MUP1429" s="2269"/>
      <c r="MUQ1429" s="2269"/>
      <c r="MUR1429" s="2269"/>
      <c r="MUS1429" s="2269"/>
      <c r="MUT1429" s="2269"/>
      <c r="MUU1429" s="2269"/>
      <c r="MUV1429" s="2269"/>
      <c r="MUW1429" s="2269"/>
      <c r="MUX1429" s="2269"/>
      <c r="MUY1429" s="2269"/>
      <c r="MUZ1429" s="2269"/>
      <c r="MVA1429" s="2269"/>
      <c r="MVB1429" s="2269"/>
      <c r="MVC1429" s="2269"/>
      <c r="MVD1429" s="2269"/>
      <c r="MVE1429" s="2269"/>
      <c r="MVF1429" s="2269"/>
      <c r="MVG1429" s="2269"/>
      <c r="MVH1429" s="2269"/>
      <c r="MVI1429" s="2269"/>
      <c r="MVJ1429" s="2269"/>
      <c r="MVK1429" s="2269"/>
      <c r="MVL1429" s="2269"/>
      <c r="MVM1429" s="2269"/>
      <c r="MVN1429" s="2269"/>
      <c r="MVO1429" s="2269"/>
      <c r="MVP1429" s="2269"/>
      <c r="MVQ1429" s="2269"/>
      <c r="MVR1429" s="2269"/>
      <c r="MVS1429" s="2269"/>
      <c r="MVT1429" s="2269"/>
      <c r="MVU1429" s="2269"/>
      <c r="MVV1429" s="2269"/>
      <c r="MVW1429" s="2269"/>
      <c r="MVX1429" s="2269"/>
      <c r="MVY1429" s="2269"/>
      <c r="MVZ1429" s="2269"/>
      <c r="MWA1429" s="2269"/>
      <c r="MWB1429" s="2269"/>
      <c r="MWC1429" s="2269"/>
      <c r="MWD1429" s="2269"/>
      <c r="MWE1429" s="2269"/>
      <c r="MWF1429" s="2269"/>
      <c r="MWG1429" s="2269"/>
      <c r="MWH1429" s="2269"/>
      <c r="MWI1429" s="2269"/>
      <c r="MWJ1429" s="2269"/>
      <c r="MWK1429" s="2269"/>
      <c r="MWL1429" s="2269"/>
      <c r="MWM1429" s="2269"/>
      <c r="MWN1429" s="2269"/>
      <c r="MWO1429" s="2269"/>
      <c r="MWP1429" s="2269"/>
      <c r="MWQ1429" s="2269"/>
      <c r="MWR1429" s="2269"/>
      <c r="MWS1429" s="2269"/>
      <c r="MWT1429" s="2269"/>
      <c r="MWU1429" s="2269"/>
      <c r="MWV1429" s="2269"/>
      <c r="MWW1429" s="2269"/>
      <c r="MWX1429" s="2269"/>
      <c r="MWY1429" s="2269"/>
      <c r="MWZ1429" s="2269"/>
      <c r="MXA1429" s="2269"/>
      <c r="MXB1429" s="2269"/>
      <c r="MXC1429" s="2269"/>
      <c r="MXD1429" s="2269"/>
      <c r="MXE1429" s="2269"/>
      <c r="MXF1429" s="2269"/>
      <c r="MXG1429" s="2269"/>
      <c r="MXH1429" s="2269"/>
      <c r="MXI1429" s="2269"/>
      <c r="MXJ1429" s="2269"/>
      <c r="MXK1429" s="2269"/>
      <c r="MXL1429" s="2269"/>
      <c r="MXM1429" s="2269"/>
      <c r="MXN1429" s="2269"/>
      <c r="MXO1429" s="2269"/>
      <c r="MXP1429" s="2269"/>
      <c r="MXQ1429" s="2269"/>
      <c r="MXR1429" s="2269"/>
      <c r="MXS1429" s="2269"/>
      <c r="MXT1429" s="2269"/>
      <c r="MXU1429" s="2269"/>
      <c r="MXV1429" s="2269"/>
      <c r="MXW1429" s="2269"/>
      <c r="MXX1429" s="2269"/>
      <c r="MXY1429" s="2269"/>
      <c r="MXZ1429" s="2269"/>
      <c r="MYA1429" s="2269"/>
      <c r="MYB1429" s="2269"/>
      <c r="MYC1429" s="2269"/>
      <c r="MYD1429" s="2269"/>
      <c r="MYE1429" s="2269"/>
      <c r="MYF1429" s="2269"/>
      <c r="MYG1429" s="2269"/>
      <c r="MYH1429" s="2269"/>
      <c r="MYI1429" s="2269"/>
      <c r="MYJ1429" s="2269"/>
      <c r="MYK1429" s="2269"/>
      <c r="MYL1429" s="2269"/>
      <c r="MYM1429" s="2269"/>
      <c r="MYN1429" s="2269"/>
      <c r="MYO1429" s="2269"/>
      <c r="MYP1429" s="2269"/>
      <c r="MYQ1429" s="2269"/>
      <c r="MYR1429" s="2269"/>
      <c r="MYS1429" s="2269"/>
      <c r="MYT1429" s="2269"/>
      <c r="MYU1429" s="2269"/>
      <c r="MYV1429" s="2269"/>
      <c r="MYW1429" s="2269"/>
      <c r="MYX1429" s="2269"/>
      <c r="MYY1429" s="2269"/>
      <c r="MYZ1429" s="2269"/>
      <c r="MZA1429" s="2269"/>
      <c r="MZB1429" s="2269"/>
      <c r="MZC1429" s="2269"/>
      <c r="MZD1429" s="2269"/>
      <c r="MZE1429" s="2269"/>
      <c r="MZF1429" s="2269"/>
      <c r="MZG1429" s="2269"/>
      <c r="MZH1429" s="2269"/>
      <c r="MZI1429" s="2269"/>
      <c r="MZJ1429" s="2269"/>
      <c r="MZK1429" s="2269"/>
      <c r="MZO1429" s="2269"/>
      <c r="MZP1429" s="2269"/>
      <c r="MZQ1429" s="2269"/>
      <c r="MZR1429" s="2269"/>
      <c r="MZS1429" s="2269"/>
      <c r="MZT1429" s="2269"/>
      <c r="MZU1429" s="2269"/>
      <c r="MZV1429" s="2269"/>
      <c r="MZW1429" s="2269"/>
      <c r="MZX1429" s="2269"/>
      <c r="MZY1429" s="2269"/>
      <c r="MZZ1429" s="2269"/>
      <c r="NAA1429" s="2269"/>
      <c r="NAB1429" s="2269"/>
      <c r="NAC1429" s="2269"/>
      <c r="NAD1429" s="2269"/>
      <c r="NAE1429" s="2269"/>
      <c r="NAF1429" s="2269"/>
      <c r="NAG1429" s="2269"/>
      <c r="NAH1429" s="2269"/>
      <c r="NAI1429" s="2269"/>
      <c r="NAJ1429" s="2269"/>
      <c r="NAK1429" s="2269"/>
      <c r="NAL1429" s="2269"/>
      <c r="NAM1429" s="2269"/>
      <c r="NAN1429" s="2269"/>
      <c r="NAO1429" s="2269"/>
      <c r="NAP1429" s="2269"/>
      <c r="NAQ1429" s="2269"/>
      <c r="NAR1429" s="2269"/>
      <c r="NAS1429" s="2269"/>
      <c r="NAT1429" s="2269"/>
      <c r="NAU1429" s="2269"/>
      <c r="NAV1429" s="2269"/>
      <c r="NAW1429" s="2269"/>
      <c r="NAX1429" s="2269"/>
      <c r="NAY1429" s="2269"/>
      <c r="NAZ1429" s="2269"/>
      <c r="NBA1429" s="2269"/>
      <c r="NBB1429" s="2269"/>
      <c r="NBC1429" s="2269"/>
      <c r="NBD1429" s="2269"/>
      <c r="NBE1429" s="2269"/>
      <c r="NBF1429" s="2269"/>
      <c r="NBG1429" s="2269"/>
      <c r="NBH1429" s="2269"/>
      <c r="NBI1429" s="2269"/>
      <c r="NBJ1429" s="2269"/>
      <c r="NBK1429" s="2269"/>
      <c r="NBL1429" s="2269"/>
      <c r="NBM1429" s="2269"/>
      <c r="NBN1429" s="2269"/>
      <c r="NBO1429" s="2269"/>
      <c r="NBP1429" s="2269"/>
      <c r="NBQ1429" s="2269"/>
      <c r="NBR1429" s="2269"/>
      <c r="NBS1429" s="2269"/>
      <c r="NBT1429" s="2269"/>
      <c r="NBU1429" s="2269"/>
      <c r="NBV1429" s="2269"/>
      <c r="NBW1429" s="2269"/>
      <c r="NBX1429" s="2269"/>
      <c r="NBY1429" s="2269"/>
      <c r="NBZ1429" s="2269"/>
      <c r="NCA1429" s="2269"/>
      <c r="NCB1429" s="2269"/>
      <c r="NCC1429" s="2269"/>
      <c r="NCD1429" s="2269"/>
      <c r="NCE1429" s="2269"/>
      <c r="NCF1429" s="2269"/>
      <c r="NCG1429" s="2269"/>
      <c r="NCH1429" s="2269"/>
      <c r="NCI1429" s="2269"/>
      <c r="NCJ1429" s="2269"/>
      <c r="NCK1429" s="2269"/>
      <c r="NCL1429" s="2269"/>
      <c r="NCM1429" s="2269"/>
      <c r="NCN1429" s="2269"/>
      <c r="NCO1429" s="2269"/>
      <c r="NCP1429" s="2269"/>
      <c r="NCQ1429" s="2269"/>
      <c r="NCR1429" s="2269"/>
      <c r="NCS1429" s="2269"/>
      <c r="NCT1429" s="2269"/>
      <c r="NCU1429" s="2269"/>
      <c r="NCV1429" s="2269"/>
      <c r="NCW1429" s="2269"/>
      <c r="NCX1429" s="2269"/>
      <c r="NCY1429" s="2269"/>
      <c r="NCZ1429" s="2269"/>
      <c r="NDA1429" s="2269"/>
      <c r="NDB1429" s="2269"/>
      <c r="NDC1429" s="2269"/>
      <c r="NDD1429" s="2269"/>
      <c r="NDE1429" s="2269"/>
      <c r="NDF1429" s="2269"/>
      <c r="NDG1429" s="2269"/>
      <c r="NDH1429" s="2269"/>
      <c r="NDI1429" s="2269"/>
      <c r="NDJ1429" s="2269"/>
      <c r="NDK1429" s="2269"/>
      <c r="NDL1429" s="2269"/>
      <c r="NDM1429" s="2269"/>
      <c r="NDN1429" s="2269"/>
      <c r="NDO1429" s="2269"/>
      <c r="NDP1429" s="2269"/>
      <c r="NDQ1429" s="2269"/>
      <c r="NDR1429" s="2269"/>
      <c r="NDS1429" s="2269"/>
      <c r="NDT1429" s="2269"/>
      <c r="NDU1429" s="2269"/>
      <c r="NDV1429" s="2269"/>
      <c r="NDW1429" s="2269"/>
      <c r="NDX1429" s="2269"/>
      <c r="NDY1429" s="2269"/>
      <c r="NDZ1429" s="2269"/>
      <c r="NEA1429" s="2269"/>
      <c r="NEB1429" s="2269"/>
      <c r="NEC1429" s="2269"/>
      <c r="NED1429" s="2269"/>
      <c r="NEE1429" s="2269"/>
      <c r="NEF1429" s="2269"/>
      <c r="NEG1429" s="2269"/>
      <c r="NEH1429" s="2269"/>
      <c r="NEI1429" s="2269"/>
      <c r="NEJ1429" s="2269"/>
      <c r="NEK1429" s="2269"/>
      <c r="NEL1429" s="2269"/>
      <c r="NEM1429" s="2269"/>
      <c r="NEN1429" s="2269"/>
      <c r="NEO1429" s="2269"/>
      <c r="NEP1429" s="2269"/>
      <c r="NEQ1429" s="2269"/>
      <c r="NER1429" s="2269"/>
      <c r="NES1429" s="2269"/>
      <c r="NET1429" s="2269"/>
      <c r="NEU1429" s="2269"/>
      <c r="NEV1429" s="2269"/>
      <c r="NEW1429" s="2269"/>
      <c r="NEX1429" s="2269"/>
      <c r="NEY1429" s="2269"/>
      <c r="NEZ1429" s="2269"/>
      <c r="NFA1429" s="2269"/>
      <c r="NFB1429" s="2269"/>
      <c r="NFC1429" s="2269"/>
      <c r="NFD1429" s="2269"/>
      <c r="NFE1429" s="2269"/>
      <c r="NFF1429" s="2269"/>
      <c r="NFG1429" s="2269"/>
      <c r="NFH1429" s="2269"/>
      <c r="NFI1429" s="2269"/>
      <c r="NFJ1429" s="2269"/>
      <c r="NFK1429" s="2269"/>
      <c r="NFL1429" s="2269"/>
      <c r="NFM1429" s="2269"/>
      <c r="NFN1429" s="2269"/>
      <c r="NFO1429" s="2269"/>
      <c r="NFP1429" s="2269"/>
      <c r="NFQ1429" s="2269"/>
      <c r="NFR1429" s="2269"/>
      <c r="NFS1429" s="2269"/>
      <c r="NFT1429" s="2269"/>
      <c r="NFU1429" s="2269"/>
      <c r="NFV1429" s="2269"/>
      <c r="NFW1429" s="2269"/>
      <c r="NFX1429" s="2269"/>
      <c r="NFY1429" s="2269"/>
      <c r="NFZ1429" s="2269"/>
      <c r="NGA1429" s="2269"/>
      <c r="NGB1429" s="2269"/>
      <c r="NGC1429" s="2269"/>
      <c r="NGD1429" s="2269"/>
      <c r="NGE1429" s="2269"/>
      <c r="NGF1429" s="2269"/>
      <c r="NGG1429" s="2269"/>
      <c r="NGH1429" s="2269"/>
      <c r="NGI1429" s="2269"/>
      <c r="NGJ1429" s="2269"/>
      <c r="NGK1429" s="2269"/>
      <c r="NGL1429" s="2269"/>
      <c r="NGM1429" s="2269"/>
      <c r="NGN1429" s="2269"/>
      <c r="NGO1429" s="2269"/>
      <c r="NGP1429" s="2269"/>
      <c r="NGQ1429" s="2269"/>
      <c r="NGR1429" s="2269"/>
      <c r="NGS1429" s="2269"/>
      <c r="NGT1429" s="2269"/>
      <c r="NGU1429" s="2269"/>
      <c r="NGV1429" s="2269"/>
      <c r="NGW1429" s="2269"/>
      <c r="NGX1429" s="2269"/>
      <c r="NGY1429" s="2269"/>
      <c r="NGZ1429" s="2269"/>
      <c r="NHA1429" s="2269"/>
      <c r="NHB1429" s="2269"/>
      <c r="NHC1429" s="2269"/>
      <c r="NHD1429" s="2269"/>
      <c r="NHE1429" s="2269"/>
      <c r="NHF1429" s="2269"/>
      <c r="NHG1429" s="2269"/>
      <c r="NHH1429" s="2269"/>
      <c r="NHI1429" s="2269"/>
      <c r="NHJ1429" s="2269"/>
      <c r="NHK1429" s="2269"/>
      <c r="NHL1429" s="2269"/>
      <c r="NHM1429" s="2269"/>
      <c r="NHN1429" s="2269"/>
      <c r="NHO1429" s="2269"/>
      <c r="NHP1429" s="2269"/>
      <c r="NHQ1429" s="2269"/>
      <c r="NHR1429" s="2269"/>
      <c r="NHS1429" s="2269"/>
      <c r="NHT1429" s="2269"/>
      <c r="NHU1429" s="2269"/>
      <c r="NHV1429" s="2269"/>
      <c r="NHW1429" s="2269"/>
      <c r="NHX1429" s="2269"/>
      <c r="NHY1429" s="2269"/>
      <c r="NHZ1429" s="2269"/>
      <c r="NIA1429" s="2269"/>
      <c r="NIB1429" s="2269"/>
      <c r="NIC1429" s="2269"/>
      <c r="NID1429" s="2269"/>
      <c r="NIE1429" s="2269"/>
      <c r="NIF1429" s="2269"/>
      <c r="NIG1429" s="2269"/>
      <c r="NIH1429" s="2269"/>
      <c r="NII1429" s="2269"/>
      <c r="NIJ1429" s="2269"/>
      <c r="NIK1429" s="2269"/>
      <c r="NIL1429" s="2269"/>
      <c r="NIM1429" s="2269"/>
      <c r="NIN1429" s="2269"/>
      <c r="NIO1429" s="2269"/>
      <c r="NIP1429" s="2269"/>
      <c r="NIQ1429" s="2269"/>
      <c r="NIR1429" s="2269"/>
      <c r="NIS1429" s="2269"/>
      <c r="NIT1429" s="2269"/>
      <c r="NIU1429" s="2269"/>
      <c r="NIV1429" s="2269"/>
      <c r="NIW1429" s="2269"/>
      <c r="NIX1429" s="2269"/>
      <c r="NIY1429" s="2269"/>
      <c r="NIZ1429" s="2269"/>
      <c r="NJA1429" s="2269"/>
      <c r="NJB1429" s="2269"/>
      <c r="NJC1429" s="2269"/>
      <c r="NJD1429" s="2269"/>
      <c r="NJE1429" s="2269"/>
      <c r="NJF1429" s="2269"/>
      <c r="NJG1429" s="2269"/>
      <c r="NJK1429" s="2269"/>
      <c r="NJL1429" s="2269"/>
      <c r="NJM1429" s="2269"/>
      <c r="NJN1429" s="2269"/>
      <c r="NJO1429" s="2269"/>
      <c r="NJP1429" s="2269"/>
      <c r="NJQ1429" s="2269"/>
      <c r="NJR1429" s="2269"/>
      <c r="NJS1429" s="2269"/>
      <c r="NJT1429" s="2269"/>
      <c r="NJU1429" s="2269"/>
      <c r="NJV1429" s="2269"/>
      <c r="NJW1429" s="2269"/>
      <c r="NJX1429" s="2269"/>
      <c r="NJY1429" s="2269"/>
      <c r="NJZ1429" s="2269"/>
      <c r="NKA1429" s="2269"/>
      <c r="NKB1429" s="2269"/>
      <c r="NKC1429" s="2269"/>
      <c r="NKD1429" s="2269"/>
      <c r="NKE1429" s="2269"/>
      <c r="NKF1429" s="2269"/>
      <c r="NKG1429" s="2269"/>
      <c r="NKH1429" s="2269"/>
      <c r="NKI1429" s="2269"/>
      <c r="NKJ1429" s="2269"/>
      <c r="NKK1429" s="2269"/>
      <c r="NKL1429" s="2269"/>
      <c r="NKM1429" s="2269"/>
      <c r="NKN1429" s="2269"/>
      <c r="NKO1429" s="2269"/>
      <c r="NKP1429" s="2269"/>
      <c r="NKQ1429" s="2269"/>
      <c r="NKR1429" s="2269"/>
      <c r="NKS1429" s="2269"/>
      <c r="NKT1429" s="2269"/>
      <c r="NKU1429" s="2269"/>
      <c r="NKV1429" s="2269"/>
      <c r="NKW1429" s="2269"/>
      <c r="NKX1429" s="2269"/>
      <c r="NKY1429" s="2269"/>
      <c r="NKZ1429" s="2269"/>
      <c r="NLA1429" s="2269"/>
      <c r="NLB1429" s="2269"/>
      <c r="NLC1429" s="2269"/>
      <c r="NLD1429" s="2269"/>
      <c r="NLE1429" s="2269"/>
      <c r="NLF1429" s="2269"/>
      <c r="NLG1429" s="2269"/>
      <c r="NLH1429" s="2269"/>
      <c r="NLI1429" s="2269"/>
      <c r="NLJ1429" s="2269"/>
      <c r="NLK1429" s="2269"/>
      <c r="NLL1429" s="2269"/>
      <c r="NLM1429" s="2269"/>
      <c r="NLN1429" s="2269"/>
      <c r="NLO1429" s="2269"/>
      <c r="NLP1429" s="2269"/>
      <c r="NLQ1429" s="2269"/>
      <c r="NLR1429" s="2269"/>
      <c r="NLS1429" s="2269"/>
      <c r="NLT1429" s="2269"/>
      <c r="NLU1429" s="2269"/>
      <c r="NLV1429" s="2269"/>
      <c r="NLW1429" s="2269"/>
      <c r="NLX1429" s="2269"/>
      <c r="NLY1429" s="2269"/>
      <c r="NLZ1429" s="2269"/>
      <c r="NMA1429" s="2269"/>
      <c r="NMB1429" s="2269"/>
      <c r="NMC1429" s="2269"/>
      <c r="NMD1429" s="2269"/>
      <c r="NME1429" s="2269"/>
      <c r="NMF1429" s="2269"/>
      <c r="NMG1429" s="2269"/>
      <c r="NMH1429" s="2269"/>
      <c r="NMI1429" s="2269"/>
      <c r="NMJ1429" s="2269"/>
      <c r="NMK1429" s="2269"/>
      <c r="NML1429" s="2269"/>
      <c r="NMM1429" s="2269"/>
      <c r="NMN1429" s="2269"/>
      <c r="NMO1429" s="2269"/>
      <c r="NMP1429" s="2269"/>
      <c r="NMQ1429" s="2269"/>
      <c r="NMR1429" s="2269"/>
      <c r="NMS1429" s="2269"/>
      <c r="NMT1429" s="2269"/>
      <c r="NMU1429" s="2269"/>
      <c r="NMV1429" s="2269"/>
      <c r="NMW1429" s="2269"/>
      <c r="NMX1429" s="2269"/>
      <c r="NMY1429" s="2269"/>
      <c r="NMZ1429" s="2269"/>
      <c r="NNA1429" s="2269"/>
      <c r="NNB1429" s="2269"/>
      <c r="NNC1429" s="2269"/>
      <c r="NND1429" s="2269"/>
      <c r="NNE1429" s="2269"/>
      <c r="NNF1429" s="2269"/>
      <c r="NNG1429" s="2269"/>
      <c r="NNH1429" s="2269"/>
      <c r="NNI1429" s="2269"/>
      <c r="NNJ1429" s="2269"/>
      <c r="NNK1429" s="2269"/>
      <c r="NNL1429" s="2269"/>
      <c r="NNM1429" s="2269"/>
      <c r="NNN1429" s="2269"/>
      <c r="NNO1429" s="2269"/>
      <c r="NNP1429" s="2269"/>
      <c r="NNQ1429" s="2269"/>
      <c r="NNR1429" s="2269"/>
      <c r="NNS1429" s="2269"/>
      <c r="NNT1429" s="2269"/>
      <c r="NNU1429" s="2269"/>
      <c r="NNV1429" s="2269"/>
      <c r="NNW1429" s="2269"/>
      <c r="NNX1429" s="2269"/>
      <c r="NNY1429" s="2269"/>
      <c r="NNZ1429" s="2269"/>
      <c r="NOA1429" s="2269"/>
      <c r="NOB1429" s="2269"/>
      <c r="NOC1429" s="2269"/>
      <c r="NOD1429" s="2269"/>
      <c r="NOE1429" s="2269"/>
      <c r="NOF1429" s="2269"/>
      <c r="NOG1429" s="2269"/>
      <c r="NOH1429" s="2269"/>
      <c r="NOI1429" s="2269"/>
      <c r="NOJ1429" s="2269"/>
      <c r="NOK1429" s="2269"/>
      <c r="NOL1429" s="2269"/>
      <c r="NOM1429" s="2269"/>
      <c r="NON1429" s="2269"/>
      <c r="NOO1429" s="2269"/>
      <c r="NOP1429" s="2269"/>
      <c r="NOQ1429" s="2269"/>
      <c r="NOR1429" s="2269"/>
      <c r="NOS1429" s="2269"/>
      <c r="NOT1429" s="2269"/>
      <c r="NOU1429" s="2269"/>
      <c r="NOV1429" s="2269"/>
      <c r="NOW1429" s="2269"/>
      <c r="NOX1429" s="2269"/>
      <c r="NOY1429" s="2269"/>
      <c r="NOZ1429" s="2269"/>
      <c r="NPA1429" s="2269"/>
      <c r="NPB1429" s="2269"/>
      <c r="NPC1429" s="2269"/>
      <c r="NPD1429" s="2269"/>
      <c r="NPE1429" s="2269"/>
      <c r="NPF1429" s="2269"/>
      <c r="NPG1429" s="2269"/>
      <c r="NPH1429" s="2269"/>
      <c r="NPI1429" s="2269"/>
      <c r="NPJ1429" s="2269"/>
      <c r="NPK1429" s="2269"/>
      <c r="NPL1429" s="2269"/>
      <c r="NPM1429" s="2269"/>
      <c r="NPN1429" s="2269"/>
      <c r="NPO1429" s="2269"/>
      <c r="NPP1429" s="2269"/>
      <c r="NPQ1429" s="2269"/>
      <c r="NPR1429" s="2269"/>
      <c r="NPS1429" s="2269"/>
      <c r="NPT1429" s="2269"/>
      <c r="NPU1429" s="2269"/>
      <c r="NPV1429" s="2269"/>
      <c r="NPW1429" s="2269"/>
      <c r="NPX1429" s="2269"/>
      <c r="NPY1429" s="2269"/>
      <c r="NPZ1429" s="2269"/>
      <c r="NQA1429" s="2269"/>
      <c r="NQB1429" s="2269"/>
      <c r="NQC1429" s="2269"/>
      <c r="NQD1429" s="2269"/>
      <c r="NQE1429" s="2269"/>
      <c r="NQF1429" s="2269"/>
      <c r="NQG1429" s="2269"/>
      <c r="NQH1429" s="2269"/>
      <c r="NQI1429" s="2269"/>
      <c r="NQJ1429" s="2269"/>
      <c r="NQK1429" s="2269"/>
      <c r="NQL1429" s="2269"/>
      <c r="NQM1429" s="2269"/>
      <c r="NQN1429" s="2269"/>
      <c r="NQO1429" s="2269"/>
      <c r="NQP1429" s="2269"/>
      <c r="NQQ1429" s="2269"/>
      <c r="NQR1429" s="2269"/>
      <c r="NQS1429" s="2269"/>
      <c r="NQT1429" s="2269"/>
      <c r="NQU1429" s="2269"/>
      <c r="NQV1429" s="2269"/>
      <c r="NQW1429" s="2269"/>
      <c r="NQX1429" s="2269"/>
      <c r="NQY1429" s="2269"/>
      <c r="NQZ1429" s="2269"/>
      <c r="NRA1429" s="2269"/>
      <c r="NRB1429" s="2269"/>
      <c r="NRC1429" s="2269"/>
      <c r="NRD1429" s="2269"/>
      <c r="NRE1429" s="2269"/>
      <c r="NRF1429" s="2269"/>
      <c r="NRG1429" s="2269"/>
      <c r="NRH1429" s="2269"/>
      <c r="NRI1429" s="2269"/>
      <c r="NRJ1429" s="2269"/>
      <c r="NRK1429" s="2269"/>
      <c r="NRL1429" s="2269"/>
      <c r="NRM1429" s="2269"/>
      <c r="NRN1429" s="2269"/>
      <c r="NRO1429" s="2269"/>
      <c r="NRP1429" s="2269"/>
      <c r="NRQ1429" s="2269"/>
      <c r="NRR1429" s="2269"/>
      <c r="NRS1429" s="2269"/>
      <c r="NRT1429" s="2269"/>
      <c r="NRU1429" s="2269"/>
      <c r="NRV1429" s="2269"/>
      <c r="NRW1429" s="2269"/>
      <c r="NRX1429" s="2269"/>
      <c r="NRY1429" s="2269"/>
      <c r="NRZ1429" s="2269"/>
      <c r="NSA1429" s="2269"/>
      <c r="NSB1429" s="2269"/>
      <c r="NSC1429" s="2269"/>
      <c r="NSD1429" s="2269"/>
      <c r="NSE1429" s="2269"/>
      <c r="NSF1429" s="2269"/>
      <c r="NSG1429" s="2269"/>
      <c r="NSH1429" s="2269"/>
      <c r="NSI1429" s="2269"/>
      <c r="NSJ1429" s="2269"/>
      <c r="NSK1429" s="2269"/>
      <c r="NSL1429" s="2269"/>
      <c r="NSM1429" s="2269"/>
      <c r="NSN1429" s="2269"/>
      <c r="NSO1429" s="2269"/>
      <c r="NSP1429" s="2269"/>
      <c r="NSQ1429" s="2269"/>
      <c r="NSR1429" s="2269"/>
      <c r="NSS1429" s="2269"/>
      <c r="NST1429" s="2269"/>
      <c r="NSU1429" s="2269"/>
      <c r="NSV1429" s="2269"/>
      <c r="NSW1429" s="2269"/>
      <c r="NSX1429" s="2269"/>
      <c r="NSY1429" s="2269"/>
      <c r="NSZ1429" s="2269"/>
      <c r="NTA1429" s="2269"/>
      <c r="NTB1429" s="2269"/>
      <c r="NTC1429" s="2269"/>
      <c r="NTG1429" s="2269"/>
      <c r="NTH1429" s="2269"/>
      <c r="NTI1429" s="2269"/>
      <c r="NTJ1429" s="2269"/>
      <c r="NTK1429" s="2269"/>
      <c r="NTL1429" s="2269"/>
      <c r="NTM1429" s="2269"/>
      <c r="NTN1429" s="2269"/>
      <c r="NTO1429" s="2269"/>
      <c r="NTP1429" s="2269"/>
      <c r="NTQ1429" s="2269"/>
      <c r="NTR1429" s="2269"/>
      <c r="NTS1429" s="2269"/>
      <c r="NTT1429" s="2269"/>
      <c r="NTU1429" s="2269"/>
      <c r="NTV1429" s="2269"/>
      <c r="NTW1429" s="2269"/>
      <c r="NTX1429" s="2269"/>
      <c r="NTY1429" s="2269"/>
      <c r="NTZ1429" s="2269"/>
      <c r="NUA1429" s="2269"/>
      <c r="NUB1429" s="2269"/>
      <c r="NUC1429" s="2269"/>
      <c r="NUD1429" s="2269"/>
      <c r="NUE1429" s="2269"/>
      <c r="NUF1429" s="2269"/>
      <c r="NUG1429" s="2269"/>
      <c r="NUH1429" s="2269"/>
      <c r="NUI1429" s="2269"/>
      <c r="NUJ1429" s="2269"/>
      <c r="NUK1429" s="2269"/>
      <c r="NUL1429" s="2269"/>
      <c r="NUM1429" s="2269"/>
      <c r="NUN1429" s="2269"/>
      <c r="NUO1429" s="2269"/>
      <c r="NUP1429" s="2269"/>
      <c r="NUQ1429" s="2269"/>
      <c r="NUR1429" s="2269"/>
      <c r="NUS1429" s="2269"/>
      <c r="NUT1429" s="2269"/>
      <c r="NUU1429" s="2269"/>
      <c r="NUV1429" s="2269"/>
      <c r="NUW1429" s="2269"/>
      <c r="NUX1429" s="2269"/>
      <c r="NUY1429" s="2269"/>
      <c r="NUZ1429" s="2269"/>
      <c r="NVA1429" s="2269"/>
      <c r="NVB1429" s="2269"/>
      <c r="NVC1429" s="2269"/>
      <c r="NVD1429" s="2269"/>
      <c r="NVE1429" s="2269"/>
      <c r="NVF1429" s="2269"/>
      <c r="NVG1429" s="2269"/>
      <c r="NVH1429" s="2269"/>
      <c r="NVI1429" s="2269"/>
      <c r="NVJ1429" s="2269"/>
      <c r="NVK1429" s="2269"/>
      <c r="NVL1429" s="2269"/>
      <c r="NVM1429" s="2269"/>
      <c r="NVN1429" s="2269"/>
      <c r="NVO1429" s="2269"/>
      <c r="NVP1429" s="2269"/>
      <c r="NVQ1429" s="2269"/>
      <c r="NVR1429" s="2269"/>
      <c r="NVS1429" s="2269"/>
      <c r="NVT1429" s="2269"/>
      <c r="NVU1429" s="2269"/>
      <c r="NVV1429" s="2269"/>
      <c r="NVW1429" s="2269"/>
      <c r="NVX1429" s="2269"/>
      <c r="NVY1429" s="2269"/>
      <c r="NVZ1429" s="2269"/>
      <c r="NWA1429" s="2269"/>
      <c r="NWB1429" s="2269"/>
      <c r="NWC1429" s="2269"/>
      <c r="NWD1429" s="2269"/>
      <c r="NWE1429" s="2269"/>
      <c r="NWF1429" s="2269"/>
      <c r="NWG1429" s="2269"/>
      <c r="NWH1429" s="2269"/>
      <c r="NWI1429" s="2269"/>
      <c r="NWJ1429" s="2269"/>
      <c r="NWK1429" s="2269"/>
      <c r="NWL1429" s="2269"/>
      <c r="NWM1429" s="2269"/>
      <c r="NWN1429" s="2269"/>
      <c r="NWO1429" s="2269"/>
      <c r="NWP1429" s="2269"/>
      <c r="NWQ1429" s="2269"/>
      <c r="NWR1429" s="2269"/>
      <c r="NWS1429" s="2269"/>
      <c r="NWT1429" s="2269"/>
      <c r="NWU1429" s="2269"/>
      <c r="NWV1429" s="2269"/>
      <c r="NWW1429" s="2269"/>
      <c r="NWX1429" s="2269"/>
      <c r="NWY1429" s="2269"/>
      <c r="NWZ1429" s="2269"/>
      <c r="NXA1429" s="2269"/>
      <c r="NXB1429" s="2269"/>
      <c r="NXC1429" s="2269"/>
      <c r="NXD1429" s="2269"/>
      <c r="NXE1429" s="2269"/>
      <c r="NXF1429" s="2269"/>
      <c r="NXG1429" s="2269"/>
      <c r="NXH1429" s="2269"/>
      <c r="NXI1429" s="2269"/>
      <c r="NXJ1429" s="2269"/>
      <c r="NXK1429" s="2269"/>
      <c r="NXL1429" s="2269"/>
      <c r="NXM1429" s="2269"/>
      <c r="NXN1429" s="2269"/>
      <c r="NXO1429" s="2269"/>
      <c r="NXP1429" s="2269"/>
      <c r="NXQ1429" s="2269"/>
      <c r="NXR1429" s="2269"/>
      <c r="NXS1429" s="2269"/>
      <c r="NXT1429" s="2269"/>
      <c r="NXU1429" s="2269"/>
      <c r="NXV1429" s="2269"/>
      <c r="NXW1429" s="2269"/>
      <c r="NXX1429" s="2269"/>
      <c r="NXY1429" s="2269"/>
      <c r="NXZ1429" s="2269"/>
      <c r="NYA1429" s="2269"/>
      <c r="NYB1429" s="2269"/>
      <c r="NYC1429" s="2269"/>
      <c r="NYD1429" s="2269"/>
      <c r="NYE1429" s="2269"/>
      <c r="NYF1429" s="2269"/>
      <c r="NYG1429" s="2269"/>
      <c r="NYH1429" s="2269"/>
      <c r="NYI1429" s="2269"/>
      <c r="NYJ1429" s="2269"/>
      <c r="NYK1429" s="2269"/>
      <c r="NYL1429" s="2269"/>
      <c r="NYM1429" s="2269"/>
      <c r="NYN1429" s="2269"/>
      <c r="NYO1429" s="2269"/>
      <c r="NYP1429" s="2269"/>
      <c r="NYQ1429" s="2269"/>
      <c r="NYR1429" s="2269"/>
      <c r="NYS1429" s="2269"/>
      <c r="NYT1429" s="2269"/>
      <c r="NYU1429" s="2269"/>
      <c r="NYV1429" s="2269"/>
      <c r="NYW1429" s="2269"/>
      <c r="NYX1429" s="2269"/>
      <c r="NYY1429" s="2269"/>
      <c r="NYZ1429" s="2269"/>
      <c r="NZA1429" s="2269"/>
      <c r="NZB1429" s="2269"/>
      <c r="NZC1429" s="2269"/>
      <c r="NZD1429" s="2269"/>
      <c r="NZE1429" s="2269"/>
      <c r="NZF1429" s="2269"/>
      <c r="NZG1429" s="2269"/>
      <c r="NZH1429" s="2269"/>
      <c r="NZI1429" s="2269"/>
      <c r="NZJ1429" s="2269"/>
      <c r="NZK1429" s="2269"/>
      <c r="NZL1429" s="2269"/>
      <c r="NZM1429" s="2269"/>
      <c r="NZN1429" s="2269"/>
      <c r="NZO1429" s="2269"/>
      <c r="NZP1429" s="2269"/>
      <c r="NZQ1429" s="2269"/>
      <c r="NZR1429" s="2269"/>
      <c r="NZS1429" s="2269"/>
      <c r="NZT1429" s="2269"/>
      <c r="NZU1429" s="2269"/>
      <c r="NZV1429" s="2269"/>
      <c r="NZW1429" s="2269"/>
      <c r="NZX1429" s="2269"/>
      <c r="NZY1429" s="2269"/>
      <c r="NZZ1429" s="2269"/>
      <c r="OAA1429" s="2269"/>
      <c r="OAB1429" s="2269"/>
      <c r="OAC1429" s="2269"/>
      <c r="OAD1429" s="2269"/>
      <c r="OAE1429" s="2269"/>
      <c r="OAF1429" s="2269"/>
      <c r="OAG1429" s="2269"/>
      <c r="OAH1429" s="2269"/>
      <c r="OAI1429" s="2269"/>
      <c r="OAJ1429" s="2269"/>
      <c r="OAK1429" s="2269"/>
      <c r="OAL1429" s="2269"/>
      <c r="OAM1429" s="2269"/>
      <c r="OAN1429" s="2269"/>
      <c r="OAO1429" s="2269"/>
      <c r="OAP1429" s="2269"/>
      <c r="OAQ1429" s="2269"/>
      <c r="OAR1429" s="2269"/>
      <c r="OAS1429" s="2269"/>
      <c r="OAT1429" s="2269"/>
      <c r="OAU1429" s="2269"/>
      <c r="OAV1429" s="2269"/>
      <c r="OAW1429" s="2269"/>
      <c r="OAX1429" s="2269"/>
      <c r="OAY1429" s="2269"/>
      <c r="OAZ1429" s="2269"/>
      <c r="OBA1429" s="2269"/>
      <c r="OBB1429" s="2269"/>
      <c r="OBC1429" s="2269"/>
      <c r="OBD1429" s="2269"/>
      <c r="OBE1429" s="2269"/>
      <c r="OBF1429" s="2269"/>
      <c r="OBG1429" s="2269"/>
      <c r="OBH1429" s="2269"/>
      <c r="OBI1429" s="2269"/>
      <c r="OBJ1429" s="2269"/>
      <c r="OBK1429" s="2269"/>
      <c r="OBL1429" s="2269"/>
      <c r="OBM1429" s="2269"/>
      <c r="OBN1429" s="2269"/>
      <c r="OBO1429" s="2269"/>
      <c r="OBP1429" s="2269"/>
      <c r="OBQ1429" s="2269"/>
      <c r="OBR1429" s="2269"/>
      <c r="OBS1429" s="2269"/>
      <c r="OBT1429" s="2269"/>
      <c r="OBU1429" s="2269"/>
      <c r="OBV1429" s="2269"/>
      <c r="OBW1429" s="2269"/>
      <c r="OBX1429" s="2269"/>
      <c r="OBY1429" s="2269"/>
      <c r="OBZ1429" s="2269"/>
      <c r="OCA1429" s="2269"/>
      <c r="OCB1429" s="2269"/>
      <c r="OCC1429" s="2269"/>
      <c r="OCD1429" s="2269"/>
      <c r="OCE1429" s="2269"/>
      <c r="OCF1429" s="2269"/>
      <c r="OCG1429" s="2269"/>
      <c r="OCH1429" s="2269"/>
      <c r="OCI1429" s="2269"/>
      <c r="OCJ1429" s="2269"/>
      <c r="OCK1429" s="2269"/>
      <c r="OCL1429" s="2269"/>
      <c r="OCM1429" s="2269"/>
      <c r="OCN1429" s="2269"/>
      <c r="OCO1429" s="2269"/>
      <c r="OCP1429" s="2269"/>
      <c r="OCQ1429" s="2269"/>
      <c r="OCR1429" s="2269"/>
      <c r="OCS1429" s="2269"/>
      <c r="OCT1429" s="2269"/>
      <c r="OCU1429" s="2269"/>
      <c r="OCV1429" s="2269"/>
      <c r="OCW1429" s="2269"/>
      <c r="OCX1429" s="2269"/>
      <c r="OCY1429" s="2269"/>
      <c r="ODC1429" s="2269"/>
      <c r="ODD1429" s="2269"/>
      <c r="ODE1429" s="2269"/>
      <c r="ODF1429" s="2269"/>
      <c r="ODG1429" s="2269"/>
      <c r="ODH1429" s="2269"/>
      <c r="ODI1429" s="2269"/>
      <c r="ODJ1429" s="2269"/>
      <c r="ODK1429" s="2269"/>
      <c r="ODL1429" s="2269"/>
      <c r="ODM1429" s="2269"/>
      <c r="ODN1429" s="2269"/>
      <c r="ODO1429" s="2269"/>
      <c r="ODP1429" s="2269"/>
      <c r="ODQ1429" s="2269"/>
      <c r="ODR1429" s="2269"/>
      <c r="ODS1429" s="2269"/>
      <c r="ODT1429" s="2269"/>
      <c r="ODU1429" s="2269"/>
      <c r="ODV1429" s="2269"/>
      <c r="ODW1429" s="2269"/>
      <c r="ODX1429" s="2269"/>
      <c r="ODY1429" s="2269"/>
      <c r="ODZ1429" s="2269"/>
      <c r="OEA1429" s="2269"/>
      <c r="OEB1429" s="2269"/>
      <c r="OEC1429" s="2269"/>
      <c r="OED1429" s="2269"/>
      <c r="OEE1429" s="2269"/>
      <c r="OEF1429" s="2269"/>
      <c r="OEG1429" s="2269"/>
      <c r="OEH1429" s="2269"/>
      <c r="OEI1429" s="2269"/>
      <c r="OEJ1429" s="2269"/>
      <c r="OEK1429" s="2269"/>
      <c r="OEL1429" s="2269"/>
      <c r="OEM1429" s="2269"/>
      <c r="OEN1429" s="2269"/>
      <c r="OEO1429" s="2269"/>
      <c r="OEP1429" s="2269"/>
      <c r="OEQ1429" s="2269"/>
      <c r="OER1429" s="2269"/>
      <c r="OES1429" s="2269"/>
      <c r="OET1429" s="2269"/>
      <c r="OEU1429" s="2269"/>
      <c r="OEV1429" s="2269"/>
      <c r="OEW1429" s="2269"/>
      <c r="OEX1429" s="2269"/>
      <c r="OEY1429" s="2269"/>
      <c r="OEZ1429" s="2269"/>
      <c r="OFA1429" s="2269"/>
      <c r="OFB1429" s="2269"/>
      <c r="OFC1429" s="2269"/>
      <c r="OFD1429" s="2269"/>
      <c r="OFE1429" s="2269"/>
      <c r="OFF1429" s="2269"/>
      <c r="OFG1429" s="2269"/>
      <c r="OFH1429" s="2269"/>
      <c r="OFI1429" s="2269"/>
      <c r="OFJ1429" s="2269"/>
      <c r="OFK1429" s="2269"/>
      <c r="OFL1429" s="2269"/>
      <c r="OFM1429" s="2269"/>
      <c r="OFN1429" s="2269"/>
      <c r="OFO1429" s="2269"/>
      <c r="OFP1429" s="2269"/>
      <c r="OFQ1429" s="2269"/>
      <c r="OFR1429" s="2269"/>
      <c r="OFS1429" s="2269"/>
      <c r="OFT1429" s="2269"/>
      <c r="OFU1429" s="2269"/>
      <c r="OFV1429" s="2269"/>
      <c r="OFW1429" s="2269"/>
      <c r="OFX1429" s="2269"/>
      <c r="OFY1429" s="2269"/>
      <c r="OFZ1429" s="2269"/>
      <c r="OGA1429" s="2269"/>
      <c r="OGB1429" s="2269"/>
      <c r="OGC1429" s="2269"/>
      <c r="OGD1429" s="2269"/>
      <c r="OGE1429" s="2269"/>
      <c r="OGF1429" s="2269"/>
      <c r="OGG1429" s="2269"/>
      <c r="OGH1429" s="2269"/>
      <c r="OGI1429" s="2269"/>
      <c r="OGJ1429" s="2269"/>
      <c r="OGK1429" s="2269"/>
      <c r="OGL1429" s="2269"/>
      <c r="OGM1429" s="2269"/>
      <c r="OGN1429" s="2269"/>
      <c r="OGO1429" s="2269"/>
      <c r="OGP1429" s="2269"/>
      <c r="OGQ1429" s="2269"/>
      <c r="OGR1429" s="2269"/>
      <c r="OGS1429" s="2269"/>
      <c r="OGT1429" s="2269"/>
      <c r="OGU1429" s="2269"/>
      <c r="OGV1429" s="2269"/>
      <c r="OGW1429" s="2269"/>
      <c r="OGX1429" s="2269"/>
      <c r="OGY1429" s="2269"/>
      <c r="OGZ1429" s="2269"/>
      <c r="OHA1429" s="2269"/>
      <c r="OHB1429" s="2269"/>
      <c r="OHC1429" s="2269"/>
      <c r="OHD1429" s="2269"/>
      <c r="OHE1429" s="2269"/>
      <c r="OHF1429" s="2269"/>
      <c r="OHG1429" s="2269"/>
      <c r="OHH1429" s="2269"/>
      <c r="OHI1429" s="2269"/>
      <c r="OHJ1429" s="2269"/>
      <c r="OHK1429" s="2269"/>
      <c r="OHL1429" s="2269"/>
      <c r="OHM1429" s="2269"/>
      <c r="OHN1429" s="2269"/>
      <c r="OHO1429" s="2269"/>
      <c r="OHP1429" s="2269"/>
      <c r="OHQ1429" s="2269"/>
      <c r="OHR1429" s="2269"/>
      <c r="OHS1429" s="2269"/>
      <c r="OHT1429" s="2269"/>
      <c r="OHU1429" s="2269"/>
      <c r="OHV1429" s="2269"/>
      <c r="OHW1429" s="2269"/>
      <c r="OHX1429" s="2269"/>
      <c r="OHY1429" s="2269"/>
      <c r="OHZ1429" s="2269"/>
      <c r="OIA1429" s="2269"/>
      <c r="OIB1429" s="2269"/>
      <c r="OIC1429" s="2269"/>
      <c r="OID1429" s="2269"/>
      <c r="OIE1429" s="2269"/>
      <c r="OIF1429" s="2269"/>
      <c r="OIG1429" s="2269"/>
      <c r="OIH1429" s="2269"/>
      <c r="OII1429" s="2269"/>
      <c r="OIJ1429" s="2269"/>
      <c r="OIK1429" s="2269"/>
      <c r="OIL1429" s="2269"/>
      <c r="OIM1429" s="2269"/>
      <c r="OIN1429" s="2269"/>
      <c r="OIO1429" s="2269"/>
      <c r="OIP1429" s="2269"/>
      <c r="OIQ1429" s="2269"/>
      <c r="OIR1429" s="2269"/>
      <c r="OIS1429" s="2269"/>
      <c r="OIT1429" s="2269"/>
      <c r="OIU1429" s="2269"/>
      <c r="OIV1429" s="2269"/>
      <c r="OIW1429" s="2269"/>
      <c r="OIX1429" s="2269"/>
      <c r="OIY1429" s="2269"/>
      <c r="OIZ1429" s="2269"/>
      <c r="OJA1429" s="2269"/>
      <c r="OJB1429" s="2269"/>
      <c r="OJC1429" s="2269"/>
      <c r="OJD1429" s="2269"/>
      <c r="OJE1429" s="2269"/>
      <c r="OJF1429" s="2269"/>
      <c r="OJG1429" s="2269"/>
      <c r="OJH1429" s="2269"/>
      <c r="OJI1429" s="2269"/>
      <c r="OJJ1429" s="2269"/>
      <c r="OJK1429" s="2269"/>
      <c r="OJL1429" s="2269"/>
      <c r="OJM1429" s="2269"/>
      <c r="OJN1429" s="2269"/>
      <c r="OJO1429" s="2269"/>
      <c r="OJP1429" s="2269"/>
      <c r="OJQ1429" s="2269"/>
      <c r="OJR1429" s="2269"/>
      <c r="OJS1429" s="2269"/>
      <c r="OJT1429" s="2269"/>
      <c r="OJU1429" s="2269"/>
      <c r="OJV1429" s="2269"/>
      <c r="OJW1429" s="2269"/>
      <c r="OJX1429" s="2269"/>
      <c r="OJY1429" s="2269"/>
      <c r="OJZ1429" s="2269"/>
      <c r="OKA1429" s="2269"/>
      <c r="OKB1429" s="2269"/>
      <c r="OKC1429" s="2269"/>
      <c r="OKD1429" s="2269"/>
      <c r="OKE1429" s="2269"/>
      <c r="OKF1429" s="2269"/>
      <c r="OKG1429" s="2269"/>
      <c r="OKH1429" s="2269"/>
      <c r="OKI1429" s="2269"/>
      <c r="OKJ1429" s="2269"/>
      <c r="OKK1429" s="2269"/>
      <c r="OKL1429" s="2269"/>
      <c r="OKM1429" s="2269"/>
      <c r="OKN1429" s="2269"/>
      <c r="OKO1429" s="2269"/>
      <c r="OKP1429" s="2269"/>
      <c r="OKQ1429" s="2269"/>
      <c r="OKR1429" s="2269"/>
      <c r="OKS1429" s="2269"/>
      <c r="OKT1429" s="2269"/>
      <c r="OKU1429" s="2269"/>
      <c r="OKV1429" s="2269"/>
      <c r="OKW1429" s="2269"/>
      <c r="OKX1429" s="2269"/>
      <c r="OKY1429" s="2269"/>
      <c r="OKZ1429" s="2269"/>
      <c r="OLA1429" s="2269"/>
      <c r="OLB1429" s="2269"/>
      <c r="OLC1429" s="2269"/>
      <c r="OLD1429" s="2269"/>
      <c r="OLE1429" s="2269"/>
      <c r="OLF1429" s="2269"/>
      <c r="OLG1429" s="2269"/>
      <c r="OLH1429" s="2269"/>
      <c r="OLI1429" s="2269"/>
      <c r="OLJ1429" s="2269"/>
      <c r="OLK1429" s="2269"/>
      <c r="OLL1429" s="2269"/>
      <c r="OLM1429" s="2269"/>
      <c r="OLN1429" s="2269"/>
      <c r="OLO1429" s="2269"/>
      <c r="OLP1429" s="2269"/>
      <c r="OLQ1429" s="2269"/>
      <c r="OLR1429" s="2269"/>
      <c r="OLS1429" s="2269"/>
      <c r="OLT1429" s="2269"/>
      <c r="OLU1429" s="2269"/>
      <c r="OLV1429" s="2269"/>
      <c r="OLW1429" s="2269"/>
      <c r="OLX1429" s="2269"/>
      <c r="OLY1429" s="2269"/>
      <c r="OLZ1429" s="2269"/>
      <c r="OMA1429" s="2269"/>
      <c r="OMB1429" s="2269"/>
      <c r="OMC1429" s="2269"/>
      <c r="OMD1429" s="2269"/>
      <c r="OME1429" s="2269"/>
      <c r="OMF1429" s="2269"/>
      <c r="OMG1429" s="2269"/>
      <c r="OMH1429" s="2269"/>
      <c r="OMI1429" s="2269"/>
      <c r="OMJ1429" s="2269"/>
      <c r="OMK1429" s="2269"/>
      <c r="OML1429" s="2269"/>
      <c r="OMM1429" s="2269"/>
      <c r="OMN1429" s="2269"/>
      <c r="OMO1429" s="2269"/>
      <c r="OMP1429" s="2269"/>
      <c r="OMQ1429" s="2269"/>
      <c r="OMR1429" s="2269"/>
      <c r="OMS1429" s="2269"/>
      <c r="OMT1429" s="2269"/>
      <c r="OMU1429" s="2269"/>
      <c r="OMY1429" s="2269"/>
      <c r="OMZ1429" s="2269"/>
      <c r="ONA1429" s="2269"/>
      <c r="ONB1429" s="2269"/>
      <c r="ONC1429" s="2269"/>
      <c r="OND1429" s="2269"/>
      <c r="ONE1429" s="2269"/>
      <c r="ONF1429" s="2269"/>
      <c r="ONG1429" s="2269"/>
      <c r="ONH1429" s="2269"/>
      <c r="ONI1429" s="2269"/>
      <c r="ONJ1429" s="2269"/>
      <c r="ONK1429" s="2269"/>
      <c r="ONL1429" s="2269"/>
      <c r="ONM1429" s="2269"/>
      <c r="ONN1429" s="2269"/>
      <c r="ONO1429" s="2269"/>
      <c r="ONP1429" s="2269"/>
      <c r="ONQ1429" s="2269"/>
      <c r="ONR1429" s="2269"/>
      <c r="ONS1429" s="2269"/>
      <c r="ONT1429" s="2269"/>
      <c r="ONU1429" s="2269"/>
      <c r="ONV1429" s="2269"/>
      <c r="ONW1429" s="2269"/>
      <c r="ONX1429" s="2269"/>
      <c r="ONY1429" s="2269"/>
      <c r="ONZ1429" s="2269"/>
      <c r="OOA1429" s="2269"/>
      <c r="OOB1429" s="2269"/>
      <c r="OOC1429" s="2269"/>
      <c r="OOD1429" s="2269"/>
      <c r="OOE1429" s="2269"/>
      <c r="OOF1429" s="2269"/>
      <c r="OOG1429" s="2269"/>
      <c r="OOH1429" s="2269"/>
      <c r="OOI1429" s="2269"/>
      <c r="OOJ1429" s="2269"/>
      <c r="OOK1429" s="2269"/>
      <c r="OOL1429" s="2269"/>
      <c r="OOM1429" s="2269"/>
      <c r="OON1429" s="2269"/>
      <c r="OOO1429" s="2269"/>
      <c r="OOP1429" s="2269"/>
      <c r="OOQ1429" s="2269"/>
      <c r="OOR1429" s="2269"/>
      <c r="OOS1429" s="2269"/>
      <c r="OOT1429" s="2269"/>
      <c r="OOU1429" s="2269"/>
      <c r="OOV1429" s="2269"/>
      <c r="OOW1429" s="2269"/>
      <c r="OOX1429" s="2269"/>
      <c r="OOY1429" s="2269"/>
      <c r="OOZ1429" s="2269"/>
      <c r="OPA1429" s="2269"/>
      <c r="OPB1429" s="2269"/>
      <c r="OPC1429" s="2269"/>
      <c r="OPD1429" s="2269"/>
      <c r="OPE1429" s="2269"/>
      <c r="OPF1429" s="2269"/>
      <c r="OPG1429" s="2269"/>
      <c r="OPH1429" s="2269"/>
      <c r="OPI1429" s="2269"/>
      <c r="OPJ1429" s="2269"/>
      <c r="OPK1429" s="2269"/>
      <c r="OPL1429" s="2269"/>
      <c r="OPM1429" s="2269"/>
      <c r="OPN1429" s="2269"/>
      <c r="OPO1429" s="2269"/>
      <c r="OPP1429" s="2269"/>
      <c r="OPQ1429" s="2269"/>
      <c r="OPR1429" s="2269"/>
      <c r="OPS1429" s="2269"/>
      <c r="OPT1429" s="2269"/>
      <c r="OPU1429" s="2269"/>
      <c r="OPV1429" s="2269"/>
      <c r="OPW1429" s="2269"/>
      <c r="OPX1429" s="2269"/>
      <c r="OPY1429" s="2269"/>
      <c r="OPZ1429" s="2269"/>
      <c r="OQA1429" s="2269"/>
      <c r="OQB1429" s="2269"/>
      <c r="OQC1429" s="2269"/>
      <c r="OQD1429" s="2269"/>
      <c r="OQE1429" s="2269"/>
      <c r="OQF1429" s="2269"/>
      <c r="OQG1429" s="2269"/>
      <c r="OQH1429" s="2269"/>
      <c r="OQI1429" s="2269"/>
      <c r="OQJ1429" s="2269"/>
      <c r="OQK1429" s="2269"/>
      <c r="OQL1429" s="2269"/>
      <c r="OQM1429" s="2269"/>
      <c r="OQN1429" s="2269"/>
      <c r="OQO1429" s="2269"/>
      <c r="OQP1429" s="2269"/>
      <c r="OQQ1429" s="2269"/>
      <c r="OQR1429" s="2269"/>
      <c r="OQS1429" s="2269"/>
      <c r="OQT1429" s="2269"/>
      <c r="OQU1429" s="2269"/>
      <c r="OQV1429" s="2269"/>
      <c r="OQW1429" s="2269"/>
      <c r="OQX1429" s="2269"/>
      <c r="OQY1429" s="2269"/>
      <c r="OQZ1429" s="2269"/>
      <c r="ORA1429" s="2269"/>
      <c r="ORB1429" s="2269"/>
      <c r="ORC1429" s="2269"/>
      <c r="ORD1429" s="2269"/>
      <c r="ORE1429" s="2269"/>
      <c r="ORF1429" s="2269"/>
      <c r="ORG1429" s="2269"/>
      <c r="ORH1429" s="2269"/>
      <c r="ORI1429" s="2269"/>
      <c r="ORJ1429" s="2269"/>
      <c r="ORK1429" s="2269"/>
      <c r="ORL1429" s="2269"/>
      <c r="ORM1429" s="2269"/>
      <c r="ORN1429" s="2269"/>
      <c r="ORO1429" s="2269"/>
      <c r="ORP1429" s="2269"/>
      <c r="ORQ1429" s="2269"/>
      <c r="ORR1429" s="2269"/>
      <c r="ORS1429" s="2269"/>
      <c r="ORT1429" s="2269"/>
      <c r="ORU1429" s="2269"/>
      <c r="ORV1429" s="2269"/>
      <c r="ORW1429" s="2269"/>
      <c r="ORX1429" s="2269"/>
      <c r="ORY1429" s="2269"/>
      <c r="ORZ1429" s="2269"/>
      <c r="OSA1429" s="2269"/>
      <c r="OSB1429" s="2269"/>
      <c r="OSC1429" s="2269"/>
      <c r="OSD1429" s="2269"/>
      <c r="OSE1429" s="2269"/>
      <c r="OSF1429" s="2269"/>
      <c r="OSG1429" s="2269"/>
      <c r="OSH1429" s="2269"/>
      <c r="OSI1429" s="2269"/>
      <c r="OSJ1429" s="2269"/>
      <c r="OSK1429" s="2269"/>
      <c r="OSL1429" s="2269"/>
      <c r="OSM1429" s="2269"/>
      <c r="OSN1429" s="2269"/>
      <c r="OSO1429" s="2269"/>
      <c r="OSP1429" s="2269"/>
      <c r="OSQ1429" s="2269"/>
      <c r="OSR1429" s="2269"/>
      <c r="OSS1429" s="2269"/>
      <c r="OST1429" s="2269"/>
      <c r="OSU1429" s="2269"/>
      <c r="OSV1429" s="2269"/>
      <c r="OSW1429" s="2269"/>
      <c r="OSX1429" s="2269"/>
      <c r="OSY1429" s="2269"/>
      <c r="OSZ1429" s="2269"/>
      <c r="OTA1429" s="2269"/>
      <c r="OTB1429" s="2269"/>
      <c r="OTC1429" s="2269"/>
      <c r="OTD1429" s="2269"/>
      <c r="OTE1429" s="2269"/>
      <c r="OTF1429" s="2269"/>
      <c r="OTG1429" s="2269"/>
      <c r="OTH1429" s="2269"/>
      <c r="OTI1429" s="2269"/>
      <c r="OTJ1429" s="2269"/>
      <c r="OTK1429" s="2269"/>
      <c r="OTL1429" s="2269"/>
      <c r="OTM1429" s="2269"/>
      <c r="OTN1429" s="2269"/>
      <c r="OTO1429" s="2269"/>
      <c r="OTP1429" s="2269"/>
      <c r="OTQ1429" s="2269"/>
      <c r="OTR1429" s="2269"/>
      <c r="OTS1429" s="2269"/>
      <c r="OTT1429" s="2269"/>
      <c r="OTU1429" s="2269"/>
      <c r="OTV1429" s="2269"/>
      <c r="OTW1429" s="2269"/>
      <c r="OTX1429" s="2269"/>
      <c r="OTY1429" s="2269"/>
      <c r="OTZ1429" s="2269"/>
      <c r="OUA1429" s="2269"/>
      <c r="OUB1429" s="2269"/>
      <c r="OUC1429" s="2269"/>
      <c r="OUD1429" s="2269"/>
      <c r="OUE1429" s="2269"/>
      <c r="OUF1429" s="2269"/>
      <c r="OUG1429" s="2269"/>
      <c r="OUH1429" s="2269"/>
      <c r="OUI1429" s="2269"/>
      <c r="OUJ1429" s="2269"/>
      <c r="OUK1429" s="2269"/>
      <c r="OUL1429" s="2269"/>
      <c r="OUM1429" s="2269"/>
      <c r="OUN1429" s="2269"/>
      <c r="OUO1429" s="2269"/>
      <c r="OUP1429" s="2269"/>
      <c r="OUQ1429" s="2269"/>
      <c r="OUR1429" s="2269"/>
      <c r="OUS1429" s="2269"/>
      <c r="OUT1429" s="2269"/>
      <c r="OUU1429" s="2269"/>
      <c r="OUV1429" s="2269"/>
      <c r="OUW1429" s="2269"/>
      <c r="OUX1429" s="2269"/>
      <c r="OUY1429" s="2269"/>
      <c r="OUZ1429" s="2269"/>
      <c r="OVA1429" s="2269"/>
      <c r="OVB1429" s="2269"/>
      <c r="OVC1429" s="2269"/>
      <c r="OVD1429" s="2269"/>
      <c r="OVE1429" s="2269"/>
      <c r="OVF1429" s="2269"/>
      <c r="OVG1429" s="2269"/>
      <c r="OVH1429" s="2269"/>
      <c r="OVI1429" s="2269"/>
      <c r="OVJ1429" s="2269"/>
      <c r="OVK1429" s="2269"/>
      <c r="OVL1429" s="2269"/>
      <c r="OVM1429" s="2269"/>
      <c r="OVN1429" s="2269"/>
      <c r="OVO1429" s="2269"/>
      <c r="OVP1429" s="2269"/>
      <c r="OVQ1429" s="2269"/>
      <c r="OVR1429" s="2269"/>
      <c r="OVS1429" s="2269"/>
      <c r="OVT1429" s="2269"/>
      <c r="OVU1429" s="2269"/>
      <c r="OVV1429" s="2269"/>
      <c r="OVW1429" s="2269"/>
      <c r="OVX1429" s="2269"/>
      <c r="OVY1429" s="2269"/>
      <c r="OVZ1429" s="2269"/>
      <c r="OWA1429" s="2269"/>
      <c r="OWB1429" s="2269"/>
      <c r="OWC1429" s="2269"/>
      <c r="OWD1429" s="2269"/>
      <c r="OWE1429" s="2269"/>
      <c r="OWF1429" s="2269"/>
      <c r="OWG1429" s="2269"/>
      <c r="OWH1429" s="2269"/>
      <c r="OWI1429" s="2269"/>
      <c r="OWJ1429" s="2269"/>
      <c r="OWK1429" s="2269"/>
      <c r="OWL1429" s="2269"/>
      <c r="OWM1429" s="2269"/>
      <c r="OWN1429" s="2269"/>
      <c r="OWO1429" s="2269"/>
      <c r="OWP1429" s="2269"/>
      <c r="OWQ1429" s="2269"/>
      <c r="OWU1429" s="2269"/>
      <c r="OWV1429" s="2269"/>
      <c r="OWW1429" s="2269"/>
      <c r="OWX1429" s="2269"/>
      <c r="OWY1429" s="2269"/>
      <c r="OWZ1429" s="2269"/>
      <c r="OXA1429" s="2269"/>
      <c r="OXB1429" s="2269"/>
      <c r="OXC1429" s="2269"/>
      <c r="OXD1429" s="2269"/>
      <c r="OXE1429" s="2269"/>
      <c r="OXF1429" s="2269"/>
      <c r="OXG1429" s="2269"/>
      <c r="OXH1429" s="2269"/>
      <c r="OXI1429" s="2269"/>
      <c r="OXJ1429" s="2269"/>
      <c r="OXK1429" s="2269"/>
      <c r="OXL1429" s="2269"/>
      <c r="OXM1429" s="2269"/>
      <c r="OXN1429" s="2269"/>
      <c r="OXO1429" s="2269"/>
      <c r="OXP1429" s="2269"/>
      <c r="OXQ1429" s="2269"/>
      <c r="OXR1429" s="2269"/>
      <c r="OXS1429" s="2269"/>
      <c r="OXT1429" s="2269"/>
      <c r="OXU1429" s="2269"/>
      <c r="OXV1429" s="2269"/>
      <c r="OXW1429" s="2269"/>
      <c r="OXX1429" s="2269"/>
      <c r="OXY1429" s="2269"/>
      <c r="OXZ1429" s="2269"/>
      <c r="OYA1429" s="2269"/>
      <c r="OYB1429" s="2269"/>
      <c r="OYC1429" s="2269"/>
      <c r="OYD1429" s="2269"/>
      <c r="OYE1429" s="2269"/>
      <c r="OYF1429" s="2269"/>
      <c r="OYG1429" s="2269"/>
      <c r="OYH1429" s="2269"/>
      <c r="OYI1429" s="2269"/>
      <c r="OYJ1429" s="2269"/>
      <c r="OYK1429" s="2269"/>
      <c r="OYL1429" s="2269"/>
      <c r="OYM1429" s="2269"/>
      <c r="OYN1429" s="2269"/>
      <c r="OYO1429" s="2269"/>
      <c r="OYP1429" s="2269"/>
      <c r="OYQ1429" s="2269"/>
      <c r="OYR1429" s="2269"/>
      <c r="OYS1429" s="2269"/>
      <c r="OYT1429" s="2269"/>
      <c r="OYU1429" s="2269"/>
      <c r="OYV1429" s="2269"/>
      <c r="OYW1429" s="2269"/>
      <c r="OYX1429" s="2269"/>
      <c r="OYY1429" s="2269"/>
      <c r="OYZ1429" s="2269"/>
      <c r="OZA1429" s="2269"/>
      <c r="OZB1429" s="2269"/>
      <c r="OZC1429" s="2269"/>
      <c r="OZD1429" s="2269"/>
      <c r="OZE1429" s="2269"/>
      <c r="OZF1429" s="2269"/>
      <c r="OZG1429" s="2269"/>
      <c r="OZH1429" s="2269"/>
      <c r="OZI1429" s="2269"/>
      <c r="OZJ1429" s="2269"/>
      <c r="OZK1429" s="2269"/>
      <c r="OZL1429" s="2269"/>
      <c r="OZM1429" s="2269"/>
      <c r="OZN1429" s="2269"/>
      <c r="OZO1429" s="2269"/>
      <c r="OZP1429" s="2269"/>
      <c r="OZQ1429" s="2269"/>
      <c r="OZR1429" s="2269"/>
      <c r="OZS1429" s="2269"/>
      <c r="OZT1429" s="2269"/>
      <c r="OZU1429" s="2269"/>
      <c r="OZV1429" s="2269"/>
      <c r="OZW1429" s="2269"/>
      <c r="OZX1429" s="2269"/>
      <c r="OZY1429" s="2269"/>
      <c r="OZZ1429" s="2269"/>
      <c r="PAA1429" s="2269"/>
      <c r="PAB1429" s="2269"/>
      <c r="PAC1429" s="2269"/>
      <c r="PAD1429" s="2269"/>
      <c r="PAE1429" s="2269"/>
      <c r="PAF1429" s="2269"/>
      <c r="PAG1429" s="2269"/>
      <c r="PAH1429" s="2269"/>
      <c r="PAI1429" s="2269"/>
      <c r="PAJ1429" s="2269"/>
      <c r="PAK1429" s="2269"/>
      <c r="PAL1429" s="2269"/>
      <c r="PAM1429" s="2269"/>
      <c r="PAN1429" s="2269"/>
      <c r="PAO1429" s="2269"/>
      <c r="PAP1429" s="2269"/>
      <c r="PAQ1429" s="2269"/>
      <c r="PAR1429" s="2269"/>
      <c r="PAS1429" s="2269"/>
      <c r="PAT1429" s="2269"/>
      <c r="PAU1429" s="2269"/>
      <c r="PAV1429" s="2269"/>
      <c r="PAW1429" s="2269"/>
      <c r="PAX1429" s="2269"/>
      <c r="PAY1429" s="2269"/>
      <c r="PAZ1429" s="2269"/>
      <c r="PBA1429" s="2269"/>
      <c r="PBB1429" s="2269"/>
      <c r="PBC1429" s="2269"/>
      <c r="PBD1429" s="2269"/>
      <c r="PBE1429" s="2269"/>
      <c r="PBF1429" s="2269"/>
      <c r="PBG1429" s="2269"/>
      <c r="PBH1429" s="2269"/>
      <c r="PBI1429" s="2269"/>
      <c r="PBJ1429" s="2269"/>
      <c r="PBK1429" s="2269"/>
      <c r="PBL1429" s="2269"/>
      <c r="PBM1429" s="2269"/>
      <c r="PBN1429" s="2269"/>
      <c r="PBO1429" s="2269"/>
      <c r="PBP1429" s="2269"/>
      <c r="PBQ1429" s="2269"/>
      <c r="PBR1429" s="2269"/>
      <c r="PBS1429" s="2269"/>
      <c r="PBT1429" s="2269"/>
      <c r="PBU1429" s="2269"/>
      <c r="PBV1429" s="2269"/>
      <c r="PBW1429" s="2269"/>
      <c r="PBX1429" s="2269"/>
      <c r="PBY1429" s="2269"/>
      <c r="PBZ1429" s="2269"/>
      <c r="PCA1429" s="2269"/>
      <c r="PCB1429" s="2269"/>
      <c r="PCC1429" s="2269"/>
      <c r="PCD1429" s="2269"/>
      <c r="PCE1429" s="2269"/>
      <c r="PCF1429" s="2269"/>
      <c r="PCG1429" s="2269"/>
      <c r="PCH1429" s="2269"/>
      <c r="PCI1429" s="2269"/>
      <c r="PCJ1429" s="2269"/>
      <c r="PCK1429" s="2269"/>
      <c r="PCL1429" s="2269"/>
      <c r="PCM1429" s="2269"/>
      <c r="PCN1429" s="2269"/>
      <c r="PCO1429" s="2269"/>
      <c r="PCP1429" s="2269"/>
      <c r="PCQ1429" s="2269"/>
      <c r="PCR1429" s="2269"/>
      <c r="PCS1429" s="2269"/>
      <c r="PCT1429" s="2269"/>
      <c r="PCU1429" s="2269"/>
      <c r="PCV1429" s="2269"/>
      <c r="PCW1429" s="2269"/>
      <c r="PCX1429" s="2269"/>
      <c r="PCY1429" s="2269"/>
      <c r="PCZ1429" s="2269"/>
      <c r="PDA1429" s="2269"/>
      <c r="PDB1429" s="2269"/>
      <c r="PDC1429" s="2269"/>
      <c r="PDD1429" s="2269"/>
      <c r="PDE1429" s="2269"/>
      <c r="PDF1429" s="2269"/>
      <c r="PDG1429" s="2269"/>
      <c r="PDH1429" s="2269"/>
      <c r="PDI1429" s="2269"/>
      <c r="PDJ1429" s="2269"/>
      <c r="PDK1429" s="2269"/>
      <c r="PDL1429" s="2269"/>
      <c r="PDM1429" s="2269"/>
      <c r="PDN1429" s="2269"/>
      <c r="PDO1429" s="2269"/>
      <c r="PDP1429" s="2269"/>
      <c r="PDQ1429" s="2269"/>
      <c r="PDR1429" s="2269"/>
      <c r="PDS1429" s="2269"/>
      <c r="PDT1429" s="2269"/>
      <c r="PDU1429" s="2269"/>
      <c r="PDV1429" s="2269"/>
      <c r="PDW1429" s="2269"/>
      <c r="PDX1429" s="2269"/>
      <c r="PDY1429" s="2269"/>
      <c r="PDZ1429" s="2269"/>
      <c r="PEA1429" s="2269"/>
      <c r="PEB1429" s="2269"/>
      <c r="PEC1429" s="2269"/>
      <c r="PED1429" s="2269"/>
      <c r="PEE1429" s="2269"/>
      <c r="PEF1429" s="2269"/>
      <c r="PEG1429" s="2269"/>
      <c r="PEH1429" s="2269"/>
      <c r="PEI1429" s="2269"/>
      <c r="PEJ1429" s="2269"/>
      <c r="PEK1429" s="2269"/>
      <c r="PEL1429" s="2269"/>
      <c r="PEM1429" s="2269"/>
      <c r="PEN1429" s="2269"/>
      <c r="PEO1429" s="2269"/>
      <c r="PEP1429" s="2269"/>
      <c r="PEQ1429" s="2269"/>
      <c r="PER1429" s="2269"/>
      <c r="PES1429" s="2269"/>
      <c r="PET1429" s="2269"/>
      <c r="PEU1429" s="2269"/>
      <c r="PEV1429" s="2269"/>
      <c r="PEW1429" s="2269"/>
      <c r="PEX1429" s="2269"/>
      <c r="PEY1429" s="2269"/>
      <c r="PEZ1429" s="2269"/>
      <c r="PFA1429" s="2269"/>
      <c r="PFB1429" s="2269"/>
      <c r="PFC1429" s="2269"/>
      <c r="PFD1429" s="2269"/>
      <c r="PFE1429" s="2269"/>
      <c r="PFF1429" s="2269"/>
      <c r="PFG1429" s="2269"/>
      <c r="PFH1429" s="2269"/>
      <c r="PFI1429" s="2269"/>
      <c r="PFJ1429" s="2269"/>
      <c r="PFK1429" s="2269"/>
      <c r="PFL1429" s="2269"/>
      <c r="PFM1429" s="2269"/>
      <c r="PFN1429" s="2269"/>
      <c r="PFO1429" s="2269"/>
      <c r="PFP1429" s="2269"/>
      <c r="PFQ1429" s="2269"/>
      <c r="PFR1429" s="2269"/>
      <c r="PFS1429" s="2269"/>
      <c r="PFT1429" s="2269"/>
      <c r="PFU1429" s="2269"/>
      <c r="PFV1429" s="2269"/>
      <c r="PFW1429" s="2269"/>
      <c r="PFX1429" s="2269"/>
      <c r="PFY1429" s="2269"/>
      <c r="PFZ1429" s="2269"/>
      <c r="PGA1429" s="2269"/>
      <c r="PGB1429" s="2269"/>
      <c r="PGC1429" s="2269"/>
      <c r="PGD1429" s="2269"/>
      <c r="PGE1429" s="2269"/>
      <c r="PGF1429" s="2269"/>
      <c r="PGG1429" s="2269"/>
      <c r="PGH1429" s="2269"/>
      <c r="PGI1429" s="2269"/>
      <c r="PGJ1429" s="2269"/>
      <c r="PGK1429" s="2269"/>
      <c r="PGL1429" s="2269"/>
      <c r="PGM1429" s="2269"/>
      <c r="PGQ1429" s="2269"/>
      <c r="PGR1429" s="2269"/>
      <c r="PGS1429" s="2269"/>
      <c r="PGT1429" s="2269"/>
      <c r="PGU1429" s="2269"/>
      <c r="PGV1429" s="2269"/>
      <c r="PGW1429" s="2269"/>
      <c r="PGX1429" s="2269"/>
      <c r="PGY1429" s="2269"/>
      <c r="PGZ1429" s="2269"/>
      <c r="PHA1429" s="2269"/>
      <c r="PHB1429" s="2269"/>
      <c r="PHC1429" s="2269"/>
      <c r="PHD1429" s="2269"/>
      <c r="PHE1429" s="2269"/>
      <c r="PHF1429" s="2269"/>
      <c r="PHG1429" s="2269"/>
      <c r="PHH1429" s="2269"/>
      <c r="PHI1429" s="2269"/>
      <c r="PHJ1429" s="2269"/>
      <c r="PHK1429" s="2269"/>
      <c r="PHL1429" s="2269"/>
      <c r="PHM1429" s="2269"/>
      <c r="PHN1429" s="2269"/>
      <c r="PHO1429" s="2269"/>
      <c r="PHP1429" s="2269"/>
      <c r="PHQ1429" s="2269"/>
      <c r="PHR1429" s="2269"/>
      <c r="PHS1429" s="2269"/>
      <c r="PHT1429" s="2269"/>
      <c r="PHU1429" s="2269"/>
      <c r="PHV1429" s="2269"/>
      <c r="PHW1429" s="2269"/>
      <c r="PHX1429" s="2269"/>
      <c r="PHY1429" s="2269"/>
      <c r="PHZ1429" s="2269"/>
      <c r="PIA1429" s="2269"/>
      <c r="PIB1429" s="2269"/>
      <c r="PIC1429" s="2269"/>
      <c r="PID1429" s="2269"/>
      <c r="PIE1429" s="2269"/>
      <c r="PIF1429" s="2269"/>
      <c r="PIG1429" s="2269"/>
      <c r="PIH1429" s="2269"/>
      <c r="PII1429" s="2269"/>
      <c r="PIJ1429" s="2269"/>
      <c r="PIK1429" s="2269"/>
      <c r="PIL1429" s="2269"/>
      <c r="PIM1429" s="2269"/>
      <c r="PIN1429" s="2269"/>
      <c r="PIO1429" s="2269"/>
      <c r="PIP1429" s="2269"/>
      <c r="PIQ1429" s="2269"/>
      <c r="PIR1429" s="2269"/>
      <c r="PIS1429" s="2269"/>
      <c r="PIT1429" s="2269"/>
      <c r="PIU1429" s="2269"/>
      <c r="PIV1429" s="2269"/>
      <c r="PIW1429" s="2269"/>
      <c r="PIX1429" s="2269"/>
      <c r="PIY1429" s="2269"/>
      <c r="PIZ1429" s="2269"/>
      <c r="PJA1429" s="2269"/>
      <c r="PJB1429" s="2269"/>
      <c r="PJC1429" s="2269"/>
      <c r="PJD1429" s="2269"/>
      <c r="PJE1429" s="2269"/>
      <c r="PJF1429" s="2269"/>
      <c r="PJG1429" s="2269"/>
      <c r="PJH1429" s="2269"/>
      <c r="PJI1429" s="2269"/>
      <c r="PJJ1429" s="2269"/>
      <c r="PJK1429" s="2269"/>
      <c r="PJL1429" s="2269"/>
      <c r="PJM1429" s="2269"/>
      <c r="PJN1429" s="2269"/>
      <c r="PJO1429" s="2269"/>
      <c r="PJP1429" s="2269"/>
      <c r="PJQ1429" s="2269"/>
      <c r="PJR1429" s="2269"/>
      <c r="PJS1429" s="2269"/>
      <c r="PJT1429" s="2269"/>
      <c r="PJU1429" s="2269"/>
      <c r="PJV1429" s="2269"/>
      <c r="PJW1429" s="2269"/>
      <c r="PJX1429" s="2269"/>
      <c r="PJY1429" s="2269"/>
      <c r="PJZ1429" s="2269"/>
      <c r="PKA1429" s="2269"/>
      <c r="PKB1429" s="2269"/>
      <c r="PKC1429" s="2269"/>
      <c r="PKD1429" s="2269"/>
      <c r="PKE1429" s="2269"/>
      <c r="PKF1429" s="2269"/>
      <c r="PKG1429" s="2269"/>
      <c r="PKH1429" s="2269"/>
      <c r="PKI1429" s="2269"/>
      <c r="PKJ1429" s="2269"/>
      <c r="PKK1429" s="2269"/>
      <c r="PKL1429" s="2269"/>
      <c r="PKM1429" s="2269"/>
      <c r="PKN1429" s="2269"/>
      <c r="PKO1429" s="2269"/>
      <c r="PKP1429" s="2269"/>
      <c r="PKQ1429" s="2269"/>
      <c r="PKR1429" s="2269"/>
      <c r="PKS1429" s="2269"/>
      <c r="PKT1429" s="2269"/>
      <c r="PKU1429" s="2269"/>
      <c r="PKV1429" s="2269"/>
      <c r="PKW1429" s="2269"/>
      <c r="PKX1429" s="2269"/>
      <c r="PKY1429" s="2269"/>
      <c r="PKZ1429" s="2269"/>
      <c r="PLA1429" s="2269"/>
      <c r="PLB1429" s="2269"/>
      <c r="PLC1429" s="2269"/>
      <c r="PLD1429" s="2269"/>
      <c r="PLE1429" s="2269"/>
      <c r="PLF1429" s="2269"/>
      <c r="PLG1429" s="2269"/>
      <c r="PLH1429" s="2269"/>
      <c r="PLI1429" s="2269"/>
      <c r="PLJ1429" s="2269"/>
      <c r="PLK1429" s="2269"/>
      <c r="PLL1429" s="2269"/>
      <c r="PLM1429" s="2269"/>
      <c r="PLN1429" s="2269"/>
      <c r="PLO1429" s="2269"/>
      <c r="PLP1429" s="2269"/>
      <c r="PLQ1429" s="2269"/>
      <c r="PLR1429" s="2269"/>
      <c r="PLS1429" s="2269"/>
      <c r="PLT1429" s="2269"/>
      <c r="PLU1429" s="2269"/>
      <c r="PLV1429" s="2269"/>
      <c r="PLW1429" s="2269"/>
      <c r="PLX1429" s="2269"/>
      <c r="PLY1429" s="2269"/>
      <c r="PLZ1429" s="2269"/>
      <c r="PMA1429" s="2269"/>
      <c r="PMB1429" s="2269"/>
      <c r="PMC1429" s="2269"/>
      <c r="PMD1429" s="2269"/>
      <c r="PME1429" s="2269"/>
      <c r="PMF1429" s="2269"/>
      <c r="PMG1429" s="2269"/>
      <c r="PMH1429" s="2269"/>
      <c r="PMI1429" s="2269"/>
      <c r="PMJ1429" s="2269"/>
      <c r="PMK1429" s="2269"/>
      <c r="PML1429" s="2269"/>
      <c r="PMM1429" s="2269"/>
      <c r="PMN1429" s="2269"/>
      <c r="PMO1429" s="2269"/>
      <c r="PMP1429" s="2269"/>
      <c r="PMQ1429" s="2269"/>
      <c r="PMR1429" s="2269"/>
      <c r="PMS1429" s="2269"/>
      <c r="PMT1429" s="2269"/>
      <c r="PMU1429" s="2269"/>
      <c r="PMV1429" s="2269"/>
      <c r="PMW1429" s="2269"/>
      <c r="PMX1429" s="2269"/>
      <c r="PMY1429" s="2269"/>
      <c r="PMZ1429" s="2269"/>
      <c r="PNA1429" s="2269"/>
      <c r="PNB1429" s="2269"/>
      <c r="PNC1429" s="2269"/>
      <c r="PND1429" s="2269"/>
      <c r="PNE1429" s="2269"/>
      <c r="PNF1429" s="2269"/>
      <c r="PNG1429" s="2269"/>
      <c r="PNH1429" s="2269"/>
      <c r="PNI1429" s="2269"/>
      <c r="PNJ1429" s="2269"/>
      <c r="PNK1429" s="2269"/>
      <c r="PNL1429" s="2269"/>
      <c r="PNM1429" s="2269"/>
      <c r="PNN1429" s="2269"/>
      <c r="PNO1429" s="2269"/>
      <c r="PNP1429" s="2269"/>
      <c r="PNQ1429" s="2269"/>
      <c r="PNR1429" s="2269"/>
      <c r="PNS1429" s="2269"/>
      <c r="PNT1429" s="2269"/>
      <c r="PNU1429" s="2269"/>
      <c r="PNV1429" s="2269"/>
      <c r="PNW1429" s="2269"/>
      <c r="PNX1429" s="2269"/>
      <c r="PNY1429" s="2269"/>
      <c r="PNZ1429" s="2269"/>
      <c r="POA1429" s="2269"/>
      <c r="POB1429" s="2269"/>
      <c r="POC1429" s="2269"/>
      <c r="POD1429" s="2269"/>
      <c r="POE1429" s="2269"/>
      <c r="POF1429" s="2269"/>
      <c r="POG1429" s="2269"/>
      <c r="POH1429" s="2269"/>
      <c r="POI1429" s="2269"/>
      <c r="POJ1429" s="2269"/>
      <c r="POK1429" s="2269"/>
      <c r="POL1429" s="2269"/>
      <c r="POM1429" s="2269"/>
      <c r="PON1429" s="2269"/>
      <c r="POO1429" s="2269"/>
      <c r="POP1429" s="2269"/>
      <c r="POQ1429" s="2269"/>
      <c r="POR1429" s="2269"/>
      <c r="POS1429" s="2269"/>
      <c r="POT1429" s="2269"/>
      <c r="POU1429" s="2269"/>
      <c r="POV1429" s="2269"/>
      <c r="POW1429" s="2269"/>
      <c r="POX1429" s="2269"/>
      <c r="POY1429" s="2269"/>
      <c r="POZ1429" s="2269"/>
      <c r="PPA1429" s="2269"/>
      <c r="PPB1429" s="2269"/>
      <c r="PPC1429" s="2269"/>
      <c r="PPD1429" s="2269"/>
      <c r="PPE1429" s="2269"/>
      <c r="PPF1429" s="2269"/>
      <c r="PPG1429" s="2269"/>
      <c r="PPH1429" s="2269"/>
      <c r="PPI1429" s="2269"/>
      <c r="PPJ1429" s="2269"/>
      <c r="PPK1429" s="2269"/>
      <c r="PPL1429" s="2269"/>
      <c r="PPM1429" s="2269"/>
      <c r="PPN1429" s="2269"/>
      <c r="PPO1429" s="2269"/>
      <c r="PPP1429" s="2269"/>
      <c r="PPQ1429" s="2269"/>
      <c r="PPR1429" s="2269"/>
      <c r="PPS1429" s="2269"/>
      <c r="PPT1429" s="2269"/>
      <c r="PPU1429" s="2269"/>
      <c r="PPV1429" s="2269"/>
      <c r="PPW1429" s="2269"/>
      <c r="PPX1429" s="2269"/>
      <c r="PPY1429" s="2269"/>
      <c r="PPZ1429" s="2269"/>
      <c r="PQA1429" s="2269"/>
      <c r="PQB1429" s="2269"/>
      <c r="PQC1429" s="2269"/>
      <c r="PQD1429" s="2269"/>
      <c r="PQE1429" s="2269"/>
      <c r="PQF1429" s="2269"/>
      <c r="PQG1429" s="2269"/>
      <c r="PQH1429" s="2269"/>
      <c r="PQI1429" s="2269"/>
      <c r="PQM1429" s="2269"/>
      <c r="PQN1429" s="2269"/>
      <c r="PQO1429" s="2269"/>
      <c r="PQP1429" s="2269"/>
      <c r="PQQ1429" s="2269"/>
      <c r="PQR1429" s="2269"/>
      <c r="PQS1429" s="2269"/>
      <c r="PQT1429" s="2269"/>
      <c r="PQU1429" s="2269"/>
      <c r="PQV1429" s="2269"/>
      <c r="PQW1429" s="2269"/>
      <c r="PQX1429" s="2269"/>
      <c r="PQY1429" s="2269"/>
      <c r="PQZ1429" s="2269"/>
      <c r="PRA1429" s="2269"/>
      <c r="PRB1429" s="2269"/>
      <c r="PRC1429" s="2269"/>
      <c r="PRD1429" s="2269"/>
      <c r="PRE1429" s="2269"/>
      <c r="PRF1429" s="2269"/>
      <c r="PRG1429" s="2269"/>
      <c r="PRH1429" s="2269"/>
      <c r="PRI1429" s="2269"/>
      <c r="PRJ1429" s="2269"/>
      <c r="PRK1429" s="2269"/>
      <c r="PRL1429" s="2269"/>
      <c r="PRM1429" s="2269"/>
      <c r="PRN1429" s="2269"/>
      <c r="PRO1429" s="2269"/>
      <c r="PRP1429" s="2269"/>
      <c r="PRQ1429" s="2269"/>
      <c r="PRR1429" s="2269"/>
      <c r="PRS1429" s="2269"/>
      <c r="PRT1429" s="2269"/>
      <c r="PRU1429" s="2269"/>
      <c r="PRV1429" s="2269"/>
      <c r="PRW1429" s="2269"/>
      <c r="PRX1429" s="2269"/>
      <c r="PRY1429" s="2269"/>
      <c r="PRZ1429" s="2269"/>
      <c r="PSA1429" s="2269"/>
      <c r="PSB1429" s="2269"/>
      <c r="PSC1429" s="2269"/>
      <c r="PSD1429" s="2269"/>
      <c r="PSE1429" s="2269"/>
      <c r="PSF1429" s="2269"/>
      <c r="PSG1429" s="2269"/>
      <c r="PSH1429" s="2269"/>
      <c r="PSI1429" s="2269"/>
      <c r="PSJ1429" s="2269"/>
      <c r="PSK1429" s="2269"/>
      <c r="PSL1429" s="2269"/>
      <c r="PSM1429" s="2269"/>
      <c r="PSN1429" s="2269"/>
      <c r="PSO1429" s="2269"/>
      <c r="PSP1429" s="2269"/>
      <c r="PSQ1429" s="2269"/>
      <c r="PSR1429" s="2269"/>
      <c r="PSS1429" s="2269"/>
      <c r="PST1429" s="2269"/>
      <c r="PSU1429" s="2269"/>
      <c r="PSV1429" s="2269"/>
      <c r="PSW1429" s="2269"/>
      <c r="PSX1429" s="2269"/>
      <c r="PSY1429" s="2269"/>
      <c r="PSZ1429" s="2269"/>
      <c r="PTA1429" s="2269"/>
      <c r="PTB1429" s="2269"/>
      <c r="PTC1429" s="2269"/>
      <c r="PTD1429" s="2269"/>
      <c r="PTE1429" s="2269"/>
      <c r="PTF1429" s="2269"/>
      <c r="PTG1429" s="2269"/>
      <c r="PTH1429" s="2269"/>
      <c r="PTI1429" s="2269"/>
      <c r="PTJ1429" s="2269"/>
      <c r="PTK1429" s="2269"/>
      <c r="PTL1429" s="2269"/>
      <c r="PTM1429" s="2269"/>
      <c r="PTN1429" s="2269"/>
      <c r="PTO1429" s="2269"/>
      <c r="PTP1429" s="2269"/>
      <c r="PTQ1429" s="2269"/>
      <c r="PTR1429" s="2269"/>
      <c r="PTS1429" s="2269"/>
      <c r="PTT1429" s="2269"/>
      <c r="PTU1429" s="2269"/>
      <c r="PTV1429" s="2269"/>
      <c r="PTW1429" s="2269"/>
      <c r="PTX1429" s="2269"/>
      <c r="PTY1429" s="2269"/>
      <c r="PTZ1429" s="2269"/>
      <c r="PUA1429" s="2269"/>
      <c r="PUB1429" s="2269"/>
      <c r="PUC1429" s="2269"/>
      <c r="PUD1429" s="2269"/>
      <c r="PUE1429" s="2269"/>
      <c r="PUF1429" s="2269"/>
      <c r="PUG1429" s="2269"/>
      <c r="PUH1429" s="2269"/>
      <c r="PUI1429" s="2269"/>
      <c r="PUJ1429" s="2269"/>
      <c r="PUK1429" s="2269"/>
      <c r="PUL1429" s="2269"/>
      <c r="PUM1429" s="2269"/>
      <c r="PUN1429" s="2269"/>
      <c r="PUO1429" s="2269"/>
      <c r="PUP1429" s="2269"/>
      <c r="PUQ1429" s="2269"/>
      <c r="PUR1429" s="2269"/>
      <c r="PUS1429" s="2269"/>
      <c r="PUT1429" s="2269"/>
      <c r="PUU1429" s="2269"/>
      <c r="PUV1429" s="2269"/>
      <c r="PUW1429" s="2269"/>
      <c r="PUX1429" s="2269"/>
      <c r="PUY1429" s="2269"/>
      <c r="PUZ1429" s="2269"/>
      <c r="PVA1429" s="2269"/>
      <c r="PVB1429" s="2269"/>
      <c r="PVC1429" s="2269"/>
      <c r="PVD1429" s="2269"/>
      <c r="PVE1429" s="2269"/>
      <c r="PVF1429" s="2269"/>
      <c r="PVG1429" s="2269"/>
      <c r="PVH1429" s="2269"/>
      <c r="PVI1429" s="2269"/>
      <c r="PVJ1429" s="2269"/>
      <c r="PVK1429" s="2269"/>
      <c r="PVL1429" s="2269"/>
      <c r="PVM1429" s="2269"/>
      <c r="PVN1429" s="2269"/>
      <c r="PVO1429" s="2269"/>
      <c r="PVP1429" s="2269"/>
      <c r="PVQ1429" s="2269"/>
      <c r="PVR1429" s="2269"/>
      <c r="PVS1429" s="2269"/>
      <c r="PVT1429" s="2269"/>
      <c r="PVU1429" s="2269"/>
      <c r="PVV1429" s="2269"/>
      <c r="PVW1429" s="2269"/>
      <c r="PVX1429" s="2269"/>
      <c r="PVY1429" s="2269"/>
      <c r="PVZ1429" s="2269"/>
      <c r="PWA1429" s="2269"/>
      <c r="PWB1429" s="2269"/>
      <c r="PWC1429" s="2269"/>
      <c r="PWD1429" s="2269"/>
      <c r="PWE1429" s="2269"/>
      <c r="PWF1429" s="2269"/>
      <c r="PWG1429" s="2269"/>
      <c r="PWH1429" s="2269"/>
      <c r="PWI1429" s="2269"/>
      <c r="PWJ1429" s="2269"/>
      <c r="PWK1429" s="2269"/>
      <c r="PWL1429" s="2269"/>
      <c r="PWM1429" s="2269"/>
      <c r="PWN1429" s="2269"/>
      <c r="PWO1429" s="2269"/>
      <c r="PWP1429" s="2269"/>
      <c r="PWQ1429" s="2269"/>
      <c r="PWR1429" s="2269"/>
      <c r="PWS1429" s="2269"/>
      <c r="PWT1429" s="2269"/>
      <c r="PWU1429" s="2269"/>
      <c r="PWV1429" s="2269"/>
      <c r="PWW1429" s="2269"/>
      <c r="PWX1429" s="2269"/>
      <c r="PWY1429" s="2269"/>
      <c r="PWZ1429" s="2269"/>
      <c r="PXA1429" s="2269"/>
      <c r="PXB1429" s="2269"/>
      <c r="PXC1429" s="2269"/>
      <c r="PXD1429" s="2269"/>
      <c r="PXE1429" s="2269"/>
      <c r="PXF1429" s="2269"/>
      <c r="PXG1429" s="2269"/>
      <c r="PXH1429" s="2269"/>
      <c r="PXI1429" s="2269"/>
      <c r="PXJ1429" s="2269"/>
      <c r="PXK1429" s="2269"/>
      <c r="PXL1429" s="2269"/>
      <c r="PXM1429" s="2269"/>
      <c r="PXN1429" s="2269"/>
      <c r="PXO1429" s="2269"/>
      <c r="PXP1429" s="2269"/>
      <c r="PXQ1429" s="2269"/>
      <c r="PXR1429" s="2269"/>
      <c r="PXS1429" s="2269"/>
      <c r="PXT1429" s="2269"/>
      <c r="PXU1429" s="2269"/>
      <c r="PXV1429" s="2269"/>
      <c r="PXW1429" s="2269"/>
      <c r="PXX1429" s="2269"/>
      <c r="PXY1429" s="2269"/>
      <c r="PXZ1429" s="2269"/>
      <c r="PYA1429" s="2269"/>
      <c r="PYB1429" s="2269"/>
      <c r="PYC1429" s="2269"/>
      <c r="PYD1429" s="2269"/>
      <c r="PYE1429" s="2269"/>
      <c r="PYF1429" s="2269"/>
      <c r="PYG1429" s="2269"/>
      <c r="PYH1429" s="2269"/>
      <c r="PYI1429" s="2269"/>
      <c r="PYJ1429" s="2269"/>
      <c r="PYK1429" s="2269"/>
      <c r="PYL1429" s="2269"/>
      <c r="PYM1429" s="2269"/>
      <c r="PYN1429" s="2269"/>
      <c r="PYO1429" s="2269"/>
      <c r="PYP1429" s="2269"/>
      <c r="PYQ1429" s="2269"/>
      <c r="PYR1429" s="2269"/>
      <c r="PYS1429" s="2269"/>
      <c r="PYT1429" s="2269"/>
      <c r="PYU1429" s="2269"/>
      <c r="PYV1429" s="2269"/>
      <c r="PYW1429" s="2269"/>
      <c r="PYX1429" s="2269"/>
      <c r="PYY1429" s="2269"/>
      <c r="PYZ1429" s="2269"/>
      <c r="PZA1429" s="2269"/>
      <c r="PZB1429" s="2269"/>
      <c r="PZC1429" s="2269"/>
      <c r="PZD1429" s="2269"/>
      <c r="PZE1429" s="2269"/>
      <c r="PZF1429" s="2269"/>
      <c r="PZG1429" s="2269"/>
      <c r="PZH1429" s="2269"/>
      <c r="PZI1429" s="2269"/>
      <c r="PZJ1429" s="2269"/>
      <c r="PZK1429" s="2269"/>
      <c r="PZL1429" s="2269"/>
      <c r="PZM1429" s="2269"/>
      <c r="PZN1429" s="2269"/>
      <c r="PZO1429" s="2269"/>
      <c r="PZP1429" s="2269"/>
      <c r="PZQ1429" s="2269"/>
      <c r="PZR1429" s="2269"/>
      <c r="PZS1429" s="2269"/>
      <c r="PZT1429" s="2269"/>
      <c r="PZU1429" s="2269"/>
      <c r="PZV1429" s="2269"/>
      <c r="PZW1429" s="2269"/>
      <c r="PZX1429" s="2269"/>
      <c r="PZY1429" s="2269"/>
      <c r="PZZ1429" s="2269"/>
      <c r="QAA1429" s="2269"/>
      <c r="QAB1429" s="2269"/>
      <c r="QAC1429" s="2269"/>
      <c r="QAD1429" s="2269"/>
      <c r="QAE1429" s="2269"/>
      <c r="QAI1429" s="2269"/>
      <c r="QAJ1429" s="2269"/>
      <c r="QAK1429" s="2269"/>
      <c r="QAL1429" s="2269"/>
      <c r="QAM1429" s="2269"/>
      <c r="QAN1429" s="2269"/>
      <c r="QAO1429" s="2269"/>
      <c r="QAP1429" s="2269"/>
      <c r="QAQ1429" s="2269"/>
      <c r="QAR1429" s="2269"/>
      <c r="QAS1429" s="2269"/>
      <c r="QAT1429" s="2269"/>
      <c r="QAU1429" s="2269"/>
      <c r="QAV1429" s="2269"/>
      <c r="QAW1429" s="2269"/>
      <c r="QAX1429" s="2269"/>
      <c r="QAY1429" s="2269"/>
      <c r="QAZ1429" s="2269"/>
      <c r="QBA1429" s="2269"/>
      <c r="QBB1429" s="2269"/>
      <c r="QBC1429" s="2269"/>
      <c r="QBD1429" s="2269"/>
      <c r="QBE1429" s="2269"/>
      <c r="QBF1429" s="2269"/>
      <c r="QBG1429" s="2269"/>
      <c r="QBH1429" s="2269"/>
      <c r="QBI1429" s="2269"/>
      <c r="QBJ1429" s="2269"/>
      <c r="QBK1429" s="2269"/>
      <c r="QBL1429" s="2269"/>
      <c r="QBM1429" s="2269"/>
      <c r="QBN1429" s="2269"/>
      <c r="QBO1429" s="2269"/>
      <c r="QBP1429" s="2269"/>
      <c r="QBQ1429" s="2269"/>
      <c r="QBR1429" s="2269"/>
      <c r="QBS1429" s="2269"/>
      <c r="QBT1429" s="2269"/>
      <c r="QBU1429" s="2269"/>
      <c r="QBV1429" s="2269"/>
      <c r="QBW1429" s="2269"/>
      <c r="QBX1429" s="2269"/>
      <c r="QBY1429" s="2269"/>
      <c r="QBZ1429" s="2269"/>
      <c r="QCA1429" s="2269"/>
      <c r="QCB1429" s="2269"/>
      <c r="QCC1429" s="2269"/>
      <c r="QCD1429" s="2269"/>
      <c r="QCE1429" s="2269"/>
      <c r="QCF1429" s="2269"/>
      <c r="QCG1429" s="2269"/>
      <c r="QCH1429" s="2269"/>
      <c r="QCI1429" s="2269"/>
      <c r="QCJ1429" s="2269"/>
      <c r="QCK1429" s="2269"/>
      <c r="QCL1429" s="2269"/>
      <c r="QCM1429" s="2269"/>
      <c r="QCN1429" s="2269"/>
      <c r="QCO1429" s="2269"/>
      <c r="QCP1429" s="2269"/>
      <c r="QCQ1429" s="2269"/>
      <c r="QCR1429" s="2269"/>
      <c r="QCS1429" s="2269"/>
      <c r="QCT1429" s="2269"/>
      <c r="QCU1429" s="2269"/>
      <c r="QCV1429" s="2269"/>
      <c r="QCW1429" s="2269"/>
      <c r="QCX1429" s="2269"/>
      <c r="QCY1429" s="2269"/>
      <c r="QCZ1429" s="2269"/>
      <c r="QDA1429" s="2269"/>
      <c r="QDB1429" s="2269"/>
      <c r="QDC1429" s="2269"/>
      <c r="QDD1429" s="2269"/>
      <c r="QDE1429" s="2269"/>
      <c r="QDF1429" s="2269"/>
      <c r="QDG1429" s="2269"/>
      <c r="QDH1429" s="2269"/>
      <c r="QDI1429" s="2269"/>
      <c r="QDJ1429" s="2269"/>
      <c r="QDK1429" s="2269"/>
      <c r="QDL1429" s="2269"/>
      <c r="QDM1429" s="2269"/>
      <c r="QDN1429" s="2269"/>
      <c r="QDO1429" s="2269"/>
      <c r="QDP1429" s="2269"/>
      <c r="QDQ1429" s="2269"/>
      <c r="QDR1429" s="2269"/>
      <c r="QDS1429" s="2269"/>
      <c r="QDT1429" s="2269"/>
      <c r="QDU1429" s="2269"/>
      <c r="QDV1429" s="2269"/>
      <c r="QDW1429" s="2269"/>
      <c r="QDX1429" s="2269"/>
      <c r="QDY1429" s="2269"/>
      <c r="QDZ1429" s="2269"/>
      <c r="QEA1429" s="2269"/>
      <c r="QEB1429" s="2269"/>
      <c r="QEC1429" s="2269"/>
      <c r="QED1429" s="2269"/>
      <c r="QEE1429" s="2269"/>
      <c r="QEF1429" s="2269"/>
      <c r="QEG1429" s="2269"/>
      <c r="QEH1429" s="2269"/>
      <c r="QEI1429" s="2269"/>
      <c r="QEJ1429" s="2269"/>
      <c r="QEK1429" s="2269"/>
      <c r="QEL1429" s="2269"/>
      <c r="QEM1429" s="2269"/>
      <c r="QEN1429" s="2269"/>
      <c r="QEO1429" s="2269"/>
      <c r="QEP1429" s="2269"/>
      <c r="QEQ1429" s="2269"/>
      <c r="QER1429" s="2269"/>
      <c r="QES1429" s="2269"/>
      <c r="QET1429" s="2269"/>
      <c r="QEU1429" s="2269"/>
      <c r="QEV1429" s="2269"/>
      <c r="QEW1429" s="2269"/>
      <c r="QEX1429" s="2269"/>
      <c r="QEY1429" s="2269"/>
      <c r="QEZ1429" s="2269"/>
      <c r="QFA1429" s="2269"/>
      <c r="QFB1429" s="2269"/>
      <c r="QFC1429" s="2269"/>
      <c r="QFD1429" s="2269"/>
      <c r="QFE1429" s="2269"/>
      <c r="QFF1429" s="2269"/>
      <c r="QFG1429" s="2269"/>
      <c r="QFH1429" s="2269"/>
      <c r="QFI1429" s="2269"/>
      <c r="QFJ1429" s="2269"/>
      <c r="QFK1429" s="2269"/>
      <c r="QFL1429" s="2269"/>
      <c r="QFM1429" s="2269"/>
      <c r="QFN1429" s="2269"/>
      <c r="QFO1429" s="2269"/>
      <c r="QFP1429" s="2269"/>
      <c r="QFQ1429" s="2269"/>
      <c r="QFR1429" s="2269"/>
      <c r="QFS1429" s="2269"/>
      <c r="QFT1429" s="2269"/>
      <c r="QFU1429" s="2269"/>
      <c r="QFV1429" s="2269"/>
      <c r="QFW1429" s="2269"/>
      <c r="QFX1429" s="2269"/>
      <c r="QFY1429" s="2269"/>
      <c r="QFZ1429" s="2269"/>
      <c r="QGA1429" s="2269"/>
      <c r="QGB1429" s="2269"/>
      <c r="QGC1429" s="2269"/>
      <c r="QGD1429" s="2269"/>
      <c r="QGE1429" s="2269"/>
      <c r="QGF1429" s="2269"/>
      <c r="QGG1429" s="2269"/>
      <c r="QGH1429" s="2269"/>
      <c r="QGI1429" s="2269"/>
      <c r="QGJ1429" s="2269"/>
      <c r="QGK1429" s="2269"/>
      <c r="QGL1429" s="2269"/>
      <c r="QGM1429" s="2269"/>
      <c r="QGN1429" s="2269"/>
      <c r="QGO1429" s="2269"/>
      <c r="QGP1429" s="2269"/>
      <c r="QGQ1429" s="2269"/>
      <c r="QGR1429" s="2269"/>
      <c r="QGS1429" s="2269"/>
      <c r="QGT1429" s="2269"/>
      <c r="QGU1429" s="2269"/>
      <c r="QGV1429" s="2269"/>
      <c r="QGW1429" s="2269"/>
      <c r="QGX1429" s="2269"/>
      <c r="QGY1429" s="2269"/>
      <c r="QGZ1429" s="2269"/>
      <c r="QHA1429" s="2269"/>
      <c r="QHB1429" s="2269"/>
      <c r="QHC1429" s="2269"/>
      <c r="QHD1429" s="2269"/>
      <c r="QHE1429" s="2269"/>
      <c r="QHF1429" s="2269"/>
      <c r="QHG1429" s="2269"/>
      <c r="QHH1429" s="2269"/>
      <c r="QHI1429" s="2269"/>
      <c r="QHJ1429" s="2269"/>
      <c r="QHK1429" s="2269"/>
      <c r="QHL1429" s="2269"/>
      <c r="QHM1429" s="2269"/>
      <c r="QHN1429" s="2269"/>
      <c r="QHO1429" s="2269"/>
      <c r="QHP1429" s="2269"/>
      <c r="QHQ1429" s="2269"/>
      <c r="QHR1429" s="2269"/>
      <c r="QHS1429" s="2269"/>
      <c r="QHT1429" s="2269"/>
      <c r="QHU1429" s="2269"/>
      <c r="QHV1429" s="2269"/>
      <c r="QHW1429" s="2269"/>
      <c r="QHX1429" s="2269"/>
      <c r="QHY1429" s="2269"/>
      <c r="QHZ1429" s="2269"/>
      <c r="QIA1429" s="2269"/>
      <c r="QIB1429" s="2269"/>
      <c r="QIC1429" s="2269"/>
      <c r="QID1429" s="2269"/>
      <c r="QIE1429" s="2269"/>
      <c r="QIF1429" s="2269"/>
      <c r="QIG1429" s="2269"/>
      <c r="QIH1429" s="2269"/>
      <c r="QII1429" s="2269"/>
      <c r="QIJ1429" s="2269"/>
      <c r="QIK1429" s="2269"/>
      <c r="QIL1429" s="2269"/>
      <c r="QIM1429" s="2269"/>
      <c r="QIN1429" s="2269"/>
      <c r="QIO1429" s="2269"/>
      <c r="QIP1429" s="2269"/>
      <c r="QIQ1429" s="2269"/>
      <c r="QIR1429" s="2269"/>
      <c r="QIS1429" s="2269"/>
      <c r="QIT1429" s="2269"/>
      <c r="QIU1429" s="2269"/>
      <c r="QIV1429" s="2269"/>
      <c r="QIW1429" s="2269"/>
      <c r="QIX1429" s="2269"/>
      <c r="QIY1429" s="2269"/>
      <c r="QIZ1429" s="2269"/>
      <c r="QJA1429" s="2269"/>
      <c r="QJB1429" s="2269"/>
      <c r="QJC1429" s="2269"/>
      <c r="QJD1429" s="2269"/>
      <c r="QJE1429" s="2269"/>
      <c r="QJF1429" s="2269"/>
      <c r="QJG1429" s="2269"/>
      <c r="QJH1429" s="2269"/>
      <c r="QJI1429" s="2269"/>
      <c r="QJJ1429" s="2269"/>
      <c r="QJK1429" s="2269"/>
      <c r="QJL1429" s="2269"/>
      <c r="QJM1429" s="2269"/>
      <c r="QJN1429" s="2269"/>
      <c r="QJO1429" s="2269"/>
      <c r="QJP1429" s="2269"/>
      <c r="QJQ1429" s="2269"/>
      <c r="QJR1429" s="2269"/>
      <c r="QJS1429" s="2269"/>
      <c r="QJT1429" s="2269"/>
      <c r="QJU1429" s="2269"/>
      <c r="QJV1429" s="2269"/>
      <c r="QJW1429" s="2269"/>
      <c r="QJX1429" s="2269"/>
      <c r="QJY1429" s="2269"/>
      <c r="QJZ1429" s="2269"/>
      <c r="QKA1429" s="2269"/>
      <c r="QKE1429" s="2269"/>
      <c r="QKF1429" s="2269"/>
      <c r="QKG1429" s="2269"/>
      <c r="QKH1429" s="2269"/>
      <c r="QKI1429" s="2269"/>
      <c r="QKJ1429" s="2269"/>
      <c r="QKK1429" s="2269"/>
      <c r="QKL1429" s="2269"/>
      <c r="QKM1429" s="2269"/>
      <c r="QKN1429" s="2269"/>
      <c r="QKO1429" s="2269"/>
      <c r="QKP1429" s="2269"/>
      <c r="QKQ1429" s="2269"/>
      <c r="QKR1429" s="2269"/>
      <c r="QKS1429" s="2269"/>
      <c r="QKT1429" s="2269"/>
      <c r="QKU1429" s="2269"/>
      <c r="QKV1429" s="2269"/>
      <c r="QKW1429" s="2269"/>
      <c r="QKX1429" s="2269"/>
      <c r="QKY1429" s="2269"/>
      <c r="QKZ1429" s="2269"/>
      <c r="QLA1429" s="2269"/>
      <c r="QLB1429" s="2269"/>
      <c r="QLC1429" s="2269"/>
      <c r="QLD1429" s="2269"/>
      <c r="QLE1429" s="2269"/>
      <c r="QLF1429" s="2269"/>
      <c r="QLG1429" s="2269"/>
      <c r="QLH1429" s="2269"/>
      <c r="QLI1429" s="2269"/>
      <c r="QLJ1429" s="2269"/>
      <c r="QLK1429" s="2269"/>
      <c r="QLL1429" s="2269"/>
      <c r="QLM1429" s="2269"/>
      <c r="QLN1429" s="2269"/>
      <c r="QLO1429" s="2269"/>
      <c r="QLP1429" s="2269"/>
      <c r="QLQ1429" s="2269"/>
      <c r="QLR1429" s="2269"/>
      <c r="QLS1429" s="2269"/>
      <c r="QLT1429" s="2269"/>
      <c r="QLU1429" s="2269"/>
      <c r="QLV1429" s="2269"/>
      <c r="QLW1429" s="2269"/>
      <c r="QLX1429" s="2269"/>
      <c r="QLY1429" s="2269"/>
      <c r="QLZ1429" s="2269"/>
      <c r="QMA1429" s="2269"/>
      <c r="QMB1429" s="2269"/>
      <c r="QMC1429" s="2269"/>
      <c r="QMD1429" s="2269"/>
      <c r="QME1429" s="2269"/>
      <c r="QMF1429" s="2269"/>
      <c r="QMG1429" s="2269"/>
      <c r="QMH1429" s="2269"/>
      <c r="QMI1429" s="2269"/>
      <c r="QMJ1429" s="2269"/>
      <c r="QMK1429" s="2269"/>
      <c r="QML1429" s="2269"/>
      <c r="QMM1429" s="2269"/>
      <c r="QMN1429" s="2269"/>
      <c r="QMO1429" s="2269"/>
      <c r="QMP1429" s="2269"/>
      <c r="QMQ1429" s="2269"/>
      <c r="QMR1429" s="2269"/>
      <c r="QMS1429" s="2269"/>
      <c r="QMT1429" s="2269"/>
      <c r="QMU1429" s="2269"/>
      <c r="QMV1429" s="2269"/>
      <c r="QMW1429" s="2269"/>
      <c r="QMX1429" s="2269"/>
      <c r="QMY1429" s="2269"/>
      <c r="QMZ1429" s="2269"/>
      <c r="QNA1429" s="2269"/>
      <c r="QNB1429" s="2269"/>
      <c r="QNC1429" s="2269"/>
      <c r="QND1429" s="2269"/>
      <c r="QNE1429" s="2269"/>
      <c r="QNF1429" s="2269"/>
      <c r="QNG1429" s="2269"/>
      <c r="QNH1429" s="2269"/>
      <c r="QNI1429" s="2269"/>
      <c r="QNJ1429" s="2269"/>
      <c r="QNK1429" s="2269"/>
      <c r="QNL1429" s="2269"/>
      <c r="QNM1429" s="2269"/>
      <c r="QNN1429" s="2269"/>
      <c r="QNO1429" s="2269"/>
      <c r="QNP1429" s="2269"/>
      <c r="QNQ1429" s="2269"/>
      <c r="QNR1429" s="2269"/>
      <c r="QNS1429" s="2269"/>
      <c r="QNT1429" s="2269"/>
      <c r="QNU1429" s="2269"/>
      <c r="QNV1429" s="2269"/>
      <c r="QNW1429" s="2269"/>
      <c r="QNX1429" s="2269"/>
      <c r="QNY1429" s="2269"/>
      <c r="QNZ1429" s="2269"/>
      <c r="QOA1429" s="2269"/>
      <c r="QOB1429" s="2269"/>
      <c r="QOC1429" s="2269"/>
      <c r="QOD1429" s="2269"/>
      <c r="QOE1429" s="2269"/>
      <c r="QOF1429" s="2269"/>
      <c r="QOG1429" s="2269"/>
      <c r="QOH1429" s="2269"/>
      <c r="QOI1429" s="2269"/>
      <c r="QOJ1429" s="2269"/>
      <c r="QOK1429" s="2269"/>
      <c r="QOL1429" s="2269"/>
      <c r="QOM1429" s="2269"/>
      <c r="QON1429" s="2269"/>
      <c r="QOO1429" s="2269"/>
      <c r="QOP1429" s="2269"/>
      <c r="QOQ1429" s="2269"/>
      <c r="QOR1429" s="2269"/>
      <c r="QOS1429" s="2269"/>
      <c r="QOT1429" s="2269"/>
      <c r="QOU1429" s="2269"/>
      <c r="QOV1429" s="2269"/>
      <c r="QOW1429" s="2269"/>
      <c r="QOX1429" s="2269"/>
      <c r="QOY1429" s="2269"/>
      <c r="QOZ1429" s="2269"/>
      <c r="QPA1429" s="2269"/>
      <c r="QPB1429" s="2269"/>
      <c r="QPC1429" s="2269"/>
      <c r="QPD1429" s="2269"/>
      <c r="QPE1429" s="2269"/>
      <c r="QPF1429" s="2269"/>
      <c r="QPG1429" s="2269"/>
      <c r="QPH1429" s="2269"/>
      <c r="QPI1429" s="2269"/>
      <c r="QPJ1429" s="2269"/>
      <c r="QPK1429" s="2269"/>
      <c r="QPL1429" s="2269"/>
      <c r="QPM1429" s="2269"/>
      <c r="QPN1429" s="2269"/>
      <c r="QPO1429" s="2269"/>
      <c r="QPP1429" s="2269"/>
      <c r="QPQ1429" s="2269"/>
      <c r="QPR1429" s="2269"/>
      <c r="QPS1429" s="2269"/>
      <c r="QPT1429" s="2269"/>
      <c r="QPU1429" s="2269"/>
      <c r="QPV1429" s="2269"/>
      <c r="QPW1429" s="2269"/>
      <c r="QPX1429" s="2269"/>
      <c r="QPY1429" s="2269"/>
      <c r="QPZ1429" s="2269"/>
      <c r="QQA1429" s="2269"/>
      <c r="QQB1429" s="2269"/>
      <c r="QQC1429" s="2269"/>
      <c r="QQD1429" s="2269"/>
      <c r="QQE1429" s="2269"/>
      <c r="QQF1429" s="2269"/>
      <c r="QQG1429" s="2269"/>
      <c r="QQH1429" s="2269"/>
      <c r="QQI1429" s="2269"/>
      <c r="QQJ1429" s="2269"/>
      <c r="QQK1429" s="2269"/>
      <c r="QQL1429" s="2269"/>
      <c r="QQM1429" s="2269"/>
      <c r="QQN1429" s="2269"/>
      <c r="QQO1429" s="2269"/>
      <c r="QQP1429" s="2269"/>
      <c r="QQQ1429" s="2269"/>
      <c r="QQR1429" s="2269"/>
      <c r="QQS1429" s="2269"/>
      <c r="QQT1429" s="2269"/>
      <c r="QQU1429" s="2269"/>
      <c r="QQV1429" s="2269"/>
      <c r="QQW1429" s="2269"/>
      <c r="QQX1429" s="2269"/>
      <c r="QQY1429" s="2269"/>
      <c r="QQZ1429" s="2269"/>
      <c r="QRA1429" s="2269"/>
      <c r="QRB1429" s="2269"/>
      <c r="QRC1429" s="2269"/>
      <c r="QRD1429" s="2269"/>
      <c r="QRE1429" s="2269"/>
      <c r="QRF1429" s="2269"/>
      <c r="QRG1429" s="2269"/>
      <c r="QRH1429" s="2269"/>
      <c r="QRI1429" s="2269"/>
      <c r="QRJ1429" s="2269"/>
      <c r="QRK1429" s="2269"/>
      <c r="QRL1429" s="2269"/>
      <c r="QRM1429" s="2269"/>
      <c r="QRN1429" s="2269"/>
      <c r="QRO1429" s="2269"/>
      <c r="QRP1429" s="2269"/>
      <c r="QRQ1429" s="2269"/>
      <c r="QRR1429" s="2269"/>
      <c r="QRS1429" s="2269"/>
      <c r="QRT1429" s="2269"/>
      <c r="QRU1429" s="2269"/>
      <c r="QRV1429" s="2269"/>
      <c r="QRW1429" s="2269"/>
      <c r="QRX1429" s="2269"/>
      <c r="QRY1429" s="2269"/>
      <c r="QRZ1429" s="2269"/>
      <c r="QSA1429" s="2269"/>
      <c r="QSB1429" s="2269"/>
      <c r="QSC1429" s="2269"/>
      <c r="QSD1429" s="2269"/>
      <c r="QSE1429" s="2269"/>
      <c r="QSF1429" s="2269"/>
      <c r="QSG1429" s="2269"/>
      <c r="QSH1429" s="2269"/>
      <c r="QSI1429" s="2269"/>
      <c r="QSJ1429" s="2269"/>
      <c r="QSK1429" s="2269"/>
      <c r="QSL1429" s="2269"/>
      <c r="QSM1429" s="2269"/>
      <c r="QSN1429" s="2269"/>
      <c r="QSO1429" s="2269"/>
      <c r="QSP1429" s="2269"/>
      <c r="QSQ1429" s="2269"/>
      <c r="QSR1429" s="2269"/>
      <c r="QSS1429" s="2269"/>
      <c r="QST1429" s="2269"/>
      <c r="QSU1429" s="2269"/>
      <c r="QSV1429" s="2269"/>
      <c r="QSW1429" s="2269"/>
      <c r="QSX1429" s="2269"/>
      <c r="QSY1429" s="2269"/>
      <c r="QSZ1429" s="2269"/>
      <c r="QTA1429" s="2269"/>
      <c r="QTB1429" s="2269"/>
      <c r="QTC1429" s="2269"/>
      <c r="QTD1429" s="2269"/>
      <c r="QTE1429" s="2269"/>
      <c r="QTF1429" s="2269"/>
      <c r="QTG1429" s="2269"/>
      <c r="QTH1429" s="2269"/>
      <c r="QTI1429" s="2269"/>
      <c r="QTJ1429" s="2269"/>
      <c r="QTK1429" s="2269"/>
      <c r="QTL1429" s="2269"/>
      <c r="QTM1429" s="2269"/>
      <c r="QTN1429" s="2269"/>
      <c r="QTO1429" s="2269"/>
      <c r="QTP1429" s="2269"/>
      <c r="QTQ1429" s="2269"/>
      <c r="QTR1429" s="2269"/>
      <c r="QTS1429" s="2269"/>
      <c r="QTT1429" s="2269"/>
      <c r="QTU1429" s="2269"/>
      <c r="QTV1429" s="2269"/>
      <c r="QTW1429" s="2269"/>
      <c r="QUA1429" s="2269"/>
      <c r="QUB1429" s="2269"/>
      <c r="QUC1429" s="2269"/>
      <c r="QUD1429" s="2269"/>
      <c r="QUE1429" s="2269"/>
      <c r="QUF1429" s="2269"/>
      <c r="QUG1429" s="2269"/>
      <c r="QUH1429" s="2269"/>
      <c r="QUI1429" s="2269"/>
      <c r="QUJ1429" s="2269"/>
      <c r="QUK1429" s="2269"/>
      <c r="QUL1429" s="2269"/>
      <c r="QUM1429" s="2269"/>
      <c r="QUN1429" s="2269"/>
      <c r="QUO1429" s="2269"/>
      <c r="QUP1429" s="2269"/>
      <c r="QUQ1429" s="2269"/>
      <c r="QUR1429" s="2269"/>
      <c r="QUS1429" s="2269"/>
      <c r="QUT1429" s="2269"/>
      <c r="QUU1429" s="2269"/>
      <c r="QUV1429" s="2269"/>
      <c r="QUW1429" s="2269"/>
      <c r="QUX1429" s="2269"/>
      <c r="QUY1429" s="2269"/>
      <c r="QUZ1429" s="2269"/>
      <c r="QVA1429" s="2269"/>
      <c r="QVB1429" s="2269"/>
      <c r="QVC1429" s="2269"/>
      <c r="QVD1429" s="2269"/>
      <c r="QVE1429" s="2269"/>
      <c r="QVF1429" s="2269"/>
      <c r="QVG1429" s="2269"/>
      <c r="QVH1429" s="2269"/>
      <c r="QVI1429" s="2269"/>
      <c r="QVJ1429" s="2269"/>
      <c r="QVK1429" s="2269"/>
      <c r="QVL1429" s="2269"/>
      <c r="QVM1429" s="2269"/>
      <c r="QVN1429" s="2269"/>
      <c r="QVO1429" s="2269"/>
      <c r="QVP1429" s="2269"/>
      <c r="QVQ1429" s="2269"/>
      <c r="QVR1429" s="2269"/>
      <c r="QVS1429" s="2269"/>
      <c r="QVT1429" s="2269"/>
      <c r="QVU1429" s="2269"/>
      <c r="QVV1429" s="2269"/>
      <c r="QVW1429" s="2269"/>
      <c r="QVX1429" s="2269"/>
      <c r="QVY1429" s="2269"/>
      <c r="QVZ1429" s="2269"/>
      <c r="QWA1429" s="2269"/>
      <c r="QWB1429" s="2269"/>
      <c r="QWC1429" s="2269"/>
      <c r="QWD1429" s="2269"/>
      <c r="QWE1429" s="2269"/>
      <c r="QWF1429" s="2269"/>
      <c r="QWG1429" s="2269"/>
      <c r="QWH1429" s="2269"/>
      <c r="QWI1429" s="2269"/>
      <c r="QWJ1429" s="2269"/>
      <c r="QWK1429" s="2269"/>
      <c r="QWL1429" s="2269"/>
      <c r="QWM1429" s="2269"/>
      <c r="QWN1429" s="2269"/>
      <c r="QWO1429" s="2269"/>
      <c r="QWP1429" s="2269"/>
      <c r="QWQ1429" s="2269"/>
      <c r="QWR1429" s="2269"/>
      <c r="QWS1429" s="2269"/>
      <c r="QWT1429" s="2269"/>
      <c r="QWU1429" s="2269"/>
      <c r="QWV1429" s="2269"/>
      <c r="QWW1429" s="2269"/>
      <c r="QWX1429" s="2269"/>
      <c r="QWY1429" s="2269"/>
      <c r="QWZ1429" s="2269"/>
      <c r="QXA1429" s="2269"/>
      <c r="QXB1429" s="2269"/>
      <c r="QXC1429" s="2269"/>
      <c r="QXD1429" s="2269"/>
      <c r="QXE1429" s="2269"/>
      <c r="QXF1429" s="2269"/>
      <c r="QXG1429" s="2269"/>
      <c r="QXH1429" s="2269"/>
      <c r="QXI1429" s="2269"/>
      <c r="QXJ1429" s="2269"/>
      <c r="QXK1429" s="2269"/>
      <c r="QXL1429" s="2269"/>
      <c r="QXM1429" s="2269"/>
      <c r="QXN1429" s="2269"/>
      <c r="QXO1429" s="2269"/>
      <c r="QXP1429" s="2269"/>
      <c r="QXQ1429" s="2269"/>
      <c r="QXR1429" s="2269"/>
      <c r="QXS1429" s="2269"/>
      <c r="QXT1429" s="2269"/>
      <c r="QXU1429" s="2269"/>
      <c r="QXV1429" s="2269"/>
      <c r="QXW1429" s="2269"/>
      <c r="QXX1429" s="2269"/>
      <c r="QXY1429" s="2269"/>
      <c r="QXZ1429" s="2269"/>
      <c r="QYA1429" s="2269"/>
      <c r="QYB1429" s="2269"/>
      <c r="QYC1429" s="2269"/>
      <c r="QYD1429" s="2269"/>
      <c r="QYE1429" s="2269"/>
      <c r="QYF1429" s="2269"/>
      <c r="QYG1429" s="2269"/>
      <c r="QYH1429" s="2269"/>
      <c r="QYI1429" s="2269"/>
      <c r="QYJ1429" s="2269"/>
      <c r="QYK1429" s="2269"/>
      <c r="QYL1429" s="2269"/>
      <c r="QYM1429" s="2269"/>
      <c r="QYN1429" s="2269"/>
      <c r="QYO1429" s="2269"/>
      <c r="QYP1429" s="2269"/>
      <c r="QYQ1429" s="2269"/>
      <c r="QYR1429" s="2269"/>
      <c r="QYS1429" s="2269"/>
      <c r="QYT1429" s="2269"/>
      <c r="QYU1429" s="2269"/>
      <c r="QYV1429" s="2269"/>
      <c r="QYW1429" s="2269"/>
      <c r="QYX1429" s="2269"/>
      <c r="QYY1429" s="2269"/>
      <c r="QYZ1429" s="2269"/>
      <c r="QZA1429" s="2269"/>
      <c r="QZB1429" s="2269"/>
      <c r="QZC1429" s="2269"/>
      <c r="QZD1429" s="2269"/>
      <c r="QZE1429" s="2269"/>
      <c r="QZF1429" s="2269"/>
      <c r="QZG1429" s="2269"/>
      <c r="QZH1429" s="2269"/>
      <c r="QZI1429" s="2269"/>
      <c r="QZJ1429" s="2269"/>
      <c r="QZK1429" s="2269"/>
      <c r="QZL1429" s="2269"/>
      <c r="QZM1429" s="2269"/>
      <c r="QZN1429" s="2269"/>
      <c r="QZO1429" s="2269"/>
      <c r="QZP1429" s="2269"/>
      <c r="QZQ1429" s="2269"/>
      <c r="QZR1429" s="2269"/>
      <c r="QZS1429" s="2269"/>
      <c r="QZT1429" s="2269"/>
      <c r="QZU1429" s="2269"/>
      <c r="QZV1429" s="2269"/>
      <c r="QZW1429" s="2269"/>
      <c r="QZX1429" s="2269"/>
      <c r="QZY1429" s="2269"/>
      <c r="QZZ1429" s="2269"/>
      <c r="RAA1429" s="2269"/>
      <c r="RAB1429" s="2269"/>
      <c r="RAC1429" s="2269"/>
      <c r="RAD1429" s="2269"/>
      <c r="RAE1429" s="2269"/>
      <c r="RAF1429" s="2269"/>
      <c r="RAG1429" s="2269"/>
      <c r="RAH1429" s="2269"/>
      <c r="RAI1429" s="2269"/>
      <c r="RAJ1429" s="2269"/>
      <c r="RAK1429" s="2269"/>
      <c r="RAL1429" s="2269"/>
      <c r="RAM1429" s="2269"/>
      <c r="RAN1429" s="2269"/>
      <c r="RAO1429" s="2269"/>
      <c r="RAP1429" s="2269"/>
      <c r="RAQ1429" s="2269"/>
      <c r="RAR1429" s="2269"/>
      <c r="RAS1429" s="2269"/>
      <c r="RAT1429" s="2269"/>
      <c r="RAU1429" s="2269"/>
      <c r="RAV1429" s="2269"/>
      <c r="RAW1429" s="2269"/>
      <c r="RAX1429" s="2269"/>
      <c r="RAY1429" s="2269"/>
      <c r="RAZ1429" s="2269"/>
      <c r="RBA1429" s="2269"/>
      <c r="RBB1429" s="2269"/>
      <c r="RBC1429" s="2269"/>
      <c r="RBD1429" s="2269"/>
      <c r="RBE1429" s="2269"/>
      <c r="RBF1429" s="2269"/>
      <c r="RBG1429" s="2269"/>
      <c r="RBH1429" s="2269"/>
      <c r="RBI1429" s="2269"/>
      <c r="RBJ1429" s="2269"/>
      <c r="RBK1429" s="2269"/>
      <c r="RBL1429" s="2269"/>
      <c r="RBM1429" s="2269"/>
      <c r="RBN1429" s="2269"/>
      <c r="RBO1429" s="2269"/>
      <c r="RBP1429" s="2269"/>
      <c r="RBQ1429" s="2269"/>
      <c r="RBR1429" s="2269"/>
      <c r="RBS1429" s="2269"/>
      <c r="RBT1429" s="2269"/>
      <c r="RBU1429" s="2269"/>
      <c r="RBV1429" s="2269"/>
      <c r="RBW1429" s="2269"/>
      <c r="RBX1429" s="2269"/>
      <c r="RBY1429" s="2269"/>
      <c r="RBZ1429" s="2269"/>
      <c r="RCA1429" s="2269"/>
      <c r="RCB1429" s="2269"/>
      <c r="RCC1429" s="2269"/>
      <c r="RCD1429" s="2269"/>
      <c r="RCE1429" s="2269"/>
      <c r="RCF1429" s="2269"/>
      <c r="RCG1429" s="2269"/>
      <c r="RCH1429" s="2269"/>
      <c r="RCI1429" s="2269"/>
      <c r="RCJ1429" s="2269"/>
      <c r="RCK1429" s="2269"/>
      <c r="RCL1429" s="2269"/>
      <c r="RCM1429" s="2269"/>
      <c r="RCN1429" s="2269"/>
      <c r="RCO1429" s="2269"/>
      <c r="RCP1429" s="2269"/>
      <c r="RCQ1429" s="2269"/>
      <c r="RCR1429" s="2269"/>
      <c r="RCS1429" s="2269"/>
      <c r="RCT1429" s="2269"/>
      <c r="RCU1429" s="2269"/>
      <c r="RCV1429" s="2269"/>
      <c r="RCW1429" s="2269"/>
      <c r="RCX1429" s="2269"/>
      <c r="RCY1429" s="2269"/>
      <c r="RCZ1429" s="2269"/>
      <c r="RDA1429" s="2269"/>
      <c r="RDB1429" s="2269"/>
      <c r="RDC1429" s="2269"/>
      <c r="RDD1429" s="2269"/>
      <c r="RDE1429" s="2269"/>
      <c r="RDF1429" s="2269"/>
      <c r="RDG1429" s="2269"/>
      <c r="RDH1429" s="2269"/>
      <c r="RDI1429" s="2269"/>
      <c r="RDJ1429" s="2269"/>
      <c r="RDK1429" s="2269"/>
      <c r="RDL1429" s="2269"/>
      <c r="RDM1429" s="2269"/>
      <c r="RDN1429" s="2269"/>
      <c r="RDO1429" s="2269"/>
      <c r="RDP1429" s="2269"/>
      <c r="RDQ1429" s="2269"/>
      <c r="RDR1429" s="2269"/>
      <c r="RDS1429" s="2269"/>
      <c r="RDW1429" s="2269"/>
      <c r="RDX1429" s="2269"/>
      <c r="RDY1429" s="2269"/>
      <c r="RDZ1429" s="2269"/>
      <c r="REA1429" s="2269"/>
      <c r="REB1429" s="2269"/>
      <c r="REC1429" s="2269"/>
      <c r="RED1429" s="2269"/>
      <c r="REE1429" s="2269"/>
      <c r="REF1429" s="2269"/>
      <c r="REG1429" s="2269"/>
      <c r="REH1429" s="2269"/>
      <c r="REI1429" s="2269"/>
      <c r="REJ1429" s="2269"/>
      <c r="REK1429" s="2269"/>
      <c r="REL1429" s="2269"/>
      <c r="REM1429" s="2269"/>
      <c r="REN1429" s="2269"/>
      <c r="REO1429" s="2269"/>
      <c r="REP1429" s="2269"/>
      <c r="REQ1429" s="2269"/>
      <c r="RER1429" s="2269"/>
      <c r="RES1429" s="2269"/>
      <c r="RET1429" s="2269"/>
      <c r="REU1429" s="2269"/>
      <c r="REV1429" s="2269"/>
      <c r="REW1429" s="2269"/>
      <c r="REX1429" s="2269"/>
      <c r="REY1429" s="2269"/>
      <c r="REZ1429" s="2269"/>
      <c r="RFA1429" s="2269"/>
      <c r="RFB1429" s="2269"/>
      <c r="RFC1429" s="2269"/>
      <c r="RFD1429" s="2269"/>
      <c r="RFE1429" s="2269"/>
      <c r="RFF1429" s="2269"/>
      <c r="RFG1429" s="2269"/>
      <c r="RFH1429" s="2269"/>
      <c r="RFI1429" s="2269"/>
      <c r="RFJ1429" s="2269"/>
      <c r="RFK1429" s="2269"/>
      <c r="RFL1429" s="2269"/>
      <c r="RFM1429" s="2269"/>
      <c r="RFN1429" s="2269"/>
      <c r="RFO1429" s="2269"/>
      <c r="RFP1429" s="2269"/>
      <c r="RFQ1429" s="2269"/>
      <c r="RFR1429" s="2269"/>
      <c r="RFS1429" s="2269"/>
      <c r="RFT1429" s="2269"/>
      <c r="RFU1429" s="2269"/>
      <c r="RFV1429" s="2269"/>
      <c r="RFW1429" s="2269"/>
      <c r="RFX1429" s="2269"/>
      <c r="RFY1429" s="2269"/>
      <c r="RFZ1429" s="2269"/>
      <c r="RGA1429" s="2269"/>
      <c r="RGB1429" s="2269"/>
      <c r="RGC1429" s="2269"/>
      <c r="RGD1429" s="2269"/>
      <c r="RGE1429" s="2269"/>
      <c r="RGF1429" s="2269"/>
      <c r="RGG1429" s="2269"/>
      <c r="RGH1429" s="2269"/>
      <c r="RGI1429" s="2269"/>
      <c r="RGJ1429" s="2269"/>
      <c r="RGK1429" s="2269"/>
      <c r="RGL1429" s="2269"/>
      <c r="RGM1429" s="2269"/>
      <c r="RGN1429" s="2269"/>
      <c r="RGO1429" s="2269"/>
      <c r="RGP1429" s="2269"/>
      <c r="RGQ1429" s="2269"/>
      <c r="RGR1429" s="2269"/>
      <c r="RGS1429" s="2269"/>
      <c r="RGT1429" s="2269"/>
      <c r="RGU1429" s="2269"/>
      <c r="RGV1429" s="2269"/>
      <c r="RGW1429" s="2269"/>
      <c r="RGX1429" s="2269"/>
      <c r="RGY1429" s="2269"/>
      <c r="RGZ1429" s="2269"/>
      <c r="RHA1429" s="2269"/>
      <c r="RHB1429" s="2269"/>
      <c r="RHC1429" s="2269"/>
      <c r="RHD1429" s="2269"/>
      <c r="RHE1429" s="2269"/>
      <c r="RHF1429" s="2269"/>
      <c r="RHG1429" s="2269"/>
      <c r="RHH1429" s="2269"/>
      <c r="RHI1429" s="2269"/>
      <c r="RHJ1429" s="2269"/>
      <c r="RHK1429" s="2269"/>
      <c r="RHL1429" s="2269"/>
      <c r="RHM1429" s="2269"/>
      <c r="RHN1429" s="2269"/>
      <c r="RHO1429" s="2269"/>
      <c r="RHP1429" s="2269"/>
      <c r="RHQ1429" s="2269"/>
      <c r="RHR1429" s="2269"/>
      <c r="RHS1429" s="2269"/>
      <c r="RHT1429" s="2269"/>
      <c r="RHU1429" s="2269"/>
      <c r="RHV1429" s="2269"/>
      <c r="RHW1429" s="2269"/>
      <c r="RHX1429" s="2269"/>
      <c r="RHY1429" s="2269"/>
      <c r="RHZ1429" s="2269"/>
      <c r="RIA1429" s="2269"/>
      <c r="RIB1429" s="2269"/>
      <c r="RIC1429" s="2269"/>
      <c r="RID1429" s="2269"/>
      <c r="RIE1429" s="2269"/>
      <c r="RIF1429" s="2269"/>
      <c r="RIG1429" s="2269"/>
      <c r="RIH1429" s="2269"/>
      <c r="RII1429" s="2269"/>
      <c r="RIJ1429" s="2269"/>
      <c r="RIK1429" s="2269"/>
      <c r="RIL1429" s="2269"/>
      <c r="RIM1429" s="2269"/>
      <c r="RIN1429" s="2269"/>
      <c r="RIO1429" s="2269"/>
      <c r="RIP1429" s="2269"/>
      <c r="RIQ1429" s="2269"/>
      <c r="RIR1429" s="2269"/>
      <c r="RIS1429" s="2269"/>
      <c r="RIT1429" s="2269"/>
      <c r="RIU1429" s="2269"/>
      <c r="RIV1429" s="2269"/>
      <c r="RIW1429" s="2269"/>
      <c r="RIX1429" s="2269"/>
      <c r="RIY1429" s="2269"/>
      <c r="RIZ1429" s="2269"/>
      <c r="RJA1429" s="2269"/>
      <c r="RJB1429" s="2269"/>
      <c r="RJC1429" s="2269"/>
      <c r="RJD1429" s="2269"/>
      <c r="RJE1429" s="2269"/>
      <c r="RJF1429" s="2269"/>
      <c r="RJG1429" s="2269"/>
      <c r="RJH1429" s="2269"/>
      <c r="RJI1429" s="2269"/>
      <c r="RJJ1429" s="2269"/>
      <c r="RJK1429" s="2269"/>
      <c r="RJL1429" s="2269"/>
      <c r="RJM1429" s="2269"/>
      <c r="RJN1429" s="2269"/>
      <c r="RJO1429" s="2269"/>
      <c r="RJP1429" s="2269"/>
      <c r="RJQ1429" s="2269"/>
      <c r="RJR1429" s="2269"/>
      <c r="RJS1429" s="2269"/>
      <c r="RJT1429" s="2269"/>
      <c r="RJU1429" s="2269"/>
      <c r="RJV1429" s="2269"/>
      <c r="RJW1429" s="2269"/>
      <c r="RJX1429" s="2269"/>
      <c r="RJY1429" s="2269"/>
      <c r="RJZ1429" s="2269"/>
      <c r="RKA1429" s="2269"/>
      <c r="RKB1429" s="2269"/>
      <c r="RKC1429" s="2269"/>
      <c r="RKD1429" s="2269"/>
      <c r="RKE1429" s="2269"/>
      <c r="RKF1429" s="2269"/>
      <c r="RKG1429" s="2269"/>
      <c r="RKH1429" s="2269"/>
      <c r="RKI1429" s="2269"/>
      <c r="RKJ1429" s="2269"/>
      <c r="RKK1429" s="2269"/>
      <c r="RKL1429" s="2269"/>
      <c r="RKM1429" s="2269"/>
      <c r="RKN1429" s="2269"/>
      <c r="RKO1429" s="2269"/>
      <c r="RKP1429" s="2269"/>
      <c r="RKQ1429" s="2269"/>
      <c r="RKR1429" s="2269"/>
      <c r="RKS1429" s="2269"/>
      <c r="RKT1429" s="2269"/>
      <c r="RKU1429" s="2269"/>
      <c r="RKV1429" s="2269"/>
      <c r="RKW1429" s="2269"/>
      <c r="RKX1429" s="2269"/>
      <c r="RKY1429" s="2269"/>
      <c r="RKZ1429" s="2269"/>
      <c r="RLA1429" s="2269"/>
      <c r="RLB1429" s="2269"/>
      <c r="RLC1429" s="2269"/>
      <c r="RLD1429" s="2269"/>
      <c r="RLE1429" s="2269"/>
      <c r="RLF1429" s="2269"/>
      <c r="RLG1429" s="2269"/>
      <c r="RLH1429" s="2269"/>
      <c r="RLI1429" s="2269"/>
      <c r="RLJ1429" s="2269"/>
      <c r="RLK1429" s="2269"/>
      <c r="RLL1429" s="2269"/>
      <c r="RLM1429" s="2269"/>
      <c r="RLN1429" s="2269"/>
      <c r="RLO1429" s="2269"/>
      <c r="RLP1429" s="2269"/>
      <c r="RLQ1429" s="2269"/>
      <c r="RLR1429" s="2269"/>
      <c r="RLS1429" s="2269"/>
      <c r="RLT1429" s="2269"/>
      <c r="RLU1429" s="2269"/>
      <c r="RLV1429" s="2269"/>
      <c r="RLW1429" s="2269"/>
      <c r="RLX1429" s="2269"/>
      <c r="RLY1429" s="2269"/>
      <c r="RLZ1429" s="2269"/>
      <c r="RMA1429" s="2269"/>
      <c r="RMB1429" s="2269"/>
      <c r="RMC1429" s="2269"/>
      <c r="RMD1429" s="2269"/>
      <c r="RME1429" s="2269"/>
      <c r="RMF1429" s="2269"/>
      <c r="RMG1429" s="2269"/>
      <c r="RMH1429" s="2269"/>
      <c r="RMI1429" s="2269"/>
      <c r="RMJ1429" s="2269"/>
      <c r="RMK1429" s="2269"/>
      <c r="RML1429" s="2269"/>
      <c r="RMM1429" s="2269"/>
      <c r="RMN1429" s="2269"/>
      <c r="RMO1429" s="2269"/>
      <c r="RMP1429" s="2269"/>
      <c r="RMQ1429" s="2269"/>
      <c r="RMR1429" s="2269"/>
      <c r="RMS1429" s="2269"/>
      <c r="RMT1429" s="2269"/>
      <c r="RMU1429" s="2269"/>
      <c r="RMV1429" s="2269"/>
      <c r="RMW1429" s="2269"/>
      <c r="RMX1429" s="2269"/>
      <c r="RMY1429" s="2269"/>
      <c r="RMZ1429" s="2269"/>
      <c r="RNA1429" s="2269"/>
      <c r="RNB1429" s="2269"/>
      <c r="RNC1429" s="2269"/>
      <c r="RND1429" s="2269"/>
      <c r="RNE1429" s="2269"/>
      <c r="RNF1429" s="2269"/>
      <c r="RNG1429" s="2269"/>
      <c r="RNH1429" s="2269"/>
      <c r="RNI1429" s="2269"/>
      <c r="RNJ1429" s="2269"/>
      <c r="RNK1429" s="2269"/>
      <c r="RNL1429" s="2269"/>
      <c r="RNM1429" s="2269"/>
      <c r="RNN1429" s="2269"/>
      <c r="RNO1429" s="2269"/>
      <c r="RNS1429" s="2269"/>
      <c r="RNT1429" s="2269"/>
      <c r="RNU1429" s="2269"/>
      <c r="RNV1429" s="2269"/>
      <c r="RNW1429" s="2269"/>
      <c r="RNX1429" s="2269"/>
      <c r="RNY1429" s="2269"/>
      <c r="RNZ1429" s="2269"/>
      <c r="ROA1429" s="2269"/>
      <c r="ROB1429" s="2269"/>
      <c r="ROC1429" s="2269"/>
      <c r="ROD1429" s="2269"/>
      <c r="ROE1429" s="2269"/>
      <c r="ROF1429" s="2269"/>
      <c r="ROG1429" s="2269"/>
      <c r="ROH1429" s="2269"/>
      <c r="ROI1429" s="2269"/>
      <c r="ROJ1429" s="2269"/>
      <c r="ROK1429" s="2269"/>
      <c r="ROL1429" s="2269"/>
      <c r="ROM1429" s="2269"/>
      <c r="RON1429" s="2269"/>
      <c r="ROO1429" s="2269"/>
      <c r="ROP1429" s="2269"/>
      <c r="ROQ1429" s="2269"/>
      <c r="ROR1429" s="2269"/>
      <c r="ROS1429" s="2269"/>
      <c r="ROT1429" s="2269"/>
      <c r="ROU1429" s="2269"/>
      <c r="ROV1429" s="2269"/>
      <c r="ROW1429" s="2269"/>
      <c r="ROX1429" s="2269"/>
      <c r="ROY1429" s="2269"/>
      <c r="ROZ1429" s="2269"/>
      <c r="RPA1429" s="2269"/>
      <c r="RPB1429" s="2269"/>
      <c r="RPC1429" s="2269"/>
      <c r="RPD1429" s="2269"/>
      <c r="RPE1429" s="2269"/>
      <c r="RPF1429" s="2269"/>
      <c r="RPG1429" s="2269"/>
      <c r="RPH1429" s="2269"/>
      <c r="RPI1429" s="2269"/>
      <c r="RPJ1429" s="2269"/>
      <c r="RPK1429" s="2269"/>
      <c r="RPL1429" s="2269"/>
      <c r="RPM1429" s="2269"/>
      <c r="RPN1429" s="2269"/>
      <c r="RPO1429" s="2269"/>
      <c r="RPP1429" s="2269"/>
      <c r="RPQ1429" s="2269"/>
      <c r="RPR1429" s="2269"/>
      <c r="RPS1429" s="2269"/>
      <c r="RPT1429" s="2269"/>
      <c r="RPU1429" s="2269"/>
      <c r="RPV1429" s="2269"/>
      <c r="RPW1429" s="2269"/>
      <c r="RPX1429" s="2269"/>
      <c r="RPY1429" s="2269"/>
      <c r="RPZ1429" s="2269"/>
      <c r="RQA1429" s="2269"/>
      <c r="RQB1429" s="2269"/>
      <c r="RQC1429" s="2269"/>
      <c r="RQD1429" s="2269"/>
      <c r="RQE1429" s="2269"/>
      <c r="RQF1429" s="2269"/>
      <c r="RQG1429" s="2269"/>
      <c r="RQH1429" s="2269"/>
      <c r="RQI1429" s="2269"/>
      <c r="RQJ1429" s="2269"/>
      <c r="RQK1429" s="2269"/>
      <c r="RQL1429" s="2269"/>
      <c r="RQM1429" s="2269"/>
      <c r="RQN1429" s="2269"/>
      <c r="RQO1429" s="2269"/>
      <c r="RQP1429" s="2269"/>
      <c r="RQQ1429" s="2269"/>
      <c r="RQR1429" s="2269"/>
      <c r="RQS1429" s="2269"/>
      <c r="RQT1429" s="2269"/>
      <c r="RQU1429" s="2269"/>
      <c r="RQV1429" s="2269"/>
      <c r="RQW1429" s="2269"/>
      <c r="RQX1429" s="2269"/>
      <c r="RQY1429" s="2269"/>
      <c r="RQZ1429" s="2269"/>
      <c r="RRA1429" s="2269"/>
      <c r="RRB1429" s="2269"/>
      <c r="RRC1429" s="2269"/>
      <c r="RRD1429" s="2269"/>
      <c r="RRE1429" s="2269"/>
      <c r="RRF1429" s="2269"/>
      <c r="RRG1429" s="2269"/>
      <c r="RRH1429" s="2269"/>
      <c r="RRI1429" s="2269"/>
      <c r="RRJ1429" s="2269"/>
      <c r="RRK1429" s="2269"/>
      <c r="RRL1429" s="2269"/>
      <c r="RRM1429" s="2269"/>
      <c r="RRN1429" s="2269"/>
      <c r="RRO1429" s="2269"/>
      <c r="RRP1429" s="2269"/>
      <c r="RRQ1429" s="2269"/>
      <c r="RRR1429" s="2269"/>
      <c r="RRS1429" s="2269"/>
      <c r="RRT1429" s="2269"/>
      <c r="RRU1429" s="2269"/>
      <c r="RRV1429" s="2269"/>
      <c r="RRW1429" s="2269"/>
      <c r="RRX1429" s="2269"/>
      <c r="RRY1429" s="2269"/>
      <c r="RRZ1429" s="2269"/>
      <c r="RSA1429" s="2269"/>
      <c r="RSB1429" s="2269"/>
      <c r="RSC1429" s="2269"/>
      <c r="RSD1429" s="2269"/>
      <c r="RSE1429" s="2269"/>
      <c r="RSF1429" s="2269"/>
      <c r="RSG1429" s="2269"/>
      <c r="RSH1429" s="2269"/>
      <c r="RSI1429" s="2269"/>
      <c r="RSJ1429" s="2269"/>
      <c r="RSK1429" s="2269"/>
      <c r="RSL1429" s="2269"/>
      <c r="RSM1429" s="2269"/>
      <c r="RSN1429" s="2269"/>
      <c r="RSO1429" s="2269"/>
      <c r="RSP1429" s="2269"/>
      <c r="RSQ1429" s="2269"/>
      <c r="RSR1429" s="2269"/>
      <c r="RSS1429" s="2269"/>
      <c r="RST1429" s="2269"/>
      <c r="RSU1429" s="2269"/>
      <c r="RSV1429" s="2269"/>
      <c r="RSW1429" s="2269"/>
      <c r="RSX1429" s="2269"/>
      <c r="RSY1429" s="2269"/>
      <c r="RSZ1429" s="2269"/>
      <c r="RTA1429" s="2269"/>
      <c r="RTB1429" s="2269"/>
      <c r="RTC1429" s="2269"/>
      <c r="RTD1429" s="2269"/>
      <c r="RTE1429" s="2269"/>
      <c r="RTF1429" s="2269"/>
      <c r="RTG1429" s="2269"/>
      <c r="RTH1429" s="2269"/>
      <c r="RTI1429" s="2269"/>
      <c r="RTJ1429" s="2269"/>
      <c r="RTK1429" s="2269"/>
      <c r="RTL1429" s="2269"/>
      <c r="RTM1429" s="2269"/>
      <c r="RTN1429" s="2269"/>
      <c r="RTO1429" s="2269"/>
      <c r="RTP1429" s="2269"/>
      <c r="RTQ1429" s="2269"/>
      <c r="RTR1429" s="2269"/>
      <c r="RTS1429" s="2269"/>
      <c r="RTT1429" s="2269"/>
      <c r="RTU1429" s="2269"/>
      <c r="RTV1429" s="2269"/>
      <c r="RTW1429" s="2269"/>
      <c r="RTX1429" s="2269"/>
      <c r="RTY1429" s="2269"/>
      <c r="RTZ1429" s="2269"/>
      <c r="RUA1429" s="2269"/>
      <c r="RUB1429" s="2269"/>
      <c r="RUC1429" s="2269"/>
      <c r="RUD1429" s="2269"/>
      <c r="RUE1429" s="2269"/>
      <c r="RUF1429" s="2269"/>
      <c r="RUG1429" s="2269"/>
      <c r="RUH1429" s="2269"/>
      <c r="RUI1429" s="2269"/>
      <c r="RUJ1429" s="2269"/>
      <c r="RUK1429" s="2269"/>
      <c r="RUL1429" s="2269"/>
      <c r="RUM1429" s="2269"/>
      <c r="RUN1429" s="2269"/>
      <c r="RUO1429" s="2269"/>
      <c r="RUP1429" s="2269"/>
      <c r="RUQ1429" s="2269"/>
      <c r="RUR1429" s="2269"/>
      <c r="RUS1429" s="2269"/>
      <c r="RUT1429" s="2269"/>
      <c r="RUU1429" s="2269"/>
      <c r="RUV1429" s="2269"/>
      <c r="RUW1429" s="2269"/>
      <c r="RUX1429" s="2269"/>
      <c r="RUY1429" s="2269"/>
      <c r="RUZ1429" s="2269"/>
      <c r="RVA1429" s="2269"/>
      <c r="RVB1429" s="2269"/>
      <c r="RVC1429" s="2269"/>
      <c r="RVD1429" s="2269"/>
      <c r="RVE1429" s="2269"/>
      <c r="RVF1429" s="2269"/>
      <c r="RVG1429" s="2269"/>
      <c r="RVH1429" s="2269"/>
      <c r="RVI1429" s="2269"/>
      <c r="RVJ1429" s="2269"/>
      <c r="RVK1429" s="2269"/>
      <c r="RVL1429" s="2269"/>
      <c r="RVM1429" s="2269"/>
      <c r="RVN1429" s="2269"/>
      <c r="RVO1429" s="2269"/>
      <c r="RVP1429" s="2269"/>
      <c r="RVQ1429" s="2269"/>
      <c r="RVR1429" s="2269"/>
      <c r="RVS1429" s="2269"/>
      <c r="RVT1429" s="2269"/>
      <c r="RVU1429" s="2269"/>
      <c r="RVV1429" s="2269"/>
      <c r="RVW1429" s="2269"/>
      <c r="RVX1429" s="2269"/>
      <c r="RVY1429" s="2269"/>
      <c r="RVZ1429" s="2269"/>
      <c r="RWA1429" s="2269"/>
      <c r="RWB1429" s="2269"/>
      <c r="RWC1429" s="2269"/>
      <c r="RWD1429" s="2269"/>
      <c r="RWE1429" s="2269"/>
      <c r="RWF1429" s="2269"/>
      <c r="RWG1429" s="2269"/>
      <c r="RWH1429" s="2269"/>
      <c r="RWI1429" s="2269"/>
      <c r="RWJ1429" s="2269"/>
      <c r="RWK1429" s="2269"/>
      <c r="RWL1429" s="2269"/>
      <c r="RWM1429" s="2269"/>
      <c r="RWN1429" s="2269"/>
      <c r="RWO1429" s="2269"/>
      <c r="RWP1429" s="2269"/>
      <c r="RWQ1429" s="2269"/>
      <c r="RWR1429" s="2269"/>
      <c r="RWS1429" s="2269"/>
      <c r="RWT1429" s="2269"/>
      <c r="RWU1429" s="2269"/>
      <c r="RWV1429" s="2269"/>
      <c r="RWW1429" s="2269"/>
      <c r="RWX1429" s="2269"/>
      <c r="RWY1429" s="2269"/>
      <c r="RWZ1429" s="2269"/>
      <c r="RXA1429" s="2269"/>
      <c r="RXB1429" s="2269"/>
      <c r="RXC1429" s="2269"/>
      <c r="RXD1429" s="2269"/>
      <c r="RXE1429" s="2269"/>
      <c r="RXF1429" s="2269"/>
      <c r="RXG1429" s="2269"/>
      <c r="RXH1429" s="2269"/>
      <c r="RXI1429" s="2269"/>
      <c r="RXJ1429" s="2269"/>
      <c r="RXK1429" s="2269"/>
      <c r="RXO1429" s="2269"/>
      <c r="RXP1429" s="2269"/>
      <c r="RXQ1429" s="2269"/>
      <c r="RXR1429" s="2269"/>
      <c r="RXS1429" s="2269"/>
      <c r="RXT1429" s="2269"/>
      <c r="RXU1429" s="2269"/>
      <c r="RXV1429" s="2269"/>
      <c r="RXW1429" s="2269"/>
      <c r="RXX1429" s="2269"/>
      <c r="RXY1429" s="2269"/>
      <c r="RXZ1429" s="2269"/>
      <c r="RYA1429" s="2269"/>
      <c r="RYB1429" s="2269"/>
      <c r="RYC1429" s="2269"/>
      <c r="RYD1429" s="2269"/>
      <c r="RYE1429" s="2269"/>
      <c r="RYF1429" s="2269"/>
      <c r="RYG1429" s="2269"/>
      <c r="RYH1429" s="2269"/>
      <c r="RYI1429" s="2269"/>
      <c r="RYJ1429" s="2269"/>
      <c r="RYK1429" s="2269"/>
      <c r="RYL1429" s="2269"/>
      <c r="RYM1429" s="2269"/>
      <c r="RYN1429" s="2269"/>
      <c r="RYO1429" s="2269"/>
      <c r="RYP1429" s="2269"/>
      <c r="RYQ1429" s="2269"/>
      <c r="RYR1429" s="2269"/>
      <c r="RYS1429" s="2269"/>
      <c r="RYT1429" s="2269"/>
      <c r="RYU1429" s="2269"/>
      <c r="RYV1429" s="2269"/>
      <c r="RYW1429" s="2269"/>
      <c r="RYX1429" s="2269"/>
      <c r="RYY1429" s="2269"/>
      <c r="RYZ1429" s="2269"/>
      <c r="RZA1429" s="2269"/>
      <c r="RZB1429" s="2269"/>
      <c r="RZC1429" s="2269"/>
      <c r="RZD1429" s="2269"/>
      <c r="RZE1429" s="2269"/>
      <c r="RZF1429" s="2269"/>
      <c r="RZG1429" s="2269"/>
      <c r="RZH1429" s="2269"/>
      <c r="RZI1429" s="2269"/>
      <c r="RZJ1429" s="2269"/>
      <c r="RZK1429" s="2269"/>
      <c r="RZL1429" s="2269"/>
      <c r="RZM1429" s="2269"/>
      <c r="RZN1429" s="2269"/>
      <c r="RZO1429" s="2269"/>
      <c r="RZP1429" s="2269"/>
      <c r="RZQ1429" s="2269"/>
      <c r="RZR1429" s="2269"/>
      <c r="RZS1429" s="2269"/>
      <c r="RZT1429" s="2269"/>
      <c r="RZU1429" s="2269"/>
      <c r="RZV1429" s="2269"/>
      <c r="RZW1429" s="2269"/>
      <c r="RZX1429" s="2269"/>
      <c r="RZY1429" s="2269"/>
      <c r="RZZ1429" s="2269"/>
      <c r="SAA1429" s="2269"/>
      <c r="SAB1429" s="2269"/>
      <c r="SAC1429" s="2269"/>
      <c r="SAD1429" s="2269"/>
      <c r="SAE1429" s="2269"/>
      <c r="SAF1429" s="2269"/>
      <c r="SAG1429" s="2269"/>
      <c r="SAH1429" s="2269"/>
      <c r="SAI1429" s="2269"/>
      <c r="SAJ1429" s="2269"/>
      <c r="SAK1429" s="2269"/>
      <c r="SAL1429" s="2269"/>
      <c r="SAM1429" s="2269"/>
      <c r="SAN1429" s="2269"/>
      <c r="SAO1429" s="2269"/>
      <c r="SAP1429" s="2269"/>
      <c r="SAQ1429" s="2269"/>
      <c r="SAR1429" s="2269"/>
      <c r="SAS1429" s="2269"/>
      <c r="SAT1429" s="2269"/>
      <c r="SAU1429" s="2269"/>
      <c r="SAV1429" s="2269"/>
      <c r="SAW1429" s="2269"/>
      <c r="SAX1429" s="2269"/>
      <c r="SAY1429" s="2269"/>
      <c r="SAZ1429" s="2269"/>
      <c r="SBA1429" s="2269"/>
      <c r="SBB1429" s="2269"/>
      <c r="SBC1429" s="2269"/>
      <c r="SBD1429" s="2269"/>
      <c r="SBE1429" s="2269"/>
      <c r="SBF1429" s="2269"/>
      <c r="SBG1429" s="2269"/>
      <c r="SBH1429" s="2269"/>
      <c r="SBI1429" s="2269"/>
      <c r="SBJ1429" s="2269"/>
      <c r="SBK1429" s="2269"/>
      <c r="SBL1429" s="2269"/>
      <c r="SBM1429" s="2269"/>
      <c r="SBN1429" s="2269"/>
      <c r="SBO1429" s="2269"/>
      <c r="SBP1429" s="2269"/>
      <c r="SBQ1429" s="2269"/>
      <c r="SBR1429" s="2269"/>
      <c r="SBS1429" s="2269"/>
      <c r="SBT1429" s="2269"/>
      <c r="SBU1429" s="2269"/>
      <c r="SBV1429" s="2269"/>
      <c r="SBW1429" s="2269"/>
      <c r="SBX1429" s="2269"/>
      <c r="SBY1429" s="2269"/>
      <c r="SBZ1429" s="2269"/>
      <c r="SCA1429" s="2269"/>
      <c r="SCB1429" s="2269"/>
      <c r="SCC1429" s="2269"/>
      <c r="SCD1429" s="2269"/>
      <c r="SCE1429" s="2269"/>
      <c r="SCF1429" s="2269"/>
      <c r="SCG1429" s="2269"/>
      <c r="SCH1429" s="2269"/>
      <c r="SCI1429" s="2269"/>
      <c r="SCJ1429" s="2269"/>
      <c r="SCK1429" s="2269"/>
      <c r="SCL1429" s="2269"/>
      <c r="SCM1429" s="2269"/>
      <c r="SCN1429" s="2269"/>
      <c r="SCO1429" s="2269"/>
      <c r="SCP1429" s="2269"/>
      <c r="SCQ1429" s="2269"/>
      <c r="SCR1429" s="2269"/>
      <c r="SCS1429" s="2269"/>
      <c r="SCT1429" s="2269"/>
      <c r="SCU1429" s="2269"/>
      <c r="SCV1429" s="2269"/>
      <c r="SCW1429" s="2269"/>
      <c r="SCX1429" s="2269"/>
      <c r="SCY1429" s="2269"/>
      <c r="SCZ1429" s="2269"/>
      <c r="SDA1429" s="2269"/>
      <c r="SDB1429" s="2269"/>
      <c r="SDC1429" s="2269"/>
      <c r="SDD1429" s="2269"/>
      <c r="SDE1429" s="2269"/>
      <c r="SDF1429" s="2269"/>
      <c r="SDG1429" s="2269"/>
      <c r="SDH1429" s="2269"/>
      <c r="SDI1429" s="2269"/>
      <c r="SDJ1429" s="2269"/>
      <c r="SDK1429" s="2269"/>
      <c r="SDL1429" s="2269"/>
      <c r="SDM1429" s="2269"/>
      <c r="SDN1429" s="2269"/>
      <c r="SDO1429" s="2269"/>
      <c r="SDP1429" s="2269"/>
      <c r="SDQ1429" s="2269"/>
      <c r="SDR1429" s="2269"/>
      <c r="SDS1429" s="2269"/>
      <c r="SDT1429" s="2269"/>
      <c r="SDU1429" s="2269"/>
      <c r="SDV1429" s="2269"/>
      <c r="SDW1429" s="2269"/>
      <c r="SDX1429" s="2269"/>
      <c r="SDY1429" s="2269"/>
      <c r="SDZ1429" s="2269"/>
      <c r="SEA1429" s="2269"/>
      <c r="SEB1429" s="2269"/>
      <c r="SEC1429" s="2269"/>
      <c r="SED1429" s="2269"/>
      <c r="SEE1429" s="2269"/>
      <c r="SEF1429" s="2269"/>
      <c r="SEG1429" s="2269"/>
      <c r="SEH1429" s="2269"/>
      <c r="SEI1429" s="2269"/>
      <c r="SEJ1429" s="2269"/>
      <c r="SEK1429" s="2269"/>
      <c r="SEL1429" s="2269"/>
      <c r="SEM1429" s="2269"/>
      <c r="SEN1429" s="2269"/>
      <c r="SEO1429" s="2269"/>
      <c r="SEP1429" s="2269"/>
      <c r="SEQ1429" s="2269"/>
      <c r="SER1429" s="2269"/>
      <c r="SES1429" s="2269"/>
      <c r="SET1429" s="2269"/>
      <c r="SEU1429" s="2269"/>
      <c r="SEV1429" s="2269"/>
      <c r="SEW1429" s="2269"/>
      <c r="SEX1429" s="2269"/>
      <c r="SEY1429" s="2269"/>
      <c r="SEZ1429" s="2269"/>
      <c r="SFA1429" s="2269"/>
      <c r="SFB1429" s="2269"/>
      <c r="SFC1429" s="2269"/>
      <c r="SFD1429" s="2269"/>
      <c r="SFE1429" s="2269"/>
      <c r="SFF1429" s="2269"/>
      <c r="SFG1429" s="2269"/>
      <c r="SFH1429" s="2269"/>
      <c r="SFI1429" s="2269"/>
      <c r="SFJ1429" s="2269"/>
      <c r="SFK1429" s="2269"/>
      <c r="SFL1429" s="2269"/>
      <c r="SFM1429" s="2269"/>
      <c r="SFN1429" s="2269"/>
      <c r="SFO1429" s="2269"/>
      <c r="SFP1429" s="2269"/>
      <c r="SFQ1429" s="2269"/>
      <c r="SFR1429" s="2269"/>
      <c r="SFS1429" s="2269"/>
      <c r="SFT1429" s="2269"/>
      <c r="SFU1429" s="2269"/>
      <c r="SFV1429" s="2269"/>
      <c r="SFW1429" s="2269"/>
      <c r="SFX1429" s="2269"/>
      <c r="SFY1429" s="2269"/>
      <c r="SFZ1429" s="2269"/>
      <c r="SGA1429" s="2269"/>
      <c r="SGB1429" s="2269"/>
      <c r="SGC1429" s="2269"/>
      <c r="SGD1429" s="2269"/>
      <c r="SGE1429" s="2269"/>
      <c r="SGF1429" s="2269"/>
      <c r="SGG1429" s="2269"/>
      <c r="SGH1429" s="2269"/>
      <c r="SGI1429" s="2269"/>
      <c r="SGJ1429" s="2269"/>
      <c r="SGK1429" s="2269"/>
      <c r="SGL1429" s="2269"/>
      <c r="SGM1429" s="2269"/>
      <c r="SGN1429" s="2269"/>
      <c r="SGO1429" s="2269"/>
      <c r="SGP1429" s="2269"/>
      <c r="SGQ1429" s="2269"/>
      <c r="SGR1429" s="2269"/>
      <c r="SGS1429" s="2269"/>
      <c r="SGT1429" s="2269"/>
      <c r="SGU1429" s="2269"/>
      <c r="SGV1429" s="2269"/>
      <c r="SGW1429" s="2269"/>
      <c r="SGX1429" s="2269"/>
      <c r="SGY1429" s="2269"/>
      <c r="SGZ1429" s="2269"/>
      <c r="SHA1429" s="2269"/>
      <c r="SHB1429" s="2269"/>
      <c r="SHC1429" s="2269"/>
      <c r="SHD1429" s="2269"/>
      <c r="SHE1429" s="2269"/>
      <c r="SHF1429" s="2269"/>
      <c r="SHG1429" s="2269"/>
      <c r="SHK1429" s="2269"/>
      <c r="SHL1429" s="2269"/>
      <c r="SHM1429" s="2269"/>
      <c r="SHN1429" s="2269"/>
      <c r="SHO1429" s="2269"/>
      <c r="SHP1429" s="2269"/>
      <c r="SHQ1429" s="2269"/>
      <c r="SHR1429" s="2269"/>
      <c r="SHS1429" s="2269"/>
      <c r="SHT1429" s="2269"/>
      <c r="SHU1429" s="2269"/>
      <c r="SHV1429" s="2269"/>
      <c r="SHW1429" s="2269"/>
      <c r="SHX1429" s="2269"/>
      <c r="SHY1429" s="2269"/>
      <c r="SHZ1429" s="2269"/>
      <c r="SIA1429" s="2269"/>
      <c r="SIB1429" s="2269"/>
      <c r="SIC1429" s="2269"/>
      <c r="SID1429" s="2269"/>
      <c r="SIE1429" s="2269"/>
      <c r="SIF1429" s="2269"/>
      <c r="SIG1429" s="2269"/>
      <c r="SIH1429" s="2269"/>
      <c r="SII1429" s="2269"/>
      <c r="SIJ1429" s="2269"/>
      <c r="SIK1429" s="2269"/>
      <c r="SIL1429" s="2269"/>
      <c r="SIM1429" s="2269"/>
      <c r="SIN1429" s="2269"/>
      <c r="SIO1429" s="2269"/>
      <c r="SIP1429" s="2269"/>
      <c r="SIQ1429" s="2269"/>
      <c r="SIR1429" s="2269"/>
      <c r="SIS1429" s="2269"/>
      <c r="SIT1429" s="2269"/>
      <c r="SIU1429" s="2269"/>
      <c r="SIV1429" s="2269"/>
      <c r="SIW1429" s="2269"/>
      <c r="SIX1429" s="2269"/>
      <c r="SIY1429" s="2269"/>
      <c r="SIZ1429" s="2269"/>
      <c r="SJA1429" s="2269"/>
      <c r="SJB1429" s="2269"/>
      <c r="SJC1429" s="2269"/>
      <c r="SJD1429" s="2269"/>
      <c r="SJE1429" s="2269"/>
      <c r="SJF1429" s="2269"/>
      <c r="SJG1429" s="2269"/>
      <c r="SJH1429" s="2269"/>
      <c r="SJI1429" s="2269"/>
      <c r="SJJ1429" s="2269"/>
      <c r="SJK1429" s="2269"/>
      <c r="SJL1429" s="2269"/>
      <c r="SJM1429" s="2269"/>
      <c r="SJN1429" s="2269"/>
      <c r="SJO1429" s="2269"/>
      <c r="SJP1429" s="2269"/>
      <c r="SJQ1429" s="2269"/>
      <c r="SJR1429" s="2269"/>
      <c r="SJS1429" s="2269"/>
      <c r="SJT1429" s="2269"/>
      <c r="SJU1429" s="2269"/>
      <c r="SJV1429" s="2269"/>
      <c r="SJW1429" s="2269"/>
      <c r="SJX1429" s="2269"/>
      <c r="SJY1429" s="2269"/>
      <c r="SJZ1429" s="2269"/>
      <c r="SKA1429" s="2269"/>
      <c r="SKB1429" s="2269"/>
      <c r="SKC1429" s="2269"/>
      <c r="SKD1429" s="2269"/>
      <c r="SKE1429" s="2269"/>
      <c r="SKF1429" s="2269"/>
      <c r="SKG1429" s="2269"/>
      <c r="SKH1429" s="2269"/>
      <c r="SKI1429" s="2269"/>
      <c r="SKJ1429" s="2269"/>
      <c r="SKK1429" s="2269"/>
      <c r="SKL1429" s="2269"/>
      <c r="SKM1429" s="2269"/>
      <c r="SKN1429" s="2269"/>
      <c r="SKO1429" s="2269"/>
      <c r="SKP1429" s="2269"/>
      <c r="SKQ1429" s="2269"/>
      <c r="SKR1429" s="2269"/>
      <c r="SKS1429" s="2269"/>
      <c r="SKT1429" s="2269"/>
      <c r="SKU1429" s="2269"/>
      <c r="SKV1429" s="2269"/>
      <c r="SKW1429" s="2269"/>
      <c r="SKX1429" s="2269"/>
      <c r="SKY1429" s="2269"/>
      <c r="SKZ1429" s="2269"/>
      <c r="SLA1429" s="2269"/>
      <c r="SLB1429" s="2269"/>
      <c r="SLC1429" s="2269"/>
      <c r="SLD1429" s="2269"/>
      <c r="SLE1429" s="2269"/>
      <c r="SLF1429" s="2269"/>
      <c r="SLG1429" s="2269"/>
      <c r="SLH1429" s="2269"/>
      <c r="SLI1429" s="2269"/>
      <c r="SLJ1429" s="2269"/>
      <c r="SLK1429" s="2269"/>
      <c r="SLL1429" s="2269"/>
      <c r="SLM1429" s="2269"/>
      <c r="SLN1429" s="2269"/>
      <c r="SLO1429" s="2269"/>
      <c r="SLP1429" s="2269"/>
      <c r="SLQ1429" s="2269"/>
      <c r="SLR1429" s="2269"/>
      <c r="SLS1429" s="2269"/>
      <c r="SLT1429" s="2269"/>
      <c r="SLU1429" s="2269"/>
      <c r="SLV1429" s="2269"/>
      <c r="SLW1429" s="2269"/>
      <c r="SLX1429" s="2269"/>
      <c r="SLY1429" s="2269"/>
      <c r="SLZ1429" s="2269"/>
      <c r="SMA1429" s="2269"/>
      <c r="SMB1429" s="2269"/>
      <c r="SMC1429" s="2269"/>
      <c r="SMD1429" s="2269"/>
      <c r="SME1429" s="2269"/>
      <c r="SMF1429" s="2269"/>
      <c r="SMG1429" s="2269"/>
      <c r="SMH1429" s="2269"/>
      <c r="SMI1429" s="2269"/>
      <c r="SMJ1429" s="2269"/>
      <c r="SMK1429" s="2269"/>
      <c r="SML1429" s="2269"/>
      <c r="SMM1429" s="2269"/>
      <c r="SMN1429" s="2269"/>
      <c r="SMO1429" s="2269"/>
      <c r="SMP1429" s="2269"/>
      <c r="SMQ1429" s="2269"/>
      <c r="SMR1429" s="2269"/>
      <c r="SMS1429" s="2269"/>
      <c r="SMT1429" s="2269"/>
      <c r="SMU1429" s="2269"/>
      <c r="SMV1429" s="2269"/>
      <c r="SMW1429" s="2269"/>
      <c r="SMX1429" s="2269"/>
      <c r="SMY1429" s="2269"/>
      <c r="SMZ1429" s="2269"/>
      <c r="SNA1429" s="2269"/>
      <c r="SNB1429" s="2269"/>
      <c r="SNC1429" s="2269"/>
      <c r="SND1429" s="2269"/>
      <c r="SNE1429" s="2269"/>
      <c r="SNF1429" s="2269"/>
      <c r="SNG1429" s="2269"/>
      <c r="SNH1429" s="2269"/>
      <c r="SNI1429" s="2269"/>
      <c r="SNJ1429" s="2269"/>
      <c r="SNK1429" s="2269"/>
      <c r="SNL1429" s="2269"/>
      <c r="SNM1429" s="2269"/>
      <c r="SNN1429" s="2269"/>
      <c r="SNO1429" s="2269"/>
      <c r="SNP1429" s="2269"/>
      <c r="SNQ1429" s="2269"/>
      <c r="SNR1429" s="2269"/>
      <c r="SNS1429" s="2269"/>
      <c r="SNT1429" s="2269"/>
      <c r="SNU1429" s="2269"/>
      <c r="SNV1429" s="2269"/>
      <c r="SNW1429" s="2269"/>
      <c r="SNX1429" s="2269"/>
      <c r="SNY1429" s="2269"/>
      <c r="SNZ1429" s="2269"/>
      <c r="SOA1429" s="2269"/>
      <c r="SOB1429" s="2269"/>
      <c r="SOC1429" s="2269"/>
      <c r="SOD1429" s="2269"/>
      <c r="SOE1429" s="2269"/>
      <c r="SOF1429" s="2269"/>
      <c r="SOG1429" s="2269"/>
      <c r="SOH1429" s="2269"/>
      <c r="SOI1429" s="2269"/>
      <c r="SOJ1429" s="2269"/>
      <c r="SOK1429" s="2269"/>
      <c r="SOL1429" s="2269"/>
      <c r="SOM1429" s="2269"/>
      <c r="SON1429" s="2269"/>
      <c r="SOO1429" s="2269"/>
      <c r="SOP1429" s="2269"/>
      <c r="SOQ1429" s="2269"/>
      <c r="SOR1429" s="2269"/>
      <c r="SOS1429" s="2269"/>
      <c r="SOT1429" s="2269"/>
      <c r="SOU1429" s="2269"/>
      <c r="SOV1429" s="2269"/>
      <c r="SOW1429" s="2269"/>
      <c r="SOX1429" s="2269"/>
      <c r="SOY1429" s="2269"/>
      <c r="SOZ1429" s="2269"/>
      <c r="SPA1429" s="2269"/>
      <c r="SPB1429" s="2269"/>
      <c r="SPC1429" s="2269"/>
      <c r="SPD1429" s="2269"/>
      <c r="SPE1429" s="2269"/>
      <c r="SPF1429" s="2269"/>
      <c r="SPG1429" s="2269"/>
      <c r="SPH1429" s="2269"/>
      <c r="SPI1429" s="2269"/>
      <c r="SPJ1429" s="2269"/>
      <c r="SPK1429" s="2269"/>
      <c r="SPL1429" s="2269"/>
      <c r="SPM1429" s="2269"/>
      <c r="SPN1429" s="2269"/>
      <c r="SPO1429" s="2269"/>
      <c r="SPP1429" s="2269"/>
      <c r="SPQ1429" s="2269"/>
      <c r="SPR1429" s="2269"/>
      <c r="SPS1429" s="2269"/>
      <c r="SPT1429" s="2269"/>
      <c r="SPU1429" s="2269"/>
      <c r="SPV1429" s="2269"/>
      <c r="SPW1429" s="2269"/>
      <c r="SPX1429" s="2269"/>
      <c r="SPY1429" s="2269"/>
      <c r="SPZ1429" s="2269"/>
      <c r="SQA1429" s="2269"/>
      <c r="SQB1429" s="2269"/>
      <c r="SQC1429" s="2269"/>
      <c r="SQD1429" s="2269"/>
      <c r="SQE1429" s="2269"/>
      <c r="SQF1429" s="2269"/>
      <c r="SQG1429" s="2269"/>
      <c r="SQH1429" s="2269"/>
      <c r="SQI1429" s="2269"/>
      <c r="SQJ1429" s="2269"/>
      <c r="SQK1429" s="2269"/>
      <c r="SQL1429" s="2269"/>
      <c r="SQM1429" s="2269"/>
      <c r="SQN1429" s="2269"/>
      <c r="SQO1429" s="2269"/>
      <c r="SQP1429" s="2269"/>
      <c r="SQQ1429" s="2269"/>
      <c r="SQR1429" s="2269"/>
      <c r="SQS1429" s="2269"/>
      <c r="SQT1429" s="2269"/>
      <c r="SQU1429" s="2269"/>
      <c r="SQV1429" s="2269"/>
      <c r="SQW1429" s="2269"/>
      <c r="SQX1429" s="2269"/>
      <c r="SQY1429" s="2269"/>
      <c r="SQZ1429" s="2269"/>
      <c r="SRA1429" s="2269"/>
      <c r="SRB1429" s="2269"/>
      <c r="SRC1429" s="2269"/>
      <c r="SRG1429" s="2269"/>
      <c r="SRH1429" s="2269"/>
      <c r="SRI1429" s="2269"/>
      <c r="SRJ1429" s="2269"/>
      <c r="SRK1429" s="2269"/>
      <c r="SRL1429" s="2269"/>
      <c r="SRM1429" s="2269"/>
      <c r="SRN1429" s="2269"/>
      <c r="SRO1429" s="2269"/>
      <c r="SRP1429" s="2269"/>
      <c r="SRQ1429" s="2269"/>
      <c r="SRR1429" s="2269"/>
      <c r="SRS1429" s="2269"/>
      <c r="SRT1429" s="2269"/>
      <c r="SRU1429" s="2269"/>
      <c r="SRV1429" s="2269"/>
      <c r="SRW1429" s="2269"/>
      <c r="SRX1429" s="2269"/>
      <c r="SRY1429" s="2269"/>
      <c r="SRZ1429" s="2269"/>
      <c r="SSA1429" s="2269"/>
      <c r="SSB1429" s="2269"/>
      <c r="SSC1429" s="2269"/>
      <c r="SSD1429" s="2269"/>
      <c r="SSE1429" s="2269"/>
      <c r="SSF1429" s="2269"/>
      <c r="SSG1429" s="2269"/>
      <c r="SSH1429" s="2269"/>
      <c r="SSI1429" s="2269"/>
      <c r="SSJ1429" s="2269"/>
      <c r="SSK1429" s="2269"/>
      <c r="SSL1429" s="2269"/>
      <c r="SSM1429" s="2269"/>
      <c r="SSN1429" s="2269"/>
      <c r="SSO1429" s="2269"/>
      <c r="SSP1429" s="2269"/>
      <c r="SSQ1429" s="2269"/>
      <c r="SSR1429" s="2269"/>
      <c r="SSS1429" s="2269"/>
      <c r="SST1429" s="2269"/>
      <c r="SSU1429" s="2269"/>
      <c r="SSV1429" s="2269"/>
      <c r="SSW1429" s="2269"/>
      <c r="SSX1429" s="2269"/>
      <c r="SSY1429" s="2269"/>
      <c r="SSZ1429" s="2269"/>
      <c r="STA1429" s="2269"/>
      <c r="STB1429" s="2269"/>
      <c r="STC1429" s="2269"/>
      <c r="STD1429" s="2269"/>
      <c r="STE1429" s="2269"/>
      <c r="STF1429" s="2269"/>
      <c r="STG1429" s="2269"/>
      <c r="STH1429" s="2269"/>
      <c r="STI1429" s="2269"/>
      <c r="STJ1429" s="2269"/>
      <c r="STK1429" s="2269"/>
      <c r="STL1429" s="2269"/>
      <c r="STM1429" s="2269"/>
      <c r="STN1429" s="2269"/>
      <c r="STO1429" s="2269"/>
      <c r="STP1429" s="2269"/>
      <c r="STQ1429" s="2269"/>
      <c r="STR1429" s="2269"/>
      <c r="STS1429" s="2269"/>
      <c r="STT1429" s="2269"/>
      <c r="STU1429" s="2269"/>
      <c r="STV1429" s="2269"/>
      <c r="STW1429" s="2269"/>
      <c r="STX1429" s="2269"/>
      <c r="STY1429" s="2269"/>
      <c r="STZ1429" s="2269"/>
      <c r="SUA1429" s="2269"/>
      <c r="SUB1429" s="2269"/>
      <c r="SUC1429" s="2269"/>
      <c r="SUD1429" s="2269"/>
      <c r="SUE1429" s="2269"/>
      <c r="SUF1429" s="2269"/>
      <c r="SUG1429" s="2269"/>
      <c r="SUH1429" s="2269"/>
      <c r="SUI1429" s="2269"/>
      <c r="SUJ1429" s="2269"/>
      <c r="SUK1429" s="2269"/>
      <c r="SUL1429" s="2269"/>
      <c r="SUM1429" s="2269"/>
      <c r="SUN1429" s="2269"/>
      <c r="SUO1429" s="2269"/>
      <c r="SUP1429" s="2269"/>
      <c r="SUQ1429" s="2269"/>
      <c r="SUR1429" s="2269"/>
      <c r="SUS1429" s="2269"/>
      <c r="SUT1429" s="2269"/>
      <c r="SUU1429" s="2269"/>
      <c r="SUV1429" s="2269"/>
      <c r="SUW1429" s="2269"/>
      <c r="SUX1429" s="2269"/>
      <c r="SUY1429" s="2269"/>
      <c r="SUZ1429" s="2269"/>
      <c r="SVA1429" s="2269"/>
      <c r="SVB1429" s="2269"/>
      <c r="SVC1429" s="2269"/>
      <c r="SVD1429" s="2269"/>
      <c r="SVE1429" s="2269"/>
      <c r="SVF1429" s="2269"/>
      <c r="SVG1429" s="2269"/>
      <c r="SVH1429" s="2269"/>
      <c r="SVI1429" s="2269"/>
      <c r="SVJ1429" s="2269"/>
      <c r="SVK1429" s="2269"/>
      <c r="SVL1429" s="2269"/>
      <c r="SVM1429" s="2269"/>
      <c r="SVN1429" s="2269"/>
      <c r="SVO1429" s="2269"/>
      <c r="SVP1429" s="2269"/>
      <c r="SVQ1429" s="2269"/>
      <c r="SVR1429" s="2269"/>
      <c r="SVS1429" s="2269"/>
      <c r="SVT1429" s="2269"/>
      <c r="SVU1429" s="2269"/>
      <c r="SVV1429" s="2269"/>
      <c r="SVW1429" s="2269"/>
      <c r="SVX1429" s="2269"/>
      <c r="SVY1429" s="2269"/>
      <c r="SVZ1429" s="2269"/>
      <c r="SWA1429" s="2269"/>
      <c r="SWB1429" s="2269"/>
      <c r="SWC1429" s="2269"/>
      <c r="SWD1429" s="2269"/>
      <c r="SWE1429" s="2269"/>
      <c r="SWF1429" s="2269"/>
      <c r="SWG1429" s="2269"/>
      <c r="SWH1429" s="2269"/>
      <c r="SWI1429" s="2269"/>
      <c r="SWJ1429" s="2269"/>
      <c r="SWK1429" s="2269"/>
      <c r="SWL1429" s="2269"/>
      <c r="SWM1429" s="2269"/>
      <c r="SWN1429" s="2269"/>
      <c r="SWO1429" s="2269"/>
      <c r="SWP1429" s="2269"/>
      <c r="SWQ1429" s="2269"/>
      <c r="SWR1429" s="2269"/>
      <c r="SWS1429" s="2269"/>
      <c r="SWT1429" s="2269"/>
      <c r="SWU1429" s="2269"/>
      <c r="SWV1429" s="2269"/>
      <c r="SWW1429" s="2269"/>
      <c r="SWX1429" s="2269"/>
      <c r="SWY1429" s="2269"/>
      <c r="SWZ1429" s="2269"/>
      <c r="SXA1429" s="2269"/>
      <c r="SXB1429" s="2269"/>
      <c r="SXC1429" s="2269"/>
      <c r="SXD1429" s="2269"/>
      <c r="SXE1429" s="2269"/>
      <c r="SXF1429" s="2269"/>
      <c r="SXG1429" s="2269"/>
      <c r="SXH1429" s="2269"/>
      <c r="SXI1429" s="2269"/>
      <c r="SXJ1429" s="2269"/>
      <c r="SXK1429" s="2269"/>
      <c r="SXL1429" s="2269"/>
      <c r="SXM1429" s="2269"/>
      <c r="SXN1429" s="2269"/>
      <c r="SXO1429" s="2269"/>
      <c r="SXP1429" s="2269"/>
      <c r="SXQ1429" s="2269"/>
      <c r="SXR1429" s="2269"/>
      <c r="SXS1429" s="2269"/>
      <c r="SXT1429" s="2269"/>
      <c r="SXU1429" s="2269"/>
      <c r="SXV1429" s="2269"/>
      <c r="SXW1429" s="2269"/>
      <c r="SXX1429" s="2269"/>
      <c r="SXY1429" s="2269"/>
      <c r="SXZ1429" s="2269"/>
      <c r="SYA1429" s="2269"/>
      <c r="SYB1429" s="2269"/>
      <c r="SYC1429" s="2269"/>
      <c r="SYD1429" s="2269"/>
      <c r="SYE1429" s="2269"/>
      <c r="SYF1429" s="2269"/>
      <c r="SYG1429" s="2269"/>
      <c r="SYH1429" s="2269"/>
      <c r="SYI1429" s="2269"/>
      <c r="SYJ1429" s="2269"/>
      <c r="SYK1429" s="2269"/>
      <c r="SYL1429" s="2269"/>
      <c r="SYM1429" s="2269"/>
      <c r="SYN1429" s="2269"/>
      <c r="SYO1429" s="2269"/>
      <c r="SYP1429" s="2269"/>
      <c r="SYQ1429" s="2269"/>
      <c r="SYR1429" s="2269"/>
      <c r="SYS1429" s="2269"/>
      <c r="SYT1429" s="2269"/>
      <c r="SYU1429" s="2269"/>
      <c r="SYV1429" s="2269"/>
      <c r="SYW1429" s="2269"/>
      <c r="SYX1429" s="2269"/>
      <c r="SYY1429" s="2269"/>
      <c r="SYZ1429" s="2269"/>
      <c r="SZA1429" s="2269"/>
      <c r="SZB1429" s="2269"/>
      <c r="SZC1429" s="2269"/>
      <c r="SZD1429" s="2269"/>
      <c r="SZE1429" s="2269"/>
      <c r="SZF1429" s="2269"/>
      <c r="SZG1429" s="2269"/>
      <c r="SZH1429" s="2269"/>
      <c r="SZI1429" s="2269"/>
      <c r="SZJ1429" s="2269"/>
      <c r="SZK1429" s="2269"/>
      <c r="SZL1429" s="2269"/>
      <c r="SZM1429" s="2269"/>
      <c r="SZN1429" s="2269"/>
      <c r="SZO1429" s="2269"/>
      <c r="SZP1429" s="2269"/>
      <c r="SZQ1429" s="2269"/>
      <c r="SZR1429" s="2269"/>
      <c r="SZS1429" s="2269"/>
      <c r="SZT1429" s="2269"/>
      <c r="SZU1429" s="2269"/>
      <c r="SZV1429" s="2269"/>
      <c r="SZW1429" s="2269"/>
      <c r="SZX1429" s="2269"/>
      <c r="SZY1429" s="2269"/>
      <c r="SZZ1429" s="2269"/>
      <c r="TAA1429" s="2269"/>
      <c r="TAB1429" s="2269"/>
      <c r="TAC1429" s="2269"/>
      <c r="TAD1429" s="2269"/>
      <c r="TAE1429" s="2269"/>
      <c r="TAF1429" s="2269"/>
      <c r="TAG1429" s="2269"/>
      <c r="TAH1429" s="2269"/>
      <c r="TAI1429" s="2269"/>
      <c r="TAJ1429" s="2269"/>
      <c r="TAK1429" s="2269"/>
      <c r="TAL1429" s="2269"/>
      <c r="TAM1429" s="2269"/>
      <c r="TAN1429" s="2269"/>
      <c r="TAO1429" s="2269"/>
      <c r="TAP1429" s="2269"/>
      <c r="TAQ1429" s="2269"/>
      <c r="TAR1429" s="2269"/>
      <c r="TAS1429" s="2269"/>
      <c r="TAT1429" s="2269"/>
      <c r="TAU1429" s="2269"/>
      <c r="TAV1429" s="2269"/>
      <c r="TAW1429" s="2269"/>
      <c r="TAX1429" s="2269"/>
      <c r="TAY1429" s="2269"/>
      <c r="TBC1429" s="2269"/>
      <c r="TBD1429" s="2269"/>
      <c r="TBE1429" s="2269"/>
      <c r="TBF1429" s="2269"/>
      <c r="TBG1429" s="2269"/>
      <c r="TBH1429" s="2269"/>
      <c r="TBI1429" s="2269"/>
      <c r="TBJ1429" s="2269"/>
      <c r="TBK1429" s="2269"/>
      <c r="TBL1429" s="2269"/>
      <c r="TBM1429" s="2269"/>
      <c r="TBN1429" s="2269"/>
      <c r="TBO1429" s="2269"/>
      <c r="TBP1429" s="2269"/>
      <c r="TBQ1429" s="2269"/>
      <c r="TBR1429" s="2269"/>
      <c r="TBS1429" s="2269"/>
      <c r="TBT1429" s="2269"/>
      <c r="TBU1429" s="2269"/>
      <c r="TBV1429" s="2269"/>
      <c r="TBW1429" s="2269"/>
      <c r="TBX1429" s="2269"/>
      <c r="TBY1429" s="2269"/>
      <c r="TBZ1429" s="2269"/>
      <c r="TCA1429" s="2269"/>
      <c r="TCB1429" s="2269"/>
      <c r="TCC1429" s="2269"/>
      <c r="TCD1429" s="2269"/>
      <c r="TCE1429" s="2269"/>
      <c r="TCF1429" s="2269"/>
      <c r="TCG1429" s="2269"/>
      <c r="TCH1429" s="2269"/>
      <c r="TCI1429" s="2269"/>
      <c r="TCJ1429" s="2269"/>
      <c r="TCK1429" s="2269"/>
      <c r="TCL1429" s="2269"/>
      <c r="TCM1429" s="2269"/>
      <c r="TCN1429" s="2269"/>
      <c r="TCO1429" s="2269"/>
      <c r="TCP1429" s="2269"/>
      <c r="TCQ1429" s="2269"/>
      <c r="TCR1429" s="2269"/>
      <c r="TCS1429" s="2269"/>
      <c r="TCT1429" s="2269"/>
      <c r="TCU1429" s="2269"/>
      <c r="TCV1429" s="2269"/>
      <c r="TCW1429" s="2269"/>
      <c r="TCX1429" s="2269"/>
      <c r="TCY1429" s="2269"/>
      <c r="TCZ1429" s="2269"/>
      <c r="TDA1429" s="2269"/>
      <c r="TDB1429" s="2269"/>
      <c r="TDC1429" s="2269"/>
      <c r="TDD1429" s="2269"/>
      <c r="TDE1429" s="2269"/>
      <c r="TDF1429" s="2269"/>
      <c r="TDG1429" s="2269"/>
      <c r="TDH1429" s="2269"/>
      <c r="TDI1429" s="2269"/>
      <c r="TDJ1429" s="2269"/>
      <c r="TDK1429" s="2269"/>
      <c r="TDL1429" s="2269"/>
      <c r="TDM1429" s="2269"/>
      <c r="TDN1429" s="2269"/>
      <c r="TDO1429" s="2269"/>
      <c r="TDP1429" s="2269"/>
      <c r="TDQ1429" s="2269"/>
      <c r="TDR1429" s="2269"/>
      <c r="TDS1429" s="2269"/>
      <c r="TDT1429" s="2269"/>
      <c r="TDU1429" s="2269"/>
      <c r="TDV1429" s="2269"/>
      <c r="TDW1429" s="2269"/>
      <c r="TDX1429" s="2269"/>
      <c r="TDY1429" s="2269"/>
      <c r="TDZ1429" s="2269"/>
      <c r="TEA1429" s="2269"/>
      <c r="TEB1429" s="2269"/>
      <c r="TEC1429" s="2269"/>
      <c r="TED1429" s="2269"/>
      <c r="TEE1429" s="2269"/>
      <c r="TEF1429" s="2269"/>
      <c r="TEG1429" s="2269"/>
      <c r="TEH1429" s="2269"/>
      <c r="TEI1429" s="2269"/>
      <c r="TEJ1429" s="2269"/>
      <c r="TEK1429" s="2269"/>
      <c r="TEL1429" s="2269"/>
      <c r="TEM1429" s="2269"/>
      <c r="TEN1429" s="2269"/>
      <c r="TEO1429" s="2269"/>
      <c r="TEP1429" s="2269"/>
      <c r="TEQ1429" s="2269"/>
      <c r="TER1429" s="2269"/>
      <c r="TES1429" s="2269"/>
      <c r="TET1429" s="2269"/>
      <c r="TEU1429" s="2269"/>
      <c r="TEV1429" s="2269"/>
      <c r="TEW1429" s="2269"/>
      <c r="TEX1429" s="2269"/>
      <c r="TEY1429" s="2269"/>
      <c r="TEZ1429" s="2269"/>
      <c r="TFA1429" s="2269"/>
      <c r="TFB1429" s="2269"/>
      <c r="TFC1429" s="2269"/>
      <c r="TFD1429" s="2269"/>
      <c r="TFE1429" s="2269"/>
      <c r="TFF1429" s="2269"/>
      <c r="TFG1429" s="2269"/>
      <c r="TFH1429" s="2269"/>
      <c r="TFI1429" s="2269"/>
      <c r="TFJ1429" s="2269"/>
      <c r="TFK1429" s="2269"/>
      <c r="TFL1429" s="2269"/>
      <c r="TFM1429" s="2269"/>
      <c r="TFN1429" s="2269"/>
      <c r="TFO1429" s="2269"/>
      <c r="TFP1429" s="2269"/>
      <c r="TFQ1429" s="2269"/>
      <c r="TFR1429" s="2269"/>
      <c r="TFS1429" s="2269"/>
      <c r="TFT1429" s="2269"/>
      <c r="TFU1429" s="2269"/>
      <c r="TFV1429" s="2269"/>
      <c r="TFW1429" s="2269"/>
      <c r="TFX1429" s="2269"/>
      <c r="TFY1429" s="2269"/>
      <c r="TFZ1429" s="2269"/>
      <c r="TGA1429" s="2269"/>
      <c r="TGB1429" s="2269"/>
      <c r="TGC1429" s="2269"/>
      <c r="TGD1429" s="2269"/>
      <c r="TGE1429" s="2269"/>
      <c r="TGF1429" s="2269"/>
      <c r="TGG1429" s="2269"/>
      <c r="TGH1429" s="2269"/>
      <c r="TGI1429" s="2269"/>
      <c r="TGJ1429" s="2269"/>
      <c r="TGK1429" s="2269"/>
      <c r="TGL1429" s="2269"/>
      <c r="TGM1429" s="2269"/>
      <c r="TGN1429" s="2269"/>
      <c r="TGO1429" s="2269"/>
      <c r="TGP1429" s="2269"/>
      <c r="TGQ1429" s="2269"/>
      <c r="TGR1429" s="2269"/>
      <c r="TGS1429" s="2269"/>
      <c r="TGT1429" s="2269"/>
      <c r="TGU1429" s="2269"/>
      <c r="TGV1429" s="2269"/>
      <c r="TGW1429" s="2269"/>
      <c r="TGX1429" s="2269"/>
      <c r="TGY1429" s="2269"/>
      <c r="TGZ1429" s="2269"/>
      <c r="THA1429" s="2269"/>
      <c r="THB1429" s="2269"/>
      <c r="THC1429" s="2269"/>
      <c r="THD1429" s="2269"/>
      <c r="THE1429" s="2269"/>
      <c r="THF1429" s="2269"/>
      <c r="THG1429" s="2269"/>
      <c r="THH1429" s="2269"/>
      <c r="THI1429" s="2269"/>
      <c r="THJ1429" s="2269"/>
      <c r="THK1429" s="2269"/>
      <c r="THL1429" s="2269"/>
      <c r="THM1429" s="2269"/>
      <c r="THN1429" s="2269"/>
      <c r="THO1429" s="2269"/>
      <c r="THP1429" s="2269"/>
      <c r="THQ1429" s="2269"/>
      <c r="THR1429" s="2269"/>
      <c r="THS1429" s="2269"/>
      <c r="THT1429" s="2269"/>
      <c r="THU1429" s="2269"/>
      <c r="THV1429" s="2269"/>
      <c r="THW1429" s="2269"/>
      <c r="THX1429" s="2269"/>
      <c r="THY1429" s="2269"/>
      <c r="THZ1429" s="2269"/>
      <c r="TIA1429" s="2269"/>
      <c r="TIB1429" s="2269"/>
      <c r="TIC1429" s="2269"/>
      <c r="TID1429" s="2269"/>
      <c r="TIE1429" s="2269"/>
      <c r="TIF1429" s="2269"/>
      <c r="TIG1429" s="2269"/>
      <c r="TIH1429" s="2269"/>
      <c r="TII1429" s="2269"/>
      <c r="TIJ1429" s="2269"/>
      <c r="TIK1429" s="2269"/>
      <c r="TIL1429" s="2269"/>
      <c r="TIM1429" s="2269"/>
      <c r="TIN1429" s="2269"/>
      <c r="TIO1429" s="2269"/>
      <c r="TIP1429" s="2269"/>
      <c r="TIQ1429" s="2269"/>
      <c r="TIR1429" s="2269"/>
      <c r="TIS1429" s="2269"/>
      <c r="TIT1429" s="2269"/>
      <c r="TIU1429" s="2269"/>
      <c r="TIV1429" s="2269"/>
      <c r="TIW1429" s="2269"/>
      <c r="TIX1429" s="2269"/>
      <c r="TIY1429" s="2269"/>
      <c r="TIZ1429" s="2269"/>
      <c r="TJA1429" s="2269"/>
      <c r="TJB1429" s="2269"/>
      <c r="TJC1429" s="2269"/>
      <c r="TJD1429" s="2269"/>
      <c r="TJE1429" s="2269"/>
      <c r="TJF1429" s="2269"/>
      <c r="TJG1429" s="2269"/>
      <c r="TJH1429" s="2269"/>
      <c r="TJI1429" s="2269"/>
      <c r="TJJ1429" s="2269"/>
      <c r="TJK1429" s="2269"/>
      <c r="TJL1429" s="2269"/>
      <c r="TJM1429" s="2269"/>
      <c r="TJN1429" s="2269"/>
      <c r="TJO1429" s="2269"/>
      <c r="TJP1429" s="2269"/>
      <c r="TJQ1429" s="2269"/>
      <c r="TJR1429" s="2269"/>
      <c r="TJS1429" s="2269"/>
      <c r="TJT1429" s="2269"/>
      <c r="TJU1429" s="2269"/>
      <c r="TJV1429" s="2269"/>
      <c r="TJW1429" s="2269"/>
      <c r="TJX1429" s="2269"/>
      <c r="TJY1429" s="2269"/>
      <c r="TJZ1429" s="2269"/>
      <c r="TKA1429" s="2269"/>
      <c r="TKB1429" s="2269"/>
      <c r="TKC1429" s="2269"/>
      <c r="TKD1429" s="2269"/>
      <c r="TKE1429" s="2269"/>
      <c r="TKF1429" s="2269"/>
      <c r="TKG1429" s="2269"/>
      <c r="TKH1429" s="2269"/>
      <c r="TKI1429" s="2269"/>
      <c r="TKJ1429" s="2269"/>
      <c r="TKK1429" s="2269"/>
      <c r="TKL1429" s="2269"/>
      <c r="TKM1429" s="2269"/>
      <c r="TKN1429" s="2269"/>
      <c r="TKO1429" s="2269"/>
      <c r="TKP1429" s="2269"/>
      <c r="TKQ1429" s="2269"/>
      <c r="TKR1429" s="2269"/>
      <c r="TKS1429" s="2269"/>
      <c r="TKT1429" s="2269"/>
      <c r="TKU1429" s="2269"/>
      <c r="TKY1429" s="2269"/>
      <c r="TKZ1429" s="2269"/>
      <c r="TLA1429" s="2269"/>
      <c r="TLB1429" s="2269"/>
      <c r="TLC1429" s="2269"/>
      <c r="TLD1429" s="2269"/>
      <c r="TLE1429" s="2269"/>
      <c r="TLF1429" s="2269"/>
      <c r="TLG1429" s="2269"/>
      <c r="TLH1429" s="2269"/>
      <c r="TLI1429" s="2269"/>
      <c r="TLJ1429" s="2269"/>
      <c r="TLK1429" s="2269"/>
      <c r="TLL1429" s="2269"/>
      <c r="TLM1429" s="2269"/>
      <c r="TLN1429" s="2269"/>
      <c r="TLO1429" s="2269"/>
      <c r="TLP1429" s="2269"/>
      <c r="TLQ1429" s="2269"/>
      <c r="TLR1429" s="2269"/>
      <c r="TLS1429" s="2269"/>
      <c r="TLT1429" s="2269"/>
      <c r="TLU1429" s="2269"/>
      <c r="TLV1429" s="2269"/>
      <c r="TLW1429" s="2269"/>
      <c r="TLX1429" s="2269"/>
      <c r="TLY1429" s="2269"/>
      <c r="TLZ1429" s="2269"/>
      <c r="TMA1429" s="2269"/>
      <c r="TMB1429" s="2269"/>
      <c r="TMC1429" s="2269"/>
      <c r="TMD1429" s="2269"/>
      <c r="TME1429" s="2269"/>
      <c r="TMF1429" s="2269"/>
      <c r="TMG1429" s="2269"/>
      <c r="TMH1429" s="2269"/>
      <c r="TMI1429" s="2269"/>
      <c r="TMJ1429" s="2269"/>
      <c r="TMK1429" s="2269"/>
      <c r="TML1429" s="2269"/>
      <c r="TMM1429" s="2269"/>
      <c r="TMN1429" s="2269"/>
      <c r="TMO1429" s="2269"/>
      <c r="TMP1429" s="2269"/>
      <c r="TMQ1429" s="2269"/>
      <c r="TMR1429" s="2269"/>
      <c r="TMS1429" s="2269"/>
      <c r="TMT1429" s="2269"/>
      <c r="TMU1429" s="2269"/>
      <c r="TMV1429" s="2269"/>
      <c r="TMW1429" s="2269"/>
      <c r="TMX1429" s="2269"/>
      <c r="TMY1429" s="2269"/>
      <c r="TMZ1429" s="2269"/>
      <c r="TNA1429" s="2269"/>
      <c r="TNB1429" s="2269"/>
      <c r="TNC1429" s="2269"/>
      <c r="TND1429" s="2269"/>
      <c r="TNE1429" s="2269"/>
      <c r="TNF1429" s="2269"/>
      <c r="TNG1429" s="2269"/>
      <c r="TNH1429" s="2269"/>
      <c r="TNI1429" s="2269"/>
      <c r="TNJ1429" s="2269"/>
      <c r="TNK1429" s="2269"/>
      <c r="TNL1429" s="2269"/>
      <c r="TNM1429" s="2269"/>
      <c r="TNN1429" s="2269"/>
      <c r="TNO1429" s="2269"/>
      <c r="TNP1429" s="2269"/>
      <c r="TNQ1429" s="2269"/>
      <c r="TNR1429" s="2269"/>
      <c r="TNS1429" s="2269"/>
      <c r="TNT1429" s="2269"/>
      <c r="TNU1429" s="2269"/>
      <c r="TNV1429" s="2269"/>
      <c r="TNW1429" s="2269"/>
      <c r="TNX1429" s="2269"/>
      <c r="TNY1429" s="2269"/>
      <c r="TNZ1429" s="2269"/>
      <c r="TOA1429" s="2269"/>
      <c r="TOB1429" s="2269"/>
      <c r="TOC1429" s="2269"/>
      <c r="TOD1429" s="2269"/>
      <c r="TOE1429" s="2269"/>
      <c r="TOF1429" s="2269"/>
      <c r="TOG1429" s="2269"/>
      <c r="TOH1429" s="2269"/>
      <c r="TOI1429" s="2269"/>
      <c r="TOJ1429" s="2269"/>
      <c r="TOK1429" s="2269"/>
      <c r="TOL1429" s="2269"/>
      <c r="TOM1429" s="2269"/>
      <c r="TON1429" s="2269"/>
      <c r="TOO1429" s="2269"/>
      <c r="TOP1429" s="2269"/>
      <c r="TOQ1429" s="2269"/>
      <c r="TOR1429" s="2269"/>
      <c r="TOS1429" s="2269"/>
      <c r="TOT1429" s="2269"/>
      <c r="TOU1429" s="2269"/>
      <c r="TOV1429" s="2269"/>
      <c r="TOW1429" s="2269"/>
      <c r="TOX1429" s="2269"/>
      <c r="TOY1429" s="2269"/>
      <c r="TOZ1429" s="2269"/>
      <c r="TPA1429" s="2269"/>
      <c r="TPB1429" s="2269"/>
      <c r="TPC1429" s="2269"/>
      <c r="TPD1429" s="2269"/>
      <c r="TPE1429" s="2269"/>
      <c r="TPF1429" s="2269"/>
      <c r="TPG1429" s="2269"/>
      <c r="TPH1429" s="2269"/>
      <c r="TPI1429" s="2269"/>
      <c r="TPJ1429" s="2269"/>
      <c r="TPK1429" s="2269"/>
      <c r="TPL1429" s="2269"/>
      <c r="TPM1429" s="2269"/>
      <c r="TPN1429" s="2269"/>
      <c r="TPO1429" s="2269"/>
      <c r="TPP1429" s="2269"/>
      <c r="TPQ1429" s="2269"/>
      <c r="TPR1429" s="2269"/>
      <c r="TPS1429" s="2269"/>
      <c r="TPT1429" s="2269"/>
      <c r="TPU1429" s="2269"/>
      <c r="TPV1429" s="2269"/>
      <c r="TPW1429" s="2269"/>
      <c r="TPX1429" s="2269"/>
      <c r="TPY1429" s="2269"/>
      <c r="TPZ1429" s="2269"/>
      <c r="TQA1429" s="2269"/>
      <c r="TQB1429" s="2269"/>
      <c r="TQC1429" s="2269"/>
      <c r="TQD1429" s="2269"/>
      <c r="TQE1429" s="2269"/>
      <c r="TQF1429" s="2269"/>
      <c r="TQG1429" s="2269"/>
      <c r="TQH1429" s="2269"/>
      <c r="TQI1429" s="2269"/>
      <c r="TQJ1429" s="2269"/>
      <c r="TQK1429" s="2269"/>
      <c r="TQL1429" s="2269"/>
      <c r="TQM1429" s="2269"/>
      <c r="TQN1429" s="2269"/>
      <c r="TQO1429" s="2269"/>
      <c r="TQP1429" s="2269"/>
      <c r="TQQ1429" s="2269"/>
      <c r="TQR1429" s="2269"/>
      <c r="TQS1429" s="2269"/>
      <c r="TQT1429" s="2269"/>
      <c r="TQU1429" s="2269"/>
      <c r="TQV1429" s="2269"/>
      <c r="TQW1429" s="2269"/>
      <c r="TQX1429" s="2269"/>
      <c r="TQY1429" s="2269"/>
      <c r="TQZ1429" s="2269"/>
      <c r="TRA1429" s="2269"/>
      <c r="TRB1429" s="2269"/>
      <c r="TRC1429" s="2269"/>
      <c r="TRD1429" s="2269"/>
      <c r="TRE1429" s="2269"/>
      <c r="TRF1429" s="2269"/>
      <c r="TRG1429" s="2269"/>
      <c r="TRH1429" s="2269"/>
      <c r="TRI1429" s="2269"/>
      <c r="TRJ1429" s="2269"/>
      <c r="TRK1429" s="2269"/>
      <c r="TRL1429" s="2269"/>
      <c r="TRM1429" s="2269"/>
      <c r="TRN1429" s="2269"/>
      <c r="TRO1429" s="2269"/>
      <c r="TRP1429" s="2269"/>
      <c r="TRQ1429" s="2269"/>
      <c r="TRR1429" s="2269"/>
      <c r="TRS1429" s="2269"/>
      <c r="TRT1429" s="2269"/>
      <c r="TRU1429" s="2269"/>
      <c r="TRV1429" s="2269"/>
      <c r="TRW1429" s="2269"/>
      <c r="TRX1429" s="2269"/>
      <c r="TRY1429" s="2269"/>
      <c r="TRZ1429" s="2269"/>
      <c r="TSA1429" s="2269"/>
      <c r="TSB1429" s="2269"/>
      <c r="TSC1429" s="2269"/>
      <c r="TSD1429" s="2269"/>
      <c r="TSE1429" s="2269"/>
      <c r="TSF1429" s="2269"/>
      <c r="TSG1429" s="2269"/>
      <c r="TSH1429" s="2269"/>
      <c r="TSI1429" s="2269"/>
      <c r="TSJ1429" s="2269"/>
      <c r="TSK1429" s="2269"/>
      <c r="TSL1429" s="2269"/>
      <c r="TSM1429" s="2269"/>
      <c r="TSN1429" s="2269"/>
      <c r="TSO1429" s="2269"/>
      <c r="TSP1429" s="2269"/>
      <c r="TSQ1429" s="2269"/>
      <c r="TSR1429" s="2269"/>
      <c r="TSS1429" s="2269"/>
      <c r="TST1429" s="2269"/>
      <c r="TSU1429" s="2269"/>
      <c r="TSV1429" s="2269"/>
      <c r="TSW1429" s="2269"/>
      <c r="TSX1429" s="2269"/>
      <c r="TSY1429" s="2269"/>
      <c r="TSZ1429" s="2269"/>
      <c r="TTA1429" s="2269"/>
      <c r="TTB1429" s="2269"/>
      <c r="TTC1429" s="2269"/>
      <c r="TTD1429" s="2269"/>
      <c r="TTE1429" s="2269"/>
      <c r="TTF1429" s="2269"/>
      <c r="TTG1429" s="2269"/>
      <c r="TTH1429" s="2269"/>
      <c r="TTI1429" s="2269"/>
      <c r="TTJ1429" s="2269"/>
      <c r="TTK1429" s="2269"/>
      <c r="TTL1429" s="2269"/>
      <c r="TTM1429" s="2269"/>
      <c r="TTN1429" s="2269"/>
      <c r="TTO1429" s="2269"/>
      <c r="TTP1429" s="2269"/>
      <c r="TTQ1429" s="2269"/>
      <c r="TTR1429" s="2269"/>
      <c r="TTS1429" s="2269"/>
      <c r="TTT1429" s="2269"/>
      <c r="TTU1429" s="2269"/>
      <c r="TTV1429" s="2269"/>
      <c r="TTW1429" s="2269"/>
      <c r="TTX1429" s="2269"/>
      <c r="TTY1429" s="2269"/>
      <c r="TTZ1429" s="2269"/>
      <c r="TUA1429" s="2269"/>
      <c r="TUB1429" s="2269"/>
      <c r="TUC1429" s="2269"/>
      <c r="TUD1429" s="2269"/>
      <c r="TUE1429" s="2269"/>
      <c r="TUF1429" s="2269"/>
      <c r="TUG1429" s="2269"/>
      <c r="TUH1429" s="2269"/>
      <c r="TUI1429" s="2269"/>
      <c r="TUJ1429" s="2269"/>
      <c r="TUK1429" s="2269"/>
      <c r="TUL1429" s="2269"/>
      <c r="TUM1429" s="2269"/>
      <c r="TUN1429" s="2269"/>
      <c r="TUO1429" s="2269"/>
      <c r="TUP1429" s="2269"/>
      <c r="TUQ1429" s="2269"/>
      <c r="TUU1429" s="2269"/>
      <c r="TUV1429" s="2269"/>
      <c r="TUW1429" s="2269"/>
      <c r="TUX1429" s="2269"/>
      <c r="TUY1429" s="2269"/>
      <c r="TUZ1429" s="2269"/>
      <c r="TVA1429" s="2269"/>
      <c r="TVB1429" s="2269"/>
      <c r="TVC1429" s="2269"/>
      <c r="TVD1429" s="2269"/>
      <c r="TVE1429" s="2269"/>
      <c r="TVF1429" s="2269"/>
      <c r="TVG1429" s="2269"/>
      <c r="TVH1429" s="2269"/>
      <c r="TVI1429" s="2269"/>
      <c r="TVJ1429" s="2269"/>
      <c r="TVK1429" s="2269"/>
      <c r="TVL1429" s="2269"/>
      <c r="TVM1429" s="2269"/>
      <c r="TVN1429" s="2269"/>
      <c r="TVO1429" s="2269"/>
      <c r="TVP1429" s="2269"/>
      <c r="TVQ1429" s="2269"/>
      <c r="TVR1429" s="2269"/>
      <c r="TVS1429" s="2269"/>
      <c r="TVT1429" s="2269"/>
      <c r="TVU1429" s="2269"/>
      <c r="TVV1429" s="2269"/>
      <c r="TVW1429" s="2269"/>
      <c r="TVX1429" s="2269"/>
      <c r="TVY1429" s="2269"/>
      <c r="TVZ1429" s="2269"/>
      <c r="TWA1429" s="2269"/>
      <c r="TWB1429" s="2269"/>
      <c r="TWC1429" s="2269"/>
      <c r="TWD1429" s="2269"/>
      <c r="TWE1429" s="2269"/>
      <c r="TWF1429" s="2269"/>
      <c r="TWG1429" s="2269"/>
      <c r="TWH1429" s="2269"/>
      <c r="TWI1429" s="2269"/>
      <c r="TWJ1429" s="2269"/>
      <c r="TWK1429" s="2269"/>
      <c r="TWL1429" s="2269"/>
      <c r="TWM1429" s="2269"/>
      <c r="TWN1429" s="2269"/>
      <c r="TWO1429" s="2269"/>
      <c r="TWP1429" s="2269"/>
      <c r="TWQ1429" s="2269"/>
      <c r="TWR1429" s="2269"/>
      <c r="TWS1429" s="2269"/>
      <c r="TWT1429" s="2269"/>
      <c r="TWU1429" s="2269"/>
      <c r="TWV1429" s="2269"/>
      <c r="TWW1429" s="2269"/>
      <c r="TWX1429" s="2269"/>
      <c r="TWY1429" s="2269"/>
      <c r="TWZ1429" s="2269"/>
      <c r="TXA1429" s="2269"/>
      <c r="TXB1429" s="2269"/>
      <c r="TXC1429" s="2269"/>
      <c r="TXD1429" s="2269"/>
      <c r="TXE1429" s="2269"/>
      <c r="TXF1429" s="2269"/>
      <c r="TXG1429" s="2269"/>
      <c r="TXH1429" s="2269"/>
      <c r="TXI1429" s="2269"/>
      <c r="TXJ1429" s="2269"/>
      <c r="TXK1429" s="2269"/>
      <c r="TXL1429" s="2269"/>
      <c r="TXM1429" s="2269"/>
      <c r="TXN1429" s="2269"/>
      <c r="TXO1429" s="2269"/>
      <c r="TXP1429" s="2269"/>
      <c r="TXQ1429" s="2269"/>
      <c r="TXR1429" s="2269"/>
      <c r="TXS1429" s="2269"/>
      <c r="TXT1429" s="2269"/>
      <c r="TXU1429" s="2269"/>
      <c r="TXV1429" s="2269"/>
      <c r="TXW1429" s="2269"/>
      <c r="TXX1429" s="2269"/>
      <c r="TXY1429" s="2269"/>
      <c r="TXZ1429" s="2269"/>
      <c r="TYA1429" s="2269"/>
      <c r="TYB1429" s="2269"/>
      <c r="TYC1429" s="2269"/>
      <c r="TYD1429" s="2269"/>
      <c r="TYE1429" s="2269"/>
      <c r="TYF1429" s="2269"/>
      <c r="TYG1429" s="2269"/>
      <c r="TYH1429" s="2269"/>
      <c r="TYI1429" s="2269"/>
      <c r="TYJ1429" s="2269"/>
      <c r="TYK1429" s="2269"/>
      <c r="TYL1429" s="2269"/>
      <c r="TYM1429" s="2269"/>
      <c r="TYN1429" s="2269"/>
      <c r="TYO1429" s="2269"/>
      <c r="TYP1429" s="2269"/>
      <c r="TYQ1429" s="2269"/>
      <c r="TYR1429" s="2269"/>
      <c r="TYS1429" s="2269"/>
      <c r="TYT1429" s="2269"/>
      <c r="TYU1429" s="2269"/>
      <c r="TYV1429" s="2269"/>
      <c r="TYW1429" s="2269"/>
      <c r="TYX1429" s="2269"/>
      <c r="TYY1429" s="2269"/>
      <c r="TYZ1429" s="2269"/>
      <c r="TZA1429" s="2269"/>
      <c r="TZB1429" s="2269"/>
      <c r="TZC1429" s="2269"/>
      <c r="TZD1429" s="2269"/>
      <c r="TZE1429" s="2269"/>
      <c r="TZF1429" s="2269"/>
      <c r="TZG1429" s="2269"/>
      <c r="TZH1429" s="2269"/>
      <c r="TZI1429" s="2269"/>
      <c r="TZJ1429" s="2269"/>
      <c r="TZK1429" s="2269"/>
      <c r="TZL1429" s="2269"/>
      <c r="TZM1429" s="2269"/>
      <c r="TZN1429" s="2269"/>
      <c r="TZO1429" s="2269"/>
      <c r="TZP1429" s="2269"/>
      <c r="TZQ1429" s="2269"/>
      <c r="TZR1429" s="2269"/>
      <c r="TZS1429" s="2269"/>
      <c r="TZT1429" s="2269"/>
      <c r="TZU1429" s="2269"/>
      <c r="TZV1429" s="2269"/>
      <c r="TZW1429" s="2269"/>
      <c r="TZX1429" s="2269"/>
      <c r="TZY1429" s="2269"/>
      <c r="TZZ1429" s="2269"/>
      <c r="UAA1429" s="2269"/>
      <c r="UAB1429" s="2269"/>
      <c r="UAC1429" s="2269"/>
      <c r="UAD1429" s="2269"/>
      <c r="UAE1429" s="2269"/>
      <c r="UAF1429" s="2269"/>
      <c r="UAG1429" s="2269"/>
      <c r="UAH1429" s="2269"/>
      <c r="UAI1429" s="2269"/>
      <c r="UAJ1429" s="2269"/>
      <c r="UAK1429" s="2269"/>
      <c r="UAL1429" s="2269"/>
      <c r="UAM1429" s="2269"/>
      <c r="UAN1429" s="2269"/>
      <c r="UAO1429" s="2269"/>
      <c r="UAP1429" s="2269"/>
      <c r="UAQ1429" s="2269"/>
      <c r="UAR1429" s="2269"/>
      <c r="UAS1429" s="2269"/>
      <c r="UAT1429" s="2269"/>
      <c r="UAU1429" s="2269"/>
      <c r="UAV1429" s="2269"/>
      <c r="UAW1429" s="2269"/>
      <c r="UAX1429" s="2269"/>
      <c r="UAY1429" s="2269"/>
      <c r="UAZ1429" s="2269"/>
      <c r="UBA1429" s="2269"/>
      <c r="UBB1429" s="2269"/>
      <c r="UBC1429" s="2269"/>
      <c r="UBD1429" s="2269"/>
      <c r="UBE1429" s="2269"/>
      <c r="UBF1429" s="2269"/>
      <c r="UBG1429" s="2269"/>
      <c r="UBH1429" s="2269"/>
      <c r="UBI1429" s="2269"/>
      <c r="UBJ1429" s="2269"/>
      <c r="UBK1429" s="2269"/>
      <c r="UBL1429" s="2269"/>
      <c r="UBM1429" s="2269"/>
      <c r="UBN1429" s="2269"/>
      <c r="UBO1429" s="2269"/>
      <c r="UBP1429" s="2269"/>
      <c r="UBQ1429" s="2269"/>
      <c r="UBR1429" s="2269"/>
      <c r="UBS1429" s="2269"/>
      <c r="UBT1429" s="2269"/>
      <c r="UBU1429" s="2269"/>
      <c r="UBV1429" s="2269"/>
      <c r="UBW1429" s="2269"/>
      <c r="UBX1429" s="2269"/>
      <c r="UBY1429" s="2269"/>
      <c r="UBZ1429" s="2269"/>
      <c r="UCA1429" s="2269"/>
      <c r="UCB1429" s="2269"/>
      <c r="UCC1429" s="2269"/>
      <c r="UCD1429" s="2269"/>
      <c r="UCE1429" s="2269"/>
      <c r="UCF1429" s="2269"/>
      <c r="UCG1429" s="2269"/>
      <c r="UCH1429" s="2269"/>
      <c r="UCI1429" s="2269"/>
      <c r="UCJ1429" s="2269"/>
      <c r="UCK1429" s="2269"/>
      <c r="UCL1429" s="2269"/>
      <c r="UCM1429" s="2269"/>
      <c r="UCN1429" s="2269"/>
      <c r="UCO1429" s="2269"/>
      <c r="UCP1429" s="2269"/>
      <c r="UCQ1429" s="2269"/>
      <c r="UCR1429" s="2269"/>
      <c r="UCS1429" s="2269"/>
      <c r="UCT1429" s="2269"/>
      <c r="UCU1429" s="2269"/>
      <c r="UCV1429" s="2269"/>
      <c r="UCW1429" s="2269"/>
      <c r="UCX1429" s="2269"/>
      <c r="UCY1429" s="2269"/>
      <c r="UCZ1429" s="2269"/>
      <c r="UDA1429" s="2269"/>
      <c r="UDB1429" s="2269"/>
      <c r="UDC1429" s="2269"/>
      <c r="UDD1429" s="2269"/>
      <c r="UDE1429" s="2269"/>
      <c r="UDF1429" s="2269"/>
      <c r="UDG1429" s="2269"/>
      <c r="UDH1429" s="2269"/>
      <c r="UDI1429" s="2269"/>
      <c r="UDJ1429" s="2269"/>
      <c r="UDK1429" s="2269"/>
      <c r="UDL1429" s="2269"/>
      <c r="UDM1429" s="2269"/>
      <c r="UDN1429" s="2269"/>
      <c r="UDO1429" s="2269"/>
      <c r="UDP1429" s="2269"/>
      <c r="UDQ1429" s="2269"/>
      <c r="UDR1429" s="2269"/>
      <c r="UDS1429" s="2269"/>
      <c r="UDT1429" s="2269"/>
      <c r="UDU1429" s="2269"/>
      <c r="UDV1429" s="2269"/>
      <c r="UDW1429" s="2269"/>
      <c r="UDX1429" s="2269"/>
      <c r="UDY1429" s="2269"/>
      <c r="UDZ1429" s="2269"/>
      <c r="UEA1429" s="2269"/>
      <c r="UEB1429" s="2269"/>
      <c r="UEC1429" s="2269"/>
      <c r="UED1429" s="2269"/>
      <c r="UEE1429" s="2269"/>
      <c r="UEF1429" s="2269"/>
      <c r="UEG1429" s="2269"/>
      <c r="UEH1429" s="2269"/>
      <c r="UEI1429" s="2269"/>
      <c r="UEJ1429" s="2269"/>
      <c r="UEK1429" s="2269"/>
      <c r="UEL1429" s="2269"/>
      <c r="UEM1429" s="2269"/>
      <c r="UEQ1429" s="2269"/>
      <c r="UER1429" s="2269"/>
      <c r="UES1429" s="2269"/>
      <c r="UET1429" s="2269"/>
      <c r="UEU1429" s="2269"/>
      <c r="UEV1429" s="2269"/>
      <c r="UEW1429" s="2269"/>
      <c r="UEX1429" s="2269"/>
      <c r="UEY1429" s="2269"/>
      <c r="UEZ1429" s="2269"/>
      <c r="UFA1429" s="2269"/>
      <c r="UFB1429" s="2269"/>
      <c r="UFC1429" s="2269"/>
      <c r="UFD1429" s="2269"/>
      <c r="UFE1429" s="2269"/>
      <c r="UFF1429" s="2269"/>
      <c r="UFG1429" s="2269"/>
      <c r="UFH1429" s="2269"/>
      <c r="UFI1429" s="2269"/>
      <c r="UFJ1429" s="2269"/>
      <c r="UFK1429" s="2269"/>
      <c r="UFL1429" s="2269"/>
      <c r="UFM1429" s="2269"/>
      <c r="UFN1429" s="2269"/>
      <c r="UFO1429" s="2269"/>
      <c r="UFP1429" s="2269"/>
      <c r="UFQ1429" s="2269"/>
      <c r="UFR1429" s="2269"/>
      <c r="UFS1429" s="2269"/>
      <c r="UFT1429" s="2269"/>
      <c r="UFU1429" s="2269"/>
      <c r="UFV1429" s="2269"/>
      <c r="UFW1429" s="2269"/>
      <c r="UFX1429" s="2269"/>
      <c r="UFY1429" s="2269"/>
      <c r="UFZ1429" s="2269"/>
      <c r="UGA1429" s="2269"/>
      <c r="UGB1429" s="2269"/>
      <c r="UGC1429" s="2269"/>
      <c r="UGD1429" s="2269"/>
      <c r="UGE1429" s="2269"/>
      <c r="UGF1429" s="2269"/>
      <c r="UGG1429" s="2269"/>
      <c r="UGH1429" s="2269"/>
      <c r="UGI1429" s="2269"/>
      <c r="UGJ1429" s="2269"/>
      <c r="UGK1429" s="2269"/>
      <c r="UGL1429" s="2269"/>
      <c r="UGM1429" s="2269"/>
      <c r="UGN1429" s="2269"/>
      <c r="UGO1429" s="2269"/>
      <c r="UGP1429" s="2269"/>
      <c r="UGQ1429" s="2269"/>
      <c r="UGR1429" s="2269"/>
      <c r="UGS1429" s="2269"/>
      <c r="UGT1429" s="2269"/>
      <c r="UGU1429" s="2269"/>
      <c r="UGV1429" s="2269"/>
      <c r="UGW1429" s="2269"/>
      <c r="UGX1429" s="2269"/>
      <c r="UGY1429" s="2269"/>
      <c r="UGZ1429" s="2269"/>
      <c r="UHA1429" s="2269"/>
      <c r="UHB1429" s="2269"/>
      <c r="UHC1429" s="2269"/>
      <c r="UHD1429" s="2269"/>
      <c r="UHE1429" s="2269"/>
      <c r="UHF1429" s="2269"/>
      <c r="UHG1429" s="2269"/>
      <c r="UHH1429" s="2269"/>
      <c r="UHI1429" s="2269"/>
      <c r="UHJ1429" s="2269"/>
      <c r="UHK1429" s="2269"/>
      <c r="UHL1429" s="2269"/>
      <c r="UHM1429" s="2269"/>
      <c r="UHN1429" s="2269"/>
      <c r="UHO1429" s="2269"/>
      <c r="UHP1429" s="2269"/>
      <c r="UHQ1429" s="2269"/>
      <c r="UHR1429" s="2269"/>
      <c r="UHS1429" s="2269"/>
      <c r="UHT1429" s="2269"/>
      <c r="UHU1429" s="2269"/>
      <c r="UHV1429" s="2269"/>
      <c r="UHW1429" s="2269"/>
      <c r="UHX1429" s="2269"/>
      <c r="UHY1429" s="2269"/>
      <c r="UHZ1429" s="2269"/>
      <c r="UIA1429" s="2269"/>
      <c r="UIB1429" s="2269"/>
      <c r="UIC1429" s="2269"/>
      <c r="UID1429" s="2269"/>
      <c r="UIE1429" s="2269"/>
      <c r="UIF1429" s="2269"/>
      <c r="UIG1429" s="2269"/>
      <c r="UIH1429" s="2269"/>
      <c r="UII1429" s="2269"/>
      <c r="UIJ1429" s="2269"/>
      <c r="UIK1429" s="2269"/>
      <c r="UIL1429" s="2269"/>
      <c r="UIM1429" s="2269"/>
      <c r="UIN1429" s="2269"/>
      <c r="UIO1429" s="2269"/>
      <c r="UIP1429" s="2269"/>
      <c r="UIQ1429" s="2269"/>
      <c r="UIR1429" s="2269"/>
      <c r="UIS1429" s="2269"/>
      <c r="UIT1429" s="2269"/>
      <c r="UIU1429" s="2269"/>
      <c r="UIV1429" s="2269"/>
      <c r="UIW1429" s="2269"/>
      <c r="UIX1429" s="2269"/>
      <c r="UIY1429" s="2269"/>
      <c r="UIZ1429" s="2269"/>
      <c r="UJA1429" s="2269"/>
      <c r="UJB1429" s="2269"/>
      <c r="UJC1429" s="2269"/>
      <c r="UJD1429" s="2269"/>
      <c r="UJE1429" s="2269"/>
      <c r="UJF1429" s="2269"/>
      <c r="UJG1429" s="2269"/>
      <c r="UJH1429" s="2269"/>
      <c r="UJI1429" s="2269"/>
      <c r="UJJ1429" s="2269"/>
      <c r="UJK1429" s="2269"/>
      <c r="UJL1429" s="2269"/>
      <c r="UJM1429" s="2269"/>
      <c r="UJN1429" s="2269"/>
      <c r="UJO1429" s="2269"/>
      <c r="UJP1429" s="2269"/>
      <c r="UJQ1429" s="2269"/>
      <c r="UJR1429" s="2269"/>
      <c r="UJS1429" s="2269"/>
      <c r="UJT1429" s="2269"/>
      <c r="UJU1429" s="2269"/>
      <c r="UJV1429" s="2269"/>
      <c r="UJW1429" s="2269"/>
      <c r="UJX1429" s="2269"/>
      <c r="UJY1429" s="2269"/>
      <c r="UJZ1429" s="2269"/>
      <c r="UKA1429" s="2269"/>
      <c r="UKB1429" s="2269"/>
      <c r="UKC1429" s="2269"/>
      <c r="UKD1429" s="2269"/>
      <c r="UKE1429" s="2269"/>
      <c r="UKF1429" s="2269"/>
      <c r="UKG1429" s="2269"/>
      <c r="UKH1429" s="2269"/>
      <c r="UKI1429" s="2269"/>
      <c r="UKJ1429" s="2269"/>
      <c r="UKK1429" s="2269"/>
      <c r="UKL1429" s="2269"/>
      <c r="UKM1429" s="2269"/>
      <c r="UKN1429" s="2269"/>
      <c r="UKO1429" s="2269"/>
      <c r="UKP1429" s="2269"/>
      <c r="UKQ1429" s="2269"/>
      <c r="UKR1429" s="2269"/>
      <c r="UKS1429" s="2269"/>
      <c r="UKT1429" s="2269"/>
      <c r="UKU1429" s="2269"/>
      <c r="UKV1429" s="2269"/>
      <c r="UKW1429" s="2269"/>
      <c r="UKX1429" s="2269"/>
      <c r="UKY1429" s="2269"/>
      <c r="UKZ1429" s="2269"/>
      <c r="ULA1429" s="2269"/>
      <c r="ULB1429" s="2269"/>
      <c r="ULC1429" s="2269"/>
      <c r="ULD1429" s="2269"/>
      <c r="ULE1429" s="2269"/>
      <c r="ULF1429" s="2269"/>
      <c r="ULG1429" s="2269"/>
      <c r="ULH1429" s="2269"/>
      <c r="ULI1429" s="2269"/>
      <c r="ULJ1429" s="2269"/>
      <c r="ULK1429" s="2269"/>
      <c r="ULL1429" s="2269"/>
      <c r="ULM1429" s="2269"/>
      <c r="ULN1429" s="2269"/>
      <c r="ULO1429" s="2269"/>
      <c r="ULP1429" s="2269"/>
      <c r="ULQ1429" s="2269"/>
      <c r="ULR1429" s="2269"/>
      <c r="ULS1429" s="2269"/>
      <c r="ULT1429" s="2269"/>
      <c r="ULU1429" s="2269"/>
      <c r="ULV1429" s="2269"/>
      <c r="ULW1429" s="2269"/>
      <c r="ULX1429" s="2269"/>
      <c r="ULY1429" s="2269"/>
      <c r="ULZ1429" s="2269"/>
      <c r="UMA1429" s="2269"/>
      <c r="UMB1429" s="2269"/>
      <c r="UMC1429" s="2269"/>
      <c r="UMD1429" s="2269"/>
      <c r="UME1429" s="2269"/>
      <c r="UMF1429" s="2269"/>
      <c r="UMG1429" s="2269"/>
      <c r="UMH1429" s="2269"/>
      <c r="UMI1429" s="2269"/>
      <c r="UMJ1429" s="2269"/>
      <c r="UMK1429" s="2269"/>
      <c r="UML1429" s="2269"/>
      <c r="UMM1429" s="2269"/>
      <c r="UMN1429" s="2269"/>
      <c r="UMO1429" s="2269"/>
      <c r="UMP1429" s="2269"/>
      <c r="UMQ1429" s="2269"/>
      <c r="UMR1429" s="2269"/>
      <c r="UMS1429" s="2269"/>
      <c r="UMT1429" s="2269"/>
      <c r="UMU1429" s="2269"/>
      <c r="UMV1429" s="2269"/>
      <c r="UMW1429" s="2269"/>
      <c r="UMX1429" s="2269"/>
      <c r="UMY1429" s="2269"/>
      <c r="UMZ1429" s="2269"/>
      <c r="UNA1429" s="2269"/>
      <c r="UNB1429" s="2269"/>
      <c r="UNC1429" s="2269"/>
      <c r="UND1429" s="2269"/>
      <c r="UNE1429" s="2269"/>
      <c r="UNF1429" s="2269"/>
      <c r="UNG1429" s="2269"/>
      <c r="UNH1429" s="2269"/>
      <c r="UNI1429" s="2269"/>
      <c r="UNJ1429" s="2269"/>
      <c r="UNK1429" s="2269"/>
      <c r="UNL1429" s="2269"/>
      <c r="UNM1429" s="2269"/>
      <c r="UNN1429" s="2269"/>
      <c r="UNO1429" s="2269"/>
      <c r="UNP1429" s="2269"/>
      <c r="UNQ1429" s="2269"/>
      <c r="UNR1429" s="2269"/>
      <c r="UNS1429" s="2269"/>
      <c r="UNT1429" s="2269"/>
      <c r="UNU1429" s="2269"/>
      <c r="UNV1429" s="2269"/>
      <c r="UNW1429" s="2269"/>
      <c r="UNX1429" s="2269"/>
      <c r="UNY1429" s="2269"/>
      <c r="UNZ1429" s="2269"/>
      <c r="UOA1429" s="2269"/>
      <c r="UOB1429" s="2269"/>
      <c r="UOC1429" s="2269"/>
      <c r="UOD1429" s="2269"/>
      <c r="UOE1429" s="2269"/>
      <c r="UOF1429" s="2269"/>
      <c r="UOG1429" s="2269"/>
      <c r="UOH1429" s="2269"/>
      <c r="UOI1429" s="2269"/>
      <c r="UOM1429" s="2269"/>
      <c r="UON1429" s="2269"/>
      <c r="UOO1429" s="2269"/>
      <c r="UOP1429" s="2269"/>
      <c r="UOQ1429" s="2269"/>
      <c r="UOR1429" s="2269"/>
      <c r="UOS1429" s="2269"/>
      <c r="UOT1429" s="2269"/>
      <c r="UOU1429" s="2269"/>
      <c r="UOV1429" s="2269"/>
      <c r="UOW1429" s="2269"/>
      <c r="UOX1429" s="2269"/>
      <c r="UOY1429" s="2269"/>
      <c r="UOZ1429" s="2269"/>
      <c r="UPA1429" s="2269"/>
      <c r="UPB1429" s="2269"/>
      <c r="UPC1429" s="2269"/>
      <c r="UPD1429" s="2269"/>
      <c r="UPE1429" s="2269"/>
      <c r="UPF1429" s="2269"/>
      <c r="UPG1429" s="2269"/>
      <c r="UPH1429" s="2269"/>
      <c r="UPI1429" s="2269"/>
      <c r="UPJ1429" s="2269"/>
      <c r="UPK1429" s="2269"/>
      <c r="UPL1429" s="2269"/>
      <c r="UPM1429" s="2269"/>
      <c r="UPN1429" s="2269"/>
      <c r="UPO1429" s="2269"/>
      <c r="UPP1429" s="2269"/>
      <c r="UPQ1429" s="2269"/>
      <c r="UPR1429" s="2269"/>
      <c r="UPS1429" s="2269"/>
      <c r="UPT1429" s="2269"/>
      <c r="UPU1429" s="2269"/>
      <c r="UPV1429" s="2269"/>
      <c r="UPW1429" s="2269"/>
      <c r="UPX1429" s="2269"/>
      <c r="UPY1429" s="2269"/>
      <c r="UPZ1429" s="2269"/>
      <c r="UQA1429" s="2269"/>
      <c r="UQB1429" s="2269"/>
      <c r="UQC1429" s="2269"/>
      <c r="UQD1429" s="2269"/>
      <c r="UQE1429" s="2269"/>
      <c r="UQF1429" s="2269"/>
      <c r="UQG1429" s="2269"/>
      <c r="UQH1429" s="2269"/>
      <c r="UQI1429" s="2269"/>
      <c r="UQJ1429" s="2269"/>
      <c r="UQK1429" s="2269"/>
      <c r="UQL1429" s="2269"/>
      <c r="UQM1429" s="2269"/>
      <c r="UQN1429" s="2269"/>
      <c r="UQO1429" s="2269"/>
      <c r="UQP1429" s="2269"/>
      <c r="UQQ1429" s="2269"/>
      <c r="UQR1429" s="2269"/>
      <c r="UQS1429" s="2269"/>
      <c r="UQT1429" s="2269"/>
      <c r="UQU1429" s="2269"/>
      <c r="UQV1429" s="2269"/>
      <c r="UQW1429" s="2269"/>
      <c r="UQX1429" s="2269"/>
      <c r="UQY1429" s="2269"/>
      <c r="UQZ1429" s="2269"/>
      <c r="URA1429" s="2269"/>
      <c r="URB1429" s="2269"/>
      <c r="URC1429" s="2269"/>
      <c r="URD1429" s="2269"/>
      <c r="URE1429" s="2269"/>
      <c r="URF1429" s="2269"/>
      <c r="URG1429" s="2269"/>
      <c r="URH1429" s="2269"/>
      <c r="URI1429" s="2269"/>
      <c r="URJ1429" s="2269"/>
      <c r="URK1429" s="2269"/>
      <c r="URL1429" s="2269"/>
      <c r="URM1429" s="2269"/>
      <c r="URN1429" s="2269"/>
      <c r="URO1429" s="2269"/>
      <c r="URP1429" s="2269"/>
      <c r="URQ1429" s="2269"/>
      <c r="URR1429" s="2269"/>
      <c r="URS1429" s="2269"/>
      <c r="URT1429" s="2269"/>
      <c r="URU1429" s="2269"/>
      <c r="URV1429" s="2269"/>
      <c r="URW1429" s="2269"/>
      <c r="URX1429" s="2269"/>
      <c r="URY1429" s="2269"/>
      <c r="URZ1429" s="2269"/>
      <c r="USA1429" s="2269"/>
      <c r="USB1429" s="2269"/>
      <c r="USC1429" s="2269"/>
      <c r="USD1429" s="2269"/>
      <c r="USE1429" s="2269"/>
      <c r="USF1429" s="2269"/>
      <c r="USG1429" s="2269"/>
      <c r="USH1429" s="2269"/>
      <c r="USI1429" s="2269"/>
      <c r="USJ1429" s="2269"/>
      <c r="USK1429" s="2269"/>
      <c r="USL1429" s="2269"/>
      <c r="USM1429" s="2269"/>
      <c r="USN1429" s="2269"/>
      <c r="USO1429" s="2269"/>
      <c r="USP1429" s="2269"/>
      <c r="USQ1429" s="2269"/>
      <c r="USR1429" s="2269"/>
      <c r="USS1429" s="2269"/>
      <c r="UST1429" s="2269"/>
      <c r="USU1429" s="2269"/>
      <c r="USV1429" s="2269"/>
      <c r="USW1429" s="2269"/>
      <c r="USX1429" s="2269"/>
      <c r="USY1429" s="2269"/>
      <c r="USZ1429" s="2269"/>
      <c r="UTA1429" s="2269"/>
      <c r="UTB1429" s="2269"/>
      <c r="UTC1429" s="2269"/>
      <c r="UTD1429" s="2269"/>
      <c r="UTE1429" s="2269"/>
      <c r="UTF1429" s="2269"/>
      <c r="UTG1429" s="2269"/>
      <c r="UTH1429" s="2269"/>
      <c r="UTI1429" s="2269"/>
      <c r="UTJ1429" s="2269"/>
      <c r="UTK1429" s="2269"/>
      <c r="UTL1429" s="2269"/>
      <c r="UTM1429" s="2269"/>
      <c r="UTN1429" s="2269"/>
      <c r="UTO1429" s="2269"/>
      <c r="UTP1429" s="2269"/>
      <c r="UTQ1429" s="2269"/>
      <c r="UTR1429" s="2269"/>
      <c r="UTS1429" s="2269"/>
      <c r="UTT1429" s="2269"/>
      <c r="UTU1429" s="2269"/>
      <c r="UTV1429" s="2269"/>
      <c r="UTW1429" s="2269"/>
      <c r="UTX1429" s="2269"/>
      <c r="UTY1429" s="2269"/>
      <c r="UTZ1429" s="2269"/>
      <c r="UUA1429" s="2269"/>
      <c r="UUB1429" s="2269"/>
      <c r="UUC1429" s="2269"/>
      <c r="UUD1429" s="2269"/>
      <c r="UUE1429" s="2269"/>
      <c r="UUF1429" s="2269"/>
      <c r="UUG1429" s="2269"/>
      <c r="UUH1429" s="2269"/>
      <c r="UUI1429" s="2269"/>
      <c r="UUJ1429" s="2269"/>
      <c r="UUK1429" s="2269"/>
      <c r="UUL1429" s="2269"/>
      <c r="UUM1429" s="2269"/>
      <c r="UUN1429" s="2269"/>
      <c r="UUO1429" s="2269"/>
      <c r="UUP1429" s="2269"/>
      <c r="UUQ1429" s="2269"/>
      <c r="UUR1429" s="2269"/>
      <c r="UUS1429" s="2269"/>
      <c r="UUT1429" s="2269"/>
      <c r="UUU1429" s="2269"/>
      <c r="UUV1429" s="2269"/>
      <c r="UUW1429" s="2269"/>
      <c r="UUX1429" s="2269"/>
      <c r="UUY1429" s="2269"/>
      <c r="UUZ1429" s="2269"/>
      <c r="UVA1429" s="2269"/>
      <c r="UVB1429" s="2269"/>
      <c r="UVC1429" s="2269"/>
      <c r="UVD1429" s="2269"/>
      <c r="UVE1429" s="2269"/>
      <c r="UVF1429" s="2269"/>
      <c r="UVG1429" s="2269"/>
      <c r="UVH1429" s="2269"/>
      <c r="UVI1429" s="2269"/>
      <c r="UVJ1429" s="2269"/>
      <c r="UVK1429" s="2269"/>
      <c r="UVL1429" s="2269"/>
      <c r="UVM1429" s="2269"/>
      <c r="UVN1429" s="2269"/>
      <c r="UVO1429" s="2269"/>
      <c r="UVP1429" s="2269"/>
      <c r="UVQ1429" s="2269"/>
      <c r="UVR1429" s="2269"/>
      <c r="UVS1429" s="2269"/>
      <c r="UVT1429" s="2269"/>
      <c r="UVU1429" s="2269"/>
      <c r="UVV1429" s="2269"/>
      <c r="UVW1429" s="2269"/>
      <c r="UVX1429" s="2269"/>
      <c r="UVY1429" s="2269"/>
      <c r="UVZ1429" s="2269"/>
      <c r="UWA1429" s="2269"/>
      <c r="UWB1429" s="2269"/>
      <c r="UWC1429" s="2269"/>
      <c r="UWD1429" s="2269"/>
      <c r="UWE1429" s="2269"/>
      <c r="UWF1429" s="2269"/>
      <c r="UWG1429" s="2269"/>
      <c r="UWH1429" s="2269"/>
      <c r="UWI1429" s="2269"/>
      <c r="UWJ1429" s="2269"/>
      <c r="UWK1429" s="2269"/>
      <c r="UWL1429" s="2269"/>
      <c r="UWM1429" s="2269"/>
      <c r="UWN1429" s="2269"/>
      <c r="UWO1429" s="2269"/>
      <c r="UWP1429" s="2269"/>
      <c r="UWQ1429" s="2269"/>
      <c r="UWR1429" s="2269"/>
      <c r="UWS1429" s="2269"/>
      <c r="UWT1429" s="2269"/>
      <c r="UWU1429" s="2269"/>
      <c r="UWV1429" s="2269"/>
      <c r="UWW1429" s="2269"/>
      <c r="UWX1429" s="2269"/>
      <c r="UWY1429" s="2269"/>
      <c r="UWZ1429" s="2269"/>
      <c r="UXA1429" s="2269"/>
      <c r="UXB1429" s="2269"/>
      <c r="UXC1429" s="2269"/>
      <c r="UXD1429" s="2269"/>
      <c r="UXE1429" s="2269"/>
      <c r="UXF1429" s="2269"/>
      <c r="UXG1429" s="2269"/>
      <c r="UXH1429" s="2269"/>
      <c r="UXI1429" s="2269"/>
      <c r="UXJ1429" s="2269"/>
      <c r="UXK1429" s="2269"/>
      <c r="UXL1429" s="2269"/>
      <c r="UXM1429" s="2269"/>
      <c r="UXN1429" s="2269"/>
      <c r="UXO1429" s="2269"/>
      <c r="UXP1429" s="2269"/>
      <c r="UXQ1429" s="2269"/>
      <c r="UXR1429" s="2269"/>
      <c r="UXS1429" s="2269"/>
      <c r="UXT1429" s="2269"/>
      <c r="UXU1429" s="2269"/>
      <c r="UXV1429" s="2269"/>
      <c r="UXW1429" s="2269"/>
      <c r="UXX1429" s="2269"/>
      <c r="UXY1429" s="2269"/>
      <c r="UXZ1429" s="2269"/>
      <c r="UYA1429" s="2269"/>
      <c r="UYB1429" s="2269"/>
      <c r="UYC1429" s="2269"/>
      <c r="UYD1429" s="2269"/>
      <c r="UYE1429" s="2269"/>
      <c r="UYI1429" s="2269"/>
      <c r="UYJ1429" s="2269"/>
      <c r="UYK1429" s="2269"/>
      <c r="UYL1429" s="2269"/>
      <c r="UYM1429" s="2269"/>
      <c r="UYN1429" s="2269"/>
      <c r="UYO1429" s="2269"/>
      <c r="UYP1429" s="2269"/>
      <c r="UYQ1429" s="2269"/>
      <c r="UYR1429" s="2269"/>
      <c r="UYS1429" s="2269"/>
      <c r="UYT1429" s="2269"/>
      <c r="UYU1429" s="2269"/>
      <c r="UYV1429" s="2269"/>
      <c r="UYW1429" s="2269"/>
      <c r="UYX1429" s="2269"/>
      <c r="UYY1429" s="2269"/>
      <c r="UYZ1429" s="2269"/>
      <c r="UZA1429" s="2269"/>
      <c r="UZB1429" s="2269"/>
      <c r="UZC1429" s="2269"/>
      <c r="UZD1429" s="2269"/>
      <c r="UZE1429" s="2269"/>
      <c r="UZF1429" s="2269"/>
      <c r="UZG1429" s="2269"/>
      <c r="UZH1429" s="2269"/>
      <c r="UZI1429" s="2269"/>
      <c r="UZJ1429" s="2269"/>
      <c r="UZK1429" s="2269"/>
      <c r="UZL1429" s="2269"/>
      <c r="UZM1429" s="2269"/>
      <c r="UZN1429" s="2269"/>
      <c r="UZO1429" s="2269"/>
      <c r="UZP1429" s="2269"/>
      <c r="UZQ1429" s="2269"/>
      <c r="UZR1429" s="2269"/>
      <c r="UZS1429" s="2269"/>
      <c r="UZT1429" s="2269"/>
      <c r="UZU1429" s="2269"/>
      <c r="UZV1429" s="2269"/>
      <c r="UZW1429" s="2269"/>
      <c r="UZX1429" s="2269"/>
      <c r="UZY1429" s="2269"/>
      <c r="UZZ1429" s="2269"/>
      <c r="VAA1429" s="2269"/>
      <c r="VAB1429" s="2269"/>
      <c r="VAC1429" s="2269"/>
      <c r="VAD1429" s="2269"/>
      <c r="VAE1429" s="2269"/>
      <c r="VAF1429" s="2269"/>
      <c r="VAG1429" s="2269"/>
      <c r="VAH1429" s="2269"/>
      <c r="VAI1429" s="2269"/>
      <c r="VAJ1429" s="2269"/>
      <c r="VAK1429" s="2269"/>
      <c r="VAL1429" s="2269"/>
      <c r="VAM1429" s="2269"/>
      <c r="VAN1429" s="2269"/>
      <c r="VAO1429" s="2269"/>
      <c r="VAP1429" s="2269"/>
      <c r="VAQ1429" s="2269"/>
      <c r="VAR1429" s="2269"/>
      <c r="VAS1429" s="2269"/>
      <c r="VAT1429" s="2269"/>
      <c r="VAU1429" s="2269"/>
      <c r="VAV1429" s="2269"/>
      <c r="VAW1429" s="2269"/>
      <c r="VAX1429" s="2269"/>
      <c r="VAY1429" s="2269"/>
      <c r="VAZ1429" s="2269"/>
      <c r="VBA1429" s="2269"/>
      <c r="VBB1429" s="2269"/>
      <c r="VBC1429" s="2269"/>
      <c r="VBD1429" s="2269"/>
      <c r="VBE1429" s="2269"/>
      <c r="VBF1429" s="2269"/>
      <c r="VBG1429" s="2269"/>
      <c r="VBH1429" s="2269"/>
      <c r="VBI1429" s="2269"/>
      <c r="VBJ1429" s="2269"/>
      <c r="VBK1429" s="2269"/>
      <c r="VBL1429" s="2269"/>
      <c r="VBM1429" s="2269"/>
      <c r="VBN1429" s="2269"/>
      <c r="VBO1429" s="2269"/>
      <c r="VBP1429" s="2269"/>
      <c r="VBQ1429" s="2269"/>
      <c r="VBR1429" s="2269"/>
      <c r="VBS1429" s="2269"/>
      <c r="VBT1429" s="2269"/>
      <c r="VBU1429" s="2269"/>
      <c r="VBV1429" s="2269"/>
      <c r="VBW1429" s="2269"/>
      <c r="VBX1429" s="2269"/>
      <c r="VBY1429" s="2269"/>
      <c r="VBZ1429" s="2269"/>
      <c r="VCA1429" s="2269"/>
      <c r="VCB1429" s="2269"/>
      <c r="VCC1429" s="2269"/>
      <c r="VCD1429" s="2269"/>
      <c r="VCE1429" s="2269"/>
      <c r="VCF1429" s="2269"/>
      <c r="VCG1429" s="2269"/>
      <c r="VCH1429" s="2269"/>
      <c r="VCI1429" s="2269"/>
      <c r="VCJ1429" s="2269"/>
      <c r="VCK1429" s="2269"/>
      <c r="VCL1429" s="2269"/>
      <c r="VCM1429" s="2269"/>
      <c r="VCN1429" s="2269"/>
      <c r="VCO1429" s="2269"/>
      <c r="VCP1429" s="2269"/>
      <c r="VCQ1429" s="2269"/>
      <c r="VCR1429" s="2269"/>
      <c r="VCS1429" s="2269"/>
      <c r="VCT1429" s="2269"/>
      <c r="VCU1429" s="2269"/>
      <c r="VCV1429" s="2269"/>
      <c r="VCW1429" s="2269"/>
      <c r="VCX1429" s="2269"/>
      <c r="VCY1429" s="2269"/>
      <c r="VCZ1429" s="2269"/>
      <c r="VDA1429" s="2269"/>
      <c r="VDB1429" s="2269"/>
      <c r="VDC1429" s="2269"/>
      <c r="VDD1429" s="2269"/>
      <c r="VDE1429" s="2269"/>
      <c r="VDF1429" s="2269"/>
      <c r="VDG1429" s="2269"/>
      <c r="VDH1429" s="2269"/>
      <c r="VDI1429" s="2269"/>
      <c r="VDJ1429" s="2269"/>
      <c r="VDK1429" s="2269"/>
      <c r="VDL1429" s="2269"/>
      <c r="VDM1429" s="2269"/>
      <c r="VDN1429" s="2269"/>
      <c r="VDO1429" s="2269"/>
      <c r="VDP1429" s="2269"/>
      <c r="VDQ1429" s="2269"/>
      <c r="VDR1429" s="2269"/>
      <c r="VDS1429" s="2269"/>
      <c r="VDT1429" s="2269"/>
      <c r="VDU1429" s="2269"/>
      <c r="VDV1429" s="2269"/>
      <c r="VDW1429" s="2269"/>
      <c r="VDX1429" s="2269"/>
      <c r="VDY1429" s="2269"/>
      <c r="VDZ1429" s="2269"/>
      <c r="VEA1429" s="2269"/>
      <c r="VEB1429" s="2269"/>
      <c r="VEC1429" s="2269"/>
      <c r="VED1429" s="2269"/>
      <c r="VEE1429" s="2269"/>
      <c r="VEF1429" s="2269"/>
      <c r="VEG1429" s="2269"/>
      <c r="VEH1429" s="2269"/>
      <c r="VEI1429" s="2269"/>
      <c r="VEJ1429" s="2269"/>
      <c r="VEK1429" s="2269"/>
      <c r="VEL1429" s="2269"/>
      <c r="VEM1429" s="2269"/>
      <c r="VEN1429" s="2269"/>
      <c r="VEO1429" s="2269"/>
      <c r="VEP1429" s="2269"/>
      <c r="VEQ1429" s="2269"/>
      <c r="VER1429" s="2269"/>
      <c r="VES1429" s="2269"/>
      <c r="VET1429" s="2269"/>
      <c r="VEU1429" s="2269"/>
      <c r="VEV1429" s="2269"/>
      <c r="VEW1429" s="2269"/>
      <c r="VEX1429" s="2269"/>
      <c r="VEY1429" s="2269"/>
      <c r="VEZ1429" s="2269"/>
      <c r="VFA1429" s="2269"/>
      <c r="VFB1429" s="2269"/>
      <c r="VFC1429" s="2269"/>
      <c r="VFD1429" s="2269"/>
      <c r="VFE1429" s="2269"/>
      <c r="VFF1429" s="2269"/>
      <c r="VFG1429" s="2269"/>
      <c r="VFH1429" s="2269"/>
      <c r="VFI1429" s="2269"/>
      <c r="VFJ1429" s="2269"/>
      <c r="VFK1429" s="2269"/>
      <c r="VFL1429" s="2269"/>
      <c r="VFM1429" s="2269"/>
      <c r="VFN1429" s="2269"/>
      <c r="VFO1429" s="2269"/>
      <c r="VFP1429" s="2269"/>
      <c r="VFQ1429" s="2269"/>
      <c r="VFR1429" s="2269"/>
      <c r="VFS1429" s="2269"/>
      <c r="VFT1429" s="2269"/>
      <c r="VFU1429" s="2269"/>
      <c r="VFV1429" s="2269"/>
      <c r="VFW1429" s="2269"/>
      <c r="VFX1429" s="2269"/>
      <c r="VFY1429" s="2269"/>
      <c r="VFZ1429" s="2269"/>
      <c r="VGA1429" s="2269"/>
      <c r="VGB1429" s="2269"/>
      <c r="VGC1429" s="2269"/>
      <c r="VGD1429" s="2269"/>
      <c r="VGE1429" s="2269"/>
      <c r="VGF1429" s="2269"/>
      <c r="VGG1429" s="2269"/>
      <c r="VGH1429" s="2269"/>
      <c r="VGI1429" s="2269"/>
      <c r="VGJ1429" s="2269"/>
      <c r="VGK1429" s="2269"/>
      <c r="VGL1429" s="2269"/>
      <c r="VGM1429" s="2269"/>
      <c r="VGN1429" s="2269"/>
      <c r="VGO1429" s="2269"/>
      <c r="VGP1429" s="2269"/>
      <c r="VGQ1429" s="2269"/>
      <c r="VGR1429" s="2269"/>
      <c r="VGS1429" s="2269"/>
      <c r="VGT1429" s="2269"/>
      <c r="VGU1429" s="2269"/>
      <c r="VGV1429" s="2269"/>
      <c r="VGW1429" s="2269"/>
      <c r="VGX1429" s="2269"/>
      <c r="VGY1429" s="2269"/>
      <c r="VGZ1429" s="2269"/>
      <c r="VHA1429" s="2269"/>
      <c r="VHB1429" s="2269"/>
      <c r="VHC1429" s="2269"/>
      <c r="VHD1429" s="2269"/>
      <c r="VHE1429" s="2269"/>
      <c r="VHF1429" s="2269"/>
      <c r="VHG1429" s="2269"/>
      <c r="VHH1429" s="2269"/>
      <c r="VHI1429" s="2269"/>
      <c r="VHJ1429" s="2269"/>
      <c r="VHK1429" s="2269"/>
      <c r="VHL1429" s="2269"/>
      <c r="VHM1429" s="2269"/>
      <c r="VHN1429" s="2269"/>
      <c r="VHO1429" s="2269"/>
      <c r="VHP1429" s="2269"/>
      <c r="VHQ1429" s="2269"/>
      <c r="VHR1429" s="2269"/>
      <c r="VHS1429" s="2269"/>
      <c r="VHT1429" s="2269"/>
      <c r="VHU1429" s="2269"/>
      <c r="VHV1429" s="2269"/>
      <c r="VHW1429" s="2269"/>
      <c r="VHX1429" s="2269"/>
      <c r="VHY1429" s="2269"/>
      <c r="VHZ1429" s="2269"/>
      <c r="VIA1429" s="2269"/>
      <c r="VIE1429" s="2269"/>
      <c r="VIF1429" s="2269"/>
      <c r="VIG1429" s="2269"/>
      <c r="VIH1429" s="2269"/>
      <c r="VII1429" s="2269"/>
      <c r="VIJ1429" s="2269"/>
      <c r="VIK1429" s="2269"/>
      <c r="VIL1429" s="2269"/>
      <c r="VIM1429" s="2269"/>
      <c r="VIN1429" s="2269"/>
      <c r="VIO1429" s="2269"/>
      <c r="VIP1429" s="2269"/>
      <c r="VIQ1429" s="2269"/>
      <c r="VIR1429" s="2269"/>
      <c r="VIS1429" s="2269"/>
      <c r="VIT1429" s="2269"/>
      <c r="VIU1429" s="2269"/>
      <c r="VIV1429" s="2269"/>
      <c r="VIW1429" s="2269"/>
      <c r="VIX1429" s="2269"/>
      <c r="VIY1429" s="2269"/>
      <c r="VIZ1429" s="2269"/>
      <c r="VJA1429" s="2269"/>
      <c r="VJB1429" s="2269"/>
      <c r="VJC1429" s="2269"/>
      <c r="VJD1429" s="2269"/>
      <c r="VJE1429" s="2269"/>
      <c r="VJF1429" s="2269"/>
      <c r="VJG1429" s="2269"/>
      <c r="VJH1429" s="2269"/>
      <c r="VJI1429" s="2269"/>
      <c r="VJJ1429" s="2269"/>
      <c r="VJK1429" s="2269"/>
      <c r="VJL1429" s="2269"/>
      <c r="VJM1429" s="2269"/>
      <c r="VJN1429" s="2269"/>
      <c r="VJO1429" s="2269"/>
      <c r="VJP1429" s="2269"/>
      <c r="VJQ1429" s="2269"/>
      <c r="VJR1429" s="2269"/>
      <c r="VJS1429" s="2269"/>
      <c r="VJT1429" s="2269"/>
      <c r="VJU1429" s="2269"/>
      <c r="VJV1429" s="2269"/>
      <c r="VJW1429" s="2269"/>
      <c r="VJX1429" s="2269"/>
      <c r="VJY1429" s="2269"/>
      <c r="VJZ1429" s="2269"/>
      <c r="VKA1429" s="2269"/>
      <c r="VKB1429" s="2269"/>
      <c r="VKC1429" s="2269"/>
      <c r="VKD1429" s="2269"/>
      <c r="VKE1429" s="2269"/>
      <c r="VKF1429" s="2269"/>
      <c r="VKG1429" s="2269"/>
      <c r="VKH1429" s="2269"/>
      <c r="VKI1429" s="2269"/>
      <c r="VKJ1429" s="2269"/>
      <c r="VKK1429" s="2269"/>
      <c r="VKL1429" s="2269"/>
      <c r="VKM1429" s="2269"/>
      <c r="VKN1429" s="2269"/>
      <c r="VKO1429" s="2269"/>
      <c r="VKP1429" s="2269"/>
      <c r="VKQ1429" s="2269"/>
      <c r="VKR1429" s="2269"/>
      <c r="VKS1429" s="2269"/>
      <c r="VKT1429" s="2269"/>
      <c r="VKU1429" s="2269"/>
      <c r="VKV1429" s="2269"/>
      <c r="VKW1429" s="2269"/>
      <c r="VKX1429" s="2269"/>
      <c r="VKY1429" s="2269"/>
      <c r="VKZ1429" s="2269"/>
      <c r="VLA1429" s="2269"/>
      <c r="VLB1429" s="2269"/>
      <c r="VLC1429" s="2269"/>
      <c r="VLD1429" s="2269"/>
      <c r="VLE1429" s="2269"/>
      <c r="VLF1429" s="2269"/>
      <c r="VLG1429" s="2269"/>
      <c r="VLH1429" s="2269"/>
      <c r="VLI1429" s="2269"/>
      <c r="VLJ1429" s="2269"/>
      <c r="VLK1429" s="2269"/>
      <c r="VLL1429" s="2269"/>
      <c r="VLM1429" s="2269"/>
      <c r="VLN1429" s="2269"/>
      <c r="VLO1429" s="2269"/>
      <c r="VLP1429" s="2269"/>
      <c r="VLQ1429" s="2269"/>
      <c r="VLR1429" s="2269"/>
      <c r="VLS1429" s="2269"/>
      <c r="VLT1429" s="2269"/>
      <c r="VLU1429" s="2269"/>
      <c r="VLV1429" s="2269"/>
      <c r="VLW1429" s="2269"/>
      <c r="VLX1429" s="2269"/>
      <c r="VLY1429" s="2269"/>
      <c r="VLZ1429" s="2269"/>
      <c r="VMA1429" s="2269"/>
      <c r="VMB1429" s="2269"/>
      <c r="VMC1429" s="2269"/>
      <c r="VMD1429" s="2269"/>
      <c r="VME1429" s="2269"/>
      <c r="VMF1429" s="2269"/>
      <c r="VMG1429" s="2269"/>
      <c r="VMH1429" s="2269"/>
      <c r="VMI1429" s="2269"/>
      <c r="VMJ1429" s="2269"/>
      <c r="VMK1429" s="2269"/>
      <c r="VML1429" s="2269"/>
      <c r="VMM1429" s="2269"/>
      <c r="VMN1429" s="2269"/>
      <c r="VMO1429" s="2269"/>
      <c r="VMP1429" s="2269"/>
      <c r="VMQ1429" s="2269"/>
      <c r="VMR1429" s="2269"/>
      <c r="VMS1429" s="2269"/>
      <c r="VMT1429" s="2269"/>
      <c r="VMU1429" s="2269"/>
      <c r="VMV1429" s="2269"/>
      <c r="VMW1429" s="2269"/>
      <c r="VMX1429" s="2269"/>
      <c r="VMY1429" s="2269"/>
      <c r="VMZ1429" s="2269"/>
      <c r="VNA1429" s="2269"/>
      <c r="VNB1429" s="2269"/>
      <c r="VNC1429" s="2269"/>
      <c r="VND1429" s="2269"/>
      <c r="VNE1429" s="2269"/>
      <c r="VNF1429" s="2269"/>
      <c r="VNG1429" s="2269"/>
      <c r="VNH1429" s="2269"/>
      <c r="VNI1429" s="2269"/>
      <c r="VNJ1429" s="2269"/>
      <c r="VNK1429" s="2269"/>
      <c r="VNL1429" s="2269"/>
      <c r="VNM1429" s="2269"/>
      <c r="VNN1429" s="2269"/>
      <c r="VNO1429" s="2269"/>
      <c r="VNP1429" s="2269"/>
      <c r="VNQ1429" s="2269"/>
      <c r="VNR1429" s="2269"/>
      <c r="VNS1429" s="2269"/>
      <c r="VNT1429" s="2269"/>
      <c r="VNU1429" s="2269"/>
      <c r="VNV1429" s="2269"/>
      <c r="VNW1429" s="2269"/>
      <c r="VNX1429" s="2269"/>
      <c r="VNY1429" s="2269"/>
      <c r="VNZ1429" s="2269"/>
      <c r="VOA1429" s="2269"/>
      <c r="VOB1429" s="2269"/>
      <c r="VOC1429" s="2269"/>
      <c r="VOD1429" s="2269"/>
      <c r="VOE1429" s="2269"/>
      <c r="VOF1429" s="2269"/>
      <c r="VOG1429" s="2269"/>
      <c r="VOH1429" s="2269"/>
      <c r="VOI1429" s="2269"/>
      <c r="VOJ1429" s="2269"/>
      <c r="VOK1429" s="2269"/>
      <c r="VOL1429" s="2269"/>
      <c r="VOM1429" s="2269"/>
      <c r="VON1429" s="2269"/>
      <c r="VOO1429" s="2269"/>
      <c r="VOP1429" s="2269"/>
      <c r="VOQ1429" s="2269"/>
      <c r="VOR1429" s="2269"/>
      <c r="VOS1429" s="2269"/>
      <c r="VOT1429" s="2269"/>
      <c r="VOU1429" s="2269"/>
      <c r="VOV1429" s="2269"/>
      <c r="VOW1429" s="2269"/>
      <c r="VOX1429" s="2269"/>
      <c r="VOY1429" s="2269"/>
      <c r="VOZ1429" s="2269"/>
      <c r="VPA1429" s="2269"/>
      <c r="VPB1429" s="2269"/>
      <c r="VPC1429" s="2269"/>
      <c r="VPD1429" s="2269"/>
      <c r="VPE1429" s="2269"/>
      <c r="VPF1429" s="2269"/>
      <c r="VPG1429" s="2269"/>
      <c r="VPH1429" s="2269"/>
      <c r="VPI1429" s="2269"/>
      <c r="VPJ1429" s="2269"/>
      <c r="VPK1429" s="2269"/>
      <c r="VPL1429" s="2269"/>
      <c r="VPM1429" s="2269"/>
      <c r="VPN1429" s="2269"/>
      <c r="VPO1429" s="2269"/>
      <c r="VPP1429" s="2269"/>
      <c r="VPQ1429" s="2269"/>
      <c r="VPR1429" s="2269"/>
      <c r="VPS1429" s="2269"/>
      <c r="VPT1429" s="2269"/>
      <c r="VPU1429" s="2269"/>
      <c r="VPV1429" s="2269"/>
      <c r="VPW1429" s="2269"/>
      <c r="VPX1429" s="2269"/>
      <c r="VPY1429" s="2269"/>
      <c r="VPZ1429" s="2269"/>
      <c r="VQA1429" s="2269"/>
      <c r="VQB1429" s="2269"/>
      <c r="VQC1429" s="2269"/>
      <c r="VQD1429" s="2269"/>
      <c r="VQE1429" s="2269"/>
      <c r="VQF1429" s="2269"/>
      <c r="VQG1429" s="2269"/>
      <c r="VQH1429" s="2269"/>
      <c r="VQI1429" s="2269"/>
      <c r="VQJ1429" s="2269"/>
      <c r="VQK1429" s="2269"/>
      <c r="VQL1429" s="2269"/>
      <c r="VQM1429" s="2269"/>
      <c r="VQN1429" s="2269"/>
      <c r="VQO1429" s="2269"/>
      <c r="VQP1429" s="2269"/>
      <c r="VQQ1429" s="2269"/>
      <c r="VQR1429" s="2269"/>
      <c r="VQS1429" s="2269"/>
      <c r="VQT1429" s="2269"/>
      <c r="VQU1429" s="2269"/>
      <c r="VQV1429" s="2269"/>
      <c r="VQW1429" s="2269"/>
      <c r="VQX1429" s="2269"/>
      <c r="VQY1429" s="2269"/>
      <c r="VQZ1429" s="2269"/>
      <c r="VRA1429" s="2269"/>
      <c r="VRB1429" s="2269"/>
      <c r="VRC1429" s="2269"/>
      <c r="VRD1429" s="2269"/>
      <c r="VRE1429" s="2269"/>
      <c r="VRF1429" s="2269"/>
      <c r="VRG1429" s="2269"/>
      <c r="VRH1429" s="2269"/>
      <c r="VRI1429" s="2269"/>
      <c r="VRJ1429" s="2269"/>
      <c r="VRK1429" s="2269"/>
      <c r="VRL1429" s="2269"/>
      <c r="VRM1429" s="2269"/>
      <c r="VRN1429" s="2269"/>
      <c r="VRO1429" s="2269"/>
      <c r="VRP1429" s="2269"/>
      <c r="VRQ1429" s="2269"/>
      <c r="VRR1429" s="2269"/>
      <c r="VRS1429" s="2269"/>
      <c r="VRT1429" s="2269"/>
      <c r="VRU1429" s="2269"/>
      <c r="VRV1429" s="2269"/>
      <c r="VRW1429" s="2269"/>
      <c r="VSA1429" s="2269"/>
      <c r="VSB1429" s="2269"/>
      <c r="VSC1429" s="2269"/>
      <c r="VSD1429" s="2269"/>
      <c r="VSE1429" s="2269"/>
      <c r="VSF1429" s="2269"/>
      <c r="VSG1429" s="2269"/>
      <c r="VSH1429" s="2269"/>
      <c r="VSI1429" s="2269"/>
      <c r="VSJ1429" s="2269"/>
      <c r="VSK1429" s="2269"/>
      <c r="VSL1429" s="2269"/>
      <c r="VSM1429" s="2269"/>
      <c r="VSN1429" s="2269"/>
      <c r="VSO1429" s="2269"/>
      <c r="VSP1429" s="2269"/>
      <c r="VSQ1429" s="2269"/>
      <c r="VSR1429" s="2269"/>
      <c r="VSS1429" s="2269"/>
      <c r="VST1429" s="2269"/>
      <c r="VSU1429" s="2269"/>
      <c r="VSV1429" s="2269"/>
      <c r="VSW1429" s="2269"/>
      <c r="VSX1429" s="2269"/>
      <c r="VSY1429" s="2269"/>
      <c r="VSZ1429" s="2269"/>
      <c r="VTA1429" s="2269"/>
      <c r="VTB1429" s="2269"/>
      <c r="VTC1429" s="2269"/>
      <c r="VTD1429" s="2269"/>
      <c r="VTE1429" s="2269"/>
      <c r="VTF1429" s="2269"/>
      <c r="VTG1429" s="2269"/>
      <c r="VTH1429" s="2269"/>
      <c r="VTI1429" s="2269"/>
      <c r="VTJ1429" s="2269"/>
      <c r="VTK1429" s="2269"/>
      <c r="VTL1429" s="2269"/>
      <c r="VTM1429" s="2269"/>
      <c r="VTN1429" s="2269"/>
      <c r="VTO1429" s="2269"/>
      <c r="VTP1429" s="2269"/>
      <c r="VTQ1429" s="2269"/>
      <c r="VTR1429" s="2269"/>
      <c r="VTS1429" s="2269"/>
      <c r="VTT1429" s="2269"/>
      <c r="VTU1429" s="2269"/>
      <c r="VTV1429" s="2269"/>
      <c r="VTW1429" s="2269"/>
      <c r="VTX1429" s="2269"/>
      <c r="VTY1429" s="2269"/>
      <c r="VTZ1429" s="2269"/>
      <c r="VUA1429" s="2269"/>
      <c r="VUB1429" s="2269"/>
      <c r="VUC1429" s="2269"/>
      <c r="VUD1429" s="2269"/>
      <c r="VUE1429" s="2269"/>
      <c r="VUF1429" s="2269"/>
      <c r="VUG1429" s="2269"/>
      <c r="VUH1429" s="2269"/>
      <c r="VUI1429" s="2269"/>
      <c r="VUJ1429" s="2269"/>
      <c r="VUK1429" s="2269"/>
      <c r="VUL1429" s="2269"/>
      <c r="VUM1429" s="2269"/>
      <c r="VUN1429" s="2269"/>
      <c r="VUO1429" s="2269"/>
      <c r="VUP1429" s="2269"/>
      <c r="VUQ1429" s="2269"/>
      <c r="VUR1429" s="2269"/>
      <c r="VUS1429" s="2269"/>
      <c r="VUT1429" s="2269"/>
      <c r="VUU1429" s="2269"/>
      <c r="VUV1429" s="2269"/>
      <c r="VUW1429" s="2269"/>
      <c r="VUX1429" s="2269"/>
      <c r="VUY1429" s="2269"/>
      <c r="VUZ1429" s="2269"/>
      <c r="VVA1429" s="2269"/>
      <c r="VVB1429" s="2269"/>
      <c r="VVC1429" s="2269"/>
      <c r="VVD1429" s="2269"/>
      <c r="VVE1429" s="2269"/>
      <c r="VVF1429" s="2269"/>
      <c r="VVG1429" s="2269"/>
      <c r="VVH1429" s="2269"/>
      <c r="VVI1429" s="2269"/>
      <c r="VVJ1429" s="2269"/>
      <c r="VVK1429" s="2269"/>
      <c r="VVL1429" s="2269"/>
      <c r="VVM1429" s="2269"/>
      <c r="VVN1429" s="2269"/>
      <c r="VVO1429" s="2269"/>
      <c r="VVP1429" s="2269"/>
      <c r="VVQ1429" s="2269"/>
      <c r="VVR1429" s="2269"/>
      <c r="VVS1429" s="2269"/>
      <c r="VVT1429" s="2269"/>
      <c r="VVU1429" s="2269"/>
      <c r="VVV1429" s="2269"/>
      <c r="VVW1429" s="2269"/>
      <c r="VVX1429" s="2269"/>
      <c r="VVY1429" s="2269"/>
      <c r="VVZ1429" s="2269"/>
      <c r="VWA1429" s="2269"/>
      <c r="VWB1429" s="2269"/>
      <c r="VWC1429" s="2269"/>
      <c r="VWD1429" s="2269"/>
      <c r="VWE1429" s="2269"/>
      <c r="VWF1429" s="2269"/>
      <c r="VWG1429" s="2269"/>
      <c r="VWH1429" s="2269"/>
      <c r="VWI1429" s="2269"/>
      <c r="VWJ1429" s="2269"/>
      <c r="VWK1429" s="2269"/>
      <c r="VWL1429" s="2269"/>
      <c r="VWM1429" s="2269"/>
      <c r="VWN1429" s="2269"/>
      <c r="VWO1429" s="2269"/>
      <c r="VWP1429" s="2269"/>
      <c r="VWQ1429" s="2269"/>
      <c r="VWR1429" s="2269"/>
      <c r="VWS1429" s="2269"/>
      <c r="VWT1429" s="2269"/>
      <c r="VWU1429" s="2269"/>
      <c r="VWV1429" s="2269"/>
      <c r="VWW1429" s="2269"/>
      <c r="VWX1429" s="2269"/>
      <c r="VWY1429" s="2269"/>
      <c r="VWZ1429" s="2269"/>
      <c r="VXA1429" s="2269"/>
      <c r="VXB1429" s="2269"/>
      <c r="VXC1429" s="2269"/>
      <c r="VXD1429" s="2269"/>
      <c r="VXE1429" s="2269"/>
      <c r="VXF1429" s="2269"/>
      <c r="VXG1429" s="2269"/>
      <c r="VXH1429" s="2269"/>
      <c r="VXI1429" s="2269"/>
      <c r="VXJ1429" s="2269"/>
      <c r="VXK1429" s="2269"/>
      <c r="VXL1429" s="2269"/>
      <c r="VXM1429" s="2269"/>
      <c r="VXN1429" s="2269"/>
      <c r="VXO1429" s="2269"/>
      <c r="VXP1429" s="2269"/>
      <c r="VXQ1429" s="2269"/>
      <c r="VXR1429" s="2269"/>
      <c r="VXS1429" s="2269"/>
      <c r="VXT1429" s="2269"/>
      <c r="VXU1429" s="2269"/>
      <c r="VXV1429" s="2269"/>
      <c r="VXW1429" s="2269"/>
      <c r="VXX1429" s="2269"/>
      <c r="VXY1429" s="2269"/>
      <c r="VXZ1429" s="2269"/>
      <c r="VYA1429" s="2269"/>
      <c r="VYB1429" s="2269"/>
      <c r="VYC1429" s="2269"/>
      <c r="VYD1429" s="2269"/>
      <c r="VYE1429" s="2269"/>
      <c r="VYF1429" s="2269"/>
      <c r="VYG1429" s="2269"/>
      <c r="VYH1429" s="2269"/>
      <c r="VYI1429" s="2269"/>
      <c r="VYJ1429" s="2269"/>
      <c r="VYK1429" s="2269"/>
      <c r="VYL1429" s="2269"/>
      <c r="VYM1429" s="2269"/>
      <c r="VYN1429" s="2269"/>
      <c r="VYO1429" s="2269"/>
      <c r="VYP1429" s="2269"/>
      <c r="VYQ1429" s="2269"/>
      <c r="VYR1429" s="2269"/>
      <c r="VYS1429" s="2269"/>
      <c r="VYT1429" s="2269"/>
      <c r="VYU1429" s="2269"/>
      <c r="VYV1429" s="2269"/>
      <c r="VYW1429" s="2269"/>
      <c r="VYX1429" s="2269"/>
      <c r="VYY1429" s="2269"/>
      <c r="VYZ1429" s="2269"/>
      <c r="VZA1429" s="2269"/>
      <c r="VZB1429" s="2269"/>
      <c r="VZC1429" s="2269"/>
      <c r="VZD1429" s="2269"/>
      <c r="VZE1429" s="2269"/>
      <c r="VZF1429" s="2269"/>
      <c r="VZG1429" s="2269"/>
      <c r="VZH1429" s="2269"/>
      <c r="VZI1429" s="2269"/>
      <c r="VZJ1429" s="2269"/>
      <c r="VZK1429" s="2269"/>
      <c r="VZL1429" s="2269"/>
      <c r="VZM1429" s="2269"/>
      <c r="VZN1429" s="2269"/>
      <c r="VZO1429" s="2269"/>
      <c r="VZP1429" s="2269"/>
      <c r="VZQ1429" s="2269"/>
      <c r="VZR1429" s="2269"/>
      <c r="VZS1429" s="2269"/>
      <c r="VZT1429" s="2269"/>
      <c r="VZU1429" s="2269"/>
      <c r="VZV1429" s="2269"/>
      <c r="VZW1429" s="2269"/>
      <c r="VZX1429" s="2269"/>
      <c r="VZY1429" s="2269"/>
      <c r="VZZ1429" s="2269"/>
      <c r="WAA1429" s="2269"/>
      <c r="WAB1429" s="2269"/>
      <c r="WAC1429" s="2269"/>
      <c r="WAD1429" s="2269"/>
      <c r="WAE1429" s="2269"/>
      <c r="WAF1429" s="2269"/>
      <c r="WAG1429" s="2269"/>
      <c r="WAH1429" s="2269"/>
      <c r="WAI1429" s="2269"/>
      <c r="WAJ1429" s="2269"/>
      <c r="WAK1429" s="2269"/>
      <c r="WAL1429" s="2269"/>
      <c r="WAM1429" s="2269"/>
      <c r="WAN1429" s="2269"/>
      <c r="WAO1429" s="2269"/>
      <c r="WAP1429" s="2269"/>
      <c r="WAQ1429" s="2269"/>
      <c r="WAR1429" s="2269"/>
      <c r="WAS1429" s="2269"/>
      <c r="WAT1429" s="2269"/>
      <c r="WAU1429" s="2269"/>
      <c r="WAV1429" s="2269"/>
      <c r="WAW1429" s="2269"/>
      <c r="WAX1429" s="2269"/>
      <c r="WAY1429" s="2269"/>
      <c r="WAZ1429" s="2269"/>
      <c r="WBA1429" s="2269"/>
      <c r="WBB1429" s="2269"/>
      <c r="WBC1429" s="2269"/>
      <c r="WBD1429" s="2269"/>
      <c r="WBE1429" s="2269"/>
      <c r="WBF1429" s="2269"/>
      <c r="WBG1429" s="2269"/>
      <c r="WBH1429" s="2269"/>
      <c r="WBI1429" s="2269"/>
      <c r="WBJ1429" s="2269"/>
      <c r="WBK1429" s="2269"/>
      <c r="WBL1429" s="2269"/>
      <c r="WBM1429" s="2269"/>
      <c r="WBN1429" s="2269"/>
      <c r="WBO1429" s="2269"/>
      <c r="WBP1429" s="2269"/>
      <c r="WBQ1429" s="2269"/>
      <c r="WBR1429" s="2269"/>
      <c r="WBS1429" s="2269"/>
      <c r="WBW1429" s="2269"/>
      <c r="WBX1429" s="2269"/>
      <c r="WBY1429" s="2269"/>
      <c r="WBZ1429" s="2269"/>
      <c r="WCA1429" s="2269"/>
      <c r="WCB1429" s="2269"/>
      <c r="WCC1429" s="2269"/>
      <c r="WCD1429" s="2269"/>
      <c r="WCE1429" s="2269"/>
      <c r="WCF1429" s="2269"/>
      <c r="WCG1429" s="2269"/>
      <c r="WCH1429" s="2269"/>
      <c r="WCI1429" s="2269"/>
      <c r="WCJ1429" s="2269"/>
      <c r="WCK1429" s="2269"/>
      <c r="WCL1429" s="2269"/>
      <c r="WCM1429" s="2269"/>
      <c r="WCN1429" s="2269"/>
      <c r="WCO1429" s="2269"/>
      <c r="WCP1429" s="2269"/>
      <c r="WCQ1429" s="2269"/>
      <c r="WCR1429" s="2269"/>
      <c r="WCS1429" s="2269"/>
      <c r="WCT1429" s="2269"/>
      <c r="WCU1429" s="2269"/>
      <c r="WCV1429" s="2269"/>
      <c r="WCW1429" s="2269"/>
      <c r="WCX1429" s="2269"/>
      <c r="WCY1429" s="2269"/>
      <c r="WCZ1429" s="2269"/>
      <c r="WDA1429" s="2269"/>
      <c r="WDB1429" s="2269"/>
      <c r="WDC1429" s="2269"/>
      <c r="WDD1429" s="2269"/>
      <c r="WDE1429" s="2269"/>
      <c r="WDF1429" s="2269"/>
      <c r="WDG1429" s="2269"/>
      <c r="WDH1429" s="2269"/>
      <c r="WDI1429" s="2269"/>
      <c r="WDJ1429" s="2269"/>
      <c r="WDK1429" s="2269"/>
      <c r="WDL1429" s="2269"/>
      <c r="WDM1429" s="2269"/>
      <c r="WDN1429" s="2269"/>
      <c r="WDO1429" s="2269"/>
      <c r="WDP1429" s="2269"/>
      <c r="WDQ1429" s="2269"/>
      <c r="WDR1429" s="2269"/>
      <c r="WDS1429" s="2269"/>
      <c r="WDT1429" s="2269"/>
      <c r="WDU1429" s="2269"/>
      <c r="WDV1429" s="2269"/>
      <c r="WDW1429" s="2269"/>
      <c r="WDX1429" s="2269"/>
      <c r="WDY1429" s="2269"/>
      <c r="WDZ1429" s="2269"/>
      <c r="WEA1429" s="2269"/>
      <c r="WEB1429" s="2269"/>
      <c r="WEC1429" s="2269"/>
      <c r="WED1429" s="2269"/>
      <c r="WEE1429" s="2269"/>
      <c r="WEF1429" s="2269"/>
      <c r="WEG1429" s="2269"/>
      <c r="WEH1429" s="2269"/>
      <c r="WEI1429" s="2269"/>
      <c r="WEJ1429" s="2269"/>
      <c r="WEK1429" s="2269"/>
      <c r="WEL1429" s="2269"/>
      <c r="WEM1429" s="2269"/>
      <c r="WEN1429" s="2269"/>
      <c r="WEO1429" s="2269"/>
      <c r="WEP1429" s="2269"/>
      <c r="WEQ1429" s="2269"/>
      <c r="WER1429" s="2269"/>
      <c r="WES1429" s="2269"/>
      <c r="WET1429" s="2269"/>
      <c r="WEU1429" s="2269"/>
      <c r="WEV1429" s="2269"/>
      <c r="WEW1429" s="2269"/>
      <c r="WEX1429" s="2269"/>
      <c r="WEY1429" s="2269"/>
      <c r="WEZ1429" s="2269"/>
      <c r="WFA1429" s="2269"/>
      <c r="WFB1429" s="2269"/>
      <c r="WFC1429" s="2269"/>
      <c r="WFD1429" s="2269"/>
      <c r="WFE1429" s="2269"/>
      <c r="WFF1429" s="2269"/>
      <c r="WFG1429" s="2269"/>
      <c r="WFH1429" s="2269"/>
      <c r="WFI1429" s="2269"/>
      <c r="WFJ1429" s="2269"/>
      <c r="WFK1429" s="2269"/>
      <c r="WFL1429" s="2269"/>
      <c r="WFM1429" s="2269"/>
      <c r="WFN1429" s="2269"/>
      <c r="WFO1429" s="2269"/>
      <c r="WFP1429" s="2269"/>
      <c r="WFQ1429" s="2269"/>
      <c r="WFR1429" s="2269"/>
      <c r="WFS1429" s="2269"/>
      <c r="WFT1429" s="2269"/>
      <c r="WFU1429" s="2269"/>
      <c r="WFV1429" s="2269"/>
      <c r="WFW1429" s="2269"/>
      <c r="WFX1429" s="2269"/>
      <c r="WFY1429" s="2269"/>
      <c r="WFZ1429" s="2269"/>
      <c r="WGA1429" s="2269"/>
      <c r="WGB1429" s="2269"/>
      <c r="WGC1429" s="2269"/>
      <c r="WGD1429" s="2269"/>
      <c r="WGE1429" s="2269"/>
      <c r="WGF1429" s="2269"/>
      <c r="WGG1429" s="2269"/>
      <c r="WGH1429" s="2269"/>
      <c r="WGI1429" s="2269"/>
      <c r="WGJ1429" s="2269"/>
      <c r="WGK1429" s="2269"/>
      <c r="WGL1429" s="2269"/>
      <c r="WGM1429" s="2269"/>
      <c r="WGN1429" s="2269"/>
      <c r="WGO1429" s="2269"/>
      <c r="WGP1429" s="2269"/>
      <c r="WGQ1429" s="2269"/>
      <c r="WGR1429" s="2269"/>
      <c r="WGS1429" s="2269"/>
      <c r="WGT1429" s="2269"/>
      <c r="WGU1429" s="2269"/>
      <c r="WGV1429" s="2269"/>
      <c r="WGW1429" s="2269"/>
      <c r="WGX1429" s="2269"/>
      <c r="WGY1429" s="2269"/>
      <c r="WGZ1429" s="2269"/>
      <c r="WHA1429" s="2269"/>
      <c r="WHB1429" s="2269"/>
      <c r="WHC1429" s="2269"/>
      <c r="WHD1429" s="2269"/>
      <c r="WHE1429" s="2269"/>
      <c r="WHF1429" s="2269"/>
      <c r="WHG1429" s="2269"/>
      <c r="WHH1429" s="2269"/>
      <c r="WHI1429" s="2269"/>
      <c r="WHJ1429" s="2269"/>
      <c r="WHK1429" s="2269"/>
      <c r="WHL1429" s="2269"/>
      <c r="WHM1429" s="2269"/>
      <c r="WHN1429" s="2269"/>
      <c r="WHO1429" s="2269"/>
      <c r="WHP1429" s="2269"/>
      <c r="WHQ1429" s="2269"/>
      <c r="WHR1429" s="2269"/>
      <c r="WHS1429" s="2269"/>
      <c r="WHT1429" s="2269"/>
      <c r="WHU1429" s="2269"/>
      <c r="WHV1429" s="2269"/>
      <c r="WHW1429" s="2269"/>
      <c r="WHX1429" s="2269"/>
      <c r="WHY1429" s="2269"/>
      <c r="WHZ1429" s="2269"/>
      <c r="WIA1429" s="2269"/>
      <c r="WIB1429" s="2269"/>
      <c r="WIC1429" s="2269"/>
      <c r="WID1429" s="2269"/>
      <c r="WIE1429" s="2269"/>
      <c r="WIF1429" s="2269"/>
      <c r="WIG1429" s="2269"/>
      <c r="WIH1429" s="2269"/>
      <c r="WII1429" s="2269"/>
      <c r="WIJ1429" s="2269"/>
      <c r="WIK1429" s="2269"/>
      <c r="WIL1429" s="2269"/>
      <c r="WIM1429" s="2269"/>
      <c r="WIN1429" s="2269"/>
      <c r="WIO1429" s="2269"/>
      <c r="WIP1429" s="2269"/>
      <c r="WIQ1429" s="2269"/>
      <c r="WIR1429" s="2269"/>
      <c r="WIS1429" s="2269"/>
      <c r="WIT1429" s="2269"/>
      <c r="WIU1429" s="2269"/>
      <c r="WIV1429" s="2269"/>
      <c r="WIW1429" s="2269"/>
      <c r="WIX1429" s="2269"/>
      <c r="WIY1429" s="2269"/>
      <c r="WIZ1429" s="2269"/>
      <c r="WJA1429" s="2269"/>
      <c r="WJB1429" s="2269"/>
      <c r="WJC1429" s="2269"/>
      <c r="WJD1429" s="2269"/>
      <c r="WJE1429" s="2269"/>
      <c r="WJF1429" s="2269"/>
      <c r="WJG1429" s="2269"/>
      <c r="WJH1429" s="2269"/>
      <c r="WJI1429" s="2269"/>
      <c r="WJJ1429" s="2269"/>
      <c r="WJK1429" s="2269"/>
      <c r="WJL1429" s="2269"/>
      <c r="WJM1429" s="2269"/>
      <c r="WJN1429" s="2269"/>
      <c r="WJO1429" s="2269"/>
      <c r="WJP1429" s="2269"/>
      <c r="WJQ1429" s="2269"/>
      <c r="WJR1429" s="2269"/>
      <c r="WJS1429" s="2269"/>
      <c r="WJT1429" s="2269"/>
      <c r="WJU1429" s="2269"/>
      <c r="WJV1429" s="2269"/>
      <c r="WJW1429" s="2269"/>
      <c r="WJX1429" s="2269"/>
      <c r="WJY1429" s="2269"/>
      <c r="WJZ1429" s="2269"/>
      <c r="WKA1429" s="2269"/>
      <c r="WKB1429" s="2269"/>
      <c r="WKC1429" s="2269"/>
      <c r="WKD1429" s="2269"/>
      <c r="WKE1429" s="2269"/>
      <c r="WKF1429" s="2269"/>
      <c r="WKG1429" s="2269"/>
      <c r="WKH1429" s="2269"/>
      <c r="WKI1429" s="2269"/>
      <c r="WKJ1429" s="2269"/>
      <c r="WKK1429" s="2269"/>
      <c r="WKL1429" s="2269"/>
      <c r="WKM1429" s="2269"/>
      <c r="WKN1429" s="2269"/>
      <c r="WKO1429" s="2269"/>
      <c r="WKP1429" s="2269"/>
      <c r="WKQ1429" s="2269"/>
      <c r="WKR1429" s="2269"/>
      <c r="WKS1429" s="2269"/>
      <c r="WKT1429" s="2269"/>
      <c r="WKU1429" s="2269"/>
      <c r="WKV1429" s="2269"/>
      <c r="WKW1429" s="2269"/>
      <c r="WKX1429" s="2269"/>
      <c r="WKY1429" s="2269"/>
      <c r="WKZ1429" s="2269"/>
      <c r="WLA1429" s="2269"/>
      <c r="WLB1429" s="2269"/>
      <c r="WLC1429" s="2269"/>
      <c r="WLD1429" s="2269"/>
      <c r="WLE1429" s="2269"/>
      <c r="WLF1429" s="2269"/>
      <c r="WLG1429" s="2269"/>
      <c r="WLH1429" s="2269"/>
      <c r="WLI1429" s="2269"/>
      <c r="WLJ1429" s="2269"/>
      <c r="WLK1429" s="2269"/>
      <c r="WLL1429" s="2269"/>
      <c r="WLM1429" s="2269"/>
      <c r="WLN1429" s="2269"/>
      <c r="WLO1429" s="2269"/>
      <c r="WLS1429" s="2269"/>
      <c r="WLT1429" s="2269"/>
      <c r="WLU1429" s="2269"/>
      <c r="WLV1429" s="2269"/>
      <c r="WLW1429" s="2269"/>
      <c r="WLX1429" s="2269"/>
      <c r="WLY1429" s="2269"/>
      <c r="WLZ1429" s="2269"/>
      <c r="WMA1429" s="2269"/>
      <c r="WMB1429" s="2269"/>
      <c r="WMC1429" s="2269"/>
      <c r="WMD1429" s="2269"/>
      <c r="WME1429" s="2269"/>
      <c r="WMF1429" s="2269"/>
      <c r="WMG1429" s="2269"/>
      <c r="WMH1429" s="2269"/>
      <c r="WMI1429" s="2269"/>
      <c r="WMJ1429" s="2269"/>
      <c r="WMK1429" s="2269"/>
      <c r="WML1429" s="2269"/>
      <c r="WMM1429" s="2269"/>
      <c r="WMN1429" s="2269"/>
      <c r="WMO1429" s="2269"/>
      <c r="WMP1429" s="2269"/>
      <c r="WMQ1429" s="2269"/>
      <c r="WMR1429" s="2269"/>
      <c r="WMS1429" s="2269"/>
      <c r="WMT1429" s="2269"/>
      <c r="WMU1429" s="2269"/>
      <c r="WMV1429" s="2269"/>
      <c r="WMW1429" s="2269"/>
      <c r="WMX1429" s="2269"/>
      <c r="WMY1429" s="2269"/>
      <c r="WMZ1429" s="2269"/>
      <c r="WNA1429" s="2269"/>
      <c r="WNB1429" s="2269"/>
      <c r="WNC1429" s="2269"/>
      <c r="WND1429" s="2269"/>
      <c r="WNE1429" s="2269"/>
      <c r="WNF1429" s="2269"/>
      <c r="WNG1429" s="2269"/>
      <c r="WNH1429" s="2269"/>
      <c r="WNI1429" s="2269"/>
      <c r="WNJ1429" s="2269"/>
      <c r="WNK1429" s="2269"/>
      <c r="WNL1429" s="2269"/>
      <c r="WNM1429" s="2269"/>
      <c r="WNN1429" s="2269"/>
      <c r="WNO1429" s="2269"/>
      <c r="WNP1429" s="2269"/>
      <c r="WNQ1429" s="2269"/>
      <c r="WNR1429" s="2269"/>
      <c r="WNS1429" s="2269"/>
      <c r="WNT1429" s="2269"/>
      <c r="WNU1429" s="2269"/>
      <c r="WNV1429" s="2269"/>
      <c r="WNW1429" s="2269"/>
      <c r="WNX1429" s="2269"/>
      <c r="WNY1429" s="2269"/>
      <c r="WNZ1429" s="2269"/>
      <c r="WOA1429" s="2269"/>
      <c r="WOB1429" s="2269"/>
      <c r="WOC1429" s="2269"/>
      <c r="WOD1429" s="2269"/>
      <c r="WOE1429" s="2269"/>
      <c r="WOF1429" s="2269"/>
      <c r="WOG1429" s="2269"/>
      <c r="WOH1429" s="2269"/>
      <c r="WOI1429" s="2269"/>
      <c r="WOJ1429" s="2269"/>
      <c r="WOK1429" s="2269"/>
      <c r="WOL1429" s="2269"/>
      <c r="WOM1429" s="2269"/>
      <c r="WON1429" s="2269"/>
      <c r="WOO1429" s="2269"/>
      <c r="WOP1429" s="2269"/>
      <c r="WOQ1429" s="2269"/>
      <c r="WOR1429" s="2269"/>
      <c r="WOS1429" s="2269"/>
      <c r="WOT1429" s="2269"/>
      <c r="WOU1429" s="2269"/>
      <c r="WOV1429" s="2269"/>
      <c r="WOW1429" s="2269"/>
      <c r="WOX1429" s="2269"/>
      <c r="WOY1429" s="2269"/>
      <c r="WOZ1429" s="2269"/>
      <c r="WPA1429" s="2269"/>
      <c r="WPB1429" s="2269"/>
      <c r="WPC1429" s="2269"/>
      <c r="WPD1429" s="2269"/>
      <c r="WPE1429" s="2269"/>
      <c r="WPF1429" s="2269"/>
      <c r="WPG1429" s="2269"/>
      <c r="WPH1429" s="2269"/>
      <c r="WPI1429" s="2269"/>
      <c r="WPJ1429" s="2269"/>
      <c r="WPK1429" s="2269"/>
      <c r="WPL1429" s="2269"/>
      <c r="WPM1429" s="2269"/>
      <c r="WPN1429" s="2269"/>
      <c r="WPO1429" s="2269"/>
      <c r="WPP1429" s="2269"/>
      <c r="WPQ1429" s="2269"/>
      <c r="WPR1429" s="2269"/>
      <c r="WPS1429" s="2269"/>
      <c r="WPT1429" s="2269"/>
      <c r="WPU1429" s="2269"/>
      <c r="WPV1429" s="2269"/>
      <c r="WPW1429" s="2269"/>
      <c r="WPX1429" s="2269"/>
      <c r="WPY1429" s="2269"/>
      <c r="WPZ1429" s="2269"/>
      <c r="WQA1429" s="2269"/>
      <c r="WQB1429" s="2269"/>
      <c r="WQC1429" s="2269"/>
      <c r="WQD1429" s="2269"/>
      <c r="WQE1429" s="2269"/>
      <c r="WQF1429" s="2269"/>
      <c r="WQG1429" s="2269"/>
      <c r="WQH1429" s="2269"/>
      <c r="WQI1429" s="2269"/>
      <c r="WQJ1429" s="2269"/>
      <c r="WQK1429" s="2269"/>
      <c r="WQL1429" s="2269"/>
      <c r="WQM1429" s="2269"/>
      <c r="WQN1429" s="2269"/>
      <c r="WQO1429" s="2269"/>
      <c r="WQP1429" s="2269"/>
      <c r="WQQ1429" s="2269"/>
      <c r="WQR1429" s="2269"/>
      <c r="WQS1429" s="2269"/>
      <c r="WQT1429" s="2269"/>
      <c r="WQU1429" s="2269"/>
      <c r="WQV1429" s="2269"/>
      <c r="WQW1429" s="2269"/>
      <c r="WQX1429" s="2269"/>
      <c r="WQY1429" s="2269"/>
      <c r="WQZ1429" s="2269"/>
      <c r="WRA1429" s="2269"/>
      <c r="WRB1429" s="2269"/>
      <c r="WRC1429" s="2269"/>
      <c r="WRD1429" s="2269"/>
      <c r="WRE1429" s="2269"/>
      <c r="WRF1429" s="2269"/>
      <c r="WRG1429" s="2269"/>
      <c r="WRH1429" s="2269"/>
      <c r="WRI1429" s="2269"/>
      <c r="WRJ1429" s="2269"/>
      <c r="WRK1429" s="2269"/>
      <c r="WRL1429" s="2269"/>
      <c r="WRM1429" s="2269"/>
      <c r="WRN1429" s="2269"/>
      <c r="WRO1429" s="2269"/>
      <c r="WRP1429" s="2269"/>
      <c r="WRQ1429" s="2269"/>
      <c r="WRR1429" s="2269"/>
      <c r="WRS1429" s="2269"/>
      <c r="WRT1429" s="2269"/>
      <c r="WRU1429" s="2269"/>
      <c r="WRV1429" s="2269"/>
      <c r="WRW1429" s="2269"/>
      <c r="WRX1429" s="2269"/>
      <c r="WRY1429" s="2269"/>
      <c r="WRZ1429" s="2269"/>
      <c r="WSA1429" s="2269"/>
      <c r="WSB1429" s="2269"/>
      <c r="WSC1429" s="2269"/>
      <c r="WSD1429" s="2269"/>
      <c r="WSE1429" s="2269"/>
      <c r="WSF1429" s="2269"/>
      <c r="WSG1429" s="2269"/>
      <c r="WSH1429" s="2269"/>
      <c r="WSI1429" s="2269"/>
      <c r="WSJ1429" s="2269"/>
      <c r="WSK1429" s="2269"/>
      <c r="WSL1429" s="2269"/>
      <c r="WSM1429" s="2269"/>
      <c r="WSN1429" s="2269"/>
      <c r="WSO1429" s="2269"/>
      <c r="WSP1429" s="2269"/>
      <c r="WSQ1429" s="2269"/>
      <c r="WSR1429" s="2269"/>
      <c r="WSS1429" s="2269"/>
      <c r="WST1429" s="2269"/>
      <c r="WSU1429" s="2269"/>
      <c r="WSV1429" s="2269"/>
      <c r="WSW1429" s="2269"/>
      <c r="WSX1429" s="2269"/>
      <c r="WSY1429" s="2269"/>
      <c r="WSZ1429" s="2269"/>
      <c r="WTA1429" s="2269"/>
      <c r="WTB1429" s="2269"/>
      <c r="WTC1429" s="2269"/>
      <c r="WTD1429" s="2269"/>
      <c r="WTE1429" s="2269"/>
      <c r="WTF1429" s="2269"/>
      <c r="WTG1429" s="2269"/>
      <c r="WTH1429" s="2269"/>
      <c r="WTI1429" s="2269"/>
      <c r="WTJ1429" s="2269"/>
      <c r="WTK1429" s="2269"/>
      <c r="WTL1429" s="2269"/>
      <c r="WTM1429" s="2269"/>
      <c r="WTN1429" s="2269"/>
      <c r="WTO1429" s="2269"/>
      <c r="WTP1429" s="2269"/>
      <c r="WTQ1429" s="2269"/>
      <c r="WTR1429" s="2269"/>
      <c r="WTS1429" s="2269"/>
      <c r="WTT1429" s="2269"/>
      <c r="WTU1429" s="2269"/>
      <c r="WTV1429" s="2269"/>
      <c r="WTW1429" s="2269"/>
      <c r="WTX1429" s="2269"/>
      <c r="WTY1429" s="2269"/>
      <c r="WTZ1429" s="2269"/>
      <c r="WUA1429" s="2269"/>
      <c r="WUB1429" s="2269"/>
      <c r="WUC1429" s="2269"/>
      <c r="WUD1429" s="2269"/>
      <c r="WUE1429" s="2269"/>
      <c r="WUF1429" s="2269"/>
      <c r="WUG1429" s="2269"/>
      <c r="WUH1429" s="2269"/>
      <c r="WUI1429" s="2269"/>
      <c r="WUJ1429" s="2269"/>
      <c r="WUK1429" s="2269"/>
      <c r="WUL1429" s="2269"/>
      <c r="WUM1429" s="2269"/>
      <c r="WUN1429" s="2269"/>
      <c r="WUO1429" s="2269"/>
      <c r="WUP1429" s="2269"/>
      <c r="WUQ1429" s="2269"/>
      <c r="WUR1429" s="2269"/>
      <c r="WUS1429" s="2269"/>
      <c r="WUT1429" s="2269"/>
      <c r="WUU1429" s="2269"/>
      <c r="WUV1429" s="2269"/>
      <c r="WUW1429" s="2269"/>
      <c r="WUX1429" s="2269"/>
      <c r="WUY1429" s="2269"/>
      <c r="WUZ1429" s="2269"/>
      <c r="WVA1429" s="2269"/>
      <c r="WVB1429" s="2269"/>
      <c r="WVC1429" s="2269"/>
      <c r="WVD1429" s="2269"/>
      <c r="WVE1429" s="2269"/>
      <c r="WVF1429" s="2269"/>
      <c r="WVG1429" s="2269"/>
      <c r="WVH1429" s="2269"/>
      <c r="WVI1429" s="2269"/>
      <c r="WVJ1429" s="2269"/>
      <c r="WVK1429" s="2269"/>
      <c r="WVO1429" s="2269"/>
      <c r="WVP1429" s="2269"/>
      <c r="WVQ1429" s="2269"/>
      <c r="WVR1429" s="2269"/>
      <c r="WVS1429" s="2269"/>
      <c r="WVT1429" s="2269"/>
      <c r="WVU1429" s="2269"/>
      <c r="WVV1429" s="2269"/>
      <c r="WVW1429" s="2269"/>
      <c r="WVX1429" s="2269"/>
      <c r="WVY1429" s="2269"/>
      <c r="WVZ1429" s="2269"/>
      <c r="WWA1429" s="2269"/>
      <c r="WWB1429" s="2269"/>
      <c r="WWC1429" s="2269"/>
      <c r="WWD1429" s="2269"/>
      <c r="WWE1429" s="2269"/>
      <c r="WWF1429" s="2269"/>
      <c r="WWG1429" s="2269"/>
      <c r="WWH1429" s="2269"/>
      <c r="WWI1429" s="2269"/>
      <c r="WWJ1429" s="2269"/>
      <c r="WWK1429" s="2269"/>
      <c r="WWL1429" s="2269"/>
      <c r="WWM1429" s="2269"/>
      <c r="WWN1429" s="2269"/>
      <c r="WWO1429" s="2269"/>
      <c r="WWP1429" s="2269"/>
      <c r="WWQ1429" s="2269"/>
      <c r="WWR1429" s="2269"/>
      <c r="WWS1429" s="2269"/>
      <c r="WWT1429" s="2269"/>
      <c r="WWU1429" s="2269"/>
      <c r="WWV1429" s="2269"/>
      <c r="WWW1429" s="2269"/>
      <c r="WWX1429" s="2269"/>
      <c r="WWY1429" s="2269"/>
      <c r="WWZ1429" s="2269"/>
      <c r="WXA1429" s="2269"/>
      <c r="WXB1429" s="2269"/>
      <c r="WXC1429" s="2269"/>
      <c r="WXD1429" s="2269"/>
      <c r="WXE1429" s="2269"/>
      <c r="WXF1429" s="2269"/>
      <c r="WXG1429" s="2269"/>
      <c r="WXH1429" s="2269"/>
      <c r="WXI1429" s="2269"/>
      <c r="WXJ1429" s="2269"/>
      <c r="WXK1429" s="2269"/>
      <c r="WXL1429" s="2269"/>
      <c r="WXM1429" s="2269"/>
      <c r="WXN1429" s="2269"/>
      <c r="WXO1429" s="2269"/>
      <c r="WXP1429" s="2269"/>
      <c r="WXQ1429" s="2269"/>
      <c r="WXR1429" s="2269"/>
      <c r="WXS1429" s="2269"/>
      <c r="WXT1429" s="2269"/>
      <c r="WXU1429" s="2269"/>
      <c r="WXV1429" s="2269"/>
      <c r="WXW1429" s="2269"/>
      <c r="WXX1429" s="2269"/>
      <c r="WXY1429" s="2269"/>
      <c r="WXZ1429" s="2269"/>
      <c r="WYA1429" s="2269"/>
      <c r="WYB1429" s="2269"/>
      <c r="WYC1429" s="2269"/>
      <c r="WYD1429" s="2269"/>
      <c r="WYE1429" s="2269"/>
      <c r="WYF1429" s="2269"/>
      <c r="WYG1429" s="2269"/>
      <c r="WYH1429" s="2269"/>
      <c r="WYI1429" s="2269"/>
      <c r="WYJ1429" s="2269"/>
      <c r="WYK1429" s="2269"/>
      <c r="WYL1429" s="2269"/>
      <c r="WYM1429" s="2269"/>
      <c r="WYN1429" s="2269"/>
      <c r="WYO1429" s="2269"/>
      <c r="WYP1429" s="2269"/>
      <c r="WYQ1429" s="2269"/>
      <c r="WYR1429" s="2269"/>
      <c r="WYS1429" s="2269"/>
      <c r="WYT1429" s="2269"/>
      <c r="WYU1429" s="2269"/>
      <c r="WYV1429" s="2269"/>
      <c r="WYW1429" s="2269"/>
      <c r="WYX1429" s="2269"/>
      <c r="WYY1429" s="2269"/>
      <c r="WYZ1429" s="2269"/>
      <c r="WZA1429" s="2269"/>
      <c r="WZB1429" s="2269"/>
      <c r="WZC1429" s="2269"/>
      <c r="WZD1429" s="2269"/>
      <c r="WZE1429" s="2269"/>
      <c r="WZF1429" s="2269"/>
      <c r="WZG1429" s="2269"/>
      <c r="WZH1429" s="2269"/>
      <c r="WZI1429" s="2269"/>
      <c r="WZJ1429" s="2269"/>
      <c r="WZK1429" s="2269"/>
      <c r="WZL1429" s="2269"/>
      <c r="WZM1429" s="2269"/>
      <c r="WZN1429" s="2269"/>
      <c r="WZO1429" s="2269"/>
      <c r="WZP1429" s="2269"/>
      <c r="WZQ1429" s="2269"/>
      <c r="WZR1429" s="2269"/>
      <c r="WZS1429" s="2269"/>
      <c r="WZT1429" s="2269"/>
      <c r="WZU1429" s="2269"/>
      <c r="WZV1429" s="2269"/>
      <c r="WZW1429" s="2269"/>
      <c r="WZX1429" s="2269"/>
      <c r="WZY1429" s="2269"/>
      <c r="WZZ1429" s="2269"/>
      <c r="XAA1429" s="2269"/>
      <c r="XAB1429" s="2269"/>
      <c r="XAC1429" s="2269"/>
      <c r="XAD1429" s="2269"/>
      <c r="XAE1429" s="2269"/>
      <c r="XAF1429" s="2269"/>
      <c r="XAG1429" s="2269"/>
      <c r="XAH1429" s="2269"/>
      <c r="XAI1429" s="2269"/>
      <c r="XAJ1429" s="2269"/>
      <c r="XAK1429" s="2269"/>
      <c r="XAL1429" s="2269"/>
      <c r="XAM1429" s="2269"/>
      <c r="XAN1429" s="2269"/>
      <c r="XAO1429" s="2269"/>
      <c r="XAP1429" s="2269"/>
      <c r="XAQ1429" s="2269"/>
      <c r="XAR1429" s="2269"/>
      <c r="XAS1429" s="2269"/>
      <c r="XAT1429" s="2269"/>
      <c r="XAU1429" s="2269"/>
      <c r="XAV1429" s="2269"/>
      <c r="XAW1429" s="2269"/>
      <c r="XAX1429" s="2269"/>
      <c r="XAY1429" s="2269"/>
      <c r="XAZ1429" s="2269"/>
      <c r="XBA1429" s="2269"/>
      <c r="XBB1429" s="2269"/>
      <c r="XBC1429" s="2269"/>
      <c r="XBD1429" s="2269"/>
      <c r="XBE1429" s="2269"/>
      <c r="XBF1429" s="2269"/>
      <c r="XBG1429" s="2269"/>
      <c r="XBH1429" s="2269"/>
      <c r="XBI1429" s="2269"/>
      <c r="XBJ1429" s="2269"/>
      <c r="XBK1429" s="2269"/>
      <c r="XBL1429" s="2269"/>
      <c r="XBM1429" s="2269"/>
      <c r="XBN1429" s="2269"/>
      <c r="XBO1429" s="2269"/>
      <c r="XBP1429" s="2269"/>
      <c r="XBQ1429" s="2269"/>
      <c r="XBR1429" s="2269"/>
      <c r="XBS1429" s="2269"/>
      <c r="XBT1429" s="2269"/>
      <c r="XBU1429" s="2269"/>
      <c r="XBV1429" s="2269"/>
      <c r="XBW1429" s="2269"/>
      <c r="XBX1429" s="2269"/>
      <c r="XBY1429" s="2269"/>
      <c r="XBZ1429" s="2269"/>
      <c r="XCA1429" s="2269"/>
      <c r="XCB1429" s="2269"/>
      <c r="XCC1429" s="2269"/>
      <c r="XCD1429" s="2269"/>
      <c r="XCE1429" s="2269"/>
      <c r="XCF1429" s="2269"/>
      <c r="XCG1429" s="2269"/>
      <c r="XCH1429" s="2269"/>
      <c r="XCI1429" s="2269"/>
      <c r="XCJ1429" s="2269"/>
      <c r="XCK1429" s="2269"/>
      <c r="XCL1429" s="2269"/>
      <c r="XCM1429" s="2269"/>
      <c r="XCN1429" s="2269"/>
      <c r="XCO1429" s="2269"/>
      <c r="XCP1429" s="2269"/>
      <c r="XCQ1429" s="2269"/>
      <c r="XCR1429" s="2269"/>
      <c r="XCS1429" s="2269"/>
      <c r="XCT1429" s="2269"/>
      <c r="XCU1429" s="2269"/>
      <c r="XCV1429" s="2269"/>
      <c r="XCW1429" s="2269"/>
      <c r="XCX1429" s="2269"/>
      <c r="XCY1429" s="2269"/>
      <c r="XCZ1429" s="2269"/>
      <c r="XDA1429" s="2269"/>
      <c r="XDB1429" s="2269"/>
      <c r="XDC1429" s="2269"/>
      <c r="XDD1429" s="2269"/>
      <c r="XDE1429" s="2269"/>
      <c r="XDF1429" s="2269"/>
      <c r="XDG1429" s="2269"/>
      <c r="XDH1429" s="2269"/>
      <c r="XDI1429" s="2269"/>
      <c r="XDJ1429" s="2269"/>
      <c r="XDK1429" s="2269"/>
      <c r="XDL1429" s="2269"/>
      <c r="XDM1429" s="2269"/>
      <c r="XDN1429" s="2269"/>
      <c r="XDO1429" s="2269"/>
      <c r="XDP1429" s="2269"/>
      <c r="XDQ1429" s="2269"/>
      <c r="XDR1429" s="2269"/>
      <c r="XDS1429" s="2269"/>
      <c r="XDT1429" s="2269"/>
      <c r="XDU1429" s="2269"/>
      <c r="XDV1429" s="2269"/>
      <c r="XDW1429" s="2269"/>
      <c r="XDX1429" s="2269"/>
      <c r="XDY1429" s="2269"/>
      <c r="XDZ1429" s="2269"/>
      <c r="XEA1429" s="2269"/>
      <c r="XEB1429" s="2269"/>
      <c r="XEC1429" s="2269"/>
      <c r="XED1429" s="2269"/>
      <c r="XEE1429" s="2269"/>
      <c r="XEF1429" s="2269"/>
      <c r="XEG1429" s="2269"/>
      <c r="XEH1429" s="2269"/>
      <c r="XEI1429" s="2269"/>
      <c r="XEJ1429" s="2269"/>
      <c r="XEK1429" s="2269"/>
      <c r="XEL1429" s="2269"/>
      <c r="XEM1429" s="2269"/>
      <c r="XEN1429" s="2269"/>
      <c r="XEO1429" s="2269"/>
      <c r="XEP1429" s="2269"/>
      <c r="XEQ1429" s="2269"/>
      <c r="XER1429" s="2269"/>
      <c r="XES1429" s="2269"/>
      <c r="XET1429" s="2269"/>
      <c r="XEU1429" s="2269"/>
      <c r="XEV1429" s="2269"/>
      <c r="XEW1429" s="2269"/>
      <c r="XEX1429" s="2269"/>
      <c r="XEY1429" s="2269"/>
      <c r="XEZ1429" s="2269"/>
      <c r="XFA1429" s="2269"/>
      <c r="XFB1429" s="2269"/>
      <c r="XFC1429" s="2269"/>
    </row>
    <row r="1430" spans="1:16383" ht="24">
      <c r="A1430" s="2204" t="s">
        <v>3755</v>
      </c>
      <c r="B1430" s="2205" t="s">
        <v>985</v>
      </c>
      <c r="C1430" s="2204" t="s">
        <v>41</v>
      </c>
      <c r="D1430" s="2208">
        <f t="shared" si="57"/>
        <v>0.01</v>
      </c>
      <c r="E1430" s="2225"/>
      <c r="F1430" s="2210">
        <v>0.01</v>
      </c>
      <c r="G1430" s="2211" t="s">
        <v>2678</v>
      </c>
      <c r="H1430" s="2207" t="s">
        <v>2361</v>
      </c>
      <c r="I1430" s="2203">
        <v>1</v>
      </c>
      <c r="K1430" s="2205" t="s">
        <v>985</v>
      </c>
    </row>
    <row r="1431" spans="1:16383" ht="24">
      <c r="A1431" s="2204" t="s">
        <v>3756</v>
      </c>
      <c r="B1431" s="2205" t="s">
        <v>986</v>
      </c>
      <c r="C1431" s="2204" t="s">
        <v>41</v>
      </c>
      <c r="D1431" s="2208">
        <f t="shared" si="57"/>
        <v>0.04</v>
      </c>
      <c r="E1431" s="2225"/>
      <c r="F1431" s="2210">
        <v>0.04</v>
      </c>
      <c r="G1431" s="2211" t="s">
        <v>2678</v>
      </c>
      <c r="H1431" s="2207" t="s">
        <v>2361</v>
      </c>
      <c r="I1431" s="2203">
        <v>1</v>
      </c>
      <c r="K1431" s="2205" t="s">
        <v>986</v>
      </c>
    </row>
    <row r="1432" spans="1:16383" ht="24">
      <c r="A1432" s="2204" t="s">
        <v>3757</v>
      </c>
      <c r="B1432" s="2205" t="s">
        <v>987</v>
      </c>
      <c r="C1432" s="2204" t="s">
        <v>41</v>
      </c>
      <c r="D1432" s="2208">
        <f t="shared" si="57"/>
        <v>0.01</v>
      </c>
      <c r="E1432" s="2225"/>
      <c r="F1432" s="2210">
        <v>0.01</v>
      </c>
      <c r="G1432" s="2211" t="s">
        <v>2678</v>
      </c>
      <c r="H1432" s="2226" t="s">
        <v>2357</v>
      </c>
      <c r="I1432" s="2203">
        <v>1</v>
      </c>
      <c r="K1432" s="2205" t="s">
        <v>987</v>
      </c>
    </row>
    <row r="1433" spans="1:16383" ht="24">
      <c r="A1433" s="2204" t="s">
        <v>3758</v>
      </c>
      <c r="B1433" s="2241" t="s">
        <v>988</v>
      </c>
      <c r="C1433" s="2204" t="s">
        <v>41</v>
      </c>
      <c r="D1433" s="2208">
        <f t="shared" si="57"/>
        <v>0.1</v>
      </c>
      <c r="E1433" s="2225">
        <v>0.1</v>
      </c>
      <c r="F1433" s="2210">
        <v>0</v>
      </c>
      <c r="G1433" s="2211" t="s">
        <v>2678</v>
      </c>
      <c r="H1433" s="2226" t="s">
        <v>2357</v>
      </c>
      <c r="I1433" s="2203">
        <v>1</v>
      </c>
      <c r="K1433" s="2241" t="s">
        <v>988</v>
      </c>
    </row>
    <row r="1434" spans="1:16383" ht="24">
      <c r="A1434" s="2204" t="s">
        <v>3759</v>
      </c>
      <c r="B1434" s="2243" t="s">
        <v>989</v>
      </c>
      <c r="C1434" s="2204" t="s">
        <v>41</v>
      </c>
      <c r="D1434" s="2208">
        <f t="shared" si="57"/>
        <v>0.08</v>
      </c>
      <c r="E1434" s="2225"/>
      <c r="F1434" s="2210">
        <v>0.08</v>
      </c>
      <c r="G1434" s="2211" t="s">
        <v>2678</v>
      </c>
      <c r="H1434" s="2226" t="s">
        <v>2357</v>
      </c>
      <c r="I1434" s="2203">
        <v>1</v>
      </c>
      <c r="K1434" s="2243" t="s">
        <v>989</v>
      </c>
    </row>
    <row r="1435" spans="1:16383" ht="24">
      <c r="A1435" s="2204" t="s">
        <v>3760</v>
      </c>
      <c r="B1435" s="2205" t="s">
        <v>990</v>
      </c>
      <c r="C1435" s="2204" t="s">
        <v>41</v>
      </c>
      <c r="D1435" s="2208">
        <f t="shared" si="57"/>
        <v>0.21</v>
      </c>
      <c r="E1435" s="2225"/>
      <c r="F1435" s="2210">
        <v>0.21</v>
      </c>
      <c r="G1435" s="2211" t="s">
        <v>2678</v>
      </c>
      <c r="H1435" s="2207" t="s">
        <v>2361</v>
      </c>
      <c r="I1435" s="2203">
        <v>1</v>
      </c>
      <c r="K1435" s="2205" t="s">
        <v>990</v>
      </c>
    </row>
    <row r="1436" spans="1:16383">
      <c r="A1436" s="2204" t="s">
        <v>3761</v>
      </c>
      <c r="B1436" s="2217" t="s">
        <v>991</v>
      </c>
      <c r="C1436" s="2204" t="s">
        <v>41</v>
      </c>
      <c r="D1436" s="2208">
        <f t="shared" si="57"/>
        <v>0.06</v>
      </c>
      <c r="E1436" s="2225"/>
      <c r="F1436" s="2210">
        <v>0.06</v>
      </c>
      <c r="G1436" s="2211" t="s">
        <v>2678</v>
      </c>
      <c r="H1436" s="2207" t="s">
        <v>2361</v>
      </c>
      <c r="I1436" s="2203">
        <v>1</v>
      </c>
      <c r="K1436" s="2217" t="s">
        <v>991</v>
      </c>
    </row>
    <row r="1437" spans="1:16383" ht="24">
      <c r="A1437" s="2204" t="s">
        <v>3762</v>
      </c>
      <c r="B1437" s="2217" t="s">
        <v>4530</v>
      </c>
      <c r="C1437" s="2204" t="s">
        <v>41</v>
      </c>
      <c r="D1437" s="2208">
        <f>F1437+E1437</f>
        <v>0.42</v>
      </c>
      <c r="E1437" s="2225"/>
      <c r="F1437" s="2210">
        <v>0.42</v>
      </c>
      <c r="G1437" s="2211" t="s">
        <v>2678</v>
      </c>
      <c r="H1437" s="2207" t="s">
        <v>2361</v>
      </c>
      <c r="I1437" s="2203">
        <v>1</v>
      </c>
      <c r="K1437" s="2217" t="s">
        <v>4530</v>
      </c>
    </row>
    <row r="1438" spans="1:16383" ht="24">
      <c r="A1438" s="2204" t="s">
        <v>3763</v>
      </c>
      <c r="B1438" s="2217" t="s">
        <v>4531</v>
      </c>
      <c r="C1438" s="2204" t="s">
        <v>41</v>
      </c>
      <c r="D1438" s="2208">
        <f>F1438+E1438</f>
        <v>0.91</v>
      </c>
      <c r="E1438" s="2225"/>
      <c r="F1438" s="2210">
        <v>0.91</v>
      </c>
      <c r="G1438" s="2211" t="s">
        <v>2678</v>
      </c>
      <c r="H1438" s="2207" t="s">
        <v>2361</v>
      </c>
      <c r="I1438" s="2203">
        <v>1</v>
      </c>
      <c r="K1438" s="2217" t="s">
        <v>4531</v>
      </c>
    </row>
    <row r="1439" spans="1:16383" ht="24">
      <c r="A1439" s="2204" t="s">
        <v>3764</v>
      </c>
      <c r="B1439" s="2205" t="s">
        <v>851</v>
      </c>
      <c r="C1439" s="2204" t="s">
        <v>41</v>
      </c>
      <c r="D1439" s="2208">
        <v>3.6</v>
      </c>
      <c r="E1439" s="2225"/>
      <c r="F1439" s="2210">
        <v>3.6</v>
      </c>
      <c r="G1439" s="2211" t="s">
        <v>2678</v>
      </c>
      <c r="H1439" s="2207" t="s">
        <v>2361</v>
      </c>
      <c r="I1439" s="2203">
        <v>1</v>
      </c>
      <c r="K1439" s="2205" t="s">
        <v>851</v>
      </c>
    </row>
    <row r="1440" spans="1:16383" ht="24">
      <c r="A1440" s="2204" t="s">
        <v>3765</v>
      </c>
      <c r="B1440" s="2216" t="s">
        <v>992</v>
      </c>
      <c r="C1440" s="2204" t="s">
        <v>41</v>
      </c>
      <c r="D1440" s="2208">
        <f t="shared" si="57"/>
        <v>115.07</v>
      </c>
      <c r="E1440" s="2225"/>
      <c r="F1440" s="2210">
        <v>115.07</v>
      </c>
      <c r="G1440" s="2211" t="s">
        <v>414</v>
      </c>
      <c r="H1440" s="2207" t="s">
        <v>2361</v>
      </c>
      <c r="I1440" s="2203">
        <v>1</v>
      </c>
      <c r="K1440" s="2216" t="s">
        <v>992</v>
      </c>
    </row>
    <row r="1441" spans="1:11" ht="24">
      <c r="A1441" s="2204" t="s">
        <v>3766</v>
      </c>
      <c r="B1441" s="2234" t="s">
        <v>993</v>
      </c>
      <c r="C1441" s="2204" t="s">
        <v>41</v>
      </c>
      <c r="D1441" s="2208">
        <f t="shared" si="57"/>
        <v>8.6200000000000028</v>
      </c>
      <c r="E1441" s="2225"/>
      <c r="F1441" s="2210">
        <v>8.6200000000000028</v>
      </c>
      <c r="G1441" s="2211" t="s">
        <v>431</v>
      </c>
      <c r="H1441" s="2207" t="s">
        <v>2361</v>
      </c>
      <c r="I1441" s="2203">
        <v>1</v>
      </c>
      <c r="K1441" s="2234" t="s">
        <v>993</v>
      </c>
    </row>
    <row r="1442" spans="1:11" ht="24">
      <c r="A1442" s="2204" t="s">
        <v>3767</v>
      </c>
      <c r="B1442" s="2209" t="s">
        <v>4929</v>
      </c>
      <c r="C1442" s="2204" t="s">
        <v>41</v>
      </c>
      <c r="D1442" s="2208">
        <f t="shared" si="57"/>
        <v>8.59</v>
      </c>
      <c r="E1442" s="2225"/>
      <c r="F1442" s="2210">
        <v>8.59</v>
      </c>
      <c r="G1442" s="2211" t="s">
        <v>431</v>
      </c>
      <c r="H1442" s="2226" t="s">
        <v>2358</v>
      </c>
      <c r="I1442" s="2203">
        <v>1</v>
      </c>
      <c r="K1442" s="2209" t="s">
        <v>994</v>
      </c>
    </row>
    <row r="1443" spans="1:11">
      <c r="A1443" s="2204" t="s">
        <v>3768</v>
      </c>
      <c r="B1443" s="2245" t="s">
        <v>995</v>
      </c>
      <c r="C1443" s="2204" t="s">
        <v>41</v>
      </c>
      <c r="D1443" s="2208">
        <f t="shared" si="57"/>
        <v>7.0000000000000007E-2</v>
      </c>
      <c r="E1443" s="2225"/>
      <c r="F1443" s="2210">
        <v>7.0000000000000007E-2</v>
      </c>
      <c r="G1443" s="2211" t="s">
        <v>2616</v>
      </c>
      <c r="H1443" s="2226" t="s">
        <v>2357</v>
      </c>
      <c r="I1443" s="2203">
        <v>1</v>
      </c>
      <c r="K1443" s="2245" t="s">
        <v>995</v>
      </c>
    </row>
    <row r="1444" spans="1:11" ht="36">
      <c r="A1444" s="2204" t="s">
        <v>3769</v>
      </c>
      <c r="B1444" s="2244" t="s">
        <v>996</v>
      </c>
      <c r="C1444" s="2204" t="s">
        <v>41</v>
      </c>
      <c r="D1444" s="2208">
        <f t="shared" si="57"/>
        <v>1.02</v>
      </c>
      <c r="E1444" s="2225"/>
      <c r="F1444" s="2210">
        <v>1.02</v>
      </c>
      <c r="G1444" s="2211" t="s">
        <v>2616</v>
      </c>
      <c r="H1444" s="2207" t="s">
        <v>2361</v>
      </c>
      <c r="I1444" s="2203">
        <v>1</v>
      </c>
      <c r="K1444" s="2244" t="s">
        <v>996</v>
      </c>
    </row>
    <row r="1445" spans="1:11" ht="36">
      <c r="A1445" s="2204" t="s">
        <v>3770</v>
      </c>
      <c r="B1445" s="2205" t="s">
        <v>997</v>
      </c>
      <c r="C1445" s="2204" t="s">
        <v>41</v>
      </c>
      <c r="D1445" s="2208">
        <f t="shared" si="57"/>
        <v>2.94</v>
      </c>
      <c r="E1445" s="2225"/>
      <c r="F1445" s="2210">
        <v>2.94</v>
      </c>
      <c r="G1445" s="2211" t="s">
        <v>2616</v>
      </c>
      <c r="H1445" s="2226" t="s">
        <v>2358</v>
      </c>
      <c r="I1445" s="2203">
        <v>1</v>
      </c>
      <c r="K1445" s="2205" t="s">
        <v>997</v>
      </c>
    </row>
    <row r="1446" spans="1:11" ht="24">
      <c r="A1446" s="2204" t="s">
        <v>3771</v>
      </c>
      <c r="B1446" s="2205" t="s">
        <v>813</v>
      </c>
      <c r="C1446" s="2204" t="s">
        <v>41</v>
      </c>
      <c r="D1446" s="2208">
        <f t="shared" si="57"/>
        <v>3</v>
      </c>
      <c r="E1446" s="2225"/>
      <c r="F1446" s="2210">
        <v>3</v>
      </c>
      <c r="G1446" s="2211" t="s">
        <v>2616</v>
      </c>
      <c r="H1446" s="2226" t="s">
        <v>2358</v>
      </c>
      <c r="I1446" s="2203">
        <v>1</v>
      </c>
      <c r="K1446" s="2205" t="s">
        <v>813</v>
      </c>
    </row>
    <row r="1447" spans="1:11">
      <c r="A1447" s="2204" t="s">
        <v>3772</v>
      </c>
      <c r="B1447" s="2270" t="s">
        <v>998</v>
      </c>
      <c r="C1447" s="2204" t="s">
        <v>41</v>
      </c>
      <c r="D1447" s="2208">
        <f t="shared" si="57"/>
        <v>0.42</v>
      </c>
      <c r="E1447" s="2225">
        <v>7.0000000000000007E-2</v>
      </c>
      <c r="F1447" s="2210">
        <v>0.35</v>
      </c>
      <c r="G1447" s="2211" t="s">
        <v>446</v>
      </c>
      <c r="H1447" s="2207" t="s">
        <v>2361</v>
      </c>
      <c r="I1447" s="2203">
        <v>1</v>
      </c>
      <c r="K1447" s="2270" t="s">
        <v>998</v>
      </c>
    </row>
    <row r="1448" spans="1:11">
      <c r="A1448" s="2204" t="s">
        <v>3773</v>
      </c>
      <c r="B1448" s="2270" t="s">
        <v>999</v>
      </c>
      <c r="C1448" s="2204" t="s">
        <v>41</v>
      </c>
      <c r="D1448" s="2208">
        <f t="shared" si="57"/>
        <v>0.47</v>
      </c>
      <c r="E1448" s="2225"/>
      <c r="F1448" s="2210">
        <v>0.47</v>
      </c>
      <c r="G1448" s="2211" t="s">
        <v>446</v>
      </c>
      <c r="H1448" s="2226" t="s">
        <v>2357</v>
      </c>
      <c r="I1448" s="2203">
        <v>1</v>
      </c>
      <c r="K1448" s="2270" t="s">
        <v>999</v>
      </c>
    </row>
    <row r="1449" spans="1:11">
      <c r="A1449" s="2204" t="s">
        <v>3774</v>
      </c>
      <c r="B1449" s="2270" t="s">
        <v>1000</v>
      </c>
      <c r="C1449" s="2204" t="s">
        <v>41</v>
      </c>
      <c r="D1449" s="2208">
        <f t="shared" si="57"/>
        <v>7.0000000000000007E-2</v>
      </c>
      <c r="E1449" s="2225"/>
      <c r="F1449" s="2210">
        <v>7.0000000000000007E-2</v>
      </c>
      <c r="G1449" s="2211" t="s">
        <v>446</v>
      </c>
      <c r="H1449" s="2207" t="s">
        <v>2361</v>
      </c>
      <c r="I1449" s="2203">
        <v>1</v>
      </c>
      <c r="K1449" s="2270" t="s">
        <v>1000</v>
      </c>
    </row>
    <row r="1450" spans="1:11">
      <c r="A1450" s="2204" t="s">
        <v>3775</v>
      </c>
      <c r="B1450" s="2270" t="s">
        <v>4532</v>
      </c>
      <c r="C1450" s="2204" t="s">
        <v>41</v>
      </c>
      <c r="D1450" s="2208">
        <f>F1450+E1450</f>
        <v>1.47</v>
      </c>
      <c r="E1450" s="2225"/>
      <c r="F1450" s="2210">
        <v>1.47</v>
      </c>
      <c r="G1450" s="2211" t="s">
        <v>446</v>
      </c>
      <c r="H1450" s="2207" t="s">
        <v>2361</v>
      </c>
      <c r="I1450" s="2203">
        <v>1</v>
      </c>
      <c r="K1450" s="2270" t="s">
        <v>4532</v>
      </c>
    </row>
    <row r="1451" spans="1:11" ht="24">
      <c r="A1451" s="2204" t="s">
        <v>3776</v>
      </c>
      <c r="B1451" s="2236" t="s">
        <v>1001</v>
      </c>
      <c r="C1451" s="2204" t="s">
        <v>41</v>
      </c>
      <c r="D1451" s="2208">
        <f t="shared" si="57"/>
        <v>8.35</v>
      </c>
      <c r="E1451" s="2225"/>
      <c r="F1451" s="2210">
        <v>8.35</v>
      </c>
      <c r="G1451" s="2211" t="s">
        <v>446</v>
      </c>
      <c r="H1451" s="2207" t="s">
        <v>2361</v>
      </c>
      <c r="I1451" s="2203">
        <v>1</v>
      </c>
      <c r="K1451" s="2236" t="s">
        <v>1001</v>
      </c>
    </row>
    <row r="1452" spans="1:11" ht="24">
      <c r="A1452" s="2204" t="s">
        <v>3777</v>
      </c>
      <c r="B1452" s="2219" t="s">
        <v>1002</v>
      </c>
      <c r="C1452" s="2204" t="s">
        <v>41</v>
      </c>
      <c r="D1452" s="2208">
        <f t="shared" si="57"/>
        <v>47.96</v>
      </c>
      <c r="E1452" s="2225"/>
      <c r="F1452" s="2210">
        <v>47.96</v>
      </c>
      <c r="G1452" s="2211" t="s">
        <v>446</v>
      </c>
      <c r="H1452" s="2207" t="s">
        <v>2361</v>
      </c>
      <c r="I1452" s="2203">
        <v>1</v>
      </c>
      <c r="K1452" s="2219" t="s">
        <v>1002</v>
      </c>
    </row>
    <row r="1453" spans="1:11" ht="24">
      <c r="A1453" s="2204" t="s">
        <v>3778</v>
      </c>
      <c r="B1453" s="2205" t="s">
        <v>1003</v>
      </c>
      <c r="C1453" s="2204" t="s">
        <v>41</v>
      </c>
      <c r="D1453" s="2208">
        <f t="shared" si="57"/>
        <v>5.6199999999999992</v>
      </c>
      <c r="E1453" s="2225"/>
      <c r="F1453" s="2210">
        <v>5.6199999999999992</v>
      </c>
      <c r="G1453" s="2211" t="s">
        <v>446</v>
      </c>
      <c r="H1453" s="2207" t="s">
        <v>2361</v>
      </c>
      <c r="I1453" s="2203">
        <v>1</v>
      </c>
      <c r="K1453" s="2205" t="s">
        <v>1003</v>
      </c>
    </row>
    <row r="1454" spans="1:11" ht="24">
      <c r="A1454" s="2204" t="s">
        <v>3779</v>
      </c>
      <c r="B1454" s="2219" t="s">
        <v>813</v>
      </c>
      <c r="C1454" s="2204" t="s">
        <v>41</v>
      </c>
      <c r="D1454" s="2208">
        <v>4</v>
      </c>
      <c r="E1454" s="2225"/>
      <c r="F1454" s="2210">
        <v>4</v>
      </c>
      <c r="G1454" s="2211" t="s">
        <v>446</v>
      </c>
      <c r="H1454" s="2207" t="s">
        <v>2361</v>
      </c>
      <c r="I1454" s="2203">
        <v>1</v>
      </c>
      <c r="K1454" s="2219" t="s">
        <v>813</v>
      </c>
    </row>
    <row r="1455" spans="1:11">
      <c r="A1455" s="2204" t="s">
        <v>3780</v>
      </c>
      <c r="B1455" s="2219" t="s">
        <v>4533</v>
      </c>
      <c r="C1455" s="2204" t="s">
        <v>41</v>
      </c>
      <c r="D1455" s="2208">
        <f>E1455+F1455</f>
        <v>6.25</v>
      </c>
      <c r="E1455" s="2225"/>
      <c r="F1455" s="2210">
        <v>6.25</v>
      </c>
      <c r="G1455" s="2211" t="s">
        <v>2654</v>
      </c>
      <c r="H1455" s="2207" t="s">
        <v>2361</v>
      </c>
      <c r="I1455" s="2203">
        <v>1</v>
      </c>
      <c r="K1455" s="2219" t="s">
        <v>4533</v>
      </c>
    </row>
    <row r="1456" spans="1:11">
      <c r="A1456" s="2204" t="s">
        <v>3781</v>
      </c>
      <c r="B1456" s="2219" t="s">
        <v>4534</v>
      </c>
      <c r="C1456" s="2204" t="s">
        <v>41</v>
      </c>
      <c r="D1456" s="2208">
        <f t="shared" ref="D1456:D1460" si="58">E1456+F1456</f>
        <v>0.30000000000000004</v>
      </c>
      <c r="E1456" s="2225"/>
      <c r="F1456" s="2210">
        <v>0.30000000000000004</v>
      </c>
      <c r="G1456" s="2211" t="s">
        <v>2654</v>
      </c>
      <c r="H1456" s="2207" t="s">
        <v>2361</v>
      </c>
      <c r="I1456" s="2203">
        <v>1</v>
      </c>
      <c r="K1456" s="2219" t="s">
        <v>4534</v>
      </c>
    </row>
    <row r="1457" spans="1:11">
      <c r="A1457" s="2204" t="s">
        <v>3782</v>
      </c>
      <c r="B1457" s="2219" t="s">
        <v>4535</v>
      </c>
      <c r="C1457" s="2204" t="s">
        <v>41</v>
      </c>
      <c r="D1457" s="2208">
        <f t="shared" si="58"/>
        <v>1.5400000000000003</v>
      </c>
      <c r="E1457" s="2225"/>
      <c r="F1457" s="2210">
        <v>1.5400000000000003</v>
      </c>
      <c r="G1457" s="2211" t="s">
        <v>2654</v>
      </c>
      <c r="H1457" s="2207" t="s">
        <v>2361</v>
      </c>
      <c r="I1457" s="2203">
        <v>1</v>
      </c>
      <c r="K1457" s="2219" t="s">
        <v>4535</v>
      </c>
    </row>
    <row r="1458" spans="1:11">
      <c r="A1458" s="2204" t="s">
        <v>3783</v>
      </c>
      <c r="B1458" s="2219" t="s">
        <v>4536</v>
      </c>
      <c r="C1458" s="2204" t="s">
        <v>41</v>
      </c>
      <c r="D1458" s="2208">
        <f t="shared" si="58"/>
        <v>0.79</v>
      </c>
      <c r="E1458" s="2225"/>
      <c r="F1458" s="2210">
        <v>0.79</v>
      </c>
      <c r="G1458" s="2211" t="s">
        <v>2654</v>
      </c>
      <c r="H1458" s="2207" t="s">
        <v>2361</v>
      </c>
      <c r="I1458" s="2203">
        <v>1</v>
      </c>
      <c r="K1458" s="2219" t="s">
        <v>4536</v>
      </c>
    </row>
    <row r="1459" spans="1:11">
      <c r="A1459" s="2204" t="s">
        <v>3784</v>
      </c>
      <c r="B1459" s="2219" t="s">
        <v>4537</v>
      </c>
      <c r="C1459" s="2204" t="s">
        <v>41</v>
      </c>
      <c r="D1459" s="2208">
        <f t="shared" si="58"/>
        <v>0.13</v>
      </c>
      <c r="E1459" s="2225"/>
      <c r="F1459" s="2210">
        <v>0.13</v>
      </c>
      <c r="G1459" s="2211" t="s">
        <v>2654</v>
      </c>
      <c r="H1459" s="2207" t="s">
        <v>2361</v>
      </c>
      <c r="I1459" s="2203">
        <v>1</v>
      </c>
      <c r="K1459" s="2219" t="s">
        <v>4537</v>
      </c>
    </row>
    <row r="1460" spans="1:11" ht="24">
      <c r="A1460" s="2204" t="s">
        <v>3785</v>
      </c>
      <c r="B1460" s="2219" t="s">
        <v>4538</v>
      </c>
      <c r="C1460" s="2204" t="s">
        <v>41</v>
      </c>
      <c r="D1460" s="2208">
        <f t="shared" si="58"/>
        <v>1.18</v>
      </c>
      <c r="E1460" s="2225"/>
      <c r="F1460" s="2210">
        <v>1.18</v>
      </c>
      <c r="G1460" s="2211" t="s">
        <v>2654</v>
      </c>
      <c r="H1460" s="2207" t="s">
        <v>2361</v>
      </c>
      <c r="I1460" s="2203">
        <v>1</v>
      </c>
      <c r="K1460" s="2219" t="s">
        <v>4538</v>
      </c>
    </row>
    <row r="1461" spans="1:11" ht="36">
      <c r="A1461" s="2204" t="s">
        <v>3786</v>
      </c>
      <c r="B1461" s="2217" t="s">
        <v>1004</v>
      </c>
      <c r="C1461" s="2204" t="s">
        <v>41</v>
      </c>
      <c r="D1461" s="2208">
        <f t="shared" si="57"/>
        <v>3.8600000000000003</v>
      </c>
      <c r="E1461" s="2225"/>
      <c r="F1461" s="2210">
        <v>3.8600000000000003</v>
      </c>
      <c r="G1461" s="2218" t="s">
        <v>2654</v>
      </c>
      <c r="H1461" s="2207" t="s">
        <v>2361</v>
      </c>
      <c r="I1461" s="2203">
        <v>1</v>
      </c>
      <c r="K1461" s="2217" t="s">
        <v>1004</v>
      </c>
    </row>
    <row r="1462" spans="1:11" ht="24">
      <c r="A1462" s="2204" t="s">
        <v>3787</v>
      </c>
      <c r="B1462" s="2205" t="s">
        <v>1005</v>
      </c>
      <c r="C1462" s="2204" t="s">
        <v>41</v>
      </c>
      <c r="D1462" s="2208">
        <f t="shared" si="57"/>
        <v>2.52</v>
      </c>
      <c r="E1462" s="2225"/>
      <c r="F1462" s="2210">
        <v>2.52</v>
      </c>
      <c r="G1462" s="2218" t="s">
        <v>2654</v>
      </c>
      <c r="H1462" s="2226" t="s">
        <v>2357</v>
      </c>
      <c r="I1462" s="2203">
        <v>1</v>
      </c>
      <c r="K1462" s="2205" t="s">
        <v>1005</v>
      </c>
    </row>
    <row r="1463" spans="1:11">
      <c r="A1463" s="2204" t="s">
        <v>3788</v>
      </c>
      <c r="B1463" s="2242" t="s">
        <v>1006</v>
      </c>
      <c r="C1463" s="2204" t="s">
        <v>41</v>
      </c>
      <c r="D1463" s="2208">
        <f t="shared" si="57"/>
        <v>0.5</v>
      </c>
      <c r="E1463" s="2225"/>
      <c r="F1463" s="2210">
        <v>0.5</v>
      </c>
      <c r="G1463" s="2218" t="s">
        <v>2654</v>
      </c>
      <c r="H1463" s="2226" t="s">
        <v>2357</v>
      </c>
      <c r="I1463" s="2203">
        <v>1</v>
      </c>
      <c r="K1463" s="2242" t="s">
        <v>1006</v>
      </c>
    </row>
    <row r="1464" spans="1:11" ht="36">
      <c r="A1464" s="2204" t="s">
        <v>3789</v>
      </c>
      <c r="B1464" s="2263" t="s">
        <v>1007</v>
      </c>
      <c r="C1464" s="2204" t="s">
        <v>41</v>
      </c>
      <c r="D1464" s="2208">
        <f t="shared" si="57"/>
        <v>0.3</v>
      </c>
      <c r="E1464" s="2225"/>
      <c r="F1464" s="2210">
        <v>0.3</v>
      </c>
      <c r="G1464" s="2218" t="s">
        <v>2654</v>
      </c>
      <c r="H1464" s="2226" t="s">
        <v>2357</v>
      </c>
      <c r="I1464" s="2203">
        <v>1</v>
      </c>
      <c r="K1464" s="2263" t="s">
        <v>1007</v>
      </c>
    </row>
    <row r="1465" spans="1:11" ht="24">
      <c r="A1465" s="2204" t="s">
        <v>3790</v>
      </c>
      <c r="B1465" s="2205" t="s">
        <v>1008</v>
      </c>
      <c r="C1465" s="2204" t="s">
        <v>41</v>
      </c>
      <c r="D1465" s="2208">
        <f t="shared" si="57"/>
        <v>0.04</v>
      </c>
      <c r="E1465" s="2225"/>
      <c r="F1465" s="2210">
        <v>0.04</v>
      </c>
      <c r="G1465" s="2218" t="s">
        <v>2654</v>
      </c>
      <c r="H1465" s="2207" t="s">
        <v>2361</v>
      </c>
      <c r="I1465" s="2203">
        <v>1</v>
      </c>
      <c r="K1465" s="2205" t="s">
        <v>1008</v>
      </c>
    </row>
    <row r="1466" spans="1:11" ht="24">
      <c r="A1466" s="2204" t="s">
        <v>3791</v>
      </c>
      <c r="B1466" s="2222" t="s">
        <v>1009</v>
      </c>
      <c r="C1466" s="2204" t="s">
        <v>41</v>
      </c>
      <c r="D1466" s="2208">
        <f t="shared" si="57"/>
        <v>1.5</v>
      </c>
      <c r="E1466" s="2225"/>
      <c r="F1466" s="2210">
        <v>1.5</v>
      </c>
      <c r="G1466" s="2218" t="s">
        <v>2654</v>
      </c>
      <c r="H1466" s="2207" t="s">
        <v>2361</v>
      </c>
      <c r="I1466" s="2203">
        <v>1</v>
      </c>
      <c r="K1466" s="2222" t="s">
        <v>1009</v>
      </c>
    </row>
    <row r="1467" spans="1:11" ht="24">
      <c r="A1467" s="2204" t="s">
        <v>3792</v>
      </c>
      <c r="B1467" s="2223" t="s">
        <v>1010</v>
      </c>
      <c r="C1467" s="2204" t="s">
        <v>41</v>
      </c>
      <c r="D1467" s="2208">
        <f t="shared" si="57"/>
        <v>17.8</v>
      </c>
      <c r="E1467" s="2225">
        <v>1.73</v>
      </c>
      <c r="F1467" s="2210">
        <v>16.07</v>
      </c>
      <c r="G1467" s="2218" t="s">
        <v>2654</v>
      </c>
      <c r="H1467" s="2226" t="s">
        <v>2357</v>
      </c>
      <c r="I1467" s="2203">
        <v>1</v>
      </c>
      <c r="K1467" s="2223" t="s">
        <v>1010</v>
      </c>
    </row>
    <row r="1468" spans="1:11">
      <c r="A1468" s="2204" t="s">
        <v>3793</v>
      </c>
      <c r="B1468" s="2232" t="s">
        <v>1011</v>
      </c>
      <c r="C1468" s="2204" t="s">
        <v>41</v>
      </c>
      <c r="D1468" s="2208">
        <f t="shared" si="57"/>
        <v>6.94</v>
      </c>
      <c r="E1468" s="2225"/>
      <c r="F1468" s="2210">
        <v>6.94</v>
      </c>
      <c r="G1468" s="2218" t="s">
        <v>2654</v>
      </c>
      <c r="H1468" s="2207" t="s">
        <v>2361</v>
      </c>
      <c r="I1468" s="2203">
        <v>1</v>
      </c>
      <c r="K1468" s="2232" t="s">
        <v>1011</v>
      </c>
    </row>
    <row r="1469" spans="1:11" ht="24">
      <c r="A1469" s="2204" t="s">
        <v>3794</v>
      </c>
      <c r="B1469" s="2263" t="s">
        <v>1012</v>
      </c>
      <c r="C1469" s="2204" t="s">
        <v>41</v>
      </c>
      <c r="D1469" s="2208">
        <f t="shared" si="57"/>
        <v>1.6</v>
      </c>
      <c r="E1469" s="2225"/>
      <c r="F1469" s="2210">
        <v>1.6</v>
      </c>
      <c r="G1469" s="2218" t="s">
        <v>2654</v>
      </c>
      <c r="H1469" s="2207" t="s">
        <v>2361</v>
      </c>
      <c r="I1469" s="2203">
        <v>1</v>
      </c>
      <c r="K1469" s="2263" t="s">
        <v>1012</v>
      </c>
    </row>
    <row r="1470" spans="1:11" ht="24">
      <c r="A1470" s="2204" t="s">
        <v>3795</v>
      </c>
      <c r="B1470" s="2232" t="s">
        <v>813</v>
      </c>
      <c r="C1470" s="2204" t="s">
        <v>41</v>
      </c>
      <c r="D1470" s="2208">
        <v>3</v>
      </c>
      <c r="E1470" s="2225"/>
      <c r="F1470" s="2210">
        <v>3</v>
      </c>
      <c r="G1470" s="2218" t="s">
        <v>2654</v>
      </c>
      <c r="H1470" s="2207" t="s">
        <v>2361</v>
      </c>
      <c r="I1470" s="2203">
        <v>1</v>
      </c>
      <c r="K1470" s="2232" t="s">
        <v>813</v>
      </c>
    </row>
    <row r="1471" spans="1:11" ht="24">
      <c r="A1471" s="2204" t="s">
        <v>3796</v>
      </c>
      <c r="B1471" s="2228" t="s">
        <v>1013</v>
      </c>
      <c r="C1471" s="2204" t="s">
        <v>41</v>
      </c>
      <c r="D1471" s="2208">
        <f t="shared" si="57"/>
        <v>0.96</v>
      </c>
      <c r="E1471" s="2225"/>
      <c r="F1471" s="2210">
        <v>0.96</v>
      </c>
      <c r="G1471" s="2221" t="s">
        <v>2434</v>
      </c>
      <c r="H1471" s="2207" t="s">
        <v>2361</v>
      </c>
      <c r="I1471" s="2203">
        <v>1</v>
      </c>
      <c r="K1471" s="2228" t="s">
        <v>1013</v>
      </c>
    </row>
    <row r="1472" spans="1:11">
      <c r="A1472" s="2204" t="s">
        <v>3797</v>
      </c>
      <c r="B1472" s="2219" t="s">
        <v>1014</v>
      </c>
      <c r="C1472" s="2204" t="s">
        <v>41</v>
      </c>
      <c r="D1472" s="2208">
        <f t="shared" si="57"/>
        <v>0.03</v>
      </c>
      <c r="E1472" s="2225"/>
      <c r="F1472" s="2210">
        <v>0.03</v>
      </c>
      <c r="G1472" s="2211" t="s">
        <v>2434</v>
      </c>
      <c r="H1472" s="2207" t="s">
        <v>2361</v>
      </c>
      <c r="I1472" s="2203">
        <v>1</v>
      </c>
      <c r="K1472" s="2219" t="s">
        <v>1014</v>
      </c>
    </row>
    <row r="1473" spans="1:11">
      <c r="A1473" s="2204" t="s">
        <v>3798</v>
      </c>
      <c r="B1473" s="2219" t="s">
        <v>1015</v>
      </c>
      <c r="C1473" s="2204" t="s">
        <v>41</v>
      </c>
      <c r="D1473" s="2208">
        <f t="shared" si="57"/>
        <v>0.04</v>
      </c>
      <c r="E1473" s="2225"/>
      <c r="F1473" s="2210">
        <v>0.04</v>
      </c>
      <c r="G1473" s="2211" t="s">
        <v>2434</v>
      </c>
      <c r="H1473" s="2207" t="s">
        <v>2361</v>
      </c>
      <c r="I1473" s="2203">
        <v>1</v>
      </c>
      <c r="K1473" s="2219" t="s">
        <v>1015</v>
      </c>
    </row>
    <row r="1474" spans="1:11">
      <c r="A1474" s="2204" t="s">
        <v>3799</v>
      </c>
      <c r="B1474" s="2219" t="s">
        <v>1016</v>
      </c>
      <c r="C1474" s="2204" t="s">
        <v>41</v>
      </c>
      <c r="D1474" s="2208">
        <f t="shared" si="57"/>
        <v>0.01</v>
      </c>
      <c r="E1474" s="2225"/>
      <c r="F1474" s="2210">
        <v>0.01</v>
      </c>
      <c r="G1474" s="2211" t="s">
        <v>2434</v>
      </c>
      <c r="H1474" s="2207" t="s">
        <v>2361</v>
      </c>
      <c r="I1474" s="2203">
        <v>1</v>
      </c>
      <c r="K1474" s="2219" t="s">
        <v>1016</v>
      </c>
    </row>
    <row r="1475" spans="1:11">
      <c r="A1475" s="2204" t="s">
        <v>3800</v>
      </c>
      <c r="B1475" s="2219" t="s">
        <v>1017</v>
      </c>
      <c r="C1475" s="2204" t="s">
        <v>41</v>
      </c>
      <c r="D1475" s="2208">
        <f t="shared" si="57"/>
        <v>0.01</v>
      </c>
      <c r="E1475" s="2225"/>
      <c r="F1475" s="2210">
        <v>0.01</v>
      </c>
      <c r="G1475" s="2211" t="s">
        <v>2434</v>
      </c>
      <c r="H1475" s="2207" t="s">
        <v>2361</v>
      </c>
      <c r="I1475" s="2203">
        <v>1</v>
      </c>
      <c r="K1475" s="2219" t="s">
        <v>1017</v>
      </c>
    </row>
    <row r="1476" spans="1:11" ht="36">
      <c r="A1476" s="2204" t="s">
        <v>3801</v>
      </c>
      <c r="B1476" s="2235" t="s">
        <v>1018</v>
      </c>
      <c r="C1476" s="2204" t="s">
        <v>41</v>
      </c>
      <c r="D1476" s="2208">
        <f t="shared" si="57"/>
        <v>0.36</v>
      </c>
      <c r="E1476" s="2225"/>
      <c r="F1476" s="2210">
        <v>0.36</v>
      </c>
      <c r="G1476" s="2211" t="s">
        <v>2434</v>
      </c>
      <c r="H1476" s="2207" t="s">
        <v>2361</v>
      </c>
      <c r="I1476" s="2203">
        <v>1</v>
      </c>
      <c r="K1476" s="2235" t="s">
        <v>1018</v>
      </c>
    </row>
    <row r="1477" spans="1:11">
      <c r="A1477" s="2204" t="s">
        <v>3802</v>
      </c>
      <c r="B1477" s="2219" t="s">
        <v>1019</v>
      </c>
      <c r="C1477" s="2204" t="s">
        <v>41</v>
      </c>
      <c r="D1477" s="2208">
        <f t="shared" si="57"/>
        <v>0.18</v>
      </c>
      <c r="E1477" s="2225"/>
      <c r="F1477" s="2210">
        <v>0.18</v>
      </c>
      <c r="G1477" s="2211" t="s">
        <v>2434</v>
      </c>
      <c r="H1477" s="2207" t="s">
        <v>2361</v>
      </c>
      <c r="I1477" s="2203">
        <v>1</v>
      </c>
      <c r="K1477" s="2219" t="s">
        <v>1019</v>
      </c>
    </row>
    <row r="1478" spans="1:11">
      <c r="A1478" s="2204" t="s">
        <v>3803</v>
      </c>
      <c r="B1478" s="2219" t="s">
        <v>1020</v>
      </c>
      <c r="C1478" s="2204" t="s">
        <v>41</v>
      </c>
      <c r="D1478" s="2208">
        <f t="shared" si="57"/>
        <v>0.05</v>
      </c>
      <c r="E1478" s="2225"/>
      <c r="F1478" s="2210">
        <v>0.05</v>
      </c>
      <c r="G1478" s="2211" t="s">
        <v>2434</v>
      </c>
      <c r="H1478" s="2207" t="s">
        <v>2361</v>
      </c>
      <c r="I1478" s="2203">
        <v>1</v>
      </c>
      <c r="K1478" s="2219" t="s">
        <v>1020</v>
      </c>
    </row>
    <row r="1479" spans="1:11" ht="24">
      <c r="A1479" s="2204" t="s">
        <v>3804</v>
      </c>
      <c r="B1479" s="2219" t="s">
        <v>813</v>
      </c>
      <c r="C1479" s="2204" t="s">
        <v>41</v>
      </c>
      <c r="D1479" s="2208">
        <v>0.9</v>
      </c>
      <c r="E1479" s="2225"/>
      <c r="F1479" s="2210">
        <v>0.9</v>
      </c>
      <c r="G1479" s="2211" t="s">
        <v>2434</v>
      </c>
      <c r="H1479" s="2207" t="s">
        <v>2361</v>
      </c>
      <c r="I1479" s="2203">
        <v>1</v>
      </c>
      <c r="K1479" s="2219" t="s">
        <v>813</v>
      </c>
    </row>
    <row r="1480" spans="1:11">
      <c r="A1480" s="2204" t="s">
        <v>3805</v>
      </c>
      <c r="B1480" s="2232" t="s">
        <v>1021</v>
      </c>
      <c r="C1480" s="2204" t="s">
        <v>41</v>
      </c>
      <c r="D1480" s="2208">
        <f t="shared" si="57"/>
        <v>0.02</v>
      </c>
      <c r="E1480" s="2225">
        <v>0.01</v>
      </c>
      <c r="F1480" s="2210">
        <v>0.01</v>
      </c>
      <c r="G1480" s="2211" t="s">
        <v>2672</v>
      </c>
      <c r="H1480" s="2226" t="s">
        <v>2357</v>
      </c>
      <c r="I1480" s="2203">
        <v>1</v>
      </c>
      <c r="K1480" s="2232" t="s">
        <v>1021</v>
      </c>
    </row>
    <row r="1481" spans="1:11" ht="24">
      <c r="A1481" s="2204" t="s">
        <v>3806</v>
      </c>
      <c r="B1481" s="2232" t="s">
        <v>1022</v>
      </c>
      <c r="C1481" s="2204" t="s">
        <v>41</v>
      </c>
      <c r="D1481" s="2208">
        <f t="shared" si="57"/>
        <v>0.34</v>
      </c>
      <c r="E1481" s="2225"/>
      <c r="F1481" s="2210">
        <v>0.34</v>
      </c>
      <c r="G1481" s="2211" t="s">
        <v>2672</v>
      </c>
      <c r="H1481" s="2207" t="s">
        <v>2361</v>
      </c>
      <c r="I1481" s="2203">
        <v>1</v>
      </c>
      <c r="K1481" s="2232" t="s">
        <v>1022</v>
      </c>
    </row>
    <row r="1482" spans="1:11" ht="24">
      <c r="A1482" s="2204" t="s">
        <v>3807</v>
      </c>
      <c r="B1482" s="2232" t="s">
        <v>1023</v>
      </c>
      <c r="C1482" s="2204" t="s">
        <v>41</v>
      </c>
      <c r="D1482" s="2208">
        <f t="shared" si="57"/>
        <v>1.75</v>
      </c>
      <c r="E1482" s="2225"/>
      <c r="F1482" s="2210">
        <v>1.75</v>
      </c>
      <c r="G1482" s="2211" t="s">
        <v>2672</v>
      </c>
      <c r="H1482" s="2226" t="s">
        <v>2357</v>
      </c>
      <c r="I1482" s="2203">
        <v>1</v>
      </c>
      <c r="K1482" s="2232" t="s">
        <v>1023</v>
      </c>
    </row>
    <row r="1483" spans="1:11" ht="24">
      <c r="A1483" s="2204" t="s">
        <v>3808</v>
      </c>
      <c r="B1483" s="2232" t="s">
        <v>1024</v>
      </c>
      <c r="C1483" s="2204" t="s">
        <v>41</v>
      </c>
      <c r="D1483" s="2208">
        <f t="shared" si="57"/>
        <v>3.17</v>
      </c>
      <c r="E1483" s="2225"/>
      <c r="F1483" s="2210">
        <v>3.17</v>
      </c>
      <c r="G1483" s="2211" t="s">
        <v>2672</v>
      </c>
      <c r="H1483" s="2226" t="s">
        <v>2357</v>
      </c>
      <c r="I1483" s="2203">
        <v>1</v>
      </c>
      <c r="K1483" s="2232" t="s">
        <v>1024</v>
      </c>
    </row>
    <row r="1484" spans="1:11" ht="36">
      <c r="A1484" s="2204" t="s">
        <v>3809</v>
      </c>
      <c r="B1484" s="2232" t="s">
        <v>1025</v>
      </c>
      <c r="C1484" s="2204" t="s">
        <v>41</v>
      </c>
      <c r="D1484" s="2208">
        <f t="shared" si="57"/>
        <v>7.0000000000000007E-2</v>
      </c>
      <c r="E1484" s="2225"/>
      <c r="F1484" s="2210">
        <v>7.0000000000000007E-2</v>
      </c>
      <c r="G1484" s="2211" t="s">
        <v>2672</v>
      </c>
      <c r="H1484" s="2207" t="s">
        <v>2361</v>
      </c>
      <c r="I1484" s="2203">
        <v>1</v>
      </c>
      <c r="K1484" s="2232" t="s">
        <v>1025</v>
      </c>
    </row>
    <row r="1485" spans="1:11">
      <c r="A1485" s="2204" t="s">
        <v>3810</v>
      </c>
      <c r="B1485" s="2217" t="s">
        <v>1026</v>
      </c>
      <c r="C1485" s="2204" t="s">
        <v>41</v>
      </c>
      <c r="D1485" s="2208">
        <f t="shared" si="57"/>
        <v>0.08</v>
      </c>
      <c r="E1485" s="2225"/>
      <c r="F1485" s="2210">
        <v>0.08</v>
      </c>
      <c r="G1485" s="2211" t="s">
        <v>2672</v>
      </c>
      <c r="H1485" s="2207" t="s">
        <v>2361</v>
      </c>
      <c r="I1485" s="2203">
        <v>1</v>
      </c>
      <c r="K1485" s="2217" t="s">
        <v>1026</v>
      </c>
    </row>
    <row r="1486" spans="1:11">
      <c r="A1486" s="2204" t="s">
        <v>3811</v>
      </c>
      <c r="B1486" s="2209" t="s">
        <v>1027</v>
      </c>
      <c r="C1486" s="2204" t="s">
        <v>41</v>
      </c>
      <c r="D1486" s="2208">
        <f t="shared" si="57"/>
        <v>0.06</v>
      </c>
      <c r="E1486" s="2225"/>
      <c r="F1486" s="2210">
        <v>0.06</v>
      </c>
      <c r="G1486" s="2211" t="s">
        <v>2672</v>
      </c>
      <c r="H1486" s="2207" t="s">
        <v>2361</v>
      </c>
      <c r="I1486" s="2203">
        <v>1</v>
      </c>
      <c r="K1486" s="2209" t="s">
        <v>1027</v>
      </c>
    </row>
    <row r="1487" spans="1:11">
      <c r="A1487" s="2204" t="s">
        <v>3812</v>
      </c>
      <c r="B1487" s="2217" t="s">
        <v>1028</v>
      </c>
      <c r="C1487" s="2204" t="s">
        <v>41</v>
      </c>
      <c r="D1487" s="2208">
        <f t="shared" si="57"/>
        <v>0.67</v>
      </c>
      <c r="E1487" s="2225"/>
      <c r="F1487" s="2210">
        <v>0.67</v>
      </c>
      <c r="G1487" s="2211" t="s">
        <v>2672</v>
      </c>
      <c r="H1487" s="2207" t="s">
        <v>2361</v>
      </c>
      <c r="I1487" s="2203">
        <v>1</v>
      </c>
      <c r="K1487" s="2217" t="s">
        <v>1028</v>
      </c>
    </row>
    <row r="1488" spans="1:11">
      <c r="A1488" s="2204" t="s">
        <v>3813</v>
      </c>
      <c r="B1488" s="2232" t="s">
        <v>1029</v>
      </c>
      <c r="C1488" s="2204" t="s">
        <v>41</v>
      </c>
      <c r="D1488" s="2208">
        <f t="shared" si="57"/>
        <v>3.54</v>
      </c>
      <c r="E1488" s="2225"/>
      <c r="F1488" s="2210">
        <v>3.54</v>
      </c>
      <c r="G1488" s="2211" t="s">
        <v>2672</v>
      </c>
      <c r="H1488" s="2207" t="s">
        <v>2361</v>
      </c>
      <c r="I1488" s="2203">
        <v>1</v>
      </c>
      <c r="K1488" s="2232" t="s">
        <v>1029</v>
      </c>
    </row>
    <row r="1489" spans="1:11">
      <c r="A1489" s="2204" t="s">
        <v>3814</v>
      </c>
      <c r="B1489" s="2232" t="s">
        <v>1030</v>
      </c>
      <c r="C1489" s="2204" t="s">
        <v>41</v>
      </c>
      <c r="D1489" s="2208">
        <f t="shared" si="57"/>
        <v>4.71</v>
      </c>
      <c r="E1489" s="2225"/>
      <c r="F1489" s="2210">
        <v>4.71</v>
      </c>
      <c r="G1489" s="2211" t="s">
        <v>2672</v>
      </c>
      <c r="H1489" s="2207" t="s">
        <v>2361</v>
      </c>
      <c r="I1489" s="2203">
        <v>1</v>
      </c>
      <c r="K1489" s="2232" t="s">
        <v>1030</v>
      </c>
    </row>
    <row r="1490" spans="1:11">
      <c r="A1490" s="2204" t="s">
        <v>3815</v>
      </c>
      <c r="B1490" s="2217" t="s">
        <v>1031</v>
      </c>
      <c r="C1490" s="2204" t="s">
        <v>41</v>
      </c>
      <c r="D1490" s="2208">
        <f t="shared" si="57"/>
        <v>0.02</v>
      </c>
      <c r="E1490" s="2225"/>
      <c r="F1490" s="2210">
        <v>0.02</v>
      </c>
      <c r="G1490" s="2211" t="s">
        <v>2672</v>
      </c>
      <c r="H1490" s="2207" t="s">
        <v>2361</v>
      </c>
      <c r="I1490" s="2203">
        <v>1</v>
      </c>
      <c r="K1490" s="2217" t="s">
        <v>1031</v>
      </c>
    </row>
    <row r="1491" spans="1:11">
      <c r="A1491" s="2204" t="s">
        <v>3816</v>
      </c>
      <c r="B1491" s="2217" t="s">
        <v>1032</v>
      </c>
      <c r="C1491" s="2204" t="s">
        <v>41</v>
      </c>
      <c r="D1491" s="2208">
        <f t="shared" si="57"/>
        <v>0.03</v>
      </c>
      <c r="E1491" s="2225"/>
      <c r="F1491" s="2210">
        <v>0.03</v>
      </c>
      <c r="G1491" s="2211" t="s">
        <v>2672</v>
      </c>
      <c r="H1491" s="2207" t="s">
        <v>2361</v>
      </c>
      <c r="I1491" s="2203">
        <v>1</v>
      </c>
      <c r="K1491" s="2217" t="s">
        <v>1032</v>
      </c>
    </row>
    <row r="1492" spans="1:11" ht="24">
      <c r="A1492" s="2204" t="s">
        <v>3817</v>
      </c>
      <c r="B1492" s="2217" t="s">
        <v>1033</v>
      </c>
      <c r="C1492" s="2204" t="s">
        <v>41</v>
      </c>
      <c r="D1492" s="2208">
        <f t="shared" si="57"/>
        <v>1.58</v>
      </c>
      <c r="E1492" s="2225"/>
      <c r="F1492" s="2210">
        <v>1.58</v>
      </c>
      <c r="G1492" s="2211" t="s">
        <v>2672</v>
      </c>
      <c r="H1492" s="2207" t="s">
        <v>2361</v>
      </c>
      <c r="I1492" s="2203">
        <v>1</v>
      </c>
      <c r="K1492" s="2217" t="s">
        <v>1033</v>
      </c>
    </row>
    <row r="1493" spans="1:11" ht="24">
      <c r="A1493" s="2204" t="s">
        <v>3818</v>
      </c>
      <c r="B1493" s="2248" t="s">
        <v>1035</v>
      </c>
      <c r="C1493" s="2204" t="s">
        <v>41</v>
      </c>
      <c r="D1493" s="2208">
        <f t="shared" si="57"/>
        <v>3.29</v>
      </c>
      <c r="E1493" s="2225"/>
      <c r="F1493" s="2210">
        <v>3.29</v>
      </c>
      <c r="G1493" s="2211" t="s">
        <v>2672</v>
      </c>
      <c r="H1493" s="2207" t="s">
        <v>2361</v>
      </c>
      <c r="I1493" s="2203">
        <v>1</v>
      </c>
      <c r="K1493" s="2248" t="s">
        <v>1035</v>
      </c>
    </row>
    <row r="1494" spans="1:11" ht="24">
      <c r="A1494" s="2204" t="s">
        <v>3819</v>
      </c>
      <c r="B1494" s="2217" t="s">
        <v>813</v>
      </c>
      <c r="C1494" s="2204" t="s">
        <v>41</v>
      </c>
      <c r="D1494" s="2208">
        <v>3</v>
      </c>
      <c r="E1494" s="2225"/>
      <c r="F1494" s="2210">
        <v>3</v>
      </c>
      <c r="G1494" s="2211" t="s">
        <v>2672</v>
      </c>
      <c r="H1494" s="2207" t="s">
        <v>2361</v>
      </c>
      <c r="I1494" s="2203">
        <v>1</v>
      </c>
      <c r="K1494" s="2217" t="s">
        <v>813</v>
      </c>
    </row>
    <row r="1495" spans="1:11" ht="24">
      <c r="A1495" s="2204" t="s">
        <v>3820</v>
      </c>
      <c r="B1495" s="2213" t="s">
        <v>1036</v>
      </c>
      <c r="C1495" s="2204" t="s">
        <v>41</v>
      </c>
      <c r="D1495" s="2208">
        <f t="shared" ref="D1495:D1534" si="59">E1495+F1495</f>
        <v>0.02</v>
      </c>
      <c r="E1495" s="2225"/>
      <c r="F1495" s="2210">
        <v>0.02</v>
      </c>
      <c r="G1495" s="2211" t="s">
        <v>489</v>
      </c>
      <c r="H1495" s="2226" t="s">
        <v>2357</v>
      </c>
      <c r="I1495" s="2203">
        <v>1</v>
      </c>
      <c r="K1495" s="2213" t="s">
        <v>1036</v>
      </c>
    </row>
    <row r="1496" spans="1:11">
      <c r="A1496" s="2204" t="s">
        <v>3821</v>
      </c>
      <c r="B1496" s="2247" t="s">
        <v>1037</v>
      </c>
      <c r="C1496" s="2204" t="s">
        <v>41</v>
      </c>
      <c r="D1496" s="2208">
        <f t="shared" si="59"/>
        <v>0.01</v>
      </c>
      <c r="E1496" s="2225"/>
      <c r="F1496" s="2210">
        <v>0.01</v>
      </c>
      <c r="G1496" s="2211" t="s">
        <v>489</v>
      </c>
      <c r="H1496" s="2207" t="s">
        <v>2361</v>
      </c>
      <c r="I1496" s="2203">
        <v>1</v>
      </c>
      <c r="K1496" s="2247" t="s">
        <v>1037</v>
      </c>
    </row>
    <row r="1497" spans="1:11">
      <c r="A1497" s="2204" t="s">
        <v>3822</v>
      </c>
      <c r="B1497" s="2247" t="s">
        <v>1038</v>
      </c>
      <c r="C1497" s="2204" t="s">
        <v>41</v>
      </c>
      <c r="D1497" s="2208">
        <f t="shared" si="59"/>
        <v>0.05</v>
      </c>
      <c r="E1497" s="2225"/>
      <c r="F1497" s="2210">
        <v>0.05</v>
      </c>
      <c r="G1497" s="2211" t="s">
        <v>489</v>
      </c>
      <c r="H1497" s="2271">
        <v>2022</v>
      </c>
      <c r="I1497" s="2203">
        <v>1</v>
      </c>
      <c r="K1497" s="2247" t="s">
        <v>1038</v>
      </c>
    </row>
    <row r="1498" spans="1:11">
      <c r="A1498" s="2204" t="s">
        <v>3823</v>
      </c>
      <c r="B1498" s="2247" t="s">
        <v>1039</v>
      </c>
      <c r="C1498" s="2204" t="s">
        <v>41</v>
      </c>
      <c r="D1498" s="2208">
        <f t="shared" si="59"/>
        <v>0.02</v>
      </c>
      <c r="E1498" s="2225"/>
      <c r="F1498" s="2210">
        <v>0.02</v>
      </c>
      <c r="G1498" s="2211" t="s">
        <v>489</v>
      </c>
      <c r="H1498" s="2271">
        <v>2022</v>
      </c>
      <c r="I1498" s="2203">
        <v>1</v>
      </c>
      <c r="K1498" s="2247" t="s">
        <v>1039</v>
      </c>
    </row>
    <row r="1499" spans="1:11">
      <c r="A1499" s="2204" t="s">
        <v>3824</v>
      </c>
      <c r="B1499" s="2247" t="s">
        <v>1040</v>
      </c>
      <c r="C1499" s="2204" t="s">
        <v>41</v>
      </c>
      <c r="D1499" s="2208">
        <f t="shared" si="59"/>
        <v>0.01</v>
      </c>
      <c r="E1499" s="2225"/>
      <c r="F1499" s="2210">
        <v>0.01</v>
      </c>
      <c r="G1499" s="2211" t="s">
        <v>489</v>
      </c>
      <c r="H1499" s="2271">
        <v>2022</v>
      </c>
      <c r="I1499" s="2203">
        <v>1</v>
      </c>
      <c r="K1499" s="2247" t="s">
        <v>1040</v>
      </c>
    </row>
    <row r="1500" spans="1:11">
      <c r="A1500" s="2204" t="s">
        <v>3825</v>
      </c>
      <c r="B1500" s="2247" t="s">
        <v>1041</v>
      </c>
      <c r="C1500" s="2204" t="s">
        <v>41</v>
      </c>
      <c r="D1500" s="2208">
        <f t="shared" si="59"/>
        <v>0.02</v>
      </c>
      <c r="E1500" s="2225"/>
      <c r="F1500" s="2210">
        <v>0.02</v>
      </c>
      <c r="G1500" s="2211" t="s">
        <v>489</v>
      </c>
      <c r="H1500" s="2271">
        <v>2022</v>
      </c>
      <c r="I1500" s="2203">
        <v>1</v>
      </c>
      <c r="K1500" s="2247" t="s">
        <v>1041</v>
      </c>
    </row>
    <row r="1501" spans="1:11">
      <c r="A1501" s="2204" t="s">
        <v>3826</v>
      </c>
      <c r="B1501" s="2236" t="s">
        <v>1042</v>
      </c>
      <c r="C1501" s="2204" t="s">
        <v>41</v>
      </c>
      <c r="D1501" s="2208">
        <f t="shared" si="59"/>
        <v>0.13</v>
      </c>
      <c r="E1501" s="2225"/>
      <c r="F1501" s="2210">
        <v>0.13</v>
      </c>
      <c r="G1501" s="2211" t="s">
        <v>489</v>
      </c>
      <c r="H1501" s="2271">
        <v>2022</v>
      </c>
      <c r="I1501" s="2203">
        <v>1</v>
      </c>
      <c r="K1501" s="2236" t="s">
        <v>1042</v>
      </c>
    </row>
    <row r="1502" spans="1:11" ht="24">
      <c r="A1502" s="2204" t="s">
        <v>3827</v>
      </c>
      <c r="B1502" s="2247" t="s">
        <v>813</v>
      </c>
      <c r="C1502" s="2204" t="s">
        <v>41</v>
      </c>
      <c r="D1502" s="2208">
        <v>1.1499999999999999</v>
      </c>
      <c r="E1502" s="2225"/>
      <c r="F1502" s="2210">
        <v>1.1499999999999999</v>
      </c>
      <c r="G1502" s="2211" t="s">
        <v>489</v>
      </c>
      <c r="H1502" s="2207" t="s">
        <v>2361</v>
      </c>
      <c r="I1502" s="2203">
        <v>1</v>
      </c>
      <c r="K1502" s="2247" t="s">
        <v>813</v>
      </c>
    </row>
    <row r="1503" spans="1:11">
      <c r="A1503" s="2204" t="s">
        <v>3828</v>
      </c>
      <c r="B1503" s="2247" t="s">
        <v>4539</v>
      </c>
      <c r="C1503" s="2204" t="s">
        <v>41</v>
      </c>
      <c r="D1503" s="2208">
        <f>E1503+F1503</f>
        <v>41.489999999999995</v>
      </c>
      <c r="E1503" s="2225"/>
      <c r="F1503" s="2210">
        <v>41.489999999999995</v>
      </c>
      <c r="G1503" s="2211" t="s">
        <v>75</v>
      </c>
      <c r="H1503" s="2207" t="s">
        <v>2361</v>
      </c>
      <c r="I1503" s="2203">
        <v>1</v>
      </c>
      <c r="K1503" s="2247" t="s">
        <v>4539</v>
      </c>
    </row>
    <row r="1504" spans="1:11">
      <c r="A1504" s="2204" t="s">
        <v>3829</v>
      </c>
      <c r="B1504" s="2217" t="s">
        <v>1043</v>
      </c>
      <c r="C1504" s="2204" t="s">
        <v>41</v>
      </c>
      <c r="D1504" s="2208">
        <f t="shared" si="59"/>
        <v>3.48</v>
      </c>
      <c r="E1504" s="2225"/>
      <c r="F1504" s="2210">
        <v>3.48</v>
      </c>
      <c r="G1504" s="2218" t="s">
        <v>75</v>
      </c>
      <c r="H1504" s="2207" t="s">
        <v>2361</v>
      </c>
      <c r="I1504" s="2203">
        <v>1</v>
      </c>
      <c r="K1504" s="2217" t="s">
        <v>1043</v>
      </c>
    </row>
    <row r="1505" spans="1:11" ht="24">
      <c r="A1505" s="2204" t="s">
        <v>4915</v>
      </c>
      <c r="B1505" s="2251" t="s">
        <v>1044</v>
      </c>
      <c r="C1505" s="2204" t="s">
        <v>41</v>
      </c>
      <c r="D1505" s="2208">
        <f t="shared" si="59"/>
        <v>0.03</v>
      </c>
      <c r="E1505" s="2225"/>
      <c r="F1505" s="2210">
        <v>0.03</v>
      </c>
      <c r="G1505" s="2215" t="s">
        <v>75</v>
      </c>
      <c r="H1505" s="2207" t="s">
        <v>2361</v>
      </c>
      <c r="I1505" s="2203">
        <v>1</v>
      </c>
      <c r="K1505" s="2251" t="s">
        <v>1044</v>
      </c>
    </row>
    <row r="1506" spans="1:11" ht="24">
      <c r="A1506" s="2204" t="s">
        <v>4916</v>
      </c>
      <c r="B1506" s="2205" t="s">
        <v>1045</v>
      </c>
      <c r="C1506" s="2204" t="s">
        <v>41</v>
      </c>
      <c r="D1506" s="2208">
        <f t="shared" si="59"/>
        <v>41.300000000000004</v>
      </c>
      <c r="E1506" s="2225"/>
      <c r="F1506" s="2210">
        <v>41.300000000000004</v>
      </c>
      <c r="G1506" s="2211" t="s">
        <v>100</v>
      </c>
      <c r="H1506" s="2207" t="s">
        <v>2361</v>
      </c>
      <c r="I1506" s="2203">
        <v>1</v>
      </c>
      <c r="K1506" s="2205" t="s">
        <v>1045</v>
      </c>
    </row>
    <row r="1507" spans="1:11" ht="35.25" customHeight="1">
      <c r="A1507" s="2204" t="s">
        <v>4917</v>
      </c>
      <c r="B1507" s="2209" t="s">
        <v>4901</v>
      </c>
      <c r="C1507" s="2204" t="s">
        <v>41</v>
      </c>
      <c r="D1507" s="2208">
        <f t="shared" si="59"/>
        <v>119.95</v>
      </c>
      <c r="E1507" s="2225"/>
      <c r="F1507" s="2210">
        <v>119.95</v>
      </c>
      <c r="G1507" s="2211" t="s">
        <v>100</v>
      </c>
      <c r="H1507" s="2207" t="s">
        <v>2361</v>
      </c>
      <c r="I1507" s="2203">
        <v>1</v>
      </c>
      <c r="K1507" s="2209" t="s">
        <v>1046</v>
      </c>
    </row>
    <row r="1508" spans="1:11" ht="24">
      <c r="A1508" s="2204" t="s">
        <v>4918</v>
      </c>
      <c r="B1508" s="2209" t="s">
        <v>813</v>
      </c>
      <c r="C1508" s="2204" t="s">
        <v>41</v>
      </c>
      <c r="D1508" s="2208">
        <v>0.12</v>
      </c>
      <c r="E1508" s="2225"/>
      <c r="F1508" s="2210">
        <v>0.12</v>
      </c>
      <c r="G1508" s="2211" t="s">
        <v>2399</v>
      </c>
      <c r="H1508" s="2207" t="s">
        <v>2361</v>
      </c>
      <c r="I1508" s="2203">
        <v>1</v>
      </c>
      <c r="K1508" s="2209" t="s">
        <v>813</v>
      </c>
    </row>
    <row r="1509" spans="1:11" s="2203" customFormat="1">
      <c r="A1509" s="2202">
        <v>22</v>
      </c>
      <c r="B1509" s="2408" t="s">
        <v>1048</v>
      </c>
      <c r="C1509" s="2408"/>
      <c r="D1509" s="2408"/>
      <c r="E1509" s="2408"/>
      <c r="F1509" s="2408"/>
      <c r="G1509" s="2408"/>
      <c r="H1509" s="2408"/>
      <c r="I1509" s="2203">
        <v>1</v>
      </c>
    </row>
    <row r="1510" spans="1:11">
      <c r="A1510" s="2204" t="s">
        <v>3830</v>
      </c>
      <c r="B1510" s="2217" t="s">
        <v>1049</v>
      </c>
      <c r="C1510" s="2204" t="s">
        <v>42</v>
      </c>
      <c r="D1510" s="2208">
        <v>0.31</v>
      </c>
      <c r="E1510" s="2225"/>
      <c r="F1510" s="2210">
        <f>D1510</f>
        <v>0.31</v>
      </c>
      <c r="G1510" s="2212" t="s">
        <v>87</v>
      </c>
      <c r="H1510" s="2207" t="s">
        <v>2361</v>
      </c>
      <c r="I1510" s="2203">
        <v>1</v>
      </c>
      <c r="K1510" s="2217" t="s">
        <v>1049</v>
      </c>
    </row>
    <row r="1511" spans="1:11">
      <c r="A1511" s="2204" t="s">
        <v>3831</v>
      </c>
      <c r="B1511" s="2217" t="s">
        <v>4540</v>
      </c>
      <c r="C1511" s="2204" t="s">
        <v>42</v>
      </c>
      <c r="D1511" s="2208">
        <v>3.68</v>
      </c>
      <c r="E1511" s="2225"/>
      <c r="F1511" s="2210">
        <v>3.68</v>
      </c>
      <c r="G1511" s="2212" t="s">
        <v>431</v>
      </c>
      <c r="H1511" s="2207" t="s">
        <v>2361</v>
      </c>
      <c r="I1511" s="2203">
        <v>1</v>
      </c>
      <c r="K1511" s="2217" t="s">
        <v>4540</v>
      </c>
    </row>
    <row r="1512" spans="1:11">
      <c r="A1512" s="2204" t="s">
        <v>3832</v>
      </c>
      <c r="B1512" s="2217" t="s">
        <v>4541</v>
      </c>
      <c r="C1512" s="2204" t="s">
        <v>42</v>
      </c>
      <c r="D1512" s="2208">
        <f>E1512+F1512</f>
        <v>0.66999999999999993</v>
      </c>
      <c r="E1512" s="2225"/>
      <c r="F1512" s="2210">
        <v>0.66999999999999993</v>
      </c>
      <c r="G1512" s="2212" t="s">
        <v>93</v>
      </c>
      <c r="H1512" s="2207" t="s">
        <v>2361</v>
      </c>
      <c r="I1512" s="2203">
        <v>1</v>
      </c>
      <c r="K1512" s="2217" t="s">
        <v>4541</v>
      </c>
    </row>
    <row r="1513" spans="1:11">
      <c r="A1513" s="2204" t="s">
        <v>3833</v>
      </c>
      <c r="B1513" s="2217" t="s">
        <v>4542</v>
      </c>
      <c r="C1513" s="2204" t="s">
        <v>42</v>
      </c>
      <c r="D1513" s="2208">
        <f>E1513+F1513</f>
        <v>0.22</v>
      </c>
      <c r="E1513" s="2225"/>
      <c r="F1513" s="2210">
        <v>0.22</v>
      </c>
      <c r="G1513" s="2212" t="s">
        <v>93</v>
      </c>
      <c r="H1513" s="2207" t="s">
        <v>2361</v>
      </c>
      <c r="I1513" s="2203">
        <v>1</v>
      </c>
      <c r="K1513" s="2217" t="s">
        <v>4542</v>
      </c>
    </row>
    <row r="1514" spans="1:11">
      <c r="A1514" s="2204" t="s">
        <v>3834</v>
      </c>
      <c r="B1514" s="2258" t="s">
        <v>1050</v>
      </c>
      <c r="C1514" s="2204" t="s">
        <v>42</v>
      </c>
      <c r="D1514" s="2208">
        <v>0.46</v>
      </c>
      <c r="E1514" s="2225"/>
      <c r="F1514" s="2210">
        <f t="shared" ref="F1514:F1519" si="60">D1514</f>
        <v>0.46</v>
      </c>
      <c r="G1514" s="2206" t="s">
        <v>79</v>
      </c>
      <c r="H1514" s="2207" t="s">
        <v>2361</v>
      </c>
      <c r="I1514" s="2203">
        <v>1</v>
      </c>
      <c r="K1514" s="2258" t="s">
        <v>1050</v>
      </c>
    </row>
    <row r="1515" spans="1:11">
      <c r="A1515" s="2204" t="s">
        <v>3835</v>
      </c>
      <c r="B1515" s="2258" t="s">
        <v>4543</v>
      </c>
      <c r="C1515" s="2204" t="s">
        <v>42</v>
      </c>
      <c r="D1515" s="2208">
        <f>F1515+E1515</f>
        <v>8.4700000000000006</v>
      </c>
      <c r="E1515" s="2225"/>
      <c r="F1515" s="2210">
        <v>8.4700000000000006</v>
      </c>
      <c r="G1515" s="2206" t="s">
        <v>79</v>
      </c>
      <c r="H1515" s="2207" t="s">
        <v>2361</v>
      </c>
      <c r="I1515" s="2203">
        <v>1</v>
      </c>
      <c r="K1515" s="2258" t="s">
        <v>4543</v>
      </c>
    </row>
    <row r="1516" spans="1:11">
      <c r="A1516" s="2204" t="s">
        <v>3836</v>
      </c>
      <c r="B1516" s="2219" t="s">
        <v>1051</v>
      </c>
      <c r="C1516" s="2204" t="s">
        <v>42</v>
      </c>
      <c r="D1516" s="2208">
        <v>0.02</v>
      </c>
      <c r="E1516" s="2225"/>
      <c r="F1516" s="2210">
        <f t="shared" si="60"/>
        <v>0.02</v>
      </c>
      <c r="G1516" s="2214" t="s">
        <v>2673</v>
      </c>
      <c r="H1516" s="2207" t="s">
        <v>2361</v>
      </c>
      <c r="I1516" s="2203">
        <v>1</v>
      </c>
      <c r="K1516" s="2219" t="s">
        <v>1051</v>
      </c>
    </row>
    <row r="1517" spans="1:11">
      <c r="A1517" s="2204" t="s">
        <v>3837</v>
      </c>
      <c r="B1517" s="2219" t="s">
        <v>4544</v>
      </c>
      <c r="C1517" s="2204" t="s">
        <v>42</v>
      </c>
      <c r="D1517" s="2208">
        <f>E1517+F1517</f>
        <v>1.25</v>
      </c>
      <c r="E1517" s="2225"/>
      <c r="F1517" s="2210">
        <v>1.25</v>
      </c>
      <c r="G1517" s="2214" t="s">
        <v>100</v>
      </c>
      <c r="H1517" s="2207" t="s">
        <v>2361</v>
      </c>
      <c r="I1517" s="2203">
        <v>1</v>
      </c>
      <c r="K1517" s="2219" t="s">
        <v>4544</v>
      </c>
    </row>
    <row r="1518" spans="1:11">
      <c r="A1518" s="2204" t="s">
        <v>3838</v>
      </c>
      <c r="B1518" s="2219" t="s">
        <v>4545</v>
      </c>
      <c r="C1518" s="2204" t="s">
        <v>42</v>
      </c>
      <c r="D1518" s="2208">
        <f>E1518+F1518</f>
        <v>3.1799999999999997</v>
      </c>
      <c r="E1518" s="2225"/>
      <c r="F1518" s="2210">
        <v>3.1799999999999997</v>
      </c>
      <c r="G1518" s="2214" t="s">
        <v>100</v>
      </c>
      <c r="H1518" s="2207" t="s">
        <v>2361</v>
      </c>
      <c r="I1518" s="2203">
        <v>1</v>
      </c>
      <c r="K1518" s="2219" t="s">
        <v>4545</v>
      </c>
    </row>
    <row r="1519" spans="1:11">
      <c r="A1519" s="2204" t="s">
        <v>3839</v>
      </c>
      <c r="B1519" s="2217" t="s">
        <v>1052</v>
      </c>
      <c r="C1519" s="2204" t="s">
        <v>42</v>
      </c>
      <c r="D1519" s="2208">
        <v>0.31</v>
      </c>
      <c r="E1519" s="2225"/>
      <c r="F1519" s="2210">
        <f t="shared" si="60"/>
        <v>0.31</v>
      </c>
      <c r="G1519" s="2211" t="s">
        <v>100</v>
      </c>
      <c r="H1519" s="2207" t="s">
        <v>2361</v>
      </c>
      <c r="I1519" s="2203">
        <v>1</v>
      </c>
      <c r="K1519" s="2217" t="s">
        <v>1052</v>
      </c>
    </row>
    <row r="1520" spans="1:11" s="2203" customFormat="1">
      <c r="A1520" s="2202">
        <v>23</v>
      </c>
      <c r="B1520" s="2408" t="s">
        <v>2360</v>
      </c>
      <c r="C1520" s="2408"/>
      <c r="D1520" s="2408"/>
      <c r="E1520" s="2408"/>
      <c r="F1520" s="2408"/>
      <c r="G1520" s="2408"/>
      <c r="H1520" s="2408"/>
      <c r="I1520" s="2203">
        <v>1</v>
      </c>
    </row>
    <row r="1521" spans="1:11" ht="24">
      <c r="A1521" s="2204" t="s">
        <v>3840</v>
      </c>
      <c r="B1521" s="2217" t="s">
        <v>1054</v>
      </c>
      <c r="C1521" s="2204" t="s">
        <v>43</v>
      </c>
      <c r="D1521" s="2208">
        <v>0.19</v>
      </c>
      <c r="E1521" s="2225"/>
      <c r="F1521" s="2210">
        <v>0.19</v>
      </c>
      <c r="G1521" s="2206" t="s">
        <v>79</v>
      </c>
      <c r="H1521" s="2207" t="s">
        <v>2361</v>
      </c>
      <c r="I1521" s="2203">
        <v>1</v>
      </c>
      <c r="K1521" s="2217" t="s">
        <v>1054</v>
      </c>
    </row>
    <row r="1522" spans="1:11" s="2203" customFormat="1">
      <c r="A1522" s="2202">
        <v>24</v>
      </c>
      <c r="B1522" s="2408" t="s">
        <v>1171</v>
      </c>
      <c r="C1522" s="2408"/>
      <c r="D1522" s="2408"/>
      <c r="E1522" s="2408"/>
      <c r="F1522" s="2408"/>
      <c r="G1522" s="2408"/>
      <c r="H1522" s="2408"/>
      <c r="I1522" s="2203">
        <v>1</v>
      </c>
    </row>
    <row r="1523" spans="1:11">
      <c r="A1523" s="2204" t="s">
        <v>3841</v>
      </c>
      <c r="B1523" s="2261" t="s">
        <v>1173</v>
      </c>
      <c r="C1523" s="2204" t="s">
        <v>50</v>
      </c>
      <c r="D1523" s="2208">
        <f t="shared" si="59"/>
        <v>0.15</v>
      </c>
      <c r="E1523" s="2225"/>
      <c r="F1523" s="2210">
        <v>0.15</v>
      </c>
      <c r="G1523" s="2211" t="s">
        <v>85</v>
      </c>
      <c r="H1523" s="2207" t="s">
        <v>2361</v>
      </c>
      <c r="I1523" s="2203">
        <v>1</v>
      </c>
      <c r="K1523" s="2261" t="s">
        <v>1173</v>
      </c>
    </row>
    <row r="1524" spans="1:11" ht="24">
      <c r="A1524" s="2204" t="s">
        <v>4861</v>
      </c>
      <c r="B1524" s="2243" t="s">
        <v>1175</v>
      </c>
      <c r="C1524" s="2204" t="s">
        <v>50</v>
      </c>
      <c r="D1524" s="2208">
        <f t="shared" si="59"/>
        <v>0.03</v>
      </c>
      <c r="E1524" s="2225"/>
      <c r="F1524" s="2210">
        <v>0.03</v>
      </c>
      <c r="G1524" s="2211" t="s">
        <v>414</v>
      </c>
      <c r="H1524" s="2207" t="s">
        <v>2361</v>
      </c>
      <c r="I1524" s="2203">
        <v>1</v>
      </c>
      <c r="K1524" s="2243" t="s">
        <v>1175</v>
      </c>
    </row>
    <row r="1525" spans="1:11">
      <c r="A1525" s="2204" t="s">
        <v>4862</v>
      </c>
      <c r="B1525" s="2232" t="s">
        <v>1176</v>
      </c>
      <c r="C1525" s="2204" t="s">
        <v>50</v>
      </c>
      <c r="D1525" s="2208">
        <f t="shared" si="59"/>
        <v>2.77</v>
      </c>
      <c r="E1525" s="2225">
        <v>7.0000000000000007E-2</v>
      </c>
      <c r="F1525" s="2210">
        <v>2.7</v>
      </c>
      <c r="G1525" s="2211" t="s">
        <v>100</v>
      </c>
      <c r="H1525" s="2207" t="s">
        <v>2361</v>
      </c>
      <c r="I1525" s="2203">
        <v>1</v>
      </c>
      <c r="K1525" s="2232" t="s">
        <v>1176</v>
      </c>
    </row>
    <row r="1526" spans="1:11">
      <c r="A1526" s="2204" t="s">
        <v>4863</v>
      </c>
      <c r="B1526" s="2232" t="s">
        <v>4547</v>
      </c>
      <c r="C1526" s="2204" t="s">
        <v>50</v>
      </c>
      <c r="D1526" s="2208">
        <f>F1526+E1526</f>
        <v>0.32</v>
      </c>
      <c r="E1526" s="2225"/>
      <c r="F1526" s="2210">
        <v>0.32</v>
      </c>
      <c r="G1526" s="2211" t="s">
        <v>155</v>
      </c>
      <c r="H1526" s="2207" t="s">
        <v>2361</v>
      </c>
      <c r="I1526" s="2203">
        <v>1</v>
      </c>
      <c r="K1526" s="2232" t="s">
        <v>4547</v>
      </c>
    </row>
    <row r="1527" spans="1:11" s="2203" customFormat="1">
      <c r="A1527" s="2202">
        <v>25</v>
      </c>
      <c r="B1527" s="2408" t="s">
        <v>1180</v>
      </c>
      <c r="C1527" s="2408"/>
      <c r="D1527" s="2408">
        <f t="shared" si="59"/>
        <v>0</v>
      </c>
      <c r="E1527" s="2408"/>
      <c r="F1527" s="2408"/>
      <c r="G1527" s="2408"/>
      <c r="H1527" s="2408"/>
      <c r="I1527" s="2203">
        <v>1</v>
      </c>
    </row>
    <row r="1528" spans="1:11">
      <c r="A1528" s="2204" t="s">
        <v>3842</v>
      </c>
      <c r="B1528" s="2230" t="s">
        <v>1181</v>
      </c>
      <c r="C1528" s="2204" t="s">
        <v>52</v>
      </c>
      <c r="D1528" s="2208">
        <f t="shared" ref="D1528:D1531" si="61">F1528</f>
        <v>3.72</v>
      </c>
      <c r="E1528" s="2225"/>
      <c r="F1528" s="2210">
        <v>3.72</v>
      </c>
      <c r="G1528" s="2206" t="s">
        <v>79</v>
      </c>
      <c r="H1528" s="2207" t="s">
        <v>2361</v>
      </c>
      <c r="I1528" s="2203">
        <v>1</v>
      </c>
      <c r="K1528" s="2230" t="s">
        <v>1181</v>
      </c>
    </row>
    <row r="1529" spans="1:11">
      <c r="A1529" s="2204" t="s">
        <v>4864</v>
      </c>
      <c r="B1529" s="2209" t="s">
        <v>1182</v>
      </c>
      <c r="C1529" s="2204" t="s">
        <v>52</v>
      </c>
      <c r="D1529" s="2208">
        <f t="shared" si="61"/>
        <v>2.34</v>
      </c>
      <c r="E1529" s="2225"/>
      <c r="F1529" s="2210">
        <v>2.34</v>
      </c>
      <c r="G1529" s="2211" t="s">
        <v>431</v>
      </c>
      <c r="H1529" s="2226" t="s">
        <v>2358</v>
      </c>
      <c r="I1529" s="2203">
        <v>1</v>
      </c>
      <c r="K1529" s="2209" t="s">
        <v>1182</v>
      </c>
    </row>
    <row r="1530" spans="1:11">
      <c r="A1530" s="2204" t="s">
        <v>3843</v>
      </c>
      <c r="B1530" s="2209" t="s">
        <v>4548</v>
      </c>
      <c r="C1530" s="2204" t="s">
        <v>52</v>
      </c>
      <c r="D1530" s="2208">
        <f>F1530+E1530</f>
        <v>54.52</v>
      </c>
      <c r="E1530" s="2225">
        <v>7.13</v>
      </c>
      <c r="F1530" s="2210">
        <v>47.39</v>
      </c>
      <c r="G1530" s="2211" t="s">
        <v>100</v>
      </c>
      <c r="H1530" s="2207" t="s">
        <v>2361</v>
      </c>
      <c r="I1530" s="2203">
        <v>1</v>
      </c>
      <c r="K1530" s="2209" t="s">
        <v>4548</v>
      </c>
    </row>
    <row r="1531" spans="1:11" ht="24">
      <c r="A1531" s="2204" t="s">
        <v>3844</v>
      </c>
      <c r="B1531" s="2228" t="s">
        <v>1185</v>
      </c>
      <c r="C1531" s="2204" t="s">
        <v>52</v>
      </c>
      <c r="D1531" s="2208">
        <f t="shared" si="61"/>
        <v>0.55000000000000004</v>
      </c>
      <c r="E1531" s="2225"/>
      <c r="F1531" s="2210">
        <v>0.55000000000000004</v>
      </c>
      <c r="G1531" s="2206" t="s">
        <v>79</v>
      </c>
      <c r="H1531" s="2207" t="s">
        <v>2361</v>
      </c>
      <c r="I1531" s="2203">
        <v>1</v>
      </c>
      <c r="K1531" s="2228" t="s">
        <v>1185</v>
      </c>
    </row>
    <row r="1532" spans="1:11">
      <c r="A1532" s="2204" t="s">
        <v>4546</v>
      </c>
      <c r="B1532" s="2209" t="s">
        <v>4549</v>
      </c>
      <c r="C1532" s="2204" t="s">
        <v>52</v>
      </c>
      <c r="D1532" s="2208">
        <f>F1532+E1532</f>
        <v>1.41</v>
      </c>
      <c r="E1532" s="2225"/>
      <c r="F1532" s="2210">
        <v>1.41</v>
      </c>
      <c r="G1532" s="2211" t="s">
        <v>446</v>
      </c>
      <c r="H1532" s="2207" t="s">
        <v>2361</v>
      </c>
      <c r="I1532" s="2203">
        <v>1</v>
      </c>
      <c r="K1532" s="2209" t="s">
        <v>4549</v>
      </c>
    </row>
    <row r="1533" spans="1:11" ht="22.5" customHeight="1">
      <c r="A1533" s="2204" t="s">
        <v>4865</v>
      </c>
      <c r="B1533" s="2209" t="s">
        <v>4550</v>
      </c>
      <c r="C1533" s="2204" t="s">
        <v>52</v>
      </c>
      <c r="D1533" s="2208">
        <f>F1533+E1533</f>
        <v>6.28</v>
      </c>
      <c r="E1533" s="2225"/>
      <c r="F1533" s="2210">
        <v>6.28</v>
      </c>
      <c r="G1533" s="2211" t="s">
        <v>75</v>
      </c>
      <c r="H1533" s="2207" t="s">
        <v>2361</v>
      </c>
      <c r="I1533" s="2203">
        <v>1</v>
      </c>
      <c r="K1533" s="2209" t="s">
        <v>4550</v>
      </c>
    </row>
    <row r="1534" spans="1:11" s="2203" customFormat="1">
      <c r="A1534" s="2202">
        <v>26</v>
      </c>
      <c r="B1534" s="2408" t="s">
        <v>70</v>
      </c>
      <c r="C1534" s="2408"/>
      <c r="D1534" s="2408">
        <f t="shared" si="59"/>
        <v>0.03</v>
      </c>
      <c r="E1534" s="2408"/>
      <c r="F1534" s="2408">
        <v>0.03</v>
      </c>
      <c r="G1534" s="2408"/>
      <c r="H1534" s="2408"/>
      <c r="I1534" s="2203">
        <v>1</v>
      </c>
    </row>
    <row r="1535" spans="1:11" ht="36">
      <c r="A1535" s="2204" t="s">
        <v>4557</v>
      </c>
      <c r="B1535" s="2243" t="s">
        <v>71</v>
      </c>
      <c r="C1535" s="2204" t="s">
        <v>15</v>
      </c>
      <c r="D1535" s="2208">
        <f t="shared" ref="D1535:D1544" si="62">F1535</f>
        <v>3.7</v>
      </c>
      <c r="E1535" s="2225"/>
      <c r="F1535" s="2210">
        <v>3.7</v>
      </c>
      <c r="G1535" s="2206" t="s">
        <v>2355</v>
      </c>
      <c r="H1535" s="2226" t="s">
        <v>2357</v>
      </c>
      <c r="I1535" s="2203">
        <v>1</v>
      </c>
      <c r="K1535" s="2243" t="s">
        <v>71</v>
      </c>
    </row>
    <row r="1536" spans="1:11" ht="36">
      <c r="A1536" s="2204" t="s">
        <v>4558</v>
      </c>
      <c r="B1536" s="2241" t="s">
        <v>73</v>
      </c>
      <c r="C1536" s="2204" t="s">
        <v>15</v>
      </c>
      <c r="D1536" s="2208">
        <f t="shared" si="62"/>
        <v>0.76</v>
      </c>
      <c r="E1536" s="2225"/>
      <c r="F1536" s="2210">
        <v>0.76</v>
      </c>
      <c r="G1536" s="2206" t="s">
        <v>2355</v>
      </c>
      <c r="H1536" s="2226" t="s">
        <v>2357</v>
      </c>
      <c r="I1536" s="2203">
        <v>1</v>
      </c>
      <c r="K1536" s="2241" t="s">
        <v>73</v>
      </c>
    </row>
    <row r="1537" spans="1:11">
      <c r="A1537" s="2204" t="s">
        <v>4559</v>
      </c>
      <c r="B1537" s="2241" t="s">
        <v>4551</v>
      </c>
      <c r="C1537" s="2204" t="s">
        <v>15</v>
      </c>
      <c r="D1537" s="2208">
        <f>E1537+F1537</f>
        <v>5.86</v>
      </c>
      <c r="E1537" s="2225"/>
      <c r="F1537" s="2210">
        <v>5.86</v>
      </c>
      <c r="G1537" s="2206" t="s">
        <v>87</v>
      </c>
      <c r="H1537" s="2226" t="s">
        <v>2361</v>
      </c>
      <c r="I1537" s="2203">
        <v>1</v>
      </c>
      <c r="K1537" s="2241" t="s">
        <v>4551</v>
      </c>
    </row>
    <row r="1538" spans="1:11" ht="24">
      <c r="A1538" s="2204" t="s">
        <v>4866</v>
      </c>
      <c r="B1538" s="2241" t="s">
        <v>4552</v>
      </c>
      <c r="C1538" s="2204" t="s">
        <v>15</v>
      </c>
      <c r="D1538" s="2208">
        <f>E1538+F1538</f>
        <v>4.9799999999999995</v>
      </c>
      <c r="E1538" s="2225"/>
      <c r="F1538" s="2210">
        <v>4.9799999999999995</v>
      </c>
      <c r="G1538" s="2206" t="s">
        <v>2355</v>
      </c>
      <c r="H1538" s="2226" t="s">
        <v>2361</v>
      </c>
      <c r="I1538" s="2203">
        <v>1</v>
      </c>
      <c r="K1538" s="2241" t="s">
        <v>4552</v>
      </c>
    </row>
    <row r="1539" spans="1:11">
      <c r="A1539" s="2204" t="s">
        <v>4867</v>
      </c>
      <c r="B1539" s="2241" t="s">
        <v>4553</v>
      </c>
      <c r="C1539" s="2204" t="s">
        <v>15</v>
      </c>
      <c r="D1539" s="2208">
        <f t="shared" ref="D1539:D1543" si="63">E1539+F1539</f>
        <v>4.2</v>
      </c>
      <c r="E1539" s="2225"/>
      <c r="F1539" s="2210">
        <v>4.2</v>
      </c>
      <c r="G1539" s="2206" t="s">
        <v>2355</v>
      </c>
      <c r="H1539" s="2226" t="s">
        <v>2361</v>
      </c>
      <c r="I1539" s="2203">
        <v>1</v>
      </c>
      <c r="K1539" s="2241" t="s">
        <v>4553</v>
      </c>
    </row>
    <row r="1540" spans="1:11" ht="36">
      <c r="A1540" s="2204" t="s">
        <v>4868</v>
      </c>
      <c r="B1540" s="2241" t="s">
        <v>4554</v>
      </c>
      <c r="C1540" s="2204" t="s">
        <v>15</v>
      </c>
      <c r="D1540" s="2208">
        <f t="shared" si="63"/>
        <v>7.8199999999999994</v>
      </c>
      <c r="E1540" s="2225"/>
      <c r="F1540" s="2210">
        <v>7.8199999999999994</v>
      </c>
      <c r="G1540" s="2206" t="s">
        <v>2355</v>
      </c>
      <c r="H1540" s="2226" t="s">
        <v>2361</v>
      </c>
      <c r="I1540" s="2203">
        <v>1</v>
      </c>
      <c r="K1540" s="2241" t="s">
        <v>4554</v>
      </c>
    </row>
    <row r="1541" spans="1:11">
      <c r="A1541" s="2204" t="s">
        <v>4869</v>
      </c>
      <c r="B1541" s="2241" t="s">
        <v>4555</v>
      </c>
      <c r="C1541" s="2204" t="s">
        <v>15</v>
      </c>
      <c r="D1541" s="2208">
        <f t="shared" si="63"/>
        <v>7.11</v>
      </c>
      <c r="E1541" s="2225"/>
      <c r="F1541" s="2210">
        <v>7.11</v>
      </c>
      <c r="G1541" s="2206" t="s">
        <v>85</v>
      </c>
      <c r="H1541" s="2226" t="s">
        <v>2361</v>
      </c>
      <c r="I1541" s="2203">
        <v>1</v>
      </c>
      <c r="K1541" s="2241" t="s">
        <v>4555</v>
      </c>
    </row>
    <row r="1542" spans="1:11">
      <c r="A1542" s="2204" t="s">
        <v>4870</v>
      </c>
      <c r="B1542" s="2241" t="s">
        <v>4556</v>
      </c>
      <c r="C1542" s="2204" t="s">
        <v>15</v>
      </c>
      <c r="D1542" s="2208">
        <f t="shared" si="63"/>
        <v>10.89</v>
      </c>
      <c r="E1542" s="2225"/>
      <c r="F1542" s="2210">
        <v>10.89</v>
      </c>
      <c r="G1542" s="2206" t="s">
        <v>75</v>
      </c>
      <c r="H1542" s="2226" t="s">
        <v>2361</v>
      </c>
      <c r="I1542" s="2203">
        <v>1</v>
      </c>
      <c r="K1542" s="2241" t="s">
        <v>4556</v>
      </c>
    </row>
    <row r="1543" spans="1:11">
      <c r="A1543" s="2204" t="s">
        <v>4871</v>
      </c>
      <c r="B1543" s="2241" t="s">
        <v>4555</v>
      </c>
      <c r="C1543" s="2204" t="s">
        <v>15</v>
      </c>
      <c r="D1543" s="2208">
        <f t="shared" si="63"/>
        <v>7.44</v>
      </c>
      <c r="E1543" s="2225"/>
      <c r="F1543" s="2210">
        <v>7.44</v>
      </c>
      <c r="G1543" s="2206" t="s">
        <v>75</v>
      </c>
      <c r="H1543" s="2226" t="s">
        <v>2361</v>
      </c>
      <c r="I1543" s="2203">
        <v>1</v>
      </c>
      <c r="K1543" s="2241" t="s">
        <v>4555</v>
      </c>
    </row>
    <row r="1544" spans="1:11" ht="24">
      <c r="A1544" s="2204" t="s">
        <v>4872</v>
      </c>
      <c r="B1544" s="2217" t="s">
        <v>74</v>
      </c>
      <c r="C1544" s="2204" t="s">
        <v>15</v>
      </c>
      <c r="D1544" s="2208">
        <f t="shared" si="62"/>
        <v>3.41</v>
      </c>
      <c r="E1544" s="2225"/>
      <c r="F1544" s="2210">
        <v>3.41</v>
      </c>
      <c r="G1544" s="2218" t="s">
        <v>75</v>
      </c>
      <c r="H1544" s="2207" t="s">
        <v>2361</v>
      </c>
      <c r="I1544" s="2203">
        <v>1</v>
      </c>
      <c r="K1544" s="2217" t="s">
        <v>74</v>
      </c>
    </row>
    <row r="1545" spans="1:11">
      <c r="D1545" s="2278"/>
      <c r="E1545" s="2278"/>
      <c r="F1545" s="2278"/>
    </row>
    <row r="1546" spans="1:11" s="2428" customFormat="1">
      <c r="A1546" s="2427"/>
      <c r="F1546" s="2428">
        <f>SUBTOTAL(9,F6:F1544)</f>
        <v>3214.1487000000016</v>
      </c>
      <c r="G1546" s="2428">
        <f t="shared" ref="G1546:I1546" si="64">SUBTOTAL(9,G6:G1544)</f>
        <v>0</v>
      </c>
      <c r="H1546" s="2428">
        <f t="shared" si="64"/>
        <v>46489</v>
      </c>
      <c r="I1546" s="2428">
        <f t="shared" si="64"/>
        <v>1538</v>
      </c>
    </row>
    <row r="1547" spans="1:11">
      <c r="D1547" s="2278"/>
      <c r="E1547" s="2278"/>
      <c r="F1547" s="2278"/>
    </row>
    <row r="1548" spans="1:11">
      <c r="D1548" s="2278"/>
      <c r="E1548" s="2278"/>
      <c r="F1548" s="2278"/>
    </row>
    <row r="1549" spans="1:11">
      <c r="E1549" s="2278"/>
    </row>
  </sheetData>
  <mergeCells count="36">
    <mergeCell ref="B15:H15"/>
    <mergeCell ref="B30:H30"/>
    <mergeCell ref="B36:H36"/>
    <mergeCell ref="B189:H189"/>
    <mergeCell ref="A1:B1"/>
    <mergeCell ref="A2:H2"/>
    <mergeCell ref="A3:H3"/>
    <mergeCell ref="A4:A5"/>
    <mergeCell ref="B4:B5"/>
    <mergeCell ref="C4:C5"/>
    <mergeCell ref="D4:F4"/>
    <mergeCell ref="G4:G5"/>
    <mergeCell ref="H4:H5"/>
    <mergeCell ref="B1534:H1534"/>
    <mergeCell ref="B895:H895"/>
    <mergeCell ref="B963:H963"/>
    <mergeCell ref="B1027:H1027"/>
    <mergeCell ref="B1322:H1322"/>
    <mergeCell ref="B1509:H1509"/>
    <mergeCell ref="B1520:H1520"/>
    <mergeCell ref="K4:K5"/>
    <mergeCell ref="B1522:H1522"/>
    <mergeCell ref="B1527:H1527"/>
    <mergeCell ref="B887:H887"/>
    <mergeCell ref="B650:H650"/>
    <mergeCell ref="B699:H699"/>
    <mergeCell ref="B709:H709"/>
    <mergeCell ref="B721:H721"/>
    <mergeCell ref="B810:H810"/>
    <mergeCell ref="B854:H854"/>
    <mergeCell ref="B864:H864"/>
    <mergeCell ref="B868:H868"/>
    <mergeCell ref="B870:H870"/>
    <mergeCell ref="B881:H881"/>
    <mergeCell ref="B195:H195"/>
    <mergeCell ref="B6:H6"/>
  </mergeCells>
  <conditionalFormatting sqref="B21">
    <cfRule type="duplicateValues" dxfId="1065" priority="1044"/>
  </conditionalFormatting>
  <conditionalFormatting sqref="B22">
    <cfRule type="cellIs" dxfId="1064" priority="1043" stopIfTrue="1" operator="equal">
      <formula>0</formula>
    </cfRule>
  </conditionalFormatting>
  <conditionalFormatting sqref="B23">
    <cfRule type="duplicateValues" dxfId="1063" priority="1042"/>
  </conditionalFormatting>
  <conditionalFormatting sqref="B24">
    <cfRule type="duplicateValues" dxfId="1062" priority="1045"/>
  </conditionalFormatting>
  <conditionalFormatting sqref="B31:B35">
    <cfRule type="duplicateValues" dxfId="1061" priority="1041"/>
  </conditionalFormatting>
  <conditionalFormatting sqref="B278:B289 B238:B248">
    <cfRule type="duplicateValues" dxfId="1060" priority="1039"/>
  </conditionalFormatting>
  <conditionalFormatting sqref="B212">
    <cfRule type="duplicateValues" dxfId="1059" priority="1038"/>
  </conditionalFormatting>
  <conditionalFormatting sqref="B213">
    <cfRule type="duplicateValues" dxfId="1058" priority="1037"/>
  </conditionalFormatting>
  <conditionalFormatting sqref="B214:B222">
    <cfRule type="duplicateValues" dxfId="1057" priority="1036"/>
  </conditionalFormatting>
  <conditionalFormatting sqref="B223">
    <cfRule type="duplicateValues" dxfId="1056" priority="1035"/>
  </conditionalFormatting>
  <conditionalFormatting sqref="B224">
    <cfRule type="duplicateValues" dxfId="1055" priority="1034"/>
  </conditionalFormatting>
  <conditionalFormatting sqref="B225">
    <cfRule type="duplicateValues" dxfId="1054" priority="1033"/>
  </conditionalFormatting>
  <conditionalFormatting sqref="B226">
    <cfRule type="duplicateValues" dxfId="1053" priority="1032"/>
  </conditionalFormatting>
  <conditionalFormatting sqref="B227">
    <cfRule type="duplicateValues" dxfId="1052" priority="1031"/>
  </conditionalFormatting>
  <conditionalFormatting sqref="B228:B229">
    <cfRule type="duplicateValues" dxfId="1051" priority="1030"/>
  </conditionalFormatting>
  <conditionalFormatting sqref="B230">
    <cfRule type="duplicateValues" dxfId="1050" priority="1029"/>
  </conditionalFormatting>
  <conditionalFormatting sqref="B231">
    <cfRule type="duplicateValues" dxfId="1049" priority="1028"/>
  </conditionalFormatting>
  <conditionalFormatting sqref="B232">
    <cfRule type="duplicateValues" dxfId="1048" priority="1027"/>
  </conditionalFormatting>
  <conditionalFormatting sqref="B233">
    <cfRule type="duplicateValues" dxfId="1047" priority="1026"/>
  </conditionalFormatting>
  <conditionalFormatting sqref="B234">
    <cfRule type="duplicateValues" dxfId="1046" priority="1025"/>
  </conditionalFormatting>
  <conditionalFormatting sqref="B235">
    <cfRule type="duplicateValues" dxfId="1045" priority="1024"/>
  </conditionalFormatting>
  <conditionalFormatting sqref="B236">
    <cfRule type="duplicateValues" dxfId="1044" priority="1023"/>
  </conditionalFormatting>
  <conditionalFormatting sqref="B237">
    <cfRule type="duplicateValues" dxfId="1043" priority="1022"/>
  </conditionalFormatting>
  <conditionalFormatting sqref="B250">
    <cfRule type="duplicateValues" dxfId="1042" priority="1021"/>
  </conditionalFormatting>
  <conditionalFormatting sqref="B251">
    <cfRule type="duplicateValues" dxfId="1041" priority="1020"/>
  </conditionalFormatting>
  <conditionalFormatting sqref="B252">
    <cfRule type="duplicateValues" dxfId="1040" priority="1019"/>
  </conditionalFormatting>
  <conditionalFormatting sqref="B253">
    <cfRule type="duplicateValues" dxfId="1039" priority="1018"/>
  </conditionalFormatting>
  <conditionalFormatting sqref="B254">
    <cfRule type="duplicateValues" dxfId="1038" priority="1017"/>
  </conditionalFormatting>
  <conditionalFormatting sqref="B255">
    <cfRule type="duplicateValues" dxfId="1037" priority="1016"/>
  </conditionalFormatting>
  <conditionalFormatting sqref="B256">
    <cfRule type="duplicateValues" dxfId="1036" priority="1015"/>
  </conditionalFormatting>
  <conditionalFormatting sqref="B257">
    <cfRule type="duplicateValues" dxfId="1035" priority="1014"/>
  </conditionalFormatting>
  <conditionalFormatting sqref="B258">
    <cfRule type="duplicateValues" dxfId="1034" priority="1013"/>
  </conditionalFormatting>
  <conditionalFormatting sqref="B259">
    <cfRule type="duplicateValues" dxfId="1033" priority="1012"/>
  </conditionalFormatting>
  <conditionalFormatting sqref="B260:B264">
    <cfRule type="duplicateValues" dxfId="1032" priority="1011"/>
  </conditionalFormatting>
  <conditionalFormatting sqref="B266">
    <cfRule type="duplicateValues" dxfId="1031" priority="1009"/>
  </conditionalFormatting>
  <conditionalFormatting sqref="B267">
    <cfRule type="duplicateValues" dxfId="1030" priority="1008"/>
  </conditionalFormatting>
  <conditionalFormatting sqref="B269">
    <cfRule type="duplicateValues" dxfId="1029" priority="1007"/>
  </conditionalFormatting>
  <conditionalFormatting sqref="B270">
    <cfRule type="duplicateValues" dxfId="1028" priority="1006"/>
  </conditionalFormatting>
  <conditionalFormatting sqref="B271">
    <cfRule type="duplicateValues" dxfId="1027" priority="1005"/>
  </conditionalFormatting>
  <conditionalFormatting sqref="B265">
    <cfRule type="duplicateValues" dxfId="1026" priority="1010"/>
  </conditionalFormatting>
  <conditionalFormatting sqref="B268">
    <cfRule type="duplicateValues" dxfId="1025" priority="1004"/>
  </conditionalFormatting>
  <conditionalFormatting sqref="B272:B274">
    <cfRule type="duplicateValues" dxfId="1024" priority="1003"/>
  </conditionalFormatting>
  <conditionalFormatting sqref="B275">
    <cfRule type="duplicateValues" dxfId="1023" priority="1002"/>
  </conditionalFormatting>
  <conditionalFormatting sqref="B276">
    <cfRule type="duplicateValues" dxfId="1022" priority="1001"/>
  </conditionalFormatting>
  <conditionalFormatting sqref="B277">
    <cfRule type="duplicateValues" dxfId="1021" priority="1000"/>
  </conditionalFormatting>
  <conditionalFormatting sqref="B290">
    <cfRule type="duplicateValues" dxfId="1020" priority="999"/>
  </conditionalFormatting>
  <conditionalFormatting sqref="B291:B292">
    <cfRule type="duplicateValues" dxfId="1019" priority="998"/>
  </conditionalFormatting>
  <conditionalFormatting sqref="B293">
    <cfRule type="duplicateValues" dxfId="1018" priority="997"/>
  </conditionalFormatting>
  <conditionalFormatting sqref="B294">
    <cfRule type="duplicateValues" dxfId="1017" priority="996"/>
  </conditionalFormatting>
  <conditionalFormatting sqref="B295">
    <cfRule type="duplicateValues" dxfId="1016" priority="995"/>
  </conditionalFormatting>
  <conditionalFormatting sqref="B296:B298">
    <cfRule type="duplicateValues" dxfId="1015" priority="994"/>
  </conditionalFormatting>
  <conditionalFormatting sqref="B299:B309">
    <cfRule type="duplicateValues" dxfId="1014" priority="993"/>
  </conditionalFormatting>
  <conditionalFormatting sqref="B315:B317">
    <cfRule type="duplicateValues" dxfId="1013" priority="992"/>
  </conditionalFormatting>
  <conditionalFormatting sqref="B310">
    <cfRule type="duplicateValues" dxfId="1012" priority="991"/>
  </conditionalFormatting>
  <conditionalFormatting sqref="B311">
    <cfRule type="duplicateValues" dxfId="1011" priority="990"/>
  </conditionalFormatting>
  <conditionalFormatting sqref="B312">
    <cfRule type="duplicateValues" dxfId="1010" priority="989"/>
  </conditionalFormatting>
  <conditionalFormatting sqref="B313">
    <cfRule type="duplicateValues" dxfId="1009" priority="988"/>
  </conditionalFormatting>
  <conditionalFormatting sqref="B314">
    <cfRule type="duplicateValues" dxfId="1008" priority="987"/>
  </conditionalFormatting>
  <conditionalFormatting sqref="B326">
    <cfRule type="duplicateValues" dxfId="1007" priority="986"/>
  </conditionalFormatting>
  <conditionalFormatting sqref="B327">
    <cfRule type="duplicateValues" dxfId="1006" priority="985"/>
  </conditionalFormatting>
  <conditionalFormatting sqref="B330">
    <cfRule type="duplicateValues" dxfId="1005" priority="982"/>
  </conditionalFormatting>
  <conditionalFormatting sqref="B331">
    <cfRule type="duplicateValues" dxfId="1004" priority="983"/>
  </conditionalFormatting>
  <conditionalFormatting sqref="B329">
    <cfRule type="duplicateValues" dxfId="1003" priority="984"/>
  </conditionalFormatting>
  <conditionalFormatting sqref="B332">
    <cfRule type="duplicateValues" dxfId="1002" priority="981"/>
  </conditionalFormatting>
  <conditionalFormatting sqref="B333">
    <cfRule type="duplicateValues" dxfId="1001" priority="980"/>
  </conditionalFormatting>
  <conditionalFormatting sqref="B334">
    <cfRule type="duplicateValues" dxfId="1000" priority="979"/>
  </conditionalFormatting>
  <conditionalFormatting sqref="B335">
    <cfRule type="duplicateValues" dxfId="999" priority="978"/>
  </conditionalFormatting>
  <conditionalFormatting sqref="B337:B339">
    <cfRule type="duplicateValues" dxfId="998" priority="976"/>
  </conditionalFormatting>
  <conditionalFormatting sqref="B336">
    <cfRule type="duplicateValues" dxfId="997" priority="977"/>
  </conditionalFormatting>
  <conditionalFormatting sqref="B340:B341">
    <cfRule type="duplicateValues" dxfId="996" priority="975"/>
  </conditionalFormatting>
  <conditionalFormatting sqref="B353">
    <cfRule type="duplicateValues" dxfId="995" priority="973"/>
  </conditionalFormatting>
  <conditionalFormatting sqref="B371:B381">
    <cfRule type="duplicateValues" dxfId="994" priority="974"/>
  </conditionalFormatting>
  <conditionalFormatting sqref="B382">
    <cfRule type="duplicateValues" dxfId="993" priority="972"/>
  </conditionalFormatting>
  <conditionalFormatting sqref="B385">
    <cfRule type="duplicateValues" dxfId="992" priority="970"/>
  </conditionalFormatting>
  <conditionalFormatting sqref="B383:B384">
    <cfRule type="duplicateValues" dxfId="991" priority="971"/>
  </conditionalFormatting>
  <conditionalFormatting sqref="B386">
    <cfRule type="duplicateValues" dxfId="990" priority="969"/>
  </conditionalFormatting>
  <conditionalFormatting sqref="B387">
    <cfRule type="duplicateValues" dxfId="989" priority="968"/>
  </conditionalFormatting>
  <conditionalFormatting sqref="B388">
    <cfRule type="duplicateValues" dxfId="988" priority="967"/>
  </conditionalFormatting>
  <conditionalFormatting sqref="B389">
    <cfRule type="duplicateValues" dxfId="987" priority="966"/>
  </conditionalFormatting>
  <conditionalFormatting sqref="B390:B391">
    <cfRule type="duplicateValues" dxfId="986" priority="965"/>
  </conditionalFormatting>
  <conditionalFormatting sqref="B392">
    <cfRule type="duplicateValues" dxfId="985" priority="964"/>
  </conditionalFormatting>
  <conditionalFormatting sqref="B393">
    <cfRule type="duplicateValues" dxfId="984" priority="963"/>
  </conditionalFormatting>
  <conditionalFormatting sqref="B394">
    <cfRule type="duplicateValues" dxfId="983" priority="962"/>
  </conditionalFormatting>
  <conditionalFormatting sqref="B395">
    <cfRule type="duplicateValues" dxfId="982" priority="961"/>
  </conditionalFormatting>
  <conditionalFormatting sqref="B396:B397">
    <cfRule type="duplicateValues" dxfId="981" priority="960"/>
  </conditionalFormatting>
  <conditionalFormatting sqref="B398:B402">
    <cfRule type="duplicateValues" dxfId="980" priority="959"/>
  </conditionalFormatting>
  <conditionalFormatting sqref="B403:B404">
    <cfRule type="duplicateValues" dxfId="979" priority="958"/>
  </conditionalFormatting>
  <conditionalFormatting sqref="B405">
    <cfRule type="duplicateValues" dxfId="978" priority="957"/>
  </conditionalFormatting>
  <conditionalFormatting sqref="B406">
    <cfRule type="duplicateValues" dxfId="977" priority="956"/>
  </conditionalFormatting>
  <conditionalFormatting sqref="B407">
    <cfRule type="duplicateValues" dxfId="976" priority="955"/>
  </conditionalFormatting>
  <conditionalFormatting sqref="B408:B409">
    <cfRule type="duplicateValues" dxfId="975" priority="954"/>
  </conditionalFormatting>
  <conditionalFormatting sqref="B410">
    <cfRule type="duplicateValues" dxfId="974" priority="953"/>
  </conditionalFormatting>
  <conditionalFormatting sqref="B411:B416">
    <cfRule type="duplicateValues" dxfId="973" priority="952"/>
  </conditionalFormatting>
  <conditionalFormatting sqref="B451:B453">
    <cfRule type="duplicateValues" dxfId="972" priority="951"/>
  </conditionalFormatting>
  <conditionalFormatting sqref="B454">
    <cfRule type="cellIs" dxfId="971" priority="950" stopIfTrue="1" operator="equal">
      <formula>0</formula>
    </cfRule>
  </conditionalFormatting>
  <conditionalFormatting sqref="B455">
    <cfRule type="duplicateValues" dxfId="970" priority="949"/>
  </conditionalFormatting>
  <conditionalFormatting sqref="B456">
    <cfRule type="duplicateValues" dxfId="969" priority="948"/>
  </conditionalFormatting>
  <conditionalFormatting sqref="B457">
    <cfRule type="duplicateValues" dxfId="968" priority="947"/>
  </conditionalFormatting>
  <conditionalFormatting sqref="B458">
    <cfRule type="duplicateValues" dxfId="967" priority="946"/>
  </conditionalFormatting>
  <conditionalFormatting sqref="B461">
    <cfRule type="duplicateValues" dxfId="966" priority="945"/>
  </conditionalFormatting>
  <conditionalFormatting sqref="B462">
    <cfRule type="duplicateValues" dxfId="965" priority="944"/>
  </conditionalFormatting>
  <conditionalFormatting sqref="B463">
    <cfRule type="duplicateValues" dxfId="964" priority="943"/>
  </conditionalFormatting>
  <conditionalFormatting sqref="B464">
    <cfRule type="duplicateValues" dxfId="963" priority="942"/>
  </conditionalFormatting>
  <conditionalFormatting sqref="B465">
    <cfRule type="duplicateValues" dxfId="962" priority="941"/>
  </conditionalFormatting>
  <conditionalFormatting sqref="B477">
    <cfRule type="cellIs" dxfId="961" priority="940" stopIfTrue="1" operator="equal">
      <formula>0</formula>
    </cfRule>
  </conditionalFormatting>
  <conditionalFormatting sqref="B520:B530 B512:B513 B504:B505">
    <cfRule type="duplicateValues" dxfId="960" priority="939"/>
  </conditionalFormatting>
  <conditionalFormatting sqref="B489">
    <cfRule type="duplicateValues" dxfId="959" priority="938"/>
  </conditionalFormatting>
  <conditionalFormatting sqref="B490">
    <cfRule type="duplicateValues" dxfId="958" priority="937"/>
  </conditionalFormatting>
  <conditionalFormatting sqref="B491">
    <cfRule type="duplicateValues" dxfId="957" priority="936"/>
  </conditionalFormatting>
  <conditionalFormatting sqref="B492">
    <cfRule type="duplicateValues" dxfId="956" priority="935"/>
  </conditionalFormatting>
  <conditionalFormatting sqref="B493">
    <cfRule type="duplicateValues" dxfId="955" priority="934"/>
  </conditionalFormatting>
  <conditionalFormatting sqref="B494">
    <cfRule type="duplicateValues" dxfId="954" priority="933"/>
  </conditionalFormatting>
  <conditionalFormatting sqref="B495">
    <cfRule type="duplicateValues" dxfId="953" priority="932"/>
  </conditionalFormatting>
  <conditionalFormatting sqref="B496">
    <cfRule type="duplicateValues" dxfId="952" priority="931"/>
  </conditionalFormatting>
  <conditionalFormatting sqref="B497">
    <cfRule type="duplicateValues" dxfId="951" priority="930"/>
  </conditionalFormatting>
  <conditionalFormatting sqref="B498">
    <cfRule type="duplicateValues" dxfId="950" priority="929"/>
  </conditionalFormatting>
  <conditionalFormatting sqref="B499:B502">
    <cfRule type="duplicateValues" dxfId="949" priority="928"/>
  </conditionalFormatting>
  <conditionalFormatting sqref="B503">
    <cfRule type="duplicateValues" dxfId="948" priority="927"/>
  </conditionalFormatting>
  <conditionalFormatting sqref="B506">
    <cfRule type="duplicateValues" dxfId="947" priority="926"/>
  </conditionalFormatting>
  <conditionalFormatting sqref="B507:B508">
    <cfRule type="duplicateValues" dxfId="946" priority="925"/>
  </conditionalFormatting>
  <conditionalFormatting sqref="B509">
    <cfRule type="duplicateValues" dxfId="945" priority="924"/>
  </conditionalFormatting>
  <conditionalFormatting sqref="B510">
    <cfRule type="duplicateValues" dxfId="944" priority="923"/>
  </conditionalFormatting>
  <conditionalFormatting sqref="B511">
    <cfRule type="duplicateValues" dxfId="943" priority="922"/>
  </conditionalFormatting>
  <conditionalFormatting sqref="B516">
    <cfRule type="duplicateValues" dxfId="942" priority="921"/>
  </conditionalFormatting>
  <conditionalFormatting sqref="B517:B518">
    <cfRule type="duplicateValues" dxfId="941" priority="920"/>
  </conditionalFormatting>
  <conditionalFormatting sqref="B519">
    <cfRule type="duplicateValues" dxfId="940" priority="919"/>
  </conditionalFormatting>
  <conditionalFormatting sqref="B531">
    <cfRule type="duplicateValues" dxfId="939" priority="918"/>
  </conditionalFormatting>
  <conditionalFormatting sqref="B533">
    <cfRule type="duplicateValues" dxfId="938" priority="917"/>
  </conditionalFormatting>
  <conditionalFormatting sqref="B533">
    <cfRule type="duplicateValues" dxfId="937" priority="916"/>
  </conditionalFormatting>
  <conditionalFormatting sqref="B532">
    <cfRule type="duplicateValues" dxfId="936" priority="915"/>
  </conditionalFormatting>
  <conditionalFormatting sqref="B532">
    <cfRule type="duplicateValues" dxfId="935" priority="914"/>
  </conditionalFormatting>
  <conditionalFormatting sqref="B534">
    <cfRule type="duplicateValues" dxfId="934" priority="913"/>
  </conditionalFormatting>
  <conditionalFormatting sqref="B537">
    <cfRule type="duplicateValues" dxfId="933" priority="912"/>
  </conditionalFormatting>
  <conditionalFormatting sqref="B538">
    <cfRule type="duplicateValues" dxfId="932" priority="911"/>
  </conditionalFormatting>
  <conditionalFormatting sqref="B540:B541">
    <cfRule type="duplicateValues" dxfId="931" priority="908"/>
  </conditionalFormatting>
  <conditionalFormatting sqref="B542">
    <cfRule type="duplicateValues" dxfId="930" priority="907"/>
  </conditionalFormatting>
  <conditionalFormatting sqref="B545:B546 B543">
    <cfRule type="duplicateValues" dxfId="929" priority="909"/>
  </conditionalFormatting>
  <conditionalFormatting sqref="B544">
    <cfRule type="duplicateValues" dxfId="928" priority="910"/>
  </conditionalFormatting>
  <conditionalFormatting sqref="B548">
    <cfRule type="duplicateValues" dxfId="927" priority="906"/>
  </conditionalFormatting>
  <conditionalFormatting sqref="B552">
    <cfRule type="duplicateValues" dxfId="926" priority="905"/>
  </conditionalFormatting>
  <conditionalFormatting sqref="B549">
    <cfRule type="duplicateValues" dxfId="925" priority="904"/>
  </conditionalFormatting>
  <conditionalFormatting sqref="B550">
    <cfRule type="duplicateValues" dxfId="924" priority="903"/>
  </conditionalFormatting>
  <conditionalFormatting sqref="B551">
    <cfRule type="duplicateValues" dxfId="923" priority="902"/>
  </conditionalFormatting>
  <conditionalFormatting sqref="B553">
    <cfRule type="duplicateValues" dxfId="922" priority="901"/>
  </conditionalFormatting>
  <conditionalFormatting sqref="B554">
    <cfRule type="duplicateValues" dxfId="921" priority="900"/>
  </conditionalFormatting>
  <conditionalFormatting sqref="B555">
    <cfRule type="duplicateValues" dxfId="920" priority="899"/>
  </conditionalFormatting>
  <conditionalFormatting sqref="B556">
    <cfRule type="duplicateValues" dxfId="919" priority="898"/>
  </conditionalFormatting>
  <conditionalFormatting sqref="B557">
    <cfRule type="duplicateValues" dxfId="918" priority="897"/>
  </conditionalFormatting>
  <conditionalFormatting sqref="B558">
    <cfRule type="duplicateValues" dxfId="917" priority="896"/>
  </conditionalFormatting>
  <conditionalFormatting sqref="B559">
    <cfRule type="duplicateValues" dxfId="916" priority="895"/>
  </conditionalFormatting>
  <conditionalFormatting sqref="B560">
    <cfRule type="duplicateValues" dxfId="915" priority="894"/>
  </conditionalFormatting>
  <conditionalFormatting sqref="B561">
    <cfRule type="duplicateValues" dxfId="914" priority="893"/>
  </conditionalFormatting>
  <conditionalFormatting sqref="B569">
    <cfRule type="duplicateValues" dxfId="913" priority="892"/>
  </conditionalFormatting>
  <conditionalFormatting sqref="B568">
    <cfRule type="duplicateValues" dxfId="912" priority="891"/>
  </conditionalFormatting>
  <conditionalFormatting sqref="B568">
    <cfRule type="duplicateValues" dxfId="911" priority="890"/>
  </conditionalFormatting>
  <conditionalFormatting sqref="B570">
    <cfRule type="duplicateValues" dxfId="910" priority="889"/>
  </conditionalFormatting>
  <conditionalFormatting sqref="B571">
    <cfRule type="duplicateValues" dxfId="909" priority="888"/>
  </conditionalFormatting>
  <conditionalFormatting sqref="B572">
    <cfRule type="duplicateValues" dxfId="908" priority="887"/>
  </conditionalFormatting>
  <conditionalFormatting sqref="B573">
    <cfRule type="duplicateValues" dxfId="907" priority="886"/>
  </conditionalFormatting>
  <conditionalFormatting sqref="B573">
    <cfRule type="duplicateValues" dxfId="906" priority="885"/>
  </conditionalFormatting>
  <conditionalFormatting sqref="B575">
    <cfRule type="duplicateValues" dxfId="905" priority="884"/>
  </conditionalFormatting>
  <conditionalFormatting sqref="B576:B577">
    <cfRule type="duplicateValues" dxfId="904" priority="883"/>
  </conditionalFormatting>
  <conditionalFormatting sqref="B578:B584">
    <cfRule type="duplicateValues" dxfId="903" priority="882"/>
  </conditionalFormatting>
  <conditionalFormatting sqref="B585">
    <cfRule type="duplicateValues" dxfId="902" priority="881"/>
  </conditionalFormatting>
  <conditionalFormatting sqref="B620:B624 B586:B609">
    <cfRule type="duplicateValues" dxfId="901" priority="880"/>
  </conditionalFormatting>
  <conditionalFormatting sqref="B612">
    <cfRule type="duplicateValues" dxfId="900" priority="879"/>
  </conditionalFormatting>
  <conditionalFormatting sqref="B613">
    <cfRule type="duplicateValues" dxfId="899" priority="878"/>
  </conditionalFormatting>
  <conditionalFormatting sqref="B615">
    <cfRule type="duplicateValues" dxfId="898" priority="877"/>
  </conditionalFormatting>
  <conditionalFormatting sqref="B616">
    <cfRule type="duplicateValues" dxfId="897" priority="876"/>
  </conditionalFormatting>
  <conditionalFormatting sqref="B614">
    <cfRule type="duplicateValues" dxfId="896" priority="875"/>
  </conditionalFormatting>
  <conditionalFormatting sqref="B634">
    <cfRule type="duplicateValues" dxfId="895" priority="874"/>
  </conditionalFormatting>
  <conditionalFormatting sqref="B636">
    <cfRule type="duplicateValues" dxfId="894" priority="873"/>
  </conditionalFormatting>
  <conditionalFormatting sqref="B637">
    <cfRule type="duplicateValues" dxfId="893" priority="872"/>
  </conditionalFormatting>
  <conditionalFormatting sqref="B638">
    <cfRule type="duplicateValues" dxfId="892" priority="871"/>
  </conditionalFormatting>
  <conditionalFormatting sqref="B639">
    <cfRule type="duplicateValues" dxfId="891" priority="870"/>
  </conditionalFormatting>
  <conditionalFormatting sqref="B640">
    <cfRule type="duplicateValues" dxfId="890" priority="869"/>
  </conditionalFormatting>
  <conditionalFormatting sqref="B635">
    <cfRule type="duplicateValues" dxfId="889" priority="868"/>
  </conditionalFormatting>
  <conditionalFormatting sqref="B610">
    <cfRule type="duplicateValues" dxfId="888" priority="867"/>
  </conditionalFormatting>
  <conditionalFormatting sqref="B611">
    <cfRule type="duplicateValues" dxfId="887" priority="866"/>
  </conditionalFormatting>
  <conditionalFormatting sqref="B651:B655">
    <cfRule type="duplicateValues" dxfId="886" priority="865"/>
  </conditionalFormatting>
  <conditionalFormatting sqref="B656">
    <cfRule type="duplicateValues" dxfId="885" priority="864"/>
  </conditionalFormatting>
  <conditionalFormatting sqref="B657:B658">
    <cfRule type="duplicateValues" dxfId="884" priority="863"/>
  </conditionalFormatting>
  <conditionalFormatting sqref="B659:B660">
    <cfRule type="duplicateValues" dxfId="883" priority="862"/>
  </conditionalFormatting>
  <conditionalFormatting sqref="B661">
    <cfRule type="duplicateValues" dxfId="882" priority="861"/>
  </conditionalFormatting>
  <conditionalFormatting sqref="B662">
    <cfRule type="duplicateValues" dxfId="881" priority="860"/>
  </conditionalFormatting>
  <conditionalFormatting sqref="B668">
    <cfRule type="duplicateValues" dxfId="880" priority="859"/>
  </conditionalFormatting>
  <conditionalFormatting sqref="B672">
    <cfRule type="cellIs" dxfId="879" priority="858" stopIfTrue="1" operator="equal">
      <formula>0</formula>
    </cfRule>
  </conditionalFormatting>
  <conditionalFormatting sqref="B690:B698 B678">
    <cfRule type="duplicateValues" dxfId="878" priority="857"/>
  </conditionalFormatting>
  <conditionalFormatting sqref="B676">
    <cfRule type="duplicateValues" dxfId="877" priority="856"/>
  </conditionalFormatting>
  <conditionalFormatting sqref="B677">
    <cfRule type="duplicateValues" dxfId="876" priority="855"/>
  </conditionalFormatting>
  <conditionalFormatting sqref="B679">
    <cfRule type="duplicateValues" dxfId="875" priority="854"/>
  </conditionalFormatting>
  <conditionalFormatting sqref="B680">
    <cfRule type="duplicateValues" dxfId="874" priority="853"/>
  </conditionalFormatting>
  <conditionalFormatting sqref="B681:B688">
    <cfRule type="duplicateValues" dxfId="873" priority="852"/>
  </conditionalFormatting>
  <conditionalFormatting sqref="B681:B688">
    <cfRule type="duplicateValues" dxfId="872" priority="851"/>
  </conditionalFormatting>
  <conditionalFormatting sqref="B689">
    <cfRule type="duplicateValues" dxfId="871" priority="850"/>
  </conditionalFormatting>
  <conditionalFormatting sqref="B700">
    <cfRule type="duplicateValues" dxfId="870" priority="849"/>
  </conditionalFormatting>
  <conditionalFormatting sqref="B701">
    <cfRule type="duplicateValues" dxfId="869" priority="848"/>
  </conditionalFormatting>
  <conditionalFormatting sqref="B702">
    <cfRule type="duplicateValues" dxfId="868" priority="847"/>
  </conditionalFormatting>
  <conditionalFormatting sqref="B703">
    <cfRule type="duplicateValues" dxfId="867" priority="846"/>
  </conditionalFormatting>
  <conditionalFormatting sqref="B704">
    <cfRule type="duplicateValues" dxfId="866" priority="845"/>
  </conditionalFormatting>
  <conditionalFormatting sqref="B705">
    <cfRule type="duplicateValues" dxfId="865" priority="844"/>
  </conditionalFormatting>
  <conditionalFormatting sqref="B706">
    <cfRule type="duplicateValues" dxfId="864" priority="843"/>
  </conditionalFormatting>
  <conditionalFormatting sqref="B706">
    <cfRule type="duplicateValues" dxfId="863" priority="842"/>
  </conditionalFormatting>
  <conditionalFormatting sqref="B707">
    <cfRule type="duplicateValues" dxfId="862" priority="841"/>
  </conditionalFormatting>
  <conditionalFormatting sqref="B719:B720">
    <cfRule type="duplicateValues" dxfId="861" priority="840"/>
  </conditionalFormatting>
  <conditionalFormatting sqref="B710">
    <cfRule type="duplicateValues" dxfId="860" priority="839"/>
  </conditionalFormatting>
  <conditionalFormatting sqref="B711">
    <cfRule type="duplicateValues" dxfId="859" priority="838"/>
  </conditionalFormatting>
  <conditionalFormatting sqref="B713">
    <cfRule type="cellIs" dxfId="858" priority="837" stopIfTrue="1" operator="equal">
      <formula>0</formula>
    </cfRule>
  </conditionalFormatting>
  <conditionalFormatting sqref="B714">
    <cfRule type="duplicateValues" dxfId="857" priority="836"/>
  </conditionalFormatting>
  <conditionalFormatting sqref="B715">
    <cfRule type="duplicateValues" dxfId="856" priority="835"/>
  </conditionalFormatting>
  <conditionalFormatting sqref="B716:B718">
    <cfRule type="duplicateValues" dxfId="855" priority="834"/>
  </conditionalFormatting>
  <conditionalFormatting sqref="B722">
    <cfRule type="duplicateValues" dxfId="854" priority="833"/>
  </conditionalFormatting>
  <conditionalFormatting sqref="B723:B724">
    <cfRule type="duplicateValues" dxfId="853" priority="832"/>
  </conditionalFormatting>
  <conditionalFormatting sqref="B725:B728">
    <cfRule type="duplicateValues" dxfId="852" priority="831"/>
  </conditionalFormatting>
  <conditionalFormatting sqref="B729:B734">
    <cfRule type="duplicateValues" dxfId="851" priority="830"/>
  </conditionalFormatting>
  <conditionalFormatting sqref="B735:B736">
    <cfRule type="duplicateValues" dxfId="850" priority="829"/>
  </conditionalFormatting>
  <conditionalFormatting sqref="B739 B737">
    <cfRule type="duplicateValues" dxfId="849" priority="828"/>
  </conditionalFormatting>
  <conditionalFormatting sqref="B738">
    <cfRule type="duplicateValues" dxfId="848" priority="827"/>
  </conditionalFormatting>
  <conditionalFormatting sqref="B740">
    <cfRule type="duplicateValues" dxfId="847" priority="826"/>
  </conditionalFormatting>
  <conditionalFormatting sqref="B741:B742">
    <cfRule type="duplicateValues" dxfId="846" priority="825"/>
  </conditionalFormatting>
  <conditionalFormatting sqref="B743">
    <cfRule type="duplicateValues" dxfId="845" priority="824"/>
  </conditionalFormatting>
  <conditionalFormatting sqref="B744:B746">
    <cfRule type="duplicateValues" dxfId="844" priority="823"/>
  </conditionalFormatting>
  <conditionalFormatting sqref="B747">
    <cfRule type="duplicateValues" dxfId="843" priority="822"/>
  </conditionalFormatting>
  <conditionalFormatting sqref="B748">
    <cfRule type="duplicateValues" dxfId="842" priority="821"/>
  </conditionalFormatting>
  <conditionalFormatting sqref="B749">
    <cfRule type="duplicateValues" dxfId="841" priority="820"/>
  </conditionalFormatting>
  <conditionalFormatting sqref="B750">
    <cfRule type="duplicateValues" dxfId="840" priority="819"/>
  </conditionalFormatting>
  <conditionalFormatting sqref="B751:B752">
    <cfRule type="duplicateValues" dxfId="839" priority="818"/>
  </conditionalFormatting>
  <conditionalFormatting sqref="B753">
    <cfRule type="duplicateValues" dxfId="838" priority="817"/>
  </conditionalFormatting>
  <conditionalFormatting sqref="B762:B763">
    <cfRule type="duplicateValues" dxfId="837" priority="816"/>
  </conditionalFormatting>
  <conditionalFormatting sqref="B764">
    <cfRule type="duplicateValues" dxfId="836" priority="815"/>
  </conditionalFormatting>
  <conditionalFormatting sqref="B768 B770:B771">
    <cfRule type="duplicateValues" dxfId="835" priority="814"/>
  </conditionalFormatting>
  <conditionalFormatting sqref="B772">
    <cfRule type="cellIs" dxfId="834" priority="813" stopIfTrue="1" operator="equal">
      <formula>0</formula>
    </cfRule>
  </conditionalFormatting>
  <conditionalFormatting sqref="B777">
    <cfRule type="duplicateValues" dxfId="833" priority="812"/>
  </conditionalFormatting>
  <conditionalFormatting sqref="B778">
    <cfRule type="duplicateValues" dxfId="832" priority="811"/>
  </conditionalFormatting>
  <conditionalFormatting sqref="B780">
    <cfRule type="duplicateValues" dxfId="831" priority="810"/>
  </conditionalFormatting>
  <conditionalFormatting sqref="B781">
    <cfRule type="duplicateValues" dxfId="830" priority="809"/>
  </conditionalFormatting>
  <conditionalFormatting sqref="B782">
    <cfRule type="duplicateValues" dxfId="829" priority="808"/>
  </conditionalFormatting>
  <conditionalFormatting sqref="B783">
    <cfRule type="duplicateValues" dxfId="828" priority="806"/>
  </conditionalFormatting>
  <conditionalFormatting sqref="B784:B786">
    <cfRule type="duplicateValues" dxfId="827" priority="807"/>
  </conditionalFormatting>
  <conditionalFormatting sqref="B787">
    <cfRule type="duplicateValues" dxfId="826" priority="805"/>
  </conditionalFormatting>
  <conditionalFormatting sqref="B791">
    <cfRule type="duplicateValues" dxfId="825" priority="804"/>
  </conditionalFormatting>
  <conditionalFormatting sqref="B792:B793">
    <cfRule type="duplicateValues" dxfId="824" priority="803"/>
  </conditionalFormatting>
  <conditionalFormatting sqref="B794:B799">
    <cfRule type="duplicateValues" dxfId="823" priority="802"/>
  </conditionalFormatting>
  <conditionalFormatting sqref="B800:B806">
    <cfRule type="duplicateValues" dxfId="822" priority="801"/>
  </conditionalFormatting>
  <conditionalFormatting sqref="B807">
    <cfRule type="duplicateValues" dxfId="821" priority="800"/>
  </conditionalFormatting>
  <conditionalFormatting sqref="B808">
    <cfRule type="duplicateValues" dxfId="820" priority="799"/>
  </conditionalFormatting>
  <conditionalFormatting sqref="B809">
    <cfRule type="duplicateValues" dxfId="819" priority="798"/>
  </conditionalFormatting>
  <conditionalFormatting sqref="B814">
    <cfRule type="duplicateValues" dxfId="818" priority="797"/>
  </conditionalFormatting>
  <conditionalFormatting sqref="B815">
    <cfRule type="duplicateValues" dxfId="817" priority="796"/>
  </conditionalFormatting>
  <conditionalFormatting sqref="B816:B823">
    <cfRule type="duplicateValues" dxfId="816" priority="795"/>
  </conditionalFormatting>
  <conditionalFormatting sqref="B824">
    <cfRule type="duplicateValues" dxfId="815" priority="794"/>
  </conditionalFormatting>
  <conditionalFormatting sqref="B825">
    <cfRule type="duplicateValues" dxfId="814" priority="793"/>
  </conditionalFormatting>
  <conditionalFormatting sqref="B826:B827">
    <cfRule type="duplicateValues" dxfId="813" priority="792"/>
  </conditionalFormatting>
  <conditionalFormatting sqref="B828:B830">
    <cfRule type="duplicateValues" dxfId="812" priority="791"/>
  </conditionalFormatting>
  <conditionalFormatting sqref="B837:B840">
    <cfRule type="duplicateValues" dxfId="811" priority="790"/>
  </conditionalFormatting>
  <conditionalFormatting sqref="B847">
    <cfRule type="duplicateValues" dxfId="810" priority="789"/>
  </conditionalFormatting>
  <conditionalFormatting sqref="B853">
    <cfRule type="duplicateValues" dxfId="809" priority="788"/>
  </conditionalFormatting>
  <conditionalFormatting sqref="B855">
    <cfRule type="duplicateValues" dxfId="808" priority="787"/>
  </conditionalFormatting>
  <conditionalFormatting sqref="B856">
    <cfRule type="duplicateValues" dxfId="807" priority="786"/>
  </conditionalFormatting>
  <conditionalFormatting sqref="B861">
    <cfRule type="duplicateValues" dxfId="806" priority="785"/>
  </conditionalFormatting>
  <conditionalFormatting sqref="B862:B863">
    <cfRule type="duplicateValues" dxfId="805" priority="784"/>
  </conditionalFormatting>
  <conditionalFormatting sqref="B862:B863">
    <cfRule type="duplicateValues" dxfId="804" priority="783"/>
  </conditionalFormatting>
  <conditionalFormatting sqref="B865">
    <cfRule type="duplicateValues" dxfId="803" priority="782"/>
  </conditionalFormatting>
  <conditionalFormatting sqref="B866">
    <cfRule type="duplicateValues" dxfId="802" priority="781"/>
  </conditionalFormatting>
  <conditionalFormatting sqref="B869">
    <cfRule type="duplicateValues" dxfId="801" priority="780"/>
  </conditionalFormatting>
  <conditionalFormatting sqref="B871">
    <cfRule type="duplicateValues" dxfId="800" priority="778"/>
  </conditionalFormatting>
  <conditionalFormatting sqref="B872">
    <cfRule type="duplicateValues" dxfId="799" priority="777"/>
  </conditionalFormatting>
  <conditionalFormatting sqref="B873:B874">
    <cfRule type="duplicateValues" dxfId="798" priority="776"/>
  </conditionalFormatting>
  <conditionalFormatting sqref="B876">
    <cfRule type="duplicateValues" dxfId="797" priority="775"/>
  </conditionalFormatting>
  <conditionalFormatting sqref="B877">
    <cfRule type="duplicateValues" dxfId="796" priority="774"/>
  </conditionalFormatting>
  <conditionalFormatting sqref="B879">
    <cfRule type="duplicateValues" dxfId="795" priority="773"/>
  </conditionalFormatting>
  <conditionalFormatting sqref="B879">
    <cfRule type="duplicateValues" dxfId="794" priority="772"/>
  </conditionalFormatting>
  <conditionalFormatting sqref="B880">
    <cfRule type="duplicateValues" dxfId="793" priority="771"/>
  </conditionalFormatting>
  <conditionalFormatting sqref="B882:B884">
    <cfRule type="duplicateValues" dxfId="792" priority="770"/>
  </conditionalFormatting>
  <conditionalFormatting sqref="B885">
    <cfRule type="duplicateValues" dxfId="791" priority="769"/>
  </conditionalFormatting>
  <conditionalFormatting sqref="B888">
    <cfRule type="duplicateValues" dxfId="790" priority="768"/>
  </conditionalFormatting>
  <conditionalFormatting sqref="B889">
    <cfRule type="duplicateValues" dxfId="789" priority="767"/>
  </conditionalFormatting>
  <conditionalFormatting sqref="B890">
    <cfRule type="duplicateValues" dxfId="788" priority="766"/>
  </conditionalFormatting>
  <conditionalFormatting sqref="B891">
    <cfRule type="duplicateValues" dxfId="787" priority="765"/>
  </conditionalFormatting>
  <conditionalFormatting sqref="B892">
    <cfRule type="duplicateValues" dxfId="786" priority="764"/>
  </conditionalFormatting>
  <conditionalFormatting sqref="B893:B894">
    <cfRule type="duplicateValues" dxfId="785" priority="763"/>
  </conditionalFormatting>
  <conditionalFormatting sqref="B909">
    <cfRule type="duplicateValues" dxfId="784" priority="762"/>
  </conditionalFormatting>
  <conditionalFormatting sqref="B910">
    <cfRule type="duplicateValues" dxfId="783" priority="761"/>
  </conditionalFormatting>
  <conditionalFormatting sqref="B911">
    <cfRule type="duplicateValues" dxfId="782" priority="760"/>
  </conditionalFormatting>
  <conditionalFormatting sqref="B912:B916">
    <cfRule type="duplicateValues" dxfId="781" priority="759"/>
  </conditionalFormatting>
  <conditionalFormatting sqref="B917">
    <cfRule type="duplicateValues" dxfId="780" priority="758"/>
  </conditionalFormatting>
  <conditionalFormatting sqref="B918:B919">
    <cfRule type="duplicateValues" dxfId="779" priority="757"/>
  </conditionalFormatting>
  <conditionalFormatting sqref="B920">
    <cfRule type="duplicateValues" dxfId="778" priority="756"/>
  </conditionalFormatting>
  <conditionalFormatting sqref="B921">
    <cfRule type="duplicateValues" dxfId="777" priority="755"/>
  </conditionalFormatting>
  <conditionalFormatting sqref="B922">
    <cfRule type="duplicateValues" dxfId="776" priority="754"/>
  </conditionalFormatting>
  <conditionalFormatting sqref="B923">
    <cfRule type="duplicateValues" dxfId="775" priority="753"/>
  </conditionalFormatting>
  <conditionalFormatting sqref="B924">
    <cfRule type="duplicateValues" dxfId="774" priority="752"/>
  </conditionalFormatting>
  <conditionalFormatting sqref="B925:B926">
    <cfRule type="duplicateValues" dxfId="773" priority="751"/>
  </conditionalFormatting>
  <conditionalFormatting sqref="B930">
    <cfRule type="duplicateValues" dxfId="772" priority="750"/>
  </conditionalFormatting>
  <conditionalFormatting sqref="B931">
    <cfRule type="duplicateValues" dxfId="771" priority="749"/>
  </conditionalFormatting>
  <conditionalFormatting sqref="B932">
    <cfRule type="duplicateValues" dxfId="770" priority="748"/>
  </conditionalFormatting>
  <conditionalFormatting sqref="B933">
    <cfRule type="duplicateValues" dxfId="769" priority="747"/>
  </conditionalFormatting>
  <conditionalFormatting sqref="B936">
    <cfRule type="duplicateValues" dxfId="768" priority="746"/>
  </conditionalFormatting>
  <conditionalFormatting sqref="B937">
    <cfRule type="duplicateValues" dxfId="767" priority="745"/>
  </conditionalFormatting>
  <conditionalFormatting sqref="B939">
    <cfRule type="duplicateValues" dxfId="766" priority="744"/>
  </conditionalFormatting>
  <conditionalFormatting sqref="B945">
    <cfRule type="duplicateValues" dxfId="765" priority="743"/>
  </conditionalFormatting>
  <conditionalFormatting sqref="B952">
    <cfRule type="duplicateValues" dxfId="764" priority="742"/>
  </conditionalFormatting>
  <conditionalFormatting sqref="B952">
    <cfRule type="duplicateValues" dxfId="763" priority="741"/>
  </conditionalFormatting>
  <conditionalFormatting sqref="B953:B957">
    <cfRule type="duplicateValues" dxfId="762" priority="740"/>
  </conditionalFormatting>
  <conditionalFormatting sqref="B958">
    <cfRule type="duplicateValues" dxfId="761" priority="739"/>
  </conditionalFormatting>
  <conditionalFormatting sqref="B959:B960">
    <cfRule type="duplicateValues" dxfId="760" priority="738"/>
  </conditionalFormatting>
  <conditionalFormatting sqref="B961">
    <cfRule type="duplicateValues" dxfId="759" priority="737"/>
  </conditionalFormatting>
  <conditionalFormatting sqref="B966">
    <cfRule type="duplicateValues" dxfId="758" priority="736"/>
  </conditionalFormatting>
  <conditionalFormatting sqref="B967">
    <cfRule type="duplicateValues" dxfId="757" priority="735"/>
  </conditionalFormatting>
  <conditionalFormatting sqref="B968">
    <cfRule type="duplicateValues" dxfId="756" priority="734"/>
  </conditionalFormatting>
  <conditionalFormatting sqref="B969">
    <cfRule type="duplicateValues" dxfId="755" priority="733"/>
  </conditionalFormatting>
  <conditionalFormatting sqref="B970:B972">
    <cfRule type="duplicateValues" dxfId="754" priority="732"/>
  </conditionalFormatting>
  <conditionalFormatting sqref="B973">
    <cfRule type="duplicateValues" dxfId="753" priority="731"/>
  </conditionalFormatting>
  <conditionalFormatting sqref="B974:B982">
    <cfRule type="duplicateValues" dxfId="752" priority="730"/>
  </conditionalFormatting>
  <conditionalFormatting sqref="B983">
    <cfRule type="duplicateValues" dxfId="751" priority="729"/>
  </conditionalFormatting>
  <conditionalFormatting sqref="B984">
    <cfRule type="duplicateValues" dxfId="750" priority="728"/>
  </conditionalFormatting>
  <conditionalFormatting sqref="B985:B986">
    <cfRule type="duplicateValues" dxfId="749" priority="727"/>
  </conditionalFormatting>
  <conditionalFormatting sqref="B998">
    <cfRule type="duplicateValues" dxfId="748" priority="726"/>
  </conditionalFormatting>
  <conditionalFormatting sqref="B999">
    <cfRule type="cellIs" dxfId="747" priority="725" stopIfTrue="1" operator="equal">
      <formula>0</formula>
    </cfRule>
  </conditionalFormatting>
  <conditionalFormatting sqref="B1001">
    <cfRule type="duplicateValues" dxfId="746" priority="724"/>
  </conditionalFormatting>
  <conditionalFormatting sqref="B1002">
    <cfRule type="duplicateValues" dxfId="745" priority="723"/>
  </conditionalFormatting>
  <conditionalFormatting sqref="B1003">
    <cfRule type="duplicateValues" dxfId="744" priority="722"/>
  </conditionalFormatting>
  <conditionalFormatting sqref="B1004">
    <cfRule type="duplicateValues" dxfId="743" priority="721"/>
  </conditionalFormatting>
  <conditionalFormatting sqref="B1005">
    <cfRule type="duplicateValues" dxfId="742" priority="720"/>
  </conditionalFormatting>
  <conditionalFormatting sqref="B1006">
    <cfRule type="duplicateValues" dxfId="741" priority="719"/>
  </conditionalFormatting>
  <conditionalFormatting sqref="B1008">
    <cfRule type="duplicateValues" dxfId="740" priority="718"/>
  </conditionalFormatting>
  <conditionalFormatting sqref="B1009">
    <cfRule type="duplicateValues" dxfId="739" priority="717"/>
  </conditionalFormatting>
  <conditionalFormatting sqref="B1011">
    <cfRule type="duplicateValues" dxfId="738" priority="716"/>
  </conditionalFormatting>
  <conditionalFormatting sqref="B1012:B1018">
    <cfRule type="duplicateValues" dxfId="737" priority="715"/>
  </conditionalFormatting>
  <conditionalFormatting sqref="B1012:B1018">
    <cfRule type="duplicateValues" dxfId="736" priority="714"/>
  </conditionalFormatting>
  <conditionalFormatting sqref="B1019">
    <cfRule type="duplicateValues" dxfId="735" priority="713"/>
  </conditionalFormatting>
  <conditionalFormatting sqref="B1020:B1026">
    <cfRule type="duplicateValues" dxfId="734" priority="712"/>
  </conditionalFormatting>
  <conditionalFormatting sqref="B1028">
    <cfRule type="duplicateValues" dxfId="733" priority="711"/>
  </conditionalFormatting>
  <conditionalFormatting sqref="B1029">
    <cfRule type="duplicateValues" dxfId="732" priority="710"/>
  </conditionalFormatting>
  <conditionalFormatting sqref="B1030">
    <cfRule type="duplicateValues" dxfId="731" priority="709"/>
  </conditionalFormatting>
  <conditionalFormatting sqref="B1031:B1032">
    <cfRule type="duplicateValues" dxfId="730" priority="708"/>
  </conditionalFormatting>
  <conditionalFormatting sqref="B1033">
    <cfRule type="duplicateValues" dxfId="729" priority="707"/>
  </conditionalFormatting>
  <conditionalFormatting sqref="B1034">
    <cfRule type="duplicateValues" dxfId="728" priority="706"/>
  </conditionalFormatting>
  <conditionalFormatting sqref="B1035">
    <cfRule type="duplicateValues" dxfId="727" priority="705"/>
  </conditionalFormatting>
  <conditionalFormatting sqref="B1036">
    <cfRule type="duplicateValues" dxfId="726" priority="704"/>
  </conditionalFormatting>
  <conditionalFormatting sqref="B1037">
    <cfRule type="duplicateValues" dxfId="725" priority="703"/>
  </conditionalFormatting>
  <conditionalFormatting sqref="B1038">
    <cfRule type="duplicateValues" dxfId="724" priority="702"/>
  </conditionalFormatting>
  <conditionalFormatting sqref="B1039">
    <cfRule type="duplicateValues" dxfId="723" priority="701"/>
  </conditionalFormatting>
  <conditionalFormatting sqref="B1040:B1042">
    <cfRule type="duplicateValues" dxfId="722" priority="700"/>
  </conditionalFormatting>
  <conditionalFormatting sqref="B1043:B1046">
    <cfRule type="duplicateValues" dxfId="721" priority="699"/>
  </conditionalFormatting>
  <conditionalFormatting sqref="B1047:B1048">
    <cfRule type="duplicateValues" dxfId="720" priority="698"/>
  </conditionalFormatting>
  <conditionalFormatting sqref="B1049">
    <cfRule type="duplicateValues" dxfId="719" priority="697"/>
  </conditionalFormatting>
  <conditionalFormatting sqref="B1065">
    <cfRule type="duplicateValues" dxfId="718" priority="696"/>
  </conditionalFormatting>
  <conditionalFormatting sqref="B1066">
    <cfRule type="duplicateValues" dxfId="717" priority="695"/>
  </conditionalFormatting>
  <conditionalFormatting sqref="B1067">
    <cfRule type="duplicateValues" dxfId="716" priority="694"/>
  </conditionalFormatting>
  <conditionalFormatting sqref="B1068">
    <cfRule type="duplicateValues" dxfId="715" priority="693"/>
  </conditionalFormatting>
  <conditionalFormatting sqref="B1069:B1070">
    <cfRule type="duplicateValues" dxfId="714" priority="692"/>
  </conditionalFormatting>
  <conditionalFormatting sqref="B1071:B1076">
    <cfRule type="duplicateValues" dxfId="713" priority="691"/>
  </conditionalFormatting>
  <conditionalFormatting sqref="B1077">
    <cfRule type="duplicateValues" dxfId="712" priority="690"/>
  </conditionalFormatting>
  <conditionalFormatting sqref="B1078">
    <cfRule type="duplicateValues" dxfId="711" priority="689"/>
  </conditionalFormatting>
  <conditionalFormatting sqref="B1079:B1080">
    <cfRule type="duplicateValues" dxfId="710" priority="688"/>
  </conditionalFormatting>
  <conditionalFormatting sqref="B1081">
    <cfRule type="duplicateValues" dxfId="709" priority="687"/>
  </conditionalFormatting>
  <conditionalFormatting sqref="B1112">
    <cfRule type="duplicateValues" dxfId="708" priority="686"/>
  </conditionalFormatting>
  <conditionalFormatting sqref="B1113:B1116">
    <cfRule type="duplicateValues" dxfId="707" priority="685"/>
  </conditionalFormatting>
  <conditionalFormatting sqref="B1137:B1153">
    <cfRule type="duplicateValues" dxfId="706" priority="684"/>
  </conditionalFormatting>
  <conditionalFormatting sqref="B1117">
    <cfRule type="duplicateValues" dxfId="705" priority="683"/>
  </conditionalFormatting>
  <conditionalFormatting sqref="B1118">
    <cfRule type="duplicateValues" dxfId="704" priority="682"/>
  </conditionalFormatting>
  <conditionalFormatting sqref="B1119:B1120">
    <cfRule type="duplicateValues" dxfId="703" priority="681"/>
  </conditionalFormatting>
  <conditionalFormatting sqref="B1121:B1125 B318:B325">
    <cfRule type="duplicateValues" dxfId="702" priority="680"/>
  </conditionalFormatting>
  <conditionalFormatting sqref="B1170:B1178">
    <cfRule type="duplicateValues" dxfId="701" priority="679"/>
  </conditionalFormatting>
  <conditionalFormatting sqref="B1180:B1185">
    <cfRule type="duplicateValues" dxfId="700" priority="678"/>
  </conditionalFormatting>
  <conditionalFormatting sqref="B1186">
    <cfRule type="duplicateValues" dxfId="699" priority="677"/>
  </conditionalFormatting>
  <conditionalFormatting sqref="B1187">
    <cfRule type="duplicateValues" dxfId="698" priority="676"/>
  </conditionalFormatting>
  <conditionalFormatting sqref="B1188">
    <cfRule type="duplicateValues" dxfId="697" priority="675"/>
  </conditionalFormatting>
  <conditionalFormatting sqref="B1196">
    <cfRule type="duplicateValues" dxfId="696" priority="674"/>
  </conditionalFormatting>
  <conditionalFormatting sqref="B1197">
    <cfRule type="duplicateValues" dxfId="695" priority="673"/>
  </conditionalFormatting>
  <conditionalFormatting sqref="B1199">
    <cfRule type="duplicateValues" dxfId="694" priority="671"/>
  </conditionalFormatting>
  <conditionalFormatting sqref="B1198">
    <cfRule type="duplicateValues" dxfId="693" priority="672"/>
  </conditionalFormatting>
  <conditionalFormatting sqref="B1201">
    <cfRule type="duplicateValues" dxfId="692" priority="669"/>
  </conditionalFormatting>
  <conditionalFormatting sqref="B1200">
    <cfRule type="duplicateValues" dxfId="691" priority="670"/>
  </conditionalFormatting>
  <conditionalFormatting sqref="B1202">
    <cfRule type="duplicateValues" dxfId="690" priority="668"/>
  </conditionalFormatting>
  <conditionalFormatting sqref="B1203">
    <cfRule type="duplicateValues" dxfId="689" priority="667"/>
  </conditionalFormatting>
  <conditionalFormatting sqref="B1204">
    <cfRule type="duplicateValues" dxfId="688" priority="666"/>
  </conditionalFormatting>
  <conditionalFormatting sqref="B1205">
    <cfRule type="duplicateValues" dxfId="687" priority="665"/>
  </conditionalFormatting>
  <conditionalFormatting sqref="B1206">
    <cfRule type="duplicateValues" dxfId="686" priority="664"/>
  </conditionalFormatting>
  <conditionalFormatting sqref="B1221:B1222">
    <cfRule type="duplicateValues" dxfId="685" priority="663"/>
  </conditionalFormatting>
  <conditionalFormatting sqref="B1223:B1224">
    <cfRule type="duplicateValues" dxfId="684" priority="662"/>
  </conditionalFormatting>
  <conditionalFormatting sqref="B1225:B1226">
    <cfRule type="duplicateValues" dxfId="683" priority="661"/>
  </conditionalFormatting>
  <conditionalFormatting sqref="B1227:B1229">
    <cfRule type="duplicateValues" dxfId="682" priority="660"/>
  </conditionalFormatting>
  <conditionalFormatting sqref="B1230:B1232">
    <cfRule type="duplicateValues" dxfId="681" priority="659"/>
  </conditionalFormatting>
  <conditionalFormatting sqref="B1235">
    <cfRule type="duplicateValues" dxfId="680" priority="658"/>
  </conditionalFormatting>
  <conditionalFormatting sqref="B1255">
    <cfRule type="duplicateValues" dxfId="679" priority="656"/>
  </conditionalFormatting>
  <conditionalFormatting sqref="B1253:B1254">
    <cfRule type="duplicateValues" dxfId="678" priority="657"/>
  </conditionalFormatting>
  <conditionalFormatting sqref="B1275">
    <cfRule type="duplicateValues" dxfId="677" priority="655"/>
  </conditionalFormatting>
  <conditionalFormatting sqref="B1276">
    <cfRule type="duplicateValues" dxfId="676" priority="654"/>
  </conditionalFormatting>
  <conditionalFormatting sqref="B1236">
    <cfRule type="duplicateValues" dxfId="675" priority="653"/>
  </conditionalFormatting>
  <conditionalFormatting sqref="B1237">
    <cfRule type="duplicateValues" dxfId="674" priority="652"/>
  </conditionalFormatting>
  <conditionalFormatting sqref="B1238">
    <cfRule type="duplicateValues" dxfId="673" priority="651"/>
  </conditionalFormatting>
  <conditionalFormatting sqref="B1239:B1240">
    <cfRule type="duplicateValues" dxfId="672" priority="650"/>
  </conditionalFormatting>
  <conditionalFormatting sqref="B1241">
    <cfRule type="duplicateValues" dxfId="671" priority="649"/>
  </conditionalFormatting>
  <conditionalFormatting sqref="B1256">
    <cfRule type="duplicateValues" dxfId="670" priority="648"/>
  </conditionalFormatting>
  <conditionalFormatting sqref="B1257">
    <cfRule type="duplicateValues" dxfId="669" priority="647"/>
  </conditionalFormatting>
  <conditionalFormatting sqref="B1262:B1263">
    <cfRule type="expression" dxfId="668" priority="646" stopIfTrue="1">
      <formula>AND(COUNTIF($B$654:$B$666, B1262)&gt;1,NOT(ISBLANK(B1262)))</formula>
    </cfRule>
  </conditionalFormatting>
  <conditionalFormatting sqref="B1259">
    <cfRule type="duplicateValues" dxfId="667" priority="645"/>
  </conditionalFormatting>
  <conditionalFormatting sqref="B1260">
    <cfRule type="duplicateValues" dxfId="666" priority="644"/>
  </conditionalFormatting>
  <conditionalFormatting sqref="B1261">
    <cfRule type="duplicateValues" dxfId="665" priority="643"/>
  </conditionalFormatting>
  <conditionalFormatting sqref="B1264:B1265">
    <cfRule type="duplicateValues" dxfId="664" priority="642"/>
  </conditionalFormatting>
  <conditionalFormatting sqref="B1266">
    <cfRule type="duplicateValues" dxfId="663" priority="641"/>
  </conditionalFormatting>
  <conditionalFormatting sqref="B1258">
    <cfRule type="duplicateValues" dxfId="662" priority="640"/>
  </conditionalFormatting>
  <conditionalFormatting sqref="B1303">
    <cfRule type="duplicateValues" dxfId="661" priority="639"/>
  </conditionalFormatting>
  <conditionalFormatting sqref="B1305">
    <cfRule type="duplicateValues" dxfId="660" priority="638"/>
  </conditionalFormatting>
  <conditionalFormatting sqref="B1304">
    <cfRule type="duplicateValues" dxfId="659" priority="637"/>
  </conditionalFormatting>
  <conditionalFormatting sqref="B1306:B1308">
    <cfRule type="duplicateValues" dxfId="658" priority="636"/>
  </conditionalFormatting>
  <conditionalFormatting sqref="B1309">
    <cfRule type="duplicateValues" dxfId="657" priority="635"/>
  </conditionalFormatting>
  <conditionalFormatting sqref="B1311">
    <cfRule type="duplicateValues" dxfId="656" priority="634"/>
  </conditionalFormatting>
  <conditionalFormatting sqref="B1323">
    <cfRule type="duplicateValues" dxfId="655" priority="633"/>
  </conditionalFormatting>
  <conditionalFormatting sqref="B1324">
    <cfRule type="duplicateValues" dxfId="654" priority="632"/>
  </conditionalFormatting>
  <conditionalFormatting sqref="B1325">
    <cfRule type="duplicateValues" dxfId="653" priority="631"/>
  </conditionalFormatting>
  <conditionalFormatting sqref="B1326:B1327">
    <cfRule type="duplicateValues" dxfId="652" priority="630"/>
  </conditionalFormatting>
  <conditionalFormatting sqref="B1328">
    <cfRule type="duplicateValues" dxfId="651" priority="629"/>
  </conditionalFormatting>
  <conditionalFormatting sqref="B1329">
    <cfRule type="duplicateValues" dxfId="650" priority="628"/>
  </conditionalFormatting>
  <conditionalFormatting sqref="B1330">
    <cfRule type="duplicateValues" dxfId="649" priority="627"/>
  </conditionalFormatting>
  <conditionalFormatting sqref="B1331">
    <cfRule type="duplicateValues" dxfId="648" priority="626"/>
  </conditionalFormatting>
  <conditionalFormatting sqref="B1335">
    <cfRule type="duplicateValues" dxfId="647" priority="624"/>
  </conditionalFormatting>
  <conditionalFormatting sqref="B1336">
    <cfRule type="duplicateValues" dxfId="646" priority="623"/>
  </conditionalFormatting>
  <conditionalFormatting sqref="B1337">
    <cfRule type="duplicateValues" dxfId="645" priority="622"/>
  </conditionalFormatting>
  <conditionalFormatting sqref="B1338">
    <cfRule type="duplicateValues" dxfId="644" priority="621"/>
  </conditionalFormatting>
  <conditionalFormatting sqref="B1339:B1340">
    <cfRule type="duplicateValues" dxfId="643" priority="620"/>
  </conditionalFormatting>
  <conditionalFormatting sqref="B1341">
    <cfRule type="duplicateValues" dxfId="642" priority="619"/>
  </conditionalFormatting>
  <conditionalFormatting sqref="B1342">
    <cfRule type="duplicateValues" dxfId="641" priority="618"/>
  </conditionalFormatting>
  <conditionalFormatting sqref="B1343">
    <cfRule type="duplicateValues" dxfId="640" priority="617"/>
  </conditionalFormatting>
  <conditionalFormatting sqref="B1344">
    <cfRule type="duplicateValues" dxfId="639" priority="616"/>
  </conditionalFormatting>
  <conditionalFormatting sqref="B1345:B1346">
    <cfRule type="duplicateValues" dxfId="638" priority="615"/>
  </conditionalFormatting>
  <conditionalFormatting sqref="B1347:B1349">
    <cfRule type="duplicateValues" dxfId="637" priority="614"/>
  </conditionalFormatting>
  <conditionalFormatting sqref="B1350:B1351">
    <cfRule type="duplicateValues" dxfId="636" priority="613"/>
  </conditionalFormatting>
  <conditionalFormatting sqref="B1353">
    <cfRule type="duplicateValues" dxfId="635" priority="612"/>
  </conditionalFormatting>
  <conditionalFormatting sqref="B1354">
    <cfRule type="duplicateValues" dxfId="634" priority="611"/>
  </conditionalFormatting>
  <conditionalFormatting sqref="B1355">
    <cfRule type="duplicateValues" dxfId="633" priority="610"/>
  </conditionalFormatting>
  <conditionalFormatting sqref="B1356">
    <cfRule type="duplicateValues" dxfId="632" priority="609"/>
  </conditionalFormatting>
  <conditionalFormatting sqref="B1358">
    <cfRule type="duplicateValues" dxfId="631" priority="608"/>
  </conditionalFormatting>
  <conditionalFormatting sqref="B1362:B1367">
    <cfRule type="duplicateValues" dxfId="630" priority="607"/>
  </conditionalFormatting>
  <conditionalFormatting sqref="B1368:B1369">
    <cfRule type="duplicateValues" dxfId="629" priority="606"/>
  </conditionalFormatting>
  <conditionalFormatting sqref="B1370">
    <cfRule type="duplicateValues" dxfId="628" priority="605"/>
  </conditionalFormatting>
  <conditionalFormatting sqref="B1371">
    <cfRule type="duplicateValues" dxfId="627" priority="604"/>
  </conditionalFormatting>
  <conditionalFormatting sqref="B1372:B1379">
    <cfRule type="duplicateValues" dxfId="626" priority="603"/>
  </conditionalFormatting>
  <conditionalFormatting sqref="B1383">
    <cfRule type="duplicateValues" dxfId="625" priority="602"/>
  </conditionalFormatting>
  <conditionalFormatting sqref="B1384:B1385">
    <cfRule type="duplicateValues" dxfId="624" priority="601"/>
  </conditionalFormatting>
  <conditionalFormatting sqref="B1386:B1388">
    <cfRule type="duplicateValues" dxfId="623" priority="600"/>
  </conditionalFormatting>
  <conditionalFormatting sqref="B1389">
    <cfRule type="duplicateValues" dxfId="622" priority="599"/>
  </conditionalFormatting>
  <conditionalFormatting sqref="B1390">
    <cfRule type="duplicateValues" dxfId="621" priority="598"/>
  </conditionalFormatting>
  <conditionalFormatting sqref="B1391">
    <cfRule type="duplicateValues" dxfId="620" priority="597"/>
  </conditionalFormatting>
  <conditionalFormatting sqref="B1392:B1393">
    <cfRule type="duplicateValues" dxfId="619" priority="596"/>
  </conditionalFormatting>
  <conditionalFormatting sqref="B1395:B1411">
    <cfRule type="duplicateValues" dxfId="618" priority="595"/>
  </conditionalFormatting>
  <conditionalFormatting sqref="B1413:B1415">
    <cfRule type="duplicateValues" dxfId="617" priority="594"/>
  </conditionalFormatting>
  <conditionalFormatting sqref="B1416:B1417">
    <cfRule type="duplicateValues" dxfId="616" priority="593"/>
  </conditionalFormatting>
  <conditionalFormatting sqref="B1419">
    <cfRule type="duplicateValues" dxfId="615" priority="592"/>
  </conditionalFormatting>
  <conditionalFormatting sqref="B1422">
    <cfRule type="duplicateValues" dxfId="614" priority="591"/>
  </conditionalFormatting>
  <conditionalFormatting sqref="B1423">
    <cfRule type="duplicateValues" dxfId="613" priority="590"/>
  </conditionalFormatting>
  <conditionalFormatting sqref="B1424">
    <cfRule type="duplicateValues" dxfId="612" priority="589"/>
  </conditionalFormatting>
  <conditionalFormatting sqref="B1425">
    <cfRule type="duplicateValues" dxfId="611" priority="588"/>
  </conditionalFormatting>
  <conditionalFormatting sqref="B1426">
    <cfRule type="duplicateValues" dxfId="610" priority="587"/>
  </conditionalFormatting>
  <conditionalFormatting sqref="B1428">
    <cfRule type="duplicateValues" dxfId="609" priority="586"/>
  </conditionalFormatting>
  <conditionalFormatting sqref="B1440">
    <cfRule type="cellIs" dxfId="608" priority="585" stopIfTrue="1" operator="equal">
      <formula>0</formula>
    </cfRule>
  </conditionalFormatting>
  <conditionalFormatting sqref="B1441">
    <cfRule type="duplicateValues" dxfId="607" priority="584"/>
  </conditionalFormatting>
  <conditionalFormatting sqref="B1442">
    <cfRule type="duplicateValues" dxfId="606" priority="583"/>
  </conditionalFormatting>
  <conditionalFormatting sqref="B1443:B1444">
    <cfRule type="duplicateValues" dxfId="605" priority="582"/>
  </conditionalFormatting>
  <conditionalFormatting sqref="B1445">
    <cfRule type="duplicateValues" dxfId="604" priority="581"/>
  </conditionalFormatting>
  <conditionalFormatting sqref="B1446">
    <cfRule type="duplicateValues" dxfId="603" priority="580"/>
  </conditionalFormatting>
  <conditionalFormatting sqref="B1453">
    <cfRule type="duplicateValues" dxfId="602" priority="579"/>
  </conditionalFormatting>
  <conditionalFormatting sqref="B1462">
    <cfRule type="duplicateValues" dxfId="601" priority="578"/>
  </conditionalFormatting>
  <conditionalFormatting sqref="B1463">
    <cfRule type="duplicateValues" dxfId="600" priority="577"/>
  </conditionalFormatting>
  <conditionalFormatting sqref="B1461">
    <cfRule type="duplicateValues" dxfId="599" priority="576"/>
  </conditionalFormatting>
  <conditionalFormatting sqref="B1469">
    <cfRule type="duplicateValues" dxfId="598" priority="575"/>
  </conditionalFormatting>
  <conditionalFormatting sqref="B1480:B1481">
    <cfRule type="duplicateValues" dxfId="597" priority="574"/>
  </conditionalFormatting>
  <conditionalFormatting sqref="B1482">
    <cfRule type="duplicateValues" dxfId="596" priority="573"/>
  </conditionalFormatting>
  <conditionalFormatting sqref="B1483">
    <cfRule type="duplicateValues" dxfId="595" priority="572"/>
  </conditionalFormatting>
  <conditionalFormatting sqref="B1484">
    <cfRule type="duplicateValues" dxfId="594" priority="571"/>
  </conditionalFormatting>
  <conditionalFormatting sqref="B1485:B1486">
    <cfRule type="duplicateValues" dxfId="593" priority="570"/>
  </conditionalFormatting>
  <conditionalFormatting sqref="B1487">
    <cfRule type="duplicateValues" dxfId="592" priority="568"/>
  </conditionalFormatting>
  <conditionalFormatting sqref="B1488">
    <cfRule type="duplicateValues" dxfId="591" priority="569"/>
  </conditionalFormatting>
  <conditionalFormatting sqref="B1490">
    <cfRule type="duplicateValues" dxfId="590" priority="567"/>
  </conditionalFormatting>
  <conditionalFormatting sqref="B1491">
    <cfRule type="duplicateValues" dxfId="589" priority="566"/>
  </conditionalFormatting>
  <conditionalFormatting sqref="B1492">
    <cfRule type="duplicateValues" dxfId="588" priority="565"/>
  </conditionalFormatting>
  <conditionalFormatting sqref="B1493">
    <cfRule type="duplicateValues" dxfId="587" priority="564"/>
  </conditionalFormatting>
  <conditionalFormatting sqref="B1493">
    <cfRule type="duplicateValues" dxfId="586" priority="563"/>
  </conditionalFormatting>
  <conditionalFormatting sqref="B1489">
    <cfRule type="duplicateValues" dxfId="585" priority="562"/>
  </conditionalFormatting>
  <conditionalFormatting sqref="B1495">
    <cfRule type="duplicateValues" dxfId="584" priority="561"/>
  </conditionalFormatting>
  <conditionalFormatting sqref="B1496">
    <cfRule type="duplicateValues" dxfId="583" priority="560"/>
  </conditionalFormatting>
  <conditionalFormatting sqref="B1497:B1499">
    <cfRule type="duplicateValues" dxfId="582" priority="559"/>
  </conditionalFormatting>
  <conditionalFormatting sqref="B1500:B1503">
    <cfRule type="duplicateValues" dxfId="581" priority="558"/>
  </conditionalFormatting>
  <conditionalFormatting sqref="B1504">
    <cfRule type="duplicateValues" dxfId="580" priority="557"/>
  </conditionalFormatting>
  <conditionalFormatting sqref="B1506">
    <cfRule type="duplicateValues" dxfId="579" priority="556"/>
  </conditionalFormatting>
  <conditionalFormatting sqref="B1507:B1508">
    <cfRule type="duplicateValues" dxfId="578" priority="555"/>
  </conditionalFormatting>
  <conditionalFormatting sqref="B1510:B1513">
    <cfRule type="duplicateValues" dxfId="577" priority="554"/>
  </conditionalFormatting>
  <conditionalFormatting sqref="B1514:B1515">
    <cfRule type="duplicateValues" dxfId="576" priority="553"/>
  </conditionalFormatting>
  <conditionalFormatting sqref="B1516:B1518">
    <cfRule type="duplicateValues" dxfId="575" priority="552"/>
  </conditionalFormatting>
  <conditionalFormatting sqref="B1519">
    <cfRule type="duplicateValues" dxfId="574" priority="551"/>
  </conditionalFormatting>
  <conditionalFormatting sqref="B1521">
    <cfRule type="duplicateValues" dxfId="573" priority="550"/>
  </conditionalFormatting>
  <conditionalFormatting sqref="B1523">
    <cfRule type="duplicateValues" dxfId="572" priority="549"/>
  </conditionalFormatting>
  <conditionalFormatting sqref="B1525:B1526">
    <cfRule type="duplicateValues" dxfId="571" priority="548"/>
  </conditionalFormatting>
  <conditionalFormatting sqref="B1528">
    <cfRule type="duplicateValues" dxfId="570" priority="547"/>
  </conditionalFormatting>
  <conditionalFormatting sqref="B1529">
    <cfRule type="duplicateValues" dxfId="569" priority="546"/>
  </conditionalFormatting>
  <conditionalFormatting sqref="B1530">
    <cfRule type="duplicateValues" dxfId="568" priority="545"/>
  </conditionalFormatting>
  <conditionalFormatting sqref="B1544">
    <cfRule type="duplicateValues" dxfId="567" priority="544"/>
  </conditionalFormatting>
  <conditionalFormatting sqref="B649">
    <cfRule type="duplicateValues" dxfId="566" priority="543"/>
  </conditionalFormatting>
  <conditionalFormatting sqref="B167:B168">
    <cfRule type="duplicateValues" dxfId="565" priority="542"/>
  </conditionalFormatting>
  <conditionalFormatting sqref="B1359:B1361 B1357">
    <cfRule type="duplicateValues" dxfId="564" priority="1046"/>
  </conditionalFormatting>
  <conditionalFormatting sqref="B1412 B1394">
    <cfRule type="duplicateValues" dxfId="563" priority="1047"/>
  </conditionalFormatting>
  <conditionalFormatting sqref="B1420:B1421 B1418">
    <cfRule type="duplicateValues" dxfId="562" priority="1048"/>
  </conditionalFormatting>
  <conditionalFormatting sqref="B1429 B1427">
    <cfRule type="duplicateValues" dxfId="561" priority="1049"/>
  </conditionalFormatting>
  <conditionalFormatting sqref="B1454:B1460 B1452">
    <cfRule type="duplicateValues" dxfId="560" priority="1050"/>
  </conditionalFormatting>
  <conditionalFormatting sqref="B1470 B1468">
    <cfRule type="duplicateValues" dxfId="559" priority="1051"/>
  </conditionalFormatting>
  <conditionalFormatting sqref="B1494 B574">
    <cfRule type="duplicateValues" dxfId="558" priority="1052"/>
  </conditionalFormatting>
  <conditionalFormatting sqref="B1126:B1136">
    <cfRule type="duplicateValues" dxfId="557" priority="1053"/>
  </conditionalFormatting>
  <conditionalFormatting sqref="B1233:B1234">
    <cfRule type="duplicateValues" dxfId="556" priority="1054"/>
  </conditionalFormatting>
  <conditionalFormatting sqref="B1302 B625:B633">
    <cfRule type="duplicateValues" dxfId="555" priority="1055"/>
  </conditionalFormatting>
  <conditionalFormatting sqref="B774:B776 B769">
    <cfRule type="duplicateValues" dxfId="554" priority="1056"/>
  </conditionalFormatting>
  <conditionalFormatting sqref="B479:B488">
    <cfRule type="duplicateValues" dxfId="553" priority="1057"/>
  </conditionalFormatting>
  <conditionalFormatting sqref="B996:B997">
    <cfRule type="duplicateValues" dxfId="552" priority="1058"/>
  </conditionalFormatting>
  <conditionalFormatting sqref="B708">
    <cfRule type="duplicateValues" dxfId="551" priority="541"/>
  </conditionalFormatting>
  <conditionalFormatting sqref="B1532:B1533">
    <cfRule type="duplicateValues" dxfId="550" priority="540"/>
  </conditionalFormatting>
  <conditionalFormatting sqref="B886">
    <cfRule type="duplicateValues" dxfId="549" priority="539"/>
  </conditionalFormatting>
  <conditionalFormatting sqref="B1082:B1111">
    <cfRule type="duplicateValues" dxfId="548" priority="1059"/>
  </conditionalFormatting>
  <conditionalFormatting sqref="B1242:B1252">
    <cfRule type="duplicateValues" dxfId="547" priority="1060"/>
  </conditionalFormatting>
  <conditionalFormatting sqref="B1050:B1064">
    <cfRule type="duplicateValues" dxfId="546" priority="1061"/>
  </conditionalFormatting>
  <conditionalFormatting sqref="B1277:B1301">
    <cfRule type="duplicateValues" dxfId="545" priority="1062"/>
  </conditionalFormatting>
  <conditionalFormatting sqref="B37">
    <cfRule type="duplicateValues" dxfId="544" priority="538"/>
  </conditionalFormatting>
  <conditionalFormatting sqref="B193:B194">
    <cfRule type="duplicateValues" dxfId="543" priority="1063"/>
  </conditionalFormatting>
  <conditionalFormatting sqref="B1312:B1321">
    <cfRule type="duplicateValues" dxfId="542" priority="1065"/>
  </conditionalFormatting>
  <conditionalFormatting sqref="B1310">
    <cfRule type="duplicateValues" dxfId="541" priority="1066"/>
  </conditionalFormatting>
  <conditionalFormatting sqref="B1267:B1274">
    <cfRule type="duplicateValues" dxfId="540" priority="1067"/>
  </conditionalFormatting>
  <conditionalFormatting sqref="B420:B450">
    <cfRule type="duplicateValues" dxfId="539" priority="1068"/>
  </conditionalFormatting>
  <conditionalFormatting sqref="K21">
    <cfRule type="duplicateValues" dxfId="538" priority="513"/>
  </conditionalFormatting>
  <conditionalFormatting sqref="K22">
    <cfRule type="cellIs" dxfId="537" priority="512" stopIfTrue="1" operator="equal">
      <formula>0</formula>
    </cfRule>
  </conditionalFormatting>
  <conditionalFormatting sqref="K23">
    <cfRule type="duplicateValues" dxfId="536" priority="511"/>
  </conditionalFormatting>
  <conditionalFormatting sqref="K24">
    <cfRule type="duplicateValues" dxfId="535" priority="514"/>
  </conditionalFormatting>
  <conditionalFormatting sqref="K31:K35">
    <cfRule type="duplicateValues" dxfId="534" priority="510"/>
  </conditionalFormatting>
  <conditionalFormatting sqref="K278:K289 K238:K248">
    <cfRule type="duplicateValues" dxfId="533" priority="508"/>
  </conditionalFormatting>
  <conditionalFormatting sqref="K212">
    <cfRule type="duplicateValues" dxfId="532" priority="507"/>
  </conditionalFormatting>
  <conditionalFormatting sqref="K213">
    <cfRule type="duplicateValues" dxfId="531" priority="506"/>
  </conditionalFormatting>
  <conditionalFormatting sqref="K214:K222">
    <cfRule type="duplicateValues" dxfId="530" priority="505"/>
  </conditionalFormatting>
  <conditionalFormatting sqref="K223">
    <cfRule type="duplicateValues" dxfId="529" priority="504"/>
  </conditionalFormatting>
  <conditionalFormatting sqref="K224">
    <cfRule type="duplicateValues" dxfId="528" priority="503"/>
  </conditionalFormatting>
  <conditionalFormatting sqref="K225">
    <cfRule type="duplicateValues" dxfId="527" priority="502"/>
  </conditionalFormatting>
  <conditionalFormatting sqref="K226">
    <cfRule type="duplicateValues" dxfId="526" priority="501"/>
  </conditionalFormatting>
  <conditionalFormatting sqref="K227">
    <cfRule type="duplicateValues" dxfId="525" priority="500"/>
  </conditionalFormatting>
  <conditionalFormatting sqref="K228:K229">
    <cfRule type="duplicateValues" dxfId="524" priority="499"/>
  </conditionalFormatting>
  <conditionalFormatting sqref="K230">
    <cfRule type="duplicateValues" dxfId="523" priority="498"/>
  </conditionalFormatting>
  <conditionalFormatting sqref="K231">
    <cfRule type="duplicateValues" dxfId="522" priority="497"/>
  </conditionalFormatting>
  <conditionalFormatting sqref="K232">
    <cfRule type="duplicateValues" dxfId="521" priority="496"/>
  </conditionalFormatting>
  <conditionalFormatting sqref="K233">
    <cfRule type="duplicateValues" dxfId="520" priority="495"/>
  </conditionalFormatting>
  <conditionalFormatting sqref="K234">
    <cfRule type="duplicateValues" dxfId="519" priority="494"/>
  </conditionalFormatting>
  <conditionalFormatting sqref="K235">
    <cfRule type="duplicateValues" dxfId="518" priority="493"/>
  </conditionalFormatting>
  <conditionalFormatting sqref="K236">
    <cfRule type="duplicateValues" dxfId="517" priority="492"/>
  </conditionalFormatting>
  <conditionalFormatting sqref="K237">
    <cfRule type="duplicateValues" dxfId="516" priority="491"/>
  </conditionalFormatting>
  <conditionalFormatting sqref="K250">
    <cfRule type="duplicateValues" dxfId="515" priority="490"/>
  </conditionalFormatting>
  <conditionalFormatting sqref="K251">
    <cfRule type="duplicateValues" dxfId="514" priority="489"/>
  </conditionalFormatting>
  <conditionalFormatting sqref="K252">
    <cfRule type="duplicateValues" dxfId="513" priority="488"/>
  </conditionalFormatting>
  <conditionalFormatting sqref="K253">
    <cfRule type="duplicateValues" dxfId="512" priority="487"/>
  </conditionalFormatting>
  <conditionalFormatting sqref="K254">
    <cfRule type="duplicateValues" dxfId="511" priority="486"/>
  </conditionalFormatting>
  <conditionalFormatting sqref="K255">
    <cfRule type="duplicateValues" dxfId="510" priority="485"/>
  </conditionalFormatting>
  <conditionalFormatting sqref="K256">
    <cfRule type="duplicateValues" dxfId="509" priority="484"/>
  </conditionalFormatting>
  <conditionalFormatting sqref="K257">
    <cfRule type="duplicateValues" dxfId="508" priority="483"/>
  </conditionalFormatting>
  <conditionalFormatting sqref="K258">
    <cfRule type="duplicateValues" dxfId="507" priority="482"/>
  </conditionalFormatting>
  <conditionalFormatting sqref="K259">
    <cfRule type="duplicateValues" dxfId="506" priority="481"/>
  </conditionalFormatting>
  <conditionalFormatting sqref="K260:K264">
    <cfRule type="duplicateValues" dxfId="505" priority="480"/>
  </conditionalFormatting>
  <conditionalFormatting sqref="K266">
    <cfRule type="duplicateValues" dxfId="504" priority="478"/>
  </conditionalFormatting>
  <conditionalFormatting sqref="K267">
    <cfRule type="duplicateValues" dxfId="503" priority="477"/>
  </conditionalFormatting>
  <conditionalFormatting sqref="K269">
    <cfRule type="duplicateValues" dxfId="502" priority="476"/>
  </conditionalFormatting>
  <conditionalFormatting sqref="K270">
    <cfRule type="duplicateValues" dxfId="501" priority="475"/>
  </conditionalFormatting>
  <conditionalFormatting sqref="K271">
    <cfRule type="duplicateValues" dxfId="500" priority="474"/>
  </conditionalFormatting>
  <conditionalFormatting sqref="K265">
    <cfRule type="duplicateValues" dxfId="499" priority="479"/>
  </conditionalFormatting>
  <conditionalFormatting sqref="K268">
    <cfRule type="duplicateValues" dxfId="498" priority="473"/>
  </conditionalFormatting>
  <conditionalFormatting sqref="K272:K274">
    <cfRule type="duplicateValues" dxfId="497" priority="472"/>
  </conditionalFormatting>
  <conditionalFormatting sqref="K275">
    <cfRule type="duplicateValues" dxfId="496" priority="471"/>
  </conditionalFormatting>
  <conditionalFormatting sqref="K276">
    <cfRule type="duplicateValues" dxfId="495" priority="470"/>
  </conditionalFormatting>
  <conditionalFormatting sqref="K277">
    <cfRule type="duplicateValues" dxfId="494" priority="469"/>
  </conditionalFormatting>
  <conditionalFormatting sqref="K290">
    <cfRule type="duplicateValues" dxfId="493" priority="468"/>
  </conditionalFormatting>
  <conditionalFormatting sqref="K291:K292">
    <cfRule type="duplicateValues" dxfId="492" priority="467"/>
  </conditionalFormatting>
  <conditionalFormatting sqref="K293">
    <cfRule type="duplicateValues" dxfId="491" priority="466"/>
  </conditionalFormatting>
  <conditionalFormatting sqref="K294">
    <cfRule type="duplicateValues" dxfId="490" priority="465"/>
  </conditionalFormatting>
  <conditionalFormatting sqref="K295">
    <cfRule type="duplicateValues" dxfId="489" priority="464"/>
  </conditionalFormatting>
  <conditionalFormatting sqref="K296:K298">
    <cfRule type="duplicateValues" dxfId="488" priority="463"/>
  </conditionalFormatting>
  <conditionalFormatting sqref="K299:K309">
    <cfRule type="duplicateValues" dxfId="487" priority="462"/>
  </conditionalFormatting>
  <conditionalFormatting sqref="K315:K317">
    <cfRule type="duplicateValues" dxfId="486" priority="461"/>
  </conditionalFormatting>
  <conditionalFormatting sqref="K310">
    <cfRule type="duplicateValues" dxfId="485" priority="460"/>
  </conditionalFormatting>
  <conditionalFormatting sqref="K311">
    <cfRule type="duplicateValues" dxfId="484" priority="459"/>
  </conditionalFormatting>
  <conditionalFormatting sqref="K312">
    <cfRule type="duplicateValues" dxfId="483" priority="458"/>
  </conditionalFormatting>
  <conditionalFormatting sqref="K313">
    <cfRule type="duplicateValues" dxfId="482" priority="457"/>
  </conditionalFormatting>
  <conditionalFormatting sqref="K314">
    <cfRule type="duplicateValues" dxfId="481" priority="456"/>
  </conditionalFormatting>
  <conditionalFormatting sqref="K326">
    <cfRule type="duplicateValues" dxfId="480" priority="455"/>
  </conditionalFormatting>
  <conditionalFormatting sqref="K327">
    <cfRule type="duplicateValues" dxfId="479" priority="454"/>
  </conditionalFormatting>
  <conditionalFormatting sqref="K330">
    <cfRule type="duplicateValues" dxfId="478" priority="451"/>
  </conditionalFormatting>
  <conditionalFormatting sqref="K331">
    <cfRule type="duplicateValues" dxfId="477" priority="452"/>
  </conditionalFormatting>
  <conditionalFormatting sqref="K329">
    <cfRule type="duplicateValues" dxfId="476" priority="453"/>
  </conditionalFormatting>
  <conditionalFormatting sqref="K332">
    <cfRule type="duplicateValues" dxfId="475" priority="450"/>
  </conditionalFormatting>
  <conditionalFormatting sqref="K333">
    <cfRule type="duplicateValues" dxfId="474" priority="449"/>
  </conditionalFormatting>
  <conditionalFormatting sqref="K334">
    <cfRule type="duplicateValues" dxfId="473" priority="448"/>
  </conditionalFormatting>
  <conditionalFormatting sqref="K335">
    <cfRule type="duplicateValues" dxfId="472" priority="447"/>
  </conditionalFormatting>
  <conditionalFormatting sqref="K337:K339">
    <cfRule type="duplicateValues" dxfId="471" priority="445"/>
  </conditionalFormatting>
  <conditionalFormatting sqref="K336">
    <cfRule type="duplicateValues" dxfId="470" priority="446"/>
  </conditionalFormatting>
  <conditionalFormatting sqref="K340:K341">
    <cfRule type="duplicateValues" dxfId="469" priority="444"/>
  </conditionalFormatting>
  <conditionalFormatting sqref="K353">
    <cfRule type="duplicateValues" dxfId="468" priority="442"/>
  </conditionalFormatting>
  <conditionalFormatting sqref="K371:K381">
    <cfRule type="duplicateValues" dxfId="467" priority="443"/>
  </conditionalFormatting>
  <conditionalFormatting sqref="K382">
    <cfRule type="duplicateValues" dxfId="466" priority="441"/>
  </conditionalFormatting>
  <conditionalFormatting sqref="K385">
    <cfRule type="duplicateValues" dxfId="465" priority="439"/>
  </conditionalFormatting>
  <conditionalFormatting sqref="K383:K384">
    <cfRule type="duplicateValues" dxfId="464" priority="440"/>
  </conditionalFormatting>
  <conditionalFormatting sqref="K386">
    <cfRule type="duplicateValues" dxfId="463" priority="438"/>
  </conditionalFormatting>
  <conditionalFormatting sqref="K387">
    <cfRule type="duplicateValues" dxfId="462" priority="437"/>
  </conditionalFormatting>
  <conditionalFormatting sqref="K388">
    <cfRule type="duplicateValues" dxfId="461" priority="436"/>
  </conditionalFormatting>
  <conditionalFormatting sqref="K389">
    <cfRule type="duplicateValues" dxfId="460" priority="435"/>
  </conditionalFormatting>
  <conditionalFormatting sqref="K390:K391">
    <cfRule type="duplicateValues" dxfId="459" priority="434"/>
  </conditionalFormatting>
  <conditionalFormatting sqref="K392">
    <cfRule type="duplicateValues" dxfId="458" priority="433"/>
  </conditionalFormatting>
  <conditionalFormatting sqref="K393">
    <cfRule type="duplicateValues" dxfId="457" priority="432"/>
  </conditionalFormatting>
  <conditionalFormatting sqref="K394">
    <cfRule type="duplicateValues" dxfId="456" priority="431"/>
  </conditionalFormatting>
  <conditionalFormatting sqref="K395">
    <cfRule type="duplicateValues" dxfId="455" priority="430"/>
  </conditionalFormatting>
  <conditionalFormatting sqref="K396:K397">
    <cfRule type="duplicateValues" dxfId="454" priority="429"/>
  </conditionalFormatting>
  <conditionalFormatting sqref="K398:K402">
    <cfRule type="duplicateValues" dxfId="453" priority="428"/>
  </conditionalFormatting>
  <conditionalFormatting sqref="K403:K404">
    <cfRule type="duplicateValues" dxfId="452" priority="427"/>
  </conditionalFormatting>
  <conditionalFormatting sqref="K405">
    <cfRule type="duplicateValues" dxfId="451" priority="426"/>
  </conditionalFormatting>
  <conditionalFormatting sqref="K406">
    <cfRule type="duplicateValues" dxfId="450" priority="425"/>
  </conditionalFormatting>
  <conditionalFormatting sqref="K407">
    <cfRule type="duplicateValues" dxfId="449" priority="424"/>
  </conditionalFormatting>
  <conditionalFormatting sqref="K408:K409">
    <cfRule type="duplicateValues" dxfId="448" priority="423"/>
  </conditionalFormatting>
  <conditionalFormatting sqref="K410">
    <cfRule type="duplicateValues" dxfId="447" priority="422"/>
  </conditionalFormatting>
  <conditionalFormatting sqref="K411:K416">
    <cfRule type="duplicateValues" dxfId="446" priority="421"/>
  </conditionalFormatting>
  <conditionalFormatting sqref="K451:K453">
    <cfRule type="duplicateValues" dxfId="445" priority="420"/>
  </conditionalFormatting>
  <conditionalFormatting sqref="K454">
    <cfRule type="cellIs" dxfId="444" priority="419" stopIfTrue="1" operator="equal">
      <formula>0</formula>
    </cfRule>
  </conditionalFormatting>
  <conditionalFormatting sqref="K455">
    <cfRule type="duplicateValues" dxfId="443" priority="418"/>
  </conditionalFormatting>
  <conditionalFormatting sqref="K456">
    <cfRule type="duplicateValues" dxfId="442" priority="417"/>
  </conditionalFormatting>
  <conditionalFormatting sqref="K457">
    <cfRule type="duplicateValues" dxfId="441" priority="416"/>
  </conditionalFormatting>
  <conditionalFormatting sqref="K458">
    <cfRule type="duplicateValues" dxfId="440" priority="415"/>
  </conditionalFormatting>
  <conditionalFormatting sqref="K461">
    <cfRule type="duplicateValues" dxfId="439" priority="414"/>
  </conditionalFormatting>
  <conditionalFormatting sqref="K462">
    <cfRule type="duplicateValues" dxfId="438" priority="413"/>
  </conditionalFormatting>
  <conditionalFormatting sqref="K463">
    <cfRule type="duplicateValues" dxfId="437" priority="412"/>
  </conditionalFormatting>
  <conditionalFormatting sqref="K464">
    <cfRule type="duplicateValues" dxfId="436" priority="411"/>
  </conditionalFormatting>
  <conditionalFormatting sqref="K465">
    <cfRule type="duplicateValues" dxfId="435" priority="410"/>
  </conditionalFormatting>
  <conditionalFormatting sqref="K477">
    <cfRule type="cellIs" dxfId="434" priority="409" stopIfTrue="1" operator="equal">
      <formula>0</formula>
    </cfRule>
  </conditionalFormatting>
  <conditionalFormatting sqref="K520:K530 K512:K513 K504:K505">
    <cfRule type="duplicateValues" dxfId="433" priority="408"/>
  </conditionalFormatting>
  <conditionalFormatting sqref="K489">
    <cfRule type="duplicateValues" dxfId="432" priority="407"/>
  </conditionalFormatting>
  <conditionalFormatting sqref="K490">
    <cfRule type="duplicateValues" dxfId="431" priority="406"/>
  </conditionalFormatting>
  <conditionalFormatting sqref="K491">
    <cfRule type="duplicateValues" dxfId="430" priority="405"/>
  </conditionalFormatting>
  <conditionalFormatting sqref="K492">
    <cfRule type="duplicateValues" dxfId="429" priority="404"/>
  </conditionalFormatting>
  <conditionalFormatting sqref="K493">
    <cfRule type="duplicateValues" dxfId="428" priority="403"/>
  </conditionalFormatting>
  <conditionalFormatting sqref="K494">
    <cfRule type="duplicateValues" dxfId="427" priority="402"/>
  </conditionalFormatting>
  <conditionalFormatting sqref="K495">
    <cfRule type="duplicateValues" dxfId="426" priority="401"/>
  </conditionalFormatting>
  <conditionalFormatting sqref="K496">
    <cfRule type="duplicateValues" dxfId="425" priority="400"/>
  </conditionalFormatting>
  <conditionalFormatting sqref="K497">
    <cfRule type="duplicateValues" dxfId="424" priority="399"/>
  </conditionalFormatting>
  <conditionalFormatting sqref="K498">
    <cfRule type="duplicateValues" dxfId="423" priority="398"/>
  </conditionalFormatting>
  <conditionalFormatting sqref="K499:K502">
    <cfRule type="duplicateValues" dxfId="422" priority="397"/>
  </conditionalFormatting>
  <conditionalFormatting sqref="K503">
    <cfRule type="duplicateValues" dxfId="421" priority="396"/>
  </conditionalFormatting>
  <conditionalFormatting sqref="K506">
    <cfRule type="duplicateValues" dxfId="420" priority="395"/>
  </conditionalFormatting>
  <conditionalFormatting sqref="K507:K508">
    <cfRule type="duplicateValues" dxfId="419" priority="394"/>
  </conditionalFormatting>
  <conditionalFormatting sqref="K509">
    <cfRule type="duplicateValues" dxfId="418" priority="393"/>
  </conditionalFormatting>
  <conditionalFormatting sqref="K510">
    <cfRule type="duplicateValues" dxfId="417" priority="392"/>
  </conditionalFormatting>
  <conditionalFormatting sqref="K511">
    <cfRule type="duplicateValues" dxfId="416" priority="391"/>
  </conditionalFormatting>
  <conditionalFormatting sqref="K516">
    <cfRule type="duplicateValues" dxfId="415" priority="390"/>
  </conditionalFormatting>
  <conditionalFormatting sqref="K517:K518">
    <cfRule type="duplicateValues" dxfId="414" priority="389"/>
  </conditionalFormatting>
  <conditionalFormatting sqref="K519">
    <cfRule type="duplicateValues" dxfId="413" priority="388"/>
  </conditionalFormatting>
  <conditionalFormatting sqref="K531">
    <cfRule type="duplicateValues" dxfId="412" priority="387"/>
  </conditionalFormatting>
  <conditionalFormatting sqref="K533">
    <cfRule type="duplicateValues" dxfId="411" priority="386"/>
  </conditionalFormatting>
  <conditionalFormatting sqref="K533">
    <cfRule type="duplicateValues" dxfId="410" priority="385"/>
  </conditionalFormatting>
  <conditionalFormatting sqref="K532">
    <cfRule type="duplicateValues" dxfId="409" priority="384"/>
  </conditionalFormatting>
  <conditionalFormatting sqref="K532">
    <cfRule type="duplicateValues" dxfId="408" priority="383"/>
  </conditionalFormatting>
  <conditionalFormatting sqref="K534">
    <cfRule type="duplicateValues" dxfId="407" priority="382"/>
  </conditionalFormatting>
  <conditionalFormatting sqref="K537">
    <cfRule type="duplicateValues" dxfId="406" priority="381"/>
  </conditionalFormatting>
  <conditionalFormatting sqref="K538">
    <cfRule type="duplicateValues" dxfId="405" priority="380"/>
  </conditionalFormatting>
  <conditionalFormatting sqref="K540:K541">
    <cfRule type="duplicateValues" dxfId="404" priority="377"/>
  </conditionalFormatting>
  <conditionalFormatting sqref="K542">
    <cfRule type="duplicateValues" dxfId="403" priority="376"/>
  </conditionalFormatting>
  <conditionalFormatting sqref="K545:K546 K543">
    <cfRule type="duplicateValues" dxfId="402" priority="378"/>
  </conditionalFormatting>
  <conditionalFormatting sqref="K544">
    <cfRule type="duplicateValues" dxfId="401" priority="379"/>
  </conditionalFormatting>
  <conditionalFormatting sqref="K548">
    <cfRule type="duplicateValues" dxfId="400" priority="375"/>
  </conditionalFormatting>
  <conditionalFormatting sqref="K552">
    <cfRule type="duplicateValues" dxfId="399" priority="374"/>
  </conditionalFormatting>
  <conditionalFormatting sqref="K549">
    <cfRule type="duplicateValues" dxfId="398" priority="373"/>
  </conditionalFormatting>
  <conditionalFormatting sqref="K550">
    <cfRule type="duplicateValues" dxfId="397" priority="372"/>
  </conditionalFormatting>
  <conditionalFormatting sqref="K551">
    <cfRule type="duplicateValues" dxfId="396" priority="371"/>
  </conditionalFormatting>
  <conditionalFormatting sqref="K553">
    <cfRule type="duplicateValues" dxfId="395" priority="370"/>
  </conditionalFormatting>
  <conditionalFormatting sqref="K554">
    <cfRule type="duplicateValues" dxfId="394" priority="369"/>
  </conditionalFormatting>
  <conditionalFormatting sqref="K555">
    <cfRule type="duplicateValues" dxfId="393" priority="368"/>
  </conditionalFormatting>
  <conditionalFormatting sqref="K556">
    <cfRule type="duplicateValues" dxfId="392" priority="367"/>
  </conditionalFormatting>
  <conditionalFormatting sqref="K557">
    <cfRule type="duplicateValues" dxfId="391" priority="366"/>
  </conditionalFormatting>
  <conditionalFormatting sqref="K558">
    <cfRule type="duplicateValues" dxfId="390" priority="365"/>
  </conditionalFormatting>
  <conditionalFormatting sqref="K559">
    <cfRule type="duplicateValues" dxfId="389" priority="364"/>
  </conditionalFormatting>
  <conditionalFormatting sqref="K560">
    <cfRule type="duplicateValues" dxfId="388" priority="363"/>
  </conditionalFormatting>
  <conditionalFormatting sqref="K561">
    <cfRule type="duplicateValues" dxfId="387" priority="362"/>
  </conditionalFormatting>
  <conditionalFormatting sqref="K569">
    <cfRule type="duplicateValues" dxfId="386" priority="361"/>
  </conditionalFormatting>
  <conditionalFormatting sqref="K568">
    <cfRule type="duplicateValues" dxfId="385" priority="360"/>
  </conditionalFormatting>
  <conditionalFormatting sqref="K568">
    <cfRule type="duplicateValues" dxfId="384" priority="359"/>
  </conditionalFormatting>
  <conditionalFormatting sqref="K570">
    <cfRule type="duplicateValues" dxfId="383" priority="358"/>
  </conditionalFormatting>
  <conditionalFormatting sqref="K571">
    <cfRule type="duplicateValues" dxfId="382" priority="357"/>
  </conditionalFormatting>
  <conditionalFormatting sqref="K572">
    <cfRule type="duplicateValues" dxfId="381" priority="356"/>
  </conditionalFormatting>
  <conditionalFormatting sqref="K573">
    <cfRule type="duplicateValues" dxfId="380" priority="355"/>
  </conditionalFormatting>
  <conditionalFormatting sqref="K573">
    <cfRule type="duplicateValues" dxfId="379" priority="354"/>
  </conditionalFormatting>
  <conditionalFormatting sqref="K575">
    <cfRule type="duplicateValues" dxfId="378" priority="353"/>
  </conditionalFormatting>
  <conditionalFormatting sqref="K576:K577">
    <cfRule type="duplicateValues" dxfId="377" priority="352"/>
  </conditionalFormatting>
  <conditionalFormatting sqref="K578:K584">
    <cfRule type="duplicateValues" dxfId="376" priority="351"/>
  </conditionalFormatting>
  <conditionalFormatting sqref="K585">
    <cfRule type="duplicateValues" dxfId="375" priority="350"/>
  </conditionalFormatting>
  <conditionalFormatting sqref="K620:K624 K586:K609">
    <cfRule type="duplicateValues" dxfId="374" priority="349"/>
  </conditionalFormatting>
  <conditionalFormatting sqref="K612">
    <cfRule type="duplicateValues" dxfId="373" priority="348"/>
  </conditionalFormatting>
  <conditionalFormatting sqref="K613">
    <cfRule type="duplicateValues" dxfId="372" priority="347"/>
  </conditionalFormatting>
  <conditionalFormatting sqref="K615">
    <cfRule type="duplicateValues" dxfId="371" priority="346"/>
  </conditionalFormatting>
  <conditionalFormatting sqref="K616">
    <cfRule type="duplicateValues" dxfId="370" priority="345"/>
  </conditionalFormatting>
  <conditionalFormatting sqref="K614">
    <cfRule type="duplicateValues" dxfId="369" priority="344"/>
  </conditionalFormatting>
  <conditionalFormatting sqref="K634">
    <cfRule type="duplicateValues" dxfId="368" priority="343"/>
  </conditionalFormatting>
  <conditionalFormatting sqref="K636">
    <cfRule type="duplicateValues" dxfId="367" priority="342"/>
  </conditionalFormatting>
  <conditionalFormatting sqref="K637">
    <cfRule type="duplicateValues" dxfId="366" priority="341"/>
  </conditionalFormatting>
  <conditionalFormatting sqref="K638">
    <cfRule type="duplicateValues" dxfId="365" priority="340"/>
  </conditionalFormatting>
  <conditionalFormatting sqref="K639">
    <cfRule type="duplicateValues" dxfId="364" priority="339"/>
  </conditionalFormatting>
  <conditionalFormatting sqref="K640">
    <cfRule type="duplicateValues" dxfId="363" priority="338"/>
  </conditionalFormatting>
  <conditionalFormatting sqref="K635">
    <cfRule type="duplicateValues" dxfId="362" priority="337"/>
  </conditionalFormatting>
  <conditionalFormatting sqref="K610">
    <cfRule type="duplicateValues" dxfId="361" priority="336"/>
  </conditionalFormatting>
  <conditionalFormatting sqref="K611">
    <cfRule type="duplicateValues" dxfId="360" priority="335"/>
  </conditionalFormatting>
  <conditionalFormatting sqref="K651:K655">
    <cfRule type="duplicateValues" dxfId="359" priority="334"/>
  </conditionalFormatting>
  <conditionalFormatting sqref="K656">
    <cfRule type="duplicateValues" dxfId="358" priority="333"/>
  </conditionalFormatting>
  <conditionalFormatting sqref="K657:K658">
    <cfRule type="duplicateValues" dxfId="357" priority="332"/>
  </conditionalFormatting>
  <conditionalFormatting sqref="K659:K660">
    <cfRule type="duplicateValues" dxfId="356" priority="331"/>
  </conditionalFormatting>
  <conditionalFormatting sqref="K661">
    <cfRule type="duplicateValues" dxfId="355" priority="330"/>
  </conditionalFormatting>
  <conditionalFormatting sqref="K662">
    <cfRule type="duplicateValues" dxfId="354" priority="329"/>
  </conditionalFormatting>
  <conditionalFormatting sqref="K668">
    <cfRule type="duplicateValues" dxfId="353" priority="328"/>
  </conditionalFormatting>
  <conditionalFormatting sqref="K672">
    <cfRule type="cellIs" dxfId="352" priority="327" stopIfTrue="1" operator="equal">
      <formula>0</formula>
    </cfRule>
  </conditionalFormatting>
  <conditionalFormatting sqref="K690:K698 K678">
    <cfRule type="duplicateValues" dxfId="351" priority="326"/>
  </conditionalFormatting>
  <conditionalFormatting sqref="K676">
    <cfRule type="duplicateValues" dxfId="350" priority="325"/>
  </conditionalFormatting>
  <conditionalFormatting sqref="K677">
    <cfRule type="duplicateValues" dxfId="349" priority="324"/>
  </conditionalFormatting>
  <conditionalFormatting sqref="K679">
    <cfRule type="duplicateValues" dxfId="348" priority="323"/>
  </conditionalFormatting>
  <conditionalFormatting sqref="K680">
    <cfRule type="duplicateValues" dxfId="347" priority="322"/>
  </conditionalFormatting>
  <conditionalFormatting sqref="K681:K688">
    <cfRule type="duplicateValues" dxfId="346" priority="321"/>
  </conditionalFormatting>
  <conditionalFormatting sqref="K681:K688">
    <cfRule type="duplicateValues" dxfId="345" priority="320"/>
  </conditionalFormatting>
  <conditionalFormatting sqref="K689">
    <cfRule type="duplicateValues" dxfId="344" priority="319"/>
  </conditionalFormatting>
  <conditionalFormatting sqref="K700">
    <cfRule type="duplicateValues" dxfId="343" priority="318"/>
  </conditionalFormatting>
  <conditionalFormatting sqref="K701">
    <cfRule type="duplicateValues" dxfId="342" priority="317"/>
  </conditionalFormatting>
  <conditionalFormatting sqref="K702">
    <cfRule type="duplicateValues" dxfId="341" priority="316"/>
  </conditionalFormatting>
  <conditionalFormatting sqref="K703">
    <cfRule type="duplicateValues" dxfId="340" priority="315"/>
  </conditionalFormatting>
  <conditionalFormatting sqref="K704">
    <cfRule type="duplicateValues" dxfId="339" priority="314"/>
  </conditionalFormatting>
  <conditionalFormatting sqref="K705">
    <cfRule type="duplicateValues" dxfId="338" priority="313"/>
  </conditionalFormatting>
  <conditionalFormatting sqref="K706">
    <cfRule type="duplicateValues" dxfId="337" priority="312"/>
  </conditionalFormatting>
  <conditionalFormatting sqref="K706">
    <cfRule type="duplicateValues" dxfId="336" priority="311"/>
  </conditionalFormatting>
  <conditionalFormatting sqref="K707">
    <cfRule type="duplicateValues" dxfId="335" priority="310"/>
  </conditionalFormatting>
  <conditionalFormatting sqref="K719:K720">
    <cfRule type="duplicateValues" dxfId="334" priority="309"/>
  </conditionalFormatting>
  <conditionalFormatting sqref="K710">
    <cfRule type="duplicateValues" dxfId="333" priority="308"/>
  </conditionalFormatting>
  <conditionalFormatting sqref="K711">
    <cfRule type="duplicateValues" dxfId="332" priority="307"/>
  </conditionalFormatting>
  <conditionalFormatting sqref="K713">
    <cfRule type="cellIs" dxfId="331" priority="306" stopIfTrue="1" operator="equal">
      <formula>0</formula>
    </cfRule>
  </conditionalFormatting>
  <conditionalFormatting sqref="K714">
    <cfRule type="duplicateValues" dxfId="330" priority="305"/>
  </conditionalFormatting>
  <conditionalFormatting sqref="K715">
    <cfRule type="duplicateValues" dxfId="329" priority="304"/>
  </conditionalFormatting>
  <conditionalFormatting sqref="K716:K718">
    <cfRule type="duplicateValues" dxfId="328" priority="303"/>
  </conditionalFormatting>
  <conditionalFormatting sqref="K722">
    <cfRule type="duplicateValues" dxfId="327" priority="302"/>
  </conditionalFormatting>
  <conditionalFormatting sqref="K723:K724">
    <cfRule type="duplicateValues" dxfId="326" priority="301"/>
  </conditionalFormatting>
  <conditionalFormatting sqref="K725:K728">
    <cfRule type="duplicateValues" dxfId="325" priority="300"/>
  </conditionalFormatting>
  <conditionalFormatting sqref="K729:K734">
    <cfRule type="duplicateValues" dxfId="324" priority="299"/>
  </conditionalFormatting>
  <conditionalFormatting sqref="K735:K736">
    <cfRule type="duplicateValues" dxfId="323" priority="298"/>
  </conditionalFormatting>
  <conditionalFormatting sqref="K739 K737">
    <cfRule type="duplicateValues" dxfId="322" priority="297"/>
  </conditionalFormatting>
  <conditionalFormatting sqref="K738">
    <cfRule type="duplicateValues" dxfId="321" priority="296"/>
  </conditionalFormatting>
  <conditionalFormatting sqref="K740">
    <cfRule type="duplicateValues" dxfId="320" priority="295"/>
  </conditionalFormatting>
  <conditionalFormatting sqref="K741:K742">
    <cfRule type="duplicateValues" dxfId="319" priority="294"/>
  </conditionalFormatting>
  <conditionalFormatting sqref="K743">
    <cfRule type="duplicateValues" dxfId="318" priority="293"/>
  </conditionalFormatting>
  <conditionalFormatting sqref="K744:K746">
    <cfRule type="duplicateValues" dxfId="317" priority="292"/>
  </conditionalFormatting>
  <conditionalFormatting sqref="K747">
    <cfRule type="duplicateValues" dxfId="316" priority="291"/>
  </conditionalFormatting>
  <conditionalFormatting sqref="K748">
    <cfRule type="duplicateValues" dxfId="315" priority="290"/>
  </conditionalFormatting>
  <conditionalFormatting sqref="K749">
    <cfRule type="duplicateValues" dxfId="314" priority="289"/>
  </conditionalFormatting>
  <conditionalFormatting sqref="K750">
    <cfRule type="duplicateValues" dxfId="313" priority="288"/>
  </conditionalFormatting>
  <conditionalFormatting sqref="K751:K752">
    <cfRule type="duplicateValues" dxfId="312" priority="287"/>
  </conditionalFormatting>
  <conditionalFormatting sqref="K753">
    <cfRule type="duplicateValues" dxfId="311" priority="286"/>
  </conditionalFormatting>
  <conditionalFormatting sqref="K762:K763">
    <cfRule type="duplicateValues" dxfId="310" priority="285"/>
  </conditionalFormatting>
  <conditionalFormatting sqref="K764">
    <cfRule type="duplicateValues" dxfId="309" priority="284"/>
  </conditionalFormatting>
  <conditionalFormatting sqref="K768 K770:K771">
    <cfRule type="duplicateValues" dxfId="308" priority="283"/>
  </conditionalFormatting>
  <conditionalFormatting sqref="K772">
    <cfRule type="cellIs" dxfId="307" priority="282" stopIfTrue="1" operator="equal">
      <formula>0</formula>
    </cfRule>
  </conditionalFormatting>
  <conditionalFormatting sqref="K777">
    <cfRule type="duplicateValues" dxfId="306" priority="281"/>
  </conditionalFormatting>
  <conditionalFormatting sqref="K778">
    <cfRule type="duplicateValues" dxfId="305" priority="280"/>
  </conditionalFormatting>
  <conditionalFormatting sqref="K780">
    <cfRule type="duplicateValues" dxfId="304" priority="279"/>
  </conditionalFormatting>
  <conditionalFormatting sqref="K781">
    <cfRule type="duplicateValues" dxfId="303" priority="278"/>
  </conditionalFormatting>
  <conditionalFormatting sqref="K782">
    <cfRule type="duplicateValues" dxfId="302" priority="277"/>
  </conditionalFormatting>
  <conditionalFormatting sqref="K783">
    <cfRule type="duplicateValues" dxfId="301" priority="275"/>
  </conditionalFormatting>
  <conditionalFormatting sqref="K784:K786">
    <cfRule type="duplicateValues" dxfId="300" priority="276"/>
  </conditionalFormatting>
  <conditionalFormatting sqref="K787">
    <cfRule type="duplicateValues" dxfId="299" priority="274"/>
  </conditionalFormatting>
  <conditionalFormatting sqref="K791">
    <cfRule type="duplicateValues" dxfId="298" priority="273"/>
  </conditionalFormatting>
  <conditionalFormatting sqref="K792:K793">
    <cfRule type="duplicateValues" dxfId="297" priority="272"/>
  </conditionalFormatting>
  <conditionalFormatting sqref="K794:K799">
    <cfRule type="duplicateValues" dxfId="296" priority="271"/>
  </conditionalFormatting>
  <conditionalFormatting sqref="K800:K806">
    <cfRule type="duplicateValues" dxfId="295" priority="270"/>
  </conditionalFormatting>
  <conditionalFormatting sqref="K807">
    <cfRule type="duplicateValues" dxfId="294" priority="269"/>
  </conditionalFormatting>
  <conditionalFormatting sqref="K808">
    <cfRule type="duplicateValues" dxfId="293" priority="268"/>
  </conditionalFormatting>
  <conditionalFormatting sqref="K809">
    <cfRule type="duplicateValues" dxfId="292" priority="267"/>
  </conditionalFormatting>
  <conditionalFormatting sqref="K814">
    <cfRule type="duplicateValues" dxfId="291" priority="266"/>
  </conditionalFormatting>
  <conditionalFormatting sqref="K815">
    <cfRule type="duplicateValues" dxfId="290" priority="265"/>
  </conditionalFormatting>
  <conditionalFormatting sqref="K816:K823">
    <cfRule type="duplicateValues" dxfId="289" priority="264"/>
  </conditionalFormatting>
  <conditionalFormatting sqref="K824">
    <cfRule type="duplicateValues" dxfId="288" priority="263"/>
  </conditionalFormatting>
  <conditionalFormatting sqref="K825">
    <cfRule type="duplicateValues" dxfId="287" priority="262"/>
  </conditionalFormatting>
  <conditionalFormatting sqref="K826:K827">
    <cfRule type="duplicateValues" dxfId="286" priority="261"/>
  </conditionalFormatting>
  <conditionalFormatting sqref="K828:K830">
    <cfRule type="duplicateValues" dxfId="285" priority="260"/>
  </conditionalFormatting>
  <conditionalFormatting sqref="K837:K840">
    <cfRule type="duplicateValues" dxfId="284" priority="259"/>
  </conditionalFormatting>
  <conditionalFormatting sqref="K847">
    <cfRule type="duplicateValues" dxfId="283" priority="258"/>
  </conditionalFormatting>
  <conditionalFormatting sqref="K853">
    <cfRule type="duplicateValues" dxfId="282" priority="257"/>
  </conditionalFormatting>
  <conditionalFormatting sqref="K855">
    <cfRule type="duplicateValues" dxfId="281" priority="256"/>
  </conditionalFormatting>
  <conditionalFormatting sqref="K856">
    <cfRule type="duplicateValues" dxfId="280" priority="255"/>
  </conditionalFormatting>
  <conditionalFormatting sqref="K861">
    <cfRule type="duplicateValues" dxfId="279" priority="254"/>
  </conditionalFormatting>
  <conditionalFormatting sqref="K862:K863">
    <cfRule type="duplicateValues" dxfId="278" priority="253"/>
  </conditionalFormatting>
  <conditionalFormatting sqref="K862:K863">
    <cfRule type="duplicateValues" dxfId="277" priority="252"/>
  </conditionalFormatting>
  <conditionalFormatting sqref="K865">
    <cfRule type="duplicateValues" dxfId="276" priority="251"/>
  </conditionalFormatting>
  <conditionalFormatting sqref="K866">
    <cfRule type="duplicateValues" dxfId="275" priority="250"/>
  </conditionalFormatting>
  <conditionalFormatting sqref="K869">
    <cfRule type="duplicateValues" dxfId="274" priority="249"/>
  </conditionalFormatting>
  <conditionalFormatting sqref="K871">
    <cfRule type="duplicateValues" dxfId="273" priority="247"/>
  </conditionalFormatting>
  <conditionalFormatting sqref="K872">
    <cfRule type="duplicateValues" dxfId="272" priority="246"/>
  </conditionalFormatting>
  <conditionalFormatting sqref="K873:K874">
    <cfRule type="duplicateValues" dxfId="271" priority="245"/>
  </conditionalFormatting>
  <conditionalFormatting sqref="K876">
    <cfRule type="duplicateValues" dxfId="270" priority="244"/>
  </conditionalFormatting>
  <conditionalFormatting sqref="K877">
    <cfRule type="duplicateValues" dxfId="269" priority="243"/>
  </conditionalFormatting>
  <conditionalFormatting sqref="K879">
    <cfRule type="duplicateValues" dxfId="268" priority="242"/>
  </conditionalFormatting>
  <conditionalFormatting sqref="K879">
    <cfRule type="duplicateValues" dxfId="267" priority="241"/>
  </conditionalFormatting>
  <conditionalFormatting sqref="K880">
    <cfRule type="duplicateValues" dxfId="266" priority="240"/>
  </conditionalFormatting>
  <conditionalFormatting sqref="K882:K884">
    <cfRule type="duplicateValues" dxfId="265" priority="239"/>
  </conditionalFormatting>
  <conditionalFormatting sqref="K885">
    <cfRule type="duplicateValues" dxfId="264" priority="238"/>
  </conditionalFormatting>
  <conditionalFormatting sqref="K888">
    <cfRule type="duplicateValues" dxfId="263" priority="237"/>
  </conditionalFormatting>
  <conditionalFormatting sqref="K889">
    <cfRule type="duplicateValues" dxfId="262" priority="236"/>
  </conditionalFormatting>
  <conditionalFormatting sqref="K890">
    <cfRule type="duplicateValues" dxfId="261" priority="235"/>
  </conditionalFormatting>
  <conditionalFormatting sqref="K891">
    <cfRule type="duplicateValues" dxfId="260" priority="234"/>
  </conditionalFormatting>
  <conditionalFormatting sqref="K892">
    <cfRule type="duplicateValues" dxfId="259" priority="233"/>
  </conditionalFormatting>
  <conditionalFormatting sqref="K893:K894">
    <cfRule type="duplicateValues" dxfId="258" priority="232"/>
  </conditionalFormatting>
  <conditionalFormatting sqref="K909">
    <cfRule type="duplicateValues" dxfId="257" priority="231"/>
  </conditionalFormatting>
  <conditionalFormatting sqref="K910">
    <cfRule type="duplicateValues" dxfId="256" priority="230"/>
  </conditionalFormatting>
  <conditionalFormatting sqref="K911">
    <cfRule type="duplicateValues" dxfId="255" priority="229"/>
  </conditionalFormatting>
  <conditionalFormatting sqref="K912:K916">
    <cfRule type="duplicateValues" dxfId="254" priority="228"/>
  </conditionalFormatting>
  <conditionalFormatting sqref="K917">
    <cfRule type="duplicateValues" dxfId="253" priority="227"/>
  </conditionalFormatting>
  <conditionalFormatting sqref="K918:K919">
    <cfRule type="duplicateValues" dxfId="252" priority="226"/>
  </conditionalFormatting>
  <conditionalFormatting sqref="K920">
    <cfRule type="duplicateValues" dxfId="251" priority="225"/>
  </conditionalFormatting>
  <conditionalFormatting sqref="K921">
    <cfRule type="duplicateValues" dxfId="250" priority="224"/>
  </conditionalFormatting>
  <conditionalFormatting sqref="K922">
    <cfRule type="duplicateValues" dxfId="249" priority="223"/>
  </conditionalFormatting>
  <conditionalFormatting sqref="K923">
    <cfRule type="duplicateValues" dxfId="248" priority="222"/>
  </conditionalFormatting>
  <conditionalFormatting sqref="K924">
    <cfRule type="duplicateValues" dxfId="247" priority="221"/>
  </conditionalFormatting>
  <conditionalFormatting sqref="K925:K926">
    <cfRule type="duplicateValues" dxfId="246" priority="220"/>
  </conditionalFormatting>
  <conditionalFormatting sqref="K930">
    <cfRule type="duplicateValues" dxfId="245" priority="219"/>
  </conditionalFormatting>
  <conditionalFormatting sqref="K931">
    <cfRule type="duplicateValues" dxfId="244" priority="218"/>
  </conditionalFormatting>
  <conditionalFormatting sqref="K932">
    <cfRule type="duplicateValues" dxfId="243" priority="217"/>
  </conditionalFormatting>
  <conditionalFormatting sqref="K933">
    <cfRule type="duplicateValues" dxfId="242" priority="216"/>
  </conditionalFormatting>
  <conditionalFormatting sqref="K936">
    <cfRule type="duplicateValues" dxfId="241" priority="215"/>
  </conditionalFormatting>
  <conditionalFormatting sqref="K937">
    <cfRule type="duplicateValues" dxfId="240" priority="214"/>
  </conditionalFormatting>
  <conditionalFormatting sqref="K939">
    <cfRule type="duplicateValues" dxfId="239" priority="213"/>
  </conditionalFormatting>
  <conditionalFormatting sqref="K945">
    <cfRule type="duplicateValues" dxfId="238" priority="212"/>
  </conditionalFormatting>
  <conditionalFormatting sqref="K952">
    <cfRule type="duplicateValues" dxfId="237" priority="211"/>
  </conditionalFormatting>
  <conditionalFormatting sqref="K952">
    <cfRule type="duplicateValues" dxfId="236" priority="210"/>
  </conditionalFormatting>
  <conditionalFormatting sqref="K953:K957">
    <cfRule type="duplicateValues" dxfId="235" priority="209"/>
  </conditionalFormatting>
  <conditionalFormatting sqref="K958">
    <cfRule type="duplicateValues" dxfId="234" priority="208"/>
  </conditionalFormatting>
  <conditionalFormatting sqref="K959:K960">
    <cfRule type="duplicateValues" dxfId="233" priority="207"/>
  </conditionalFormatting>
  <conditionalFormatting sqref="K961">
    <cfRule type="duplicateValues" dxfId="232" priority="206"/>
  </conditionalFormatting>
  <conditionalFormatting sqref="K966">
    <cfRule type="duplicateValues" dxfId="231" priority="205"/>
  </conditionalFormatting>
  <conditionalFormatting sqref="K967">
    <cfRule type="duplicateValues" dxfId="230" priority="204"/>
  </conditionalFormatting>
  <conditionalFormatting sqref="K968">
    <cfRule type="duplicateValues" dxfId="229" priority="203"/>
  </conditionalFormatting>
  <conditionalFormatting sqref="K969">
    <cfRule type="duplicateValues" dxfId="228" priority="202"/>
  </conditionalFormatting>
  <conditionalFormatting sqref="K970:K972">
    <cfRule type="duplicateValues" dxfId="227" priority="201"/>
  </conditionalFormatting>
  <conditionalFormatting sqref="K973">
    <cfRule type="duplicateValues" dxfId="226" priority="200"/>
  </conditionalFormatting>
  <conditionalFormatting sqref="K974:K982">
    <cfRule type="duplicateValues" dxfId="225" priority="199"/>
  </conditionalFormatting>
  <conditionalFormatting sqref="K983">
    <cfRule type="duplicateValues" dxfId="224" priority="198"/>
  </conditionalFormatting>
  <conditionalFormatting sqref="K984">
    <cfRule type="duplicateValues" dxfId="223" priority="197"/>
  </conditionalFormatting>
  <conditionalFormatting sqref="K985:K986">
    <cfRule type="duplicateValues" dxfId="222" priority="196"/>
  </conditionalFormatting>
  <conditionalFormatting sqref="K998">
    <cfRule type="duplicateValues" dxfId="221" priority="195"/>
  </conditionalFormatting>
  <conditionalFormatting sqref="K999">
    <cfRule type="cellIs" dxfId="220" priority="194" stopIfTrue="1" operator="equal">
      <formula>0</formula>
    </cfRule>
  </conditionalFormatting>
  <conditionalFormatting sqref="K1001">
    <cfRule type="duplicateValues" dxfId="219" priority="193"/>
  </conditionalFormatting>
  <conditionalFormatting sqref="K1002">
    <cfRule type="duplicateValues" dxfId="218" priority="192"/>
  </conditionalFormatting>
  <conditionalFormatting sqref="K1003">
    <cfRule type="duplicateValues" dxfId="217" priority="191"/>
  </conditionalFormatting>
  <conditionalFormatting sqref="K1004">
    <cfRule type="duplicateValues" dxfId="216" priority="190"/>
  </conditionalFormatting>
  <conditionalFormatting sqref="K1005">
    <cfRule type="duplicateValues" dxfId="215" priority="189"/>
  </conditionalFormatting>
  <conditionalFormatting sqref="K1006">
    <cfRule type="duplicateValues" dxfId="214" priority="188"/>
  </conditionalFormatting>
  <conditionalFormatting sqref="K1008">
    <cfRule type="duplicateValues" dxfId="213" priority="187"/>
  </conditionalFormatting>
  <conditionalFormatting sqref="K1009">
    <cfRule type="duplicateValues" dxfId="212" priority="186"/>
  </conditionalFormatting>
  <conditionalFormatting sqref="K1011">
    <cfRule type="duplicateValues" dxfId="211" priority="185"/>
  </conditionalFormatting>
  <conditionalFormatting sqref="K1012:K1018">
    <cfRule type="duplicateValues" dxfId="210" priority="184"/>
  </conditionalFormatting>
  <conditionalFormatting sqref="K1012:K1018">
    <cfRule type="duplicateValues" dxfId="209" priority="183"/>
  </conditionalFormatting>
  <conditionalFormatting sqref="K1019">
    <cfRule type="duplicateValues" dxfId="208" priority="182"/>
  </conditionalFormatting>
  <conditionalFormatting sqref="K1020:K1026">
    <cfRule type="duplicateValues" dxfId="207" priority="181"/>
  </conditionalFormatting>
  <conditionalFormatting sqref="K1028">
    <cfRule type="duplicateValues" dxfId="206" priority="180"/>
  </conditionalFormatting>
  <conditionalFormatting sqref="K1029">
    <cfRule type="duplicateValues" dxfId="205" priority="179"/>
  </conditionalFormatting>
  <conditionalFormatting sqref="K1030">
    <cfRule type="duplicateValues" dxfId="204" priority="178"/>
  </conditionalFormatting>
  <conditionalFormatting sqref="K1031:K1032">
    <cfRule type="duplicateValues" dxfId="203" priority="177"/>
  </conditionalFormatting>
  <conditionalFormatting sqref="K1033">
    <cfRule type="duplicateValues" dxfId="202" priority="176"/>
  </conditionalFormatting>
  <conditionalFormatting sqref="K1034">
    <cfRule type="duplicateValues" dxfId="201" priority="175"/>
  </conditionalFormatting>
  <conditionalFormatting sqref="K1035">
    <cfRule type="duplicateValues" dxfId="200" priority="174"/>
  </conditionalFormatting>
  <conditionalFormatting sqref="K1036">
    <cfRule type="duplicateValues" dxfId="199" priority="173"/>
  </conditionalFormatting>
  <conditionalFormatting sqref="K1037">
    <cfRule type="duplicateValues" dxfId="198" priority="172"/>
  </conditionalFormatting>
  <conditionalFormatting sqref="K1038">
    <cfRule type="duplicateValues" dxfId="197" priority="171"/>
  </conditionalFormatting>
  <conditionalFormatting sqref="K1039">
    <cfRule type="duplicateValues" dxfId="196" priority="170"/>
  </conditionalFormatting>
  <conditionalFormatting sqref="K1040:K1042">
    <cfRule type="duplicateValues" dxfId="195" priority="169"/>
  </conditionalFormatting>
  <conditionalFormatting sqref="K1043:K1046">
    <cfRule type="duplicateValues" dxfId="194" priority="168"/>
  </conditionalFormatting>
  <conditionalFormatting sqref="K1047:K1048">
    <cfRule type="duplicateValues" dxfId="193" priority="167"/>
  </conditionalFormatting>
  <conditionalFormatting sqref="K1049">
    <cfRule type="duplicateValues" dxfId="192" priority="166"/>
  </conditionalFormatting>
  <conditionalFormatting sqref="K1065">
    <cfRule type="duplicateValues" dxfId="191" priority="165"/>
  </conditionalFormatting>
  <conditionalFormatting sqref="K1066">
    <cfRule type="duplicateValues" dxfId="190" priority="164"/>
  </conditionalFormatting>
  <conditionalFormatting sqref="K1067">
    <cfRule type="duplicateValues" dxfId="189" priority="163"/>
  </conditionalFormatting>
  <conditionalFormatting sqref="K1068">
    <cfRule type="duplicateValues" dxfId="188" priority="162"/>
  </conditionalFormatting>
  <conditionalFormatting sqref="K1069:K1070">
    <cfRule type="duplicateValues" dxfId="187" priority="161"/>
  </conditionalFormatting>
  <conditionalFormatting sqref="K1071:K1076">
    <cfRule type="duplicateValues" dxfId="186" priority="160"/>
  </conditionalFormatting>
  <conditionalFormatting sqref="K1077">
    <cfRule type="duplicateValues" dxfId="185" priority="159"/>
  </conditionalFormatting>
  <conditionalFormatting sqref="K1078">
    <cfRule type="duplicateValues" dxfId="184" priority="158"/>
  </conditionalFormatting>
  <conditionalFormatting sqref="K1079:K1080">
    <cfRule type="duplicateValues" dxfId="183" priority="157"/>
  </conditionalFormatting>
  <conditionalFormatting sqref="K1081">
    <cfRule type="duplicateValues" dxfId="182" priority="156"/>
  </conditionalFormatting>
  <conditionalFormatting sqref="K1112">
    <cfRule type="duplicateValues" dxfId="181" priority="155"/>
  </conditionalFormatting>
  <conditionalFormatting sqref="K1113:K1116">
    <cfRule type="duplicateValues" dxfId="180" priority="154"/>
  </conditionalFormatting>
  <conditionalFormatting sqref="K1137:K1153">
    <cfRule type="duplicateValues" dxfId="179" priority="153"/>
  </conditionalFormatting>
  <conditionalFormatting sqref="K1117">
    <cfRule type="duplicateValues" dxfId="178" priority="152"/>
  </conditionalFormatting>
  <conditionalFormatting sqref="K1118">
    <cfRule type="duplicateValues" dxfId="177" priority="151"/>
  </conditionalFormatting>
  <conditionalFormatting sqref="K1119:K1120">
    <cfRule type="duplicateValues" dxfId="176" priority="150"/>
  </conditionalFormatting>
  <conditionalFormatting sqref="K1121:K1125 K318:K325">
    <cfRule type="duplicateValues" dxfId="175" priority="149"/>
  </conditionalFormatting>
  <conditionalFormatting sqref="K1170:K1178">
    <cfRule type="duplicateValues" dxfId="174" priority="148"/>
  </conditionalFormatting>
  <conditionalFormatting sqref="K1180:K1185">
    <cfRule type="duplicateValues" dxfId="173" priority="147"/>
  </conditionalFormatting>
  <conditionalFormatting sqref="K1186">
    <cfRule type="duplicateValues" dxfId="172" priority="146"/>
  </conditionalFormatting>
  <conditionalFormatting sqref="K1187">
    <cfRule type="duplicateValues" dxfId="171" priority="145"/>
  </conditionalFormatting>
  <conditionalFormatting sqref="K1188">
    <cfRule type="duplicateValues" dxfId="170" priority="144"/>
  </conditionalFormatting>
  <conditionalFormatting sqref="K1196">
    <cfRule type="duplicateValues" dxfId="169" priority="143"/>
  </conditionalFormatting>
  <conditionalFormatting sqref="K1197">
    <cfRule type="duplicateValues" dxfId="168" priority="142"/>
  </conditionalFormatting>
  <conditionalFormatting sqref="K1199">
    <cfRule type="duplicateValues" dxfId="167" priority="140"/>
  </conditionalFormatting>
  <conditionalFormatting sqref="K1198">
    <cfRule type="duplicateValues" dxfId="166" priority="141"/>
  </conditionalFormatting>
  <conditionalFormatting sqref="K1201">
    <cfRule type="duplicateValues" dxfId="165" priority="138"/>
  </conditionalFormatting>
  <conditionalFormatting sqref="K1200">
    <cfRule type="duplicateValues" dxfId="164" priority="139"/>
  </conditionalFormatting>
  <conditionalFormatting sqref="K1202">
    <cfRule type="duplicateValues" dxfId="163" priority="137"/>
  </conditionalFormatting>
  <conditionalFormatting sqref="K1203">
    <cfRule type="duplicateValues" dxfId="162" priority="136"/>
  </conditionalFormatting>
  <conditionalFormatting sqref="K1204">
    <cfRule type="duplicateValues" dxfId="161" priority="135"/>
  </conditionalFormatting>
  <conditionalFormatting sqref="K1205">
    <cfRule type="duplicateValues" dxfId="160" priority="134"/>
  </conditionalFormatting>
  <conditionalFormatting sqref="K1206">
    <cfRule type="duplicateValues" dxfId="159" priority="133"/>
  </conditionalFormatting>
  <conditionalFormatting sqref="K1221:K1222">
    <cfRule type="duplicateValues" dxfId="158" priority="132"/>
  </conditionalFormatting>
  <conditionalFormatting sqref="K1223:K1224">
    <cfRule type="duplicateValues" dxfId="157" priority="131"/>
  </conditionalFormatting>
  <conditionalFormatting sqref="K1225:K1226">
    <cfRule type="duplicateValues" dxfId="156" priority="130"/>
  </conditionalFormatting>
  <conditionalFormatting sqref="K1227:K1229">
    <cfRule type="duplicateValues" dxfId="155" priority="129"/>
  </conditionalFormatting>
  <conditionalFormatting sqref="K1230:K1232">
    <cfRule type="duplicateValues" dxfId="154" priority="128"/>
  </conditionalFormatting>
  <conditionalFormatting sqref="K1235">
    <cfRule type="duplicateValues" dxfId="153" priority="127"/>
  </conditionalFormatting>
  <conditionalFormatting sqref="K1255">
    <cfRule type="duplicateValues" dxfId="152" priority="125"/>
  </conditionalFormatting>
  <conditionalFormatting sqref="K1253:K1254">
    <cfRule type="duplicateValues" dxfId="151" priority="126"/>
  </conditionalFormatting>
  <conditionalFormatting sqref="K1275">
    <cfRule type="duplicateValues" dxfId="150" priority="124"/>
  </conditionalFormatting>
  <conditionalFormatting sqref="K1276">
    <cfRule type="duplicateValues" dxfId="149" priority="123"/>
  </conditionalFormatting>
  <conditionalFormatting sqref="K1236">
    <cfRule type="duplicateValues" dxfId="148" priority="122"/>
  </conditionalFormatting>
  <conditionalFormatting sqref="K1237">
    <cfRule type="duplicateValues" dxfId="147" priority="121"/>
  </conditionalFormatting>
  <conditionalFormatting sqref="K1238">
    <cfRule type="duplicateValues" dxfId="146" priority="120"/>
  </conditionalFormatting>
  <conditionalFormatting sqref="K1239:K1240">
    <cfRule type="duplicateValues" dxfId="145" priority="119"/>
  </conditionalFormatting>
  <conditionalFormatting sqref="K1241">
    <cfRule type="duplicateValues" dxfId="144" priority="118"/>
  </conditionalFormatting>
  <conditionalFormatting sqref="K1256">
    <cfRule type="duplicateValues" dxfId="143" priority="117"/>
  </conditionalFormatting>
  <conditionalFormatting sqref="K1257">
    <cfRule type="duplicateValues" dxfId="142" priority="116"/>
  </conditionalFormatting>
  <conditionalFormatting sqref="K1262:K1263">
    <cfRule type="expression" dxfId="141" priority="115" stopIfTrue="1">
      <formula>AND(COUNTIF($B$654:$B$666, K1262)&gt;1,NOT(ISBLANK(K1262)))</formula>
    </cfRule>
  </conditionalFormatting>
  <conditionalFormatting sqref="K1259">
    <cfRule type="duplicateValues" dxfId="140" priority="114"/>
  </conditionalFormatting>
  <conditionalFormatting sqref="K1260">
    <cfRule type="duplicateValues" dxfId="139" priority="113"/>
  </conditionalFormatting>
  <conditionalFormatting sqref="K1261">
    <cfRule type="duplicateValues" dxfId="138" priority="112"/>
  </conditionalFormatting>
  <conditionalFormatting sqref="K1264:K1265">
    <cfRule type="duplicateValues" dxfId="137" priority="111"/>
  </conditionalFormatting>
  <conditionalFormatting sqref="K1266">
    <cfRule type="duplicateValues" dxfId="136" priority="110"/>
  </conditionalFormatting>
  <conditionalFormatting sqref="K1258">
    <cfRule type="duplicateValues" dxfId="135" priority="109"/>
  </conditionalFormatting>
  <conditionalFormatting sqref="K1303">
    <cfRule type="duplicateValues" dxfId="134" priority="108"/>
  </conditionalFormatting>
  <conditionalFormatting sqref="K1305">
    <cfRule type="duplicateValues" dxfId="133" priority="107"/>
  </conditionalFormatting>
  <conditionalFormatting sqref="K1304">
    <cfRule type="duplicateValues" dxfId="132" priority="106"/>
  </conditionalFormatting>
  <conditionalFormatting sqref="K1306:K1308">
    <cfRule type="duplicateValues" dxfId="131" priority="105"/>
  </conditionalFormatting>
  <conditionalFormatting sqref="K1309">
    <cfRule type="duplicateValues" dxfId="130" priority="104"/>
  </conditionalFormatting>
  <conditionalFormatting sqref="K1311">
    <cfRule type="duplicateValues" dxfId="129" priority="103"/>
  </conditionalFormatting>
  <conditionalFormatting sqref="K1323">
    <cfRule type="duplicateValues" dxfId="128" priority="102"/>
  </conditionalFormatting>
  <conditionalFormatting sqref="K1324">
    <cfRule type="duplicateValues" dxfId="127" priority="101"/>
  </conditionalFormatting>
  <conditionalFormatting sqref="K1325">
    <cfRule type="duplicateValues" dxfId="126" priority="100"/>
  </conditionalFormatting>
  <conditionalFormatting sqref="K1326:K1327">
    <cfRule type="duplicateValues" dxfId="125" priority="99"/>
  </conditionalFormatting>
  <conditionalFormatting sqref="K1328">
    <cfRule type="duplicateValues" dxfId="124" priority="98"/>
  </conditionalFormatting>
  <conditionalFormatting sqref="K1329">
    <cfRule type="duplicateValues" dxfId="123" priority="97"/>
  </conditionalFormatting>
  <conditionalFormatting sqref="K1330">
    <cfRule type="duplicateValues" dxfId="122" priority="96"/>
  </conditionalFormatting>
  <conditionalFormatting sqref="K1331">
    <cfRule type="duplicateValues" dxfId="121" priority="95"/>
  </conditionalFormatting>
  <conditionalFormatting sqref="K1335">
    <cfRule type="duplicateValues" dxfId="120" priority="93"/>
  </conditionalFormatting>
  <conditionalFormatting sqref="K1336">
    <cfRule type="duplicateValues" dxfId="119" priority="92"/>
  </conditionalFormatting>
  <conditionalFormatting sqref="K1337">
    <cfRule type="duplicateValues" dxfId="118" priority="91"/>
  </conditionalFormatting>
  <conditionalFormatting sqref="K1338">
    <cfRule type="duplicateValues" dxfId="117" priority="90"/>
  </conditionalFormatting>
  <conditionalFormatting sqref="K1339:K1340">
    <cfRule type="duplicateValues" dxfId="116" priority="89"/>
  </conditionalFormatting>
  <conditionalFormatting sqref="K1341">
    <cfRule type="duplicateValues" dxfId="115" priority="88"/>
  </conditionalFormatting>
  <conditionalFormatting sqref="K1342">
    <cfRule type="duplicateValues" dxfId="114" priority="87"/>
  </conditionalFormatting>
  <conditionalFormatting sqref="K1343">
    <cfRule type="duplicateValues" dxfId="113" priority="86"/>
  </conditionalFormatting>
  <conditionalFormatting sqref="K1344">
    <cfRule type="duplicateValues" dxfId="112" priority="85"/>
  </conditionalFormatting>
  <conditionalFormatting sqref="K1345:K1346">
    <cfRule type="duplicateValues" dxfId="111" priority="84"/>
  </conditionalFormatting>
  <conditionalFormatting sqref="K1347:K1349">
    <cfRule type="duplicateValues" dxfId="110" priority="83"/>
  </conditionalFormatting>
  <conditionalFormatting sqref="K1350:K1351">
    <cfRule type="duplicateValues" dxfId="109" priority="82"/>
  </conditionalFormatting>
  <conditionalFormatting sqref="K1353">
    <cfRule type="duplicateValues" dxfId="108" priority="81"/>
  </conditionalFormatting>
  <conditionalFormatting sqref="K1354">
    <cfRule type="duplicateValues" dxfId="107" priority="80"/>
  </conditionalFormatting>
  <conditionalFormatting sqref="K1355">
    <cfRule type="duplicateValues" dxfId="106" priority="79"/>
  </conditionalFormatting>
  <conditionalFormatting sqref="K1356">
    <cfRule type="duplicateValues" dxfId="105" priority="78"/>
  </conditionalFormatting>
  <conditionalFormatting sqref="K1358">
    <cfRule type="duplicateValues" dxfId="104" priority="77"/>
  </conditionalFormatting>
  <conditionalFormatting sqref="K1362:K1367">
    <cfRule type="duplicateValues" dxfId="103" priority="76"/>
  </conditionalFormatting>
  <conditionalFormatting sqref="K1368:K1369">
    <cfRule type="duplicateValues" dxfId="102" priority="75"/>
  </conditionalFormatting>
  <conditionalFormatting sqref="K1370">
    <cfRule type="duplicateValues" dxfId="101" priority="74"/>
  </conditionalFormatting>
  <conditionalFormatting sqref="K1371">
    <cfRule type="duplicateValues" dxfId="100" priority="73"/>
  </conditionalFormatting>
  <conditionalFormatting sqref="K1372:K1379">
    <cfRule type="duplicateValues" dxfId="99" priority="72"/>
  </conditionalFormatting>
  <conditionalFormatting sqref="K1383">
    <cfRule type="duplicateValues" dxfId="98" priority="71"/>
  </conditionalFormatting>
  <conditionalFormatting sqref="K1384:K1385">
    <cfRule type="duplicateValues" dxfId="97" priority="70"/>
  </conditionalFormatting>
  <conditionalFormatting sqref="K1386:K1388">
    <cfRule type="duplicateValues" dxfId="96" priority="69"/>
  </conditionalFormatting>
  <conditionalFormatting sqref="K1389">
    <cfRule type="duplicateValues" dxfId="95" priority="68"/>
  </conditionalFormatting>
  <conditionalFormatting sqref="K1390">
    <cfRule type="duplicateValues" dxfId="94" priority="67"/>
  </conditionalFormatting>
  <conditionalFormatting sqref="K1391">
    <cfRule type="duplicateValues" dxfId="93" priority="66"/>
  </conditionalFormatting>
  <conditionalFormatting sqref="K1392:K1393">
    <cfRule type="duplicateValues" dxfId="92" priority="65"/>
  </conditionalFormatting>
  <conditionalFormatting sqref="K1395:K1411">
    <cfRule type="duplicateValues" dxfId="91" priority="64"/>
  </conditionalFormatting>
  <conditionalFormatting sqref="K1413:K1415">
    <cfRule type="duplicateValues" dxfId="90" priority="63"/>
  </conditionalFormatting>
  <conditionalFormatting sqref="K1416:K1417">
    <cfRule type="duplicateValues" dxfId="89" priority="62"/>
  </conditionalFormatting>
  <conditionalFormatting sqref="K1419">
    <cfRule type="duplicateValues" dxfId="88" priority="61"/>
  </conditionalFormatting>
  <conditionalFormatting sqref="K1422">
    <cfRule type="duplicateValues" dxfId="87" priority="60"/>
  </conditionalFormatting>
  <conditionalFormatting sqref="K1423">
    <cfRule type="duplicateValues" dxfId="86" priority="59"/>
  </conditionalFormatting>
  <conditionalFormatting sqref="K1424">
    <cfRule type="duplicateValues" dxfId="85" priority="58"/>
  </conditionalFormatting>
  <conditionalFormatting sqref="K1425">
    <cfRule type="duplicateValues" dxfId="84" priority="57"/>
  </conditionalFormatting>
  <conditionalFormatting sqref="K1426">
    <cfRule type="duplicateValues" dxfId="83" priority="56"/>
  </conditionalFormatting>
  <conditionalFormatting sqref="K1428">
    <cfRule type="duplicateValues" dxfId="82" priority="55"/>
  </conditionalFormatting>
  <conditionalFormatting sqref="K1440">
    <cfRule type="cellIs" dxfId="81" priority="54" stopIfTrue="1" operator="equal">
      <formula>0</formula>
    </cfRule>
  </conditionalFormatting>
  <conditionalFormatting sqref="K1441">
    <cfRule type="duplicateValues" dxfId="80" priority="53"/>
  </conditionalFormatting>
  <conditionalFormatting sqref="K1442">
    <cfRule type="duplicateValues" dxfId="79" priority="52"/>
  </conditionalFormatting>
  <conditionalFormatting sqref="K1443:K1444">
    <cfRule type="duplicateValues" dxfId="78" priority="51"/>
  </conditionalFormatting>
  <conditionalFormatting sqref="K1445">
    <cfRule type="duplicateValues" dxfId="77" priority="50"/>
  </conditionalFormatting>
  <conditionalFormatting sqref="K1446">
    <cfRule type="duplicateValues" dxfId="76" priority="49"/>
  </conditionalFormatting>
  <conditionalFormatting sqref="K1453">
    <cfRule type="duplicateValues" dxfId="75" priority="48"/>
  </conditionalFormatting>
  <conditionalFormatting sqref="K1462">
    <cfRule type="duplicateValues" dxfId="74" priority="47"/>
  </conditionalFormatting>
  <conditionalFormatting sqref="K1463">
    <cfRule type="duplicateValues" dxfId="73" priority="46"/>
  </conditionalFormatting>
  <conditionalFormatting sqref="K1461">
    <cfRule type="duplicateValues" dxfId="72" priority="45"/>
  </conditionalFormatting>
  <conditionalFormatting sqref="K1469">
    <cfRule type="duplicateValues" dxfId="71" priority="44"/>
  </conditionalFormatting>
  <conditionalFormatting sqref="K1480:K1481">
    <cfRule type="duplicateValues" dxfId="70" priority="43"/>
  </conditionalFormatting>
  <conditionalFormatting sqref="K1482">
    <cfRule type="duplicateValues" dxfId="69" priority="42"/>
  </conditionalFormatting>
  <conditionalFormatting sqref="K1483">
    <cfRule type="duplicateValues" dxfId="68" priority="41"/>
  </conditionalFormatting>
  <conditionalFormatting sqref="K1484">
    <cfRule type="duplicateValues" dxfId="67" priority="40"/>
  </conditionalFormatting>
  <conditionalFormatting sqref="K1485:K1486">
    <cfRule type="duplicateValues" dxfId="66" priority="39"/>
  </conditionalFormatting>
  <conditionalFormatting sqref="K1487">
    <cfRule type="duplicateValues" dxfId="65" priority="37"/>
  </conditionalFormatting>
  <conditionalFormatting sqref="K1488">
    <cfRule type="duplicateValues" dxfId="64" priority="38"/>
  </conditionalFormatting>
  <conditionalFormatting sqref="K1490">
    <cfRule type="duplicateValues" dxfId="63" priority="36"/>
  </conditionalFormatting>
  <conditionalFormatting sqref="K1491">
    <cfRule type="duplicateValues" dxfId="62" priority="35"/>
  </conditionalFormatting>
  <conditionalFormatting sqref="K1492">
    <cfRule type="duplicateValues" dxfId="61" priority="34"/>
  </conditionalFormatting>
  <conditionalFormatting sqref="K1493">
    <cfRule type="duplicateValues" dxfId="60" priority="33"/>
  </conditionalFormatting>
  <conditionalFormatting sqref="K1493">
    <cfRule type="duplicateValues" dxfId="59" priority="32"/>
  </conditionalFormatting>
  <conditionalFormatting sqref="K1489">
    <cfRule type="duplicateValues" dxfId="58" priority="31"/>
  </conditionalFormatting>
  <conditionalFormatting sqref="K1495">
    <cfRule type="duplicateValues" dxfId="57" priority="30"/>
  </conditionalFormatting>
  <conditionalFormatting sqref="K1496">
    <cfRule type="duplicateValues" dxfId="56" priority="29"/>
  </conditionalFormatting>
  <conditionalFormatting sqref="K1497:K1499">
    <cfRule type="duplicateValues" dxfId="55" priority="28"/>
  </conditionalFormatting>
  <conditionalFormatting sqref="K1500:K1503">
    <cfRule type="duplicateValues" dxfId="54" priority="27"/>
  </conditionalFormatting>
  <conditionalFormatting sqref="K1504">
    <cfRule type="duplicateValues" dxfId="53" priority="26"/>
  </conditionalFormatting>
  <conditionalFormatting sqref="K1506">
    <cfRule type="duplicateValues" dxfId="52" priority="25"/>
  </conditionalFormatting>
  <conditionalFormatting sqref="K1507:K1508">
    <cfRule type="duplicateValues" dxfId="51" priority="24"/>
  </conditionalFormatting>
  <conditionalFormatting sqref="K1510:K1513">
    <cfRule type="duplicateValues" dxfId="50" priority="23"/>
  </conditionalFormatting>
  <conditionalFormatting sqref="K1514:K1515">
    <cfRule type="duplicateValues" dxfId="49" priority="22"/>
  </conditionalFormatting>
  <conditionalFormatting sqref="K1516:K1518">
    <cfRule type="duplicateValues" dxfId="48" priority="21"/>
  </conditionalFormatting>
  <conditionalFormatting sqref="K1519">
    <cfRule type="duplicateValues" dxfId="47" priority="20"/>
  </conditionalFormatting>
  <conditionalFormatting sqref="K1521">
    <cfRule type="duplicateValues" dxfId="46" priority="19"/>
  </conditionalFormatting>
  <conditionalFormatting sqref="K1523">
    <cfRule type="duplicateValues" dxfId="45" priority="18"/>
  </conditionalFormatting>
  <conditionalFormatting sqref="K1525:K1526">
    <cfRule type="duplicateValues" dxfId="44" priority="17"/>
  </conditionalFormatting>
  <conditionalFormatting sqref="K1528">
    <cfRule type="duplicateValues" dxfId="43" priority="16"/>
  </conditionalFormatting>
  <conditionalFormatting sqref="K1529">
    <cfRule type="duplicateValues" dxfId="42" priority="15"/>
  </conditionalFormatting>
  <conditionalFormatting sqref="K1530">
    <cfRule type="duplicateValues" dxfId="41" priority="14"/>
  </conditionalFormatting>
  <conditionalFormatting sqref="K1544">
    <cfRule type="duplicateValues" dxfId="40" priority="13"/>
  </conditionalFormatting>
  <conditionalFormatting sqref="K649">
    <cfRule type="duplicateValues" dxfId="39" priority="12"/>
  </conditionalFormatting>
  <conditionalFormatting sqref="K167:K168">
    <cfRule type="duplicateValues" dxfId="38" priority="11"/>
  </conditionalFormatting>
  <conditionalFormatting sqref="K1359:K1361 K1357">
    <cfRule type="duplicateValues" dxfId="37" priority="515"/>
  </conditionalFormatting>
  <conditionalFormatting sqref="K1412 K1394">
    <cfRule type="duplicateValues" dxfId="36" priority="516"/>
  </conditionalFormatting>
  <conditionalFormatting sqref="K1420:K1421 K1418">
    <cfRule type="duplicateValues" dxfId="35" priority="517"/>
  </conditionalFormatting>
  <conditionalFormatting sqref="K1429 K1427">
    <cfRule type="duplicateValues" dxfId="34" priority="518"/>
  </conditionalFormatting>
  <conditionalFormatting sqref="K1454:K1460 K1452">
    <cfRule type="duplicateValues" dxfId="33" priority="519"/>
  </conditionalFormatting>
  <conditionalFormatting sqref="K1470 K1468">
    <cfRule type="duplicateValues" dxfId="32" priority="520"/>
  </conditionalFormatting>
  <conditionalFormatting sqref="K1494 K574">
    <cfRule type="duplicateValues" dxfId="31" priority="521"/>
  </conditionalFormatting>
  <conditionalFormatting sqref="K1126:K1136">
    <cfRule type="duplicateValues" dxfId="30" priority="522"/>
  </conditionalFormatting>
  <conditionalFormatting sqref="K1233:K1234">
    <cfRule type="duplicateValues" dxfId="29" priority="523"/>
  </conditionalFormatting>
  <conditionalFormatting sqref="K1302 K625:K633">
    <cfRule type="duplicateValues" dxfId="28" priority="524"/>
  </conditionalFormatting>
  <conditionalFormatting sqref="K774:K776 K769">
    <cfRule type="duplicateValues" dxfId="27" priority="525"/>
  </conditionalFormatting>
  <conditionalFormatting sqref="K479:K488">
    <cfRule type="duplicateValues" dxfId="26" priority="526"/>
  </conditionalFormatting>
  <conditionalFormatting sqref="K996:K997">
    <cfRule type="duplicateValues" dxfId="25" priority="527"/>
  </conditionalFormatting>
  <conditionalFormatting sqref="K708">
    <cfRule type="duplicateValues" dxfId="24" priority="10"/>
  </conditionalFormatting>
  <conditionalFormatting sqref="K1532:K1533">
    <cfRule type="duplicateValues" dxfId="23" priority="9"/>
  </conditionalFormatting>
  <conditionalFormatting sqref="K886">
    <cfRule type="duplicateValues" dxfId="22" priority="8"/>
  </conditionalFormatting>
  <conditionalFormatting sqref="K1082:K1111">
    <cfRule type="duplicateValues" dxfId="21" priority="528"/>
  </conditionalFormatting>
  <conditionalFormatting sqref="K1242:K1252">
    <cfRule type="duplicateValues" dxfId="20" priority="529"/>
  </conditionalFormatting>
  <conditionalFormatting sqref="K1050:K1064">
    <cfRule type="duplicateValues" dxfId="19" priority="530"/>
  </conditionalFormatting>
  <conditionalFormatting sqref="K1277:K1301">
    <cfRule type="duplicateValues" dxfId="18" priority="531"/>
  </conditionalFormatting>
  <conditionalFormatting sqref="K37">
    <cfRule type="duplicateValues" dxfId="17" priority="7"/>
  </conditionalFormatting>
  <conditionalFormatting sqref="K193:K194">
    <cfRule type="duplicateValues" dxfId="16" priority="532"/>
  </conditionalFormatting>
  <conditionalFormatting sqref="K1312:K1321">
    <cfRule type="duplicateValues" dxfId="15" priority="534"/>
  </conditionalFormatting>
  <conditionalFormatting sqref="K1310">
    <cfRule type="duplicateValues" dxfId="14" priority="535"/>
  </conditionalFormatting>
  <conditionalFormatting sqref="K1267:K1274">
    <cfRule type="duplicateValues" dxfId="13" priority="536"/>
  </conditionalFormatting>
  <conditionalFormatting sqref="K420:K450">
    <cfRule type="duplicateValues" dxfId="12" priority="537"/>
  </conditionalFormatting>
  <conditionalFormatting sqref="B1380">
    <cfRule type="duplicateValues" dxfId="11" priority="6"/>
  </conditionalFormatting>
  <conditionalFormatting sqref="K1380">
    <cfRule type="duplicateValues" dxfId="10" priority="5"/>
  </conditionalFormatting>
  <conditionalFormatting sqref="B1381">
    <cfRule type="duplicateValues" dxfId="9" priority="4"/>
  </conditionalFormatting>
  <conditionalFormatting sqref="K1381">
    <cfRule type="duplicateValues" dxfId="8" priority="3"/>
  </conditionalFormatting>
  <conditionalFormatting sqref="B1332:B1334">
    <cfRule type="duplicateValues" dxfId="7" priority="2803"/>
  </conditionalFormatting>
  <conditionalFormatting sqref="K1332:K1334">
    <cfRule type="duplicateValues" dxfId="6" priority="2805"/>
  </conditionalFormatting>
  <conditionalFormatting sqref="B343">
    <cfRule type="duplicateValues" dxfId="5" priority="2"/>
  </conditionalFormatting>
  <conditionalFormatting sqref="K343">
    <cfRule type="duplicateValues" dxfId="4" priority="1"/>
  </conditionalFormatting>
  <conditionalFormatting sqref="B641:B648">
    <cfRule type="duplicateValues" dxfId="3" priority="2819"/>
  </conditionalFormatting>
  <conditionalFormatting sqref="K641:K648">
    <cfRule type="duplicateValues" dxfId="2" priority="2834"/>
  </conditionalFormatting>
  <conditionalFormatting sqref="B169:B188 B38:B166">
    <cfRule type="duplicateValues" dxfId="1" priority="2972"/>
  </conditionalFormatting>
  <conditionalFormatting sqref="K169:K188 K38:K166">
    <cfRule type="duplicateValues" dxfId="0" priority="2975"/>
  </conditionalFormatting>
  <printOptions horizontalCentered="1"/>
  <pageMargins left="0.70866141732283505" right="0.70866141732283505" top="0.59055118110236204" bottom="0.59055118110236204" header="0.31496062992126" footer="0.31496062992126"/>
  <pageSetup paperSize="9" scale="90" orientation="portrait" r:id="rId1"/>
  <headerFooter>
    <oddFooter>&amp;C &amp;P</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4"/>
  <sheetViews>
    <sheetView workbookViewId="0">
      <pane xSplit="7" ySplit="5" topLeftCell="H6" activePane="bottomRight" state="frozen"/>
      <selection pane="topRight" activeCell="H1" sqref="H1"/>
      <selection pane="bottomLeft" activeCell="A6" sqref="A6"/>
      <selection pane="bottomRight" activeCell="A2" sqref="A2:BE2"/>
    </sheetView>
  </sheetViews>
  <sheetFormatPr defaultColWidth="9" defaultRowHeight="11.25"/>
  <cols>
    <col min="1" max="1" width="4.5703125" style="240" customWidth="1"/>
    <col min="2" max="2" width="25.5703125" style="240" customWidth="1"/>
    <col min="3" max="3" width="5.28515625" style="240" bestFit="1" customWidth="1"/>
    <col min="4" max="4" width="9" style="240" customWidth="1"/>
    <col min="5" max="5" width="7.5703125" style="370" customWidth="1"/>
    <col min="6" max="10" width="7.5703125" style="371" customWidth="1"/>
    <col min="11" max="12" width="5" style="371" customWidth="1"/>
    <col min="13" max="13" width="7.140625" style="371" customWidth="1"/>
    <col min="14" max="14" width="5" style="371" customWidth="1"/>
    <col min="15" max="15" width="6" style="371" customWidth="1"/>
    <col min="16" max="16" width="8.28515625" style="370" customWidth="1"/>
    <col min="17" max="19" width="5.7109375" style="371" customWidth="1"/>
    <col min="20" max="21" width="4.7109375" style="371" customWidth="1"/>
    <col min="22" max="23" width="6.5703125" style="371" customWidth="1"/>
    <col min="24" max="24" width="5.5703125" style="371" customWidth="1"/>
    <col min="25" max="25" width="7.140625" style="383" customWidth="1"/>
    <col min="26" max="26" width="5.7109375" style="384" hidden="1" customWidth="1"/>
    <col min="27" max="29" width="6.42578125" style="384" hidden="1" customWidth="1"/>
    <col min="30" max="31" width="5.28515625" style="384" hidden="1" customWidth="1"/>
    <col min="32" max="34" width="6.5703125" style="384" hidden="1" customWidth="1"/>
    <col min="35" max="36" width="5.140625" style="384" hidden="1" customWidth="1"/>
    <col min="37" max="37" width="5.140625" style="364" customWidth="1"/>
    <col min="38" max="39" width="5.140625" style="371" customWidth="1"/>
    <col min="40" max="41" width="7.5703125" style="371" customWidth="1"/>
    <col min="42" max="45" width="5.42578125" style="371" customWidth="1"/>
    <col min="46" max="46" width="6.140625" style="371" customWidth="1"/>
    <col min="47" max="47" width="5.7109375" style="371" customWidth="1"/>
    <col min="48" max="49" width="5.42578125" style="371" customWidth="1"/>
    <col min="50" max="50" width="5.28515625" style="371" customWidth="1"/>
    <col min="51" max="53" width="6.5703125" style="371" customWidth="1"/>
    <col min="54" max="54" width="6.5703125" style="370" customWidth="1"/>
    <col min="55" max="55" width="6.85546875" style="240" customWidth="1"/>
    <col min="56" max="56" width="7.28515625" style="240" customWidth="1"/>
    <col min="57" max="57" width="8.85546875" style="240" customWidth="1"/>
    <col min="58" max="256" width="9" style="240"/>
    <col min="257" max="257" width="4.5703125" style="240" customWidth="1"/>
    <col min="258" max="258" width="25.5703125" style="240" customWidth="1"/>
    <col min="259" max="259" width="5.28515625" style="240" bestFit="1" customWidth="1"/>
    <col min="260" max="260" width="9" style="240" customWidth="1"/>
    <col min="261" max="261" width="8.140625" style="240" customWidth="1"/>
    <col min="262" max="262" width="8.42578125" style="240" customWidth="1"/>
    <col min="263" max="263" width="8.28515625" style="240" customWidth="1"/>
    <col min="264" max="264" width="7" style="240" customWidth="1"/>
    <col min="265" max="265" width="8.28515625" style="240" customWidth="1"/>
    <col min="266" max="266" width="6.5703125" style="240" customWidth="1"/>
    <col min="267" max="267" width="2.28515625" style="240" customWidth="1"/>
    <col min="268" max="268" width="5.7109375" style="240" customWidth="1"/>
    <col min="269" max="269" width="6.85546875" style="240" customWidth="1"/>
    <col min="270" max="270" width="2.28515625" style="240" customWidth="1"/>
    <col min="271" max="271" width="6.7109375" style="240" customWidth="1"/>
    <col min="272" max="272" width="8.140625" style="240" customWidth="1"/>
    <col min="273" max="273" width="6.85546875" style="240" customWidth="1"/>
    <col min="274" max="274" width="5.85546875" style="240" customWidth="1"/>
    <col min="275" max="275" width="5.5703125" style="240" customWidth="1"/>
    <col min="276" max="276" width="3.28515625" style="240" bestFit="1" customWidth="1"/>
    <col min="277" max="277" width="6" style="240" customWidth="1"/>
    <col min="278" max="278" width="6.5703125" style="240" customWidth="1"/>
    <col min="279" max="279" width="7.140625" style="240" customWidth="1"/>
    <col min="280" max="280" width="3.42578125" style="240" customWidth="1"/>
    <col min="281" max="281" width="8.5703125" style="240" customWidth="1"/>
    <col min="282" max="282" width="5.85546875" style="240" customWidth="1"/>
    <col min="283" max="283" width="5.7109375" style="240" customWidth="1"/>
    <col min="284" max="284" width="6.7109375" style="240" customWidth="1"/>
    <col min="285" max="285" width="5.42578125" style="240" customWidth="1"/>
    <col min="286" max="286" width="4.5703125" style="240" customWidth="1"/>
    <col min="287" max="287" width="4.7109375" style="240" customWidth="1"/>
    <col min="288" max="288" width="8.140625" style="240" customWidth="1"/>
    <col min="289" max="289" width="6.5703125" style="240" customWidth="1"/>
    <col min="290" max="290" width="5.42578125" style="240" customWidth="1"/>
    <col min="291" max="291" width="4.7109375" style="240" customWidth="1"/>
    <col min="292" max="292" width="5.85546875" style="240" customWidth="1"/>
    <col min="293" max="293" width="4.85546875" style="240" customWidth="1"/>
    <col min="294" max="294" width="4.28515625" style="240" customWidth="1"/>
    <col min="295" max="295" width="5.5703125" style="240" customWidth="1"/>
    <col min="296" max="297" width="8.42578125" style="240" customWidth="1"/>
    <col min="298" max="298" width="6" style="240" customWidth="1"/>
    <col min="299" max="299" width="5.5703125" style="240" customWidth="1"/>
    <col min="300" max="300" width="1.85546875" style="240" customWidth="1"/>
    <col min="301" max="301" width="5.42578125" style="240" customWidth="1"/>
    <col min="302" max="302" width="7" style="240" customWidth="1"/>
    <col min="303" max="303" width="5.7109375" style="240" customWidth="1"/>
    <col min="304" max="305" width="5.42578125" style="240" customWidth="1"/>
    <col min="306" max="306" width="4.28515625" style="240" customWidth="1"/>
    <col min="307" max="307" width="7" style="240" customWidth="1"/>
    <col min="308" max="308" width="6.42578125" style="240" customWidth="1"/>
    <col min="309" max="309" width="2.28515625" style="240" customWidth="1"/>
    <col min="310" max="310" width="6.7109375" style="240" customWidth="1"/>
    <col min="311" max="311" width="6.85546875" style="240" customWidth="1"/>
    <col min="312" max="312" width="7.28515625" style="240" customWidth="1"/>
    <col min="313" max="313" width="8.85546875" style="240" customWidth="1"/>
    <col min="314" max="512" width="9" style="240"/>
    <col min="513" max="513" width="4.5703125" style="240" customWidth="1"/>
    <col min="514" max="514" width="25.5703125" style="240" customWidth="1"/>
    <col min="515" max="515" width="5.28515625" style="240" bestFit="1" customWidth="1"/>
    <col min="516" max="516" width="9" style="240" customWidth="1"/>
    <col min="517" max="517" width="8.140625" style="240" customWidth="1"/>
    <col min="518" max="518" width="8.42578125" style="240" customWidth="1"/>
    <col min="519" max="519" width="8.28515625" style="240" customWidth="1"/>
    <col min="520" max="520" width="7" style="240" customWidth="1"/>
    <col min="521" max="521" width="8.28515625" style="240" customWidth="1"/>
    <col min="522" max="522" width="6.5703125" style="240" customWidth="1"/>
    <col min="523" max="523" width="2.28515625" style="240" customWidth="1"/>
    <col min="524" max="524" width="5.7109375" style="240" customWidth="1"/>
    <col min="525" max="525" width="6.85546875" style="240" customWidth="1"/>
    <col min="526" max="526" width="2.28515625" style="240" customWidth="1"/>
    <col min="527" max="527" width="6.7109375" style="240" customWidth="1"/>
    <col min="528" max="528" width="8.140625" style="240" customWidth="1"/>
    <col min="529" max="529" width="6.85546875" style="240" customWidth="1"/>
    <col min="530" max="530" width="5.85546875" style="240" customWidth="1"/>
    <col min="531" max="531" width="5.5703125" style="240" customWidth="1"/>
    <col min="532" max="532" width="3.28515625" style="240" bestFit="1" customWidth="1"/>
    <col min="533" max="533" width="6" style="240" customWidth="1"/>
    <col min="534" max="534" width="6.5703125" style="240" customWidth="1"/>
    <col min="535" max="535" width="7.140625" style="240" customWidth="1"/>
    <col min="536" max="536" width="3.42578125" style="240" customWidth="1"/>
    <col min="537" max="537" width="8.5703125" style="240" customWidth="1"/>
    <col min="538" max="538" width="5.85546875" style="240" customWidth="1"/>
    <col min="539" max="539" width="5.7109375" style="240" customWidth="1"/>
    <col min="540" max="540" width="6.7109375" style="240" customWidth="1"/>
    <col min="541" max="541" width="5.42578125" style="240" customWidth="1"/>
    <col min="542" max="542" width="4.5703125" style="240" customWidth="1"/>
    <col min="543" max="543" width="4.7109375" style="240" customWidth="1"/>
    <col min="544" max="544" width="8.140625" style="240" customWidth="1"/>
    <col min="545" max="545" width="6.5703125" style="240" customWidth="1"/>
    <col min="546" max="546" width="5.42578125" style="240" customWidth="1"/>
    <col min="547" max="547" width="4.7109375" style="240" customWidth="1"/>
    <col min="548" max="548" width="5.85546875" style="240" customWidth="1"/>
    <col min="549" max="549" width="4.85546875" style="240" customWidth="1"/>
    <col min="550" max="550" width="4.28515625" style="240" customWidth="1"/>
    <col min="551" max="551" width="5.5703125" style="240" customWidth="1"/>
    <col min="552" max="553" width="8.42578125" style="240" customWidth="1"/>
    <col min="554" max="554" width="6" style="240" customWidth="1"/>
    <col min="555" max="555" width="5.5703125" style="240" customWidth="1"/>
    <col min="556" max="556" width="1.85546875" style="240" customWidth="1"/>
    <col min="557" max="557" width="5.42578125" style="240" customWidth="1"/>
    <col min="558" max="558" width="7" style="240" customWidth="1"/>
    <col min="559" max="559" width="5.7109375" style="240" customWidth="1"/>
    <col min="560" max="561" width="5.42578125" style="240" customWidth="1"/>
    <col min="562" max="562" width="4.28515625" style="240" customWidth="1"/>
    <col min="563" max="563" width="7" style="240" customWidth="1"/>
    <col min="564" max="564" width="6.42578125" style="240" customWidth="1"/>
    <col min="565" max="565" width="2.28515625" style="240" customWidth="1"/>
    <col min="566" max="566" width="6.7109375" style="240" customWidth="1"/>
    <col min="567" max="567" width="6.85546875" style="240" customWidth="1"/>
    <col min="568" max="568" width="7.28515625" style="240" customWidth="1"/>
    <col min="569" max="569" width="8.85546875" style="240" customWidth="1"/>
    <col min="570" max="768" width="9" style="240"/>
    <col min="769" max="769" width="4.5703125" style="240" customWidth="1"/>
    <col min="770" max="770" width="25.5703125" style="240" customWidth="1"/>
    <col min="771" max="771" width="5.28515625" style="240" bestFit="1" customWidth="1"/>
    <col min="772" max="772" width="9" style="240" customWidth="1"/>
    <col min="773" max="773" width="8.140625" style="240" customWidth="1"/>
    <col min="774" max="774" width="8.42578125" style="240" customWidth="1"/>
    <col min="775" max="775" width="8.28515625" style="240" customWidth="1"/>
    <col min="776" max="776" width="7" style="240" customWidth="1"/>
    <col min="777" max="777" width="8.28515625" style="240" customWidth="1"/>
    <col min="778" max="778" width="6.5703125" style="240" customWidth="1"/>
    <col min="779" max="779" width="2.28515625" style="240" customWidth="1"/>
    <col min="780" max="780" width="5.7109375" style="240" customWidth="1"/>
    <col min="781" max="781" width="6.85546875" style="240" customWidth="1"/>
    <col min="782" max="782" width="2.28515625" style="240" customWidth="1"/>
    <col min="783" max="783" width="6.7109375" style="240" customWidth="1"/>
    <col min="784" max="784" width="8.140625" style="240" customWidth="1"/>
    <col min="785" max="785" width="6.85546875" style="240" customWidth="1"/>
    <col min="786" max="786" width="5.85546875" style="240" customWidth="1"/>
    <col min="787" max="787" width="5.5703125" style="240" customWidth="1"/>
    <col min="788" max="788" width="3.28515625" style="240" bestFit="1" customWidth="1"/>
    <col min="789" max="789" width="6" style="240" customWidth="1"/>
    <col min="790" max="790" width="6.5703125" style="240" customWidth="1"/>
    <col min="791" max="791" width="7.140625" style="240" customWidth="1"/>
    <col min="792" max="792" width="3.42578125" style="240" customWidth="1"/>
    <col min="793" max="793" width="8.5703125" style="240" customWidth="1"/>
    <col min="794" max="794" width="5.85546875" style="240" customWidth="1"/>
    <col min="795" max="795" width="5.7109375" style="240" customWidth="1"/>
    <col min="796" max="796" width="6.7109375" style="240" customWidth="1"/>
    <col min="797" max="797" width="5.42578125" style="240" customWidth="1"/>
    <col min="798" max="798" width="4.5703125" style="240" customWidth="1"/>
    <col min="799" max="799" width="4.7109375" style="240" customWidth="1"/>
    <col min="800" max="800" width="8.140625" style="240" customWidth="1"/>
    <col min="801" max="801" width="6.5703125" style="240" customWidth="1"/>
    <col min="802" max="802" width="5.42578125" style="240" customWidth="1"/>
    <col min="803" max="803" width="4.7109375" style="240" customWidth="1"/>
    <col min="804" max="804" width="5.85546875" style="240" customWidth="1"/>
    <col min="805" max="805" width="4.85546875" style="240" customWidth="1"/>
    <col min="806" max="806" width="4.28515625" style="240" customWidth="1"/>
    <col min="807" max="807" width="5.5703125" style="240" customWidth="1"/>
    <col min="808" max="809" width="8.42578125" style="240" customWidth="1"/>
    <col min="810" max="810" width="6" style="240" customWidth="1"/>
    <col min="811" max="811" width="5.5703125" style="240" customWidth="1"/>
    <col min="812" max="812" width="1.85546875" style="240" customWidth="1"/>
    <col min="813" max="813" width="5.42578125" style="240" customWidth="1"/>
    <col min="814" max="814" width="7" style="240" customWidth="1"/>
    <col min="815" max="815" width="5.7109375" style="240" customWidth="1"/>
    <col min="816" max="817" width="5.42578125" style="240" customWidth="1"/>
    <col min="818" max="818" width="4.28515625" style="240" customWidth="1"/>
    <col min="819" max="819" width="7" style="240" customWidth="1"/>
    <col min="820" max="820" width="6.42578125" style="240" customWidth="1"/>
    <col min="821" max="821" width="2.28515625" style="240" customWidth="1"/>
    <col min="822" max="822" width="6.7109375" style="240" customWidth="1"/>
    <col min="823" max="823" width="6.85546875" style="240" customWidth="1"/>
    <col min="824" max="824" width="7.28515625" style="240" customWidth="1"/>
    <col min="825" max="825" width="8.85546875" style="240" customWidth="1"/>
    <col min="826" max="1024" width="9" style="240"/>
    <col min="1025" max="1025" width="4.5703125" style="240" customWidth="1"/>
    <col min="1026" max="1026" width="25.5703125" style="240" customWidth="1"/>
    <col min="1027" max="1027" width="5.28515625" style="240" bestFit="1" customWidth="1"/>
    <col min="1028" max="1028" width="9" style="240" customWidth="1"/>
    <col min="1029" max="1029" width="8.140625" style="240" customWidth="1"/>
    <col min="1030" max="1030" width="8.42578125" style="240" customWidth="1"/>
    <col min="1031" max="1031" width="8.28515625" style="240" customWidth="1"/>
    <col min="1032" max="1032" width="7" style="240" customWidth="1"/>
    <col min="1033" max="1033" width="8.28515625" style="240" customWidth="1"/>
    <col min="1034" max="1034" width="6.5703125" style="240" customWidth="1"/>
    <col min="1035" max="1035" width="2.28515625" style="240" customWidth="1"/>
    <col min="1036" max="1036" width="5.7109375" style="240" customWidth="1"/>
    <col min="1037" max="1037" width="6.85546875" style="240" customWidth="1"/>
    <col min="1038" max="1038" width="2.28515625" style="240" customWidth="1"/>
    <col min="1039" max="1039" width="6.7109375" style="240" customWidth="1"/>
    <col min="1040" max="1040" width="8.140625" style="240" customWidth="1"/>
    <col min="1041" max="1041" width="6.85546875" style="240" customWidth="1"/>
    <col min="1042" max="1042" width="5.85546875" style="240" customWidth="1"/>
    <col min="1043" max="1043" width="5.5703125" style="240" customWidth="1"/>
    <col min="1044" max="1044" width="3.28515625" style="240" bestFit="1" customWidth="1"/>
    <col min="1045" max="1045" width="6" style="240" customWidth="1"/>
    <col min="1046" max="1046" width="6.5703125" style="240" customWidth="1"/>
    <col min="1047" max="1047" width="7.140625" style="240" customWidth="1"/>
    <col min="1048" max="1048" width="3.42578125" style="240" customWidth="1"/>
    <col min="1049" max="1049" width="8.5703125" style="240" customWidth="1"/>
    <col min="1050" max="1050" width="5.85546875" style="240" customWidth="1"/>
    <col min="1051" max="1051" width="5.7109375" style="240" customWidth="1"/>
    <col min="1052" max="1052" width="6.7109375" style="240" customWidth="1"/>
    <col min="1053" max="1053" width="5.42578125" style="240" customWidth="1"/>
    <col min="1054" max="1054" width="4.5703125" style="240" customWidth="1"/>
    <col min="1055" max="1055" width="4.7109375" style="240" customWidth="1"/>
    <col min="1056" max="1056" width="8.140625" style="240" customWidth="1"/>
    <col min="1057" max="1057" width="6.5703125" style="240" customWidth="1"/>
    <col min="1058" max="1058" width="5.42578125" style="240" customWidth="1"/>
    <col min="1059" max="1059" width="4.7109375" style="240" customWidth="1"/>
    <col min="1060" max="1060" width="5.85546875" style="240" customWidth="1"/>
    <col min="1061" max="1061" width="4.85546875" style="240" customWidth="1"/>
    <col min="1062" max="1062" width="4.28515625" style="240" customWidth="1"/>
    <col min="1063" max="1063" width="5.5703125" style="240" customWidth="1"/>
    <col min="1064" max="1065" width="8.42578125" style="240" customWidth="1"/>
    <col min="1066" max="1066" width="6" style="240" customWidth="1"/>
    <col min="1067" max="1067" width="5.5703125" style="240" customWidth="1"/>
    <col min="1068" max="1068" width="1.85546875" style="240" customWidth="1"/>
    <col min="1069" max="1069" width="5.42578125" style="240" customWidth="1"/>
    <col min="1070" max="1070" width="7" style="240" customWidth="1"/>
    <col min="1071" max="1071" width="5.7109375" style="240" customWidth="1"/>
    <col min="1072" max="1073" width="5.42578125" style="240" customWidth="1"/>
    <col min="1074" max="1074" width="4.28515625" style="240" customWidth="1"/>
    <col min="1075" max="1075" width="7" style="240" customWidth="1"/>
    <col min="1076" max="1076" width="6.42578125" style="240" customWidth="1"/>
    <col min="1077" max="1077" width="2.28515625" style="240" customWidth="1"/>
    <col min="1078" max="1078" width="6.7109375" style="240" customWidth="1"/>
    <col min="1079" max="1079" width="6.85546875" style="240" customWidth="1"/>
    <col min="1080" max="1080" width="7.28515625" style="240" customWidth="1"/>
    <col min="1081" max="1081" width="8.85546875" style="240" customWidth="1"/>
    <col min="1082" max="1280" width="9" style="240"/>
    <col min="1281" max="1281" width="4.5703125" style="240" customWidth="1"/>
    <col min="1282" max="1282" width="25.5703125" style="240" customWidth="1"/>
    <col min="1283" max="1283" width="5.28515625" style="240" bestFit="1" customWidth="1"/>
    <col min="1284" max="1284" width="9" style="240" customWidth="1"/>
    <col min="1285" max="1285" width="8.140625" style="240" customWidth="1"/>
    <col min="1286" max="1286" width="8.42578125" style="240" customWidth="1"/>
    <col min="1287" max="1287" width="8.28515625" style="240" customWidth="1"/>
    <col min="1288" max="1288" width="7" style="240" customWidth="1"/>
    <col min="1289" max="1289" width="8.28515625" style="240" customWidth="1"/>
    <col min="1290" max="1290" width="6.5703125" style="240" customWidth="1"/>
    <col min="1291" max="1291" width="2.28515625" style="240" customWidth="1"/>
    <col min="1292" max="1292" width="5.7109375" style="240" customWidth="1"/>
    <col min="1293" max="1293" width="6.85546875" style="240" customWidth="1"/>
    <col min="1294" max="1294" width="2.28515625" style="240" customWidth="1"/>
    <col min="1295" max="1295" width="6.7109375" style="240" customWidth="1"/>
    <col min="1296" max="1296" width="8.140625" style="240" customWidth="1"/>
    <col min="1297" max="1297" width="6.85546875" style="240" customWidth="1"/>
    <col min="1298" max="1298" width="5.85546875" style="240" customWidth="1"/>
    <col min="1299" max="1299" width="5.5703125" style="240" customWidth="1"/>
    <col min="1300" max="1300" width="3.28515625" style="240" bestFit="1" customWidth="1"/>
    <col min="1301" max="1301" width="6" style="240" customWidth="1"/>
    <col min="1302" max="1302" width="6.5703125" style="240" customWidth="1"/>
    <col min="1303" max="1303" width="7.140625" style="240" customWidth="1"/>
    <col min="1304" max="1304" width="3.42578125" style="240" customWidth="1"/>
    <col min="1305" max="1305" width="8.5703125" style="240" customWidth="1"/>
    <col min="1306" max="1306" width="5.85546875" style="240" customWidth="1"/>
    <col min="1307" max="1307" width="5.7109375" style="240" customWidth="1"/>
    <col min="1308" max="1308" width="6.7109375" style="240" customWidth="1"/>
    <col min="1309" max="1309" width="5.42578125" style="240" customWidth="1"/>
    <col min="1310" max="1310" width="4.5703125" style="240" customWidth="1"/>
    <col min="1311" max="1311" width="4.7109375" style="240" customWidth="1"/>
    <col min="1312" max="1312" width="8.140625" style="240" customWidth="1"/>
    <col min="1313" max="1313" width="6.5703125" style="240" customWidth="1"/>
    <col min="1314" max="1314" width="5.42578125" style="240" customWidth="1"/>
    <col min="1315" max="1315" width="4.7109375" style="240" customWidth="1"/>
    <col min="1316" max="1316" width="5.85546875" style="240" customWidth="1"/>
    <col min="1317" max="1317" width="4.85546875" style="240" customWidth="1"/>
    <col min="1318" max="1318" width="4.28515625" style="240" customWidth="1"/>
    <col min="1319" max="1319" width="5.5703125" style="240" customWidth="1"/>
    <col min="1320" max="1321" width="8.42578125" style="240" customWidth="1"/>
    <col min="1322" max="1322" width="6" style="240" customWidth="1"/>
    <col min="1323" max="1323" width="5.5703125" style="240" customWidth="1"/>
    <col min="1324" max="1324" width="1.85546875" style="240" customWidth="1"/>
    <col min="1325" max="1325" width="5.42578125" style="240" customWidth="1"/>
    <col min="1326" max="1326" width="7" style="240" customWidth="1"/>
    <col min="1327" max="1327" width="5.7109375" style="240" customWidth="1"/>
    <col min="1328" max="1329" width="5.42578125" style="240" customWidth="1"/>
    <col min="1330" max="1330" width="4.28515625" style="240" customWidth="1"/>
    <col min="1331" max="1331" width="7" style="240" customWidth="1"/>
    <col min="1332" max="1332" width="6.42578125" style="240" customWidth="1"/>
    <col min="1333" max="1333" width="2.28515625" style="240" customWidth="1"/>
    <col min="1334" max="1334" width="6.7109375" style="240" customWidth="1"/>
    <col min="1335" max="1335" width="6.85546875" style="240" customWidth="1"/>
    <col min="1336" max="1336" width="7.28515625" style="240" customWidth="1"/>
    <col min="1337" max="1337" width="8.85546875" style="240" customWidth="1"/>
    <col min="1338" max="1536" width="9" style="240"/>
    <col min="1537" max="1537" width="4.5703125" style="240" customWidth="1"/>
    <col min="1538" max="1538" width="25.5703125" style="240" customWidth="1"/>
    <col min="1539" max="1539" width="5.28515625" style="240" bestFit="1" customWidth="1"/>
    <col min="1540" max="1540" width="9" style="240" customWidth="1"/>
    <col min="1541" max="1541" width="8.140625" style="240" customWidth="1"/>
    <col min="1542" max="1542" width="8.42578125" style="240" customWidth="1"/>
    <col min="1543" max="1543" width="8.28515625" style="240" customWidth="1"/>
    <col min="1544" max="1544" width="7" style="240" customWidth="1"/>
    <col min="1545" max="1545" width="8.28515625" style="240" customWidth="1"/>
    <col min="1546" max="1546" width="6.5703125" style="240" customWidth="1"/>
    <col min="1547" max="1547" width="2.28515625" style="240" customWidth="1"/>
    <col min="1548" max="1548" width="5.7109375" style="240" customWidth="1"/>
    <col min="1549" max="1549" width="6.85546875" style="240" customWidth="1"/>
    <col min="1550" max="1550" width="2.28515625" style="240" customWidth="1"/>
    <col min="1551" max="1551" width="6.7109375" style="240" customWidth="1"/>
    <col min="1552" max="1552" width="8.140625" style="240" customWidth="1"/>
    <col min="1553" max="1553" width="6.85546875" style="240" customWidth="1"/>
    <col min="1554" max="1554" width="5.85546875" style="240" customWidth="1"/>
    <col min="1555" max="1555" width="5.5703125" style="240" customWidth="1"/>
    <col min="1556" max="1556" width="3.28515625" style="240" bestFit="1" customWidth="1"/>
    <col min="1557" max="1557" width="6" style="240" customWidth="1"/>
    <col min="1558" max="1558" width="6.5703125" style="240" customWidth="1"/>
    <col min="1559" max="1559" width="7.140625" style="240" customWidth="1"/>
    <col min="1560" max="1560" width="3.42578125" style="240" customWidth="1"/>
    <col min="1561" max="1561" width="8.5703125" style="240" customWidth="1"/>
    <col min="1562" max="1562" width="5.85546875" style="240" customWidth="1"/>
    <col min="1563" max="1563" width="5.7109375" style="240" customWidth="1"/>
    <col min="1564" max="1564" width="6.7109375" style="240" customWidth="1"/>
    <col min="1565" max="1565" width="5.42578125" style="240" customWidth="1"/>
    <col min="1566" max="1566" width="4.5703125" style="240" customWidth="1"/>
    <col min="1567" max="1567" width="4.7109375" style="240" customWidth="1"/>
    <col min="1568" max="1568" width="8.140625" style="240" customWidth="1"/>
    <col min="1569" max="1569" width="6.5703125" style="240" customWidth="1"/>
    <col min="1570" max="1570" width="5.42578125" style="240" customWidth="1"/>
    <col min="1571" max="1571" width="4.7109375" style="240" customWidth="1"/>
    <col min="1572" max="1572" width="5.85546875" style="240" customWidth="1"/>
    <col min="1573" max="1573" width="4.85546875" style="240" customWidth="1"/>
    <col min="1574" max="1574" width="4.28515625" style="240" customWidth="1"/>
    <col min="1575" max="1575" width="5.5703125" style="240" customWidth="1"/>
    <col min="1576" max="1577" width="8.42578125" style="240" customWidth="1"/>
    <col min="1578" max="1578" width="6" style="240" customWidth="1"/>
    <col min="1579" max="1579" width="5.5703125" style="240" customWidth="1"/>
    <col min="1580" max="1580" width="1.85546875" style="240" customWidth="1"/>
    <col min="1581" max="1581" width="5.42578125" style="240" customWidth="1"/>
    <col min="1582" max="1582" width="7" style="240" customWidth="1"/>
    <col min="1583" max="1583" width="5.7109375" style="240" customWidth="1"/>
    <col min="1584" max="1585" width="5.42578125" style="240" customWidth="1"/>
    <col min="1586" max="1586" width="4.28515625" style="240" customWidth="1"/>
    <col min="1587" max="1587" width="7" style="240" customWidth="1"/>
    <col min="1588" max="1588" width="6.42578125" style="240" customWidth="1"/>
    <col min="1589" max="1589" width="2.28515625" style="240" customWidth="1"/>
    <col min="1590" max="1590" width="6.7109375" style="240" customWidth="1"/>
    <col min="1591" max="1591" width="6.85546875" style="240" customWidth="1"/>
    <col min="1592" max="1592" width="7.28515625" style="240" customWidth="1"/>
    <col min="1593" max="1593" width="8.85546875" style="240" customWidth="1"/>
    <col min="1594" max="1792" width="9" style="240"/>
    <col min="1793" max="1793" width="4.5703125" style="240" customWidth="1"/>
    <col min="1794" max="1794" width="25.5703125" style="240" customWidth="1"/>
    <col min="1795" max="1795" width="5.28515625" style="240" bestFit="1" customWidth="1"/>
    <col min="1796" max="1796" width="9" style="240" customWidth="1"/>
    <col min="1797" max="1797" width="8.140625" style="240" customWidth="1"/>
    <col min="1798" max="1798" width="8.42578125" style="240" customWidth="1"/>
    <col min="1799" max="1799" width="8.28515625" style="240" customWidth="1"/>
    <col min="1800" max="1800" width="7" style="240" customWidth="1"/>
    <col min="1801" max="1801" width="8.28515625" style="240" customWidth="1"/>
    <col min="1802" max="1802" width="6.5703125" style="240" customWidth="1"/>
    <col min="1803" max="1803" width="2.28515625" style="240" customWidth="1"/>
    <col min="1804" max="1804" width="5.7109375" style="240" customWidth="1"/>
    <col min="1805" max="1805" width="6.85546875" style="240" customWidth="1"/>
    <col min="1806" max="1806" width="2.28515625" style="240" customWidth="1"/>
    <col min="1807" max="1807" width="6.7109375" style="240" customWidth="1"/>
    <col min="1808" max="1808" width="8.140625" style="240" customWidth="1"/>
    <col min="1809" max="1809" width="6.85546875" style="240" customWidth="1"/>
    <col min="1810" max="1810" width="5.85546875" style="240" customWidth="1"/>
    <col min="1811" max="1811" width="5.5703125" style="240" customWidth="1"/>
    <col min="1812" max="1812" width="3.28515625" style="240" bestFit="1" customWidth="1"/>
    <col min="1813" max="1813" width="6" style="240" customWidth="1"/>
    <col min="1814" max="1814" width="6.5703125" style="240" customWidth="1"/>
    <col min="1815" max="1815" width="7.140625" style="240" customWidth="1"/>
    <col min="1816" max="1816" width="3.42578125" style="240" customWidth="1"/>
    <col min="1817" max="1817" width="8.5703125" style="240" customWidth="1"/>
    <col min="1818" max="1818" width="5.85546875" style="240" customWidth="1"/>
    <col min="1819" max="1819" width="5.7109375" style="240" customWidth="1"/>
    <col min="1820" max="1820" width="6.7109375" style="240" customWidth="1"/>
    <col min="1821" max="1821" width="5.42578125" style="240" customWidth="1"/>
    <col min="1822" max="1822" width="4.5703125" style="240" customWidth="1"/>
    <col min="1823" max="1823" width="4.7109375" style="240" customWidth="1"/>
    <col min="1824" max="1824" width="8.140625" style="240" customWidth="1"/>
    <col min="1825" max="1825" width="6.5703125" style="240" customWidth="1"/>
    <col min="1826" max="1826" width="5.42578125" style="240" customWidth="1"/>
    <col min="1827" max="1827" width="4.7109375" style="240" customWidth="1"/>
    <col min="1828" max="1828" width="5.85546875" style="240" customWidth="1"/>
    <col min="1829" max="1829" width="4.85546875" style="240" customWidth="1"/>
    <col min="1830" max="1830" width="4.28515625" style="240" customWidth="1"/>
    <col min="1831" max="1831" width="5.5703125" style="240" customWidth="1"/>
    <col min="1832" max="1833" width="8.42578125" style="240" customWidth="1"/>
    <col min="1834" max="1834" width="6" style="240" customWidth="1"/>
    <col min="1835" max="1835" width="5.5703125" style="240" customWidth="1"/>
    <col min="1836" max="1836" width="1.85546875" style="240" customWidth="1"/>
    <col min="1837" max="1837" width="5.42578125" style="240" customWidth="1"/>
    <col min="1838" max="1838" width="7" style="240" customWidth="1"/>
    <col min="1839" max="1839" width="5.7109375" style="240" customWidth="1"/>
    <col min="1840" max="1841" width="5.42578125" style="240" customWidth="1"/>
    <col min="1842" max="1842" width="4.28515625" style="240" customWidth="1"/>
    <col min="1843" max="1843" width="7" style="240" customWidth="1"/>
    <col min="1844" max="1844" width="6.42578125" style="240" customWidth="1"/>
    <col min="1845" max="1845" width="2.28515625" style="240" customWidth="1"/>
    <col min="1846" max="1846" width="6.7109375" style="240" customWidth="1"/>
    <col min="1847" max="1847" width="6.85546875" style="240" customWidth="1"/>
    <col min="1848" max="1848" width="7.28515625" style="240" customWidth="1"/>
    <col min="1849" max="1849" width="8.85546875" style="240" customWidth="1"/>
    <col min="1850" max="2048" width="9" style="240"/>
    <col min="2049" max="2049" width="4.5703125" style="240" customWidth="1"/>
    <col min="2050" max="2050" width="25.5703125" style="240" customWidth="1"/>
    <col min="2051" max="2051" width="5.28515625" style="240" bestFit="1" customWidth="1"/>
    <col min="2052" max="2052" width="9" style="240" customWidth="1"/>
    <col min="2053" max="2053" width="8.140625" style="240" customWidth="1"/>
    <col min="2054" max="2054" width="8.42578125" style="240" customWidth="1"/>
    <col min="2055" max="2055" width="8.28515625" style="240" customWidth="1"/>
    <col min="2056" max="2056" width="7" style="240" customWidth="1"/>
    <col min="2057" max="2057" width="8.28515625" style="240" customWidth="1"/>
    <col min="2058" max="2058" width="6.5703125" style="240" customWidth="1"/>
    <col min="2059" max="2059" width="2.28515625" style="240" customWidth="1"/>
    <col min="2060" max="2060" width="5.7109375" style="240" customWidth="1"/>
    <col min="2061" max="2061" width="6.85546875" style="240" customWidth="1"/>
    <col min="2062" max="2062" width="2.28515625" style="240" customWidth="1"/>
    <col min="2063" max="2063" width="6.7109375" style="240" customWidth="1"/>
    <col min="2064" max="2064" width="8.140625" style="240" customWidth="1"/>
    <col min="2065" max="2065" width="6.85546875" style="240" customWidth="1"/>
    <col min="2066" max="2066" width="5.85546875" style="240" customWidth="1"/>
    <col min="2067" max="2067" width="5.5703125" style="240" customWidth="1"/>
    <col min="2068" max="2068" width="3.28515625" style="240" bestFit="1" customWidth="1"/>
    <col min="2069" max="2069" width="6" style="240" customWidth="1"/>
    <col min="2070" max="2070" width="6.5703125" style="240" customWidth="1"/>
    <col min="2071" max="2071" width="7.140625" style="240" customWidth="1"/>
    <col min="2072" max="2072" width="3.42578125" style="240" customWidth="1"/>
    <col min="2073" max="2073" width="8.5703125" style="240" customWidth="1"/>
    <col min="2074" max="2074" width="5.85546875" style="240" customWidth="1"/>
    <col min="2075" max="2075" width="5.7109375" style="240" customWidth="1"/>
    <col min="2076" max="2076" width="6.7109375" style="240" customWidth="1"/>
    <col min="2077" max="2077" width="5.42578125" style="240" customWidth="1"/>
    <col min="2078" max="2078" width="4.5703125" style="240" customWidth="1"/>
    <col min="2079" max="2079" width="4.7109375" style="240" customWidth="1"/>
    <col min="2080" max="2080" width="8.140625" style="240" customWidth="1"/>
    <col min="2081" max="2081" width="6.5703125" style="240" customWidth="1"/>
    <col min="2082" max="2082" width="5.42578125" style="240" customWidth="1"/>
    <col min="2083" max="2083" width="4.7109375" style="240" customWidth="1"/>
    <col min="2084" max="2084" width="5.85546875" style="240" customWidth="1"/>
    <col min="2085" max="2085" width="4.85546875" style="240" customWidth="1"/>
    <col min="2086" max="2086" width="4.28515625" style="240" customWidth="1"/>
    <col min="2087" max="2087" width="5.5703125" style="240" customWidth="1"/>
    <col min="2088" max="2089" width="8.42578125" style="240" customWidth="1"/>
    <col min="2090" max="2090" width="6" style="240" customWidth="1"/>
    <col min="2091" max="2091" width="5.5703125" style="240" customWidth="1"/>
    <col min="2092" max="2092" width="1.85546875" style="240" customWidth="1"/>
    <col min="2093" max="2093" width="5.42578125" style="240" customWidth="1"/>
    <col min="2094" max="2094" width="7" style="240" customWidth="1"/>
    <col min="2095" max="2095" width="5.7109375" style="240" customWidth="1"/>
    <col min="2096" max="2097" width="5.42578125" style="240" customWidth="1"/>
    <col min="2098" max="2098" width="4.28515625" style="240" customWidth="1"/>
    <col min="2099" max="2099" width="7" style="240" customWidth="1"/>
    <col min="2100" max="2100" width="6.42578125" style="240" customWidth="1"/>
    <col min="2101" max="2101" width="2.28515625" style="240" customWidth="1"/>
    <col min="2102" max="2102" width="6.7109375" style="240" customWidth="1"/>
    <col min="2103" max="2103" width="6.85546875" style="240" customWidth="1"/>
    <col min="2104" max="2104" width="7.28515625" style="240" customWidth="1"/>
    <col min="2105" max="2105" width="8.85546875" style="240" customWidth="1"/>
    <col min="2106" max="2304" width="9" style="240"/>
    <col min="2305" max="2305" width="4.5703125" style="240" customWidth="1"/>
    <col min="2306" max="2306" width="25.5703125" style="240" customWidth="1"/>
    <col min="2307" max="2307" width="5.28515625" style="240" bestFit="1" customWidth="1"/>
    <col min="2308" max="2308" width="9" style="240" customWidth="1"/>
    <col min="2309" max="2309" width="8.140625" style="240" customWidth="1"/>
    <col min="2310" max="2310" width="8.42578125" style="240" customWidth="1"/>
    <col min="2311" max="2311" width="8.28515625" style="240" customWidth="1"/>
    <col min="2312" max="2312" width="7" style="240" customWidth="1"/>
    <col min="2313" max="2313" width="8.28515625" style="240" customWidth="1"/>
    <col min="2314" max="2314" width="6.5703125" style="240" customWidth="1"/>
    <col min="2315" max="2315" width="2.28515625" style="240" customWidth="1"/>
    <col min="2316" max="2316" width="5.7109375" style="240" customWidth="1"/>
    <col min="2317" max="2317" width="6.85546875" style="240" customWidth="1"/>
    <col min="2318" max="2318" width="2.28515625" style="240" customWidth="1"/>
    <col min="2319" max="2319" width="6.7109375" style="240" customWidth="1"/>
    <col min="2320" max="2320" width="8.140625" style="240" customWidth="1"/>
    <col min="2321" max="2321" width="6.85546875" style="240" customWidth="1"/>
    <col min="2322" max="2322" width="5.85546875" style="240" customWidth="1"/>
    <col min="2323" max="2323" width="5.5703125" style="240" customWidth="1"/>
    <col min="2324" max="2324" width="3.28515625" style="240" bestFit="1" customWidth="1"/>
    <col min="2325" max="2325" width="6" style="240" customWidth="1"/>
    <col min="2326" max="2326" width="6.5703125" style="240" customWidth="1"/>
    <col min="2327" max="2327" width="7.140625" style="240" customWidth="1"/>
    <col min="2328" max="2328" width="3.42578125" style="240" customWidth="1"/>
    <col min="2329" max="2329" width="8.5703125" style="240" customWidth="1"/>
    <col min="2330" max="2330" width="5.85546875" style="240" customWidth="1"/>
    <col min="2331" max="2331" width="5.7109375" style="240" customWidth="1"/>
    <col min="2332" max="2332" width="6.7109375" style="240" customWidth="1"/>
    <col min="2333" max="2333" width="5.42578125" style="240" customWidth="1"/>
    <col min="2334" max="2334" width="4.5703125" style="240" customWidth="1"/>
    <col min="2335" max="2335" width="4.7109375" style="240" customWidth="1"/>
    <col min="2336" max="2336" width="8.140625" style="240" customWidth="1"/>
    <col min="2337" max="2337" width="6.5703125" style="240" customWidth="1"/>
    <col min="2338" max="2338" width="5.42578125" style="240" customWidth="1"/>
    <col min="2339" max="2339" width="4.7109375" style="240" customWidth="1"/>
    <col min="2340" max="2340" width="5.85546875" style="240" customWidth="1"/>
    <col min="2341" max="2341" width="4.85546875" style="240" customWidth="1"/>
    <col min="2342" max="2342" width="4.28515625" style="240" customWidth="1"/>
    <col min="2343" max="2343" width="5.5703125" style="240" customWidth="1"/>
    <col min="2344" max="2345" width="8.42578125" style="240" customWidth="1"/>
    <col min="2346" max="2346" width="6" style="240" customWidth="1"/>
    <col min="2347" max="2347" width="5.5703125" style="240" customWidth="1"/>
    <col min="2348" max="2348" width="1.85546875" style="240" customWidth="1"/>
    <col min="2349" max="2349" width="5.42578125" style="240" customWidth="1"/>
    <col min="2350" max="2350" width="7" style="240" customWidth="1"/>
    <col min="2351" max="2351" width="5.7109375" style="240" customWidth="1"/>
    <col min="2352" max="2353" width="5.42578125" style="240" customWidth="1"/>
    <col min="2354" max="2354" width="4.28515625" style="240" customWidth="1"/>
    <col min="2355" max="2355" width="7" style="240" customWidth="1"/>
    <col min="2356" max="2356" width="6.42578125" style="240" customWidth="1"/>
    <col min="2357" max="2357" width="2.28515625" style="240" customWidth="1"/>
    <col min="2358" max="2358" width="6.7109375" style="240" customWidth="1"/>
    <col min="2359" max="2359" width="6.85546875" style="240" customWidth="1"/>
    <col min="2360" max="2360" width="7.28515625" style="240" customWidth="1"/>
    <col min="2361" max="2361" width="8.85546875" style="240" customWidth="1"/>
    <col min="2362" max="2560" width="9" style="240"/>
    <col min="2561" max="2561" width="4.5703125" style="240" customWidth="1"/>
    <col min="2562" max="2562" width="25.5703125" style="240" customWidth="1"/>
    <col min="2563" max="2563" width="5.28515625" style="240" bestFit="1" customWidth="1"/>
    <col min="2564" max="2564" width="9" style="240" customWidth="1"/>
    <col min="2565" max="2565" width="8.140625" style="240" customWidth="1"/>
    <col min="2566" max="2566" width="8.42578125" style="240" customWidth="1"/>
    <col min="2567" max="2567" width="8.28515625" style="240" customWidth="1"/>
    <col min="2568" max="2568" width="7" style="240" customWidth="1"/>
    <col min="2569" max="2569" width="8.28515625" style="240" customWidth="1"/>
    <col min="2570" max="2570" width="6.5703125" style="240" customWidth="1"/>
    <col min="2571" max="2571" width="2.28515625" style="240" customWidth="1"/>
    <col min="2572" max="2572" width="5.7109375" style="240" customWidth="1"/>
    <col min="2573" max="2573" width="6.85546875" style="240" customWidth="1"/>
    <col min="2574" max="2574" width="2.28515625" style="240" customWidth="1"/>
    <col min="2575" max="2575" width="6.7109375" style="240" customWidth="1"/>
    <col min="2576" max="2576" width="8.140625" style="240" customWidth="1"/>
    <col min="2577" max="2577" width="6.85546875" style="240" customWidth="1"/>
    <col min="2578" max="2578" width="5.85546875" style="240" customWidth="1"/>
    <col min="2579" max="2579" width="5.5703125" style="240" customWidth="1"/>
    <col min="2580" max="2580" width="3.28515625" style="240" bestFit="1" customWidth="1"/>
    <col min="2581" max="2581" width="6" style="240" customWidth="1"/>
    <col min="2582" max="2582" width="6.5703125" style="240" customWidth="1"/>
    <col min="2583" max="2583" width="7.140625" style="240" customWidth="1"/>
    <col min="2584" max="2584" width="3.42578125" style="240" customWidth="1"/>
    <col min="2585" max="2585" width="8.5703125" style="240" customWidth="1"/>
    <col min="2586" max="2586" width="5.85546875" style="240" customWidth="1"/>
    <col min="2587" max="2587" width="5.7109375" style="240" customWidth="1"/>
    <col min="2588" max="2588" width="6.7109375" style="240" customWidth="1"/>
    <col min="2589" max="2589" width="5.42578125" style="240" customWidth="1"/>
    <col min="2590" max="2590" width="4.5703125" style="240" customWidth="1"/>
    <col min="2591" max="2591" width="4.7109375" style="240" customWidth="1"/>
    <col min="2592" max="2592" width="8.140625" style="240" customWidth="1"/>
    <col min="2593" max="2593" width="6.5703125" style="240" customWidth="1"/>
    <col min="2594" max="2594" width="5.42578125" style="240" customWidth="1"/>
    <col min="2595" max="2595" width="4.7109375" style="240" customWidth="1"/>
    <col min="2596" max="2596" width="5.85546875" style="240" customWidth="1"/>
    <col min="2597" max="2597" width="4.85546875" style="240" customWidth="1"/>
    <col min="2598" max="2598" width="4.28515625" style="240" customWidth="1"/>
    <col min="2599" max="2599" width="5.5703125" style="240" customWidth="1"/>
    <col min="2600" max="2601" width="8.42578125" style="240" customWidth="1"/>
    <col min="2602" max="2602" width="6" style="240" customWidth="1"/>
    <col min="2603" max="2603" width="5.5703125" style="240" customWidth="1"/>
    <col min="2604" max="2604" width="1.85546875" style="240" customWidth="1"/>
    <col min="2605" max="2605" width="5.42578125" style="240" customWidth="1"/>
    <col min="2606" max="2606" width="7" style="240" customWidth="1"/>
    <col min="2607" max="2607" width="5.7109375" style="240" customWidth="1"/>
    <col min="2608" max="2609" width="5.42578125" style="240" customWidth="1"/>
    <col min="2610" max="2610" width="4.28515625" style="240" customWidth="1"/>
    <col min="2611" max="2611" width="7" style="240" customWidth="1"/>
    <col min="2612" max="2612" width="6.42578125" style="240" customWidth="1"/>
    <col min="2613" max="2613" width="2.28515625" style="240" customWidth="1"/>
    <col min="2614" max="2614" width="6.7109375" style="240" customWidth="1"/>
    <col min="2615" max="2615" width="6.85546875" style="240" customWidth="1"/>
    <col min="2616" max="2616" width="7.28515625" style="240" customWidth="1"/>
    <col min="2617" max="2617" width="8.85546875" style="240" customWidth="1"/>
    <col min="2618" max="2816" width="9" style="240"/>
    <col min="2817" max="2817" width="4.5703125" style="240" customWidth="1"/>
    <col min="2818" max="2818" width="25.5703125" style="240" customWidth="1"/>
    <col min="2819" max="2819" width="5.28515625" style="240" bestFit="1" customWidth="1"/>
    <col min="2820" max="2820" width="9" style="240" customWidth="1"/>
    <col min="2821" max="2821" width="8.140625" style="240" customWidth="1"/>
    <col min="2822" max="2822" width="8.42578125" style="240" customWidth="1"/>
    <col min="2823" max="2823" width="8.28515625" style="240" customWidth="1"/>
    <col min="2824" max="2824" width="7" style="240" customWidth="1"/>
    <col min="2825" max="2825" width="8.28515625" style="240" customWidth="1"/>
    <col min="2826" max="2826" width="6.5703125" style="240" customWidth="1"/>
    <col min="2827" max="2827" width="2.28515625" style="240" customWidth="1"/>
    <col min="2828" max="2828" width="5.7109375" style="240" customWidth="1"/>
    <col min="2829" max="2829" width="6.85546875" style="240" customWidth="1"/>
    <col min="2830" max="2830" width="2.28515625" style="240" customWidth="1"/>
    <col min="2831" max="2831" width="6.7109375" style="240" customWidth="1"/>
    <col min="2832" max="2832" width="8.140625" style="240" customWidth="1"/>
    <col min="2833" max="2833" width="6.85546875" style="240" customWidth="1"/>
    <col min="2834" max="2834" width="5.85546875" style="240" customWidth="1"/>
    <col min="2835" max="2835" width="5.5703125" style="240" customWidth="1"/>
    <col min="2836" max="2836" width="3.28515625" style="240" bestFit="1" customWidth="1"/>
    <col min="2837" max="2837" width="6" style="240" customWidth="1"/>
    <col min="2838" max="2838" width="6.5703125" style="240" customWidth="1"/>
    <col min="2839" max="2839" width="7.140625" style="240" customWidth="1"/>
    <col min="2840" max="2840" width="3.42578125" style="240" customWidth="1"/>
    <col min="2841" max="2841" width="8.5703125" style="240" customWidth="1"/>
    <col min="2842" max="2842" width="5.85546875" style="240" customWidth="1"/>
    <col min="2843" max="2843" width="5.7109375" style="240" customWidth="1"/>
    <col min="2844" max="2844" width="6.7109375" style="240" customWidth="1"/>
    <col min="2845" max="2845" width="5.42578125" style="240" customWidth="1"/>
    <col min="2846" max="2846" width="4.5703125" style="240" customWidth="1"/>
    <col min="2847" max="2847" width="4.7109375" style="240" customWidth="1"/>
    <col min="2848" max="2848" width="8.140625" style="240" customWidth="1"/>
    <col min="2849" max="2849" width="6.5703125" style="240" customWidth="1"/>
    <col min="2850" max="2850" width="5.42578125" style="240" customWidth="1"/>
    <col min="2851" max="2851" width="4.7109375" style="240" customWidth="1"/>
    <col min="2852" max="2852" width="5.85546875" style="240" customWidth="1"/>
    <col min="2853" max="2853" width="4.85546875" style="240" customWidth="1"/>
    <col min="2854" max="2854" width="4.28515625" style="240" customWidth="1"/>
    <col min="2855" max="2855" width="5.5703125" style="240" customWidth="1"/>
    <col min="2856" max="2857" width="8.42578125" style="240" customWidth="1"/>
    <col min="2858" max="2858" width="6" style="240" customWidth="1"/>
    <col min="2859" max="2859" width="5.5703125" style="240" customWidth="1"/>
    <col min="2860" max="2860" width="1.85546875" style="240" customWidth="1"/>
    <col min="2861" max="2861" width="5.42578125" style="240" customWidth="1"/>
    <col min="2862" max="2862" width="7" style="240" customWidth="1"/>
    <col min="2863" max="2863" width="5.7109375" style="240" customWidth="1"/>
    <col min="2864" max="2865" width="5.42578125" style="240" customWidth="1"/>
    <col min="2866" max="2866" width="4.28515625" style="240" customWidth="1"/>
    <col min="2867" max="2867" width="7" style="240" customWidth="1"/>
    <col min="2868" max="2868" width="6.42578125" style="240" customWidth="1"/>
    <col min="2869" max="2869" width="2.28515625" style="240" customWidth="1"/>
    <col min="2870" max="2870" width="6.7109375" style="240" customWidth="1"/>
    <col min="2871" max="2871" width="6.85546875" style="240" customWidth="1"/>
    <col min="2872" max="2872" width="7.28515625" style="240" customWidth="1"/>
    <col min="2873" max="2873" width="8.85546875" style="240" customWidth="1"/>
    <col min="2874" max="3072" width="9" style="240"/>
    <col min="3073" max="3073" width="4.5703125" style="240" customWidth="1"/>
    <col min="3074" max="3074" width="25.5703125" style="240" customWidth="1"/>
    <col min="3075" max="3075" width="5.28515625" style="240" bestFit="1" customWidth="1"/>
    <col min="3076" max="3076" width="9" style="240" customWidth="1"/>
    <col min="3077" max="3077" width="8.140625" style="240" customWidth="1"/>
    <col min="3078" max="3078" width="8.42578125" style="240" customWidth="1"/>
    <col min="3079" max="3079" width="8.28515625" style="240" customWidth="1"/>
    <col min="3080" max="3080" width="7" style="240" customWidth="1"/>
    <col min="3081" max="3081" width="8.28515625" style="240" customWidth="1"/>
    <col min="3082" max="3082" width="6.5703125" style="240" customWidth="1"/>
    <col min="3083" max="3083" width="2.28515625" style="240" customWidth="1"/>
    <col min="3084" max="3084" width="5.7109375" style="240" customWidth="1"/>
    <col min="3085" max="3085" width="6.85546875" style="240" customWidth="1"/>
    <col min="3086" max="3086" width="2.28515625" style="240" customWidth="1"/>
    <col min="3087" max="3087" width="6.7109375" style="240" customWidth="1"/>
    <col min="3088" max="3088" width="8.140625" style="240" customWidth="1"/>
    <col min="3089" max="3089" width="6.85546875" style="240" customWidth="1"/>
    <col min="3090" max="3090" width="5.85546875" style="240" customWidth="1"/>
    <col min="3091" max="3091" width="5.5703125" style="240" customWidth="1"/>
    <col min="3092" max="3092" width="3.28515625" style="240" bestFit="1" customWidth="1"/>
    <col min="3093" max="3093" width="6" style="240" customWidth="1"/>
    <col min="3094" max="3094" width="6.5703125" style="240" customWidth="1"/>
    <col min="3095" max="3095" width="7.140625" style="240" customWidth="1"/>
    <col min="3096" max="3096" width="3.42578125" style="240" customWidth="1"/>
    <col min="3097" max="3097" width="8.5703125" style="240" customWidth="1"/>
    <col min="3098" max="3098" width="5.85546875" style="240" customWidth="1"/>
    <col min="3099" max="3099" width="5.7109375" style="240" customWidth="1"/>
    <col min="3100" max="3100" width="6.7109375" style="240" customWidth="1"/>
    <col min="3101" max="3101" width="5.42578125" style="240" customWidth="1"/>
    <col min="3102" max="3102" width="4.5703125" style="240" customWidth="1"/>
    <col min="3103" max="3103" width="4.7109375" style="240" customWidth="1"/>
    <col min="3104" max="3104" width="8.140625" style="240" customWidth="1"/>
    <col min="3105" max="3105" width="6.5703125" style="240" customWidth="1"/>
    <col min="3106" max="3106" width="5.42578125" style="240" customWidth="1"/>
    <col min="3107" max="3107" width="4.7109375" style="240" customWidth="1"/>
    <col min="3108" max="3108" width="5.85546875" style="240" customWidth="1"/>
    <col min="3109" max="3109" width="4.85546875" style="240" customWidth="1"/>
    <col min="3110" max="3110" width="4.28515625" style="240" customWidth="1"/>
    <col min="3111" max="3111" width="5.5703125" style="240" customWidth="1"/>
    <col min="3112" max="3113" width="8.42578125" style="240" customWidth="1"/>
    <col min="3114" max="3114" width="6" style="240" customWidth="1"/>
    <col min="3115" max="3115" width="5.5703125" style="240" customWidth="1"/>
    <col min="3116" max="3116" width="1.85546875" style="240" customWidth="1"/>
    <col min="3117" max="3117" width="5.42578125" style="240" customWidth="1"/>
    <col min="3118" max="3118" width="7" style="240" customWidth="1"/>
    <col min="3119" max="3119" width="5.7109375" style="240" customWidth="1"/>
    <col min="3120" max="3121" width="5.42578125" style="240" customWidth="1"/>
    <col min="3122" max="3122" width="4.28515625" style="240" customWidth="1"/>
    <col min="3123" max="3123" width="7" style="240" customWidth="1"/>
    <col min="3124" max="3124" width="6.42578125" style="240" customWidth="1"/>
    <col min="3125" max="3125" width="2.28515625" style="240" customWidth="1"/>
    <col min="3126" max="3126" width="6.7109375" style="240" customWidth="1"/>
    <col min="3127" max="3127" width="6.85546875" style="240" customWidth="1"/>
    <col min="3128" max="3128" width="7.28515625" style="240" customWidth="1"/>
    <col min="3129" max="3129" width="8.85546875" style="240" customWidth="1"/>
    <col min="3130" max="3328" width="9" style="240"/>
    <col min="3329" max="3329" width="4.5703125" style="240" customWidth="1"/>
    <col min="3330" max="3330" width="25.5703125" style="240" customWidth="1"/>
    <col min="3331" max="3331" width="5.28515625" style="240" bestFit="1" customWidth="1"/>
    <col min="3332" max="3332" width="9" style="240" customWidth="1"/>
    <col min="3333" max="3333" width="8.140625" style="240" customWidth="1"/>
    <col min="3334" max="3334" width="8.42578125" style="240" customWidth="1"/>
    <col min="3335" max="3335" width="8.28515625" style="240" customWidth="1"/>
    <col min="3336" max="3336" width="7" style="240" customWidth="1"/>
    <col min="3337" max="3337" width="8.28515625" style="240" customWidth="1"/>
    <col min="3338" max="3338" width="6.5703125" style="240" customWidth="1"/>
    <col min="3339" max="3339" width="2.28515625" style="240" customWidth="1"/>
    <col min="3340" max="3340" width="5.7109375" style="240" customWidth="1"/>
    <col min="3341" max="3341" width="6.85546875" style="240" customWidth="1"/>
    <col min="3342" max="3342" width="2.28515625" style="240" customWidth="1"/>
    <col min="3343" max="3343" width="6.7109375" style="240" customWidth="1"/>
    <col min="3344" max="3344" width="8.140625" style="240" customWidth="1"/>
    <col min="3345" max="3345" width="6.85546875" style="240" customWidth="1"/>
    <col min="3346" max="3346" width="5.85546875" style="240" customWidth="1"/>
    <col min="3347" max="3347" width="5.5703125" style="240" customWidth="1"/>
    <col min="3348" max="3348" width="3.28515625" style="240" bestFit="1" customWidth="1"/>
    <col min="3349" max="3349" width="6" style="240" customWidth="1"/>
    <col min="3350" max="3350" width="6.5703125" style="240" customWidth="1"/>
    <col min="3351" max="3351" width="7.140625" style="240" customWidth="1"/>
    <col min="3352" max="3352" width="3.42578125" style="240" customWidth="1"/>
    <col min="3353" max="3353" width="8.5703125" style="240" customWidth="1"/>
    <col min="3354" max="3354" width="5.85546875" style="240" customWidth="1"/>
    <col min="3355" max="3355" width="5.7109375" style="240" customWidth="1"/>
    <col min="3356" max="3356" width="6.7109375" style="240" customWidth="1"/>
    <col min="3357" max="3357" width="5.42578125" style="240" customWidth="1"/>
    <col min="3358" max="3358" width="4.5703125" style="240" customWidth="1"/>
    <col min="3359" max="3359" width="4.7109375" style="240" customWidth="1"/>
    <col min="3360" max="3360" width="8.140625" style="240" customWidth="1"/>
    <col min="3361" max="3361" width="6.5703125" style="240" customWidth="1"/>
    <col min="3362" max="3362" width="5.42578125" style="240" customWidth="1"/>
    <col min="3363" max="3363" width="4.7109375" style="240" customWidth="1"/>
    <col min="3364" max="3364" width="5.85546875" style="240" customWidth="1"/>
    <col min="3365" max="3365" width="4.85546875" style="240" customWidth="1"/>
    <col min="3366" max="3366" width="4.28515625" style="240" customWidth="1"/>
    <col min="3367" max="3367" width="5.5703125" style="240" customWidth="1"/>
    <col min="3368" max="3369" width="8.42578125" style="240" customWidth="1"/>
    <col min="3370" max="3370" width="6" style="240" customWidth="1"/>
    <col min="3371" max="3371" width="5.5703125" style="240" customWidth="1"/>
    <col min="3372" max="3372" width="1.85546875" style="240" customWidth="1"/>
    <col min="3373" max="3373" width="5.42578125" style="240" customWidth="1"/>
    <col min="3374" max="3374" width="7" style="240" customWidth="1"/>
    <col min="3375" max="3375" width="5.7109375" style="240" customWidth="1"/>
    <col min="3376" max="3377" width="5.42578125" style="240" customWidth="1"/>
    <col min="3378" max="3378" width="4.28515625" style="240" customWidth="1"/>
    <col min="3379" max="3379" width="7" style="240" customWidth="1"/>
    <col min="3380" max="3380" width="6.42578125" style="240" customWidth="1"/>
    <col min="3381" max="3381" width="2.28515625" style="240" customWidth="1"/>
    <col min="3382" max="3382" width="6.7109375" style="240" customWidth="1"/>
    <col min="3383" max="3383" width="6.85546875" style="240" customWidth="1"/>
    <col min="3384" max="3384" width="7.28515625" style="240" customWidth="1"/>
    <col min="3385" max="3385" width="8.85546875" style="240" customWidth="1"/>
    <col min="3386" max="3584" width="9" style="240"/>
    <col min="3585" max="3585" width="4.5703125" style="240" customWidth="1"/>
    <col min="3586" max="3586" width="25.5703125" style="240" customWidth="1"/>
    <col min="3587" max="3587" width="5.28515625" style="240" bestFit="1" customWidth="1"/>
    <col min="3588" max="3588" width="9" style="240" customWidth="1"/>
    <col min="3589" max="3589" width="8.140625" style="240" customWidth="1"/>
    <col min="3590" max="3590" width="8.42578125" style="240" customWidth="1"/>
    <col min="3591" max="3591" width="8.28515625" style="240" customWidth="1"/>
    <col min="3592" max="3592" width="7" style="240" customWidth="1"/>
    <col min="3593" max="3593" width="8.28515625" style="240" customWidth="1"/>
    <col min="3594" max="3594" width="6.5703125" style="240" customWidth="1"/>
    <col min="3595" max="3595" width="2.28515625" style="240" customWidth="1"/>
    <col min="3596" max="3596" width="5.7109375" style="240" customWidth="1"/>
    <col min="3597" max="3597" width="6.85546875" style="240" customWidth="1"/>
    <col min="3598" max="3598" width="2.28515625" style="240" customWidth="1"/>
    <col min="3599" max="3599" width="6.7109375" style="240" customWidth="1"/>
    <col min="3600" max="3600" width="8.140625" style="240" customWidth="1"/>
    <col min="3601" max="3601" width="6.85546875" style="240" customWidth="1"/>
    <col min="3602" max="3602" width="5.85546875" style="240" customWidth="1"/>
    <col min="3603" max="3603" width="5.5703125" style="240" customWidth="1"/>
    <col min="3604" max="3604" width="3.28515625" style="240" bestFit="1" customWidth="1"/>
    <col min="3605" max="3605" width="6" style="240" customWidth="1"/>
    <col min="3606" max="3606" width="6.5703125" style="240" customWidth="1"/>
    <col min="3607" max="3607" width="7.140625" style="240" customWidth="1"/>
    <col min="3608" max="3608" width="3.42578125" style="240" customWidth="1"/>
    <col min="3609" max="3609" width="8.5703125" style="240" customWidth="1"/>
    <col min="3610" max="3610" width="5.85546875" style="240" customWidth="1"/>
    <col min="3611" max="3611" width="5.7109375" style="240" customWidth="1"/>
    <col min="3612" max="3612" width="6.7109375" style="240" customWidth="1"/>
    <col min="3613" max="3613" width="5.42578125" style="240" customWidth="1"/>
    <col min="3614" max="3614" width="4.5703125" style="240" customWidth="1"/>
    <col min="3615" max="3615" width="4.7109375" style="240" customWidth="1"/>
    <col min="3616" max="3616" width="8.140625" style="240" customWidth="1"/>
    <col min="3617" max="3617" width="6.5703125" style="240" customWidth="1"/>
    <col min="3618" max="3618" width="5.42578125" style="240" customWidth="1"/>
    <col min="3619" max="3619" width="4.7109375" style="240" customWidth="1"/>
    <col min="3620" max="3620" width="5.85546875" style="240" customWidth="1"/>
    <col min="3621" max="3621" width="4.85546875" style="240" customWidth="1"/>
    <col min="3622" max="3622" width="4.28515625" style="240" customWidth="1"/>
    <col min="3623" max="3623" width="5.5703125" style="240" customWidth="1"/>
    <col min="3624" max="3625" width="8.42578125" style="240" customWidth="1"/>
    <col min="3626" max="3626" width="6" style="240" customWidth="1"/>
    <col min="3627" max="3627" width="5.5703125" style="240" customWidth="1"/>
    <col min="3628" max="3628" width="1.85546875" style="240" customWidth="1"/>
    <col min="3629" max="3629" width="5.42578125" style="240" customWidth="1"/>
    <col min="3630" max="3630" width="7" style="240" customWidth="1"/>
    <col min="3631" max="3631" width="5.7109375" style="240" customWidth="1"/>
    <col min="3632" max="3633" width="5.42578125" style="240" customWidth="1"/>
    <col min="3634" max="3634" width="4.28515625" style="240" customWidth="1"/>
    <col min="3635" max="3635" width="7" style="240" customWidth="1"/>
    <col min="3636" max="3636" width="6.42578125" style="240" customWidth="1"/>
    <col min="3637" max="3637" width="2.28515625" style="240" customWidth="1"/>
    <col min="3638" max="3638" width="6.7109375" style="240" customWidth="1"/>
    <col min="3639" max="3639" width="6.85546875" style="240" customWidth="1"/>
    <col min="3640" max="3640" width="7.28515625" style="240" customWidth="1"/>
    <col min="3641" max="3641" width="8.85546875" style="240" customWidth="1"/>
    <col min="3642" max="3840" width="9" style="240"/>
    <col min="3841" max="3841" width="4.5703125" style="240" customWidth="1"/>
    <col min="3842" max="3842" width="25.5703125" style="240" customWidth="1"/>
    <col min="3843" max="3843" width="5.28515625" style="240" bestFit="1" customWidth="1"/>
    <col min="3844" max="3844" width="9" style="240" customWidth="1"/>
    <col min="3845" max="3845" width="8.140625" style="240" customWidth="1"/>
    <col min="3846" max="3846" width="8.42578125" style="240" customWidth="1"/>
    <col min="3847" max="3847" width="8.28515625" style="240" customWidth="1"/>
    <col min="3848" max="3848" width="7" style="240" customWidth="1"/>
    <col min="3849" max="3849" width="8.28515625" style="240" customWidth="1"/>
    <col min="3850" max="3850" width="6.5703125" style="240" customWidth="1"/>
    <col min="3851" max="3851" width="2.28515625" style="240" customWidth="1"/>
    <col min="3852" max="3852" width="5.7109375" style="240" customWidth="1"/>
    <col min="3853" max="3853" width="6.85546875" style="240" customWidth="1"/>
    <col min="3854" max="3854" width="2.28515625" style="240" customWidth="1"/>
    <col min="3855" max="3855" width="6.7109375" style="240" customWidth="1"/>
    <col min="3856" max="3856" width="8.140625" style="240" customWidth="1"/>
    <col min="3857" max="3857" width="6.85546875" style="240" customWidth="1"/>
    <col min="3858" max="3858" width="5.85546875" style="240" customWidth="1"/>
    <col min="3859" max="3859" width="5.5703125" style="240" customWidth="1"/>
    <col min="3860" max="3860" width="3.28515625" style="240" bestFit="1" customWidth="1"/>
    <col min="3861" max="3861" width="6" style="240" customWidth="1"/>
    <col min="3862" max="3862" width="6.5703125" style="240" customWidth="1"/>
    <col min="3863" max="3863" width="7.140625" style="240" customWidth="1"/>
    <col min="3864" max="3864" width="3.42578125" style="240" customWidth="1"/>
    <col min="3865" max="3865" width="8.5703125" style="240" customWidth="1"/>
    <col min="3866" max="3866" width="5.85546875" style="240" customWidth="1"/>
    <col min="3867" max="3867" width="5.7109375" style="240" customWidth="1"/>
    <col min="3868" max="3868" width="6.7109375" style="240" customWidth="1"/>
    <col min="3869" max="3869" width="5.42578125" style="240" customWidth="1"/>
    <col min="3870" max="3870" width="4.5703125" style="240" customWidth="1"/>
    <col min="3871" max="3871" width="4.7109375" style="240" customWidth="1"/>
    <col min="3872" max="3872" width="8.140625" style="240" customWidth="1"/>
    <col min="3873" max="3873" width="6.5703125" style="240" customWidth="1"/>
    <col min="3874" max="3874" width="5.42578125" style="240" customWidth="1"/>
    <col min="3875" max="3875" width="4.7109375" style="240" customWidth="1"/>
    <col min="3876" max="3876" width="5.85546875" style="240" customWidth="1"/>
    <col min="3877" max="3877" width="4.85546875" style="240" customWidth="1"/>
    <col min="3878" max="3878" width="4.28515625" style="240" customWidth="1"/>
    <col min="3879" max="3879" width="5.5703125" style="240" customWidth="1"/>
    <col min="3880" max="3881" width="8.42578125" style="240" customWidth="1"/>
    <col min="3882" max="3882" width="6" style="240" customWidth="1"/>
    <col min="3883" max="3883" width="5.5703125" style="240" customWidth="1"/>
    <col min="3884" max="3884" width="1.85546875" style="240" customWidth="1"/>
    <col min="3885" max="3885" width="5.42578125" style="240" customWidth="1"/>
    <col min="3886" max="3886" width="7" style="240" customWidth="1"/>
    <col min="3887" max="3887" width="5.7109375" style="240" customWidth="1"/>
    <col min="3888" max="3889" width="5.42578125" style="240" customWidth="1"/>
    <col min="3890" max="3890" width="4.28515625" style="240" customWidth="1"/>
    <col min="3891" max="3891" width="7" style="240" customWidth="1"/>
    <col min="3892" max="3892" width="6.42578125" style="240" customWidth="1"/>
    <col min="3893" max="3893" width="2.28515625" style="240" customWidth="1"/>
    <col min="3894" max="3894" width="6.7109375" style="240" customWidth="1"/>
    <col min="3895" max="3895" width="6.85546875" style="240" customWidth="1"/>
    <col min="3896" max="3896" width="7.28515625" style="240" customWidth="1"/>
    <col min="3897" max="3897" width="8.85546875" style="240" customWidth="1"/>
    <col min="3898" max="4096" width="9" style="240"/>
    <col min="4097" max="4097" width="4.5703125" style="240" customWidth="1"/>
    <col min="4098" max="4098" width="25.5703125" style="240" customWidth="1"/>
    <col min="4099" max="4099" width="5.28515625" style="240" bestFit="1" customWidth="1"/>
    <col min="4100" max="4100" width="9" style="240" customWidth="1"/>
    <col min="4101" max="4101" width="8.140625" style="240" customWidth="1"/>
    <col min="4102" max="4102" width="8.42578125" style="240" customWidth="1"/>
    <col min="4103" max="4103" width="8.28515625" style="240" customWidth="1"/>
    <col min="4104" max="4104" width="7" style="240" customWidth="1"/>
    <col min="4105" max="4105" width="8.28515625" style="240" customWidth="1"/>
    <col min="4106" max="4106" width="6.5703125" style="240" customWidth="1"/>
    <col min="4107" max="4107" width="2.28515625" style="240" customWidth="1"/>
    <col min="4108" max="4108" width="5.7109375" style="240" customWidth="1"/>
    <col min="4109" max="4109" width="6.85546875" style="240" customWidth="1"/>
    <col min="4110" max="4110" width="2.28515625" style="240" customWidth="1"/>
    <col min="4111" max="4111" width="6.7109375" style="240" customWidth="1"/>
    <col min="4112" max="4112" width="8.140625" style="240" customWidth="1"/>
    <col min="4113" max="4113" width="6.85546875" style="240" customWidth="1"/>
    <col min="4114" max="4114" width="5.85546875" style="240" customWidth="1"/>
    <col min="4115" max="4115" width="5.5703125" style="240" customWidth="1"/>
    <col min="4116" max="4116" width="3.28515625" style="240" bestFit="1" customWidth="1"/>
    <col min="4117" max="4117" width="6" style="240" customWidth="1"/>
    <col min="4118" max="4118" width="6.5703125" style="240" customWidth="1"/>
    <col min="4119" max="4119" width="7.140625" style="240" customWidth="1"/>
    <col min="4120" max="4120" width="3.42578125" style="240" customWidth="1"/>
    <col min="4121" max="4121" width="8.5703125" style="240" customWidth="1"/>
    <col min="4122" max="4122" width="5.85546875" style="240" customWidth="1"/>
    <col min="4123" max="4123" width="5.7109375" style="240" customWidth="1"/>
    <col min="4124" max="4124" width="6.7109375" style="240" customWidth="1"/>
    <col min="4125" max="4125" width="5.42578125" style="240" customWidth="1"/>
    <col min="4126" max="4126" width="4.5703125" style="240" customWidth="1"/>
    <col min="4127" max="4127" width="4.7109375" style="240" customWidth="1"/>
    <col min="4128" max="4128" width="8.140625" style="240" customWidth="1"/>
    <col min="4129" max="4129" width="6.5703125" style="240" customWidth="1"/>
    <col min="4130" max="4130" width="5.42578125" style="240" customWidth="1"/>
    <col min="4131" max="4131" width="4.7109375" style="240" customWidth="1"/>
    <col min="4132" max="4132" width="5.85546875" style="240" customWidth="1"/>
    <col min="4133" max="4133" width="4.85546875" style="240" customWidth="1"/>
    <col min="4134" max="4134" width="4.28515625" style="240" customWidth="1"/>
    <col min="4135" max="4135" width="5.5703125" style="240" customWidth="1"/>
    <col min="4136" max="4137" width="8.42578125" style="240" customWidth="1"/>
    <col min="4138" max="4138" width="6" style="240" customWidth="1"/>
    <col min="4139" max="4139" width="5.5703125" style="240" customWidth="1"/>
    <col min="4140" max="4140" width="1.85546875" style="240" customWidth="1"/>
    <col min="4141" max="4141" width="5.42578125" style="240" customWidth="1"/>
    <col min="4142" max="4142" width="7" style="240" customWidth="1"/>
    <col min="4143" max="4143" width="5.7109375" style="240" customWidth="1"/>
    <col min="4144" max="4145" width="5.42578125" style="240" customWidth="1"/>
    <col min="4146" max="4146" width="4.28515625" style="240" customWidth="1"/>
    <col min="4147" max="4147" width="7" style="240" customWidth="1"/>
    <col min="4148" max="4148" width="6.42578125" style="240" customWidth="1"/>
    <col min="4149" max="4149" width="2.28515625" style="240" customWidth="1"/>
    <col min="4150" max="4150" width="6.7109375" style="240" customWidth="1"/>
    <col min="4151" max="4151" width="6.85546875" style="240" customWidth="1"/>
    <col min="4152" max="4152" width="7.28515625" style="240" customWidth="1"/>
    <col min="4153" max="4153" width="8.85546875" style="240" customWidth="1"/>
    <col min="4154" max="4352" width="9" style="240"/>
    <col min="4353" max="4353" width="4.5703125" style="240" customWidth="1"/>
    <col min="4354" max="4354" width="25.5703125" style="240" customWidth="1"/>
    <col min="4355" max="4355" width="5.28515625" style="240" bestFit="1" customWidth="1"/>
    <col min="4356" max="4356" width="9" style="240" customWidth="1"/>
    <col min="4357" max="4357" width="8.140625" style="240" customWidth="1"/>
    <col min="4358" max="4358" width="8.42578125" style="240" customWidth="1"/>
    <col min="4359" max="4359" width="8.28515625" style="240" customWidth="1"/>
    <col min="4360" max="4360" width="7" style="240" customWidth="1"/>
    <col min="4361" max="4361" width="8.28515625" style="240" customWidth="1"/>
    <col min="4362" max="4362" width="6.5703125" style="240" customWidth="1"/>
    <col min="4363" max="4363" width="2.28515625" style="240" customWidth="1"/>
    <col min="4364" max="4364" width="5.7109375" style="240" customWidth="1"/>
    <col min="4365" max="4365" width="6.85546875" style="240" customWidth="1"/>
    <col min="4366" max="4366" width="2.28515625" style="240" customWidth="1"/>
    <col min="4367" max="4367" width="6.7109375" style="240" customWidth="1"/>
    <col min="4368" max="4368" width="8.140625" style="240" customWidth="1"/>
    <col min="4369" max="4369" width="6.85546875" style="240" customWidth="1"/>
    <col min="4370" max="4370" width="5.85546875" style="240" customWidth="1"/>
    <col min="4371" max="4371" width="5.5703125" style="240" customWidth="1"/>
    <col min="4372" max="4372" width="3.28515625" style="240" bestFit="1" customWidth="1"/>
    <col min="4373" max="4373" width="6" style="240" customWidth="1"/>
    <col min="4374" max="4374" width="6.5703125" style="240" customWidth="1"/>
    <col min="4375" max="4375" width="7.140625" style="240" customWidth="1"/>
    <col min="4376" max="4376" width="3.42578125" style="240" customWidth="1"/>
    <col min="4377" max="4377" width="8.5703125" style="240" customWidth="1"/>
    <col min="4378" max="4378" width="5.85546875" style="240" customWidth="1"/>
    <col min="4379" max="4379" width="5.7109375" style="240" customWidth="1"/>
    <col min="4380" max="4380" width="6.7109375" style="240" customWidth="1"/>
    <col min="4381" max="4381" width="5.42578125" style="240" customWidth="1"/>
    <col min="4382" max="4382" width="4.5703125" style="240" customWidth="1"/>
    <col min="4383" max="4383" width="4.7109375" style="240" customWidth="1"/>
    <col min="4384" max="4384" width="8.140625" style="240" customWidth="1"/>
    <col min="4385" max="4385" width="6.5703125" style="240" customWidth="1"/>
    <col min="4386" max="4386" width="5.42578125" style="240" customWidth="1"/>
    <col min="4387" max="4387" width="4.7109375" style="240" customWidth="1"/>
    <col min="4388" max="4388" width="5.85546875" style="240" customWidth="1"/>
    <col min="4389" max="4389" width="4.85546875" style="240" customWidth="1"/>
    <col min="4390" max="4390" width="4.28515625" style="240" customWidth="1"/>
    <col min="4391" max="4391" width="5.5703125" style="240" customWidth="1"/>
    <col min="4392" max="4393" width="8.42578125" style="240" customWidth="1"/>
    <col min="4394" max="4394" width="6" style="240" customWidth="1"/>
    <col min="4395" max="4395" width="5.5703125" style="240" customWidth="1"/>
    <col min="4396" max="4396" width="1.85546875" style="240" customWidth="1"/>
    <col min="4397" max="4397" width="5.42578125" style="240" customWidth="1"/>
    <col min="4398" max="4398" width="7" style="240" customWidth="1"/>
    <col min="4399" max="4399" width="5.7109375" style="240" customWidth="1"/>
    <col min="4400" max="4401" width="5.42578125" style="240" customWidth="1"/>
    <col min="4402" max="4402" width="4.28515625" style="240" customWidth="1"/>
    <col min="4403" max="4403" width="7" style="240" customWidth="1"/>
    <col min="4404" max="4404" width="6.42578125" style="240" customWidth="1"/>
    <col min="4405" max="4405" width="2.28515625" style="240" customWidth="1"/>
    <col min="4406" max="4406" width="6.7109375" style="240" customWidth="1"/>
    <col min="4407" max="4407" width="6.85546875" style="240" customWidth="1"/>
    <col min="4408" max="4408" width="7.28515625" style="240" customWidth="1"/>
    <col min="4409" max="4409" width="8.85546875" style="240" customWidth="1"/>
    <col min="4410" max="4608" width="9" style="240"/>
    <col min="4609" max="4609" width="4.5703125" style="240" customWidth="1"/>
    <col min="4610" max="4610" width="25.5703125" style="240" customWidth="1"/>
    <col min="4611" max="4611" width="5.28515625" style="240" bestFit="1" customWidth="1"/>
    <col min="4612" max="4612" width="9" style="240" customWidth="1"/>
    <col min="4613" max="4613" width="8.140625" style="240" customWidth="1"/>
    <col min="4614" max="4614" width="8.42578125" style="240" customWidth="1"/>
    <col min="4615" max="4615" width="8.28515625" style="240" customWidth="1"/>
    <col min="4616" max="4616" width="7" style="240" customWidth="1"/>
    <col min="4617" max="4617" width="8.28515625" style="240" customWidth="1"/>
    <col min="4618" max="4618" width="6.5703125" style="240" customWidth="1"/>
    <col min="4619" max="4619" width="2.28515625" style="240" customWidth="1"/>
    <col min="4620" max="4620" width="5.7109375" style="240" customWidth="1"/>
    <col min="4621" max="4621" width="6.85546875" style="240" customWidth="1"/>
    <col min="4622" max="4622" width="2.28515625" style="240" customWidth="1"/>
    <col min="4623" max="4623" width="6.7109375" style="240" customWidth="1"/>
    <col min="4624" max="4624" width="8.140625" style="240" customWidth="1"/>
    <col min="4625" max="4625" width="6.85546875" style="240" customWidth="1"/>
    <col min="4626" max="4626" width="5.85546875" style="240" customWidth="1"/>
    <col min="4627" max="4627" width="5.5703125" style="240" customWidth="1"/>
    <col min="4628" max="4628" width="3.28515625" style="240" bestFit="1" customWidth="1"/>
    <col min="4629" max="4629" width="6" style="240" customWidth="1"/>
    <col min="4630" max="4630" width="6.5703125" style="240" customWidth="1"/>
    <col min="4631" max="4631" width="7.140625" style="240" customWidth="1"/>
    <col min="4632" max="4632" width="3.42578125" style="240" customWidth="1"/>
    <col min="4633" max="4633" width="8.5703125" style="240" customWidth="1"/>
    <col min="4634" max="4634" width="5.85546875" style="240" customWidth="1"/>
    <col min="4635" max="4635" width="5.7109375" style="240" customWidth="1"/>
    <col min="4636" max="4636" width="6.7109375" style="240" customWidth="1"/>
    <col min="4637" max="4637" width="5.42578125" style="240" customWidth="1"/>
    <col min="4638" max="4638" width="4.5703125" style="240" customWidth="1"/>
    <col min="4639" max="4639" width="4.7109375" style="240" customWidth="1"/>
    <col min="4640" max="4640" width="8.140625" style="240" customWidth="1"/>
    <col min="4641" max="4641" width="6.5703125" style="240" customWidth="1"/>
    <col min="4642" max="4642" width="5.42578125" style="240" customWidth="1"/>
    <col min="4643" max="4643" width="4.7109375" style="240" customWidth="1"/>
    <col min="4644" max="4644" width="5.85546875" style="240" customWidth="1"/>
    <col min="4645" max="4645" width="4.85546875" style="240" customWidth="1"/>
    <col min="4646" max="4646" width="4.28515625" style="240" customWidth="1"/>
    <col min="4647" max="4647" width="5.5703125" style="240" customWidth="1"/>
    <col min="4648" max="4649" width="8.42578125" style="240" customWidth="1"/>
    <col min="4650" max="4650" width="6" style="240" customWidth="1"/>
    <col min="4651" max="4651" width="5.5703125" style="240" customWidth="1"/>
    <col min="4652" max="4652" width="1.85546875" style="240" customWidth="1"/>
    <col min="4653" max="4653" width="5.42578125" style="240" customWidth="1"/>
    <col min="4654" max="4654" width="7" style="240" customWidth="1"/>
    <col min="4655" max="4655" width="5.7109375" style="240" customWidth="1"/>
    <col min="4656" max="4657" width="5.42578125" style="240" customWidth="1"/>
    <col min="4658" max="4658" width="4.28515625" style="240" customWidth="1"/>
    <col min="4659" max="4659" width="7" style="240" customWidth="1"/>
    <col min="4660" max="4660" width="6.42578125" style="240" customWidth="1"/>
    <col min="4661" max="4661" width="2.28515625" style="240" customWidth="1"/>
    <col min="4662" max="4662" width="6.7109375" style="240" customWidth="1"/>
    <col min="4663" max="4663" width="6.85546875" style="240" customWidth="1"/>
    <col min="4664" max="4664" width="7.28515625" style="240" customWidth="1"/>
    <col min="4665" max="4665" width="8.85546875" style="240" customWidth="1"/>
    <col min="4666" max="4864" width="9" style="240"/>
    <col min="4865" max="4865" width="4.5703125" style="240" customWidth="1"/>
    <col min="4866" max="4866" width="25.5703125" style="240" customWidth="1"/>
    <col min="4867" max="4867" width="5.28515625" style="240" bestFit="1" customWidth="1"/>
    <col min="4868" max="4868" width="9" style="240" customWidth="1"/>
    <col min="4869" max="4869" width="8.140625" style="240" customWidth="1"/>
    <col min="4870" max="4870" width="8.42578125" style="240" customWidth="1"/>
    <col min="4871" max="4871" width="8.28515625" style="240" customWidth="1"/>
    <col min="4872" max="4872" width="7" style="240" customWidth="1"/>
    <col min="4873" max="4873" width="8.28515625" style="240" customWidth="1"/>
    <col min="4874" max="4874" width="6.5703125" style="240" customWidth="1"/>
    <col min="4875" max="4875" width="2.28515625" style="240" customWidth="1"/>
    <col min="4876" max="4876" width="5.7109375" style="240" customWidth="1"/>
    <col min="4877" max="4877" width="6.85546875" style="240" customWidth="1"/>
    <col min="4878" max="4878" width="2.28515625" style="240" customWidth="1"/>
    <col min="4879" max="4879" width="6.7109375" style="240" customWidth="1"/>
    <col min="4880" max="4880" width="8.140625" style="240" customWidth="1"/>
    <col min="4881" max="4881" width="6.85546875" style="240" customWidth="1"/>
    <col min="4882" max="4882" width="5.85546875" style="240" customWidth="1"/>
    <col min="4883" max="4883" width="5.5703125" style="240" customWidth="1"/>
    <col min="4884" max="4884" width="3.28515625" style="240" bestFit="1" customWidth="1"/>
    <col min="4885" max="4885" width="6" style="240" customWidth="1"/>
    <col min="4886" max="4886" width="6.5703125" style="240" customWidth="1"/>
    <col min="4887" max="4887" width="7.140625" style="240" customWidth="1"/>
    <col min="4888" max="4888" width="3.42578125" style="240" customWidth="1"/>
    <col min="4889" max="4889" width="8.5703125" style="240" customWidth="1"/>
    <col min="4890" max="4890" width="5.85546875" style="240" customWidth="1"/>
    <col min="4891" max="4891" width="5.7109375" style="240" customWidth="1"/>
    <col min="4892" max="4892" width="6.7109375" style="240" customWidth="1"/>
    <col min="4893" max="4893" width="5.42578125" style="240" customWidth="1"/>
    <col min="4894" max="4894" width="4.5703125" style="240" customWidth="1"/>
    <col min="4895" max="4895" width="4.7109375" style="240" customWidth="1"/>
    <col min="4896" max="4896" width="8.140625" style="240" customWidth="1"/>
    <col min="4897" max="4897" width="6.5703125" style="240" customWidth="1"/>
    <col min="4898" max="4898" width="5.42578125" style="240" customWidth="1"/>
    <col min="4899" max="4899" width="4.7109375" style="240" customWidth="1"/>
    <col min="4900" max="4900" width="5.85546875" style="240" customWidth="1"/>
    <col min="4901" max="4901" width="4.85546875" style="240" customWidth="1"/>
    <col min="4902" max="4902" width="4.28515625" style="240" customWidth="1"/>
    <col min="4903" max="4903" width="5.5703125" style="240" customWidth="1"/>
    <col min="4904" max="4905" width="8.42578125" style="240" customWidth="1"/>
    <col min="4906" max="4906" width="6" style="240" customWidth="1"/>
    <col min="4907" max="4907" width="5.5703125" style="240" customWidth="1"/>
    <col min="4908" max="4908" width="1.85546875" style="240" customWidth="1"/>
    <col min="4909" max="4909" width="5.42578125" style="240" customWidth="1"/>
    <col min="4910" max="4910" width="7" style="240" customWidth="1"/>
    <col min="4911" max="4911" width="5.7109375" style="240" customWidth="1"/>
    <col min="4912" max="4913" width="5.42578125" style="240" customWidth="1"/>
    <col min="4914" max="4914" width="4.28515625" style="240" customWidth="1"/>
    <col min="4915" max="4915" width="7" style="240" customWidth="1"/>
    <col min="4916" max="4916" width="6.42578125" style="240" customWidth="1"/>
    <col min="4917" max="4917" width="2.28515625" style="240" customWidth="1"/>
    <col min="4918" max="4918" width="6.7109375" style="240" customWidth="1"/>
    <col min="4919" max="4919" width="6.85546875" style="240" customWidth="1"/>
    <col min="4920" max="4920" width="7.28515625" style="240" customWidth="1"/>
    <col min="4921" max="4921" width="8.85546875" style="240" customWidth="1"/>
    <col min="4922" max="5120" width="9" style="240"/>
    <col min="5121" max="5121" width="4.5703125" style="240" customWidth="1"/>
    <col min="5122" max="5122" width="25.5703125" style="240" customWidth="1"/>
    <col min="5123" max="5123" width="5.28515625" style="240" bestFit="1" customWidth="1"/>
    <col min="5124" max="5124" width="9" style="240" customWidth="1"/>
    <col min="5125" max="5125" width="8.140625" style="240" customWidth="1"/>
    <col min="5126" max="5126" width="8.42578125" style="240" customWidth="1"/>
    <col min="5127" max="5127" width="8.28515625" style="240" customWidth="1"/>
    <col min="5128" max="5128" width="7" style="240" customWidth="1"/>
    <col min="5129" max="5129" width="8.28515625" style="240" customWidth="1"/>
    <col min="5130" max="5130" width="6.5703125" style="240" customWidth="1"/>
    <col min="5131" max="5131" width="2.28515625" style="240" customWidth="1"/>
    <col min="5132" max="5132" width="5.7109375" style="240" customWidth="1"/>
    <col min="5133" max="5133" width="6.85546875" style="240" customWidth="1"/>
    <col min="5134" max="5134" width="2.28515625" style="240" customWidth="1"/>
    <col min="5135" max="5135" width="6.7109375" style="240" customWidth="1"/>
    <col min="5136" max="5136" width="8.140625" style="240" customWidth="1"/>
    <col min="5137" max="5137" width="6.85546875" style="240" customWidth="1"/>
    <col min="5138" max="5138" width="5.85546875" style="240" customWidth="1"/>
    <col min="5139" max="5139" width="5.5703125" style="240" customWidth="1"/>
    <col min="5140" max="5140" width="3.28515625" style="240" bestFit="1" customWidth="1"/>
    <col min="5141" max="5141" width="6" style="240" customWidth="1"/>
    <col min="5142" max="5142" width="6.5703125" style="240" customWidth="1"/>
    <col min="5143" max="5143" width="7.140625" style="240" customWidth="1"/>
    <col min="5144" max="5144" width="3.42578125" style="240" customWidth="1"/>
    <col min="5145" max="5145" width="8.5703125" style="240" customWidth="1"/>
    <col min="5146" max="5146" width="5.85546875" style="240" customWidth="1"/>
    <col min="5147" max="5147" width="5.7109375" style="240" customWidth="1"/>
    <col min="5148" max="5148" width="6.7109375" style="240" customWidth="1"/>
    <col min="5149" max="5149" width="5.42578125" style="240" customWidth="1"/>
    <col min="5150" max="5150" width="4.5703125" style="240" customWidth="1"/>
    <col min="5151" max="5151" width="4.7109375" style="240" customWidth="1"/>
    <col min="5152" max="5152" width="8.140625" style="240" customWidth="1"/>
    <col min="5153" max="5153" width="6.5703125" style="240" customWidth="1"/>
    <col min="5154" max="5154" width="5.42578125" style="240" customWidth="1"/>
    <col min="5155" max="5155" width="4.7109375" style="240" customWidth="1"/>
    <col min="5156" max="5156" width="5.85546875" style="240" customWidth="1"/>
    <col min="5157" max="5157" width="4.85546875" style="240" customWidth="1"/>
    <col min="5158" max="5158" width="4.28515625" style="240" customWidth="1"/>
    <col min="5159" max="5159" width="5.5703125" style="240" customWidth="1"/>
    <col min="5160" max="5161" width="8.42578125" style="240" customWidth="1"/>
    <col min="5162" max="5162" width="6" style="240" customWidth="1"/>
    <col min="5163" max="5163" width="5.5703125" style="240" customWidth="1"/>
    <col min="5164" max="5164" width="1.85546875" style="240" customWidth="1"/>
    <col min="5165" max="5165" width="5.42578125" style="240" customWidth="1"/>
    <col min="5166" max="5166" width="7" style="240" customWidth="1"/>
    <col min="5167" max="5167" width="5.7109375" style="240" customWidth="1"/>
    <col min="5168" max="5169" width="5.42578125" style="240" customWidth="1"/>
    <col min="5170" max="5170" width="4.28515625" style="240" customWidth="1"/>
    <col min="5171" max="5171" width="7" style="240" customWidth="1"/>
    <col min="5172" max="5172" width="6.42578125" style="240" customWidth="1"/>
    <col min="5173" max="5173" width="2.28515625" style="240" customWidth="1"/>
    <col min="5174" max="5174" width="6.7109375" style="240" customWidth="1"/>
    <col min="5175" max="5175" width="6.85546875" style="240" customWidth="1"/>
    <col min="5176" max="5176" width="7.28515625" style="240" customWidth="1"/>
    <col min="5177" max="5177" width="8.85546875" style="240" customWidth="1"/>
    <col min="5178" max="5376" width="9" style="240"/>
    <col min="5377" max="5377" width="4.5703125" style="240" customWidth="1"/>
    <col min="5378" max="5378" width="25.5703125" style="240" customWidth="1"/>
    <col min="5379" max="5379" width="5.28515625" style="240" bestFit="1" customWidth="1"/>
    <col min="5380" max="5380" width="9" style="240" customWidth="1"/>
    <col min="5381" max="5381" width="8.140625" style="240" customWidth="1"/>
    <col min="5382" max="5382" width="8.42578125" style="240" customWidth="1"/>
    <col min="5383" max="5383" width="8.28515625" style="240" customWidth="1"/>
    <col min="5384" max="5384" width="7" style="240" customWidth="1"/>
    <col min="5385" max="5385" width="8.28515625" style="240" customWidth="1"/>
    <col min="5386" max="5386" width="6.5703125" style="240" customWidth="1"/>
    <col min="5387" max="5387" width="2.28515625" style="240" customWidth="1"/>
    <col min="5388" max="5388" width="5.7109375" style="240" customWidth="1"/>
    <col min="5389" max="5389" width="6.85546875" style="240" customWidth="1"/>
    <col min="5390" max="5390" width="2.28515625" style="240" customWidth="1"/>
    <col min="5391" max="5391" width="6.7109375" style="240" customWidth="1"/>
    <col min="5392" max="5392" width="8.140625" style="240" customWidth="1"/>
    <col min="5393" max="5393" width="6.85546875" style="240" customWidth="1"/>
    <col min="5394" max="5394" width="5.85546875" style="240" customWidth="1"/>
    <col min="5395" max="5395" width="5.5703125" style="240" customWidth="1"/>
    <col min="5396" max="5396" width="3.28515625" style="240" bestFit="1" customWidth="1"/>
    <col min="5397" max="5397" width="6" style="240" customWidth="1"/>
    <col min="5398" max="5398" width="6.5703125" style="240" customWidth="1"/>
    <col min="5399" max="5399" width="7.140625" style="240" customWidth="1"/>
    <col min="5400" max="5400" width="3.42578125" style="240" customWidth="1"/>
    <col min="5401" max="5401" width="8.5703125" style="240" customWidth="1"/>
    <col min="5402" max="5402" width="5.85546875" style="240" customWidth="1"/>
    <col min="5403" max="5403" width="5.7109375" style="240" customWidth="1"/>
    <col min="5404" max="5404" width="6.7109375" style="240" customWidth="1"/>
    <col min="5405" max="5405" width="5.42578125" style="240" customWidth="1"/>
    <col min="5406" max="5406" width="4.5703125" style="240" customWidth="1"/>
    <col min="5407" max="5407" width="4.7109375" style="240" customWidth="1"/>
    <col min="5408" max="5408" width="8.140625" style="240" customWidth="1"/>
    <col min="5409" max="5409" width="6.5703125" style="240" customWidth="1"/>
    <col min="5410" max="5410" width="5.42578125" style="240" customWidth="1"/>
    <col min="5411" max="5411" width="4.7109375" style="240" customWidth="1"/>
    <col min="5412" max="5412" width="5.85546875" style="240" customWidth="1"/>
    <col min="5413" max="5413" width="4.85546875" style="240" customWidth="1"/>
    <col min="5414" max="5414" width="4.28515625" style="240" customWidth="1"/>
    <col min="5415" max="5415" width="5.5703125" style="240" customWidth="1"/>
    <col min="5416" max="5417" width="8.42578125" style="240" customWidth="1"/>
    <col min="5418" max="5418" width="6" style="240" customWidth="1"/>
    <col min="5419" max="5419" width="5.5703125" style="240" customWidth="1"/>
    <col min="5420" max="5420" width="1.85546875" style="240" customWidth="1"/>
    <col min="5421" max="5421" width="5.42578125" style="240" customWidth="1"/>
    <col min="5422" max="5422" width="7" style="240" customWidth="1"/>
    <col min="5423" max="5423" width="5.7109375" style="240" customWidth="1"/>
    <col min="5424" max="5425" width="5.42578125" style="240" customWidth="1"/>
    <col min="5426" max="5426" width="4.28515625" style="240" customWidth="1"/>
    <col min="5427" max="5427" width="7" style="240" customWidth="1"/>
    <col min="5428" max="5428" width="6.42578125" style="240" customWidth="1"/>
    <col min="5429" max="5429" width="2.28515625" style="240" customWidth="1"/>
    <col min="5430" max="5430" width="6.7109375" style="240" customWidth="1"/>
    <col min="5431" max="5431" width="6.85546875" style="240" customWidth="1"/>
    <col min="5432" max="5432" width="7.28515625" style="240" customWidth="1"/>
    <col min="5433" max="5433" width="8.85546875" style="240" customWidth="1"/>
    <col min="5434" max="5632" width="9" style="240"/>
    <col min="5633" max="5633" width="4.5703125" style="240" customWidth="1"/>
    <col min="5634" max="5634" width="25.5703125" style="240" customWidth="1"/>
    <col min="5635" max="5635" width="5.28515625" style="240" bestFit="1" customWidth="1"/>
    <col min="5636" max="5636" width="9" style="240" customWidth="1"/>
    <col min="5637" max="5637" width="8.140625" style="240" customWidth="1"/>
    <col min="5638" max="5638" width="8.42578125" style="240" customWidth="1"/>
    <col min="5639" max="5639" width="8.28515625" style="240" customWidth="1"/>
    <col min="5640" max="5640" width="7" style="240" customWidth="1"/>
    <col min="5641" max="5641" width="8.28515625" style="240" customWidth="1"/>
    <col min="5642" max="5642" width="6.5703125" style="240" customWidth="1"/>
    <col min="5643" max="5643" width="2.28515625" style="240" customWidth="1"/>
    <col min="5644" max="5644" width="5.7109375" style="240" customWidth="1"/>
    <col min="5645" max="5645" width="6.85546875" style="240" customWidth="1"/>
    <col min="5646" max="5646" width="2.28515625" style="240" customWidth="1"/>
    <col min="5647" max="5647" width="6.7109375" style="240" customWidth="1"/>
    <col min="5648" max="5648" width="8.140625" style="240" customWidth="1"/>
    <col min="5649" max="5649" width="6.85546875" style="240" customWidth="1"/>
    <col min="5650" max="5650" width="5.85546875" style="240" customWidth="1"/>
    <col min="5651" max="5651" width="5.5703125" style="240" customWidth="1"/>
    <col min="5652" max="5652" width="3.28515625" style="240" bestFit="1" customWidth="1"/>
    <col min="5653" max="5653" width="6" style="240" customWidth="1"/>
    <col min="5654" max="5654" width="6.5703125" style="240" customWidth="1"/>
    <col min="5655" max="5655" width="7.140625" style="240" customWidth="1"/>
    <col min="5656" max="5656" width="3.42578125" style="240" customWidth="1"/>
    <col min="5657" max="5657" width="8.5703125" style="240" customWidth="1"/>
    <col min="5658" max="5658" width="5.85546875" style="240" customWidth="1"/>
    <col min="5659" max="5659" width="5.7109375" style="240" customWidth="1"/>
    <col min="5660" max="5660" width="6.7109375" style="240" customWidth="1"/>
    <col min="5661" max="5661" width="5.42578125" style="240" customWidth="1"/>
    <col min="5662" max="5662" width="4.5703125" style="240" customWidth="1"/>
    <col min="5663" max="5663" width="4.7109375" style="240" customWidth="1"/>
    <col min="5664" max="5664" width="8.140625" style="240" customWidth="1"/>
    <col min="5665" max="5665" width="6.5703125" style="240" customWidth="1"/>
    <col min="5666" max="5666" width="5.42578125" style="240" customWidth="1"/>
    <col min="5667" max="5667" width="4.7109375" style="240" customWidth="1"/>
    <col min="5668" max="5668" width="5.85546875" style="240" customWidth="1"/>
    <col min="5669" max="5669" width="4.85546875" style="240" customWidth="1"/>
    <col min="5670" max="5670" width="4.28515625" style="240" customWidth="1"/>
    <col min="5671" max="5671" width="5.5703125" style="240" customWidth="1"/>
    <col min="5672" max="5673" width="8.42578125" style="240" customWidth="1"/>
    <col min="5674" max="5674" width="6" style="240" customWidth="1"/>
    <col min="5675" max="5675" width="5.5703125" style="240" customWidth="1"/>
    <col min="5676" max="5676" width="1.85546875" style="240" customWidth="1"/>
    <col min="5677" max="5677" width="5.42578125" style="240" customWidth="1"/>
    <col min="5678" max="5678" width="7" style="240" customWidth="1"/>
    <col min="5679" max="5679" width="5.7109375" style="240" customWidth="1"/>
    <col min="5680" max="5681" width="5.42578125" style="240" customWidth="1"/>
    <col min="5682" max="5682" width="4.28515625" style="240" customWidth="1"/>
    <col min="5683" max="5683" width="7" style="240" customWidth="1"/>
    <col min="5684" max="5684" width="6.42578125" style="240" customWidth="1"/>
    <col min="5685" max="5685" width="2.28515625" style="240" customWidth="1"/>
    <col min="5686" max="5686" width="6.7109375" style="240" customWidth="1"/>
    <col min="5687" max="5687" width="6.85546875" style="240" customWidth="1"/>
    <col min="5688" max="5688" width="7.28515625" style="240" customWidth="1"/>
    <col min="5689" max="5689" width="8.85546875" style="240" customWidth="1"/>
    <col min="5690" max="5888" width="9" style="240"/>
    <col min="5889" max="5889" width="4.5703125" style="240" customWidth="1"/>
    <col min="5890" max="5890" width="25.5703125" style="240" customWidth="1"/>
    <col min="5891" max="5891" width="5.28515625" style="240" bestFit="1" customWidth="1"/>
    <col min="5892" max="5892" width="9" style="240" customWidth="1"/>
    <col min="5893" max="5893" width="8.140625" style="240" customWidth="1"/>
    <col min="5894" max="5894" width="8.42578125" style="240" customWidth="1"/>
    <col min="5895" max="5895" width="8.28515625" style="240" customWidth="1"/>
    <col min="5896" max="5896" width="7" style="240" customWidth="1"/>
    <col min="5897" max="5897" width="8.28515625" style="240" customWidth="1"/>
    <col min="5898" max="5898" width="6.5703125" style="240" customWidth="1"/>
    <col min="5899" max="5899" width="2.28515625" style="240" customWidth="1"/>
    <col min="5900" max="5900" width="5.7109375" style="240" customWidth="1"/>
    <col min="5901" max="5901" width="6.85546875" style="240" customWidth="1"/>
    <col min="5902" max="5902" width="2.28515625" style="240" customWidth="1"/>
    <col min="5903" max="5903" width="6.7109375" style="240" customWidth="1"/>
    <col min="5904" max="5904" width="8.140625" style="240" customWidth="1"/>
    <col min="5905" max="5905" width="6.85546875" style="240" customWidth="1"/>
    <col min="5906" max="5906" width="5.85546875" style="240" customWidth="1"/>
    <col min="5907" max="5907" width="5.5703125" style="240" customWidth="1"/>
    <col min="5908" max="5908" width="3.28515625" style="240" bestFit="1" customWidth="1"/>
    <col min="5909" max="5909" width="6" style="240" customWidth="1"/>
    <col min="5910" max="5910" width="6.5703125" style="240" customWidth="1"/>
    <col min="5911" max="5911" width="7.140625" style="240" customWidth="1"/>
    <col min="5912" max="5912" width="3.42578125" style="240" customWidth="1"/>
    <col min="5913" max="5913" width="8.5703125" style="240" customWidth="1"/>
    <col min="5914" max="5914" width="5.85546875" style="240" customWidth="1"/>
    <col min="5915" max="5915" width="5.7109375" style="240" customWidth="1"/>
    <col min="5916" max="5916" width="6.7109375" style="240" customWidth="1"/>
    <col min="5917" max="5917" width="5.42578125" style="240" customWidth="1"/>
    <col min="5918" max="5918" width="4.5703125" style="240" customWidth="1"/>
    <col min="5919" max="5919" width="4.7109375" style="240" customWidth="1"/>
    <col min="5920" max="5920" width="8.140625" style="240" customWidth="1"/>
    <col min="5921" max="5921" width="6.5703125" style="240" customWidth="1"/>
    <col min="5922" max="5922" width="5.42578125" style="240" customWidth="1"/>
    <col min="5923" max="5923" width="4.7109375" style="240" customWidth="1"/>
    <col min="5924" max="5924" width="5.85546875" style="240" customWidth="1"/>
    <col min="5925" max="5925" width="4.85546875" style="240" customWidth="1"/>
    <col min="5926" max="5926" width="4.28515625" style="240" customWidth="1"/>
    <col min="5927" max="5927" width="5.5703125" style="240" customWidth="1"/>
    <col min="5928" max="5929" width="8.42578125" style="240" customWidth="1"/>
    <col min="5930" max="5930" width="6" style="240" customWidth="1"/>
    <col min="5931" max="5931" width="5.5703125" style="240" customWidth="1"/>
    <col min="5932" max="5932" width="1.85546875" style="240" customWidth="1"/>
    <col min="5933" max="5933" width="5.42578125" style="240" customWidth="1"/>
    <col min="5934" max="5934" width="7" style="240" customWidth="1"/>
    <col min="5935" max="5935" width="5.7109375" style="240" customWidth="1"/>
    <col min="5936" max="5937" width="5.42578125" style="240" customWidth="1"/>
    <col min="5938" max="5938" width="4.28515625" style="240" customWidth="1"/>
    <col min="5939" max="5939" width="7" style="240" customWidth="1"/>
    <col min="5940" max="5940" width="6.42578125" style="240" customWidth="1"/>
    <col min="5941" max="5941" width="2.28515625" style="240" customWidth="1"/>
    <col min="5942" max="5942" width="6.7109375" style="240" customWidth="1"/>
    <col min="5943" max="5943" width="6.85546875" style="240" customWidth="1"/>
    <col min="5944" max="5944" width="7.28515625" style="240" customWidth="1"/>
    <col min="5945" max="5945" width="8.85546875" style="240" customWidth="1"/>
    <col min="5946" max="6144" width="9" style="240"/>
    <col min="6145" max="6145" width="4.5703125" style="240" customWidth="1"/>
    <col min="6146" max="6146" width="25.5703125" style="240" customWidth="1"/>
    <col min="6147" max="6147" width="5.28515625" style="240" bestFit="1" customWidth="1"/>
    <col min="6148" max="6148" width="9" style="240" customWidth="1"/>
    <col min="6149" max="6149" width="8.140625" style="240" customWidth="1"/>
    <col min="6150" max="6150" width="8.42578125" style="240" customWidth="1"/>
    <col min="6151" max="6151" width="8.28515625" style="240" customWidth="1"/>
    <col min="6152" max="6152" width="7" style="240" customWidth="1"/>
    <col min="6153" max="6153" width="8.28515625" style="240" customWidth="1"/>
    <col min="6154" max="6154" width="6.5703125" style="240" customWidth="1"/>
    <col min="6155" max="6155" width="2.28515625" style="240" customWidth="1"/>
    <col min="6156" max="6156" width="5.7109375" style="240" customWidth="1"/>
    <col min="6157" max="6157" width="6.85546875" style="240" customWidth="1"/>
    <col min="6158" max="6158" width="2.28515625" style="240" customWidth="1"/>
    <col min="6159" max="6159" width="6.7109375" style="240" customWidth="1"/>
    <col min="6160" max="6160" width="8.140625" style="240" customWidth="1"/>
    <col min="6161" max="6161" width="6.85546875" style="240" customWidth="1"/>
    <col min="6162" max="6162" width="5.85546875" style="240" customWidth="1"/>
    <col min="6163" max="6163" width="5.5703125" style="240" customWidth="1"/>
    <col min="6164" max="6164" width="3.28515625" style="240" bestFit="1" customWidth="1"/>
    <col min="6165" max="6165" width="6" style="240" customWidth="1"/>
    <col min="6166" max="6166" width="6.5703125" style="240" customWidth="1"/>
    <col min="6167" max="6167" width="7.140625" style="240" customWidth="1"/>
    <col min="6168" max="6168" width="3.42578125" style="240" customWidth="1"/>
    <col min="6169" max="6169" width="8.5703125" style="240" customWidth="1"/>
    <col min="6170" max="6170" width="5.85546875" style="240" customWidth="1"/>
    <col min="6171" max="6171" width="5.7109375" style="240" customWidth="1"/>
    <col min="6172" max="6172" width="6.7109375" style="240" customWidth="1"/>
    <col min="6173" max="6173" width="5.42578125" style="240" customWidth="1"/>
    <col min="6174" max="6174" width="4.5703125" style="240" customWidth="1"/>
    <col min="6175" max="6175" width="4.7109375" style="240" customWidth="1"/>
    <col min="6176" max="6176" width="8.140625" style="240" customWidth="1"/>
    <col min="6177" max="6177" width="6.5703125" style="240" customWidth="1"/>
    <col min="6178" max="6178" width="5.42578125" style="240" customWidth="1"/>
    <col min="6179" max="6179" width="4.7109375" style="240" customWidth="1"/>
    <col min="6180" max="6180" width="5.85546875" style="240" customWidth="1"/>
    <col min="6181" max="6181" width="4.85546875" style="240" customWidth="1"/>
    <col min="6182" max="6182" width="4.28515625" style="240" customWidth="1"/>
    <col min="6183" max="6183" width="5.5703125" style="240" customWidth="1"/>
    <col min="6184" max="6185" width="8.42578125" style="240" customWidth="1"/>
    <col min="6186" max="6186" width="6" style="240" customWidth="1"/>
    <col min="6187" max="6187" width="5.5703125" style="240" customWidth="1"/>
    <col min="6188" max="6188" width="1.85546875" style="240" customWidth="1"/>
    <col min="6189" max="6189" width="5.42578125" style="240" customWidth="1"/>
    <col min="6190" max="6190" width="7" style="240" customWidth="1"/>
    <col min="6191" max="6191" width="5.7109375" style="240" customWidth="1"/>
    <col min="6192" max="6193" width="5.42578125" style="240" customWidth="1"/>
    <col min="6194" max="6194" width="4.28515625" style="240" customWidth="1"/>
    <col min="6195" max="6195" width="7" style="240" customWidth="1"/>
    <col min="6196" max="6196" width="6.42578125" style="240" customWidth="1"/>
    <col min="6197" max="6197" width="2.28515625" style="240" customWidth="1"/>
    <col min="6198" max="6198" width="6.7109375" style="240" customWidth="1"/>
    <col min="6199" max="6199" width="6.85546875" style="240" customWidth="1"/>
    <col min="6200" max="6200" width="7.28515625" style="240" customWidth="1"/>
    <col min="6201" max="6201" width="8.85546875" style="240" customWidth="1"/>
    <col min="6202" max="6400" width="9" style="240"/>
    <col min="6401" max="6401" width="4.5703125" style="240" customWidth="1"/>
    <col min="6402" max="6402" width="25.5703125" style="240" customWidth="1"/>
    <col min="6403" max="6403" width="5.28515625" style="240" bestFit="1" customWidth="1"/>
    <col min="6404" max="6404" width="9" style="240" customWidth="1"/>
    <col min="6405" max="6405" width="8.140625" style="240" customWidth="1"/>
    <col min="6406" max="6406" width="8.42578125" style="240" customWidth="1"/>
    <col min="6407" max="6407" width="8.28515625" style="240" customWidth="1"/>
    <col min="6408" max="6408" width="7" style="240" customWidth="1"/>
    <col min="6409" max="6409" width="8.28515625" style="240" customWidth="1"/>
    <col min="6410" max="6410" width="6.5703125" style="240" customWidth="1"/>
    <col min="6411" max="6411" width="2.28515625" style="240" customWidth="1"/>
    <col min="6412" max="6412" width="5.7109375" style="240" customWidth="1"/>
    <col min="6413" max="6413" width="6.85546875" style="240" customWidth="1"/>
    <col min="6414" max="6414" width="2.28515625" style="240" customWidth="1"/>
    <col min="6415" max="6415" width="6.7109375" style="240" customWidth="1"/>
    <col min="6416" max="6416" width="8.140625" style="240" customWidth="1"/>
    <col min="6417" max="6417" width="6.85546875" style="240" customWidth="1"/>
    <col min="6418" max="6418" width="5.85546875" style="240" customWidth="1"/>
    <col min="6419" max="6419" width="5.5703125" style="240" customWidth="1"/>
    <col min="6420" max="6420" width="3.28515625" style="240" bestFit="1" customWidth="1"/>
    <col min="6421" max="6421" width="6" style="240" customWidth="1"/>
    <col min="6422" max="6422" width="6.5703125" style="240" customWidth="1"/>
    <col min="6423" max="6423" width="7.140625" style="240" customWidth="1"/>
    <col min="6424" max="6424" width="3.42578125" style="240" customWidth="1"/>
    <col min="6425" max="6425" width="8.5703125" style="240" customWidth="1"/>
    <col min="6426" max="6426" width="5.85546875" style="240" customWidth="1"/>
    <col min="6427" max="6427" width="5.7109375" style="240" customWidth="1"/>
    <col min="6428" max="6428" width="6.7109375" style="240" customWidth="1"/>
    <col min="6429" max="6429" width="5.42578125" style="240" customWidth="1"/>
    <col min="6430" max="6430" width="4.5703125" style="240" customWidth="1"/>
    <col min="6431" max="6431" width="4.7109375" style="240" customWidth="1"/>
    <col min="6432" max="6432" width="8.140625" style="240" customWidth="1"/>
    <col min="6433" max="6433" width="6.5703125" style="240" customWidth="1"/>
    <col min="6434" max="6434" width="5.42578125" style="240" customWidth="1"/>
    <col min="6435" max="6435" width="4.7109375" style="240" customWidth="1"/>
    <col min="6436" max="6436" width="5.85546875" style="240" customWidth="1"/>
    <col min="6437" max="6437" width="4.85546875" style="240" customWidth="1"/>
    <col min="6438" max="6438" width="4.28515625" style="240" customWidth="1"/>
    <col min="6439" max="6439" width="5.5703125" style="240" customWidth="1"/>
    <col min="6440" max="6441" width="8.42578125" style="240" customWidth="1"/>
    <col min="6442" max="6442" width="6" style="240" customWidth="1"/>
    <col min="6443" max="6443" width="5.5703125" style="240" customWidth="1"/>
    <col min="6444" max="6444" width="1.85546875" style="240" customWidth="1"/>
    <col min="6445" max="6445" width="5.42578125" style="240" customWidth="1"/>
    <col min="6446" max="6446" width="7" style="240" customWidth="1"/>
    <col min="6447" max="6447" width="5.7109375" style="240" customWidth="1"/>
    <col min="6448" max="6449" width="5.42578125" style="240" customWidth="1"/>
    <col min="6450" max="6450" width="4.28515625" style="240" customWidth="1"/>
    <col min="6451" max="6451" width="7" style="240" customWidth="1"/>
    <col min="6452" max="6452" width="6.42578125" style="240" customWidth="1"/>
    <col min="6453" max="6453" width="2.28515625" style="240" customWidth="1"/>
    <col min="6454" max="6454" width="6.7109375" style="240" customWidth="1"/>
    <col min="6455" max="6455" width="6.85546875" style="240" customWidth="1"/>
    <col min="6456" max="6456" width="7.28515625" style="240" customWidth="1"/>
    <col min="6457" max="6457" width="8.85546875" style="240" customWidth="1"/>
    <col min="6458" max="6656" width="9" style="240"/>
    <col min="6657" max="6657" width="4.5703125" style="240" customWidth="1"/>
    <col min="6658" max="6658" width="25.5703125" style="240" customWidth="1"/>
    <col min="6659" max="6659" width="5.28515625" style="240" bestFit="1" customWidth="1"/>
    <col min="6660" max="6660" width="9" style="240" customWidth="1"/>
    <col min="6661" max="6661" width="8.140625" style="240" customWidth="1"/>
    <col min="6662" max="6662" width="8.42578125" style="240" customWidth="1"/>
    <col min="6663" max="6663" width="8.28515625" style="240" customWidth="1"/>
    <col min="6664" max="6664" width="7" style="240" customWidth="1"/>
    <col min="6665" max="6665" width="8.28515625" style="240" customWidth="1"/>
    <col min="6666" max="6666" width="6.5703125" style="240" customWidth="1"/>
    <col min="6667" max="6667" width="2.28515625" style="240" customWidth="1"/>
    <col min="6668" max="6668" width="5.7109375" style="240" customWidth="1"/>
    <col min="6669" max="6669" width="6.85546875" style="240" customWidth="1"/>
    <col min="6670" max="6670" width="2.28515625" style="240" customWidth="1"/>
    <col min="6671" max="6671" width="6.7109375" style="240" customWidth="1"/>
    <col min="6672" max="6672" width="8.140625" style="240" customWidth="1"/>
    <col min="6673" max="6673" width="6.85546875" style="240" customWidth="1"/>
    <col min="6674" max="6674" width="5.85546875" style="240" customWidth="1"/>
    <col min="6675" max="6675" width="5.5703125" style="240" customWidth="1"/>
    <col min="6676" max="6676" width="3.28515625" style="240" bestFit="1" customWidth="1"/>
    <col min="6677" max="6677" width="6" style="240" customWidth="1"/>
    <col min="6678" max="6678" width="6.5703125" style="240" customWidth="1"/>
    <col min="6679" max="6679" width="7.140625" style="240" customWidth="1"/>
    <col min="6680" max="6680" width="3.42578125" style="240" customWidth="1"/>
    <col min="6681" max="6681" width="8.5703125" style="240" customWidth="1"/>
    <col min="6682" max="6682" width="5.85546875" style="240" customWidth="1"/>
    <col min="6683" max="6683" width="5.7109375" style="240" customWidth="1"/>
    <col min="6684" max="6684" width="6.7109375" style="240" customWidth="1"/>
    <col min="6685" max="6685" width="5.42578125" style="240" customWidth="1"/>
    <col min="6686" max="6686" width="4.5703125" style="240" customWidth="1"/>
    <col min="6687" max="6687" width="4.7109375" style="240" customWidth="1"/>
    <col min="6688" max="6688" width="8.140625" style="240" customWidth="1"/>
    <col min="6689" max="6689" width="6.5703125" style="240" customWidth="1"/>
    <col min="6690" max="6690" width="5.42578125" style="240" customWidth="1"/>
    <col min="6691" max="6691" width="4.7109375" style="240" customWidth="1"/>
    <col min="6692" max="6692" width="5.85546875" style="240" customWidth="1"/>
    <col min="6693" max="6693" width="4.85546875" style="240" customWidth="1"/>
    <col min="6694" max="6694" width="4.28515625" style="240" customWidth="1"/>
    <col min="6695" max="6695" width="5.5703125" style="240" customWidth="1"/>
    <col min="6696" max="6697" width="8.42578125" style="240" customWidth="1"/>
    <col min="6698" max="6698" width="6" style="240" customWidth="1"/>
    <col min="6699" max="6699" width="5.5703125" style="240" customWidth="1"/>
    <col min="6700" max="6700" width="1.85546875" style="240" customWidth="1"/>
    <col min="6701" max="6701" width="5.42578125" style="240" customWidth="1"/>
    <col min="6702" max="6702" width="7" style="240" customWidth="1"/>
    <col min="6703" max="6703" width="5.7109375" style="240" customWidth="1"/>
    <col min="6704" max="6705" width="5.42578125" style="240" customWidth="1"/>
    <col min="6706" max="6706" width="4.28515625" style="240" customWidth="1"/>
    <col min="6707" max="6707" width="7" style="240" customWidth="1"/>
    <col min="6708" max="6708" width="6.42578125" style="240" customWidth="1"/>
    <col min="6709" max="6709" width="2.28515625" style="240" customWidth="1"/>
    <col min="6710" max="6710" width="6.7109375" style="240" customWidth="1"/>
    <col min="6711" max="6711" width="6.85546875" style="240" customWidth="1"/>
    <col min="6712" max="6712" width="7.28515625" style="240" customWidth="1"/>
    <col min="6713" max="6713" width="8.85546875" style="240" customWidth="1"/>
    <col min="6714" max="6912" width="9" style="240"/>
    <col min="6913" max="6913" width="4.5703125" style="240" customWidth="1"/>
    <col min="6914" max="6914" width="25.5703125" style="240" customWidth="1"/>
    <col min="6915" max="6915" width="5.28515625" style="240" bestFit="1" customWidth="1"/>
    <col min="6916" max="6916" width="9" style="240" customWidth="1"/>
    <col min="6917" max="6917" width="8.140625" style="240" customWidth="1"/>
    <col min="6918" max="6918" width="8.42578125" style="240" customWidth="1"/>
    <col min="6919" max="6919" width="8.28515625" style="240" customWidth="1"/>
    <col min="6920" max="6920" width="7" style="240" customWidth="1"/>
    <col min="6921" max="6921" width="8.28515625" style="240" customWidth="1"/>
    <col min="6922" max="6922" width="6.5703125" style="240" customWidth="1"/>
    <col min="6923" max="6923" width="2.28515625" style="240" customWidth="1"/>
    <col min="6924" max="6924" width="5.7109375" style="240" customWidth="1"/>
    <col min="6925" max="6925" width="6.85546875" style="240" customWidth="1"/>
    <col min="6926" max="6926" width="2.28515625" style="240" customWidth="1"/>
    <col min="6927" max="6927" width="6.7109375" style="240" customWidth="1"/>
    <col min="6928" max="6928" width="8.140625" style="240" customWidth="1"/>
    <col min="6929" max="6929" width="6.85546875" style="240" customWidth="1"/>
    <col min="6930" max="6930" width="5.85546875" style="240" customWidth="1"/>
    <col min="6931" max="6931" width="5.5703125" style="240" customWidth="1"/>
    <col min="6932" max="6932" width="3.28515625" style="240" bestFit="1" customWidth="1"/>
    <col min="6933" max="6933" width="6" style="240" customWidth="1"/>
    <col min="6934" max="6934" width="6.5703125" style="240" customWidth="1"/>
    <col min="6935" max="6935" width="7.140625" style="240" customWidth="1"/>
    <col min="6936" max="6936" width="3.42578125" style="240" customWidth="1"/>
    <col min="6937" max="6937" width="8.5703125" style="240" customWidth="1"/>
    <col min="6938" max="6938" width="5.85546875" style="240" customWidth="1"/>
    <col min="6939" max="6939" width="5.7109375" style="240" customWidth="1"/>
    <col min="6940" max="6940" width="6.7109375" style="240" customWidth="1"/>
    <col min="6941" max="6941" width="5.42578125" style="240" customWidth="1"/>
    <col min="6942" max="6942" width="4.5703125" style="240" customWidth="1"/>
    <col min="6943" max="6943" width="4.7109375" style="240" customWidth="1"/>
    <col min="6944" max="6944" width="8.140625" style="240" customWidth="1"/>
    <col min="6945" max="6945" width="6.5703125" style="240" customWidth="1"/>
    <col min="6946" max="6946" width="5.42578125" style="240" customWidth="1"/>
    <col min="6947" max="6947" width="4.7109375" style="240" customWidth="1"/>
    <col min="6948" max="6948" width="5.85546875" style="240" customWidth="1"/>
    <col min="6949" max="6949" width="4.85546875" style="240" customWidth="1"/>
    <col min="6950" max="6950" width="4.28515625" style="240" customWidth="1"/>
    <col min="6951" max="6951" width="5.5703125" style="240" customWidth="1"/>
    <col min="6952" max="6953" width="8.42578125" style="240" customWidth="1"/>
    <col min="6954" max="6954" width="6" style="240" customWidth="1"/>
    <col min="6955" max="6955" width="5.5703125" style="240" customWidth="1"/>
    <col min="6956" max="6956" width="1.85546875" style="240" customWidth="1"/>
    <col min="6957" max="6957" width="5.42578125" style="240" customWidth="1"/>
    <col min="6958" max="6958" width="7" style="240" customWidth="1"/>
    <col min="6959" max="6959" width="5.7109375" style="240" customWidth="1"/>
    <col min="6960" max="6961" width="5.42578125" style="240" customWidth="1"/>
    <col min="6962" max="6962" width="4.28515625" style="240" customWidth="1"/>
    <col min="6963" max="6963" width="7" style="240" customWidth="1"/>
    <col min="6964" max="6964" width="6.42578125" style="240" customWidth="1"/>
    <col min="6965" max="6965" width="2.28515625" style="240" customWidth="1"/>
    <col min="6966" max="6966" width="6.7109375" style="240" customWidth="1"/>
    <col min="6967" max="6967" width="6.85546875" style="240" customWidth="1"/>
    <col min="6968" max="6968" width="7.28515625" style="240" customWidth="1"/>
    <col min="6969" max="6969" width="8.85546875" style="240" customWidth="1"/>
    <col min="6970" max="7168" width="9" style="240"/>
    <col min="7169" max="7169" width="4.5703125" style="240" customWidth="1"/>
    <col min="7170" max="7170" width="25.5703125" style="240" customWidth="1"/>
    <col min="7171" max="7171" width="5.28515625" style="240" bestFit="1" customWidth="1"/>
    <col min="7172" max="7172" width="9" style="240" customWidth="1"/>
    <col min="7173" max="7173" width="8.140625" style="240" customWidth="1"/>
    <col min="7174" max="7174" width="8.42578125" style="240" customWidth="1"/>
    <col min="7175" max="7175" width="8.28515625" style="240" customWidth="1"/>
    <col min="7176" max="7176" width="7" style="240" customWidth="1"/>
    <col min="7177" max="7177" width="8.28515625" style="240" customWidth="1"/>
    <col min="7178" max="7178" width="6.5703125" style="240" customWidth="1"/>
    <col min="7179" max="7179" width="2.28515625" style="240" customWidth="1"/>
    <col min="7180" max="7180" width="5.7109375" style="240" customWidth="1"/>
    <col min="7181" max="7181" width="6.85546875" style="240" customWidth="1"/>
    <col min="7182" max="7182" width="2.28515625" style="240" customWidth="1"/>
    <col min="7183" max="7183" width="6.7109375" style="240" customWidth="1"/>
    <col min="7184" max="7184" width="8.140625" style="240" customWidth="1"/>
    <col min="7185" max="7185" width="6.85546875" style="240" customWidth="1"/>
    <col min="7186" max="7186" width="5.85546875" style="240" customWidth="1"/>
    <col min="7187" max="7187" width="5.5703125" style="240" customWidth="1"/>
    <col min="7188" max="7188" width="3.28515625" style="240" bestFit="1" customWidth="1"/>
    <col min="7189" max="7189" width="6" style="240" customWidth="1"/>
    <col min="7190" max="7190" width="6.5703125" style="240" customWidth="1"/>
    <col min="7191" max="7191" width="7.140625" style="240" customWidth="1"/>
    <col min="7192" max="7192" width="3.42578125" style="240" customWidth="1"/>
    <col min="7193" max="7193" width="8.5703125" style="240" customWidth="1"/>
    <col min="7194" max="7194" width="5.85546875" style="240" customWidth="1"/>
    <col min="7195" max="7195" width="5.7109375" style="240" customWidth="1"/>
    <col min="7196" max="7196" width="6.7109375" style="240" customWidth="1"/>
    <col min="7197" max="7197" width="5.42578125" style="240" customWidth="1"/>
    <col min="7198" max="7198" width="4.5703125" style="240" customWidth="1"/>
    <col min="7199" max="7199" width="4.7109375" style="240" customWidth="1"/>
    <col min="7200" max="7200" width="8.140625" style="240" customWidth="1"/>
    <col min="7201" max="7201" width="6.5703125" style="240" customWidth="1"/>
    <col min="7202" max="7202" width="5.42578125" style="240" customWidth="1"/>
    <col min="7203" max="7203" width="4.7109375" style="240" customWidth="1"/>
    <col min="7204" max="7204" width="5.85546875" style="240" customWidth="1"/>
    <col min="7205" max="7205" width="4.85546875" style="240" customWidth="1"/>
    <col min="7206" max="7206" width="4.28515625" style="240" customWidth="1"/>
    <col min="7207" max="7207" width="5.5703125" style="240" customWidth="1"/>
    <col min="7208" max="7209" width="8.42578125" style="240" customWidth="1"/>
    <col min="7210" max="7210" width="6" style="240" customWidth="1"/>
    <col min="7211" max="7211" width="5.5703125" style="240" customWidth="1"/>
    <col min="7212" max="7212" width="1.85546875" style="240" customWidth="1"/>
    <col min="7213" max="7213" width="5.42578125" style="240" customWidth="1"/>
    <col min="7214" max="7214" width="7" style="240" customWidth="1"/>
    <col min="7215" max="7215" width="5.7109375" style="240" customWidth="1"/>
    <col min="7216" max="7217" width="5.42578125" style="240" customWidth="1"/>
    <col min="7218" max="7218" width="4.28515625" style="240" customWidth="1"/>
    <col min="7219" max="7219" width="7" style="240" customWidth="1"/>
    <col min="7220" max="7220" width="6.42578125" style="240" customWidth="1"/>
    <col min="7221" max="7221" width="2.28515625" style="240" customWidth="1"/>
    <col min="7222" max="7222" width="6.7109375" style="240" customWidth="1"/>
    <col min="7223" max="7223" width="6.85546875" style="240" customWidth="1"/>
    <col min="7224" max="7224" width="7.28515625" style="240" customWidth="1"/>
    <col min="7225" max="7225" width="8.85546875" style="240" customWidth="1"/>
    <col min="7226" max="7424" width="9" style="240"/>
    <col min="7425" max="7425" width="4.5703125" style="240" customWidth="1"/>
    <col min="7426" max="7426" width="25.5703125" style="240" customWidth="1"/>
    <col min="7427" max="7427" width="5.28515625" style="240" bestFit="1" customWidth="1"/>
    <col min="7428" max="7428" width="9" style="240" customWidth="1"/>
    <col min="7429" max="7429" width="8.140625" style="240" customWidth="1"/>
    <col min="7430" max="7430" width="8.42578125" style="240" customWidth="1"/>
    <col min="7431" max="7431" width="8.28515625" style="240" customWidth="1"/>
    <col min="7432" max="7432" width="7" style="240" customWidth="1"/>
    <col min="7433" max="7433" width="8.28515625" style="240" customWidth="1"/>
    <col min="7434" max="7434" width="6.5703125" style="240" customWidth="1"/>
    <col min="7435" max="7435" width="2.28515625" style="240" customWidth="1"/>
    <col min="7436" max="7436" width="5.7109375" style="240" customWidth="1"/>
    <col min="7437" max="7437" width="6.85546875" style="240" customWidth="1"/>
    <col min="7438" max="7438" width="2.28515625" style="240" customWidth="1"/>
    <col min="7439" max="7439" width="6.7109375" style="240" customWidth="1"/>
    <col min="7440" max="7440" width="8.140625" style="240" customWidth="1"/>
    <col min="7441" max="7441" width="6.85546875" style="240" customWidth="1"/>
    <col min="7442" max="7442" width="5.85546875" style="240" customWidth="1"/>
    <col min="7443" max="7443" width="5.5703125" style="240" customWidth="1"/>
    <col min="7444" max="7444" width="3.28515625" style="240" bestFit="1" customWidth="1"/>
    <col min="7445" max="7445" width="6" style="240" customWidth="1"/>
    <col min="7446" max="7446" width="6.5703125" style="240" customWidth="1"/>
    <col min="7447" max="7447" width="7.140625" style="240" customWidth="1"/>
    <col min="7448" max="7448" width="3.42578125" style="240" customWidth="1"/>
    <col min="7449" max="7449" width="8.5703125" style="240" customWidth="1"/>
    <col min="7450" max="7450" width="5.85546875" style="240" customWidth="1"/>
    <col min="7451" max="7451" width="5.7109375" style="240" customWidth="1"/>
    <col min="7452" max="7452" width="6.7109375" style="240" customWidth="1"/>
    <col min="7453" max="7453" width="5.42578125" style="240" customWidth="1"/>
    <col min="7454" max="7454" width="4.5703125" style="240" customWidth="1"/>
    <col min="7455" max="7455" width="4.7109375" style="240" customWidth="1"/>
    <col min="7456" max="7456" width="8.140625" style="240" customWidth="1"/>
    <col min="7457" max="7457" width="6.5703125" style="240" customWidth="1"/>
    <col min="7458" max="7458" width="5.42578125" style="240" customWidth="1"/>
    <col min="7459" max="7459" width="4.7109375" style="240" customWidth="1"/>
    <col min="7460" max="7460" width="5.85546875" style="240" customWidth="1"/>
    <col min="7461" max="7461" width="4.85546875" style="240" customWidth="1"/>
    <col min="7462" max="7462" width="4.28515625" style="240" customWidth="1"/>
    <col min="7463" max="7463" width="5.5703125" style="240" customWidth="1"/>
    <col min="7464" max="7465" width="8.42578125" style="240" customWidth="1"/>
    <col min="7466" max="7466" width="6" style="240" customWidth="1"/>
    <col min="7467" max="7467" width="5.5703125" style="240" customWidth="1"/>
    <col min="7468" max="7468" width="1.85546875" style="240" customWidth="1"/>
    <col min="7469" max="7469" width="5.42578125" style="240" customWidth="1"/>
    <col min="7470" max="7470" width="7" style="240" customWidth="1"/>
    <col min="7471" max="7471" width="5.7109375" style="240" customWidth="1"/>
    <col min="7472" max="7473" width="5.42578125" style="240" customWidth="1"/>
    <col min="7474" max="7474" width="4.28515625" style="240" customWidth="1"/>
    <col min="7475" max="7475" width="7" style="240" customWidth="1"/>
    <col min="7476" max="7476" width="6.42578125" style="240" customWidth="1"/>
    <col min="7477" max="7477" width="2.28515625" style="240" customWidth="1"/>
    <col min="7478" max="7478" width="6.7109375" style="240" customWidth="1"/>
    <col min="7479" max="7479" width="6.85546875" style="240" customWidth="1"/>
    <col min="7480" max="7480" width="7.28515625" style="240" customWidth="1"/>
    <col min="7481" max="7481" width="8.85546875" style="240" customWidth="1"/>
    <col min="7482" max="7680" width="9" style="240"/>
    <col min="7681" max="7681" width="4.5703125" style="240" customWidth="1"/>
    <col min="7682" max="7682" width="25.5703125" style="240" customWidth="1"/>
    <col min="7683" max="7683" width="5.28515625" style="240" bestFit="1" customWidth="1"/>
    <col min="7684" max="7684" width="9" style="240" customWidth="1"/>
    <col min="7685" max="7685" width="8.140625" style="240" customWidth="1"/>
    <col min="7686" max="7686" width="8.42578125" style="240" customWidth="1"/>
    <col min="7687" max="7687" width="8.28515625" style="240" customWidth="1"/>
    <col min="7688" max="7688" width="7" style="240" customWidth="1"/>
    <col min="7689" max="7689" width="8.28515625" style="240" customWidth="1"/>
    <col min="7690" max="7690" width="6.5703125" style="240" customWidth="1"/>
    <col min="7691" max="7691" width="2.28515625" style="240" customWidth="1"/>
    <col min="7692" max="7692" width="5.7109375" style="240" customWidth="1"/>
    <col min="7693" max="7693" width="6.85546875" style="240" customWidth="1"/>
    <col min="7694" max="7694" width="2.28515625" style="240" customWidth="1"/>
    <col min="7695" max="7695" width="6.7109375" style="240" customWidth="1"/>
    <col min="7696" max="7696" width="8.140625" style="240" customWidth="1"/>
    <col min="7697" max="7697" width="6.85546875" style="240" customWidth="1"/>
    <col min="7698" max="7698" width="5.85546875" style="240" customWidth="1"/>
    <col min="7699" max="7699" width="5.5703125" style="240" customWidth="1"/>
    <col min="7700" max="7700" width="3.28515625" style="240" bestFit="1" customWidth="1"/>
    <col min="7701" max="7701" width="6" style="240" customWidth="1"/>
    <col min="7702" max="7702" width="6.5703125" style="240" customWidth="1"/>
    <col min="7703" max="7703" width="7.140625" style="240" customWidth="1"/>
    <col min="7704" max="7704" width="3.42578125" style="240" customWidth="1"/>
    <col min="7705" max="7705" width="8.5703125" style="240" customWidth="1"/>
    <col min="7706" max="7706" width="5.85546875" style="240" customWidth="1"/>
    <col min="7707" max="7707" width="5.7109375" style="240" customWidth="1"/>
    <col min="7708" max="7708" width="6.7109375" style="240" customWidth="1"/>
    <col min="7709" max="7709" width="5.42578125" style="240" customWidth="1"/>
    <col min="7710" max="7710" width="4.5703125" style="240" customWidth="1"/>
    <col min="7711" max="7711" width="4.7109375" style="240" customWidth="1"/>
    <col min="7712" max="7712" width="8.140625" style="240" customWidth="1"/>
    <col min="7713" max="7713" width="6.5703125" style="240" customWidth="1"/>
    <col min="7714" max="7714" width="5.42578125" style="240" customWidth="1"/>
    <col min="7715" max="7715" width="4.7109375" style="240" customWidth="1"/>
    <col min="7716" max="7716" width="5.85546875" style="240" customWidth="1"/>
    <col min="7717" max="7717" width="4.85546875" style="240" customWidth="1"/>
    <col min="7718" max="7718" width="4.28515625" style="240" customWidth="1"/>
    <col min="7719" max="7719" width="5.5703125" style="240" customWidth="1"/>
    <col min="7720" max="7721" width="8.42578125" style="240" customWidth="1"/>
    <col min="7722" max="7722" width="6" style="240" customWidth="1"/>
    <col min="7723" max="7723" width="5.5703125" style="240" customWidth="1"/>
    <col min="7724" max="7724" width="1.85546875" style="240" customWidth="1"/>
    <col min="7725" max="7725" width="5.42578125" style="240" customWidth="1"/>
    <col min="7726" max="7726" width="7" style="240" customWidth="1"/>
    <col min="7727" max="7727" width="5.7109375" style="240" customWidth="1"/>
    <col min="7728" max="7729" width="5.42578125" style="240" customWidth="1"/>
    <col min="7730" max="7730" width="4.28515625" style="240" customWidth="1"/>
    <col min="7731" max="7731" width="7" style="240" customWidth="1"/>
    <col min="7732" max="7732" width="6.42578125" style="240" customWidth="1"/>
    <col min="7733" max="7733" width="2.28515625" style="240" customWidth="1"/>
    <col min="7734" max="7734" width="6.7109375" style="240" customWidth="1"/>
    <col min="7735" max="7735" width="6.85546875" style="240" customWidth="1"/>
    <col min="7736" max="7736" width="7.28515625" style="240" customWidth="1"/>
    <col min="7737" max="7737" width="8.85546875" style="240" customWidth="1"/>
    <col min="7738" max="7936" width="9" style="240"/>
    <col min="7937" max="7937" width="4.5703125" style="240" customWidth="1"/>
    <col min="7938" max="7938" width="25.5703125" style="240" customWidth="1"/>
    <col min="7939" max="7939" width="5.28515625" style="240" bestFit="1" customWidth="1"/>
    <col min="7940" max="7940" width="9" style="240" customWidth="1"/>
    <col min="7941" max="7941" width="8.140625" style="240" customWidth="1"/>
    <col min="7942" max="7942" width="8.42578125" style="240" customWidth="1"/>
    <col min="7943" max="7943" width="8.28515625" style="240" customWidth="1"/>
    <col min="7944" max="7944" width="7" style="240" customWidth="1"/>
    <col min="7945" max="7945" width="8.28515625" style="240" customWidth="1"/>
    <col min="7946" max="7946" width="6.5703125" style="240" customWidth="1"/>
    <col min="7947" max="7947" width="2.28515625" style="240" customWidth="1"/>
    <col min="7948" max="7948" width="5.7109375" style="240" customWidth="1"/>
    <col min="7949" max="7949" width="6.85546875" style="240" customWidth="1"/>
    <col min="7950" max="7950" width="2.28515625" style="240" customWidth="1"/>
    <col min="7951" max="7951" width="6.7109375" style="240" customWidth="1"/>
    <col min="7952" max="7952" width="8.140625" style="240" customWidth="1"/>
    <col min="7953" max="7953" width="6.85546875" style="240" customWidth="1"/>
    <col min="7954" max="7954" width="5.85546875" style="240" customWidth="1"/>
    <col min="7955" max="7955" width="5.5703125" style="240" customWidth="1"/>
    <col min="7956" max="7956" width="3.28515625" style="240" bestFit="1" customWidth="1"/>
    <col min="7957" max="7957" width="6" style="240" customWidth="1"/>
    <col min="7958" max="7958" width="6.5703125" style="240" customWidth="1"/>
    <col min="7959" max="7959" width="7.140625" style="240" customWidth="1"/>
    <col min="7960" max="7960" width="3.42578125" style="240" customWidth="1"/>
    <col min="7961" max="7961" width="8.5703125" style="240" customWidth="1"/>
    <col min="7962" max="7962" width="5.85546875" style="240" customWidth="1"/>
    <col min="7963" max="7963" width="5.7109375" style="240" customWidth="1"/>
    <col min="7964" max="7964" width="6.7109375" style="240" customWidth="1"/>
    <col min="7965" max="7965" width="5.42578125" style="240" customWidth="1"/>
    <col min="7966" max="7966" width="4.5703125" style="240" customWidth="1"/>
    <col min="7967" max="7967" width="4.7109375" style="240" customWidth="1"/>
    <col min="7968" max="7968" width="8.140625" style="240" customWidth="1"/>
    <col min="7969" max="7969" width="6.5703125" style="240" customWidth="1"/>
    <col min="7970" max="7970" width="5.42578125" style="240" customWidth="1"/>
    <col min="7971" max="7971" width="4.7109375" style="240" customWidth="1"/>
    <col min="7972" max="7972" width="5.85546875" style="240" customWidth="1"/>
    <col min="7973" max="7973" width="4.85546875" style="240" customWidth="1"/>
    <col min="7974" max="7974" width="4.28515625" style="240" customWidth="1"/>
    <col min="7975" max="7975" width="5.5703125" style="240" customWidth="1"/>
    <col min="7976" max="7977" width="8.42578125" style="240" customWidth="1"/>
    <col min="7978" max="7978" width="6" style="240" customWidth="1"/>
    <col min="7979" max="7979" width="5.5703125" style="240" customWidth="1"/>
    <col min="7980" max="7980" width="1.85546875" style="240" customWidth="1"/>
    <col min="7981" max="7981" width="5.42578125" style="240" customWidth="1"/>
    <col min="7982" max="7982" width="7" style="240" customWidth="1"/>
    <col min="7983" max="7983" width="5.7109375" style="240" customWidth="1"/>
    <col min="7984" max="7985" width="5.42578125" style="240" customWidth="1"/>
    <col min="7986" max="7986" width="4.28515625" style="240" customWidth="1"/>
    <col min="7987" max="7987" width="7" style="240" customWidth="1"/>
    <col min="7988" max="7988" width="6.42578125" style="240" customWidth="1"/>
    <col min="7989" max="7989" width="2.28515625" style="240" customWidth="1"/>
    <col min="7990" max="7990" width="6.7109375" style="240" customWidth="1"/>
    <col min="7991" max="7991" width="6.85546875" style="240" customWidth="1"/>
    <col min="7992" max="7992" width="7.28515625" style="240" customWidth="1"/>
    <col min="7993" max="7993" width="8.85546875" style="240" customWidth="1"/>
    <col min="7994" max="8192" width="9" style="240"/>
    <col min="8193" max="8193" width="4.5703125" style="240" customWidth="1"/>
    <col min="8194" max="8194" width="25.5703125" style="240" customWidth="1"/>
    <col min="8195" max="8195" width="5.28515625" style="240" bestFit="1" customWidth="1"/>
    <col min="8196" max="8196" width="9" style="240" customWidth="1"/>
    <col min="8197" max="8197" width="8.140625" style="240" customWidth="1"/>
    <col min="8198" max="8198" width="8.42578125" style="240" customWidth="1"/>
    <col min="8199" max="8199" width="8.28515625" style="240" customWidth="1"/>
    <col min="8200" max="8200" width="7" style="240" customWidth="1"/>
    <col min="8201" max="8201" width="8.28515625" style="240" customWidth="1"/>
    <col min="8202" max="8202" width="6.5703125" style="240" customWidth="1"/>
    <col min="8203" max="8203" width="2.28515625" style="240" customWidth="1"/>
    <col min="8204" max="8204" width="5.7109375" style="240" customWidth="1"/>
    <col min="8205" max="8205" width="6.85546875" style="240" customWidth="1"/>
    <col min="8206" max="8206" width="2.28515625" style="240" customWidth="1"/>
    <col min="8207" max="8207" width="6.7109375" style="240" customWidth="1"/>
    <col min="8208" max="8208" width="8.140625" style="240" customWidth="1"/>
    <col min="8209" max="8209" width="6.85546875" style="240" customWidth="1"/>
    <col min="8210" max="8210" width="5.85546875" style="240" customWidth="1"/>
    <col min="8211" max="8211" width="5.5703125" style="240" customWidth="1"/>
    <col min="8212" max="8212" width="3.28515625" style="240" bestFit="1" customWidth="1"/>
    <col min="8213" max="8213" width="6" style="240" customWidth="1"/>
    <col min="8214" max="8214" width="6.5703125" style="240" customWidth="1"/>
    <col min="8215" max="8215" width="7.140625" style="240" customWidth="1"/>
    <col min="8216" max="8216" width="3.42578125" style="240" customWidth="1"/>
    <col min="8217" max="8217" width="8.5703125" style="240" customWidth="1"/>
    <col min="8218" max="8218" width="5.85546875" style="240" customWidth="1"/>
    <col min="8219" max="8219" width="5.7109375" style="240" customWidth="1"/>
    <col min="8220" max="8220" width="6.7109375" style="240" customWidth="1"/>
    <col min="8221" max="8221" width="5.42578125" style="240" customWidth="1"/>
    <col min="8222" max="8222" width="4.5703125" style="240" customWidth="1"/>
    <col min="8223" max="8223" width="4.7109375" style="240" customWidth="1"/>
    <col min="8224" max="8224" width="8.140625" style="240" customWidth="1"/>
    <col min="8225" max="8225" width="6.5703125" style="240" customWidth="1"/>
    <col min="8226" max="8226" width="5.42578125" style="240" customWidth="1"/>
    <col min="8227" max="8227" width="4.7109375" style="240" customWidth="1"/>
    <col min="8228" max="8228" width="5.85546875" style="240" customWidth="1"/>
    <col min="8229" max="8229" width="4.85546875" style="240" customWidth="1"/>
    <col min="8230" max="8230" width="4.28515625" style="240" customWidth="1"/>
    <col min="8231" max="8231" width="5.5703125" style="240" customWidth="1"/>
    <col min="8232" max="8233" width="8.42578125" style="240" customWidth="1"/>
    <col min="8234" max="8234" width="6" style="240" customWidth="1"/>
    <col min="8235" max="8235" width="5.5703125" style="240" customWidth="1"/>
    <col min="8236" max="8236" width="1.85546875" style="240" customWidth="1"/>
    <col min="8237" max="8237" width="5.42578125" style="240" customWidth="1"/>
    <col min="8238" max="8238" width="7" style="240" customWidth="1"/>
    <col min="8239" max="8239" width="5.7109375" style="240" customWidth="1"/>
    <col min="8240" max="8241" width="5.42578125" style="240" customWidth="1"/>
    <col min="8242" max="8242" width="4.28515625" style="240" customWidth="1"/>
    <col min="8243" max="8243" width="7" style="240" customWidth="1"/>
    <col min="8244" max="8244" width="6.42578125" style="240" customWidth="1"/>
    <col min="8245" max="8245" width="2.28515625" style="240" customWidth="1"/>
    <col min="8246" max="8246" width="6.7109375" style="240" customWidth="1"/>
    <col min="8247" max="8247" width="6.85546875" style="240" customWidth="1"/>
    <col min="8248" max="8248" width="7.28515625" style="240" customWidth="1"/>
    <col min="8249" max="8249" width="8.85546875" style="240" customWidth="1"/>
    <col min="8250" max="8448" width="9" style="240"/>
    <col min="8449" max="8449" width="4.5703125" style="240" customWidth="1"/>
    <col min="8450" max="8450" width="25.5703125" style="240" customWidth="1"/>
    <col min="8451" max="8451" width="5.28515625" style="240" bestFit="1" customWidth="1"/>
    <col min="8452" max="8452" width="9" style="240" customWidth="1"/>
    <col min="8453" max="8453" width="8.140625" style="240" customWidth="1"/>
    <col min="8454" max="8454" width="8.42578125" style="240" customWidth="1"/>
    <col min="8455" max="8455" width="8.28515625" style="240" customWidth="1"/>
    <col min="8456" max="8456" width="7" style="240" customWidth="1"/>
    <col min="8457" max="8457" width="8.28515625" style="240" customWidth="1"/>
    <col min="8458" max="8458" width="6.5703125" style="240" customWidth="1"/>
    <col min="8459" max="8459" width="2.28515625" style="240" customWidth="1"/>
    <col min="8460" max="8460" width="5.7109375" style="240" customWidth="1"/>
    <col min="8461" max="8461" width="6.85546875" style="240" customWidth="1"/>
    <col min="8462" max="8462" width="2.28515625" style="240" customWidth="1"/>
    <col min="8463" max="8463" width="6.7109375" style="240" customWidth="1"/>
    <col min="8464" max="8464" width="8.140625" style="240" customWidth="1"/>
    <col min="8465" max="8465" width="6.85546875" style="240" customWidth="1"/>
    <col min="8466" max="8466" width="5.85546875" style="240" customWidth="1"/>
    <col min="8467" max="8467" width="5.5703125" style="240" customWidth="1"/>
    <col min="8468" max="8468" width="3.28515625" style="240" bestFit="1" customWidth="1"/>
    <col min="8469" max="8469" width="6" style="240" customWidth="1"/>
    <col min="8470" max="8470" width="6.5703125" style="240" customWidth="1"/>
    <col min="8471" max="8471" width="7.140625" style="240" customWidth="1"/>
    <col min="8472" max="8472" width="3.42578125" style="240" customWidth="1"/>
    <col min="8473" max="8473" width="8.5703125" style="240" customWidth="1"/>
    <col min="8474" max="8474" width="5.85546875" style="240" customWidth="1"/>
    <col min="8475" max="8475" width="5.7109375" style="240" customWidth="1"/>
    <col min="8476" max="8476" width="6.7109375" style="240" customWidth="1"/>
    <col min="8477" max="8477" width="5.42578125" style="240" customWidth="1"/>
    <col min="8478" max="8478" width="4.5703125" style="240" customWidth="1"/>
    <col min="8479" max="8479" width="4.7109375" style="240" customWidth="1"/>
    <col min="8480" max="8480" width="8.140625" style="240" customWidth="1"/>
    <col min="8481" max="8481" width="6.5703125" style="240" customWidth="1"/>
    <col min="8482" max="8482" width="5.42578125" style="240" customWidth="1"/>
    <col min="8483" max="8483" width="4.7109375" style="240" customWidth="1"/>
    <col min="8484" max="8484" width="5.85546875" style="240" customWidth="1"/>
    <col min="8485" max="8485" width="4.85546875" style="240" customWidth="1"/>
    <col min="8486" max="8486" width="4.28515625" style="240" customWidth="1"/>
    <col min="8487" max="8487" width="5.5703125" style="240" customWidth="1"/>
    <col min="8488" max="8489" width="8.42578125" style="240" customWidth="1"/>
    <col min="8490" max="8490" width="6" style="240" customWidth="1"/>
    <col min="8491" max="8491" width="5.5703125" style="240" customWidth="1"/>
    <col min="8492" max="8492" width="1.85546875" style="240" customWidth="1"/>
    <col min="8493" max="8493" width="5.42578125" style="240" customWidth="1"/>
    <col min="8494" max="8494" width="7" style="240" customWidth="1"/>
    <col min="8495" max="8495" width="5.7109375" style="240" customWidth="1"/>
    <col min="8496" max="8497" width="5.42578125" style="240" customWidth="1"/>
    <col min="8498" max="8498" width="4.28515625" style="240" customWidth="1"/>
    <col min="8499" max="8499" width="7" style="240" customWidth="1"/>
    <col min="8500" max="8500" width="6.42578125" style="240" customWidth="1"/>
    <col min="8501" max="8501" width="2.28515625" style="240" customWidth="1"/>
    <col min="8502" max="8502" width="6.7109375" style="240" customWidth="1"/>
    <col min="8503" max="8503" width="6.85546875" style="240" customWidth="1"/>
    <col min="8504" max="8504" width="7.28515625" style="240" customWidth="1"/>
    <col min="8505" max="8505" width="8.85546875" style="240" customWidth="1"/>
    <col min="8506" max="8704" width="9" style="240"/>
    <col min="8705" max="8705" width="4.5703125" style="240" customWidth="1"/>
    <col min="8706" max="8706" width="25.5703125" style="240" customWidth="1"/>
    <col min="8707" max="8707" width="5.28515625" style="240" bestFit="1" customWidth="1"/>
    <col min="8708" max="8708" width="9" style="240" customWidth="1"/>
    <col min="8709" max="8709" width="8.140625" style="240" customWidth="1"/>
    <col min="8710" max="8710" width="8.42578125" style="240" customWidth="1"/>
    <col min="8711" max="8711" width="8.28515625" style="240" customWidth="1"/>
    <col min="8712" max="8712" width="7" style="240" customWidth="1"/>
    <col min="8713" max="8713" width="8.28515625" style="240" customWidth="1"/>
    <col min="8714" max="8714" width="6.5703125" style="240" customWidth="1"/>
    <col min="8715" max="8715" width="2.28515625" style="240" customWidth="1"/>
    <col min="8716" max="8716" width="5.7109375" style="240" customWidth="1"/>
    <col min="8717" max="8717" width="6.85546875" style="240" customWidth="1"/>
    <col min="8718" max="8718" width="2.28515625" style="240" customWidth="1"/>
    <col min="8719" max="8719" width="6.7109375" style="240" customWidth="1"/>
    <col min="8720" max="8720" width="8.140625" style="240" customWidth="1"/>
    <col min="8721" max="8721" width="6.85546875" style="240" customWidth="1"/>
    <col min="8722" max="8722" width="5.85546875" style="240" customWidth="1"/>
    <col min="8723" max="8723" width="5.5703125" style="240" customWidth="1"/>
    <col min="8724" max="8724" width="3.28515625" style="240" bestFit="1" customWidth="1"/>
    <col min="8725" max="8725" width="6" style="240" customWidth="1"/>
    <col min="8726" max="8726" width="6.5703125" style="240" customWidth="1"/>
    <col min="8727" max="8727" width="7.140625" style="240" customWidth="1"/>
    <col min="8728" max="8728" width="3.42578125" style="240" customWidth="1"/>
    <col min="8729" max="8729" width="8.5703125" style="240" customWidth="1"/>
    <col min="8730" max="8730" width="5.85546875" style="240" customWidth="1"/>
    <col min="8731" max="8731" width="5.7109375" style="240" customWidth="1"/>
    <col min="8732" max="8732" width="6.7109375" style="240" customWidth="1"/>
    <col min="8733" max="8733" width="5.42578125" style="240" customWidth="1"/>
    <col min="8734" max="8734" width="4.5703125" style="240" customWidth="1"/>
    <col min="8735" max="8735" width="4.7109375" style="240" customWidth="1"/>
    <col min="8736" max="8736" width="8.140625" style="240" customWidth="1"/>
    <col min="8737" max="8737" width="6.5703125" style="240" customWidth="1"/>
    <col min="8738" max="8738" width="5.42578125" style="240" customWidth="1"/>
    <col min="8739" max="8739" width="4.7109375" style="240" customWidth="1"/>
    <col min="8740" max="8740" width="5.85546875" style="240" customWidth="1"/>
    <col min="8741" max="8741" width="4.85546875" style="240" customWidth="1"/>
    <col min="8742" max="8742" width="4.28515625" style="240" customWidth="1"/>
    <col min="8743" max="8743" width="5.5703125" style="240" customWidth="1"/>
    <col min="8744" max="8745" width="8.42578125" style="240" customWidth="1"/>
    <col min="8746" max="8746" width="6" style="240" customWidth="1"/>
    <col min="8747" max="8747" width="5.5703125" style="240" customWidth="1"/>
    <col min="8748" max="8748" width="1.85546875" style="240" customWidth="1"/>
    <col min="8749" max="8749" width="5.42578125" style="240" customWidth="1"/>
    <col min="8750" max="8750" width="7" style="240" customWidth="1"/>
    <col min="8751" max="8751" width="5.7109375" style="240" customWidth="1"/>
    <col min="8752" max="8753" width="5.42578125" style="240" customWidth="1"/>
    <col min="8754" max="8754" width="4.28515625" style="240" customWidth="1"/>
    <col min="8755" max="8755" width="7" style="240" customWidth="1"/>
    <col min="8756" max="8756" width="6.42578125" style="240" customWidth="1"/>
    <col min="8757" max="8757" width="2.28515625" style="240" customWidth="1"/>
    <col min="8758" max="8758" width="6.7109375" style="240" customWidth="1"/>
    <col min="8759" max="8759" width="6.85546875" style="240" customWidth="1"/>
    <col min="8760" max="8760" width="7.28515625" style="240" customWidth="1"/>
    <col min="8761" max="8761" width="8.85546875" style="240" customWidth="1"/>
    <col min="8762" max="8960" width="9" style="240"/>
    <col min="8961" max="8961" width="4.5703125" style="240" customWidth="1"/>
    <col min="8962" max="8962" width="25.5703125" style="240" customWidth="1"/>
    <col min="8963" max="8963" width="5.28515625" style="240" bestFit="1" customWidth="1"/>
    <col min="8964" max="8964" width="9" style="240" customWidth="1"/>
    <col min="8965" max="8965" width="8.140625" style="240" customWidth="1"/>
    <col min="8966" max="8966" width="8.42578125" style="240" customWidth="1"/>
    <col min="8967" max="8967" width="8.28515625" style="240" customWidth="1"/>
    <col min="8968" max="8968" width="7" style="240" customWidth="1"/>
    <col min="8969" max="8969" width="8.28515625" style="240" customWidth="1"/>
    <col min="8970" max="8970" width="6.5703125" style="240" customWidth="1"/>
    <col min="8971" max="8971" width="2.28515625" style="240" customWidth="1"/>
    <col min="8972" max="8972" width="5.7109375" style="240" customWidth="1"/>
    <col min="8973" max="8973" width="6.85546875" style="240" customWidth="1"/>
    <col min="8974" max="8974" width="2.28515625" style="240" customWidth="1"/>
    <col min="8975" max="8975" width="6.7109375" style="240" customWidth="1"/>
    <col min="8976" max="8976" width="8.140625" style="240" customWidth="1"/>
    <col min="8977" max="8977" width="6.85546875" style="240" customWidth="1"/>
    <col min="8978" max="8978" width="5.85546875" style="240" customWidth="1"/>
    <col min="8979" max="8979" width="5.5703125" style="240" customWidth="1"/>
    <col min="8980" max="8980" width="3.28515625" style="240" bestFit="1" customWidth="1"/>
    <col min="8981" max="8981" width="6" style="240" customWidth="1"/>
    <col min="8982" max="8982" width="6.5703125" style="240" customWidth="1"/>
    <col min="8983" max="8983" width="7.140625" style="240" customWidth="1"/>
    <col min="8984" max="8984" width="3.42578125" style="240" customWidth="1"/>
    <col min="8985" max="8985" width="8.5703125" style="240" customWidth="1"/>
    <col min="8986" max="8986" width="5.85546875" style="240" customWidth="1"/>
    <col min="8987" max="8987" width="5.7109375" style="240" customWidth="1"/>
    <col min="8988" max="8988" width="6.7109375" style="240" customWidth="1"/>
    <col min="8989" max="8989" width="5.42578125" style="240" customWidth="1"/>
    <col min="8990" max="8990" width="4.5703125" style="240" customWidth="1"/>
    <col min="8991" max="8991" width="4.7109375" style="240" customWidth="1"/>
    <col min="8992" max="8992" width="8.140625" style="240" customWidth="1"/>
    <col min="8993" max="8993" width="6.5703125" style="240" customWidth="1"/>
    <col min="8994" max="8994" width="5.42578125" style="240" customWidth="1"/>
    <col min="8995" max="8995" width="4.7109375" style="240" customWidth="1"/>
    <col min="8996" max="8996" width="5.85546875" style="240" customWidth="1"/>
    <col min="8997" max="8997" width="4.85546875" style="240" customWidth="1"/>
    <col min="8998" max="8998" width="4.28515625" style="240" customWidth="1"/>
    <col min="8999" max="8999" width="5.5703125" style="240" customWidth="1"/>
    <col min="9000" max="9001" width="8.42578125" style="240" customWidth="1"/>
    <col min="9002" max="9002" width="6" style="240" customWidth="1"/>
    <col min="9003" max="9003" width="5.5703125" style="240" customWidth="1"/>
    <col min="9004" max="9004" width="1.85546875" style="240" customWidth="1"/>
    <col min="9005" max="9005" width="5.42578125" style="240" customWidth="1"/>
    <col min="9006" max="9006" width="7" style="240" customWidth="1"/>
    <col min="9007" max="9007" width="5.7109375" style="240" customWidth="1"/>
    <col min="9008" max="9009" width="5.42578125" style="240" customWidth="1"/>
    <col min="9010" max="9010" width="4.28515625" style="240" customWidth="1"/>
    <col min="9011" max="9011" width="7" style="240" customWidth="1"/>
    <col min="9012" max="9012" width="6.42578125" style="240" customWidth="1"/>
    <col min="9013" max="9013" width="2.28515625" style="240" customWidth="1"/>
    <col min="9014" max="9014" width="6.7109375" style="240" customWidth="1"/>
    <col min="9015" max="9015" width="6.85546875" style="240" customWidth="1"/>
    <col min="9016" max="9016" width="7.28515625" style="240" customWidth="1"/>
    <col min="9017" max="9017" width="8.85546875" style="240" customWidth="1"/>
    <col min="9018" max="9216" width="9" style="240"/>
    <col min="9217" max="9217" width="4.5703125" style="240" customWidth="1"/>
    <col min="9218" max="9218" width="25.5703125" style="240" customWidth="1"/>
    <col min="9219" max="9219" width="5.28515625" style="240" bestFit="1" customWidth="1"/>
    <col min="9220" max="9220" width="9" style="240" customWidth="1"/>
    <col min="9221" max="9221" width="8.140625" style="240" customWidth="1"/>
    <col min="9222" max="9222" width="8.42578125" style="240" customWidth="1"/>
    <col min="9223" max="9223" width="8.28515625" style="240" customWidth="1"/>
    <col min="9224" max="9224" width="7" style="240" customWidth="1"/>
    <col min="9225" max="9225" width="8.28515625" style="240" customWidth="1"/>
    <col min="9226" max="9226" width="6.5703125" style="240" customWidth="1"/>
    <col min="9227" max="9227" width="2.28515625" style="240" customWidth="1"/>
    <col min="9228" max="9228" width="5.7109375" style="240" customWidth="1"/>
    <col min="9229" max="9229" width="6.85546875" style="240" customWidth="1"/>
    <col min="9230" max="9230" width="2.28515625" style="240" customWidth="1"/>
    <col min="9231" max="9231" width="6.7109375" style="240" customWidth="1"/>
    <col min="9232" max="9232" width="8.140625" style="240" customWidth="1"/>
    <col min="9233" max="9233" width="6.85546875" style="240" customWidth="1"/>
    <col min="9234" max="9234" width="5.85546875" style="240" customWidth="1"/>
    <col min="9235" max="9235" width="5.5703125" style="240" customWidth="1"/>
    <col min="9236" max="9236" width="3.28515625" style="240" bestFit="1" customWidth="1"/>
    <col min="9237" max="9237" width="6" style="240" customWidth="1"/>
    <col min="9238" max="9238" width="6.5703125" style="240" customWidth="1"/>
    <col min="9239" max="9239" width="7.140625" style="240" customWidth="1"/>
    <col min="9240" max="9240" width="3.42578125" style="240" customWidth="1"/>
    <col min="9241" max="9241" width="8.5703125" style="240" customWidth="1"/>
    <col min="9242" max="9242" width="5.85546875" style="240" customWidth="1"/>
    <col min="9243" max="9243" width="5.7109375" style="240" customWidth="1"/>
    <col min="9244" max="9244" width="6.7109375" style="240" customWidth="1"/>
    <col min="9245" max="9245" width="5.42578125" style="240" customWidth="1"/>
    <col min="9246" max="9246" width="4.5703125" style="240" customWidth="1"/>
    <col min="9247" max="9247" width="4.7109375" style="240" customWidth="1"/>
    <col min="9248" max="9248" width="8.140625" style="240" customWidth="1"/>
    <col min="9249" max="9249" width="6.5703125" style="240" customWidth="1"/>
    <col min="9250" max="9250" width="5.42578125" style="240" customWidth="1"/>
    <col min="9251" max="9251" width="4.7109375" style="240" customWidth="1"/>
    <col min="9252" max="9252" width="5.85546875" style="240" customWidth="1"/>
    <col min="9253" max="9253" width="4.85546875" style="240" customWidth="1"/>
    <col min="9254" max="9254" width="4.28515625" style="240" customWidth="1"/>
    <col min="9255" max="9255" width="5.5703125" style="240" customWidth="1"/>
    <col min="9256" max="9257" width="8.42578125" style="240" customWidth="1"/>
    <col min="9258" max="9258" width="6" style="240" customWidth="1"/>
    <col min="9259" max="9259" width="5.5703125" style="240" customWidth="1"/>
    <col min="9260" max="9260" width="1.85546875" style="240" customWidth="1"/>
    <col min="9261" max="9261" width="5.42578125" style="240" customWidth="1"/>
    <col min="9262" max="9262" width="7" style="240" customWidth="1"/>
    <col min="9263" max="9263" width="5.7109375" style="240" customWidth="1"/>
    <col min="9264" max="9265" width="5.42578125" style="240" customWidth="1"/>
    <col min="9266" max="9266" width="4.28515625" style="240" customWidth="1"/>
    <col min="9267" max="9267" width="7" style="240" customWidth="1"/>
    <col min="9268" max="9268" width="6.42578125" style="240" customWidth="1"/>
    <col min="9269" max="9269" width="2.28515625" style="240" customWidth="1"/>
    <col min="9270" max="9270" width="6.7109375" style="240" customWidth="1"/>
    <col min="9271" max="9271" width="6.85546875" style="240" customWidth="1"/>
    <col min="9272" max="9272" width="7.28515625" style="240" customWidth="1"/>
    <col min="9273" max="9273" width="8.85546875" style="240" customWidth="1"/>
    <col min="9274" max="9472" width="9" style="240"/>
    <col min="9473" max="9473" width="4.5703125" style="240" customWidth="1"/>
    <col min="9474" max="9474" width="25.5703125" style="240" customWidth="1"/>
    <col min="9475" max="9475" width="5.28515625" style="240" bestFit="1" customWidth="1"/>
    <col min="9476" max="9476" width="9" style="240" customWidth="1"/>
    <col min="9477" max="9477" width="8.140625" style="240" customWidth="1"/>
    <col min="9478" max="9478" width="8.42578125" style="240" customWidth="1"/>
    <col min="9479" max="9479" width="8.28515625" style="240" customWidth="1"/>
    <col min="9480" max="9480" width="7" style="240" customWidth="1"/>
    <col min="9481" max="9481" width="8.28515625" style="240" customWidth="1"/>
    <col min="9482" max="9482" width="6.5703125" style="240" customWidth="1"/>
    <col min="9483" max="9483" width="2.28515625" style="240" customWidth="1"/>
    <col min="9484" max="9484" width="5.7109375" style="240" customWidth="1"/>
    <col min="9485" max="9485" width="6.85546875" style="240" customWidth="1"/>
    <col min="9486" max="9486" width="2.28515625" style="240" customWidth="1"/>
    <col min="9487" max="9487" width="6.7109375" style="240" customWidth="1"/>
    <col min="9488" max="9488" width="8.140625" style="240" customWidth="1"/>
    <col min="9489" max="9489" width="6.85546875" style="240" customWidth="1"/>
    <col min="9490" max="9490" width="5.85546875" style="240" customWidth="1"/>
    <col min="9491" max="9491" width="5.5703125" style="240" customWidth="1"/>
    <col min="9492" max="9492" width="3.28515625" style="240" bestFit="1" customWidth="1"/>
    <col min="9493" max="9493" width="6" style="240" customWidth="1"/>
    <col min="9494" max="9494" width="6.5703125" style="240" customWidth="1"/>
    <col min="9495" max="9495" width="7.140625" style="240" customWidth="1"/>
    <col min="9496" max="9496" width="3.42578125" style="240" customWidth="1"/>
    <col min="9497" max="9497" width="8.5703125" style="240" customWidth="1"/>
    <col min="9498" max="9498" width="5.85546875" style="240" customWidth="1"/>
    <col min="9499" max="9499" width="5.7109375" style="240" customWidth="1"/>
    <col min="9500" max="9500" width="6.7109375" style="240" customWidth="1"/>
    <col min="9501" max="9501" width="5.42578125" style="240" customWidth="1"/>
    <col min="9502" max="9502" width="4.5703125" style="240" customWidth="1"/>
    <col min="9503" max="9503" width="4.7109375" style="240" customWidth="1"/>
    <col min="9504" max="9504" width="8.140625" style="240" customWidth="1"/>
    <col min="9505" max="9505" width="6.5703125" style="240" customWidth="1"/>
    <col min="9506" max="9506" width="5.42578125" style="240" customWidth="1"/>
    <col min="9507" max="9507" width="4.7109375" style="240" customWidth="1"/>
    <col min="9508" max="9508" width="5.85546875" style="240" customWidth="1"/>
    <col min="9509" max="9509" width="4.85546875" style="240" customWidth="1"/>
    <col min="9510" max="9510" width="4.28515625" style="240" customWidth="1"/>
    <col min="9511" max="9511" width="5.5703125" style="240" customWidth="1"/>
    <col min="9512" max="9513" width="8.42578125" style="240" customWidth="1"/>
    <col min="9514" max="9514" width="6" style="240" customWidth="1"/>
    <col min="9515" max="9515" width="5.5703125" style="240" customWidth="1"/>
    <col min="9516" max="9516" width="1.85546875" style="240" customWidth="1"/>
    <col min="9517" max="9517" width="5.42578125" style="240" customWidth="1"/>
    <col min="9518" max="9518" width="7" style="240" customWidth="1"/>
    <col min="9519" max="9519" width="5.7109375" style="240" customWidth="1"/>
    <col min="9520" max="9521" width="5.42578125" style="240" customWidth="1"/>
    <col min="9522" max="9522" width="4.28515625" style="240" customWidth="1"/>
    <col min="9523" max="9523" width="7" style="240" customWidth="1"/>
    <col min="9524" max="9524" width="6.42578125" style="240" customWidth="1"/>
    <col min="9525" max="9525" width="2.28515625" style="240" customWidth="1"/>
    <col min="9526" max="9526" width="6.7109375" style="240" customWidth="1"/>
    <col min="9527" max="9527" width="6.85546875" style="240" customWidth="1"/>
    <col min="9528" max="9528" width="7.28515625" style="240" customWidth="1"/>
    <col min="9529" max="9529" width="8.85546875" style="240" customWidth="1"/>
    <col min="9530" max="9728" width="9" style="240"/>
    <col min="9729" max="9729" width="4.5703125" style="240" customWidth="1"/>
    <col min="9730" max="9730" width="25.5703125" style="240" customWidth="1"/>
    <col min="9731" max="9731" width="5.28515625" style="240" bestFit="1" customWidth="1"/>
    <col min="9732" max="9732" width="9" style="240" customWidth="1"/>
    <col min="9733" max="9733" width="8.140625" style="240" customWidth="1"/>
    <col min="9734" max="9734" width="8.42578125" style="240" customWidth="1"/>
    <col min="9735" max="9735" width="8.28515625" style="240" customWidth="1"/>
    <col min="9736" max="9736" width="7" style="240" customWidth="1"/>
    <col min="9737" max="9737" width="8.28515625" style="240" customWidth="1"/>
    <col min="9738" max="9738" width="6.5703125" style="240" customWidth="1"/>
    <col min="9739" max="9739" width="2.28515625" style="240" customWidth="1"/>
    <col min="9740" max="9740" width="5.7109375" style="240" customWidth="1"/>
    <col min="9741" max="9741" width="6.85546875" style="240" customWidth="1"/>
    <col min="9742" max="9742" width="2.28515625" style="240" customWidth="1"/>
    <col min="9743" max="9743" width="6.7109375" style="240" customWidth="1"/>
    <col min="9744" max="9744" width="8.140625" style="240" customWidth="1"/>
    <col min="9745" max="9745" width="6.85546875" style="240" customWidth="1"/>
    <col min="9746" max="9746" width="5.85546875" style="240" customWidth="1"/>
    <col min="9747" max="9747" width="5.5703125" style="240" customWidth="1"/>
    <col min="9748" max="9748" width="3.28515625" style="240" bestFit="1" customWidth="1"/>
    <col min="9749" max="9749" width="6" style="240" customWidth="1"/>
    <col min="9750" max="9750" width="6.5703125" style="240" customWidth="1"/>
    <col min="9751" max="9751" width="7.140625" style="240" customWidth="1"/>
    <col min="9752" max="9752" width="3.42578125" style="240" customWidth="1"/>
    <col min="9753" max="9753" width="8.5703125" style="240" customWidth="1"/>
    <col min="9754" max="9754" width="5.85546875" style="240" customWidth="1"/>
    <col min="9755" max="9755" width="5.7109375" style="240" customWidth="1"/>
    <col min="9756" max="9756" width="6.7109375" style="240" customWidth="1"/>
    <col min="9757" max="9757" width="5.42578125" style="240" customWidth="1"/>
    <col min="9758" max="9758" width="4.5703125" style="240" customWidth="1"/>
    <col min="9759" max="9759" width="4.7109375" style="240" customWidth="1"/>
    <col min="9760" max="9760" width="8.140625" style="240" customWidth="1"/>
    <col min="9761" max="9761" width="6.5703125" style="240" customWidth="1"/>
    <col min="9762" max="9762" width="5.42578125" style="240" customWidth="1"/>
    <col min="9763" max="9763" width="4.7109375" style="240" customWidth="1"/>
    <col min="9764" max="9764" width="5.85546875" style="240" customWidth="1"/>
    <col min="9765" max="9765" width="4.85546875" style="240" customWidth="1"/>
    <col min="9766" max="9766" width="4.28515625" style="240" customWidth="1"/>
    <col min="9767" max="9767" width="5.5703125" style="240" customWidth="1"/>
    <col min="9768" max="9769" width="8.42578125" style="240" customWidth="1"/>
    <col min="9770" max="9770" width="6" style="240" customWidth="1"/>
    <col min="9771" max="9771" width="5.5703125" style="240" customWidth="1"/>
    <col min="9772" max="9772" width="1.85546875" style="240" customWidth="1"/>
    <col min="9773" max="9773" width="5.42578125" style="240" customWidth="1"/>
    <col min="9774" max="9774" width="7" style="240" customWidth="1"/>
    <col min="9775" max="9775" width="5.7109375" style="240" customWidth="1"/>
    <col min="9776" max="9777" width="5.42578125" style="240" customWidth="1"/>
    <col min="9778" max="9778" width="4.28515625" style="240" customWidth="1"/>
    <col min="9779" max="9779" width="7" style="240" customWidth="1"/>
    <col min="9780" max="9780" width="6.42578125" style="240" customWidth="1"/>
    <col min="9781" max="9781" width="2.28515625" style="240" customWidth="1"/>
    <col min="9782" max="9782" width="6.7109375" style="240" customWidth="1"/>
    <col min="9783" max="9783" width="6.85546875" style="240" customWidth="1"/>
    <col min="9784" max="9784" width="7.28515625" style="240" customWidth="1"/>
    <col min="9785" max="9785" width="8.85546875" style="240" customWidth="1"/>
    <col min="9786" max="9984" width="9" style="240"/>
    <col min="9985" max="9985" width="4.5703125" style="240" customWidth="1"/>
    <col min="9986" max="9986" width="25.5703125" style="240" customWidth="1"/>
    <col min="9987" max="9987" width="5.28515625" style="240" bestFit="1" customWidth="1"/>
    <col min="9988" max="9988" width="9" style="240" customWidth="1"/>
    <col min="9989" max="9989" width="8.140625" style="240" customWidth="1"/>
    <col min="9990" max="9990" width="8.42578125" style="240" customWidth="1"/>
    <col min="9991" max="9991" width="8.28515625" style="240" customWidth="1"/>
    <col min="9992" max="9992" width="7" style="240" customWidth="1"/>
    <col min="9993" max="9993" width="8.28515625" style="240" customWidth="1"/>
    <col min="9994" max="9994" width="6.5703125" style="240" customWidth="1"/>
    <col min="9995" max="9995" width="2.28515625" style="240" customWidth="1"/>
    <col min="9996" max="9996" width="5.7109375" style="240" customWidth="1"/>
    <col min="9997" max="9997" width="6.85546875" style="240" customWidth="1"/>
    <col min="9998" max="9998" width="2.28515625" style="240" customWidth="1"/>
    <col min="9999" max="9999" width="6.7109375" style="240" customWidth="1"/>
    <col min="10000" max="10000" width="8.140625" style="240" customWidth="1"/>
    <col min="10001" max="10001" width="6.85546875" style="240" customWidth="1"/>
    <col min="10002" max="10002" width="5.85546875" style="240" customWidth="1"/>
    <col min="10003" max="10003" width="5.5703125" style="240" customWidth="1"/>
    <col min="10004" max="10004" width="3.28515625" style="240" bestFit="1" customWidth="1"/>
    <col min="10005" max="10005" width="6" style="240" customWidth="1"/>
    <col min="10006" max="10006" width="6.5703125" style="240" customWidth="1"/>
    <col min="10007" max="10007" width="7.140625" style="240" customWidth="1"/>
    <col min="10008" max="10008" width="3.42578125" style="240" customWidth="1"/>
    <col min="10009" max="10009" width="8.5703125" style="240" customWidth="1"/>
    <col min="10010" max="10010" width="5.85546875" style="240" customWidth="1"/>
    <col min="10011" max="10011" width="5.7109375" style="240" customWidth="1"/>
    <col min="10012" max="10012" width="6.7109375" style="240" customWidth="1"/>
    <col min="10013" max="10013" width="5.42578125" style="240" customWidth="1"/>
    <col min="10014" max="10014" width="4.5703125" style="240" customWidth="1"/>
    <col min="10015" max="10015" width="4.7109375" style="240" customWidth="1"/>
    <col min="10016" max="10016" width="8.140625" style="240" customWidth="1"/>
    <col min="10017" max="10017" width="6.5703125" style="240" customWidth="1"/>
    <col min="10018" max="10018" width="5.42578125" style="240" customWidth="1"/>
    <col min="10019" max="10019" width="4.7109375" style="240" customWidth="1"/>
    <col min="10020" max="10020" width="5.85546875" style="240" customWidth="1"/>
    <col min="10021" max="10021" width="4.85546875" style="240" customWidth="1"/>
    <col min="10022" max="10022" width="4.28515625" style="240" customWidth="1"/>
    <col min="10023" max="10023" width="5.5703125" style="240" customWidth="1"/>
    <col min="10024" max="10025" width="8.42578125" style="240" customWidth="1"/>
    <col min="10026" max="10026" width="6" style="240" customWidth="1"/>
    <col min="10027" max="10027" width="5.5703125" style="240" customWidth="1"/>
    <col min="10028" max="10028" width="1.85546875" style="240" customWidth="1"/>
    <col min="10029" max="10029" width="5.42578125" style="240" customWidth="1"/>
    <col min="10030" max="10030" width="7" style="240" customWidth="1"/>
    <col min="10031" max="10031" width="5.7109375" style="240" customWidth="1"/>
    <col min="10032" max="10033" width="5.42578125" style="240" customWidth="1"/>
    <col min="10034" max="10034" width="4.28515625" style="240" customWidth="1"/>
    <col min="10035" max="10035" width="7" style="240" customWidth="1"/>
    <col min="10036" max="10036" width="6.42578125" style="240" customWidth="1"/>
    <col min="10037" max="10037" width="2.28515625" style="240" customWidth="1"/>
    <col min="10038" max="10038" width="6.7109375" style="240" customWidth="1"/>
    <col min="10039" max="10039" width="6.85546875" style="240" customWidth="1"/>
    <col min="10040" max="10040" width="7.28515625" style="240" customWidth="1"/>
    <col min="10041" max="10041" width="8.85546875" style="240" customWidth="1"/>
    <col min="10042" max="10240" width="9" style="240"/>
    <col min="10241" max="10241" width="4.5703125" style="240" customWidth="1"/>
    <col min="10242" max="10242" width="25.5703125" style="240" customWidth="1"/>
    <col min="10243" max="10243" width="5.28515625" style="240" bestFit="1" customWidth="1"/>
    <col min="10244" max="10244" width="9" style="240" customWidth="1"/>
    <col min="10245" max="10245" width="8.140625" style="240" customWidth="1"/>
    <col min="10246" max="10246" width="8.42578125" style="240" customWidth="1"/>
    <col min="10247" max="10247" width="8.28515625" style="240" customWidth="1"/>
    <col min="10248" max="10248" width="7" style="240" customWidth="1"/>
    <col min="10249" max="10249" width="8.28515625" style="240" customWidth="1"/>
    <col min="10250" max="10250" width="6.5703125" style="240" customWidth="1"/>
    <col min="10251" max="10251" width="2.28515625" style="240" customWidth="1"/>
    <col min="10252" max="10252" width="5.7109375" style="240" customWidth="1"/>
    <col min="10253" max="10253" width="6.85546875" style="240" customWidth="1"/>
    <col min="10254" max="10254" width="2.28515625" style="240" customWidth="1"/>
    <col min="10255" max="10255" width="6.7109375" style="240" customWidth="1"/>
    <col min="10256" max="10256" width="8.140625" style="240" customWidth="1"/>
    <col min="10257" max="10257" width="6.85546875" style="240" customWidth="1"/>
    <col min="10258" max="10258" width="5.85546875" style="240" customWidth="1"/>
    <col min="10259" max="10259" width="5.5703125" style="240" customWidth="1"/>
    <col min="10260" max="10260" width="3.28515625" style="240" bestFit="1" customWidth="1"/>
    <col min="10261" max="10261" width="6" style="240" customWidth="1"/>
    <col min="10262" max="10262" width="6.5703125" style="240" customWidth="1"/>
    <col min="10263" max="10263" width="7.140625" style="240" customWidth="1"/>
    <col min="10264" max="10264" width="3.42578125" style="240" customWidth="1"/>
    <col min="10265" max="10265" width="8.5703125" style="240" customWidth="1"/>
    <col min="10266" max="10266" width="5.85546875" style="240" customWidth="1"/>
    <col min="10267" max="10267" width="5.7109375" style="240" customWidth="1"/>
    <col min="10268" max="10268" width="6.7109375" style="240" customWidth="1"/>
    <col min="10269" max="10269" width="5.42578125" style="240" customWidth="1"/>
    <col min="10270" max="10270" width="4.5703125" style="240" customWidth="1"/>
    <col min="10271" max="10271" width="4.7109375" style="240" customWidth="1"/>
    <col min="10272" max="10272" width="8.140625" style="240" customWidth="1"/>
    <col min="10273" max="10273" width="6.5703125" style="240" customWidth="1"/>
    <col min="10274" max="10274" width="5.42578125" style="240" customWidth="1"/>
    <col min="10275" max="10275" width="4.7109375" style="240" customWidth="1"/>
    <col min="10276" max="10276" width="5.85546875" style="240" customWidth="1"/>
    <col min="10277" max="10277" width="4.85546875" style="240" customWidth="1"/>
    <col min="10278" max="10278" width="4.28515625" style="240" customWidth="1"/>
    <col min="10279" max="10279" width="5.5703125" style="240" customWidth="1"/>
    <col min="10280" max="10281" width="8.42578125" style="240" customWidth="1"/>
    <col min="10282" max="10282" width="6" style="240" customWidth="1"/>
    <col min="10283" max="10283" width="5.5703125" style="240" customWidth="1"/>
    <col min="10284" max="10284" width="1.85546875" style="240" customWidth="1"/>
    <col min="10285" max="10285" width="5.42578125" style="240" customWidth="1"/>
    <col min="10286" max="10286" width="7" style="240" customWidth="1"/>
    <col min="10287" max="10287" width="5.7109375" style="240" customWidth="1"/>
    <col min="10288" max="10289" width="5.42578125" style="240" customWidth="1"/>
    <col min="10290" max="10290" width="4.28515625" style="240" customWidth="1"/>
    <col min="10291" max="10291" width="7" style="240" customWidth="1"/>
    <col min="10292" max="10292" width="6.42578125" style="240" customWidth="1"/>
    <col min="10293" max="10293" width="2.28515625" style="240" customWidth="1"/>
    <col min="10294" max="10294" width="6.7109375" style="240" customWidth="1"/>
    <col min="10295" max="10295" width="6.85546875" style="240" customWidth="1"/>
    <col min="10296" max="10296" width="7.28515625" style="240" customWidth="1"/>
    <col min="10297" max="10297" width="8.85546875" style="240" customWidth="1"/>
    <col min="10298" max="10496" width="9" style="240"/>
    <col min="10497" max="10497" width="4.5703125" style="240" customWidth="1"/>
    <col min="10498" max="10498" width="25.5703125" style="240" customWidth="1"/>
    <col min="10499" max="10499" width="5.28515625" style="240" bestFit="1" customWidth="1"/>
    <col min="10500" max="10500" width="9" style="240" customWidth="1"/>
    <col min="10501" max="10501" width="8.140625" style="240" customWidth="1"/>
    <col min="10502" max="10502" width="8.42578125" style="240" customWidth="1"/>
    <col min="10503" max="10503" width="8.28515625" style="240" customWidth="1"/>
    <col min="10504" max="10504" width="7" style="240" customWidth="1"/>
    <col min="10505" max="10505" width="8.28515625" style="240" customWidth="1"/>
    <col min="10506" max="10506" width="6.5703125" style="240" customWidth="1"/>
    <col min="10507" max="10507" width="2.28515625" style="240" customWidth="1"/>
    <col min="10508" max="10508" width="5.7109375" style="240" customWidth="1"/>
    <col min="10509" max="10509" width="6.85546875" style="240" customWidth="1"/>
    <col min="10510" max="10510" width="2.28515625" style="240" customWidth="1"/>
    <col min="10511" max="10511" width="6.7109375" style="240" customWidth="1"/>
    <col min="10512" max="10512" width="8.140625" style="240" customWidth="1"/>
    <col min="10513" max="10513" width="6.85546875" style="240" customWidth="1"/>
    <col min="10514" max="10514" width="5.85546875" style="240" customWidth="1"/>
    <col min="10515" max="10515" width="5.5703125" style="240" customWidth="1"/>
    <col min="10516" max="10516" width="3.28515625" style="240" bestFit="1" customWidth="1"/>
    <col min="10517" max="10517" width="6" style="240" customWidth="1"/>
    <col min="10518" max="10518" width="6.5703125" style="240" customWidth="1"/>
    <col min="10519" max="10519" width="7.140625" style="240" customWidth="1"/>
    <col min="10520" max="10520" width="3.42578125" style="240" customWidth="1"/>
    <col min="10521" max="10521" width="8.5703125" style="240" customWidth="1"/>
    <col min="10522" max="10522" width="5.85546875" style="240" customWidth="1"/>
    <col min="10523" max="10523" width="5.7109375" style="240" customWidth="1"/>
    <col min="10524" max="10524" width="6.7109375" style="240" customWidth="1"/>
    <col min="10525" max="10525" width="5.42578125" style="240" customWidth="1"/>
    <col min="10526" max="10526" width="4.5703125" style="240" customWidth="1"/>
    <col min="10527" max="10527" width="4.7109375" style="240" customWidth="1"/>
    <col min="10528" max="10528" width="8.140625" style="240" customWidth="1"/>
    <col min="10529" max="10529" width="6.5703125" style="240" customWidth="1"/>
    <col min="10530" max="10530" width="5.42578125" style="240" customWidth="1"/>
    <col min="10531" max="10531" width="4.7109375" style="240" customWidth="1"/>
    <col min="10532" max="10532" width="5.85546875" style="240" customWidth="1"/>
    <col min="10533" max="10533" width="4.85546875" style="240" customWidth="1"/>
    <col min="10534" max="10534" width="4.28515625" style="240" customWidth="1"/>
    <col min="10535" max="10535" width="5.5703125" style="240" customWidth="1"/>
    <col min="10536" max="10537" width="8.42578125" style="240" customWidth="1"/>
    <col min="10538" max="10538" width="6" style="240" customWidth="1"/>
    <col min="10539" max="10539" width="5.5703125" style="240" customWidth="1"/>
    <col min="10540" max="10540" width="1.85546875" style="240" customWidth="1"/>
    <col min="10541" max="10541" width="5.42578125" style="240" customWidth="1"/>
    <col min="10542" max="10542" width="7" style="240" customWidth="1"/>
    <col min="10543" max="10543" width="5.7109375" style="240" customWidth="1"/>
    <col min="10544" max="10545" width="5.42578125" style="240" customWidth="1"/>
    <col min="10546" max="10546" width="4.28515625" style="240" customWidth="1"/>
    <col min="10547" max="10547" width="7" style="240" customWidth="1"/>
    <col min="10548" max="10548" width="6.42578125" style="240" customWidth="1"/>
    <col min="10549" max="10549" width="2.28515625" style="240" customWidth="1"/>
    <col min="10550" max="10550" width="6.7109375" style="240" customWidth="1"/>
    <col min="10551" max="10551" width="6.85546875" style="240" customWidth="1"/>
    <col min="10552" max="10552" width="7.28515625" style="240" customWidth="1"/>
    <col min="10553" max="10553" width="8.85546875" style="240" customWidth="1"/>
    <col min="10554" max="10752" width="9" style="240"/>
    <col min="10753" max="10753" width="4.5703125" style="240" customWidth="1"/>
    <col min="10754" max="10754" width="25.5703125" style="240" customWidth="1"/>
    <col min="10755" max="10755" width="5.28515625" style="240" bestFit="1" customWidth="1"/>
    <col min="10756" max="10756" width="9" style="240" customWidth="1"/>
    <col min="10757" max="10757" width="8.140625" style="240" customWidth="1"/>
    <col min="10758" max="10758" width="8.42578125" style="240" customWidth="1"/>
    <col min="10759" max="10759" width="8.28515625" style="240" customWidth="1"/>
    <col min="10760" max="10760" width="7" style="240" customWidth="1"/>
    <col min="10761" max="10761" width="8.28515625" style="240" customWidth="1"/>
    <col min="10762" max="10762" width="6.5703125" style="240" customWidth="1"/>
    <col min="10763" max="10763" width="2.28515625" style="240" customWidth="1"/>
    <col min="10764" max="10764" width="5.7109375" style="240" customWidth="1"/>
    <col min="10765" max="10765" width="6.85546875" style="240" customWidth="1"/>
    <col min="10766" max="10766" width="2.28515625" style="240" customWidth="1"/>
    <col min="10767" max="10767" width="6.7109375" style="240" customWidth="1"/>
    <col min="10768" max="10768" width="8.140625" style="240" customWidth="1"/>
    <col min="10769" max="10769" width="6.85546875" style="240" customWidth="1"/>
    <col min="10770" max="10770" width="5.85546875" style="240" customWidth="1"/>
    <col min="10771" max="10771" width="5.5703125" style="240" customWidth="1"/>
    <col min="10772" max="10772" width="3.28515625" style="240" bestFit="1" customWidth="1"/>
    <col min="10773" max="10773" width="6" style="240" customWidth="1"/>
    <col min="10774" max="10774" width="6.5703125" style="240" customWidth="1"/>
    <col min="10775" max="10775" width="7.140625" style="240" customWidth="1"/>
    <col min="10776" max="10776" width="3.42578125" style="240" customWidth="1"/>
    <col min="10777" max="10777" width="8.5703125" style="240" customWidth="1"/>
    <col min="10778" max="10778" width="5.85546875" style="240" customWidth="1"/>
    <col min="10779" max="10779" width="5.7109375" style="240" customWidth="1"/>
    <col min="10780" max="10780" width="6.7109375" style="240" customWidth="1"/>
    <col min="10781" max="10781" width="5.42578125" style="240" customWidth="1"/>
    <col min="10782" max="10782" width="4.5703125" style="240" customWidth="1"/>
    <col min="10783" max="10783" width="4.7109375" style="240" customWidth="1"/>
    <col min="10784" max="10784" width="8.140625" style="240" customWidth="1"/>
    <col min="10785" max="10785" width="6.5703125" style="240" customWidth="1"/>
    <col min="10786" max="10786" width="5.42578125" style="240" customWidth="1"/>
    <col min="10787" max="10787" width="4.7109375" style="240" customWidth="1"/>
    <col min="10788" max="10788" width="5.85546875" style="240" customWidth="1"/>
    <col min="10789" max="10789" width="4.85546875" style="240" customWidth="1"/>
    <col min="10790" max="10790" width="4.28515625" style="240" customWidth="1"/>
    <col min="10791" max="10791" width="5.5703125" style="240" customWidth="1"/>
    <col min="10792" max="10793" width="8.42578125" style="240" customWidth="1"/>
    <col min="10794" max="10794" width="6" style="240" customWidth="1"/>
    <col min="10795" max="10795" width="5.5703125" style="240" customWidth="1"/>
    <col min="10796" max="10796" width="1.85546875" style="240" customWidth="1"/>
    <col min="10797" max="10797" width="5.42578125" style="240" customWidth="1"/>
    <col min="10798" max="10798" width="7" style="240" customWidth="1"/>
    <col min="10799" max="10799" width="5.7109375" style="240" customWidth="1"/>
    <col min="10800" max="10801" width="5.42578125" style="240" customWidth="1"/>
    <col min="10802" max="10802" width="4.28515625" style="240" customWidth="1"/>
    <col min="10803" max="10803" width="7" style="240" customWidth="1"/>
    <col min="10804" max="10804" width="6.42578125" style="240" customWidth="1"/>
    <col min="10805" max="10805" width="2.28515625" style="240" customWidth="1"/>
    <col min="10806" max="10806" width="6.7109375" style="240" customWidth="1"/>
    <col min="10807" max="10807" width="6.85546875" style="240" customWidth="1"/>
    <col min="10808" max="10808" width="7.28515625" style="240" customWidth="1"/>
    <col min="10809" max="10809" width="8.85546875" style="240" customWidth="1"/>
    <col min="10810" max="11008" width="9" style="240"/>
    <col min="11009" max="11009" width="4.5703125" style="240" customWidth="1"/>
    <col min="11010" max="11010" width="25.5703125" style="240" customWidth="1"/>
    <col min="11011" max="11011" width="5.28515625" style="240" bestFit="1" customWidth="1"/>
    <col min="11012" max="11012" width="9" style="240" customWidth="1"/>
    <col min="11013" max="11013" width="8.140625" style="240" customWidth="1"/>
    <col min="11014" max="11014" width="8.42578125" style="240" customWidth="1"/>
    <col min="11015" max="11015" width="8.28515625" style="240" customWidth="1"/>
    <col min="11016" max="11016" width="7" style="240" customWidth="1"/>
    <col min="11017" max="11017" width="8.28515625" style="240" customWidth="1"/>
    <col min="11018" max="11018" width="6.5703125" style="240" customWidth="1"/>
    <col min="11019" max="11019" width="2.28515625" style="240" customWidth="1"/>
    <col min="11020" max="11020" width="5.7109375" style="240" customWidth="1"/>
    <col min="11021" max="11021" width="6.85546875" style="240" customWidth="1"/>
    <col min="11022" max="11022" width="2.28515625" style="240" customWidth="1"/>
    <col min="11023" max="11023" width="6.7109375" style="240" customWidth="1"/>
    <col min="11024" max="11024" width="8.140625" style="240" customWidth="1"/>
    <col min="11025" max="11025" width="6.85546875" style="240" customWidth="1"/>
    <col min="11026" max="11026" width="5.85546875" style="240" customWidth="1"/>
    <col min="11027" max="11027" width="5.5703125" style="240" customWidth="1"/>
    <col min="11028" max="11028" width="3.28515625" style="240" bestFit="1" customWidth="1"/>
    <col min="11029" max="11029" width="6" style="240" customWidth="1"/>
    <col min="11030" max="11030" width="6.5703125" style="240" customWidth="1"/>
    <col min="11031" max="11031" width="7.140625" style="240" customWidth="1"/>
    <col min="11032" max="11032" width="3.42578125" style="240" customWidth="1"/>
    <col min="11033" max="11033" width="8.5703125" style="240" customWidth="1"/>
    <col min="11034" max="11034" width="5.85546875" style="240" customWidth="1"/>
    <col min="11035" max="11035" width="5.7109375" style="240" customWidth="1"/>
    <col min="11036" max="11036" width="6.7109375" style="240" customWidth="1"/>
    <col min="11037" max="11037" width="5.42578125" style="240" customWidth="1"/>
    <col min="11038" max="11038" width="4.5703125" style="240" customWidth="1"/>
    <col min="11039" max="11039" width="4.7109375" style="240" customWidth="1"/>
    <col min="11040" max="11040" width="8.140625" style="240" customWidth="1"/>
    <col min="11041" max="11041" width="6.5703125" style="240" customWidth="1"/>
    <col min="11042" max="11042" width="5.42578125" style="240" customWidth="1"/>
    <col min="11043" max="11043" width="4.7109375" style="240" customWidth="1"/>
    <col min="11044" max="11044" width="5.85546875" style="240" customWidth="1"/>
    <col min="11045" max="11045" width="4.85546875" style="240" customWidth="1"/>
    <col min="11046" max="11046" width="4.28515625" style="240" customWidth="1"/>
    <col min="11047" max="11047" width="5.5703125" style="240" customWidth="1"/>
    <col min="11048" max="11049" width="8.42578125" style="240" customWidth="1"/>
    <col min="11050" max="11050" width="6" style="240" customWidth="1"/>
    <col min="11051" max="11051" width="5.5703125" style="240" customWidth="1"/>
    <col min="11052" max="11052" width="1.85546875" style="240" customWidth="1"/>
    <col min="11053" max="11053" width="5.42578125" style="240" customWidth="1"/>
    <col min="11054" max="11054" width="7" style="240" customWidth="1"/>
    <col min="11055" max="11055" width="5.7109375" style="240" customWidth="1"/>
    <col min="11056" max="11057" width="5.42578125" style="240" customWidth="1"/>
    <col min="11058" max="11058" width="4.28515625" style="240" customWidth="1"/>
    <col min="11059" max="11059" width="7" style="240" customWidth="1"/>
    <col min="11060" max="11060" width="6.42578125" style="240" customWidth="1"/>
    <col min="11061" max="11061" width="2.28515625" style="240" customWidth="1"/>
    <col min="11062" max="11062" width="6.7109375" style="240" customWidth="1"/>
    <col min="11063" max="11063" width="6.85546875" style="240" customWidth="1"/>
    <col min="11064" max="11064" width="7.28515625" style="240" customWidth="1"/>
    <col min="11065" max="11065" width="8.85546875" style="240" customWidth="1"/>
    <col min="11066" max="11264" width="9" style="240"/>
    <col min="11265" max="11265" width="4.5703125" style="240" customWidth="1"/>
    <col min="11266" max="11266" width="25.5703125" style="240" customWidth="1"/>
    <col min="11267" max="11267" width="5.28515625" style="240" bestFit="1" customWidth="1"/>
    <col min="11268" max="11268" width="9" style="240" customWidth="1"/>
    <col min="11269" max="11269" width="8.140625" style="240" customWidth="1"/>
    <col min="11270" max="11270" width="8.42578125" style="240" customWidth="1"/>
    <col min="11271" max="11271" width="8.28515625" style="240" customWidth="1"/>
    <col min="11272" max="11272" width="7" style="240" customWidth="1"/>
    <col min="11273" max="11273" width="8.28515625" style="240" customWidth="1"/>
    <col min="11274" max="11274" width="6.5703125" style="240" customWidth="1"/>
    <col min="11275" max="11275" width="2.28515625" style="240" customWidth="1"/>
    <col min="11276" max="11276" width="5.7109375" style="240" customWidth="1"/>
    <col min="11277" max="11277" width="6.85546875" style="240" customWidth="1"/>
    <col min="11278" max="11278" width="2.28515625" style="240" customWidth="1"/>
    <col min="11279" max="11279" width="6.7109375" style="240" customWidth="1"/>
    <col min="11280" max="11280" width="8.140625" style="240" customWidth="1"/>
    <col min="11281" max="11281" width="6.85546875" style="240" customWidth="1"/>
    <col min="11282" max="11282" width="5.85546875" style="240" customWidth="1"/>
    <col min="11283" max="11283" width="5.5703125" style="240" customWidth="1"/>
    <col min="11284" max="11284" width="3.28515625" style="240" bestFit="1" customWidth="1"/>
    <col min="11285" max="11285" width="6" style="240" customWidth="1"/>
    <col min="11286" max="11286" width="6.5703125" style="240" customWidth="1"/>
    <col min="11287" max="11287" width="7.140625" style="240" customWidth="1"/>
    <col min="11288" max="11288" width="3.42578125" style="240" customWidth="1"/>
    <col min="11289" max="11289" width="8.5703125" style="240" customWidth="1"/>
    <col min="11290" max="11290" width="5.85546875" style="240" customWidth="1"/>
    <col min="11291" max="11291" width="5.7109375" style="240" customWidth="1"/>
    <col min="11292" max="11292" width="6.7109375" style="240" customWidth="1"/>
    <col min="11293" max="11293" width="5.42578125" style="240" customWidth="1"/>
    <col min="11294" max="11294" width="4.5703125" style="240" customWidth="1"/>
    <col min="11295" max="11295" width="4.7109375" style="240" customWidth="1"/>
    <col min="11296" max="11296" width="8.140625" style="240" customWidth="1"/>
    <col min="11297" max="11297" width="6.5703125" style="240" customWidth="1"/>
    <col min="11298" max="11298" width="5.42578125" style="240" customWidth="1"/>
    <col min="11299" max="11299" width="4.7109375" style="240" customWidth="1"/>
    <col min="11300" max="11300" width="5.85546875" style="240" customWidth="1"/>
    <col min="11301" max="11301" width="4.85546875" style="240" customWidth="1"/>
    <col min="11302" max="11302" width="4.28515625" style="240" customWidth="1"/>
    <col min="11303" max="11303" width="5.5703125" style="240" customWidth="1"/>
    <col min="11304" max="11305" width="8.42578125" style="240" customWidth="1"/>
    <col min="11306" max="11306" width="6" style="240" customWidth="1"/>
    <col min="11307" max="11307" width="5.5703125" style="240" customWidth="1"/>
    <col min="11308" max="11308" width="1.85546875" style="240" customWidth="1"/>
    <col min="11309" max="11309" width="5.42578125" style="240" customWidth="1"/>
    <col min="11310" max="11310" width="7" style="240" customWidth="1"/>
    <col min="11311" max="11311" width="5.7109375" style="240" customWidth="1"/>
    <col min="11312" max="11313" width="5.42578125" style="240" customWidth="1"/>
    <col min="11314" max="11314" width="4.28515625" style="240" customWidth="1"/>
    <col min="11315" max="11315" width="7" style="240" customWidth="1"/>
    <col min="11316" max="11316" width="6.42578125" style="240" customWidth="1"/>
    <col min="11317" max="11317" width="2.28515625" style="240" customWidth="1"/>
    <col min="11318" max="11318" width="6.7109375" style="240" customWidth="1"/>
    <col min="11319" max="11319" width="6.85546875" style="240" customWidth="1"/>
    <col min="11320" max="11320" width="7.28515625" style="240" customWidth="1"/>
    <col min="11321" max="11321" width="8.85546875" style="240" customWidth="1"/>
    <col min="11322" max="11520" width="9" style="240"/>
    <col min="11521" max="11521" width="4.5703125" style="240" customWidth="1"/>
    <col min="11522" max="11522" width="25.5703125" style="240" customWidth="1"/>
    <col min="11523" max="11523" width="5.28515625" style="240" bestFit="1" customWidth="1"/>
    <col min="11524" max="11524" width="9" style="240" customWidth="1"/>
    <col min="11525" max="11525" width="8.140625" style="240" customWidth="1"/>
    <col min="11526" max="11526" width="8.42578125" style="240" customWidth="1"/>
    <col min="11527" max="11527" width="8.28515625" style="240" customWidth="1"/>
    <col min="11528" max="11528" width="7" style="240" customWidth="1"/>
    <col min="11529" max="11529" width="8.28515625" style="240" customWidth="1"/>
    <col min="11530" max="11530" width="6.5703125" style="240" customWidth="1"/>
    <col min="11531" max="11531" width="2.28515625" style="240" customWidth="1"/>
    <col min="11532" max="11532" width="5.7109375" style="240" customWidth="1"/>
    <col min="11533" max="11533" width="6.85546875" style="240" customWidth="1"/>
    <col min="11534" max="11534" width="2.28515625" style="240" customWidth="1"/>
    <col min="11535" max="11535" width="6.7109375" style="240" customWidth="1"/>
    <col min="11536" max="11536" width="8.140625" style="240" customWidth="1"/>
    <col min="11537" max="11537" width="6.85546875" style="240" customWidth="1"/>
    <col min="11538" max="11538" width="5.85546875" style="240" customWidth="1"/>
    <col min="11539" max="11539" width="5.5703125" style="240" customWidth="1"/>
    <col min="11540" max="11540" width="3.28515625" style="240" bestFit="1" customWidth="1"/>
    <col min="11541" max="11541" width="6" style="240" customWidth="1"/>
    <col min="11542" max="11542" width="6.5703125" style="240" customWidth="1"/>
    <col min="11543" max="11543" width="7.140625" style="240" customWidth="1"/>
    <col min="11544" max="11544" width="3.42578125" style="240" customWidth="1"/>
    <col min="11545" max="11545" width="8.5703125" style="240" customWidth="1"/>
    <col min="11546" max="11546" width="5.85546875" style="240" customWidth="1"/>
    <col min="11547" max="11547" width="5.7109375" style="240" customWidth="1"/>
    <col min="11548" max="11548" width="6.7109375" style="240" customWidth="1"/>
    <col min="11549" max="11549" width="5.42578125" style="240" customWidth="1"/>
    <col min="11550" max="11550" width="4.5703125" style="240" customWidth="1"/>
    <col min="11551" max="11551" width="4.7109375" style="240" customWidth="1"/>
    <col min="11552" max="11552" width="8.140625" style="240" customWidth="1"/>
    <col min="11553" max="11553" width="6.5703125" style="240" customWidth="1"/>
    <col min="11554" max="11554" width="5.42578125" style="240" customWidth="1"/>
    <col min="11555" max="11555" width="4.7109375" style="240" customWidth="1"/>
    <col min="11556" max="11556" width="5.85546875" style="240" customWidth="1"/>
    <col min="11557" max="11557" width="4.85546875" style="240" customWidth="1"/>
    <col min="11558" max="11558" width="4.28515625" style="240" customWidth="1"/>
    <col min="11559" max="11559" width="5.5703125" style="240" customWidth="1"/>
    <col min="11560" max="11561" width="8.42578125" style="240" customWidth="1"/>
    <col min="11562" max="11562" width="6" style="240" customWidth="1"/>
    <col min="11563" max="11563" width="5.5703125" style="240" customWidth="1"/>
    <col min="11564" max="11564" width="1.85546875" style="240" customWidth="1"/>
    <col min="11565" max="11565" width="5.42578125" style="240" customWidth="1"/>
    <col min="11566" max="11566" width="7" style="240" customWidth="1"/>
    <col min="11567" max="11567" width="5.7109375" style="240" customWidth="1"/>
    <col min="11568" max="11569" width="5.42578125" style="240" customWidth="1"/>
    <col min="11570" max="11570" width="4.28515625" style="240" customWidth="1"/>
    <col min="11571" max="11571" width="7" style="240" customWidth="1"/>
    <col min="11572" max="11572" width="6.42578125" style="240" customWidth="1"/>
    <col min="11573" max="11573" width="2.28515625" style="240" customWidth="1"/>
    <col min="11574" max="11574" width="6.7109375" style="240" customWidth="1"/>
    <col min="11575" max="11575" width="6.85546875" style="240" customWidth="1"/>
    <col min="11576" max="11576" width="7.28515625" style="240" customWidth="1"/>
    <col min="11577" max="11577" width="8.85546875" style="240" customWidth="1"/>
    <col min="11578" max="11776" width="9" style="240"/>
    <col min="11777" max="11777" width="4.5703125" style="240" customWidth="1"/>
    <col min="11778" max="11778" width="25.5703125" style="240" customWidth="1"/>
    <col min="11779" max="11779" width="5.28515625" style="240" bestFit="1" customWidth="1"/>
    <col min="11780" max="11780" width="9" style="240" customWidth="1"/>
    <col min="11781" max="11781" width="8.140625" style="240" customWidth="1"/>
    <col min="11782" max="11782" width="8.42578125" style="240" customWidth="1"/>
    <col min="11783" max="11783" width="8.28515625" style="240" customWidth="1"/>
    <col min="11784" max="11784" width="7" style="240" customWidth="1"/>
    <col min="11785" max="11785" width="8.28515625" style="240" customWidth="1"/>
    <col min="11786" max="11786" width="6.5703125" style="240" customWidth="1"/>
    <col min="11787" max="11787" width="2.28515625" style="240" customWidth="1"/>
    <col min="11788" max="11788" width="5.7109375" style="240" customWidth="1"/>
    <col min="11789" max="11789" width="6.85546875" style="240" customWidth="1"/>
    <col min="11790" max="11790" width="2.28515625" style="240" customWidth="1"/>
    <col min="11791" max="11791" width="6.7109375" style="240" customWidth="1"/>
    <col min="11792" max="11792" width="8.140625" style="240" customWidth="1"/>
    <col min="11793" max="11793" width="6.85546875" style="240" customWidth="1"/>
    <col min="11794" max="11794" width="5.85546875" style="240" customWidth="1"/>
    <col min="11795" max="11795" width="5.5703125" style="240" customWidth="1"/>
    <col min="11796" max="11796" width="3.28515625" style="240" bestFit="1" customWidth="1"/>
    <col min="11797" max="11797" width="6" style="240" customWidth="1"/>
    <col min="11798" max="11798" width="6.5703125" style="240" customWidth="1"/>
    <col min="11799" max="11799" width="7.140625" style="240" customWidth="1"/>
    <col min="11800" max="11800" width="3.42578125" style="240" customWidth="1"/>
    <col min="11801" max="11801" width="8.5703125" style="240" customWidth="1"/>
    <col min="11802" max="11802" width="5.85546875" style="240" customWidth="1"/>
    <col min="11803" max="11803" width="5.7109375" style="240" customWidth="1"/>
    <col min="11804" max="11804" width="6.7109375" style="240" customWidth="1"/>
    <col min="11805" max="11805" width="5.42578125" style="240" customWidth="1"/>
    <col min="11806" max="11806" width="4.5703125" style="240" customWidth="1"/>
    <col min="11807" max="11807" width="4.7109375" style="240" customWidth="1"/>
    <col min="11808" max="11808" width="8.140625" style="240" customWidth="1"/>
    <col min="11809" max="11809" width="6.5703125" style="240" customWidth="1"/>
    <col min="11810" max="11810" width="5.42578125" style="240" customWidth="1"/>
    <col min="11811" max="11811" width="4.7109375" style="240" customWidth="1"/>
    <col min="11812" max="11812" width="5.85546875" style="240" customWidth="1"/>
    <col min="11813" max="11813" width="4.85546875" style="240" customWidth="1"/>
    <col min="11814" max="11814" width="4.28515625" style="240" customWidth="1"/>
    <col min="11815" max="11815" width="5.5703125" style="240" customWidth="1"/>
    <col min="11816" max="11817" width="8.42578125" style="240" customWidth="1"/>
    <col min="11818" max="11818" width="6" style="240" customWidth="1"/>
    <col min="11819" max="11819" width="5.5703125" style="240" customWidth="1"/>
    <col min="11820" max="11820" width="1.85546875" style="240" customWidth="1"/>
    <col min="11821" max="11821" width="5.42578125" style="240" customWidth="1"/>
    <col min="11822" max="11822" width="7" style="240" customWidth="1"/>
    <col min="11823" max="11823" width="5.7109375" style="240" customWidth="1"/>
    <col min="11824" max="11825" width="5.42578125" style="240" customWidth="1"/>
    <col min="11826" max="11826" width="4.28515625" style="240" customWidth="1"/>
    <col min="11827" max="11827" width="7" style="240" customWidth="1"/>
    <col min="11828" max="11828" width="6.42578125" style="240" customWidth="1"/>
    <col min="11829" max="11829" width="2.28515625" style="240" customWidth="1"/>
    <col min="11830" max="11830" width="6.7109375" style="240" customWidth="1"/>
    <col min="11831" max="11831" width="6.85546875" style="240" customWidth="1"/>
    <col min="11832" max="11832" width="7.28515625" style="240" customWidth="1"/>
    <col min="11833" max="11833" width="8.85546875" style="240" customWidth="1"/>
    <col min="11834" max="12032" width="9" style="240"/>
    <col min="12033" max="12033" width="4.5703125" style="240" customWidth="1"/>
    <col min="12034" max="12034" width="25.5703125" style="240" customWidth="1"/>
    <col min="12035" max="12035" width="5.28515625" style="240" bestFit="1" customWidth="1"/>
    <col min="12036" max="12036" width="9" style="240" customWidth="1"/>
    <col min="12037" max="12037" width="8.140625" style="240" customWidth="1"/>
    <col min="12038" max="12038" width="8.42578125" style="240" customWidth="1"/>
    <col min="12039" max="12039" width="8.28515625" style="240" customWidth="1"/>
    <col min="12040" max="12040" width="7" style="240" customWidth="1"/>
    <col min="12041" max="12041" width="8.28515625" style="240" customWidth="1"/>
    <col min="12042" max="12042" width="6.5703125" style="240" customWidth="1"/>
    <col min="12043" max="12043" width="2.28515625" style="240" customWidth="1"/>
    <col min="12044" max="12044" width="5.7109375" style="240" customWidth="1"/>
    <col min="12045" max="12045" width="6.85546875" style="240" customWidth="1"/>
    <col min="12046" max="12046" width="2.28515625" style="240" customWidth="1"/>
    <col min="12047" max="12047" width="6.7109375" style="240" customWidth="1"/>
    <col min="12048" max="12048" width="8.140625" style="240" customWidth="1"/>
    <col min="12049" max="12049" width="6.85546875" style="240" customWidth="1"/>
    <col min="12050" max="12050" width="5.85546875" style="240" customWidth="1"/>
    <col min="12051" max="12051" width="5.5703125" style="240" customWidth="1"/>
    <col min="12052" max="12052" width="3.28515625" style="240" bestFit="1" customWidth="1"/>
    <col min="12053" max="12053" width="6" style="240" customWidth="1"/>
    <col min="12054" max="12054" width="6.5703125" style="240" customWidth="1"/>
    <col min="12055" max="12055" width="7.140625" style="240" customWidth="1"/>
    <col min="12056" max="12056" width="3.42578125" style="240" customWidth="1"/>
    <col min="12057" max="12057" width="8.5703125" style="240" customWidth="1"/>
    <col min="12058" max="12058" width="5.85546875" style="240" customWidth="1"/>
    <col min="12059" max="12059" width="5.7109375" style="240" customWidth="1"/>
    <col min="12060" max="12060" width="6.7109375" style="240" customWidth="1"/>
    <col min="12061" max="12061" width="5.42578125" style="240" customWidth="1"/>
    <col min="12062" max="12062" width="4.5703125" style="240" customWidth="1"/>
    <col min="12063" max="12063" width="4.7109375" style="240" customWidth="1"/>
    <col min="12064" max="12064" width="8.140625" style="240" customWidth="1"/>
    <col min="12065" max="12065" width="6.5703125" style="240" customWidth="1"/>
    <col min="12066" max="12066" width="5.42578125" style="240" customWidth="1"/>
    <col min="12067" max="12067" width="4.7109375" style="240" customWidth="1"/>
    <col min="12068" max="12068" width="5.85546875" style="240" customWidth="1"/>
    <col min="12069" max="12069" width="4.85546875" style="240" customWidth="1"/>
    <col min="12070" max="12070" width="4.28515625" style="240" customWidth="1"/>
    <col min="12071" max="12071" width="5.5703125" style="240" customWidth="1"/>
    <col min="12072" max="12073" width="8.42578125" style="240" customWidth="1"/>
    <col min="12074" max="12074" width="6" style="240" customWidth="1"/>
    <col min="12075" max="12075" width="5.5703125" style="240" customWidth="1"/>
    <col min="12076" max="12076" width="1.85546875" style="240" customWidth="1"/>
    <col min="12077" max="12077" width="5.42578125" style="240" customWidth="1"/>
    <col min="12078" max="12078" width="7" style="240" customWidth="1"/>
    <col min="12079" max="12079" width="5.7109375" style="240" customWidth="1"/>
    <col min="12080" max="12081" width="5.42578125" style="240" customWidth="1"/>
    <col min="12082" max="12082" width="4.28515625" style="240" customWidth="1"/>
    <col min="12083" max="12083" width="7" style="240" customWidth="1"/>
    <col min="12084" max="12084" width="6.42578125" style="240" customWidth="1"/>
    <col min="12085" max="12085" width="2.28515625" style="240" customWidth="1"/>
    <col min="12086" max="12086" width="6.7109375" style="240" customWidth="1"/>
    <col min="12087" max="12087" width="6.85546875" style="240" customWidth="1"/>
    <col min="12088" max="12088" width="7.28515625" style="240" customWidth="1"/>
    <col min="12089" max="12089" width="8.85546875" style="240" customWidth="1"/>
    <col min="12090" max="12288" width="9" style="240"/>
    <col min="12289" max="12289" width="4.5703125" style="240" customWidth="1"/>
    <col min="12290" max="12290" width="25.5703125" style="240" customWidth="1"/>
    <col min="12291" max="12291" width="5.28515625" style="240" bestFit="1" customWidth="1"/>
    <col min="12292" max="12292" width="9" style="240" customWidth="1"/>
    <col min="12293" max="12293" width="8.140625" style="240" customWidth="1"/>
    <col min="12294" max="12294" width="8.42578125" style="240" customWidth="1"/>
    <col min="12295" max="12295" width="8.28515625" style="240" customWidth="1"/>
    <col min="12296" max="12296" width="7" style="240" customWidth="1"/>
    <col min="12297" max="12297" width="8.28515625" style="240" customWidth="1"/>
    <col min="12298" max="12298" width="6.5703125" style="240" customWidth="1"/>
    <col min="12299" max="12299" width="2.28515625" style="240" customWidth="1"/>
    <col min="12300" max="12300" width="5.7109375" style="240" customWidth="1"/>
    <col min="12301" max="12301" width="6.85546875" style="240" customWidth="1"/>
    <col min="12302" max="12302" width="2.28515625" style="240" customWidth="1"/>
    <col min="12303" max="12303" width="6.7109375" style="240" customWidth="1"/>
    <col min="12304" max="12304" width="8.140625" style="240" customWidth="1"/>
    <col min="12305" max="12305" width="6.85546875" style="240" customWidth="1"/>
    <col min="12306" max="12306" width="5.85546875" style="240" customWidth="1"/>
    <col min="12307" max="12307" width="5.5703125" style="240" customWidth="1"/>
    <col min="12308" max="12308" width="3.28515625" style="240" bestFit="1" customWidth="1"/>
    <col min="12309" max="12309" width="6" style="240" customWidth="1"/>
    <col min="12310" max="12310" width="6.5703125" style="240" customWidth="1"/>
    <col min="12311" max="12311" width="7.140625" style="240" customWidth="1"/>
    <col min="12312" max="12312" width="3.42578125" style="240" customWidth="1"/>
    <col min="12313" max="12313" width="8.5703125" style="240" customWidth="1"/>
    <col min="12314" max="12314" width="5.85546875" style="240" customWidth="1"/>
    <col min="12315" max="12315" width="5.7109375" style="240" customWidth="1"/>
    <col min="12316" max="12316" width="6.7109375" style="240" customWidth="1"/>
    <col min="12317" max="12317" width="5.42578125" style="240" customWidth="1"/>
    <col min="12318" max="12318" width="4.5703125" style="240" customWidth="1"/>
    <col min="12319" max="12319" width="4.7109375" style="240" customWidth="1"/>
    <col min="12320" max="12320" width="8.140625" style="240" customWidth="1"/>
    <col min="12321" max="12321" width="6.5703125" style="240" customWidth="1"/>
    <col min="12322" max="12322" width="5.42578125" style="240" customWidth="1"/>
    <col min="12323" max="12323" width="4.7109375" style="240" customWidth="1"/>
    <col min="12324" max="12324" width="5.85546875" style="240" customWidth="1"/>
    <col min="12325" max="12325" width="4.85546875" style="240" customWidth="1"/>
    <col min="12326" max="12326" width="4.28515625" style="240" customWidth="1"/>
    <col min="12327" max="12327" width="5.5703125" style="240" customWidth="1"/>
    <col min="12328" max="12329" width="8.42578125" style="240" customWidth="1"/>
    <col min="12330" max="12330" width="6" style="240" customWidth="1"/>
    <col min="12331" max="12331" width="5.5703125" style="240" customWidth="1"/>
    <col min="12332" max="12332" width="1.85546875" style="240" customWidth="1"/>
    <col min="12333" max="12333" width="5.42578125" style="240" customWidth="1"/>
    <col min="12334" max="12334" width="7" style="240" customWidth="1"/>
    <col min="12335" max="12335" width="5.7109375" style="240" customWidth="1"/>
    <col min="12336" max="12337" width="5.42578125" style="240" customWidth="1"/>
    <col min="12338" max="12338" width="4.28515625" style="240" customWidth="1"/>
    <col min="12339" max="12339" width="7" style="240" customWidth="1"/>
    <col min="12340" max="12340" width="6.42578125" style="240" customWidth="1"/>
    <col min="12341" max="12341" width="2.28515625" style="240" customWidth="1"/>
    <col min="12342" max="12342" width="6.7109375" style="240" customWidth="1"/>
    <col min="12343" max="12343" width="6.85546875" style="240" customWidth="1"/>
    <col min="12344" max="12344" width="7.28515625" style="240" customWidth="1"/>
    <col min="12345" max="12345" width="8.85546875" style="240" customWidth="1"/>
    <col min="12346" max="12544" width="9" style="240"/>
    <col min="12545" max="12545" width="4.5703125" style="240" customWidth="1"/>
    <col min="12546" max="12546" width="25.5703125" style="240" customWidth="1"/>
    <col min="12547" max="12547" width="5.28515625" style="240" bestFit="1" customWidth="1"/>
    <col min="12548" max="12548" width="9" style="240" customWidth="1"/>
    <col min="12549" max="12549" width="8.140625" style="240" customWidth="1"/>
    <col min="12550" max="12550" width="8.42578125" style="240" customWidth="1"/>
    <col min="12551" max="12551" width="8.28515625" style="240" customWidth="1"/>
    <col min="12552" max="12552" width="7" style="240" customWidth="1"/>
    <col min="12553" max="12553" width="8.28515625" style="240" customWidth="1"/>
    <col min="12554" max="12554" width="6.5703125" style="240" customWidth="1"/>
    <col min="12555" max="12555" width="2.28515625" style="240" customWidth="1"/>
    <col min="12556" max="12556" width="5.7109375" style="240" customWidth="1"/>
    <col min="12557" max="12557" width="6.85546875" style="240" customWidth="1"/>
    <col min="12558" max="12558" width="2.28515625" style="240" customWidth="1"/>
    <col min="12559" max="12559" width="6.7109375" style="240" customWidth="1"/>
    <col min="12560" max="12560" width="8.140625" style="240" customWidth="1"/>
    <col min="12561" max="12561" width="6.85546875" style="240" customWidth="1"/>
    <col min="12562" max="12562" width="5.85546875" style="240" customWidth="1"/>
    <col min="12563" max="12563" width="5.5703125" style="240" customWidth="1"/>
    <col min="12564" max="12564" width="3.28515625" style="240" bestFit="1" customWidth="1"/>
    <col min="12565" max="12565" width="6" style="240" customWidth="1"/>
    <col min="12566" max="12566" width="6.5703125" style="240" customWidth="1"/>
    <col min="12567" max="12567" width="7.140625" style="240" customWidth="1"/>
    <col min="12568" max="12568" width="3.42578125" style="240" customWidth="1"/>
    <col min="12569" max="12569" width="8.5703125" style="240" customWidth="1"/>
    <col min="12570" max="12570" width="5.85546875" style="240" customWidth="1"/>
    <col min="12571" max="12571" width="5.7109375" style="240" customWidth="1"/>
    <col min="12572" max="12572" width="6.7109375" style="240" customWidth="1"/>
    <col min="12573" max="12573" width="5.42578125" style="240" customWidth="1"/>
    <col min="12574" max="12574" width="4.5703125" style="240" customWidth="1"/>
    <col min="12575" max="12575" width="4.7109375" style="240" customWidth="1"/>
    <col min="12576" max="12576" width="8.140625" style="240" customWidth="1"/>
    <col min="12577" max="12577" width="6.5703125" style="240" customWidth="1"/>
    <col min="12578" max="12578" width="5.42578125" style="240" customWidth="1"/>
    <col min="12579" max="12579" width="4.7109375" style="240" customWidth="1"/>
    <col min="12580" max="12580" width="5.85546875" style="240" customWidth="1"/>
    <col min="12581" max="12581" width="4.85546875" style="240" customWidth="1"/>
    <col min="12582" max="12582" width="4.28515625" style="240" customWidth="1"/>
    <col min="12583" max="12583" width="5.5703125" style="240" customWidth="1"/>
    <col min="12584" max="12585" width="8.42578125" style="240" customWidth="1"/>
    <col min="12586" max="12586" width="6" style="240" customWidth="1"/>
    <col min="12587" max="12587" width="5.5703125" style="240" customWidth="1"/>
    <col min="12588" max="12588" width="1.85546875" style="240" customWidth="1"/>
    <col min="12589" max="12589" width="5.42578125" style="240" customWidth="1"/>
    <col min="12590" max="12590" width="7" style="240" customWidth="1"/>
    <col min="12591" max="12591" width="5.7109375" style="240" customWidth="1"/>
    <col min="12592" max="12593" width="5.42578125" style="240" customWidth="1"/>
    <col min="12594" max="12594" width="4.28515625" style="240" customWidth="1"/>
    <col min="12595" max="12595" width="7" style="240" customWidth="1"/>
    <col min="12596" max="12596" width="6.42578125" style="240" customWidth="1"/>
    <col min="12597" max="12597" width="2.28515625" style="240" customWidth="1"/>
    <col min="12598" max="12598" width="6.7109375" style="240" customWidth="1"/>
    <col min="12599" max="12599" width="6.85546875" style="240" customWidth="1"/>
    <col min="12600" max="12600" width="7.28515625" style="240" customWidth="1"/>
    <col min="12601" max="12601" width="8.85546875" style="240" customWidth="1"/>
    <col min="12602" max="12800" width="9" style="240"/>
    <col min="12801" max="12801" width="4.5703125" style="240" customWidth="1"/>
    <col min="12802" max="12802" width="25.5703125" style="240" customWidth="1"/>
    <col min="12803" max="12803" width="5.28515625" style="240" bestFit="1" customWidth="1"/>
    <col min="12804" max="12804" width="9" style="240" customWidth="1"/>
    <col min="12805" max="12805" width="8.140625" style="240" customWidth="1"/>
    <col min="12806" max="12806" width="8.42578125" style="240" customWidth="1"/>
    <col min="12807" max="12807" width="8.28515625" style="240" customWidth="1"/>
    <col min="12808" max="12808" width="7" style="240" customWidth="1"/>
    <col min="12809" max="12809" width="8.28515625" style="240" customWidth="1"/>
    <col min="12810" max="12810" width="6.5703125" style="240" customWidth="1"/>
    <col min="12811" max="12811" width="2.28515625" style="240" customWidth="1"/>
    <col min="12812" max="12812" width="5.7109375" style="240" customWidth="1"/>
    <col min="12813" max="12813" width="6.85546875" style="240" customWidth="1"/>
    <col min="12814" max="12814" width="2.28515625" style="240" customWidth="1"/>
    <col min="12815" max="12815" width="6.7109375" style="240" customWidth="1"/>
    <col min="12816" max="12816" width="8.140625" style="240" customWidth="1"/>
    <col min="12817" max="12817" width="6.85546875" style="240" customWidth="1"/>
    <col min="12818" max="12818" width="5.85546875" style="240" customWidth="1"/>
    <col min="12819" max="12819" width="5.5703125" style="240" customWidth="1"/>
    <col min="12820" max="12820" width="3.28515625" style="240" bestFit="1" customWidth="1"/>
    <col min="12821" max="12821" width="6" style="240" customWidth="1"/>
    <col min="12822" max="12822" width="6.5703125" style="240" customWidth="1"/>
    <col min="12823" max="12823" width="7.140625" style="240" customWidth="1"/>
    <col min="12824" max="12824" width="3.42578125" style="240" customWidth="1"/>
    <col min="12825" max="12825" width="8.5703125" style="240" customWidth="1"/>
    <col min="12826" max="12826" width="5.85546875" style="240" customWidth="1"/>
    <col min="12827" max="12827" width="5.7109375" style="240" customWidth="1"/>
    <col min="12828" max="12828" width="6.7109375" style="240" customWidth="1"/>
    <col min="12829" max="12829" width="5.42578125" style="240" customWidth="1"/>
    <col min="12830" max="12830" width="4.5703125" style="240" customWidth="1"/>
    <col min="12831" max="12831" width="4.7109375" style="240" customWidth="1"/>
    <col min="12832" max="12832" width="8.140625" style="240" customWidth="1"/>
    <col min="12833" max="12833" width="6.5703125" style="240" customWidth="1"/>
    <col min="12834" max="12834" width="5.42578125" style="240" customWidth="1"/>
    <col min="12835" max="12835" width="4.7109375" style="240" customWidth="1"/>
    <col min="12836" max="12836" width="5.85546875" style="240" customWidth="1"/>
    <col min="12837" max="12837" width="4.85546875" style="240" customWidth="1"/>
    <col min="12838" max="12838" width="4.28515625" style="240" customWidth="1"/>
    <col min="12839" max="12839" width="5.5703125" style="240" customWidth="1"/>
    <col min="12840" max="12841" width="8.42578125" style="240" customWidth="1"/>
    <col min="12842" max="12842" width="6" style="240" customWidth="1"/>
    <col min="12843" max="12843" width="5.5703125" style="240" customWidth="1"/>
    <col min="12844" max="12844" width="1.85546875" style="240" customWidth="1"/>
    <col min="12845" max="12845" width="5.42578125" style="240" customWidth="1"/>
    <col min="12846" max="12846" width="7" style="240" customWidth="1"/>
    <col min="12847" max="12847" width="5.7109375" style="240" customWidth="1"/>
    <col min="12848" max="12849" width="5.42578125" style="240" customWidth="1"/>
    <col min="12850" max="12850" width="4.28515625" style="240" customWidth="1"/>
    <col min="12851" max="12851" width="7" style="240" customWidth="1"/>
    <col min="12852" max="12852" width="6.42578125" style="240" customWidth="1"/>
    <col min="12853" max="12853" width="2.28515625" style="240" customWidth="1"/>
    <col min="12854" max="12854" width="6.7109375" style="240" customWidth="1"/>
    <col min="12855" max="12855" width="6.85546875" style="240" customWidth="1"/>
    <col min="12856" max="12856" width="7.28515625" style="240" customWidth="1"/>
    <col min="12857" max="12857" width="8.85546875" style="240" customWidth="1"/>
    <col min="12858" max="13056" width="9" style="240"/>
    <col min="13057" max="13057" width="4.5703125" style="240" customWidth="1"/>
    <col min="13058" max="13058" width="25.5703125" style="240" customWidth="1"/>
    <col min="13059" max="13059" width="5.28515625" style="240" bestFit="1" customWidth="1"/>
    <col min="13060" max="13060" width="9" style="240" customWidth="1"/>
    <col min="13061" max="13061" width="8.140625" style="240" customWidth="1"/>
    <col min="13062" max="13062" width="8.42578125" style="240" customWidth="1"/>
    <col min="13063" max="13063" width="8.28515625" style="240" customWidth="1"/>
    <col min="13064" max="13064" width="7" style="240" customWidth="1"/>
    <col min="13065" max="13065" width="8.28515625" style="240" customWidth="1"/>
    <col min="13066" max="13066" width="6.5703125" style="240" customWidth="1"/>
    <col min="13067" max="13067" width="2.28515625" style="240" customWidth="1"/>
    <col min="13068" max="13068" width="5.7109375" style="240" customWidth="1"/>
    <col min="13069" max="13069" width="6.85546875" style="240" customWidth="1"/>
    <col min="13070" max="13070" width="2.28515625" style="240" customWidth="1"/>
    <col min="13071" max="13071" width="6.7109375" style="240" customWidth="1"/>
    <col min="13072" max="13072" width="8.140625" style="240" customWidth="1"/>
    <col min="13073" max="13073" width="6.85546875" style="240" customWidth="1"/>
    <col min="13074" max="13074" width="5.85546875" style="240" customWidth="1"/>
    <col min="13075" max="13075" width="5.5703125" style="240" customWidth="1"/>
    <col min="13076" max="13076" width="3.28515625" style="240" bestFit="1" customWidth="1"/>
    <col min="13077" max="13077" width="6" style="240" customWidth="1"/>
    <col min="13078" max="13078" width="6.5703125" style="240" customWidth="1"/>
    <col min="13079" max="13079" width="7.140625" style="240" customWidth="1"/>
    <col min="13080" max="13080" width="3.42578125" style="240" customWidth="1"/>
    <col min="13081" max="13081" width="8.5703125" style="240" customWidth="1"/>
    <col min="13082" max="13082" width="5.85546875" style="240" customWidth="1"/>
    <col min="13083" max="13083" width="5.7109375" style="240" customWidth="1"/>
    <col min="13084" max="13084" width="6.7109375" style="240" customWidth="1"/>
    <col min="13085" max="13085" width="5.42578125" style="240" customWidth="1"/>
    <col min="13086" max="13086" width="4.5703125" style="240" customWidth="1"/>
    <col min="13087" max="13087" width="4.7109375" style="240" customWidth="1"/>
    <col min="13088" max="13088" width="8.140625" style="240" customWidth="1"/>
    <col min="13089" max="13089" width="6.5703125" style="240" customWidth="1"/>
    <col min="13090" max="13090" width="5.42578125" style="240" customWidth="1"/>
    <col min="13091" max="13091" width="4.7109375" style="240" customWidth="1"/>
    <col min="13092" max="13092" width="5.85546875" style="240" customWidth="1"/>
    <col min="13093" max="13093" width="4.85546875" style="240" customWidth="1"/>
    <col min="13094" max="13094" width="4.28515625" style="240" customWidth="1"/>
    <col min="13095" max="13095" width="5.5703125" style="240" customWidth="1"/>
    <col min="13096" max="13097" width="8.42578125" style="240" customWidth="1"/>
    <col min="13098" max="13098" width="6" style="240" customWidth="1"/>
    <col min="13099" max="13099" width="5.5703125" style="240" customWidth="1"/>
    <col min="13100" max="13100" width="1.85546875" style="240" customWidth="1"/>
    <col min="13101" max="13101" width="5.42578125" style="240" customWidth="1"/>
    <col min="13102" max="13102" width="7" style="240" customWidth="1"/>
    <col min="13103" max="13103" width="5.7109375" style="240" customWidth="1"/>
    <col min="13104" max="13105" width="5.42578125" style="240" customWidth="1"/>
    <col min="13106" max="13106" width="4.28515625" style="240" customWidth="1"/>
    <col min="13107" max="13107" width="7" style="240" customWidth="1"/>
    <col min="13108" max="13108" width="6.42578125" style="240" customWidth="1"/>
    <col min="13109" max="13109" width="2.28515625" style="240" customWidth="1"/>
    <col min="13110" max="13110" width="6.7109375" style="240" customWidth="1"/>
    <col min="13111" max="13111" width="6.85546875" style="240" customWidth="1"/>
    <col min="13112" max="13112" width="7.28515625" style="240" customWidth="1"/>
    <col min="13113" max="13113" width="8.85546875" style="240" customWidth="1"/>
    <col min="13114" max="13312" width="9" style="240"/>
    <col min="13313" max="13313" width="4.5703125" style="240" customWidth="1"/>
    <col min="13314" max="13314" width="25.5703125" style="240" customWidth="1"/>
    <col min="13315" max="13315" width="5.28515625" style="240" bestFit="1" customWidth="1"/>
    <col min="13316" max="13316" width="9" style="240" customWidth="1"/>
    <col min="13317" max="13317" width="8.140625" style="240" customWidth="1"/>
    <col min="13318" max="13318" width="8.42578125" style="240" customWidth="1"/>
    <col min="13319" max="13319" width="8.28515625" style="240" customWidth="1"/>
    <col min="13320" max="13320" width="7" style="240" customWidth="1"/>
    <col min="13321" max="13321" width="8.28515625" style="240" customWidth="1"/>
    <col min="13322" max="13322" width="6.5703125" style="240" customWidth="1"/>
    <col min="13323" max="13323" width="2.28515625" style="240" customWidth="1"/>
    <col min="13324" max="13324" width="5.7109375" style="240" customWidth="1"/>
    <col min="13325" max="13325" width="6.85546875" style="240" customWidth="1"/>
    <col min="13326" max="13326" width="2.28515625" style="240" customWidth="1"/>
    <col min="13327" max="13327" width="6.7109375" style="240" customWidth="1"/>
    <col min="13328" max="13328" width="8.140625" style="240" customWidth="1"/>
    <col min="13329" max="13329" width="6.85546875" style="240" customWidth="1"/>
    <col min="13330" max="13330" width="5.85546875" style="240" customWidth="1"/>
    <col min="13331" max="13331" width="5.5703125" style="240" customWidth="1"/>
    <col min="13332" max="13332" width="3.28515625" style="240" bestFit="1" customWidth="1"/>
    <col min="13333" max="13333" width="6" style="240" customWidth="1"/>
    <col min="13334" max="13334" width="6.5703125" style="240" customWidth="1"/>
    <col min="13335" max="13335" width="7.140625" style="240" customWidth="1"/>
    <col min="13336" max="13336" width="3.42578125" style="240" customWidth="1"/>
    <col min="13337" max="13337" width="8.5703125" style="240" customWidth="1"/>
    <col min="13338" max="13338" width="5.85546875" style="240" customWidth="1"/>
    <col min="13339" max="13339" width="5.7109375" style="240" customWidth="1"/>
    <col min="13340" max="13340" width="6.7109375" style="240" customWidth="1"/>
    <col min="13341" max="13341" width="5.42578125" style="240" customWidth="1"/>
    <col min="13342" max="13342" width="4.5703125" style="240" customWidth="1"/>
    <col min="13343" max="13343" width="4.7109375" style="240" customWidth="1"/>
    <col min="13344" max="13344" width="8.140625" style="240" customWidth="1"/>
    <col min="13345" max="13345" width="6.5703125" style="240" customWidth="1"/>
    <col min="13346" max="13346" width="5.42578125" style="240" customWidth="1"/>
    <col min="13347" max="13347" width="4.7109375" style="240" customWidth="1"/>
    <col min="13348" max="13348" width="5.85546875" style="240" customWidth="1"/>
    <col min="13349" max="13349" width="4.85546875" style="240" customWidth="1"/>
    <col min="13350" max="13350" width="4.28515625" style="240" customWidth="1"/>
    <col min="13351" max="13351" width="5.5703125" style="240" customWidth="1"/>
    <col min="13352" max="13353" width="8.42578125" style="240" customWidth="1"/>
    <col min="13354" max="13354" width="6" style="240" customWidth="1"/>
    <col min="13355" max="13355" width="5.5703125" style="240" customWidth="1"/>
    <col min="13356" max="13356" width="1.85546875" style="240" customWidth="1"/>
    <col min="13357" max="13357" width="5.42578125" style="240" customWidth="1"/>
    <col min="13358" max="13358" width="7" style="240" customWidth="1"/>
    <col min="13359" max="13359" width="5.7109375" style="240" customWidth="1"/>
    <col min="13360" max="13361" width="5.42578125" style="240" customWidth="1"/>
    <col min="13362" max="13362" width="4.28515625" style="240" customWidth="1"/>
    <col min="13363" max="13363" width="7" style="240" customWidth="1"/>
    <col min="13364" max="13364" width="6.42578125" style="240" customWidth="1"/>
    <col min="13365" max="13365" width="2.28515625" style="240" customWidth="1"/>
    <col min="13366" max="13366" width="6.7109375" style="240" customWidth="1"/>
    <col min="13367" max="13367" width="6.85546875" style="240" customWidth="1"/>
    <col min="13368" max="13368" width="7.28515625" style="240" customWidth="1"/>
    <col min="13369" max="13369" width="8.85546875" style="240" customWidth="1"/>
    <col min="13370" max="13568" width="9" style="240"/>
    <col min="13569" max="13569" width="4.5703125" style="240" customWidth="1"/>
    <col min="13570" max="13570" width="25.5703125" style="240" customWidth="1"/>
    <col min="13571" max="13571" width="5.28515625" style="240" bestFit="1" customWidth="1"/>
    <col min="13572" max="13572" width="9" style="240" customWidth="1"/>
    <col min="13573" max="13573" width="8.140625" style="240" customWidth="1"/>
    <col min="13574" max="13574" width="8.42578125" style="240" customWidth="1"/>
    <col min="13575" max="13575" width="8.28515625" style="240" customWidth="1"/>
    <col min="13576" max="13576" width="7" style="240" customWidth="1"/>
    <col min="13577" max="13577" width="8.28515625" style="240" customWidth="1"/>
    <col min="13578" max="13578" width="6.5703125" style="240" customWidth="1"/>
    <col min="13579" max="13579" width="2.28515625" style="240" customWidth="1"/>
    <col min="13580" max="13580" width="5.7109375" style="240" customWidth="1"/>
    <col min="13581" max="13581" width="6.85546875" style="240" customWidth="1"/>
    <col min="13582" max="13582" width="2.28515625" style="240" customWidth="1"/>
    <col min="13583" max="13583" width="6.7109375" style="240" customWidth="1"/>
    <col min="13584" max="13584" width="8.140625" style="240" customWidth="1"/>
    <col min="13585" max="13585" width="6.85546875" style="240" customWidth="1"/>
    <col min="13586" max="13586" width="5.85546875" style="240" customWidth="1"/>
    <col min="13587" max="13587" width="5.5703125" style="240" customWidth="1"/>
    <col min="13588" max="13588" width="3.28515625" style="240" bestFit="1" customWidth="1"/>
    <col min="13589" max="13589" width="6" style="240" customWidth="1"/>
    <col min="13590" max="13590" width="6.5703125" style="240" customWidth="1"/>
    <col min="13591" max="13591" width="7.140625" style="240" customWidth="1"/>
    <col min="13592" max="13592" width="3.42578125" style="240" customWidth="1"/>
    <col min="13593" max="13593" width="8.5703125" style="240" customWidth="1"/>
    <col min="13594" max="13594" width="5.85546875" style="240" customWidth="1"/>
    <col min="13595" max="13595" width="5.7109375" style="240" customWidth="1"/>
    <col min="13596" max="13596" width="6.7109375" style="240" customWidth="1"/>
    <col min="13597" max="13597" width="5.42578125" style="240" customWidth="1"/>
    <col min="13598" max="13598" width="4.5703125" style="240" customWidth="1"/>
    <col min="13599" max="13599" width="4.7109375" style="240" customWidth="1"/>
    <col min="13600" max="13600" width="8.140625" style="240" customWidth="1"/>
    <col min="13601" max="13601" width="6.5703125" style="240" customWidth="1"/>
    <col min="13602" max="13602" width="5.42578125" style="240" customWidth="1"/>
    <col min="13603" max="13603" width="4.7109375" style="240" customWidth="1"/>
    <col min="13604" max="13604" width="5.85546875" style="240" customWidth="1"/>
    <col min="13605" max="13605" width="4.85546875" style="240" customWidth="1"/>
    <col min="13606" max="13606" width="4.28515625" style="240" customWidth="1"/>
    <col min="13607" max="13607" width="5.5703125" style="240" customWidth="1"/>
    <col min="13608" max="13609" width="8.42578125" style="240" customWidth="1"/>
    <col min="13610" max="13610" width="6" style="240" customWidth="1"/>
    <col min="13611" max="13611" width="5.5703125" style="240" customWidth="1"/>
    <col min="13612" max="13612" width="1.85546875" style="240" customWidth="1"/>
    <col min="13613" max="13613" width="5.42578125" style="240" customWidth="1"/>
    <col min="13614" max="13614" width="7" style="240" customWidth="1"/>
    <col min="13615" max="13615" width="5.7109375" style="240" customWidth="1"/>
    <col min="13616" max="13617" width="5.42578125" style="240" customWidth="1"/>
    <col min="13618" max="13618" width="4.28515625" style="240" customWidth="1"/>
    <col min="13619" max="13619" width="7" style="240" customWidth="1"/>
    <col min="13620" max="13620" width="6.42578125" style="240" customWidth="1"/>
    <col min="13621" max="13621" width="2.28515625" style="240" customWidth="1"/>
    <col min="13622" max="13622" width="6.7109375" style="240" customWidth="1"/>
    <col min="13623" max="13623" width="6.85546875" style="240" customWidth="1"/>
    <col min="13624" max="13624" width="7.28515625" style="240" customWidth="1"/>
    <col min="13625" max="13625" width="8.85546875" style="240" customWidth="1"/>
    <col min="13626" max="13824" width="9" style="240"/>
    <col min="13825" max="13825" width="4.5703125" style="240" customWidth="1"/>
    <col min="13826" max="13826" width="25.5703125" style="240" customWidth="1"/>
    <col min="13827" max="13827" width="5.28515625" style="240" bestFit="1" customWidth="1"/>
    <col min="13828" max="13828" width="9" style="240" customWidth="1"/>
    <col min="13829" max="13829" width="8.140625" style="240" customWidth="1"/>
    <col min="13830" max="13830" width="8.42578125" style="240" customWidth="1"/>
    <col min="13831" max="13831" width="8.28515625" style="240" customWidth="1"/>
    <col min="13832" max="13832" width="7" style="240" customWidth="1"/>
    <col min="13833" max="13833" width="8.28515625" style="240" customWidth="1"/>
    <col min="13834" max="13834" width="6.5703125" style="240" customWidth="1"/>
    <col min="13835" max="13835" width="2.28515625" style="240" customWidth="1"/>
    <col min="13836" max="13836" width="5.7109375" style="240" customWidth="1"/>
    <col min="13837" max="13837" width="6.85546875" style="240" customWidth="1"/>
    <col min="13838" max="13838" width="2.28515625" style="240" customWidth="1"/>
    <col min="13839" max="13839" width="6.7109375" style="240" customWidth="1"/>
    <col min="13840" max="13840" width="8.140625" style="240" customWidth="1"/>
    <col min="13841" max="13841" width="6.85546875" style="240" customWidth="1"/>
    <col min="13842" max="13842" width="5.85546875" style="240" customWidth="1"/>
    <col min="13843" max="13843" width="5.5703125" style="240" customWidth="1"/>
    <col min="13844" max="13844" width="3.28515625" style="240" bestFit="1" customWidth="1"/>
    <col min="13845" max="13845" width="6" style="240" customWidth="1"/>
    <col min="13846" max="13846" width="6.5703125" style="240" customWidth="1"/>
    <col min="13847" max="13847" width="7.140625" style="240" customWidth="1"/>
    <col min="13848" max="13848" width="3.42578125" style="240" customWidth="1"/>
    <col min="13849" max="13849" width="8.5703125" style="240" customWidth="1"/>
    <col min="13850" max="13850" width="5.85546875" style="240" customWidth="1"/>
    <col min="13851" max="13851" width="5.7109375" style="240" customWidth="1"/>
    <col min="13852" max="13852" width="6.7109375" style="240" customWidth="1"/>
    <col min="13853" max="13853" width="5.42578125" style="240" customWidth="1"/>
    <col min="13854" max="13854" width="4.5703125" style="240" customWidth="1"/>
    <col min="13855" max="13855" width="4.7109375" style="240" customWidth="1"/>
    <col min="13856" max="13856" width="8.140625" style="240" customWidth="1"/>
    <col min="13857" max="13857" width="6.5703125" style="240" customWidth="1"/>
    <col min="13858" max="13858" width="5.42578125" style="240" customWidth="1"/>
    <col min="13859" max="13859" width="4.7109375" style="240" customWidth="1"/>
    <col min="13860" max="13860" width="5.85546875" style="240" customWidth="1"/>
    <col min="13861" max="13861" width="4.85546875" style="240" customWidth="1"/>
    <col min="13862" max="13862" width="4.28515625" style="240" customWidth="1"/>
    <col min="13863" max="13863" width="5.5703125" style="240" customWidth="1"/>
    <col min="13864" max="13865" width="8.42578125" style="240" customWidth="1"/>
    <col min="13866" max="13866" width="6" style="240" customWidth="1"/>
    <col min="13867" max="13867" width="5.5703125" style="240" customWidth="1"/>
    <col min="13868" max="13868" width="1.85546875" style="240" customWidth="1"/>
    <col min="13869" max="13869" width="5.42578125" style="240" customWidth="1"/>
    <col min="13870" max="13870" width="7" style="240" customWidth="1"/>
    <col min="13871" max="13871" width="5.7109375" style="240" customWidth="1"/>
    <col min="13872" max="13873" width="5.42578125" style="240" customWidth="1"/>
    <col min="13874" max="13874" width="4.28515625" style="240" customWidth="1"/>
    <col min="13875" max="13875" width="7" style="240" customWidth="1"/>
    <col min="13876" max="13876" width="6.42578125" style="240" customWidth="1"/>
    <col min="13877" max="13877" width="2.28515625" style="240" customWidth="1"/>
    <col min="13878" max="13878" width="6.7109375" style="240" customWidth="1"/>
    <col min="13879" max="13879" width="6.85546875" style="240" customWidth="1"/>
    <col min="13880" max="13880" width="7.28515625" style="240" customWidth="1"/>
    <col min="13881" max="13881" width="8.85546875" style="240" customWidth="1"/>
    <col min="13882" max="14080" width="9" style="240"/>
    <col min="14081" max="14081" width="4.5703125" style="240" customWidth="1"/>
    <col min="14082" max="14082" width="25.5703125" style="240" customWidth="1"/>
    <col min="14083" max="14083" width="5.28515625" style="240" bestFit="1" customWidth="1"/>
    <col min="14084" max="14084" width="9" style="240" customWidth="1"/>
    <col min="14085" max="14085" width="8.140625" style="240" customWidth="1"/>
    <col min="14086" max="14086" width="8.42578125" style="240" customWidth="1"/>
    <col min="14087" max="14087" width="8.28515625" style="240" customWidth="1"/>
    <col min="14088" max="14088" width="7" style="240" customWidth="1"/>
    <col min="14089" max="14089" width="8.28515625" style="240" customWidth="1"/>
    <col min="14090" max="14090" width="6.5703125" style="240" customWidth="1"/>
    <col min="14091" max="14091" width="2.28515625" style="240" customWidth="1"/>
    <col min="14092" max="14092" width="5.7109375" style="240" customWidth="1"/>
    <col min="14093" max="14093" width="6.85546875" style="240" customWidth="1"/>
    <col min="14094" max="14094" width="2.28515625" style="240" customWidth="1"/>
    <col min="14095" max="14095" width="6.7109375" style="240" customWidth="1"/>
    <col min="14096" max="14096" width="8.140625" style="240" customWidth="1"/>
    <col min="14097" max="14097" width="6.85546875" style="240" customWidth="1"/>
    <col min="14098" max="14098" width="5.85546875" style="240" customWidth="1"/>
    <col min="14099" max="14099" width="5.5703125" style="240" customWidth="1"/>
    <col min="14100" max="14100" width="3.28515625" style="240" bestFit="1" customWidth="1"/>
    <col min="14101" max="14101" width="6" style="240" customWidth="1"/>
    <col min="14102" max="14102" width="6.5703125" style="240" customWidth="1"/>
    <col min="14103" max="14103" width="7.140625" style="240" customWidth="1"/>
    <col min="14104" max="14104" width="3.42578125" style="240" customWidth="1"/>
    <col min="14105" max="14105" width="8.5703125" style="240" customWidth="1"/>
    <col min="14106" max="14106" width="5.85546875" style="240" customWidth="1"/>
    <col min="14107" max="14107" width="5.7109375" style="240" customWidth="1"/>
    <col min="14108" max="14108" width="6.7109375" style="240" customWidth="1"/>
    <col min="14109" max="14109" width="5.42578125" style="240" customWidth="1"/>
    <col min="14110" max="14110" width="4.5703125" style="240" customWidth="1"/>
    <col min="14111" max="14111" width="4.7109375" style="240" customWidth="1"/>
    <col min="14112" max="14112" width="8.140625" style="240" customWidth="1"/>
    <col min="14113" max="14113" width="6.5703125" style="240" customWidth="1"/>
    <col min="14114" max="14114" width="5.42578125" style="240" customWidth="1"/>
    <col min="14115" max="14115" width="4.7109375" style="240" customWidth="1"/>
    <col min="14116" max="14116" width="5.85546875" style="240" customWidth="1"/>
    <col min="14117" max="14117" width="4.85546875" style="240" customWidth="1"/>
    <col min="14118" max="14118" width="4.28515625" style="240" customWidth="1"/>
    <col min="14119" max="14119" width="5.5703125" style="240" customWidth="1"/>
    <col min="14120" max="14121" width="8.42578125" style="240" customWidth="1"/>
    <col min="14122" max="14122" width="6" style="240" customWidth="1"/>
    <col min="14123" max="14123" width="5.5703125" style="240" customWidth="1"/>
    <col min="14124" max="14124" width="1.85546875" style="240" customWidth="1"/>
    <col min="14125" max="14125" width="5.42578125" style="240" customWidth="1"/>
    <col min="14126" max="14126" width="7" style="240" customWidth="1"/>
    <col min="14127" max="14127" width="5.7109375" style="240" customWidth="1"/>
    <col min="14128" max="14129" width="5.42578125" style="240" customWidth="1"/>
    <col min="14130" max="14130" width="4.28515625" style="240" customWidth="1"/>
    <col min="14131" max="14131" width="7" style="240" customWidth="1"/>
    <col min="14132" max="14132" width="6.42578125" style="240" customWidth="1"/>
    <col min="14133" max="14133" width="2.28515625" style="240" customWidth="1"/>
    <col min="14134" max="14134" width="6.7109375" style="240" customWidth="1"/>
    <col min="14135" max="14135" width="6.85546875" style="240" customWidth="1"/>
    <col min="14136" max="14136" width="7.28515625" style="240" customWidth="1"/>
    <col min="14137" max="14137" width="8.85546875" style="240" customWidth="1"/>
    <col min="14138" max="14336" width="9" style="240"/>
    <col min="14337" max="14337" width="4.5703125" style="240" customWidth="1"/>
    <col min="14338" max="14338" width="25.5703125" style="240" customWidth="1"/>
    <col min="14339" max="14339" width="5.28515625" style="240" bestFit="1" customWidth="1"/>
    <col min="14340" max="14340" width="9" style="240" customWidth="1"/>
    <col min="14341" max="14341" width="8.140625" style="240" customWidth="1"/>
    <col min="14342" max="14342" width="8.42578125" style="240" customWidth="1"/>
    <col min="14343" max="14343" width="8.28515625" style="240" customWidth="1"/>
    <col min="14344" max="14344" width="7" style="240" customWidth="1"/>
    <col min="14345" max="14345" width="8.28515625" style="240" customWidth="1"/>
    <col min="14346" max="14346" width="6.5703125" style="240" customWidth="1"/>
    <col min="14347" max="14347" width="2.28515625" style="240" customWidth="1"/>
    <col min="14348" max="14348" width="5.7109375" style="240" customWidth="1"/>
    <col min="14349" max="14349" width="6.85546875" style="240" customWidth="1"/>
    <col min="14350" max="14350" width="2.28515625" style="240" customWidth="1"/>
    <col min="14351" max="14351" width="6.7109375" style="240" customWidth="1"/>
    <col min="14352" max="14352" width="8.140625" style="240" customWidth="1"/>
    <col min="14353" max="14353" width="6.85546875" style="240" customWidth="1"/>
    <col min="14354" max="14354" width="5.85546875" style="240" customWidth="1"/>
    <col min="14355" max="14355" width="5.5703125" style="240" customWidth="1"/>
    <col min="14356" max="14356" width="3.28515625" style="240" bestFit="1" customWidth="1"/>
    <col min="14357" max="14357" width="6" style="240" customWidth="1"/>
    <col min="14358" max="14358" width="6.5703125" style="240" customWidth="1"/>
    <col min="14359" max="14359" width="7.140625" style="240" customWidth="1"/>
    <col min="14360" max="14360" width="3.42578125" style="240" customWidth="1"/>
    <col min="14361" max="14361" width="8.5703125" style="240" customWidth="1"/>
    <col min="14362" max="14362" width="5.85546875" style="240" customWidth="1"/>
    <col min="14363" max="14363" width="5.7109375" style="240" customWidth="1"/>
    <col min="14364" max="14364" width="6.7109375" style="240" customWidth="1"/>
    <col min="14365" max="14365" width="5.42578125" style="240" customWidth="1"/>
    <col min="14366" max="14366" width="4.5703125" style="240" customWidth="1"/>
    <col min="14367" max="14367" width="4.7109375" style="240" customWidth="1"/>
    <col min="14368" max="14368" width="8.140625" style="240" customWidth="1"/>
    <col min="14369" max="14369" width="6.5703125" style="240" customWidth="1"/>
    <col min="14370" max="14370" width="5.42578125" style="240" customWidth="1"/>
    <col min="14371" max="14371" width="4.7109375" style="240" customWidth="1"/>
    <col min="14372" max="14372" width="5.85546875" style="240" customWidth="1"/>
    <col min="14373" max="14373" width="4.85546875" style="240" customWidth="1"/>
    <col min="14374" max="14374" width="4.28515625" style="240" customWidth="1"/>
    <col min="14375" max="14375" width="5.5703125" style="240" customWidth="1"/>
    <col min="14376" max="14377" width="8.42578125" style="240" customWidth="1"/>
    <col min="14378" max="14378" width="6" style="240" customWidth="1"/>
    <col min="14379" max="14379" width="5.5703125" style="240" customWidth="1"/>
    <col min="14380" max="14380" width="1.85546875" style="240" customWidth="1"/>
    <col min="14381" max="14381" width="5.42578125" style="240" customWidth="1"/>
    <col min="14382" max="14382" width="7" style="240" customWidth="1"/>
    <col min="14383" max="14383" width="5.7109375" style="240" customWidth="1"/>
    <col min="14384" max="14385" width="5.42578125" style="240" customWidth="1"/>
    <col min="14386" max="14386" width="4.28515625" style="240" customWidth="1"/>
    <col min="14387" max="14387" width="7" style="240" customWidth="1"/>
    <col min="14388" max="14388" width="6.42578125" style="240" customWidth="1"/>
    <col min="14389" max="14389" width="2.28515625" style="240" customWidth="1"/>
    <col min="14390" max="14390" width="6.7109375" style="240" customWidth="1"/>
    <col min="14391" max="14391" width="6.85546875" style="240" customWidth="1"/>
    <col min="14392" max="14392" width="7.28515625" style="240" customWidth="1"/>
    <col min="14393" max="14393" width="8.85546875" style="240" customWidth="1"/>
    <col min="14394" max="14592" width="9" style="240"/>
    <col min="14593" max="14593" width="4.5703125" style="240" customWidth="1"/>
    <col min="14594" max="14594" width="25.5703125" style="240" customWidth="1"/>
    <col min="14595" max="14595" width="5.28515625" style="240" bestFit="1" customWidth="1"/>
    <col min="14596" max="14596" width="9" style="240" customWidth="1"/>
    <col min="14597" max="14597" width="8.140625" style="240" customWidth="1"/>
    <col min="14598" max="14598" width="8.42578125" style="240" customWidth="1"/>
    <col min="14599" max="14599" width="8.28515625" style="240" customWidth="1"/>
    <col min="14600" max="14600" width="7" style="240" customWidth="1"/>
    <col min="14601" max="14601" width="8.28515625" style="240" customWidth="1"/>
    <col min="14602" max="14602" width="6.5703125" style="240" customWidth="1"/>
    <col min="14603" max="14603" width="2.28515625" style="240" customWidth="1"/>
    <col min="14604" max="14604" width="5.7109375" style="240" customWidth="1"/>
    <col min="14605" max="14605" width="6.85546875" style="240" customWidth="1"/>
    <col min="14606" max="14606" width="2.28515625" style="240" customWidth="1"/>
    <col min="14607" max="14607" width="6.7109375" style="240" customWidth="1"/>
    <col min="14608" max="14608" width="8.140625" style="240" customWidth="1"/>
    <col min="14609" max="14609" width="6.85546875" style="240" customWidth="1"/>
    <col min="14610" max="14610" width="5.85546875" style="240" customWidth="1"/>
    <col min="14611" max="14611" width="5.5703125" style="240" customWidth="1"/>
    <col min="14612" max="14612" width="3.28515625" style="240" bestFit="1" customWidth="1"/>
    <col min="14613" max="14613" width="6" style="240" customWidth="1"/>
    <col min="14614" max="14614" width="6.5703125" style="240" customWidth="1"/>
    <col min="14615" max="14615" width="7.140625" style="240" customWidth="1"/>
    <col min="14616" max="14616" width="3.42578125" style="240" customWidth="1"/>
    <col min="14617" max="14617" width="8.5703125" style="240" customWidth="1"/>
    <col min="14618" max="14618" width="5.85546875" style="240" customWidth="1"/>
    <col min="14619" max="14619" width="5.7109375" style="240" customWidth="1"/>
    <col min="14620" max="14620" width="6.7109375" style="240" customWidth="1"/>
    <col min="14621" max="14621" width="5.42578125" style="240" customWidth="1"/>
    <col min="14622" max="14622" width="4.5703125" style="240" customWidth="1"/>
    <col min="14623" max="14623" width="4.7109375" style="240" customWidth="1"/>
    <col min="14624" max="14624" width="8.140625" style="240" customWidth="1"/>
    <col min="14625" max="14625" width="6.5703125" style="240" customWidth="1"/>
    <col min="14626" max="14626" width="5.42578125" style="240" customWidth="1"/>
    <col min="14627" max="14627" width="4.7109375" style="240" customWidth="1"/>
    <col min="14628" max="14628" width="5.85546875" style="240" customWidth="1"/>
    <col min="14629" max="14629" width="4.85546875" style="240" customWidth="1"/>
    <col min="14630" max="14630" width="4.28515625" style="240" customWidth="1"/>
    <col min="14631" max="14631" width="5.5703125" style="240" customWidth="1"/>
    <col min="14632" max="14633" width="8.42578125" style="240" customWidth="1"/>
    <col min="14634" max="14634" width="6" style="240" customWidth="1"/>
    <col min="14635" max="14635" width="5.5703125" style="240" customWidth="1"/>
    <col min="14636" max="14636" width="1.85546875" style="240" customWidth="1"/>
    <col min="14637" max="14637" width="5.42578125" style="240" customWidth="1"/>
    <col min="14638" max="14638" width="7" style="240" customWidth="1"/>
    <col min="14639" max="14639" width="5.7109375" style="240" customWidth="1"/>
    <col min="14640" max="14641" width="5.42578125" style="240" customWidth="1"/>
    <col min="14642" max="14642" width="4.28515625" style="240" customWidth="1"/>
    <col min="14643" max="14643" width="7" style="240" customWidth="1"/>
    <col min="14644" max="14644" width="6.42578125" style="240" customWidth="1"/>
    <col min="14645" max="14645" width="2.28515625" style="240" customWidth="1"/>
    <col min="14646" max="14646" width="6.7109375" style="240" customWidth="1"/>
    <col min="14647" max="14647" width="6.85546875" style="240" customWidth="1"/>
    <col min="14648" max="14648" width="7.28515625" style="240" customWidth="1"/>
    <col min="14649" max="14649" width="8.85546875" style="240" customWidth="1"/>
    <col min="14650" max="14848" width="9" style="240"/>
    <col min="14849" max="14849" width="4.5703125" style="240" customWidth="1"/>
    <col min="14850" max="14850" width="25.5703125" style="240" customWidth="1"/>
    <col min="14851" max="14851" width="5.28515625" style="240" bestFit="1" customWidth="1"/>
    <col min="14852" max="14852" width="9" style="240" customWidth="1"/>
    <col min="14853" max="14853" width="8.140625" style="240" customWidth="1"/>
    <col min="14854" max="14854" width="8.42578125" style="240" customWidth="1"/>
    <col min="14855" max="14855" width="8.28515625" style="240" customWidth="1"/>
    <col min="14856" max="14856" width="7" style="240" customWidth="1"/>
    <col min="14857" max="14857" width="8.28515625" style="240" customWidth="1"/>
    <col min="14858" max="14858" width="6.5703125" style="240" customWidth="1"/>
    <col min="14859" max="14859" width="2.28515625" style="240" customWidth="1"/>
    <col min="14860" max="14860" width="5.7109375" style="240" customWidth="1"/>
    <col min="14861" max="14861" width="6.85546875" style="240" customWidth="1"/>
    <col min="14862" max="14862" width="2.28515625" style="240" customWidth="1"/>
    <col min="14863" max="14863" width="6.7109375" style="240" customWidth="1"/>
    <col min="14864" max="14864" width="8.140625" style="240" customWidth="1"/>
    <col min="14865" max="14865" width="6.85546875" style="240" customWidth="1"/>
    <col min="14866" max="14866" width="5.85546875" style="240" customWidth="1"/>
    <col min="14867" max="14867" width="5.5703125" style="240" customWidth="1"/>
    <col min="14868" max="14868" width="3.28515625" style="240" bestFit="1" customWidth="1"/>
    <col min="14869" max="14869" width="6" style="240" customWidth="1"/>
    <col min="14870" max="14870" width="6.5703125" style="240" customWidth="1"/>
    <col min="14871" max="14871" width="7.140625" style="240" customWidth="1"/>
    <col min="14872" max="14872" width="3.42578125" style="240" customWidth="1"/>
    <col min="14873" max="14873" width="8.5703125" style="240" customWidth="1"/>
    <col min="14874" max="14874" width="5.85546875" style="240" customWidth="1"/>
    <col min="14875" max="14875" width="5.7109375" style="240" customWidth="1"/>
    <col min="14876" max="14876" width="6.7109375" style="240" customWidth="1"/>
    <col min="14877" max="14877" width="5.42578125" style="240" customWidth="1"/>
    <col min="14878" max="14878" width="4.5703125" style="240" customWidth="1"/>
    <col min="14879" max="14879" width="4.7109375" style="240" customWidth="1"/>
    <col min="14880" max="14880" width="8.140625" style="240" customWidth="1"/>
    <col min="14881" max="14881" width="6.5703125" style="240" customWidth="1"/>
    <col min="14882" max="14882" width="5.42578125" style="240" customWidth="1"/>
    <col min="14883" max="14883" width="4.7109375" style="240" customWidth="1"/>
    <col min="14884" max="14884" width="5.85546875" style="240" customWidth="1"/>
    <col min="14885" max="14885" width="4.85546875" style="240" customWidth="1"/>
    <col min="14886" max="14886" width="4.28515625" style="240" customWidth="1"/>
    <col min="14887" max="14887" width="5.5703125" style="240" customWidth="1"/>
    <col min="14888" max="14889" width="8.42578125" style="240" customWidth="1"/>
    <col min="14890" max="14890" width="6" style="240" customWidth="1"/>
    <col min="14891" max="14891" width="5.5703125" style="240" customWidth="1"/>
    <col min="14892" max="14892" width="1.85546875" style="240" customWidth="1"/>
    <col min="14893" max="14893" width="5.42578125" style="240" customWidth="1"/>
    <col min="14894" max="14894" width="7" style="240" customWidth="1"/>
    <col min="14895" max="14895" width="5.7109375" style="240" customWidth="1"/>
    <col min="14896" max="14897" width="5.42578125" style="240" customWidth="1"/>
    <col min="14898" max="14898" width="4.28515625" style="240" customWidth="1"/>
    <col min="14899" max="14899" width="7" style="240" customWidth="1"/>
    <col min="14900" max="14900" width="6.42578125" style="240" customWidth="1"/>
    <col min="14901" max="14901" width="2.28515625" style="240" customWidth="1"/>
    <col min="14902" max="14902" width="6.7109375" style="240" customWidth="1"/>
    <col min="14903" max="14903" width="6.85546875" style="240" customWidth="1"/>
    <col min="14904" max="14904" width="7.28515625" style="240" customWidth="1"/>
    <col min="14905" max="14905" width="8.85546875" style="240" customWidth="1"/>
    <col min="14906" max="15104" width="9" style="240"/>
    <col min="15105" max="15105" width="4.5703125" style="240" customWidth="1"/>
    <col min="15106" max="15106" width="25.5703125" style="240" customWidth="1"/>
    <col min="15107" max="15107" width="5.28515625" style="240" bestFit="1" customWidth="1"/>
    <col min="15108" max="15108" width="9" style="240" customWidth="1"/>
    <col min="15109" max="15109" width="8.140625" style="240" customWidth="1"/>
    <col min="15110" max="15110" width="8.42578125" style="240" customWidth="1"/>
    <col min="15111" max="15111" width="8.28515625" style="240" customWidth="1"/>
    <col min="15112" max="15112" width="7" style="240" customWidth="1"/>
    <col min="15113" max="15113" width="8.28515625" style="240" customWidth="1"/>
    <col min="15114" max="15114" width="6.5703125" style="240" customWidth="1"/>
    <col min="15115" max="15115" width="2.28515625" style="240" customWidth="1"/>
    <col min="15116" max="15116" width="5.7109375" style="240" customWidth="1"/>
    <col min="15117" max="15117" width="6.85546875" style="240" customWidth="1"/>
    <col min="15118" max="15118" width="2.28515625" style="240" customWidth="1"/>
    <col min="15119" max="15119" width="6.7109375" style="240" customWidth="1"/>
    <col min="15120" max="15120" width="8.140625" style="240" customWidth="1"/>
    <col min="15121" max="15121" width="6.85546875" style="240" customWidth="1"/>
    <col min="15122" max="15122" width="5.85546875" style="240" customWidth="1"/>
    <col min="15123" max="15123" width="5.5703125" style="240" customWidth="1"/>
    <col min="15124" max="15124" width="3.28515625" style="240" bestFit="1" customWidth="1"/>
    <col min="15125" max="15125" width="6" style="240" customWidth="1"/>
    <col min="15126" max="15126" width="6.5703125" style="240" customWidth="1"/>
    <col min="15127" max="15127" width="7.140625" style="240" customWidth="1"/>
    <col min="15128" max="15128" width="3.42578125" style="240" customWidth="1"/>
    <col min="15129" max="15129" width="8.5703125" style="240" customWidth="1"/>
    <col min="15130" max="15130" width="5.85546875" style="240" customWidth="1"/>
    <col min="15131" max="15131" width="5.7109375" style="240" customWidth="1"/>
    <col min="15132" max="15132" width="6.7109375" style="240" customWidth="1"/>
    <col min="15133" max="15133" width="5.42578125" style="240" customWidth="1"/>
    <col min="15134" max="15134" width="4.5703125" style="240" customWidth="1"/>
    <col min="15135" max="15135" width="4.7109375" style="240" customWidth="1"/>
    <col min="15136" max="15136" width="8.140625" style="240" customWidth="1"/>
    <col min="15137" max="15137" width="6.5703125" style="240" customWidth="1"/>
    <col min="15138" max="15138" width="5.42578125" style="240" customWidth="1"/>
    <col min="15139" max="15139" width="4.7109375" style="240" customWidth="1"/>
    <col min="15140" max="15140" width="5.85546875" style="240" customWidth="1"/>
    <col min="15141" max="15141" width="4.85546875" style="240" customWidth="1"/>
    <col min="15142" max="15142" width="4.28515625" style="240" customWidth="1"/>
    <col min="15143" max="15143" width="5.5703125" style="240" customWidth="1"/>
    <col min="15144" max="15145" width="8.42578125" style="240" customWidth="1"/>
    <col min="15146" max="15146" width="6" style="240" customWidth="1"/>
    <col min="15147" max="15147" width="5.5703125" style="240" customWidth="1"/>
    <col min="15148" max="15148" width="1.85546875" style="240" customWidth="1"/>
    <col min="15149" max="15149" width="5.42578125" style="240" customWidth="1"/>
    <col min="15150" max="15150" width="7" style="240" customWidth="1"/>
    <col min="15151" max="15151" width="5.7109375" style="240" customWidth="1"/>
    <col min="15152" max="15153" width="5.42578125" style="240" customWidth="1"/>
    <col min="15154" max="15154" width="4.28515625" style="240" customWidth="1"/>
    <col min="15155" max="15155" width="7" style="240" customWidth="1"/>
    <col min="15156" max="15156" width="6.42578125" style="240" customWidth="1"/>
    <col min="15157" max="15157" width="2.28515625" style="240" customWidth="1"/>
    <col min="15158" max="15158" width="6.7109375" style="240" customWidth="1"/>
    <col min="15159" max="15159" width="6.85546875" style="240" customWidth="1"/>
    <col min="15160" max="15160" width="7.28515625" style="240" customWidth="1"/>
    <col min="15161" max="15161" width="8.85546875" style="240" customWidth="1"/>
    <col min="15162" max="15360" width="9" style="240"/>
    <col min="15361" max="15361" width="4.5703125" style="240" customWidth="1"/>
    <col min="15362" max="15362" width="25.5703125" style="240" customWidth="1"/>
    <col min="15363" max="15363" width="5.28515625" style="240" bestFit="1" customWidth="1"/>
    <col min="15364" max="15364" width="9" style="240" customWidth="1"/>
    <col min="15365" max="15365" width="8.140625" style="240" customWidth="1"/>
    <col min="15366" max="15366" width="8.42578125" style="240" customWidth="1"/>
    <col min="15367" max="15367" width="8.28515625" style="240" customWidth="1"/>
    <col min="15368" max="15368" width="7" style="240" customWidth="1"/>
    <col min="15369" max="15369" width="8.28515625" style="240" customWidth="1"/>
    <col min="15370" max="15370" width="6.5703125" style="240" customWidth="1"/>
    <col min="15371" max="15371" width="2.28515625" style="240" customWidth="1"/>
    <col min="15372" max="15372" width="5.7109375" style="240" customWidth="1"/>
    <col min="15373" max="15373" width="6.85546875" style="240" customWidth="1"/>
    <col min="15374" max="15374" width="2.28515625" style="240" customWidth="1"/>
    <col min="15375" max="15375" width="6.7109375" style="240" customWidth="1"/>
    <col min="15376" max="15376" width="8.140625" style="240" customWidth="1"/>
    <col min="15377" max="15377" width="6.85546875" style="240" customWidth="1"/>
    <col min="15378" max="15378" width="5.85546875" style="240" customWidth="1"/>
    <col min="15379" max="15379" width="5.5703125" style="240" customWidth="1"/>
    <col min="15380" max="15380" width="3.28515625" style="240" bestFit="1" customWidth="1"/>
    <col min="15381" max="15381" width="6" style="240" customWidth="1"/>
    <col min="15382" max="15382" width="6.5703125" style="240" customWidth="1"/>
    <col min="15383" max="15383" width="7.140625" style="240" customWidth="1"/>
    <col min="15384" max="15384" width="3.42578125" style="240" customWidth="1"/>
    <col min="15385" max="15385" width="8.5703125" style="240" customWidth="1"/>
    <col min="15386" max="15386" width="5.85546875" style="240" customWidth="1"/>
    <col min="15387" max="15387" width="5.7109375" style="240" customWidth="1"/>
    <col min="15388" max="15388" width="6.7109375" style="240" customWidth="1"/>
    <col min="15389" max="15389" width="5.42578125" style="240" customWidth="1"/>
    <col min="15390" max="15390" width="4.5703125" style="240" customWidth="1"/>
    <col min="15391" max="15391" width="4.7109375" style="240" customWidth="1"/>
    <col min="15392" max="15392" width="8.140625" style="240" customWidth="1"/>
    <col min="15393" max="15393" width="6.5703125" style="240" customWidth="1"/>
    <col min="15394" max="15394" width="5.42578125" style="240" customWidth="1"/>
    <col min="15395" max="15395" width="4.7109375" style="240" customWidth="1"/>
    <col min="15396" max="15396" width="5.85546875" style="240" customWidth="1"/>
    <col min="15397" max="15397" width="4.85546875" style="240" customWidth="1"/>
    <col min="15398" max="15398" width="4.28515625" style="240" customWidth="1"/>
    <col min="15399" max="15399" width="5.5703125" style="240" customWidth="1"/>
    <col min="15400" max="15401" width="8.42578125" style="240" customWidth="1"/>
    <col min="15402" max="15402" width="6" style="240" customWidth="1"/>
    <col min="15403" max="15403" width="5.5703125" style="240" customWidth="1"/>
    <col min="15404" max="15404" width="1.85546875" style="240" customWidth="1"/>
    <col min="15405" max="15405" width="5.42578125" style="240" customWidth="1"/>
    <col min="15406" max="15406" width="7" style="240" customWidth="1"/>
    <col min="15407" max="15407" width="5.7109375" style="240" customWidth="1"/>
    <col min="15408" max="15409" width="5.42578125" style="240" customWidth="1"/>
    <col min="15410" max="15410" width="4.28515625" style="240" customWidth="1"/>
    <col min="15411" max="15411" width="7" style="240" customWidth="1"/>
    <col min="15412" max="15412" width="6.42578125" style="240" customWidth="1"/>
    <col min="15413" max="15413" width="2.28515625" style="240" customWidth="1"/>
    <col min="15414" max="15414" width="6.7109375" style="240" customWidth="1"/>
    <col min="15415" max="15415" width="6.85546875" style="240" customWidth="1"/>
    <col min="15416" max="15416" width="7.28515625" style="240" customWidth="1"/>
    <col min="15417" max="15417" width="8.85546875" style="240" customWidth="1"/>
    <col min="15418" max="15616" width="9" style="240"/>
    <col min="15617" max="15617" width="4.5703125" style="240" customWidth="1"/>
    <col min="15618" max="15618" width="25.5703125" style="240" customWidth="1"/>
    <col min="15619" max="15619" width="5.28515625" style="240" bestFit="1" customWidth="1"/>
    <col min="15620" max="15620" width="9" style="240" customWidth="1"/>
    <col min="15621" max="15621" width="8.140625" style="240" customWidth="1"/>
    <col min="15622" max="15622" width="8.42578125" style="240" customWidth="1"/>
    <col min="15623" max="15623" width="8.28515625" style="240" customWidth="1"/>
    <col min="15624" max="15624" width="7" style="240" customWidth="1"/>
    <col min="15625" max="15625" width="8.28515625" style="240" customWidth="1"/>
    <col min="15626" max="15626" width="6.5703125" style="240" customWidth="1"/>
    <col min="15627" max="15627" width="2.28515625" style="240" customWidth="1"/>
    <col min="15628" max="15628" width="5.7109375" style="240" customWidth="1"/>
    <col min="15629" max="15629" width="6.85546875" style="240" customWidth="1"/>
    <col min="15630" max="15630" width="2.28515625" style="240" customWidth="1"/>
    <col min="15631" max="15631" width="6.7109375" style="240" customWidth="1"/>
    <col min="15632" max="15632" width="8.140625" style="240" customWidth="1"/>
    <col min="15633" max="15633" width="6.85546875" style="240" customWidth="1"/>
    <col min="15634" max="15634" width="5.85546875" style="240" customWidth="1"/>
    <col min="15635" max="15635" width="5.5703125" style="240" customWidth="1"/>
    <col min="15636" max="15636" width="3.28515625" style="240" bestFit="1" customWidth="1"/>
    <col min="15637" max="15637" width="6" style="240" customWidth="1"/>
    <col min="15638" max="15638" width="6.5703125" style="240" customWidth="1"/>
    <col min="15639" max="15639" width="7.140625" style="240" customWidth="1"/>
    <col min="15640" max="15640" width="3.42578125" style="240" customWidth="1"/>
    <col min="15641" max="15641" width="8.5703125" style="240" customWidth="1"/>
    <col min="15642" max="15642" width="5.85546875" style="240" customWidth="1"/>
    <col min="15643" max="15643" width="5.7109375" style="240" customWidth="1"/>
    <col min="15644" max="15644" width="6.7109375" style="240" customWidth="1"/>
    <col min="15645" max="15645" width="5.42578125" style="240" customWidth="1"/>
    <col min="15646" max="15646" width="4.5703125" style="240" customWidth="1"/>
    <col min="15647" max="15647" width="4.7109375" style="240" customWidth="1"/>
    <col min="15648" max="15648" width="8.140625" style="240" customWidth="1"/>
    <col min="15649" max="15649" width="6.5703125" style="240" customWidth="1"/>
    <col min="15650" max="15650" width="5.42578125" style="240" customWidth="1"/>
    <col min="15651" max="15651" width="4.7109375" style="240" customWidth="1"/>
    <col min="15652" max="15652" width="5.85546875" style="240" customWidth="1"/>
    <col min="15653" max="15653" width="4.85546875" style="240" customWidth="1"/>
    <col min="15654" max="15654" width="4.28515625" style="240" customWidth="1"/>
    <col min="15655" max="15655" width="5.5703125" style="240" customWidth="1"/>
    <col min="15656" max="15657" width="8.42578125" style="240" customWidth="1"/>
    <col min="15658" max="15658" width="6" style="240" customWidth="1"/>
    <col min="15659" max="15659" width="5.5703125" style="240" customWidth="1"/>
    <col min="15660" max="15660" width="1.85546875" style="240" customWidth="1"/>
    <col min="15661" max="15661" width="5.42578125" style="240" customWidth="1"/>
    <col min="15662" max="15662" width="7" style="240" customWidth="1"/>
    <col min="15663" max="15663" width="5.7109375" style="240" customWidth="1"/>
    <col min="15664" max="15665" width="5.42578125" style="240" customWidth="1"/>
    <col min="15666" max="15666" width="4.28515625" style="240" customWidth="1"/>
    <col min="15667" max="15667" width="7" style="240" customWidth="1"/>
    <col min="15668" max="15668" width="6.42578125" style="240" customWidth="1"/>
    <col min="15669" max="15669" width="2.28515625" style="240" customWidth="1"/>
    <col min="15670" max="15670" width="6.7109375" style="240" customWidth="1"/>
    <col min="15671" max="15671" width="6.85546875" style="240" customWidth="1"/>
    <col min="15672" max="15672" width="7.28515625" style="240" customWidth="1"/>
    <col min="15673" max="15673" width="8.85546875" style="240" customWidth="1"/>
    <col min="15674" max="15872" width="9" style="240"/>
    <col min="15873" max="15873" width="4.5703125" style="240" customWidth="1"/>
    <col min="15874" max="15874" width="25.5703125" style="240" customWidth="1"/>
    <col min="15875" max="15875" width="5.28515625" style="240" bestFit="1" customWidth="1"/>
    <col min="15876" max="15876" width="9" style="240" customWidth="1"/>
    <col min="15877" max="15877" width="8.140625" style="240" customWidth="1"/>
    <col min="15878" max="15878" width="8.42578125" style="240" customWidth="1"/>
    <col min="15879" max="15879" width="8.28515625" style="240" customWidth="1"/>
    <col min="15880" max="15880" width="7" style="240" customWidth="1"/>
    <col min="15881" max="15881" width="8.28515625" style="240" customWidth="1"/>
    <col min="15882" max="15882" width="6.5703125" style="240" customWidth="1"/>
    <col min="15883" max="15883" width="2.28515625" style="240" customWidth="1"/>
    <col min="15884" max="15884" width="5.7109375" style="240" customWidth="1"/>
    <col min="15885" max="15885" width="6.85546875" style="240" customWidth="1"/>
    <col min="15886" max="15886" width="2.28515625" style="240" customWidth="1"/>
    <col min="15887" max="15887" width="6.7109375" style="240" customWidth="1"/>
    <col min="15888" max="15888" width="8.140625" style="240" customWidth="1"/>
    <col min="15889" max="15889" width="6.85546875" style="240" customWidth="1"/>
    <col min="15890" max="15890" width="5.85546875" style="240" customWidth="1"/>
    <col min="15891" max="15891" width="5.5703125" style="240" customWidth="1"/>
    <col min="15892" max="15892" width="3.28515625" style="240" bestFit="1" customWidth="1"/>
    <col min="15893" max="15893" width="6" style="240" customWidth="1"/>
    <col min="15894" max="15894" width="6.5703125" style="240" customWidth="1"/>
    <col min="15895" max="15895" width="7.140625" style="240" customWidth="1"/>
    <col min="15896" max="15896" width="3.42578125" style="240" customWidth="1"/>
    <col min="15897" max="15897" width="8.5703125" style="240" customWidth="1"/>
    <col min="15898" max="15898" width="5.85546875" style="240" customWidth="1"/>
    <col min="15899" max="15899" width="5.7109375" style="240" customWidth="1"/>
    <col min="15900" max="15900" width="6.7109375" style="240" customWidth="1"/>
    <col min="15901" max="15901" width="5.42578125" style="240" customWidth="1"/>
    <col min="15902" max="15902" width="4.5703125" style="240" customWidth="1"/>
    <col min="15903" max="15903" width="4.7109375" style="240" customWidth="1"/>
    <col min="15904" max="15904" width="8.140625" style="240" customWidth="1"/>
    <col min="15905" max="15905" width="6.5703125" style="240" customWidth="1"/>
    <col min="15906" max="15906" width="5.42578125" style="240" customWidth="1"/>
    <col min="15907" max="15907" width="4.7109375" style="240" customWidth="1"/>
    <col min="15908" max="15908" width="5.85546875" style="240" customWidth="1"/>
    <col min="15909" max="15909" width="4.85546875" style="240" customWidth="1"/>
    <col min="15910" max="15910" width="4.28515625" style="240" customWidth="1"/>
    <col min="15911" max="15911" width="5.5703125" style="240" customWidth="1"/>
    <col min="15912" max="15913" width="8.42578125" style="240" customWidth="1"/>
    <col min="15914" max="15914" width="6" style="240" customWidth="1"/>
    <col min="15915" max="15915" width="5.5703125" style="240" customWidth="1"/>
    <col min="15916" max="15916" width="1.85546875" style="240" customWidth="1"/>
    <col min="15917" max="15917" width="5.42578125" style="240" customWidth="1"/>
    <col min="15918" max="15918" width="7" style="240" customWidth="1"/>
    <col min="15919" max="15919" width="5.7109375" style="240" customWidth="1"/>
    <col min="15920" max="15921" width="5.42578125" style="240" customWidth="1"/>
    <col min="15922" max="15922" width="4.28515625" style="240" customWidth="1"/>
    <col min="15923" max="15923" width="7" style="240" customWidth="1"/>
    <col min="15924" max="15924" width="6.42578125" style="240" customWidth="1"/>
    <col min="15925" max="15925" width="2.28515625" style="240" customWidth="1"/>
    <col min="15926" max="15926" width="6.7109375" style="240" customWidth="1"/>
    <col min="15927" max="15927" width="6.85546875" style="240" customWidth="1"/>
    <col min="15928" max="15928" width="7.28515625" style="240" customWidth="1"/>
    <col min="15929" max="15929" width="8.85546875" style="240" customWidth="1"/>
    <col min="15930" max="16128" width="9" style="240"/>
    <col min="16129" max="16129" width="4.5703125" style="240" customWidth="1"/>
    <col min="16130" max="16130" width="25.5703125" style="240" customWidth="1"/>
    <col min="16131" max="16131" width="5.28515625" style="240" bestFit="1" customWidth="1"/>
    <col min="16132" max="16132" width="9" style="240" customWidth="1"/>
    <col min="16133" max="16133" width="8.140625" style="240" customWidth="1"/>
    <col min="16134" max="16134" width="8.42578125" style="240" customWidth="1"/>
    <col min="16135" max="16135" width="8.28515625" style="240" customWidth="1"/>
    <col min="16136" max="16136" width="7" style="240" customWidth="1"/>
    <col min="16137" max="16137" width="8.28515625" style="240" customWidth="1"/>
    <col min="16138" max="16138" width="6.5703125" style="240" customWidth="1"/>
    <col min="16139" max="16139" width="2.28515625" style="240" customWidth="1"/>
    <col min="16140" max="16140" width="5.7109375" style="240" customWidth="1"/>
    <col min="16141" max="16141" width="6.85546875" style="240" customWidth="1"/>
    <col min="16142" max="16142" width="2.28515625" style="240" customWidth="1"/>
    <col min="16143" max="16143" width="6.7109375" style="240" customWidth="1"/>
    <col min="16144" max="16144" width="8.140625" style="240" customWidth="1"/>
    <col min="16145" max="16145" width="6.85546875" style="240" customWidth="1"/>
    <col min="16146" max="16146" width="5.85546875" style="240" customWidth="1"/>
    <col min="16147" max="16147" width="5.5703125" style="240" customWidth="1"/>
    <col min="16148" max="16148" width="3.28515625" style="240" bestFit="1" customWidth="1"/>
    <col min="16149" max="16149" width="6" style="240" customWidth="1"/>
    <col min="16150" max="16150" width="6.5703125" style="240" customWidth="1"/>
    <col min="16151" max="16151" width="7.140625" style="240" customWidth="1"/>
    <col min="16152" max="16152" width="3.42578125" style="240" customWidth="1"/>
    <col min="16153" max="16153" width="8.5703125" style="240" customWidth="1"/>
    <col min="16154" max="16154" width="5.85546875" style="240" customWidth="1"/>
    <col min="16155" max="16155" width="5.7109375" style="240" customWidth="1"/>
    <col min="16156" max="16156" width="6.7109375" style="240" customWidth="1"/>
    <col min="16157" max="16157" width="5.42578125" style="240" customWidth="1"/>
    <col min="16158" max="16158" width="4.5703125" style="240" customWidth="1"/>
    <col min="16159" max="16159" width="4.7109375" style="240" customWidth="1"/>
    <col min="16160" max="16160" width="8.140625" style="240" customWidth="1"/>
    <col min="16161" max="16161" width="6.5703125" style="240" customWidth="1"/>
    <col min="16162" max="16162" width="5.42578125" style="240" customWidth="1"/>
    <col min="16163" max="16163" width="4.7109375" style="240" customWidth="1"/>
    <col min="16164" max="16164" width="5.85546875" style="240" customWidth="1"/>
    <col min="16165" max="16165" width="4.85546875" style="240" customWidth="1"/>
    <col min="16166" max="16166" width="4.28515625" style="240" customWidth="1"/>
    <col min="16167" max="16167" width="5.5703125" style="240" customWidth="1"/>
    <col min="16168" max="16169" width="8.42578125" style="240" customWidth="1"/>
    <col min="16170" max="16170" width="6" style="240" customWidth="1"/>
    <col min="16171" max="16171" width="5.5703125" style="240" customWidth="1"/>
    <col min="16172" max="16172" width="1.85546875" style="240" customWidth="1"/>
    <col min="16173" max="16173" width="5.42578125" style="240" customWidth="1"/>
    <col min="16174" max="16174" width="7" style="240" customWidth="1"/>
    <col min="16175" max="16175" width="5.7109375" style="240" customWidth="1"/>
    <col min="16176" max="16177" width="5.42578125" style="240" customWidth="1"/>
    <col min="16178" max="16178" width="4.28515625" style="240" customWidth="1"/>
    <col min="16179" max="16179" width="7" style="240" customWidth="1"/>
    <col min="16180" max="16180" width="6.42578125" style="240" customWidth="1"/>
    <col min="16181" max="16181" width="2.28515625" style="240" customWidth="1"/>
    <col min="16182" max="16182" width="6.7109375" style="240" customWidth="1"/>
    <col min="16183" max="16183" width="6.85546875" style="240" customWidth="1"/>
    <col min="16184" max="16184" width="7.28515625" style="240" customWidth="1"/>
    <col min="16185" max="16185" width="8.85546875" style="240" customWidth="1"/>
    <col min="16186" max="16384" width="9" style="240"/>
  </cols>
  <sheetData>
    <row r="1" spans="1:57" ht="9.75" customHeight="1">
      <c r="A1" s="2418" t="s">
        <v>2346</v>
      </c>
      <c r="B1" s="2418"/>
      <c r="C1" s="341"/>
      <c r="D1" s="341"/>
      <c r="E1" s="363"/>
      <c r="F1" s="364"/>
      <c r="G1" s="364"/>
      <c r="H1" s="364"/>
      <c r="I1" s="364"/>
      <c r="J1" s="364"/>
      <c r="K1" s="364"/>
      <c r="L1" s="364"/>
      <c r="M1" s="364"/>
      <c r="N1" s="364"/>
      <c r="O1" s="364"/>
      <c r="P1" s="365"/>
      <c r="Q1" s="364"/>
      <c r="R1" s="364"/>
      <c r="S1" s="364"/>
      <c r="T1" s="364"/>
      <c r="U1" s="364"/>
      <c r="V1" s="364"/>
      <c r="W1" s="364"/>
      <c r="X1" s="364"/>
      <c r="Y1" s="378"/>
      <c r="Z1" s="379"/>
      <c r="AA1" s="379"/>
      <c r="AB1" s="379"/>
      <c r="AC1" s="379"/>
      <c r="AD1" s="379"/>
      <c r="AE1" s="379"/>
      <c r="AF1" s="379"/>
      <c r="AG1" s="379"/>
      <c r="AH1" s="379"/>
      <c r="AI1" s="379"/>
      <c r="AJ1" s="379"/>
      <c r="AL1" s="364"/>
      <c r="AM1" s="364"/>
      <c r="AN1" s="364"/>
      <c r="AO1" s="364"/>
      <c r="AP1" s="364"/>
      <c r="AQ1" s="364"/>
      <c r="AR1" s="364"/>
      <c r="AS1" s="364"/>
      <c r="AT1" s="364"/>
      <c r="AU1" s="364"/>
      <c r="AV1" s="364"/>
      <c r="AW1" s="364"/>
      <c r="AX1" s="364"/>
      <c r="AY1" s="364"/>
      <c r="AZ1" s="364"/>
      <c r="BA1" s="364"/>
      <c r="BB1" s="363"/>
      <c r="BC1" s="242"/>
      <c r="BD1" s="242"/>
      <c r="BE1" s="242"/>
    </row>
    <row r="2" spans="1:57" ht="13.5" customHeight="1">
      <c r="A2" s="2419" t="s">
        <v>2347</v>
      </c>
      <c r="B2" s="2419"/>
      <c r="C2" s="2419"/>
      <c r="D2" s="2419"/>
      <c r="E2" s="2420"/>
      <c r="F2" s="2420"/>
      <c r="G2" s="2420"/>
      <c r="H2" s="2420"/>
      <c r="I2" s="2420"/>
      <c r="J2" s="2420"/>
      <c r="K2" s="2420"/>
      <c r="L2" s="2420"/>
      <c r="M2" s="2420"/>
      <c r="N2" s="2420"/>
      <c r="O2" s="2420"/>
      <c r="P2" s="2420"/>
      <c r="Q2" s="2420"/>
      <c r="R2" s="2420"/>
      <c r="S2" s="2420"/>
      <c r="T2" s="2420"/>
      <c r="U2" s="2420"/>
      <c r="V2" s="2420"/>
      <c r="W2" s="2420"/>
      <c r="X2" s="2420"/>
      <c r="Y2" s="2420"/>
      <c r="Z2" s="2420"/>
      <c r="AA2" s="2420"/>
      <c r="AB2" s="2420"/>
      <c r="AC2" s="2420"/>
      <c r="AD2" s="2420"/>
      <c r="AE2" s="2420"/>
      <c r="AF2" s="2420"/>
      <c r="AG2" s="2420"/>
      <c r="AH2" s="2420"/>
      <c r="AI2" s="2420"/>
      <c r="AJ2" s="2420"/>
      <c r="AK2" s="2420"/>
      <c r="AL2" s="2420"/>
      <c r="AM2" s="2420"/>
      <c r="AN2" s="2420"/>
      <c r="AO2" s="2420"/>
      <c r="AP2" s="2420"/>
      <c r="AQ2" s="2420"/>
      <c r="AR2" s="2420"/>
      <c r="AS2" s="2420"/>
      <c r="AT2" s="2420"/>
      <c r="AU2" s="2420"/>
      <c r="AV2" s="2420"/>
      <c r="AW2" s="2420"/>
      <c r="AX2" s="2420"/>
      <c r="AY2" s="2420"/>
      <c r="AZ2" s="2420"/>
      <c r="BA2" s="2420"/>
      <c r="BB2" s="2420"/>
      <c r="BC2" s="2420"/>
      <c r="BD2" s="2420"/>
      <c r="BE2" s="2420"/>
    </row>
    <row r="3" spans="1:57" ht="11.25" customHeight="1">
      <c r="A3" s="2421" t="s">
        <v>1416</v>
      </c>
      <c r="B3" s="2422"/>
      <c r="C3" s="2422"/>
      <c r="D3" s="2422"/>
      <c r="E3" s="2422"/>
      <c r="F3" s="2422"/>
      <c r="G3" s="2422"/>
      <c r="H3" s="2422"/>
      <c r="I3" s="2422"/>
      <c r="J3" s="2422"/>
      <c r="K3" s="2422"/>
      <c r="L3" s="2422"/>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422"/>
      <c r="AO3" s="2422"/>
      <c r="AP3" s="2422"/>
      <c r="AQ3" s="2422"/>
      <c r="AR3" s="2422"/>
      <c r="AS3" s="2422"/>
      <c r="AT3" s="2422"/>
      <c r="AU3" s="2422"/>
      <c r="AV3" s="2422"/>
      <c r="AW3" s="2422"/>
      <c r="AX3" s="2422"/>
      <c r="AY3" s="2422"/>
      <c r="AZ3" s="2422"/>
      <c r="BA3" s="2422"/>
      <c r="BB3" s="2422"/>
      <c r="BC3" s="2422"/>
      <c r="BD3" s="2422"/>
      <c r="BE3" s="2422"/>
    </row>
    <row r="4" spans="1:57" s="241" customFormat="1" ht="12" customHeight="1">
      <c r="A4" s="2417" t="s">
        <v>58</v>
      </c>
      <c r="B4" s="2417" t="s">
        <v>1430</v>
      </c>
      <c r="C4" s="2417" t="s">
        <v>1251</v>
      </c>
      <c r="D4" s="2417" t="s">
        <v>2348</v>
      </c>
      <c r="E4" s="2417" t="s">
        <v>3849</v>
      </c>
      <c r="F4" s="2417"/>
      <c r="G4" s="2417"/>
      <c r="H4" s="2417"/>
      <c r="I4" s="2417"/>
      <c r="J4" s="2417"/>
      <c r="K4" s="2417"/>
      <c r="L4" s="2417"/>
      <c r="M4" s="2417"/>
      <c r="N4" s="2417"/>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t="s">
        <v>1408</v>
      </c>
      <c r="BD4" s="2417" t="s">
        <v>2349</v>
      </c>
      <c r="BE4" s="2417" t="s">
        <v>2350</v>
      </c>
    </row>
    <row r="5" spans="1:57" s="241" customFormat="1" ht="34.5" customHeight="1">
      <c r="A5" s="2417"/>
      <c r="B5" s="2417"/>
      <c r="C5" s="2417"/>
      <c r="D5" s="2417"/>
      <c r="E5" s="342" t="s">
        <v>0</v>
      </c>
      <c r="F5" s="343" t="s">
        <v>3</v>
      </c>
      <c r="G5" s="343" t="s">
        <v>4</v>
      </c>
      <c r="H5" s="343" t="s">
        <v>1273</v>
      </c>
      <c r="I5" s="343" t="s">
        <v>8</v>
      </c>
      <c r="J5" s="343" t="s">
        <v>11</v>
      </c>
      <c r="K5" s="343" t="s">
        <v>12</v>
      </c>
      <c r="L5" s="343" t="s">
        <v>10</v>
      </c>
      <c r="M5" s="343" t="s">
        <v>14</v>
      </c>
      <c r="N5" s="343" t="s">
        <v>13</v>
      </c>
      <c r="O5" s="343" t="s">
        <v>15</v>
      </c>
      <c r="P5" s="342" t="s">
        <v>16</v>
      </c>
      <c r="Q5" s="343" t="s">
        <v>17</v>
      </c>
      <c r="R5" s="343" t="s">
        <v>18</v>
      </c>
      <c r="S5" s="343" t="s">
        <v>19</v>
      </c>
      <c r="T5" s="343" t="s">
        <v>1420</v>
      </c>
      <c r="U5" s="343" t="s">
        <v>20</v>
      </c>
      <c r="V5" s="343" t="s">
        <v>21</v>
      </c>
      <c r="W5" s="343" t="s">
        <v>22</v>
      </c>
      <c r="X5" s="343" t="s">
        <v>23</v>
      </c>
      <c r="Y5" s="380" t="s">
        <v>24</v>
      </c>
      <c r="Z5" s="344" t="s">
        <v>27</v>
      </c>
      <c r="AA5" s="344" t="s">
        <v>29</v>
      </c>
      <c r="AB5" s="344" t="s">
        <v>30</v>
      </c>
      <c r="AC5" s="344" t="s">
        <v>31</v>
      </c>
      <c r="AD5" s="344" t="s">
        <v>32</v>
      </c>
      <c r="AE5" s="344" t="s">
        <v>28</v>
      </c>
      <c r="AF5" s="344" t="s">
        <v>25</v>
      </c>
      <c r="AG5" s="344" t="s">
        <v>26</v>
      </c>
      <c r="AH5" s="344" t="s">
        <v>33</v>
      </c>
      <c r="AI5" s="344" t="s">
        <v>34</v>
      </c>
      <c r="AJ5" s="344" t="s">
        <v>35</v>
      </c>
      <c r="AK5" s="343" t="s">
        <v>37</v>
      </c>
      <c r="AL5" s="343" t="s">
        <v>38</v>
      </c>
      <c r="AM5" s="343" t="s">
        <v>39</v>
      </c>
      <c r="AN5" s="343" t="s">
        <v>40</v>
      </c>
      <c r="AO5" s="343" t="s">
        <v>41</v>
      </c>
      <c r="AP5" s="343" t="s">
        <v>42</v>
      </c>
      <c r="AQ5" s="343" t="s">
        <v>43</v>
      </c>
      <c r="AR5" s="343" t="s">
        <v>44</v>
      </c>
      <c r="AS5" s="343" t="s">
        <v>45</v>
      </c>
      <c r="AT5" s="343" t="s">
        <v>46</v>
      </c>
      <c r="AU5" s="343" t="s">
        <v>47</v>
      </c>
      <c r="AV5" s="343" t="s">
        <v>48</v>
      </c>
      <c r="AW5" s="343" t="s">
        <v>49</v>
      </c>
      <c r="AX5" s="343" t="s">
        <v>50</v>
      </c>
      <c r="AY5" s="343" t="s">
        <v>51</v>
      </c>
      <c r="AZ5" s="343" t="s">
        <v>52</v>
      </c>
      <c r="BA5" s="343" t="s">
        <v>53</v>
      </c>
      <c r="BB5" s="342" t="s">
        <v>54</v>
      </c>
      <c r="BC5" s="2417"/>
      <c r="BD5" s="2417"/>
      <c r="BE5" s="2417"/>
    </row>
    <row r="6" spans="1:57" s="241" customFormat="1" ht="21" customHeight="1">
      <c r="A6" s="345"/>
      <c r="B6" s="342" t="s">
        <v>1437</v>
      </c>
      <c r="C6" s="346"/>
      <c r="D6" s="347">
        <v>10499.960000000001</v>
      </c>
      <c r="E6" s="366"/>
      <c r="F6" s="362"/>
      <c r="G6" s="362"/>
      <c r="H6" s="362"/>
      <c r="I6" s="362"/>
      <c r="J6" s="362"/>
      <c r="K6" s="362"/>
      <c r="L6" s="362"/>
      <c r="M6" s="362"/>
      <c r="N6" s="362"/>
      <c r="O6" s="362"/>
      <c r="P6" s="366"/>
      <c r="Q6" s="362"/>
      <c r="R6" s="362"/>
      <c r="S6" s="362"/>
      <c r="T6" s="362"/>
      <c r="U6" s="362"/>
      <c r="V6" s="362"/>
      <c r="W6" s="362"/>
      <c r="X6" s="362"/>
      <c r="Y6" s="381"/>
      <c r="Z6" s="382"/>
      <c r="AA6" s="382"/>
      <c r="AB6" s="382"/>
      <c r="AC6" s="382"/>
      <c r="AD6" s="382"/>
      <c r="AE6" s="382"/>
      <c r="AF6" s="382"/>
      <c r="AG6" s="382"/>
      <c r="AH6" s="382"/>
      <c r="AI6" s="382"/>
      <c r="AJ6" s="382"/>
      <c r="AK6" s="360"/>
      <c r="AL6" s="362"/>
      <c r="AM6" s="362"/>
      <c r="AN6" s="362"/>
      <c r="AO6" s="362"/>
      <c r="AP6" s="362"/>
      <c r="AQ6" s="362"/>
      <c r="AR6" s="362"/>
      <c r="AS6" s="362"/>
      <c r="AT6" s="362"/>
      <c r="AU6" s="362"/>
      <c r="AV6" s="362"/>
      <c r="AW6" s="362"/>
      <c r="AX6" s="362"/>
      <c r="AY6" s="362"/>
      <c r="AZ6" s="362"/>
      <c r="BA6" s="362"/>
      <c r="BB6" s="366"/>
      <c r="BC6" s="350"/>
      <c r="BD6" s="350"/>
      <c r="BE6" s="347">
        <v>10499.96</v>
      </c>
    </row>
    <row r="7" spans="1:57" s="241" customFormat="1" ht="17.25" customHeight="1">
      <c r="A7" s="345">
        <v>1</v>
      </c>
      <c r="B7" s="348" t="s">
        <v>1410</v>
      </c>
      <c r="C7" s="346" t="s">
        <v>0</v>
      </c>
      <c r="D7" s="347">
        <v>4560.43</v>
      </c>
      <c r="E7" s="361">
        <v>4046.8700000000003</v>
      </c>
      <c r="F7" s="360"/>
      <c r="G7" s="360"/>
      <c r="H7" s="360"/>
      <c r="I7" s="360"/>
      <c r="J7" s="360"/>
      <c r="K7" s="360"/>
      <c r="L7" s="360"/>
      <c r="M7" s="360"/>
      <c r="N7" s="360"/>
      <c r="O7" s="360"/>
      <c r="P7" s="359">
        <v>513.56000000000006</v>
      </c>
      <c r="Q7" s="360">
        <v>0.31</v>
      </c>
      <c r="R7" s="360">
        <v>3.4299999999999997</v>
      </c>
      <c r="S7" s="360">
        <v>1.5</v>
      </c>
      <c r="T7" s="360">
        <v>0</v>
      </c>
      <c r="U7" s="360">
        <v>0</v>
      </c>
      <c r="V7" s="360">
        <v>9.7500000000000018</v>
      </c>
      <c r="W7" s="360">
        <v>4.1400000000000006</v>
      </c>
      <c r="X7" s="360">
        <v>0</v>
      </c>
      <c r="Y7" s="360">
        <v>114.01999999999998</v>
      </c>
      <c r="Z7" s="360">
        <v>0</v>
      </c>
      <c r="AA7" s="360">
        <v>1.73</v>
      </c>
      <c r="AB7" s="360">
        <v>15.309999999999999</v>
      </c>
      <c r="AC7" s="360">
        <v>4.2300000000000004</v>
      </c>
      <c r="AD7" s="360">
        <v>0</v>
      </c>
      <c r="AE7" s="360">
        <v>0</v>
      </c>
      <c r="AF7" s="360">
        <v>87.830000000000013</v>
      </c>
      <c r="AG7" s="360">
        <v>4.1700000000000008</v>
      </c>
      <c r="AH7" s="360">
        <v>0.75000000000000033</v>
      </c>
      <c r="AI7" s="360">
        <v>0</v>
      </c>
      <c r="AJ7" s="360">
        <v>0</v>
      </c>
      <c r="AK7" s="360">
        <v>0</v>
      </c>
      <c r="AL7" s="360">
        <v>0</v>
      </c>
      <c r="AM7" s="360">
        <v>0</v>
      </c>
      <c r="AN7" s="360">
        <v>225.78000000000011</v>
      </c>
      <c r="AO7" s="360">
        <v>143.33000000000004</v>
      </c>
      <c r="AP7" s="360">
        <v>0</v>
      </c>
      <c r="AQ7" s="360">
        <v>0</v>
      </c>
      <c r="AR7" s="360">
        <v>0</v>
      </c>
      <c r="AS7" s="360">
        <v>0</v>
      </c>
      <c r="AT7" s="360">
        <v>5.0199999999999996</v>
      </c>
      <c r="AU7" s="360">
        <v>0</v>
      </c>
      <c r="AV7" s="360">
        <v>0.64</v>
      </c>
      <c r="AW7" s="360">
        <v>2.8</v>
      </c>
      <c r="AX7" s="360">
        <v>0</v>
      </c>
      <c r="AY7" s="360">
        <v>0</v>
      </c>
      <c r="AZ7" s="360">
        <v>2.84</v>
      </c>
      <c r="BA7" s="360">
        <v>0</v>
      </c>
      <c r="BB7" s="360">
        <v>0</v>
      </c>
      <c r="BC7" s="356">
        <v>513.56000000000006</v>
      </c>
      <c r="BD7" s="356">
        <v>-513.56000000000006</v>
      </c>
      <c r="BE7" s="347">
        <v>4046.8699999999994</v>
      </c>
    </row>
    <row r="8" spans="1:57" s="241" customFormat="1" ht="17.25" customHeight="1">
      <c r="A8" s="346" t="s">
        <v>1194</v>
      </c>
      <c r="B8" s="349" t="s">
        <v>1198</v>
      </c>
      <c r="C8" s="346" t="s">
        <v>3</v>
      </c>
      <c r="D8" s="350">
        <v>2125.9699999999998</v>
      </c>
      <c r="E8" s="359"/>
      <c r="F8" s="361">
        <v>1812.1</v>
      </c>
      <c r="G8" s="360">
        <v>0</v>
      </c>
      <c r="H8" s="360">
        <v>0</v>
      </c>
      <c r="I8" s="360">
        <v>0</v>
      </c>
      <c r="J8" s="360">
        <v>0</v>
      </c>
      <c r="K8" s="360">
        <v>0</v>
      </c>
      <c r="L8" s="360">
        <v>0</v>
      </c>
      <c r="M8" s="360">
        <v>0</v>
      </c>
      <c r="N8" s="360">
        <v>0</v>
      </c>
      <c r="O8" s="360">
        <v>4.1400000000000006</v>
      </c>
      <c r="P8" s="359">
        <v>309.73</v>
      </c>
      <c r="Q8" s="360">
        <v>0.31</v>
      </c>
      <c r="R8" s="360">
        <v>0.5</v>
      </c>
      <c r="S8" s="360">
        <v>1.31</v>
      </c>
      <c r="T8" s="360">
        <v>0</v>
      </c>
      <c r="U8" s="360">
        <v>0</v>
      </c>
      <c r="V8" s="360">
        <v>7.74</v>
      </c>
      <c r="W8" s="360">
        <v>2.3199999999999998</v>
      </c>
      <c r="X8" s="360">
        <v>0</v>
      </c>
      <c r="Y8" s="367">
        <v>60.800000000000004</v>
      </c>
      <c r="Z8" s="360">
        <v>0</v>
      </c>
      <c r="AA8" s="360">
        <v>1.67</v>
      </c>
      <c r="AB8" s="360">
        <v>9.9700000000000006</v>
      </c>
      <c r="AC8" s="360">
        <v>2.19</v>
      </c>
      <c r="AD8" s="360">
        <v>0</v>
      </c>
      <c r="AE8" s="360">
        <v>0</v>
      </c>
      <c r="AF8" s="360">
        <v>44.45</v>
      </c>
      <c r="AG8" s="360">
        <v>1.86</v>
      </c>
      <c r="AH8" s="360">
        <v>0.66000000000000025</v>
      </c>
      <c r="AI8" s="360">
        <v>0</v>
      </c>
      <c r="AJ8" s="360">
        <v>0</v>
      </c>
      <c r="AK8" s="360">
        <v>0</v>
      </c>
      <c r="AL8" s="360">
        <v>0</v>
      </c>
      <c r="AM8" s="360">
        <v>0</v>
      </c>
      <c r="AN8" s="360">
        <v>139.46000000000004</v>
      </c>
      <c r="AO8" s="360">
        <v>89.070000000000007</v>
      </c>
      <c r="AP8" s="360">
        <v>0</v>
      </c>
      <c r="AQ8" s="360">
        <v>0</v>
      </c>
      <c r="AR8" s="360">
        <v>0</v>
      </c>
      <c r="AS8" s="360">
        <v>0</v>
      </c>
      <c r="AT8" s="360">
        <v>3.09</v>
      </c>
      <c r="AU8" s="360">
        <v>0</v>
      </c>
      <c r="AV8" s="360">
        <v>0.35</v>
      </c>
      <c r="AW8" s="360">
        <v>1.99</v>
      </c>
      <c r="AX8" s="360">
        <v>0</v>
      </c>
      <c r="AY8" s="360">
        <v>0</v>
      </c>
      <c r="AZ8" s="360">
        <v>2.79</v>
      </c>
      <c r="BA8" s="360">
        <v>0</v>
      </c>
      <c r="BB8" s="360">
        <v>0</v>
      </c>
      <c r="BC8" s="356">
        <v>313.87</v>
      </c>
      <c r="BD8" s="356">
        <v>-313.87</v>
      </c>
      <c r="BE8" s="350">
        <v>1812.1</v>
      </c>
    </row>
    <row r="9" spans="1:57" s="374" customFormat="1" ht="17.25" customHeight="1">
      <c r="A9" s="351"/>
      <c r="B9" s="352" t="s">
        <v>1418</v>
      </c>
      <c r="C9" s="372" t="s">
        <v>4</v>
      </c>
      <c r="D9" s="353">
        <v>1443.53</v>
      </c>
      <c r="E9" s="367"/>
      <c r="F9" s="368">
        <v>0</v>
      </c>
      <c r="G9" s="369">
        <v>1162.9000000000001</v>
      </c>
      <c r="H9" s="360">
        <v>0</v>
      </c>
      <c r="I9" s="360">
        <v>0</v>
      </c>
      <c r="J9" s="360">
        <v>0</v>
      </c>
      <c r="K9" s="360">
        <v>0</v>
      </c>
      <c r="L9" s="360">
        <v>0</v>
      </c>
      <c r="M9" s="360">
        <v>0</v>
      </c>
      <c r="N9" s="360">
        <v>0</v>
      </c>
      <c r="O9" s="360">
        <v>4.1400000000000006</v>
      </c>
      <c r="P9" s="367">
        <v>276.49</v>
      </c>
      <c r="Q9" s="368">
        <v>0.31</v>
      </c>
      <c r="R9" s="368">
        <v>0.5</v>
      </c>
      <c r="S9" s="368">
        <v>1.31</v>
      </c>
      <c r="T9" s="368">
        <v>0</v>
      </c>
      <c r="U9" s="368">
        <v>0</v>
      </c>
      <c r="V9" s="368">
        <v>7.74</v>
      </c>
      <c r="W9" s="368">
        <v>1.75</v>
      </c>
      <c r="X9" s="368">
        <v>0</v>
      </c>
      <c r="Y9" s="367">
        <v>55.24</v>
      </c>
      <c r="Z9" s="368">
        <v>0</v>
      </c>
      <c r="AA9" s="368">
        <v>1.67</v>
      </c>
      <c r="AB9" s="368">
        <v>7.9900000000000011</v>
      </c>
      <c r="AC9" s="368">
        <v>1.85</v>
      </c>
      <c r="AD9" s="368">
        <v>0</v>
      </c>
      <c r="AE9" s="368">
        <v>0</v>
      </c>
      <c r="AF9" s="368">
        <v>42.13</v>
      </c>
      <c r="AG9" s="368">
        <v>0.94000000000000006</v>
      </c>
      <c r="AH9" s="368">
        <v>0.66000000000000025</v>
      </c>
      <c r="AI9" s="368">
        <v>0</v>
      </c>
      <c r="AJ9" s="368">
        <v>0</v>
      </c>
      <c r="AK9" s="368">
        <v>0</v>
      </c>
      <c r="AL9" s="368">
        <v>0</v>
      </c>
      <c r="AM9" s="368">
        <v>0</v>
      </c>
      <c r="AN9" s="368">
        <v>121.70000000000002</v>
      </c>
      <c r="AO9" s="368">
        <v>79.72</v>
      </c>
      <c r="AP9" s="368">
        <v>0</v>
      </c>
      <c r="AQ9" s="368">
        <v>0</v>
      </c>
      <c r="AR9" s="368">
        <v>0</v>
      </c>
      <c r="AS9" s="368">
        <v>0</v>
      </c>
      <c r="AT9" s="368">
        <v>3.09</v>
      </c>
      <c r="AU9" s="368">
        <v>0</v>
      </c>
      <c r="AV9" s="368">
        <v>0.35</v>
      </c>
      <c r="AW9" s="368">
        <v>1.99</v>
      </c>
      <c r="AX9" s="368">
        <v>0</v>
      </c>
      <c r="AY9" s="368">
        <v>0</v>
      </c>
      <c r="AZ9" s="368">
        <v>2.79</v>
      </c>
      <c r="BA9" s="368">
        <v>0</v>
      </c>
      <c r="BB9" s="368">
        <v>0</v>
      </c>
      <c r="BC9" s="373">
        <v>280.63</v>
      </c>
      <c r="BD9" s="373">
        <v>-280.63</v>
      </c>
      <c r="BE9" s="353">
        <v>1162.9000000000001</v>
      </c>
    </row>
    <row r="10" spans="1:57" s="241" customFormat="1" ht="15" customHeight="1">
      <c r="A10" s="346" t="s">
        <v>1205</v>
      </c>
      <c r="B10" s="354" t="s">
        <v>63</v>
      </c>
      <c r="C10" s="375" t="s">
        <v>1273</v>
      </c>
      <c r="D10" s="350">
        <v>794.64</v>
      </c>
      <c r="E10" s="359"/>
      <c r="F10" s="362">
        <v>0</v>
      </c>
      <c r="G10" s="362">
        <v>0</v>
      </c>
      <c r="H10" s="361">
        <v>669.20999999999992</v>
      </c>
      <c r="I10" s="362">
        <v>0</v>
      </c>
      <c r="J10" s="362">
        <v>0</v>
      </c>
      <c r="K10" s="362">
        <v>0</v>
      </c>
      <c r="L10" s="362">
        <v>0</v>
      </c>
      <c r="M10" s="362">
        <v>0</v>
      </c>
      <c r="N10" s="362">
        <v>0</v>
      </c>
      <c r="O10" s="362">
        <v>0.32</v>
      </c>
      <c r="P10" s="359">
        <v>125.11000000000004</v>
      </c>
      <c r="Q10" s="362">
        <v>0</v>
      </c>
      <c r="R10" s="362">
        <v>2.9299999999999997</v>
      </c>
      <c r="S10" s="362">
        <v>0</v>
      </c>
      <c r="T10" s="362">
        <v>0</v>
      </c>
      <c r="U10" s="362">
        <v>0</v>
      </c>
      <c r="V10" s="362">
        <v>2.0100000000000002</v>
      </c>
      <c r="W10" s="362">
        <v>1.5</v>
      </c>
      <c r="X10" s="362">
        <v>0</v>
      </c>
      <c r="Y10" s="367">
        <v>35.090000000000003</v>
      </c>
      <c r="Z10" s="362">
        <v>0</v>
      </c>
      <c r="AA10" s="362">
        <v>0.06</v>
      </c>
      <c r="AB10" s="362">
        <v>5.1800000000000006</v>
      </c>
      <c r="AC10" s="362">
        <v>2.04</v>
      </c>
      <c r="AD10" s="362">
        <v>0</v>
      </c>
      <c r="AE10" s="362">
        <v>0</v>
      </c>
      <c r="AF10" s="362">
        <v>26.140000000000004</v>
      </c>
      <c r="AG10" s="362">
        <v>1.58</v>
      </c>
      <c r="AH10" s="362">
        <v>0.09</v>
      </c>
      <c r="AI10" s="362">
        <v>0</v>
      </c>
      <c r="AJ10" s="362">
        <v>0</v>
      </c>
      <c r="AK10" s="362">
        <v>0</v>
      </c>
      <c r="AL10" s="362">
        <v>0</v>
      </c>
      <c r="AM10" s="362">
        <v>0</v>
      </c>
      <c r="AN10" s="362">
        <v>55.280000000000022</v>
      </c>
      <c r="AO10" s="362">
        <v>25.610000000000007</v>
      </c>
      <c r="AP10" s="362">
        <v>0</v>
      </c>
      <c r="AQ10" s="362">
        <v>0</v>
      </c>
      <c r="AR10" s="362">
        <v>0</v>
      </c>
      <c r="AS10" s="362">
        <v>0</v>
      </c>
      <c r="AT10" s="362">
        <v>1.93</v>
      </c>
      <c r="AU10" s="362">
        <v>0</v>
      </c>
      <c r="AV10" s="362">
        <v>0.22</v>
      </c>
      <c r="AW10" s="362">
        <v>0.54</v>
      </c>
      <c r="AX10" s="362">
        <v>0</v>
      </c>
      <c r="AY10" s="362">
        <v>0</v>
      </c>
      <c r="AZ10" s="362">
        <v>0</v>
      </c>
      <c r="BA10" s="362">
        <v>0</v>
      </c>
      <c r="BB10" s="362">
        <v>0</v>
      </c>
      <c r="BC10" s="350">
        <v>125.43000000000004</v>
      </c>
      <c r="BD10" s="350">
        <v>-125.43000000000004</v>
      </c>
      <c r="BE10" s="350">
        <v>669.21</v>
      </c>
    </row>
    <row r="11" spans="1:57" s="241" customFormat="1" ht="15" customHeight="1">
      <c r="A11" s="346" t="s">
        <v>1210</v>
      </c>
      <c r="B11" s="349" t="s">
        <v>64</v>
      </c>
      <c r="C11" s="346" t="s">
        <v>8</v>
      </c>
      <c r="D11" s="350">
        <v>1070.3800000000001</v>
      </c>
      <c r="E11" s="359"/>
      <c r="F11" s="362">
        <v>0</v>
      </c>
      <c r="G11" s="362">
        <v>0</v>
      </c>
      <c r="H11" s="362">
        <v>0</v>
      </c>
      <c r="I11" s="361">
        <v>1028.2600000000002</v>
      </c>
      <c r="J11" s="362">
        <v>0</v>
      </c>
      <c r="K11" s="362">
        <v>0</v>
      </c>
      <c r="L11" s="362">
        <v>0</v>
      </c>
      <c r="M11" s="362">
        <v>0</v>
      </c>
      <c r="N11" s="362">
        <v>0</v>
      </c>
      <c r="O11" s="362">
        <v>0</v>
      </c>
      <c r="P11" s="359">
        <v>42.11999999999999</v>
      </c>
      <c r="Q11" s="362">
        <v>0</v>
      </c>
      <c r="R11" s="362">
        <v>0</v>
      </c>
      <c r="S11" s="362">
        <v>0</v>
      </c>
      <c r="T11" s="362">
        <v>0</v>
      </c>
      <c r="U11" s="362">
        <v>0</v>
      </c>
      <c r="V11" s="362">
        <v>0</v>
      </c>
      <c r="W11" s="362">
        <v>0.32</v>
      </c>
      <c r="X11" s="362">
        <v>0</v>
      </c>
      <c r="Y11" s="367">
        <v>8.5999999999999979</v>
      </c>
      <c r="Z11" s="362">
        <v>0</v>
      </c>
      <c r="AA11" s="362">
        <v>0</v>
      </c>
      <c r="AB11" s="362">
        <v>0.16</v>
      </c>
      <c r="AC11" s="362">
        <v>0</v>
      </c>
      <c r="AD11" s="362">
        <v>0</v>
      </c>
      <c r="AE11" s="362">
        <v>0</v>
      </c>
      <c r="AF11" s="362">
        <v>8.2399999999999984</v>
      </c>
      <c r="AG11" s="362">
        <v>0.2</v>
      </c>
      <c r="AH11" s="362">
        <v>0</v>
      </c>
      <c r="AI11" s="362">
        <v>0</v>
      </c>
      <c r="AJ11" s="362">
        <v>0</v>
      </c>
      <c r="AK11" s="362">
        <v>0</v>
      </c>
      <c r="AL11" s="362">
        <v>0</v>
      </c>
      <c r="AM11" s="362">
        <v>0</v>
      </c>
      <c r="AN11" s="362">
        <v>19.999999999999996</v>
      </c>
      <c r="AO11" s="362">
        <v>12.900000000000002</v>
      </c>
      <c r="AP11" s="362">
        <v>0</v>
      </c>
      <c r="AQ11" s="362">
        <v>0</v>
      </c>
      <c r="AR11" s="362">
        <v>0</v>
      </c>
      <c r="AS11" s="362">
        <v>0</v>
      </c>
      <c r="AT11" s="362">
        <v>0</v>
      </c>
      <c r="AU11" s="362">
        <v>0</v>
      </c>
      <c r="AV11" s="362">
        <v>7.0000000000000007E-2</v>
      </c>
      <c r="AW11" s="362">
        <v>0.23</v>
      </c>
      <c r="AX11" s="362">
        <v>0</v>
      </c>
      <c r="AY11" s="362">
        <v>0</v>
      </c>
      <c r="AZ11" s="362">
        <v>0</v>
      </c>
      <c r="BA11" s="362">
        <v>0</v>
      </c>
      <c r="BB11" s="362">
        <v>0</v>
      </c>
      <c r="BC11" s="350">
        <v>42.11999999999999</v>
      </c>
      <c r="BD11" s="350">
        <v>-42.11999999999999</v>
      </c>
      <c r="BE11" s="350">
        <v>1028.26</v>
      </c>
    </row>
    <row r="12" spans="1:57" s="241" customFormat="1" ht="15" customHeight="1">
      <c r="A12" s="346" t="s">
        <v>1212</v>
      </c>
      <c r="B12" s="349" t="s">
        <v>66</v>
      </c>
      <c r="C12" s="346" t="s">
        <v>11</v>
      </c>
      <c r="D12" s="350">
        <v>108.91</v>
      </c>
      <c r="E12" s="359"/>
      <c r="F12" s="362">
        <v>0</v>
      </c>
      <c r="G12" s="362">
        <v>0</v>
      </c>
      <c r="H12" s="362">
        <v>0</v>
      </c>
      <c r="I12" s="362">
        <v>0</v>
      </c>
      <c r="J12" s="361">
        <v>108.91</v>
      </c>
      <c r="K12" s="362">
        <v>0</v>
      </c>
      <c r="L12" s="362">
        <v>0</v>
      </c>
      <c r="M12" s="362">
        <v>0</v>
      </c>
      <c r="N12" s="362">
        <v>0</v>
      </c>
      <c r="O12" s="362">
        <v>0</v>
      </c>
      <c r="P12" s="359">
        <v>0</v>
      </c>
      <c r="Q12" s="362">
        <v>0</v>
      </c>
      <c r="R12" s="362">
        <v>0</v>
      </c>
      <c r="S12" s="362">
        <v>0</v>
      </c>
      <c r="T12" s="362">
        <v>0</v>
      </c>
      <c r="U12" s="362">
        <v>0</v>
      </c>
      <c r="V12" s="362">
        <v>0</v>
      </c>
      <c r="W12" s="362">
        <v>0</v>
      </c>
      <c r="X12" s="362">
        <v>0</v>
      </c>
      <c r="Y12" s="367">
        <v>0</v>
      </c>
      <c r="Z12" s="362">
        <v>0</v>
      </c>
      <c r="AA12" s="362">
        <v>0</v>
      </c>
      <c r="AB12" s="362">
        <v>0</v>
      </c>
      <c r="AC12" s="362">
        <v>0</v>
      </c>
      <c r="AD12" s="362">
        <v>0</v>
      </c>
      <c r="AE12" s="362">
        <v>0</v>
      </c>
      <c r="AF12" s="362">
        <v>0</v>
      </c>
      <c r="AG12" s="362">
        <v>0</v>
      </c>
      <c r="AH12" s="362">
        <v>0</v>
      </c>
      <c r="AI12" s="362">
        <v>0</v>
      </c>
      <c r="AJ12" s="362">
        <v>0</v>
      </c>
      <c r="AK12" s="362">
        <v>0</v>
      </c>
      <c r="AL12" s="362">
        <v>0</v>
      </c>
      <c r="AM12" s="362">
        <v>0</v>
      </c>
      <c r="AN12" s="362">
        <v>0</v>
      </c>
      <c r="AO12" s="362">
        <v>0</v>
      </c>
      <c r="AP12" s="362">
        <v>0</v>
      </c>
      <c r="AQ12" s="362">
        <v>0</v>
      </c>
      <c r="AR12" s="362">
        <v>0</v>
      </c>
      <c r="AS12" s="362">
        <v>0</v>
      </c>
      <c r="AT12" s="362">
        <v>0</v>
      </c>
      <c r="AU12" s="362">
        <v>0</v>
      </c>
      <c r="AV12" s="362">
        <v>0</v>
      </c>
      <c r="AW12" s="362">
        <v>0</v>
      </c>
      <c r="AX12" s="362">
        <v>0</v>
      </c>
      <c r="AY12" s="362">
        <v>0</v>
      </c>
      <c r="AZ12" s="362">
        <v>0</v>
      </c>
      <c r="BA12" s="362">
        <v>0</v>
      </c>
      <c r="BB12" s="362">
        <v>0</v>
      </c>
      <c r="BC12" s="350">
        <v>0</v>
      </c>
      <c r="BD12" s="350">
        <v>0</v>
      </c>
      <c r="BE12" s="350">
        <v>108.91</v>
      </c>
    </row>
    <row r="13" spans="1:57" s="241" customFormat="1" ht="15" customHeight="1">
      <c r="A13" s="346" t="s">
        <v>1213</v>
      </c>
      <c r="B13" s="349" t="s">
        <v>67</v>
      </c>
      <c r="C13" s="346" t="s">
        <v>12</v>
      </c>
      <c r="D13" s="350">
        <v>0</v>
      </c>
      <c r="E13" s="359"/>
      <c r="F13" s="362">
        <v>0</v>
      </c>
      <c r="G13" s="362">
        <v>0</v>
      </c>
      <c r="H13" s="362">
        <v>0</v>
      </c>
      <c r="I13" s="362">
        <v>0</v>
      </c>
      <c r="J13" s="362">
        <v>0</v>
      </c>
      <c r="K13" s="361">
        <v>0</v>
      </c>
      <c r="L13" s="362">
        <v>0</v>
      </c>
      <c r="M13" s="362">
        <v>0</v>
      </c>
      <c r="N13" s="362">
        <v>0</v>
      </c>
      <c r="O13" s="362">
        <v>0</v>
      </c>
      <c r="P13" s="359">
        <v>0</v>
      </c>
      <c r="Q13" s="362">
        <v>0</v>
      </c>
      <c r="R13" s="362">
        <v>0</v>
      </c>
      <c r="S13" s="362">
        <v>0</v>
      </c>
      <c r="T13" s="362">
        <v>0</v>
      </c>
      <c r="U13" s="362">
        <v>0</v>
      </c>
      <c r="V13" s="362">
        <v>0</v>
      </c>
      <c r="W13" s="362">
        <v>0</v>
      </c>
      <c r="X13" s="362">
        <v>0</v>
      </c>
      <c r="Y13" s="367">
        <v>0</v>
      </c>
      <c r="Z13" s="362">
        <v>0</v>
      </c>
      <c r="AA13" s="362">
        <v>0</v>
      </c>
      <c r="AB13" s="362">
        <v>0</v>
      </c>
      <c r="AC13" s="362">
        <v>0</v>
      </c>
      <c r="AD13" s="362">
        <v>0</v>
      </c>
      <c r="AE13" s="362">
        <v>0</v>
      </c>
      <c r="AF13" s="362">
        <v>0</v>
      </c>
      <c r="AG13" s="362">
        <v>0</v>
      </c>
      <c r="AH13" s="362">
        <v>0</v>
      </c>
      <c r="AI13" s="362">
        <v>0</v>
      </c>
      <c r="AJ13" s="362">
        <v>0</v>
      </c>
      <c r="AK13" s="362">
        <v>0</v>
      </c>
      <c r="AL13" s="362">
        <v>0</v>
      </c>
      <c r="AM13" s="362">
        <v>0</v>
      </c>
      <c r="AN13" s="362">
        <v>0</v>
      </c>
      <c r="AO13" s="362">
        <v>0</v>
      </c>
      <c r="AP13" s="362">
        <v>0</v>
      </c>
      <c r="AQ13" s="362">
        <v>0</v>
      </c>
      <c r="AR13" s="362">
        <v>0</v>
      </c>
      <c r="AS13" s="362">
        <v>0</v>
      </c>
      <c r="AT13" s="362">
        <v>0</v>
      </c>
      <c r="AU13" s="362">
        <v>0</v>
      </c>
      <c r="AV13" s="362">
        <v>0</v>
      </c>
      <c r="AW13" s="362">
        <v>0</v>
      </c>
      <c r="AX13" s="362">
        <v>0</v>
      </c>
      <c r="AY13" s="362">
        <v>0</v>
      </c>
      <c r="AZ13" s="362">
        <v>0</v>
      </c>
      <c r="BA13" s="362">
        <v>0</v>
      </c>
      <c r="BB13" s="362">
        <v>0</v>
      </c>
      <c r="BC13" s="350">
        <v>0</v>
      </c>
      <c r="BD13" s="350">
        <v>0</v>
      </c>
      <c r="BE13" s="350">
        <v>0</v>
      </c>
    </row>
    <row r="14" spans="1:57" s="241" customFormat="1" ht="15" customHeight="1">
      <c r="A14" s="346" t="s">
        <v>1274</v>
      </c>
      <c r="B14" s="349" t="s">
        <v>65</v>
      </c>
      <c r="C14" s="346" t="s">
        <v>10</v>
      </c>
      <c r="D14" s="350">
        <v>0</v>
      </c>
      <c r="E14" s="359"/>
      <c r="F14" s="362">
        <v>0</v>
      </c>
      <c r="G14" s="362">
        <v>0</v>
      </c>
      <c r="H14" s="362">
        <v>0</v>
      </c>
      <c r="I14" s="362">
        <v>0</v>
      </c>
      <c r="J14" s="362">
        <v>0</v>
      </c>
      <c r="K14" s="362">
        <v>0</v>
      </c>
      <c r="L14" s="361">
        <v>0</v>
      </c>
      <c r="M14" s="362">
        <v>0</v>
      </c>
      <c r="N14" s="362">
        <v>0</v>
      </c>
      <c r="O14" s="362">
        <v>0</v>
      </c>
      <c r="P14" s="359">
        <v>0</v>
      </c>
      <c r="Q14" s="362">
        <v>0</v>
      </c>
      <c r="R14" s="362">
        <v>0</v>
      </c>
      <c r="S14" s="362">
        <v>0</v>
      </c>
      <c r="T14" s="362">
        <v>0</v>
      </c>
      <c r="U14" s="362">
        <v>0</v>
      </c>
      <c r="V14" s="362">
        <v>0</v>
      </c>
      <c r="W14" s="362">
        <v>0</v>
      </c>
      <c r="X14" s="362">
        <v>0</v>
      </c>
      <c r="Y14" s="367">
        <v>0</v>
      </c>
      <c r="Z14" s="362">
        <v>0</v>
      </c>
      <c r="AA14" s="362">
        <v>0</v>
      </c>
      <c r="AB14" s="362">
        <v>0</v>
      </c>
      <c r="AC14" s="362">
        <v>0</v>
      </c>
      <c r="AD14" s="362">
        <v>0</v>
      </c>
      <c r="AE14" s="362">
        <v>0</v>
      </c>
      <c r="AF14" s="362">
        <v>0</v>
      </c>
      <c r="AG14" s="362">
        <v>0</v>
      </c>
      <c r="AH14" s="362">
        <v>0</v>
      </c>
      <c r="AI14" s="362">
        <v>0</v>
      </c>
      <c r="AJ14" s="362">
        <v>0</v>
      </c>
      <c r="AK14" s="362">
        <v>0</v>
      </c>
      <c r="AL14" s="362">
        <v>0</v>
      </c>
      <c r="AM14" s="362">
        <v>0</v>
      </c>
      <c r="AN14" s="362">
        <v>0</v>
      </c>
      <c r="AO14" s="362">
        <v>0</v>
      </c>
      <c r="AP14" s="362">
        <v>0</v>
      </c>
      <c r="AQ14" s="362">
        <v>0</v>
      </c>
      <c r="AR14" s="362">
        <v>0</v>
      </c>
      <c r="AS14" s="362">
        <v>0</v>
      </c>
      <c r="AT14" s="362">
        <v>0</v>
      </c>
      <c r="AU14" s="362">
        <v>0</v>
      </c>
      <c r="AV14" s="362">
        <v>0</v>
      </c>
      <c r="AW14" s="362">
        <v>0</v>
      </c>
      <c r="AX14" s="362">
        <v>0</v>
      </c>
      <c r="AY14" s="362">
        <v>0</v>
      </c>
      <c r="AZ14" s="362">
        <v>0</v>
      </c>
      <c r="BA14" s="362">
        <v>0</v>
      </c>
      <c r="BB14" s="362">
        <v>0</v>
      </c>
      <c r="BC14" s="350">
        <v>0</v>
      </c>
      <c r="BD14" s="350">
        <v>0</v>
      </c>
      <c r="BE14" s="350">
        <v>0</v>
      </c>
    </row>
    <row r="15" spans="1:57" s="241" customFormat="1" ht="15" customHeight="1">
      <c r="A15" s="346" t="s">
        <v>1277</v>
      </c>
      <c r="B15" s="349" t="s">
        <v>68</v>
      </c>
      <c r="C15" s="346" t="s">
        <v>14</v>
      </c>
      <c r="D15" s="350">
        <v>354.11</v>
      </c>
      <c r="E15" s="359"/>
      <c r="F15" s="362">
        <v>0</v>
      </c>
      <c r="G15" s="362">
        <v>0</v>
      </c>
      <c r="H15" s="362">
        <v>0</v>
      </c>
      <c r="I15" s="362">
        <v>0</v>
      </c>
      <c r="J15" s="362">
        <v>0</v>
      </c>
      <c r="K15" s="362">
        <v>0</v>
      </c>
      <c r="L15" s="362">
        <v>0</v>
      </c>
      <c r="M15" s="361">
        <v>317.61</v>
      </c>
      <c r="N15" s="362">
        <v>0</v>
      </c>
      <c r="O15" s="362">
        <v>0</v>
      </c>
      <c r="P15" s="359">
        <v>36.499999999999986</v>
      </c>
      <c r="Q15" s="362">
        <v>0</v>
      </c>
      <c r="R15" s="362">
        <v>0</v>
      </c>
      <c r="S15" s="362">
        <v>0.19</v>
      </c>
      <c r="T15" s="362">
        <v>0</v>
      </c>
      <c r="U15" s="362">
        <v>0</v>
      </c>
      <c r="V15" s="362">
        <v>0</v>
      </c>
      <c r="W15" s="362">
        <v>0</v>
      </c>
      <c r="X15" s="362">
        <v>0</v>
      </c>
      <c r="Y15" s="367">
        <v>9.5299999999999994</v>
      </c>
      <c r="Z15" s="362">
        <v>0</v>
      </c>
      <c r="AA15" s="362">
        <v>0</v>
      </c>
      <c r="AB15" s="362">
        <v>0</v>
      </c>
      <c r="AC15" s="362">
        <v>0</v>
      </c>
      <c r="AD15" s="362">
        <v>0</v>
      </c>
      <c r="AE15" s="362">
        <v>0</v>
      </c>
      <c r="AF15" s="362">
        <v>9</v>
      </c>
      <c r="AG15" s="362">
        <v>0.53</v>
      </c>
      <c r="AH15" s="362">
        <v>0</v>
      </c>
      <c r="AI15" s="362">
        <v>0</v>
      </c>
      <c r="AJ15" s="362">
        <v>0</v>
      </c>
      <c r="AK15" s="362">
        <v>0</v>
      </c>
      <c r="AL15" s="362">
        <v>0</v>
      </c>
      <c r="AM15" s="362">
        <v>0</v>
      </c>
      <c r="AN15" s="362">
        <v>10.939999999999996</v>
      </c>
      <c r="AO15" s="362">
        <v>15.749999999999996</v>
      </c>
      <c r="AP15" s="362">
        <v>0</v>
      </c>
      <c r="AQ15" s="362">
        <v>0</v>
      </c>
      <c r="AR15" s="362">
        <v>0</v>
      </c>
      <c r="AS15" s="362">
        <v>0</v>
      </c>
      <c r="AT15" s="362">
        <v>0</v>
      </c>
      <c r="AU15" s="362">
        <v>0</v>
      </c>
      <c r="AV15" s="362">
        <v>0</v>
      </c>
      <c r="AW15" s="362">
        <v>0.04</v>
      </c>
      <c r="AX15" s="362">
        <v>0</v>
      </c>
      <c r="AY15" s="362">
        <v>0</v>
      </c>
      <c r="AZ15" s="362">
        <v>0.05</v>
      </c>
      <c r="BA15" s="362">
        <v>0</v>
      </c>
      <c r="BB15" s="362">
        <v>0</v>
      </c>
      <c r="BC15" s="350">
        <v>36.499999999999986</v>
      </c>
      <c r="BD15" s="350">
        <v>-36.499999999999986</v>
      </c>
      <c r="BE15" s="350">
        <v>317.61</v>
      </c>
    </row>
    <row r="16" spans="1:57" s="241" customFormat="1" ht="15" customHeight="1">
      <c r="A16" s="346" t="s">
        <v>1279</v>
      </c>
      <c r="B16" s="349" t="s">
        <v>69</v>
      </c>
      <c r="C16" s="346" t="s">
        <v>13</v>
      </c>
      <c r="D16" s="350">
        <v>0</v>
      </c>
      <c r="E16" s="359"/>
      <c r="F16" s="362">
        <v>0</v>
      </c>
      <c r="G16" s="362">
        <v>0</v>
      </c>
      <c r="H16" s="362">
        <v>0</v>
      </c>
      <c r="I16" s="362">
        <v>0</v>
      </c>
      <c r="J16" s="362">
        <v>0</v>
      </c>
      <c r="K16" s="362">
        <v>0</v>
      </c>
      <c r="L16" s="362">
        <v>0</v>
      </c>
      <c r="M16" s="362">
        <v>0</v>
      </c>
      <c r="N16" s="361">
        <v>0</v>
      </c>
      <c r="O16" s="362">
        <v>0</v>
      </c>
      <c r="P16" s="359">
        <v>0</v>
      </c>
      <c r="Q16" s="362">
        <v>0</v>
      </c>
      <c r="R16" s="362">
        <v>0</v>
      </c>
      <c r="S16" s="362">
        <v>0</v>
      </c>
      <c r="T16" s="362">
        <v>0</v>
      </c>
      <c r="U16" s="362">
        <v>0</v>
      </c>
      <c r="V16" s="362">
        <v>0</v>
      </c>
      <c r="W16" s="362">
        <v>0</v>
      </c>
      <c r="X16" s="362">
        <v>0</v>
      </c>
      <c r="Y16" s="367">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0</v>
      </c>
      <c r="AT16" s="362">
        <v>0</v>
      </c>
      <c r="AU16" s="362">
        <v>0</v>
      </c>
      <c r="AV16" s="362">
        <v>0</v>
      </c>
      <c r="AW16" s="362">
        <v>0</v>
      </c>
      <c r="AX16" s="362">
        <v>0</v>
      </c>
      <c r="AY16" s="362">
        <v>0</v>
      </c>
      <c r="AZ16" s="362">
        <v>0</v>
      </c>
      <c r="BA16" s="362">
        <v>0</v>
      </c>
      <c r="BB16" s="362">
        <v>0</v>
      </c>
      <c r="BC16" s="350">
        <v>0</v>
      </c>
      <c r="BD16" s="350">
        <v>0</v>
      </c>
      <c r="BE16" s="350">
        <v>0</v>
      </c>
    </row>
    <row r="17" spans="1:57" s="241" customFormat="1" ht="15" customHeight="1">
      <c r="A17" s="346" t="s">
        <v>1280</v>
      </c>
      <c r="B17" s="349" t="s">
        <v>70</v>
      </c>
      <c r="C17" s="346" t="s">
        <v>15</v>
      </c>
      <c r="D17" s="350">
        <v>106.42</v>
      </c>
      <c r="E17" s="359"/>
      <c r="F17" s="362">
        <v>0</v>
      </c>
      <c r="G17" s="362">
        <v>0</v>
      </c>
      <c r="H17" s="362">
        <v>0</v>
      </c>
      <c r="I17" s="362">
        <v>0</v>
      </c>
      <c r="J17" s="362">
        <v>0</v>
      </c>
      <c r="K17" s="362">
        <v>0</v>
      </c>
      <c r="L17" s="362">
        <v>0</v>
      </c>
      <c r="M17" s="362">
        <v>0</v>
      </c>
      <c r="N17" s="362">
        <v>0</v>
      </c>
      <c r="O17" s="361">
        <v>106.32000000000001</v>
      </c>
      <c r="P17" s="359">
        <v>0.1</v>
      </c>
      <c r="Q17" s="362">
        <v>0</v>
      </c>
      <c r="R17" s="362">
        <v>0</v>
      </c>
      <c r="S17" s="362">
        <v>0</v>
      </c>
      <c r="T17" s="362">
        <v>0</v>
      </c>
      <c r="U17" s="362">
        <v>0</v>
      </c>
      <c r="V17" s="362">
        <v>0</v>
      </c>
      <c r="W17" s="362">
        <v>0</v>
      </c>
      <c r="X17" s="362">
        <v>0</v>
      </c>
      <c r="Y17" s="367">
        <v>0</v>
      </c>
      <c r="Z17" s="362">
        <v>0</v>
      </c>
      <c r="AA17" s="362">
        <v>0</v>
      </c>
      <c r="AB17" s="362">
        <v>0</v>
      </c>
      <c r="AC17" s="362">
        <v>0</v>
      </c>
      <c r="AD17" s="362">
        <v>0</v>
      </c>
      <c r="AE17" s="362">
        <v>0</v>
      </c>
      <c r="AF17" s="362">
        <v>0</v>
      </c>
      <c r="AG17" s="362">
        <v>0</v>
      </c>
      <c r="AH17" s="362">
        <v>0</v>
      </c>
      <c r="AI17" s="362">
        <v>0</v>
      </c>
      <c r="AJ17" s="362">
        <v>0</v>
      </c>
      <c r="AK17" s="362">
        <v>0</v>
      </c>
      <c r="AL17" s="362">
        <v>0</v>
      </c>
      <c r="AM17" s="362">
        <v>0</v>
      </c>
      <c r="AN17" s="362">
        <v>0.1</v>
      </c>
      <c r="AO17" s="362">
        <v>0</v>
      </c>
      <c r="AP17" s="362">
        <v>0</v>
      </c>
      <c r="AQ17" s="362">
        <v>0</v>
      </c>
      <c r="AR17" s="362">
        <v>0</v>
      </c>
      <c r="AS17" s="362">
        <v>0</v>
      </c>
      <c r="AT17" s="362">
        <v>0</v>
      </c>
      <c r="AU17" s="362">
        <v>0</v>
      </c>
      <c r="AV17" s="362">
        <v>0</v>
      </c>
      <c r="AW17" s="362">
        <v>0</v>
      </c>
      <c r="AX17" s="362">
        <v>0</v>
      </c>
      <c r="AY17" s="362">
        <v>0</v>
      </c>
      <c r="AZ17" s="362">
        <v>0</v>
      </c>
      <c r="BA17" s="362">
        <v>0</v>
      </c>
      <c r="BB17" s="362">
        <v>0</v>
      </c>
      <c r="BC17" s="350">
        <v>0.1</v>
      </c>
      <c r="BD17" s="350">
        <v>4.3600000000000012</v>
      </c>
      <c r="BE17" s="350">
        <v>110.78</v>
      </c>
    </row>
    <row r="18" spans="1:57" s="241" customFormat="1" ht="17.25" customHeight="1">
      <c r="A18" s="345">
        <v>2</v>
      </c>
      <c r="B18" s="348" t="s">
        <v>1215</v>
      </c>
      <c r="C18" s="345" t="s">
        <v>16</v>
      </c>
      <c r="D18" s="347">
        <v>5801.3600000000006</v>
      </c>
      <c r="E18" s="359">
        <v>0</v>
      </c>
      <c r="F18" s="359">
        <v>0</v>
      </c>
      <c r="G18" s="359">
        <v>0</v>
      </c>
      <c r="H18" s="359">
        <v>0</v>
      </c>
      <c r="I18" s="359">
        <v>0</v>
      </c>
      <c r="J18" s="359">
        <v>0</v>
      </c>
      <c r="K18" s="359">
        <v>0</v>
      </c>
      <c r="L18" s="359">
        <v>0</v>
      </c>
      <c r="M18" s="359">
        <v>0</v>
      </c>
      <c r="N18" s="359">
        <v>0</v>
      </c>
      <c r="O18" s="359">
        <v>0</v>
      </c>
      <c r="P18" s="361">
        <v>5801.3600000000006</v>
      </c>
      <c r="Q18" s="359">
        <v>0</v>
      </c>
      <c r="R18" s="359">
        <v>0.80000000000000071</v>
      </c>
      <c r="S18" s="359">
        <v>0</v>
      </c>
      <c r="T18" s="359">
        <v>0</v>
      </c>
      <c r="U18" s="359">
        <v>0</v>
      </c>
      <c r="V18" s="359">
        <v>0.94999999999998863</v>
      </c>
      <c r="W18" s="359">
        <v>0.11000000000001364</v>
      </c>
      <c r="X18" s="359">
        <v>0</v>
      </c>
      <c r="Y18" s="359">
        <v>15.120000000000118</v>
      </c>
      <c r="Z18" s="359">
        <v>8.9999999999999858E-2</v>
      </c>
      <c r="AA18" s="359">
        <v>0</v>
      </c>
      <c r="AB18" s="359">
        <v>0.37000000000001021</v>
      </c>
      <c r="AC18" s="359">
        <v>0</v>
      </c>
      <c r="AD18" s="359">
        <v>0</v>
      </c>
      <c r="AE18" s="359">
        <v>0</v>
      </c>
      <c r="AF18" s="359">
        <v>15.610000000000081</v>
      </c>
      <c r="AG18" s="359">
        <v>0.52</v>
      </c>
      <c r="AH18" s="359">
        <v>0</v>
      </c>
      <c r="AI18" s="359">
        <v>0</v>
      </c>
      <c r="AJ18" s="359">
        <v>0.05</v>
      </c>
      <c r="AK18" s="359">
        <v>0</v>
      </c>
      <c r="AL18" s="359">
        <v>0</v>
      </c>
      <c r="AM18" s="359">
        <v>0</v>
      </c>
      <c r="AN18" s="359">
        <v>23.970000000000027</v>
      </c>
      <c r="AO18" s="359">
        <v>45.269999999999982</v>
      </c>
      <c r="AP18" s="359">
        <v>0</v>
      </c>
      <c r="AQ18" s="359">
        <v>0</v>
      </c>
      <c r="AR18" s="359">
        <v>0</v>
      </c>
      <c r="AS18" s="359">
        <v>0</v>
      </c>
      <c r="AT18" s="359">
        <v>0</v>
      </c>
      <c r="AU18" s="359">
        <v>0</v>
      </c>
      <c r="AV18" s="359">
        <v>0.35000000000000142</v>
      </c>
      <c r="AW18" s="359">
        <v>3.2700000000000031</v>
      </c>
      <c r="AX18" s="359">
        <v>0</v>
      </c>
      <c r="AY18" s="359">
        <v>0</v>
      </c>
      <c r="AZ18" s="359">
        <v>0</v>
      </c>
      <c r="BA18" s="359">
        <v>0</v>
      </c>
      <c r="BB18" s="359">
        <v>0</v>
      </c>
      <c r="BC18" s="356">
        <v>0</v>
      </c>
      <c r="BD18" s="356">
        <v>526.1400000000001</v>
      </c>
      <c r="BE18" s="355">
        <v>6327.5</v>
      </c>
    </row>
    <row r="19" spans="1:57" s="241" customFormat="1" ht="17.25" customHeight="1">
      <c r="A19" s="346" t="s">
        <v>76</v>
      </c>
      <c r="B19" s="349" t="s">
        <v>77</v>
      </c>
      <c r="C19" s="346" t="s">
        <v>17</v>
      </c>
      <c r="D19" s="350">
        <v>281.10000000000002</v>
      </c>
      <c r="E19" s="359">
        <v>0</v>
      </c>
      <c r="F19" s="362">
        <v>0</v>
      </c>
      <c r="G19" s="362">
        <v>0</v>
      </c>
      <c r="H19" s="362">
        <v>0</v>
      </c>
      <c r="I19" s="362">
        <v>0</v>
      </c>
      <c r="J19" s="362">
        <v>0</v>
      </c>
      <c r="K19" s="362">
        <v>0</v>
      </c>
      <c r="L19" s="362">
        <v>0</v>
      </c>
      <c r="M19" s="362">
        <v>0</v>
      </c>
      <c r="N19" s="362">
        <v>0</v>
      </c>
      <c r="O19" s="362">
        <v>0</v>
      </c>
      <c r="P19" s="359">
        <v>0.73000000000001819</v>
      </c>
      <c r="Q19" s="361">
        <v>280.37</v>
      </c>
      <c r="R19" s="362">
        <v>0</v>
      </c>
      <c r="S19" s="362">
        <v>0</v>
      </c>
      <c r="T19" s="362">
        <v>0</v>
      </c>
      <c r="U19" s="362">
        <v>0</v>
      </c>
      <c r="V19" s="362">
        <v>0</v>
      </c>
      <c r="W19" s="362">
        <v>0</v>
      </c>
      <c r="X19" s="362">
        <v>0</v>
      </c>
      <c r="Y19" s="367">
        <v>0.73</v>
      </c>
      <c r="Z19" s="360">
        <v>0</v>
      </c>
      <c r="AA19" s="360">
        <v>0</v>
      </c>
      <c r="AB19" s="360">
        <v>0</v>
      </c>
      <c r="AC19" s="360">
        <v>0</v>
      </c>
      <c r="AD19" s="360">
        <v>0</v>
      </c>
      <c r="AE19" s="360">
        <v>0</v>
      </c>
      <c r="AF19" s="360">
        <v>0.73</v>
      </c>
      <c r="AG19" s="360">
        <v>0</v>
      </c>
      <c r="AH19" s="360">
        <v>0</v>
      </c>
      <c r="AI19" s="360">
        <v>0</v>
      </c>
      <c r="AJ19" s="360">
        <v>0</v>
      </c>
      <c r="AK19" s="360">
        <v>0</v>
      </c>
      <c r="AL19" s="360">
        <v>0</v>
      </c>
      <c r="AM19" s="360">
        <v>0</v>
      </c>
      <c r="AN19" s="360">
        <v>0</v>
      </c>
      <c r="AO19" s="360">
        <v>0</v>
      </c>
      <c r="AP19" s="360">
        <v>0</v>
      </c>
      <c r="AQ19" s="360">
        <v>0</v>
      </c>
      <c r="AR19" s="360">
        <v>0</v>
      </c>
      <c r="AS19" s="360">
        <v>0</v>
      </c>
      <c r="AT19" s="360">
        <v>0</v>
      </c>
      <c r="AU19" s="360">
        <v>0</v>
      </c>
      <c r="AV19" s="360">
        <v>0</v>
      </c>
      <c r="AW19" s="360">
        <v>0</v>
      </c>
      <c r="AX19" s="360">
        <v>0</v>
      </c>
      <c r="AY19" s="360">
        <v>0</v>
      </c>
      <c r="AZ19" s="360">
        <v>0</v>
      </c>
      <c r="BA19" s="360">
        <v>0</v>
      </c>
      <c r="BB19" s="360">
        <v>0</v>
      </c>
      <c r="BC19" s="356">
        <v>0.73</v>
      </c>
      <c r="BD19" s="356">
        <v>-0.42</v>
      </c>
      <c r="BE19" s="356">
        <v>280.68</v>
      </c>
    </row>
    <row r="20" spans="1:57" s="241" customFormat="1" ht="17.25" customHeight="1">
      <c r="A20" s="346" t="s">
        <v>82</v>
      </c>
      <c r="B20" s="349" t="s">
        <v>83</v>
      </c>
      <c r="C20" s="346" t="s">
        <v>18</v>
      </c>
      <c r="D20" s="350">
        <v>30.61</v>
      </c>
      <c r="E20" s="359">
        <v>0</v>
      </c>
      <c r="F20" s="362">
        <v>0</v>
      </c>
      <c r="G20" s="362">
        <v>0</v>
      </c>
      <c r="H20" s="362">
        <v>0</v>
      </c>
      <c r="I20" s="362">
        <v>0</v>
      </c>
      <c r="J20" s="362">
        <v>0</v>
      </c>
      <c r="K20" s="362">
        <v>0</v>
      </c>
      <c r="L20" s="362">
        <v>0</v>
      </c>
      <c r="M20" s="362">
        <v>0</v>
      </c>
      <c r="N20" s="362">
        <v>0</v>
      </c>
      <c r="O20" s="362">
        <v>0</v>
      </c>
      <c r="P20" s="359">
        <v>0</v>
      </c>
      <c r="Q20" s="362">
        <v>0</v>
      </c>
      <c r="R20" s="361">
        <v>30.61</v>
      </c>
      <c r="S20" s="362">
        <v>0</v>
      </c>
      <c r="T20" s="362">
        <v>0</v>
      </c>
      <c r="U20" s="362">
        <v>0</v>
      </c>
      <c r="V20" s="362">
        <v>0</v>
      </c>
      <c r="W20" s="362">
        <v>0</v>
      </c>
      <c r="X20" s="362">
        <v>0</v>
      </c>
      <c r="Y20" s="367">
        <v>0</v>
      </c>
      <c r="Z20" s="362">
        <v>0</v>
      </c>
      <c r="AA20" s="362">
        <v>0</v>
      </c>
      <c r="AB20" s="362">
        <v>0</v>
      </c>
      <c r="AC20" s="362">
        <v>0</v>
      </c>
      <c r="AD20" s="362">
        <v>0</v>
      </c>
      <c r="AE20" s="362">
        <v>0</v>
      </c>
      <c r="AF20" s="362">
        <v>0</v>
      </c>
      <c r="AG20" s="362">
        <v>0</v>
      </c>
      <c r="AH20" s="362">
        <v>0</v>
      </c>
      <c r="AI20" s="362">
        <v>0</v>
      </c>
      <c r="AJ20" s="362">
        <v>0</v>
      </c>
      <c r="AK20" s="362">
        <v>0</v>
      </c>
      <c r="AL20" s="362">
        <v>0</v>
      </c>
      <c r="AM20" s="362">
        <v>0</v>
      </c>
      <c r="AN20" s="362">
        <v>0</v>
      </c>
      <c r="AO20" s="362">
        <v>0</v>
      </c>
      <c r="AP20" s="362">
        <v>0</v>
      </c>
      <c r="AQ20" s="362">
        <v>0</v>
      </c>
      <c r="AR20" s="362">
        <v>0</v>
      </c>
      <c r="AS20" s="362">
        <v>0</v>
      </c>
      <c r="AT20" s="362">
        <v>0</v>
      </c>
      <c r="AU20" s="362">
        <v>0</v>
      </c>
      <c r="AV20" s="362">
        <v>0</v>
      </c>
      <c r="AW20" s="362">
        <v>0</v>
      </c>
      <c r="AX20" s="362">
        <v>0</v>
      </c>
      <c r="AY20" s="362">
        <v>0</v>
      </c>
      <c r="AZ20" s="362">
        <v>0</v>
      </c>
      <c r="BA20" s="362">
        <v>0</v>
      </c>
      <c r="BB20" s="362">
        <v>0</v>
      </c>
      <c r="BC20" s="350">
        <v>0</v>
      </c>
      <c r="BD20" s="350">
        <v>4.2300000000000004</v>
      </c>
      <c r="BE20" s="350">
        <v>34.840000000000003</v>
      </c>
    </row>
    <row r="21" spans="1:57" s="241" customFormat="1" ht="17.25" customHeight="1">
      <c r="A21" s="346" t="s">
        <v>101</v>
      </c>
      <c r="B21" s="349" t="s">
        <v>102</v>
      </c>
      <c r="C21" s="346" t="s">
        <v>19</v>
      </c>
      <c r="D21" s="350">
        <v>95.05</v>
      </c>
      <c r="E21" s="359">
        <v>0</v>
      </c>
      <c r="F21" s="362">
        <v>0</v>
      </c>
      <c r="G21" s="362">
        <v>0</v>
      </c>
      <c r="H21" s="362">
        <v>0</v>
      </c>
      <c r="I21" s="362">
        <v>0</v>
      </c>
      <c r="J21" s="362">
        <v>0</v>
      </c>
      <c r="K21" s="362">
        <v>0</v>
      </c>
      <c r="L21" s="362">
        <v>0</v>
      </c>
      <c r="M21" s="362">
        <v>0</v>
      </c>
      <c r="N21" s="362">
        <v>0</v>
      </c>
      <c r="O21" s="362">
        <v>0</v>
      </c>
      <c r="P21" s="359">
        <v>0</v>
      </c>
      <c r="Q21" s="362">
        <v>0</v>
      </c>
      <c r="R21" s="362">
        <v>0</v>
      </c>
      <c r="S21" s="361">
        <v>95.05</v>
      </c>
      <c r="T21" s="362">
        <v>0</v>
      </c>
      <c r="U21" s="362">
        <v>0</v>
      </c>
      <c r="V21" s="362">
        <v>0</v>
      </c>
      <c r="W21" s="362">
        <v>0</v>
      </c>
      <c r="X21" s="362">
        <v>0</v>
      </c>
      <c r="Y21" s="367">
        <v>0</v>
      </c>
      <c r="Z21" s="362">
        <v>0</v>
      </c>
      <c r="AA21" s="362">
        <v>0</v>
      </c>
      <c r="AB21" s="362">
        <v>0</v>
      </c>
      <c r="AC21" s="362">
        <v>0</v>
      </c>
      <c r="AD21" s="362">
        <v>0</v>
      </c>
      <c r="AE21" s="362">
        <v>0</v>
      </c>
      <c r="AF21" s="362">
        <v>0</v>
      </c>
      <c r="AG21" s="362">
        <v>0</v>
      </c>
      <c r="AH21" s="362">
        <v>0</v>
      </c>
      <c r="AI21" s="362">
        <v>0</v>
      </c>
      <c r="AJ21" s="362">
        <v>0</v>
      </c>
      <c r="AK21" s="362">
        <v>0</v>
      </c>
      <c r="AL21" s="362">
        <v>0</v>
      </c>
      <c r="AM21" s="362">
        <v>0</v>
      </c>
      <c r="AN21" s="362">
        <v>0</v>
      </c>
      <c r="AO21" s="362">
        <v>0</v>
      </c>
      <c r="AP21" s="362">
        <v>0</v>
      </c>
      <c r="AQ21" s="362">
        <v>0</v>
      </c>
      <c r="AR21" s="362">
        <v>0</v>
      </c>
      <c r="AS21" s="362">
        <v>0</v>
      </c>
      <c r="AT21" s="362">
        <v>0</v>
      </c>
      <c r="AU21" s="362">
        <v>0</v>
      </c>
      <c r="AV21" s="362">
        <v>0</v>
      </c>
      <c r="AW21" s="362">
        <v>0</v>
      </c>
      <c r="AX21" s="362">
        <v>0</v>
      </c>
      <c r="AY21" s="362">
        <v>0</v>
      </c>
      <c r="AZ21" s="362">
        <v>0</v>
      </c>
      <c r="BA21" s="362">
        <v>0</v>
      </c>
      <c r="BB21" s="362">
        <v>0</v>
      </c>
      <c r="BC21" s="350">
        <v>0</v>
      </c>
      <c r="BD21" s="350">
        <v>1.5</v>
      </c>
      <c r="BE21" s="350">
        <v>96.55</v>
      </c>
    </row>
    <row r="22" spans="1:57" s="241" customFormat="1" ht="17.25" customHeight="1">
      <c r="A22" s="346" t="s">
        <v>1318</v>
      </c>
      <c r="B22" s="349" t="s">
        <v>1419</v>
      </c>
      <c r="C22" s="346" t="s">
        <v>1420</v>
      </c>
      <c r="D22" s="350">
        <v>0</v>
      </c>
      <c r="E22" s="359">
        <v>0</v>
      </c>
      <c r="F22" s="362">
        <v>0</v>
      </c>
      <c r="G22" s="362">
        <v>0</v>
      </c>
      <c r="H22" s="362">
        <v>0</v>
      </c>
      <c r="I22" s="362">
        <v>0</v>
      </c>
      <c r="J22" s="362">
        <v>0</v>
      </c>
      <c r="K22" s="362">
        <v>0</v>
      </c>
      <c r="L22" s="362">
        <v>0</v>
      </c>
      <c r="M22" s="362">
        <v>0</v>
      </c>
      <c r="N22" s="362">
        <v>0</v>
      </c>
      <c r="O22" s="362">
        <v>0</v>
      </c>
      <c r="P22" s="359">
        <v>0</v>
      </c>
      <c r="Q22" s="362">
        <v>0</v>
      </c>
      <c r="R22" s="362">
        <v>0</v>
      </c>
      <c r="S22" s="362">
        <v>0</v>
      </c>
      <c r="T22" s="361">
        <v>0</v>
      </c>
      <c r="U22" s="362">
        <v>0</v>
      </c>
      <c r="V22" s="362">
        <v>0</v>
      </c>
      <c r="W22" s="362">
        <v>0</v>
      </c>
      <c r="X22" s="362">
        <v>0</v>
      </c>
      <c r="Y22" s="367">
        <v>0</v>
      </c>
      <c r="Z22" s="362">
        <v>0</v>
      </c>
      <c r="AA22" s="362">
        <v>0</v>
      </c>
      <c r="AB22" s="362">
        <v>0</v>
      </c>
      <c r="AC22" s="362">
        <v>0</v>
      </c>
      <c r="AD22" s="362">
        <v>0</v>
      </c>
      <c r="AE22" s="362">
        <v>0</v>
      </c>
      <c r="AF22" s="362">
        <v>0</v>
      </c>
      <c r="AG22" s="362">
        <v>0</v>
      </c>
      <c r="AH22" s="362">
        <v>0</v>
      </c>
      <c r="AI22" s="362">
        <v>0</v>
      </c>
      <c r="AJ22" s="362">
        <v>0</v>
      </c>
      <c r="AK22" s="362">
        <v>0</v>
      </c>
      <c r="AL22" s="362">
        <v>0</v>
      </c>
      <c r="AM22" s="362">
        <v>0</v>
      </c>
      <c r="AN22" s="362">
        <v>0</v>
      </c>
      <c r="AO22" s="362">
        <v>0</v>
      </c>
      <c r="AP22" s="362">
        <v>0</v>
      </c>
      <c r="AQ22" s="362">
        <v>0</v>
      </c>
      <c r="AR22" s="362">
        <v>0</v>
      </c>
      <c r="AS22" s="362">
        <v>0</v>
      </c>
      <c r="AT22" s="362">
        <v>0</v>
      </c>
      <c r="AU22" s="362">
        <v>0</v>
      </c>
      <c r="AV22" s="362">
        <v>0</v>
      </c>
      <c r="AW22" s="362">
        <v>0</v>
      </c>
      <c r="AX22" s="362">
        <v>0</v>
      </c>
      <c r="AY22" s="362">
        <v>0</v>
      </c>
      <c r="AZ22" s="362">
        <v>0</v>
      </c>
      <c r="BA22" s="362">
        <v>0</v>
      </c>
      <c r="BB22" s="362">
        <v>0</v>
      </c>
      <c r="BC22" s="350">
        <v>0</v>
      </c>
      <c r="BD22" s="350">
        <v>0</v>
      </c>
      <c r="BE22" s="350">
        <v>0</v>
      </c>
    </row>
    <row r="23" spans="1:57" s="241" customFormat="1" ht="17.25" customHeight="1">
      <c r="A23" s="346" t="s">
        <v>103</v>
      </c>
      <c r="B23" s="349" t="s">
        <v>1216</v>
      </c>
      <c r="C23" s="346" t="s">
        <v>20</v>
      </c>
      <c r="D23" s="350">
        <v>18.45</v>
      </c>
      <c r="E23" s="359">
        <v>0</v>
      </c>
      <c r="F23" s="362">
        <v>0</v>
      </c>
      <c r="G23" s="362">
        <v>0</v>
      </c>
      <c r="H23" s="362">
        <v>0</v>
      </c>
      <c r="I23" s="362">
        <v>0</v>
      </c>
      <c r="J23" s="362">
        <v>0</v>
      </c>
      <c r="K23" s="362">
        <v>0</v>
      </c>
      <c r="L23" s="362">
        <v>0</v>
      </c>
      <c r="M23" s="362">
        <v>0</v>
      </c>
      <c r="N23" s="362">
        <v>0</v>
      </c>
      <c r="O23" s="362">
        <v>0</v>
      </c>
      <c r="P23" s="359">
        <v>0</v>
      </c>
      <c r="Q23" s="362">
        <v>0</v>
      </c>
      <c r="R23" s="362">
        <v>0</v>
      </c>
      <c r="S23" s="362">
        <v>0</v>
      </c>
      <c r="T23" s="362">
        <v>0</v>
      </c>
      <c r="U23" s="361">
        <v>18.45</v>
      </c>
      <c r="V23" s="362">
        <v>0</v>
      </c>
      <c r="W23" s="362">
        <v>0</v>
      </c>
      <c r="X23" s="362">
        <v>0</v>
      </c>
      <c r="Y23" s="367">
        <v>0</v>
      </c>
      <c r="Z23" s="362">
        <v>0</v>
      </c>
      <c r="AA23" s="362">
        <v>0</v>
      </c>
      <c r="AB23" s="362">
        <v>0</v>
      </c>
      <c r="AC23" s="362">
        <v>0</v>
      </c>
      <c r="AD23" s="362">
        <v>0</v>
      </c>
      <c r="AE23" s="362">
        <v>0</v>
      </c>
      <c r="AF23" s="362">
        <v>0</v>
      </c>
      <c r="AG23" s="362">
        <v>0</v>
      </c>
      <c r="AH23" s="362">
        <v>0</v>
      </c>
      <c r="AI23" s="362">
        <v>0</v>
      </c>
      <c r="AJ23" s="362">
        <v>0</v>
      </c>
      <c r="AK23" s="362">
        <v>0</v>
      </c>
      <c r="AL23" s="362">
        <v>0</v>
      </c>
      <c r="AM23" s="362">
        <v>0</v>
      </c>
      <c r="AN23" s="362">
        <v>0</v>
      </c>
      <c r="AO23" s="362">
        <v>0</v>
      </c>
      <c r="AP23" s="362">
        <v>0</v>
      </c>
      <c r="AQ23" s="362">
        <v>0</v>
      </c>
      <c r="AR23" s="362">
        <v>0</v>
      </c>
      <c r="AS23" s="362">
        <v>0</v>
      </c>
      <c r="AT23" s="362">
        <v>0</v>
      </c>
      <c r="AU23" s="362">
        <v>0</v>
      </c>
      <c r="AV23" s="362">
        <v>0</v>
      </c>
      <c r="AW23" s="362">
        <v>0</v>
      </c>
      <c r="AX23" s="362">
        <v>0</v>
      </c>
      <c r="AY23" s="362">
        <v>0</v>
      </c>
      <c r="AZ23" s="362">
        <v>0</v>
      </c>
      <c r="BA23" s="362">
        <v>0</v>
      </c>
      <c r="BB23" s="362">
        <v>0</v>
      </c>
      <c r="BC23" s="350">
        <v>0</v>
      </c>
      <c r="BD23" s="350">
        <v>0</v>
      </c>
      <c r="BE23" s="350">
        <v>18.45</v>
      </c>
    </row>
    <row r="24" spans="1:57" s="241" customFormat="1" ht="17.25" customHeight="1">
      <c r="A24" s="346" t="s">
        <v>111</v>
      </c>
      <c r="B24" s="349" t="s">
        <v>118</v>
      </c>
      <c r="C24" s="346" t="s">
        <v>21</v>
      </c>
      <c r="D24" s="350">
        <v>113.6</v>
      </c>
      <c r="E24" s="359">
        <v>0</v>
      </c>
      <c r="F24" s="362">
        <v>0</v>
      </c>
      <c r="G24" s="362">
        <v>0</v>
      </c>
      <c r="H24" s="362">
        <v>0</v>
      </c>
      <c r="I24" s="362">
        <v>0</v>
      </c>
      <c r="J24" s="362">
        <v>0</v>
      </c>
      <c r="K24" s="362">
        <v>0</v>
      </c>
      <c r="L24" s="362">
        <v>0</v>
      </c>
      <c r="M24" s="362">
        <v>0</v>
      </c>
      <c r="N24" s="362">
        <v>0</v>
      </c>
      <c r="O24" s="362">
        <v>0</v>
      </c>
      <c r="P24" s="359">
        <v>12.719999999999999</v>
      </c>
      <c r="Q24" s="362">
        <v>0</v>
      </c>
      <c r="R24" s="362">
        <v>0</v>
      </c>
      <c r="S24" s="362">
        <v>0</v>
      </c>
      <c r="T24" s="362">
        <v>0</v>
      </c>
      <c r="U24" s="362">
        <v>0</v>
      </c>
      <c r="V24" s="361">
        <v>100.88</v>
      </c>
      <c r="W24" s="362">
        <v>0</v>
      </c>
      <c r="X24" s="362">
        <v>0</v>
      </c>
      <c r="Y24" s="367">
        <v>0.41000000000000003</v>
      </c>
      <c r="Z24" s="362">
        <v>0</v>
      </c>
      <c r="AA24" s="362">
        <v>0</v>
      </c>
      <c r="AB24" s="362">
        <v>0</v>
      </c>
      <c r="AC24" s="362">
        <v>0</v>
      </c>
      <c r="AD24" s="362">
        <v>0</v>
      </c>
      <c r="AE24" s="362">
        <v>0</v>
      </c>
      <c r="AF24" s="362">
        <v>0.41000000000000003</v>
      </c>
      <c r="AG24" s="362">
        <v>0</v>
      </c>
      <c r="AH24" s="362">
        <v>0</v>
      </c>
      <c r="AI24" s="362">
        <v>0</v>
      </c>
      <c r="AJ24" s="362">
        <v>0</v>
      </c>
      <c r="AK24" s="362">
        <v>0</v>
      </c>
      <c r="AL24" s="362">
        <v>0</v>
      </c>
      <c r="AM24" s="362">
        <v>0</v>
      </c>
      <c r="AN24" s="362">
        <v>0.78</v>
      </c>
      <c r="AO24" s="362">
        <v>11.53</v>
      </c>
      <c r="AP24" s="362">
        <v>0</v>
      </c>
      <c r="AQ24" s="362">
        <v>0</v>
      </c>
      <c r="AR24" s="362">
        <v>0</v>
      </c>
      <c r="AS24" s="362">
        <v>0</v>
      </c>
      <c r="AT24" s="362">
        <v>0</v>
      </c>
      <c r="AU24" s="362">
        <v>0</v>
      </c>
      <c r="AV24" s="362">
        <v>0</v>
      </c>
      <c r="AW24" s="362">
        <v>0</v>
      </c>
      <c r="AX24" s="362">
        <v>0</v>
      </c>
      <c r="AY24" s="362">
        <v>0</v>
      </c>
      <c r="AZ24" s="362">
        <v>0</v>
      </c>
      <c r="BA24" s="362">
        <v>0</v>
      </c>
      <c r="BB24" s="362">
        <v>0</v>
      </c>
      <c r="BC24" s="350">
        <v>12.719999999999999</v>
      </c>
      <c r="BD24" s="350">
        <v>-2.0000000000000089</v>
      </c>
      <c r="BE24" s="350">
        <v>111.6</v>
      </c>
    </row>
    <row r="25" spans="1:57" s="241" customFormat="1" ht="16.5" customHeight="1">
      <c r="A25" s="346" t="s">
        <v>117</v>
      </c>
      <c r="B25" s="349" t="s">
        <v>1282</v>
      </c>
      <c r="C25" s="346" t="s">
        <v>22</v>
      </c>
      <c r="D25" s="350">
        <v>255.39</v>
      </c>
      <c r="E25" s="359">
        <v>0</v>
      </c>
      <c r="F25" s="362">
        <v>0</v>
      </c>
      <c r="G25" s="362">
        <v>0</v>
      </c>
      <c r="H25" s="362">
        <v>0</v>
      </c>
      <c r="I25" s="362">
        <v>0</v>
      </c>
      <c r="J25" s="362">
        <v>0</v>
      </c>
      <c r="K25" s="362">
        <v>0</v>
      </c>
      <c r="L25" s="362">
        <v>0</v>
      </c>
      <c r="M25" s="362">
        <v>0</v>
      </c>
      <c r="N25" s="362">
        <v>0</v>
      </c>
      <c r="O25" s="362">
        <v>0</v>
      </c>
      <c r="P25" s="359">
        <v>10.27000000000001</v>
      </c>
      <c r="Q25" s="362">
        <v>0</v>
      </c>
      <c r="R25" s="362">
        <v>0</v>
      </c>
      <c r="S25" s="362">
        <v>0</v>
      </c>
      <c r="T25" s="362">
        <v>0</v>
      </c>
      <c r="U25" s="362">
        <v>0</v>
      </c>
      <c r="V25" s="362">
        <v>0</v>
      </c>
      <c r="W25" s="361">
        <v>245.11999999999998</v>
      </c>
      <c r="X25" s="362">
        <v>0</v>
      </c>
      <c r="Y25" s="367">
        <v>0.79999999999999993</v>
      </c>
      <c r="Z25" s="362">
        <v>0</v>
      </c>
      <c r="AA25" s="362">
        <v>0</v>
      </c>
      <c r="AB25" s="362">
        <v>0</v>
      </c>
      <c r="AC25" s="362">
        <v>0</v>
      </c>
      <c r="AD25" s="362">
        <v>0</v>
      </c>
      <c r="AE25" s="362">
        <v>0</v>
      </c>
      <c r="AF25" s="362">
        <v>0.79999999999999993</v>
      </c>
      <c r="AG25" s="362">
        <v>0</v>
      </c>
      <c r="AH25" s="362">
        <v>0</v>
      </c>
      <c r="AI25" s="362">
        <v>0</v>
      </c>
      <c r="AJ25" s="362">
        <v>0</v>
      </c>
      <c r="AK25" s="362">
        <v>0</v>
      </c>
      <c r="AL25" s="362">
        <v>0</v>
      </c>
      <c r="AM25" s="362">
        <v>0</v>
      </c>
      <c r="AN25" s="362">
        <v>0.7</v>
      </c>
      <c r="AO25" s="362">
        <v>7.129999999999999</v>
      </c>
      <c r="AP25" s="362">
        <v>0</v>
      </c>
      <c r="AQ25" s="362">
        <v>0</v>
      </c>
      <c r="AR25" s="362">
        <v>0</v>
      </c>
      <c r="AS25" s="362">
        <v>0</v>
      </c>
      <c r="AT25" s="362">
        <v>0</v>
      </c>
      <c r="AU25" s="362">
        <v>0</v>
      </c>
      <c r="AV25" s="362">
        <v>0</v>
      </c>
      <c r="AW25" s="362">
        <v>1.64</v>
      </c>
      <c r="AX25" s="362">
        <v>0</v>
      </c>
      <c r="AY25" s="362">
        <v>0</v>
      </c>
      <c r="AZ25" s="362">
        <v>0</v>
      </c>
      <c r="BA25" s="362">
        <v>0</v>
      </c>
      <c r="BB25" s="362">
        <v>0</v>
      </c>
      <c r="BC25" s="350">
        <v>10.27</v>
      </c>
      <c r="BD25" s="350">
        <v>-6.0099999999999856</v>
      </c>
      <c r="BE25" s="350">
        <v>249.38</v>
      </c>
    </row>
    <row r="26" spans="1:57" s="241" customFormat="1" ht="24" customHeight="1">
      <c r="A26" s="346" t="s">
        <v>232</v>
      </c>
      <c r="B26" s="349" t="s">
        <v>1219</v>
      </c>
      <c r="C26" s="346" t="s">
        <v>23</v>
      </c>
      <c r="D26" s="350">
        <v>0</v>
      </c>
      <c r="E26" s="359">
        <v>0</v>
      </c>
      <c r="F26" s="362">
        <v>0</v>
      </c>
      <c r="G26" s="362">
        <v>0</v>
      </c>
      <c r="H26" s="362">
        <v>0</v>
      </c>
      <c r="I26" s="362">
        <v>0</v>
      </c>
      <c r="J26" s="362">
        <v>0</v>
      </c>
      <c r="K26" s="362">
        <v>0</v>
      </c>
      <c r="L26" s="362">
        <v>0</v>
      </c>
      <c r="M26" s="362">
        <v>0</v>
      </c>
      <c r="N26" s="362">
        <v>0</v>
      </c>
      <c r="O26" s="362">
        <v>0</v>
      </c>
      <c r="P26" s="359">
        <v>0</v>
      </c>
      <c r="Q26" s="362">
        <v>0</v>
      </c>
      <c r="R26" s="362">
        <v>0</v>
      </c>
      <c r="S26" s="362">
        <v>0</v>
      </c>
      <c r="T26" s="362">
        <v>0</v>
      </c>
      <c r="U26" s="362">
        <v>0</v>
      </c>
      <c r="V26" s="362">
        <v>0</v>
      </c>
      <c r="W26" s="362">
        <v>0</v>
      </c>
      <c r="X26" s="361">
        <v>0</v>
      </c>
      <c r="Y26" s="367">
        <v>0</v>
      </c>
      <c r="Z26" s="362">
        <v>0</v>
      </c>
      <c r="AA26" s="362">
        <v>0</v>
      </c>
      <c r="AB26" s="362">
        <v>0</v>
      </c>
      <c r="AC26" s="362">
        <v>0</v>
      </c>
      <c r="AD26" s="362">
        <v>0</v>
      </c>
      <c r="AE26" s="362">
        <v>0</v>
      </c>
      <c r="AF26" s="362">
        <v>0</v>
      </c>
      <c r="AG26" s="362">
        <v>0</v>
      </c>
      <c r="AH26" s="362">
        <v>0</v>
      </c>
      <c r="AI26" s="362">
        <v>0</v>
      </c>
      <c r="AJ26" s="362">
        <v>0</v>
      </c>
      <c r="AK26" s="362">
        <v>0</v>
      </c>
      <c r="AL26" s="362">
        <v>0</v>
      </c>
      <c r="AM26" s="362">
        <v>0</v>
      </c>
      <c r="AN26" s="362">
        <v>0</v>
      </c>
      <c r="AO26" s="362">
        <v>0</v>
      </c>
      <c r="AP26" s="362">
        <v>0</v>
      </c>
      <c r="AQ26" s="362">
        <v>0</v>
      </c>
      <c r="AR26" s="362">
        <v>0</v>
      </c>
      <c r="AS26" s="362">
        <v>0</v>
      </c>
      <c r="AT26" s="362">
        <v>0</v>
      </c>
      <c r="AU26" s="362">
        <v>0</v>
      </c>
      <c r="AV26" s="362">
        <v>0</v>
      </c>
      <c r="AW26" s="362">
        <v>0</v>
      </c>
      <c r="AX26" s="362">
        <v>0</v>
      </c>
      <c r="AY26" s="362">
        <v>0</v>
      </c>
      <c r="AZ26" s="362">
        <v>0</v>
      </c>
      <c r="BA26" s="362">
        <v>0</v>
      </c>
      <c r="BB26" s="362">
        <v>0</v>
      </c>
      <c r="BC26" s="350">
        <v>0</v>
      </c>
      <c r="BD26" s="350">
        <v>0</v>
      </c>
      <c r="BE26" s="350">
        <v>0</v>
      </c>
    </row>
    <row r="27" spans="1:57" s="241" customFormat="1" ht="24" customHeight="1">
      <c r="A27" s="346" t="s">
        <v>1220</v>
      </c>
      <c r="B27" s="349" t="s">
        <v>1413</v>
      </c>
      <c r="C27" s="346" t="s">
        <v>24</v>
      </c>
      <c r="D27" s="350">
        <v>2020.35</v>
      </c>
      <c r="E27" s="359">
        <v>0</v>
      </c>
      <c r="F27" s="360">
        <v>0</v>
      </c>
      <c r="G27" s="360">
        <v>0</v>
      </c>
      <c r="H27" s="360">
        <v>0</v>
      </c>
      <c r="I27" s="360">
        <v>0</v>
      </c>
      <c r="J27" s="360">
        <v>0</v>
      </c>
      <c r="K27" s="360">
        <v>0</v>
      </c>
      <c r="L27" s="360">
        <v>0</v>
      </c>
      <c r="M27" s="360">
        <v>0</v>
      </c>
      <c r="N27" s="360">
        <v>0</v>
      </c>
      <c r="O27" s="360">
        <v>0</v>
      </c>
      <c r="P27" s="359">
        <v>34.939999999999969</v>
      </c>
      <c r="Q27" s="360">
        <v>0</v>
      </c>
      <c r="R27" s="360">
        <v>0.5</v>
      </c>
      <c r="S27" s="360">
        <v>0</v>
      </c>
      <c r="T27" s="360">
        <v>0</v>
      </c>
      <c r="U27" s="360">
        <v>0</v>
      </c>
      <c r="V27" s="360">
        <v>0.85</v>
      </c>
      <c r="W27" s="360">
        <v>0.09</v>
      </c>
      <c r="X27" s="360">
        <v>0</v>
      </c>
      <c r="Y27" s="361">
        <v>1986.9299999999998</v>
      </c>
      <c r="Z27" s="360">
        <v>8.9999999999999858E-2</v>
      </c>
      <c r="AA27" s="360">
        <v>0</v>
      </c>
      <c r="AB27" s="360">
        <v>2.0000000000010232E-2</v>
      </c>
      <c r="AC27" s="360">
        <v>0</v>
      </c>
      <c r="AD27" s="360">
        <v>0</v>
      </c>
      <c r="AE27" s="360">
        <v>0</v>
      </c>
      <c r="AF27" s="360">
        <v>1.4100000000000819</v>
      </c>
      <c r="AG27" s="360">
        <v>0</v>
      </c>
      <c r="AH27" s="360">
        <v>0</v>
      </c>
      <c r="AI27" s="360">
        <v>0</v>
      </c>
      <c r="AJ27" s="360">
        <v>0</v>
      </c>
      <c r="AK27" s="360">
        <v>0</v>
      </c>
      <c r="AL27" s="360">
        <v>0</v>
      </c>
      <c r="AM27" s="360">
        <v>0</v>
      </c>
      <c r="AN27" s="360">
        <v>12.139999999999999</v>
      </c>
      <c r="AO27" s="360">
        <v>18.53</v>
      </c>
      <c r="AP27" s="360">
        <v>0</v>
      </c>
      <c r="AQ27" s="360">
        <v>0</v>
      </c>
      <c r="AR27" s="360">
        <v>0</v>
      </c>
      <c r="AS27" s="360">
        <v>0</v>
      </c>
      <c r="AT27" s="360">
        <v>0</v>
      </c>
      <c r="AU27" s="360">
        <v>0</v>
      </c>
      <c r="AV27" s="360">
        <v>0</v>
      </c>
      <c r="AW27" s="360">
        <v>1.31</v>
      </c>
      <c r="AX27" s="360">
        <v>0</v>
      </c>
      <c r="AY27" s="360">
        <v>0</v>
      </c>
      <c r="AZ27" s="360">
        <v>0</v>
      </c>
      <c r="BA27" s="360">
        <v>0</v>
      </c>
      <c r="BB27" s="360">
        <v>0</v>
      </c>
      <c r="BC27" s="356">
        <v>33.42</v>
      </c>
      <c r="BD27" s="356">
        <v>98.02000000000011</v>
      </c>
      <c r="BE27" s="356">
        <v>2118.37</v>
      </c>
    </row>
    <row r="28" spans="1:57" s="374" customFormat="1" ht="20.25" hidden="1" customHeight="1">
      <c r="A28" s="351" t="s">
        <v>1438</v>
      </c>
      <c r="B28" s="357" t="s">
        <v>1439</v>
      </c>
      <c r="C28" s="351" t="s">
        <v>27</v>
      </c>
      <c r="D28" s="353">
        <v>25.93</v>
      </c>
      <c r="E28" s="359">
        <v>0</v>
      </c>
      <c r="F28" s="362">
        <v>0</v>
      </c>
      <c r="G28" s="362">
        <v>0</v>
      </c>
      <c r="H28" s="362">
        <v>0</v>
      </c>
      <c r="I28" s="362">
        <v>0</v>
      </c>
      <c r="J28" s="362">
        <v>0</v>
      </c>
      <c r="K28" s="362">
        <v>0</v>
      </c>
      <c r="L28" s="362">
        <v>0</v>
      </c>
      <c r="M28" s="362">
        <v>0</v>
      </c>
      <c r="N28" s="362">
        <v>0</v>
      </c>
      <c r="O28" s="362">
        <v>0</v>
      </c>
      <c r="P28" s="359">
        <v>0.03</v>
      </c>
      <c r="Q28" s="362">
        <v>0</v>
      </c>
      <c r="R28" s="362">
        <v>0</v>
      </c>
      <c r="S28" s="362">
        <v>0</v>
      </c>
      <c r="T28" s="362">
        <v>0</v>
      </c>
      <c r="U28" s="362">
        <v>0</v>
      </c>
      <c r="V28" s="362">
        <v>0</v>
      </c>
      <c r="W28" s="362">
        <v>0</v>
      </c>
      <c r="X28" s="362">
        <v>0</v>
      </c>
      <c r="Y28" s="367">
        <v>0</v>
      </c>
      <c r="Z28" s="359">
        <v>25.9</v>
      </c>
      <c r="AA28" s="360">
        <v>0</v>
      </c>
      <c r="AB28" s="360">
        <v>0</v>
      </c>
      <c r="AC28" s="360">
        <v>0</v>
      </c>
      <c r="AD28" s="360">
        <v>0</v>
      </c>
      <c r="AE28" s="360">
        <v>0</v>
      </c>
      <c r="AF28" s="360">
        <v>0</v>
      </c>
      <c r="AG28" s="360">
        <v>0</v>
      </c>
      <c r="AH28" s="360">
        <v>0</v>
      </c>
      <c r="AI28" s="360">
        <v>0</v>
      </c>
      <c r="AJ28" s="360">
        <v>0</v>
      </c>
      <c r="AK28" s="360">
        <v>0</v>
      </c>
      <c r="AL28" s="360">
        <v>0</v>
      </c>
      <c r="AM28" s="360">
        <v>0</v>
      </c>
      <c r="AN28" s="360">
        <v>0.03</v>
      </c>
      <c r="AO28" s="360">
        <v>0</v>
      </c>
      <c r="AP28" s="360">
        <v>0</v>
      </c>
      <c r="AQ28" s="360">
        <v>0</v>
      </c>
      <c r="AR28" s="360">
        <v>0</v>
      </c>
      <c r="AS28" s="360">
        <v>0</v>
      </c>
      <c r="AT28" s="360">
        <v>0</v>
      </c>
      <c r="AU28" s="360">
        <v>0</v>
      </c>
      <c r="AV28" s="360">
        <v>0</v>
      </c>
      <c r="AW28" s="360">
        <v>0</v>
      </c>
      <c r="AX28" s="360">
        <v>0</v>
      </c>
      <c r="AY28" s="360">
        <v>0</v>
      </c>
      <c r="AZ28" s="360">
        <v>0</v>
      </c>
      <c r="BA28" s="360">
        <v>0</v>
      </c>
      <c r="BB28" s="360">
        <v>0</v>
      </c>
      <c r="BC28" s="356">
        <v>0.03</v>
      </c>
      <c r="BD28" s="356">
        <v>5.9999999999999859E-2</v>
      </c>
      <c r="BE28" s="356">
        <v>25.99</v>
      </c>
    </row>
    <row r="29" spans="1:57" s="374" customFormat="1" ht="20.25" hidden="1" customHeight="1">
      <c r="A29" s="351" t="s">
        <v>1440</v>
      </c>
      <c r="B29" s="357" t="s">
        <v>591</v>
      </c>
      <c r="C29" s="351" t="s">
        <v>29</v>
      </c>
      <c r="D29" s="353">
        <v>58.71</v>
      </c>
      <c r="E29" s="359">
        <v>0</v>
      </c>
      <c r="F29" s="362">
        <v>0</v>
      </c>
      <c r="G29" s="362">
        <v>0</v>
      </c>
      <c r="H29" s="362">
        <v>0</v>
      </c>
      <c r="I29" s="362">
        <v>0</v>
      </c>
      <c r="J29" s="362">
        <v>0</v>
      </c>
      <c r="K29" s="362">
        <v>0</v>
      </c>
      <c r="L29" s="362">
        <v>0</v>
      </c>
      <c r="M29" s="362">
        <v>0</v>
      </c>
      <c r="N29" s="362">
        <v>0</v>
      </c>
      <c r="O29" s="362">
        <v>0</v>
      </c>
      <c r="P29" s="359">
        <v>0.02</v>
      </c>
      <c r="Q29" s="362">
        <v>0</v>
      </c>
      <c r="R29" s="362">
        <v>0</v>
      </c>
      <c r="S29" s="362">
        <v>0</v>
      </c>
      <c r="T29" s="362">
        <v>0</v>
      </c>
      <c r="U29" s="362">
        <v>0</v>
      </c>
      <c r="V29" s="362">
        <v>0</v>
      </c>
      <c r="W29" s="362">
        <v>0</v>
      </c>
      <c r="X29" s="362">
        <v>0</v>
      </c>
      <c r="Y29" s="367">
        <v>0</v>
      </c>
      <c r="Z29" s="362">
        <v>0</v>
      </c>
      <c r="AA29" s="361">
        <v>58.69</v>
      </c>
      <c r="AB29" s="362">
        <v>0</v>
      </c>
      <c r="AC29" s="362">
        <v>0</v>
      </c>
      <c r="AD29" s="362">
        <v>0</v>
      </c>
      <c r="AE29" s="362">
        <v>0</v>
      </c>
      <c r="AF29" s="362">
        <v>0</v>
      </c>
      <c r="AG29" s="362">
        <v>0</v>
      </c>
      <c r="AH29" s="362">
        <v>0</v>
      </c>
      <c r="AI29" s="362">
        <v>0</v>
      </c>
      <c r="AJ29" s="362">
        <v>0</v>
      </c>
      <c r="AK29" s="362">
        <v>0</v>
      </c>
      <c r="AL29" s="362">
        <v>0</v>
      </c>
      <c r="AM29" s="362">
        <v>0</v>
      </c>
      <c r="AN29" s="362">
        <v>0</v>
      </c>
      <c r="AO29" s="362">
        <v>0.02</v>
      </c>
      <c r="AP29" s="362">
        <v>0</v>
      </c>
      <c r="AQ29" s="362">
        <v>0</v>
      </c>
      <c r="AR29" s="362">
        <v>0</v>
      </c>
      <c r="AS29" s="362">
        <v>0</v>
      </c>
      <c r="AT29" s="362">
        <v>0</v>
      </c>
      <c r="AU29" s="362">
        <v>0</v>
      </c>
      <c r="AV29" s="362">
        <v>0</v>
      </c>
      <c r="AW29" s="362">
        <v>0</v>
      </c>
      <c r="AX29" s="362">
        <v>0</v>
      </c>
      <c r="AY29" s="362">
        <v>0</v>
      </c>
      <c r="AZ29" s="362">
        <v>0</v>
      </c>
      <c r="BA29" s="362">
        <v>0</v>
      </c>
      <c r="BB29" s="362">
        <v>0</v>
      </c>
      <c r="BC29" s="350">
        <v>0.02</v>
      </c>
      <c r="BD29" s="350">
        <v>1.71</v>
      </c>
      <c r="BE29" s="350">
        <v>60.42</v>
      </c>
    </row>
    <row r="30" spans="1:57" s="374" customFormat="1" ht="20.25" hidden="1" customHeight="1">
      <c r="A30" s="351" t="s">
        <v>1441</v>
      </c>
      <c r="B30" s="357" t="s">
        <v>1442</v>
      </c>
      <c r="C30" s="351" t="s">
        <v>30</v>
      </c>
      <c r="D30" s="353">
        <v>186.52</v>
      </c>
      <c r="E30" s="359">
        <v>0</v>
      </c>
      <c r="F30" s="362">
        <v>0</v>
      </c>
      <c r="G30" s="362">
        <v>0</v>
      </c>
      <c r="H30" s="362">
        <v>0</v>
      </c>
      <c r="I30" s="362">
        <v>0</v>
      </c>
      <c r="J30" s="362">
        <v>0</v>
      </c>
      <c r="K30" s="362">
        <v>0</v>
      </c>
      <c r="L30" s="362">
        <v>0</v>
      </c>
      <c r="M30" s="362">
        <v>0</v>
      </c>
      <c r="N30" s="362">
        <v>0</v>
      </c>
      <c r="O30" s="362">
        <v>0</v>
      </c>
      <c r="P30" s="359">
        <v>0.52</v>
      </c>
      <c r="Q30" s="362">
        <v>0</v>
      </c>
      <c r="R30" s="362">
        <v>0</v>
      </c>
      <c r="S30" s="362">
        <v>0</v>
      </c>
      <c r="T30" s="362">
        <v>0</v>
      </c>
      <c r="U30" s="362">
        <v>0</v>
      </c>
      <c r="V30" s="362">
        <v>0</v>
      </c>
      <c r="W30" s="362">
        <v>0</v>
      </c>
      <c r="X30" s="362">
        <v>0</v>
      </c>
      <c r="Y30" s="367">
        <v>0</v>
      </c>
      <c r="Z30" s="362">
        <v>0</v>
      </c>
      <c r="AA30" s="362">
        <v>0</v>
      </c>
      <c r="AB30" s="361">
        <v>186</v>
      </c>
      <c r="AC30" s="362">
        <v>0</v>
      </c>
      <c r="AD30" s="362">
        <v>0</v>
      </c>
      <c r="AE30" s="362">
        <v>0</v>
      </c>
      <c r="AF30" s="362">
        <v>0</v>
      </c>
      <c r="AG30" s="362">
        <v>0</v>
      </c>
      <c r="AH30" s="362">
        <v>0</v>
      </c>
      <c r="AI30" s="362">
        <v>0</v>
      </c>
      <c r="AJ30" s="362">
        <v>0</v>
      </c>
      <c r="AK30" s="362">
        <v>0</v>
      </c>
      <c r="AL30" s="362">
        <v>0</v>
      </c>
      <c r="AM30" s="362">
        <v>0</v>
      </c>
      <c r="AN30" s="362">
        <v>0.52</v>
      </c>
      <c r="AO30" s="362">
        <v>0</v>
      </c>
      <c r="AP30" s="362">
        <v>0</v>
      </c>
      <c r="AQ30" s="362">
        <v>0</v>
      </c>
      <c r="AR30" s="362">
        <v>0</v>
      </c>
      <c r="AS30" s="362">
        <v>0</v>
      </c>
      <c r="AT30" s="362">
        <v>0</v>
      </c>
      <c r="AU30" s="362">
        <v>0</v>
      </c>
      <c r="AV30" s="362">
        <v>0</v>
      </c>
      <c r="AW30" s="362">
        <v>0</v>
      </c>
      <c r="AX30" s="362">
        <v>0</v>
      </c>
      <c r="AY30" s="362">
        <v>0</v>
      </c>
      <c r="AZ30" s="362">
        <v>0</v>
      </c>
      <c r="BA30" s="362">
        <v>0</v>
      </c>
      <c r="BB30" s="362">
        <v>0</v>
      </c>
      <c r="BC30" s="350">
        <v>0.52</v>
      </c>
      <c r="BD30" s="350">
        <v>15.36000000000001</v>
      </c>
      <c r="BE30" s="350">
        <v>201.88</v>
      </c>
    </row>
    <row r="31" spans="1:57" s="374" customFormat="1" ht="20.25" hidden="1" customHeight="1">
      <c r="A31" s="351" t="s">
        <v>1443</v>
      </c>
      <c r="B31" s="357" t="s">
        <v>663</v>
      </c>
      <c r="C31" s="351" t="s">
        <v>31</v>
      </c>
      <c r="D31" s="353">
        <v>44.81</v>
      </c>
      <c r="E31" s="359">
        <v>0</v>
      </c>
      <c r="F31" s="362">
        <v>0</v>
      </c>
      <c r="G31" s="362">
        <v>0</v>
      </c>
      <c r="H31" s="362">
        <v>0</v>
      </c>
      <c r="I31" s="362">
        <v>0</v>
      </c>
      <c r="J31" s="362">
        <v>0</v>
      </c>
      <c r="K31" s="362">
        <v>0</v>
      </c>
      <c r="L31" s="362">
        <v>0</v>
      </c>
      <c r="M31" s="362">
        <v>0</v>
      </c>
      <c r="N31" s="362">
        <v>0</v>
      </c>
      <c r="O31" s="362">
        <v>0</v>
      </c>
      <c r="P31" s="359">
        <v>0.51000000000000656</v>
      </c>
      <c r="Q31" s="362">
        <v>0</v>
      </c>
      <c r="R31" s="362">
        <v>0</v>
      </c>
      <c r="S31" s="362">
        <v>0</v>
      </c>
      <c r="T31" s="362">
        <v>0</v>
      </c>
      <c r="U31" s="362">
        <v>0</v>
      </c>
      <c r="V31" s="362">
        <v>0</v>
      </c>
      <c r="W31" s="362">
        <v>0</v>
      </c>
      <c r="X31" s="362">
        <v>0</v>
      </c>
      <c r="Y31" s="367">
        <v>0.11000000000000654</v>
      </c>
      <c r="Z31" s="362">
        <v>0.09</v>
      </c>
      <c r="AA31" s="362">
        <v>0</v>
      </c>
      <c r="AB31" s="362">
        <v>0</v>
      </c>
      <c r="AC31" s="361">
        <v>44.300000000000004</v>
      </c>
      <c r="AD31" s="362">
        <v>0</v>
      </c>
      <c r="AE31" s="362">
        <v>0</v>
      </c>
      <c r="AF31" s="362">
        <v>0.02</v>
      </c>
      <c r="AG31" s="362">
        <v>0</v>
      </c>
      <c r="AH31" s="362">
        <v>0</v>
      </c>
      <c r="AI31" s="362">
        <v>0</v>
      </c>
      <c r="AJ31" s="362">
        <v>0</v>
      </c>
      <c r="AK31" s="362">
        <v>0</v>
      </c>
      <c r="AL31" s="362">
        <v>0</v>
      </c>
      <c r="AM31" s="362">
        <v>0</v>
      </c>
      <c r="AN31" s="362">
        <v>0.4</v>
      </c>
      <c r="AO31" s="362">
        <v>0</v>
      </c>
      <c r="AP31" s="362">
        <v>0</v>
      </c>
      <c r="AQ31" s="362">
        <v>0</v>
      </c>
      <c r="AR31" s="362">
        <v>0</v>
      </c>
      <c r="AS31" s="362">
        <v>0</v>
      </c>
      <c r="AT31" s="362">
        <v>0</v>
      </c>
      <c r="AU31" s="362">
        <v>0</v>
      </c>
      <c r="AV31" s="362">
        <v>0</v>
      </c>
      <c r="AW31" s="362">
        <v>0</v>
      </c>
      <c r="AX31" s="362">
        <v>0</v>
      </c>
      <c r="AY31" s="362">
        <v>0</v>
      </c>
      <c r="AZ31" s="362">
        <v>0</v>
      </c>
      <c r="BA31" s="362">
        <v>0</v>
      </c>
      <c r="BB31" s="362">
        <v>0</v>
      </c>
      <c r="BC31" s="350">
        <v>0.51</v>
      </c>
      <c r="BD31" s="350">
        <v>3.7200000000000006</v>
      </c>
      <c r="BE31" s="350">
        <v>48.53</v>
      </c>
    </row>
    <row r="32" spans="1:57" s="374" customFormat="1" ht="20.25" hidden="1" customHeight="1">
      <c r="A32" s="351" t="s">
        <v>1444</v>
      </c>
      <c r="B32" s="357" t="s">
        <v>1445</v>
      </c>
      <c r="C32" s="351" t="s">
        <v>32</v>
      </c>
      <c r="D32" s="353">
        <v>0.49</v>
      </c>
      <c r="E32" s="359">
        <v>0</v>
      </c>
      <c r="F32" s="362">
        <v>0</v>
      </c>
      <c r="G32" s="362">
        <v>0</v>
      </c>
      <c r="H32" s="362">
        <v>0</v>
      </c>
      <c r="I32" s="362">
        <v>0</v>
      </c>
      <c r="J32" s="362">
        <v>0</v>
      </c>
      <c r="K32" s="362">
        <v>0</v>
      </c>
      <c r="L32" s="362">
        <v>0</v>
      </c>
      <c r="M32" s="362">
        <v>0</v>
      </c>
      <c r="N32" s="362">
        <v>0</v>
      </c>
      <c r="O32" s="362">
        <v>0</v>
      </c>
      <c r="P32" s="359">
        <v>0</v>
      </c>
      <c r="Q32" s="362">
        <v>0</v>
      </c>
      <c r="R32" s="362">
        <v>0</v>
      </c>
      <c r="S32" s="362">
        <v>0</v>
      </c>
      <c r="T32" s="362">
        <v>0</v>
      </c>
      <c r="U32" s="362">
        <v>0</v>
      </c>
      <c r="V32" s="362">
        <v>0</v>
      </c>
      <c r="W32" s="362">
        <v>0</v>
      </c>
      <c r="X32" s="362">
        <v>0</v>
      </c>
      <c r="Y32" s="367">
        <v>0</v>
      </c>
      <c r="Z32" s="362">
        <v>0</v>
      </c>
      <c r="AA32" s="362">
        <v>0</v>
      </c>
      <c r="AB32" s="362">
        <v>0</v>
      </c>
      <c r="AC32" s="362">
        <v>0</v>
      </c>
      <c r="AD32" s="361">
        <v>0.49</v>
      </c>
      <c r="AE32" s="362">
        <v>0</v>
      </c>
      <c r="AF32" s="362">
        <v>0</v>
      </c>
      <c r="AG32" s="362">
        <v>0</v>
      </c>
      <c r="AH32" s="362">
        <v>0</v>
      </c>
      <c r="AI32" s="362">
        <v>0</v>
      </c>
      <c r="AJ32" s="362">
        <v>0</v>
      </c>
      <c r="AK32" s="362">
        <v>0</v>
      </c>
      <c r="AL32" s="362">
        <v>0</v>
      </c>
      <c r="AM32" s="362">
        <v>0</v>
      </c>
      <c r="AN32" s="362">
        <v>0</v>
      </c>
      <c r="AO32" s="362">
        <v>0</v>
      </c>
      <c r="AP32" s="362">
        <v>0</v>
      </c>
      <c r="AQ32" s="362">
        <v>0</v>
      </c>
      <c r="AR32" s="362">
        <v>0</v>
      </c>
      <c r="AS32" s="362">
        <v>0</v>
      </c>
      <c r="AT32" s="362">
        <v>0</v>
      </c>
      <c r="AU32" s="362">
        <v>0</v>
      </c>
      <c r="AV32" s="362">
        <v>0</v>
      </c>
      <c r="AW32" s="362">
        <v>0</v>
      </c>
      <c r="AX32" s="362">
        <v>0</v>
      </c>
      <c r="AY32" s="362">
        <v>0</v>
      </c>
      <c r="AZ32" s="362">
        <v>0</v>
      </c>
      <c r="BA32" s="362">
        <v>0</v>
      </c>
      <c r="BB32" s="362">
        <v>0</v>
      </c>
      <c r="BC32" s="350">
        <v>0</v>
      </c>
      <c r="BD32" s="350">
        <v>0</v>
      </c>
      <c r="BE32" s="350">
        <v>0.49</v>
      </c>
    </row>
    <row r="33" spans="1:57" s="374" customFormat="1" ht="20.25" hidden="1" customHeight="1">
      <c r="A33" s="351" t="s">
        <v>1446</v>
      </c>
      <c r="B33" s="357" t="s">
        <v>1447</v>
      </c>
      <c r="C33" s="351" t="s">
        <v>28</v>
      </c>
      <c r="D33" s="353">
        <v>9.07</v>
      </c>
      <c r="E33" s="359">
        <v>0</v>
      </c>
      <c r="F33" s="362">
        <v>0</v>
      </c>
      <c r="G33" s="362">
        <v>0</v>
      </c>
      <c r="H33" s="362">
        <v>0</v>
      </c>
      <c r="I33" s="362">
        <v>0</v>
      </c>
      <c r="J33" s="362">
        <v>0</v>
      </c>
      <c r="K33" s="362">
        <v>0</v>
      </c>
      <c r="L33" s="362">
        <v>0</v>
      </c>
      <c r="M33" s="362">
        <v>0</v>
      </c>
      <c r="N33" s="362">
        <v>0</v>
      </c>
      <c r="O33" s="362">
        <v>0</v>
      </c>
      <c r="P33" s="359">
        <v>0</v>
      </c>
      <c r="Q33" s="362">
        <v>0</v>
      </c>
      <c r="R33" s="362">
        <v>0</v>
      </c>
      <c r="S33" s="362">
        <v>0</v>
      </c>
      <c r="T33" s="362">
        <v>0</v>
      </c>
      <c r="U33" s="362">
        <v>0</v>
      </c>
      <c r="V33" s="362">
        <v>0</v>
      </c>
      <c r="W33" s="362">
        <v>0</v>
      </c>
      <c r="X33" s="362">
        <v>0</v>
      </c>
      <c r="Y33" s="367">
        <v>0</v>
      </c>
      <c r="Z33" s="362">
        <v>0</v>
      </c>
      <c r="AA33" s="362">
        <v>0</v>
      </c>
      <c r="AB33" s="362">
        <v>0</v>
      </c>
      <c r="AC33" s="362">
        <v>0</v>
      </c>
      <c r="AD33" s="362">
        <v>0</v>
      </c>
      <c r="AE33" s="361">
        <v>9.07</v>
      </c>
      <c r="AF33" s="362">
        <v>0</v>
      </c>
      <c r="AG33" s="362">
        <v>0</v>
      </c>
      <c r="AH33" s="362">
        <v>0</v>
      </c>
      <c r="AI33" s="362">
        <v>0</v>
      </c>
      <c r="AJ33" s="362">
        <v>0</v>
      </c>
      <c r="AK33" s="362">
        <v>0</v>
      </c>
      <c r="AL33" s="362">
        <v>0</v>
      </c>
      <c r="AM33" s="362">
        <v>0</v>
      </c>
      <c r="AN33" s="362">
        <v>0</v>
      </c>
      <c r="AO33" s="362">
        <v>0</v>
      </c>
      <c r="AP33" s="362">
        <v>0</v>
      </c>
      <c r="AQ33" s="362">
        <v>0</v>
      </c>
      <c r="AR33" s="362">
        <v>0</v>
      </c>
      <c r="AS33" s="362">
        <v>0</v>
      </c>
      <c r="AT33" s="362">
        <v>0</v>
      </c>
      <c r="AU33" s="362">
        <v>0</v>
      </c>
      <c r="AV33" s="362">
        <v>0</v>
      </c>
      <c r="AW33" s="362">
        <v>0</v>
      </c>
      <c r="AX33" s="362">
        <v>0</v>
      </c>
      <c r="AY33" s="362">
        <v>0</v>
      </c>
      <c r="AZ33" s="362">
        <v>0</v>
      </c>
      <c r="BA33" s="362">
        <v>0</v>
      </c>
      <c r="BB33" s="362">
        <v>0</v>
      </c>
      <c r="BC33" s="350">
        <v>0</v>
      </c>
      <c r="BD33" s="350">
        <v>0</v>
      </c>
      <c r="BE33" s="350">
        <v>9.07</v>
      </c>
    </row>
    <row r="34" spans="1:57" s="374" customFormat="1" ht="20.25" hidden="1" customHeight="1">
      <c r="A34" s="351" t="s">
        <v>1448</v>
      </c>
      <c r="B34" s="357" t="s">
        <v>1222</v>
      </c>
      <c r="C34" s="351" t="s">
        <v>25</v>
      </c>
      <c r="D34" s="353">
        <v>1475.12</v>
      </c>
      <c r="E34" s="359">
        <v>0</v>
      </c>
      <c r="F34" s="362">
        <v>0</v>
      </c>
      <c r="G34" s="362">
        <v>0</v>
      </c>
      <c r="H34" s="362">
        <v>0</v>
      </c>
      <c r="I34" s="362">
        <v>0</v>
      </c>
      <c r="J34" s="362">
        <v>0</v>
      </c>
      <c r="K34" s="362">
        <v>0</v>
      </c>
      <c r="L34" s="362">
        <v>0</v>
      </c>
      <c r="M34" s="362">
        <v>0</v>
      </c>
      <c r="N34" s="362">
        <v>0</v>
      </c>
      <c r="O34" s="362">
        <v>0</v>
      </c>
      <c r="P34" s="359">
        <v>29.75999999999998</v>
      </c>
      <c r="Q34" s="362">
        <v>0</v>
      </c>
      <c r="R34" s="362">
        <v>0.3</v>
      </c>
      <c r="S34" s="362">
        <v>0</v>
      </c>
      <c r="T34" s="362">
        <v>0</v>
      </c>
      <c r="U34" s="362">
        <v>0</v>
      </c>
      <c r="V34" s="362">
        <v>0.85</v>
      </c>
      <c r="W34" s="362">
        <v>0.09</v>
      </c>
      <c r="X34" s="362">
        <v>0</v>
      </c>
      <c r="Y34" s="367">
        <v>1.999999999998181E-2</v>
      </c>
      <c r="Z34" s="362">
        <v>0</v>
      </c>
      <c r="AA34" s="362">
        <v>0</v>
      </c>
      <c r="AB34" s="362">
        <v>0.02</v>
      </c>
      <c r="AC34" s="362">
        <v>0</v>
      </c>
      <c r="AD34" s="362">
        <v>0</v>
      </c>
      <c r="AE34" s="362">
        <v>0</v>
      </c>
      <c r="AF34" s="361">
        <v>1445.36</v>
      </c>
      <c r="AG34" s="362">
        <v>0</v>
      </c>
      <c r="AH34" s="362">
        <v>0</v>
      </c>
      <c r="AI34" s="362">
        <v>0</v>
      </c>
      <c r="AJ34" s="362">
        <v>0</v>
      </c>
      <c r="AK34" s="362">
        <v>0</v>
      </c>
      <c r="AL34" s="362">
        <v>0</v>
      </c>
      <c r="AM34" s="362">
        <v>0</v>
      </c>
      <c r="AN34" s="362">
        <v>10.24</v>
      </c>
      <c r="AO34" s="362">
        <v>17.830000000000002</v>
      </c>
      <c r="AP34" s="362">
        <v>0</v>
      </c>
      <c r="AQ34" s="362">
        <v>0</v>
      </c>
      <c r="AR34" s="362">
        <v>0</v>
      </c>
      <c r="AS34" s="362">
        <v>0</v>
      </c>
      <c r="AT34" s="362">
        <v>0</v>
      </c>
      <c r="AU34" s="362">
        <v>0</v>
      </c>
      <c r="AV34" s="362">
        <v>0</v>
      </c>
      <c r="AW34" s="362">
        <v>0.43000000000000005</v>
      </c>
      <c r="AX34" s="362">
        <v>0</v>
      </c>
      <c r="AY34" s="362">
        <v>0</v>
      </c>
      <c r="AZ34" s="362">
        <v>0</v>
      </c>
      <c r="BA34" s="362">
        <v>0</v>
      </c>
      <c r="BB34" s="362">
        <v>0</v>
      </c>
      <c r="BC34" s="350">
        <v>29.759999999999998</v>
      </c>
      <c r="BD34" s="350">
        <v>74.720000000000084</v>
      </c>
      <c r="BE34" s="350">
        <v>1549.84</v>
      </c>
    </row>
    <row r="35" spans="1:57" s="374" customFormat="1" ht="20.25" hidden="1" customHeight="1">
      <c r="A35" s="351" t="s">
        <v>1449</v>
      </c>
      <c r="B35" s="357" t="s">
        <v>536</v>
      </c>
      <c r="C35" s="351" t="s">
        <v>26</v>
      </c>
      <c r="D35" s="353">
        <v>178.72</v>
      </c>
      <c r="E35" s="359">
        <v>0</v>
      </c>
      <c r="F35" s="362">
        <v>0</v>
      </c>
      <c r="G35" s="362">
        <v>0</v>
      </c>
      <c r="H35" s="362">
        <v>0</v>
      </c>
      <c r="I35" s="362">
        <v>0</v>
      </c>
      <c r="J35" s="362">
        <v>0</v>
      </c>
      <c r="K35" s="362">
        <v>0</v>
      </c>
      <c r="L35" s="362">
        <v>0</v>
      </c>
      <c r="M35" s="362">
        <v>0</v>
      </c>
      <c r="N35" s="362">
        <v>0</v>
      </c>
      <c r="O35" s="362">
        <v>0</v>
      </c>
      <c r="P35" s="359">
        <v>4.0999999999999863</v>
      </c>
      <c r="Q35" s="362">
        <v>0</v>
      </c>
      <c r="R35" s="362">
        <v>0.2</v>
      </c>
      <c r="S35" s="362">
        <v>0</v>
      </c>
      <c r="T35" s="362">
        <v>0</v>
      </c>
      <c r="U35" s="362">
        <v>0</v>
      </c>
      <c r="V35" s="362">
        <v>0</v>
      </c>
      <c r="W35" s="362">
        <v>0</v>
      </c>
      <c r="X35" s="362">
        <v>0</v>
      </c>
      <c r="Y35" s="367">
        <v>1.3899999999999864</v>
      </c>
      <c r="Z35" s="362">
        <v>0</v>
      </c>
      <c r="AA35" s="362">
        <v>0</v>
      </c>
      <c r="AB35" s="362">
        <v>0</v>
      </c>
      <c r="AC35" s="362">
        <v>0</v>
      </c>
      <c r="AD35" s="362">
        <v>0</v>
      </c>
      <c r="AE35" s="362">
        <v>0</v>
      </c>
      <c r="AF35" s="362">
        <v>1.39</v>
      </c>
      <c r="AG35" s="361">
        <v>174.62</v>
      </c>
      <c r="AH35" s="362">
        <v>0</v>
      </c>
      <c r="AI35" s="362">
        <v>0</v>
      </c>
      <c r="AJ35" s="362">
        <v>0</v>
      </c>
      <c r="AK35" s="362">
        <v>0</v>
      </c>
      <c r="AL35" s="362">
        <v>0</v>
      </c>
      <c r="AM35" s="362">
        <v>0</v>
      </c>
      <c r="AN35" s="362">
        <v>0.95</v>
      </c>
      <c r="AO35" s="362">
        <v>0.67999999999999994</v>
      </c>
      <c r="AP35" s="362">
        <v>0</v>
      </c>
      <c r="AQ35" s="362">
        <v>0</v>
      </c>
      <c r="AR35" s="362">
        <v>0</v>
      </c>
      <c r="AS35" s="362">
        <v>0</v>
      </c>
      <c r="AT35" s="362">
        <v>0</v>
      </c>
      <c r="AU35" s="362">
        <v>0</v>
      </c>
      <c r="AV35" s="362">
        <v>0</v>
      </c>
      <c r="AW35" s="362">
        <v>0.88</v>
      </c>
      <c r="AX35" s="362">
        <v>0</v>
      </c>
      <c r="AY35" s="362">
        <v>0</v>
      </c>
      <c r="AZ35" s="362">
        <v>0</v>
      </c>
      <c r="BA35" s="362">
        <v>0</v>
      </c>
      <c r="BB35" s="362">
        <v>0</v>
      </c>
      <c r="BC35" s="350">
        <v>4.0999999999999996</v>
      </c>
      <c r="BD35" s="350">
        <v>1.6300000000000008</v>
      </c>
      <c r="BE35" s="350">
        <v>180.35</v>
      </c>
    </row>
    <row r="36" spans="1:57" s="374" customFormat="1" ht="20.25" hidden="1" customHeight="1">
      <c r="A36" s="351" t="s">
        <v>1450</v>
      </c>
      <c r="B36" s="357" t="s">
        <v>689</v>
      </c>
      <c r="C36" s="351" t="s">
        <v>33</v>
      </c>
      <c r="D36" s="353">
        <v>22.2</v>
      </c>
      <c r="E36" s="359">
        <v>0</v>
      </c>
      <c r="F36" s="362">
        <v>0</v>
      </c>
      <c r="G36" s="362">
        <v>0</v>
      </c>
      <c r="H36" s="362">
        <v>0</v>
      </c>
      <c r="I36" s="362">
        <v>0</v>
      </c>
      <c r="J36" s="362">
        <v>0</v>
      </c>
      <c r="K36" s="362">
        <v>0</v>
      </c>
      <c r="L36" s="362">
        <v>0</v>
      </c>
      <c r="M36" s="362">
        <v>0</v>
      </c>
      <c r="N36" s="362">
        <v>0</v>
      </c>
      <c r="O36" s="362">
        <v>0</v>
      </c>
      <c r="P36" s="359">
        <v>0</v>
      </c>
      <c r="Q36" s="362">
        <v>0</v>
      </c>
      <c r="R36" s="362">
        <v>0</v>
      </c>
      <c r="S36" s="362">
        <v>0</v>
      </c>
      <c r="T36" s="362">
        <v>0</v>
      </c>
      <c r="U36" s="362">
        <v>0</v>
      </c>
      <c r="V36" s="362">
        <v>0</v>
      </c>
      <c r="W36" s="362">
        <v>0</v>
      </c>
      <c r="X36" s="362">
        <v>0</v>
      </c>
      <c r="Y36" s="367">
        <v>0</v>
      </c>
      <c r="Z36" s="362">
        <v>0</v>
      </c>
      <c r="AA36" s="362">
        <v>0</v>
      </c>
      <c r="AB36" s="362">
        <v>0</v>
      </c>
      <c r="AC36" s="362">
        <v>0</v>
      </c>
      <c r="AD36" s="362">
        <v>0</v>
      </c>
      <c r="AE36" s="362">
        <v>0</v>
      </c>
      <c r="AF36" s="362">
        <v>0</v>
      </c>
      <c r="AG36" s="362">
        <v>0</v>
      </c>
      <c r="AH36" s="361">
        <v>22.2</v>
      </c>
      <c r="AI36" s="362">
        <v>0</v>
      </c>
      <c r="AJ36" s="362">
        <v>0</v>
      </c>
      <c r="AK36" s="362">
        <v>0</v>
      </c>
      <c r="AL36" s="362">
        <v>0</v>
      </c>
      <c r="AM36" s="362">
        <v>0</v>
      </c>
      <c r="AN36" s="362">
        <v>0</v>
      </c>
      <c r="AO36" s="362">
        <v>0</v>
      </c>
      <c r="AP36" s="362">
        <v>0</v>
      </c>
      <c r="AQ36" s="362">
        <v>0</v>
      </c>
      <c r="AR36" s="362">
        <v>0</v>
      </c>
      <c r="AS36" s="362">
        <v>0</v>
      </c>
      <c r="AT36" s="362">
        <v>0</v>
      </c>
      <c r="AU36" s="362">
        <v>0</v>
      </c>
      <c r="AV36" s="362">
        <v>0</v>
      </c>
      <c r="AW36" s="362">
        <v>0</v>
      </c>
      <c r="AX36" s="362">
        <v>0</v>
      </c>
      <c r="AY36" s="362">
        <v>0</v>
      </c>
      <c r="AZ36" s="362">
        <v>0</v>
      </c>
      <c r="BA36" s="362">
        <v>0</v>
      </c>
      <c r="BB36" s="362">
        <v>0</v>
      </c>
      <c r="BC36" s="350">
        <v>0</v>
      </c>
      <c r="BD36" s="350">
        <v>0.77000000000000035</v>
      </c>
      <c r="BE36" s="350">
        <v>22.97</v>
      </c>
    </row>
    <row r="37" spans="1:57" s="374" customFormat="1" ht="20.25" hidden="1" customHeight="1">
      <c r="A37" s="351" t="s">
        <v>1451</v>
      </c>
      <c r="B37" s="357" t="s">
        <v>1452</v>
      </c>
      <c r="C37" s="351" t="s">
        <v>34</v>
      </c>
      <c r="D37" s="353">
        <v>3.81</v>
      </c>
      <c r="E37" s="359">
        <v>0</v>
      </c>
      <c r="F37" s="362">
        <v>0</v>
      </c>
      <c r="G37" s="362">
        <v>0</v>
      </c>
      <c r="H37" s="362">
        <v>0</v>
      </c>
      <c r="I37" s="362">
        <v>0</v>
      </c>
      <c r="J37" s="362">
        <v>0</v>
      </c>
      <c r="K37" s="362">
        <v>0</v>
      </c>
      <c r="L37" s="362">
        <v>0</v>
      </c>
      <c r="M37" s="362">
        <v>0</v>
      </c>
      <c r="N37" s="362">
        <v>0</v>
      </c>
      <c r="O37" s="362">
        <v>0</v>
      </c>
      <c r="P37" s="359">
        <v>0</v>
      </c>
      <c r="Q37" s="362">
        <v>0</v>
      </c>
      <c r="R37" s="362">
        <v>0</v>
      </c>
      <c r="S37" s="362">
        <v>0</v>
      </c>
      <c r="T37" s="362">
        <v>0</v>
      </c>
      <c r="U37" s="362">
        <v>0</v>
      </c>
      <c r="V37" s="362">
        <v>0</v>
      </c>
      <c r="W37" s="362">
        <v>0</v>
      </c>
      <c r="X37" s="362">
        <v>0</v>
      </c>
      <c r="Y37" s="367">
        <v>0</v>
      </c>
      <c r="Z37" s="362">
        <v>0</v>
      </c>
      <c r="AA37" s="362">
        <v>0</v>
      </c>
      <c r="AB37" s="362">
        <v>0</v>
      </c>
      <c r="AC37" s="362">
        <v>0</v>
      </c>
      <c r="AD37" s="362">
        <v>0</v>
      </c>
      <c r="AE37" s="362">
        <v>0</v>
      </c>
      <c r="AF37" s="362">
        <v>0</v>
      </c>
      <c r="AG37" s="362">
        <v>0</v>
      </c>
      <c r="AH37" s="362">
        <v>0</v>
      </c>
      <c r="AI37" s="361">
        <v>3.81</v>
      </c>
      <c r="AJ37" s="362">
        <v>0</v>
      </c>
      <c r="AK37" s="362">
        <v>0</v>
      </c>
      <c r="AL37" s="362">
        <v>0</v>
      </c>
      <c r="AM37" s="362">
        <v>0</v>
      </c>
      <c r="AN37" s="362">
        <v>0</v>
      </c>
      <c r="AO37" s="362">
        <v>0</v>
      </c>
      <c r="AP37" s="362">
        <v>0</v>
      </c>
      <c r="AQ37" s="362">
        <v>0</v>
      </c>
      <c r="AR37" s="362">
        <v>0</v>
      </c>
      <c r="AS37" s="362">
        <v>0</v>
      </c>
      <c r="AT37" s="362">
        <v>0</v>
      </c>
      <c r="AU37" s="362">
        <v>0</v>
      </c>
      <c r="AV37" s="362">
        <v>0</v>
      </c>
      <c r="AW37" s="362">
        <v>0</v>
      </c>
      <c r="AX37" s="362">
        <v>0</v>
      </c>
      <c r="AY37" s="362">
        <v>0</v>
      </c>
      <c r="AZ37" s="362">
        <v>0</v>
      </c>
      <c r="BA37" s="362">
        <v>0</v>
      </c>
      <c r="BB37" s="362">
        <v>0</v>
      </c>
      <c r="BC37" s="350">
        <v>0</v>
      </c>
      <c r="BD37" s="350">
        <v>0</v>
      </c>
      <c r="BE37" s="350">
        <v>3.81</v>
      </c>
    </row>
    <row r="38" spans="1:57" s="374" customFormat="1" ht="20.25" hidden="1" customHeight="1">
      <c r="A38" s="351" t="s">
        <v>1453</v>
      </c>
      <c r="B38" s="357" t="s">
        <v>2351</v>
      </c>
      <c r="C38" s="351" t="s">
        <v>35</v>
      </c>
      <c r="D38" s="353">
        <v>14.97</v>
      </c>
      <c r="E38" s="359">
        <v>0</v>
      </c>
      <c r="F38" s="362">
        <v>0</v>
      </c>
      <c r="G38" s="362">
        <v>0</v>
      </c>
      <c r="H38" s="362">
        <v>0</v>
      </c>
      <c r="I38" s="362">
        <v>0</v>
      </c>
      <c r="J38" s="362">
        <v>0</v>
      </c>
      <c r="K38" s="362">
        <v>0</v>
      </c>
      <c r="L38" s="362">
        <v>0</v>
      </c>
      <c r="M38" s="362">
        <v>0</v>
      </c>
      <c r="N38" s="362">
        <v>0</v>
      </c>
      <c r="O38" s="362">
        <v>0</v>
      </c>
      <c r="P38" s="359">
        <v>0</v>
      </c>
      <c r="Q38" s="362">
        <v>0</v>
      </c>
      <c r="R38" s="362">
        <v>0</v>
      </c>
      <c r="S38" s="362">
        <v>0</v>
      </c>
      <c r="T38" s="362">
        <v>0</v>
      </c>
      <c r="U38" s="362">
        <v>0</v>
      </c>
      <c r="V38" s="362">
        <v>0</v>
      </c>
      <c r="W38" s="362">
        <v>0</v>
      </c>
      <c r="X38" s="362">
        <v>0</v>
      </c>
      <c r="Y38" s="367">
        <v>0</v>
      </c>
      <c r="Z38" s="362">
        <v>0</v>
      </c>
      <c r="AA38" s="362">
        <v>0</v>
      </c>
      <c r="AB38" s="362">
        <v>0</v>
      </c>
      <c r="AC38" s="362">
        <v>0</v>
      </c>
      <c r="AD38" s="362">
        <v>0</v>
      </c>
      <c r="AE38" s="362">
        <v>0</v>
      </c>
      <c r="AF38" s="362">
        <v>0</v>
      </c>
      <c r="AG38" s="362">
        <v>0</v>
      </c>
      <c r="AH38" s="362">
        <v>0</v>
      </c>
      <c r="AI38" s="362">
        <v>0</v>
      </c>
      <c r="AJ38" s="361">
        <v>14.97</v>
      </c>
      <c r="AK38" s="362">
        <v>0</v>
      </c>
      <c r="AL38" s="362">
        <v>0</v>
      </c>
      <c r="AM38" s="362">
        <v>0</v>
      </c>
      <c r="AN38" s="362">
        <v>0</v>
      </c>
      <c r="AO38" s="362">
        <v>0</v>
      </c>
      <c r="AP38" s="362">
        <v>0</v>
      </c>
      <c r="AQ38" s="362">
        <v>0</v>
      </c>
      <c r="AR38" s="362">
        <v>0</v>
      </c>
      <c r="AS38" s="362">
        <v>0</v>
      </c>
      <c r="AT38" s="362">
        <v>0</v>
      </c>
      <c r="AU38" s="362">
        <v>0</v>
      </c>
      <c r="AV38" s="362">
        <v>0</v>
      </c>
      <c r="AW38" s="362">
        <v>0</v>
      </c>
      <c r="AX38" s="362">
        <v>0</v>
      </c>
      <c r="AY38" s="362">
        <v>0</v>
      </c>
      <c r="AZ38" s="362">
        <v>0</v>
      </c>
      <c r="BA38" s="362">
        <v>0</v>
      </c>
      <c r="BB38" s="362">
        <v>0</v>
      </c>
      <c r="BC38" s="350">
        <v>0</v>
      </c>
      <c r="BD38" s="350">
        <v>0.05</v>
      </c>
      <c r="BE38" s="350">
        <v>15.02</v>
      </c>
    </row>
    <row r="39" spans="1:57" s="241" customFormat="1" ht="15" customHeight="1">
      <c r="A39" s="346" t="s">
        <v>711</v>
      </c>
      <c r="B39" s="349" t="s">
        <v>1421</v>
      </c>
      <c r="C39" s="346" t="s">
        <v>37</v>
      </c>
      <c r="D39" s="350">
        <v>7.78</v>
      </c>
      <c r="E39" s="359">
        <v>0</v>
      </c>
      <c r="F39" s="362">
        <v>0</v>
      </c>
      <c r="G39" s="362">
        <v>0</v>
      </c>
      <c r="H39" s="362">
        <v>0</v>
      </c>
      <c r="I39" s="362">
        <v>0</v>
      </c>
      <c r="J39" s="362">
        <v>0</v>
      </c>
      <c r="K39" s="362">
        <v>0</v>
      </c>
      <c r="L39" s="362">
        <v>0</v>
      </c>
      <c r="M39" s="362">
        <v>0</v>
      </c>
      <c r="N39" s="362">
        <v>0</v>
      </c>
      <c r="O39" s="362">
        <v>0</v>
      </c>
      <c r="P39" s="359">
        <v>0</v>
      </c>
      <c r="Q39" s="362">
        <v>0</v>
      </c>
      <c r="R39" s="362">
        <v>0</v>
      </c>
      <c r="S39" s="362">
        <v>0</v>
      </c>
      <c r="T39" s="362">
        <v>0</v>
      </c>
      <c r="U39" s="362">
        <v>0</v>
      </c>
      <c r="V39" s="362">
        <v>0</v>
      </c>
      <c r="W39" s="362">
        <v>0</v>
      </c>
      <c r="X39" s="362">
        <v>0</v>
      </c>
      <c r="Y39" s="367">
        <v>0</v>
      </c>
      <c r="Z39" s="362">
        <v>0</v>
      </c>
      <c r="AA39" s="362">
        <v>0</v>
      </c>
      <c r="AB39" s="362">
        <v>0</v>
      </c>
      <c r="AC39" s="362">
        <v>0</v>
      </c>
      <c r="AD39" s="362">
        <v>0</v>
      </c>
      <c r="AE39" s="362">
        <v>0</v>
      </c>
      <c r="AF39" s="362">
        <v>0</v>
      </c>
      <c r="AG39" s="362">
        <v>0</v>
      </c>
      <c r="AH39" s="362">
        <v>0</v>
      </c>
      <c r="AI39" s="362">
        <v>0</v>
      </c>
      <c r="AJ39" s="362">
        <v>0</v>
      </c>
      <c r="AK39" s="361">
        <v>7.78</v>
      </c>
      <c r="AL39" s="362">
        <v>0</v>
      </c>
      <c r="AM39" s="362">
        <v>0</v>
      </c>
      <c r="AN39" s="362">
        <v>0</v>
      </c>
      <c r="AO39" s="362">
        <v>0</v>
      </c>
      <c r="AP39" s="362">
        <v>0</v>
      </c>
      <c r="AQ39" s="362">
        <v>0</v>
      </c>
      <c r="AR39" s="362">
        <v>0</v>
      </c>
      <c r="AS39" s="362">
        <v>0</v>
      </c>
      <c r="AT39" s="362">
        <v>0</v>
      </c>
      <c r="AU39" s="362">
        <v>0</v>
      </c>
      <c r="AV39" s="362">
        <v>0</v>
      </c>
      <c r="AW39" s="362">
        <v>0</v>
      </c>
      <c r="AX39" s="362">
        <v>0</v>
      </c>
      <c r="AY39" s="362">
        <v>0</v>
      </c>
      <c r="AZ39" s="362">
        <v>0</v>
      </c>
      <c r="BA39" s="362">
        <v>0</v>
      </c>
      <c r="BB39" s="362">
        <v>0</v>
      </c>
      <c r="BC39" s="350">
        <v>0</v>
      </c>
      <c r="BD39" s="350">
        <v>0</v>
      </c>
      <c r="BE39" s="350">
        <v>7.78</v>
      </c>
    </row>
    <row r="40" spans="1:57" s="241" customFormat="1" ht="15" customHeight="1">
      <c r="A40" s="346" t="s">
        <v>714</v>
      </c>
      <c r="B40" s="349" t="s">
        <v>1303</v>
      </c>
      <c r="C40" s="346" t="s">
        <v>38</v>
      </c>
      <c r="D40" s="350">
        <v>0</v>
      </c>
      <c r="E40" s="359">
        <v>0</v>
      </c>
      <c r="F40" s="362">
        <v>0</v>
      </c>
      <c r="G40" s="362">
        <v>0</v>
      </c>
      <c r="H40" s="362">
        <v>0</v>
      </c>
      <c r="I40" s="362">
        <v>0</v>
      </c>
      <c r="J40" s="362">
        <v>0</v>
      </c>
      <c r="K40" s="362">
        <v>0</v>
      </c>
      <c r="L40" s="362">
        <v>0</v>
      </c>
      <c r="M40" s="362">
        <v>0</v>
      </c>
      <c r="N40" s="362">
        <v>0</v>
      </c>
      <c r="O40" s="362">
        <v>0</v>
      </c>
      <c r="P40" s="359">
        <v>0</v>
      </c>
      <c r="Q40" s="362">
        <v>0</v>
      </c>
      <c r="R40" s="362">
        <v>0</v>
      </c>
      <c r="S40" s="362">
        <v>0</v>
      </c>
      <c r="T40" s="362">
        <v>0</v>
      </c>
      <c r="U40" s="362">
        <v>0</v>
      </c>
      <c r="V40" s="362">
        <v>0</v>
      </c>
      <c r="W40" s="362">
        <v>0</v>
      </c>
      <c r="X40" s="362">
        <v>0</v>
      </c>
      <c r="Y40" s="367">
        <v>0</v>
      </c>
      <c r="Z40" s="362">
        <v>0</v>
      </c>
      <c r="AA40" s="362">
        <v>0</v>
      </c>
      <c r="AB40" s="362">
        <v>0</v>
      </c>
      <c r="AC40" s="362">
        <v>0</v>
      </c>
      <c r="AD40" s="362">
        <v>0</v>
      </c>
      <c r="AE40" s="362">
        <v>0</v>
      </c>
      <c r="AF40" s="362">
        <v>0</v>
      </c>
      <c r="AG40" s="362">
        <v>0</v>
      </c>
      <c r="AH40" s="362">
        <v>0</v>
      </c>
      <c r="AI40" s="362">
        <v>0</v>
      </c>
      <c r="AJ40" s="362">
        <v>0</v>
      </c>
      <c r="AK40" s="362">
        <v>0</v>
      </c>
      <c r="AL40" s="361">
        <v>0</v>
      </c>
      <c r="AM40" s="362">
        <v>0</v>
      </c>
      <c r="AN40" s="362">
        <v>0</v>
      </c>
      <c r="AO40" s="362">
        <v>0</v>
      </c>
      <c r="AP40" s="362">
        <v>0</v>
      </c>
      <c r="AQ40" s="362">
        <v>0</v>
      </c>
      <c r="AR40" s="362">
        <v>0</v>
      </c>
      <c r="AS40" s="362">
        <v>0</v>
      </c>
      <c r="AT40" s="362">
        <v>0</v>
      </c>
      <c r="AU40" s="362">
        <v>0</v>
      </c>
      <c r="AV40" s="362">
        <v>0</v>
      </c>
      <c r="AW40" s="362">
        <v>0</v>
      </c>
      <c r="AX40" s="362">
        <v>0</v>
      </c>
      <c r="AY40" s="362">
        <v>0</v>
      </c>
      <c r="AZ40" s="362">
        <v>0</v>
      </c>
      <c r="BA40" s="362">
        <v>0</v>
      </c>
      <c r="BB40" s="362">
        <v>0</v>
      </c>
      <c r="BC40" s="350">
        <v>0</v>
      </c>
      <c r="BD40" s="350">
        <v>0</v>
      </c>
      <c r="BE40" s="350">
        <v>0</v>
      </c>
    </row>
    <row r="41" spans="1:57" s="241" customFormat="1" ht="15" customHeight="1">
      <c r="A41" s="346" t="s">
        <v>716</v>
      </c>
      <c r="B41" s="349" t="s">
        <v>717</v>
      </c>
      <c r="C41" s="346" t="s">
        <v>39</v>
      </c>
      <c r="D41" s="350">
        <v>17.399999999999999</v>
      </c>
      <c r="E41" s="359">
        <v>0</v>
      </c>
      <c r="F41" s="362">
        <v>0</v>
      </c>
      <c r="G41" s="362">
        <v>0</v>
      </c>
      <c r="H41" s="362">
        <v>0</v>
      </c>
      <c r="I41" s="362">
        <v>0</v>
      </c>
      <c r="J41" s="362">
        <v>0</v>
      </c>
      <c r="K41" s="362">
        <v>0</v>
      </c>
      <c r="L41" s="362">
        <v>0</v>
      </c>
      <c r="M41" s="362">
        <v>0</v>
      </c>
      <c r="N41" s="362">
        <v>0</v>
      </c>
      <c r="O41" s="362">
        <v>0</v>
      </c>
      <c r="P41" s="359">
        <v>0</v>
      </c>
      <c r="Q41" s="362">
        <v>0</v>
      </c>
      <c r="R41" s="362">
        <v>0</v>
      </c>
      <c r="S41" s="362">
        <v>0</v>
      </c>
      <c r="T41" s="362">
        <v>0</v>
      </c>
      <c r="U41" s="362">
        <v>0</v>
      </c>
      <c r="V41" s="362">
        <v>0</v>
      </c>
      <c r="W41" s="362">
        <v>0</v>
      </c>
      <c r="X41" s="362">
        <v>0</v>
      </c>
      <c r="Y41" s="367">
        <v>0</v>
      </c>
      <c r="Z41" s="362">
        <v>0</v>
      </c>
      <c r="AA41" s="362">
        <v>0</v>
      </c>
      <c r="AB41" s="362">
        <v>0</v>
      </c>
      <c r="AC41" s="362">
        <v>0</v>
      </c>
      <c r="AD41" s="362">
        <v>0</v>
      </c>
      <c r="AE41" s="362">
        <v>0</v>
      </c>
      <c r="AF41" s="362">
        <v>0</v>
      </c>
      <c r="AG41" s="362">
        <v>0</v>
      </c>
      <c r="AH41" s="362">
        <v>0</v>
      </c>
      <c r="AI41" s="362">
        <v>0</v>
      </c>
      <c r="AJ41" s="362">
        <v>0</v>
      </c>
      <c r="AK41" s="362">
        <v>0</v>
      </c>
      <c r="AL41" s="362">
        <v>0</v>
      </c>
      <c r="AM41" s="361">
        <v>17.399999999999999</v>
      </c>
      <c r="AN41" s="362">
        <v>0</v>
      </c>
      <c r="AO41" s="362">
        <v>0</v>
      </c>
      <c r="AP41" s="362">
        <v>0</v>
      </c>
      <c r="AQ41" s="362">
        <v>0</v>
      </c>
      <c r="AR41" s="362">
        <v>0</v>
      </c>
      <c r="AS41" s="362">
        <v>0</v>
      </c>
      <c r="AT41" s="362">
        <v>0</v>
      </c>
      <c r="AU41" s="362">
        <v>0</v>
      </c>
      <c r="AV41" s="362">
        <v>0</v>
      </c>
      <c r="AW41" s="362">
        <v>0</v>
      </c>
      <c r="AX41" s="362">
        <v>0</v>
      </c>
      <c r="AY41" s="362">
        <v>0</v>
      </c>
      <c r="AZ41" s="362">
        <v>0</v>
      </c>
      <c r="BA41" s="362">
        <v>0</v>
      </c>
      <c r="BB41" s="362">
        <v>0</v>
      </c>
      <c r="BC41" s="350">
        <v>0</v>
      </c>
      <c r="BD41" s="350">
        <v>0</v>
      </c>
      <c r="BE41" s="350">
        <v>17.399999999999999</v>
      </c>
    </row>
    <row r="42" spans="1:57" s="241" customFormat="1" ht="15" customHeight="1">
      <c r="A42" s="346" t="s">
        <v>719</v>
      </c>
      <c r="B42" s="349" t="s">
        <v>720</v>
      </c>
      <c r="C42" s="346" t="s">
        <v>40</v>
      </c>
      <c r="D42" s="350">
        <v>777.19</v>
      </c>
      <c r="E42" s="359">
        <v>0</v>
      </c>
      <c r="F42" s="362">
        <v>0</v>
      </c>
      <c r="G42" s="362">
        <v>0</v>
      </c>
      <c r="H42" s="362">
        <v>0</v>
      </c>
      <c r="I42" s="362">
        <v>0</v>
      </c>
      <c r="J42" s="362">
        <v>0</v>
      </c>
      <c r="K42" s="362">
        <v>0</v>
      </c>
      <c r="L42" s="362">
        <v>0</v>
      </c>
      <c r="M42" s="362">
        <v>0</v>
      </c>
      <c r="N42" s="362">
        <v>0</v>
      </c>
      <c r="O42" s="362">
        <v>0</v>
      </c>
      <c r="P42" s="359">
        <v>8.9799999999999045</v>
      </c>
      <c r="Q42" s="362">
        <v>0</v>
      </c>
      <c r="R42" s="362">
        <v>0.3</v>
      </c>
      <c r="S42" s="362">
        <v>0</v>
      </c>
      <c r="T42" s="362">
        <v>0</v>
      </c>
      <c r="U42" s="362">
        <v>0</v>
      </c>
      <c r="V42" s="362">
        <v>0.1</v>
      </c>
      <c r="W42" s="362">
        <v>0</v>
      </c>
      <c r="X42" s="362">
        <v>0</v>
      </c>
      <c r="Y42" s="367">
        <v>4.1199999999999992</v>
      </c>
      <c r="Z42" s="362">
        <v>0</v>
      </c>
      <c r="AA42" s="362">
        <v>0</v>
      </c>
      <c r="AB42" s="362">
        <v>0</v>
      </c>
      <c r="AC42" s="362">
        <v>0</v>
      </c>
      <c r="AD42" s="362">
        <v>0</v>
      </c>
      <c r="AE42" s="362">
        <v>0</v>
      </c>
      <c r="AF42" s="362">
        <v>3.8999999999999995</v>
      </c>
      <c r="AG42" s="362">
        <v>0.22</v>
      </c>
      <c r="AH42" s="362">
        <v>0</v>
      </c>
      <c r="AI42" s="362">
        <v>0</v>
      </c>
      <c r="AJ42" s="362">
        <v>0</v>
      </c>
      <c r="AK42" s="362">
        <v>0</v>
      </c>
      <c r="AL42" s="362">
        <v>0</v>
      </c>
      <c r="AM42" s="362">
        <v>0</v>
      </c>
      <c r="AN42" s="361">
        <v>768.21</v>
      </c>
      <c r="AO42" s="362">
        <v>4.29</v>
      </c>
      <c r="AP42" s="362">
        <v>0</v>
      </c>
      <c r="AQ42" s="362">
        <v>0</v>
      </c>
      <c r="AR42" s="362">
        <v>0</v>
      </c>
      <c r="AS42" s="362">
        <v>0</v>
      </c>
      <c r="AT42" s="362">
        <v>0</v>
      </c>
      <c r="AU42" s="362">
        <v>0</v>
      </c>
      <c r="AV42" s="362">
        <v>0.17</v>
      </c>
      <c r="AW42" s="362">
        <v>0</v>
      </c>
      <c r="AX42" s="362">
        <v>0</v>
      </c>
      <c r="AY42" s="362">
        <v>0</v>
      </c>
      <c r="AZ42" s="362">
        <v>0</v>
      </c>
      <c r="BA42" s="362">
        <v>0</v>
      </c>
      <c r="BB42" s="362">
        <v>0</v>
      </c>
      <c r="BC42" s="350">
        <v>8.98</v>
      </c>
      <c r="BD42" s="350">
        <v>245.25000000000014</v>
      </c>
      <c r="BE42" s="350">
        <v>1022.44</v>
      </c>
    </row>
    <row r="43" spans="1:57" s="241" customFormat="1" ht="15" customHeight="1">
      <c r="A43" s="346" t="s">
        <v>911</v>
      </c>
      <c r="B43" s="349" t="s">
        <v>1233</v>
      </c>
      <c r="C43" s="346" t="s">
        <v>41</v>
      </c>
      <c r="D43" s="350">
        <v>1244.06</v>
      </c>
      <c r="E43" s="359">
        <v>0</v>
      </c>
      <c r="F43" s="362">
        <v>0</v>
      </c>
      <c r="G43" s="362">
        <v>0</v>
      </c>
      <c r="H43" s="362">
        <v>0</v>
      </c>
      <c r="I43" s="362">
        <v>0</v>
      </c>
      <c r="J43" s="362">
        <v>0</v>
      </c>
      <c r="K43" s="362">
        <v>0</v>
      </c>
      <c r="L43" s="362">
        <v>0</v>
      </c>
      <c r="M43" s="362">
        <v>0</v>
      </c>
      <c r="N43" s="362">
        <v>0</v>
      </c>
      <c r="O43" s="362">
        <v>0</v>
      </c>
      <c r="P43" s="359">
        <v>5.4600000000000364</v>
      </c>
      <c r="Q43" s="362">
        <v>0</v>
      </c>
      <c r="R43" s="362">
        <v>0</v>
      </c>
      <c r="S43" s="362">
        <v>0</v>
      </c>
      <c r="T43" s="362">
        <v>0</v>
      </c>
      <c r="U43" s="362">
        <v>0</v>
      </c>
      <c r="V43" s="362">
        <v>0</v>
      </c>
      <c r="W43" s="362">
        <v>0</v>
      </c>
      <c r="X43" s="362">
        <v>0</v>
      </c>
      <c r="Y43" s="367">
        <v>5.39</v>
      </c>
      <c r="Z43" s="362">
        <v>0</v>
      </c>
      <c r="AA43" s="362">
        <v>0</v>
      </c>
      <c r="AB43" s="362">
        <v>0.22</v>
      </c>
      <c r="AC43" s="362">
        <v>0</v>
      </c>
      <c r="AD43" s="362">
        <v>0</v>
      </c>
      <c r="AE43" s="362">
        <v>0</v>
      </c>
      <c r="AF43" s="362">
        <v>4.82</v>
      </c>
      <c r="AG43" s="362">
        <v>0.30000000000000004</v>
      </c>
      <c r="AH43" s="362">
        <v>0</v>
      </c>
      <c r="AI43" s="362">
        <v>0</v>
      </c>
      <c r="AJ43" s="362">
        <v>0.05</v>
      </c>
      <c r="AK43" s="362">
        <v>0</v>
      </c>
      <c r="AL43" s="362">
        <v>0</v>
      </c>
      <c r="AM43" s="362">
        <v>0</v>
      </c>
      <c r="AN43" s="362">
        <v>0</v>
      </c>
      <c r="AO43" s="361">
        <v>1238.5999999999999</v>
      </c>
      <c r="AP43" s="362">
        <v>0</v>
      </c>
      <c r="AQ43" s="362">
        <v>0</v>
      </c>
      <c r="AR43" s="362">
        <v>0</v>
      </c>
      <c r="AS43" s="362">
        <v>0</v>
      </c>
      <c r="AT43" s="362">
        <v>0</v>
      </c>
      <c r="AU43" s="362">
        <v>0</v>
      </c>
      <c r="AV43" s="362">
        <v>0</v>
      </c>
      <c r="AW43" s="362">
        <v>7.0000000000000007E-2</v>
      </c>
      <c r="AX43" s="362">
        <v>0</v>
      </c>
      <c r="AY43" s="362">
        <v>0</v>
      </c>
      <c r="AZ43" s="362">
        <v>0</v>
      </c>
      <c r="BA43" s="362">
        <v>0</v>
      </c>
      <c r="BB43" s="362">
        <v>0</v>
      </c>
      <c r="BC43" s="350">
        <v>5.46</v>
      </c>
      <c r="BD43" s="350">
        <v>188.78</v>
      </c>
      <c r="BE43" s="350">
        <v>1432.84</v>
      </c>
    </row>
    <row r="44" spans="1:57" s="241" customFormat="1" ht="15" customHeight="1">
      <c r="A44" s="346" t="s">
        <v>1047</v>
      </c>
      <c r="B44" s="349" t="s">
        <v>1048</v>
      </c>
      <c r="C44" s="346" t="s">
        <v>42</v>
      </c>
      <c r="D44" s="350">
        <v>44.79</v>
      </c>
      <c r="E44" s="359">
        <v>0</v>
      </c>
      <c r="F44" s="362">
        <v>0</v>
      </c>
      <c r="G44" s="362">
        <v>0</v>
      </c>
      <c r="H44" s="362">
        <v>0</v>
      </c>
      <c r="I44" s="362">
        <v>0</v>
      </c>
      <c r="J44" s="362">
        <v>0</v>
      </c>
      <c r="K44" s="362">
        <v>0</v>
      </c>
      <c r="L44" s="362">
        <v>0</v>
      </c>
      <c r="M44" s="362">
        <v>0</v>
      </c>
      <c r="N44" s="362">
        <v>0</v>
      </c>
      <c r="O44" s="362">
        <v>0</v>
      </c>
      <c r="P44" s="359">
        <v>0.1699999999999946</v>
      </c>
      <c r="Q44" s="362">
        <v>0</v>
      </c>
      <c r="R44" s="362">
        <v>0</v>
      </c>
      <c r="S44" s="362">
        <v>0</v>
      </c>
      <c r="T44" s="362">
        <v>0</v>
      </c>
      <c r="U44" s="362">
        <v>0</v>
      </c>
      <c r="V44" s="362">
        <v>0</v>
      </c>
      <c r="W44" s="362">
        <v>0</v>
      </c>
      <c r="X44" s="362">
        <v>0</v>
      </c>
      <c r="Y44" s="367">
        <v>0.05</v>
      </c>
      <c r="Z44" s="362">
        <v>0</v>
      </c>
      <c r="AA44" s="362">
        <v>0</v>
      </c>
      <c r="AB44" s="362">
        <v>0</v>
      </c>
      <c r="AC44" s="362">
        <v>0</v>
      </c>
      <c r="AD44" s="362">
        <v>0</v>
      </c>
      <c r="AE44" s="362">
        <v>0</v>
      </c>
      <c r="AF44" s="362">
        <v>0.05</v>
      </c>
      <c r="AG44" s="362">
        <v>0</v>
      </c>
      <c r="AH44" s="362">
        <v>0</v>
      </c>
      <c r="AI44" s="362">
        <v>0</v>
      </c>
      <c r="AJ44" s="362">
        <v>0</v>
      </c>
      <c r="AK44" s="362">
        <v>0</v>
      </c>
      <c r="AL44" s="362">
        <v>0</v>
      </c>
      <c r="AM44" s="362">
        <v>0</v>
      </c>
      <c r="AN44" s="362">
        <v>0</v>
      </c>
      <c r="AO44" s="362">
        <v>0.12</v>
      </c>
      <c r="AP44" s="361">
        <v>44.62</v>
      </c>
      <c r="AQ44" s="362">
        <v>0</v>
      </c>
      <c r="AR44" s="362">
        <v>0</v>
      </c>
      <c r="AS44" s="362">
        <v>0</v>
      </c>
      <c r="AT44" s="362">
        <v>0</v>
      </c>
      <c r="AU44" s="362">
        <v>0</v>
      </c>
      <c r="AV44" s="362">
        <v>0</v>
      </c>
      <c r="AW44" s="362">
        <v>0</v>
      </c>
      <c r="AX44" s="362">
        <v>0</v>
      </c>
      <c r="AY44" s="362">
        <v>0</v>
      </c>
      <c r="AZ44" s="362">
        <v>0</v>
      </c>
      <c r="BA44" s="362">
        <v>0</v>
      </c>
      <c r="BB44" s="362">
        <v>0</v>
      </c>
      <c r="BC44" s="350">
        <v>0.16999999999999998</v>
      </c>
      <c r="BD44" s="350">
        <v>-0.16999999999999998</v>
      </c>
      <c r="BE44" s="350">
        <v>44.62</v>
      </c>
    </row>
    <row r="45" spans="1:57" s="241" customFormat="1" ht="24" customHeight="1">
      <c r="A45" s="346" t="s">
        <v>1053</v>
      </c>
      <c r="B45" s="349" t="s">
        <v>1234</v>
      </c>
      <c r="C45" s="346" t="s">
        <v>43</v>
      </c>
      <c r="D45" s="350">
        <v>25.43</v>
      </c>
      <c r="E45" s="359">
        <v>0</v>
      </c>
      <c r="F45" s="362">
        <v>0</v>
      </c>
      <c r="G45" s="362">
        <v>0</v>
      </c>
      <c r="H45" s="362">
        <v>0</v>
      </c>
      <c r="I45" s="362">
        <v>0</v>
      </c>
      <c r="J45" s="362">
        <v>0</v>
      </c>
      <c r="K45" s="362">
        <v>0</v>
      </c>
      <c r="L45" s="362">
        <v>0</v>
      </c>
      <c r="M45" s="362">
        <v>0</v>
      </c>
      <c r="N45" s="362">
        <v>0</v>
      </c>
      <c r="O45" s="362">
        <v>0</v>
      </c>
      <c r="P45" s="359">
        <v>0</v>
      </c>
      <c r="Q45" s="362">
        <v>0</v>
      </c>
      <c r="R45" s="362">
        <v>0</v>
      </c>
      <c r="S45" s="362">
        <v>0</v>
      </c>
      <c r="T45" s="362">
        <v>0</v>
      </c>
      <c r="U45" s="362">
        <v>0</v>
      </c>
      <c r="V45" s="362">
        <v>0</v>
      </c>
      <c r="W45" s="362">
        <v>0</v>
      </c>
      <c r="X45" s="362">
        <v>0</v>
      </c>
      <c r="Y45" s="367">
        <v>0</v>
      </c>
      <c r="Z45" s="362">
        <v>0</v>
      </c>
      <c r="AA45" s="362">
        <v>0</v>
      </c>
      <c r="AB45" s="362">
        <v>0</v>
      </c>
      <c r="AC45" s="362">
        <v>0</v>
      </c>
      <c r="AD45" s="362">
        <v>0</v>
      </c>
      <c r="AE45" s="362">
        <v>0</v>
      </c>
      <c r="AF45" s="362">
        <v>0</v>
      </c>
      <c r="AG45" s="362">
        <v>0</v>
      </c>
      <c r="AH45" s="362">
        <v>0</v>
      </c>
      <c r="AI45" s="362">
        <v>0</v>
      </c>
      <c r="AJ45" s="362">
        <v>0</v>
      </c>
      <c r="AK45" s="362">
        <v>0</v>
      </c>
      <c r="AL45" s="362">
        <v>0</v>
      </c>
      <c r="AM45" s="362">
        <v>0</v>
      </c>
      <c r="AN45" s="362">
        <v>0</v>
      </c>
      <c r="AO45" s="362">
        <v>0</v>
      </c>
      <c r="AP45" s="362">
        <v>0</v>
      </c>
      <c r="AQ45" s="361">
        <v>25.43</v>
      </c>
      <c r="AR45" s="362">
        <v>0</v>
      </c>
      <c r="AS45" s="362">
        <v>0</v>
      </c>
      <c r="AT45" s="362">
        <v>0</v>
      </c>
      <c r="AU45" s="362">
        <v>0</v>
      </c>
      <c r="AV45" s="362">
        <v>0</v>
      </c>
      <c r="AW45" s="362">
        <v>0</v>
      </c>
      <c r="AX45" s="362">
        <v>0</v>
      </c>
      <c r="AY45" s="362">
        <v>0</v>
      </c>
      <c r="AZ45" s="362">
        <v>0</v>
      </c>
      <c r="BA45" s="362">
        <v>0</v>
      </c>
      <c r="BB45" s="362">
        <v>0</v>
      </c>
      <c r="BC45" s="350">
        <v>0</v>
      </c>
      <c r="BD45" s="350">
        <v>0</v>
      </c>
      <c r="BE45" s="350">
        <v>25.43</v>
      </c>
    </row>
    <row r="46" spans="1:57" s="241" customFormat="1" ht="14.25" customHeight="1">
      <c r="A46" s="346" t="s">
        <v>1055</v>
      </c>
      <c r="B46" s="349" t="s">
        <v>1056</v>
      </c>
      <c r="C46" s="346" t="s">
        <v>44</v>
      </c>
      <c r="D46" s="350">
        <v>0</v>
      </c>
      <c r="E46" s="359">
        <v>0</v>
      </c>
      <c r="F46" s="362">
        <v>0</v>
      </c>
      <c r="G46" s="362">
        <v>0</v>
      </c>
      <c r="H46" s="362">
        <v>0</v>
      </c>
      <c r="I46" s="362">
        <v>0</v>
      </c>
      <c r="J46" s="362">
        <v>0</v>
      </c>
      <c r="K46" s="362">
        <v>0</v>
      </c>
      <c r="L46" s="362">
        <v>0</v>
      </c>
      <c r="M46" s="362">
        <v>0</v>
      </c>
      <c r="N46" s="362">
        <v>0</v>
      </c>
      <c r="O46" s="362">
        <v>0</v>
      </c>
      <c r="P46" s="359">
        <v>0</v>
      </c>
      <c r="Q46" s="362">
        <v>0</v>
      </c>
      <c r="R46" s="362">
        <v>0</v>
      </c>
      <c r="S46" s="362">
        <v>0</v>
      </c>
      <c r="T46" s="362">
        <v>0</v>
      </c>
      <c r="U46" s="362">
        <v>0</v>
      </c>
      <c r="V46" s="362">
        <v>0</v>
      </c>
      <c r="W46" s="362">
        <v>0</v>
      </c>
      <c r="X46" s="362">
        <v>0</v>
      </c>
      <c r="Y46" s="367">
        <v>0</v>
      </c>
      <c r="Z46" s="362">
        <v>0</v>
      </c>
      <c r="AA46" s="362">
        <v>0</v>
      </c>
      <c r="AB46" s="362">
        <v>0</v>
      </c>
      <c r="AC46" s="362">
        <v>0</v>
      </c>
      <c r="AD46" s="362">
        <v>0</v>
      </c>
      <c r="AE46" s="362">
        <v>0</v>
      </c>
      <c r="AF46" s="362">
        <v>0</v>
      </c>
      <c r="AG46" s="362">
        <v>0</v>
      </c>
      <c r="AH46" s="362">
        <v>0</v>
      </c>
      <c r="AI46" s="362">
        <v>0</v>
      </c>
      <c r="AJ46" s="362">
        <v>0</v>
      </c>
      <c r="AK46" s="362">
        <v>0</v>
      </c>
      <c r="AL46" s="362">
        <v>0</v>
      </c>
      <c r="AM46" s="362">
        <v>0</v>
      </c>
      <c r="AN46" s="362">
        <v>0</v>
      </c>
      <c r="AO46" s="362">
        <v>0</v>
      </c>
      <c r="AP46" s="362">
        <v>0</v>
      </c>
      <c r="AQ46" s="362">
        <v>0</v>
      </c>
      <c r="AR46" s="361">
        <v>0</v>
      </c>
      <c r="AS46" s="362">
        <v>0</v>
      </c>
      <c r="AT46" s="362">
        <v>0</v>
      </c>
      <c r="AU46" s="362">
        <v>0</v>
      </c>
      <c r="AV46" s="362">
        <v>0</v>
      </c>
      <c r="AW46" s="362">
        <v>0</v>
      </c>
      <c r="AX46" s="362">
        <v>0</v>
      </c>
      <c r="AY46" s="362">
        <v>0</v>
      </c>
      <c r="AZ46" s="362">
        <v>0</v>
      </c>
      <c r="BA46" s="362">
        <v>0</v>
      </c>
      <c r="BB46" s="362">
        <v>0</v>
      </c>
      <c r="BC46" s="350">
        <v>0</v>
      </c>
      <c r="BD46" s="350">
        <v>0</v>
      </c>
      <c r="BE46" s="350">
        <v>0</v>
      </c>
    </row>
    <row r="47" spans="1:57" s="241" customFormat="1" ht="14.25" customHeight="1">
      <c r="A47" s="346" t="s">
        <v>1057</v>
      </c>
      <c r="B47" s="358" t="s">
        <v>1058</v>
      </c>
      <c r="C47" s="346" t="s">
        <v>45</v>
      </c>
      <c r="D47" s="350">
        <v>11.28</v>
      </c>
      <c r="E47" s="359">
        <v>0</v>
      </c>
      <c r="F47" s="362">
        <v>0</v>
      </c>
      <c r="G47" s="362">
        <v>0</v>
      </c>
      <c r="H47" s="362">
        <v>0</v>
      </c>
      <c r="I47" s="362">
        <v>0</v>
      </c>
      <c r="J47" s="362">
        <v>0</v>
      </c>
      <c r="K47" s="362">
        <v>0</v>
      </c>
      <c r="L47" s="362">
        <v>0</v>
      </c>
      <c r="M47" s="362">
        <v>0</v>
      </c>
      <c r="N47" s="362">
        <v>0</v>
      </c>
      <c r="O47" s="362">
        <v>0</v>
      </c>
      <c r="P47" s="359">
        <v>0.19999999999999929</v>
      </c>
      <c r="Q47" s="362">
        <v>0</v>
      </c>
      <c r="R47" s="362">
        <v>0</v>
      </c>
      <c r="S47" s="362">
        <v>0</v>
      </c>
      <c r="T47" s="362">
        <v>0</v>
      </c>
      <c r="U47" s="362">
        <v>0</v>
      </c>
      <c r="V47" s="362">
        <v>0</v>
      </c>
      <c r="W47" s="362">
        <v>0</v>
      </c>
      <c r="X47" s="362">
        <v>0</v>
      </c>
      <c r="Y47" s="367">
        <v>0</v>
      </c>
      <c r="Z47" s="362">
        <v>0</v>
      </c>
      <c r="AA47" s="362">
        <v>0</v>
      </c>
      <c r="AB47" s="362">
        <v>0</v>
      </c>
      <c r="AC47" s="362">
        <v>0</v>
      </c>
      <c r="AD47" s="362">
        <v>0</v>
      </c>
      <c r="AE47" s="362">
        <v>0</v>
      </c>
      <c r="AF47" s="362">
        <v>0</v>
      </c>
      <c r="AG47" s="362">
        <v>0</v>
      </c>
      <c r="AH47" s="362">
        <v>0</v>
      </c>
      <c r="AI47" s="362">
        <v>0</v>
      </c>
      <c r="AJ47" s="362">
        <v>0</v>
      </c>
      <c r="AK47" s="362">
        <v>0</v>
      </c>
      <c r="AL47" s="362">
        <v>0</v>
      </c>
      <c r="AM47" s="362">
        <v>0</v>
      </c>
      <c r="AN47" s="362">
        <v>0.2</v>
      </c>
      <c r="AO47" s="362">
        <v>0</v>
      </c>
      <c r="AP47" s="362">
        <v>0</v>
      </c>
      <c r="AQ47" s="362">
        <v>0</v>
      </c>
      <c r="AR47" s="362">
        <v>0</v>
      </c>
      <c r="AS47" s="361">
        <v>11.08</v>
      </c>
      <c r="AT47" s="362">
        <v>0</v>
      </c>
      <c r="AU47" s="362">
        <v>0</v>
      </c>
      <c r="AV47" s="362">
        <v>0</v>
      </c>
      <c r="AW47" s="362">
        <v>0</v>
      </c>
      <c r="AX47" s="362">
        <v>0</v>
      </c>
      <c r="AY47" s="362">
        <v>0</v>
      </c>
      <c r="AZ47" s="362">
        <v>0</v>
      </c>
      <c r="BA47" s="362">
        <v>0</v>
      </c>
      <c r="BB47" s="362">
        <v>0</v>
      </c>
      <c r="BC47" s="350">
        <v>0.2</v>
      </c>
      <c r="BD47" s="350">
        <v>-0.2</v>
      </c>
      <c r="BE47" s="350">
        <v>11.08</v>
      </c>
    </row>
    <row r="48" spans="1:57" s="241" customFormat="1" ht="24" customHeight="1">
      <c r="A48" s="346" t="s">
        <v>1068</v>
      </c>
      <c r="B48" s="358" t="s">
        <v>1422</v>
      </c>
      <c r="C48" s="346" t="s">
        <v>46</v>
      </c>
      <c r="D48" s="350">
        <v>148.47</v>
      </c>
      <c r="E48" s="359">
        <v>0</v>
      </c>
      <c r="F48" s="362">
        <v>0</v>
      </c>
      <c r="G48" s="362">
        <v>0</v>
      </c>
      <c r="H48" s="362">
        <v>0</v>
      </c>
      <c r="I48" s="362">
        <v>0</v>
      </c>
      <c r="J48" s="362">
        <v>0</v>
      </c>
      <c r="K48" s="362">
        <v>0</v>
      </c>
      <c r="L48" s="362">
        <v>0</v>
      </c>
      <c r="M48" s="362">
        <v>0</v>
      </c>
      <c r="N48" s="362">
        <v>0</v>
      </c>
      <c r="O48" s="362">
        <v>0</v>
      </c>
      <c r="P48" s="359">
        <v>8.1700000000000159</v>
      </c>
      <c r="Q48" s="362">
        <v>0</v>
      </c>
      <c r="R48" s="362">
        <v>0</v>
      </c>
      <c r="S48" s="362">
        <v>0</v>
      </c>
      <c r="T48" s="362">
        <v>0</v>
      </c>
      <c r="U48" s="362">
        <v>0</v>
      </c>
      <c r="V48" s="362">
        <v>0</v>
      </c>
      <c r="W48" s="362">
        <v>0</v>
      </c>
      <c r="X48" s="362">
        <v>0</v>
      </c>
      <c r="Y48" s="367">
        <v>1.31</v>
      </c>
      <c r="Z48" s="362">
        <v>0</v>
      </c>
      <c r="AA48" s="362">
        <v>0</v>
      </c>
      <c r="AB48" s="362">
        <v>0.13</v>
      </c>
      <c r="AC48" s="362">
        <v>0</v>
      </c>
      <c r="AD48" s="362">
        <v>0</v>
      </c>
      <c r="AE48" s="362">
        <v>0</v>
      </c>
      <c r="AF48" s="362">
        <v>1.18</v>
      </c>
      <c r="AG48" s="362">
        <v>0</v>
      </c>
      <c r="AH48" s="362">
        <v>0</v>
      </c>
      <c r="AI48" s="362">
        <v>0</v>
      </c>
      <c r="AJ48" s="362">
        <v>0</v>
      </c>
      <c r="AK48" s="362">
        <v>0</v>
      </c>
      <c r="AL48" s="362">
        <v>0</v>
      </c>
      <c r="AM48" s="362">
        <v>0</v>
      </c>
      <c r="AN48" s="362">
        <v>5.3</v>
      </c>
      <c r="AO48" s="362">
        <v>1.3800000000000001</v>
      </c>
      <c r="AP48" s="362">
        <v>0</v>
      </c>
      <c r="AQ48" s="362">
        <v>0</v>
      </c>
      <c r="AR48" s="362">
        <v>0</v>
      </c>
      <c r="AS48" s="362">
        <v>0</v>
      </c>
      <c r="AT48" s="361">
        <v>140.30000000000001</v>
      </c>
      <c r="AU48" s="362">
        <v>0</v>
      </c>
      <c r="AV48" s="362">
        <v>0.18</v>
      </c>
      <c r="AW48" s="362">
        <v>0</v>
      </c>
      <c r="AX48" s="362">
        <v>0</v>
      </c>
      <c r="AY48" s="362">
        <v>0</v>
      </c>
      <c r="AZ48" s="362">
        <v>0</v>
      </c>
      <c r="BA48" s="362">
        <v>0</v>
      </c>
      <c r="BB48" s="362">
        <v>0</v>
      </c>
      <c r="BC48" s="350">
        <v>8.17</v>
      </c>
      <c r="BD48" s="350">
        <v>-3.1500000000000004</v>
      </c>
      <c r="BE48" s="350">
        <v>145.32</v>
      </c>
    </row>
    <row r="49" spans="1:57" s="241" customFormat="1" ht="24" customHeight="1">
      <c r="A49" s="346" t="s">
        <v>1073</v>
      </c>
      <c r="B49" s="358" t="s">
        <v>1393</v>
      </c>
      <c r="C49" s="346" t="s">
        <v>47</v>
      </c>
      <c r="D49" s="350">
        <v>23.84</v>
      </c>
      <c r="E49" s="359">
        <v>0</v>
      </c>
      <c r="F49" s="362">
        <v>0</v>
      </c>
      <c r="G49" s="362">
        <v>0</v>
      </c>
      <c r="H49" s="362">
        <v>0</v>
      </c>
      <c r="I49" s="362">
        <v>0</v>
      </c>
      <c r="J49" s="362">
        <v>0</v>
      </c>
      <c r="K49" s="362">
        <v>0</v>
      </c>
      <c r="L49" s="362">
        <v>0</v>
      </c>
      <c r="M49" s="362">
        <v>0</v>
      </c>
      <c r="N49" s="362">
        <v>0</v>
      </c>
      <c r="O49" s="362">
        <v>0</v>
      </c>
      <c r="P49" s="359">
        <v>0</v>
      </c>
      <c r="Q49" s="362">
        <v>0</v>
      </c>
      <c r="R49" s="362">
        <v>0</v>
      </c>
      <c r="S49" s="362">
        <v>0</v>
      </c>
      <c r="T49" s="362">
        <v>0</v>
      </c>
      <c r="U49" s="362">
        <v>0</v>
      </c>
      <c r="V49" s="362">
        <v>0</v>
      </c>
      <c r="W49" s="362">
        <v>0</v>
      </c>
      <c r="X49" s="362">
        <v>0</v>
      </c>
      <c r="Y49" s="367">
        <v>0</v>
      </c>
      <c r="Z49" s="362">
        <v>0</v>
      </c>
      <c r="AA49" s="362">
        <v>0</v>
      </c>
      <c r="AB49" s="362">
        <v>0</v>
      </c>
      <c r="AC49" s="362">
        <v>0</v>
      </c>
      <c r="AD49" s="362">
        <v>0</v>
      </c>
      <c r="AE49" s="362">
        <v>0</v>
      </c>
      <c r="AF49" s="362">
        <v>0</v>
      </c>
      <c r="AG49" s="362">
        <v>0</v>
      </c>
      <c r="AH49" s="362">
        <v>0</v>
      </c>
      <c r="AI49" s="362">
        <v>0</v>
      </c>
      <c r="AJ49" s="362">
        <v>0</v>
      </c>
      <c r="AK49" s="362">
        <v>0</v>
      </c>
      <c r="AL49" s="362">
        <v>0</v>
      </c>
      <c r="AM49" s="362">
        <v>0</v>
      </c>
      <c r="AN49" s="362">
        <v>0</v>
      </c>
      <c r="AO49" s="362">
        <v>0</v>
      </c>
      <c r="AP49" s="362">
        <v>0</v>
      </c>
      <c r="AQ49" s="362">
        <v>0</v>
      </c>
      <c r="AR49" s="362">
        <v>0</v>
      </c>
      <c r="AS49" s="362">
        <v>0</v>
      </c>
      <c r="AT49" s="362">
        <v>0</v>
      </c>
      <c r="AU49" s="361">
        <v>23.84</v>
      </c>
      <c r="AV49" s="362">
        <v>0</v>
      </c>
      <c r="AW49" s="362">
        <v>0</v>
      </c>
      <c r="AX49" s="362">
        <v>0</v>
      </c>
      <c r="AY49" s="362">
        <v>0</v>
      </c>
      <c r="AZ49" s="362">
        <v>0</v>
      </c>
      <c r="BA49" s="362">
        <v>0</v>
      </c>
      <c r="BB49" s="362">
        <v>0</v>
      </c>
      <c r="BC49" s="350">
        <v>0</v>
      </c>
      <c r="BD49" s="350">
        <v>0</v>
      </c>
      <c r="BE49" s="350">
        <v>23.84</v>
      </c>
    </row>
    <row r="50" spans="1:57" s="241" customFormat="1" ht="13.5" customHeight="1">
      <c r="A50" s="346" t="s">
        <v>1075</v>
      </c>
      <c r="B50" s="358" t="s">
        <v>1076</v>
      </c>
      <c r="C50" s="346" t="s">
        <v>48</v>
      </c>
      <c r="D50" s="350">
        <v>26.12</v>
      </c>
      <c r="E50" s="359">
        <v>0</v>
      </c>
      <c r="F50" s="362">
        <v>0</v>
      </c>
      <c r="G50" s="362">
        <v>0</v>
      </c>
      <c r="H50" s="362">
        <v>0</v>
      </c>
      <c r="I50" s="362">
        <v>0</v>
      </c>
      <c r="J50" s="362">
        <v>0</v>
      </c>
      <c r="K50" s="362">
        <v>0</v>
      </c>
      <c r="L50" s="362">
        <v>0</v>
      </c>
      <c r="M50" s="362">
        <v>0</v>
      </c>
      <c r="N50" s="362">
        <v>0</v>
      </c>
      <c r="O50" s="362">
        <v>0</v>
      </c>
      <c r="P50" s="359">
        <v>0.19000000000000128</v>
      </c>
      <c r="Q50" s="362">
        <v>0</v>
      </c>
      <c r="R50" s="362">
        <v>0</v>
      </c>
      <c r="S50" s="362">
        <v>0</v>
      </c>
      <c r="T50" s="362">
        <v>0</v>
      </c>
      <c r="U50" s="362">
        <v>0</v>
      </c>
      <c r="V50" s="362">
        <v>0</v>
      </c>
      <c r="W50" s="362">
        <v>0</v>
      </c>
      <c r="X50" s="362">
        <v>0</v>
      </c>
      <c r="Y50" s="367">
        <v>0.05</v>
      </c>
      <c r="Z50" s="362">
        <v>0</v>
      </c>
      <c r="AA50" s="362">
        <v>0</v>
      </c>
      <c r="AB50" s="362">
        <v>0</v>
      </c>
      <c r="AC50" s="362">
        <v>0</v>
      </c>
      <c r="AD50" s="362">
        <v>0</v>
      </c>
      <c r="AE50" s="362">
        <v>0</v>
      </c>
      <c r="AF50" s="362">
        <v>0.05</v>
      </c>
      <c r="AG50" s="362">
        <v>0</v>
      </c>
      <c r="AH50" s="362">
        <v>0</v>
      </c>
      <c r="AI50" s="362">
        <v>0</v>
      </c>
      <c r="AJ50" s="362">
        <v>0</v>
      </c>
      <c r="AK50" s="362">
        <v>0</v>
      </c>
      <c r="AL50" s="362">
        <v>0</v>
      </c>
      <c r="AM50" s="362">
        <v>0</v>
      </c>
      <c r="AN50" s="362">
        <v>0.14000000000000001</v>
      </c>
      <c r="AO50" s="362">
        <v>0</v>
      </c>
      <c r="AP50" s="362">
        <v>0</v>
      </c>
      <c r="AQ50" s="362">
        <v>0</v>
      </c>
      <c r="AR50" s="362">
        <v>0</v>
      </c>
      <c r="AS50" s="362">
        <v>0</v>
      </c>
      <c r="AT50" s="362">
        <v>0</v>
      </c>
      <c r="AU50" s="362">
        <v>0</v>
      </c>
      <c r="AV50" s="361">
        <v>25.93</v>
      </c>
      <c r="AW50" s="362">
        <v>0</v>
      </c>
      <c r="AX50" s="362">
        <v>0</v>
      </c>
      <c r="AY50" s="362">
        <v>0</v>
      </c>
      <c r="AZ50" s="362">
        <v>0</v>
      </c>
      <c r="BA50" s="362">
        <v>0</v>
      </c>
      <c r="BB50" s="362">
        <v>0</v>
      </c>
      <c r="BC50" s="350">
        <v>0.19</v>
      </c>
      <c r="BD50" s="350">
        <v>0.93000000000000149</v>
      </c>
      <c r="BE50" s="350">
        <v>27.05</v>
      </c>
    </row>
    <row r="51" spans="1:57" s="241" customFormat="1" ht="13.5" customHeight="1">
      <c r="A51" s="346" t="s">
        <v>1123</v>
      </c>
      <c r="B51" s="358" t="s">
        <v>1124</v>
      </c>
      <c r="C51" s="346" t="s">
        <v>49</v>
      </c>
      <c r="D51" s="350">
        <v>34.75</v>
      </c>
      <c r="E51" s="359">
        <v>0</v>
      </c>
      <c r="F51" s="362">
        <v>0</v>
      </c>
      <c r="G51" s="362">
        <v>0</v>
      </c>
      <c r="H51" s="362">
        <v>0</v>
      </c>
      <c r="I51" s="362">
        <v>0</v>
      </c>
      <c r="J51" s="362">
        <v>0</v>
      </c>
      <c r="K51" s="362">
        <v>0</v>
      </c>
      <c r="L51" s="362">
        <v>0</v>
      </c>
      <c r="M51" s="362">
        <v>0</v>
      </c>
      <c r="N51" s="362">
        <v>0</v>
      </c>
      <c r="O51" s="362">
        <v>0</v>
      </c>
      <c r="P51" s="359">
        <v>1.25</v>
      </c>
      <c r="Q51" s="362">
        <v>0</v>
      </c>
      <c r="R51" s="362">
        <v>0</v>
      </c>
      <c r="S51" s="362">
        <v>0</v>
      </c>
      <c r="T51" s="362">
        <v>0</v>
      </c>
      <c r="U51" s="362">
        <v>0</v>
      </c>
      <c r="V51" s="362">
        <v>0</v>
      </c>
      <c r="W51" s="362">
        <v>0</v>
      </c>
      <c r="X51" s="362">
        <v>0</v>
      </c>
      <c r="Y51" s="367">
        <v>0</v>
      </c>
      <c r="Z51" s="362">
        <v>0</v>
      </c>
      <c r="AA51" s="362">
        <v>0</v>
      </c>
      <c r="AB51" s="362">
        <v>0</v>
      </c>
      <c r="AC51" s="362">
        <v>0</v>
      </c>
      <c r="AD51" s="362">
        <v>0</v>
      </c>
      <c r="AE51" s="362">
        <v>0</v>
      </c>
      <c r="AF51" s="362">
        <v>0</v>
      </c>
      <c r="AG51" s="362">
        <v>0</v>
      </c>
      <c r="AH51" s="362">
        <v>0</v>
      </c>
      <c r="AI51" s="362">
        <v>0</v>
      </c>
      <c r="AJ51" s="362">
        <v>0</v>
      </c>
      <c r="AK51" s="362">
        <v>0</v>
      </c>
      <c r="AL51" s="362">
        <v>0</v>
      </c>
      <c r="AM51" s="362">
        <v>0</v>
      </c>
      <c r="AN51" s="362">
        <v>0</v>
      </c>
      <c r="AO51" s="362">
        <v>1.25</v>
      </c>
      <c r="AP51" s="362">
        <v>0</v>
      </c>
      <c r="AQ51" s="362">
        <v>0</v>
      </c>
      <c r="AR51" s="362">
        <v>0</v>
      </c>
      <c r="AS51" s="362">
        <v>0</v>
      </c>
      <c r="AT51" s="362">
        <v>0</v>
      </c>
      <c r="AU51" s="362">
        <v>0</v>
      </c>
      <c r="AV51" s="362">
        <v>0</v>
      </c>
      <c r="AW51" s="361">
        <v>33.5</v>
      </c>
      <c r="AX51" s="362">
        <v>0</v>
      </c>
      <c r="AY51" s="362">
        <v>0</v>
      </c>
      <c r="AZ51" s="362">
        <v>0</v>
      </c>
      <c r="BA51" s="362">
        <v>0</v>
      </c>
      <c r="BB51" s="362">
        <v>0</v>
      </c>
      <c r="BC51" s="350">
        <v>1.25</v>
      </c>
      <c r="BD51" s="350">
        <v>4.8200000000000029</v>
      </c>
      <c r="BE51" s="350">
        <v>39.57</v>
      </c>
    </row>
    <row r="52" spans="1:57" s="241" customFormat="1" ht="13.5" customHeight="1">
      <c r="A52" s="346" t="s">
        <v>1170</v>
      </c>
      <c r="B52" s="358" t="s">
        <v>1171</v>
      </c>
      <c r="C52" s="346" t="s">
        <v>50</v>
      </c>
      <c r="D52" s="350">
        <v>6.17</v>
      </c>
      <c r="E52" s="359">
        <v>0</v>
      </c>
      <c r="F52" s="362">
        <v>0</v>
      </c>
      <c r="G52" s="362">
        <v>0</v>
      </c>
      <c r="H52" s="362">
        <v>0</v>
      </c>
      <c r="I52" s="362">
        <v>0</v>
      </c>
      <c r="J52" s="362">
        <v>0</v>
      </c>
      <c r="K52" s="362">
        <v>0</v>
      </c>
      <c r="L52" s="362">
        <v>0</v>
      </c>
      <c r="M52" s="362">
        <v>0</v>
      </c>
      <c r="N52" s="362">
        <v>0</v>
      </c>
      <c r="O52" s="362">
        <v>0</v>
      </c>
      <c r="P52" s="359">
        <v>999999999999979</v>
      </c>
      <c r="Q52" s="362">
        <v>0</v>
      </c>
      <c r="R52" s="362">
        <v>0</v>
      </c>
      <c r="S52" s="362">
        <v>0</v>
      </c>
      <c r="T52" s="362">
        <v>0</v>
      </c>
      <c r="U52" s="362">
        <v>0</v>
      </c>
      <c r="V52" s="362">
        <v>0</v>
      </c>
      <c r="W52" s="362">
        <v>0</v>
      </c>
      <c r="X52" s="362">
        <v>0</v>
      </c>
      <c r="Y52" s="367">
        <v>0.01</v>
      </c>
      <c r="Z52" s="362">
        <v>0</v>
      </c>
      <c r="AA52" s="362">
        <v>0</v>
      </c>
      <c r="AB52" s="362">
        <v>0</v>
      </c>
      <c r="AC52" s="362">
        <v>0</v>
      </c>
      <c r="AD52" s="362">
        <v>0</v>
      </c>
      <c r="AE52" s="362">
        <v>0</v>
      </c>
      <c r="AF52" s="362">
        <v>0.01</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1">
        <v>6.16</v>
      </c>
      <c r="AY52" s="362">
        <v>0</v>
      </c>
      <c r="AZ52" s="362">
        <v>0</v>
      </c>
      <c r="BA52" s="362">
        <v>0</v>
      </c>
      <c r="BB52" s="362">
        <v>0</v>
      </c>
      <c r="BC52" s="350">
        <v>0.01</v>
      </c>
      <c r="BD52" s="350">
        <v>-0.01</v>
      </c>
      <c r="BE52" s="350">
        <v>6.16</v>
      </c>
    </row>
    <row r="53" spans="1:57" s="241" customFormat="1" ht="13.5" customHeight="1">
      <c r="A53" s="346" t="s">
        <v>1177</v>
      </c>
      <c r="B53" s="358" t="s">
        <v>1178</v>
      </c>
      <c r="C53" s="346" t="s">
        <v>51</v>
      </c>
      <c r="D53" s="350">
        <v>414.97</v>
      </c>
      <c r="E53" s="359">
        <v>0</v>
      </c>
      <c r="F53" s="362">
        <v>0</v>
      </c>
      <c r="G53" s="362">
        <v>0</v>
      </c>
      <c r="H53" s="362">
        <v>0</v>
      </c>
      <c r="I53" s="362">
        <v>0</v>
      </c>
      <c r="J53" s="362">
        <v>0</v>
      </c>
      <c r="K53" s="362">
        <v>0</v>
      </c>
      <c r="L53" s="362">
        <v>0</v>
      </c>
      <c r="M53" s="362">
        <v>0</v>
      </c>
      <c r="N53" s="362">
        <v>0</v>
      </c>
      <c r="O53" s="362">
        <v>0</v>
      </c>
      <c r="P53" s="359">
        <v>0</v>
      </c>
      <c r="Q53" s="362">
        <v>0</v>
      </c>
      <c r="R53" s="362">
        <v>0</v>
      </c>
      <c r="S53" s="362">
        <v>0</v>
      </c>
      <c r="T53" s="362">
        <v>0</v>
      </c>
      <c r="U53" s="362">
        <v>0</v>
      </c>
      <c r="V53" s="362">
        <v>0</v>
      </c>
      <c r="W53" s="362">
        <v>0</v>
      </c>
      <c r="X53" s="362">
        <v>0</v>
      </c>
      <c r="Y53" s="367">
        <v>0</v>
      </c>
      <c r="Z53" s="362">
        <v>0</v>
      </c>
      <c r="AA53" s="362">
        <v>0</v>
      </c>
      <c r="AB53" s="362">
        <v>0</v>
      </c>
      <c r="AC53" s="362">
        <v>0</v>
      </c>
      <c r="AD53" s="362">
        <v>0</v>
      </c>
      <c r="AE53" s="362">
        <v>0</v>
      </c>
      <c r="AF53" s="362">
        <v>0</v>
      </c>
      <c r="AG53" s="362">
        <v>0</v>
      </c>
      <c r="AH53" s="362">
        <v>0</v>
      </c>
      <c r="AI53" s="362">
        <v>0</v>
      </c>
      <c r="AJ53" s="362">
        <v>0</v>
      </c>
      <c r="AK53" s="362">
        <v>0</v>
      </c>
      <c r="AL53" s="362">
        <v>0</v>
      </c>
      <c r="AM53" s="362">
        <v>0</v>
      </c>
      <c r="AN53" s="362">
        <v>0</v>
      </c>
      <c r="AO53" s="362">
        <v>0</v>
      </c>
      <c r="AP53" s="362">
        <v>0</v>
      </c>
      <c r="AQ53" s="362">
        <v>0</v>
      </c>
      <c r="AR53" s="362">
        <v>0</v>
      </c>
      <c r="AS53" s="362">
        <v>0</v>
      </c>
      <c r="AT53" s="362">
        <v>0</v>
      </c>
      <c r="AU53" s="362">
        <v>0</v>
      </c>
      <c r="AV53" s="362">
        <v>0</v>
      </c>
      <c r="AW53" s="362">
        <v>0</v>
      </c>
      <c r="AX53" s="362">
        <v>0</v>
      </c>
      <c r="AY53" s="361">
        <v>414.97</v>
      </c>
      <c r="AZ53" s="362">
        <v>0</v>
      </c>
      <c r="BA53" s="362">
        <v>0</v>
      </c>
      <c r="BB53" s="362">
        <v>0</v>
      </c>
      <c r="BC53" s="350">
        <v>0</v>
      </c>
      <c r="BD53" s="350">
        <v>0</v>
      </c>
      <c r="BE53" s="350">
        <v>414.97</v>
      </c>
    </row>
    <row r="54" spans="1:57" s="241" customFormat="1" ht="13.5" customHeight="1">
      <c r="A54" s="346" t="s">
        <v>1179</v>
      </c>
      <c r="B54" s="358" t="s">
        <v>1180</v>
      </c>
      <c r="C54" s="346" t="s">
        <v>52</v>
      </c>
      <c r="D54" s="350">
        <v>204.56</v>
      </c>
      <c r="E54" s="359">
        <v>0</v>
      </c>
      <c r="F54" s="362">
        <v>0</v>
      </c>
      <c r="G54" s="362">
        <v>0</v>
      </c>
      <c r="H54" s="362">
        <v>0</v>
      </c>
      <c r="I54" s="362">
        <v>0</v>
      </c>
      <c r="J54" s="362">
        <v>0</v>
      </c>
      <c r="K54" s="362">
        <v>0</v>
      </c>
      <c r="L54" s="362">
        <v>0</v>
      </c>
      <c r="M54" s="362">
        <v>0</v>
      </c>
      <c r="N54" s="362">
        <v>0</v>
      </c>
      <c r="O54" s="362">
        <v>0</v>
      </c>
      <c r="P54" s="359">
        <v>8.2700000000000102</v>
      </c>
      <c r="Q54" s="362">
        <v>0</v>
      </c>
      <c r="R54" s="362">
        <v>0</v>
      </c>
      <c r="S54" s="362">
        <v>0</v>
      </c>
      <c r="T54" s="362">
        <v>0</v>
      </c>
      <c r="U54" s="362">
        <v>0</v>
      </c>
      <c r="V54" s="362">
        <v>0</v>
      </c>
      <c r="W54" s="362">
        <v>0.02</v>
      </c>
      <c r="X54" s="362">
        <v>0</v>
      </c>
      <c r="Y54" s="367">
        <v>2.25</v>
      </c>
      <c r="Z54" s="362">
        <v>0</v>
      </c>
      <c r="AA54" s="362">
        <v>0</v>
      </c>
      <c r="AB54" s="362">
        <v>0</v>
      </c>
      <c r="AC54" s="362">
        <v>0</v>
      </c>
      <c r="AD54" s="362">
        <v>0</v>
      </c>
      <c r="AE54" s="362">
        <v>0</v>
      </c>
      <c r="AF54" s="362">
        <v>2.25</v>
      </c>
      <c r="AG54" s="362">
        <v>0</v>
      </c>
      <c r="AH54" s="362">
        <v>0</v>
      </c>
      <c r="AI54" s="362">
        <v>0</v>
      </c>
      <c r="AJ54" s="362">
        <v>0</v>
      </c>
      <c r="AK54" s="362">
        <v>0</v>
      </c>
      <c r="AL54" s="362">
        <v>0</v>
      </c>
      <c r="AM54" s="362">
        <v>0</v>
      </c>
      <c r="AN54" s="362">
        <v>4.7099999999999991</v>
      </c>
      <c r="AO54" s="362">
        <v>1.04</v>
      </c>
      <c r="AP54" s="362">
        <v>0</v>
      </c>
      <c r="AQ54" s="362">
        <v>0</v>
      </c>
      <c r="AR54" s="362">
        <v>0</v>
      </c>
      <c r="AS54" s="362">
        <v>0</v>
      </c>
      <c r="AT54" s="362">
        <v>0</v>
      </c>
      <c r="AU54" s="362">
        <v>0</v>
      </c>
      <c r="AV54" s="362">
        <v>0</v>
      </c>
      <c r="AW54" s="362">
        <v>0.25</v>
      </c>
      <c r="AX54" s="362">
        <v>0</v>
      </c>
      <c r="AY54" s="362">
        <v>0</v>
      </c>
      <c r="AZ54" s="361">
        <v>196.29</v>
      </c>
      <c r="BA54" s="362">
        <v>0</v>
      </c>
      <c r="BB54" s="362">
        <v>0</v>
      </c>
      <c r="BC54" s="350">
        <v>8.27</v>
      </c>
      <c r="BD54" s="350">
        <v>-5.43</v>
      </c>
      <c r="BE54" s="350">
        <v>199.13</v>
      </c>
    </row>
    <row r="55" spans="1:57" s="241" customFormat="1" ht="13.5" customHeight="1">
      <c r="A55" s="346" t="s">
        <v>1186</v>
      </c>
      <c r="B55" s="358" t="s">
        <v>1238</v>
      </c>
      <c r="C55" s="346" t="s">
        <v>53</v>
      </c>
      <c r="D55" s="350">
        <v>0</v>
      </c>
      <c r="E55" s="359">
        <v>0</v>
      </c>
      <c r="F55" s="362">
        <v>0</v>
      </c>
      <c r="G55" s="362">
        <v>0</v>
      </c>
      <c r="H55" s="362">
        <v>0</v>
      </c>
      <c r="I55" s="362">
        <v>0</v>
      </c>
      <c r="J55" s="362">
        <v>0</v>
      </c>
      <c r="K55" s="362">
        <v>0</v>
      </c>
      <c r="L55" s="362">
        <v>0</v>
      </c>
      <c r="M55" s="362">
        <v>0</v>
      </c>
      <c r="N55" s="362">
        <v>0</v>
      </c>
      <c r="O55" s="362">
        <v>0</v>
      </c>
      <c r="P55" s="359">
        <v>0</v>
      </c>
      <c r="Q55" s="362">
        <v>0</v>
      </c>
      <c r="R55" s="362">
        <v>0</v>
      </c>
      <c r="S55" s="362">
        <v>0</v>
      </c>
      <c r="T55" s="362">
        <v>0</v>
      </c>
      <c r="U55" s="362">
        <v>0</v>
      </c>
      <c r="V55" s="362">
        <v>0</v>
      </c>
      <c r="W55" s="362">
        <v>0</v>
      </c>
      <c r="X55" s="362">
        <v>0</v>
      </c>
      <c r="Y55" s="367">
        <v>0</v>
      </c>
      <c r="Z55" s="362">
        <v>0</v>
      </c>
      <c r="AA55" s="362">
        <v>0</v>
      </c>
      <c r="AB55" s="362">
        <v>0</v>
      </c>
      <c r="AC55" s="362">
        <v>0</v>
      </c>
      <c r="AD55" s="362">
        <v>0</v>
      </c>
      <c r="AE55" s="362">
        <v>0</v>
      </c>
      <c r="AF55" s="362">
        <v>0</v>
      </c>
      <c r="AG55" s="362">
        <v>0</v>
      </c>
      <c r="AH55" s="362">
        <v>0</v>
      </c>
      <c r="AI55" s="362">
        <v>0</v>
      </c>
      <c r="AJ55" s="362">
        <v>0</v>
      </c>
      <c r="AK55" s="362">
        <v>0</v>
      </c>
      <c r="AL55" s="362">
        <v>0</v>
      </c>
      <c r="AM55" s="362">
        <v>0</v>
      </c>
      <c r="AN55" s="362">
        <v>0</v>
      </c>
      <c r="AO55" s="362">
        <v>0</v>
      </c>
      <c r="AP55" s="362">
        <v>0</v>
      </c>
      <c r="AQ55" s="362">
        <v>0</v>
      </c>
      <c r="AR55" s="362">
        <v>0</v>
      </c>
      <c r="AS55" s="362">
        <v>0</v>
      </c>
      <c r="AT55" s="362">
        <v>0</v>
      </c>
      <c r="AU55" s="362">
        <v>0</v>
      </c>
      <c r="AV55" s="362">
        <v>0</v>
      </c>
      <c r="AW55" s="362">
        <v>0</v>
      </c>
      <c r="AX55" s="362">
        <v>0</v>
      </c>
      <c r="AY55" s="362">
        <v>0</v>
      </c>
      <c r="AZ55" s="362">
        <v>0</v>
      </c>
      <c r="BA55" s="361">
        <v>0</v>
      </c>
      <c r="BB55" s="362">
        <v>0</v>
      </c>
      <c r="BC55" s="350">
        <v>0</v>
      </c>
      <c r="BD55" s="350">
        <v>0</v>
      </c>
      <c r="BE55" s="350">
        <v>0</v>
      </c>
    </row>
    <row r="56" spans="1:57" s="376" customFormat="1" ht="13.5" customHeight="1">
      <c r="A56" s="345">
        <v>3</v>
      </c>
      <c r="B56" s="348" t="s">
        <v>1239</v>
      </c>
      <c r="C56" s="345" t="s">
        <v>54</v>
      </c>
      <c r="D56" s="347">
        <v>138.16999999999999</v>
      </c>
      <c r="E56" s="359">
        <v>0</v>
      </c>
      <c r="F56" s="362">
        <v>0</v>
      </c>
      <c r="G56" s="362">
        <v>0</v>
      </c>
      <c r="H56" s="362">
        <v>0</v>
      </c>
      <c r="I56" s="362">
        <v>0</v>
      </c>
      <c r="J56" s="362">
        <v>0</v>
      </c>
      <c r="K56" s="362">
        <v>0</v>
      </c>
      <c r="L56" s="362">
        <v>0</v>
      </c>
      <c r="M56" s="362">
        <v>0</v>
      </c>
      <c r="N56" s="362">
        <v>0</v>
      </c>
      <c r="O56" s="362">
        <v>0</v>
      </c>
      <c r="P56" s="359">
        <v>12.579999999999998</v>
      </c>
      <c r="Q56" s="362">
        <v>0</v>
      </c>
      <c r="R56" s="362">
        <v>0</v>
      </c>
      <c r="S56" s="362">
        <v>0</v>
      </c>
      <c r="T56" s="362">
        <v>0</v>
      </c>
      <c r="U56" s="362">
        <v>0</v>
      </c>
      <c r="V56" s="362">
        <v>0.02</v>
      </c>
      <c r="W56" s="362">
        <v>0.01</v>
      </c>
      <c r="X56" s="362">
        <v>0</v>
      </c>
      <c r="Y56" s="367">
        <v>2.3000000000000003</v>
      </c>
      <c r="Z56" s="362">
        <v>0</v>
      </c>
      <c r="AA56" s="362">
        <v>0</v>
      </c>
      <c r="AB56" s="362">
        <v>0.2</v>
      </c>
      <c r="AC56" s="362">
        <v>0</v>
      </c>
      <c r="AD56" s="362">
        <v>0</v>
      </c>
      <c r="AE56" s="362">
        <v>0</v>
      </c>
      <c r="AF56" s="362">
        <v>1.04</v>
      </c>
      <c r="AG56" s="362">
        <v>1.04</v>
      </c>
      <c r="AH56" s="362">
        <v>0.02</v>
      </c>
      <c r="AI56" s="362">
        <v>0</v>
      </c>
      <c r="AJ56" s="362">
        <v>0</v>
      </c>
      <c r="AK56" s="362">
        <v>0</v>
      </c>
      <c r="AL56" s="362">
        <v>0</v>
      </c>
      <c r="AM56" s="362">
        <v>0</v>
      </c>
      <c r="AN56" s="362">
        <v>4.4799999999999986</v>
      </c>
      <c r="AO56" s="362">
        <v>5.64</v>
      </c>
      <c r="AP56" s="362">
        <v>0</v>
      </c>
      <c r="AQ56" s="362">
        <v>0</v>
      </c>
      <c r="AR56" s="362">
        <v>0</v>
      </c>
      <c r="AS56" s="362">
        <v>0</v>
      </c>
      <c r="AT56" s="362">
        <v>0</v>
      </c>
      <c r="AU56" s="362">
        <v>0</v>
      </c>
      <c r="AV56" s="362">
        <v>0.13</v>
      </c>
      <c r="AW56" s="362">
        <v>0</v>
      </c>
      <c r="AX56" s="362">
        <v>0</v>
      </c>
      <c r="AY56" s="362">
        <v>0</v>
      </c>
      <c r="AZ56" s="362">
        <v>0</v>
      </c>
      <c r="BA56" s="362">
        <v>0</v>
      </c>
      <c r="BB56" s="361">
        <v>125.58999999999999</v>
      </c>
      <c r="BC56" s="347">
        <v>12.579999999999998</v>
      </c>
      <c r="BD56" s="350">
        <v>-12.579999999999998</v>
      </c>
      <c r="BE56" s="347">
        <v>125.59</v>
      </c>
    </row>
    <row r="57" spans="1:57" s="241" customFormat="1" ht="19.5" customHeight="1">
      <c r="A57" s="377"/>
      <c r="B57" s="346" t="s">
        <v>1414</v>
      </c>
      <c r="C57" s="377"/>
      <c r="D57" s="350"/>
      <c r="E57" s="359">
        <v>0</v>
      </c>
      <c r="F57" s="360">
        <v>0</v>
      </c>
      <c r="G57" s="360">
        <v>0</v>
      </c>
      <c r="H57" s="360">
        <v>0</v>
      </c>
      <c r="I57" s="360">
        <v>0</v>
      </c>
      <c r="J57" s="360">
        <v>0</v>
      </c>
      <c r="K57" s="360">
        <v>0</v>
      </c>
      <c r="L57" s="360">
        <v>0</v>
      </c>
      <c r="M57" s="360">
        <v>0</v>
      </c>
      <c r="N57" s="360">
        <v>0</v>
      </c>
      <c r="O57" s="360">
        <v>4.4600000000000009</v>
      </c>
      <c r="P57" s="359">
        <v>526.1400000000001</v>
      </c>
      <c r="Q57" s="360">
        <v>0.31</v>
      </c>
      <c r="R57" s="360">
        <v>4.2300000000000004</v>
      </c>
      <c r="S57" s="360">
        <v>1.5</v>
      </c>
      <c r="T57" s="360">
        <v>0</v>
      </c>
      <c r="U57" s="360">
        <v>0</v>
      </c>
      <c r="V57" s="360">
        <v>10.71999999999999</v>
      </c>
      <c r="W57" s="360">
        <v>4.260000000000014</v>
      </c>
      <c r="X57" s="360">
        <v>0</v>
      </c>
      <c r="Y57" s="360">
        <v>131.44000000000011</v>
      </c>
      <c r="Z57" s="360">
        <v>8.9999999999999858E-2</v>
      </c>
      <c r="AA57" s="360">
        <v>1.73</v>
      </c>
      <c r="AB57" s="360">
        <v>15.88000000000001</v>
      </c>
      <c r="AC57" s="360">
        <v>4.2300000000000004</v>
      </c>
      <c r="AD57" s="360">
        <v>0</v>
      </c>
      <c r="AE57" s="360">
        <v>0</v>
      </c>
      <c r="AF57" s="360">
        <v>104.48000000000009</v>
      </c>
      <c r="AG57" s="360">
        <v>5.73</v>
      </c>
      <c r="AH57" s="360">
        <v>0.77000000000000035</v>
      </c>
      <c r="AI57" s="360">
        <v>0</v>
      </c>
      <c r="AJ57" s="360">
        <v>0.05</v>
      </c>
      <c r="AK57" s="360">
        <v>0</v>
      </c>
      <c r="AL57" s="360">
        <v>0</v>
      </c>
      <c r="AM57" s="360">
        <v>0</v>
      </c>
      <c r="AN57" s="360">
        <v>254.23000000000013</v>
      </c>
      <c r="AO57" s="360">
        <v>194.24</v>
      </c>
      <c r="AP57" s="360">
        <v>0</v>
      </c>
      <c r="AQ57" s="360">
        <v>0</v>
      </c>
      <c r="AR57" s="360">
        <v>0</v>
      </c>
      <c r="AS57" s="360">
        <v>0</v>
      </c>
      <c r="AT57" s="360">
        <v>5.0199999999999996</v>
      </c>
      <c r="AU57" s="360">
        <v>0</v>
      </c>
      <c r="AV57" s="360">
        <v>1.1200000000000014</v>
      </c>
      <c r="AW57" s="360">
        <v>6.0700000000000029</v>
      </c>
      <c r="AX57" s="360">
        <v>0</v>
      </c>
      <c r="AY57" s="360">
        <v>0</v>
      </c>
      <c r="AZ57" s="360">
        <v>2.84</v>
      </c>
      <c r="BA57" s="360">
        <v>0</v>
      </c>
      <c r="BB57" s="360">
        <v>0</v>
      </c>
      <c r="BC57" s="350"/>
      <c r="BD57" s="350"/>
      <c r="BE57" s="350"/>
    </row>
    <row r="58" spans="1:57" s="241" customFormat="1" ht="19.5" customHeight="1">
      <c r="A58" s="377"/>
      <c r="B58" s="346" t="s">
        <v>2350</v>
      </c>
      <c r="C58" s="377"/>
      <c r="D58" s="350"/>
      <c r="E58" s="360">
        <v>4046.8700000000003</v>
      </c>
      <c r="F58" s="362">
        <v>1812.1</v>
      </c>
      <c r="G58" s="362">
        <v>1162.9000000000001</v>
      </c>
      <c r="H58" s="362">
        <v>669.20999999999992</v>
      </c>
      <c r="I58" s="362">
        <v>1028.2600000000002</v>
      </c>
      <c r="J58" s="362">
        <v>108.91</v>
      </c>
      <c r="K58" s="362">
        <v>0</v>
      </c>
      <c r="L58" s="362">
        <v>0</v>
      </c>
      <c r="M58" s="362">
        <v>317.61</v>
      </c>
      <c r="N58" s="362">
        <v>0</v>
      </c>
      <c r="O58" s="362">
        <v>110.78</v>
      </c>
      <c r="P58" s="359">
        <v>6327.5000000000009</v>
      </c>
      <c r="Q58" s="362">
        <v>280.68</v>
      </c>
      <c r="R58" s="362">
        <v>34.840000000000003</v>
      </c>
      <c r="S58" s="362">
        <v>96.55</v>
      </c>
      <c r="T58" s="362">
        <v>0</v>
      </c>
      <c r="U58" s="362">
        <v>18.45</v>
      </c>
      <c r="V58" s="362">
        <v>111.59999999999998</v>
      </c>
      <c r="W58" s="362">
        <v>249.38</v>
      </c>
      <c r="X58" s="362">
        <v>0</v>
      </c>
      <c r="Y58" s="360">
        <v>2118.37</v>
      </c>
      <c r="Z58" s="362">
        <v>25.99</v>
      </c>
      <c r="AA58" s="362">
        <v>60.419999999999995</v>
      </c>
      <c r="AB58" s="362">
        <v>201.88</v>
      </c>
      <c r="AC58" s="362">
        <v>48.53</v>
      </c>
      <c r="AD58" s="362">
        <v>0.49</v>
      </c>
      <c r="AE58" s="362">
        <v>9.07</v>
      </c>
      <c r="AF58" s="362">
        <v>1549.84</v>
      </c>
      <c r="AG58" s="362">
        <v>180.35</v>
      </c>
      <c r="AH58" s="362">
        <v>22.97</v>
      </c>
      <c r="AI58" s="362">
        <v>3.81</v>
      </c>
      <c r="AJ58" s="362">
        <v>15.020000000000001</v>
      </c>
      <c r="AK58" s="362">
        <v>7.78</v>
      </c>
      <c r="AL58" s="362">
        <v>0</v>
      </c>
      <c r="AM58" s="362">
        <v>17.399999999999999</v>
      </c>
      <c r="AN58" s="362">
        <v>1022.4400000000002</v>
      </c>
      <c r="AO58" s="362">
        <v>1432.84</v>
      </c>
      <c r="AP58" s="362">
        <v>44.62</v>
      </c>
      <c r="AQ58" s="362">
        <v>25.43</v>
      </c>
      <c r="AR58" s="362">
        <v>0</v>
      </c>
      <c r="AS58" s="362">
        <v>11.08</v>
      </c>
      <c r="AT58" s="362">
        <v>145.32000000000002</v>
      </c>
      <c r="AU58" s="362">
        <v>23.84</v>
      </c>
      <c r="AV58" s="362">
        <v>27.05</v>
      </c>
      <c r="AW58" s="362">
        <v>39.57</v>
      </c>
      <c r="AX58" s="362">
        <v>6.16</v>
      </c>
      <c r="AY58" s="362">
        <v>414.97</v>
      </c>
      <c r="AZ58" s="362">
        <v>199.13</v>
      </c>
      <c r="BA58" s="362">
        <v>0</v>
      </c>
      <c r="BB58" s="366">
        <v>125.58999999999999</v>
      </c>
      <c r="BC58" s="350"/>
      <c r="BD58" s="350"/>
      <c r="BE58" s="350"/>
    </row>
    <row r="59" spans="1:57">
      <c r="P59" s="363"/>
    </row>
    <row r="64" spans="1:57" ht="10.9" customHeight="1"/>
  </sheetData>
  <mergeCells count="11">
    <mergeCell ref="BE4:BE5"/>
    <mergeCell ref="A1:B1"/>
    <mergeCell ref="A2:BE2"/>
    <mergeCell ref="A3:BE3"/>
    <mergeCell ref="A4:A5"/>
    <mergeCell ref="B4:B5"/>
    <mergeCell ref="C4:C5"/>
    <mergeCell ref="D4:D5"/>
    <mergeCell ref="E4:BB4"/>
    <mergeCell ref="BC4:BC5"/>
    <mergeCell ref="BD4:BD5"/>
  </mergeCells>
  <printOptions horizontalCentered="1"/>
  <pageMargins left="0.78740157480314965" right="0.78740157480314965" top="0.39370078740157483" bottom="0.39370078740157483" header="0.31496062992125984" footer="0.31496062992125984"/>
  <pageSetup paperSize="9" scale="70" orientation="landscape"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4"/>
  <sheetViews>
    <sheetView workbookViewId="0">
      <selection activeCell="E336" sqref="E336"/>
    </sheetView>
  </sheetViews>
  <sheetFormatPr defaultColWidth="9.140625" defaultRowHeight="15.75"/>
  <cols>
    <col min="1" max="1" width="7.42578125" style="482" customWidth="1"/>
    <col min="2" max="2" width="80" style="483" customWidth="1"/>
    <col min="3" max="3" width="13.42578125" style="482" customWidth="1"/>
    <col min="4" max="4" width="17.28515625" style="482" customWidth="1"/>
    <col min="5" max="5" width="15.28515625" style="482" customWidth="1"/>
    <col min="6" max="16384" width="9.140625" style="476"/>
  </cols>
  <sheetData>
    <row r="1" spans="1:8" ht="49.5" customHeight="1">
      <c r="A1" s="2423" t="s">
        <v>2671</v>
      </c>
      <c r="B1" s="2423"/>
      <c r="C1" s="2423"/>
      <c r="D1" s="2423"/>
      <c r="E1" s="2423"/>
      <c r="F1" s="397"/>
      <c r="G1" s="396"/>
      <c r="H1" s="396"/>
    </row>
    <row r="2" spans="1:8" ht="14.25" customHeight="1">
      <c r="A2" s="2424" t="s">
        <v>58</v>
      </c>
      <c r="B2" s="2425" t="s">
        <v>1484</v>
      </c>
      <c r="C2" s="2424" t="s">
        <v>2365</v>
      </c>
      <c r="D2" s="2424" t="s">
        <v>2366</v>
      </c>
      <c r="E2" s="2424" t="s">
        <v>2367</v>
      </c>
    </row>
    <row r="3" spans="1:8" ht="24" customHeight="1">
      <c r="A3" s="2424"/>
      <c r="B3" s="2426"/>
      <c r="C3" s="2424"/>
      <c r="D3" s="2424"/>
      <c r="E3" s="2424"/>
    </row>
    <row r="4" spans="1:8" ht="31.5">
      <c r="A4" s="477">
        <v>1</v>
      </c>
      <c r="B4" s="434" t="s">
        <v>2368</v>
      </c>
      <c r="C4" s="398" t="s">
        <v>21</v>
      </c>
      <c r="D4" s="398" t="s">
        <v>2369</v>
      </c>
      <c r="E4" s="399">
        <v>0.15</v>
      </c>
    </row>
    <row r="5" spans="1:8">
      <c r="A5" s="477">
        <v>2</v>
      </c>
      <c r="B5" s="400" t="s">
        <v>468</v>
      </c>
      <c r="C5" s="401" t="s">
        <v>25</v>
      </c>
      <c r="D5" s="401" t="s">
        <v>2369</v>
      </c>
      <c r="E5" s="399">
        <v>7.0000000000000007E-2</v>
      </c>
    </row>
    <row r="6" spans="1:8" ht="31.5">
      <c r="A6" s="477">
        <v>3</v>
      </c>
      <c r="B6" s="402" t="s">
        <v>2370</v>
      </c>
      <c r="C6" s="403" t="s">
        <v>31</v>
      </c>
      <c r="D6" s="404" t="s">
        <v>2369</v>
      </c>
      <c r="E6" s="399">
        <v>1.5</v>
      </c>
    </row>
    <row r="7" spans="1:8">
      <c r="A7" s="477">
        <v>4</v>
      </c>
      <c r="B7" s="402" t="s">
        <v>2371</v>
      </c>
      <c r="C7" s="403" t="s">
        <v>41</v>
      </c>
      <c r="D7" s="404" t="s">
        <v>2369</v>
      </c>
      <c r="E7" s="399">
        <v>0.1</v>
      </c>
    </row>
    <row r="8" spans="1:8" ht="31.5">
      <c r="A8" s="477">
        <v>5</v>
      </c>
      <c r="B8" s="402" t="s">
        <v>2372</v>
      </c>
      <c r="C8" s="403" t="s">
        <v>41</v>
      </c>
      <c r="D8" s="404" t="s">
        <v>2369</v>
      </c>
      <c r="E8" s="399">
        <v>1.6</v>
      </c>
    </row>
    <row r="9" spans="1:8">
      <c r="A9" s="477">
        <v>6</v>
      </c>
      <c r="B9" s="402" t="s">
        <v>2373</v>
      </c>
      <c r="C9" s="403" t="s">
        <v>41</v>
      </c>
      <c r="D9" s="404" t="s">
        <v>2369</v>
      </c>
      <c r="E9" s="399">
        <v>0</v>
      </c>
    </row>
    <row r="10" spans="1:8">
      <c r="A10" s="477">
        <v>7</v>
      </c>
      <c r="B10" s="402" t="s">
        <v>2374</v>
      </c>
      <c r="C10" s="403" t="s">
        <v>41</v>
      </c>
      <c r="D10" s="404" t="s">
        <v>2369</v>
      </c>
      <c r="E10" s="399">
        <v>0</v>
      </c>
    </row>
    <row r="11" spans="1:8">
      <c r="A11" s="477">
        <v>8</v>
      </c>
      <c r="B11" s="434" t="s">
        <v>2375</v>
      </c>
      <c r="C11" s="398" t="s">
        <v>41</v>
      </c>
      <c r="D11" s="398" t="s">
        <v>2369</v>
      </c>
      <c r="E11" s="399">
        <v>0.4</v>
      </c>
    </row>
    <row r="12" spans="1:8">
      <c r="A12" s="477">
        <v>9</v>
      </c>
      <c r="B12" s="432" t="s">
        <v>2376</v>
      </c>
      <c r="C12" s="403" t="s">
        <v>30</v>
      </c>
      <c r="D12" s="404" t="s">
        <v>332</v>
      </c>
      <c r="E12" s="404">
        <v>0.26</v>
      </c>
    </row>
    <row r="13" spans="1:8">
      <c r="A13" s="477">
        <v>10</v>
      </c>
      <c r="B13" s="459" t="s">
        <v>2377</v>
      </c>
      <c r="C13" s="403" t="s">
        <v>37</v>
      </c>
      <c r="D13" s="398" t="s">
        <v>332</v>
      </c>
      <c r="E13" s="433">
        <v>1.1000000000000001</v>
      </c>
    </row>
    <row r="14" spans="1:8">
      <c r="A14" s="477">
        <v>11</v>
      </c>
      <c r="B14" s="460" t="s">
        <v>2378</v>
      </c>
      <c r="C14" s="403" t="s">
        <v>41</v>
      </c>
      <c r="D14" s="404" t="s">
        <v>332</v>
      </c>
      <c r="E14" s="404">
        <v>0</v>
      </c>
    </row>
    <row r="15" spans="1:8">
      <c r="A15" s="477">
        <v>12</v>
      </c>
      <c r="B15" s="432" t="s">
        <v>2379</v>
      </c>
      <c r="C15" s="403" t="s">
        <v>41</v>
      </c>
      <c r="D15" s="404" t="s">
        <v>332</v>
      </c>
      <c r="E15" s="404">
        <v>0.05</v>
      </c>
    </row>
    <row r="16" spans="1:8">
      <c r="A16" s="477">
        <v>13</v>
      </c>
      <c r="B16" s="405" t="s">
        <v>2380</v>
      </c>
      <c r="C16" s="403" t="s">
        <v>41</v>
      </c>
      <c r="D16" s="404" t="s">
        <v>332</v>
      </c>
      <c r="E16" s="404">
        <v>0.04</v>
      </c>
    </row>
    <row r="17" spans="1:5" ht="31.5">
      <c r="A17" s="477">
        <v>14</v>
      </c>
      <c r="B17" s="460" t="s">
        <v>2381</v>
      </c>
      <c r="C17" s="403" t="s">
        <v>41</v>
      </c>
      <c r="D17" s="404" t="s">
        <v>332</v>
      </c>
      <c r="E17" s="404">
        <v>0.24</v>
      </c>
    </row>
    <row r="18" spans="1:5">
      <c r="A18" s="477">
        <v>15</v>
      </c>
      <c r="B18" s="435" t="s">
        <v>2382</v>
      </c>
      <c r="C18" s="403" t="s">
        <v>45</v>
      </c>
      <c r="D18" s="398" t="s">
        <v>332</v>
      </c>
      <c r="E18" s="433">
        <v>1.9000000000000001</v>
      </c>
    </row>
    <row r="19" spans="1:5">
      <c r="A19" s="477">
        <v>16</v>
      </c>
      <c r="B19" s="461" t="s">
        <v>2383</v>
      </c>
      <c r="C19" s="403" t="s">
        <v>52</v>
      </c>
      <c r="D19" s="398" t="s">
        <v>332</v>
      </c>
      <c r="E19" s="398">
        <v>3.06</v>
      </c>
    </row>
    <row r="20" spans="1:5">
      <c r="A20" s="477">
        <v>17</v>
      </c>
      <c r="B20" s="445" t="s">
        <v>2384</v>
      </c>
      <c r="C20" s="406" t="s">
        <v>25</v>
      </c>
      <c r="D20" s="406" t="s">
        <v>581</v>
      </c>
      <c r="E20" s="477">
        <v>0.2</v>
      </c>
    </row>
    <row r="21" spans="1:5">
      <c r="A21" s="477">
        <v>18</v>
      </c>
      <c r="B21" s="446" t="s">
        <v>2385</v>
      </c>
      <c r="C21" s="407" t="s">
        <v>29</v>
      </c>
      <c r="D21" s="406" t="s">
        <v>581</v>
      </c>
      <c r="E21" s="408">
        <v>0.17</v>
      </c>
    </row>
    <row r="22" spans="1:5">
      <c r="A22" s="477">
        <v>19</v>
      </c>
      <c r="B22" s="424" t="s">
        <v>2377</v>
      </c>
      <c r="C22" s="407" t="s">
        <v>37</v>
      </c>
      <c r="D22" s="406" t="s">
        <v>581</v>
      </c>
      <c r="E22" s="408">
        <v>0.12000000000000001</v>
      </c>
    </row>
    <row r="23" spans="1:5">
      <c r="A23" s="477">
        <v>20</v>
      </c>
      <c r="B23" s="431" t="s">
        <v>2386</v>
      </c>
      <c r="C23" s="407" t="s">
        <v>41</v>
      </c>
      <c r="D23" s="408" t="s">
        <v>581</v>
      </c>
      <c r="E23" s="408">
        <v>0.11</v>
      </c>
    </row>
    <row r="24" spans="1:5" ht="31.5">
      <c r="A24" s="477">
        <v>21</v>
      </c>
      <c r="B24" s="446" t="s">
        <v>2387</v>
      </c>
      <c r="C24" s="407" t="s">
        <v>41</v>
      </c>
      <c r="D24" s="408" t="s">
        <v>581</v>
      </c>
      <c r="E24" s="477">
        <v>0</v>
      </c>
    </row>
    <row r="25" spans="1:5">
      <c r="A25" s="477">
        <v>22</v>
      </c>
      <c r="B25" s="445" t="s">
        <v>2388</v>
      </c>
      <c r="C25" s="406" t="s">
        <v>48</v>
      </c>
      <c r="D25" s="406" t="s">
        <v>581</v>
      </c>
      <c r="E25" s="408">
        <v>0.05</v>
      </c>
    </row>
    <row r="26" spans="1:5">
      <c r="A26" s="477">
        <v>23</v>
      </c>
      <c r="B26" s="430" t="s">
        <v>2383</v>
      </c>
      <c r="C26" s="407" t="s">
        <v>52</v>
      </c>
      <c r="D26" s="409" t="s">
        <v>581</v>
      </c>
      <c r="E26" s="408">
        <v>3.0200000000000005</v>
      </c>
    </row>
    <row r="27" spans="1:5">
      <c r="A27" s="477">
        <v>24</v>
      </c>
      <c r="B27" s="462" t="s">
        <v>2389</v>
      </c>
      <c r="C27" s="386" t="s">
        <v>25</v>
      </c>
      <c r="D27" s="391" t="s">
        <v>155</v>
      </c>
      <c r="E27" s="452">
        <v>0.48000000000000004</v>
      </c>
    </row>
    <row r="28" spans="1:5">
      <c r="A28" s="477">
        <v>25</v>
      </c>
      <c r="B28" s="463" t="s">
        <v>2390</v>
      </c>
      <c r="C28" s="386" t="s">
        <v>41</v>
      </c>
      <c r="D28" s="386" t="s">
        <v>155</v>
      </c>
      <c r="E28" s="452">
        <v>3.7199999999999998</v>
      </c>
    </row>
    <row r="29" spans="1:5">
      <c r="A29" s="477">
        <v>26</v>
      </c>
      <c r="B29" s="464" t="s">
        <v>2391</v>
      </c>
      <c r="C29" s="389" t="s">
        <v>41</v>
      </c>
      <c r="D29" s="386" t="s">
        <v>155</v>
      </c>
      <c r="E29" s="452">
        <v>1.1299999999999999</v>
      </c>
    </row>
    <row r="30" spans="1:5">
      <c r="A30" s="477">
        <v>27</v>
      </c>
      <c r="B30" s="390" t="s">
        <v>2392</v>
      </c>
      <c r="C30" s="389" t="s">
        <v>41</v>
      </c>
      <c r="D30" s="453" t="s">
        <v>155</v>
      </c>
      <c r="E30" s="454">
        <v>0.9</v>
      </c>
    </row>
    <row r="31" spans="1:5">
      <c r="A31" s="477">
        <v>28</v>
      </c>
      <c r="B31" s="390" t="s">
        <v>2393</v>
      </c>
      <c r="C31" s="389" t="s">
        <v>41</v>
      </c>
      <c r="D31" s="453" t="s">
        <v>155</v>
      </c>
      <c r="E31" s="454">
        <v>2.0499999999999998</v>
      </c>
    </row>
    <row r="32" spans="1:5">
      <c r="A32" s="477">
        <v>29</v>
      </c>
      <c r="B32" s="390" t="s">
        <v>2394</v>
      </c>
      <c r="C32" s="389" t="s">
        <v>41</v>
      </c>
      <c r="D32" s="453" t="s">
        <v>155</v>
      </c>
      <c r="E32" s="454">
        <v>0.35</v>
      </c>
    </row>
    <row r="33" spans="1:5" ht="31.5">
      <c r="A33" s="477">
        <v>30</v>
      </c>
      <c r="B33" s="462" t="s">
        <v>2395</v>
      </c>
      <c r="C33" s="386" t="s">
        <v>41</v>
      </c>
      <c r="D33" s="453" t="s">
        <v>155</v>
      </c>
      <c r="E33" s="454">
        <v>1.1599999999999999</v>
      </c>
    </row>
    <row r="34" spans="1:5" ht="31.5">
      <c r="A34" s="477">
        <v>31</v>
      </c>
      <c r="B34" s="410" t="s">
        <v>2396</v>
      </c>
      <c r="C34" s="411" t="s">
        <v>43</v>
      </c>
      <c r="D34" s="411" t="s">
        <v>155</v>
      </c>
      <c r="E34" s="454">
        <v>0.75</v>
      </c>
    </row>
    <row r="35" spans="1:5">
      <c r="A35" s="477">
        <v>32</v>
      </c>
      <c r="B35" s="465" t="s">
        <v>2397</v>
      </c>
      <c r="C35" s="386" t="s">
        <v>50</v>
      </c>
      <c r="D35" s="454" t="s">
        <v>155</v>
      </c>
      <c r="E35" s="454">
        <v>0.31999999999999995</v>
      </c>
    </row>
    <row r="36" spans="1:5">
      <c r="A36" s="477">
        <v>33</v>
      </c>
      <c r="B36" s="412" t="s">
        <v>2383</v>
      </c>
      <c r="C36" s="413" t="s">
        <v>52</v>
      </c>
      <c r="D36" s="413" t="s">
        <v>155</v>
      </c>
      <c r="E36" s="413">
        <v>1.6400000000000001</v>
      </c>
    </row>
    <row r="37" spans="1:5">
      <c r="A37" s="477">
        <v>34</v>
      </c>
      <c r="B37" s="439" t="s">
        <v>2398</v>
      </c>
      <c r="C37" s="407" t="s">
        <v>29</v>
      </c>
      <c r="D37" s="408" t="s">
        <v>2399</v>
      </c>
      <c r="E37" s="429">
        <v>0.03</v>
      </c>
    </row>
    <row r="38" spans="1:5">
      <c r="A38" s="477">
        <v>35</v>
      </c>
      <c r="B38" s="439" t="s">
        <v>2400</v>
      </c>
      <c r="C38" s="407" t="s">
        <v>30</v>
      </c>
      <c r="D38" s="408" t="s">
        <v>2399</v>
      </c>
      <c r="E38" s="429">
        <v>0.05</v>
      </c>
    </row>
    <row r="39" spans="1:5" ht="31.5">
      <c r="A39" s="477">
        <v>36</v>
      </c>
      <c r="B39" s="466" t="s">
        <v>2401</v>
      </c>
      <c r="C39" s="414" t="s">
        <v>41</v>
      </c>
      <c r="D39" s="415" t="s">
        <v>2399</v>
      </c>
      <c r="E39" s="421">
        <v>0.31</v>
      </c>
    </row>
    <row r="40" spans="1:5">
      <c r="A40" s="477">
        <v>37</v>
      </c>
      <c r="B40" s="431" t="s">
        <v>2402</v>
      </c>
      <c r="C40" s="407" t="s">
        <v>42</v>
      </c>
      <c r="D40" s="408" t="s">
        <v>2399</v>
      </c>
      <c r="E40" s="429">
        <v>0.21</v>
      </c>
    </row>
    <row r="41" spans="1:5">
      <c r="A41" s="477">
        <v>38</v>
      </c>
      <c r="B41" s="462" t="s">
        <v>2403</v>
      </c>
      <c r="C41" s="386" t="s">
        <v>21</v>
      </c>
      <c r="D41" s="416" t="s">
        <v>2404</v>
      </c>
      <c r="E41" s="416">
        <v>0.14000000000000001</v>
      </c>
    </row>
    <row r="42" spans="1:5">
      <c r="A42" s="477">
        <v>39</v>
      </c>
      <c r="B42" s="465" t="s">
        <v>2405</v>
      </c>
      <c r="C42" s="386" t="s">
        <v>30</v>
      </c>
      <c r="D42" s="391" t="s">
        <v>2404</v>
      </c>
      <c r="E42" s="391">
        <v>7.0000000000000007E-2</v>
      </c>
    </row>
    <row r="43" spans="1:5">
      <c r="A43" s="477">
        <v>40</v>
      </c>
      <c r="B43" s="412" t="s">
        <v>2250</v>
      </c>
      <c r="C43" s="413" t="s">
        <v>30</v>
      </c>
      <c r="D43" s="391" t="s">
        <v>2404</v>
      </c>
      <c r="E43" s="391">
        <v>0.7</v>
      </c>
    </row>
    <row r="44" spans="1:5">
      <c r="A44" s="477">
        <v>41</v>
      </c>
      <c r="B44" s="462" t="s">
        <v>2406</v>
      </c>
      <c r="C44" s="386" t="s">
        <v>41</v>
      </c>
      <c r="D44" s="386" t="s">
        <v>2404</v>
      </c>
      <c r="E44" s="386">
        <v>0.51</v>
      </c>
    </row>
    <row r="45" spans="1:5">
      <c r="A45" s="477">
        <v>42</v>
      </c>
      <c r="B45" s="462" t="s">
        <v>2407</v>
      </c>
      <c r="C45" s="386" t="s">
        <v>41</v>
      </c>
      <c r="D45" s="391" t="s">
        <v>2404</v>
      </c>
      <c r="E45" s="391">
        <v>0.5</v>
      </c>
    </row>
    <row r="46" spans="1:5" ht="31.5">
      <c r="A46" s="477">
        <v>43</v>
      </c>
      <c r="B46" s="462" t="s">
        <v>2408</v>
      </c>
      <c r="C46" s="386" t="s">
        <v>41</v>
      </c>
      <c r="D46" s="391" t="s">
        <v>2404</v>
      </c>
      <c r="E46" s="391">
        <v>0.37</v>
      </c>
    </row>
    <row r="47" spans="1:5" ht="31.5">
      <c r="A47" s="477">
        <v>44</v>
      </c>
      <c r="B47" s="464" t="s">
        <v>2409</v>
      </c>
      <c r="C47" s="389" t="s">
        <v>41</v>
      </c>
      <c r="D47" s="391" t="s">
        <v>2404</v>
      </c>
      <c r="E47" s="391">
        <v>0.22</v>
      </c>
    </row>
    <row r="48" spans="1:5">
      <c r="A48" s="477">
        <v>45</v>
      </c>
      <c r="B48" s="467" t="s">
        <v>2252</v>
      </c>
      <c r="C48" s="389" t="s">
        <v>41</v>
      </c>
      <c r="D48" s="391" t="s">
        <v>2404</v>
      </c>
      <c r="E48" s="391">
        <v>0.08</v>
      </c>
    </row>
    <row r="49" spans="1:5">
      <c r="A49" s="477">
        <v>46</v>
      </c>
      <c r="B49" s="412" t="s">
        <v>2410</v>
      </c>
      <c r="C49" s="413" t="s">
        <v>41</v>
      </c>
      <c r="D49" s="413" t="s">
        <v>2404</v>
      </c>
      <c r="E49" s="386">
        <v>0.5</v>
      </c>
    </row>
    <row r="50" spans="1:5">
      <c r="A50" s="477">
        <v>47</v>
      </c>
      <c r="B50" s="468" t="s">
        <v>2411</v>
      </c>
      <c r="C50" s="389" t="s">
        <v>41</v>
      </c>
      <c r="D50" s="391" t="s">
        <v>2404</v>
      </c>
      <c r="E50" s="391">
        <v>0.05</v>
      </c>
    </row>
    <row r="51" spans="1:5" ht="31.5">
      <c r="A51" s="477">
        <v>48</v>
      </c>
      <c r="B51" s="412" t="s">
        <v>2412</v>
      </c>
      <c r="C51" s="386" t="s">
        <v>41</v>
      </c>
      <c r="D51" s="386" t="s">
        <v>2404</v>
      </c>
      <c r="E51" s="386">
        <v>0.43</v>
      </c>
    </row>
    <row r="52" spans="1:5" ht="31.5">
      <c r="A52" s="477">
        <v>49</v>
      </c>
      <c r="B52" s="466" t="s">
        <v>2413</v>
      </c>
      <c r="C52" s="414" t="s">
        <v>21</v>
      </c>
      <c r="D52" s="415" t="s">
        <v>446</v>
      </c>
      <c r="E52" s="417">
        <v>0.17</v>
      </c>
    </row>
    <row r="53" spans="1:5" ht="31.5">
      <c r="A53" s="477">
        <v>50</v>
      </c>
      <c r="B53" s="424" t="s">
        <v>2414</v>
      </c>
      <c r="C53" s="407" t="s">
        <v>21</v>
      </c>
      <c r="D53" s="407" t="s">
        <v>446</v>
      </c>
      <c r="E53" s="418">
        <v>0.4</v>
      </c>
    </row>
    <row r="54" spans="1:5" ht="31.5">
      <c r="A54" s="477">
        <v>51</v>
      </c>
      <c r="B54" s="431" t="s">
        <v>2415</v>
      </c>
      <c r="C54" s="407" t="s">
        <v>25</v>
      </c>
      <c r="D54" s="408" t="s">
        <v>446</v>
      </c>
      <c r="E54" s="419">
        <v>1.2200000000000002</v>
      </c>
    </row>
    <row r="55" spans="1:5" ht="31.5">
      <c r="A55" s="477">
        <v>52</v>
      </c>
      <c r="B55" s="446" t="s">
        <v>2416</v>
      </c>
      <c r="C55" s="406" t="s">
        <v>25</v>
      </c>
      <c r="D55" s="406" t="s">
        <v>446</v>
      </c>
      <c r="E55" s="419">
        <v>0.34</v>
      </c>
    </row>
    <row r="56" spans="1:5">
      <c r="A56" s="477">
        <v>53</v>
      </c>
      <c r="B56" s="431" t="s">
        <v>445</v>
      </c>
      <c r="C56" s="407" t="s">
        <v>25</v>
      </c>
      <c r="D56" s="408" t="s">
        <v>446</v>
      </c>
      <c r="E56" s="419">
        <v>1.32</v>
      </c>
    </row>
    <row r="57" spans="1:5">
      <c r="A57" s="477">
        <v>54</v>
      </c>
      <c r="B57" s="420" t="s">
        <v>2417</v>
      </c>
      <c r="C57" s="421" t="s">
        <v>25</v>
      </c>
      <c r="D57" s="421" t="s">
        <v>446</v>
      </c>
      <c r="E57" s="417">
        <v>0.2</v>
      </c>
    </row>
    <row r="58" spans="1:5">
      <c r="A58" s="477">
        <v>55</v>
      </c>
      <c r="B58" s="439" t="s">
        <v>2418</v>
      </c>
      <c r="C58" s="407" t="s">
        <v>29</v>
      </c>
      <c r="D58" s="408" t="s">
        <v>446</v>
      </c>
      <c r="E58" s="419">
        <v>2.5</v>
      </c>
    </row>
    <row r="59" spans="1:5">
      <c r="A59" s="477">
        <v>56</v>
      </c>
      <c r="B59" s="424" t="s">
        <v>2419</v>
      </c>
      <c r="C59" s="406" t="s">
        <v>29</v>
      </c>
      <c r="D59" s="407" t="s">
        <v>446</v>
      </c>
      <c r="E59" s="418">
        <v>0.81</v>
      </c>
    </row>
    <row r="60" spans="1:5">
      <c r="A60" s="477">
        <v>57</v>
      </c>
      <c r="B60" s="424" t="s">
        <v>2420</v>
      </c>
      <c r="C60" s="406" t="s">
        <v>29</v>
      </c>
      <c r="D60" s="407" t="s">
        <v>446</v>
      </c>
      <c r="E60" s="418">
        <v>1.5</v>
      </c>
    </row>
    <row r="61" spans="1:5">
      <c r="A61" s="477">
        <v>58</v>
      </c>
      <c r="B61" s="439" t="s">
        <v>2421</v>
      </c>
      <c r="C61" s="406" t="s">
        <v>29</v>
      </c>
      <c r="D61" s="408" t="s">
        <v>446</v>
      </c>
      <c r="E61" s="419">
        <v>0</v>
      </c>
    </row>
    <row r="62" spans="1:5">
      <c r="A62" s="477">
        <v>59</v>
      </c>
      <c r="B62" s="430" t="s">
        <v>2422</v>
      </c>
      <c r="C62" s="406" t="s">
        <v>33</v>
      </c>
      <c r="D62" s="406" t="s">
        <v>446</v>
      </c>
      <c r="E62" s="419">
        <v>0.01</v>
      </c>
    </row>
    <row r="63" spans="1:5">
      <c r="A63" s="477">
        <v>60</v>
      </c>
      <c r="B63" s="424" t="s">
        <v>2423</v>
      </c>
      <c r="C63" s="407" t="s">
        <v>34</v>
      </c>
      <c r="D63" s="407" t="s">
        <v>446</v>
      </c>
      <c r="E63" s="418">
        <v>0.2</v>
      </c>
    </row>
    <row r="64" spans="1:5">
      <c r="A64" s="477">
        <v>61</v>
      </c>
      <c r="B64" s="446" t="s">
        <v>2424</v>
      </c>
      <c r="C64" s="407" t="s">
        <v>25</v>
      </c>
      <c r="D64" s="408" t="s">
        <v>489</v>
      </c>
      <c r="E64" s="408">
        <v>0.01</v>
      </c>
    </row>
    <row r="65" spans="1:5">
      <c r="A65" s="477">
        <v>62</v>
      </c>
      <c r="B65" s="431" t="s">
        <v>2425</v>
      </c>
      <c r="C65" s="407" t="s">
        <v>30</v>
      </c>
      <c r="D65" s="406" t="s">
        <v>489</v>
      </c>
      <c r="E65" s="406">
        <v>0.57999999999999996</v>
      </c>
    </row>
    <row r="66" spans="1:5">
      <c r="A66" s="477">
        <v>63</v>
      </c>
      <c r="B66" s="431" t="s">
        <v>2426</v>
      </c>
      <c r="C66" s="407" t="s">
        <v>41</v>
      </c>
      <c r="D66" s="406" t="s">
        <v>489</v>
      </c>
      <c r="E66" s="406">
        <v>0.02</v>
      </c>
    </row>
    <row r="67" spans="1:5">
      <c r="A67" s="477">
        <v>64</v>
      </c>
      <c r="B67" s="445" t="s">
        <v>813</v>
      </c>
      <c r="C67" s="406" t="s">
        <v>41</v>
      </c>
      <c r="D67" s="407" t="s">
        <v>489</v>
      </c>
      <c r="E67" s="407">
        <v>0.1</v>
      </c>
    </row>
    <row r="68" spans="1:5">
      <c r="A68" s="477">
        <v>65</v>
      </c>
      <c r="B68" s="445" t="s">
        <v>2427</v>
      </c>
      <c r="C68" s="406" t="s">
        <v>41</v>
      </c>
      <c r="D68" s="406" t="s">
        <v>489</v>
      </c>
      <c r="E68" s="406">
        <v>1.1100000000000001</v>
      </c>
    </row>
    <row r="69" spans="1:5">
      <c r="A69" s="477">
        <v>66</v>
      </c>
      <c r="B69" s="445" t="s">
        <v>2428</v>
      </c>
      <c r="C69" s="406" t="s">
        <v>41</v>
      </c>
      <c r="D69" s="408" t="s">
        <v>489</v>
      </c>
      <c r="E69" s="408">
        <v>1.42</v>
      </c>
    </row>
    <row r="70" spans="1:5">
      <c r="A70" s="477">
        <v>67</v>
      </c>
      <c r="B70" s="430" t="s">
        <v>813</v>
      </c>
      <c r="C70" s="407" t="s">
        <v>41</v>
      </c>
      <c r="D70" s="408" t="s">
        <v>489</v>
      </c>
      <c r="E70" s="408">
        <v>0.1</v>
      </c>
    </row>
    <row r="71" spans="1:5">
      <c r="A71" s="477">
        <v>68</v>
      </c>
      <c r="B71" s="431" t="s">
        <v>2429</v>
      </c>
      <c r="C71" s="407" t="s">
        <v>41</v>
      </c>
      <c r="D71" s="408" t="s">
        <v>489</v>
      </c>
      <c r="E71" s="408">
        <v>0.02</v>
      </c>
    </row>
    <row r="72" spans="1:5">
      <c r="A72" s="477">
        <v>69</v>
      </c>
      <c r="B72" s="422" t="s">
        <v>813</v>
      </c>
      <c r="C72" s="407" t="s">
        <v>41</v>
      </c>
      <c r="D72" s="408" t="s">
        <v>489</v>
      </c>
      <c r="E72" s="408">
        <v>0.25</v>
      </c>
    </row>
    <row r="73" spans="1:5">
      <c r="A73" s="477">
        <v>70</v>
      </c>
      <c r="B73" s="431" t="s">
        <v>2411</v>
      </c>
      <c r="C73" s="407" t="s">
        <v>41</v>
      </c>
      <c r="D73" s="408" t="s">
        <v>489</v>
      </c>
      <c r="E73" s="408">
        <v>0.05</v>
      </c>
    </row>
    <row r="74" spans="1:5">
      <c r="A74" s="477">
        <v>71</v>
      </c>
      <c r="B74" s="431" t="s">
        <v>2430</v>
      </c>
      <c r="C74" s="407" t="s">
        <v>42</v>
      </c>
      <c r="D74" s="408" t="s">
        <v>489</v>
      </c>
      <c r="E74" s="408">
        <v>0.57999999999999996</v>
      </c>
    </row>
    <row r="75" spans="1:5">
      <c r="A75" s="477">
        <v>72</v>
      </c>
      <c r="B75" s="423" t="s">
        <v>2431</v>
      </c>
      <c r="C75" s="407" t="s">
        <v>48</v>
      </c>
      <c r="D75" s="408" t="s">
        <v>489</v>
      </c>
      <c r="E75" s="408">
        <v>0.05</v>
      </c>
    </row>
    <row r="76" spans="1:5">
      <c r="A76" s="477">
        <v>73</v>
      </c>
      <c r="B76" s="439" t="s">
        <v>2432</v>
      </c>
      <c r="C76" s="407" t="s">
        <v>48</v>
      </c>
      <c r="D76" s="408" t="s">
        <v>489</v>
      </c>
      <c r="E76" s="408">
        <v>0.03</v>
      </c>
    </row>
    <row r="77" spans="1:5" ht="31.5">
      <c r="A77" s="477">
        <v>74</v>
      </c>
      <c r="B77" s="431" t="s">
        <v>2433</v>
      </c>
      <c r="C77" s="407" t="s">
        <v>21</v>
      </c>
      <c r="D77" s="408" t="s">
        <v>2434</v>
      </c>
      <c r="E77" s="429">
        <v>0.4</v>
      </c>
    </row>
    <row r="78" spans="1:5">
      <c r="A78" s="477">
        <v>75</v>
      </c>
      <c r="B78" s="445" t="s">
        <v>2435</v>
      </c>
      <c r="C78" s="406" t="s">
        <v>25</v>
      </c>
      <c r="D78" s="406" t="s">
        <v>2434</v>
      </c>
      <c r="E78" s="429">
        <v>0.7</v>
      </c>
    </row>
    <row r="79" spans="1:5">
      <c r="A79" s="477">
        <v>76</v>
      </c>
      <c r="B79" s="431" t="s">
        <v>2436</v>
      </c>
      <c r="C79" s="407" t="s">
        <v>30</v>
      </c>
      <c r="D79" s="408" t="s">
        <v>2434</v>
      </c>
      <c r="E79" s="429">
        <v>0.21</v>
      </c>
    </row>
    <row r="80" spans="1:5" ht="31.5">
      <c r="A80" s="477">
        <v>77</v>
      </c>
      <c r="B80" s="431" t="s">
        <v>2437</v>
      </c>
      <c r="C80" s="407" t="s">
        <v>31</v>
      </c>
      <c r="D80" s="408" t="s">
        <v>2434</v>
      </c>
      <c r="E80" s="429">
        <v>0.33999999999999997</v>
      </c>
    </row>
    <row r="81" spans="1:5" ht="31.5">
      <c r="A81" s="477">
        <v>78</v>
      </c>
      <c r="B81" s="431" t="s">
        <v>2438</v>
      </c>
      <c r="C81" s="407" t="s">
        <v>41</v>
      </c>
      <c r="D81" s="408" t="s">
        <v>2434</v>
      </c>
      <c r="E81" s="429">
        <v>4.68</v>
      </c>
    </row>
    <row r="82" spans="1:5">
      <c r="A82" s="477">
        <v>79</v>
      </c>
      <c r="B82" s="431" t="s">
        <v>2439</v>
      </c>
      <c r="C82" s="407" t="s">
        <v>41</v>
      </c>
      <c r="D82" s="408" t="s">
        <v>2434</v>
      </c>
      <c r="E82" s="429">
        <v>0.03</v>
      </c>
    </row>
    <row r="83" spans="1:5">
      <c r="A83" s="477">
        <v>80</v>
      </c>
      <c r="B83" s="431" t="s">
        <v>2440</v>
      </c>
      <c r="C83" s="407" t="s">
        <v>41</v>
      </c>
      <c r="D83" s="408" t="s">
        <v>2434</v>
      </c>
      <c r="E83" s="429">
        <v>7.0000000000000007E-2</v>
      </c>
    </row>
    <row r="84" spans="1:5">
      <c r="A84" s="477">
        <v>81</v>
      </c>
      <c r="B84" s="439" t="s">
        <v>2441</v>
      </c>
      <c r="C84" s="407" t="s">
        <v>41</v>
      </c>
      <c r="D84" s="408" t="s">
        <v>2434</v>
      </c>
      <c r="E84" s="429">
        <v>0.41</v>
      </c>
    </row>
    <row r="85" spans="1:5" ht="31.5">
      <c r="A85" s="477">
        <v>82</v>
      </c>
      <c r="B85" s="466" t="s">
        <v>2442</v>
      </c>
      <c r="C85" s="414" t="s">
        <v>41</v>
      </c>
      <c r="D85" s="415" t="s">
        <v>2434</v>
      </c>
      <c r="E85" s="421">
        <v>0.03</v>
      </c>
    </row>
    <row r="86" spans="1:5">
      <c r="A86" s="477">
        <v>83</v>
      </c>
      <c r="B86" s="424" t="s">
        <v>2443</v>
      </c>
      <c r="C86" s="406" t="s">
        <v>18</v>
      </c>
      <c r="D86" s="407" t="s">
        <v>2444</v>
      </c>
      <c r="E86" s="407">
        <v>0.35</v>
      </c>
    </row>
    <row r="87" spans="1:5">
      <c r="A87" s="477">
        <v>84</v>
      </c>
      <c r="B87" s="424" t="s">
        <v>2445</v>
      </c>
      <c r="C87" s="407" t="s">
        <v>25</v>
      </c>
      <c r="D87" s="408" t="s">
        <v>2444</v>
      </c>
      <c r="E87" s="408">
        <v>0.05</v>
      </c>
    </row>
    <row r="88" spans="1:5">
      <c r="A88" s="477">
        <v>85</v>
      </c>
      <c r="B88" s="446" t="s">
        <v>2446</v>
      </c>
      <c r="C88" s="406" t="s">
        <v>30</v>
      </c>
      <c r="D88" s="406" t="s">
        <v>2444</v>
      </c>
      <c r="E88" s="406">
        <v>7.0000000000000007E-2</v>
      </c>
    </row>
    <row r="89" spans="1:5">
      <c r="A89" s="477">
        <v>86</v>
      </c>
      <c r="B89" s="445" t="s">
        <v>2447</v>
      </c>
      <c r="C89" s="406" t="s">
        <v>25</v>
      </c>
      <c r="D89" s="408" t="s">
        <v>87</v>
      </c>
      <c r="E89" s="419">
        <v>1.8</v>
      </c>
    </row>
    <row r="90" spans="1:5">
      <c r="A90" s="477">
        <v>87</v>
      </c>
      <c r="B90" s="431" t="s">
        <v>2448</v>
      </c>
      <c r="C90" s="407" t="s">
        <v>25</v>
      </c>
      <c r="D90" s="408" t="s">
        <v>87</v>
      </c>
      <c r="E90" s="419">
        <v>0.54</v>
      </c>
    </row>
    <row r="91" spans="1:5">
      <c r="A91" s="477">
        <v>88</v>
      </c>
      <c r="B91" s="431" t="s">
        <v>2449</v>
      </c>
      <c r="C91" s="407" t="s">
        <v>25</v>
      </c>
      <c r="D91" s="408" t="s">
        <v>87</v>
      </c>
      <c r="E91" s="419">
        <v>2.94</v>
      </c>
    </row>
    <row r="92" spans="1:5">
      <c r="A92" s="477">
        <v>89</v>
      </c>
      <c r="B92" s="446" t="s">
        <v>2450</v>
      </c>
      <c r="C92" s="407" t="s">
        <v>26</v>
      </c>
      <c r="D92" s="406" t="s">
        <v>87</v>
      </c>
      <c r="E92" s="419">
        <v>0.02</v>
      </c>
    </row>
    <row r="93" spans="1:5">
      <c r="A93" s="477">
        <v>90</v>
      </c>
      <c r="B93" s="439" t="s">
        <v>2451</v>
      </c>
      <c r="C93" s="407" t="s">
        <v>26</v>
      </c>
      <c r="D93" s="408" t="s">
        <v>87</v>
      </c>
      <c r="E93" s="419">
        <v>0.05</v>
      </c>
    </row>
    <row r="94" spans="1:5">
      <c r="A94" s="477">
        <v>91</v>
      </c>
      <c r="B94" s="439" t="s">
        <v>2452</v>
      </c>
      <c r="C94" s="407" t="s">
        <v>26</v>
      </c>
      <c r="D94" s="408" t="s">
        <v>87</v>
      </c>
      <c r="E94" s="419">
        <v>0.08</v>
      </c>
    </row>
    <row r="95" spans="1:5">
      <c r="A95" s="477">
        <v>92</v>
      </c>
      <c r="B95" s="431" t="s">
        <v>2453</v>
      </c>
      <c r="C95" s="407" t="s">
        <v>26</v>
      </c>
      <c r="D95" s="408" t="s">
        <v>87</v>
      </c>
      <c r="E95" s="419">
        <v>0.02</v>
      </c>
    </row>
    <row r="96" spans="1:5">
      <c r="A96" s="477">
        <v>93</v>
      </c>
      <c r="B96" s="423" t="s">
        <v>2454</v>
      </c>
      <c r="C96" s="407" t="s">
        <v>40</v>
      </c>
      <c r="D96" s="425" t="s">
        <v>87</v>
      </c>
      <c r="E96" s="426">
        <v>1.1299999999999999</v>
      </c>
    </row>
    <row r="97" spans="1:5">
      <c r="A97" s="477">
        <v>94</v>
      </c>
      <c r="B97" s="423" t="s">
        <v>2455</v>
      </c>
      <c r="C97" s="407" t="s">
        <v>40</v>
      </c>
      <c r="D97" s="425" t="s">
        <v>87</v>
      </c>
      <c r="E97" s="426">
        <v>0.83000000000000007</v>
      </c>
    </row>
    <row r="98" spans="1:5">
      <c r="A98" s="477">
        <v>95</v>
      </c>
      <c r="B98" s="445" t="s">
        <v>741</v>
      </c>
      <c r="C98" s="406" t="s">
        <v>40</v>
      </c>
      <c r="D98" s="425" t="s">
        <v>87</v>
      </c>
      <c r="E98" s="426">
        <v>0.1</v>
      </c>
    </row>
    <row r="99" spans="1:5">
      <c r="A99" s="477">
        <v>96</v>
      </c>
      <c r="B99" s="445" t="s">
        <v>2456</v>
      </c>
      <c r="C99" s="406" t="s">
        <v>40</v>
      </c>
      <c r="D99" s="425" t="s">
        <v>87</v>
      </c>
      <c r="E99" s="426">
        <v>0.57999999999999996</v>
      </c>
    </row>
    <row r="100" spans="1:5">
      <c r="A100" s="477">
        <v>97</v>
      </c>
      <c r="B100" s="469" t="s">
        <v>813</v>
      </c>
      <c r="C100" s="414" t="s">
        <v>40</v>
      </c>
      <c r="D100" s="425" t="s">
        <v>87</v>
      </c>
      <c r="E100" s="426">
        <v>0.4</v>
      </c>
    </row>
    <row r="101" spans="1:5">
      <c r="A101" s="477">
        <v>98</v>
      </c>
      <c r="B101" s="445" t="s">
        <v>2457</v>
      </c>
      <c r="C101" s="406" t="s">
        <v>40</v>
      </c>
      <c r="D101" s="425" t="s">
        <v>87</v>
      </c>
      <c r="E101" s="426">
        <v>1.26</v>
      </c>
    </row>
    <row r="102" spans="1:5">
      <c r="A102" s="477">
        <v>99</v>
      </c>
      <c r="B102" s="427" t="s">
        <v>2411</v>
      </c>
      <c r="C102" s="428" t="s">
        <v>40</v>
      </c>
      <c r="D102" s="428" t="s">
        <v>87</v>
      </c>
      <c r="E102" s="426">
        <v>1</v>
      </c>
    </row>
    <row r="103" spans="1:5">
      <c r="A103" s="477">
        <v>100</v>
      </c>
      <c r="B103" s="427" t="s">
        <v>813</v>
      </c>
      <c r="C103" s="428" t="s">
        <v>40</v>
      </c>
      <c r="D103" s="428" t="s">
        <v>87</v>
      </c>
      <c r="E103" s="426">
        <v>3.64</v>
      </c>
    </row>
    <row r="104" spans="1:5">
      <c r="A104" s="477">
        <v>101</v>
      </c>
      <c r="B104" s="469" t="s">
        <v>2411</v>
      </c>
      <c r="C104" s="414" t="s">
        <v>40</v>
      </c>
      <c r="D104" s="421" t="s">
        <v>87</v>
      </c>
      <c r="E104" s="417">
        <v>0.05</v>
      </c>
    </row>
    <row r="105" spans="1:5">
      <c r="A105" s="477">
        <v>102</v>
      </c>
      <c r="B105" s="424" t="s">
        <v>2458</v>
      </c>
      <c r="C105" s="406" t="s">
        <v>42</v>
      </c>
      <c r="D105" s="429" t="s">
        <v>87</v>
      </c>
      <c r="E105" s="426">
        <v>1.02</v>
      </c>
    </row>
    <row r="106" spans="1:5">
      <c r="A106" s="477">
        <v>103</v>
      </c>
      <c r="B106" s="462" t="s">
        <v>2459</v>
      </c>
      <c r="C106" s="386" t="s">
        <v>17</v>
      </c>
      <c r="D106" s="416" t="s">
        <v>431</v>
      </c>
      <c r="E106" s="455">
        <v>1.1200000000000001</v>
      </c>
    </row>
    <row r="107" spans="1:5">
      <c r="A107" s="477">
        <v>104</v>
      </c>
      <c r="B107" s="468" t="s">
        <v>2449</v>
      </c>
      <c r="C107" s="389" t="s">
        <v>25</v>
      </c>
      <c r="D107" s="391" t="s">
        <v>431</v>
      </c>
      <c r="E107" s="456">
        <v>9.6899999999999977</v>
      </c>
    </row>
    <row r="108" spans="1:5">
      <c r="A108" s="477">
        <v>105</v>
      </c>
      <c r="B108" s="468" t="s">
        <v>2460</v>
      </c>
      <c r="C108" s="389" t="s">
        <v>25</v>
      </c>
      <c r="D108" s="391" t="s">
        <v>431</v>
      </c>
      <c r="E108" s="456">
        <v>17.36</v>
      </c>
    </row>
    <row r="109" spans="1:5">
      <c r="A109" s="477">
        <v>106</v>
      </c>
      <c r="B109" s="465" t="s">
        <v>2461</v>
      </c>
      <c r="C109" s="386" t="s">
        <v>27</v>
      </c>
      <c r="D109" s="386" t="s">
        <v>431</v>
      </c>
      <c r="E109" s="456">
        <v>0.38</v>
      </c>
    </row>
    <row r="110" spans="1:5">
      <c r="A110" s="477">
        <v>107</v>
      </c>
      <c r="B110" s="465" t="s">
        <v>2462</v>
      </c>
      <c r="C110" s="386" t="s">
        <v>30</v>
      </c>
      <c r="D110" s="386" t="s">
        <v>431</v>
      </c>
      <c r="E110" s="456">
        <v>1.2500000000000002</v>
      </c>
    </row>
    <row r="111" spans="1:5">
      <c r="A111" s="477">
        <v>108</v>
      </c>
      <c r="B111" s="465" t="s">
        <v>2463</v>
      </c>
      <c r="C111" s="386" t="s">
        <v>30</v>
      </c>
      <c r="D111" s="386" t="s">
        <v>431</v>
      </c>
      <c r="E111" s="456">
        <v>1.25</v>
      </c>
    </row>
    <row r="112" spans="1:5" ht="31.5">
      <c r="A112" s="477">
        <v>109</v>
      </c>
      <c r="B112" s="462" t="s">
        <v>2464</v>
      </c>
      <c r="C112" s="386" t="s">
        <v>40</v>
      </c>
      <c r="D112" s="453" t="s">
        <v>431</v>
      </c>
      <c r="E112" s="457">
        <v>0.78</v>
      </c>
    </row>
    <row r="113" spans="1:5" ht="31.5">
      <c r="A113" s="477">
        <v>110</v>
      </c>
      <c r="B113" s="462" t="s">
        <v>2465</v>
      </c>
      <c r="C113" s="386" t="s">
        <v>40</v>
      </c>
      <c r="D113" s="453" t="s">
        <v>431</v>
      </c>
      <c r="E113" s="457">
        <v>1.52</v>
      </c>
    </row>
    <row r="114" spans="1:5" ht="31.5">
      <c r="A114" s="477">
        <v>111</v>
      </c>
      <c r="B114" s="462" t="s">
        <v>2466</v>
      </c>
      <c r="C114" s="386" t="s">
        <v>40</v>
      </c>
      <c r="D114" s="453" t="s">
        <v>431</v>
      </c>
      <c r="E114" s="457">
        <v>5.26</v>
      </c>
    </row>
    <row r="115" spans="1:5">
      <c r="A115" s="477">
        <v>112</v>
      </c>
      <c r="B115" s="468" t="s">
        <v>2467</v>
      </c>
      <c r="C115" s="389" t="s">
        <v>45</v>
      </c>
      <c r="D115" s="454" t="s">
        <v>431</v>
      </c>
      <c r="E115" s="457">
        <v>3.16</v>
      </c>
    </row>
    <row r="116" spans="1:5">
      <c r="A116" s="477">
        <v>113</v>
      </c>
      <c r="B116" s="468" t="s">
        <v>2468</v>
      </c>
      <c r="C116" s="389" t="s">
        <v>45</v>
      </c>
      <c r="D116" s="454" t="s">
        <v>431</v>
      </c>
      <c r="E116" s="457">
        <v>2.5</v>
      </c>
    </row>
    <row r="117" spans="1:5">
      <c r="A117" s="477">
        <v>114</v>
      </c>
      <c r="B117" s="465" t="s">
        <v>2469</v>
      </c>
      <c r="C117" s="386" t="s">
        <v>46</v>
      </c>
      <c r="D117" s="454" t="s">
        <v>431</v>
      </c>
      <c r="E117" s="457">
        <v>0.75</v>
      </c>
    </row>
    <row r="118" spans="1:5" ht="31.5">
      <c r="A118" s="477">
        <v>115</v>
      </c>
      <c r="B118" s="468" t="s">
        <v>2470</v>
      </c>
      <c r="C118" s="389" t="s">
        <v>48</v>
      </c>
      <c r="D118" s="454" t="s">
        <v>431</v>
      </c>
      <c r="E118" s="457">
        <v>0.34</v>
      </c>
    </row>
    <row r="119" spans="1:5">
      <c r="A119" s="477">
        <v>116</v>
      </c>
      <c r="B119" s="463" t="s">
        <v>2471</v>
      </c>
      <c r="C119" s="386" t="s">
        <v>48</v>
      </c>
      <c r="D119" s="454" t="s">
        <v>431</v>
      </c>
      <c r="E119" s="457">
        <v>0.15</v>
      </c>
    </row>
    <row r="120" spans="1:5">
      <c r="A120" s="477">
        <v>117</v>
      </c>
      <c r="B120" s="465" t="s">
        <v>2472</v>
      </c>
      <c r="C120" s="389" t="s">
        <v>48</v>
      </c>
      <c r="D120" s="454" t="s">
        <v>431</v>
      </c>
      <c r="E120" s="457">
        <v>0.25</v>
      </c>
    </row>
    <row r="121" spans="1:5">
      <c r="A121" s="477">
        <v>118</v>
      </c>
      <c r="B121" s="430" t="s">
        <v>2473</v>
      </c>
      <c r="C121" s="406" t="s">
        <v>18</v>
      </c>
      <c r="D121" s="421" t="s">
        <v>85</v>
      </c>
      <c r="E121" s="417">
        <v>4.6500000000000004</v>
      </c>
    </row>
    <row r="122" spans="1:5">
      <c r="A122" s="477">
        <v>119</v>
      </c>
      <c r="B122" s="431" t="s">
        <v>2474</v>
      </c>
      <c r="C122" s="407" t="s">
        <v>18</v>
      </c>
      <c r="D122" s="408" t="s">
        <v>85</v>
      </c>
      <c r="E122" s="419">
        <v>3.1</v>
      </c>
    </row>
    <row r="123" spans="1:5">
      <c r="A123" s="477">
        <v>120</v>
      </c>
      <c r="B123" s="447" t="s">
        <v>2475</v>
      </c>
      <c r="C123" s="407" t="s">
        <v>25</v>
      </c>
      <c r="D123" s="408" t="s">
        <v>85</v>
      </c>
      <c r="E123" s="419">
        <v>0.67999999999999994</v>
      </c>
    </row>
    <row r="124" spans="1:5" ht="31.5">
      <c r="A124" s="477">
        <v>121</v>
      </c>
      <c r="B124" s="432" t="s">
        <v>2476</v>
      </c>
      <c r="C124" s="403" t="s">
        <v>25</v>
      </c>
      <c r="D124" s="404" t="s">
        <v>85</v>
      </c>
      <c r="E124" s="433">
        <v>0.06</v>
      </c>
    </row>
    <row r="125" spans="1:5">
      <c r="A125" s="477">
        <v>122</v>
      </c>
      <c r="B125" s="434" t="s">
        <v>2477</v>
      </c>
      <c r="C125" s="398" t="s">
        <v>26</v>
      </c>
      <c r="D125" s="398" t="s">
        <v>85</v>
      </c>
      <c r="E125" s="433">
        <v>2.76</v>
      </c>
    </row>
    <row r="126" spans="1:5">
      <c r="A126" s="477">
        <v>123</v>
      </c>
      <c r="B126" s="434" t="s">
        <v>2478</v>
      </c>
      <c r="C126" s="398" t="s">
        <v>26</v>
      </c>
      <c r="D126" s="398" t="s">
        <v>85</v>
      </c>
      <c r="E126" s="433">
        <v>0.08</v>
      </c>
    </row>
    <row r="127" spans="1:5">
      <c r="A127" s="477">
        <v>124</v>
      </c>
      <c r="B127" s="424" t="s">
        <v>2479</v>
      </c>
      <c r="C127" s="406" t="s">
        <v>29</v>
      </c>
      <c r="D127" s="406" t="s">
        <v>85</v>
      </c>
      <c r="E127" s="419">
        <v>1.4100000000000001</v>
      </c>
    </row>
    <row r="128" spans="1:5">
      <c r="A128" s="477">
        <v>125</v>
      </c>
      <c r="B128" s="435" t="s">
        <v>2480</v>
      </c>
      <c r="C128" s="403" t="s">
        <v>33</v>
      </c>
      <c r="D128" s="398" t="s">
        <v>85</v>
      </c>
      <c r="E128" s="433">
        <v>0.01</v>
      </c>
    </row>
    <row r="129" spans="1:5">
      <c r="A129" s="477">
        <v>126</v>
      </c>
      <c r="B129" s="432" t="s">
        <v>2481</v>
      </c>
      <c r="C129" s="403" t="s">
        <v>33</v>
      </c>
      <c r="D129" s="404" t="s">
        <v>85</v>
      </c>
      <c r="E129" s="433">
        <v>0.02</v>
      </c>
    </row>
    <row r="130" spans="1:5">
      <c r="A130" s="477">
        <v>127</v>
      </c>
      <c r="B130" s="436" t="s">
        <v>2482</v>
      </c>
      <c r="C130" s="398" t="s">
        <v>34</v>
      </c>
      <c r="D130" s="398" t="s">
        <v>85</v>
      </c>
      <c r="E130" s="433">
        <v>0.1</v>
      </c>
    </row>
    <row r="131" spans="1:5" ht="31.5">
      <c r="A131" s="477">
        <v>128</v>
      </c>
      <c r="B131" s="420" t="s">
        <v>1044</v>
      </c>
      <c r="C131" s="421" t="s">
        <v>40</v>
      </c>
      <c r="D131" s="437" t="s">
        <v>85</v>
      </c>
      <c r="E131" s="438">
        <v>7.1599999999999993</v>
      </c>
    </row>
    <row r="132" spans="1:5">
      <c r="A132" s="477">
        <v>129</v>
      </c>
      <c r="B132" s="439" t="s">
        <v>2483</v>
      </c>
      <c r="C132" s="407" t="s">
        <v>40</v>
      </c>
      <c r="D132" s="437" t="s">
        <v>85</v>
      </c>
      <c r="E132" s="438">
        <v>0.77</v>
      </c>
    </row>
    <row r="133" spans="1:5">
      <c r="A133" s="477">
        <v>130</v>
      </c>
      <c r="B133" s="478" t="s">
        <v>813</v>
      </c>
      <c r="C133" s="440" t="s">
        <v>40</v>
      </c>
      <c r="D133" s="440" t="s">
        <v>85</v>
      </c>
      <c r="E133" s="438">
        <v>1</v>
      </c>
    </row>
    <row r="134" spans="1:5">
      <c r="A134" s="477">
        <v>131</v>
      </c>
      <c r="B134" s="441" t="s">
        <v>2484</v>
      </c>
      <c r="C134" s="442" t="s">
        <v>41</v>
      </c>
      <c r="D134" s="443" t="s">
        <v>85</v>
      </c>
      <c r="E134" s="444">
        <v>2.65</v>
      </c>
    </row>
    <row r="135" spans="1:5">
      <c r="A135" s="477">
        <v>132</v>
      </c>
      <c r="B135" s="432" t="s">
        <v>1070</v>
      </c>
      <c r="C135" s="403" t="s">
        <v>46</v>
      </c>
      <c r="D135" s="479" t="s">
        <v>85</v>
      </c>
      <c r="E135" s="480">
        <v>8.9999999999999982</v>
      </c>
    </row>
    <row r="136" spans="1:5">
      <c r="A136" s="477">
        <v>133</v>
      </c>
      <c r="B136" s="459" t="s">
        <v>1069</v>
      </c>
      <c r="C136" s="398" t="s">
        <v>46</v>
      </c>
      <c r="D136" s="479" t="s">
        <v>85</v>
      </c>
      <c r="E136" s="480" t="s">
        <v>2485</v>
      </c>
    </row>
    <row r="137" spans="1:5">
      <c r="A137" s="477">
        <v>134</v>
      </c>
      <c r="B137" s="420" t="s">
        <v>2486</v>
      </c>
      <c r="C137" s="421" t="s">
        <v>48</v>
      </c>
      <c r="D137" s="421" t="s">
        <v>85</v>
      </c>
      <c r="E137" s="417">
        <v>0.17</v>
      </c>
    </row>
    <row r="138" spans="1:5">
      <c r="A138" s="477">
        <v>135</v>
      </c>
      <c r="B138" s="445" t="s">
        <v>2487</v>
      </c>
      <c r="C138" s="406" t="s">
        <v>15</v>
      </c>
      <c r="D138" s="477" t="s">
        <v>75</v>
      </c>
      <c r="E138" s="481">
        <v>3.3000000000000007</v>
      </c>
    </row>
    <row r="139" spans="1:5">
      <c r="A139" s="477">
        <v>136</v>
      </c>
      <c r="B139" s="430" t="s">
        <v>2488</v>
      </c>
      <c r="C139" s="406" t="s">
        <v>15</v>
      </c>
      <c r="D139" s="421" t="s">
        <v>75</v>
      </c>
      <c r="E139" s="417">
        <v>7.8</v>
      </c>
    </row>
    <row r="140" spans="1:5">
      <c r="A140" s="477">
        <v>137</v>
      </c>
      <c r="B140" s="446" t="s">
        <v>2489</v>
      </c>
      <c r="C140" s="407" t="s">
        <v>15</v>
      </c>
      <c r="D140" s="408" t="s">
        <v>75</v>
      </c>
      <c r="E140" s="419">
        <v>1.8</v>
      </c>
    </row>
    <row r="141" spans="1:5">
      <c r="A141" s="477">
        <v>138</v>
      </c>
      <c r="B141" s="439" t="s">
        <v>2490</v>
      </c>
      <c r="C141" s="407" t="s">
        <v>21</v>
      </c>
      <c r="D141" s="408" t="s">
        <v>75</v>
      </c>
      <c r="E141" s="419">
        <v>0.15</v>
      </c>
    </row>
    <row r="142" spans="1:5" ht="31.5">
      <c r="A142" s="477">
        <v>139</v>
      </c>
      <c r="B142" s="447" t="s">
        <v>2491</v>
      </c>
      <c r="C142" s="407" t="s">
        <v>21</v>
      </c>
      <c r="D142" s="408" t="s">
        <v>75</v>
      </c>
      <c r="E142" s="419">
        <v>0.35</v>
      </c>
    </row>
    <row r="143" spans="1:5">
      <c r="A143" s="477">
        <v>140</v>
      </c>
      <c r="B143" s="446" t="s">
        <v>2492</v>
      </c>
      <c r="C143" s="407" t="s">
        <v>21</v>
      </c>
      <c r="D143" s="406" t="s">
        <v>75</v>
      </c>
      <c r="E143" s="419">
        <v>0.04</v>
      </c>
    </row>
    <row r="144" spans="1:5">
      <c r="A144" s="477">
        <v>141</v>
      </c>
      <c r="B144" s="431" t="s">
        <v>2493</v>
      </c>
      <c r="C144" s="407" t="s">
        <v>25</v>
      </c>
      <c r="D144" s="408" t="s">
        <v>75</v>
      </c>
      <c r="E144" s="419">
        <v>0.46000000000000008</v>
      </c>
    </row>
    <row r="145" spans="1:5">
      <c r="A145" s="477">
        <v>142</v>
      </c>
      <c r="B145" s="424" t="s">
        <v>2494</v>
      </c>
      <c r="C145" s="406" t="s">
        <v>25</v>
      </c>
      <c r="D145" s="406" t="s">
        <v>75</v>
      </c>
      <c r="E145" s="419">
        <v>1.22</v>
      </c>
    </row>
    <row r="146" spans="1:5" ht="31.5">
      <c r="A146" s="477">
        <v>143</v>
      </c>
      <c r="B146" s="424" t="s">
        <v>2495</v>
      </c>
      <c r="C146" s="406" t="s">
        <v>25</v>
      </c>
      <c r="D146" s="406" t="s">
        <v>75</v>
      </c>
      <c r="E146" s="419">
        <v>0.35</v>
      </c>
    </row>
    <row r="147" spans="1:5">
      <c r="A147" s="477">
        <v>144</v>
      </c>
      <c r="B147" s="420" t="s">
        <v>2496</v>
      </c>
      <c r="C147" s="421" t="s">
        <v>25</v>
      </c>
      <c r="D147" s="421" t="s">
        <v>75</v>
      </c>
      <c r="E147" s="417">
        <v>1</v>
      </c>
    </row>
    <row r="148" spans="1:5">
      <c r="A148" s="477">
        <v>145</v>
      </c>
      <c r="B148" s="431" t="s">
        <v>2497</v>
      </c>
      <c r="C148" s="407" t="s">
        <v>25</v>
      </c>
      <c r="D148" s="408" t="s">
        <v>75</v>
      </c>
      <c r="E148" s="419">
        <v>0.4</v>
      </c>
    </row>
    <row r="149" spans="1:5">
      <c r="A149" s="477">
        <v>146</v>
      </c>
      <c r="B149" s="424" t="s">
        <v>2498</v>
      </c>
      <c r="C149" s="406" t="s">
        <v>25</v>
      </c>
      <c r="D149" s="406" t="s">
        <v>75</v>
      </c>
      <c r="E149" s="419">
        <v>0.19</v>
      </c>
    </row>
    <row r="150" spans="1:5" ht="31.5">
      <c r="A150" s="477">
        <v>147</v>
      </c>
      <c r="B150" s="430" t="s">
        <v>2499</v>
      </c>
      <c r="C150" s="407" t="s">
        <v>25</v>
      </c>
      <c r="D150" s="406" t="s">
        <v>75</v>
      </c>
      <c r="E150" s="419">
        <v>0.18</v>
      </c>
    </row>
    <row r="151" spans="1:5">
      <c r="A151" s="477">
        <v>148</v>
      </c>
      <c r="B151" s="423" t="s">
        <v>2479</v>
      </c>
      <c r="C151" s="407" t="s">
        <v>29</v>
      </c>
      <c r="D151" s="425" t="s">
        <v>75</v>
      </c>
      <c r="E151" s="426">
        <v>4.7</v>
      </c>
    </row>
    <row r="152" spans="1:5">
      <c r="A152" s="477">
        <v>149</v>
      </c>
      <c r="B152" s="445" t="s">
        <v>2500</v>
      </c>
      <c r="C152" s="406" t="s">
        <v>31</v>
      </c>
      <c r="D152" s="425" t="s">
        <v>75</v>
      </c>
      <c r="E152" s="426">
        <v>0.21</v>
      </c>
    </row>
    <row r="153" spans="1:5">
      <c r="A153" s="477">
        <v>150</v>
      </c>
      <c r="B153" s="445" t="s">
        <v>2501</v>
      </c>
      <c r="C153" s="406" t="s">
        <v>33</v>
      </c>
      <c r="D153" s="425" t="s">
        <v>75</v>
      </c>
      <c r="E153" s="426">
        <v>0.02</v>
      </c>
    </row>
    <row r="154" spans="1:5">
      <c r="A154" s="477">
        <v>151</v>
      </c>
      <c r="B154" s="445" t="s">
        <v>2502</v>
      </c>
      <c r="C154" s="406" t="s">
        <v>40</v>
      </c>
      <c r="D154" s="425" t="s">
        <v>75</v>
      </c>
      <c r="E154" s="426">
        <v>1.01</v>
      </c>
    </row>
    <row r="155" spans="1:5">
      <c r="A155" s="477">
        <v>152</v>
      </c>
      <c r="B155" s="448" t="s">
        <v>2503</v>
      </c>
      <c r="C155" s="407" t="s">
        <v>40</v>
      </c>
      <c r="D155" s="425" t="s">
        <v>75</v>
      </c>
      <c r="E155" s="426">
        <v>0.04</v>
      </c>
    </row>
    <row r="156" spans="1:5" ht="31.5">
      <c r="A156" s="477">
        <v>153</v>
      </c>
      <c r="B156" s="445" t="s">
        <v>2504</v>
      </c>
      <c r="C156" s="406" t="s">
        <v>40</v>
      </c>
      <c r="D156" s="425" t="s">
        <v>75</v>
      </c>
      <c r="E156" s="426">
        <v>0</v>
      </c>
    </row>
    <row r="157" spans="1:5" ht="31.5">
      <c r="A157" s="477">
        <v>154</v>
      </c>
      <c r="B157" s="427" t="s">
        <v>2505</v>
      </c>
      <c r="C157" s="428" t="s">
        <v>40</v>
      </c>
      <c r="D157" s="428" t="s">
        <v>75</v>
      </c>
      <c r="E157" s="426">
        <v>0</v>
      </c>
    </row>
    <row r="158" spans="1:5" ht="31.5">
      <c r="A158" s="477">
        <v>155</v>
      </c>
      <c r="B158" s="420" t="s">
        <v>2506</v>
      </c>
      <c r="C158" s="421" t="s">
        <v>40</v>
      </c>
      <c r="D158" s="421" t="s">
        <v>75</v>
      </c>
      <c r="E158" s="417">
        <v>0.82</v>
      </c>
    </row>
    <row r="159" spans="1:5">
      <c r="A159" s="477">
        <v>156</v>
      </c>
      <c r="B159" s="424" t="s">
        <v>2507</v>
      </c>
      <c r="C159" s="406" t="s">
        <v>46</v>
      </c>
      <c r="D159" s="429" t="s">
        <v>75</v>
      </c>
      <c r="E159" s="426">
        <v>2.85</v>
      </c>
    </row>
    <row r="160" spans="1:5">
      <c r="A160" s="477">
        <v>157</v>
      </c>
      <c r="B160" s="446" t="s">
        <v>2508</v>
      </c>
      <c r="C160" s="406" t="s">
        <v>48</v>
      </c>
      <c r="D160" s="429" t="s">
        <v>75</v>
      </c>
      <c r="E160" s="426">
        <v>0.2</v>
      </c>
    </row>
    <row r="161" spans="1:5">
      <c r="A161" s="477">
        <v>158</v>
      </c>
      <c r="B161" s="420" t="s">
        <v>2509</v>
      </c>
      <c r="C161" s="421" t="s">
        <v>48</v>
      </c>
      <c r="D161" s="421" t="s">
        <v>75</v>
      </c>
      <c r="E161" s="417">
        <v>0.22</v>
      </c>
    </row>
    <row r="162" spans="1:5">
      <c r="A162" s="477">
        <v>159</v>
      </c>
      <c r="B162" s="431" t="s">
        <v>2510</v>
      </c>
      <c r="C162" s="407" t="s">
        <v>48</v>
      </c>
      <c r="D162" s="429" t="s">
        <v>75</v>
      </c>
      <c r="E162" s="426">
        <v>0.25</v>
      </c>
    </row>
    <row r="163" spans="1:5">
      <c r="A163" s="477">
        <v>160</v>
      </c>
      <c r="B163" s="470" t="s">
        <v>2511</v>
      </c>
      <c r="C163" s="419" t="s">
        <v>17</v>
      </c>
      <c r="D163" s="419" t="s">
        <v>79</v>
      </c>
      <c r="E163" s="481">
        <v>1.25</v>
      </c>
    </row>
    <row r="164" spans="1:5">
      <c r="A164" s="477">
        <v>161</v>
      </c>
      <c r="B164" s="449" t="s">
        <v>2512</v>
      </c>
      <c r="C164" s="417" t="s">
        <v>17</v>
      </c>
      <c r="D164" s="417" t="s">
        <v>79</v>
      </c>
      <c r="E164" s="481">
        <v>4.51</v>
      </c>
    </row>
    <row r="165" spans="1:5">
      <c r="A165" s="477">
        <v>162</v>
      </c>
      <c r="B165" s="449" t="s">
        <v>2513</v>
      </c>
      <c r="C165" s="417" t="s">
        <v>22</v>
      </c>
      <c r="D165" s="417" t="s">
        <v>79</v>
      </c>
      <c r="E165" s="481">
        <v>0.22</v>
      </c>
    </row>
    <row r="166" spans="1:5" ht="31.5">
      <c r="A166" s="477">
        <v>163</v>
      </c>
      <c r="B166" s="449" t="s">
        <v>2514</v>
      </c>
      <c r="C166" s="417" t="s">
        <v>21</v>
      </c>
      <c r="D166" s="417" t="s">
        <v>79</v>
      </c>
      <c r="E166" s="481">
        <v>0.12</v>
      </c>
    </row>
    <row r="167" spans="1:5" ht="31.5">
      <c r="A167" s="477">
        <v>164</v>
      </c>
      <c r="B167" s="470" t="s">
        <v>2515</v>
      </c>
      <c r="C167" s="418" t="s">
        <v>21</v>
      </c>
      <c r="D167" s="419" t="s">
        <v>79</v>
      </c>
      <c r="E167" s="481">
        <v>0.17</v>
      </c>
    </row>
    <row r="168" spans="1:5">
      <c r="A168" s="477">
        <v>165</v>
      </c>
      <c r="B168" s="470" t="s">
        <v>2516</v>
      </c>
      <c r="C168" s="418" t="s">
        <v>21</v>
      </c>
      <c r="D168" s="419" t="s">
        <v>79</v>
      </c>
      <c r="E168" s="481">
        <v>0.3</v>
      </c>
    </row>
    <row r="169" spans="1:5" ht="31.5">
      <c r="A169" s="477">
        <v>166</v>
      </c>
      <c r="B169" s="470" t="s">
        <v>2517</v>
      </c>
      <c r="C169" s="418" t="s">
        <v>21</v>
      </c>
      <c r="D169" s="419" t="s">
        <v>79</v>
      </c>
      <c r="E169" s="481">
        <v>0.32</v>
      </c>
    </row>
    <row r="170" spans="1:5">
      <c r="A170" s="477">
        <v>167</v>
      </c>
      <c r="B170" s="470" t="s">
        <v>2518</v>
      </c>
      <c r="C170" s="418" t="s">
        <v>21</v>
      </c>
      <c r="D170" s="419" t="s">
        <v>79</v>
      </c>
      <c r="E170" s="481">
        <v>0.06</v>
      </c>
    </row>
    <row r="171" spans="1:5">
      <c r="A171" s="477">
        <v>168</v>
      </c>
      <c r="B171" s="449" t="s">
        <v>2519</v>
      </c>
      <c r="C171" s="417" t="s">
        <v>21</v>
      </c>
      <c r="D171" s="417" t="s">
        <v>79</v>
      </c>
      <c r="E171" s="481">
        <v>0.2</v>
      </c>
    </row>
    <row r="172" spans="1:5">
      <c r="A172" s="477">
        <v>169</v>
      </c>
      <c r="B172" s="470" t="s">
        <v>2520</v>
      </c>
      <c r="C172" s="419" t="s">
        <v>21</v>
      </c>
      <c r="D172" s="419" t="s">
        <v>79</v>
      </c>
      <c r="E172" s="481">
        <v>0.26</v>
      </c>
    </row>
    <row r="173" spans="1:5" ht="31.5">
      <c r="A173" s="477">
        <v>170</v>
      </c>
      <c r="B173" s="470" t="s">
        <v>2521</v>
      </c>
      <c r="C173" s="419" t="s">
        <v>21</v>
      </c>
      <c r="D173" s="419" t="s">
        <v>79</v>
      </c>
      <c r="E173" s="481">
        <v>0.3</v>
      </c>
    </row>
    <row r="174" spans="1:5">
      <c r="A174" s="477">
        <v>171</v>
      </c>
      <c r="B174" s="449" t="s">
        <v>2522</v>
      </c>
      <c r="C174" s="417" t="s">
        <v>21</v>
      </c>
      <c r="D174" s="417" t="s">
        <v>79</v>
      </c>
      <c r="E174" s="481">
        <v>0.36</v>
      </c>
    </row>
    <row r="175" spans="1:5">
      <c r="A175" s="477">
        <v>172</v>
      </c>
      <c r="B175" s="450" t="s">
        <v>2523</v>
      </c>
      <c r="C175" s="426" t="s">
        <v>21</v>
      </c>
      <c r="D175" s="426" t="s">
        <v>79</v>
      </c>
      <c r="E175" s="481">
        <v>0.19</v>
      </c>
    </row>
    <row r="176" spans="1:5" ht="31.5">
      <c r="A176" s="477">
        <v>173</v>
      </c>
      <c r="B176" s="450" t="s">
        <v>2524</v>
      </c>
      <c r="C176" s="426" t="s">
        <v>21</v>
      </c>
      <c r="D176" s="426" t="s">
        <v>79</v>
      </c>
      <c r="E176" s="481">
        <v>0.51</v>
      </c>
    </row>
    <row r="177" spans="1:5" ht="31.5">
      <c r="A177" s="477">
        <v>174</v>
      </c>
      <c r="B177" s="451" t="s">
        <v>2525</v>
      </c>
      <c r="C177" s="418" t="s">
        <v>25</v>
      </c>
      <c r="D177" s="418" t="s">
        <v>79</v>
      </c>
      <c r="E177" s="481">
        <v>0.6</v>
      </c>
    </row>
    <row r="178" spans="1:5">
      <c r="A178" s="477">
        <v>175</v>
      </c>
      <c r="B178" s="471" t="s">
        <v>2526</v>
      </c>
      <c r="C178" s="419" t="s">
        <v>25</v>
      </c>
      <c r="D178" s="419" t="s">
        <v>79</v>
      </c>
      <c r="E178" s="481">
        <v>0.33</v>
      </c>
    </row>
    <row r="179" spans="1:5">
      <c r="A179" s="477">
        <v>176</v>
      </c>
      <c r="B179" s="470" t="s">
        <v>2527</v>
      </c>
      <c r="C179" s="419" t="s">
        <v>25</v>
      </c>
      <c r="D179" s="419" t="s">
        <v>79</v>
      </c>
      <c r="E179" s="481">
        <v>0.86</v>
      </c>
    </row>
    <row r="180" spans="1:5" ht="47.25">
      <c r="A180" s="477">
        <v>177</v>
      </c>
      <c r="B180" s="451" t="s">
        <v>2528</v>
      </c>
      <c r="C180" s="418" t="s">
        <v>25</v>
      </c>
      <c r="D180" s="419" t="s">
        <v>79</v>
      </c>
      <c r="E180" s="481">
        <v>0.39</v>
      </c>
    </row>
    <row r="181" spans="1:5" ht="31.5">
      <c r="A181" s="477">
        <v>178</v>
      </c>
      <c r="B181" s="470" t="s">
        <v>2529</v>
      </c>
      <c r="C181" s="418" t="s">
        <v>25</v>
      </c>
      <c r="D181" s="419" t="s">
        <v>79</v>
      </c>
      <c r="E181" s="481">
        <v>0.76</v>
      </c>
    </row>
    <row r="182" spans="1:5">
      <c r="A182" s="477">
        <v>179</v>
      </c>
      <c r="B182" s="470" t="s">
        <v>2530</v>
      </c>
      <c r="C182" s="418" t="s">
        <v>25</v>
      </c>
      <c r="D182" s="419" t="s">
        <v>79</v>
      </c>
      <c r="E182" s="481">
        <v>2.8099999999999996</v>
      </c>
    </row>
    <row r="183" spans="1:5">
      <c r="A183" s="477">
        <v>180</v>
      </c>
      <c r="B183" s="470" t="s">
        <v>2460</v>
      </c>
      <c r="C183" s="418" t="s">
        <v>25</v>
      </c>
      <c r="D183" s="419" t="s">
        <v>79</v>
      </c>
      <c r="E183" s="481">
        <v>8.94</v>
      </c>
    </row>
    <row r="184" spans="1:5" ht="31.5">
      <c r="A184" s="477">
        <v>181</v>
      </c>
      <c r="B184" s="451" t="s">
        <v>2531</v>
      </c>
      <c r="C184" s="418" t="s">
        <v>25</v>
      </c>
      <c r="D184" s="419" t="s">
        <v>79</v>
      </c>
      <c r="E184" s="481">
        <v>1.8599999999999999</v>
      </c>
    </row>
    <row r="185" spans="1:5" ht="47.25">
      <c r="A185" s="477">
        <v>182</v>
      </c>
      <c r="B185" s="451" t="s">
        <v>2532</v>
      </c>
      <c r="C185" s="418" t="s">
        <v>25</v>
      </c>
      <c r="D185" s="419" t="s">
        <v>79</v>
      </c>
      <c r="E185" s="481">
        <v>0.13</v>
      </c>
    </row>
    <row r="186" spans="1:5">
      <c r="A186" s="477">
        <v>183</v>
      </c>
      <c r="B186" s="470" t="s">
        <v>2533</v>
      </c>
      <c r="C186" s="418" t="s">
        <v>29</v>
      </c>
      <c r="D186" s="419" t="s">
        <v>79</v>
      </c>
      <c r="E186" s="481">
        <v>0.5</v>
      </c>
    </row>
    <row r="187" spans="1:5">
      <c r="A187" s="477">
        <v>184</v>
      </c>
      <c r="B187" s="470" t="s">
        <v>2328</v>
      </c>
      <c r="C187" s="419" t="s">
        <v>29</v>
      </c>
      <c r="D187" s="419" t="s">
        <v>79</v>
      </c>
      <c r="E187" s="481">
        <v>4.0199999999999996</v>
      </c>
    </row>
    <row r="188" spans="1:5">
      <c r="A188" s="477">
        <v>185</v>
      </c>
      <c r="B188" s="470" t="s">
        <v>2534</v>
      </c>
      <c r="C188" s="418" t="s">
        <v>29</v>
      </c>
      <c r="D188" s="419" t="s">
        <v>79</v>
      </c>
      <c r="E188" s="481">
        <v>1.94</v>
      </c>
    </row>
    <row r="189" spans="1:5">
      <c r="A189" s="477">
        <v>186</v>
      </c>
      <c r="B189" s="451" t="s">
        <v>2535</v>
      </c>
      <c r="C189" s="418" t="s">
        <v>30</v>
      </c>
      <c r="D189" s="419" t="s">
        <v>79</v>
      </c>
      <c r="E189" s="481">
        <v>0.35</v>
      </c>
    </row>
    <row r="190" spans="1:5">
      <c r="A190" s="477">
        <v>187</v>
      </c>
      <c r="B190" s="470" t="s">
        <v>2536</v>
      </c>
      <c r="C190" s="419" t="s">
        <v>30</v>
      </c>
      <c r="D190" s="419" t="s">
        <v>79</v>
      </c>
      <c r="E190" s="481">
        <v>1.22</v>
      </c>
    </row>
    <row r="191" spans="1:5">
      <c r="A191" s="477">
        <v>188</v>
      </c>
      <c r="B191" s="470" t="s">
        <v>2537</v>
      </c>
      <c r="C191" s="418" t="s">
        <v>40</v>
      </c>
      <c r="D191" s="419" t="s">
        <v>79</v>
      </c>
      <c r="E191" s="481">
        <v>0.30082999999999999</v>
      </c>
    </row>
    <row r="192" spans="1:5">
      <c r="A192" s="477">
        <v>189</v>
      </c>
      <c r="B192" s="470" t="s">
        <v>2538</v>
      </c>
      <c r="C192" s="418" t="s">
        <v>40</v>
      </c>
      <c r="D192" s="419" t="s">
        <v>79</v>
      </c>
      <c r="E192" s="481">
        <v>0.24</v>
      </c>
    </row>
    <row r="193" spans="1:5">
      <c r="A193" s="477">
        <v>190</v>
      </c>
      <c r="B193" s="470" t="s">
        <v>813</v>
      </c>
      <c r="C193" s="418" t="s">
        <v>40</v>
      </c>
      <c r="D193" s="419" t="s">
        <v>79</v>
      </c>
      <c r="E193" s="481">
        <v>1.8</v>
      </c>
    </row>
    <row r="194" spans="1:5">
      <c r="A194" s="477">
        <v>191</v>
      </c>
      <c r="B194" s="470" t="s">
        <v>2539</v>
      </c>
      <c r="C194" s="418" t="s">
        <v>40</v>
      </c>
      <c r="D194" s="419" t="s">
        <v>79</v>
      </c>
      <c r="E194" s="481">
        <v>0.33</v>
      </c>
    </row>
    <row r="195" spans="1:5">
      <c r="A195" s="477">
        <v>192</v>
      </c>
      <c r="B195" s="470" t="s">
        <v>2540</v>
      </c>
      <c r="C195" s="418" t="s">
        <v>40</v>
      </c>
      <c r="D195" s="419" t="s">
        <v>79</v>
      </c>
      <c r="E195" s="481">
        <v>0.1</v>
      </c>
    </row>
    <row r="196" spans="1:5">
      <c r="A196" s="477">
        <v>193</v>
      </c>
      <c r="B196" s="470" t="s">
        <v>2541</v>
      </c>
      <c r="C196" s="418" t="s">
        <v>40</v>
      </c>
      <c r="D196" s="419" t="s">
        <v>79</v>
      </c>
      <c r="E196" s="481">
        <v>0.28000000000000003</v>
      </c>
    </row>
    <row r="197" spans="1:5">
      <c r="A197" s="477">
        <v>194</v>
      </c>
      <c r="B197" s="470" t="s">
        <v>2542</v>
      </c>
      <c r="C197" s="418" t="s">
        <v>40</v>
      </c>
      <c r="D197" s="419" t="s">
        <v>79</v>
      </c>
      <c r="E197" s="481">
        <v>3.5799999999999996</v>
      </c>
    </row>
    <row r="198" spans="1:5">
      <c r="A198" s="477">
        <v>195</v>
      </c>
      <c r="B198" s="470" t="s">
        <v>2537</v>
      </c>
      <c r="C198" s="418" t="s">
        <v>40</v>
      </c>
      <c r="D198" s="419" t="s">
        <v>79</v>
      </c>
      <c r="E198" s="481">
        <v>1.7408300000000003</v>
      </c>
    </row>
    <row r="199" spans="1:5" ht="31.5">
      <c r="A199" s="477">
        <v>196</v>
      </c>
      <c r="B199" s="451" t="s">
        <v>2543</v>
      </c>
      <c r="C199" s="418" t="s">
        <v>40</v>
      </c>
      <c r="D199" s="419" t="s">
        <v>79</v>
      </c>
      <c r="E199" s="481">
        <v>2.2399999999999998</v>
      </c>
    </row>
    <row r="200" spans="1:5" ht="31.5">
      <c r="A200" s="477">
        <v>197</v>
      </c>
      <c r="B200" s="470" t="s">
        <v>2544</v>
      </c>
      <c r="C200" s="419" t="s">
        <v>40</v>
      </c>
      <c r="D200" s="419" t="s">
        <v>79</v>
      </c>
      <c r="E200" s="481">
        <v>3.92</v>
      </c>
    </row>
    <row r="201" spans="1:5">
      <c r="A201" s="477">
        <v>198</v>
      </c>
      <c r="B201" s="470" t="s">
        <v>2545</v>
      </c>
      <c r="C201" s="418" t="s">
        <v>40</v>
      </c>
      <c r="D201" s="419" t="s">
        <v>79</v>
      </c>
      <c r="E201" s="481">
        <v>0.16</v>
      </c>
    </row>
    <row r="202" spans="1:5" ht="31.5">
      <c r="A202" s="477">
        <v>199</v>
      </c>
      <c r="B202" s="470" t="s">
        <v>2546</v>
      </c>
      <c r="C202" s="418" t="s">
        <v>40</v>
      </c>
      <c r="D202" s="419" t="s">
        <v>79</v>
      </c>
      <c r="E202" s="481">
        <v>0</v>
      </c>
    </row>
    <row r="203" spans="1:5">
      <c r="A203" s="477">
        <v>200</v>
      </c>
      <c r="B203" s="451" t="s">
        <v>2547</v>
      </c>
      <c r="C203" s="418" t="s">
        <v>40</v>
      </c>
      <c r="D203" s="419" t="s">
        <v>79</v>
      </c>
      <c r="E203" s="481">
        <v>2.39</v>
      </c>
    </row>
    <row r="204" spans="1:5">
      <c r="A204" s="477">
        <v>201</v>
      </c>
      <c r="B204" s="470" t="s">
        <v>2548</v>
      </c>
      <c r="C204" s="418" t="s">
        <v>40</v>
      </c>
      <c r="D204" s="419" t="s">
        <v>79</v>
      </c>
      <c r="E204" s="481">
        <v>0</v>
      </c>
    </row>
    <row r="205" spans="1:5">
      <c r="A205" s="477">
        <v>202</v>
      </c>
      <c r="B205" s="470" t="s">
        <v>2549</v>
      </c>
      <c r="C205" s="418" t="s">
        <v>40</v>
      </c>
      <c r="D205" s="419" t="s">
        <v>79</v>
      </c>
      <c r="E205" s="481">
        <v>0</v>
      </c>
    </row>
    <row r="206" spans="1:5" ht="31.5">
      <c r="A206" s="477">
        <v>203</v>
      </c>
      <c r="B206" s="470" t="s">
        <v>2550</v>
      </c>
      <c r="C206" s="418" t="s">
        <v>40</v>
      </c>
      <c r="D206" s="419" t="s">
        <v>79</v>
      </c>
      <c r="E206" s="481">
        <v>0</v>
      </c>
    </row>
    <row r="207" spans="1:5" ht="31.5">
      <c r="A207" s="477">
        <v>204</v>
      </c>
      <c r="B207" s="451" t="s">
        <v>2551</v>
      </c>
      <c r="C207" s="418" t="s">
        <v>40</v>
      </c>
      <c r="D207" s="418" t="s">
        <v>79</v>
      </c>
      <c r="E207" s="481">
        <v>1.35</v>
      </c>
    </row>
    <row r="208" spans="1:5">
      <c r="A208" s="477">
        <v>205</v>
      </c>
      <c r="B208" s="470" t="s">
        <v>741</v>
      </c>
      <c r="C208" s="419" t="s">
        <v>40</v>
      </c>
      <c r="D208" s="419" t="s">
        <v>79</v>
      </c>
      <c r="E208" s="481">
        <v>0.04</v>
      </c>
    </row>
    <row r="209" spans="1:5">
      <c r="A209" s="477">
        <v>206</v>
      </c>
      <c r="B209" s="470" t="s">
        <v>2552</v>
      </c>
      <c r="C209" s="419" t="s">
        <v>40</v>
      </c>
      <c r="D209" s="419" t="s">
        <v>79</v>
      </c>
      <c r="E209" s="481">
        <v>0.13</v>
      </c>
    </row>
    <row r="210" spans="1:5">
      <c r="A210" s="477">
        <v>207</v>
      </c>
      <c r="B210" s="471" t="s">
        <v>2553</v>
      </c>
      <c r="C210" s="419" t="s">
        <v>40</v>
      </c>
      <c r="D210" s="419" t="s">
        <v>79</v>
      </c>
      <c r="E210" s="481">
        <v>0.77</v>
      </c>
    </row>
    <row r="211" spans="1:5" ht="31.5">
      <c r="A211" s="477">
        <v>208</v>
      </c>
      <c r="B211" s="470" t="s">
        <v>2554</v>
      </c>
      <c r="C211" s="419" t="s">
        <v>40</v>
      </c>
      <c r="D211" s="419" t="s">
        <v>79</v>
      </c>
      <c r="E211" s="481">
        <v>0.56999999999999995</v>
      </c>
    </row>
    <row r="212" spans="1:5">
      <c r="A212" s="477">
        <v>209</v>
      </c>
      <c r="B212" s="470" t="s">
        <v>2555</v>
      </c>
      <c r="C212" s="419" t="s">
        <v>40</v>
      </c>
      <c r="D212" s="419" t="s">
        <v>79</v>
      </c>
      <c r="E212" s="481">
        <v>3.69</v>
      </c>
    </row>
    <row r="213" spans="1:5">
      <c r="A213" s="477">
        <v>210</v>
      </c>
      <c r="B213" s="449" t="s">
        <v>2411</v>
      </c>
      <c r="C213" s="417" t="s">
        <v>40</v>
      </c>
      <c r="D213" s="417" t="s">
        <v>79</v>
      </c>
      <c r="E213" s="481">
        <v>0.05</v>
      </c>
    </row>
    <row r="214" spans="1:5">
      <c r="A214" s="477">
        <v>211</v>
      </c>
      <c r="B214" s="470" t="s">
        <v>2556</v>
      </c>
      <c r="C214" s="418" t="s">
        <v>41</v>
      </c>
      <c r="D214" s="419" t="s">
        <v>79</v>
      </c>
      <c r="E214" s="481">
        <v>0</v>
      </c>
    </row>
    <row r="215" spans="1:5">
      <c r="A215" s="477">
        <v>212</v>
      </c>
      <c r="B215" s="470" t="s">
        <v>2557</v>
      </c>
      <c r="C215" s="418" t="s">
        <v>41</v>
      </c>
      <c r="D215" s="419" t="s">
        <v>79</v>
      </c>
      <c r="E215" s="481">
        <v>0</v>
      </c>
    </row>
    <row r="216" spans="1:5">
      <c r="A216" s="477">
        <v>213</v>
      </c>
      <c r="B216" s="470" t="s">
        <v>2558</v>
      </c>
      <c r="C216" s="418" t="s">
        <v>42</v>
      </c>
      <c r="D216" s="419" t="s">
        <v>79</v>
      </c>
      <c r="E216" s="481">
        <v>1.1140000000000001</v>
      </c>
    </row>
    <row r="217" spans="1:5">
      <c r="A217" s="477">
        <v>214</v>
      </c>
      <c r="B217" s="451" t="s">
        <v>2559</v>
      </c>
      <c r="C217" s="419" t="s">
        <v>45</v>
      </c>
      <c r="D217" s="419" t="s">
        <v>79</v>
      </c>
      <c r="E217" s="481">
        <v>0.65</v>
      </c>
    </row>
    <row r="218" spans="1:5">
      <c r="A218" s="477">
        <v>215</v>
      </c>
      <c r="B218" s="470" t="s">
        <v>2560</v>
      </c>
      <c r="C218" s="418" t="s">
        <v>48</v>
      </c>
      <c r="D218" s="419" t="s">
        <v>79</v>
      </c>
      <c r="E218" s="481">
        <v>0.12</v>
      </c>
    </row>
    <row r="219" spans="1:5">
      <c r="A219" s="477">
        <v>216</v>
      </c>
      <c r="B219" s="446" t="s">
        <v>2561</v>
      </c>
      <c r="C219" s="407" t="s">
        <v>17</v>
      </c>
      <c r="D219" s="406" t="s">
        <v>2562</v>
      </c>
      <c r="E219" s="406">
        <v>0.05</v>
      </c>
    </row>
    <row r="220" spans="1:5" ht="31.5">
      <c r="A220" s="477">
        <v>217</v>
      </c>
      <c r="B220" s="446" t="s">
        <v>2563</v>
      </c>
      <c r="C220" s="406" t="s">
        <v>17</v>
      </c>
      <c r="D220" s="406" t="s">
        <v>2562</v>
      </c>
      <c r="E220" s="406">
        <v>0.2</v>
      </c>
    </row>
    <row r="221" spans="1:5" ht="31.5">
      <c r="A221" s="477">
        <v>218</v>
      </c>
      <c r="B221" s="439" t="s">
        <v>2564</v>
      </c>
      <c r="C221" s="407" t="s">
        <v>21</v>
      </c>
      <c r="D221" s="408" t="s">
        <v>2562</v>
      </c>
      <c r="E221" s="408">
        <v>0.02</v>
      </c>
    </row>
    <row r="222" spans="1:5">
      <c r="A222" s="477">
        <v>219</v>
      </c>
      <c r="B222" s="431" t="s">
        <v>2565</v>
      </c>
      <c r="C222" s="407" t="s">
        <v>21</v>
      </c>
      <c r="D222" s="408" t="s">
        <v>2562</v>
      </c>
      <c r="E222" s="408">
        <v>0.19</v>
      </c>
    </row>
    <row r="223" spans="1:5" ht="31.5">
      <c r="A223" s="477">
        <v>220</v>
      </c>
      <c r="B223" s="424" t="s">
        <v>2566</v>
      </c>
      <c r="C223" s="406" t="s">
        <v>21</v>
      </c>
      <c r="D223" s="406" t="s">
        <v>2562</v>
      </c>
      <c r="E223" s="406">
        <v>1.2400000000000002</v>
      </c>
    </row>
    <row r="224" spans="1:5" ht="31.5">
      <c r="A224" s="477">
        <v>221</v>
      </c>
      <c r="B224" s="420" t="s">
        <v>2567</v>
      </c>
      <c r="C224" s="421" t="s">
        <v>21</v>
      </c>
      <c r="D224" s="421" t="s">
        <v>2562</v>
      </c>
      <c r="E224" s="421">
        <v>7.0000000000000007E-2</v>
      </c>
    </row>
    <row r="225" spans="1:5">
      <c r="A225" s="477">
        <v>222</v>
      </c>
      <c r="B225" s="424" t="s">
        <v>2568</v>
      </c>
      <c r="C225" s="407" t="s">
        <v>25</v>
      </c>
      <c r="D225" s="406" t="s">
        <v>2562</v>
      </c>
      <c r="E225" s="406">
        <v>3.58</v>
      </c>
    </row>
    <row r="226" spans="1:5">
      <c r="A226" s="477">
        <v>223</v>
      </c>
      <c r="B226" s="431" t="s">
        <v>2569</v>
      </c>
      <c r="C226" s="407" t="s">
        <v>25</v>
      </c>
      <c r="D226" s="408" t="s">
        <v>2562</v>
      </c>
      <c r="E226" s="408">
        <v>1.54</v>
      </c>
    </row>
    <row r="227" spans="1:5">
      <c r="A227" s="477">
        <v>224</v>
      </c>
      <c r="B227" s="431" t="s">
        <v>2570</v>
      </c>
      <c r="C227" s="407" t="s">
        <v>25</v>
      </c>
      <c r="D227" s="408" t="s">
        <v>2562</v>
      </c>
      <c r="E227" s="408">
        <v>0.65999999999999992</v>
      </c>
    </row>
    <row r="228" spans="1:5">
      <c r="A228" s="477">
        <v>225</v>
      </c>
      <c r="B228" s="424" t="s">
        <v>2571</v>
      </c>
      <c r="C228" s="406" t="s">
        <v>25</v>
      </c>
      <c r="D228" s="406" t="s">
        <v>2562</v>
      </c>
      <c r="E228" s="406">
        <v>3.52</v>
      </c>
    </row>
    <row r="229" spans="1:5">
      <c r="A229" s="477">
        <v>226</v>
      </c>
      <c r="B229" s="424" t="s">
        <v>2572</v>
      </c>
      <c r="C229" s="406" t="s">
        <v>25</v>
      </c>
      <c r="D229" s="406" t="s">
        <v>2562</v>
      </c>
      <c r="E229" s="406">
        <v>0.82000000000000006</v>
      </c>
    </row>
    <row r="230" spans="1:5">
      <c r="A230" s="477">
        <v>227</v>
      </c>
      <c r="B230" s="424" t="s">
        <v>2573</v>
      </c>
      <c r="C230" s="406" t="s">
        <v>25</v>
      </c>
      <c r="D230" s="406" t="s">
        <v>2562</v>
      </c>
      <c r="E230" s="406">
        <v>0.37</v>
      </c>
    </row>
    <row r="231" spans="1:5">
      <c r="A231" s="477">
        <v>228</v>
      </c>
      <c r="B231" s="424" t="s">
        <v>2574</v>
      </c>
      <c r="C231" s="406" t="s">
        <v>25</v>
      </c>
      <c r="D231" s="406" t="s">
        <v>2562</v>
      </c>
      <c r="E231" s="406">
        <v>0.12000000000000001</v>
      </c>
    </row>
    <row r="232" spans="1:5" ht="31.5">
      <c r="A232" s="477">
        <v>229</v>
      </c>
      <c r="B232" s="445" t="s">
        <v>2575</v>
      </c>
      <c r="C232" s="406" t="s">
        <v>25</v>
      </c>
      <c r="D232" s="406" t="s">
        <v>2562</v>
      </c>
      <c r="E232" s="406">
        <v>0.92999999999999994</v>
      </c>
    </row>
    <row r="233" spans="1:5" ht="31.5">
      <c r="A233" s="477">
        <v>230</v>
      </c>
      <c r="B233" s="420" t="s">
        <v>2576</v>
      </c>
      <c r="C233" s="421" t="s">
        <v>25</v>
      </c>
      <c r="D233" s="421" t="s">
        <v>2562</v>
      </c>
      <c r="E233" s="421">
        <v>0.05</v>
      </c>
    </row>
    <row r="234" spans="1:5">
      <c r="A234" s="477">
        <v>231</v>
      </c>
      <c r="B234" s="424" t="s">
        <v>2577</v>
      </c>
      <c r="C234" s="407" t="s">
        <v>30</v>
      </c>
      <c r="D234" s="408" t="s">
        <v>2562</v>
      </c>
      <c r="E234" s="408">
        <v>0.98000000000000009</v>
      </c>
    </row>
    <row r="235" spans="1:5">
      <c r="A235" s="477">
        <v>232</v>
      </c>
      <c r="B235" s="420" t="s">
        <v>2578</v>
      </c>
      <c r="C235" s="421" t="s">
        <v>35</v>
      </c>
      <c r="D235" s="421" t="s">
        <v>2562</v>
      </c>
      <c r="E235" s="421">
        <v>0.19</v>
      </c>
    </row>
    <row r="236" spans="1:5" ht="31.5">
      <c r="A236" s="477">
        <v>233</v>
      </c>
      <c r="B236" s="431" t="s">
        <v>2579</v>
      </c>
      <c r="C236" s="407" t="s">
        <v>41</v>
      </c>
      <c r="D236" s="408" t="s">
        <v>2562</v>
      </c>
      <c r="E236" s="408">
        <v>0.19</v>
      </c>
    </row>
    <row r="237" spans="1:5">
      <c r="A237" s="477">
        <v>234</v>
      </c>
      <c r="B237" s="431" t="s">
        <v>2580</v>
      </c>
      <c r="C237" s="407" t="s">
        <v>41</v>
      </c>
      <c r="D237" s="408" t="s">
        <v>2562</v>
      </c>
      <c r="E237" s="408">
        <v>0.13</v>
      </c>
    </row>
    <row r="238" spans="1:5">
      <c r="A238" s="477">
        <v>235</v>
      </c>
      <c r="B238" s="431" t="s">
        <v>2581</v>
      </c>
      <c r="C238" s="407" t="s">
        <v>41</v>
      </c>
      <c r="D238" s="408" t="s">
        <v>2562</v>
      </c>
      <c r="E238" s="408">
        <v>0.35</v>
      </c>
    </row>
    <row r="239" spans="1:5">
      <c r="A239" s="477">
        <v>236</v>
      </c>
      <c r="B239" s="431" t="s">
        <v>2582</v>
      </c>
      <c r="C239" s="407" t="s">
        <v>41</v>
      </c>
      <c r="D239" s="408" t="s">
        <v>2562</v>
      </c>
      <c r="E239" s="408">
        <v>5.0600000000000005</v>
      </c>
    </row>
    <row r="240" spans="1:5">
      <c r="A240" s="477">
        <v>237</v>
      </c>
      <c r="B240" s="439" t="s">
        <v>2583</v>
      </c>
      <c r="C240" s="407" t="s">
        <v>41</v>
      </c>
      <c r="D240" s="408" t="s">
        <v>2562</v>
      </c>
      <c r="E240" s="408">
        <v>0.06</v>
      </c>
    </row>
    <row r="241" spans="1:5">
      <c r="A241" s="477">
        <v>238</v>
      </c>
      <c r="B241" s="431" t="s">
        <v>2584</v>
      </c>
      <c r="C241" s="407" t="s">
        <v>41</v>
      </c>
      <c r="D241" s="408" t="s">
        <v>2562</v>
      </c>
      <c r="E241" s="408">
        <v>1.1800000000000002</v>
      </c>
    </row>
    <row r="242" spans="1:5">
      <c r="A242" s="477">
        <v>239</v>
      </c>
      <c r="B242" s="431" t="s">
        <v>1994</v>
      </c>
      <c r="C242" s="407" t="s">
        <v>41</v>
      </c>
      <c r="D242" s="408" t="s">
        <v>2562</v>
      </c>
      <c r="E242" s="408">
        <v>3.9699999999999998</v>
      </c>
    </row>
    <row r="243" spans="1:5">
      <c r="A243" s="477">
        <v>240</v>
      </c>
      <c r="B243" s="431" t="s">
        <v>2585</v>
      </c>
      <c r="C243" s="407" t="s">
        <v>41</v>
      </c>
      <c r="D243" s="408" t="s">
        <v>2562</v>
      </c>
      <c r="E243" s="408">
        <v>1.37</v>
      </c>
    </row>
    <row r="244" spans="1:5">
      <c r="A244" s="477">
        <v>241</v>
      </c>
      <c r="B244" s="431" t="s">
        <v>2586</v>
      </c>
      <c r="C244" s="407" t="s">
        <v>41</v>
      </c>
      <c r="D244" s="408" t="s">
        <v>2562</v>
      </c>
      <c r="E244" s="408">
        <v>1.8299999999999998</v>
      </c>
    </row>
    <row r="245" spans="1:5">
      <c r="A245" s="477">
        <v>242</v>
      </c>
      <c r="B245" s="431" t="s">
        <v>2587</v>
      </c>
      <c r="C245" s="407" t="s">
        <v>41</v>
      </c>
      <c r="D245" s="408" t="s">
        <v>2562</v>
      </c>
      <c r="E245" s="408">
        <v>0.02</v>
      </c>
    </row>
    <row r="246" spans="1:5">
      <c r="A246" s="477">
        <v>243</v>
      </c>
      <c r="B246" s="431" t="s">
        <v>2588</v>
      </c>
      <c r="C246" s="407" t="s">
        <v>41</v>
      </c>
      <c r="D246" s="408" t="s">
        <v>2562</v>
      </c>
      <c r="E246" s="408">
        <v>0.18</v>
      </c>
    </row>
    <row r="247" spans="1:5">
      <c r="A247" s="477">
        <v>244</v>
      </c>
      <c r="B247" s="431" t="s">
        <v>2589</v>
      </c>
      <c r="C247" s="407" t="s">
        <v>41</v>
      </c>
      <c r="D247" s="408" t="s">
        <v>2562</v>
      </c>
      <c r="E247" s="408">
        <v>4.12</v>
      </c>
    </row>
    <row r="248" spans="1:5" ht="31.5">
      <c r="A248" s="477">
        <v>245</v>
      </c>
      <c r="B248" s="445" t="s">
        <v>2590</v>
      </c>
      <c r="C248" s="406" t="s">
        <v>41</v>
      </c>
      <c r="D248" s="406" t="s">
        <v>2562</v>
      </c>
      <c r="E248" s="406">
        <v>0.92999999999999994</v>
      </c>
    </row>
    <row r="249" spans="1:5">
      <c r="A249" s="477">
        <v>246</v>
      </c>
      <c r="B249" s="424" t="s">
        <v>2591</v>
      </c>
      <c r="C249" s="406" t="s">
        <v>41</v>
      </c>
      <c r="D249" s="406" t="s">
        <v>2562</v>
      </c>
      <c r="E249" s="406">
        <v>0.73000000000000009</v>
      </c>
    </row>
    <row r="250" spans="1:5" ht="31.5">
      <c r="A250" s="477">
        <v>247</v>
      </c>
      <c r="B250" s="420" t="s">
        <v>2592</v>
      </c>
      <c r="C250" s="421" t="s">
        <v>41</v>
      </c>
      <c r="D250" s="421" t="s">
        <v>2562</v>
      </c>
      <c r="E250" s="421">
        <v>0.28000000000000003</v>
      </c>
    </row>
    <row r="251" spans="1:5">
      <c r="A251" s="477">
        <v>248</v>
      </c>
      <c r="B251" s="472" t="s">
        <v>2593</v>
      </c>
      <c r="C251" s="407" t="s">
        <v>43</v>
      </c>
      <c r="D251" s="408" t="s">
        <v>2562</v>
      </c>
      <c r="E251" s="408">
        <v>0.09</v>
      </c>
    </row>
    <row r="252" spans="1:5">
      <c r="A252" s="477">
        <v>249</v>
      </c>
      <c r="B252" s="431" t="s">
        <v>2594</v>
      </c>
      <c r="C252" s="407" t="s">
        <v>48</v>
      </c>
      <c r="D252" s="408" t="s">
        <v>2562</v>
      </c>
      <c r="E252" s="408">
        <v>0.05</v>
      </c>
    </row>
    <row r="253" spans="1:5">
      <c r="A253" s="477">
        <v>250</v>
      </c>
      <c r="B253" s="431" t="s">
        <v>2595</v>
      </c>
      <c r="C253" s="407" t="s">
        <v>48</v>
      </c>
      <c r="D253" s="408" t="s">
        <v>2562</v>
      </c>
      <c r="E253" s="408">
        <v>0.1</v>
      </c>
    </row>
    <row r="254" spans="1:5">
      <c r="A254" s="477">
        <v>251</v>
      </c>
      <c r="B254" s="473" t="s">
        <v>2596</v>
      </c>
      <c r="C254" s="458"/>
      <c r="D254" s="386">
        <v>0.02</v>
      </c>
      <c r="E254" s="386" t="s">
        <v>2597</v>
      </c>
    </row>
    <row r="255" spans="1:5" ht="63">
      <c r="A255" s="477">
        <v>252</v>
      </c>
      <c r="B255" s="474" t="s">
        <v>2598</v>
      </c>
      <c r="C255" s="458" t="s">
        <v>2599</v>
      </c>
      <c r="D255" s="387">
        <v>0.09</v>
      </c>
      <c r="E255" s="387" t="s">
        <v>2597</v>
      </c>
    </row>
    <row r="256" spans="1:5">
      <c r="A256" s="477">
        <v>253</v>
      </c>
      <c r="B256" s="465" t="s">
        <v>2600</v>
      </c>
      <c r="C256" s="458"/>
      <c r="D256" s="386">
        <v>0.7</v>
      </c>
      <c r="E256" s="386" t="s">
        <v>2597</v>
      </c>
    </row>
    <row r="257" spans="1:5">
      <c r="A257" s="477">
        <v>254</v>
      </c>
      <c r="B257" s="475" t="s">
        <v>2601</v>
      </c>
      <c r="C257" s="458"/>
      <c r="D257" s="388">
        <v>0.02</v>
      </c>
      <c r="E257" s="388" t="s">
        <v>2597</v>
      </c>
    </row>
    <row r="258" spans="1:5">
      <c r="A258" s="477">
        <v>255</v>
      </c>
      <c r="B258" s="465" t="s">
        <v>2602</v>
      </c>
      <c r="C258" s="458"/>
      <c r="D258" s="389">
        <v>0.06</v>
      </c>
      <c r="E258" s="389" t="s">
        <v>2597</v>
      </c>
    </row>
    <row r="259" spans="1:5" ht="47.25">
      <c r="A259" s="477">
        <v>256</v>
      </c>
      <c r="B259" s="390" t="s">
        <v>2603</v>
      </c>
      <c r="C259" s="458" t="s">
        <v>2604</v>
      </c>
      <c r="D259" s="391">
        <v>3.7100000000000001E-2</v>
      </c>
      <c r="E259" s="391" t="s">
        <v>2597</v>
      </c>
    </row>
    <row r="260" spans="1:5" ht="47.25">
      <c r="A260" s="477">
        <v>257</v>
      </c>
      <c r="B260" s="390" t="s">
        <v>2605</v>
      </c>
      <c r="C260" s="458" t="s">
        <v>2606</v>
      </c>
      <c r="D260" s="391">
        <v>5.5500000000000001E-2</v>
      </c>
      <c r="E260" s="391" t="s">
        <v>2597</v>
      </c>
    </row>
    <row r="261" spans="1:5" ht="47.25">
      <c r="A261" s="477">
        <v>258</v>
      </c>
      <c r="B261" s="465" t="s">
        <v>2607</v>
      </c>
      <c r="C261" s="388" t="s">
        <v>2270</v>
      </c>
      <c r="D261" s="386">
        <v>0.5</v>
      </c>
      <c r="E261" s="386" t="s">
        <v>2597</v>
      </c>
    </row>
    <row r="262" spans="1:5">
      <c r="A262" s="477">
        <v>259</v>
      </c>
      <c r="B262" s="468" t="s">
        <v>2608</v>
      </c>
      <c r="C262" s="442" t="s">
        <v>2609</v>
      </c>
      <c r="D262" s="391">
        <v>0.66</v>
      </c>
      <c r="E262" s="391" t="s">
        <v>2597</v>
      </c>
    </row>
    <row r="263" spans="1:5" ht="31.5">
      <c r="A263" s="477">
        <v>260</v>
      </c>
      <c r="B263" s="385" t="s">
        <v>2610</v>
      </c>
      <c r="C263" s="458" t="s">
        <v>1635</v>
      </c>
      <c r="D263" s="392">
        <v>0.1</v>
      </c>
      <c r="E263" s="391" t="s">
        <v>2597</v>
      </c>
    </row>
    <row r="264" spans="1:5" ht="31.5">
      <c r="A264" s="477">
        <v>261</v>
      </c>
      <c r="B264" s="385" t="s">
        <v>2611</v>
      </c>
      <c r="C264" s="458" t="s">
        <v>1635</v>
      </c>
      <c r="D264" s="393">
        <v>0.08</v>
      </c>
      <c r="E264" s="391" t="s">
        <v>2597</v>
      </c>
    </row>
    <row r="265" spans="1:5" ht="31.5">
      <c r="A265" s="477">
        <v>262</v>
      </c>
      <c r="B265" s="385" t="s">
        <v>2612</v>
      </c>
      <c r="C265" s="458" t="s">
        <v>1635</v>
      </c>
      <c r="D265" s="393">
        <v>0.13</v>
      </c>
      <c r="E265" s="391" t="s">
        <v>2597</v>
      </c>
    </row>
    <row r="266" spans="1:5" ht="31.5">
      <c r="A266" s="477">
        <v>263</v>
      </c>
      <c r="B266" s="385" t="s">
        <v>2613</v>
      </c>
      <c r="C266" s="458" t="s">
        <v>1635</v>
      </c>
      <c r="D266" s="394">
        <v>0.06</v>
      </c>
      <c r="E266" s="391" t="s">
        <v>2597</v>
      </c>
    </row>
    <row r="267" spans="1:5" ht="31.5">
      <c r="A267" s="477">
        <v>264</v>
      </c>
      <c r="B267" s="395" t="s">
        <v>2614</v>
      </c>
      <c r="C267" s="458" t="s">
        <v>1635</v>
      </c>
      <c r="D267" s="394">
        <v>0.41</v>
      </c>
      <c r="E267" s="391" t="s">
        <v>2597</v>
      </c>
    </row>
    <row r="268" spans="1:5" ht="31.5">
      <c r="A268" s="477">
        <v>265</v>
      </c>
      <c r="B268" s="424" t="s">
        <v>2615</v>
      </c>
      <c r="C268" s="407" t="s">
        <v>21</v>
      </c>
      <c r="D268" s="408" t="s">
        <v>2616</v>
      </c>
      <c r="E268" s="408">
        <v>0.83</v>
      </c>
    </row>
    <row r="269" spans="1:5">
      <c r="A269" s="477">
        <v>266</v>
      </c>
      <c r="B269" s="423" t="s">
        <v>2617</v>
      </c>
      <c r="C269" s="407" t="s">
        <v>25</v>
      </c>
      <c r="D269" s="408" t="s">
        <v>2616</v>
      </c>
      <c r="E269" s="408">
        <v>0.62000000000000011</v>
      </c>
    </row>
    <row r="270" spans="1:5">
      <c r="A270" s="477">
        <v>267</v>
      </c>
      <c r="B270" s="423" t="s">
        <v>2618</v>
      </c>
      <c r="C270" s="407" t="s">
        <v>25</v>
      </c>
      <c r="D270" s="408" t="s">
        <v>2616</v>
      </c>
      <c r="E270" s="408">
        <v>0.4</v>
      </c>
    </row>
    <row r="271" spans="1:5" ht="31.5">
      <c r="A271" s="477">
        <v>268</v>
      </c>
      <c r="B271" s="423" t="s">
        <v>2619</v>
      </c>
      <c r="C271" s="407" t="s">
        <v>25</v>
      </c>
      <c r="D271" s="408" t="s">
        <v>2616</v>
      </c>
      <c r="E271" s="408">
        <v>4.8099999999999996</v>
      </c>
    </row>
    <row r="272" spans="1:5" ht="31.5">
      <c r="A272" s="477">
        <v>269</v>
      </c>
      <c r="B272" s="423" t="s">
        <v>2620</v>
      </c>
      <c r="C272" s="407" t="s">
        <v>26</v>
      </c>
      <c r="D272" s="408" t="s">
        <v>2616</v>
      </c>
      <c r="E272" s="408">
        <v>7.0000000000000007E-2</v>
      </c>
    </row>
    <row r="273" spans="1:5">
      <c r="A273" s="477">
        <v>270</v>
      </c>
      <c r="B273" s="423" t="s">
        <v>2621</v>
      </c>
      <c r="C273" s="406" t="s">
        <v>27</v>
      </c>
      <c r="D273" s="408" t="s">
        <v>2616</v>
      </c>
      <c r="E273" s="408">
        <v>0.05</v>
      </c>
    </row>
    <row r="274" spans="1:5">
      <c r="A274" s="477">
        <v>271</v>
      </c>
      <c r="B274" s="423" t="s">
        <v>2622</v>
      </c>
      <c r="C274" s="406" t="s">
        <v>27</v>
      </c>
      <c r="D274" s="408" t="s">
        <v>2616</v>
      </c>
      <c r="E274" s="408">
        <v>0.64</v>
      </c>
    </row>
    <row r="275" spans="1:5">
      <c r="A275" s="477">
        <v>272</v>
      </c>
      <c r="B275" s="423" t="s">
        <v>2623</v>
      </c>
      <c r="C275" s="407" t="s">
        <v>30</v>
      </c>
      <c r="D275" s="408" t="s">
        <v>2616</v>
      </c>
      <c r="E275" s="408">
        <v>0.18</v>
      </c>
    </row>
    <row r="276" spans="1:5" ht="31.5">
      <c r="A276" s="477">
        <v>273</v>
      </c>
      <c r="B276" s="423" t="s">
        <v>2370</v>
      </c>
      <c r="C276" s="407" t="s">
        <v>31</v>
      </c>
      <c r="D276" s="408" t="s">
        <v>2616</v>
      </c>
      <c r="E276" s="408">
        <v>1.7</v>
      </c>
    </row>
    <row r="277" spans="1:5" ht="31.5">
      <c r="A277" s="477">
        <v>274</v>
      </c>
      <c r="B277" s="423" t="s">
        <v>2624</v>
      </c>
      <c r="C277" s="407" t="s">
        <v>33</v>
      </c>
      <c r="D277" s="408" t="s">
        <v>2616</v>
      </c>
      <c r="E277" s="408">
        <v>0.01</v>
      </c>
    </row>
    <row r="278" spans="1:5">
      <c r="A278" s="477">
        <v>275</v>
      </c>
      <c r="B278" s="424" t="s">
        <v>2625</v>
      </c>
      <c r="C278" s="407" t="s">
        <v>34</v>
      </c>
      <c r="D278" s="407" t="s">
        <v>2616</v>
      </c>
      <c r="E278" s="407">
        <v>0.13</v>
      </c>
    </row>
    <row r="279" spans="1:5">
      <c r="A279" s="477">
        <v>276</v>
      </c>
      <c r="B279" s="423" t="s">
        <v>2626</v>
      </c>
      <c r="C279" s="407" t="s">
        <v>41</v>
      </c>
      <c r="D279" s="408" t="s">
        <v>2616</v>
      </c>
      <c r="E279" s="408">
        <v>0.12</v>
      </c>
    </row>
    <row r="280" spans="1:5">
      <c r="A280" s="477">
        <v>277</v>
      </c>
      <c r="B280" s="423" t="s">
        <v>2627</v>
      </c>
      <c r="C280" s="407" t="s">
        <v>41</v>
      </c>
      <c r="D280" s="408" t="s">
        <v>2616</v>
      </c>
      <c r="E280" s="408">
        <v>0.09</v>
      </c>
    </row>
    <row r="281" spans="1:5">
      <c r="A281" s="477">
        <v>278</v>
      </c>
      <c r="B281" s="423" t="s">
        <v>2628</v>
      </c>
      <c r="C281" s="407" t="s">
        <v>41</v>
      </c>
      <c r="D281" s="408" t="s">
        <v>2616</v>
      </c>
      <c r="E281" s="408">
        <v>1.68</v>
      </c>
    </row>
    <row r="282" spans="1:5">
      <c r="A282" s="477">
        <v>279</v>
      </c>
      <c r="B282" s="423" t="s">
        <v>813</v>
      </c>
      <c r="C282" s="407" t="s">
        <v>41</v>
      </c>
      <c r="D282" s="408" t="s">
        <v>2616</v>
      </c>
      <c r="E282" s="408">
        <v>0.7</v>
      </c>
    </row>
    <row r="283" spans="1:5" ht="31.5">
      <c r="A283" s="477">
        <v>280</v>
      </c>
      <c r="B283" s="423" t="s">
        <v>2629</v>
      </c>
      <c r="C283" s="407" t="s">
        <v>41</v>
      </c>
      <c r="D283" s="408" t="s">
        <v>2616</v>
      </c>
      <c r="E283" s="408"/>
    </row>
    <row r="284" spans="1:5" ht="31.5">
      <c r="A284" s="477">
        <v>281</v>
      </c>
      <c r="B284" s="423" t="s">
        <v>2630</v>
      </c>
      <c r="C284" s="407" t="s">
        <v>41</v>
      </c>
      <c r="D284" s="408" t="s">
        <v>2616</v>
      </c>
      <c r="E284" s="408">
        <v>4.71</v>
      </c>
    </row>
    <row r="285" spans="1:5">
      <c r="A285" s="477">
        <v>282</v>
      </c>
      <c r="B285" s="446" t="s">
        <v>2631</v>
      </c>
      <c r="C285" s="407" t="s">
        <v>41</v>
      </c>
      <c r="D285" s="408" t="s">
        <v>2616</v>
      </c>
      <c r="E285" s="408">
        <v>0</v>
      </c>
    </row>
    <row r="286" spans="1:5">
      <c r="A286" s="477">
        <v>283</v>
      </c>
      <c r="B286" s="445" t="s">
        <v>2632</v>
      </c>
      <c r="C286" s="406" t="s">
        <v>41</v>
      </c>
      <c r="D286" s="406" t="s">
        <v>2616</v>
      </c>
      <c r="E286" s="406">
        <v>0.3</v>
      </c>
    </row>
    <row r="287" spans="1:5">
      <c r="A287" s="477">
        <v>284</v>
      </c>
      <c r="B287" s="445" t="s">
        <v>2633</v>
      </c>
      <c r="C287" s="406" t="s">
        <v>41</v>
      </c>
      <c r="D287" s="406" t="s">
        <v>2616</v>
      </c>
      <c r="E287" s="406">
        <v>0.25</v>
      </c>
    </row>
    <row r="288" spans="1:5">
      <c r="A288" s="477">
        <v>285</v>
      </c>
      <c r="B288" s="445" t="s">
        <v>2634</v>
      </c>
      <c r="C288" s="406" t="s">
        <v>41</v>
      </c>
      <c r="D288" s="406" t="s">
        <v>2616</v>
      </c>
      <c r="E288" s="406">
        <v>3.29</v>
      </c>
    </row>
    <row r="289" spans="1:5">
      <c r="A289" s="477">
        <v>286</v>
      </c>
      <c r="B289" s="445" t="s">
        <v>2635</v>
      </c>
      <c r="C289" s="406" t="s">
        <v>41</v>
      </c>
      <c r="D289" s="406" t="s">
        <v>2616</v>
      </c>
      <c r="E289" s="406">
        <v>0.1</v>
      </c>
    </row>
    <row r="290" spans="1:5">
      <c r="A290" s="477">
        <v>287</v>
      </c>
      <c r="B290" s="445" t="s">
        <v>813</v>
      </c>
      <c r="C290" s="406" t="s">
        <v>41</v>
      </c>
      <c r="D290" s="406" t="s">
        <v>2616</v>
      </c>
      <c r="E290" s="406">
        <v>0.9</v>
      </c>
    </row>
    <row r="291" spans="1:5">
      <c r="A291" s="477">
        <v>288</v>
      </c>
      <c r="B291" s="420" t="s">
        <v>2636</v>
      </c>
      <c r="C291" s="421" t="s">
        <v>41</v>
      </c>
      <c r="D291" s="421" t="s">
        <v>2616</v>
      </c>
      <c r="E291" s="421">
        <v>0.05</v>
      </c>
    </row>
    <row r="292" spans="1:5">
      <c r="A292" s="477">
        <v>289</v>
      </c>
      <c r="B292" s="469" t="s">
        <v>2637</v>
      </c>
      <c r="C292" s="414" t="s">
        <v>41</v>
      </c>
      <c r="D292" s="414" t="s">
        <v>2616</v>
      </c>
      <c r="E292" s="414">
        <v>0.22</v>
      </c>
    </row>
    <row r="293" spans="1:5">
      <c r="A293" s="477">
        <v>290</v>
      </c>
      <c r="B293" s="420" t="s">
        <v>2638</v>
      </c>
      <c r="C293" s="421" t="s">
        <v>41</v>
      </c>
      <c r="D293" s="421" t="s">
        <v>2616</v>
      </c>
      <c r="E293" s="421">
        <v>0.1</v>
      </c>
    </row>
    <row r="294" spans="1:5">
      <c r="A294" s="477">
        <v>291</v>
      </c>
      <c r="B294" s="445" t="s">
        <v>2639</v>
      </c>
      <c r="C294" s="406" t="s">
        <v>48</v>
      </c>
      <c r="D294" s="406" t="s">
        <v>2616</v>
      </c>
      <c r="E294" s="406">
        <v>0.02</v>
      </c>
    </row>
    <row r="295" spans="1:5">
      <c r="A295" s="477">
        <v>292</v>
      </c>
      <c r="B295" s="445" t="s">
        <v>2640</v>
      </c>
      <c r="C295" s="406" t="s">
        <v>48</v>
      </c>
      <c r="D295" s="406" t="s">
        <v>2616</v>
      </c>
      <c r="E295" s="406">
        <v>0.06</v>
      </c>
    </row>
    <row r="296" spans="1:5">
      <c r="A296" s="477">
        <v>293</v>
      </c>
      <c r="B296" s="445" t="s">
        <v>2641</v>
      </c>
      <c r="C296" s="406" t="s">
        <v>18</v>
      </c>
      <c r="D296" s="477" t="s">
        <v>2642</v>
      </c>
      <c r="E296" s="477">
        <v>0.28999999999999998</v>
      </c>
    </row>
    <row r="297" spans="1:5" ht="31.5">
      <c r="A297" s="477">
        <v>294</v>
      </c>
      <c r="B297" s="430" t="s">
        <v>2643</v>
      </c>
      <c r="C297" s="406" t="s">
        <v>21</v>
      </c>
      <c r="D297" s="421" t="s">
        <v>2642</v>
      </c>
      <c r="E297" s="421">
        <v>0.12</v>
      </c>
    </row>
    <row r="298" spans="1:5" ht="31.5">
      <c r="A298" s="477">
        <v>295</v>
      </c>
      <c r="B298" s="424" t="s">
        <v>2644</v>
      </c>
      <c r="C298" s="407" t="s">
        <v>21</v>
      </c>
      <c r="D298" s="408" t="s">
        <v>2642</v>
      </c>
      <c r="E298" s="408">
        <v>0.06</v>
      </c>
    </row>
    <row r="299" spans="1:5">
      <c r="A299" s="477">
        <v>296</v>
      </c>
      <c r="B299" s="424" t="s">
        <v>2645</v>
      </c>
      <c r="C299" s="406" t="s">
        <v>25</v>
      </c>
      <c r="D299" s="408" t="s">
        <v>2642</v>
      </c>
      <c r="E299" s="408">
        <v>0.02</v>
      </c>
    </row>
    <row r="300" spans="1:5">
      <c r="A300" s="477">
        <v>297</v>
      </c>
      <c r="B300" s="420" t="s">
        <v>2646</v>
      </c>
      <c r="C300" s="421" t="s">
        <v>29</v>
      </c>
      <c r="D300" s="408" t="s">
        <v>2642</v>
      </c>
      <c r="E300" s="408">
        <v>0.08</v>
      </c>
    </row>
    <row r="301" spans="1:5" ht="31.5">
      <c r="A301" s="477">
        <v>298</v>
      </c>
      <c r="B301" s="445" t="s">
        <v>2647</v>
      </c>
      <c r="C301" s="406" t="s">
        <v>30</v>
      </c>
      <c r="D301" s="406" t="s">
        <v>2642</v>
      </c>
      <c r="E301" s="406">
        <v>0.64</v>
      </c>
    </row>
    <row r="302" spans="1:5">
      <c r="A302" s="477">
        <v>299</v>
      </c>
      <c r="B302" s="430" t="s">
        <v>2648</v>
      </c>
      <c r="C302" s="407" t="s">
        <v>41</v>
      </c>
      <c r="D302" s="408" t="s">
        <v>2642</v>
      </c>
      <c r="E302" s="408">
        <v>0.13</v>
      </c>
    </row>
    <row r="303" spans="1:5" ht="31.5">
      <c r="A303" s="477">
        <v>300</v>
      </c>
      <c r="B303" s="439" t="s">
        <v>2649</v>
      </c>
      <c r="C303" s="407" t="s">
        <v>41</v>
      </c>
      <c r="D303" s="408" t="s">
        <v>2642</v>
      </c>
      <c r="E303" s="408">
        <v>0.2</v>
      </c>
    </row>
    <row r="304" spans="1:5">
      <c r="A304" s="477">
        <v>301</v>
      </c>
      <c r="B304" s="431" t="s">
        <v>2650</v>
      </c>
      <c r="C304" s="407" t="s">
        <v>41</v>
      </c>
      <c r="D304" s="408" t="s">
        <v>2642</v>
      </c>
      <c r="E304" s="408">
        <v>1.25</v>
      </c>
    </row>
    <row r="305" spans="1:5">
      <c r="A305" s="477">
        <v>302</v>
      </c>
      <c r="B305" s="446" t="s">
        <v>2651</v>
      </c>
      <c r="C305" s="407" t="s">
        <v>41</v>
      </c>
      <c r="D305" s="406" t="s">
        <v>2642</v>
      </c>
      <c r="E305" s="406">
        <v>0.3</v>
      </c>
    </row>
    <row r="306" spans="1:5" ht="31.5">
      <c r="A306" s="477">
        <v>303</v>
      </c>
      <c r="B306" s="439" t="s">
        <v>2652</v>
      </c>
      <c r="C306" s="407" t="s">
        <v>41</v>
      </c>
      <c r="D306" s="408" t="s">
        <v>2642</v>
      </c>
      <c r="E306" s="408">
        <v>0.14000000000000001</v>
      </c>
    </row>
    <row r="307" spans="1:5">
      <c r="A307" s="477">
        <v>304</v>
      </c>
      <c r="B307" s="439" t="s">
        <v>2071</v>
      </c>
      <c r="C307" s="407" t="s">
        <v>48</v>
      </c>
      <c r="D307" s="408" t="s">
        <v>2642</v>
      </c>
      <c r="E307" s="408">
        <v>1.4E-2</v>
      </c>
    </row>
    <row r="308" spans="1:5">
      <c r="A308" s="477">
        <v>305</v>
      </c>
      <c r="B308" s="430" t="s">
        <v>2653</v>
      </c>
      <c r="C308" s="406" t="s">
        <v>18</v>
      </c>
      <c r="D308" s="421" t="s">
        <v>2654</v>
      </c>
      <c r="E308" s="417">
        <v>0.24</v>
      </c>
    </row>
    <row r="309" spans="1:5">
      <c r="A309" s="477">
        <v>306</v>
      </c>
      <c r="B309" s="446" t="s">
        <v>2655</v>
      </c>
      <c r="C309" s="407" t="s">
        <v>18</v>
      </c>
      <c r="D309" s="408" t="s">
        <v>2654</v>
      </c>
      <c r="E309" s="419">
        <v>0.4</v>
      </c>
    </row>
    <row r="310" spans="1:5">
      <c r="A310" s="477">
        <v>307</v>
      </c>
      <c r="B310" s="424" t="s">
        <v>2656</v>
      </c>
      <c r="C310" s="407" t="s">
        <v>22</v>
      </c>
      <c r="D310" s="408" t="s">
        <v>2654</v>
      </c>
      <c r="E310" s="419">
        <v>3.05</v>
      </c>
    </row>
    <row r="311" spans="1:5" ht="47.25">
      <c r="A311" s="477">
        <v>308</v>
      </c>
      <c r="B311" s="446" t="s">
        <v>2657</v>
      </c>
      <c r="C311" s="407" t="s">
        <v>21</v>
      </c>
      <c r="D311" s="477" t="s">
        <v>2654</v>
      </c>
      <c r="E311" s="481">
        <v>0.5</v>
      </c>
    </row>
    <row r="312" spans="1:5">
      <c r="A312" s="477">
        <v>309</v>
      </c>
      <c r="B312" s="431" t="s">
        <v>2658</v>
      </c>
      <c r="C312" s="407" t="s">
        <v>21</v>
      </c>
      <c r="D312" s="406" t="s">
        <v>2654</v>
      </c>
      <c r="E312" s="419">
        <v>0.61</v>
      </c>
    </row>
    <row r="313" spans="1:5" ht="31.5">
      <c r="A313" s="477">
        <v>310</v>
      </c>
      <c r="B313" s="445" t="s">
        <v>2659</v>
      </c>
      <c r="C313" s="406" t="s">
        <v>21</v>
      </c>
      <c r="D313" s="406" t="s">
        <v>2654</v>
      </c>
      <c r="E313" s="419">
        <v>0.2</v>
      </c>
    </row>
    <row r="314" spans="1:5">
      <c r="A314" s="477">
        <v>311</v>
      </c>
      <c r="B314" s="431" t="s">
        <v>2660</v>
      </c>
      <c r="C314" s="407" t="s">
        <v>21</v>
      </c>
      <c r="D314" s="408" t="s">
        <v>2654</v>
      </c>
      <c r="E314" s="419">
        <v>0.04</v>
      </c>
    </row>
    <row r="315" spans="1:5" ht="31.5">
      <c r="A315" s="477">
        <v>312</v>
      </c>
      <c r="B315" s="431" t="s">
        <v>2661</v>
      </c>
      <c r="C315" s="407" t="s">
        <v>21</v>
      </c>
      <c r="D315" s="408" t="s">
        <v>2654</v>
      </c>
      <c r="E315" s="419">
        <v>0.16</v>
      </c>
    </row>
    <row r="316" spans="1:5">
      <c r="A316" s="477">
        <v>313</v>
      </c>
      <c r="B316" s="431" t="s">
        <v>2662</v>
      </c>
      <c r="C316" s="407" t="s">
        <v>21</v>
      </c>
      <c r="D316" s="408" t="s">
        <v>2654</v>
      </c>
      <c r="E316" s="419">
        <v>0.12</v>
      </c>
    </row>
    <row r="317" spans="1:5">
      <c r="A317" s="477">
        <v>314</v>
      </c>
      <c r="B317" s="424" t="s">
        <v>2663</v>
      </c>
      <c r="C317" s="406" t="s">
        <v>25</v>
      </c>
      <c r="D317" s="406" t="s">
        <v>2654</v>
      </c>
      <c r="E317" s="419">
        <v>0.53</v>
      </c>
    </row>
    <row r="318" spans="1:5">
      <c r="A318" s="477">
        <v>315</v>
      </c>
      <c r="B318" s="423" t="s">
        <v>2664</v>
      </c>
      <c r="C318" s="407" t="s">
        <v>30</v>
      </c>
      <c r="D318" s="425" t="s">
        <v>2654</v>
      </c>
      <c r="E318" s="426">
        <v>0.31</v>
      </c>
    </row>
    <row r="319" spans="1:5" ht="31.5">
      <c r="A319" s="477">
        <v>316</v>
      </c>
      <c r="B319" s="423" t="s">
        <v>2665</v>
      </c>
      <c r="C319" s="407" t="s">
        <v>30</v>
      </c>
      <c r="D319" s="425" t="s">
        <v>2654</v>
      </c>
      <c r="E319" s="426">
        <v>0.15</v>
      </c>
    </row>
    <row r="320" spans="1:5">
      <c r="A320" s="477">
        <v>317</v>
      </c>
      <c r="B320" s="445" t="s">
        <v>2666</v>
      </c>
      <c r="C320" s="406" t="s">
        <v>33</v>
      </c>
      <c r="D320" s="425" t="s">
        <v>2654</v>
      </c>
      <c r="E320" s="426">
        <v>0.02</v>
      </c>
    </row>
    <row r="321" spans="1:5">
      <c r="A321" s="477">
        <v>318</v>
      </c>
      <c r="B321" s="445" t="s">
        <v>2667</v>
      </c>
      <c r="C321" s="406" t="s">
        <v>34</v>
      </c>
      <c r="D321" s="425" t="s">
        <v>2654</v>
      </c>
      <c r="E321" s="426">
        <v>0.2</v>
      </c>
    </row>
    <row r="322" spans="1:5">
      <c r="A322" s="477">
        <v>319</v>
      </c>
      <c r="B322" s="445" t="s">
        <v>2668</v>
      </c>
      <c r="C322" s="406" t="s">
        <v>41</v>
      </c>
      <c r="D322" s="425" t="s">
        <v>2654</v>
      </c>
      <c r="E322" s="426">
        <v>0.5</v>
      </c>
    </row>
    <row r="323" spans="1:5" ht="31.5">
      <c r="A323" s="477">
        <v>320</v>
      </c>
      <c r="B323" s="448" t="s">
        <v>2669</v>
      </c>
      <c r="C323" s="407" t="s">
        <v>41</v>
      </c>
      <c r="D323" s="425" t="s">
        <v>2654</v>
      </c>
      <c r="E323" s="426">
        <v>0.24</v>
      </c>
    </row>
    <row r="324" spans="1:5">
      <c r="A324" s="477">
        <v>321</v>
      </c>
      <c r="B324" s="424" t="s">
        <v>2670</v>
      </c>
      <c r="C324" s="406" t="s">
        <v>43</v>
      </c>
      <c r="D324" s="429" t="s">
        <v>2654</v>
      </c>
      <c r="E324" s="426">
        <v>0.74</v>
      </c>
    </row>
  </sheetData>
  <autoFilter ref="C1:C324"/>
  <mergeCells count="6">
    <mergeCell ref="A1:E1"/>
    <mergeCell ref="A2:A3"/>
    <mergeCell ref="B2:B3"/>
    <mergeCell ref="C2:C3"/>
    <mergeCell ref="D2:D3"/>
    <mergeCell ref="E2:E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65"/>
  <sheetViews>
    <sheetView workbookViewId="0">
      <pane xSplit="5" ySplit="7" topLeftCell="F26" activePane="bottomRight" state="frozen"/>
      <selection activeCell="N5" sqref="N5"/>
      <selection pane="topRight" activeCell="N5" sqref="N5"/>
      <selection pane="bottomLeft" activeCell="N5" sqref="N5"/>
      <selection pane="bottomRight" activeCell="F46" sqref="F46"/>
    </sheetView>
  </sheetViews>
  <sheetFormatPr defaultColWidth="9.140625" defaultRowHeight="15"/>
  <cols>
    <col min="1" max="1" width="5.42578125" style="12" customWidth="1"/>
    <col min="2" max="2" width="32" style="12" customWidth="1"/>
    <col min="3" max="3" width="7.85546875" style="13" customWidth="1"/>
    <col min="4" max="4" width="11.42578125" style="14" customWidth="1"/>
    <col min="5" max="5" width="9.7109375" style="14" hidden="1" customWidth="1"/>
    <col min="6" max="7" width="10.140625" style="13" bestFit="1" customWidth="1"/>
    <col min="8" max="8" width="11" style="13" bestFit="1" customWidth="1"/>
    <col min="9" max="9" width="10.5703125" style="13" bestFit="1" customWidth="1"/>
    <col min="10" max="11" width="9.28515625" style="13" bestFit="1" customWidth="1"/>
    <col min="12" max="12" width="10.42578125" style="13" bestFit="1" customWidth="1"/>
    <col min="13" max="13" width="9.28515625" style="13" bestFit="1" customWidth="1"/>
    <col min="14" max="15" width="10.140625" style="13" bestFit="1" customWidth="1"/>
    <col min="16" max="16" width="9.28515625" style="13" bestFit="1" customWidth="1"/>
    <col min="17" max="19" width="10.140625" style="13" bestFit="1" customWidth="1"/>
    <col min="20" max="25" width="9.28515625" style="13" bestFit="1" customWidth="1"/>
    <col min="26" max="26" width="10.42578125" style="13" bestFit="1" customWidth="1"/>
    <col min="27" max="29" width="9.28515625" style="13" bestFit="1" customWidth="1"/>
    <col min="30" max="30" width="10.140625" style="13" bestFit="1" customWidth="1"/>
    <col min="31" max="33" width="0" style="13" hidden="1" customWidth="1"/>
    <col min="34" max="16384" width="9.140625" style="13"/>
  </cols>
  <sheetData>
    <row r="2" spans="1:32">
      <c r="A2" s="11" t="s">
        <v>1246</v>
      </c>
    </row>
    <row r="3" spans="1:32" ht="17.25" customHeight="1">
      <c r="A3" s="11"/>
      <c r="B3" s="2326" t="s">
        <v>1248</v>
      </c>
      <c r="C3" s="2326"/>
      <c r="D3" s="2326"/>
      <c r="E3" s="2326"/>
      <c r="F3" s="2326"/>
      <c r="G3" s="2326"/>
    </row>
    <row r="4" spans="1:32">
      <c r="A4" s="15"/>
      <c r="B4" s="16"/>
      <c r="C4" s="17"/>
      <c r="D4" s="15"/>
      <c r="E4" s="15"/>
      <c r="F4" s="18" t="s">
        <v>1249</v>
      </c>
      <c r="G4" s="15"/>
    </row>
    <row r="5" spans="1:32" ht="14.25" customHeight="1">
      <c r="A5" s="2327" t="s">
        <v>58</v>
      </c>
      <c r="B5" s="2329" t="s">
        <v>1250</v>
      </c>
      <c r="C5" s="2327" t="s">
        <v>1251</v>
      </c>
      <c r="D5" s="2329" t="s">
        <v>1252</v>
      </c>
      <c r="E5" s="243"/>
      <c r="F5" s="2323" t="s">
        <v>3846</v>
      </c>
      <c r="G5" s="2324"/>
      <c r="H5" s="2324"/>
      <c r="I5" s="2324"/>
      <c r="J5" s="2325"/>
      <c r="K5" s="2323" t="s">
        <v>1253</v>
      </c>
      <c r="L5" s="2324"/>
      <c r="M5" s="2324"/>
      <c r="N5" s="2324"/>
      <c r="O5" s="2324"/>
      <c r="P5" s="2324"/>
      <c r="Q5" s="2324"/>
      <c r="R5" s="2324"/>
      <c r="S5" s="2324"/>
      <c r="T5" s="2325"/>
      <c r="U5" s="2323" t="s">
        <v>1253</v>
      </c>
      <c r="V5" s="2324"/>
      <c r="W5" s="2324"/>
      <c r="X5" s="2324"/>
      <c r="Y5" s="2324"/>
      <c r="Z5" s="2324"/>
      <c r="AA5" s="2324"/>
      <c r="AB5" s="2324"/>
      <c r="AC5" s="2324"/>
      <c r="AD5" s="2325"/>
    </row>
    <row r="6" spans="1:32" s="19" customFormat="1" ht="39" customHeight="1">
      <c r="A6" s="2328"/>
      <c r="B6" s="2330"/>
      <c r="C6" s="2328"/>
      <c r="D6" s="2330"/>
      <c r="E6" s="244"/>
      <c r="F6" s="249" t="s">
        <v>1254</v>
      </c>
      <c r="G6" s="249" t="s">
        <v>1255</v>
      </c>
      <c r="H6" s="249" t="s">
        <v>1256</v>
      </c>
      <c r="I6" s="249" t="s">
        <v>1257</v>
      </c>
      <c r="J6" s="249" t="s">
        <v>161</v>
      </c>
      <c r="K6" s="249" t="s">
        <v>1258</v>
      </c>
      <c r="L6" s="249" t="s">
        <v>1259</v>
      </c>
      <c r="M6" s="249" t="s">
        <v>1260</v>
      </c>
      <c r="N6" s="249" t="s">
        <v>1261</v>
      </c>
      <c r="O6" s="249" t="s">
        <v>203</v>
      </c>
      <c r="P6" s="249" t="s">
        <v>1262</v>
      </c>
      <c r="Q6" s="249" t="s">
        <v>1263</v>
      </c>
      <c r="R6" s="249" t="s">
        <v>1264</v>
      </c>
      <c r="S6" s="249" t="s">
        <v>1265</v>
      </c>
      <c r="T6" s="249" t="s">
        <v>1247</v>
      </c>
      <c r="U6" s="249" t="s">
        <v>1266</v>
      </c>
      <c r="V6" s="249" t="s">
        <v>95</v>
      </c>
      <c r="W6" s="249" t="s">
        <v>72</v>
      </c>
      <c r="X6" s="249" t="s">
        <v>1267</v>
      </c>
      <c r="Y6" s="249" t="s">
        <v>575</v>
      </c>
      <c r="Z6" s="249" t="s">
        <v>1268</v>
      </c>
      <c r="AA6" s="249" t="s">
        <v>97</v>
      </c>
      <c r="AB6" s="249" t="s">
        <v>1269</v>
      </c>
      <c r="AC6" s="249" t="s">
        <v>1270</v>
      </c>
      <c r="AD6" s="249" t="s">
        <v>110</v>
      </c>
    </row>
    <row r="7" spans="1:32" ht="20.100000000000001" customHeight="1">
      <c r="A7" s="29"/>
      <c r="B7" s="30" t="s">
        <v>1271</v>
      </c>
      <c r="C7" s="31"/>
      <c r="D7" s="32">
        <f>'[1]2015'!D4</f>
        <v>10499.96</v>
      </c>
      <c r="E7" s="32">
        <f>'[1]2015'!F4</f>
        <v>10499.954973999998</v>
      </c>
      <c r="F7" s="32">
        <f>'[1]2015'!G4</f>
        <v>295.20683099999997</v>
      </c>
      <c r="G7" s="32">
        <f>'[1]2015'!H4</f>
        <v>197.43286700000002</v>
      </c>
      <c r="H7" s="32">
        <f>'[1]2015'!I4</f>
        <v>67.045758000000006</v>
      </c>
      <c r="I7" s="32">
        <f>'[1]2015'!J4</f>
        <v>393.48761099999996</v>
      </c>
      <c r="J7" s="32">
        <f>'[1]2015'!K4</f>
        <v>217.004167</v>
      </c>
      <c r="K7" s="32">
        <f>'[1]2015'!L4</f>
        <v>49.704246999999995</v>
      </c>
      <c r="L7" s="32">
        <f>'[1]2015'!M4</f>
        <v>161.45103900000001</v>
      </c>
      <c r="M7" s="32">
        <f>'[1]2015'!N4</f>
        <v>517.17938199999992</v>
      </c>
      <c r="N7" s="32">
        <f>'[1]2015'!O4</f>
        <v>114.470564</v>
      </c>
      <c r="O7" s="32">
        <f>'[1]2015'!P4</f>
        <v>138.86260399999998</v>
      </c>
      <c r="P7" s="32">
        <f>'[1]2015'!Q4</f>
        <v>86.603749000000008</v>
      </c>
      <c r="Q7" s="32">
        <f>'[1]2015'!R4</f>
        <v>227.843312</v>
      </c>
      <c r="R7" s="32">
        <f>'[1]2015'!S4</f>
        <v>57.930737999999998</v>
      </c>
      <c r="S7" s="32">
        <f>'[1]2015'!T4</f>
        <v>291.75417600000003</v>
      </c>
      <c r="T7" s="32">
        <f>'[1]2015'!U4</f>
        <v>194.276037</v>
      </c>
      <c r="U7" s="32">
        <f>'[1]2015'!V4</f>
        <v>504.01851700000003</v>
      </c>
      <c r="V7" s="32">
        <f>'[1]2015'!W4</f>
        <v>451.95929000000001</v>
      </c>
      <c r="W7" s="32">
        <f>'[1]2015'!X4</f>
        <v>641.89683100000002</v>
      </c>
      <c r="X7" s="32">
        <f>'[1]2015'!Y4</f>
        <v>1456.1103049999999</v>
      </c>
      <c r="Y7" s="32">
        <f>'[1]2015'!Z4</f>
        <v>672.15571699999998</v>
      </c>
      <c r="Z7" s="32">
        <f>'[1]2015'!AA4</f>
        <v>870.61352199999999</v>
      </c>
      <c r="AA7" s="32">
        <f>'[1]2015'!AB4</f>
        <v>568.81125499999996</v>
      </c>
      <c r="AB7" s="32">
        <f>'[1]2015'!AC4</f>
        <v>730.53645699999993</v>
      </c>
      <c r="AC7" s="32">
        <f>'[1]2015'!AD4</f>
        <v>946.28384100000005</v>
      </c>
      <c r="AD7" s="32">
        <f>'[1]2015'!AE4</f>
        <v>647.31615700000009</v>
      </c>
      <c r="AE7" s="20">
        <f>D7-E7</f>
        <v>5.0260000007256167E-3</v>
      </c>
    </row>
    <row r="8" spans="1:32" ht="20.100000000000001" customHeight="1">
      <c r="A8" s="33" t="s">
        <v>1192</v>
      </c>
      <c r="B8" s="30" t="s">
        <v>1272</v>
      </c>
      <c r="C8" s="31" t="s">
        <v>0</v>
      </c>
      <c r="D8" s="32">
        <f>'[1]2015'!D5</f>
        <v>4375.54</v>
      </c>
      <c r="E8" s="32">
        <f>'[1]2015'!F5</f>
        <v>4375.5352149999999</v>
      </c>
      <c r="F8" s="32">
        <f>'[1]2015'!G5</f>
        <v>30.262499999999999</v>
      </c>
      <c r="G8" s="32">
        <f>'[1]2015'!H5</f>
        <v>15.088822</v>
      </c>
      <c r="H8" s="32">
        <f>'[1]2015'!I5</f>
        <v>5.8012709999999998</v>
      </c>
      <c r="I8" s="32">
        <f>'[1]2015'!J5</f>
        <v>213.89043699999999</v>
      </c>
      <c r="J8" s="32">
        <f>'[1]2015'!K5</f>
        <v>27.019981999999999</v>
      </c>
      <c r="K8" s="32">
        <f>'[1]2015'!L5</f>
        <v>0.21265000000000001</v>
      </c>
      <c r="L8" s="32">
        <f>'[1]2015'!M5</f>
        <v>11.655782</v>
      </c>
      <c r="M8" s="32">
        <f>'[1]2015'!N5</f>
        <v>237.298225</v>
      </c>
      <c r="N8" s="32">
        <f>'[1]2015'!O5</f>
        <v>1.180043</v>
      </c>
      <c r="O8" s="32">
        <f>'[1]2015'!P5</f>
        <v>2.8389920000000002</v>
      </c>
      <c r="P8" s="32">
        <f>'[1]2015'!Q5</f>
        <v>6.3640509999999999</v>
      </c>
      <c r="Q8" s="32">
        <f>'[1]2015'!R5</f>
        <v>16.947063</v>
      </c>
      <c r="R8" s="32">
        <f>'[1]2015'!S5</f>
        <v>0.54375399999999996</v>
      </c>
      <c r="S8" s="32">
        <f>'[1]2015'!T5</f>
        <v>61.573332000000001</v>
      </c>
      <c r="T8" s="32">
        <f>'[1]2015'!U5</f>
        <v>2.2196419999999999</v>
      </c>
      <c r="U8" s="32">
        <f>'[1]2015'!V5</f>
        <v>112.808037</v>
      </c>
      <c r="V8" s="32">
        <f>'[1]2015'!W5</f>
        <v>206.91171499999999</v>
      </c>
      <c r="W8" s="32">
        <f>'[1]2015'!X5</f>
        <v>243.217635</v>
      </c>
      <c r="X8" s="32">
        <f>'[1]2015'!Y5</f>
        <v>824.24445500000002</v>
      </c>
      <c r="Y8" s="32">
        <f>'[1]2015'!Z5</f>
        <v>314.63372299999997</v>
      </c>
      <c r="Z8" s="32">
        <f>'[1]2015'!AA5</f>
        <v>609.50243699999999</v>
      </c>
      <c r="AA8" s="32">
        <f>'[1]2015'!AB5</f>
        <v>370.29200300000002</v>
      </c>
      <c r="AB8" s="32">
        <f>'[1]2015'!AC5</f>
        <v>368.63065999999998</v>
      </c>
      <c r="AC8" s="32">
        <f>'[1]2015'!AD5</f>
        <v>520.50603799999999</v>
      </c>
      <c r="AD8" s="32">
        <f>'[1]2015'!AE5</f>
        <v>171.891966</v>
      </c>
      <c r="AE8" s="20">
        <f t="shared" ref="AE8:AE60" si="0">D8-E8</f>
        <v>4.785000000083528E-3</v>
      </c>
      <c r="AF8" s="21">
        <f>D8/$D$7*100</f>
        <v>41.671968274164854</v>
      </c>
    </row>
    <row r="9" spans="1:32" ht="20.100000000000001" customHeight="1">
      <c r="A9" s="34" t="s">
        <v>1194</v>
      </c>
      <c r="B9" s="35" t="s">
        <v>1198</v>
      </c>
      <c r="C9" s="36" t="s">
        <v>3</v>
      </c>
      <c r="D9" s="37">
        <f>'[1]2015'!D8</f>
        <v>2094.8200000000002</v>
      </c>
      <c r="E9" s="37">
        <f>'[1]2015'!F8</f>
        <v>2094.817501</v>
      </c>
      <c r="F9" s="37">
        <f>'[1]2015'!G8</f>
        <v>0</v>
      </c>
      <c r="G9" s="37">
        <f>'[1]2015'!H8</f>
        <v>6.4542140000000003</v>
      </c>
      <c r="H9" s="37">
        <f>'[1]2015'!I8</f>
        <v>0</v>
      </c>
      <c r="I9" s="37">
        <f>'[1]2015'!J8</f>
        <v>129.87922499999999</v>
      </c>
      <c r="J9" s="37">
        <f>'[1]2015'!K8</f>
        <v>0</v>
      </c>
      <c r="K9" s="37">
        <f>'[1]2015'!L8</f>
        <v>0</v>
      </c>
      <c r="L9" s="37">
        <f>'[1]2015'!M8</f>
        <v>1.4559000000000001E-2</v>
      </c>
      <c r="M9" s="37">
        <f>'[1]2015'!N8</f>
        <v>131.94395900000001</v>
      </c>
      <c r="N9" s="37">
        <f>'[1]2015'!O8</f>
        <v>0</v>
      </c>
      <c r="O9" s="37">
        <f>'[1]2015'!P8</f>
        <v>0</v>
      </c>
      <c r="P9" s="37">
        <f>'[1]2015'!Q8</f>
        <v>0</v>
      </c>
      <c r="Q9" s="37">
        <f>'[1]2015'!R8</f>
        <v>3.8517640000000002</v>
      </c>
      <c r="R9" s="37">
        <f>'[1]2015'!S8</f>
        <v>0</v>
      </c>
      <c r="S9" s="37">
        <f>'[1]2015'!T8</f>
        <v>0</v>
      </c>
      <c r="T9" s="37">
        <f>'[1]2015'!U8</f>
        <v>0</v>
      </c>
      <c r="U9" s="37">
        <f>'[1]2015'!V8</f>
        <v>76.500214999999997</v>
      </c>
      <c r="V9" s="37">
        <f>'[1]2015'!W8</f>
        <v>169.56780499999999</v>
      </c>
      <c r="W9" s="37">
        <f>'[1]2015'!X8</f>
        <v>161.73760799999999</v>
      </c>
      <c r="X9" s="37">
        <f>'[1]2015'!Y8</f>
        <v>461.28458699999999</v>
      </c>
      <c r="Y9" s="37">
        <f>'[1]2015'!Z8</f>
        <v>169.08519999999999</v>
      </c>
      <c r="Z9" s="37">
        <f>'[1]2015'!AA8</f>
        <v>255.52034499999999</v>
      </c>
      <c r="AA9" s="37">
        <f>'[1]2015'!AB8</f>
        <v>140.50479999999999</v>
      </c>
      <c r="AB9" s="37">
        <f>'[1]2015'!AC8</f>
        <v>187.37226000000001</v>
      </c>
      <c r="AC9" s="37">
        <f>'[1]2015'!AD8</f>
        <v>170.11393000000001</v>
      </c>
      <c r="AD9" s="37">
        <f>'[1]2015'!AE8</f>
        <v>30.987030000000001</v>
      </c>
      <c r="AE9" s="20">
        <f t="shared" si="0"/>
        <v>2.4990000001707813E-3</v>
      </c>
      <c r="AF9" s="21">
        <f t="shared" ref="AF9:AF64" si="1">D9/$D$7*100</f>
        <v>19.950742669495888</v>
      </c>
    </row>
    <row r="10" spans="1:32" s="22" customFormat="1" ht="20.100000000000001" customHeight="1">
      <c r="A10" s="38"/>
      <c r="B10" s="39" t="s">
        <v>60</v>
      </c>
      <c r="C10" s="40" t="s">
        <v>4</v>
      </c>
      <c r="D10" s="41">
        <f>'[1]2015'!D9</f>
        <v>1440.52</v>
      </c>
      <c r="E10" s="41">
        <f>'[1]2015'!F9</f>
        <v>1440.5168669999998</v>
      </c>
      <c r="F10" s="41">
        <f>'[1]2015'!G9</f>
        <v>0</v>
      </c>
      <c r="G10" s="41">
        <f>'[1]2015'!H9</f>
        <v>5.9424760000000001</v>
      </c>
      <c r="H10" s="41">
        <f>'[1]2015'!I9</f>
        <v>0</v>
      </c>
      <c r="I10" s="41">
        <f>'[1]2015'!J9</f>
        <v>115.162425</v>
      </c>
      <c r="J10" s="41">
        <f>'[1]2015'!K9</f>
        <v>0</v>
      </c>
      <c r="K10" s="41">
        <f>'[1]2015'!L9</f>
        <v>0</v>
      </c>
      <c r="L10" s="41">
        <f>'[1]2015'!M9</f>
        <v>1.4559000000000001E-2</v>
      </c>
      <c r="M10" s="41">
        <f>'[1]2015'!N9</f>
        <v>130.21799999999999</v>
      </c>
      <c r="N10" s="41">
        <f>'[1]2015'!O9</f>
        <v>0</v>
      </c>
      <c r="O10" s="41">
        <f>'[1]2015'!P9</f>
        <v>0</v>
      </c>
      <c r="P10" s="41">
        <f>'[1]2015'!Q9</f>
        <v>0</v>
      </c>
      <c r="Q10" s="41">
        <f>'[1]2015'!R9</f>
        <v>3.359861</v>
      </c>
      <c r="R10" s="41">
        <f>'[1]2015'!S9</f>
        <v>0</v>
      </c>
      <c r="S10" s="41">
        <f>'[1]2015'!T9</f>
        <v>0</v>
      </c>
      <c r="T10" s="41">
        <f>'[1]2015'!U9</f>
        <v>0</v>
      </c>
      <c r="U10" s="41">
        <f>'[1]2015'!V9</f>
        <v>49.399861000000001</v>
      </c>
      <c r="V10" s="41">
        <f>'[1]2015'!W9</f>
        <v>161.22164699999999</v>
      </c>
      <c r="W10" s="41">
        <f>'[1]2015'!X9</f>
        <v>142.51477700000001</v>
      </c>
      <c r="X10" s="41">
        <f>'[1]2015'!Y9</f>
        <v>202.161497</v>
      </c>
      <c r="Y10" s="41">
        <f>'[1]2015'!Z9</f>
        <v>127.713523</v>
      </c>
      <c r="Z10" s="41">
        <f>'[1]2015'!AA9</f>
        <v>113.21511</v>
      </c>
      <c r="AA10" s="41">
        <f>'[1]2015'!AB9</f>
        <v>83.657700000000006</v>
      </c>
      <c r="AB10" s="41">
        <f>'[1]2015'!AC9</f>
        <v>121.930341</v>
      </c>
      <c r="AC10" s="41">
        <f>'[1]2015'!AD9</f>
        <v>155.48805999999999</v>
      </c>
      <c r="AD10" s="41">
        <f>'[1]2015'!AE9</f>
        <v>28.517029999999998</v>
      </c>
      <c r="AE10" s="20">
        <f t="shared" si="0"/>
        <v>3.1330000001617009E-3</v>
      </c>
      <c r="AF10" s="21">
        <f t="shared" si="1"/>
        <v>13.71929035920137</v>
      </c>
    </row>
    <row r="11" spans="1:32">
      <c r="A11" s="34" t="s">
        <v>1205</v>
      </c>
      <c r="B11" s="35" t="s">
        <v>63</v>
      </c>
      <c r="C11" s="36" t="s">
        <v>1273</v>
      </c>
      <c r="D11" s="37">
        <f>'[1]2015'!D12</f>
        <v>762.73</v>
      </c>
      <c r="E11" s="37">
        <f>'[1]2015'!F12</f>
        <v>762.73365799999999</v>
      </c>
      <c r="F11" s="37">
        <f>'[1]2015'!G12</f>
        <v>15.09784</v>
      </c>
      <c r="G11" s="37">
        <f>'[1]2015'!H12</f>
        <v>3.2555640000000001</v>
      </c>
      <c r="H11" s="37">
        <f>'[1]2015'!I12</f>
        <v>2.1947549999999998</v>
      </c>
      <c r="I11" s="37">
        <f>'[1]2015'!J12</f>
        <v>16.635549999999999</v>
      </c>
      <c r="J11" s="37">
        <f>'[1]2015'!K12</f>
        <v>2.5578569999999998</v>
      </c>
      <c r="K11" s="37">
        <f>'[1]2015'!L12</f>
        <v>0</v>
      </c>
      <c r="L11" s="37">
        <f>'[1]2015'!M12</f>
        <v>2.595164</v>
      </c>
      <c r="M11" s="37">
        <f>'[1]2015'!N12</f>
        <v>8.2935599999999994</v>
      </c>
      <c r="N11" s="37">
        <f>'[1]2015'!O12</f>
        <v>0</v>
      </c>
      <c r="O11" s="37">
        <f>'[1]2015'!P12</f>
        <v>1.1900200000000001</v>
      </c>
      <c r="P11" s="37">
        <f>'[1]2015'!Q12</f>
        <v>0</v>
      </c>
      <c r="Q11" s="37">
        <f>'[1]2015'!R12</f>
        <v>2.1320130000000002</v>
      </c>
      <c r="R11" s="37">
        <f>'[1]2015'!S12</f>
        <v>0.54375399999999996</v>
      </c>
      <c r="S11" s="37">
        <f>'[1]2015'!T12</f>
        <v>1.2688219999999999</v>
      </c>
      <c r="T11" s="37">
        <f>'[1]2015'!U12</f>
        <v>1.967E-2</v>
      </c>
      <c r="U11" s="37">
        <f>'[1]2015'!V12</f>
        <v>1.270945</v>
      </c>
      <c r="V11" s="37">
        <f>'[1]2015'!W12</f>
        <v>4.4029439999999997</v>
      </c>
      <c r="W11" s="37">
        <f>'[1]2015'!X12</f>
        <v>21.254515999999999</v>
      </c>
      <c r="X11" s="37">
        <f>'[1]2015'!Y12</f>
        <v>97.306259999999995</v>
      </c>
      <c r="Y11" s="37">
        <f>'[1]2015'!Z12</f>
        <v>21.179697999999998</v>
      </c>
      <c r="Z11" s="37">
        <f>'[1]2015'!AA12</f>
        <v>102.706655</v>
      </c>
      <c r="AA11" s="37">
        <f>'[1]2015'!AB12</f>
        <v>91.570800000000006</v>
      </c>
      <c r="AB11" s="37">
        <f>'[1]2015'!AC12</f>
        <v>77.301642999999999</v>
      </c>
      <c r="AC11" s="37">
        <f>'[1]2015'!AD12</f>
        <v>189.03754000000001</v>
      </c>
      <c r="AD11" s="37">
        <f>'[1]2015'!AE12</f>
        <v>100.918088</v>
      </c>
      <c r="AE11" s="20">
        <f t="shared" si="0"/>
        <v>-3.6579999999730717E-3</v>
      </c>
      <c r="AF11" s="21">
        <f t="shared" si="1"/>
        <v>7.2641229109444234</v>
      </c>
    </row>
    <row r="12" spans="1:32">
      <c r="A12" s="34" t="s">
        <v>1210</v>
      </c>
      <c r="B12" s="35" t="s">
        <v>64</v>
      </c>
      <c r="C12" s="36" t="s">
        <v>8</v>
      </c>
      <c r="D12" s="37">
        <f>'[1]2015'!D13</f>
        <v>942.78</v>
      </c>
      <c r="E12" s="37">
        <f>'[1]2015'!F13</f>
        <v>942.78254700000014</v>
      </c>
      <c r="F12" s="37">
        <f>'[1]2015'!G13</f>
        <v>9.7539289999999994</v>
      </c>
      <c r="G12" s="37">
        <f>'[1]2015'!H13</f>
        <v>1.1343700000000001</v>
      </c>
      <c r="H12" s="37">
        <f>'[1]2015'!I13</f>
        <v>3.124133</v>
      </c>
      <c r="I12" s="37">
        <f>'[1]2015'!J13</f>
        <v>43.122402000000001</v>
      </c>
      <c r="J12" s="37">
        <f>'[1]2015'!K13</f>
        <v>24.462125</v>
      </c>
      <c r="K12" s="37">
        <f>'[1]2015'!L13</f>
        <v>0.2</v>
      </c>
      <c r="L12" s="37">
        <f>'[1]2015'!M13</f>
        <v>9.0341079999999998</v>
      </c>
      <c r="M12" s="37">
        <f>'[1]2015'!N13</f>
        <v>67.094374999999999</v>
      </c>
      <c r="N12" s="37">
        <f>'[1]2015'!O13</f>
        <v>1.180043</v>
      </c>
      <c r="O12" s="37">
        <f>'[1]2015'!P13</f>
        <v>0.90567200000000003</v>
      </c>
      <c r="P12" s="37">
        <f>'[1]2015'!Q13</f>
        <v>6.3640509999999999</v>
      </c>
      <c r="Q12" s="37">
        <f>'[1]2015'!R13</f>
        <v>9.8583890000000007</v>
      </c>
      <c r="R12" s="37">
        <f>'[1]2015'!S13</f>
        <v>0</v>
      </c>
      <c r="S12" s="37">
        <f>'[1]2015'!T13</f>
        <v>4.9346329999999998</v>
      </c>
      <c r="T12" s="37">
        <f>'[1]2015'!U13</f>
        <v>2.1999719999999998</v>
      </c>
      <c r="U12" s="37">
        <f>'[1]2015'!V13</f>
        <v>4.0018310000000001</v>
      </c>
      <c r="V12" s="37">
        <f>'[1]2015'!W13</f>
        <v>2.4381970000000002</v>
      </c>
      <c r="W12" s="37">
        <f>'[1]2015'!X13</f>
        <v>43.083261</v>
      </c>
      <c r="X12" s="37">
        <f>'[1]2015'!Y13</f>
        <v>69.761150000000001</v>
      </c>
      <c r="Y12" s="37">
        <f>'[1]2015'!Z13</f>
        <v>118.67483900000001</v>
      </c>
      <c r="Z12" s="37">
        <f>'[1]2015'!AA13</f>
        <v>237.37751299999999</v>
      </c>
      <c r="AA12" s="37">
        <f>'[1]2015'!AB13</f>
        <v>133.02496300000001</v>
      </c>
      <c r="AB12" s="37">
        <f>'[1]2015'!AC13</f>
        <v>4.5863350000000001</v>
      </c>
      <c r="AC12" s="37">
        <f>'[1]2015'!AD13</f>
        <v>113.02511800000001</v>
      </c>
      <c r="AD12" s="37">
        <f>'[1]2015'!AE13</f>
        <v>33.441138000000002</v>
      </c>
      <c r="AE12" s="20">
        <f t="shared" si="0"/>
        <v>-2.5470000001632798E-3</v>
      </c>
      <c r="AF12" s="21">
        <f t="shared" si="1"/>
        <v>8.9788913481575161</v>
      </c>
    </row>
    <row r="13" spans="1:32">
      <c r="A13" s="34" t="s">
        <v>1212</v>
      </c>
      <c r="B13" s="35" t="s">
        <v>66</v>
      </c>
      <c r="C13" s="36" t="s">
        <v>11</v>
      </c>
      <c r="D13" s="37">
        <f>'[1]2015'!D16</f>
        <v>108.82</v>
      </c>
      <c r="E13" s="37">
        <f>'[1]2015'!F16</f>
        <v>108.823443</v>
      </c>
      <c r="F13" s="37">
        <f>'[1]2015'!G16</f>
        <v>0</v>
      </c>
      <c r="G13" s="37">
        <f>'[1]2015'!H16</f>
        <v>0</v>
      </c>
      <c r="H13" s="37">
        <f>'[1]2015'!I16</f>
        <v>0</v>
      </c>
      <c r="I13" s="37">
        <f>'[1]2015'!J16</f>
        <v>0</v>
      </c>
      <c r="J13" s="37">
        <f>'[1]2015'!K16</f>
        <v>0</v>
      </c>
      <c r="K13" s="37">
        <f>'[1]2015'!L16</f>
        <v>0</v>
      </c>
      <c r="L13" s="37">
        <f>'[1]2015'!M16</f>
        <v>0</v>
      </c>
      <c r="M13" s="37">
        <f>'[1]2015'!N16</f>
        <v>0</v>
      </c>
      <c r="N13" s="37">
        <f>'[1]2015'!O16</f>
        <v>0</v>
      </c>
      <c r="O13" s="37">
        <f>'[1]2015'!P16</f>
        <v>0</v>
      </c>
      <c r="P13" s="37">
        <f>'[1]2015'!Q16</f>
        <v>0</v>
      </c>
      <c r="Q13" s="37">
        <f>'[1]2015'!R16</f>
        <v>0</v>
      </c>
      <c r="R13" s="37">
        <f>'[1]2015'!S16</f>
        <v>0</v>
      </c>
      <c r="S13" s="37">
        <f>'[1]2015'!T16</f>
        <v>53.049723</v>
      </c>
      <c r="T13" s="37">
        <f>'[1]2015'!U16</f>
        <v>0</v>
      </c>
      <c r="U13" s="37">
        <f>'[1]2015'!V16</f>
        <v>0</v>
      </c>
      <c r="V13" s="37">
        <f>'[1]2015'!W16</f>
        <v>0</v>
      </c>
      <c r="W13" s="37">
        <f>'[1]2015'!X16</f>
        <v>0</v>
      </c>
      <c r="X13" s="37">
        <f>'[1]2015'!Y16</f>
        <v>55.773719999999997</v>
      </c>
      <c r="Y13" s="37">
        <f>'[1]2015'!Z16</f>
        <v>0</v>
      </c>
      <c r="Z13" s="37">
        <f>'[1]2015'!AA16</f>
        <v>0</v>
      </c>
      <c r="AA13" s="37">
        <f>'[1]2015'!AB16</f>
        <v>0</v>
      </c>
      <c r="AB13" s="37">
        <f>'[1]2015'!AC16</f>
        <v>0</v>
      </c>
      <c r="AC13" s="37">
        <f>'[1]2015'!AD16</f>
        <v>0</v>
      </c>
      <c r="AD13" s="37">
        <f>'[1]2015'!AE16</f>
        <v>0</v>
      </c>
      <c r="AE13" s="20">
        <f t="shared" si="0"/>
        <v>-3.4430000000043037E-3</v>
      </c>
      <c r="AF13" s="21">
        <f t="shared" si="1"/>
        <v>1.0363849005139067</v>
      </c>
    </row>
    <row r="14" spans="1:32" ht="20.100000000000001" customHeight="1">
      <c r="A14" s="34" t="s">
        <v>1213</v>
      </c>
      <c r="B14" s="35" t="s">
        <v>67</v>
      </c>
      <c r="C14" s="36" t="s">
        <v>12</v>
      </c>
      <c r="D14" s="37">
        <f>'[1]2015'!D17</f>
        <v>0</v>
      </c>
      <c r="E14" s="37">
        <f>'[1]2015'!F17</f>
        <v>0</v>
      </c>
      <c r="F14" s="37">
        <f>'[1]2015'!G17</f>
        <v>0</v>
      </c>
      <c r="G14" s="37">
        <f>'[1]2015'!H17</f>
        <v>0</v>
      </c>
      <c r="H14" s="37">
        <f>'[1]2015'!I17</f>
        <v>0</v>
      </c>
      <c r="I14" s="37">
        <f>'[1]2015'!J17</f>
        <v>0</v>
      </c>
      <c r="J14" s="37">
        <f>'[1]2015'!K17</f>
        <v>0</v>
      </c>
      <c r="K14" s="37">
        <f>'[1]2015'!L17</f>
        <v>0</v>
      </c>
      <c r="L14" s="37">
        <f>'[1]2015'!M17</f>
        <v>0</v>
      </c>
      <c r="M14" s="37">
        <f>'[1]2015'!N17</f>
        <v>0</v>
      </c>
      <c r="N14" s="37">
        <f>'[1]2015'!O17</f>
        <v>0</v>
      </c>
      <c r="O14" s="37">
        <f>'[1]2015'!P17</f>
        <v>0</v>
      </c>
      <c r="P14" s="37">
        <f>'[1]2015'!Q17</f>
        <v>0</v>
      </c>
      <c r="Q14" s="37">
        <f>'[1]2015'!R17</f>
        <v>0</v>
      </c>
      <c r="R14" s="37">
        <f>'[1]2015'!S17</f>
        <v>0</v>
      </c>
      <c r="S14" s="37">
        <f>'[1]2015'!T17</f>
        <v>0</v>
      </c>
      <c r="T14" s="37">
        <f>'[1]2015'!U17</f>
        <v>0</v>
      </c>
      <c r="U14" s="37">
        <f>'[1]2015'!V17</f>
        <v>0</v>
      </c>
      <c r="V14" s="37">
        <f>'[1]2015'!W17</f>
        <v>0</v>
      </c>
      <c r="W14" s="37">
        <f>'[1]2015'!X17</f>
        <v>0</v>
      </c>
      <c r="X14" s="37">
        <f>'[1]2015'!Y17</f>
        <v>0</v>
      </c>
      <c r="Y14" s="37">
        <f>'[1]2015'!Z17</f>
        <v>0</v>
      </c>
      <c r="Z14" s="37">
        <f>'[1]2015'!AA17</f>
        <v>0</v>
      </c>
      <c r="AA14" s="37">
        <f>'[1]2015'!AB17</f>
        <v>0</v>
      </c>
      <c r="AB14" s="37">
        <f>'[1]2015'!AC17</f>
        <v>0</v>
      </c>
      <c r="AC14" s="37">
        <f>'[1]2015'!AD17</f>
        <v>0</v>
      </c>
      <c r="AD14" s="37">
        <f>'[1]2015'!AE17</f>
        <v>0</v>
      </c>
      <c r="AE14" s="20">
        <f t="shared" si="0"/>
        <v>0</v>
      </c>
      <c r="AF14" s="21">
        <f t="shared" si="1"/>
        <v>0</v>
      </c>
    </row>
    <row r="15" spans="1:32">
      <c r="A15" s="34" t="s">
        <v>1274</v>
      </c>
      <c r="B15" s="35" t="s">
        <v>65</v>
      </c>
      <c r="C15" s="36" t="s">
        <v>10</v>
      </c>
      <c r="D15" s="37">
        <f>'[1]2015'!D15</f>
        <v>0</v>
      </c>
      <c r="E15" s="37">
        <f>'[1]2015'!F15</f>
        <v>0</v>
      </c>
      <c r="F15" s="37">
        <f>'[1]2015'!G15</f>
        <v>0</v>
      </c>
      <c r="G15" s="37">
        <f>'[1]2015'!H15</f>
        <v>0</v>
      </c>
      <c r="H15" s="37">
        <f>'[1]2015'!I15</f>
        <v>0</v>
      </c>
      <c r="I15" s="37">
        <f>'[1]2015'!J15</f>
        <v>0</v>
      </c>
      <c r="J15" s="37">
        <f>'[1]2015'!K15</f>
        <v>0</v>
      </c>
      <c r="K15" s="37">
        <f>'[1]2015'!L15</f>
        <v>0</v>
      </c>
      <c r="L15" s="37">
        <f>'[1]2015'!M15</f>
        <v>0</v>
      </c>
      <c r="M15" s="37">
        <f>'[1]2015'!N15</f>
        <v>0</v>
      </c>
      <c r="N15" s="37">
        <f>'[1]2015'!O15</f>
        <v>0</v>
      </c>
      <c r="O15" s="37">
        <f>'[1]2015'!P15</f>
        <v>0</v>
      </c>
      <c r="P15" s="37">
        <f>'[1]2015'!Q15</f>
        <v>0</v>
      </c>
      <c r="Q15" s="37">
        <f>'[1]2015'!R15</f>
        <v>0</v>
      </c>
      <c r="R15" s="37">
        <f>'[1]2015'!S15</f>
        <v>0</v>
      </c>
      <c r="S15" s="37">
        <f>'[1]2015'!T15</f>
        <v>0</v>
      </c>
      <c r="T15" s="37">
        <f>'[1]2015'!U15</f>
        <v>0</v>
      </c>
      <c r="U15" s="37">
        <f>'[1]2015'!V15</f>
        <v>0</v>
      </c>
      <c r="V15" s="37">
        <f>'[1]2015'!W15</f>
        <v>0</v>
      </c>
      <c r="W15" s="37">
        <f>'[1]2015'!X15</f>
        <v>0</v>
      </c>
      <c r="X15" s="37">
        <f>'[1]2015'!Y15</f>
        <v>0</v>
      </c>
      <c r="Y15" s="37">
        <f>'[1]2015'!Z15</f>
        <v>0</v>
      </c>
      <c r="Z15" s="37">
        <f>'[1]2015'!AA15</f>
        <v>0</v>
      </c>
      <c r="AA15" s="37">
        <f>'[1]2015'!AB15</f>
        <v>0</v>
      </c>
      <c r="AB15" s="37">
        <f>'[1]2015'!AC15</f>
        <v>0</v>
      </c>
      <c r="AC15" s="37">
        <f>'[1]2015'!AD15</f>
        <v>0</v>
      </c>
      <c r="AD15" s="37">
        <f>'[1]2015'!AE15</f>
        <v>0</v>
      </c>
      <c r="AE15" s="20">
        <f t="shared" si="0"/>
        <v>0</v>
      </c>
      <c r="AF15" s="21">
        <f t="shared" si="1"/>
        <v>0</v>
      </c>
    </row>
    <row r="16" spans="1:32">
      <c r="A16" s="34"/>
      <c r="B16" s="39" t="s">
        <v>1275</v>
      </c>
      <c r="C16" s="36" t="s">
        <v>1276</v>
      </c>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20"/>
      <c r="AF16" s="21"/>
    </row>
    <row r="17" spans="1:32" ht="20.100000000000001" customHeight="1">
      <c r="A17" s="34" t="s">
        <v>1277</v>
      </c>
      <c r="B17" s="35" t="s">
        <v>1278</v>
      </c>
      <c r="C17" s="36" t="s">
        <v>14</v>
      </c>
      <c r="D17" s="37">
        <f>'[1]2015'!D18</f>
        <v>369.78</v>
      </c>
      <c r="E17" s="37">
        <f>'[1]2015'!F18</f>
        <v>369.77795099999997</v>
      </c>
      <c r="F17" s="37">
        <f>'[1]2015'!G18</f>
        <v>5.4107310000000002</v>
      </c>
      <c r="G17" s="37">
        <f>'[1]2015'!H18</f>
        <v>4.2446739999999998</v>
      </c>
      <c r="H17" s="37">
        <f>'[1]2015'!I18</f>
        <v>5.0577999999999998E-2</v>
      </c>
      <c r="I17" s="37">
        <f>'[1]2015'!J18</f>
        <v>22.938639999999999</v>
      </c>
      <c r="J17" s="37">
        <f>'[1]2015'!K18</f>
        <v>0</v>
      </c>
      <c r="K17" s="37">
        <f>'[1]2015'!L18</f>
        <v>1.265E-2</v>
      </c>
      <c r="L17" s="37">
        <f>'[1]2015'!M18</f>
        <v>1.1951E-2</v>
      </c>
      <c r="M17" s="37">
        <f>'[1]2015'!N18</f>
        <v>29.966331</v>
      </c>
      <c r="N17" s="37">
        <f>'[1]2015'!O18</f>
        <v>0</v>
      </c>
      <c r="O17" s="37">
        <f>'[1]2015'!P18</f>
        <v>0.74329999999999996</v>
      </c>
      <c r="P17" s="37">
        <f>'[1]2015'!Q18</f>
        <v>0</v>
      </c>
      <c r="Q17" s="37">
        <f>'[1]2015'!R18</f>
        <v>1.104897</v>
      </c>
      <c r="R17" s="37">
        <f>'[1]2015'!S18</f>
        <v>0</v>
      </c>
      <c r="S17" s="37">
        <f>'[1]2015'!T18</f>
        <v>2.320154</v>
      </c>
      <c r="T17" s="37">
        <f>'[1]2015'!U18</f>
        <v>0</v>
      </c>
      <c r="U17" s="37">
        <f>'[1]2015'!V18</f>
        <v>31.035046000000001</v>
      </c>
      <c r="V17" s="37">
        <f>'[1]2015'!W18</f>
        <v>30.502769000000001</v>
      </c>
      <c r="W17" s="37">
        <f>'[1]2015'!X18</f>
        <v>17.142250000000001</v>
      </c>
      <c r="X17" s="37">
        <f>'[1]2015'!Y18</f>
        <v>140.11873800000001</v>
      </c>
      <c r="Y17" s="37">
        <f>'[1]2015'!Z18</f>
        <v>5.6939859999999998</v>
      </c>
      <c r="Z17" s="37">
        <f>'[1]2015'!AA18</f>
        <v>4.7686849999999996</v>
      </c>
      <c r="AA17" s="37">
        <f>'[1]2015'!AB18</f>
        <v>5.1914400000000001</v>
      </c>
      <c r="AB17" s="37">
        <f>'[1]2015'!AC18</f>
        <v>26.176231000000001</v>
      </c>
      <c r="AC17" s="37">
        <f>'[1]2015'!AD18</f>
        <v>35.799190000000003</v>
      </c>
      <c r="AD17" s="37">
        <f>'[1]2015'!AE18</f>
        <v>6.5457099999999997</v>
      </c>
      <c r="AE17" s="20">
        <f t="shared" si="0"/>
        <v>2.0489999999995234E-3</v>
      </c>
      <c r="AF17" s="21">
        <f t="shared" si="1"/>
        <v>3.5217277018198163</v>
      </c>
    </row>
    <row r="18" spans="1:32" ht="20.100000000000001" customHeight="1">
      <c r="A18" s="34" t="s">
        <v>1279</v>
      </c>
      <c r="B18" s="35" t="s">
        <v>69</v>
      </c>
      <c r="C18" s="36" t="s">
        <v>13</v>
      </c>
      <c r="D18" s="37">
        <f>'[1]2015'!D19</f>
        <v>0</v>
      </c>
      <c r="E18" s="37">
        <f>'[1]2015'!F19</f>
        <v>0</v>
      </c>
      <c r="F18" s="37">
        <f>'[1]2015'!G19</f>
        <v>0</v>
      </c>
      <c r="G18" s="37">
        <f>'[1]2015'!H19</f>
        <v>0</v>
      </c>
      <c r="H18" s="37">
        <f>'[1]2015'!I19</f>
        <v>0</v>
      </c>
      <c r="I18" s="37">
        <f>'[1]2015'!J19</f>
        <v>0</v>
      </c>
      <c r="J18" s="37">
        <f>'[1]2015'!K19</f>
        <v>0</v>
      </c>
      <c r="K18" s="37">
        <f>'[1]2015'!L19</f>
        <v>0</v>
      </c>
      <c r="L18" s="37">
        <f>'[1]2015'!M19</f>
        <v>0</v>
      </c>
      <c r="M18" s="37">
        <f>'[1]2015'!N19</f>
        <v>0</v>
      </c>
      <c r="N18" s="37">
        <f>'[1]2015'!O19</f>
        <v>0</v>
      </c>
      <c r="O18" s="37">
        <f>'[1]2015'!P19</f>
        <v>0</v>
      </c>
      <c r="P18" s="37">
        <f>'[1]2015'!Q19</f>
        <v>0</v>
      </c>
      <c r="Q18" s="37">
        <f>'[1]2015'!R19</f>
        <v>0</v>
      </c>
      <c r="R18" s="37">
        <f>'[1]2015'!S19</f>
        <v>0</v>
      </c>
      <c r="S18" s="37">
        <f>'[1]2015'!T19</f>
        <v>0</v>
      </c>
      <c r="T18" s="37">
        <f>'[1]2015'!U19</f>
        <v>0</v>
      </c>
      <c r="U18" s="37">
        <f>'[1]2015'!V19</f>
        <v>0</v>
      </c>
      <c r="V18" s="37">
        <f>'[1]2015'!W19</f>
        <v>0</v>
      </c>
      <c r="W18" s="37">
        <f>'[1]2015'!X19</f>
        <v>0</v>
      </c>
      <c r="X18" s="37">
        <f>'[1]2015'!Y19</f>
        <v>0</v>
      </c>
      <c r="Y18" s="37">
        <f>'[1]2015'!Z19</f>
        <v>0</v>
      </c>
      <c r="Z18" s="37">
        <f>'[1]2015'!AA19</f>
        <v>0</v>
      </c>
      <c r="AA18" s="37">
        <f>'[1]2015'!AB19</f>
        <v>0</v>
      </c>
      <c r="AB18" s="37">
        <f>'[1]2015'!AC19</f>
        <v>0</v>
      </c>
      <c r="AC18" s="37">
        <f>'[1]2015'!AD19</f>
        <v>0</v>
      </c>
      <c r="AD18" s="37">
        <f>'[1]2015'!AE19</f>
        <v>0</v>
      </c>
      <c r="AE18" s="20">
        <f t="shared" si="0"/>
        <v>0</v>
      </c>
      <c r="AF18" s="21">
        <f t="shared" si="1"/>
        <v>0</v>
      </c>
    </row>
    <row r="19" spans="1:32" ht="20.100000000000001" customHeight="1">
      <c r="A19" s="34" t="s">
        <v>1280</v>
      </c>
      <c r="B19" s="35" t="s">
        <v>70</v>
      </c>
      <c r="C19" s="36" t="s">
        <v>15</v>
      </c>
      <c r="D19" s="37">
        <f>'[1]2015'!D20</f>
        <v>96.6</v>
      </c>
      <c r="E19" s="37">
        <f>'[1]2015'!F20</f>
        <v>96.600115000000002</v>
      </c>
      <c r="F19" s="37">
        <f>'[1]2015'!G20</f>
        <v>0</v>
      </c>
      <c r="G19" s="37">
        <f>'[1]2015'!H20</f>
        <v>0</v>
      </c>
      <c r="H19" s="37">
        <f>'[1]2015'!I20</f>
        <v>0.43180499999999999</v>
      </c>
      <c r="I19" s="37">
        <f>'[1]2015'!J20</f>
        <v>1.3146199999999999</v>
      </c>
      <c r="J19" s="37">
        <f>'[1]2015'!K20</f>
        <v>0</v>
      </c>
      <c r="K19" s="37">
        <f>'[1]2015'!L20</f>
        <v>0</v>
      </c>
      <c r="L19" s="37">
        <f>'[1]2015'!M20</f>
        <v>0</v>
      </c>
      <c r="M19" s="37">
        <f>'[1]2015'!N20</f>
        <v>0</v>
      </c>
      <c r="N19" s="37">
        <f>'[1]2015'!O20</f>
        <v>0</v>
      </c>
      <c r="O19" s="37">
        <f>'[1]2015'!P20</f>
        <v>0</v>
      </c>
      <c r="P19" s="37">
        <f>'[1]2015'!Q20</f>
        <v>0</v>
      </c>
      <c r="Q19" s="37">
        <f>'[1]2015'!R20</f>
        <v>0</v>
      </c>
      <c r="R19" s="37">
        <f>'[1]2015'!S20</f>
        <v>0</v>
      </c>
      <c r="S19" s="37">
        <f>'[1]2015'!T20</f>
        <v>0</v>
      </c>
      <c r="T19" s="37">
        <f>'[1]2015'!U20</f>
        <v>0</v>
      </c>
      <c r="U19" s="37">
        <f>'[1]2015'!V20</f>
        <v>0</v>
      </c>
      <c r="V19" s="37">
        <f>'[1]2015'!W20</f>
        <v>0</v>
      </c>
      <c r="W19" s="37">
        <f>'[1]2015'!X20</f>
        <v>0</v>
      </c>
      <c r="X19" s="37">
        <f>'[1]2015'!Y20</f>
        <v>0</v>
      </c>
      <c r="Y19" s="37">
        <f>'[1]2015'!Z20</f>
        <v>0</v>
      </c>
      <c r="Z19" s="37">
        <f>'[1]2015'!AA20</f>
        <v>9.1292390000000001</v>
      </c>
      <c r="AA19" s="37">
        <f>'[1]2015'!AB20</f>
        <v>0</v>
      </c>
      <c r="AB19" s="37">
        <f>'[1]2015'!AC20</f>
        <v>73.194191000000004</v>
      </c>
      <c r="AC19" s="37">
        <f>'[1]2015'!AD20</f>
        <v>12.53026</v>
      </c>
      <c r="AD19" s="37">
        <f>'[1]2015'!AE20</f>
        <v>0</v>
      </c>
      <c r="AE19" s="20">
        <f t="shared" si="0"/>
        <v>-1.1500000000808086E-4</v>
      </c>
      <c r="AF19" s="21">
        <f t="shared" si="1"/>
        <v>0.92000350477525628</v>
      </c>
    </row>
    <row r="20" spans="1:32" s="25" customFormat="1" ht="20.100000000000001" customHeight="1">
      <c r="A20" s="33" t="s">
        <v>1214</v>
      </c>
      <c r="B20" s="30" t="s">
        <v>1281</v>
      </c>
      <c r="C20" s="31" t="s">
        <v>16</v>
      </c>
      <c r="D20" s="32">
        <f>'[1]2015'!D21</f>
        <v>5949.24</v>
      </c>
      <c r="E20" s="32">
        <f>'[1]2015'!F21</f>
        <v>5949.2398229999999</v>
      </c>
      <c r="F20" s="32">
        <f>'[1]2015'!G21</f>
        <v>261.07189699999998</v>
      </c>
      <c r="G20" s="32">
        <f>'[1]2015'!H21</f>
        <v>180.28416200000001</v>
      </c>
      <c r="H20" s="32">
        <f>'[1]2015'!I21</f>
        <v>61.095474000000003</v>
      </c>
      <c r="I20" s="32">
        <f>'[1]2015'!J21</f>
        <v>171.39933400000001</v>
      </c>
      <c r="J20" s="32">
        <f>'[1]2015'!K21</f>
        <v>189.95544200000001</v>
      </c>
      <c r="K20" s="32">
        <f>'[1]2015'!L21</f>
        <v>49.491596999999999</v>
      </c>
      <c r="L20" s="32">
        <f>'[1]2015'!M21</f>
        <v>149.26318800000001</v>
      </c>
      <c r="M20" s="32">
        <f>'[1]2015'!N21</f>
        <v>277.80244399999998</v>
      </c>
      <c r="N20" s="32">
        <f>'[1]2015'!O21</f>
        <v>112.911981</v>
      </c>
      <c r="O20" s="32">
        <f>'[1]2015'!P21</f>
        <v>135.570482</v>
      </c>
      <c r="P20" s="32">
        <f>'[1]2015'!Q21</f>
        <v>80.239698000000004</v>
      </c>
      <c r="Q20" s="32">
        <f>'[1]2015'!R21</f>
        <v>210.36269300000001</v>
      </c>
      <c r="R20" s="32">
        <f>'[1]2015'!S21</f>
        <v>57.369816999999998</v>
      </c>
      <c r="S20" s="32">
        <f>'[1]2015'!T21</f>
        <v>228.38195200000001</v>
      </c>
      <c r="T20" s="32">
        <f>'[1]2015'!U21</f>
        <v>191.81025500000001</v>
      </c>
      <c r="U20" s="32">
        <f>'[1]2015'!V21</f>
        <v>382.287577</v>
      </c>
      <c r="V20" s="32">
        <f>'[1]2015'!W21</f>
        <v>204.46788599999999</v>
      </c>
      <c r="W20" s="32">
        <f>'[1]2015'!X21</f>
        <v>395.39205600000003</v>
      </c>
      <c r="X20" s="32">
        <f>'[1]2015'!Y21</f>
        <v>604.77783999999997</v>
      </c>
      <c r="Y20" s="32">
        <f>'[1]2015'!Z21</f>
        <v>350.23527100000001</v>
      </c>
      <c r="Z20" s="32">
        <f>'[1]2015'!AA21</f>
        <v>256.09470499999998</v>
      </c>
      <c r="AA20" s="32">
        <f>'[1]2015'!AB21</f>
        <v>186.56885199999999</v>
      </c>
      <c r="AB20" s="32">
        <f>'[1]2015'!AC21</f>
        <v>352.56037600000002</v>
      </c>
      <c r="AC20" s="32">
        <f>'[1]2015'!AD21</f>
        <v>388.406723</v>
      </c>
      <c r="AD20" s="32">
        <f>'[1]2015'!AE21</f>
        <v>471.43812100000002</v>
      </c>
      <c r="AE20" s="23">
        <f t="shared" si="0"/>
        <v>1.7699999989417847E-4</v>
      </c>
      <c r="AF20" s="24">
        <f t="shared" si="1"/>
        <v>56.659644417693023</v>
      </c>
    </row>
    <row r="21" spans="1:32" ht="20.100000000000001" customHeight="1">
      <c r="A21" s="34" t="s">
        <v>76</v>
      </c>
      <c r="B21" s="35" t="s">
        <v>77</v>
      </c>
      <c r="C21" s="36" t="s">
        <v>17</v>
      </c>
      <c r="D21" s="37">
        <f>'[1]2015'!D22</f>
        <v>282.2</v>
      </c>
      <c r="E21" s="37">
        <f>'[1]2015'!F22</f>
        <v>282.199905</v>
      </c>
      <c r="F21" s="37">
        <f>'[1]2015'!G22</f>
        <v>4.4423870000000001</v>
      </c>
      <c r="G21" s="37">
        <f>'[1]2015'!H22</f>
        <v>0</v>
      </c>
      <c r="H21" s="37">
        <f>'[1]2015'!I22</f>
        <v>1.5530170000000001</v>
      </c>
      <c r="I21" s="37">
        <f>'[1]2015'!J22</f>
        <v>0</v>
      </c>
      <c r="J21" s="37">
        <f>'[1]2015'!K22</f>
        <v>2.0562550000000002</v>
      </c>
      <c r="K21" s="37">
        <f>'[1]2015'!L22</f>
        <v>0</v>
      </c>
      <c r="L21" s="37">
        <f>'[1]2015'!M22</f>
        <v>6.151548</v>
      </c>
      <c r="M21" s="37">
        <f>'[1]2015'!N22</f>
        <v>2.901262</v>
      </c>
      <c r="N21" s="37">
        <f>'[1]2015'!O22</f>
        <v>4.0969300000000004</v>
      </c>
      <c r="O21" s="37">
        <f>'[1]2015'!P22</f>
        <v>0.17849999999999999</v>
      </c>
      <c r="P21" s="37">
        <f>'[1]2015'!Q22</f>
        <v>0.46526600000000001</v>
      </c>
      <c r="Q21" s="37">
        <f>'[1]2015'!R22</f>
        <v>2.3037399999999999</v>
      </c>
      <c r="R21" s="37">
        <f>'[1]2015'!S22</f>
        <v>0</v>
      </c>
      <c r="S21" s="37">
        <f>'[1]2015'!T22</f>
        <v>10.561315</v>
      </c>
      <c r="T21" s="37">
        <f>'[1]2015'!U22</f>
        <v>20.44678</v>
      </c>
      <c r="U21" s="37">
        <f>'[1]2015'!V22</f>
        <v>0</v>
      </c>
      <c r="V21" s="37">
        <f>'[1]2015'!W22</f>
        <v>0</v>
      </c>
      <c r="W21" s="37">
        <f>'[1]2015'!X22</f>
        <v>15.161239999999999</v>
      </c>
      <c r="X21" s="37">
        <f>'[1]2015'!Y22</f>
        <v>0</v>
      </c>
      <c r="Y21" s="37">
        <f>'[1]2015'!Z22</f>
        <v>22.059837999999999</v>
      </c>
      <c r="Z21" s="37">
        <f>'[1]2015'!AA22</f>
        <v>21.548555</v>
      </c>
      <c r="AA21" s="37">
        <f>'[1]2015'!AB22</f>
        <v>1.6241099999999999</v>
      </c>
      <c r="AB21" s="37">
        <f>'[1]2015'!AC22</f>
        <v>14.748682000000001</v>
      </c>
      <c r="AC21" s="37">
        <f>'[1]2015'!AD22</f>
        <v>120.20961</v>
      </c>
      <c r="AD21" s="37">
        <f>'[1]2015'!AE22</f>
        <v>31.69087</v>
      </c>
      <c r="AE21" s="20">
        <f t="shared" si="0"/>
        <v>9.4999999987521733E-5</v>
      </c>
      <c r="AF21" s="21">
        <f t="shared" si="1"/>
        <v>2.6876292862068047</v>
      </c>
    </row>
    <row r="22" spans="1:32" ht="20.100000000000001" customHeight="1">
      <c r="A22" s="34" t="s">
        <v>82</v>
      </c>
      <c r="B22" s="35" t="s">
        <v>83</v>
      </c>
      <c r="C22" s="36" t="s">
        <v>18</v>
      </c>
      <c r="D22" s="37">
        <f>'[1]2015'!D23</f>
        <v>30.78</v>
      </c>
      <c r="E22" s="37">
        <f>'[1]2015'!F23</f>
        <v>30.778922000000001</v>
      </c>
      <c r="F22" s="37">
        <f>'[1]2015'!G23</f>
        <v>1.2401089999999999</v>
      </c>
      <c r="G22" s="37">
        <f>'[1]2015'!H23</f>
        <v>5.7743999999999997E-2</v>
      </c>
      <c r="H22" s="37">
        <f>'[1]2015'!I23</f>
        <v>0.19783899999999999</v>
      </c>
      <c r="I22" s="37">
        <f>'[1]2015'!J23</f>
        <v>8.0769999999999995E-2</v>
      </c>
      <c r="J22" s="37">
        <f>'[1]2015'!K23</f>
        <v>0.253469</v>
      </c>
      <c r="K22" s="37">
        <f>'[1]2015'!L23</f>
        <v>0.39776400000000001</v>
      </c>
      <c r="L22" s="37">
        <f>'[1]2015'!M23</f>
        <v>0.58556399999999997</v>
      </c>
      <c r="M22" s="37">
        <f>'[1]2015'!N23</f>
        <v>5.9513999999999997E-2</v>
      </c>
      <c r="N22" s="37">
        <f>'[1]2015'!O23</f>
        <v>0.16012000000000001</v>
      </c>
      <c r="O22" s="37">
        <f>'[1]2015'!P23</f>
        <v>0.25527</v>
      </c>
      <c r="P22" s="37">
        <f>'[1]2015'!Q23</f>
        <v>1.606641</v>
      </c>
      <c r="Q22" s="37">
        <f>'[1]2015'!R23</f>
        <v>0.33279500000000001</v>
      </c>
      <c r="R22" s="37">
        <f>'[1]2015'!S23</f>
        <v>0.103144</v>
      </c>
      <c r="S22" s="37">
        <f>'[1]2015'!T23</f>
        <v>8.8152999999999995E-2</v>
      </c>
      <c r="T22" s="37">
        <f>'[1]2015'!U23</f>
        <v>4.46624</v>
      </c>
      <c r="U22" s="37">
        <f>'[1]2015'!V23</f>
        <v>0.70653699999999997</v>
      </c>
      <c r="V22" s="37">
        <f>'[1]2015'!W23</f>
        <v>0</v>
      </c>
      <c r="W22" s="37">
        <f>'[1]2015'!X23</f>
        <v>0</v>
      </c>
      <c r="X22" s="37">
        <f>'[1]2015'!Y23</f>
        <v>0</v>
      </c>
      <c r="Y22" s="37">
        <f>'[1]2015'!Z23</f>
        <v>1.891432</v>
      </c>
      <c r="Z22" s="37">
        <f>'[1]2015'!AA23</f>
        <v>2.849942</v>
      </c>
      <c r="AA22" s="37">
        <f>'[1]2015'!AB23</f>
        <v>0</v>
      </c>
      <c r="AB22" s="37">
        <f>'[1]2015'!AC23</f>
        <v>12.716805000000001</v>
      </c>
      <c r="AC22" s="37">
        <f>'[1]2015'!AD23</f>
        <v>0</v>
      </c>
      <c r="AD22" s="37">
        <f>'[1]2015'!AE23</f>
        <v>2.7290700000000001</v>
      </c>
      <c r="AE22" s="20">
        <f t="shared" si="0"/>
        <v>1.0779999999996903E-3</v>
      </c>
      <c r="AF22" s="21">
        <f t="shared" si="1"/>
        <v>0.2931439738818053</v>
      </c>
    </row>
    <row r="23" spans="1:32" ht="20.100000000000001" customHeight="1">
      <c r="A23" s="34" t="s">
        <v>101</v>
      </c>
      <c r="B23" s="35" t="s">
        <v>102</v>
      </c>
      <c r="C23" s="36" t="s">
        <v>19</v>
      </c>
      <c r="D23" s="37">
        <f>'[1]2015'!D24</f>
        <v>99.27</v>
      </c>
      <c r="E23" s="37">
        <f>'[1]2015'!F24</f>
        <v>99.267296000000002</v>
      </c>
      <c r="F23" s="37">
        <f>'[1]2015'!G24</f>
        <v>0</v>
      </c>
      <c r="G23" s="37">
        <f>'[1]2015'!H24</f>
        <v>0</v>
      </c>
      <c r="H23" s="37">
        <f>'[1]2015'!I24</f>
        <v>0</v>
      </c>
      <c r="I23" s="37">
        <f>'[1]2015'!J24</f>
        <v>0</v>
      </c>
      <c r="J23" s="37">
        <f>'[1]2015'!K24</f>
        <v>0</v>
      </c>
      <c r="K23" s="37">
        <f>'[1]2015'!L24</f>
        <v>0</v>
      </c>
      <c r="L23" s="37">
        <f>'[1]2015'!M24</f>
        <v>0</v>
      </c>
      <c r="M23" s="37">
        <f>'[1]2015'!N24</f>
        <v>0</v>
      </c>
      <c r="N23" s="37">
        <f>'[1]2015'!O24</f>
        <v>0</v>
      </c>
      <c r="O23" s="37">
        <f>'[1]2015'!P24</f>
        <v>0</v>
      </c>
      <c r="P23" s="37">
        <f>'[1]2015'!Q24</f>
        <v>0</v>
      </c>
      <c r="Q23" s="37">
        <f>'[1]2015'!R24</f>
        <v>0</v>
      </c>
      <c r="R23" s="37">
        <f>'[1]2015'!S24</f>
        <v>0</v>
      </c>
      <c r="S23" s="37">
        <f>'[1]2015'!T24</f>
        <v>0</v>
      </c>
      <c r="T23" s="37">
        <f>'[1]2015'!U24</f>
        <v>0</v>
      </c>
      <c r="U23" s="37">
        <f>'[1]2015'!V24</f>
        <v>0</v>
      </c>
      <c r="V23" s="37">
        <f>'[1]2015'!W24</f>
        <v>37.670068000000001</v>
      </c>
      <c r="W23" s="37">
        <f>'[1]2015'!X24</f>
        <v>61.597228000000001</v>
      </c>
      <c r="X23" s="37">
        <f>'[1]2015'!Y24</f>
        <v>0</v>
      </c>
      <c r="Y23" s="37">
        <f>'[1]2015'!Z24</f>
        <v>0</v>
      </c>
      <c r="Z23" s="37">
        <f>'[1]2015'!AA24</f>
        <v>0</v>
      </c>
      <c r="AA23" s="37">
        <f>'[1]2015'!AB24</f>
        <v>0</v>
      </c>
      <c r="AB23" s="37">
        <f>'[1]2015'!AC24</f>
        <v>0</v>
      </c>
      <c r="AC23" s="37">
        <f>'[1]2015'!AD24</f>
        <v>0</v>
      </c>
      <c r="AD23" s="37">
        <f>'[1]2015'!AE24</f>
        <v>0</v>
      </c>
      <c r="AE23" s="20">
        <f t="shared" si="0"/>
        <v>2.7039999999942665E-3</v>
      </c>
      <c r="AF23" s="21">
        <f t="shared" si="1"/>
        <v>0.94543217307494509</v>
      </c>
    </row>
    <row r="24" spans="1:32" ht="20.100000000000001" customHeight="1">
      <c r="A24" s="34" t="s">
        <v>1318</v>
      </c>
      <c r="B24" s="35" t="s">
        <v>1216</v>
      </c>
      <c r="C24" s="36" t="s">
        <v>20</v>
      </c>
      <c r="D24" s="37">
        <f>'[1]2015'!D25</f>
        <v>19.43</v>
      </c>
      <c r="E24" s="37"/>
      <c r="F24" s="37">
        <f>'[1]2015'!G25</f>
        <v>0</v>
      </c>
      <c r="G24" s="37">
        <f>'[1]2015'!H25</f>
        <v>0</v>
      </c>
      <c r="H24" s="37">
        <f>'[1]2015'!I25</f>
        <v>0</v>
      </c>
      <c r="I24" s="37">
        <f>'[1]2015'!J25</f>
        <v>5.5557999999999996</v>
      </c>
      <c r="J24" s="37">
        <f>'[1]2015'!K25</f>
        <v>0</v>
      </c>
      <c r="K24" s="37">
        <f>'[1]2015'!L25</f>
        <v>0</v>
      </c>
      <c r="L24" s="37">
        <f>'[1]2015'!M25</f>
        <v>0</v>
      </c>
      <c r="M24" s="37">
        <f>'[1]2015'!N25</f>
        <v>0</v>
      </c>
      <c r="N24" s="37">
        <f>'[1]2015'!O25</f>
        <v>0</v>
      </c>
      <c r="O24" s="37">
        <f>'[1]2015'!P25</f>
        <v>0</v>
      </c>
      <c r="P24" s="37">
        <f>'[1]2015'!Q25</f>
        <v>0</v>
      </c>
      <c r="Q24" s="37">
        <f>'[1]2015'!R25</f>
        <v>0</v>
      </c>
      <c r="R24" s="37">
        <f>'[1]2015'!S25</f>
        <v>0</v>
      </c>
      <c r="S24" s="37">
        <f>'[1]2015'!T25</f>
        <v>0</v>
      </c>
      <c r="T24" s="37">
        <f>'[1]2015'!U25</f>
        <v>0</v>
      </c>
      <c r="U24" s="37">
        <f>'[1]2015'!V25</f>
        <v>0</v>
      </c>
      <c r="V24" s="37">
        <f>'[1]2015'!W25</f>
        <v>0</v>
      </c>
      <c r="W24" s="37">
        <f>'[1]2015'!X25</f>
        <v>1.8157719999999999</v>
      </c>
      <c r="X24" s="37">
        <f>'[1]2015'!Y25</f>
        <v>0</v>
      </c>
      <c r="Y24" s="37">
        <f>'[1]2015'!Z25</f>
        <v>3.7565</v>
      </c>
      <c r="Z24" s="37">
        <f>'[1]2015'!AA25</f>
        <v>0</v>
      </c>
      <c r="AA24" s="37">
        <f>'[1]2015'!AB25</f>
        <v>0</v>
      </c>
      <c r="AB24" s="37">
        <f>'[1]2015'!AC25</f>
        <v>0</v>
      </c>
      <c r="AC24" s="37">
        <f>'[1]2015'!AD25</f>
        <v>0</v>
      </c>
      <c r="AD24" s="37">
        <f>'[1]2015'!AE25</f>
        <v>8.2979400000000005</v>
      </c>
      <c r="AE24" s="20"/>
      <c r="AF24" s="21"/>
    </row>
    <row r="25" spans="1:32" ht="20.100000000000001" customHeight="1">
      <c r="A25" s="34" t="s">
        <v>103</v>
      </c>
      <c r="B25" s="35" t="s">
        <v>118</v>
      </c>
      <c r="C25" s="36" t="s">
        <v>21</v>
      </c>
      <c r="D25" s="37">
        <f>'[1]2015'!D26</f>
        <v>151.54</v>
      </c>
      <c r="E25" s="37">
        <f>'[1]2015'!F25</f>
        <v>19.426012</v>
      </c>
      <c r="F25" s="37">
        <f>'[1]2015'!G26</f>
        <v>4.6045600000000002</v>
      </c>
      <c r="G25" s="37">
        <f>'[1]2015'!H26</f>
        <v>16.381520999999999</v>
      </c>
      <c r="H25" s="37">
        <f>'[1]2015'!I26</f>
        <v>1.5290840000000001</v>
      </c>
      <c r="I25" s="37">
        <f>'[1]2015'!J26</f>
        <v>1.7867710000000001</v>
      </c>
      <c r="J25" s="37">
        <f>'[1]2015'!K26</f>
        <v>10.561406</v>
      </c>
      <c r="K25" s="37">
        <f>'[1]2015'!L26</f>
        <v>1.9317329999999999</v>
      </c>
      <c r="L25" s="37">
        <f>'[1]2015'!M26</f>
        <v>10.94741</v>
      </c>
      <c r="M25" s="37">
        <f>'[1]2015'!N26</f>
        <v>4.826244</v>
      </c>
      <c r="N25" s="37">
        <f>'[1]2015'!O26</f>
        <v>7.7359400000000003</v>
      </c>
      <c r="O25" s="37">
        <f>'[1]2015'!P26</f>
        <v>11.62058</v>
      </c>
      <c r="P25" s="37">
        <f>'[1]2015'!Q26</f>
        <v>4.4067780000000001</v>
      </c>
      <c r="Q25" s="37">
        <f>'[1]2015'!R26</f>
        <v>5.7097329999999999</v>
      </c>
      <c r="R25" s="37">
        <f>'[1]2015'!S26</f>
        <v>5.4862419999999998</v>
      </c>
      <c r="S25" s="37">
        <f>'[1]2015'!T26</f>
        <v>4.7658699999999996</v>
      </c>
      <c r="T25" s="37">
        <f>'[1]2015'!U26</f>
        <v>4.3013899999999996</v>
      </c>
      <c r="U25" s="37">
        <f>'[1]2015'!V26</f>
        <v>7.5686150000000003</v>
      </c>
      <c r="V25" s="37">
        <f>'[1]2015'!W26</f>
        <v>0.87838400000000005</v>
      </c>
      <c r="W25" s="37">
        <f>'[1]2015'!X26</f>
        <v>5.1054769999999996</v>
      </c>
      <c r="X25" s="37">
        <f>'[1]2015'!Y26</f>
        <v>0.27806999999999998</v>
      </c>
      <c r="Y25" s="37">
        <f>'[1]2015'!Z26</f>
        <v>3.606744</v>
      </c>
      <c r="Z25" s="37">
        <f>'[1]2015'!AA26</f>
        <v>0</v>
      </c>
      <c r="AA25" s="37">
        <f>'[1]2015'!AB26</f>
        <v>0</v>
      </c>
      <c r="AB25" s="37">
        <f>'[1]2015'!AC26</f>
        <v>10.617577000000001</v>
      </c>
      <c r="AC25" s="37">
        <f>'[1]2015'!AD26</f>
        <v>1.50041</v>
      </c>
      <c r="AD25" s="37">
        <f>'[1]2015'!AE26</f>
        <v>25.38627</v>
      </c>
      <c r="AE25" s="20">
        <f t="shared" si="0"/>
        <v>132.11398800000001</v>
      </c>
      <c r="AF25" s="21">
        <f t="shared" si="1"/>
        <v>1.4432435933089269</v>
      </c>
    </row>
    <row r="26" spans="1:32" ht="20.100000000000001" customHeight="1">
      <c r="A26" s="34" t="s">
        <v>111</v>
      </c>
      <c r="B26" s="35" t="s">
        <v>1282</v>
      </c>
      <c r="C26" s="36" t="s">
        <v>22</v>
      </c>
      <c r="D26" s="37">
        <f>'[1]2015'!D27</f>
        <v>185.07</v>
      </c>
      <c r="E26" s="37">
        <f>'[1]2015'!F26</f>
        <v>151.53680900000001</v>
      </c>
      <c r="F26" s="37">
        <f>'[1]2015'!G27</f>
        <v>24.302047000000002</v>
      </c>
      <c r="G26" s="37">
        <f>'[1]2015'!H27</f>
        <v>3.0951219999999999</v>
      </c>
      <c r="H26" s="37">
        <f>'[1]2015'!I27</f>
        <v>0</v>
      </c>
      <c r="I26" s="37">
        <f>'[1]2015'!J27</f>
        <v>11.17662</v>
      </c>
      <c r="J26" s="37">
        <f>'[1]2015'!K27</f>
        <v>0</v>
      </c>
      <c r="K26" s="37">
        <f>'[1]2015'!L27</f>
        <v>0.72861200000000004</v>
      </c>
      <c r="L26" s="37">
        <f>'[1]2015'!M27</f>
        <v>0</v>
      </c>
      <c r="M26" s="37">
        <f>'[1]2015'!N27</f>
        <v>3.7046860000000001</v>
      </c>
      <c r="N26" s="37">
        <f>'[1]2015'!O27</f>
        <v>3.8514900000000001</v>
      </c>
      <c r="O26" s="37">
        <f>'[1]2015'!P27</f>
        <v>2.6532399999999998</v>
      </c>
      <c r="P26" s="37">
        <f>'[1]2015'!Q27</f>
        <v>0</v>
      </c>
      <c r="Q26" s="37">
        <f>'[1]2015'!R27</f>
        <v>33.734853999999999</v>
      </c>
      <c r="R26" s="37">
        <f>'[1]2015'!S27</f>
        <v>0</v>
      </c>
      <c r="S26" s="37">
        <f>'[1]2015'!T27</f>
        <v>27.910990000000002</v>
      </c>
      <c r="T26" s="37">
        <f>'[1]2015'!U27</f>
        <v>2.2839399999999999</v>
      </c>
      <c r="U26" s="37">
        <f>'[1]2015'!V27</f>
        <v>16.435303000000001</v>
      </c>
      <c r="V26" s="37">
        <f>'[1]2015'!W27</f>
        <v>0.12368899999999999</v>
      </c>
      <c r="W26" s="37">
        <f>'[1]2015'!X27</f>
        <v>25.48582</v>
      </c>
      <c r="X26" s="37">
        <f>'[1]2015'!Y27</f>
        <v>6.6155499999999998</v>
      </c>
      <c r="Y26" s="37">
        <f>'[1]2015'!Z27</f>
        <v>0.81139700000000003</v>
      </c>
      <c r="Z26" s="37">
        <f>'[1]2015'!AA27</f>
        <v>0.43329400000000001</v>
      </c>
      <c r="AA26" s="37">
        <f>'[1]2015'!AB27</f>
        <v>0.57204999999999995</v>
      </c>
      <c r="AB26" s="37">
        <f>'[1]2015'!AC27</f>
        <v>0</v>
      </c>
      <c r="AC26" s="37">
        <f>'[1]2015'!AD27</f>
        <v>15.804779999999999</v>
      </c>
      <c r="AD26" s="37">
        <f>'[1]2015'!AE27</f>
        <v>5.3442699999999999</v>
      </c>
      <c r="AE26" s="20">
        <f t="shared" si="0"/>
        <v>33.533190999999988</v>
      </c>
      <c r="AF26" s="21">
        <f t="shared" si="1"/>
        <v>1.7625781431548311</v>
      </c>
    </row>
    <row r="27" spans="1:32" ht="20.100000000000001" customHeight="1">
      <c r="A27" s="34" t="s">
        <v>117</v>
      </c>
      <c r="B27" s="35" t="s">
        <v>1219</v>
      </c>
      <c r="C27" s="36" t="s">
        <v>23</v>
      </c>
      <c r="D27" s="37">
        <f>'[1]2015'!D28</f>
        <v>0</v>
      </c>
      <c r="E27" s="37">
        <f>'[1]2015'!F27</f>
        <v>185.06775399999998</v>
      </c>
      <c r="F27" s="37">
        <f>'[1]2015'!G28</f>
        <v>0</v>
      </c>
      <c r="G27" s="37">
        <f>'[1]2015'!H28</f>
        <v>0</v>
      </c>
      <c r="H27" s="37">
        <f>'[1]2015'!I28</f>
        <v>0</v>
      </c>
      <c r="I27" s="37">
        <f>'[1]2015'!J28</f>
        <v>0</v>
      </c>
      <c r="J27" s="37">
        <f>'[1]2015'!K28</f>
        <v>0</v>
      </c>
      <c r="K27" s="37">
        <f>'[1]2015'!L28</f>
        <v>0</v>
      </c>
      <c r="L27" s="37">
        <f>'[1]2015'!M28</f>
        <v>0</v>
      </c>
      <c r="M27" s="37">
        <f>'[1]2015'!N28</f>
        <v>0</v>
      </c>
      <c r="N27" s="37">
        <f>'[1]2015'!O28</f>
        <v>0</v>
      </c>
      <c r="O27" s="37">
        <f>'[1]2015'!P28</f>
        <v>0</v>
      </c>
      <c r="P27" s="37">
        <f>'[1]2015'!Q28</f>
        <v>0</v>
      </c>
      <c r="Q27" s="37">
        <f>'[1]2015'!R28</f>
        <v>0</v>
      </c>
      <c r="R27" s="37">
        <f>'[1]2015'!S28</f>
        <v>0</v>
      </c>
      <c r="S27" s="37">
        <f>'[1]2015'!T28</f>
        <v>0</v>
      </c>
      <c r="T27" s="37">
        <f>'[1]2015'!U28</f>
        <v>0</v>
      </c>
      <c r="U27" s="37">
        <f>'[1]2015'!V28</f>
        <v>0</v>
      </c>
      <c r="V27" s="37">
        <f>'[1]2015'!W28</f>
        <v>0</v>
      </c>
      <c r="W27" s="37">
        <f>'[1]2015'!X28</f>
        <v>0</v>
      </c>
      <c r="X27" s="37">
        <f>'[1]2015'!Y28</f>
        <v>0</v>
      </c>
      <c r="Y27" s="37">
        <f>'[1]2015'!Z28</f>
        <v>0</v>
      </c>
      <c r="Z27" s="37">
        <f>'[1]2015'!AA28</f>
        <v>0</v>
      </c>
      <c r="AA27" s="37">
        <f>'[1]2015'!AB28</f>
        <v>0</v>
      </c>
      <c r="AB27" s="37">
        <f>'[1]2015'!AC28</f>
        <v>0</v>
      </c>
      <c r="AC27" s="37">
        <f>'[1]2015'!AD28</f>
        <v>0</v>
      </c>
      <c r="AD27" s="37">
        <f>'[1]2015'!AE28</f>
        <v>0</v>
      </c>
      <c r="AE27" s="20">
        <f t="shared" si="0"/>
        <v>-185.06775399999998</v>
      </c>
      <c r="AF27" s="21">
        <f t="shared" si="1"/>
        <v>0</v>
      </c>
    </row>
    <row r="28" spans="1:32" ht="20.100000000000001" customHeight="1">
      <c r="A28" s="34" t="s">
        <v>232</v>
      </c>
      <c r="B28" s="35" t="s">
        <v>1236</v>
      </c>
      <c r="C28" s="36" t="s">
        <v>47</v>
      </c>
      <c r="D28" s="37">
        <f>'[1]2015'!D52</f>
        <v>29.69</v>
      </c>
      <c r="E28" s="37">
        <f>'[1]2015'!F28</f>
        <v>0</v>
      </c>
      <c r="F28" s="37">
        <f>'[1]2015'!G52</f>
        <v>0</v>
      </c>
      <c r="G28" s="37">
        <f>'[1]2015'!H52</f>
        <v>0</v>
      </c>
      <c r="H28" s="37">
        <f>'[1]2015'!I52</f>
        <v>0</v>
      </c>
      <c r="I28" s="37">
        <f>'[1]2015'!J52</f>
        <v>0.52159</v>
      </c>
      <c r="J28" s="37">
        <f>'[1]2015'!K52</f>
        <v>0</v>
      </c>
      <c r="K28" s="37">
        <f>'[1]2015'!L52</f>
        <v>0</v>
      </c>
      <c r="L28" s="37">
        <f>'[1]2015'!M52</f>
        <v>0</v>
      </c>
      <c r="M28" s="37">
        <f>'[1]2015'!N52</f>
        <v>0</v>
      </c>
      <c r="N28" s="37">
        <f>'[1]2015'!O52</f>
        <v>0</v>
      </c>
      <c r="O28" s="37">
        <f>'[1]2015'!P52</f>
        <v>0</v>
      </c>
      <c r="P28" s="37">
        <f>'[1]2015'!Q52</f>
        <v>0</v>
      </c>
      <c r="Q28" s="37">
        <f>'[1]2015'!R52</f>
        <v>0</v>
      </c>
      <c r="R28" s="37">
        <f>'[1]2015'!S52</f>
        <v>0</v>
      </c>
      <c r="S28" s="37">
        <f>'[1]2015'!T52</f>
        <v>0</v>
      </c>
      <c r="T28" s="37">
        <f>'[1]2015'!U52</f>
        <v>0</v>
      </c>
      <c r="U28" s="37">
        <f>'[1]2015'!V52</f>
        <v>0</v>
      </c>
      <c r="V28" s="37">
        <f>'[1]2015'!W52</f>
        <v>6.8102390000000002</v>
      </c>
      <c r="W28" s="37">
        <f>'[1]2015'!X52</f>
        <v>18.738092000000002</v>
      </c>
      <c r="X28" s="37">
        <f>'[1]2015'!Y52</f>
        <v>0</v>
      </c>
      <c r="Y28" s="37">
        <f>'[1]2015'!Z52</f>
        <v>0</v>
      </c>
      <c r="Z28" s="37">
        <f>'[1]2015'!AA52</f>
        <v>0</v>
      </c>
      <c r="AA28" s="37">
        <f>'[1]2015'!AB52</f>
        <v>0</v>
      </c>
      <c r="AB28" s="37">
        <f>'[1]2015'!AC52</f>
        <v>1.0092239999999999</v>
      </c>
      <c r="AC28" s="37">
        <f>'[1]2015'!AD52</f>
        <v>2.6123400000000001</v>
      </c>
      <c r="AD28" s="37">
        <f>'[1]2015'!AE52</f>
        <v>0</v>
      </c>
      <c r="AE28" s="20">
        <f t="shared" si="0"/>
        <v>29.69</v>
      </c>
      <c r="AF28" s="21">
        <f t="shared" si="1"/>
        <v>0.28276298195421701</v>
      </c>
    </row>
    <row r="29" spans="1:32" ht="20.100000000000001" customHeight="1">
      <c r="A29" s="34" t="s">
        <v>1220</v>
      </c>
      <c r="B29" s="35" t="s">
        <v>1221</v>
      </c>
      <c r="C29" s="36" t="s">
        <v>24</v>
      </c>
      <c r="D29" s="37">
        <f>'[1]2015'!D29</f>
        <v>2300.21</v>
      </c>
      <c r="E29" s="37">
        <f>'[1]2015'!F29</f>
        <v>2300.208877</v>
      </c>
      <c r="F29" s="37">
        <f>'[1]2015'!G29</f>
        <v>69.917258000000018</v>
      </c>
      <c r="G29" s="37">
        <f>'[1]2015'!H29</f>
        <v>60.300454999999992</v>
      </c>
      <c r="H29" s="37">
        <f>'[1]2015'!I29</f>
        <v>20.640803999999996</v>
      </c>
      <c r="I29" s="37">
        <f>'[1]2015'!J29</f>
        <v>76.94932</v>
      </c>
      <c r="J29" s="37">
        <f>'[1]2015'!K29</f>
        <v>80.62093200000001</v>
      </c>
      <c r="K29" s="37">
        <f>'[1]2015'!L29</f>
        <v>21.729547999999998</v>
      </c>
      <c r="L29" s="37">
        <f>'[1]2015'!M29</f>
        <v>49.051114000000005</v>
      </c>
      <c r="M29" s="37">
        <f>'[1]2015'!N29</f>
        <v>147.15863000000002</v>
      </c>
      <c r="N29" s="37">
        <f>'[1]2015'!O29</f>
        <v>45.678870000000011</v>
      </c>
      <c r="O29" s="37">
        <f>'[1]2015'!P29</f>
        <v>43.541189999999993</v>
      </c>
      <c r="P29" s="37">
        <f>'[1]2015'!Q29</f>
        <v>25.125735999999996</v>
      </c>
      <c r="Q29" s="37">
        <f>'[1]2015'!R29</f>
        <v>78.663866999999996</v>
      </c>
      <c r="R29" s="37">
        <f>'[1]2015'!S29</f>
        <v>28.210359</v>
      </c>
      <c r="S29" s="37">
        <f>'[1]2015'!T29</f>
        <v>64.949439999999996</v>
      </c>
      <c r="T29" s="37">
        <f>'[1]2015'!U29</f>
        <v>70.403739999999999</v>
      </c>
      <c r="U29" s="37">
        <f>'[1]2015'!V29</f>
        <v>122.43190300000002</v>
      </c>
      <c r="V29" s="37">
        <f>'[1]2015'!W29</f>
        <v>58.812626999999999</v>
      </c>
      <c r="W29" s="37">
        <f>'[1]2015'!X29</f>
        <v>156.720223</v>
      </c>
      <c r="X29" s="37">
        <f>'[1]2015'!Y29</f>
        <v>231.13616000000002</v>
      </c>
      <c r="Y29" s="37">
        <f>'[1]2015'!Z29</f>
        <v>148.72398499999997</v>
      </c>
      <c r="Z29" s="37">
        <f>'[1]2015'!AA29</f>
        <v>139.65516700000001</v>
      </c>
      <c r="AA29" s="37">
        <f>'[1]2015'!AB29</f>
        <v>119.52277999999998</v>
      </c>
      <c r="AB29" s="37">
        <f>'[1]2015'!AC29</f>
        <v>116.793587</v>
      </c>
      <c r="AC29" s="37">
        <f>'[1]2015'!AD29</f>
        <v>140.44638499999999</v>
      </c>
      <c r="AD29" s="37">
        <f>'[1]2015'!AE29</f>
        <v>183.02479699999998</v>
      </c>
      <c r="AE29" s="20">
        <f t="shared" si="0"/>
        <v>1.1230000000068685E-3</v>
      </c>
      <c r="AF29" s="21">
        <f t="shared" si="1"/>
        <v>21.906845359410895</v>
      </c>
    </row>
    <row r="30" spans="1:32" hidden="1">
      <c r="A30" s="38" t="s">
        <v>1283</v>
      </c>
      <c r="B30" s="39" t="s">
        <v>1222</v>
      </c>
      <c r="C30" s="40" t="s">
        <v>25</v>
      </c>
      <c r="D30" s="37">
        <f>'[1]2015'!D30</f>
        <v>1513.81</v>
      </c>
      <c r="E30" s="37">
        <f>'[1]2015'!F30</f>
        <v>1513.8147579999998</v>
      </c>
      <c r="F30" s="37">
        <f>'[1]2015'!G30</f>
        <v>48.233784999999997</v>
      </c>
      <c r="G30" s="37">
        <f>'[1]2015'!H30</f>
        <v>33.701129999999999</v>
      </c>
      <c r="H30" s="37">
        <f>'[1]2015'!I30</f>
        <v>15.316940000000001</v>
      </c>
      <c r="I30" s="37">
        <f>'[1]2015'!J30</f>
        <v>52.935980000000001</v>
      </c>
      <c r="J30" s="37">
        <f>'[1]2015'!K30</f>
        <v>57.347962000000003</v>
      </c>
      <c r="K30" s="37">
        <f>'[1]2015'!L30</f>
        <v>15.174075</v>
      </c>
      <c r="L30" s="37">
        <f>'[1]2015'!M30</f>
        <v>33.087029999999999</v>
      </c>
      <c r="M30" s="37">
        <f>'[1]2015'!N30</f>
        <v>79.965361000000001</v>
      </c>
      <c r="N30" s="37">
        <f>'[1]2015'!O30</f>
        <v>28.40053</v>
      </c>
      <c r="O30" s="37">
        <f>'[1]2015'!P30</f>
        <v>31.854600000000001</v>
      </c>
      <c r="P30" s="37">
        <f>'[1]2015'!Q30</f>
        <v>17.755488</v>
      </c>
      <c r="Q30" s="37">
        <f>'[1]2015'!R30</f>
        <v>64.529765999999995</v>
      </c>
      <c r="R30" s="37">
        <f>'[1]2015'!S30</f>
        <v>21.315774999999999</v>
      </c>
      <c r="S30" s="37">
        <f>'[1]2015'!T30</f>
        <v>49.897202</v>
      </c>
      <c r="T30" s="37">
        <f>'[1]2015'!U30</f>
        <v>46.93967</v>
      </c>
      <c r="U30" s="37">
        <f>'[1]2015'!V30</f>
        <v>99.252598000000006</v>
      </c>
      <c r="V30" s="37">
        <f>'[1]2015'!W30</f>
        <v>43.590649999999997</v>
      </c>
      <c r="W30" s="37">
        <f>'[1]2015'!X30</f>
        <v>98.771992999999995</v>
      </c>
      <c r="X30" s="37">
        <f>'[1]2015'!Y30</f>
        <v>109.76694999999999</v>
      </c>
      <c r="Y30" s="37">
        <f>'[1]2015'!Z30</f>
        <v>92.531380999999996</v>
      </c>
      <c r="Z30" s="37">
        <f>'[1]2015'!AA30</f>
        <v>93.511242999999993</v>
      </c>
      <c r="AA30" s="37">
        <f>'[1]2015'!AB30</f>
        <v>82.970110000000005</v>
      </c>
      <c r="AB30" s="37">
        <f>'[1]2015'!AC30</f>
        <v>78.908901999999998</v>
      </c>
      <c r="AC30" s="37">
        <f>'[1]2015'!AD30</f>
        <v>88.800039999999996</v>
      </c>
      <c r="AD30" s="37">
        <f>'[1]2015'!AE30</f>
        <v>129.25559699999999</v>
      </c>
      <c r="AE30" s="20">
        <f t="shared" si="0"/>
        <v>-4.7579999998106359E-3</v>
      </c>
      <c r="AF30" s="21">
        <f t="shared" si="1"/>
        <v>14.417293018259118</v>
      </c>
    </row>
    <row r="31" spans="1:32" s="22" customFormat="1" ht="20.100000000000001" hidden="1" customHeight="1">
      <c r="A31" s="38" t="s">
        <v>1284</v>
      </c>
      <c r="B31" s="39" t="s">
        <v>536</v>
      </c>
      <c r="C31" s="40" t="s">
        <v>26</v>
      </c>
      <c r="D31" s="41">
        <f>'[1]2015'!D31</f>
        <v>214.2</v>
      </c>
      <c r="E31" s="41">
        <f>'[1]2015'!F31</f>
        <v>214.20236299999999</v>
      </c>
      <c r="F31" s="41">
        <f>'[1]2015'!G31</f>
        <v>3.980623</v>
      </c>
      <c r="G31" s="41">
        <f>'[1]2015'!H31</f>
        <v>0.91961700000000002</v>
      </c>
      <c r="H31" s="41">
        <f>'[1]2015'!I31</f>
        <v>0.21445600000000001</v>
      </c>
      <c r="I31" s="41">
        <f>'[1]2015'!J31</f>
        <v>6.87758</v>
      </c>
      <c r="J31" s="41">
        <f>'[1]2015'!K31</f>
        <v>5.5807840000000004</v>
      </c>
      <c r="K31" s="41">
        <f>'[1]2015'!L31</f>
        <v>0.25914599999999999</v>
      </c>
      <c r="L31" s="41">
        <f>'[1]2015'!M31</f>
        <v>3.4225379999999999</v>
      </c>
      <c r="M31" s="41">
        <f>'[1]2015'!N31</f>
        <v>5.0568790000000003</v>
      </c>
      <c r="N31" s="41">
        <f>'[1]2015'!O31</f>
        <v>0.89644999999999997</v>
      </c>
      <c r="O31" s="41">
        <f>'[1]2015'!P31</f>
        <v>0.77885000000000004</v>
      </c>
      <c r="P31" s="41">
        <f>'[1]2015'!Q31</f>
        <v>1.185708</v>
      </c>
      <c r="Q31" s="41">
        <f>'[1]2015'!R31</f>
        <v>2.4791699999999999</v>
      </c>
      <c r="R31" s="41">
        <f>'[1]2015'!S31</f>
        <v>0.232792</v>
      </c>
      <c r="S31" s="41">
        <f>'[1]2015'!T31</f>
        <v>3.7648510000000002</v>
      </c>
      <c r="T31" s="41">
        <f>'[1]2015'!U31</f>
        <v>1.2138500000000001</v>
      </c>
      <c r="U31" s="41">
        <f>'[1]2015'!V31</f>
        <v>6.2060120000000003</v>
      </c>
      <c r="V31" s="41">
        <f>'[1]2015'!W31</f>
        <v>3.8553820000000001</v>
      </c>
      <c r="W31" s="41">
        <f>'[1]2015'!X31</f>
        <v>14.784734</v>
      </c>
      <c r="X31" s="41">
        <f>'[1]2015'!Y31</f>
        <v>85.916439999999994</v>
      </c>
      <c r="Y31" s="41">
        <f>'[1]2015'!Z31</f>
        <v>14.365095</v>
      </c>
      <c r="Z31" s="41">
        <f>'[1]2015'!AA31</f>
        <v>13.984339</v>
      </c>
      <c r="AA31" s="41">
        <f>'[1]2015'!AB31</f>
        <v>6.5481499999999997</v>
      </c>
      <c r="AB31" s="41">
        <f>'[1]2015'!AC31</f>
        <v>13.556946999999999</v>
      </c>
      <c r="AC31" s="41">
        <f>'[1]2015'!AD31</f>
        <v>13.558680000000001</v>
      </c>
      <c r="AD31" s="41">
        <f>'[1]2015'!AE31</f>
        <v>4.5632900000000003</v>
      </c>
      <c r="AE31" s="26">
        <f t="shared" si="0"/>
        <v>-2.3630000000025575E-3</v>
      </c>
      <c r="AF31" s="27">
        <f t="shared" si="1"/>
        <v>2.040007771458177</v>
      </c>
    </row>
    <row r="32" spans="1:32" s="22" customFormat="1" ht="20.100000000000001" hidden="1" customHeight="1">
      <c r="A32" s="38" t="s">
        <v>1285</v>
      </c>
      <c r="B32" s="39" t="s">
        <v>577</v>
      </c>
      <c r="C32" s="40" t="s">
        <v>27</v>
      </c>
      <c r="D32" s="41">
        <f>'[1]2015'!D32</f>
        <v>28.92</v>
      </c>
      <c r="E32" s="41">
        <f>'[1]2015'!F32</f>
        <v>28.923290000000001</v>
      </c>
      <c r="F32" s="41">
        <f>'[1]2015'!G32</f>
        <v>0.20638899999999999</v>
      </c>
      <c r="G32" s="41">
        <f>'[1]2015'!H32</f>
        <v>3.6187740000000002</v>
      </c>
      <c r="H32" s="41">
        <f>'[1]2015'!I32</f>
        <v>0</v>
      </c>
      <c r="I32" s="41">
        <f>'[1]2015'!J32</f>
        <v>0</v>
      </c>
      <c r="J32" s="41">
        <f>'[1]2015'!K32</f>
        <v>1.2329369999999999</v>
      </c>
      <c r="K32" s="41">
        <f>'[1]2015'!L32</f>
        <v>0</v>
      </c>
      <c r="L32" s="41">
        <f>'[1]2015'!M32</f>
        <v>0.81554300000000002</v>
      </c>
      <c r="M32" s="41">
        <f>'[1]2015'!N32</f>
        <v>0.24260499999999999</v>
      </c>
      <c r="N32" s="41">
        <f>'[1]2015'!O32</f>
        <v>0.75148999999999999</v>
      </c>
      <c r="O32" s="41">
        <f>'[1]2015'!P32</f>
        <v>0.30273</v>
      </c>
      <c r="P32" s="41">
        <f>'[1]2015'!Q32</f>
        <v>4.3430730000000004</v>
      </c>
      <c r="Q32" s="41">
        <f>'[1]2015'!R32</f>
        <v>0</v>
      </c>
      <c r="R32" s="41">
        <f>'[1]2015'!S32</f>
        <v>0.97255000000000003</v>
      </c>
      <c r="S32" s="41">
        <f>'[1]2015'!T32</f>
        <v>0.82548699999999997</v>
      </c>
      <c r="T32" s="41">
        <f>'[1]2015'!U32</f>
        <v>10.295360000000001</v>
      </c>
      <c r="U32" s="41">
        <f>'[1]2015'!V32</f>
        <v>9.8191000000000001E-2</v>
      </c>
      <c r="V32" s="41">
        <f>'[1]2015'!W32</f>
        <v>0.118865</v>
      </c>
      <c r="W32" s="41">
        <f>'[1]2015'!X32</f>
        <v>0.16065299999999999</v>
      </c>
      <c r="X32" s="41">
        <f>'[1]2015'!Y32</f>
        <v>0.67208999999999997</v>
      </c>
      <c r="Y32" s="41">
        <f>'[1]2015'!Z32</f>
        <v>0.18821299999999999</v>
      </c>
      <c r="Z32" s="41">
        <f>'[1]2015'!AA32</f>
        <v>5.1201000000000003E-2</v>
      </c>
      <c r="AA32" s="41">
        <f>'[1]2015'!AB32</f>
        <v>0.53874</v>
      </c>
      <c r="AB32" s="41">
        <f>'[1]2015'!AC32</f>
        <v>0.13180700000000001</v>
      </c>
      <c r="AC32" s="41">
        <f>'[1]2015'!AD32</f>
        <v>0.95895200000000003</v>
      </c>
      <c r="AD32" s="41">
        <f>'[1]2015'!AE32</f>
        <v>2.39764</v>
      </c>
      <c r="AE32" s="26">
        <f t="shared" si="0"/>
        <v>-3.2899999999997931E-3</v>
      </c>
      <c r="AF32" s="27">
        <f t="shared" si="1"/>
        <v>0.27542962068426929</v>
      </c>
    </row>
    <row r="33" spans="1:32" s="22" customFormat="1" ht="15.75" hidden="1">
      <c r="A33" s="38" t="s">
        <v>1286</v>
      </c>
      <c r="B33" s="39" t="s">
        <v>1225</v>
      </c>
      <c r="C33" s="40" t="s">
        <v>29</v>
      </c>
      <c r="D33" s="41">
        <f>'[1]2015'!D34</f>
        <v>51.14</v>
      </c>
      <c r="E33" s="41">
        <f>'[1]2015'!F33</f>
        <v>9.0664619999999996</v>
      </c>
      <c r="F33" s="41">
        <f>'[1]2015'!G34</f>
        <v>0.25130999999999998</v>
      </c>
      <c r="G33" s="41">
        <f>'[1]2015'!H34</f>
        <v>2.0374E-2</v>
      </c>
      <c r="H33" s="41">
        <f>'[1]2015'!I34</f>
        <v>0.390704</v>
      </c>
      <c r="I33" s="41">
        <f>'[1]2015'!J34</f>
        <v>0.34682000000000002</v>
      </c>
      <c r="J33" s="41">
        <f>'[1]2015'!K34</f>
        <v>2.2425489999999999</v>
      </c>
      <c r="K33" s="41">
        <f>'[1]2015'!L34</f>
        <v>1.309285</v>
      </c>
      <c r="L33" s="41">
        <f>'[1]2015'!M34</f>
        <v>0.278997</v>
      </c>
      <c r="M33" s="41">
        <f>'[1]2015'!N34</f>
        <v>10.458691</v>
      </c>
      <c r="N33" s="41">
        <f>'[1]2015'!O34</f>
        <v>0.12311999999999999</v>
      </c>
      <c r="O33" s="41">
        <f>'[1]2015'!P34</f>
        <v>2.6281599999999998</v>
      </c>
      <c r="P33" s="41">
        <f>'[1]2015'!Q34</f>
        <v>4.3822E-2</v>
      </c>
      <c r="Q33" s="41">
        <f>'[1]2015'!R34</f>
        <v>1.6032150000000001</v>
      </c>
      <c r="R33" s="41">
        <f>'[1]2015'!S34</f>
        <v>9.6433000000000005E-2</v>
      </c>
      <c r="S33" s="41">
        <f>'[1]2015'!T34</f>
        <v>0.12078700000000001</v>
      </c>
      <c r="T33" s="41">
        <f>'[1]2015'!U34</f>
        <v>1.10073</v>
      </c>
      <c r="U33" s="41">
        <f>'[1]2015'!V34</f>
        <v>6.2133000000000001E-2</v>
      </c>
      <c r="V33" s="41">
        <f>'[1]2015'!W34</f>
        <v>0.248</v>
      </c>
      <c r="W33" s="41">
        <f>'[1]2015'!X34</f>
        <v>0.234654</v>
      </c>
      <c r="X33" s="41">
        <f>'[1]2015'!Y34</f>
        <v>0.13782</v>
      </c>
      <c r="Y33" s="41">
        <f>'[1]2015'!Z34</f>
        <v>0.42949100000000001</v>
      </c>
      <c r="Z33" s="41">
        <f>'[1]2015'!AA34</f>
        <v>0.35925699999999999</v>
      </c>
      <c r="AA33" s="41">
        <f>'[1]2015'!AB34</f>
        <v>0.20982999999999999</v>
      </c>
      <c r="AB33" s="41">
        <f>'[1]2015'!AC34</f>
        <v>0.200877</v>
      </c>
      <c r="AC33" s="41">
        <f>'[1]2015'!AD34</f>
        <v>10.263859999999999</v>
      </c>
      <c r="AD33" s="41">
        <f>'[1]2015'!AE34</f>
        <v>17.975259999999999</v>
      </c>
      <c r="AE33" s="26">
        <f t="shared" si="0"/>
        <v>42.073537999999999</v>
      </c>
      <c r="AF33" s="27">
        <f t="shared" si="1"/>
        <v>0.4870494744741885</v>
      </c>
    </row>
    <row r="34" spans="1:32" s="22" customFormat="1" ht="15.75" hidden="1">
      <c r="A34" s="38" t="s">
        <v>1287</v>
      </c>
      <c r="B34" s="39" t="s">
        <v>1288</v>
      </c>
      <c r="C34" s="40" t="s">
        <v>30</v>
      </c>
      <c r="D34" s="41">
        <f>'[1]2015'!D35</f>
        <v>196.17</v>
      </c>
      <c r="E34" s="41">
        <f>'[1]2015'!F34</f>
        <v>51.136178999999991</v>
      </c>
      <c r="F34" s="41">
        <f>'[1]2015'!G35</f>
        <v>12.084861999999999</v>
      </c>
      <c r="G34" s="41">
        <f>'[1]2015'!H35</f>
        <v>2.6145360000000002</v>
      </c>
      <c r="H34" s="41">
        <f>'[1]2015'!I35</f>
        <v>2.4053450000000001</v>
      </c>
      <c r="I34" s="41">
        <f>'[1]2015'!J35</f>
        <v>2.7126899999999998</v>
      </c>
      <c r="J34" s="41">
        <f>'[1]2015'!K35</f>
        <v>12.433305000000001</v>
      </c>
      <c r="K34" s="41">
        <f>'[1]2015'!L35</f>
        <v>0.722051</v>
      </c>
      <c r="L34" s="41">
        <f>'[1]2015'!M35</f>
        <v>8.1959079999999993</v>
      </c>
      <c r="M34" s="41">
        <f>'[1]2015'!N35</f>
        <v>28.151558000000001</v>
      </c>
      <c r="N34" s="41">
        <f>'[1]2015'!O35</f>
        <v>11.228899999999999</v>
      </c>
      <c r="O34" s="41">
        <f>'[1]2015'!P35</f>
        <v>5.2641400000000003</v>
      </c>
      <c r="P34" s="41">
        <f>'[1]2015'!Q35</f>
        <v>1.582964</v>
      </c>
      <c r="Q34" s="41">
        <f>'[1]2015'!R35</f>
        <v>6.7576780000000003</v>
      </c>
      <c r="R34" s="41">
        <f>'[1]2015'!S35</f>
        <v>3.1675399999999998</v>
      </c>
      <c r="S34" s="41">
        <f>'[1]2015'!T35</f>
        <v>6.3173219999999999</v>
      </c>
      <c r="T34" s="41">
        <f>'[1]2015'!U35</f>
        <v>9.3836399999999998</v>
      </c>
      <c r="U34" s="41">
        <f>'[1]2015'!V35</f>
        <v>8.4662989999999994</v>
      </c>
      <c r="V34" s="41">
        <f>'[1]2015'!W35</f>
        <v>1.3604769999999999</v>
      </c>
      <c r="W34" s="41">
        <f>'[1]2015'!X35</f>
        <v>12.630394000000001</v>
      </c>
      <c r="X34" s="41">
        <f>'[1]2015'!Y35</f>
        <v>1.9514899999999999</v>
      </c>
      <c r="Y34" s="41">
        <f>'[1]2015'!Z35</f>
        <v>13.963405</v>
      </c>
      <c r="Z34" s="41">
        <f>'[1]2015'!AA35</f>
        <v>12.807179</v>
      </c>
      <c r="AA34" s="41">
        <f>'[1]2015'!AB35</f>
        <v>5.59964</v>
      </c>
      <c r="AB34" s="41">
        <f>'[1]2015'!AC35</f>
        <v>2.392449</v>
      </c>
      <c r="AC34" s="41">
        <f>'[1]2015'!AD35</f>
        <v>8.6386500000000002</v>
      </c>
      <c r="AD34" s="41">
        <f>'[1]2015'!AE35</f>
        <v>15.33432</v>
      </c>
      <c r="AE34" s="26">
        <f>D34-E34</f>
        <v>145.03382099999999</v>
      </c>
      <c r="AF34" s="27">
        <f t="shared" si="1"/>
        <v>1.8682928315917395</v>
      </c>
    </row>
    <row r="35" spans="1:32" s="22" customFormat="1" ht="15.75" hidden="1">
      <c r="A35" s="38" t="s">
        <v>1289</v>
      </c>
      <c r="B35" s="39" t="s">
        <v>1227</v>
      </c>
      <c r="C35" s="40" t="s">
        <v>31</v>
      </c>
      <c r="D35" s="41">
        <f>'[1]2015'!D36</f>
        <v>45.97</v>
      </c>
      <c r="E35" s="41">
        <f>'[1]2015'!F35</f>
        <v>196.166742</v>
      </c>
      <c r="F35" s="41">
        <f>'[1]2015'!G36</f>
        <v>0.70417600000000002</v>
      </c>
      <c r="G35" s="41">
        <f>'[1]2015'!H36</f>
        <v>6.923451</v>
      </c>
      <c r="H35" s="41">
        <f>'[1]2015'!I36</f>
        <v>0.69291800000000003</v>
      </c>
      <c r="I35" s="41">
        <f>'[1]2015'!J36</f>
        <v>1.04739</v>
      </c>
      <c r="J35" s="41">
        <f>'[1]2015'!K36</f>
        <v>0.54178300000000001</v>
      </c>
      <c r="K35" s="41">
        <f>'[1]2015'!L36</f>
        <v>0</v>
      </c>
      <c r="L35" s="41">
        <f>'[1]2015'!M36</f>
        <v>0.521818</v>
      </c>
      <c r="M35" s="41">
        <f>'[1]2015'!N36</f>
        <v>1.411505</v>
      </c>
      <c r="N35" s="41">
        <f>'[1]2015'!O36</f>
        <v>0.57625000000000004</v>
      </c>
      <c r="O35" s="41">
        <f>'[1]2015'!P36</f>
        <v>1.07534</v>
      </c>
      <c r="P35" s="41">
        <f>'[1]2015'!Q36</f>
        <v>0</v>
      </c>
      <c r="Q35" s="41">
        <f>'[1]2015'!R36</f>
        <v>0.55200400000000005</v>
      </c>
      <c r="R35" s="41">
        <f>'[1]2015'!S36</f>
        <v>0</v>
      </c>
      <c r="S35" s="41">
        <f>'[1]2015'!T36</f>
        <v>2.5850309999999999</v>
      </c>
      <c r="T35" s="41">
        <f>'[1]2015'!U36</f>
        <v>0.52546000000000004</v>
      </c>
      <c r="U35" s="41">
        <f>'[1]2015'!V36</f>
        <v>3.4424130000000002</v>
      </c>
      <c r="V35" s="41">
        <f>'[1]2015'!W36</f>
        <v>1.5571410000000001</v>
      </c>
      <c r="W35" s="41">
        <f>'[1]2015'!X36</f>
        <v>2.0942910000000001</v>
      </c>
      <c r="X35" s="41">
        <f>'[1]2015'!Y36</f>
        <v>2.9714499999999999</v>
      </c>
      <c r="Y35" s="41">
        <f>'[1]2015'!Z36</f>
        <v>2.770896</v>
      </c>
      <c r="Z35" s="41">
        <f>'[1]2015'!AA36</f>
        <v>3.9265089999999998</v>
      </c>
      <c r="AA35" s="41">
        <f>'[1]2015'!AB36</f>
        <v>3.3710399999999998</v>
      </c>
      <c r="AB35" s="41">
        <f>'[1]2015'!AC36</f>
        <v>3.0227200000000001</v>
      </c>
      <c r="AC35" s="41">
        <f>'[1]2015'!AD36</f>
        <v>2.5061529999999999</v>
      </c>
      <c r="AD35" s="41">
        <f>'[1]2015'!AE36</f>
        <v>3.1549200000000002</v>
      </c>
      <c r="AE35" s="26">
        <f t="shared" si="0"/>
        <v>-150.196742</v>
      </c>
      <c r="AF35" s="27">
        <f t="shared" si="1"/>
        <v>0.43781119166168253</v>
      </c>
    </row>
    <row r="36" spans="1:32" s="22" customFormat="1" ht="15.75" hidden="1">
      <c r="A36" s="38" t="s">
        <v>1290</v>
      </c>
      <c r="B36" s="39" t="s">
        <v>689</v>
      </c>
      <c r="C36" s="40" t="s">
        <v>33</v>
      </c>
      <c r="D36" s="41">
        <f>'[1]2015'!D38</f>
        <v>18.760000000000002</v>
      </c>
      <c r="E36" s="41">
        <f>'[1]2015'!F36</f>
        <v>45.974658999999996</v>
      </c>
      <c r="F36" s="41">
        <f>'[1]2015'!G38</f>
        <v>0.19900300000000001</v>
      </c>
      <c r="G36" s="41">
        <f>'[1]2015'!H38</f>
        <v>2.6587E-2</v>
      </c>
      <c r="H36" s="41">
        <f>'[1]2015'!I38</f>
        <v>1.6574999999999999E-2</v>
      </c>
      <c r="I36" s="41">
        <f>'[1]2015'!J38</f>
        <v>5.8946500000000004</v>
      </c>
      <c r="J36" s="41">
        <f>'[1]2015'!K38</f>
        <v>2.9139000000000002E-2</v>
      </c>
      <c r="K36" s="41">
        <f>'[1]2015'!L38</f>
        <v>0</v>
      </c>
      <c r="L36" s="41">
        <f>'[1]2015'!M38</f>
        <v>8.5220000000000001E-3</v>
      </c>
      <c r="M36" s="41">
        <f>'[1]2015'!N38</f>
        <v>11.214513</v>
      </c>
      <c r="N36" s="41">
        <f>'[1]2015'!O38</f>
        <v>0</v>
      </c>
      <c r="O36" s="41">
        <f>'[1]2015'!P38</f>
        <v>5.8199999999999997E-3</v>
      </c>
      <c r="P36" s="41">
        <f>'[1]2015'!Q38</f>
        <v>0</v>
      </c>
      <c r="Q36" s="41">
        <f>'[1]2015'!R38</f>
        <v>1.4164E-2</v>
      </c>
      <c r="R36" s="41">
        <f>'[1]2015'!S38</f>
        <v>0</v>
      </c>
      <c r="S36" s="41">
        <f>'[1]2015'!T38</f>
        <v>0.14568400000000001</v>
      </c>
      <c r="T36" s="41">
        <f>'[1]2015'!U38</f>
        <v>1.089E-2</v>
      </c>
      <c r="U36" s="41">
        <f>'[1]2015'!V38</f>
        <v>1.9182000000000001E-2</v>
      </c>
      <c r="V36" s="41">
        <f>'[1]2015'!W38</f>
        <v>0.263652</v>
      </c>
      <c r="W36" s="41">
        <f>'[1]2015'!X38</f>
        <v>2.3727999999999999E-2</v>
      </c>
      <c r="X36" s="41">
        <f>'[1]2015'!Y38</f>
        <v>0.66379999999999995</v>
      </c>
      <c r="Y36" s="41">
        <f>'[1]2015'!Z38</f>
        <v>5.3513999999999999E-2</v>
      </c>
      <c r="Z36" s="41">
        <f>'[1]2015'!AA38</f>
        <v>1.0912E-2</v>
      </c>
      <c r="AA36" s="41">
        <f>'[1]2015'!AB38</f>
        <v>2.9579999999999999E-2</v>
      </c>
      <c r="AB36" s="41">
        <f>'[1]2015'!AC38</f>
        <v>3.0506999999999999E-2</v>
      </c>
      <c r="AC36" s="41">
        <f>'[1]2015'!AD38</f>
        <v>4.7469999999999998E-2</v>
      </c>
      <c r="AD36" s="41">
        <f>'[1]2015'!AE38</f>
        <v>4.6789999999999998E-2</v>
      </c>
      <c r="AE36" s="26">
        <f t="shared" si="0"/>
        <v>-27.214658999999994</v>
      </c>
      <c r="AF36" s="27">
        <f t="shared" si="1"/>
        <v>0.17866734730418024</v>
      </c>
    </row>
    <row r="37" spans="1:32" s="22" customFormat="1" ht="15.75" hidden="1">
      <c r="A37" s="38" t="s">
        <v>1291</v>
      </c>
      <c r="B37" s="39" t="s">
        <v>699</v>
      </c>
      <c r="C37" s="40" t="s">
        <v>34</v>
      </c>
      <c r="D37" s="41">
        <f>'[1]2015'!D39</f>
        <v>3.81</v>
      </c>
      <c r="E37" s="41">
        <f>'[1]2015'!F37</f>
        <v>4.6076769999999998</v>
      </c>
      <c r="F37" s="41">
        <f>'[1]2015'!G39</f>
        <v>0</v>
      </c>
      <c r="G37" s="41">
        <f>'[1]2015'!H39</f>
        <v>1.241738</v>
      </c>
      <c r="H37" s="41">
        <f>'[1]2015'!I39</f>
        <v>2.2044999999999999E-2</v>
      </c>
      <c r="I37" s="41">
        <f>'[1]2015'!J39</f>
        <v>2.061E-2</v>
      </c>
      <c r="J37" s="41">
        <f>'[1]2015'!K39</f>
        <v>0</v>
      </c>
      <c r="K37" s="41">
        <f>'[1]2015'!L39</f>
        <v>0</v>
      </c>
      <c r="L37" s="41">
        <f>'[1]2015'!M39</f>
        <v>1.366428</v>
      </c>
      <c r="M37" s="41">
        <f>'[1]2015'!N39</f>
        <v>4.5852999999999998E-2</v>
      </c>
      <c r="N37" s="41">
        <f>'[1]2015'!O39</f>
        <v>0.27372999999999997</v>
      </c>
      <c r="O37" s="41">
        <f>'[1]2015'!P39</f>
        <v>0</v>
      </c>
      <c r="P37" s="41">
        <f>'[1]2015'!Q39</f>
        <v>0.21468100000000001</v>
      </c>
      <c r="Q37" s="41">
        <f>'[1]2015'!R39</f>
        <v>9.5680000000000001E-3</v>
      </c>
      <c r="R37" s="41">
        <f>'[1]2015'!S39</f>
        <v>8.9842000000000005E-2</v>
      </c>
      <c r="S37" s="41">
        <f>'[1]2015'!T39</f>
        <v>0</v>
      </c>
      <c r="T37" s="41">
        <f>'[1]2015'!U39</f>
        <v>0.2019</v>
      </c>
      <c r="U37" s="41">
        <f>'[1]2015'!V39</f>
        <v>0</v>
      </c>
      <c r="V37" s="41">
        <f>'[1]2015'!W39</f>
        <v>1.1047E-2</v>
      </c>
      <c r="W37" s="41">
        <f>'[1]2015'!X39</f>
        <v>0</v>
      </c>
      <c r="X37" s="41">
        <f>'[1]2015'!Y39</f>
        <v>1.5259999999999999E-2</v>
      </c>
      <c r="Y37" s="41">
        <f>'[1]2015'!Z39</f>
        <v>0</v>
      </c>
      <c r="Z37" s="41">
        <f>'[1]2015'!AA39</f>
        <v>9.3729999999999994E-3</v>
      </c>
      <c r="AA37" s="41">
        <f>'[1]2015'!AB39</f>
        <v>1.213E-2</v>
      </c>
      <c r="AB37" s="41">
        <f>'[1]2015'!AC39</f>
        <v>4.7756E-2</v>
      </c>
      <c r="AC37" s="41">
        <f>'[1]2015'!AD39</f>
        <v>1.576E-2</v>
      </c>
      <c r="AD37" s="41">
        <f>'[1]2015'!AE39</f>
        <v>0.21188000000000001</v>
      </c>
      <c r="AE37" s="26">
        <f t="shared" si="0"/>
        <v>-0.79767699999999975</v>
      </c>
      <c r="AF37" s="27">
        <f t="shared" si="1"/>
        <v>3.6285852517533405E-2</v>
      </c>
    </row>
    <row r="38" spans="1:32" s="22" customFormat="1" ht="20.100000000000001" hidden="1" customHeight="1">
      <c r="A38" s="38" t="s">
        <v>1292</v>
      </c>
      <c r="B38" s="39" t="s">
        <v>1293</v>
      </c>
      <c r="C38" s="40" t="s">
        <v>36</v>
      </c>
      <c r="D38" s="41">
        <f>'[1]2015'!D41</f>
        <v>0</v>
      </c>
      <c r="E38" s="41">
        <f>'[1]2015'!F38</f>
        <v>18.754682000000003</v>
      </c>
      <c r="F38" s="41">
        <f>'[1]2015'!G41</f>
        <v>0</v>
      </c>
      <c r="G38" s="41">
        <f>'[1]2015'!H41</f>
        <v>0</v>
      </c>
      <c r="H38" s="41">
        <f>'[1]2015'!I41</f>
        <v>0</v>
      </c>
      <c r="I38" s="41">
        <f>'[1]2015'!J41</f>
        <v>0</v>
      </c>
      <c r="J38" s="41">
        <f>'[1]2015'!K41</f>
        <v>0</v>
      </c>
      <c r="K38" s="41">
        <f>'[1]2015'!L41</f>
        <v>0</v>
      </c>
      <c r="L38" s="41">
        <f>'[1]2015'!M41</f>
        <v>0</v>
      </c>
      <c r="M38" s="41">
        <f>'[1]2015'!N41</f>
        <v>0</v>
      </c>
      <c r="N38" s="41">
        <f>'[1]2015'!O41</f>
        <v>0</v>
      </c>
      <c r="O38" s="41">
        <f>'[1]2015'!P41</f>
        <v>0</v>
      </c>
      <c r="P38" s="41">
        <f>'[1]2015'!Q41</f>
        <v>0</v>
      </c>
      <c r="Q38" s="41">
        <f>'[1]2015'!R41</f>
        <v>0</v>
      </c>
      <c r="R38" s="41">
        <f>'[1]2015'!S41</f>
        <v>0</v>
      </c>
      <c r="S38" s="41">
        <f>'[1]2015'!T41</f>
        <v>0</v>
      </c>
      <c r="T38" s="41">
        <f>'[1]2015'!U41</f>
        <v>0</v>
      </c>
      <c r="U38" s="41">
        <f>'[1]2015'!V41</f>
        <v>0</v>
      </c>
      <c r="V38" s="41">
        <f>'[1]2015'!W41</f>
        <v>0</v>
      </c>
      <c r="W38" s="41">
        <f>'[1]2015'!X41</f>
        <v>0</v>
      </c>
      <c r="X38" s="41">
        <f>'[1]2015'!Y41</f>
        <v>0</v>
      </c>
      <c r="Y38" s="41">
        <f>'[1]2015'!Z41</f>
        <v>0</v>
      </c>
      <c r="Z38" s="41">
        <f>'[1]2015'!AA41</f>
        <v>0</v>
      </c>
      <c r="AA38" s="41">
        <f>'[1]2015'!AB41</f>
        <v>0</v>
      </c>
      <c r="AB38" s="41">
        <f>'[1]2015'!AC41</f>
        <v>0</v>
      </c>
      <c r="AC38" s="41">
        <f>'[1]2015'!AD41</f>
        <v>0</v>
      </c>
      <c r="AD38" s="41">
        <f>'[1]2015'!AE41</f>
        <v>0</v>
      </c>
      <c r="AE38" s="26">
        <f>D38-E38</f>
        <v>-18.754682000000003</v>
      </c>
      <c r="AF38" s="27">
        <f t="shared" si="1"/>
        <v>0</v>
      </c>
    </row>
    <row r="39" spans="1:32" s="22" customFormat="1" ht="20.100000000000001" hidden="1" customHeight="1">
      <c r="A39" s="38" t="s">
        <v>1294</v>
      </c>
      <c r="B39" s="39" t="s">
        <v>712</v>
      </c>
      <c r="C39" s="40" t="s">
        <v>37</v>
      </c>
      <c r="D39" s="41">
        <f>'[1]2015'!D42</f>
        <v>8.8000000000000007</v>
      </c>
      <c r="E39" s="41">
        <f>'[1]2015'!F39</f>
        <v>3.8096010000000007</v>
      </c>
      <c r="F39" s="41">
        <f>'[1]2015'!G42</f>
        <v>0.77208500000000002</v>
      </c>
      <c r="G39" s="41">
        <f>'[1]2015'!H42</f>
        <v>5.1844080000000003</v>
      </c>
      <c r="H39" s="41">
        <f>'[1]2015'!I42</f>
        <v>1.4122220000000001</v>
      </c>
      <c r="I39" s="41">
        <f>'[1]2015'!J42</f>
        <v>0</v>
      </c>
      <c r="J39" s="41">
        <f>'[1]2015'!K42</f>
        <v>0</v>
      </c>
      <c r="K39" s="41">
        <f>'[1]2015'!L42</f>
        <v>0</v>
      </c>
      <c r="L39" s="41">
        <f>'[1]2015'!M42</f>
        <v>0</v>
      </c>
      <c r="M39" s="41">
        <f>'[1]2015'!N42</f>
        <v>0</v>
      </c>
      <c r="N39" s="41">
        <f>'[1]2015'!O42</f>
        <v>0</v>
      </c>
      <c r="O39" s="41">
        <f>'[1]2015'!P42</f>
        <v>0</v>
      </c>
      <c r="P39" s="41">
        <f>'[1]2015'!Q42</f>
        <v>0</v>
      </c>
      <c r="Q39" s="41">
        <f>'[1]2015'!R42</f>
        <v>0</v>
      </c>
      <c r="R39" s="41">
        <f>'[1]2015'!S42</f>
        <v>1.2270490000000001</v>
      </c>
      <c r="S39" s="41">
        <f>'[1]2015'!T42</f>
        <v>0.14852399999999999</v>
      </c>
      <c r="T39" s="41">
        <f>'[1]2015'!U42</f>
        <v>0</v>
      </c>
      <c r="U39" s="41">
        <f>'[1]2015'!V42</f>
        <v>0</v>
      </c>
      <c r="V39" s="41">
        <f>'[1]2015'!W42</f>
        <v>5.9513000000000003E-2</v>
      </c>
      <c r="W39" s="41">
        <f>'[1]2015'!X42</f>
        <v>0</v>
      </c>
      <c r="X39" s="41">
        <f>'[1]2015'!Y42</f>
        <v>0</v>
      </c>
      <c r="Y39" s="41">
        <f>'[1]2015'!Z42</f>
        <v>0</v>
      </c>
      <c r="Z39" s="41">
        <f>'[1]2015'!AA42</f>
        <v>0</v>
      </c>
      <c r="AA39" s="41">
        <f>'[1]2015'!AB42</f>
        <v>0</v>
      </c>
      <c r="AB39" s="41">
        <f>'[1]2015'!AC42</f>
        <v>0</v>
      </c>
      <c r="AC39" s="41">
        <f>'[1]2015'!AD42</f>
        <v>0</v>
      </c>
      <c r="AD39" s="41">
        <f>'[1]2015'!AE42</f>
        <v>0</v>
      </c>
      <c r="AE39" s="26">
        <f t="shared" si="0"/>
        <v>4.990399</v>
      </c>
      <c r="AF39" s="27">
        <f t="shared" si="1"/>
        <v>8.3809843085116534E-2</v>
      </c>
    </row>
    <row r="40" spans="1:32" s="22" customFormat="1" ht="20.100000000000001" hidden="1" customHeight="1">
      <c r="A40" s="38" t="s">
        <v>1295</v>
      </c>
      <c r="B40" s="39" t="s">
        <v>717</v>
      </c>
      <c r="C40" s="40" t="s">
        <v>39</v>
      </c>
      <c r="D40" s="41">
        <f>'[1]2015'!D44</f>
        <v>23.48</v>
      </c>
      <c r="E40" s="41">
        <f>'[1]2015'!F40</f>
        <v>15.197029000000001</v>
      </c>
      <c r="F40" s="41">
        <f>'[1]2015'!G44</f>
        <v>0</v>
      </c>
      <c r="G40" s="41">
        <f>'[1]2015'!H44</f>
        <v>0</v>
      </c>
      <c r="H40" s="41">
        <f>'[1]2015'!I44</f>
        <v>0</v>
      </c>
      <c r="I40" s="41">
        <f>'[1]2015'!J44</f>
        <v>0</v>
      </c>
      <c r="J40" s="41">
        <f>'[1]2015'!K44</f>
        <v>0</v>
      </c>
      <c r="K40" s="41">
        <f>'[1]2015'!L44</f>
        <v>0</v>
      </c>
      <c r="L40" s="41">
        <f>'[1]2015'!M44</f>
        <v>0</v>
      </c>
      <c r="M40" s="41">
        <f>'[1]2015'!N44</f>
        <v>0</v>
      </c>
      <c r="N40" s="41">
        <f>'[1]2015'!O44</f>
        <v>0</v>
      </c>
      <c r="O40" s="41">
        <f>'[1]2015'!P44</f>
        <v>0</v>
      </c>
      <c r="P40" s="41">
        <f>'[1]2015'!Q44</f>
        <v>0</v>
      </c>
      <c r="Q40" s="41">
        <f>'[1]2015'!R44</f>
        <v>0</v>
      </c>
      <c r="R40" s="41">
        <f>'[1]2015'!S44</f>
        <v>0</v>
      </c>
      <c r="S40" s="41">
        <f>'[1]2015'!T44</f>
        <v>0</v>
      </c>
      <c r="T40" s="41">
        <f>'[1]2015'!U44</f>
        <v>0</v>
      </c>
      <c r="U40" s="41">
        <f>'[1]2015'!V44</f>
        <v>4.0264000000000001E-2</v>
      </c>
      <c r="V40" s="41">
        <f>'[1]2015'!W44</f>
        <v>0</v>
      </c>
      <c r="W40" s="41">
        <f>'[1]2015'!X44</f>
        <v>8.3164169999999995</v>
      </c>
      <c r="X40" s="41">
        <f>'[1]2015'!Y44</f>
        <v>15.121270000000001</v>
      </c>
      <c r="Y40" s="41">
        <f>'[1]2015'!Z44</f>
        <v>0</v>
      </c>
      <c r="Z40" s="41">
        <f>'[1]2015'!AA44</f>
        <v>0</v>
      </c>
      <c r="AA40" s="41">
        <f>'[1]2015'!AB44</f>
        <v>0</v>
      </c>
      <c r="AB40" s="41">
        <f>'[1]2015'!AC44</f>
        <v>0</v>
      </c>
      <c r="AC40" s="41">
        <f>'[1]2015'!AD44</f>
        <v>0</v>
      </c>
      <c r="AD40" s="41">
        <f>'[1]2015'!AE44</f>
        <v>0</v>
      </c>
      <c r="AE40" s="26">
        <f t="shared" si="0"/>
        <v>8.2829709999999999</v>
      </c>
      <c r="AF40" s="27">
        <f t="shared" si="1"/>
        <v>0.22361989950437908</v>
      </c>
    </row>
    <row r="41" spans="1:32" s="22" customFormat="1" ht="27" hidden="1" customHeight="1">
      <c r="A41" s="38" t="s">
        <v>1296</v>
      </c>
      <c r="B41" s="39" t="s">
        <v>1058</v>
      </c>
      <c r="C41" s="40" t="s">
        <v>45</v>
      </c>
      <c r="D41" s="41">
        <f>'[1]2015'!D50</f>
        <v>15.09</v>
      </c>
      <c r="E41" s="41">
        <f>'[1]2015'!F42</f>
        <v>8.803801</v>
      </c>
      <c r="F41" s="41">
        <f>'[1]2015'!G50</f>
        <v>0</v>
      </c>
      <c r="G41" s="41">
        <f>'[1]2015'!H50</f>
        <v>3.545982</v>
      </c>
      <c r="H41" s="41">
        <f>'[1]2015'!I50</f>
        <v>0</v>
      </c>
      <c r="I41" s="41">
        <f>'[1]2015'!J50</f>
        <v>4.8070000000000002E-2</v>
      </c>
      <c r="J41" s="41">
        <f>'[1]2015'!K50</f>
        <v>0</v>
      </c>
      <c r="K41" s="41">
        <f>'[1]2015'!L50</f>
        <v>0.63034000000000001</v>
      </c>
      <c r="L41" s="41">
        <f>'[1]2015'!M50</f>
        <v>0</v>
      </c>
      <c r="M41" s="41">
        <f>'[1]2015'!N50</f>
        <v>0</v>
      </c>
      <c r="N41" s="41">
        <f>'[1]2015'!O50</f>
        <v>0</v>
      </c>
      <c r="O41" s="41">
        <f>'[1]2015'!P50</f>
        <v>0</v>
      </c>
      <c r="P41" s="41">
        <f>'[1]2015'!Q50</f>
        <v>0</v>
      </c>
      <c r="Q41" s="41">
        <f>'[1]2015'!R50</f>
        <v>0</v>
      </c>
      <c r="R41" s="41">
        <f>'[1]2015'!S50</f>
        <v>0.81759800000000005</v>
      </c>
      <c r="S41" s="41">
        <f>'[1]2015'!T50</f>
        <v>0</v>
      </c>
      <c r="T41" s="41">
        <f>'[1]2015'!U50</f>
        <v>0</v>
      </c>
      <c r="U41" s="41">
        <f>'[1]2015'!V50</f>
        <v>0.67735699999999999</v>
      </c>
      <c r="V41" s="41">
        <f>'[1]2015'!W50</f>
        <v>0.26303500000000002</v>
      </c>
      <c r="W41" s="41">
        <f>'[1]2015'!X50</f>
        <v>0.53792700000000004</v>
      </c>
      <c r="X41" s="41">
        <f>'[1]2015'!Y50</f>
        <v>4.3430000000000003E-2</v>
      </c>
      <c r="Y41" s="41">
        <f>'[1]2015'!Z50</f>
        <v>0</v>
      </c>
      <c r="Z41" s="41">
        <f>'[1]2015'!AA50</f>
        <v>0</v>
      </c>
      <c r="AA41" s="41">
        <f>'[1]2015'!AB50</f>
        <v>4.9075899999999999</v>
      </c>
      <c r="AB41" s="41">
        <f>'[1]2015'!AC50</f>
        <v>0.28590599999999999</v>
      </c>
      <c r="AC41" s="41">
        <f>'[1]2015'!AD50</f>
        <v>0</v>
      </c>
      <c r="AD41" s="41">
        <f>'[1]2015'!AE50</f>
        <v>3.3292700000000002</v>
      </c>
      <c r="AE41" s="26">
        <f t="shared" si="0"/>
        <v>6.2861989999999999</v>
      </c>
      <c r="AF41" s="27">
        <f t="shared" si="1"/>
        <v>0.14371483319936457</v>
      </c>
    </row>
    <row r="42" spans="1:32" s="22" customFormat="1" ht="31.15" hidden="1" customHeight="1">
      <c r="A42" s="38" t="s">
        <v>1297</v>
      </c>
      <c r="B42" s="39" t="s">
        <v>1298</v>
      </c>
      <c r="C42" s="40" t="s">
        <v>46</v>
      </c>
      <c r="D42" s="41">
        <f>'[1]2015'!D51</f>
        <v>151.19</v>
      </c>
      <c r="E42" s="41">
        <f>'[1]2015'!F43</f>
        <v>0</v>
      </c>
      <c r="F42" s="41">
        <f>'[1]2015'!G51</f>
        <v>2.6184910000000001</v>
      </c>
      <c r="G42" s="41">
        <f>'[1]2015'!H51</f>
        <v>1.993349</v>
      </c>
      <c r="H42" s="41">
        <f>'[1]2015'!I51</f>
        <v>0.10034700000000001</v>
      </c>
      <c r="I42" s="41">
        <f>'[1]2015'!J51</f>
        <v>6.9948899999999998</v>
      </c>
      <c r="J42" s="41">
        <f>'[1]2015'!K51</f>
        <v>0.32924100000000001</v>
      </c>
      <c r="K42" s="41">
        <f>'[1]2015'!L51</f>
        <v>0</v>
      </c>
      <c r="L42" s="41">
        <f>'[1]2015'!M51</f>
        <v>1.0417320000000001</v>
      </c>
      <c r="M42" s="41">
        <f>'[1]2015'!N51</f>
        <v>9.7289250000000003</v>
      </c>
      <c r="N42" s="41">
        <f>'[1]2015'!O51</f>
        <v>0.14102999999999999</v>
      </c>
      <c r="O42" s="41">
        <f>'[1]2015'!P51</f>
        <v>0.53854000000000002</v>
      </c>
      <c r="P42" s="41">
        <f>'[1]2015'!Q51</f>
        <v>0</v>
      </c>
      <c r="Q42" s="41">
        <f>'[1]2015'!R51</f>
        <v>2.6030190000000002</v>
      </c>
      <c r="R42" s="41">
        <f>'[1]2015'!S51</f>
        <v>0</v>
      </c>
      <c r="S42" s="41">
        <f>'[1]2015'!T51</f>
        <v>0.274092</v>
      </c>
      <c r="T42" s="41">
        <f>'[1]2015'!U51</f>
        <v>0</v>
      </c>
      <c r="U42" s="41">
        <f>'[1]2015'!V51</f>
        <v>3.6386020000000001</v>
      </c>
      <c r="V42" s="41">
        <f>'[1]2015'!W51</f>
        <v>7.1632639999999999</v>
      </c>
      <c r="W42" s="41">
        <f>'[1]2015'!X51</f>
        <v>15.849748</v>
      </c>
      <c r="X42" s="41">
        <f>'[1]2015'!Y51</f>
        <v>13.581670000000001</v>
      </c>
      <c r="Y42" s="41">
        <f>'[1]2015'!Z51</f>
        <v>20.964461</v>
      </c>
      <c r="Z42" s="41">
        <f>'[1]2015'!AA51</f>
        <v>13.702057999999999</v>
      </c>
      <c r="AA42" s="41">
        <f>'[1]2015'!AB51</f>
        <v>15.33597</v>
      </c>
      <c r="AB42" s="41">
        <f>'[1]2015'!AC51</f>
        <v>13.608039</v>
      </c>
      <c r="AC42" s="41">
        <f>'[1]2015'!AD51</f>
        <v>15.298909999999999</v>
      </c>
      <c r="AD42" s="41">
        <f>'[1]2015'!AE51</f>
        <v>5.6807999999999996</v>
      </c>
      <c r="AE42" s="26">
        <f t="shared" si="0"/>
        <v>151.19</v>
      </c>
      <c r="AF42" s="27">
        <f t="shared" si="1"/>
        <v>1.4399102472771326</v>
      </c>
    </row>
    <row r="43" spans="1:32" s="22" customFormat="1" ht="28.15" hidden="1" customHeight="1">
      <c r="A43" s="38" t="s">
        <v>1299</v>
      </c>
      <c r="B43" s="39" t="s">
        <v>687</v>
      </c>
      <c r="C43" s="40" t="s">
        <v>32</v>
      </c>
      <c r="D43" s="41">
        <f>'[1]2015'!D37</f>
        <v>4.6100000000000003</v>
      </c>
      <c r="E43" s="41">
        <f>'[1]2015'!F44</f>
        <v>23.477951000000001</v>
      </c>
      <c r="F43" s="41">
        <f>'[1]2015'!G37</f>
        <v>0</v>
      </c>
      <c r="G43" s="41">
        <f>'[1]2015'!H37</f>
        <v>0</v>
      </c>
      <c r="H43" s="41">
        <f>'[1]2015'!I37</f>
        <v>0</v>
      </c>
      <c r="I43" s="41">
        <f>'[1]2015'!J37</f>
        <v>0</v>
      </c>
      <c r="J43" s="41">
        <f>'[1]2015'!K37</f>
        <v>0</v>
      </c>
      <c r="K43" s="41">
        <f>'[1]2015'!L37</f>
        <v>0</v>
      </c>
      <c r="L43" s="41">
        <f>'[1]2015'!M37</f>
        <v>0</v>
      </c>
      <c r="M43" s="41">
        <f>'[1]2015'!N37</f>
        <v>0</v>
      </c>
      <c r="N43" s="41">
        <f>'[1]2015'!O37</f>
        <v>0</v>
      </c>
      <c r="O43" s="41">
        <f>'[1]2015'!P37</f>
        <v>0</v>
      </c>
      <c r="P43" s="41">
        <f>'[1]2015'!Q37</f>
        <v>0</v>
      </c>
      <c r="Q43" s="41">
        <f>'[1]2015'!R37</f>
        <v>0</v>
      </c>
      <c r="R43" s="41">
        <f>'[1]2015'!S37</f>
        <v>0</v>
      </c>
      <c r="S43" s="41">
        <f>'[1]2015'!T37</f>
        <v>0</v>
      </c>
      <c r="T43" s="41">
        <f>'[1]2015'!U37</f>
        <v>0</v>
      </c>
      <c r="U43" s="41">
        <f>'[1]2015'!V37</f>
        <v>0</v>
      </c>
      <c r="V43" s="41">
        <f>'[1]2015'!W37</f>
        <v>0</v>
      </c>
      <c r="W43" s="41">
        <f>'[1]2015'!X37</f>
        <v>0</v>
      </c>
      <c r="X43" s="41">
        <f>'[1]2015'!Y37</f>
        <v>0</v>
      </c>
      <c r="Y43" s="41">
        <f>'[1]2015'!Z37</f>
        <v>0</v>
      </c>
      <c r="Z43" s="41">
        <f>'[1]2015'!AA37</f>
        <v>0</v>
      </c>
      <c r="AA43" s="41">
        <f>'[1]2015'!AB37</f>
        <v>0</v>
      </c>
      <c r="AB43" s="41">
        <f>'[1]2015'!AC37</f>
        <v>4.6076769999999998</v>
      </c>
      <c r="AC43" s="41">
        <f>'[1]2015'!AD37</f>
        <v>0</v>
      </c>
      <c r="AD43" s="41">
        <f>'[1]2015'!AE37</f>
        <v>0</v>
      </c>
      <c r="AE43" s="26">
        <f t="shared" si="0"/>
        <v>-18.867951000000001</v>
      </c>
      <c r="AF43" s="27">
        <f t="shared" si="1"/>
        <v>4.3904929161634909E-2</v>
      </c>
    </row>
    <row r="44" spans="1:32" s="22" customFormat="1" ht="28.15" hidden="1" customHeight="1">
      <c r="A44" s="38" t="s">
        <v>1300</v>
      </c>
      <c r="B44" s="39" t="s">
        <v>589</v>
      </c>
      <c r="C44" s="40" t="s">
        <v>28</v>
      </c>
      <c r="D44" s="41">
        <f>'[1]2015'!D33</f>
        <v>9.07</v>
      </c>
      <c r="E44" s="41"/>
      <c r="F44" s="41">
        <f>'[1]2015'!G33</f>
        <v>0</v>
      </c>
      <c r="G44" s="41">
        <f>'[1]2015'!H33</f>
        <v>0</v>
      </c>
      <c r="H44" s="41">
        <f>'[1]2015'!I33</f>
        <v>0</v>
      </c>
      <c r="I44" s="41">
        <f>'[1]2015'!J33</f>
        <v>0</v>
      </c>
      <c r="J44" s="41">
        <f>'[1]2015'!K33</f>
        <v>0</v>
      </c>
      <c r="K44" s="41">
        <f>'[1]2015'!L33</f>
        <v>0</v>
      </c>
      <c r="L44" s="41">
        <f>'[1]2015'!M33</f>
        <v>0</v>
      </c>
      <c r="M44" s="41">
        <f>'[1]2015'!N33</f>
        <v>0</v>
      </c>
      <c r="N44" s="41">
        <f>'[1]2015'!O33</f>
        <v>3.2366600000000001</v>
      </c>
      <c r="O44" s="41">
        <f>'[1]2015'!P33</f>
        <v>0</v>
      </c>
      <c r="P44" s="41">
        <f>'[1]2015'!Q33</f>
        <v>0</v>
      </c>
      <c r="Q44" s="41">
        <f>'[1]2015'!R33</f>
        <v>0</v>
      </c>
      <c r="R44" s="41">
        <f>'[1]2015'!S33</f>
        <v>0</v>
      </c>
      <c r="S44" s="41">
        <f>'[1]2015'!T33</f>
        <v>0</v>
      </c>
      <c r="T44" s="41">
        <f>'[1]2015'!U33</f>
        <v>0.11663999999999999</v>
      </c>
      <c r="U44" s="41">
        <f>'[1]2015'!V33</f>
        <v>0</v>
      </c>
      <c r="V44" s="41">
        <f>'[1]2015'!W33</f>
        <v>0</v>
      </c>
      <c r="W44" s="41">
        <f>'[1]2015'!X33</f>
        <v>2.9039830000000002</v>
      </c>
      <c r="X44" s="41">
        <f>'[1]2015'!Y33</f>
        <v>0</v>
      </c>
      <c r="Y44" s="41">
        <f>'[1]2015'!Z33</f>
        <v>2.8091789999999999</v>
      </c>
      <c r="Z44" s="41">
        <f>'[1]2015'!AA33</f>
        <v>0</v>
      </c>
      <c r="AA44" s="41">
        <f>'[1]2015'!AB33</f>
        <v>0</v>
      </c>
      <c r="AB44" s="41">
        <f>'[1]2015'!AC33</f>
        <v>0</v>
      </c>
      <c r="AC44" s="41">
        <f>'[1]2015'!AD33</f>
        <v>0</v>
      </c>
      <c r="AD44" s="41">
        <f>'[1]2015'!AE33</f>
        <v>0</v>
      </c>
      <c r="AE44" s="26"/>
      <c r="AF44" s="27"/>
    </row>
    <row r="45" spans="1:32" ht="28.15" hidden="1" customHeight="1">
      <c r="A45" s="38" t="s">
        <v>1301</v>
      </c>
      <c r="B45" s="39" t="s">
        <v>1302</v>
      </c>
      <c r="C45" s="40" t="s">
        <v>35</v>
      </c>
      <c r="D45" s="37">
        <f>'[1]2015'!D40</f>
        <v>15.2</v>
      </c>
      <c r="E45" s="37"/>
      <c r="F45" s="37">
        <f>'[1]2015'!G40</f>
        <v>0.86653400000000003</v>
      </c>
      <c r="G45" s="37">
        <f>'[1]2015'!H40</f>
        <v>0.51050899999999999</v>
      </c>
      <c r="H45" s="37">
        <f>'[1]2015'!I40</f>
        <v>6.9251999999999994E-2</v>
      </c>
      <c r="I45" s="37">
        <f>'[1]2015'!J40</f>
        <v>7.0639999999999994E-2</v>
      </c>
      <c r="J45" s="37">
        <f>'[1]2015'!K40</f>
        <v>0.88323200000000002</v>
      </c>
      <c r="K45" s="37">
        <f>'[1]2015'!L40</f>
        <v>3.6346509999999999</v>
      </c>
      <c r="L45" s="37">
        <f>'[1]2015'!M40</f>
        <v>0.31259799999999999</v>
      </c>
      <c r="M45" s="37">
        <f>'[1]2015'!N40</f>
        <v>0.88273999999999997</v>
      </c>
      <c r="N45" s="37">
        <f>'[1]2015'!O40</f>
        <v>5.0709999999999998E-2</v>
      </c>
      <c r="O45" s="37">
        <f>'[1]2015'!P40</f>
        <v>1.09301</v>
      </c>
      <c r="P45" s="37">
        <f>'[1]2015'!Q40</f>
        <v>0</v>
      </c>
      <c r="Q45" s="37">
        <f>'[1]2015'!R40</f>
        <v>0.115283</v>
      </c>
      <c r="R45" s="37">
        <f>'[1]2015'!S40</f>
        <v>0.29077999999999998</v>
      </c>
      <c r="S45" s="37">
        <f>'[1]2015'!T40</f>
        <v>0.87046000000000001</v>
      </c>
      <c r="T45" s="37">
        <f>'[1]2015'!U40</f>
        <v>0.61560000000000004</v>
      </c>
      <c r="U45" s="37">
        <f>'[1]2015'!V40</f>
        <v>0.52885199999999999</v>
      </c>
      <c r="V45" s="37">
        <f>'[1]2015'!W40</f>
        <v>0.32160100000000003</v>
      </c>
      <c r="W45" s="37">
        <f>'[1]2015'!X40</f>
        <v>0.41170099999999998</v>
      </c>
      <c r="X45" s="37">
        <f>'[1]2015'!Y40</f>
        <v>0.29448999999999997</v>
      </c>
      <c r="Y45" s="37">
        <f>'[1]2015'!Z40</f>
        <v>0.64834999999999998</v>
      </c>
      <c r="Z45" s="37">
        <f>'[1]2015'!AA40</f>
        <v>1.293096</v>
      </c>
      <c r="AA45" s="37">
        <f>'[1]2015'!AB40</f>
        <v>0</v>
      </c>
      <c r="AB45" s="37">
        <f>'[1]2015'!AC40</f>
        <v>0</v>
      </c>
      <c r="AC45" s="37">
        <f>'[1]2015'!AD40</f>
        <v>0.35791000000000001</v>
      </c>
      <c r="AD45" s="37">
        <f>'[1]2015'!AE40</f>
        <v>1.0750299999999999</v>
      </c>
      <c r="AE45" s="20"/>
      <c r="AF45" s="21"/>
    </row>
    <row r="46" spans="1:32" ht="28.15" customHeight="1">
      <c r="A46" s="34" t="s">
        <v>711</v>
      </c>
      <c r="B46" s="35" t="s">
        <v>1303</v>
      </c>
      <c r="C46" s="36" t="s">
        <v>38</v>
      </c>
      <c r="D46" s="37">
        <f>'[1]2015'!D43</f>
        <v>0</v>
      </c>
      <c r="E46" s="37"/>
      <c r="F46" s="37">
        <f>'[1]2015'!G43</f>
        <v>0</v>
      </c>
      <c r="G46" s="37">
        <f>'[1]2015'!H43</f>
        <v>0</v>
      </c>
      <c r="H46" s="37">
        <f>'[1]2015'!I43</f>
        <v>0</v>
      </c>
      <c r="I46" s="37">
        <f>'[1]2015'!J43</f>
        <v>0</v>
      </c>
      <c r="J46" s="37">
        <f>'[1]2015'!K43</f>
        <v>0</v>
      </c>
      <c r="K46" s="37">
        <f>'[1]2015'!L43</f>
        <v>0</v>
      </c>
      <c r="L46" s="37">
        <f>'[1]2015'!M43</f>
        <v>0</v>
      </c>
      <c r="M46" s="37">
        <f>'[1]2015'!N43</f>
        <v>0</v>
      </c>
      <c r="N46" s="37">
        <f>'[1]2015'!O43</f>
        <v>0</v>
      </c>
      <c r="O46" s="37">
        <f>'[1]2015'!P43</f>
        <v>0</v>
      </c>
      <c r="P46" s="37">
        <f>'[1]2015'!Q43</f>
        <v>0</v>
      </c>
      <c r="Q46" s="37">
        <f>'[1]2015'!R43</f>
        <v>0</v>
      </c>
      <c r="R46" s="37">
        <f>'[1]2015'!S43</f>
        <v>0</v>
      </c>
      <c r="S46" s="37">
        <f>'[1]2015'!T43</f>
        <v>0</v>
      </c>
      <c r="T46" s="37">
        <f>'[1]2015'!U43</f>
        <v>0</v>
      </c>
      <c r="U46" s="37">
        <f>'[1]2015'!V43</f>
        <v>0</v>
      </c>
      <c r="V46" s="37">
        <f>'[1]2015'!W43</f>
        <v>0</v>
      </c>
      <c r="W46" s="37">
        <f>'[1]2015'!X43</f>
        <v>0</v>
      </c>
      <c r="X46" s="37">
        <f>'[1]2015'!Y43</f>
        <v>0</v>
      </c>
      <c r="Y46" s="37">
        <f>'[1]2015'!Z43</f>
        <v>0</v>
      </c>
      <c r="Z46" s="37">
        <f>'[1]2015'!AA43</f>
        <v>0</v>
      </c>
      <c r="AA46" s="37">
        <f>'[1]2015'!AB43</f>
        <v>0</v>
      </c>
      <c r="AB46" s="37">
        <f>'[1]2015'!AC43</f>
        <v>0</v>
      </c>
      <c r="AC46" s="37">
        <f>'[1]2015'!AD43</f>
        <v>0</v>
      </c>
      <c r="AD46" s="37">
        <f>'[1]2015'!AE43</f>
        <v>0</v>
      </c>
      <c r="AE46" s="20"/>
      <c r="AF46" s="21"/>
    </row>
    <row r="47" spans="1:32" ht="28.15" customHeight="1">
      <c r="A47" s="34" t="s">
        <v>714</v>
      </c>
      <c r="B47" s="35" t="s">
        <v>1076</v>
      </c>
      <c r="C47" s="36" t="s">
        <v>48</v>
      </c>
      <c r="D47" s="37">
        <f>'[1]2015'!D53</f>
        <v>25.96</v>
      </c>
      <c r="E47" s="37"/>
      <c r="F47" s="37">
        <f>'[1]2015'!G53</f>
        <v>0.77839999999999998</v>
      </c>
      <c r="G47" s="37">
        <f>'[1]2015'!H53</f>
        <v>0.44566600000000001</v>
      </c>
      <c r="H47" s="37">
        <f>'[1]2015'!I53</f>
        <v>0.201571</v>
      </c>
      <c r="I47" s="37">
        <f>'[1]2015'!J53</f>
        <v>0.94101999999999997</v>
      </c>
      <c r="J47" s="37">
        <f>'[1]2015'!K53</f>
        <v>0.83687400000000001</v>
      </c>
      <c r="K47" s="37">
        <f>'[1]2015'!L53</f>
        <v>0.14563499999999999</v>
      </c>
      <c r="L47" s="37">
        <f>'[1]2015'!M53</f>
        <v>0.47345500000000001</v>
      </c>
      <c r="M47" s="37">
        <f>'[1]2015'!N53</f>
        <v>1.707138</v>
      </c>
      <c r="N47" s="37">
        <f>'[1]2015'!O53</f>
        <v>0.52349000000000001</v>
      </c>
      <c r="O47" s="37">
        <f>'[1]2015'!P53</f>
        <v>0.89193</v>
      </c>
      <c r="P47" s="37">
        <f>'[1]2015'!Q53</f>
        <v>0.141932</v>
      </c>
      <c r="Q47" s="37">
        <f>'[1]2015'!R53</f>
        <v>1.614204</v>
      </c>
      <c r="R47" s="37">
        <f>'[1]2015'!S53</f>
        <v>0.27540399999999998</v>
      </c>
      <c r="S47" s="37">
        <f>'[1]2015'!T53</f>
        <v>0.67620599999999997</v>
      </c>
      <c r="T47" s="37">
        <f>'[1]2015'!U53</f>
        <v>0.64681</v>
      </c>
      <c r="U47" s="37">
        <f>'[1]2015'!V53</f>
        <v>1.496275</v>
      </c>
      <c r="V47" s="37">
        <f>'[1]2015'!W53</f>
        <v>0.97399100000000005</v>
      </c>
      <c r="W47" s="37">
        <f>'[1]2015'!X53</f>
        <v>0.97493300000000005</v>
      </c>
      <c r="X47" s="37">
        <f>'[1]2015'!Y53</f>
        <v>1.2777700000000001</v>
      </c>
      <c r="Y47" s="37">
        <f>'[1]2015'!Z53</f>
        <v>1.4450970000000001</v>
      </c>
      <c r="Z47" s="37">
        <f>'[1]2015'!AA53</f>
        <v>2.1236229999999998</v>
      </c>
      <c r="AA47" s="37">
        <f>'[1]2015'!AB53</f>
        <v>1.78775</v>
      </c>
      <c r="AB47" s="37">
        <f>'[1]2015'!AC53</f>
        <v>2.4184369999999999</v>
      </c>
      <c r="AC47" s="37">
        <f>'[1]2015'!AD53</f>
        <v>3.1589900000000002</v>
      </c>
      <c r="AD47" s="37">
        <f>'[1]2015'!AE53</f>
        <v>0</v>
      </c>
      <c r="AE47" s="20"/>
      <c r="AF47" s="21"/>
    </row>
    <row r="48" spans="1:32" ht="28.15" customHeight="1">
      <c r="A48" s="34" t="s">
        <v>716</v>
      </c>
      <c r="B48" s="35" t="s">
        <v>1237</v>
      </c>
      <c r="C48" s="36" t="s">
        <v>49</v>
      </c>
      <c r="D48" s="37">
        <f>'[1]2015'!D54</f>
        <v>43.55</v>
      </c>
      <c r="E48" s="37"/>
      <c r="F48" s="37">
        <f>'[1]2015'!G54</f>
        <v>0</v>
      </c>
      <c r="G48" s="37">
        <f>'[1]2015'!H54</f>
        <v>5.4228820000000004</v>
      </c>
      <c r="H48" s="37">
        <f>'[1]2015'!I54</f>
        <v>0</v>
      </c>
      <c r="I48" s="37">
        <f>'[1]2015'!J54</f>
        <v>0</v>
      </c>
      <c r="J48" s="37">
        <f>'[1]2015'!K54</f>
        <v>0.29256300000000002</v>
      </c>
      <c r="K48" s="37">
        <f>'[1]2015'!L54</f>
        <v>0</v>
      </c>
      <c r="L48" s="37">
        <f>'[1]2015'!M54</f>
        <v>0</v>
      </c>
      <c r="M48" s="37">
        <f>'[1]2015'!N54</f>
        <v>0.15371899999999999</v>
      </c>
      <c r="N48" s="37">
        <f>'[1]2015'!O54</f>
        <v>0</v>
      </c>
      <c r="O48" s="37">
        <f>'[1]2015'!P54</f>
        <v>0</v>
      </c>
      <c r="P48" s="37">
        <f>'[1]2015'!Q54</f>
        <v>10.091929</v>
      </c>
      <c r="Q48" s="37">
        <f>'[1]2015'!R54</f>
        <v>1.9159170000000001</v>
      </c>
      <c r="R48" s="37">
        <f>'[1]2015'!S54</f>
        <v>7.2306340000000002</v>
      </c>
      <c r="S48" s="37">
        <f>'[1]2015'!T54</f>
        <v>2.3641130000000001</v>
      </c>
      <c r="T48" s="37">
        <f>'[1]2015'!U54</f>
        <v>9.5627999999999993</v>
      </c>
      <c r="U48" s="37">
        <f>'[1]2015'!V54</f>
        <v>3.324379</v>
      </c>
      <c r="V48" s="37">
        <f>'[1]2015'!W54</f>
        <v>0.15060899999999999</v>
      </c>
      <c r="W48" s="37">
        <f>'[1]2015'!X54</f>
        <v>0</v>
      </c>
      <c r="X48" s="37">
        <f>'[1]2015'!Y54</f>
        <v>0</v>
      </c>
      <c r="Y48" s="37">
        <f>'[1]2015'!Z54</f>
        <v>0</v>
      </c>
      <c r="Z48" s="37">
        <f>'[1]2015'!AA54</f>
        <v>0</v>
      </c>
      <c r="AA48" s="37">
        <f>'[1]2015'!AB54</f>
        <v>0</v>
      </c>
      <c r="AB48" s="37">
        <f>'[1]2015'!AC54</f>
        <v>1.3105450000000001</v>
      </c>
      <c r="AC48" s="37">
        <f>'[1]2015'!AD54</f>
        <v>0</v>
      </c>
      <c r="AD48" s="37">
        <f>'[1]2015'!AE54</f>
        <v>1.73329</v>
      </c>
      <c r="AE48" s="20"/>
      <c r="AF48" s="21"/>
    </row>
    <row r="49" spans="1:32" ht="20.100000000000001" customHeight="1">
      <c r="A49" s="34" t="s">
        <v>719</v>
      </c>
      <c r="B49" s="35" t="s">
        <v>720</v>
      </c>
      <c r="C49" s="36" t="s">
        <v>40</v>
      </c>
      <c r="D49" s="37">
        <f>'[1]2015'!D45</f>
        <v>911.09</v>
      </c>
      <c r="E49" s="37">
        <f>'[1]2015'!F45</f>
        <v>911.08800799999995</v>
      </c>
      <c r="F49" s="37">
        <f>'[1]2015'!G45</f>
        <v>0</v>
      </c>
      <c r="G49" s="37">
        <f>'[1]2015'!H45</f>
        <v>0</v>
      </c>
      <c r="H49" s="37">
        <f>'[1]2015'!I45</f>
        <v>0</v>
      </c>
      <c r="I49" s="37">
        <f>'[1]2015'!J45</f>
        <v>0</v>
      </c>
      <c r="J49" s="37">
        <f>'[1]2015'!K45</f>
        <v>0</v>
      </c>
      <c r="K49" s="37">
        <f>'[1]2015'!L45</f>
        <v>0</v>
      </c>
      <c r="L49" s="37">
        <f>'[1]2015'!M45</f>
        <v>0</v>
      </c>
      <c r="M49" s="37">
        <f>'[1]2015'!N45</f>
        <v>0</v>
      </c>
      <c r="N49" s="37">
        <f>'[1]2015'!O45</f>
        <v>0</v>
      </c>
      <c r="O49" s="37">
        <f>'[1]2015'!P45</f>
        <v>0</v>
      </c>
      <c r="P49" s="37">
        <f>'[1]2015'!Q45</f>
        <v>0</v>
      </c>
      <c r="Q49" s="37">
        <f>'[1]2015'!R45</f>
        <v>0</v>
      </c>
      <c r="R49" s="37">
        <f>'[1]2015'!S45</f>
        <v>0</v>
      </c>
      <c r="S49" s="37">
        <f>'[1]2015'!T45</f>
        <v>0</v>
      </c>
      <c r="T49" s="37">
        <f>'[1]2015'!U45</f>
        <v>0</v>
      </c>
      <c r="U49" s="37">
        <f>'[1]2015'!V45</f>
        <v>0</v>
      </c>
      <c r="V49" s="37">
        <f>'[1]2015'!W45</f>
        <v>81.367374999999996</v>
      </c>
      <c r="W49" s="37">
        <f>'[1]2015'!X45</f>
        <v>99.23</v>
      </c>
      <c r="X49" s="37">
        <f>'[1]2015'!Y45</f>
        <v>64.050579999999997</v>
      </c>
      <c r="Y49" s="37">
        <f>'[1]2015'!Z45</f>
        <v>98.587163000000004</v>
      </c>
      <c r="Z49" s="37">
        <f>'[1]2015'!AA45</f>
        <v>82.310873000000001</v>
      </c>
      <c r="AA49" s="37">
        <f>'[1]2015'!AB45</f>
        <v>61.946612000000002</v>
      </c>
      <c r="AB49" s="37">
        <f>'[1]2015'!AC45</f>
        <v>178.83327299999999</v>
      </c>
      <c r="AC49" s="37">
        <f>'[1]2015'!AD45</f>
        <v>97.519878000000006</v>
      </c>
      <c r="AD49" s="37">
        <f>'[1]2015'!AE45</f>
        <v>147.242254</v>
      </c>
      <c r="AE49" s="20">
        <f t="shared" si="0"/>
        <v>1.9920000000865912E-3</v>
      </c>
      <c r="AF49" s="21">
        <f t="shared" si="1"/>
        <v>8.6770806745930482</v>
      </c>
    </row>
    <row r="50" spans="1:32" ht="20.100000000000001" customHeight="1">
      <c r="A50" s="34" t="s">
        <v>911</v>
      </c>
      <c r="B50" s="35" t="s">
        <v>1233</v>
      </c>
      <c r="C50" s="36" t="s">
        <v>41</v>
      </c>
      <c r="D50" s="37">
        <f>'[1]2015'!D46</f>
        <v>1198.27</v>
      </c>
      <c r="E50" s="37">
        <f>'[1]2015'!F46</f>
        <v>1198.2681319999999</v>
      </c>
      <c r="F50" s="37">
        <f>'[1]2015'!G46</f>
        <v>94.096968000000004</v>
      </c>
      <c r="G50" s="37">
        <f>'[1]2015'!H46</f>
        <v>70.259675999999999</v>
      </c>
      <c r="H50" s="37">
        <f>'[1]2015'!I46</f>
        <v>35.398327999999999</v>
      </c>
      <c r="I50" s="37">
        <f>'[1]2015'!J46</f>
        <v>69.078153</v>
      </c>
      <c r="J50" s="37">
        <f>'[1]2015'!K46</f>
        <v>90.641941000000003</v>
      </c>
      <c r="K50" s="37">
        <f>'[1]2015'!L46</f>
        <v>23.032810999999999</v>
      </c>
      <c r="L50" s="37">
        <f>'[1]2015'!M46</f>
        <v>77.355177999999995</v>
      </c>
      <c r="M50" s="37">
        <f>'[1]2015'!N46</f>
        <v>88.463003999999998</v>
      </c>
      <c r="N50" s="37">
        <f>'[1]2015'!O46</f>
        <v>39.013471000000003</v>
      </c>
      <c r="O50" s="37">
        <f>'[1]2015'!P46</f>
        <v>74.930802</v>
      </c>
      <c r="P50" s="37">
        <f>'[1]2015'!Q46</f>
        <v>29.397413</v>
      </c>
      <c r="Q50" s="37">
        <f>'[1]2015'!R46</f>
        <v>83.687208999999996</v>
      </c>
      <c r="R50" s="37">
        <f>'[1]2015'!S46</f>
        <v>15.554254999999999</v>
      </c>
      <c r="S50" s="37">
        <f>'[1]2015'!T46</f>
        <v>95.270640999999998</v>
      </c>
      <c r="T50" s="37">
        <f>'[1]2015'!U46</f>
        <v>55.032634999999999</v>
      </c>
      <c r="U50" s="37">
        <f>'[1]2015'!V46</f>
        <v>187.19970000000001</v>
      </c>
      <c r="V50" s="37">
        <f>'[1]2015'!W46</f>
        <v>1.6805330000000001</v>
      </c>
      <c r="W50" s="37">
        <f>'[1]2015'!X46</f>
        <v>0</v>
      </c>
      <c r="X50" s="37">
        <f>'[1]2015'!Y46</f>
        <v>0</v>
      </c>
      <c r="Y50" s="37">
        <f>'[1]2015'!Z46</f>
        <v>1.828444</v>
      </c>
      <c r="Z50" s="37">
        <f>'[1]2015'!AA46</f>
        <v>0</v>
      </c>
      <c r="AA50" s="37">
        <f>'[1]2015'!AB46</f>
        <v>0</v>
      </c>
      <c r="AB50" s="37">
        <f>'[1]2015'!AC46</f>
        <v>9.9877400000000005</v>
      </c>
      <c r="AC50" s="37">
        <f>'[1]2015'!AD46</f>
        <v>3.9807600000000001</v>
      </c>
      <c r="AD50" s="37">
        <f>'[1]2015'!AE46</f>
        <v>52.37847</v>
      </c>
      <c r="AE50" s="20">
        <f t="shared" si="0"/>
        <v>1.8680000000586006E-3</v>
      </c>
      <c r="AF50" s="21">
        <f t="shared" si="1"/>
        <v>11.412138712909384</v>
      </c>
    </row>
    <row r="51" spans="1:32" ht="20.100000000000001" customHeight="1">
      <c r="A51" s="34" t="s">
        <v>1047</v>
      </c>
      <c r="B51" s="35" t="s">
        <v>1048</v>
      </c>
      <c r="C51" s="36" t="s">
        <v>42</v>
      </c>
      <c r="D51" s="37">
        <f>'[1]2015'!D47</f>
        <v>45.77</v>
      </c>
      <c r="E51" s="37">
        <f>'[1]2015'!F47</f>
        <v>45.768355</v>
      </c>
      <c r="F51" s="37">
        <f>'[1]2015'!G47</f>
        <v>0.89666900000000005</v>
      </c>
      <c r="G51" s="37">
        <f>'[1]2015'!H47</f>
        <v>0.424678</v>
      </c>
      <c r="H51" s="37">
        <f>'[1]2015'!I47</f>
        <v>0.139212</v>
      </c>
      <c r="I51" s="37">
        <f>'[1]2015'!J47</f>
        <v>0.41515999999999997</v>
      </c>
      <c r="J51" s="37">
        <f>'[1]2015'!K47</f>
        <v>2.5486689999999999</v>
      </c>
      <c r="K51" s="37">
        <f>'[1]2015'!L47</f>
        <v>0.22683300000000001</v>
      </c>
      <c r="L51" s="37">
        <f>'[1]2015'!M47</f>
        <v>3.0196339999999999</v>
      </c>
      <c r="M51" s="37">
        <f>'[1]2015'!N47</f>
        <v>0.22635</v>
      </c>
      <c r="N51" s="37">
        <f>'[1]2015'!O47</f>
        <v>8.6695600000000006</v>
      </c>
      <c r="O51" s="37">
        <f>'[1]2015'!P47</f>
        <v>0.40688000000000002</v>
      </c>
      <c r="P51" s="37">
        <f>'[1]2015'!Q47</f>
        <v>5.0911289999999996</v>
      </c>
      <c r="Q51" s="37">
        <f>'[1]2015'!R47</f>
        <v>2.090433</v>
      </c>
      <c r="R51" s="37">
        <f>'[1]2015'!S47</f>
        <v>0.31245200000000001</v>
      </c>
      <c r="S51" s="37">
        <f>'[1]2015'!T47</f>
        <v>1.5487439999999999</v>
      </c>
      <c r="T51" s="37">
        <f>'[1]2015'!U47</f>
        <v>7.53179</v>
      </c>
      <c r="U51" s="37">
        <f>'[1]2015'!V47</f>
        <v>1.213657</v>
      </c>
      <c r="V51" s="37">
        <f>'[1]2015'!W47</f>
        <v>0.54387099999999999</v>
      </c>
      <c r="W51" s="37">
        <f>'[1]2015'!X47</f>
        <v>3.2640169999999999</v>
      </c>
      <c r="X51" s="37">
        <f>'[1]2015'!Y47</f>
        <v>0.60472999999999999</v>
      </c>
      <c r="Y51" s="37">
        <f>'[1]2015'!Z47</f>
        <v>0.509737</v>
      </c>
      <c r="Z51" s="37">
        <f>'[1]2015'!AA47</f>
        <v>1.266642</v>
      </c>
      <c r="AA51" s="37">
        <f>'[1]2015'!AB47</f>
        <v>0.25812000000000002</v>
      </c>
      <c r="AB51" s="37">
        <f>'[1]2015'!AC47</f>
        <v>0.76011799999999996</v>
      </c>
      <c r="AC51" s="37">
        <f>'[1]2015'!AD47</f>
        <v>0.78073999999999999</v>
      </c>
      <c r="AD51" s="37">
        <f>'[1]2015'!AE47</f>
        <v>3.0185300000000002</v>
      </c>
      <c r="AE51" s="20">
        <f t="shared" si="0"/>
        <v>1.6450000000034493E-3</v>
      </c>
      <c r="AF51" s="21">
        <f t="shared" si="1"/>
        <v>0.43590642250065714</v>
      </c>
    </row>
    <row r="52" spans="1:32">
      <c r="A52" s="34" t="s">
        <v>1053</v>
      </c>
      <c r="B52" s="35" t="s">
        <v>1234</v>
      </c>
      <c r="C52" s="36" t="s">
        <v>43</v>
      </c>
      <c r="D52" s="37">
        <f>'[1]2015'!D48</f>
        <v>22.17</v>
      </c>
      <c r="E52" s="37">
        <f>'[1]2015'!F48</f>
        <v>22.176503</v>
      </c>
      <c r="F52" s="37">
        <f>'[1]2015'!G48</f>
        <v>0</v>
      </c>
      <c r="G52" s="37">
        <f>'[1]2015'!H48</f>
        <v>0.53335500000000002</v>
      </c>
      <c r="H52" s="37">
        <f>'[1]2015'!I48</f>
        <v>0</v>
      </c>
      <c r="I52" s="37">
        <f>'[1]2015'!J48</f>
        <v>0.10918</v>
      </c>
      <c r="J52" s="37">
        <f>'[1]2015'!K48</f>
        <v>2.011498</v>
      </c>
      <c r="K52" s="37">
        <f>'[1]2015'!L48</f>
        <v>0.72484999999999999</v>
      </c>
      <c r="L52" s="37">
        <f>'[1]2015'!M48</f>
        <v>0.93526900000000002</v>
      </c>
      <c r="M52" s="37">
        <f>'[1]2015'!N48</f>
        <v>1.8819900000000001</v>
      </c>
      <c r="N52" s="37">
        <f>'[1]2015'!O48</f>
        <v>3.1821100000000002</v>
      </c>
      <c r="O52" s="37">
        <f>'[1]2015'!P48</f>
        <v>0.9788</v>
      </c>
      <c r="P52" s="37">
        <f>'[1]2015'!Q48</f>
        <v>1.325072</v>
      </c>
      <c r="Q52" s="37">
        <f>'[1]2015'!R48</f>
        <v>0</v>
      </c>
      <c r="R52" s="37">
        <f>'[1]2015'!S48</f>
        <v>0.197327</v>
      </c>
      <c r="S52" s="37">
        <f>'[1]2015'!T48</f>
        <v>1.6650999999999999E-2</v>
      </c>
      <c r="T52" s="37">
        <f>'[1]2015'!U48</f>
        <v>5.1349600000000004</v>
      </c>
      <c r="U52" s="37">
        <f>'[1]2015'!V48</f>
        <v>0</v>
      </c>
      <c r="V52" s="37">
        <f>'[1]2015'!W48</f>
        <v>0</v>
      </c>
      <c r="W52" s="37">
        <f>'[1]2015'!X48</f>
        <v>2.6394999999999998E-2</v>
      </c>
      <c r="X52" s="37">
        <f>'[1]2015'!Y48</f>
        <v>0</v>
      </c>
      <c r="Y52" s="37">
        <f>'[1]2015'!Z48</f>
        <v>0</v>
      </c>
      <c r="Z52" s="37">
        <f>'[1]2015'!AA48</f>
        <v>0.93396900000000005</v>
      </c>
      <c r="AA52" s="37">
        <f>'[1]2015'!AB48</f>
        <v>0</v>
      </c>
      <c r="AB52" s="37">
        <f>'[1]2015'!AC48</f>
        <v>2.7082470000000001</v>
      </c>
      <c r="AC52" s="37">
        <f>'[1]2015'!AD48</f>
        <v>0</v>
      </c>
      <c r="AD52" s="37">
        <f>'[1]2015'!AE48</f>
        <v>1.4768300000000001</v>
      </c>
      <c r="AE52" s="20">
        <f t="shared" si="0"/>
        <v>-6.5029999999985932E-3</v>
      </c>
      <c r="AF52" s="21">
        <f t="shared" si="1"/>
        <v>0.2111436614996629</v>
      </c>
    </row>
    <row r="53" spans="1:32">
      <c r="A53" s="34" t="s">
        <v>1055</v>
      </c>
      <c r="B53" s="35" t="s">
        <v>1056</v>
      </c>
      <c r="C53" s="36" t="s">
        <v>44</v>
      </c>
      <c r="D53" s="37">
        <f>'[1]2015'!D49</f>
        <v>0</v>
      </c>
      <c r="E53" s="37">
        <f>'[1]2015'!F49</f>
        <v>0</v>
      </c>
      <c r="F53" s="37">
        <f>'[1]2015'!G49</f>
        <v>0</v>
      </c>
      <c r="G53" s="37">
        <f>'[1]2015'!H49</f>
        <v>0</v>
      </c>
      <c r="H53" s="37">
        <f>'[1]2015'!I49</f>
        <v>0</v>
      </c>
      <c r="I53" s="37">
        <f>'[1]2015'!J49</f>
        <v>0</v>
      </c>
      <c r="J53" s="37">
        <f>'[1]2015'!K49</f>
        <v>0</v>
      </c>
      <c r="K53" s="37">
        <f>'[1]2015'!L49</f>
        <v>0</v>
      </c>
      <c r="L53" s="37">
        <f>'[1]2015'!M49</f>
        <v>0</v>
      </c>
      <c r="M53" s="37">
        <f>'[1]2015'!N49</f>
        <v>0</v>
      </c>
      <c r="N53" s="37">
        <f>'[1]2015'!O49</f>
        <v>0</v>
      </c>
      <c r="O53" s="37">
        <f>'[1]2015'!P49</f>
        <v>0</v>
      </c>
      <c r="P53" s="37">
        <f>'[1]2015'!Q49</f>
        <v>0</v>
      </c>
      <c r="Q53" s="37">
        <f>'[1]2015'!R49</f>
        <v>0</v>
      </c>
      <c r="R53" s="37">
        <f>'[1]2015'!S49</f>
        <v>0</v>
      </c>
      <c r="S53" s="37">
        <f>'[1]2015'!T49</f>
        <v>0</v>
      </c>
      <c r="T53" s="37">
        <f>'[1]2015'!U49</f>
        <v>0</v>
      </c>
      <c r="U53" s="37">
        <f>'[1]2015'!V49</f>
        <v>0</v>
      </c>
      <c r="V53" s="37">
        <f>'[1]2015'!W49</f>
        <v>0</v>
      </c>
      <c r="W53" s="37">
        <f>'[1]2015'!X49</f>
        <v>0</v>
      </c>
      <c r="X53" s="37">
        <f>'[1]2015'!Y49</f>
        <v>0</v>
      </c>
      <c r="Y53" s="37">
        <f>'[1]2015'!Z49</f>
        <v>0</v>
      </c>
      <c r="Z53" s="37">
        <f>'[1]2015'!AA49</f>
        <v>0</v>
      </c>
      <c r="AA53" s="37">
        <f>'[1]2015'!AB49</f>
        <v>0</v>
      </c>
      <c r="AB53" s="37">
        <f>'[1]2015'!AC49</f>
        <v>0</v>
      </c>
      <c r="AC53" s="37">
        <f>'[1]2015'!AD49</f>
        <v>0</v>
      </c>
      <c r="AD53" s="37">
        <f>'[1]2015'!AE49</f>
        <v>0</v>
      </c>
      <c r="AE53" s="20">
        <f t="shared" si="0"/>
        <v>0</v>
      </c>
      <c r="AF53" s="21">
        <f t="shared" si="1"/>
        <v>0</v>
      </c>
    </row>
    <row r="54" spans="1:32">
      <c r="A54" s="34" t="s">
        <v>1170</v>
      </c>
      <c r="B54" s="35" t="s">
        <v>1171</v>
      </c>
      <c r="C54" s="36" t="s">
        <v>50</v>
      </c>
      <c r="D54" s="37">
        <f>'[1]2015'!D55</f>
        <v>7.14</v>
      </c>
      <c r="E54" s="37">
        <f>'[1]2015'!F55</f>
        <v>7.1399059999999999</v>
      </c>
      <c r="F54" s="37">
        <f>'[1]2015'!G55</f>
        <v>0.74155199999999999</v>
      </c>
      <c r="G54" s="37">
        <f>'[1]2015'!H55</f>
        <v>1.3832000000000001E-2</v>
      </c>
      <c r="H54" s="37">
        <f>'[1]2015'!I55</f>
        <v>0</v>
      </c>
      <c r="I54" s="37">
        <f>'[1]2015'!J55</f>
        <v>0</v>
      </c>
      <c r="J54" s="37">
        <f>'[1]2015'!K55</f>
        <v>0.13183500000000001</v>
      </c>
      <c r="K54" s="37">
        <f>'[1]2015'!L55</f>
        <v>0</v>
      </c>
      <c r="L54" s="37">
        <f>'[1]2015'!M55</f>
        <v>0.14039699999999999</v>
      </c>
      <c r="M54" s="37">
        <f>'[1]2015'!N55</f>
        <v>0.27330199999999999</v>
      </c>
      <c r="N54" s="37">
        <f>'[1]2015'!O55</f>
        <v>0</v>
      </c>
      <c r="O54" s="37">
        <f>'[1]2015'!P55</f>
        <v>0.10518</v>
      </c>
      <c r="P54" s="37">
        <f>'[1]2015'!Q55</f>
        <v>0</v>
      </c>
      <c r="Q54" s="37">
        <f>'[1]2015'!R55</f>
        <v>5.8568000000000002E-2</v>
      </c>
      <c r="R54" s="37">
        <f>'[1]2015'!S55</f>
        <v>0</v>
      </c>
      <c r="S54" s="37">
        <f>'[1]2015'!T55</f>
        <v>0.30241400000000002</v>
      </c>
      <c r="T54" s="37">
        <f>'[1]2015'!U55</f>
        <v>0.11557000000000001</v>
      </c>
      <c r="U54" s="37">
        <f>'[1]2015'!V55</f>
        <v>0.37162000000000001</v>
      </c>
      <c r="V54" s="37">
        <f>'[1]2015'!W55</f>
        <v>0.52878499999999995</v>
      </c>
      <c r="W54" s="37">
        <f>'[1]2015'!X55</f>
        <v>2.0518999999999999E-2</v>
      </c>
      <c r="X54" s="37">
        <f>'[1]2015'!Y55</f>
        <v>0.40594999999999998</v>
      </c>
      <c r="Y54" s="37">
        <f>'[1]2015'!Z55</f>
        <v>0.78806100000000001</v>
      </c>
      <c r="Z54" s="37">
        <f>'[1]2015'!AA55</f>
        <v>0.612757</v>
      </c>
      <c r="AA54" s="37">
        <f>'[1]2015'!AB55</f>
        <v>0.42203000000000002</v>
      </c>
      <c r="AB54" s="37">
        <f>'[1]2015'!AC55</f>
        <v>0.18402399999999999</v>
      </c>
      <c r="AC54" s="37">
        <f>'[1]2015'!AD55</f>
        <v>1.6456500000000001</v>
      </c>
      <c r="AD54" s="37">
        <f>'[1]2015'!AE55</f>
        <v>0.27786</v>
      </c>
      <c r="AE54" s="20">
        <f t="shared" si="0"/>
        <v>9.3999999999816453E-5</v>
      </c>
      <c r="AF54" s="21">
        <f t="shared" si="1"/>
        <v>6.8000259048605904E-2</v>
      </c>
    </row>
    <row r="55" spans="1:32">
      <c r="A55" s="34" t="s">
        <v>1177</v>
      </c>
      <c r="B55" s="35" t="s">
        <v>1304</v>
      </c>
      <c r="C55" s="36" t="s">
        <v>51</v>
      </c>
      <c r="D55" s="37">
        <f>'[1]2015'!D56</f>
        <v>404.28</v>
      </c>
      <c r="E55" s="37">
        <f>'[1]2015'!F56</f>
        <v>404.27798399999995</v>
      </c>
      <c r="F55" s="37">
        <f>'[1]2015'!G56</f>
        <v>53.119245999999997</v>
      </c>
      <c r="G55" s="37">
        <f>'[1]2015'!H56</f>
        <v>8.0214429999999997</v>
      </c>
      <c r="H55" s="37">
        <f>'[1]2015'!I56</f>
        <v>0</v>
      </c>
      <c r="I55" s="37">
        <f>'[1]2015'!J56</f>
        <v>1.74231</v>
      </c>
      <c r="J55" s="37">
        <f>'[1]2015'!K56</f>
        <v>0</v>
      </c>
      <c r="K55" s="37">
        <f>'[1]2015'!L56</f>
        <v>0.56899500000000003</v>
      </c>
      <c r="L55" s="37">
        <f>'[1]2015'!M56</f>
        <v>0.184641</v>
      </c>
      <c r="M55" s="37">
        <f>'[1]2015'!N56</f>
        <v>23.115293999999999</v>
      </c>
      <c r="N55" s="37">
        <f>'[1]2015'!O56</f>
        <v>0</v>
      </c>
      <c r="O55" s="37">
        <f>'[1]2015'!P56</f>
        <v>0</v>
      </c>
      <c r="P55" s="37">
        <f>'[1]2015'!Q56</f>
        <v>0</v>
      </c>
      <c r="Q55" s="37">
        <f>'[1]2015'!R56</f>
        <v>0</v>
      </c>
      <c r="R55" s="37">
        <f>'[1]2015'!S56</f>
        <v>0</v>
      </c>
      <c r="S55" s="37">
        <f>'[1]2015'!T56</f>
        <v>17.789009</v>
      </c>
      <c r="T55" s="37">
        <f>'[1]2015'!U56</f>
        <v>0</v>
      </c>
      <c r="U55" s="37">
        <f>'[1]2015'!V56</f>
        <v>21.885352000000001</v>
      </c>
      <c r="V55" s="37">
        <f>'[1]2015'!W56</f>
        <v>7.8070050000000002</v>
      </c>
      <c r="W55" s="37">
        <f>'[1]2015'!X56</f>
        <v>2.6282109999999999</v>
      </c>
      <c r="X55" s="37">
        <f>'[1]2015'!Y56</f>
        <v>264.33740999999998</v>
      </c>
      <c r="Y55" s="37">
        <f>'[1]2015'!Z56</f>
        <v>2.3318880000000002</v>
      </c>
      <c r="Z55" s="37">
        <f>'[1]2015'!AA56</f>
        <v>0</v>
      </c>
      <c r="AA55" s="37">
        <f>'[1]2015'!AB56</f>
        <v>0</v>
      </c>
      <c r="AB55" s="37">
        <f>'[1]2015'!AC56</f>
        <v>0</v>
      </c>
      <c r="AC55" s="37">
        <f>'[1]2015'!AD56</f>
        <v>0.74717999999999996</v>
      </c>
      <c r="AD55" s="37">
        <f>'[1]2015'!AE56</f>
        <v>0</v>
      </c>
      <c r="AE55" s="20">
        <f t="shared" si="0"/>
        <v>2.016000000025997E-3</v>
      </c>
      <c r="AF55" s="21">
        <f t="shared" si="1"/>
        <v>3.8503003820966932</v>
      </c>
    </row>
    <row r="56" spans="1:32">
      <c r="A56" s="34" t="s">
        <v>1179</v>
      </c>
      <c r="B56" s="35" t="s">
        <v>1180</v>
      </c>
      <c r="C56" s="36" t="s">
        <v>52</v>
      </c>
      <c r="D56" s="37">
        <f>'[1]2015'!D57</f>
        <v>192.4</v>
      </c>
      <c r="E56" s="37">
        <f>'[1]2015'!F57</f>
        <v>192.39671499999997</v>
      </c>
      <c r="F56" s="37">
        <f>'[1]2015'!G57</f>
        <v>6.6711549999999997</v>
      </c>
      <c r="G56" s="37">
        <f>'[1]2015'!H57</f>
        <v>15.327788</v>
      </c>
      <c r="H56" s="37">
        <f>'[1]2015'!I57</f>
        <v>1.435619</v>
      </c>
      <c r="I56" s="37">
        <f>'[1]2015'!J57</f>
        <v>3.04264</v>
      </c>
      <c r="J56" s="37">
        <f>'[1]2015'!K57</f>
        <v>0</v>
      </c>
      <c r="K56" s="37">
        <f>'[1]2015'!L57</f>
        <v>0</v>
      </c>
      <c r="L56" s="37">
        <f>'[1]2015'!M57</f>
        <v>0.41431699999999999</v>
      </c>
      <c r="M56" s="37">
        <f>'[1]2015'!N57</f>
        <v>3.3313109999999999</v>
      </c>
      <c r="N56" s="37">
        <f>'[1]2015'!O57</f>
        <v>0</v>
      </c>
      <c r="O56" s="37">
        <f>'[1]2015'!P57</f>
        <v>8.1099999999999992E-3</v>
      </c>
      <c r="P56" s="37">
        <f>'[1]2015'!Q57</f>
        <v>2.5803029999999998</v>
      </c>
      <c r="Q56" s="37">
        <f>'[1]2015'!R57</f>
        <v>0.25137300000000001</v>
      </c>
      <c r="R56" s="37">
        <f>'[1]2015'!S57</f>
        <v>0</v>
      </c>
      <c r="S56" s="37">
        <f>'[1]2015'!T57</f>
        <v>2.1384059999999998</v>
      </c>
      <c r="T56" s="37">
        <f>'[1]2015'!U57</f>
        <v>11.877739999999999</v>
      </c>
      <c r="U56" s="37">
        <f>'[1]2015'!V57</f>
        <v>19.654236000000001</v>
      </c>
      <c r="V56" s="37">
        <f>'[1]2015'!W57</f>
        <v>7.1207099999999999</v>
      </c>
      <c r="W56" s="37">
        <f>'[1]2015'!X57</f>
        <v>4.6219609999999998</v>
      </c>
      <c r="X56" s="37">
        <f>'[1]2015'!Y57</f>
        <v>36.071620000000003</v>
      </c>
      <c r="Y56" s="37">
        <f>'[1]2015'!Z57</f>
        <v>63.894984999999998</v>
      </c>
      <c r="Z56" s="37">
        <f>'[1]2015'!AA57</f>
        <v>4.359883</v>
      </c>
      <c r="AA56" s="37">
        <f>'[1]2015'!AB57</f>
        <v>0.43540000000000001</v>
      </c>
      <c r="AB56" s="37">
        <f>'[1]2015'!AC57</f>
        <v>0.321488</v>
      </c>
      <c r="AC56" s="37">
        <f>'[1]2015'!AD57</f>
        <v>0</v>
      </c>
      <c r="AD56" s="37">
        <f>'[1]2015'!AE57</f>
        <v>8.8376699999999992</v>
      </c>
      <c r="AE56" s="20">
        <f t="shared" si="0"/>
        <v>3.2850000000337332E-3</v>
      </c>
      <c r="AF56" s="21">
        <f t="shared" si="1"/>
        <v>1.8323879329064114</v>
      </c>
    </row>
    <row r="57" spans="1:32">
      <c r="A57" s="34" t="s">
        <v>1186</v>
      </c>
      <c r="B57" s="35" t="s">
        <v>1238</v>
      </c>
      <c r="C57" s="36" t="s">
        <v>53</v>
      </c>
      <c r="D57" s="37">
        <f>'[1]2015'!D58</f>
        <v>0.42</v>
      </c>
      <c r="E57" s="37">
        <f>'[1]2015'!F58</f>
        <v>0.41803499999999999</v>
      </c>
      <c r="F57" s="37">
        <f>'[1]2015'!G58</f>
        <v>0.261546</v>
      </c>
      <c r="G57" s="37">
        <f>'[1]2015'!H58</f>
        <v>0</v>
      </c>
      <c r="H57" s="37">
        <f>'[1]2015'!I58</f>
        <v>0</v>
      </c>
      <c r="I57" s="37">
        <f>'[1]2015'!J58</f>
        <v>0</v>
      </c>
      <c r="J57" s="37">
        <f>'[1]2015'!K58</f>
        <v>0</v>
      </c>
      <c r="K57" s="37">
        <f>'[1]2015'!L58</f>
        <v>0</v>
      </c>
      <c r="L57" s="37">
        <f>'[1]2015'!M58</f>
        <v>0</v>
      </c>
      <c r="M57" s="37">
        <f>'[1]2015'!N58</f>
        <v>0</v>
      </c>
      <c r="N57" s="37">
        <f>'[1]2015'!O58</f>
        <v>0</v>
      </c>
      <c r="O57" s="37">
        <f>'[1]2015'!P58</f>
        <v>0</v>
      </c>
      <c r="P57" s="37">
        <f>'[1]2015'!Q58</f>
        <v>0</v>
      </c>
      <c r="Q57" s="37">
        <f>'[1]2015'!R58</f>
        <v>0</v>
      </c>
      <c r="R57" s="37">
        <f>'[1]2015'!S58</f>
        <v>0</v>
      </c>
      <c r="S57" s="37">
        <f>'[1]2015'!T58</f>
        <v>0</v>
      </c>
      <c r="T57" s="37">
        <f>'[1]2015'!U58</f>
        <v>5.8599999999999998E-3</v>
      </c>
      <c r="U57" s="37">
        <f>'[1]2015'!V58</f>
        <v>0</v>
      </c>
      <c r="V57" s="37">
        <f>'[1]2015'!W58</f>
        <v>0</v>
      </c>
      <c r="W57" s="37">
        <f>'[1]2015'!X58</f>
        <v>0</v>
      </c>
      <c r="X57" s="37">
        <f>'[1]2015'!Y58</f>
        <v>0</v>
      </c>
      <c r="Y57" s="37">
        <f>'[1]2015'!Z58</f>
        <v>0</v>
      </c>
      <c r="Z57" s="37">
        <f>'[1]2015'!AA58</f>
        <v>0</v>
      </c>
      <c r="AA57" s="37">
        <f>'[1]2015'!AB58</f>
        <v>0</v>
      </c>
      <c r="AB57" s="37">
        <f>'[1]2015'!AC58</f>
        <v>0.15062900000000001</v>
      </c>
      <c r="AC57" s="37">
        <f>'[1]2015'!AD58</f>
        <v>0</v>
      </c>
      <c r="AD57" s="37">
        <f>'[1]2015'!AE58</f>
        <v>0</v>
      </c>
      <c r="AE57" s="20">
        <f t="shared" si="0"/>
        <v>1.9649999999999945E-3</v>
      </c>
      <c r="AF57" s="21">
        <f t="shared" si="1"/>
        <v>4.0000152381532888E-3</v>
      </c>
    </row>
    <row r="58" spans="1:32" s="25" customFormat="1" ht="15.75">
      <c r="A58" s="33" t="s">
        <v>1074</v>
      </c>
      <c r="B58" s="30" t="s">
        <v>1305</v>
      </c>
      <c r="C58" s="31" t="s">
        <v>54</v>
      </c>
      <c r="D58" s="32">
        <f>'[1]2015'!D59</f>
        <v>175.18</v>
      </c>
      <c r="E58" s="32">
        <f>'[1]2015'!F59</f>
        <v>175.179936</v>
      </c>
      <c r="F58" s="32">
        <f>'[1]2015'!G59</f>
        <v>3.8724340000000002</v>
      </c>
      <c r="G58" s="32">
        <f>'[1]2015'!H59</f>
        <v>2.0598830000000001</v>
      </c>
      <c r="H58" s="32">
        <f>'[1]2015'!I59</f>
        <v>0.14901300000000001</v>
      </c>
      <c r="I58" s="32">
        <f>'[1]2015'!J59</f>
        <v>8.1978399999999993</v>
      </c>
      <c r="J58" s="32">
        <f>'[1]2015'!K59</f>
        <v>2.8743000000000001E-2</v>
      </c>
      <c r="K58" s="32">
        <f>'[1]2015'!L59</f>
        <v>0</v>
      </c>
      <c r="L58" s="32">
        <f>'[1]2015'!M59</f>
        <v>0.53206900000000001</v>
      </c>
      <c r="M58" s="32">
        <f>'[1]2015'!N59</f>
        <v>2.078713</v>
      </c>
      <c r="N58" s="32">
        <f>'[1]2015'!O59</f>
        <v>0.37853999999999999</v>
      </c>
      <c r="O58" s="32">
        <f>'[1]2015'!P59</f>
        <v>0.45312999999999998</v>
      </c>
      <c r="P58" s="32">
        <f>'[1]2015'!Q59</f>
        <v>0</v>
      </c>
      <c r="Q58" s="32">
        <f>'[1]2015'!R59</f>
        <v>0.53355600000000003</v>
      </c>
      <c r="R58" s="32">
        <f>'[1]2015'!S59</f>
        <v>1.7167000000000002E-2</v>
      </c>
      <c r="S58" s="32">
        <f>'[1]2015'!T59</f>
        <v>1.7988919999999999</v>
      </c>
      <c r="T58" s="32">
        <f>'[1]2015'!U59</f>
        <v>0.24614</v>
      </c>
      <c r="U58" s="32">
        <f>'[1]2015'!V59</f>
        <v>8.9229029999999998</v>
      </c>
      <c r="V58" s="32">
        <f>'[1]2015'!W59</f>
        <v>40.579689000000002</v>
      </c>
      <c r="W58" s="32">
        <f>'[1]2015'!X59</f>
        <v>3.28714</v>
      </c>
      <c r="X58" s="32">
        <f>'[1]2015'!Y59</f>
        <v>27.088010000000001</v>
      </c>
      <c r="Y58" s="32">
        <f>'[1]2015'!Z59</f>
        <v>7.2867230000000003</v>
      </c>
      <c r="Z58" s="32">
        <f>'[1]2015'!AA59</f>
        <v>5.0163799999999998</v>
      </c>
      <c r="AA58" s="32">
        <f>'[1]2015'!AB59</f>
        <v>11.9504</v>
      </c>
      <c r="AB58" s="32">
        <f>'[1]2015'!AC59</f>
        <v>9.345421</v>
      </c>
      <c r="AC58" s="32">
        <f>'[1]2015'!AD59</f>
        <v>37.371079999999999</v>
      </c>
      <c r="AD58" s="32">
        <f>'[1]2015'!AE59</f>
        <v>3.9860699999999998</v>
      </c>
      <c r="AE58" s="23">
        <f t="shared" si="0"/>
        <v>6.400000000894579E-5</v>
      </c>
      <c r="AF58" s="24">
        <f t="shared" si="1"/>
        <v>1.6683873081421263</v>
      </c>
    </row>
    <row r="59" spans="1:32">
      <c r="A59" s="34" t="s">
        <v>1240</v>
      </c>
      <c r="B59" s="35" t="s">
        <v>1241</v>
      </c>
      <c r="C59" s="36" t="s">
        <v>55</v>
      </c>
      <c r="D59" s="37">
        <f>'[1]2015'!D60</f>
        <v>175.18</v>
      </c>
      <c r="E59" s="37">
        <f>'[1]2015'!F60</f>
        <v>175.179936</v>
      </c>
      <c r="F59" s="37">
        <f>'[1]2015'!G60</f>
        <v>3.8724340000000002</v>
      </c>
      <c r="G59" s="37">
        <f>'[1]2015'!H60</f>
        <v>2.0598830000000001</v>
      </c>
      <c r="H59" s="37">
        <f>'[1]2015'!I60</f>
        <v>0.14901300000000001</v>
      </c>
      <c r="I59" s="37">
        <f>'[1]2015'!J60</f>
        <v>8.1978399999999993</v>
      </c>
      <c r="J59" s="37">
        <f>'[1]2015'!K60</f>
        <v>2.8743000000000001E-2</v>
      </c>
      <c r="K59" s="37">
        <f>'[1]2015'!L60</f>
        <v>0</v>
      </c>
      <c r="L59" s="37">
        <f>'[1]2015'!M60</f>
        <v>0.53206900000000001</v>
      </c>
      <c r="M59" s="37">
        <f>'[1]2015'!N60</f>
        <v>2.078713</v>
      </c>
      <c r="N59" s="37">
        <f>'[1]2015'!O60</f>
        <v>0.37853999999999999</v>
      </c>
      <c r="O59" s="37">
        <f>'[1]2015'!P60</f>
        <v>0.45312999999999998</v>
      </c>
      <c r="P59" s="37">
        <f>'[1]2015'!Q60</f>
        <v>0</v>
      </c>
      <c r="Q59" s="37">
        <f>'[1]2015'!R60</f>
        <v>0.53355600000000003</v>
      </c>
      <c r="R59" s="37">
        <f>'[1]2015'!S60</f>
        <v>1.7167000000000002E-2</v>
      </c>
      <c r="S59" s="37">
        <f>'[1]2015'!T60</f>
        <v>1.7988919999999999</v>
      </c>
      <c r="T59" s="37">
        <f>'[1]2015'!U60</f>
        <v>0.24614</v>
      </c>
      <c r="U59" s="37">
        <f>'[1]2015'!V60</f>
        <v>8.9229029999999998</v>
      </c>
      <c r="V59" s="37">
        <f>'[1]2015'!W60</f>
        <v>40.579689000000002</v>
      </c>
      <c r="W59" s="37">
        <f>'[1]2015'!X60</f>
        <v>3.28714</v>
      </c>
      <c r="X59" s="37">
        <f>'[1]2015'!Y60</f>
        <v>27.088010000000001</v>
      </c>
      <c r="Y59" s="37">
        <f>'[1]2015'!Z60</f>
        <v>7.2867230000000003</v>
      </c>
      <c r="Z59" s="37">
        <f>'[1]2015'!AA60</f>
        <v>5.0163799999999998</v>
      </c>
      <c r="AA59" s="37">
        <f>'[1]2015'!AB60</f>
        <v>11.9504</v>
      </c>
      <c r="AB59" s="37">
        <f>'[1]2015'!AC60</f>
        <v>9.345421</v>
      </c>
      <c r="AC59" s="37">
        <f>'[1]2015'!AD60</f>
        <v>37.371079999999999</v>
      </c>
      <c r="AD59" s="37">
        <f>'[1]2015'!AE60</f>
        <v>3.9860699999999998</v>
      </c>
      <c r="AE59" s="20">
        <f>D59-E59</f>
        <v>6.400000000894579E-5</v>
      </c>
      <c r="AF59" s="21">
        <f t="shared" si="1"/>
        <v>1.6683873081421263</v>
      </c>
    </row>
    <row r="60" spans="1:32">
      <c r="A60" s="34" t="s">
        <v>1242</v>
      </c>
      <c r="B60" s="35" t="s">
        <v>1306</v>
      </c>
      <c r="C60" s="36" t="s">
        <v>56</v>
      </c>
      <c r="D60" s="37">
        <f>'[1]2015'!D61</f>
        <v>0</v>
      </c>
      <c r="E60" s="37">
        <f>'[1]2015'!F61</f>
        <v>0</v>
      </c>
      <c r="F60" s="37">
        <f>'[1]2015'!G61</f>
        <v>0</v>
      </c>
      <c r="G60" s="37">
        <f>'[1]2015'!H61</f>
        <v>0</v>
      </c>
      <c r="H60" s="37">
        <f>'[1]2015'!I61</f>
        <v>0</v>
      </c>
      <c r="I60" s="37">
        <f>'[1]2015'!J61</f>
        <v>0</v>
      </c>
      <c r="J60" s="37">
        <f>'[1]2015'!K61</f>
        <v>0</v>
      </c>
      <c r="K60" s="37">
        <f>'[1]2015'!L61</f>
        <v>0</v>
      </c>
      <c r="L60" s="37">
        <f>'[1]2015'!M61</f>
        <v>0</v>
      </c>
      <c r="M60" s="37">
        <f>'[1]2015'!N61</f>
        <v>0</v>
      </c>
      <c r="N60" s="37">
        <f>'[1]2015'!O61</f>
        <v>0</v>
      </c>
      <c r="O60" s="37">
        <f>'[1]2015'!P61</f>
        <v>0</v>
      </c>
      <c r="P60" s="37">
        <f>'[1]2015'!Q61</f>
        <v>0</v>
      </c>
      <c r="Q60" s="37">
        <f>'[1]2015'!R61</f>
        <v>0</v>
      </c>
      <c r="R60" s="37">
        <f>'[1]2015'!S61</f>
        <v>0</v>
      </c>
      <c r="S60" s="37">
        <f>'[1]2015'!T61</f>
        <v>0</v>
      </c>
      <c r="T60" s="37">
        <f>'[1]2015'!U61</f>
        <v>0</v>
      </c>
      <c r="U60" s="37">
        <f>'[1]2015'!V61</f>
        <v>0</v>
      </c>
      <c r="V60" s="37">
        <f>'[1]2015'!W61</f>
        <v>0</v>
      </c>
      <c r="W60" s="37">
        <f>'[1]2015'!X61</f>
        <v>0</v>
      </c>
      <c r="X60" s="37">
        <f>'[1]2015'!Y61</f>
        <v>0</v>
      </c>
      <c r="Y60" s="37">
        <f>'[1]2015'!Z61</f>
        <v>0</v>
      </c>
      <c r="Z60" s="37">
        <f>'[1]2015'!AA61</f>
        <v>0</v>
      </c>
      <c r="AA60" s="37">
        <f>'[1]2015'!AB61</f>
        <v>0</v>
      </c>
      <c r="AB60" s="37">
        <f>'[1]2015'!AC61</f>
        <v>0</v>
      </c>
      <c r="AC60" s="37">
        <f>'[1]2015'!AD61</f>
        <v>0</v>
      </c>
      <c r="AD60" s="37">
        <f>'[1]2015'!AE61</f>
        <v>0</v>
      </c>
      <c r="AE60" s="20">
        <f t="shared" si="0"/>
        <v>0</v>
      </c>
      <c r="AF60" s="21">
        <f t="shared" si="1"/>
        <v>0</v>
      </c>
    </row>
    <row r="61" spans="1:32">
      <c r="A61" s="34" t="s">
        <v>1244</v>
      </c>
      <c r="B61" s="35" t="s">
        <v>1245</v>
      </c>
      <c r="C61" s="36" t="s">
        <v>57</v>
      </c>
      <c r="D61" s="37">
        <f>'[1]2015'!D62</f>
        <v>0</v>
      </c>
      <c r="E61" s="37">
        <f>'[1]2015'!F62</f>
        <v>0</v>
      </c>
      <c r="F61" s="37">
        <f>'[1]2015'!G62</f>
        <v>0</v>
      </c>
      <c r="G61" s="37">
        <f>'[1]2015'!H62</f>
        <v>0</v>
      </c>
      <c r="H61" s="37">
        <f>'[1]2015'!I62</f>
        <v>0</v>
      </c>
      <c r="I61" s="37">
        <f>'[1]2015'!J62</f>
        <v>0</v>
      </c>
      <c r="J61" s="37">
        <f>'[1]2015'!K62</f>
        <v>0</v>
      </c>
      <c r="K61" s="37">
        <f>'[1]2015'!L62</f>
        <v>0</v>
      </c>
      <c r="L61" s="37">
        <f>'[1]2015'!M62</f>
        <v>0</v>
      </c>
      <c r="M61" s="37">
        <f>'[1]2015'!N62</f>
        <v>0</v>
      </c>
      <c r="N61" s="37">
        <f>'[1]2015'!O62</f>
        <v>0</v>
      </c>
      <c r="O61" s="37">
        <f>'[1]2015'!P62</f>
        <v>0</v>
      </c>
      <c r="P61" s="37">
        <f>'[1]2015'!Q62</f>
        <v>0</v>
      </c>
      <c r="Q61" s="37">
        <f>'[1]2015'!R62</f>
        <v>0</v>
      </c>
      <c r="R61" s="37">
        <f>'[1]2015'!S62</f>
        <v>0</v>
      </c>
      <c r="S61" s="37">
        <f>'[1]2015'!T62</f>
        <v>0</v>
      </c>
      <c r="T61" s="37">
        <f>'[1]2015'!U62</f>
        <v>0</v>
      </c>
      <c r="U61" s="37">
        <f>'[1]2015'!V62</f>
        <v>0</v>
      </c>
      <c r="V61" s="37">
        <f>'[1]2015'!W62</f>
        <v>0</v>
      </c>
      <c r="W61" s="37">
        <f>'[1]2015'!X62</f>
        <v>0</v>
      </c>
      <c r="X61" s="37">
        <f>'[1]2015'!Y62</f>
        <v>0</v>
      </c>
      <c r="Y61" s="37">
        <f>'[1]2015'!Z62</f>
        <v>0</v>
      </c>
      <c r="Z61" s="37">
        <f>'[1]2015'!AA62</f>
        <v>0</v>
      </c>
      <c r="AA61" s="37">
        <f>'[1]2015'!AB62</f>
        <v>0</v>
      </c>
      <c r="AB61" s="37">
        <f>'[1]2015'!AC62</f>
        <v>0</v>
      </c>
      <c r="AC61" s="37">
        <f>'[1]2015'!AD62</f>
        <v>0</v>
      </c>
      <c r="AD61" s="37">
        <f>'[1]2015'!AE62</f>
        <v>0</v>
      </c>
      <c r="AE61" s="20">
        <f>D61-E61</f>
        <v>0</v>
      </c>
      <c r="AF61" s="21">
        <f t="shared" si="1"/>
        <v>0</v>
      </c>
    </row>
    <row r="62" spans="1:32">
      <c r="A62" s="33">
        <v>4</v>
      </c>
      <c r="B62" s="42" t="s">
        <v>1307</v>
      </c>
      <c r="C62" s="31" t="s">
        <v>1308</v>
      </c>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F62" s="21">
        <f t="shared" si="1"/>
        <v>0</v>
      </c>
    </row>
    <row r="63" spans="1:32">
      <c r="A63" s="33" t="s">
        <v>1309</v>
      </c>
      <c r="B63" s="42" t="s">
        <v>1310</v>
      </c>
      <c r="C63" s="31" t="s">
        <v>1311</v>
      </c>
      <c r="D63" s="32">
        <f>SUM(F63:AD63)</f>
        <v>0</v>
      </c>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F63" s="21">
        <f t="shared" si="1"/>
        <v>0</v>
      </c>
    </row>
    <row r="64" spans="1:32">
      <c r="A64" s="33" t="s">
        <v>1312</v>
      </c>
      <c r="B64" s="30" t="s">
        <v>1313</v>
      </c>
      <c r="C64" s="31" t="s">
        <v>114</v>
      </c>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F64" s="21">
        <f t="shared" si="1"/>
        <v>0</v>
      </c>
    </row>
    <row r="65" spans="4:5" ht="15.75">
      <c r="D65" s="28"/>
      <c r="E65" s="28"/>
    </row>
  </sheetData>
  <mergeCells count="8">
    <mergeCell ref="U5:AD5"/>
    <mergeCell ref="K5:T5"/>
    <mergeCell ref="F5:J5"/>
    <mergeCell ref="B3:G3"/>
    <mergeCell ref="A5:A6"/>
    <mergeCell ref="B5:B6"/>
    <mergeCell ref="C5:C6"/>
    <mergeCell ref="D5:D6"/>
  </mergeCells>
  <printOptions horizontalCentered="1"/>
  <pageMargins left="0.196850393700787" right="0.196850393700787" top="0.27559055118110198" bottom="0.27559055118110198" header="0.196850393700787" footer="0.31496062992126"/>
  <pageSetup paperSize="9" scale="9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V76"/>
  <sheetViews>
    <sheetView zoomScaleNormal="100" workbookViewId="0">
      <pane xSplit="5" ySplit="5" topLeftCell="BC9" activePane="bottomRight" state="frozen"/>
      <selection activeCell="H573" sqref="H573:H579"/>
      <selection pane="topRight" activeCell="H573" sqref="H573:H579"/>
      <selection pane="bottomLeft" activeCell="H573" sqref="H573:H579"/>
      <selection pane="bottomRight" activeCell="BR3" sqref="BR3"/>
    </sheetView>
  </sheetViews>
  <sheetFormatPr defaultColWidth="11.42578125" defaultRowHeight="15.75"/>
  <cols>
    <col min="1" max="1" width="4.7109375" style="1889" customWidth="1"/>
    <col min="2" max="2" width="7" style="1899" bestFit="1" customWidth="1"/>
    <col min="3" max="3" width="35.140625" style="1899" customWidth="1"/>
    <col min="4" max="4" width="5.28515625" style="1899" customWidth="1"/>
    <col min="5" max="5" width="14.140625" style="2041" customWidth="1"/>
    <col min="6" max="6" width="12.28515625" style="2053" bestFit="1" customWidth="1"/>
    <col min="7" max="7" width="9.42578125" style="2053" customWidth="1"/>
    <col min="8" max="8" width="9.28515625" style="2045" customWidth="1"/>
    <col min="9" max="9" width="9.85546875" style="2045" customWidth="1"/>
    <col min="10" max="10" width="8.85546875" style="2045" customWidth="1"/>
    <col min="11" max="11" width="7.42578125" style="2045" customWidth="1"/>
    <col min="12" max="12" width="6.7109375" style="2045" customWidth="1"/>
    <col min="13" max="13" width="10.42578125" style="2045" customWidth="1"/>
    <col min="14" max="14" width="10" style="2045" customWidth="1"/>
    <col min="15" max="15" width="8.140625" style="2053" customWidth="1"/>
    <col min="16" max="16" width="8.5703125" style="2045" customWidth="1"/>
    <col min="17" max="17" width="7.85546875" style="2045" customWidth="1"/>
    <col min="18" max="18" width="6.7109375" style="2045" customWidth="1"/>
    <col min="19" max="19" width="8.140625" style="2053" customWidth="1"/>
    <col min="20" max="21" width="6.7109375" style="2053" customWidth="1"/>
    <col min="22" max="22" width="8.85546875" style="2054" customWidth="1"/>
    <col min="23" max="23" width="8.42578125" style="2053" customWidth="1"/>
    <col min="24" max="24" width="8.28515625" style="2045" customWidth="1"/>
    <col min="25" max="25" width="9" style="2055" customWidth="1"/>
    <col min="26" max="26" width="8.28515625" style="2055" customWidth="1"/>
    <col min="27" max="27" width="9.28515625" style="2045" customWidth="1"/>
    <col min="28" max="28" width="6.7109375" style="2045" customWidth="1"/>
    <col min="29" max="29" width="8.42578125" style="2045" customWidth="1"/>
    <col min="30" max="30" width="8" style="2045" customWidth="1"/>
    <col min="31" max="31" width="8.7109375" style="2045" customWidth="1"/>
    <col min="32" max="32" width="8.42578125" style="2045" customWidth="1"/>
    <col min="33" max="33" width="6.7109375" style="2045" customWidth="1"/>
    <col min="34" max="34" width="8.7109375" style="2045" customWidth="1"/>
    <col min="35" max="35" width="8.140625" style="2045" customWidth="1"/>
    <col min="36" max="38" width="6.7109375" style="2045" customWidth="1"/>
    <col min="39" max="39" width="8" style="2045" customWidth="1"/>
    <col min="40" max="40" width="6.7109375" style="2045" customWidth="1"/>
    <col min="41" max="42" width="7.85546875" style="2045" customWidth="1"/>
    <col min="43" max="43" width="9" style="2045" customWidth="1"/>
    <col min="44" max="45" width="6.7109375" style="2045" customWidth="1"/>
    <col min="46" max="46" width="9.42578125" style="2045" customWidth="1"/>
    <col min="47" max="47" width="8.85546875" style="2045" customWidth="1"/>
    <col min="48" max="48" width="6.7109375" style="2045" customWidth="1"/>
    <col min="49" max="50" width="6.7109375" style="2053" customWidth="1"/>
    <col min="51" max="51" width="8" style="2053" customWidth="1"/>
    <col min="52" max="57" width="6.7109375" style="2053" customWidth="1"/>
    <col min="58" max="58" width="8" style="2053" customWidth="1"/>
    <col min="59" max="59" width="6.7109375" style="2053" customWidth="1"/>
    <col min="60" max="60" width="8.140625" style="2053" customWidth="1"/>
    <col min="61" max="61" width="6.7109375" style="2045" customWidth="1"/>
    <col min="62" max="62" width="7.5703125" style="2045" customWidth="1"/>
    <col min="63" max="63" width="6.7109375" style="2045" customWidth="1"/>
    <col min="64" max="65" width="8.7109375" style="2045" customWidth="1"/>
    <col min="66" max="66" width="10" style="2045" customWidth="1"/>
    <col min="67" max="68" width="6" style="1898" customWidth="1"/>
    <col min="69" max="69" width="7.42578125" style="1898" customWidth="1"/>
    <col min="70" max="70" width="13.85546875" style="1898" customWidth="1"/>
    <col min="71" max="71" width="16" style="1898" customWidth="1"/>
    <col min="72" max="72" width="10" style="1898" customWidth="1"/>
    <col min="73" max="73" width="11.42578125" style="1898" customWidth="1"/>
    <col min="74" max="74" width="11.42578125" style="1899" customWidth="1"/>
    <col min="75" max="16384" width="11.42578125" style="1899"/>
  </cols>
  <sheetData>
    <row r="1" spans="1:74" ht="15">
      <c r="B1" s="2331" t="s">
        <v>2959</v>
      </c>
      <c r="C1" s="2331"/>
      <c r="D1" s="1890"/>
      <c r="E1" s="1891">
        <f>E46+33.93</f>
        <v>57.41</v>
      </c>
      <c r="F1" s="1892"/>
      <c r="G1" s="1892"/>
      <c r="H1" s="1893"/>
      <c r="I1" s="1893"/>
      <c r="J1" s="1893"/>
      <c r="K1" s="1893"/>
      <c r="L1" s="1893"/>
      <c r="M1" s="1893"/>
      <c r="N1" s="1893"/>
      <c r="O1" s="1892"/>
      <c r="P1" s="1893"/>
      <c r="Q1" s="1893"/>
      <c r="R1" s="1893"/>
      <c r="S1" s="1892"/>
      <c r="T1" s="1892"/>
      <c r="U1" s="1892"/>
      <c r="V1" s="1894"/>
      <c r="W1" s="1892"/>
      <c r="X1" s="1893"/>
      <c r="Y1" s="1895"/>
      <c r="Z1" s="1895"/>
      <c r="AA1" s="1896"/>
      <c r="AB1" s="1893"/>
      <c r="AC1" s="1893"/>
      <c r="AD1" s="1893"/>
      <c r="AE1" s="1893"/>
      <c r="AF1" s="1893"/>
      <c r="AG1" s="1896"/>
      <c r="AH1" s="1896"/>
      <c r="AI1" s="1893"/>
      <c r="AJ1" s="1893"/>
      <c r="AK1" s="1893"/>
      <c r="AL1" s="1893"/>
      <c r="AM1" s="1893"/>
      <c r="AN1" s="1893"/>
      <c r="AO1" s="1893"/>
      <c r="AP1" s="1893"/>
      <c r="AQ1" s="1893"/>
      <c r="AR1" s="1893"/>
      <c r="AS1" s="1893"/>
      <c r="AT1" s="1893"/>
      <c r="AU1" s="1896" t="e">
        <f>P7+Q7+W7+X7+Y7+#REF!+Z7+AC7+AD7+AQ7+AR7+AS7+AT7+AU7+AV7+AW7+AX7+AY7+AZ7+BB7+BC7</f>
        <v>#REF!</v>
      </c>
      <c r="AV1" s="1893"/>
      <c r="AW1" s="1892"/>
      <c r="AX1" s="1892"/>
      <c r="AY1" s="1892"/>
      <c r="AZ1" s="1892"/>
      <c r="BA1" s="1892"/>
      <c r="BB1" s="1892"/>
      <c r="BC1" s="1892"/>
      <c r="BD1" s="1892"/>
      <c r="BE1" s="1892"/>
      <c r="BF1" s="1892"/>
      <c r="BG1" s="1892"/>
      <c r="BH1" s="1892"/>
      <c r="BI1" s="1893"/>
      <c r="BJ1" s="1893"/>
      <c r="BK1" s="1893"/>
      <c r="BL1" s="1893"/>
      <c r="BM1" s="1893"/>
      <c r="BN1" s="1893"/>
      <c r="BO1" s="1897"/>
      <c r="BP1" s="1897"/>
      <c r="BQ1" s="1897"/>
      <c r="BR1" s="1897"/>
      <c r="BS1" s="1897"/>
      <c r="BT1" s="1897"/>
    </row>
    <row r="2" spans="1:74" ht="24" customHeight="1">
      <c r="B2" s="2332" t="s">
        <v>2960</v>
      </c>
      <c r="C2" s="2333"/>
      <c r="D2" s="2333"/>
      <c r="E2" s="2333"/>
      <c r="F2" s="2333"/>
      <c r="G2" s="2333"/>
      <c r="H2" s="2333"/>
      <c r="I2" s="2333"/>
      <c r="J2" s="2333"/>
      <c r="K2" s="2333"/>
      <c r="L2" s="2333"/>
      <c r="M2" s="2333"/>
      <c r="N2" s="2333"/>
      <c r="O2" s="2333"/>
      <c r="P2" s="2333"/>
      <c r="Q2" s="2333"/>
      <c r="R2" s="2333"/>
      <c r="S2" s="2333"/>
      <c r="T2" s="2333"/>
      <c r="U2" s="2333"/>
      <c r="V2" s="2333"/>
      <c r="W2" s="2333"/>
      <c r="X2" s="2333"/>
      <c r="Y2" s="2333"/>
      <c r="Z2" s="2333"/>
      <c r="AA2" s="2333"/>
      <c r="AB2" s="2333"/>
      <c r="AC2" s="2333"/>
      <c r="AD2" s="2333"/>
      <c r="AE2" s="2333"/>
      <c r="AF2" s="2333"/>
      <c r="AG2" s="2333"/>
      <c r="AH2" s="2333"/>
      <c r="AI2" s="2333"/>
      <c r="AJ2" s="2333"/>
      <c r="AK2" s="2333"/>
      <c r="AL2" s="2333"/>
      <c r="AM2" s="2333"/>
      <c r="AN2" s="2333"/>
      <c r="AO2" s="2333"/>
      <c r="AP2" s="2333"/>
      <c r="AQ2" s="2333"/>
      <c r="AR2" s="2333"/>
      <c r="AS2" s="2333"/>
      <c r="AT2" s="2333"/>
      <c r="AU2" s="2333"/>
      <c r="AV2" s="2333"/>
      <c r="AW2" s="2333"/>
      <c r="AX2" s="2333"/>
      <c r="AY2" s="2333"/>
      <c r="AZ2" s="2333"/>
      <c r="BA2" s="2333"/>
      <c r="BB2" s="2333"/>
      <c r="BC2" s="2333"/>
      <c r="BD2" s="2333"/>
      <c r="BE2" s="2333"/>
      <c r="BF2" s="2333"/>
      <c r="BG2" s="2333"/>
      <c r="BH2" s="2333"/>
      <c r="BI2" s="2333"/>
      <c r="BJ2" s="2333"/>
      <c r="BK2" s="2333"/>
      <c r="BL2" s="2333"/>
      <c r="BM2" s="2333"/>
      <c r="BN2" s="2333"/>
      <c r="BO2" s="1900"/>
      <c r="BP2" s="1900"/>
      <c r="BQ2" s="1901">
        <f>0.1*BQ3</f>
        <v>92.203499999999991</v>
      </c>
      <c r="BR2" s="1901">
        <f>BQ2*10000</f>
        <v>922034.99999999988</v>
      </c>
      <c r="BS2" s="1901">
        <v>290150</v>
      </c>
      <c r="BT2" s="1900"/>
      <c r="BU2" s="1902"/>
    </row>
    <row r="3" spans="1:74" s="1909" customFormat="1" ht="24" customHeight="1">
      <c r="A3" s="1903"/>
      <c r="B3" s="2334" t="s">
        <v>2961</v>
      </c>
      <c r="C3" s="2336" t="s">
        <v>2962</v>
      </c>
      <c r="D3" s="2334" t="s">
        <v>2963</v>
      </c>
      <c r="E3" s="2338" t="s">
        <v>2964</v>
      </c>
      <c r="F3" s="2340" t="s">
        <v>2965</v>
      </c>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340"/>
      <c r="AZ3" s="2340"/>
      <c r="BA3" s="2340"/>
      <c r="BB3" s="2340"/>
      <c r="BC3" s="2340"/>
      <c r="BD3" s="2340"/>
      <c r="BE3" s="2340"/>
      <c r="BF3" s="2340"/>
      <c r="BG3" s="2340"/>
      <c r="BH3" s="2340"/>
      <c r="BI3" s="1904"/>
      <c r="BJ3" s="1904"/>
      <c r="BK3" s="1905"/>
      <c r="BL3" s="2340" t="s">
        <v>1187</v>
      </c>
      <c r="BM3" s="2340"/>
      <c r="BN3" s="2341" t="s">
        <v>2966</v>
      </c>
      <c r="BO3" s="1906"/>
      <c r="BP3" s="1906"/>
      <c r="BQ3" s="1907">
        <f>BQ7+BQ23+BQ61-BQ29</f>
        <v>922.03499999999985</v>
      </c>
      <c r="BR3" s="1907" t="e">
        <f>BR7+BR23+BR61</f>
        <v>#REF!</v>
      </c>
      <c r="BS3" s="1907">
        <f>BR2*BS2/1000</f>
        <v>267528455.24999997</v>
      </c>
      <c r="BT3" s="1906"/>
      <c r="BU3" s="1908"/>
    </row>
    <row r="4" spans="1:74" s="1909" customFormat="1" ht="28.5" customHeight="1">
      <c r="A4" s="1903"/>
      <c r="B4" s="2335"/>
      <c r="C4" s="2337"/>
      <c r="D4" s="2335"/>
      <c r="E4" s="2339"/>
      <c r="F4" s="1910" t="s">
        <v>0</v>
      </c>
      <c r="G4" s="1904" t="s">
        <v>1</v>
      </c>
      <c r="H4" s="1911" t="s">
        <v>2</v>
      </c>
      <c r="I4" s="1904" t="s">
        <v>3</v>
      </c>
      <c r="J4" s="1912" t="s">
        <v>4</v>
      </c>
      <c r="K4" s="1912" t="s">
        <v>5</v>
      </c>
      <c r="L4" s="1912" t="s">
        <v>6</v>
      </c>
      <c r="M4" s="1912" t="s">
        <v>7</v>
      </c>
      <c r="N4" s="1912" t="s">
        <v>8</v>
      </c>
      <c r="O4" s="1904" t="s">
        <v>9</v>
      </c>
      <c r="P4" s="1904" t="s">
        <v>10</v>
      </c>
      <c r="Q4" s="1904" t="s">
        <v>11</v>
      </c>
      <c r="R4" s="1911" t="s">
        <v>12</v>
      </c>
      <c r="S4" s="1912" t="s">
        <v>14</v>
      </c>
      <c r="T4" s="1912" t="s">
        <v>13</v>
      </c>
      <c r="U4" s="1912" t="s">
        <v>15</v>
      </c>
      <c r="V4" s="1913" t="s">
        <v>16</v>
      </c>
      <c r="W4" s="536" t="s">
        <v>17</v>
      </c>
      <c r="X4" s="527" t="s">
        <v>18</v>
      </c>
      <c r="Y4" s="1914" t="s">
        <v>19</v>
      </c>
      <c r="Z4" s="1915" t="s">
        <v>20</v>
      </c>
      <c r="AA4" s="536" t="s">
        <v>21</v>
      </c>
      <c r="AB4" s="536" t="s">
        <v>22</v>
      </c>
      <c r="AC4" s="536" t="s">
        <v>23</v>
      </c>
      <c r="AD4" s="536" t="s">
        <v>24</v>
      </c>
      <c r="AE4" s="1915" t="s">
        <v>25</v>
      </c>
      <c r="AF4" s="1914" t="s">
        <v>26</v>
      </c>
      <c r="AG4" s="1914" t="s">
        <v>27</v>
      </c>
      <c r="AH4" s="1914" t="s">
        <v>28</v>
      </c>
      <c r="AI4" s="1914" t="s">
        <v>29</v>
      </c>
      <c r="AJ4" s="1914" t="s">
        <v>30</v>
      </c>
      <c r="AK4" s="1914" t="s">
        <v>31</v>
      </c>
      <c r="AL4" s="1916" t="s">
        <v>32</v>
      </c>
      <c r="AM4" s="1916" t="s">
        <v>33</v>
      </c>
      <c r="AN4" s="1916" t="s">
        <v>34</v>
      </c>
      <c r="AO4" s="1916" t="s">
        <v>35</v>
      </c>
      <c r="AP4" s="1916" t="s">
        <v>36</v>
      </c>
      <c r="AQ4" s="1916" t="s">
        <v>37</v>
      </c>
      <c r="AR4" s="529" t="s">
        <v>38</v>
      </c>
      <c r="AS4" s="1916" t="s">
        <v>39</v>
      </c>
      <c r="AT4" s="529" t="s">
        <v>40</v>
      </c>
      <c r="AU4" s="536" t="s">
        <v>41</v>
      </c>
      <c r="AV4" s="536" t="s">
        <v>42</v>
      </c>
      <c r="AW4" s="536" t="s">
        <v>43</v>
      </c>
      <c r="AX4" s="536" t="s">
        <v>44</v>
      </c>
      <c r="AY4" s="1914" t="s">
        <v>45</v>
      </c>
      <c r="AZ4" s="1914" t="s">
        <v>46</v>
      </c>
      <c r="BA4" s="536" t="s">
        <v>47</v>
      </c>
      <c r="BB4" s="536" t="s">
        <v>48</v>
      </c>
      <c r="BC4" s="536" t="s">
        <v>49</v>
      </c>
      <c r="BD4" s="536" t="s">
        <v>50</v>
      </c>
      <c r="BE4" s="536" t="s">
        <v>51</v>
      </c>
      <c r="BF4" s="536" t="s">
        <v>52</v>
      </c>
      <c r="BG4" s="536" t="s">
        <v>53</v>
      </c>
      <c r="BH4" s="1911" t="s">
        <v>54</v>
      </c>
      <c r="BI4" s="1917" t="s">
        <v>55</v>
      </c>
      <c r="BJ4" s="1918" t="s">
        <v>56</v>
      </c>
      <c r="BK4" s="1919" t="s">
        <v>57</v>
      </c>
      <c r="BL4" s="2340"/>
      <c r="BM4" s="2340"/>
      <c r="BN4" s="2341"/>
      <c r="BO4" s="1906"/>
      <c r="BP4" s="1906"/>
      <c r="BQ4" s="1906"/>
      <c r="BR4" s="1906"/>
      <c r="BS4" s="1907"/>
      <c r="BT4" s="1906"/>
      <c r="BU4" s="1908"/>
    </row>
    <row r="5" spans="1:74" s="1927" customFormat="1" ht="11.25">
      <c r="A5" s="1920"/>
      <c r="B5" s="1921">
        <v>-1</v>
      </c>
      <c r="C5" s="1921">
        <v>-2</v>
      </c>
      <c r="D5" s="1921">
        <v>-3</v>
      </c>
      <c r="E5" s="1922">
        <v>-4</v>
      </c>
      <c r="F5" s="1922">
        <v>-5</v>
      </c>
      <c r="G5" s="1922">
        <v>-6</v>
      </c>
      <c r="H5" s="1922">
        <v>-7</v>
      </c>
      <c r="I5" s="1922">
        <v>-8</v>
      </c>
      <c r="J5" s="1922">
        <v>-9</v>
      </c>
      <c r="K5" s="1922">
        <v>-10</v>
      </c>
      <c r="L5" s="1922">
        <v>-11</v>
      </c>
      <c r="M5" s="1922">
        <v>-12</v>
      </c>
      <c r="N5" s="1922">
        <v>-13</v>
      </c>
      <c r="O5" s="1922">
        <v>-14</v>
      </c>
      <c r="P5" s="1922">
        <v>-15</v>
      </c>
      <c r="Q5" s="1922">
        <v>-16</v>
      </c>
      <c r="R5" s="1922">
        <v>-17</v>
      </c>
      <c r="S5" s="1922">
        <v>-18</v>
      </c>
      <c r="T5" s="1922">
        <v>-19</v>
      </c>
      <c r="U5" s="1922">
        <v>-20</v>
      </c>
      <c r="V5" s="1923">
        <v>-21</v>
      </c>
      <c r="W5" s="1922">
        <v>-22</v>
      </c>
      <c r="X5" s="1922">
        <v>-23</v>
      </c>
      <c r="Y5" s="1924">
        <v>-24</v>
      </c>
      <c r="Z5" s="1924">
        <v>-26</v>
      </c>
      <c r="AA5" s="1922">
        <v>-27</v>
      </c>
      <c r="AB5" s="1922">
        <v>-28</v>
      </c>
      <c r="AC5" s="1922">
        <v>-29</v>
      </c>
      <c r="AD5" s="1922">
        <v>-30</v>
      </c>
      <c r="AE5" s="1922">
        <v>-31</v>
      </c>
      <c r="AF5" s="1922">
        <v>-32</v>
      </c>
      <c r="AG5" s="1922">
        <v>-33</v>
      </c>
      <c r="AH5" s="1922">
        <v>-34</v>
      </c>
      <c r="AI5" s="1922">
        <v>-35</v>
      </c>
      <c r="AJ5" s="1922">
        <v>-36</v>
      </c>
      <c r="AK5" s="1922">
        <v>-37</v>
      </c>
      <c r="AL5" s="1922">
        <v>-38</v>
      </c>
      <c r="AM5" s="1922">
        <v>-39</v>
      </c>
      <c r="AN5" s="1922">
        <v>-40</v>
      </c>
      <c r="AO5" s="1922">
        <v>-41</v>
      </c>
      <c r="AP5" s="1922"/>
      <c r="AQ5" s="1922">
        <v>-42</v>
      </c>
      <c r="AR5" s="1922">
        <v>-43</v>
      </c>
      <c r="AS5" s="1922">
        <v>-44</v>
      </c>
      <c r="AT5" s="1922">
        <v>-45</v>
      </c>
      <c r="AU5" s="1922">
        <v>-46</v>
      </c>
      <c r="AV5" s="1922">
        <v>-47</v>
      </c>
      <c r="AW5" s="1922">
        <v>-48</v>
      </c>
      <c r="AX5" s="1922">
        <v>-49</v>
      </c>
      <c r="AY5" s="1922">
        <v>-50</v>
      </c>
      <c r="AZ5" s="1922">
        <v>-51</v>
      </c>
      <c r="BA5" s="1922">
        <v>-52</v>
      </c>
      <c r="BB5" s="1922">
        <v>-53</v>
      </c>
      <c r="BC5" s="1922">
        <v>-54</v>
      </c>
      <c r="BD5" s="1922">
        <v>-55</v>
      </c>
      <c r="BE5" s="1922">
        <v>-56</v>
      </c>
      <c r="BF5" s="1922">
        <v>-57</v>
      </c>
      <c r="BG5" s="1922">
        <v>-58</v>
      </c>
      <c r="BH5" s="1922">
        <v>-59</v>
      </c>
      <c r="BI5" s="1922">
        <v>-60</v>
      </c>
      <c r="BJ5" s="1922">
        <v>-61</v>
      </c>
      <c r="BK5" s="1922">
        <v>-62</v>
      </c>
      <c r="BL5" s="1922">
        <v>-63</v>
      </c>
      <c r="BM5" s="1922">
        <v>-64</v>
      </c>
      <c r="BN5" s="1922">
        <v>-65</v>
      </c>
      <c r="BO5" s="1925"/>
      <c r="BP5" s="1925"/>
      <c r="BQ5" s="1925"/>
      <c r="BR5" s="1925"/>
      <c r="BS5" s="1925"/>
      <c r="BT5" s="1925"/>
      <c r="BU5" s="1926"/>
    </row>
    <row r="6" spans="1:74" s="1909" customFormat="1" ht="18.600000000000001" customHeight="1">
      <c r="A6" s="1903"/>
      <c r="B6" s="1928"/>
      <c r="C6" s="1929" t="s">
        <v>1188</v>
      </c>
      <c r="D6" s="1928"/>
      <c r="E6" s="1930">
        <f>'[2]2015'!$D4</f>
        <v>10499.96</v>
      </c>
      <c r="F6" s="1931"/>
      <c r="G6" s="1932"/>
      <c r="H6" s="1932"/>
      <c r="I6" s="1932"/>
      <c r="J6" s="1932"/>
      <c r="K6" s="1932"/>
      <c r="L6" s="1932"/>
      <c r="M6" s="1932"/>
      <c r="N6" s="1932"/>
      <c r="O6" s="1932"/>
      <c r="P6" s="1932"/>
      <c r="Q6" s="1932"/>
      <c r="R6" s="1932"/>
      <c r="S6" s="1932"/>
      <c r="T6" s="1932"/>
      <c r="U6" s="1932"/>
      <c r="V6" s="1933"/>
      <c r="W6" s="1932"/>
      <c r="X6" s="1932"/>
      <c r="Y6" s="1934"/>
      <c r="Z6" s="1934"/>
      <c r="AA6" s="1932"/>
      <c r="AB6" s="1932"/>
      <c r="AC6" s="1932"/>
      <c r="AD6" s="1932"/>
      <c r="AE6" s="1932"/>
      <c r="AF6" s="1932"/>
      <c r="AG6" s="1932"/>
      <c r="AH6" s="1932"/>
      <c r="AI6" s="1932"/>
      <c r="AJ6" s="1932"/>
      <c r="AK6" s="1932"/>
      <c r="AL6" s="1932"/>
      <c r="AM6" s="1932"/>
      <c r="AN6" s="1932"/>
      <c r="AO6" s="1932"/>
      <c r="AP6" s="1932"/>
      <c r="AQ6" s="1932"/>
      <c r="AR6" s="1932"/>
      <c r="AS6" s="1932"/>
      <c r="AT6" s="1932"/>
      <c r="AU6" s="1932"/>
      <c r="AV6" s="1932"/>
      <c r="AW6" s="1932"/>
      <c r="AX6" s="1932"/>
      <c r="AY6" s="1932"/>
      <c r="AZ6" s="1932"/>
      <c r="BA6" s="1932"/>
      <c r="BB6" s="1932"/>
      <c r="BC6" s="1932"/>
      <c r="BD6" s="1932"/>
      <c r="BE6" s="1932"/>
      <c r="BF6" s="1932"/>
      <c r="BG6" s="1932"/>
      <c r="BH6" s="1932"/>
      <c r="BI6" s="1935"/>
      <c r="BJ6" s="1935"/>
      <c r="BK6" s="1935"/>
      <c r="BL6" s="1932"/>
      <c r="BM6" s="1932">
        <f>BM7+BM23+BM61</f>
        <v>0</v>
      </c>
      <c r="BN6" s="1936">
        <f>BN7+BN23+BN61</f>
        <v>10499.96</v>
      </c>
      <c r="BO6" s="1937"/>
      <c r="BP6" s="1937"/>
      <c r="BQ6" s="1937" t="s">
        <v>1189</v>
      </c>
      <c r="BR6" s="1937" t="s">
        <v>1190</v>
      </c>
      <c r="BS6" s="1937" t="s">
        <v>1191</v>
      </c>
      <c r="BT6" s="1937"/>
      <c r="BU6" s="1938"/>
    </row>
    <row r="7" spans="1:74" s="1909" customFormat="1" ht="18" customHeight="1">
      <c r="A7" s="1903"/>
      <c r="B7" s="1939" t="s">
        <v>1192</v>
      </c>
      <c r="C7" s="1940" t="s">
        <v>1193</v>
      </c>
      <c r="D7" s="1941" t="s">
        <v>0</v>
      </c>
      <c r="E7" s="1930">
        <f>'[2]2015'!$D5</f>
        <v>4375.54</v>
      </c>
      <c r="F7" s="1942">
        <f>$E7-$BL7</f>
        <v>2484.4140000000002</v>
      </c>
      <c r="G7" s="1935">
        <f>G16+G20+G21+G22+G9+G1109</f>
        <v>0</v>
      </c>
      <c r="H7" s="1935">
        <f>H8+H16+H20+H21+H22</f>
        <v>0</v>
      </c>
      <c r="I7" s="1935">
        <f>I8+I16+I20+I21+I22</f>
        <v>0</v>
      </c>
      <c r="J7" s="1935">
        <f>J8+J1109+J20+J21+J22</f>
        <v>0</v>
      </c>
      <c r="K7" s="1935">
        <f>K16+K20+K21+K22+K8</f>
        <v>0</v>
      </c>
      <c r="L7" s="1935">
        <f>L8+L16+L20+L21+L22</f>
        <v>0</v>
      </c>
      <c r="M7" s="1935">
        <f>M8+M16+M20+M21+M22</f>
        <v>0</v>
      </c>
      <c r="N7" s="1935">
        <f>N8+N16+N20+N21+N22</f>
        <v>0</v>
      </c>
      <c r="O7" s="1935">
        <f>O8+O20+O21+O22</f>
        <v>0</v>
      </c>
      <c r="P7" s="1935">
        <f>P8+P16+P20+P21+P22</f>
        <v>0</v>
      </c>
      <c r="Q7" s="1935">
        <f>Q8+Q16+Q20+Q21+Q22</f>
        <v>0</v>
      </c>
      <c r="R7" s="1935">
        <f>R8+R16+R20+R21+R22</f>
        <v>0</v>
      </c>
      <c r="S7" s="1935">
        <f>S8+S16+S21+S22</f>
        <v>0</v>
      </c>
      <c r="T7" s="1935">
        <f>T8+T16+T20+T22</f>
        <v>0</v>
      </c>
      <c r="U7" s="1935">
        <f>U8+U16+U20+U21</f>
        <v>7.870000000000001</v>
      </c>
      <c r="V7" s="1943">
        <f>V8+V16+V20+V21+V22</f>
        <v>1891.1259999999997</v>
      </c>
      <c r="W7" s="1935">
        <f t="shared" ref="W7:BK7" si="0">W8+W16+W20+W21+W22</f>
        <v>24.35</v>
      </c>
      <c r="X7" s="1935">
        <f t="shared" si="0"/>
        <v>5.61</v>
      </c>
      <c r="Y7" s="1944">
        <f t="shared" si="0"/>
        <v>0</v>
      </c>
      <c r="Z7" s="1944">
        <f t="shared" si="0"/>
        <v>23.209999999999997</v>
      </c>
      <c r="AA7" s="1935">
        <f t="shared" si="0"/>
        <v>93.450999999999993</v>
      </c>
      <c r="AB7" s="1935">
        <f t="shared" si="0"/>
        <v>8.57</v>
      </c>
      <c r="AC7" s="1935">
        <f t="shared" si="0"/>
        <v>0</v>
      </c>
      <c r="AD7" s="1935">
        <f t="shared" si="0"/>
        <v>714.18999999999971</v>
      </c>
      <c r="AE7" s="1935">
        <f t="shared" si="0"/>
        <v>506.91999999999985</v>
      </c>
      <c r="AF7" s="1935">
        <f t="shared" si="0"/>
        <v>30.259999999999998</v>
      </c>
      <c r="AG7" s="1935">
        <f t="shared" si="0"/>
        <v>3.02</v>
      </c>
      <c r="AH7" s="1935">
        <f t="shared" si="0"/>
        <v>0</v>
      </c>
      <c r="AI7" s="1935">
        <f t="shared" si="0"/>
        <v>12.490000000000002</v>
      </c>
      <c r="AJ7" s="1935">
        <f t="shared" si="0"/>
        <v>123.25000000000001</v>
      </c>
      <c r="AK7" s="1935">
        <f t="shared" si="0"/>
        <v>13.940000000000001</v>
      </c>
      <c r="AL7" s="1935">
        <f t="shared" si="0"/>
        <v>0</v>
      </c>
      <c r="AM7" s="1935">
        <f t="shared" si="0"/>
        <v>0.42000000000000004</v>
      </c>
      <c r="AN7" s="1935">
        <f t="shared" si="0"/>
        <v>0.19</v>
      </c>
      <c r="AO7" s="1935">
        <f t="shared" si="0"/>
        <v>6.839999999999999</v>
      </c>
      <c r="AP7" s="1935">
        <f t="shared" si="0"/>
        <v>0</v>
      </c>
      <c r="AQ7" s="1935">
        <f t="shared" si="0"/>
        <v>0</v>
      </c>
      <c r="AR7" s="1935">
        <f t="shared" si="0"/>
        <v>0</v>
      </c>
      <c r="AS7" s="1935">
        <f t="shared" si="0"/>
        <v>3.23</v>
      </c>
      <c r="AT7" s="1935">
        <f t="shared" si="0"/>
        <v>385.47999999999996</v>
      </c>
      <c r="AU7" s="1935">
        <f t="shared" si="0"/>
        <v>406.05500000000001</v>
      </c>
      <c r="AV7" s="1935">
        <f t="shared" si="0"/>
        <v>0.81</v>
      </c>
      <c r="AW7" s="1935">
        <f t="shared" si="0"/>
        <v>0.19</v>
      </c>
      <c r="AX7" s="1935">
        <f t="shared" si="0"/>
        <v>0</v>
      </c>
      <c r="AY7" s="1935">
        <f t="shared" si="0"/>
        <v>4.37</v>
      </c>
      <c r="AZ7" s="1935">
        <f t="shared" si="0"/>
        <v>9.2600000000000016</v>
      </c>
      <c r="BA7" s="1935">
        <f t="shared" si="0"/>
        <v>0</v>
      </c>
      <c r="BB7" s="1935">
        <f t="shared" si="0"/>
        <v>7.59</v>
      </c>
      <c r="BC7" s="1935">
        <f t="shared" si="0"/>
        <v>154.70999999999998</v>
      </c>
      <c r="BD7" s="1935">
        <f t="shared" si="0"/>
        <v>1.6700000000000002</v>
      </c>
      <c r="BE7" s="1935">
        <f t="shared" si="0"/>
        <v>0</v>
      </c>
      <c r="BF7" s="1935">
        <f t="shared" si="0"/>
        <v>65.239999999999995</v>
      </c>
      <c r="BG7" s="1935">
        <f t="shared" si="0"/>
        <v>0</v>
      </c>
      <c r="BH7" s="1935">
        <f t="shared" si="0"/>
        <v>0</v>
      </c>
      <c r="BI7" s="1935">
        <f t="shared" si="0"/>
        <v>0</v>
      </c>
      <c r="BJ7" s="1935">
        <f t="shared" si="0"/>
        <v>0</v>
      </c>
      <c r="BK7" s="1935">
        <f t="shared" si="0"/>
        <v>0</v>
      </c>
      <c r="BL7" s="1945">
        <f>V7+BH7</f>
        <v>1891.1259999999997</v>
      </c>
      <c r="BM7" s="1946">
        <f>$F$65-BL7</f>
        <v>-1891.1259999999997</v>
      </c>
      <c r="BN7" s="1947">
        <f t="shared" ref="BN7:BN64" si="1">E7+BM7</f>
        <v>2484.4140000000002</v>
      </c>
      <c r="BO7" s="1937">
        <f>F7/E7*100</f>
        <v>56.779597489681279</v>
      </c>
      <c r="BP7" s="1937">
        <f>BN7/$E$6*100</f>
        <v>23.661175852098488</v>
      </c>
      <c r="BQ7" s="1937">
        <f>AT7+AU7</f>
        <v>791.53499999999997</v>
      </c>
      <c r="BR7" s="1937" t="e">
        <f>Y7+#REF!+Z7+AA7+AB7+AC7+BA7+U7+S7</f>
        <v>#REF!</v>
      </c>
      <c r="BS7" s="1937" t="e">
        <f>BL7-BQ7-BR7</f>
        <v>#REF!</v>
      </c>
      <c r="BT7" s="1937"/>
      <c r="BU7" s="1938"/>
    </row>
    <row r="8" spans="1:74" s="1909" customFormat="1" ht="18" customHeight="1">
      <c r="A8" s="1903"/>
      <c r="B8" s="1939" t="s">
        <v>1194</v>
      </c>
      <c r="C8" s="1948" t="s">
        <v>1193</v>
      </c>
      <c r="D8" s="1941" t="s">
        <v>1</v>
      </c>
      <c r="E8" s="1930">
        <f>'[2]2015'!$D6</f>
        <v>3800.33</v>
      </c>
      <c r="F8" s="1935">
        <f>H8+N8+S8+T8+U8+O8</f>
        <v>7.370000000000001</v>
      </c>
      <c r="G8" s="1942">
        <f>$E8-BL8</f>
        <v>2140.6050000000005</v>
      </c>
      <c r="H8" s="1935">
        <f>H10+H14+H15</f>
        <v>0</v>
      </c>
      <c r="I8" s="1935">
        <f>I9+I15</f>
        <v>0</v>
      </c>
      <c r="J8" s="1935">
        <f>J9+J15</f>
        <v>0</v>
      </c>
      <c r="K8" s="1935">
        <f>K9+K15</f>
        <v>0</v>
      </c>
      <c r="L8" s="1935">
        <f>L9+L15</f>
        <v>0</v>
      </c>
      <c r="M8" s="1935">
        <f>M9+M15</f>
        <v>0</v>
      </c>
      <c r="N8" s="1935">
        <f>N9</f>
        <v>0</v>
      </c>
      <c r="O8" s="1935">
        <f t="shared" ref="O8:BK8" si="2">O9+O15</f>
        <v>0</v>
      </c>
      <c r="P8" s="1935">
        <f t="shared" si="2"/>
        <v>0</v>
      </c>
      <c r="Q8" s="1935">
        <f t="shared" si="2"/>
        <v>0</v>
      </c>
      <c r="R8" s="1935">
        <f t="shared" si="2"/>
        <v>0</v>
      </c>
      <c r="S8" s="1935">
        <f t="shared" si="2"/>
        <v>0</v>
      </c>
      <c r="T8" s="1935">
        <f t="shared" si="2"/>
        <v>0</v>
      </c>
      <c r="U8" s="1935">
        <f t="shared" si="2"/>
        <v>7.370000000000001</v>
      </c>
      <c r="V8" s="1943">
        <f t="shared" si="2"/>
        <v>1652.3549999999998</v>
      </c>
      <c r="W8" s="1935">
        <f t="shared" si="2"/>
        <v>24.05</v>
      </c>
      <c r="X8" s="1935">
        <f t="shared" si="2"/>
        <v>5.32</v>
      </c>
      <c r="Y8" s="1944">
        <f t="shared" si="2"/>
        <v>0</v>
      </c>
      <c r="Z8" s="1944">
        <f t="shared" si="2"/>
        <v>23.209999999999997</v>
      </c>
      <c r="AA8" s="1935">
        <f t="shared" si="2"/>
        <v>71.959999999999994</v>
      </c>
      <c r="AB8" s="1935">
        <f t="shared" si="2"/>
        <v>6.3900000000000006</v>
      </c>
      <c r="AC8" s="1935">
        <f t="shared" si="2"/>
        <v>0</v>
      </c>
      <c r="AD8" s="1935">
        <f t="shared" si="2"/>
        <v>631.55999999999972</v>
      </c>
      <c r="AE8" s="1935">
        <f t="shared" si="2"/>
        <v>448.45999999999987</v>
      </c>
      <c r="AF8" s="1935">
        <f t="shared" si="2"/>
        <v>20.72</v>
      </c>
      <c r="AG8" s="1935">
        <f t="shared" si="2"/>
        <v>0</v>
      </c>
      <c r="AH8" s="1935">
        <f t="shared" si="2"/>
        <v>0</v>
      </c>
      <c r="AI8" s="1935">
        <f t="shared" si="2"/>
        <v>11.580000000000002</v>
      </c>
      <c r="AJ8" s="1935">
        <f t="shared" si="2"/>
        <v>116.79000000000002</v>
      </c>
      <c r="AK8" s="1935">
        <f t="shared" si="2"/>
        <v>13.780000000000001</v>
      </c>
      <c r="AL8" s="1935">
        <f t="shared" si="2"/>
        <v>0</v>
      </c>
      <c r="AM8" s="1935">
        <f t="shared" si="2"/>
        <v>0.42000000000000004</v>
      </c>
      <c r="AN8" s="1935">
        <f t="shared" si="2"/>
        <v>0.19</v>
      </c>
      <c r="AO8" s="1935">
        <f t="shared" si="2"/>
        <v>6.7599999999999989</v>
      </c>
      <c r="AP8" s="1935">
        <f t="shared" si="2"/>
        <v>0</v>
      </c>
      <c r="AQ8" s="1935">
        <f t="shared" si="2"/>
        <v>0</v>
      </c>
      <c r="AR8" s="1935">
        <f t="shared" si="2"/>
        <v>0</v>
      </c>
      <c r="AS8" s="1935">
        <f t="shared" si="2"/>
        <v>3.23</v>
      </c>
      <c r="AT8" s="1935">
        <f t="shared" si="2"/>
        <v>365.30999999999995</v>
      </c>
      <c r="AU8" s="1935">
        <f t="shared" si="2"/>
        <v>324.10500000000002</v>
      </c>
      <c r="AV8" s="1935">
        <f t="shared" si="2"/>
        <v>0.53</v>
      </c>
      <c r="AW8" s="1935">
        <f t="shared" si="2"/>
        <v>0.19</v>
      </c>
      <c r="AX8" s="1935">
        <f t="shared" si="2"/>
        <v>0</v>
      </c>
      <c r="AY8" s="1935">
        <f t="shared" si="2"/>
        <v>2.5700000000000003</v>
      </c>
      <c r="AZ8" s="1935">
        <f t="shared" si="2"/>
        <v>7.0600000000000005</v>
      </c>
      <c r="BA8" s="1935">
        <f t="shared" si="2"/>
        <v>0</v>
      </c>
      <c r="BB8" s="1935">
        <f t="shared" si="2"/>
        <v>4.4799999999999995</v>
      </c>
      <c r="BC8" s="1935">
        <f t="shared" si="2"/>
        <v>140.73999999999998</v>
      </c>
      <c r="BD8" s="1935">
        <f t="shared" si="2"/>
        <v>0.05</v>
      </c>
      <c r="BE8" s="1935">
        <f t="shared" si="2"/>
        <v>0</v>
      </c>
      <c r="BF8" s="1935">
        <f t="shared" si="2"/>
        <v>54.459999999999994</v>
      </c>
      <c r="BG8" s="1935">
        <f t="shared" si="2"/>
        <v>0</v>
      </c>
      <c r="BH8" s="1935">
        <f t="shared" si="2"/>
        <v>0</v>
      </c>
      <c r="BI8" s="1935">
        <f t="shared" si="2"/>
        <v>0</v>
      </c>
      <c r="BJ8" s="1935">
        <f t="shared" si="2"/>
        <v>0</v>
      </c>
      <c r="BK8" s="1935">
        <f t="shared" si="2"/>
        <v>0</v>
      </c>
      <c r="BL8" s="1945">
        <f t="shared" ref="BL8:BL22" si="3">F8+V8+BH8</f>
        <v>1659.7249999999997</v>
      </c>
      <c r="BM8" s="1946">
        <f>$G$65-BL8</f>
        <v>-1659.7249999999997</v>
      </c>
      <c r="BN8" s="1947">
        <f t="shared" si="1"/>
        <v>2140.6050000000005</v>
      </c>
      <c r="BO8" s="1937">
        <f>G8/E8*100</f>
        <v>56.326818986772217</v>
      </c>
      <c r="BP8" s="1937">
        <f t="shared" ref="BP8:BP64" si="4">BN8/$E$6*100</f>
        <v>20.386791949683627</v>
      </c>
      <c r="BQ8" s="1937">
        <f t="shared" ref="BQ8:BQ64" si="5">AT8+AU8</f>
        <v>689.41499999999996</v>
      </c>
      <c r="BR8" s="1937" t="e">
        <f>Y8+#REF!+Z8+AA8+AB8+AC8+BA8+U8+S8</f>
        <v>#REF!</v>
      </c>
      <c r="BS8" s="1937" t="e">
        <f t="shared" ref="BS8:BS63" si="6">BL8-BQ8-BR8</f>
        <v>#REF!</v>
      </c>
      <c r="BT8" s="1937"/>
      <c r="BU8" s="1938"/>
    </row>
    <row r="9" spans="1:74" s="1955" customFormat="1" ht="18" customHeight="1">
      <c r="A9" s="1949"/>
      <c r="B9" s="1950" t="s">
        <v>1195</v>
      </c>
      <c r="C9" s="1948" t="s">
        <v>1196</v>
      </c>
      <c r="D9" s="1951" t="s">
        <v>2</v>
      </c>
      <c r="E9" s="1930">
        <f>'[2]2015'!$D7</f>
        <v>2857.55</v>
      </c>
      <c r="F9" s="1945">
        <f t="shared" ref="F9:F15" si="7">G9+O9+S9+T9+U9</f>
        <v>7.370000000000001</v>
      </c>
      <c r="G9" s="1945">
        <f>G10+G14</f>
        <v>0</v>
      </c>
      <c r="H9" s="1942">
        <f>$E9-BL9</f>
        <v>1293.5200000000004</v>
      </c>
      <c r="I9" s="1945">
        <f>I14+I12+I13</f>
        <v>0</v>
      </c>
      <c r="J9" s="1945">
        <f>J10+J14</f>
        <v>0</v>
      </c>
      <c r="K9" s="1945">
        <f>K10+K14</f>
        <v>0</v>
      </c>
      <c r="L9" s="1945">
        <f>L10+L14</f>
        <v>0</v>
      </c>
      <c r="M9" s="1945">
        <f>M10</f>
        <v>0</v>
      </c>
      <c r="N9" s="1945">
        <f>N10+N14</f>
        <v>0</v>
      </c>
      <c r="O9" s="1945">
        <f>O10+O14</f>
        <v>0</v>
      </c>
      <c r="P9" s="1945">
        <f>P10+P14</f>
        <v>0</v>
      </c>
      <c r="Q9" s="1945">
        <f>Q10+Q14</f>
        <v>0</v>
      </c>
      <c r="R9" s="1945">
        <f t="shared" ref="R9:BK9" si="8">R10+R14</f>
        <v>0</v>
      </c>
      <c r="S9" s="1945">
        <f t="shared" si="8"/>
        <v>0</v>
      </c>
      <c r="T9" s="1945">
        <f t="shared" si="8"/>
        <v>0</v>
      </c>
      <c r="U9" s="1945">
        <f t="shared" si="8"/>
        <v>7.370000000000001</v>
      </c>
      <c r="V9" s="1952">
        <f t="shared" si="8"/>
        <v>1556.6599999999999</v>
      </c>
      <c r="W9" s="1945">
        <f t="shared" si="8"/>
        <v>24.05</v>
      </c>
      <c r="X9" s="1945">
        <f t="shared" si="8"/>
        <v>5.04</v>
      </c>
      <c r="Y9" s="1953">
        <f t="shared" si="8"/>
        <v>0</v>
      </c>
      <c r="Z9" s="1953">
        <f t="shared" si="8"/>
        <v>23.209999999999997</v>
      </c>
      <c r="AA9" s="1945">
        <f t="shared" si="8"/>
        <v>71.38</v>
      </c>
      <c r="AB9" s="1945">
        <f t="shared" si="8"/>
        <v>6.3900000000000006</v>
      </c>
      <c r="AC9" s="1945">
        <f t="shared" si="8"/>
        <v>0</v>
      </c>
      <c r="AD9" s="1945">
        <f>SUM(AE9:AQ9)+AS9+AY9+AZ9</f>
        <v>619.28999999999974</v>
      </c>
      <c r="AE9" s="1945">
        <f t="shared" si="8"/>
        <v>437.36999999999989</v>
      </c>
      <c r="AF9" s="1945">
        <f t="shared" si="8"/>
        <v>20.29</v>
      </c>
      <c r="AG9" s="1945">
        <f t="shared" si="8"/>
        <v>0</v>
      </c>
      <c r="AH9" s="1945">
        <f t="shared" si="8"/>
        <v>0</v>
      </c>
      <c r="AI9" s="1945">
        <f t="shared" si="8"/>
        <v>11.260000000000002</v>
      </c>
      <c r="AJ9" s="1945">
        <f t="shared" si="8"/>
        <v>116.73000000000002</v>
      </c>
      <c r="AK9" s="1945">
        <f t="shared" si="8"/>
        <v>13.780000000000001</v>
      </c>
      <c r="AL9" s="1945">
        <f t="shared" si="8"/>
        <v>0</v>
      </c>
      <c r="AM9" s="1945">
        <f t="shared" si="8"/>
        <v>0.42000000000000004</v>
      </c>
      <c r="AN9" s="1945">
        <f t="shared" si="8"/>
        <v>0.03</v>
      </c>
      <c r="AO9" s="1945">
        <f t="shared" si="8"/>
        <v>6.5499999999999989</v>
      </c>
      <c r="AP9" s="1945">
        <f t="shared" si="8"/>
        <v>0</v>
      </c>
      <c r="AQ9" s="1945">
        <f t="shared" si="8"/>
        <v>0</v>
      </c>
      <c r="AR9" s="1945">
        <f t="shared" si="8"/>
        <v>0</v>
      </c>
      <c r="AS9" s="1945">
        <f t="shared" si="8"/>
        <v>3.23</v>
      </c>
      <c r="AT9" s="1945">
        <f t="shared" si="8"/>
        <v>322.32999999999993</v>
      </c>
      <c r="AU9" s="1945">
        <f t="shared" si="8"/>
        <v>285.57</v>
      </c>
      <c r="AV9" s="1945">
        <f t="shared" si="8"/>
        <v>0.53</v>
      </c>
      <c r="AW9" s="1945">
        <f t="shared" si="8"/>
        <v>0.19</v>
      </c>
      <c r="AX9" s="1945">
        <f t="shared" si="8"/>
        <v>0</v>
      </c>
      <c r="AY9" s="1945">
        <f t="shared" si="8"/>
        <v>2.5700000000000003</v>
      </c>
      <c r="AZ9" s="1945">
        <f t="shared" si="8"/>
        <v>7.0600000000000005</v>
      </c>
      <c r="BA9" s="1945">
        <f t="shared" si="8"/>
        <v>0</v>
      </c>
      <c r="BB9" s="1945">
        <f t="shared" si="8"/>
        <v>4.47</v>
      </c>
      <c r="BC9" s="1945">
        <f t="shared" si="8"/>
        <v>139.76999999999998</v>
      </c>
      <c r="BD9" s="1945">
        <f t="shared" si="8"/>
        <v>0.03</v>
      </c>
      <c r="BE9" s="1945">
        <f t="shared" si="8"/>
        <v>0</v>
      </c>
      <c r="BF9" s="1945">
        <f t="shared" si="8"/>
        <v>54.41</v>
      </c>
      <c r="BG9" s="1945">
        <f t="shared" si="8"/>
        <v>0</v>
      </c>
      <c r="BH9" s="1945">
        <f t="shared" si="8"/>
        <v>0</v>
      </c>
      <c r="BI9" s="1945">
        <f t="shared" si="8"/>
        <v>0</v>
      </c>
      <c r="BJ9" s="1945">
        <f t="shared" si="8"/>
        <v>0</v>
      </c>
      <c r="BK9" s="1945">
        <f t="shared" si="8"/>
        <v>0</v>
      </c>
      <c r="BL9" s="1945">
        <f t="shared" si="3"/>
        <v>1564.0299999999997</v>
      </c>
      <c r="BM9" s="1946">
        <f>$H$65-BL9</f>
        <v>-1564.0299999999997</v>
      </c>
      <c r="BN9" s="1947">
        <f t="shared" si="1"/>
        <v>1293.5200000000004</v>
      </c>
      <c r="BO9" s="1937">
        <f>H9/E9*100</f>
        <v>45.266749488197945</v>
      </c>
      <c r="BP9" s="1937">
        <f t="shared" si="4"/>
        <v>12.319285025847723</v>
      </c>
      <c r="BQ9" s="1937">
        <f t="shared" si="5"/>
        <v>607.89999999999986</v>
      </c>
      <c r="BR9" s="1937" t="e">
        <f>Y9+#REF!+Z9+AA9+AB9+AC9+BA9+U9+S9</f>
        <v>#REF!</v>
      </c>
      <c r="BS9" s="1937" t="e">
        <f t="shared" si="6"/>
        <v>#REF!</v>
      </c>
      <c r="BT9" s="1937"/>
      <c r="BU9" s="1938"/>
      <c r="BV9" s="1954"/>
    </row>
    <row r="10" spans="1:74" s="1955" customFormat="1" ht="18" customHeight="1">
      <c r="A10" s="1949"/>
      <c r="B10" s="1950" t="s">
        <v>1197</v>
      </c>
      <c r="C10" s="1948" t="s">
        <v>1198</v>
      </c>
      <c r="D10" s="1951" t="s">
        <v>3</v>
      </c>
      <c r="E10" s="1930">
        <f>'[2]2015'!$D8</f>
        <v>2094.8200000000002</v>
      </c>
      <c r="F10" s="1945">
        <f t="shared" si="7"/>
        <v>6.5600000000000005</v>
      </c>
      <c r="G10" s="1945">
        <f>G11+G12+G13</f>
        <v>0</v>
      </c>
      <c r="H10" s="1945">
        <f>H11+H12+H13</f>
        <v>0</v>
      </c>
      <c r="I10" s="1942">
        <f>$E10-$BL10</f>
        <v>893.83000000000038</v>
      </c>
      <c r="J10" s="1945">
        <f>J12+J13</f>
        <v>0</v>
      </c>
      <c r="K10" s="1945">
        <f>K11+K13</f>
        <v>0</v>
      </c>
      <c r="L10" s="1945">
        <f>L11+L12</f>
        <v>0</v>
      </c>
      <c r="M10" s="1945">
        <f>M11+M12+M13</f>
        <v>0</v>
      </c>
      <c r="N10" s="1945">
        <f t="shared" ref="N10:BG10" si="9">N11+N12+N13</f>
        <v>0</v>
      </c>
      <c r="O10" s="1945">
        <f t="shared" si="9"/>
        <v>0</v>
      </c>
      <c r="P10" s="1945">
        <f t="shared" si="9"/>
        <v>0</v>
      </c>
      <c r="Q10" s="1945">
        <f t="shared" si="9"/>
        <v>0</v>
      </c>
      <c r="R10" s="1945">
        <f t="shared" si="9"/>
        <v>0</v>
      </c>
      <c r="S10" s="1945">
        <f t="shared" si="9"/>
        <v>0</v>
      </c>
      <c r="T10" s="1945">
        <f t="shared" si="9"/>
        <v>0</v>
      </c>
      <c r="U10" s="1945">
        <f t="shared" si="9"/>
        <v>6.5600000000000005</v>
      </c>
      <c r="V10" s="1952">
        <f>V11+V12+V13</f>
        <v>1194.4299999999998</v>
      </c>
      <c r="W10" s="1945">
        <f t="shared" si="9"/>
        <v>5.3</v>
      </c>
      <c r="X10" s="1945">
        <f t="shared" si="9"/>
        <v>1.2</v>
      </c>
      <c r="Y10" s="1953">
        <f t="shared" si="9"/>
        <v>0</v>
      </c>
      <c r="Z10" s="1953">
        <f t="shared" si="9"/>
        <v>21.729999999999997</v>
      </c>
      <c r="AA10" s="1945">
        <f t="shared" si="9"/>
        <v>55.959999999999994</v>
      </c>
      <c r="AB10" s="1945">
        <f t="shared" si="9"/>
        <v>6.16</v>
      </c>
      <c r="AC10" s="1945">
        <f t="shared" si="9"/>
        <v>0</v>
      </c>
      <c r="AD10" s="1945">
        <f t="shared" si="9"/>
        <v>446.93</v>
      </c>
      <c r="AE10" s="1945">
        <f t="shared" si="9"/>
        <v>316.87999999999994</v>
      </c>
      <c r="AF10" s="1945">
        <f t="shared" si="9"/>
        <v>16.91</v>
      </c>
      <c r="AG10" s="1945">
        <f t="shared" si="9"/>
        <v>0</v>
      </c>
      <c r="AH10" s="1945">
        <f t="shared" si="9"/>
        <v>0</v>
      </c>
      <c r="AI10" s="1945">
        <f t="shared" si="9"/>
        <v>11.180000000000001</v>
      </c>
      <c r="AJ10" s="1945">
        <f t="shared" si="9"/>
        <v>81.52000000000001</v>
      </c>
      <c r="AK10" s="1945">
        <f t="shared" si="9"/>
        <v>8.68</v>
      </c>
      <c r="AL10" s="1945">
        <f t="shared" si="9"/>
        <v>0</v>
      </c>
      <c r="AM10" s="1945">
        <f t="shared" si="9"/>
        <v>0.41000000000000003</v>
      </c>
      <c r="AN10" s="1945">
        <f t="shared" si="9"/>
        <v>0</v>
      </c>
      <c r="AO10" s="1945">
        <f t="shared" si="9"/>
        <v>3.3599999999999994</v>
      </c>
      <c r="AP10" s="1945">
        <f t="shared" si="9"/>
        <v>0</v>
      </c>
      <c r="AQ10" s="1945">
        <f t="shared" si="9"/>
        <v>0</v>
      </c>
      <c r="AR10" s="1945">
        <f t="shared" si="9"/>
        <v>0</v>
      </c>
      <c r="AS10" s="1945">
        <f t="shared" si="9"/>
        <v>0</v>
      </c>
      <c r="AT10" s="1945">
        <f t="shared" si="9"/>
        <v>225.48999999999995</v>
      </c>
      <c r="AU10" s="1945">
        <f t="shared" si="9"/>
        <v>246.44</v>
      </c>
      <c r="AV10" s="1945">
        <f t="shared" si="9"/>
        <v>0.46</v>
      </c>
      <c r="AW10" s="1945">
        <f t="shared" si="9"/>
        <v>0.19</v>
      </c>
      <c r="AX10" s="1945">
        <f t="shared" si="9"/>
        <v>0</v>
      </c>
      <c r="AY10" s="1945">
        <f t="shared" si="9"/>
        <v>0.92999999999999994</v>
      </c>
      <c r="AZ10" s="1945">
        <f t="shared" si="9"/>
        <v>7.0600000000000005</v>
      </c>
      <c r="BA10" s="1945">
        <f t="shared" si="9"/>
        <v>0</v>
      </c>
      <c r="BB10" s="1945">
        <f t="shared" si="9"/>
        <v>3.5199999999999996</v>
      </c>
      <c r="BC10" s="1945">
        <f t="shared" si="9"/>
        <v>127.17999999999999</v>
      </c>
      <c r="BD10" s="1945">
        <f t="shared" si="9"/>
        <v>0.01</v>
      </c>
      <c r="BE10" s="1945">
        <f t="shared" si="9"/>
        <v>0</v>
      </c>
      <c r="BF10" s="1945">
        <f t="shared" si="9"/>
        <v>53.86</v>
      </c>
      <c r="BG10" s="1945">
        <f t="shared" si="9"/>
        <v>0</v>
      </c>
      <c r="BH10" s="1945">
        <f t="shared" ref="BH10:BH15" si="10">SUM(BI10:BK10)</f>
        <v>0</v>
      </c>
      <c r="BI10" s="1945">
        <f>BI11+BI12+BI13</f>
        <v>0</v>
      </c>
      <c r="BJ10" s="1945">
        <f>BJ11+BJ12+BJ13</f>
        <v>0</v>
      </c>
      <c r="BK10" s="1945">
        <f>BK11+BK12+BK13</f>
        <v>0</v>
      </c>
      <c r="BL10" s="1945">
        <f t="shared" si="3"/>
        <v>1200.9899999999998</v>
      </c>
      <c r="BM10" s="1946">
        <f>$I$65-BL10</f>
        <v>-1200.9899999999998</v>
      </c>
      <c r="BN10" s="1947">
        <f t="shared" si="1"/>
        <v>893.83000000000038</v>
      </c>
      <c r="BO10" s="1937">
        <f>I10/E10*100</f>
        <v>42.668582503508667</v>
      </c>
      <c r="BP10" s="1937">
        <f t="shared" si="4"/>
        <v>8.5126990959965614</v>
      </c>
      <c r="BQ10" s="1937">
        <f t="shared" si="5"/>
        <v>471.92999999999995</v>
      </c>
      <c r="BR10" s="1937" t="e">
        <f>Y10+#REF!+Z10+AA10+AB10+AC10+BA10+U10+S10</f>
        <v>#REF!</v>
      </c>
      <c r="BS10" s="1937" t="e">
        <f t="shared" si="6"/>
        <v>#REF!</v>
      </c>
      <c r="BT10" s="1937"/>
      <c r="BU10" s="1938"/>
    </row>
    <row r="11" spans="1:74" s="1955" customFormat="1" ht="18" customHeight="1">
      <c r="A11" s="1949"/>
      <c r="B11" s="1950" t="s">
        <v>1199</v>
      </c>
      <c r="C11" s="1956" t="s">
        <v>1200</v>
      </c>
      <c r="D11" s="1951" t="s">
        <v>4</v>
      </c>
      <c r="E11" s="1930">
        <f>'[2]2015'!$D9</f>
        <v>1440.52</v>
      </c>
      <c r="F11" s="1945">
        <f t="shared" si="7"/>
        <v>6.5600000000000005</v>
      </c>
      <c r="G11" s="1945">
        <f>H11+N11</f>
        <v>0</v>
      </c>
      <c r="H11" s="1945">
        <f>I11+M11</f>
        <v>0</v>
      </c>
      <c r="I11" s="1945">
        <f>K11+L11</f>
        <v>0</v>
      </c>
      <c r="J11" s="1942">
        <f>$E11-$BL11</f>
        <v>559.85000000000014</v>
      </c>
      <c r="K11" s="1945">
        <f>[2]CT!$O$22</f>
        <v>0</v>
      </c>
      <c r="L11" s="1945">
        <f>[2]CT!$O$44</f>
        <v>0</v>
      </c>
      <c r="M11" s="1945">
        <f>[2]CT!$O$53</f>
        <v>0</v>
      </c>
      <c r="N11" s="1945">
        <f>[2]CT!$O$73</f>
        <v>0</v>
      </c>
      <c r="O11" s="1945">
        <f>P11+Q11+R11</f>
        <v>0</v>
      </c>
      <c r="P11" s="1945">
        <f>[2]CT!$O$88</f>
        <v>0</v>
      </c>
      <c r="Q11" s="1945">
        <f>[2]CT!$O$99</f>
        <v>0</v>
      </c>
      <c r="R11" s="1945">
        <f>[2]CT!$O$110</f>
        <v>0</v>
      </c>
      <c r="S11" s="1945">
        <f>[2]CT!$O$118</f>
        <v>0</v>
      </c>
      <c r="T11" s="1945">
        <f>[2]CT!$O$163</f>
        <v>0</v>
      </c>
      <c r="U11" s="1945">
        <f>[2]CT!$O$170</f>
        <v>6.5600000000000005</v>
      </c>
      <c r="V11" s="1952">
        <f>SUM(W11:AD11)+AR11+SUM(AT11:AX11)+SUM(BA11:BG11)</f>
        <v>874.1099999999999</v>
      </c>
      <c r="W11" s="1945">
        <f>[2]CT!$O$255</f>
        <v>4.05</v>
      </c>
      <c r="X11" s="1945">
        <f>[2]CT!$O$326</f>
        <v>1.2</v>
      </c>
      <c r="Y11" s="1953">
        <f>[2]CT!$O$390</f>
        <v>0</v>
      </c>
      <c r="Z11" s="1953">
        <f>[2]CT!$O$407</f>
        <v>20.759999999999998</v>
      </c>
      <c r="AA11" s="1945">
        <f>[2]CT!$O$692</f>
        <v>47.19</v>
      </c>
      <c r="AB11" s="1945">
        <f>[2]CT!$O$435</f>
        <v>5.74</v>
      </c>
      <c r="AC11" s="1945">
        <f>[2]CT!$O$1048</f>
        <v>0</v>
      </c>
      <c r="AD11" s="1945">
        <f>SUM(AE11:AQ11)+AS11+AY11+AZ11</f>
        <v>338.95</v>
      </c>
      <c r="AE11" s="1945">
        <f>[2]CT!$O$1058</f>
        <v>249.01999999999995</v>
      </c>
      <c r="AF11" s="1945">
        <f>[2]CT!$O$1561</f>
        <v>15.73</v>
      </c>
      <c r="AG11" s="1945">
        <f>[2]CT!$O$1737</f>
        <v>0</v>
      </c>
      <c r="AH11" s="1945">
        <f>[2]CT!$O$1795</f>
        <v>0</v>
      </c>
      <c r="AI11" s="1945">
        <f>[2]CT!$O$1805</f>
        <v>9.7700000000000014</v>
      </c>
      <c r="AJ11" s="1945">
        <f>[2]CT!$O$1863</f>
        <v>47.300000000000011</v>
      </c>
      <c r="AK11" s="1945">
        <f>[2]CT!$O$2027</f>
        <v>5.9899999999999993</v>
      </c>
      <c r="AL11" s="1945">
        <f>[2]CT!$O$2146</f>
        <v>0</v>
      </c>
      <c r="AM11" s="1945">
        <f>[2]CT!$O$2155</f>
        <v>0.41000000000000003</v>
      </c>
      <c r="AN11" s="1945">
        <f>[2]CT!$O$2285</f>
        <v>0</v>
      </c>
      <c r="AO11" s="1945">
        <f>[2]CT!$O$2410</f>
        <v>3.0999999999999996</v>
      </c>
      <c r="AP11" s="1945">
        <f>[2]CT!$O$2471</f>
        <v>0</v>
      </c>
      <c r="AQ11" s="1945">
        <f>[2]CT!$O$2481</f>
        <v>0</v>
      </c>
      <c r="AR11" s="1945">
        <f>[2]CT!$O$2511</f>
        <v>0</v>
      </c>
      <c r="AS11" s="1945">
        <f>[2]CT!$O$2518</f>
        <v>0</v>
      </c>
      <c r="AT11" s="1945">
        <f>[2]CT!$O$2561</f>
        <v>175.29999999999995</v>
      </c>
      <c r="AU11" s="1945">
        <f>[2]CT!$O$2964</f>
        <v>191.41</v>
      </c>
      <c r="AV11" s="1945">
        <f>[2]CT!$O$3592</f>
        <v>0.46</v>
      </c>
      <c r="AW11" s="1945">
        <f>[2]CT!$O$3662</f>
        <v>0.19</v>
      </c>
      <c r="AX11" s="1945">
        <f>[2]CT!$O$3705</f>
        <v>0</v>
      </c>
      <c r="AY11" s="1945">
        <f>[2]CT!$O$3714</f>
        <v>0.92999999999999994</v>
      </c>
      <c r="AZ11" s="1945">
        <f>[2]CT!$O$3773</f>
        <v>6.7</v>
      </c>
      <c r="BA11" s="1945">
        <f>[2]CT!$O$3851</f>
        <v>0</v>
      </c>
      <c r="BB11" s="1945">
        <f>[2]CT!$O$3910</f>
        <v>2.8299999999999996</v>
      </c>
      <c r="BC11" s="1945">
        <f>[2]CT!$O$4125</f>
        <v>72.38</v>
      </c>
      <c r="BD11" s="1945">
        <f>[2]CT!$O$4215</f>
        <v>0.01</v>
      </c>
      <c r="BE11" s="1945">
        <f>[2]CT!$O$4270</f>
        <v>0</v>
      </c>
      <c r="BF11" s="1945">
        <f>[2]CT!$O$4278</f>
        <v>13.64</v>
      </c>
      <c r="BG11" s="1945">
        <f>[2]CT!$O$4345</f>
        <v>0</v>
      </c>
      <c r="BH11" s="1945">
        <f t="shared" si="10"/>
        <v>0</v>
      </c>
      <c r="BI11" s="1945"/>
      <c r="BJ11" s="1945"/>
      <c r="BK11" s="1945"/>
      <c r="BL11" s="1945">
        <f t="shared" si="3"/>
        <v>880.66999999999985</v>
      </c>
      <c r="BM11" s="1946">
        <f>$J$65-BL11</f>
        <v>-880.66999999999985</v>
      </c>
      <c r="BN11" s="1947">
        <f t="shared" si="1"/>
        <v>559.85000000000014</v>
      </c>
      <c r="BO11" s="1937">
        <f>J11/E11*100</f>
        <v>38.864437841890435</v>
      </c>
      <c r="BP11" s="1937">
        <f t="shared" si="4"/>
        <v>5.3319250740002833</v>
      </c>
      <c r="BQ11" s="1937">
        <f t="shared" si="5"/>
        <v>366.70999999999992</v>
      </c>
      <c r="BR11" s="1937" t="e">
        <f>Y11+#REF!+Z11+AA11+AB11+AC11+BA11+U11+S11</f>
        <v>#REF!</v>
      </c>
      <c r="BS11" s="1937" t="e">
        <f t="shared" si="6"/>
        <v>#REF!</v>
      </c>
      <c r="BT11" s="1937"/>
      <c r="BU11" s="1938"/>
      <c r="BV11" s="1957"/>
    </row>
    <row r="12" spans="1:74" s="1955" customFormat="1" ht="18" customHeight="1">
      <c r="A12" s="1949"/>
      <c r="B12" s="1950" t="s">
        <v>1201</v>
      </c>
      <c r="C12" s="1956" t="s">
        <v>61</v>
      </c>
      <c r="D12" s="1951" t="s">
        <v>5</v>
      </c>
      <c r="E12" s="1930">
        <f>'[2]2015'!$D10</f>
        <v>654.29999999999995</v>
      </c>
      <c r="F12" s="1945">
        <f t="shared" si="7"/>
        <v>0</v>
      </c>
      <c r="G12" s="1945">
        <f>H12+N12</f>
        <v>0</v>
      </c>
      <c r="H12" s="1945">
        <f>I12+M12</f>
        <v>0</v>
      </c>
      <c r="I12" s="1945">
        <f>J12+L12</f>
        <v>0</v>
      </c>
      <c r="J12" s="1945">
        <f>[2]CT!$P$6</f>
        <v>0</v>
      </c>
      <c r="K12" s="1942">
        <f>$E12-$BL12</f>
        <v>333.97999999999996</v>
      </c>
      <c r="L12" s="1945">
        <f>[2]CT!$P$44</f>
        <v>0</v>
      </c>
      <c r="M12" s="1945">
        <f>[2]CT!$P$53</f>
        <v>0</v>
      </c>
      <c r="N12" s="1945">
        <f>[2]CT!$P$73</f>
        <v>0</v>
      </c>
      <c r="O12" s="1945">
        <f>P12+Q12+R12</f>
        <v>0</v>
      </c>
      <c r="P12" s="1945">
        <f>[2]CT!$P$88</f>
        <v>0</v>
      </c>
      <c r="Q12" s="1945">
        <f>[2]CT!$P$99</f>
        <v>0</v>
      </c>
      <c r="R12" s="1945">
        <f>[2]CT!$P$110</f>
        <v>0</v>
      </c>
      <c r="S12" s="1945">
        <f>[2]CT!$P$118</f>
        <v>0</v>
      </c>
      <c r="T12" s="1945">
        <f>[2]CT!$P$163</f>
        <v>0</v>
      </c>
      <c r="U12" s="1945">
        <f>[2]CT!$P$170</f>
        <v>0</v>
      </c>
      <c r="V12" s="1952">
        <f>SUM(W12:AD12)+AR12+SUM(AT12:AX12)+SUM(BA12:BG12)</f>
        <v>320.32</v>
      </c>
      <c r="W12" s="1945">
        <f>[2]CT!$P$255</f>
        <v>1.25</v>
      </c>
      <c r="X12" s="1945">
        <f>[2]CT!$P$326</f>
        <v>0</v>
      </c>
      <c r="Y12" s="1953">
        <f>[2]CT!$P$390</f>
        <v>0</v>
      </c>
      <c r="Z12" s="1953">
        <f>[2]CT!$P$407</f>
        <v>0.97</v>
      </c>
      <c r="AA12" s="1945">
        <f>[2]CT!$P$692</f>
        <v>8.77</v>
      </c>
      <c r="AB12" s="1945">
        <f>[2]CT!$P$435</f>
        <v>0.42</v>
      </c>
      <c r="AC12" s="1945">
        <f>[2]CT!$P$1048</f>
        <v>0</v>
      </c>
      <c r="AD12" s="1945">
        <f>SUM(AE12:AQ12)+AS12+AY12+AZ12</f>
        <v>107.98</v>
      </c>
      <c r="AE12" s="1945">
        <f>[2]CT!$P$1058</f>
        <v>67.86</v>
      </c>
      <c r="AF12" s="1945">
        <f>[2]CT!$P$1561</f>
        <v>1.1800000000000002</v>
      </c>
      <c r="AG12" s="1945">
        <f>[2]CT!$P$1737</f>
        <v>0</v>
      </c>
      <c r="AH12" s="1945">
        <f>[2]CT!$P$1795</f>
        <v>0</v>
      </c>
      <c r="AI12" s="1945">
        <f>[2]CT!$P$1805</f>
        <v>1.41</v>
      </c>
      <c r="AJ12" s="1945">
        <f>[2]CT!$P$1863</f>
        <v>34.22</v>
      </c>
      <c r="AK12" s="1945">
        <f>[2]CT!$P$2027</f>
        <v>2.6900000000000004</v>
      </c>
      <c r="AL12" s="1945">
        <f>[2]CT!$P$2146</f>
        <v>0</v>
      </c>
      <c r="AM12" s="1945">
        <f>[2]CT!$P$2155</f>
        <v>0</v>
      </c>
      <c r="AN12" s="1945">
        <f>[2]CT!$P$2285</f>
        <v>0</v>
      </c>
      <c r="AO12" s="1945">
        <f>[2]CT!$P$2410</f>
        <v>0.26</v>
      </c>
      <c r="AP12" s="1945">
        <f>[2]CT!$P$2471</f>
        <v>0</v>
      </c>
      <c r="AQ12" s="1945">
        <f>[2]CT!$P$2481</f>
        <v>0</v>
      </c>
      <c r="AR12" s="1945">
        <f>[2]CT!$P$2511</f>
        <v>0</v>
      </c>
      <c r="AS12" s="1945">
        <f>[2]CT!$P$2518</f>
        <v>0</v>
      </c>
      <c r="AT12" s="1945">
        <f>[2]CT!$P$2561</f>
        <v>50.190000000000005</v>
      </c>
      <c r="AU12" s="1945">
        <f>[2]CT!$P$2964</f>
        <v>55.03</v>
      </c>
      <c r="AV12" s="1945">
        <f>[2]CT!$P$3592</f>
        <v>0</v>
      </c>
      <c r="AW12" s="1945">
        <f>[2]CT!$P$3662</f>
        <v>0</v>
      </c>
      <c r="AX12" s="1945">
        <f>[2]CT!$P$3705</f>
        <v>0</v>
      </c>
      <c r="AY12" s="1945">
        <f>[2]CT!$P$3714</f>
        <v>0</v>
      </c>
      <c r="AZ12" s="1945">
        <f>[2]CT!$P$3773</f>
        <v>0.36</v>
      </c>
      <c r="BA12" s="1945">
        <f>[2]CT!$P$3851</f>
        <v>0</v>
      </c>
      <c r="BB12" s="1945">
        <f>[2]CT!$P$3910</f>
        <v>0.69</v>
      </c>
      <c r="BC12" s="1945">
        <f>[2]CT!$P$4125</f>
        <v>54.8</v>
      </c>
      <c r="BD12" s="1945">
        <f>[2]CT!$P$4215</f>
        <v>0</v>
      </c>
      <c r="BE12" s="1945">
        <f>[2]CT!$P$4270</f>
        <v>0</v>
      </c>
      <c r="BF12" s="1945">
        <f>[2]CT!$P$4278</f>
        <v>40.22</v>
      </c>
      <c r="BG12" s="1945">
        <f>[2]CT!$P$4345</f>
        <v>0</v>
      </c>
      <c r="BH12" s="1945">
        <f t="shared" si="10"/>
        <v>0</v>
      </c>
      <c r="BI12" s="1945"/>
      <c r="BJ12" s="1945"/>
      <c r="BK12" s="1945"/>
      <c r="BL12" s="1945">
        <f t="shared" si="3"/>
        <v>320.32</v>
      </c>
      <c r="BM12" s="1946">
        <f>$K$65-BL12</f>
        <v>-320.32</v>
      </c>
      <c r="BN12" s="1947">
        <f t="shared" si="1"/>
        <v>333.97999999999996</v>
      </c>
      <c r="BO12" s="1937">
        <f>K12/E12*100</f>
        <v>51.043863671098876</v>
      </c>
      <c r="BP12" s="1937">
        <f t="shared" si="4"/>
        <v>3.1807740219962746</v>
      </c>
      <c r="BQ12" s="1937">
        <f t="shared" si="5"/>
        <v>105.22</v>
      </c>
      <c r="BR12" s="1937" t="e">
        <f>Y12+#REF!+Z12+AA12+AB12+AC12+BA12+U12+S12</f>
        <v>#REF!</v>
      </c>
      <c r="BS12" s="1937" t="e">
        <f t="shared" si="6"/>
        <v>#REF!</v>
      </c>
      <c r="BT12" s="1937"/>
      <c r="BU12" s="1938"/>
    </row>
    <row r="13" spans="1:74" s="1955" customFormat="1" ht="18" customHeight="1">
      <c r="A13" s="1949"/>
      <c r="B13" s="1950" t="s">
        <v>1202</v>
      </c>
      <c r="C13" s="1956" t="s">
        <v>62</v>
      </c>
      <c r="D13" s="1951" t="s">
        <v>6</v>
      </c>
      <c r="E13" s="1930">
        <f>'[2]2015'!$D11</f>
        <v>0</v>
      </c>
      <c r="F13" s="1945">
        <f t="shared" si="7"/>
        <v>0</v>
      </c>
      <c r="G13" s="1945">
        <f>H13+N13</f>
        <v>0</v>
      </c>
      <c r="H13" s="1945">
        <f>I13+M13</f>
        <v>0</v>
      </c>
      <c r="I13" s="1945">
        <f>J13+K13</f>
        <v>0</v>
      </c>
      <c r="J13" s="571">
        <f>[2]CT!$Q$6</f>
        <v>0</v>
      </c>
      <c r="K13" s="571">
        <f>[2]CT!$Q$22</f>
        <v>0</v>
      </c>
      <c r="L13" s="1942">
        <f>$E13-$BL13</f>
        <v>0</v>
      </c>
      <c r="M13" s="1945">
        <f>[2]CT!$Q$53</f>
        <v>0</v>
      </c>
      <c r="N13" s="1945">
        <f>[2]CT!$Q$73</f>
        <v>0</v>
      </c>
      <c r="O13" s="1945">
        <f>P13+Q13+R13</f>
        <v>0</v>
      </c>
      <c r="P13" s="571">
        <f>[2]CT!$Q$88</f>
        <v>0</v>
      </c>
      <c r="Q13" s="571">
        <f>[2]CT!$Q$99</f>
        <v>0</v>
      </c>
      <c r="R13" s="571">
        <f>[2]CT!$Q$110</f>
        <v>0</v>
      </c>
      <c r="S13" s="571">
        <f>[2]CT!$Q$118</f>
        <v>0</v>
      </c>
      <c r="T13" s="571">
        <f>[2]CT!$Q$163</f>
        <v>0</v>
      </c>
      <c r="U13" s="571">
        <f>[2]CT!$Q$170</f>
        <v>0</v>
      </c>
      <c r="V13" s="1952">
        <f t="shared" ref="V13:V15" si="11">SUM(W13:AD13)+AR13+SUM(AT13:AX13)+SUM(BA13:BG13)</f>
        <v>0</v>
      </c>
      <c r="W13" s="571">
        <f>[2]CT!$Q$255</f>
        <v>0</v>
      </c>
      <c r="X13" s="571">
        <f>[2]CT!$Q$326</f>
        <v>0</v>
      </c>
      <c r="Y13" s="1958">
        <f>[2]CT!$Q$390</f>
        <v>0</v>
      </c>
      <c r="Z13" s="1958">
        <f>[2]CT!$Q$407</f>
        <v>0</v>
      </c>
      <c r="AA13" s="571">
        <f>[2]CT!$Q$692</f>
        <v>0</v>
      </c>
      <c r="AB13" s="571">
        <f>[2]CT!$Q$435</f>
        <v>0</v>
      </c>
      <c r="AC13" s="571">
        <f>[2]CT!$Q$1048</f>
        <v>0</v>
      </c>
      <c r="AD13" s="1945">
        <f t="shared" ref="AD13:AD30" si="12">SUM(AE13:AQ13)+AS13+AY13+AZ13</f>
        <v>0</v>
      </c>
      <c r="AE13" s="571">
        <f>[2]CT!$Q$1058</f>
        <v>0</v>
      </c>
      <c r="AF13" s="571">
        <f>[2]CT!$Q$1561</f>
        <v>0</v>
      </c>
      <c r="AG13" s="571">
        <f>[2]CT!$Q$1737</f>
        <v>0</v>
      </c>
      <c r="AH13" s="571">
        <f>[2]CT!$Q$1795</f>
        <v>0</v>
      </c>
      <c r="AI13" s="571">
        <f>[2]CT!$Q$1805</f>
        <v>0</v>
      </c>
      <c r="AJ13" s="571">
        <f>[2]CT!$Q$1863</f>
        <v>0</v>
      </c>
      <c r="AK13" s="571">
        <f>[2]CT!$Q$2027</f>
        <v>0</v>
      </c>
      <c r="AL13" s="571">
        <f>[2]CT!$Q$2146</f>
        <v>0</v>
      </c>
      <c r="AM13" s="571">
        <f>[2]CT!$Q$2155</f>
        <v>0</v>
      </c>
      <c r="AN13" s="571">
        <f>[2]CT!$Q$2285</f>
        <v>0</v>
      </c>
      <c r="AO13" s="571">
        <f>[2]CT!$Q$2410</f>
        <v>0</v>
      </c>
      <c r="AP13" s="571">
        <f>[2]CT!$Q$2471</f>
        <v>0</v>
      </c>
      <c r="AQ13" s="571">
        <f>[2]CT!$Q$2481</f>
        <v>0</v>
      </c>
      <c r="AR13" s="571">
        <f>[2]CT!$Q$2511</f>
        <v>0</v>
      </c>
      <c r="AS13" s="571">
        <f>[2]CT!$Q$2518</f>
        <v>0</v>
      </c>
      <c r="AT13" s="571">
        <f>[2]CT!$Q$2561</f>
        <v>0</v>
      </c>
      <c r="AU13" s="571">
        <f>[2]CT!$Q$2964</f>
        <v>0</v>
      </c>
      <c r="AV13" s="571">
        <f>[2]CT!$Q$3592</f>
        <v>0</v>
      </c>
      <c r="AW13" s="571">
        <f>[2]CT!$Q$3662</f>
        <v>0</v>
      </c>
      <c r="AX13" s="571">
        <f>[2]CT!$Q$3705</f>
        <v>0</v>
      </c>
      <c r="AY13" s="571">
        <f>[2]CT!$Q$3714</f>
        <v>0</v>
      </c>
      <c r="AZ13" s="571">
        <f>[2]CT!$Q$3773</f>
        <v>0</v>
      </c>
      <c r="BA13" s="571">
        <f>[2]CT!$Q$3851</f>
        <v>0</v>
      </c>
      <c r="BB13" s="571">
        <f>[2]CT!$Q$3910</f>
        <v>0</v>
      </c>
      <c r="BC13" s="571">
        <f>[2]CT!$Q$4125</f>
        <v>0</v>
      </c>
      <c r="BD13" s="571">
        <f>[2]CT!$Q$4215</f>
        <v>0</v>
      </c>
      <c r="BE13" s="571">
        <f>[2]CT!$Q$4270</f>
        <v>0</v>
      </c>
      <c r="BF13" s="571">
        <f>[2]CT!$Q$4278</f>
        <v>0</v>
      </c>
      <c r="BG13" s="571">
        <f>[2]CT!$Q$4345</f>
        <v>0</v>
      </c>
      <c r="BH13" s="1945">
        <f t="shared" si="10"/>
        <v>0</v>
      </c>
      <c r="BI13" s="1945"/>
      <c r="BJ13" s="1945"/>
      <c r="BK13" s="1945"/>
      <c r="BL13" s="1945">
        <f t="shared" si="3"/>
        <v>0</v>
      </c>
      <c r="BM13" s="1946">
        <f>$L$65-BL13</f>
        <v>0</v>
      </c>
      <c r="BN13" s="1947">
        <f t="shared" si="1"/>
        <v>0</v>
      </c>
      <c r="BO13" s="1937"/>
      <c r="BP13" s="1937">
        <f t="shared" si="4"/>
        <v>0</v>
      </c>
      <c r="BQ13" s="1937">
        <f t="shared" si="5"/>
        <v>0</v>
      </c>
      <c r="BR13" s="1937" t="e">
        <f>Y13+#REF!+Z13+AA13+AB13+AC13+BA13+U13+S13</f>
        <v>#REF!</v>
      </c>
      <c r="BS13" s="1937" t="e">
        <f t="shared" si="6"/>
        <v>#REF!</v>
      </c>
      <c r="BT13" s="1937"/>
      <c r="BU13" s="1938"/>
    </row>
    <row r="14" spans="1:74" s="1955" customFormat="1" ht="18" customHeight="1">
      <c r="A14" s="1949"/>
      <c r="B14" s="1950" t="s">
        <v>1203</v>
      </c>
      <c r="C14" s="1956" t="s">
        <v>63</v>
      </c>
      <c r="D14" s="1951" t="s">
        <v>7</v>
      </c>
      <c r="E14" s="1930">
        <f>'[2]2015'!$D12</f>
        <v>762.73</v>
      </c>
      <c r="F14" s="1945">
        <f t="shared" si="7"/>
        <v>0.81</v>
      </c>
      <c r="G14" s="1945">
        <f>H14+N14</f>
        <v>0</v>
      </c>
      <c r="H14" s="1945">
        <f>I14</f>
        <v>0</v>
      </c>
      <c r="I14" s="1945">
        <f t="shared" ref="I14:I22" si="13">J14+K14+L14</f>
        <v>0</v>
      </c>
      <c r="J14" s="571">
        <f>[2]CT!$R$6</f>
        <v>0</v>
      </c>
      <c r="K14" s="571">
        <f>[2]CT!$R$22</f>
        <v>0</v>
      </c>
      <c r="L14" s="571">
        <f>[2]CT!$R$44</f>
        <v>0</v>
      </c>
      <c r="M14" s="1942">
        <f>$E14-$BL14</f>
        <v>399.69000000000011</v>
      </c>
      <c r="N14" s="571">
        <f>[2]CT!$R$73</f>
        <v>0</v>
      </c>
      <c r="O14" s="1945">
        <f>P14+Q14+R14</f>
        <v>0</v>
      </c>
      <c r="P14" s="571">
        <f>[2]CT!$R$88</f>
        <v>0</v>
      </c>
      <c r="Q14" s="571">
        <f>[2]CT!$R$99</f>
        <v>0</v>
      </c>
      <c r="R14" s="571">
        <f>[2]CT!$R$110</f>
        <v>0</v>
      </c>
      <c r="S14" s="571">
        <f>[2]CT!$R$118</f>
        <v>0</v>
      </c>
      <c r="T14" s="571">
        <f>[2]CT!$R$163</f>
        <v>0</v>
      </c>
      <c r="U14" s="571">
        <f>[2]CT!$R$170</f>
        <v>0.81</v>
      </c>
      <c r="V14" s="1952">
        <f t="shared" si="11"/>
        <v>362.2299999999999</v>
      </c>
      <c r="W14" s="571">
        <f>[2]CT!$R$255</f>
        <v>18.75</v>
      </c>
      <c r="X14" s="571">
        <f>[2]CT!$R$326</f>
        <v>3.8400000000000003</v>
      </c>
      <c r="Y14" s="1958">
        <f>[2]CT!$R$390</f>
        <v>0</v>
      </c>
      <c r="Z14" s="1958">
        <f>[2]CT!$R$407</f>
        <v>1.48</v>
      </c>
      <c r="AA14" s="571">
        <f>[2]CT!$R$692</f>
        <v>15.419999999999998</v>
      </c>
      <c r="AB14" s="571">
        <f>[2]CT!$R$435</f>
        <v>0.23</v>
      </c>
      <c r="AC14" s="571">
        <f>[2]CT!$R$1048</f>
        <v>0</v>
      </c>
      <c r="AD14" s="1945">
        <f t="shared" si="12"/>
        <v>172.35999999999993</v>
      </c>
      <c r="AE14" s="571">
        <f>[2]CT!$R$1058</f>
        <v>120.48999999999998</v>
      </c>
      <c r="AF14" s="571">
        <f>[2]CT!$R$1561</f>
        <v>3.38</v>
      </c>
      <c r="AG14" s="571">
        <f>[2]CT!$R$1737</f>
        <v>0</v>
      </c>
      <c r="AH14" s="571">
        <f>[2]CT!$R$1795</f>
        <v>0</v>
      </c>
      <c r="AI14" s="571">
        <f>[2]CT!$R$1805</f>
        <v>0.08</v>
      </c>
      <c r="AJ14" s="571">
        <f>[2]CT!$R$1863</f>
        <v>35.21</v>
      </c>
      <c r="AK14" s="571">
        <f>[2]CT!$R$2027</f>
        <v>5.1000000000000005</v>
      </c>
      <c r="AL14" s="571">
        <f>[2]CT!$R$2146</f>
        <v>0</v>
      </c>
      <c r="AM14" s="571">
        <f>[2]CT!$R$2155</f>
        <v>0.01</v>
      </c>
      <c r="AN14" s="571">
        <f>[2]CT!$R$2285</f>
        <v>0.03</v>
      </c>
      <c r="AO14" s="571">
        <f>[2]CT!$R$2410</f>
        <v>3.19</v>
      </c>
      <c r="AP14" s="571">
        <f>[2]CT!$R$2471</f>
        <v>0</v>
      </c>
      <c r="AQ14" s="571">
        <f>[2]CT!$R$2481</f>
        <v>0</v>
      </c>
      <c r="AR14" s="571">
        <f>[2]CT!$R$2511</f>
        <v>0</v>
      </c>
      <c r="AS14" s="571">
        <f>[2]CT!$R$2518</f>
        <v>3.23</v>
      </c>
      <c r="AT14" s="571">
        <f>[2]CT!$R$2561</f>
        <v>96.839999999999989</v>
      </c>
      <c r="AU14" s="571">
        <f>[2]CT!$R$2964</f>
        <v>39.129999999999988</v>
      </c>
      <c r="AV14" s="571">
        <f>[2]CT!$R$3592</f>
        <v>7.0000000000000007E-2</v>
      </c>
      <c r="AW14" s="571">
        <f>[2]CT!$R$3662</f>
        <v>0</v>
      </c>
      <c r="AX14" s="571">
        <f>[2]CT!$R$3705</f>
        <v>0</v>
      </c>
      <c r="AY14" s="571">
        <f>[2]CT!$R$3714</f>
        <v>1.6400000000000001</v>
      </c>
      <c r="AZ14" s="571">
        <f>[2]CT!$R$3773</f>
        <v>0</v>
      </c>
      <c r="BA14" s="571">
        <f>[2]CT!$R$3851</f>
        <v>0</v>
      </c>
      <c r="BB14" s="571">
        <f>[2]CT!$R$3910</f>
        <v>0.95000000000000007</v>
      </c>
      <c r="BC14" s="571">
        <f>[2]CT!$R$4125</f>
        <v>12.59</v>
      </c>
      <c r="BD14" s="571">
        <f>[2]CT!$R$4215</f>
        <v>0.02</v>
      </c>
      <c r="BE14" s="571">
        <f>[2]CT!$R$4270</f>
        <v>0</v>
      </c>
      <c r="BF14" s="571">
        <f>[2]CT!$R$4278</f>
        <v>0.55000000000000004</v>
      </c>
      <c r="BG14" s="571">
        <f>[2]CT!$R$4345</f>
        <v>0</v>
      </c>
      <c r="BH14" s="1945">
        <f t="shared" si="10"/>
        <v>0</v>
      </c>
      <c r="BI14" s="1945"/>
      <c r="BJ14" s="1945"/>
      <c r="BK14" s="1945"/>
      <c r="BL14" s="1945">
        <f t="shared" si="3"/>
        <v>363.03999999999991</v>
      </c>
      <c r="BM14" s="1946">
        <f>$M$65-BL14</f>
        <v>-363.03999999999991</v>
      </c>
      <c r="BN14" s="1947">
        <f t="shared" si="1"/>
        <v>399.69000000000011</v>
      </c>
      <c r="BO14" s="1937">
        <f>M14/E14*100</f>
        <v>52.402553983716402</v>
      </c>
      <c r="BP14" s="1937">
        <f t="shared" si="4"/>
        <v>3.8065859298511624</v>
      </c>
      <c r="BQ14" s="1937">
        <f t="shared" si="5"/>
        <v>135.96999999999997</v>
      </c>
      <c r="BR14" s="1937" t="e">
        <f>Y14+#REF!+Z14+AA14+AB14+AC14+BA14+U14+S14</f>
        <v>#REF!</v>
      </c>
      <c r="BS14" s="1937" t="e">
        <f t="shared" si="6"/>
        <v>#REF!</v>
      </c>
      <c r="BT14" s="1937"/>
      <c r="BU14" s="1938"/>
    </row>
    <row r="15" spans="1:74" s="1955" customFormat="1" ht="18" customHeight="1">
      <c r="A15" s="1949"/>
      <c r="B15" s="1950" t="s">
        <v>1204</v>
      </c>
      <c r="C15" s="1956" t="s">
        <v>64</v>
      </c>
      <c r="D15" s="1951" t="s">
        <v>8</v>
      </c>
      <c r="E15" s="1930">
        <f>'[2]2015'!$D13</f>
        <v>942.78</v>
      </c>
      <c r="F15" s="1945">
        <f t="shared" si="7"/>
        <v>0</v>
      </c>
      <c r="G15" s="1945">
        <f>H15</f>
        <v>0</v>
      </c>
      <c r="H15" s="1945">
        <f>I15+M15</f>
        <v>0</v>
      </c>
      <c r="I15" s="1945">
        <f t="shared" si="13"/>
        <v>0</v>
      </c>
      <c r="J15" s="571">
        <f>[2]CT!$S$6</f>
        <v>0</v>
      </c>
      <c r="K15" s="571">
        <f>[2]CT!$S$22</f>
        <v>0</v>
      </c>
      <c r="L15" s="571">
        <f>[2]CT!$S$44</f>
        <v>0</v>
      </c>
      <c r="M15" s="571">
        <f>[2]CT!$S$53</f>
        <v>0</v>
      </c>
      <c r="N15" s="1942">
        <f>$E15-$BL15</f>
        <v>847.08499999999992</v>
      </c>
      <c r="O15" s="1945">
        <f>P15+Q15+R15</f>
        <v>0</v>
      </c>
      <c r="P15" s="571">
        <f>[2]CT!$S$88</f>
        <v>0</v>
      </c>
      <c r="Q15" s="571">
        <f>[2]CT!$S$99</f>
        <v>0</v>
      </c>
      <c r="R15" s="571">
        <f>[2]CT!$S$110</f>
        <v>0</v>
      </c>
      <c r="S15" s="571">
        <f>[2]CT!$S$118</f>
        <v>0</v>
      </c>
      <c r="T15" s="571">
        <f>[2]CT!$S$163</f>
        <v>0</v>
      </c>
      <c r="U15" s="571">
        <f>[2]CT!$S$170</f>
        <v>0</v>
      </c>
      <c r="V15" s="1952">
        <f t="shared" si="11"/>
        <v>95.695000000000007</v>
      </c>
      <c r="W15" s="571">
        <f>[2]CT!$S$255</f>
        <v>0</v>
      </c>
      <c r="X15" s="571">
        <f>[2]CT!$S$326</f>
        <v>0.28000000000000003</v>
      </c>
      <c r="Y15" s="1958">
        <f>[2]CT!$S$390</f>
        <v>0</v>
      </c>
      <c r="Z15" s="1958">
        <f>[2]CT!$S$407</f>
        <v>0</v>
      </c>
      <c r="AA15" s="571">
        <f>[2]CT!$S$692</f>
        <v>0.58000000000000007</v>
      </c>
      <c r="AB15" s="571">
        <f>[2]CT!$S$435</f>
        <v>0</v>
      </c>
      <c r="AC15" s="571">
        <f>[2]CT!$S$1048</f>
        <v>0</v>
      </c>
      <c r="AD15" s="1945">
        <f t="shared" si="12"/>
        <v>12.270000000000003</v>
      </c>
      <c r="AE15" s="571">
        <f>[2]CT!$S$1058</f>
        <v>11.090000000000002</v>
      </c>
      <c r="AF15" s="571">
        <f>[2]CT!$S$1561</f>
        <v>0.43</v>
      </c>
      <c r="AG15" s="571">
        <f>[2]CT!$S$1737</f>
        <v>0</v>
      </c>
      <c r="AH15" s="571">
        <f>[2]CT!$S$1795</f>
        <v>0</v>
      </c>
      <c r="AI15" s="571">
        <f>[2]CT!$S$1805</f>
        <v>0.32</v>
      </c>
      <c r="AJ15" s="571">
        <f>[2]CT!$S$1863</f>
        <v>0.06</v>
      </c>
      <c r="AK15" s="571">
        <f>[2]CT!$S$2027</f>
        <v>0</v>
      </c>
      <c r="AL15" s="571">
        <f>[2]CT!$S$2146</f>
        <v>0</v>
      </c>
      <c r="AM15" s="571">
        <f>[2]CT!$S$2155</f>
        <v>0</v>
      </c>
      <c r="AN15" s="571">
        <f>[2]CT!$S$2285</f>
        <v>0.16</v>
      </c>
      <c r="AO15" s="571">
        <f>[2]CT!$S$2410</f>
        <v>0.21</v>
      </c>
      <c r="AP15" s="571">
        <f>[2]CT!$S$2471</f>
        <v>0</v>
      </c>
      <c r="AQ15" s="571">
        <f>[2]CT!$S$2481</f>
        <v>0</v>
      </c>
      <c r="AR15" s="571">
        <f>[2]CT!$S$2511</f>
        <v>0</v>
      </c>
      <c r="AS15" s="571">
        <f>[2]CT!$S$2518</f>
        <v>0</v>
      </c>
      <c r="AT15" s="571">
        <f>[2]CT!$S$2561</f>
        <v>42.98</v>
      </c>
      <c r="AU15" s="571">
        <f>[2]CT!$S$2964</f>
        <v>38.535000000000004</v>
      </c>
      <c r="AV15" s="571">
        <f>[2]CT!$S$3592</f>
        <v>0</v>
      </c>
      <c r="AW15" s="571">
        <f>[2]CT!$S$3662</f>
        <v>0</v>
      </c>
      <c r="AX15" s="571">
        <f>[2]CT!$S$3705</f>
        <v>0</v>
      </c>
      <c r="AY15" s="571">
        <f>[2]CT!$S$3714</f>
        <v>0</v>
      </c>
      <c r="AZ15" s="571">
        <f>[2]CT!$S$3773</f>
        <v>0</v>
      </c>
      <c r="BA15" s="571">
        <f>[2]CT!$S$3851</f>
        <v>0</v>
      </c>
      <c r="BB15" s="571">
        <f>[2]CT!$S$3910</f>
        <v>0.01</v>
      </c>
      <c r="BC15" s="571">
        <f>[2]CT!$S$4125</f>
        <v>0.97</v>
      </c>
      <c r="BD15" s="571">
        <f>[2]CT!$S$4215</f>
        <v>0.02</v>
      </c>
      <c r="BE15" s="571">
        <f>[2]CT!$S$4270</f>
        <v>0</v>
      </c>
      <c r="BF15" s="571">
        <f>[2]CT!$S$4278</f>
        <v>0.05</v>
      </c>
      <c r="BG15" s="571">
        <f>[2]CT!$S$4345</f>
        <v>0</v>
      </c>
      <c r="BH15" s="1945">
        <f t="shared" si="10"/>
        <v>0</v>
      </c>
      <c r="BI15" s="1945"/>
      <c r="BJ15" s="1945"/>
      <c r="BK15" s="1945"/>
      <c r="BL15" s="1945">
        <f t="shared" si="3"/>
        <v>95.695000000000007</v>
      </c>
      <c r="BM15" s="1946">
        <f>$N$65-BL15</f>
        <v>-95.695000000000007</v>
      </c>
      <c r="BN15" s="1947">
        <f t="shared" si="1"/>
        <v>847.08499999999992</v>
      </c>
      <c r="BO15" s="1937">
        <f>N15/E15*100</f>
        <v>89.849699823924979</v>
      </c>
      <c r="BP15" s="1937">
        <f t="shared" si="4"/>
        <v>8.0675069238359001</v>
      </c>
      <c r="BQ15" s="1937">
        <f t="shared" si="5"/>
        <v>81.515000000000001</v>
      </c>
      <c r="BR15" s="1937" t="e">
        <f>Y15+#REF!+Z15+AA15+AB15+AC15+BA15+U15+S15</f>
        <v>#REF!</v>
      </c>
      <c r="BS15" s="1937" t="e">
        <f t="shared" si="6"/>
        <v>#REF!</v>
      </c>
      <c r="BT15" s="1937"/>
      <c r="BU15" s="1938"/>
    </row>
    <row r="16" spans="1:74" s="1909" customFormat="1" ht="18" customHeight="1">
      <c r="A16" s="1903"/>
      <c r="B16" s="1939" t="s">
        <v>1205</v>
      </c>
      <c r="C16" s="1956" t="s">
        <v>1206</v>
      </c>
      <c r="D16" s="1941" t="s">
        <v>9</v>
      </c>
      <c r="E16" s="1930">
        <f>'[2]2015'!$D14</f>
        <v>108.82</v>
      </c>
      <c r="F16" s="1935">
        <f>G16+S16+T16+U16</f>
        <v>0</v>
      </c>
      <c r="G16" s="1935">
        <f>G17+G18+G19</f>
        <v>0</v>
      </c>
      <c r="H16" s="1935">
        <f>H17+H18+H19</f>
        <v>0</v>
      </c>
      <c r="I16" s="1945">
        <f t="shared" si="13"/>
        <v>0</v>
      </c>
      <c r="J16" s="1935">
        <f>J17+J18+J19</f>
        <v>0</v>
      </c>
      <c r="K16" s="1935">
        <f>K175+K18+K275</f>
        <v>0</v>
      </c>
      <c r="L16" s="1935">
        <f>L17+L18+L19</f>
        <v>0</v>
      </c>
      <c r="M16" s="1935">
        <f>M17+M18+M19</f>
        <v>0</v>
      </c>
      <c r="N16" s="1935">
        <f>N17+N18+N19</f>
        <v>0</v>
      </c>
      <c r="O16" s="1942">
        <f>$E16-$BL16</f>
        <v>108.19</v>
      </c>
      <c r="P16" s="1935">
        <f>P18+P19</f>
        <v>0</v>
      </c>
      <c r="Q16" s="1935">
        <f>Q17+Q19</f>
        <v>0</v>
      </c>
      <c r="R16" s="1935">
        <f>R17+R18</f>
        <v>0</v>
      </c>
      <c r="S16" s="1935">
        <f>S17+S18+S19</f>
        <v>0</v>
      </c>
      <c r="T16" s="1935">
        <f>T17+T18+T19</f>
        <v>0</v>
      </c>
      <c r="U16" s="1935">
        <f>U17+U18+U19</f>
        <v>0</v>
      </c>
      <c r="V16" s="1943">
        <f>V17+V18+V19</f>
        <v>0.63</v>
      </c>
      <c r="W16" s="1935">
        <f>W17+W18+W19</f>
        <v>0</v>
      </c>
      <c r="X16" s="1935">
        <f t="shared" ref="X16:BG16" si="14">X17+X18+X19</f>
        <v>0</v>
      </c>
      <c r="Y16" s="1944">
        <f t="shared" si="14"/>
        <v>0</v>
      </c>
      <c r="Z16" s="1944">
        <f t="shared" si="14"/>
        <v>0</v>
      </c>
      <c r="AA16" s="1935">
        <f t="shared" si="14"/>
        <v>0</v>
      </c>
      <c r="AB16" s="1935">
        <f t="shared" si="14"/>
        <v>0</v>
      </c>
      <c r="AC16" s="1935">
        <f t="shared" si="14"/>
        <v>0</v>
      </c>
      <c r="AD16" s="1935">
        <f t="shared" si="14"/>
        <v>0.63</v>
      </c>
      <c r="AE16" s="1935">
        <f t="shared" si="14"/>
        <v>0.63</v>
      </c>
      <c r="AF16" s="1935">
        <f t="shared" si="14"/>
        <v>0</v>
      </c>
      <c r="AG16" s="1935">
        <f t="shared" si="14"/>
        <v>0</v>
      </c>
      <c r="AH16" s="1935">
        <f t="shared" si="14"/>
        <v>0</v>
      </c>
      <c r="AI16" s="1935">
        <f t="shared" si="14"/>
        <v>0</v>
      </c>
      <c r="AJ16" s="1935">
        <f t="shared" si="14"/>
        <v>0</v>
      </c>
      <c r="AK16" s="1935">
        <f t="shared" si="14"/>
        <v>0</v>
      </c>
      <c r="AL16" s="1935">
        <f t="shared" si="14"/>
        <v>0</v>
      </c>
      <c r="AM16" s="1935">
        <f t="shared" si="14"/>
        <v>0</v>
      </c>
      <c r="AN16" s="1935">
        <f t="shared" si="14"/>
        <v>0</v>
      </c>
      <c r="AO16" s="1935">
        <f t="shared" si="14"/>
        <v>0</v>
      </c>
      <c r="AP16" s="1935">
        <f t="shared" si="14"/>
        <v>0</v>
      </c>
      <c r="AQ16" s="1935">
        <f t="shared" si="14"/>
        <v>0</v>
      </c>
      <c r="AR16" s="1935">
        <f t="shared" si="14"/>
        <v>0</v>
      </c>
      <c r="AS16" s="1935">
        <f t="shared" si="14"/>
        <v>0</v>
      </c>
      <c r="AT16" s="1935">
        <f t="shared" si="14"/>
        <v>0</v>
      </c>
      <c r="AU16" s="1935">
        <f t="shared" si="14"/>
        <v>0</v>
      </c>
      <c r="AV16" s="1935">
        <f t="shared" si="14"/>
        <v>0</v>
      </c>
      <c r="AW16" s="1935">
        <f t="shared" si="14"/>
        <v>0</v>
      </c>
      <c r="AX16" s="1935">
        <f t="shared" si="14"/>
        <v>0</v>
      </c>
      <c r="AY16" s="1935">
        <f t="shared" si="14"/>
        <v>0</v>
      </c>
      <c r="AZ16" s="1935">
        <f t="shared" si="14"/>
        <v>0</v>
      </c>
      <c r="BA16" s="1935">
        <f t="shared" si="14"/>
        <v>0</v>
      </c>
      <c r="BB16" s="1935">
        <f t="shared" si="14"/>
        <v>0</v>
      </c>
      <c r="BC16" s="1935">
        <f t="shared" si="14"/>
        <v>0</v>
      </c>
      <c r="BD16" s="1935">
        <f t="shared" si="14"/>
        <v>0</v>
      </c>
      <c r="BE16" s="1935">
        <f t="shared" si="14"/>
        <v>0</v>
      </c>
      <c r="BF16" s="1935">
        <f t="shared" si="14"/>
        <v>0</v>
      </c>
      <c r="BG16" s="1935">
        <f t="shared" si="14"/>
        <v>0</v>
      </c>
      <c r="BH16" s="1935">
        <f>BH17+BH18+BH19</f>
        <v>0</v>
      </c>
      <c r="BI16" s="1935">
        <f>BI17+BI18+BI19</f>
        <v>0</v>
      </c>
      <c r="BJ16" s="1935">
        <f>BJ17+BJ18+BJ19</f>
        <v>0</v>
      </c>
      <c r="BK16" s="1935">
        <f>BK17+BK18+BK19</f>
        <v>0</v>
      </c>
      <c r="BL16" s="1945">
        <f t="shared" si="3"/>
        <v>0.63</v>
      </c>
      <c r="BM16" s="1946">
        <f>$O$65-BL16</f>
        <v>-0.63</v>
      </c>
      <c r="BN16" s="1947">
        <f t="shared" si="1"/>
        <v>108.19</v>
      </c>
      <c r="BO16" s="1937">
        <f>O16/E16*100</f>
        <v>99.421062304723392</v>
      </c>
      <c r="BP16" s="1937">
        <f t="shared" si="4"/>
        <v>1.0303848776566769</v>
      </c>
      <c r="BQ16" s="1937">
        <f t="shared" si="5"/>
        <v>0</v>
      </c>
      <c r="BR16" s="1937" t="e">
        <f>Y16+#REF!+Z16+AA16+AB16+AC16+BA16+U16+S16</f>
        <v>#REF!</v>
      </c>
      <c r="BS16" s="1937" t="e">
        <f t="shared" si="6"/>
        <v>#REF!</v>
      </c>
      <c r="BT16" s="1937"/>
      <c r="BU16" s="1938"/>
    </row>
    <row r="17" spans="1:74" s="1955" customFormat="1" ht="18" customHeight="1">
      <c r="A17" s="1949"/>
      <c r="B17" s="1950" t="s">
        <v>1207</v>
      </c>
      <c r="C17" s="1948" t="s">
        <v>65</v>
      </c>
      <c r="D17" s="1951" t="s">
        <v>10</v>
      </c>
      <c r="E17" s="1930">
        <f>'[2]2015'!$D15</f>
        <v>0</v>
      </c>
      <c r="F17" s="1945">
        <f>G17+O17+S17+T17+U17</f>
        <v>0</v>
      </c>
      <c r="G17" s="1945">
        <f t="shared" ref="G17:G22" si="15">H17+N17</f>
        <v>0</v>
      </c>
      <c r="H17" s="1945">
        <f t="shared" ref="H17:H22" si="16">I17+M17</f>
        <v>0</v>
      </c>
      <c r="I17" s="1945">
        <f t="shared" si="13"/>
        <v>0</v>
      </c>
      <c r="J17" s="571">
        <f>[2]CT!$U$6</f>
        <v>0</v>
      </c>
      <c r="K17" s="571">
        <f>[2]CT!$U$22</f>
        <v>0</v>
      </c>
      <c r="L17" s="571">
        <f>[2]CT!$U$44</f>
        <v>0</v>
      </c>
      <c r="M17" s="571">
        <f>[2]CT!$U$53</f>
        <v>0</v>
      </c>
      <c r="N17" s="571">
        <f>[2]CT!$U$73</f>
        <v>0</v>
      </c>
      <c r="O17" s="571">
        <f>Q17+R17</f>
        <v>0</v>
      </c>
      <c r="P17" s="1942">
        <f>$E17-$BL17</f>
        <v>0</v>
      </c>
      <c r="Q17" s="571">
        <f>[2]CT!$U$99</f>
        <v>0</v>
      </c>
      <c r="R17" s="571">
        <f>[2]CT!$U$110</f>
        <v>0</v>
      </c>
      <c r="S17" s="571">
        <f>[2]CT!$U$118</f>
        <v>0</v>
      </c>
      <c r="T17" s="571">
        <f>[2]CT!$U$163</f>
        <v>0</v>
      </c>
      <c r="U17" s="571">
        <f>[2]CT!$U$170</f>
        <v>0</v>
      </c>
      <c r="V17" s="1952">
        <f>SUM(W17:AD17)+AR17+SUM(AT17:AX17)+SUM(BA17:BG17)</f>
        <v>0</v>
      </c>
      <c r="W17" s="571">
        <f>[2]CT!$U$255</f>
        <v>0</v>
      </c>
      <c r="X17" s="571">
        <f>[2]CT!$U$326</f>
        <v>0</v>
      </c>
      <c r="Y17" s="1958">
        <f>[2]CT!$U$390</f>
        <v>0</v>
      </c>
      <c r="Z17" s="1958">
        <f>[2]CT!$U$407</f>
        <v>0</v>
      </c>
      <c r="AA17" s="571">
        <f>[2]CT!$U$692</f>
        <v>0</v>
      </c>
      <c r="AB17" s="571">
        <f>[2]CT!$U$435</f>
        <v>0</v>
      </c>
      <c r="AC17" s="571">
        <f>[2]CT!$U$1048</f>
        <v>0</v>
      </c>
      <c r="AD17" s="1945">
        <f t="shared" si="12"/>
        <v>0</v>
      </c>
      <c r="AE17" s="571">
        <f>[2]CT!$U$1058</f>
        <v>0</v>
      </c>
      <c r="AF17" s="571">
        <f>[2]CT!$U$1561</f>
        <v>0</v>
      </c>
      <c r="AG17" s="571">
        <f>[2]CT!$U$1737</f>
        <v>0</v>
      </c>
      <c r="AH17" s="571">
        <f>[2]CT!$U$1795</f>
        <v>0</v>
      </c>
      <c r="AI17" s="571">
        <f>[2]CT!$U$1805</f>
        <v>0</v>
      </c>
      <c r="AJ17" s="571">
        <f>[2]CT!$U$1863</f>
        <v>0</v>
      </c>
      <c r="AK17" s="571">
        <f>[2]CT!$U$2027</f>
        <v>0</v>
      </c>
      <c r="AL17" s="571">
        <f>[2]CT!$U$2146</f>
        <v>0</v>
      </c>
      <c r="AM17" s="571">
        <f>[2]CT!$U$2155</f>
        <v>0</v>
      </c>
      <c r="AN17" s="571">
        <f>[2]CT!$U$2285</f>
        <v>0</v>
      </c>
      <c r="AO17" s="571">
        <f>[2]CT!$U$2410</f>
        <v>0</v>
      </c>
      <c r="AP17" s="571">
        <f>[2]CT!$U$2471</f>
        <v>0</v>
      </c>
      <c r="AQ17" s="571">
        <f>[2]CT!$U$2481</f>
        <v>0</v>
      </c>
      <c r="AR17" s="571">
        <f>[2]CT!$U$2511</f>
        <v>0</v>
      </c>
      <c r="AS17" s="571">
        <f>[2]CT!$U$2518</f>
        <v>0</v>
      </c>
      <c r="AT17" s="571">
        <f>[2]CT!$U$2561</f>
        <v>0</v>
      </c>
      <c r="AU17" s="571">
        <f>[2]CT!$U$2964</f>
        <v>0</v>
      </c>
      <c r="AV17" s="571">
        <f>[2]CT!$U$3592</f>
        <v>0</v>
      </c>
      <c r="AW17" s="571">
        <f>[2]CT!$U$3662</f>
        <v>0</v>
      </c>
      <c r="AX17" s="571">
        <f>[2]CT!$U$3705</f>
        <v>0</v>
      </c>
      <c r="AY17" s="571">
        <f>[2]CT!$U$3714</f>
        <v>0</v>
      </c>
      <c r="AZ17" s="571">
        <f>[2]CT!$U$3773</f>
        <v>0</v>
      </c>
      <c r="BA17" s="571">
        <f>[2]CT!$U$3851</f>
        <v>0</v>
      </c>
      <c r="BB17" s="571">
        <f>[2]CT!$U$3910</f>
        <v>0</v>
      </c>
      <c r="BC17" s="571">
        <f>[2]CT!$U$4125</f>
        <v>0</v>
      </c>
      <c r="BD17" s="571">
        <f>[2]CT!$U$4215</f>
        <v>0</v>
      </c>
      <c r="BE17" s="571">
        <f>[2]CT!$U$4270</f>
        <v>0</v>
      </c>
      <c r="BF17" s="571">
        <f>[2]CT!$U$4278</f>
        <v>0</v>
      </c>
      <c r="BG17" s="571">
        <f>[2]CT!$U$4345</f>
        <v>0</v>
      </c>
      <c r="BH17" s="1945">
        <f t="shared" ref="BH17:BH22" si="17">SUM(BI17:BK17)</f>
        <v>0</v>
      </c>
      <c r="BI17" s="1945"/>
      <c r="BJ17" s="1945"/>
      <c r="BK17" s="1945"/>
      <c r="BL17" s="1945">
        <f t="shared" si="3"/>
        <v>0</v>
      </c>
      <c r="BM17" s="1946">
        <f>$P$65-BL17</f>
        <v>0</v>
      </c>
      <c r="BN17" s="1947">
        <f t="shared" si="1"/>
        <v>0</v>
      </c>
      <c r="BO17" s="1937" t="e">
        <f>P17/E17*100</f>
        <v>#DIV/0!</v>
      </c>
      <c r="BP17" s="1937">
        <f t="shared" si="4"/>
        <v>0</v>
      </c>
      <c r="BQ17" s="1937">
        <f t="shared" si="5"/>
        <v>0</v>
      </c>
      <c r="BR17" s="1937" t="e">
        <f>Y17+#REF!+Z17+AA17+AB17+AC17+BA17+U17+S17</f>
        <v>#REF!</v>
      </c>
      <c r="BS17" s="1937" t="e">
        <f t="shared" si="6"/>
        <v>#REF!</v>
      </c>
      <c r="BT17" s="1937"/>
      <c r="BU17" s="1938"/>
      <c r="BV17" s="1959"/>
    </row>
    <row r="18" spans="1:74" s="1955" customFormat="1" ht="18" customHeight="1">
      <c r="A18" s="1949"/>
      <c r="B18" s="1950" t="s">
        <v>1208</v>
      </c>
      <c r="C18" s="1948" t="s">
        <v>66</v>
      </c>
      <c r="D18" s="1951" t="s">
        <v>11</v>
      </c>
      <c r="E18" s="1930">
        <f>'[2]2015'!$D16</f>
        <v>108.82</v>
      </c>
      <c r="F18" s="1945">
        <f>G18+O18+S18+T18+U18</f>
        <v>0</v>
      </c>
      <c r="G18" s="1945">
        <f t="shared" si="15"/>
        <v>0</v>
      </c>
      <c r="H18" s="1945">
        <f t="shared" si="16"/>
        <v>0</v>
      </c>
      <c r="I18" s="1945">
        <f t="shared" si="13"/>
        <v>0</v>
      </c>
      <c r="J18" s="571">
        <f>[2]CT!$V$6</f>
        <v>0</v>
      </c>
      <c r="K18" s="571">
        <f>[2]CT!$V$22</f>
        <v>0</v>
      </c>
      <c r="L18" s="571">
        <f>[2]CT!$V$44</f>
        <v>0</v>
      </c>
      <c r="M18" s="571">
        <f>[2]CT!$V$53</f>
        <v>0</v>
      </c>
      <c r="N18" s="571">
        <f>[2]CT!$V$73</f>
        <v>0</v>
      </c>
      <c r="O18" s="571">
        <f>P18+R18</f>
        <v>0</v>
      </c>
      <c r="P18" s="571">
        <f>[2]CT!$V$88</f>
        <v>0</v>
      </c>
      <c r="Q18" s="1942">
        <f>$E18-$BL18</f>
        <v>108.19</v>
      </c>
      <c r="R18" s="571">
        <f>[2]CT!$V$110</f>
        <v>0</v>
      </c>
      <c r="S18" s="571">
        <f>[2]CT!$V$118</f>
        <v>0</v>
      </c>
      <c r="T18" s="571">
        <f>[2]CT!$V$163</f>
        <v>0</v>
      </c>
      <c r="U18" s="571">
        <f>[2]CT!$V$170</f>
        <v>0</v>
      </c>
      <c r="V18" s="1952">
        <f t="shared" ref="V18:V21" si="18">SUM(W18:AD18)+AR18+SUM(AT18:AX18)+SUM(BA18:BG18)</f>
        <v>0.63</v>
      </c>
      <c r="W18" s="571">
        <f>[2]CT!$V$255</f>
        <v>0</v>
      </c>
      <c r="X18" s="571">
        <f>[2]CT!$V$326</f>
        <v>0</v>
      </c>
      <c r="Y18" s="1958">
        <f>[2]CT!$V$390</f>
        <v>0</v>
      </c>
      <c r="Z18" s="1958">
        <f>[2]CT!$V$407</f>
        <v>0</v>
      </c>
      <c r="AA18" s="571">
        <f>[2]CT!$V$692</f>
        <v>0</v>
      </c>
      <c r="AB18" s="571">
        <f>[2]CT!$V$435</f>
        <v>0</v>
      </c>
      <c r="AC18" s="571">
        <f>[2]CT!$V$1048</f>
        <v>0</v>
      </c>
      <c r="AD18" s="1945">
        <f t="shared" si="12"/>
        <v>0.63</v>
      </c>
      <c r="AE18" s="571">
        <f>[2]CT!$V$1058</f>
        <v>0.63</v>
      </c>
      <c r="AF18" s="571">
        <f>[2]CT!$V$1561</f>
        <v>0</v>
      </c>
      <c r="AG18" s="571">
        <f>[2]CT!$V$1737</f>
        <v>0</v>
      </c>
      <c r="AH18" s="571">
        <f>[2]CT!$V$1795</f>
        <v>0</v>
      </c>
      <c r="AI18" s="571">
        <f>[2]CT!$V$1805</f>
        <v>0</v>
      </c>
      <c r="AJ18" s="571">
        <f>[2]CT!$V$1863</f>
        <v>0</v>
      </c>
      <c r="AK18" s="571">
        <f>[2]CT!$V$2027</f>
        <v>0</v>
      </c>
      <c r="AL18" s="571">
        <f>[2]CT!$V$2146</f>
        <v>0</v>
      </c>
      <c r="AM18" s="571">
        <f>[2]CT!$V$2155</f>
        <v>0</v>
      </c>
      <c r="AN18" s="571">
        <f>[2]CT!$V$2285</f>
        <v>0</v>
      </c>
      <c r="AO18" s="571">
        <f>[2]CT!$V$2410</f>
        <v>0</v>
      </c>
      <c r="AP18" s="571">
        <f>[2]CT!$V$2471</f>
        <v>0</v>
      </c>
      <c r="AQ18" s="571">
        <f>[2]CT!$V$2481</f>
        <v>0</v>
      </c>
      <c r="AR18" s="571">
        <f>[2]CT!$V$2511</f>
        <v>0</v>
      </c>
      <c r="AS18" s="571">
        <f>[2]CT!$V$2518</f>
        <v>0</v>
      </c>
      <c r="AT18" s="571">
        <f>[2]CT!$V$2561</f>
        <v>0</v>
      </c>
      <c r="AU18" s="571">
        <f>[2]CT!$V$2964</f>
        <v>0</v>
      </c>
      <c r="AV18" s="571">
        <f>[2]CT!$V$3592</f>
        <v>0</v>
      </c>
      <c r="AW18" s="571">
        <f>[2]CT!$V$3662</f>
        <v>0</v>
      </c>
      <c r="AX18" s="571">
        <f>[2]CT!$V$3705</f>
        <v>0</v>
      </c>
      <c r="AY18" s="571">
        <f>[2]CT!$V$3714</f>
        <v>0</v>
      </c>
      <c r="AZ18" s="571">
        <f>[2]CT!$V$3773</f>
        <v>0</v>
      </c>
      <c r="BA18" s="571">
        <f>[2]CT!$V$3851</f>
        <v>0</v>
      </c>
      <c r="BB18" s="571">
        <f>[2]CT!$V$3910</f>
        <v>0</v>
      </c>
      <c r="BC18" s="571">
        <f>[2]CT!$V$4125</f>
        <v>0</v>
      </c>
      <c r="BD18" s="571">
        <f>[2]CT!$V$4215</f>
        <v>0</v>
      </c>
      <c r="BE18" s="571">
        <f>[2]CT!$V$4270</f>
        <v>0</v>
      </c>
      <c r="BF18" s="571">
        <f>[2]CT!$V$4278</f>
        <v>0</v>
      </c>
      <c r="BG18" s="571">
        <f>[2]CT!$V$4345</f>
        <v>0</v>
      </c>
      <c r="BH18" s="1945">
        <f t="shared" si="17"/>
        <v>0</v>
      </c>
      <c r="BI18" s="1945"/>
      <c r="BJ18" s="1945"/>
      <c r="BK18" s="1945"/>
      <c r="BL18" s="1945">
        <f t="shared" si="3"/>
        <v>0.63</v>
      </c>
      <c r="BM18" s="1946">
        <f>$Q$65-BL18</f>
        <v>-0.63</v>
      </c>
      <c r="BN18" s="1947">
        <f t="shared" si="1"/>
        <v>108.19</v>
      </c>
      <c r="BO18" s="1937">
        <f>Q18/E18*100</f>
        <v>99.421062304723392</v>
      </c>
      <c r="BP18" s="1937">
        <f t="shared" si="4"/>
        <v>1.0303848776566769</v>
      </c>
      <c r="BQ18" s="1937">
        <f t="shared" si="5"/>
        <v>0</v>
      </c>
      <c r="BR18" s="1937" t="e">
        <f>Y18+#REF!+Z18+AA18+AB18+AC18+BA18+U18+S18</f>
        <v>#REF!</v>
      </c>
      <c r="BS18" s="1937" t="e">
        <f t="shared" si="6"/>
        <v>#REF!</v>
      </c>
      <c r="BT18" s="1937"/>
      <c r="BU18" s="1938"/>
    </row>
    <row r="19" spans="1:74" s="1955" customFormat="1" ht="18" customHeight="1">
      <c r="A19" s="1903"/>
      <c r="B19" s="1950" t="s">
        <v>1209</v>
      </c>
      <c r="C19" s="1948" t="s">
        <v>67</v>
      </c>
      <c r="D19" s="1951" t="s">
        <v>12</v>
      </c>
      <c r="E19" s="1930">
        <f>'[2]2015'!$D17</f>
        <v>0</v>
      </c>
      <c r="F19" s="1945">
        <f>G19+O19+S19+T19+U19</f>
        <v>0</v>
      </c>
      <c r="G19" s="1945">
        <f t="shared" si="15"/>
        <v>0</v>
      </c>
      <c r="H19" s="1945">
        <f t="shared" si="16"/>
        <v>0</v>
      </c>
      <c r="I19" s="1945">
        <f t="shared" si="13"/>
        <v>0</v>
      </c>
      <c r="J19" s="571">
        <f>[2]CT!$W$6</f>
        <v>0</v>
      </c>
      <c r="K19" s="571">
        <f>[2]CT!$W$22</f>
        <v>0</v>
      </c>
      <c r="L19" s="571">
        <f>[2]CT!$W$44</f>
        <v>0</v>
      </c>
      <c r="M19" s="571">
        <f>[2]CT!$W$53</f>
        <v>0</v>
      </c>
      <c r="N19" s="571">
        <f>[2]CT!$W$73</f>
        <v>0</v>
      </c>
      <c r="O19" s="571">
        <f>P19+Q19</f>
        <v>0</v>
      </c>
      <c r="P19" s="571">
        <f>[2]CT!$W$88</f>
        <v>0</v>
      </c>
      <c r="Q19" s="571">
        <f>[2]CT!$W$99</f>
        <v>0</v>
      </c>
      <c r="R19" s="1942">
        <f>$E19-$BL19</f>
        <v>0</v>
      </c>
      <c r="S19" s="571">
        <f>[2]CT!$W$118</f>
        <v>0</v>
      </c>
      <c r="T19" s="571">
        <f>[2]CT!$W$163</f>
        <v>0</v>
      </c>
      <c r="U19" s="571">
        <f>[2]CT!$W$170</f>
        <v>0</v>
      </c>
      <c r="V19" s="1952">
        <f t="shared" si="18"/>
        <v>0</v>
      </c>
      <c r="W19" s="571">
        <f>[2]CT!$W$255</f>
        <v>0</v>
      </c>
      <c r="X19" s="571">
        <f>[2]CT!$W$326</f>
        <v>0</v>
      </c>
      <c r="Y19" s="1958">
        <f>[2]CT!$W$390</f>
        <v>0</v>
      </c>
      <c r="Z19" s="1958">
        <f>[2]CT!$W$407</f>
        <v>0</v>
      </c>
      <c r="AA19" s="571">
        <f>[2]CT!$W$692</f>
        <v>0</v>
      </c>
      <c r="AB19" s="571">
        <f>[2]CT!$W$435</f>
        <v>0</v>
      </c>
      <c r="AC19" s="571">
        <f>[2]CT!$W$1048</f>
        <v>0</v>
      </c>
      <c r="AD19" s="1945">
        <f t="shared" si="12"/>
        <v>0</v>
      </c>
      <c r="AE19" s="571">
        <f>[2]CT!$W$1058</f>
        <v>0</v>
      </c>
      <c r="AF19" s="571">
        <f>[2]CT!$W$1561</f>
        <v>0</v>
      </c>
      <c r="AG19" s="571">
        <f>[2]CT!$W$1737</f>
        <v>0</v>
      </c>
      <c r="AH19" s="571">
        <f>[2]CT!$W$1795</f>
        <v>0</v>
      </c>
      <c r="AI19" s="571">
        <f>[2]CT!$W$1805</f>
        <v>0</v>
      </c>
      <c r="AJ19" s="571">
        <f>[2]CT!$W$1863</f>
        <v>0</v>
      </c>
      <c r="AK19" s="571">
        <f>[2]CT!$W$2027</f>
        <v>0</v>
      </c>
      <c r="AL19" s="571">
        <f>[2]CT!$W$2146</f>
        <v>0</v>
      </c>
      <c r="AM19" s="571">
        <f>[2]CT!$W$2155</f>
        <v>0</v>
      </c>
      <c r="AN19" s="571">
        <f>[2]CT!$W$2285</f>
        <v>0</v>
      </c>
      <c r="AO19" s="571">
        <f>[2]CT!$W$2410</f>
        <v>0</v>
      </c>
      <c r="AP19" s="571">
        <f>[2]CT!$W$2471</f>
        <v>0</v>
      </c>
      <c r="AQ19" s="571">
        <f>[2]CT!$W$2481</f>
        <v>0</v>
      </c>
      <c r="AR19" s="571">
        <f>[2]CT!$W$2511</f>
        <v>0</v>
      </c>
      <c r="AS19" s="571">
        <f>[2]CT!$W$2518</f>
        <v>0</v>
      </c>
      <c r="AT19" s="571">
        <f>[2]CT!$W$2561</f>
        <v>0</v>
      </c>
      <c r="AU19" s="571">
        <f>[2]CT!$W$2964</f>
        <v>0</v>
      </c>
      <c r="AV19" s="571">
        <f>[2]CT!$W$3592</f>
        <v>0</v>
      </c>
      <c r="AW19" s="571">
        <f>[2]CT!$W$3662</f>
        <v>0</v>
      </c>
      <c r="AX19" s="571">
        <f>[2]CT!$W$3705</f>
        <v>0</v>
      </c>
      <c r="AY19" s="571">
        <f>[2]CT!$W$3714</f>
        <v>0</v>
      </c>
      <c r="AZ19" s="571">
        <f>[2]CT!$W$3773</f>
        <v>0</v>
      </c>
      <c r="BA19" s="571">
        <f>[2]CT!$W$3851</f>
        <v>0</v>
      </c>
      <c r="BB19" s="571">
        <f>[2]CT!$W$3910</f>
        <v>0</v>
      </c>
      <c r="BC19" s="571">
        <f>[2]CT!$W$4125</f>
        <v>0</v>
      </c>
      <c r="BD19" s="571">
        <f>[2]CT!$W$4215</f>
        <v>0</v>
      </c>
      <c r="BE19" s="571">
        <f>[2]CT!$W$4270</f>
        <v>0</v>
      </c>
      <c r="BF19" s="571">
        <f>[2]CT!$W$4278</f>
        <v>0</v>
      </c>
      <c r="BG19" s="571">
        <f>[2]CT!$W$4345</f>
        <v>0</v>
      </c>
      <c r="BH19" s="1945">
        <f t="shared" si="17"/>
        <v>0</v>
      </c>
      <c r="BI19" s="1945"/>
      <c r="BJ19" s="1945"/>
      <c r="BK19" s="1945"/>
      <c r="BL19" s="1945">
        <f t="shared" si="3"/>
        <v>0</v>
      </c>
      <c r="BM19" s="1946">
        <f>$R$65-BL19</f>
        <v>0</v>
      </c>
      <c r="BN19" s="1947">
        <f t="shared" si="1"/>
        <v>0</v>
      </c>
      <c r="BO19" s="1937" t="e">
        <f>R19/E19*100</f>
        <v>#DIV/0!</v>
      </c>
      <c r="BP19" s="1937">
        <f t="shared" si="4"/>
        <v>0</v>
      </c>
      <c r="BQ19" s="1937">
        <f t="shared" si="5"/>
        <v>0</v>
      </c>
      <c r="BR19" s="1937" t="e">
        <f>Y19+#REF!+Z19+AA19+AB19+AC19+BA19+U19+S19</f>
        <v>#REF!</v>
      </c>
      <c r="BS19" s="1937" t="e">
        <f t="shared" si="6"/>
        <v>#REF!</v>
      </c>
      <c r="BT19" s="1937"/>
      <c r="BU19" s="1938"/>
    </row>
    <row r="20" spans="1:74" s="1909" customFormat="1" ht="18" customHeight="1">
      <c r="A20" s="1949"/>
      <c r="B20" s="1939" t="s">
        <v>1210</v>
      </c>
      <c r="C20" s="1956" t="s">
        <v>1211</v>
      </c>
      <c r="D20" s="1941" t="s">
        <v>14</v>
      </c>
      <c r="E20" s="1930">
        <f>'[2]2015'!$D18</f>
        <v>369.78</v>
      </c>
      <c r="F20" s="1945">
        <f>G20+O20+T20+U20</f>
        <v>0.5</v>
      </c>
      <c r="G20" s="1945">
        <f t="shared" si="15"/>
        <v>0</v>
      </c>
      <c r="H20" s="1945">
        <f t="shared" si="16"/>
        <v>0</v>
      </c>
      <c r="I20" s="1945">
        <f t="shared" si="13"/>
        <v>0</v>
      </c>
      <c r="J20" s="571">
        <f>[2]CT!$Y6</f>
        <v>0</v>
      </c>
      <c r="K20" s="571">
        <f>[2]CT!$Y$22</f>
        <v>0</v>
      </c>
      <c r="L20" s="571">
        <f>[2]CT!$Y$44</f>
        <v>0</v>
      </c>
      <c r="M20" s="571">
        <f>[2]CT!$Y$53</f>
        <v>0</v>
      </c>
      <c r="N20" s="571">
        <f>[2]CT!$Y$73</f>
        <v>0</v>
      </c>
      <c r="O20" s="571">
        <f>P20+Q20+R20</f>
        <v>0</v>
      </c>
      <c r="P20" s="571">
        <f>[2]CT!$Y$88</f>
        <v>0</v>
      </c>
      <c r="Q20" s="571">
        <f>[2]CT!$Y$99</f>
        <v>0</v>
      </c>
      <c r="R20" s="571">
        <f>[2]CT!$X110</f>
        <v>0</v>
      </c>
      <c r="S20" s="1942">
        <f>$E20-$BL20</f>
        <v>139.49900000000002</v>
      </c>
      <c r="T20" s="571">
        <f>[2]CT!$Y163</f>
        <v>0</v>
      </c>
      <c r="U20" s="571">
        <f>[2]CT!$Y170</f>
        <v>0.5</v>
      </c>
      <c r="V20" s="1952">
        <f t="shared" si="18"/>
        <v>229.78099999999995</v>
      </c>
      <c r="W20" s="571">
        <f>[2]CT!$Y255</f>
        <v>0.3</v>
      </c>
      <c r="X20" s="571">
        <f>[2]CT!$Y326</f>
        <v>0.29000000000000004</v>
      </c>
      <c r="Y20" s="1958">
        <f>[2]CT!$Y390</f>
        <v>0</v>
      </c>
      <c r="Z20" s="1958">
        <f>[2]CT!$Y407</f>
        <v>0</v>
      </c>
      <c r="AA20" s="571">
        <f>[2]CT!$Y692</f>
        <v>21.491</v>
      </c>
      <c r="AB20" s="571">
        <f>[2]CT!$Y435</f>
        <v>2.1799999999999997</v>
      </c>
      <c r="AC20" s="571">
        <f>[2]CT!$Y1048</f>
        <v>0</v>
      </c>
      <c r="AD20" s="1945">
        <f t="shared" si="12"/>
        <v>74.889999999999972</v>
      </c>
      <c r="AE20" s="571">
        <f>[2]CT!$Y1058</f>
        <v>52.759999999999991</v>
      </c>
      <c r="AF20" s="571">
        <f>[2]CT!$Y1561</f>
        <v>9.5000000000000018</v>
      </c>
      <c r="AG20" s="571">
        <f>[2]CT!$Y1737</f>
        <v>3.02</v>
      </c>
      <c r="AH20" s="571">
        <f>[2]CT!$Y1795</f>
        <v>0</v>
      </c>
      <c r="AI20" s="571">
        <f>[2]CT!$Y1805</f>
        <v>0.91</v>
      </c>
      <c r="AJ20" s="571">
        <f>[2]CT!$Y1863</f>
        <v>6.46</v>
      </c>
      <c r="AK20" s="571">
        <f>[2]CT!$Y2027</f>
        <v>0.16</v>
      </c>
      <c r="AL20" s="571">
        <f>[2]CT!$Y2146</f>
        <v>0</v>
      </c>
      <c r="AM20" s="571">
        <f>[2]CT!$Y2155</f>
        <v>0</v>
      </c>
      <c r="AN20" s="571">
        <f>[2]CT!$Y2285</f>
        <v>0</v>
      </c>
      <c r="AO20" s="571">
        <f>[2]CT!$Y2410</f>
        <v>0.08</v>
      </c>
      <c r="AP20" s="571">
        <f>[2]CT!$Y2471</f>
        <v>0</v>
      </c>
      <c r="AQ20" s="571">
        <f>[2]CT!$Y2481</f>
        <v>0</v>
      </c>
      <c r="AR20" s="571">
        <f>[2]CT!$Y2511</f>
        <v>0</v>
      </c>
      <c r="AS20" s="571">
        <f>[2]CT!$Y2518</f>
        <v>0</v>
      </c>
      <c r="AT20" s="571">
        <f>[2]CT!$Y2561</f>
        <v>19.989999999999998</v>
      </c>
      <c r="AU20" s="571">
        <f>[2]CT!$Y2964</f>
        <v>80.88</v>
      </c>
      <c r="AV20" s="571">
        <f>[2]CT!$Y3592</f>
        <v>0.28000000000000003</v>
      </c>
      <c r="AW20" s="571">
        <f>[2]CT!$Y3662</f>
        <v>0</v>
      </c>
      <c r="AX20" s="571">
        <f>[2]CT!$Y3705</f>
        <v>0</v>
      </c>
      <c r="AY20" s="571">
        <f>[2]CT!$Y3714</f>
        <v>1.8</v>
      </c>
      <c r="AZ20" s="571">
        <f>[2]CT!$Y3773</f>
        <v>0.2</v>
      </c>
      <c r="BA20" s="571">
        <f>[2]CT!$Y3851</f>
        <v>0</v>
      </c>
      <c r="BB20" s="571">
        <f>[2]CT!$Y3910</f>
        <v>3.11</v>
      </c>
      <c r="BC20" s="571">
        <f>[2]CT!$Y4125</f>
        <v>13.969999999999999</v>
      </c>
      <c r="BD20" s="571">
        <f>[2]CT!$Y4215</f>
        <v>1.62</v>
      </c>
      <c r="BE20" s="571">
        <f>[2]CT!$Y4270</f>
        <v>0</v>
      </c>
      <c r="BF20" s="571">
        <f>[2]CT!$Y4278</f>
        <v>10.78</v>
      </c>
      <c r="BG20" s="571">
        <f>[2]CT!$Y4345</f>
        <v>0</v>
      </c>
      <c r="BH20" s="1945">
        <f t="shared" si="17"/>
        <v>0</v>
      </c>
      <c r="BI20" s="1935"/>
      <c r="BJ20" s="1935"/>
      <c r="BK20" s="1935"/>
      <c r="BL20" s="1945">
        <f t="shared" si="3"/>
        <v>230.28099999999995</v>
      </c>
      <c r="BM20" s="1946">
        <f>$S$65-BL20</f>
        <v>-230.28099999999995</v>
      </c>
      <c r="BN20" s="1947">
        <f t="shared" si="1"/>
        <v>139.49900000000002</v>
      </c>
      <c r="BO20" s="1937">
        <f>S20/E20*100</f>
        <v>37.724863432311111</v>
      </c>
      <c r="BP20" s="1937">
        <f t="shared" si="4"/>
        <v>1.3285669659693946</v>
      </c>
      <c r="BQ20" s="1937">
        <f t="shared" si="5"/>
        <v>100.86999999999999</v>
      </c>
      <c r="BR20" s="1937" t="e">
        <f>Y20+#REF!+Z20+AA20+AB20+AC20+BA20+U20</f>
        <v>#REF!</v>
      </c>
      <c r="BS20" s="1937" t="e">
        <f t="shared" si="6"/>
        <v>#REF!</v>
      </c>
      <c r="BT20" s="1937"/>
      <c r="BU20" s="1938"/>
    </row>
    <row r="21" spans="1:74" s="1909" customFormat="1" ht="18" customHeight="1">
      <c r="A21" s="1949"/>
      <c r="B21" s="1939" t="s">
        <v>1212</v>
      </c>
      <c r="C21" s="1956" t="s">
        <v>69</v>
      </c>
      <c r="D21" s="1941" t="s">
        <v>13</v>
      </c>
      <c r="E21" s="1930">
        <f>'[2]2015'!$D19</f>
        <v>0</v>
      </c>
      <c r="F21" s="1945">
        <f>G21+O21+S21+U21</f>
        <v>0</v>
      </c>
      <c r="G21" s="1935">
        <f t="shared" si="15"/>
        <v>0</v>
      </c>
      <c r="H21" s="1945">
        <f t="shared" si="16"/>
        <v>0</v>
      </c>
      <c r="I21" s="1935">
        <f t="shared" si="13"/>
        <v>0</v>
      </c>
      <c r="J21" s="571">
        <f>[2]CT!$X$6</f>
        <v>0</v>
      </c>
      <c r="K21" s="571">
        <f>[2]CT!$X$22</f>
        <v>0</v>
      </c>
      <c r="L21" s="571">
        <f>[2]CT!$X$44</f>
        <v>0</v>
      </c>
      <c r="M21" s="571">
        <f>[2]CT!$X$53</f>
        <v>0</v>
      </c>
      <c r="N21" s="571">
        <f>[2]CT!$X$73</f>
        <v>0</v>
      </c>
      <c r="O21" s="571">
        <f>P21+Q21+R21</f>
        <v>0</v>
      </c>
      <c r="P21" s="571">
        <f>[2]CT!$X$88</f>
        <v>0</v>
      </c>
      <c r="Q21" s="571">
        <f>[2]CT!$X$99</f>
        <v>0</v>
      </c>
      <c r="R21" s="571">
        <f>[2]CT!$X$110</f>
        <v>0</v>
      </c>
      <c r="S21" s="571">
        <f>[2]CT!$X$118</f>
        <v>0</v>
      </c>
      <c r="T21" s="1942">
        <f>$E21-$BL21</f>
        <v>0</v>
      </c>
      <c r="U21" s="571">
        <f>[2]CT!$X$170</f>
        <v>0</v>
      </c>
      <c r="V21" s="1952">
        <f t="shared" si="18"/>
        <v>0</v>
      </c>
      <c r="W21" s="571">
        <f>[2]CT!$X$255</f>
        <v>0</v>
      </c>
      <c r="X21" s="571">
        <f>[2]CT!$X$326</f>
        <v>0</v>
      </c>
      <c r="Y21" s="1958">
        <f>[2]CT!$X$390</f>
        <v>0</v>
      </c>
      <c r="Z21" s="1958">
        <f>[2]CT!$X$407</f>
        <v>0</v>
      </c>
      <c r="AA21" s="571">
        <f>[2]CT!$X$692</f>
        <v>0</v>
      </c>
      <c r="AB21" s="571">
        <f>[2]CT!$X$435</f>
        <v>0</v>
      </c>
      <c r="AC21" s="571">
        <f>[2]CT!$X$1048</f>
        <v>0</v>
      </c>
      <c r="AD21" s="1945">
        <f t="shared" si="12"/>
        <v>0</v>
      </c>
      <c r="AE21" s="571">
        <f>[2]CT!$X$1058</f>
        <v>0</v>
      </c>
      <c r="AF21" s="571">
        <f>[2]CT!$X$1561</f>
        <v>0</v>
      </c>
      <c r="AG21" s="571">
        <f>[2]CT!$X$1737</f>
        <v>0</v>
      </c>
      <c r="AH21" s="571">
        <f>[2]CT!$X$1795</f>
        <v>0</v>
      </c>
      <c r="AI21" s="571">
        <f>[2]CT!$X$1805</f>
        <v>0</v>
      </c>
      <c r="AJ21" s="571">
        <f>[2]CT!$X$1863</f>
        <v>0</v>
      </c>
      <c r="AK21" s="571">
        <f>[2]CT!$X$2027</f>
        <v>0</v>
      </c>
      <c r="AL21" s="571">
        <f>[2]CT!$X$2146</f>
        <v>0</v>
      </c>
      <c r="AM21" s="571">
        <f>[2]CT!$X$2155</f>
        <v>0</v>
      </c>
      <c r="AN21" s="571">
        <f>[2]CT!$X$2285</f>
        <v>0</v>
      </c>
      <c r="AO21" s="571">
        <f>[2]CT!$X$2410</f>
        <v>0</v>
      </c>
      <c r="AP21" s="571">
        <f>[2]CT!$X$2471</f>
        <v>0</v>
      </c>
      <c r="AQ21" s="571">
        <f>[2]CT!$X$2481</f>
        <v>0</v>
      </c>
      <c r="AR21" s="571">
        <f>[2]CT!$X$2511</f>
        <v>0</v>
      </c>
      <c r="AS21" s="571">
        <f>[2]CT!$X$2518</f>
        <v>0</v>
      </c>
      <c r="AT21" s="571">
        <f>[2]CT!$X$2561</f>
        <v>0</v>
      </c>
      <c r="AU21" s="571">
        <f>[2]CT!$X$2964</f>
        <v>0</v>
      </c>
      <c r="AV21" s="571">
        <f>[2]CT!$X$3592</f>
        <v>0</v>
      </c>
      <c r="AW21" s="571">
        <f>[2]CT!$X$3662</f>
        <v>0</v>
      </c>
      <c r="AX21" s="571">
        <f>[2]CT!$X$3705</f>
        <v>0</v>
      </c>
      <c r="AY21" s="571">
        <f>[2]CT!$X$3714</f>
        <v>0</v>
      </c>
      <c r="AZ21" s="571">
        <f>[2]CT!$X$3773</f>
        <v>0</v>
      </c>
      <c r="BA21" s="571">
        <f>[2]CT!$X$3851</f>
        <v>0</v>
      </c>
      <c r="BB21" s="571">
        <f>[2]CT!$X$3910</f>
        <v>0</v>
      </c>
      <c r="BC21" s="571">
        <f>[2]CT!$X$4125</f>
        <v>0</v>
      </c>
      <c r="BD21" s="571">
        <f>[2]CT!$X$4215</f>
        <v>0</v>
      </c>
      <c r="BE21" s="571">
        <f>[2]CT!$X$4270</f>
        <v>0</v>
      </c>
      <c r="BF21" s="571">
        <f>[2]CT!$X$4278</f>
        <v>0</v>
      </c>
      <c r="BG21" s="571">
        <f>[2]CT!$X$4345</f>
        <v>0</v>
      </c>
      <c r="BH21" s="1945">
        <f t="shared" si="17"/>
        <v>0</v>
      </c>
      <c r="BI21" s="1935"/>
      <c r="BJ21" s="1935"/>
      <c r="BK21" s="1935"/>
      <c r="BL21" s="1945">
        <f t="shared" si="3"/>
        <v>0</v>
      </c>
      <c r="BM21" s="1946">
        <f>$T$65-BL21</f>
        <v>0</v>
      </c>
      <c r="BN21" s="1947">
        <f t="shared" si="1"/>
        <v>0</v>
      </c>
      <c r="BO21" s="1937" t="e">
        <f>T21/E21*100</f>
        <v>#DIV/0!</v>
      </c>
      <c r="BP21" s="1937">
        <f t="shared" si="4"/>
        <v>0</v>
      </c>
      <c r="BQ21" s="1937">
        <f t="shared" si="5"/>
        <v>0</v>
      </c>
      <c r="BR21" s="1937" t="e">
        <f>Y21+#REF!+Z21+AA21+AB21+AC21+BA21+U21+S21</f>
        <v>#REF!</v>
      </c>
      <c r="BS21" s="1937" t="e">
        <f t="shared" si="6"/>
        <v>#REF!</v>
      </c>
      <c r="BT21" s="1937"/>
      <c r="BU21" s="1938"/>
    </row>
    <row r="22" spans="1:74" s="1909" customFormat="1" ht="18" customHeight="1">
      <c r="A22" s="1903"/>
      <c r="B22" s="1939" t="s">
        <v>1213</v>
      </c>
      <c r="C22" s="1956" t="s">
        <v>70</v>
      </c>
      <c r="D22" s="1941" t="s">
        <v>15</v>
      </c>
      <c r="E22" s="1930">
        <f>'[2]2015'!$D20</f>
        <v>96.6</v>
      </c>
      <c r="F22" s="1945">
        <f>G22+O22+S22+T22</f>
        <v>0</v>
      </c>
      <c r="G22" s="1935">
        <f t="shared" si="15"/>
        <v>0</v>
      </c>
      <c r="H22" s="1945">
        <f t="shared" si="16"/>
        <v>0</v>
      </c>
      <c r="I22" s="1935">
        <f t="shared" si="13"/>
        <v>0</v>
      </c>
      <c r="J22" s="571">
        <f>[2]CT!$Z$6</f>
        <v>0</v>
      </c>
      <c r="K22" s="571">
        <f>[2]CT!$Z$22</f>
        <v>0</v>
      </c>
      <c r="L22" s="571">
        <f>[2]CT!$Z$44</f>
        <v>0</v>
      </c>
      <c r="M22" s="571">
        <f>[2]CT!$Z$53</f>
        <v>0</v>
      </c>
      <c r="N22" s="571">
        <f>[2]CT!$Z$73</f>
        <v>0</v>
      </c>
      <c r="O22" s="571">
        <f>P22+Q22+R22</f>
        <v>0</v>
      </c>
      <c r="P22" s="571">
        <f>[2]CT!$Z$88</f>
        <v>0</v>
      </c>
      <c r="Q22" s="571">
        <f>[2]CT!$Z$99</f>
        <v>0</v>
      </c>
      <c r="R22" s="571">
        <f>[2]CT!$Z$110</f>
        <v>0</v>
      </c>
      <c r="S22" s="571">
        <f>[2]CT!$Z$118</f>
        <v>0</v>
      </c>
      <c r="T22" s="571">
        <f>[2]CT!$Z$163</f>
        <v>0</v>
      </c>
      <c r="U22" s="1942">
        <f>$E22-$BL22</f>
        <v>88.24</v>
      </c>
      <c r="V22" s="1952">
        <f>SUM(W22:AD22)+AR22+SUM(AT22:AX22)+SUM(BA22:BG22)</f>
        <v>8.36</v>
      </c>
      <c r="W22" s="571">
        <f>[2]CT!$Z$255</f>
        <v>0</v>
      </c>
      <c r="X22" s="571">
        <f>[2]CT!$Z$326</f>
        <v>0</v>
      </c>
      <c r="Y22" s="1958">
        <f>[2]CT!$Z$390</f>
        <v>0</v>
      </c>
      <c r="Z22" s="1958">
        <f>[2]CT!$Z$407</f>
        <v>0</v>
      </c>
      <c r="AA22" s="571">
        <f>[2]CT!$Z$692</f>
        <v>0</v>
      </c>
      <c r="AB22" s="571">
        <f>[2]CT!$Z$435</f>
        <v>0</v>
      </c>
      <c r="AC22" s="571">
        <f>[2]CT!$Z$1048</f>
        <v>0</v>
      </c>
      <c r="AD22" s="1945">
        <f t="shared" si="12"/>
        <v>7.1099999999999994</v>
      </c>
      <c r="AE22" s="571">
        <f>[2]CT!$Z$1058</f>
        <v>5.0699999999999994</v>
      </c>
      <c r="AF22" s="571">
        <f>[2]CT!$Z$1561</f>
        <v>0.04</v>
      </c>
      <c r="AG22" s="571">
        <f>[2]CT!$Z$1737</f>
        <v>0</v>
      </c>
      <c r="AH22" s="571">
        <f>[2]CT!$Z$1795</f>
        <v>0</v>
      </c>
      <c r="AI22" s="571">
        <f>[2]CT!$Z$1805</f>
        <v>0</v>
      </c>
      <c r="AJ22" s="571">
        <f>[2]CT!$Z$1863</f>
        <v>0</v>
      </c>
      <c r="AK22" s="571">
        <f>[2]CT!$Z$2027</f>
        <v>0</v>
      </c>
      <c r="AL22" s="571">
        <f>[2]CT!$Z$2146</f>
        <v>0</v>
      </c>
      <c r="AM22" s="571">
        <f>[2]CT!$Z$2155</f>
        <v>0</v>
      </c>
      <c r="AN22" s="571">
        <f>[2]CT!$Z$2285</f>
        <v>0</v>
      </c>
      <c r="AO22" s="571">
        <f>[2]CT!$Z$2410</f>
        <v>0</v>
      </c>
      <c r="AP22" s="571">
        <f>[2]CT!$Z$2471</f>
        <v>0</v>
      </c>
      <c r="AQ22" s="571">
        <f>[2]CT!$Z$2481</f>
        <v>0</v>
      </c>
      <c r="AR22" s="571">
        <f>[2]CT!$Z$2511</f>
        <v>0</v>
      </c>
      <c r="AS22" s="571">
        <f>[2]CT!$Z$2518</f>
        <v>0</v>
      </c>
      <c r="AT22" s="571">
        <f>[2]CT!$Z$2561</f>
        <v>0.18</v>
      </c>
      <c r="AU22" s="571">
        <f>[2]CT!$Z$2964</f>
        <v>1.07</v>
      </c>
      <c r="AV22" s="571">
        <f>[2]CT!$Z$3592</f>
        <v>0</v>
      </c>
      <c r="AW22" s="571">
        <f>[2]CT!$Z$3662</f>
        <v>0</v>
      </c>
      <c r="AX22" s="571">
        <f>[2]CT!$Z$3705</f>
        <v>0</v>
      </c>
      <c r="AY22" s="571">
        <f>[2]CT!$Z$3714</f>
        <v>0</v>
      </c>
      <c r="AZ22" s="571">
        <f>[2]CT!$Z$3773</f>
        <v>2</v>
      </c>
      <c r="BA22" s="571">
        <f>[2]CT!$Z$3851</f>
        <v>0</v>
      </c>
      <c r="BB22" s="571">
        <f>[2]CT!$Z$3910</f>
        <v>0</v>
      </c>
      <c r="BC22" s="571">
        <f>[2]CT!$Z$4125</f>
        <v>0</v>
      </c>
      <c r="BD22" s="571">
        <f>[2]CT!$Z$4215</f>
        <v>0</v>
      </c>
      <c r="BE22" s="571">
        <f>[2]CT!$Z$4270</f>
        <v>0</v>
      </c>
      <c r="BF22" s="571">
        <f>[2]CT!$Z$4278</f>
        <v>0</v>
      </c>
      <c r="BG22" s="571">
        <f>[2]CT!$Z$4345</f>
        <v>0</v>
      </c>
      <c r="BH22" s="1945">
        <f t="shared" si="17"/>
        <v>0</v>
      </c>
      <c r="BI22" s="1935"/>
      <c r="BJ22" s="1935"/>
      <c r="BK22" s="1935"/>
      <c r="BL22" s="1945">
        <f t="shared" si="3"/>
        <v>8.36</v>
      </c>
      <c r="BM22" s="1946">
        <f>$U$65-BL22</f>
        <v>-0.48999999999999844</v>
      </c>
      <c r="BN22" s="1947">
        <f t="shared" si="1"/>
        <v>96.11</v>
      </c>
      <c r="BO22" s="1937">
        <f>U22/E22*100</f>
        <v>91.345755693581779</v>
      </c>
      <c r="BP22" s="1937">
        <f t="shared" si="4"/>
        <v>0.91533682033074426</v>
      </c>
      <c r="BQ22" s="1937">
        <f t="shared" si="5"/>
        <v>1.25</v>
      </c>
      <c r="BR22" s="1937" t="e">
        <f>Y22+#REF!+Z22+AA22+AB22+AC22+BA22+S22</f>
        <v>#REF!</v>
      </c>
      <c r="BS22" s="1937" t="e">
        <f t="shared" si="6"/>
        <v>#REF!</v>
      </c>
      <c r="BT22" s="1937"/>
      <c r="BU22" s="1938"/>
    </row>
    <row r="23" spans="1:74" s="1909" customFormat="1" ht="18" customHeight="1">
      <c r="A23" s="1949"/>
      <c r="B23" s="1939" t="s">
        <v>1214</v>
      </c>
      <c r="C23" s="1960" t="s">
        <v>1215</v>
      </c>
      <c r="D23" s="1941" t="s">
        <v>16</v>
      </c>
      <c r="E23" s="1930">
        <f>'[2]2015'!$D21</f>
        <v>5949.24</v>
      </c>
      <c r="F23" s="1935">
        <f>SUM(F24:F31)+F45+SUM(F47:F51)+SUM(F54:F60)</f>
        <v>0</v>
      </c>
      <c r="G23" s="1935">
        <f>SUM(G24:G31)+G45+SUM(G47:G51)+SUM(G54:G60)</f>
        <v>0</v>
      </c>
      <c r="H23" s="1935">
        <f t="shared" ref="H23:T23" si="19">SUM(H24:H31)+H45+SUM(H47:H51)+SUM(H54:H60)</f>
        <v>0</v>
      </c>
      <c r="I23" s="1935">
        <f t="shared" si="19"/>
        <v>0</v>
      </c>
      <c r="J23" s="1935">
        <f t="shared" si="19"/>
        <v>0</v>
      </c>
      <c r="K23" s="1935">
        <f t="shared" si="19"/>
        <v>0</v>
      </c>
      <c r="L23" s="1935">
        <f t="shared" si="19"/>
        <v>0</v>
      </c>
      <c r="M23" s="1935">
        <f t="shared" si="19"/>
        <v>0</v>
      </c>
      <c r="N23" s="1935">
        <f t="shared" si="19"/>
        <v>0</v>
      </c>
      <c r="O23" s="1935">
        <f t="shared" si="19"/>
        <v>0</v>
      </c>
      <c r="P23" s="1935">
        <f t="shared" si="19"/>
        <v>0</v>
      </c>
      <c r="Q23" s="1935">
        <f t="shared" si="19"/>
        <v>0</v>
      </c>
      <c r="R23" s="1935">
        <f t="shared" si="19"/>
        <v>0</v>
      </c>
      <c r="S23" s="1935">
        <f t="shared" si="19"/>
        <v>0</v>
      </c>
      <c r="T23" s="1935">
        <f t="shared" si="19"/>
        <v>0</v>
      </c>
      <c r="U23" s="1935">
        <f>SUM(U24:U31)+U45+SUM(U47:U51)+SUM(U54:U60)</f>
        <v>0</v>
      </c>
      <c r="V23" s="1961">
        <f>$E23-$BL23</f>
        <v>5949.24</v>
      </c>
      <c r="W23" s="1935">
        <f>SUM(W25:W31)+W45+SUM(W47:W51)+SUM(W54:W60)</f>
        <v>8.1399999999999988</v>
      </c>
      <c r="X23" s="1935">
        <f>SUM(X26:X31)+X45+SUM(X47:X51)+SUM(X54:X60)+X24</f>
        <v>0.79</v>
      </c>
      <c r="Y23" s="1944">
        <f>SUM(Y24:Y25)+SUM(Y27:Y31)+Y45+SUM(Y47:Y51)+SUM(Y54:Y60)</f>
        <v>0</v>
      </c>
      <c r="Z23" s="1944">
        <f>SUM(Z24:Z26)+SUM(Z28:Z31)+Z45+SUM(Z47:Z51)+SUM(Z54:Z60)</f>
        <v>7.31</v>
      </c>
      <c r="AA23" s="1935">
        <f>SUM(AA24:AA27)+SUM(AA29:AA31)+AA45+SUM(AA47:AA51)+SUM(AA54:AA60)</f>
        <v>25.270000000000003</v>
      </c>
      <c r="AB23" s="1935">
        <f>SUM(AB24:AB28)+SUM(AB30:AB31)+AB45+SUM(AB47:AB51)+SUM(AB54:AB60)</f>
        <v>7.57</v>
      </c>
      <c r="AC23" s="1935">
        <f>SUM(AC24:AC29)+AC31+AC45+SUM(AC47:AC51)+SUM(AC54:AC60)</f>
        <v>0</v>
      </c>
      <c r="AD23" s="1935">
        <f>SUM(AD24:AD30)+SUM(AD32:AD44)+AD46+SUM(AD52:AD53)+AD45+SUM(AD47:AD51)+SUM(AD54:AD60)</f>
        <v>176.98169999999999</v>
      </c>
      <c r="AE23" s="1935">
        <f t="shared" ref="AE23:AQ23" si="20">SUM(AE24:AE31)+AE45+SUM(AE47:AE51)+SUM(AE54:AE60)</f>
        <v>115.76039999999999</v>
      </c>
      <c r="AF23" s="1935">
        <f t="shared" si="20"/>
        <v>22.4513</v>
      </c>
      <c r="AG23" s="1935">
        <f t="shared" si="20"/>
        <v>3.71</v>
      </c>
      <c r="AH23" s="1935">
        <f t="shared" si="20"/>
        <v>0</v>
      </c>
      <c r="AI23" s="1935">
        <f t="shared" si="20"/>
        <v>5.17</v>
      </c>
      <c r="AJ23" s="1935">
        <f t="shared" si="20"/>
        <v>14.379999999999997</v>
      </c>
      <c r="AK23" s="1935">
        <f t="shared" si="20"/>
        <v>2.78</v>
      </c>
      <c r="AL23" s="1935">
        <f t="shared" si="20"/>
        <v>0</v>
      </c>
      <c r="AM23" s="1935">
        <f t="shared" si="20"/>
        <v>0.33999999999999997</v>
      </c>
      <c r="AN23" s="1935">
        <f t="shared" si="20"/>
        <v>0</v>
      </c>
      <c r="AO23" s="1935">
        <f t="shared" si="20"/>
        <v>0.51</v>
      </c>
      <c r="AP23" s="1935">
        <f t="shared" si="20"/>
        <v>0</v>
      </c>
      <c r="AQ23" s="1935">
        <f t="shared" si="20"/>
        <v>0.90999999999999992</v>
      </c>
      <c r="AR23" s="1935">
        <f>SUM(AR24:AR31)+SUM(AR47:AR51)+SUM(AR54:AR60)</f>
        <v>0</v>
      </c>
      <c r="AS23" s="1935">
        <f>SUM(AS24:AS31)+AS45+SUM(AS47:AS51)+SUM(AS54:AS60)</f>
        <v>0</v>
      </c>
      <c r="AT23" s="1962">
        <f>SUM(AT24:AT31)+AT45+SUM(AT48:AT51)+SUM(AT54:AT60)</f>
        <v>23.38</v>
      </c>
      <c r="AU23" s="1962">
        <f>SUM(AU24:AU31)+AU45+SUM(AU49:AU51)+SUM(AU54:AU60)+AU47</f>
        <v>87.06</v>
      </c>
      <c r="AV23" s="1935">
        <f>SUM(AV24:AV31)+AV45+SUM(AV47:AV48)+SUM(AV50:AV51)+SUM(AV54:AV60)</f>
        <v>0.29000000000000004</v>
      </c>
      <c r="AW23" s="1935">
        <f>SUM(AW24:AW31)+AW45+SUM(AW47:AW49)+SUM(AW51)+SUM(AW54:AW60)</f>
        <v>0</v>
      </c>
      <c r="AX23" s="1935">
        <f>SUM(AX24:AX31)+AX45+SUM(AX47:AX50)+SUM(AX54:AX60)</f>
        <v>0</v>
      </c>
      <c r="AY23" s="1935">
        <f>SUM(AY24:AY31)+AY45+SUM(AY47:AY51)+SUM(AY54:AY60)</f>
        <v>10.580000000000002</v>
      </c>
      <c r="AZ23" s="1935">
        <f>SUM(AZ24:AZ31)+AZ45+SUM(AZ54:AZ60)+SUM(AZ47:AZ51)</f>
        <v>0.39</v>
      </c>
      <c r="BA23" s="1935">
        <f>SUM(BA24:BA31)+BA45+SUM(BA47:BA51)+SUM(BA55:BA60)</f>
        <v>0</v>
      </c>
      <c r="BB23" s="1935">
        <f>SUM(BB24:BB31)+BB45+SUM(BB47:BB51)+SUM(BB56:BB60)+BB54</f>
        <v>1.1200000000000001</v>
      </c>
      <c r="BC23" s="1935">
        <f>SUM(BC24:BC31)+BC45+SUM(BC47:BC51)+SUM(BC54:BC55)+SUM(BC57:BC60)</f>
        <v>38.76</v>
      </c>
      <c r="BD23" s="1935">
        <f>SUM(BD24:BD31)+BD45+SUM(BD47:BD51)+SUM(BD54:BD56)+SUM(BD58:BD60)</f>
        <v>1.1000000000000001</v>
      </c>
      <c r="BE23" s="1935">
        <f>SUM(BE24:BE31)+BE45+SUM(BE47:BE51)+SUM(BE54:BE57)+SUM(BE59:BE60)</f>
        <v>0</v>
      </c>
      <c r="BF23" s="1935">
        <f>SUM(BF24:BF31)+BF45+SUM(BF47:BF51)+SUM(BF54:BF58)+SUM(BF60)</f>
        <v>0.23</v>
      </c>
      <c r="BG23" s="1935">
        <f>SUM(BG24:BG31)+BG45+SUM(BG47:BG51)+SUM(BG54:BG59)</f>
        <v>0</v>
      </c>
      <c r="BH23" s="1935">
        <f>BH24+BH51+BH57+BH58+BH60</f>
        <v>0</v>
      </c>
      <c r="BI23" s="1935">
        <f>BI24+BI51+BI57+BI58+BI59+BI60</f>
        <v>0</v>
      </c>
      <c r="BJ23" s="1935">
        <f>BJ24+BJ51+BJ57+BJ58+BJ59+BJ60</f>
        <v>0</v>
      </c>
      <c r="BK23" s="1935">
        <f>BK24+BK51+BK57+BK58+BK59+BK60</f>
        <v>0</v>
      </c>
      <c r="BL23" s="1945">
        <f>F23+BH23</f>
        <v>0</v>
      </c>
      <c r="BM23" s="1946">
        <f>$V$65-BL23</f>
        <v>1981.3699999999997</v>
      </c>
      <c r="BN23" s="1947">
        <f t="shared" si="1"/>
        <v>7930.61</v>
      </c>
      <c r="BO23" s="1937">
        <f>V23/E23*100</f>
        <v>100</v>
      </c>
      <c r="BP23" s="1937">
        <f t="shared" si="4"/>
        <v>75.529906780597273</v>
      </c>
      <c r="BQ23" s="1937">
        <f t="shared" si="5"/>
        <v>110.44</v>
      </c>
      <c r="BR23" s="1937" t="e">
        <f>Y23+#REF!+Z23+AA23+AB23+AC23+BA23+U23+S23</f>
        <v>#REF!</v>
      </c>
      <c r="BS23" s="1937" t="e">
        <f t="shared" si="6"/>
        <v>#REF!</v>
      </c>
      <c r="BT23" s="1937"/>
      <c r="BU23" s="1938"/>
    </row>
    <row r="24" spans="1:74" s="1909" customFormat="1" ht="18" customHeight="1">
      <c r="A24" s="1903"/>
      <c r="B24" s="1939" t="s">
        <v>76</v>
      </c>
      <c r="C24" s="1963" t="s">
        <v>77</v>
      </c>
      <c r="D24" s="1941" t="s">
        <v>17</v>
      </c>
      <c r="E24" s="1930">
        <f>'[2]2015'!$D22</f>
        <v>282.2</v>
      </c>
      <c r="F24" s="1945">
        <f>G24+O24+S24+T24+U24</f>
        <v>0</v>
      </c>
      <c r="G24" s="1935">
        <f>H24+N24</f>
        <v>0</v>
      </c>
      <c r="H24" s="1945">
        <f>I24+M24</f>
        <v>0</v>
      </c>
      <c r="I24" s="1935">
        <f>J24+K24+L24</f>
        <v>0</v>
      </c>
      <c r="J24" s="571">
        <f>[2]CT!$AB6</f>
        <v>0</v>
      </c>
      <c r="K24" s="571">
        <f>[2]CT!$AB22</f>
        <v>0</v>
      </c>
      <c r="L24" s="571">
        <f>[2]CT!$AB44</f>
        <v>0</v>
      </c>
      <c r="M24" s="571">
        <f>[2]CT!$AB53</f>
        <v>0</v>
      </c>
      <c r="N24" s="571">
        <f>[2]CT!$AB73</f>
        <v>0</v>
      </c>
      <c r="O24" s="571">
        <f>P24+Q24+R24</f>
        <v>0</v>
      </c>
      <c r="P24" s="571">
        <f>[2]CT!$AB88</f>
        <v>0</v>
      </c>
      <c r="Q24" s="571">
        <f>[2]CT!$AB99</f>
        <v>0</v>
      </c>
      <c r="R24" s="571">
        <f>[2]CT!$AB110</f>
        <v>0</v>
      </c>
      <c r="S24" s="571">
        <f>[2]CT!$AB118</f>
        <v>0</v>
      </c>
      <c r="T24" s="571">
        <f>[2]CT!$AB163</f>
        <v>0</v>
      </c>
      <c r="U24" s="571">
        <f>[2]CT!$AB170</f>
        <v>0</v>
      </c>
      <c r="V24" s="1943">
        <f>SUM(X24:AD24)+SUM(AT24:AX24)+AR24+SUM(BA24:BG24)</f>
        <v>8.99</v>
      </c>
      <c r="W24" s="1942">
        <f>$E24-$BL24</f>
        <v>273.20999999999998</v>
      </c>
      <c r="X24" s="571">
        <f>[2]CT!$AB$326</f>
        <v>0</v>
      </c>
      <c r="Y24" s="1958">
        <f>[2]CT!$AB$390</f>
        <v>0</v>
      </c>
      <c r="Z24" s="1958">
        <f>[2]CT!$AB$407</f>
        <v>0</v>
      </c>
      <c r="AA24" s="571">
        <f>[2]CT!$AB$692</f>
        <v>1.95</v>
      </c>
      <c r="AB24" s="571">
        <f>[2]CT!$AB$435</f>
        <v>0</v>
      </c>
      <c r="AC24" s="571">
        <f>[2]CT!$AB$1048</f>
        <v>0</v>
      </c>
      <c r="AD24" s="1945">
        <f t="shared" si="12"/>
        <v>1.86</v>
      </c>
      <c r="AE24" s="571">
        <f>[2]CT!$AB$1058</f>
        <v>1.86</v>
      </c>
      <c r="AF24" s="571">
        <f>[2]CT!$AB$1561</f>
        <v>0</v>
      </c>
      <c r="AG24" s="571">
        <f>[2]CT!$AB$1737</f>
        <v>0</v>
      </c>
      <c r="AH24" s="571">
        <f>[2]CT!$AB$1795</f>
        <v>0</v>
      </c>
      <c r="AI24" s="571">
        <f>[2]CT!$AB$1805</f>
        <v>0</v>
      </c>
      <c r="AJ24" s="571">
        <f>[2]CT!$AB$1863</f>
        <v>0</v>
      </c>
      <c r="AK24" s="571">
        <f>[2]CT!$AB$2027</f>
        <v>0</v>
      </c>
      <c r="AL24" s="571">
        <f>[2]CT!$AB$2146</f>
        <v>0</v>
      </c>
      <c r="AM24" s="571">
        <f>[2]CT!$AB$2155</f>
        <v>0</v>
      </c>
      <c r="AN24" s="571">
        <f>[2]CT!$AB$2285</f>
        <v>0</v>
      </c>
      <c r="AO24" s="571">
        <f>[2]CT!$AB$2410</f>
        <v>0</v>
      </c>
      <c r="AP24" s="571">
        <f>[2]CT!$AB$2471</f>
        <v>0</v>
      </c>
      <c r="AQ24" s="571">
        <f>[2]CT!$AB$2481</f>
        <v>0</v>
      </c>
      <c r="AR24" s="571">
        <f>[2]CT!$AB$2511</f>
        <v>0</v>
      </c>
      <c r="AS24" s="571">
        <f>[2]CT!$AB$2518</f>
        <v>0</v>
      </c>
      <c r="AT24" s="571">
        <f>[2]CT!$AB$2561</f>
        <v>3.31</v>
      </c>
      <c r="AU24" s="571">
        <f>[2]CT!$AB$2964</f>
        <v>1.5</v>
      </c>
      <c r="AV24" s="571">
        <f>[2]CT!$AB$3592</f>
        <v>0</v>
      </c>
      <c r="AW24" s="571">
        <f>[2]CT!$AB$3662</f>
        <v>0</v>
      </c>
      <c r="AX24" s="571">
        <f>[2]CT!$AB$3705</f>
        <v>0</v>
      </c>
      <c r="AY24" s="571">
        <f>[2]CT!$AB$3714</f>
        <v>0</v>
      </c>
      <c r="AZ24" s="571">
        <f>[2]CT!$AB$3773</f>
        <v>0</v>
      </c>
      <c r="BA24" s="571">
        <f>[2]CT!$AB$3851</f>
        <v>0</v>
      </c>
      <c r="BB24" s="571">
        <f>[2]CT!$AB$3910</f>
        <v>0</v>
      </c>
      <c r="BC24" s="571">
        <f>[2]CT!$AB$4125</f>
        <v>0.37</v>
      </c>
      <c r="BD24" s="571">
        <f>[2]CT!$AB$4215</f>
        <v>0</v>
      </c>
      <c r="BE24" s="571">
        <f>[2]CT!$AB$4270</f>
        <v>0</v>
      </c>
      <c r="BF24" s="571">
        <f>[2]CT!$AB$4278</f>
        <v>0</v>
      </c>
      <c r="BG24" s="571">
        <f>[2]CT!$AB$4345</f>
        <v>0</v>
      </c>
      <c r="BH24" s="1935">
        <f>BH25+BH26</f>
        <v>0</v>
      </c>
      <c r="BI24" s="1935"/>
      <c r="BJ24" s="1935"/>
      <c r="BK24" s="1935"/>
      <c r="BL24" s="1945">
        <f t="shared" ref="BL24:BL49" si="21">F24+V24+BH24</f>
        <v>8.99</v>
      </c>
      <c r="BM24" s="1946">
        <f>$W$65-BL24</f>
        <v>30.660000000000004</v>
      </c>
      <c r="BN24" s="1947">
        <f t="shared" si="1"/>
        <v>312.86</v>
      </c>
      <c r="BO24" s="1937">
        <f>W24/E24*100</f>
        <v>96.81431608788094</v>
      </c>
      <c r="BP24" s="1937">
        <f t="shared" si="4"/>
        <v>2.9796303985919947</v>
      </c>
      <c r="BQ24" s="1937">
        <f t="shared" si="5"/>
        <v>4.8100000000000005</v>
      </c>
      <c r="BR24" s="1937" t="e">
        <f>Y24+#REF!+Z24+AA24+AB24+AC24+BA24+U24+S24</f>
        <v>#REF!</v>
      </c>
      <c r="BS24" s="1937" t="e">
        <f t="shared" si="6"/>
        <v>#REF!</v>
      </c>
      <c r="BT24" s="1937"/>
      <c r="BU24" s="1938"/>
    </row>
    <row r="25" spans="1:74" s="1955" customFormat="1" ht="18" customHeight="1">
      <c r="A25" s="1949"/>
      <c r="B25" s="1939" t="s">
        <v>82</v>
      </c>
      <c r="C25" s="1963" t="s">
        <v>83</v>
      </c>
      <c r="D25" s="1941" t="s">
        <v>18</v>
      </c>
      <c r="E25" s="1930">
        <f>'[2]2015'!$D23</f>
        <v>30.78</v>
      </c>
      <c r="F25" s="1945">
        <f t="shared" ref="F25:F30" si="22">G25+O25+S25+T25+U25</f>
        <v>0</v>
      </c>
      <c r="G25" s="1935">
        <f t="shared" ref="G25:G30" si="23">H25+N25</f>
        <v>0</v>
      </c>
      <c r="H25" s="1945">
        <f t="shared" ref="H25:H30" si="24">I25+M25</f>
        <v>0</v>
      </c>
      <c r="I25" s="1935">
        <f t="shared" ref="I25:I30" si="25">J25+K25+L25</f>
        <v>0</v>
      </c>
      <c r="J25" s="571">
        <f>[2]CT!$AC6</f>
        <v>0</v>
      </c>
      <c r="K25" s="571">
        <f>[2]CT!$AC22</f>
        <v>0</v>
      </c>
      <c r="L25" s="571">
        <f>[2]CT!$AC44</f>
        <v>0</v>
      </c>
      <c r="M25" s="571">
        <f>[2]CT!$AC53</f>
        <v>0</v>
      </c>
      <c r="N25" s="571">
        <f>[2]CT!$AC73</f>
        <v>0</v>
      </c>
      <c r="O25" s="571">
        <f t="shared" ref="O25:O64" si="26">P25+Q25+R25</f>
        <v>0</v>
      </c>
      <c r="P25" s="571">
        <f>[2]CT!$AC88</f>
        <v>0</v>
      </c>
      <c r="Q25" s="571">
        <f>[2]CT!$AC99</f>
        <v>0</v>
      </c>
      <c r="R25" s="571">
        <f>[2]CT!$AC110</f>
        <v>0</v>
      </c>
      <c r="S25" s="571">
        <f>[2]CT!$AC118</f>
        <v>0</v>
      </c>
      <c r="T25" s="571">
        <f>[2]CT!$AC163</f>
        <v>0</v>
      </c>
      <c r="U25" s="571">
        <f>[2]CT!$AC170</f>
        <v>0</v>
      </c>
      <c r="V25" s="1964">
        <f>W25+SUM(Y25:AD25)+SUM(AT25:AX25)+AR25+SUM(BA25:BG25)</f>
        <v>2.4899999999999998</v>
      </c>
      <c r="W25" s="571">
        <f>[2]CT!$AC255</f>
        <v>0</v>
      </c>
      <c r="X25" s="1942">
        <f>$E25-$BL25</f>
        <v>28.290000000000003</v>
      </c>
      <c r="Y25" s="1958">
        <f>[2]CT!$AC$390</f>
        <v>0</v>
      </c>
      <c r="Z25" s="1958">
        <f>[2]CT!$AC$407</f>
        <v>0</v>
      </c>
      <c r="AA25" s="571">
        <f>[2]CT!$AC$692</f>
        <v>1.88</v>
      </c>
      <c r="AB25" s="571">
        <f>[2]CT!$AC$435</f>
        <v>0</v>
      </c>
      <c r="AC25" s="571">
        <f>[2]CT!$AC$1048</f>
        <v>0</v>
      </c>
      <c r="AD25" s="1945">
        <f t="shared" si="12"/>
        <v>0.04</v>
      </c>
      <c r="AE25" s="571">
        <f>[2]CT!$AC$1058</f>
        <v>0.04</v>
      </c>
      <c r="AF25" s="571">
        <f>[2]CT!$AC$1561</f>
        <v>0</v>
      </c>
      <c r="AG25" s="571">
        <f>[2]CT!$AC$1737</f>
        <v>0</v>
      </c>
      <c r="AH25" s="571">
        <f>[2]CT!$AC$1795</f>
        <v>0</v>
      </c>
      <c r="AI25" s="571">
        <f>[2]CT!$AC$1805</f>
        <v>0</v>
      </c>
      <c r="AJ25" s="571">
        <f>[2]CT!$AC$1863</f>
        <v>0</v>
      </c>
      <c r="AK25" s="571">
        <f>[2]CT!$AC$2027</f>
        <v>0</v>
      </c>
      <c r="AL25" s="571">
        <f>[2]CT!$AC$2146</f>
        <v>0</v>
      </c>
      <c r="AM25" s="571">
        <f>[2]CT!$AC$2155</f>
        <v>0</v>
      </c>
      <c r="AN25" s="571">
        <f>[2]CT!$AC$2285</f>
        <v>0</v>
      </c>
      <c r="AO25" s="571">
        <f>[2]CT!$AC$2410</f>
        <v>0</v>
      </c>
      <c r="AP25" s="571">
        <f>[2]CT!$AC$2471</f>
        <v>0</v>
      </c>
      <c r="AQ25" s="571">
        <f>[2]CT!$AC$2481</f>
        <v>0</v>
      </c>
      <c r="AR25" s="571">
        <f>[2]CT!$AC$2511</f>
        <v>0</v>
      </c>
      <c r="AS25" s="571">
        <f>[2]CT!$AC$2518</f>
        <v>0</v>
      </c>
      <c r="AT25" s="571">
        <f>[2]CT!$AC$2561</f>
        <v>0</v>
      </c>
      <c r="AU25" s="571">
        <f>[2]CT!$AC$2964</f>
        <v>0</v>
      </c>
      <c r="AV25" s="571">
        <f>[2]CT!$AC$3592</f>
        <v>0</v>
      </c>
      <c r="AW25" s="571">
        <f>[2]CT!$AC$3662</f>
        <v>0</v>
      </c>
      <c r="AX25" s="571">
        <f>[2]CT!$AC$3705</f>
        <v>0</v>
      </c>
      <c r="AY25" s="571">
        <f>[2]CT!$AC$3714</f>
        <v>0</v>
      </c>
      <c r="AZ25" s="571">
        <f>[2]CT!$AC$3773</f>
        <v>0</v>
      </c>
      <c r="BA25" s="571">
        <f>[2]CT!$AC$3851</f>
        <v>0</v>
      </c>
      <c r="BB25" s="571">
        <f>[2]CT!$AC$3910</f>
        <v>0</v>
      </c>
      <c r="BC25" s="571">
        <f>[2]CT!$AC$4125</f>
        <v>0.56999999999999995</v>
      </c>
      <c r="BD25" s="571">
        <f>[2]CT!$AC$4215</f>
        <v>0</v>
      </c>
      <c r="BE25" s="571">
        <f>[2]CT!$AC$4270</f>
        <v>0</v>
      </c>
      <c r="BF25" s="571">
        <f>[2]CT!$AC$4278</f>
        <v>0</v>
      </c>
      <c r="BG25" s="571">
        <f>[2]CT!$AC$4345</f>
        <v>0</v>
      </c>
      <c r="BH25" s="1945">
        <f>SUM(BI25:BK25)</f>
        <v>0</v>
      </c>
      <c r="BI25" s="1945"/>
      <c r="BJ25" s="1945"/>
      <c r="BK25" s="1945"/>
      <c r="BL25" s="1945">
        <f t="shared" si="21"/>
        <v>2.4899999999999998</v>
      </c>
      <c r="BM25" s="1946">
        <f>$X$65-BL25</f>
        <v>4.3100000000000005</v>
      </c>
      <c r="BN25" s="1947">
        <f t="shared" si="1"/>
        <v>35.090000000000003</v>
      </c>
      <c r="BO25" s="1937">
        <f>X25/E25*100</f>
        <v>91.910331384015592</v>
      </c>
      <c r="BP25" s="1937">
        <f t="shared" si="4"/>
        <v>0.33419174930190215</v>
      </c>
      <c r="BQ25" s="1937">
        <f t="shared" si="5"/>
        <v>0</v>
      </c>
      <c r="BR25" s="1937" t="e">
        <f>Y25+#REF!+Z25+AA25+AB25+AC25+BA25+U25+S25</f>
        <v>#REF!</v>
      </c>
      <c r="BS25" s="1937" t="e">
        <f t="shared" si="6"/>
        <v>#REF!</v>
      </c>
      <c r="BT25" s="1937"/>
      <c r="BU25" s="1938"/>
    </row>
    <row r="26" spans="1:74" s="1955" customFormat="1" ht="18" customHeight="1">
      <c r="A26" s="1903"/>
      <c r="B26" s="1939" t="s">
        <v>101</v>
      </c>
      <c r="C26" s="1965" t="s">
        <v>102</v>
      </c>
      <c r="D26" s="1941" t="s">
        <v>19</v>
      </c>
      <c r="E26" s="1930">
        <f>'[2]2015'!$D24</f>
        <v>99.27</v>
      </c>
      <c r="F26" s="1945">
        <f t="shared" si="22"/>
        <v>0</v>
      </c>
      <c r="G26" s="1935">
        <f t="shared" si="23"/>
        <v>0</v>
      </c>
      <c r="H26" s="1945">
        <f t="shared" si="24"/>
        <v>0</v>
      </c>
      <c r="I26" s="1935">
        <f t="shared" si="25"/>
        <v>0</v>
      </c>
      <c r="J26" s="571">
        <f>[2]CT!$AD$6</f>
        <v>0</v>
      </c>
      <c r="K26" s="571">
        <f>[2]CT!$AD$22</f>
        <v>0</v>
      </c>
      <c r="L26" s="571">
        <f>[2]CT!$AD$44</f>
        <v>0</v>
      </c>
      <c r="M26" s="571">
        <f>[2]CT!$AD$53</f>
        <v>0</v>
      </c>
      <c r="N26" s="571">
        <f>[2]CT!$AD$73</f>
        <v>0</v>
      </c>
      <c r="O26" s="571">
        <f t="shared" si="26"/>
        <v>0</v>
      </c>
      <c r="P26" s="571">
        <f>[2]CT!$AD$88</f>
        <v>0</v>
      </c>
      <c r="Q26" s="571">
        <f>[2]CT!$AD$99</f>
        <v>0</v>
      </c>
      <c r="R26" s="571">
        <f>[2]CT!$AD$110</f>
        <v>0</v>
      </c>
      <c r="S26" s="571">
        <f>[2]CT!$AD$118</f>
        <v>0</v>
      </c>
      <c r="T26" s="571">
        <f>[2]CT!$AD$163</f>
        <v>0</v>
      </c>
      <c r="U26" s="571">
        <f>[2]CT!$AD$170</f>
        <v>0</v>
      </c>
      <c r="V26" s="1943">
        <f>SUM(W26:X26)+SUM(Z26:AD26)+AR26+SUM(AT26:AX26)+SUM(BA26:BG26)</f>
        <v>33.18</v>
      </c>
      <c r="W26" s="571">
        <f>[2]CT!$AD$255</f>
        <v>0</v>
      </c>
      <c r="X26" s="571">
        <f>[2]CT!$AD$326</f>
        <v>0</v>
      </c>
      <c r="Y26" s="1966">
        <f>$E26-$BL26</f>
        <v>66.09</v>
      </c>
      <c r="Z26" s="1958">
        <f>[2]CT!$AD$407</f>
        <v>0</v>
      </c>
      <c r="AA26" s="571">
        <f>[2]CT!$AD$692</f>
        <v>0</v>
      </c>
      <c r="AB26" s="571">
        <f>[2]CT!$AD$435</f>
        <v>0</v>
      </c>
      <c r="AC26" s="571">
        <f>[2]CT!$AD$1048</f>
        <v>0</v>
      </c>
      <c r="AD26" s="1945">
        <f t="shared" si="12"/>
        <v>12.12</v>
      </c>
      <c r="AE26" s="571">
        <f>[2]CT!$AD$1058</f>
        <v>7.08</v>
      </c>
      <c r="AF26" s="571">
        <f>[2]CT!$AD$1561</f>
        <v>4.55</v>
      </c>
      <c r="AG26" s="571">
        <f>[2]CT!$AD$1737</f>
        <v>0</v>
      </c>
      <c r="AH26" s="571">
        <f>[2]CT!$AD$1795</f>
        <v>0</v>
      </c>
      <c r="AI26" s="571">
        <f>[2]CT!$AD$1805</f>
        <v>0</v>
      </c>
      <c r="AJ26" s="571">
        <f>[2]CT!$AD$1863</f>
        <v>0.49</v>
      </c>
      <c r="AK26" s="571">
        <f>[2]CT!$AD$2027</f>
        <v>0</v>
      </c>
      <c r="AL26" s="571">
        <f>[2]CT!$AD$2146</f>
        <v>0</v>
      </c>
      <c r="AM26" s="571">
        <f>[2]CT!$AD$2155</f>
        <v>0</v>
      </c>
      <c r="AN26" s="571">
        <f>[2]CT!$AD$2285</f>
        <v>0</v>
      </c>
      <c r="AO26" s="571">
        <f>[2]CT!$AD$2410</f>
        <v>0</v>
      </c>
      <c r="AP26" s="571">
        <f>[2]CT!$AD$2471</f>
        <v>0</v>
      </c>
      <c r="AQ26" s="571">
        <f>[2]CT!$AD$2481</f>
        <v>0</v>
      </c>
      <c r="AR26" s="571">
        <f>[2]CT!$AD$2511</f>
        <v>0</v>
      </c>
      <c r="AS26" s="571">
        <f>[2]CT!$AD$2518</f>
        <v>0</v>
      </c>
      <c r="AT26" s="571">
        <f>[2]CT!$AD$2561</f>
        <v>0</v>
      </c>
      <c r="AU26" s="571">
        <f>[2]CT!$AD$2964</f>
        <v>21.060000000000002</v>
      </c>
      <c r="AV26" s="571">
        <f>[2]CT!$AD$3592</f>
        <v>0</v>
      </c>
      <c r="AW26" s="571">
        <f>[2]CT!$AD$3662</f>
        <v>0</v>
      </c>
      <c r="AX26" s="571">
        <f>[2]CT!$AD$3705</f>
        <v>0</v>
      </c>
      <c r="AY26" s="571">
        <f>[2]CT!$AD$3714</f>
        <v>0</v>
      </c>
      <c r="AZ26" s="571">
        <f>[2]CT!$AD$3773</f>
        <v>0</v>
      </c>
      <c r="BA26" s="571">
        <f>[2]CT!$AD$3851</f>
        <v>0</v>
      </c>
      <c r="BB26" s="571">
        <f>[2]CT!$AD$3910</f>
        <v>0</v>
      </c>
      <c r="BC26" s="571">
        <f>[2]CT!$AD$4125</f>
        <v>0</v>
      </c>
      <c r="BD26" s="571">
        <f>[2]CT!$AD$4215</f>
        <v>0</v>
      </c>
      <c r="BE26" s="571">
        <f>[2]CT!$AD$4270</f>
        <v>0</v>
      </c>
      <c r="BF26" s="571">
        <f>[2]CT!$AD$4278</f>
        <v>0</v>
      </c>
      <c r="BG26" s="571">
        <f>[2]CT!$AD$4345</f>
        <v>0</v>
      </c>
      <c r="BH26" s="1945">
        <f>SUM(BI26:BK26)</f>
        <v>0</v>
      </c>
      <c r="BI26" s="1945"/>
      <c r="BJ26" s="1945"/>
      <c r="BK26" s="1945"/>
      <c r="BL26" s="1945">
        <f t="shared" si="21"/>
        <v>33.18</v>
      </c>
      <c r="BM26" s="1946">
        <f>$Y$65-BL26</f>
        <v>-33.18</v>
      </c>
      <c r="BN26" s="1947">
        <f t="shared" si="1"/>
        <v>66.09</v>
      </c>
      <c r="BO26" s="1937">
        <f>Y26/E26*100</f>
        <v>66.576004835297681</v>
      </c>
      <c r="BP26" s="1937">
        <f t="shared" si="4"/>
        <v>0.62943096926083542</v>
      </c>
      <c r="BQ26" s="1937">
        <f t="shared" si="5"/>
        <v>21.060000000000002</v>
      </c>
      <c r="BR26" s="1937" t="e">
        <f>Y26+#REF!+Z26+AA26+AB26+AC26+BA26+U26+S26</f>
        <v>#REF!</v>
      </c>
      <c r="BS26" s="1937" t="e">
        <f t="shared" si="6"/>
        <v>#REF!</v>
      </c>
      <c r="BT26" s="1937"/>
      <c r="BU26" s="1938"/>
    </row>
    <row r="27" spans="1:74" s="1955" customFormat="1" ht="18" customHeight="1">
      <c r="A27" s="1903"/>
      <c r="B27" s="1939" t="s">
        <v>103</v>
      </c>
      <c r="C27" s="1963" t="s">
        <v>1216</v>
      </c>
      <c r="D27" s="1941" t="s">
        <v>20</v>
      </c>
      <c r="E27" s="1930">
        <f>'[2]2015'!$D25</f>
        <v>19.43</v>
      </c>
      <c r="F27" s="1945">
        <f t="shared" si="22"/>
        <v>0</v>
      </c>
      <c r="G27" s="1935">
        <f t="shared" si="23"/>
        <v>0</v>
      </c>
      <c r="H27" s="1945">
        <f t="shared" si="24"/>
        <v>0</v>
      </c>
      <c r="I27" s="1935">
        <f t="shared" si="25"/>
        <v>0</v>
      </c>
      <c r="J27" s="571">
        <f>[2]CT!$AE$6</f>
        <v>0</v>
      </c>
      <c r="K27" s="571">
        <f>[2]CT!$AE$22</f>
        <v>0</v>
      </c>
      <c r="L27" s="571">
        <f>[2]CT!$AE$44</f>
        <v>0</v>
      </c>
      <c r="M27" s="571">
        <f>[2]CT!$AE$53</f>
        <v>0</v>
      </c>
      <c r="N27" s="571">
        <f>[2]CT!$AE$73</f>
        <v>0</v>
      </c>
      <c r="O27" s="571">
        <f t="shared" si="26"/>
        <v>0</v>
      </c>
      <c r="P27" s="571">
        <f>[2]CT!$AE$88</f>
        <v>0</v>
      </c>
      <c r="Q27" s="571">
        <f>[2]CT!$AE$99</f>
        <v>0</v>
      </c>
      <c r="R27" s="571">
        <f>[2]CT!$AE$110</f>
        <v>0</v>
      </c>
      <c r="S27" s="571">
        <f>[2]CT!$AE$118</f>
        <v>0</v>
      </c>
      <c r="T27" s="571">
        <f>[2]CT!$AE$163</f>
        <v>0</v>
      </c>
      <c r="U27" s="571">
        <f>[2]CT!$AE$170</f>
        <v>0</v>
      </c>
      <c r="V27" s="1943">
        <f>SUM(W27:Y27)+SUM(AA27:AD27)+AR27+SUM(AT27:AX27)+SUM(BA27:BG27)</f>
        <v>0</v>
      </c>
      <c r="W27" s="571">
        <f>[2]CT!$AE$255</f>
        <v>0</v>
      </c>
      <c r="X27" s="571">
        <f>[2]CT!$AE$326</f>
        <v>0</v>
      </c>
      <c r="Y27" s="1958">
        <f>[2]CT!$AE$390</f>
        <v>0</v>
      </c>
      <c r="Z27" s="1966">
        <f>$E27-$BL27</f>
        <v>19.43</v>
      </c>
      <c r="AA27" s="571">
        <f>[2]CT!$AE$692</f>
        <v>0</v>
      </c>
      <c r="AB27" s="571">
        <f>[2]CT!$AE$435</f>
        <v>0</v>
      </c>
      <c r="AC27" s="571">
        <f>[2]CT!$AE$1048</f>
        <v>0</v>
      </c>
      <c r="AD27" s="1945">
        <f t="shared" si="12"/>
        <v>0</v>
      </c>
      <c r="AE27" s="571">
        <f>[2]CT!$AE$1058</f>
        <v>0</v>
      </c>
      <c r="AF27" s="571">
        <f>[2]CT!$AE$1561</f>
        <v>0</v>
      </c>
      <c r="AG27" s="571">
        <f>[2]CT!$AE$1737</f>
        <v>0</v>
      </c>
      <c r="AH27" s="571">
        <f>[2]CT!$AE$1795</f>
        <v>0</v>
      </c>
      <c r="AI27" s="571">
        <f>[2]CT!$AE$1805</f>
        <v>0</v>
      </c>
      <c r="AJ27" s="571">
        <f>[2]CT!$AE$1863</f>
        <v>0</v>
      </c>
      <c r="AK27" s="571">
        <f>[2]CT!$AE$2027</f>
        <v>0</v>
      </c>
      <c r="AL27" s="571">
        <f>[2]CT!$AE$2146</f>
        <v>0</v>
      </c>
      <c r="AM27" s="571">
        <f>[2]CT!$AE$2155</f>
        <v>0</v>
      </c>
      <c r="AN27" s="571">
        <f>[2]CT!$AE$2285</f>
        <v>0</v>
      </c>
      <c r="AO27" s="571">
        <f>[2]CT!$AE$2410</f>
        <v>0</v>
      </c>
      <c r="AP27" s="571">
        <f>[2]CT!$AE$2471</f>
        <v>0</v>
      </c>
      <c r="AQ27" s="571">
        <f>[2]CT!$AE$2481</f>
        <v>0</v>
      </c>
      <c r="AR27" s="571">
        <f>[2]CT!$AE$2511</f>
        <v>0</v>
      </c>
      <c r="AS27" s="571">
        <f>[2]CT!$AE$2518</f>
        <v>0</v>
      </c>
      <c r="AT27" s="571">
        <f>[2]CT!$AE$2561</f>
        <v>0</v>
      </c>
      <c r="AU27" s="571">
        <f>[2]CT!$AE$2964</f>
        <v>0</v>
      </c>
      <c r="AV27" s="571">
        <f>[2]CT!$AE$3592</f>
        <v>0</v>
      </c>
      <c r="AW27" s="571">
        <f>[2]CT!$AE$3662</f>
        <v>0</v>
      </c>
      <c r="AX27" s="571">
        <f>[2]CT!$AE$3705</f>
        <v>0</v>
      </c>
      <c r="AY27" s="571">
        <f>[2]CT!$AE$3714</f>
        <v>0</v>
      </c>
      <c r="AZ27" s="571">
        <f>[2]CT!$AE$3773</f>
        <v>0</v>
      </c>
      <c r="BA27" s="571">
        <f>[2]CT!$AE$3851</f>
        <v>0</v>
      </c>
      <c r="BB27" s="571">
        <f>[2]CT!$AE$3910</f>
        <v>0</v>
      </c>
      <c r="BC27" s="571">
        <f>[2]CT!$AE$4125</f>
        <v>0</v>
      </c>
      <c r="BD27" s="571">
        <f>[2]CT!$AE$4215</f>
        <v>0</v>
      </c>
      <c r="BE27" s="571">
        <f>[2]CT!$AE$4270</f>
        <v>0</v>
      </c>
      <c r="BF27" s="571">
        <f>[2]CT!$AE$4278</f>
        <v>0</v>
      </c>
      <c r="BG27" s="571">
        <f>[2]CT!$AE$4345</f>
        <v>0</v>
      </c>
      <c r="BH27" s="1945">
        <f>SUM(BI27:BK27)</f>
        <v>0</v>
      </c>
      <c r="BI27" s="1945"/>
      <c r="BJ27" s="1945"/>
      <c r="BK27" s="1945"/>
      <c r="BL27" s="1945">
        <f t="shared" si="21"/>
        <v>0</v>
      </c>
      <c r="BM27" s="1946">
        <f>$Z$65-BL27</f>
        <v>30.519999999999996</v>
      </c>
      <c r="BN27" s="1947">
        <f t="shared" si="1"/>
        <v>49.949999999999996</v>
      </c>
      <c r="BO27" s="1937">
        <f>Z27/E27*100</f>
        <v>100</v>
      </c>
      <c r="BP27" s="1937">
        <f t="shared" si="4"/>
        <v>0.47571609796608749</v>
      </c>
      <c r="BQ27" s="1937">
        <f t="shared" si="5"/>
        <v>0</v>
      </c>
      <c r="BR27" s="1937" t="e">
        <f>Y27+#REF!+Z27+AA27+AB27+AC27+BA27+U27+S27</f>
        <v>#REF!</v>
      </c>
      <c r="BS27" s="1937" t="e">
        <f t="shared" si="6"/>
        <v>#REF!</v>
      </c>
      <c r="BT27" s="1937"/>
      <c r="BU27" s="1938"/>
    </row>
    <row r="28" spans="1:74" s="1955" customFormat="1" ht="18" customHeight="1">
      <c r="A28" s="1949"/>
      <c r="B28" s="1939" t="s">
        <v>111</v>
      </c>
      <c r="C28" s="1963" t="s">
        <v>1217</v>
      </c>
      <c r="D28" s="1941" t="s">
        <v>21</v>
      </c>
      <c r="E28" s="1930">
        <f>'[2]2015'!$D26</f>
        <v>151.54</v>
      </c>
      <c r="F28" s="1945">
        <f t="shared" si="22"/>
        <v>0</v>
      </c>
      <c r="G28" s="1935">
        <f t="shared" si="23"/>
        <v>0</v>
      </c>
      <c r="H28" s="1945">
        <f t="shared" si="24"/>
        <v>0</v>
      </c>
      <c r="I28" s="1935">
        <f t="shared" si="25"/>
        <v>0</v>
      </c>
      <c r="J28" s="571">
        <f>[2]CT!$AF$6</f>
        <v>0</v>
      </c>
      <c r="K28" s="571">
        <f>[2]CT!$AF$22</f>
        <v>0</v>
      </c>
      <c r="L28" s="571">
        <f>[2]CT!$AF$44</f>
        <v>0</v>
      </c>
      <c r="M28" s="571">
        <f>[2]CT!$AF$53</f>
        <v>0</v>
      </c>
      <c r="N28" s="571">
        <f>[2]CT!$AF$73</f>
        <v>0</v>
      </c>
      <c r="O28" s="571">
        <f t="shared" si="26"/>
        <v>0</v>
      </c>
      <c r="P28" s="571">
        <f>[2]CT!$AF$88</f>
        <v>0</v>
      </c>
      <c r="Q28" s="571">
        <f>[2]CT!$AF$99</f>
        <v>0</v>
      </c>
      <c r="R28" s="571">
        <f>[2]CT!$AF$110</f>
        <v>0</v>
      </c>
      <c r="S28" s="571">
        <f>[2]CT!$AF$118</f>
        <v>0</v>
      </c>
      <c r="T28" s="571">
        <f>[2]CT!$AF$163</f>
        <v>0</v>
      </c>
      <c r="U28" s="571">
        <f>[2]CT!$AF$170</f>
        <v>0</v>
      </c>
      <c r="V28" s="1943">
        <f>SUM(AT28:AX28)+AR28+SUM(BA28:BH28)+SUM(W28:Z28)+SUM(AB28:AD28)</f>
        <v>11.379999999999999</v>
      </c>
      <c r="W28" s="571">
        <f>[2]CT!$AF$255</f>
        <v>5.05</v>
      </c>
      <c r="X28" s="571">
        <f>[2]CT!$AF$326</f>
        <v>0</v>
      </c>
      <c r="Y28" s="1958">
        <f>[2]CT!$AF$390</f>
        <v>0</v>
      </c>
      <c r="Z28" s="1958">
        <f>[2]CT!$AF$407</f>
        <v>0</v>
      </c>
      <c r="AA28" s="1942">
        <f>$E28-$BL28</f>
        <v>140.16</v>
      </c>
      <c r="AB28" s="571">
        <f>[2]CT!$AF$435</f>
        <v>0</v>
      </c>
      <c r="AC28" s="571">
        <f>[2]CT!$AF$1048</f>
        <v>0</v>
      </c>
      <c r="AD28" s="1945">
        <f t="shared" si="12"/>
        <v>2.09</v>
      </c>
      <c r="AE28" s="571">
        <f>[2]CT!$AF$1058</f>
        <v>0.76999999999999991</v>
      </c>
      <c r="AF28" s="571">
        <f>[2]CT!$AF$1561</f>
        <v>0.02</v>
      </c>
      <c r="AG28" s="571">
        <f>[2]CT!$AF$1737</f>
        <v>0</v>
      </c>
      <c r="AH28" s="571">
        <f>[2]CT!$AF$1795</f>
        <v>0</v>
      </c>
      <c r="AI28" s="571">
        <f>[2]CT!$AF$1805</f>
        <v>0</v>
      </c>
      <c r="AJ28" s="571">
        <f>[2]CT!$AF$1863</f>
        <v>0.57000000000000006</v>
      </c>
      <c r="AK28" s="571">
        <f>[2]CT!$AF$2027</f>
        <v>0</v>
      </c>
      <c r="AL28" s="571">
        <f>[2]CT!$AF$2146</f>
        <v>0</v>
      </c>
      <c r="AM28" s="571">
        <f>[2]CT!$AF$2155</f>
        <v>0</v>
      </c>
      <c r="AN28" s="571">
        <f>[2]CT!$AF$2285</f>
        <v>0</v>
      </c>
      <c r="AO28" s="571">
        <f>[2]CT!$AF$2410</f>
        <v>0</v>
      </c>
      <c r="AP28" s="571">
        <f>[2]CT!$AF$2471</f>
        <v>0</v>
      </c>
      <c r="AQ28" s="571">
        <f>[2]CT!$AF$2481</f>
        <v>0.73</v>
      </c>
      <c r="AR28" s="571">
        <f>[2]CT!$AF$2511</f>
        <v>0</v>
      </c>
      <c r="AS28" s="571">
        <f>[2]CT!$AF$2518</f>
        <v>0</v>
      </c>
      <c r="AT28" s="571">
        <f>[2]CT!$AF$2561</f>
        <v>2.1100000000000003</v>
      </c>
      <c r="AU28" s="571">
        <f>[2]CT!$AF$2964</f>
        <v>2.12</v>
      </c>
      <c r="AV28" s="571">
        <f>[2]CT!$AF$3592</f>
        <v>0</v>
      </c>
      <c r="AW28" s="571">
        <f>[2]CT!$AF$3662</f>
        <v>0</v>
      </c>
      <c r="AX28" s="571">
        <f>[2]CT!$AF$3705</f>
        <v>0</v>
      </c>
      <c r="AY28" s="571">
        <f>[2]CT!$AF$3714</f>
        <v>0</v>
      </c>
      <c r="AZ28" s="571">
        <f>[2]CT!$AF$3773</f>
        <v>0</v>
      </c>
      <c r="BA28" s="571">
        <f>[2]CT!$AF$3851</f>
        <v>0</v>
      </c>
      <c r="BB28" s="571">
        <f>[2]CT!$AF$3910</f>
        <v>0.01</v>
      </c>
      <c r="BC28" s="571">
        <f>[2]CT!$AF$4125</f>
        <v>0</v>
      </c>
      <c r="BD28" s="571">
        <f>[2]CT!$AF$4215</f>
        <v>0</v>
      </c>
      <c r="BE28" s="571">
        <f>[2]CT!$AF$4270</f>
        <v>0</v>
      </c>
      <c r="BF28" s="571">
        <f>[2]CT!$AF$4278</f>
        <v>0</v>
      </c>
      <c r="BG28" s="571">
        <f>[2]CT!$AF$4345</f>
        <v>0</v>
      </c>
      <c r="BH28" s="1945">
        <f>SUM(BI28:BK28)</f>
        <v>0</v>
      </c>
      <c r="BI28" s="1945"/>
      <c r="BJ28" s="1945"/>
      <c r="BK28" s="1945"/>
      <c r="BL28" s="1945">
        <f t="shared" si="21"/>
        <v>11.379999999999999</v>
      </c>
      <c r="BM28" s="1946">
        <f>$AA$65-BL28</f>
        <v>110.911</v>
      </c>
      <c r="BN28" s="1947">
        <f t="shared" si="1"/>
        <v>262.45100000000002</v>
      </c>
      <c r="BO28" s="1937">
        <f>AA28/E28*100</f>
        <v>92.49043156922265</v>
      </c>
      <c r="BP28" s="1937">
        <f t="shared" si="4"/>
        <v>2.4995428554013541</v>
      </c>
      <c r="BQ28" s="1937">
        <f t="shared" si="5"/>
        <v>4.2300000000000004</v>
      </c>
      <c r="BR28" s="1937" t="e">
        <f>Y28+#REF!+Z28+AA28+AB28+AC28+BA28+U28+S28</f>
        <v>#REF!</v>
      </c>
      <c r="BS28" s="1937" t="e">
        <f t="shared" si="6"/>
        <v>#REF!</v>
      </c>
      <c r="BT28" s="1937"/>
      <c r="BU28" s="1938"/>
    </row>
    <row r="29" spans="1:74" s="1955" customFormat="1" ht="18" customHeight="1">
      <c r="A29" s="1903"/>
      <c r="B29" s="1939" t="s">
        <v>117</v>
      </c>
      <c r="C29" s="1963" t="s">
        <v>1218</v>
      </c>
      <c r="D29" s="1941" t="s">
        <v>22</v>
      </c>
      <c r="E29" s="1930">
        <f>'[2]2015'!$D27</f>
        <v>185.07</v>
      </c>
      <c r="F29" s="1945">
        <f t="shared" si="22"/>
        <v>0</v>
      </c>
      <c r="G29" s="1935">
        <f t="shared" si="23"/>
        <v>0</v>
      </c>
      <c r="H29" s="1945">
        <f t="shared" si="24"/>
        <v>0</v>
      </c>
      <c r="I29" s="1935">
        <f t="shared" si="25"/>
        <v>0</v>
      </c>
      <c r="J29" s="571">
        <f>[2]CT!$AG$6</f>
        <v>0</v>
      </c>
      <c r="K29" s="571">
        <f>[2]CT!$AG$22</f>
        <v>0</v>
      </c>
      <c r="L29" s="571">
        <f>[2]CT!$AG$44</f>
        <v>0</v>
      </c>
      <c r="M29" s="571">
        <f>[2]CT!$AG$53</f>
        <v>0</v>
      </c>
      <c r="N29" s="571">
        <f>[2]CT!$AG$73</f>
        <v>0</v>
      </c>
      <c r="O29" s="571">
        <f t="shared" si="26"/>
        <v>0</v>
      </c>
      <c r="P29" s="571">
        <f>[2]CT!$AG$88</f>
        <v>0</v>
      </c>
      <c r="Q29" s="571">
        <f>[2]CT!$AG$99</f>
        <v>0</v>
      </c>
      <c r="R29" s="571">
        <f>[2]CT!$AG$110</f>
        <v>0</v>
      </c>
      <c r="S29" s="571">
        <f>[2]CT!$AG$118</f>
        <v>0</v>
      </c>
      <c r="T29" s="571">
        <f>[2]CT!$AG$163</f>
        <v>0</v>
      </c>
      <c r="U29" s="571">
        <f>[2]CT!$AG$170</f>
        <v>0</v>
      </c>
      <c r="V29" s="1943">
        <f>SUM(W29:AA29)+SUM(AC29:AD29)+SUM(AR29)+SUM(AT29:AX29)+SUM(BA29:BG29)</f>
        <v>49.949999999999989</v>
      </c>
      <c r="W29" s="571">
        <f>[2]CT!$AG$255</f>
        <v>0</v>
      </c>
      <c r="X29" s="571">
        <f>[2]CT!$AG$326</f>
        <v>0.28000000000000003</v>
      </c>
      <c r="Y29" s="1958">
        <f>[2]CT!$AG$390</f>
        <v>0</v>
      </c>
      <c r="Z29" s="1958">
        <f>[2]CT!$AG$407</f>
        <v>0</v>
      </c>
      <c r="AA29" s="571">
        <f>[2]CT!$AG$692</f>
        <v>5.45</v>
      </c>
      <c r="AB29" s="1942">
        <f>$E29-$BL29</f>
        <v>135.12</v>
      </c>
      <c r="AC29" s="571">
        <f>[2]CT!$AG$1048</f>
        <v>0</v>
      </c>
      <c r="AD29" s="1945">
        <f t="shared" si="12"/>
        <v>21.36</v>
      </c>
      <c r="AE29" s="571">
        <f>[2]CT!$AG$1058</f>
        <v>12.900000000000002</v>
      </c>
      <c r="AF29" s="571">
        <f>[2]CT!$AG$1561</f>
        <v>0.03</v>
      </c>
      <c r="AG29" s="571">
        <f>[2]CT!$AG$1737</f>
        <v>2.61</v>
      </c>
      <c r="AH29" s="571">
        <f>[2]CT!$AG$1795</f>
        <v>0</v>
      </c>
      <c r="AI29" s="571">
        <f>[2]CT!$AG$1805</f>
        <v>0</v>
      </c>
      <c r="AJ29" s="571">
        <f>[2]CT!$AG$1863</f>
        <v>0.21</v>
      </c>
      <c r="AK29" s="571">
        <f>[2]CT!$AG$2027</f>
        <v>0</v>
      </c>
      <c r="AL29" s="571">
        <f>[2]CT!$AG$2146</f>
        <v>0</v>
      </c>
      <c r="AM29" s="571">
        <f>[2]CT!$AG$2155</f>
        <v>0.03</v>
      </c>
      <c r="AN29" s="571">
        <f>[2]CT!$AG$2285</f>
        <v>0</v>
      </c>
      <c r="AO29" s="571">
        <f>[2]CT!$AG$2410</f>
        <v>0</v>
      </c>
      <c r="AP29" s="571">
        <f>[2]CT!$AG$2471</f>
        <v>0</v>
      </c>
      <c r="AQ29" s="571">
        <f>[2]CT!$AG$2481</f>
        <v>0</v>
      </c>
      <c r="AR29" s="571">
        <f>[2]CT!$AG$2511</f>
        <v>0</v>
      </c>
      <c r="AS29" s="571">
        <f>[2]CT!$AG$2518</f>
        <v>0</v>
      </c>
      <c r="AT29" s="571">
        <f>[2]CT!$AG$2561</f>
        <v>1.22</v>
      </c>
      <c r="AU29" s="571">
        <f>[2]CT!$AG$2964</f>
        <v>16.869999999999997</v>
      </c>
      <c r="AV29" s="571">
        <f>[2]CT!$AG$3592</f>
        <v>0</v>
      </c>
      <c r="AW29" s="571">
        <f>[2]CT!$AG$3662</f>
        <v>0</v>
      </c>
      <c r="AX29" s="571">
        <f>[2]CT!$AG$3705</f>
        <v>0</v>
      </c>
      <c r="AY29" s="571">
        <f>[2]CT!$AG$3714</f>
        <v>5.58</v>
      </c>
      <c r="AZ29" s="571">
        <f>[2]CT!$AG$3773</f>
        <v>0</v>
      </c>
      <c r="BA29" s="571">
        <f>[2]CT!$AG$3851</f>
        <v>0</v>
      </c>
      <c r="BB29" s="571">
        <f>[2]CT!$AG$3910</f>
        <v>0.32</v>
      </c>
      <c r="BC29" s="571">
        <f>[2]CT!$AG$4125</f>
        <v>4.4499999999999993</v>
      </c>
      <c r="BD29" s="571">
        <f>[2]CT!$AG$4215</f>
        <v>0</v>
      </c>
      <c r="BE29" s="571">
        <f>[2]CT!$AG$4270</f>
        <v>0</v>
      </c>
      <c r="BF29" s="571">
        <f>[2]CT!$AG$4278</f>
        <v>0</v>
      </c>
      <c r="BG29" s="571">
        <f>[2]CT!$AG$4345</f>
        <v>0</v>
      </c>
      <c r="BH29" s="1945">
        <f>SUM(BI29:BK29)</f>
        <v>0</v>
      </c>
      <c r="BI29" s="1945"/>
      <c r="BJ29" s="1945"/>
      <c r="BK29" s="1945"/>
      <c r="BL29" s="1945">
        <f t="shared" si="21"/>
        <v>49.949999999999989</v>
      </c>
      <c r="BM29" s="1946">
        <f>$AB$65-BL29</f>
        <v>-33.589999999999989</v>
      </c>
      <c r="BN29" s="1947">
        <f t="shared" si="1"/>
        <v>151.48000000000002</v>
      </c>
      <c r="BO29" s="1937">
        <f>AB29/E29*100</f>
        <v>73.010212352083002</v>
      </c>
      <c r="BP29" s="1937">
        <f t="shared" si="4"/>
        <v>1.4426721625606196</v>
      </c>
      <c r="BQ29" s="1937">
        <f t="shared" si="5"/>
        <v>18.089999999999996</v>
      </c>
      <c r="BR29" s="1937" t="e">
        <f>Y29+#REF!+Z29+AA29+AB29+AC29+BA29+U29+S29</f>
        <v>#REF!</v>
      </c>
      <c r="BS29" s="1937" t="e">
        <f t="shared" si="6"/>
        <v>#REF!</v>
      </c>
      <c r="BT29" s="1937"/>
      <c r="BU29" s="1938"/>
    </row>
    <row r="30" spans="1:74" s="1955" customFormat="1" ht="18" customHeight="1">
      <c r="A30" s="1949"/>
      <c r="B30" s="1939" t="s">
        <v>232</v>
      </c>
      <c r="C30" s="1963" t="s">
        <v>1219</v>
      </c>
      <c r="D30" s="1941" t="s">
        <v>23</v>
      </c>
      <c r="E30" s="1930">
        <f>'[2]2015'!$D28</f>
        <v>0</v>
      </c>
      <c r="F30" s="1945">
        <f t="shared" si="22"/>
        <v>0</v>
      </c>
      <c r="G30" s="1935">
        <f t="shared" si="23"/>
        <v>0</v>
      </c>
      <c r="H30" s="1945">
        <f t="shared" si="24"/>
        <v>0</v>
      </c>
      <c r="I30" s="1935">
        <f t="shared" si="25"/>
        <v>0</v>
      </c>
      <c r="J30" s="571">
        <f>[2]CT!$AH$6</f>
        <v>0</v>
      </c>
      <c r="K30" s="571">
        <f>[2]CT!$AH$22</f>
        <v>0</v>
      </c>
      <c r="L30" s="571">
        <f>[2]CT!$AH$44</f>
        <v>0</v>
      </c>
      <c r="M30" s="571">
        <f>[2]CT!$AH$53</f>
        <v>0</v>
      </c>
      <c r="N30" s="571">
        <f>[2]CT!$AH$73</f>
        <v>0</v>
      </c>
      <c r="O30" s="571">
        <f t="shared" si="26"/>
        <v>0</v>
      </c>
      <c r="P30" s="571">
        <f>[2]CT!$AH$88</f>
        <v>0</v>
      </c>
      <c r="Q30" s="571">
        <f>[2]CT!$AH$99</f>
        <v>0</v>
      </c>
      <c r="R30" s="571">
        <f>[2]CT!$AH$110</f>
        <v>0</v>
      </c>
      <c r="S30" s="571">
        <f>[2]CT!$AH$118</f>
        <v>0</v>
      </c>
      <c r="T30" s="571">
        <f>[2]CT!$AH$163</f>
        <v>0</v>
      </c>
      <c r="U30" s="571">
        <f>[2]CT!$AH$170</f>
        <v>0</v>
      </c>
      <c r="V30" s="1943">
        <f>SUM(AR30)+SUM(AT30:AX30)+SUM(BA30:BG30)+SUM(W30:AB30)+AD30</f>
        <v>0</v>
      </c>
      <c r="W30" s="571">
        <f>[2]CT!$AH$255</f>
        <v>0</v>
      </c>
      <c r="X30" s="571">
        <f>[2]CT!$AH$326</f>
        <v>0</v>
      </c>
      <c r="Y30" s="1958">
        <f>[2]CT!$AH$390</f>
        <v>0</v>
      </c>
      <c r="Z30" s="1958">
        <f>[2]CT!$AH$407</f>
        <v>0</v>
      </c>
      <c r="AA30" s="571">
        <f>[2]CT!$AH$692</f>
        <v>0</v>
      </c>
      <c r="AB30" s="571">
        <f>[2]CT!$AH$435</f>
        <v>0</v>
      </c>
      <c r="AC30" s="1942">
        <f>$E30-$BL30</f>
        <v>0</v>
      </c>
      <c r="AD30" s="1945">
        <f t="shared" si="12"/>
        <v>0</v>
      </c>
      <c r="AE30" s="571">
        <f>[2]CT!$AH$1058</f>
        <v>0</v>
      </c>
      <c r="AF30" s="571">
        <f>[2]CT!$AH$1561</f>
        <v>0</v>
      </c>
      <c r="AG30" s="571">
        <f>[2]CT!$AH$1737</f>
        <v>0</v>
      </c>
      <c r="AH30" s="571">
        <f>[2]CT!$AH$1795</f>
        <v>0</v>
      </c>
      <c r="AI30" s="571">
        <f>[2]CT!$AH$1805</f>
        <v>0</v>
      </c>
      <c r="AJ30" s="571">
        <f>[2]CT!$AH$1863</f>
        <v>0</v>
      </c>
      <c r="AK30" s="571">
        <f>[2]CT!$AH$2027</f>
        <v>0</v>
      </c>
      <c r="AL30" s="571">
        <f>[2]CT!$AH$2146</f>
        <v>0</v>
      </c>
      <c r="AM30" s="571">
        <f>[2]CT!$AH$2155</f>
        <v>0</v>
      </c>
      <c r="AN30" s="571">
        <f>[2]CT!$AH$2285</f>
        <v>0</v>
      </c>
      <c r="AO30" s="571">
        <f>[2]CT!$AH$2410</f>
        <v>0</v>
      </c>
      <c r="AP30" s="571">
        <f>[2]CT!$AH$2471</f>
        <v>0</v>
      </c>
      <c r="AQ30" s="571">
        <f>[2]CT!$AH$2481</f>
        <v>0</v>
      </c>
      <c r="AR30" s="571">
        <f>[2]CT!$AH$2511</f>
        <v>0</v>
      </c>
      <c r="AS30" s="571">
        <f>[2]CT!$AH$2518</f>
        <v>0</v>
      </c>
      <c r="AT30" s="571">
        <f>[2]CT!$AH$2561</f>
        <v>0</v>
      </c>
      <c r="AU30" s="571">
        <f>[2]CT!$AH$2964</f>
        <v>0</v>
      </c>
      <c r="AV30" s="571">
        <f>[2]CT!$AH$3592</f>
        <v>0</v>
      </c>
      <c r="AW30" s="571">
        <f>[2]CT!$AH$3662</f>
        <v>0</v>
      </c>
      <c r="AX30" s="571">
        <f>[2]CT!$AH$3705</f>
        <v>0</v>
      </c>
      <c r="AY30" s="571">
        <f>[2]CT!$AH$3714</f>
        <v>0</v>
      </c>
      <c r="AZ30" s="571">
        <f>[2]CT!$AH$3773</f>
        <v>0</v>
      </c>
      <c r="BA30" s="571">
        <f>[2]CT!$AH$3851</f>
        <v>0</v>
      </c>
      <c r="BB30" s="571">
        <f>[2]CT!$AH$3910</f>
        <v>0</v>
      </c>
      <c r="BC30" s="571">
        <f>[2]CT!$AH$4125</f>
        <v>0</v>
      </c>
      <c r="BD30" s="571">
        <f>[2]CT!$AH$4215</f>
        <v>0</v>
      </c>
      <c r="BE30" s="571">
        <f>[2]CT!$AH$4270</f>
        <v>0</v>
      </c>
      <c r="BF30" s="571">
        <f>[2]CT!$AH$4278</f>
        <v>0</v>
      </c>
      <c r="BG30" s="571">
        <f>[2]CT!$AH$4345</f>
        <v>0</v>
      </c>
      <c r="BH30" s="1945">
        <f>SUM(BH32:BH34)</f>
        <v>0</v>
      </c>
      <c r="BI30" s="1945"/>
      <c r="BJ30" s="1945"/>
      <c r="BK30" s="1945"/>
      <c r="BL30" s="1945">
        <f t="shared" si="21"/>
        <v>0</v>
      </c>
      <c r="BM30" s="1946">
        <f>$AC$65-BL30</f>
        <v>0</v>
      </c>
      <c r="BN30" s="1947">
        <f t="shared" si="1"/>
        <v>0</v>
      </c>
      <c r="BO30" s="1937" t="e">
        <f>AC30/E30*100</f>
        <v>#DIV/0!</v>
      </c>
      <c r="BP30" s="1937">
        <f t="shared" si="4"/>
        <v>0</v>
      </c>
      <c r="BQ30" s="1937">
        <f t="shared" si="5"/>
        <v>0</v>
      </c>
      <c r="BR30" s="1937" t="e">
        <f>Y30+#REF!+Z30+AA30+AB30+AC30+BA30+U30+S30</f>
        <v>#REF!</v>
      </c>
      <c r="BS30" s="1937" t="e">
        <f t="shared" si="6"/>
        <v>#REF!</v>
      </c>
      <c r="BT30" s="1937">
        <f>45.5-BN30</f>
        <v>45.5</v>
      </c>
      <c r="BU30" s="1938"/>
    </row>
    <row r="31" spans="1:74" s="1955" customFormat="1" ht="18" customHeight="1">
      <c r="A31" s="1903"/>
      <c r="B31" s="1939" t="s">
        <v>1220</v>
      </c>
      <c r="C31" s="1956" t="s">
        <v>1221</v>
      </c>
      <c r="D31" s="1941" t="s">
        <v>24</v>
      </c>
      <c r="E31" s="1930">
        <f>'[2]2015'!$D29</f>
        <v>2300.21</v>
      </c>
      <c r="F31" s="1945">
        <f>SUM(F32:F44)+F46+F52+F53</f>
        <v>0</v>
      </c>
      <c r="G31" s="1945">
        <f t="shared" ref="G31:W31" si="27">SUM(G32:G44)+G46+G52+G53</f>
        <v>0</v>
      </c>
      <c r="H31" s="1945">
        <f t="shared" si="27"/>
        <v>0</v>
      </c>
      <c r="I31" s="1945">
        <f t="shared" si="27"/>
        <v>0</v>
      </c>
      <c r="J31" s="1945">
        <f t="shared" si="27"/>
        <v>0</v>
      </c>
      <c r="K31" s="1945">
        <f t="shared" si="27"/>
        <v>0</v>
      </c>
      <c r="L31" s="1945">
        <f t="shared" si="27"/>
        <v>0</v>
      </c>
      <c r="M31" s="1945">
        <f t="shared" si="27"/>
        <v>0</v>
      </c>
      <c r="N31" s="1945">
        <f t="shared" si="27"/>
        <v>0</v>
      </c>
      <c r="O31" s="1945">
        <f t="shared" si="27"/>
        <v>0</v>
      </c>
      <c r="P31" s="1945">
        <f t="shared" si="27"/>
        <v>0</v>
      </c>
      <c r="Q31" s="1945">
        <f t="shared" si="27"/>
        <v>0</v>
      </c>
      <c r="R31" s="1945">
        <f t="shared" si="27"/>
        <v>0</v>
      </c>
      <c r="S31" s="1945">
        <f t="shared" si="27"/>
        <v>0</v>
      </c>
      <c r="T31" s="1945">
        <f t="shared" si="27"/>
        <v>0</v>
      </c>
      <c r="U31" s="1945">
        <f t="shared" si="27"/>
        <v>0</v>
      </c>
      <c r="V31" s="1943">
        <f>SUM(AT31:AX31)+SUM(AE31:AQ31)+AS31+SUM(AY31:AZ31)+SUM(W31:AC31)+AR31+SUM(BA31:BG31)</f>
        <v>152.63129999999998</v>
      </c>
      <c r="W31" s="1945">
        <f t="shared" si="27"/>
        <v>2.2200000000000002</v>
      </c>
      <c r="X31" s="1945">
        <f t="shared" ref="X31" si="28">SUM(X32:X44)+X46+X52+X53</f>
        <v>0.03</v>
      </c>
      <c r="Y31" s="1953">
        <f t="shared" ref="Y31" si="29">SUM(Y32:Y44)+Y46+Y52+Y53</f>
        <v>0</v>
      </c>
      <c r="Z31" s="1953">
        <f t="shared" ref="Z31:AC31" si="30">SUM(Z32:Z44)+Z46+Z52+Z53</f>
        <v>6.6899999999999995</v>
      </c>
      <c r="AA31" s="1945">
        <f t="shared" si="30"/>
        <v>8.32</v>
      </c>
      <c r="AB31" s="1945">
        <f t="shared" si="30"/>
        <v>3.9</v>
      </c>
      <c r="AC31" s="1945">
        <f t="shared" si="30"/>
        <v>0</v>
      </c>
      <c r="AD31" s="1942">
        <f>$E31-$BL31</f>
        <v>2147.5787</v>
      </c>
      <c r="AE31" s="1945">
        <f>SUM(AE33:AE44)+AE46+AE52+AE53</f>
        <v>22.029999999999994</v>
      </c>
      <c r="AF31" s="1945">
        <f>SUM(AF34:AF44)+AF46+AF52+AF53+AF32</f>
        <v>16.651299999999999</v>
      </c>
      <c r="AG31" s="1945">
        <f>SUM(AG32:AG33)+SUM(AG35:AG44)+AG46+AG52+AG53</f>
        <v>0.84000000000000008</v>
      </c>
      <c r="AH31" s="1945">
        <f>SUM(AH32:AH34)+SUM(AH36:AH44)+AH46+AH52+AH53</f>
        <v>0</v>
      </c>
      <c r="AI31" s="1945">
        <f>SUM(AI32:AI35)+SUM(AI37:AI44)+AI46+AI52+AI53</f>
        <v>4.99</v>
      </c>
      <c r="AJ31" s="1945">
        <f>SUM(AJ32:AJ36)+SUM(AJ38:AJ44)+AJ46+AJ52+AJ53</f>
        <v>10.979999999999997</v>
      </c>
      <c r="AK31" s="1945">
        <f>SUM(AK32:AK37)+SUM(AK39:AK44)+AK46+AK52+AK53</f>
        <v>2.09</v>
      </c>
      <c r="AL31" s="1945">
        <f>SUM(AL32:AL38)+SUM(AL40:AL44)+AL46+AL52+AL53</f>
        <v>0</v>
      </c>
      <c r="AM31" s="1945">
        <f>SUM(AM32:AM39)+SUM(AM41:AM44)+AM46+AM52+AM53</f>
        <v>0.31</v>
      </c>
      <c r="AN31" s="1945">
        <f>SUM(AN32:AN40)+SUM(AN42:AN44)+AN46+AN52+AN53</f>
        <v>0</v>
      </c>
      <c r="AO31" s="1945">
        <f>SUM(AO32:AO41)+SUM(AO43:AO44)+AO46+AO52+AO53</f>
        <v>0.41000000000000003</v>
      </c>
      <c r="AP31" s="1945">
        <f>SUM(AP32:AP42)+AP44+AP46+AP52+AP53</f>
        <v>0</v>
      </c>
      <c r="AQ31" s="571">
        <f>SUM(AQ32:AQ43)+AQ46+AP52+AP53</f>
        <v>0</v>
      </c>
      <c r="AR31" s="1945">
        <f>SUM(AR32:AR44)+AR46+AR52+AR53</f>
        <v>0</v>
      </c>
      <c r="AS31" s="571">
        <f>SUM(AS32:AS44)+AS52+AS53</f>
        <v>0</v>
      </c>
      <c r="AT31" s="1945">
        <f t="shared" ref="AT31" si="31">SUM(AT32:AT44)+AT46+AT52+AT53</f>
        <v>15.229999999999999</v>
      </c>
      <c r="AU31" s="1945">
        <f t="shared" ref="AU31" si="32">SUM(AU32:AU44)+AU46+AU52+AU53</f>
        <v>29.36</v>
      </c>
      <c r="AV31" s="1945">
        <f t="shared" ref="AV31:AX31" si="33">SUM(AV32:AV44)+AV46+AV52+AV53</f>
        <v>0.18000000000000002</v>
      </c>
      <c r="AW31" s="1945">
        <f t="shared" si="33"/>
        <v>0</v>
      </c>
      <c r="AX31" s="1945">
        <f t="shared" si="33"/>
        <v>0</v>
      </c>
      <c r="AY31" s="571">
        <f>SUM(AY32:AY44)+AY46+AY53</f>
        <v>2.5200000000000005</v>
      </c>
      <c r="AZ31" s="571">
        <f>SUM(AZ32:AZ44)+AZ46+AZ52</f>
        <v>0.39</v>
      </c>
      <c r="BA31" s="1945">
        <f t="shared" ref="BA31" si="34">SUM(BA32:BA44)+BA46+BA52+BA53</f>
        <v>0</v>
      </c>
      <c r="BB31" s="1945">
        <f t="shared" ref="BB31" si="35">SUM(BB32:BB44)+BB46+BB52+BB53</f>
        <v>0.36000000000000004</v>
      </c>
      <c r="BC31" s="1945">
        <f t="shared" ref="BC31:BK31" si="36">SUM(BC32:BC44)+BC46+BC52+BC53</f>
        <v>24.750000000000004</v>
      </c>
      <c r="BD31" s="1945">
        <f t="shared" si="36"/>
        <v>0.28000000000000003</v>
      </c>
      <c r="BE31" s="1945">
        <f t="shared" si="36"/>
        <v>0</v>
      </c>
      <c r="BF31" s="1945">
        <f t="shared" si="36"/>
        <v>0.1</v>
      </c>
      <c r="BG31" s="1945">
        <f t="shared" si="36"/>
        <v>0</v>
      </c>
      <c r="BH31" s="1945">
        <f t="shared" si="36"/>
        <v>0</v>
      </c>
      <c r="BI31" s="1945">
        <f t="shared" si="36"/>
        <v>0</v>
      </c>
      <c r="BJ31" s="1945">
        <f t="shared" si="36"/>
        <v>0</v>
      </c>
      <c r="BK31" s="1945">
        <f t="shared" si="36"/>
        <v>0</v>
      </c>
      <c r="BL31" s="1945">
        <f t="shared" si="21"/>
        <v>152.63129999999998</v>
      </c>
      <c r="BM31" s="1946">
        <f>$AD$65-BL31</f>
        <v>773.9843999999996</v>
      </c>
      <c r="BN31" s="1947">
        <f t="shared" si="1"/>
        <v>3074.1943999999994</v>
      </c>
      <c r="BO31" s="1937">
        <f>AD31/E31*100</f>
        <v>93.36446237517444</v>
      </c>
      <c r="BP31" s="1937">
        <f t="shared" si="4"/>
        <v>29.278153440584532</v>
      </c>
      <c r="BQ31" s="1937">
        <f t="shared" si="5"/>
        <v>44.589999999999996</v>
      </c>
      <c r="BR31" s="1937" t="e">
        <f>Y31+#REF!+Z31+AA31+AB31+AC31+BA31+U31+S31</f>
        <v>#REF!</v>
      </c>
      <c r="BS31" s="1937" t="e">
        <f t="shared" si="6"/>
        <v>#REF!</v>
      </c>
      <c r="BT31" s="1937"/>
      <c r="BU31" s="1938"/>
    </row>
    <row r="32" spans="1:74" s="1955" customFormat="1" ht="18" customHeight="1">
      <c r="A32" s="1949"/>
      <c r="B32" s="1967" t="s">
        <v>233</v>
      </c>
      <c r="C32" s="1968" t="s">
        <v>1222</v>
      </c>
      <c r="D32" s="1969" t="s">
        <v>25</v>
      </c>
      <c r="E32" s="1930">
        <f>'[2]2015'!$D30</f>
        <v>1513.81</v>
      </c>
      <c r="F32" s="1945">
        <f>G32+O32+S32+T32+U32</f>
        <v>0</v>
      </c>
      <c r="G32" s="1935">
        <f>H32+N32</f>
        <v>0</v>
      </c>
      <c r="H32" s="1945">
        <f>I32+M32</f>
        <v>0</v>
      </c>
      <c r="I32" s="1935">
        <f>J32+K32+L32</f>
        <v>0</v>
      </c>
      <c r="J32" s="571">
        <f>[2]CT!$AJ$6</f>
        <v>0</v>
      </c>
      <c r="K32" s="571">
        <f>[2]CT!$AJ$22</f>
        <v>0</v>
      </c>
      <c r="L32" s="571">
        <f>[2]CT!$AJ$44</f>
        <v>0</v>
      </c>
      <c r="M32" s="571">
        <f>[2]CT!$AJ$53</f>
        <v>0</v>
      </c>
      <c r="N32" s="571">
        <f>[2]CT!$AJ$73</f>
        <v>0</v>
      </c>
      <c r="O32" s="571">
        <f t="shared" si="26"/>
        <v>0</v>
      </c>
      <c r="P32" s="571">
        <f>[2]CT!$AJ$88</f>
        <v>0</v>
      </c>
      <c r="Q32" s="571">
        <f>[2]CT!$AJ$99</f>
        <v>0</v>
      </c>
      <c r="R32" s="571">
        <f>[2]CT!$AJ$110</f>
        <v>0</v>
      </c>
      <c r="S32" s="571">
        <f>[2]CT!$AJ$118</f>
        <v>0</v>
      </c>
      <c r="T32" s="571">
        <f>[2]CT!$AJ$163</f>
        <v>0</v>
      </c>
      <c r="U32" s="571">
        <f>[2]CT!$AJ$170</f>
        <v>0</v>
      </c>
      <c r="V32" s="1943">
        <f>SUM(AT32:AX32)+SUM(W32:AC32)+SUM(AF32:AQ32)+AS32+SUM(AY32:AZ32)+AR32+SUM(BA32:BG32)</f>
        <v>61.669999999999995</v>
      </c>
      <c r="W32" s="571">
        <f>[2]CT!$AJ$255</f>
        <v>1.4200000000000002</v>
      </c>
      <c r="X32" s="571">
        <f>[2]CT!$AJ$326</f>
        <v>0.03</v>
      </c>
      <c r="Y32" s="1958">
        <f>[2]CT!$AJ$390</f>
        <v>0</v>
      </c>
      <c r="Z32" s="1958">
        <f>[2]CT!$AJ$407</f>
        <v>0.87</v>
      </c>
      <c r="AA32" s="571">
        <f>[2]CT!$AJ$692</f>
        <v>5.0599999999999996</v>
      </c>
      <c r="AB32" s="571">
        <f>[2]CT!$AJ$435</f>
        <v>3.62</v>
      </c>
      <c r="AC32" s="571">
        <f>[2]CT!$AJ$1048</f>
        <v>0</v>
      </c>
      <c r="AD32" s="1945">
        <f>SUM(AF32:AQ32)+AS32+AY32+AZ32</f>
        <v>12.330000000000002</v>
      </c>
      <c r="AE32" s="1942">
        <f>$E32-$BL32</f>
        <v>1452.1399999999999</v>
      </c>
      <c r="AF32" s="571">
        <f>[2]CT!$AJ$1561</f>
        <v>1.41</v>
      </c>
      <c r="AG32" s="571">
        <f>[2]CT!$AJ$1737</f>
        <v>0.28000000000000003</v>
      </c>
      <c r="AH32" s="571">
        <f>[2]CT!$AJ$1795</f>
        <v>0</v>
      </c>
      <c r="AI32" s="571">
        <f>[2]CT!$AJ$1805</f>
        <v>0.38</v>
      </c>
      <c r="AJ32" s="571">
        <f>[2]CT!$AJ$1863</f>
        <v>7.5199999999999978</v>
      </c>
      <c r="AK32" s="571">
        <f>[2]CT!$AJ$2027</f>
        <v>0.38</v>
      </c>
      <c r="AL32" s="571">
        <f>[2]CT!$AJ$2146</f>
        <v>0</v>
      </c>
      <c r="AM32" s="571">
        <f>[2]CT!$AJ$2155</f>
        <v>0.22</v>
      </c>
      <c r="AN32" s="571">
        <f>[2]CT!$AJ$2285</f>
        <v>0</v>
      </c>
      <c r="AO32" s="571">
        <f>[2]CT!$AJ$2410</f>
        <v>0.38</v>
      </c>
      <c r="AP32" s="571">
        <f>[2]CT!$AJ$2471</f>
        <v>0</v>
      </c>
      <c r="AQ32" s="571">
        <f>[2]CT!$AJ$2481</f>
        <v>0</v>
      </c>
      <c r="AR32" s="571">
        <f>[2]CT!$AJ$2511</f>
        <v>0</v>
      </c>
      <c r="AS32" s="571">
        <f>[2]CT!$AJ$2518</f>
        <v>0</v>
      </c>
      <c r="AT32" s="571">
        <f>[2]CT!$AJ$2561</f>
        <v>8.9599999999999991</v>
      </c>
      <c r="AU32" s="571">
        <f>[2]CT!$AJ$2964</f>
        <v>19.84</v>
      </c>
      <c r="AV32" s="571">
        <f>[2]CT!$AJ$3592</f>
        <v>0.18000000000000002</v>
      </c>
      <c r="AW32" s="571">
        <f>[2]CT!$AJ$3662</f>
        <v>0</v>
      </c>
      <c r="AX32" s="571">
        <f>[2]CT!$AJ$3705</f>
        <v>0</v>
      </c>
      <c r="AY32" s="571">
        <f>[2]CT!$AJ$3714</f>
        <v>1.37</v>
      </c>
      <c r="AZ32" s="571">
        <f>[2]CT!$AJ$3773</f>
        <v>0.39</v>
      </c>
      <c r="BA32" s="571">
        <f>[2]CT!$AJ$3851</f>
        <v>0</v>
      </c>
      <c r="BB32" s="571">
        <f>[2]CT!$AJ$3910</f>
        <v>0.15</v>
      </c>
      <c r="BC32" s="571">
        <f>[2]CT!$AJ$4125</f>
        <v>9.0800000000000018</v>
      </c>
      <c r="BD32" s="571">
        <f>[2]CT!$AJ$4215</f>
        <v>0.03</v>
      </c>
      <c r="BE32" s="571">
        <f>[2]CT!$AJ$4270</f>
        <v>0</v>
      </c>
      <c r="BF32" s="571">
        <f>[2]CT!$AJ$4278</f>
        <v>0.1</v>
      </c>
      <c r="BG32" s="571">
        <f>[2]CT!$AJ$4345</f>
        <v>0</v>
      </c>
      <c r="BH32" s="1945">
        <f>SUM(BI32:BK32)</f>
        <v>0</v>
      </c>
      <c r="BI32" s="1945"/>
      <c r="BJ32" s="1945"/>
      <c r="BK32" s="1945"/>
      <c r="BL32" s="1945">
        <f t="shared" si="21"/>
        <v>61.669999999999995</v>
      </c>
      <c r="BM32" s="1946">
        <f>$AE$65-BL32</f>
        <v>593.46439999999984</v>
      </c>
      <c r="BN32" s="1947">
        <f t="shared" si="1"/>
        <v>2107.2743999999998</v>
      </c>
      <c r="BO32" s="1937">
        <f>AE32/E32*100</f>
        <v>95.926173033603945</v>
      </c>
      <c r="BP32" s="1937">
        <f t="shared" si="4"/>
        <v>20.069356454691256</v>
      </c>
      <c r="BQ32" s="1937">
        <f t="shared" si="5"/>
        <v>28.799999999999997</v>
      </c>
      <c r="BR32" s="1937" t="e">
        <f>Y32+#REF!+Z32+AA32+AB32+AC32+BA32+U32+S32</f>
        <v>#REF!</v>
      </c>
      <c r="BS32" s="1937" t="e">
        <f t="shared" si="6"/>
        <v>#REF!</v>
      </c>
      <c r="BT32" s="1937"/>
      <c r="BU32" s="1938"/>
    </row>
    <row r="33" spans="1:74" s="1955" customFormat="1" ht="18" customHeight="1">
      <c r="A33" s="1903"/>
      <c r="B33" s="1967" t="s">
        <v>535</v>
      </c>
      <c r="C33" s="1970" t="s">
        <v>1223</v>
      </c>
      <c r="D33" s="1969" t="s">
        <v>26</v>
      </c>
      <c r="E33" s="1930">
        <f>'[2]2015'!$D31</f>
        <v>214.2</v>
      </c>
      <c r="F33" s="1945">
        <f t="shared" ref="F33:F60" si="37">G33+O33+S33+T33+U33</f>
        <v>0</v>
      </c>
      <c r="G33" s="1935">
        <f t="shared" ref="G33:G60" si="38">H33+N33</f>
        <v>0</v>
      </c>
      <c r="H33" s="1945">
        <f t="shared" ref="H33:H60" si="39">I33+M33</f>
        <v>0</v>
      </c>
      <c r="I33" s="1935">
        <f t="shared" ref="I33:I60" si="40">J33+K33+L33</f>
        <v>0</v>
      </c>
      <c r="J33" s="571">
        <f>[2]CT!$AK$6</f>
        <v>0</v>
      </c>
      <c r="K33" s="571">
        <f>[2]CT!$AK$22</f>
        <v>0</v>
      </c>
      <c r="L33" s="571">
        <f>[2]CT!$AK$44</f>
        <v>0</v>
      </c>
      <c r="M33" s="571">
        <f>[2]CT!$AK$53</f>
        <v>0</v>
      </c>
      <c r="N33" s="571">
        <f>[2]CT!$AK$73</f>
        <v>0</v>
      </c>
      <c r="O33" s="571">
        <f t="shared" si="26"/>
        <v>0</v>
      </c>
      <c r="P33" s="571">
        <f>[2]CT!$AK$88</f>
        <v>0</v>
      </c>
      <c r="Q33" s="571">
        <f>[2]CT!$AK$99</f>
        <v>0</v>
      </c>
      <c r="R33" s="571">
        <f>[2]CT!$AK$110</f>
        <v>0</v>
      </c>
      <c r="S33" s="571">
        <f>[2]CT!$AK$118</f>
        <v>0</v>
      </c>
      <c r="T33" s="571">
        <f>[2]CT!$AK$163</f>
        <v>0</v>
      </c>
      <c r="U33" s="571">
        <f>[2]CT!$AK$170</f>
        <v>0</v>
      </c>
      <c r="V33" s="1943">
        <f>SUM(AT33:AX33)+SUM(W33:AC33)+AE33+SUM(AG33:AQ33)+AS33+SUM(AY33:AZ33)+SUM(BA33:BG33)+AR33</f>
        <v>35.289999999999992</v>
      </c>
      <c r="W33" s="571">
        <f>[2]CT!$AK$255</f>
        <v>0.8</v>
      </c>
      <c r="X33" s="571">
        <f>[2]CT!$AK$326</f>
        <v>0</v>
      </c>
      <c r="Y33" s="1958">
        <f>[2]CT!$AK$390</f>
        <v>0</v>
      </c>
      <c r="Z33" s="1958">
        <f>[2]CT!$AK$407</f>
        <v>0.1</v>
      </c>
      <c r="AA33" s="571">
        <f>[2]CT!$AK$692</f>
        <v>1.55</v>
      </c>
      <c r="AB33" s="571">
        <f>[2]CT!$AK$435</f>
        <v>0.05</v>
      </c>
      <c r="AC33" s="571">
        <f>[2]CT!$AK$1048</f>
        <v>0</v>
      </c>
      <c r="AD33" s="1945">
        <f>SUM(AG33:AQ33)+AS33+AY33+AZ33+AE33</f>
        <v>12.269999999999996</v>
      </c>
      <c r="AE33" s="571">
        <f>[2]CT!$AK$1058</f>
        <v>10.429999999999996</v>
      </c>
      <c r="AF33" s="1942">
        <f>$E33-$BL33</f>
        <v>178.91</v>
      </c>
      <c r="AG33" s="571">
        <f>[2]CT!$AK$1737</f>
        <v>0</v>
      </c>
      <c r="AH33" s="571">
        <f>[2]CT!$AK$1795</f>
        <v>0</v>
      </c>
      <c r="AI33" s="571">
        <f>[2]CT!$AK$1805</f>
        <v>0.06</v>
      </c>
      <c r="AJ33" s="571">
        <f>[2]CT!$AK$1863</f>
        <v>0.88</v>
      </c>
      <c r="AK33" s="571">
        <f>[2]CT!$AK$2027</f>
        <v>0.8</v>
      </c>
      <c r="AL33" s="571">
        <f>[2]CT!$AK$2146</f>
        <v>0</v>
      </c>
      <c r="AM33" s="571">
        <f>[2]CT!$AK$2155</f>
        <v>0.09</v>
      </c>
      <c r="AN33" s="571">
        <f>[2]CT!$AK$2285</f>
        <v>0</v>
      </c>
      <c r="AO33" s="571">
        <f>[2]CT!$AK$2410</f>
        <v>0.01</v>
      </c>
      <c r="AP33" s="571">
        <f>[2]CT!$AK$2471</f>
        <v>0</v>
      </c>
      <c r="AQ33" s="571">
        <f>[2]CT!$AK$2481</f>
        <v>0</v>
      </c>
      <c r="AR33" s="571">
        <f>[2]CT!$AK$2511</f>
        <v>0</v>
      </c>
      <c r="AS33" s="571">
        <f>[2]CT!$AK$2518</f>
        <v>0</v>
      </c>
      <c r="AT33" s="571">
        <f>[2]CT!$AK$2561</f>
        <v>1.9800000000000004</v>
      </c>
      <c r="AU33" s="571">
        <f>[2]CT!$AK$2964</f>
        <v>7.3699999999999992</v>
      </c>
      <c r="AV33" s="571">
        <f>[2]CT!$AK$3592</f>
        <v>0</v>
      </c>
      <c r="AW33" s="571">
        <f>[2]CT!$AK$3662</f>
        <v>0</v>
      </c>
      <c r="AX33" s="571">
        <f>[2]CT!$AK$3705</f>
        <v>0</v>
      </c>
      <c r="AY33" s="571">
        <f>[2]CT!$AK$3714</f>
        <v>0</v>
      </c>
      <c r="AZ33" s="571">
        <f>[2]CT!$AK$3773</f>
        <v>0</v>
      </c>
      <c r="BA33" s="571">
        <f>[2]CT!$AK$3851</f>
        <v>0</v>
      </c>
      <c r="BB33" s="571">
        <f>[2]CT!$AK$3910</f>
        <v>0.05</v>
      </c>
      <c r="BC33" s="571">
        <f>[2]CT!$AK$4125</f>
        <v>11.07</v>
      </c>
      <c r="BD33" s="571">
        <f>[2]CT!$AK$4215</f>
        <v>0.05</v>
      </c>
      <c r="BE33" s="571">
        <f>[2]CT!$AK$4270</f>
        <v>0</v>
      </c>
      <c r="BF33" s="571">
        <f>[2]CT!$AK$4278</f>
        <v>0</v>
      </c>
      <c r="BG33" s="571">
        <f>[2]CT!$AK$4345</f>
        <v>0</v>
      </c>
      <c r="BH33" s="1945">
        <f>SUM(BI33:BK33)</f>
        <v>0</v>
      </c>
      <c r="BI33" s="1945"/>
      <c r="BJ33" s="1945"/>
      <c r="BK33" s="1945"/>
      <c r="BL33" s="1945">
        <f t="shared" si="21"/>
        <v>35.289999999999992</v>
      </c>
      <c r="BM33" s="1946">
        <f>$AF$65-BL33</f>
        <v>17.421300000000002</v>
      </c>
      <c r="BN33" s="1947">
        <f t="shared" si="1"/>
        <v>231.62129999999999</v>
      </c>
      <c r="BO33" s="1937">
        <f>AF33/E33*100</f>
        <v>83.524743230625589</v>
      </c>
      <c r="BP33" s="1937">
        <f t="shared" si="4"/>
        <v>2.2059255463830341</v>
      </c>
      <c r="BQ33" s="1937">
        <f t="shared" si="5"/>
        <v>9.35</v>
      </c>
      <c r="BR33" s="1937" t="e">
        <f>Y33+#REF!+Z33+AA33+AB33+AC33+BA33+U33+S33</f>
        <v>#REF!</v>
      </c>
      <c r="BS33" s="1937" t="e">
        <f t="shared" si="6"/>
        <v>#REF!</v>
      </c>
      <c r="BT33" s="1937"/>
      <c r="BU33" s="1938"/>
    </row>
    <row r="34" spans="1:74" s="1955" customFormat="1" ht="18" customHeight="1">
      <c r="A34" s="1949"/>
      <c r="B34" s="1967" t="s">
        <v>576</v>
      </c>
      <c r="C34" s="1970" t="s">
        <v>1224</v>
      </c>
      <c r="D34" s="1969" t="s">
        <v>27</v>
      </c>
      <c r="E34" s="1930">
        <f>'[2]2015'!$D32</f>
        <v>28.92</v>
      </c>
      <c r="F34" s="1945">
        <f t="shared" si="37"/>
        <v>0</v>
      </c>
      <c r="G34" s="1935">
        <f t="shared" si="38"/>
        <v>0</v>
      </c>
      <c r="H34" s="1945">
        <f t="shared" si="39"/>
        <v>0</v>
      </c>
      <c r="I34" s="1935">
        <f t="shared" si="40"/>
        <v>0</v>
      </c>
      <c r="J34" s="571">
        <f>[2]CT!$AL$6</f>
        <v>0</v>
      </c>
      <c r="K34" s="571">
        <f>[2]CT!$AL$22</f>
        <v>0</v>
      </c>
      <c r="L34" s="571">
        <f>[2]CT!$AL$44</f>
        <v>0</v>
      </c>
      <c r="M34" s="571">
        <f>[2]CT!$AL$53</f>
        <v>0</v>
      </c>
      <c r="N34" s="571">
        <f>[2]CT!$AL$73</f>
        <v>0</v>
      </c>
      <c r="O34" s="571">
        <f t="shared" si="26"/>
        <v>0</v>
      </c>
      <c r="P34" s="571">
        <f>[2]CT!$AL$88</f>
        <v>0</v>
      </c>
      <c r="Q34" s="571">
        <f>[2]CT!$AL$99</f>
        <v>0</v>
      </c>
      <c r="R34" s="571">
        <f>[2]CT!$AL$110</f>
        <v>0</v>
      </c>
      <c r="S34" s="571">
        <f>[2]CT!$AL$118</f>
        <v>0</v>
      </c>
      <c r="T34" s="571">
        <f>[2]CT!$AL$163</f>
        <v>0</v>
      </c>
      <c r="U34" s="571">
        <f>[2]CT!$AL$170</f>
        <v>0</v>
      </c>
      <c r="V34" s="1943">
        <f>SUM(AT34:AX34)+SUM(W34:AC34)+ SUM(AE34:AF34)+SUM(AH34:AQ34)+AS34+SUM(AY34:AZ34)+AR34+SUM(BA34:BG34)</f>
        <v>0.08</v>
      </c>
      <c r="W34" s="571">
        <f>[2]CT!$AL$255</f>
        <v>0</v>
      </c>
      <c r="X34" s="571">
        <f>[2]CT!$AL$326</f>
        <v>0</v>
      </c>
      <c r="Y34" s="1958">
        <f>[2]CT!$AL$390</f>
        <v>0</v>
      </c>
      <c r="Z34" s="1958">
        <f>[2]CT!$AL$407</f>
        <v>0</v>
      </c>
      <c r="AA34" s="571">
        <f>[2]CT!$AL$692</f>
        <v>0</v>
      </c>
      <c r="AB34" s="571">
        <f>[2]CT!$AL$435</f>
        <v>0</v>
      </c>
      <c r="AC34" s="571">
        <f>[2]CT!$AL$1048</f>
        <v>0</v>
      </c>
      <c r="AD34" s="1945">
        <f>SUM(AE34:AF34)+SUM(AH34:AQ34)+AS34+AY34+AZ34</f>
        <v>0.02</v>
      </c>
      <c r="AE34" s="571">
        <f>[2]CT!$AL$1058</f>
        <v>0.02</v>
      </c>
      <c r="AF34" s="571">
        <f>[2]CT!$AL$1561</f>
        <v>0</v>
      </c>
      <c r="AG34" s="1942">
        <f>$E34-$BL34</f>
        <v>28.840000000000003</v>
      </c>
      <c r="AH34" s="571">
        <f>[2]CT!$AL$1795</f>
        <v>0</v>
      </c>
      <c r="AI34" s="571">
        <f>[2]CT!$AL$1805</f>
        <v>0</v>
      </c>
      <c r="AJ34" s="571">
        <f>[2]CT!$AL$1863</f>
        <v>0</v>
      </c>
      <c r="AK34" s="571">
        <f>[2]CT!$AL$2027</f>
        <v>0</v>
      </c>
      <c r="AL34" s="571">
        <f>[2]CT!$AL$2146</f>
        <v>0</v>
      </c>
      <c r="AM34" s="571">
        <f>[2]CT!$AL$2155</f>
        <v>0</v>
      </c>
      <c r="AN34" s="571">
        <f>[2]CT!$AL$2285</f>
        <v>0</v>
      </c>
      <c r="AO34" s="571">
        <f>[2]CT!$AL$2410</f>
        <v>0</v>
      </c>
      <c r="AP34" s="571">
        <f>[2]CT!$AL$2471</f>
        <v>0</v>
      </c>
      <c r="AQ34" s="571">
        <f>[2]CT!$AL$2481</f>
        <v>0</v>
      </c>
      <c r="AR34" s="571">
        <f>[2]CT!$AL$2511</f>
        <v>0</v>
      </c>
      <c r="AS34" s="571">
        <f>[2]CT!$AL$2518</f>
        <v>0</v>
      </c>
      <c r="AT34" s="571">
        <f>[2]CT!$AL$2561</f>
        <v>0.06</v>
      </c>
      <c r="AU34" s="571">
        <f>[2]CT!$AL$2964</f>
        <v>0</v>
      </c>
      <c r="AV34" s="571">
        <f>[2]CT!$AL$3592</f>
        <v>0</v>
      </c>
      <c r="AW34" s="571">
        <f>[2]CT!$AL$3662</f>
        <v>0</v>
      </c>
      <c r="AX34" s="571">
        <f>[2]CT!$AL$3705</f>
        <v>0</v>
      </c>
      <c r="AY34" s="571">
        <f>[2]CT!$AL$3714</f>
        <v>0</v>
      </c>
      <c r="AZ34" s="571">
        <f>[2]CT!$AL$3773</f>
        <v>0</v>
      </c>
      <c r="BA34" s="571">
        <f>[2]CT!$AL$3851</f>
        <v>0</v>
      </c>
      <c r="BB34" s="571">
        <f>[2]CT!$AL$3910</f>
        <v>0</v>
      </c>
      <c r="BC34" s="571">
        <f>[2]CT!$AL$4125</f>
        <v>0</v>
      </c>
      <c r="BD34" s="571">
        <f>[2]CT!$AL$4215</f>
        <v>0</v>
      </c>
      <c r="BE34" s="571">
        <f>[2]CT!$AL$4270</f>
        <v>0</v>
      </c>
      <c r="BF34" s="571">
        <f>[2]CT!$AL$4278</f>
        <v>0</v>
      </c>
      <c r="BG34" s="571">
        <f>[2]CT!$AL$4345</f>
        <v>0</v>
      </c>
      <c r="BH34" s="1945">
        <f>SUM(BI34:BK34)</f>
        <v>0</v>
      </c>
      <c r="BI34" s="1945"/>
      <c r="BJ34" s="1945"/>
      <c r="BK34" s="1945"/>
      <c r="BL34" s="1945">
        <f t="shared" si="21"/>
        <v>0.08</v>
      </c>
      <c r="BM34" s="1946">
        <f>$AG$65-BL34</f>
        <v>6.65</v>
      </c>
      <c r="BN34" s="1947">
        <f t="shared" si="1"/>
        <v>35.57</v>
      </c>
      <c r="BO34" s="1937">
        <f>AG34/E34*100</f>
        <v>99.723374827109268</v>
      </c>
      <c r="BP34" s="1937">
        <f t="shared" si="4"/>
        <v>0.33876319528836302</v>
      </c>
      <c r="BQ34" s="1937">
        <f t="shared" si="5"/>
        <v>0.06</v>
      </c>
      <c r="BR34" s="1937" t="e">
        <f>Y34+#REF!+Z34+AA34+AB34+AC34+BA34+U34+S34</f>
        <v>#REF!</v>
      </c>
      <c r="BS34" s="1937" t="e">
        <f t="shared" si="6"/>
        <v>#REF!</v>
      </c>
      <c r="BT34" s="1937"/>
      <c r="BU34" s="1938"/>
    </row>
    <row r="35" spans="1:74" s="1955" customFormat="1" ht="18" customHeight="1">
      <c r="A35" s="1903"/>
      <c r="B35" s="1967" t="s">
        <v>588</v>
      </c>
      <c r="C35" s="1971" t="s">
        <v>589</v>
      </c>
      <c r="D35" s="1969" t="s">
        <v>28</v>
      </c>
      <c r="E35" s="1930">
        <f>'[2]2015'!$D33</f>
        <v>9.07</v>
      </c>
      <c r="F35" s="1945">
        <f t="shared" si="37"/>
        <v>0</v>
      </c>
      <c r="G35" s="1935">
        <f t="shared" si="38"/>
        <v>0</v>
      </c>
      <c r="H35" s="1945">
        <f t="shared" si="39"/>
        <v>0</v>
      </c>
      <c r="I35" s="1935">
        <f t="shared" si="40"/>
        <v>0</v>
      </c>
      <c r="J35" s="571">
        <f>[2]CT!$AM$6</f>
        <v>0</v>
      </c>
      <c r="K35" s="571">
        <f>[2]CT!$AM$22</f>
        <v>0</v>
      </c>
      <c r="L35" s="571">
        <f>[2]CT!$AM$44</f>
        <v>0</v>
      </c>
      <c r="M35" s="571">
        <f>[2]CT!$AM$53</f>
        <v>0</v>
      </c>
      <c r="N35" s="571">
        <f>[2]CT!$AM$73</f>
        <v>0</v>
      </c>
      <c r="O35" s="571">
        <f t="shared" si="26"/>
        <v>0</v>
      </c>
      <c r="P35" s="571">
        <f>[2]CT!$AM$88</f>
        <v>0</v>
      </c>
      <c r="Q35" s="571">
        <f>[2]CT!$AM$99</f>
        <v>0</v>
      </c>
      <c r="R35" s="571">
        <f>[2]CT!$AM$110</f>
        <v>0</v>
      </c>
      <c r="S35" s="571">
        <f>[2]CT!$AM$118</f>
        <v>0</v>
      </c>
      <c r="T35" s="571">
        <f>[2]CT!$AM$163</f>
        <v>0</v>
      </c>
      <c r="U35" s="571">
        <f>[2]CT!$AM$170</f>
        <v>0</v>
      </c>
      <c r="V35" s="1943">
        <f>SUM(AT35:AX35)+SUM(W35:AC35)+SUM(AE35:AG35)+SUM(AI35:AQ35)+AS35+SUM(AY35:AZ35)+AR35+SUM(BA35:BG35)</f>
        <v>0</v>
      </c>
      <c r="W35" s="571">
        <f>[2]CT!$AM$255</f>
        <v>0</v>
      </c>
      <c r="X35" s="571">
        <f>[2]CT!$AM$326</f>
        <v>0</v>
      </c>
      <c r="Y35" s="1958">
        <f>[2]CT!$AM$390</f>
        <v>0</v>
      </c>
      <c r="Z35" s="1958">
        <f>[2]CT!$AM$407</f>
        <v>0</v>
      </c>
      <c r="AA35" s="571">
        <f>[2]CT!$AM$692</f>
        <v>0</v>
      </c>
      <c r="AB35" s="571">
        <f>[2]CT!$AM$435</f>
        <v>0</v>
      </c>
      <c r="AC35" s="571">
        <f>[2]CT!$AM$1048</f>
        <v>0</v>
      </c>
      <c r="AD35" s="1945">
        <f>SUM(AE35:AG35)+SUM(AI35:AQ35)+AS35+AY35+AZ35</f>
        <v>0</v>
      </c>
      <c r="AE35" s="571">
        <f>[2]CT!$AM$1058</f>
        <v>0</v>
      </c>
      <c r="AF35" s="571">
        <f>[2]CT!$AM$1561</f>
        <v>0</v>
      </c>
      <c r="AG35" s="571">
        <f>[2]CT!$AM$1737</f>
        <v>0</v>
      </c>
      <c r="AH35" s="1942">
        <f>$E35-$BL35</f>
        <v>9.07</v>
      </c>
      <c r="AI35" s="571">
        <f>[2]CT!$AM$1805</f>
        <v>0</v>
      </c>
      <c r="AJ35" s="571">
        <f>[2]CT!$AM$1863</f>
        <v>0</v>
      </c>
      <c r="AK35" s="571">
        <f>[2]CT!$AM$2027</f>
        <v>0</v>
      </c>
      <c r="AL35" s="571">
        <f>[2]CT!$AM$2146</f>
        <v>0</v>
      </c>
      <c r="AM35" s="571">
        <f>[2]CT!$AM$2155</f>
        <v>0</v>
      </c>
      <c r="AN35" s="571">
        <f>[2]CT!$AM$2285</f>
        <v>0</v>
      </c>
      <c r="AO35" s="571">
        <f>[2]CT!$AM$2410</f>
        <v>0</v>
      </c>
      <c r="AP35" s="571">
        <f>[2]CT!$AM$2471</f>
        <v>0</v>
      </c>
      <c r="AQ35" s="571">
        <f>[2]CT!$AM$2481</f>
        <v>0</v>
      </c>
      <c r="AR35" s="571">
        <f>[2]CT!$AM$2511</f>
        <v>0</v>
      </c>
      <c r="AS35" s="571">
        <f>[2]CT!$AM$2518</f>
        <v>0</v>
      </c>
      <c r="AT35" s="571">
        <f>[2]CT!$AM$2561</f>
        <v>0</v>
      </c>
      <c r="AU35" s="571">
        <f>[2]CT!$AM$2964</f>
        <v>0</v>
      </c>
      <c r="AV35" s="571">
        <f>[2]CT!$AM$3592</f>
        <v>0</v>
      </c>
      <c r="AW35" s="571">
        <f>[2]CT!$AM$3662</f>
        <v>0</v>
      </c>
      <c r="AX35" s="571">
        <f>[2]CT!$AM$3705</f>
        <v>0</v>
      </c>
      <c r="AY35" s="571">
        <f>[2]CT!$AM$3714</f>
        <v>0</v>
      </c>
      <c r="AZ35" s="571">
        <f>[2]CT!$AM$3773</f>
        <v>0</v>
      </c>
      <c r="BA35" s="571">
        <f>[2]CT!$AM$3851</f>
        <v>0</v>
      </c>
      <c r="BB35" s="571">
        <f>[2]CT!$AM$3910</f>
        <v>0</v>
      </c>
      <c r="BC35" s="571">
        <f>[2]CT!$AM$4125</f>
        <v>0</v>
      </c>
      <c r="BD35" s="571">
        <f>[2]CT!$AM$4215</f>
        <v>0</v>
      </c>
      <c r="BE35" s="571">
        <f>[2]CT!$AM$4270</f>
        <v>0</v>
      </c>
      <c r="BF35" s="571">
        <f>[2]CT!$AM$4278</f>
        <v>0</v>
      </c>
      <c r="BG35" s="571">
        <f>[2]CT!$AM$4345</f>
        <v>0</v>
      </c>
      <c r="BH35" s="1945">
        <f>SUM(BH36:BH49)</f>
        <v>0</v>
      </c>
      <c r="BI35" s="1945"/>
      <c r="BJ35" s="1945"/>
      <c r="BK35" s="1945"/>
      <c r="BL35" s="1945">
        <f t="shared" si="21"/>
        <v>0</v>
      </c>
      <c r="BM35" s="1946">
        <f>$AH$65-BL35</f>
        <v>0</v>
      </c>
      <c r="BN35" s="1947">
        <f t="shared" si="1"/>
        <v>9.07</v>
      </c>
      <c r="BO35" s="1937">
        <f>AH35/E35*100</f>
        <v>100</v>
      </c>
      <c r="BP35" s="1937">
        <f t="shared" si="4"/>
        <v>8.6381281452500777E-2</v>
      </c>
      <c r="BQ35" s="1937">
        <f t="shared" si="5"/>
        <v>0</v>
      </c>
      <c r="BR35" s="1937" t="e">
        <f>Y35+#REF!+Z35+AA35+AB35+AC35+BA35+U35+S35</f>
        <v>#REF!</v>
      </c>
      <c r="BS35" s="1937" t="e">
        <f t="shared" si="6"/>
        <v>#REF!</v>
      </c>
      <c r="BT35" s="1937"/>
      <c r="BU35" s="1938"/>
    </row>
    <row r="36" spans="1:74" s="1955" customFormat="1" ht="18" customHeight="1">
      <c r="A36" s="1949"/>
      <c r="B36" s="1967" t="s">
        <v>590</v>
      </c>
      <c r="C36" s="1971" t="s">
        <v>1225</v>
      </c>
      <c r="D36" s="1969" t="s">
        <v>29</v>
      </c>
      <c r="E36" s="1930">
        <f>'[2]2015'!$D34</f>
        <v>51.14</v>
      </c>
      <c r="F36" s="1945">
        <f t="shared" si="37"/>
        <v>0</v>
      </c>
      <c r="G36" s="1935">
        <f t="shared" si="38"/>
        <v>0</v>
      </c>
      <c r="H36" s="1945">
        <f t="shared" si="39"/>
        <v>0</v>
      </c>
      <c r="I36" s="1935">
        <f t="shared" si="40"/>
        <v>0</v>
      </c>
      <c r="J36" s="571">
        <f>[2]CT!$AN$6</f>
        <v>0</v>
      </c>
      <c r="K36" s="571">
        <f>[2]CT!$AN$22</f>
        <v>0</v>
      </c>
      <c r="L36" s="571">
        <f>[2]CT!$AN$44</f>
        <v>0</v>
      </c>
      <c r="M36" s="571">
        <f>[2]CT!$AN$53</f>
        <v>0</v>
      </c>
      <c r="N36" s="571">
        <f>[2]CT!$AN$73</f>
        <v>0</v>
      </c>
      <c r="O36" s="571">
        <f t="shared" si="26"/>
        <v>0</v>
      </c>
      <c r="P36" s="571">
        <f>[2]CT!$AN$88</f>
        <v>0</v>
      </c>
      <c r="Q36" s="571">
        <f>[2]CT!$AN$99</f>
        <v>0</v>
      </c>
      <c r="R36" s="571">
        <f>[2]CT!$AN$110</f>
        <v>0</v>
      </c>
      <c r="S36" s="571">
        <f>[2]CT!$AN$118</f>
        <v>0</v>
      </c>
      <c r="T36" s="571">
        <f>[2]CT!$AN$163</f>
        <v>0</v>
      </c>
      <c r="U36" s="571">
        <f>[2]CT!$AN$170</f>
        <v>0</v>
      </c>
      <c r="V36" s="1943">
        <f>SUM(AT36:AX36)+SUM(W36:AC36)+SUM(AE36:AH36)+SUM(AJ36:AQ36)+AS36+SUM(AY36:AZ36)+AR36+SUM(BA36:BG36)</f>
        <v>0.23</v>
      </c>
      <c r="W36" s="571">
        <f>[2]CT!$AN$255</f>
        <v>0</v>
      </c>
      <c r="X36" s="571">
        <f>[2]CT!$AN$326</f>
        <v>0</v>
      </c>
      <c r="Y36" s="1958">
        <f>[2]CT!$AN$390</f>
        <v>0</v>
      </c>
      <c r="Z36" s="1958">
        <f>[2]CT!$AN$407</f>
        <v>0</v>
      </c>
      <c r="AA36" s="571">
        <f>[2]CT!$AN$692</f>
        <v>0.04</v>
      </c>
      <c r="AB36" s="571">
        <f>[2]CT!$AN$435</f>
        <v>0</v>
      </c>
      <c r="AC36" s="571">
        <f>[2]CT!$AN$1048</f>
        <v>0</v>
      </c>
      <c r="AD36" s="1945">
        <f>SUM(AE36:AH36)+SUM(AJ36:AQ36)+AS36+AY36+AZ36</f>
        <v>0.17</v>
      </c>
      <c r="AE36" s="571">
        <f>[2]CT!$AN$1058</f>
        <v>0.17</v>
      </c>
      <c r="AF36" s="571">
        <f>[2]CT!$AN$1561</f>
        <v>0</v>
      </c>
      <c r="AG36" s="571">
        <f>[2]CT!$AN$1737</f>
        <v>0</v>
      </c>
      <c r="AH36" s="571">
        <f>[2]CT!$AN$1795</f>
        <v>0</v>
      </c>
      <c r="AI36" s="1942">
        <f>$E36-$BL36</f>
        <v>50.910000000000004</v>
      </c>
      <c r="AJ36" s="571">
        <f>[2]CT!$AN$1863</f>
        <v>0</v>
      </c>
      <c r="AK36" s="571">
        <f>[2]CT!$AN$2027</f>
        <v>0</v>
      </c>
      <c r="AL36" s="571">
        <f>[2]CT!$AN$2146</f>
        <v>0</v>
      </c>
      <c r="AM36" s="571">
        <f>[2]CT!$AN$2155</f>
        <v>0</v>
      </c>
      <c r="AN36" s="571">
        <f>[2]CT!$AN$2285</f>
        <v>0</v>
      </c>
      <c r="AO36" s="571">
        <f>[2]CT!$AN$2410</f>
        <v>0</v>
      </c>
      <c r="AP36" s="571">
        <f>[2]CT!$AN$2471</f>
        <v>0</v>
      </c>
      <c r="AQ36" s="571">
        <f>[2]CT!$AN$2481</f>
        <v>0</v>
      </c>
      <c r="AR36" s="571">
        <f>[2]CT!$AN$2511</f>
        <v>0</v>
      </c>
      <c r="AS36" s="571">
        <f>[2]CT!$AN$2518</f>
        <v>0</v>
      </c>
      <c r="AT36" s="571">
        <f>[2]CT!$AN$2561</f>
        <v>0</v>
      </c>
      <c r="AU36" s="571">
        <f>[2]CT!$AN$2964</f>
        <v>0.02</v>
      </c>
      <c r="AV36" s="571">
        <f>[2]CT!$AN$3592</f>
        <v>0</v>
      </c>
      <c r="AW36" s="571">
        <f>[2]CT!$AN$3662</f>
        <v>0</v>
      </c>
      <c r="AX36" s="571">
        <f>[2]CT!$AN$3705</f>
        <v>0</v>
      </c>
      <c r="AY36" s="571">
        <f>[2]CT!$AN$3714</f>
        <v>0</v>
      </c>
      <c r="AZ36" s="571">
        <f>[2]CT!$AN$3773</f>
        <v>0</v>
      </c>
      <c r="BA36" s="571">
        <f>[2]CT!$AN$3851</f>
        <v>0</v>
      </c>
      <c r="BB36" s="571">
        <f>[2]CT!$AN$3910</f>
        <v>0</v>
      </c>
      <c r="BC36" s="571">
        <f>[2]CT!$AN$4125</f>
        <v>0</v>
      </c>
      <c r="BD36" s="571">
        <f>[2]CT!$AN$4215</f>
        <v>0</v>
      </c>
      <c r="BE36" s="571">
        <f>[2]CT!$AN$4270</f>
        <v>0</v>
      </c>
      <c r="BF36" s="571">
        <f>[2]CT!$AN$4278</f>
        <v>0</v>
      </c>
      <c r="BG36" s="571">
        <f>[2]CT!$AN$4345</f>
        <v>0</v>
      </c>
      <c r="BH36" s="1945">
        <f t="shared" ref="BH36:BH60" si="41">SUM(BI36:BK36)</f>
        <v>0</v>
      </c>
      <c r="BI36" s="1945"/>
      <c r="BJ36" s="1945"/>
      <c r="BK36" s="1945"/>
      <c r="BL36" s="1945">
        <f t="shared" si="21"/>
        <v>0.23</v>
      </c>
      <c r="BM36" s="1946">
        <f>$AI$65-BL36</f>
        <v>17.430000000000003</v>
      </c>
      <c r="BN36" s="1947">
        <f t="shared" si="1"/>
        <v>68.570000000000007</v>
      </c>
      <c r="BO36" s="1937">
        <f>AI36/E36*100</f>
        <v>99.550254204145489</v>
      </c>
      <c r="BP36" s="1937">
        <f t="shared" si="4"/>
        <v>0.65305010685755005</v>
      </c>
      <c r="BQ36" s="1937">
        <f t="shared" si="5"/>
        <v>0.02</v>
      </c>
      <c r="BR36" s="1937" t="e">
        <f>Y36+#REF!+Z36+AA36+AB36+AC36+BA36+U36+S36</f>
        <v>#REF!</v>
      </c>
      <c r="BS36" s="1937" t="e">
        <f t="shared" si="6"/>
        <v>#REF!</v>
      </c>
      <c r="BT36" s="1937"/>
      <c r="BU36" s="1938"/>
    </row>
    <row r="37" spans="1:74" s="1955" customFormat="1" ht="18" customHeight="1">
      <c r="A37" s="1903"/>
      <c r="B37" s="1967" t="s">
        <v>600</v>
      </c>
      <c r="C37" s="1972" t="s">
        <v>1226</v>
      </c>
      <c r="D37" s="1969" t="s">
        <v>30</v>
      </c>
      <c r="E37" s="1930">
        <f>'[2]2015'!$D35</f>
        <v>196.17</v>
      </c>
      <c r="F37" s="1945">
        <f t="shared" si="37"/>
        <v>0</v>
      </c>
      <c r="G37" s="1935">
        <f t="shared" si="38"/>
        <v>0</v>
      </c>
      <c r="H37" s="1945">
        <f t="shared" si="39"/>
        <v>0</v>
      </c>
      <c r="I37" s="1935">
        <f t="shared" si="40"/>
        <v>0</v>
      </c>
      <c r="J37" s="571">
        <f>[2]CT!$AO$6</f>
        <v>0</v>
      </c>
      <c r="K37" s="571">
        <f>[2]CT!$AO$22</f>
        <v>0</v>
      </c>
      <c r="L37" s="571">
        <f>[2]CT!$AO$44</f>
        <v>0</v>
      </c>
      <c r="M37" s="571">
        <f>[2]CT!$AO$53</f>
        <v>0</v>
      </c>
      <c r="N37" s="571">
        <f>[2]CT!$AO$73</f>
        <v>0</v>
      </c>
      <c r="O37" s="571">
        <f t="shared" si="26"/>
        <v>0</v>
      </c>
      <c r="P37" s="571">
        <f>[2]CT!$AO$88</f>
        <v>0</v>
      </c>
      <c r="Q37" s="571">
        <f>[2]CT!$AO$99</f>
        <v>0</v>
      </c>
      <c r="R37" s="571">
        <f>[2]CT!$AO$110</f>
        <v>0</v>
      </c>
      <c r="S37" s="571">
        <f>[2]CT!$AO$118</f>
        <v>0</v>
      </c>
      <c r="T37" s="571">
        <f>[2]CT!$AO$163</f>
        <v>0</v>
      </c>
      <c r="U37" s="571">
        <f>[2]CT!$AO$170</f>
        <v>0</v>
      </c>
      <c r="V37" s="1943">
        <f>SUM(AT37:AX37)+SUM(W37:AC37)+SUM(AE37:AI37)+SUM(AK37:AQ37)+AS37+SUM(AY37:AZ37)+SUM(BA37:BG37)+AR37</f>
        <v>4.5912999999999995</v>
      </c>
      <c r="W37" s="571">
        <f>[2]CT!$AO$255</f>
        <v>0</v>
      </c>
      <c r="X37" s="571">
        <f>[2]CT!$AO$326</f>
        <v>0</v>
      </c>
      <c r="Y37" s="1958">
        <f>[2]CT!$AO$390</f>
        <v>0</v>
      </c>
      <c r="Z37" s="1958">
        <f>[2]CT!$AO$407</f>
        <v>0</v>
      </c>
      <c r="AA37" s="571">
        <f>[2]CT!$AO$692</f>
        <v>0.68</v>
      </c>
      <c r="AB37" s="571">
        <f>[2]CT!$AO$435</f>
        <v>0</v>
      </c>
      <c r="AC37" s="571">
        <f>[2]CT!$AO$1048</f>
        <v>0</v>
      </c>
      <c r="AD37" s="1945">
        <f>SUM(AE37:AI37)+SUM(AK37:AQ37)+AS37+AY37+AZ37</f>
        <v>3.8012999999999999</v>
      </c>
      <c r="AE37" s="571">
        <f>[2]CT!$AO$1058</f>
        <v>3.7199999999999998</v>
      </c>
      <c r="AF37" s="571">
        <f>[2]CT!$AO$1561</f>
        <v>6.13E-2</v>
      </c>
      <c r="AG37" s="571">
        <f>[2]CT!$AO$1737</f>
        <v>0</v>
      </c>
      <c r="AH37" s="571">
        <f>[2]CT!$AO$1795</f>
        <v>0</v>
      </c>
      <c r="AI37" s="571">
        <f>[2]CT!$AO$1805</f>
        <v>0</v>
      </c>
      <c r="AJ37" s="1942">
        <f>$E37-$BL37</f>
        <v>191.5787</v>
      </c>
      <c r="AK37" s="571">
        <f>[2]CT!$AO$2027</f>
        <v>0</v>
      </c>
      <c r="AL37" s="571">
        <f>[2]CT!$AO$2146</f>
        <v>0</v>
      </c>
      <c r="AM37" s="571">
        <f>[2]CT!$AO$2155</f>
        <v>0</v>
      </c>
      <c r="AN37" s="571">
        <f>[2]CT!$AO$2285</f>
        <v>0</v>
      </c>
      <c r="AO37" s="571">
        <f>[2]CT!$AO$2410</f>
        <v>0.02</v>
      </c>
      <c r="AP37" s="571">
        <f>[2]CT!$AO$2471</f>
        <v>0</v>
      </c>
      <c r="AQ37" s="571">
        <f>[2]CT!$AO$2481</f>
        <v>0</v>
      </c>
      <c r="AR37" s="571">
        <f>[2]CT!$AO$2511</f>
        <v>0</v>
      </c>
      <c r="AS37" s="571">
        <f>[2]CT!$AO$2518</f>
        <v>0</v>
      </c>
      <c r="AT37" s="571">
        <f>[2]CT!$AO$2561</f>
        <v>0</v>
      </c>
      <c r="AU37" s="571">
        <f>[2]CT!$AO$2964</f>
        <v>7.0000000000000007E-2</v>
      </c>
      <c r="AV37" s="571">
        <f>[2]CT!$AO$3592</f>
        <v>0</v>
      </c>
      <c r="AW37" s="571">
        <f>[2]CT!$AO$3662</f>
        <v>0</v>
      </c>
      <c r="AX37" s="571">
        <f>[2]CT!$AO$3705</f>
        <v>0</v>
      </c>
      <c r="AY37" s="571">
        <f>[2]CT!$AO$3714</f>
        <v>0</v>
      </c>
      <c r="AZ37" s="571">
        <f>[2]CT!$AO$3773</f>
        <v>0</v>
      </c>
      <c r="BA37" s="571">
        <f>[2]CT!$AO$3851</f>
        <v>0</v>
      </c>
      <c r="BB37" s="571">
        <f>[2]CT!$AO$3910</f>
        <v>0.04</v>
      </c>
      <c r="BC37" s="571">
        <f>[2]CT!$AO$4125</f>
        <v>0</v>
      </c>
      <c r="BD37" s="571">
        <f>[2]CT!$AO$4215</f>
        <v>0</v>
      </c>
      <c r="BE37" s="571">
        <f>[2]CT!$AO$4270</f>
        <v>0</v>
      </c>
      <c r="BF37" s="571">
        <f>[2]CT!$AO$4278</f>
        <v>0</v>
      </c>
      <c r="BG37" s="571">
        <f>[2]CT!$AO$4345</f>
        <v>0</v>
      </c>
      <c r="BH37" s="1945">
        <f t="shared" si="41"/>
        <v>0</v>
      </c>
      <c r="BI37" s="1945"/>
      <c r="BJ37" s="1945"/>
      <c r="BK37" s="1945"/>
      <c r="BL37" s="1945">
        <f t="shared" si="21"/>
        <v>4.5912999999999995</v>
      </c>
      <c r="BM37" s="1946">
        <f>$AJ$65-BL37</f>
        <v>135.14870000000005</v>
      </c>
      <c r="BN37" s="1947">
        <f t="shared" si="1"/>
        <v>331.31870000000004</v>
      </c>
      <c r="BO37" s="1937">
        <f>AJ37/E37*100</f>
        <v>97.659529999490246</v>
      </c>
      <c r="BP37" s="1937">
        <f t="shared" si="4"/>
        <v>3.1554282111550909</v>
      </c>
      <c r="BQ37" s="1937">
        <f t="shared" si="5"/>
        <v>7.0000000000000007E-2</v>
      </c>
      <c r="BR37" s="1937" t="e">
        <f>Y37+#REF!+Z37+AA37+AB37+AC37+BA37+U37+S37</f>
        <v>#REF!</v>
      </c>
      <c r="BS37" s="1937" t="e">
        <f t="shared" si="6"/>
        <v>#REF!</v>
      </c>
      <c r="BT37" s="1937"/>
      <c r="BU37" s="1938"/>
    </row>
    <row r="38" spans="1:74" s="1955" customFormat="1" ht="18" customHeight="1">
      <c r="A38" s="1949"/>
      <c r="B38" s="1967" t="s">
        <v>662</v>
      </c>
      <c r="C38" s="1971" t="s">
        <v>1227</v>
      </c>
      <c r="D38" s="1969" t="s">
        <v>31</v>
      </c>
      <c r="E38" s="1930">
        <f>'[2]2015'!$D36</f>
        <v>45.97</v>
      </c>
      <c r="F38" s="1945">
        <f t="shared" si="37"/>
        <v>0</v>
      </c>
      <c r="G38" s="1935">
        <f t="shared" si="38"/>
        <v>0</v>
      </c>
      <c r="H38" s="1945">
        <f t="shared" si="39"/>
        <v>0</v>
      </c>
      <c r="I38" s="1935">
        <f t="shared" si="40"/>
        <v>0</v>
      </c>
      <c r="J38" s="571">
        <f>[2]CT!$AP$6</f>
        <v>0</v>
      </c>
      <c r="K38" s="571">
        <f>[2]CT!$AP$22</f>
        <v>0</v>
      </c>
      <c r="L38" s="571">
        <f>[2]CT!$AP$44</f>
        <v>0</v>
      </c>
      <c r="M38" s="571">
        <f>[2]CT!$AP$53</f>
        <v>0</v>
      </c>
      <c r="N38" s="571">
        <f>[2]CT!$AP$73</f>
        <v>0</v>
      </c>
      <c r="O38" s="571">
        <f t="shared" si="26"/>
        <v>0</v>
      </c>
      <c r="P38" s="571">
        <f>[2]CT!$AP$88</f>
        <v>0</v>
      </c>
      <c r="Q38" s="571">
        <f>[2]CT!$AP$99</f>
        <v>0</v>
      </c>
      <c r="R38" s="571">
        <f>[2]CT!$AP$110</f>
        <v>0</v>
      </c>
      <c r="S38" s="571">
        <f>[2]CT!$AP$118</f>
        <v>0</v>
      </c>
      <c r="T38" s="571">
        <f>[2]CT!$AP$163</f>
        <v>0</v>
      </c>
      <c r="U38" s="571">
        <f>[2]CT!$AP$170</f>
        <v>0</v>
      </c>
      <c r="V38" s="1943">
        <f>SUM(AT38:AX38)+SUM(W38:AC38)+SUM(AE38:AJ38)+SUM(AL38:AQ38)+AS38+SUM(AY38:AZ38)+AR38+SUM(BA38:BG38)</f>
        <v>2.9200000000000008</v>
      </c>
      <c r="W38" s="571">
        <f>[2]CT!$AP$255</f>
        <v>0</v>
      </c>
      <c r="X38" s="571">
        <f>[2]CT!$AP$326</f>
        <v>0</v>
      </c>
      <c r="Y38" s="1958">
        <f>[2]CT!$AP$390</f>
        <v>0</v>
      </c>
      <c r="Z38" s="1958">
        <f>[2]CT!$AP$407</f>
        <v>0</v>
      </c>
      <c r="AA38" s="571">
        <f>[2]CT!$AP$692</f>
        <v>0.19</v>
      </c>
      <c r="AB38" s="571">
        <f>[2]CT!$AP$435</f>
        <v>0</v>
      </c>
      <c r="AC38" s="571">
        <f>[2]CT!$AP$1048</f>
        <v>0</v>
      </c>
      <c r="AD38" s="1945">
        <f>SUM(AE38:AJ38)+SUM(AL38:AQ38)+AS38+AY38+AZ38</f>
        <v>1.7200000000000004</v>
      </c>
      <c r="AE38" s="571">
        <f>[2]CT!$AP$1058</f>
        <v>1.1600000000000004</v>
      </c>
      <c r="AF38" s="571">
        <f>[2]CT!$AP$1561</f>
        <v>0</v>
      </c>
      <c r="AG38" s="571">
        <f>[2]CT!$AP$1737</f>
        <v>0.56000000000000005</v>
      </c>
      <c r="AH38" s="571">
        <f>[2]CT!$AP$1795</f>
        <v>0</v>
      </c>
      <c r="AI38" s="571">
        <f>[2]CT!$AP$1805</f>
        <v>0</v>
      </c>
      <c r="AJ38" s="571">
        <f>[2]CT!$AP$1863</f>
        <v>0</v>
      </c>
      <c r="AK38" s="1942">
        <f>$E38-$BL38</f>
        <v>43.05</v>
      </c>
      <c r="AL38" s="571">
        <f>[2]CT!$AP$2146</f>
        <v>0</v>
      </c>
      <c r="AM38" s="571">
        <f>[2]CT!$AP$2155</f>
        <v>0</v>
      </c>
      <c r="AN38" s="571">
        <f>[2]CT!$AP$2285</f>
        <v>0</v>
      </c>
      <c r="AO38" s="571">
        <f>[2]CT!$AP$2410</f>
        <v>0</v>
      </c>
      <c r="AP38" s="571">
        <f>[2]CT!$AP$2471</f>
        <v>0</v>
      </c>
      <c r="AQ38" s="571">
        <f>[2]CT!$AP$2481</f>
        <v>0</v>
      </c>
      <c r="AR38" s="571">
        <f>[2]CT!$AP$2511</f>
        <v>0</v>
      </c>
      <c r="AS38" s="571">
        <f>[2]CT!$AP$2518</f>
        <v>0</v>
      </c>
      <c r="AT38" s="571">
        <f>[2]CT!$AP$2561</f>
        <v>0.23</v>
      </c>
      <c r="AU38" s="571">
        <f>[2]CT!$AP$2964</f>
        <v>0</v>
      </c>
      <c r="AV38" s="571">
        <f>[2]CT!$AP$3592</f>
        <v>0</v>
      </c>
      <c r="AW38" s="571">
        <f>[2]CT!$AP$3662</f>
        <v>0</v>
      </c>
      <c r="AX38" s="571">
        <f>[2]CT!$AP$3705</f>
        <v>0</v>
      </c>
      <c r="AY38" s="571">
        <f>[2]CT!$AP$3714</f>
        <v>0</v>
      </c>
      <c r="AZ38" s="571">
        <f>[2]CT!$AP$3773</f>
        <v>0</v>
      </c>
      <c r="BA38" s="571">
        <f>[2]CT!$AP$3851</f>
        <v>0</v>
      </c>
      <c r="BB38" s="571">
        <f>[2]CT!$AP$3910</f>
        <v>0.05</v>
      </c>
      <c r="BC38" s="571">
        <f>[2]CT!$AP$4125</f>
        <v>0.73</v>
      </c>
      <c r="BD38" s="571">
        <f>[2]CT!$AP$4215</f>
        <v>0</v>
      </c>
      <c r="BE38" s="571">
        <f>[2]CT!$AP$4270</f>
        <v>0</v>
      </c>
      <c r="BF38" s="571">
        <f>[2]CT!$AP$4278</f>
        <v>0</v>
      </c>
      <c r="BG38" s="571">
        <f>[2]CT!$AP$4345</f>
        <v>0</v>
      </c>
      <c r="BH38" s="1945">
        <f t="shared" si="41"/>
        <v>0</v>
      </c>
      <c r="BI38" s="1945"/>
      <c r="BJ38" s="1945"/>
      <c r="BK38" s="1945"/>
      <c r="BL38" s="1945">
        <f t="shared" si="21"/>
        <v>2.9200000000000008</v>
      </c>
      <c r="BM38" s="1946">
        <f>$AK$65-BL38</f>
        <v>13.830000000000002</v>
      </c>
      <c r="BN38" s="1947">
        <f t="shared" si="1"/>
        <v>59.8</v>
      </c>
      <c r="BO38" s="1937">
        <f>AK38/E38*100</f>
        <v>93.648031324777023</v>
      </c>
      <c r="BP38" s="1937">
        <f t="shared" si="4"/>
        <v>0.5695259791465872</v>
      </c>
      <c r="BQ38" s="1937">
        <f t="shared" si="5"/>
        <v>0.23</v>
      </c>
      <c r="BR38" s="1937" t="e">
        <f>Y38+#REF!+Z38+AA38+AB38+AC38+BA38+U38+S38</f>
        <v>#REF!</v>
      </c>
      <c r="BS38" s="1937" t="e">
        <f t="shared" si="6"/>
        <v>#REF!</v>
      </c>
      <c r="BT38" s="1937"/>
      <c r="BU38" s="1938"/>
    </row>
    <row r="39" spans="1:74" s="1955" customFormat="1" ht="18" customHeight="1">
      <c r="A39" s="1903"/>
      <c r="B39" s="1967" t="s">
        <v>686</v>
      </c>
      <c r="C39" s="1971" t="s">
        <v>687</v>
      </c>
      <c r="D39" s="1969" t="s">
        <v>32</v>
      </c>
      <c r="E39" s="1930">
        <f>'[2]2015'!$D37</f>
        <v>4.6100000000000003</v>
      </c>
      <c r="F39" s="1945">
        <f t="shared" si="37"/>
        <v>0</v>
      </c>
      <c r="G39" s="1935">
        <f t="shared" si="38"/>
        <v>0</v>
      </c>
      <c r="H39" s="1945">
        <f t="shared" si="39"/>
        <v>0</v>
      </c>
      <c r="I39" s="1935">
        <f t="shared" si="40"/>
        <v>0</v>
      </c>
      <c r="J39" s="571">
        <f>[2]CT!$AQ$6</f>
        <v>0</v>
      </c>
      <c r="K39" s="571">
        <f>[2]CT!$AQ$22</f>
        <v>0</v>
      </c>
      <c r="L39" s="571">
        <f>[2]CT!$AQ$44</f>
        <v>0</v>
      </c>
      <c r="M39" s="571">
        <f>[2]CT!$AQ$53</f>
        <v>0</v>
      </c>
      <c r="N39" s="571">
        <f>[2]CT!$AQ$73</f>
        <v>0</v>
      </c>
      <c r="O39" s="571">
        <f t="shared" si="26"/>
        <v>0</v>
      </c>
      <c r="P39" s="571">
        <f>[2]CT!$AQ$88</f>
        <v>0</v>
      </c>
      <c r="Q39" s="571">
        <f>[2]CT!$AQ$99</f>
        <v>0</v>
      </c>
      <c r="R39" s="571">
        <f>[2]CT!$AQ$110</f>
        <v>0</v>
      </c>
      <c r="S39" s="571">
        <f>[2]CT!$AQ$118</f>
        <v>0</v>
      </c>
      <c r="T39" s="571">
        <f>[2]CT!$AQ$163</f>
        <v>0</v>
      </c>
      <c r="U39" s="571">
        <f>[2]CT!$AQ$170</f>
        <v>0</v>
      </c>
      <c r="V39" s="1943">
        <f>SUM(AT39:AX39)+SUM(W39:AC39)+SUM(AE39:AK39)+SUM(AM39:AQ39)+AS39+SUM(AY39:AZ39)+AR39+SUM(BA39:BG39)</f>
        <v>0</v>
      </c>
      <c r="W39" s="571">
        <f>[2]CT!$AQ$255</f>
        <v>0</v>
      </c>
      <c r="X39" s="571">
        <f>[2]CT!$AQ$326</f>
        <v>0</v>
      </c>
      <c r="Y39" s="1958">
        <f>[2]CT!$AQ$390</f>
        <v>0</v>
      </c>
      <c r="Z39" s="1958">
        <f>[2]CT!$AQ$407</f>
        <v>0</v>
      </c>
      <c r="AA39" s="571">
        <f>[2]CT!$AQ$692</f>
        <v>0</v>
      </c>
      <c r="AB39" s="571">
        <f>[2]CT!$AQ$435</f>
        <v>0</v>
      </c>
      <c r="AC39" s="571">
        <f>[2]CT!$AQ$1048</f>
        <v>0</v>
      </c>
      <c r="AD39" s="1945">
        <f>SUM(AE39:AK39)+SUM(AM39:AQ39)+AS39+AY39+AZ39</f>
        <v>0</v>
      </c>
      <c r="AE39" s="571">
        <f>[2]CT!$AQ$1058</f>
        <v>0</v>
      </c>
      <c r="AF39" s="571">
        <f>[2]CT!$AQ$1561</f>
        <v>0</v>
      </c>
      <c r="AG39" s="571">
        <f>[2]CT!$AQ$1737</f>
        <v>0</v>
      </c>
      <c r="AH39" s="571">
        <f>[2]CT!$AQ$1795</f>
        <v>0</v>
      </c>
      <c r="AI39" s="571">
        <f>[2]CT!$AQ$1805</f>
        <v>0</v>
      </c>
      <c r="AJ39" s="571">
        <f>[2]CT!$AQ$1863</f>
        <v>0</v>
      </c>
      <c r="AK39" s="571">
        <f>[2]CT!$AQ$2027</f>
        <v>0</v>
      </c>
      <c r="AL39" s="1942">
        <f>$E39-$BL39</f>
        <v>4.6100000000000003</v>
      </c>
      <c r="AM39" s="571">
        <f>[2]CT!$AQ$2155</f>
        <v>0</v>
      </c>
      <c r="AN39" s="571">
        <f>[2]CT!$AQ$2285</f>
        <v>0</v>
      </c>
      <c r="AO39" s="571">
        <f>[2]CT!$AQ$2410</f>
        <v>0</v>
      </c>
      <c r="AP39" s="571">
        <f>[2]CT!$AQ$2471</f>
        <v>0</v>
      </c>
      <c r="AQ39" s="571">
        <f>[2]CT!$AQ$2481</f>
        <v>0</v>
      </c>
      <c r="AR39" s="571">
        <f>[2]CT!$AQ$2511</f>
        <v>0</v>
      </c>
      <c r="AS39" s="571">
        <f>[2]CT!$AQ$2518</f>
        <v>0</v>
      </c>
      <c r="AT39" s="571">
        <f>[2]CT!$AQ$2561</f>
        <v>0</v>
      </c>
      <c r="AU39" s="571">
        <f>[2]CT!$AQ$2964</f>
        <v>0</v>
      </c>
      <c r="AV39" s="571">
        <f>[2]CT!$AQ$3592</f>
        <v>0</v>
      </c>
      <c r="AW39" s="571">
        <f>[2]CT!$AQ$3662</f>
        <v>0</v>
      </c>
      <c r="AX39" s="571">
        <f>[2]CT!$AQ$3705</f>
        <v>0</v>
      </c>
      <c r="AY39" s="571">
        <f>[2]CT!$AQ$3714</f>
        <v>0</v>
      </c>
      <c r="AZ39" s="571">
        <f>[2]CT!$AQ$3773</f>
        <v>0</v>
      </c>
      <c r="BA39" s="571">
        <f>[2]CT!$AQ$3851</f>
        <v>0</v>
      </c>
      <c r="BB39" s="571">
        <f>[2]CT!$AQ$3910</f>
        <v>0</v>
      </c>
      <c r="BC39" s="571">
        <f>[2]CT!$AQ$4125</f>
        <v>0</v>
      </c>
      <c r="BD39" s="571">
        <f>[2]CT!$AQ$4215</f>
        <v>0</v>
      </c>
      <c r="BE39" s="571">
        <f>[2]CT!$AQ$4270</f>
        <v>0</v>
      </c>
      <c r="BF39" s="571">
        <f>[2]CT!$AQ$4278</f>
        <v>0</v>
      </c>
      <c r="BG39" s="571">
        <f>[2]CT!$AQ$4345</f>
        <v>0</v>
      </c>
      <c r="BH39" s="1945">
        <f t="shared" si="41"/>
        <v>0</v>
      </c>
      <c r="BI39" s="1945"/>
      <c r="BJ39" s="1945"/>
      <c r="BK39" s="1945"/>
      <c r="BL39" s="1945">
        <f t="shared" si="21"/>
        <v>0</v>
      </c>
      <c r="BM39" s="1946">
        <f>$AL$65-BL39</f>
        <v>0</v>
      </c>
      <c r="BN39" s="1947">
        <f t="shared" si="1"/>
        <v>4.6100000000000003</v>
      </c>
      <c r="BO39" s="1937">
        <f>AL39/E39*100</f>
        <v>100</v>
      </c>
      <c r="BP39" s="1937">
        <f t="shared" si="4"/>
        <v>4.3904929161634909E-2</v>
      </c>
      <c r="BQ39" s="1937">
        <f t="shared" si="5"/>
        <v>0</v>
      </c>
      <c r="BR39" s="1937" t="e">
        <f>Y39+#REF!+Z39+AA39+AB39+AC39+BA39+U39+S39</f>
        <v>#REF!</v>
      </c>
      <c r="BS39" s="1937" t="e">
        <f t="shared" si="6"/>
        <v>#REF!</v>
      </c>
      <c r="BT39" s="1937"/>
      <c r="BU39" s="1938"/>
    </row>
    <row r="40" spans="1:74" s="1955" customFormat="1" ht="18" customHeight="1">
      <c r="A40" s="1949"/>
      <c r="B40" s="1967" t="s">
        <v>688</v>
      </c>
      <c r="C40" s="1971" t="s">
        <v>689</v>
      </c>
      <c r="D40" s="1969" t="s">
        <v>33</v>
      </c>
      <c r="E40" s="1930">
        <f>'[2]2015'!$D38</f>
        <v>18.760000000000002</v>
      </c>
      <c r="F40" s="1945">
        <f t="shared" si="37"/>
        <v>0</v>
      </c>
      <c r="G40" s="1935">
        <f t="shared" si="38"/>
        <v>0</v>
      </c>
      <c r="H40" s="1945">
        <f t="shared" si="39"/>
        <v>0</v>
      </c>
      <c r="I40" s="1935">
        <f t="shared" si="40"/>
        <v>0</v>
      </c>
      <c r="J40" s="571">
        <f>[2]CT!$AR$6</f>
        <v>0</v>
      </c>
      <c r="K40" s="571">
        <f>[2]CT!$AR$22</f>
        <v>0</v>
      </c>
      <c r="L40" s="571">
        <f>[2]CT!$AR$44</f>
        <v>0</v>
      </c>
      <c r="M40" s="571">
        <f>[2]CT!$AR$53</f>
        <v>0</v>
      </c>
      <c r="N40" s="571">
        <f>[2]CT!$AR$73</f>
        <v>0</v>
      </c>
      <c r="O40" s="571">
        <f t="shared" si="26"/>
        <v>0</v>
      </c>
      <c r="P40" s="571">
        <f>[2]CT!$AR$88</f>
        <v>0</v>
      </c>
      <c r="Q40" s="571">
        <f>[2]CT!$AR$99</f>
        <v>0</v>
      </c>
      <c r="R40" s="571">
        <f>[2]CT!$AR$110</f>
        <v>0</v>
      </c>
      <c r="S40" s="571">
        <f>[2]CT!$AR$118</f>
        <v>0</v>
      </c>
      <c r="T40" s="571">
        <f>[2]CT!$AR$163</f>
        <v>0</v>
      </c>
      <c r="U40" s="571">
        <f>[2]CT!$AR$170</f>
        <v>0</v>
      </c>
      <c r="V40" s="1943">
        <f>SUM(AT40:AX40)+SUM(W40:AC40)+SUM(AE40:AL40)+SUM(AN40:AQ40)+AS40+SUM(AY40:AZ40)+AR40+SUM(BA40:BG40)</f>
        <v>0.43</v>
      </c>
      <c r="W40" s="571">
        <f>[2]CT!$AR$255</f>
        <v>0</v>
      </c>
      <c r="X40" s="571">
        <f>[2]CT!$AR$326</f>
        <v>0</v>
      </c>
      <c r="Y40" s="1958">
        <f>[2]CT!$AR$390</f>
        <v>0</v>
      </c>
      <c r="Z40" s="1958">
        <f>[2]CT!$AR$407</f>
        <v>0</v>
      </c>
      <c r="AA40" s="571">
        <f>[2]CT!$AR$692</f>
        <v>0</v>
      </c>
      <c r="AB40" s="571">
        <f>[2]CT!$AR$435</f>
        <v>0</v>
      </c>
      <c r="AC40" s="571">
        <f>[2]CT!$AR$1048</f>
        <v>0</v>
      </c>
      <c r="AD40" s="1945">
        <f>SUM(AE40:AL40)+SUM(AN40:AQ40)+AS40+AY40+AZ40</f>
        <v>0.01</v>
      </c>
      <c r="AE40" s="571">
        <f>[2]CT!$AR$1058</f>
        <v>0.01</v>
      </c>
      <c r="AF40" s="571">
        <f>[2]CT!$AR$1561</f>
        <v>0</v>
      </c>
      <c r="AG40" s="571">
        <f>[2]CT!$AR$1737</f>
        <v>0</v>
      </c>
      <c r="AH40" s="571">
        <f>[2]CT!$AR$1795</f>
        <v>0</v>
      </c>
      <c r="AI40" s="571">
        <f>[2]CT!$AR$1805</f>
        <v>0</v>
      </c>
      <c r="AJ40" s="571">
        <f>[2]CT!$AR$1863</f>
        <v>0</v>
      </c>
      <c r="AK40" s="571">
        <f>[2]CT!$AR$2027</f>
        <v>0</v>
      </c>
      <c r="AL40" s="571">
        <f>[2]CT!$AR$2146</f>
        <v>0</v>
      </c>
      <c r="AM40" s="1942">
        <f>$E40-$BL40</f>
        <v>18.330000000000002</v>
      </c>
      <c r="AN40" s="571">
        <f>[2]CT!$AR$2285</f>
        <v>0</v>
      </c>
      <c r="AO40" s="571">
        <f>[2]CT!$AR$2410</f>
        <v>0</v>
      </c>
      <c r="AP40" s="571">
        <f>[2]CT!$AR$2471</f>
        <v>0</v>
      </c>
      <c r="AQ40" s="571">
        <f>[2]CT!$AR$2481</f>
        <v>0</v>
      </c>
      <c r="AR40" s="571">
        <f>[2]CT!$AR$2511</f>
        <v>0</v>
      </c>
      <c r="AS40" s="571">
        <f>[2]CT!$AR$2518</f>
        <v>0</v>
      </c>
      <c r="AT40" s="571">
        <f>[2]CT!$AR$2561</f>
        <v>0</v>
      </c>
      <c r="AU40" s="571">
        <f>[2]CT!$AR$2964</f>
        <v>0</v>
      </c>
      <c r="AV40" s="571">
        <f>[2]CT!$AR$3592</f>
        <v>0</v>
      </c>
      <c r="AW40" s="571">
        <f>[2]CT!$AR$3662</f>
        <v>0</v>
      </c>
      <c r="AX40" s="571">
        <f>[2]CT!$AR$3705</f>
        <v>0</v>
      </c>
      <c r="AY40" s="571">
        <f>[2]CT!$AR$3714</f>
        <v>0</v>
      </c>
      <c r="AZ40" s="571">
        <f>[2]CT!$AR$3773</f>
        <v>0</v>
      </c>
      <c r="BA40" s="571">
        <f>[2]CT!$AR$3851</f>
        <v>0</v>
      </c>
      <c r="BB40" s="571">
        <f>[2]CT!$AR$3910</f>
        <v>0</v>
      </c>
      <c r="BC40" s="571">
        <f>[2]CT!$AR$4125</f>
        <v>0.42</v>
      </c>
      <c r="BD40" s="571">
        <f>[2]CT!$AR$4215</f>
        <v>0</v>
      </c>
      <c r="BE40" s="571">
        <f>[2]CT!$AR$4270</f>
        <v>0</v>
      </c>
      <c r="BF40" s="571">
        <f>[2]CT!$AR$4278</f>
        <v>0</v>
      </c>
      <c r="BG40" s="571">
        <f>[2]CT!$AR$4345</f>
        <v>0</v>
      </c>
      <c r="BH40" s="1945">
        <f t="shared" si="41"/>
        <v>0</v>
      </c>
      <c r="BI40" s="1945"/>
      <c r="BJ40" s="1945"/>
      <c r="BK40" s="1945"/>
      <c r="BL40" s="1945">
        <f t="shared" si="21"/>
        <v>0.43</v>
      </c>
      <c r="BM40" s="1946">
        <f>$AM$65-BL40</f>
        <v>0.34</v>
      </c>
      <c r="BN40" s="1947">
        <f t="shared" si="1"/>
        <v>19.100000000000001</v>
      </c>
      <c r="BO40" s="1937">
        <f>AM40/E40*100</f>
        <v>97.707889125799568</v>
      </c>
      <c r="BP40" s="1937">
        <f t="shared" si="4"/>
        <v>0.18190545487792337</v>
      </c>
      <c r="BQ40" s="1937">
        <f t="shared" si="5"/>
        <v>0</v>
      </c>
      <c r="BR40" s="1937" t="e">
        <f>Y40+#REF!+Z40+AA40+AB40+AC40+BA40+U40+S40</f>
        <v>#REF!</v>
      </c>
      <c r="BS40" s="1937" t="e">
        <f t="shared" si="6"/>
        <v>#REF!</v>
      </c>
      <c r="BT40" s="1937"/>
      <c r="BU40" s="1938"/>
    </row>
    <row r="41" spans="1:74" s="1955" customFormat="1" ht="18" customHeight="1">
      <c r="A41" s="1903"/>
      <c r="B41" s="1967" t="s">
        <v>698</v>
      </c>
      <c r="C41" s="1971" t="s">
        <v>699</v>
      </c>
      <c r="D41" s="1969" t="s">
        <v>34</v>
      </c>
      <c r="E41" s="1930">
        <f>'[2]2015'!$D39</f>
        <v>3.81</v>
      </c>
      <c r="F41" s="1945">
        <f t="shared" si="37"/>
        <v>0</v>
      </c>
      <c r="G41" s="1935">
        <f t="shared" si="38"/>
        <v>0</v>
      </c>
      <c r="H41" s="1945">
        <f t="shared" si="39"/>
        <v>0</v>
      </c>
      <c r="I41" s="1935">
        <f t="shared" si="40"/>
        <v>0</v>
      </c>
      <c r="J41" s="571">
        <f>[2]CT!$AS$6</f>
        <v>0</v>
      </c>
      <c r="K41" s="571">
        <f>[2]CT!$AS$22</f>
        <v>0</v>
      </c>
      <c r="L41" s="571">
        <f>[2]CT!$AS$44</f>
        <v>0</v>
      </c>
      <c r="M41" s="571">
        <f>[2]CT!$AS$53</f>
        <v>0</v>
      </c>
      <c r="N41" s="571">
        <f>[2]CT!$AS$73</f>
        <v>0</v>
      </c>
      <c r="O41" s="571">
        <f t="shared" si="26"/>
        <v>0</v>
      </c>
      <c r="P41" s="571">
        <f>[2]CT!$AS$88</f>
        <v>0</v>
      </c>
      <c r="Q41" s="571">
        <f>[2]CT!$AS$99</f>
        <v>0</v>
      </c>
      <c r="R41" s="571">
        <f>[2]CT!$AS$110</f>
        <v>0</v>
      </c>
      <c r="S41" s="571">
        <f>[2]CT!$AS$118</f>
        <v>0</v>
      </c>
      <c r="T41" s="571">
        <f>[2]CT!$AS$163</f>
        <v>0</v>
      </c>
      <c r="U41" s="571">
        <f>[2]CT!$AS$170</f>
        <v>0</v>
      </c>
      <c r="V41" s="1943">
        <f>SUM(AT41:AX41)+SUM(W41:AC41)+SUM(AE41:AM41)+SUM(AO41:AQ41)+AS41+SUM(AY41:AZ41)+AR41+SUM(BA41:BG41)</f>
        <v>0</v>
      </c>
      <c r="W41" s="571">
        <f>[2]CT!$AS$255</f>
        <v>0</v>
      </c>
      <c r="X41" s="571">
        <f>[2]CT!$AS$326</f>
        <v>0</v>
      </c>
      <c r="Y41" s="1958">
        <f>[2]CT!$AS$390</f>
        <v>0</v>
      </c>
      <c r="Z41" s="1958">
        <f>[2]CT!$AS$407</f>
        <v>0</v>
      </c>
      <c r="AA41" s="571">
        <f>[2]CT!$AS$692</f>
        <v>0</v>
      </c>
      <c r="AB41" s="571">
        <f>[2]CT!$AS$435</f>
        <v>0</v>
      </c>
      <c r="AC41" s="571">
        <f>[2]CT!$AS$1048</f>
        <v>0</v>
      </c>
      <c r="AD41" s="1945">
        <f>SUM(AE41:AM41)+SUM(AO41:AQ41)+AS41+AY41+AZ41</f>
        <v>0</v>
      </c>
      <c r="AE41" s="571">
        <f>[2]CT!$AS$1058</f>
        <v>0</v>
      </c>
      <c r="AF41" s="571">
        <f>[2]CT!$AS$1561</f>
        <v>0</v>
      </c>
      <c r="AG41" s="571">
        <f>[2]CT!$AS$1737</f>
        <v>0</v>
      </c>
      <c r="AH41" s="571">
        <f>[2]CT!$AS$1795</f>
        <v>0</v>
      </c>
      <c r="AI41" s="571">
        <f>[2]CT!$AS$1805</f>
        <v>0</v>
      </c>
      <c r="AJ41" s="571">
        <f>[2]CT!$AS$1863</f>
        <v>0</v>
      </c>
      <c r="AK41" s="571">
        <f>[2]CT!$AS$2027</f>
        <v>0</v>
      </c>
      <c r="AL41" s="571">
        <f>[2]CT!$AS$2146</f>
        <v>0</v>
      </c>
      <c r="AM41" s="571">
        <f>[2]CT!$AS$2155</f>
        <v>0</v>
      </c>
      <c r="AN41" s="1942">
        <f>$E41-$BL41</f>
        <v>3.81</v>
      </c>
      <c r="AO41" s="571">
        <f>[2]CT!$AS$2410</f>
        <v>0</v>
      </c>
      <c r="AP41" s="571">
        <f>[2]CT!$AS$2471</f>
        <v>0</v>
      </c>
      <c r="AQ41" s="571">
        <f>[2]CT!$AS$2481</f>
        <v>0</v>
      </c>
      <c r="AR41" s="571">
        <f>[2]CT!$AS$2511</f>
        <v>0</v>
      </c>
      <c r="AS41" s="571">
        <f>[2]CT!$AS$2518</f>
        <v>0</v>
      </c>
      <c r="AT41" s="571">
        <f>[2]CT!$AS$2561</f>
        <v>0</v>
      </c>
      <c r="AU41" s="571">
        <f>[2]CT!$AS$2964</f>
        <v>0</v>
      </c>
      <c r="AV41" s="571">
        <f>[2]CT!$AS$3592</f>
        <v>0</v>
      </c>
      <c r="AW41" s="571">
        <f>[2]CT!$AS$3662</f>
        <v>0</v>
      </c>
      <c r="AX41" s="571">
        <f>[2]CT!$AS$3705</f>
        <v>0</v>
      </c>
      <c r="AY41" s="571">
        <f>[2]CT!$AS$3714</f>
        <v>0</v>
      </c>
      <c r="AZ41" s="571">
        <f>[2]CT!$AS$3773</f>
        <v>0</v>
      </c>
      <c r="BA41" s="571">
        <f>[2]CT!$AS$3851</f>
        <v>0</v>
      </c>
      <c r="BB41" s="571">
        <f>[2]CT!$AS$3910</f>
        <v>0</v>
      </c>
      <c r="BC41" s="571">
        <f>[2]CT!$AS$4125</f>
        <v>0</v>
      </c>
      <c r="BD41" s="571">
        <f>[2]CT!$AS$4215</f>
        <v>0</v>
      </c>
      <c r="BE41" s="571">
        <f>[2]CT!$AS$4270</f>
        <v>0</v>
      </c>
      <c r="BF41" s="571">
        <f>[2]CT!$AS$4278</f>
        <v>0</v>
      </c>
      <c r="BG41" s="571">
        <f>[2]CT!$AS$4345</f>
        <v>0</v>
      </c>
      <c r="BH41" s="1945">
        <f t="shared" si="41"/>
        <v>0</v>
      </c>
      <c r="BI41" s="1945"/>
      <c r="BJ41" s="1945"/>
      <c r="BK41" s="1945"/>
      <c r="BL41" s="1945">
        <f t="shared" si="21"/>
        <v>0</v>
      </c>
      <c r="BM41" s="1946">
        <f>$AN$65-BL41</f>
        <v>0.19</v>
      </c>
      <c r="BN41" s="1947">
        <f t="shared" si="1"/>
        <v>4</v>
      </c>
      <c r="BO41" s="1937">
        <f>AN41/E41*100</f>
        <v>100</v>
      </c>
      <c r="BP41" s="1937">
        <f t="shared" si="4"/>
        <v>3.8095383220507512E-2</v>
      </c>
      <c r="BQ41" s="1937">
        <f t="shared" si="5"/>
        <v>0</v>
      </c>
      <c r="BR41" s="1937" t="e">
        <f>Y41+#REF!+Z41+AA41+AB41+AC41+BA41+U41+S41</f>
        <v>#REF!</v>
      </c>
      <c r="BS41" s="1937" t="e">
        <f t="shared" si="6"/>
        <v>#REF!</v>
      </c>
      <c r="BT41" s="1937"/>
      <c r="BU41" s="1938"/>
    </row>
    <row r="42" spans="1:74" s="1955" customFormat="1" ht="18" customHeight="1">
      <c r="A42" s="1949"/>
      <c r="B42" s="1967" t="s">
        <v>703</v>
      </c>
      <c r="C42" s="1971" t="s">
        <v>704</v>
      </c>
      <c r="D42" s="1969" t="s">
        <v>35</v>
      </c>
      <c r="E42" s="1930">
        <f>'[2]2015'!$D40</f>
        <v>15.2</v>
      </c>
      <c r="F42" s="1945">
        <f t="shared" si="37"/>
        <v>0</v>
      </c>
      <c r="G42" s="1935">
        <f t="shared" si="38"/>
        <v>0</v>
      </c>
      <c r="H42" s="1945">
        <f t="shared" si="39"/>
        <v>0</v>
      </c>
      <c r="I42" s="1935">
        <f t="shared" si="40"/>
        <v>0</v>
      </c>
      <c r="J42" s="571">
        <f>[2]CT!$AT$6</f>
        <v>0</v>
      </c>
      <c r="K42" s="571">
        <f>[2]CT!$AT$22</f>
        <v>0</v>
      </c>
      <c r="L42" s="571">
        <f>[2]CT!$AT$44</f>
        <v>0</v>
      </c>
      <c r="M42" s="571">
        <f>[2]CT!$AT$53</f>
        <v>0</v>
      </c>
      <c r="N42" s="571">
        <f>[2]CT!$AT$73</f>
        <v>0</v>
      </c>
      <c r="O42" s="571">
        <f t="shared" si="26"/>
        <v>0</v>
      </c>
      <c r="P42" s="571">
        <f>[2]CT!$AT$88</f>
        <v>0</v>
      </c>
      <c r="Q42" s="571">
        <f>[2]CT!$AT$99</f>
        <v>0</v>
      </c>
      <c r="R42" s="571">
        <f>[2]CT!$AT$110</f>
        <v>0</v>
      </c>
      <c r="S42" s="571">
        <f>[2]CT!$AT$118</f>
        <v>0</v>
      </c>
      <c r="T42" s="571">
        <f>[2]CT!$AT$163</f>
        <v>0</v>
      </c>
      <c r="U42" s="571">
        <f>[2]CT!$AT$170</f>
        <v>0</v>
      </c>
      <c r="V42" s="1943">
        <f>SUM(AT42:AX42)+SUM(W42:AC42)+SUM(AE42:AN42)+SUM(AP42:AQ42)+AR42+SUM(AY42:AZ42)+SUM(BA42:BG42)+AS42</f>
        <v>0.17</v>
      </c>
      <c r="W42" s="571">
        <f>[2]CT!$AT$255</f>
        <v>0</v>
      </c>
      <c r="X42" s="571">
        <f>[2]CT!$AT$326</f>
        <v>0</v>
      </c>
      <c r="Y42" s="1958">
        <f>[2]CT!$AT$390</f>
        <v>0</v>
      </c>
      <c r="Z42" s="1958">
        <f>[2]CT!$AT$407</f>
        <v>0</v>
      </c>
      <c r="AA42" s="571">
        <f>[2]CT!$AT$692</f>
        <v>0</v>
      </c>
      <c r="AB42" s="571">
        <f>[2]CT!$AT$435</f>
        <v>0</v>
      </c>
      <c r="AC42" s="571">
        <f>[2]CT!$AT$1048</f>
        <v>0</v>
      </c>
      <c r="AD42" s="1945">
        <f>SUM(AE42:AN42)+SUM(AP42:AQ42)+AS42+AY42+AZ42</f>
        <v>0.17</v>
      </c>
      <c r="AE42" s="571">
        <f>[2]CT!$AT$1058</f>
        <v>0.13</v>
      </c>
      <c r="AF42" s="571">
        <f>[2]CT!$AT$1561</f>
        <v>0</v>
      </c>
      <c r="AG42" s="571">
        <f>[2]CT!$AT$1737</f>
        <v>0</v>
      </c>
      <c r="AH42" s="571">
        <f>[2]CT!$AT$1795</f>
        <v>0</v>
      </c>
      <c r="AI42" s="571">
        <f>[2]CT!$AT$1805</f>
        <v>0</v>
      </c>
      <c r="AJ42" s="571">
        <f>[2]CT!$AT$1863</f>
        <v>0.04</v>
      </c>
      <c r="AK42" s="571">
        <f>[2]CT!$AT$2027</f>
        <v>0</v>
      </c>
      <c r="AL42" s="571">
        <f>[2]CT!$AT$2146</f>
        <v>0</v>
      </c>
      <c r="AM42" s="571">
        <f>[2]CT!$AT$2155</f>
        <v>0</v>
      </c>
      <c r="AN42" s="571">
        <f>[2]CT!$AT$2285</f>
        <v>0</v>
      </c>
      <c r="AO42" s="1942">
        <f>$E42-$BL42</f>
        <v>15.03</v>
      </c>
      <c r="AP42" s="571">
        <f>[2]CT!$AT$2471</f>
        <v>0</v>
      </c>
      <c r="AQ42" s="571">
        <f>[2]CT!$AT$2481</f>
        <v>0</v>
      </c>
      <c r="AR42" s="571">
        <f>[2]CT!$AT$2511</f>
        <v>0</v>
      </c>
      <c r="AS42" s="571">
        <f>[2]CT!$AT$2518</f>
        <v>0</v>
      </c>
      <c r="AT42" s="571">
        <f>[2]CT!$AT$2561</f>
        <v>0</v>
      </c>
      <c r="AU42" s="571">
        <f>[2]CT!$AT$2964</f>
        <v>0</v>
      </c>
      <c r="AV42" s="571">
        <f>[2]CT!$AT$3592</f>
        <v>0</v>
      </c>
      <c r="AW42" s="571">
        <f>[2]CT!$AT$3662</f>
        <v>0</v>
      </c>
      <c r="AX42" s="571">
        <f>[2]CT!$AT$3705</f>
        <v>0</v>
      </c>
      <c r="AY42" s="571">
        <f>[2]CT!$AT$3714</f>
        <v>0</v>
      </c>
      <c r="AZ42" s="571">
        <f>[2]CT!$AT$3773</f>
        <v>0</v>
      </c>
      <c r="BA42" s="571">
        <f>[2]CT!$AT$3851</f>
        <v>0</v>
      </c>
      <c r="BB42" s="571">
        <f>[2]CT!$AT$3910</f>
        <v>0</v>
      </c>
      <c r="BC42" s="571">
        <f>[2]CT!$AT$4125</f>
        <v>0</v>
      </c>
      <c r="BD42" s="571">
        <f>[2]CT!$AT$4215</f>
        <v>0</v>
      </c>
      <c r="BE42" s="571">
        <f>[2]CT!$AT$4270</f>
        <v>0</v>
      </c>
      <c r="BF42" s="571">
        <f>[2]CT!$AT$4278</f>
        <v>0</v>
      </c>
      <c r="BG42" s="571">
        <f>[2]CT!$AT$4345</f>
        <v>0</v>
      </c>
      <c r="BH42" s="1945">
        <f t="shared" si="41"/>
        <v>0</v>
      </c>
      <c r="BI42" s="1945"/>
      <c r="BJ42" s="1945"/>
      <c r="BK42" s="1945"/>
      <c r="BL42" s="1945">
        <f t="shared" si="21"/>
        <v>0.17</v>
      </c>
      <c r="BM42" s="1946">
        <f>$AO$65-BL42</f>
        <v>7.1899999999999986</v>
      </c>
      <c r="BN42" s="1947">
        <f t="shared" si="1"/>
        <v>22.389999999999997</v>
      </c>
      <c r="BO42" s="1937">
        <f>AO42/E42*100</f>
        <v>98.881578947368425</v>
      </c>
      <c r="BP42" s="1937">
        <f t="shared" si="4"/>
        <v>0.21323890757679076</v>
      </c>
      <c r="BQ42" s="1937">
        <f t="shared" si="5"/>
        <v>0</v>
      </c>
      <c r="BR42" s="1937" t="e">
        <f>Y42+#REF!+Z42+AA42+AB42+AC42+BA42+U42+S42</f>
        <v>#REF!</v>
      </c>
      <c r="BS42" s="1937" t="e">
        <f t="shared" si="6"/>
        <v>#REF!</v>
      </c>
      <c r="BT42" s="1937"/>
      <c r="BU42" s="1938"/>
    </row>
    <row r="43" spans="1:74" s="1955" customFormat="1" ht="18" customHeight="1">
      <c r="A43" s="1949"/>
      <c r="B43" s="1967" t="s">
        <v>1228</v>
      </c>
      <c r="C43" s="1971" t="s">
        <v>1229</v>
      </c>
      <c r="D43" s="1969" t="s">
        <v>36</v>
      </c>
      <c r="E43" s="1930">
        <f>'[2]2015'!D41</f>
        <v>0</v>
      </c>
      <c r="F43" s="1945">
        <f t="shared" si="37"/>
        <v>0</v>
      </c>
      <c r="G43" s="1935">
        <f t="shared" si="38"/>
        <v>0</v>
      </c>
      <c r="H43" s="1945">
        <f t="shared" si="39"/>
        <v>0</v>
      </c>
      <c r="I43" s="1935">
        <f t="shared" si="40"/>
        <v>0</v>
      </c>
      <c r="J43" s="984">
        <f>[2]CT!$AU6</f>
        <v>0</v>
      </c>
      <c r="K43" s="984">
        <f>[2]CT!$AU$22</f>
        <v>0</v>
      </c>
      <c r="L43" s="984">
        <f>[2]CT!$AU44</f>
        <v>0</v>
      </c>
      <c r="M43" s="571">
        <f>[2]CT!$AU53</f>
        <v>0</v>
      </c>
      <c r="N43" s="571">
        <f>[2]CT!$AU73</f>
        <v>0</v>
      </c>
      <c r="O43" s="571">
        <f t="shared" si="26"/>
        <v>0</v>
      </c>
      <c r="P43" s="571">
        <f>[2]CT!$AU88</f>
        <v>0</v>
      </c>
      <c r="Q43" s="571">
        <f>[2]CT!$AU99</f>
        <v>0</v>
      </c>
      <c r="R43" s="571">
        <f>[2]CT!$AU110</f>
        <v>0</v>
      </c>
      <c r="S43" s="571">
        <f>[2]CT!$AU118</f>
        <v>0</v>
      </c>
      <c r="T43" s="571">
        <f>[2]CT!$AU163</f>
        <v>0</v>
      </c>
      <c r="U43" s="571">
        <f>[2]CT!$AU170</f>
        <v>0</v>
      </c>
      <c r="V43" s="1943">
        <f>SUM(AT43:AX43)+SUM(W43:AC43)+SUM(AE43:AO43)+AQ43+AS43+SUM(AY43:AZ43)+SUM(BA43:BG43)+AR43</f>
        <v>0</v>
      </c>
      <c r="W43" s="571">
        <f>[2]CT!$AU255</f>
        <v>0</v>
      </c>
      <c r="X43" s="571">
        <f>[2]CT!$AU326</f>
        <v>0</v>
      </c>
      <c r="Y43" s="1958">
        <f>[2]CT!$AU390</f>
        <v>0</v>
      </c>
      <c r="Z43" s="1958">
        <f>[2]CT!$AU407</f>
        <v>0</v>
      </c>
      <c r="AA43" s="571">
        <f>[2]CT!$AU692</f>
        <v>0</v>
      </c>
      <c r="AB43" s="571">
        <f>[2]CT!$AU435</f>
        <v>0</v>
      </c>
      <c r="AC43" s="571">
        <f>[2]CT!$AU1048</f>
        <v>0</v>
      </c>
      <c r="AD43" s="1945">
        <f>SUM(AE43:AO43)+AQ43+AS43+AY43+AZ43</f>
        <v>0</v>
      </c>
      <c r="AE43" s="571">
        <f>[2]CT!$AU1058</f>
        <v>0</v>
      </c>
      <c r="AF43" s="571">
        <f>[2]CT!$AU1561</f>
        <v>0</v>
      </c>
      <c r="AG43" s="571">
        <f>[2]CT!$AU1737</f>
        <v>0</v>
      </c>
      <c r="AH43" s="571">
        <f>[2]CT!$AU1795</f>
        <v>0</v>
      </c>
      <c r="AI43" s="571">
        <f>[2]CT!$AU1805</f>
        <v>0</v>
      </c>
      <c r="AJ43" s="571">
        <f>[2]CT!$AU1863</f>
        <v>0</v>
      </c>
      <c r="AK43" s="571">
        <f>[2]CT!$AU2027</f>
        <v>0</v>
      </c>
      <c r="AL43" s="571">
        <f>[2]CT!$AU2146</f>
        <v>0</v>
      </c>
      <c r="AM43" s="571">
        <f>[2]CT!$AU2155</f>
        <v>0</v>
      </c>
      <c r="AN43" s="571">
        <f>[2]CT!$AU2285</f>
        <v>0</v>
      </c>
      <c r="AO43" s="571">
        <f>[2]CT!$AU2410</f>
        <v>0</v>
      </c>
      <c r="AP43" s="1942">
        <f>$E43-$BL43</f>
        <v>0</v>
      </c>
      <c r="AQ43" s="571">
        <f>[2]CT!$AU$2481</f>
        <v>0</v>
      </c>
      <c r="AR43" s="571">
        <f>[2]CT!$AU$2511</f>
        <v>0</v>
      </c>
      <c r="AS43" s="571">
        <f>[2]CT!$AU$2518</f>
        <v>0</v>
      </c>
      <c r="AT43" s="571">
        <f>[2]CT!$AU$2561</f>
        <v>0</v>
      </c>
      <c r="AU43" s="571">
        <f>[2]CT!$AU$2964</f>
        <v>0</v>
      </c>
      <c r="AV43" s="571">
        <f>[2]CT!$AU$3592</f>
        <v>0</v>
      </c>
      <c r="AW43" s="571">
        <f>[2]CT!$AU$3662</f>
        <v>0</v>
      </c>
      <c r="AX43" s="571">
        <f>[2]CT!$AU$3705</f>
        <v>0</v>
      </c>
      <c r="AY43" s="571">
        <f>[2]CT!$AU$3714</f>
        <v>0</v>
      </c>
      <c r="AZ43" s="571">
        <f>[2]CT!$AU$3773</f>
        <v>0</v>
      </c>
      <c r="BA43" s="571">
        <f>[2]CT!$AU$3851</f>
        <v>0</v>
      </c>
      <c r="BB43" s="571">
        <f>[2]CT!$AU$3910</f>
        <v>0</v>
      </c>
      <c r="BC43" s="571">
        <f>[2]CT!$AU$4125</f>
        <v>0</v>
      </c>
      <c r="BD43" s="571">
        <f>[2]CT!$AU$4215</f>
        <v>0</v>
      </c>
      <c r="BE43" s="571">
        <f>[2]CT!$AU$4270</f>
        <v>0</v>
      </c>
      <c r="BF43" s="571">
        <f>[2]CT!$AU$4278</f>
        <v>0</v>
      </c>
      <c r="BG43" s="571">
        <f>[2]CT!$AU$4345</f>
        <v>0</v>
      </c>
      <c r="BH43" s="1945">
        <f t="shared" si="41"/>
        <v>0</v>
      </c>
      <c r="BI43" s="1945"/>
      <c r="BJ43" s="1945"/>
      <c r="BK43" s="1945"/>
      <c r="BL43" s="1945">
        <f t="shared" si="21"/>
        <v>0</v>
      </c>
      <c r="BM43" s="1946">
        <f>$AP$65-BL43</f>
        <v>0</v>
      </c>
      <c r="BN43" s="1947">
        <f t="shared" si="1"/>
        <v>0</v>
      </c>
      <c r="BO43" s="1937"/>
      <c r="BP43" s="1937"/>
      <c r="BQ43" s="1937"/>
      <c r="BR43" s="1937"/>
      <c r="BS43" s="1937"/>
      <c r="BT43" s="1937"/>
      <c r="BU43" s="1938"/>
    </row>
    <row r="44" spans="1:74" s="1955" customFormat="1" ht="18" customHeight="1">
      <c r="A44" s="1903"/>
      <c r="B44" s="1967" t="s">
        <v>1230</v>
      </c>
      <c r="C44" s="1956" t="s">
        <v>1231</v>
      </c>
      <c r="D44" s="1973" t="s">
        <v>37</v>
      </c>
      <c r="E44" s="1930">
        <f>'[2]2015'!$D42</f>
        <v>8.8000000000000007</v>
      </c>
      <c r="F44" s="1945">
        <f t="shared" si="37"/>
        <v>0</v>
      </c>
      <c r="G44" s="1935">
        <f t="shared" si="38"/>
        <v>0</v>
      </c>
      <c r="H44" s="1945">
        <f t="shared" si="39"/>
        <v>0</v>
      </c>
      <c r="I44" s="1935">
        <f t="shared" si="40"/>
        <v>0</v>
      </c>
      <c r="J44" s="571">
        <f>[2]CT!$AV$6</f>
        <v>0</v>
      </c>
      <c r="K44" s="571">
        <f>[2]CT!$AV$22</f>
        <v>0</v>
      </c>
      <c r="L44" s="571">
        <f>[2]CT!$AV$44</f>
        <v>0</v>
      </c>
      <c r="M44" s="571">
        <f>[2]CT!$AV$53</f>
        <v>0</v>
      </c>
      <c r="N44" s="571">
        <f>[2]CT!$AV$73</f>
        <v>0</v>
      </c>
      <c r="O44" s="571">
        <f t="shared" si="26"/>
        <v>0</v>
      </c>
      <c r="P44" s="571">
        <f>[2]CT!$AV$88</f>
        <v>0</v>
      </c>
      <c r="Q44" s="571">
        <f>[2]CT!$AV$99</f>
        <v>0</v>
      </c>
      <c r="R44" s="571">
        <f>[2]CT!$AV$110</f>
        <v>0</v>
      </c>
      <c r="S44" s="571">
        <f>[2]CT!$AV$118</f>
        <v>0</v>
      </c>
      <c r="T44" s="571">
        <f>[2]CT!$AV$163</f>
        <v>0</v>
      </c>
      <c r="U44" s="571">
        <f>[2]CT!$AV$170</f>
        <v>0</v>
      </c>
      <c r="V44" s="1952">
        <f>SUM(W44:AC44)+SUM(W44:AC44)+SUM(AE44:AP44)+AS44+SUM(AY44:AZ44)+AR44+SUM(BA44:BG44)+SUM(AT44:AX44)</f>
        <v>0</v>
      </c>
      <c r="W44" s="571">
        <f>[2]CT!$AV$255</f>
        <v>0</v>
      </c>
      <c r="X44" s="571">
        <f>[2]CT!$AV$326</f>
        <v>0</v>
      </c>
      <c r="Y44" s="1958">
        <f>[2]CT!$AV$390</f>
        <v>0</v>
      </c>
      <c r="Z44" s="1958">
        <f>[2]CT!$AV$407</f>
        <v>0</v>
      </c>
      <c r="AA44" s="571">
        <f>[2]CT!$AV$692</f>
        <v>0</v>
      </c>
      <c r="AB44" s="571">
        <f>[2]CT!$AV$435</f>
        <v>0</v>
      </c>
      <c r="AC44" s="571">
        <f>[2]CT!$AV$1048</f>
        <v>0</v>
      </c>
      <c r="AD44" s="1945">
        <f>SUM(AE44:AP44)+AS44+AY44+AZ44</f>
        <v>0</v>
      </c>
      <c r="AE44" s="571">
        <f>[2]CT!$AV$1058</f>
        <v>0</v>
      </c>
      <c r="AF44" s="571">
        <f>[2]CT!$AV$1561</f>
        <v>0</v>
      </c>
      <c r="AG44" s="571">
        <f>[2]CT!$AV$1737</f>
        <v>0</v>
      </c>
      <c r="AH44" s="571">
        <f>[2]CT!$AV$1795</f>
        <v>0</v>
      </c>
      <c r="AI44" s="571">
        <f>[2]CT!$AV$1805</f>
        <v>0</v>
      </c>
      <c r="AJ44" s="571">
        <f>[2]CT!$AV$1863</f>
        <v>0</v>
      </c>
      <c r="AK44" s="571">
        <f>[2]CT!$AV$2027</f>
        <v>0</v>
      </c>
      <c r="AL44" s="571">
        <f>[2]CT!$AV$2146</f>
        <v>0</v>
      </c>
      <c r="AM44" s="571">
        <f>[2]CT!$AV$2155</f>
        <v>0</v>
      </c>
      <c r="AN44" s="571">
        <f>[2]CT!$AV$2285</f>
        <v>0</v>
      </c>
      <c r="AO44" s="571">
        <f>[2]CT!$AV$2410</f>
        <v>0</v>
      </c>
      <c r="AP44" s="571">
        <f>[2]CT!$AV$2471</f>
        <v>0</v>
      </c>
      <c r="AQ44" s="1942">
        <f>$E44-$BL44</f>
        <v>8.8000000000000007</v>
      </c>
      <c r="AR44" s="571">
        <f>[2]CT!$AV$2511</f>
        <v>0</v>
      </c>
      <c r="AS44" s="571">
        <f>[2]CT!$AV$2518</f>
        <v>0</v>
      </c>
      <c r="AT44" s="571">
        <f>[2]CT!$AV$2561</f>
        <v>0</v>
      </c>
      <c r="AU44" s="571">
        <f>[2]CT!$AV$2964</f>
        <v>0</v>
      </c>
      <c r="AV44" s="571">
        <f>[2]CT!$AV$3592</f>
        <v>0</v>
      </c>
      <c r="AW44" s="571">
        <f>[2]CT!$AV$3662</f>
        <v>0</v>
      </c>
      <c r="AX44" s="571">
        <f>[2]CT!$AV$3705</f>
        <v>0</v>
      </c>
      <c r="AY44" s="571">
        <f>[2]CT!$AV$3714</f>
        <v>0</v>
      </c>
      <c r="AZ44" s="571">
        <f>[2]CT!$AV$3773</f>
        <v>0</v>
      </c>
      <c r="BA44" s="571">
        <f>[2]CT!$AV$3851</f>
        <v>0</v>
      </c>
      <c r="BB44" s="571">
        <f>[2]CT!$AV$3910</f>
        <v>0</v>
      </c>
      <c r="BC44" s="571">
        <f>[2]CT!$AV$4125</f>
        <v>0</v>
      </c>
      <c r="BD44" s="571">
        <f>[2]CT!$AV$4215</f>
        <v>0</v>
      </c>
      <c r="BE44" s="571">
        <f>[2]CT!$AV$4270</f>
        <v>0</v>
      </c>
      <c r="BF44" s="571">
        <f>[2]CT!$AV$4278</f>
        <v>0</v>
      </c>
      <c r="BG44" s="571">
        <f>[2]CT!$AV$4345</f>
        <v>0</v>
      </c>
      <c r="BH44" s="1945">
        <f t="shared" si="41"/>
        <v>0</v>
      </c>
      <c r="BI44" s="1945"/>
      <c r="BJ44" s="1945"/>
      <c r="BK44" s="1945"/>
      <c r="BL44" s="1945">
        <f t="shared" si="21"/>
        <v>0</v>
      </c>
      <c r="BM44" s="1946">
        <f>$AQ$65-BL44</f>
        <v>0.90999999999999992</v>
      </c>
      <c r="BN44" s="1947">
        <f t="shared" si="1"/>
        <v>9.7100000000000009</v>
      </c>
      <c r="BO44" s="1937">
        <f>AQ44/E44*100</f>
        <v>100</v>
      </c>
      <c r="BP44" s="1937">
        <f t="shared" si="4"/>
        <v>9.2476542767781986E-2</v>
      </c>
      <c r="BQ44" s="1937">
        <f t="shared" si="5"/>
        <v>0</v>
      </c>
      <c r="BR44" s="1937" t="e">
        <f>Y44+#REF!+Z44+AA44+AB44+AC44+BA44+U44+S44</f>
        <v>#REF!</v>
      </c>
      <c r="BS44" s="1937" t="e">
        <f t="shared" si="6"/>
        <v>#REF!</v>
      </c>
      <c r="BT44" s="1937"/>
      <c r="BU44" s="1938"/>
    </row>
    <row r="45" spans="1:74" s="1955" customFormat="1" ht="18" customHeight="1">
      <c r="A45" s="1949"/>
      <c r="B45" s="1939" t="s">
        <v>714</v>
      </c>
      <c r="C45" s="1956" t="s">
        <v>1232</v>
      </c>
      <c r="D45" s="1941" t="s">
        <v>38</v>
      </c>
      <c r="E45" s="1930">
        <f>'[2]2015'!$D43</f>
        <v>0</v>
      </c>
      <c r="F45" s="1945">
        <f t="shared" si="37"/>
        <v>0</v>
      </c>
      <c r="G45" s="1935">
        <f t="shared" si="38"/>
        <v>0</v>
      </c>
      <c r="H45" s="1945">
        <f t="shared" si="39"/>
        <v>0</v>
      </c>
      <c r="I45" s="1935">
        <f t="shared" si="40"/>
        <v>0</v>
      </c>
      <c r="J45" s="571">
        <f>[2]CT!$AW$6</f>
        <v>0</v>
      </c>
      <c r="K45" s="571">
        <f>[2]CT!$AW$22</f>
        <v>0</v>
      </c>
      <c r="L45" s="571">
        <f>[2]CT!$AW$44</f>
        <v>0</v>
      </c>
      <c r="M45" s="571">
        <f>[2]CT!$AW$53</f>
        <v>0</v>
      </c>
      <c r="N45" s="571">
        <f>[2]CT!$AW$73</f>
        <v>0</v>
      </c>
      <c r="O45" s="571">
        <f t="shared" si="26"/>
        <v>0</v>
      </c>
      <c r="P45" s="571">
        <f>[2]CT!$AW$88</f>
        <v>0</v>
      </c>
      <c r="Q45" s="571">
        <f>[2]CT!$AW$99</f>
        <v>0</v>
      </c>
      <c r="R45" s="571">
        <f>[2]CT!$AW$110</f>
        <v>0</v>
      </c>
      <c r="S45" s="571">
        <f>[2]CT!$AW$118</f>
        <v>0</v>
      </c>
      <c r="T45" s="571">
        <f>[2]CT!$AW$163</f>
        <v>0</v>
      </c>
      <c r="U45" s="571">
        <f>[2]CT!$AW$170</f>
        <v>0</v>
      </c>
      <c r="V45" s="1952">
        <f>SUM(W45:AD45)+SUM(AT45:AX45)+SUM(BA45:BG45)</f>
        <v>0</v>
      </c>
      <c r="W45" s="571">
        <f>[2]CT!$AW$255</f>
        <v>0</v>
      </c>
      <c r="X45" s="571">
        <f>[2]CT!$AW$326</f>
        <v>0</v>
      </c>
      <c r="Y45" s="1958">
        <f>[2]CT!$AW$390</f>
        <v>0</v>
      </c>
      <c r="Z45" s="1958">
        <f>[2]CT!$AW$407</f>
        <v>0</v>
      </c>
      <c r="AA45" s="571">
        <f>[2]CT!$AW$692</f>
        <v>0</v>
      </c>
      <c r="AB45" s="571">
        <f>[2]CT!$AW$435</f>
        <v>0</v>
      </c>
      <c r="AC45" s="571">
        <f>[2]CT!$AW$1048</f>
        <v>0</v>
      </c>
      <c r="AD45" s="1945">
        <f t="shared" ref="AD45:AD51" si="42">SUM(AE45:AQ45)+AS45+AY45+AZ45</f>
        <v>0</v>
      </c>
      <c r="AE45" s="571">
        <f>[2]CT!$AW$1058</f>
        <v>0</v>
      </c>
      <c r="AF45" s="571">
        <f>[2]CT!$AW$1561</f>
        <v>0</v>
      </c>
      <c r="AG45" s="571">
        <f>[2]CT!$AW$1737</f>
        <v>0</v>
      </c>
      <c r="AH45" s="571">
        <f>[2]CT!$AW$1795</f>
        <v>0</v>
      </c>
      <c r="AI45" s="571">
        <f>[2]CT!$AW$1805</f>
        <v>0</v>
      </c>
      <c r="AJ45" s="571">
        <f>[2]CT!$AW$1863</f>
        <v>0</v>
      </c>
      <c r="AK45" s="571">
        <f>[2]CT!$AW$2027</f>
        <v>0</v>
      </c>
      <c r="AL45" s="571">
        <f>[2]CT!$AW$2146</f>
        <v>0</v>
      </c>
      <c r="AM45" s="571">
        <f>[2]CT!$AW$2155</f>
        <v>0</v>
      </c>
      <c r="AN45" s="571">
        <f>[2]CT!$AW$2285</f>
        <v>0</v>
      </c>
      <c r="AO45" s="571">
        <f>[2]CT!$AW$2410</f>
        <v>0</v>
      </c>
      <c r="AP45" s="571">
        <f>[2]CT!$AW$2471</f>
        <v>0</v>
      </c>
      <c r="AQ45" s="571">
        <f>[2]CT!$AW$2481</f>
        <v>0</v>
      </c>
      <c r="AR45" s="1942">
        <f>$E45-$BL45</f>
        <v>0</v>
      </c>
      <c r="AS45" s="571">
        <f>[2]CT!$AW$2518</f>
        <v>0</v>
      </c>
      <c r="AT45" s="571">
        <f>[2]CT!$AW$2561</f>
        <v>0</v>
      </c>
      <c r="AU45" s="571">
        <f>[2]CT!$AW$2964</f>
        <v>0</v>
      </c>
      <c r="AV45" s="571">
        <f>[2]CT!$AW$3592</f>
        <v>0</v>
      </c>
      <c r="AW45" s="571">
        <f>[2]CT!$AW$3662</f>
        <v>0</v>
      </c>
      <c r="AX45" s="571">
        <f>[2]CT!$AW$3705</f>
        <v>0</v>
      </c>
      <c r="AY45" s="571">
        <f>[2]CT!$AW$3714</f>
        <v>0</v>
      </c>
      <c r="AZ45" s="571">
        <f>[2]CT!$AW$3773</f>
        <v>0</v>
      </c>
      <c r="BA45" s="571">
        <f>[2]CT!$AW$3851</f>
        <v>0</v>
      </c>
      <c r="BB45" s="571">
        <f>[2]CT!$AW$3910</f>
        <v>0</v>
      </c>
      <c r="BC45" s="571">
        <f>[2]CT!$AW$4125</f>
        <v>0</v>
      </c>
      <c r="BD45" s="571">
        <f>[2]CT!$AW$4215</f>
        <v>0</v>
      </c>
      <c r="BE45" s="571">
        <f>[2]CT!$AW$4270</f>
        <v>0</v>
      </c>
      <c r="BF45" s="571">
        <f>[2]CT!$AW$4278</f>
        <v>0</v>
      </c>
      <c r="BG45" s="571">
        <f>[2]CT!$AW$4345</f>
        <v>0</v>
      </c>
      <c r="BH45" s="1945">
        <f t="shared" si="41"/>
        <v>0</v>
      </c>
      <c r="BI45" s="1945"/>
      <c r="BJ45" s="1945"/>
      <c r="BK45" s="1945"/>
      <c r="BL45" s="1945">
        <f t="shared" si="21"/>
        <v>0</v>
      </c>
      <c r="BM45" s="1946">
        <f>$AR$65-BL45</f>
        <v>0</v>
      </c>
      <c r="BN45" s="1947">
        <f t="shared" si="1"/>
        <v>0</v>
      </c>
      <c r="BO45" s="1937" t="e">
        <f>AR45/E45*100</f>
        <v>#DIV/0!</v>
      </c>
      <c r="BP45" s="1937">
        <f t="shared" si="4"/>
        <v>0</v>
      </c>
      <c r="BQ45" s="1937">
        <f t="shared" si="5"/>
        <v>0</v>
      </c>
      <c r="BR45" s="1937" t="e">
        <f>Y45+#REF!+Z45+AA45+AB45+AC45+BA45+U45+S45</f>
        <v>#REF!</v>
      </c>
      <c r="BS45" s="1937" t="e">
        <f t="shared" si="6"/>
        <v>#REF!</v>
      </c>
      <c r="BT45" s="1937"/>
      <c r="BU45" s="1938"/>
      <c r="BV45" s="1955">
        <v>92.23</v>
      </c>
    </row>
    <row r="46" spans="1:74" s="1955" customFormat="1" ht="18" customHeight="1">
      <c r="A46" s="1903"/>
      <c r="B46" s="1939" t="s">
        <v>716</v>
      </c>
      <c r="C46" s="1974" t="s">
        <v>717</v>
      </c>
      <c r="D46" s="1973" t="s">
        <v>39</v>
      </c>
      <c r="E46" s="1930">
        <f>'[2]2015'!$D44</f>
        <v>23.48</v>
      </c>
      <c r="F46" s="1945">
        <f t="shared" si="37"/>
        <v>0</v>
      </c>
      <c r="G46" s="1935">
        <f t="shared" si="38"/>
        <v>0</v>
      </c>
      <c r="H46" s="1945">
        <f t="shared" si="39"/>
        <v>0</v>
      </c>
      <c r="I46" s="1935">
        <f t="shared" si="40"/>
        <v>0</v>
      </c>
      <c r="J46" s="571">
        <f>[2]CT!$AX$6</f>
        <v>0</v>
      </c>
      <c r="K46" s="571">
        <f>[2]CT!$AX$22</f>
        <v>0</v>
      </c>
      <c r="L46" s="571">
        <f>[2]CT!$AX$44</f>
        <v>0</v>
      </c>
      <c r="M46" s="571">
        <f>[2]CT!$AX$53</f>
        <v>0</v>
      </c>
      <c r="N46" s="571">
        <f>[2]CT!$AX$73</f>
        <v>0</v>
      </c>
      <c r="O46" s="571">
        <f t="shared" si="26"/>
        <v>0</v>
      </c>
      <c r="P46" s="571">
        <f>[2]CT!$AX$88</f>
        <v>0</v>
      </c>
      <c r="Q46" s="571">
        <f>[2]CT!$AX$99</f>
        <v>0</v>
      </c>
      <c r="R46" s="571">
        <f>[2]CT!$AX$110</f>
        <v>0</v>
      </c>
      <c r="S46" s="571">
        <f>[2]CT!$AX$118</f>
        <v>0</v>
      </c>
      <c r="T46" s="571">
        <f>[2]CT!$AX$163</f>
        <v>0</v>
      </c>
      <c r="U46" s="571">
        <f>[2]CT!$AX$170</f>
        <v>0</v>
      </c>
      <c r="V46" s="1952">
        <f>SUM(W46:AC46)+SUM(AE46:AQ46)+SUM(AY46:AZ46)+AR46+SUM(AT46:AX46)+SUM(BA46:BG46)</f>
        <v>15.129999999999999</v>
      </c>
      <c r="W46" s="571">
        <f>[2]CT!$AX$255</f>
        <v>0</v>
      </c>
      <c r="X46" s="571">
        <f>[2]CT!$AX$326</f>
        <v>0</v>
      </c>
      <c r="Y46" s="1958">
        <f>[2]CT!$AX$390</f>
        <v>0</v>
      </c>
      <c r="Z46" s="1958">
        <f>[2]CT!$AX$407</f>
        <v>0</v>
      </c>
      <c r="AA46" s="571">
        <f>[2]CT!$AX$692</f>
        <v>0</v>
      </c>
      <c r="AB46" s="571">
        <f>[2]CT!$AX$435</f>
        <v>0</v>
      </c>
      <c r="AC46" s="571">
        <f>[2]CT!$AX$1048</f>
        <v>0</v>
      </c>
      <c r="AD46" s="1945">
        <f>SUM(AE46:AQ46)+AY46+AZ46</f>
        <v>15.02</v>
      </c>
      <c r="AE46" s="571">
        <f>[2]CT!$AX$1058</f>
        <v>0.02</v>
      </c>
      <c r="AF46" s="571">
        <f>[2]CT!$AX$1561</f>
        <v>15</v>
      </c>
      <c r="AG46" s="571">
        <f>[2]CT!$AX$1737</f>
        <v>0</v>
      </c>
      <c r="AH46" s="571">
        <f>[2]CT!$AX$1795</f>
        <v>0</v>
      </c>
      <c r="AI46" s="571">
        <f>[2]CT!$AX$1805</f>
        <v>0</v>
      </c>
      <c r="AJ46" s="571">
        <f>[2]CT!$AX$1863</f>
        <v>0</v>
      </c>
      <c r="AK46" s="571">
        <f>[2]CT!$AX$2027</f>
        <v>0</v>
      </c>
      <c r="AL46" s="571">
        <f>[2]CT!$AX$2146</f>
        <v>0</v>
      </c>
      <c r="AM46" s="571">
        <f>[2]CT!$AX$2155</f>
        <v>0</v>
      </c>
      <c r="AN46" s="571">
        <f>[2]CT!$AX$2285</f>
        <v>0</v>
      </c>
      <c r="AO46" s="571">
        <f>[2]CT!$AX$2410</f>
        <v>0</v>
      </c>
      <c r="AP46" s="571">
        <f>[2]CT!$AX$2471</f>
        <v>0</v>
      </c>
      <c r="AQ46" s="571">
        <f>[2]CT!$AX$2481</f>
        <v>0</v>
      </c>
      <c r="AR46" s="571">
        <f>[2]CT!$AX$2511</f>
        <v>0</v>
      </c>
      <c r="AS46" s="1942">
        <f>$E46-$BL46</f>
        <v>8.3500000000000014</v>
      </c>
      <c r="AT46" s="571">
        <f>[2]CT!$AX$2561</f>
        <v>0.11</v>
      </c>
      <c r="AU46" s="571">
        <f>[2]CT!$AX$2964</f>
        <v>0</v>
      </c>
      <c r="AV46" s="571">
        <f>[2]CT!$AX$3592</f>
        <v>0</v>
      </c>
      <c r="AW46" s="571">
        <f>[2]CT!$AX$3662</f>
        <v>0</v>
      </c>
      <c r="AX46" s="571">
        <f>[2]CT!$AX$3705</f>
        <v>0</v>
      </c>
      <c r="AY46" s="571">
        <f>[2]CT!$AX$3714</f>
        <v>0</v>
      </c>
      <c r="AZ46" s="571">
        <f>[2]CT!$AX$3773</f>
        <v>0</v>
      </c>
      <c r="BA46" s="571">
        <f>[2]CT!$AX$3851</f>
        <v>0</v>
      </c>
      <c r="BB46" s="571">
        <f>[2]CT!$AX$3910</f>
        <v>0</v>
      </c>
      <c r="BC46" s="571">
        <f>[2]CT!$AX$4125</f>
        <v>0</v>
      </c>
      <c r="BD46" s="571">
        <f>[2]CT!$AX$4215</f>
        <v>0</v>
      </c>
      <c r="BE46" s="571">
        <f>[2]CT!$AX$4270</f>
        <v>0</v>
      </c>
      <c r="BF46" s="571">
        <f>[2]CT!$AX$4278</f>
        <v>0</v>
      </c>
      <c r="BG46" s="571">
        <f>[2]CT!$AX$4345</f>
        <v>0</v>
      </c>
      <c r="BH46" s="1945">
        <f t="shared" si="41"/>
        <v>0</v>
      </c>
      <c r="BI46" s="1945"/>
      <c r="BJ46" s="1945"/>
      <c r="BK46" s="1945"/>
      <c r="BL46" s="1945">
        <f t="shared" si="21"/>
        <v>15.129999999999999</v>
      </c>
      <c r="BM46" s="1946">
        <f>$AS$65-BL46</f>
        <v>-11.899999999999999</v>
      </c>
      <c r="BN46" s="1947">
        <f t="shared" si="1"/>
        <v>11.580000000000002</v>
      </c>
      <c r="BO46" s="1937">
        <f>AS46/E46*100</f>
        <v>35.56218057921636</v>
      </c>
      <c r="BP46" s="1937">
        <f t="shared" si="4"/>
        <v>0.11028613442336926</v>
      </c>
      <c r="BQ46" s="1937">
        <f t="shared" si="5"/>
        <v>0.11</v>
      </c>
      <c r="BR46" s="1937" t="e">
        <f>Y46+#REF!+Z46+AA46+AB46+AC46+BA46+U46+S46</f>
        <v>#REF!</v>
      </c>
      <c r="BS46" s="1937" t="e">
        <f t="shared" si="6"/>
        <v>#REF!</v>
      </c>
      <c r="BT46" s="1937"/>
      <c r="BU46" s="1938"/>
    </row>
    <row r="47" spans="1:74" s="1955" customFormat="1" ht="18" customHeight="1">
      <c r="A47" s="1949"/>
      <c r="B47" s="1939" t="s">
        <v>719</v>
      </c>
      <c r="C47" s="1975" t="s">
        <v>720</v>
      </c>
      <c r="D47" s="1941" t="s">
        <v>40</v>
      </c>
      <c r="E47" s="1930">
        <f>'[2]2015'!$D45</f>
        <v>911.09</v>
      </c>
      <c r="F47" s="1945">
        <f t="shared" si="37"/>
        <v>0</v>
      </c>
      <c r="G47" s="1935">
        <f t="shared" si="38"/>
        <v>0</v>
      </c>
      <c r="H47" s="1945">
        <f t="shared" si="39"/>
        <v>0</v>
      </c>
      <c r="I47" s="1935">
        <f t="shared" si="40"/>
        <v>0</v>
      </c>
      <c r="J47" s="571">
        <f>[2]CT!$AY$6</f>
        <v>0</v>
      </c>
      <c r="K47" s="571">
        <f>[2]CT!$AY$22</f>
        <v>0</v>
      </c>
      <c r="L47" s="571">
        <f>[2]CT!$AY$44</f>
        <v>0</v>
      </c>
      <c r="M47" s="571">
        <f>[2]CT!$AY$53</f>
        <v>0</v>
      </c>
      <c r="N47" s="571">
        <f>[2]CT!$AY$73</f>
        <v>0</v>
      </c>
      <c r="O47" s="571">
        <f t="shared" si="26"/>
        <v>0</v>
      </c>
      <c r="P47" s="571">
        <f>[2]CT!$AY$88</f>
        <v>0</v>
      </c>
      <c r="Q47" s="571">
        <f>[2]CT!$AY$99</f>
        <v>0</v>
      </c>
      <c r="R47" s="571">
        <f>[2]CT!$AY$110</f>
        <v>0</v>
      </c>
      <c r="S47" s="571">
        <f>[2]CT!$AY$118</f>
        <v>0</v>
      </c>
      <c r="T47" s="571">
        <f>[2]CT!$AY$163</f>
        <v>0</v>
      </c>
      <c r="U47" s="571">
        <f>[2]CT!$AY$170</f>
        <v>0</v>
      </c>
      <c r="V47" s="1952">
        <f>SUM(W47:AD47)+AR47+SUM(AU47:AX47)+SUM(BA47:BG47)</f>
        <v>41.629999999999988</v>
      </c>
      <c r="W47" s="571">
        <f>[2]CT!$AY$255</f>
        <v>0.87</v>
      </c>
      <c r="X47" s="571">
        <f>[2]CT!$AY$326</f>
        <v>0.48</v>
      </c>
      <c r="Y47" s="1958">
        <f>[2]CT!$AY$390</f>
        <v>0</v>
      </c>
      <c r="Z47" s="1958">
        <f>[2]CT!$AY$407</f>
        <v>0</v>
      </c>
      <c r="AA47" s="571">
        <f>[2]CT!$AY$692</f>
        <v>0.48000000000000004</v>
      </c>
      <c r="AB47" s="571">
        <f>[2]CT!$AY$435</f>
        <v>1.93</v>
      </c>
      <c r="AC47" s="571">
        <f>[2]CT!$AY$1048</f>
        <v>0</v>
      </c>
      <c r="AD47" s="1945">
        <f t="shared" si="42"/>
        <v>35.689999999999991</v>
      </c>
      <c r="AE47" s="571">
        <f>[2]CT!$AY$1058</f>
        <v>34.379999999999995</v>
      </c>
      <c r="AF47" s="571">
        <f>[2]CT!$AY$1561</f>
        <v>0.44000000000000006</v>
      </c>
      <c r="AG47" s="571">
        <f>[2]CT!$AY$1737</f>
        <v>0</v>
      </c>
      <c r="AH47" s="571">
        <f>[2]CT!$AY$1795</f>
        <v>0</v>
      </c>
      <c r="AI47" s="571">
        <f>[2]CT!$AY$1805</f>
        <v>0</v>
      </c>
      <c r="AJ47" s="571">
        <f>[2]CT!$AY$1863</f>
        <v>0.26</v>
      </c>
      <c r="AK47" s="571">
        <f>[2]CT!$AY$2027</f>
        <v>0</v>
      </c>
      <c r="AL47" s="571">
        <f>[2]CT!$AY$2146</f>
        <v>0</v>
      </c>
      <c r="AM47" s="571">
        <f>[2]CT!$AY$2155</f>
        <v>0</v>
      </c>
      <c r="AN47" s="571">
        <f>[2]CT!$AY$2285</f>
        <v>0</v>
      </c>
      <c r="AO47" s="571">
        <f>[2]CT!$AY$2410</f>
        <v>0.08</v>
      </c>
      <c r="AP47" s="571">
        <f>[2]CT!$AY$2471</f>
        <v>0</v>
      </c>
      <c r="AQ47" s="571">
        <f>[2]CT!$AY$2481</f>
        <v>0</v>
      </c>
      <c r="AR47" s="571">
        <f>[2]CT!$AY$2511</f>
        <v>0</v>
      </c>
      <c r="AS47" s="571">
        <f>[2]CT!$AY$2518</f>
        <v>0</v>
      </c>
      <c r="AT47" s="1942">
        <f>$E47-$BL47</f>
        <v>869.46</v>
      </c>
      <c r="AU47" s="571">
        <f>[2]CT!$AY$2964</f>
        <v>0</v>
      </c>
      <c r="AV47" s="571">
        <f>[2]CT!$AY$3592</f>
        <v>0.1</v>
      </c>
      <c r="AW47" s="571">
        <f>[2]CT!$AY$3662</f>
        <v>0</v>
      </c>
      <c r="AX47" s="571">
        <f>[2]CT!$AY$3705</f>
        <v>0</v>
      </c>
      <c r="AY47" s="571">
        <f>[2]CT!$AY$3714</f>
        <v>0.53</v>
      </c>
      <c r="AZ47" s="571">
        <f>[2]CT!$AY$3773</f>
        <v>0</v>
      </c>
      <c r="BA47" s="571">
        <f>[2]CT!$AY$3851</f>
        <v>0</v>
      </c>
      <c r="BB47" s="571">
        <f>[2]CT!$AY$3910</f>
        <v>0</v>
      </c>
      <c r="BC47" s="571">
        <f>[2]CT!$AY$4125</f>
        <v>1.1299999999999999</v>
      </c>
      <c r="BD47" s="571">
        <f>[2]CT!$AY$4215</f>
        <v>0.82000000000000006</v>
      </c>
      <c r="BE47" s="571">
        <f>[2]CT!$AY$4270</f>
        <v>0</v>
      </c>
      <c r="BF47" s="571">
        <f>[2]CT!$AY$4278</f>
        <v>0.13</v>
      </c>
      <c r="BG47" s="571">
        <f>[2]CT!$AY$4345</f>
        <v>0</v>
      </c>
      <c r="BH47" s="1945">
        <f t="shared" si="41"/>
        <v>0</v>
      </c>
      <c r="BI47" s="1945"/>
      <c r="BJ47" s="1945"/>
      <c r="BK47" s="1945"/>
      <c r="BL47" s="1945">
        <f t="shared" si="21"/>
        <v>41.629999999999988</v>
      </c>
      <c r="BM47" s="1946">
        <f>$AT$65-BL47</f>
        <v>373.89</v>
      </c>
      <c r="BN47" s="1947">
        <f t="shared" si="1"/>
        <v>1284.98</v>
      </c>
      <c r="BO47" s="1937">
        <f>AT47/E47*100</f>
        <v>95.430747785619417</v>
      </c>
      <c r="BP47" s="1937">
        <f t="shared" si="4"/>
        <v>12.237951382671936</v>
      </c>
      <c r="BQ47" s="1937"/>
      <c r="BR47" s="1937" t="e">
        <f>Y47+#REF!+Z47+AA47+AB47+AC47+BA47+U47+S47</f>
        <v>#REF!</v>
      </c>
      <c r="BS47" s="1937" t="e">
        <f t="shared" si="6"/>
        <v>#REF!</v>
      </c>
      <c r="BT47" s="1937"/>
      <c r="BU47" s="1938"/>
    </row>
    <row r="48" spans="1:74" s="1955" customFormat="1" ht="18" customHeight="1">
      <c r="A48" s="1903"/>
      <c r="B48" s="1939" t="s">
        <v>911</v>
      </c>
      <c r="C48" s="1975" t="s">
        <v>1233</v>
      </c>
      <c r="D48" s="1941" t="s">
        <v>41</v>
      </c>
      <c r="E48" s="1930">
        <f>'[2]2015'!$D46</f>
        <v>1198.27</v>
      </c>
      <c r="F48" s="1945">
        <f t="shared" si="37"/>
        <v>0</v>
      </c>
      <c r="G48" s="1935">
        <f t="shared" si="38"/>
        <v>0</v>
      </c>
      <c r="H48" s="1945">
        <f t="shared" si="39"/>
        <v>0</v>
      </c>
      <c r="I48" s="1935">
        <f t="shared" si="40"/>
        <v>0</v>
      </c>
      <c r="J48" s="571">
        <f>[2]CT!$AZ$6</f>
        <v>0</v>
      </c>
      <c r="K48" s="571">
        <f>[2]CT!$AZ$22</f>
        <v>0</v>
      </c>
      <c r="L48" s="571">
        <f>[2]CT!$AZ$44</f>
        <v>0</v>
      </c>
      <c r="M48" s="571">
        <f>[2]CT!$AZ$53</f>
        <v>0</v>
      </c>
      <c r="N48" s="571">
        <f>[2]CT!$AZ$73</f>
        <v>0</v>
      </c>
      <c r="O48" s="571">
        <f t="shared" si="26"/>
        <v>0</v>
      </c>
      <c r="P48" s="571">
        <f>[2]CT!$AZ$88</f>
        <v>0</v>
      </c>
      <c r="Q48" s="571">
        <f>[2]CT!$AZ$99</f>
        <v>0</v>
      </c>
      <c r="R48" s="571">
        <f>[2]CT!$AZ$110</f>
        <v>0</v>
      </c>
      <c r="S48" s="571">
        <f>[2]CT!$AZ$118</f>
        <v>0</v>
      </c>
      <c r="T48" s="571">
        <f>[2]CT!$AZ$163</f>
        <v>0</v>
      </c>
      <c r="U48" s="571">
        <f>[2]CT!$AZ$170</f>
        <v>0</v>
      </c>
      <c r="V48" s="1952">
        <f>SUM(W48:AD48)+AR48+AT48+SUM(AV48:AX48)+SUM(BA48:BG48)</f>
        <v>30.650400000000005</v>
      </c>
      <c r="W48" s="571">
        <f>[2]CT!$AZ$255</f>
        <v>0</v>
      </c>
      <c r="X48" s="571">
        <f>[2]CT!$AZ$326</f>
        <v>0</v>
      </c>
      <c r="Y48" s="1958">
        <f>[2]CT!$AZ$390</f>
        <v>0</v>
      </c>
      <c r="Z48" s="1958">
        <f>[2]CT!$AZ$407</f>
        <v>0</v>
      </c>
      <c r="AA48" s="571">
        <f>[2]CT!$AZ$692</f>
        <v>2.9299999999999997</v>
      </c>
      <c r="AB48" s="571">
        <f>[2]CT!$AZ$435</f>
        <v>0</v>
      </c>
      <c r="AC48" s="571">
        <f>[2]CT!$AZ$1048</f>
        <v>0</v>
      </c>
      <c r="AD48" s="1945">
        <f t="shared" si="42"/>
        <v>26.630400000000005</v>
      </c>
      <c r="AE48" s="571">
        <f>[2]CT!$AZ$1058</f>
        <v>23.200400000000005</v>
      </c>
      <c r="AF48" s="571">
        <f>[2]CT!$AZ$1561</f>
        <v>0.1</v>
      </c>
      <c r="AG48" s="571">
        <f>[2]CT!$AZ$1737</f>
        <v>0.26</v>
      </c>
      <c r="AH48" s="571">
        <f>[2]CT!$AZ$1795</f>
        <v>0</v>
      </c>
      <c r="AI48" s="571">
        <f>[2]CT!$AZ$1805</f>
        <v>0</v>
      </c>
      <c r="AJ48" s="571">
        <f>[2]CT!$AZ$1863</f>
        <v>0.79</v>
      </c>
      <c r="AK48" s="571">
        <f>[2]CT!$AZ$2027</f>
        <v>0.13</v>
      </c>
      <c r="AL48" s="571">
        <f>[2]CT!$AZ$2146</f>
        <v>0</v>
      </c>
      <c r="AM48" s="571">
        <f>[2]CT!$AZ$2155</f>
        <v>0</v>
      </c>
      <c r="AN48" s="571">
        <f>[2]CT!$AZ$2285</f>
        <v>0</v>
      </c>
      <c r="AO48" s="571">
        <f>[2]CT!$AZ$2410</f>
        <v>0.02</v>
      </c>
      <c r="AP48" s="571">
        <f>[2]CT!$AZ$2471</f>
        <v>0</v>
      </c>
      <c r="AQ48" s="571">
        <f>[2]CT!$AZ$2481</f>
        <v>0.18</v>
      </c>
      <c r="AR48" s="571">
        <f>[2]CT!$AZ$2511</f>
        <v>0</v>
      </c>
      <c r="AS48" s="571">
        <f>[2]CT!$AZ$2518</f>
        <v>0</v>
      </c>
      <c r="AT48" s="571">
        <f>[2]CT!$AZ$2561</f>
        <v>0</v>
      </c>
      <c r="AU48" s="1942">
        <f>$E48-$BL48</f>
        <v>1167.6196</v>
      </c>
      <c r="AV48" s="571">
        <f>[2]CT!$AZ$3592</f>
        <v>0.01</v>
      </c>
      <c r="AW48" s="571">
        <f>[2]CT!$AZ$3662</f>
        <v>0</v>
      </c>
      <c r="AX48" s="571">
        <f>[2]CT!$AZ$3705</f>
        <v>0</v>
      </c>
      <c r="AY48" s="571">
        <f>[2]CT!$AZ$3714</f>
        <v>1.95</v>
      </c>
      <c r="AZ48" s="571">
        <f>[2]CT!$AZ$3773</f>
        <v>0</v>
      </c>
      <c r="BA48" s="571">
        <f>[2]CT!$AZ$3851</f>
        <v>0</v>
      </c>
      <c r="BB48" s="571">
        <f>[2]CT!$AZ$3910</f>
        <v>0.43000000000000005</v>
      </c>
      <c r="BC48" s="571">
        <f>[2]CT!$AZ$4125</f>
        <v>0.65</v>
      </c>
      <c r="BD48" s="571">
        <f>[2]CT!$AZ$4215</f>
        <v>0</v>
      </c>
      <c r="BE48" s="571">
        <f>[2]CT!$AZ$4270</f>
        <v>0</v>
      </c>
      <c r="BF48" s="571">
        <f>[2]CT!$AZ$4278</f>
        <v>0</v>
      </c>
      <c r="BG48" s="571">
        <f>[2]CT!$AZ$4345</f>
        <v>0</v>
      </c>
      <c r="BH48" s="1945">
        <f t="shared" si="41"/>
        <v>0</v>
      </c>
      <c r="BI48" s="1945"/>
      <c r="BJ48" s="1945"/>
      <c r="BK48" s="1945"/>
      <c r="BL48" s="1945">
        <f t="shared" si="21"/>
        <v>30.650400000000005</v>
      </c>
      <c r="BM48" s="1946">
        <f>$AU$65-BL48</f>
        <v>493.95460000000003</v>
      </c>
      <c r="BN48" s="1947">
        <f t="shared" si="1"/>
        <v>1692.2246</v>
      </c>
      <c r="BO48" s="1937">
        <f>AU48/E48*100</f>
        <v>97.442112378679269</v>
      </c>
      <c r="BP48" s="1937">
        <f t="shared" si="4"/>
        <v>16.116486158042509</v>
      </c>
      <c r="BQ48" s="1937"/>
      <c r="BR48" s="1937" t="e">
        <f>Y48+#REF!+Z48+AA48+AB48+AC48+BA48+U48+S48</f>
        <v>#REF!</v>
      </c>
      <c r="BS48" s="1937" t="e">
        <f t="shared" si="6"/>
        <v>#REF!</v>
      </c>
      <c r="BT48" s="1937"/>
      <c r="BU48" s="1938"/>
      <c r="BV48" s="1957"/>
    </row>
    <row r="49" spans="1:73" s="1955" customFormat="1" ht="18" customHeight="1">
      <c r="A49" s="1949"/>
      <c r="B49" s="1939" t="s">
        <v>1047</v>
      </c>
      <c r="C49" s="1975" t="s">
        <v>1048</v>
      </c>
      <c r="D49" s="1941" t="s">
        <v>42</v>
      </c>
      <c r="E49" s="1930">
        <f>'[2]2015'!$D47</f>
        <v>45.77</v>
      </c>
      <c r="F49" s="1945">
        <f t="shared" si="37"/>
        <v>0</v>
      </c>
      <c r="G49" s="1935">
        <f t="shared" si="38"/>
        <v>0</v>
      </c>
      <c r="H49" s="1945">
        <f t="shared" si="39"/>
        <v>0</v>
      </c>
      <c r="I49" s="1935">
        <f t="shared" si="40"/>
        <v>0</v>
      </c>
      <c r="J49" s="571">
        <f>[2]CT!$BA$6</f>
        <v>0</v>
      </c>
      <c r="K49" s="571">
        <f>[2]CT!$BA$22</f>
        <v>0</v>
      </c>
      <c r="L49" s="571">
        <f>[2]CT!$BA$44</f>
        <v>0</v>
      </c>
      <c r="M49" s="571">
        <f>[2]CT!$BA$53</f>
        <v>0</v>
      </c>
      <c r="N49" s="571">
        <f>[2]CT!$BA$73</f>
        <v>0</v>
      </c>
      <c r="O49" s="571">
        <f t="shared" si="26"/>
        <v>0</v>
      </c>
      <c r="P49" s="571">
        <f>[2]CT!$BA$88</f>
        <v>0</v>
      </c>
      <c r="Q49" s="571">
        <f>[2]CT!$BA$99</f>
        <v>0</v>
      </c>
      <c r="R49" s="571">
        <f>[2]CT!$BA$110</f>
        <v>0</v>
      </c>
      <c r="S49" s="571">
        <f>[2]CT!$BA$118</f>
        <v>0</v>
      </c>
      <c r="T49" s="571">
        <f>[2]CT!$BA$163</f>
        <v>0</v>
      </c>
      <c r="U49" s="571">
        <f>[2]CT!$BA$170</f>
        <v>0</v>
      </c>
      <c r="V49" s="1952">
        <f>SUM(W49:AD49)+AR49+SUM(AT49:AU49)+SUM(AW49:AX49)+SUM(BA49:BG49)</f>
        <v>1.18</v>
      </c>
      <c r="W49" s="571">
        <f>[2]CT!$BA$255</f>
        <v>0</v>
      </c>
      <c r="X49" s="571">
        <f>[2]CT!$BA$326</f>
        <v>0</v>
      </c>
      <c r="Y49" s="1958">
        <f>[2]CT!$BA$390</f>
        <v>0</v>
      </c>
      <c r="Z49" s="1958">
        <f>[2]CT!$BA$407</f>
        <v>0</v>
      </c>
      <c r="AA49" s="571">
        <f>[2]CT!$BA$692</f>
        <v>0</v>
      </c>
      <c r="AB49" s="571">
        <f>[2]CT!$BA$435</f>
        <v>0</v>
      </c>
      <c r="AC49" s="571">
        <f>[2]CT!$BA$1048</f>
        <v>0</v>
      </c>
      <c r="AD49" s="1945">
        <f t="shared" si="42"/>
        <v>0.73</v>
      </c>
      <c r="AE49" s="571">
        <f>[2]CT!$BA$1058</f>
        <v>0.11</v>
      </c>
      <c r="AF49" s="571">
        <f>[2]CT!$BA$1561</f>
        <v>0</v>
      </c>
      <c r="AG49" s="571">
        <f>[2]CT!$BA$1737</f>
        <v>0</v>
      </c>
      <c r="AH49" s="571">
        <f>[2]CT!$BA$1795</f>
        <v>0</v>
      </c>
      <c r="AI49" s="571">
        <f>[2]CT!$BA$1805</f>
        <v>0</v>
      </c>
      <c r="AJ49" s="571">
        <f>[2]CT!$BA$1863</f>
        <v>0.52</v>
      </c>
      <c r="AK49" s="571">
        <f>[2]CT!$BA$2027</f>
        <v>0.1</v>
      </c>
      <c r="AL49" s="571">
        <f>[2]CT!$BA$2146</f>
        <v>0</v>
      </c>
      <c r="AM49" s="571">
        <f>[2]CT!$BA$2155</f>
        <v>0</v>
      </c>
      <c r="AN49" s="571">
        <f>[2]CT!$BA$2285</f>
        <v>0</v>
      </c>
      <c r="AO49" s="571">
        <f>[2]CT!$BA$2410</f>
        <v>0</v>
      </c>
      <c r="AP49" s="571">
        <f>[2]CT!$BA$2471</f>
        <v>0</v>
      </c>
      <c r="AQ49" s="571">
        <f>[2]CT!$BA$2481</f>
        <v>0</v>
      </c>
      <c r="AR49" s="571">
        <f>[2]CT!$BA$2511</f>
        <v>0</v>
      </c>
      <c r="AS49" s="571">
        <f>[2]CT!$BA$2518</f>
        <v>0</v>
      </c>
      <c r="AT49" s="571">
        <f>[2]CT!$BA$2561</f>
        <v>0</v>
      </c>
      <c r="AU49" s="571">
        <f>[2]CT!$BA$2964</f>
        <v>0.11</v>
      </c>
      <c r="AV49" s="1942">
        <f>$E49-$BL49</f>
        <v>44.59</v>
      </c>
      <c r="AW49" s="571">
        <f>[2]CT!$BA$3662</f>
        <v>0</v>
      </c>
      <c r="AX49" s="571">
        <f>[2]CT!$BA$3705</f>
        <v>0</v>
      </c>
      <c r="AY49" s="571">
        <f>[2]CT!$BA$3714</f>
        <v>0</v>
      </c>
      <c r="AZ49" s="571">
        <f>[2]CT!$BA$3773</f>
        <v>0</v>
      </c>
      <c r="BA49" s="571">
        <f>[2]CT!$BA$3851</f>
        <v>0</v>
      </c>
      <c r="BB49" s="571">
        <f>[2]CT!$BA$3910</f>
        <v>0</v>
      </c>
      <c r="BC49" s="571">
        <f>[2]CT!$BA$4125</f>
        <v>0.34</v>
      </c>
      <c r="BD49" s="571">
        <f>[2]CT!$BA$4215</f>
        <v>0</v>
      </c>
      <c r="BE49" s="571">
        <f>[2]CT!$BA$4270</f>
        <v>0</v>
      </c>
      <c r="BF49" s="571">
        <f>[2]CT!$BA$4278</f>
        <v>0</v>
      </c>
      <c r="BG49" s="571">
        <f>[2]CT!$BA$4345</f>
        <v>0</v>
      </c>
      <c r="BH49" s="1945">
        <f t="shared" si="41"/>
        <v>0</v>
      </c>
      <c r="BI49" s="1945"/>
      <c r="BJ49" s="1945"/>
      <c r="BK49" s="1945"/>
      <c r="BL49" s="1945">
        <f t="shared" si="21"/>
        <v>1.18</v>
      </c>
      <c r="BM49" s="1946">
        <f>$AV$65-BL49</f>
        <v>-7.9999999999999849E-2</v>
      </c>
      <c r="BN49" s="1947">
        <f t="shared" si="1"/>
        <v>45.690000000000005</v>
      </c>
      <c r="BO49" s="1937">
        <f>AV49/E49*100</f>
        <v>97.421892069040865</v>
      </c>
      <c r="BP49" s="1937">
        <f t="shared" si="4"/>
        <v>0.43514451483624705</v>
      </c>
      <c r="BQ49" s="1937">
        <f t="shared" si="5"/>
        <v>0.11</v>
      </c>
      <c r="BR49" s="1937" t="e">
        <f>Y49+#REF!+Z49+AA49+AB49+AC49+BA49+U49+S49</f>
        <v>#REF!</v>
      </c>
      <c r="BS49" s="1937" t="e">
        <f t="shared" si="6"/>
        <v>#REF!</v>
      </c>
      <c r="BT49" s="1937"/>
      <c r="BU49" s="1938"/>
    </row>
    <row r="50" spans="1:73" s="1909" customFormat="1" ht="18" customHeight="1">
      <c r="A50" s="1903"/>
      <c r="B50" s="1939" t="s">
        <v>1053</v>
      </c>
      <c r="C50" s="1975" t="s">
        <v>1234</v>
      </c>
      <c r="D50" s="1941" t="s">
        <v>43</v>
      </c>
      <c r="E50" s="1930">
        <f>'[2]2015'!$D48</f>
        <v>22.17</v>
      </c>
      <c r="F50" s="1945">
        <f t="shared" si="37"/>
        <v>0</v>
      </c>
      <c r="G50" s="1935">
        <f t="shared" si="38"/>
        <v>0</v>
      </c>
      <c r="H50" s="1945">
        <f t="shared" si="39"/>
        <v>0</v>
      </c>
      <c r="I50" s="1935">
        <f t="shared" si="40"/>
        <v>0</v>
      </c>
      <c r="J50" s="571">
        <f>[2]CT!$BB$6</f>
        <v>0</v>
      </c>
      <c r="K50" s="571">
        <f>[2]CT!$BB$22</f>
        <v>0</v>
      </c>
      <c r="L50" s="571">
        <f>[2]CT!$BB$44</f>
        <v>0</v>
      </c>
      <c r="M50" s="571">
        <f>[2]CT!$BB$53</f>
        <v>0</v>
      </c>
      <c r="N50" s="571">
        <f>[2]CT!$BB$73</f>
        <v>0</v>
      </c>
      <c r="O50" s="571">
        <f t="shared" si="26"/>
        <v>0</v>
      </c>
      <c r="P50" s="571">
        <f>[2]CT!$BB$88</f>
        <v>0</v>
      </c>
      <c r="Q50" s="571">
        <f>[2]CT!$BB$99</f>
        <v>0</v>
      </c>
      <c r="R50" s="571">
        <f>[2]CT!$BB$110</f>
        <v>0</v>
      </c>
      <c r="S50" s="571">
        <f>[2]CT!$BB$118</f>
        <v>0</v>
      </c>
      <c r="T50" s="571">
        <f>[2]CT!$BB$163</f>
        <v>0</v>
      </c>
      <c r="U50" s="571">
        <f>[2]CT!$BB$170</f>
        <v>0</v>
      </c>
      <c r="V50" s="1952">
        <f>SUM(W50:AD50)+AR50+SUM(AT50:AV50)+AX50+SUM(BA50:BG50)</f>
        <v>7.0000000000000007E-2</v>
      </c>
      <c r="W50" s="571">
        <f>[2]CT!$BB$255</f>
        <v>0</v>
      </c>
      <c r="X50" s="571">
        <f>[2]CT!$BB$326</f>
        <v>0</v>
      </c>
      <c r="Y50" s="1958">
        <f>[2]CT!$BB$390</f>
        <v>0</v>
      </c>
      <c r="Z50" s="1958">
        <f>[2]CT!$BB$407</f>
        <v>0</v>
      </c>
      <c r="AA50" s="571">
        <f>[2]CT!$BB$692</f>
        <v>0</v>
      </c>
      <c r="AB50" s="571">
        <f>[2]CT!$BB$435</f>
        <v>0</v>
      </c>
      <c r="AC50" s="571">
        <f>[2]CT!$BB$1048</f>
        <v>0</v>
      </c>
      <c r="AD50" s="1945">
        <f t="shared" si="42"/>
        <v>0</v>
      </c>
      <c r="AE50" s="571">
        <f>[2]CT!$BB$1058</f>
        <v>0</v>
      </c>
      <c r="AF50" s="571">
        <f>[2]CT!$BB$1561</f>
        <v>0</v>
      </c>
      <c r="AG50" s="571">
        <f>[2]CT!$BB$1737</f>
        <v>0</v>
      </c>
      <c r="AH50" s="571">
        <f>[2]CT!$BB$1795</f>
        <v>0</v>
      </c>
      <c r="AI50" s="571">
        <f>[2]CT!$BB$1805</f>
        <v>0</v>
      </c>
      <c r="AJ50" s="571">
        <f>[2]CT!$BB$1863</f>
        <v>0</v>
      </c>
      <c r="AK50" s="571">
        <f>[2]CT!$BB$2027</f>
        <v>0</v>
      </c>
      <c r="AL50" s="571">
        <f>[2]CT!$BB$2146</f>
        <v>0</v>
      </c>
      <c r="AM50" s="571">
        <f>[2]CT!$BB$2155</f>
        <v>0</v>
      </c>
      <c r="AN50" s="571">
        <f>[2]CT!$BB$2285</f>
        <v>0</v>
      </c>
      <c r="AO50" s="571">
        <f>[2]CT!$BB$2410</f>
        <v>0</v>
      </c>
      <c r="AP50" s="571">
        <f>[2]CT!$BB$2471</f>
        <v>0</v>
      </c>
      <c r="AQ50" s="571">
        <f>[2]CT!$BB$2481</f>
        <v>0</v>
      </c>
      <c r="AR50" s="571">
        <f>[2]CT!$BB$2511</f>
        <v>0</v>
      </c>
      <c r="AS50" s="571">
        <f>[2]CT!$BB$2518</f>
        <v>0</v>
      </c>
      <c r="AT50" s="571">
        <f>[2]CT!$BB$2561</f>
        <v>0</v>
      </c>
      <c r="AU50" s="571">
        <f>[2]CT!$BB$2964</f>
        <v>7.0000000000000007E-2</v>
      </c>
      <c r="AV50" s="571">
        <f>[2]CT!$BB$3592</f>
        <v>0</v>
      </c>
      <c r="AW50" s="1942">
        <f>$E$50-$BL$50</f>
        <v>22.17</v>
      </c>
      <c r="AX50" s="571">
        <f>[2]CT!$BB$3705</f>
        <v>0</v>
      </c>
      <c r="AY50" s="571">
        <f>[2]CT!$BB$3714</f>
        <v>0</v>
      </c>
      <c r="AZ50" s="571">
        <f>[2]CT!$BB$3773</f>
        <v>0</v>
      </c>
      <c r="BA50" s="571">
        <f>[2]CT!$BB$3851</f>
        <v>0</v>
      </c>
      <c r="BB50" s="571">
        <f>[2]CT!$BB$3910</f>
        <v>0</v>
      </c>
      <c r="BC50" s="571">
        <f>[2]CT!$BB$4125</f>
        <v>0</v>
      </c>
      <c r="BD50" s="571">
        <f>[2]CT!$BB$4215</f>
        <v>0</v>
      </c>
      <c r="BE50" s="571">
        <f>[2]CT!$BB$4270</f>
        <v>0</v>
      </c>
      <c r="BF50" s="571">
        <f>[2]CT!$BB$4278</f>
        <v>0</v>
      </c>
      <c r="BG50" s="571">
        <f>[2]CT!$BB$4345</f>
        <v>0</v>
      </c>
      <c r="BH50" s="1945">
        <f>SUM(BI51:BK51)</f>
        <v>0</v>
      </c>
      <c r="BI50" s="1935"/>
      <c r="BJ50" s="1935"/>
      <c r="BK50" s="1935"/>
      <c r="BL50" s="1945">
        <f>F51+V51+BH51</f>
        <v>0</v>
      </c>
      <c r="BM50" s="1946">
        <f>$AW$65-BL50</f>
        <v>0.19</v>
      </c>
      <c r="BN50" s="1947">
        <f t="shared" si="1"/>
        <v>22.360000000000003</v>
      </c>
      <c r="BO50" s="1937">
        <f>AW50/E50*100</f>
        <v>100</v>
      </c>
      <c r="BP50" s="1937">
        <f t="shared" si="4"/>
        <v>0.21295319220263703</v>
      </c>
      <c r="BQ50" s="1937">
        <f t="shared" si="5"/>
        <v>7.0000000000000007E-2</v>
      </c>
      <c r="BR50" s="1937" t="e">
        <f>Y50+#REF!+Z50+AA50+AB50+AC50+BA50+U50+S50</f>
        <v>#REF!</v>
      </c>
      <c r="BS50" s="1937" t="e">
        <f t="shared" si="6"/>
        <v>#REF!</v>
      </c>
      <c r="BT50" s="1937"/>
      <c r="BU50" s="1938"/>
    </row>
    <row r="51" spans="1:73" s="1909" customFormat="1" ht="18" customHeight="1">
      <c r="A51" s="1949"/>
      <c r="B51" s="1939" t="s">
        <v>1055</v>
      </c>
      <c r="C51" s="1975" t="s">
        <v>1056</v>
      </c>
      <c r="D51" s="1941" t="s">
        <v>44</v>
      </c>
      <c r="E51" s="1930">
        <f>'[2]2015'!$D49</f>
        <v>0</v>
      </c>
      <c r="F51" s="1945">
        <f t="shared" si="37"/>
        <v>0</v>
      </c>
      <c r="G51" s="1935">
        <f t="shared" si="38"/>
        <v>0</v>
      </c>
      <c r="H51" s="1945">
        <f t="shared" si="39"/>
        <v>0</v>
      </c>
      <c r="I51" s="1935">
        <f t="shared" si="40"/>
        <v>0</v>
      </c>
      <c r="J51" s="571">
        <f>[2]CT!$BC$6</f>
        <v>0</v>
      </c>
      <c r="K51" s="571">
        <f>[2]CT!$BC$22</f>
        <v>0</v>
      </c>
      <c r="L51" s="571">
        <f>[2]CT!$BC$44</f>
        <v>0</v>
      </c>
      <c r="M51" s="571">
        <f>[2]CT!$BC$53</f>
        <v>0</v>
      </c>
      <c r="N51" s="571">
        <f>[2]CT!$BC$73</f>
        <v>0</v>
      </c>
      <c r="O51" s="571">
        <f t="shared" si="26"/>
        <v>0</v>
      </c>
      <c r="P51" s="571">
        <f>[2]CT!$BC$88</f>
        <v>0</v>
      </c>
      <c r="Q51" s="571">
        <f>[2]CT!$BC$99</f>
        <v>0</v>
      </c>
      <c r="R51" s="571">
        <f>[2]CT!$BC$110</f>
        <v>0</v>
      </c>
      <c r="S51" s="571">
        <f>[2]CT!$BC$118</f>
        <v>0</v>
      </c>
      <c r="T51" s="571">
        <f>[2]CT!$BC$163</f>
        <v>0</v>
      </c>
      <c r="U51" s="571">
        <f>[2]CT!$BC$170</f>
        <v>0</v>
      </c>
      <c r="V51" s="1952">
        <f>SUM(W51:AD51)+AR51+SUM(AT51:AW51)+SUM(BA51:BG51)</f>
        <v>0</v>
      </c>
      <c r="W51" s="571">
        <f>[2]CT!$BC$255</f>
        <v>0</v>
      </c>
      <c r="X51" s="571">
        <f>[2]CT!$BC$326</f>
        <v>0</v>
      </c>
      <c r="Y51" s="1958">
        <f>[2]CT!$BC$390</f>
        <v>0</v>
      </c>
      <c r="Z51" s="1958">
        <f>[2]CT!$BC$407</f>
        <v>0</v>
      </c>
      <c r="AA51" s="571">
        <f>[2]CT!$BC$692</f>
        <v>0</v>
      </c>
      <c r="AB51" s="571">
        <f>[2]CT!$BC$435</f>
        <v>0</v>
      </c>
      <c r="AC51" s="571">
        <f>[2]CT!$BC$1048</f>
        <v>0</v>
      </c>
      <c r="AD51" s="1945">
        <f t="shared" si="42"/>
        <v>0</v>
      </c>
      <c r="AE51" s="571">
        <f>[2]CT!$BC$1058</f>
        <v>0</v>
      </c>
      <c r="AF51" s="571">
        <f>[2]CT!$BC$1561</f>
        <v>0</v>
      </c>
      <c r="AG51" s="571">
        <f>[2]CT!$BC$1737</f>
        <v>0</v>
      </c>
      <c r="AH51" s="571">
        <f>[2]CT!$BC$1795</f>
        <v>0</v>
      </c>
      <c r="AI51" s="571">
        <f>[2]CT!$BC$1805</f>
        <v>0</v>
      </c>
      <c r="AJ51" s="571">
        <f>[2]CT!$BC$1863</f>
        <v>0</v>
      </c>
      <c r="AK51" s="571">
        <f>[2]CT!$BC$2027</f>
        <v>0</v>
      </c>
      <c r="AL51" s="571">
        <f>[2]CT!$BC$2146</f>
        <v>0</v>
      </c>
      <c r="AM51" s="571">
        <f>[2]CT!$BC$2155</f>
        <v>0</v>
      </c>
      <c r="AN51" s="571">
        <f>[2]CT!$BC$2285</f>
        <v>0</v>
      </c>
      <c r="AO51" s="571">
        <f>[2]CT!$BC$2410</f>
        <v>0</v>
      </c>
      <c r="AP51" s="571">
        <f>[2]CT!$BC$2471</f>
        <v>0</v>
      </c>
      <c r="AQ51" s="571">
        <f>[2]CT!$BC$2481</f>
        <v>0</v>
      </c>
      <c r="AR51" s="571">
        <f>[2]CT!$BC$2511</f>
        <v>0</v>
      </c>
      <c r="AS51" s="571">
        <f>[2]CT!$BC$2518</f>
        <v>0</v>
      </c>
      <c r="AT51" s="571">
        <f>[2]CT!$BC$2561</f>
        <v>0</v>
      </c>
      <c r="AU51" s="571">
        <f>[2]CT!$BC$2964</f>
        <v>0</v>
      </c>
      <c r="AV51" s="571">
        <f>[2]CT!$BC$3592</f>
        <v>0</v>
      </c>
      <c r="AW51" s="571">
        <f>[2]CT!$BC$3662</f>
        <v>0</v>
      </c>
      <c r="AX51" s="1942">
        <f>$E$51-$BL$51</f>
        <v>0</v>
      </c>
      <c r="AY51" s="571">
        <f>[2]CT!$BC$3714</f>
        <v>0</v>
      </c>
      <c r="AZ51" s="571">
        <f>[2]CT!$BC$3773</f>
        <v>0</v>
      </c>
      <c r="BA51" s="571">
        <f>[2]CT!$BC$3851</f>
        <v>0</v>
      </c>
      <c r="BB51" s="571">
        <f>[2]CT!$BC$3910</f>
        <v>0</v>
      </c>
      <c r="BC51" s="571">
        <f>[2]CT!$BC$4125</f>
        <v>0</v>
      </c>
      <c r="BD51" s="571">
        <f>[2]CT!$BC$4215</f>
        <v>0</v>
      </c>
      <c r="BE51" s="571">
        <f>[2]CT!$BC$4270</f>
        <v>0</v>
      </c>
      <c r="BF51" s="571">
        <f>[2]CT!$BC$4278</f>
        <v>0</v>
      </c>
      <c r="BG51" s="571">
        <f>[2]CT!$BC$4345</f>
        <v>0</v>
      </c>
      <c r="BH51" s="1945"/>
      <c r="BI51" s="1935"/>
      <c r="BJ51" s="1935"/>
      <c r="BK51" s="1935"/>
      <c r="BL51" s="1945">
        <f t="shared" ref="BL51:BL60" si="43">F51+V51+BH51</f>
        <v>0</v>
      </c>
      <c r="BM51" s="1946">
        <f>$AX$65-BL51</f>
        <v>0</v>
      </c>
      <c r="BN51" s="1947">
        <f t="shared" si="1"/>
        <v>0</v>
      </c>
      <c r="BO51" s="1937" t="e">
        <f>AX51/E51*100</f>
        <v>#DIV/0!</v>
      </c>
      <c r="BP51" s="1937">
        <f t="shared" si="4"/>
        <v>0</v>
      </c>
      <c r="BQ51" s="1937">
        <f t="shared" si="5"/>
        <v>0</v>
      </c>
      <c r="BR51" s="1937" t="e">
        <f>Y51+#REF!+Z51+AA51+AB51+AC51+BA51+U51+S51</f>
        <v>#REF!</v>
      </c>
      <c r="BS51" s="1937" t="e">
        <f t="shared" si="6"/>
        <v>#REF!</v>
      </c>
      <c r="BT51" s="1937"/>
      <c r="BU51" s="1938"/>
    </row>
    <row r="52" spans="1:73" s="1909" customFormat="1" ht="18" customHeight="1">
      <c r="A52" s="1903"/>
      <c r="B52" s="1939" t="s">
        <v>1057</v>
      </c>
      <c r="C52" s="1975" t="s">
        <v>1058</v>
      </c>
      <c r="D52" s="1973" t="s">
        <v>45</v>
      </c>
      <c r="E52" s="1930">
        <f>'[2]2015'!$D50</f>
        <v>15.09</v>
      </c>
      <c r="F52" s="1945">
        <f t="shared" si="37"/>
        <v>0</v>
      </c>
      <c r="G52" s="1935">
        <f t="shared" si="38"/>
        <v>0</v>
      </c>
      <c r="H52" s="1945">
        <f t="shared" si="39"/>
        <v>0</v>
      </c>
      <c r="I52" s="1935">
        <f t="shared" si="40"/>
        <v>0</v>
      </c>
      <c r="J52" s="571">
        <f>[2]CT!$BD$6</f>
        <v>0</v>
      </c>
      <c r="K52" s="571">
        <f>[2]CT!$BD$22</f>
        <v>0</v>
      </c>
      <c r="L52" s="571">
        <f>[2]CT!$BD$44</f>
        <v>0</v>
      </c>
      <c r="M52" s="571">
        <f>[2]CT!$BD$53</f>
        <v>0</v>
      </c>
      <c r="N52" s="571">
        <f>[2]CT!$BD$73</f>
        <v>0</v>
      </c>
      <c r="O52" s="571">
        <f t="shared" si="26"/>
        <v>0</v>
      </c>
      <c r="P52" s="571">
        <f>[2]CT!$BD$88</f>
        <v>0</v>
      </c>
      <c r="Q52" s="571">
        <f>[2]CT!$BD$99</f>
        <v>0</v>
      </c>
      <c r="R52" s="571">
        <f>[2]CT!$BD$110</f>
        <v>0</v>
      </c>
      <c r="S52" s="571">
        <f>[2]CT!$BD$118</f>
        <v>0</v>
      </c>
      <c r="T52" s="571">
        <f>[2]CT!$BD$163</f>
        <v>0</v>
      </c>
      <c r="U52" s="571">
        <f>[2]CT!$BD$170</f>
        <v>0</v>
      </c>
      <c r="V52" s="1952">
        <f>SUM(W52:AC52)+SUM(AE52:AQ52)+AS52+SUM(AZ52)+AR52+SUM(AT52:AX52)+SUM(BA52:BG52)</f>
        <v>0</v>
      </c>
      <c r="W52" s="571">
        <f>[2]CT!$BD$255</f>
        <v>0</v>
      </c>
      <c r="X52" s="571">
        <f>[2]CT!$BD$326</f>
        <v>0</v>
      </c>
      <c r="Y52" s="1958">
        <f>[2]CT!$BD$390</f>
        <v>0</v>
      </c>
      <c r="Z52" s="1958">
        <f>[2]CT!$BD$407</f>
        <v>0</v>
      </c>
      <c r="AA52" s="571">
        <f>[2]CT!$BD$692</f>
        <v>0</v>
      </c>
      <c r="AB52" s="571">
        <f>[2]CT!$BD$435</f>
        <v>0</v>
      </c>
      <c r="AC52" s="571">
        <f>[2]CT!$BD$1048</f>
        <v>0</v>
      </c>
      <c r="AD52" s="1945">
        <f>SUM(AE52:AQ52)+AS52+AZ52</f>
        <v>0</v>
      </c>
      <c r="AE52" s="571">
        <f>[2]CT!$BD$1058</f>
        <v>0</v>
      </c>
      <c r="AF52" s="571">
        <f>[2]CT!$BD$1561</f>
        <v>0</v>
      </c>
      <c r="AG52" s="571">
        <f>[2]CT!$BD$1737</f>
        <v>0</v>
      </c>
      <c r="AH52" s="571">
        <f>[2]CT!$BD$1795</f>
        <v>0</v>
      </c>
      <c r="AI52" s="571">
        <f>[2]CT!$BD$1805</f>
        <v>0</v>
      </c>
      <c r="AJ52" s="571">
        <f>[2]CT!$BD$1863</f>
        <v>0</v>
      </c>
      <c r="AK52" s="571">
        <f>[2]CT!$BD$2027</f>
        <v>0</v>
      </c>
      <c r="AL52" s="571">
        <f>[2]CT!$BD$2146</f>
        <v>0</v>
      </c>
      <c r="AM52" s="571">
        <f>[2]CT!$BD$2155</f>
        <v>0</v>
      </c>
      <c r="AN52" s="571">
        <f>[2]CT!$BD$2285</f>
        <v>0</v>
      </c>
      <c r="AO52" s="571">
        <f>[2]CT!$BD$2410</f>
        <v>0</v>
      </c>
      <c r="AP52" s="571">
        <f>[2]CT!$BD$2471</f>
        <v>0</v>
      </c>
      <c r="AQ52" s="571">
        <f>[2]CT!$BD$2481</f>
        <v>0</v>
      </c>
      <c r="AR52" s="571">
        <f>[2]CT!$BD$2511</f>
        <v>0</v>
      </c>
      <c r="AS52" s="571">
        <f>[2]CT!$BD$2518</f>
        <v>0</v>
      </c>
      <c r="AT52" s="571">
        <f>[2]CT!$BD$2561</f>
        <v>0</v>
      </c>
      <c r="AU52" s="571">
        <f>[2]CT!$BD$2964</f>
        <v>0</v>
      </c>
      <c r="AV52" s="571">
        <f>[2]CT!$BD$3592</f>
        <v>0</v>
      </c>
      <c r="AW52" s="571">
        <f>[2]CT!$BD$3662</f>
        <v>0</v>
      </c>
      <c r="AX52" s="571">
        <f>[2]CT!$BD$3705</f>
        <v>0</v>
      </c>
      <c r="AY52" s="1942">
        <f>$E$52-$BL$52</f>
        <v>15.09</v>
      </c>
      <c r="AZ52" s="571">
        <f>[2]CT!$BD$3773</f>
        <v>0</v>
      </c>
      <c r="BA52" s="571">
        <f>[2]CT!$BD$3851</f>
        <v>0</v>
      </c>
      <c r="BB52" s="571">
        <f>[2]CT!$BD$3910</f>
        <v>0</v>
      </c>
      <c r="BC52" s="571">
        <f>[2]CT!$BD$4125</f>
        <v>0</v>
      </c>
      <c r="BD52" s="571">
        <f>[2]CT!$BD$4215</f>
        <v>0</v>
      </c>
      <c r="BE52" s="571">
        <f>[2]CT!$BD$4270</f>
        <v>0</v>
      </c>
      <c r="BF52" s="571">
        <f>[2]CT!$BD$4278</f>
        <v>0</v>
      </c>
      <c r="BG52" s="571">
        <f>[2]CT!$BD$4345</f>
        <v>0</v>
      </c>
      <c r="BH52" s="1945"/>
      <c r="BI52" s="1935"/>
      <c r="BJ52" s="1935"/>
      <c r="BK52" s="1935"/>
      <c r="BL52" s="1945">
        <f t="shared" si="43"/>
        <v>0</v>
      </c>
      <c r="BM52" s="1946">
        <f>$AY$65-BL52</f>
        <v>15.780000000000003</v>
      </c>
      <c r="BN52" s="1947">
        <f t="shared" si="1"/>
        <v>30.870000000000005</v>
      </c>
      <c r="BO52" s="1937">
        <f>AY52/E52*100</f>
        <v>100</v>
      </c>
      <c r="BP52" s="1937">
        <f t="shared" si="4"/>
        <v>0.29400112000426676</v>
      </c>
      <c r="BQ52" s="1937">
        <f t="shared" si="5"/>
        <v>0</v>
      </c>
      <c r="BR52" s="1937" t="e">
        <f>Y52+#REF!+Z52+AA52+AB52+AC52+BA52+U52+S52</f>
        <v>#REF!</v>
      </c>
      <c r="BS52" s="1937" t="e">
        <f t="shared" si="6"/>
        <v>#REF!</v>
      </c>
      <c r="BT52" s="1937"/>
      <c r="BU52" s="1938"/>
    </row>
    <row r="53" spans="1:73" s="1909" customFormat="1" ht="28.9" customHeight="1">
      <c r="A53" s="1949"/>
      <c r="B53" s="1939" t="s">
        <v>1068</v>
      </c>
      <c r="C53" s="1590" t="s">
        <v>1235</v>
      </c>
      <c r="D53" s="1973" t="s">
        <v>46</v>
      </c>
      <c r="E53" s="1930">
        <f>'[2]2015'!$D51</f>
        <v>151.19</v>
      </c>
      <c r="F53" s="1945">
        <f t="shared" si="37"/>
        <v>0</v>
      </c>
      <c r="G53" s="1935">
        <f t="shared" si="38"/>
        <v>0</v>
      </c>
      <c r="H53" s="1945">
        <f t="shared" si="39"/>
        <v>0</v>
      </c>
      <c r="I53" s="1935">
        <f t="shared" si="40"/>
        <v>0</v>
      </c>
      <c r="J53" s="571">
        <f>[2]CT!$BE$6</f>
        <v>0</v>
      </c>
      <c r="K53" s="571">
        <f>[2]CT!$BE$22</f>
        <v>0</v>
      </c>
      <c r="L53" s="571">
        <f>[2]CT!$BE$44</f>
        <v>0</v>
      </c>
      <c r="M53" s="571">
        <f>[2]CT!$BE$53</f>
        <v>0</v>
      </c>
      <c r="N53" s="571">
        <f>[2]CT!$BE$73</f>
        <v>0</v>
      </c>
      <c r="O53" s="571">
        <f t="shared" si="26"/>
        <v>0</v>
      </c>
      <c r="P53" s="571">
        <f>[2]CT!$BE$88</f>
        <v>0</v>
      </c>
      <c r="Q53" s="571">
        <f>[2]CT!$BE$99</f>
        <v>0</v>
      </c>
      <c r="R53" s="571">
        <f>[2]CT!$BE$110</f>
        <v>0</v>
      </c>
      <c r="S53" s="571">
        <f>[2]CT!$BE$118</f>
        <v>0</v>
      </c>
      <c r="T53" s="571">
        <f>[2]CT!$BE$163</f>
        <v>0</v>
      </c>
      <c r="U53" s="571">
        <f>[2]CT!$BE$170</f>
        <v>0</v>
      </c>
      <c r="V53" s="1952">
        <f>SUM(W53:AC53)+SUM(AE53:AQ53)+AS53+SUM(AY53)+AR53+SUM(AT53:AX53)+SUM(BA53:BG53)</f>
        <v>32.119999999999997</v>
      </c>
      <c r="W53" s="571">
        <f>[2]CT!$BE$255</f>
        <v>0</v>
      </c>
      <c r="X53" s="571">
        <f>[2]CT!$BE$326</f>
        <v>0</v>
      </c>
      <c r="Y53" s="1958">
        <f>[2]CT!$BE$390</f>
        <v>0</v>
      </c>
      <c r="Z53" s="1958">
        <f>[2]CT!$BE$407</f>
        <v>5.72</v>
      </c>
      <c r="AA53" s="571">
        <f>[2]CT!$BE$692</f>
        <v>0.8</v>
      </c>
      <c r="AB53" s="571">
        <f>[2]CT!$BE$435</f>
        <v>0.23</v>
      </c>
      <c r="AC53" s="571">
        <f>[2]CT!$BE$1048</f>
        <v>0</v>
      </c>
      <c r="AD53" s="1945">
        <f>SUM(AE53:AQ53)+AS53+AY53</f>
        <v>15.699999999999998</v>
      </c>
      <c r="AE53" s="571">
        <f>[2]CT!$BE$1058</f>
        <v>6.3699999999999992</v>
      </c>
      <c r="AF53" s="571">
        <f>[2]CT!$BE$1561</f>
        <v>0.18</v>
      </c>
      <c r="AG53" s="571">
        <f>[2]CT!$BE$1737</f>
        <v>0</v>
      </c>
      <c r="AH53" s="571">
        <f>[2]CT!$BE$1795</f>
        <v>0</v>
      </c>
      <c r="AI53" s="571">
        <f>[2]CT!$BE$1805</f>
        <v>4.55</v>
      </c>
      <c r="AJ53" s="571">
        <f>[2]CT!$BE$1863</f>
        <v>2.54</v>
      </c>
      <c r="AK53" s="571">
        <f>[2]CT!$BE$2027</f>
        <v>0.90999999999999992</v>
      </c>
      <c r="AL53" s="571">
        <f>[2]CT!$BE$2146</f>
        <v>0</v>
      </c>
      <c r="AM53" s="571">
        <f>[2]CT!$BE$2155</f>
        <v>0</v>
      </c>
      <c r="AN53" s="571">
        <f>[2]CT!$BE$2285</f>
        <v>0</v>
      </c>
      <c r="AO53" s="571">
        <f>[2]CT!$BE$2410</f>
        <v>0</v>
      </c>
      <c r="AP53" s="571">
        <f>[2]CT!$BE$2471</f>
        <v>0</v>
      </c>
      <c r="AQ53" s="571">
        <f>[2]CT!$BE$2481</f>
        <v>0</v>
      </c>
      <c r="AR53" s="571">
        <f>[2]CT!$BE$2511</f>
        <v>0</v>
      </c>
      <c r="AS53" s="571">
        <f>[2]CT!$BE$2518</f>
        <v>0</v>
      </c>
      <c r="AT53" s="571">
        <f>[2]CT!$BE$2561</f>
        <v>3.8899999999999992</v>
      </c>
      <c r="AU53" s="571">
        <f>[2]CT!$BE$2964</f>
        <v>2.0599999999999996</v>
      </c>
      <c r="AV53" s="571">
        <f>[2]CT!$BE$3592</f>
        <v>0</v>
      </c>
      <c r="AW53" s="571">
        <f>[2]CT!$BE$3662</f>
        <v>0</v>
      </c>
      <c r="AX53" s="571">
        <f>[2]CT!$BE$3705</f>
        <v>0</v>
      </c>
      <c r="AY53" s="571">
        <f>[2]CT!$BE$3714</f>
        <v>1.1500000000000001</v>
      </c>
      <c r="AZ53" s="1942">
        <f>$E$53-$BL$53</f>
        <v>119.07</v>
      </c>
      <c r="BA53" s="571">
        <f>[2]CT!$BE$3851</f>
        <v>0</v>
      </c>
      <c r="BB53" s="571">
        <f>[2]CT!$BE$3910</f>
        <v>6.9999999999999993E-2</v>
      </c>
      <c r="BC53" s="571">
        <f>[2]CT!$BE$4125</f>
        <v>3.4499999999999997</v>
      </c>
      <c r="BD53" s="571">
        <f>[2]CT!$BE$4215</f>
        <v>0.2</v>
      </c>
      <c r="BE53" s="571">
        <f>[2]CT!$BE$4270</f>
        <v>0</v>
      </c>
      <c r="BF53" s="571">
        <f>[2]CT!$BE$4278</f>
        <v>0</v>
      </c>
      <c r="BG53" s="571">
        <f>[2]CT!$BE$4345</f>
        <v>0</v>
      </c>
      <c r="BH53" s="1945"/>
      <c r="BI53" s="1935"/>
      <c r="BJ53" s="1935"/>
      <c r="BK53" s="1935"/>
      <c r="BL53" s="1945">
        <f t="shared" si="43"/>
        <v>32.119999999999997</v>
      </c>
      <c r="BM53" s="1946">
        <f>$AZ$65-BL53</f>
        <v>-22.469999999999995</v>
      </c>
      <c r="BN53" s="1947">
        <f t="shared" si="1"/>
        <v>128.72</v>
      </c>
      <c r="BO53" s="1937">
        <f>AZ53/E53*100</f>
        <v>78.755208677822608</v>
      </c>
      <c r="BP53" s="1937">
        <f t="shared" si="4"/>
        <v>1.2259094320359316</v>
      </c>
      <c r="BQ53" s="1937">
        <f t="shared" si="5"/>
        <v>5.9499999999999993</v>
      </c>
      <c r="BR53" s="1937" t="e">
        <f>Y53+#REF!+Z53+AA53+AB53+AC53+BA53+U53+S53</f>
        <v>#REF!</v>
      </c>
      <c r="BS53" s="1937" t="e">
        <f t="shared" si="6"/>
        <v>#REF!</v>
      </c>
      <c r="BT53" s="1937"/>
      <c r="BU53" s="1938"/>
    </row>
    <row r="54" spans="1:73" s="1909" customFormat="1" ht="18" customHeight="1">
      <c r="A54" s="1903"/>
      <c r="B54" s="1939" t="s">
        <v>1073</v>
      </c>
      <c r="C54" s="1590" t="s">
        <v>1236</v>
      </c>
      <c r="D54" s="1941" t="s">
        <v>47</v>
      </c>
      <c r="E54" s="1930">
        <f>'[2]2015'!$D52</f>
        <v>29.69</v>
      </c>
      <c r="F54" s="1945">
        <f t="shared" si="37"/>
        <v>0</v>
      </c>
      <c r="G54" s="1935">
        <f t="shared" si="38"/>
        <v>0</v>
      </c>
      <c r="H54" s="1945">
        <f t="shared" si="39"/>
        <v>0</v>
      </c>
      <c r="I54" s="1935">
        <f t="shared" si="40"/>
        <v>0</v>
      </c>
      <c r="J54" s="571">
        <f>[2]CT!$BF$6</f>
        <v>0</v>
      </c>
      <c r="K54" s="571">
        <f>[2]CT!$BF$22</f>
        <v>0</v>
      </c>
      <c r="L54" s="571">
        <f>[2]CT!$BF$44</f>
        <v>0</v>
      </c>
      <c r="M54" s="571">
        <f>[2]CT!$BF$53</f>
        <v>0</v>
      </c>
      <c r="N54" s="571">
        <f>[2]CT!$BF$73</f>
        <v>0</v>
      </c>
      <c r="O54" s="571">
        <f t="shared" si="26"/>
        <v>0</v>
      </c>
      <c r="P54" s="571">
        <f>[2]CT!$BF$88</f>
        <v>0</v>
      </c>
      <c r="Q54" s="571">
        <f>[2]CT!$BF$99</f>
        <v>0</v>
      </c>
      <c r="R54" s="571">
        <f>[2]CT!$BF$110</f>
        <v>0</v>
      </c>
      <c r="S54" s="571">
        <f>[2]CT!$BF$118</f>
        <v>0</v>
      </c>
      <c r="T54" s="571">
        <f>[2]CT!$BF$163</f>
        <v>0</v>
      </c>
      <c r="U54" s="571">
        <f>[2]CT!$BF$170</f>
        <v>0</v>
      </c>
      <c r="V54" s="1952">
        <f>SUM(W54:AD54)+AR54+SUM(AT54:AX54)+SUM(BB54:BG54)</f>
        <v>2.23</v>
      </c>
      <c r="W54" s="571">
        <f>[2]CT!$BF$255</f>
        <v>0</v>
      </c>
      <c r="X54" s="571">
        <f>[2]CT!$BF$326</f>
        <v>0</v>
      </c>
      <c r="Y54" s="1958">
        <f>[2]CT!$BF$390</f>
        <v>0</v>
      </c>
      <c r="Z54" s="1958">
        <f>[2]CT!$BF$407</f>
        <v>0</v>
      </c>
      <c r="AA54" s="571">
        <f>[2]CT!$BF$692</f>
        <v>0</v>
      </c>
      <c r="AB54" s="571">
        <f>[2]CT!$BF$435</f>
        <v>0</v>
      </c>
      <c r="AC54" s="571">
        <f>[2]CT!$BF$1048</f>
        <v>0</v>
      </c>
      <c r="AD54" s="1945">
        <f t="shared" ref="AD54:AD64" si="44">SUM(AE54:AQ54)+AS54+AY54+AZ54</f>
        <v>0</v>
      </c>
      <c r="AE54" s="571">
        <f>[2]CT!$BF$1058</f>
        <v>0</v>
      </c>
      <c r="AF54" s="571">
        <f>[2]CT!$BF$1561</f>
        <v>0</v>
      </c>
      <c r="AG54" s="571">
        <f>[2]CT!$BF$1737</f>
        <v>0</v>
      </c>
      <c r="AH54" s="571">
        <f>[2]CT!$BF$1795</f>
        <v>0</v>
      </c>
      <c r="AI54" s="571">
        <f>[2]CT!$BF$1805</f>
        <v>0</v>
      </c>
      <c r="AJ54" s="571">
        <f>[2]CT!$BF$1863</f>
        <v>0</v>
      </c>
      <c r="AK54" s="571">
        <f>[2]CT!$BF$2027</f>
        <v>0</v>
      </c>
      <c r="AL54" s="571">
        <f>[2]CT!$BF$2146</f>
        <v>0</v>
      </c>
      <c r="AM54" s="571">
        <f>[2]CT!$BF$2155</f>
        <v>0</v>
      </c>
      <c r="AN54" s="571">
        <f>[2]CT!$BF$2285</f>
        <v>0</v>
      </c>
      <c r="AO54" s="571">
        <f>[2]CT!$BF$2410</f>
        <v>0</v>
      </c>
      <c r="AP54" s="571">
        <f>[2]CT!$BF$2471</f>
        <v>0</v>
      </c>
      <c r="AQ54" s="571">
        <f>[2]CT!$BF$2481</f>
        <v>0</v>
      </c>
      <c r="AR54" s="571">
        <f>[2]CT!$BF$2511</f>
        <v>0</v>
      </c>
      <c r="AS54" s="571">
        <f>[2]CT!$BF$2518</f>
        <v>0</v>
      </c>
      <c r="AT54" s="571">
        <f>[2]CT!$BF$2561</f>
        <v>0</v>
      </c>
      <c r="AU54" s="571">
        <f>[2]CT!$BF$2964</f>
        <v>2.23</v>
      </c>
      <c r="AV54" s="571">
        <f>[2]CT!$BF$3592</f>
        <v>0</v>
      </c>
      <c r="AW54" s="571">
        <f>[2]CT!$BF$3662</f>
        <v>0</v>
      </c>
      <c r="AX54" s="571">
        <f>[2]CT!$BF$3705</f>
        <v>0</v>
      </c>
      <c r="AY54" s="571">
        <f>[2]CT!$BF$3714</f>
        <v>0</v>
      </c>
      <c r="AZ54" s="571">
        <f>[2]CT!$BF$3773</f>
        <v>0</v>
      </c>
      <c r="BA54" s="1942">
        <f>$E$54-$BL$54</f>
        <v>27.46</v>
      </c>
      <c r="BB54" s="571">
        <f>[2]CT!$BF$3910</f>
        <v>0</v>
      </c>
      <c r="BC54" s="571">
        <f>[2]CT!$BF$4125</f>
        <v>0</v>
      </c>
      <c r="BD54" s="571">
        <f>[2]CT!$BF$4215</f>
        <v>0</v>
      </c>
      <c r="BE54" s="571">
        <f>[2]CT!$BF$4270</f>
        <v>0</v>
      </c>
      <c r="BF54" s="571">
        <f>[2]CT!$BF$4278</f>
        <v>0</v>
      </c>
      <c r="BG54" s="571">
        <f>[2]CT!$BF$4345</f>
        <v>0</v>
      </c>
      <c r="BH54" s="1945"/>
      <c r="BI54" s="1935"/>
      <c r="BJ54" s="1935"/>
      <c r="BK54" s="1935"/>
      <c r="BL54" s="1945">
        <f t="shared" si="43"/>
        <v>2.23</v>
      </c>
      <c r="BM54" s="1946">
        <f>$BA$65-BL54</f>
        <v>-2.23</v>
      </c>
      <c r="BN54" s="1947">
        <f t="shared" si="1"/>
        <v>27.46</v>
      </c>
      <c r="BO54" s="1937">
        <f>BA54/E54*100</f>
        <v>92.489053553384977</v>
      </c>
      <c r="BP54" s="1937">
        <f t="shared" si="4"/>
        <v>0.26152480580878407</v>
      </c>
      <c r="BQ54" s="1937">
        <f t="shared" si="5"/>
        <v>2.23</v>
      </c>
      <c r="BR54" s="1937" t="e">
        <f>Y54+#REF!+Z54+AA54+AB54+AC54+BA54+U54+S54</f>
        <v>#REF!</v>
      </c>
      <c r="BS54" s="1937" t="e">
        <f t="shared" si="6"/>
        <v>#REF!</v>
      </c>
      <c r="BT54" s="1937"/>
      <c r="BU54" s="1938"/>
    </row>
    <row r="55" spans="1:73" s="1909" customFormat="1" ht="18" customHeight="1">
      <c r="A55" s="1949"/>
      <c r="B55" s="1939" t="s">
        <v>1075</v>
      </c>
      <c r="C55" s="1590" t="s">
        <v>1076</v>
      </c>
      <c r="D55" s="1941" t="s">
        <v>48</v>
      </c>
      <c r="E55" s="1930">
        <f>'[2]2015'!$D53</f>
        <v>25.96</v>
      </c>
      <c r="F55" s="1945">
        <f t="shared" si="37"/>
        <v>0</v>
      </c>
      <c r="G55" s="1935">
        <f t="shared" si="38"/>
        <v>0</v>
      </c>
      <c r="H55" s="1945">
        <f t="shared" si="39"/>
        <v>0</v>
      </c>
      <c r="I55" s="1935">
        <f t="shared" si="40"/>
        <v>0</v>
      </c>
      <c r="J55" s="571">
        <f>[2]CT!$BG$6</f>
        <v>0</v>
      </c>
      <c r="K55" s="571">
        <f>[2]CT!$BG$22</f>
        <v>0</v>
      </c>
      <c r="L55" s="571">
        <f>[2]CT!$BG$44</f>
        <v>0</v>
      </c>
      <c r="M55" s="571">
        <f>[2]CT!$BG$53</f>
        <v>0</v>
      </c>
      <c r="N55" s="571">
        <f>[2]CT!$BG$73</f>
        <v>0</v>
      </c>
      <c r="O55" s="571">
        <f t="shared" si="26"/>
        <v>0</v>
      </c>
      <c r="P55" s="571">
        <f>[2]CT!$BG$88</f>
        <v>0</v>
      </c>
      <c r="Q55" s="571">
        <f>[2]CT!$BG$99</f>
        <v>0</v>
      </c>
      <c r="R55" s="571">
        <f>[2]CT!$BG$110</f>
        <v>0</v>
      </c>
      <c r="S55" s="571">
        <f>[2]CT!$BG$118</f>
        <v>0</v>
      </c>
      <c r="T55" s="571">
        <f>[2]CT!$BG$163</f>
        <v>0</v>
      </c>
      <c r="U55" s="571">
        <f>[2]CT!$BG$170</f>
        <v>0</v>
      </c>
      <c r="V55" s="1952">
        <f>SUM(W55:AD55)+AR55+SUM(AT55:AX55)+BA55+SUM(BC55:BG55)</f>
        <v>1.01</v>
      </c>
      <c r="W55" s="571">
        <f>[2]CT!$BG$255</f>
        <v>0</v>
      </c>
      <c r="X55" s="571">
        <f>[2]CT!$BG$326</f>
        <v>0</v>
      </c>
      <c r="Y55" s="1958">
        <f>[2]CT!$BG$390</f>
        <v>0</v>
      </c>
      <c r="Z55" s="1958">
        <f>[2]CT!$BG$407</f>
        <v>0</v>
      </c>
      <c r="AA55" s="571">
        <f>[2]CT!$BG$692</f>
        <v>0.01</v>
      </c>
      <c r="AB55" s="571">
        <f>[2]CT!$BG$435</f>
        <v>0</v>
      </c>
      <c r="AC55" s="571">
        <f>[2]CT!$BG$1048</f>
        <v>0</v>
      </c>
      <c r="AD55" s="1945">
        <f t="shared" si="44"/>
        <v>0.32000000000000006</v>
      </c>
      <c r="AE55" s="571">
        <f>[2]CT!$BG$1058</f>
        <v>0.22000000000000006</v>
      </c>
      <c r="AF55" s="571">
        <f>[2]CT!$BG$1561</f>
        <v>0</v>
      </c>
      <c r="AG55" s="571">
        <f>[2]CT!$BG$1737</f>
        <v>0</v>
      </c>
      <c r="AH55" s="571">
        <f>[2]CT!$BG$1795</f>
        <v>0</v>
      </c>
      <c r="AI55" s="571">
        <f>[2]CT!$BG$1805</f>
        <v>0</v>
      </c>
      <c r="AJ55" s="571">
        <f>[2]CT!$BG$1863</f>
        <v>0.05</v>
      </c>
      <c r="AK55" s="571">
        <f>[2]CT!$BG$2027</f>
        <v>0.05</v>
      </c>
      <c r="AL55" s="571">
        <f>[2]CT!$BG$2146</f>
        <v>0</v>
      </c>
      <c r="AM55" s="571">
        <f>[2]CT!$BG$2155</f>
        <v>0</v>
      </c>
      <c r="AN55" s="571">
        <f>[2]CT!$BG$2285</f>
        <v>0</v>
      </c>
      <c r="AO55" s="571">
        <f>[2]CT!$BG$2410</f>
        <v>0</v>
      </c>
      <c r="AP55" s="571">
        <f>[2]CT!$BG$2471</f>
        <v>0</v>
      </c>
      <c r="AQ55" s="571">
        <f>[2]CT!$BG$2481</f>
        <v>0</v>
      </c>
      <c r="AR55" s="571">
        <f>[2]CT!$BG$2511</f>
        <v>0</v>
      </c>
      <c r="AS55" s="571">
        <f>[2]CT!$BG$2518</f>
        <v>0</v>
      </c>
      <c r="AT55" s="571">
        <f>[2]CT!$BG$2561</f>
        <v>0.30999999999999994</v>
      </c>
      <c r="AU55" s="571">
        <f>[2]CT!$BG$2964</f>
        <v>0.37</v>
      </c>
      <c r="AV55" s="571">
        <f>[2]CT!$BG$3592</f>
        <v>0</v>
      </c>
      <c r="AW55" s="571">
        <f>[2]CT!$BG$3662</f>
        <v>0</v>
      </c>
      <c r="AX55" s="571">
        <f>[2]CT!$BG$3705</f>
        <v>0</v>
      </c>
      <c r="AY55" s="571">
        <f>[2]CT!$BG$3714</f>
        <v>0</v>
      </c>
      <c r="AZ55" s="571">
        <f>[2]CT!$BG$3773</f>
        <v>0</v>
      </c>
      <c r="BA55" s="571">
        <f>[2]CT!$BG$3851</f>
        <v>0</v>
      </c>
      <c r="BB55" s="1942">
        <f>$E$55-$BL$55</f>
        <v>24.95</v>
      </c>
      <c r="BC55" s="571">
        <f>[2]CT!$BG$4125</f>
        <v>0</v>
      </c>
      <c r="BD55" s="571">
        <f>[2]CT!$BG$4215</f>
        <v>0</v>
      </c>
      <c r="BE55" s="571">
        <f>[2]CT!$BG$4270</f>
        <v>0</v>
      </c>
      <c r="BF55" s="571">
        <f>[2]CT!$BG$4278</f>
        <v>0</v>
      </c>
      <c r="BG55" s="571">
        <f>[2]CT!$BG$4345</f>
        <v>0</v>
      </c>
      <c r="BH55" s="1945"/>
      <c r="BI55" s="1935"/>
      <c r="BJ55" s="1935"/>
      <c r="BK55" s="1935"/>
      <c r="BL55" s="1945">
        <f t="shared" si="43"/>
        <v>1.01</v>
      </c>
      <c r="BM55" s="1946">
        <f>$BB$65-BL55</f>
        <v>7.9100000000000019</v>
      </c>
      <c r="BN55" s="1947">
        <f t="shared" si="1"/>
        <v>33.870000000000005</v>
      </c>
      <c r="BO55" s="1937">
        <f>BB55/E55*100</f>
        <v>96.109399075500761</v>
      </c>
      <c r="BP55" s="1937">
        <f t="shared" si="4"/>
        <v>0.32257265741964736</v>
      </c>
      <c r="BQ55" s="1937">
        <f t="shared" si="5"/>
        <v>0.67999999999999994</v>
      </c>
      <c r="BR55" s="1937" t="e">
        <f>Y55+#REF!+Z55+AA55+AB55+AC55+BA55+U55+S55</f>
        <v>#REF!</v>
      </c>
      <c r="BS55" s="1937" t="e">
        <f t="shared" si="6"/>
        <v>#REF!</v>
      </c>
      <c r="BT55" s="1937"/>
      <c r="BU55" s="1938"/>
    </row>
    <row r="56" spans="1:73" s="1909" customFormat="1" ht="18" customHeight="1">
      <c r="A56" s="1903"/>
      <c r="B56" s="1939" t="s">
        <v>1123</v>
      </c>
      <c r="C56" s="1590" t="s">
        <v>1237</v>
      </c>
      <c r="D56" s="1941" t="s">
        <v>49</v>
      </c>
      <c r="E56" s="1930">
        <f>'[2]2015'!$D54</f>
        <v>43.55</v>
      </c>
      <c r="F56" s="1945">
        <f t="shared" si="37"/>
        <v>0</v>
      </c>
      <c r="G56" s="1935">
        <f t="shared" si="38"/>
        <v>0</v>
      </c>
      <c r="H56" s="1945">
        <f t="shared" si="39"/>
        <v>0</v>
      </c>
      <c r="I56" s="1935">
        <f t="shared" si="40"/>
        <v>0</v>
      </c>
      <c r="J56" s="571">
        <f>[2]CT!$BH$6</f>
        <v>0</v>
      </c>
      <c r="K56" s="571">
        <f>[2]CT!$BH$22</f>
        <v>0</v>
      </c>
      <c r="L56" s="571">
        <f>[2]CT!$BH$44</f>
        <v>0</v>
      </c>
      <c r="M56" s="571">
        <f>[2]CT!$BH$53</f>
        <v>0</v>
      </c>
      <c r="N56" s="571">
        <f>[2]CT!$BH$73</f>
        <v>0</v>
      </c>
      <c r="O56" s="571">
        <f t="shared" si="26"/>
        <v>0</v>
      </c>
      <c r="P56" s="571">
        <f>[2]CT!$BH$88</f>
        <v>0</v>
      </c>
      <c r="Q56" s="571">
        <f>[2]CT!$BH$99</f>
        <v>0</v>
      </c>
      <c r="R56" s="571">
        <f>[2]CT!$BH$110</f>
        <v>0</v>
      </c>
      <c r="S56" s="571">
        <f>[2]CT!$BH$118</f>
        <v>0</v>
      </c>
      <c r="T56" s="571">
        <f>[2]CT!$BH$163</f>
        <v>0</v>
      </c>
      <c r="U56" s="571">
        <f>[2]CT!$BH$170</f>
        <v>0</v>
      </c>
      <c r="V56" s="1952">
        <f>SUM(W56:AD56)+AR56+SUM(AT56:AX56)+SUM(BA56:BB56)+SUM(BD56:BG56)</f>
        <v>7.0500000000000007</v>
      </c>
      <c r="W56" s="571">
        <f>[2]CT!$BH$255</f>
        <v>0</v>
      </c>
      <c r="X56" s="571">
        <f>[2]CT!$BH$326</f>
        <v>0</v>
      </c>
      <c r="Y56" s="1958">
        <f>[2]CT!$BH$390</f>
        <v>0</v>
      </c>
      <c r="Z56" s="1958">
        <f>[2]CT!$BH$407</f>
        <v>0</v>
      </c>
      <c r="AA56" s="571">
        <f>[2]CT!$BH$692</f>
        <v>0.63</v>
      </c>
      <c r="AB56" s="571">
        <f>[2]CT!$BH$435</f>
        <v>0</v>
      </c>
      <c r="AC56" s="571">
        <f>[2]CT!$BH$1048</f>
        <v>0</v>
      </c>
      <c r="AD56" s="1945">
        <f t="shared" si="44"/>
        <v>3.4900000000000007</v>
      </c>
      <c r="AE56" s="571">
        <f>[2]CT!$BH$1058</f>
        <v>2.9400000000000004</v>
      </c>
      <c r="AF56" s="571">
        <f>[2]CT!$BH$1561</f>
        <v>0</v>
      </c>
      <c r="AG56" s="571">
        <f>[2]CT!$BH$1737</f>
        <v>0</v>
      </c>
      <c r="AH56" s="571">
        <f>[2]CT!$BH$1795</f>
        <v>0</v>
      </c>
      <c r="AI56" s="571">
        <f>[2]CT!$BH$1805</f>
        <v>0</v>
      </c>
      <c r="AJ56" s="571">
        <f>[2]CT!$BH$1863</f>
        <v>0.14000000000000001</v>
      </c>
      <c r="AK56" s="571">
        <f>[2]CT!$BH$2027</f>
        <v>0.41</v>
      </c>
      <c r="AL56" s="571">
        <f>[2]CT!$BH$2146</f>
        <v>0</v>
      </c>
      <c r="AM56" s="571">
        <f>[2]CT!$BH$2155</f>
        <v>0</v>
      </c>
      <c r="AN56" s="571">
        <f>[2]CT!$BH$2285</f>
        <v>0</v>
      </c>
      <c r="AO56" s="571">
        <f>[2]CT!$BH$2410</f>
        <v>0</v>
      </c>
      <c r="AP56" s="571">
        <f>[2]CT!$BH$2471</f>
        <v>0</v>
      </c>
      <c r="AQ56" s="571">
        <f>[2]CT!$BH$2481</f>
        <v>0</v>
      </c>
      <c r="AR56" s="571">
        <f>[2]CT!$BH$2511</f>
        <v>0</v>
      </c>
      <c r="AS56" s="571">
        <f>[2]CT!$BH$2518</f>
        <v>0</v>
      </c>
      <c r="AT56" s="571">
        <f>[2]CT!$BH$2561</f>
        <v>0</v>
      </c>
      <c r="AU56" s="571">
        <f>[2]CT!$BH$2964</f>
        <v>2.93</v>
      </c>
      <c r="AV56" s="571">
        <f>[2]CT!$BH$3592</f>
        <v>0</v>
      </c>
      <c r="AW56" s="571">
        <f>[2]CT!$BH$3662</f>
        <v>0</v>
      </c>
      <c r="AX56" s="571">
        <f>[2]CT!$BH$3705</f>
        <v>0</v>
      </c>
      <c r="AY56" s="571">
        <f>[2]CT!$BH$3714</f>
        <v>0</v>
      </c>
      <c r="AZ56" s="571">
        <f>[2]CT!$BH$3773</f>
        <v>0</v>
      </c>
      <c r="BA56" s="571">
        <f>[2]CT!$BH$3851</f>
        <v>0</v>
      </c>
      <c r="BB56" s="571">
        <f>[2]CT!$BH$3910</f>
        <v>0</v>
      </c>
      <c r="BC56" s="1942">
        <f>$E$56-$BL$56</f>
        <v>36.5</v>
      </c>
      <c r="BD56" s="571">
        <f>[2]CT!$BH$4215</f>
        <v>0</v>
      </c>
      <c r="BE56" s="571">
        <f>[2]CT!$BH$4270</f>
        <v>0</v>
      </c>
      <c r="BF56" s="571">
        <f>[2]CT!$BH$4278</f>
        <v>0</v>
      </c>
      <c r="BG56" s="571">
        <f>[2]CT!$BH$4345</f>
        <v>0</v>
      </c>
      <c r="BH56" s="1945"/>
      <c r="BI56" s="1935"/>
      <c r="BJ56" s="1935"/>
      <c r="BK56" s="1935"/>
      <c r="BL56" s="1945">
        <f t="shared" si="43"/>
        <v>7.0500000000000007</v>
      </c>
      <c r="BM56" s="1946">
        <f>$BC$65-BL56</f>
        <v>191.37999999999997</v>
      </c>
      <c r="BN56" s="1947">
        <f t="shared" si="1"/>
        <v>234.92999999999995</v>
      </c>
      <c r="BO56" s="1937">
        <f>BC56/E56*100</f>
        <v>83.811710677382322</v>
      </c>
      <c r="BP56" s="1937">
        <f t="shared" si="4"/>
        <v>2.237437094998457</v>
      </c>
      <c r="BQ56" s="1937">
        <f t="shared" si="5"/>
        <v>2.93</v>
      </c>
      <c r="BR56" s="1937" t="e">
        <f>Y56+#REF!+Z56+AA56+AB56+AC56+BA56+U56+S56</f>
        <v>#REF!</v>
      </c>
      <c r="BS56" s="1937" t="e">
        <f t="shared" si="6"/>
        <v>#REF!</v>
      </c>
      <c r="BT56" s="1937"/>
      <c r="BU56" s="1938"/>
    </row>
    <row r="57" spans="1:73" s="1909" customFormat="1" ht="18" customHeight="1">
      <c r="A57" s="1949"/>
      <c r="B57" s="1939" t="s">
        <v>1170</v>
      </c>
      <c r="C57" s="1590" t="s">
        <v>1171</v>
      </c>
      <c r="D57" s="1941" t="s">
        <v>50</v>
      </c>
      <c r="E57" s="1930">
        <f>'[2]2015'!$D55</f>
        <v>7.14</v>
      </c>
      <c r="F57" s="1945">
        <f t="shared" si="37"/>
        <v>0</v>
      </c>
      <c r="G57" s="1935">
        <f t="shared" si="38"/>
        <v>0</v>
      </c>
      <c r="H57" s="1945">
        <f t="shared" si="39"/>
        <v>0</v>
      </c>
      <c r="I57" s="1935">
        <f t="shared" si="40"/>
        <v>0</v>
      </c>
      <c r="J57" s="571">
        <f>[2]CT!$BI$6</f>
        <v>0</v>
      </c>
      <c r="K57" s="571">
        <f>[2]CT!$BI$22</f>
        <v>0</v>
      </c>
      <c r="L57" s="571">
        <f>[2]CT!$BI$44</f>
        <v>0</v>
      </c>
      <c r="M57" s="571">
        <f>[2]CT!$BI$53</f>
        <v>0</v>
      </c>
      <c r="N57" s="571">
        <f>[2]CT!$BI$73</f>
        <v>0</v>
      </c>
      <c r="O57" s="571">
        <f t="shared" si="26"/>
        <v>0</v>
      </c>
      <c r="P57" s="571">
        <f>[2]CT!$BI$88</f>
        <v>0</v>
      </c>
      <c r="Q57" s="571">
        <f>[2]CT!$BI$99</f>
        <v>0</v>
      </c>
      <c r="R57" s="571">
        <f>[2]CT!$BI$110</f>
        <v>0</v>
      </c>
      <c r="S57" s="571">
        <f>[2]CT!$BI$118</f>
        <v>0</v>
      </c>
      <c r="T57" s="571">
        <f>[2]CT!$BI$163</f>
        <v>0</v>
      </c>
      <c r="U57" s="571">
        <f>[2]CT!$BI$170</f>
        <v>0</v>
      </c>
      <c r="V57" s="1952">
        <f>SUM(W57:AD57)+AR57+SUM(AT57:AX57)+SUM(BA57:BC57)+SUM(BE57:BG57)</f>
        <v>0.3</v>
      </c>
      <c r="W57" s="571">
        <f>[2]CT!$BI$255</f>
        <v>0</v>
      </c>
      <c r="X57" s="571">
        <f>[2]CT!$BI$326</f>
        <v>0</v>
      </c>
      <c r="Y57" s="1958">
        <f>[2]CT!$BI$390</f>
        <v>0</v>
      </c>
      <c r="Z57" s="1958">
        <f>[2]CT!$BI$407</f>
        <v>0</v>
      </c>
      <c r="AA57" s="571">
        <f>[2]CT!$BI$692</f>
        <v>0</v>
      </c>
      <c r="AB57" s="571">
        <f>[2]CT!$BI$435</f>
        <v>0.22</v>
      </c>
      <c r="AC57" s="571">
        <f>[2]CT!$BI$1048</f>
        <v>0</v>
      </c>
      <c r="AD57" s="1945">
        <f t="shared" si="44"/>
        <v>0.08</v>
      </c>
      <c r="AE57" s="571">
        <f>[2]CT!$BI$1058</f>
        <v>0.08</v>
      </c>
      <c r="AF57" s="571">
        <f>[2]CT!$BI$1561</f>
        <v>0</v>
      </c>
      <c r="AG57" s="571">
        <f>[2]CT!$BI$1737</f>
        <v>0</v>
      </c>
      <c r="AH57" s="571">
        <f>[2]CT!$BI$1795</f>
        <v>0</v>
      </c>
      <c r="AI57" s="571">
        <f>[2]CT!$BI$1805</f>
        <v>0</v>
      </c>
      <c r="AJ57" s="571">
        <f>[2]CT!$BI$1863</f>
        <v>0</v>
      </c>
      <c r="AK57" s="571">
        <f>[2]CT!$BI$2027</f>
        <v>0</v>
      </c>
      <c r="AL57" s="571">
        <f>[2]CT!$BI$2146</f>
        <v>0</v>
      </c>
      <c r="AM57" s="571">
        <f>[2]CT!$BI$2155</f>
        <v>0</v>
      </c>
      <c r="AN57" s="571">
        <f>[2]CT!$BI$2285</f>
        <v>0</v>
      </c>
      <c r="AO57" s="571">
        <f>[2]CT!$BI$2410</f>
        <v>0</v>
      </c>
      <c r="AP57" s="571">
        <f>[2]CT!$BI$2471</f>
        <v>0</v>
      </c>
      <c r="AQ57" s="571">
        <f>[2]CT!$BI$2481</f>
        <v>0</v>
      </c>
      <c r="AR57" s="571">
        <f>[2]CT!$BI$2511</f>
        <v>0</v>
      </c>
      <c r="AS57" s="571">
        <f>[2]CT!$BI$2518</f>
        <v>0</v>
      </c>
      <c r="AT57" s="571">
        <f>[2]CT!$BI$2561</f>
        <v>0</v>
      </c>
      <c r="AU57" s="571">
        <f>[2]CT!$BI$2964</f>
        <v>0</v>
      </c>
      <c r="AV57" s="571">
        <f>[2]CT!$BI$3592</f>
        <v>0</v>
      </c>
      <c r="AW57" s="571">
        <f>[2]CT!$BI$3662</f>
        <v>0</v>
      </c>
      <c r="AX57" s="571">
        <f>[2]CT!$BI$3705</f>
        <v>0</v>
      </c>
      <c r="AY57" s="571">
        <f>[2]CT!$BI$3714</f>
        <v>0</v>
      </c>
      <c r="AZ57" s="571">
        <f>[2]CT!$BI$3773</f>
        <v>0</v>
      </c>
      <c r="BA57" s="571">
        <f>[2]CT!$BI$3851</f>
        <v>0</v>
      </c>
      <c r="BB57" s="571">
        <f>[2]CT!$BI$3910</f>
        <v>0</v>
      </c>
      <c r="BC57" s="571">
        <f>[2]CT!$BI$4125</f>
        <v>0</v>
      </c>
      <c r="BD57" s="1942">
        <f>$E57-$BL57</f>
        <v>6.84</v>
      </c>
      <c r="BE57" s="571">
        <f>[2]CT!$BI$4270</f>
        <v>0</v>
      </c>
      <c r="BF57" s="571">
        <f>[2]CT!$BI$4278</f>
        <v>0</v>
      </c>
      <c r="BG57" s="571">
        <f>[2]CT!$BI$4345</f>
        <v>0</v>
      </c>
      <c r="BH57" s="1945">
        <f t="shared" si="41"/>
        <v>0</v>
      </c>
      <c r="BI57" s="1935"/>
      <c r="BJ57" s="1935"/>
      <c r="BK57" s="1935"/>
      <c r="BL57" s="1945">
        <f t="shared" si="43"/>
        <v>0.3</v>
      </c>
      <c r="BM57" s="1946">
        <f>$BD$65-BL57</f>
        <v>2.6000000000000005</v>
      </c>
      <c r="BN57" s="1947">
        <f t="shared" si="1"/>
        <v>9.74</v>
      </c>
      <c r="BO57" s="1937">
        <f>BD57/E57*100</f>
        <v>95.798319327731093</v>
      </c>
      <c r="BP57" s="1937">
        <f t="shared" si="4"/>
        <v>9.2762258141935783E-2</v>
      </c>
      <c r="BQ57" s="1937">
        <f t="shared" si="5"/>
        <v>0</v>
      </c>
      <c r="BR57" s="1937" t="e">
        <f>Y57+#REF!+Z57+AA57+AB57+AC57+BA57+U57+S57</f>
        <v>#REF!</v>
      </c>
      <c r="BS57" s="1937" t="e">
        <f t="shared" si="6"/>
        <v>#REF!</v>
      </c>
      <c r="BT57" s="1937"/>
      <c r="BU57" s="1938"/>
    </row>
    <row r="58" spans="1:73" s="1909" customFormat="1" ht="18" customHeight="1">
      <c r="A58" s="1903"/>
      <c r="B58" s="1939" t="s">
        <v>1177</v>
      </c>
      <c r="C58" s="1590" t="s">
        <v>1178</v>
      </c>
      <c r="D58" s="1941" t="s">
        <v>51</v>
      </c>
      <c r="E58" s="1930">
        <f>'[2]2015'!$D56</f>
        <v>404.28</v>
      </c>
      <c r="F58" s="1945">
        <f t="shared" si="37"/>
        <v>0</v>
      </c>
      <c r="G58" s="1935">
        <f t="shared" si="38"/>
        <v>0</v>
      </c>
      <c r="H58" s="1945">
        <f t="shared" si="39"/>
        <v>0</v>
      </c>
      <c r="I58" s="1935">
        <f t="shared" si="40"/>
        <v>0</v>
      </c>
      <c r="J58" s="571">
        <f>[2]CT!$BJ$6</f>
        <v>0</v>
      </c>
      <c r="K58" s="571">
        <f>[2]CT!$BJ$22</f>
        <v>0</v>
      </c>
      <c r="L58" s="571">
        <f>[2]CT!$BJ$44</f>
        <v>0</v>
      </c>
      <c r="M58" s="571">
        <f>[2]CT!$BJ$53</f>
        <v>0</v>
      </c>
      <c r="N58" s="571">
        <f>[2]CT!$BJ$73</f>
        <v>0</v>
      </c>
      <c r="O58" s="571">
        <f t="shared" si="26"/>
        <v>0</v>
      </c>
      <c r="P58" s="571">
        <f>[2]CT!$BJ$88</f>
        <v>0</v>
      </c>
      <c r="Q58" s="571">
        <f>[2]CT!$BJ$99</f>
        <v>0</v>
      </c>
      <c r="R58" s="571">
        <f>[2]CT!$BJ$110</f>
        <v>0</v>
      </c>
      <c r="S58" s="571">
        <f>[2]CT!$BJ$118</f>
        <v>0</v>
      </c>
      <c r="T58" s="571">
        <f>[2]CT!$BJ$163</f>
        <v>0</v>
      </c>
      <c r="U58" s="571">
        <f>[2]CT!$BJ$170</f>
        <v>0</v>
      </c>
      <c r="V58" s="1952">
        <f>SUM(W58:AD58)+AR58+SUM(AT58:AX58)+SUM(BA58:BD58)+SUM(BF58:BG58)</f>
        <v>5.57</v>
      </c>
      <c r="W58" s="571">
        <f>[2]CT!$BJ$255</f>
        <v>0</v>
      </c>
      <c r="X58" s="571">
        <f>[2]CT!$BJ$326</f>
        <v>0</v>
      </c>
      <c r="Y58" s="1958">
        <f>[2]CT!$BJ$390</f>
        <v>0</v>
      </c>
      <c r="Z58" s="1958">
        <f>[2]CT!$BJ$407</f>
        <v>0</v>
      </c>
      <c r="AA58" s="571">
        <f>[2]CT!$BJ$692</f>
        <v>2.41</v>
      </c>
      <c r="AB58" s="571">
        <f>[2]CT!$BJ$435</f>
        <v>0</v>
      </c>
      <c r="AC58" s="571">
        <f>[2]CT!$BJ$1048</f>
        <v>0</v>
      </c>
      <c r="AD58" s="1945">
        <f t="shared" si="44"/>
        <v>1.55</v>
      </c>
      <c r="AE58" s="571">
        <f>[2]CT!$BJ$1058</f>
        <v>1.55</v>
      </c>
      <c r="AF58" s="571">
        <f>[2]CT!$BJ$1561</f>
        <v>0</v>
      </c>
      <c r="AG58" s="571">
        <f>[2]CT!$BJ$1737</f>
        <v>0</v>
      </c>
      <c r="AH58" s="571">
        <f>[2]CT!$BJ$1795</f>
        <v>0</v>
      </c>
      <c r="AI58" s="571">
        <f>[2]CT!$BJ$1805</f>
        <v>0</v>
      </c>
      <c r="AJ58" s="571">
        <f>[2]CT!$BJ$1863</f>
        <v>0</v>
      </c>
      <c r="AK58" s="571">
        <f>[2]CT!$BJ$2027</f>
        <v>0</v>
      </c>
      <c r="AL58" s="571">
        <f>[2]CT!$BJ$2146</f>
        <v>0</v>
      </c>
      <c r="AM58" s="571">
        <f>[2]CT!$BJ$2155</f>
        <v>0</v>
      </c>
      <c r="AN58" s="571">
        <f>[2]CT!$BJ$2285</f>
        <v>0</v>
      </c>
      <c r="AO58" s="571">
        <f>[2]CT!$BJ$2410</f>
        <v>0</v>
      </c>
      <c r="AP58" s="571">
        <f>[2]CT!$BJ$2471</f>
        <v>0</v>
      </c>
      <c r="AQ58" s="571">
        <f>[2]CT!$BJ$2481</f>
        <v>0</v>
      </c>
      <c r="AR58" s="571">
        <f>[2]CT!$BJ$2511</f>
        <v>0</v>
      </c>
      <c r="AS58" s="571">
        <f>[2]CT!$BJ$2518</f>
        <v>0</v>
      </c>
      <c r="AT58" s="571">
        <f>[2]CT!$BJ$2561</f>
        <v>0</v>
      </c>
      <c r="AU58" s="571">
        <f>[2]CT!$BJ$2964</f>
        <v>0</v>
      </c>
      <c r="AV58" s="571">
        <f>[2]CT!$BJ$3592</f>
        <v>0</v>
      </c>
      <c r="AW58" s="571">
        <f>[2]CT!$BJ$3662</f>
        <v>0</v>
      </c>
      <c r="AX58" s="571">
        <f>[2]CT!$BJ$3705</f>
        <v>0</v>
      </c>
      <c r="AY58" s="571">
        <f>[2]CT!$BJ$3714</f>
        <v>0</v>
      </c>
      <c r="AZ58" s="571">
        <f>[2]CT!$BJ$3773</f>
        <v>0</v>
      </c>
      <c r="BA58" s="571">
        <f>[2]CT!$BJ$3851</f>
        <v>0</v>
      </c>
      <c r="BB58" s="571">
        <f>[2]CT!$BJ$3910</f>
        <v>0</v>
      </c>
      <c r="BC58" s="571">
        <f>[2]CT!$BJ$4125</f>
        <v>1.61</v>
      </c>
      <c r="BD58" s="571">
        <f>[2]CT!$BJ$4215</f>
        <v>0</v>
      </c>
      <c r="BE58" s="1942">
        <f>$E58-$BL58</f>
        <v>398.71</v>
      </c>
      <c r="BF58" s="571">
        <f>[2]CT!$BJ$4278</f>
        <v>0</v>
      </c>
      <c r="BG58" s="571">
        <f>[2]CT!$BJ$4345</f>
        <v>0</v>
      </c>
      <c r="BH58" s="1945">
        <f t="shared" si="41"/>
        <v>0</v>
      </c>
      <c r="BI58" s="1935"/>
      <c r="BJ58" s="1935"/>
      <c r="BK58" s="1935"/>
      <c r="BL58" s="1945">
        <f t="shared" si="43"/>
        <v>5.57</v>
      </c>
      <c r="BM58" s="1946">
        <f>$BE$65-BL58</f>
        <v>-5.57</v>
      </c>
      <c r="BN58" s="1947">
        <f t="shared" si="1"/>
        <v>398.71</v>
      </c>
      <c r="BO58" s="1937">
        <f>BE58/E58*100</f>
        <v>98.622242010487781</v>
      </c>
      <c r="BP58" s="1937">
        <f t="shared" si="4"/>
        <v>3.7972525609621375</v>
      </c>
      <c r="BQ58" s="1937">
        <f t="shared" si="5"/>
        <v>0</v>
      </c>
      <c r="BR58" s="1937" t="e">
        <f>Y58+#REF!+Z58+AA58+AB58+AC58+BA58+U58+S58</f>
        <v>#REF!</v>
      </c>
      <c r="BS58" s="1937" t="e">
        <f t="shared" si="6"/>
        <v>#REF!</v>
      </c>
      <c r="BT58" s="1937"/>
      <c r="BU58" s="1938"/>
    </row>
    <row r="59" spans="1:73" s="1909" customFormat="1" ht="18" customHeight="1">
      <c r="A59" s="1949"/>
      <c r="B59" s="1939" t="s">
        <v>1179</v>
      </c>
      <c r="C59" s="1590" t="s">
        <v>1180</v>
      </c>
      <c r="D59" s="1941" t="s">
        <v>52</v>
      </c>
      <c r="E59" s="1930">
        <f>'[2]2015'!$D57</f>
        <v>192.4</v>
      </c>
      <c r="F59" s="1945">
        <f t="shared" si="37"/>
        <v>0</v>
      </c>
      <c r="G59" s="1935">
        <f t="shared" si="38"/>
        <v>0</v>
      </c>
      <c r="H59" s="1945">
        <f t="shared" si="39"/>
        <v>0</v>
      </c>
      <c r="I59" s="1935">
        <f t="shared" si="40"/>
        <v>0</v>
      </c>
      <c r="J59" s="571">
        <f>[2]CT!$BK$6</f>
        <v>0</v>
      </c>
      <c r="K59" s="571">
        <f>[2]CT!$BK$22</f>
        <v>0</v>
      </c>
      <c r="L59" s="571">
        <f>[2]CT!$BK$44</f>
        <v>0</v>
      </c>
      <c r="M59" s="571">
        <f>[2]CT!$BK$53</f>
        <v>0</v>
      </c>
      <c r="N59" s="571">
        <f>[2]CT!$BK$73</f>
        <v>0</v>
      </c>
      <c r="O59" s="571">
        <f t="shared" si="26"/>
        <v>0</v>
      </c>
      <c r="P59" s="571">
        <f>[2]CT!$BK$88</f>
        <v>0</v>
      </c>
      <c r="Q59" s="571">
        <f>[2]CT!$BK$99</f>
        <v>0</v>
      </c>
      <c r="R59" s="571">
        <f>[2]CT!$BK$110</f>
        <v>0</v>
      </c>
      <c r="S59" s="571">
        <f>[2]CT!$BK$118</f>
        <v>0</v>
      </c>
      <c r="T59" s="571">
        <f>[2]CT!$BK$163</f>
        <v>0</v>
      </c>
      <c r="U59" s="571">
        <f>[2]CT!$BK$170</f>
        <v>0</v>
      </c>
      <c r="V59" s="1952">
        <f>SUM(W59:AD59)+AR59+SUM(AT59:AX59)+SUM(BA59:BE59)+BG59</f>
        <v>29.689999999999998</v>
      </c>
      <c r="W59" s="571">
        <f>[2]CT!$BK$255</f>
        <v>0</v>
      </c>
      <c r="X59" s="571">
        <f>[2]CT!$BK$326</f>
        <v>0</v>
      </c>
      <c r="Y59" s="1958">
        <f>[2]CT!$BK$390</f>
        <v>0</v>
      </c>
      <c r="Z59" s="1958">
        <f>[2]CT!$BK$407</f>
        <v>0.62</v>
      </c>
      <c r="AA59" s="571">
        <f>[2]CT!$BK$692</f>
        <v>1.21</v>
      </c>
      <c r="AB59" s="571">
        <f>[2]CT!$BK$435</f>
        <v>1.52</v>
      </c>
      <c r="AC59" s="571">
        <f>[2]CT!$BK$1048</f>
        <v>0</v>
      </c>
      <c r="AD59" s="1945">
        <f t="shared" si="44"/>
        <v>9.8099999999999987</v>
      </c>
      <c r="AE59" s="571">
        <f>[2]CT!$BK$1058</f>
        <v>8.6</v>
      </c>
      <c r="AF59" s="571">
        <f>[2]CT!$BK$1561</f>
        <v>0.66</v>
      </c>
      <c r="AG59" s="571">
        <f>[2]CT!$BK$1737</f>
        <v>0</v>
      </c>
      <c r="AH59" s="571">
        <f>[2]CT!$BK$1795</f>
        <v>0</v>
      </c>
      <c r="AI59" s="571">
        <f>[2]CT!$BK$1805</f>
        <v>0.18</v>
      </c>
      <c r="AJ59" s="571">
        <f>[2]CT!$BK$1863</f>
        <v>0.37</v>
      </c>
      <c r="AK59" s="571">
        <f>[2]CT!$BK$2027</f>
        <v>0</v>
      </c>
      <c r="AL59" s="571">
        <f>[2]CT!$BK$2146</f>
        <v>0</v>
      </c>
      <c r="AM59" s="571">
        <f>[2]CT!$BK$2155</f>
        <v>0</v>
      </c>
      <c r="AN59" s="571">
        <f>[2]CT!$BK$2285</f>
        <v>0</v>
      </c>
      <c r="AO59" s="571">
        <f>[2]CT!$BK$2410</f>
        <v>0</v>
      </c>
      <c r="AP59" s="571">
        <f>[2]CT!$BK$2471</f>
        <v>0</v>
      </c>
      <c r="AQ59" s="571">
        <f>[2]CT!$BK$2481</f>
        <v>0</v>
      </c>
      <c r="AR59" s="571">
        <f>[2]CT!$BK$2511</f>
        <v>0</v>
      </c>
      <c r="AS59" s="571">
        <f>[2]CT!$BK$2518</f>
        <v>0</v>
      </c>
      <c r="AT59" s="571">
        <f>[2]CT!$BK$2561</f>
        <v>1.2000000000000002</v>
      </c>
      <c r="AU59" s="571">
        <f>[2]CT!$BK$2964</f>
        <v>10.440000000000001</v>
      </c>
      <c r="AV59" s="571">
        <f>[2]CT!$BK$3592</f>
        <v>0</v>
      </c>
      <c r="AW59" s="571">
        <f>[2]CT!$BK$3662</f>
        <v>0</v>
      </c>
      <c r="AX59" s="571">
        <f>[2]CT!$BK$3705</f>
        <v>0</v>
      </c>
      <c r="AY59" s="571">
        <f>[2]CT!$BK$3714</f>
        <v>0</v>
      </c>
      <c r="AZ59" s="571">
        <f>[2]CT!$BK$3773</f>
        <v>0</v>
      </c>
      <c r="BA59" s="571">
        <f>[2]CT!$BK$3851</f>
        <v>0</v>
      </c>
      <c r="BB59" s="571">
        <f>[2]CT!$BK$3910</f>
        <v>0</v>
      </c>
      <c r="BC59" s="571">
        <f>[2]CT!$BK$4125</f>
        <v>4.8900000000000006</v>
      </c>
      <c r="BD59" s="571">
        <f>[2]CT!$BK$4215</f>
        <v>0</v>
      </c>
      <c r="BE59" s="571">
        <f>[2]CT!$BK$4270</f>
        <v>0</v>
      </c>
      <c r="BF59" s="1942">
        <f>$E$59-$BL$59</f>
        <v>162.71</v>
      </c>
      <c r="BG59" s="571">
        <f>[2]CT!$BK$4345</f>
        <v>0</v>
      </c>
      <c r="BH59" s="1945">
        <f>SUM(BI59:BK59)</f>
        <v>0</v>
      </c>
      <c r="BI59" s="1935"/>
      <c r="BJ59" s="1935"/>
      <c r="BK59" s="1935"/>
      <c r="BL59" s="1945">
        <f t="shared" si="43"/>
        <v>29.689999999999998</v>
      </c>
      <c r="BM59" s="1946">
        <f>$BF$65-BL59</f>
        <v>35.78</v>
      </c>
      <c r="BN59" s="1947">
        <f t="shared" si="1"/>
        <v>228.18</v>
      </c>
      <c r="BO59" s="1937">
        <f>BF59/E59*100</f>
        <v>84.568607068607065</v>
      </c>
      <c r="BP59" s="1937">
        <f t="shared" si="4"/>
        <v>2.1731511358138511</v>
      </c>
      <c r="BQ59" s="1937">
        <f t="shared" si="5"/>
        <v>11.64</v>
      </c>
      <c r="BR59" s="1937" t="e">
        <f>Y59+#REF!+Z59+AA59+AB59+AC59+BA59+U59+S59</f>
        <v>#REF!</v>
      </c>
      <c r="BS59" s="1937" t="e">
        <f t="shared" si="6"/>
        <v>#REF!</v>
      </c>
      <c r="BT59" s="1937"/>
      <c r="BU59" s="1938"/>
    </row>
    <row r="60" spans="1:73" s="1909" customFormat="1" ht="18" customHeight="1">
      <c r="A60" s="1903"/>
      <c r="B60" s="1939" t="s">
        <v>1186</v>
      </c>
      <c r="C60" s="1590" t="s">
        <v>1238</v>
      </c>
      <c r="D60" s="1941" t="s">
        <v>53</v>
      </c>
      <c r="E60" s="1930">
        <f>'[2]2015'!$D58</f>
        <v>0.42</v>
      </c>
      <c r="F60" s="1945">
        <f t="shared" si="37"/>
        <v>0</v>
      </c>
      <c r="G60" s="1935">
        <f t="shared" si="38"/>
        <v>0</v>
      </c>
      <c r="H60" s="1945">
        <f t="shared" si="39"/>
        <v>0</v>
      </c>
      <c r="I60" s="1935">
        <f t="shared" si="40"/>
        <v>0</v>
      </c>
      <c r="J60" s="571">
        <f>[2]CT!$BL$6</f>
        <v>0</v>
      </c>
      <c r="K60" s="571">
        <f>[2]CT!$BL$22</f>
        <v>0</v>
      </c>
      <c r="L60" s="571">
        <f>[2]CT!$BL$44</f>
        <v>0</v>
      </c>
      <c r="M60" s="571">
        <f>[2]CT!$BL$53</f>
        <v>0</v>
      </c>
      <c r="N60" s="571">
        <f>[2]CT!$BL$73</f>
        <v>0</v>
      </c>
      <c r="O60" s="571">
        <f t="shared" si="26"/>
        <v>0</v>
      </c>
      <c r="P60" s="571">
        <f>[2]CT!$BL$88</f>
        <v>0</v>
      </c>
      <c r="Q60" s="571">
        <f>[2]CT!$BL$99</f>
        <v>0</v>
      </c>
      <c r="R60" s="571">
        <f>[2]CT!$BL$110</f>
        <v>0</v>
      </c>
      <c r="S60" s="571">
        <f>[2]CT!$BL$118</f>
        <v>0</v>
      </c>
      <c r="T60" s="571">
        <f>[2]CT!$BL$163</f>
        <v>0</v>
      </c>
      <c r="U60" s="571">
        <f>[2]CT!$BL$170</f>
        <v>0</v>
      </c>
      <c r="V60" s="1952">
        <f>SUM(W60:AD60)+AR60+SUM(AT60:AX60)+SUM(BA60:BF60)</f>
        <v>0</v>
      </c>
      <c r="W60" s="571">
        <f>[2]CT!$BL$255</f>
        <v>0</v>
      </c>
      <c r="X60" s="571">
        <f>[2]CT!$BL$326</f>
        <v>0</v>
      </c>
      <c r="Y60" s="1958">
        <f>[2]CT!$BL$390</f>
        <v>0</v>
      </c>
      <c r="Z60" s="1958">
        <f>[2]CT!$BL$407</f>
        <v>0</v>
      </c>
      <c r="AA60" s="571">
        <f>[2]CT!$BL$692</f>
        <v>0</v>
      </c>
      <c r="AB60" s="571">
        <f>[2]CT!$BL$435</f>
        <v>0</v>
      </c>
      <c r="AC60" s="571">
        <f>[2]CT!$BL$1048</f>
        <v>0</v>
      </c>
      <c r="AD60" s="1945">
        <f t="shared" si="44"/>
        <v>0</v>
      </c>
      <c r="AE60" s="571">
        <f>[2]CT!$BL$1058</f>
        <v>0</v>
      </c>
      <c r="AF60" s="571">
        <f>[2]CT!$BL$1561</f>
        <v>0</v>
      </c>
      <c r="AG60" s="571">
        <f>[2]CT!$BL$1737</f>
        <v>0</v>
      </c>
      <c r="AH60" s="571">
        <f>[2]CT!$BL$1795</f>
        <v>0</v>
      </c>
      <c r="AI60" s="571">
        <f>[2]CT!$BL$1805</f>
        <v>0</v>
      </c>
      <c r="AJ60" s="571">
        <f>[2]CT!$BL$1863</f>
        <v>0</v>
      </c>
      <c r="AK60" s="571">
        <f>[2]CT!$BL$2027</f>
        <v>0</v>
      </c>
      <c r="AL60" s="571">
        <f>[2]CT!$BL$2146</f>
        <v>0</v>
      </c>
      <c r="AM60" s="571">
        <f>[2]CT!$BL$2155</f>
        <v>0</v>
      </c>
      <c r="AN60" s="571">
        <f>[2]CT!$BL$2285</f>
        <v>0</v>
      </c>
      <c r="AO60" s="571">
        <f>[2]CT!$BL$2410</f>
        <v>0</v>
      </c>
      <c r="AP60" s="571">
        <f>[2]CT!$BL$2471</f>
        <v>0</v>
      </c>
      <c r="AQ60" s="571">
        <f>[2]CT!$BL$2481</f>
        <v>0</v>
      </c>
      <c r="AR60" s="571">
        <f>[2]CT!$BL$2511</f>
        <v>0</v>
      </c>
      <c r="AS60" s="571">
        <f>[2]CT!$BL$2518</f>
        <v>0</v>
      </c>
      <c r="AT60" s="571">
        <f>[2]CT!$BL$2561</f>
        <v>0</v>
      </c>
      <c r="AU60" s="571">
        <f>[2]CT!$BL$2964</f>
        <v>0</v>
      </c>
      <c r="AV60" s="571">
        <f>[2]CT!$BL$3592</f>
        <v>0</v>
      </c>
      <c r="AW60" s="571">
        <f>[2]CT!$BL$3662</f>
        <v>0</v>
      </c>
      <c r="AX60" s="571">
        <f>[2]CT!$BL$3705</f>
        <v>0</v>
      </c>
      <c r="AY60" s="571">
        <f>[2]CT!$BL$3714</f>
        <v>0</v>
      </c>
      <c r="AZ60" s="571">
        <f>[2]CT!$BL$3773</f>
        <v>0</v>
      </c>
      <c r="BA60" s="571">
        <f>[2]CT!$BL$3851</f>
        <v>0</v>
      </c>
      <c r="BB60" s="571">
        <f>[2]CT!$BL$3910</f>
        <v>0</v>
      </c>
      <c r="BC60" s="571">
        <f>[2]CT!$BL$4125</f>
        <v>0</v>
      </c>
      <c r="BD60" s="571">
        <f>[2]CT!$BL$4215</f>
        <v>0</v>
      </c>
      <c r="BE60" s="571">
        <f>[2]CT!$BL$4270</f>
        <v>0</v>
      </c>
      <c r="BF60" s="571">
        <f>[2]CT!$BL$4278</f>
        <v>0</v>
      </c>
      <c r="BG60" s="1942">
        <f>$E$60-$BL$60</f>
        <v>0.42</v>
      </c>
      <c r="BH60" s="1945">
        <f t="shared" si="41"/>
        <v>0</v>
      </c>
      <c r="BI60" s="1935"/>
      <c r="BJ60" s="1935"/>
      <c r="BK60" s="1935"/>
      <c r="BL60" s="1945">
        <f t="shared" si="43"/>
        <v>0</v>
      </c>
      <c r="BM60" s="1946">
        <f>$BG$65-BL60</f>
        <v>0</v>
      </c>
      <c r="BN60" s="1947">
        <f t="shared" si="1"/>
        <v>0.42</v>
      </c>
      <c r="BO60" s="1937">
        <f>BG60/E60*100</f>
        <v>100</v>
      </c>
      <c r="BP60" s="1937">
        <f t="shared" si="4"/>
        <v>4.0000152381532888E-3</v>
      </c>
      <c r="BQ60" s="1937">
        <f t="shared" si="5"/>
        <v>0</v>
      </c>
      <c r="BR60" s="1937" t="e">
        <f>Y60+#REF!+Z60+AA60+AB60+AC60+BA60+U60+S60</f>
        <v>#REF!</v>
      </c>
      <c r="BS60" s="1937" t="e">
        <f t="shared" si="6"/>
        <v>#REF!</v>
      </c>
      <c r="BT60" s="1937"/>
      <c r="BU60" s="1938"/>
    </row>
    <row r="61" spans="1:73" s="1989" customFormat="1" ht="18" customHeight="1">
      <c r="A61" s="1976"/>
      <c r="B61" s="1977" t="s">
        <v>1074</v>
      </c>
      <c r="C61" s="1978" t="s">
        <v>1239</v>
      </c>
      <c r="D61" s="1979" t="s">
        <v>54</v>
      </c>
      <c r="E61" s="1980">
        <f>'[2]2015'!$D59</f>
        <v>175.18</v>
      </c>
      <c r="F61" s="1962">
        <f>F62+F63+F64</f>
        <v>0</v>
      </c>
      <c r="G61" s="1962">
        <f>G62+G63+G64</f>
        <v>0</v>
      </c>
      <c r="H61" s="1962">
        <f>I61+M61</f>
        <v>0</v>
      </c>
      <c r="I61" s="1962">
        <f>I62+I63+I64</f>
        <v>0</v>
      </c>
      <c r="J61" s="1962">
        <f t="shared" ref="J61:BG61" si="45">J62+J63+J64</f>
        <v>0</v>
      </c>
      <c r="K61" s="1962">
        <f t="shared" si="45"/>
        <v>0</v>
      </c>
      <c r="L61" s="1962">
        <f t="shared" si="45"/>
        <v>0</v>
      </c>
      <c r="M61" s="1962">
        <f t="shared" si="45"/>
        <v>0</v>
      </c>
      <c r="N61" s="1962">
        <f t="shared" si="45"/>
        <v>0</v>
      </c>
      <c r="O61" s="1962">
        <f t="shared" si="45"/>
        <v>0</v>
      </c>
      <c r="P61" s="1962">
        <f t="shared" si="45"/>
        <v>0</v>
      </c>
      <c r="Q61" s="1962">
        <f t="shared" si="45"/>
        <v>0</v>
      </c>
      <c r="R61" s="1962">
        <f t="shared" si="45"/>
        <v>0</v>
      </c>
      <c r="S61" s="1962">
        <f t="shared" si="45"/>
        <v>0</v>
      </c>
      <c r="T61" s="1962">
        <f t="shared" si="45"/>
        <v>0</v>
      </c>
      <c r="U61" s="1962">
        <f t="shared" si="45"/>
        <v>0</v>
      </c>
      <c r="V61" s="1981">
        <f t="shared" si="45"/>
        <v>90.244</v>
      </c>
      <c r="W61" s="1962">
        <f t="shared" si="45"/>
        <v>7.16</v>
      </c>
      <c r="X61" s="1962">
        <f t="shared" si="45"/>
        <v>0.4</v>
      </c>
      <c r="Y61" s="1944">
        <f t="shared" si="45"/>
        <v>0</v>
      </c>
      <c r="Z61" s="1944">
        <f t="shared" si="45"/>
        <v>0</v>
      </c>
      <c r="AA61" s="1962">
        <f t="shared" si="45"/>
        <v>3.5699999999999994</v>
      </c>
      <c r="AB61" s="1962">
        <f t="shared" si="45"/>
        <v>0.22</v>
      </c>
      <c r="AC61" s="1962">
        <f t="shared" si="45"/>
        <v>0</v>
      </c>
      <c r="AD61" s="1982">
        <f t="shared" si="44"/>
        <v>35.443999999999996</v>
      </c>
      <c r="AE61" s="1962">
        <f t="shared" si="45"/>
        <v>32.454000000000001</v>
      </c>
      <c r="AF61" s="1962">
        <f t="shared" si="45"/>
        <v>0</v>
      </c>
      <c r="AG61" s="1962">
        <f t="shared" si="45"/>
        <v>0</v>
      </c>
      <c r="AH61" s="1962">
        <f t="shared" si="45"/>
        <v>0</v>
      </c>
      <c r="AI61" s="1962">
        <f>AI62+AI63+AI64</f>
        <v>0</v>
      </c>
      <c r="AJ61" s="1962">
        <f t="shared" si="45"/>
        <v>2.11</v>
      </c>
      <c r="AK61" s="1962">
        <f t="shared" si="45"/>
        <v>0.03</v>
      </c>
      <c r="AL61" s="1962">
        <f t="shared" si="45"/>
        <v>0</v>
      </c>
      <c r="AM61" s="1962">
        <f t="shared" si="45"/>
        <v>0.01</v>
      </c>
      <c r="AN61" s="1962">
        <f t="shared" si="45"/>
        <v>0</v>
      </c>
      <c r="AO61" s="1962">
        <f t="shared" si="45"/>
        <v>0.01</v>
      </c>
      <c r="AP61" s="1962">
        <f t="shared" si="45"/>
        <v>0</v>
      </c>
      <c r="AQ61" s="1962">
        <f t="shared" si="45"/>
        <v>0</v>
      </c>
      <c r="AR61" s="1962">
        <f t="shared" si="45"/>
        <v>0</v>
      </c>
      <c r="AS61" s="1962">
        <f t="shared" si="45"/>
        <v>0</v>
      </c>
      <c r="AT61" s="1962">
        <f t="shared" si="45"/>
        <v>6.66</v>
      </c>
      <c r="AU61" s="1962">
        <f t="shared" si="45"/>
        <v>31.490000000000006</v>
      </c>
      <c r="AV61" s="1962">
        <f t="shared" si="45"/>
        <v>0</v>
      </c>
      <c r="AW61" s="1962">
        <f t="shared" si="45"/>
        <v>0</v>
      </c>
      <c r="AX61" s="1962">
        <f t="shared" si="45"/>
        <v>0</v>
      </c>
      <c r="AY61" s="1962">
        <f t="shared" si="45"/>
        <v>0.83</v>
      </c>
      <c r="AZ61" s="1962">
        <f t="shared" si="45"/>
        <v>0</v>
      </c>
      <c r="BA61" s="1962">
        <f t="shared" si="45"/>
        <v>0</v>
      </c>
      <c r="BB61" s="1962">
        <f t="shared" si="45"/>
        <v>0.21000000000000002</v>
      </c>
      <c r="BC61" s="1962">
        <f t="shared" si="45"/>
        <v>4.96</v>
      </c>
      <c r="BD61" s="1962">
        <f t="shared" si="45"/>
        <v>0.13</v>
      </c>
      <c r="BE61" s="1962">
        <f t="shared" si="45"/>
        <v>0</v>
      </c>
      <c r="BF61" s="1962">
        <f>BF62+BF63+BF64</f>
        <v>0</v>
      </c>
      <c r="BG61" s="1962">
        <f t="shared" si="45"/>
        <v>0</v>
      </c>
      <c r="BH61" s="1983">
        <f>$E61-$BL61</f>
        <v>84.936000000000007</v>
      </c>
      <c r="BI61" s="1962">
        <f>BI63+BI64</f>
        <v>0</v>
      </c>
      <c r="BJ61" s="1962">
        <f>BJ62+BJ64</f>
        <v>0</v>
      </c>
      <c r="BK61" s="1962">
        <f>BK62+BK63</f>
        <v>0</v>
      </c>
      <c r="BL61" s="1984">
        <f>F61+V61</f>
        <v>90.244</v>
      </c>
      <c r="BM61" s="1985">
        <f>$BH$65-BL61</f>
        <v>-90.244</v>
      </c>
      <c r="BN61" s="1986">
        <f t="shared" si="1"/>
        <v>84.936000000000007</v>
      </c>
      <c r="BO61" s="1987">
        <f>BH61/E61*100</f>
        <v>48.484986870647333</v>
      </c>
      <c r="BP61" s="1987">
        <f t="shared" si="4"/>
        <v>0.80891736730425656</v>
      </c>
      <c r="BQ61" s="1987">
        <f t="shared" si="5"/>
        <v>38.150000000000006</v>
      </c>
      <c r="BR61" s="1987" t="e">
        <f>Y61+#REF!+Z61+AA61+AB61+AC61+BA61+U61+S61</f>
        <v>#REF!</v>
      </c>
      <c r="BS61" s="1987" t="e">
        <f t="shared" si="6"/>
        <v>#REF!</v>
      </c>
      <c r="BT61" s="1987"/>
      <c r="BU61" s="1988"/>
    </row>
    <row r="62" spans="1:73" s="1909" customFormat="1" ht="18" customHeight="1">
      <c r="A62" s="1903"/>
      <c r="B62" s="1950" t="s">
        <v>1240</v>
      </c>
      <c r="C62" s="1948" t="s">
        <v>1241</v>
      </c>
      <c r="D62" s="1951" t="s">
        <v>55</v>
      </c>
      <c r="E62" s="1930">
        <f>'[2]2015'!$D60</f>
        <v>175.18</v>
      </c>
      <c r="F62" s="1945">
        <f>G62+O62+S62+T62+U62</f>
        <v>0</v>
      </c>
      <c r="G62" s="1945">
        <f>H62+N62</f>
        <v>0</v>
      </c>
      <c r="H62" s="1945">
        <f>I62+M62</f>
        <v>0</v>
      </c>
      <c r="I62" s="1945">
        <f>J62+K62+L62</f>
        <v>0</v>
      </c>
      <c r="J62" s="1935">
        <f>[2]CT!$BN$6</f>
        <v>0</v>
      </c>
      <c r="K62" s="1935">
        <f>[2]CT!$BN$22</f>
        <v>0</v>
      </c>
      <c r="L62" s="1935">
        <f>[2]CT!$BN$44</f>
        <v>0</v>
      </c>
      <c r="M62" s="1935">
        <f>[2]CT!$BN$53</f>
        <v>0</v>
      </c>
      <c r="N62" s="1935">
        <f>[2]CT!$BN$73</f>
        <v>0</v>
      </c>
      <c r="O62" s="571">
        <f t="shared" si="26"/>
        <v>0</v>
      </c>
      <c r="P62" s="1935">
        <f>[2]CT!$BN$88</f>
        <v>0</v>
      </c>
      <c r="Q62" s="1935">
        <f>[2]CT!$BN$99</f>
        <v>0</v>
      </c>
      <c r="R62" s="1935">
        <f>[2]CT!$BN$110</f>
        <v>0</v>
      </c>
      <c r="S62" s="1935">
        <f>[2]CT!$BN$118</f>
        <v>0</v>
      </c>
      <c r="T62" s="1935">
        <f>[2]CT!$BN$163</f>
        <v>0</v>
      </c>
      <c r="U62" s="1935">
        <f>[2]CT!$BN$170</f>
        <v>0</v>
      </c>
      <c r="V62" s="1952">
        <f>SUM(W62:AD62)+AR62+SUM(AT62:AX62)+SUM(BA62:BG62)</f>
        <v>90.244</v>
      </c>
      <c r="W62" s="1935">
        <f>[2]CT!$BN$255</f>
        <v>7.16</v>
      </c>
      <c r="X62" s="1935">
        <f>[2]CT!$BN$326</f>
        <v>0.4</v>
      </c>
      <c r="Y62" s="1944">
        <f>[2]CT!$BN$390</f>
        <v>0</v>
      </c>
      <c r="Z62" s="1944">
        <f>[2]CT!$BN$407</f>
        <v>0</v>
      </c>
      <c r="AA62" s="1935">
        <f>[2]CT!$BN$692</f>
        <v>3.5699999999999994</v>
      </c>
      <c r="AB62" s="1935">
        <f>[2]CT!$BN$435</f>
        <v>0.22</v>
      </c>
      <c r="AC62" s="1935">
        <f>[2]CT!$BN$1048</f>
        <v>0</v>
      </c>
      <c r="AD62" s="1945">
        <f t="shared" si="44"/>
        <v>35.443999999999996</v>
      </c>
      <c r="AE62" s="1935">
        <f>[2]CT!$BN$1058</f>
        <v>32.454000000000001</v>
      </c>
      <c r="AF62" s="1935">
        <f>[2]CT!$BN$1561</f>
        <v>0</v>
      </c>
      <c r="AG62" s="1935">
        <f>[2]CT!$BN$1737</f>
        <v>0</v>
      </c>
      <c r="AH62" s="1935">
        <f>[2]CT!$BN$1795</f>
        <v>0</v>
      </c>
      <c r="AI62" s="1935">
        <f>[2]CT!$BN$1805</f>
        <v>0</v>
      </c>
      <c r="AJ62" s="1935">
        <f>[2]CT!$BN$1863</f>
        <v>2.11</v>
      </c>
      <c r="AK62" s="1935">
        <f>[2]CT!$BN$2027</f>
        <v>0.03</v>
      </c>
      <c r="AL62" s="1935">
        <f>[2]CT!$BN$2146</f>
        <v>0</v>
      </c>
      <c r="AM62" s="1935">
        <f>[2]CT!$BN$2155</f>
        <v>0.01</v>
      </c>
      <c r="AN62" s="1935">
        <f>[2]CT!$BN$2285</f>
        <v>0</v>
      </c>
      <c r="AO62" s="1935">
        <f>[2]CT!$BN$2410</f>
        <v>0.01</v>
      </c>
      <c r="AP62" s="1935">
        <f>[2]CT!$BN$2471</f>
        <v>0</v>
      </c>
      <c r="AQ62" s="1935">
        <f>[2]CT!$BN$2481</f>
        <v>0</v>
      </c>
      <c r="AR62" s="1935">
        <f>[2]CT!$BN$2511</f>
        <v>0</v>
      </c>
      <c r="AS62" s="1935">
        <f>[2]CT!$BN$2518</f>
        <v>0</v>
      </c>
      <c r="AT62" s="1935">
        <f>[2]CT!$BN$2561</f>
        <v>6.66</v>
      </c>
      <c r="AU62" s="1935">
        <f>[2]CT!$BN$2964</f>
        <v>31.490000000000006</v>
      </c>
      <c r="AV62" s="1935">
        <f>[2]CT!$BN$3592</f>
        <v>0</v>
      </c>
      <c r="AW62" s="1935">
        <f>[2]CT!$BN$3662</f>
        <v>0</v>
      </c>
      <c r="AX62" s="1935">
        <f>[2]CT!$BN$3705</f>
        <v>0</v>
      </c>
      <c r="AY62" s="1935">
        <f>[2]CT!$BN$3714</f>
        <v>0.83</v>
      </c>
      <c r="AZ62" s="1935">
        <f>[2]CT!$BN$3773</f>
        <v>0</v>
      </c>
      <c r="BA62" s="1935">
        <f>[2]CT!$BN$3851</f>
        <v>0</v>
      </c>
      <c r="BB62" s="1935">
        <f>[2]CT!$BN$3910</f>
        <v>0.21000000000000002</v>
      </c>
      <c r="BC62" s="1935">
        <f>[2]CT!$BN$4125</f>
        <v>4.96</v>
      </c>
      <c r="BD62" s="1935">
        <f>[2]CT!$BN$4215</f>
        <v>0.13</v>
      </c>
      <c r="BE62" s="1935">
        <f>[2]CT!$BN$4270</f>
        <v>0</v>
      </c>
      <c r="BF62" s="1935">
        <f>[2]CT!$BN$4278</f>
        <v>0</v>
      </c>
      <c r="BG62" s="1935">
        <f>[2]CT!$BN$4345</f>
        <v>0</v>
      </c>
      <c r="BH62" s="1935">
        <f>BJ62+BK62</f>
        <v>0</v>
      </c>
      <c r="BI62" s="1942">
        <f>$E62-$BL62</f>
        <v>84.936000000000007</v>
      </c>
      <c r="BJ62" s="1935"/>
      <c r="BK62" s="1935"/>
      <c r="BL62" s="1945">
        <f>F62+V62+BH62</f>
        <v>90.244</v>
      </c>
      <c r="BM62" s="1946">
        <f>$BI$65-BL62</f>
        <v>-90.244</v>
      </c>
      <c r="BN62" s="1947">
        <f t="shared" si="1"/>
        <v>84.936000000000007</v>
      </c>
      <c r="BO62" s="1937">
        <f>BI62/E62*100</f>
        <v>48.484986870647333</v>
      </c>
      <c r="BP62" s="1937">
        <f t="shared" si="4"/>
        <v>0.80891736730425656</v>
      </c>
      <c r="BQ62" s="1937">
        <f t="shared" si="5"/>
        <v>38.150000000000006</v>
      </c>
      <c r="BR62" s="1937" t="e">
        <f>Y62+#REF!+Z62+AA62+AB62+AC62+BA62+U62+S62</f>
        <v>#REF!</v>
      </c>
      <c r="BS62" s="1937" t="e">
        <f t="shared" si="6"/>
        <v>#REF!</v>
      </c>
      <c r="BT62" s="1937"/>
      <c r="BU62" s="1938"/>
    </row>
    <row r="63" spans="1:73" s="1909" customFormat="1" ht="18" customHeight="1">
      <c r="A63" s="1903"/>
      <c r="B63" s="1950" t="s">
        <v>1242</v>
      </c>
      <c r="C63" s="1948" t="s">
        <v>1243</v>
      </c>
      <c r="D63" s="1951" t="s">
        <v>56</v>
      </c>
      <c r="E63" s="1930">
        <f>'[2]2015'!$D61</f>
        <v>0</v>
      </c>
      <c r="F63" s="1945">
        <f>G63+O63+S63+T63+U63</f>
        <v>0</v>
      </c>
      <c r="G63" s="1945">
        <f>H63+N63</f>
        <v>0</v>
      </c>
      <c r="H63" s="1945">
        <f>I63+M63</f>
        <v>0</v>
      </c>
      <c r="I63" s="1945">
        <f>J63+K63+L63</f>
        <v>0</v>
      </c>
      <c r="J63" s="1935">
        <f>[2]CT!$BO$6</f>
        <v>0</v>
      </c>
      <c r="K63" s="1935">
        <f>[2]CT!$BO$22</f>
        <v>0</v>
      </c>
      <c r="L63" s="1935">
        <f>[2]CT!$BO$44</f>
        <v>0</v>
      </c>
      <c r="M63" s="1935">
        <f>[2]CT!$BO$53</f>
        <v>0</v>
      </c>
      <c r="N63" s="1935">
        <f>[2]CT!$BO$73</f>
        <v>0</v>
      </c>
      <c r="O63" s="571">
        <f t="shared" si="26"/>
        <v>0</v>
      </c>
      <c r="P63" s="1935">
        <f>[2]CT!$BO$88</f>
        <v>0</v>
      </c>
      <c r="Q63" s="1935">
        <f>[2]CT!$BO$99</f>
        <v>0</v>
      </c>
      <c r="R63" s="1935">
        <f>[2]CT!$BO$110</f>
        <v>0</v>
      </c>
      <c r="S63" s="1935">
        <f>[2]CT!$BO$118</f>
        <v>0</v>
      </c>
      <c r="T63" s="1935">
        <f>[2]CT!$BO$163</f>
        <v>0</v>
      </c>
      <c r="U63" s="1935">
        <f>[2]CT!$BO$170</f>
        <v>0</v>
      </c>
      <c r="V63" s="1952">
        <f>SUM(W63:AD63)+AR63+SUM(AT63:AX63)+SUM(BA63:BG63)</f>
        <v>0</v>
      </c>
      <c r="W63" s="1935">
        <f>[2]CT!$BO$255</f>
        <v>0</v>
      </c>
      <c r="X63" s="1935">
        <f>[2]CT!$BO$326</f>
        <v>0</v>
      </c>
      <c r="Y63" s="1944">
        <f>[2]CT!$BO$390</f>
        <v>0</v>
      </c>
      <c r="Z63" s="1944">
        <f>[2]CT!$BO$407</f>
        <v>0</v>
      </c>
      <c r="AA63" s="1935">
        <f>[2]CT!$BO$692</f>
        <v>0</v>
      </c>
      <c r="AB63" s="1935">
        <f>[2]CT!$BO$435</f>
        <v>0</v>
      </c>
      <c r="AC63" s="1935">
        <f>[2]CT!$BO$1048</f>
        <v>0</v>
      </c>
      <c r="AD63" s="1945">
        <f t="shared" si="44"/>
        <v>0</v>
      </c>
      <c r="AE63" s="1935">
        <f>[2]CT!$BO$1058</f>
        <v>0</v>
      </c>
      <c r="AF63" s="1935">
        <f>[2]CT!$BO$1561</f>
        <v>0</v>
      </c>
      <c r="AG63" s="1935">
        <f>[2]CT!$BO$1737</f>
        <v>0</v>
      </c>
      <c r="AH63" s="1935">
        <f>[2]CT!$BO$1795</f>
        <v>0</v>
      </c>
      <c r="AI63" s="1935">
        <f>[2]CT!$BO$1805</f>
        <v>0</v>
      </c>
      <c r="AJ63" s="1935">
        <f>[2]CT!$BO$1863</f>
        <v>0</v>
      </c>
      <c r="AK63" s="1935">
        <f>[2]CT!$BO$2027</f>
        <v>0</v>
      </c>
      <c r="AL63" s="1935">
        <f>[2]CT!$BO$2146</f>
        <v>0</v>
      </c>
      <c r="AM63" s="1935">
        <f>[2]CT!$BO$2155</f>
        <v>0</v>
      </c>
      <c r="AN63" s="1935">
        <f>[2]CT!$BO$2285</f>
        <v>0</v>
      </c>
      <c r="AO63" s="1935">
        <f>[2]CT!$BO$2410</f>
        <v>0</v>
      </c>
      <c r="AP63" s="1935">
        <f>[2]CT!$BO$2471</f>
        <v>0</v>
      </c>
      <c r="AQ63" s="1935">
        <f>[2]CT!$BO$2481</f>
        <v>0</v>
      </c>
      <c r="AR63" s="1935">
        <f>[2]CT!$BO$2511</f>
        <v>0</v>
      </c>
      <c r="AS63" s="1935">
        <f>[2]CT!$BO$2518</f>
        <v>0</v>
      </c>
      <c r="AT63" s="1935">
        <f>[2]CT!$BO$2561</f>
        <v>0</v>
      </c>
      <c r="AU63" s="1935">
        <f>[2]CT!$BO$2964</f>
        <v>0</v>
      </c>
      <c r="AV63" s="1935">
        <f>[2]CT!$BO$3592</f>
        <v>0</v>
      </c>
      <c r="AW63" s="1935">
        <f>[2]CT!$BO$3662</f>
        <v>0</v>
      </c>
      <c r="AX63" s="1935">
        <f>[2]CT!$BO$3705</f>
        <v>0</v>
      </c>
      <c r="AY63" s="1935">
        <f>[2]CT!$BO$3714</f>
        <v>0</v>
      </c>
      <c r="AZ63" s="1935">
        <f>[2]CT!$BO$3773</f>
        <v>0</v>
      </c>
      <c r="BA63" s="1935">
        <f>[2]CT!$BO$3851</f>
        <v>0</v>
      </c>
      <c r="BB63" s="1935">
        <f>[2]CT!$BO$3910</f>
        <v>0</v>
      </c>
      <c r="BC63" s="1935">
        <f>[2]CT!$BO$4125</f>
        <v>0</v>
      </c>
      <c r="BD63" s="1935">
        <f>[2]CT!$BO$4215</f>
        <v>0</v>
      </c>
      <c r="BE63" s="1935">
        <f>[2]CT!$BO$4270</f>
        <v>0</v>
      </c>
      <c r="BF63" s="1935">
        <f>[2]CT!$BO$4278</f>
        <v>0</v>
      </c>
      <c r="BG63" s="1935">
        <f>[2]CT!$BO$4345</f>
        <v>0</v>
      </c>
      <c r="BH63" s="1935">
        <f>BK63+BI63</f>
        <v>0</v>
      </c>
      <c r="BI63" s="1935"/>
      <c r="BJ63" s="1942">
        <f>$E63-$BL63</f>
        <v>0</v>
      </c>
      <c r="BK63" s="1935"/>
      <c r="BL63" s="1945">
        <f>F63+V63+BH63</f>
        <v>0</v>
      </c>
      <c r="BM63" s="1946">
        <f>$BJ$65-BL63</f>
        <v>0</v>
      </c>
      <c r="BN63" s="1947">
        <f t="shared" si="1"/>
        <v>0</v>
      </c>
      <c r="BO63" s="1937" t="e">
        <f>BJ63/E63*100</f>
        <v>#DIV/0!</v>
      </c>
      <c r="BP63" s="1937">
        <f t="shared" si="4"/>
        <v>0</v>
      </c>
      <c r="BQ63" s="1937">
        <f t="shared" si="5"/>
        <v>0</v>
      </c>
      <c r="BR63" s="1937" t="e">
        <f>Y63+#REF!+Z63+AA63+AB63+AC63+BA63+U63+S63</f>
        <v>#REF!</v>
      </c>
      <c r="BS63" s="1937" t="e">
        <f t="shared" si="6"/>
        <v>#REF!</v>
      </c>
      <c r="BT63" s="1937"/>
      <c r="BU63" s="1938"/>
    </row>
    <row r="64" spans="1:73" s="1909" customFormat="1" ht="18" customHeight="1">
      <c r="A64" s="1903"/>
      <c r="B64" s="1990" t="s">
        <v>1244</v>
      </c>
      <c r="C64" s="1948" t="s">
        <v>1245</v>
      </c>
      <c r="D64" s="1991" t="s">
        <v>57</v>
      </c>
      <c r="E64" s="1930">
        <f>'[2]2015'!$D62</f>
        <v>0</v>
      </c>
      <c r="F64" s="1945">
        <f>G64+O64+S64+T64+U64</f>
        <v>0</v>
      </c>
      <c r="G64" s="1945">
        <f>H64+N64</f>
        <v>0</v>
      </c>
      <c r="H64" s="1945">
        <f>I64+M64</f>
        <v>0</v>
      </c>
      <c r="I64" s="1945">
        <f>J64+K64+L64</f>
        <v>0</v>
      </c>
      <c r="J64" s="1992">
        <f>[2]CT!$BP$6</f>
        <v>0</v>
      </c>
      <c r="K64" s="1992">
        <f>[2]CT!$BP$22</f>
        <v>0</v>
      </c>
      <c r="L64" s="1992">
        <f>[2]CT!$BP$44</f>
        <v>0</v>
      </c>
      <c r="M64" s="1992">
        <f>[2]CT!$BP$53</f>
        <v>0</v>
      </c>
      <c r="N64" s="1992">
        <f>[2]CT!$BP$73</f>
        <v>0</v>
      </c>
      <c r="O64" s="571">
        <f t="shared" si="26"/>
        <v>0</v>
      </c>
      <c r="P64" s="1992">
        <f>[2]CT!$BP$88</f>
        <v>0</v>
      </c>
      <c r="Q64" s="1992">
        <f>[2]CT!$BP$99</f>
        <v>0</v>
      </c>
      <c r="R64" s="1992">
        <f>[2]CT!$BP$110</f>
        <v>0</v>
      </c>
      <c r="S64" s="1992">
        <f>[2]CT!$BP$118</f>
        <v>0</v>
      </c>
      <c r="T64" s="1992">
        <f>[2]CT!$BP$163</f>
        <v>0</v>
      </c>
      <c r="U64" s="1992">
        <f>[2]CT!$BP$170</f>
        <v>0</v>
      </c>
      <c r="V64" s="1952">
        <f>SUM(W64:AD64)+AR64+SUM(AT64:AX64)+SUM(BA64:BG64)</f>
        <v>0</v>
      </c>
      <c r="W64" s="1992">
        <f>[2]CT!$BP$255</f>
        <v>0</v>
      </c>
      <c r="X64" s="1992">
        <f>[2]CT!$BP$326</f>
        <v>0</v>
      </c>
      <c r="Y64" s="1993">
        <f>[2]CT!$BP$390</f>
        <v>0</v>
      </c>
      <c r="Z64" s="1993">
        <f>[2]CT!$BP$407</f>
        <v>0</v>
      </c>
      <c r="AA64" s="1992">
        <f>[2]CT!$BP$692</f>
        <v>0</v>
      </c>
      <c r="AB64" s="1992">
        <f>[2]CT!$BP$435</f>
        <v>0</v>
      </c>
      <c r="AC64" s="1992">
        <f>[2]CT!$BP$1048</f>
        <v>0</v>
      </c>
      <c r="AD64" s="1945">
        <f t="shared" si="44"/>
        <v>0</v>
      </c>
      <c r="AE64" s="1992">
        <f>[2]CT!$BP$1058</f>
        <v>0</v>
      </c>
      <c r="AF64" s="1992">
        <f>[2]CT!$BP$1561</f>
        <v>0</v>
      </c>
      <c r="AG64" s="1992">
        <f>[2]CT!$BP$1737</f>
        <v>0</v>
      </c>
      <c r="AH64" s="1992">
        <f>[2]CT!$BP$1795</f>
        <v>0</v>
      </c>
      <c r="AI64" s="1992">
        <f>[2]CT!$BP$1805</f>
        <v>0</v>
      </c>
      <c r="AJ64" s="1992">
        <f>[2]CT!$BP$1863</f>
        <v>0</v>
      </c>
      <c r="AK64" s="1992">
        <f>[2]CT!$BP$2027</f>
        <v>0</v>
      </c>
      <c r="AL64" s="1992">
        <f>[2]CT!$BP$2146</f>
        <v>0</v>
      </c>
      <c r="AM64" s="1992">
        <f>[2]CT!$BP$2155</f>
        <v>0</v>
      </c>
      <c r="AN64" s="1992">
        <f>[2]CT!$BP$2285</f>
        <v>0</v>
      </c>
      <c r="AO64" s="1992">
        <f>[2]CT!$BP$2410</f>
        <v>0</v>
      </c>
      <c r="AP64" s="1992">
        <f>[2]CT!$BP$2471</f>
        <v>0</v>
      </c>
      <c r="AQ64" s="1992">
        <f>[2]CT!$BP$2481</f>
        <v>0</v>
      </c>
      <c r="AR64" s="1992">
        <f>[2]CT!$BP$2511</f>
        <v>0</v>
      </c>
      <c r="AS64" s="1992">
        <f>[2]CT!$BP$2518</f>
        <v>0</v>
      </c>
      <c r="AT64" s="1992">
        <f>[2]CT!$BP$2561</f>
        <v>0</v>
      </c>
      <c r="AU64" s="1992">
        <f>[2]CT!$BP$2964</f>
        <v>0</v>
      </c>
      <c r="AV64" s="1992">
        <f>[2]CT!$BP$3592</f>
        <v>0</v>
      </c>
      <c r="AW64" s="1992">
        <f>[2]CT!$BP$3662</f>
        <v>0</v>
      </c>
      <c r="AX64" s="1992">
        <f>[2]CT!$BP$3705</f>
        <v>0</v>
      </c>
      <c r="AY64" s="1992">
        <f>[2]CT!$BP$3714</f>
        <v>0</v>
      </c>
      <c r="AZ64" s="1992">
        <f>[2]CT!$BP$3773</f>
        <v>0</v>
      </c>
      <c r="BA64" s="1992">
        <f>[2]CT!$BP$3851</f>
        <v>0</v>
      </c>
      <c r="BB64" s="1992">
        <f>[2]CT!$BP$3910</f>
        <v>0</v>
      </c>
      <c r="BC64" s="1992">
        <f>[2]CT!$BP$4125</f>
        <v>0</v>
      </c>
      <c r="BD64" s="1992">
        <f>[2]CT!$BP$4215</f>
        <v>0</v>
      </c>
      <c r="BE64" s="1992">
        <f>[2]CT!$BP$4270</f>
        <v>0</v>
      </c>
      <c r="BF64" s="1992">
        <f>[2]CT!$BP$4278</f>
        <v>0</v>
      </c>
      <c r="BG64" s="1992">
        <f>[2]CT!$BP$4345</f>
        <v>0</v>
      </c>
      <c r="BH64" s="1992">
        <f>BI64+BJ64</f>
        <v>0</v>
      </c>
      <c r="BI64" s="1992"/>
      <c r="BJ64" s="1992"/>
      <c r="BK64" s="1942">
        <f>$E64-$BL64</f>
        <v>0</v>
      </c>
      <c r="BL64" s="1945">
        <f>F64+V64+BH64</f>
        <v>0</v>
      </c>
      <c r="BM64" s="1946">
        <f>$BK$65-BL64</f>
        <v>0</v>
      </c>
      <c r="BN64" s="1947">
        <f t="shared" si="1"/>
        <v>0</v>
      </c>
      <c r="BO64" s="1937" t="e">
        <f>BK64/E64*100</f>
        <v>#DIV/0!</v>
      </c>
      <c r="BP64" s="1937">
        <f t="shared" si="4"/>
        <v>0</v>
      </c>
      <c r="BQ64" s="1937">
        <f t="shared" si="5"/>
        <v>0</v>
      </c>
      <c r="BR64" s="1937" t="e">
        <f>Y64+#REF!+Z64+AA64+AB64+AC64+BA64+U64+S64</f>
        <v>#REF!</v>
      </c>
      <c r="BS64" s="1937"/>
      <c r="BT64" s="1937"/>
      <c r="BU64" s="1938"/>
    </row>
    <row r="65" spans="1:74" s="1955" customFormat="1" ht="18" customHeight="1">
      <c r="A65" s="1949"/>
      <c r="B65" s="1994"/>
      <c r="C65" s="1995" t="s">
        <v>2967</v>
      </c>
      <c r="D65" s="1996"/>
      <c r="E65" s="1997">
        <f>F65+V65+BH65</f>
        <v>1981.3699999999997</v>
      </c>
      <c r="F65" s="1998">
        <f>F23+F61</f>
        <v>0</v>
      </c>
      <c r="G65" s="1998">
        <f>G7+G23+G61</f>
        <v>0</v>
      </c>
      <c r="H65" s="1945">
        <f>I65+M65</f>
        <v>0</v>
      </c>
      <c r="I65" s="1998">
        <f t="shared" ref="I65:U65" si="46">I7+I23+I61</f>
        <v>0</v>
      </c>
      <c r="J65" s="1998">
        <f t="shared" si="46"/>
        <v>0</v>
      </c>
      <c r="K65" s="1998">
        <f t="shared" si="46"/>
        <v>0</v>
      </c>
      <c r="L65" s="1998">
        <f t="shared" si="46"/>
        <v>0</v>
      </c>
      <c r="M65" s="1998">
        <f t="shared" si="46"/>
        <v>0</v>
      </c>
      <c r="N65" s="1998">
        <f t="shared" si="46"/>
        <v>0</v>
      </c>
      <c r="O65" s="1998">
        <f t="shared" si="46"/>
        <v>0</v>
      </c>
      <c r="P65" s="1998">
        <f t="shared" si="46"/>
        <v>0</v>
      </c>
      <c r="Q65" s="1998">
        <f t="shared" si="46"/>
        <v>0</v>
      </c>
      <c r="R65" s="1998">
        <f t="shared" si="46"/>
        <v>0</v>
      </c>
      <c r="S65" s="1998">
        <f t="shared" si="46"/>
        <v>0</v>
      </c>
      <c r="T65" s="1998">
        <f t="shared" si="46"/>
        <v>0</v>
      </c>
      <c r="U65" s="1998">
        <f t="shared" si="46"/>
        <v>7.870000000000001</v>
      </c>
      <c r="V65" s="1999">
        <f>V7+V61</f>
        <v>1981.3699999999997</v>
      </c>
      <c r="W65" s="1998">
        <f t="shared" ref="W65:BG65" si="47">W7+W23+W61</f>
        <v>39.650000000000006</v>
      </c>
      <c r="X65" s="1998">
        <f t="shared" si="47"/>
        <v>6.8000000000000007</v>
      </c>
      <c r="Y65" s="2000">
        <f t="shared" si="47"/>
        <v>0</v>
      </c>
      <c r="Z65" s="2000">
        <f t="shared" si="47"/>
        <v>30.519999999999996</v>
      </c>
      <c r="AA65" s="1998">
        <f t="shared" si="47"/>
        <v>122.291</v>
      </c>
      <c r="AB65" s="1998">
        <f t="shared" si="47"/>
        <v>16.36</v>
      </c>
      <c r="AC65" s="1998">
        <f t="shared" si="47"/>
        <v>0</v>
      </c>
      <c r="AD65" s="2001">
        <f t="shared" si="47"/>
        <v>926.61569999999961</v>
      </c>
      <c r="AE65" s="1998">
        <f t="shared" si="47"/>
        <v>655.1343999999998</v>
      </c>
      <c r="AF65" s="1998">
        <f t="shared" si="47"/>
        <v>52.711299999999994</v>
      </c>
      <c r="AG65" s="1998">
        <f t="shared" si="47"/>
        <v>6.73</v>
      </c>
      <c r="AH65" s="1998">
        <f t="shared" si="47"/>
        <v>0</v>
      </c>
      <c r="AI65" s="2001">
        <f t="shared" si="47"/>
        <v>17.660000000000004</v>
      </c>
      <c r="AJ65" s="2001">
        <f t="shared" si="47"/>
        <v>139.74000000000004</v>
      </c>
      <c r="AK65" s="2001">
        <f t="shared" si="47"/>
        <v>16.750000000000004</v>
      </c>
      <c r="AL65" s="2001">
        <f t="shared" si="47"/>
        <v>0</v>
      </c>
      <c r="AM65" s="2001">
        <f t="shared" si="47"/>
        <v>0.77</v>
      </c>
      <c r="AN65" s="2001">
        <f t="shared" si="47"/>
        <v>0.19</v>
      </c>
      <c r="AO65" s="2001">
        <f t="shared" si="47"/>
        <v>7.3599999999999985</v>
      </c>
      <c r="AP65" s="2001">
        <f t="shared" si="47"/>
        <v>0</v>
      </c>
      <c r="AQ65" s="2001">
        <f t="shared" si="47"/>
        <v>0.90999999999999992</v>
      </c>
      <c r="AR65" s="1998">
        <f t="shared" si="47"/>
        <v>0</v>
      </c>
      <c r="AS65" s="1998">
        <f t="shared" si="47"/>
        <v>3.23</v>
      </c>
      <c r="AT65" s="1998">
        <f t="shared" si="47"/>
        <v>415.52</v>
      </c>
      <c r="AU65" s="1998">
        <f t="shared" si="47"/>
        <v>524.60500000000002</v>
      </c>
      <c r="AV65" s="1998">
        <f t="shared" si="47"/>
        <v>1.1000000000000001</v>
      </c>
      <c r="AW65" s="1998">
        <f t="shared" si="47"/>
        <v>0.19</v>
      </c>
      <c r="AX65" s="1998">
        <f t="shared" si="47"/>
        <v>0</v>
      </c>
      <c r="AY65" s="1998">
        <f t="shared" si="47"/>
        <v>15.780000000000003</v>
      </c>
      <c r="AZ65" s="1998">
        <f t="shared" si="47"/>
        <v>9.6500000000000021</v>
      </c>
      <c r="BA65" s="1998">
        <f t="shared" si="47"/>
        <v>0</v>
      </c>
      <c r="BB65" s="1998">
        <f t="shared" si="47"/>
        <v>8.9200000000000017</v>
      </c>
      <c r="BC65" s="1998">
        <f t="shared" si="47"/>
        <v>198.42999999999998</v>
      </c>
      <c r="BD65" s="1998">
        <f t="shared" si="47"/>
        <v>2.9000000000000004</v>
      </c>
      <c r="BE65" s="1998">
        <f t="shared" si="47"/>
        <v>0</v>
      </c>
      <c r="BF65" s="1998">
        <f t="shared" si="47"/>
        <v>65.47</v>
      </c>
      <c r="BG65" s="1998">
        <f t="shared" si="47"/>
        <v>0</v>
      </c>
      <c r="BH65" s="1998">
        <f>BH7+BH23</f>
        <v>0</v>
      </c>
      <c r="BI65" s="1998">
        <f>BI7+BI23+BI61</f>
        <v>0</v>
      </c>
      <c r="BJ65" s="1998">
        <f>BJ7+BJ23+BJ61</f>
        <v>0</v>
      </c>
      <c r="BK65" s="1998">
        <f>BK7+BK23+BK61</f>
        <v>0</v>
      </c>
      <c r="BL65" s="1998"/>
      <c r="BM65" s="1998"/>
      <c r="BN65" s="2002"/>
      <c r="BO65" s="2003"/>
      <c r="BP65" s="2003"/>
      <c r="BQ65" s="2003"/>
      <c r="BR65" s="2003"/>
      <c r="BS65" s="2003"/>
      <c r="BT65" s="2003"/>
      <c r="BU65" s="2004"/>
      <c r="BV65" s="2005"/>
    </row>
    <row r="66" spans="1:74" s="1909" customFormat="1" ht="18" customHeight="1">
      <c r="A66" s="1903"/>
      <c r="B66" s="2006"/>
      <c r="C66" s="1995" t="s">
        <v>2968</v>
      </c>
      <c r="D66" s="2007"/>
      <c r="E66" s="2008">
        <f>BL6-E65</f>
        <v>-1981.3699999999997</v>
      </c>
      <c r="F66" s="2009">
        <f>F65-F67</f>
        <v>-1891.1259999999997</v>
      </c>
      <c r="G66" s="2009">
        <f t="shared" ref="G66:BK66" si="48">G65-G67</f>
        <v>-1659.7249999999997</v>
      </c>
      <c r="H66" s="2009">
        <f t="shared" si="48"/>
        <v>-1564.0299999999997</v>
      </c>
      <c r="I66" s="2009">
        <f t="shared" si="48"/>
        <v>-1200.9899999999998</v>
      </c>
      <c r="J66" s="2009">
        <f t="shared" si="48"/>
        <v>-880.66999999999985</v>
      </c>
      <c r="K66" s="2009">
        <f t="shared" si="48"/>
        <v>-320.32</v>
      </c>
      <c r="L66" s="2009">
        <f t="shared" si="48"/>
        <v>0</v>
      </c>
      <c r="M66" s="2009">
        <f t="shared" si="48"/>
        <v>-363.03999999999991</v>
      </c>
      <c r="N66" s="2009">
        <f t="shared" si="48"/>
        <v>-95.695000000000007</v>
      </c>
      <c r="O66" s="2009">
        <f t="shared" si="48"/>
        <v>-0.63</v>
      </c>
      <c r="P66" s="2009">
        <f>P65-P67</f>
        <v>0</v>
      </c>
      <c r="Q66" s="2009">
        <f t="shared" si="48"/>
        <v>-0.63</v>
      </c>
      <c r="R66" s="2009">
        <f t="shared" si="48"/>
        <v>0</v>
      </c>
      <c r="S66" s="2009">
        <f t="shared" si="48"/>
        <v>-230.28099999999995</v>
      </c>
      <c r="T66" s="2009">
        <f t="shared" si="48"/>
        <v>0</v>
      </c>
      <c r="U66" s="2009">
        <f t="shared" si="48"/>
        <v>-0.48999999999999844</v>
      </c>
      <c r="V66" s="2010">
        <f t="shared" si="48"/>
        <v>1981.3699999999997</v>
      </c>
      <c r="W66" s="2009">
        <f t="shared" si="48"/>
        <v>30.660000000000004</v>
      </c>
      <c r="X66" s="2009">
        <f t="shared" si="48"/>
        <v>4.3100000000000005</v>
      </c>
      <c r="Y66" s="2011">
        <f t="shared" si="48"/>
        <v>-33.18</v>
      </c>
      <c r="Z66" s="2011">
        <f t="shared" si="48"/>
        <v>30.519999999999996</v>
      </c>
      <c r="AA66" s="2009">
        <f t="shared" si="48"/>
        <v>110.911</v>
      </c>
      <c r="AB66" s="2009">
        <f t="shared" si="48"/>
        <v>-33.589999999999989</v>
      </c>
      <c r="AC66" s="2009">
        <f t="shared" si="48"/>
        <v>0</v>
      </c>
      <c r="AD66" s="2009">
        <f t="shared" si="48"/>
        <v>773.9843999999996</v>
      </c>
      <c r="AE66" s="2009">
        <f t="shared" si="48"/>
        <v>593.46439999999984</v>
      </c>
      <c r="AF66" s="2009">
        <f t="shared" si="48"/>
        <v>17.421300000000002</v>
      </c>
      <c r="AG66" s="2009">
        <f t="shared" si="48"/>
        <v>6.65</v>
      </c>
      <c r="AH66" s="2009">
        <f t="shared" si="48"/>
        <v>0</v>
      </c>
      <c r="AI66" s="2009">
        <f t="shared" si="48"/>
        <v>17.430000000000003</v>
      </c>
      <c r="AJ66" s="2009">
        <f t="shared" si="48"/>
        <v>135.14870000000005</v>
      </c>
      <c r="AK66" s="2009">
        <f t="shared" si="48"/>
        <v>13.830000000000002</v>
      </c>
      <c r="AL66" s="2009">
        <f t="shared" si="48"/>
        <v>0</v>
      </c>
      <c r="AM66" s="2009">
        <f t="shared" si="48"/>
        <v>0.34</v>
      </c>
      <c r="AN66" s="2009">
        <f t="shared" si="48"/>
        <v>0.19</v>
      </c>
      <c r="AO66" s="2009">
        <f t="shared" si="48"/>
        <v>7.1899999999999986</v>
      </c>
      <c r="AP66" s="2009">
        <f t="shared" si="48"/>
        <v>0</v>
      </c>
      <c r="AQ66" s="2009">
        <f t="shared" si="48"/>
        <v>0.90999999999999992</v>
      </c>
      <c r="AR66" s="2009">
        <f t="shared" si="48"/>
        <v>0</v>
      </c>
      <c r="AS66" s="2009">
        <f t="shared" si="48"/>
        <v>-11.899999999999999</v>
      </c>
      <c r="AT66" s="2009">
        <f t="shared" si="48"/>
        <v>373.89</v>
      </c>
      <c r="AU66" s="2009">
        <f t="shared" si="48"/>
        <v>493.95460000000003</v>
      </c>
      <c r="AV66" s="2009">
        <f t="shared" si="48"/>
        <v>-7.9999999999999849E-2</v>
      </c>
      <c r="AW66" s="2009">
        <f t="shared" si="48"/>
        <v>0.19</v>
      </c>
      <c r="AX66" s="2009">
        <f t="shared" si="48"/>
        <v>0</v>
      </c>
      <c r="AY66" s="2009">
        <f t="shared" si="48"/>
        <v>15.780000000000003</v>
      </c>
      <c r="AZ66" s="2009">
        <f t="shared" si="48"/>
        <v>-22.469999999999995</v>
      </c>
      <c r="BA66" s="2009">
        <f t="shared" si="48"/>
        <v>-2.23</v>
      </c>
      <c r="BB66" s="2009">
        <f t="shared" si="48"/>
        <v>7.9100000000000019</v>
      </c>
      <c r="BC66" s="2009">
        <f t="shared" si="48"/>
        <v>191.37999999999997</v>
      </c>
      <c r="BD66" s="2009">
        <f t="shared" si="48"/>
        <v>2.6000000000000005</v>
      </c>
      <c r="BE66" s="2009">
        <f t="shared" si="48"/>
        <v>-5.57</v>
      </c>
      <c r="BF66" s="2009">
        <f>BF65-BF67</f>
        <v>35.78</v>
      </c>
      <c r="BG66" s="2009">
        <f t="shared" si="48"/>
        <v>0</v>
      </c>
      <c r="BH66" s="2009">
        <f t="shared" si="48"/>
        <v>-90.244</v>
      </c>
      <c r="BI66" s="2009">
        <f t="shared" si="48"/>
        <v>-90.244</v>
      </c>
      <c r="BJ66" s="2009">
        <f t="shared" si="48"/>
        <v>0</v>
      </c>
      <c r="BK66" s="2009">
        <f t="shared" si="48"/>
        <v>0</v>
      </c>
      <c r="BL66" s="2012"/>
      <c r="BM66" s="2012"/>
      <c r="BN66" s="2013"/>
      <c r="BO66" s="1937"/>
      <c r="BP66" s="1937"/>
      <c r="BQ66" s="1937"/>
      <c r="BR66" s="1937"/>
      <c r="BS66" s="1937"/>
      <c r="BT66" s="1937"/>
      <c r="BU66" s="1908"/>
    </row>
    <row r="67" spans="1:74" s="1909" customFormat="1" ht="18" customHeight="1">
      <c r="A67" s="1903"/>
      <c r="B67" s="2006"/>
      <c r="C67" s="1995" t="s">
        <v>2969</v>
      </c>
      <c r="D67" s="2007"/>
      <c r="E67" s="2008"/>
      <c r="F67" s="1945">
        <f>BL7</f>
        <v>1891.1259999999997</v>
      </c>
      <c r="G67" s="1945">
        <f>BL8</f>
        <v>1659.7249999999997</v>
      </c>
      <c r="H67" s="1945">
        <f>BL9</f>
        <v>1564.0299999999997</v>
      </c>
      <c r="I67" s="1945">
        <f>BL10</f>
        <v>1200.9899999999998</v>
      </c>
      <c r="J67" s="1945">
        <f>BL11</f>
        <v>880.66999999999985</v>
      </c>
      <c r="K67" s="1945">
        <f>BL12</f>
        <v>320.32</v>
      </c>
      <c r="L67" s="1945">
        <f>BL13</f>
        <v>0</v>
      </c>
      <c r="M67" s="1945">
        <f>BL14</f>
        <v>363.03999999999991</v>
      </c>
      <c r="N67" s="1945">
        <f>BL15</f>
        <v>95.695000000000007</v>
      </c>
      <c r="O67" s="1945">
        <f>BL16</f>
        <v>0.63</v>
      </c>
      <c r="P67" s="1945">
        <f>BL17</f>
        <v>0</v>
      </c>
      <c r="Q67" s="1945">
        <f>BL18</f>
        <v>0.63</v>
      </c>
      <c r="R67" s="1945">
        <f>BL19</f>
        <v>0</v>
      </c>
      <c r="S67" s="1945">
        <f>BL20</f>
        <v>230.28099999999995</v>
      </c>
      <c r="T67" s="1945">
        <f>BL21</f>
        <v>0</v>
      </c>
      <c r="U67" s="1945">
        <f>BL22</f>
        <v>8.36</v>
      </c>
      <c r="V67" s="1952">
        <f>BL23</f>
        <v>0</v>
      </c>
      <c r="W67" s="1945">
        <f>BL24</f>
        <v>8.99</v>
      </c>
      <c r="X67" s="1945">
        <f>BL25</f>
        <v>2.4899999999999998</v>
      </c>
      <c r="Y67" s="1953">
        <f>BL26</f>
        <v>33.18</v>
      </c>
      <c r="Z67" s="1953">
        <f>BL27</f>
        <v>0</v>
      </c>
      <c r="AA67" s="1945">
        <f>BL28</f>
        <v>11.379999999999999</v>
      </c>
      <c r="AB67" s="1945">
        <f>BL29</f>
        <v>49.949999999999989</v>
      </c>
      <c r="AC67" s="1945">
        <f>BL30</f>
        <v>0</v>
      </c>
      <c r="AD67" s="1945">
        <f>BL31</f>
        <v>152.63129999999998</v>
      </c>
      <c r="AE67" s="1945">
        <f>BL32</f>
        <v>61.669999999999995</v>
      </c>
      <c r="AF67" s="1945">
        <f>BL33</f>
        <v>35.289999999999992</v>
      </c>
      <c r="AG67" s="1945">
        <f>BL34</f>
        <v>0.08</v>
      </c>
      <c r="AH67" s="1945">
        <f>BL35</f>
        <v>0</v>
      </c>
      <c r="AI67" s="1945">
        <f>BL36</f>
        <v>0.23</v>
      </c>
      <c r="AJ67" s="1945">
        <f>BL37</f>
        <v>4.5912999999999995</v>
      </c>
      <c r="AK67" s="1945">
        <f>BL38</f>
        <v>2.9200000000000008</v>
      </c>
      <c r="AL67" s="1945">
        <f>BL39</f>
        <v>0</v>
      </c>
      <c r="AM67" s="1945">
        <f>BL40</f>
        <v>0.43</v>
      </c>
      <c r="AN67" s="1945">
        <f>BL41</f>
        <v>0</v>
      </c>
      <c r="AO67" s="1945">
        <f>BL42</f>
        <v>0.17</v>
      </c>
      <c r="AP67" s="1945">
        <f>BM43</f>
        <v>0</v>
      </c>
      <c r="AQ67" s="1945">
        <f>BL44</f>
        <v>0</v>
      </c>
      <c r="AR67" s="1945">
        <f>BL45</f>
        <v>0</v>
      </c>
      <c r="AS67" s="1945">
        <f>BL46</f>
        <v>15.129999999999999</v>
      </c>
      <c r="AT67" s="1945">
        <f>BL47</f>
        <v>41.629999999999988</v>
      </c>
      <c r="AU67" s="1945">
        <f>BL48</f>
        <v>30.650400000000005</v>
      </c>
      <c r="AV67" s="1945">
        <f>BL49</f>
        <v>1.18</v>
      </c>
      <c r="AW67" s="1945">
        <f>BL50</f>
        <v>0</v>
      </c>
      <c r="AX67" s="1945">
        <f>BL51</f>
        <v>0</v>
      </c>
      <c r="AY67" s="1945">
        <f>BL52</f>
        <v>0</v>
      </c>
      <c r="AZ67" s="1945">
        <f>BL53</f>
        <v>32.119999999999997</v>
      </c>
      <c r="BA67" s="1945">
        <f>BL54</f>
        <v>2.23</v>
      </c>
      <c r="BB67" s="1945">
        <f>BL55</f>
        <v>1.01</v>
      </c>
      <c r="BC67" s="1945">
        <f>BL56</f>
        <v>7.0500000000000007</v>
      </c>
      <c r="BD67" s="1945">
        <f>BL57</f>
        <v>0.3</v>
      </c>
      <c r="BE67" s="1945">
        <f>BL58</f>
        <v>5.57</v>
      </c>
      <c r="BF67" s="1945">
        <f>BL59</f>
        <v>29.689999999999998</v>
      </c>
      <c r="BG67" s="1945">
        <f>BL60</f>
        <v>0</v>
      </c>
      <c r="BH67" s="2014">
        <f>BL61</f>
        <v>90.244</v>
      </c>
      <c r="BI67" s="1945">
        <f>BL62</f>
        <v>90.244</v>
      </c>
      <c r="BJ67" s="1945">
        <f>BL63</f>
        <v>0</v>
      </c>
      <c r="BK67" s="1945">
        <f>BL64</f>
        <v>0</v>
      </c>
      <c r="BL67" s="2012"/>
      <c r="BM67" s="2012"/>
      <c r="BN67" s="2013"/>
      <c r="BO67" s="1937"/>
      <c r="BP67" s="1937"/>
      <c r="BQ67" s="1937"/>
      <c r="BR67" s="1937"/>
      <c r="BS67" s="1937"/>
      <c r="BT67" s="1937"/>
      <c r="BU67" s="1908"/>
    </row>
    <row r="68" spans="1:74" s="2028" customFormat="1" ht="18" customHeight="1">
      <c r="A68" s="2015"/>
      <c r="B68" s="2016"/>
      <c r="C68" s="2017" t="s">
        <v>2970</v>
      </c>
      <c r="D68" s="2018"/>
      <c r="E68" s="2019">
        <f>F68+V68+BH68</f>
        <v>10499.96</v>
      </c>
      <c r="F68" s="2020">
        <f>F66+$E7</f>
        <v>2484.4140000000002</v>
      </c>
      <c r="G68" s="2020">
        <f>G66+$E8</f>
        <v>2140.6050000000005</v>
      </c>
      <c r="H68" s="2021">
        <f>H66+E9</f>
        <v>1293.5200000000004</v>
      </c>
      <c r="I68" s="2020">
        <f>I66+$E10</f>
        <v>893.83000000000038</v>
      </c>
      <c r="J68" s="2020">
        <f>J66+$E11</f>
        <v>559.85000000000014</v>
      </c>
      <c r="K68" s="2020">
        <f>K66+$E12</f>
        <v>333.97999999999996</v>
      </c>
      <c r="L68" s="2020">
        <f>L66+$E13</f>
        <v>0</v>
      </c>
      <c r="M68" s="2022">
        <f>M66+$E14</f>
        <v>399.69000000000011</v>
      </c>
      <c r="N68" s="2020">
        <f>N66+$E15</f>
        <v>847.08499999999992</v>
      </c>
      <c r="O68" s="2020">
        <f>O66+$E16</f>
        <v>108.19</v>
      </c>
      <c r="P68" s="2020">
        <f>P66+$E17</f>
        <v>0</v>
      </c>
      <c r="Q68" s="2020">
        <f>Q66+$E18</f>
        <v>108.19</v>
      </c>
      <c r="R68" s="2020">
        <f>R66+$E19</f>
        <v>0</v>
      </c>
      <c r="S68" s="2020">
        <f>S66+$E20</f>
        <v>139.49900000000002</v>
      </c>
      <c r="T68" s="2020">
        <f>T66+$E21</f>
        <v>0</v>
      </c>
      <c r="U68" s="2020">
        <f>U66+$E22</f>
        <v>96.11</v>
      </c>
      <c r="V68" s="2023">
        <f>V66+$E23</f>
        <v>7930.61</v>
      </c>
      <c r="W68" s="2020">
        <f>W66+$E24</f>
        <v>312.86</v>
      </c>
      <c r="X68" s="2020">
        <f>X66+$E25</f>
        <v>35.090000000000003</v>
      </c>
      <c r="Y68" s="2024">
        <f>Y66+$E26</f>
        <v>66.09</v>
      </c>
      <c r="Z68" s="2024">
        <f>Z66+$E27</f>
        <v>49.949999999999996</v>
      </c>
      <c r="AA68" s="2020">
        <f>AA66+$E28</f>
        <v>262.45100000000002</v>
      </c>
      <c r="AB68" s="2020">
        <f>AB66+$E29</f>
        <v>151.48000000000002</v>
      </c>
      <c r="AC68" s="2020">
        <f>AC66+$E30</f>
        <v>0</v>
      </c>
      <c r="AD68" s="2020">
        <f>AD66+$E31</f>
        <v>3074.1943999999994</v>
      </c>
      <c r="AE68" s="2020">
        <f>AE66+$E32</f>
        <v>2107.2743999999998</v>
      </c>
      <c r="AF68" s="2020">
        <f>AF66+$E33</f>
        <v>231.62129999999999</v>
      </c>
      <c r="AG68" s="2020">
        <f>AG66+$E34</f>
        <v>35.57</v>
      </c>
      <c r="AH68" s="2020">
        <f>AH66+$E35</f>
        <v>9.07</v>
      </c>
      <c r="AI68" s="2020">
        <f>AI66+$E36</f>
        <v>68.570000000000007</v>
      </c>
      <c r="AJ68" s="2020">
        <f>AJ66+$E37</f>
        <v>331.31870000000004</v>
      </c>
      <c r="AK68" s="2020">
        <f>AK66+$E38</f>
        <v>59.8</v>
      </c>
      <c r="AL68" s="2020">
        <f>AL66+$E39</f>
        <v>4.6100000000000003</v>
      </c>
      <c r="AM68" s="2020">
        <f>AM66+$E40</f>
        <v>19.100000000000001</v>
      </c>
      <c r="AN68" s="2020">
        <f>AN66+$E41</f>
        <v>4</v>
      </c>
      <c r="AO68" s="2020">
        <f>AO66+$E42</f>
        <v>22.389999999999997</v>
      </c>
      <c r="AP68" s="2020">
        <f>AP66+E43</f>
        <v>0</v>
      </c>
      <c r="AQ68" s="2020">
        <f>AQ66+$E44</f>
        <v>9.7100000000000009</v>
      </c>
      <c r="AR68" s="2020">
        <f>AR66+$E45</f>
        <v>0</v>
      </c>
      <c r="AS68" s="2020">
        <f>AS66+$E46</f>
        <v>11.580000000000002</v>
      </c>
      <c r="AT68" s="2020">
        <f>AT66+$E47</f>
        <v>1284.98</v>
      </c>
      <c r="AU68" s="2020">
        <f>AU66+$E48</f>
        <v>1692.2246</v>
      </c>
      <c r="AV68" s="2020">
        <f>AV66+$E49</f>
        <v>45.690000000000005</v>
      </c>
      <c r="AW68" s="2020">
        <f>AW66+$E50</f>
        <v>22.360000000000003</v>
      </c>
      <c r="AX68" s="2020">
        <f>AX66+$E51</f>
        <v>0</v>
      </c>
      <c r="AY68" s="2020">
        <f>AY66+$E52</f>
        <v>30.870000000000005</v>
      </c>
      <c r="AZ68" s="2020">
        <f>AZ66+$E53</f>
        <v>128.72</v>
      </c>
      <c r="BA68" s="2020">
        <f>BA66+$E54</f>
        <v>27.46</v>
      </c>
      <c r="BB68" s="2020">
        <f>BB66+$E55</f>
        <v>33.870000000000005</v>
      </c>
      <c r="BC68" s="2020">
        <f>BC66+$E56</f>
        <v>234.92999999999995</v>
      </c>
      <c r="BD68" s="2020">
        <f>BD66+$E57</f>
        <v>9.74</v>
      </c>
      <c r="BE68" s="2020">
        <f>BE66+$E58</f>
        <v>398.71</v>
      </c>
      <c r="BF68" s="2020">
        <f>BF66+$E59</f>
        <v>228.18</v>
      </c>
      <c r="BG68" s="2020">
        <f>BG66+$E60</f>
        <v>0.42</v>
      </c>
      <c r="BH68" s="2020">
        <f>BH66+$E61</f>
        <v>84.936000000000007</v>
      </c>
      <c r="BI68" s="2020">
        <f>BI66+$E62</f>
        <v>84.936000000000007</v>
      </c>
      <c r="BJ68" s="2020">
        <f>BJ66+$E63</f>
        <v>0</v>
      </c>
      <c r="BK68" s="2020">
        <f>BK66+$E64</f>
        <v>0</v>
      </c>
      <c r="BL68" s="2020"/>
      <c r="BM68" s="2020"/>
      <c r="BN68" s="2025"/>
      <c r="BO68" s="2026"/>
      <c r="BP68" s="2026"/>
      <c r="BQ68" s="2026"/>
      <c r="BR68" s="2026"/>
      <c r="BS68" s="2026"/>
      <c r="BT68" s="2026"/>
      <c r="BU68" s="2027"/>
    </row>
    <row r="69" spans="1:74" s="2030" customFormat="1" ht="12.75">
      <c r="A69" s="2029"/>
      <c r="E69" s="2031"/>
      <c r="F69" s="2032">
        <f>BN7</f>
        <v>2484.4140000000002</v>
      </c>
      <c r="G69" s="2032">
        <f>BN8</f>
        <v>2140.6050000000005</v>
      </c>
      <c r="H69" s="2033">
        <f>BN9</f>
        <v>1293.5200000000004</v>
      </c>
      <c r="I69" s="2034">
        <f>BN10</f>
        <v>893.83000000000038</v>
      </c>
      <c r="J69" s="2034">
        <f>BN11</f>
        <v>559.85000000000014</v>
      </c>
      <c r="K69" s="2034">
        <f>BN12</f>
        <v>333.97999999999996</v>
      </c>
      <c r="L69" s="2034">
        <f>BN13</f>
        <v>0</v>
      </c>
      <c r="M69" s="2034">
        <f>BN14</f>
        <v>399.69000000000011</v>
      </c>
      <c r="N69" s="2034">
        <f>BN15</f>
        <v>847.08499999999992</v>
      </c>
      <c r="O69" s="2032">
        <f>BN16</f>
        <v>108.19</v>
      </c>
      <c r="P69" s="2034">
        <f>BN17</f>
        <v>0</v>
      </c>
      <c r="Q69" s="2034">
        <f>BN18</f>
        <v>108.19</v>
      </c>
      <c r="R69" s="2034">
        <f>BN19</f>
        <v>0</v>
      </c>
      <c r="S69" s="2032">
        <f>BN20</f>
        <v>139.49900000000002</v>
      </c>
      <c r="T69" s="2032">
        <f>BN21</f>
        <v>0</v>
      </c>
      <c r="U69" s="2032">
        <f>BN22</f>
        <v>96.11</v>
      </c>
      <c r="V69" s="2035">
        <f>BN23</f>
        <v>7930.61</v>
      </c>
      <c r="W69" s="2032">
        <f>BN24</f>
        <v>312.86</v>
      </c>
      <c r="X69" s="2034">
        <f>BN25</f>
        <v>35.090000000000003</v>
      </c>
      <c r="Y69" s="2036">
        <f>$BN26</f>
        <v>66.09</v>
      </c>
      <c r="Z69" s="2036">
        <f>$BN27</f>
        <v>49.949999999999996</v>
      </c>
      <c r="AA69" s="2037">
        <f>$BN28</f>
        <v>262.45100000000002</v>
      </c>
      <c r="AB69" s="2034">
        <f>$BN29</f>
        <v>151.48000000000002</v>
      </c>
      <c r="AC69" s="2034">
        <f>$BN30</f>
        <v>0</v>
      </c>
      <c r="AD69" s="2034">
        <f>$BN31</f>
        <v>3074.1943999999994</v>
      </c>
      <c r="AE69" s="2034">
        <f>$BN32</f>
        <v>2107.2743999999998</v>
      </c>
      <c r="AF69" s="2034">
        <f>$BN33</f>
        <v>231.62129999999999</v>
      </c>
      <c r="AG69" s="2034">
        <f>$BN34</f>
        <v>35.57</v>
      </c>
      <c r="AH69" s="2034">
        <f>$BN35</f>
        <v>9.07</v>
      </c>
      <c r="AI69" s="2034">
        <f>$BN36</f>
        <v>68.570000000000007</v>
      </c>
      <c r="AJ69" s="2034">
        <f>$BN37</f>
        <v>331.31870000000004</v>
      </c>
      <c r="AK69" s="2034">
        <f>$BN38</f>
        <v>59.8</v>
      </c>
      <c r="AL69" s="2034">
        <f>$BN39</f>
        <v>4.6100000000000003</v>
      </c>
      <c r="AM69" s="2034">
        <f>$BN40</f>
        <v>19.100000000000001</v>
      </c>
      <c r="AN69" s="2034">
        <f>$BN41</f>
        <v>4</v>
      </c>
      <c r="AO69" s="2034">
        <f>$BN42</f>
        <v>22.389999999999997</v>
      </c>
      <c r="AP69" s="2034">
        <f>$BN43</f>
        <v>0</v>
      </c>
      <c r="AQ69" s="2034">
        <f>$BN44</f>
        <v>9.7100000000000009</v>
      </c>
      <c r="AR69" s="2034">
        <f>$BN45</f>
        <v>0</v>
      </c>
      <c r="AS69" s="2034">
        <f>$BN46</f>
        <v>11.580000000000002</v>
      </c>
      <c r="AT69" s="2034">
        <f>$BN47</f>
        <v>1284.98</v>
      </c>
      <c r="AU69" s="2034">
        <f>$BN48</f>
        <v>1692.2246</v>
      </c>
      <c r="AV69" s="2034">
        <f>$BN49</f>
        <v>45.690000000000005</v>
      </c>
      <c r="AW69" s="2034">
        <f>$BN50</f>
        <v>22.360000000000003</v>
      </c>
      <c r="AX69" s="2034">
        <f>$BN51</f>
        <v>0</v>
      </c>
      <c r="AY69" s="2034">
        <f>$BN52</f>
        <v>30.870000000000005</v>
      </c>
      <c r="AZ69" s="2034">
        <f>$BN53</f>
        <v>128.72</v>
      </c>
      <c r="BA69" s="2034">
        <f>$BN54</f>
        <v>27.46</v>
      </c>
      <c r="BB69" s="2034">
        <f>$BN55</f>
        <v>33.870000000000005</v>
      </c>
      <c r="BC69" s="2034">
        <f>$BN56</f>
        <v>234.92999999999995</v>
      </c>
      <c r="BD69" s="2034">
        <f>$BN57</f>
        <v>9.74</v>
      </c>
      <c r="BE69" s="2034">
        <f>$BN58</f>
        <v>398.71</v>
      </c>
      <c r="BF69" s="2034">
        <f>$BN59</f>
        <v>228.18</v>
      </c>
      <c r="BG69" s="2034">
        <f>$BN60</f>
        <v>0.42</v>
      </c>
      <c r="BH69" s="2034">
        <f>$BN61</f>
        <v>84.936000000000007</v>
      </c>
      <c r="BI69" s="2034">
        <f>$BN62</f>
        <v>84.936000000000007</v>
      </c>
      <c r="BJ69" s="2034">
        <f>$BN63</f>
        <v>0</v>
      </c>
      <c r="BK69" s="2034"/>
      <c r="BL69" s="2034"/>
      <c r="BM69" s="2034"/>
      <c r="BN69" s="2034"/>
      <c r="BO69" s="2038"/>
      <c r="BP69" s="2038"/>
      <c r="BQ69" s="2038"/>
      <c r="BR69" s="2038"/>
      <c r="BS69" s="2038"/>
      <c r="BT69" s="2038"/>
      <c r="BU69" s="2038"/>
    </row>
    <row r="70" spans="1:74" s="2040" customFormat="1">
      <c r="A70" s="2039"/>
      <c r="C70" s="1899"/>
      <c r="E70" s="2041"/>
      <c r="F70" s="2042">
        <f>F68-F69</f>
        <v>0</v>
      </c>
      <c r="G70" s="2042">
        <f t="shared" ref="G70:BJ70" si="49">G68-G69</f>
        <v>0</v>
      </c>
      <c r="H70" s="2042">
        <f t="shared" si="49"/>
        <v>0</v>
      </c>
      <c r="I70" s="2042">
        <f t="shared" si="49"/>
        <v>0</v>
      </c>
      <c r="J70" s="2042">
        <f t="shared" si="49"/>
        <v>0</v>
      </c>
      <c r="K70" s="2042">
        <f t="shared" si="49"/>
        <v>0</v>
      </c>
      <c r="L70" s="2042">
        <f t="shared" si="49"/>
        <v>0</v>
      </c>
      <c r="M70" s="2042">
        <f t="shared" si="49"/>
        <v>0</v>
      </c>
      <c r="N70" s="2042">
        <f t="shared" si="49"/>
        <v>0</v>
      </c>
      <c r="O70" s="2042">
        <f t="shared" si="49"/>
        <v>0</v>
      </c>
      <c r="P70" s="2042">
        <f t="shared" si="49"/>
        <v>0</v>
      </c>
      <c r="Q70" s="2042">
        <f t="shared" si="49"/>
        <v>0</v>
      </c>
      <c r="R70" s="2042">
        <f t="shared" si="49"/>
        <v>0</v>
      </c>
      <c r="S70" s="2042">
        <f t="shared" si="49"/>
        <v>0</v>
      </c>
      <c r="T70" s="2042">
        <f t="shared" si="49"/>
        <v>0</v>
      </c>
      <c r="U70" s="2042">
        <f t="shared" si="49"/>
        <v>0</v>
      </c>
      <c r="V70" s="2043">
        <f t="shared" si="49"/>
        <v>0</v>
      </c>
      <c r="W70" s="2042">
        <f t="shared" si="49"/>
        <v>0</v>
      </c>
      <c r="X70" s="2042">
        <f t="shared" si="49"/>
        <v>0</v>
      </c>
      <c r="Y70" s="2044">
        <f t="shared" si="49"/>
        <v>0</v>
      </c>
      <c r="Z70" s="2044">
        <f t="shared" si="49"/>
        <v>0</v>
      </c>
      <c r="AA70" s="2042">
        <f t="shared" si="49"/>
        <v>0</v>
      </c>
      <c r="AB70" s="2042">
        <f t="shared" si="49"/>
        <v>0</v>
      </c>
      <c r="AC70" s="2042">
        <f t="shared" si="49"/>
        <v>0</v>
      </c>
      <c r="AD70" s="2042">
        <f t="shared" si="49"/>
        <v>0</v>
      </c>
      <c r="AE70" s="2042">
        <f t="shared" si="49"/>
        <v>0</v>
      </c>
      <c r="AF70" s="2042">
        <f t="shared" si="49"/>
        <v>0</v>
      </c>
      <c r="AG70" s="2042">
        <f t="shared" si="49"/>
        <v>0</v>
      </c>
      <c r="AH70" s="2042">
        <f t="shared" si="49"/>
        <v>0</v>
      </c>
      <c r="AI70" s="2042">
        <f t="shared" si="49"/>
        <v>0</v>
      </c>
      <c r="AJ70" s="2042">
        <f t="shared" si="49"/>
        <v>0</v>
      </c>
      <c r="AK70" s="2042">
        <f t="shared" si="49"/>
        <v>0</v>
      </c>
      <c r="AL70" s="2042">
        <f t="shared" si="49"/>
        <v>0</v>
      </c>
      <c r="AM70" s="2042">
        <f t="shared" si="49"/>
        <v>0</v>
      </c>
      <c r="AN70" s="2042">
        <f t="shared" si="49"/>
        <v>0</v>
      </c>
      <c r="AO70" s="2042">
        <f t="shared" si="49"/>
        <v>0</v>
      </c>
      <c r="AP70" s="2042">
        <f t="shared" si="49"/>
        <v>0</v>
      </c>
      <c r="AQ70" s="2042">
        <f t="shared" si="49"/>
        <v>0</v>
      </c>
      <c r="AR70" s="2042">
        <f t="shared" si="49"/>
        <v>0</v>
      </c>
      <c r="AS70" s="2042">
        <f t="shared" si="49"/>
        <v>0</v>
      </c>
      <c r="AT70" s="2042">
        <f t="shared" si="49"/>
        <v>0</v>
      </c>
      <c r="AU70" s="2042">
        <f t="shared" si="49"/>
        <v>0</v>
      </c>
      <c r="AV70" s="2042">
        <f t="shared" si="49"/>
        <v>0</v>
      </c>
      <c r="AW70" s="2042">
        <f t="shared" si="49"/>
        <v>0</v>
      </c>
      <c r="AX70" s="2042">
        <f t="shared" si="49"/>
        <v>0</v>
      </c>
      <c r="AY70" s="2042">
        <f t="shared" si="49"/>
        <v>0</v>
      </c>
      <c r="AZ70" s="2042">
        <f t="shared" si="49"/>
        <v>0</v>
      </c>
      <c r="BA70" s="2042">
        <f t="shared" si="49"/>
        <v>0</v>
      </c>
      <c r="BB70" s="2042">
        <f t="shared" si="49"/>
        <v>0</v>
      </c>
      <c r="BC70" s="2042">
        <f t="shared" si="49"/>
        <v>0</v>
      </c>
      <c r="BD70" s="2042">
        <f t="shared" si="49"/>
        <v>0</v>
      </c>
      <c r="BE70" s="2042">
        <f t="shared" si="49"/>
        <v>0</v>
      </c>
      <c r="BF70" s="2042">
        <f t="shared" si="49"/>
        <v>0</v>
      </c>
      <c r="BG70" s="2042">
        <f t="shared" si="49"/>
        <v>0</v>
      </c>
      <c r="BH70" s="2042">
        <f t="shared" si="49"/>
        <v>0</v>
      </c>
      <c r="BI70" s="2042">
        <f t="shared" si="49"/>
        <v>0</v>
      </c>
      <c r="BJ70" s="2042">
        <f t="shared" si="49"/>
        <v>0</v>
      </c>
      <c r="BK70" s="2041"/>
      <c r="BL70" s="2045"/>
      <c r="BM70" s="2041"/>
      <c r="BN70" s="2041"/>
      <c r="BO70" s="2046"/>
      <c r="BP70" s="2046"/>
      <c r="BQ70" s="2046"/>
      <c r="BR70" s="2046"/>
      <c r="BS70" s="2046"/>
      <c r="BT70" s="2046"/>
      <c r="BU70" s="2046"/>
    </row>
    <row r="71" spans="1:74" s="1955" customFormat="1">
      <c r="A71" s="1949"/>
      <c r="C71" s="2047"/>
      <c r="E71" s="2048"/>
      <c r="F71" s="2049"/>
      <c r="G71" s="2049"/>
      <c r="H71" s="2048"/>
      <c r="I71" s="2048"/>
      <c r="J71" s="2048"/>
      <c r="K71" s="2048"/>
      <c r="L71" s="2048"/>
      <c r="M71" s="2048"/>
      <c r="N71" s="2048"/>
      <c r="O71" s="2049"/>
      <c r="P71" s="2048"/>
      <c r="Q71" s="2048"/>
      <c r="R71" s="2048"/>
      <c r="S71" s="2049"/>
      <c r="T71" s="2049"/>
      <c r="U71" s="2049"/>
      <c r="V71" s="2050">
        <f>SUM(W68:AD68)+AR68+SUM(AT68:AX68)+SUM(BA68:BG68)</f>
        <v>7930.6799999999994</v>
      </c>
      <c r="W71" s="2051"/>
      <c r="X71" s="2051"/>
      <c r="Y71" s="2052"/>
      <c r="Z71" s="2052"/>
      <c r="AA71" s="2051"/>
      <c r="AB71" s="2051"/>
      <c r="AC71" s="2051"/>
      <c r="AD71" s="2051">
        <v>2349.7399999999998</v>
      </c>
      <c r="AE71" s="2051"/>
      <c r="AF71" s="2051"/>
      <c r="AG71" s="2051"/>
      <c r="AH71" s="2051"/>
      <c r="AI71" s="2051"/>
      <c r="AJ71" s="2051"/>
      <c r="AK71" s="2051"/>
      <c r="AL71" s="2051"/>
      <c r="AM71" s="2051"/>
      <c r="AN71" s="2051"/>
      <c r="AO71" s="2051"/>
      <c r="AP71" s="2051"/>
      <c r="AQ71" s="2051"/>
      <c r="AR71" s="2051"/>
      <c r="AS71" s="2051"/>
      <c r="AT71" s="2051"/>
      <c r="AU71" s="2051"/>
      <c r="AV71" s="2051"/>
      <c r="AW71" s="2051"/>
      <c r="AX71" s="2051"/>
      <c r="AY71" s="2051"/>
      <c r="AZ71" s="2051"/>
      <c r="BA71" s="2051"/>
      <c r="BB71" s="2051"/>
      <c r="BC71" s="2051"/>
      <c r="BD71" s="2051"/>
      <c r="BE71" s="2051"/>
      <c r="BF71" s="2051"/>
      <c r="BG71" s="2051"/>
      <c r="BH71" s="2051"/>
      <c r="BI71" s="2051"/>
      <c r="BJ71" s="2051"/>
      <c r="BK71" s="2051"/>
      <c r="BL71" s="2045"/>
      <c r="BM71" s="2048"/>
      <c r="BN71" s="2048"/>
      <c r="BO71" s="2004"/>
      <c r="BP71" s="2004"/>
      <c r="BQ71" s="2004"/>
      <c r="BR71" s="2004"/>
      <c r="BS71" s="2004"/>
      <c r="BT71" s="2004"/>
      <c r="BU71" s="2004"/>
    </row>
    <row r="72" spans="1:74">
      <c r="AC72" s="2056">
        <f>AD71-AD69</f>
        <v>-724.45439999999962</v>
      </c>
    </row>
    <row r="73" spans="1:74" s="1955" customFormat="1">
      <c r="A73" s="1949"/>
      <c r="C73" s="2047"/>
      <c r="E73" s="2048"/>
      <c r="F73" s="2049"/>
      <c r="G73" s="2049"/>
      <c r="H73" s="2048"/>
      <c r="I73" s="2048"/>
      <c r="J73" s="2048"/>
      <c r="K73" s="2048"/>
      <c r="L73" s="2048"/>
      <c r="M73" s="2048"/>
      <c r="N73" s="2048"/>
      <c r="O73" s="2049"/>
      <c r="P73" s="2048"/>
      <c r="Q73" s="2048"/>
      <c r="R73" s="2048"/>
      <c r="S73" s="2049"/>
      <c r="T73" s="2049"/>
      <c r="U73" s="2049"/>
      <c r="V73" s="2050">
        <f>V69-V71</f>
        <v>-6.9999999999708962E-2</v>
      </c>
      <c r="W73" s="2051"/>
      <c r="X73" s="2051"/>
      <c r="Y73" s="2052"/>
      <c r="Z73" s="2052"/>
      <c r="AA73" s="2051"/>
      <c r="AB73" s="2051"/>
      <c r="AC73" s="2051"/>
      <c r="AD73" s="2051"/>
      <c r="AE73" s="2051"/>
      <c r="AF73" s="2051"/>
      <c r="AG73" s="2051"/>
      <c r="AH73" s="2051"/>
      <c r="AI73" s="2051"/>
      <c r="AJ73" s="2051"/>
      <c r="AK73" s="2051"/>
      <c r="AL73" s="2051"/>
      <c r="AM73" s="2051"/>
      <c r="AN73" s="2051"/>
      <c r="AO73" s="2051"/>
      <c r="AP73" s="2051"/>
      <c r="AQ73" s="2051"/>
      <c r="AR73" s="2051"/>
      <c r="AS73" s="2051"/>
      <c r="AT73" s="2051"/>
      <c r="AU73" s="2051"/>
      <c r="AV73" s="2051"/>
      <c r="AW73" s="2051"/>
      <c r="AX73" s="2051"/>
      <c r="AY73" s="2051"/>
      <c r="AZ73" s="2051"/>
      <c r="BA73" s="2051"/>
      <c r="BB73" s="2051"/>
      <c r="BC73" s="2051"/>
      <c r="BD73" s="2051"/>
      <c r="BE73" s="2051"/>
      <c r="BF73" s="2051"/>
      <c r="BG73" s="2051"/>
      <c r="BH73" s="2051"/>
      <c r="BI73" s="2051"/>
      <c r="BJ73" s="2051"/>
      <c r="BK73" s="2051"/>
      <c r="BL73" s="2045"/>
      <c r="BM73" s="2048"/>
      <c r="BN73" s="2048"/>
      <c r="BO73" s="2004"/>
      <c r="BP73" s="2004"/>
      <c r="BQ73" s="2004"/>
      <c r="BR73" s="2004"/>
      <c r="BS73" s="2004"/>
      <c r="BT73" s="2004"/>
      <c r="BU73" s="2004"/>
    </row>
    <row r="75" spans="1:74">
      <c r="AT75" s="2057"/>
    </row>
    <row r="76" spans="1:74">
      <c r="C76" s="2047"/>
    </row>
  </sheetData>
  <mergeCells count="10">
    <mergeCell ref="B1:C1"/>
    <mergeCell ref="B2:BN2"/>
    <mergeCell ref="B3:B4"/>
    <mergeCell ref="C3:C4"/>
    <mergeCell ref="D3:D4"/>
    <mergeCell ref="E3:E4"/>
    <mergeCell ref="F3:BH3"/>
    <mergeCell ref="BL3:BL4"/>
    <mergeCell ref="BM3:BM4"/>
    <mergeCell ref="BN3:BN4"/>
  </mergeCells>
  <pageMargins left="0.7" right="0.7" top="0.75" bottom="0.75" header="0.3" footer="0.3"/>
  <pageSetup paperSize="9" orientation="portrait" verticalDpi="3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54"/>
  <sheetViews>
    <sheetView workbookViewId="0">
      <selection activeCell="G15" sqref="G15"/>
    </sheetView>
  </sheetViews>
  <sheetFormatPr defaultRowHeight="12.75"/>
  <cols>
    <col min="2" max="2" width="25" customWidth="1"/>
    <col min="3" max="3" width="10" customWidth="1"/>
    <col min="4" max="4" width="19" customWidth="1"/>
    <col min="5" max="5" width="12" customWidth="1"/>
  </cols>
  <sheetData>
    <row r="1" spans="1:6" ht="13.9" customHeight="1">
      <c r="A1" s="2342" t="s">
        <v>58</v>
      </c>
      <c r="B1" s="2343" t="s">
        <v>1250</v>
      </c>
      <c r="C1" s="2342" t="s">
        <v>1251</v>
      </c>
      <c r="D1" s="2343" t="s">
        <v>2689</v>
      </c>
      <c r="E1" s="2343" t="s">
        <v>1402</v>
      </c>
      <c r="F1" s="484"/>
    </row>
    <row r="2" spans="1:6">
      <c r="A2" s="2342"/>
      <c r="B2" s="2343"/>
      <c r="C2" s="2342"/>
      <c r="D2" s="2343"/>
      <c r="E2" s="2343"/>
      <c r="F2" s="484"/>
    </row>
    <row r="3" spans="1:6" ht="21" customHeight="1">
      <c r="A3" s="29"/>
      <c r="B3" s="30" t="s">
        <v>1271</v>
      </c>
      <c r="C3" s="31"/>
      <c r="D3" s="485">
        <v>10499.96</v>
      </c>
      <c r="E3" s="487">
        <v>100</v>
      </c>
    </row>
    <row r="4" spans="1:6">
      <c r="A4" s="33" t="s">
        <v>1192</v>
      </c>
      <c r="B4" s="30" t="s">
        <v>1272</v>
      </c>
      <c r="C4" s="31" t="s">
        <v>0</v>
      </c>
      <c r="D4" s="32">
        <v>4375.54</v>
      </c>
      <c r="E4" s="488">
        <f>(D4/$D$3)*$E$3</f>
        <v>41.671968274164854</v>
      </c>
    </row>
    <row r="5" spans="1:6">
      <c r="A5" s="34" t="s">
        <v>1194</v>
      </c>
      <c r="B5" s="35" t="s">
        <v>1198</v>
      </c>
      <c r="C5" s="36" t="s">
        <v>3</v>
      </c>
      <c r="D5" s="37">
        <v>2094.8200000000002</v>
      </c>
      <c r="E5" s="486">
        <f t="shared" ref="E5:E54" si="0">(D5/$D$3)*$E$3</f>
        <v>19.950742669495888</v>
      </c>
    </row>
    <row r="6" spans="1:6">
      <c r="A6" s="38"/>
      <c r="B6" s="39" t="s">
        <v>60</v>
      </c>
      <c r="C6" s="40" t="s">
        <v>4</v>
      </c>
      <c r="D6" s="41">
        <v>1440.52</v>
      </c>
      <c r="E6" s="486">
        <f t="shared" si="0"/>
        <v>13.71929035920137</v>
      </c>
    </row>
    <row r="7" spans="1:6">
      <c r="A7" s="34" t="s">
        <v>1205</v>
      </c>
      <c r="B7" s="35" t="s">
        <v>63</v>
      </c>
      <c r="C7" s="36" t="s">
        <v>1273</v>
      </c>
      <c r="D7" s="37">
        <v>762.73</v>
      </c>
      <c r="E7" s="486">
        <f t="shared" si="0"/>
        <v>7.2641229109444234</v>
      </c>
    </row>
    <row r="8" spans="1:6">
      <c r="A8" s="34" t="s">
        <v>1210</v>
      </c>
      <c r="B8" s="35" t="s">
        <v>64</v>
      </c>
      <c r="C8" s="36" t="s">
        <v>8</v>
      </c>
      <c r="D8" s="37">
        <v>942.78</v>
      </c>
      <c r="E8" s="486">
        <f t="shared" si="0"/>
        <v>8.9788913481575161</v>
      </c>
    </row>
    <row r="9" spans="1:6">
      <c r="A9" s="34" t="s">
        <v>1212</v>
      </c>
      <c r="B9" s="35" t="s">
        <v>66</v>
      </c>
      <c r="C9" s="36" t="s">
        <v>11</v>
      </c>
      <c r="D9" s="37">
        <v>108.82</v>
      </c>
      <c r="E9" s="486">
        <f t="shared" si="0"/>
        <v>1.0363849005139067</v>
      </c>
    </row>
    <row r="10" spans="1:6">
      <c r="A10" s="34" t="s">
        <v>1213</v>
      </c>
      <c r="B10" s="35" t="s">
        <v>67</v>
      </c>
      <c r="C10" s="36" t="s">
        <v>12</v>
      </c>
      <c r="D10" s="37">
        <v>0</v>
      </c>
      <c r="E10" s="486">
        <f t="shared" si="0"/>
        <v>0</v>
      </c>
    </row>
    <row r="11" spans="1:6">
      <c r="A11" s="34" t="s">
        <v>1274</v>
      </c>
      <c r="B11" s="35" t="s">
        <v>65</v>
      </c>
      <c r="C11" s="36" t="s">
        <v>10</v>
      </c>
      <c r="D11" s="37">
        <v>0</v>
      </c>
      <c r="E11" s="486">
        <f t="shared" si="0"/>
        <v>0</v>
      </c>
    </row>
    <row r="12" spans="1:6" ht="24">
      <c r="A12" s="34"/>
      <c r="B12" s="39" t="s">
        <v>1275</v>
      </c>
      <c r="C12" s="36" t="s">
        <v>1276</v>
      </c>
      <c r="D12" s="37"/>
      <c r="E12" s="486">
        <f t="shared" si="0"/>
        <v>0</v>
      </c>
    </row>
    <row r="13" spans="1:6">
      <c r="A13" s="34" t="s">
        <v>1277</v>
      </c>
      <c r="B13" s="35" t="s">
        <v>1278</v>
      </c>
      <c r="C13" s="36" t="s">
        <v>14</v>
      </c>
      <c r="D13" s="37">
        <v>369.78</v>
      </c>
      <c r="E13" s="486">
        <f t="shared" si="0"/>
        <v>3.5217277018198163</v>
      </c>
    </row>
    <row r="14" spans="1:6">
      <c r="A14" s="34" t="s">
        <v>1279</v>
      </c>
      <c r="B14" s="35" t="s">
        <v>69</v>
      </c>
      <c r="C14" s="36" t="s">
        <v>13</v>
      </c>
      <c r="D14" s="37">
        <v>0</v>
      </c>
      <c r="E14" s="486">
        <f t="shared" si="0"/>
        <v>0</v>
      </c>
    </row>
    <row r="15" spans="1:6">
      <c r="A15" s="34" t="s">
        <v>1280</v>
      </c>
      <c r="B15" s="35" t="s">
        <v>70</v>
      </c>
      <c r="C15" s="36" t="s">
        <v>15</v>
      </c>
      <c r="D15" s="37">
        <v>96.6</v>
      </c>
      <c r="E15" s="486">
        <f t="shared" si="0"/>
        <v>0.92000350477525628</v>
      </c>
    </row>
    <row r="16" spans="1:6">
      <c r="A16" s="33" t="s">
        <v>1214</v>
      </c>
      <c r="B16" s="30" t="s">
        <v>1281</v>
      </c>
      <c r="C16" s="31" t="s">
        <v>16</v>
      </c>
      <c r="D16" s="32">
        <v>5949.24</v>
      </c>
      <c r="E16" s="488">
        <f t="shared" si="0"/>
        <v>56.659644417693023</v>
      </c>
    </row>
    <row r="17" spans="1:5">
      <c r="A17" s="34" t="s">
        <v>76</v>
      </c>
      <c r="B17" s="35" t="s">
        <v>77</v>
      </c>
      <c r="C17" s="36" t="s">
        <v>17</v>
      </c>
      <c r="D17" s="37">
        <v>282.2</v>
      </c>
      <c r="E17" s="486">
        <f t="shared" si="0"/>
        <v>2.6876292862068047</v>
      </c>
    </row>
    <row r="18" spans="1:5">
      <c r="A18" s="34" t="s">
        <v>82</v>
      </c>
      <c r="B18" s="35" t="s">
        <v>83</v>
      </c>
      <c r="C18" s="36" t="s">
        <v>18</v>
      </c>
      <c r="D18" s="37">
        <v>30.78</v>
      </c>
      <c r="E18" s="486">
        <f t="shared" si="0"/>
        <v>0.2931439738818053</v>
      </c>
    </row>
    <row r="19" spans="1:5">
      <c r="A19" s="34" t="s">
        <v>101</v>
      </c>
      <c r="B19" s="35" t="s">
        <v>102</v>
      </c>
      <c r="C19" s="36" t="s">
        <v>19</v>
      </c>
      <c r="D19" s="37">
        <v>99.27</v>
      </c>
      <c r="E19" s="486">
        <f t="shared" si="0"/>
        <v>0.94543217307494509</v>
      </c>
    </row>
    <row r="20" spans="1:5">
      <c r="A20" s="34" t="s">
        <v>1318</v>
      </c>
      <c r="B20" s="35" t="s">
        <v>1216</v>
      </c>
      <c r="C20" s="36" t="s">
        <v>20</v>
      </c>
      <c r="D20" s="37">
        <v>19.43</v>
      </c>
      <c r="E20" s="486">
        <f t="shared" si="0"/>
        <v>0.18504832399361523</v>
      </c>
    </row>
    <row r="21" spans="1:5">
      <c r="A21" s="34" t="s">
        <v>103</v>
      </c>
      <c r="B21" s="35" t="s">
        <v>118</v>
      </c>
      <c r="C21" s="36" t="s">
        <v>21</v>
      </c>
      <c r="D21" s="37">
        <v>151.54</v>
      </c>
      <c r="E21" s="486">
        <f t="shared" si="0"/>
        <v>1.4432435933089269</v>
      </c>
    </row>
    <row r="22" spans="1:5" ht="24">
      <c r="A22" s="34" t="s">
        <v>111</v>
      </c>
      <c r="B22" s="35" t="s">
        <v>1282</v>
      </c>
      <c r="C22" s="36" t="s">
        <v>22</v>
      </c>
      <c r="D22" s="37">
        <v>185.07</v>
      </c>
      <c r="E22" s="486">
        <f t="shared" si="0"/>
        <v>1.7625781431548311</v>
      </c>
    </row>
    <row r="23" spans="1:5" ht="24">
      <c r="A23" s="34" t="s">
        <v>117</v>
      </c>
      <c r="B23" s="35" t="s">
        <v>1219</v>
      </c>
      <c r="C23" s="36" t="s">
        <v>23</v>
      </c>
      <c r="D23" s="37">
        <v>0</v>
      </c>
      <c r="E23" s="486">
        <f t="shared" si="0"/>
        <v>0</v>
      </c>
    </row>
    <row r="24" spans="1:5" ht="24">
      <c r="A24" s="34" t="s">
        <v>232</v>
      </c>
      <c r="B24" s="35" t="s">
        <v>1236</v>
      </c>
      <c r="C24" s="36" t="s">
        <v>47</v>
      </c>
      <c r="D24" s="37">
        <v>29.69</v>
      </c>
      <c r="E24" s="486">
        <f t="shared" si="0"/>
        <v>0.28276298195421701</v>
      </c>
    </row>
    <row r="25" spans="1:5">
      <c r="A25" s="34" t="s">
        <v>1220</v>
      </c>
      <c r="B25" s="35" t="s">
        <v>1221</v>
      </c>
      <c r="C25" s="36" t="s">
        <v>24</v>
      </c>
      <c r="D25" s="37">
        <v>2300.21</v>
      </c>
      <c r="E25" s="486">
        <f t="shared" si="0"/>
        <v>21.906845359410895</v>
      </c>
    </row>
    <row r="26" spans="1:5">
      <c r="A26" s="38" t="s">
        <v>1283</v>
      </c>
      <c r="B26" s="39" t="s">
        <v>1222</v>
      </c>
      <c r="C26" s="40" t="s">
        <v>25</v>
      </c>
      <c r="D26" s="37">
        <v>1513.81</v>
      </c>
      <c r="E26" s="486">
        <f t="shared" si="0"/>
        <v>14.417293018259118</v>
      </c>
    </row>
    <row r="27" spans="1:5">
      <c r="A27" s="38" t="s">
        <v>1284</v>
      </c>
      <c r="B27" s="39" t="s">
        <v>536</v>
      </c>
      <c r="C27" s="40" t="s">
        <v>26</v>
      </c>
      <c r="D27" s="41">
        <v>214.2</v>
      </c>
      <c r="E27" s="486">
        <f t="shared" si="0"/>
        <v>2.040007771458177</v>
      </c>
    </row>
    <row r="28" spans="1:5">
      <c r="A28" s="38" t="s">
        <v>1285</v>
      </c>
      <c r="B28" s="39" t="s">
        <v>577</v>
      </c>
      <c r="C28" s="40" t="s">
        <v>27</v>
      </c>
      <c r="D28" s="41">
        <v>28.92</v>
      </c>
      <c r="E28" s="486">
        <f t="shared" si="0"/>
        <v>0.27542962068426929</v>
      </c>
    </row>
    <row r="29" spans="1:5">
      <c r="A29" s="38" t="s">
        <v>1286</v>
      </c>
      <c r="B29" s="39" t="s">
        <v>1225</v>
      </c>
      <c r="C29" s="40" t="s">
        <v>29</v>
      </c>
      <c r="D29" s="41">
        <v>51.14</v>
      </c>
      <c r="E29" s="486">
        <f t="shared" si="0"/>
        <v>0.4870494744741885</v>
      </c>
    </row>
    <row r="30" spans="1:5" ht="24">
      <c r="A30" s="38" t="s">
        <v>1287</v>
      </c>
      <c r="B30" s="39" t="s">
        <v>1288</v>
      </c>
      <c r="C30" s="40" t="s">
        <v>30</v>
      </c>
      <c r="D30" s="41">
        <v>196.17</v>
      </c>
      <c r="E30" s="486">
        <f t="shared" si="0"/>
        <v>1.8682928315917395</v>
      </c>
    </row>
    <row r="31" spans="1:5" ht="24">
      <c r="A31" s="38" t="s">
        <v>1289</v>
      </c>
      <c r="B31" s="39" t="s">
        <v>1227</v>
      </c>
      <c r="C31" s="40" t="s">
        <v>31</v>
      </c>
      <c r="D31" s="41">
        <v>45.97</v>
      </c>
      <c r="E31" s="486">
        <f t="shared" si="0"/>
        <v>0.43781119166168253</v>
      </c>
    </row>
    <row r="32" spans="1:5">
      <c r="A32" s="38" t="s">
        <v>1290</v>
      </c>
      <c r="B32" s="39" t="s">
        <v>689</v>
      </c>
      <c r="C32" s="40" t="s">
        <v>33</v>
      </c>
      <c r="D32" s="41">
        <v>18.760000000000002</v>
      </c>
      <c r="E32" s="486">
        <f t="shared" si="0"/>
        <v>0.17866734730418024</v>
      </c>
    </row>
    <row r="33" spans="1:6" ht="24">
      <c r="A33" s="38" t="s">
        <v>1291</v>
      </c>
      <c r="B33" s="39" t="s">
        <v>699</v>
      </c>
      <c r="C33" s="40" t="s">
        <v>34</v>
      </c>
      <c r="D33" s="41">
        <v>3.81</v>
      </c>
      <c r="E33" s="486">
        <f t="shared" si="0"/>
        <v>3.6285852517533405E-2</v>
      </c>
    </row>
    <row r="34" spans="1:6" ht="24">
      <c r="A34" s="38" t="s">
        <v>1292</v>
      </c>
      <c r="B34" s="39" t="s">
        <v>1293</v>
      </c>
      <c r="C34" s="40" t="s">
        <v>36</v>
      </c>
      <c r="D34" s="41">
        <v>0</v>
      </c>
      <c r="E34" s="486">
        <f t="shared" si="0"/>
        <v>0</v>
      </c>
    </row>
    <row r="35" spans="1:6">
      <c r="A35" s="38" t="s">
        <v>1294</v>
      </c>
      <c r="B35" s="39" t="s">
        <v>712</v>
      </c>
      <c r="C35" s="40" t="s">
        <v>37</v>
      </c>
      <c r="D35" s="41">
        <v>8.8000000000000007</v>
      </c>
      <c r="E35" s="486">
        <f t="shared" si="0"/>
        <v>8.3809843085116534E-2</v>
      </c>
    </row>
    <row r="36" spans="1:6">
      <c r="A36" s="38" t="s">
        <v>1295</v>
      </c>
      <c r="B36" s="39" t="s">
        <v>717</v>
      </c>
      <c r="C36" s="40" t="s">
        <v>39</v>
      </c>
      <c r="D36" s="41">
        <v>23.48</v>
      </c>
      <c r="E36" s="486">
        <f t="shared" si="0"/>
        <v>0.22361989950437908</v>
      </c>
    </row>
    <row r="37" spans="1:6">
      <c r="A37" s="38" t="s">
        <v>1296</v>
      </c>
      <c r="B37" s="39" t="s">
        <v>1058</v>
      </c>
      <c r="C37" s="40" t="s">
        <v>45</v>
      </c>
      <c r="D37" s="41">
        <v>15.09</v>
      </c>
      <c r="E37" s="486">
        <f t="shared" si="0"/>
        <v>0.14371483319936457</v>
      </c>
    </row>
    <row r="38" spans="1:6" ht="24">
      <c r="A38" s="38" t="s">
        <v>1297</v>
      </c>
      <c r="B38" s="39" t="s">
        <v>1298</v>
      </c>
      <c r="C38" s="40" t="s">
        <v>46</v>
      </c>
      <c r="D38" s="41">
        <v>151.19</v>
      </c>
      <c r="E38" s="486">
        <f t="shared" si="0"/>
        <v>1.4399102472771326</v>
      </c>
    </row>
    <row r="39" spans="1:6" ht="24">
      <c r="A39" s="38" t="s">
        <v>1299</v>
      </c>
      <c r="B39" s="39" t="s">
        <v>687</v>
      </c>
      <c r="C39" s="40" t="s">
        <v>32</v>
      </c>
      <c r="D39" s="41">
        <v>4.6100000000000003</v>
      </c>
      <c r="E39" s="486">
        <f t="shared" si="0"/>
        <v>4.3904929161634909E-2</v>
      </c>
    </row>
    <row r="40" spans="1:6">
      <c r="A40" s="38" t="s">
        <v>1300</v>
      </c>
      <c r="B40" s="39" t="s">
        <v>589</v>
      </c>
      <c r="C40" s="40" t="s">
        <v>28</v>
      </c>
      <c r="D40" s="41">
        <v>9.07</v>
      </c>
      <c r="E40" s="486">
        <f t="shared" si="0"/>
        <v>8.6381281452500777E-2</v>
      </c>
    </row>
    <row r="41" spans="1:6">
      <c r="A41" s="38" t="s">
        <v>1301</v>
      </c>
      <c r="B41" s="39" t="s">
        <v>1302</v>
      </c>
      <c r="C41" s="40" t="s">
        <v>35</v>
      </c>
      <c r="D41" s="37">
        <v>15.2</v>
      </c>
      <c r="E41" s="486">
        <f t="shared" si="0"/>
        <v>0.14476245623792852</v>
      </c>
    </row>
    <row r="42" spans="1:6">
      <c r="A42" s="34" t="s">
        <v>711</v>
      </c>
      <c r="B42" s="35" t="s">
        <v>1303</v>
      </c>
      <c r="C42" s="36" t="s">
        <v>38</v>
      </c>
      <c r="D42" s="37">
        <v>0</v>
      </c>
      <c r="E42" s="486">
        <f t="shared" si="0"/>
        <v>0</v>
      </c>
    </row>
    <row r="43" spans="1:6">
      <c r="A43" s="34" t="s">
        <v>714</v>
      </c>
      <c r="B43" s="35" t="s">
        <v>1076</v>
      </c>
      <c r="C43" s="36" t="s">
        <v>48</v>
      </c>
      <c r="D43" s="37">
        <v>25.96</v>
      </c>
      <c r="E43" s="486">
        <f t="shared" si="0"/>
        <v>0.24723903710109374</v>
      </c>
    </row>
    <row r="44" spans="1:6">
      <c r="A44" s="34" t="s">
        <v>716</v>
      </c>
      <c r="B44" s="35" t="s">
        <v>1237</v>
      </c>
      <c r="C44" s="36" t="s">
        <v>49</v>
      </c>
      <c r="D44" s="37">
        <v>43.55</v>
      </c>
      <c r="E44" s="486">
        <f t="shared" si="0"/>
        <v>0.41476348481327546</v>
      </c>
    </row>
    <row r="45" spans="1:6">
      <c r="A45" s="34" t="s">
        <v>719</v>
      </c>
      <c r="B45" s="35" t="s">
        <v>720</v>
      </c>
      <c r="C45" s="36" t="s">
        <v>40</v>
      </c>
      <c r="D45" s="37">
        <v>911.09</v>
      </c>
      <c r="E45" s="486">
        <f t="shared" si="0"/>
        <v>8.6770806745930482</v>
      </c>
    </row>
    <row r="46" spans="1:6">
      <c r="A46" s="34" t="s">
        <v>911</v>
      </c>
      <c r="B46" s="35" t="s">
        <v>1233</v>
      </c>
      <c r="C46" s="36" t="s">
        <v>41</v>
      </c>
      <c r="D46" s="37">
        <v>1198.27</v>
      </c>
      <c r="E46" s="486">
        <f t="shared" si="0"/>
        <v>11.412138712909384</v>
      </c>
    </row>
    <row r="47" spans="1:6">
      <c r="A47" s="34" t="s">
        <v>1047</v>
      </c>
      <c r="B47" s="35" t="s">
        <v>1048</v>
      </c>
      <c r="C47" s="36" t="s">
        <v>42</v>
      </c>
      <c r="D47" s="37">
        <v>45.77</v>
      </c>
      <c r="E47" s="486">
        <f t="shared" si="0"/>
        <v>0.43590642250065714</v>
      </c>
    </row>
    <row r="48" spans="1:6" ht="24">
      <c r="A48" s="34" t="s">
        <v>1053</v>
      </c>
      <c r="B48" s="35" t="s">
        <v>1234</v>
      </c>
      <c r="C48" s="36" t="s">
        <v>43</v>
      </c>
      <c r="D48" s="37">
        <v>22.17</v>
      </c>
      <c r="E48" s="486">
        <f t="shared" si="0"/>
        <v>0.2111436614996629</v>
      </c>
      <c r="F48">
        <v>19.45</v>
      </c>
    </row>
    <row r="49" spans="1:5">
      <c r="A49" s="34" t="s">
        <v>1055</v>
      </c>
      <c r="B49" s="35" t="s">
        <v>1056</v>
      </c>
      <c r="C49" s="36" t="s">
        <v>44</v>
      </c>
      <c r="D49" s="37">
        <v>0</v>
      </c>
      <c r="E49" s="486">
        <f t="shared" si="0"/>
        <v>0</v>
      </c>
    </row>
    <row r="50" spans="1:5">
      <c r="A50" s="34" t="s">
        <v>1170</v>
      </c>
      <c r="B50" s="35" t="s">
        <v>1171</v>
      </c>
      <c r="C50" s="36" t="s">
        <v>50</v>
      </c>
      <c r="D50" s="37">
        <v>7.14</v>
      </c>
      <c r="E50" s="486">
        <f t="shared" si="0"/>
        <v>6.8000259048605904E-2</v>
      </c>
    </row>
    <row r="51" spans="1:5">
      <c r="A51" s="34" t="s">
        <v>1177</v>
      </c>
      <c r="B51" s="35" t="s">
        <v>1304</v>
      </c>
      <c r="C51" s="36" t="s">
        <v>51</v>
      </c>
      <c r="D51" s="37">
        <v>404.28</v>
      </c>
      <c r="E51" s="486">
        <f t="shared" si="0"/>
        <v>3.8503003820966932</v>
      </c>
    </row>
    <row r="52" spans="1:5">
      <c r="A52" s="34" t="s">
        <v>1179</v>
      </c>
      <c r="B52" s="35" t="s">
        <v>1180</v>
      </c>
      <c r="C52" s="36" t="s">
        <v>52</v>
      </c>
      <c r="D52" s="37">
        <v>192.4</v>
      </c>
      <c r="E52" s="486">
        <f t="shared" si="0"/>
        <v>1.8323879329064114</v>
      </c>
    </row>
    <row r="53" spans="1:5">
      <c r="A53" s="34" t="s">
        <v>1186</v>
      </c>
      <c r="B53" s="35" t="s">
        <v>1238</v>
      </c>
      <c r="C53" s="36" t="s">
        <v>53</v>
      </c>
      <c r="D53" s="37">
        <v>0.42</v>
      </c>
      <c r="E53" s="486">
        <f t="shared" si="0"/>
        <v>4.0000152381532888E-3</v>
      </c>
    </row>
    <row r="54" spans="1:5">
      <c r="A54" s="33" t="s">
        <v>1074</v>
      </c>
      <c r="B54" s="30" t="s">
        <v>1305</v>
      </c>
      <c r="C54" s="31" t="s">
        <v>54</v>
      </c>
      <c r="D54" s="32">
        <v>175.18</v>
      </c>
      <c r="E54" s="486">
        <f t="shared" si="0"/>
        <v>1.6683873081421263</v>
      </c>
    </row>
  </sheetData>
  <mergeCells count="5">
    <mergeCell ref="A1:A2"/>
    <mergeCell ref="B1:B2"/>
    <mergeCell ref="C1:C2"/>
    <mergeCell ref="D1:D2"/>
    <mergeCell ref="E1:E2"/>
  </mergeCell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N59"/>
  <sheetViews>
    <sheetView topLeftCell="A16" workbookViewId="0">
      <selection activeCell="I10" sqref="I10"/>
    </sheetView>
  </sheetViews>
  <sheetFormatPr defaultColWidth="8.85546875" defaultRowHeight="12.75"/>
  <cols>
    <col min="1" max="1" width="6.7109375" style="476" customWidth="1"/>
    <col min="2" max="2" width="33.28515625" style="476" customWidth="1"/>
    <col min="3" max="3" width="8.85546875" style="476"/>
    <col min="4" max="4" width="13.85546875" style="476" customWidth="1"/>
    <col min="5" max="5" width="11.85546875" style="476" customWidth="1"/>
    <col min="6" max="6" width="12.5703125" style="476" customWidth="1"/>
    <col min="7" max="16384" width="8.85546875" style="476"/>
  </cols>
  <sheetData>
    <row r="3" spans="1:14" ht="15.75">
      <c r="A3" s="2344" t="s">
        <v>3847</v>
      </c>
      <c r="B3" s="2344"/>
      <c r="H3" s="476">
        <v>100</v>
      </c>
    </row>
    <row r="4" spans="1:14" ht="26.45" customHeight="1">
      <c r="A4" s="2345" t="s">
        <v>2679</v>
      </c>
      <c r="B4" s="2345"/>
      <c r="C4" s="2345"/>
      <c r="D4" s="2345"/>
      <c r="E4" s="2345"/>
      <c r="F4" s="2345"/>
      <c r="G4" s="2345"/>
    </row>
    <row r="6" spans="1:14" ht="19.899999999999999" customHeight="1">
      <c r="A6" s="2343" t="s">
        <v>2680</v>
      </c>
      <c r="B6" s="2343" t="s">
        <v>2681</v>
      </c>
      <c r="C6" s="2343" t="s">
        <v>2682</v>
      </c>
      <c r="D6" s="2343" t="s">
        <v>2683</v>
      </c>
      <c r="E6" s="2342" t="s">
        <v>1423</v>
      </c>
      <c r="F6" s="2342"/>
      <c r="G6" s="2342"/>
    </row>
    <row r="7" spans="1:14" ht="14.25">
      <c r="A7" s="2343"/>
      <c r="B7" s="2343"/>
      <c r="C7" s="2343"/>
      <c r="D7" s="2343"/>
      <c r="E7" s="2343" t="s">
        <v>2684</v>
      </c>
      <c r="F7" s="2342" t="s">
        <v>2685</v>
      </c>
      <c r="G7" s="2342"/>
    </row>
    <row r="8" spans="1:14" ht="28.5">
      <c r="A8" s="2343"/>
      <c r="B8" s="2343"/>
      <c r="C8" s="2343"/>
      <c r="D8" s="2343"/>
      <c r="E8" s="2343"/>
      <c r="F8" s="490" t="s">
        <v>2686</v>
      </c>
      <c r="G8" s="490" t="s">
        <v>1417</v>
      </c>
      <c r="K8" s="2280"/>
      <c r="L8" s="2280"/>
      <c r="M8" s="2280"/>
      <c r="N8" s="2280"/>
    </row>
    <row r="9" spans="1:14" ht="14.25">
      <c r="A9" s="506" t="s">
        <v>2687</v>
      </c>
      <c r="B9" s="489" t="s">
        <v>1272</v>
      </c>
      <c r="C9" s="490" t="s">
        <v>0</v>
      </c>
      <c r="D9" s="507">
        <f>[1]Sheet3!D5</f>
        <v>2843.1540000000005</v>
      </c>
      <c r="E9" s="507">
        <f>'[1]01CH'!D8</f>
        <v>4375.54</v>
      </c>
      <c r="F9" s="507">
        <f>E9-D9</f>
        <v>1532.3859999999995</v>
      </c>
      <c r="G9" s="508">
        <f>(E9/D9)*$H$3</f>
        <v>153.89739704567532</v>
      </c>
      <c r="K9" s="2281">
        <v>2843.1540000000005</v>
      </c>
      <c r="L9" s="2281">
        <v>4375.54</v>
      </c>
      <c r="M9" s="2281">
        <v>1532.3859999999995</v>
      </c>
      <c r="N9" s="2282">
        <v>153.89739704567532</v>
      </c>
    </row>
    <row r="10" spans="1:14" ht="15">
      <c r="A10" s="509">
        <v>1</v>
      </c>
      <c r="B10" s="491" t="s">
        <v>1198</v>
      </c>
      <c r="C10" s="492" t="s">
        <v>3</v>
      </c>
      <c r="D10" s="510">
        <f>[1]Sheet3!D6</f>
        <v>1138.0249999999996</v>
      </c>
      <c r="E10" s="510">
        <f>'[1]01CH'!D9</f>
        <v>2094.8200000000002</v>
      </c>
      <c r="F10" s="510">
        <f t="shared" ref="F10:F59" si="0">E10-D10</f>
        <v>956.79500000000053</v>
      </c>
      <c r="G10" s="511">
        <f t="shared" ref="G10:G59" si="1">(E10/D10)*$H$3</f>
        <v>184.07504228817479</v>
      </c>
      <c r="K10" s="2283">
        <v>7582.69578</v>
      </c>
      <c r="L10" s="2283">
        <v>5949.24</v>
      </c>
      <c r="M10" s="2283">
        <v>-1633.4557800000002</v>
      </c>
      <c r="N10" s="2283">
        <v>78.458112689838117</v>
      </c>
    </row>
    <row r="11" spans="1:14" s="88" customFormat="1" ht="15">
      <c r="A11" s="512"/>
      <c r="B11" s="493" t="s">
        <v>60</v>
      </c>
      <c r="C11" s="494" t="s">
        <v>4</v>
      </c>
      <c r="D11" s="513">
        <f>[1]Sheet3!D7</f>
        <v>686.81500000000017</v>
      </c>
      <c r="E11" s="513">
        <f>'[1]01CH'!D10</f>
        <v>1440.52</v>
      </c>
      <c r="F11" s="510">
        <f t="shared" si="0"/>
        <v>753.70499999999981</v>
      </c>
      <c r="G11" s="511">
        <f t="shared" si="1"/>
        <v>209.73915828862206</v>
      </c>
      <c r="K11" s="2283">
        <v>74.110220000000012</v>
      </c>
      <c r="L11" s="2283">
        <v>175.18</v>
      </c>
      <c r="M11" s="2283">
        <v>101.06977999999999</v>
      </c>
      <c r="N11" s="2283">
        <v>236.37765479578925</v>
      </c>
    </row>
    <row r="12" spans="1:14" ht="15">
      <c r="A12" s="509">
        <v>2</v>
      </c>
      <c r="B12" s="495" t="s">
        <v>63</v>
      </c>
      <c r="C12" s="492" t="s">
        <v>1273</v>
      </c>
      <c r="D12" s="510">
        <f>[1]Sheet3!D8</f>
        <v>374</v>
      </c>
      <c r="E12" s="509">
        <f>'[1]01CH'!D11</f>
        <v>762.73</v>
      </c>
      <c r="F12" s="510">
        <f t="shared" si="0"/>
        <v>388.73</v>
      </c>
      <c r="G12" s="511">
        <f t="shared" si="1"/>
        <v>203.93850267379682</v>
      </c>
      <c r="K12" s="2280"/>
      <c r="L12" s="2280"/>
      <c r="M12" s="2280"/>
      <c r="N12" s="2280"/>
    </row>
    <row r="13" spans="1:14" ht="15">
      <c r="A13" s="509">
        <v>3</v>
      </c>
      <c r="B13" s="495" t="s">
        <v>64</v>
      </c>
      <c r="C13" s="492" t="s">
        <v>8</v>
      </c>
      <c r="D13" s="510">
        <f>[1]Sheet3!D9</f>
        <v>947.69999999999982</v>
      </c>
      <c r="E13" s="509">
        <f>'[1]01CH'!D12</f>
        <v>942.78</v>
      </c>
      <c r="F13" s="510">
        <f t="shared" si="0"/>
        <v>-4.9199999999998454</v>
      </c>
      <c r="G13" s="511">
        <f t="shared" si="1"/>
        <v>99.480848369737274</v>
      </c>
    </row>
    <row r="14" spans="1:14" ht="15">
      <c r="A14" s="509">
        <v>4</v>
      </c>
      <c r="B14" s="491" t="s">
        <v>66</v>
      </c>
      <c r="C14" s="492" t="s">
        <v>11</v>
      </c>
      <c r="D14" s="510">
        <f>[1]Sheet3!D10</f>
        <v>107.86</v>
      </c>
      <c r="E14" s="509">
        <f>'[1]01CH'!D13</f>
        <v>108.82</v>
      </c>
      <c r="F14" s="510">
        <f t="shared" si="0"/>
        <v>0.95999999999999375</v>
      </c>
      <c r="G14" s="511">
        <f t="shared" si="1"/>
        <v>100.89004264787687</v>
      </c>
    </row>
    <row r="15" spans="1:14" ht="15">
      <c r="A15" s="509">
        <v>5</v>
      </c>
      <c r="B15" s="491" t="s">
        <v>67</v>
      </c>
      <c r="C15" s="492" t="s">
        <v>12</v>
      </c>
      <c r="D15" s="510">
        <f>[1]Sheet3!D11</f>
        <v>0</v>
      </c>
      <c r="E15" s="509">
        <f>'[1]01CH'!D14</f>
        <v>0</v>
      </c>
      <c r="F15" s="510">
        <f t="shared" si="0"/>
        <v>0</v>
      </c>
      <c r="G15" s="511">
        <v>0</v>
      </c>
    </row>
    <row r="16" spans="1:14" ht="15">
      <c r="A16" s="509"/>
      <c r="B16" s="496" t="s">
        <v>65</v>
      </c>
      <c r="C16" s="492" t="s">
        <v>10</v>
      </c>
      <c r="D16" s="510">
        <f>[1]Sheet3!D12</f>
        <v>0</v>
      </c>
      <c r="E16" s="509">
        <f>'[1]01CH'!D15</f>
        <v>0</v>
      </c>
      <c r="F16" s="510">
        <f t="shared" si="0"/>
        <v>0</v>
      </c>
      <c r="G16" s="511">
        <v>0</v>
      </c>
    </row>
    <row r="17" spans="1:7" ht="30">
      <c r="A17" s="509">
        <v>6</v>
      </c>
      <c r="B17" s="497" t="s">
        <v>1317</v>
      </c>
      <c r="C17" s="494" t="s">
        <v>1276</v>
      </c>
      <c r="D17" s="509">
        <v>0</v>
      </c>
      <c r="E17" s="509">
        <v>0</v>
      </c>
      <c r="F17" s="510">
        <f t="shared" si="0"/>
        <v>0</v>
      </c>
      <c r="G17" s="511">
        <v>0</v>
      </c>
    </row>
    <row r="18" spans="1:7" ht="15">
      <c r="A18" s="509">
        <v>7</v>
      </c>
      <c r="B18" s="491" t="s">
        <v>1278</v>
      </c>
      <c r="C18" s="492" t="s">
        <v>14</v>
      </c>
      <c r="D18" s="510">
        <f>[1]Sheet3!D13</f>
        <v>124.94899999999978</v>
      </c>
      <c r="E18" s="509">
        <f>'[1]01CH'!D17</f>
        <v>369.78</v>
      </c>
      <c r="F18" s="510">
        <f t="shared" si="0"/>
        <v>244.83100000000019</v>
      </c>
      <c r="G18" s="511">
        <f t="shared" si="1"/>
        <v>295.94474545614656</v>
      </c>
    </row>
    <row r="19" spans="1:7" ht="15">
      <c r="A19" s="509">
        <v>8</v>
      </c>
      <c r="B19" s="495" t="s">
        <v>69</v>
      </c>
      <c r="C19" s="492" t="s">
        <v>13</v>
      </c>
      <c r="D19" s="510">
        <f>[1]Sheet3!D14</f>
        <v>0</v>
      </c>
      <c r="E19" s="509">
        <f>'[1]01CH'!D18</f>
        <v>0</v>
      </c>
      <c r="F19" s="510">
        <f t="shared" si="0"/>
        <v>0</v>
      </c>
      <c r="G19" s="511">
        <v>0</v>
      </c>
    </row>
    <row r="20" spans="1:7" ht="15">
      <c r="A20" s="509">
        <v>9</v>
      </c>
      <c r="B20" s="495" t="s">
        <v>70</v>
      </c>
      <c r="C20" s="492" t="s">
        <v>15</v>
      </c>
      <c r="D20" s="510">
        <f>[1]Sheet3!D15</f>
        <v>150.61000000000001</v>
      </c>
      <c r="E20" s="509">
        <f>'[1]01CH'!D19</f>
        <v>96.6</v>
      </c>
      <c r="F20" s="510">
        <f t="shared" si="0"/>
        <v>-54.010000000000019</v>
      </c>
      <c r="G20" s="511">
        <f t="shared" si="1"/>
        <v>64.139167385963731</v>
      </c>
    </row>
    <row r="21" spans="1:7" ht="14.25">
      <c r="A21" s="506" t="s">
        <v>1323</v>
      </c>
      <c r="B21" s="498" t="s">
        <v>1281</v>
      </c>
      <c r="C21" s="490" t="s">
        <v>16</v>
      </c>
      <c r="D21" s="507">
        <f>[1]Sheet3!D16</f>
        <v>7582.69578</v>
      </c>
      <c r="E21" s="507">
        <f>'[1]01CH'!D20</f>
        <v>5949.24</v>
      </c>
      <c r="F21" s="507">
        <f t="shared" si="0"/>
        <v>-1633.4557800000002</v>
      </c>
      <c r="G21" s="508">
        <f t="shared" si="1"/>
        <v>78.458112689838117</v>
      </c>
    </row>
    <row r="22" spans="1:7" ht="15">
      <c r="A22" s="509">
        <v>1</v>
      </c>
      <c r="B22" s="495" t="s">
        <v>77</v>
      </c>
      <c r="C22" s="492" t="s">
        <v>17</v>
      </c>
      <c r="D22" s="510">
        <f>[1]Sheet3!D17</f>
        <v>446.49</v>
      </c>
      <c r="E22" s="509">
        <f>'[1]01CH'!D21</f>
        <v>282.2</v>
      </c>
      <c r="F22" s="510">
        <f t="shared" si="0"/>
        <v>-164.29000000000002</v>
      </c>
      <c r="G22" s="511">
        <f t="shared" si="1"/>
        <v>63.204103115411314</v>
      </c>
    </row>
    <row r="23" spans="1:7" ht="15">
      <c r="A23" s="509">
        <v>2</v>
      </c>
      <c r="B23" s="499" t="s">
        <v>83</v>
      </c>
      <c r="C23" s="492" t="s">
        <v>18</v>
      </c>
      <c r="D23" s="510">
        <f>[1]Sheet3!D18</f>
        <v>67.34</v>
      </c>
      <c r="E23" s="509">
        <f>'[1]01CH'!D22</f>
        <v>30.78</v>
      </c>
      <c r="F23" s="510">
        <f t="shared" si="0"/>
        <v>-36.56</v>
      </c>
      <c r="G23" s="511">
        <f t="shared" si="1"/>
        <v>45.708345708345711</v>
      </c>
    </row>
    <row r="24" spans="1:7" ht="15">
      <c r="A24" s="509">
        <v>3</v>
      </c>
      <c r="B24" s="499" t="s">
        <v>102</v>
      </c>
      <c r="C24" s="492" t="s">
        <v>19</v>
      </c>
      <c r="D24" s="510">
        <f>[1]Sheet3!D19</f>
        <v>60</v>
      </c>
      <c r="E24" s="509">
        <f>'[1]01CH'!D23</f>
        <v>99.27</v>
      </c>
      <c r="F24" s="510">
        <f t="shared" si="0"/>
        <v>39.269999999999996</v>
      </c>
      <c r="G24" s="511">
        <f t="shared" si="1"/>
        <v>165.45</v>
      </c>
    </row>
    <row r="25" spans="1:7" ht="15">
      <c r="A25" s="509">
        <v>4</v>
      </c>
      <c r="B25" s="499" t="s">
        <v>104</v>
      </c>
      <c r="C25" s="492" t="s">
        <v>20</v>
      </c>
      <c r="D25" s="510">
        <f>[1]Sheet3!D21</f>
        <v>130.44999999999999</v>
      </c>
      <c r="E25" s="509">
        <f>'[1]01CH'!D24</f>
        <v>19.43</v>
      </c>
      <c r="F25" s="510">
        <f t="shared" si="0"/>
        <v>-111.01999999999998</v>
      </c>
      <c r="G25" s="511">
        <f t="shared" si="1"/>
        <v>14.894595630509775</v>
      </c>
    </row>
    <row r="26" spans="1:7" ht="15">
      <c r="A26" s="509">
        <v>5</v>
      </c>
      <c r="B26" s="499" t="s">
        <v>118</v>
      </c>
      <c r="C26" s="492" t="s">
        <v>21</v>
      </c>
      <c r="D26" s="510">
        <f>[1]Sheet3!D22</f>
        <v>439.16839999999991</v>
      </c>
      <c r="E26" s="509">
        <f>'[1]01CH'!D25</f>
        <v>151.54</v>
      </c>
      <c r="F26" s="510">
        <f t="shared" si="0"/>
        <v>-287.62839999999994</v>
      </c>
      <c r="G26" s="511">
        <f t="shared" si="1"/>
        <v>34.506125668422413</v>
      </c>
    </row>
    <row r="27" spans="1:7" ht="15">
      <c r="A27" s="509">
        <v>6</v>
      </c>
      <c r="B27" s="499" t="s">
        <v>1282</v>
      </c>
      <c r="C27" s="492" t="s">
        <v>22</v>
      </c>
      <c r="D27" s="510">
        <f>[1]Sheet3!D23</f>
        <v>265.43100000000004</v>
      </c>
      <c r="E27" s="509">
        <f>'[1]01CH'!D26</f>
        <v>185.07</v>
      </c>
      <c r="F27" s="510">
        <f t="shared" si="0"/>
        <v>-80.361000000000047</v>
      </c>
      <c r="G27" s="511">
        <f t="shared" si="1"/>
        <v>69.724335137945431</v>
      </c>
    </row>
    <row r="28" spans="1:7" ht="30">
      <c r="A28" s="509">
        <v>7</v>
      </c>
      <c r="B28" s="499" t="s">
        <v>1219</v>
      </c>
      <c r="C28" s="492" t="s">
        <v>23</v>
      </c>
      <c r="D28" s="510">
        <f>[1]Sheet3!D24</f>
        <v>0</v>
      </c>
      <c r="E28" s="509">
        <f>'[1]01CH'!D27</f>
        <v>0</v>
      </c>
      <c r="F28" s="510">
        <f t="shared" si="0"/>
        <v>0</v>
      </c>
      <c r="G28" s="511">
        <v>0</v>
      </c>
    </row>
    <row r="29" spans="1:7" ht="30">
      <c r="A29" s="509">
        <v>8</v>
      </c>
      <c r="B29" s="499" t="s">
        <v>1319</v>
      </c>
      <c r="C29" s="492" t="s">
        <v>47</v>
      </c>
      <c r="D29" s="510">
        <f>[1]Sheet3!D47</f>
        <v>4.0200000000000031</v>
      </c>
      <c r="E29" s="509">
        <f>'[1]01CH'!D28</f>
        <v>29.69</v>
      </c>
      <c r="F29" s="510">
        <f t="shared" si="0"/>
        <v>25.669999999999998</v>
      </c>
      <c r="G29" s="511">
        <f t="shared" si="1"/>
        <v>738.55721393034764</v>
      </c>
    </row>
    <row r="30" spans="1:7" ht="15">
      <c r="A30" s="509">
        <v>9</v>
      </c>
      <c r="B30" s="499" t="s">
        <v>1221</v>
      </c>
      <c r="C30" s="492" t="s">
        <v>24</v>
      </c>
      <c r="D30" s="514">
        <f>SUM(D31:D46)</f>
        <v>2631.6456199999998</v>
      </c>
      <c r="E30" s="510">
        <f>'[1]01CH'!D29</f>
        <v>2300.21</v>
      </c>
      <c r="F30" s="510">
        <f t="shared" si="0"/>
        <v>-331.43561999999974</v>
      </c>
      <c r="G30" s="511">
        <f t="shared" si="1"/>
        <v>87.40576552248703</v>
      </c>
    </row>
    <row r="31" spans="1:7" ht="15">
      <c r="A31" s="512">
        <v>9.1</v>
      </c>
      <c r="B31" s="500" t="s">
        <v>1222</v>
      </c>
      <c r="C31" s="501" t="s">
        <v>25</v>
      </c>
      <c r="D31" s="513">
        <f>[1]Sheet3!D26</f>
        <v>1704.5169999999996</v>
      </c>
      <c r="E31" s="513">
        <f>'[1]01CH'!D30</f>
        <v>1513.81</v>
      </c>
      <c r="F31" s="513">
        <f t="shared" si="0"/>
        <v>-190.70699999999965</v>
      </c>
      <c r="G31" s="515">
        <f t="shared" si="1"/>
        <v>88.811669229465025</v>
      </c>
    </row>
    <row r="32" spans="1:7" ht="15">
      <c r="A32" s="512">
        <v>9.1999999999999993</v>
      </c>
      <c r="B32" s="500" t="s">
        <v>536</v>
      </c>
      <c r="C32" s="501" t="s">
        <v>26</v>
      </c>
      <c r="D32" s="513">
        <f>[1]Sheet3!D27</f>
        <v>172.92</v>
      </c>
      <c r="E32" s="512">
        <f>'[1]01CH'!D31</f>
        <v>214.2</v>
      </c>
      <c r="F32" s="513">
        <f t="shared" si="0"/>
        <v>41.28</v>
      </c>
      <c r="G32" s="515">
        <f t="shared" si="1"/>
        <v>123.87231089521167</v>
      </c>
    </row>
    <row r="33" spans="1:7" ht="15">
      <c r="A33" s="512">
        <v>9.3000000000000007</v>
      </c>
      <c r="B33" s="500" t="s">
        <v>577</v>
      </c>
      <c r="C33" s="501" t="s">
        <v>27</v>
      </c>
      <c r="D33" s="513">
        <f>[1]Sheet3!D28</f>
        <v>38.910000000000004</v>
      </c>
      <c r="E33" s="512">
        <f>'[1]01CH'!D32</f>
        <v>28.92</v>
      </c>
      <c r="F33" s="513">
        <f t="shared" si="0"/>
        <v>-9.990000000000002</v>
      </c>
      <c r="G33" s="515">
        <f t="shared" si="1"/>
        <v>74.325366229760988</v>
      </c>
    </row>
    <row r="34" spans="1:7" ht="15">
      <c r="A34" s="512">
        <v>9.4</v>
      </c>
      <c r="B34" s="500" t="s">
        <v>1225</v>
      </c>
      <c r="C34" s="501" t="s">
        <v>29</v>
      </c>
      <c r="D34" s="513">
        <f>[1]Sheet3!D30</f>
        <v>70.510000000000005</v>
      </c>
      <c r="E34" s="512">
        <f>'[1]01CH'!D33</f>
        <v>51.14</v>
      </c>
      <c r="F34" s="513">
        <f t="shared" si="0"/>
        <v>-19.370000000000005</v>
      </c>
      <c r="G34" s="515">
        <f t="shared" si="1"/>
        <v>72.5287193305914</v>
      </c>
    </row>
    <row r="35" spans="1:7" ht="30">
      <c r="A35" s="512">
        <v>9.5</v>
      </c>
      <c r="B35" s="500" t="s">
        <v>1288</v>
      </c>
      <c r="C35" s="501" t="s">
        <v>30</v>
      </c>
      <c r="D35" s="513">
        <f>[1]Sheet3!D31</f>
        <v>347.36</v>
      </c>
      <c r="E35" s="512">
        <f>'[1]01CH'!D34</f>
        <v>196.17</v>
      </c>
      <c r="F35" s="513">
        <f t="shared" si="0"/>
        <v>-151.19000000000003</v>
      </c>
      <c r="G35" s="515">
        <f t="shared" si="1"/>
        <v>56.474550898203589</v>
      </c>
    </row>
    <row r="36" spans="1:7" ht="30">
      <c r="A36" s="512">
        <v>9.6</v>
      </c>
      <c r="B36" s="500" t="s">
        <v>1227</v>
      </c>
      <c r="C36" s="501" t="s">
        <v>31</v>
      </c>
      <c r="D36" s="513">
        <f>[1]Sheet3!D32</f>
        <v>56.430000000000007</v>
      </c>
      <c r="E36" s="512">
        <f>'[1]01CH'!D35</f>
        <v>45.97</v>
      </c>
      <c r="F36" s="513">
        <f t="shared" si="0"/>
        <v>-10.460000000000008</v>
      </c>
      <c r="G36" s="515">
        <f t="shared" si="1"/>
        <v>81.463760411128817</v>
      </c>
    </row>
    <row r="37" spans="1:7" ht="15">
      <c r="A37" s="512">
        <v>9.6999999999999993</v>
      </c>
      <c r="B37" s="500" t="s">
        <v>689</v>
      </c>
      <c r="C37" s="501" t="s">
        <v>33</v>
      </c>
      <c r="D37" s="513">
        <f>[1]Sheet3!D34</f>
        <v>23.17</v>
      </c>
      <c r="E37" s="512">
        <f>'[1]01CH'!D36</f>
        <v>18.760000000000002</v>
      </c>
      <c r="F37" s="513">
        <f t="shared" si="0"/>
        <v>-4.41</v>
      </c>
      <c r="G37" s="515">
        <f t="shared" si="1"/>
        <v>80.966767371601208</v>
      </c>
    </row>
    <row r="38" spans="1:7" ht="30">
      <c r="A38" s="512">
        <v>9.8000000000000007</v>
      </c>
      <c r="B38" s="500" t="s">
        <v>699</v>
      </c>
      <c r="C38" s="501" t="s">
        <v>34</v>
      </c>
      <c r="D38" s="513">
        <f>[1]Sheet3!D35</f>
        <v>6.8149999999999995</v>
      </c>
      <c r="E38" s="512">
        <f>'[1]01CH'!D37</f>
        <v>3.81</v>
      </c>
      <c r="F38" s="513">
        <f t="shared" si="0"/>
        <v>-3.0049999999999994</v>
      </c>
      <c r="G38" s="515">
        <f t="shared" si="1"/>
        <v>55.906089508437276</v>
      </c>
    </row>
    <row r="39" spans="1:7" ht="15">
      <c r="A39" s="512">
        <v>9.9</v>
      </c>
      <c r="B39" s="500" t="s">
        <v>1293</v>
      </c>
      <c r="C39" s="501" t="s">
        <v>36</v>
      </c>
      <c r="D39" s="512">
        <v>0</v>
      </c>
      <c r="E39" s="512">
        <f>'[1]01CH'!D38</f>
        <v>0</v>
      </c>
      <c r="F39" s="513">
        <f t="shared" si="0"/>
        <v>0</v>
      </c>
      <c r="G39" s="515">
        <v>0</v>
      </c>
    </row>
    <row r="40" spans="1:7" ht="15">
      <c r="A40" s="512">
        <v>9.1</v>
      </c>
      <c r="B40" s="500" t="s">
        <v>712</v>
      </c>
      <c r="C40" s="501" t="s">
        <v>37</v>
      </c>
      <c r="D40" s="513">
        <f>[1]Sheet3!D37</f>
        <v>11.79</v>
      </c>
      <c r="E40" s="512">
        <f>'[1]01CH'!D39</f>
        <v>8.8000000000000007</v>
      </c>
      <c r="F40" s="513">
        <f t="shared" si="0"/>
        <v>-2.9899999999999984</v>
      </c>
      <c r="G40" s="515">
        <f t="shared" si="1"/>
        <v>74.63952502120442</v>
      </c>
    </row>
    <row r="41" spans="1:7" ht="15">
      <c r="A41" s="512">
        <v>9.11</v>
      </c>
      <c r="B41" s="500" t="s">
        <v>717</v>
      </c>
      <c r="C41" s="501" t="s">
        <v>39</v>
      </c>
      <c r="D41" s="513">
        <f>[1]Sheet3!D39</f>
        <v>21.38</v>
      </c>
      <c r="E41" s="512">
        <f>'[1]01CH'!D40</f>
        <v>23.48</v>
      </c>
      <c r="F41" s="513">
        <f t="shared" si="0"/>
        <v>2.1000000000000014</v>
      </c>
      <c r="G41" s="515">
        <f t="shared" si="1"/>
        <v>109.822263797942</v>
      </c>
    </row>
    <row r="42" spans="1:7" ht="15">
      <c r="A42" s="509">
        <v>10</v>
      </c>
      <c r="B42" s="500" t="s">
        <v>1058</v>
      </c>
      <c r="C42" s="501" t="s">
        <v>45</v>
      </c>
      <c r="D42" s="510">
        <f>[1]Sheet3!D45</f>
        <v>21.450000000000003</v>
      </c>
      <c r="E42" s="509">
        <f>'[1]01CH'!D41</f>
        <v>15.09</v>
      </c>
      <c r="F42" s="513">
        <f t="shared" si="0"/>
        <v>-6.360000000000003</v>
      </c>
      <c r="G42" s="515">
        <f t="shared" si="1"/>
        <v>70.349650349650332</v>
      </c>
    </row>
    <row r="43" spans="1:7" ht="30">
      <c r="A43" s="509">
        <v>11</v>
      </c>
      <c r="B43" s="500" t="s">
        <v>1298</v>
      </c>
      <c r="C43" s="501" t="s">
        <v>46</v>
      </c>
      <c r="D43" s="510">
        <f>[1]Sheet3!D46</f>
        <v>127.15862000000004</v>
      </c>
      <c r="E43" s="509">
        <f>'[1]01CH'!D42</f>
        <v>151.19</v>
      </c>
      <c r="F43" s="513">
        <f t="shared" si="0"/>
        <v>24.031379999999956</v>
      </c>
      <c r="G43" s="515">
        <f t="shared" si="1"/>
        <v>118.89874237389486</v>
      </c>
    </row>
    <row r="44" spans="1:7" ht="30">
      <c r="A44" s="509">
        <v>12</v>
      </c>
      <c r="B44" s="500" t="s">
        <v>687</v>
      </c>
      <c r="C44" s="501" t="s">
        <v>32</v>
      </c>
      <c r="D44" s="510">
        <f>[1]Sheet3!D33</f>
        <v>0</v>
      </c>
      <c r="E44" s="509">
        <f>'[1]01CH'!D43</f>
        <v>4.6100000000000003</v>
      </c>
      <c r="F44" s="513">
        <f t="shared" si="0"/>
        <v>4.6100000000000003</v>
      </c>
      <c r="G44" s="515">
        <v>0</v>
      </c>
    </row>
    <row r="45" spans="1:7" ht="15">
      <c r="A45" s="509">
        <v>13</v>
      </c>
      <c r="B45" s="500" t="s">
        <v>589</v>
      </c>
      <c r="C45" s="501" t="s">
        <v>28</v>
      </c>
      <c r="D45" s="513">
        <f>[1]Sheet3!D29</f>
        <v>9.92</v>
      </c>
      <c r="E45" s="512">
        <f>'[1]01CH'!D44</f>
        <v>9.07</v>
      </c>
      <c r="F45" s="513">
        <f t="shared" si="0"/>
        <v>-0.84999999999999964</v>
      </c>
      <c r="G45" s="515">
        <f t="shared" si="1"/>
        <v>91.431451612903231</v>
      </c>
    </row>
    <row r="46" spans="1:7" ht="15">
      <c r="A46" s="509">
        <v>14</v>
      </c>
      <c r="B46" s="500" t="s">
        <v>1302</v>
      </c>
      <c r="C46" s="501" t="s">
        <v>35</v>
      </c>
      <c r="D46" s="513">
        <f>[1]Sheet3!D36</f>
        <v>19.314999999999998</v>
      </c>
      <c r="E46" s="513">
        <f>'[1]01CH'!D45</f>
        <v>15.2</v>
      </c>
      <c r="F46" s="513">
        <f t="shared" si="0"/>
        <v>-4.1149999999999984</v>
      </c>
      <c r="G46" s="515">
        <f t="shared" si="1"/>
        <v>78.695314522391925</v>
      </c>
    </row>
    <row r="47" spans="1:7" ht="15">
      <c r="A47" s="509">
        <v>15</v>
      </c>
      <c r="B47" s="502" t="s">
        <v>1303</v>
      </c>
      <c r="C47" s="503" t="s">
        <v>38</v>
      </c>
      <c r="D47" s="510">
        <f>[1]Sheet3!D38</f>
        <v>0</v>
      </c>
      <c r="E47" s="509">
        <f>'[1]01CH'!D46</f>
        <v>0</v>
      </c>
      <c r="F47" s="510">
        <f t="shared" si="0"/>
        <v>0</v>
      </c>
      <c r="G47" s="511">
        <v>0</v>
      </c>
    </row>
    <row r="48" spans="1:7" ht="15">
      <c r="A48" s="509">
        <v>16</v>
      </c>
      <c r="B48" s="502" t="s">
        <v>1076</v>
      </c>
      <c r="C48" s="503" t="s">
        <v>48</v>
      </c>
      <c r="D48" s="510">
        <f>[1]Sheet3!D48</f>
        <v>32.187600000000003</v>
      </c>
      <c r="E48" s="509">
        <f>'[1]01CH'!D47</f>
        <v>25.96</v>
      </c>
      <c r="F48" s="510">
        <f t="shared" si="0"/>
        <v>-6.2276000000000025</v>
      </c>
      <c r="G48" s="511">
        <f t="shared" si="1"/>
        <v>80.652176614596911</v>
      </c>
    </row>
    <row r="49" spans="1:7" ht="15">
      <c r="A49" s="509">
        <v>17</v>
      </c>
      <c r="B49" s="502" t="s">
        <v>1237</v>
      </c>
      <c r="C49" s="503" t="s">
        <v>49</v>
      </c>
      <c r="D49" s="510">
        <f>[1]Sheet3!D49</f>
        <v>128.04</v>
      </c>
      <c r="E49" s="509">
        <f>'[1]01CH'!D48</f>
        <v>43.55</v>
      </c>
      <c r="F49" s="510">
        <f t="shared" si="0"/>
        <v>-84.49</v>
      </c>
      <c r="G49" s="511">
        <f t="shared" si="1"/>
        <v>34.012808497344579</v>
      </c>
    </row>
    <row r="50" spans="1:7" ht="15">
      <c r="A50" s="509">
        <v>18</v>
      </c>
      <c r="B50" s="502" t="s">
        <v>720</v>
      </c>
      <c r="C50" s="503" t="s">
        <v>40</v>
      </c>
      <c r="D50" s="510">
        <f>[1]Sheet3!D40</f>
        <v>1349.9066600000001</v>
      </c>
      <c r="E50" s="509">
        <f>'[1]01CH'!D49</f>
        <v>911.09</v>
      </c>
      <c r="F50" s="510">
        <f t="shared" si="0"/>
        <v>-438.81666000000007</v>
      </c>
      <c r="G50" s="511">
        <f t="shared" si="1"/>
        <v>67.492814651347828</v>
      </c>
    </row>
    <row r="51" spans="1:7" ht="15">
      <c r="A51" s="509">
        <v>19</v>
      </c>
      <c r="B51" s="502" t="s">
        <v>1233</v>
      </c>
      <c r="C51" s="503" t="s">
        <v>41</v>
      </c>
      <c r="D51" s="510">
        <f>[1]Sheet3!D41</f>
        <v>1357.6115</v>
      </c>
      <c r="E51" s="509">
        <f>'[1]01CH'!D50</f>
        <v>1198.27</v>
      </c>
      <c r="F51" s="510">
        <f t="shared" si="0"/>
        <v>-159.3415</v>
      </c>
      <c r="G51" s="511">
        <f t="shared" si="1"/>
        <v>88.263100305205128</v>
      </c>
    </row>
    <row r="52" spans="1:7" ht="15">
      <c r="A52" s="509">
        <v>20</v>
      </c>
      <c r="B52" s="502" t="s">
        <v>1048</v>
      </c>
      <c r="C52" s="503" t="s">
        <v>42</v>
      </c>
      <c r="D52" s="510">
        <f>[1]Sheet3!D42</f>
        <v>46.313999999999993</v>
      </c>
      <c r="E52" s="509">
        <f>'[1]01CH'!D51</f>
        <v>45.77</v>
      </c>
      <c r="F52" s="510">
        <f t="shared" si="0"/>
        <v>-0.54399999999998983</v>
      </c>
      <c r="G52" s="511">
        <f t="shared" si="1"/>
        <v>98.82540916353588</v>
      </c>
    </row>
    <row r="53" spans="1:7" ht="30">
      <c r="A53" s="509">
        <v>21</v>
      </c>
      <c r="B53" s="502" t="s">
        <v>1234</v>
      </c>
      <c r="C53" s="503" t="s">
        <v>43</v>
      </c>
      <c r="D53" s="510">
        <f>[1]Sheet3!D43</f>
        <v>30.299999999999997</v>
      </c>
      <c r="E53" s="509">
        <f>'[1]01CH'!D52</f>
        <v>22.17</v>
      </c>
      <c r="F53" s="510">
        <f t="shared" si="0"/>
        <v>-8.1299999999999955</v>
      </c>
      <c r="G53" s="511">
        <f t="shared" si="1"/>
        <v>73.168316831683171</v>
      </c>
    </row>
    <row r="54" spans="1:7" ht="15">
      <c r="A54" s="509">
        <v>22</v>
      </c>
      <c r="B54" s="502" t="s">
        <v>1056</v>
      </c>
      <c r="C54" s="503" t="s">
        <v>44</v>
      </c>
      <c r="D54" s="510">
        <f>[1]Sheet3!D44</f>
        <v>0</v>
      </c>
      <c r="E54" s="509">
        <f>'[1]01CH'!D53</f>
        <v>0</v>
      </c>
      <c r="F54" s="510">
        <f t="shared" si="0"/>
        <v>0</v>
      </c>
      <c r="G54" s="511">
        <v>0</v>
      </c>
    </row>
    <row r="55" spans="1:7" ht="15">
      <c r="A55" s="509">
        <v>23</v>
      </c>
      <c r="B55" s="502" t="s">
        <v>1171</v>
      </c>
      <c r="C55" s="503" t="s">
        <v>50</v>
      </c>
      <c r="D55" s="510">
        <f>[1]Sheet3!D50</f>
        <v>9.02</v>
      </c>
      <c r="E55" s="509">
        <f>'[1]01CH'!D54</f>
        <v>7.14</v>
      </c>
      <c r="F55" s="510">
        <f t="shared" si="0"/>
        <v>-1.88</v>
      </c>
      <c r="G55" s="511">
        <f t="shared" si="1"/>
        <v>79.157427937915742</v>
      </c>
    </row>
    <row r="56" spans="1:7" ht="15">
      <c r="A56" s="509">
        <v>24</v>
      </c>
      <c r="B56" s="502" t="s">
        <v>1304</v>
      </c>
      <c r="C56" s="503" t="s">
        <v>51</v>
      </c>
      <c r="D56" s="510">
        <f>[1]Sheet3!D50</f>
        <v>9.02</v>
      </c>
      <c r="E56" s="509">
        <f>'[1]01CH'!D55</f>
        <v>404.28</v>
      </c>
      <c r="F56" s="510">
        <f t="shared" si="0"/>
        <v>395.26</v>
      </c>
      <c r="G56" s="511">
        <f t="shared" si="1"/>
        <v>4482.039911308204</v>
      </c>
    </row>
    <row r="57" spans="1:7" ht="15">
      <c r="A57" s="509">
        <v>25</v>
      </c>
      <c r="B57" s="502" t="s">
        <v>1180</v>
      </c>
      <c r="C57" s="503" t="s">
        <v>52</v>
      </c>
      <c r="D57" s="510">
        <f>[1]Sheet3!D52</f>
        <v>194.36100000000005</v>
      </c>
      <c r="E57" s="509">
        <f>'[1]01CH'!D56</f>
        <v>192.4</v>
      </c>
      <c r="F57" s="510">
        <f t="shared" si="0"/>
        <v>-1.9610000000000412</v>
      </c>
      <c r="G57" s="511">
        <f t="shared" si="1"/>
        <v>98.991052731772299</v>
      </c>
    </row>
    <row r="58" spans="1:7" ht="15">
      <c r="A58" s="509">
        <v>26</v>
      </c>
      <c r="B58" s="502" t="s">
        <v>1238</v>
      </c>
      <c r="C58" s="503" t="s">
        <v>53</v>
      </c>
      <c r="D58" s="510">
        <f>[1]Sheet3!D53</f>
        <v>0.63</v>
      </c>
      <c r="E58" s="509">
        <f>'[1]01CH'!D57</f>
        <v>0.42</v>
      </c>
      <c r="F58" s="510">
        <f t="shared" si="0"/>
        <v>-0.21000000000000002</v>
      </c>
      <c r="G58" s="511">
        <f t="shared" si="1"/>
        <v>66.666666666666657</v>
      </c>
    </row>
    <row r="59" spans="1:7" ht="14.25">
      <c r="A59" s="506" t="s">
        <v>2688</v>
      </c>
      <c r="B59" s="504" t="s">
        <v>1305</v>
      </c>
      <c r="C59" s="505" t="s">
        <v>54</v>
      </c>
      <c r="D59" s="507">
        <f>[1]Sheet3!D54</f>
        <v>74.110220000000012</v>
      </c>
      <c r="E59" s="506">
        <f>'[1]01CH'!D58</f>
        <v>175.18</v>
      </c>
      <c r="F59" s="507">
        <f t="shared" si="0"/>
        <v>101.06977999999999</v>
      </c>
      <c r="G59" s="508">
        <f t="shared" si="1"/>
        <v>236.37765479578925</v>
      </c>
    </row>
  </sheetData>
  <mergeCells count="9">
    <mergeCell ref="A3:B3"/>
    <mergeCell ref="A4:G4"/>
    <mergeCell ref="A6:A8"/>
    <mergeCell ref="B6:B8"/>
    <mergeCell ref="C6:C8"/>
    <mergeCell ref="D6:D8"/>
    <mergeCell ref="E6:G6"/>
    <mergeCell ref="E7:E8"/>
    <mergeCell ref="F7:G7"/>
  </mergeCells>
  <printOptions horizontalCentered="1"/>
  <pageMargins left="0.70866141732283505" right="0.70866141732283505" top="0.74803149606299202" bottom="0.74803149606299202" header="0.31496062992126" footer="0.31496062992126"/>
  <pageSetup paperSize="9" scale="9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M82"/>
  <sheetViews>
    <sheetView workbookViewId="0">
      <pane xSplit="7" ySplit="7" topLeftCell="H8" activePane="bottomRight" state="frozen"/>
      <selection activeCell="N5" sqref="N5"/>
      <selection pane="topRight" activeCell="N5" sqref="N5"/>
      <selection pane="bottomLeft" activeCell="N5" sqref="N5"/>
      <selection pane="bottomRight" activeCell="AI14" sqref="AI14"/>
    </sheetView>
  </sheetViews>
  <sheetFormatPr defaultColWidth="9.140625" defaultRowHeight="15"/>
  <cols>
    <col min="1" max="1" width="0" style="2059" hidden="1" customWidth="1"/>
    <col min="2" max="2" width="5.28515625" style="2058" customWidth="1"/>
    <col min="3" max="3" width="35" style="2058" customWidth="1"/>
    <col min="4" max="4" width="7.42578125" style="2059" customWidth="1"/>
    <col min="5" max="5" width="9.7109375" style="2059" hidden="1" customWidth="1"/>
    <col min="6" max="6" width="11" style="2060" hidden="1" customWidth="1"/>
    <col min="7" max="7" width="8.85546875" style="2061" customWidth="1"/>
    <col min="8" max="8" width="10.85546875" style="2059" customWidth="1"/>
    <col min="9" max="9" width="9.7109375" style="2059" customWidth="1"/>
    <col min="10" max="10" width="9.28515625" style="2059" customWidth="1"/>
    <col min="11" max="14" width="10.140625" style="2059" customWidth="1"/>
    <col min="15" max="15" width="9.28515625" style="2059" bestFit="1" customWidth="1"/>
    <col min="16" max="16" width="10.28515625" style="2059" customWidth="1"/>
    <col min="17" max="17" width="11" style="2059" customWidth="1"/>
    <col min="18" max="18" width="9.28515625" style="2059" bestFit="1" customWidth="1"/>
    <col min="19" max="20" width="10.5703125" style="2059" customWidth="1"/>
    <col min="21" max="21" width="10.7109375" style="2059" customWidth="1"/>
    <col min="22" max="25" width="9.28515625" style="2059" bestFit="1" customWidth="1"/>
    <col min="26" max="26" width="10.7109375" style="2059" bestFit="1" customWidth="1"/>
    <col min="27" max="27" width="9.28515625" style="2059" bestFit="1" customWidth="1"/>
    <col min="28" max="28" width="8.85546875" style="2059" customWidth="1"/>
    <col min="29" max="29" width="9.140625" style="2062" customWidth="1"/>
    <col min="30" max="30" width="8.140625" style="2059" customWidth="1"/>
    <col min="31" max="32" width="9.28515625" style="2059" bestFit="1" customWidth="1"/>
    <col min="33" max="33" width="10.85546875" style="2063" customWidth="1"/>
    <col min="34" max="34" width="10.28515625" style="2063" customWidth="1"/>
    <col min="35" max="35" width="10.7109375" style="2063" customWidth="1"/>
    <col min="36" max="36" width="9.140625" style="2063" customWidth="1"/>
    <col min="37" max="37" width="9.5703125" style="2063" customWidth="1"/>
    <col min="38" max="38" width="21.7109375" style="2063" customWidth="1"/>
    <col min="39" max="39" width="10" style="2063" customWidth="1"/>
    <col min="40" max="63" width="9.140625" style="2059" customWidth="1"/>
    <col min="64" max="16384" width="9.140625" style="2059"/>
  </cols>
  <sheetData>
    <row r="1" spans="2:39" hidden="1">
      <c r="F1" s="2060">
        <v>21.3</v>
      </c>
    </row>
    <row r="2" spans="2:39" hidden="1">
      <c r="F2" s="2064">
        <f>F1+F16</f>
        <v>21.3</v>
      </c>
      <c r="G2" s="2065"/>
      <c r="H2" s="2066"/>
      <c r="I2" s="2066"/>
      <c r="J2" s="2066"/>
      <c r="K2" s="2066"/>
      <c r="L2" s="2066"/>
      <c r="M2" s="2066"/>
      <c r="N2" s="2066"/>
      <c r="O2" s="2066"/>
      <c r="P2" s="2066"/>
      <c r="Q2" s="2066"/>
      <c r="R2" s="2066"/>
      <c r="S2" s="2066"/>
      <c r="T2" s="2066"/>
      <c r="U2" s="2066">
        <v>15</v>
      </c>
      <c r="V2" s="2066"/>
      <c r="W2" s="2066"/>
      <c r="X2" s="2066"/>
      <c r="Y2" s="2066"/>
      <c r="Z2" s="2066"/>
      <c r="AA2" s="2066"/>
      <c r="AB2" s="2066"/>
      <c r="AC2" s="2067"/>
      <c r="AD2" s="2066"/>
      <c r="AE2" s="2066"/>
      <c r="AF2" s="2066"/>
    </row>
    <row r="3" spans="2:39" ht="17.25" customHeight="1">
      <c r="B3" s="2068" t="s">
        <v>1314</v>
      </c>
      <c r="C3" s="2069"/>
      <c r="D3" s="2070"/>
      <c r="E3" s="2070"/>
      <c r="F3" s="2071"/>
      <c r="G3" s="2072"/>
      <c r="H3" s="2082">
        <f>H9+H21+H59</f>
        <v>295.20683100000002</v>
      </c>
      <c r="I3" s="2082">
        <f t="shared" ref="I3:AF3" si="0">I9+I21+I59</f>
        <v>197.43286699999999</v>
      </c>
      <c r="J3" s="2082">
        <f t="shared" si="0"/>
        <v>67.045758000000006</v>
      </c>
      <c r="K3" s="2082">
        <f t="shared" si="0"/>
        <v>393.48761100000002</v>
      </c>
      <c r="L3" s="2082">
        <f t="shared" si="0"/>
        <v>217.00416700000002</v>
      </c>
      <c r="M3" s="2082">
        <f t="shared" si="0"/>
        <v>49.704246999999995</v>
      </c>
      <c r="N3" s="2082">
        <f t="shared" si="0"/>
        <v>161.45103900000004</v>
      </c>
      <c r="O3" s="2082">
        <f t="shared" si="0"/>
        <v>517.17938200000003</v>
      </c>
      <c r="P3" s="2082">
        <f t="shared" si="0"/>
        <v>114.47056400000001</v>
      </c>
      <c r="Q3" s="2082">
        <f t="shared" si="0"/>
        <v>138.862604</v>
      </c>
      <c r="R3" s="2082">
        <f t="shared" si="0"/>
        <v>86.603748999999993</v>
      </c>
      <c r="S3" s="2082">
        <f t="shared" si="0"/>
        <v>227.843312</v>
      </c>
      <c r="T3" s="2082">
        <f t="shared" si="0"/>
        <v>57.930737999999998</v>
      </c>
      <c r="U3" s="2082">
        <f t="shared" si="0"/>
        <v>291.75417600000003</v>
      </c>
      <c r="V3" s="2082">
        <f t="shared" si="0"/>
        <v>194.276037</v>
      </c>
      <c r="W3" s="2082">
        <f t="shared" si="0"/>
        <v>504.01851699999997</v>
      </c>
      <c r="X3" s="2082">
        <f t="shared" si="0"/>
        <v>451.95929000000001</v>
      </c>
      <c r="Y3" s="2082">
        <f t="shared" si="0"/>
        <v>641.89683100000002</v>
      </c>
      <c r="Z3" s="2082">
        <f t="shared" si="0"/>
        <v>1456.1103049999999</v>
      </c>
      <c r="AA3" s="2082">
        <f t="shared" si="0"/>
        <v>672.15571699999998</v>
      </c>
      <c r="AB3" s="2082">
        <f t="shared" si="0"/>
        <v>870.61352199999999</v>
      </c>
      <c r="AC3" s="2082">
        <f t="shared" si="0"/>
        <v>568.81125499999996</v>
      </c>
      <c r="AD3" s="2082">
        <f t="shared" si="0"/>
        <v>730.53645699999993</v>
      </c>
      <c r="AE3" s="2082">
        <f t="shared" si="0"/>
        <v>946.28384100000005</v>
      </c>
      <c r="AF3" s="2082">
        <f t="shared" si="0"/>
        <v>647.31615700000009</v>
      </c>
    </row>
    <row r="4" spans="2:39">
      <c r="B4" s="2069"/>
      <c r="C4" s="2347" t="s">
        <v>3850</v>
      </c>
      <c r="D4" s="2347"/>
      <c r="E4" s="2347"/>
      <c r="F4" s="2347"/>
      <c r="G4" s="2347"/>
      <c r="H4" s="2347"/>
      <c r="I4" s="2347"/>
      <c r="J4" s="2129">
        <f t="shared" ref="J4:AF4" si="1">J3-J8</f>
        <v>0</v>
      </c>
      <c r="K4" s="2129">
        <f t="shared" si="1"/>
        <v>0</v>
      </c>
      <c r="L4" s="2129">
        <f t="shared" si="1"/>
        <v>0</v>
      </c>
      <c r="M4" s="2129">
        <f t="shared" si="1"/>
        <v>0</v>
      </c>
      <c r="N4" s="2129">
        <f t="shared" si="1"/>
        <v>0</v>
      </c>
      <c r="O4" s="2129">
        <f t="shared" si="1"/>
        <v>0</v>
      </c>
      <c r="P4" s="2129">
        <f t="shared" si="1"/>
        <v>0</v>
      </c>
      <c r="Q4" s="2129">
        <f t="shared" si="1"/>
        <v>0</v>
      </c>
      <c r="R4" s="2129">
        <f t="shared" si="1"/>
        <v>0</v>
      </c>
      <c r="S4" s="2129">
        <f t="shared" si="1"/>
        <v>0</v>
      </c>
      <c r="T4" s="2129">
        <f t="shared" si="1"/>
        <v>0</v>
      </c>
      <c r="U4" s="2129">
        <f t="shared" si="1"/>
        <v>0</v>
      </c>
      <c r="V4" s="2129">
        <f t="shared" si="1"/>
        <v>0</v>
      </c>
      <c r="W4" s="2129">
        <f t="shared" si="1"/>
        <v>0</v>
      </c>
      <c r="X4" s="2129">
        <f t="shared" si="1"/>
        <v>0</v>
      </c>
      <c r="Y4" s="2129">
        <f t="shared" si="1"/>
        <v>0</v>
      </c>
      <c r="Z4" s="2129">
        <f t="shared" si="1"/>
        <v>0</v>
      </c>
      <c r="AA4" s="2129">
        <f t="shared" si="1"/>
        <v>0</v>
      </c>
      <c r="AB4" s="2129">
        <f t="shared" si="1"/>
        <v>0</v>
      </c>
      <c r="AC4" s="2129">
        <f t="shared" si="1"/>
        <v>0</v>
      </c>
      <c r="AD4" s="2129">
        <f t="shared" si="1"/>
        <v>0</v>
      </c>
      <c r="AE4" s="2129">
        <f t="shared" si="1"/>
        <v>0</v>
      </c>
      <c r="AF4" s="2129">
        <f t="shared" si="1"/>
        <v>0</v>
      </c>
    </row>
    <row r="5" spans="2:39">
      <c r="B5" s="2073"/>
      <c r="C5" s="2073"/>
      <c r="D5" s="2348" t="s">
        <v>1249</v>
      </c>
      <c r="E5" s="2348"/>
      <c r="F5" s="2348"/>
      <c r="G5" s="2348"/>
    </row>
    <row r="6" spans="2:39" ht="26.25" customHeight="1">
      <c r="B6" s="2346" t="s">
        <v>58</v>
      </c>
      <c r="C6" s="2346" t="s">
        <v>1250</v>
      </c>
      <c r="D6" s="2346" t="s">
        <v>1251</v>
      </c>
      <c r="E6" s="2346" t="s">
        <v>1315</v>
      </c>
      <c r="F6" s="2346" t="s">
        <v>1316</v>
      </c>
      <c r="G6" s="2346" t="s">
        <v>1252</v>
      </c>
      <c r="H6" s="2346" t="s">
        <v>1253</v>
      </c>
      <c r="I6" s="2346"/>
      <c r="J6" s="2346"/>
      <c r="K6" s="2346"/>
      <c r="L6" s="2346"/>
      <c r="M6" s="2346" t="s">
        <v>1253</v>
      </c>
      <c r="N6" s="2346"/>
      <c r="O6" s="2346"/>
      <c r="P6" s="2346"/>
      <c r="Q6" s="2346"/>
      <c r="R6" s="2346"/>
      <c r="S6" s="2346"/>
      <c r="T6" s="2346"/>
      <c r="U6" s="2346"/>
      <c r="V6" s="2346"/>
      <c r="W6" s="2346" t="s">
        <v>1253</v>
      </c>
      <c r="X6" s="2346"/>
      <c r="Y6" s="2346"/>
      <c r="Z6" s="2346"/>
      <c r="AA6" s="2346"/>
      <c r="AB6" s="2346"/>
      <c r="AC6" s="2346"/>
      <c r="AD6" s="2346"/>
      <c r="AE6" s="2346"/>
      <c r="AF6" s="2346"/>
    </row>
    <row r="7" spans="2:39" ht="36.75" customHeight="1">
      <c r="B7" s="2346"/>
      <c r="C7" s="2346"/>
      <c r="D7" s="2346"/>
      <c r="E7" s="2346"/>
      <c r="F7" s="2346"/>
      <c r="G7" s="2346"/>
      <c r="H7" s="2074" t="s">
        <v>1254</v>
      </c>
      <c r="I7" s="2074" t="s">
        <v>1255</v>
      </c>
      <c r="J7" s="2074" t="s">
        <v>1256</v>
      </c>
      <c r="K7" s="2074" t="s">
        <v>1257</v>
      </c>
      <c r="L7" s="2074" t="s">
        <v>161</v>
      </c>
      <c r="M7" s="2074" t="s">
        <v>1258</v>
      </c>
      <c r="N7" s="2074" t="s">
        <v>1259</v>
      </c>
      <c r="O7" s="2074" t="s">
        <v>1260</v>
      </c>
      <c r="P7" s="2074" t="s">
        <v>1261</v>
      </c>
      <c r="Q7" s="2074" t="s">
        <v>203</v>
      </c>
      <c r="R7" s="2074" t="s">
        <v>1262</v>
      </c>
      <c r="S7" s="2074" t="s">
        <v>1263</v>
      </c>
      <c r="T7" s="2074" t="s">
        <v>1264</v>
      </c>
      <c r="U7" s="2074" t="s">
        <v>1265</v>
      </c>
      <c r="V7" s="2074" t="s">
        <v>1247</v>
      </c>
      <c r="W7" s="2074" t="s">
        <v>1266</v>
      </c>
      <c r="X7" s="2074" t="s">
        <v>95</v>
      </c>
      <c r="Y7" s="2074" t="s">
        <v>72</v>
      </c>
      <c r="Z7" s="2074" t="s">
        <v>1267</v>
      </c>
      <c r="AA7" s="2074" t="s">
        <v>575</v>
      </c>
      <c r="AB7" s="2074" t="s">
        <v>1268</v>
      </c>
      <c r="AC7" s="2075" t="s">
        <v>97</v>
      </c>
      <c r="AD7" s="2074" t="s">
        <v>1269</v>
      </c>
      <c r="AE7" s="2074" t="s">
        <v>1270</v>
      </c>
      <c r="AF7" s="2074" t="s">
        <v>110</v>
      </c>
      <c r="AG7" s="2292"/>
    </row>
    <row r="8" spans="2:39" ht="15" customHeight="1">
      <c r="B8" s="2076"/>
      <c r="C8" s="2077" t="s">
        <v>1271</v>
      </c>
      <c r="D8" s="2076"/>
      <c r="E8" s="2078"/>
      <c r="F8" s="2078"/>
      <c r="G8" s="2079">
        <v>10499.96</v>
      </c>
      <c r="H8" s="2079">
        <v>295.20683100000002</v>
      </c>
      <c r="I8" s="2079">
        <v>197.43286699999999</v>
      </c>
      <c r="J8" s="2079">
        <v>67.045758000000006</v>
      </c>
      <c r="K8" s="2079">
        <v>393.48761100000002</v>
      </c>
      <c r="L8" s="2079">
        <v>217.00416700000002</v>
      </c>
      <c r="M8" s="2079">
        <v>49.704246999999995</v>
      </c>
      <c r="N8" s="2079">
        <v>161.45103900000004</v>
      </c>
      <c r="O8" s="2079">
        <v>517.17938200000003</v>
      </c>
      <c r="P8" s="2079">
        <v>114.47056400000001</v>
      </c>
      <c r="Q8" s="2079">
        <v>138.862604</v>
      </c>
      <c r="R8" s="2079">
        <v>86.603748999999993</v>
      </c>
      <c r="S8" s="2079">
        <v>227.843312</v>
      </c>
      <c r="T8" s="2079">
        <v>57.930737999999998</v>
      </c>
      <c r="U8" s="2079">
        <v>291.75417600000003</v>
      </c>
      <c r="V8" s="2079">
        <v>194.276037</v>
      </c>
      <c r="W8" s="2079">
        <v>504.01851699999997</v>
      </c>
      <c r="X8" s="2079">
        <v>451.95929000000001</v>
      </c>
      <c r="Y8" s="2079">
        <v>641.89683100000002</v>
      </c>
      <c r="Z8" s="2079">
        <v>1456.1103049999999</v>
      </c>
      <c r="AA8" s="2079">
        <v>672.15571699999998</v>
      </c>
      <c r="AB8" s="2079">
        <v>870.61352199999999</v>
      </c>
      <c r="AC8" s="2115">
        <v>568.81125499999996</v>
      </c>
      <c r="AD8" s="2079">
        <v>730.53645699999993</v>
      </c>
      <c r="AE8" s="2079">
        <v>946.28384100000005</v>
      </c>
      <c r="AF8" s="2079">
        <v>647.31615700000009</v>
      </c>
      <c r="AG8" s="2082">
        <f>SUM(H8:AF8)</f>
        <v>10499.954973999998</v>
      </c>
      <c r="AH8" s="2285">
        <f>AG8-G8</f>
        <v>-5.0260000007256167E-3</v>
      </c>
      <c r="AI8" s="2080">
        <f>AH8-AJ8</f>
        <v>-1.0052000001451233E-2</v>
      </c>
      <c r="AJ8" s="2081">
        <f>'[1]01CH'!AE7</f>
        <v>5.0260000007256167E-3</v>
      </c>
      <c r="AK8" s="2081">
        <v>44069.01</v>
      </c>
      <c r="AM8" s="2082" t="e">
        <f>AM9+AM21+AM59</f>
        <v>#REF!</v>
      </c>
    </row>
    <row r="9" spans="2:39" ht="15" customHeight="1">
      <c r="B9" s="2083" t="s">
        <v>1192</v>
      </c>
      <c r="C9" s="2084" t="s">
        <v>1272</v>
      </c>
      <c r="D9" s="2279" t="s">
        <v>0</v>
      </c>
      <c r="E9" s="2085"/>
      <c r="F9" s="2086"/>
      <c r="G9" s="2079">
        <v>1885.7399999999998</v>
      </c>
      <c r="H9" s="2079">
        <v>5.4175000000000004</v>
      </c>
      <c r="I9" s="2079">
        <v>4.6188219999999998</v>
      </c>
      <c r="J9" s="2079">
        <v>3.671271</v>
      </c>
      <c r="K9" s="2079">
        <v>76.070436999999998</v>
      </c>
      <c r="L9" s="2079">
        <v>19.259982000000001</v>
      </c>
      <c r="M9" s="2079">
        <v>7.6499999999999901E-3</v>
      </c>
      <c r="N9" s="2079">
        <v>6.5157820000000006</v>
      </c>
      <c r="O9" s="2079">
        <v>90.328225000000003</v>
      </c>
      <c r="P9" s="2079">
        <v>3.0043000000000042E-2</v>
      </c>
      <c r="Q9" s="2079">
        <v>1.2279920000000002</v>
      </c>
      <c r="R9" s="2079">
        <v>3.8440509999999999</v>
      </c>
      <c r="S9" s="2079">
        <v>11.907063000000001</v>
      </c>
      <c r="T9" s="2079">
        <v>4.375399999999996E-2</v>
      </c>
      <c r="U9" s="2079">
        <v>55.323332000000001</v>
      </c>
      <c r="V9" s="2079">
        <v>5.9642000000000195E-2</v>
      </c>
      <c r="W9" s="2079">
        <v>10.438036999999994</v>
      </c>
      <c r="X9" s="2079">
        <v>31.787714999999992</v>
      </c>
      <c r="Y9" s="2079">
        <v>120.62763499999998</v>
      </c>
      <c r="Z9" s="2079">
        <v>256.6544550000001</v>
      </c>
      <c r="AA9" s="2079">
        <v>165.20372299999997</v>
      </c>
      <c r="AB9" s="2079">
        <v>390.56243700000005</v>
      </c>
      <c r="AC9" s="2115">
        <v>191.42200300000002</v>
      </c>
      <c r="AD9" s="2079">
        <v>210.74065999999999</v>
      </c>
      <c r="AE9" s="2079">
        <v>203.00603800000005</v>
      </c>
      <c r="AF9" s="2079">
        <v>26.971966000000009</v>
      </c>
      <c r="AG9" s="2082">
        <f t="shared" ref="AG9:AG59" si="2">SUM(H9:AF9)</f>
        <v>1885.7402150000003</v>
      </c>
      <c r="AH9" s="2286">
        <f t="shared" ref="AH9:AH62" si="3">AG9-G9</f>
        <v>2.1500000048035872E-4</v>
      </c>
      <c r="AI9" s="2081">
        <f t="shared" ref="AI9:AI59" si="4">AH9-AJ9</f>
        <v>-4.5699999996031693E-3</v>
      </c>
      <c r="AJ9" s="2081">
        <f>'[1]01CH'!AE8</f>
        <v>4.785000000083528E-3</v>
      </c>
      <c r="AK9" s="2081">
        <f t="shared" ref="AK9:AK16" si="5">G9/$AK$8*100</f>
        <v>4.2790614084591407</v>
      </c>
      <c r="AM9" s="2087" t="e">
        <f>Q9+W9+AA9+#REF!</f>
        <v>#REF!</v>
      </c>
    </row>
    <row r="10" spans="2:39" s="2151" customFormat="1" ht="15" customHeight="1">
      <c r="B10" s="2145" t="s">
        <v>1194</v>
      </c>
      <c r="C10" s="2153" t="s">
        <v>1198</v>
      </c>
      <c r="D10" s="2093" t="s">
        <v>3</v>
      </c>
      <c r="E10" s="2089"/>
      <c r="F10" s="890"/>
      <c r="G10" s="2090">
        <v>534.71399999999994</v>
      </c>
      <c r="H10" s="2100">
        <v>0</v>
      </c>
      <c r="I10" s="2100">
        <v>0.33421400000000023</v>
      </c>
      <c r="J10" s="2100">
        <v>0</v>
      </c>
      <c r="K10" s="2100">
        <v>25.089225000000013</v>
      </c>
      <c r="L10" s="2100">
        <v>0</v>
      </c>
      <c r="M10" s="2100">
        <v>0</v>
      </c>
      <c r="N10" s="2100">
        <v>1.4559000000000001E-2</v>
      </c>
      <c r="O10" s="2100">
        <v>13.673959000000011</v>
      </c>
      <c r="P10" s="2100">
        <v>0</v>
      </c>
      <c r="Q10" s="2100">
        <v>0</v>
      </c>
      <c r="R10" s="2100">
        <v>0</v>
      </c>
      <c r="S10" s="2100">
        <v>3.1017640000000002</v>
      </c>
      <c r="T10" s="2100">
        <v>0</v>
      </c>
      <c r="U10" s="2100">
        <v>0</v>
      </c>
      <c r="V10" s="2100">
        <v>0</v>
      </c>
      <c r="W10" s="2100">
        <v>0.20021499999998582</v>
      </c>
      <c r="X10" s="2100">
        <v>19.271805000000001</v>
      </c>
      <c r="Y10" s="2100">
        <v>52.817607999999993</v>
      </c>
      <c r="Z10" s="2100">
        <v>87.394587000000001</v>
      </c>
      <c r="AA10" s="2100">
        <v>33.715199999999982</v>
      </c>
      <c r="AB10" s="2100">
        <v>112.390345</v>
      </c>
      <c r="AC10" s="2107">
        <v>38.324799999999982</v>
      </c>
      <c r="AD10" s="2100">
        <v>111.36226000000002</v>
      </c>
      <c r="AE10" s="2100">
        <v>36.243930000000034</v>
      </c>
      <c r="AF10" s="2100">
        <v>0.77703000000000344</v>
      </c>
      <c r="AG10" s="2150">
        <f t="shared" si="2"/>
        <v>534.711501</v>
      </c>
      <c r="AH10" s="2287">
        <f t="shared" si="3"/>
        <v>-2.4989999999434076E-3</v>
      </c>
      <c r="AI10" s="2148">
        <f t="shared" si="4"/>
        <v>-4.9980000001141889E-3</v>
      </c>
      <c r="AJ10" s="2148">
        <f>'[1]01CH'!AE9</f>
        <v>2.4990000001707813E-3</v>
      </c>
      <c r="AK10" s="2148">
        <f t="shared" si="5"/>
        <v>1.2133560522462383</v>
      </c>
      <c r="AL10" s="2149"/>
      <c r="AM10" s="2150" t="e">
        <f>Q10+W10+AA10+#REF!</f>
        <v>#REF!</v>
      </c>
    </row>
    <row r="11" spans="2:39" s="2151" customFormat="1" ht="15" customHeight="1">
      <c r="B11" s="2154"/>
      <c r="C11" s="2155" t="s">
        <v>60</v>
      </c>
      <c r="D11" s="2096" t="s">
        <v>4</v>
      </c>
      <c r="E11" s="2089"/>
      <c r="F11" s="890"/>
      <c r="G11" s="2091">
        <v>304.32400000000007</v>
      </c>
      <c r="H11" s="2130">
        <v>0</v>
      </c>
      <c r="I11" s="2130">
        <v>2.2476000000000163E-2</v>
      </c>
      <c r="J11" s="2130">
        <v>0</v>
      </c>
      <c r="K11" s="2130">
        <v>22.782425000000018</v>
      </c>
      <c r="L11" s="2130">
        <v>0</v>
      </c>
      <c r="M11" s="2130">
        <v>0</v>
      </c>
      <c r="N11" s="2130">
        <v>1.4559000000000001E-2</v>
      </c>
      <c r="O11" s="2130">
        <v>12.238</v>
      </c>
      <c r="P11" s="2130">
        <v>0</v>
      </c>
      <c r="Q11" s="2130">
        <v>0</v>
      </c>
      <c r="R11" s="2130">
        <v>0</v>
      </c>
      <c r="S11" s="2130">
        <v>2.609861</v>
      </c>
      <c r="T11" s="2130">
        <v>0</v>
      </c>
      <c r="U11" s="2130">
        <v>0</v>
      </c>
      <c r="V11" s="2130">
        <v>0</v>
      </c>
      <c r="W11" s="2130">
        <v>0.14986099999999425</v>
      </c>
      <c r="X11" s="2130">
        <v>14.355647000000005</v>
      </c>
      <c r="Y11" s="2130">
        <v>45.314777000000007</v>
      </c>
      <c r="Z11" s="2130">
        <v>1.1496999999991431E-2</v>
      </c>
      <c r="AA11" s="2130">
        <v>13.353522999999981</v>
      </c>
      <c r="AB11" s="2130">
        <v>64.145110000000003</v>
      </c>
      <c r="AC11" s="2131">
        <v>27.997700000000002</v>
      </c>
      <c r="AD11" s="2130">
        <v>68.840340999999995</v>
      </c>
      <c r="AE11" s="2130">
        <v>31.728060000000013</v>
      </c>
      <c r="AF11" s="2130">
        <v>0.75703000000000031</v>
      </c>
      <c r="AG11" s="2150">
        <f t="shared" si="2"/>
        <v>304.32086700000002</v>
      </c>
      <c r="AH11" s="2287">
        <f t="shared" si="3"/>
        <v>-3.133000000048014E-3</v>
      </c>
      <c r="AI11" s="2148">
        <f t="shared" si="4"/>
        <v>-6.2660000002097149E-3</v>
      </c>
      <c r="AJ11" s="2148">
        <f>'[1]01CH'!AE10</f>
        <v>3.1330000001617009E-3</v>
      </c>
      <c r="AK11" s="2148">
        <f t="shared" si="5"/>
        <v>0.69056237024612099</v>
      </c>
      <c r="AL11" s="2149"/>
      <c r="AM11" s="2150" t="e">
        <f>Q11+W11+AA11+#REF!</f>
        <v>#REF!</v>
      </c>
    </row>
    <row r="12" spans="2:39" s="2151" customFormat="1" ht="15" customHeight="1">
      <c r="B12" s="2145" t="s">
        <v>1205</v>
      </c>
      <c r="C12" s="2146" t="s">
        <v>63</v>
      </c>
      <c r="D12" s="2093" t="s">
        <v>1273</v>
      </c>
      <c r="E12" s="2089"/>
      <c r="F12" s="890"/>
      <c r="G12" s="2090">
        <v>194.76</v>
      </c>
      <c r="H12" s="2100">
        <v>2.8400000000008419E-3</v>
      </c>
      <c r="I12" s="2100">
        <v>1.4555640000000001</v>
      </c>
      <c r="J12" s="2100">
        <v>2.0647549999999999</v>
      </c>
      <c r="K12" s="2100">
        <v>5.6055499999999974</v>
      </c>
      <c r="L12" s="2100">
        <v>7.8569999999995588E-3</v>
      </c>
      <c r="M12" s="2100">
        <v>0</v>
      </c>
      <c r="N12" s="2100">
        <v>1.4651640000000001</v>
      </c>
      <c r="O12" s="2100">
        <v>2.3035599999999992</v>
      </c>
      <c r="P12" s="2100">
        <v>0</v>
      </c>
      <c r="Q12" s="2100">
        <v>0.87002000000000002</v>
      </c>
      <c r="R12" s="2100">
        <v>0</v>
      </c>
      <c r="S12" s="2100">
        <v>1.9220130000000002</v>
      </c>
      <c r="T12" s="2100">
        <v>4.375399999999996E-2</v>
      </c>
      <c r="U12" s="2100">
        <v>1.8821999999999894E-2</v>
      </c>
      <c r="V12" s="2100">
        <v>9.6699999999999998E-3</v>
      </c>
      <c r="W12" s="2100">
        <v>1.0909450000000001</v>
      </c>
      <c r="X12" s="2100">
        <v>0.2429439999999996</v>
      </c>
      <c r="Y12" s="2100">
        <v>6.4516000000001128E-2</v>
      </c>
      <c r="Z12" s="2100">
        <v>37.496259999999992</v>
      </c>
      <c r="AA12" s="2100">
        <v>12.689697999999998</v>
      </c>
      <c r="AB12" s="2100">
        <v>41.106654999999996</v>
      </c>
      <c r="AC12" s="2107">
        <v>36.030800000000006</v>
      </c>
      <c r="AD12" s="2100">
        <v>19.351643000000003</v>
      </c>
      <c r="AE12" s="2100">
        <v>30.827540000000027</v>
      </c>
      <c r="AF12" s="2100">
        <v>9.8088000000004172E-2</v>
      </c>
      <c r="AG12" s="2150">
        <f t="shared" si="2"/>
        <v>194.76865800000002</v>
      </c>
      <c r="AH12" s="2287">
        <f t="shared" si="3"/>
        <v>8.6580000000253676E-3</v>
      </c>
      <c r="AI12" s="2148">
        <f t="shared" si="4"/>
        <v>1.2315999999998439E-2</v>
      </c>
      <c r="AJ12" s="2148">
        <f>'[1]01CH'!AE11</f>
        <v>-3.6579999999730717E-3</v>
      </c>
      <c r="AK12" s="2148">
        <f t="shared" si="5"/>
        <v>0.44194321587891344</v>
      </c>
      <c r="AL12" s="2149"/>
      <c r="AM12" s="2150" t="e">
        <f>Q12+W12+AA12+#REF!</f>
        <v>#REF!</v>
      </c>
    </row>
    <row r="13" spans="2:39" s="2160" customFormat="1" ht="15" customHeight="1">
      <c r="B13" s="2156" t="s">
        <v>1210</v>
      </c>
      <c r="C13" s="2157" t="s">
        <v>64</v>
      </c>
      <c r="D13" s="1040" t="s">
        <v>8</v>
      </c>
      <c r="E13" s="2143"/>
      <c r="F13" s="745"/>
      <c r="G13" s="2122">
        <v>824.58500000000004</v>
      </c>
      <c r="H13" s="2144">
        <v>5.4039289999999998</v>
      </c>
      <c r="I13" s="2144">
        <v>9.4370000000000065E-2</v>
      </c>
      <c r="J13" s="2144">
        <v>1.124133</v>
      </c>
      <c r="K13" s="2144">
        <v>39.122402000000001</v>
      </c>
      <c r="L13" s="2144">
        <v>19.252124999999999</v>
      </c>
      <c r="M13" s="2144">
        <v>5.0000000000000044E-3</v>
      </c>
      <c r="N13" s="2144">
        <v>5.0341079999999998</v>
      </c>
      <c r="O13" s="2144">
        <v>63.094374999999999</v>
      </c>
      <c r="P13" s="2144">
        <v>3.0043000000000042E-2</v>
      </c>
      <c r="Q13" s="2144">
        <v>5.6720000000000104E-3</v>
      </c>
      <c r="R13" s="2144">
        <v>3.8440509999999999</v>
      </c>
      <c r="S13" s="2144">
        <v>5.8583890000000007</v>
      </c>
      <c r="T13" s="2144">
        <v>0</v>
      </c>
      <c r="U13" s="2144">
        <v>1.9346329999999998</v>
      </c>
      <c r="V13" s="2144">
        <v>4.9971999999999905E-2</v>
      </c>
      <c r="W13" s="2144">
        <v>0.37183100000000069</v>
      </c>
      <c r="X13" s="2144">
        <v>8.1970000000004539E-3</v>
      </c>
      <c r="Y13" s="2144">
        <v>38.083261</v>
      </c>
      <c r="Z13" s="2144">
        <v>64.761150000000001</v>
      </c>
      <c r="AA13" s="2144">
        <v>114.754839</v>
      </c>
      <c r="AB13" s="2144">
        <v>220.37751299999999</v>
      </c>
      <c r="AC13" s="2144">
        <v>113.80496300000001</v>
      </c>
      <c r="AD13" s="2144">
        <v>6.3350000000008677E-3</v>
      </c>
      <c r="AE13" s="2144">
        <v>101.50511800000001</v>
      </c>
      <c r="AF13" s="2144">
        <v>26.061138000000003</v>
      </c>
      <c r="AG13" s="2288">
        <f t="shared" si="2"/>
        <v>824.5875470000002</v>
      </c>
      <c r="AH13" s="2289">
        <f t="shared" si="3"/>
        <v>2.5470000001632798E-3</v>
      </c>
      <c r="AI13" s="2290">
        <f t="shared" si="4"/>
        <v>5.0940000003265595E-3</v>
      </c>
      <c r="AJ13" s="2290">
        <f>'[1]01CH'!AE12</f>
        <v>-2.5470000001632798E-3</v>
      </c>
      <c r="AK13" s="2159">
        <f t="shared" si="5"/>
        <v>1.871122133217878</v>
      </c>
      <c r="AM13" s="2158" t="e">
        <f>Q13+W13+AA13+#REF!</f>
        <v>#REF!</v>
      </c>
    </row>
    <row r="14" spans="2:39" s="2151" customFormat="1" ht="15" customHeight="1">
      <c r="B14" s="2145" t="s">
        <v>1212</v>
      </c>
      <c r="C14" s="2153" t="s">
        <v>66</v>
      </c>
      <c r="D14" s="2093" t="s">
        <v>11</v>
      </c>
      <c r="E14" s="2089"/>
      <c r="F14" s="890"/>
      <c r="G14" s="2090">
        <v>108.19</v>
      </c>
      <c r="H14" s="2100">
        <v>0</v>
      </c>
      <c r="I14" s="2100">
        <v>0</v>
      </c>
      <c r="J14" s="2100">
        <v>0</v>
      </c>
      <c r="K14" s="2100">
        <v>0</v>
      </c>
      <c r="L14" s="2100">
        <v>0</v>
      </c>
      <c r="M14" s="2100">
        <v>0</v>
      </c>
      <c r="N14" s="2100">
        <v>0</v>
      </c>
      <c r="O14" s="2100">
        <v>0</v>
      </c>
      <c r="P14" s="2100">
        <v>0</v>
      </c>
      <c r="Q14" s="2100">
        <v>0</v>
      </c>
      <c r="R14" s="2100">
        <v>0</v>
      </c>
      <c r="S14" s="2100">
        <v>0</v>
      </c>
      <c r="T14" s="2100">
        <v>0</v>
      </c>
      <c r="U14" s="2100">
        <v>53.049723</v>
      </c>
      <c r="V14" s="2100">
        <v>0</v>
      </c>
      <c r="W14" s="2100">
        <v>0</v>
      </c>
      <c r="X14" s="2100">
        <v>0</v>
      </c>
      <c r="Y14" s="2100">
        <v>0</v>
      </c>
      <c r="Z14" s="2100">
        <v>55.143719999999995</v>
      </c>
      <c r="AA14" s="2100">
        <v>0</v>
      </c>
      <c r="AB14" s="2100">
        <v>0</v>
      </c>
      <c r="AC14" s="2107">
        <v>0</v>
      </c>
      <c r="AD14" s="2100">
        <v>0</v>
      </c>
      <c r="AE14" s="2100">
        <v>0</v>
      </c>
      <c r="AF14" s="2100">
        <v>0</v>
      </c>
      <c r="AG14" s="2150">
        <f t="shared" si="2"/>
        <v>108.193443</v>
      </c>
      <c r="AH14" s="2287">
        <f t="shared" si="3"/>
        <v>3.4430000000043037E-3</v>
      </c>
      <c r="AI14" s="2148">
        <f t="shared" si="4"/>
        <v>6.8860000000086075E-3</v>
      </c>
      <c r="AJ14" s="2148">
        <f>'[1]01CH'!AE13</f>
        <v>-3.4430000000043037E-3</v>
      </c>
      <c r="AK14" s="2148">
        <f t="shared" si="5"/>
        <v>0.24550131713873308</v>
      </c>
      <c r="AL14" s="2149"/>
      <c r="AM14" s="2150" t="e">
        <f>Q14+W14+AA14+#REF!</f>
        <v>#REF!</v>
      </c>
    </row>
    <row r="15" spans="2:39" s="2151" customFormat="1" ht="15" customHeight="1">
      <c r="B15" s="2145" t="s">
        <v>1213</v>
      </c>
      <c r="C15" s="2153" t="s">
        <v>67</v>
      </c>
      <c r="D15" s="2093" t="s">
        <v>12</v>
      </c>
      <c r="E15" s="2089"/>
      <c r="F15" s="890"/>
      <c r="G15" s="2090">
        <v>0</v>
      </c>
      <c r="H15" s="2100">
        <v>0</v>
      </c>
      <c r="I15" s="2100">
        <v>0</v>
      </c>
      <c r="J15" s="2100">
        <v>0</v>
      </c>
      <c r="K15" s="2100">
        <v>0</v>
      </c>
      <c r="L15" s="2100">
        <v>0</v>
      </c>
      <c r="M15" s="2100">
        <v>0</v>
      </c>
      <c r="N15" s="2100">
        <v>0</v>
      </c>
      <c r="O15" s="2100">
        <v>0</v>
      </c>
      <c r="P15" s="2100">
        <v>0</v>
      </c>
      <c r="Q15" s="2100">
        <v>0</v>
      </c>
      <c r="R15" s="2100">
        <v>0</v>
      </c>
      <c r="S15" s="2100">
        <v>0</v>
      </c>
      <c r="T15" s="2100">
        <v>0</v>
      </c>
      <c r="U15" s="2100">
        <v>0</v>
      </c>
      <c r="V15" s="2100">
        <v>0</v>
      </c>
      <c r="W15" s="2100">
        <v>0</v>
      </c>
      <c r="X15" s="2100">
        <v>0</v>
      </c>
      <c r="Y15" s="2100">
        <v>0</v>
      </c>
      <c r="Z15" s="2100">
        <v>0</v>
      </c>
      <c r="AA15" s="2100">
        <v>0</v>
      </c>
      <c r="AB15" s="2100">
        <v>0</v>
      </c>
      <c r="AC15" s="2107">
        <v>0</v>
      </c>
      <c r="AD15" s="2100">
        <v>0</v>
      </c>
      <c r="AE15" s="2100">
        <v>0</v>
      </c>
      <c r="AF15" s="2100">
        <v>0</v>
      </c>
      <c r="AG15" s="2150">
        <f t="shared" si="2"/>
        <v>0</v>
      </c>
      <c r="AH15" s="2287">
        <f t="shared" si="3"/>
        <v>0</v>
      </c>
      <c r="AI15" s="2148">
        <f t="shared" si="4"/>
        <v>0</v>
      </c>
      <c r="AJ15" s="2148">
        <f>'[1]01CH'!AE14</f>
        <v>0</v>
      </c>
      <c r="AK15" s="2148">
        <f t="shared" si="5"/>
        <v>0</v>
      </c>
      <c r="AL15" s="2149"/>
      <c r="AM15" s="2150">
        <v>58.019000000000005</v>
      </c>
    </row>
    <row r="16" spans="2:39" s="2151" customFormat="1" ht="15" customHeight="1">
      <c r="B16" s="2145" t="s">
        <v>1274</v>
      </c>
      <c r="C16" s="2092" t="s">
        <v>65</v>
      </c>
      <c r="D16" s="2093" t="s">
        <v>10</v>
      </c>
      <c r="E16" s="2089"/>
      <c r="F16" s="2094"/>
      <c r="G16" s="2090">
        <v>0</v>
      </c>
      <c r="H16" s="2100">
        <v>0</v>
      </c>
      <c r="I16" s="2100">
        <v>0</v>
      </c>
      <c r="J16" s="2100">
        <v>0</v>
      </c>
      <c r="K16" s="2100">
        <v>0</v>
      </c>
      <c r="L16" s="2100">
        <v>0</v>
      </c>
      <c r="M16" s="2100">
        <v>0</v>
      </c>
      <c r="N16" s="2100">
        <v>0</v>
      </c>
      <c r="O16" s="2100">
        <v>0</v>
      </c>
      <c r="P16" s="2100">
        <v>0</v>
      </c>
      <c r="Q16" s="2100">
        <v>0</v>
      </c>
      <c r="R16" s="2100">
        <v>0</v>
      </c>
      <c r="S16" s="2100">
        <v>0</v>
      </c>
      <c r="T16" s="2100">
        <v>0</v>
      </c>
      <c r="U16" s="2100">
        <v>0</v>
      </c>
      <c r="V16" s="2100">
        <v>0</v>
      </c>
      <c r="W16" s="2100">
        <v>0</v>
      </c>
      <c r="X16" s="2100">
        <v>0</v>
      </c>
      <c r="Y16" s="2100">
        <v>0</v>
      </c>
      <c r="Z16" s="2100">
        <v>0</v>
      </c>
      <c r="AA16" s="2100">
        <v>0</v>
      </c>
      <c r="AB16" s="2100">
        <v>0</v>
      </c>
      <c r="AC16" s="2107">
        <v>0</v>
      </c>
      <c r="AD16" s="2100">
        <v>0</v>
      </c>
      <c r="AE16" s="2100">
        <v>0</v>
      </c>
      <c r="AF16" s="2100">
        <v>0</v>
      </c>
      <c r="AG16" s="2150">
        <f t="shared" si="2"/>
        <v>0</v>
      </c>
      <c r="AH16" s="2287">
        <f t="shared" si="3"/>
        <v>0</v>
      </c>
      <c r="AI16" s="2148">
        <f>AH16-AJ16</f>
        <v>0</v>
      </c>
      <c r="AJ16" s="2148">
        <f>'[1]01CH'!AE15</f>
        <v>0</v>
      </c>
      <c r="AK16" s="2148">
        <f t="shared" si="5"/>
        <v>0</v>
      </c>
      <c r="AL16" s="2161" t="s">
        <v>2971</v>
      </c>
      <c r="AM16" s="2150"/>
    </row>
    <row r="17" spans="2:39" s="2165" customFormat="1" ht="15" customHeight="1">
      <c r="B17" s="2154"/>
      <c r="C17" s="2095" t="s">
        <v>1317</v>
      </c>
      <c r="D17" s="2096" t="s">
        <v>1276</v>
      </c>
      <c r="E17" s="2097"/>
      <c r="F17" s="2098"/>
      <c r="G17" s="2091"/>
      <c r="H17" s="2130"/>
      <c r="I17" s="2130"/>
      <c r="J17" s="2130"/>
      <c r="K17" s="2130"/>
      <c r="L17" s="2130"/>
      <c r="M17" s="2130"/>
      <c r="N17" s="2130"/>
      <c r="O17" s="2130"/>
      <c r="P17" s="2130"/>
      <c r="Q17" s="2130"/>
      <c r="R17" s="2130"/>
      <c r="S17" s="2130"/>
      <c r="T17" s="2130"/>
      <c r="U17" s="2130"/>
      <c r="V17" s="2130"/>
      <c r="W17" s="2130"/>
      <c r="X17" s="2130"/>
      <c r="Y17" s="2130"/>
      <c r="Z17" s="2130"/>
      <c r="AA17" s="2130"/>
      <c r="AB17" s="2130"/>
      <c r="AC17" s="2131"/>
      <c r="AD17" s="2130"/>
      <c r="AE17" s="2130"/>
      <c r="AF17" s="2130"/>
      <c r="AG17" s="2150">
        <f t="shared" si="2"/>
        <v>0</v>
      </c>
      <c r="AH17" s="2287">
        <f t="shared" si="3"/>
        <v>0</v>
      </c>
      <c r="AI17" s="2162"/>
      <c r="AJ17" s="2162"/>
      <c r="AK17" s="2162"/>
      <c r="AL17" s="2163"/>
      <c r="AM17" s="2164"/>
    </row>
    <row r="18" spans="2:39" s="2151" customFormat="1" ht="15" customHeight="1">
      <c r="B18" s="2145" t="s">
        <v>1277</v>
      </c>
      <c r="C18" s="2153" t="s">
        <v>1278</v>
      </c>
      <c r="D18" s="2093" t="s">
        <v>14</v>
      </c>
      <c r="E18" s="2089"/>
      <c r="F18" s="890"/>
      <c r="G18" s="2090">
        <v>91.050999999999988</v>
      </c>
      <c r="H18" s="2100">
        <v>1.0730999999999824E-2</v>
      </c>
      <c r="I18" s="2100">
        <v>2.734674</v>
      </c>
      <c r="J18" s="2100">
        <v>5.0577999999999998E-2</v>
      </c>
      <c r="K18" s="2100">
        <v>6.208639999999999</v>
      </c>
      <c r="L18" s="2100">
        <v>0</v>
      </c>
      <c r="M18" s="2100">
        <v>2.6499999999999996E-3</v>
      </c>
      <c r="N18" s="2100">
        <v>1.9509999999999996E-3</v>
      </c>
      <c r="O18" s="2100">
        <v>11.256330999999999</v>
      </c>
      <c r="P18" s="2100">
        <v>0</v>
      </c>
      <c r="Q18" s="2100">
        <v>0.35229999999999995</v>
      </c>
      <c r="R18" s="2100">
        <v>0</v>
      </c>
      <c r="S18" s="2100">
        <v>1.0248969999999999</v>
      </c>
      <c r="T18" s="2100">
        <v>0</v>
      </c>
      <c r="U18" s="2100">
        <v>0.32015400000000005</v>
      </c>
      <c r="V18" s="2100">
        <v>0</v>
      </c>
      <c r="W18" s="2100">
        <v>8.7750460000000032</v>
      </c>
      <c r="X18" s="2100">
        <v>12.264769000000001</v>
      </c>
      <c r="Y18" s="2100">
        <v>8.2422500000000021</v>
      </c>
      <c r="Z18" s="2100">
        <v>11.858738000000017</v>
      </c>
      <c r="AA18" s="2100">
        <v>4.0439859999999994</v>
      </c>
      <c r="AB18" s="2100">
        <v>1.6986849999999993</v>
      </c>
      <c r="AC18" s="2107">
        <v>3.2614400000000003</v>
      </c>
      <c r="AD18" s="2100">
        <v>10.286231000000001</v>
      </c>
      <c r="AE18" s="2100">
        <v>8.6191900000000068</v>
      </c>
      <c r="AF18" s="2100">
        <v>3.5709999999999908E-2</v>
      </c>
      <c r="AG18" s="2150">
        <f t="shared" si="2"/>
        <v>91.048951000000031</v>
      </c>
      <c r="AH18" s="2287">
        <f t="shared" si="3"/>
        <v>-2.0489999999568909E-3</v>
      </c>
      <c r="AI18" s="2148">
        <f t="shared" si="4"/>
        <v>-4.0979999999564143E-3</v>
      </c>
      <c r="AJ18" s="2148">
        <f>'[1]01CH'!AE17</f>
        <v>2.0489999999995234E-3</v>
      </c>
      <c r="AK18" s="2148">
        <f t="shared" ref="AK18:AK28" si="6">G18/$AK$8*100</f>
        <v>0.20661004184119405</v>
      </c>
      <c r="AL18" s="2149"/>
      <c r="AM18" s="2150" t="e">
        <f>Q18+W18+AA18+#REF!</f>
        <v>#REF!</v>
      </c>
    </row>
    <row r="19" spans="2:39" s="2151" customFormat="1" ht="15" customHeight="1">
      <c r="B19" s="2145" t="s">
        <v>1279</v>
      </c>
      <c r="C19" s="2146" t="s">
        <v>69</v>
      </c>
      <c r="D19" s="2093" t="s">
        <v>13</v>
      </c>
      <c r="E19" s="2089"/>
      <c r="F19" s="2094"/>
      <c r="G19" s="2090">
        <v>0</v>
      </c>
      <c r="H19" s="2100">
        <v>0</v>
      </c>
      <c r="I19" s="2100">
        <v>0</v>
      </c>
      <c r="J19" s="2100">
        <v>0</v>
      </c>
      <c r="K19" s="2100">
        <v>0</v>
      </c>
      <c r="L19" s="2100">
        <v>0</v>
      </c>
      <c r="M19" s="2100">
        <v>0</v>
      </c>
      <c r="N19" s="2100">
        <v>0</v>
      </c>
      <c r="O19" s="2100">
        <v>0</v>
      </c>
      <c r="P19" s="2100">
        <v>0</v>
      </c>
      <c r="Q19" s="2100">
        <v>0</v>
      </c>
      <c r="R19" s="2100">
        <v>0</v>
      </c>
      <c r="S19" s="2100">
        <v>0</v>
      </c>
      <c r="T19" s="2100">
        <v>0</v>
      </c>
      <c r="U19" s="2100">
        <v>0</v>
      </c>
      <c r="V19" s="2100">
        <v>0</v>
      </c>
      <c r="W19" s="2100">
        <v>0</v>
      </c>
      <c r="X19" s="2100">
        <v>0</v>
      </c>
      <c r="Y19" s="2100">
        <v>0</v>
      </c>
      <c r="Z19" s="2100">
        <v>0</v>
      </c>
      <c r="AA19" s="2100">
        <v>0</v>
      </c>
      <c r="AB19" s="2100">
        <v>0</v>
      </c>
      <c r="AC19" s="2107">
        <v>0</v>
      </c>
      <c r="AD19" s="2100">
        <v>0</v>
      </c>
      <c r="AE19" s="2100">
        <v>0</v>
      </c>
      <c r="AF19" s="2100">
        <v>0</v>
      </c>
      <c r="AG19" s="2150">
        <f t="shared" si="2"/>
        <v>0</v>
      </c>
      <c r="AH19" s="2287">
        <f t="shared" si="3"/>
        <v>0</v>
      </c>
      <c r="AI19" s="2148">
        <f t="shared" si="4"/>
        <v>0</v>
      </c>
      <c r="AJ19" s="2148">
        <f>'[1]01CH'!AE18</f>
        <v>0</v>
      </c>
      <c r="AK19" s="2148">
        <f t="shared" si="6"/>
        <v>0</v>
      </c>
      <c r="AL19" s="2161" t="s">
        <v>2972</v>
      </c>
      <c r="AM19" s="2150" t="e">
        <f>Q19+W19+AA19+#REF!</f>
        <v>#REF!</v>
      </c>
    </row>
    <row r="20" spans="2:39" s="2151" customFormat="1" ht="15" customHeight="1">
      <c r="B20" s="2145" t="s">
        <v>1280</v>
      </c>
      <c r="C20" s="2146" t="s">
        <v>70</v>
      </c>
      <c r="D20" s="2093" t="s">
        <v>15</v>
      </c>
      <c r="E20" s="2100"/>
      <c r="F20" s="890"/>
      <c r="G20" s="2090">
        <v>132.43</v>
      </c>
      <c r="H20" s="2100">
        <v>0</v>
      </c>
      <c r="I20" s="2100">
        <v>0</v>
      </c>
      <c r="J20" s="2100">
        <v>0.43180499999999999</v>
      </c>
      <c r="K20" s="2100">
        <v>4.4619999999999882E-2</v>
      </c>
      <c r="L20" s="2100">
        <v>0</v>
      </c>
      <c r="M20" s="2100">
        <v>0</v>
      </c>
      <c r="N20" s="2100">
        <v>0</v>
      </c>
      <c r="O20" s="2100">
        <v>0</v>
      </c>
      <c r="P20" s="2100">
        <v>0</v>
      </c>
      <c r="Q20" s="2100">
        <v>0</v>
      </c>
      <c r="R20" s="2100">
        <v>0</v>
      </c>
      <c r="S20" s="2100">
        <v>0</v>
      </c>
      <c r="T20" s="2100">
        <v>0</v>
      </c>
      <c r="U20" s="2100">
        <v>0</v>
      </c>
      <c r="V20" s="2100">
        <v>0</v>
      </c>
      <c r="W20" s="2100">
        <v>0</v>
      </c>
      <c r="X20" s="2100">
        <v>0</v>
      </c>
      <c r="Y20" s="2100">
        <v>21.42</v>
      </c>
      <c r="Z20" s="2100">
        <v>0</v>
      </c>
      <c r="AA20" s="2100">
        <v>0</v>
      </c>
      <c r="AB20" s="2100">
        <v>14.989239000000001</v>
      </c>
      <c r="AC20" s="2107">
        <v>0</v>
      </c>
      <c r="AD20" s="2100">
        <v>69.73419100000001</v>
      </c>
      <c r="AE20" s="2100">
        <v>25.81026</v>
      </c>
      <c r="AF20" s="2100">
        <v>0</v>
      </c>
      <c r="AG20" s="2150">
        <f t="shared" si="2"/>
        <v>132.430115</v>
      </c>
      <c r="AH20" s="2287">
        <f t="shared" si="3"/>
        <v>1.1499999999387001E-4</v>
      </c>
      <c r="AI20" s="2148">
        <f t="shared" si="4"/>
        <v>2.3000000000195087E-4</v>
      </c>
      <c r="AJ20" s="2148">
        <f>'[1]01CH'!AE19</f>
        <v>-1.1500000000808086E-4</v>
      </c>
      <c r="AK20" s="2148">
        <f t="shared" si="6"/>
        <v>0.30050595645329903</v>
      </c>
      <c r="AL20" s="2149"/>
      <c r="AM20" s="2150" t="e">
        <f>Q20+W20+AA20+#REF!</f>
        <v>#REF!</v>
      </c>
    </row>
    <row r="21" spans="2:39" s="2105" customFormat="1">
      <c r="B21" s="2101" t="s">
        <v>1214</v>
      </c>
      <c r="C21" s="2102" t="s">
        <v>1281</v>
      </c>
      <c r="D21" s="2074" t="s">
        <v>16</v>
      </c>
      <c r="E21" s="2085"/>
      <c r="F21" s="2086"/>
      <c r="G21" s="2079">
        <v>8549.5659999999989</v>
      </c>
      <c r="H21" s="2111">
        <v>289.78789699999999</v>
      </c>
      <c r="I21" s="2111">
        <v>191.514162</v>
      </c>
      <c r="J21" s="2111">
        <v>63.372474000000004</v>
      </c>
      <c r="K21" s="2111">
        <v>311.26933400000001</v>
      </c>
      <c r="L21" s="2111">
        <v>197.74344200000002</v>
      </c>
      <c r="M21" s="2111">
        <v>49.696596999999997</v>
      </c>
      <c r="N21" s="2111">
        <v>154.47318800000002</v>
      </c>
      <c r="O21" s="2111">
        <v>426.43244399999998</v>
      </c>
      <c r="P21" s="2111">
        <v>114.331981</v>
      </c>
      <c r="Q21" s="2111">
        <v>137.33148199999999</v>
      </c>
      <c r="R21" s="2111">
        <v>82.759698</v>
      </c>
      <c r="S21" s="2111">
        <v>215.492693</v>
      </c>
      <c r="T21" s="2111">
        <v>57.879816999999996</v>
      </c>
      <c r="U21" s="2111">
        <v>235.87195200000002</v>
      </c>
      <c r="V21" s="2111">
        <v>194.03025500000001</v>
      </c>
      <c r="W21" s="2111">
        <v>486.75757699999997</v>
      </c>
      <c r="X21" s="2111">
        <v>412.18388600000003</v>
      </c>
      <c r="Y21" s="2111">
        <v>519.74205600000005</v>
      </c>
      <c r="Z21" s="2111">
        <v>1180.1278399999999</v>
      </c>
      <c r="AA21" s="2111">
        <v>501.625271</v>
      </c>
      <c r="AB21" s="2111">
        <v>480.02470499999993</v>
      </c>
      <c r="AC21" s="2132">
        <v>375.09885199999997</v>
      </c>
      <c r="AD21" s="2111">
        <v>513.24037599999997</v>
      </c>
      <c r="AE21" s="2111">
        <v>740.64672299999995</v>
      </c>
      <c r="AF21" s="2111">
        <v>618.11812099999997</v>
      </c>
      <c r="AG21" s="2082">
        <f t="shared" si="2"/>
        <v>8549.552823</v>
      </c>
      <c r="AH21" s="2286">
        <f t="shared" si="3"/>
        <v>-1.3176999998904648E-2</v>
      </c>
      <c r="AI21" s="2103">
        <f>AH21-AJ21</f>
        <v>-1.3353999998798827E-2</v>
      </c>
      <c r="AJ21" s="2103">
        <f>'[1]01CH'!AE20</f>
        <v>1.7699999989417847E-4</v>
      </c>
      <c r="AK21" s="2081">
        <f t="shared" si="6"/>
        <v>19.400404048105457</v>
      </c>
      <c r="AL21" s="2104"/>
      <c r="AM21" s="2087" t="e">
        <f>Q21+W21+AA21+#REF!</f>
        <v>#REF!</v>
      </c>
    </row>
    <row r="22" spans="2:39" s="2151" customFormat="1" ht="12.75" customHeight="1">
      <c r="B22" s="2145" t="s">
        <v>76</v>
      </c>
      <c r="C22" s="2146" t="s">
        <v>77</v>
      </c>
      <c r="D22" s="2093" t="s">
        <v>17</v>
      </c>
      <c r="E22" s="2089"/>
      <c r="F22" s="890"/>
      <c r="G22" s="2090">
        <v>314.64</v>
      </c>
      <c r="H22" s="2100">
        <v>1.2523870000000001</v>
      </c>
      <c r="I22" s="2100">
        <v>0</v>
      </c>
      <c r="J22" s="2100">
        <v>1.5530170000000001</v>
      </c>
      <c r="K22" s="2100">
        <v>0</v>
      </c>
      <c r="L22" s="2100">
        <v>2.0562550000000002</v>
      </c>
      <c r="M22" s="2100">
        <v>0</v>
      </c>
      <c r="N22" s="2100">
        <v>5.7315480000000001</v>
      </c>
      <c r="O22" s="2100">
        <v>3.2312620000000001</v>
      </c>
      <c r="P22" s="2100">
        <v>4.0369300000000008</v>
      </c>
      <c r="Q22" s="2100">
        <v>0.17849999999999999</v>
      </c>
      <c r="R22" s="2100">
        <v>0.46526600000000001</v>
      </c>
      <c r="S22" s="2100">
        <v>2.0137399999999999</v>
      </c>
      <c r="T22" s="2100">
        <v>0</v>
      </c>
      <c r="U22" s="2100">
        <v>10.301315000000001</v>
      </c>
      <c r="V22" s="2100">
        <v>20.30678</v>
      </c>
      <c r="W22" s="2100">
        <v>0</v>
      </c>
      <c r="X22" s="2100">
        <v>0</v>
      </c>
      <c r="Y22" s="2100">
        <v>15.47124</v>
      </c>
      <c r="Z22" s="2100">
        <v>1.19</v>
      </c>
      <c r="AA22" s="2100">
        <v>20.459837999999998</v>
      </c>
      <c r="AB22" s="2100">
        <v>21.548555</v>
      </c>
      <c r="AC22" s="2107">
        <v>1.5041099999999998</v>
      </c>
      <c r="AD22" s="2100">
        <v>14.708682</v>
      </c>
      <c r="AE22" s="2100">
        <v>148.28961000000001</v>
      </c>
      <c r="AF22" s="2100">
        <v>40.340869999999995</v>
      </c>
      <c r="AG22" s="2150">
        <f t="shared" si="2"/>
        <v>314.639905</v>
      </c>
      <c r="AH22" s="2287">
        <f t="shared" si="3"/>
        <v>-9.4999999987521733E-5</v>
      </c>
      <c r="AI22" s="2148">
        <f t="shared" si="4"/>
        <v>-1.8999999997504347E-4</v>
      </c>
      <c r="AJ22" s="2148">
        <f>'[1]01CH'!AE21</f>
        <v>9.4999999987521733E-5</v>
      </c>
      <c r="AK22" s="2148">
        <f t="shared" si="6"/>
        <v>0.71397111031085103</v>
      </c>
      <c r="AL22" s="2149"/>
      <c r="AM22" s="2150" t="e">
        <f>Q22+W22+AA22+#REF!</f>
        <v>#REF!</v>
      </c>
    </row>
    <row r="23" spans="2:39" s="2151" customFormat="1" ht="12.75" customHeight="1">
      <c r="B23" s="2145" t="s">
        <v>82</v>
      </c>
      <c r="C23" s="2152" t="s">
        <v>83</v>
      </c>
      <c r="D23" s="2093" t="s">
        <v>18</v>
      </c>
      <c r="E23" s="2089"/>
      <c r="F23" s="890"/>
      <c r="G23" s="2090">
        <v>38.33</v>
      </c>
      <c r="H23" s="2100">
        <v>0.30010899999999996</v>
      </c>
      <c r="I23" s="2100">
        <v>5.7743999999999997E-2</v>
      </c>
      <c r="J23" s="2100">
        <v>0.19783899999999999</v>
      </c>
      <c r="K23" s="2100">
        <v>1.03077</v>
      </c>
      <c r="L23" s="2100">
        <v>0.253469</v>
      </c>
      <c r="M23" s="2100">
        <v>0.39776400000000001</v>
      </c>
      <c r="N23" s="2100">
        <v>0.58556399999999997</v>
      </c>
      <c r="O23" s="2100">
        <v>5.9513999999999997E-2</v>
      </c>
      <c r="P23" s="2100">
        <v>0.16012000000000001</v>
      </c>
      <c r="Q23" s="2100">
        <v>0.25527</v>
      </c>
      <c r="R23" s="2100">
        <v>0.42664100000000005</v>
      </c>
      <c r="S23" s="2100">
        <v>0.33279500000000001</v>
      </c>
      <c r="T23" s="2100">
        <v>0.11314399999999999</v>
      </c>
      <c r="U23" s="2100">
        <v>8.8152999999999995E-2</v>
      </c>
      <c r="V23" s="2100">
        <v>4.1162400000000003</v>
      </c>
      <c r="W23" s="2100">
        <v>0.70653699999999997</v>
      </c>
      <c r="X23" s="2100">
        <v>0.2</v>
      </c>
      <c r="Y23" s="2100">
        <v>0.19</v>
      </c>
      <c r="Z23" s="2100">
        <v>2.0999999999999996</v>
      </c>
      <c r="AA23" s="2100">
        <v>2.7714319999999999</v>
      </c>
      <c r="AB23" s="2100">
        <v>4.0299420000000001</v>
      </c>
      <c r="AC23" s="2107">
        <v>0.3</v>
      </c>
      <c r="AD23" s="2100">
        <v>13.136805000000001</v>
      </c>
      <c r="AE23" s="2100">
        <v>0.2</v>
      </c>
      <c r="AF23" s="2100">
        <v>6.31907</v>
      </c>
      <c r="AG23" s="2150">
        <f t="shared" si="2"/>
        <v>38.328922000000006</v>
      </c>
      <c r="AH23" s="2287">
        <f t="shared" si="3"/>
        <v>-1.0779999999925849E-3</v>
      </c>
      <c r="AI23" s="2148">
        <f t="shared" si="4"/>
        <v>-2.1559999999922752E-3</v>
      </c>
      <c r="AJ23" s="2148">
        <f>'[1]01CH'!AE22</f>
        <v>1.0779999999996903E-3</v>
      </c>
      <c r="AK23" s="2148">
        <f t="shared" si="6"/>
        <v>8.6977220500301683E-2</v>
      </c>
      <c r="AL23" s="2149"/>
      <c r="AM23" s="2150" t="e">
        <f>Q23+W23+AA23+#REF!</f>
        <v>#REF!</v>
      </c>
    </row>
    <row r="24" spans="2:39" s="2151" customFormat="1" ht="12.75" customHeight="1">
      <c r="B24" s="2145" t="s">
        <v>101</v>
      </c>
      <c r="C24" s="2152" t="s">
        <v>102</v>
      </c>
      <c r="D24" s="2093" t="s">
        <v>19</v>
      </c>
      <c r="E24" s="2089"/>
      <c r="F24" s="890"/>
      <c r="G24" s="2090">
        <v>65.09</v>
      </c>
      <c r="H24" s="2100">
        <v>0</v>
      </c>
      <c r="I24" s="2100">
        <v>0</v>
      </c>
      <c r="J24" s="2100">
        <v>0</v>
      </c>
      <c r="K24" s="2100">
        <v>0</v>
      </c>
      <c r="L24" s="2100">
        <v>0</v>
      </c>
      <c r="M24" s="2100">
        <v>0</v>
      </c>
      <c r="N24" s="2100">
        <v>0</v>
      </c>
      <c r="O24" s="2100">
        <v>0</v>
      </c>
      <c r="P24" s="2100">
        <v>0</v>
      </c>
      <c r="Q24" s="2100">
        <v>0</v>
      </c>
      <c r="R24" s="2100">
        <v>0</v>
      </c>
      <c r="S24" s="2100">
        <v>0</v>
      </c>
      <c r="T24" s="2100">
        <v>0</v>
      </c>
      <c r="U24" s="2100">
        <v>0</v>
      </c>
      <c r="V24" s="2100">
        <v>0</v>
      </c>
      <c r="W24" s="2100">
        <v>0</v>
      </c>
      <c r="X24" s="2100">
        <v>4.4900680000000008</v>
      </c>
      <c r="Y24" s="2100">
        <v>60.597228000000001</v>
      </c>
      <c r="Z24" s="2100">
        <v>0</v>
      </c>
      <c r="AA24" s="2100">
        <v>0</v>
      </c>
      <c r="AB24" s="2100">
        <v>0</v>
      </c>
      <c r="AC24" s="2107">
        <v>0</v>
      </c>
      <c r="AD24" s="2100">
        <v>0</v>
      </c>
      <c r="AE24" s="2100">
        <v>0</v>
      </c>
      <c r="AF24" s="2100">
        <v>0</v>
      </c>
      <c r="AG24" s="2150">
        <f t="shared" si="2"/>
        <v>65.087296000000009</v>
      </c>
      <c r="AH24" s="2287">
        <f t="shared" si="3"/>
        <v>-2.7039999999942665E-3</v>
      </c>
      <c r="AI24" s="2148">
        <f t="shared" si="4"/>
        <v>-5.4079999999885331E-3</v>
      </c>
      <c r="AJ24" s="2148">
        <f>'[1]01CH'!AE23</f>
        <v>2.7039999999942665E-3</v>
      </c>
      <c r="AK24" s="2148">
        <f t="shared" si="6"/>
        <v>0.14770016390202548</v>
      </c>
      <c r="AL24" s="2149"/>
      <c r="AM24" s="2150" t="e">
        <f>Q24+W24+AA24+#REF!</f>
        <v>#REF!</v>
      </c>
    </row>
    <row r="25" spans="2:39" s="2151" customFormat="1" ht="12.75" customHeight="1">
      <c r="B25" s="2145" t="s">
        <v>1318</v>
      </c>
      <c r="C25" s="2152" t="s">
        <v>104</v>
      </c>
      <c r="D25" s="2093" t="s">
        <v>20</v>
      </c>
      <c r="E25" s="2089"/>
      <c r="F25" s="890"/>
      <c r="G25" s="2090">
        <v>49.949999999999996</v>
      </c>
      <c r="H25" s="2100">
        <v>0</v>
      </c>
      <c r="I25" s="2100">
        <v>0</v>
      </c>
      <c r="J25" s="2100">
        <v>0</v>
      </c>
      <c r="K25" s="2100">
        <v>5.5557999999999996</v>
      </c>
      <c r="L25" s="2100">
        <v>0</v>
      </c>
      <c r="M25" s="2100">
        <v>0</v>
      </c>
      <c r="N25" s="2100">
        <v>0</v>
      </c>
      <c r="O25" s="2100">
        <v>0</v>
      </c>
      <c r="P25" s="2100">
        <v>0</v>
      </c>
      <c r="Q25" s="2100">
        <v>0</v>
      </c>
      <c r="R25" s="2100">
        <v>0</v>
      </c>
      <c r="S25" s="2100">
        <v>0</v>
      </c>
      <c r="T25" s="2100">
        <v>0</v>
      </c>
      <c r="U25" s="2100">
        <v>0</v>
      </c>
      <c r="V25" s="2100">
        <v>0</v>
      </c>
      <c r="W25" s="2100">
        <v>0</v>
      </c>
      <c r="X25" s="2100">
        <v>0</v>
      </c>
      <c r="Y25" s="2100">
        <v>30.855771999999995</v>
      </c>
      <c r="Z25" s="2100">
        <v>0</v>
      </c>
      <c r="AA25" s="2100">
        <v>3.7565</v>
      </c>
      <c r="AB25" s="2100">
        <v>0</v>
      </c>
      <c r="AC25" s="2100">
        <v>0</v>
      </c>
      <c r="AD25" s="2100">
        <v>0</v>
      </c>
      <c r="AE25" s="2100">
        <v>0</v>
      </c>
      <c r="AF25" s="2100">
        <v>9.777940000000001</v>
      </c>
      <c r="AG25" s="2150">
        <f t="shared" si="2"/>
        <v>49.946011999999996</v>
      </c>
      <c r="AH25" s="2287">
        <f t="shared" si="3"/>
        <v>-3.9879999999996585E-3</v>
      </c>
      <c r="AI25" s="2148">
        <f t="shared" si="4"/>
        <v>-132.117976</v>
      </c>
      <c r="AJ25" s="2148">
        <f>'[1]01CH'!AE25</f>
        <v>132.11398800000001</v>
      </c>
      <c r="AK25" s="2284">
        <f t="shared" si="6"/>
        <v>0.11334495601330728</v>
      </c>
      <c r="AM25" s="2147" t="e">
        <f>Q25+W25+AA25+#REF!</f>
        <v>#REF!</v>
      </c>
    </row>
    <row r="26" spans="2:39" s="2151" customFormat="1" ht="12.75" customHeight="1">
      <c r="B26" s="2145" t="s">
        <v>103</v>
      </c>
      <c r="C26" s="2152" t="s">
        <v>118</v>
      </c>
      <c r="D26" s="2093" t="s">
        <v>21</v>
      </c>
      <c r="E26" s="2089"/>
      <c r="F26" s="890"/>
      <c r="G26" s="2090">
        <v>421.90999999999997</v>
      </c>
      <c r="H26" s="2100">
        <v>19.124559999999999</v>
      </c>
      <c r="I26" s="2100">
        <v>16.281520999999998</v>
      </c>
      <c r="J26" s="2100">
        <v>1.5190840000000001</v>
      </c>
      <c r="K26" s="2100">
        <v>8.7567710000000005</v>
      </c>
      <c r="L26" s="2107">
        <v>11.411405999999999</v>
      </c>
      <c r="M26" s="2100">
        <v>0.86173299999999986</v>
      </c>
      <c r="N26" s="2100">
        <v>10.377409999999999</v>
      </c>
      <c r="O26" s="2100">
        <v>20.466244</v>
      </c>
      <c r="P26" s="2100">
        <v>7.7359400000000003</v>
      </c>
      <c r="Q26" s="2100">
        <v>11.79158</v>
      </c>
      <c r="R26" s="2100">
        <v>5.2767780000000002</v>
      </c>
      <c r="S26" s="2100">
        <v>6.5797330000000001</v>
      </c>
      <c r="T26" s="2100">
        <v>6.1262419999999995</v>
      </c>
      <c r="U26" s="2100">
        <v>5.8458699999999997</v>
      </c>
      <c r="V26" s="2100">
        <v>4.70139</v>
      </c>
      <c r="W26" s="2100">
        <v>26.908615000000001</v>
      </c>
      <c r="X26" s="2100">
        <v>2.6873839999999998</v>
      </c>
      <c r="Y26" s="2100">
        <v>33.695476999999997</v>
      </c>
      <c r="Z26" s="2100">
        <v>29.91807</v>
      </c>
      <c r="AA26" s="2100">
        <v>9.0367440000000006</v>
      </c>
      <c r="AB26" s="2100">
        <v>36.33</v>
      </c>
      <c r="AC26" s="2100">
        <v>68.22</v>
      </c>
      <c r="AD26" s="2100">
        <v>12.377577</v>
      </c>
      <c r="AE26" s="2100">
        <v>31.190410000000004</v>
      </c>
      <c r="AF26" s="2100">
        <v>34.68627</v>
      </c>
      <c r="AG26" s="2150">
        <f t="shared" si="2"/>
        <v>421.90680899999995</v>
      </c>
      <c r="AH26" s="2287">
        <f t="shared" si="3"/>
        <v>-3.191000000015265E-3</v>
      </c>
      <c r="AI26" s="2148">
        <f t="shared" si="4"/>
        <v>-33.536382000000003</v>
      </c>
      <c r="AJ26" s="2148">
        <f>'[1]01CH'!AE26</f>
        <v>33.533190999999988</v>
      </c>
      <c r="AK26" s="2148">
        <f t="shared" si="6"/>
        <v>0.9573847926241138</v>
      </c>
      <c r="AL26" s="2149"/>
      <c r="AM26" s="2150" t="e">
        <f>Q26+W26+AA26+#REF!</f>
        <v>#REF!</v>
      </c>
    </row>
    <row r="27" spans="2:39" s="2151" customFormat="1" ht="12.75" customHeight="1">
      <c r="B27" s="2145" t="s">
        <v>111</v>
      </c>
      <c r="C27" s="2152" t="s">
        <v>1282</v>
      </c>
      <c r="D27" s="2093" t="s">
        <v>22</v>
      </c>
      <c r="E27" s="2089"/>
      <c r="F27" s="890"/>
      <c r="G27" s="2090">
        <v>153.52000000000001</v>
      </c>
      <c r="H27" s="2100">
        <v>4.992047000000003</v>
      </c>
      <c r="I27" s="2100">
        <v>2.6051220000000002</v>
      </c>
      <c r="J27" s="2100">
        <v>0</v>
      </c>
      <c r="K27" s="2100">
        <v>10.466619999999999</v>
      </c>
      <c r="L27" s="2107">
        <v>0</v>
      </c>
      <c r="M27" s="2100">
        <v>0.62861200000000006</v>
      </c>
      <c r="N27" s="2100">
        <v>0</v>
      </c>
      <c r="O27" s="2100">
        <v>2.564686</v>
      </c>
      <c r="P27" s="2100">
        <v>3.8514900000000001</v>
      </c>
      <c r="Q27" s="2100">
        <v>1.4732399999999997</v>
      </c>
      <c r="R27" s="2100">
        <v>0</v>
      </c>
      <c r="S27" s="2100">
        <v>24.644853999999999</v>
      </c>
      <c r="T27" s="2100">
        <v>0</v>
      </c>
      <c r="U27" s="2100">
        <v>12.92099</v>
      </c>
      <c r="V27" s="2100">
        <v>2.0139399999999998</v>
      </c>
      <c r="W27" s="2100">
        <v>17.305303000000002</v>
      </c>
      <c r="X27" s="2100">
        <v>3.6889999999999978E-3</v>
      </c>
      <c r="Y27" s="2100">
        <v>24.385819999999999</v>
      </c>
      <c r="Z27" s="2100">
        <v>19.445550000000001</v>
      </c>
      <c r="AA27" s="2100">
        <v>1.101397</v>
      </c>
      <c r="AB27" s="2100">
        <v>3.2940000000000191E-3</v>
      </c>
      <c r="AC27" s="2100">
        <v>0.27204999999999996</v>
      </c>
      <c r="AD27" s="2100">
        <v>6.64</v>
      </c>
      <c r="AE27" s="2100">
        <v>15.384779999999999</v>
      </c>
      <c r="AF27" s="2100">
        <v>2.81427</v>
      </c>
      <c r="AG27" s="2150">
        <f t="shared" si="2"/>
        <v>153.517754</v>
      </c>
      <c r="AH27" s="2287">
        <f t="shared" si="3"/>
        <v>-2.246000000013737E-3</v>
      </c>
      <c r="AI27" s="2148">
        <f t="shared" si="4"/>
        <v>185.06550799999997</v>
      </c>
      <c r="AJ27" s="2148">
        <f>'[1]01CH'!AE27</f>
        <v>-185.06775399999998</v>
      </c>
      <c r="AK27" s="2148">
        <f t="shared" si="6"/>
        <v>0.34836271565891769</v>
      </c>
      <c r="AL27" s="2149"/>
      <c r="AM27" s="2150" t="e">
        <f>Q27+W27+AA27+#REF!</f>
        <v>#REF!</v>
      </c>
    </row>
    <row r="28" spans="2:39" s="2151" customFormat="1" ht="12.75" customHeight="1">
      <c r="B28" s="2145" t="s">
        <v>117</v>
      </c>
      <c r="C28" s="2152" t="s">
        <v>1219</v>
      </c>
      <c r="D28" s="2093" t="s">
        <v>23</v>
      </c>
      <c r="E28" s="2089"/>
      <c r="F28" s="2094"/>
      <c r="G28" s="2090">
        <v>0</v>
      </c>
      <c r="H28" s="2100">
        <v>0</v>
      </c>
      <c r="I28" s="2100">
        <v>0</v>
      </c>
      <c r="J28" s="2100">
        <v>0</v>
      </c>
      <c r="K28" s="2100">
        <v>0</v>
      </c>
      <c r="L28" s="2107">
        <v>0</v>
      </c>
      <c r="M28" s="2100">
        <v>0</v>
      </c>
      <c r="N28" s="2100">
        <v>0</v>
      </c>
      <c r="O28" s="2100">
        <v>0</v>
      </c>
      <c r="P28" s="2100">
        <v>0</v>
      </c>
      <c r="Q28" s="2100">
        <v>0</v>
      </c>
      <c r="R28" s="2100">
        <v>0</v>
      </c>
      <c r="S28" s="2100">
        <v>0</v>
      </c>
      <c r="T28" s="2100">
        <v>0</v>
      </c>
      <c r="U28" s="2100">
        <v>0</v>
      </c>
      <c r="V28" s="2100">
        <v>0</v>
      </c>
      <c r="W28" s="2100">
        <v>0</v>
      </c>
      <c r="X28" s="2100">
        <v>0</v>
      </c>
      <c r="Y28" s="2100">
        <v>0</v>
      </c>
      <c r="Z28" s="2100">
        <v>0</v>
      </c>
      <c r="AA28" s="2100">
        <v>0</v>
      </c>
      <c r="AB28" s="2100">
        <v>0</v>
      </c>
      <c r="AC28" s="2100">
        <v>0</v>
      </c>
      <c r="AD28" s="2100">
        <v>0</v>
      </c>
      <c r="AE28" s="2100">
        <v>0</v>
      </c>
      <c r="AF28" s="2100">
        <v>0</v>
      </c>
      <c r="AG28" s="2150">
        <f t="shared" si="2"/>
        <v>0</v>
      </c>
      <c r="AH28" s="2287">
        <f t="shared" si="3"/>
        <v>0</v>
      </c>
      <c r="AI28" s="2148">
        <f t="shared" si="4"/>
        <v>-29.69</v>
      </c>
      <c r="AJ28" s="2148">
        <f>'[1]01CH'!AE28</f>
        <v>29.69</v>
      </c>
      <c r="AK28" s="2148">
        <f t="shared" si="6"/>
        <v>0</v>
      </c>
      <c r="AL28" s="2149"/>
      <c r="AM28" s="2150" t="e">
        <f>Q28+W28+AA28+#REF!</f>
        <v>#REF!</v>
      </c>
    </row>
    <row r="29" spans="2:39" s="2151" customFormat="1" ht="12.75" customHeight="1">
      <c r="B29" s="2145" t="s">
        <v>232</v>
      </c>
      <c r="C29" s="2152" t="s">
        <v>1319</v>
      </c>
      <c r="D29" s="2093"/>
      <c r="E29" s="2089"/>
      <c r="F29" s="2094"/>
      <c r="G29" s="2090">
        <v>22.602</v>
      </c>
      <c r="H29" s="2100">
        <v>0</v>
      </c>
      <c r="I29" s="2100">
        <v>0</v>
      </c>
      <c r="J29" s="2100">
        <v>0</v>
      </c>
      <c r="K29" s="2100">
        <v>1.5899999999999803E-3</v>
      </c>
      <c r="L29" s="2107">
        <v>0</v>
      </c>
      <c r="M29" s="2100">
        <v>0</v>
      </c>
      <c r="N29" s="2100">
        <v>0</v>
      </c>
      <c r="O29" s="2100">
        <v>0</v>
      </c>
      <c r="P29" s="2100">
        <v>0</v>
      </c>
      <c r="Q29" s="2100">
        <v>0</v>
      </c>
      <c r="R29" s="2100">
        <v>0</v>
      </c>
      <c r="S29" s="2100">
        <v>0</v>
      </c>
      <c r="T29" s="2100">
        <v>0</v>
      </c>
      <c r="U29" s="2100">
        <v>0</v>
      </c>
      <c r="V29" s="2100">
        <v>0</v>
      </c>
      <c r="W29" s="2100">
        <v>0</v>
      </c>
      <c r="X29" s="2100">
        <v>3.9902389999999999</v>
      </c>
      <c r="Y29" s="2100">
        <v>17.568092</v>
      </c>
      <c r="Z29" s="2100">
        <v>0</v>
      </c>
      <c r="AA29" s="2100">
        <v>0</v>
      </c>
      <c r="AB29" s="2100">
        <v>0</v>
      </c>
      <c r="AC29" s="2100">
        <v>0</v>
      </c>
      <c r="AD29" s="2100">
        <v>1.2239999999998918E-3</v>
      </c>
      <c r="AE29" s="2100">
        <v>1.0423400000000003</v>
      </c>
      <c r="AF29" s="2100">
        <v>0</v>
      </c>
      <c r="AG29" s="2150">
        <f t="shared" si="2"/>
        <v>22.603484999999999</v>
      </c>
      <c r="AH29" s="2287">
        <f t="shared" si="3"/>
        <v>1.4849999999988484E-3</v>
      </c>
      <c r="AI29" s="2148"/>
      <c r="AJ29" s="2148"/>
      <c r="AK29" s="2148"/>
      <c r="AL29" s="2149"/>
      <c r="AM29" s="2150"/>
    </row>
    <row r="30" spans="2:39" ht="12.75" customHeight="1">
      <c r="B30" s="2088" t="s">
        <v>1220</v>
      </c>
      <c r="C30" s="2106" t="s">
        <v>1221</v>
      </c>
      <c r="D30" s="1828" t="s">
        <v>24</v>
      </c>
      <c r="E30" s="2089"/>
      <c r="F30" s="890"/>
      <c r="G30" s="2090">
        <v>3224.6014</v>
      </c>
      <c r="H30" s="2100">
        <v>85.751258000000021</v>
      </c>
      <c r="I30" s="2100">
        <v>61.260454999999993</v>
      </c>
      <c r="J30" s="2100">
        <v>20.790803999999994</v>
      </c>
      <c r="K30" s="2100">
        <v>119.78932</v>
      </c>
      <c r="L30" s="2107">
        <v>82.850932000000014</v>
      </c>
      <c r="M30" s="2100">
        <v>23.329547999999999</v>
      </c>
      <c r="N30" s="2100">
        <v>50.851114000000003</v>
      </c>
      <c r="O30" s="2100">
        <v>196.60863000000001</v>
      </c>
      <c r="P30" s="2100">
        <v>46.53887000000001</v>
      </c>
      <c r="Q30" s="2100">
        <v>46.123589999999993</v>
      </c>
      <c r="R30" s="2100">
        <v>25.435735999999995</v>
      </c>
      <c r="S30" s="2100">
        <v>83.11186699999999</v>
      </c>
      <c r="T30" s="2100">
        <v>32.690359000000001</v>
      </c>
      <c r="U30" s="2100">
        <v>85.709440000000001</v>
      </c>
      <c r="V30" s="2100">
        <v>71.083740000000006</v>
      </c>
      <c r="W30" s="2100">
        <v>167.82190300000002</v>
      </c>
      <c r="X30" s="2100">
        <v>131.261627</v>
      </c>
      <c r="Y30" s="2100">
        <v>184.64022299999999</v>
      </c>
      <c r="Z30" s="2100">
        <v>364.73615999999998</v>
      </c>
      <c r="AA30" s="2100">
        <v>192.81398499999997</v>
      </c>
      <c r="AB30" s="2100">
        <v>265.36516700000004</v>
      </c>
      <c r="AC30" s="2100">
        <v>161.45277999999996</v>
      </c>
      <c r="AD30" s="2100">
        <v>193.281587</v>
      </c>
      <c r="AE30" s="2100">
        <v>285.68638499999997</v>
      </c>
      <c r="AF30" s="2100">
        <v>245.61479699999998</v>
      </c>
      <c r="AG30" s="2082">
        <f t="shared" si="2"/>
        <v>3224.600277</v>
      </c>
      <c r="AH30" s="2286">
        <f t="shared" si="3"/>
        <v>-1.1230000000068685E-3</v>
      </c>
      <c r="AI30" s="2081">
        <f t="shared" si="4"/>
        <v>-2.246000000013737E-3</v>
      </c>
      <c r="AJ30" s="2081">
        <f>'[1]01CH'!AE29</f>
        <v>1.1230000000068685E-3</v>
      </c>
      <c r="AK30" s="2081">
        <f t="shared" ref="AK30:AK62" si="7">G30/$AK$8*100</f>
        <v>7.3171632401090925</v>
      </c>
      <c r="AM30" s="2087" t="e">
        <f>Q30+W30+AA30+#REF!</f>
        <v>#REF!</v>
      </c>
    </row>
    <row r="31" spans="2:39" ht="12.75" hidden="1" customHeight="1">
      <c r="B31" s="1834" t="s">
        <v>233</v>
      </c>
      <c r="C31" s="2133" t="s">
        <v>1222</v>
      </c>
      <c r="D31" s="2134" t="s">
        <v>25</v>
      </c>
      <c r="E31" s="2093"/>
      <c r="F31" s="890"/>
      <c r="G31" s="2090">
        <v>2232.0254</v>
      </c>
      <c r="H31" s="2100">
        <v>64.927785</v>
      </c>
      <c r="I31" s="2100">
        <v>35.271129999999999</v>
      </c>
      <c r="J31" s="2100">
        <v>15.316940000000001</v>
      </c>
      <c r="K31" s="2100">
        <v>89.345979999999997</v>
      </c>
      <c r="L31" s="2107">
        <v>59.617962000000006</v>
      </c>
      <c r="M31" s="2100">
        <v>15.484075000000001</v>
      </c>
      <c r="N31" s="2100">
        <v>35.317029999999995</v>
      </c>
      <c r="O31" s="2100">
        <v>112.185361</v>
      </c>
      <c r="P31" s="2100">
        <v>28.88053</v>
      </c>
      <c r="Q31" s="2100">
        <v>34.396999999999998</v>
      </c>
      <c r="R31" s="2100">
        <v>17.755488</v>
      </c>
      <c r="S31" s="2100">
        <v>69.077765999999997</v>
      </c>
      <c r="T31" s="2100">
        <v>25.235775</v>
      </c>
      <c r="U31" s="2100">
        <v>56.987201999999996</v>
      </c>
      <c r="V31" s="2100">
        <v>47.119669999999999</v>
      </c>
      <c r="W31" s="2100">
        <v>141.762598</v>
      </c>
      <c r="X31" s="2100">
        <v>100.07165000000001</v>
      </c>
      <c r="Y31" s="2100">
        <v>126.60199299999999</v>
      </c>
      <c r="Z31" s="2100">
        <v>201.16694999999999</v>
      </c>
      <c r="AA31" s="2100">
        <v>125.56138100000001</v>
      </c>
      <c r="AB31" s="2100">
        <v>167.301243</v>
      </c>
      <c r="AC31" s="2100">
        <v>121.66011</v>
      </c>
      <c r="AD31" s="2100">
        <v>134.84890200000001</v>
      </c>
      <c r="AE31" s="2100">
        <v>220.64004</v>
      </c>
      <c r="AF31" s="2100">
        <v>185.49559699999998</v>
      </c>
      <c r="AG31" s="2082">
        <f t="shared" si="2"/>
        <v>2232.030158</v>
      </c>
      <c r="AH31" s="2286">
        <f t="shared" si="3"/>
        <v>4.7580000000380096E-3</v>
      </c>
      <c r="AI31" s="2081">
        <f t="shared" si="4"/>
        <v>9.5159999998486455E-3</v>
      </c>
      <c r="AJ31" s="2081">
        <f>'[1]01CH'!AE30</f>
        <v>-4.7579999998106359E-3</v>
      </c>
      <c r="AK31" s="2081">
        <f t="shared" si="7"/>
        <v>5.064841256928621</v>
      </c>
      <c r="AM31" s="2087" t="e">
        <f>Q31+W31+AA31+#REF!</f>
        <v>#REF!</v>
      </c>
    </row>
    <row r="32" spans="2:39" ht="12.75" hidden="1" customHeight="1">
      <c r="B32" s="1834" t="s">
        <v>535</v>
      </c>
      <c r="C32" s="2133" t="s">
        <v>536</v>
      </c>
      <c r="D32" s="2134" t="s">
        <v>26</v>
      </c>
      <c r="E32" s="2093"/>
      <c r="F32" s="890"/>
      <c r="G32" s="2090">
        <v>244.04830000000001</v>
      </c>
      <c r="H32" s="2100">
        <v>3.960623</v>
      </c>
      <c r="I32" s="2100">
        <v>0.81961700000000004</v>
      </c>
      <c r="J32" s="2100">
        <v>0.41445600000000005</v>
      </c>
      <c r="K32" s="2100">
        <v>4.5775799999999993</v>
      </c>
      <c r="L32" s="2107">
        <v>5.2307840000000008</v>
      </c>
      <c r="M32" s="2100">
        <v>0.25914599999999999</v>
      </c>
      <c r="N32" s="2100">
        <v>3.4225379999999999</v>
      </c>
      <c r="O32" s="2100">
        <v>10.628178999999999</v>
      </c>
      <c r="P32" s="2100">
        <v>0.89644999999999997</v>
      </c>
      <c r="Q32" s="2100">
        <v>0.77885000000000004</v>
      </c>
      <c r="R32" s="2100">
        <v>1.185708</v>
      </c>
      <c r="S32" s="2100">
        <v>2.4491700000000001</v>
      </c>
      <c r="T32" s="2100">
        <v>0.232792</v>
      </c>
      <c r="U32" s="2100">
        <v>2.7548510000000004</v>
      </c>
      <c r="V32" s="2100">
        <v>1.2038500000000001</v>
      </c>
      <c r="W32" s="2100">
        <v>5.6060119999999998</v>
      </c>
      <c r="X32" s="2100">
        <v>7.7323820000000003</v>
      </c>
      <c r="Y32" s="2100">
        <v>16.854734000000001</v>
      </c>
      <c r="Z32" s="2100">
        <v>118.09644</v>
      </c>
      <c r="AA32" s="2100">
        <v>10.975095000000001</v>
      </c>
      <c r="AB32" s="2100">
        <v>15.334339000000002</v>
      </c>
      <c r="AC32" s="2100">
        <v>6.11815</v>
      </c>
      <c r="AD32" s="2100">
        <v>10.186947</v>
      </c>
      <c r="AE32" s="2100">
        <v>9.6886800000000015</v>
      </c>
      <c r="AF32" s="2100">
        <v>4.6432900000000004</v>
      </c>
      <c r="AG32" s="2082">
        <f t="shared" si="2"/>
        <v>244.05066300000007</v>
      </c>
      <c r="AH32" s="2286">
        <f t="shared" si="3"/>
        <v>2.3630000000594009E-3</v>
      </c>
      <c r="AI32" s="2081">
        <f t="shared" si="4"/>
        <v>4.7260000000619584E-3</v>
      </c>
      <c r="AJ32" s="2081">
        <f>'[1]01CH'!AE31</f>
        <v>-2.3630000000025575E-3</v>
      </c>
      <c r="AK32" s="2081">
        <f t="shared" si="7"/>
        <v>0.55378666323568415</v>
      </c>
      <c r="AM32" s="2087" t="e">
        <f>Q32+W32+AA32+#REF!</f>
        <v>#REF!</v>
      </c>
    </row>
    <row r="33" spans="2:39" ht="12.75" hidden="1" customHeight="1">
      <c r="B33" s="1834" t="s">
        <v>576</v>
      </c>
      <c r="C33" s="2133" t="s">
        <v>577</v>
      </c>
      <c r="D33" s="2134" t="s">
        <v>27</v>
      </c>
      <c r="E33" s="2093"/>
      <c r="F33" s="890"/>
      <c r="G33" s="2090">
        <v>37.61</v>
      </c>
      <c r="H33" s="2100">
        <v>0.42638899999999996</v>
      </c>
      <c r="I33" s="2100">
        <v>3.6187740000000002</v>
      </c>
      <c r="J33" s="2100">
        <v>0.08</v>
      </c>
      <c r="K33" s="2100">
        <v>0</v>
      </c>
      <c r="L33" s="2107">
        <v>1.2329369999999999</v>
      </c>
      <c r="M33" s="2100">
        <v>0.1</v>
      </c>
      <c r="N33" s="2100">
        <v>0.81554300000000002</v>
      </c>
      <c r="O33" s="2100">
        <v>3.542605</v>
      </c>
      <c r="P33" s="2100">
        <v>1.03149</v>
      </c>
      <c r="Q33" s="2100">
        <v>0.29272999999999999</v>
      </c>
      <c r="R33" s="2100">
        <v>4.3430730000000004</v>
      </c>
      <c r="S33" s="2100">
        <v>0</v>
      </c>
      <c r="T33" s="2100">
        <v>1.16255</v>
      </c>
      <c r="U33" s="2100">
        <v>3.3754869999999997</v>
      </c>
      <c r="V33" s="2100">
        <v>10.295360000000001</v>
      </c>
      <c r="W33" s="2100">
        <v>9.8191000000000001E-2</v>
      </c>
      <c r="X33" s="2100">
        <v>0.118865</v>
      </c>
      <c r="Y33" s="2100">
        <v>0.16065299999999999</v>
      </c>
      <c r="Z33" s="2100">
        <v>2.7120899999999999</v>
      </c>
      <c r="AA33" s="2100">
        <v>0.18821299999999999</v>
      </c>
      <c r="AB33" s="2100">
        <v>5.1201000000000003E-2</v>
      </c>
      <c r="AC33" s="2100">
        <v>0.53874</v>
      </c>
      <c r="AD33" s="2100">
        <v>0.13180700000000001</v>
      </c>
      <c r="AE33" s="2100">
        <v>0.89895199999999997</v>
      </c>
      <c r="AF33" s="2100">
        <v>2.39764</v>
      </c>
      <c r="AG33" s="2082">
        <f t="shared" si="2"/>
        <v>37.613289999999999</v>
      </c>
      <c r="AH33" s="2286">
        <f t="shared" si="3"/>
        <v>3.2899999999997931E-3</v>
      </c>
      <c r="AI33" s="2081">
        <f t="shared" si="4"/>
        <v>6.5799999999995862E-3</v>
      </c>
      <c r="AJ33" s="2081">
        <f>'[1]01CH'!AE32</f>
        <v>-3.2899999999997931E-3</v>
      </c>
      <c r="AK33" s="2081">
        <f t="shared" si="7"/>
        <v>8.5343419332542303E-2</v>
      </c>
      <c r="AM33" s="2087" t="e">
        <f>Q33+W33+AA33+#REF!</f>
        <v>#REF!</v>
      </c>
    </row>
    <row r="34" spans="2:39" ht="12.75" hidden="1" customHeight="1">
      <c r="B34" s="1834" t="s">
        <v>588</v>
      </c>
      <c r="C34" s="2133" t="s">
        <v>1225</v>
      </c>
      <c r="D34" s="2134" t="s">
        <v>29</v>
      </c>
      <c r="E34" s="2093"/>
      <c r="F34" s="890"/>
      <c r="G34" s="2090">
        <v>70.92</v>
      </c>
      <c r="H34" s="2100">
        <v>0.24130999999999997</v>
      </c>
      <c r="I34" s="2100">
        <v>2.0374E-2</v>
      </c>
      <c r="J34" s="2100">
        <v>0.390704</v>
      </c>
      <c r="K34" s="2100">
        <v>1.6268199999999999</v>
      </c>
      <c r="L34" s="2107">
        <v>2.2425489999999999</v>
      </c>
      <c r="M34" s="2100">
        <v>1.309285</v>
      </c>
      <c r="N34" s="2100">
        <v>0.278997</v>
      </c>
      <c r="O34" s="2100">
        <v>14.058691</v>
      </c>
      <c r="P34" s="2100">
        <v>0.12311999999999999</v>
      </c>
      <c r="Q34" s="2100">
        <v>2.7981599999999998</v>
      </c>
      <c r="R34" s="2100">
        <v>4.3822E-2</v>
      </c>
      <c r="S34" s="2100">
        <v>1.6032150000000001</v>
      </c>
      <c r="T34" s="2100">
        <v>9.6433000000000005E-2</v>
      </c>
      <c r="U34" s="2100">
        <v>0.12078700000000001</v>
      </c>
      <c r="V34" s="2100">
        <v>1.08073</v>
      </c>
      <c r="W34" s="2100">
        <v>6.2133000000000001E-2</v>
      </c>
      <c r="X34" s="2100">
        <v>1.268</v>
      </c>
      <c r="Y34" s="2100">
        <v>1.9046539999999998</v>
      </c>
      <c r="Z34" s="2100">
        <v>0.6878200000000001</v>
      </c>
      <c r="AA34" s="2100">
        <v>0.55949099999999996</v>
      </c>
      <c r="AB34" s="2100">
        <v>4.2692569999999996</v>
      </c>
      <c r="AC34" s="2100">
        <v>0.20982999999999999</v>
      </c>
      <c r="AD34" s="2100">
        <v>1.3408769999999999</v>
      </c>
      <c r="AE34" s="2100">
        <v>16.723859999999998</v>
      </c>
      <c r="AF34" s="2100">
        <v>17.855259999999998</v>
      </c>
      <c r="AG34" s="2082">
        <f t="shared" si="2"/>
        <v>70.916178999999985</v>
      </c>
      <c r="AH34" s="2286">
        <f t="shared" si="3"/>
        <v>-3.8210000000162836E-3</v>
      </c>
      <c r="AI34" s="2081">
        <f t="shared" si="4"/>
        <v>-42.077359000000015</v>
      </c>
      <c r="AJ34" s="2081">
        <f>'[1]01CH'!AE33</f>
        <v>42.073537999999999</v>
      </c>
      <c r="AK34" s="2081">
        <f t="shared" si="7"/>
        <v>0.16092941502429939</v>
      </c>
      <c r="AM34" s="2087" t="e">
        <f>Q34+W34+AA34+#REF!</f>
        <v>#REF!</v>
      </c>
    </row>
    <row r="35" spans="2:39" ht="12.75" hidden="1" customHeight="1">
      <c r="B35" s="1834" t="s">
        <v>590</v>
      </c>
      <c r="C35" s="2133" t="s">
        <v>1288</v>
      </c>
      <c r="D35" s="2134" t="s">
        <v>30</v>
      </c>
      <c r="E35" s="2093"/>
      <c r="F35" s="890"/>
      <c r="G35" s="2090">
        <v>339.0797</v>
      </c>
      <c r="H35" s="2100">
        <v>12.044862</v>
      </c>
      <c r="I35" s="2100">
        <v>3.2445360000000001</v>
      </c>
      <c r="J35" s="2100">
        <v>2.4053450000000001</v>
      </c>
      <c r="K35" s="2100">
        <v>10.012690000000001</v>
      </c>
      <c r="L35" s="2107">
        <v>12.503305000000001</v>
      </c>
      <c r="M35" s="2100">
        <v>0.99205100000000002</v>
      </c>
      <c r="N35" s="2100">
        <v>7.8859079999999997</v>
      </c>
      <c r="O35" s="2100">
        <v>33.140258000000003</v>
      </c>
      <c r="P35" s="2100">
        <v>11.748899999999999</v>
      </c>
      <c r="Q35" s="2100">
        <v>5.4741400000000002</v>
      </c>
      <c r="R35" s="2100">
        <v>1.8929640000000001</v>
      </c>
      <c r="S35" s="2100">
        <v>6.7576780000000003</v>
      </c>
      <c r="T35" s="2100">
        <v>3.0275400000000001</v>
      </c>
      <c r="U35" s="2100">
        <v>6.8573219999999999</v>
      </c>
      <c r="V35" s="2100">
        <v>9.7636400000000005</v>
      </c>
      <c r="W35" s="2100">
        <v>14.896298999999999</v>
      </c>
      <c r="X35" s="2100">
        <v>12.391476999999998</v>
      </c>
      <c r="Y35" s="2100">
        <v>14.490394000000002</v>
      </c>
      <c r="Z35" s="2100">
        <v>24.171489999999995</v>
      </c>
      <c r="AA35" s="2100">
        <v>32.553404999999998</v>
      </c>
      <c r="AB35" s="2100">
        <v>54.697178999999998</v>
      </c>
      <c r="AC35" s="2100">
        <v>10.189639999999999</v>
      </c>
      <c r="AD35" s="2100">
        <v>12.422449</v>
      </c>
      <c r="AE35" s="2100">
        <v>16.098649999999999</v>
      </c>
      <c r="AF35" s="2100">
        <v>19.41432</v>
      </c>
      <c r="AG35" s="2082">
        <f t="shared" si="2"/>
        <v>339.07644200000004</v>
      </c>
      <c r="AH35" s="2286">
        <f t="shared" si="3"/>
        <v>-3.2579999999597931E-3</v>
      </c>
      <c r="AI35" s="2081">
        <f t="shared" si="4"/>
        <v>-145.03707899999995</v>
      </c>
      <c r="AJ35" s="2081">
        <f>'[1]01CH'!AE34</f>
        <v>145.03382099999999</v>
      </c>
      <c r="AK35" s="2081">
        <f t="shared" si="7"/>
        <v>0.7694289025326414</v>
      </c>
      <c r="AM35" s="2087" t="e">
        <f>Q35+W35+AA35+#REF!</f>
        <v>#REF!</v>
      </c>
    </row>
    <row r="36" spans="2:39" ht="12.75" hidden="1" customHeight="1">
      <c r="B36" s="1834" t="s">
        <v>600</v>
      </c>
      <c r="C36" s="2133" t="s">
        <v>1227</v>
      </c>
      <c r="D36" s="2134" t="s">
        <v>31</v>
      </c>
      <c r="E36" s="2093"/>
      <c r="F36" s="890"/>
      <c r="G36" s="2090">
        <v>73.188000000000002</v>
      </c>
      <c r="H36" s="2100">
        <v>0.65417599999999998</v>
      </c>
      <c r="I36" s="2100">
        <v>6.923451</v>
      </c>
      <c r="J36" s="2100">
        <v>0.56291800000000003</v>
      </c>
      <c r="K36" s="2100">
        <v>3.8273900000000003</v>
      </c>
      <c r="L36" s="2107">
        <v>0.78178300000000001</v>
      </c>
      <c r="M36" s="2100">
        <v>0</v>
      </c>
      <c r="N36" s="2100">
        <v>0.521818</v>
      </c>
      <c r="O36" s="2100">
        <v>1.411505</v>
      </c>
      <c r="P36" s="2100">
        <v>0.29625000000000001</v>
      </c>
      <c r="Q36" s="2100">
        <v>0.90534000000000003</v>
      </c>
      <c r="R36" s="2100">
        <v>0</v>
      </c>
      <c r="S36" s="2100">
        <v>0.55200400000000005</v>
      </c>
      <c r="T36" s="2100">
        <v>0.54</v>
      </c>
      <c r="U36" s="2100">
        <v>2.2950309999999998</v>
      </c>
      <c r="V36" s="2100">
        <v>0.52546000000000004</v>
      </c>
      <c r="W36" s="2100">
        <v>1.7424130000000002</v>
      </c>
      <c r="X36" s="2100">
        <v>2.4971410000000001</v>
      </c>
      <c r="Y36" s="2100">
        <v>5.8742910000000004</v>
      </c>
      <c r="Z36" s="2100">
        <v>2.9014500000000001</v>
      </c>
      <c r="AA36" s="2100">
        <v>5.9508960000000002</v>
      </c>
      <c r="AB36" s="2100">
        <v>9.1665089999999996</v>
      </c>
      <c r="AC36" s="2100">
        <v>6.8010399999999995</v>
      </c>
      <c r="AD36" s="2100">
        <v>8.9007199999999997</v>
      </c>
      <c r="AE36" s="2100">
        <v>2.686153</v>
      </c>
      <c r="AF36" s="2100">
        <v>6.8749199999999995</v>
      </c>
      <c r="AG36" s="2082">
        <f t="shared" si="2"/>
        <v>73.192659000000006</v>
      </c>
      <c r="AH36" s="2286">
        <f t="shared" si="3"/>
        <v>4.6590000000037435E-3</v>
      </c>
      <c r="AI36" s="2081">
        <f t="shared" si="4"/>
        <v>150.201401</v>
      </c>
      <c r="AJ36" s="2081">
        <f>'[1]01CH'!AE35</f>
        <v>-150.196742</v>
      </c>
      <c r="AK36" s="2081">
        <f t="shared" si="7"/>
        <v>0.16607588870274145</v>
      </c>
      <c r="AM36" s="2087" t="e">
        <f>Q36+W36+AA36+#REF!</f>
        <v>#REF!</v>
      </c>
    </row>
    <row r="37" spans="2:39" ht="12.75" hidden="1" customHeight="1">
      <c r="B37" s="1834" t="s">
        <v>662</v>
      </c>
      <c r="C37" s="2133" t="s">
        <v>689</v>
      </c>
      <c r="D37" s="2134" t="s">
        <v>33</v>
      </c>
      <c r="E37" s="2093"/>
      <c r="F37" s="890"/>
      <c r="G37" s="2090">
        <v>19.690000000000001</v>
      </c>
      <c r="H37" s="2100">
        <v>0.219003</v>
      </c>
      <c r="I37" s="2100">
        <v>2.6587E-2</v>
      </c>
      <c r="J37" s="2100">
        <v>1.6574999999999999E-2</v>
      </c>
      <c r="K37" s="2100">
        <v>5.8946500000000004</v>
      </c>
      <c r="L37" s="2107">
        <v>2.9139000000000002E-2</v>
      </c>
      <c r="M37" s="2100">
        <v>0</v>
      </c>
      <c r="N37" s="2100">
        <v>8.5220000000000001E-3</v>
      </c>
      <c r="O37" s="2100">
        <v>11.714513</v>
      </c>
      <c r="P37" s="2100">
        <v>0</v>
      </c>
      <c r="Q37" s="2100">
        <v>5.8199999999999997E-3</v>
      </c>
      <c r="R37" s="2100">
        <v>0</v>
      </c>
      <c r="S37" s="2100">
        <v>1.4164E-2</v>
      </c>
      <c r="T37" s="2100">
        <v>0</v>
      </c>
      <c r="U37" s="2100">
        <v>0.14568400000000001</v>
      </c>
      <c r="V37" s="2100">
        <v>1.089E-2</v>
      </c>
      <c r="W37" s="2100">
        <v>1.9182000000000001E-2</v>
      </c>
      <c r="X37" s="2100">
        <v>0.44365200000000005</v>
      </c>
      <c r="Y37" s="2100">
        <v>5.3727999999999998E-2</v>
      </c>
      <c r="Z37" s="2100">
        <v>0.66379999999999995</v>
      </c>
      <c r="AA37" s="2100">
        <v>5.3513999999999999E-2</v>
      </c>
      <c r="AB37" s="2100">
        <v>1.0912E-2</v>
      </c>
      <c r="AC37" s="2100">
        <v>2.9579999999999999E-2</v>
      </c>
      <c r="AD37" s="2100">
        <v>6.0506999999999998E-2</v>
      </c>
      <c r="AE37" s="2100">
        <v>0.21747</v>
      </c>
      <c r="AF37" s="2100">
        <v>4.6789999999999998E-2</v>
      </c>
      <c r="AG37" s="2082">
        <f t="shared" si="2"/>
        <v>19.684681999999999</v>
      </c>
      <c r="AH37" s="2285">
        <f t="shared" si="3"/>
        <v>-5.3180000000025984E-3</v>
      </c>
      <c r="AI37" s="2081">
        <f t="shared" si="4"/>
        <v>27.209340999999991</v>
      </c>
      <c r="AJ37" s="2081">
        <f>'[1]01CH'!AE36</f>
        <v>-27.214658999999994</v>
      </c>
      <c r="AK37" s="2081">
        <f t="shared" si="7"/>
        <v>4.4679923601642059E-2</v>
      </c>
      <c r="AM37" s="2087" t="e">
        <f>Q37+W37+AA37+#REF!</f>
        <v>#REF!</v>
      </c>
    </row>
    <row r="38" spans="2:39" ht="12.75" hidden="1" customHeight="1">
      <c r="B38" s="1834" t="s">
        <v>686</v>
      </c>
      <c r="C38" s="2133" t="s">
        <v>699</v>
      </c>
      <c r="D38" s="2134" t="s">
        <v>34</v>
      </c>
      <c r="E38" s="2093"/>
      <c r="F38" s="890"/>
      <c r="G38" s="2090">
        <v>3.99</v>
      </c>
      <c r="H38" s="2100">
        <v>0</v>
      </c>
      <c r="I38" s="2100">
        <v>1.241738</v>
      </c>
      <c r="J38" s="2100">
        <v>2.2044999999999999E-2</v>
      </c>
      <c r="K38" s="2100">
        <v>2.061E-2</v>
      </c>
      <c r="L38" s="2107">
        <v>0</v>
      </c>
      <c r="M38" s="2100">
        <v>0.01</v>
      </c>
      <c r="N38" s="2100">
        <v>1.366428</v>
      </c>
      <c r="O38" s="2100">
        <v>4.5852999999999998E-2</v>
      </c>
      <c r="P38" s="2100">
        <v>0.27372999999999997</v>
      </c>
      <c r="Q38" s="2100">
        <v>0</v>
      </c>
      <c r="R38" s="2100">
        <v>0.21468100000000001</v>
      </c>
      <c r="S38" s="2100">
        <v>9.5680000000000001E-3</v>
      </c>
      <c r="T38" s="2100">
        <v>8.9842000000000005E-2</v>
      </c>
      <c r="U38" s="2100">
        <v>0</v>
      </c>
      <c r="V38" s="2100">
        <v>0.35189999999999999</v>
      </c>
      <c r="W38" s="2100">
        <v>0</v>
      </c>
      <c r="X38" s="2100">
        <v>4.1047E-2</v>
      </c>
      <c r="Y38" s="2100">
        <v>0</v>
      </c>
      <c r="Z38" s="2100">
        <v>5.2599999999999991E-3</v>
      </c>
      <c r="AA38" s="2100">
        <v>0</v>
      </c>
      <c r="AB38" s="2100">
        <v>9.3729999999999994E-3</v>
      </c>
      <c r="AC38" s="2100">
        <v>1.213E-2</v>
      </c>
      <c r="AD38" s="2100">
        <v>4.7756E-2</v>
      </c>
      <c r="AE38" s="2100">
        <v>1.576E-2</v>
      </c>
      <c r="AF38" s="2100">
        <v>0.21188000000000001</v>
      </c>
      <c r="AG38" s="2082">
        <f t="shared" si="2"/>
        <v>3.9896010000000004</v>
      </c>
      <c r="AH38" s="2286">
        <f t="shared" si="3"/>
        <v>-3.9899999999981617E-4</v>
      </c>
      <c r="AI38" s="2081">
        <f t="shared" si="4"/>
        <v>0.79727799999999993</v>
      </c>
      <c r="AJ38" s="2081">
        <f>'[1]01CH'!AE37</f>
        <v>-0.79767699999999975</v>
      </c>
      <c r="AK38" s="2081">
        <f t="shared" si="7"/>
        <v>9.053981471333258E-3</v>
      </c>
      <c r="AM38" s="2087" t="e">
        <f>Q38+W38+AA38+#REF!</f>
        <v>#REF!</v>
      </c>
    </row>
    <row r="39" spans="2:39" ht="12.75" hidden="1" customHeight="1">
      <c r="B39" s="1834" t="s">
        <v>688</v>
      </c>
      <c r="C39" s="2133" t="s">
        <v>1293</v>
      </c>
      <c r="D39" s="2134" t="s">
        <v>36</v>
      </c>
      <c r="E39" s="2093"/>
      <c r="F39" s="890"/>
      <c r="G39" s="2090">
        <v>0</v>
      </c>
      <c r="H39" s="2100">
        <v>0</v>
      </c>
      <c r="I39" s="2100">
        <v>0</v>
      </c>
      <c r="J39" s="2100">
        <v>0</v>
      </c>
      <c r="K39" s="2100">
        <v>0</v>
      </c>
      <c r="L39" s="2107">
        <v>0</v>
      </c>
      <c r="M39" s="2100">
        <v>0</v>
      </c>
      <c r="N39" s="2100">
        <v>0</v>
      </c>
      <c r="O39" s="2100">
        <v>0</v>
      </c>
      <c r="P39" s="2100">
        <v>0</v>
      </c>
      <c r="Q39" s="2100">
        <v>0</v>
      </c>
      <c r="R39" s="2100">
        <v>0</v>
      </c>
      <c r="S39" s="2100">
        <v>0</v>
      </c>
      <c r="T39" s="2100">
        <v>0</v>
      </c>
      <c r="U39" s="2100">
        <v>0</v>
      </c>
      <c r="V39" s="2100">
        <v>0</v>
      </c>
      <c r="W39" s="2100">
        <v>0</v>
      </c>
      <c r="X39" s="2100">
        <v>0</v>
      </c>
      <c r="Y39" s="2100">
        <v>0</v>
      </c>
      <c r="Z39" s="2100">
        <v>0</v>
      </c>
      <c r="AA39" s="2100">
        <v>0</v>
      </c>
      <c r="AB39" s="2100">
        <v>0</v>
      </c>
      <c r="AC39" s="2100">
        <v>0</v>
      </c>
      <c r="AD39" s="2100">
        <v>0</v>
      </c>
      <c r="AE39" s="2100">
        <v>0</v>
      </c>
      <c r="AF39" s="2100">
        <v>0</v>
      </c>
      <c r="AG39" s="2082">
        <f t="shared" si="2"/>
        <v>0</v>
      </c>
      <c r="AH39" s="2286">
        <f t="shared" si="3"/>
        <v>0</v>
      </c>
      <c r="AI39" s="2081">
        <f t="shared" si="4"/>
        <v>18.754682000000003</v>
      </c>
      <c r="AJ39" s="2081">
        <f>'[1]01CH'!AE38</f>
        <v>-18.754682000000003</v>
      </c>
      <c r="AK39" s="2081">
        <f t="shared" si="7"/>
        <v>0</v>
      </c>
      <c r="AM39" s="2087" t="e">
        <f>Q39+W39+AA39+#REF!</f>
        <v>#REF!</v>
      </c>
    </row>
    <row r="40" spans="2:39" ht="12.75" hidden="1" customHeight="1">
      <c r="B40" s="1834" t="s">
        <v>698</v>
      </c>
      <c r="C40" s="2133" t="s">
        <v>712</v>
      </c>
      <c r="D40" s="2134" t="s">
        <v>37</v>
      </c>
      <c r="E40" s="2093"/>
      <c r="F40" s="890"/>
      <c r="G40" s="2090">
        <v>9.7100000000000009</v>
      </c>
      <c r="H40" s="2100">
        <v>0.77208500000000002</v>
      </c>
      <c r="I40" s="2100">
        <v>5.1844080000000003</v>
      </c>
      <c r="J40" s="2100">
        <v>1.4122220000000001</v>
      </c>
      <c r="K40" s="2100">
        <v>0</v>
      </c>
      <c r="L40" s="2107">
        <v>0</v>
      </c>
      <c r="M40" s="2100">
        <v>0.90999999999999992</v>
      </c>
      <c r="N40" s="2100">
        <v>0</v>
      </c>
      <c r="O40" s="2100">
        <v>0</v>
      </c>
      <c r="P40" s="2100">
        <v>0</v>
      </c>
      <c r="Q40" s="2100">
        <v>0</v>
      </c>
      <c r="R40" s="2100">
        <v>0</v>
      </c>
      <c r="S40" s="2100">
        <v>0</v>
      </c>
      <c r="T40" s="2100">
        <v>1.2270490000000001</v>
      </c>
      <c r="U40" s="2100">
        <v>0.14852399999999999</v>
      </c>
      <c r="V40" s="2100">
        <v>0</v>
      </c>
      <c r="W40" s="2100">
        <v>0</v>
      </c>
      <c r="X40" s="2100">
        <v>5.9513000000000003E-2</v>
      </c>
      <c r="Y40" s="2100">
        <v>0</v>
      </c>
      <c r="Z40" s="2100">
        <v>0</v>
      </c>
      <c r="AA40" s="2100">
        <v>0</v>
      </c>
      <c r="AB40" s="2100">
        <v>0</v>
      </c>
      <c r="AC40" s="2100">
        <v>0</v>
      </c>
      <c r="AD40" s="2100">
        <v>0</v>
      </c>
      <c r="AE40" s="2100">
        <v>0</v>
      </c>
      <c r="AF40" s="2100">
        <v>0</v>
      </c>
      <c r="AG40" s="2082">
        <f t="shared" si="2"/>
        <v>9.7138010000000001</v>
      </c>
      <c r="AH40" s="2286">
        <f t="shared" si="3"/>
        <v>3.8009999999992772E-3</v>
      </c>
      <c r="AI40" s="2081">
        <f t="shared" si="4"/>
        <v>-4.9865980000000008</v>
      </c>
      <c r="AJ40" s="2081">
        <f>'[1]01CH'!AE39</f>
        <v>4.990399</v>
      </c>
      <c r="AK40" s="2081">
        <f t="shared" si="7"/>
        <v>2.2033624081866147E-2</v>
      </c>
      <c r="AM40" s="2087" t="e">
        <f>Q40+W40+AA40+#REF!</f>
        <v>#REF!</v>
      </c>
    </row>
    <row r="41" spans="2:39" ht="12.75" hidden="1" customHeight="1">
      <c r="B41" s="1834" t="s">
        <v>703</v>
      </c>
      <c r="C41" s="2133" t="s">
        <v>717</v>
      </c>
      <c r="D41" s="2134" t="s">
        <v>39</v>
      </c>
      <c r="E41" s="2093"/>
      <c r="F41" s="890"/>
      <c r="G41" s="2090">
        <v>7.5600000000000023</v>
      </c>
      <c r="H41" s="2100">
        <v>0</v>
      </c>
      <c r="I41" s="2100">
        <v>0</v>
      </c>
      <c r="J41" s="2100">
        <v>0</v>
      </c>
      <c r="K41" s="2100">
        <v>0</v>
      </c>
      <c r="L41" s="2107">
        <v>0</v>
      </c>
      <c r="M41" s="2100">
        <v>0</v>
      </c>
      <c r="N41" s="2100">
        <v>0</v>
      </c>
      <c r="O41" s="2100">
        <v>0</v>
      </c>
      <c r="P41" s="2100">
        <v>0</v>
      </c>
      <c r="Q41" s="2100">
        <v>0</v>
      </c>
      <c r="R41" s="2100">
        <v>0</v>
      </c>
      <c r="S41" s="2100">
        <v>0</v>
      </c>
      <c r="T41" s="2100">
        <v>0</v>
      </c>
      <c r="U41" s="2100">
        <v>0</v>
      </c>
      <c r="V41" s="2100">
        <v>0</v>
      </c>
      <c r="W41" s="2100">
        <v>4.0264000000000001E-2</v>
      </c>
      <c r="X41" s="2100">
        <v>0</v>
      </c>
      <c r="Y41" s="2100">
        <v>7.4464169999999994</v>
      </c>
      <c r="Z41" s="2100">
        <v>7.1270000000001943E-2</v>
      </c>
      <c r="AA41" s="2100">
        <v>0</v>
      </c>
      <c r="AB41" s="2100">
        <v>0</v>
      </c>
      <c r="AC41" s="2100">
        <v>0</v>
      </c>
      <c r="AD41" s="2100">
        <v>0</v>
      </c>
      <c r="AE41" s="2100">
        <v>0</v>
      </c>
      <c r="AF41" s="2100">
        <v>0</v>
      </c>
      <c r="AG41" s="2082">
        <f t="shared" si="2"/>
        <v>7.557951000000001</v>
      </c>
      <c r="AH41" s="2286">
        <f t="shared" si="3"/>
        <v>-2.0490000000012998E-3</v>
      </c>
      <c r="AI41" s="2081">
        <f t="shared" si="4"/>
        <v>-8.2850200000000012</v>
      </c>
      <c r="AJ41" s="2081">
        <f>'[1]01CH'!AE40</f>
        <v>8.2829709999999999</v>
      </c>
      <c r="AK41" s="2081">
        <f t="shared" si="7"/>
        <v>1.7154912261473542E-2</v>
      </c>
      <c r="AM41" s="2087" t="e">
        <f>Q41+W41+AA41+#REF!</f>
        <v>#REF!</v>
      </c>
    </row>
    <row r="42" spans="2:39" s="2099" customFormat="1" ht="12.75" hidden="1" customHeight="1">
      <c r="B42" s="1834" t="s">
        <v>1228</v>
      </c>
      <c r="C42" s="2133" t="s">
        <v>1058</v>
      </c>
      <c r="D42" s="2134" t="s">
        <v>45</v>
      </c>
      <c r="E42" s="2089"/>
      <c r="F42" s="890"/>
      <c r="G42" s="2090">
        <v>31.01</v>
      </c>
      <c r="H42" s="2100">
        <v>0.04</v>
      </c>
      <c r="I42" s="2100">
        <v>3.545982</v>
      </c>
      <c r="J42" s="2100">
        <v>0</v>
      </c>
      <c r="K42" s="2100">
        <v>4.8070000000000002E-2</v>
      </c>
      <c r="L42" s="2107">
        <v>0</v>
      </c>
      <c r="M42" s="2100">
        <v>0.63034000000000001</v>
      </c>
      <c r="N42" s="2100">
        <v>0</v>
      </c>
      <c r="O42" s="2100">
        <v>0</v>
      </c>
      <c r="P42" s="2100">
        <v>0</v>
      </c>
      <c r="Q42" s="2100">
        <v>0</v>
      </c>
      <c r="R42" s="2100">
        <v>0</v>
      </c>
      <c r="S42" s="2100">
        <v>0</v>
      </c>
      <c r="T42" s="2100">
        <v>0.81759800000000005</v>
      </c>
      <c r="U42" s="2100">
        <v>11.860000000000001</v>
      </c>
      <c r="V42" s="2100">
        <v>0</v>
      </c>
      <c r="W42" s="2100">
        <v>0.74735700000000005</v>
      </c>
      <c r="X42" s="2100">
        <v>0.26303500000000002</v>
      </c>
      <c r="Y42" s="2100">
        <v>0.53792700000000004</v>
      </c>
      <c r="Z42" s="2100">
        <v>4.3430000000000003E-2</v>
      </c>
      <c r="AA42" s="2100">
        <v>1.9300000000000002</v>
      </c>
      <c r="AB42" s="2100">
        <v>0.03</v>
      </c>
      <c r="AC42" s="2100">
        <v>5.0775899999999998</v>
      </c>
      <c r="AD42" s="2100">
        <v>0.33590599999999998</v>
      </c>
      <c r="AE42" s="2100">
        <v>1.33</v>
      </c>
      <c r="AF42" s="2100">
        <v>3.7692700000000001</v>
      </c>
      <c r="AG42" s="2082">
        <f t="shared" si="2"/>
        <v>31.006505000000004</v>
      </c>
      <c r="AH42" s="2286">
        <f t="shared" si="3"/>
        <v>-3.4949999999973613E-3</v>
      </c>
      <c r="AI42" s="2081">
        <f t="shared" si="4"/>
        <v>-6.2896939999999972</v>
      </c>
      <c r="AJ42" s="2081">
        <f>'[1]01CH'!AE41</f>
        <v>6.2861989999999999</v>
      </c>
      <c r="AK42" s="2081">
        <f t="shared" si="7"/>
        <v>7.0366908628081273E-2</v>
      </c>
      <c r="AL42" s="2109"/>
      <c r="AM42" s="2087" t="e">
        <f>Q42+W42+AA42+#REF!</f>
        <v>#REF!</v>
      </c>
    </row>
    <row r="43" spans="2:39" ht="12.75" hidden="1" customHeight="1">
      <c r="B43" s="1834" t="s">
        <v>1230</v>
      </c>
      <c r="C43" s="2133" t="s">
        <v>1298</v>
      </c>
      <c r="D43" s="2134" t="s">
        <v>46</v>
      </c>
      <c r="E43" s="2089"/>
      <c r="F43" s="890"/>
      <c r="G43" s="2090">
        <v>119.05000000000001</v>
      </c>
      <c r="H43" s="2100">
        <v>1.5984910000000001</v>
      </c>
      <c r="I43" s="2100">
        <v>0.85334899999999991</v>
      </c>
      <c r="J43" s="2100">
        <v>0.10034700000000001</v>
      </c>
      <c r="K43" s="2100">
        <v>4.0048899999999996</v>
      </c>
      <c r="L43" s="2107">
        <v>0.32924100000000001</v>
      </c>
      <c r="M43" s="2100">
        <v>0</v>
      </c>
      <c r="N43" s="2100">
        <v>0.92173200000000011</v>
      </c>
      <c r="O43" s="2100">
        <v>9.0089249999999996</v>
      </c>
      <c r="P43" s="2100">
        <v>1.0299999999999754E-3</v>
      </c>
      <c r="Q43" s="2100">
        <v>0.37854000000000004</v>
      </c>
      <c r="R43" s="2100">
        <v>0</v>
      </c>
      <c r="S43" s="2100">
        <v>2.5330190000000004</v>
      </c>
      <c r="T43" s="2100">
        <v>0</v>
      </c>
      <c r="U43" s="2100">
        <v>0.274092</v>
      </c>
      <c r="V43" s="2100">
        <v>0</v>
      </c>
      <c r="W43" s="2100">
        <v>2.3186020000000003</v>
      </c>
      <c r="X43" s="2100">
        <v>6.0532640000000004</v>
      </c>
      <c r="Y43" s="2100">
        <v>7.5297479999999997</v>
      </c>
      <c r="Z43" s="2100">
        <v>12.661670000000001</v>
      </c>
      <c r="AA43" s="2100">
        <v>11.584460999999999</v>
      </c>
      <c r="AB43" s="2100">
        <v>10.242058</v>
      </c>
      <c r="AC43" s="2100">
        <v>8.615969999999999</v>
      </c>
      <c r="AD43" s="2100">
        <v>19.128039000000001</v>
      </c>
      <c r="AE43" s="2100">
        <v>17.078909999999997</v>
      </c>
      <c r="AF43" s="2100">
        <v>3.8307999999999995</v>
      </c>
      <c r="AG43" s="2082">
        <f t="shared" si="2"/>
        <v>119.04717799999999</v>
      </c>
      <c r="AH43" s="2286">
        <f t="shared" si="3"/>
        <v>-2.8220000000231948E-3</v>
      </c>
      <c r="AI43" s="2081">
        <f t="shared" si="4"/>
        <v>-151.19282200000004</v>
      </c>
      <c r="AJ43" s="2081">
        <f>'[1]01CH'!AE42</f>
        <v>151.19</v>
      </c>
      <c r="AK43" s="2081">
        <f t="shared" si="7"/>
        <v>0.27014448475243719</v>
      </c>
      <c r="AM43" s="2087" t="e">
        <f>Q43+W43+AA43+#REF!</f>
        <v>#REF!</v>
      </c>
    </row>
    <row r="44" spans="2:39" s="2108" customFormat="1" ht="12.75" hidden="1" customHeight="1">
      <c r="B44" s="1834" t="s">
        <v>1320</v>
      </c>
      <c r="C44" s="2133" t="s">
        <v>687</v>
      </c>
      <c r="D44" s="2134" t="s">
        <v>32</v>
      </c>
      <c r="E44" s="2089"/>
      <c r="F44" s="890"/>
      <c r="G44" s="2090">
        <v>4.6100000000000003</v>
      </c>
      <c r="H44" s="2100">
        <v>0</v>
      </c>
      <c r="I44" s="2100">
        <v>0</v>
      </c>
      <c r="J44" s="2100">
        <v>0</v>
      </c>
      <c r="K44" s="2100">
        <v>0</v>
      </c>
      <c r="L44" s="2107">
        <v>0</v>
      </c>
      <c r="M44" s="2100">
        <v>0</v>
      </c>
      <c r="N44" s="2100">
        <v>0</v>
      </c>
      <c r="O44" s="2100">
        <v>0</v>
      </c>
      <c r="P44" s="2100">
        <v>0</v>
      </c>
      <c r="Q44" s="2100">
        <v>0</v>
      </c>
      <c r="R44" s="2100">
        <v>0</v>
      </c>
      <c r="S44" s="2100">
        <v>0</v>
      </c>
      <c r="T44" s="2100">
        <v>0</v>
      </c>
      <c r="U44" s="2100">
        <v>0</v>
      </c>
      <c r="V44" s="2100">
        <v>0</v>
      </c>
      <c r="W44" s="2100">
        <v>0</v>
      </c>
      <c r="X44" s="2100">
        <v>0</v>
      </c>
      <c r="Y44" s="2100">
        <v>0</v>
      </c>
      <c r="Z44" s="2100">
        <v>0</v>
      </c>
      <c r="AA44" s="2100">
        <v>0</v>
      </c>
      <c r="AB44" s="2100">
        <v>0</v>
      </c>
      <c r="AC44" s="2100">
        <v>0</v>
      </c>
      <c r="AD44" s="2100">
        <v>4.6076769999999998</v>
      </c>
      <c r="AE44" s="2100">
        <v>0</v>
      </c>
      <c r="AF44" s="2100">
        <v>0</v>
      </c>
      <c r="AG44" s="2082">
        <f t="shared" si="2"/>
        <v>4.6076769999999998</v>
      </c>
      <c r="AH44" s="2286">
        <f t="shared" si="3"/>
        <v>-2.3230000000005191E-3</v>
      </c>
      <c r="AI44" s="2081">
        <f t="shared" si="4"/>
        <v>18.865628000000001</v>
      </c>
      <c r="AJ44" s="2081">
        <f>'[1]01CH'!AE43</f>
        <v>-18.867951000000001</v>
      </c>
      <c r="AK44" s="2081">
        <f t="shared" si="7"/>
        <v>1.0460865810237171E-2</v>
      </c>
      <c r="AL44" s="2063"/>
      <c r="AM44" s="2087" t="e">
        <f>Q44+W44+AA44+#REF!</f>
        <v>#REF!</v>
      </c>
    </row>
    <row r="45" spans="2:39" ht="12.75" hidden="1" customHeight="1">
      <c r="B45" s="1834" t="s">
        <v>1321</v>
      </c>
      <c r="C45" s="2133" t="s">
        <v>589</v>
      </c>
      <c r="D45" s="2134" t="s">
        <v>28</v>
      </c>
      <c r="E45" s="2089"/>
      <c r="F45" s="890"/>
      <c r="G45" s="2090">
        <v>9.0400000000000009</v>
      </c>
      <c r="H45" s="2100">
        <v>0</v>
      </c>
      <c r="I45" s="2100">
        <v>0</v>
      </c>
      <c r="J45" s="2100">
        <v>0</v>
      </c>
      <c r="K45" s="2100">
        <v>0</v>
      </c>
      <c r="L45" s="2107">
        <v>0</v>
      </c>
      <c r="M45" s="2100">
        <v>0</v>
      </c>
      <c r="N45" s="2100">
        <v>0</v>
      </c>
      <c r="O45" s="2100">
        <v>0</v>
      </c>
      <c r="P45" s="2100">
        <v>3.2366600000000001</v>
      </c>
      <c r="Q45" s="2100">
        <v>0</v>
      </c>
      <c r="R45" s="2100">
        <v>0</v>
      </c>
      <c r="S45" s="2100">
        <v>0</v>
      </c>
      <c r="T45" s="2100">
        <v>0</v>
      </c>
      <c r="U45" s="2100">
        <v>0</v>
      </c>
      <c r="V45" s="2100">
        <v>0.11663999999999999</v>
      </c>
      <c r="W45" s="2100">
        <v>0</v>
      </c>
      <c r="X45" s="2100">
        <v>0</v>
      </c>
      <c r="Y45" s="2100">
        <v>2.8739830000000004</v>
      </c>
      <c r="Z45" s="2100">
        <v>0</v>
      </c>
      <c r="AA45" s="2100">
        <v>2.8091789999999999</v>
      </c>
      <c r="AB45" s="2100">
        <v>0</v>
      </c>
      <c r="AC45" s="2100">
        <v>0</v>
      </c>
      <c r="AD45" s="2100">
        <v>0</v>
      </c>
      <c r="AE45" s="2100">
        <v>0</v>
      </c>
      <c r="AF45" s="2100">
        <v>0</v>
      </c>
      <c r="AG45" s="2082">
        <f t="shared" si="2"/>
        <v>9.0364620000000002</v>
      </c>
      <c r="AH45" s="2286">
        <f t="shared" si="3"/>
        <v>-3.5380000000007072E-3</v>
      </c>
      <c r="AI45" s="2081">
        <f t="shared" si="4"/>
        <v>-5.5300000000872984E-3</v>
      </c>
      <c r="AJ45" s="2081">
        <f>'[1]01CH'!AE49</f>
        <v>1.9920000000865912E-3</v>
      </c>
      <c r="AK45" s="2081">
        <f t="shared" si="7"/>
        <v>2.0513281328534499E-2</v>
      </c>
      <c r="AM45" s="2087" t="e">
        <f>Q45+W45+AA45+#REF!</f>
        <v>#REF!</v>
      </c>
    </row>
    <row r="46" spans="2:39" ht="12.75" hidden="1" customHeight="1">
      <c r="B46" s="1834" t="s">
        <v>1322</v>
      </c>
      <c r="C46" s="2133" t="s">
        <v>1302</v>
      </c>
      <c r="D46" s="2134" t="s">
        <v>35</v>
      </c>
      <c r="E46" s="2089"/>
      <c r="F46" s="2094"/>
      <c r="G46" s="2090">
        <v>23.080000000000002</v>
      </c>
      <c r="H46" s="2100">
        <v>0.86653400000000003</v>
      </c>
      <c r="I46" s="2100">
        <v>0.51050899999999999</v>
      </c>
      <c r="J46" s="2100">
        <v>6.9251999999999994E-2</v>
      </c>
      <c r="K46" s="2100">
        <v>0.43063999999999991</v>
      </c>
      <c r="L46" s="2107">
        <v>0.88323200000000002</v>
      </c>
      <c r="M46" s="2100">
        <v>3.6346509999999999</v>
      </c>
      <c r="N46" s="2100">
        <v>0.31259799999999999</v>
      </c>
      <c r="O46" s="2100">
        <v>0.87273999999999996</v>
      </c>
      <c r="P46" s="2100">
        <v>5.0709999999999998E-2</v>
      </c>
      <c r="Q46" s="2100">
        <v>1.09301</v>
      </c>
      <c r="R46" s="2100">
        <v>0</v>
      </c>
      <c r="S46" s="2100">
        <v>0.115283</v>
      </c>
      <c r="T46" s="2100">
        <v>0.26078000000000001</v>
      </c>
      <c r="U46" s="2100">
        <v>0.89046000000000003</v>
      </c>
      <c r="V46" s="2100">
        <v>0.61560000000000004</v>
      </c>
      <c r="W46" s="2100">
        <v>0.52885199999999999</v>
      </c>
      <c r="X46" s="2100">
        <v>0.32160100000000003</v>
      </c>
      <c r="Y46" s="2100">
        <v>0.31170100000000001</v>
      </c>
      <c r="Z46" s="2100">
        <v>1.5544899999999999</v>
      </c>
      <c r="AA46" s="2100">
        <v>0.64834999999999998</v>
      </c>
      <c r="AB46" s="2100">
        <v>4.2530960000000002</v>
      </c>
      <c r="AC46" s="2100">
        <v>2.1999999999999997</v>
      </c>
      <c r="AD46" s="2100">
        <v>1.27</v>
      </c>
      <c r="AE46" s="2100">
        <v>0.30791000000000002</v>
      </c>
      <c r="AF46" s="2100">
        <v>1.0750299999999999</v>
      </c>
      <c r="AG46" s="2082">
        <f t="shared" si="2"/>
        <v>23.077028999999996</v>
      </c>
      <c r="AH46" s="2286">
        <f t="shared" si="3"/>
        <v>-2.9710000000058301E-3</v>
      </c>
      <c r="AI46" s="2081">
        <f t="shared" si="4"/>
        <v>-4.8390000000644307E-3</v>
      </c>
      <c r="AJ46" s="2081">
        <f>'[1]01CH'!AE50</f>
        <v>1.8680000000586006E-3</v>
      </c>
      <c r="AK46" s="2081">
        <f t="shared" si="7"/>
        <v>5.23724040998425E-2</v>
      </c>
      <c r="AM46" s="2087" t="e">
        <f>Q46+W46+AA46+#REF!</f>
        <v>#REF!</v>
      </c>
    </row>
    <row r="47" spans="2:39" ht="12.75" customHeight="1">
      <c r="B47" s="2088" t="s">
        <v>711</v>
      </c>
      <c r="C47" s="2135" t="s">
        <v>1303</v>
      </c>
      <c r="D47" s="2136" t="s">
        <v>38</v>
      </c>
      <c r="E47" s="2089"/>
      <c r="F47" s="890"/>
      <c r="G47" s="2090">
        <v>0</v>
      </c>
      <c r="H47" s="2100">
        <v>0</v>
      </c>
      <c r="I47" s="2100">
        <v>0</v>
      </c>
      <c r="J47" s="2100">
        <v>0</v>
      </c>
      <c r="K47" s="2100">
        <v>0</v>
      </c>
      <c r="L47" s="2107">
        <v>0</v>
      </c>
      <c r="M47" s="2100">
        <v>0</v>
      </c>
      <c r="N47" s="2100">
        <v>0</v>
      </c>
      <c r="O47" s="2100">
        <v>0</v>
      </c>
      <c r="P47" s="2100">
        <v>0</v>
      </c>
      <c r="Q47" s="2100">
        <v>0</v>
      </c>
      <c r="R47" s="2100">
        <v>0</v>
      </c>
      <c r="S47" s="2100">
        <v>0</v>
      </c>
      <c r="T47" s="2100">
        <v>0</v>
      </c>
      <c r="U47" s="2100">
        <v>0</v>
      </c>
      <c r="V47" s="2100">
        <v>0</v>
      </c>
      <c r="W47" s="2100">
        <v>0</v>
      </c>
      <c r="X47" s="2100">
        <v>0</v>
      </c>
      <c r="Y47" s="2100">
        <v>0</v>
      </c>
      <c r="Z47" s="2100">
        <v>0</v>
      </c>
      <c r="AA47" s="2100">
        <v>0</v>
      </c>
      <c r="AB47" s="2100">
        <v>0</v>
      </c>
      <c r="AC47" s="2100">
        <v>0</v>
      </c>
      <c r="AD47" s="2100">
        <v>0</v>
      </c>
      <c r="AE47" s="2100">
        <v>0</v>
      </c>
      <c r="AF47" s="2100">
        <v>0</v>
      </c>
      <c r="AG47" s="2082">
        <f t="shared" si="2"/>
        <v>0</v>
      </c>
      <c r="AH47" s="2286">
        <f t="shared" si="3"/>
        <v>0</v>
      </c>
      <c r="AI47" s="2081">
        <f t="shared" si="4"/>
        <v>-1.6450000000034493E-3</v>
      </c>
      <c r="AJ47" s="2081">
        <f>'[1]01CH'!AE51</f>
        <v>1.6450000000034493E-3</v>
      </c>
      <c r="AK47" s="2081">
        <f t="shared" si="7"/>
        <v>0</v>
      </c>
      <c r="AM47" s="2087" t="e">
        <f>Q47+W47+AA47+#REF!</f>
        <v>#REF!</v>
      </c>
    </row>
    <row r="48" spans="2:39" ht="12.75" customHeight="1">
      <c r="B48" s="2088" t="s">
        <v>714</v>
      </c>
      <c r="C48" s="2135" t="s">
        <v>1076</v>
      </c>
      <c r="D48" s="2136" t="s">
        <v>48</v>
      </c>
      <c r="E48" s="2089"/>
      <c r="F48" s="890"/>
      <c r="G48" s="2090">
        <v>39.76</v>
      </c>
      <c r="H48" s="2100">
        <v>0.97839999999999994</v>
      </c>
      <c r="I48" s="2100">
        <v>0.44566600000000001</v>
      </c>
      <c r="J48" s="2100">
        <v>0.24157100000000001</v>
      </c>
      <c r="K48" s="2100">
        <v>3.77102</v>
      </c>
      <c r="L48" s="2107">
        <v>0.86687400000000003</v>
      </c>
      <c r="M48" s="2100">
        <v>0.14563499999999999</v>
      </c>
      <c r="N48" s="2100">
        <v>0.643455</v>
      </c>
      <c r="O48" s="2100">
        <v>1.867138</v>
      </c>
      <c r="P48" s="2100">
        <v>0.56349000000000005</v>
      </c>
      <c r="Q48" s="2100">
        <v>1.23193</v>
      </c>
      <c r="R48" s="2100">
        <v>0.15193200000000001</v>
      </c>
      <c r="S48" s="2100">
        <v>1.604204</v>
      </c>
      <c r="T48" s="2100">
        <v>0.20540399999999998</v>
      </c>
      <c r="U48" s="2100">
        <v>0.74620599999999992</v>
      </c>
      <c r="V48" s="2100">
        <v>0.65681</v>
      </c>
      <c r="W48" s="2100">
        <v>2.196275</v>
      </c>
      <c r="X48" s="2100">
        <v>0.93399100000000002</v>
      </c>
      <c r="Y48" s="2100">
        <v>1.0349330000000001</v>
      </c>
      <c r="Z48" s="2100">
        <v>6.4277699999999998</v>
      </c>
      <c r="AA48" s="2100">
        <v>1.5650970000000002</v>
      </c>
      <c r="AB48" s="2100">
        <v>4.2936230000000002</v>
      </c>
      <c r="AC48" s="2100">
        <v>1.8977499999999998</v>
      </c>
      <c r="AD48" s="2100">
        <v>3.0384370000000001</v>
      </c>
      <c r="AE48" s="2100">
        <v>3.5589900000000001</v>
      </c>
      <c r="AF48" s="2100">
        <v>0.69000000000000017</v>
      </c>
      <c r="AG48" s="2082">
        <f t="shared" si="2"/>
        <v>39.756601000000003</v>
      </c>
      <c r="AH48" s="2286">
        <f t="shared" si="3"/>
        <v>-3.3989999999946008E-3</v>
      </c>
      <c r="AI48" s="2081">
        <f t="shared" si="4"/>
        <v>3.1040000000039925E-3</v>
      </c>
      <c r="AJ48" s="2081">
        <f>'[1]01CH'!AE52</f>
        <v>-6.5029999999985932E-3</v>
      </c>
      <c r="AK48" s="2081">
        <f t="shared" si="7"/>
        <v>9.0222131152934898E-2</v>
      </c>
      <c r="AM48" s="2087" t="e">
        <f>Q48+W48+AA48+#REF!</f>
        <v>#REF!</v>
      </c>
    </row>
    <row r="49" spans="2:39" ht="12.75" customHeight="1">
      <c r="B49" s="2088" t="s">
        <v>716</v>
      </c>
      <c r="C49" s="2135" t="s">
        <v>1237</v>
      </c>
      <c r="D49" s="2136" t="s">
        <v>49</v>
      </c>
      <c r="E49" s="2089"/>
      <c r="F49" s="890"/>
      <c r="G49" s="2090">
        <v>267.70999999999998</v>
      </c>
      <c r="H49" s="2100">
        <v>12.229999999999999</v>
      </c>
      <c r="I49" s="2100">
        <v>5.4228820000000004</v>
      </c>
      <c r="J49" s="2100">
        <v>0</v>
      </c>
      <c r="K49" s="2100">
        <v>11.010000000000002</v>
      </c>
      <c r="L49" s="2107">
        <v>0.35256300000000002</v>
      </c>
      <c r="M49" s="2100">
        <v>0</v>
      </c>
      <c r="N49" s="2100">
        <v>0</v>
      </c>
      <c r="O49" s="2100">
        <v>19.363719</v>
      </c>
      <c r="P49" s="2100">
        <v>0</v>
      </c>
      <c r="Q49" s="2100">
        <v>0</v>
      </c>
      <c r="R49" s="2100">
        <v>10.091929</v>
      </c>
      <c r="S49" s="2100">
        <v>1.9159170000000001</v>
      </c>
      <c r="T49" s="2100">
        <v>0.2506339999999998</v>
      </c>
      <c r="U49" s="2100">
        <v>3.4241130000000002</v>
      </c>
      <c r="V49" s="2100">
        <v>9.5627999999999993</v>
      </c>
      <c r="W49" s="2100">
        <v>12.364379</v>
      </c>
      <c r="X49" s="2100">
        <v>8.7606089999999988</v>
      </c>
      <c r="Y49" s="2100">
        <v>0.66999999999999993</v>
      </c>
      <c r="Z49" s="2100">
        <v>107.32</v>
      </c>
      <c r="AA49" s="2100">
        <v>25.369999999999997</v>
      </c>
      <c r="AB49" s="2100">
        <v>0</v>
      </c>
      <c r="AC49" s="2100">
        <v>2.81</v>
      </c>
      <c r="AD49" s="2100">
        <v>12.170545000000001</v>
      </c>
      <c r="AE49" s="2100">
        <v>14.26</v>
      </c>
      <c r="AF49" s="2100">
        <v>10.363290000000001</v>
      </c>
      <c r="AG49" s="2082">
        <f t="shared" si="2"/>
        <v>267.71338000000003</v>
      </c>
      <c r="AH49" s="2286">
        <f t="shared" si="3"/>
        <v>3.3800000000496766E-3</v>
      </c>
      <c r="AI49" s="2081">
        <f t="shared" si="4"/>
        <v>3.3800000000496766E-3</v>
      </c>
      <c r="AJ49" s="2081">
        <f>'[1]01CH'!AE53</f>
        <v>0</v>
      </c>
      <c r="AK49" s="2081">
        <f t="shared" si="7"/>
        <v>0.60747904252897889</v>
      </c>
      <c r="AM49" s="2087" t="e">
        <f>Q49+W49+AA49+#REF!</f>
        <v>#REF!</v>
      </c>
    </row>
    <row r="50" spans="2:39" ht="12.75" customHeight="1">
      <c r="B50" s="2088" t="s">
        <v>719</v>
      </c>
      <c r="C50" s="2135" t="s">
        <v>720</v>
      </c>
      <c r="D50" s="2136" t="s">
        <v>40</v>
      </c>
      <c r="E50" s="2089"/>
      <c r="F50" s="890"/>
      <c r="G50" s="2090">
        <v>1419.2579999999998</v>
      </c>
      <c r="H50" s="2100">
        <v>0</v>
      </c>
      <c r="I50" s="2100">
        <v>0</v>
      </c>
      <c r="J50" s="2100">
        <v>0</v>
      </c>
      <c r="K50" s="2100">
        <v>0</v>
      </c>
      <c r="L50" s="2107">
        <v>0</v>
      </c>
      <c r="M50" s="2100">
        <v>0</v>
      </c>
      <c r="N50" s="2100">
        <v>0</v>
      </c>
      <c r="O50" s="2100">
        <v>0</v>
      </c>
      <c r="P50" s="2100">
        <v>0</v>
      </c>
      <c r="Q50" s="2100">
        <v>0</v>
      </c>
      <c r="R50" s="2100">
        <v>0</v>
      </c>
      <c r="S50" s="2100">
        <v>0</v>
      </c>
      <c r="T50" s="2100">
        <v>0</v>
      </c>
      <c r="U50" s="2100">
        <v>0</v>
      </c>
      <c r="V50" s="2100">
        <v>0</v>
      </c>
      <c r="W50" s="2100">
        <v>0</v>
      </c>
      <c r="X50" s="2100">
        <v>127.29537500000001</v>
      </c>
      <c r="Y50" s="2100">
        <v>141.94999999999999</v>
      </c>
      <c r="Z50" s="2100">
        <v>134.33058</v>
      </c>
      <c r="AA50" s="2100">
        <v>162.08716299999998</v>
      </c>
      <c r="AB50" s="2100">
        <v>141.170873</v>
      </c>
      <c r="AC50" s="2100">
        <v>114.42661200000001</v>
      </c>
      <c r="AD50" s="2100">
        <v>234.67327299999999</v>
      </c>
      <c r="AE50" s="2100">
        <v>183.26987800000001</v>
      </c>
      <c r="AF50" s="2100">
        <v>180.052254</v>
      </c>
      <c r="AG50" s="2082">
        <f t="shared" si="2"/>
        <v>1419.2560080000001</v>
      </c>
      <c r="AH50" s="2286">
        <f t="shared" si="3"/>
        <v>-1.9919999997455307E-3</v>
      </c>
      <c r="AI50" s="2081" t="e">
        <f t="shared" si="4"/>
        <v>#REF!</v>
      </c>
      <c r="AJ50" s="2081" t="e">
        <f>'[1]01CH'!#REF!</f>
        <v>#REF!</v>
      </c>
      <c r="AK50" s="2081">
        <f t="shared" si="7"/>
        <v>3.2205352468775672</v>
      </c>
      <c r="AM50" s="2087" t="e">
        <f>Q50+W50+AA50+#REF!</f>
        <v>#REF!</v>
      </c>
    </row>
    <row r="51" spans="2:39" ht="12.75" customHeight="1">
      <c r="B51" s="2088" t="s">
        <v>911</v>
      </c>
      <c r="C51" s="2135" t="s">
        <v>1233</v>
      </c>
      <c r="D51" s="2136" t="s">
        <v>41</v>
      </c>
      <c r="E51" s="2089"/>
      <c r="F51" s="890"/>
      <c r="G51" s="2090">
        <v>1814.1545999999998</v>
      </c>
      <c r="H51" s="2100">
        <v>111.868968</v>
      </c>
      <c r="I51" s="2100">
        <v>84.329676000000006</v>
      </c>
      <c r="J51" s="2100">
        <v>37.495328000000001</v>
      </c>
      <c r="K51" s="2100">
        <v>147.11815300000001</v>
      </c>
      <c r="L51" s="2107">
        <v>95.259940999999998</v>
      </c>
      <c r="M51" s="2100">
        <v>22.827811000000001</v>
      </c>
      <c r="N51" s="2100">
        <v>81.715177999999995</v>
      </c>
      <c r="O51" s="2100">
        <v>154.163004</v>
      </c>
      <c r="P51" s="2100">
        <v>40.223471000000004</v>
      </c>
      <c r="Q51" s="2100">
        <v>74.778402</v>
      </c>
      <c r="R51" s="2100">
        <v>31.907413000000002</v>
      </c>
      <c r="S51" s="2100">
        <v>92.889208999999994</v>
      </c>
      <c r="T51" s="2100">
        <v>18.034254999999998</v>
      </c>
      <c r="U51" s="2100">
        <v>95.270640999999998</v>
      </c>
      <c r="V51" s="2100">
        <v>56.952635000000001</v>
      </c>
      <c r="W51" s="2100">
        <v>223.37970000000001</v>
      </c>
      <c r="X51" s="2100">
        <v>116.75053299999999</v>
      </c>
      <c r="Y51" s="2100">
        <v>0</v>
      </c>
      <c r="Z51" s="2100">
        <v>161.25000000000003</v>
      </c>
      <c r="AA51" s="2100">
        <v>16.018443999999999</v>
      </c>
      <c r="AB51" s="2100">
        <v>0.52</v>
      </c>
      <c r="AC51" s="2100">
        <v>17.209999999999997</v>
      </c>
      <c r="AD51" s="2100">
        <v>19.067740000000001</v>
      </c>
      <c r="AE51" s="2100">
        <v>48.930760000000006</v>
      </c>
      <c r="AF51" s="2100">
        <v>66.178470000000004</v>
      </c>
      <c r="AG51" s="2082">
        <f t="shared" si="2"/>
        <v>1814.1397320000003</v>
      </c>
      <c r="AH51" s="2286">
        <f t="shared" si="3"/>
        <v>-1.4867999999523818E-2</v>
      </c>
      <c r="AI51" s="2081" t="e">
        <f t="shared" si="4"/>
        <v>#REF!</v>
      </c>
      <c r="AJ51" s="2081" t="e">
        <f>'[1]01CH'!#REF!</f>
        <v>#REF!</v>
      </c>
      <c r="AK51" s="2081">
        <f t="shared" si="7"/>
        <v>4.116622088855638</v>
      </c>
      <c r="AM51" s="2087" t="e">
        <f>Q51+W51+AA51+#REF!</f>
        <v>#REF!</v>
      </c>
    </row>
    <row r="52" spans="2:39" ht="12.75" customHeight="1">
      <c r="B52" s="2088" t="s">
        <v>1047</v>
      </c>
      <c r="C52" s="2135" t="s">
        <v>1048</v>
      </c>
      <c r="D52" s="2136" t="s">
        <v>42</v>
      </c>
      <c r="E52" s="2100"/>
      <c r="F52" s="890"/>
      <c r="G52" s="2090">
        <v>62.620000000000005</v>
      </c>
      <c r="H52" s="2100">
        <v>0.53666900000000006</v>
      </c>
      <c r="I52" s="2100">
        <v>0.424678</v>
      </c>
      <c r="J52" s="2100">
        <v>0.139212</v>
      </c>
      <c r="K52" s="2100">
        <v>0.41515999999999997</v>
      </c>
      <c r="L52" s="2107">
        <v>2.5486689999999999</v>
      </c>
      <c r="M52" s="2100">
        <v>0.22683300000000001</v>
      </c>
      <c r="N52" s="2100">
        <v>2.9596339999999999</v>
      </c>
      <c r="O52" s="2100">
        <v>0.22635</v>
      </c>
      <c r="P52" s="2100">
        <v>8.0395599999999998</v>
      </c>
      <c r="Q52" s="2100">
        <v>0.40688000000000002</v>
      </c>
      <c r="R52" s="2100">
        <v>5.0911289999999996</v>
      </c>
      <c r="S52" s="2100">
        <v>2.090433</v>
      </c>
      <c r="T52" s="2100">
        <v>0.33245200000000003</v>
      </c>
      <c r="U52" s="2100">
        <v>1.5487439999999999</v>
      </c>
      <c r="V52" s="2100">
        <v>7.53179</v>
      </c>
      <c r="W52" s="2100">
        <v>1.213657</v>
      </c>
      <c r="X52" s="2100">
        <v>0.54387099999999999</v>
      </c>
      <c r="Y52" s="2100">
        <v>3.1740170000000001</v>
      </c>
      <c r="Z52" s="2100">
        <v>5.1347300000000002</v>
      </c>
      <c r="AA52" s="2100">
        <v>1.399737</v>
      </c>
      <c r="AB52" s="2100">
        <v>1.486642</v>
      </c>
      <c r="AC52" s="2100">
        <v>3.9381200000000001</v>
      </c>
      <c r="AD52" s="2100">
        <v>0.63011799999999996</v>
      </c>
      <c r="AE52" s="2100">
        <v>0.75073999999999996</v>
      </c>
      <c r="AF52" s="2100">
        <v>11.828530000000001</v>
      </c>
      <c r="AG52" s="2082">
        <f t="shared" si="2"/>
        <v>62.618355000000001</v>
      </c>
      <c r="AH52" s="2286">
        <f t="shared" si="3"/>
        <v>-1.6450000000034493E-3</v>
      </c>
      <c r="AI52" s="2081" t="e">
        <f t="shared" si="4"/>
        <v>#REF!</v>
      </c>
      <c r="AJ52" s="2081" t="e">
        <f>'[1]01CH'!#REF!</f>
        <v>#REF!</v>
      </c>
      <c r="AK52" s="2081">
        <f t="shared" si="7"/>
        <v>0.14209531822929536</v>
      </c>
      <c r="AM52" s="2087" t="e">
        <f>Q52+W52+AA52+#REF!</f>
        <v>#REF!</v>
      </c>
    </row>
    <row r="53" spans="2:39" ht="12.75" customHeight="1">
      <c r="B53" s="2088" t="s">
        <v>1053</v>
      </c>
      <c r="C53" s="2135" t="s">
        <v>1234</v>
      </c>
      <c r="D53" s="2136" t="s">
        <v>43</v>
      </c>
      <c r="E53" s="2100"/>
      <c r="F53" s="890"/>
      <c r="G53" s="2090">
        <v>22.360000000000003</v>
      </c>
      <c r="H53" s="2100">
        <v>0</v>
      </c>
      <c r="I53" s="2100">
        <v>0.53335500000000002</v>
      </c>
      <c r="J53" s="2100">
        <v>0</v>
      </c>
      <c r="K53" s="2100">
        <v>0.10918</v>
      </c>
      <c r="L53" s="2107">
        <v>2.011498</v>
      </c>
      <c r="M53" s="2100">
        <v>0.72484999999999999</v>
      </c>
      <c r="N53" s="2100">
        <v>0.93526900000000002</v>
      </c>
      <c r="O53" s="2100">
        <v>1.8819900000000001</v>
      </c>
      <c r="P53" s="2100">
        <v>3.1821100000000002</v>
      </c>
      <c r="Q53" s="2100">
        <v>0.9788</v>
      </c>
      <c r="R53" s="2100">
        <v>1.325072</v>
      </c>
      <c r="S53" s="2100">
        <v>0</v>
      </c>
      <c r="T53" s="2100">
        <v>0.197327</v>
      </c>
      <c r="U53" s="2100">
        <v>1.6650999999999999E-2</v>
      </c>
      <c r="V53" s="2100">
        <v>5.1349600000000004</v>
      </c>
      <c r="W53" s="2100">
        <v>0</v>
      </c>
      <c r="X53" s="2100">
        <v>0</v>
      </c>
      <c r="Y53" s="2100">
        <v>2.6394999999999998E-2</v>
      </c>
      <c r="Z53" s="2100">
        <v>0</v>
      </c>
      <c r="AA53" s="2100">
        <v>0</v>
      </c>
      <c r="AB53" s="2100">
        <v>0.93396900000000005</v>
      </c>
      <c r="AC53" s="2100">
        <v>0</v>
      </c>
      <c r="AD53" s="2100">
        <v>2.7082470000000001</v>
      </c>
      <c r="AE53" s="2100">
        <v>0</v>
      </c>
      <c r="AF53" s="2100">
        <v>1.66683</v>
      </c>
      <c r="AG53" s="2082">
        <f t="shared" si="2"/>
        <v>22.366503000000002</v>
      </c>
      <c r="AH53" s="2293">
        <f t="shared" si="3"/>
        <v>6.5029999999985932E-3</v>
      </c>
      <c r="AI53" s="2081" t="e">
        <f t="shared" si="4"/>
        <v>#REF!</v>
      </c>
      <c r="AJ53" s="2081" t="e">
        <f>'[1]01CH'!#REF!</f>
        <v>#REF!</v>
      </c>
      <c r="AK53" s="2081">
        <f t="shared" si="7"/>
        <v>5.073860293208312E-2</v>
      </c>
      <c r="AM53" s="2087" t="e">
        <f>Q53+W53+AA53+#REF!</f>
        <v>#REF!</v>
      </c>
    </row>
    <row r="54" spans="2:39" ht="12.75" customHeight="1">
      <c r="B54" s="2088" t="s">
        <v>1055</v>
      </c>
      <c r="C54" s="2135" t="s">
        <v>1056</v>
      </c>
      <c r="D54" s="2136" t="s">
        <v>44</v>
      </c>
      <c r="E54" s="2100"/>
      <c r="F54" s="890"/>
      <c r="G54" s="2090">
        <v>0</v>
      </c>
      <c r="H54" s="2100">
        <v>0</v>
      </c>
      <c r="I54" s="2100">
        <v>0</v>
      </c>
      <c r="J54" s="2100">
        <v>0</v>
      </c>
      <c r="K54" s="2100">
        <v>0</v>
      </c>
      <c r="L54" s="2107">
        <v>0</v>
      </c>
      <c r="M54" s="2100">
        <v>0</v>
      </c>
      <c r="N54" s="2100">
        <v>0</v>
      </c>
      <c r="O54" s="2100">
        <v>0</v>
      </c>
      <c r="P54" s="2100">
        <v>0</v>
      </c>
      <c r="Q54" s="2100">
        <v>0</v>
      </c>
      <c r="R54" s="2100">
        <v>0</v>
      </c>
      <c r="S54" s="2100">
        <v>0</v>
      </c>
      <c r="T54" s="2100">
        <v>0</v>
      </c>
      <c r="U54" s="2100">
        <v>0</v>
      </c>
      <c r="V54" s="2100">
        <v>0</v>
      </c>
      <c r="W54" s="2100">
        <v>0</v>
      </c>
      <c r="X54" s="2100">
        <v>0</v>
      </c>
      <c r="Y54" s="2100">
        <v>0</v>
      </c>
      <c r="Z54" s="2100">
        <v>0</v>
      </c>
      <c r="AA54" s="2100">
        <v>0</v>
      </c>
      <c r="AB54" s="2100">
        <v>0</v>
      </c>
      <c r="AC54" s="2100">
        <v>0</v>
      </c>
      <c r="AD54" s="2100">
        <v>0</v>
      </c>
      <c r="AE54" s="2100">
        <v>0</v>
      </c>
      <c r="AF54" s="2100">
        <v>0</v>
      </c>
      <c r="AG54" s="2082">
        <f t="shared" si="2"/>
        <v>0</v>
      </c>
      <c r="AH54" s="2286">
        <f t="shared" si="3"/>
        <v>0</v>
      </c>
      <c r="AI54" s="2081" t="e">
        <f t="shared" si="4"/>
        <v>#REF!</v>
      </c>
      <c r="AJ54" s="2081" t="e">
        <f>'[1]01CH'!#REF!</f>
        <v>#REF!</v>
      </c>
      <c r="AK54" s="2081">
        <f t="shared" si="7"/>
        <v>0</v>
      </c>
      <c r="AM54" s="2087" t="e">
        <f>Q54+W54+AA54+#REF!</f>
        <v>#REF!</v>
      </c>
    </row>
    <row r="55" spans="2:39" ht="12.75" customHeight="1">
      <c r="B55" s="2088" t="s">
        <v>1057</v>
      </c>
      <c r="C55" s="2135" t="s">
        <v>1171</v>
      </c>
      <c r="D55" s="2136" t="s">
        <v>50</v>
      </c>
      <c r="E55" s="2100"/>
      <c r="F55" s="890"/>
      <c r="G55" s="2090">
        <v>10.040000000000001</v>
      </c>
      <c r="H55" s="2100">
        <v>0.74155199999999999</v>
      </c>
      <c r="I55" s="2100">
        <v>1.3832000000000001E-2</v>
      </c>
      <c r="J55" s="2100">
        <v>0</v>
      </c>
      <c r="K55" s="2100">
        <v>0.32</v>
      </c>
      <c r="L55" s="2107">
        <v>0.13183500000000001</v>
      </c>
      <c r="M55" s="2100">
        <v>0</v>
      </c>
      <c r="N55" s="2100">
        <v>7.0396999999999987E-2</v>
      </c>
      <c r="O55" s="2100">
        <v>0.27330199999999999</v>
      </c>
      <c r="P55" s="2100">
        <v>0</v>
      </c>
      <c r="Q55" s="2100">
        <v>0.10518</v>
      </c>
      <c r="R55" s="2100">
        <v>0</v>
      </c>
      <c r="S55" s="2100">
        <v>5.8568000000000002E-2</v>
      </c>
      <c r="T55" s="2100">
        <v>0</v>
      </c>
      <c r="U55" s="2100">
        <v>0.30241400000000002</v>
      </c>
      <c r="V55" s="2100">
        <v>0.11557000000000001</v>
      </c>
      <c r="W55" s="2100">
        <v>0.37162000000000001</v>
      </c>
      <c r="X55" s="2100">
        <v>0.55878499999999998</v>
      </c>
      <c r="Y55" s="2100">
        <v>2.0518999999999999E-2</v>
      </c>
      <c r="Z55" s="2100">
        <v>2.8859499999999998</v>
      </c>
      <c r="AA55" s="2100">
        <v>0.78806100000000001</v>
      </c>
      <c r="AB55" s="2100">
        <v>0.60275699999999999</v>
      </c>
      <c r="AC55" s="2100">
        <v>0.42203000000000002</v>
      </c>
      <c r="AD55" s="2100">
        <v>0.33402399999999999</v>
      </c>
      <c r="AE55" s="2100">
        <v>1.6456500000000001</v>
      </c>
      <c r="AF55" s="2100">
        <v>0.27786</v>
      </c>
      <c r="AG55" s="2082">
        <f t="shared" si="2"/>
        <v>10.039906</v>
      </c>
      <c r="AH55" s="2286">
        <f t="shared" si="3"/>
        <v>-9.4000000000704631E-5</v>
      </c>
      <c r="AI55" s="2081">
        <f t="shared" si="4"/>
        <v>-1.8800000000052108E-4</v>
      </c>
      <c r="AJ55" s="2081">
        <f>'[1]01CH'!AE54</f>
        <v>9.3999999999816453E-5</v>
      </c>
      <c r="AK55" s="2081">
        <f t="shared" si="7"/>
        <v>2.2782449617089199E-2</v>
      </c>
      <c r="AM55" s="2087" t="e">
        <f>Q55+W55+AA55+#REF!</f>
        <v>#REF!</v>
      </c>
    </row>
    <row r="56" spans="2:39" ht="12.75" customHeight="1">
      <c r="B56" s="2088" t="s">
        <v>1068</v>
      </c>
      <c r="C56" s="2135" t="s">
        <v>1304</v>
      </c>
      <c r="D56" s="2136" t="s">
        <v>51</v>
      </c>
      <c r="E56" s="2100"/>
      <c r="F56" s="890"/>
      <c r="G56" s="2090">
        <v>397.82</v>
      </c>
      <c r="H56" s="2100">
        <v>49.639246</v>
      </c>
      <c r="I56" s="2100">
        <v>8.0214429999999997</v>
      </c>
      <c r="J56" s="2100">
        <v>0</v>
      </c>
      <c r="K56" s="2100">
        <v>1.74231</v>
      </c>
      <c r="L56" s="2107">
        <v>0</v>
      </c>
      <c r="M56" s="2100">
        <v>0.54899500000000001</v>
      </c>
      <c r="N56" s="2100">
        <v>0.184641</v>
      </c>
      <c r="O56" s="2100">
        <v>23.115293999999999</v>
      </c>
      <c r="P56" s="2100">
        <v>0</v>
      </c>
      <c r="Q56" s="2100">
        <v>0</v>
      </c>
      <c r="R56" s="2100">
        <v>0</v>
      </c>
      <c r="S56" s="2100">
        <v>0</v>
      </c>
      <c r="T56" s="2100">
        <v>0</v>
      </c>
      <c r="U56" s="2100">
        <v>17.789009</v>
      </c>
      <c r="V56" s="2100">
        <v>0</v>
      </c>
      <c r="W56" s="2100">
        <v>19.735351999999999</v>
      </c>
      <c r="X56" s="2100">
        <v>7.5870050000000004</v>
      </c>
      <c r="Y56" s="2100">
        <v>2.6282109999999999</v>
      </c>
      <c r="Z56" s="2100">
        <v>264.33740999999998</v>
      </c>
      <c r="AA56" s="2100">
        <v>2.3318880000000002</v>
      </c>
      <c r="AB56" s="2100">
        <v>0</v>
      </c>
      <c r="AC56" s="2100">
        <v>0</v>
      </c>
      <c r="AD56" s="2100">
        <v>0</v>
      </c>
      <c r="AE56" s="2100">
        <v>0.15717999999999999</v>
      </c>
      <c r="AF56" s="2100">
        <v>0</v>
      </c>
      <c r="AG56" s="2082">
        <f t="shared" si="2"/>
        <v>397.81798399999991</v>
      </c>
      <c r="AH56" s="2286">
        <f t="shared" si="3"/>
        <v>-2.0160000000828404E-3</v>
      </c>
      <c r="AI56" s="2081">
        <f t="shared" si="4"/>
        <v>-4.0320000001088374E-3</v>
      </c>
      <c r="AJ56" s="2081">
        <f>'[1]01CH'!AE55</f>
        <v>2.016000000025997E-3</v>
      </c>
      <c r="AK56" s="2081">
        <f t="shared" si="7"/>
        <v>0.90272052855283114</v>
      </c>
      <c r="AM56" s="2087" t="e">
        <f>Q56+W56+AA56+#REF!</f>
        <v>#REF!</v>
      </c>
    </row>
    <row r="57" spans="2:39" ht="12.75" customHeight="1">
      <c r="B57" s="2088" t="s">
        <v>1073</v>
      </c>
      <c r="C57" s="2135" t="s">
        <v>1180</v>
      </c>
      <c r="D57" s="2136" t="s">
        <v>52</v>
      </c>
      <c r="E57" s="2100"/>
      <c r="F57" s="890"/>
      <c r="G57" s="2090">
        <v>224.85</v>
      </c>
      <c r="H57" s="2100">
        <v>2.1111550000000001</v>
      </c>
      <c r="I57" s="2100">
        <v>12.117788000000001</v>
      </c>
      <c r="J57" s="2100">
        <v>1.435619</v>
      </c>
      <c r="K57" s="2100">
        <v>1.1826399999999997</v>
      </c>
      <c r="L57" s="2107">
        <v>0</v>
      </c>
      <c r="M57" s="2100">
        <v>0</v>
      </c>
      <c r="N57" s="2100">
        <v>0.41431699999999999</v>
      </c>
      <c r="O57" s="2100">
        <v>2.6113109999999997</v>
      </c>
      <c r="P57" s="2100">
        <v>0</v>
      </c>
      <c r="Q57" s="2100">
        <v>8.1099999999999992E-3</v>
      </c>
      <c r="R57" s="2100">
        <v>2.5803029999999998</v>
      </c>
      <c r="S57" s="2100">
        <v>0.25137300000000001</v>
      </c>
      <c r="T57" s="2100">
        <v>0</v>
      </c>
      <c r="U57" s="2100">
        <v>1.9084059999999998</v>
      </c>
      <c r="V57" s="2100">
        <v>11.84774</v>
      </c>
      <c r="W57" s="2100">
        <v>14.754236000000001</v>
      </c>
      <c r="X57" s="2100">
        <v>7.1207099999999999</v>
      </c>
      <c r="Y57" s="2100">
        <v>2.8319609999999997</v>
      </c>
      <c r="Z57" s="2100">
        <v>81.051620000000014</v>
      </c>
      <c r="AA57" s="2100">
        <v>62.124984999999995</v>
      </c>
      <c r="AB57" s="2100">
        <v>3.7398829999999998</v>
      </c>
      <c r="AC57" s="2100">
        <v>2.6454</v>
      </c>
      <c r="AD57" s="2100">
        <v>0.321488</v>
      </c>
      <c r="AE57" s="2100">
        <v>6.28</v>
      </c>
      <c r="AF57" s="2100">
        <v>7.5076700000000001</v>
      </c>
      <c r="AG57" s="2082">
        <f t="shared" si="2"/>
        <v>224.84671499999999</v>
      </c>
      <c r="AH57" s="2286">
        <f t="shared" si="3"/>
        <v>-3.2850000000053114E-3</v>
      </c>
      <c r="AI57" s="2081">
        <f t="shared" si="4"/>
        <v>-6.5700000000390446E-3</v>
      </c>
      <c r="AJ57" s="2081">
        <f>'[1]01CH'!AE56</f>
        <v>3.2850000000337332E-3</v>
      </c>
      <c r="AK57" s="2081">
        <f t="shared" si="7"/>
        <v>0.51022248968152439</v>
      </c>
      <c r="AM57" s="2087" t="e">
        <f>Q57+W57+AA57+#REF!</f>
        <v>#REF!</v>
      </c>
    </row>
    <row r="58" spans="2:39" ht="12.75" customHeight="1">
      <c r="B58" s="2088" t="s">
        <v>1075</v>
      </c>
      <c r="C58" s="2135" t="s">
        <v>1238</v>
      </c>
      <c r="D58" s="2136" t="s">
        <v>53</v>
      </c>
      <c r="E58" s="2100"/>
      <c r="F58" s="890"/>
      <c r="G58" s="2090">
        <v>0.42</v>
      </c>
      <c r="H58" s="2100">
        <v>0.261546</v>
      </c>
      <c r="I58" s="2100">
        <v>0</v>
      </c>
      <c r="J58" s="2100">
        <v>0</v>
      </c>
      <c r="K58" s="2100">
        <v>0</v>
      </c>
      <c r="L58" s="2107">
        <v>0</v>
      </c>
      <c r="M58" s="2100">
        <v>0</v>
      </c>
      <c r="N58" s="2100">
        <v>0</v>
      </c>
      <c r="O58" s="2100">
        <v>0</v>
      </c>
      <c r="P58" s="2100">
        <v>0</v>
      </c>
      <c r="Q58" s="2100">
        <v>0</v>
      </c>
      <c r="R58" s="2100">
        <v>0</v>
      </c>
      <c r="S58" s="2100">
        <v>0</v>
      </c>
      <c r="T58" s="2100">
        <v>0</v>
      </c>
      <c r="U58" s="2100">
        <v>0</v>
      </c>
      <c r="V58" s="2100">
        <v>5.8599999999999998E-3</v>
      </c>
      <c r="W58" s="2100">
        <v>0</v>
      </c>
      <c r="X58" s="2100">
        <v>0</v>
      </c>
      <c r="Y58" s="2100">
        <v>0</v>
      </c>
      <c r="Z58" s="2100">
        <v>0</v>
      </c>
      <c r="AA58" s="2100">
        <v>0</v>
      </c>
      <c r="AB58" s="2100">
        <v>0</v>
      </c>
      <c r="AC58" s="2100">
        <v>0</v>
      </c>
      <c r="AD58" s="2100">
        <v>0.15062900000000001</v>
      </c>
      <c r="AE58" s="2100">
        <v>0</v>
      </c>
      <c r="AF58" s="2100">
        <v>0</v>
      </c>
      <c r="AG58" s="2082">
        <f t="shared" si="2"/>
        <v>0.41803499999999999</v>
      </c>
      <c r="AH58" s="2286">
        <f t="shared" si="3"/>
        <v>-1.9649999999999945E-3</v>
      </c>
      <c r="AI58" s="2081">
        <f t="shared" si="4"/>
        <v>-3.9299999999999891E-3</v>
      </c>
      <c r="AJ58" s="2081">
        <f>'[1]01CH'!AE57</f>
        <v>1.9649999999999945E-3</v>
      </c>
      <c r="AK58" s="2081">
        <f t="shared" si="7"/>
        <v>9.5305068119297431E-4</v>
      </c>
      <c r="AM58" s="2087" t="e">
        <f>Q58+W58+AA58+#REF!</f>
        <v>#REF!</v>
      </c>
    </row>
    <row r="59" spans="2:39" ht="12.75" customHeight="1">
      <c r="B59" s="2083" t="s">
        <v>1074</v>
      </c>
      <c r="C59" s="2137" t="s">
        <v>1305</v>
      </c>
      <c r="D59" s="2138" t="s">
        <v>54</v>
      </c>
      <c r="E59" s="2085"/>
      <c r="F59" s="2110"/>
      <c r="G59" s="2079">
        <v>64.653999999999996</v>
      </c>
      <c r="H59" s="2111">
        <v>1.4339999999997133E-3</v>
      </c>
      <c r="I59" s="2111">
        <v>1.2998830000000001</v>
      </c>
      <c r="J59" s="2111">
        <v>2.0130000000000148E-3</v>
      </c>
      <c r="K59" s="2111">
        <v>6.1478399999999986</v>
      </c>
      <c r="L59" s="2107">
        <v>7.430000000000006E-4</v>
      </c>
      <c r="M59" s="2111">
        <v>0</v>
      </c>
      <c r="N59" s="2111">
        <v>0.46206900000000001</v>
      </c>
      <c r="O59" s="2111">
        <v>0.41871300000000011</v>
      </c>
      <c r="P59" s="2111">
        <v>0.10853999999999997</v>
      </c>
      <c r="Q59" s="2111">
        <v>0.30313000000000001</v>
      </c>
      <c r="R59" s="2111">
        <v>0</v>
      </c>
      <c r="S59" s="2111">
        <v>0.44355600000000001</v>
      </c>
      <c r="T59" s="2111">
        <v>7.1670000000000015E-3</v>
      </c>
      <c r="U59" s="2111">
        <v>0.55889199999999994</v>
      </c>
      <c r="V59" s="2111">
        <v>0.18614</v>
      </c>
      <c r="W59" s="2111">
        <v>6.8229030000000002</v>
      </c>
      <c r="X59" s="2111">
        <v>7.9876890000000031</v>
      </c>
      <c r="Y59" s="2111">
        <v>1.5271399999999999</v>
      </c>
      <c r="Z59" s="2111">
        <v>19.328009999999999</v>
      </c>
      <c r="AA59" s="2111">
        <v>5.3267230000000003</v>
      </c>
      <c r="AB59" s="2111">
        <v>2.6379999999999626E-2</v>
      </c>
      <c r="AC59" s="2111">
        <v>2.2904000000000018</v>
      </c>
      <c r="AD59" s="2111">
        <v>6.5554209999999999</v>
      </c>
      <c r="AE59" s="2111">
        <v>2.6310799999999972</v>
      </c>
      <c r="AF59" s="2111">
        <v>2.22607</v>
      </c>
      <c r="AG59" s="2082">
        <f t="shared" si="2"/>
        <v>64.661936000000011</v>
      </c>
      <c r="AH59" s="2286">
        <f t="shared" si="3"/>
        <v>7.9360000000150421E-3</v>
      </c>
      <c r="AI59" s="2081">
        <f t="shared" si="4"/>
        <v>7.8720000000060963E-3</v>
      </c>
      <c r="AJ59" s="2081">
        <f>'[1]01CH'!AE58</f>
        <v>6.400000000894579E-5</v>
      </c>
      <c r="AK59" s="2081">
        <f t="shared" si="7"/>
        <v>0.14671080652821561</v>
      </c>
      <c r="AM59" s="2087" t="e">
        <f>Q59+W59+AA59+#REF!</f>
        <v>#REF!</v>
      </c>
    </row>
    <row r="60" spans="2:39" hidden="1">
      <c r="B60" s="2083"/>
      <c r="C60" s="2135" t="s">
        <v>1241</v>
      </c>
      <c r="D60" s="2136" t="s">
        <v>55</v>
      </c>
      <c r="E60" s="2085"/>
      <c r="F60" s="890"/>
      <c r="G60" s="2090">
        <v>64.653999999999996</v>
      </c>
      <c r="H60" s="2100">
        <v>1.4339999999997133E-3</v>
      </c>
      <c r="I60" s="2100">
        <v>1.2998830000000001</v>
      </c>
      <c r="J60" s="2100">
        <v>2.0130000000000148E-3</v>
      </c>
      <c r="K60" s="2100">
        <v>6.1478399999999986</v>
      </c>
      <c r="L60" s="2100">
        <v>0</v>
      </c>
      <c r="M60" s="2100">
        <v>0.46206900000000001</v>
      </c>
      <c r="N60" s="2100">
        <v>0.41871300000000011</v>
      </c>
      <c r="O60" s="2100">
        <v>0.10853999999999997</v>
      </c>
      <c r="P60" s="2100">
        <v>0.30313000000000001</v>
      </c>
      <c r="Q60" s="2100">
        <v>0</v>
      </c>
      <c r="R60" s="2100">
        <v>0.44355600000000001</v>
      </c>
      <c r="S60" s="2100">
        <v>7.1670000000000015E-3</v>
      </c>
      <c r="T60" s="2100">
        <v>0.55889199999999994</v>
      </c>
      <c r="U60" s="2100">
        <v>0.18614</v>
      </c>
      <c r="V60" s="2100">
        <v>6.8229030000000002</v>
      </c>
      <c r="W60" s="2100">
        <v>7.9876890000000031</v>
      </c>
      <c r="X60" s="2100">
        <v>1.5271399999999999</v>
      </c>
      <c r="Y60" s="2100">
        <v>19.328009999999999</v>
      </c>
      <c r="Z60" s="2100">
        <v>5.3267230000000003</v>
      </c>
      <c r="AA60" s="2100">
        <v>2.6379999999999626E-2</v>
      </c>
      <c r="AB60" s="2100">
        <v>2.2904000000000018</v>
      </c>
      <c r="AC60" s="2107">
        <v>7.430000000000006E-4</v>
      </c>
      <c r="AD60" s="2100">
        <v>6.5554209999999999</v>
      </c>
      <c r="AE60" s="2100">
        <v>2.6310799999999972</v>
      </c>
      <c r="AF60" s="2100">
        <v>2.22607</v>
      </c>
      <c r="AG60" s="2082">
        <f>SUM(H60:AF60)</f>
        <v>64.661936000000011</v>
      </c>
      <c r="AH60" s="2286">
        <f t="shared" si="3"/>
        <v>7.9360000000150421E-3</v>
      </c>
      <c r="AI60" s="2082"/>
      <c r="AJ60" s="2081">
        <f>'[1]01CH'!AE59</f>
        <v>6.400000000894579E-5</v>
      </c>
      <c r="AK60" s="2081">
        <f t="shared" si="7"/>
        <v>0.14671080652821561</v>
      </c>
    </row>
    <row r="61" spans="2:39" hidden="1">
      <c r="B61" s="2083"/>
      <c r="C61" s="2135" t="s">
        <v>1306</v>
      </c>
      <c r="D61" s="2136" t="s">
        <v>56</v>
      </c>
      <c r="E61" s="2085"/>
      <c r="F61" s="890"/>
      <c r="G61" s="2090">
        <v>0</v>
      </c>
      <c r="H61" s="2100">
        <v>0</v>
      </c>
      <c r="I61" s="2100">
        <v>0</v>
      </c>
      <c r="J61" s="2100">
        <v>0</v>
      </c>
      <c r="K61" s="2100">
        <v>0</v>
      </c>
      <c r="L61" s="2100">
        <v>0</v>
      </c>
      <c r="M61" s="2100">
        <v>0</v>
      </c>
      <c r="N61" s="2100">
        <v>0</v>
      </c>
      <c r="O61" s="2100">
        <v>0</v>
      </c>
      <c r="P61" s="2100">
        <v>0</v>
      </c>
      <c r="Q61" s="2100">
        <v>0</v>
      </c>
      <c r="R61" s="2100">
        <v>0</v>
      </c>
      <c r="S61" s="2100">
        <v>0</v>
      </c>
      <c r="T61" s="2100">
        <v>0</v>
      </c>
      <c r="U61" s="2100">
        <v>0</v>
      </c>
      <c r="V61" s="2100">
        <v>0</v>
      </c>
      <c r="W61" s="2100">
        <v>0</v>
      </c>
      <c r="X61" s="2100">
        <v>0</v>
      </c>
      <c r="Y61" s="2100">
        <v>0</v>
      </c>
      <c r="Z61" s="2100">
        <v>0</v>
      </c>
      <c r="AA61" s="2100">
        <v>0</v>
      </c>
      <c r="AB61" s="2100">
        <v>0</v>
      </c>
      <c r="AC61" s="2107">
        <v>0</v>
      </c>
      <c r="AD61" s="2100">
        <v>0</v>
      </c>
      <c r="AE61" s="2100">
        <v>0</v>
      </c>
      <c r="AF61" s="2100">
        <v>0</v>
      </c>
      <c r="AG61" s="2082">
        <f>SUM(H61:AF61)</f>
        <v>0</v>
      </c>
      <c r="AH61" s="2286">
        <f t="shared" si="3"/>
        <v>0</v>
      </c>
      <c r="AI61" s="2082"/>
      <c r="AJ61" s="2081">
        <f>'[1]01CH'!AE60</f>
        <v>0</v>
      </c>
      <c r="AK61" s="2081">
        <f t="shared" si="7"/>
        <v>0</v>
      </c>
    </row>
    <row r="62" spans="2:39" hidden="1">
      <c r="B62" s="2083"/>
      <c r="C62" s="2135" t="s">
        <v>1245</v>
      </c>
      <c r="D62" s="2136" t="s">
        <v>57</v>
      </c>
      <c r="E62" s="2085"/>
      <c r="F62" s="890"/>
      <c r="G62" s="2090">
        <v>0</v>
      </c>
      <c r="H62" s="2100">
        <v>0</v>
      </c>
      <c r="I62" s="2100">
        <v>0</v>
      </c>
      <c r="J62" s="2100">
        <v>0</v>
      </c>
      <c r="K62" s="2100">
        <v>0</v>
      </c>
      <c r="L62" s="2100">
        <v>0</v>
      </c>
      <c r="M62" s="2100">
        <v>0</v>
      </c>
      <c r="N62" s="2100">
        <v>0</v>
      </c>
      <c r="O62" s="2100">
        <v>0</v>
      </c>
      <c r="P62" s="2100">
        <v>0</v>
      </c>
      <c r="Q62" s="2100">
        <v>0</v>
      </c>
      <c r="R62" s="2100">
        <v>0</v>
      </c>
      <c r="S62" s="2100">
        <v>0</v>
      </c>
      <c r="T62" s="2100">
        <v>0</v>
      </c>
      <c r="U62" s="2100">
        <v>0</v>
      </c>
      <c r="V62" s="2100">
        <v>0</v>
      </c>
      <c r="W62" s="2100">
        <v>0</v>
      </c>
      <c r="X62" s="2100">
        <v>0</v>
      </c>
      <c r="Y62" s="2100">
        <v>0</v>
      </c>
      <c r="Z62" s="2100">
        <v>0</v>
      </c>
      <c r="AA62" s="2100">
        <v>0</v>
      </c>
      <c r="AB62" s="2100">
        <v>0</v>
      </c>
      <c r="AC62" s="2107">
        <v>0</v>
      </c>
      <c r="AD62" s="2100">
        <v>0</v>
      </c>
      <c r="AE62" s="2100">
        <v>0</v>
      </c>
      <c r="AF62" s="2100">
        <v>0</v>
      </c>
      <c r="AG62" s="2082">
        <f>SUM(H62:AF62)</f>
        <v>0</v>
      </c>
      <c r="AH62" s="2286">
        <f t="shared" si="3"/>
        <v>0</v>
      </c>
      <c r="AJ62" s="2081">
        <f>'[1]01CH'!AE61</f>
        <v>0</v>
      </c>
      <c r="AK62" s="2081">
        <f t="shared" si="7"/>
        <v>0</v>
      </c>
    </row>
    <row r="63" spans="2:39">
      <c r="B63" s="2083" t="s">
        <v>1323</v>
      </c>
      <c r="C63" s="2137" t="s">
        <v>1324</v>
      </c>
      <c r="D63" s="2136"/>
      <c r="E63" s="2085"/>
      <c r="F63" s="890"/>
      <c r="G63" s="209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7"/>
      <c r="AD63" s="2100"/>
      <c r="AE63" s="2100"/>
      <c r="AF63" s="2100"/>
      <c r="AG63" s="2082"/>
      <c r="AH63" s="2291"/>
      <c r="AJ63" s="2081"/>
      <c r="AK63" s="2081"/>
    </row>
    <row r="64" spans="2:39" ht="12" customHeight="1">
      <c r="B64" s="2076" t="s">
        <v>1192</v>
      </c>
      <c r="C64" s="2112" t="s">
        <v>1325</v>
      </c>
      <c r="D64" s="2076" t="s">
        <v>1308</v>
      </c>
      <c r="E64" s="2139"/>
      <c r="F64" s="2114"/>
      <c r="G64" s="2090"/>
      <c r="H64" s="2140"/>
      <c r="I64" s="2140"/>
      <c r="J64" s="2140"/>
      <c r="K64" s="2140"/>
      <c r="L64" s="2140"/>
      <c r="M64" s="2140"/>
      <c r="N64" s="2140"/>
      <c r="O64" s="2140"/>
      <c r="P64" s="2140"/>
      <c r="Q64" s="2140"/>
      <c r="R64" s="2140"/>
      <c r="S64" s="2140"/>
      <c r="T64" s="2140"/>
      <c r="U64" s="2140"/>
      <c r="V64" s="2140"/>
      <c r="W64" s="2140"/>
      <c r="X64" s="2140"/>
      <c r="Y64" s="2140"/>
      <c r="Z64" s="2140"/>
      <c r="AA64" s="2140"/>
      <c r="AB64" s="2140"/>
      <c r="AC64" s="2141"/>
      <c r="AD64" s="2140"/>
      <c r="AE64" s="2140"/>
      <c r="AF64" s="2140"/>
      <c r="AK64" s="2081">
        <f>G64/$AK$8*100</f>
        <v>0</v>
      </c>
    </row>
    <row r="65" spans="2:39" ht="12" customHeight="1">
      <c r="B65" s="2076" t="s">
        <v>1214</v>
      </c>
      <c r="C65" s="2112" t="s">
        <v>1326</v>
      </c>
      <c r="D65" s="2076" t="s">
        <v>1311</v>
      </c>
      <c r="E65" s="2111"/>
      <c r="F65" s="2078"/>
      <c r="G65" s="2079">
        <v>115.03999999999999</v>
      </c>
      <c r="H65" s="2100">
        <v>0</v>
      </c>
      <c r="I65" s="2100">
        <v>0</v>
      </c>
      <c r="J65" s="2100">
        <v>0</v>
      </c>
      <c r="K65" s="2100">
        <v>5.5557999999999996</v>
      </c>
      <c r="L65" s="2100">
        <v>0</v>
      </c>
      <c r="M65" s="2100">
        <v>0</v>
      </c>
      <c r="N65" s="2100">
        <v>0</v>
      </c>
      <c r="O65" s="2100">
        <v>0</v>
      </c>
      <c r="P65" s="2100">
        <v>0</v>
      </c>
      <c r="Q65" s="2100">
        <v>0</v>
      </c>
      <c r="R65" s="2100">
        <v>0</v>
      </c>
      <c r="S65" s="2100">
        <v>0</v>
      </c>
      <c r="T65" s="2100">
        <v>0</v>
      </c>
      <c r="U65" s="2100">
        <v>0</v>
      </c>
      <c r="V65" s="2100">
        <v>0</v>
      </c>
      <c r="W65" s="2100">
        <v>0</v>
      </c>
      <c r="X65" s="2100">
        <v>4.4900680000000008</v>
      </c>
      <c r="Y65" s="2100">
        <v>91.453000000000003</v>
      </c>
      <c r="Z65" s="2100">
        <v>0</v>
      </c>
      <c r="AA65" s="2100">
        <v>3.7565</v>
      </c>
      <c r="AB65" s="2100">
        <v>0</v>
      </c>
      <c r="AC65" s="2107">
        <v>0</v>
      </c>
      <c r="AD65" s="2100">
        <v>0</v>
      </c>
      <c r="AE65" s="2100">
        <v>0</v>
      </c>
      <c r="AF65" s="2100">
        <v>9.777940000000001</v>
      </c>
      <c r="AK65" s="2081">
        <f>G65/$AK$8*100</f>
        <v>0.26104511991533275</v>
      </c>
    </row>
    <row r="66" spans="2:39" ht="12" customHeight="1">
      <c r="B66" s="2076" t="s">
        <v>1074</v>
      </c>
      <c r="C66" s="2112" t="s">
        <v>1327</v>
      </c>
      <c r="D66" s="2076" t="s">
        <v>114</v>
      </c>
      <c r="E66" s="2111"/>
      <c r="F66" s="2078"/>
      <c r="G66" s="2079">
        <v>3960.2505700000002</v>
      </c>
      <c r="H66" s="2090">
        <v>295.20683100000002</v>
      </c>
      <c r="I66" s="2090">
        <v>197.43286699999999</v>
      </c>
      <c r="J66" s="2090">
        <v>67.045758000000006</v>
      </c>
      <c r="K66" s="2090">
        <v>393.48761100000002</v>
      </c>
      <c r="L66" s="2090">
        <v>217.00416700000002</v>
      </c>
      <c r="M66" s="2090">
        <v>49.704246999999995</v>
      </c>
      <c r="N66" s="2090">
        <v>161.45103900000004</v>
      </c>
      <c r="O66" s="2090">
        <v>517.17938200000003</v>
      </c>
      <c r="P66" s="2090">
        <v>114.47056400000001</v>
      </c>
      <c r="Q66" s="2090">
        <v>138.862604</v>
      </c>
      <c r="R66" s="2090">
        <v>86.603748999999993</v>
      </c>
      <c r="S66" s="2090">
        <v>227.843312</v>
      </c>
      <c r="T66" s="2090">
        <v>57.930737999999998</v>
      </c>
      <c r="U66" s="2090">
        <v>291.75417600000003</v>
      </c>
      <c r="V66" s="2090">
        <v>194.276037</v>
      </c>
      <c r="W66" s="2090">
        <v>504.01851699999997</v>
      </c>
      <c r="X66" s="2090">
        <v>116.75053299999999</v>
      </c>
      <c r="Y66" s="2090">
        <v>0</v>
      </c>
      <c r="Z66" s="2090">
        <v>161.25000000000003</v>
      </c>
      <c r="AA66" s="2090">
        <v>16.018443999999999</v>
      </c>
      <c r="AB66" s="2090">
        <v>0.52</v>
      </c>
      <c r="AC66" s="2142"/>
      <c r="AD66" s="2090">
        <v>19.067740000000001</v>
      </c>
      <c r="AE66" s="2090">
        <v>48.930760000000006</v>
      </c>
      <c r="AF66" s="2090">
        <v>66.178470000000004</v>
      </c>
      <c r="AK66" s="2081">
        <f>E66/$AK$8*100</f>
        <v>0</v>
      </c>
    </row>
    <row r="67" spans="2:39" s="2116" customFormat="1" ht="42">
      <c r="B67" s="2076" t="s">
        <v>1328</v>
      </c>
      <c r="C67" s="2113" t="s">
        <v>1329</v>
      </c>
      <c r="D67" s="2279" t="s">
        <v>1330</v>
      </c>
      <c r="E67" s="2090"/>
      <c r="F67" s="2114"/>
      <c r="G67" s="2079">
        <v>0</v>
      </c>
      <c r="H67" s="2090"/>
      <c r="I67" s="2090"/>
      <c r="J67" s="2090"/>
      <c r="K67" s="2090"/>
      <c r="L67" s="2090"/>
      <c r="M67" s="2090"/>
      <c r="N67" s="2090"/>
      <c r="O67" s="2090"/>
      <c r="P67" s="2090"/>
      <c r="Q67" s="2090"/>
      <c r="R67" s="2090"/>
      <c r="S67" s="2090"/>
      <c r="T67" s="2090"/>
      <c r="U67" s="2090"/>
      <c r="V67" s="2090"/>
      <c r="W67" s="2079"/>
      <c r="X67" s="2079"/>
      <c r="Y67" s="2079"/>
      <c r="Z67" s="2079"/>
      <c r="AA67" s="2079"/>
      <c r="AB67" s="2079"/>
      <c r="AC67" s="2115"/>
      <c r="AD67" s="2079"/>
      <c r="AE67" s="2079"/>
      <c r="AF67" s="2079"/>
      <c r="AG67" s="2117"/>
      <c r="AH67" s="2117"/>
      <c r="AI67" s="2117"/>
      <c r="AJ67" s="2117"/>
      <c r="AK67" s="2081">
        <f>G67/$AK$8*100</f>
        <v>0</v>
      </c>
      <c r="AL67" s="2117"/>
      <c r="AM67" s="2117"/>
    </row>
    <row r="68" spans="2:39" ht="21">
      <c r="B68" s="2076" t="s">
        <v>1309</v>
      </c>
      <c r="C68" s="2113" t="s">
        <v>1331</v>
      </c>
      <c r="D68" s="2279" t="s">
        <v>1332</v>
      </c>
      <c r="E68" s="2090"/>
      <c r="F68" s="2114"/>
      <c r="G68" s="2079">
        <v>120</v>
      </c>
      <c r="H68" s="2090"/>
      <c r="I68" s="2090"/>
      <c r="J68" s="2090"/>
      <c r="K68" s="2090"/>
      <c r="L68" s="2090"/>
      <c r="M68" s="2090"/>
      <c r="N68" s="2090"/>
      <c r="O68" s="2090"/>
      <c r="P68" s="2090"/>
      <c r="Q68" s="2090"/>
      <c r="R68" s="2090"/>
      <c r="S68" s="2090"/>
      <c r="T68" s="2090"/>
      <c r="U68" s="2090">
        <v>120</v>
      </c>
      <c r="V68" s="2090"/>
      <c r="W68" s="2079"/>
      <c r="X68" s="2079"/>
      <c r="Y68" s="2079"/>
      <c r="Z68" s="2079"/>
      <c r="AA68" s="2079"/>
      <c r="AB68" s="2079"/>
      <c r="AC68" s="2115"/>
      <c r="AD68" s="2079"/>
      <c r="AE68" s="2079"/>
      <c r="AF68" s="2079"/>
    </row>
    <row r="69" spans="2:39">
      <c r="B69" s="2076" t="s">
        <v>1312</v>
      </c>
      <c r="C69" s="2113" t="s">
        <v>1333</v>
      </c>
      <c r="D69" s="2279" t="s">
        <v>1334</v>
      </c>
      <c r="E69" s="2090"/>
      <c r="F69" s="2114"/>
      <c r="G69" s="2079">
        <v>280</v>
      </c>
      <c r="H69" s="2090">
        <v>40</v>
      </c>
      <c r="I69" s="2090">
        <v>90</v>
      </c>
      <c r="J69" s="2090"/>
      <c r="K69" s="2090"/>
      <c r="L69" s="2090"/>
      <c r="M69" s="2090"/>
      <c r="N69" s="2090"/>
      <c r="O69" s="2090"/>
      <c r="P69" s="2090"/>
      <c r="Q69" s="2090"/>
      <c r="R69" s="2090"/>
      <c r="S69" s="2090"/>
      <c r="T69" s="2090"/>
      <c r="U69" s="2090">
        <v>150</v>
      </c>
      <c r="V69" s="2090"/>
      <c r="W69" s="2079"/>
      <c r="X69" s="2079"/>
      <c r="Y69" s="2079"/>
      <c r="Z69" s="2079"/>
      <c r="AA69" s="2079"/>
      <c r="AB69" s="2079"/>
      <c r="AC69" s="2115"/>
      <c r="AD69" s="2079"/>
      <c r="AE69" s="2079"/>
      <c r="AF69" s="2079"/>
    </row>
    <row r="70" spans="2:39">
      <c r="B70" s="2076" t="s">
        <v>1335</v>
      </c>
      <c r="C70" s="2113" t="s">
        <v>1336</v>
      </c>
      <c r="D70" s="2279" t="s">
        <v>1337</v>
      </c>
      <c r="E70" s="2090"/>
      <c r="F70" s="2114"/>
      <c r="G70" s="2079">
        <v>0</v>
      </c>
      <c r="H70" s="2090"/>
      <c r="I70" s="2090"/>
      <c r="J70" s="2090"/>
      <c r="K70" s="2090"/>
      <c r="L70" s="2090"/>
      <c r="M70" s="2090"/>
      <c r="N70" s="2090"/>
      <c r="O70" s="2090"/>
      <c r="P70" s="2090"/>
      <c r="Q70" s="2090"/>
      <c r="R70" s="2090"/>
      <c r="S70" s="2090"/>
      <c r="T70" s="2090"/>
      <c r="U70" s="2090"/>
      <c r="V70" s="2090"/>
      <c r="W70" s="2079"/>
      <c r="X70" s="2079"/>
      <c r="Y70" s="2079"/>
      <c r="Z70" s="2079"/>
      <c r="AA70" s="2079"/>
      <c r="AB70" s="2079"/>
      <c r="AC70" s="2115"/>
      <c r="AD70" s="2079"/>
      <c r="AE70" s="2079"/>
      <c r="AF70" s="2079"/>
    </row>
    <row r="71" spans="2:39" ht="31.5">
      <c r="B71" s="2076" t="s">
        <v>1338</v>
      </c>
      <c r="C71" s="2118" t="s">
        <v>1339</v>
      </c>
      <c r="D71" s="2279" t="s">
        <v>1340</v>
      </c>
      <c r="E71" s="2090"/>
      <c r="F71" s="2114"/>
      <c r="G71" s="2079">
        <v>114.56</v>
      </c>
      <c r="H71" s="2090"/>
      <c r="I71" s="2090"/>
      <c r="J71" s="2090"/>
      <c r="K71" s="2090"/>
      <c r="L71" s="2090"/>
      <c r="M71" s="2090"/>
      <c r="N71" s="2090"/>
      <c r="O71" s="2090"/>
      <c r="P71" s="2090"/>
      <c r="Q71" s="2090"/>
      <c r="R71" s="2090"/>
      <c r="S71" s="2090"/>
      <c r="T71" s="2090"/>
      <c r="U71" s="2090"/>
      <c r="V71" s="2090"/>
      <c r="W71" s="2079"/>
      <c r="X71" s="2079"/>
      <c r="Y71" s="2079">
        <v>100</v>
      </c>
      <c r="Z71" s="2079"/>
      <c r="AA71" s="2079"/>
      <c r="AB71" s="2079"/>
      <c r="AC71" s="2115"/>
      <c r="AD71" s="2079"/>
      <c r="AE71" s="2079"/>
      <c r="AF71" s="2079">
        <v>14.560000000000002</v>
      </c>
    </row>
    <row r="72" spans="2:39" s="2126" customFormat="1">
      <c r="B72" s="2119" t="s">
        <v>1341</v>
      </c>
      <c r="C72" s="2120" t="s">
        <v>1401</v>
      </c>
      <c r="D72" s="2121" t="s">
        <v>1342</v>
      </c>
      <c r="E72" s="2122"/>
      <c r="F72" s="2123"/>
      <c r="G72" s="2124">
        <v>855.5</v>
      </c>
      <c r="H72" s="2122"/>
      <c r="I72" s="2122"/>
      <c r="J72" s="2122"/>
      <c r="K72" s="2122">
        <v>180</v>
      </c>
      <c r="L72" s="2122"/>
      <c r="M72" s="2122"/>
      <c r="N72" s="2122"/>
      <c r="O72" s="2122">
        <v>195</v>
      </c>
      <c r="P72" s="2122"/>
      <c r="Q72" s="2122"/>
      <c r="R72" s="2122"/>
      <c r="S72" s="2122"/>
      <c r="T72" s="2122"/>
      <c r="U72" s="2122"/>
      <c r="V72" s="2122"/>
      <c r="W72" s="2124">
        <v>80</v>
      </c>
      <c r="X72" s="2124">
        <v>140</v>
      </c>
      <c r="Y72" s="2124"/>
      <c r="Z72" s="2124">
        <v>200</v>
      </c>
      <c r="AA72" s="2124"/>
      <c r="AB72" s="2124"/>
      <c r="AC72" s="2125"/>
      <c r="AD72" s="2124">
        <v>30</v>
      </c>
      <c r="AE72" s="2124"/>
      <c r="AF72" s="2124">
        <v>30</v>
      </c>
      <c r="AG72" s="2127"/>
      <c r="AH72" s="2127"/>
      <c r="AI72" s="2127"/>
      <c r="AJ72" s="2127"/>
      <c r="AK72" s="2127"/>
      <c r="AL72" s="2127"/>
      <c r="AM72" s="2127"/>
    </row>
    <row r="73" spans="2:39" s="2126" customFormat="1">
      <c r="B73" s="2119" t="s">
        <v>1343</v>
      </c>
      <c r="C73" s="2120" t="s">
        <v>1344</v>
      </c>
      <c r="D73" s="2121" t="s">
        <v>1345</v>
      </c>
      <c r="E73" s="2122"/>
      <c r="F73" s="2123"/>
      <c r="G73" s="2124">
        <v>440</v>
      </c>
      <c r="H73" s="2122">
        <v>40</v>
      </c>
      <c r="I73" s="2122"/>
      <c r="J73" s="2122"/>
      <c r="K73" s="2122"/>
      <c r="L73" s="2122"/>
      <c r="M73" s="2122"/>
      <c r="N73" s="2122"/>
      <c r="O73" s="2122">
        <v>80</v>
      </c>
      <c r="P73" s="2122"/>
      <c r="Q73" s="2122"/>
      <c r="R73" s="2122"/>
      <c r="S73" s="2122"/>
      <c r="T73" s="2122"/>
      <c r="U73" s="2122"/>
      <c r="V73" s="2122"/>
      <c r="W73" s="2124">
        <v>80</v>
      </c>
      <c r="X73" s="2124">
        <v>140</v>
      </c>
      <c r="Y73" s="2124"/>
      <c r="Z73" s="2124">
        <v>100</v>
      </c>
      <c r="AA73" s="2124"/>
      <c r="AB73" s="2124"/>
      <c r="AC73" s="2125"/>
      <c r="AD73" s="2124"/>
      <c r="AE73" s="2124"/>
      <c r="AF73" s="2124"/>
      <c r="AG73" s="2127"/>
      <c r="AH73" s="2127"/>
      <c r="AI73" s="2127"/>
      <c r="AJ73" s="2127"/>
      <c r="AK73" s="2127"/>
      <c r="AL73" s="2127"/>
      <c r="AM73" s="2127"/>
    </row>
    <row r="74" spans="2:39" s="2126" customFormat="1">
      <c r="B74" s="2119" t="s">
        <v>1346</v>
      </c>
      <c r="C74" s="2120" t="s">
        <v>1347</v>
      </c>
      <c r="D74" s="2121" t="s">
        <v>1348</v>
      </c>
      <c r="E74" s="2122"/>
      <c r="F74" s="2123"/>
      <c r="G74" s="2124">
        <v>512</v>
      </c>
      <c r="H74" s="2122">
        <v>45</v>
      </c>
      <c r="I74" s="2122"/>
      <c r="J74" s="2122"/>
      <c r="K74" s="2122"/>
      <c r="L74" s="2122"/>
      <c r="M74" s="2122"/>
      <c r="N74" s="2122"/>
      <c r="O74" s="2122">
        <v>120</v>
      </c>
      <c r="P74" s="2122"/>
      <c r="Q74" s="2122"/>
      <c r="R74" s="2122"/>
      <c r="S74" s="2122"/>
      <c r="T74" s="2122"/>
      <c r="U74" s="2122"/>
      <c r="V74" s="2122"/>
      <c r="W74" s="2124">
        <v>85</v>
      </c>
      <c r="X74" s="2124">
        <v>152</v>
      </c>
      <c r="Y74" s="2124"/>
      <c r="Z74" s="2124">
        <v>110</v>
      </c>
      <c r="AA74" s="2124"/>
      <c r="AB74" s="2124"/>
      <c r="AC74" s="2125"/>
      <c r="AD74" s="2124"/>
      <c r="AE74" s="2124"/>
      <c r="AF74" s="2124"/>
      <c r="AG74" s="2127"/>
      <c r="AH74" s="2127"/>
      <c r="AI74" s="2127"/>
      <c r="AJ74" s="2127"/>
      <c r="AK74" s="2127"/>
      <c r="AL74" s="2127"/>
      <c r="AM74" s="2127"/>
    </row>
    <row r="75" spans="2:39">
      <c r="B75" s="2076" t="s">
        <v>1349</v>
      </c>
      <c r="C75" s="2118" t="s">
        <v>1350</v>
      </c>
      <c r="D75" s="2279" t="s">
        <v>1351</v>
      </c>
      <c r="E75" s="2090"/>
      <c r="F75" s="2114"/>
      <c r="G75" s="2079">
        <v>6985.6833749999996</v>
      </c>
      <c r="H75" s="2090"/>
      <c r="I75" s="2090"/>
      <c r="J75" s="2090"/>
      <c r="K75" s="2090"/>
      <c r="L75" s="2090"/>
      <c r="M75" s="2090"/>
      <c r="N75" s="2090"/>
      <c r="O75" s="2090"/>
      <c r="P75" s="2090"/>
      <c r="Q75" s="2090"/>
      <c r="R75" s="2090"/>
      <c r="S75" s="2090"/>
      <c r="T75" s="2090"/>
      <c r="U75" s="2090"/>
      <c r="V75" s="2090"/>
      <c r="W75" s="2079"/>
      <c r="X75" s="2079">
        <v>451.95928999999887</v>
      </c>
      <c r="Y75" s="2079">
        <v>641.89683100000002</v>
      </c>
      <c r="Z75" s="2079">
        <v>1456.1103049999999</v>
      </c>
      <c r="AA75" s="2079">
        <v>672.15571699999998</v>
      </c>
      <c r="AB75" s="2079">
        <v>870.61352199999999</v>
      </c>
      <c r="AC75" s="2079">
        <v>568.81125499999996</v>
      </c>
      <c r="AD75" s="2079">
        <v>730.53645699999993</v>
      </c>
      <c r="AE75" s="2079">
        <v>946.28384100000005</v>
      </c>
      <c r="AF75" s="2079">
        <v>647.31615700000009</v>
      </c>
    </row>
    <row r="76" spans="2:39" s="2126" customFormat="1" ht="21">
      <c r="B76" s="2297" t="s">
        <v>1352</v>
      </c>
      <c r="C76" s="2298" t="s">
        <v>1353</v>
      </c>
      <c r="D76" s="2121" t="s">
        <v>1354</v>
      </c>
      <c r="E76" s="2122"/>
      <c r="F76" s="2123"/>
      <c r="G76" s="2124">
        <v>1927</v>
      </c>
      <c r="H76" s="2122"/>
      <c r="I76" s="2122"/>
      <c r="J76" s="2122"/>
      <c r="K76" s="2122"/>
      <c r="L76" s="2122"/>
      <c r="M76" s="2122"/>
      <c r="N76" s="2122"/>
      <c r="O76" s="2122"/>
      <c r="P76" s="2122"/>
      <c r="Q76" s="2122"/>
      <c r="R76" s="2122"/>
      <c r="S76" s="2122"/>
      <c r="T76" s="2122"/>
      <c r="U76" s="2122"/>
      <c r="V76" s="2122"/>
      <c r="W76" s="2122"/>
      <c r="X76" s="2124">
        <v>246.73698100000001</v>
      </c>
      <c r="Y76" s="2124">
        <v>200.03129699999997</v>
      </c>
      <c r="Z76" s="2124">
        <v>344.94420000000008</v>
      </c>
      <c r="AA76" s="2124">
        <v>188.24374799999995</v>
      </c>
      <c r="AB76" s="2124">
        <v>-88.350570000000062</v>
      </c>
      <c r="AC76" s="2124">
        <v>200.12866200000002</v>
      </c>
      <c r="AD76" s="2124">
        <v>272.75858999999997</v>
      </c>
      <c r="AE76" s="2124">
        <v>278.77582799999999</v>
      </c>
      <c r="AF76" s="2124">
        <v>283.73126400000001</v>
      </c>
      <c r="AG76" s="2127"/>
      <c r="AH76" s="2127"/>
      <c r="AI76" s="2127"/>
      <c r="AJ76" s="2127"/>
      <c r="AK76" s="2127"/>
      <c r="AL76" s="2127"/>
      <c r="AM76" s="2127"/>
    </row>
    <row r="78" spans="2:39">
      <c r="D78" s="2058"/>
      <c r="F78" s="2059"/>
      <c r="G78" s="2060"/>
      <c r="H78" s="2061"/>
      <c r="S78" s="2058"/>
      <c r="AG78" s="2059"/>
    </row>
    <row r="79" spans="2:39">
      <c r="D79" s="2058"/>
      <c r="F79" s="2059"/>
      <c r="G79" s="2060"/>
      <c r="H79" s="2061"/>
      <c r="S79" s="2058"/>
      <c r="AG79" s="2059"/>
    </row>
    <row r="80" spans="2:39">
      <c r="D80" s="2058"/>
      <c r="F80" s="2059"/>
      <c r="G80" s="2059"/>
      <c r="H80" s="2061"/>
      <c r="S80" s="2058"/>
      <c r="U80" s="2128"/>
      <c r="AG80" s="2059"/>
    </row>
    <row r="81" spans="4:33">
      <c r="D81" s="2058"/>
      <c r="F81" s="2059"/>
      <c r="G81" s="2059"/>
      <c r="H81" s="2061"/>
      <c r="S81" s="2058"/>
      <c r="U81" s="2066"/>
      <c r="AG81" s="2059"/>
    </row>
    <row r="82" spans="4:33">
      <c r="G82" s="2059"/>
      <c r="H82" s="2066"/>
      <c r="I82" s="2066"/>
      <c r="J82" s="2066"/>
      <c r="K82" s="2066"/>
      <c r="L82" s="2066"/>
      <c r="M82" s="2066"/>
      <c r="N82" s="2066"/>
      <c r="O82" s="2066"/>
      <c r="P82" s="2066"/>
      <c r="Q82" s="2066"/>
      <c r="R82" s="2066"/>
      <c r="S82" s="2066"/>
      <c r="T82" s="2066"/>
      <c r="U82" s="2066"/>
      <c r="AG82" s="2059"/>
    </row>
  </sheetData>
  <mergeCells count="11">
    <mergeCell ref="C4:I4"/>
    <mergeCell ref="D5:G5"/>
    <mergeCell ref="G6:G7"/>
    <mergeCell ref="H6:L6"/>
    <mergeCell ref="M6:V6"/>
    <mergeCell ref="W6:AF6"/>
    <mergeCell ref="B6:B7"/>
    <mergeCell ref="C6:C7"/>
    <mergeCell ref="D6:D7"/>
    <mergeCell ref="E6:E7"/>
    <mergeCell ref="F6:F7"/>
  </mergeCells>
  <printOptions horizontalCentered="1" verticalCentered="1"/>
  <pageMargins left="0.39370078740157483" right="0.39370078740157483" top="0.39370078740157483" bottom="0.39370078740157483" header="0.23622047244094491" footer="0.19685039370078741"/>
  <pageSetup paperSize="9" scale="8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F31"/>
  <sheetViews>
    <sheetView workbookViewId="0">
      <pane xSplit="5" ySplit="6" topLeftCell="S7" activePane="bottomRight" state="frozen"/>
      <selection activeCell="N5" sqref="N5"/>
      <selection pane="topRight" activeCell="N5" sqref="N5"/>
      <selection pane="bottomLeft" activeCell="N5" sqref="N5"/>
      <selection pane="bottomRight" activeCell="T20" sqref="T20"/>
    </sheetView>
  </sheetViews>
  <sheetFormatPr defaultColWidth="9.140625" defaultRowHeight="12"/>
  <cols>
    <col min="1" max="1" width="0" style="51" hidden="1" customWidth="1"/>
    <col min="2" max="2" width="6" style="51" customWidth="1"/>
    <col min="3" max="3" width="44.140625" style="51" customWidth="1"/>
    <col min="4" max="4" width="9.85546875" style="51" customWidth="1"/>
    <col min="5" max="5" width="9.42578125" style="52" customWidth="1"/>
    <col min="6" max="8" width="9.28515625" style="51" bestFit="1" customWidth="1"/>
    <col min="9" max="9" width="9.7109375" style="51" bestFit="1" customWidth="1"/>
    <col min="10" max="10" width="9.28515625" style="51" bestFit="1" customWidth="1"/>
    <col min="11" max="11" width="8.28515625" style="51" customWidth="1"/>
    <col min="12" max="12" width="9.28515625" style="51" bestFit="1" customWidth="1"/>
    <col min="13" max="13" width="10.85546875" style="51" customWidth="1"/>
    <col min="14" max="14" width="9.28515625" style="51" bestFit="1" customWidth="1"/>
    <col min="15" max="15" width="7.5703125" style="51" customWidth="1"/>
    <col min="16" max="26" width="9.28515625" style="51" bestFit="1" customWidth="1"/>
    <col min="27" max="27" width="9.28515625" style="51" customWidth="1"/>
    <col min="28" max="30" width="9.28515625" style="51" bestFit="1" customWidth="1"/>
    <col min="31" max="31" width="9.7109375" style="51" hidden="1" customWidth="1"/>
    <col min="32" max="34" width="0" style="51" hidden="1" customWidth="1"/>
    <col min="35" max="16384" width="9.140625" style="51"/>
  </cols>
  <sheetData>
    <row r="1" spans="2:32" hidden="1"/>
    <row r="2" spans="2:32" ht="15" customHeight="1">
      <c r="B2" s="53" t="s">
        <v>1355</v>
      </c>
      <c r="C2" s="53"/>
    </row>
    <row r="3" spans="2:32" ht="15" customHeight="1">
      <c r="B3" s="2349" t="s">
        <v>1356</v>
      </c>
      <c r="C3" s="2349"/>
      <c r="D3" s="2349"/>
      <c r="E3" s="2349"/>
      <c r="F3" s="2349"/>
      <c r="G3" s="2349"/>
      <c r="H3" s="2349"/>
      <c r="I3" s="2349"/>
      <c r="J3" s="2349"/>
      <c r="K3" s="2349"/>
      <c r="L3" s="2349"/>
      <c r="M3" s="2349"/>
      <c r="N3" s="2349"/>
      <c r="O3" s="2349"/>
    </row>
    <row r="4" spans="2:32">
      <c r="B4" s="54"/>
      <c r="D4" s="2350"/>
      <c r="E4" s="2350"/>
      <c r="M4" s="55" t="s">
        <v>1249</v>
      </c>
      <c r="N4" s="55"/>
    </row>
    <row r="5" spans="2:32" s="52" customFormat="1" ht="25.5" customHeight="1">
      <c r="B5" s="2329" t="s">
        <v>58</v>
      </c>
      <c r="C5" s="2329" t="s">
        <v>1250</v>
      </c>
      <c r="D5" s="2329" t="s">
        <v>1251</v>
      </c>
      <c r="E5" s="2329" t="s">
        <v>1252</v>
      </c>
      <c r="F5" s="2351" t="s">
        <v>1357</v>
      </c>
      <c r="G5" s="2352"/>
      <c r="H5" s="2352"/>
      <c r="I5" s="2352"/>
      <c r="J5" s="2352"/>
      <c r="K5" s="2352"/>
      <c r="L5" s="2352"/>
      <c r="M5" s="2352"/>
      <c r="N5" s="2353"/>
      <c r="O5" s="2351" t="s">
        <v>1357</v>
      </c>
      <c r="P5" s="2352"/>
      <c r="Q5" s="2352"/>
      <c r="R5" s="2352"/>
      <c r="S5" s="2352"/>
      <c r="T5" s="2352"/>
      <c r="U5" s="2352"/>
      <c r="V5" s="2352"/>
      <c r="W5" s="2352"/>
      <c r="X5" s="2352"/>
      <c r="Y5" s="2352"/>
      <c r="Z5" s="2352"/>
      <c r="AA5" s="2352"/>
      <c r="AB5" s="2352"/>
      <c r="AC5" s="2352"/>
      <c r="AD5" s="2353"/>
    </row>
    <row r="6" spans="2:32" s="52" customFormat="1" ht="46.15" customHeight="1">
      <c r="B6" s="2330"/>
      <c r="C6" s="2330"/>
      <c r="D6" s="2330"/>
      <c r="E6" s="2330"/>
      <c r="F6" s="245" t="s">
        <v>1254</v>
      </c>
      <c r="G6" s="245" t="s">
        <v>1255</v>
      </c>
      <c r="H6" s="245" t="s">
        <v>1256</v>
      </c>
      <c r="I6" s="245" t="s">
        <v>1257</v>
      </c>
      <c r="J6" s="245" t="s">
        <v>161</v>
      </c>
      <c r="K6" s="245" t="s">
        <v>1258</v>
      </c>
      <c r="L6" s="245" t="s">
        <v>1259</v>
      </c>
      <c r="M6" s="245" t="s">
        <v>1260</v>
      </c>
      <c r="N6" s="245" t="s">
        <v>1261</v>
      </c>
      <c r="O6" s="245" t="s">
        <v>203</v>
      </c>
      <c r="P6" s="245" t="s">
        <v>1262</v>
      </c>
      <c r="Q6" s="245" t="s">
        <v>1263</v>
      </c>
      <c r="R6" s="245" t="s">
        <v>1264</v>
      </c>
      <c r="S6" s="245" t="s">
        <v>1265</v>
      </c>
      <c r="T6" s="245" t="s">
        <v>1247</v>
      </c>
      <c r="U6" s="245" t="s">
        <v>1266</v>
      </c>
      <c r="V6" s="245" t="s">
        <v>95</v>
      </c>
      <c r="W6" s="245" t="s">
        <v>72</v>
      </c>
      <c r="X6" s="245" t="s">
        <v>1267</v>
      </c>
      <c r="Y6" s="245" t="s">
        <v>575</v>
      </c>
      <c r="Z6" s="245" t="s">
        <v>1268</v>
      </c>
      <c r="AA6" s="245" t="s">
        <v>97</v>
      </c>
      <c r="AB6" s="245" t="s">
        <v>1269</v>
      </c>
      <c r="AC6" s="245" t="s">
        <v>1270</v>
      </c>
      <c r="AD6" s="245" t="s">
        <v>110</v>
      </c>
      <c r="AE6" s="245" t="s">
        <v>110</v>
      </c>
    </row>
    <row r="7" spans="2:32" s="265" customFormat="1">
      <c r="B7" s="245">
        <v>1</v>
      </c>
      <c r="C7" s="263" t="s">
        <v>1358</v>
      </c>
      <c r="D7" s="47" t="s">
        <v>1359</v>
      </c>
      <c r="E7" s="2429">
        <v>2493.6600000000003</v>
      </c>
      <c r="F7" s="258">
        <v>24.844999999999999</v>
      </c>
      <c r="G7" s="258">
        <v>10.47</v>
      </c>
      <c r="H7" s="258">
        <v>2.13</v>
      </c>
      <c r="I7" s="258">
        <v>137.82</v>
      </c>
      <c r="J7" s="258">
        <v>7.76</v>
      </c>
      <c r="K7" s="258">
        <v>0.20500000000000002</v>
      </c>
      <c r="L7" s="258">
        <v>5.14</v>
      </c>
      <c r="M7" s="258">
        <v>146.97</v>
      </c>
      <c r="N7" s="258">
        <v>1.1499999999999999</v>
      </c>
      <c r="O7" s="258">
        <v>1.611</v>
      </c>
      <c r="P7" s="258">
        <v>2.52</v>
      </c>
      <c r="Q7" s="258">
        <v>5.04</v>
      </c>
      <c r="R7" s="258">
        <v>0.5</v>
      </c>
      <c r="S7" s="258">
        <v>6.25</v>
      </c>
      <c r="T7" s="258">
        <v>2.1599999999999997</v>
      </c>
      <c r="U7" s="258">
        <v>102.37</v>
      </c>
      <c r="V7" s="258">
        <v>175.124</v>
      </c>
      <c r="W7" s="258">
        <v>126.45000000000002</v>
      </c>
      <c r="X7" s="258">
        <v>567.58999999999992</v>
      </c>
      <c r="Y7" s="258">
        <v>149.43</v>
      </c>
      <c r="Z7" s="258">
        <v>218.93999999999997</v>
      </c>
      <c r="AA7" s="258">
        <v>178.87</v>
      </c>
      <c r="AB7" s="258">
        <v>157.88999999999999</v>
      </c>
      <c r="AC7" s="258">
        <v>317.49999999999994</v>
      </c>
      <c r="AD7" s="258">
        <v>144.91999999999999</v>
      </c>
      <c r="AE7" s="264">
        <f t="shared" ref="AE7:AE14" si="0">SUM(F7:AD7)</f>
        <v>2493.6550000000002</v>
      </c>
      <c r="AF7" s="264">
        <f t="shared" ref="AF7:AF14" si="1">E7-AE7</f>
        <v>5.0000000001091394E-3</v>
      </c>
    </row>
    <row r="8" spans="2:32" s="265" customFormat="1">
      <c r="B8" s="47" t="s">
        <v>1194</v>
      </c>
      <c r="C8" s="266" t="s">
        <v>1198</v>
      </c>
      <c r="D8" s="47" t="s">
        <v>1360</v>
      </c>
      <c r="E8" s="2430">
        <v>1539.4560000000001</v>
      </c>
      <c r="F8" s="261">
        <v>0</v>
      </c>
      <c r="G8" s="261">
        <v>6.12</v>
      </c>
      <c r="H8" s="261">
        <v>0</v>
      </c>
      <c r="I8" s="261">
        <v>104.78999999999998</v>
      </c>
      <c r="J8" s="261">
        <v>0</v>
      </c>
      <c r="K8" s="261">
        <v>0</v>
      </c>
      <c r="L8" s="261">
        <v>0</v>
      </c>
      <c r="M8" s="261">
        <v>118.27</v>
      </c>
      <c r="N8" s="261">
        <v>0</v>
      </c>
      <c r="O8" s="261">
        <v>0</v>
      </c>
      <c r="P8" s="261">
        <v>0</v>
      </c>
      <c r="Q8" s="261">
        <v>0.75</v>
      </c>
      <c r="R8" s="261">
        <v>0</v>
      </c>
      <c r="S8" s="261">
        <v>0</v>
      </c>
      <c r="T8" s="261">
        <v>0</v>
      </c>
      <c r="U8" s="261">
        <v>76.300000000000011</v>
      </c>
      <c r="V8" s="261">
        <v>150.29599999999999</v>
      </c>
      <c r="W8" s="261">
        <v>102.48</v>
      </c>
      <c r="X8" s="261">
        <v>373.89</v>
      </c>
      <c r="Y8" s="261">
        <v>135.37</v>
      </c>
      <c r="Z8" s="261">
        <v>137.26999999999998</v>
      </c>
      <c r="AA8" s="261">
        <v>102.18</v>
      </c>
      <c r="AB8" s="261">
        <v>76.009999999999991</v>
      </c>
      <c r="AC8" s="261">
        <v>125.51999999999998</v>
      </c>
      <c r="AD8" s="261">
        <v>30.209999999999997</v>
      </c>
      <c r="AE8" s="264">
        <f t="shared" si="0"/>
        <v>1539.4560000000001</v>
      </c>
      <c r="AF8" s="264">
        <f t="shared" si="1"/>
        <v>0</v>
      </c>
    </row>
    <row r="9" spans="2:32" s="265" customFormat="1">
      <c r="B9" s="47"/>
      <c r="C9" s="267" t="s">
        <v>1361</v>
      </c>
      <c r="D9" s="50" t="s">
        <v>1362</v>
      </c>
      <c r="E9" s="2431">
        <v>1116.366</v>
      </c>
      <c r="F9" s="262">
        <v>0</v>
      </c>
      <c r="G9" s="262">
        <v>5.92</v>
      </c>
      <c r="H9" s="262">
        <v>0</v>
      </c>
      <c r="I9" s="262">
        <v>92.379999999999981</v>
      </c>
      <c r="J9" s="262">
        <v>0</v>
      </c>
      <c r="K9" s="262">
        <v>0</v>
      </c>
      <c r="L9" s="262">
        <v>0</v>
      </c>
      <c r="M9" s="262">
        <v>117.97999999999999</v>
      </c>
      <c r="N9" s="262">
        <v>0</v>
      </c>
      <c r="O9" s="262">
        <v>0</v>
      </c>
      <c r="P9" s="262">
        <v>0</v>
      </c>
      <c r="Q9" s="262">
        <v>0.75</v>
      </c>
      <c r="R9" s="262">
        <v>0</v>
      </c>
      <c r="S9" s="262">
        <v>0</v>
      </c>
      <c r="T9" s="262">
        <v>0</v>
      </c>
      <c r="U9" s="262">
        <v>49.250000000000007</v>
      </c>
      <c r="V9" s="262">
        <v>146.86599999999999</v>
      </c>
      <c r="W9" s="262">
        <v>91.58</v>
      </c>
      <c r="X9" s="262">
        <v>202.15</v>
      </c>
      <c r="Y9" s="262">
        <v>114.36000000000001</v>
      </c>
      <c r="Z9" s="262">
        <v>43.209999999999994</v>
      </c>
      <c r="AA9" s="262">
        <v>55.660000000000004</v>
      </c>
      <c r="AB9" s="262">
        <v>53.089999999999996</v>
      </c>
      <c r="AC9" s="262">
        <v>115.40999999999998</v>
      </c>
      <c r="AD9" s="262">
        <v>27.759999999999998</v>
      </c>
      <c r="AE9" s="264">
        <f t="shared" si="0"/>
        <v>1116.366</v>
      </c>
      <c r="AF9" s="264">
        <f t="shared" si="1"/>
        <v>0</v>
      </c>
    </row>
    <row r="10" spans="2:32" s="265" customFormat="1">
      <c r="B10" s="47" t="s">
        <v>1205</v>
      </c>
      <c r="C10" s="116" t="s">
        <v>63</v>
      </c>
      <c r="D10" s="47" t="s">
        <v>1363</v>
      </c>
      <c r="E10" s="261">
        <v>537.81000000000006</v>
      </c>
      <c r="F10" s="261">
        <v>15.094999999999999</v>
      </c>
      <c r="G10" s="261">
        <v>1.8</v>
      </c>
      <c r="H10" s="261">
        <v>0.13</v>
      </c>
      <c r="I10" s="261">
        <v>11.030000000000001</v>
      </c>
      <c r="J10" s="261">
        <v>2.5500000000000003</v>
      </c>
      <c r="K10" s="261">
        <v>0</v>
      </c>
      <c r="L10" s="261">
        <v>1.1299999999999999</v>
      </c>
      <c r="M10" s="261">
        <v>5.99</v>
      </c>
      <c r="N10" s="261">
        <v>0</v>
      </c>
      <c r="O10" s="261">
        <v>0.32</v>
      </c>
      <c r="P10" s="261">
        <v>0</v>
      </c>
      <c r="Q10" s="261">
        <v>0.21</v>
      </c>
      <c r="R10" s="261">
        <v>0.5</v>
      </c>
      <c r="S10" s="261">
        <v>1.25</v>
      </c>
      <c r="T10" s="261">
        <v>0.01</v>
      </c>
      <c r="U10" s="261">
        <v>0.18</v>
      </c>
      <c r="V10" s="261">
        <v>4.16</v>
      </c>
      <c r="W10" s="261">
        <v>11.030000000000001</v>
      </c>
      <c r="X10" s="261">
        <v>59.81</v>
      </c>
      <c r="Y10" s="261">
        <v>8.49</v>
      </c>
      <c r="Z10" s="261">
        <v>61.6</v>
      </c>
      <c r="AA10" s="261">
        <v>55.54</v>
      </c>
      <c r="AB10" s="261">
        <v>50.839999999999996</v>
      </c>
      <c r="AC10" s="261">
        <v>145.32</v>
      </c>
      <c r="AD10" s="261">
        <v>100.82</v>
      </c>
      <c r="AE10" s="264">
        <f t="shared" si="0"/>
        <v>537.80499999999995</v>
      </c>
      <c r="AF10" s="264">
        <f t="shared" si="1"/>
        <v>5.0000000001091394E-3</v>
      </c>
    </row>
    <row r="11" spans="2:32" s="265" customFormat="1" ht="15" customHeight="1">
      <c r="B11" s="47" t="s">
        <v>1210</v>
      </c>
      <c r="C11" s="116" t="s">
        <v>64</v>
      </c>
      <c r="D11" s="47" t="s">
        <v>1364</v>
      </c>
      <c r="E11" s="261">
        <v>118.19499999999999</v>
      </c>
      <c r="F11" s="261">
        <v>4.3499999999999996</v>
      </c>
      <c r="G11" s="261">
        <v>1.04</v>
      </c>
      <c r="H11" s="261">
        <v>2</v>
      </c>
      <c r="I11" s="261">
        <v>4</v>
      </c>
      <c r="J11" s="261">
        <v>5.21</v>
      </c>
      <c r="K11" s="261">
        <v>0.19500000000000001</v>
      </c>
      <c r="L11" s="261">
        <v>4</v>
      </c>
      <c r="M11" s="261">
        <v>4</v>
      </c>
      <c r="N11" s="261">
        <v>1.1499999999999999</v>
      </c>
      <c r="O11" s="261">
        <v>0.9</v>
      </c>
      <c r="P11" s="261">
        <v>2.52</v>
      </c>
      <c r="Q11" s="261">
        <v>4</v>
      </c>
      <c r="R11" s="261">
        <v>0</v>
      </c>
      <c r="S11" s="261">
        <v>3</v>
      </c>
      <c r="T11" s="261">
        <v>2.15</v>
      </c>
      <c r="U11" s="261">
        <v>3.6299999999999994</v>
      </c>
      <c r="V11" s="261">
        <v>2.4299999999999997</v>
      </c>
      <c r="W11" s="261">
        <v>5</v>
      </c>
      <c r="X11" s="261">
        <v>5</v>
      </c>
      <c r="Y11" s="261">
        <v>3.9199999999999995</v>
      </c>
      <c r="Z11" s="261">
        <v>17</v>
      </c>
      <c r="AA11" s="261">
        <v>19.220000000000002</v>
      </c>
      <c r="AB11" s="261">
        <v>4.5799999999999992</v>
      </c>
      <c r="AC11" s="261">
        <v>11.52</v>
      </c>
      <c r="AD11" s="261">
        <v>7.379999999999999</v>
      </c>
      <c r="AE11" s="264">
        <f t="shared" si="0"/>
        <v>118.19499999999999</v>
      </c>
      <c r="AF11" s="264">
        <f t="shared" si="1"/>
        <v>0</v>
      </c>
    </row>
    <row r="12" spans="2:32" s="265" customFormat="1" ht="15" customHeight="1">
      <c r="B12" s="47" t="s">
        <v>1212</v>
      </c>
      <c r="C12" s="117" t="s">
        <v>66</v>
      </c>
      <c r="D12" s="47" t="s">
        <v>1365</v>
      </c>
      <c r="E12" s="261">
        <v>0.63</v>
      </c>
      <c r="F12" s="261">
        <v>0</v>
      </c>
      <c r="G12" s="261">
        <v>0</v>
      </c>
      <c r="H12" s="261">
        <v>0</v>
      </c>
      <c r="I12" s="261">
        <v>0</v>
      </c>
      <c r="J12" s="261">
        <v>0</v>
      </c>
      <c r="K12" s="261">
        <v>0</v>
      </c>
      <c r="L12" s="261">
        <v>0</v>
      </c>
      <c r="M12" s="261">
        <v>0</v>
      </c>
      <c r="N12" s="261">
        <v>0</v>
      </c>
      <c r="O12" s="261">
        <v>0</v>
      </c>
      <c r="P12" s="261">
        <v>0</v>
      </c>
      <c r="Q12" s="261">
        <v>0</v>
      </c>
      <c r="R12" s="261">
        <v>0</v>
      </c>
      <c r="S12" s="261">
        <v>0</v>
      </c>
      <c r="T12" s="261">
        <v>0</v>
      </c>
      <c r="U12" s="261">
        <v>0</v>
      </c>
      <c r="V12" s="261">
        <v>0</v>
      </c>
      <c r="W12" s="261">
        <v>0</v>
      </c>
      <c r="X12" s="261">
        <v>0.63</v>
      </c>
      <c r="Y12" s="261">
        <v>0</v>
      </c>
      <c r="Z12" s="261">
        <v>0</v>
      </c>
      <c r="AA12" s="261">
        <v>0</v>
      </c>
      <c r="AB12" s="261">
        <v>0</v>
      </c>
      <c r="AC12" s="261">
        <v>0</v>
      </c>
      <c r="AD12" s="261">
        <v>0</v>
      </c>
      <c r="AE12" s="264">
        <f t="shared" si="0"/>
        <v>0.63</v>
      </c>
      <c r="AF12" s="264">
        <f t="shared" si="1"/>
        <v>0</v>
      </c>
    </row>
    <row r="13" spans="2:32" s="265" customFormat="1">
      <c r="B13" s="47" t="s">
        <v>1213</v>
      </c>
      <c r="C13" s="117" t="s">
        <v>67</v>
      </c>
      <c r="D13" s="47" t="s">
        <v>1366</v>
      </c>
      <c r="E13" s="261">
        <v>0</v>
      </c>
      <c r="F13" s="261">
        <v>0</v>
      </c>
      <c r="G13" s="261">
        <v>0</v>
      </c>
      <c r="H13" s="261">
        <v>0</v>
      </c>
      <c r="I13" s="261">
        <v>0</v>
      </c>
      <c r="J13" s="261">
        <v>0</v>
      </c>
      <c r="K13" s="261">
        <v>0</v>
      </c>
      <c r="L13" s="261">
        <v>0</v>
      </c>
      <c r="M13" s="261">
        <v>0</v>
      </c>
      <c r="N13" s="261">
        <v>0</v>
      </c>
      <c r="O13" s="261">
        <v>0</v>
      </c>
      <c r="P13" s="261">
        <v>0</v>
      </c>
      <c r="Q13" s="261">
        <v>0</v>
      </c>
      <c r="R13" s="261">
        <v>0</v>
      </c>
      <c r="S13" s="261">
        <v>0</v>
      </c>
      <c r="T13" s="261">
        <v>0</v>
      </c>
      <c r="U13" s="261">
        <v>0</v>
      </c>
      <c r="V13" s="261">
        <v>0</v>
      </c>
      <c r="W13" s="261">
        <v>0</v>
      </c>
      <c r="X13" s="261">
        <v>0</v>
      </c>
      <c r="Y13" s="261">
        <v>0</v>
      </c>
      <c r="Z13" s="261">
        <v>0</v>
      </c>
      <c r="AA13" s="261">
        <v>0</v>
      </c>
      <c r="AB13" s="261">
        <v>0</v>
      </c>
      <c r="AC13" s="261">
        <v>0</v>
      </c>
      <c r="AD13" s="261">
        <v>0</v>
      </c>
      <c r="AE13" s="264">
        <f t="shared" si="0"/>
        <v>0</v>
      </c>
      <c r="AF13" s="264">
        <f t="shared" si="1"/>
        <v>0</v>
      </c>
    </row>
    <row r="14" spans="2:32" s="265" customFormat="1">
      <c r="B14" s="47" t="s">
        <v>1274</v>
      </c>
      <c r="C14" s="117" t="s">
        <v>65</v>
      </c>
      <c r="D14" s="47" t="s">
        <v>1367</v>
      </c>
      <c r="E14" s="261">
        <v>0</v>
      </c>
      <c r="F14" s="261">
        <v>0</v>
      </c>
      <c r="G14" s="261">
        <v>0</v>
      </c>
      <c r="H14" s="261">
        <v>0</v>
      </c>
      <c r="I14" s="261">
        <v>0</v>
      </c>
      <c r="J14" s="261">
        <v>0</v>
      </c>
      <c r="K14" s="261">
        <v>0</v>
      </c>
      <c r="L14" s="261">
        <v>0</v>
      </c>
      <c r="M14" s="261">
        <v>0</v>
      </c>
      <c r="N14" s="261">
        <v>0</v>
      </c>
      <c r="O14" s="261">
        <v>0</v>
      </c>
      <c r="P14" s="261">
        <v>0</v>
      </c>
      <c r="Q14" s="261">
        <v>0</v>
      </c>
      <c r="R14" s="261">
        <v>0</v>
      </c>
      <c r="S14" s="261">
        <v>0</v>
      </c>
      <c r="T14" s="261">
        <v>0</v>
      </c>
      <c r="U14" s="261">
        <v>0</v>
      </c>
      <c r="V14" s="261">
        <v>0</v>
      </c>
      <c r="W14" s="261">
        <v>0</v>
      </c>
      <c r="X14" s="261">
        <v>0</v>
      </c>
      <c r="Y14" s="261">
        <v>0</v>
      </c>
      <c r="Z14" s="261">
        <v>0</v>
      </c>
      <c r="AA14" s="261">
        <v>0</v>
      </c>
      <c r="AB14" s="261">
        <v>0</v>
      </c>
      <c r="AC14" s="261">
        <v>0</v>
      </c>
      <c r="AD14" s="261">
        <v>0</v>
      </c>
      <c r="AE14" s="264">
        <f t="shared" si="0"/>
        <v>0</v>
      </c>
      <c r="AF14" s="264">
        <f t="shared" si="1"/>
        <v>0</v>
      </c>
    </row>
    <row r="15" spans="2:32" s="265" customFormat="1">
      <c r="B15" s="47"/>
      <c r="C15" s="267" t="s">
        <v>1368</v>
      </c>
      <c r="D15" s="47" t="s">
        <v>1369</v>
      </c>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4"/>
      <c r="AF15" s="264"/>
    </row>
    <row r="16" spans="2:32" s="265" customFormat="1">
      <c r="B16" s="47" t="s">
        <v>1277</v>
      </c>
      <c r="C16" s="117" t="s">
        <v>1278</v>
      </c>
      <c r="D16" s="47" t="s">
        <v>1370</v>
      </c>
      <c r="E16" s="261">
        <v>277.22899999999998</v>
      </c>
      <c r="F16" s="261">
        <v>5.4</v>
      </c>
      <c r="G16" s="261">
        <v>1.5099999999999998</v>
      </c>
      <c r="H16" s="261">
        <v>0</v>
      </c>
      <c r="I16" s="261">
        <v>16.73</v>
      </c>
      <c r="J16" s="261">
        <v>0</v>
      </c>
      <c r="K16" s="261">
        <v>0.01</v>
      </c>
      <c r="L16" s="261">
        <v>0.01</v>
      </c>
      <c r="M16" s="261">
        <v>18.71</v>
      </c>
      <c r="N16" s="261">
        <v>0</v>
      </c>
      <c r="O16" s="261">
        <v>0.39100000000000001</v>
      </c>
      <c r="P16" s="261">
        <v>0</v>
      </c>
      <c r="Q16" s="261">
        <v>0.08</v>
      </c>
      <c r="R16" s="261">
        <v>0</v>
      </c>
      <c r="S16" s="261">
        <v>2</v>
      </c>
      <c r="T16" s="261">
        <v>0</v>
      </c>
      <c r="U16" s="261">
        <v>22.259999999999998</v>
      </c>
      <c r="V16" s="261">
        <v>18.238</v>
      </c>
      <c r="W16" s="261">
        <v>7.8999999999999995</v>
      </c>
      <c r="X16" s="261">
        <v>128.26</v>
      </c>
      <c r="Y16" s="261">
        <v>1.6500000000000001</v>
      </c>
      <c r="Z16" s="261">
        <v>3.0700000000000003</v>
      </c>
      <c r="AA16" s="261">
        <v>1.93</v>
      </c>
      <c r="AB16" s="261">
        <v>15.89</v>
      </c>
      <c r="AC16" s="261">
        <v>26.679999999999996</v>
      </c>
      <c r="AD16" s="261">
        <v>6.51</v>
      </c>
      <c r="AE16" s="264">
        <f t="shared" ref="AE16:AE27" si="2">SUM(F16:AD16)</f>
        <v>277.22899999999998</v>
      </c>
      <c r="AF16" s="264">
        <f t="shared" ref="AF16:AF27" si="3">E16-AE16</f>
        <v>0</v>
      </c>
    </row>
    <row r="17" spans="2:32" s="265" customFormat="1">
      <c r="B17" s="47" t="s">
        <v>1279</v>
      </c>
      <c r="C17" s="116" t="s">
        <v>69</v>
      </c>
      <c r="D17" s="47" t="s">
        <v>1371</v>
      </c>
      <c r="E17" s="261">
        <v>0</v>
      </c>
      <c r="F17" s="261">
        <v>0</v>
      </c>
      <c r="G17" s="261">
        <v>0</v>
      </c>
      <c r="H17" s="261">
        <v>0</v>
      </c>
      <c r="I17" s="261">
        <v>0</v>
      </c>
      <c r="J17" s="261">
        <v>0</v>
      </c>
      <c r="K17" s="261">
        <v>0</v>
      </c>
      <c r="L17" s="261">
        <v>0</v>
      </c>
      <c r="M17" s="261">
        <v>0</v>
      </c>
      <c r="N17" s="261">
        <v>0</v>
      </c>
      <c r="O17" s="261">
        <v>0</v>
      </c>
      <c r="P17" s="261">
        <v>0</v>
      </c>
      <c r="Q17" s="261">
        <v>0</v>
      </c>
      <c r="R17" s="261">
        <v>0</v>
      </c>
      <c r="S17" s="261">
        <v>0</v>
      </c>
      <c r="T17" s="261">
        <v>0</v>
      </c>
      <c r="U17" s="261">
        <v>0</v>
      </c>
      <c r="V17" s="261">
        <v>0</v>
      </c>
      <c r="W17" s="261">
        <v>0</v>
      </c>
      <c r="X17" s="261">
        <v>0</v>
      </c>
      <c r="Y17" s="261">
        <v>0</v>
      </c>
      <c r="Z17" s="261">
        <v>0</v>
      </c>
      <c r="AA17" s="261">
        <v>0</v>
      </c>
      <c r="AB17" s="261">
        <v>0</v>
      </c>
      <c r="AC17" s="261">
        <v>0</v>
      </c>
      <c r="AD17" s="261">
        <v>0</v>
      </c>
      <c r="AE17" s="264">
        <f t="shared" si="2"/>
        <v>0</v>
      </c>
      <c r="AF17" s="264">
        <f t="shared" si="3"/>
        <v>0</v>
      </c>
    </row>
    <row r="18" spans="2:32" s="265" customFormat="1">
      <c r="B18" s="47" t="s">
        <v>1280</v>
      </c>
      <c r="C18" s="116" t="s">
        <v>70</v>
      </c>
      <c r="D18" s="47" t="s">
        <v>1372</v>
      </c>
      <c r="E18" s="261">
        <v>20.340000000000003</v>
      </c>
      <c r="F18" s="261">
        <v>0</v>
      </c>
      <c r="G18" s="261">
        <v>0</v>
      </c>
      <c r="H18" s="261">
        <v>0</v>
      </c>
      <c r="I18" s="261">
        <v>1.27</v>
      </c>
      <c r="J18" s="261">
        <v>0</v>
      </c>
      <c r="K18" s="261">
        <v>0</v>
      </c>
      <c r="L18" s="261">
        <v>0</v>
      </c>
      <c r="M18" s="261">
        <v>0</v>
      </c>
      <c r="N18" s="261">
        <v>0</v>
      </c>
      <c r="O18" s="261">
        <v>0</v>
      </c>
      <c r="P18" s="261">
        <v>0</v>
      </c>
      <c r="Q18" s="261">
        <v>0</v>
      </c>
      <c r="R18" s="261">
        <v>0</v>
      </c>
      <c r="S18" s="261">
        <v>0</v>
      </c>
      <c r="T18" s="261">
        <v>0</v>
      </c>
      <c r="U18" s="261">
        <v>0</v>
      </c>
      <c r="V18" s="261">
        <v>0</v>
      </c>
      <c r="W18" s="261">
        <v>0.04</v>
      </c>
      <c r="X18" s="261">
        <v>0</v>
      </c>
      <c r="Y18" s="261">
        <v>0</v>
      </c>
      <c r="Z18" s="261">
        <v>0</v>
      </c>
      <c r="AA18" s="261">
        <v>0</v>
      </c>
      <c r="AB18" s="261">
        <v>10.57</v>
      </c>
      <c r="AC18" s="261">
        <v>8.4600000000000009</v>
      </c>
      <c r="AD18" s="261">
        <v>0</v>
      </c>
      <c r="AE18" s="264">
        <f t="shared" si="2"/>
        <v>20.340000000000003</v>
      </c>
      <c r="AF18" s="264">
        <f t="shared" si="3"/>
        <v>0</v>
      </c>
    </row>
    <row r="19" spans="2:32" s="265" customFormat="1" ht="24">
      <c r="B19" s="246">
        <v>2</v>
      </c>
      <c r="C19" s="263" t="s">
        <v>1373</v>
      </c>
      <c r="D19" s="47"/>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258"/>
      <c r="AE19" s="264">
        <f t="shared" si="2"/>
        <v>0</v>
      </c>
      <c r="AF19" s="264">
        <f t="shared" si="3"/>
        <v>0</v>
      </c>
    </row>
    <row r="20" spans="2:32" s="265" customFormat="1" ht="24">
      <c r="B20" s="119" t="s">
        <v>76</v>
      </c>
      <c r="C20" s="266" t="s">
        <v>1374</v>
      </c>
      <c r="D20" s="50" t="s">
        <v>1375</v>
      </c>
      <c r="E20" s="259">
        <v>0</v>
      </c>
      <c r="F20" s="259">
        <v>0</v>
      </c>
      <c r="G20" s="259">
        <v>0</v>
      </c>
      <c r="H20" s="259">
        <v>0</v>
      </c>
      <c r="I20" s="259">
        <v>0</v>
      </c>
      <c r="J20" s="259">
        <v>0</v>
      </c>
      <c r="K20" s="259">
        <v>0</v>
      </c>
      <c r="L20" s="259">
        <v>0</v>
      </c>
      <c r="M20" s="259">
        <v>0</v>
      </c>
      <c r="N20" s="259">
        <v>0</v>
      </c>
      <c r="O20" s="259">
        <v>0</v>
      </c>
      <c r="P20" s="259">
        <v>0</v>
      </c>
      <c r="Q20" s="259">
        <v>0</v>
      </c>
      <c r="R20" s="259">
        <v>0</v>
      </c>
      <c r="S20" s="259">
        <v>0</v>
      </c>
      <c r="T20" s="259">
        <v>0</v>
      </c>
      <c r="U20" s="259">
        <v>0</v>
      </c>
      <c r="V20" s="259">
        <v>0</v>
      </c>
      <c r="W20" s="259">
        <v>0</v>
      </c>
      <c r="X20" s="259">
        <v>0</v>
      </c>
      <c r="Y20" s="259">
        <v>0</v>
      </c>
      <c r="Z20" s="259">
        <v>0</v>
      </c>
      <c r="AA20" s="259">
        <v>0</v>
      </c>
      <c r="AB20" s="259">
        <v>0</v>
      </c>
      <c r="AC20" s="259">
        <v>0</v>
      </c>
      <c r="AD20" s="259">
        <v>0</v>
      </c>
      <c r="AE20" s="264">
        <f t="shared" si="2"/>
        <v>0</v>
      </c>
      <c r="AF20" s="264">
        <f t="shared" si="3"/>
        <v>0</v>
      </c>
    </row>
    <row r="21" spans="2:32" s="265" customFormat="1">
      <c r="B21" s="119" t="s">
        <v>82</v>
      </c>
      <c r="C21" s="266" t="s">
        <v>1376</v>
      </c>
      <c r="D21" s="47" t="s">
        <v>1377</v>
      </c>
      <c r="E21" s="259">
        <v>0</v>
      </c>
      <c r="F21" s="259">
        <v>0</v>
      </c>
      <c r="G21" s="259">
        <v>0</v>
      </c>
      <c r="H21" s="259">
        <v>0</v>
      </c>
      <c r="I21" s="259">
        <v>0</v>
      </c>
      <c r="J21" s="259">
        <v>0</v>
      </c>
      <c r="K21" s="259">
        <v>0</v>
      </c>
      <c r="L21" s="259">
        <v>0</v>
      </c>
      <c r="M21" s="259">
        <v>0</v>
      </c>
      <c r="N21" s="259">
        <v>0</v>
      </c>
      <c r="O21" s="259">
        <v>0</v>
      </c>
      <c r="P21" s="259">
        <v>0</v>
      </c>
      <c r="Q21" s="259">
        <v>0</v>
      </c>
      <c r="R21" s="259">
        <v>0</v>
      </c>
      <c r="S21" s="259">
        <v>0</v>
      </c>
      <c r="T21" s="259">
        <v>0</v>
      </c>
      <c r="U21" s="259">
        <v>0</v>
      </c>
      <c r="V21" s="259">
        <v>0</v>
      </c>
      <c r="W21" s="259">
        <v>0</v>
      </c>
      <c r="X21" s="259">
        <v>0</v>
      </c>
      <c r="Y21" s="259">
        <v>0</v>
      </c>
      <c r="Z21" s="259">
        <v>0</v>
      </c>
      <c r="AA21" s="259">
        <v>0</v>
      </c>
      <c r="AB21" s="259">
        <v>0</v>
      </c>
      <c r="AC21" s="259">
        <v>0</v>
      </c>
      <c r="AD21" s="259">
        <v>0</v>
      </c>
      <c r="AE21" s="264">
        <f t="shared" si="2"/>
        <v>0</v>
      </c>
      <c r="AF21" s="264">
        <f t="shared" si="3"/>
        <v>0</v>
      </c>
    </row>
    <row r="22" spans="2:32" s="265" customFormat="1" ht="24">
      <c r="B22" s="119" t="s">
        <v>101</v>
      </c>
      <c r="C22" s="266" t="s">
        <v>1378</v>
      </c>
      <c r="D22" s="47" t="s">
        <v>1379</v>
      </c>
      <c r="E22" s="259">
        <v>0</v>
      </c>
      <c r="F22" s="259">
        <v>0</v>
      </c>
      <c r="G22" s="259">
        <v>0</v>
      </c>
      <c r="H22" s="259">
        <v>0</v>
      </c>
      <c r="I22" s="259">
        <v>0</v>
      </c>
      <c r="J22" s="259">
        <v>0</v>
      </c>
      <c r="K22" s="259">
        <v>0</v>
      </c>
      <c r="L22" s="259">
        <v>0</v>
      </c>
      <c r="M22" s="259">
        <v>0</v>
      </c>
      <c r="N22" s="259">
        <v>0</v>
      </c>
      <c r="O22" s="259">
        <v>0</v>
      </c>
      <c r="P22" s="259">
        <v>0</v>
      </c>
      <c r="Q22" s="259">
        <v>0</v>
      </c>
      <c r="R22" s="259">
        <v>0</v>
      </c>
      <c r="S22" s="259">
        <v>0</v>
      </c>
      <c r="T22" s="259">
        <v>0</v>
      </c>
      <c r="U22" s="259">
        <v>0</v>
      </c>
      <c r="V22" s="259">
        <v>0</v>
      </c>
      <c r="W22" s="259">
        <v>0</v>
      </c>
      <c r="X22" s="259">
        <v>0</v>
      </c>
      <c r="Y22" s="259">
        <v>0</v>
      </c>
      <c r="Z22" s="259">
        <v>0</v>
      </c>
      <c r="AA22" s="259">
        <v>0</v>
      </c>
      <c r="AB22" s="259">
        <v>0</v>
      </c>
      <c r="AC22" s="259">
        <v>0</v>
      </c>
      <c r="AD22" s="259">
        <v>0</v>
      </c>
      <c r="AE22" s="264">
        <f t="shared" si="2"/>
        <v>0</v>
      </c>
      <c r="AF22" s="264">
        <f t="shared" si="3"/>
        <v>0</v>
      </c>
    </row>
    <row r="23" spans="2:32" s="265" customFormat="1">
      <c r="B23" s="119" t="s">
        <v>1318</v>
      </c>
      <c r="C23" s="266" t="s">
        <v>1380</v>
      </c>
      <c r="D23" s="47" t="s">
        <v>1381</v>
      </c>
      <c r="E23" s="259">
        <v>0</v>
      </c>
      <c r="F23" s="259">
        <v>0</v>
      </c>
      <c r="G23" s="259">
        <v>0</v>
      </c>
      <c r="H23" s="259">
        <v>0</v>
      </c>
      <c r="I23" s="259">
        <v>0</v>
      </c>
      <c r="J23" s="259">
        <v>0</v>
      </c>
      <c r="K23" s="259">
        <v>0</v>
      </c>
      <c r="L23" s="259">
        <v>0</v>
      </c>
      <c r="M23" s="259">
        <v>0</v>
      </c>
      <c r="N23" s="259">
        <v>0</v>
      </c>
      <c r="O23" s="259">
        <v>0</v>
      </c>
      <c r="P23" s="259">
        <v>0</v>
      </c>
      <c r="Q23" s="259">
        <v>0</v>
      </c>
      <c r="R23" s="259">
        <v>0</v>
      </c>
      <c r="S23" s="259">
        <v>0</v>
      </c>
      <c r="T23" s="259">
        <v>0</v>
      </c>
      <c r="U23" s="259">
        <v>0</v>
      </c>
      <c r="V23" s="259">
        <v>0</v>
      </c>
      <c r="W23" s="259">
        <v>0</v>
      </c>
      <c r="X23" s="259">
        <v>0</v>
      </c>
      <c r="Y23" s="259">
        <v>0</v>
      </c>
      <c r="Z23" s="259">
        <v>0</v>
      </c>
      <c r="AA23" s="259">
        <v>0</v>
      </c>
      <c r="AB23" s="259">
        <v>0</v>
      </c>
      <c r="AC23" s="259">
        <v>0</v>
      </c>
      <c r="AD23" s="259">
        <v>0</v>
      </c>
      <c r="AE23" s="264">
        <f t="shared" si="2"/>
        <v>0</v>
      </c>
      <c r="AF23" s="264">
        <f t="shared" si="3"/>
        <v>0</v>
      </c>
    </row>
    <row r="24" spans="2:32" s="265" customFormat="1" ht="24">
      <c r="B24" s="119" t="s">
        <v>103</v>
      </c>
      <c r="C24" s="266" t="s">
        <v>1382</v>
      </c>
      <c r="D24" s="47" t="s">
        <v>1383</v>
      </c>
      <c r="E24" s="259">
        <v>0</v>
      </c>
      <c r="F24" s="259">
        <v>0</v>
      </c>
      <c r="G24" s="259">
        <v>0</v>
      </c>
      <c r="H24" s="259">
        <v>0</v>
      </c>
      <c r="I24" s="259">
        <v>0</v>
      </c>
      <c r="J24" s="259">
        <v>0</v>
      </c>
      <c r="K24" s="259">
        <v>0</v>
      </c>
      <c r="L24" s="259">
        <v>0</v>
      </c>
      <c r="M24" s="259">
        <v>0</v>
      </c>
      <c r="N24" s="259">
        <v>0</v>
      </c>
      <c r="O24" s="259">
        <v>0</v>
      </c>
      <c r="P24" s="259">
        <v>0</v>
      </c>
      <c r="Q24" s="259">
        <v>0</v>
      </c>
      <c r="R24" s="259">
        <v>0</v>
      </c>
      <c r="S24" s="259">
        <v>0</v>
      </c>
      <c r="T24" s="259">
        <v>0</v>
      </c>
      <c r="U24" s="259">
        <v>0</v>
      </c>
      <c r="V24" s="259">
        <v>0</v>
      </c>
      <c r="W24" s="259">
        <v>0</v>
      </c>
      <c r="X24" s="259">
        <v>0</v>
      </c>
      <c r="Y24" s="259">
        <v>0</v>
      </c>
      <c r="Z24" s="259">
        <v>0</v>
      </c>
      <c r="AA24" s="259">
        <v>0</v>
      </c>
      <c r="AB24" s="259">
        <v>0</v>
      </c>
      <c r="AC24" s="259">
        <v>0</v>
      </c>
      <c r="AD24" s="259">
        <v>0</v>
      </c>
      <c r="AE24" s="264">
        <f t="shared" si="2"/>
        <v>0</v>
      </c>
      <c r="AF24" s="264">
        <f t="shared" si="3"/>
        <v>0</v>
      </c>
    </row>
    <row r="25" spans="2:32" s="265" customFormat="1">
      <c r="B25" s="119" t="s">
        <v>111</v>
      </c>
      <c r="C25" s="266" t="s">
        <v>1384</v>
      </c>
      <c r="D25" s="47" t="s">
        <v>1385</v>
      </c>
      <c r="E25" s="259">
        <v>0</v>
      </c>
      <c r="F25" s="259">
        <v>0</v>
      </c>
      <c r="G25" s="259">
        <v>0</v>
      </c>
      <c r="H25" s="259">
        <v>0</v>
      </c>
      <c r="I25" s="259">
        <v>0</v>
      </c>
      <c r="J25" s="259">
        <v>0</v>
      </c>
      <c r="K25" s="259">
        <v>0</v>
      </c>
      <c r="L25" s="259">
        <v>0</v>
      </c>
      <c r="M25" s="259">
        <v>0</v>
      </c>
      <c r="N25" s="259">
        <v>0</v>
      </c>
      <c r="O25" s="259">
        <v>0</v>
      </c>
      <c r="P25" s="259">
        <v>0</v>
      </c>
      <c r="Q25" s="259">
        <v>0</v>
      </c>
      <c r="R25" s="259">
        <v>0</v>
      </c>
      <c r="S25" s="259">
        <v>0</v>
      </c>
      <c r="T25" s="259">
        <v>0</v>
      </c>
      <c r="U25" s="259">
        <v>0</v>
      </c>
      <c r="V25" s="259">
        <v>0</v>
      </c>
      <c r="W25" s="259">
        <v>0</v>
      </c>
      <c r="X25" s="259">
        <v>0</v>
      </c>
      <c r="Y25" s="259">
        <v>0</v>
      </c>
      <c r="Z25" s="259">
        <v>0</v>
      </c>
      <c r="AA25" s="259">
        <v>0</v>
      </c>
      <c r="AB25" s="259">
        <v>0</v>
      </c>
      <c r="AC25" s="259">
        <v>0</v>
      </c>
      <c r="AD25" s="259">
        <v>0</v>
      </c>
      <c r="AE25" s="264">
        <f t="shared" si="2"/>
        <v>0</v>
      </c>
      <c r="AF25" s="264">
        <f t="shared" si="3"/>
        <v>0</v>
      </c>
    </row>
    <row r="26" spans="2:32" s="265" customFormat="1" ht="36">
      <c r="B26" s="119" t="s">
        <v>117</v>
      </c>
      <c r="C26" s="266" t="s">
        <v>1386</v>
      </c>
      <c r="D26" s="47" t="s">
        <v>1387</v>
      </c>
      <c r="E26" s="259">
        <v>0</v>
      </c>
      <c r="F26" s="259">
        <v>0</v>
      </c>
      <c r="G26" s="259">
        <v>0</v>
      </c>
      <c r="H26" s="259">
        <v>0</v>
      </c>
      <c r="I26" s="259">
        <v>0</v>
      </c>
      <c r="J26" s="259">
        <v>0</v>
      </c>
      <c r="K26" s="259">
        <v>0</v>
      </c>
      <c r="L26" s="259">
        <v>0</v>
      </c>
      <c r="M26" s="259">
        <v>0</v>
      </c>
      <c r="N26" s="259">
        <v>0</v>
      </c>
      <c r="O26" s="259">
        <v>0</v>
      </c>
      <c r="P26" s="259">
        <v>0</v>
      </c>
      <c r="Q26" s="259">
        <v>0</v>
      </c>
      <c r="R26" s="259">
        <v>0</v>
      </c>
      <c r="S26" s="259">
        <v>0</v>
      </c>
      <c r="T26" s="259">
        <v>0</v>
      </c>
      <c r="U26" s="259">
        <v>0</v>
      </c>
      <c r="V26" s="259">
        <v>0</v>
      </c>
      <c r="W26" s="259">
        <v>0</v>
      </c>
      <c r="X26" s="259">
        <v>0</v>
      </c>
      <c r="Y26" s="259">
        <v>0</v>
      </c>
      <c r="Z26" s="259">
        <v>0</v>
      </c>
      <c r="AA26" s="259">
        <v>0</v>
      </c>
      <c r="AB26" s="259">
        <v>0</v>
      </c>
      <c r="AC26" s="259">
        <v>0</v>
      </c>
      <c r="AD26" s="259">
        <v>0</v>
      </c>
      <c r="AE26" s="264">
        <f t="shared" si="2"/>
        <v>0</v>
      </c>
      <c r="AF26" s="264">
        <f t="shared" si="3"/>
        <v>0</v>
      </c>
    </row>
    <row r="27" spans="2:32" s="265" customFormat="1" ht="24">
      <c r="B27" s="119" t="s">
        <v>232</v>
      </c>
      <c r="C27" s="266" t="s">
        <v>1388</v>
      </c>
      <c r="D27" s="47" t="s">
        <v>1424</v>
      </c>
      <c r="E27" s="259">
        <v>0</v>
      </c>
      <c r="F27" s="259">
        <v>0</v>
      </c>
      <c r="G27" s="259">
        <v>0</v>
      </c>
      <c r="H27" s="259">
        <v>0</v>
      </c>
      <c r="I27" s="259">
        <v>0</v>
      </c>
      <c r="J27" s="259">
        <v>0</v>
      </c>
      <c r="K27" s="259">
        <v>0</v>
      </c>
      <c r="L27" s="259">
        <v>0</v>
      </c>
      <c r="M27" s="259">
        <v>0</v>
      </c>
      <c r="N27" s="259">
        <v>0</v>
      </c>
      <c r="O27" s="259">
        <v>0</v>
      </c>
      <c r="P27" s="259">
        <v>0</v>
      </c>
      <c r="Q27" s="259">
        <v>0</v>
      </c>
      <c r="R27" s="259">
        <v>0</v>
      </c>
      <c r="S27" s="259">
        <v>0</v>
      </c>
      <c r="T27" s="259">
        <v>0</v>
      </c>
      <c r="U27" s="259">
        <v>0</v>
      </c>
      <c r="V27" s="259">
        <v>0</v>
      </c>
      <c r="W27" s="259">
        <v>0</v>
      </c>
      <c r="X27" s="259">
        <v>0</v>
      </c>
      <c r="Y27" s="259">
        <v>0</v>
      </c>
      <c r="Z27" s="259">
        <v>0</v>
      </c>
      <c r="AA27" s="259">
        <v>0</v>
      </c>
      <c r="AB27" s="259">
        <v>0</v>
      </c>
      <c r="AC27" s="259">
        <v>0</v>
      </c>
      <c r="AD27" s="259">
        <v>0</v>
      </c>
      <c r="AE27" s="264">
        <f t="shared" si="2"/>
        <v>0</v>
      </c>
      <c r="AF27" s="264">
        <f t="shared" si="3"/>
        <v>0</v>
      </c>
    </row>
    <row r="28" spans="2:32" s="265" customFormat="1" ht="36">
      <c r="B28" s="121"/>
      <c r="C28" s="267" t="s">
        <v>1389</v>
      </c>
      <c r="D28" s="50" t="s">
        <v>1425</v>
      </c>
      <c r="E28" s="260"/>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59"/>
      <c r="AE28" s="264"/>
      <c r="AF28" s="264"/>
    </row>
    <row r="29" spans="2:32" s="265" customFormat="1" ht="36">
      <c r="B29" s="119" t="s">
        <v>1220</v>
      </c>
      <c r="C29" s="266" t="s">
        <v>1390</v>
      </c>
      <c r="D29" s="47" t="s">
        <v>1426</v>
      </c>
      <c r="E29" s="259">
        <v>0</v>
      </c>
      <c r="F29" s="259">
        <v>0</v>
      </c>
      <c r="G29" s="259">
        <v>0</v>
      </c>
      <c r="H29" s="259">
        <v>0</v>
      </c>
      <c r="I29" s="259">
        <v>0</v>
      </c>
      <c r="J29" s="259">
        <v>0</v>
      </c>
      <c r="K29" s="259">
        <v>0</v>
      </c>
      <c r="L29" s="259">
        <v>0</v>
      </c>
      <c r="M29" s="259">
        <v>0</v>
      </c>
      <c r="N29" s="259">
        <v>0</v>
      </c>
      <c r="O29" s="259">
        <v>0</v>
      </c>
      <c r="P29" s="259">
        <v>0</v>
      </c>
      <c r="Q29" s="259">
        <v>0</v>
      </c>
      <c r="R29" s="259">
        <v>0</v>
      </c>
      <c r="S29" s="259">
        <v>0</v>
      </c>
      <c r="T29" s="259">
        <v>0</v>
      </c>
      <c r="U29" s="259">
        <v>0</v>
      </c>
      <c r="V29" s="259">
        <v>0</v>
      </c>
      <c r="W29" s="259">
        <v>0</v>
      </c>
      <c r="X29" s="259">
        <v>0</v>
      </c>
      <c r="Y29" s="259">
        <v>0</v>
      </c>
      <c r="Z29" s="259">
        <v>0</v>
      </c>
      <c r="AA29" s="259">
        <v>0</v>
      </c>
      <c r="AB29" s="259">
        <v>0</v>
      </c>
      <c r="AC29" s="259">
        <v>0</v>
      </c>
      <c r="AD29" s="259">
        <v>0</v>
      </c>
      <c r="AE29" s="264">
        <f>SUM(F29:AD29)</f>
        <v>0</v>
      </c>
      <c r="AF29" s="264">
        <f>E29-AE29</f>
        <v>0</v>
      </c>
    </row>
    <row r="30" spans="2:32" s="265" customFormat="1" ht="13.5">
      <c r="B30" s="119" t="s">
        <v>711</v>
      </c>
      <c r="C30" s="266" t="s">
        <v>1391</v>
      </c>
      <c r="D30" s="47" t="s">
        <v>1427</v>
      </c>
      <c r="E30" s="259">
        <v>139.40000000000003</v>
      </c>
      <c r="F30" s="259">
        <v>7.2499999999999991</v>
      </c>
      <c r="G30" s="259">
        <v>4.87</v>
      </c>
      <c r="H30" s="259">
        <v>0.09</v>
      </c>
      <c r="I30" s="259">
        <v>9</v>
      </c>
      <c r="J30" s="259">
        <v>0.22</v>
      </c>
      <c r="K30" s="259">
        <v>0</v>
      </c>
      <c r="L30" s="259">
        <v>1.02</v>
      </c>
      <c r="M30" s="259">
        <v>8.379999999999999</v>
      </c>
      <c r="N30" s="259">
        <v>0.09</v>
      </c>
      <c r="O30" s="259">
        <v>1.5</v>
      </c>
      <c r="P30" s="259">
        <v>0</v>
      </c>
      <c r="Q30" s="259">
        <v>5.7399999999999993</v>
      </c>
      <c r="R30" s="259">
        <v>3.46</v>
      </c>
      <c r="S30" s="259">
        <v>3.96</v>
      </c>
      <c r="T30" s="259">
        <v>0.47000000000000008</v>
      </c>
      <c r="U30" s="259">
        <v>6.1899999999999995</v>
      </c>
      <c r="V30" s="259">
        <v>30.07</v>
      </c>
      <c r="W30" s="259">
        <v>2.4000000000000004</v>
      </c>
      <c r="X30" s="259">
        <v>11.899999999999999</v>
      </c>
      <c r="Y30" s="259">
        <v>7.59</v>
      </c>
      <c r="Z30" s="259">
        <v>4.3099999999999996</v>
      </c>
      <c r="AA30" s="259">
        <v>7.38</v>
      </c>
      <c r="AB30" s="259">
        <v>2.8800000000000008</v>
      </c>
      <c r="AC30" s="259">
        <v>12.02</v>
      </c>
      <c r="AD30" s="259">
        <v>8.61</v>
      </c>
      <c r="AE30" s="264">
        <f>SUM(F30:AD30)</f>
        <v>139.40000000000003</v>
      </c>
      <c r="AF30" s="264">
        <f>E30-AE30</f>
        <v>0</v>
      </c>
    </row>
    <row r="31" spans="2:32">
      <c r="B31" s="57"/>
      <c r="C31" s="58"/>
      <c r="D31" s="57"/>
    </row>
  </sheetData>
  <mergeCells count="8">
    <mergeCell ref="B3:O3"/>
    <mergeCell ref="D4:E4"/>
    <mergeCell ref="B5:B6"/>
    <mergeCell ref="C5:C6"/>
    <mergeCell ref="D5:D6"/>
    <mergeCell ref="E5:E6"/>
    <mergeCell ref="F5:N5"/>
    <mergeCell ref="O5:AD5"/>
  </mergeCells>
  <printOptions horizontalCentered="1" verticalCentered="1"/>
  <pageMargins left="0.39370078740157483" right="0.31496062992125984" top="0.31496062992125984" bottom="0.31496062992125984" header="0.31496062992125984" footer="0.31496062992125984"/>
  <pageSetup paperSize="9" scale="9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T55"/>
  <sheetViews>
    <sheetView topLeftCell="B1" workbookViewId="0">
      <selection activeCell="K67" sqref="K67"/>
    </sheetView>
  </sheetViews>
  <sheetFormatPr defaultColWidth="9.140625" defaultRowHeight="12"/>
  <cols>
    <col min="1" max="1" width="0" style="51" hidden="1" customWidth="1"/>
    <col min="2" max="2" width="7.140625" style="2167" customWidth="1"/>
    <col min="3" max="3" width="28.140625" style="66" customWidth="1"/>
    <col min="4" max="4" width="6.7109375" style="51" customWidth="1"/>
    <col min="5" max="5" width="8.42578125" style="51" customWidth="1"/>
    <col min="6" max="8" width="7.42578125" style="51" customWidth="1"/>
    <col min="9" max="10" width="7.5703125" style="51" customWidth="1"/>
    <col min="11" max="11" width="8.42578125" style="51" customWidth="1"/>
    <col min="12" max="12" width="7.42578125" style="51" customWidth="1"/>
    <col min="13" max="14" width="8" style="51" customWidth="1"/>
    <col min="15" max="15" width="7.42578125" style="51" customWidth="1"/>
    <col min="16" max="16" width="7.85546875" style="51" customWidth="1"/>
    <col min="17" max="17" width="7.7109375" style="51" customWidth="1"/>
    <col min="18" max="18" width="7.85546875" style="51" customWidth="1"/>
    <col min="19" max="19" width="8.140625" style="51" customWidth="1"/>
    <col min="20" max="20" width="8.28515625" style="51" customWidth="1"/>
    <col min="21" max="30" width="6.85546875" style="51" customWidth="1"/>
    <col min="31" max="44" width="0" style="51" hidden="1" customWidth="1"/>
    <col min="45" max="46" width="9.140625" style="2294"/>
    <col min="47" max="16384" width="9.140625" style="51"/>
  </cols>
  <sheetData>
    <row r="1" spans="2:46">
      <c r="B1" s="2354" t="s">
        <v>1392</v>
      </c>
      <c r="C1" s="2354"/>
    </row>
    <row r="2" spans="2:46" ht="27.75" customHeight="1">
      <c r="B2" s="2355" t="s">
        <v>3848</v>
      </c>
      <c r="C2" s="2355"/>
      <c r="D2" s="2355"/>
      <c r="E2" s="2355"/>
      <c r="F2" s="2355"/>
      <c r="G2" s="2355"/>
      <c r="H2" s="2355"/>
      <c r="I2" s="2355"/>
      <c r="J2" s="2355"/>
      <c r="K2" s="2168"/>
      <c r="L2" s="2168"/>
      <c r="M2" s="2168"/>
      <c r="N2" s="2168"/>
      <c r="O2" s="2168"/>
      <c r="P2" s="2168"/>
      <c r="Q2" s="2168"/>
      <c r="R2" s="2168"/>
      <c r="S2" s="2168"/>
      <c r="T2" s="2168"/>
      <c r="U2" s="2168"/>
      <c r="V2" s="2168"/>
      <c r="W2" s="2168"/>
      <c r="X2" s="2168"/>
      <c r="Y2" s="2168"/>
      <c r="Z2" s="2168"/>
      <c r="AA2" s="2168"/>
      <c r="AB2" s="2168"/>
      <c r="AC2" s="2168"/>
      <c r="AD2" s="2168"/>
    </row>
    <row r="3" spans="2:46">
      <c r="B3" s="2166"/>
      <c r="F3" s="2356"/>
      <c r="G3" s="2356"/>
      <c r="AC3" s="2356" t="s">
        <v>1249</v>
      </c>
      <c r="AD3" s="2356"/>
    </row>
    <row r="4" spans="2:46" ht="15" customHeight="1">
      <c r="B4" s="2357" t="s">
        <v>58</v>
      </c>
      <c r="C4" s="2358" t="s">
        <v>1250</v>
      </c>
      <c r="D4" s="2358" t="s">
        <v>1251</v>
      </c>
      <c r="E4" s="2358" t="s">
        <v>1252</v>
      </c>
      <c r="F4" s="2358" t="s">
        <v>1253</v>
      </c>
      <c r="G4" s="2358"/>
      <c r="H4" s="2358"/>
      <c r="I4" s="2358"/>
      <c r="J4" s="2358"/>
      <c r="K4" s="2358"/>
      <c r="L4" s="2358"/>
      <c r="M4" s="2358"/>
      <c r="N4" s="2358"/>
      <c r="O4" s="2358"/>
      <c r="P4" s="2358"/>
      <c r="Q4" s="2358"/>
      <c r="R4" s="2358"/>
      <c r="S4" s="2358"/>
      <c r="T4" s="2358"/>
      <c r="U4" s="2358"/>
      <c r="V4" s="2358"/>
      <c r="W4" s="2358"/>
      <c r="X4" s="2358"/>
      <c r="Y4" s="2358"/>
      <c r="Z4" s="2358"/>
      <c r="AA4" s="2358"/>
      <c r="AB4" s="2358"/>
      <c r="AC4" s="2358"/>
      <c r="AD4" s="2358"/>
    </row>
    <row r="5" spans="2:46" ht="36">
      <c r="B5" s="2357"/>
      <c r="C5" s="2358"/>
      <c r="D5" s="2358"/>
      <c r="E5" s="2358"/>
      <c r="F5" s="56" t="s">
        <v>1254</v>
      </c>
      <c r="G5" s="56" t="s">
        <v>1255</v>
      </c>
      <c r="H5" s="56" t="s">
        <v>1256</v>
      </c>
      <c r="I5" s="56" t="s">
        <v>1257</v>
      </c>
      <c r="J5" s="56" t="s">
        <v>161</v>
      </c>
      <c r="K5" s="56" t="s">
        <v>1258</v>
      </c>
      <c r="L5" s="56" t="s">
        <v>1259</v>
      </c>
      <c r="M5" s="56" t="s">
        <v>1260</v>
      </c>
      <c r="N5" s="56" t="s">
        <v>1261</v>
      </c>
      <c r="O5" s="56" t="s">
        <v>203</v>
      </c>
      <c r="P5" s="56" t="s">
        <v>1262</v>
      </c>
      <c r="Q5" s="56" t="s">
        <v>1263</v>
      </c>
      <c r="R5" s="56" t="s">
        <v>1264</v>
      </c>
      <c r="S5" s="56" t="s">
        <v>1265</v>
      </c>
      <c r="T5" s="56" t="s">
        <v>1247</v>
      </c>
      <c r="U5" s="56" t="s">
        <v>1266</v>
      </c>
      <c r="V5" s="56" t="s">
        <v>95</v>
      </c>
      <c r="W5" s="56" t="s">
        <v>72</v>
      </c>
      <c r="X5" s="56" t="s">
        <v>1267</v>
      </c>
      <c r="Y5" s="56" t="s">
        <v>575</v>
      </c>
      <c r="Z5" s="56" t="s">
        <v>1268</v>
      </c>
      <c r="AA5" s="56" t="s">
        <v>97</v>
      </c>
      <c r="AB5" s="56" t="s">
        <v>1269</v>
      </c>
      <c r="AC5" s="56" t="s">
        <v>1270</v>
      </c>
      <c r="AD5" s="56" t="s">
        <v>110</v>
      </c>
      <c r="AE5" s="59" t="s">
        <v>110</v>
      </c>
    </row>
    <row r="6" spans="2:46" s="68" customFormat="1">
      <c r="B6" s="29" t="s">
        <v>1192</v>
      </c>
      <c r="C6" s="60" t="s">
        <v>1272</v>
      </c>
      <c r="D6" s="56" t="s">
        <v>0</v>
      </c>
      <c r="E6" s="255">
        <v>0.06</v>
      </c>
      <c r="F6" s="255">
        <v>0</v>
      </c>
      <c r="G6" s="255">
        <v>0</v>
      </c>
      <c r="H6" s="255">
        <v>0</v>
      </c>
      <c r="I6" s="255">
        <v>0</v>
      </c>
      <c r="J6" s="255">
        <v>0</v>
      </c>
      <c r="K6" s="255">
        <v>0</v>
      </c>
      <c r="L6" s="255">
        <v>0</v>
      </c>
      <c r="M6" s="255">
        <v>0</v>
      </c>
      <c r="N6" s="255">
        <v>0</v>
      </c>
      <c r="O6" s="255">
        <v>0</v>
      </c>
      <c r="P6" s="255">
        <v>0</v>
      </c>
      <c r="Q6" s="255">
        <v>0</v>
      </c>
      <c r="R6" s="255">
        <v>0</v>
      </c>
      <c r="S6" s="255">
        <v>0</v>
      </c>
      <c r="T6" s="255">
        <v>0</v>
      </c>
      <c r="U6" s="255">
        <v>0</v>
      </c>
      <c r="V6" s="255">
        <v>0</v>
      </c>
      <c r="W6" s="255">
        <v>0.06</v>
      </c>
      <c r="X6" s="255">
        <v>0</v>
      </c>
      <c r="Y6" s="255">
        <v>0</v>
      </c>
      <c r="Z6" s="255">
        <v>0</v>
      </c>
      <c r="AA6" s="255">
        <v>0</v>
      </c>
      <c r="AB6" s="255">
        <v>0</v>
      </c>
      <c r="AC6" s="255">
        <v>0</v>
      </c>
      <c r="AD6" s="255">
        <v>0</v>
      </c>
      <c r="AE6" s="67">
        <f t="shared" ref="AE6:AE13" si="0">SUM(F6:AD6)</f>
        <v>0.06</v>
      </c>
      <c r="AF6" s="67">
        <f t="shared" ref="AF6:AF13" si="1">AE6-E6</f>
        <v>0</v>
      </c>
      <c r="AS6" s="2295">
        <f>SUM(F6:AD6)</f>
        <v>0.06</v>
      </c>
      <c r="AT6" s="2296">
        <f>AS6-E6</f>
        <v>0</v>
      </c>
    </row>
    <row r="7" spans="2:46">
      <c r="B7" s="253" t="s">
        <v>1194</v>
      </c>
      <c r="C7" s="46" t="s">
        <v>1198</v>
      </c>
      <c r="D7" s="47" t="s">
        <v>3</v>
      </c>
      <c r="E7" s="256">
        <v>0</v>
      </c>
      <c r="F7" s="256">
        <v>0</v>
      </c>
      <c r="G7" s="256">
        <v>0</v>
      </c>
      <c r="H7" s="256">
        <v>0</v>
      </c>
      <c r="I7" s="256">
        <v>0</v>
      </c>
      <c r="J7" s="256">
        <v>0</v>
      </c>
      <c r="K7" s="256">
        <v>0</v>
      </c>
      <c r="L7" s="256">
        <v>0</v>
      </c>
      <c r="M7" s="256">
        <v>0</v>
      </c>
      <c r="N7" s="256">
        <v>0</v>
      </c>
      <c r="O7" s="256">
        <v>0</v>
      </c>
      <c r="P7" s="256">
        <v>0</v>
      </c>
      <c r="Q7" s="256">
        <v>0</v>
      </c>
      <c r="R7" s="256">
        <v>0</v>
      </c>
      <c r="S7" s="256">
        <v>0</v>
      </c>
      <c r="T7" s="256">
        <v>0</v>
      </c>
      <c r="U7" s="256">
        <v>0</v>
      </c>
      <c r="V7" s="256">
        <v>0</v>
      </c>
      <c r="W7" s="256">
        <v>0</v>
      </c>
      <c r="X7" s="256">
        <v>0</v>
      </c>
      <c r="Y7" s="256">
        <v>0</v>
      </c>
      <c r="Z7" s="256">
        <v>0</v>
      </c>
      <c r="AA7" s="256">
        <v>0</v>
      </c>
      <c r="AB7" s="256">
        <v>0</v>
      </c>
      <c r="AC7" s="256">
        <v>0</v>
      </c>
      <c r="AD7" s="256">
        <v>0</v>
      </c>
      <c r="AE7" s="69">
        <f t="shared" si="0"/>
        <v>0</v>
      </c>
      <c r="AF7" s="69">
        <f t="shared" si="1"/>
        <v>0</v>
      </c>
      <c r="AS7" s="2295">
        <f t="shared" ref="AS7:AS55" si="2">SUM(F7:AD7)</f>
        <v>0</v>
      </c>
      <c r="AT7" s="2296">
        <f t="shared" ref="AT7:AT55" si="3">AS7-E7</f>
        <v>0</v>
      </c>
    </row>
    <row r="8" spans="2:46">
      <c r="B8" s="317"/>
      <c r="C8" s="49" t="s">
        <v>60</v>
      </c>
      <c r="D8" s="50" t="s">
        <v>4</v>
      </c>
      <c r="E8" s="256">
        <v>0</v>
      </c>
      <c r="F8" s="256">
        <v>0</v>
      </c>
      <c r="G8" s="256">
        <v>0</v>
      </c>
      <c r="H8" s="256">
        <v>0</v>
      </c>
      <c r="I8" s="256">
        <v>0</v>
      </c>
      <c r="J8" s="256">
        <v>0</v>
      </c>
      <c r="K8" s="256">
        <v>0</v>
      </c>
      <c r="L8" s="256">
        <v>0</v>
      </c>
      <c r="M8" s="256">
        <v>0</v>
      </c>
      <c r="N8" s="256">
        <v>0</v>
      </c>
      <c r="O8" s="256">
        <v>0</v>
      </c>
      <c r="P8" s="256">
        <v>0</v>
      </c>
      <c r="Q8" s="256">
        <v>0</v>
      </c>
      <c r="R8" s="256">
        <v>0</v>
      </c>
      <c r="S8" s="256">
        <v>0</v>
      </c>
      <c r="T8" s="256">
        <v>0</v>
      </c>
      <c r="U8" s="256">
        <v>0</v>
      </c>
      <c r="V8" s="256">
        <v>0</v>
      </c>
      <c r="W8" s="256">
        <v>0</v>
      </c>
      <c r="X8" s="256">
        <v>0</v>
      </c>
      <c r="Y8" s="256">
        <v>0</v>
      </c>
      <c r="Z8" s="256">
        <v>0</v>
      </c>
      <c r="AA8" s="256">
        <v>0</v>
      </c>
      <c r="AB8" s="256">
        <v>0</v>
      </c>
      <c r="AC8" s="256">
        <v>0</v>
      </c>
      <c r="AD8" s="256">
        <v>0</v>
      </c>
      <c r="AE8" s="69">
        <f t="shared" si="0"/>
        <v>0</v>
      </c>
      <c r="AF8" s="69">
        <f t="shared" si="1"/>
        <v>0</v>
      </c>
      <c r="AS8" s="2295">
        <f t="shared" si="2"/>
        <v>0</v>
      </c>
      <c r="AT8" s="2296">
        <f t="shared" si="3"/>
        <v>0</v>
      </c>
    </row>
    <row r="9" spans="2:46">
      <c r="B9" s="253" t="s">
        <v>1205</v>
      </c>
      <c r="C9" s="61" t="s">
        <v>63</v>
      </c>
      <c r="D9" s="47" t="s">
        <v>1273</v>
      </c>
      <c r="E9" s="256">
        <v>0</v>
      </c>
      <c r="F9" s="256">
        <v>0</v>
      </c>
      <c r="G9" s="256">
        <v>0</v>
      </c>
      <c r="H9" s="256">
        <v>0</v>
      </c>
      <c r="I9" s="256">
        <v>0</v>
      </c>
      <c r="J9" s="256">
        <v>0</v>
      </c>
      <c r="K9" s="256">
        <v>0</v>
      </c>
      <c r="L9" s="256">
        <v>0</v>
      </c>
      <c r="M9" s="256">
        <v>0</v>
      </c>
      <c r="N9" s="256">
        <v>0</v>
      </c>
      <c r="O9" s="256">
        <v>0</v>
      </c>
      <c r="P9" s="256">
        <v>0</v>
      </c>
      <c r="Q9" s="256">
        <v>0</v>
      </c>
      <c r="R9" s="256">
        <v>0</v>
      </c>
      <c r="S9" s="256">
        <v>0</v>
      </c>
      <c r="T9" s="256">
        <v>0</v>
      </c>
      <c r="U9" s="256">
        <v>0</v>
      </c>
      <c r="V9" s="256">
        <v>0</v>
      </c>
      <c r="W9" s="256">
        <v>0</v>
      </c>
      <c r="X9" s="256">
        <v>0</v>
      </c>
      <c r="Y9" s="256">
        <v>0</v>
      </c>
      <c r="Z9" s="256">
        <v>0</v>
      </c>
      <c r="AA9" s="256">
        <v>0</v>
      </c>
      <c r="AB9" s="256">
        <v>0</v>
      </c>
      <c r="AC9" s="256">
        <v>0</v>
      </c>
      <c r="AD9" s="256">
        <v>0</v>
      </c>
      <c r="AE9" s="69">
        <f t="shared" si="0"/>
        <v>0</v>
      </c>
      <c r="AF9" s="69">
        <f t="shared" si="1"/>
        <v>0</v>
      </c>
      <c r="AS9" s="2295">
        <f t="shared" si="2"/>
        <v>0</v>
      </c>
      <c r="AT9" s="2296">
        <f t="shared" si="3"/>
        <v>0</v>
      </c>
    </row>
    <row r="10" spans="2:46">
      <c r="B10" s="253" t="s">
        <v>1210</v>
      </c>
      <c r="C10" s="61" t="s">
        <v>64</v>
      </c>
      <c r="D10" s="47" t="s">
        <v>8</v>
      </c>
      <c r="E10" s="256">
        <v>0</v>
      </c>
      <c r="F10" s="256">
        <v>0</v>
      </c>
      <c r="G10" s="256">
        <v>0</v>
      </c>
      <c r="H10" s="256">
        <v>0</v>
      </c>
      <c r="I10" s="256">
        <v>0</v>
      </c>
      <c r="J10" s="256">
        <v>0</v>
      </c>
      <c r="K10" s="256">
        <v>0</v>
      </c>
      <c r="L10" s="256">
        <v>0</v>
      </c>
      <c r="M10" s="256">
        <v>0</v>
      </c>
      <c r="N10" s="256">
        <v>0</v>
      </c>
      <c r="O10" s="256">
        <v>0</v>
      </c>
      <c r="P10" s="256">
        <v>0</v>
      </c>
      <c r="Q10" s="256">
        <v>0</v>
      </c>
      <c r="R10" s="256">
        <v>0</v>
      </c>
      <c r="S10" s="256">
        <v>0</v>
      </c>
      <c r="T10" s="256">
        <v>0</v>
      </c>
      <c r="U10" s="256">
        <v>0</v>
      </c>
      <c r="V10" s="256">
        <v>0</v>
      </c>
      <c r="W10" s="256">
        <v>0</v>
      </c>
      <c r="X10" s="256">
        <v>0</v>
      </c>
      <c r="Y10" s="256">
        <v>0</v>
      </c>
      <c r="Z10" s="256">
        <v>0</v>
      </c>
      <c r="AA10" s="256">
        <v>0</v>
      </c>
      <c r="AB10" s="256">
        <v>0</v>
      </c>
      <c r="AC10" s="256">
        <v>0</v>
      </c>
      <c r="AD10" s="256">
        <v>0</v>
      </c>
      <c r="AE10" s="69">
        <f t="shared" si="0"/>
        <v>0</v>
      </c>
      <c r="AF10" s="69">
        <f t="shared" si="1"/>
        <v>0</v>
      </c>
      <c r="AS10" s="2295">
        <f t="shared" si="2"/>
        <v>0</v>
      </c>
      <c r="AT10" s="2296">
        <f t="shared" si="3"/>
        <v>0</v>
      </c>
    </row>
    <row r="11" spans="2:46">
      <c r="B11" s="253" t="s">
        <v>1212</v>
      </c>
      <c r="C11" s="46" t="s">
        <v>66</v>
      </c>
      <c r="D11" s="47" t="s">
        <v>11</v>
      </c>
      <c r="E11" s="256">
        <v>0</v>
      </c>
      <c r="F11" s="256">
        <v>0</v>
      </c>
      <c r="G11" s="256">
        <v>0</v>
      </c>
      <c r="H11" s="256">
        <v>0</v>
      </c>
      <c r="I11" s="256">
        <v>0</v>
      </c>
      <c r="J11" s="256">
        <v>0</v>
      </c>
      <c r="K11" s="256">
        <v>0</v>
      </c>
      <c r="L11" s="256">
        <v>0</v>
      </c>
      <c r="M11" s="256">
        <v>0</v>
      </c>
      <c r="N11" s="256">
        <v>0</v>
      </c>
      <c r="O11" s="256">
        <v>0</v>
      </c>
      <c r="P11" s="256">
        <v>0</v>
      </c>
      <c r="Q11" s="256">
        <v>0</v>
      </c>
      <c r="R11" s="256">
        <v>0</v>
      </c>
      <c r="S11" s="256">
        <v>0</v>
      </c>
      <c r="T11" s="256">
        <v>0</v>
      </c>
      <c r="U11" s="256">
        <v>0</v>
      </c>
      <c r="V11" s="256">
        <v>0</v>
      </c>
      <c r="W11" s="256">
        <v>0</v>
      </c>
      <c r="X11" s="256">
        <v>0</v>
      </c>
      <c r="Y11" s="256">
        <v>0</v>
      </c>
      <c r="Z11" s="256">
        <v>0</v>
      </c>
      <c r="AA11" s="256">
        <v>0</v>
      </c>
      <c r="AB11" s="256">
        <v>0</v>
      </c>
      <c r="AC11" s="256">
        <v>0</v>
      </c>
      <c r="AD11" s="256">
        <v>0</v>
      </c>
      <c r="AE11" s="69">
        <f t="shared" si="0"/>
        <v>0</v>
      </c>
      <c r="AF11" s="69">
        <f t="shared" si="1"/>
        <v>0</v>
      </c>
      <c r="AS11" s="2295">
        <f t="shared" si="2"/>
        <v>0</v>
      </c>
      <c r="AT11" s="2296">
        <f t="shared" si="3"/>
        <v>0</v>
      </c>
    </row>
    <row r="12" spans="2:46">
      <c r="B12" s="253" t="s">
        <v>1213</v>
      </c>
      <c r="C12" s="46" t="s">
        <v>67</v>
      </c>
      <c r="D12" s="47" t="s">
        <v>12</v>
      </c>
      <c r="E12" s="256">
        <v>0</v>
      </c>
      <c r="F12" s="256">
        <v>0</v>
      </c>
      <c r="G12" s="256">
        <v>0</v>
      </c>
      <c r="H12" s="256">
        <v>0</v>
      </c>
      <c r="I12" s="256">
        <v>0</v>
      </c>
      <c r="J12" s="256">
        <v>0</v>
      </c>
      <c r="K12" s="256">
        <v>0</v>
      </c>
      <c r="L12" s="256">
        <v>0</v>
      </c>
      <c r="M12" s="256">
        <v>0</v>
      </c>
      <c r="N12" s="256">
        <v>0</v>
      </c>
      <c r="O12" s="256">
        <v>0</v>
      </c>
      <c r="P12" s="256">
        <v>0</v>
      </c>
      <c r="Q12" s="256">
        <v>0</v>
      </c>
      <c r="R12" s="256">
        <v>0</v>
      </c>
      <c r="S12" s="256">
        <v>0</v>
      </c>
      <c r="T12" s="256">
        <v>0</v>
      </c>
      <c r="U12" s="256">
        <v>0</v>
      </c>
      <c r="V12" s="256">
        <v>0</v>
      </c>
      <c r="W12" s="256">
        <v>0</v>
      </c>
      <c r="X12" s="256">
        <v>0</v>
      </c>
      <c r="Y12" s="256">
        <v>0</v>
      </c>
      <c r="Z12" s="256">
        <v>0</v>
      </c>
      <c r="AA12" s="256">
        <v>0</v>
      </c>
      <c r="AB12" s="256">
        <v>0</v>
      </c>
      <c r="AC12" s="256">
        <v>0</v>
      </c>
      <c r="AD12" s="256">
        <v>0</v>
      </c>
      <c r="AE12" s="69">
        <f t="shared" si="0"/>
        <v>0</v>
      </c>
      <c r="AF12" s="69">
        <f t="shared" si="1"/>
        <v>0</v>
      </c>
      <c r="AS12" s="2295">
        <f t="shared" si="2"/>
        <v>0</v>
      </c>
      <c r="AT12" s="2296">
        <f t="shared" si="3"/>
        <v>0</v>
      </c>
    </row>
    <row r="13" spans="2:46">
      <c r="B13" s="253" t="s">
        <v>1274</v>
      </c>
      <c r="C13" s="46" t="s">
        <v>65</v>
      </c>
      <c r="D13" s="47" t="s">
        <v>10</v>
      </c>
      <c r="E13" s="256">
        <v>0</v>
      </c>
      <c r="F13" s="256">
        <v>0</v>
      </c>
      <c r="G13" s="256">
        <v>0</v>
      </c>
      <c r="H13" s="256">
        <v>0</v>
      </c>
      <c r="I13" s="256">
        <v>0</v>
      </c>
      <c r="J13" s="256">
        <v>0</v>
      </c>
      <c r="K13" s="256">
        <v>0</v>
      </c>
      <c r="L13" s="256">
        <v>0</v>
      </c>
      <c r="M13" s="256">
        <v>0</v>
      </c>
      <c r="N13" s="256">
        <v>0</v>
      </c>
      <c r="O13" s="256">
        <v>0</v>
      </c>
      <c r="P13" s="256">
        <v>0</v>
      </c>
      <c r="Q13" s="256">
        <v>0</v>
      </c>
      <c r="R13" s="256">
        <v>0</v>
      </c>
      <c r="S13" s="256">
        <v>0</v>
      </c>
      <c r="T13" s="256">
        <v>0</v>
      </c>
      <c r="U13" s="256">
        <v>0</v>
      </c>
      <c r="V13" s="256">
        <v>0</v>
      </c>
      <c r="W13" s="256">
        <v>0</v>
      </c>
      <c r="X13" s="256">
        <v>0</v>
      </c>
      <c r="Y13" s="256">
        <v>0</v>
      </c>
      <c r="Z13" s="256">
        <v>0</v>
      </c>
      <c r="AA13" s="256">
        <v>0</v>
      </c>
      <c r="AB13" s="256">
        <v>0</v>
      </c>
      <c r="AC13" s="256">
        <v>0</v>
      </c>
      <c r="AD13" s="256">
        <v>0</v>
      </c>
      <c r="AE13" s="69">
        <f t="shared" si="0"/>
        <v>0</v>
      </c>
      <c r="AF13" s="69">
        <f t="shared" si="1"/>
        <v>0</v>
      </c>
      <c r="AS13" s="2295">
        <f t="shared" si="2"/>
        <v>0</v>
      </c>
      <c r="AT13" s="2296">
        <f t="shared" si="3"/>
        <v>0</v>
      </c>
    </row>
    <row r="14" spans="2:46" ht="24">
      <c r="B14" s="253"/>
      <c r="C14" s="49" t="s">
        <v>1368</v>
      </c>
      <c r="D14" s="47" t="s">
        <v>1276</v>
      </c>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69"/>
      <c r="AF14" s="69"/>
      <c r="AS14" s="2295">
        <f t="shared" si="2"/>
        <v>0</v>
      </c>
      <c r="AT14" s="2296">
        <f t="shared" si="3"/>
        <v>0</v>
      </c>
    </row>
    <row r="15" spans="2:46">
      <c r="B15" s="253" t="s">
        <v>1277</v>
      </c>
      <c r="C15" s="46" t="s">
        <v>1278</v>
      </c>
      <c r="D15" s="47" t="s">
        <v>14</v>
      </c>
      <c r="E15" s="256">
        <v>0</v>
      </c>
      <c r="F15" s="256">
        <v>0</v>
      </c>
      <c r="G15" s="256">
        <v>0</v>
      </c>
      <c r="H15" s="256">
        <v>0</v>
      </c>
      <c r="I15" s="256">
        <v>0</v>
      </c>
      <c r="J15" s="256">
        <v>0</v>
      </c>
      <c r="K15" s="256">
        <v>0</v>
      </c>
      <c r="L15" s="256">
        <v>0</v>
      </c>
      <c r="M15" s="256">
        <v>0</v>
      </c>
      <c r="N15" s="256">
        <v>0</v>
      </c>
      <c r="O15" s="256">
        <v>0</v>
      </c>
      <c r="P15" s="256">
        <v>0</v>
      </c>
      <c r="Q15" s="256">
        <v>0</v>
      </c>
      <c r="R15" s="256">
        <v>0</v>
      </c>
      <c r="S15" s="256">
        <v>0</v>
      </c>
      <c r="T15" s="256">
        <v>0</v>
      </c>
      <c r="U15" s="256">
        <v>0</v>
      </c>
      <c r="V15" s="256">
        <v>0</v>
      </c>
      <c r="W15" s="256">
        <v>0</v>
      </c>
      <c r="X15" s="256">
        <v>0</v>
      </c>
      <c r="Y15" s="256">
        <v>0</v>
      </c>
      <c r="Z15" s="256">
        <v>0</v>
      </c>
      <c r="AA15" s="256">
        <v>0</v>
      </c>
      <c r="AB15" s="256">
        <v>0</v>
      </c>
      <c r="AC15" s="256">
        <v>0</v>
      </c>
      <c r="AD15" s="256">
        <v>0</v>
      </c>
      <c r="AE15" s="69">
        <f t="shared" ref="AE15:AE35" si="4">SUM(F15:AD15)</f>
        <v>0</v>
      </c>
      <c r="AF15" s="69">
        <f t="shared" ref="AF15:AF35" si="5">AE15-E15</f>
        <v>0</v>
      </c>
      <c r="AS15" s="2295">
        <f t="shared" si="2"/>
        <v>0</v>
      </c>
      <c r="AT15" s="2296">
        <f t="shared" si="3"/>
        <v>0</v>
      </c>
    </row>
    <row r="16" spans="2:46">
      <c r="B16" s="253" t="s">
        <v>1279</v>
      </c>
      <c r="C16" s="61" t="s">
        <v>69</v>
      </c>
      <c r="D16" s="47" t="s">
        <v>13</v>
      </c>
      <c r="E16" s="255">
        <v>0</v>
      </c>
      <c r="F16" s="255">
        <v>0</v>
      </c>
      <c r="G16" s="255">
        <v>0</v>
      </c>
      <c r="H16" s="255">
        <v>0</v>
      </c>
      <c r="I16" s="255">
        <v>0</v>
      </c>
      <c r="J16" s="255">
        <v>0</v>
      </c>
      <c r="K16" s="255">
        <v>0</v>
      </c>
      <c r="L16" s="255">
        <v>0</v>
      </c>
      <c r="M16" s="255">
        <v>0</v>
      </c>
      <c r="N16" s="255">
        <v>0</v>
      </c>
      <c r="O16" s="255">
        <v>0</v>
      </c>
      <c r="P16" s="255">
        <v>0</v>
      </c>
      <c r="Q16" s="255">
        <v>0</v>
      </c>
      <c r="R16" s="255">
        <v>0</v>
      </c>
      <c r="S16" s="255">
        <v>0</v>
      </c>
      <c r="T16" s="255">
        <v>0</v>
      </c>
      <c r="U16" s="255">
        <v>0</v>
      </c>
      <c r="V16" s="255">
        <v>0</v>
      </c>
      <c r="W16" s="255">
        <v>0</v>
      </c>
      <c r="X16" s="255">
        <v>0</v>
      </c>
      <c r="Y16" s="255">
        <v>0</v>
      </c>
      <c r="Z16" s="255">
        <v>0</v>
      </c>
      <c r="AA16" s="255">
        <v>0</v>
      </c>
      <c r="AB16" s="255">
        <v>0</v>
      </c>
      <c r="AC16" s="255">
        <v>0</v>
      </c>
      <c r="AD16" s="255">
        <v>0</v>
      </c>
      <c r="AE16" s="69">
        <f t="shared" si="4"/>
        <v>0</v>
      </c>
      <c r="AF16" s="69">
        <f t="shared" si="5"/>
        <v>0</v>
      </c>
      <c r="AS16" s="2295">
        <f t="shared" si="2"/>
        <v>0</v>
      </c>
      <c r="AT16" s="2296">
        <f t="shared" si="3"/>
        <v>0</v>
      </c>
    </row>
    <row r="17" spans="2:46">
      <c r="B17" s="253" t="s">
        <v>1280</v>
      </c>
      <c r="C17" s="61" t="s">
        <v>70</v>
      </c>
      <c r="D17" s="47" t="s">
        <v>15</v>
      </c>
      <c r="E17" s="256">
        <v>0.06</v>
      </c>
      <c r="F17" s="256">
        <v>0</v>
      </c>
      <c r="G17" s="256">
        <v>0</v>
      </c>
      <c r="H17" s="256">
        <v>0</v>
      </c>
      <c r="I17" s="256">
        <v>0</v>
      </c>
      <c r="J17" s="256">
        <v>0</v>
      </c>
      <c r="K17" s="256">
        <v>0</v>
      </c>
      <c r="L17" s="256">
        <v>0</v>
      </c>
      <c r="M17" s="256">
        <v>0</v>
      </c>
      <c r="N17" s="256">
        <v>0</v>
      </c>
      <c r="O17" s="256">
        <v>0</v>
      </c>
      <c r="P17" s="256">
        <v>0</v>
      </c>
      <c r="Q17" s="256">
        <v>0</v>
      </c>
      <c r="R17" s="256">
        <v>0</v>
      </c>
      <c r="S17" s="256">
        <v>0</v>
      </c>
      <c r="T17" s="256">
        <v>0</v>
      </c>
      <c r="U17" s="256">
        <v>0</v>
      </c>
      <c r="V17" s="256">
        <v>0</v>
      </c>
      <c r="W17" s="256">
        <v>0.06</v>
      </c>
      <c r="X17" s="256">
        <v>0</v>
      </c>
      <c r="Y17" s="256">
        <v>0</v>
      </c>
      <c r="Z17" s="256">
        <v>0</v>
      </c>
      <c r="AA17" s="256">
        <v>0</v>
      </c>
      <c r="AB17" s="256">
        <v>0</v>
      </c>
      <c r="AC17" s="256">
        <v>0</v>
      </c>
      <c r="AD17" s="256">
        <v>0</v>
      </c>
      <c r="AE17" s="69">
        <f t="shared" si="4"/>
        <v>0.06</v>
      </c>
      <c r="AF17" s="69">
        <f t="shared" si="5"/>
        <v>0</v>
      </c>
      <c r="AS17" s="2295">
        <f t="shared" si="2"/>
        <v>0.06</v>
      </c>
      <c r="AT17" s="2296">
        <f t="shared" si="3"/>
        <v>0</v>
      </c>
    </row>
    <row r="18" spans="2:46" s="68" customFormat="1">
      <c r="B18" s="29" t="s">
        <v>1214</v>
      </c>
      <c r="C18" s="60" t="s">
        <v>1281</v>
      </c>
      <c r="D18" s="2273" t="s">
        <v>16</v>
      </c>
      <c r="E18" s="255">
        <v>110.46600000000001</v>
      </c>
      <c r="F18" s="255">
        <v>3.8710000000000004</v>
      </c>
      <c r="G18" s="255">
        <v>0.76</v>
      </c>
      <c r="H18" s="255">
        <v>0.14699999999999999</v>
      </c>
      <c r="I18" s="255">
        <v>2.0500000000000003</v>
      </c>
      <c r="J18" s="255">
        <v>2.8000000000000001E-2</v>
      </c>
      <c r="K18" s="255">
        <v>0</v>
      </c>
      <c r="L18" s="255">
        <v>7.0000000000000007E-2</v>
      </c>
      <c r="M18" s="255">
        <v>1.66</v>
      </c>
      <c r="N18" s="255">
        <v>0.27</v>
      </c>
      <c r="O18" s="255">
        <v>0.15</v>
      </c>
      <c r="P18" s="255">
        <v>0</v>
      </c>
      <c r="Q18" s="255">
        <v>9.0000000000000011E-2</v>
      </c>
      <c r="R18" s="255">
        <v>0.01</v>
      </c>
      <c r="S18" s="255">
        <v>1.24</v>
      </c>
      <c r="T18" s="255">
        <v>0.06</v>
      </c>
      <c r="U18" s="255">
        <v>2.0999999999999996</v>
      </c>
      <c r="V18" s="255">
        <v>32.591999999999999</v>
      </c>
      <c r="W18" s="255">
        <v>1.7</v>
      </c>
      <c r="X18" s="255">
        <v>7.76</v>
      </c>
      <c r="Y18" s="255">
        <v>1.9600000000000002</v>
      </c>
      <c r="Z18" s="255">
        <v>4.99</v>
      </c>
      <c r="AA18" s="255">
        <v>9.6599999999999984</v>
      </c>
      <c r="AB18" s="255">
        <v>2.79</v>
      </c>
      <c r="AC18" s="255">
        <v>34.74</v>
      </c>
      <c r="AD18" s="255">
        <v>1.76</v>
      </c>
      <c r="AE18" s="67">
        <f t="shared" si="4"/>
        <v>110.45800000000001</v>
      </c>
      <c r="AF18" s="67">
        <f t="shared" si="5"/>
        <v>-7.9999999999955662E-3</v>
      </c>
      <c r="AS18" s="2295">
        <f t="shared" si="2"/>
        <v>110.45800000000001</v>
      </c>
      <c r="AT18" s="2296">
        <f t="shared" si="3"/>
        <v>-7.9999999999955662E-3</v>
      </c>
    </row>
    <row r="19" spans="2:46">
      <c r="B19" s="253" t="s">
        <v>76</v>
      </c>
      <c r="C19" s="61" t="s">
        <v>77</v>
      </c>
      <c r="D19" s="47" t="s">
        <v>17</v>
      </c>
      <c r="E19" s="256">
        <v>7.41</v>
      </c>
      <c r="F19" s="256">
        <v>0</v>
      </c>
      <c r="G19" s="256">
        <v>0</v>
      </c>
      <c r="H19" s="256">
        <v>0</v>
      </c>
      <c r="I19" s="256">
        <v>0</v>
      </c>
      <c r="J19" s="256">
        <v>0</v>
      </c>
      <c r="K19" s="256">
        <v>0</v>
      </c>
      <c r="L19" s="256">
        <v>0</v>
      </c>
      <c r="M19" s="256">
        <v>0</v>
      </c>
      <c r="N19" s="256">
        <v>0</v>
      </c>
      <c r="O19" s="256">
        <v>0</v>
      </c>
      <c r="P19" s="256">
        <v>0</v>
      </c>
      <c r="Q19" s="256">
        <v>0</v>
      </c>
      <c r="R19" s="256">
        <v>0</v>
      </c>
      <c r="S19" s="256">
        <v>0</v>
      </c>
      <c r="T19" s="256">
        <v>0</v>
      </c>
      <c r="U19" s="256">
        <v>0</v>
      </c>
      <c r="V19" s="256">
        <v>0</v>
      </c>
      <c r="W19" s="256">
        <v>0</v>
      </c>
      <c r="X19" s="256">
        <v>0.16</v>
      </c>
      <c r="Y19" s="256">
        <v>0.09</v>
      </c>
      <c r="Z19" s="256">
        <v>0</v>
      </c>
      <c r="AA19" s="256">
        <v>0</v>
      </c>
      <c r="AB19" s="256">
        <v>0</v>
      </c>
      <c r="AC19" s="256">
        <v>7.05</v>
      </c>
      <c r="AD19" s="256">
        <v>0.11000000000000001</v>
      </c>
      <c r="AE19" s="69">
        <f t="shared" si="4"/>
        <v>7.41</v>
      </c>
      <c r="AF19" s="69">
        <f t="shared" si="5"/>
        <v>0</v>
      </c>
      <c r="AS19" s="2295">
        <f t="shared" si="2"/>
        <v>7.41</v>
      </c>
      <c r="AT19" s="2296">
        <f t="shared" si="3"/>
        <v>0</v>
      </c>
    </row>
    <row r="20" spans="2:46">
      <c r="B20" s="253" t="s">
        <v>82</v>
      </c>
      <c r="C20" s="62" t="s">
        <v>83</v>
      </c>
      <c r="D20" s="47" t="s">
        <v>18</v>
      </c>
      <c r="E20" s="256">
        <v>0.69000000000000006</v>
      </c>
      <c r="F20" s="256">
        <v>0</v>
      </c>
      <c r="G20" s="256">
        <v>0</v>
      </c>
      <c r="H20" s="256">
        <v>0</v>
      </c>
      <c r="I20" s="256">
        <v>0.05</v>
      </c>
      <c r="J20" s="256">
        <v>0</v>
      </c>
      <c r="K20" s="256">
        <v>0</v>
      </c>
      <c r="L20" s="256">
        <v>0</v>
      </c>
      <c r="M20" s="256">
        <v>0</v>
      </c>
      <c r="N20" s="256">
        <v>0</v>
      </c>
      <c r="O20" s="256">
        <v>0</v>
      </c>
      <c r="P20" s="256">
        <v>0</v>
      </c>
      <c r="Q20" s="256">
        <v>0</v>
      </c>
      <c r="R20" s="256">
        <v>0</v>
      </c>
      <c r="S20" s="256">
        <v>0</v>
      </c>
      <c r="T20" s="256">
        <v>0</v>
      </c>
      <c r="U20" s="256">
        <v>0</v>
      </c>
      <c r="V20" s="256">
        <v>0</v>
      </c>
      <c r="W20" s="256">
        <v>0</v>
      </c>
      <c r="X20" s="256">
        <v>0.24</v>
      </c>
      <c r="Y20" s="256">
        <v>0</v>
      </c>
      <c r="Z20" s="256">
        <v>0</v>
      </c>
      <c r="AA20" s="256">
        <v>0.3</v>
      </c>
      <c r="AB20" s="256">
        <v>0</v>
      </c>
      <c r="AC20" s="256">
        <v>0</v>
      </c>
      <c r="AD20" s="256">
        <v>0.1</v>
      </c>
      <c r="AE20" s="69">
        <f t="shared" si="4"/>
        <v>0.69</v>
      </c>
      <c r="AF20" s="69">
        <f t="shared" si="5"/>
        <v>0</v>
      </c>
      <c r="AS20" s="2295">
        <f t="shared" si="2"/>
        <v>0.69</v>
      </c>
      <c r="AT20" s="2296">
        <f t="shared" si="3"/>
        <v>0</v>
      </c>
    </row>
    <row r="21" spans="2:46">
      <c r="B21" s="253" t="s">
        <v>101</v>
      </c>
      <c r="C21" s="62" t="s">
        <v>102</v>
      </c>
      <c r="D21" s="47" t="s">
        <v>19</v>
      </c>
      <c r="E21" s="256">
        <v>0</v>
      </c>
      <c r="F21" s="256">
        <v>0</v>
      </c>
      <c r="G21" s="256">
        <v>0</v>
      </c>
      <c r="H21" s="256">
        <v>0</v>
      </c>
      <c r="I21" s="256">
        <v>0</v>
      </c>
      <c r="J21" s="256">
        <v>0</v>
      </c>
      <c r="K21" s="256">
        <v>0</v>
      </c>
      <c r="L21" s="256">
        <v>0</v>
      </c>
      <c r="M21" s="256">
        <v>0</v>
      </c>
      <c r="N21" s="256">
        <v>0</v>
      </c>
      <c r="O21" s="256">
        <v>0</v>
      </c>
      <c r="P21" s="256">
        <v>0</v>
      </c>
      <c r="Q21" s="256">
        <v>0</v>
      </c>
      <c r="R21" s="256">
        <v>0</v>
      </c>
      <c r="S21" s="256">
        <v>0</v>
      </c>
      <c r="T21" s="256">
        <v>0</v>
      </c>
      <c r="U21" s="256">
        <v>0</v>
      </c>
      <c r="V21" s="256">
        <v>0</v>
      </c>
      <c r="W21" s="256">
        <v>0</v>
      </c>
      <c r="X21" s="256">
        <v>0</v>
      </c>
      <c r="Y21" s="256">
        <v>0</v>
      </c>
      <c r="Z21" s="256">
        <v>0</v>
      </c>
      <c r="AA21" s="256">
        <v>0</v>
      </c>
      <c r="AB21" s="256">
        <v>0</v>
      </c>
      <c r="AC21" s="256">
        <v>0</v>
      </c>
      <c r="AD21" s="256">
        <v>0</v>
      </c>
      <c r="AE21" s="69">
        <f t="shared" si="4"/>
        <v>0</v>
      </c>
      <c r="AF21" s="69">
        <f t="shared" si="5"/>
        <v>0</v>
      </c>
      <c r="AS21" s="2295">
        <f t="shared" si="2"/>
        <v>0</v>
      </c>
      <c r="AT21" s="2296">
        <f t="shared" si="3"/>
        <v>0</v>
      </c>
    </row>
    <row r="22" spans="2:46">
      <c r="B22" s="253" t="s">
        <v>103</v>
      </c>
      <c r="C22" s="62" t="s">
        <v>104</v>
      </c>
      <c r="D22" s="47" t="s">
        <v>20</v>
      </c>
      <c r="E22" s="256">
        <v>0</v>
      </c>
      <c r="F22" s="256">
        <v>0</v>
      </c>
      <c r="G22" s="256">
        <v>0</v>
      </c>
      <c r="H22" s="256">
        <v>0</v>
      </c>
      <c r="I22" s="256">
        <v>0</v>
      </c>
      <c r="J22" s="256">
        <v>0</v>
      </c>
      <c r="K22" s="256">
        <v>0</v>
      </c>
      <c r="L22" s="256">
        <v>0</v>
      </c>
      <c r="M22" s="256">
        <v>0</v>
      </c>
      <c r="N22" s="256">
        <v>0</v>
      </c>
      <c r="O22" s="256">
        <v>0</v>
      </c>
      <c r="P22" s="256">
        <v>0</v>
      </c>
      <c r="Q22" s="256">
        <v>0</v>
      </c>
      <c r="R22" s="256">
        <v>0</v>
      </c>
      <c r="S22" s="256">
        <v>0</v>
      </c>
      <c r="T22" s="256">
        <v>0</v>
      </c>
      <c r="U22" s="256">
        <v>0</v>
      </c>
      <c r="V22" s="256">
        <v>0</v>
      </c>
      <c r="W22" s="256">
        <v>0</v>
      </c>
      <c r="X22" s="256">
        <v>0</v>
      </c>
      <c r="Y22" s="256">
        <v>0</v>
      </c>
      <c r="Z22" s="256">
        <v>0</v>
      </c>
      <c r="AA22" s="256">
        <v>0</v>
      </c>
      <c r="AB22" s="256">
        <v>0</v>
      </c>
      <c r="AC22" s="256">
        <v>0</v>
      </c>
      <c r="AD22" s="256">
        <v>0</v>
      </c>
      <c r="AE22" s="69">
        <f t="shared" si="4"/>
        <v>0</v>
      </c>
      <c r="AF22" s="69">
        <f t="shared" si="5"/>
        <v>0</v>
      </c>
      <c r="AS22" s="2295">
        <f t="shared" si="2"/>
        <v>0</v>
      </c>
      <c r="AT22" s="2296">
        <f t="shared" si="3"/>
        <v>0</v>
      </c>
    </row>
    <row r="23" spans="2:46">
      <c r="B23" s="253" t="s">
        <v>111</v>
      </c>
      <c r="C23" s="62" t="s">
        <v>118</v>
      </c>
      <c r="D23" s="47" t="s">
        <v>21</v>
      </c>
      <c r="E23" s="256">
        <v>9.9249999999999972</v>
      </c>
      <c r="F23" s="256">
        <v>0.48</v>
      </c>
      <c r="G23" s="256">
        <v>0</v>
      </c>
      <c r="H23" s="256">
        <v>0</v>
      </c>
      <c r="I23" s="256">
        <v>0</v>
      </c>
      <c r="J23" s="256">
        <v>0</v>
      </c>
      <c r="K23" s="256">
        <v>0</v>
      </c>
      <c r="L23" s="256">
        <v>0</v>
      </c>
      <c r="M23" s="256">
        <v>0</v>
      </c>
      <c r="N23" s="256">
        <v>0</v>
      </c>
      <c r="O23" s="256">
        <v>0</v>
      </c>
      <c r="P23" s="256">
        <v>0</v>
      </c>
      <c r="Q23" s="256">
        <v>0.02</v>
      </c>
      <c r="R23" s="256">
        <v>0</v>
      </c>
      <c r="S23" s="256">
        <v>0</v>
      </c>
      <c r="T23" s="256">
        <v>0.06</v>
      </c>
      <c r="U23" s="256">
        <v>0.81</v>
      </c>
      <c r="V23" s="256">
        <v>1.4349999999999998</v>
      </c>
      <c r="W23" s="256">
        <v>0.82</v>
      </c>
      <c r="X23" s="256">
        <v>0</v>
      </c>
      <c r="Y23" s="256">
        <v>0.37</v>
      </c>
      <c r="Z23" s="256">
        <v>0.92</v>
      </c>
      <c r="AA23" s="256">
        <v>4.18</v>
      </c>
      <c r="AB23" s="256">
        <v>0</v>
      </c>
      <c r="AC23" s="256">
        <v>0.67</v>
      </c>
      <c r="AD23" s="256">
        <v>0.16</v>
      </c>
      <c r="AE23" s="69">
        <f t="shared" si="4"/>
        <v>9.9249999999999989</v>
      </c>
      <c r="AF23" s="69">
        <f t="shared" si="5"/>
        <v>0</v>
      </c>
      <c r="AS23" s="2295">
        <f t="shared" si="2"/>
        <v>9.9249999999999989</v>
      </c>
      <c r="AT23" s="2296">
        <f t="shared" si="3"/>
        <v>0</v>
      </c>
    </row>
    <row r="24" spans="2:46">
      <c r="B24" s="253" t="s">
        <v>117</v>
      </c>
      <c r="C24" s="62" t="s">
        <v>1282</v>
      </c>
      <c r="D24" s="47" t="s">
        <v>22</v>
      </c>
      <c r="E24" s="256">
        <v>0.52</v>
      </c>
      <c r="F24" s="256">
        <v>0</v>
      </c>
      <c r="G24" s="256">
        <v>0</v>
      </c>
      <c r="H24" s="256">
        <v>0</v>
      </c>
      <c r="I24" s="256">
        <v>0</v>
      </c>
      <c r="J24" s="256">
        <v>0</v>
      </c>
      <c r="K24" s="256">
        <v>0</v>
      </c>
      <c r="L24" s="256">
        <v>0</v>
      </c>
      <c r="M24" s="256">
        <v>0</v>
      </c>
      <c r="N24" s="256">
        <v>0</v>
      </c>
      <c r="O24" s="256">
        <v>0</v>
      </c>
      <c r="P24" s="256">
        <v>0</v>
      </c>
      <c r="Q24" s="256">
        <v>0</v>
      </c>
      <c r="R24" s="256">
        <v>0</v>
      </c>
      <c r="S24" s="256">
        <v>0</v>
      </c>
      <c r="T24" s="256">
        <v>0</v>
      </c>
      <c r="U24" s="256">
        <v>0</v>
      </c>
      <c r="V24" s="256">
        <v>0</v>
      </c>
      <c r="W24" s="256">
        <v>0</v>
      </c>
      <c r="X24" s="256">
        <v>0.22</v>
      </c>
      <c r="Y24" s="256">
        <v>0</v>
      </c>
      <c r="Z24" s="256">
        <v>0</v>
      </c>
      <c r="AA24" s="256">
        <v>0</v>
      </c>
      <c r="AB24" s="256">
        <v>0.3</v>
      </c>
      <c r="AC24" s="256">
        <v>0</v>
      </c>
      <c r="AD24" s="256">
        <v>0</v>
      </c>
      <c r="AE24" s="69">
        <f t="shared" si="4"/>
        <v>0.52</v>
      </c>
      <c r="AF24" s="69">
        <f t="shared" si="5"/>
        <v>0</v>
      </c>
      <c r="AS24" s="2295">
        <f t="shared" si="2"/>
        <v>0.52</v>
      </c>
      <c r="AT24" s="2296">
        <f t="shared" si="3"/>
        <v>0</v>
      </c>
    </row>
    <row r="25" spans="2:46">
      <c r="B25" s="253" t="s">
        <v>232</v>
      </c>
      <c r="C25" s="62" t="s">
        <v>1219</v>
      </c>
      <c r="D25" s="47" t="s">
        <v>23</v>
      </c>
      <c r="E25" s="256">
        <v>0</v>
      </c>
      <c r="F25" s="256">
        <v>0</v>
      </c>
      <c r="G25" s="256">
        <v>0</v>
      </c>
      <c r="H25" s="256">
        <v>0</v>
      </c>
      <c r="I25" s="256">
        <v>0</v>
      </c>
      <c r="J25" s="256">
        <v>0</v>
      </c>
      <c r="K25" s="256">
        <v>0</v>
      </c>
      <c r="L25" s="256">
        <v>0</v>
      </c>
      <c r="M25" s="256">
        <v>0</v>
      </c>
      <c r="N25" s="256">
        <v>0</v>
      </c>
      <c r="O25" s="256">
        <v>0</v>
      </c>
      <c r="P25" s="256">
        <v>0</v>
      </c>
      <c r="Q25" s="256">
        <v>0</v>
      </c>
      <c r="R25" s="256">
        <v>0</v>
      </c>
      <c r="S25" s="256">
        <v>0</v>
      </c>
      <c r="T25" s="256">
        <v>0</v>
      </c>
      <c r="U25" s="256">
        <v>0</v>
      </c>
      <c r="V25" s="256">
        <v>0</v>
      </c>
      <c r="W25" s="256">
        <v>0</v>
      </c>
      <c r="X25" s="256">
        <v>0</v>
      </c>
      <c r="Y25" s="256">
        <v>0</v>
      </c>
      <c r="Z25" s="256">
        <v>0</v>
      </c>
      <c r="AA25" s="256">
        <v>0</v>
      </c>
      <c r="AB25" s="256">
        <v>0</v>
      </c>
      <c r="AC25" s="256">
        <v>0</v>
      </c>
      <c r="AD25" s="256">
        <v>0</v>
      </c>
      <c r="AE25" s="69">
        <f t="shared" si="4"/>
        <v>0</v>
      </c>
      <c r="AF25" s="69">
        <f t="shared" si="5"/>
        <v>0</v>
      </c>
      <c r="AS25" s="2295">
        <f t="shared" si="2"/>
        <v>0</v>
      </c>
      <c r="AT25" s="2296">
        <f t="shared" si="3"/>
        <v>0</v>
      </c>
    </row>
    <row r="26" spans="2:46" ht="25.15" customHeight="1">
      <c r="B26" s="253" t="s">
        <v>1073</v>
      </c>
      <c r="C26" s="61" t="s">
        <v>1393</v>
      </c>
      <c r="D26" s="47" t="s">
        <v>47</v>
      </c>
      <c r="E26" s="278">
        <v>0</v>
      </c>
      <c r="F26" s="278">
        <v>0</v>
      </c>
      <c r="G26" s="278">
        <v>0</v>
      </c>
      <c r="H26" s="278">
        <v>0</v>
      </c>
      <c r="I26" s="278">
        <v>0</v>
      </c>
      <c r="J26" s="278">
        <v>0</v>
      </c>
      <c r="K26" s="278">
        <v>0</v>
      </c>
      <c r="L26" s="278">
        <v>0</v>
      </c>
      <c r="M26" s="278">
        <v>0</v>
      </c>
      <c r="N26" s="278">
        <v>0</v>
      </c>
      <c r="O26" s="278">
        <v>0</v>
      </c>
      <c r="P26" s="278">
        <v>0</v>
      </c>
      <c r="Q26" s="278">
        <v>0</v>
      </c>
      <c r="R26" s="278">
        <v>0</v>
      </c>
      <c r="S26" s="278">
        <v>0</v>
      </c>
      <c r="T26" s="278">
        <v>0</v>
      </c>
      <c r="U26" s="278">
        <v>0</v>
      </c>
      <c r="V26" s="278">
        <v>0</v>
      </c>
      <c r="W26" s="278">
        <v>0</v>
      </c>
      <c r="X26" s="278">
        <v>0</v>
      </c>
      <c r="Y26" s="278">
        <v>0</v>
      </c>
      <c r="Z26" s="278">
        <v>0</v>
      </c>
      <c r="AA26" s="278">
        <v>0</v>
      </c>
      <c r="AB26" s="278">
        <v>0</v>
      </c>
      <c r="AC26" s="278">
        <v>0</v>
      </c>
      <c r="AD26" s="278">
        <v>0</v>
      </c>
      <c r="AE26" s="69">
        <f t="shared" si="4"/>
        <v>0</v>
      </c>
      <c r="AF26" s="69">
        <f t="shared" si="5"/>
        <v>0</v>
      </c>
      <c r="AS26" s="2295">
        <f t="shared" si="2"/>
        <v>0</v>
      </c>
      <c r="AT26" s="2296">
        <f t="shared" si="3"/>
        <v>0</v>
      </c>
    </row>
    <row r="27" spans="2:46">
      <c r="B27" s="253" t="s">
        <v>1220</v>
      </c>
      <c r="C27" s="62" t="s">
        <v>1221</v>
      </c>
      <c r="D27" s="47" t="s">
        <v>24</v>
      </c>
      <c r="E27" s="256">
        <v>41.220999999999997</v>
      </c>
      <c r="F27" s="256">
        <v>1.5840000000000001</v>
      </c>
      <c r="G27" s="256">
        <v>0.37</v>
      </c>
      <c r="H27" s="256">
        <v>0</v>
      </c>
      <c r="I27" s="256">
        <v>0.28000000000000003</v>
      </c>
      <c r="J27" s="256">
        <v>0</v>
      </c>
      <c r="K27" s="256">
        <v>0</v>
      </c>
      <c r="L27" s="256">
        <v>7.0000000000000007E-2</v>
      </c>
      <c r="M27" s="256">
        <v>1.22</v>
      </c>
      <c r="N27" s="256">
        <v>0.05</v>
      </c>
      <c r="O27" s="256">
        <v>0.13</v>
      </c>
      <c r="P27" s="256">
        <v>0</v>
      </c>
      <c r="Q27" s="256">
        <v>7.0000000000000007E-2</v>
      </c>
      <c r="R27" s="256">
        <v>0</v>
      </c>
      <c r="S27" s="256">
        <v>1.17</v>
      </c>
      <c r="T27" s="256">
        <v>0</v>
      </c>
      <c r="U27" s="256">
        <v>0.94</v>
      </c>
      <c r="V27" s="256">
        <v>4.6769999999999996</v>
      </c>
      <c r="W27" s="256">
        <v>0.02</v>
      </c>
      <c r="X27" s="256">
        <v>3</v>
      </c>
      <c r="Y27" s="256">
        <v>0.60000000000000009</v>
      </c>
      <c r="Z27" s="256">
        <v>3.9999999999999996</v>
      </c>
      <c r="AA27" s="256">
        <v>1.36</v>
      </c>
      <c r="AB27" s="256">
        <v>0.17</v>
      </c>
      <c r="AC27" s="256">
        <v>20.76</v>
      </c>
      <c r="AD27" s="256">
        <v>0.75</v>
      </c>
      <c r="AE27" s="69">
        <f t="shared" si="4"/>
        <v>41.221000000000004</v>
      </c>
      <c r="AF27" s="69">
        <f t="shared" si="5"/>
        <v>0</v>
      </c>
      <c r="AS27" s="2295">
        <f t="shared" si="2"/>
        <v>41.221000000000004</v>
      </c>
      <c r="AT27" s="2296">
        <f t="shared" si="3"/>
        <v>0</v>
      </c>
    </row>
    <row r="28" spans="2:46" s="55" customFormat="1">
      <c r="B28" s="63" t="s">
        <v>233</v>
      </c>
      <c r="C28" s="64" t="s">
        <v>1222</v>
      </c>
      <c r="D28" s="50" t="s">
        <v>25</v>
      </c>
      <c r="E28" s="257">
        <v>33.405999999999999</v>
      </c>
      <c r="F28" s="257">
        <v>1.5840000000000001</v>
      </c>
      <c r="G28" s="257">
        <v>0.02</v>
      </c>
      <c r="H28" s="257">
        <v>0</v>
      </c>
      <c r="I28" s="257">
        <v>0.17</v>
      </c>
      <c r="J28" s="257">
        <v>0</v>
      </c>
      <c r="K28" s="257">
        <v>0</v>
      </c>
      <c r="L28" s="257">
        <v>7.0000000000000007E-2</v>
      </c>
      <c r="M28" s="257">
        <v>0.08</v>
      </c>
      <c r="N28" s="257">
        <v>0.05</v>
      </c>
      <c r="O28" s="257">
        <v>0.13</v>
      </c>
      <c r="P28" s="257">
        <v>0</v>
      </c>
      <c r="Q28" s="257">
        <v>7.0000000000000007E-2</v>
      </c>
      <c r="R28" s="257">
        <v>0</v>
      </c>
      <c r="S28" s="257">
        <v>0.34</v>
      </c>
      <c r="T28" s="257">
        <v>0</v>
      </c>
      <c r="U28" s="257">
        <v>0.91999999999999993</v>
      </c>
      <c r="V28" s="257">
        <v>4.1819999999999995</v>
      </c>
      <c r="W28" s="257">
        <v>0.02</v>
      </c>
      <c r="X28" s="257">
        <v>0.75</v>
      </c>
      <c r="Y28" s="257">
        <v>0.43000000000000005</v>
      </c>
      <c r="Z28" s="257">
        <v>3.9999999999999996</v>
      </c>
      <c r="AA28" s="257">
        <v>1.2</v>
      </c>
      <c r="AB28" s="257">
        <v>0.15000000000000002</v>
      </c>
      <c r="AC28" s="257">
        <v>18.490000000000002</v>
      </c>
      <c r="AD28" s="257">
        <v>0.75</v>
      </c>
      <c r="AE28" s="70">
        <f t="shared" si="4"/>
        <v>33.405999999999999</v>
      </c>
      <c r="AF28" s="70">
        <f t="shared" si="5"/>
        <v>0</v>
      </c>
      <c r="AS28" s="2295">
        <f t="shared" si="2"/>
        <v>33.405999999999999</v>
      </c>
      <c r="AT28" s="2296">
        <f t="shared" si="3"/>
        <v>0</v>
      </c>
    </row>
    <row r="29" spans="2:46" s="55" customFormat="1">
      <c r="B29" s="63" t="s">
        <v>535</v>
      </c>
      <c r="C29" s="64" t="s">
        <v>536</v>
      </c>
      <c r="D29" s="50" t="s">
        <v>26</v>
      </c>
      <c r="E29" s="257">
        <v>2.12</v>
      </c>
      <c r="F29" s="257">
        <v>0</v>
      </c>
      <c r="G29" s="257">
        <v>0</v>
      </c>
      <c r="H29" s="257">
        <v>0</v>
      </c>
      <c r="I29" s="257">
        <v>0</v>
      </c>
      <c r="J29" s="257">
        <v>0</v>
      </c>
      <c r="K29" s="257">
        <v>0</v>
      </c>
      <c r="L29" s="257">
        <v>0</v>
      </c>
      <c r="M29" s="257">
        <v>0</v>
      </c>
      <c r="N29" s="257">
        <v>0</v>
      </c>
      <c r="O29" s="257">
        <v>0</v>
      </c>
      <c r="P29" s="257">
        <v>0</v>
      </c>
      <c r="Q29" s="257">
        <v>0</v>
      </c>
      <c r="R29" s="257">
        <v>0</v>
      </c>
      <c r="S29" s="257">
        <v>0</v>
      </c>
      <c r="T29" s="257">
        <v>0</v>
      </c>
      <c r="U29" s="257">
        <v>0</v>
      </c>
      <c r="V29" s="257">
        <v>0</v>
      </c>
      <c r="W29" s="257">
        <v>0</v>
      </c>
      <c r="X29" s="257">
        <v>2.12</v>
      </c>
      <c r="Y29" s="257">
        <v>0</v>
      </c>
      <c r="Z29" s="257">
        <v>0</v>
      </c>
      <c r="AA29" s="257">
        <v>0</v>
      </c>
      <c r="AB29" s="257">
        <v>0</v>
      </c>
      <c r="AC29" s="257">
        <v>0</v>
      </c>
      <c r="AD29" s="257">
        <v>0</v>
      </c>
      <c r="AE29" s="70">
        <f t="shared" si="4"/>
        <v>2.12</v>
      </c>
      <c r="AF29" s="70">
        <f t="shared" si="5"/>
        <v>0</v>
      </c>
      <c r="AS29" s="2295">
        <f t="shared" si="2"/>
        <v>2.12</v>
      </c>
      <c r="AT29" s="2296">
        <f t="shared" si="3"/>
        <v>0</v>
      </c>
    </row>
    <row r="30" spans="2:46" s="55" customFormat="1">
      <c r="B30" s="63" t="s">
        <v>576</v>
      </c>
      <c r="C30" s="64" t="s">
        <v>577</v>
      </c>
      <c r="D30" s="50" t="s">
        <v>27</v>
      </c>
      <c r="E30" s="257">
        <v>0</v>
      </c>
      <c r="F30" s="257">
        <v>0</v>
      </c>
      <c r="G30" s="257">
        <v>0</v>
      </c>
      <c r="H30" s="257">
        <v>0</v>
      </c>
      <c r="I30" s="257">
        <v>0</v>
      </c>
      <c r="J30" s="257">
        <v>0</v>
      </c>
      <c r="K30" s="257">
        <v>0</v>
      </c>
      <c r="L30" s="257">
        <v>0</v>
      </c>
      <c r="M30" s="257">
        <v>0</v>
      </c>
      <c r="N30" s="257">
        <v>0</v>
      </c>
      <c r="O30" s="257">
        <v>0</v>
      </c>
      <c r="P30" s="257">
        <v>0</v>
      </c>
      <c r="Q30" s="257">
        <v>0</v>
      </c>
      <c r="R30" s="257">
        <v>0</v>
      </c>
      <c r="S30" s="257">
        <v>0</v>
      </c>
      <c r="T30" s="257">
        <v>0</v>
      </c>
      <c r="U30" s="257">
        <v>0</v>
      </c>
      <c r="V30" s="257">
        <v>0</v>
      </c>
      <c r="W30" s="257">
        <v>0</v>
      </c>
      <c r="X30" s="257">
        <v>0</v>
      </c>
      <c r="Y30" s="257">
        <v>0</v>
      </c>
      <c r="Z30" s="257">
        <v>0</v>
      </c>
      <c r="AA30" s="257">
        <v>0</v>
      </c>
      <c r="AB30" s="257">
        <v>0</v>
      </c>
      <c r="AC30" s="257">
        <v>0</v>
      </c>
      <c r="AD30" s="257">
        <v>0</v>
      </c>
      <c r="AE30" s="70">
        <f t="shared" si="4"/>
        <v>0</v>
      </c>
      <c r="AF30" s="70">
        <f t="shared" si="5"/>
        <v>0</v>
      </c>
      <c r="AS30" s="2295">
        <f t="shared" si="2"/>
        <v>0</v>
      </c>
      <c r="AT30" s="2296">
        <f t="shared" si="3"/>
        <v>0</v>
      </c>
    </row>
    <row r="31" spans="2:46" s="55" customFormat="1">
      <c r="B31" s="63" t="s">
        <v>588</v>
      </c>
      <c r="C31" s="65" t="s">
        <v>1225</v>
      </c>
      <c r="D31" s="50" t="s">
        <v>29</v>
      </c>
      <c r="E31" s="257">
        <v>0.22</v>
      </c>
      <c r="F31" s="257">
        <v>0</v>
      </c>
      <c r="G31" s="257">
        <v>0</v>
      </c>
      <c r="H31" s="257">
        <v>0</v>
      </c>
      <c r="I31" s="257">
        <v>0</v>
      </c>
      <c r="J31" s="257">
        <v>0</v>
      </c>
      <c r="K31" s="257">
        <v>0</v>
      </c>
      <c r="L31" s="257">
        <v>0</v>
      </c>
      <c r="M31" s="257">
        <v>0</v>
      </c>
      <c r="N31" s="257">
        <v>0</v>
      </c>
      <c r="O31" s="257">
        <v>0</v>
      </c>
      <c r="P31" s="257">
        <v>0</v>
      </c>
      <c r="Q31" s="257">
        <v>0</v>
      </c>
      <c r="R31" s="257">
        <v>0</v>
      </c>
      <c r="S31" s="257">
        <v>0</v>
      </c>
      <c r="T31" s="257">
        <v>0</v>
      </c>
      <c r="U31" s="257">
        <v>0</v>
      </c>
      <c r="V31" s="257">
        <v>0</v>
      </c>
      <c r="W31" s="257">
        <v>0</v>
      </c>
      <c r="X31" s="257">
        <v>0</v>
      </c>
      <c r="Y31" s="257">
        <v>0</v>
      </c>
      <c r="Z31" s="257">
        <v>0</v>
      </c>
      <c r="AA31" s="257">
        <v>0</v>
      </c>
      <c r="AB31" s="257">
        <v>0</v>
      </c>
      <c r="AC31" s="257">
        <v>0.22</v>
      </c>
      <c r="AD31" s="257">
        <v>0</v>
      </c>
      <c r="AE31" s="70">
        <f t="shared" si="4"/>
        <v>0.22</v>
      </c>
      <c r="AF31" s="70">
        <f t="shared" si="5"/>
        <v>0</v>
      </c>
      <c r="AS31" s="2295">
        <f t="shared" si="2"/>
        <v>0.22</v>
      </c>
      <c r="AT31" s="2296">
        <f t="shared" si="3"/>
        <v>0</v>
      </c>
    </row>
    <row r="32" spans="2:46" s="55" customFormat="1">
      <c r="B32" s="63" t="s">
        <v>590</v>
      </c>
      <c r="C32" s="65" t="s">
        <v>1288</v>
      </c>
      <c r="D32" s="50" t="s">
        <v>30</v>
      </c>
      <c r="E32" s="279">
        <v>2.3649999999999998</v>
      </c>
      <c r="F32" s="279">
        <v>0</v>
      </c>
      <c r="G32" s="279">
        <v>0.35</v>
      </c>
      <c r="H32" s="279">
        <v>0</v>
      </c>
      <c r="I32" s="279">
        <v>0</v>
      </c>
      <c r="J32" s="279">
        <v>0</v>
      </c>
      <c r="K32" s="279">
        <v>0</v>
      </c>
      <c r="L32" s="279">
        <v>0</v>
      </c>
      <c r="M32" s="279">
        <v>1.1399999999999999</v>
      </c>
      <c r="N32" s="279">
        <v>0</v>
      </c>
      <c r="O32" s="279">
        <v>0</v>
      </c>
      <c r="P32" s="279">
        <v>0</v>
      </c>
      <c r="Q32" s="279">
        <v>0</v>
      </c>
      <c r="R32" s="279">
        <v>0</v>
      </c>
      <c r="S32" s="279">
        <v>0</v>
      </c>
      <c r="T32" s="279">
        <v>0</v>
      </c>
      <c r="U32" s="279">
        <v>0.02</v>
      </c>
      <c r="V32" s="279">
        <v>0.48499999999999999</v>
      </c>
      <c r="W32" s="279">
        <v>0</v>
      </c>
      <c r="X32" s="279">
        <v>0.13</v>
      </c>
      <c r="Y32" s="279">
        <v>0.11</v>
      </c>
      <c r="Z32" s="279">
        <v>0</v>
      </c>
      <c r="AA32" s="279">
        <v>0.08</v>
      </c>
      <c r="AB32" s="279">
        <v>0.02</v>
      </c>
      <c r="AC32" s="279">
        <v>0.03</v>
      </c>
      <c r="AD32" s="279">
        <v>0</v>
      </c>
      <c r="AE32" s="70">
        <f t="shared" si="4"/>
        <v>2.3649999999999993</v>
      </c>
      <c r="AF32" s="70">
        <f t="shared" si="5"/>
        <v>0</v>
      </c>
      <c r="AS32" s="2295">
        <f t="shared" si="2"/>
        <v>2.3649999999999993</v>
      </c>
      <c r="AT32" s="2296">
        <f t="shared" si="3"/>
        <v>0</v>
      </c>
    </row>
    <row r="33" spans="2:46" s="55" customFormat="1">
      <c r="B33" s="63" t="s">
        <v>600</v>
      </c>
      <c r="C33" s="65" t="s">
        <v>1227</v>
      </c>
      <c r="D33" s="50" t="s">
        <v>31</v>
      </c>
      <c r="E33" s="279">
        <v>0.2</v>
      </c>
      <c r="F33" s="279">
        <v>0</v>
      </c>
      <c r="G33" s="279">
        <v>0</v>
      </c>
      <c r="H33" s="279">
        <v>0</v>
      </c>
      <c r="I33" s="279">
        <v>0.11</v>
      </c>
      <c r="J33" s="279">
        <v>0</v>
      </c>
      <c r="K33" s="279">
        <v>0</v>
      </c>
      <c r="L33" s="279">
        <v>0</v>
      </c>
      <c r="M33" s="279">
        <v>0</v>
      </c>
      <c r="N33" s="279">
        <v>0</v>
      </c>
      <c r="O33" s="279">
        <v>0</v>
      </c>
      <c r="P33" s="279">
        <v>0</v>
      </c>
      <c r="Q33" s="279">
        <v>0</v>
      </c>
      <c r="R33" s="279">
        <v>0</v>
      </c>
      <c r="S33" s="279">
        <v>0</v>
      </c>
      <c r="T33" s="279">
        <v>0</v>
      </c>
      <c r="U33" s="279">
        <v>0</v>
      </c>
      <c r="V33" s="279">
        <v>0</v>
      </c>
      <c r="W33" s="279">
        <v>0</v>
      </c>
      <c r="X33" s="279">
        <v>0</v>
      </c>
      <c r="Y33" s="279">
        <v>0.06</v>
      </c>
      <c r="Z33" s="279">
        <v>0</v>
      </c>
      <c r="AA33" s="279">
        <v>0.03</v>
      </c>
      <c r="AB33" s="279">
        <v>0</v>
      </c>
      <c r="AC33" s="279">
        <v>0</v>
      </c>
      <c r="AD33" s="279">
        <v>0</v>
      </c>
      <c r="AE33" s="70">
        <f t="shared" si="4"/>
        <v>0.19999999999999998</v>
      </c>
      <c r="AF33" s="70">
        <f t="shared" si="5"/>
        <v>0</v>
      </c>
      <c r="AS33" s="2295">
        <f t="shared" si="2"/>
        <v>0.19999999999999998</v>
      </c>
      <c r="AT33" s="2296">
        <f t="shared" si="3"/>
        <v>0</v>
      </c>
    </row>
    <row r="34" spans="2:46" s="55" customFormat="1">
      <c r="B34" s="63" t="s">
        <v>662</v>
      </c>
      <c r="C34" s="65" t="s">
        <v>689</v>
      </c>
      <c r="D34" s="50" t="s">
        <v>33</v>
      </c>
      <c r="E34" s="279">
        <v>0.01</v>
      </c>
      <c r="F34" s="279">
        <v>0</v>
      </c>
      <c r="G34" s="279">
        <v>0</v>
      </c>
      <c r="H34" s="279">
        <v>0</v>
      </c>
      <c r="I34" s="279">
        <v>0</v>
      </c>
      <c r="J34" s="279">
        <v>0</v>
      </c>
      <c r="K34" s="279">
        <v>0</v>
      </c>
      <c r="L34" s="279">
        <v>0</v>
      </c>
      <c r="M34" s="279">
        <v>0</v>
      </c>
      <c r="N34" s="279">
        <v>0</v>
      </c>
      <c r="O34" s="279">
        <v>0</v>
      </c>
      <c r="P34" s="279">
        <v>0</v>
      </c>
      <c r="Q34" s="279">
        <v>0</v>
      </c>
      <c r="R34" s="279">
        <v>0</v>
      </c>
      <c r="S34" s="279">
        <v>0</v>
      </c>
      <c r="T34" s="279">
        <v>0</v>
      </c>
      <c r="U34" s="279">
        <v>0</v>
      </c>
      <c r="V34" s="279">
        <v>0.01</v>
      </c>
      <c r="W34" s="279">
        <v>0</v>
      </c>
      <c r="X34" s="279">
        <v>0</v>
      </c>
      <c r="Y34" s="279">
        <v>0</v>
      </c>
      <c r="Z34" s="279">
        <v>0</v>
      </c>
      <c r="AA34" s="279">
        <v>0</v>
      </c>
      <c r="AB34" s="279">
        <v>0</v>
      </c>
      <c r="AC34" s="279">
        <v>0</v>
      </c>
      <c r="AD34" s="279">
        <v>0</v>
      </c>
      <c r="AE34" s="70">
        <f t="shared" si="4"/>
        <v>0.01</v>
      </c>
      <c r="AF34" s="70">
        <f t="shared" si="5"/>
        <v>0</v>
      </c>
      <c r="AS34" s="2295">
        <f t="shared" si="2"/>
        <v>0.01</v>
      </c>
      <c r="AT34" s="2296">
        <f t="shared" si="3"/>
        <v>0</v>
      </c>
    </row>
    <row r="35" spans="2:46" s="55" customFormat="1">
      <c r="B35" s="63" t="s">
        <v>686</v>
      </c>
      <c r="C35" s="65" t="s">
        <v>699</v>
      </c>
      <c r="D35" s="50" t="s">
        <v>34</v>
      </c>
      <c r="E35" s="279">
        <v>0</v>
      </c>
      <c r="F35" s="279">
        <v>0</v>
      </c>
      <c r="G35" s="279">
        <v>0</v>
      </c>
      <c r="H35" s="279">
        <v>0</v>
      </c>
      <c r="I35" s="279">
        <v>0</v>
      </c>
      <c r="J35" s="279">
        <v>0</v>
      </c>
      <c r="K35" s="279">
        <v>0</v>
      </c>
      <c r="L35" s="279">
        <v>0</v>
      </c>
      <c r="M35" s="279">
        <v>0</v>
      </c>
      <c r="N35" s="279">
        <v>0</v>
      </c>
      <c r="O35" s="279">
        <v>0</v>
      </c>
      <c r="P35" s="279">
        <v>0</v>
      </c>
      <c r="Q35" s="279">
        <v>0</v>
      </c>
      <c r="R35" s="279">
        <v>0</v>
      </c>
      <c r="S35" s="279">
        <v>0</v>
      </c>
      <c r="T35" s="279">
        <v>0</v>
      </c>
      <c r="U35" s="279">
        <v>0</v>
      </c>
      <c r="V35" s="279">
        <v>0</v>
      </c>
      <c r="W35" s="279">
        <v>0</v>
      </c>
      <c r="X35" s="279">
        <v>0</v>
      </c>
      <c r="Y35" s="279">
        <v>0</v>
      </c>
      <c r="Z35" s="279">
        <v>0</v>
      </c>
      <c r="AA35" s="279">
        <v>0</v>
      </c>
      <c r="AB35" s="279">
        <v>0</v>
      </c>
      <c r="AC35" s="279">
        <v>0</v>
      </c>
      <c r="AD35" s="279">
        <v>0</v>
      </c>
      <c r="AE35" s="70">
        <f t="shared" si="4"/>
        <v>0</v>
      </c>
      <c r="AF35" s="70">
        <f t="shared" si="5"/>
        <v>0</v>
      </c>
      <c r="AS35" s="2295">
        <f t="shared" si="2"/>
        <v>0</v>
      </c>
      <c r="AT35" s="2296">
        <f t="shared" si="3"/>
        <v>0</v>
      </c>
    </row>
    <row r="36" spans="2:46" s="55" customFormat="1">
      <c r="B36" s="63" t="s">
        <v>688</v>
      </c>
      <c r="C36" s="65" t="s">
        <v>1229</v>
      </c>
      <c r="D36" s="50" t="s">
        <v>36</v>
      </c>
      <c r="E36" s="279">
        <v>0</v>
      </c>
      <c r="F36" s="279">
        <v>0</v>
      </c>
      <c r="G36" s="279">
        <v>0</v>
      </c>
      <c r="H36" s="279">
        <v>0</v>
      </c>
      <c r="I36" s="279">
        <v>0</v>
      </c>
      <c r="J36" s="279">
        <v>0</v>
      </c>
      <c r="K36" s="279">
        <v>0</v>
      </c>
      <c r="L36" s="279">
        <v>0</v>
      </c>
      <c r="M36" s="279">
        <v>0</v>
      </c>
      <c r="N36" s="279">
        <v>0</v>
      </c>
      <c r="O36" s="279">
        <v>0</v>
      </c>
      <c r="P36" s="279">
        <v>0</v>
      </c>
      <c r="Q36" s="279">
        <v>0</v>
      </c>
      <c r="R36" s="279">
        <v>0</v>
      </c>
      <c r="S36" s="279">
        <v>0</v>
      </c>
      <c r="T36" s="279">
        <v>0</v>
      </c>
      <c r="U36" s="279">
        <v>0</v>
      </c>
      <c r="V36" s="279">
        <v>0</v>
      </c>
      <c r="W36" s="279">
        <v>0</v>
      </c>
      <c r="X36" s="279">
        <v>0</v>
      </c>
      <c r="Y36" s="279">
        <v>0</v>
      </c>
      <c r="Z36" s="279">
        <v>0</v>
      </c>
      <c r="AA36" s="279">
        <v>0</v>
      </c>
      <c r="AB36" s="279">
        <v>0</v>
      </c>
      <c r="AC36" s="279">
        <v>0</v>
      </c>
      <c r="AD36" s="279">
        <v>0</v>
      </c>
      <c r="AE36" s="71">
        <f>'[1]05QH'!$AP$61</f>
        <v>0</v>
      </c>
      <c r="AF36" s="72">
        <f>'[1]05QH'!$AP$61</f>
        <v>0</v>
      </c>
      <c r="AG36" s="72">
        <f>'[1]05QH'!$AP$61</f>
        <v>0</v>
      </c>
      <c r="AH36" s="72">
        <f>'[1]05QH'!$AP$61</f>
        <v>0</v>
      </c>
      <c r="AI36" s="72">
        <f>'[1]05QH'!$AP$61</f>
        <v>0</v>
      </c>
      <c r="AJ36" s="72">
        <f>'[1]05QH'!$AP$61</f>
        <v>0</v>
      </c>
      <c r="AK36" s="72">
        <f>'[1]05QH'!$AP$61</f>
        <v>0</v>
      </c>
      <c r="AL36" s="72">
        <f>'[1]05QH'!$AP$61</f>
        <v>0</v>
      </c>
      <c r="AM36" s="72">
        <f>'[1]05QH'!$AP$61</f>
        <v>0</v>
      </c>
      <c r="AN36" s="72">
        <f>'[1]05QH'!$AP$61</f>
        <v>0</v>
      </c>
      <c r="AO36" s="72">
        <f>'[1]05QH'!$AP$61</f>
        <v>0</v>
      </c>
      <c r="AP36" s="72">
        <f>'[1]05QH'!$AP$61</f>
        <v>0</v>
      </c>
      <c r="AQ36" s="72">
        <f>'[1]05QH'!$AP$61</f>
        <v>0</v>
      </c>
      <c r="AR36" s="72">
        <f>'[1]05QH'!$AP$61</f>
        <v>0</v>
      </c>
      <c r="AS36" s="2295">
        <f t="shared" si="2"/>
        <v>0</v>
      </c>
      <c r="AT36" s="2296">
        <f t="shared" si="3"/>
        <v>0</v>
      </c>
    </row>
    <row r="37" spans="2:46" s="55" customFormat="1">
      <c r="B37" s="63" t="s">
        <v>698</v>
      </c>
      <c r="C37" s="65" t="s">
        <v>712</v>
      </c>
      <c r="D37" s="50" t="s">
        <v>37</v>
      </c>
      <c r="E37" s="279">
        <v>0</v>
      </c>
      <c r="F37" s="279">
        <v>0</v>
      </c>
      <c r="G37" s="279">
        <v>0</v>
      </c>
      <c r="H37" s="279">
        <v>0</v>
      </c>
      <c r="I37" s="279">
        <v>0</v>
      </c>
      <c r="J37" s="279">
        <v>0</v>
      </c>
      <c r="K37" s="279">
        <v>0</v>
      </c>
      <c r="L37" s="279">
        <v>0</v>
      </c>
      <c r="M37" s="279">
        <v>0</v>
      </c>
      <c r="N37" s="279">
        <v>0</v>
      </c>
      <c r="O37" s="279">
        <v>0</v>
      </c>
      <c r="P37" s="279">
        <v>0</v>
      </c>
      <c r="Q37" s="279">
        <v>0</v>
      </c>
      <c r="R37" s="279">
        <v>0</v>
      </c>
      <c r="S37" s="279">
        <v>0</v>
      </c>
      <c r="T37" s="279">
        <v>0</v>
      </c>
      <c r="U37" s="279">
        <v>0</v>
      </c>
      <c r="V37" s="279">
        <v>0</v>
      </c>
      <c r="W37" s="279">
        <v>0</v>
      </c>
      <c r="X37" s="279">
        <v>0</v>
      </c>
      <c r="Y37" s="279">
        <v>0</v>
      </c>
      <c r="Z37" s="279">
        <v>0</v>
      </c>
      <c r="AA37" s="279">
        <v>0</v>
      </c>
      <c r="AB37" s="279">
        <v>0</v>
      </c>
      <c r="AC37" s="279">
        <v>0</v>
      </c>
      <c r="AD37" s="279">
        <v>0</v>
      </c>
      <c r="AE37" s="70">
        <f t="shared" ref="AE37:AE55" si="6">SUM(F37:AD37)</f>
        <v>0</v>
      </c>
      <c r="AF37" s="70">
        <f t="shared" ref="AF37:AF55" si="7">AE37-E37</f>
        <v>0</v>
      </c>
      <c r="AS37" s="2295">
        <f t="shared" si="2"/>
        <v>0</v>
      </c>
      <c r="AT37" s="2296">
        <f t="shared" si="3"/>
        <v>0</v>
      </c>
    </row>
    <row r="38" spans="2:46" s="55" customFormat="1">
      <c r="B38" s="63" t="s">
        <v>703</v>
      </c>
      <c r="C38" s="65" t="s">
        <v>717</v>
      </c>
      <c r="D38" s="50" t="s">
        <v>39</v>
      </c>
      <c r="E38" s="257">
        <v>0</v>
      </c>
      <c r="F38" s="257">
        <v>0</v>
      </c>
      <c r="G38" s="257">
        <v>0</v>
      </c>
      <c r="H38" s="257">
        <v>0</v>
      </c>
      <c r="I38" s="257">
        <v>0</v>
      </c>
      <c r="J38" s="257">
        <v>0</v>
      </c>
      <c r="K38" s="257">
        <v>0</v>
      </c>
      <c r="L38" s="257">
        <v>0</v>
      </c>
      <c r="M38" s="257">
        <v>0</v>
      </c>
      <c r="N38" s="257">
        <v>0</v>
      </c>
      <c r="O38" s="257">
        <v>0</v>
      </c>
      <c r="P38" s="257">
        <v>0</v>
      </c>
      <c r="Q38" s="257">
        <v>0</v>
      </c>
      <c r="R38" s="257">
        <v>0</v>
      </c>
      <c r="S38" s="257">
        <v>0</v>
      </c>
      <c r="T38" s="257">
        <v>0</v>
      </c>
      <c r="U38" s="257">
        <v>0</v>
      </c>
      <c r="V38" s="257">
        <v>0</v>
      </c>
      <c r="W38" s="257">
        <v>0</v>
      </c>
      <c r="X38" s="257">
        <v>0</v>
      </c>
      <c r="Y38" s="257">
        <v>0</v>
      </c>
      <c r="Z38" s="257">
        <v>0</v>
      </c>
      <c r="AA38" s="257">
        <v>0</v>
      </c>
      <c r="AB38" s="257">
        <v>0</v>
      </c>
      <c r="AC38" s="257">
        <v>0</v>
      </c>
      <c r="AD38" s="257">
        <v>0</v>
      </c>
      <c r="AE38" s="70">
        <f t="shared" si="6"/>
        <v>0</v>
      </c>
      <c r="AF38" s="70">
        <f t="shared" si="7"/>
        <v>0</v>
      </c>
      <c r="AS38" s="2295">
        <f t="shared" si="2"/>
        <v>0</v>
      </c>
      <c r="AT38" s="2296">
        <f t="shared" si="3"/>
        <v>0</v>
      </c>
    </row>
    <row r="39" spans="2:46" s="55" customFormat="1">
      <c r="B39" s="63" t="s">
        <v>1228</v>
      </c>
      <c r="C39" s="65" t="s">
        <v>1058</v>
      </c>
      <c r="D39" s="50" t="s">
        <v>45</v>
      </c>
      <c r="E39" s="280">
        <v>0.83</v>
      </c>
      <c r="F39" s="280">
        <v>0</v>
      </c>
      <c r="G39" s="280">
        <v>0</v>
      </c>
      <c r="H39" s="280">
        <v>0</v>
      </c>
      <c r="I39" s="280">
        <v>0</v>
      </c>
      <c r="J39" s="280">
        <v>0</v>
      </c>
      <c r="K39" s="280">
        <v>0</v>
      </c>
      <c r="L39" s="280">
        <v>0</v>
      </c>
      <c r="M39" s="280">
        <v>0</v>
      </c>
      <c r="N39" s="280">
        <v>0</v>
      </c>
      <c r="O39" s="280">
        <v>0</v>
      </c>
      <c r="P39" s="280">
        <v>0</v>
      </c>
      <c r="Q39" s="280">
        <v>0</v>
      </c>
      <c r="R39" s="280">
        <v>0</v>
      </c>
      <c r="S39" s="280">
        <v>0.83</v>
      </c>
      <c r="T39" s="280">
        <v>0</v>
      </c>
      <c r="U39" s="280">
        <v>0</v>
      </c>
      <c r="V39" s="280">
        <v>0</v>
      </c>
      <c r="W39" s="280">
        <v>0</v>
      </c>
      <c r="X39" s="280">
        <v>0</v>
      </c>
      <c r="Y39" s="280">
        <v>0</v>
      </c>
      <c r="Z39" s="280">
        <v>0</v>
      </c>
      <c r="AA39" s="280">
        <v>0</v>
      </c>
      <c r="AB39" s="280">
        <v>0</v>
      </c>
      <c r="AC39" s="280">
        <v>0</v>
      </c>
      <c r="AD39" s="280">
        <v>0</v>
      </c>
      <c r="AE39" s="70">
        <f t="shared" si="6"/>
        <v>0.83</v>
      </c>
      <c r="AF39" s="70">
        <f t="shared" si="7"/>
        <v>0</v>
      </c>
      <c r="AS39" s="2295">
        <f t="shared" si="2"/>
        <v>0.83</v>
      </c>
      <c r="AT39" s="2296">
        <f t="shared" si="3"/>
        <v>0</v>
      </c>
    </row>
    <row r="40" spans="2:46" s="55" customFormat="1" ht="24">
      <c r="B40" s="63" t="s">
        <v>1230</v>
      </c>
      <c r="C40" s="65" t="s">
        <v>1298</v>
      </c>
      <c r="D40" s="50" t="s">
        <v>46</v>
      </c>
      <c r="E40" s="280">
        <v>2.02</v>
      </c>
      <c r="F40" s="280">
        <v>0</v>
      </c>
      <c r="G40" s="280">
        <v>0</v>
      </c>
      <c r="H40" s="280">
        <v>0</v>
      </c>
      <c r="I40" s="280">
        <v>0</v>
      </c>
      <c r="J40" s="280">
        <v>0</v>
      </c>
      <c r="K40" s="280">
        <v>0</v>
      </c>
      <c r="L40" s="280">
        <v>0</v>
      </c>
      <c r="M40" s="280">
        <v>0</v>
      </c>
      <c r="N40" s="280">
        <v>0</v>
      </c>
      <c r="O40" s="280">
        <v>0</v>
      </c>
      <c r="P40" s="280">
        <v>0</v>
      </c>
      <c r="Q40" s="280">
        <v>0</v>
      </c>
      <c r="R40" s="280">
        <v>0</v>
      </c>
      <c r="S40" s="280">
        <v>0</v>
      </c>
      <c r="T40" s="280">
        <v>0</v>
      </c>
      <c r="U40" s="280">
        <v>0</v>
      </c>
      <c r="V40" s="280">
        <v>0</v>
      </c>
      <c r="W40" s="280">
        <v>0</v>
      </c>
      <c r="X40" s="280">
        <v>0</v>
      </c>
      <c r="Y40" s="280">
        <v>0</v>
      </c>
      <c r="Z40" s="280">
        <v>0</v>
      </c>
      <c r="AA40" s="280">
        <v>0</v>
      </c>
      <c r="AB40" s="280">
        <v>0</v>
      </c>
      <c r="AC40" s="280">
        <v>2.02</v>
      </c>
      <c r="AD40" s="280">
        <v>0</v>
      </c>
      <c r="AE40" s="70">
        <f t="shared" si="6"/>
        <v>2.02</v>
      </c>
      <c r="AF40" s="70">
        <f t="shared" si="7"/>
        <v>0</v>
      </c>
      <c r="AS40" s="2295">
        <f t="shared" si="2"/>
        <v>2.02</v>
      </c>
      <c r="AT40" s="2296">
        <f t="shared" si="3"/>
        <v>0</v>
      </c>
    </row>
    <row r="41" spans="2:46" s="55" customFormat="1" ht="24">
      <c r="B41" s="63" t="s">
        <v>1320</v>
      </c>
      <c r="C41" s="65" t="s">
        <v>1394</v>
      </c>
      <c r="D41" s="50" t="s">
        <v>32</v>
      </c>
      <c r="E41" s="279">
        <v>0</v>
      </c>
      <c r="F41" s="279">
        <v>0</v>
      </c>
      <c r="G41" s="279">
        <v>0</v>
      </c>
      <c r="H41" s="279">
        <v>0</v>
      </c>
      <c r="I41" s="279">
        <v>0</v>
      </c>
      <c r="J41" s="279">
        <v>0</v>
      </c>
      <c r="K41" s="279">
        <v>0</v>
      </c>
      <c r="L41" s="279">
        <v>0</v>
      </c>
      <c r="M41" s="279">
        <v>0</v>
      </c>
      <c r="N41" s="279">
        <v>0</v>
      </c>
      <c r="O41" s="279">
        <v>0</v>
      </c>
      <c r="P41" s="279">
        <v>0</v>
      </c>
      <c r="Q41" s="279">
        <v>0</v>
      </c>
      <c r="R41" s="279">
        <v>0</v>
      </c>
      <c r="S41" s="279">
        <v>0</v>
      </c>
      <c r="T41" s="279">
        <v>0</v>
      </c>
      <c r="U41" s="279">
        <v>0</v>
      </c>
      <c r="V41" s="279">
        <v>0</v>
      </c>
      <c r="W41" s="279">
        <v>0</v>
      </c>
      <c r="X41" s="279">
        <v>0</v>
      </c>
      <c r="Y41" s="279">
        <v>0</v>
      </c>
      <c r="Z41" s="279">
        <v>0</v>
      </c>
      <c r="AA41" s="279">
        <v>0</v>
      </c>
      <c r="AB41" s="279">
        <v>0</v>
      </c>
      <c r="AC41" s="279">
        <v>0</v>
      </c>
      <c r="AD41" s="279">
        <v>0</v>
      </c>
      <c r="AE41" s="70">
        <f t="shared" si="6"/>
        <v>0</v>
      </c>
      <c r="AF41" s="70">
        <f t="shared" si="7"/>
        <v>0</v>
      </c>
      <c r="AS41" s="2295">
        <f t="shared" si="2"/>
        <v>0</v>
      </c>
      <c r="AT41" s="2296">
        <f t="shared" si="3"/>
        <v>0</v>
      </c>
    </row>
    <row r="42" spans="2:46" s="55" customFormat="1">
      <c r="B42" s="63" t="s">
        <v>1321</v>
      </c>
      <c r="C42" s="65" t="s">
        <v>589</v>
      </c>
      <c r="D42" s="50" t="s">
        <v>28</v>
      </c>
      <c r="E42" s="257">
        <v>0</v>
      </c>
      <c r="F42" s="257">
        <v>0</v>
      </c>
      <c r="G42" s="257">
        <v>0</v>
      </c>
      <c r="H42" s="257">
        <v>0</v>
      </c>
      <c r="I42" s="257">
        <v>0</v>
      </c>
      <c r="J42" s="257">
        <v>0</v>
      </c>
      <c r="K42" s="257">
        <v>0</v>
      </c>
      <c r="L42" s="257">
        <v>0</v>
      </c>
      <c r="M42" s="257">
        <v>0</v>
      </c>
      <c r="N42" s="257">
        <v>0</v>
      </c>
      <c r="O42" s="257">
        <v>0</v>
      </c>
      <c r="P42" s="257">
        <v>0</v>
      </c>
      <c r="Q42" s="257">
        <v>0</v>
      </c>
      <c r="R42" s="257">
        <v>0</v>
      </c>
      <c r="S42" s="257">
        <v>0</v>
      </c>
      <c r="T42" s="257">
        <v>0</v>
      </c>
      <c r="U42" s="257">
        <v>0</v>
      </c>
      <c r="V42" s="257">
        <v>0</v>
      </c>
      <c r="W42" s="257">
        <v>0</v>
      </c>
      <c r="X42" s="257">
        <v>0</v>
      </c>
      <c r="Y42" s="257">
        <v>0</v>
      </c>
      <c r="Z42" s="257">
        <v>0</v>
      </c>
      <c r="AA42" s="257">
        <v>0</v>
      </c>
      <c r="AB42" s="257">
        <v>0</v>
      </c>
      <c r="AC42" s="257">
        <v>0</v>
      </c>
      <c r="AD42" s="257">
        <v>0</v>
      </c>
      <c r="AE42" s="70">
        <f t="shared" si="6"/>
        <v>0</v>
      </c>
      <c r="AF42" s="70">
        <f t="shared" si="7"/>
        <v>0</v>
      </c>
      <c r="AS42" s="2295">
        <f t="shared" si="2"/>
        <v>0</v>
      </c>
      <c r="AT42" s="2296">
        <f t="shared" si="3"/>
        <v>0</v>
      </c>
    </row>
    <row r="43" spans="2:46" s="55" customFormat="1">
      <c r="B43" s="63" t="s">
        <v>1322</v>
      </c>
      <c r="C43" s="65" t="s">
        <v>704</v>
      </c>
      <c r="D43" s="50" t="s">
        <v>35</v>
      </c>
      <c r="E43" s="279">
        <v>0.05</v>
      </c>
      <c r="F43" s="279">
        <v>0</v>
      </c>
      <c r="G43" s="279">
        <v>0</v>
      </c>
      <c r="H43" s="279">
        <v>0</v>
      </c>
      <c r="I43" s="279">
        <v>0</v>
      </c>
      <c r="J43" s="279">
        <v>0</v>
      </c>
      <c r="K43" s="279">
        <v>0</v>
      </c>
      <c r="L43" s="279">
        <v>0</v>
      </c>
      <c r="M43" s="279">
        <v>0</v>
      </c>
      <c r="N43" s="279">
        <v>0</v>
      </c>
      <c r="O43" s="279">
        <v>0</v>
      </c>
      <c r="P43" s="279">
        <v>0</v>
      </c>
      <c r="Q43" s="279">
        <v>0</v>
      </c>
      <c r="R43" s="279">
        <v>0</v>
      </c>
      <c r="S43" s="279">
        <v>0</v>
      </c>
      <c r="T43" s="279">
        <v>0</v>
      </c>
      <c r="U43" s="279">
        <v>0</v>
      </c>
      <c r="V43" s="279">
        <v>0</v>
      </c>
      <c r="W43" s="279">
        <v>0</v>
      </c>
      <c r="X43" s="279">
        <v>0</v>
      </c>
      <c r="Y43" s="279">
        <v>0</v>
      </c>
      <c r="Z43" s="279">
        <v>0</v>
      </c>
      <c r="AA43" s="279">
        <v>0.05</v>
      </c>
      <c r="AB43" s="279">
        <v>0</v>
      </c>
      <c r="AC43" s="279">
        <v>0</v>
      </c>
      <c r="AD43" s="279">
        <v>0</v>
      </c>
      <c r="AE43" s="70">
        <f t="shared" si="6"/>
        <v>0.05</v>
      </c>
      <c r="AF43" s="70">
        <f t="shared" si="7"/>
        <v>0</v>
      </c>
      <c r="AS43" s="2295">
        <f t="shared" si="2"/>
        <v>0.05</v>
      </c>
      <c r="AT43" s="2296">
        <f t="shared" si="3"/>
        <v>0</v>
      </c>
    </row>
    <row r="44" spans="2:46">
      <c r="B44" s="253" t="s">
        <v>714</v>
      </c>
      <c r="C44" s="61" t="s">
        <v>715</v>
      </c>
      <c r="D44" s="47" t="s">
        <v>38</v>
      </c>
      <c r="E44" s="256">
        <v>0</v>
      </c>
      <c r="F44" s="256">
        <v>0</v>
      </c>
      <c r="G44" s="256">
        <v>0</v>
      </c>
      <c r="H44" s="256">
        <v>0</v>
      </c>
      <c r="I44" s="256">
        <v>0</v>
      </c>
      <c r="J44" s="256">
        <v>0</v>
      </c>
      <c r="K44" s="256">
        <v>0</v>
      </c>
      <c r="L44" s="256">
        <v>0</v>
      </c>
      <c r="M44" s="256">
        <v>0</v>
      </c>
      <c r="N44" s="256">
        <v>0</v>
      </c>
      <c r="O44" s="256">
        <v>0</v>
      </c>
      <c r="P44" s="256">
        <v>0</v>
      </c>
      <c r="Q44" s="256">
        <v>0</v>
      </c>
      <c r="R44" s="256">
        <v>0</v>
      </c>
      <c r="S44" s="256">
        <v>0</v>
      </c>
      <c r="T44" s="256">
        <v>0</v>
      </c>
      <c r="U44" s="256">
        <v>0</v>
      </c>
      <c r="V44" s="256">
        <v>0</v>
      </c>
      <c r="W44" s="256">
        <v>0</v>
      </c>
      <c r="X44" s="256">
        <v>0</v>
      </c>
      <c r="Y44" s="256">
        <v>0</v>
      </c>
      <c r="Z44" s="256">
        <v>0</v>
      </c>
      <c r="AA44" s="256">
        <v>0</v>
      </c>
      <c r="AB44" s="256">
        <v>0</v>
      </c>
      <c r="AC44" s="256">
        <v>0</v>
      </c>
      <c r="AD44" s="256">
        <v>0</v>
      </c>
      <c r="AE44" s="69">
        <f t="shared" si="6"/>
        <v>0</v>
      </c>
      <c r="AF44" s="69">
        <f t="shared" si="7"/>
        <v>0</v>
      </c>
      <c r="AS44" s="2295">
        <f t="shared" si="2"/>
        <v>0</v>
      </c>
      <c r="AT44" s="2296">
        <f t="shared" si="3"/>
        <v>0</v>
      </c>
    </row>
    <row r="45" spans="2:46">
      <c r="B45" s="253" t="s">
        <v>1075</v>
      </c>
      <c r="C45" s="61" t="s">
        <v>1076</v>
      </c>
      <c r="D45" s="47" t="s">
        <v>48</v>
      </c>
      <c r="E45" s="278">
        <v>0.27</v>
      </c>
      <c r="F45" s="278">
        <v>0</v>
      </c>
      <c r="G45" s="278">
        <v>0</v>
      </c>
      <c r="H45" s="278">
        <v>0</v>
      </c>
      <c r="I45" s="278">
        <v>0</v>
      </c>
      <c r="J45" s="278">
        <v>0</v>
      </c>
      <c r="K45" s="278">
        <v>0</v>
      </c>
      <c r="L45" s="278">
        <v>0</v>
      </c>
      <c r="M45" s="278">
        <v>0</v>
      </c>
      <c r="N45" s="278">
        <v>0.05</v>
      </c>
      <c r="O45" s="278">
        <v>0</v>
      </c>
      <c r="P45" s="278">
        <v>0</v>
      </c>
      <c r="Q45" s="278">
        <v>0</v>
      </c>
      <c r="R45" s="278">
        <v>0</v>
      </c>
      <c r="S45" s="278">
        <v>0</v>
      </c>
      <c r="T45" s="278">
        <v>0</v>
      </c>
      <c r="U45" s="278">
        <v>0</v>
      </c>
      <c r="V45" s="278">
        <v>0</v>
      </c>
      <c r="W45" s="278">
        <v>0</v>
      </c>
      <c r="X45" s="278">
        <v>0</v>
      </c>
      <c r="Y45" s="278">
        <v>0</v>
      </c>
      <c r="Z45" s="278">
        <v>0</v>
      </c>
      <c r="AA45" s="278">
        <v>0.16</v>
      </c>
      <c r="AB45" s="278">
        <v>0</v>
      </c>
      <c r="AC45" s="278">
        <v>0.06</v>
      </c>
      <c r="AD45" s="278">
        <v>0</v>
      </c>
      <c r="AE45" s="69">
        <f t="shared" si="6"/>
        <v>0.27</v>
      </c>
      <c r="AF45" s="69">
        <f t="shared" si="7"/>
        <v>0</v>
      </c>
      <c r="AS45" s="2295">
        <f t="shared" si="2"/>
        <v>0.27</v>
      </c>
      <c r="AT45" s="2296">
        <f t="shared" si="3"/>
        <v>0</v>
      </c>
    </row>
    <row r="46" spans="2:46">
      <c r="B46" s="253" t="s">
        <v>1123</v>
      </c>
      <c r="C46" s="61" t="s">
        <v>1124</v>
      </c>
      <c r="D46" s="47" t="s">
        <v>49</v>
      </c>
      <c r="E46" s="278">
        <v>6.08</v>
      </c>
      <c r="F46" s="278">
        <v>0.45</v>
      </c>
      <c r="G46" s="278">
        <v>0</v>
      </c>
      <c r="H46" s="278">
        <v>0</v>
      </c>
      <c r="I46" s="278">
        <v>0.17</v>
      </c>
      <c r="J46" s="278">
        <v>0</v>
      </c>
      <c r="K46" s="278">
        <v>0</v>
      </c>
      <c r="L46" s="278">
        <v>0</v>
      </c>
      <c r="M46" s="278">
        <v>0</v>
      </c>
      <c r="N46" s="278">
        <v>0</v>
      </c>
      <c r="O46" s="278">
        <v>0</v>
      </c>
      <c r="P46" s="278">
        <v>0</v>
      </c>
      <c r="Q46" s="278">
        <v>0</v>
      </c>
      <c r="R46" s="278">
        <v>0</v>
      </c>
      <c r="S46" s="278">
        <v>0</v>
      </c>
      <c r="T46" s="278">
        <v>0</v>
      </c>
      <c r="U46" s="278">
        <v>0.05</v>
      </c>
      <c r="V46" s="278">
        <v>2.3400000000000003</v>
      </c>
      <c r="W46" s="278">
        <v>0</v>
      </c>
      <c r="X46" s="278">
        <v>1.3399999999999999</v>
      </c>
      <c r="Y46" s="278">
        <v>0.33</v>
      </c>
      <c r="Z46" s="278">
        <v>0</v>
      </c>
      <c r="AA46" s="278">
        <v>0.02</v>
      </c>
      <c r="AB46" s="278">
        <v>0.97</v>
      </c>
      <c r="AC46" s="278">
        <v>0.11</v>
      </c>
      <c r="AD46" s="278">
        <v>0.30000000000000004</v>
      </c>
      <c r="AE46" s="69">
        <f t="shared" si="6"/>
        <v>6.0799999999999992</v>
      </c>
      <c r="AF46" s="69">
        <f t="shared" si="7"/>
        <v>0</v>
      </c>
      <c r="AS46" s="2295">
        <f t="shared" si="2"/>
        <v>6.0799999999999992</v>
      </c>
      <c r="AT46" s="2296">
        <f t="shared" si="3"/>
        <v>0</v>
      </c>
    </row>
    <row r="47" spans="2:46">
      <c r="B47" s="253" t="s">
        <v>719</v>
      </c>
      <c r="C47" s="61" t="s">
        <v>720</v>
      </c>
      <c r="D47" s="47" t="s">
        <v>40</v>
      </c>
      <c r="E47" s="256">
        <v>8.7499999999999964</v>
      </c>
      <c r="F47" s="256">
        <v>0</v>
      </c>
      <c r="G47" s="256">
        <v>0</v>
      </c>
      <c r="H47" s="256">
        <v>0</v>
      </c>
      <c r="I47" s="256">
        <v>0</v>
      </c>
      <c r="J47" s="256">
        <v>0</v>
      </c>
      <c r="K47" s="256">
        <v>0</v>
      </c>
      <c r="L47" s="256">
        <v>0</v>
      </c>
      <c r="M47" s="256">
        <v>0</v>
      </c>
      <c r="N47" s="256">
        <v>0</v>
      </c>
      <c r="O47" s="256">
        <v>0</v>
      </c>
      <c r="P47" s="256">
        <v>0</v>
      </c>
      <c r="Q47" s="256">
        <v>0</v>
      </c>
      <c r="R47" s="256">
        <v>0</v>
      </c>
      <c r="S47" s="256">
        <v>0</v>
      </c>
      <c r="T47" s="256">
        <v>0</v>
      </c>
      <c r="U47" s="256">
        <v>0</v>
      </c>
      <c r="V47" s="256">
        <v>0.23</v>
      </c>
      <c r="W47" s="256">
        <v>0.86</v>
      </c>
      <c r="X47" s="256">
        <v>0.26</v>
      </c>
      <c r="Y47" s="256">
        <v>0.57000000000000006</v>
      </c>
      <c r="Z47" s="256">
        <v>6.9999999999999993E-2</v>
      </c>
      <c r="AA47" s="256">
        <v>3.5099999999999993</v>
      </c>
      <c r="AB47" s="256">
        <v>1.1400000000000001</v>
      </c>
      <c r="AC47" s="256">
        <v>1.8100000000000003</v>
      </c>
      <c r="AD47" s="256">
        <v>0.3</v>
      </c>
      <c r="AE47" s="69">
        <f t="shared" si="6"/>
        <v>8.7500000000000018</v>
      </c>
      <c r="AF47" s="69">
        <f t="shared" si="7"/>
        <v>0</v>
      </c>
      <c r="AS47" s="2295">
        <f t="shared" si="2"/>
        <v>8.7500000000000018</v>
      </c>
      <c r="AT47" s="2296">
        <f t="shared" si="3"/>
        <v>0</v>
      </c>
    </row>
    <row r="48" spans="2:46">
      <c r="B48" s="253" t="s">
        <v>911</v>
      </c>
      <c r="C48" s="61" t="s">
        <v>1233</v>
      </c>
      <c r="D48" s="47" t="s">
        <v>41</v>
      </c>
      <c r="E48" s="256">
        <v>34.370000000000012</v>
      </c>
      <c r="F48" s="256">
        <v>1.357</v>
      </c>
      <c r="G48" s="256">
        <v>0.39</v>
      </c>
      <c r="H48" s="256">
        <v>0.14699999999999999</v>
      </c>
      <c r="I48" s="256">
        <v>1.4600000000000002</v>
      </c>
      <c r="J48" s="256">
        <v>2.8000000000000001E-2</v>
      </c>
      <c r="K48" s="256">
        <v>0</v>
      </c>
      <c r="L48" s="256">
        <v>0</v>
      </c>
      <c r="M48" s="256">
        <v>0.43999999999999995</v>
      </c>
      <c r="N48" s="256">
        <v>0.17</v>
      </c>
      <c r="O48" s="256">
        <v>0.02</v>
      </c>
      <c r="P48" s="256">
        <v>0</v>
      </c>
      <c r="Q48" s="256">
        <v>0</v>
      </c>
      <c r="R48" s="256">
        <v>0.01</v>
      </c>
      <c r="S48" s="256">
        <v>7.0000000000000007E-2</v>
      </c>
      <c r="T48" s="256">
        <v>0</v>
      </c>
      <c r="U48" s="256">
        <v>0.3</v>
      </c>
      <c r="V48" s="256">
        <v>23.91</v>
      </c>
      <c r="W48" s="256">
        <v>0</v>
      </c>
      <c r="X48" s="256">
        <v>1.77</v>
      </c>
      <c r="Y48" s="256">
        <v>0</v>
      </c>
      <c r="Z48" s="256">
        <v>0</v>
      </c>
      <c r="AA48" s="256">
        <v>0.13</v>
      </c>
      <c r="AB48" s="256">
        <v>0.21</v>
      </c>
      <c r="AC48" s="256">
        <v>3.91</v>
      </c>
      <c r="AD48" s="256">
        <v>0.04</v>
      </c>
      <c r="AE48" s="69">
        <f t="shared" si="6"/>
        <v>34.362000000000002</v>
      </c>
      <c r="AF48" s="69">
        <f t="shared" si="7"/>
        <v>-8.0000000000097771E-3</v>
      </c>
      <c r="AS48" s="2295">
        <f t="shared" si="2"/>
        <v>34.362000000000002</v>
      </c>
      <c r="AT48" s="2296">
        <f t="shared" si="3"/>
        <v>-8.0000000000097771E-3</v>
      </c>
    </row>
    <row r="49" spans="2:46">
      <c r="B49" s="253" t="s">
        <v>1047</v>
      </c>
      <c r="C49" s="61" t="s">
        <v>1048</v>
      </c>
      <c r="D49" s="47" t="s">
        <v>42</v>
      </c>
      <c r="E49" s="278">
        <v>0.18</v>
      </c>
      <c r="F49" s="278">
        <v>0</v>
      </c>
      <c r="G49" s="278">
        <v>0</v>
      </c>
      <c r="H49" s="278">
        <v>0</v>
      </c>
      <c r="I49" s="278">
        <v>0</v>
      </c>
      <c r="J49" s="278">
        <v>0</v>
      </c>
      <c r="K49" s="278">
        <v>0</v>
      </c>
      <c r="L49" s="278">
        <v>0</v>
      </c>
      <c r="M49" s="278">
        <v>0</v>
      </c>
      <c r="N49" s="278">
        <v>0</v>
      </c>
      <c r="O49" s="278">
        <v>0</v>
      </c>
      <c r="P49" s="278">
        <v>0</v>
      </c>
      <c r="Q49" s="278">
        <v>0</v>
      </c>
      <c r="R49" s="278">
        <v>0</v>
      </c>
      <c r="S49" s="278">
        <v>0</v>
      </c>
      <c r="T49" s="278">
        <v>0</v>
      </c>
      <c r="U49" s="278">
        <v>0</v>
      </c>
      <c r="V49" s="278">
        <v>0</v>
      </c>
      <c r="W49" s="278">
        <v>0</v>
      </c>
      <c r="X49" s="278">
        <v>0.18</v>
      </c>
      <c r="Y49" s="278">
        <v>0</v>
      </c>
      <c r="Z49" s="278">
        <v>0</v>
      </c>
      <c r="AA49" s="278">
        <v>0</v>
      </c>
      <c r="AB49" s="278">
        <v>0</v>
      </c>
      <c r="AC49" s="278">
        <v>0</v>
      </c>
      <c r="AD49" s="278">
        <v>0</v>
      </c>
      <c r="AE49" s="69">
        <f t="shared" si="6"/>
        <v>0.18</v>
      </c>
      <c r="AF49" s="69">
        <f t="shared" si="7"/>
        <v>0</v>
      </c>
      <c r="AS49" s="2295">
        <f t="shared" si="2"/>
        <v>0.18</v>
      </c>
      <c r="AT49" s="2296">
        <f t="shared" si="3"/>
        <v>0</v>
      </c>
    </row>
    <row r="50" spans="2:46" ht="24">
      <c r="B50" s="253" t="s">
        <v>1053</v>
      </c>
      <c r="C50" s="61" t="s">
        <v>1234</v>
      </c>
      <c r="D50" s="47" t="s">
        <v>43</v>
      </c>
      <c r="E50" s="278">
        <v>0</v>
      </c>
      <c r="F50" s="278">
        <v>0</v>
      </c>
      <c r="G50" s="278">
        <v>0</v>
      </c>
      <c r="H50" s="278">
        <v>0</v>
      </c>
      <c r="I50" s="278">
        <v>0</v>
      </c>
      <c r="J50" s="278">
        <v>0</v>
      </c>
      <c r="K50" s="278">
        <v>0</v>
      </c>
      <c r="L50" s="278">
        <v>0</v>
      </c>
      <c r="M50" s="278">
        <v>0</v>
      </c>
      <c r="N50" s="278">
        <v>0</v>
      </c>
      <c r="O50" s="278">
        <v>0</v>
      </c>
      <c r="P50" s="278">
        <v>0</v>
      </c>
      <c r="Q50" s="278">
        <v>0</v>
      </c>
      <c r="R50" s="278">
        <v>0</v>
      </c>
      <c r="S50" s="278">
        <v>0</v>
      </c>
      <c r="T50" s="278">
        <v>0</v>
      </c>
      <c r="U50" s="278">
        <v>0</v>
      </c>
      <c r="V50" s="278">
        <v>0</v>
      </c>
      <c r="W50" s="278">
        <v>0</v>
      </c>
      <c r="X50" s="278">
        <v>0</v>
      </c>
      <c r="Y50" s="278">
        <v>0</v>
      </c>
      <c r="Z50" s="278">
        <v>0</v>
      </c>
      <c r="AA50" s="278">
        <v>0</v>
      </c>
      <c r="AB50" s="278">
        <v>0</v>
      </c>
      <c r="AC50" s="278">
        <v>0</v>
      </c>
      <c r="AD50" s="278">
        <v>0</v>
      </c>
      <c r="AE50" s="69">
        <f t="shared" si="6"/>
        <v>0</v>
      </c>
      <c r="AF50" s="69">
        <f t="shared" si="7"/>
        <v>0</v>
      </c>
      <c r="AS50" s="2295">
        <f t="shared" si="2"/>
        <v>0</v>
      </c>
      <c r="AT50" s="2296">
        <f t="shared" si="3"/>
        <v>0</v>
      </c>
    </row>
    <row r="51" spans="2:46">
      <c r="B51" s="253" t="s">
        <v>1055</v>
      </c>
      <c r="C51" s="61" t="s">
        <v>1056</v>
      </c>
      <c r="D51" s="47" t="s">
        <v>44</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c r="Z51" s="278">
        <v>0</v>
      </c>
      <c r="AA51" s="278">
        <v>0</v>
      </c>
      <c r="AB51" s="278">
        <v>0</v>
      </c>
      <c r="AC51" s="278">
        <v>0</v>
      </c>
      <c r="AD51" s="278">
        <v>0</v>
      </c>
      <c r="AE51" s="69">
        <f t="shared" si="6"/>
        <v>0</v>
      </c>
      <c r="AF51" s="69">
        <f t="shared" si="7"/>
        <v>0</v>
      </c>
      <c r="AS51" s="2295">
        <f t="shared" si="2"/>
        <v>0</v>
      </c>
      <c r="AT51" s="2296">
        <f t="shared" si="3"/>
        <v>0</v>
      </c>
    </row>
    <row r="52" spans="2:46">
      <c r="B52" s="253" t="s">
        <v>1170</v>
      </c>
      <c r="C52" s="61" t="s">
        <v>1171</v>
      </c>
      <c r="D52" s="47" t="s">
        <v>50</v>
      </c>
      <c r="E52" s="278">
        <v>0.22</v>
      </c>
      <c r="F52" s="278">
        <v>0</v>
      </c>
      <c r="G52" s="278">
        <v>0</v>
      </c>
      <c r="H52" s="278">
        <v>0</v>
      </c>
      <c r="I52" s="278">
        <v>0.09</v>
      </c>
      <c r="J52" s="278">
        <v>0</v>
      </c>
      <c r="K52" s="278">
        <v>0</v>
      </c>
      <c r="L52" s="278">
        <v>0</v>
      </c>
      <c r="M52" s="278">
        <v>0</v>
      </c>
      <c r="N52" s="278">
        <v>0</v>
      </c>
      <c r="O52" s="278">
        <v>0</v>
      </c>
      <c r="P52" s="278">
        <v>0</v>
      </c>
      <c r="Q52" s="278">
        <v>0</v>
      </c>
      <c r="R52" s="278">
        <v>0</v>
      </c>
      <c r="S52" s="278">
        <v>0</v>
      </c>
      <c r="T52" s="278">
        <v>0</v>
      </c>
      <c r="U52" s="278">
        <v>0</v>
      </c>
      <c r="V52" s="278">
        <v>0</v>
      </c>
      <c r="W52" s="278">
        <v>0</v>
      </c>
      <c r="X52" s="278">
        <v>0.13</v>
      </c>
      <c r="Y52" s="278">
        <v>0</v>
      </c>
      <c r="Z52" s="278">
        <v>0</v>
      </c>
      <c r="AA52" s="278">
        <v>0</v>
      </c>
      <c r="AB52" s="278">
        <v>0</v>
      </c>
      <c r="AC52" s="278">
        <v>0</v>
      </c>
      <c r="AD52" s="278">
        <v>0</v>
      </c>
      <c r="AE52" s="69">
        <f t="shared" si="6"/>
        <v>0.22</v>
      </c>
      <c r="AF52" s="69">
        <f t="shared" si="7"/>
        <v>0</v>
      </c>
      <c r="AS52" s="2295">
        <f t="shared" si="2"/>
        <v>0.22</v>
      </c>
      <c r="AT52" s="2296">
        <f t="shared" si="3"/>
        <v>0</v>
      </c>
    </row>
    <row r="53" spans="2:46">
      <c r="B53" s="253" t="s">
        <v>1177</v>
      </c>
      <c r="C53" s="61" t="s">
        <v>1178</v>
      </c>
      <c r="D53" s="47" t="s">
        <v>51</v>
      </c>
      <c r="E53" s="278">
        <v>0</v>
      </c>
      <c r="F53" s="278">
        <v>0</v>
      </c>
      <c r="G53" s="278">
        <v>0</v>
      </c>
      <c r="H53" s="278">
        <v>0</v>
      </c>
      <c r="I53" s="278">
        <v>0</v>
      </c>
      <c r="J53" s="278">
        <v>0</v>
      </c>
      <c r="K53" s="278">
        <v>0</v>
      </c>
      <c r="L53" s="278">
        <v>0</v>
      </c>
      <c r="M53" s="278">
        <v>0</v>
      </c>
      <c r="N53" s="278">
        <v>0</v>
      </c>
      <c r="O53" s="278">
        <v>0</v>
      </c>
      <c r="P53" s="278">
        <v>0</v>
      </c>
      <c r="Q53" s="278">
        <v>0</v>
      </c>
      <c r="R53" s="278">
        <v>0</v>
      </c>
      <c r="S53" s="278">
        <v>0</v>
      </c>
      <c r="T53" s="278">
        <v>0</v>
      </c>
      <c r="U53" s="278">
        <v>0</v>
      </c>
      <c r="V53" s="278">
        <v>0</v>
      </c>
      <c r="W53" s="278">
        <v>0</v>
      </c>
      <c r="X53" s="278">
        <v>0</v>
      </c>
      <c r="Y53" s="278">
        <v>0</v>
      </c>
      <c r="Z53" s="278">
        <v>0</v>
      </c>
      <c r="AA53" s="278">
        <v>0</v>
      </c>
      <c r="AB53" s="278">
        <v>0</v>
      </c>
      <c r="AC53" s="278">
        <v>0</v>
      </c>
      <c r="AD53" s="278">
        <v>0</v>
      </c>
      <c r="AE53" s="69">
        <f t="shared" si="6"/>
        <v>0</v>
      </c>
      <c r="AF53" s="69">
        <f t="shared" si="7"/>
        <v>0</v>
      </c>
      <c r="AS53" s="2295">
        <f t="shared" si="2"/>
        <v>0</v>
      </c>
      <c r="AT53" s="2296">
        <f t="shared" si="3"/>
        <v>0</v>
      </c>
    </row>
    <row r="54" spans="2:46">
      <c r="B54" s="253" t="s">
        <v>1179</v>
      </c>
      <c r="C54" s="61" t="s">
        <v>1180</v>
      </c>
      <c r="D54" s="47" t="s">
        <v>52</v>
      </c>
      <c r="E54" s="278">
        <v>0.83000000000000007</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0.46</v>
      </c>
      <c r="Y54" s="278">
        <v>0</v>
      </c>
      <c r="Z54" s="278">
        <v>0</v>
      </c>
      <c r="AA54" s="278">
        <v>0</v>
      </c>
      <c r="AB54" s="278">
        <v>0</v>
      </c>
      <c r="AC54" s="278">
        <v>0.37</v>
      </c>
      <c r="AD54" s="278">
        <v>0</v>
      </c>
      <c r="AE54" s="69">
        <f t="shared" si="6"/>
        <v>0.83000000000000007</v>
      </c>
      <c r="AF54" s="69">
        <f t="shared" si="7"/>
        <v>0</v>
      </c>
      <c r="AS54" s="2295">
        <f t="shared" si="2"/>
        <v>0.83000000000000007</v>
      </c>
      <c r="AT54" s="2296">
        <f t="shared" si="3"/>
        <v>0</v>
      </c>
    </row>
    <row r="55" spans="2:46">
      <c r="B55" s="253" t="s">
        <v>1186</v>
      </c>
      <c r="C55" s="61" t="s">
        <v>1238</v>
      </c>
      <c r="D55" s="47" t="s">
        <v>53</v>
      </c>
      <c r="E55" s="278">
        <v>0</v>
      </c>
      <c r="F55" s="278">
        <v>0</v>
      </c>
      <c r="G55" s="278">
        <v>0</v>
      </c>
      <c r="H55" s="278">
        <v>0</v>
      </c>
      <c r="I55" s="278">
        <v>0</v>
      </c>
      <c r="J55" s="278">
        <v>0</v>
      </c>
      <c r="K55" s="278">
        <v>0</v>
      </c>
      <c r="L55" s="278">
        <v>0</v>
      </c>
      <c r="M55" s="278">
        <v>0</v>
      </c>
      <c r="N55" s="278">
        <v>0</v>
      </c>
      <c r="O55" s="278">
        <v>0</v>
      </c>
      <c r="P55" s="278">
        <v>0</v>
      </c>
      <c r="Q55" s="278">
        <v>0</v>
      </c>
      <c r="R55" s="278">
        <v>0</v>
      </c>
      <c r="S55" s="278">
        <v>0</v>
      </c>
      <c r="T55" s="278">
        <v>0</v>
      </c>
      <c r="U55" s="278">
        <v>0</v>
      </c>
      <c r="V55" s="278">
        <v>0</v>
      </c>
      <c r="W55" s="278">
        <v>0</v>
      </c>
      <c r="X55" s="278">
        <v>0</v>
      </c>
      <c r="Y55" s="278">
        <v>0</v>
      </c>
      <c r="Z55" s="278">
        <v>0</v>
      </c>
      <c r="AA55" s="278">
        <v>0</v>
      </c>
      <c r="AB55" s="278">
        <v>0</v>
      </c>
      <c r="AC55" s="278">
        <v>0</v>
      </c>
      <c r="AD55" s="278">
        <v>0</v>
      </c>
      <c r="AE55" s="69">
        <f t="shared" si="6"/>
        <v>0</v>
      </c>
      <c r="AF55" s="69">
        <f t="shared" si="7"/>
        <v>0</v>
      </c>
      <c r="AS55" s="2295">
        <f t="shared" si="2"/>
        <v>0</v>
      </c>
      <c r="AT55" s="2296">
        <f t="shared" si="3"/>
        <v>0</v>
      </c>
    </row>
  </sheetData>
  <mergeCells count="9">
    <mergeCell ref="B1:C1"/>
    <mergeCell ref="B2:J2"/>
    <mergeCell ref="AC3:AD3"/>
    <mergeCell ref="F3:G3"/>
    <mergeCell ref="B4:B5"/>
    <mergeCell ref="C4:C5"/>
    <mergeCell ref="D4:D5"/>
    <mergeCell ref="E4:E5"/>
    <mergeCell ref="F4:AD4"/>
  </mergeCells>
  <printOptions horizontalCentered="1" verticalCentered="1"/>
  <pageMargins left="0.59055118110236227" right="0.59055118110236227" top="0.59055118110236227" bottom="0.59055118110236227"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2"/>
  <sheetViews>
    <sheetView workbookViewId="0">
      <selection activeCell="J2" sqref="J2"/>
    </sheetView>
  </sheetViews>
  <sheetFormatPr defaultRowHeight="12.75"/>
  <cols>
    <col min="1" max="1" width="3.85546875" style="2" customWidth="1"/>
    <col min="2" max="2" width="35.42578125" style="2" customWidth="1"/>
    <col min="3" max="3" width="4.85546875" style="2" customWidth="1"/>
    <col min="4" max="4" width="13.140625" style="2" customWidth="1"/>
    <col min="5" max="13" width="8.140625" style="2" customWidth="1"/>
    <col min="14" max="14" width="8.140625" style="15" customWidth="1"/>
    <col min="15" max="20" width="8.140625" style="2" customWidth="1"/>
    <col min="21" max="21" width="8.140625" style="102" customWidth="1"/>
    <col min="22" max="29" width="8.140625" style="2" customWidth="1"/>
    <col min="30" max="256" width="9.140625" style="2"/>
    <col min="257" max="257" width="3.85546875" style="2" customWidth="1"/>
    <col min="258" max="258" width="35.42578125" style="2" customWidth="1"/>
    <col min="259" max="259" width="4.85546875" style="2" customWidth="1"/>
    <col min="260" max="260" width="8.85546875" style="2" customWidth="1"/>
    <col min="261" max="285" width="8.140625" style="2" customWidth="1"/>
    <col min="286" max="512" width="9.140625" style="2"/>
    <col min="513" max="513" width="3.85546875" style="2" customWidth="1"/>
    <col min="514" max="514" width="35.42578125" style="2" customWidth="1"/>
    <col min="515" max="515" width="4.85546875" style="2" customWidth="1"/>
    <col min="516" max="516" width="8.85546875" style="2" customWidth="1"/>
    <col min="517" max="541" width="8.140625" style="2" customWidth="1"/>
    <col min="542" max="768" width="9.140625" style="2"/>
    <col min="769" max="769" width="3.85546875" style="2" customWidth="1"/>
    <col min="770" max="770" width="35.42578125" style="2" customWidth="1"/>
    <col min="771" max="771" width="4.85546875" style="2" customWidth="1"/>
    <col min="772" max="772" width="8.85546875" style="2" customWidth="1"/>
    <col min="773" max="797" width="8.140625" style="2" customWidth="1"/>
    <col min="798" max="1024" width="9.140625" style="2"/>
    <col min="1025" max="1025" width="3.85546875" style="2" customWidth="1"/>
    <col min="1026" max="1026" width="35.42578125" style="2" customWidth="1"/>
    <col min="1027" max="1027" width="4.85546875" style="2" customWidth="1"/>
    <col min="1028" max="1028" width="8.85546875" style="2" customWidth="1"/>
    <col min="1029" max="1053" width="8.140625" style="2" customWidth="1"/>
    <col min="1054" max="1280" width="9.140625" style="2"/>
    <col min="1281" max="1281" width="3.85546875" style="2" customWidth="1"/>
    <col min="1282" max="1282" width="35.42578125" style="2" customWidth="1"/>
    <col min="1283" max="1283" width="4.85546875" style="2" customWidth="1"/>
    <col min="1284" max="1284" width="8.85546875" style="2" customWidth="1"/>
    <col min="1285" max="1309" width="8.140625" style="2" customWidth="1"/>
    <col min="1310" max="1536" width="9.140625" style="2"/>
    <col min="1537" max="1537" width="3.85546875" style="2" customWidth="1"/>
    <col min="1538" max="1538" width="35.42578125" style="2" customWidth="1"/>
    <col min="1539" max="1539" width="4.85546875" style="2" customWidth="1"/>
    <col min="1540" max="1540" width="8.85546875" style="2" customWidth="1"/>
    <col min="1541" max="1565" width="8.140625" style="2" customWidth="1"/>
    <col min="1566" max="1792" width="9.140625" style="2"/>
    <col min="1793" max="1793" width="3.85546875" style="2" customWidth="1"/>
    <col min="1794" max="1794" width="35.42578125" style="2" customWidth="1"/>
    <col min="1795" max="1795" width="4.85546875" style="2" customWidth="1"/>
    <col min="1796" max="1796" width="8.85546875" style="2" customWidth="1"/>
    <col min="1797" max="1821" width="8.140625" style="2" customWidth="1"/>
    <col min="1822" max="2048" width="9.140625" style="2"/>
    <col min="2049" max="2049" width="3.85546875" style="2" customWidth="1"/>
    <col min="2050" max="2050" width="35.42578125" style="2" customWidth="1"/>
    <col min="2051" max="2051" width="4.85546875" style="2" customWidth="1"/>
    <col min="2052" max="2052" width="8.85546875" style="2" customWidth="1"/>
    <col min="2053" max="2077" width="8.140625" style="2" customWidth="1"/>
    <col min="2078" max="2304" width="9.140625" style="2"/>
    <col min="2305" max="2305" width="3.85546875" style="2" customWidth="1"/>
    <col min="2306" max="2306" width="35.42578125" style="2" customWidth="1"/>
    <col min="2307" max="2307" width="4.85546875" style="2" customWidth="1"/>
    <col min="2308" max="2308" width="8.85546875" style="2" customWidth="1"/>
    <col min="2309" max="2333" width="8.140625" style="2" customWidth="1"/>
    <col min="2334" max="2560" width="9.140625" style="2"/>
    <col min="2561" max="2561" width="3.85546875" style="2" customWidth="1"/>
    <col min="2562" max="2562" width="35.42578125" style="2" customWidth="1"/>
    <col min="2563" max="2563" width="4.85546875" style="2" customWidth="1"/>
    <col min="2564" max="2564" width="8.85546875" style="2" customWidth="1"/>
    <col min="2565" max="2589" width="8.140625" style="2" customWidth="1"/>
    <col min="2590" max="2816" width="9.140625" style="2"/>
    <col min="2817" max="2817" width="3.85546875" style="2" customWidth="1"/>
    <col min="2818" max="2818" width="35.42578125" style="2" customWidth="1"/>
    <col min="2819" max="2819" width="4.85546875" style="2" customWidth="1"/>
    <col min="2820" max="2820" width="8.85546875" style="2" customWidth="1"/>
    <col min="2821" max="2845" width="8.140625" style="2" customWidth="1"/>
    <col min="2846" max="3072" width="9.140625" style="2"/>
    <col min="3073" max="3073" width="3.85546875" style="2" customWidth="1"/>
    <col min="3074" max="3074" width="35.42578125" style="2" customWidth="1"/>
    <col min="3075" max="3075" width="4.85546875" style="2" customWidth="1"/>
    <col min="3076" max="3076" width="8.85546875" style="2" customWidth="1"/>
    <col min="3077" max="3101" width="8.140625" style="2" customWidth="1"/>
    <col min="3102" max="3328" width="9.140625" style="2"/>
    <col min="3329" max="3329" width="3.85546875" style="2" customWidth="1"/>
    <col min="3330" max="3330" width="35.42578125" style="2" customWidth="1"/>
    <col min="3331" max="3331" width="4.85546875" style="2" customWidth="1"/>
    <col min="3332" max="3332" width="8.85546875" style="2" customWidth="1"/>
    <col min="3333" max="3357" width="8.140625" style="2" customWidth="1"/>
    <col min="3358" max="3584" width="9.140625" style="2"/>
    <col min="3585" max="3585" width="3.85546875" style="2" customWidth="1"/>
    <col min="3586" max="3586" width="35.42578125" style="2" customWidth="1"/>
    <col min="3587" max="3587" width="4.85546875" style="2" customWidth="1"/>
    <col min="3588" max="3588" width="8.85546875" style="2" customWidth="1"/>
    <col min="3589" max="3613" width="8.140625" style="2" customWidth="1"/>
    <col min="3614" max="3840" width="9.140625" style="2"/>
    <col min="3841" max="3841" width="3.85546875" style="2" customWidth="1"/>
    <col min="3842" max="3842" width="35.42578125" style="2" customWidth="1"/>
    <col min="3843" max="3843" width="4.85546875" style="2" customWidth="1"/>
    <col min="3844" max="3844" width="8.85546875" style="2" customWidth="1"/>
    <col min="3845" max="3869" width="8.140625" style="2" customWidth="1"/>
    <col min="3870" max="4096" width="9.140625" style="2"/>
    <col min="4097" max="4097" width="3.85546875" style="2" customWidth="1"/>
    <col min="4098" max="4098" width="35.42578125" style="2" customWidth="1"/>
    <col min="4099" max="4099" width="4.85546875" style="2" customWidth="1"/>
    <col min="4100" max="4100" width="8.85546875" style="2" customWidth="1"/>
    <col min="4101" max="4125" width="8.140625" style="2" customWidth="1"/>
    <col min="4126" max="4352" width="9.140625" style="2"/>
    <col min="4353" max="4353" width="3.85546875" style="2" customWidth="1"/>
    <col min="4354" max="4354" width="35.42578125" style="2" customWidth="1"/>
    <col min="4355" max="4355" width="4.85546875" style="2" customWidth="1"/>
    <col min="4356" max="4356" width="8.85546875" style="2" customWidth="1"/>
    <col min="4357" max="4381" width="8.140625" style="2" customWidth="1"/>
    <col min="4382" max="4608" width="9.140625" style="2"/>
    <col min="4609" max="4609" width="3.85546875" style="2" customWidth="1"/>
    <col min="4610" max="4610" width="35.42578125" style="2" customWidth="1"/>
    <col min="4611" max="4611" width="4.85546875" style="2" customWidth="1"/>
    <col min="4612" max="4612" width="8.85546875" style="2" customWidth="1"/>
    <col min="4613" max="4637" width="8.140625" style="2" customWidth="1"/>
    <col min="4638" max="4864" width="9.140625" style="2"/>
    <col min="4865" max="4865" width="3.85546875" style="2" customWidth="1"/>
    <col min="4866" max="4866" width="35.42578125" style="2" customWidth="1"/>
    <col min="4867" max="4867" width="4.85546875" style="2" customWidth="1"/>
    <col min="4868" max="4868" width="8.85546875" style="2" customWidth="1"/>
    <col min="4869" max="4893" width="8.140625" style="2" customWidth="1"/>
    <col min="4894" max="5120" width="9.140625" style="2"/>
    <col min="5121" max="5121" width="3.85546875" style="2" customWidth="1"/>
    <col min="5122" max="5122" width="35.42578125" style="2" customWidth="1"/>
    <col min="5123" max="5123" width="4.85546875" style="2" customWidth="1"/>
    <col min="5124" max="5124" width="8.85546875" style="2" customWidth="1"/>
    <col min="5125" max="5149" width="8.140625" style="2" customWidth="1"/>
    <col min="5150" max="5376" width="9.140625" style="2"/>
    <col min="5377" max="5377" width="3.85546875" style="2" customWidth="1"/>
    <col min="5378" max="5378" width="35.42578125" style="2" customWidth="1"/>
    <col min="5379" max="5379" width="4.85546875" style="2" customWidth="1"/>
    <col min="5380" max="5380" width="8.85546875" style="2" customWidth="1"/>
    <col min="5381" max="5405" width="8.140625" style="2" customWidth="1"/>
    <col min="5406" max="5632" width="9.140625" style="2"/>
    <col min="5633" max="5633" width="3.85546875" style="2" customWidth="1"/>
    <col min="5634" max="5634" width="35.42578125" style="2" customWidth="1"/>
    <col min="5635" max="5635" width="4.85546875" style="2" customWidth="1"/>
    <col min="5636" max="5636" width="8.85546875" style="2" customWidth="1"/>
    <col min="5637" max="5661" width="8.140625" style="2" customWidth="1"/>
    <col min="5662" max="5888" width="9.140625" style="2"/>
    <col min="5889" max="5889" width="3.85546875" style="2" customWidth="1"/>
    <col min="5890" max="5890" width="35.42578125" style="2" customWidth="1"/>
    <col min="5891" max="5891" width="4.85546875" style="2" customWidth="1"/>
    <col min="5892" max="5892" width="8.85546875" style="2" customWidth="1"/>
    <col min="5893" max="5917" width="8.140625" style="2" customWidth="1"/>
    <col min="5918" max="6144" width="9.140625" style="2"/>
    <col min="6145" max="6145" width="3.85546875" style="2" customWidth="1"/>
    <col min="6146" max="6146" width="35.42578125" style="2" customWidth="1"/>
    <col min="6147" max="6147" width="4.85546875" style="2" customWidth="1"/>
    <col min="6148" max="6148" width="8.85546875" style="2" customWidth="1"/>
    <col min="6149" max="6173" width="8.140625" style="2" customWidth="1"/>
    <col min="6174" max="6400" width="9.140625" style="2"/>
    <col min="6401" max="6401" width="3.85546875" style="2" customWidth="1"/>
    <col min="6402" max="6402" width="35.42578125" style="2" customWidth="1"/>
    <col min="6403" max="6403" width="4.85546875" style="2" customWidth="1"/>
    <col min="6404" max="6404" width="8.85546875" style="2" customWidth="1"/>
    <col min="6405" max="6429" width="8.140625" style="2" customWidth="1"/>
    <col min="6430" max="6656" width="9.140625" style="2"/>
    <col min="6657" max="6657" width="3.85546875" style="2" customWidth="1"/>
    <col min="6658" max="6658" width="35.42578125" style="2" customWidth="1"/>
    <col min="6659" max="6659" width="4.85546875" style="2" customWidth="1"/>
    <col min="6660" max="6660" width="8.85546875" style="2" customWidth="1"/>
    <col min="6661" max="6685" width="8.140625" style="2" customWidth="1"/>
    <col min="6686" max="6912" width="9.140625" style="2"/>
    <col min="6913" max="6913" width="3.85546875" style="2" customWidth="1"/>
    <col min="6914" max="6914" width="35.42578125" style="2" customWidth="1"/>
    <col min="6915" max="6915" width="4.85546875" style="2" customWidth="1"/>
    <col min="6916" max="6916" width="8.85546875" style="2" customWidth="1"/>
    <col min="6917" max="6941" width="8.140625" style="2" customWidth="1"/>
    <col min="6942" max="7168" width="9.140625" style="2"/>
    <col min="7169" max="7169" width="3.85546875" style="2" customWidth="1"/>
    <col min="7170" max="7170" width="35.42578125" style="2" customWidth="1"/>
    <col min="7171" max="7171" width="4.85546875" style="2" customWidth="1"/>
    <col min="7172" max="7172" width="8.85546875" style="2" customWidth="1"/>
    <col min="7173" max="7197" width="8.140625" style="2" customWidth="1"/>
    <col min="7198" max="7424" width="9.140625" style="2"/>
    <col min="7425" max="7425" width="3.85546875" style="2" customWidth="1"/>
    <col min="7426" max="7426" width="35.42578125" style="2" customWidth="1"/>
    <col min="7427" max="7427" width="4.85546875" style="2" customWidth="1"/>
    <col min="7428" max="7428" width="8.85546875" style="2" customWidth="1"/>
    <col min="7429" max="7453" width="8.140625" style="2" customWidth="1"/>
    <col min="7454" max="7680" width="9.140625" style="2"/>
    <col min="7681" max="7681" width="3.85546875" style="2" customWidth="1"/>
    <col min="7682" max="7682" width="35.42578125" style="2" customWidth="1"/>
    <col min="7683" max="7683" width="4.85546875" style="2" customWidth="1"/>
    <col min="7684" max="7684" width="8.85546875" style="2" customWidth="1"/>
    <col min="7685" max="7709" width="8.140625" style="2" customWidth="1"/>
    <col min="7710" max="7936" width="9.140625" style="2"/>
    <col min="7937" max="7937" width="3.85546875" style="2" customWidth="1"/>
    <col min="7938" max="7938" width="35.42578125" style="2" customWidth="1"/>
    <col min="7939" max="7939" width="4.85546875" style="2" customWidth="1"/>
    <col min="7940" max="7940" width="8.85546875" style="2" customWidth="1"/>
    <col min="7941" max="7965" width="8.140625" style="2" customWidth="1"/>
    <col min="7966" max="8192" width="9.140625" style="2"/>
    <col min="8193" max="8193" width="3.85546875" style="2" customWidth="1"/>
    <col min="8194" max="8194" width="35.42578125" style="2" customWidth="1"/>
    <col min="8195" max="8195" width="4.85546875" style="2" customWidth="1"/>
    <col min="8196" max="8196" width="8.85546875" style="2" customWidth="1"/>
    <col min="8197" max="8221" width="8.140625" style="2" customWidth="1"/>
    <col min="8222" max="8448" width="9.140625" style="2"/>
    <col min="8449" max="8449" width="3.85546875" style="2" customWidth="1"/>
    <col min="8450" max="8450" width="35.42578125" style="2" customWidth="1"/>
    <col min="8451" max="8451" width="4.85546875" style="2" customWidth="1"/>
    <col min="8452" max="8452" width="8.85546875" style="2" customWidth="1"/>
    <col min="8453" max="8477" width="8.140625" style="2" customWidth="1"/>
    <col min="8478" max="8704" width="9.140625" style="2"/>
    <col min="8705" max="8705" width="3.85546875" style="2" customWidth="1"/>
    <col min="8706" max="8706" width="35.42578125" style="2" customWidth="1"/>
    <col min="8707" max="8707" width="4.85546875" style="2" customWidth="1"/>
    <col min="8708" max="8708" width="8.85546875" style="2" customWidth="1"/>
    <col min="8709" max="8733" width="8.140625" style="2" customWidth="1"/>
    <col min="8734" max="8960" width="9.140625" style="2"/>
    <col min="8961" max="8961" width="3.85546875" style="2" customWidth="1"/>
    <col min="8962" max="8962" width="35.42578125" style="2" customWidth="1"/>
    <col min="8963" max="8963" width="4.85546875" style="2" customWidth="1"/>
    <col min="8964" max="8964" width="8.85546875" style="2" customWidth="1"/>
    <col min="8965" max="8989" width="8.140625" style="2" customWidth="1"/>
    <col min="8990" max="9216" width="9.140625" style="2"/>
    <col min="9217" max="9217" width="3.85546875" style="2" customWidth="1"/>
    <col min="9218" max="9218" width="35.42578125" style="2" customWidth="1"/>
    <col min="9219" max="9219" width="4.85546875" style="2" customWidth="1"/>
    <col min="9220" max="9220" width="8.85546875" style="2" customWidth="1"/>
    <col min="9221" max="9245" width="8.140625" style="2" customWidth="1"/>
    <col min="9246" max="9472" width="9.140625" style="2"/>
    <col min="9473" max="9473" width="3.85546875" style="2" customWidth="1"/>
    <col min="9474" max="9474" width="35.42578125" style="2" customWidth="1"/>
    <col min="9475" max="9475" width="4.85546875" style="2" customWidth="1"/>
    <col min="9476" max="9476" width="8.85546875" style="2" customWidth="1"/>
    <col min="9477" max="9501" width="8.140625" style="2" customWidth="1"/>
    <col min="9502" max="9728" width="9.140625" style="2"/>
    <col min="9729" max="9729" width="3.85546875" style="2" customWidth="1"/>
    <col min="9730" max="9730" width="35.42578125" style="2" customWidth="1"/>
    <col min="9731" max="9731" width="4.85546875" style="2" customWidth="1"/>
    <col min="9732" max="9732" width="8.85546875" style="2" customWidth="1"/>
    <col min="9733" max="9757" width="8.140625" style="2" customWidth="1"/>
    <col min="9758" max="9984" width="9.140625" style="2"/>
    <col min="9985" max="9985" width="3.85546875" style="2" customWidth="1"/>
    <col min="9986" max="9986" width="35.42578125" style="2" customWidth="1"/>
    <col min="9987" max="9987" width="4.85546875" style="2" customWidth="1"/>
    <col min="9988" max="9988" width="8.85546875" style="2" customWidth="1"/>
    <col min="9989" max="10013" width="8.140625" style="2" customWidth="1"/>
    <col min="10014" max="10240" width="9.140625" style="2"/>
    <col min="10241" max="10241" width="3.85546875" style="2" customWidth="1"/>
    <col min="10242" max="10242" width="35.42578125" style="2" customWidth="1"/>
    <col min="10243" max="10243" width="4.85546875" style="2" customWidth="1"/>
    <col min="10244" max="10244" width="8.85546875" style="2" customWidth="1"/>
    <col min="10245" max="10269" width="8.140625" style="2" customWidth="1"/>
    <col min="10270" max="10496" width="9.140625" style="2"/>
    <col min="10497" max="10497" width="3.85546875" style="2" customWidth="1"/>
    <col min="10498" max="10498" width="35.42578125" style="2" customWidth="1"/>
    <col min="10499" max="10499" width="4.85546875" style="2" customWidth="1"/>
    <col min="10500" max="10500" width="8.85546875" style="2" customWidth="1"/>
    <col min="10501" max="10525" width="8.140625" style="2" customWidth="1"/>
    <col min="10526" max="10752" width="9.140625" style="2"/>
    <col min="10753" max="10753" width="3.85546875" style="2" customWidth="1"/>
    <col min="10754" max="10754" width="35.42578125" style="2" customWidth="1"/>
    <col min="10755" max="10755" width="4.85546875" style="2" customWidth="1"/>
    <col min="10756" max="10756" width="8.85546875" style="2" customWidth="1"/>
    <col min="10757" max="10781" width="8.140625" style="2" customWidth="1"/>
    <col min="10782" max="11008" width="9.140625" style="2"/>
    <col min="11009" max="11009" width="3.85546875" style="2" customWidth="1"/>
    <col min="11010" max="11010" width="35.42578125" style="2" customWidth="1"/>
    <col min="11011" max="11011" width="4.85546875" style="2" customWidth="1"/>
    <col min="11012" max="11012" width="8.85546875" style="2" customWidth="1"/>
    <col min="11013" max="11037" width="8.140625" style="2" customWidth="1"/>
    <col min="11038" max="11264" width="9.140625" style="2"/>
    <col min="11265" max="11265" width="3.85546875" style="2" customWidth="1"/>
    <col min="11266" max="11266" width="35.42578125" style="2" customWidth="1"/>
    <col min="11267" max="11267" width="4.85546875" style="2" customWidth="1"/>
    <col min="11268" max="11268" width="8.85546875" style="2" customWidth="1"/>
    <col min="11269" max="11293" width="8.140625" style="2" customWidth="1"/>
    <col min="11294" max="11520" width="9.140625" style="2"/>
    <col min="11521" max="11521" width="3.85546875" style="2" customWidth="1"/>
    <col min="11522" max="11522" width="35.42578125" style="2" customWidth="1"/>
    <col min="11523" max="11523" width="4.85546875" style="2" customWidth="1"/>
    <col min="11524" max="11524" width="8.85546875" style="2" customWidth="1"/>
    <col min="11525" max="11549" width="8.140625" style="2" customWidth="1"/>
    <col min="11550" max="11776" width="9.140625" style="2"/>
    <col min="11777" max="11777" width="3.85546875" style="2" customWidth="1"/>
    <col min="11778" max="11778" width="35.42578125" style="2" customWidth="1"/>
    <col min="11779" max="11779" width="4.85546875" style="2" customWidth="1"/>
    <col min="11780" max="11780" width="8.85546875" style="2" customWidth="1"/>
    <col min="11781" max="11805" width="8.140625" style="2" customWidth="1"/>
    <col min="11806" max="12032" width="9.140625" style="2"/>
    <col min="12033" max="12033" width="3.85546875" style="2" customWidth="1"/>
    <col min="12034" max="12034" width="35.42578125" style="2" customWidth="1"/>
    <col min="12035" max="12035" width="4.85546875" style="2" customWidth="1"/>
    <col min="12036" max="12036" width="8.85546875" style="2" customWidth="1"/>
    <col min="12037" max="12061" width="8.140625" style="2" customWidth="1"/>
    <col min="12062" max="12288" width="9.140625" style="2"/>
    <col min="12289" max="12289" width="3.85546875" style="2" customWidth="1"/>
    <col min="12290" max="12290" width="35.42578125" style="2" customWidth="1"/>
    <col min="12291" max="12291" width="4.85546875" style="2" customWidth="1"/>
    <col min="12292" max="12292" width="8.85546875" style="2" customWidth="1"/>
    <col min="12293" max="12317" width="8.140625" style="2" customWidth="1"/>
    <col min="12318" max="12544" width="9.140625" style="2"/>
    <col min="12545" max="12545" width="3.85546875" style="2" customWidth="1"/>
    <col min="12546" max="12546" width="35.42578125" style="2" customWidth="1"/>
    <col min="12547" max="12547" width="4.85546875" style="2" customWidth="1"/>
    <col min="12548" max="12548" width="8.85546875" style="2" customWidth="1"/>
    <col min="12549" max="12573" width="8.140625" style="2" customWidth="1"/>
    <col min="12574" max="12800" width="9.140625" style="2"/>
    <col min="12801" max="12801" width="3.85546875" style="2" customWidth="1"/>
    <col min="12802" max="12802" width="35.42578125" style="2" customWidth="1"/>
    <col min="12803" max="12803" width="4.85546875" style="2" customWidth="1"/>
    <col min="12804" max="12804" width="8.85546875" style="2" customWidth="1"/>
    <col min="12805" max="12829" width="8.140625" style="2" customWidth="1"/>
    <col min="12830" max="13056" width="9.140625" style="2"/>
    <col min="13057" max="13057" width="3.85546875" style="2" customWidth="1"/>
    <col min="13058" max="13058" width="35.42578125" style="2" customWidth="1"/>
    <col min="13059" max="13059" width="4.85546875" style="2" customWidth="1"/>
    <col min="13060" max="13060" width="8.85546875" style="2" customWidth="1"/>
    <col min="13061" max="13085" width="8.140625" style="2" customWidth="1"/>
    <col min="13086" max="13312" width="9.140625" style="2"/>
    <col min="13313" max="13313" width="3.85546875" style="2" customWidth="1"/>
    <col min="13314" max="13314" width="35.42578125" style="2" customWidth="1"/>
    <col min="13315" max="13315" width="4.85546875" style="2" customWidth="1"/>
    <col min="13316" max="13316" width="8.85546875" style="2" customWidth="1"/>
    <col min="13317" max="13341" width="8.140625" style="2" customWidth="1"/>
    <col min="13342" max="13568" width="9.140625" style="2"/>
    <col min="13569" max="13569" width="3.85546875" style="2" customWidth="1"/>
    <col min="13570" max="13570" width="35.42578125" style="2" customWidth="1"/>
    <col min="13571" max="13571" width="4.85546875" style="2" customWidth="1"/>
    <col min="13572" max="13572" width="8.85546875" style="2" customWidth="1"/>
    <col min="13573" max="13597" width="8.140625" style="2" customWidth="1"/>
    <col min="13598" max="13824" width="9.140625" style="2"/>
    <col min="13825" max="13825" width="3.85546875" style="2" customWidth="1"/>
    <col min="13826" max="13826" width="35.42578125" style="2" customWidth="1"/>
    <col min="13827" max="13827" width="4.85546875" style="2" customWidth="1"/>
    <col min="13828" max="13828" width="8.85546875" style="2" customWidth="1"/>
    <col min="13829" max="13853" width="8.140625" style="2" customWidth="1"/>
    <col min="13854" max="14080" width="9.140625" style="2"/>
    <col min="14081" max="14081" width="3.85546875" style="2" customWidth="1"/>
    <col min="14082" max="14082" width="35.42578125" style="2" customWidth="1"/>
    <col min="14083" max="14083" width="4.85546875" style="2" customWidth="1"/>
    <col min="14084" max="14084" width="8.85546875" style="2" customWidth="1"/>
    <col min="14085" max="14109" width="8.140625" style="2" customWidth="1"/>
    <col min="14110" max="14336" width="9.140625" style="2"/>
    <col min="14337" max="14337" width="3.85546875" style="2" customWidth="1"/>
    <col min="14338" max="14338" width="35.42578125" style="2" customWidth="1"/>
    <col min="14339" max="14339" width="4.85546875" style="2" customWidth="1"/>
    <col min="14340" max="14340" width="8.85546875" style="2" customWidth="1"/>
    <col min="14341" max="14365" width="8.140625" style="2" customWidth="1"/>
    <col min="14366" max="14592" width="9.140625" style="2"/>
    <col min="14593" max="14593" width="3.85546875" style="2" customWidth="1"/>
    <col min="14594" max="14594" width="35.42578125" style="2" customWidth="1"/>
    <col min="14595" max="14595" width="4.85546875" style="2" customWidth="1"/>
    <col min="14596" max="14596" width="8.85546875" style="2" customWidth="1"/>
    <col min="14597" max="14621" width="8.140625" style="2" customWidth="1"/>
    <col min="14622" max="14848" width="9.140625" style="2"/>
    <col min="14849" max="14849" width="3.85546875" style="2" customWidth="1"/>
    <col min="14850" max="14850" width="35.42578125" style="2" customWidth="1"/>
    <col min="14851" max="14851" width="4.85546875" style="2" customWidth="1"/>
    <col min="14852" max="14852" width="8.85546875" style="2" customWidth="1"/>
    <col min="14853" max="14877" width="8.140625" style="2" customWidth="1"/>
    <col min="14878" max="15104" width="9.140625" style="2"/>
    <col min="15105" max="15105" width="3.85546875" style="2" customWidth="1"/>
    <col min="15106" max="15106" width="35.42578125" style="2" customWidth="1"/>
    <col min="15107" max="15107" width="4.85546875" style="2" customWidth="1"/>
    <col min="15108" max="15108" width="8.85546875" style="2" customWidth="1"/>
    <col min="15109" max="15133" width="8.140625" style="2" customWidth="1"/>
    <col min="15134" max="15360" width="9.140625" style="2"/>
    <col min="15361" max="15361" width="3.85546875" style="2" customWidth="1"/>
    <col min="15362" max="15362" width="35.42578125" style="2" customWidth="1"/>
    <col min="15363" max="15363" width="4.85546875" style="2" customWidth="1"/>
    <col min="15364" max="15364" width="8.85546875" style="2" customWidth="1"/>
    <col min="15365" max="15389" width="8.140625" style="2" customWidth="1"/>
    <col min="15390" max="15616" width="9.140625" style="2"/>
    <col min="15617" max="15617" width="3.85546875" style="2" customWidth="1"/>
    <col min="15618" max="15618" width="35.42578125" style="2" customWidth="1"/>
    <col min="15619" max="15619" width="4.85546875" style="2" customWidth="1"/>
    <col min="15620" max="15620" width="8.85546875" style="2" customWidth="1"/>
    <col min="15621" max="15645" width="8.140625" style="2" customWidth="1"/>
    <col min="15646" max="15872" width="9.140625" style="2"/>
    <col min="15873" max="15873" width="3.85546875" style="2" customWidth="1"/>
    <col min="15874" max="15874" width="35.42578125" style="2" customWidth="1"/>
    <col min="15875" max="15875" width="4.85546875" style="2" customWidth="1"/>
    <col min="15876" max="15876" width="8.85546875" style="2" customWidth="1"/>
    <col min="15877" max="15901" width="8.140625" style="2" customWidth="1"/>
    <col min="15902" max="16128" width="9.140625" style="2"/>
    <col min="16129" max="16129" width="3.85546875" style="2" customWidth="1"/>
    <col min="16130" max="16130" width="35.42578125" style="2" customWidth="1"/>
    <col min="16131" max="16131" width="4.85546875" style="2" customWidth="1"/>
    <col min="16132" max="16132" width="8.85546875" style="2" customWidth="1"/>
    <col min="16133" max="16157" width="8.140625" style="2" customWidth="1"/>
    <col min="16158" max="16384" width="9.140625" style="2"/>
  </cols>
  <sheetData>
    <row r="1" spans="1:29">
      <c r="A1" s="2359" t="s">
        <v>1428</v>
      </c>
      <c r="B1" s="2359"/>
      <c r="C1" s="73"/>
      <c r="D1" s="73"/>
      <c r="E1" s="73"/>
      <c r="F1" s="73"/>
      <c r="G1" s="73"/>
      <c r="H1" s="73"/>
      <c r="I1" s="73"/>
      <c r="J1" s="73"/>
      <c r="K1" s="73"/>
      <c r="L1" s="73"/>
      <c r="M1" s="73"/>
      <c r="N1" s="74"/>
      <c r="O1" s="73"/>
      <c r="P1" s="73"/>
      <c r="Q1" s="73"/>
      <c r="R1" s="73"/>
    </row>
    <row r="2" spans="1:29" ht="12.75" customHeight="1">
      <c r="A2" s="2364" t="s">
        <v>1429</v>
      </c>
      <c r="B2" s="2364"/>
      <c r="C2" s="2364"/>
      <c r="D2" s="2364"/>
      <c r="E2" s="2364"/>
      <c r="F2" s="2364"/>
      <c r="G2" s="2364"/>
      <c r="H2" s="2364"/>
      <c r="I2" s="2170"/>
      <c r="J2" s="2170"/>
      <c r="K2" s="2170"/>
      <c r="L2" s="2170"/>
      <c r="M2" s="2170"/>
      <c r="N2" s="2170"/>
      <c r="O2" s="2170"/>
      <c r="P2" s="2170"/>
      <c r="Q2" s="2170"/>
      <c r="R2" s="2170"/>
      <c r="S2" s="2170"/>
      <c r="T2" s="2170"/>
      <c r="U2" s="2170"/>
      <c r="V2" s="2170"/>
      <c r="W2" s="2170"/>
      <c r="X2" s="2170"/>
      <c r="Y2" s="2170"/>
      <c r="Z2" s="2170"/>
      <c r="AA2" s="2170"/>
      <c r="AB2" s="2170"/>
      <c r="AC2" s="2170"/>
    </row>
    <row r="3" spans="1:29" ht="12.75" customHeight="1">
      <c r="A3" s="2360"/>
      <c r="B3" s="2360"/>
      <c r="C3" s="2360"/>
      <c r="D3" s="2360"/>
      <c r="E3" s="2360"/>
      <c r="F3" s="2360"/>
      <c r="G3" s="2360"/>
      <c r="H3" s="2360"/>
      <c r="I3" s="2360"/>
      <c r="J3" s="2360"/>
      <c r="K3" s="2360"/>
      <c r="L3" s="2360"/>
      <c r="M3" s="2360"/>
      <c r="N3" s="2360"/>
      <c r="O3" s="2360"/>
      <c r="P3" s="2360"/>
      <c r="Q3" s="2360"/>
      <c r="R3" s="2360"/>
      <c r="S3" s="2360"/>
      <c r="T3" s="2360"/>
      <c r="U3" s="2360"/>
      <c r="V3" s="2360"/>
      <c r="W3" s="2360"/>
      <c r="X3" s="2360"/>
      <c r="Y3" s="2360"/>
      <c r="Z3" s="2360"/>
      <c r="AA3" s="2360"/>
      <c r="AB3" s="2360"/>
      <c r="AC3" s="2360"/>
    </row>
    <row r="4" spans="1:29" ht="15.75" customHeight="1">
      <c r="A4" s="2361" t="s">
        <v>58</v>
      </c>
      <c r="B4" s="2361" t="s">
        <v>1430</v>
      </c>
      <c r="C4" s="2361" t="s">
        <v>1251</v>
      </c>
      <c r="D4" s="2362" t="s">
        <v>1431</v>
      </c>
      <c r="E4" s="2363" t="s">
        <v>1357</v>
      </c>
      <c r="F4" s="2363"/>
      <c r="G4" s="2363"/>
      <c r="H4" s="2363"/>
      <c r="I4" s="2363"/>
      <c r="J4" s="2363"/>
      <c r="K4" s="2363"/>
      <c r="L4" s="2363"/>
      <c r="M4" s="2363"/>
      <c r="N4" s="2363"/>
      <c r="O4" s="2363"/>
      <c r="P4" s="2363"/>
      <c r="Q4" s="2363"/>
      <c r="R4" s="2363"/>
      <c r="S4" s="2363"/>
      <c r="T4" s="2363"/>
      <c r="U4" s="2363"/>
      <c r="V4" s="2363"/>
      <c r="W4" s="2363"/>
      <c r="X4" s="2363"/>
      <c r="Y4" s="2363"/>
      <c r="Z4" s="2363"/>
      <c r="AA4" s="2363"/>
      <c r="AB4" s="2363"/>
      <c r="AC4" s="2363"/>
    </row>
    <row r="5" spans="1:29" s="7" customFormat="1" ht="67.5" customHeight="1">
      <c r="A5" s="2361"/>
      <c r="B5" s="2361"/>
      <c r="C5" s="2361"/>
      <c r="D5" s="2362"/>
      <c r="E5" s="104" t="s">
        <v>1257</v>
      </c>
      <c r="F5" s="104" t="s">
        <v>161</v>
      </c>
      <c r="G5" s="104" t="s">
        <v>203</v>
      </c>
      <c r="H5" s="104" t="s">
        <v>1263</v>
      </c>
      <c r="I5" s="104" t="s">
        <v>1259</v>
      </c>
      <c r="J5" s="104" t="s">
        <v>1261</v>
      </c>
      <c r="K5" s="104" t="s">
        <v>1260</v>
      </c>
      <c r="L5" s="104" t="s">
        <v>1255</v>
      </c>
      <c r="M5" s="104" t="s">
        <v>1264</v>
      </c>
      <c r="N5" s="104" t="s">
        <v>1256</v>
      </c>
      <c r="O5" s="104" t="s">
        <v>1262</v>
      </c>
      <c r="P5" s="104" t="s">
        <v>1247</v>
      </c>
      <c r="Q5" s="104" t="s">
        <v>1254</v>
      </c>
      <c r="R5" s="104" t="s">
        <v>1258</v>
      </c>
      <c r="S5" s="104" t="s">
        <v>1265</v>
      </c>
      <c r="T5" s="104" t="s">
        <v>110</v>
      </c>
      <c r="U5" s="104" t="s">
        <v>72</v>
      </c>
      <c r="V5" s="104" t="s">
        <v>575</v>
      </c>
      <c r="W5" s="104" t="s">
        <v>1267</v>
      </c>
      <c r="X5" s="104" t="s">
        <v>1432</v>
      </c>
      <c r="Y5" s="104" t="s">
        <v>1270</v>
      </c>
      <c r="Z5" s="104" t="s">
        <v>1268</v>
      </c>
      <c r="AA5" s="104" t="s">
        <v>1269</v>
      </c>
      <c r="AB5" s="104" t="s">
        <v>97</v>
      </c>
      <c r="AC5" s="104" t="s">
        <v>95</v>
      </c>
    </row>
    <row r="6" spans="1:29" s="103" customFormat="1" ht="11.25">
      <c r="A6" s="77" t="s">
        <v>1433</v>
      </c>
      <c r="B6" s="78" t="s">
        <v>1434</v>
      </c>
      <c r="C6" s="78" t="s">
        <v>1435</v>
      </c>
      <c r="D6" s="77" t="s">
        <v>1436</v>
      </c>
      <c r="E6" s="115">
        <v>1</v>
      </c>
      <c r="F6" s="115">
        <v>2</v>
      </c>
      <c r="G6" s="115">
        <v>3</v>
      </c>
      <c r="H6" s="115">
        <v>4</v>
      </c>
      <c r="I6" s="115">
        <v>5</v>
      </c>
      <c r="J6" s="115">
        <v>6</v>
      </c>
      <c r="K6" s="115">
        <v>7</v>
      </c>
      <c r="L6" s="115">
        <v>8</v>
      </c>
      <c r="M6" s="115">
        <v>9</v>
      </c>
      <c r="N6" s="115">
        <v>10</v>
      </c>
      <c r="O6" s="115">
        <v>11</v>
      </c>
      <c r="P6" s="115">
        <v>12</v>
      </c>
      <c r="Q6" s="115">
        <v>13</v>
      </c>
      <c r="R6" s="115">
        <v>14</v>
      </c>
      <c r="S6" s="115">
        <v>15</v>
      </c>
      <c r="T6" s="115">
        <v>16</v>
      </c>
      <c r="U6" s="115">
        <v>17</v>
      </c>
      <c r="V6" s="115">
        <v>18</v>
      </c>
      <c r="W6" s="115">
        <v>19</v>
      </c>
      <c r="X6" s="115">
        <v>20</v>
      </c>
      <c r="Y6" s="115">
        <v>21</v>
      </c>
      <c r="Z6" s="115">
        <v>22</v>
      </c>
      <c r="AA6" s="115">
        <v>23</v>
      </c>
      <c r="AB6" s="115">
        <v>24</v>
      </c>
      <c r="AC6" s="115">
        <v>25</v>
      </c>
    </row>
    <row r="7" spans="1:29" s="9" customFormat="1">
      <c r="A7" s="80"/>
      <c r="B7" s="8" t="s">
        <v>1437</v>
      </c>
      <c r="C7" s="80"/>
      <c r="D7" s="268">
        <v>10499.96</v>
      </c>
      <c r="E7" s="268">
        <v>393.5</v>
      </c>
      <c r="F7" s="268">
        <v>217</v>
      </c>
      <c r="G7" s="268">
        <v>138.88000000000002</v>
      </c>
      <c r="H7" s="268">
        <v>227.85</v>
      </c>
      <c r="I7" s="268">
        <v>161.42999999999998</v>
      </c>
      <c r="J7" s="268">
        <v>114.47000000000003</v>
      </c>
      <c r="K7" s="268">
        <v>524.25999999999988</v>
      </c>
      <c r="L7" s="268">
        <v>197.42999999999998</v>
      </c>
      <c r="M7" s="268">
        <v>57.930000000000007</v>
      </c>
      <c r="N7" s="268">
        <v>67.03</v>
      </c>
      <c r="O7" s="268">
        <v>86.600000000000023</v>
      </c>
      <c r="P7" s="268">
        <v>194.27999999999994</v>
      </c>
      <c r="Q7" s="268">
        <v>295.20000000000005</v>
      </c>
      <c r="R7" s="268">
        <v>49.699999999999996</v>
      </c>
      <c r="S7" s="268">
        <v>291.75</v>
      </c>
      <c r="T7" s="268">
        <v>647.31999999999994</v>
      </c>
      <c r="U7" s="268">
        <v>641.88999999999987</v>
      </c>
      <c r="V7" s="268">
        <v>665.11</v>
      </c>
      <c r="W7" s="268">
        <v>1456.11</v>
      </c>
      <c r="X7" s="268">
        <v>504.02</v>
      </c>
      <c r="Y7" s="268">
        <v>946.28</v>
      </c>
      <c r="Z7" s="268">
        <v>870.6099999999999</v>
      </c>
      <c r="AA7" s="268">
        <v>730.53</v>
      </c>
      <c r="AB7" s="268">
        <v>568.82000000000005</v>
      </c>
      <c r="AC7" s="268">
        <v>451.96</v>
      </c>
    </row>
    <row r="8" spans="1:29" s="9" customFormat="1" ht="14.25" customHeight="1">
      <c r="A8" s="80">
        <v>1</v>
      </c>
      <c r="B8" s="82" t="s">
        <v>1410</v>
      </c>
      <c r="C8" s="80" t="s">
        <v>0</v>
      </c>
      <c r="D8" s="268">
        <v>4046.87</v>
      </c>
      <c r="E8" s="268">
        <v>154.17000000000002</v>
      </c>
      <c r="F8" s="268">
        <v>30.11</v>
      </c>
      <c r="G8" s="268">
        <v>2.4</v>
      </c>
      <c r="H8" s="268">
        <v>29.109999999999996</v>
      </c>
      <c r="I8" s="268">
        <v>12.16</v>
      </c>
      <c r="J8" s="268">
        <v>0.54</v>
      </c>
      <c r="K8" s="268">
        <v>234.32999999999998</v>
      </c>
      <c r="L8" s="268">
        <v>10.97</v>
      </c>
      <c r="M8" s="268">
        <v>0.51</v>
      </c>
      <c r="N8" s="268">
        <v>6.75</v>
      </c>
      <c r="O8" s="268">
        <v>6.15</v>
      </c>
      <c r="P8" s="268">
        <v>1.66</v>
      </c>
      <c r="Q8" s="268">
        <v>18.869999999999997</v>
      </c>
      <c r="R8" s="268">
        <v>0.01</v>
      </c>
      <c r="S8" s="268">
        <v>73.03</v>
      </c>
      <c r="T8" s="268">
        <v>168.47</v>
      </c>
      <c r="U8" s="268">
        <v>218.92000000000002</v>
      </c>
      <c r="V8" s="268">
        <v>248.67000000000002</v>
      </c>
      <c r="W8" s="268">
        <v>800.43999999999994</v>
      </c>
      <c r="X8" s="268">
        <v>62.54</v>
      </c>
      <c r="Y8" s="268">
        <v>439.03999999999996</v>
      </c>
      <c r="Z8" s="268">
        <v>559.4799999999999</v>
      </c>
      <c r="AA8" s="268">
        <v>399.04999999999995</v>
      </c>
      <c r="AB8" s="268">
        <v>389.52000000000004</v>
      </c>
      <c r="AC8" s="268">
        <v>179.96999999999997</v>
      </c>
    </row>
    <row r="9" spans="1:29" ht="14.25" customHeight="1">
      <c r="A9" s="83" t="s">
        <v>1194</v>
      </c>
      <c r="B9" s="84" t="s">
        <v>1198</v>
      </c>
      <c r="C9" s="83" t="s">
        <v>3</v>
      </c>
      <c r="D9" s="269">
        <v>1812.1</v>
      </c>
      <c r="E9" s="269">
        <v>91.09</v>
      </c>
      <c r="F9" s="269">
        <v>0.05</v>
      </c>
      <c r="G9" s="269">
        <v>0</v>
      </c>
      <c r="H9" s="270">
        <v>8.44</v>
      </c>
      <c r="I9" s="269">
        <v>0.25</v>
      </c>
      <c r="J9" s="269">
        <v>0</v>
      </c>
      <c r="K9" s="269">
        <v>130.01</v>
      </c>
      <c r="L9" s="269">
        <v>0.14000000000000001</v>
      </c>
      <c r="M9" s="269">
        <v>0</v>
      </c>
      <c r="N9" s="270">
        <v>0</v>
      </c>
      <c r="O9" s="269">
        <v>0</v>
      </c>
      <c r="P9" s="269">
        <v>0</v>
      </c>
      <c r="Q9" s="269">
        <v>0</v>
      </c>
      <c r="R9" s="269">
        <v>0</v>
      </c>
      <c r="S9" s="269">
        <v>0</v>
      </c>
      <c r="T9" s="269">
        <v>12.74</v>
      </c>
      <c r="U9" s="269">
        <v>134.63999999999999</v>
      </c>
      <c r="V9" s="269">
        <v>111.39</v>
      </c>
      <c r="W9" s="270">
        <v>447.93</v>
      </c>
      <c r="X9" s="269">
        <v>44.26</v>
      </c>
      <c r="Y9" s="269">
        <v>130.26</v>
      </c>
      <c r="Z9" s="269">
        <v>233.19</v>
      </c>
      <c r="AA9" s="269">
        <v>167.93</v>
      </c>
      <c r="AB9" s="269">
        <v>146.08000000000001</v>
      </c>
      <c r="AC9" s="269">
        <v>153.69999999999999</v>
      </c>
    </row>
    <row r="10" spans="1:29" s="97" customFormat="1" ht="14.25" customHeight="1">
      <c r="A10" s="85"/>
      <c r="B10" s="86" t="s">
        <v>1418</v>
      </c>
      <c r="C10" s="87" t="s">
        <v>4</v>
      </c>
      <c r="D10" s="271">
        <v>1162.8999999999999</v>
      </c>
      <c r="E10" s="271">
        <v>83.46</v>
      </c>
      <c r="F10" s="271">
        <v>0.05</v>
      </c>
      <c r="G10" s="271">
        <v>0</v>
      </c>
      <c r="H10" s="272">
        <v>7.37</v>
      </c>
      <c r="I10" s="272">
        <v>0.25</v>
      </c>
      <c r="J10" s="272">
        <v>0</v>
      </c>
      <c r="K10" s="272">
        <v>128.56</v>
      </c>
      <c r="L10" s="272">
        <v>0.22</v>
      </c>
      <c r="M10" s="272">
        <v>0</v>
      </c>
      <c r="N10" s="272">
        <v>0</v>
      </c>
      <c r="O10" s="272">
        <v>0</v>
      </c>
      <c r="P10" s="272">
        <v>0</v>
      </c>
      <c r="Q10" s="272">
        <v>0</v>
      </c>
      <c r="R10" s="272">
        <v>0</v>
      </c>
      <c r="S10" s="272">
        <v>0</v>
      </c>
      <c r="T10" s="272">
        <v>10.37</v>
      </c>
      <c r="U10" s="272">
        <v>118.62</v>
      </c>
      <c r="V10" s="272">
        <v>73.39</v>
      </c>
      <c r="W10" s="272">
        <v>182.71</v>
      </c>
      <c r="X10" s="272">
        <v>16.68</v>
      </c>
      <c r="Y10" s="272">
        <v>116.39</v>
      </c>
      <c r="Z10" s="272">
        <v>97.02</v>
      </c>
      <c r="AA10" s="272">
        <v>89.22</v>
      </c>
      <c r="AB10" s="272">
        <v>84.89</v>
      </c>
      <c r="AC10" s="271">
        <v>153.69999999999999</v>
      </c>
    </row>
    <row r="11" spans="1:29" ht="14.25" customHeight="1">
      <c r="A11" s="83" t="s">
        <v>1205</v>
      </c>
      <c r="B11" s="89" t="s">
        <v>63</v>
      </c>
      <c r="C11" s="90" t="s">
        <v>1273</v>
      </c>
      <c r="D11" s="269">
        <v>669.20999999999992</v>
      </c>
      <c r="E11" s="269">
        <v>4.0199999999999996</v>
      </c>
      <c r="F11" s="269">
        <v>4.0199999999999996</v>
      </c>
      <c r="G11" s="269">
        <v>1.33</v>
      </c>
      <c r="H11" s="270">
        <v>5.64</v>
      </c>
      <c r="I11" s="270">
        <v>3.23</v>
      </c>
      <c r="J11" s="270">
        <v>-7.0000000000000007E-2</v>
      </c>
      <c r="K11" s="270">
        <v>5.33</v>
      </c>
      <c r="L11" s="270">
        <v>1.06</v>
      </c>
      <c r="M11" s="270">
        <v>0.51</v>
      </c>
      <c r="N11" s="270">
        <v>0.65</v>
      </c>
      <c r="O11" s="270">
        <v>0</v>
      </c>
      <c r="P11" s="270">
        <v>-0.08</v>
      </c>
      <c r="Q11" s="270">
        <v>5.45</v>
      </c>
      <c r="R11" s="270">
        <v>0</v>
      </c>
      <c r="S11" s="270">
        <v>1.38</v>
      </c>
      <c r="T11" s="270">
        <v>112.65</v>
      </c>
      <c r="U11" s="270">
        <v>14.75</v>
      </c>
      <c r="V11" s="270">
        <v>15.77</v>
      </c>
      <c r="W11" s="270">
        <v>95.79</v>
      </c>
      <c r="X11" s="270">
        <v>0</v>
      </c>
      <c r="Y11" s="270">
        <v>156.99</v>
      </c>
      <c r="Z11" s="270">
        <v>86.34</v>
      </c>
      <c r="AA11" s="270">
        <v>56.28</v>
      </c>
      <c r="AB11" s="270">
        <v>96.04</v>
      </c>
      <c r="AC11" s="269">
        <v>2.13</v>
      </c>
    </row>
    <row r="12" spans="1:29" ht="14.25" customHeight="1">
      <c r="A12" s="83" t="s">
        <v>1210</v>
      </c>
      <c r="B12" s="84" t="s">
        <v>64</v>
      </c>
      <c r="C12" s="83" t="s">
        <v>8</v>
      </c>
      <c r="D12" s="269">
        <v>1028.26</v>
      </c>
      <c r="E12" s="269">
        <v>39.61</v>
      </c>
      <c r="F12" s="269">
        <v>25.53</v>
      </c>
      <c r="G12" s="269">
        <v>0.19</v>
      </c>
      <c r="H12" s="270">
        <v>12.2</v>
      </c>
      <c r="I12" s="270">
        <v>8.68</v>
      </c>
      <c r="J12" s="270">
        <v>0.61</v>
      </c>
      <c r="K12" s="270">
        <v>69.45</v>
      </c>
      <c r="L12" s="270">
        <v>0.04</v>
      </c>
      <c r="M12" s="270">
        <v>0</v>
      </c>
      <c r="N12" s="270">
        <v>2.86</v>
      </c>
      <c r="O12" s="270">
        <v>6.12</v>
      </c>
      <c r="P12" s="270">
        <v>1.74</v>
      </c>
      <c r="Q12" s="270">
        <v>8.32</v>
      </c>
      <c r="R12" s="270">
        <v>0</v>
      </c>
      <c r="S12" s="270">
        <v>4.51</v>
      </c>
      <c r="T12" s="270">
        <v>33.99</v>
      </c>
      <c r="U12" s="270">
        <v>49.05</v>
      </c>
      <c r="V12" s="270">
        <v>116.14</v>
      </c>
      <c r="W12" s="270">
        <v>75.98</v>
      </c>
      <c r="X12" s="270">
        <v>0.56999999999999995</v>
      </c>
      <c r="Y12" s="270">
        <v>103.21</v>
      </c>
      <c r="Z12" s="270">
        <v>229.4</v>
      </c>
      <c r="AA12" s="270">
        <v>88.47</v>
      </c>
      <c r="AB12" s="270">
        <v>141.97999999999999</v>
      </c>
      <c r="AC12" s="269">
        <v>9.61</v>
      </c>
    </row>
    <row r="13" spans="1:29" ht="14.25" customHeight="1">
      <c r="A13" s="83" t="s">
        <v>1212</v>
      </c>
      <c r="B13" s="84" t="s">
        <v>66</v>
      </c>
      <c r="C13" s="83" t="s">
        <v>11</v>
      </c>
      <c r="D13" s="269">
        <v>108.91</v>
      </c>
      <c r="E13" s="269">
        <v>0</v>
      </c>
      <c r="F13" s="269">
        <v>0</v>
      </c>
      <c r="G13" s="269">
        <v>0</v>
      </c>
      <c r="H13" s="270">
        <v>0</v>
      </c>
      <c r="I13" s="270">
        <v>0</v>
      </c>
      <c r="J13" s="270">
        <v>0</v>
      </c>
      <c r="K13" s="270">
        <v>0</v>
      </c>
      <c r="L13" s="270">
        <v>0</v>
      </c>
      <c r="M13" s="270">
        <v>0</v>
      </c>
      <c r="N13" s="270">
        <v>0</v>
      </c>
      <c r="O13" s="270">
        <v>0</v>
      </c>
      <c r="P13" s="270">
        <v>0</v>
      </c>
      <c r="Q13" s="270">
        <v>0</v>
      </c>
      <c r="R13" s="270">
        <v>0</v>
      </c>
      <c r="S13" s="270">
        <v>53.14</v>
      </c>
      <c r="T13" s="270">
        <v>0</v>
      </c>
      <c r="U13" s="270">
        <v>0</v>
      </c>
      <c r="V13" s="270">
        <v>0</v>
      </c>
      <c r="W13" s="270">
        <v>55.77</v>
      </c>
      <c r="X13" s="270">
        <v>0</v>
      </c>
      <c r="Y13" s="270">
        <v>0</v>
      </c>
      <c r="Z13" s="270">
        <v>0</v>
      </c>
      <c r="AA13" s="270">
        <v>0</v>
      </c>
      <c r="AB13" s="270">
        <v>0</v>
      </c>
      <c r="AC13" s="269">
        <v>0</v>
      </c>
    </row>
    <row r="14" spans="1:29" ht="14.25" customHeight="1">
      <c r="A14" s="83" t="s">
        <v>1213</v>
      </c>
      <c r="B14" s="84" t="s">
        <v>67</v>
      </c>
      <c r="C14" s="83" t="s">
        <v>12</v>
      </c>
      <c r="D14" s="269">
        <v>0</v>
      </c>
      <c r="E14" s="269">
        <v>0</v>
      </c>
      <c r="F14" s="269">
        <v>0</v>
      </c>
      <c r="G14" s="269">
        <v>0</v>
      </c>
      <c r="H14" s="270">
        <v>0</v>
      </c>
      <c r="I14" s="270">
        <v>0</v>
      </c>
      <c r="J14" s="270">
        <v>0</v>
      </c>
      <c r="K14" s="270">
        <v>0</v>
      </c>
      <c r="L14" s="270">
        <v>0</v>
      </c>
      <c r="M14" s="270">
        <v>0</v>
      </c>
      <c r="N14" s="270">
        <v>0</v>
      </c>
      <c r="O14" s="270">
        <v>0</v>
      </c>
      <c r="P14" s="270">
        <v>0</v>
      </c>
      <c r="Q14" s="270">
        <v>0</v>
      </c>
      <c r="R14" s="270">
        <v>0</v>
      </c>
      <c r="S14" s="270">
        <v>0</v>
      </c>
      <c r="T14" s="270">
        <v>0</v>
      </c>
      <c r="U14" s="270">
        <v>0</v>
      </c>
      <c r="V14" s="270">
        <v>0</v>
      </c>
      <c r="W14" s="270">
        <v>0</v>
      </c>
      <c r="X14" s="270">
        <v>0</v>
      </c>
      <c r="Y14" s="270">
        <v>0</v>
      </c>
      <c r="Z14" s="270">
        <v>0</v>
      </c>
      <c r="AA14" s="270">
        <v>0</v>
      </c>
      <c r="AB14" s="270">
        <v>0</v>
      </c>
      <c r="AC14" s="269">
        <v>0</v>
      </c>
    </row>
    <row r="15" spans="1:29" ht="14.25" customHeight="1">
      <c r="A15" s="83" t="s">
        <v>1274</v>
      </c>
      <c r="B15" s="84" t="s">
        <v>65</v>
      </c>
      <c r="C15" s="83" t="s">
        <v>10</v>
      </c>
      <c r="D15" s="269">
        <v>0</v>
      </c>
      <c r="E15" s="269">
        <v>0</v>
      </c>
      <c r="F15" s="269">
        <v>0</v>
      </c>
      <c r="G15" s="269">
        <v>0</v>
      </c>
      <c r="H15" s="270">
        <v>0</v>
      </c>
      <c r="I15" s="270">
        <v>0</v>
      </c>
      <c r="J15" s="270">
        <v>0</v>
      </c>
      <c r="K15" s="270">
        <v>0</v>
      </c>
      <c r="L15" s="270">
        <v>0</v>
      </c>
      <c r="M15" s="270">
        <v>0</v>
      </c>
      <c r="N15" s="270">
        <v>0</v>
      </c>
      <c r="O15" s="270">
        <v>0</v>
      </c>
      <c r="P15" s="270">
        <v>0</v>
      </c>
      <c r="Q15" s="270">
        <v>0</v>
      </c>
      <c r="R15" s="270">
        <v>0</v>
      </c>
      <c r="S15" s="270">
        <v>0</v>
      </c>
      <c r="T15" s="270">
        <v>0</v>
      </c>
      <c r="U15" s="270">
        <v>0</v>
      </c>
      <c r="V15" s="270">
        <v>0</v>
      </c>
      <c r="W15" s="270">
        <v>0</v>
      </c>
      <c r="X15" s="270">
        <v>0</v>
      </c>
      <c r="Y15" s="270">
        <v>0</v>
      </c>
      <c r="Z15" s="270">
        <v>0</v>
      </c>
      <c r="AA15" s="270">
        <v>0</v>
      </c>
      <c r="AB15" s="270">
        <v>0</v>
      </c>
      <c r="AC15" s="269">
        <v>0</v>
      </c>
    </row>
    <row r="16" spans="1:29" ht="14.25" customHeight="1">
      <c r="A16" s="83" t="s">
        <v>1277</v>
      </c>
      <c r="B16" s="84" t="s">
        <v>68</v>
      </c>
      <c r="C16" s="83" t="s">
        <v>14</v>
      </c>
      <c r="D16" s="269">
        <v>317.60999999999996</v>
      </c>
      <c r="E16" s="269">
        <v>18.14</v>
      </c>
      <c r="F16" s="269">
        <v>0.51</v>
      </c>
      <c r="G16" s="269">
        <v>0.88</v>
      </c>
      <c r="H16" s="270">
        <v>2.83</v>
      </c>
      <c r="I16" s="270">
        <v>0</v>
      </c>
      <c r="J16" s="270">
        <v>0</v>
      </c>
      <c r="K16" s="270">
        <v>29.54</v>
      </c>
      <c r="L16" s="270">
        <v>9.73</v>
      </c>
      <c r="M16" s="270">
        <v>0</v>
      </c>
      <c r="N16" s="270">
        <v>2.81</v>
      </c>
      <c r="O16" s="270">
        <v>0.03</v>
      </c>
      <c r="P16" s="270">
        <v>0</v>
      </c>
      <c r="Q16" s="270">
        <v>5.0999999999999996</v>
      </c>
      <c r="R16" s="270">
        <v>0.01</v>
      </c>
      <c r="S16" s="270">
        <v>14</v>
      </c>
      <c r="T16" s="270">
        <v>9.09</v>
      </c>
      <c r="U16" s="270">
        <v>16.12</v>
      </c>
      <c r="V16" s="270">
        <v>5.37</v>
      </c>
      <c r="W16" s="270">
        <v>124.97</v>
      </c>
      <c r="X16" s="270">
        <v>17.71</v>
      </c>
      <c r="Y16" s="270">
        <v>31.62</v>
      </c>
      <c r="Z16" s="270">
        <v>1.42</v>
      </c>
      <c r="AA16" s="270">
        <v>7.78</v>
      </c>
      <c r="AB16" s="270">
        <v>5.42</v>
      </c>
      <c r="AC16" s="269">
        <v>14.53</v>
      </c>
    </row>
    <row r="17" spans="1:29" ht="14.25" customHeight="1">
      <c r="A17" s="83" t="s">
        <v>1279</v>
      </c>
      <c r="B17" s="84" t="s">
        <v>69</v>
      </c>
      <c r="C17" s="83" t="s">
        <v>13</v>
      </c>
      <c r="D17" s="269">
        <v>0</v>
      </c>
      <c r="E17" s="269">
        <v>0</v>
      </c>
      <c r="F17" s="269">
        <v>0</v>
      </c>
      <c r="G17" s="269">
        <v>0</v>
      </c>
      <c r="H17" s="270">
        <v>0</v>
      </c>
      <c r="I17" s="270">
        <v>0</v>
      </c>
      <c r="J17" s="270">
        <v>0</v>
      </c>
      <c r="K17" s="270">
        <v>0</v>
      </c>
      <c r="L17" s="270">
        <v>0</v>
      </c>
      <c r="M17" s="270">
        <v>0</v>
      </c>
      <c r="N17" s="270">
        <v>0</v>
      </c>
      <c r="O17" s="270">
        <v>0</v>
      </c>
      <c r="P17" s="270">
        <v>0</v>
      </c>
      <c r="Q17" s="270">
        <v>0</v>
      </c>
      <c r="R17" s="270">
        <v>0</v>
      </c>
      <c r="S17" s="270">
        <v>0</v>
      </c>
      <c r="T17" s="270">
        <v>0</v>
      </c>
      <c r="U17" s="270">
        <v>0</v>
      </c>
      <c r="V17" s="270">
        <v>0</v>
      </c>
      <c r="W17" s="270">
        <v>0</v>
      </c>
      <c r="X17" s="270">
        <v>0</v>
      </c>
      <c r="Y17" s="270">
        <v>0</v>
      </c>
      <c r="Z17" s="270">
        <v>0</v>
      </c>
      <c r="AA17" s="270">
        <v>0</v>
      </c>
      <c r="AB17" s="270">
        <v>0</v>
      </c>
      <c r="AC17" s="269">
        <v>0</v>
      </c>
    </row>
    <row r="18" spans="1:29" ht="14.25" customHeight="1">
      <c r="A18" s="83" t="s">
        <v>1280</v>
      </c>
      <c r="B18" s="84" t="s">
        <v>70</v>
      </c>
      <c r="C18" s="83" t="s">
        <v>15</v>
      </c>
      <c r="D18" s="269">
        <v>110.78</v>
      </c>
      <c r="E18" s="269">
        <v>1.31</v>
      </c>
      <c r="F18" s="269">
        <v>0</v>
      </c>
      <c r="G18" s="269">
        <v>0</v>
      </c>
      <c r="H18" s="270">
        <v>0</v>
      </c>
      <c r="I18" s="270">
        <v>0</v>
      </c>
      <c r="J18" s="270">
        <v>0</v>
      </c>
      <c r="K18" s="270">
        <v>0</v>
      </c>
      <c r="L18" s="270">
        <v>0</v>
      </c>
      <c r="M18" s="270">
        <v>0</v>
      </c>
      <c r="N18" s="270">
        <v>0.43</v>
      </c>
      <c r="O18" s="270">
        <v>0</v>
      </c>
      <c r="P18" s="270">
        <v>0</v>
      </c>
      <c r="Q18" s="270">
        <v>0</v>
      </c>
      <c r="R18" s="270">
        <v>0</v>
      </c>
      <c r="S18" s="270">
        <v>0</v>
      </c>
      <c r="T18" s="270">
        <v>0</v>
      </c>
      <c r="U18" s="270">
        <v>4.3600000000000003</v>
      </c>
      <c r="V18" s="270">
        <v>0</v>
      </c>
      <c r="W18" s="270">
        <v>0</v>
      </c>
      <c r="X18" s="270">
        <v>0</v>
      </c>
      <c r="Y18" s="270">
        <v>16.96</v>
      </c>
      <c r="Z18" s="270">
        <v>9.1300000000000008</v>
      </c>
      <c r="AA18" s="270">
        <v>78.59</v>
      </c>
      <c r="AB18" s="270">
        <v>0</v>
      </c>
      <c r="AC18" s="269">
        <v>0</v>
      </c>
    </row>
    <row r="19" spans="1:29" s="9" customFormat="1" ht="14.25" customHeight="1">
      <c r="A19" s="80">
        <v>2</v>
      </c>
      <c r="B19" s="82" t="s">
        <v>1215</v>
      </c>
      <c r="C19" s="80" t="s">
        <v>16</v>
      </c>
      <c r="D19" s="268">
        <v>6327.5</v>
      </c>
      <c r="E19" s="268">
        <v>236.12</v>
      </c>
      <c r="F19" s="268">
        <v>186.77</v>
      </c>
      <c r="G19" s="268">
        <v>136.35000000000002</v>
      </c>
      <c r="H19" s="273">
        <v>198.46</v>
      </c>
      <c r="I19" s="273">
        <v>148.70999999999998</v>
      </c>
      <c r="J19" s="273">
        <v>112.94000000000003</v>
      </c>
      <c r="K19" s="273">
        <v>288.51999999999992</v>
      </c>
      <c r="L19" s="273">
        <v>183.34999999999997</v>
      </c>
      <c r="M19" s="273">
        <v>57.360000000000007</v>
      </c>
      <c r="N19" s="273">
        <v>60.219999999999992</v>
      </c>
      <c r="O19" s="273">
        <v>80.450000000000017</v>
      </c>
      <c r="P19" s="273">
        <v>192.26999999999995</v>
      </c>
      <c r="Q19" s="273">
        <v>271.67</v>
      </c>
      <c r="R19" s="273">
        <v>49.69</v>
      </c>
      <c r="S19" s="273">
        <v>215.99</v>
      </c>
      <c r="T19" s="273">
        <v>474.82999999999993</v>
      </c>
      <c r="U19" s="273">
        <v>418.90999999999997</v>
      </c>
      <c r="V19" s="273">
        <v>410.77000000000004</v>
      </c>
      <c r="W19" s="273">
        <v>632.05999999999995</v>
      </c>
      <c r="X19" s="273">
        <v>431.21</v>
      </c>
      <c r="Y19" s="273">
        <v>465.4</v>
      </c>
      <c r="Z19" s="273">
        <v>305.88000000000005</v>
      </c>
      <c r="AA19" s="273">
        <v>328.71999999999997</v>
      </c>
      <c r="AB19" s="273">
        <v>177.57999999999998</v>
      </c>
      <c r="AC19" s="268">
        <v>263.27</v>
      </c>
    </row>
    <row r="20" spans="1:29" ht="14.25" customHeight="1">
      <c r="A20" s="83" t="s">
        <v>76</v>
      </c>
      <c r="B20" s="84" t="s">
        <v>77</v>
      </c>
      <c r="C20" s="83" t="s">
        <v>17</v>
      </c>
      <c r="D20" s="269">
        <v>280.68</v>
      </c>
      <c r="E20" s="269">
        <v>0</v>
      </c>
      <c r="F20" s="269">
        <v>2.06</v>
      </c>
      <c r="G20" s="269">
        <v>0.18</v>
      </c>
      <c r="H20" s="270">
        <v>2.12</v>
      </c>
      <c r="I20" s="270">
        <v>5.55</v>
      </c>
      <c r="J20" s="270">
        <v>4.0999999999999996</v>
      </c>
      <c r="K20" s="270">
        <v>3.68</v>
      </c>
      <c r="L20" s="270">
        <v>0</v>
      </c>
      <c r="M20" s="270">
        <v>0</v>
      </c>
      <c r="N20" s="270">
        <v>1.55</v>
      </c>
      <c r="O20" s="270">
        <v>0.47</v>
      </c>
      <c r="P20" s="270">
        <v>20.72</v>
      </c>
      <c r="Q20" s="270">
        <v>4.4800000000000004</v>
      </c>
      <c r="R20" s="270">
        <v>0</v>
      </c>
      <c r="S20" s="270">
        <v>10.59</v>
      </c>
      <c r="T20" s="270">
        <v>32.340000000000003</v>
      </c>
      <c r="U20" s="270">
        <v>15.47</v>
      </c>
      <c r="V20" s="270">
        <v>21.98</v>
      </c>
      <c r="W20" s="270">
        <v>0</v>
      </c>
      <c r="X20" s="270">
        <v>0</v>
      </c>
      <c r="Y20" s="270">
        <v>116.82</v>
      </c>
      <c r="Z20" s="270">
        <v>21.55</v>
      </c>
      <c r="AA20" s="270">
        <v>16.149999999999999</v>
      </c>
      <c r="AB20" s="270">
        <v>0.87</v>
      </c>
      <c r="AC20" s="269">
        <v>0</v>
      </c>
    </row>
    <row r="21" spans="1:29" ht="14.25" customHeight="1">
      <c r="A21" s="83" t="s">
        <v>82</v>
      </c>
      <c r="B21" s="84" t="s">
        <v>83</v>
      </c>
      <c r="C21" s="83" t="s">
        <v>18</v>
      </c>
      <c r="D21" s="269">
        <v>34.840000000000003</v>
      </c>
      <c r="E21" s="269">
        <v>0.03</v>
      </c>
      <c r="F21" s="269">
        <v>0.25</v>
      </c>
      <c r="G21" s="269">
        <v>0.26</v>
      </c>
      <c r="H21" s="270">
        <v>0.33</v>
      </c>
      <c r="I21" s="270">
        <v>0.59</v>
      </c>
      <c r="J21" s="270">
        <v>0.16</v>
      </c>
      <c r="K21" s="270">
        <v>0</v>
      </c>
      <c r="L21" s="270">
        <v>0.06</v>
      </c>
      <c r="M21" s="270">
        <v>0.1</v>
      </c>
      <c r="N21" s="270">
        <v>0.2</v>
      </c>
      <c r="O21" s="270">
        <v>1.61</v>
      </c>
      <c r="P21" s="270">
        <v>4.51</v>
      </c>
      <c r="Q21" s="270">
        <v>1.24</v>
      </c>
      <c r="R21" s="270">
        <v>0.4</v>
      </c>
      <c r="S21" s="270">
        <v>0.09</v>
      </c>
      <c r="T21" s="270">
        <v>5.91</v>
      </c>
      <c r="U21" s="270">
        <v>0</v>
      </c>
      <c r="V21" s="270">
        <v>2.29</v>
      </c>
      <c r="W21" s="270">
        <v>0</v>
      </c>
      <c r="X21" s="270">
        <v>0.7</v>
      </c>
      <c r="Y21" s="270">
        <v>0</v>
      </c>
      <c r="Z21" s="270">
        <v>2.85</v>
      </c>
      <c r="AA21" s="270">
        <v>13.26</v>
      </c>
      <c r="AB21" s="270">
        <v>0</v>
      </c>
      <c r="AC21" s="269">
        <v>0</v>
      </c>
    </row>
    <row r="22" spans="1:29" ht="14.25" customHeight="1">
      <c r="A22" s="83" t="s">
        <v>101</v>
      </c>
      <c r="B22" s="84" t="s">
        <v>102</v>
      </c>
      <c r="C22" s="83" t="s">
        <v>19</v>
      </c>
      <c r="D22" s="269">
        <v>96.55</v>
      </c>
      <c r="E22" s="269">
        <v>0</v>
      </c>
      <c r="F22" s="269">
        <v>0</v>
      </c>
      <c r="G22" s="269">
        <v>0</v>
      </c>
      <c r="H22" s="270">
        <v>0</v>
      </c>
      <c r="I22" s="270">
        <v>0</v>
      </c>
      <c r="J22" s="270">
        <v>0</v>
      </c>
      <c r="K22" s="270">
        <v>0</v>
      </c>
      <c r="L22" s="270">
        <v>0</v>
      </c>
      <c r="M22" s="270">
        <v>0</v>
      </c>
      <c r="N22" s="270">
        <v>0</v>
      </c>
      <c r="O22" s="270">
        <v>0</v>
      </c>
      <c r="P22" s="270">
        <v>0</v>
      </c>
      <c r="Q22" s="270">
        <v>0</v>
      </c>
      <c r="R22" s="270">
        <v>0</v>
      </c>
      <c r="S22" s="270">
        <v>0</v>
      </c>
      <c r="T22" s="270">
        <v>0</v>
      </c>
      <c r="U22" s="270">
        <v>55.11</v>
      </c>
      <c r="V22" s="270">
        <v>0</v>
      </c>
      <c r="W22" s="270">
        <v>0</v>
      </c>
      <c r="X22" s="270">
        <v>0</v>
      </c>
      <c r="Y22" s="270">
        <v>0</v>
      </c>
      <c r="Z22" s="270">
        <v>0</v>
      </c>
      <c r="AA22" s="270">
        <v>0</v>
      </c>
      <c r="AB22" s="270">
        <v>0</v>
      </c>
      <c r="AC22" s="269">
        <v>41.44</v>
      </c>
    </row>
    <row r="23" spans="1:29" ht="14.25" customHeight="1">
      <c r="A23" s="83" t="s">
        <v>1318</v>
      </c>
      <c r="B23" s="84" t="s">
        <v>1419</v>
      </c>
      <c r="C23" s="83" t="s">
        <v>1420</v>
      </c>
      <c r="D23" s="269">
        <v>0</v>
      </c>
      <c r="E23" s="269">
        <v>0</v>
      </c>
      <c r="F23" s="269">
        <v>0</v>
      </c>
      <c r="G23" s="269">
        <v>0</v>
      </c>
      <c r="H23" s="270">
        <v>0</v>
      </c>
      <c r="I23" s="270">
        <v>0</v>
      </c>
      <c r="J23" s="270">
        <v>0</v>
      </c>
      <c r="K23" s="270">
        <v>0</v>
      </c>
      <c r="L23" s="270">
        <v>0</v>
      </c>
      <c r="M23" s="270">
        <v>0</v>
      </c>
      <c r="N23" s="270">
        <v>0</v>
      </c>
      <c r="O23" s="270">
        <v>0</v>
      </c>
      <c r="P23" s="270">
        <v>0</v>
      </c>
      <c r="Q23" s="270">
        <v>0</v>
      </c>
      <c r="R23" s="270">
        <v>0</v>
      </c>
      <c r="S23" s="270">
        <v>0</v>
      </c>
      <c r="T23" s="270">
        <v>0</v>
      </c>
      <c r="U23" s="270">
        <v>0</v>
      </c>
      <c r="V23" s="270">
        <v>0</v>
      </c>
      <c r="W23" s="270">
        <v>0</v>
      </c>
      <c r="X23" s="270">
        <v>0</v>
      </c>
      <c r="Y23" s="270">
        <v>0</v>
      </c>
      <c r="Z23" s="270">
        <v>0</v>
      </c>
      <c r="AA23" s="270">
        <v>0</v>
      </c>
      <c r="AB23" s="270">
        <v>0</v>
      </c>
      <c r="AC23" s="269">
        <v>0</v>
      </c>
    </row>
    <row r="24" spans="1:29" ht="14.25" customHeight="1">
      <c r="A24" s="83" t="s">
        <v>103</v>
      </c>
      <c r="B24" s="84" t="s">
        <v>1216</v>
      </c>
      <c r="C24" s="83" t="s">
        <v>20</v>
      </c>
      <c r="D24" s="269">
        <v>18.449999999999996</v>
      </c>
      <c r="E24" s="269">
        <v>5.56</v>
      </c>
      <c r="F24" s="269">
        <v>0</v>
      </c>
      <c r="G24" s="269">
        <v>0</v>
      </c>
      <c r="H24" s="270">
        <v>0</v>
      </c>
      <c r="I24" s="270">
        <v>0</v>
      </c>
      <c r="J24" s="270">
        <v>0</v>
      </c>
      <c r="K24" s="270">
        <v>0</v>
      </c>
      <c r="L24" s="270">
        <v>0</v>
      </c>
      <c r="M24" s="270">
        <v>0</v>
      </c>
      <c r="N24" s="270">
        <v>0</v>
      </c>
      <c r="O24" s="270">
        <v>0</v>
      </c>
      <c r="P24" s="270">
        <v>0</v>
      </c>
      <c r="Q24" s="270">
        <v>0</v>
      </c>
      <c r="R24" s="270">
        <v>0</v>
      </c>
      <c r="S24" s="270">
        <v>0</v>
      </c>
      <c r="T24" s="270">
        <v>8.2899999999999991</v>
      </c>
      <c r="U24" s="270">
        <v>0</v>
      </c>
      <c r="V24" s="270">
        <v>4.5999999999999996</v>
      </c>
      <c r="W24" s="270">
        <v>0</v>
      </c>
      <c r="X24" s="270">
        <v>0</v>
      </c>
      <c r="Y24" s="270">
        <v>0</v>
      </c>
      <c r="Z24" s="270">
        <v>0</v>
      </c>
      <c r="AA24" s="270">
        <v>0</v>
      </c>
      <c r="AB24" s="270">
        <v>0</v>
      </c>
      <c r="AC24" s="269">
        <v>0</v>
      </c>
    </row>
    <row r="25" spans="1:29" ht="14.25" customHeight="1">
      <c r="A25" s="83" t="s">
        <v>111</v>
      </c>
      <c r="B25" s="84" t="s">
        <v>118</v>
      </c>
      <c r="C25" s="83" t="s">
        <v>21</v>
      </c>
      <c r="D25" s="269">
        <v>111.60000000000002</v>
      </c>
      <c r="E25" s="269">
        <v>0.5</v>
      </c>
      <c r="F25" s="269">
        <v>9.85</v>
      </c>
      <c r="G25" s="269">
        <v>5.56</v>
      </c>
      <c r="H25" s="270">
        <v>1.97</v>
      </c>
      <c r="I25" s="270">
        <v>3.36</v>
      </c>
      <c r="J25" s="270">
        <v>5.28</v>
      </c>
      <c r="K25" s="270">
        <v>4.97</v>
      </c>
      <c r="L25" s="270">
        <v>4.5599999999999996</v>
      </c>
      <c r="M25" s="270">
        <v>5.88</v>
      </c>
      <c r="N25" s="270">
        <v>1.2</v>
      </c>
      <c r="O25" s="270">
        <v>1.46</v>
      </c>
      <c r="P25" s="270">
        <v>6.28</v>
      </c>
      <c r="Q25" s="270">
        <v>1.94</v>
      </c>
      <c r="R25" s="270">
        <v>1.93</v>
      </c>
      <c r="S25" s="270">
        <v>3.39</v>
      </c>
      <c r="T25" s="270">
        <v>13.69</v>
      </c>
      <c r="U25" s="270">
        <v>3.31</v>
      </c>
      <c r="V25" s="270">
        <v>4.1399999999999997</v>
      </c>
      <c r="W25" s="270">
        <v>0</v>
      </c>
      <c r="X25" s="270">
        <v>22.25</v>
      </c>
      <c r="Y25" s="270">
        <v>1.84</v>
      </c>
      <c r="Z25" s="270">
        <v>3.76</v>
      </c>
      <c r="AA25" s="270">
        <v>3.64</v>
      </c>
      <c r="AB25" s="270">
        <v>0.3</v>
      </c>
      <c r="AC25" s="269">
        <v>0.54</v>
      </c>
    </row>
    <row r="26" spans="1:29" ht="14.25" customHeight="1">
      <c r="A26" s="83" t="s">
        <v>117</v>
      </c>
      <c r="B26" s="84" t="s">
        <v>1282</v>
      </c>
      <c r="C26" s="83" t="s">
        <v>22</v>
      </c>
      <c r="D26" s="269">
        <v>249.37999999999994</v>
      </c>
      <c r="E26" s="269">
        <v>18.13</v>
      </c>
      <c r="F26" s="269">
        <v>2.2999999999999998</v>
      </c>
      <c r="G26" s="269">
        <v>9.65</v>
      </c>
      <c r="H26" s="270">
        <v>36.81</v>
      </c>
      <c r="I26" s="270">
        <v>9.36</v>
      </c>
      <c r="J26" s="270">
        <v>4.1900000000000004</v>
      </c>
      <c r="K26" s="270">
        <v>3.7</v>
      </c>
      <c r="L26" s="270">
        <v>7.7</v>
      </c>
      <c r="M26" s="270">
        <v>0</v>
      </c>
      <c r="N26" s="270">
        <v>0.31</v>
      </c>
      <c r="O26" s="270">
        <v>2.79</v>
      </c>
      <c r="P26" s="270">
        <v>1.5</v>
      </c>
      <c r="Q26" s="270">
        <v>27.04</v>
      </c>
      <c r="R26" s="270">
        <v>0.47</v>
      </c>
      <c r="S26" s="270">
        <v>28.09</v>
      </c>
      <c r="T26" s="270">
        <v>17.39</v>
      </c>
      <c r="U26" s="270">
        <v>35.51</v>
      </c>
      <c r="V26" s="270">
        <v>0.42</v>
      </c>
      <c r="W26" s="270">
        <v>4.38</v>
      </c>
      <c r="X26" s="270">
        <v>7.89</v>
      </c>
      <c r="Y26" s="270">
        <v>17.79</v>
      </c>
      <c r="Z26" s="270">
        <v>0.43</v>
      </c>
      <c r="AA26" s="270">
        <v>6.45</v>
      </c>
      <c r="AB26" s="270">
        <v>0.56999999999999995</v>
      </c>
      <c r="AC26" s="269">
        <v>6.51</v>
      </c>
    </row>
    <row r="27" spans="1:29" ht="14.25" customHeight="1">
      <c r="A27" s="83" t="s">
        <v>232</v>
      </c>
      <c r="B27" s="84" t="s">
        <v>1219</v>
      </c>
      <c r="C27" s="83" t="s">
        <v>23</v>
      </c>
      <c r="D27" s="269">
        <v>0</v>
      </c>
      <c r="E27" s="269">
        <v>0</v>
      </c>
      <c r="F27" s="269">
        <v>0</v>
      </c>
      <c r="G27" s="269">
        <v>0</v>
      </c>
      <c r="H27" s="270">
        <v>0</v>
      </c>
      <c r="I27" s="270">
        <v>0</v>
      </c>
      <c r="J27" s="270">
        <v>0</v>
      </c>
      <c r="K27" s="270">
        <v>0</v>
      </c>
      <c r="L27" s="270">
        <v>0</v>
      </c>
      <c r="M27" s="270">
        <v>0</v>
      </c>
      <c r="N27" s="270">
        <v>0</v>
      </c>
      <c r="O27" s="270">
        <v>0</v>
      </c>
      <c r="P27" s="270">
        <v>0</v>
      </c>
      <c r="Q27" s="270">
        <v>0</v>
      </c>
      <c r="R27" s="270">
        <v>0</v>
      </c>
      <c r="S27" s="270">
        <v>0</v>
      </c>
      <c r="T27" s="270">
        <v>0</v>
      </c>
      <c r="U27" s="270">
        <v>0</v>
      </c>
      <c r="V27" s="270">
        <v>0</v>
      </c>
      <c r="W27" s="270">
        <v>0</v>
      </c>
      <c r="X27" s="270">
        <v>0</v>
      </c>
      <c r="Y27" s="270">
        <v>0</v>
      </c>
      <c r="Z27" s="270">
        <v>0</v>
      </c>
      <c r="AA27" s="270">
        <v>0</v>
      </c>
      <c r="AB27" s="270">
        <v>0</v>
      </c>
      <c r="AC27" s="269">
        <v>0</v>
      </c>
    </row>
    <row r="28" spans="1:29" ht="29.25" customHeight="1">
      <c r="A28" s="83" t="s">
        <v>1220</v>
      </c>
      <c r="B28" s="84" t="s">
        <v>1413</v>
      </c>
      <c r="C28" s="83" t="s">
        <v>24</v>
      </c>
      <c r="D28" s="269">
        <v>2118.37</v>
      </c>
      <c r="E28" s="269">
        <v>75.319999999999993</v>
      </c>
      <c r="F28" s="269">
        <v>79.28</v>
      </c>
      <c r="G28" s="269">
        <v>42.09</v>
      </c>
      <c r="H28" s="270">
        <v>70.73</v>
      </c>
      <c r="I28" s="270">
        <v>49.41</v>
      </c>
      <c r="J28" s="270">
        <v>44.92</v>
      </c>
      <c r="K28" s="270">
        <v>147.38999999999999</v>
      </c>
      <c r="L28" s="270">
        <v>41.34</v>
      </c>
      <c r="M28" s="270">
        <v>24.84</v>
      </c>
      <c r="N28" s="270">
        <v>19.47</v>
      </c>
      <c r="O28" s="270">
        <v>25.21</v>
      </c>
      <c r="P28" s="270">
        <v>69.5</v>
      </c>
      <c r="Q28" s="270">
        <v>65.760000000000005</v>
      </c>
      <c r="R28" s="270">
        <v>21.25</v>
      </c>
      <c r="S28" s="270">
        <v>62.87</v>
      </c>
      <c r="T28" s="270">
        <v>161.94</v>
      </c>
      <c r="U28" s="270">
        <v>142.41</v>
      </c>
      <c r="V28" s="270">
        <v>123.38</v>
      </c>
      <c r="W28" s="270">
        <v>203.31</v>
      </c>
      <c r="X28" s="270">
        <v>94.29</v>
      </c>
      <c r="Y28" s="270">
        <v>190.57</v>
      </c>
      <c r="Z28" s="270">
        <v>135.36000000000001</v>
      </c>
      <c r="AA28" s="270">
        <v>97.31</v>
      </c>
      <c r="AB28" s="270">
        <v>74.84</v>
      </c>
      <c r="AC28" s="269">
        <v>55.58</v>
      </c>
    </row>
    <row r="29" spans="1:29" s="97" customFormat="1" ht="14.25" hidden="1" customHeight="1">
      <c r="A29" s="85" t="s">
        <v>1438</v>
      </c>
      <c r="B29" s="91" t="s">
        <v>1439</v>
      </c>
      <c r="C29" s="43" t="s">
        <v>27</v>
      </c>
      <c r="D29" s="269">
        <v>25.990000000000002</v>
      </c>
      <c r="E29" s="271">
        <v>0</v>
      </c>
      <c r="F29" s="271">
        <v>1.23</v>
      </c>
      <c r="G29" s="271">
        <v>0.3</v>
      </c>
      <c r="H29" s="272">
        <v>0</v>
      </c>
      <c r="I29" s="272">
        <v>0.82</v>
      </c>
      <c r="J29" s="272">
        <v>0.75</v>
      </c>
      <c r="K29" s="272">
        <v>0.24</v>
      </c>
      <c r="L29" s="272">
        <v>3.62</v>
      </c>
      <c r="M29" s="272">
        <v>1.17</v>
      </c>
      <c r="N29" s="272">
        <v>0.09</v>
      </c>
      <c r="O29" s="272">
        <v>4.34</v>
      </c>
      <c r="P29" s="272">
        <v>10.3</v>
      </c>
      <c r="Q29" s="272">
        <v>0.21</v>
      </c>
      <c r="R29" s="272">
        <v>0</v>
      </c>
      <c r="S29" s="272">
        <v>0.04</v>
      </c>
      <c r="T29" s="272">
        <v>0</v>
      </c>
      <c r="U29" s="272">
        <v>0.16</v>
      </c>
      <c r="V29" s="272">
        <v>0.19</v>
      </c>
      <c r="W29" s="272">
        <v>0.67</v>
      </c>
      <c r="X29" s="272">
        <v>0</v>
      </c>
      <c r="Y29" s="272">
        <v>0.79</v>
      </c>
      <c r="Z29" s="272">
        <v>0.05</v>
      </c>
      <c r="AA29" s="272">
        <v>0.9</v>
      </c>
      <c r="AB29" s="272">
        <v>0</v>
      </c>
      <c r="AC29" s="271">
        <v>0.12</v>
      </c>
    </row>
    <row r="30" spans="1:29" s="97" customFormat="1" ht="14.25" hidden="1" customHeight="1">
      <c r="A30" s="85" t="s">
        <v>1440</v>
      </c>
      <c r="B30" s="91" t="s">
        <v>591</v>
      </c>
      <c r="C30" s="43" t="s">
        <v>29</v>
      </c>
      <c r="D30" s="269">
        <v>60.420000000000009</v>
      </c>
      <c r="E30" s="271">
        <v>0.35</v>
      </c>
      <c r="F30" s="271">
        <v>1.82</v>
      </c>
      <c r="G30" s="271">
        <v>2.63</v>
      </c>
      <c r="H30" s="272">
        <v>1.6</v>
      </c>
      <c r="I30" s="272">
        <v>0.49</v>
      </c>
      <c r="J30" s="272">
        <v>0.12</v>
      </c>
      <c r="K30" s="272">
        <v>10.46</v>
      </c>
      <c r="L30" s="272">
        <v>0.02</v>
      </c>
      <c r="M30" s="272">
        <v>0.1</v>
      </c>
      <c r="N30" s="272">
        <v>0.31</v>
      </c>
      <c r="O30" s="272">
        <v>0.04</v>
      </c>
      <c r="P30" s="272">
        <v>1.01</v>
      </c>
      <c r="Q30" s="272">
        <v>0.26</v>
      </c>
      <c r="R30" s="272">
        <v>1.31</v>
      </c>
      <c r="S30" s="272">
        <v>0.12</v>
      </c>
      <c r="T30" s="272">
        <v>19.47</v>
      </c>
      <c r="U30" s="272">
        <v>1.9</v>
      </c>
      <c r="V30" s="272">
        <v>0.43</v>
      </c>
      <c r="W30" s="272">
        <v>0.14000000000000001</v>
      </c>
      <c r="X30" s="272">
        <v>0.06</v>
      </c>
      <c r="Y30" s="272">
        <v>15.31</v>
      </c>
      <c r="Z30" s="272">
        <v>0.36</v>
      </c>
      <c r="AA30" s="272">
        <v>1.63</v>
      </c>
      <c r="AB30" s="272">
        <v>0.21</v>
      </c>
      <c r="AC30" s="271">
        <v>0.27</v>
      </c>
    </row>
    <row r="31" spans="1:29" s="97" customFormat="1" ht="14.25" hidden="1" customHeight="1">
      <c r="A31" s="85" t="s">
        <v>1441</v>
      </c>
      <c r="B31" s="91" t="s">
        <v>1442</v>
      </c>
      <c r="C31" s="43" t="s">
        <v>30</v>
      </c>
      <c r="D31" s="269">
        <v>201.87999999999997</v>
      </c>
      <c r="E31" s="271">
        <v>4.93</v>
      </c>
      <c r="F31" s="271">
        <v>12.33</v>
      </c>
      <c r="G31" s="271">
        <v>5.26</v>
      </c>
      <c r="H31" s="272">
        <v>6.05</v>
      </c>
      <c r="I31" s="272">
        <v>7.28</v>
      </c>
      <c r="J31" s="272">
        <v>11.09</v>
      </c>
      <c r="K31" s="272">
        <v>28.15</v>
      </c>
      <c r="L31" s="272">
        <v>2.63</v>
      </c>
      <c r="M31" s="272">
        <v>3.85</v>
      </c>
      <c r="N31" s="272">
        <v>2.41</v>
      </c>
      <c r="O31" s="272">
        <v>1.66</v>
      </c>
      <c r="P31" s="272">
        <v>8.36</v>
      </c>
      <c r="Q31" s="272">
        <v>12.08</v>
      </c>
      <c r="R31" s="272">
        <v>0.67</v>
      </c>
      <c r="S31" s="272">
        <v>6.14</v>
      </c>
      <c r="T31" s="272">
        <v>14.77</v>
      </c>
      <c r="U31" s="272">
        <v>12.82</v>
      </c>
      <c r="V31" s="272">
        <v>13.04</v>
      </c>
      <c r="W31" s="272">
        <v>1.95</v>
      </c>
      <c r="X31" s="272">
        <v>6.31</v>
      </c>
      <c r="Y31" s="272">
        <v>8.64</v>
      </c>
      <c r="Z31" s="272">
        <v>21.87</v>
      </c>
      <c r="AA31" s="272">
        <v>2.63</v>
      </c>
      <c r="AB31" s="272">
        <v>5.6</v>
      </c>
      <c r="AC31" s="271">
        <v>1.36</v>
      </c>
    </row>
    <row r="32" spans="1:29" s="97" customFormat="1" ht="14.25" hidden="1" customHeight="1">
      <c r="A32" s="85" t="s">
        <v>1443</v>
      </c>
      <c r="B32" s="91" t="s">
        <v>663</v>
      </c>
      <c r="C32" s="43" t="s">
        <v>31</v>
      </c>
      <c r="D32" s="269">
        <v>48.529999999999987</v>
      </c>
      <c r="E32" s="271">
        <v>1.05</v>
      </c>
      <c r="F32" s="271">
        <v>0.54</v>
      </c>
      <c r="G32" s="271">
        <v>0.15</v>
      </c>
      <c r="H32" s="272">
        <v>0.75</v>
      </c>
      <c r="I32" s="272">
        <v>0.52</v>
      </c>
      <c r="J32" s="272">
        <v>0.48</v>
      </c>
      <c r="K32" s="272">
        <v>1.41</v>
      </c>
      <c r="L32" s="272">
        <v>6.92</v>
      </c>
      <c r="M32" s="272">
        <v>0</v>
      </c>
      <c r="N32" s="272">
        <v>0.6</v>
      </c>
      <c r="O32" s="272">
        <v>0</v>
      </c>
      <c r="P32" s="272">
        <v>0.53</v>
      </c>
      <c r="Q32" s="272">
        <v>0.7</v>
      </c>
      <c r="R32" s="272">
        <v>0</v>
      </c>
      <c r="S32" s="272">
        <v>2.52</v>
      </c>
      <c r="T32" s="272">
        <v>2.7</v>
      </c>
      <c r="U32" s="272">
        <v>4.4400000000000004</v>
      </c>
      <c r="V32" s="272">
        <v>2.25</v>
      </c>
      <c r="W32" s="272">
        <v>2.97</v>
      </c>
      <c r="X32" s="272">
        <v>2.72</v>
      </c>
      <c r="Y32" s="272">
        <v>4.6399999999999997</v>
      </c>
      <c r="Z32" s="272">
        <v>5.73</v>
      </c>
      <c r="AA32" s="272">
        <v>2.08</v>
      </c>
      <c r="AB32" s="272">
        <v>3.61</v>
      </c>
      <c r="AC32" s="271">
        <v>1.22</v>
      </c>
    </row>
    <row r="33" spans="1:29" s="97" customFormat="1" ht="14.25" hidden="1" customHeight="1">
      <c r="A33" s="85" t="s">
        <v>1444</v>
      </c>
      <c r="B33" s="91" t="s">
        <v>1445</v>
      </c>
      <c r="C33" s="43" t="s">
        <v>32</v>
      </c>
      <c r="D33" s="269">
        <v>0.49</v>
      </c>
      <c r="E33" s="271">
        <v>0</v>
      </c>
      <c r="F33" s="271">
        <v>0</v>
      </c>
      <c r="G33" s="271">
        <v>0</v>
      </c>
      <c r="H33" s="272">
        <v>0</v>
      </c>
      <c r="I33" s="272">
        <v>0</v>
      </c>
      <c r="J33" s="272">
        <v>0</v>
      </c>
      <c r="K33" s="272">
        <v>0</v>
      </c>
      <c r="L33" s="272">
        <v>0</v>
      </c>
      <c r="M33" s="272">
        <v>0</v>
      </c>
      <c r="N33" s="272">
        <v>0</v>
      </c>
      <c r="O33" s="272">
        <v>0</v>
      </c>
      <c r="P33" s="272">
        <v>0</v>
      </c>
      <c r="Q33" s="272">
        <v>0.49</v>
      </c>
      <c r="R33" s="272">
        <v>0</v>
      </c>
      <c r="S33" s="272">
        <v>0</v>
      </c>
      <c r="T33" s="272">
        <v>0</v>
      </c>
      <c r="U33" s="272">
        <v>0</v>
      </c>
      <c r="V33" s="272">
        <v>0</v>
      </c>
      <c r="W33" s="272">
        <v>0</v>
      </c>
      <c r="X33" s="272">
        <v>0</v>
      </c>
      <c r="Y33" s="272">
        <v>0</v>
      </c>
      <c r="Z33" s="272">
        <v>0</v>
      </c>
      <c r="AA33" s="272">
        <v>0</v>
      </c>
      <c r="AB33" s="272">
        <v>0</v>
      </c>
      <c r="AC33" s="271">
        <v>0</v>
      </c>
    </row>
    <row r="34" spans="1:29" s="97" customFormat="1" ht="14.25" hidden="1" customHeight="1">
      <c r="A34" s="85" t="s">
        <v>1446</v>
      </c>
      <c r="B34" s="91" t="s">
        <v>1447</v>
      </c>
      <c r="C34" s="43" t="s">
        <v>28</v>
      </c>
      <c r="D34" s="269">
        <v>9.07</v>
      </c>
      <c r="E34" s="271">
        <v>0</v>
      </c>
      <c r="F34" s="271">
        <v>0</v>
      </c>
      <c r="G34" s="271">
        <v>0</v>
      </c>
      <c r="H34" s="272">
        <v>0</v>
      </c>
      <c r="I34" s="272">
        <v>0</v>
      </c>
      <c r="J34" s="272">
        <v>3.24</v>
      </c>
      <c r="K34" s="272">
        <v>0</v>
      </c>
      <c r="L34" s="272">
        <v>0</v>
      </c>
      <c r="M34" s="272">
        <v>0</v>
      </c>
      <c r="N34" s="272">
        <v>0</v>
      </c>
      <c r="O34" s="272">
        <v>0</v>
      </c>
      <c r="P34" s="272">
        <v>0.12</v>
      </c>
      <c r="Q34" s="272">
        <v>0</v>
      </c>
      <c r="R34" s="272">
        <v>0</v>
      </c>
      <c r="S34" s="272">
        <v>0</v>
      </c>
      <c r="T34" s="272">
        <v>0</v>
      </c>
      <c r="U34" s="272">
        <v>2.9</v>
      </c>
      <c r="V34" s="272">
        <v>2.81</v>
      </c>
      <c r="W34" s="272">
        <v>0</v>
      </c>
      <c r="X34" s="272">
        <v>0</v>
      </c>
      <c r="Y34" s="272">
        <v>0</v>
      </c>
      <c r="Z34" s="272">
        <v>0</v>
      </c>
      <c r="AA34" s="272">
        <v>0</v>
      </c>
      <c r="AB34" s="272">
        <v>0</v>
      </c>
      <c r="AC34" s="271">
        <v>0</v>
      </c>
    </row>
    <row r="35" spans="1:29" s="97" customFormat="1" ht="14.25" hidden="1" customHeight="1">
      <c r="A35" s="85" t="s">
        <v>1448</v>
      </c>
      <c r="B35" s="91" t="s">
        <v>1222</v>
      </c>
      <c r="C35" s="43" t="s">
        <v>25</v>
      </c>
      <c r="D35" s="269">
        <v>1549.84</v>
      </c>
      <c r="E35" s="271">
        <v>56.06</v>
      </c>
      <c r="F35" s="271">
        <v>55.35</v>
      </c>
      <c r="G35" s="271">
        <v>31.32</v>
      </c>
      <c r="H35" s="272">
        <v>60.43</v>
      </c>
      <c r="I35" s="272">
        <v>35.15</v>
      </c>
      <c r="J35" s="272">
        <v>27.75</v>
      </c>
      <c r="K35" s="272">
        <v>87.8</v>
      </c>
      <c r="L35" s="272">
        <v>25.42</v>
      </c>
      <c r="M35" s="272">
        <v>19.079999999999998</v>
      </c>
      <c r="N35" s="272">
        <v>15.5</v>
      </c>
      <c r="O35" s="272">
        <v>17.77</v>
      </c>
      <c r="P35" s="272">
        <v>47.14</v>
      </c>
      <c r="Q35" s="272">
        <v>46.98</v>
      </c>
      <c r="R35" s="272">
        <v>15.38</v>
      </c>
      <c r="S35" s="272">
        <v>50.25</v>
      </c>
      <c r="T35" s="272">
        <v>118.94</v>
      </c>
      <c r="U35" s="272">
        <v>105.99</v>
      </c>
      <c r="V35" s="272">
        <v>88.8</v>
      </c>
      <c r="W35" s="272">
        <v>134.47</v>
      </c>
      <c r="X35" s="272">
        <v>82.06</v>
      </c>
      <c r="Y35" s="272">
        <v>146.94999999999999</v>
      </c>
      <c r="Z35" s="272">
        <v>92.61</v>
      </c>
      <c r="AA35" s="272">
        <v>81.790000000000006</v>
      </c>
      <c r="AB35" s="272">
        <v>58.64</v>
      </c>
      <c r="AC35" s="271">
        <v>48.21</v>
      </c>
    </row>
    <row r="36" spans="1:29" s="97" customFormat="1" ht="14.25" hidden="1" customHeight="1">
      <c r="A36" s="85" t="s">
        <v>1449</v>
      </c>
      <c r="B36" s="91" t="s">
        <v>536</v>
      </c>
      <c r="C36" s="43" t="s">
        <v>26</v>
      </c>
      <c r="D36" s="269">
        <v>180.34999999999997</v>
      </c>
      <c r="E36" s="271">
        <v>6.74</v>
      </c>
      <c r="F36" s="271">
        <v>6.89</v>
      </c>
      <c r="G36" s="271">
        <v>1.3</v>
      </c>
      <c r="H36" s="272">
        <v>1.87</v>
      </c>
      <c r="I36" s="272">
        <v>3.46</v>
      </c>
      <c r="J36" s="272">
        <v>1.17</v>
      </c>
      <c r="K36" s="272">
        <v>7.19</v>
      </c>
      <c r="L36" s="272">
        <v>0.89</v>
      </c>
      <c r="M36" s="272">
        <v>0.23</v>
      </c>
      <c r="N36" s="272">
        <v>0.42</v>
      </c>
      <c r="O36" s="272">
        <v>1.19</v>
      </c>
      <c r="P36" s="272">
        <v>1.22</v>
      </c>
      <c r="Q36" s="272">
        <v>3.97</v>
      </c>
      <c r="R36" s="272">
        <v>0.26</v>
      </c>
      <c r="S36" s="272">
        <v>2.85</v>
      </c>
      <c r="T36" s="272">
        <v>4.6500000000000004</v>
      </c>
      <c r="U36" s="272">
        <v>13.61</v>
      </c>
      <c r="V36" s="272">
        <v>15.06</v>
      </c>
      <c r="W36" s="272">
        <v>59.03</v>
      </c>
      <c r="X36" s="272">
        <v>2.59</v>
      </c>
      <c r="Y36" s="272">
        <v>13.67</v>
      </c>
      <c r="Z36" s="272">
        <v>13.97</v>
      </c>
      <c r="AA36" s="272">
        <v>7.89</v>
      </c>
      <c r="AB36" s="272">
        <v>6.73</v>
      </c>
      <c r="AC36" s="271">
        <v>3.5</v>
      </c>
    </row>
    <row r="37" spans="1:29" s="97" customFormat="1" ht="14.25" hidden="1" customHeight="1">
      <c r="A37" s="85" t="s">
        <v>1450</v>
      </c>
      <c r="B37" s="91" t="s">
        <v>689</v>
      </c>
      <c r="C37" s="43" t="s">
        <v>33</v>
      </c>
      <c r="D37" s="269">
        <v>22.97</v>
      </c>
      <c r="E37" s="271">
        <v>6.1</v>
      </c>
      <c r="F37" s="271">
        <v>0.03</v>
      </c>
      <c r="G37" s="271">
        <v>0.04</v>
      </c>
      <c r="H37" s="272">
        <v>0.02</v>
      </c>
      <c r="I37" s="272">
        <v>0.01</v>
      </c>
      <c r="J37" s="272">
        <v>0</v>
      </c>
      <c r="K37" s="272">
        <v>11.21</v>
      </c>
      <c r="L37" s="272">
        <v>0.09</v>
      </c>
      <c r="M37" s="272">
        <v>0</v>
      </c>
      <c r="N37" s="272">
        <v>0.05</v>
      </c>
      <c r="O37" s="272">
        <v>0</v>
      </c>
      <c r="P37" s="272">
        <v>0</v>
      </c>
      <c r="Q37" s="272">
        <v>0.2</v>
      </c>
      <c r="R37" s="272">
        <v>0</v>
      </c>
      <c r="S37" s="272">
        <v>0.04</v>
      </c>
      <c r="T37" s="272">
        <v>0.12</v>
      </c>
      <c r="U37" s="272">
        <v>0.18</v>
      </c>
      <c r="V37" s="272">
        <v>0.15</v>
      </c>
      <c r="W37" s="272">
        <v>3.77</v>
      </c>
      <c r="X37" s="272">
        <v>0.02</v>
      </c>
      <c r="Y37" s="272">
        <v>0.21</v>
      </c>
      <c r="Z37" s="272">
        <v>0.06</v>
      </c>
      <c r="AA37" s="272">
        <v>0.03</v>
      </c>
      <c r="AB37" s="272">
        <v>0.04</v>
      </c>
      <c r="AC37" s="271">
        <v>0.6</v>
      </c>
    </row>
    <row r="38" spans="1:29" s="97" customFormat="1" ht="14.25" hidden="1" customHeight="1">
      <c r="A38" s="85" t="s">
        <v>1451</v>
      </c>
      <c r="B38" s="91" t="s">
        <v>1452</v>
      </c>
      <c r="C38" s="44" t="s">
        <v>34</v>
      </c>
      <c r="D38" s="269">
        <v>3.8099999999999996</v>
      </c>
      <c r="E38" s="271">
        <v>0.02</v>
      </c>
      <c r="F38" s="271">
        <v>0</v>
      </c>
      <c r="G38" s="271">
        <v>0</v>
      </c>
      <c r="H38" s="272">
        <v>0.01</v>
      </c>
      <c r="I38" s="272">
        <v>1.37</v>
      </c>
      <c r="J38" s="272">
        <v>0.27</v>
      </c>
      <c r="K38" s="272">
        <v>0.05</v>
      </c>
      <c r="L38" s="272">
        <v>1.24</v>
      </c>
      <c r="M38" s="272">
        <v>0.09</v>
      </c>
      <c r="N38" s="272">
        <v>0.02</v>
      </c>
      <c r="O38" s="272">
        <v>0.21</v>
      </c>
      <c r="P38" s="272">
        <v>0.2</v>
      </c>
      <c r="Q38" s="272">
        <v>0</v>
      </c>
      <c r="R38" s="272">
        <v>0</v>
      </c>
      <c r="S38" s="272">
        <v>0</v>
      </c>
      <c r="T38" s="272">
        <v>0.21</v>
      </c>
      <c r="U38" s="272">
        <v>0</v>
      </c>
      <c r="V38" s="272">
        <v>0</v>
      </c>
      <c r="W38" s="272">
        <v>0.02</v>
      </c>
      <c r="X38" s="272">
        <v>0</v>
      </c>
      <c r="Y38" s="272">
        <v>0.02</v>
      </c>
      <c r="Z38" s="272">
        <v>0.01</v>
      </c>
      <c r="AA38" s="272">
        <v>0.04</v>
      </c>
      <c r="AB38" s="272">
        <v>0.01</v>
      </c>
      <c r="AC38" s="271">
        <v>0.02</v>
      </c>
    </row>
    <row r="39" spans="1:29" s="97" customFormat="1" ht="14.25" hidden="1" customHeight="1">
      <c r="A39" s="85" t="s">
        <v>1453</v>
      </c>
      <c r="B39" s="91" t="s">
        <v>704</v>
      </c>
      <c r="C39" s="43" t="s">
        <v>35</v>
      </c>
      <c r="D39" s="269">
        <v>15.02</v>
      </c>
      <c r="E39" s="271">
        <v>7.0000000000000007E-2</v>
      </c>
      <c r="F39" s="271">
        <v>1.0900000000000001</v>
      </c>
      <c r="G39" s="271">
        <v>1.0900000000000001</v>
      </c>
      <c r="H39" s="272">
        <v>0</v>
      </c>
      <c r="I39" s="272">
        <v>0.31</v>
      </c>
      <c r="J39" s="272">
        <v>0.05</v>
      </c>
      <c r="K39" s="272">
        <v>0.88</v>
      </c>
      <c r="L39" s="272">
        <v>0.51</v>
      </c>
      <c r="M39" s="272">
        <v>0.32</v>
      </c>
      <c r="N39" s="272">
        <v>7.0000000000000007E-2</v>
      </c>
      <c r="O39" s="272">
        <v>0</v>
      </c>
      <c r="P39" s="272">
        <v>0.62</v>
      </c>
      <c r="Q39" s="272">
        <v>0.87</v>
      </c>
      <c r="R39" s="272">
        <v>3.63</v>
      </c>
      <c r="S39" s="272">
        <v>0.91</v>
      </c>
      <c r="T39" s="272">
        <v>1.08</v>
      </c>
      <c r="U39" s="272">
        <v>0.41</v>
      </c>
      <c r="V39" s="272">
        <v>0.65</v>
      </c>
      <c r="W39" s="272">
        <v>0.28999999999999998</v>
      </c>
      <c r="X39" s="272">
        <v>0.53</v>
      </c>
      <c r="Y39" s="272">
        <v>0.34</v>
      </c>
      <c r="Z39" s="272">
        <v>0.7</v>
      </c>
      <c r="AA39" s="272">
        <v>0.32</v>
      </c>
      <c r="AB39" s="272">
        <v>0</v>
      </c>
      <c r="AC39" s="271">
        <v>0.28000000000000003</v>
      </c>
    </row>
    <row r="40" spans="1:29" ht="14.25" customHeight="1">
      <c r="A40" s="83" t="s">
        <v>711</v>
      </c>
      <c r="B40" s="84" t="s">
        <v>1421</v>
      </c>
      <c r="C40" s="83" t="s">
        <v>37</v>
      </c>
      <c r="D40" s="269">
        <v>7.7799999999999994</v>
      </c>
      <c r="E40" s="269">
        <v>0</v>
      </c>
      <c r="F40" s="269">
        <v>0</v>
      </c>
      <c r="G40" s="269">
        <v>0</v>
      </c>
      <c r="H40" s="270">
        <v>0</v>
      </c>
      <c r="I40" s="270">
        <v>0</v>
      </c>
      <c r="J40" s="270">
        <v>0</v>
      </c>
      <c r="K40" s="270">
        <v>0</v>
      </c>
      <c r="L40" s="270">
        <v>4.92</v>
      </c>
      <c r="M40" s="270">
        <v>1.1200000000000001</v>
      </c>
      <c r="N40" s="270">
        <v>0.97</v>
      </c>
      <c r="O40" s="270">
        <v>0</v>
      </c>
      <c r="P40" s="270">
        <v>0</v>
      </c>
      <c r="Q40" s="270">
        <v>0.77</v>
      </c>
      <c r="R40" s="270">
        <v>0</v>
      </c>
      <c r="S40" s="270">
        <v>0</v>
      </c>
      <c r="T40" s="270">
        <v>0</v>
      </c>
      <c r="U40" s="270">
        <v>0</v>
      </c>
      <c r="V40" s="270">
        <v>0</v>
      </c>
      <c r="W40" s="270">
        <v>0</v>
      </c>
      <c r="X40" s="270">
        <v>0</v>
      </c>
      <c r="Y40" s="270">
        <v>0</v>
      </c>
      <c r="Z40" s="270">
        <v>0</v>
      </c>
      <c r="AA40" s="270">
        <v>0</v>
      </c>
      <c r="AB40" s="270">
        <v>0</v>
      </c>
      <c r="AC40" s="269">
        <v>0</v>
      </c>
    </row>
    <row r="41" spans="1:29" ht="14.25" customHeight="1">
      <c r="A41" s="83" t="s">
        <v>714</v>
      </c>
      <c r="B41" s="84" t="s">
        <v>1303</v>
      </c>
      <c r="C41" s="83" t="s">
        <v>38</v>
      </c>
      <c r="D41" s="269">
        <v>0</v>
      </c>
      <c r="E41" s="269">
        <v>0</v>
      </c>
      <c r="F41" s="269">
        <v>0</v>
      </c>
      <c r="G41" s="269">
        <v>0</v>
      </c>
      <c r="H41" s="270">
        <v>0</v>
      </c>
      <c r="I41" s="270">
        <v>0</v>
      </c>
      <c r="J41" s="270">
        <v>0</v>
      </c>
      <c r="K41" s="270">
        <v>0</v>
      </c>
      <c r="L41" s="270">
        <v>0</v>
      </c>
      <c r="M41" s="270">
        <v>0</v>
      </c>
      <c r="N41" s="270">
        <v>0</v>
      </c>
      <c r="O41" s="270">
        <v>0</v>
      </c>
      <c r="P41" s="270">
        <v>0</v>
      </c>
      <c r="Q41" s="270">
        <v>0</v>
      </c>
      <c r="R41" s="270">
        <v>0</v>
      </c>
      <c r="S41" s="270">
        <v>0</v>
      </c>
      <c r="T41" s="270">
        <v>0</v>
      </c>
      <c r="U41" s="270">
        <v>0</v>
      </c>
      <c r="V41" s="270">
        <v>0</v>
      </c>
      <c r="W41" s="270">
        <v>0</v>
      </c>
      <c r="X41" s="270">
        <v>0</v>
      </c>
      <c r="Y41" s="270">
        <v>0</v>
      </c>
      <c r="Z41" s="270">
        <v>0</v>
      </c>
      <c r="AA41" s="270">
        <v>0</v>
      </c>
      <c r="AB41" s="270">
        <v>0</v>
      </c>
      <c r="AC41" s="269">
        <v>0</v>
      </c>
    </row>
    <row r="42" spans="1:29" ht="14.25" customHeight="1">
      <c r="A42" s="83" t="s">
        <v>716</v>
      </c>
      <c r="B42" s="84" t="s">
        <v>717</v>
      </c>
      <c r="C42" s="83" t="s">
        <v>39</v>
      </c>
      <c r="D42" s="269">
        <v>17.399999999999999</v>
      </c>
      <c r="E42" s="269">
        <v>0</v>
      </c>
      <c r="F42" s="269">
        <v>0</v>
      </c>
      <c r="G42" s="269">
        <v>0</v>
      </c>
      <c r="H42" s="270">
        <v>0</v>
      </c>
      <c r="I42" s="270">
        <v>0</v>
      </c>
      <c r="J42" s="270">
        <v>0</v>
      </c>
      <c r="K42" s="270">
        <v>0</v>
      </c>
      <c r="L42" s="270">
        <v>0</v>
      </c>
      <c r="M42" s="270">
        <v>0</v>
      </c>
      <c r="N42" s="270">
        <v>0</v>
      </c>
      <c r="O42" s="270">
        <v>0</v>
      </c>
      <c r="P42" s="270">
        <v>0</v>
      </c>
      <c r="Q42" s="270">
        <v>0</v>
      </c>
      <c r="R42" s="270">
        <v>0</v>
      </c>
      <c r="S42" s="270">
        <v>0</v>
      </c>
      <c r="T42" s="270">
        <v>0</v>
      </c>
      <c r="U42" s="270">
        <v>0</v>
      </c>
      <c r="V42" s="270">
        <v>0</v>
      </c>
      <c r="W42" s="270">
        <v>15.12</v>
      </c>
      <c r="X42" s="270">
        <v>0.04</v>
      </c>
      <c r="Y42" s="270">
        <v>0</v>
      </c>
      <c r="Z42" s="270">
        <v>0</v>
      </c>
      <c r="AA42" s="270">
        <v>2.2400000000000002</v>
      </c>
      <c r="AB42" s="270">
        <v>0</v>
      </c>
      <c r="AC42" s="269">
        <v>0</v>
      </c>
    </row>
    <row r="43" spans="1:29" s="15" customFormat="1" ht="14.25" customHeight="1">
      <c r="A43" s="92" t="s">
        <v>719</v>
      </c>
      <c r="B43" s="93" t="s">
        <v>720</v>
      </c>
      <c r="C43" s="92" t="s">
        <v>40</v>
      </c>
      <c r="D43" s="270">
        <v>1022.4399999999999</v>
      </c>
      <c r="E43" s="270">
        <v>0</v>
      </c>
      <c r="F43" s="270">
        <v>0</v>
      </c>
      <c r="G43" s="270">
        <v>0</v>
      </c>
      <c r="H43" s="270">
        <v>0</v>
      </c>
      <c r="I43" s="270">
        <v>0</v>
      </c>
      <c r="J43" s="270">
        <v>0</v>
      </c>
      <c r="K43" s="270">
        <v>0</v>
      </c>
      <c r="L43" s="270">
        <v>0</v>
      </c>
      <c r="M43" s="270">
        <v>0</v>
      </c>
      <c r="N43" s="270">
        <v>0</v>
      </c>
      <c r="O43" s="270">
        <v>0</v>
      </c>
      <c r="P43" s="270">
        <v>0</v>
      </c>
      <c r="Q43" s="270">
        <v>0</v>
      </c>
      <c r="R43" s="270">
        <v>0</v>
      </c>
      <c r="S43" s="270">
        <v>0</v>
      </c>
      <c r="T43" s="270">
        <v>162.06</v>
      </c>
      <c r="U43" s="270">
        <v>122.08</v>
      </c>
      <c r="V43" s="270">
        <v>151.54</v>
      </c>
      <c r="W43" s="270">
        <v>65.94</v>
      </c>
      <c r="X43" s="270">
        <v>0</v>
      </c>
      <c r="Y43" s="270">
        <v>114.1</v>
      </c>
      <c r="Z43" s="270">
        <v>118.51</v>
      </c>
      <c r="AA43" s="270">
        <v>125.47</v>
      </c>
      <c r="AB43" s="270">
        <v>79.08</v>
      </c>
      <c r="AC43" s="270">
        <v>83.66</v>
      </c>
    </row>
    <row r="44" spans="1:29" s="15" customFormat="1" ht="14.25" customHeight="1">
      <c r="A44" s="92" t="s">
        <v>911</v>
      </c>
      <c r="B44" s="93" t="s">
        <v>1233</v>
      </c>
      <c r="C44" s="92" t="s">
        <v>41</v>
      </c>
      <c r="D44" s="270">
        <v>1432.8400000000001</v>
      </c>
      <c r="E44" s="274">
        <v>123.92</v>
      </c>
      <c r="F44" s="274">
        <v>85.48</v>
      </c>
      <c r="G44" s="274">
        <v>74.94</v>
      </c>
      <c r="H44" s="274">
        <v>80.31</v>
      </c>
      <c r="I44" s="274">
        <v>73.930000000000007</v>
      </c>
      <c r="J44" s="274">
        <v>39.450000000000003</v>
      </c>
      <c r="K44" s="274">
        <v>91.33</v>
      </c>
      <c r="L44" s="274">
        <v>90.05</v>
      </c>
      <c r="M44" s="274">
        <v>22.11</v>
      </c>
      <c r="N44" s="274">
        <v>35.479999999999997</v>
      </c>
      <c r="O44" s="274">
        <v>30.08</v>
      </c>
      <c r="P44" s="274">
        <v>54.79</v>
      </c>
      <c r="Q44" s="274">
        <v>104.81</v>
      </c>
      <c r="R44" s="274">
        <v>23.3</v>
      </c>
      <c r="S44" s="274">
        <v>85.35</v>
      </c>
      <c r="T44" s="274">
        <v>52.64</v>
      </c>
      <c r="U44" s="274">
        <v>0</v>
      </c>
      <c r="V44" s="274">
        <v>10.94</v>
      </c>
      <c r="W44" s="274">
        <v>26.62</v>
      </c>
      <c r="X44" s="274">
        <v>256.45999999999998</v>
      </c>
      <c r="Y44" s="274">
        <v>3.98</v>
      </c>
      <c r="Z44" s="274">
        <v>0</v>
      </c>
      <c r="AA44" s="274">
        <v>28.45</v>
      </c>
      <c r="AB44" s="274">
        <v>0</v>
      </c>
      <c r="AC44" s="274">
        <v>38.42</v>
      </c>
    </row>
    <row r="45" spans="1:29" ht="14.25" customHeight="1">
      <c r="A45" s="83" t="s">
        <v>1047</v>
      </c>
      <c r="B45" s="84" t="s">
        <v>1048</v>
      </c>
      <c r="C45" s="83" t="s">
        <v>42</v>
      </c>
      <c r="D45" s="269">
        <v>44.62</v>
      </c>
      <c r="E45" s="275">
        <v>0.42</v>
      </c>
      <c r="F45" s="275">
        <v>1.45</v>
      </c>
      <c r="G45" s="275">
        <v>0.41</v>
      </c>
      <c r="H45" s="274">
        <v>2.04</v>
      </c>
      <c r="I45" s="274">
        <v>3.02</v>
      </c>
      <c r="J45" s="274">
        <v>8.67</v>
      </c>
      <c r="K45" s="274">
        <v>0.28999999999999998</v>
      </c>
      <c r="L45" s="274">
        <v>0.42</v>
      </c>
      <c r="M45" s="274">
        <v>0.31</v>
      </c>
      <c r="N45" s="274">
        <v>0.14000000000000001</v>
      </c>
      <c r="O45" s="274">
        <v>4.8600000000000003</v>
      </c>
      <c r="P45" s="274">
        <v>7.32</v>
      </c>
      <c r="Q45" s="274">
        <v>0.6</v>
      </c>
      <c r="R45" s="274">
        <v>0.23</v>
      </c>
      <c r="S45" s="274">
        <v>1.55</v>
      </c>
      <c r="T45" s="274">
        <v>3.02</v>
      </c>
      <c r="U45" s="274">
        <v>3.26</v>
      </c>
      <c r="V45" s="274">
        <v>0.51</v>
      </c>
      <c r="W45" s="274">
        <v>0.68</v>
      </c>
      <c r="X45" s="274">
        <v>1.31</v>
      </c>
      <c r="Y45" s="274">
        <v>0.78</v>
      </c>
      <c r="Z45" s="274">
        <v>1.27</v>
      </c>
      <c r="AA45" s="274">
        <v>0.8</v>
      </c>
      <c r="AB45" s="274">
        <v>0.76</v>
      </c>
      <c r="AC45" s="275">
        <v>0.5</v>
      </c>
    </row>
    <row r="46" spans="1:29" ht="14.25" customHeight="1">
      <c r="A46" s="83" t="s">
        <v>1053</v>
      </c>
      <c r="B46" s="84" t="s">
        <v>1234</v>
      </c>
      <c r="C46" s="83" t="s">
        <v>43</v>
      </c>
      <c r="D46" s="269">
        <v>25.43</v>
      </c>
      <c r="E46" s="275">
        <v>0.11</v>
      </c>
      <c r="F46" s="275">
        <v>4.47</v>
      </c>
      <c r="G46" s="275">
        <v>0.98</v>
      </c>
      <c r="H46" s="274">
        <v>0</v>
      </c>
      <c r="I46" s="274">
        <v>1.38</v>
      </c>
      <c r="J46" s="274">
        <v>3.18</v>
      </c>
      <c r="K46" s="274">
        <v>1.88</v>
      </c>
      <c r="L46" s="274">
        <v>0.53</v>
      </c>
      <c r="M46" s="274">
        <v>0.2</v>
      </c>
      <c r="N46" s="274">
        <v>0</v>
      </c>
      <c r="O46" s="274">
        <v>1.1499999999999999</v>
      </c>
      <c r="P46" s="274">
        <v>5.16</v>
      </c>
      <c r="Q46" s="274">
        <v>0</v>
      </c>
      <c r="R46" s="274">
        <v>0.72</v>
      </c>
      <c r="S46" s="274">
        <v>0</v>
      </c>
      <c r="T46" s="274">
        <v>0.25</v>
      </c>
      <c r="U46" s="274">
        <v>0.03</v>
      </c>
      <c r="V46" s="274">
        <v>0</v>
      </c>
      <c r="W46" s="274">
        <v>0</v>
      </c>
      <c r="X46" s="274">
        <v>0</v>
      </c>
      <c r="Y46" s="274">
        <v>0</v>
      </c>
      <c r="Z46" s="274">
        <v>1.51</v>
      </c>
      <c r="AA46" s="274">
        <v>3.88</v>
      </c>
      <c r="AB46" s="274">
        <v>0</v>
      </c>
      <c r="AC46" s="275">
        <v>0</v>
      </c>
    </row>
    <row r="47" spans="1:29" ht="14.25" customHeight="1">
      <c r="A47" s="83" t="s">
        <v>1055</v>
      </c>
      <c r="B47" s="84" t="s">
        <v>1056</v>
      </c>
      <c r="C47" s="83" t="s">
        <v>44</v>
      </c>
      <c r="D47" s="269">
        <v>0</v>
      </c>
      <c r="E47" s="275">
        <v>0</v>
      </c>
      <c r="F47" s="275">
        <v>0</v>
      </c>
      <c r="G47" s="275">
        <v>0</v>
      </c>
      <c r="H47" s="274">
        <v>0</v>
      </c>
      <c r="I47" s="274">
        <v>0</v>
      </c>
      <c r="J47" s="274">
        <v>0</v>
      </c>
      <c r="K47" s="274">
        <v>0</v>
      </c>
      <c r="L47" s="274">
        <v>0</v>
      </c>
      <c r="M47" s="274">
        <v>0</v>
      </c>
      <c r="N47" s="274">
        <v>0</v>
      </c>
      <c r="O47" s="274">
        <v>0</v>
      </c>
      <c r="P47" s="274">
        <v>0</v>
      </c>
      <c r="Q47" s="274">
        <v>0</v>
      </c>
      <c r="R47" s="274">
        <v>0</v>
      </c>
      <c r="S47" s="274">
        <v>0</v>
      </c>
      <c r="T47" s="274">
        <v>0</v>
      </c>
      <c r="U47" s="274">
        <v>0</v>
      </c>
      <c r="V47" s="274">
        <v>0</v>
      </c>
      <c r="W47" s="274">
        <v>0</v>
      </c>
      <c r="X47" s="274">
        <v>0</v>
      </c>
      <c r="Y47" s="274">
        <v>0</v>
      </c>
      <c r="Z47" s="274">
        <v>0</v>
      </c>
      <c r="AA47" s="274">
        <v>0</v>
      </c>
      <c r="AB47" s="274">
        <v>0</v>
      </c>
      <c r="AC47" s="275">
        <v>0</v>
      </c>
    </row>
    <row r="48" spans="1:29" ht="14.25" customHeight="1">
      <c r="A48" s="83" t="s">
        <v>1057</v>
      </c>
      <c r="B48" s="95" t="s">
        <v>1058</v>
      </c>
      <c r="C48" s="83" t="s">
        <v>45</v>
      </c>
      <c r="D48" s="269">
        <v>11.079999999999997</v>
      </c>
      <c r="E48" s="275">
        <v>0.05</v>
      </c>
      <c r="F48" s="275">
        <v>0</v>
      </c>
      <c r="G48" s="275">
        <v>0</v>
      </c>
      <c r="H48" s="274">
        <v>0</v>
      </c>
      <c r="I48" s="274">
        <v>0</v>
      </c>
      <c r="J48" s="274">
        <v>0</v>
      </c>
      <c r="K48" s="274">
        <v>0</v>
      </c>
      <c r="L48" s="274">
        <v>3.55</v>
      </c>
      <c r="M48" s="274">
        <v>0.82</v>
      </c>
      <c r="N48" s="274">
        <v>0</v>
      </c>
      <c r="O48" s="274">
        <v>0</v>
      </c>
      <c r="P48" s="274">
        <v>0.12</v>
      </c>
      <c r="Q48" s="274">
        <v>0</v>
      </c>
      <c r="R48" s="274">
        <v>0.63</v>
      </c>
      <c r="S48" s="274">
        <v>0.14000000000000001</v>
      </c>
      <c r="T48" s="274">
        <v>2.64</v>
      </c>
      <c r="U48" s="274">
        <v>0.54</v>
      </c>
      <c r="V48" s="274">
        <v>0</v>
      </c>
      <c r="W48" s="274">
        <v>0.04</v>
      </c>
      <c r="X48" s="274">
        <v>0.68</v>
      </c>
      <c r="Y48" s="274">
        <v>0</v>
      </c>
      <c r="Z48" s="274">
        <v>0</v>
      </c>
      <c r="AA48" s="274">
        <v>0.03</v>
      </c>
      <c r="AB48" s="274">
        <v>1.57</v>
      </c>
      <c r="AC48" s="275">
        <v>0.27</v>
      </c>
    </row>
    <row r="49" spans="1:29" ht="28.5" customHeight="1">
      <c r="A49" s="83" t="s">
        <v>1068</v>
      </c>
      <c r="B49" s="95" t="s">
        <v>1422</v>
      </c>
      <c r="C49" s="83" t="s">
        <v>46</v>
      </c>
      <c r="D49" s="269">
        <v>145.32</v>
      </c>
      <c r="E49" s="275">
        <v>6.91</v>
      </c>
      <c r="F49" s="275">
        <v>0.28999999999999998</v>
      </c>
      <c r="G49" s="275">
        <v>0.72</v>
      </c>
      <c r="H49" s="274">
        <v>3.18</v>
      </c>
      <c r="I49" s="274">
        <v>0.9</v>
      </c>
      <c r="J49" s="274">
        <v>0.04</v>
      </c>
      <c r="K49" s="274">
        <v>8.68</v>
      </c>
      <c r="L49" s="274">
        <v>2.17</v>
      </c>
      <c r="M49" s="274">
        <v>0</v>
      </c>
      <c r="N49" s="274">
        <v>0.1</v>
      </c>
      <c r="O49" s="274">
        <v>0</v>
      </c>
      <c r="P49" s="274">
        <v>0</v>
      </c>
      <c r="Q49" s="274">
        <v>2.61</v>
      </c>
      <c r="R49" s="274">
        <v>0</v>
      </c>
      <c r="S49" s="274">
        <v>0.27</v>
      </c>
      <c r="T49" s="274">
        <v>5.75</v>
      </c>
      <c r="U49" s="274">
        <v>14.89</v>
      </c>
      <c r="V49" s="274">
        <v>15.37</v>
      </c>
      <c r="W49" s="274">
        <v>13.46</v>
      </c>
      <c r="X49" s="274">
        <v>2.8</v>
      </c>
      <c r="Y49" s="274">
        <v>11.51</v>
      </c>
      <c r="Z49" s="274">
        <v>13.55</v>
      </c>
      <c r="AA49" s="274">
        <v>17.079999999999998</v>
      </c>
      <c r="AB49" s="274">
        <v>17.47</v>
      </c>
      <c r="AC49" s="275">
        <v>7.57</v>
      </c>
    </row>
    <row r="50" spans="1:29" ht="14.25" customHeight="1">
      <c r="A50" s="83" t="s">
        <v>1073</v>
      </c>
      <c r="B50" s="95" t="s">
        <v>1393</v>
      </c>
      <c r="C50" s="83" t="s">
        <v>47</v>
      </c>
      <c r="D50" s="269">
        <v>23.839999999999996</v>
      </c>
      <c r="E50" s="275">
        <v>0.52</v>
      </c>
      <c r="F50" s="275">
        <v>0</v>
      </c>
      <c r="G50" s="275">
        <v>0</v>
      </c>
      <c r="H50" s="274">
        <v>0</v>
      </c>
      <c r="I50" s="274">
        <v>0</v>
      </c>
      <c r="J50" s="274">
        <v>0</v>
      </c>
      <c r="K50" s="274">
        <v>0</v>
      </c>
      <c r="L50" s="274">
        <v>0</v>
      </c>
      <c r="M50" s="274">
        <v>0</v>
      </c>
      <c r="N50" s="274">
        <v>0</v>
      </c>
      <c r="O50" s="274">
        <v>0</v>
      </c>
      <c r="P50" s="274">
        <v>0</v>
      </c>
      <c r="Q50" s="274">
        <v>0</v>
      </c>
      <c r="R50" s="274">
        <v>0</v>
      </c>
      <c r="S50" s="274">
        <v>0</v>
      </c>
      <c r="T50" s="274">
        <v>0</v>
      </c>
      <c r="U50" s="274">
        <v>18.7</v>
      </c>
      <c r="V50" s="274">
        <v>0</v>
      </c>
      <c r="W50" s="274">
        <v>0</v>
      </c>
      <c r="X50" s="274">
        <v>0</v>
      </c>
      <c r="Y50" s="274">
        <v>2.61</v>
      </c>
      <c r="Z50" s="274">
        <v>0</v>
      </c>
      <c r="AA50" s="274">
        <v>0</v>
      </c>
      <c r="AB50" s="274">
        <v>0</v>
      </c>
      <c r="AC50" s="275">
        <v>2.0099999999999998</v>
      </c>
    </row>
    <row r="51" spans="1:29" ht="14.25" customHeight="1">
      <c r="A51" s="83" t="s">
        <v>1075</v>
      </c>
      <c r="B51" s="95" t="s">
        <v>1076</v>
      </c>
      <c r="C51" s="83" t="s">
        <v>48</v>
      </c>
      <c r="D51" s="269">
        <v>27.050000000000008</v>
      </c>
      <c r="E51" s="275">
        <v>1.1100000000000001</v>
      </c>
      <c r="F51" s="275">
        <v>0.84</v>
      </c>
      <c r="G51" s="275">
        <v>1.08</v>
      </c>
      <c r="H51" s="274">
        <v>0.8</v>
      </c>
      <c r="I51" s="274">
        <v>0.45</v>
      </c>
      <c r="J51" s="274">
        <v>0.62</v>
      </c>
      <c r="K51" s="274">
        <v>1.91</v>
      </c>
      <c r="L51" s="274">
        <v>0.47</v>
      </c>
      <c r="M51" s="274">
        <v>0.31</v>
      </c>
      <c r="N51" s="274">
        <v>0.22</v>
      </c>
      <c r="O51" s="274">
        <v>0.14000000000000001</v>
      </c>
      <c r="P51" s="274">
        <v>0.73</v>
      </c>
      <c r="Q51" s="274">
        <v>0.79</v>
      </c>
      <c r="R51" s="274">
        <v>0.14000000000000001</v>
      </c>
      <c r="S51" s="274">
        <v>1.44</v>
      </c>
      <c r="T51" s="274">
        <v>2.38</v>
      </c>
      <c r="U51" s="274">
        <v>0.97</v>
      </c>
      <c r="V51" s="274">
        <v>1.59</v>
      </c>
      <c r="W51" s="274">
        <v>1.27</v>
      </c>
      <c r="X51" s="274">
        <v>1.01</v>
      </c>
      <c r="Y51" s="274">
        <v>3</v>
      </c>
      <c r="Z51" s="274">
        <v>2.12</v>
      </c>
      <c r="AA51" s="274">
        <v>1.44</v>
      </c>
      <c r="AB51" s="274">
        <v>1.1200000000000001</v>
      </c>
      <c r="AC51" s="275">
        <v>1.1000000000000001</v>
      </c>
    </row>
    <row r="52" spans="1:29" ht="14.25" customHeight="1">
      <c r="A52" s="83" t="s">
        <v>1123</v>
      </c>
      <c r="B52" s="95" t="s">
        <v>1124</v>
      </c>
      <c r="C52" s="83" t="s">
        <v>49</v>
      </c>
      <c r="D52" s="269">
        <v>39.569999999999993</v>
      </c>
      <c r="E52" s="275">
        <v>0</v>
      </c>
      <c r="F52" s="275">
        <v>0.4</v>
      </c>
      <c r="G52" s="275">
        <v>0</v>
      </c>
      <c r="H52" s="274">
        <v>0</v>
      </c>
      <c r="I52" s="275">
        <v>0.28999999999999998</v>
      </c>
      <c r="J52" s="275">
        <v>2.33</v>
      </c>
      <c r="K52" s="275">
        <v>0.15</v>
      </c>
      <c r="L52" s="275">
        <v>4.51</v>
      </c>
      <c r="M52" s="275">
        <v>1.67</v>
      </c>
      <c r="N52" s="274">
        <v>0</v>
      </c>
      <c r="O52" s="275">
        <v>10.09</v>
      </c>
      <c r="P52" s="275">
        <v>9.76</v>
      </c>
      <c r="Q52" s="275">
        <v>0</v>
      </c>
      <c r="R52" s="275">
        <v>0</v>
      </c>
      <c r="S52" s="275">
        <v>2.36</v>
      </c>
      <c r="T52" s="275">
        <v>1.73</v>
      </c>
      <c r="U52" s="275">
        <v>0</v>
      </c>
      <c r="V52" s="275">
        <v>3.1</v>
      </c>
      <c r="W52" s="274">
        <v>0</v>
      </c>
      <c r="X52" s="275">
        <v>2.39</v>
      </c>
      <c r="Y52" s="275">
        <v>0</v>
      </c>
      <c r="Z52" s="275">
        <v>0</v>
      </c>
      <c r="AA52" s="275">
        <v>0.79</v>
      </c>
      <c r="AB52" s="275">
        <v>0</v>
      </c>
      <c r="AC52" s="275">
        <v>0</v>
      </c>
    </row>
    <row r="53" spans="1:29" ht="14.25" customHeight="1">
      <c r="A53" s="83" t="s">
        <v>1170</v>
      </c>
      <c r="B53" s="95" t="s">
        <v>1171</v>
      </c>
      <c r="C53" s="83" t="s">
        <v>50</v>
      </c>
      <c r="D53" s="269">
        <v>6.16</v>
      </c>
      <c r="E53" s="275">
        <v>0</v>
      </c>
      <c r="F53" s="275">
        <v>0.09</v>
      </c>
      <c r="G53" s="275">
        <v>0.11</v>
      </c>
      <c r="H53" s="274">
        <v>0</v>
      </c>
      <c r="I53" s="275">
        <v>0.13</v>
      </c>
      <c r="J53" s="275">
        <v>0</v>
      </c>
      <c r="K53" s="275">
        <v>0.27</v>
      </c>
      <c r="L53" s="275">
        <v>0.01</v>
      </c>
      <c r="M53" s="275">
        <v>0</v>
      </c>
      <c r="N53" s="274">
        <v>0.08</v>
      </c>
      <c r="O53" s="275">
        <v>0.01</v>
      </c>
      <c r="P53" s="275">
        <v>0</v>
      </c>
      <c r="Q53" s="275">
        <v>0.74</v>
      </c>
      <c r="R53" s="275">
        <v>0</v>
      </c>
      <c r="S53" s="275">
        <v>0.04</v>
      </c>
      <c r="T53" s="275">
        <v>0.27</v>
      </c>
      <c r="U53" s="275">
        <v>0.02</v>
      </c>
      <c r="V53" s="275">
        <v>0.79</v>
      </c>
      <c r="W53" s="274">
        <v>0.41</v>
      </c>
      <c r="X53" s="275">
        <v>0.37</v>
      </c>
      <c r="Y53" s="275">
        <v>1.65</v>
      </c>
      <c r="Z53" s="275">
        <v>0.61</v>
      </c>
      <c r="AA53" s="275">
        <v>0</v>
      </c>
      <c r="AB53" s="275">
        <v>0.46</v>
      </c>
      <c r="AC53" s="275">
        <v>0.1</v>
      </c>
    </row>
    <row r="54" spans="1:29" ht="14.25" customHeight="1">
      <c r="A54" s="83" t="s">
        <v>1177</v>
      </c>
      <c r="B54" s="95" t="s">
        <v>1178</v>
      </c>
      <c r="C54" s="83" t="s">
        <v>51</v>
      </c>
      <c r="D54" s="269">
        <v>414.96999999999997</v>
      </c>
      <c r="E54" s="275">
        <v>1.73</v>
      </c>
      <c r="F54" s="275">
        <v>0</v>
      </c>
      <c r="G54" s="275">
        <v>0</v>
      </c>
      <c r="H54" s="274">
        <v>0</v>
      </c>
      <c r="I54" s="275">
        <v>0.18</v>
      </c>
      <c r="J54" s="275">
        <v>0</v>
      </c>
      <c r="K54" s="275">
        <v>23.12</v>
      </c>
      <c r="L54" s="275">
        <v>8.1199999999999992</v>
      </c>
      <c r="M54" s="275">
        <v>0</v>
      </c>
      <c r="N54" s="274">
        <v>0</v>
      </c>
      <c r="O54" s="275">
        <v>0</v>
      </c>
      <c r="P54" s="275">
        <v>0</v>
      </c>
      <c r="Q54" s="275">
        <v>53.12</v>
      </c>
      <c r="R54" s="275">
        <v>0.62</v>
      </c>
      <c r="S54" s="275">
        <v>17.8</v>
      </c>
      <c r="T54" s="275">
        <v>0</v>
      </c>
      <c r="U54" s="275">
        <v>2.63</v>
      </c>
      <c r="V54" s="275">
        <v>2.42</v>
      </c>
      <c r="W54" s="274">
        <v>264.33999999999997</v>
      </c>
      <c r="X54" s="275">
        <v>21.37</v>
      </c>
      <c r="Y54" s="275">
        <v>0.75</v>
      </c>
      <c r="Z54" s="275">
        <v>0</v>
      </c>
      <c r="AA54" s="275">
        <v>0</v>
      </c>
      <c r="AB54" s="275">
        <v>0</v>
      </c>
      <c r="AC54" s="275">
        <v>18.77</v>
      </c>
    </row>
    <row r="55" spans="1:29" ht="14.25" customHeight="1">
      <c r="A55" s="83" t="s">
        <v>1179</v>
      </c>
      <c r="B55" s="95" t="s">
        <v>1180</v>
      </c>
      <c r="C55" s="83" t="s">
        <v>52</v>
      </c>
      <c r="D55" s="269">
        <v>199.13000000000002</v>
      </c>
      <c r="E55" s="275">
        <v>1.81</v>
      </c>
      <c r="F55" s="275">
        <v>0.01</v>
      </c>
      <c r="G55" s="275">
        <v>0.37</v>
      </c>
      <c r="H55" s="274">
        <v>0.17</v>
      </c>
      <c r="I55" s="275">
        <v>0.16</v>
      </c>
      <c r="J55" s="275">
        <v>0</v>
      </c>
      <c r="K55" s="275">
        <v>1.1499999999999999</v>
      </c>
      <c r="L55" s="275">
        <v>14.94</v>
      </c>
      <c r="M55" s="275">
        <v>0</v>
      </c>
      <c r="N55" s="274">
        <v>0.5</v>
      </c>
      <c r="O55" s="275">
        <v>2.58</v>
      </c>
      <c r="P55" s="275">
        <v>11.88</v>
      </c>
      <c r="Q55" s="275">
        <v>7.77</v>
      </c>
      <c r="R55" s="275">
        <v>0</v>
      </c>
      <c r="S55" s="275">
        <v>2.0099999999999998</v>
      </c>
      <c r="T55" s="275">
        <v>4.53</v>
      </c>
      <c r="U55" s="275">
        <v>3.98</v>
      </c>
      <c r="V55" s="275">
        <v>67.7</v>
      </c>
      <c r="W55" s="274">
        <v>36.49</v>
      </c>
      <c r="X55" s="275">
        <v>19.649999999999999</v>
      </c>
      <c r="Y55" s="275">
        <v>0</v>
      </c>
      <c r="Z55" s="275">
        <v>4.3600000000000003</v>
      </c>
      <c r="AA55" s="275">
        <v>11.73</v>
      </c>
      <c r="AB55" s="275">
        <v>0.54</v>
      </c>
      <c r="AC55" s="275">
        <v>6.8</v>
      </c>
    </row>
    <row r="56" spans="1:29" ht="14.25" customHeight="1">
      <c r="A56" s="83" t="s">
        <v>1186</v>
      </c>
      <c r="B56" s="95" t="s">
        <v>1238</v>
      </c>
      <c r="C56" s="83" t="s">
        <v>53</v>
      </c>
      <c r="D56" s="269">
        <v>0</v>
      </c>
      <c r="E56" s="275">
        <v>0</v>
      </c>
      <c r="F56" s="275">
        <v>0</v>
      </c>
      <c r="G56" s="275">
        <v>0</v>
      </c>
      <c r="H56" s="274">
        <v>0</v>
      </c>
      <c r="I56" s="275">
        <v>0</v>
      </c>
      <c r="J56" s="275">
        <v>0</v>
      </c>
      <c r="K56" s="275">
        <v>0</v>
      </c>
      <c r="L56" s="275">
        <v>0</v>
      </c>
      <c r="M56" s="275">
        <v>0</v>
      </c>
      <c r="N56" s="274">
        <v>0</v>
      </c>
      <c r="O56" s="275">
        <v>0</v>
      </c>
      <c r="P56" s="275">
        <v>0</v>
      </c>
      <c r="Q56" s="275">
        <v>0</v>
      </c>
      <c r="R56" s="275">
        <v>0</v>
      </c>
      <c r="S56" s="275">
        <v>0</v>
      </c>
      <c r="T56" s="275">
        <v>0</v>
      </c>
      <c r="U56" s="275">
        <v>0</v>
      </c>
      <c r="V56" s="275">
        <v>0</v>
      </c>
      <c r="W56" s="274">
        <v>0</v>
      </c>
      <c r="X56" s="275">
        <v>0</v>
      </c>
      <c r="Y56" s="275">
        <v>0</v>
      </c>
      <c r="Z56" s="275">
        <v>0</v>
      </c>
      <c r="AA56" s="275">
        <v>0</v>
      </c>
      <c r="AB56" s="275">
        <v>0</v>
      </c>
      <c r="AC56" s="275">
        <v>0</v>
      </c>
    </row>
    <row r="57" spans="1:29" s="9" customFormat="1" ht="14.25" customHeight="1">
      <c r="A57" s="80">
        <v>3</v>
      </c>
      <c r="B57" s="96" t="s">
        <v>1239</v>
      </c>
      <c r="C57" s="80" t="s">
        <v>54</v>
      </c>
      <c r="D57" s="268">
        <v>125.59</v>
      </c>
      <c r="E57" s="276">
        <v>3.21</v>
      </c>
      <c r="F57" s="276">
        <v>0.12</v>
      </c>
      <c r="G57" s="276">
        <v>0.13</v>
      </c>
      <c r="H57" s="277">
        <v>0.28000000000000003</v>
      </c>
      <c r="I57" s="276">
        <v>0.56000000000000005</v>
      </c>
      <c r="J57" s="276">
        <v>0.99</v>
      </c>
      <c r="K57" s="276">
        <v>1.41</v>
      </c>
      <c r="L57" s="276">
        <v>3.11</v>
      </c>
      <c r="M57" s="276">
        <v>0.06</v>
      </c>
      <c r="N57" s="277">
        <v>0.06</v>
      </c>
      <c r="O57" s="276">
        <v>0</v>
      </c>
      <c r="P57" s="276">
        <v>0.35</v>
      </c>
      <c r="Q57" s="276">
        <v>4.66</v>
      </c>
      <c r="R57" s="276">
        <v>0</v>
      </c>
      <c r="S57" s="276">
        <v>2.73</v>
      </c>
      <c r="T57" s="276">
        <v>4.0199999999999996</v>
      </c>
      <c r="U57" s="276">
        <v>4.0599999999999996</v>
      </c>
      <c r="V57" s="276">
        <v>5.67</v>
      </c>
      <c r="W57" s="277">
        <v>23.61</v>
      </c>
      <c r="X57" s="276">
        <v>10.27</v>
      </c>
      <c r="Y57" s="276">
        <v>41.84</v>
      </c>
      <c r="Z57" s="276">
        <v>5.25</v>
      </c>
      <c r="AA57" s="276">
        <v>2.76</v>
      </c>
      <c r="AB57" s="276">
        <v>1.72</v>
      </c>
      <c r="AC57" s="276">
        <v>8.7200000000000006</v>
      </c>
    </row>
    <row r="58" spans="1:29" s="9" customFormat="1" ht="14.25" customHeight="1">
      <c r="A58" s="80">
        <v>4</v>
      </c>
      <c r="B58" s="96" t="s">
        <v>1454</v>
      </c>
      <c r="C58" s="80" t="s">
        <v>1308</v>
      </c>
      <c r="D58" s="268">
        <v>0</v>
      </c>
      <c r="E58" s="276"/>
      <c r="F58" s="276"/>
      <c r="G58" s="276"/>
      <c r="H58" s="277"/>
      <c r="I58" s="276"/>
      <c r="J58" s="276"/>
      <c r="K58" s="276"/>
      <c r="L58" s="276"/>
      <c r="M58" s="276"/>
      <c r="N58" s="277"/>
      <c r="O58" s="276"/>
      <c r="P58" s="276"/>
      <c r="Q58" s="276"/>
      <c r="R58" s="276"/>
      <c r="S58" s="276"/>
      <c r="T58" s="276"/>
      <c r="U58" s="276"/>
      <c r="V58" s="276"/>
      <c r="W58" s="277"/>
      <c r="X58" s="276"/>
      <c r="Y58" s="276"/>
      <c r="Z58" s="276"/>
      <c r="AA58" s="276"/>
      <c r="AB58" s="276"/>
      <c r="AC58" s="276"/>
    </row>
    <row r="59" spans="1:29" s="9" customFormat="1" ht="14.25" customHeight="1">
      <c r="A59" s="80">
        <v>5</v>
      </c>
      <c r="B59" s="96" t="s">
        <v>1455</v>
      </c>
      <c r="C59" s="80" t="s">
        <v>1311</v>
      </c>
      <c r="D59" s="268">
        <v>0</v>
      </c>
      <c r="E59" s="276"/>
      <c r="F59" s="276"/>
      <c r="G59" s="276"/>
      <c r="H59" s="277"/>
      <c r="I59" s="276"/>
      <c r="J59" s="276"/>
      <c r="K59" s="276"/>
      <c r="L59" s="276"/>
      <c r="M59" s="276"/>
      <c r="N59" s="277"/>
      <c r="O59" s="276"/>
      <c r="P59" s="276"/>
      <c r="Q59" s="276"/>
      <c r="R59" s="276"/>
      <c r="S59" s="276"/>
      <c r="T59" s="276"/>
      <c r="U59" s="276"/>
      <c r="V59" s="276"/>
      <c r="W59" s="277"/>
      <c r="X59" s="276"/>
      <c r="Y59" s="276"/>
      <c r="Z59" s="276"/>
      <c r="AA59" s="276"/>
      <c r="AB59" s="276"/>
      <c r="AC59" s="276"/>
    </row>
    <row r="60" spans="1:29" s="9" customFormat="1" ht="14.25" customHeight="1">
      <c r="A60" s="80">
        <v>6</v>
      </c>
      <c r="B60" s="96" t="s">
        <v>1456</v>
      </c>
      <c r="C60" s="80" t="s">
        <v>114</v>
      </c>
      <c r="D60" s="276">
        <v>3682.3799999999992</v>
      </c>
      <c r="E60" s="276">
        <v>393.5</v>
      </c>
      <c r="F60" s="276">
        <v>217</v>
      </c>
      <c r="G60" s="276">
        <v>138.88000000000002</v>
      </c>
      <c r="H60" s="277">
        <v>227.85</v>
      </c>
      <c r="I60" s="276">
        <v>161.42999999999998</v>
      </c>
      <c r="J60" s="276">
        <v>114.47000000000003</v>
      </c>
      <c r="K60" s="276">
        <v>524.25999999999988</v>
      </c>
      <c r="L60" s="276">
        <v>197.42999999999998</v>
      </c>
      <c r="M60" s="276">
        <v>57.930000000000007</v>
      </c>
      <c r="N60" s="277">
        <v>67.03</v>
      </c>
      <c r="O60" s="276">
        <v>86.600000000000023</v>
      </c>
      <c r="P60" s="276">
        <v>194.27999999999994</v>
      </c>
      <c r="Q60" s="276">
        <v>295.20000000000005</v>
      </c>
      <c r="R60" s="276">
        <v>49.699999999999996</v>
      </c>
      <c r="S60" s="276">
        <v>291.75</v>
      </c>
      <c r="T60" s="276">
        <v>52.64</v>
      </c>
      <c r="U60" s="276">
        <v>0</v>
      </c>
      <c r="V60" s="276">
        <v>10.94</v>
      </c>
      <c r="W60" s="276">
        <v>26.62</v>
      </c>
      <c r="X60" s="276">
        <v>504.02</v>
      </c>
      <c r="Y60" s="276">
        <v>3.98</v>
      </c>
      <c r="Z60" s="276">
        <v>0</v>
      </c>
      <c r="AA60" s="276">
        <v>28.45</v>
      </c>
      <c r="AB60" s="276">
        <v>0</v>
      </c>
      <c r="AC60" s="276">
        <v>38.42</v>
      </c>
    </row>
    <row r="61" spans="1:29">
      <c r="A61" s="97" t="s">
        <v>1457</v>
      </c>
      <c r="K61" s="98"/>
      <c r="L61" s="98"/>
      <c r="M61" s="98"/>
      <c r="N61" s="99"/>
      <c r="O61" s="98"/>
      <c r="P61" s="98"/>
      <c r="Q61" s="98"/>
      <c r="R61" s="98"/>
      <c r="S61" s="98"/>
    </row>
    <row r="62" spans="1:29">
      <c r="K62" s="98"/>
      <c r="L62" s="100"/>
      <c r="M62" s="100"/>
      <c r="N62" s="101"/>
      <c r="O62" s="100"/>
      <c r="P62" s="100"/>
      <c r="Q62" s="100"/>
      <c r="R62" s="100"/>
      <c r="S62" s="100"/>
    </row>
  </sheetData>
  <mergeCells count="8">
    <mergeCell ref="A1:B1"/>
    <mergeCell ref="A3:AC3"/>
    <mergeCell ref="A4:A5"/>
    <mergeCell ref="B4:B5"/>
    <mergeCell ref="C4:C5"/>
    <mergeCell ref="D4:D5"/>
    <mergeCell ref="E4:AC4"/>
    <mergeCell ref="A2:H2"/>
  </mergeCells>
  <printOptions horizontalCentered="1" verticalCentered="1"/>
  <pageMargins left="0.39370078740157483" right="0.39370078740157483" top="0.39370078740157483" bottom="0.39370078740157483" header="0.31496062992125984" footer="0.31496062992125984"/>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29</vt:i4>
      </vt:variant>
    </vt:vector>
  </HeadingPairs>
  <TitlesOfParts>
    <vt:vector size="47" baseType="lpstr">
      <vt:lpstr>CT</vt:lpstr>
      <vt:lpstr>01CH</vt:lpstr>
      <vt:lpstr>05QH</vt:lpstr>
      <vt:lpstr>Sheet1</vt:lpstr>
      <vt:lpstr>02 CH</vt:lpstr>
      <vt:lpstr>03CH</vt:lpstr>
      <vt:lpstr>04CH</vt:lpstr>
      <vt:lpstr>05CH</vt:lpstr>
      <vt:lpstr>06CH</vt:lpstr>
      <vt:lpstr>07CH</vt:lpstr>
      <vt:lpstr>08CH</vt:lpstr>
      <vt:lpstr>09CH</vt:lpstr>
      <vt:lpstr>10CH</vt:lpstr>
      <vt:lpstr>11CH</vt:lpstr>
      <vt:lpstr>12CH</vt:lpstr>
      <vt:lpstr>10PB</vt:lpstr>
      <vt:lpstr>13CH</vt:lpstr>
      <vt:lpstr>DMdathuchien</vt:lpstr>
      <vt:lpstr>'01CH'!Print_Area</vt:lpstr>
      <vt:lpstr>'02 CH'!Print_Area</vt:lpstr>
      <vt:lpstr>'03CH'!Print_Area</vt:lpstr>
      <vt:lpstr>'04CH'!Print_Area</vt:lpstr>
      <vt:lpstr>'05CH'!Print_Area</vt:lpstr>
      <vt:lpstr>'06CH'!Print_Area</vt:lpstr>
      <vt:lpstr>'07CH'!Print_Area</vt:lpstr>
      <vt:lpstr>'08CH'!Print_Area</vt:lpstr>
      <vt:lpstr>'09CH'!Print_Area</vt:lpstr>
      <vt:lpstr>'10CH'!Print_Area</vt:lpstr>
      <vt:lpstr>'10PB'!Print_Area</vt:lpstr>
      <vt:lpstr>'11CH'!Print_Area</vt:lpstr>
      <vt:lpstr>'12CH'!Print_Area</vt:lpstr>
      <vt:lpstr>'13CH'!Print_Area</vt:lpstr>
      <vt:lpstr>CT!Print_Area</vt:lpstr>
      <vt:lpstr>'01CH'!Print_Titles</vt:lpstr>
      <vt:lpstr>'02 CH'!Print_Titles</vt:lpstr>
      <vt:lpstr>'03CH'!Print_Titles</vt:lpstr>
      <vt:lpstr>'04CH'!Print_Titles</vt:lpstr>
      <vt:lpstr>'05CH'!Print_Titles</vt:lpstr>
      <vt:lpstr>'06CH'!Print_Titles</vt:lpstr>
      <vt:lpstr>'07CH'!Print_Titles</vt:lpstr>
      <vt:lpstr>'08CH'!Print_Titles</vt:lpstr>
      <vt:lpstr>'09CH'!Print_Titles</vt:lpstr>
      <vt:lpstr>'10CH'!Print_Titles</vt:lpstr>
      <vt:lpstr>'10PB'!Print_Titles</vt:lpstr>
      <vt:lpstr>'11CH'!Print_Titles</vt:lpstr>
      <vt:lpstr>'12CH'!Print_Titles</vt:lpstr>
      <vt:lpstr>'13CH'!Print_Titles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ThienIT</cp:lastModifiedBy>
  <cp:lastPrinted>2021-07-20T01:24:36Z</cp:lastPrinted>
  <dcterms:created xsi:type="dcterms:W3CDTF">2021-06-03T10:46:14Z</dcterms:created>
  <dcterms:modified xsi:type="dcterms:W3CDTF">2021-07-20T01:31:29Z</dcterms:modified>
</cp:coreProperties>
</file>